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OneDrive - UNIVERSIDAD DE SEVILLA\Actividad_docente\Org_ER\clases\actividad-FV\"/>
    </mc:Choice>
  </mc:AlternateContent>
  <bookViews>
    <workbookView xWindow="0" yWindow="0" windowWidth="23040" windowHeight="8610"/>
  </bookViews>
  <sheets>
    <sheet name="datos" sheetId="1" r:id="rId1"/>
    <sheet name="tarifas" sheetId="2" r:id="rId2"/>
  </sheets>
  <definedNames>
    <definedName name="_xlnm._FilterDatabase" localSheetId="0" hidden="1">datos!$C$10:$H$8770</definedName>
    <definedName name="solver_adj" localSheetId="0" hidden="1">datos!#REF!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datos!#REF!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770" i="1" l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R12" i="1" l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11" i="1"/>
  <c r="R9" i="1" s="1"/>
  <c r="I11" i="1"/>
  <c r="Q12" i="1"/>
  <c r="W12" i="1" s="1"/>
  <c r="Q13" i="1"/>
  <c r="W13" i="1" s="1"/>
  <c r="Q14" i="1"/>
  <c r="W14" i="1" s="1"/>
  <c r="Q15" i="1"/>
  <c r="W15" i="1" s="1"/>
  <c r="Q16" i="1"/>
  <c r="W16" i="1" s="1"/>
  <c r="Q17" i="1"/>
  <c r="W17" i="1" s="1"/>
  <c r="Q18" i="1"/>
  <c r="W18" i="1" s="1"/>
  <c r="Q19" i="1"/>
  <c r="W19" i="1" s="1"/>
  <c r="Q20" i="1"/>
  <c r="W20" i="1" s="1"/>
  <c r="Q21" i="1"/>
  <c r="W21" i="1" s="1"/>
  <c r="Q22" i="1"/>
  <c r="W22" i="1" s="1"/>
  <c r="Q23" i="1"/>
  <c r="W23" i="1" s="1"/>
  <c r="Q24" i="1"/>
  <c r="W24" i="1" s="1"/>
  <c r="Q25" i="1"/>
  <c r="W25" i="1" s="1"/>
  <c r="Q26" i="1"/>
  <c r="W26" i="1" s="1"/>
  <c r="Q27" i="1"/>
  <c r="W27" i="1" s="1"/>
  <c r="Q28" i="1"/>
  <c r="W28" i="1" s="1"/>
  <c r="Q29" i="1"/>
  <c r="W29" i="1" s="1"/>
  <c r="Q30" i="1"/>
  <c r="W30" i="1" s="1"/>
  <c r="Q31" i="1"/>
  <c r="W31" i="1" s="1"/>
  <c r="Q32" i="1"/>
  <c r="W32" i="1" s="1"/>
  <c r="Q33" i="1"/>
  <c r="W33" i="1" s="1"/>
  <c r="Q34" i="1"/>
  <c r="W34" i="1" s="1"/>
  <c r="Q35" i="1"/>
  <c r="W35" i="1" s="1"/>
  <c r="Q36" i="1"/>
  <c r="W36" i="1" s="1"/>
  <c r="Q37" i="1"/>
  <c r="W37" i="1" s="1"/>
  <c r="Q38" i="1"/>
  <c r="W38" i="1" s="1"/>
  <c r="Q39" i="1"/>
  <c r="W39" i="1" s="1"/>
  <c r="Q40" i="1"/>
  <c r="W40" i="1" s="1"/>
  <c r="Q41" i="1"/>
  <c r="W41" i="1" s="1"/>
  <c r="Q42" i="1"/>
  <c r="W42" i="1" s="1"/>
  <c r="Q43" i="1"/>
  <c r="W43" i="1" s="1"/>
  <c r="Q44" i="1"/>
  <c r="W44" i="1" s="1"/>
  <c r="Q45" i="1"/>
  <c r="W45" i="1" s="1"/>
  <c r="Q46" i="1"/>
  <c r="W46" i="1" s="1"/>
  <c r="Q47" i="1"/>
  <c r="W47" i="1" s="1"/>
  <c r="Q48" i="1"/>
  <c r="W48" i="1" s="1"/>
  <c r="Q49" i="1"/>
  <c r="W49" i="1" s="1"/>
  <c r="Q50" i="1"/>
  <c r="W50" i="1" s="1"/>
  <c r="Q51" i="1"/>
  <c r="W51" i="1" s="1"/>
  <c r="Q52" i="1"/>
  <c r="W52" i="1" s="1"/>
  <c r="Q53" i="1"/>
  <c r="W53" i="1" s="1"/>
  <c r="Q54" i="1"/>
  <c r="W54" i="1" s="1"/>
  <c r="Q55" i="1"/>
  <c r="W55" i="1" s="1"/>
  <c r="Q56" i="1"/>
  <c r="W56" i="1" s="1"/>
  <c r="Q57" i="1"/>
  <c r="W57" i="1" s="1"/>
  <c r="Q58" i="1"/>
  <c r="W58" i="1" s="1"/>
  <c r="Q59" i="1"/>
  <c r="W59" i="1" s="1"/>
  <c r="Q60" i="1"/>
  <c r="W60" i="1" s="1"/>
  <c r="Q61" i="1"/>
  <c r="W61" i="1" s="1"/>
  <c r="Q62" i="1"/>
  <c r="W62" i="1" s="1"/>
  <c r="Q63" i="1"/>
  <c r="W63" i="1" s="1"/>
  <c r="Q64" i="1"/>
  <c r="W64" i="1" s="1"/>
  <c r="Q65" i="1"/>
  <c r="W65" i="1" s="1"/>
  <c r="Q66" i="1"/>
  <c r="W66" i="1" s="1"/>
  <c r="Q67" i="1"/>
  <c r="W67" i="1" s="1"/>
  <c r="Q68" i="1"/>
  <c r="W68" i="1" s="1"/>
  <c r="Q69" i="1"/>
  <c r="W69" i="1" s="1"/>
  <c r="Q70" i="1"/>
  <c r="W70" i="1" s="1"/>
  <c r="Q71" i="1"/>
  <c r="W71" i="1" s="1"/>
  <c r="Q72" i="1"/>
  <c r="W72" i="1" s="1"/>
  <c r="Q73" i="1"/>
  <c r="W73" i="1" s="1"/>
  <c r="Q74" i="1"/>
  <c r="W74" i="1" s="1"/>
  <c r="Q75" i="1"/>
  <c r="W75" i="1" s="1"/>
  <c r="Q76" i="1"/>
  <c r="W76" i="1" s="1"/>
  <c r="Q77" i="1"/>
  <c r="W77" i="1" s="1"/>
  <c r="Q78" i="1"/>
  <c r="W78" i="1" s="1"/>
  <c r="Q79" i="1"/>
  <c r="W79" i="1" s="1"/>
  <c r="Q80" i="1"/>
  <c r="W80" i="1" s="1"/>
  <c r="Q81" i="1"/>
  <c r="W81" i="1" s="1"/>
  <c r="Q82" i="1"/>
  <c r="W82" i="1" s="1"/>
  <c r="Q83" i="1"/>
  <c r="W83" i="1" s="1"/>
  <c r="Q84" i="1"/>
  <c r="W84" i="1" s="1"/>
  <c r="Q85" i="1"/>
  <c r="W85" i="1" s="1"/>
  <c r="Q86" i="1"/>
  <c r="W86" i="1" s="1"/>
  <c r="Q87" i="1"/>
  <c r="W87" i="1" s="1"/>
  <c r="Q88" i="1"/>
  <c r="W88" i="1" s="1"/>
  <c r="Q89" i="1"/>
  <c r="W89" i="1" s="1"/>
  <c r="Q90" i="1"/>
  <c r="W90" i="1" s="1"/>
  <c r="Q91" i="1"/>
  <c r="W91" i="1" s="1"/>
  <c r="Q92" i="1"/>
  <c r="W92" i="1" s="1"/>
  <c r="Q93" i="1"/>
  <c r="W93" i="1" s="1"/>
  <c r="Q94" i="1"/>
  <c r="W94" i="1" s="1"/>
  <c r="Q95" i="1"/>
  <c r="W95" i="1" s="1"/>
  <c r="Q96" i="1"/>
  <c r="W96" i="1" s="1"/>
  <c r="Q97" i="1"/>
  <c r="W97" i="1" s="1"/>
  <c r="Q98" i="1"/>
  <c r="W98" i="1" s="1"/>
  <c r="Q99" i="1"/>
  <c r="W99" i="1" s="1"/>
  <c r="Q100" i="1"/>
  <c r="W100" i="1" s="1"/>
  <c r="Q101" i="1"/>
  <c r="W101" i="1" s="1"/>
  <c r="Q102" i="1"/>
  <c r="W102" i="1" s="1"/>
  <c r="Q103" i="1"/>
  <c r="W103" i="1" s="1"/>
  <c r="Q104" i="1"/>
  <c r="W104" i="1" s="1"/>
  <c r="Q105" i="1"/>
  <c r="W105" i="1" s="1"/>
  <c r="Q106" i="1"/>
  <c r="W106" i="1" s="1"/>
  <c r="Q107" i="1"/>
  <c r="W107" i="1" s="1"/>
  <c r="Q108" i="1"/>
  <c r="W108" i="1" s="1"/>
  <c r="Q109" i="1"/>
  <c r="W109" i="1" s="1"/>
  <c r="Q110" i="1"/>
  <c r="W110" i="1" s="1"/>
  <c r="Q111" i="1"/>
  <c r="W111" i="1" s="1"/>
  <c r="Q112" i="1"/>
  <c r="W112" i="1" s="1"/>
  <c r="Q113" i="1"/>
  <c r="W113" i="1" s="1"/>
  <c r="Q114" i="1"/>
  <c r="W114" i="1" s="1"/>
  <c r="Q115" i="1"/>
  <c r="W115" i="1" s="1"/>
  <c r="Q116" i="1"/>
  <c r="W116" i="1" s="1"/>
  <c r="Q117" i="1"/>
  <c r="W117" i="1" s="1"/>
  <c r="Q118" i="1"/>
  <c r="W118" i="1" s="1"/>
  <c r="Q119" i="1"/>
  <c r="W119" i="1" s="1"/>
  <c r="Q120" i="1"/>
  <c r="W120" i="1" s="1"/>
  <c r="Q121" i="1"/>
  <c r="W121" i="1" s="1"/>
  <c r="Q122" i="1"/>
  <c r="W122" i="1" s="1"/>
  <c r="Q123" i="1"/>
  <c r="W123" i="1" s="1"/>
  <c r="Q124" i="1"/>
  <c r="W124" i="1" s="1"/>
  <c r="Q125" i="1"/>
  <c r="W125" i="1" s="1"/>
  <c r="Q126" i="1"/>
  <c r="W126" i="1" s="1"/>
  <c r="Q127" i="1"/>
  <c r="W127" i="1" s="1"/>
  <c r="Q128" i="1"/>
  <c r="W128" i="1" s="1"/>
  <c r="Q129" i="1"/>
  <c r="W129" i="1" s="1"/>
  <c r="Q130" i="1"/>
  <c r="W130" i="1" s="1"/>
  <c r="Q131" i="1"/>
  <c r="W131" i="1" s="1"/>
  <c r="Q132" i="1"/>
  <c r="W132" i="1" s="1"/>
  <c r="Q133" i="1"/>
  <c r="W133" i="1" s="1"/>
  <c r="Q134" i="1"/>
  <c r="W134" i="1" s="1"/>
  <c r="Q135" i="1"/>
  <c r="W135" i="1" s="1"/>
  <c r="Q136" i="1"/>
  <c r="W136" i="1" s="1"/>
  <c r="Q137" i="1"/>
  <c r="W137" i="1" s="1"/>
  <c r="Q138" i="1"/>
  <c r="W138" i="1" s="1"/>
  <c r="Q139" i="1"/>
  <c r="W139" i="1" s="1"/>
  <c r="Q140" i="1"/>
  <c r="W140" i="1" s="1"/>
  <c r="Q141" i="1"/>
  <c r="W141" i="1" s="1"/>
  <c r="Q142" i="1"/>
  <c r="W142" i="1" s="1"/>
  <c r="Q143" i="1"/>
  <c r="W143" i="1" s="1"/>
  <c r="Q144" i="1"/>
  <c r="W144" i="1" s="1"/>
  <c r="Q145" i="1"/>
  <c r="W145" i="1" s="1"/>
  <c r="Q146" i="1"/>
  <c r="W146" i="1" s="1"/>
  <c r="Q147" i="1"/>
  <c r="W147" i="1" s="1"/>
  <c r="Q148" i="1"/>
  <c r="W148" i="1" s="1"/>
  <c r="Q149" i="1"/>
  <c r="W149" i="1" s="1"/>
  <c r="Q150" i="1"/>
  <c r="W150" i="1" s="1"/>
  <c r="Q151" i="1"/>
  <c r="W151" i="1" s="1"/>
  <c r="Q152" i="1"/>
  <c r="W152" i="1" s="1"/>
  <c r="Q153" i="1"/>
  <c r="W153" i="1" s="1"/>
  <c r="Q154" i="1"/>
  <c r="W154" i="1" s="1"/>
  <c r="Q155" i="1"/>
  <c r="W155" i="1" s="1"/>
  <c r="Q156" i="1"/>
  <c r="W156" i="1" s="1"/>
  <c r="Q157" i="1"/>
  <c r="W157" i="1" s="1"/>
  <c r="Q158" i="1"/>
  <c r="W158" i="1" s="1"/>
  <c r="Q159" i="1"/>
  <c r="W159" i="1" s="1"/>
  <c r="Q160" i="1"/>
  <c r="W160" i="1" s="1"/>
  <c r="Q161" i="1"/>
  <c r="W161" i="1" s="1"/>
  <c r="Q162" i="1"/>
  <c r="W162" i="1" s="1"/>
  <c r="Q163" i="1"/>
  <c r="W163" i="1" s="1"/>
  <c r="Q164" i="1"/>
  <c r="W164" i="1" s="1"/>
  <c r="Q165" i="1"/>
  <c r="W165" i="1" s="1"/>
  <c r="Q166" i="1"/>
  <c r="W166" i="1" s="1"/>
  <c r="Q167" i="1"/>
  <c r="W167" i="1" s="1"/>
  <c r="Q168" i="1"/>
  <c r="W168" i="1" s="1"/>
  <c r="Q169" i="1"/>
  <c r="W169" i="1" s="1"/>
  <c r="Q170" i="1"/>
  <c r="W170" i="1" s="1"/>
  <c r="Q171" i="1"/>
  <c r="W171" i="1" s="1"/>
  <c r="Q172" i="1"/>
  <c r="W172" i="1" s="1"/>
  <c r="Q173" i="1"/>
  <c r="W173" i="1" s="1"/>
  <c r="Q174" i="1"/>
  <c r="W174" i="1" s="1"/>
  <c r="Q175" i="1"/>
  <c r="W175" i="1" s="1"/>
  <c r="Q176" i="1"/>
  <c r="W176" i="1" s="1"/>
  <c r="Q177" i="1"/>
  <c r="W177" i="1" s="1"/>
  <c r="Q178" i="1"/>
  <c r="W178" i="1" s="1"/>
  <c r="Q179" i="1"/>
  <c r="W179" i="1" s="1"/>
  <c r="Q180" i="1"/>
  <c r="W180" i="1" s="1"/>
  <c r="Q181" i="1"/>
  <c r="W181" i="1" s="1"/>
  <c r="Q182" i="1"/>
  <c r="W182" i="1" s="1"/>
  <c r="Q183" i="1"/>
  <c r="W183" i="1" s="1"/>
  <c r="Q184" i="1"/>
  <c r="W184" i="1" s="1"/>
  <c r="Q185" i="1"/>
  <c r="W185" i="1" s="1"/>
  <c r="Q186" i="1"/>
  <c r="W186" i="1" s="1"/>
  <c r="Q187" i="1"/>
  <c r="W187" i="1" s="1"/>
  <c r="Q188" i="1"/>
  <c r="W188" i="1" s="1"/>
  <c r="Q189" i="1"/>
  <c r="W189" i="1" s="1"/>
  <c r="Q190" i="1"/>
  <c r="W190" i="1" s="1"/>
  <c r="Q191" i="1"/>
  <c r="W191" i="1" s="1"/>
  <c r="Q192" i="1"/>
  <c r="W192" i="1" s="1"/>
  <c r="Q193" i="1"/>
  <c r="W193" i="1" s="1"/>
  <c r="Q194" i="1"/>
  <c r="W194" i="1" s="1"/>
  <c r="Q195" i="1"/>
  <c r="W195" i="1" s="1"/>
  <c r="Q196" i="1"/>
  <c r="W196" i="1" s="1"/>
  <c r="Q197" i="1"/>
  <c r="W197" i="1" s="1"/>
  <c r="Q198" i="1"/>
  <c r="W198" i="1" s="1"/>
  <c r="Q199" i="1"/>
  <c r="W199" i="1" s="1"/>
  <c r="Q200" i="1"/>
  <c r="W200" i="1" s="1"/>
  <c r="Q201" i="1"/>
  <c r="W201" i="1" s="1"/>
  <c r="Q202" i="1"/>
  <c r="W202" i="1" s="1"/>
  <c r="Q203" i="1"/>
  <c r="W203" i="1" s="1"/>
  <c r="Q204" i="1"/>
  <c r="W204" i="1" s="1"/>
  <c r="Q205" i="1"/>
  <c r="W205" i="1" s="1"/>
  <c r="Q206" i="1"/>
  <c r="W206" i="1" s="1"/>
  <c r="Q207" i="1"/>
  <c r="W207" i="1" s="1"/>
  <c r="Q208" i="1"/>
  <c r="W208" i="1" s="1"/>
  <c r="Q209" i="1"/>
  <c r="W209" i="1" s="1"/>
  <c r="Q210" i="1"/>
  <c r="W210" i="1" s="1"/>
  <c r="Q211" i="1"/>
  <c r="W211" i="1" s="1"/>
  <c r="Q212" i="1"/>
  <c r="W212" i="1" s="1"/>
  <c r="Q213" i="1"/>
  <c r="W213" i="1" s="1"/>
  <c r="Q214" i="1"/>
  <c r="W214" i="1" s="1"/>
  <c r="Q215" i="1"/>
  <c r="W215" i="1" s="1"/>
  <c r="Q216" i="1"/>
  <c r="W216" i="1" s="1"/>
  <c r="Q217" i="1"/>
  <c r="W217" i="1" s="1"/>
  <c r="Q218" i="1"/>
  <c r="W218" i="1" s="1"/>
  <c r="Q219" i="1"/>
  <c r="W219" i="1" s="1"/>
  <c r="Q220" i="1"/>
  <c r="W220" i="1" s="1"/>
  <c r="Q221" i="1"/>
  <c r="W221" i="1" s="1"/>
  <c r="Q222" i="1"/>
  <c r="W222" i="1" s="1"/>
  <c r="Q223" i="1"/>
  <c r="W223" i="1" s="1"/>
  <c r="Q224" i="1"/>
  <c r="W224" i="1" s="1"/>
  <c r="Q225" i="1"/>
  <c r="W225" i="1" s="1"/>
  <c r="Q226" i="1"/>
  <c r="W226" i="1" s="1"/>
  <c r="Q227" i="1"/>
  <c r="W227" i="1" s="1"/>
  <c r="Q228" i="1"/>
  <c r="W228" i="1" s="1"/>
  <c r="Q229" i="1"/>
  <c r="W229" i="1" s="1"/>
  <c r="Q230" i="1"/>
  <c r="W230" i="1" s="1"/>
  <c r="Q231" i="1"/>
  <c r="W231" i="1" s="1"/>
  <c r="Q232" i="1"/>
  <c r="W232" i="1" s="1"/>
  <c r="Q233" i="1"/>
  <c r="W233" i="1" s="1"/>
  <c r="Q234" i="1"/>
  <c r="W234" i="1" s="1"/>
  <c r="Q235" i="1"/>
  <c r="W235" i="1" s="1"/>
  <c r="Q236" i="1"/>
  <c r="W236" i="1" s="1"/>
  <c r="Q237" i="1"/>
  <c r="W237" i="1" s="1"/>
  <c r="Q238" i="1"/>
  <c r="W238" i="1" s="1"/>
  <c r="Q239" i="1"/>
  <c r="W239" i="1" s="1"/>
  <c r="Q240" i="1"/>
  <c r="W240" i="1" s="1"/>
  <c r="Q241" i="1"/>
  <c r="W241" i="1" s="1"/>
  <c r="Q242" i="1"/>
  <c r="W242" i="1" s="1"/>
  <c r="Q243" i="1"/>
  <c r="W243" i="1" s="1"/>
  <c r="Q244" i="1"/>
  <c r="W244" i="1" s="1"/>
  <c r="Q245" i="1"/>
  <c r="W245" i="1" s="1"/>
  <c r="Q246" i="1"/>
  <c r="W246" i="1" s="1"/>
  <c r="Q247" i="1"/>
  <c r="W247" i="1" s="1"/>
  <c r="Q248" i="1"/>
  <c r="W248" i="1" s="1"/>
  <c r="Q249" i="1"/>
  <c r="W249" i="1" s="1"/>
  <c r="Q250" i="1"/>
  <c r="W250" i="1" s="1"/>
  <c r="Q251" i="1"/>
  <c r="W251" i="1" s="1"/>
  <c r="Q252" i="1"/>
  <c r="W252" i="1" s="1"/>
  <c r="Q253" i="1"/>
  <c r="W253" i="1" s="1"/>
  <c r="Q254" i="1"/>
  <c r="W254" i="1" s="1"/>
  <c r="Q255" i="1"/>
  <c r="W255" i="1" s="1"/>
  <c r="Q256" i="1"/>
  <c r="W256" i="1" s="1"/>
  <c r="Q257" i="1"/>
  <c r="W257" i="1" s="1"/>
  <c r="Q258" i="1"/>
  <c r="W258" i="1" s="1"/>
  <c r="Q259" i="1"/>
  <c r="W259" i="1" s="1"/>
  <c r="Q260" i="1"/>
  <c r="W260" i="1" s="1"/>
  <c r="Q261" i="1"/>
  <c r="W261" i="1" s="1"/>
  <c r="Q262" i="1"/>
  <c r="W262" i="1" s="1"/>
  <c r="Q263" i="1"/>
  <c r="W263" i="1" s="1"/>
  <c r="Q264" i="1"/>
  <c r="W264" i="1" s="1"/>
  <c r="Q265" i="1"/>
  <c r="W265" i="1" s="1"/>
  <c r="Q266" i="1"/>
  <c r="W266" i="1" s="1"/>
  <c r="Q267" i="1"/>
  <c r="W267" i="1" s="1"/>
  <c r="Q268" i="1"/>
  <c r="W268" i="1" s="1"/>
  <c r="Q269" i="1"/>
  <c r="W269" i="1" s="1"/>
  <c r="Q270" i="1"/>
  <c r="W270" i="1" s="1"/>
  <c r="Q271" i="1"/>
  <c r="W271" i="1" s="1"/>
  <c r="Q272" i="1"/>
  <c r="W272" i="1" s="1"/>
  <c r="Q273" i="1"/>
  <c r="W273" i="1" s="1"/>
  <c r="Q274" i="1"/>
  <c r="W274" i="1" s="1"/>
  <c r="Q275" i="1"/>
  <c r="W275" i="1" s="1"/>
  <c r="Q276" i="1"/>
  <c r="W276" i="1" s="1"/>
  <c r="Q277" i="1"/>
  <c r="W277" i="1" s="1"/>
  <c r="Q278" i="1"/>
  <c r="W278" i="1" s="1"/>
  <c r="Q279" i="1"/>
  <c r="W279" i="1" s="1"/>
  <c r="Q280" i="1"/>
  <c r="W280" i="1" s="1"/>
  <c r="Q281" i="1"/>
  <c r="W281" i="1" s="1"/>
  <c r="Q282" i="1"/>
  <c r="W282" i="1" s="1"/>
  <c r="Q283" i="1"/>
  <c r="W283" i="1" s="1"/>
  <c r="Q284" i="1"/>
  <c r="W284" i="1" s="1"/>
  <c r="Q285" i="1"/>
  <c r="W285" i="1" s="1"/>
  <c r="Q286" i="1"/>
  <c r="W286" i="1" s="1"/>
  <c r="Q287" i="1"/>
  <c r="W287" i="1" s="1"/>
  <c r="Q288" i="1"/>
  <c r="W288" i="1" s="1"/>
  <c r="Q289" i="1"/>
  <c r="W289" i="1" s="1"/>
  <c r="Q290" i="1"/>
  <c r="W290" i="1" s="1"/>
  <c r="Q291" i="1"/>
  <c r="W291" i="1" s="1"/>
  <c r="Q292" i="1"/>
  <c r="W292" i="1" s="1"/>
  <c r="Q293" i="1"/>
  <c r="W293" i="1" s="1"/>
  <c r="Q294" i="1"/>
  <c r="W294" i="1" s="1"/>
  <c r="Q295" i="1"/>
  <c r="W295" i="1" s="1"/>
  <c r="Q296" i="1"/>
  <c r="W296" i="1" s="1"/>
  <c r="Q297" i="1"/>
  <c r="W297" i="1" s="1"/>
  <c r="Q298" i="1"/>
  <c r="W298" i="1" s="1"/>
  <c r="Q299" i="1"/>
  <c r="W299" i="1" s="1"/>
  <c r="Q300" i="1"/>
  <c r="W300" i="1" s="1"/>
  <c r="Q301" i="1"/>
  <c r="W301" i="1" s="1"/>
  <c r="Q302" i="1"/>
  <c r="W302" i="1" s="1"/>
  <c r="Q303" i="1"/>
  <c r="W303" i="1" s="1"/>
  <c r="Q304" i="1"/>
  <c r="W304" i="1" s="1"/>
  <c r="Q305" i="1"/>
  <c r="W305" i="1" s="1"/>
  <c r="Q306" i="1"/>
  <c r="W306" i="1" s="1"/>
  <c r="Q307" i="1"/>
  <c r="W307" i="1" s="1"/>
  <c r="Q308" i="1"/>
  <c r="W308" i="1" s="1"/>
  <c r="Q309" i="1"/>
  <c r="W309" i="1" s="1"/>
  <c r="Q310" i="1"/>
  <c r="W310" i="1" s="1"/>
  <c r="Q311" i="1"/>
  <c r="W311" i="1" s="1"/>
  <c r="Q312" i="1"/>
  <c r="W312" i="1" s="1"/>
  <c r="Q313" i="1"/>
  <c r="W313" i="1" s="1"/>
  <c r="Q314" i="1"/>
  <c r="W314" i="1" s="1"/>
  <c r="Q315" i="1"/>
  <c r="W315" i="1" s="1"/>
  <c r="Q316" i="1"/>
  <c r="W316" i="1" s="1"/>
  <c r="Q317" i="1"/>
  <c r="W317" i="1" s="1"/>
  <c r="Q318" i="1"/>
  <c r="W318" i="1" s="1"/>
  <c r="Q319" i="1"/>
  <c r="W319" i="1" s="1"/>
  <c r="Q320" i="1"/>
  <c r="W320" i="1" s="1"/>
  <c r="Q321" i="1"/>
  <c r="W321" i="1" s="1"/>
  <c r="Q322" i="1"/>
  <c r="W322" i="1" s="1"/>
  <c r="Q323" i="1"/>
  <c r="W323" i="1" s="1"/>
  <c r="Q324" i="1"/>
  <c r="W324" i="1" s="1"/>
  <c r="Q325" i="1"/>
  <c r="W325" i="1" s="1"/>
  <c r="Q326" i="1"/>
  <c r="W326" i="1" s="1"/>
  <c r="Q327" i="1"/>
  <c r="W327" i="1" s="1"/>
  <c r="Q328" i="1"/>
  <c r="W328" i="1" s="1"/>
  <c r="Q329" i="1"/>
  <c r="W329" i="1" s="1"/>
  <c r="Q330" i="1"/>
  <c r="W330" i="1" s="1"/>
  <c r="Q331" i="1"/>
  <c r="W331" i="1" s="1"/>
  <c r="Q332" i="1"/>
  <c r="W332" i="1" s="1"/>
  <c r="Q333" i="1"/>
  <c r="W333" i="1" s="1"/>
  <c r="Q334" i="1"/>
  <c r="W334" i="1" s="1"/>
  <c r="Q335" i="1"/>
  <c r="W335" i="1" s="1"/>
  <c r="Q336" i="1"/>
  <c r="W336" i="1" s="1"/>
  <c r="Q337" i="1"/>
  <c r="W337" i="1" s="1"/>
  <c r="Q338" i="1"/>
  <c r="W338" i="1" s="1"/>
  <c r="Q339" i="1"/>
  <c r="W339" i="1" s="1"/>
  <c r="Q340" i="1"/>
  <c r="W340" i="1" s="1"/>
  <c r="Q341" i="1"/>
  <c r="W341" i="1" s="1"/>
  <c r="Q342" i="1"/>
  <c r="W342" i="1" s="1"/>
  <c r="Q343" i="1"/>
  <c r="W343" i="1" s="1"/>
  <c r="Q344" i="1"/>
  <c r="W344" i="1" s="1"/>
  <c r="Q345" i="1"/>
  <c r="W345" i="1" s="1"/>
  <c r="Q346" i="1"/>
  <c r="W346" i="1" s="1"/>
  <c r="Q347" i="1"/>
  <c r="W347" i="1" s="1"/>
  <c r="Q348" i="1"/>
  <c r="W348" i="1" s="1"/>
  <c r="Q349" i="1"/>
  <c r="W349" i="1" s="1"/>
  <c r="Q350" i="1"/>
  <c r="W350" i="1" s="1"/>
  <c r="Q351" i="1"/>
  <c r="W351" i="1" s="1"/>
  <c r="Q352" i="1"/>
  <c r="W352" i="1" s="1"/>
  <c r="Q353" i="1"/>
  <c r="W353" i="1" s="1"/>
  <c r="Q354" i="1"/>
  <c r="W354" i="1" s="1"/>
  <c r="Q355" i="1"/>
  <c r="W355" i="1" s="1"/>
  <c r="Q356" i="1"/>
  <c r="W356" i="1" s="1"/>
  <c r="Q357" i="1"/>
  <c r="W357" i="1" s="1"/>
  <c r="Q358" i="1"/>
  <c r="W358" i="1" s="1"/>
  <c r="Q359" i="1"/>
  <c r="W359" i="1" s="1"/>
  <c r="Q360" i="1"/>
  <c r="W360" i="1" s="1"/>
  <c r="Q361" i="1"/>
  <c r="W361" i="1" s="1"/>
  <c r="Q362" i="1"/>
  <c r="W362" i="1" s="1"/>
  <c r="Q363" i="1"/>
  <c r="W363" i="1" s="1"/>
  <c r="Q364" i="1"/>
  <c r="W364" i="1" s="1"/>
  <c r="Q365" i="1"/>
  <c r="W365" i="1" s="1"/>
  <c r="Q366" i="1"/>
  <c r="W366" i="1" s="1"/>
  <c r="Q367" i="1"/>
  <c r="W367" i="1" s="1"/>
  <c r="Q368" i="1"/>
  <c r="W368" i="1" s="1"/>
  <c r="Q369" i="1"/>
  <c r="W369" i="1" s="1"/>
  <c r="Q370" i="1"/>
  <c r="W370" i="1" s="1"/>
  <c r="Q371" i="1"/>
  <c r="W371" i="1" s="1"/>
  <c r="Q372" i="1"/>
  <c r="W372" i="1" s="1"/>
  <c r="Q373" i="1"/>
  <c r="W373" i="1" s="1"/>
  <c r="Q374" i="1"/>
  <c r="W374" i="1" s="1"/>
  <c r="Q375" i="1"/>
  <c r="W375" i="1" s="1"/>
  <c r="Q376" i="1"/>
  <c r="W376" i="1" s="1"/>
  <c r="Q377" i="1"/>
  <c r="W377" i="1" s="1"/>
  <c r="Q378" i="1"/>
  <c r="W378" i="1" s="1"/>
  <c r="Q379" i="1"/>
  <c r="W379" i="1" s="1"/>
  <c r="Q380" i="1"/>
  <c r="W380" i="1" s="1"/>
  <c r="Q381" i="1"/>
  <c r="W381" i="1" s="1"/>
  <c r="Q382" i="1"/>
  <c r="W382" i="1" s="1"/>
  <c r="Q383" i="1"/>
  <c r="W383" i="1" s="1"/>
  <c r="Q384" i="1"/>
  <c r="W384" i="1" s="1"/>
  <c r="Q385" i="1"/>
  <c r="W385" i="1" s="1"/>
  <c r="Q386" i="1"/>
  <c r="W386" i="1" s="1"/>
  <c r="Q387" i="1"/>
  <c r="W387" i="1" s="1"/>
  <c r="Q388" i="1"/>
  <c r="W388" i="1" s="1"/>
  <c r="Q389" i="1"/>
  <c r="W389" i="1" s="1"/>
  <c r="Q390" i="1"/>
  <c r="W390" i="1" s="1"/>
  <c r="Q391" i="1"/>
  <c r="W391" i="1" s="1"/>
  <c r="Q392" i="1"/>
  <c r="W392" i="1" s="1"/>
  <c r="Q393" i="1"/>
  <c r="W393" i="1" s="1"/>
  <c r="Q394" i="1"/>
  <c r="W394" i="1" s="1"/>
  <c r="Q395" i="1"/>
  <c r="W395" i="1" s="1"/>
  <c r="Q396" i="1"/>
  <c r="W396" i="1" s="1"/>
  <c r="Q397" i="1"/>
  <c r="W397" i="1" s="1"/>
  <c r="Q398" i="1"/>
  <c r="W398" i="1" s="1"/>
  <c r="Q399" i="1"/>
  <c r="W399" i="1" s="1"/>
  <c r="Q400" i="1"/>
  <c r="W400" i="1" s="1"/>
  <c r="Q401" i="1"/>
  <c r="W401" i="1" s="1"/>
  <c r="Q402" i="1"/>
  <c r="W402" i="1" s="1"/>
  <c r="Q403" i="1"/>
  <c r="W403" i="1" s="1"/>
  <c r="Q404" i="1"/>
  <c r="W404" i="1" s="1"/>
  <c r="Q405" i="1"/>
  <c r="W405" i="1" s="1"/>
  <c r="Q406" i="1"/>
  <c r="W406" i="1" s="1"/>
  <c r="Q407" i="1"/>
  <c r="W407" i="1" s="1"/>
  <c r="Q408" i="1"/>
  <c r="W408" i="1" s="1"/>
  <c r="Q409" i="1"/>
  <c r="W409" i="1" s="1"/>
  <c r="Q410" i="1"/>
  <c r="W410" i="1" s="1"/>
  <c r="Q411" i="1"/>
  <c r="W411" i="1" s="1"/>
  <c r="Q412" i="1"/>
  <c r="W412" i="1" s="1"/>
  <c r="Q413" i="1"/>
  <c r="W413" i="1" s="1"/>
  <c r="Q414" i="1"/>
  <c r="W414" i="1" s="1"/>
  <c r="Q415" i="1"/>
  <c r="W415" i="1" s="1"/>
  <c r="Q416" i="1"/>
  <c r="W416" i="1" s="1"/>
  <c r="Q417" i="1"/>
  <c r="W417" i="1" s="1"/>
  <c r="Q418" i="1"/>
  <c r="W418" i="1" s="1"/>
  <c r="Q419" i="1"/>
  <c r="W419" i="1" s="1"/>
  <c r="Q420" i="1"/>
  <c r="W420" i="1" s="1"/>
  <c r="Q421" i="1"/>
  <c r="W421" i="1" s="1"/>
  <c r="Q422" i="1"/>
  <c r="W422" i="1" s="1"/>
  <c r="Q423" i="1"/>
  <c r="W423" i="1" s="1"/>
  <c r="Q424" i="1"/>
  <c r="W424" i="1" s="1"/>
  <c r="Q425" i="1"/>
  <c r="W425" i="1" s="1"/>
  <c r="Q426" i="1"/>
  <c r="W426" i="1" s="1"/>
  <c r="Q427" i="1"/>
  <c r="W427" i="1" s="1"/>
  <c r="Q428" i="1"/>
  <c r="W428" i="1" s="1"/>
  <c r="Q429" i="1"/>
  <c r="W429" i="1" s="1"/>
  <c r="Q430" i="1"/>
  <c r="W430" i="1" s="1"/>
  <c r="Q431" i="1"/>
  <c r="W431" i="1" s="1"/>
  <c r="Q432" i="1"/>
  <c r="W432" i="1" s="1"/>
  <c r="Q433" i="1"/>
  <c r="W433" i="1" s="1"/>
  <c r="Q434" i="1"/>
  <c r="W434" i="1" s="1"/>
  <c r="Q435" i="1"/>
  <c r="W435" i="1" s="1"/>
  <c r="Q436" i="1"/>
  <c r="W436" i="1" s="1"/>
  <c r="Q437" i="1"/>
  <c r="W437" i="1" s="1"/>
  <c r="Q438" i="1"/>
  <c r="W438" i="1" s="1"/>
  <c r="Q439" i="1"/>
  <c r="W439" i="1" s="1"/>
  <c r="Q440" i="1"/>
  <c r="W440" i="1" s="1"/>
  <c r="Q441" i="1"/>
  <c r="W441" i="1" s="1"/>
  <c r="Q442" i="1"/>
  <c r="W442" i="1" s="1"/>
  <c r="Q443" i="1"/>
  <c r="W443" i="1" s="1"/>
  <c r="Q444" i="1"/>
  <c r="W444" i="1" s="1"/>
  <c r="Q445" i="1"/>
  <c r="W445" i="1" s="1"/>
  <c r="Q446" i="1"/>
  <c r="W446" i="1" s="1"/>
  <c r="Q447" i="1"/>
  <c r="W447" i="1" s="1"/>
  <c r="Q448" i="1"/>
  <c r="W448" i="1" s="1"/>
  <c r="Q449" i="1"/>
  <c r="W449" i="1" s="1"/>
  <c r="Q450" i="1"/>
  <c r="W450" i="1" s="1"/>
  <c r="Q451" i="1"/>
  <c r="W451" i="1" s="1"/>
  <c r="Q452" i="1"/>
  <c r="W452" i="1" s="1"/>
  <c r="Q453" i="1"/>
  <c r="W453" i="1" s="1"/>
  <c r="Q454" i="1"/>
  <c r="W454" i="1" s="1"/>
  <c r="Q455" i="1"/>
  <c r="W455" i="1" s="1"/>
  <c r="Q456" i="1"/>
  <c r="W456" i="1" s="1"/>
  <c r="Q457" i="1"/>
  <c r="W457" i="1" s="1"/>
  <c r="Q458" i="1"/>
  <c r="W458" i="1" s="1"/>
  <c r="Q459" i="1"/>
  <c r="W459" i="1" s="1"/>
  <c r="Q460" i="1"/>
  <c r="W460" i="1" s="1"/>
  <c r="Q461" i="1"/>
  <c r="W461" i="1" s="1"/>
  <c r="Q462" i="1"/>
  <c r="W462" i="1" s="1"/>
  <c r="Q463" i="1"/>
  <c r="W463" i="1" s="1"/>
  <c r="Q464" i="1"/>
  <c r="W464" i="1" s="1"/>
  <c r="Q465" i="1"/>
  <c r="W465" i="1" s="1"/>
  <c r="Q466" i="1"/>
  <c r="W466" i="1" s="1"/>
  <c r="Q467" i="1"/>
  <c r="W467" i="1" s="1"/>
  <c r="Q468" i="1"/>
  <c r="W468" i="1" s="1"/>
  <c r="Q469" i="1"/>
  <c r="W469" i="1" s="1"/>
  <c r="Q470" i="1"/>
  <c r="W470" i="1" s="1"/>
  <c r="Q471" i="1"/>
  <c r="W471" i="1" s="1"/>
  <c r="Q472" i="1"/>
  <c r="W472" i="1" s="1"/>
  <c r="Q473" i="1"/>
  <c r="W473" i="1" s="1"/>
  <c r="Q474" i="1"/>
  <c r="W474" i="1" s="1"/>
  <c r="Q475" i="1"/>
  <c r="W475" i="1" s="1"/>
  <c r="Q476" i="1"/>
  <c r="W476" i="1" s="1"/>
  <c r="Q477" i="1"/>
  <c r="W477" i="1" s="1"/>
  <c r="Q478" i="1"/>
  <c r="W478" i="1" s="1"/>
  <c r="Q479" i="1"/>
  <c r="W479" i="1" s="1"/>
  <c r="Q480" i="1"/>
  <c r="W480" i="1" s="1"/>
  <c r="Q481" i="1"/>
  <c r="W481" i="1" s="1"/>
  <c r="Q482" i="1"/>
  <c r="W482" i="1" s="1"/>
  <c r="Q483" i="1"/>
  <c r="W483" i="1" s="1"/>
  <c r="Q484" i="1"/>
  <c r="W484" i="1" s="1"/>
  <c r="Q485" i="1"/>
  <c r="W485" i="1" s="1"/>
  <c r="Q486" i="1"/>
  <c r="W486" i="1" s="1"/>
  <c r="Q487" i="1"/>
  <c r="W487" i="1" s="1"/>
  <c r="Q488" i="1"/>
  <c r="W488" i="1" s="1"/>
  <c r="Q489" i="1"/>
  <c r="W489" i="1" s="1"/>
  <c r="Q490" i="1"/>
  <c r="W490" i="1" s="1"/>
  <c r="Q491" i="1"/>
  <c r="W491" i="1" s="1"/>
  <c r="Q492" i="1"/>
  <c r="W492" i="1" s="1"/>
  <c r="Q493" i="1"/>
  <c r="W493" i="1" s="1"/>
  <c r="Q494" i="1"/>
  <c r="W494" i="1" s="1"/>
  <c r="Q495" i="1"/>
  <c r="W495" i="1" s="1"/>
  <c r="Q496" i="1"/>
  <c r="W496" i="1" s="1"/>
  <c r="Q497" i="1"/>
  <c r="W497" i="1" s="1"/>
  <c r="Q498" i="1"/>
  <c r="W498" i="1" s="1"/>
  <c r="Q499" i="1"/>
  <c r="W499" i="1" s="1"/>
  <c r="Q500" i="1"/>
  <c r="W500" i="1" s="1"/>
  <c r="Q501" i="1"/>
  <c r="W501" i="1" s="1"/>
  <c r="Q502" i="1"/>
  <c r="W502" i="1" s="1"/>
  <c r="Q503" i="1"/>
  <c r="W503" i="1" s="1"/>
  <c r="Q504" i="1"/>
  <c r="W504" i="1" s="1"/>
  <c r="Q505" i="1"/>
  <c r="W505" i="1" s="1"/>
  <c r="Q506" i="1"/>
  <c r="W506" i="1" s="1"/>
  <c r="Q507" i="1"/>
  <c r="W507" i="1" s="1"/>
  <c r="Q508" i="1"/>
  <c r="W508" i="1" s="1"/>
  <c r="Q509" i="1"/>
  <c r="W509" i="1" s="1"/>
  <c r="Q510" i="1"/>
  <c r="W510" i="1" s="1"/>
  <c r="Q511" i="1"/>
  <c r="W511" i="1" s="1"/>
  <c r="Q512" i="1"/>
  <c r="W512" i="1" s="1"/>
  <c r="Q513" i="1"/>
  <c r="W513" i="1" s="1"/>
  <c r="Q514" i="1"/>
  <c r="W514" i="1" s="1"/>
  <c r="Q515" i="1"/>
  <c r="W515" i="1" s="1"/>
  <c r="Q516" i="1"/>
  <c r="W516" i="1" s="1"/>
  <c r="Q517" i="1"/>
  <c r="W517" i="1" s="1"/>
  <c r="Q518" i="1"/>
  <c r="W518" i="1" s="1"/>
  <c r="Q519" i="1"/>
  <c r="W519" i="1" s="1"/>
  <c r="Q520" i="1"/>
  <c r="W520" i="1" s="1"/>
  <c r="Q521" i="1"/>
  <c r="W521" i="1" s="1"/>
  <c r="Q522" i="1"/>
  <c r="W522" i="1" s="1"/>
  <c r="Q523" i="1"/>
  <c r="W523" i="1" s="1"/>
  <c r="Q524" i="1"/>
  <c r="W524" i="1" s="1"/>
  <c r="Q525" i="1"/>
  <c r="W525" i="1" s="1"/>
  <c r="Q526" i="1"/>
  <c r="W526" i="1" s="1"/>
  <c r="Q527" i="1"/>
  <c r="W527" i="1" s="1"/>
  <c r="Q528" i="1"/>
  <c r="W528" i="1" s="1"/>
  <c r="Q529" i="1"/>
  <c r="W529" i="1" s="1"/>
  <c r="Q530" i="1"/>
  <c r="W530" i="1" s="1"/>
  <c r="Q531" i="1"/>
  <c r="W531" i="1" s="1"/>
  <c r="Q532" i="1"/>
  <c r="W532" i="1" s="1"/>
  <c r="Q533" i="1"/>
  <c r="W533" i="1" s="1"/>
  <c r="Q534" i="1"/>
  <c r="W534" i="1" s="1"/>
  <c r="Q535" i="1"/>
  <c r="W535" i="1" s="1"/>
  <c r="Q536" i="1"/>
  <c r="W536" i="1" s="1"/>
  <c r="Q537" i="1"/>
  <c r="W537" i="1" s="1"/>
  <c r="Q538" i="1"/>
  <c r="W538" i="1" s="1"/>
  <c r="Q539" i="1"/>
  <c r="W539" i="1" s="1"/>
  <c r="Q540" i="1"/>
  <c r="W540" i="1" s="1"/>
  <c r="Q541" i="1"/>
  <c r="W541" i="1" s="1"/>
  <c r="Q542" i="1"/>
  <c r="W542" i="1" s="1"/>
  <c r="Q543" i="1"/>
  <c r="W543" i="1" s="1"/>
  <c r="Q544" i="1"/>
  <c r="W544" i="1" s="1"/>
  <c r="Q545" i="1"/>
  <c r="W545" i="1" s="1"/>
  <c r="Q546" i="1"/>
  <c r="W546" i="1" s="1"/>
  <c r="Q547" i="1"/>
  <c r="W547" i="1" s="1"/>
  <c r="Q548" i="1"/>
  <c r="W548" i="1" s="1"/>
  <c r="Q549" i="1"/>
  <c r="W549" i="1" s="1"/>
  <c r="Q550" i="1"/>
  <c r="W550" i="1" s="1"/>
  <c r="Q551" i="1"/>
  <c r="W551" i="1" s="1"/>
  <c r="Q552" i="1"/>
  <c r="W552" i="1" s="1"/>
  <c r="Q553" i="1"/>
  <c r="W553" i="1" s="1"/>
  <c r="Q554" i="1"/>
  <c r="W554" i="1" s="1"/>
  <c r="Q555" i="1"/>
  <c r="W555" i="1" s="1"/>
  <c r="Q556" i="1"/>
  <c r="W556" i="1" s="1"/>
  <c r="Q557" i="1"/>
  <c r="W557" i="1" s="1"/>
  <c r="Q558" i="1"/>
  <c r="W558" i="1" s="1"/>
  <c r="Q559" i="1"/>
  <c r="W559" i="1" s="1"/>
  <c r="Q560" i="1"/>
  <c r="W560" i="1" s="1"/>
  <c r="Q561" i="1"/>
  <c r="W561" i="1" s="1"/>
  <c r="Q562" i="1"/>
  <c r="W562" i="1" s="1"/>
  <c r="Q563" i="1"/>
  <c r="W563" i="1" s="1"/>
  <c r="Q564" i="1"/>
  <c r="W564" i="1" s="1"/>
  <c r="Q565" i="1"/>
  <c r="W565" i="1" s="1"/>
  <c r="Q566" i="1"/>
  <c r="W566" i="1" s="1"/>
  <c r="Q567" i="1"/>
  <c r="W567" i="1" s="1"/>
  <c r="Q568" i="1"/>
  <c r="W568" i="1" s="1"/>
  <c r="Q569" i="1"/>
  <c r="W569" i="1" s="1"/>
  <c r="Q570" i="1"/>
  <c r="W570" i="1" s="1"/>
  <c r="Q571" i="1"/>
  <c r="W571" i="1" s="1"/>
  <c r="Q572" i="1"/>
  <c r="W572" i="1" s="1"/>
  <c r="Q573" i="1"/>
  <c r="W573" i="1" s="1"/>
  <c r="Q574" i="1"/>
  <c r="W574" i="1" s="1"/>
  <c r="Q575" i="1"/>
  <c r="W575" i="1" s="1"/>
  <c r="Q576" i="1"/>
  <c r="W576" i="1" s="1"/>
  <c r="Q577" i="1"/>
  <c r="W577" i="1" s="1"/>
  <c r="Q578" i="1"/>
  <c r="W578" i="1" s="1"/>
  <c r="Q579" i="1"/>
  <c r="W579" i="1" s="1"/>
  <c r="Q580" i="1"/>
  <c r="W580" i="1" s="1"/>
  <c r="Q581" i="1"/>
  <c r="W581" i="1" s="1"/>
  <c r="Q582" i="1"/>
  <c r="W582" i="1" s="1"/>
  <c r="Q583" i="1"/>
  <c r="W583" i="1" s="1"/>
  <c r="Q584" i="1"/>
  <c r="W584" i="1" s="1"/>
  <c r="Q585" i="1"/>
  <c r="W585" i="1" s="1"/>
  <c r="Q586" i="1"/>
  <c r="W586" i="1" s="1"/>
  <c r="Q587" i="1"/>
  <c r="W587" i="1" s="1"/>
  <c r="Q588" i="1"/>
  <c r="W588" i="1" s="1"/>
  <c r="Q589" i="1"/>
  <c r="W589" i="1" s="1"/>
  <c r="Q590" i="1"/>
  <c r="W590" i="1" s="1"/>
  <c r="Q591" i="1"/>
  <c r="W591" i="1" s="1"/>
  <c r="Q592" i="1"/>
  <c r="W592" i="1" s="1"/>
  <c r="Q593" i="1"/>
  <c r="W593" i="1" s="1"/>
  <c r="Q594" i="1"/>
  <c r="W594" i="1" s="1"/>
  <c r="Q595" i="1"/>
  <c r="W595" i="1" s="1"/>
  <c r="Q596" i="1"/>
  <c r="W596" i="1" s="1"/>
  <c r="Q597" i="1"/>
  <c r="W597" i="1" s="1"/>
  <c r="Q598" i="1"/>
  <c r="W598" i="1" s="1"/>
  <c r="Q599" i="1"/>
  <c r="W599" i="1" s="1"/>
  <c r="Q600" i="1"/>
  <c r="W600" i="1" s="1"/>
  <c r="Q601" i="1"/>
  <c r="W601" i="1" s="1"/>
  <c r="Q602" i="1"/>
  <c r="W602" i="1" s="1"/>
  <c r="Q603" i="1"/>
  <c r="W603" i="1" s="1"/>
  <c r="Q604" i="1"/>
  <c r="W604" i="1" s="1"/>
  <c r="Q605" i="1"/>
  <c r="W605" i="1" s="1"/>
  <c r="Q606" i="1"/>
  <c r="W606" i="1" s="1"/>
  <c r="Q607" i="1"/>
  <c r="W607" i="1" s="1"/>
  <c r="Q608" i="1"/>
  <c r="W608" i="1" s="1"/>
  <c r="Q609" i="1"/>
  <c r="W609" i="1" s="1"/>
  <c r="Q610" i="1"/>
  <c r="W610" i="1" s="1"/>
  <c r="Q611" i="1"/>
  <c r="W611" i="1" s="1"/>
  <c r="Q612" i="1"/>
  <c r="W612" i="1" s="1"/>
  <c r="Q613" i="1"/>
  <c r="W613" i="1" s="1"/>
  <c r="Q614" i="1"/>
  <c r="W614" i="1" s="1"/>
  <c r="Q615" i="1"/>
  <c r="W615" i="1" s="1"/>
  <c r="Q616" i="1"/>
  <c r="W616" i="1" s="1"/>
  <c r="Q617" i="1"/>
  <c r="W617" i="1" s="1"/>
  <c r="Q618" i="1"/>
  <c r="W618" i="1" s="1"/>
  <c r="Q619" i="1"/>
  <c r="W619" i="1" s="1"/>
  <c r="Q620" i="1"/>
  <c r="W620" i="1" s="1"/>
  <c r="Q621" i="1"/>
  <c r="W621" i="1" s="1"/>
  <c r="Q622" i="1"/>
  <c r="W622" i="1" s="1"/>
  <c r="Q623" i="1"/>
  <c r="W623" i="1" s="1"/>
  <c r="Q624" i="1"/>
  <c r="W624" i="1" s="1"/>
  <c r="Q625" i="1"/>
  <c r="W625" i="1" s="1"/>
  <c r="Q626" i="1"/>
  <c r="W626" i="1" s="1"/>
  <c r="Q627" i="1"/>
  <c r="W627" i="1" s="1"/>
  <c r="Q628" i="1"/>
  <c r="W628" i="1" s="1"/>
  <c r="Q629" i="1"/>
  <c r="W629" i="1" s="1"/>
  <c r="Q630" i="1"/>
  <c r="W630" i="1" s="1"/>
  <c r="Q631" i="1"/>
  <c r="W631" i="1" s="1"/>
  <c r="Q632" i="1"/>
  <c r="W632" i="1" s="1"/>
  <c r="Q633" i="1"/>
  <c r="W633" i="1" s="1"/>
  <c r="Q634" i="1"/>
  <c r="W634" i="1" s="1"/>
  <c r="Q635" i="1"/>
  <c r="W635" i="1" s="1"/>
  <c r="Q636" i="1"/>
  <c r="W636" i="1" s="1"/>
  <c r="Q637" i="1"/>
  <c r="W637" i="1" s="1"/>
  <c r="Q638" i="1"/>
  <c r="W638" i="1" s="1"/>
  <c r="Q639" i="1"/>
  <c r="W639" i="1" s="1"/>
  <c r="Q640" i="1"/>
  <c r="W640" i="1" s="1"/>
  <c r="Q641" i="1"/>
  <c r="W641" i="1" s="1"/>
  <c r="Q642" i="1"/>
  <c r="W642" i="1" s="1"/>
  <c r="Q643" i="1"/>
  <c r="W643" i="1" s="1"/>
  <c r="Q644" i="1"/>
  <c r="W644" i="1" s="1"/>
  <c r="Q645" i="1"/>
  <c r="W645" i="1" s="1"/>
  <c r="Q646" i="1"/>
  <c r="W646" i="1" s="1"/>
  <c r="Q647" i="1"/>
  <c r="W647" i="1" s="1"/>
  <c r="Q648" i="1"/>
  <c r="W648" i="1" s="1"/>
  <c r="Q649" i="1"/>
  <c r="W649" i="1" s="1"/>
  <c r="Q650" i="1"/>
  <c r="W650" i="1" s="1"/>
  <c r="Q651" i="1"/>
  <c r="W651" i="1" s="1"/>
  <c r="Q652" i="1"/>
  <c r="W652" i="1" s="1"/>
  <c r="Q653" i="1"/>
  <c r="W653" i="1" s="1"/>
  <c r="Q654" i="1"/>
  <c r="W654" i="1" s="1"/>
  <c r="Q655" i="1"/>
  <c r="W655" i="1" s="1"/>
  <c r="Q656" i="1"/>
  <c r="W656" i="1" s="1"/>
  <c r="Q657" i="1"/>
  <c r="W657" i="1" s="1"/>
  <c r="Q658" i="1"/>
  <c r="W658" i="1" s="1"/>
  <c r="Q659" i="1"/>
  <c r="W659" i="1" s="1"/>
  <c r="Q660" i="1"/>
  <c r="W660" i="1" s="1"/>
  <c r="Q661" i="1"/>
  <c r="W661" i="1" s="1"/>
  <c r="Q662" i="1"/>
  <c r="W662" i="1" s="1"/>
  <c r="Q663" i="1"/>
  <c r="W663" i="1" s="1"/>
  <c r="Q664" i="1"/>
  <c r="W664" i="1" s="1"/>
  <c r="Q665" i="1"/>
  <c r="W665" i="1" s="1"/>
  <c r="Q666" i="1"/>
  <c r="W666" i="1" s="1"/>
  <c r="Q667" i="1"/>
  <c r="W667" i="1" s="1"/>
  <c r="Q668" i="1"/>
  <c r="W668" i="1" s="1"/>
  <c r="Q669" i="1"/>
  <c r="W669" i="1" s="1"/>
  <c r="Q670" i="1"/>
  <c r="W670" i="1" s="1"/>
  <c r="Q671" i="1"/>
  <c r="W671" i="1" s="1"/>
  <c r="Q672" i="1"/>
  <c r="W672" i="1" s="1"/>
  <c r="Q673" i="1"/>
  <c r="W673" i="1" s="1"/>
  <c r="Q674" i="1"/>
  <c r="W674" i="1" s="1"/>
  <c r="Q675" i="1"/>
  <c r="W675" i="1" s="1"/>
  <c r="Q676" i="1"/>
  <c r="W676" i="1" s="1"/>
  <c r="Q677" i="1"/>
  <c r="W677" i="1" s="1"/>
  <c r="Q678" i="1"/>
  <c r="W678" i="1" s="1"/>
  <c r="Q679" i="1"/>
  <c r="W679" i="1" s="1"/>
  <c r="Q680" i="1"/>
  <c r="W680" i="1" s="1"/>
  <c r="Q681" i="1"/>
  <c r="W681" i="1" s="1"/>
  <c r="Q682" i="1"/>
  <c r="W682" i="1" s="1"/>
  <c r="Q683" i="1"/>
  <c r="W683" i="1" s="1"/>
  <c r="Q684" i="1"/>
  <c r="W684" i="1" s="1"/>
  <c r="Q685" i="1"/>
  <c r="W685" i="1" s="1"/>
  <c r="Q686" i="1"/>
  <c r="W686" i="1" s="1"/>
  <c r="Q687" i="1"/>
  <c r="W687" i="1" s="1"/>
  <c r="Q688" i="1"/>
  <c r="W688" i="1" s="1"/>
  <c r="Q689" i="1"/>
  <c r="W689" i="1" s="1"/>
  <c r="Q690" i="1"/>
  <c r="W690" i="1" s="1"/>
  <c r="Q691" i="1"/>
  <c r="W691" i="1" s="1"/>
  <c r="Q692" i="1"/>
  <c r="W692" i="1" s="1"/>
  <c r="Q693" i="1"/>
  <c r="W693" i="1" s="1"/>
  <c r="Q694" i="1"/>
  <c r="W694" i="1" s="1"/>
  <c r="Q695" i="1"/>
  <c r="W695" i="1" s="1"/>
  <c r="Q696" i="1"/>
  <c r="W696" i="1" s="1"/>
  <c r="Q697" i="1"/>
  <c r="W697" i="1" s="1"/>
  <c r="Q698" i="1"/>
  <c r="W698" i="1" s="1"/>
  <c r="Q699" i="1"/>
  <c r="W699" i="1" s="1"/>
  <c r="Q700" i="1"/>
  <c r="W700" i="1" s="1"/>
  <c r="Q701" i="1"/>
  <c r="W701" i="1" s="1"/>
  <c r="Q702" i="1"/>
  <c r="W702" i="1" s="1"/>
  <c r="Q703" i="1"/>
  <c r="W703" i="1" s="1"/>
  <c r="Q704" i="1"/>
  <c r="W704" i="1" s="1"/>
  <c r="Q705" i="1"/>
  <c r="W705" i="1" s="1"/>
  <c r="Q706" i="1"/>
  <c r="W706" i="1" s="1"/>
  <c r="Q707" i="1"/>
  <c r="W707" i="1" s="1"/>
  <c r="Q708" i="1"/>
  <c r="W708" i="1" s="1"/>
  <c r="Q709" i="1"/>
  <c r="W709" i="1" s="1"/>
  <c r="Q710" i="1"/>
  <c r="W710" i="1" s="1"/>
  <c r="Q711" i="1"/>
  <c r="W711" i="1" s="1"/>
  <c r="Q712" i="1"/>
  <c r="W712" i="1" s="1"/>
  <c r="Q713" i="1"/>
  <c r="W713" i="1" s="1"/>
  <c r="Q714" i="1"/>
  <c r="W714" i="1" s="1"/>
  <c r="Q715" i="1"/>
  <c r="W715" i="1" s="1"/>
  <c r="Q716" i="1"/>
  <c r="W716" i="1" s="1"/>
  <c r="Q717" i="1"/>
  <c r="W717" i="1" s="1"/>
  <c r="Q718" i="1"/>
  <c r="W718" i="1" s="1"/>
  <c r="Q719" i="1"/>
  <c r="W719" i="1" s="1"/>
  <c r="Q720" i="1"/>
  <c r="W720" i="1" s="1"/>
  <c r="Q721" i="1"/>
  <c r="W721" i="1" s="1"/>
  <c r="Q722" i="1"/>
  <c r="W722" i="1" s="1"/>
  <c r="Q723" i="1"/>
  <c r="W723" i="1" s="1"/>
  <c r="Q724" i="1"/>
  <c r="W724" i="1" s="1"/>
  <c r="Q725" i="1"/>
  <c r="W725" i="1" s="1"/>
  <c r="Q726" i="1"/>
  <c r="W726" i="1" s="1"/>
  <c r="Q727" i="1"/>
  <c r="W727" i="1" s="1"/>
  <c r="Q728" i="1"/>
  <c r="W728" i="1" s="1"/>
  <c r="Q729" i="1"/>
  <c r="W729" i="1" s="1"/>
  <c r="Q730" i="1"/>
  <c r="W730" i="1" s="1"/>
  <c r="Q731" i="1"/>
  <c r="W731" i="1" s="1"/>
  <c r="Q732" i="1"/>
  <c r="W732" i="1" s="1"/>
  <c r="Q733" i="1"/>
  <c r="W733" i="1" s="1"/>
  <c r="Q734" i="1"/>
  <c r="W734" i="1" s="1"/>
  <c r="Q735" i="1"/>
  <c r="W735" i="1" s="1"/>
  <c r="Q736" i="1"/>
  <c r="W736" i="1" s="1"/>
  <c r="Q737" i="1"/>
  <c r="W737" i="1" s="1"/>
  <c r="Q738" i="1"/>
  <c r="W738" i="1" s="1"/>
  <c r="Q739" i="1"/>
  <c r="W739" i="1" s="1"/>
  <c r="Q740" i="1"/>
  <c r="W740" i="1" s="1"/>
  <c r="Q741" i="1"/>
  <c r="W741" i="1" s="1"/>
  <c r="Q742" i="1"/>
  <c r="W742" i="1" s="1"/>
  <c r="Q743" i="1"/>
  <c r="W743" i="1" s="1"/>
  <c r="Q744" i="1"/>
  <c r="W744" i="1" s="1"/>
  <c r="Q745" i="1"/>
  <c r="W745" i="1" s="1"/>
  <c r="Q746" i="1"/>
  <c r="W746" i="1" s="1"/>
  <c r="Q747" i="1"/>
  <c r="W747" i="1" s="1"/>
  <c r="Q748" i="1"/>
  <c r="W748" i="1" s="1"/>
  <c r="Q749" i="1"/>
  <c r="W749" i="1" s="1"/>
  <c r="Q750" i="1"/>
  <c r="W750" i="1" s="1"/>
  <c r="Q751" i="1"/>
  <c r="W751" i="1" s="1"/>
  <c r="Q752" i="1"/>
  <c r="W752" i="1" s="1"/>
  <c r="Q753" i="1"/>
  <c r="W753" i="1" s="1"/>
  <c r="Q754" i="1"/>
  <c r="W754" i="1" s="1"/>
  <c r="Q755" i="1"/>
  <c r="W755" i="1" s="1"/>
  <c r="Q756" i="1"/>
  <c r="W756" i="1" s="1"/>
  <c r="Q757" i="1"/>
  <c r="W757" i="1" s="1"/>
  <c r="Q758" i="1"/>
  <c r="W758" i="1" s="1"/>
  <c r="Q759" i="1"/>
  <c r="W759" i="1" s="1"/>
  <c r="Q760" i="1"/>
  <c r="W760" i="1" s="1"/>
  <c r="Q761" i="1"/>
  <c r="W761" i="1" s="1"/>
  <c r="Q762" i="1"/>
  <c r="W762" i="1" s="1"/>
  <c r="Q763" i="1"/>
  <c r="W763" i="1" s="1"/>
  <c r="Q764" i="1"/>
  <c r="W764" i="1" s="1"/>
  <c r="Q765" i="1"/>
  <c r="W765" i="1" s="1"/>
  <c r="Q766" i="1"/>
  <c r="W766" i="1" s="1"/>
  <c r="Q767" i="1"/>
  <c r="W767" i="1" s="1"/>
  <c r="Q768" i="1"/>
  <c r="W768" i="1" s="1"/>
  <c r="Q769" i="1"/>
  <c r="W769" i="1" s="1"/>
  <c r="Q770" i="1"/>
  <c r="W770" i="1" s="1"/>
  <c r="Q771" i="1"/>
  <c r="W771" i="1" s="1"/>
  <c r="Q772" i="1"/>
  <c r="W772" i="1" s="1"/>
  <c r="Q773" i="1"/>
  <c r="W773" i="1" s="1"/>
  <c r="Q774" i="1"/>
  <c r="W774" i="1" s="1"/>
  <c r="Q775" i="1"/>
  <c r="W775" i="1" s="1"/>
  <c r="Q776" i="1"/>
  <c r="W776" i="1" s="1"/>
  <c r="Q777" i="1"/>
  <c r="W777" i="1" s="1"/>
  <c r="Q778" i="1"/>
  <c r="W778" i="1" s="1"/>
  <c r="Q779" i="1"/>
  <c r="W779" i="1" s="1"/>
  <c r="Q780" i="1"/>
  <c r="W780" i="1" s="1"/>
  <c r="Q781" i="1"/>
  <c r="W781" i="1" s="1"/>
  <c r="Q782" i="1"/>
  <c r="W782" i="1" s="1"/>
  <c r="Q783" i="1"/>
  <c r="W783" i="1" s="1"/>
  <c r="Q784" i="1"/>
  <c r="W784" i="1" s="1"/>
  <c r="Q785" i="1"/>
  <c r="W785" i="1" s="1"/>
  <c r="Q786" i="1"/>
  <c r="W786" i="1" s="1"/>
  <c r="Q787" i="1"/>
  <c r="W787" i="1" s="1"/>
  <c r="Q788" i="1"/>
  <c r="W788" i="1" s="1"/>
  <c r="Q789" i="1"/>
  <c r="W789" i="1" s="1"/>
  <c r="Q790" i="1"/>
  <c r="W790" i="1" s="1"/>
  <c r="Q791" i="1"/>
  <c r="W791" i="1" s="1"/>
  <c r="Q792" i="1"/>
  <c r="W792" i="1" s="1"/>
  <c r="Q793" i="1"/>
  <c r="W793" i="1" s="1"/>
  <c r="Q794" i="1"/>
  <c r="W794" i="1" s="1"/>
  <c r="Q795" i="1"/>
  <c r="W795" i="1" s="1"/>
  <c r="Q796" i="1"/>
  <c r="W796" i="1" s="1"/>
  <c r="Q797" i="1"/>
  <c r="W797" i="1" s="1"/>
  <c r="Q798" i="1"/>
  <c r="W798" i="1" s="1"/>
  <c r="Q799" i="1"/>
  <c r="W799" i="1" s="1"/>
  <c r="Q800" i="1"/>
  <c r="W800" i="1" s="1"/>
  <c r="Q801" i="1"/>
  <c r="W801" i="1" s="1"/>
  <c r="Q802" i="1"/>
  <c r="W802" i="1" s="1"/>
  <c r="Q803" i="1"/>
  <c r="W803" i="1" s="1"/>
  <c r="Q804" i="1"/>
  <c r="W804" i="1" s="1"/>
  <c r="Q805" i="1"/>
  <c r="W805" i="1" s="1"/>
  <c r="Q806" i="1"/>
  <c r="W806" i="1" s="1"/>
  <c r="Q807" i="1"/>
  <c r="W807" i="1" s="1"/>
  <c r="Q808" i="1"/>
  <c r="W808" i="1" s="1"/>
  <c r="Q809" i="1"/>
  <c r="W809" i="1" s="1"/>
  <c r="Q810" i="1"/>
  <c r="W810" i="1" s="1"/>
  <c r="Q811" i="1"/>
  <c r="W811" i="1" s="1"/>
  <c r="Q812" i="1"/>
  <c r="W812" i="1" s="1"/>
  <c r="Q813" i="1"/>
  <c r="W813" i="1" s="1"/>
  <c r="Q814" i="1"/>
  <c r="W814" i="1" s="1"/>
  <c r="Q815" i="1"/>
  <c r="W815" i="1" s="1"/>
  <c r="Q816" i="1"/>
  <c r="W816" i="1" s="1"/>
  <c r="Q817" i="1"/>
  <c r="W817" i="1" s="1"/>
  <c r="Q818" i="1"/>
  <c r="W818" i="1" s="1"/>
  <c r="Q819" i="1"/>
  <c r="W819" i="1" s="1"/>
  <c r="Q820" i="1"/>
  <c r="W820" i="1" s="1"/>
  <c r="Q821" i="1"/>
  <c r="W821" i="1" s="1"/>
  <c r="Q822" i="1"/>
  <c r="W822" i="1" s="1"/>
  <c r="Q823" i="1"/>
  <c r="W823" i="1" s="1"/>
  <c r="Q824" i="1"/>
  <c r="W824" i="1" s="1"/>
  <c r="Q825" i="1"/>
  <c r="W825" i="1" s="1"/>
  <c r="Q826" i="1"/>
  <c r="W826" i="1" s="1"/>
  <c r="Q827" i="1"/>
  <c r="W827" i="1" s="1"/>
  <c r="Q828" i="1"/>
  <c r="W828" i="1" s="1"/>
  <c r="Q829" i="1"/>
  <c r="W829" i="1" s="1"/>
  <c r="Q830" i="1"/>
  <c r="W830" i="1" s="1"/>
  <c r="Q831" i="1"/>
  <c r="W831" i="1" s="1"/>
  <c r="Q832" i="1"/>
  <c r="W832" i="1" s="1"/>
  <c r="Q833" i="1"/>
  <c r="W833" i="1" s="1"/>
  <c r="Q834" i="1"/>
  <c r="W834" i="1" s="1"/>
  <c r="Q835" i="1"/>
  <c r="W835" i="1" s="1"/>
  <c r="Q836" i="1"/>
  <c r="W836" i="1" s="1"/>
  <c r="Q837" i="1"/>
  <c r="W837" i="1" s="1"/>
  <c r="Q838" i="1"/>
  <c r="W838" i="1" s="1"/>
  <c r="Q839" i="1"/>
  <c r="W839" i="1" s="1"/>
  <c r="Q840" i="1"/>
  <c r="W840" i="1" s="1"/>
  <c r="Q841" i="1"/>
  <c r="W841" i="1" s="1"/>
  <c r="Q842" i="1"/>
  <c r="W842" i="1" s="1"/>
  <c r="Q843" i="1"/>
  <c r="W843" i="1" s="1"/>
  <c r="Q844" i="1"/>
  <c r="W844" i="1" s="1"/>
  <c r="Q845" i="1"/>
  <c r="W845" i="1" s="1"/>
  <c r="Q846" i="1"/>
  <c r="W846" i="1" s="1"/>
  <c r="Q847" i="1"/>
  <c r="W847" i="1" s="1"/>
  <c r="Q848" i="1"/>
  <c r="W848" i="1" s="1"/>
  <c r="Q849" i="1"/>
  <c r="W849" i="1" s="1"/>
  <c r="Q850" i="1"/>
  <c r="W850" i="1" s="1"/>
  <c r="Q851" i="1"/>
  <c r="W851" i="1" s="1"/>
  <c r="Q852" i="1"/>
  <c r="W852" i="1" s="1"/>
  <c r="Q853" i="1"/>
  <c r="W853" i="1" s="1"/>
  <c r="Q854" i="1"/>
  <c r="W854" i="1" s="1"/>
  <c r="Q855" i="1"/>
  <c r="W855" i="1" s="1"/>
  <c r="Q856" i="1"/>
  <c r="W856" i="1" s="1"/>
  <c r="Q857" i="1"/>
  <c r="W857" i="1" s="1"/>
  <c r="Q858" i="1"/>
  <c r="W858" i="1" s="1"/>
  <c r="Q859" i="1"/>
  <c r="W859" i="1" s="1"/>
  <c r="Q860" i="1"/>
  <c r="W860" i="1" s="1"/>
  <c r="Q861" i="1"/>
  <c r="W861" i="1" s="1"/>
  <c r="Q862" i="1"/>
  <c r="W862" i="1" s="1"/>
  <c r="Q863" i="1"/>
  <c r="W863" i="1" s="1"/>
  <c r="Q864" i="1"/>
  <c r="W864" i="1" s="1"/>
  <c r="Q865" i="1"/>
  <c r="W865" i="1" s="1"/>
  <c r="Q866" i="1"/>
  <c r="W866" i="1" s="1"/>
  <c r="Q867" i="1"/>
  <c r="W867" i="1" s="1"/>
  <c r="Q868" i="1"/>
  <c r="W868" i="1" s="1"/>
  <c r="Q869" i="1"/>
  <c r="W869" i="1" s="1"/>
  <c r="Q870" i="1"/>
  <c r="W870" i="1" s="1"/>
  <c r="Q871" i="1"/>
  <c r="W871" i="1" s="1"/>
  <c r="Q872" i="1"/>
  <c r="W872" i="1" s="1"/>
  <c r="Q873" i="1"/>
  <c r="W873" i="1" s="1"/>
  <c r="Q874" i="1"/>
  <c r="W874" i="1" s="1"/>
  <c r="Q875" i="1"/>
  <c r="W875" i="1" s="1"/>
  <c r="Q876" i="1"/>
  <c r="W876" i="1" s="1"/>
  <c r="Q877" i="1"/>
  <c r="W877" i="1" s="1"/>
  <c r="Q878" i="1"/>
  <c r="W878" i="1" s="1"/>
  <c r="Q879" i="1"/>
  <c r="W879" i="1" s="1"/>
  <c r="Q880" i="1"/>
  <c r="W880" i="1" s="1"/>
  <c r="Q881" i="1"/>
  <c r="W881" i="1" s="1"/>
  <c r="Q882" i="1"/>
  <c r="W882" i="1" s="1"/>
  <c r="Q883" i="1"/>
  <c r="W883" i="1" s="1"/>
  <c r="Q884" i="1"/>
  <c r="W884" i="1" s="1"/>
  <c r="Q885" i="1"/>
  <c r="W885" i="1" s="1"/>
  <c r="Q886" i="1"/>
  <c r="W886" i="1" s="1"/>
  <c r="Q887" i="1"/>
  <c r="W887" i="1" s="1"/>
  <c r="Q888" i="1"/>
  <c r="W888" i="1" s="1"/>
  <c r="Q889" i="1"/>
  <c r="W889" i="1" s="1"/>
  <c r="Q890" i="1"/>
  <c r="W890" i="1" s="1"/>
  <c r="Q891" i="1"/>
  <c r="W891" i="1" s="1"/>
  <c r="Q892" i="1"/>
  <c r="W892" i="1" s="1"/>
  <c r="Q893" i="1"/>
  <c r="W893" i="1" s="1"/>
  <c r="Q894" i="1"/>
  <c r="W894" i="1" s="1"/>
  <c r="Q895" i="1"/>
  <c r="W895" i="1" s="1"/>
  <c r="Q896" i="1"/>
  <c r="W896" i="1" s="1"/>
  <c r="Q897" i="1"/>
  <c r="W897" i="1" s="1"/>
  <c r="Q898" i="1"/>
  <c r="W898" i="1" s="1"/>
  <c r="Q899" i="1"/>
  <c r="W899" i="1" s="1"/>
  <c r="Q900" i="1"/>
  <c r="W900" i="1" s="1"/>
  <c r="Q901" i="1"/>
  <c r="W901" i="1" s="1"/>
  <c r="Q902" i="1"/>
  <c r="W902" i="1" s="1"/>
  <c r="Q903" i="1"/>
  <c r="W903" i="1" s="1"/>
  <c r="Q904" i="1"/>
  <c r="W904" i="1" s="1"/>
  <c r="Q905" i="1"/>
  <c r="W905" i="1" s="1"/>
  <c r="Q906" i="1"/>
  <c r="W906" i="1" s="1"/>
  <c r="Q907" i="1"/>
  <c r="W907" i="1" s="1"/>
  <c r="Q908" i="1"/>
  <c r="W908" i="1" s="1"/>
  <c r="Q909" i="1"/>
  <c r="W909" i="1" s="1"/>
  <c r="Q910" i="1"/>
  <c r="W910" i="1" s="1"/>
  <c r="Q911" i="1"/>
  <c r="W911" i="1" s="1"/>
  <c r="Q912" i="1"/>
  <c r="W912" i="1" s="1"/>
  <c r="Q913" i="1"/>
  <c r="W913" i="1" s="1"/>
  <c r="Q914" i="1"/>
  <c r="W914" i="1" s="1"/>
  <c r="Q915" i="1"/>
  <c r="W915" i="1" s="1"/>
  <c r="Q916" i="1"/>
  <c r="W916" i="1" s="1"/>
  <c r="Q917" i="1"/>
  <c r="W917" i="1" s="1"/>
  <c r="Q918" i="1"/>
  <c r="W918" i="1" s="1"/>
  <c r="Q919" i="1"/>
  <c r="W919" i="1" s="1"/>
  <c r="Q920" i="1"/>
  <c r="W920" i="1" s="1"/>
  <c r="Q921" i="1"/>
  <c r="W921" i="1" s="1"/>
  <c r="Q922" i="1"/>
  <c r="W922" i="1" s="1"/>
  <c r="Q923" i="1"/>
  <c r="W923" i="1" s="1"/>
  <c r="Q924" i="1"/>
  <c r="W924" i="1" s="1"/>
  <c r="Q925" i="1"/>
  <c r="W925" i="1" s="1"/>
  <c r="Q926" i="1"/>
  <c r="W926" i="1" s="1"/>
  <c r="Q927" i="1"/>
  <c r="W927" i="1" s="1"/>
  <c r="Q928" i="1"/>
  <c r="W928" i="1" s="1"/>
  <c r="Q929" i="1"/>
  <c r="W929" i="1" s="1"/>
  <c r="Q930" i="1"/>
  <c r="W930" i="1" s="1"/>
  <c r="Q931" i="1"/>
  <c r="W931" i="1" s="1"/>
  <c r="Q932" i="1"/>
  <c r="W932" i="1" s="1"/>
  <c r="Q933" i="1"/>
  <c r="W933" i="1" s="1"/>
  <c r="Q934" i="1"/>
  <c r="W934" i="1" s="1"/>
  <c r="Q935" i="1"/>
  <c r="W935" i="1" s="1"/>
  <c r="Q936" i="1"/>
  <c r="W936" i="1" s="1"/>
  <c r="Q937" i="1"/>
  <c r="W937" i="1" s="1"/>
  <c r="Q938" i="1"/>
  <c r="W938" i="1" s="1"/>
  <c r="Q939" i="1"/>
  <c r="W939" i="1" s="1"/>
  <c r="Q940" i="1"/>
  <c r="W940" i="1" s="1"/>
  <c r="Q941" i="1"/>
  <c r="W941" i="1" s="1"/>
  <c r="Q942" i="1"/>
  <c r="W942" i="1" s="1"/>
  <c r="Q943" i="1"/>
  <c r="W943" i="1" s="1"/>
  <c r="Q944" i="1"/>
  <c r="W944" i="1" s="1"/>
  <c r="Q945" i="1"/>
  <c r="W945" i="1" s="1"/>
  <c r="Q946" i="1"/>
  <c r="W946" i="1" s="1"/>
  <c r="Q947" i="1"/>
  <c r="W947" i="1" s="1"/>
  <c r="Q948" i="1"/>
  <c r="W948" i="1" s="1"/>
  <c r="Q949" i="1"/>
  <c r="W949" i="1" s="1"/>
  <c r="Q950" i="1"/>
  <c r="W950" i="1" s="1"/>
  <c r="Q951" i="1"/>
  <c r="W951" i="1" s="1"/>
  <c r="Q952" i="1"/>
  <c r="W952" i="1" s="1"/>
  <c r="Q953" i="1"/>
  <c r="W953" i="1" s="1"/>
  <c r="Q954" i="1"/>
  <c r="W954" i="1" s="1"/>
  <c r="Q955" i="1"/>
  <c r="W955" i="1" s="1"/>
  <c r="Q956" i="1"/>
  <c r="W956" i="1" s="1"/>
  <c r="Q957" i="1"/>
  <c r="W957" i="1" s="1"/>
  <c r="Q958" i="1"/>
  <c r="W958" i="1" s="1"/>
  <c r="Q959" i="1"/>
  <c r="W959" i="1" s="1"/>
  <c r="Q960" i="1"/>
  <c r="W960" i="1" s="1"/>
  <c r="Q961" i="1"/>
  <c r="W961" i="1" s="1"/>
  <c r="Q962" i="1"/>
  <c r="W962" i="1" s="1"/>
  <c r="Q963" i="1"/>
  <c r="W963" i="1" s="1"/>
  <c r="Q964" i="1"/>
  <c r="W964" i="1" s="1"/>
  <c r="Q965" i="1"/>
  <c r="W965" i="1" s="1"/>
  <c r="Q966" i="1"/>
  <c r="W966" i="1" s="1"/>
  <c r="Q967" i="1"/>
  <c r="W967" i="1" s="1"/>
  <c r="Q968" i="1"/>
  <c r="W968" i="1" s="1"/>
  <c r="Q969" i="1"/>
  <c r="W969" i="1" s="1"/>
  <c r="Q970" i="1"/>
  <c r="W970" i="1" s="1"/>
  <c r="Q971" i="1"/>
  <c r="W971" i="1" s="1"/>
  <c r="Q972" i="1"/>
  <c r="W972" i="1" s="1"/>
  <c r="Q973" i="1"/>
  <c r="W973" i="1" s="1"/>
  <c r="Q974" i="1"/>
  <c r="W974" i="1" s="1"/>
  <c r="Q975" i="1"/>
  <c r="W975" i="1" s="1"/>
  <c r="Q976" i="1"/>
  <c r="W976" i="1" s="1"/>
  <c r="Q977" i="1"/>
  <c r="W977" i="1" s="1"/>
  <c r="Q978" i="1"/>
  <c r="W978" i="1" s="1"/>
  <c r="Q979" i="1"/>
  <c r="W979" i="1" s="1"/>
  <c r="Q980" i="1"/>
  <c r="W980" i="1" s="1"/>
  <c r="Q981" i="1"/>
  <c r="W981" i="1" s="1"/>
  <c r="Q982" i="1"/>
  <c r="W982" i="1" s="1"/>
  <c r="Q983" i="1"/>
  <c r="W983" i="1" s="1"/>
  <c r="Q984" i="1"/>
  <c r="W984" i="1" s="1"/>
  <c r="Q985" i="1"/>
  <c r="W985" i="1" s="1"/>
  <c r="Q986" i="1"/>
  <c r="W986" i="1" s="1"/>
  <c r="Q987" i="1"/>
  <c r="W987" i="1" s="1"/>
  <c r="Q988" i="1"/>
  <c r="W988" i="1" s="1"/>
  <c r="Q989" i="1"/>
  <c r="W989" i="1" s="1"/>
  <c r="Q990" i="1"/>
  <c r="W990" i="1" s="1"/>
  <c r="Q991" i="1"/>
  <c r="W991" i="1" s="1"/>
  <c r="Q992" i="1"/>
  <c r="W992" i="1" s="1"/>
  <c r="Q993" i="1"/>
  <c r="W993" i="1" s="1"/>
  <c r="Q994" i="1"/>
  <c r="W994" i="1" s="1"/>
  <c r="Q995" i="1"/>
  <c r="W995" i="1" s="1"/>
  <c r="Q996" i="1"/>
  <c r="W996" i="1" s="1"/>
  <c r="Q997" i="1"/>
  <c r="W997" i="1" s="1"/>
  <c r="Q998" i="1"/>
  <c r="W998" i="1" s="1"/>
  <c r="Q999" i="1"/>
  <c r="W999" i="1" s="1"/>
  <c r="Q1000" i="1"/>
  <c r="W1000" i="1" s="1"/>
  <c r="Q1001" i="1"/>
  <c r="W1001" i="1" s="1"/>
  <c r="Q1002" i="1"/>
  <c r="W1002" i="1" s="1"/>
  <c r="Q1003" i="1"/>
  <c r="W1003" i="1" s="1"/>
  <c r="Q1004" i="1"/>
  <c r="W1004" i="1" s="1"/>
  <c r="Q1005" i="1"/>
  <c r="W1005" i="1" s="1"/>
  <c r="Q1006" i="1"/>
  <c r="W1006" i="1" s="1"/>
  <c r="Q1007" i="1"/>
  <c r="W1007" i="1" s="1"/>
  <c r="Q1008" i="1"/>
  <c r="W1008" i="1" s="1"/>
  <c r="Q1009" i="1"/>
  <c r="W1009" i="1" s="1"/>
  <c r="Q1010" i="1"/>
  <c r="W1010" i="1" s="1"/>
  <c r="Q1011" i="1"/>
  <c r="W1011" i="1" s="1"/>
  <c r="Q1012" i="1"/>
  <c r="W1012" i="1" s="1"/>
  <c r="Q1013" i="1"/>
  <c r="W1013" i="1" s="1"/>
  <c r="Q1014" i="1"/>
  <c r="W1014" i="1" s="1"/>
  <c r="Q1015" i="1"/>
  <c r="W1015" i="1" s="1"/>
  <c r="Q1016" i="1"/>
  <c r="W1016" i="1" s="1"/>
  <c r="Q1017" i="1"/>
  <c r="W1017" i="1" s="1"/>
  <c r="Q1018" i="1"/>
  <c r="W1018" i="1" s="1"/>
  <c r="Q1019" i="1"/>
  <c r="W1019" i="1" s="1"/>
  <c r="Q1020" i="1"/>
  <c r="W1020" i="1" s="1"/>
  <c r="Q1021" i="1"/>
  <c r="W1021" i="1" s="1"/>
  <c r="Q1022" i="1"/>
  <c r="W1022" i="1" s="1"/>
  <c r="Q1023" i="1"/>
  <c r="W1023" i="1" s="1"/>
  <c r="Q1024" i="1"/>
  <c r="W1024" i="1" s="1"/>
  <c r="Q1025" i="1"/>
  <c r="W1025" i="1" s="1"/>
  <c r="Q1026" i="1"/>
  <c r="W1026" i="1" s="1"/>
  <c r="Q1027" i="1"/>
  <c r="W1027" i="1" s="1"/>
  <c r="Q1028" i="1"/>
  <c r="W1028" i="1" s="1"/>
  <c r="Q1029" i="1"/>
  <c r="W1029" i="1" s="1"/>
  <c r="Q1030" i="1"/>
  <c r="W1030" i="1" s="1"/>
  <c r="Q1031" i="1"/>
  <c r="W1031" i="1" s="1"/>
  <c r="Q1032" i="1"/>
  <c r="W1032" i="1" s="1"/>
  <c r="Q1033" i="1"/>
  <c r="W1033" i="1" s="1"/>
  <c r="Q1034" i="1"/>
  <c r="W1034" i="1" s="1"/>
  <c r="Q1035" i="1"/>
  <c r="W1035" i="1" s="1"/>
  <c r="Q1036" i="1"/>
  <c r="W1036" i="1" s="1"/>
  <c r="Q1037" i="1"/>
  <c r="W1037" i="1" s="1"/>
  <c r="Q1038" i="1"/>
  <c r="W1038" i="1" s="1"/>
  <c r="Q1039" i="1"/>
  <c r="W1039" i="1" s="1"/>
  <c r="Q1040" i="1"/>
  <c r="W1040" i="1" s="1"/>
  <c r="Q1041" i="1"/>
  <c r="W1041" i="1" s="1"/>
  <c r="Q1042" i="1"/>
  <c r="W1042" i="1" s="1"/>
  <c r="Q1043" i="1"/>
  <c r="W1043" i="1" s="1"/>
  <c r="Q1044" i="1"/>
  <c r="W1044" i="1" s="1"/>
  <c r="Q1045" i="1"/>
  <c r="W1045" i="1" s="1"/>
  <c r="Q1046" i="1"/>
  <c r="W1046" i="1" s="1"/>
  <c r="Q1047" i="1"/>
  <c r="W1047" i="1" s="1"/>
  <c r="Q1048" i="1"/>
  <c r="W1048" i="1" s="1"/>
  <c r="Q1049" i="1"/>
  <c r="W1049" i="1" s="1"/>
  <c r="Q1050" i="1"/>
  <c r="W1050" i="1" s="1"/>
  <c r="Q1051" i="1"/>
  <c r="W1051" i="1" s="1"/>
  <c r="Q1052" i="1"/>
  <c r="W1052" i="1" s="1"/>
  <c r="Q1053" i="1"/>
  <c r="W1053" i="1" s="1"/>
  <c r="Q1054" i="1"/>
  <c r="W1054" i="1" s="1"/>
  <c r="Q1055" i="1"/>
  <c r="W1055" i="1" s="1"/>
  <c r="Q1056" i="1"/>
  <c r="W1056" i="1" s="1"/>
  <c r="Q1057" i="1"/>
  <c r="W1057" i="1" s="1"/>
  <c r="Q1058" i="1"/>
  <c r="W1058" i="1" s="1"/>
  <c r="Q1059" i="1"/>
  <c r="W1059" i="1" s="1"/>
  <c r="Q1060" i="1"/>
  <c r="W1060" i="1" s="1"/>
  <c r="Q1061" i="1"/>
  <c r="W1061" i="1" s="1"/>
  <c r="Q1062" i="1"/>
  <c r="W1062" i="1" s="1"/>
  <c r="Q1063" i="1"/>
  <c r="W1063" i="1" s="1"/>
  <c r="Q1064" i="1"/>
  <c r="W1064" i="1" s="1"/>
  <c r="Q1065" i="1"/>
  <c r="W1065" i="1" s="1"/>
  <c r="Q1066" i="1"/>
  <c r="W1066" i="1" s="1"/>
  <c r="Q1067" i="1"/>
  <c r="W1067" i="1" s="1"/>
  <c r="Q1068" i="1"/>
  <c r="W1068" i="1" s="1"/>
  <c r="Q1069" i="1"/>
  <c r="W1069" i="1" s="1"/>
  <c r="Q1070" i="1"/>
  <c r="W1070" i="1" s="1"/>
  <c r="Q1071" i="1"/>
  <c r="W1071" i="1" s="1"/>
  <c r="Q1072" i="1"/>
  <c r="W1072" i="1" s="1"/>
  <c r="Q1073" i="1"/>
  <c r="W1073" i="1" s="1"/>
  <c r="Q1074" i="1"/>
  <c r="W1074" i="1" s="1"/>
  <c r="Q1075" i="1"/>
  <c r="W1075" i="1" s="1"/>
  <c r="Q1076" i="1"/>
  <c r="W1076" i="1" s="1"/>
  <c r="Q1077" i="1"/>
  <c r="W1077" i="1" s="1"/>
  <c r="Q1078" i="1"/>
  <c r="W1078" i="1" s="1"/>
  <c r="Q1079" i="1"/>
  <c r="W1079" i="1" s="1"/>
  <c r="Q1080" i="1"/>
  <c r="W1080" i="1" s="1"/>
  <c r="Q1081" i="1"/>
  <c r="W1081" i="1" s="1"/>
  <c r="Q1082" i="1"/>
  <c r="W1082" i="1" s="1"/>
  <c r="Q1083" i="1"/>
  <c r="W1083" i="1" s="1"/>
  <c r="Q1084" i="1"/>
  <c r="W1084" i="1" s="1"/>
  <c r="Q1085" i="1"/>
  <c r="W1085" i="1" s="1"/>
  <c r="Q1086" i="1"/>
  <c r="W1086" i="1" s="1"/>
  <c r="Q1087" i="1"/>
  <c r="W1087" i="1" s="1"/>
  <c r="Q1088" i="1"/>
  <c r="W1088" i="1" s="1"/>
  <c r="Q1089" i="1"/>
  <c r="W1089" i="1" s="1"/>
  <c r="Q1090" i="1"/>
  <c r="W1090" i="1" s="1"/>
  <c r="Q1091" i="1"/>
  <c r="W1091" i="1" s="1"/>
  <c r="Q1092" i="1"/>
  <c r="W1092" i="1" s="1"/>
  <c r="Q1093" i="1"/>
  <c r="W1093" i="1" s="1"/>
  <c r="Q1094" i="1"/>
  <c r="W1094" i="1" s="1"/>
  <c r="Q1095" i="1"/>
  <c r="W1095" i="1" s="1"/>
  <c r="Q1096" i="1"/>
  <c r="W1096" i="1" s="1"/>
  <c r="Q1097" i="1"/>
  <c r="W1097" i="1" s="1"/>
  <c r="Q1098" i="1"/>
  <c r="W1098" i="1" s="1"/>
  <c r="Q1099" i="1"/>
  <c r="W1099" i="1" s="1"/>
  <c r="Q1100" i="1"/>
  <c r="W1100" i="1" s="1"/>
  <c r="Q1101" i="1"/>
  <c r="W1101" i="1" s="1"/>
  <c r="Q1102" i="1"/>
  <c r="W1102" i="1" s="1"/>
  <c r="Q1103" i="1"/>
  <c r="W1103" i="1" s="1"/>
  <c r="Q1104" i="1"/>
  <c r="W1104" i="1" s="1"/>
  <c r="Q1105" i="1"/>
  <c r="W1105" i="1" s="1"/>
  <c r="Q1106" i="1"/>
  <c r="W1106" i="1" s="1"/>
  <c r="Q1107" i="1"/>
  <c r="W1107" i="1" s="1"/>
  <c r="Q1108" i="1"/>
  <c r="W1108" i="1" s="1"/>
  <c r="Q1109" i="1"/>
  <c r="W1109" i="1" s="1"/>
  <c r="Q1110" i="1"/>
  <c r="W1110" i="1" s="1"/>
  <c r="Q1111" i="1"/>
  <c r="W1111" i="1" s="1"/>
  <c r="Q1112" i="1"/>
  <c r="W1112" i="1" s="1"/>
  <c r="Q1113" i="1"/>
  <c r="W1113" i="1" s="1"/>
  <c r="Q1114" i="1"/>
  <c r="W1114" i="1" s="1"/>
  <c r="Q1115" i="1"/>
  <c r="W1115" i="1" s="1"/>
  <c r="Q1116" i="1"/>
  <c r="W1116" i="1" s="1"/>
  <c r="Q1117" i="1"/>
  <c r="W1117" i="1" s="1"/>
  <c r="Q1118" i="1"/>
  <c r="W1118" i="1" s="1"/>
  <c r="Q1119" i="1"/>
  <c r="W1119" i="1" s="1"/>
  <c r="Q1120" i="1"/>
  <c r="W1120" i="1" s="1"/>
  <c r="Q1121" i="1"/>
  <c r="W1121" i="1" s="1"/>
  <c r="Q1122" i="1"/>
  <c r="W1122" i="1" s="1"/>
  <c r="Q1123" i="1"/>
  <c r="W1123" i="1" s="1"/>
  <c r="Q1124" i="1"/>
  <c r="W1124" i="1" s="1"/>
  <c r="Q1125" i="1"/>
  <c r="W1125" i="1" s="1"/>
  <c r="Q1126" i="1"/>
  <c r="W1126" i="1" s="1"/>
  <c r="Q1127" i="1"/>
  <c r="W1127" i="1" s="1"/>
  <c r="Q1128" i="1"/>
  <c r="W1128" i="1" s="1"/>
  <c r="Q1129" i="1"/>
  <c r="W1129" i="1" s="1"/>
  <c r="Q1130" i="1"/>
  <c r="W1130" i="1" s="1"/>
  <c r="Q1131" i="1"/>
  <c r="W1131" i="1" s="1"/>
  <c r="Q1132" i="1"/>
  <c r="W1132" i="1" s="1"/>
  <c r="Q1133" i="1"/>
  <c r="W1133" i="1" s="1"/>
  <c r="Q1134" i="1"/>
  <c r="W1134" i="1" s="1"/>
  <c r="Q1135" i="1"/>
  <c r="W1135" i="1" s="1"/>
  <c r="Q1136" i="1"/>
  <c r="W1136" i="1" s="1"/>
  <c r="Q1137" i="1"/>
  <c r="W1137" i="1" s="1"/>
  <c r="Q1138" i="1"/>
  <c r="W1138" i="1" s="1"/>
  <c r="Q1139" i="1"/>
  <c r="W1139" i="1" s="1"/>
  <c r="Q1140" i="1"/>
  <c r="W1140" i="1" s="1"/>
  <c r="Q1141" i="1"/>
  <c r="W1141" i="1" s="1"/>
  <c r="Q1142" i="1"/>
  <c r="W1142" i="1" s="1"/>
  <c r="Q1143" i="1"/>
  <c r="W1143" i="1" s="1"/>
  <c r="Q1144" i="1"/>
  <c r="W1144" i="1" s="1"/>
  <c r="Q1145" i="1"/>
  <c r="W1145" i="1" s="1"/>
  <c r="Q1146" i="1"/>
  <c r="W1146" i="1" s="1"/>
  <c r="Q1147" i="1"/>
  <c r="W1147" i="1" s="1"/>
  <c r="Q1148" i="1"/>
  <c r="W1148" i="1" s="1"/>
  <c r="Q1149" i="1"/>
  <c r="W1149" i="1" s="1"/>
  <c r="Q1150" i="1"/>
  <c r="W1150" i="1" s="1"/>
  <c r="Q1151" i="1"/>
  <c r="W1151" i="1" s="1"/>
  <c r="Q1152" i="1"/>
  <c r="W1152" i="1" s="1"/>
  <c r="Q1153" i="1"/>
  <c r="W1153" i="1" s="1"/>
  <c r="Q1154" i="1"/>
  <c r="W1154" i="1" s="1"/>
  <c r="Q1155" i="1"/>
  <c r="W1155" i="1" s="1"/>
  <c r="Q1156" i="1"/>
  <c r="W1156" i="1" s="1"/>
  <c r="Q1157" i="1"/>
  <c r="W1157" i="1" s="1"/>
  <c r="Q1158" i="1"/>
  <c r="W1158" i="1" s="1"/>
  <c r="Q1159" i="1"/>
  <c r="W1159" i="1" s="1"/>
  <c r="Q1160" i="1"/>
  <c r="W1160" i="1" s="1"/>
  <c r="Q1161" i="1"/>
  <c r="W1161" i="1" s="1"/>
  <c r="Q1162" i="1"/>
  <c r="W1162" i="1" s="1"/>
  <c r="Q1163" i="1"/>
  <c r="W1163" i="1" s="1"/>
  <c r="Q1164" i="1"/>
  <c r="W1164" i="1" s="1"/>
  <c r="Q1165" i="1"/>
  <c r="W1165" i="1" s="1"/>
  <c r="Q1166" i="1"/>
  <c r="W1166" i="1" s="1"/>
  <c r="Q1167" i="1"/>
  <c r="W1167" i="1" s="1"/>
  <c r="Q1168" i="1"/>
  <c r="W1168" i="1" s="1"/>
  <c r="Q1169" i="1"/>
  <c r="W1169" i="1" s="1"/>
  <c r="Q1170" i="1"/>
  <c r="W1170" i="1" s="1"/>
  <c r="Q1171" i="1"/>
  <c r="W1171" i="1" s="1"/>
  <c r="Q1172" i="1"/>
  <c r="W1172" i="1" s="1"/>
  <c r="Q1173" i="1"/>
  <c r="W1173" i="1" s="1"/>
  <c r="Q1174" i="1"/>
  <c r="W1174" i="1" s="1"/>
  <c r="Q1175" i="1"/>
  <c r="W1175" i="1" s="1"/>
  <c r="Q1176" i="1"/>
  <c r="W1176" i="1" s="1"/>
  <c r="Q1177" i="1"/>
  <c r="W1177" i="1" s="1"/>
  <c r="Q1178" i="1"/>
  <c r="W1178" i="1" s="1"/>
  <c r="Q1179" i="1"/>
  <c r="W1179" i="1" s="1"/>
  <c r="Q1180" i="1"/>
  <c r="W1180" i="1" s="1"/>
  <c r="Q1181" i="1"/>
  <c r="W1181" i="1" s="1"/>
  <c r="Q1182" i="1"/>
  <c r="W1182" i="1" s="1"/>
  <c r="Q1183" i="1"/>
  <c r="W1183" i="1" s="1"/>
  <c r="Q1184" i="1"/>
  <c r="W1184" i="1" s="1"/>
  <c r="Q1185" i="1"/>
  <c r="W1185" i="1" s="1"/>
  <c r="Q1186" i="1"/>
  <c r="W1186" i="1" s="1"/>
  <c r="Q1187" i="1"/>
  <c r="W1187" i="1" s="1"/>
  <c r="Q1188" i="1"/>
  <c r="W1188" i="1" s="1"/>
  <c r="Q1189" i="1"/>
  <c r="W1189" i="1" s="1"/>
  <c r="Q1190" i="1"/>
  <c r="W1190" i="1" s="1"/>
  <c r="Q1191" i="1"/>
  <c r="W1191" i="1" s="1"/>
  <c r="Q1192" i="1"/>
  <c r="W1192" i="1" s="1"/>
  <c r="Q1193" i="1"/>
  <c r="W1193" i="1" s="1"/>
  <c r="Q1194" i="1"/>
  <c r="W1194" i="1" s="1"/>
  <c r="Q1195" i="1"/>
  <c r="W1195" i="1" s="1"/>
  <c r="Q1196" i="1"/>
  <c r="W1196" i="1" s="1"/>
  <c r="Q1197" i="1"/>
  <c r="W1197" i="1" s="1"/>
  <c r="Q1198" i="1"/>
  <c r="W1198" i="1" s="1"/>
  <c r="Q1199" i="1"/>
  <c r="W1199" i="1" s="1"/>
  <c r="Q1200" i="1"/>
  <c r="W1200" i="1" s="1"/>
  <c r="Q1201" i="1"/>
  <c r="W1201" i="1" s="1"/>
  <c r="Q1202" i="1"/>
  <c r="W1202" i="1" s="1"/>
  <c r="Q1203" i="1"/>
  <c r="W1203" i="1" s="1"/>
  <c r="Q1204" i="1"/>
  <c r="W1204" i="1" s="1"/>
  <c r="Q1205" i="1"/>
  <c r="W1205" i="1" s="1"/>
  <c r="Q1206" i="1"/>
  <c r="W1206" i="1" s="1"/>
  <c r="Q1207" i="1"/>
  <c r="W1207" i="1" s="1"/>
  <c r="Q1208" i="1"/>
  <c r="W1208" i="1" s="1"/>
  <c r="Q1209" i="1"/>
  <c r="W1209" i="1" s="1"/>
  <c r="Q1210" i="1"/>
  <c r="W1210" i="1" s="1"/>
  <c r="Q1211" i="1"/>
  <c r="W1211" i="1" s="1"/>
  <c r="Q1212" i="1"/>
  <c r="W1212" i="1" s="1"/>
  <c r="Q1213" i="1"/>
  <c r="W1213" i="1" s="1"/>
  <c r="Q1214" i="1"/>
  <c r="W1214" i="1" s="1"/>
  <c r="Q1215" i="1"/>
  <c r="W1215" i="1" s="1"/>
  <c r="Q1216" i="1"/>
  <c r="W1216" i="1" s="1"/>
  <c r="Q1217" i="1"/>
  <c r="W1217" i="1" s="1"/>
  <c r="Q1218" i="1"/>
  <c r="W1218" i="1" s="1"/>
  <c r="Q1219" i="1"/>
  <c r="W1219" i="1" s="1"/>
  <c r="Q1220" i="1"/>
  <c r="W1220" i="1" s="1"/>
  <c r="Q1221" i="1"/>
  <c r="W1221" i="1" s="1"/>
  <c r="Q1222" i="1"/>
  <c r="W1222" i="1" s="1"/>
  <c r="Q1223" i="1"/>
  <c r="W1223" i="1" s="1"/>
  <c r="Q1224" i="1"/>
  <c r="W1224" i="1" s="1"/>
  <c r="Q1225" i="1"/>
  <c r="W1225" i="1" s="1"/>
  <c r="Q1226" i="1"/>
  <c r="W1226" i="1" s="1"/>
  <c r="Q1227" i="1"/>
  <c r="W1227" i="1" s="1"/>
  <c r="Q1228" i="1"/>
  <c r="W1228" i="1" s="1"/>
  <c r="Q1229" i="1"/>
  <c r="W1229" i="1" s="1"/>
  <c r="Q1230" i="1"/>
  <c r="W1230" i="1" s="1"/>
  <c r="Q1231" i="1"/>
  <c r="W1231" i="1" s="1"/>
  <c r="Q1232" i="1"/>
  <c r="W1232" i="1" s="1"/>
  <c r="Q1233" i="1"/>
  <c r="W1233" i="1" s="1"/>
  <c r="Q1234" i="1"/>
  <c r="W1234" i="1" s="1"/>
  <c r="Q1235" i="1"/>
  <c r="W1235" i="1" s="1"/>
  <c r="Q1236" i="1"/>
  <c r="W1236" i="1" s="1"/>
  <c r="Q1237" i="1"/>
  <c r="W1237" i="1" s="1"/>
  <c r="Q1238" i="1"/>
  <c r="W1238" i="1" s="1"/>
  <c r="Q1239" i="1"/>
  <c r="W1239" i="1" s="1"/>
  <c r="Q1240" i="1"/>
  <c r="W1240" i="1" s="1"/>
  <c r="Q1241" i="1"/>
  <c r="W1241" i="1" s="1"/>
  <c r="Q1242" i="1"/>
  <c r="W1242" i="1" s="1"/>
  <c r="Q1243" i="1"/>
  <c r="W1243" i="1" s="1"/>
  <c r="Q1244" i="1"/>
  <c r="W1244" i="1" s="1"/>
  <c r="Q1245" i="1"/>
  <c r="W1245" i="1" s="1"/>
  <c r="Q1246" i="1"/>
  <c r="W1246" i="1" s="1"/>
  <c r="Q1247" i="1"/>
  <c r="W1247" i="1" s="1"/>
  <c r="Q1248" i="1"/>
  <c r="W1248" i="1" s="1"/>
  <c r="Q1249" i="1"/>
  <c r="W1249" i="1" s="1"/>
  <c r="Q1250" i="1"/>
  <c r="W1250" i="1" s="1"/>
  <c r="Q1251" i="1"/>
  <c r="W1251" i="1" s="1"/>
  <c r="Q1252" i="1"/>
  <c r="W1252" i="1" s="1"/>
  <c r="Q1253" i="1"/>
  <c r="W1253" i="1" s="1"/>
  <c r="Q1254" i="1"/>
  <c r="W1254" i="1" s="1"/>
  <c r="Q1255" i="1"/>
  <c r="W1255" i="1" s="1"/>
  <c r="Q1256" i="1"/>
  <c r="W1256" i="1" s="1"/>
  <c r="Q1257" i="1"/>
  <c r="W1257" i="1" s="1"/>
  <c r="Q1258" i="1"/>
  <c r="W1258" i="1" s="1"/>
  <c r="Q1259" i="1"/>
  <c r="W1259" i="1" s="1"/>
  <c r="Q1260" i="1"/>
  <c r="W1260" i="1" s="1"/>
  <c r="Q1261" i="1"/>
  <c r="W1261" i="1" s="1"/>
  <c r="Q1262" i="1"/>
  <c r="W1262" i="1" s="1"/>
  <c r="Q1263" i="1"/>
  <c r="W1263" i="1" s="1"/>
  <c r="Q1264" i="1"/>
  <c r="W1264" i="1" s="1"/>
  <c r="Q1265" i="1"/>
  <c r="W1265" i="1" s="1"/>
  <c r="Q1266" i="1"/>
  <c r="W1266" i="1" s="1"/>
  <c r="Q1267" i="1"/>
  <c r="W1267" i="1" s="1"/>
  <c r="Q1268" i="1"/>
  <c r="W1268" i="1" s="1"/>
  <c r="Q1269" i="1"/>
  <c r="W1269" i="1" s="1"/>
  <c r="Q1270" i="1"/>
  <c r="W1270" i="1" s="1"/>
  <c r="Q1271" i="1"/>
  <c r="W1271" i="1" s="1"/>
  <c r="Q1272" i="1"/>
  <c r="W1272" i="1" s="1"/>
  <c r="Q1273" i="1"/>
  <c r="W1273" i="1" s="1"/>
  <c r="Q1274" i="1"/>
  <c r="W1274" i="1" s="1"/>
  <c r="Q1275" i="1"/>
  <c r="W1275" i="1" s="1"/>
  <c r="Q1276" i="1"/>
  <c r="W1276" i="1" s="1"/>
  <c r="Q1277" i="1"/>
  <c r="W1277" i="1" s="1"/>
  <c r="Q1278" i="1"/>
  <c r="W1278" i="1" s="1"/>
  <c r="Q1279" i="1"/>
  <c r="W1279" i="1" s="1"/>
  <c r="Q1280" i="1"/>
  <c r="W1280" i="1" s="1"/>
  <c r="Q1281" i="1"/>
  <c r="W1281" i="1" s="1"/>
  <c r="Q1282" i="1"/>
  <c r="W1282" i="1" s="1"/>
  <c r="Q1283" i="1"/>
  <c r="W1283" i="1" s="1"/>
  <c r="Q1284" i="1"/>
  <c r="W1284" i="1" s="1"/>
  <c r="Q1285" i="1"/>
  <c r="W1285" i="1" s="1"/>
  <c r="Q1286" i="1"/>
  <c r="W1286" i="1" s="1"/>
  <c r="Q1287" i="1"/>
  <c r="W1287" i="1" s="1"/>
  <c r="Q1288" i="1"/>
  <c r="W1288" i="1" s="1"/>
  <c r="Q1289" i="1"/>
  <c r="W1289" i="1" s="1"/>
  <c r="Q1290" i="1"/>
  <c r="W1290" i="1" s="1"/>
  <c r="Q1291" i="1"/>
  <c r="W1291" i="1" s="1"/>
  <c r="Q1292" i="1"/>
  <c r="W1292" i="1" s="1"/>
  <c r="Q1293" i="1"/>
  <c r="W1293" i="1" s="1"/>
  <c r="Q1294" i="1"/>
  <c r="W1294" i="1" s="1"/>
  <c r="Q1295" i="1"/>
  <c r="W1295" i="1" s="1"/>
  <c r="Q1296" i="1"/>
  <c r="W1296" i="1" s="1"/>
  <c r="Q1297" i="1"/>
  <c r="W1297" i="1" s="1"/>
  <c r="Q1298" i="1"/>
  <c r="W1298" i="1" s="1"/>
  <c r="Q1299" i="1"/>
  <c r="W1299" i="1" s="1"/>
  <c r="Q1300" i="1"/>
  <c r="W1300" i="1" s="1"/>
  <c r="Q1301" i="1"/>
  <c r="W1301" i="1" s="1"/>
  <c r="Q1302" i="1"/>
  <c r="W1302" i="1" s="1"/>
  <c r="Q1303" i="1"/>
  <c r="W1303" i="1" s="1"/>
  <c r="Q1304" i="1"/>
  <c r="W1304" i="1" s="1"/>
  <c r="Q1305" i="1"/>
  <c r="W1305" i="1" s="1"/>
  <c r="Q1306" i="1"/>
  <c r="W1306" i="1" s="1"/>
  <c r="Q1307" i="1"/>
  <c r="W1307" i="1" s="1"/>
  <c r="Q1308" i="1"/>
  <c r="W1308" i="1" s="1"/>
  <c r="Q1309" i="1"/>
  <c r="W1309" i="1" s="1"/>
  <c r="Q1310" i="1"/>
  <c r="W1310" i="1" s="1"/>
  <c r="Q1311" i="1"/>
  <c r="W1311" i="1" s="1"/>
  <c r="Q1312" i="1"/>
  <c r="W1312" i="1" s="1"/>
  <c r="Q1313" i="1"/>
  <c r="W1313" i="1" s="1"/>
  <c r="Q1314" i="1"/>
  <c r="W1314" i="1" s="1"/>
  <c r="Q1315" i="1"/>
  <c r="W1315" i="1" s="1"/>
  <c r="Q1316" i="1"/>
  <c r="W1316" i="1" s="1"/>
  <c r="Q1317" i="1"/>
  <c r="W1317" i="1" s="1"/>
  <c r="Q1318" i="1"/>
  <c r="W1318" i="1" s="1"/>
  <c r="Q1319" i="1"/>
  <c r="W1319" i="1" s="1"/>
  <c r="Q1320" i="1"/>
  <c r="W1320" i="1" s="1"/>
  <c r="Q1321" i="1"/>
  <c r="W1321" i="1" s="1"/>
  <c r="Q1322" i="1"/>
  <c r="W1322" i="1" s="1"/>
  <c r="Q1323" i="1"/>
  <c r="W1323" i="1" s="1"/>
  <c r="Q1324" i="1"/>
  <c r="W1324" i="1" s="1"/>
  <c r="Q1325" i="1"/>
  <c r="W1325" i="1" s="1"/>
  <c r="Q1326" i="1"/>
  <c r="W1326" i="1" s="1"/>
  <c r="Q1327" i="1"/>
  <c r="W1327" i="1" s="1"/>
  <c r="Q1328" i="1"/>
  <c r="W1328" i="1" s="1"/>
  <c r="Q1329" i="1"/>
  <c r="W1329" i="1" s="1"/>
  <c r="Q1330" i="1"/>
  <c r="W1330" i="1" s="1"/>
  <c r="Q1331" i="1"/>
  <c r="W1331" i="1" s="1"/>
  <c r="Q1332" i="1"/>
  <c r="W1332" i="1" s="1"/>
  <c r="Q1333" i="1"/>
  <c r="W1333" i="1" s="1"/>
  <c r="Q1334" i="1"/>
  <c r="W1334" i="1" s="1"/>
  <c r="Q1335" i="1"/>
  <c r="W1335" i="1" s="1"/>
  <c r="Q1336" i="1"/>
  <c r="W1336" i="1" s="1"/>
  <c r="Q1337" i="1"/>
  <c r="W1337" i="1" s="1"/>
  <c r="Q1338" i="1"/>
  <c r="W1338" i="1" s="1"/>
  <c r="Q1339" i="1"/>
  <c r="W1339" i="1" s="1"/>
  <c r="Q1340" i="1"/>
  <c r="W1340" i="1" s="1"/>
  <c r="Q1341" i="1"/>
  <c r="W1341" i="1" s="1"/>
  <c r="Q1342" i="1"/>
  <c r="W1342" i="1" s="1"/>
  <c r="Q1343" i="1"/>
  <c r="W1343" i="1" s="1"/>
  <c r="Q1344" i="1"/>
  <c r="W1344" i="1" s="1"/>
  <c r="Q1345" i="1"/>
  <c r="W1345" i="1" s="1"/>
  <c r="Q1346" i="1"/>
  <c r="W1346" i="1" s="1"/>
  <c r="Q1347" i="1"/>
  <c r="W1347" i="1" s="1"/>
  <c r="Q1348" i="1"/>
  <c r="W1348" i="1" s="1"/>
  <c r="Q1349" i="1"/>
  <c r="W1349" i="1" s="1"/>
  <c r="Q1350" i="1"/>
  <c r="W1350" i="1" s="1"/>
  <c r="Q1351" i="1"/>
  <c r="W1351" i="1" s="1"/>
  <c r="Q1352" i="1"/>
  <c r="W1352" i="1" s="1"/>
  <c r="Q1353" i="1"/>
  <c r="W1353" i="1" s="1"/>
  <c r="Q1354" i="1"/>
  <c r="W1354" i="1" s="1"/>
  <c r="Q1355" i="1"/>
  <c r="W1355" i="1" s="1"/>
  <c r="Q1356" i="1"/>
  <c r="W1356" i="1" s="1"/>
  <c r="Q1357" i="1"/>
  <c r="W1357" i="1" s="1"/>
  <c r="Q1358" i="1"/>
  <c r="W1358" i="1" s="1"/>
  <c r="Q1359" i="1"/>
  <c r="W1359" i="1" s="1"/>
  <c r="Q1360" i="1"/>
  <c r="W1360" i="1" s="1"/>
  <c r="Q1361" i="1"/>
  <c r="W1361" i="1" s="1"/>
  <c r="Q1362" i="1"/>
  <c r="W1362" i="1" s="1"/>
  <c r="Q1363" i="1"/>
  <c r="W1363" i="1" s="1"/>
  <c r="Q1364" i="1"/>
  <c r="W1364" i="1" s="1"/>
  <c r="Q1365" i="1"/>
  <c r="W1365" i="1" s="1"/>
  <c r="Q1366" i="1"/>
  <c r="W1366" i="1" s="1"/>
  <c r="Q1367" i="1"/>
  <c r="W1367" i="1" s="1"/>
  <c r="Q1368" i="1"/>
  <c r="W1368" i="1" s="1"/>
  <c r="Q1369" i="1"/>
  <c r="W1369" i="1" s="1"/>
  <c r="Q1370" i="1"/>
  <c r="W1370" i="1" s="1"/>
  <c r="Q1371" i="1"/>
  <c r="W1371" i="1" s="1"/>
  <c r="Q1372" i="1"/>
  <c r="W1372" i="1" s="1"/>
  <c r="Q1373" i="1"/>
  <c r="W1373" i="1" s="1"/>
  <c r="Q1374" i="1"/>
  <c r="W1374" i="1" s="1"/>
  <c r="Q1375" i="1"/>
  <c r="W1375" i="1" s="1"/>
  <c r="Q1376" i="1"/>
  <c r="W1376" i="1" s="1"/>
  <c r="Q1377" i="1"/>
  <c r="W1377" i="1" s="1"/>
  <c r="Q1378" i="1"/>
  <c r="W1378" i="1" s="1"/>
  <c r="Q1379" i="1"/>
  <c r="W1379" i="1" s="1"/>
  <c r="Q1380" i="1"/>
  <c r="W1380" i="1" s="1"/>
  <c r="Q1381" i="1"/>
  <c r="W1381" i="1" s="1"/>
  <c r="Q1382" i="1"/>
  <c r="W1382" i="1" s="1"/>
  <c r="Q1383" i="1"/>
  <c r="W1383" i="1" s="1"/>
  <c r="Q1384" i="1"/>
  <c r="W1384" i="1" s="1"/>
  <c r="Q1385" i="1"/>
  <c r="W1385" i="1" s="1"/>
  <c r="Q1386" i="1"/>
  <c r="W1386" i="1" s="1"/>
  <c r="Q1387" i="1"/>
  <c r="W1387" i="1" s="1"/>
  <c r="Q1388" i="1"/>
  <c r="W1388" i="1" s="1"/>
  <c r="Q1389" i="1"/>
  <c r="W1389" i="1" s="1"/>
  <c r="Q1390" i="1"/>
  <c r="W1390" i="1" s="1"/>
  <c r="Q1391" i="1"/>
  <c r="W1391" i="1" s="1"/>
  <c r="Q1392" i="1"/>
  <c r="W1392" i="1" s="1"/>
  <c r="Q1393" i="1"/>
  <c r="W1393" i="1" s="1"/>
  <c r="Q1394" i="1"/>
  <c r="W1394" i="1" s="1"/>
  <c r="Q1395" i="1"/>
  <c r="W1395" i="1" s="1"/>
  <c r="Q1396" i="1"/>
  <c r="W1396" i="1" s="1"/>
  <c r="Q1397" i="1"/>
  <c r="W1397" i="1" s="1"/>
  <c r="Q1398" i="1"/>
  <c r="W1398" i="1" s="1"/>
  <c r="Q1399" i="1"/>
  <c r="W1399" i="1" s="1"/>
  <c r="Q1400" i="1"/>
  <c r="W1400" i="1" s="1"/>
  <c r="Q1401" i="1"/>
  <c r="W1401" i="1" s="1"/>
  <c r="Q1402" i="1"/>
  <c r="W1402" i="1" s="1"/>
  <c r="Q1403" i="1"/>
  <c r="W1403" i="1" s="1"/>
  <c r="Q1404" i="1"/>
  <c r="W1404" i="1" s="1"/>
  <c r="Q1405" i="1"/>
  <c r="W1405" i="1" s="1"/>
  <c r="Q1406" i="1"/>
  <c r="W1406" i="1" s="1"/>
  <c r="Q1407" i="1"/>
  <c r="W1407" i="1" s="1"/>
  <c r="Q1408" i="1"/>
  <c r="W1408" i="1" s="1"/>
  <c r="Q1409" i="1"/>
  <c r="W1409" i="1" s="1"/>
  <c r="Q1410" i="1"/>
  <c r="W1410" i="1" s="1"/>
  <c r="Q1411" i="1"/>
  <c r="W1411" i="1" s="1"/>
  <c r="Q1412" i="1"/>
  <c r="W1412" i="1" s="1"/>
  <c r="Q1413" i="1"/>
  <c r="W1413" i="1" s="1"/>
  <c r="Q1414" i="1"/>
  <c r="W1414" i="1" s="1"/>
  <c r="Q1415" i="1"/>
  <c r="W1415" i="1" s="1"/>
  <c r="Q1416" i="1"/>
  <c r="W1416" i="1" s="1"/>
  <c r="Q1417" i="1"/>
  <c r="W1417" i="1" s="1"/>
  <c r="Q1418" i="1"/>
  <c r="W1418" i="1" s="1"/>
  <c r="Q1419" i="1"/>
  <c r="W1419" i="1" s="1"/>
  <c r="Q1420" i="1"/>
  <c r="W1420" i="1" s="1"/>
  <c r="Q1421" i="1"/>
  <c r="W1421" i="1" s="1"/>
  <c r="Q1422" i="1"/>
  <c r="W1422" i="1" s="1"/>
  <c r="Q1423" i="1"/>
  <c r="W1423" i="1" s="1"/>
  <c r="Q1424" i="1"/>
  <c r="W1424" i="1" s="1"/>
  <c r="Q1425" i="1"/>
  <c r="W1425" i="1" s="1"/>
  <c r="Q1426" i="1"/>
  <c r="W1426" i="1" s="1"/>
  <c r="Q1427" i="1"/>
  <c r="W1427" i="1" s="1"/>
  <c r="Q1428" i="1"/>
  <c r="W1428" i="1" s="1"/>
  <c r="Q1429" i="1"/>
  <c r="W1429" i="1" s="1"/>
  <c r="Q1430" i="1"/>
  <c r="W1430" i="1" s="1"/>
  <c r="Q1431" i="1"/>
  <c r="W1431" i="1" s="1"/>
  <c r="Q1432" i="1"/>
  <c r="W1432" i="1" s="1"/>
  <c r="Q1433" i="1"/>
  <c r="W1433" i="1" s="1"/>
  <c r="Q1434" i="1"/>
  <c r="W1434" i="1" s="1"/>
  <c r="Q1435" i="1"/>
  <c r="W1435" i="1" s="1"/>
  <c r="Q1436" i="1"/>
  <c r="W1436" i="1" s="1"/>
  <c r="Q1437" i="1"/>
  <c r="W1437" i="1" s="1"/>
  <c r="Q1438" i="1"/>
  <c r="W1438" i="1" s="1"/>
  <c r="Q1439" i="1"/>
  <c r="W1439" i="1" s="1"/>
  <c r="Q1440" i="1"/>
  <c r="W1440" i="1" s="1"/>
  <c r="Q1441" i="1"/>
  <c r="W1441" i="1" s="1"/>
  <c r="Q1442" i="1"/>
  <c r="W1442" i="1" s="1"/>
  <c r="Q1443" i="1"/>
  <c r="W1443" i="1" s="1"/>
  <c r="Q1444" i="1"/>
  <c r="W1444" i="1" s="1"/>
  <c r="Q1445" i="1"/>
  <c r="W1445" i="1" s="1"/>
  <c r="Q1446" i="1"/>
  <c r="W1446" i="1" s="1"/>
  <c r="Q1447" i="1"/>
  <c r="W1447" i="1" s="1"/>
  <c r="Q1448" i="1"/>
  <c r="W1448" i="1" s="1"/>
  <c r="Q1449" i="1"/>
  <c r="W1449" i="1" s="1"/>
  <c r="Q1450" i="1"/>
  <c r="W1450" i="1" s="1"/>
  <c r="Q1451" i="1"/>
  <c r="W1451" i="1" s="1"/>
  <c r="Q1452" i="1"/>
  <c r="W1452" i="1" s="1"/>
  <c r="Q1453" i="1"/>
  <c r="W1453" i="1" s="1"/>
  <c r="Q1454" i="1"/>
  <c r="W1454" i="1" s="1"/>
  <c r="Q1455" i="1"/>
  <c r="W1455" i="1" s="1"/>
  <c r="Q1456" i="1"/>
  <c r="W1456" i="1" s="1"/>
  <c r="Q1457" i="1"/>
  <c r="W1457" i="1" s="1"/>
  <c r="Q1458" i="1"/>
  <c r="W1458" i="1" s="1"/>
  <c r="Q1459" i="1"/>
  <c r="W1459" i="1" s="1"/>
  <c r="Q1460" i="1"/>
  <c r="W1460" i="1" s="1"/>
  <c r="Q1461" i="1"/>
  <c r="W1461" i="1" s="1"/>
  <c r="Q1462" i="1"/>
  <c r="W1462" i="1" s="1"/>
  <c r="Q1463" i="1"/>
  <c r="W1463" i="1" s="1"/>
  <c r="Q1464" i="1"/>
  <c r="W1464" i="1" s="1"/>
  <c r="Q1465" i="1"/>
  <c r="W1465" i="1" s="1"/>
  <c r="Q1466" i="1"/>
  <c r="W1466" i="1" s="1"/>
  <c r="Q1467" i="1"/>
  <c r="W1467" i="1" s="1"/>
  <c r="Q1468" i="1"/>
  <c r="W1468" i="1" s="1"/>
  <c r="Q1469" i="1"/>
  <c r="W1469" i="1" s="1"/>
  <c r="Q1470" i="1"/>
  <c r="W1470" i="1" s="1"/>
  <c r="Q1471" i="1"/>
  <c r="W1471" i="1" s="1"/>
  <c r="Q1472" i="1"/>
  <c r="W1472" i="1" s="1"/>
  <c r="Q1473" i="1"/>
  <c r="W1473" i="1" s="1"/>
  <c r="Q1474" i="1"/>
  <c r="W1474" i="1" s="1"/>
  <c r="Q1475" i="1"/>
  <c r="W1475" i="1" s="1"/>
  <c r="Q1476" i="1"/>
  <c r="W1476" i="1" s="1"/>
  <c r="Q1477" i="1"/>
  <c r="W1477" i="1" s="1"/>
  <c r="Q1478" i="1"/>
  <c r="W1478" i="1" s="1"/>
  <c r="Q1479" i="1"/>
  <c r="W1479" i="1" s="1"/>
  <c r="Q1480" i="1"/>
  <c r="W1480" i="1" s="1"/>
  <c r="Q1481" i="1"/>
  <c r="W1481" i="1" s="1"/>
  <c r="Q1482" i="1"/>
  <c r="W1482" i="1" s="1"/>
  <c r="Q1483" i="1"/>
  <c r="W1483" i="1" s="1"/>
  <c r="Q1484" i="1"/>
  <c r="W1484" i="1" s="1"/>
  <c r="Q1485" i="1"/>
  <c r="W1485" i="1" s="1"/>
  <c r="Q1486" i="1"/>
  <c r="W1486" i="1" s="1"/>
  <c r="Q1487" i="1"/>
  <c r="W1487" i="1" s="1"/>
  <c r="Q1488" i="1"/>
  <c r="W1488" i="1" s="1"/>
  <c r="Q1489" i="1"/>
  <c r="W1489" i="1" s="1"/>
  <c r="Q1490" i="1"/>
  <c r="W1490" i="1" s="1"/>
  <c r="Q1491" i="1"/>
  <c r="W1491" i="1" s="1"/>
  <c r="Q1492" i="1"/>
  <c r="W1492" i="1" s="1"/>
  <c r="Q1493" i="1"/>
  <c r="W1493" i="1" s="1"/>
  <c r="Q1494" i="1"/>
  <c r="W1494" i="1" s="1"/>
  <c r="Q1495" i="1"/>
  <c r="W1495" i="1" s="1"/>
  <c r="Q1496" i="1"/>
  <c r="W1496" i="1" s="1"/>
  <c r="Q1497" i="1"/>
  <c r="W1497" i="1" s="1"/>
  <c r="Q1498" i="1"/>
  <c r="W1498" i="1" s="1"/>
  <c r="Q1499" i="1"/>
  <c r="W1499" i="1" s="1"/>
  <c r="Q1500" i="1"/>
  <c r="W1500" i="1" s="1"/>
  <c r="Q1501" i="1"/>
  <c r="W1501" i="1" s="1"/>
  <c r="Q1502" i="1"/>
  <c r="W1502" i="1" s="1"/>
  <c r="Q1503" i="1"/>
  <c r="W1503" i="1" s="1"/>
  <c r="Q1504" i="1"/>
  <c r="W1504" i="1" s="1"/>
  <c r="Q1505" i="1"/>
  <c r="W1505" i="1" s="1"/>
  <c r="Q1506" i="1"/>
  <c r="W1506" i="1" s="1"/>
  <c r="Q1507" i="1"/>
  <c r="W1507" i="1" s="1"/>
  <c r="Q1508" i="1"/>
  <c r="W1508" i="1" s="1"/>
  <c r="Q1509" i="1"/>
  <c r="W1509" i="1" s="1"/>
  <c r="Q1510" i="1"/>
  <c r="W1510" i="1" s="1"/>
  <c r="Q1511" i="1"/>
  <c r="W1511" i="1" s="1"/>
  <c r="Q1512" i="1"/>
  <c r="W1512" i="1" s="1"/>
  <c r="Q1513" i="1"/>
  <c r="W1513" i="1" s="1"/>
  <c r="Q1514" i="1"/>
  <c r="W1514" i="1" s="1"/>
  <c r="Q1515" i="1"/>
  <c r="W1515" i="1" s="1"/>
  <c r="Q1516" i="1"/>
  <c r="W1516" i="1" s="1"/>
  <c r="Q1517" i="1"/>
  <c r="W1517" i="1" s="1"/>
  <c r="Q1518" i="1"/>
  <c r="W1518" i="1" s="1"/>
  <c r="Q1519" i="1"/>
  <c r="W1519" i="1" s="1"/>
  <c r="Q1520" i="1"/>
  <c r="W1520" i="1" s="1"/>
  <c r="Q1521" i="1"/>
  <c r="W1521" i="1" s="1"/>
  <c r="Q1522" i="1"/>
  <c r="W1522" i="1" s="1"/>
  <c r="Q1523" i="1"/>
  <c r="W1523" i="1" s="1"/>
  <c r="Q1524" i="1"/>
  <c r="W1524" i="1" s="1"/>
  <c r="Q1525" i="1"/>
  <c r="W1525" i="1" s="1"/>
  <c r="Q1526" i="1"/>
  <c r="W1526" i="1" s="1"/>
  <c r="Q1527" i="1"/>
  <c r="W1527" i="1" s="1"/>
  <c r="Q1528" i="1"/>
  <c r="W1528" i="1" s="1"/>
  <c r="Q1529" i="1"/>
  <c r="W1529" i="1" s="1"/>
  <c r="Q1530" i="1"/>
  <c r="W1530" i="1" s="1"/>
  <c r="Q1531" i="1"/>
  <c r="W1531" i="1" s="1"/>
  <c r="Q1532" i="1"/>
  <c r="W1532" i="1" s="1"/>
  <c r="Q1533" i="1"/>
  <c r="W1533" i="1" s="1"/>
  <c r="Q1534" i="1"/>
  <c r="W1534" i="1" s="1"/>
  <c r="Q1535" i="1"/>
  <c r="W1535" i="1" s="1"/>
  <c r="Q1536" i="1"/>
  <c r="W1536" i="1" s="1"/>
  <c r="Q1537" i="1"/>
  <c r="W1537" i="1" s="1"/>
  <c r="Q1538" i="1"/>
  <c r="W1538" i="1" s="1"/>
  <c r="Q1539" i="1"/>
  <c r="W1539" i="1" s="1"/>
  <c r="Q1540" i="1"/>
  <c r="W1540" i="1" s="1"/>
  <c r="Q1541" i="1"/>
  <c r="W1541" i="1" s="1"/>
  <c r="Q1542" i="1"/>
  <c r="W1542" i="1" s="1"/>
  <c r="Q1543" i="1"/>
  <c r="W1543" i="1" s="1"/>
  <c r="Q1544" i="1"/>
  <c r="W1544" i="1" s="1"/>
  <c r="Q1545" i="1"/>
  <c r="W1545" i="1" s="1"/>
  <c r="Q1546" i="1"/>
  <c r="W1546" i="1" s="1"/>
  <c r="Q1547" i="1"/>
  <c r="W1547" i="1" s="1"/>
  <c r="Q1548" i="1"/>
  <c r="W1548" i="1" s="1"/>
  <c r="Q1549" i="1"/>
  <c r="W1549" i="1" s="1"/>
  <c r="Q1550" i="1"/>
  <c r="W1550" i="1" s="1"/>
  <c r="Q1551" i="1"/>
  <c r="W1551" i="1" s="1"/>
  <c r="Q1552" i="1"/>
  <c r="W1552" i="1" s="1"/>
  <c r="Q1553" i="1"/>
  <c r="W1553" i="1" s="1"/>
  <c r="Q1554" i="1"/>
  <c r="W1554" i="1" s="1"/>
  <c r="Q1555" i="1"/>
  <c r="W1555" i="1" s="1"/>
  <c r="Q1556" i="1"/>
  <c r="W1556" i="1" s="1"/>
  <c r="Q1557" i="1"/>
  <c r="W1557" i="1" s="1"/>
  <c r="Q1558" i="1"/>
  <c r="W1558" i="1" s="1"/>
  <c r="Q1559" i="1"/>
  <c r="W1559" i="1" s="1"/>
  <c r="Q1560" i="1"/>
  <c r="W1560" i="1" s="1"/>
  <c r="Q1561" i="1"/>
  <c r="W1561" i="1" s="1"/>
  <c r="Q1562" i="1"/>
  <c r="W1562" i="1" s="1"/>
  <c r="Q1563" i="1"/>
  <c r="W1563" i="1" s="1"/>
  <c r="Q1564" i="1"/>
  <c r="W1564" i="1" s="1"/>
  <c r="Q1565" i="1"/>
  <c r="W1565" i="1" s="1"/>
  <c r="Q1566" i="1"/>
  <c r="W1566" i="1" s="1"/>
  <c r="Q1567" i="1"/>
  <c r="W1567" i="1" s="1"/>
  <c r="Q1568" i="1"/>
  <c r="W1568" i="1" s="1"/>
  <c r="Q1569" i="1"/>
  <c r="W1569" i="1" s="1"/>
  <c r="Q1570" i="1"/>
  <c r="W1570" i="1" s="1"/>
  <c r="Q1571" i="1"/>
  <c r="W1571" i="1" s="1"/>
  <c r="Q1572" i="1"/>
  <c r="W1572" i="1" s="1"/>
  <c r="Q1573" i="1"/>
  <c r="W1573" i="1" s="1"/>
  <c r="Q1574" i="1"/>
  <c r="W1574" i="1" s="1"/>
  <c r="Q1575" i="1"/>
  <c r="W1575" i="1" s="1"/>
  <c r="Q1576" i="1"/>
  <c r="W1576" i="1" s="1"/>
  <c r="Q1577" i="1"/>
  <c r="W1577" i="1" s="1"/>
  <c r="Q1578" i="1"/>
  <c r="W1578" i="1" s="1"/>
  <c r="Q1579" i="1"/>
  <c r="W1579" i="1" s="1"/>
  <c r="Q1580" i="1"/>
  <c r="W1580" i="1" s="1"/>
  <c r="Q1581" i="1"/>
  <c r="W1581" i="1" s="1"/>
  <c r="Q1582" i="1"/>
  <c r="W1582" i="1" s="1"/>
  <c r="Q1583" i="1"/>
  <c r="W1583" i="1" s="1"/>
  <c r="Q1584" i="1"/>
  <c r="W1584" i="1" s="1"/>
  <c r="Q1585" i="1"/>
  <c r="W1585" i="1" s="1"/>
  <c r="Q1586" i="1"/>
  <c r="W1586" i="1" s="1"/>
  <c r="Q1587" i="1"/>
  <c r="W1587" i="1" s="1"/>
  <c r="Q1588" i="1"/>
  <c r="W1588" i="1" s="1"/>
  <c r="Q1589" i="1"/>
  <c r="W1589" i="1" s="1"/>
  <c r="Q1590" i="1"/>
  <c r="W1590" i="1" s="1"/>
  <c r="Q1591" i="1"/>
  <c r="W1591" i="1" s="1"/>
  <c r="Q1592" i="1"/>
  <c r="W1592" i="1" s="1"/>
  <c r="Q1593" i="1"/>
  <c r="W1593" i="1" s="1"/>
  <c r="Q1594" i="1"/>
  <c r="W1594" i="1" s="1"/>
  <c r="Q1595" i="1"/>
  <c r="W1595" i="1" s="1"/>
  <c r="Q1596" i="1"/>
  <c r="W1596" i="1" s="1"/>
  <c r="Q1597" i="1"/>
  <c r="W1597" i="1" s="1"/>
  <c r="Q1598" i="1"/>
  <c r="W1598" i="1" s="1"/>
  <c r="Q1599" i="1"/>
  <c r="W1599" i="1" s="1"/>
  <c r="Q1600" i="1"/>
  <c r="W1600" i="1" s="1"/>
  <c r="Q1601" i="1"/>
  <c r="W1601" i="1" s="1"/>
  <c r="Q1602" i="1"/>
  <c r="W1602" i="1" s="1"/>
  <c r="Q1603" i="1"/>
  <c r="W1603" i="1" s="1"/>
  <c r="Q1604" i="1"/>
  <c r="W1604" i="1" s="1"/>
  <c r="Q1605" i="1"/>
  <c r="W1605" i="1" s="1"/>
  <c r="Q1606" i="1"/>
  <c r="W1606" i="1" s="1"/>
  <c r="Q1607" i="1"/>
  <c r="W1607" i="1" s="1"/>
  <c r="Q1608" i="1"/>
  <c r="W1608" i="1" s="1"/>
  <c r="Q1609" i="1"/>
  <c r="W1609" i="1" s="1"/>
  <c r="Q1610" i="1"/>
  <c r="W1610" i="1" s="1"/>
  <c r="Q1611" i="1"/>
  <c r="W1611" i="1" s="1"/>
  <c r="Q1612" i="1"/>
  <c r="W1612" i="1" s="1"/>
  <c r="Q1613" i="1"/>
  <c r="W1613" i="1" s="1"/>
  <c r="Q1614" i="1"/>
  <c r="W1614" i="1" s="1"/>
  <c r="Q1615" i="1"/>
  <c r="W1615" i="1" s="1"/>
  <c r="Q1616" i="1"/>
  <c r="W1616" i="1" s="1"/>
  <c r="Q1617" i="1"/>
  <c r="W1617" i="1" s="1"/>
  <c r="Q1618" i="1"/>
  <c r="W1618" i="1" s="1"/>
  <c r="Q1619" i="1"/>
  <c r="W1619" i="1" s="1"/>
  <c r="Q1620" i="1"/>
  <c r="W1620" i="1" s="1"/>
  <c r="Q1621" i="1"/>
  <c r="W1621" i="1" s="1"/>
  <c r="Q1622" i="1"/>
  <c r="W1622" i="1" s="1"/>
  <c r="Q1623" i="1"/>
  <c r="W1623" i="1" s="1"/>
  <c r="Q1624" i="1"/>
  <c r="W1624" i="1" s="1"/>
  <c r="Q1625" i="1"/>
  <c r="W1625" i="1" s="1"/>
  <c r="Q1626" i="1"/>
  <c r="W1626" i="1" s="1"/>
  <c r="Q1627" i="1"/>
  <c r="W1627" i="1" s="1"/>
  <c r="Q1628" i="1"/>
  <c r="W1628" i="1" s="1"/>
  <c r="Q1629" i="1"/>
  <c r="W1629" i="1" s="1"/>
  <c r="Q1630" i="1"/>
  <c r="W1630" i="1" s="1"/>
  <c r="Q1631" i="1"/>
  <c r="W1631" i="1" s="1"/>
  <c r="Q1632" i="1"/>
  <c r="W1632" i="1" s="1"/>
  <c r="Q1633" i="1"/>
  <c r="W1633" i="1" s="1"/>
  <c r="Q1634" i="1"/>
  <c r="W1634" i="1" s="1"/>
  <c r="Q1635" i="1"/>
  <c r="W1635" i="1" s="1"/>
  <c r="Q1636" i="1"/>
  <c r="W1636" i="1" s="1"/>
  <c r="Q1637" i="1"/>
  <c r="W1637" i="1" s="1"/>
  <c r="Q1638" i="1"/>
  <c r="W1638" i="1" s="1"/>
  <c r="Q1639" i="1"/>
  <c r="W1639" i="1" s="1"/>
  <c r="Q1640" i="1"/>
  <c r="W1640" i="1" s="1"/>
  <c r="Q1641" i="1"/>
  <c r="W1641" i="1" s="1"/>
  <c r="Q1642" i="1"/>
  <c r="W1642" i="1" s="1"/>
  <c r="Q1643" i="1"/>
  <c r="W1643" i="1" s="1"/>
  <c r="Q1644" i="1"/>
  <c r="W1644" i="1" s="1"/>
  <c r="Q1645" i="1"/>
  <c r="W1645" i="1" s="1"/>
  <c r="Q1646" i="1"/>
  <c r="W1646" i="1" s="1"/>
  <c r="Q1647" i="1"/>
  <c r="W1647" i="1" s="1"/>
  <c r="Q1648" i="1"/>
  <c r="W1648" i="1" s="1"/>
  <c r="Q1649" i="1"/>
  <c r="W1649" i="1" s="1"/>
  <c r="Q1650" i="1"/>
  <c r="W1650" i="1" s="1"/>
  <c r="Q1651" i="1"/>
  <c r="W1651" i="1" s="1"/>
  <c r="Q1652" i="1"/>
  <c r="W1652" i="1" s="1"/>
  <c r="Q1653" i="1"/>
  <c r="W1653" i="1" s="1"/>
  <c r="Q1654" i="1"/>
  <c r="W1654" i="1" s="1"/>
  <c r="Q1655" i="1"/>
  <c r="W1655" i="1" s="1"/>
  <c r="Q1656" i="1"/>
  <c r="W1656" i="1" s="1"/>
  <c r="Q1657" i="1"/>
  <c r="W1657" i="1" s="1"/>
  <c r="Q1658" i="1"/>
  <c r="W1658" i="1" s="1"/>
  <c r="Q1659" i="1"/>
  <c r="W1659" i="1" s="1"/>
  <c r="Q1660" i="1"/>
  <c r="W1660" i="1" s="1"/>
  <c r="Q1661" i="1"/>
  <c r="W1661" i="1" s="1"/>
  <c r="Q1662" i="1"/>
  <c r="W1662" i="1" s="1"/>
  <c r="Q1663" i="1"/>
  <c r="W1663" i="1" s="1"/>
  <c r="Q1664" i="1"/>
  <c r="W1664" i="1" s="1"/>
  <c r="Q1665" i="1"/>
  <c r="W1665" i="1" s="1"/>
  <c r="Q1666" i="1"/>
  <c r="W1666" i="1" s="1"/>
  <c r="Q1667" i="1"/>
  <c r="W1667" i="1" s="1"/>
  <c r="Q1668" i="1"/>
  <c r="W1668" i="1" s="1"/>
  <c r="Q1669" i="1"/>
  <c r="W1669" i="1" s="1"/>
  <c r="Q1670" i="1"/>
  <c r="W1670" i="1" s="1"/>
  <c r="Q1671" i="1"/>
  <c r="W1671" i="1" s="1"/>
  <c r="Q1672" i="1"/>
  <c r="W1672" i="1" s="1"/>
  <c r="Q1673" i="1"/>
  <c r="W1673" i="1" s="1"/>
  <c r="Q1674" i="1"/>
  <c r="W1674" i="1" s="1"/>
  <c r="Q1675" i="1"/>
  <c r="W1675" i="1" s="1"/>
  <c r="Q1676" i="1"/>
  <c r="W1676" i="1" s="1"/>
  <c r="Q1677" i="1"/>
  <c r="W1677" i="1" s="1"/>
  <c r="Q1678" i="1"/>
  <c r="W1678" i="1" s="1"/>
  <c r="Q1679" i="1"/>
  <c r="W1679" i="1" s="1"/>
  <c r="Q1680" i="1"/>
  <c r="W1680" i="1" s="1"/>
  <c r="Q1681" i="1"/>
  <c r="W1681" i="1" s="1"/>
  <c r="Q1682" i="1"/>
  <c r="W1682" i="1" s="1"/>
  <c r="Q1683" i="1"/>
  <c r="W1683" i="1" s="1"/>
  <c r="Q1684" i="1"/>
  <c r="W1684" i="1" s="1"/>
  <c r="Q1685" i="1"/>
  <c r="W1685" i="1" s="1"/>
  <c r="Q1686" i="1"/>
  <c r="W1686" i="1" s="1"/>
  <c r="Q1687" i="1"/>
  <c r="W1687" i="1" s="1"/>
  <c r="Q1688" i="1"/>
  <c r="W1688" i="1" s="1"/>
  <c r="Q1689" i="1"/>
  <c r="W1689" i="1" s="1"/>
  <c r="Q1690" i="1"/>
  <c r="W1690" i="1" s="1"/>
  <c r="Q1691" i="1"/>
  <c r="W1691" i="1" s="1"/>
  <c r="Q1692" i="1"/>
  <c r="W1692" i="1" s="1"/>
  <c r="Q1693" i="1"/>
  <c r="W1693" i="1" s="1"/>
  <c r="Q1694" i="1"/>
  <c r="W1694" i="1" s="1"/>
  <c r="Q1695" i="1"/>
  <c r="W1695" i="1" s="1"/>
  <c r="Q1696" i="1"/>
  <c r="W1696" i="1" s="1"/>
  <c r="Q1697" i="1"/>
  <c r="W1697" i="1" s="1"/>
  <c r="Q1698" i="1"/>
  <c r="W1698" i="1" s="1"/>
  <c r="Q1699" i="1"/>
  <c r="W1699" i="1" s="1"/>
  <c r="Q1700" i="1"/>
  <c r="W1700" i="1" s="1"/>
  <c r="Q1701" i="1"/>
  <c r="W1701" i="1" s="1"/>
  <c r="Q1702" i="1"/>
  <c r="W1702" i="1" s="1"/>
  <c r="Q1703" i="1"/>
  <c r="W1703" i="1" s="1"/>
  <c r="Q1704" i="1"/>
  <c r="W1704" i="1" s="1"/>
  <c r="Q1705" i="1"/>
  <c r="W1705" i="1" s="1"/>
  <c r="Q1706" i="1"/>
  <c r="W1706" i="1" s="1"/>
  <c r="Q1707" i="1"/>
  <c r="W1707" i="1" s="1"/>
  <c r="Q1708" i="1"/>
  <c r="W1708" i="1" s="1"/>
  <c r="Q1709" i="1"/>
  <c r="W1709" i="1" s="1"/>
  <c r="Q1710" i="1"/>
  <c r="W1710" i="1" s="1"/>
  <c r="Q1711" i="1"/>
  <c r="W1711" i="1" s="1"/>
  <c r="Q1712" i="1"/>
  <c r="W1712" i="1" s="1"/>
  <c r="Q1713" i="1"/>
  <c r="W1713" i="1" s="1"/>
  <c r="Q1714" i="1"/>
  <c r="W1714" i="1" s="1"/>
  <c r="Q1715" i="1"/>
  <c r="W1715" i="1" s="1"/>
  <c r="Q1716" i="1"/>
  <c r="W1716" i="1" s="1"/>
  <c r="Q1717" i="1"/>
  <c r="W1717" i="1" s="1"/>
  <c r="Q1718" i="1"/>
  <c r="W1718" i="1" s="1"/>
  <c r="Q1719" i="1"/>
  <c r="W1719" i="1" s="1"/>
  <c r="Q1720" i="1"/>
  <c r="W1720" i="1" s="1"/>
  <c r="Q1721" i="1"/>
  <c r="W1721" i="1" s="1"/>
  <c r="Q1722" i="1"/>
  <c r="W1722" i="1" s="1"/>
  <c r="Q1723" i="1"/>
  <c r="W1723" i="1" s="1"/>
  <c r="Q1724" i="1"/>
  <c r="W1724" i="1" s="1"/>
  <c r="Q1725" i="1"/>
  <c r="W1725" i="1" s="1"/>
  <c r="Q1726" i="1"/>
  <c r="W1726" i="1" s="1"/>
  <c r="Q1727" i="1"/>
  <c r="W1727" i="1" s="1"/>
  <c r="Q1728" i="1"/>
  <c r="W1728" i="1" s="1"/>
  <c r="Q1729" i="1"/>
  <c r="W1729" i="1" s="1"/>
  <c r="Q1730" i="1"/>
  <c r="W1730" i="1" s="1"/>
  <c r="Q1731" i="1"/>
  <c r="W1731" i="1" s="1"/>
  <c r="Q1732" i="1"/>
  <c r="W1732" i="1" s="1"/>
  <c r="Q1733" i="1"/>
  <c r="W1733" i="1" s="1"/>
  <c r="Q1734" i="1"/>
  <c r="W1734" i="1" s="1"/>
  <c r="Q1735" i="1"/>
  <c r="W1735" i="1" s="1"/>
  <c r="Q1736" i="1"/>
  <c r="W1736" i="1" s="1"/>
  <c r="Q1737" i="1"/>
  <c r="W1737" i="1" s="1"/>
  <c r="Q1738" i="1"/>
  <c r="W1738" i="1" s="1"/>
  <c r="Q1739" i="1"/>
  <c r="W1739" i="1" s="1"/>
  <c r="Q1740" i="1"/>
  <c r="W1740" i="1" s="1"/>
  <c r="Q1741" i="1"/>
  <c r="W1741" i="1" s="1"/>
  <c r="Q1742" i="1"/>
  <c r="W1742" i="1" s="1"/>
  <c r="Q1743" i="1"/>
  <c r="W1743" i="1" s="1"/>
  <c r="Q1744" i="1"/>
  <c r="W1744" i="1" s="1"/>
  <c r="Q1745" i="1"/>
  <c r="W1745" i="1" s="1"/>
  <c r="Q1746" i="1"/>
  <c r="W1746" i="1" s="1"/>
  <c r="Q1747" i="1"/>
  <c r="W1747" i="1" s="1"/>
  <c r="Q1748" i="1"/>
  <c r="W1748" i="1" s="1"/>
  <c r="Q1749" i="1"/>
  <c r="W1749" i="1" s="1"/>
  <c r="Q1750" i="1"/>
  <c r="W1750" i="1" s="1"/>
  <c r="Q1751" i="1"/>
  <c r="W1751" i="1" s="1"/>
  <c r="Q1752" i="1"/>
  <c r="W1752" i="1" s="1"/>
  <c r="Q1753" i="1"/>
  <c r="W1753" i="1" s="1"/>
  <c r="Q1754" i="1"/>
  <c r="W1754" i="1" s="1"/>
  <c r="Q1755" i="1"/>
  <c r="W1755" i="1" s="1"/>
  <c r="Q1756" i="1"/>
  <c r="W1756" i="1" s="1"/>
  <c r="Q1757" i="1"/>
  <c r="W1757" i="1" s="1"/>
  <c r="Q1758" i="1"/>
  <c r="W1758" i="1" s="1"/>
  <c r="Q1759" i="1"/>
  <c r="W1759" i="1" s="1"/>
  <c r="Q1760" i="1"/>
  <c r="W1760" i="1" s="1"/>
  <c r="Q1761" i="1"/>
  <c r="W1761" i="1" s="1"/>
  <c r="Q1762" i="1"/>
  <c r="W1762" i="1" s="1"/>
  <c r="Q1763" i="1"/>
  <c r="W1763" i="1" s="1"/>
  <c r="Q1764" i="1"/>
  <c r="W1764" i="1" s="1"/>
  <c r="Q1765" i="1"/>
  <c r="W1765" i="1" s="1"/>
  <c r="Q1766" i="1"/>
  <c r="W1766" i="1" s="1"/>
  <c r="Q1767" i="1"/>
  <c r="W1767" i="1" s="1"/>
  <c r="Q1768" i="1"/>
  <c r="W1768" i="1" s="1"/>
  <c r="Q1769" i="1"/>
  <c r="W1769" i="1" s="1"/>
  <c r="Q1770" i="1"/>
  <c r="W1770" i="1" s="1"/>
  <c r="Q1771" i="1"/>
  <c r="W1771" i="1" s="1"/>
  <c r="Q1772" i="1"/>
  <c r="W1772" i="1" s="1"/>
  <c r="Q1773" i="1"/>
  <c r="W1773" i="1" s="1"/>
  <c r="Q1774" i="1"/>
  <c r="W1774" i="1" s="1"/>
  <c r="Q1775" i="1"/>
  <c r="W1775" i="1" s="1"/>
  <c r="Q1776" i="1"/>
  <c r="W1776" i="1" s="1"/>
  <c r="Q1777" i="1"/>
  <c r="W1777" i="1" s="1"/>
  <c r="Q1778" i="1"/>
  <c r="W1778" i="1" s="1"/>
  <c r="Q1779" i="1"/>
  <c r="W1779" i="1" s="1"/>
  <c r="Q1780" i="1"/>
  <c r="W1780" i="1" s="1"/>
  <c r="Q1781" i="1"/>
  <c r="W1781" i="1" s="1"/>
  <c r="Q1782" i="1"/>
  <c r="W1782" i="1" s="1"/>
  <c r="Q1783" i="1"/>
  <c r="W1783" i="1" s="1"/>
  <c r="Q1784" i="1"/>
  <c r="W1784" i="1" s="1"/>
  <c r="Q1785" i="1"/>
  <c r="W1785" i="1" s="1"/>
  <c r="Q1786" i="1"/>
  <c r="W1786" i="1" s="1"/>
  <c r="Q1787" i="1"/>
  <c r="W1787" i="1" s="1"/>
  <c r="Q1788" i="1"/>
  <c r="W1788" i="1" s="1"/>
  <c r="Q1789" i="1"/>
  <c r="W1789" i="1" s="1"/>
  <c r="Q1790" i="1"/>
  <c r="W1790" i="1" s="1"/>
  <c r="Q1791" i="1"/>
  <c r="W1791" i="1" s="1"/>
  <c r="Q1792" i="1"/>
  <c r="W1792" i="1" s="1"/>
  <c r="Q1793" i="1"/>
  <c r="W1793" i="1" s="1"/>
  <c r="Q1794" i="1"/>
  <c r="W1794" i="1" s="1"/>
  <c r="Q1795" i="1"/>
  <c r="W1795" i="1" s="1"/>
  <c r="Q1796" i="1"/>
  <c r="W1796" i="1" s="1"/>
  <c r="Q1797" i="1"/>
  <c r="W1797" i="1" s="1"/>
  <c r="Q1798" i="1"/>
  <c r="W1798" i="1" s="1"/>
  <c r="Q1799" i="1"/>
  <c r="W1799" i="1" s="1"/>
  <c r="Q1800" i="1"/>
  <c r="W1800" i="1" s="1"/>
  <c r="Q1801" i="1"/>
  <c r="W1801" i="1" s="1"/>
  <c r="Q1802" i="1"/>
  <c r="W1802" i="1" s="1"/>
  <c r="Q1803" i="1"/>
  <c r="W1803" i="1" s="1"/>
  <c r="Q1804" i="1"/>
  <c r="W1804" i="1" s="1"/>
  <c r="Q1805" i="1"/>
  <c r="W1805" i="1" s="1"/>
  <c r="Q1806" i="1"/>
  <c r="W1806" i="1" s="1"/>
  <c r="Q1807" i="1"/>
  <c r="W1807" i="1" s="1"/>
  <c r="Q1808" i="1"/>
  <c r="W1808" i="1" s="1"/>
  <c r="Q1809" i="1"/>
  <c r="W1809" i="1" s="1"/>
  <c r="Q1810" i="1"/>
  <c r="W1810" i="1" s="1"/>
  <c r="Q1811" i="1"/>
  <c r="W1811" i="1" s="1"/>
  <c r="Q1812" i="1"/>
  <c r="W1812" i="1" s="1"/>
  <c r="Q1813" i="1"/>
  <c r="W1813" i="1" s="1"/>
  <c r="Q1814" i="1"/>
  <c r="W1814" i="1" s="1"/>
  <c r="Q1815" i="1"/>
  <c r="W1815" i="1" s="1"/>
  <c r="Q1816" i="1"/>
  <c r="W1816" i="1" s="1"/>
  <c r="Q1817" i="1"/>
  <c r="W1817" i="1" s="1"/>
  <c r="Q1818" i="1"/>
  <c r="W1818" i="1" s="1"/>
  <c r="Q1819" i="1"/>
  <c r="W1819" i="1" s="1"/>
  <c r="Q1820" i="1"/>
  <c r="W1820" i="1" s="1"/>
  <c r="Q1821" i="1"/>
  <c r="W1821" i="1" s="1"/>
  <c r="Q1822" i="1"/>
  <c r="W1822" i="1" s="1"/>
  <c r="Q1823" i="1"/>
  <c r="W1823" i="1" s="1"/>
  <c r="Q1824" i="1"/>
  <c r="W1824" i="1" s="1"/>
  <c r="Q1825" i="1"/>
  <c r="W1825" i="1" s="1"/>
  <c r="Q1826" i="1"/>
  <c r="W1826" i="1" s="1"/>
  <c r="Q1827" i="1"/>
  <c r="W1827" i="1" s="1"/>
  <c r="Q1828" i="1"/>
  <c r="W1828" i="1" s="1"/>
  <c r="Q1829" i="1"/>
  <c r="W1829" i="1" s="1"/>
  <c r="Q1830" i="1"/>
  <c r="W1830" i="1" s="1"/>
  <c r="Q1831" i="1"/>
  <c r="W1831" i="1" s="1"/>
  <c r="Q1832" i="1"/>
  <c r="W1832" i="1" s="1"/>
  <c r="Q1833" i="1"/>
  <c r="W1833" i="1" s="1"/>
  <c r="Q1834" i="1"/>
  <c r="W1834" i="1" s="1"/>
  <c r="Q1835" i="1"/>
  <c r="W1835" i="1" s="1"/>
  <c r="Q1836" i="1"/>
  <c r="W1836" i="1" s="1"/>
  <c r="Q1837" i="1"/>
  <c r="W1837" i="1" s="1"/>
  <c r="Q1838" i="1"/>
  <c r="W1838" i="1" s="1"/>
  <c r="Q1839" i="1"/>
  <c r="W1839" i="1" s="1"/>
  <c r="Q1840" i="1"/>
  <c r="W1840" i="1" s="1"/>
  <c r="Q1841" i="1"/>
  <c r="W1841" i="1" s="1"/>
  <c r="Q1842" i="1"/>
  <c r="W1842" i="1" s="1"/>
  <c r="Q1843" i="1"/>
  <c r="W1843" i="1" s="1"/>
  <c r="Q1844" i="1"/>
  <c r="W1844" i="1" s="1"/>
  <c r="Q1845" i="1"/>
  <c r="W1845" i="1" s="1"/>
  <c r="Q1846" i="1"/>
  <c r="W1846" i="1" s="1"/>
  <c r="Q1847" i="1"/>
  <c r="W1847" i="1" s="1"/>
  <c r="Q1848" i="1"/>
  <c r="W1848" i="1" s="1"/>
  <c r="Q1849" i="1"/>
  <c r="W1849" i="1" s="1"/>
  <c r="Q1850" i="1"/>
  <c r="W1850" i="1" s="1"/>
  <c r="Q1851" i="1"/>
  <c r="W1851" i="1" s="1"/>
  <c r="Q1852" i="1"/>
  <c r="W1852" i="1" s="1"/>
  <c r="Q1853" i="1"/>
  <c r="W1853" i="1" s="1"/>
  <c r="Q1854" i="1"/>
  <c r="W1854" i="1" s="1"/>
  <c r="Q1855" i="1"/>
  <c r="W1855" i="1" s="1"/>
  <c r="Q1856" i="1"/>
  <c r="W1856" i="1" s="1"/>
  <c r="Q1857" i="1"/>
  <c r="W1857" i="1" s="1"/>
  <c r="Q1858" i="1"/>
  <c r="W1858" i="1" s="1"/>
  <c r="Q1859" i="1"/>
  <c r="W1859" i="1" s="1"/>
  <c r="Q1860" i="1"/>
  <c r="W1860" i="1" s="1"/>
  <c r="Q1861" i="1"/>
  <c r="W1861" i="1" s="1"/>
  <c r="Q1862" i="1"/>
  <c r="W1862" i="1" s="1"/>
  <c r="Q1863" i="1"/>
  <c r="W1863" i="1" s="1"/>
  <c r="Q1864" i="1"/>
  <c r="W1864" i="1" s="1"/>
  <c r="Q1865" i="1"/>
  <c r="W1865" i="1" s="1"/>
  <c r="Q1866" i="1"/>
  <c r="W1866" i="1" s="1"/>
  <c r="Q1867" i="1"/>
  <c r="W1867" i="1" s="1"/>
  <c r="Q1868" i="1"/>
  <c r="W1868" i="1" s="1"/>
  <c r="Q1869" i="1"/>
  <c r="W1869" i="1" s="1"/>
  <c r="Q1870" i="1"/>
  <c r="W1870" i="1" s="1"/>
  <c r="Q1871" i="1"/>
  <c r="W1871" i="1" s="1"/>
  <c r="Q1872" i="1"/>
  <c r="W1872" i="1" s="1"/>
  <c r="Q1873" i="1"/>
  <c r="W1873" i="1" s="1"/>
  <c r="Q1874" i="1"/>
  <c r="W1874" i="1" s="1"/>
  <c r="Q1875" i="1"/>
  <c r="W1875" i="1" s="1"/>
  <c r="Q1876" i="1"/>
  <c r="W1876" i="1" s="1"/>
  <c r="Q1877" i="1"/>
  <c r="W1877" i="1" s="1"/>
  <c r="Q1878" i="1"/>
  <c r="W1878" i="1" s="1"/>
  <c r="Q1879" i="1"/>
  <c r="W1879" i="1" s="1"/>
  <c r="Q1880" i="1"/>
  <c r="W1880" i="1" s="1"/>
  <c r="Q1881" i="1"/>
  <c r="W1881" i="1" s="1"/>
  <c r="Q1882" i="1"/>
  <c r="W1882" i="1" s="1"/>
  <c r="Q1883" i="1"/>
  <c r="W1883" i="1" s="1"/>
  <c r="Q1884" i="1"/>
  <c r="W1884" i="1" s="1"/>
  <c r="Q1885" i="1"/>
  <c r="W1885" i="1" s="1"/>
  <c r="Q1886" i="1"/>
  <c r="W1886" i="1" s="1"/>
  <c r="Q1887" i="1"/>
  <c r="W1887" i="1" s="1"/>
  <c r="Q1888" i="1"/>
  <c r="W1888" i="1" s="1"/>
  <c r="Q1889" i="1"/>
  <c r="W1889" i="1" s="1"/>
  <c r="Q1890" i="1"/>
  <c r="W1890" i="1" s="1"/>
  <c r="Q1891" i="1"/>
  <c r="W1891" i="1" s="1"/>
  <c r="Q1892" i="1"/>
  <c r="W1892" i="1" s="1"/>
  <c r="Q1893" i="1"/>
  <c r="W1893" i="1" s="1"/>
  <c r="Q1894" i="1"/>
  <c r="W1894" i="1" s="1"/>
  <c r="Q1895" i="1"/>
  <c r="W1895" i="1" s="1"/>
  <c r="Q1896" i="1"/>
  <c r="W1896" i="1" s="1"/>
  <c r="Q1897" i="1"/>
  <c r="W1897" i="1" s="1"/>
  <c r="Q1898" i="1"/>
  <c r="W1898" i="1" s="1"/>
  <c r="Q1899" i="1"/>
  <c r="W1899" i="1" s="1"/>
  <c r="Q1900" i="1"/>
  <c r="W1900" i="1" s="1"/>
  <c r="Q1901" i="1"/>
  <c r="W1901" i="1" s="1"/>
  <c r="Q1902" i="1"/>
  <c r="W1902" i="1" s="1"/>
  <c r="Q1903" i="1"/>
  <c r="W1903" i="1" s="1"/>
  <c r="Q1904" i="1"/>
  <c r="W1904" i="1" s="1"/>
  <c r="Q1905" i="1"/>
  <c r="W1905" i="1" s="1"/>
  <c r="Q1906" i="1"/>
  <c r="W1906" i="1" s="1"/>
  <c r="Q1907" i="1"/>
  <c r="W1907" i="1" s="1"/>
  <c r="Q1908" i="1"/>
  <c r="W1908" i="1" s="1"/>
  <c r="Q1909" i="1"/>
  <c r="W1909" i="1" s="1"/>
  <c r="Q1910" i="1"/>
  <c r="W1910" i="1" s="1"/>
  <c r="Q1911" i="1"/>
  <c r="W1911" i="1" s="1"/>
  <c r="Q1912" i="1"/>
  <c r="W1912" i="1" s="1"/>
  <c r="Q1913" i="1"/>
  <c r="W1913" i="1" s="1"/>
  <c r="Q1914" i="1"/>
  <c r="W1914" i="1" s="1"/>
  <c r="Q1915" i="1"/>
  <c r="W1915" i="1" s="1"/>
  <c r="Q1916" i="1"/>
  <c r="W1916" i="1" s="1"/>
  <c r="Q1917" i="1"/>
  <c r="W1917" i="1" s="1"/>
  <c r="Q1918" i="1"/>
  <c r="W1918" i="1" s="1"/>
  <c r="Q1919" i="1"/>
  <c r="W1919" i="1" s="1"/>
  <c r="Q1920" i="1"/>
  <c r="W1920" i="1" s="1"/>
  <c r="Q1921" i="1"/>
  <c r="W1921" i="1" s="1"/>
  <c r="Q1922" i="1"/>
  <c r="W1922" i="1" s="1"/>
  <c r="Q1923" i="1"/>
  <c r="W1923" i="1" s="1"/>
  <c r="Q1924" i="1"/>
  <c r="W1924" i="1" s="1"/>
  <c r="Q1925" i="1"/>
  <c r="W1925" i="1" s="1"/>
  <c r="Q1926" i="1"/>
  <c r="W1926" i="1" s="1"/>
  <c r="Q1927" i="1"/>
  <c r="W1927" i="1" s="1"/>
  <c r="Q1928" i="1"/>
  <c r="W1928" i="1" s="1"/>
  <c r="Q1929" i="1"/>
  <c r="W1929" i="1" s="1"/>
  <c r="Q1930" i="1"/>
  <c r="W1930" i="1" s="1"/>
  <c r="Q1931" i="1"/>
  <c r="W1931" i="1" s="1"/>
  <c r="Q1932" i="1"/>
  <c r="W1932" i="1" s="1"/>
  <c r="Q1933" i="1"/>
  <c r="W1933" i="1" s="1"/>
  <c r="Q1934" i="1"/>
  <c r="W1934" i="1" s="1"/>
  <c r="Q1935" i="1"/>
  <c r="W1935" i="1" s="1"/>
  <c r="Q1936" i="1"/>
  <c r="W1936" i="1" s="1"/>
  <c r="Q1937" i="1"/>
  <c r="W1937" i="1" s="1"/>
  <c r="Q1938" i="1"/>
  <c r="W1938" i="1" s="1"/>
  <c r="Q1939" i="1"/>
  <c r="W1939" i="1" s="1"/>
  <c r="Q1940" i="1"/>
  <c r="W1940" i="1" s="1"/>
  <c r="Q1941" i="1"/>
  <c r="W1941" i="1" s="1"/>
  <c r="Q1942" i="1"/>
  <c r="W1942" i="1" s="1"/>
  <c r="Q1943" i="1"/>
  <c r="W1943" i="1" s="1"/>
  <c r="Q1944" i="1"/>
  <c r="W1944" i="1" s="1"/>
  <c r="Q1945" i="1"/>
  <c r="W1945" i="1" s="1"/>
  <c r="Q1946" i="1"/>
  <c r="W1946" i="1" s="1"/>
  <c r="Q1947" i="1"/>
  <c r="W1947" i="1" s="1"/>
  <c r="Q1948" i="1"/>
  <c r="W1948" i="1" s="1"/>
  <c r="Q1949" i="1"/>
  <c r="W1949" i="1" s="1"/>
  <c r="Q1950" i="1"/>
  <c r="W1950" i="1" s="1"/>
  <c r="Q1951" i="1"/>
  <c r="W1951" i="1" s="1"/>
  <c r="Q1952" i="1"/>
  <c r="W1952" i="1" s="1"/>
  <c r="Q1953" i="1"/>
  <c r="W1953" i="1" s="1"/>
  <c r="Q1954" i="1"/>
  <c r="W1954" i="1" s="1"/>
  <c r="Q1955" i="1"/>
  <c r="W1955" i="1" s="1"/>
  <c r="Q1956" i="1"/>
  <c r="W1956" i="1" s="1"/>
  <c r="Q1957" i="1"/>
  <c r="W1957" i="1" s="1"/>
  <c r="Q1958" i="1"/>
  <c r="W1958" i="1" s="1"/>
  <c r="Q1959" i="1"/>
  <c r="W1959" i="1" s="1"/>
  <c r="Q1960" i="1"/>
  <c r="W1960" i="1" s="1"/>
  <c r="Q1961" i="1"/>
  <c r="W1961" i="1" s="1"/>
  <c r="Q1962" i="1"/>
  <c r="W1962" i="1" s="1"/>
  <c r="Q1963" i="1"/>
  <c r="W1963" i="1" s="1"/>
  <c r="Q1964" i="1"/>
  <c r="W1964" i="1" s="1"/>
  <c r="Q1965" i="1"/>
  <c r="W1965" i="1" s="1"/>
  <c r="Q1966" i="1"/>
  <c r="W1966" i="1" s="1"/>
  <c r="Q1967" i="1"/>
  <c r="W1967" i="1" s="1"/>
  <c r="Q1968" i="1"/>
  <c r="W1968" i="1" s="1"/>
  <c r="Q1969" i="1"/>
  <c r="W1969" i="1" s="1"/>
  <c r="Q1970" i="1"/>
  <c r="W1970" i="1" s="1"/>
  <c r="Q1971" i="1"/>
  <c r="W1971" i="1" s="1"/>
  <c r="Q1972" i="1"/>
  <c r="W1972" i="1" s="1"/>
  <c r="Q1973" i="1"/>
  <c r="W1973" i="1" s="1"/>
  <c r="Q1974" i="1"/>
  <c r="W1974" i="1" s="1"/>
  <c r="Q1975" i="1"/>
  <c r="W1975" i="1" s="1"/>
  <c r="Q1976" i="1"/>
  <c r="W1976" i="1" s="1"/>
  <c r="Q1977" i="1"/>
  <c r="W1977" i="1" s="1"/>
  <c r="Q1978" i="1"/>
  <c r="W1978" i="1" s="1"/>
  <c r="Q1979" i="1"/>
  <c r="W1979" i="1" s="1"/>
  <c r="Q1980" i="1"/>
  <c r="W1980" i="1" s="1"/>
  <c r="Q1981" i="1"/>
  <c r="W1981" i="1" s="1"/>
  <c r="Q1982" i="1"/>
  <c r="W1982" i="1" s="1"/>
  <c r="Q1983" i="1"/>
  <c r="W1983" i="1" s="1"/>
  <c r="Q1984" i="1"/>
  <c r="W1984" i="1" s="1"/>
  <c r="Q1985" i="1"/>
  <c r="W1985" i="1" s="1"/>
  <c r="Q1986" i="1"/>
  <c r="W1986" i="1" s="1"/>
  <c r="Q1987" i="1"/>
  <c r="W1987" i="1" s="1"/>
  <c r="Q1988" i="1"/>
  <c r="W1988" i="1" s="1"/>
  <c r="Q1989" i="1"/>
  <c r="W1989" i="1" s="1"/>
  <c r="Q1990" i="1"/>
  <c r="W1990" i="1" s="1"/>
  <c r="Q1991" i="1"/>
  <c r="W1991" i="1" s="1"/>
  <c r="Q1992" i="1"/>
  <c r="W1992" i="1" s="1"/>
  <c r="Q1993" i="1"/>
  <c r="W1993" i="1" s="1"/>
  <c r="Q1994" i="1"/>
  <c r="W1994" i="1" s="1"/>
  <c r="Q1995" i="1"/>
  <c r="W1995" i="1" s="1"/>
  <c r="Q1996" i="1"/>
  <c r="W1996" i="1" s="1"/>
  <c r="Q1997" i="1"/>
  <c r="W1997" i="1" s="1"/>
  <c r="Q1998" i="1"/>
  <c r="W1998" i="1" s="1"/>
  <c r="Q1999" i="1"/>
  <c r="W1999" i="1" s="1"/>
  <c r="Q2000" i="1"/>
  <c r="W2000" i="1" s="1"/>
  <c r="Q2001" i="1"/>
  <c r="W2001" i="1" s="1"/>
  <c r="Q2002" i="1"/>
  <c r="W2002" i="1" s="1"/>
  <c r="Q2003" i="1"/>
  <c r="W2003" i="1" s="1"/>
  <c r="Q2004" i="1"/>
  <c r="W2004" i="1" s="1"/>
  <c r="Q2005" i="1"/>
  <c r="W2005" i="1" s="1"/>
  <c r="Q2006" i="1"/>
  <c r="W2006" i="1" s="1"/>
  <c r="Q2007" i="1"/>
  <c r="W2007" i="1" s="1"/>
  <c r="Q2008" i="1"/>
  <c r="W2008" i="1" s="1"/>
  <c r="Q2009" i="1"/>
  <c r="W2009" i="1" s="1"/>
  <c r="Q2010" i="1"/>
  <c r="W2010" i="1" s="1"/>
  <c r="Q2011" i="1"/>
  <c r="W2011" i="1" s="1"/>
  <c r="Q2012" i="1"/>
  <c r="W2012" i="1" s="1"/>
  <c r="Q2013" i="1"/>
  <c r="W2013" i="1" s="1"/>
  <c r="Q2014" i="1"/>
  <c r="W2014" i="1" s="1"/>
  <c r="Q2015" i="1"/>
  <c r="W2015" i="1" s="1"/>
  <c r="Q2016" i="1"/>
  <c r="W2016" i="1" s="1"/>
  <c r="Q2017" i="1"/>
  <c r="W2017" i="1" s="1"/>
  <c r="Q2018" i="1"/>
  <c r="W2018" i="1" s="1"/>
  <c r="Q2019" i="1"/>
  <c r="W2019" i="1" s="1"/>
  <c r="Q2020" i="1"/>
  <c r="W2020" i="1" s="1"/>
  <c r="Q2021" i="1"/>
  <c r="W2021" i="1" s="1"/>
  <c r="Q2022" i="1"/>
  <c r="W2022" i="1" s="1"/>
  <c r="Q2023" i="1"/>
  <c r="W2023" i="1" s="1"/>
  <c r="Q2024" i="1"/>
  <c r="W2024" i="1" s="1"/>
  <c r="Q2025" i="1"/>
  <c r="W2025" i="1" s="1"/>
  <c r="Q2026" i="1"/>
  <c r="W2026" i="1" s="1"/>
  <c r="Q2027" i="1"/>
  <c r="W2027" i="1" s="1"/>
  <c r="Q2028" i="1"/>
  <c r="W2028" i="1" s="1"/>
  <c r="Q2029" i="1"/>
  <c r="W2029" i="1" s="1"/>
  <c r="Q2030" i="1"/>
  <c r="W2030" i="1" s="1"/>
  <c r="Q2031" i="1"/>
  <c r="W2031" i="1" s="1"/>
  <c r="Q2032" i="1"/>
  <c r="W2032" i="1" s="1"/>
  <c r="Q2033" i="1"/>
  <c r="W2033" i="1" s="1"/>
  <c r="Q2034" i="1"/>
  <c r="W2034" i="1" s="1"/>
  <c r="Q2035" i="1"/>
  <c r="W2035" i="1" s="1"/>
  <c r="Q2036" i="1"/>
  <c r="W2036" i="1" s="1"/>
  <c r="Q2037" i="1"/>
  <c r="W2037" i="1" s="1"/>
  <c r="Q2038" i="1"/>
  <c r="W2038" i="1" s="1"/>
  <c r="Q2039" i="1"/>
  <c r="W2039" i="1" s="1"/>
  <c r="Q2040" i="1"/>
  <c r="W2040" i="1" s="1"/>
  <c r="Q2041" i="1"/>
  <c r="W2041" i="1" s="1"/>
  <c r="Q2042" i="1"/>
  <c r="W2042" i="1" s="1"/>
  <c r="Q2043" i="1"/>
  <c r="W2043" i="1" s="1"/>
  <c r="Q2044" i="1"/>
  <c r="W2044" i="1" s="1"/>
  <c r="Q2045" i="1"/>
  <c r="W2045" i="1" s="1"/>
  <c r="Q2046" i="1"/>
  <c r="W2046" i="1" s="1"/>
  <c r="Q2047" i="1"/>
  <c r="W2047" i="1" s="1"/>
  <c r="Q2048" i="1"/>
  <c r="W2048" i="1" s="1"/>
  <c r="Q2049" i="1"/>
  <c r="W2049" i="1" s="1"/>
  <c r="Q2050" i="1"/>
  <c r="W2050" i="1" s="1"/>
  <c r="Q2051" i="1"/>
  <c r="W2051" i="1" s="1"/>
  <c r="Q2052" i="1"/>
  <c r="W2052" i="1" s="1"/>
  <c r="Q2053" i="1"/>
  <c r="W2053" i="1" s="1"/>
  <c r="Q2054" i="1"/>
  <c r="W2054" i="1" s="1"/>
  <c r="Q2055" i="1"/>
  <c r="W2055" i="1" s="1"/>
  <c r="Q2056" i="1"/>
  <c r="W2056" i="1" s="1"/>
  <c r="Q2057" i="1"/>
  <c r="W2057" i="1" s="1"/>
  <c r="Q2058" i="1"/>
  <c r="W2058" i="1" s="1"/>
  <c r="Q2059" i="1"/>
  <c r="W2059" i="1" s="1"/>
  <c r="Q2060" i="1"/>
  <c r="W2060" i="1" s="1"/>
  <c r="Q2061" i="1"/>
  <c r="W2061" i="1" s="1"/>
  <c r="Q2062" i="1"/>
  <c r="W2062" i="1" s="1"/>
  <c r="Q2063" i="1"/>
  <c r="W2063" i="1" s="1"/>
  <c r="Q2064" i="1"/>
  <c r="W2064" i="1" s="1"/>
  <c r="Q2065" i="1"/>
  <c r="W2065" i="1" s="1"/>
  <c r="Q2066" i="1"/>
  <c r="W2066" i="1" s="1"/>
  <c r="Q2067" i="1"/>
  <c r="W2067" i="1" s="1"/>
  <c r="Q2068" i="1"/>
  <c r="W2068" i="1" s="1"/>
  <c r="Q2069" i="1"/>
  <c r="W2069" i="1" s="1"/>
  <c r="Q2070" i="1"/>
  <c r="W2070" i="1" s="1"/>
  <c r="Q2071" i="1"/>
  <c r="W2071" i="1" s="1"/>
  <c r="Q2072" i="1"/>
  <c r="W2072" i="1" s="1"/>
  <c r="Q2073" i="1"/>
  <c r="W2073" i="1" s="1"/>
  <c r="Q2074" i="1"/>
  <c r="W2074" i="1" s="1"/>
  <c r="Q2075" i="1"/>
  <c r="W2075" i="1" s="1"/>
  <c r="Q2076" i="1"/>
  <c r="W2076" i="1" s="1"/>
  <c r="Q2077" i="1"/>
  <c r="W2077" i="1" s="1"/>
  <c r="Q2078" i="1"/>
  <c r="W2078" i="1" s="1"/>
  <c r="Q2079" i="1"/>
  <c r="W2079" i="1" s="1"/>
  <c r="Q2080" i="1"/>
  <c r="W2080" i="1" s="1"/>
  <c r="Q2081" i="1"/>
  <c r="W2081" i="1" s="1"/>
  <c r="Q2082" i="1"/>
  <c r="W2082" i="1" s="1"/>
  <c r="Q2083" i="1"/>
  <c r="W2083" i="1" s="1"/>
  <c r="Q2084" i="1"/>
  <c r="W2084" i="1" s="1"/>
  <c r="Q2085" i="1"/>
  <c r="W2085" i="1" s="1"/>
  <c r="Q2086" i="1"/>
  <c r="W2086" i="1" s="1"/>
  <c r="Q2087" i="1"/>
  <c r="W2087" i="1" s="1"/>
  <c r="Q2088" i="1"/>
  <c r="W2088" i="1" s="1"/>
  <c r="Q2089" i="1"/>
  <c r="W2089" i="1" s="1"/>
  <c r="Q2090" i="1"/>
  <c r="W2090" i="1" s="1"/>
  <c r="Q2091" i="1"/>
  <c r="W2091" i="1" s="1"/>
  <c r="Q2092" i="1"/>
  <c r="W2092" i="1" s="1"/>
  <c r="Q2093" i="1"/>
  <c r="W2093" i="1" s="1"/>
  <c r="Q2094" i="1"/>
  <c r="W2094" i="1" s="1"/>
  <c r="Q2095" i="1"/>
  <c r="W2095" i="1" s="1"/>
  <c r="Q2096" i="1"/>
  <c r="W2096" i="1" s="1"/>
  <c r="Q2097" i="1"/>
  <c r="W2097" i="1" s="1"/>
  <c r="Q2098" i="1"/>
  <c r="W2098" i="1" s="1"/>
  <c r="Q2099" i="1"/>
  <c r="W2099" i="1" s="1"/>
  <c r="Q2100" i="1"/>
  <c r="W2100" i="1" s="1"/>
  <c r="Q2101" i="1"/>
  <c r="W2101" i="1" s="1"/>
  <c r="Q2102" i="1"/>
  <c r="W2102" i="1" s="1"/>
  <c r="Q2103" i="1"/>
  <c r="W2103" i="1" s="1"/>
  <c r="Q2104" i="1"/>
  <c r="W2104" i="1" s="1"/>
  <c r="Q2105" i="1"/>
  <c r="W2105" i="1" s="1"/>
  <c r="Q2106" i="1"/>
  <c r="W2106" i="1" s="1"/>
  <c r="Q2107" i="1"/>
  <c r="W2107" i="1" s="1"/>
  <c r="Q2108" i="1"/>
  <c r="W2108" i="1" s="1"/>
  <c r="Q2109" i="1"/>
  <c r="W2109" i="1" s="1"/>
  <c r="Q2110" i="1"/>
  <c r="W2110" i="1" s="1"/>
  <c r="Q2111" i="1"/>
  <c r="W2111" i="1" s="1"/>
  <c r="Q2112" i="1"/>
  <c r="W2112" i="1" s="1"/>
  <c r="Q2113" i="1"/>
  <c r="W2113" i="1" s="1"/>
  <c r="Q2114" i="1"/>
  <c r="W2114" i="1" s="1"/>
  <c r="Q2115" i="1"/>
  <c r="W2115" i="1" s="1"/>
  <c r="Q2116" i="1"/>
  <c r="W2116" i="1" s="1"/>
  <c r="Q2117" i="1"/>
  <c r="W2117" i="1" s="1"/>
  <c r="Q2118" i="1"/>
  <c r="W2118" i="1" s="1"/>
  <c r="Q2119" i="1"/>
  <c r="W2119" i="1" s="1"/>
  <c r="Q2120" i="1"/>
  <c r="W2120" i="1" s="1"/>
  <c r="Q2121" i="1"/>
  <c r="W2121" i="1" s="1"/>
  <c r="Q2122" i="1"/>
  <c r="W2122" i="1" s="1"/>
  <c r="Q2123" i="1"/>
  <c r="W2123" i="1" s="1"/>
  <c r="Q2124" i="1"/>
  <c r="W2124" i="1" s="1"/>
  <c r="Q2125" i="1"/>
  <c r="W2125" i="1" s="1"/>
  <c r="Q2126" i="1"/>
  <c r="W2126" i="1" s="1"/>
  <c r="Q2127" i="1"/>
  <c r="W2127" i="1" s="1"/>
  <c r="Q2128" i="1"/>
  <c r="W2128" i="1" s="1"/>
  <c r="Q2129" i="1"/>
  <c r="W2129" i="1" s="1"/>
  <c r="Q2130" i="1"/>
  <c r="W2130" i="1" s="1"/>
  <c r="Q2131" i="1"/>
  <c r="W2131" i="1" s="1"/>
  <c r="Q2132" i="1"/>
  <c r="W2132" i="1" s="1"/>
  <c r="Q2133" i="1"/>
  <c r="W2133" i="1" s="1"/>
  <c r="Q2134" i="1"/>
  <c r="W2134" i="1" s="1"/>
  <c r="Q2135" i="1"/>
  <c r="W2135" i="1" s="1"/>
  <c r="Q2136" i="1"/>
  <c r="W2136" i="1" s="1"/>
  <c r="Q2137" i="1"/>
  <c r="W2137" i="1" s="1"/>
  <c r="Q2138" i="1"/>
  <c r="W2138" i="1" s="1"/>
  <c r="Q2139" i="1"/>
  <c r="W2139" i="1" s="1"/>
  <c r="Q2140" i="1"/>
  <c r="W2140" i="1" s="1"/>
  <c r="Q2141" i="1"/>
  <c r="W2141" i="1" s="1"/>
  <c r="Q2142" i="1"/>
  <c r="W2142" i="1" s="1"/>
  <c r="Q2143" i="1"/>
  <c r="W2143" i="1" s="1"/>
  <c r="Q2144" i="1"/>
  <c r="W2144" i="1" s="1"/>
  <c r="Q2145" i="1"/>
  <c r="W2145" i="1" s="1"/>
  <c r="Q2146" i="1"/>
  <c r="W2146" i="1" s="1"/>
  <c r="Q2147" i="1"/>
  <c r="W2147" i="1" s="1"/>
  <c r="Q2148" i="1"/>
  <c r="W2148" i="1" s="1"/>
  <c r="Q2149" i="1"/>
  <c r="W2149" i="1" s="1"/>
  <c r="Q2150" i="1"/>
  <c r="W2150" i="1" s="1"/>
  <c r="Q2151" i="1"/>
  <c r="W2151" i="1" s="1"/>
  <c r="Q2152" i="1"/>
  <c r="W2152" i="1" s="1"/>
  <c r="Q2153" i="1"/>
  <c r="W2153" i="1" s="1"/>
  <c r="Q2154" i="1"/>
  <c r="W2154" i="1" s="1"/>
  <c r="Q2155" i="1"/>
  <c r="W2155" i="1" s="1"/>
  <c r="Q2156" i="1"/>
  <c r="W2156" i="1" s="1"/>
  <c r="Q2157" i="1"/>
  <c r="W2157" i="1" s="1"/>
  <c r="Q2158" i="1"/>
  <c r="W2158" i="1" s="1"/>
  <c r="Q2159" i="1"/>
  <c r="W2159" i="1" s="1"/>
  <c r="Q2160" i="1"/>
  <c r="W2160" i="1" s="1"/>
  <c r="Q2161" i="1"/>
  <c r="W2161" i="1" s="1"/>
  <c r="Q2162" i="1"/>
  <c r="W2162" i="1" s="1"/>
  <c r="Q2163" i="1"/>
  <c r="W2163" i="1" s="1"/>
  <c r="Q2164" i="1"/>
  <c r="W2164" i="1" s="1"/>
  <c r="Q2165" i="1"/>
  <c r="W2165" i="1" s="1"/>
  <c r="Q2166" i="1"/>
  <c r="W2166" i="1" s="1"/>
  <c r="Q2167" i="1"/>
  <c r="W2167" i="1" s="1"/>
  <c r="Q2168" i="1"/>
  <c r="W2168" i="1" s="1"/>
  <c r="Q2169" i="1"/>
  <c r="W2169" i="1" s="1"/>
  <c r="Q2170" i="1"/>
  <c r="W2170" i="1" s="1"/>
  <c r="Q2171" i="1"/>
  <c r="W2171" i="1" s="1"/>
  <c r="Q2172" i="1"/>
  <c r="W2172" i="1" s="1"/>
  <c r="Q2173" i="1"/>
  <c r="W2173" i="1" s="1"/>
  <c r="Q2174" i="1"/>
  <c r="W2174" i="1" s="1"/>
  <c r="Q2175" i="1"/>
  <c r="W2175" i="1" s="1"/>
  <c r="Q2176" i="1"/>
  <c r="W2176" i="1" s="1"/>
  <c r="Q2177" i="1"/>
  <c r="W2177" i="1" s="1"/>
  <c r="Q2178" i="1"/>
  <c r="W2178" i="1" s="1"/>
  <c r="Q2179" i="1"/>
  <c r="W2179" i="1" s="1"/>
  <c r="Q2180" i="1"/>
  <c r="W2180" i="1" s="1"/>
  <c r="Q2181" i="1"/>
  <c r="W2181" i="1" s="1"/>
  <c r="Q2182" i="1"/>
  <c r="W2182" i="1" s="1"/>
  <c r="Q2183" i="1"/>
  <c r="W2183" i="1" s="1"/>
  <c r="Q2184" i="1"/>
  <c r="W2184" i="1" s="1"/>
  <c r="Q2185" i="1"/>
  <c r="W2185" i="1" s="1"/>
  <c r="Q2186" i="1"/>
  <c r="W2186" i="1" s="1"/>
  <c r="Q2187" i="1"/>
  <c r="W2187" i="1" s="1"/>
  <c r="Q2188" i="1"/>
  <c r="W2188" i="1" s="1"/>
  <c r="Q2189" i="1"/>
  <c r="W2189" i="1" s="1"/>
  <c r="Q2190" i="1"/>
  <c r="W2190" i="1" s="1"/>
  <c r="Q2191" i="1"/>
  <c r="W2191" i="1" s="1"/>
  <c r="Q2192" i="1"/>
  <c r="W2192" i="1" s="1"/>
  <c r="Q2193" i="1"/>
  <c r="W2193" i="1" s="1"/>
  <c r="Q2194" i="1"/>
  <c r="W2194" i="1" s="1"/>
  <c r="Q2195" i="1"/>
  <c r="W2195" i="1" s="1"/>
  <c r="Q2196" i="1"/>
  <c r="W2196" i="1" s="1"/>
  <c r="Q2197" i="1"/>
  <c r="W2197" i="1" s="1"/>
  <c r="Q2198" i="1"/>
  <c r="W2198" i="1" s="1"/>
  <c r="Q2199" i="1"/>
  <c r="W2199" i="1" s="1"/>
  <c r="Q2200" i="1"/>
  <c r="W2200" i="1" s="1"/>
  <c r="Q2201" i="1"/>
  <c r="W2201" i="1" s="1"/>
  <c r="Q2202" i="1"/>
  <c r="W2202" i="1" s="1"/>
  <c r="Q2203" i="1"/>
  <c r="W2203" i="1" s="1"/>
  <c r="Q2204" i="1"/>
  <c r="W2204" i="1" s="1"/>
  <c r="Q2205" i="1"/>
  <c r="W2205" i="1" s="1"/>
  <c r="Q2206" i="1"/>
  <c r="W2206" i="1" s="1"/>
  <c r="Q2207" i="1"/>
  <c r="W2207" i="1" s="1"/>
  <c r="Q2208" i="1"/>
  <c r="W2208" i="1" s="1"/>
  <c r="Q2209" i="1"/>
  <c r="W2209" i="1" s="1"/>
  <c r="Q2210" i="1"/>
  <c r="W2210" i="1" s="1"/>
  <c r="Q2211" i="1"/>
  <c r="W2211" i="1" s="1"/>
  <c r="Q2212" i="1"/>
  <c r="W2212" i="1" s="1"/>
  <c r="Q2213" i="1"/>
  <c r="W2213" i="1" s="1"/>
  <c r="Q2214" i="1"/>
  <c r="W2214" i="1" s="1"/>
  <c r="Q2215" i="1"/>
  <c r="W2215" i="1" s="1"/>
  <c r="Q2216" i="1"/>
  <c r="W2216" i="1" s="1"/>
  <c r="Q2217" i="1"/>
  <c r="W2217" i="1" s="1"/>
  <c r="Q2218" i="1"/>
  <c r="W2218" i="1" s="1"/>
  <c r="Q2219" i="1"/>
  <c r="W2219" i="1" s="1"/>
  <c r="Q2220" i="1"/>
  <c r="W2220" i="1" s="1"/>
  <c r="Q2221" i="1"/>
  <c r="W2221" i="1" s="1"/>
  <c r="Q2222" i="1"/>
  <c r="W2222" i="1" s="1"/>
  <c r="Q2223" i="1"/>
  <c r="W2223" i="1" s="1"/>
  <c r="Q2224" i="1"/>
  <c r="W2224" i="1" s="1"/>
  <c r="Q2225" i="1"/>
  <c r="W2225" i="1" s="1"/>
  <c r="Q2226" i="1"/>
  <c r="W2226" i="1" s="1"/>
  <c r="Q2227" i="1"/>
  <c r="W2227" i="1" s="1"/>
  <c r="Q2228" i="1"/>
  <c r="W2228" i="1" s="1"/>
  <c r="Q2229" i="1"/>
  <c r="W2229" i="1" s="1"/>
  <c r="Q2230" i="1"/>
  <c r="W2230" i="1" s="1"/>
  <c r="Q2231" i="1"/>
  <c r="W2231" i="1" s="1"/>
  <c r="Q2232" i="1"/>
  <c r="W2232" i="1" s="1"/>
  <c r="Q2233" i="1"/>
  <c r="W2233" i="1" s="1"/>
  <c r="Q2234" i="1"/>
  <c r="W2234" i="1" s="1"/>
  <c r="Q2235" i="1"/>
  <c r="W2235" i="1" s="1"/>
  <c r="Q2236" i="1"/>
  <c r="W2236" i="1" s="1"/>
  <c r="Q2237" i="1"/>
  <c r="W2237" i="1" s="1"/>
  <c r="Q2238" i="1"/>
  <c r="W2238" i="1" s="1"/>
  <c r="Q2239" i="1"/>
  <c r="W2239" i="1" s="1"/>
  <c r="Q2240" i="1"/>
  <c r="W2240" i="1" s="1"/>
  <c r="Q2241" i="1"/>
  <c r="W2241" i="1" s="1"/>
  <c r="Q2242" i="1"/>
  <c r="W2242" i="1" s="1"/>
  <c r="Q2243" i="1"/>
  <c r="W2243" i="1" s="1"/>
  <c r="Q2244" i="1"/>
  <c r="W2244" i="1" s="1"/>
  <c r="Q2245" i="1"/>
  <c r="W2245" i="1" s="1"/>
  <c r="Q2246" i="1"/>
  <c r="W2246" i="1" s="1"/>
  <c r="Q2247" i="1"/>
  <c r="W2247" i="1" s="1"/>
  <c r="Q2248" i="1"/>
  <c r="W2248" i="1" s="1"/>
  <c r="Q2249" i="1"/>
  <c r="W2249" i="1" s="1"/>
  <c r="Q2250" i="1"/>
  <c r="W2250" i="1" s="1"/>
  <c r="Q2251" i="1"/>
  <c r="W2251" i="1" s="1"/>
  <c r="Q2252" i="1"/>
  <c r="W2252" i="1" s="1"/>
  <c r="Q2253" i="1"/>
  <c r="W2253" i="1" s="1"/>
  <c r="Q2254" i="1"/>
  <c r="W2254" i="1" s="1"/>
  <c r="Q2255" i="1"/>
  <c r="W2255" i="1" s="1"/>
  <c r="Q2256" i="1"/>
  <c r="W2256" i="1" s="1"/>
  <c r="Q2257" i="1"/>
  <c r="W2257" i="1" s="1"/>
  <c r="Q2258" i="1"/>
  <c r="W2258" i="1" s="1"/>
  <c r="Q2259" i="1"/>
  <c r="W2259" i="1" s="1"/>
  <c r="Q2260" i="1"/>
  <c r="W2260" i="1" s="1"/>
  <c r="Q2261" i="1"/>
  <c r="W2261" i="1" s="1"/>
  <c r="Q2262" i="1"/>
  <c r="W2262" i="1" s="1"/>
  <c r="Q2263" i="1"/>
  <c r="W2263" i="1" s="1"/>
  <c r="Q2264" i="1"/>
  <c r="W2264" i="1" s="1"/>
  <c r="Q2265" i="1"/>
  <c r="W2265" i="1" s="1"/>
  <c r="Q2266" i="1"/>
  <c r="W2266" i="1" s="1"/>
  <c r="Q2267" i="1"/>
  <c r="W2267" i="1" s="1"/>
  <c r="Q2268" i="1"/>
  <c r="W2268" i="1" s="1"/>
  <c r="Q2269" i="1"/>
  <c r="W2269" i="1" s="1"/>
  <c r="Q2270" i="1"/>
  <c r="W2270" i="1" s="1"/>
  <c r="Q2271" i="1"/>
  <c r="W2271" i="1" s="1"/>
  <c r="Q2272" i="1"/>
  <c r="W2272" i="1" s="1"/>
  <c r="Q2273" i="1"/>
  <c r="W2273" i="1" s="1"/>
  <c r="Q2274" i="1"/>
  <c r="W2274" i="1" s="1"/>
  <c r="Q2275" i="1"/>
  <c r="W2275" i="1" s="1"/>
  <c r="Q2276" i="1"/>
  <c r="W2276" i="1" s="1"/>
  <c r="Q2277" i="1"/>
  <c r="W2277" i="1" s="1"/>
  <c r="Q2278" i="1"/>
  <c r="W2278" i="1" s="1"/>
  <c r="Q2279" i="1"/>
  <c r="W2279" i="1" s="1"/>
  <c r="Q2280" i="1"/>
  <c r="W2280" i="1" s="1"/>
  <c r="Q2281" i="1"/>
  <c r="W2281" i="1" s="1"/>
  <c r="Q2282" i="1"/>
  <c r="W2282" i="1" s="1"/>
  <c r="Q2283" i="1"/>
  <c r="W2283" i="1" s="1"/>
  <c r="Q2284" i="1"/>
  <c r="W2284" i="1" s="1"/>
  <c r="Q2285" i="1"/>
  <c r="W2285" i="1" s="1"/>
  <c r="Q2286" i="1"/>
  <c r="W2286" i="1" s="1"/>
  <c r="Q2287" i="1"/>
  <c r="W2287" i="1" s="1"/>
  <c r="Q2288" i="1"/>
  <c r="W2288" i="1" s="1"/>
  <c r="Q2289" i="1"/>
  <c r="W2289" i="1" s="1"/>
  <c r="Q2290" i="1"/>
  <c r="W2290" i="1" s="1"/>
  <c r="Q2291" i="1"/>
  <c r="W2291" i="1" s="1"/>
  <c r="Q2292" i="1"/>
  <c r="W2292" i="1" s="1"/>
  <c r="Q2293" i="1"/>
  <c r="W2293" i="1" s="1"/>
  <c r="Q2294" i="1"/>
  <c r="W2294" i="1" s="1"/>
  <c r="Q2295" i="1"/>
  <c r="W2295" i="1" s="1"/>
  <c r="Q2296" i="1"/>
  <c r="W2296" i="1" s="1"/>
  <c r="Q2297" i="1"/>
  <c r="W2297" i="1" s="1"/>
  <c r="Q2298" i="1"/>
  <c r="W2298" i="1" s="1"/>
  <c r="Q2299" i="1"/>
  <c r="W2299" i="1" s="1"/>
  <c r="Q2300" i="1"/>
  <c r="W2300" i="1" s="1"/>
  <c r="Q2301" i="1"/>
  <c r="W2301" i="1" s="1"/>
  <c r="Q2302" i="1"/>
  <c r="W2302" i="1" s="1"/>
  <c r="Q2303" i="1"/>
  <c r="W2303" i="1" s="1"/>
  <c r="Q2304" i="1"/>
  <c r="W2304" i="1" s="1"/>
  <c r="Q2305" i="1"/>
  <c r="W2305" i="1" s="1"/>
  <c r="Q2306" i="1"/>
  <c r="W2306" i="1" s="1"/>
  <c r="Q2307" i="1"/>
  <c r="W2307" i="1" s="1"/>
  <c r="Q2308" i="1"/>
  <c r="W2308" i="1" s="1"/>
  <c r="Q2309" i="1"/>
  <c r="W2309" i="1" s="1"/>
  <c r="Q2310" i="1"/>
  <c r="W2310" i="1" s="1"/>
  <c r="Q2311" i="1"/>
  <c r="W2311" i="1" s="1"/>
  <c r="Q2312" i="1"/>
  <c r="W2312" i="1" s="1"/>
  <c r="Q2313" i="1"/>
  <c r="W2313" i="1" s="1"/>
  <c r="Q2314" i="1"/>
  <c r="W2314" i="1" s="1"/>
  <c r="Q2315" i="1"/>
  <c r="W2315" i="1" s="1"/>
  <c r="Q2316" i="1"/>
  <c r="W2316" i="1" s="1"/>
  <c r="Q2317" i="1"/>
  <c r="W2317" i="1" s="1"/>
  <c r="Q2318" i="1"/>
  <c r="W2318" i="1" s="1"/>
  <c r="Q2319" i="1"/>
  <c r="W2319" i="1" s="1"/>
  <c r="Q2320" i="1"/>
  <c r="W2320" i="1" s="1"/>
  <c r="Q2321" i="1"/>
  <c r="W2321" i="1" s="1"/>
  <c r="Q2322" i="1"/>
  <c r="W2322" i="1" s="1"/>
  <c r="Q2323" i="1"/>
  <c r="W2323" i="1" s="1"/>
  <c r="Q2324" i="1"/>
  <c r="W2324" i="1" s="1"/>
  <c r="Q2325" i="1"/>
  <c r="W2325" i="1" s="1"/>
  <c r="Q2326" i="1"/>
  <c r="W2326" i="1" s="1"/>
  <c r="Q2327" i="1"/>
  <c r="W2327" i="1" s="1"/>
  <c r="Q2328" i="1"/>
  <c r="W2328" i="1" s="1"/>
  <c r="Q2329" i="1"/>
  <c r="W2329" i="1" s="1"/>
  <c r="Q2330" i="1"/>
  <c r="W2330" i="1" s="1"/>
  <c r="Q2331" i="1"/>
  <c r="W2331" i="1" s="1"/>
  <c r="Q2332" i="1"/>
  <c r="W2332" i="1" s="1"/>
  <c r="Q2333" i="1"/>
  <c r="W2333" i="1" s="1"/>
  <c r="Q2334" i="1"/>
  <c r="W2334" i="1" s="1"/>
  <c r="Q2335" i="1"/>
  <c r="W2335" i="1" s="1"/>
  <c r="Q2336" i="1"/>
  <c r="W2336" i="1" s="1"/>
  <c r="Q2337" i="1"/>
  <c r="W2337" i="1" s="1"/>
  <c r="Q2338" i="1"/>
  <c r="W2338" i="1" s="1"/>
  <c r="Q2339" i="1"/>
  <c r="W2339" i="1" s="1"/>
  <c r="Q2340" i="1"/>
  <c r="W2340" i="1" s="1"/>
  <c r="Q2341" i="1"/>
  <c r="W2341" i="1" s="1"/>
  <c r="Q2342" i="1"/>
  <c r="W2342" i="1" s="1"/>
  <c r="Q2343" i="1"/>
  <c r="W2343" i="1" s="1"/>
  <c r="Q2344" i="1"/>
  <c r="W2344" i="1" s="1"/>
  <c r="Q2345" i="1"/>
  <c r="W2345" i="1" s="1"/>
  <c r="Q2346" i="1"/>
  <c r="W2346" i="1" s="1"/>
  <c r="Q2347" i="1"/>
  <c r="W2347" i="1" s="1"/>
  <c r="Q2348" i="1"/>
  <c r="W2348" i="1" s="1"/>
  <c r="Q2349" i="1"/>
  <c r="W2349" i="1" s="1"/>
  <c r="Q2350" i="1"/>
  <c r="W2350" i="1" s="1"/>
  <c r="Q2351" i="1"/>
  <c r="W2351" i="1" s="1"/>
  <c r="Q2352" i="1"/>
  <c r="W2352" i="1" s="1"/>
  <c r="Q2353" i="1"/>
  <c r="W2353" i="1" s="1"/>
  <c r="Q2354" i="1"/>
  <c r="W2354" i="1" s="1"/>
  <c r="Q2355" i="1"/>
  <c r="W2355" i="1" s="1"/>
  <c r="Q2356" i="1"/>
  <c r="W2356" i="1" s="1"/>
  <c r="Q2357" i="1"/>
  <c r="W2357" i="1" s="1"/>
  <c r="Q2358" i="1"/>
  <c r="W2358" i="1" s="1"/>
  <c r="Q2359" i="1"/>
  <c r="W2359" i="1" s="1"/>
  <c r="Q2360" i="1"/>
  <c r="W2360" i="1" s="1"/>
  <c r="Q2361" i="1"/>
  <c r="W2361" i="1" s="1"/>
  <c r="Q2362" i="1"/>
  <c r="W2362" i="1" s="1"/>
  <c r="Q2363" i="1"/>
  <c r="W2363" i="1" s="1"/>
  <c r="Q2364" i="1"/>
  <c r="W2364" i="1" s="1"/>
  <c r="Q2365" i="1"/>
  <c r="W2365" i="1" s="1"/>
  <c r="Q2366" i="1"/>
  <c r="W2366" i="1" s="1"/>
  <c r="Q2367" i="1"/>
  <c r="W2367" i="1" s="1"/>
  <c r="Q2368" i="1"/>
  <c r="W2368" i="1" s="1"/>
  <c r="Q2369" i="1"/>
  <c r="W2369" i="1" s="1"/>
  <c r="Q2370" i="1"/>
  <c r="W2370" i="1" s="1"/>
  <c r="Q2371" i="1"/>
  <c r="W2371" i="1" s="1"/>
  <c r="Q2372" i="1"/>
  <c r="W2372" i="1" s="1"/>
  <c r="Q2373" i="1"/>
  <c r="W2373" i="1" s="1"/>
  <c r="Q2374" i="1"/>
  <c r="W2374" i="1" s="1"/>
  <c r="Q2375" i="1"/>
  <c r="W2375" i="1" s="1"/>
  <c r="Q2376" i="1"/>
  <c r="W2376" i="1" s="1"/>
  <c r="Q2377" i="1"/>
  <c r="W2377" i="1" s="1"/>
  <c r="Q2378" i="1"/>
  <c r="W2378" i="1" s="1"/>
  <c r="Q2379" i="1"/>
  <c r="W2379" i="1" s="1"/>
  <c r="Q2380" i="1"/>
  <c r="W2380" i="1" s="1"/>
  <c r="Q2381" i="1"/>
  <c r="W2381" i="1" s="1"/>
  <c r="Q2382" i="1"/>
  <c r="W2382" i="1" s="1"/>
  <c r="Q2383" i="1"/>
  <c r="W2383" i="1" s="1"/>
  <c r="Q2384" i="1"/>
  <c r="W2384" i="1" s="1"/>
  <c r="Q2385" i="1"/>
  <c r="W2385" i="1" s="1"/>
  <c r="Q2386" i="1"/>
  <c r="W2386" i="1" s="1"/>
  <c r="Q2387" i="1"/>
  <c r="W2387" i="1" s="1"/>
  <c r="Q2388" i="1"/>
  <c r="W2388" i="1" s="1"/>
  <c r="Q2389" i="1"/>
  <c r="W2389" i="1" s="1"/>
  <c r="Q2390" i="1"/>
  <c r="W2390" i="1" s="1"/>
  <c r="Q2391" i="1"/>
  <c r="W2391" i="1" s="1"/>
  <c r="Q2392" i="1"/>
  <c r="W2392" i="1" s="1"/>
  <c r="Q2393" i="1"/>
  <c r="W2393" i="1" s="1"/>
  <c r="Q2394" i="1"/>
  <c r="W2394" i="1" s="1"/>
  <c r="Q2395" i="1"/>
  <c r="W2395" i="1" s="1"/>
  <c r="Q2396" i="1"/>
  <c r="W2396" i="1" s="1"/>
  <c r="Q2397" i="1"/>
  <c r="W2397" i="1" s="1"/>
  <c r="Q2398" i="1"/>
  <c r="W2398" i="1" s="1"/>
  <c r="Q2399" i="1"/>
  <c r="W2399" i="1" s="1"/>
  <c r="Q2400" i="1"/>
  <c r="W2400" i="1" s="1"/>
  <c r="Q2401" i="1"/>
  <c r="W2401" i="1" s="1"/>
  <c r="Q2402" i="1"/>
  <c r="W2402" i="1" s="1"/>
  <c r="Q2403" i="1"/>
  <c r="W2403" i="1" s="1"/>
  <c r="Q2404" i="1"/>
  <c r="W2404" i="1" s="1"/>
  <c r="Q2405" i="1"/>
  <c r="W2405" i="1" s="1"/>
  <c r="Q2406" i="1"/>
  <c r="W2406" i="1" s="1"/>
  <c r="Q2407" i="1"/>
  <c r="W2407" i="1" s="1"/>
  <c r="Q2408" i="1"/>
  <c r="W2408" i="1" s="1"/>
  <c r="Q2409" i="1"/>
  <c r="W2409" i="1" s="1"/>
  <c r="Q2410" i="1"/>
  <c r="W2410" i="1" s="1"/>
  <c r="Q2411" i="1"/>
  <c r="W2411" i="1" s="1"/>
  <c r="Q2412" i="1"/>
  <c r="W2412" i="1" s="1"/>
  <c r="Q2413" i="1"/>
  <c r="W2413" i="1" s="1"/>
  <c r="Q2414" i="1"/>
  <c r="W2414" i="1" s="1"/>
  <c r="Q2415" i="1"/>
  <c r="W2415" i="1" s="1"/>
  <c r="Q2416" i="1"/>
  <c r="W2416" i="1" s="1"/>
  <c r="Q2417" i="1"/>
  <c r="W2417" i="1" s="1"/>
  <c r="Q2418" i="1"/>
  <c r="W2418" i="1" s="1"/>
  <c r="Q2419" i="1"/>
  <c r="W2419" i="1" s="1"/>
  <c r="Q2420" i="1"/>
  <c r="W2420" i="1" s="1"/>
  <c r="Q2421" i="1"/>
  <c r="W2421" i="1" s="1"/>
  <c r="Q2422" i="1"/>
  <c r="W2422" i="1" s="1"/>
  <c r="Q2423" i="1"/>
  <c r="W2423" i="1" s="1"/>
  <c r="Q2424" i="1"/>
  <c r="W2424" i="1" s="1"/>
  <c r="Q2425" i="1"/>
  <c r="W2425" i="1" s="1"/>
  <c r="Q2426" i="1"/>
  <c r="W2426" i="1" s="1"/>
  <c r="Q2427" i="1"/>
  <c r="W2427" i="1" s="1"/>
  <c r="Q2428" i="1"/>
  <c r="W2428" i="1" s="1"/>
  <c r="Q2429" i="1"/>
  <c r="W2429" i="1" s="1"/>
  <c r="Q2430" i="1"/>
  <c r="W2430" i="1" s="1"/>
  <c r="Q2431" i="1"/>
  <c r="W2431" i="1" s="1"/>
  <c r="Q2432" i="1"/>
  <c r="W2432" i="1" s="1"/>
  <c r="Q2433" i="1"/>
  <c r="W2433" i="1" s="1"/>
  <c r="Q2434" i="1"/>
  <c r="W2434" i="1" s="1"/>
  <c r="Q2435" i="1"/>
  <c r="W2435" i="1" s="1"/>
  <c r="Q2436" i="1"/>
  <c r="W2436" i="1" s="1"/>
  <c r="Q2437" i="1"/>
  <c r="W2437" i="1" s="1"/>
  <c r="Q2438" i="1"/>
  <c r="W2438" i="1" s="1"/>
  <c r="Q2439" i="1"/>
  <c r="W2439" i="1" s="1"/>
  <c r="Q2440" i="1"/>
  <c r="W2440" i="1" s="1"/>
  <c r="Q2441" i="1"/>
  <c r="W2441" i="1" s="1"/>
  <c r="Q2442" i="1"/>
  <c r="W2442" i="1" s="1"/>
  <c r="Q2443" i="1"/>
  <c r="W2443" i="1" s="1"/>
  <c r="Q2444" i="1"/>
  <c r="W2444" i="1" s="1"/>
  <c r="Q2445" i="1"/>
  <c r="W2445" i="1" s="1"/>
  <c r="Q2446" i="1"/>
  <c r="W2446" i="1" s="1"/>
  <c r="Q2447" i="1"/>
  <c r="W2447" i="1" s="1"/>
  <c r="Q2448" i="1"/>
  <c r="W2448" i="1" s="1"/>
  <c r="Q2449" i="1"/>
  <c r="W2449" i="1" s="1"/>
  <c r="Q2450" i="1"/>
  <c r="W2450" i="1" s="1"/>
  <c r="Q2451" i="1"/>
  <c r="W2451" i="1" s="1"/>
  <c r="Q2452" i="1"/>
  <c r="W2452" i="1" s="1"/>
  <c r="Q2453" i="1"/>
  <c r="W2453" i="1" s="1"/>
  <c r="Q2454" i="1"/>
  <c r="W2454" i="1" s="1"/>
  <c r="Q2455" i="1"/>
  <c r="W2455" i="1" s="1"/>
  <c r="Q2456" i="1"/>
  <c r="W2456" i="1" s="1"/>
  <c r="Q2457" i="1"/>
  <c r="W2457" i="1" s="1"/>
  <c r="Q2458" i="1"/>
  <c r="W2458" i="1" s="1"/>
  <c r="Q2459" i="1"/>
  <c r="W2459" i="1" s="1"/>
  <c r="Q2460" i="1"/>
  <c r="W2460" i="1" s="1"/>
  <c r="Q2461" i="1"/>
  <c r="W2461" i="1" s="1"/>
  <c r="Q2462" i="1"/>
  <c r="W2462" i="1" s="1"/>
  <c r="Q2463" i="1"/>
  <c r="W2463" i="1" s="1"/>
  <c r="Q2464" i="1"/>
  <c r="W2464" i="1" s="1"/>
  <c r="Q2465" i="1"/>
  <c r="W2465" i="1" s="1"/>
  <c r="Q2466" i="1"/>
  <c r="W2466" i="1" s="1"/>
  <c r="Q2467" i="1"/>
  <c r="W2467" i="1" s="1"/>
  <c r="Q2468" i="1"/>
  <c r="W2468" i="1" s="1"/>
  <c r="Q2469" i="1"/>
  <c r="W2469" i="1" s="1"/>
  <c r="Q2470" i="1"/>
  <c r="W2470" i="1" s="1"/>
  <c r="Q2471" i="1"/>
  <c r="W2471" i="1" s="1"/>
  <c r="Q2472" i="1"/>
  <c r="W2472" i="1" s="1"/>
  <c r="Q2473" i="1"/>
  <c r="W2473" i="1" s="1"/>
  <c r="Q2474" i="1"/>
  <c r="W2474" i="1" s="1"/>
  <c r="Q2475" i="1"/>
  <c r="W2475" i="1" s="1"/>
  <c r="Q2476" i="1"/>
  <c r="W2476" i="1" s="1"/>
  <c r="Q2477" i="1"/>
  <c r="W2477" i="1" s="1"/>
  <c r="Q2478" i="1"/>
  <c r="W2478" i="1" s="1"/>
  <c r="Q2479" i="1"/>
  <c r="W2479" i="1" s="1"/>
  <c r="Q2480" i="1"/>
  <c r="W2480" i="1" s="1"/>
  <c r="Q2481" i="1"/>
  <c r="W2481" i="1" s="1"/>
  <c r="Q2482" i="1"/>
  <c r="W2482" i="1" s="1"/>
  <c r="Q2483" i="1"/>
  <c r="W2483" i="1" s="1"/>
  <c r="Q2484" i="1"/>
  <c r="W2484" i="1" s="1"/>
  <c r="Q2485" i="1"/>
  <c r="W2485" i="1" s="1"/>
  <c r="Q2486" i="1"/>
  <c r="W2486" i="1" s="1"/>
  <c r="Q2487" i="1"/>
  <c r="W2487" i="1" s="1"/>
  <c r="Q2488" i="1"/>
  <c r="W2488" i="1" s="1"/>
  <c r="Q2489" i="1"/>
  <c r="W2489" i="1" s="1"/>
  <c r="Q2490" i="1"/>
  <c r="W2490" i="1" s="1"/>
  <c r="Q2491" i="1"/>
  <c r="W2491" i="1" s="1"/>
  <c r="Q2492" i="1"/>
  <c r="W2492" i="1" s="1"/>
  <c r="Q2493" i="1"/>
  <c r="W2493" i="1" s="1"/>
  <c r="Q2494" i="1"/>
  <c r="W2494" i="1" s="1"/>
  <c r="Q2495" i="1"/>
  <c r="W2495" i="1" s="1"/>
  <c r="Q2496" i="1"/>
  <c r="W2496" i="1" s="1"/>
  <c r="Q2497" i="1"/>
  <c r="W2497" i="1" s="1"/>
  <c r="Q2498" i="1"/>
  <c r="W2498" i="1" s="1"/>
  <c r="Q2499" i="1"/>
  <c r="W2499" i="1" s="1"/>
  <c r="Q2500" i="1"/>
  <c r="W2500" i="1" s="1"/>
  <c r="Q2501" i="1"/>
  <c r="W2501" i="1" s="1"/>
  <c r="Q2502" i="1"/>
  <c r="W2502" i="1" s="1"/>
  <c r="Q2503" i="1"/>
  <c r="W2503" i="1" s="1"/>
  <c r="Q2504" i="1"/>
  <c r="W2504" i="1" s="1"/>
  <c r="Q2505" i="1"/>
  <c r="W2505" i="1" s="1"/>
  <c r="Q2506" i="1"/>
  <c r="W2506" i="1" s="1"/>
  <c r="Q2507" i="1"/>
  <c r="W2507" i="1" s="1"/>
  <c r="Q2508" i="1"/>
  <c r="W2508" i="1" s="1"/>
  <c r="Q2509" i="1"/>
  <c r="W2509" i="1" s="1"/>
  <c r="Q2510" i="1"/>
  <c r="W2510" i="1" s="1"/>
  <c r="Q2511" i="1"/>
  <c r="W2511" i="1" s="1"/>
  <c r="Q2512" i="1"/>
  <c r="W2512" i="1" s="1"/>
  <c r="Q2513" i="1"/>
  <c r="W2513" i="1" s="1"/>
  <c r="Q2514" i="1"/>
  <c r="W2514" i="1" s="1"/>
  <c r="Q2515" i="1"/>
  <c r="W2515" i="1" s="1"/>
  <c r="Q2516" i="1"/>
  <c r="W2516" i="1" s="1"/>
  <c r="Q2517" i="1"/>
  <c r="W2517" i="1" s="1"/>
  <c r="Q2518" i="1"/>
  <c r="W2518" i="1" s="1"/>
  <c r="Q2519" i="1"/>
  <c r="W2519" i="1" s="1"/>
  <c r="Q2520" i="1"/>
  <c r="W2520" i="1" s="1"/>
  <c r="Q2521" i="1"/>
  <c r="W2521" i="1" s="1"/>
  <c r="Q2522" i="1"/>
  <c r="W2522" i="1" s="1"/>
  <c r="Q2523" i="1"/>
  <c r="W2523" i="1" s="1"/>
  <c r="Q2524" i="1"/>
  <c r="W2524" i="1" s="1"/>
  <c r="Q2525" i="1"/>
  <c r="W2525" i="1" s="1"/>
  <c r="Q2526" i="1"/>
  <c r="W2526" i="1" s="1"/>
  <c r="Q2527" i="1"/>
  <c r="W2527" i="1" s="1"/>
  <c r="Q2528" i="1"/>
  <c r="W2528" i="1" s="1"/>
  <c r="Q2529" i="1"/>
  <c r="W2529" i="1" s="1"/>
  <c r="Q2530" i="1"/>
  <c r="W2530" i="1" s="1"/>
  <c r="Q2531" i="1"/>
  <c r="W2531" i="1" s="1"/>
  <c r="Q2532" i="1"/>
  <c r="W2532" i="1" s="1"/>
  <c r="Q2533" i="1"/>
  <c r="W2533" i="1" s="1"/>
  <c r="Q2534" i="1"/>
  <c r="W2534" i="1" s="1"/>
  <c r="Q2535" i="1"/>
  <c r="W2535" i="1" s="1"/>
  <c r="Q2536" i="1"/>
  <c r="W2536" i="1" s="1"/>
  <c r="Q2537" i="1"/>
  <c r="W2537" i="1" s="1"/>
  <c r="Q2538" i="1"/>
  <c r="W2538" i="1" s="1"/>
  <c r="Q2539" i="1"/>
  <c r="W2539" i="1" s="1"/>
  <c r="Q2540" i="1"/>
  <c r="W2540" i="1" s="1"/>
  <c r="Q2541" i="1"/>
  <c r="W2541" i="1" s="1"/>
  <c r="Q2542" i="1"/>
  <c r="W2542" i="1" s="1"/>
  <c r="Q2543" i="1"/>
  <c r="W2543" i="1" s="1"/>
  <c r="Q2544" i="1"/>
  <c r="W2544" i="1" s="1"/>
  <c r="Q2545" i="1"/>
  <c r="W2545" i="1" s="1"/>
  <c r="Q2546" i="1"/>
  <c r="W2546" i="1" s="1"/>
  <c r="Q2547" i="1"/>
  <c r="W2547" i="1" s="1"/>
  <c r="Q2548" i="1"/>
  <c r="W2548" i="1" s="1"/>
  <c r="Q2549" i="1"/>
  <c r="W2549" i="1" s="1"/>
  <c r="Q2550" i="1"/>
  <c r="W2550" i="1" s="1"/>
  <c r="Q2551" i="1"/>
  <c r="W2551" i="1" s="1"/>
  <c r="Q2552" i="1"/>
  <c r="W2552" i="1" s="1"/>
  <c r="Q2553" i="1"/>
  <c r="W2553" i="1" s="1"/>
  <c r="Q2554" i="1"/>
  <c r="W2554" i="1" s="1"/>
  <c r="Q2555" i="1"/>
  <c r="W2555" i="1" s="1"/>
  <c r="Q2556" i="1"/>
  <c r="W2556" i="1" s="1"/>
  <c r="Q2557" i="1"/>
  <c r="W2557" i="1" s="1"/>
  <c r="Q2558" i="1"/>
  <c r="W2558" i="1" s="1"/>
  <c r="Q2559" i="1"/>
  <c r="W2559" i="1" s="1"/>
  <c r="Q2560" i="1"/>
  <c r="W2560" i="1" s="1"/>
  <c r="Q2561" i="1"/>
  <c r="W2561" i="1" s="1"/>
  <c r="Q2562" i="1"/>
  <c r="W2562" i="1" s="1"/>
  <c r="Q2563" i="1"/>
  <c r="W2563" i="1" s="1"/>
  <c r="Q2564" i="1"/>
  <c r="W2564" i="1" s="1"/>
  <c r="Q2565" i="1"/>
  <c r="W2565" i="1" s="1"/>
  <c r="Q2566" i="1"/>
  <c r="W2566" i="1" s="1"/>
  <c r="Q2567" i="1"/>
  <c r="W2567" i="1" s="1"/>
  <c r="Q2568" i="1"/>
  <c r="W2568" i="1" s="1"/>
  <c r="Q2569" i="1"/>
  <c r="W2569" i="1" s="1"/>
  <c r="Q2570" i="1"/>
  <c r="W2570" i="1" s="1"/>
  <c r="Q2571" i="1"/>
  <c r="W2571" i="1" s="1"/>
  <c r="Q2572" i="1"/>
  <c r="W2572" i="1" s="1"/>
  <c r="Q2573" i="1"/>
  <c r="W2573" i="1" s="1"/>
  <c r="Q2574" i="1"/>
  <c r="W2574" i="1" s="1"/>
  <c r="Q2575" i="1"/>
  <c r="W2575" i="1" s="1"/>
  <c r="Q2576" i="1"/>
  <c r="W2576" i="1" s="1"/>
  <c r="Q2577" i="1"/>
  <c r="W2577" i="1" s="1"/>
  <c r="Q2578" i="1"/>
  <c r="W2578" i="1" s="1"/>
  <c r="Q2579" i="1"/>
  <c r="W2579" i="1" s="1"/>
  <c r="Q2580" i="1"/>
  <c r="W2580" i="1" s="1"/>
  <c r="Q2581" i="1"/>
  <c r="W2581" i="1" s="1"/>
  <c r="Q2582" i="1"/>
  <c r="W2582" i="1" s="1"/>
  <c r="Q2583" i="1"/>
  <c r="W2583" i="1" s="1"/>
  <c r="Q2584" i="1"/>
  <c r="W2584" i="1" s="1"/>
  <c r="Q2585" i="1"/>
  <c r="W2585" i="1" s="1"/>
  <c r="Q2586" i="1"/>
  <c r="W2586" i="1" s="1"/>
  <c r="Q2587" i="1"/>
  <c r="W2587" i="1" s="1"/>
  <c r="Q2588" i="1"/>
  <c r="W2588" i="1" s="1"/>
  <c r="Q2589" i="1"/>
  <c r="W2589" i="1" s="1"/>
  <c r="Q2590" i="1"/>
  <c r="W2590" i="1" s="1"/>
  <c r="Q2591" i="1"/>
  <c r="W2591" i="1" s="1"/>
  <c r="Q2592" i="1"/>
  <c r="W2592" i="1" s="1"/>
  <c r="Q2593" i="1"/>
  <c r="W2593" i="1" s="1"/>
  <c r="Q2594" i="1"/>
  <c r="W2594" i="1" s="1"/>
  <c r="Q2595" i="1"/>
  <c r="W2595" i="1" s="1"/>
  <c r="Q2596" i="1"/>
  <c r="W2596" i="1" s="1"/>
  <c r="Q2597" i="1"/>
  <c r="W2597" i="1" s="1"/>
  <c r="Q2598" i="1"/>
  <c r="W2598" i="1" s="1"/>
  <c r="Q2599" i="1"/>
  <c r="W2599" i="1" s="1"/>
  <c r="Q2600" i="1"/>
  <c r="W2600" i="1" s="1"/>
  <c r="Q2601" i="1"/>
  <c r="W2601" i="1" s="1"/>
  <c r="Q2602" i="1"/>
  <c r="W2602" i="1" s="1"/>
  <c r="Q2603" i="1"/>
  <c r="W2603" i="1" s="1"/>
  <c r="Q2604" i="1"/>
  <c r="W2604" i="1" s="1"/>
  <c r="Q2605" i="1"/>
  <c r="W2605" i="1" s="1"/>
  <c r="Q2606" i="1"/>
  <c r="W2606" i="1" s="1"/>
  <c r="Q2607" i="1"/>
  <c r="W2607" i="1" s="1"/>
  <c r="Q2608" i="1"/>
  <c r="W2608" i="1" s="1"/>
  <c r="Q2609" i="1"/>
  <c r="W2609" i="1" s="1"/>
  <c r="Q2610" i="1"/>
  <c r="W2610" i="1" s="1"/>
  <c r="Q2611" i="1"/>
  <c r="W2611" i="1" s="1"/>
  <c r="Q2612" i="1"/>
  <c r="W2612" i="1" s="1"/>
  <c r="Q2613" i="1"/>
  <c r="W2613" i="1" s="1"/>
  <c r="Q2614" i="1"/>
  <c r="W2614" i="1" s="1"/>
  <c r="Q2615" i="1"/>
  <c r="W2615" i="1" s="1"/>
  <c r="Q2616" i="1"/>
  <c r="W2616" i="1" s="1"/>
  <c r="Q2617" i="1"/>
  <c r="W2617" i="1" s="1"/>
  <c r="Q2618" i="1"/>
  <c r="W2618" i="1" s="1"/>
  <c r="Q2619" i="1"/>
  <c r="W2619" i="1" s="1"/>
  <c r="Q2620" i="1"/>
  <c r="W2620" i="1" s="1"/>
  <c r="Q2621" i="1"/>
  <c r="W2621" i="1" s="1"/>
  <c r="Q2622" i="1"/>
  <c r="W2622" i="1" s="1"/>
  <c r="Q2623" i="1"/>
  <c r="W2623" i="1" s="1"/>
  <c r="Q2624" i="1"/>
  <c r="W2624" i="1" s="1"/>
  <c r="Q2625" i="1"/>
  <c r="W2625" i="1" s="1"/>
  <c r="Q2626" i="1"/>
  <c r="W2626" i="1" s="1"/>
  <c r="Q2627" i="1"/>
  <c r="W2627" i="1" s="1"/>
  <c r="Q2628" i="1"/>
  <c r="W2628" i="1" s="1"/>
  <c r="Q2629" i="1"/>
  <c r="W2629" i="1" s="1"/>
  <c r="Q2630" i="1"/>
  <c r="W2630" i="1" s="1"/>
  <c r="Q2631" i="1"/>
  <c r="W2631" i="1" s="1"/>
  <c r="Q2632" i="1"/>
  <c r="W2632" i="1" s="1"/>
  <c r="Q2633" i="1"/>
  <c r="W2633" i="1" s="1"/>
  <c r="Q2634" i="1"/>
  <c r="W2634" i="1" s="1"/>
  <c r="Q2635" i="1"/>
  <c r="W2635" i="1" s="1"/>
  <c r="Q2636" i="1"/>
  <c r="W2636" i="1" s="1"/>
  <c r="Q2637" i="1"/>
  <c r="W2637" i="1" s="1"/>
  <c r="Q2638" i="1"/>
  <c r="W2638" i="1" s="1"/>
  <c r="Q2639" i="1"/>
  <c r="W2639" i="1" s="1"/>
  <c r="Q2640" i="1"/>
  <c r="W2640" i="1" s="1"/>
  <c r="Q2641" i="1"/>
  <c r="W2641" i="1" s="1"/>
  <c r="Q2642" i="1"/>
  <c r="W2642" i="1" s="1"/>
  <c r="Q2643" i="1"/>
  <c r="W2643" i="1" s="1"/>
  <c r="Q2644" i="1"/>
  <c r="W2644" i="1" s="1"/>
  <c r="Q2645" i="1"/>
  <c r="W2645" i="1" s="1"/>
  <c r="Q2646" i="1"/>
  <c r="W2646" i="1" s="1"/>
  <c r="Q2647" i="1"/>
  <c r="W2647" i="1" s="1"/>
  <c r="Q2648" i="1"/>
  <c r="W2648" i="1" s="1"/>
  <c r="Q2649" i="1"/>
  <c r="W2649" i="1" s="1"/>
  <c r="Q2650" i="1"/>
  <c r="W2650" i="1" s="1"/>
  <c r="Q2651" i="1"/>
  <c r="W2651" i="1" s="1"/>
  <c r="Q2652" i="1"/>
  <c r="W2652" i="1" s="1"/>
  <c r="Q2653" i="1"/>
  <c r="W2653" i="1" s="1"/>
  <c r="Q2654" i="1"/>
  <c r="W2654" i="1" s="1"/>
  <c r="Q2655" i="1"/>
  <c r="W2655" i="1" s="1"/>
  <c r="Q2656" i="1"/>
  <c r="W2656" i="1" s="1"/>
  <c r="Q2657" i="1"/>
  <c r="W2657" i="1" s="1"/>
  <c r="Q2658" i="1"/>
  <c r="W2658" i="1" s="1"/>
  <c r="Q2659" i="1"/>
  <c r="W2659" i="1" s="1"/>
  <c r="Q2660" i="1"/>
  <c r="W2660" i="1" s="1"/>
  <c r="Q2661" i="1"/>
  <c r="W2661" i="1" s="1"/>
  <c r="Q2662" i="1"/>
  <c r="W2662" i="1" s="1"/>
  <c r="Q2663" i="1"/>
  <c r="W2663" i="1" s="1"/>
  <c r="Q2664" i="1"/>
  <c r="W2664" i="1" s="1"/>
  <c r="Q2665" i="1"/>
  <c r="W2665" i="1" s="1"/>
  <c r="Q2666" i="1"/>
  <c r="W2666" i="1" s="1"/>
  <c r="Q2667" i="1"/>
  <c r="W2667" i="1" s="1"/>
  <c r="Q2668" i="1"/>
  <c r="W2668" i="1" s="1"/>
  <c r="Q2669" i="1"/>
  <c r="W2669" i="1" s="1"/>
  <c r="Q2670" i="1"/>
  <c r="W2670" i="1" s="1"/>
  <c r="Q2671" i="1"/>
  <c r="W2671" i="1" s="1"/>
  <c r="Q2672" i="1"/>
  <c r="W2672" i="1" s="1"/>
  <c r="Q2673" i="1"/>
  <c r="W2673" i="1" s="1"/>
  <c r="Q2674" i="1"/>
  <c r="W2674" i="1" s="1"/>
  <c r="Q2675" i="1"/>
  <c r="W2675" i="1" s="1"/>
  <c r="Q2676" i="1"/>
  <c r="W2676" i="1" s="1"/>
  <c r="Q2677" i="1"/>
  <c r="W2677" i="1" s="1"/>
  <c r="Q2678" i="1"/>
  <c r="W2678" i="1" s="1"/>
  <c r="Q2679" i="1"/>
  <c r="W2679" i="1" s="1"/>
  <c r="Q2680" i="1"/>
  <c r="W2680" i="1" s="1"/>
  <c r="Q2681" i="1"/>
  <c r="W2681" i="1" s="1"/>
  <c r="Q2682" i="1"/>
  <c r="W2682" i="1" s="1"/>
  <c r="Q2683" i="1"/>
  <c r="W2683" i="1" s="1"/>
  <c r="Q2684" i="1"/>
  <c r="W2684" i="1" s="1"/>
  <c r="Q2685" i="1"/>
  <c r="W2685" i="1" s="1"/>
  <c r="Q2686" i="1"/>
  <c r="W2686" i="1" s="1"/>
  <c r="Q2687" i="1"/>
  <c r="W2687" i="1" s="1"/>
  <c r="Q2688" i="1"/>
  <c r="W2688" i="1" s="1"/>
  <c r="Q2689" i="1"/>
  <c r="W2689" i="1" s="1"/>
  <c r="Q2690" i="1"/>
  <c r="W2690" i="1" s="1"/>
  <c r="Q2691" i="1"/>
  <c r="W2691" i="1" s="1"/>
  <c r="Q2692" i="1"/>
  <c r="W2692" i="1" s="1"/>
  <c r="Q2693" i="1"/>
  <c r="W2693" i="1" s="1"/>
  <c r="Q2694" i="1"/>
  <c r="W2694" i="1" s="1"/>
  <c r="Q2695" i="1"/>
  <c r="W2695" i="1" s="1"/>
  <c r="Q2696" i="1"/>
  <c r="W2696" i="1" s="1"/>
  <c r="Q2697" i="1"/>
  <c r="W2697" i="1" s="1"/>
  <c r="Q2698" i="1"/>
  <c r="W2698" i="1" s="1"/>
  <c r="Q2699" i="1"/>
  <c r="W2699" i="1" s="1"/>
  <c r="Q2700" i="1"/>
  <c r="W2700" i="1" s="1"/>
  <c r="Q2701" i="1"/>
  <c r="W2701" i="1" s="1"/>
  <c r="Q2702" i="1"/>
  <c r="W2702" i="1" s="1"/>
  <c r="Q2703" i="1"/>
  <c r="W2703" i="1" s="1"/>
  <c r="Q2704" i="1"/>
  <c r="W2704" i="1" s="1"/>
  <c r="Q2705" i="1"/>
  <c r="W2705" i="1" s="1"/>
  <c r="Q2706" i="1"/>
  <c r="W2706" i="1" s="1"/>
  <c r="Q2707" i="1"/>
  <c r="W2707" i="1" s="1"/>
  <c r="Q2708" i="1"/>
  <c r="W2708" i="1" s="1"/>
  <c r="Q2709" i="1"/>
  <c r="W2709" i="1" s="1"/>
  <c r="Q2710" i="1"/>
  <c r="W2710" i="1" s="1"/>
  <c r="Q2711" i="1"/>
  <c r="W2711" i="1" s="1"/>
  <c r="Q2712" i="1"/>
  <c r="W2712" i="1" s="1"/>
  <c r="Q2713" i="1"/>
  <c r="W2713" i="1" s="1"/>
  <c r="Q2714" i="1"/>
  <c r="W2714" i="1" s="1"/>
  <c r="Q2715" i="1"/>
  <c r="W2715" i="1" s="1"/>
  <c r="Q2716" i="1"/>
  <c r="W2716" i="1" s="1"/>
  <c r="Q2717" i="1"/>
  <c r="W2717" i="1" s="1"/>
  <c r="Q2718" i="1"/>
  <c r="W2718" i="1" s="1"/>
  <c r="Q2719" i="1"/>
  <c r="W2719" i="1" s="1"/>
  <c r="Q2720" i="1"/>
  <c r="W2720" i="1" s="1"/>
  <c r="Q2721" i="1"/>
  <c r="W2721" i="1" s="1"/>
  <c r="Q2722" i="1"/>
  <c r="W2722" i="1" s="1"/>
  <c r="Q2723" i="1"/>
  <c r="W2723" i="1" s="1"/>
  <c r="Q2724" i="1"/>
  <c r="W2724" i="1" s="1"/>
  <c r="Q2725" i="1"/>
  <c r="W2725" i="1" s="1"/>
  <c r="Q2726" i="1"/>
  <c r="W2726" i="1" s="1"/>
  <c r="Q2727" i="1"/>
  <c r="W2727" i="1" s="1"/>
  <c r="Q2728" i="1"/>
  <c r="W2728" i="1" s="1"/>
  <c r="Q2729" i="1"/>
  <c r="W2729" i="1" s="1"/>
  <c r="Q2730" i="1"/>
  <c r="W2730" i="1" s="1"/>
  <c r="Q2731" i="1"/>
  <c r="W2731" i="1" s="1"/>
  <c r="Q2732" i="1"/>
  <c r="W2732" i="1" s="1"/>
  <c r="Q2733" i="1"/>
  <c r="W2733" i="1" s="1"/>
  <c r="Q2734" i="1"/>
  <c r="W2734" i="1" s="1"/>
  <c r="Q2735" i="1"/>
  <c r="W2735" i="1" s="1"/>
  <c r="Q2736" i="1"/>
  <c r="W2736" i="1" s="1"/>
  <c r="Q2737" i="1"/>
  <c r="W2737" i="1" s="1"/>
  <c r="Q2738" i="1"/>
  <c r="W2738" i="1" s="1"/>
  <c r="Q2739" i="1"/>
  <c r="W2739" i="1" s="1"/>
  <c r="Q2740" i="1"/>
  <c r="W2740" i="1" s="1"/>
  <c r="Q2741" i="1"/>
  <c r="W2741" i="1" s="1"/>
  <c r="Q2742" i="1"/>
  <c r="W2742" i="1" s="1"/>
  <c r="Q2743" i="1"/>
  <c r="W2743" i="1" s="1"/>
  <c r="Q2744" i="1"/>
  <c r="W2744" i="1" s="1"/>
  <c r="Q2745" i="1"/>
  <c r="W2745" i="1" s="1"/>
  <c r="Q2746" i="1"/>
  <c r="W2746" i="1" s="1"/>
  <c r="Q2747" i="1"/>
  <c r="W2747" i="1" s="1"/>
  <c r="Q2748" i="1"/>
  <c r="W2748" i="1" s="1"/>
  <c r="Q2749" i="1"/>
  <c r="W2749" i="1" s="1"/>
  <c r="Q2750" i="1"/>
  <c r="W2750" i="1" s="1"/>
  <c r="Q2751" i="1"/>
  <c r="W2751" i="1" s="1"/>
  <c r="Q2752" i="1"/>
  <c r="W2752" i="1" s="1"/>
  <c r="Q2753" i="1"/>
  <c r="W2753" i="1" s="1"/>
  <c r="Q2754" i="1"/>
  <c r="W2754" i="1" s="1"/>
  <c r="Q2755" i="1"/>
  <c r="W2755" i="1" s="1"/>
  <c r="Q2756" i="1"/>
  <c r="W2756" i="1" s="1"/>
  <c r="Q2757" i="1"/>
  <c r="W2757" i="1" s="1"/>
  <c r="Q2758" i="1"/>
  <c r="W2758" i="1" s="1"/>
  <c r="Q2759" i="1"/>
  <c r="W2759" i="1" s="1"/>
  <c r="Q2760" i="1"/>
  <c r="W2760" i="1" s="1"/>
  <c r="Q2761" i="1"/>
  <c r="W2761" i="1" s="1"/>
  <c r="Q2762" i="1"/>
  <c r="W2762" i="1" s="1"/>
  <c r="Q2763" i="1"/>
  <c r="W2763" i="1" s="1"/>
  <c r="Q2764" i="1"/>
  <c r="W2764" i="1" s="1"/>
  <c r="Q2765" i="1"/>
  <c r="W2765" i="1" s="1"/>
  <c r="Q2766" i="1"/>
  <c r="W2766" i="1" s="1"/>
  <c r="Q2767" i="1"/>
  <c r="W2767" i="1" s="1"/>
  <c r="Q2768" i="1"/>
  <c r="W2768" i="1" s="1"/>
  <c r="Q2769" i="1"/>
  <c r="W2769" i="1" s="1"/>
  <c r="Q2770" i="1"/>
  <c r="W2770" i="1" s="1"/>
  <c r="Q2771" i="1"/>
  <c r="W2771" i="1" s="1"/>
  <c r="Q2772" i="1"/>
  <c r="W2772" i="1" s="1"/>
  <c r="Q2773" i="1"/>
  <c r="W2773" i="1" s="1"/>
  <c r="Q2774" i="1"/>
  <c r="W2774" i="1" s="1"/>
  <c r="Q2775" i="1"/>
  <c r="W2775" i="1" s="1"/>
  <c r="Q2776" i="1"/>
  <c r="W2776" i="1" s="1"/>
  <c r="Q2777" i="1"/>
  <c r="W2777" i="1" s="1"/>
  <c r="Q2778" i="1"/>
  <c r="W2778" i="1" s="1"/>
  <c r="Q2779" i="1"/>
  <c r="W2779" i="1" s="1"/>
  <c r="Q2780" i="1"/>
  <c r="W2780" i="1" s="1"/>
  <c r="Q2781" i="1"/>
  <c r="W2781" i="1" s="1"/>
  <c r="Q2782" i="1"/>
  <c r="W2782" i="1" s="1"/>
  <c r="Q2783" i="1"/>
  <c r="W2783" i="1" s="1"/>
  <c r="Q2784" i="1"/>
  <c r="W2784" i="1" s="1"/>
  <c r="Q2785" i="1"/>
  <c r="W2785" i="1" s="1"/>
  <c r="Q2786" i="1"/>
  <c r="W2786" i="1" s="1"/>
  <c r="Q2787" i="1"/>
  <c r="W2787" i="1" s="1"/>
  <c r="Q2788" i="1"/>
  <c r="W2788" i="1" s="1"/>
  <c r="Q2789" i="1"/>
  <c r="W2789" i="1" s="1"/>
  <c r="Q2790" i="1"/>
  <c r="W2790" i="1" s="1"/>
  <c r="Q2791" i="1"/>
  <c r="W2791" i="1" s="1"/>
  <c r="Q2792" i="1"/>
  <c r="W2792" i="1" s="1"/>
  <c r="Q2793" i="1"/>
  <c r="W2793" i="1" s="1"/>
  <c r="Q2794" i="1"/>
  <c r="W2794" i="1" s="1"/>
  <c r="Q2795" i="1"/>
  <c r="W2795" i="1" s="1"/>
  <c r="Q2796" i="1"/>
  <c r="W2796" i="1" s="1"/>
  <c r="Q2797" i="1"/>
  <c r="W2797" i="1" s="1"/>
  <c r="Q2798" i="1"/>
  <c r="W2798" i="1" s="1"/>
  <c r="Q2799" i="1"/>
  <c r="W2799" i="1" s="1"/>
  <c r="Q2800" i="1"/>
  <c r="W2800" i="1" s="1"/>
  <c r="Q2801" i="1"/>
  <c r="W2801" i="1" s="1"/>
  <c r="Q2802" i="1"/>
  <c r="W2802" i="1" s="1"/>
  <c r="Q2803" i="1"/>
  <c r="W2803" i="1" s="1"/>
  <c r="Q2804" i="1"/>
  <c r="W2804" i="1" s="1"/>
  <c r="Q2805" i="1"/>
  <c r="W2805" i="1" s="1"/>
  <c r="Q2806" i="1"/>
  <c r="W2806" i="1" s="1"/>
  <c r="Q2807" i="1"/>
  <c r="W2807" i="1" s="1"/>
  <c r="Q2808" i="1"/>
  <c r="W2808" i="1" s="1"/>
  <c r="Q2809" i="1"/>
  <c r="W2809" i="1" s="1"/>
  <c r="Q2810" i="1"/>
  <c r="W2810" i="1" s="1"/>
  <c r="Q2811" i="1"/>
  <c r="W2811" i="1" s="1"/>
  <c r="Q2812" i="1"/>
  <c r="W2812" i="1" s="1"/>
  <c r="Q2813" i="1"/>
  <c r="W2813" i="1" s="1"/>
  <c r="Q2814" i="1"/>
  <c r="W2814" i="1" s="1"/>
  <c r="Q2815" i="1"/>
  <c r="W2815" i="1" s="1"/>
  <c r="Q2816" i="1"/>
  <c r="W2816" i="1" s="1"/>
  <c r="Q2817" i="1"/>
  <c r="W2817" i="1" s="1"/>
  <c r="Q2818" i="1"/>
  <c r="W2818" i="1" s="1"/>
  <c r="Q2819" i="1"/>
  <c r="W2819" i="1" s="1"/>
  <c r="Q2820" i="1"/>
  <c r="W2820" i="1" s="1"/>
  <c r="Q2821" i="1"/>
  <c r="W2821" i="1" s="1"/>
  <c r="Q2822" i="1"/>
  <c r="W2822" i="1" s="1"/>
  <c r="Q2823" i="1"/>
  <c r="W2823" i="1" s="1"/>
  <c r="Q2824" i="1"/>
  <c r="W2824" i="1" s="1"/>
  <c r="Q2825" i="1"/>
  <c r="W2825" i="1" s="1"/>
  <c r="Q2826" i="1"/>
  <c r="W2826" i="1" s="1"/>
  <c r="Q2827" i="1"/>
  <c r="W2827" i="1" s="1"/>
  <c r="Q2828" i="1"/>
  <c r="W2828" i="1" s="1"/>
  <c r="Q2829" i="1"/>
  <c r="W2829" i="1" s="1"/>
  <c r="Q2830" i="1"/>
  <c r="W2830" i="1" s="1"/>
  <c r="Q2831" i="1"/>
  <c r="W2831" i="1" s="1"/>
  <c r="Q2832" i="1"/>
  <c r="W2832" i="1" s="1"/>
  <c r="Q2833" i="1"/>
  <c r="W2833" i="1" s="1"/>
  <c r="Q2834" i="1"/>
  <c r="W2834" i="1" s="1"/>
  <c r="Q2835" i="1"/>
  <c r="W2835" i="1" s="1"/>
  <c r="Q2836" i="1"/>
  <c r="W2836" i="1" s="1"/>
  <c r="Q2837" i="1"/>
  <c r="W2837" i="1" s="1"/>
  <c r="Q2838" i="1"/>
  <c r="W2838" i="1" s="1"/>
  <c r="Q2839" i="1"/>
  <c r="W2839" i="1" s="1"/>
  <c r="Q2840" i="1"/>
  <c r="W2840" i="1" s="1"/>
  <c r="Q2841" i="1"/>
  <c r="W2841" i="1" s="1"/>
  <c r="Q2842" i="1"/>
  <c r="W2842" i="1" s="1"/>
  <c r="Q2843" i="1"/>
  <c r="W2843" i="1" s="1"/>
  <c r="Q2844" i="1"/>
  <c r="W2844" i="1" s="1"/>
  <c r="Q2845" i="1"/>
  <c r="W2845" i="1" s="1"/>
  <c r="Q2846" i="1"/>
  <c r="W2846" i="1" s="1"/>
  <c r="Q2847" i="1"/>
  <c r="W2847" i="1" s="1"/>
  <c r="Q2848" i="1"/>
  <c r="W2848" i="1" s="1"/>
  <c r="Q2849" i="1"/>
  <c r="W2849" i="1" s="1"/>
  <c r="Q2850" i="1"/>
  <c r="W2850" i="1" s="1"/>
  <c r="Q2851" i="1"/>
  <c r="W2851" i="1" s="1"/>
  <c r="Q2852" i="1"/>
  <c r="W2852" i="1" s="1"/>
  <c r="Q2853" i="1"/>
  <c r="W2853" i="1" s="1"/>
  <c r="Q2854" i="1"/>
  <c r="W2854" i="1" s="1"/>
  <c r="Q2855" i="1"/>
  <c r="W2855" i="1" s="1"/>
  <c r="Q2856" i="1"/>
  <c r="W2856" i="1" s="1"/>
  <c r="Q2857" i="1"/>
  <c r="W2857" i="1" s="1"/>
  <c r="Q2858" i="1"/>
  <c r="W2858" i="1" s="1"/>
  <c r="Q2859" i="1"/>
  <c r="W2859" i="1" s="1"/>
  <c r="Q2860" i="1"/>
  <c r="W2860" i="1" s="1"/>
  <c r="Q2861" i="1"/>
  <c r="W2861" i="1" s="1"/>
  <c r="Q2862" i="1"/>
  <c r="W2862" i="1" s="1"/>
  <c r="Q2863" i="1"/>
  <c r="W2863" i="1" s="1"/>
  <c r="Q2864" i="1"/>
  <c r="W2864" i="1" s="1"/>
  <c r="Q2865" i="1"/>
  <c r="W2865" i="1" s="1"/>
  <c r="Q2866" i="1"/>
  <c r="W2866" i="1" s="1"/>
  <c r="Q2867" i="1"/>
  <c r="W2867" i="1" s="1"/>
  <c r="Q2868" i="1"/>
  <c r="W2868" i="1" s="1"/>
  <c r="Q2869" i="1"/>
  <c r="W2869" i="1" s="1"/>
  <c r="Q2870" i="1"/>
  <c r="W2870" i="1" s="1"/>
  <c r="Q2871" i="1"/>
  <c r="W2871" i="1" s="1"/>
  <c r="Q2872" i="1"/>
  <c r="W2872" i="1" s="1"/>
  <c r="Q2873" i="1"/>
  <c r="W2873" i="1" s="1"/>
  <c r="Q2874" i="1"/>
  <c r="W2874" i="1" s="1"/>
  <c r="Q2875" i="1"/>
  <c r="W2875" i="1" s="1"/>
  <c r="Q2876" i="1"/>
  <c r="W2876" i="1" s="1"/>
  <c r="Q2877" i="1"/>
  <c r="W2877" i="1" s="1"/>
  <c r="Q2878" i="1"/>
  <c r="W2878" i="1" s="1"/>
  <c r="Q2879" i="1"/>
  <c r="W2879" i="1" s="1"/>
  <c r="Q2880" i="1"/>
  <c r="W2880" i="1" s="1"/>
  <c r="Q2881" i="1"/>
  <c r="W2881" i="1" s="1"/>
  <c r="Q2882" i="1"/>
  <c r="W2882" i="1" s="1"/>
  <c r="Q2883" i="1"/>
  <c r="W2883" i="1" s="1"/>
  <c r="Q2884" i="1"/>
  <c r="W2884" i="1" s="1"/>
  <c r="Q2885" i="1"/>
  <c r="W2885" i="1" s="1"/>
  <c r="Q2886" i="1"/>
  <c r="W2886" i="1" s="1"/>
  <c r="Q2887" i="1"/>
  <c r="W2887" i="1" s="1"/>
  <c r="Q2888" i="1"/>
  <c r="W2888" i="1" s="1"/>
  <c r="Q2889" i="1"/>
  <c r="W2889" i="1" s="1"/>
  <c r="Q2890" i="1"/>
  <c r="W2890" i="1" s="1"/>
  <c r="Q2891" i="1"/>
  <c r="W2891" i="1" s="1"/>
  <c r="Q2892" i="1"/>
  <c r="W2892" i="1" s="1"/>
  <c r="Q2893" i="1"/>
  <c r="W2893" i="1" s="1"/>
  <c r="Q2894" i="1"/>
  <c r="W2894" i="1" s="1"/>
  <c r="Q2895" i="1"/>
  <c r="W2895" i="1" s="1"/>
  <c r="Q2896" i="1"/>
  <c r="W2896" i="1" s="1"/>
  <c r="Q2897" i="1"/>
  <c r="W2897" i="1" s="1"/>
  <c r="Q2898" i="1"/>
  <c r="W2898" i="1" s="1"/>
  <c r="Q2899" i="1"/>
  <c r="W2899" i="1" s="1"/>
  <c r="Q2900" i="1"/>
  <c r="W2900" i="1" s="1"/>
  <c r="Q2901" i="1"/>
  <c r="W2901" i="1" s="1"/>
  <c r="Q2902" i="1"/>
  <c r="W2902" i="1" s="1"/>
  <c r="Q2903" i="1"/>
  <c r="W2903" i="1" s="1"/>
  <c r="Q2904" i="1"/>
  <c r="W2904" i="1" s="1"/>
  <c r="Q2905" i="1"/>
  <c r="W2905" i="1" s="1"/>
  <c r="Q2906" i="1"/>
  <c r="W2906" i="1" s="1"/>
  <c r="Q2907" i="1"/>
  <c r="W2907" i="1" s="1"/>
  <c r="Q2908" i="1"/>
  <c r="W2908" i="1" s="1"/>
  <c r="Q2909" i="1"/>
  <c r="W2909" i="1" s="1"/>
  <c r="Q2910" i="1"/>
  <c r="W2910" i="1" s="1"/>
  <c r="Q2911" i="1"/>
  <c r="W2911" i="1" s="1"/>
  <c r="Q2912" i="1"/>
  <c r="W2912" i="1" s="1"/>
  <c r="Q2913" i="1"/>
  <c r="W2913" i="1" s="1"/>
  <c r="Q2914" i="1"/>
  <c r="W2914" i="1" s="1"/>
  <c r="Q2915" i="1"/>
  <c r="W2915" i="1" s="1"/>
  <c r="Q2916" i="1"/>
  <c r="W2916" i="1" s="1"/>
  <c r="Q2917" i="1"/>
  <c r="W2917" i="1" s="1"/>
  <c r="Q2918" i="1"/>
  <c r="W2918" i="1" s="1"/>
  <c r="Q2919" i="1"/>
  <c r="W2919" i="1" s="1"/>
  <c r="Q2920" i="1"/>
  <c r="W2920" i="1" s="1"/>
  <c r="Q2921" i="1"/>
  <c r="W2921" i="1" s="1"/>
  <c r="Q2922" i="1"/>
  <c r="W2922" i="1" s="1"/>
  <c r="Q2923" i="1"/>
  <c r="W2923" i="1" s="1"/>
  <c r="Q2924" i="1"/>
  <c r="W2924" i="1" s="1"/>
  <c r="Q2925" i="1"/>
  <c r="W2925" i="1" s="1"/>
  <c r="Q2926" i="1"/>
  <c r="W2926" i="1" s="1"/>
  <c r="Q2927" i="1"/>
  <c r="W2927" i="1" s="1"/>
  <c r="Q2928" i="1"/>
  <c r="W2928" i="1" s="1"/>
  <c r="Q2929" i="1"/>
  <c r="W2929" i="1" s="1"/>
  <c r="Q2930" i="1"/>
  <c r="W2930" i="1" s="1"/>
  <c r="Q2931" i="1"/>
  <c r="W2931" i="1" s="1"/>
  <c r="Q2932" i="1"/>
  <c r="W2932" i="1" s="1"/>
  <c r="Q2933" i="1"/>
  <c r="W2933" i="1" s="1"/>
  <c r="Q2934" i="1"/>
  <c r="W2934" i="1" s="1"/>
  <c r="Q2935" i="1"/>
  <c r="W2935" i="1" s="1"/>
  <c r="Q2936" i="1"/>
  <c r="W2936" i="1" s="1"/>
  <c r="Q2937" i="1"/>
  <c r="W2937" i="1" s="1"/>
  <c r="Q2938" i="1"/>
  <c r="W2938" i="1" s="1"/>
  <c r="Q2939" i="1"/>
  <c r="W2939" i="1" s="1"/>
  <c r="Q2940" i="1"/>
  <c r="W2940" i="1" s="1"/>
  <c r="Q2941" i="1"/>
  <c r="W2941" i="1" s="1"/>
  <c r="Q2942" i="1"/>
  <c r="W2942" i="1" s="1"/>
  <c r="Q2943" i="1"/>
  <c r="W2943" i="1" s="1"/>
  <c r="Q2944" i="1"/>
  <c r="W2944" i="1" s="1"/>
  <c r="Q2945" i="1"/>
  <c r="W2945" i="1" s="1"/>
  <c r="Q2946" i="1"/>
  <c r="W2946" i="1" s="1"/>
  <c r="Q2947" i="1"/>
  <c r="W2947" i="1" s="1"/>
  <c r="Q2948" i="1"/>
  <c r="W2948" i="1" s="1"/>
  <c r="Q2949" i="1"/>
  <c r="W2949" i="1" s="1"/>
  <c r="Q2950" i="1"/>
  <c r="W2950" i="1" s="1"/>
  <c r="Q2951" i="1"/>
  <c r="W2951" i="1" s="1"/>
  <c r="Q2952" i="1"/>
  <c r="W2952" i="1" s="1"/>
  <c r="Q2953" i="1"/>
  <c r="W2953" i="1" s="1"/>
  <c r="Q2954" i="1"/>
  <c r="W2954" i="1" s="1"/>
  <c r="Q2955" i="1"/>
  <c r="W2955" i="1" s="1"/>
  <c r="Q2956" i="1"/>
  <c r="W2956" i="1" s="1"/>
  <c r="Q2957" i="1"/>
  <c r="W2957" i="1" s="1"/>
  <c r="Q2958" i="1"/>
  <c r="W2958" i="1" s="1"/>
  <c r="Q2959" i="1"/>
  <c r="W2959" i="1" s="1"/>
  <c r="Q2960" i="1"/>
  <c r="W2960" i="1" s="1"/>
  <c r="Q2961" i="1"/>
  <c r="W2961" i="1" s="1"/>
  <c r="Q2962" i="1"/>
  <c r="W2962" i="1" s="1"/>
  <c r="Q2963" i="1"/>
  <c r="W2963" i="1" s="1"/>
  <c r="Q2964" i="1"/>
  <c r="W2964" i="1" s="1"/>
  <c r="Q2965" i="1"/>
  <c r="W2965" i="1" s="1"/>
  <c r="Q2966" i="1"/>
  <c r="W2966" i="1" s="1"/>
  <c r="Q2967" i="1"/>
  <c r="W2967" i="1" s="1"/>
  <c r="Q2968" i="1"/>
  <c r="W2968" i="1" s="1"/>
  <c r="Q2969" i="1"/>
  <c r="W2969" i="1" s="1"/>
  <c r="Q2970" i="1"/>
  <c r="W2970" i="1" s="1"/>
  <c r="Q2971" i="1"/>
  <c r="W2971" i="1" s="1"/>
  <c r="Q2972" i="1"/>
  <c r="W2972" i="1" s="1"/>
  <c r="Q2973" i="1"/>
  <c r="W2973" i="1" s="1"/>
  <c r="Q2974" i="1"/>
  <c r="W2974" i="1" s="1"/>
  <c r="Q2975" i="1"/>
  <c r="W2975" i="1" s="1"/>
  <c r="Q2976" i="1"/>
  <c r="W2976" i="1" s="1"/>
  <c r="Q2977" i="1"/>
  <c r="W2977" i="1" s="1"/>
  <c r="Q2978" i="1"/>
  <c r="W2978" i="1" s="1"/>
  <c r="Q2979" i="1"/>
  <c r="W2979" i="1" s="1"/>
  <c r="Q2980" i="1"/>
  <c r="W2980" i="1" s="1"/>
  <c r="Q2981" i="1"/>
  <c r="W2981" i="1" s="1"/>
  <c r="Q2982" i="1"/>
  <c r="W2982" i="1" s="1"/>
  <c r="Q2983" i="1"/>
  <c r="W2983" i="1" s="1"/>
  <c r="Q2984" i="1"/>
  <c r="W2984" i="1" s="1"/>
  <c r="Q2985" i="1"/>
  <c r="W2985" i="1" s="1"/>
  <c r="Q2986" i="1"/>
  <c r="W2986" i="1" s="1"/>
  <c r="Q2987" i="1"/>
  <c r="W2987" i="1" s="1"/>
  <c r="Q2988" i="1"/>
  <c r="W2988" i="1" s="1"/>
  <c r="Q2989" i="1"/>
  <c r="W2989" i="1" s="1"/>
  <c r="Q2990" i="1"/>
  <c r="W2990" i="1" s="1"/>
  <c r="Q2991" i="1"/>
  <c r="W2991" i="1" s="1"/>
  <c r="Q2992" i="1"/>
  <c r="W2992" i="1" s="1"/>
  <c r="Q2993" i="1"/>
  <c r="W2993" i="1" s="1"/>
  <c r="Q2994" i="1"/>
  <c r="W2994" i="1" s="1"/>
  <c r="Q2995" i="1"/>
  <c r="W2995" i="1" s="1"/>
  <c r="Q2996" i="1"/>
  <c r="W2996" i="1" s="1"/>
  <c r="Q2997" i="1"/>
  <c r="W2997" i="1" s="1"/>
  <c r="Q2998" i="1"/>
  <c r="W2998" i="1" s="1"/>
  <c r="Q2999" i="1"/>
  <c r="W2999" i="1" s="1"/>
  <c r="Q3000" i="1"/>
  <c r="W3000" i="1" s="1"/>
  <c r="Q3001" i="1"/>
  <c r="W3001" i="1" s="1"/>
  <c r="Q3002" i="1"/>
  <c r="W3002" i="1" s="1"/>
  <c r="Q3003" i="1"/>
  <c r="W3003" i="1" s="1"/>
  <c r="Q3004" i="1"/>
  <c r="W3004" i="1" s="1"/>
  <c r="Q3005" i="1"/>
  <c r="W3005" i="1" s="1"/>
  <c r="Q3006" i="1"/>
  <c r="W3006" i="1" s="1"/>
  <c r="Q3007" i="1"/>
  <c r="W3007" i="1" s="1"/>
  <c r="Q3008" i="1"/>
  <c r="W3008" i="1" s="1"/>
  <c r="Q3009" i="1"/>
  <c r="W3009" i="1" s="1"/>
  <c r="Q3010" i="1"/>
  <c r="W3010" i="1" s="1"/>
  <c r="Q3011" i="1"/>
  <c r="W3011" i="1" s="1"/>
  <c r="Q3012" i="1"/>
  <c r="W3012" i="1" s="1"/>
  <c r="Q3013" i="1"/>
  <c r="W3013" i="1" s="1"/>
  <c r="Q3014" i="1"/>
  <c r="W3014" i="1" s="1"/>
  <c r="Q3015" i="1"/>
  <c r="W3015" i="1" s="1"/>
  <c r="Q3016" i="1"/>
  <c r="W3016" i="1" s="1"/>
  <c r="Q3017" i="1"/>
  <c r="W3017" i="1" s="1"/>
  <c r="Q3018" i="1"/>
  <c r="W3018" i="1" s="1"/>
  <c r="Q3019" i="1"/>
  <c r="W3019" i="1" s="1"/>
  <c r="Q3020" i="1"/>
  <c r="W3020" i="1" s="1"/>
  <c r="Q3021" i="1"/>
  <c r="W3021" i="1" s="1"/>
  <c r="Q3022" i="1"/>
  <c r="W3022" i="1" s="1"/>
  <c r="Q3023" i="1"/>
  <c r="W3023" i="1" s="1"/>
  <c r="Q3024" i="1"/>
  <c r="W3024" i="1" s="1"/>
  <c r="Q3025" i="1"/>
  <c r="W3025" i="1" s="1"/>
  <c r="Q3026" i="1"/>
  <c r="W3026" i="1" s="1"/>
  <c r="Q3027" i="1"/>
  <c r="W3027" i="1" s="1"/>
  <c r="Q3028" i="1"/>
  <c r="W3028" i="1" s="1"/>
  <c r="Q3029" i="1"/>
  <c r="W3029" i="1" s="1"/>
  <c r="Q3030" i="1"/>
  <c r="W3030" i="1" s="1"/>
  <c r="Q3031" i="1"/>
  <c r="W3031" i="1" s="1"/>
  <c r="Q3032" i="1"/>
  <c r="W3032" i="1" s="1"/>
  <c r="Q3033" i="1"/>
  <c r="W3033" i="1" s="1"/>
  <c r="Q3034" i="1"/>
  <c r="W3034" i="1" s="1"/>
  <c r="Q3035" i="1"/>
  <c r="W3035" i="1" s="1"/>
  <c r="Q3036" i="1"/>
  <c r="W3036" i="1" s="1"/>
  <c r="Q3037" i="1"/>
  <c r="W3037" i="1" s="1"/>
  <c r="Q3038" i="1"/>
  <c r="W3038" i="1" s="1"/>
  <c r="Q3039" i="1"/>
  <c r="W3039" i="1" s="1"/>
  <c r="Q3040" i="1"/>
  <c r="W3040" i="1" s="1"/>
  <c r="Q3041" i="1"/>
  <c r="W3041" i="1" s="1"/>
  <c r="Q3042" i="1"/>
  <c r="W3042" i="1" s="1"/>
  <c r="Q3043" i="1"/>
  <c r="W3043" i="1" s="1"/>
  <c r="Q3044" i="1"/>
  <c r="W3044" i="1" s="1"/>
  <c r="Q3045" i="1"/>
  <c r="W3045" i="1" s="1"/>
  <c r="Q3046" i="1"/>
  <c r="W3046" i="1" s="1"/>
  <c r="Q3047" i="1"/>
  <c r="W3047" i="1" s="1"/>
  <c r="Q3048" i="1"/>
  <c r="W3048" i="1" s="1"/>
  <c r="Q3049" i="1"/>
  <c r="W3049" i="1" s="1"/>
  <c r="Q3050" i="1"/>
  <c r="W3050" i="1" s="1"/>
  <c r="Q3051" i="1"/>
  <c r="W3051" i="1" s="1"/>
  <c r="Q3052" i="1"/>
  <c r="W3052" i="1" s="1"/>
  <c r="Q3053" i="1"/>
  <c r="W3053" i="1" s="1"/>
  <c r="Q3054" i="1"/>
  <c r="W3054" i="1" s="1"/>
  <c r="Q3055" i="1"/>
  <c r="W3055" i="1" s="1"/>
  <c r="Q3056" i="1"/>
  <c r="W3056" i="1" s="1"/>
  <c r="Q3057" i="1"/>
  <c r="W3057" i="1" s="1"/>
  <c r="Q3058" i="1"/>
  <c r="W3058" i="1" s="1"/>
  <c r="Q3059" i="1"/>
  <c r="W3059" i="1" s="1"/>
  <c r="Q3060" i="1"/>
  <c r="W3060" i="1" s="1"/>
  <c r="Q3061" i="1"/>
  <c r="W3061" i="1" s="1"/>
  <c r="Q3062" i="1"/>
  <c r="W3062" i="1" s="1"/>
  <c r="Q3063" i="1"/>
  <c r="W3063" i="1" s="1"/>
  <c r="Q3064" i="1"/>
  <c r="W3064" i="1" s="1"/>
  <c r="Q3065" i="1"/>
  <c r="W3065" i="1" s="1"/>
  <c r="Q3066" i="1"/>
  <c r="W3066" i="1" s="1"/>
  <c r="Q3067" i="1"/>
  <c r="W3067" i="1" s="1"/>
  <c r="Q3068" i="1"/>
  <c r="W3068" i="1" s="1"/>
  <c r="Q3069" i="1"/>
  <c r="W3069" i="1" s="1"/>
  <c r="Q3070" i="1"/>
  <c r="W3070" i="1" s="1"/>
  <c r="Q3071" i="1"/>
  <c r="W3071" i="1" s="1"/>
  <c r="Q3072" i="1"/>
  <c r="W3072" i="1" s="1"/>
  <c r="Q3073" i="1"/>
  <c r="W3073" i="1" s="1"/>
  <c r="Q3074" i="1"/>
  <c r="W3074" i="1" s="1"/>
  <c r="Q3075" i="1"/>
  <c r="W3075" i="1" s="1"/>
  <c r="Q3076" i="1"/>
  <c r="W3076" i="1" s="1"/>
  <c r="Q3077" i="1"/>
  <c r="W3077" i="1" s="1"/>
  <c r="Q3078" i="1"/>
  <c r="W3078" i="1" s="1"/>
  <c r="Q3079" i="1"/>
  <c r="W3079" i="1" s="1"/>
  <c r="Q3080" i="1"/>
  <c r="W3080" i="1" s="1"/>
  <c r="Q3081" i="1"/>
  <c r="W3081" i="1" s="1"/>
  <c r="Q3082" i="1"/>
  <c r="W3082" i="1" s="1"/>
  <c r="Q3083" i="1"/>
  <c r="W3083" i="1" s="1"/>
  <c r="Q3084" i="1"/>
  <c r="W3084" i="1" s="1"/>
  <c r="Q3085" i="1"/>
  <c r="W3085" i="1" s="1"/>
  <c r="Q3086" i="1"/>
  <c r="W3086" i="1" s="1"/>
  <c r="Q3087" i="1"/>
  <c r="W3087" i="1" s="1"/>
  <c r="Q3088" i="1"/>
  <c r="W3088" i="1" s="1"/>
  <c r="Q3089" i="1"/>
  <c r="W3089" i="1" s="1"/>
  <c r="Q3090" i="1"/>
  <c r="W3090" i="1" s="1"/>
  <c r="Q3091" i="1"/>
  <c r="W3091" i="1" s="1"/>
  <c r="Q3092" i="1"/>
  <c r="W3092" i="1" s="1"/>
  <c r="Q3093" i="1"/>
  <c r="W3093" i="1" s="1"/>
  <c r="Q3094" i="1"/>
  <c r="W3094" i="1" s="1"/>
  <c r="Q3095" i="1"/>
  <c r="W3095" i="1" s="1"/>
  <c r="Q3096" i="1"/>
  <c r="W3096" i="1" s="1"/>
  <c r="Q3097" i="1"/>
  <c r="W3097" i="1" s="1"/>
  <c r="Q3098" i="1"/>
  <c r="W3098" i="1" s="1"/>
  <c r="Q3099" i="1"/>
  <c r="W3099" i="1" s="1"/>
  <c r="Q3100" i="1"/>
  <c r="W3100" i="1" s="1"/>
  <c r="Q3101" i="1"/>
  <c r="W3101" i="1" s="1"/>
  <c r="Q3102" i="1"/>
  <c r="W3102" i="1" s="1"/>
  <c r="Q3103" i="1"/>
  <c r="W3103" i="1" s="1"/>
  <c r="Q3104" i="1"/>
  <c r="W3104" i="1" s="1"/>
  <c r="Q3105" i="1"/>
  <c r="W3105" i="1" s="1"/>
  <c r="Q3106" i="1"/>
  <c r="W3106" i="1" s="1"/>
  <c r="Q3107" i="1"/>
  <c r="W3107" i="1" s="1"/>
  <c r="Q3108" i="1"/>
  <c r="W3108" i="1" s="1"/>
  <c r="Q3109" i="1"/>
  <c r="W3109" i="1" s="1"/>
  <c r="Q3110" i="1"/>
  <c r="W3110" i="1" s="1"/>
  <c r="Q3111" i="1"/>
  <c r="W3111" i="1" s="1"/>
  <c r="Q3112" i="1"/>
  <c r="W3112" i="1" s="1"/>
  <c r="Q3113" i="1"/>
  <c r="W3113" i="1" s="1"/>
  <c r="Q3114" i="1"/>
  <c r="W3114" i="1" s="1"/>
  <c r="Q3115" i="1"/>
  <c r="W3115" i="1" s="1"/>
  <c r="Q3116" i="1"/>
  <c r="W3116" i="1" s="1"/>
  <c r="Q3117" i="1"/>
  <c r="W3117" i="1" s="1"/>
  <c r="Q3118" i="1"/>
  <c r="W3118" i="1" s="1"/>
  <c r="Q3119" i="1"/>
  <c r="W3119" i="1" s="1"/>
  <c r="Q3120" i="1"/>
  <c r="W3120" i="1" s="1"/>
  <c r="Q3121" i="1"/>
  <c r="W3121" i="1" s="1"/>
  <c r="Q3122" i="1"/>
  <c r="W3122" i="1" s="1"/>
  <c r="Q3123" i="1"/>
  <c r="W3123" i="1" s="1"/>
  <c r="Q3124" i="1"/>
  <c r="W3124" i="1" s="1"/>
  <c r="Q3125" i="1"/>
  <c r="W3125" i="1" s="1"/>
  <c r="Q3126" i="1"/>
  <c r="W3126" i="1" s="1"/>
  <c r="Q3127" i="1"/>
  <c r="W3127" i="1" s="1"/>
  <c r="Q3128" i="1"/>
  <c r="W3128" i="1" s="1"/>
  <c r="Q3129" i="1"/>
  <c r="W3129" i="1" s="1"/>
  <c r="Q3130" i="1"/>
  <c r="W3130" i="1" s="1"/>
  <c r="Q3131" i="1"/>
  <c r="W3131" i="1" s="1"/>
  <c r="Q3132" i="1"/>
  <c r="W3132" i="1" s="1"/>
  <c r="Q3133" i="1"/>
  <c r="W3133" i="1" s="1"/>
  <c r="Q3134" i="1"/>
  <c r="W3134" i="1" s="1"/>
  <c r="Q3135" i="1"/>
  <c r="W3135" i="1" s="1"/>
  <c r="Q3136" i="1"/>
  <c r="W3136" i="1" s="1"/>
  <c r="Q3137" i="1"/>
  <c r="W3137" i="1" s="1"/>
  <c r="Q3138" i="1"/>
  <c r="W3138" i="1" s="1"/>
  <c r="Q3139" i="1"/>
  <c r="W3139" i="1" s="1"/>
  <c r="Q3140" i="1"/>
  <c r="W3140" i="1" s="1"/>
  <c r="Q3141" i="1"/>
  <c r="W3141" i="1" s="1"/>
  <c r="Q3142" i="1"/>
  <c r="W3142" i="1" s="1"/>
  <c r="Q3143" i="1"/>
  <c r="W3143" i="1" s="1"/>
  <c r="Q3144" i="1"/>
  <c r="W3144" i="1" s="1"/>
  <c r="Q3145" i="1"/>
  <c r="W3145" i="1" s="1"/>
  <c r="Q3146" i="1"/>
  <c r="W3146" i="1" s="1"/>
  <c r="Q3147" i="1"/>
  <c r="W3147" i="1" s="1"/>
  <c r="Q3148" i="1"/>
  <c r="W3148" i="1" s="1"/>
  <c r="Q3149" i="1"/>
  <c r="W3149" i="1" s="1"/>
  <c r="Q3150" i="1"/>
  <c r="W3150" i="1" s="1"/>
  <c r="Q3151" i="1"/>
  <c r="W3151" i="1" s="1"/>
  <c r="Q3152" i="1"/>
  <c r="W3152" i="1" s="1"/>
  <c r="Q3153" i="1"/>
  <c r="W3153" i="1" s="1"/>
  <c r="Q3154" i="1"/>
  <c r="W3154" i="1" s="1"/>
  <c r="Q3155" i="1"/>
  <c r="W3155" i="1" s="1"/>
  <c r="Q3156" i="1"/>
  <c r="W3156" i="1" s="1"/>
  <c r="Q3157" i="1"/>
  <c r="W3157" i="1" s="1"/>
  <c r="Q3158" i="1"/>
  <c r="W3158" i="1" s="1"/>
  <c r="Q3159" i="1"/>
  <c r="W3159" i="1" s="1"/>
  <c r="Q3160" i="1"/>
  <c r="W3160" i="1" s="1"/>
  <c r="Q3161" i="1"/>
  <c r="W3161" i="1" s="1"/>
  <c r="Q3162" i="1"/>
  <c r="W3162" i="1" s="1"/>
  <c r="Q3163" i="1"/>
  <c r="W3163" i="1" s="1"/>
  <c r="Q3164" i="1"/>
  <c r="W3164" i="1" s="1"/>
  <c r="Q3165" i="1"/>
  <c r="W3165" i="1" s="1"/>
  <c r="Q3166" i="1"/>
  <c r="W3166" i="1" s="1"/>
  <c r="Q3167" i="1"/>
  <c r="W3167" i="1" s="1"/>
  <c r="Q3168" i="1"/>
  <c r="W3168" i="1" s="1"/>
  <c r="Q3169" i="1"/>
  <c r="W3169" i="1" s="1"/>
  <c r="Q3170" i="1"/>
  <c r="W3170" i="1" s="1"/>
  <c r="Q3171" i="1"/>
  <c r="W3171" i="1" s="1"/>
  <c r="Q3172" i="1"/>
  <c r="W3172" i="1" s="1"/>
  <c r="Q3173" i="1"/>
  <c r="W3173" i="1" s="1"/>
  <c r="Q3174" i="1"/>
  <c r="W3174" i="1" s="1"/>
  <c r="Q3175" i="1"/>
  <c r="W3175" i="1" s="1"/>
  <c r="Q3176" i="1"/>
  <c r="W3176" i="1" s="1"/>
  <c r="Q3177" i="1"/>
  <c r="W3177" i="1" s="1"/>
  <c r="Q3178" i="1"/>
  <c r="W3178" i="1" s="1"/>
  <c r="Q3179" i="1"/>
  <c r="W3179" i="1" s="1"/>
  <c r="Q3180" i="1"/>
  <c r="W3180" i="1" s="1"/>
  <c r="Q3181" i="1"/>
  <c r="W3181" i="1" s="1"/>
  <c r="Q3182" i="1"/>
  <c r="W3182" i="1" s="1"/>
  <c r="Q3183" i="1"/>
  <c r="W3183" i="1" s="1"/>
  <c r="Q3184" i="1"/>
  <c r="W3184" i="1" s="1"/>
  <c r="Q3185" i="1"/>
  <c r="W3185" i="1" s="1"/>
  <c r="Q3186" i="1"/>
  <c r="W3186" i="1" s="1"/>
  <c r="Q3187" i="1"/>
  <c r="W3187" i="1" s="1"/>
  <c r="Q3188" i="1"/>
  <c r="W3188" i="1" s="1"/>
  <c r="Q3189" i="1"/>
  <c r="W3189" i="1" s="1"/>
  <c r="Q3190" i="1"/>
  <c r="W3190" i="1" s="1"/>
  <c r="Q3191" i="1"/>
  <c r="W3191" i="1" s="1"/>
  <c r="Q3192" i="1"/>
  <c r="W3192" i="1" s="1"/>
  <c r="Q3193" i="1"/>
  <c r="W3193" i="1" s="1"/>
  <c r="Q3194" i="1"/>
  <c r="W3194" i="1" s="1"/>
  <c r="Q3195" i="1"/>
  <c r="W3195" i="1" s="1"/>
  <c r="Q3196" i="1"/>
  <c r="W3196" i="1" s="1"/>
  <c r="Q3197" i="1"/>
  <c r="W3197" i="1" s="1"/>
  <c r="Q3198" i="1"/>
  <c r="W3198" i="1" s="1"/>
  <c r="Q3199" i="1"/>
  <c r="W3199" i="1" s="1"/>
  <c r="Q3200" i="1"/>
  <c r="W3200" i="1" s="1"/>
  <c r="Q3201" i="1"/>
  <c r="W3201" i="1" s="1"/>
  <c r="Q3202" i="1"/>
  <c r="W3202" i="1" s="1"/>
  <c r="Q3203" i="1"/>
  <c r="W3203" i="1" s="1"/>
  <c r="Q3204" i="1"/>
  <c r="W3204" i="1" s="1"/>
  <c r="Q3205" i="1"/>
  <c r="W3205" i="1" s="1"/>
  <c r="Q3206" i="1"/>
  <c r="W3206" i="1" s="1"/>
  <c r="Q3207" i="1"/>
  <c r="W3207" i="1" s="1"/>
  <c r="Q3208" i="1"/>
  <c r="W3208" i="1" s="1"/>
  <c r="Q3209" i="1"/>
  <c r="W3209" i="1" s="1"/>
  <c r="Q3210" i="1"/>
  <c r="W3210" i="1" s="1"/>
  <c r="Q3211" i="1"/>
  <c r="W3211" i="1" s="1"/>
  <c r="Q3212" i="1"/>
  <c r="W3212" i="1" s="1"/>
  <c r="Q3213" i="1"/>
  <c r="W3213" i="1" s="1"/>
  <c r="Q3214" i="1"/>
  <c r="W3214" i="1" s="1"/>
  <c r="Q3215" i="1"/>
  <c r="W3215" i="1" s="1"/>
  <c r="Q3216" i="1"/>
  <c r="W3216" i="1" s="1"/>
  <c r="Q3217" i="1"/>
  <c r="W3217" i="1" s="1"/>
  <c r="Q3218" i="1"/>
  <c r="W3218" i="1" s="1"/>
  <c r="Q3219" i="1"/>
  <c r="W3219" i="1" s="1"/>
  <c r="Q3220" i="1"/>
  <c r="W3220" i="1" s="1"/>
  <c r="Q3221" i="1"/>
  <c r="W3221" i="1" s="1"/>
  <c r="Q3222" i="1"/>
  <c r="W3222" i="1" s="1"/>
  <c r="Q3223" i="1"/>
  <c r="W3223" i="1" s="1"/>
  <c r="Q3224" i="1"/>
  <c r="W3224" i="1" s="1"/>
  <c r="Q3225" i="1"/>
  <c r="W3225" i="1" s="1"/>
  <c r="Q3226" i="1"/>
  <c r="W3226" i="1" s="1"/>
  <c r="Q3227" i="1"/>
  <c r="W3227" i="1" s="1"/>
  <c r="Q3228" i="1"/>
  <c r="W3228" i="1" s="1"/>
  <c r="Q3229" i="1"/>
  <c r="W3229" i="1" s="1"/>
  <c r="Q3230" i="1"/>
  <c r="W3230" i="1" s="1"/>
  <c r="Q3231" i="1"/>
  <c r="W3231" i="1" s="1"/>
  <c r="Q3232" i="1"/>
  <c r="W3232" i="1" s="1"/>
  <c r="Q3233" i="1"/>
  <c r="W3233" i="1" s="1"/>
  <c r="Q3234" i="1"/>
  <c r="W3234" i="1" s="1"/>
  <c r="Q3235" i="1"/>
  <c r="W3235" i="1" s="1"/>
  <c r="Q3236" i="1"/>
  <c r="W3236" i="1" s="1"/>
  <c r="Q3237" i="1"/>
  <c r="W3237" i="1" s="1"/>
  <c r="Q3238" i="1"/>
  <c r="W3238" i="1" s="1"/>
  <c r="Q3239" i="1"/>
  <c r="W3239" i="1" s="1"/>
  <c r="Q3240" i="1"/>
  <c r="W3240" i="1" s="1"/>
  <c r="Q3241" i="1"/>
  <c r="W3241" i="1" s="1"/>
  <c r="Q3242" i="1"/>
  <c r="W3242" i="1" s="1"/>
  <c r="Q3243" i="1"/>
  <c r="W3243" i="1" s="1"/>
  <c r="Q3244" i="1"/>
  <c r="W3244" i="1" s="1"/>
  <c r="Q3245" i="1"/>
  <c r="W3245" i="1" s="1"/>
  <c r="Q3246" i="1"/>
  <c r="W3246" i="1" s="1"/>
  <c r="Q3247" i="1"/>
  <c r="W3247" i="1" s="1"/>
  <c r="Q3248" i="1"/>
  <c r="W3248" i="1" s="1"/>
  <c r="Q3249" i="1"/>
  <c r="W3249" i="1" s="1"/>
  <c r="Q3250" i="1"/>
  <c r="W3250" i="1" s="1"/>
  <c r="Q3251" i="1"/>
  <c r="W3251" i="1" s="1"/>
  <c r="Q3252" i="1"/>
  <c r="W3252" i="1" s="1"/>
  <c r="Q3253" i="1"/>
  <c r="W3253" i="1" s="1"/>
  <c r="Q3254" i="1"/>
  <c r="W3254" i="1" s="1"/>
  <c r="Q3255" i="1"/>
  <c r="W3255" i="1" s="1"/>
  <c r="Q3256" i="1"/>
  <c r="W3256" i="1" s="1"/>
  <c r="Q3257" i="1"/>
  <c r="W3257" i="1" s="1"/>
  <c r="Q3258" i="1"/>
  <c r="W3258" i="1" s="1"/>
  <c r="Q3259" i="1"/>
  <c r="W3259" i="1" s="1"/>
  <c r="Q3260" i="1"/>
  <c r="W3260" i="1" s="1"/>
  <c r="Q3261" i="1"/>
  <c r="W3261" i="1" s="1"/>
  <c r="Q3262" i="1"/>
  <c r="W3262" i="1" s="1"/>
  <c r="Q3263" i="1"/>
  <c r="W3263" i="1" s="1"/>
  <c r="Q3264" i="1"/>
  <c r="W3264" i="1" s="1"/>
  <c r="Q3265" i="1"/>
  <c r="W3265" i="1" s="1"/>
  <c r="Q3266" i="1"/>
  <c r="W3266" i="1" s="1"/>
  <c r="Q3267" i="1"/>
  <c r="W3267" i="1" s="1"/>
  <c r="Q3268" i="1"/>
  <c r="W3268" i="1" s="1"/>
  <c r="Q3269" i="1"/>
  <c r="W3269" i="1" s="1"/>
  <c r="Q3270" i="1"/>
  <c r="W3270" i="1" s="1"/>
  <c r="Q3271" i="1"/>
  <c r="W3271" i="1" s="1"/>
  <c r="Q3272" i="1"/>
  <c r="W3272" i="1" s="1"/>
  <c r="Q3273" i="1"/>
  <c r="W3273" i="1" s="1"/>
  <c r="Q3274" i="1"/>
  <c r="W3274" i="1" s="1"/>
  <c r="Q3275" i="1"/>
  <c r="W3275" i="1" s="1"/>
  <c r="Q3276" i="1"/>
  <c r="W3276" i="1" s="1"/>
  <c r="Q3277" i="1"/>
  <c r="W3277" i="1" s="1"/>
  <c r="Q3278" i="1"/>
  <c r="W3278" i="1" s="1"/>
  <c r="Q3279" i="1"/>
  <c r="W3279" i="1" s="1"/>
  <c r="Q3280" i="1"/>
  <c r="W3280" i="1" s="1"/>
  <c r="Q3281" i="1"/>
  <c r="W3281" i="1" s="1"/>
  <c r="Q3282" i="1"/>
  <c r="W3282" i="1" s="1"/>
  <c r="Q3283" i="1"/>
  <c r="W3283" i="1" s="1"/>
  <c r="Q3284" i="1"/>
  <c r="W3284" i="1" s="1"/>
  <c r="Q3285" i="1"/>
  <c r="W3285" i="1" s="1"/>
  <c r="Q3286" i="1"/>
  <c r="W3286" i="1" s="1"/>
  <c r="Q3287" i="1"/>
  <c r="W3287" i="1" s="1"/>
  <c r="Q3288" i="1"/>
  <c r="W3288" i="1" s="1"/>
  <c r="Q3289" i="1"/>
  <c r="W3289" i="1" s="1"/>
  <c r="Q3290" i="1"/>
  <c r="W3290" i="1" s="1"/>
  <c r="Q3291" i="1"/>
  <c r="W3291" i="1" s="1"/>
  <c r="Q3292" i="1"/>
  <c r="W3292" i="1" s="1"/>
  <c r="Q3293" i="1"/>
  <c r="W3293" i="1" s="1"/>
  <c r="Q3294" i="1"/>
  <c r="W3294" i="1" s="1"/>
  <c r="Q3295" i="1"/>
  <c r="W3295" i="1" s="1"/>
  <c r="Q3296" i="1"/>
  <c r="W3296" i="1" s="1"/>
  <c r="Q3297" i="1"/>
  <c r="W3297" i="1" s="1"/>
  <c r="Q3298" i="1"/>
  <c r="W3298" i="1" s="1"/>
  <c r="Q3299" i="1"/>
  <c r="W3299" i="1" s="1"/>
  <c r="Q3300" i="1"/>
  <c r="W3300" i="1" s="1"/>
  <c r="Q3301" i="1"/>
  <c r="W3301" i="1" s="1"/>
  <c r="Q3302" i="1"/>
  <c r="W3302" i="1" s="1"/>
  <c r="Q3303" i="1"/>
  <c r="W3303" i="1" s="1"/>
  <c r="Q3304" i="1"/>
  <c r="W3304" i="1" s="1"/>
  <c r="Q3305" i="1"/>
  <c r="W3305" i="1" s="1"/>
  <c r="Q3306" i="1"/>
  <c r="W3306" i="1" s="1"/>
  <c r="Q3307" i="1"/>
  <c r="W3307" i="1" s="1"/>
  <c r="Q3308" i="1"/>
  <c r="W3308" i="1" s="1"/>
  <c r="Q3309" i="1"/>
  <c r="W3309" i="1" s="1"/>
  <c r="Q3310" i="1"/>
  <c r="W3310" i="1" s="1"/>
  <c r="Q3311" i="1"/>
  <c r="W3311" i="1" s="1"/>
  <c r="Q3312" i="1"/>
  <c r="W3312" i="1" s="1"/>
  <c r="Q3313" i="1"/>
  <c r="W3313" i="1" s="1"/>
  <c r="Q3314" i="1"/>
  <c r="W3314" i="1" s="1"/>
  <c r="Q3315" i="1"/>
  <c r="W3315" i="1" s="1"/>
  <c r="Q3316" i="1"/>
  <c r="W3316" i="1" s="1"/>
  <c r="Q3317" i="1"/>
  <c r="W3317" i="1" s="1"/>
  <c r="Q3318" i="1"/>
  <c r="W3318" i="1" s="1"/>
  <c r="Q3319" i="1"/>
  <c r="W3319" i="1" s="1"/>
  <c r="Q3320" i="1"/>
  <c r="W3320" i="1" s="1"/>
  <c r="Q3321" i="1"/>
  <c r="W3321" i="1" s="1"/>
  <c r="Q3322" i="1"/>
  <c r="W3322" i="1" s="1"/>
  <c r="Q3323" i="1"/>
  <c r="W3323" i="1" s="1"/>
  <c r="Q3324" i="1"/>
  <c r="W3324" i="1" s="1"/>
  <c r="Q3325" i="1"/>
  <c r="W3325" i="1" s="1"/>
  <c r="Q3326" i="1"/>
  <c r="W3326" i="1" s="1"/>
  <c r="Q3327" i="1"/>
  <c r="W3327" i="1" s="1"/>
  <c r="Q3328" i="1"/>
  <c r="W3328" i="1" s="1"/>
  <c r="Q3329" i="1"/>
  <c r="W3329" i="1" s="1"/>
  <c r="Q3330" i="1"/>
  <c r="W3330" i="1" s="1"/>
  <c r="Q3331" i="1"/>
  <c r="W3331" i="1" s="1"/>
  <c r="Q3332" i="1"/>
  <c r="W3332" i="1" s="1"/>
  <c r="Q3333" i="1"/>
  <c r="W3333" i="1" s="1"/>
  <c r="Q3334" i="1"/>
  <c r="W3334" i="1" s="1"/>
  <c r="Q3335" i="1"/>
  <c r="W3335" i="1" s="1"/>
  <c r="Q3336" i="1"/>
  <c r="W3336" i="1" s="1"/>
  <c r="Q3337" i="1"/>
  <c r="W3337" i="1" s="1"/>
  <c r="Q3338" i="1"/>
  <c r="W3338" i="1" s="1"/>
  <c r="Q3339" i="1"/>
  <c r="W3339" i="1" s="1"/>
  <c r="Q3340" i="1"/>
  <c r="W3340" i="1" s="1"/>
  <c r="Q3341" i="1"/>
  <c r="W3341" i="1" s="1"/>
  <c r="Q3342" i="1"/>
  <c r="W3342" i="1" s="1"/>
  <c r="Q3343" i="1"/>
  <c r="W3343" i="1" s="1"/>
  <c r="Q3344" i="1"/>
  <c r="W3344" i="1" s="1"/>
  <c r="Q3345" i="1"/>
  <c r="W3345" i="1" s="1"/>
  <c r="Q3346" i="1"/>
  <c r="W3346" i="1" s="1"/>
  <c r="Q3347" i="1"/>
  <c r="W3347" i="1" s="1"/>
  <c r="Q3348" i="1"/>
  <c r="W3348" i="1" s="1"/>
  <c r="Q3349" i="1"/>
  <c r="W3349" i="1" s="1"/>
  <c r="Q3350" i="1"/>
  <c r="W3350" i="1" s="1"/>
  <c r="Q3351" i="1"/>
  <c r="W3351" i="1" s="1"/>
  <c r="Q3352" i="1"/>
  <c r="W3352" i="1" s="1"/>
  <c r="Q3353" i="1"/>
  <c r="W3353" i="1" s="1"/>
  <c r="Q3354" i="1"/>
  <c r="W3354" i="1" s="1"/>
  <c r="Q3355" i="1"/>
  <c r="W3355" i="1" s="1"/>
  <c r="Q3356" i="1"/>
  <c r="W3356" i="1" s="1"/>
  <c r="Q3357" i="1"/>
  <c r="W3357" i="1" s="1"/>
  <c r="Q3358" i="1"/>
  <c r="W3358" i="1" s="1"/>
  <c r="Q3359" i="1"/>
  <c r="W3359" i="1" s="1"/>
  <c r="Q3360" i="1"/>
  <c r="W3360" i="1" s="1"/>
  <c r="Q3361" i="1"/>
  <c r="W3361" i="1" s="1"/>
  <c r="Q3362" i="1"/>
  <c r="W3362" i="1" s="1"/>
  <c r="Q3363" i="1"/>
  <c r="W3363" i="1" s="1"/>
  <c r="Q3364" i="1"/>
  <c r="W3364" i="1" s="1"/>
  <c r="Q3365" i="1"/>
  <c r="W3365" i="1" s="1"/>
  <c r="Q3366" i="1"/>
  <c r="W3366" i="1" s="1"/>
  <c r="Q3367" i="1"/>
  <c r="W3367" i="1" s="1"/>
  <c r="Q3368" i="1"/>
  <c r="W3368" i="1" s="1"/>
  <c r="Q3369" i="1"/>
  <c r="W3369" i="1" s="1"/>
  <c r="Q3370" i="1"/>
  <c r="W3370" i="1" s="1"/>
  <c r="Q3371" i="1"/>
  <c r="W3371" i="1" s="1"/>
  <c r="Q3372" i="1"/>
  <c r="W3372" i="1" s="1"/>
  <c r="Q3373" i="1"/>
  <c r="W3373" i="1" s="1"/>
  <c r="Q3374" i="1"/>
  <c r="W3374" i="1" s="1"/>
  <c r="Q3375" i="1"/>
  <c r="W3375" i="1" s="1"/>
  <c r="Q3376" i="1"/>
  <c r="W3376" i="1" s="1"/>
  <c r="Q3377" i="1"/>
  <c r="W3377" i="1" s="1"/>
  <c r="Q3378" i="1"/>
  <c r="W3378" i="1" s="1"/>
  <c r="Q3379" i="1"/>
  <c r="W3379" i="1" s="1"/>
  <c r="Q3380" i="1"/>
  <c r="W3380" i="1" s="1"/>
  <c r="Q3381" i="1"/>
  <c r="W3381" i="1" s="1"/>
  <c r="Q3382" i="1"/>
  <c r="W3382" i="1" s="1"/>
  <c r="Q3383" i="1"/>
  <c r="W3383" i="1" s="1"/>
  <c r="Q3384" i="1"/>
  <c r="W3384" i="1" s="1"/>
  <c r="Q3385" i="1"/>
  <c r="W3385" i="1" s="1"/>
  <c r="Q3386" i="1"/>
  <c r="W3386" i="1" s="1"/>
  <c r="Q3387" i="1"/>
  <c r="W3387" i="1" s="1"/>
  <c r="Q3388" i="1"/>
  <c r="W3388" i="1" s="1"/>
  <c r="Q3389" i="1"/>
  <c r="W3389" i="1" s="1"/>
  <c r="Q3390" i="1"/>
  <c r="W3390" i="1" s="1"/>
  <c r="Q3391" i="1"/>
  <c r="W3391" i="1" s="1"/>
  <c r="Q3392" i="1"/>
  <c r="W3392" i="1" s="1"/>
  <c r="Q3393" i="1"/>
  <c r="W3393" i="1" s="1"/>
  <c r="Q3394" i="1"/>
  <c r="W3394" i="1" s="1"/>
  <c r="Q3395" i="1"/>
  <c r="W3395" i="1" s="1"/>
  <c r="Q3396" i="1"/>
  <c r="W3396" i="1" s="1"/>
  <c r="Q3397" i="1"/>
  <c r="W3397" i="1" s="1"/>
  <c r="Q3398" i="1"/>
  <c r="W3398" i="1" s="1"/>
  <c r="Q3399" i="1"/>
  <c r="W3399" i="1" s="1"/>
  <c r="Q3400" i="1"/>
  <c r="W3400" i="1" s="1"/>
  <c r="Q3401" i="1"/>
  <c r="W3401" i="1" s="1"/>
  <c r="Q3402" i="1"/>
  <c r="W3402" i="1" s="1"/>
  <c r="Q3403" i="1"/>
  <c r="W3403" i="1" s="1"/>
  <c r="Q3404" i="1"/>
  <c r="W3404" i="1" s="1"/>
  <c r="Q3405" i="1"/>
  <c r="W3405" i="1" s="1"/>
  <c r="Q3406" i="1"/>
  <c r="W3406" i="1" s="1"/>
  <c r="Q3407" i="1"/>
  <c r="W3407" i="1" s="1"/>
  <c r="Q3408" i="1"/>
  <c r="W3408" i="1" s="1"/>
  <c r="Q3409" i="1"/>
  <c r="W3409" i="1" s="1"/>
  <c r="Q3410" i="1"/>
  <c r="W3410" i="1" s="1"/>
  <c r="Q3411" i="1"/>
  <c r="W3411" i="1" s="1"/>
  <c r="Q3412" i="1"/>
  <c r="W3412" i="1" s="1"/>
  <c r="Q3413" i="1"/>
  <c r="W3413" i="1" s="1"/>
  <c r="Q3414" i="1"/>
  <c r="W3414" i="1" s="1"/>
  <c r="Q3415" i="1"/>
  <c r="W3415" i="1" s="1"/>
  <c r="Q3416" i="1"/>
  <c r="W3416" i="1" s="1"/>
  <c r="Q3417" i="1"/>
  <c r="W3417" i="1" s="1"/>
  <c r="Q3418" i="1"/>
  <c r="W3418" i="1" s="1"/>
  <c r="Q3419" i="1"/>
  <c r="W3419" i="1" s="1"/>
  <c r="Q3420" i="1"/>
  <c r="W3420" i="1" s="1"/>
  <c r="Q3421" i="1"/>
  <c r="W3421" i="1" s="1"/>
  <c r="Q3422" i="1"/>
  <c r="W3422" i="1" s="1"/>
  <c r="Q3423" i="1"/>
  <c r="W3423" i="1" s="1"/>
  <c r="Q3424" i="1"/>
  <c r="W3424" i="1" s="1"/>
  <c r="Q3425" i="1"/>
  <c r="W3425" i="1" s="1"/>
  <c r="Q3426" i="1"/>
  <c r="W3426" i="1" s="1"/>
  <c r="Q3427" i="1"/>
  <c r="W3427" i="1" s="1"/>
  <c r="Q3428" i="1"/>
  <c r="W3428" i="1" s="1"/>
  <c r="Q3429" i="1"/>
  <c r="W3429" i="1" s="1"/>
  <c r="Q3430" i="1"/>
  <c r="W3430" i="1" s="1"/>
  <c r="Q3431" i="1"/>
  <c r="W3431" i="1" s="1"/>
  <c r="Q3432" i="1"/>
  <c r="W3432" i="1" s="1"/>
  <c r="Q3433" i="1"/>
  <c r="W3433" i="1" s="1"/>
  <c r="Q3434" i="1"/>
  <c r="W3434" i="1" s="1"/>
  <c r="Q3435" i="1"/>
  <c r="W3435" i="1" s="1"/>
  <c r="Q3436" i="1"/>
  <c r="W3436" i="1" s="1"/>
  <c r="Q3437" i="1"/>
  <c r="W3437" i="1" s="1"/>
  <c r="Q3438" i="1"/>
  <c r="W3438" i="1" s="1"/>
  <c r="Q3439" i="1"/>
  <c r="W3439" i="1" s="1"/>
  <c r="Q3440" i="1"/>
  <c r="W3440" i="1" s="1"/>
  <c r="Q3441" i="1"/>
  <c r="W3441" i="1" s="1"/>
  <c r="Q3442" i="1"/>
  <c r="W3442" i="1" s="1"/>
  <c r="Q3443" i="1"/>
  <c r="W3443" i="1" s="1"/>
  <c r="Q3444" i="1"/>
  <c r="W3444" i="1" s="1"/>
  <c r="Q3445" i="1"/>
  <c r="W3445" i="1" s="1"/>
  <c r="Q3446" i="1"/>
  <c r="W3446" i="1" s="1"/>
  <c r="Q3447" i="1"/>
  <c r="W3447" i="1" s="1"/>
  <c r="Q3448" i="1"/>
  <c r="W3448" i="1" s="1"/>
  <c r="Q3449" i="1"/>
  <c r="W3449" i="1" s="1"/>
  <c r="Q3450" i="1"/>
  <c r="W3450" i="1" s="1"/>
  <c r="Q3451" i="1"/>
  <c r="W3451" i="1" s="1"/>
  <c r="Q3452" i="1"/>
  <c r="W3452" i="1" s="1"/>
  <c r="Q3453" i="1"/>
  <c r="W3453" i="1" s="1"/>
  <c r="Q3454" i="1"/>
  <c r="W3454" i="1" s="1"/>
  <c r="Q3455" i="1"/>
  <c r="W3455" i="1" s="1"/>
  <c r="Q3456" i="1"/>
  <c r="W3456" i="1" s="1"/>
  <c r="Q3457" i="1"/>
  <c r="W3457" i="1" s="1"/>
  <c r="Q3458" i="1"/>
  <c r="W3458" i="1" s="1"/>
  <c r="Q3459" i="1"/>
  <c r="W3459" i="1" s="1"/>
  <c r="Q3460" i="1"/>
  <c r="W3460" i="1" s="1"/>
  <c r="Q3461" i="1"/>
  <c r="W3461" i="1" s="1"/>
  <c r="Q3462" i="1"/>
  <c r="W3462" i="1" s="1"/>
  <c r="Q3463" i="1"/>
  <c r="W3463" i="1" s="1"/>
  <c r="Q3464" i="1"/>
  <c r="W3464" i="1" s="1"/>
  <c r="Q3465" i="1"/>
  <c r="W3465" i="1" s="1"/>
  <c r="Q3466" i="1"/>
  <c r="W3466" i="1" s="1"/>
  <c r="Q3467" i="1"/>
  <c r="W3467" i="1" s="1"/>
  <c r="Q3468" i="1"/>
  <c r="W3468" i="1" s="1"/>
  <c r="Q3469" i="1"/>
  <c r="W3469" i="1" s="1"/>
  <c r="Q3470" i="1"/>
  <c r="W3470" i="1" s="1"/>
  <c r="Q3471" i="1"/>
  <c r="W3471" i="1" s="1"/>
  <c r="Q3472" i="1"/>
  <c r="W3472" i="1" s="1"/>
  <c r="Q3473" i="1"/>
  <c r="W3473" i="1" s="1"/>
  <c r="Q3474" i="1"/>
  <c r="W3474" i="1" s="1"/>
  <c r="Q3475" i="1"/>
  <c r="W3475" i="1" s="1"/>
  <c r="Q3476" i="1"/>
  <c r="W3476" i="1" s="1"/>
  <c r="Q3477" i="1"/>
  <c r="W3477" i="1" s="1"/>
  <c r="Q3478" i="1"/>
  <c r="W3478" i="1" s="1"/>
  <c r="Q3479" i="1"/>
  <c r="W3479" i="1" s="1"/>
  <c r="Q3480" i="1"/>
  <c r="W3480" i="1" s="1"/>
  <c r="Q3481" i="1"/>
  <c r="W3481" i="1" s="1"/>
  <c r="Q3482" i="1"/>
  <c r="W3482" i="1" s="1"/>
  <c r="Q3483" i="1"/>
  <c r="W3483" i="1" s="1"/>
  <c r="Q3484" i="1"/>
  <c r="W3484" i="1" s="1"/>
  <c r="Q3485" i="1"/>
  <c r="W3485" i="1" s="1"/>
  <c r="Q3486" i="1"/>
  <c r="W3486" i="1" s="1"/>
  <c r="Q3487" i="1"/>
  <c r="W3487" i="1" s="1"/>
  <c r="Q3488" i="1"/>
  <c r="W3488" i="1" s="1"/>
  <c r="Q3489" i="1"/>
  <c r="W3489" i="1" s="1"/>
  <c r="Q3490" i="1"/>
  <c r="W3490" i="1" s="1"/>
  <c r="Q3491" i="1"/>
  <c r="W3491" i="1" s="1"/>
  <c r="Q3492" i="1"/>
  <c r="W3492" i="1" s="1"/>
  <c r="Q3493" i="1"/>
  <c r="W3493" i="1" s="1"/>
  <c r="Q3494" i="1"/>
  <c r="W3494" i="1" s="1"/>
  <c r="Q3495" i="1"/>
  <c r="W3495" i="1" s="1"/>
  <c r="Q3496" i="1"/>
  <c r="W3496" i="1" s="1"/>
  <c r="Q3497" i="1"/>
  <c r="W3497" i="1" s="1"/>
  <c r="Q3498" i="1"/>
  <c r="W3498" i="1" s="1"/>
  <c r="Q3499" i="1"/>
  <c r="W3499" i="1" s="1"/>
  <c r="Q3500" i="1"/>
  <c r="W3500" i="1" s="1"/>
  <c r="Q3501" i="1"/>
  <c r="W3501" i="1" s="1"/>
  <c r="Q3502" i="1"/>
  <c r="W3502" i="1" s="1"/>
  <c r="Q3503" i="1"/>
  <c r="W3503" i="1" s="1"/>
  <c r="Q3504" i="1"/>
  <c r="W3504" i="1" s="1"/>
  <c r="Q3505" i="1"/>
  <c r="W3505" i="1" s="1"/>
  <c r="Q3506" i="1"/>
  <c r="W3506" i="1" s="1"/>
  <c r="Q3507" i="1"/>
  <c r="W3507" i="1" s="1"/>
  <c r="Q3508" i="1"/>
  <c r="W3508" i="1" s="1"/>
  <c r="Q3509" i="1"/>
  <c r="W3509" i="1" s="1"/>
  <c r="Q3510" i="1"/>
  <c r="W3510" i="1" s="1"/>
  <c r="Q3511" i="1"/>
  <c r="W3511" i="1" s="1"/>
  <c r="Q3512" i="1"/>
  <c r="W3512" i="1" s="1"/>
  <c r="Q3513" i="1"/>
  <c r="W3513" i="1" s="1"/>
  <c r="Q3514" i="1"/>
  <c r="W3514" i="1" s="1"/>
  <c r="Q3515" i="1"/>
  <c r="W3515" i="1" s="1"/>
  <c r="Q3516" i="1"/>
  <c r="W3516" i="1" s="1"/>
  <c r="Q3517" i="1"/>
  <c r="W3517" i="1" s="1"/>
  <c r="Q3518" i="1"/>
  <c r="W3518" i="1" s="1"/>
  <c r="Q3519" i="1"/>
  <c r="W3519" i="1" s="1"/>
  <c r="Q3520" i="1"/>
  <c r="W3520" i="1" s="1"/>
  <c r="Q3521" i="1"/>
  <c r="W3521" i="1" s="1"/>
  <c r="Q3522" i="1"/>
  <c r="W3522" i="1" s="1"/>
  <c r="Q3523" i="1"/>
  <c r="W3523" i="1" s="1"/>
  <c r="Q3524" i="1"/>
  <c r="W3524" i="1" s="1"/>
  <c r="Q3525" i="1"/>
  <c r="W3525" i="1" s="1"/>
  <c r="Q3526" i="1"/>
  <c r="W3526" i="1" s="1"/>
  <c r="Q3527" i="1"/>
  <c r="W3527" i="1" s="1"/>
  <c r="Q3528" i="1"/>
  <c r="W3528" i="1" s="1"/>
  <c r="Q3529" i="1"/>
  <c r="W3529" i="1" s="1"/>
  <c r="Q3530" i="1"/>
  <c r="W3530" i="1" s="1"/>
  <c r="Q3531" i="1"/>
  <c r="W3531" i="1" s="1"/>
  <c r="Q3532" i="1"/>
  <c r="W3532" i="1" s="1"/>
  <c r="Q3533" i="1"/>
  <c r="W3533" i="1" s="1"/>
  <c r="Q3534" i="1"/>
  <c r="W3534" i="1" s="1"/>
  <c r="Q3535" i="1"/>
  <c r="W3535" i="1" s="1"/>
  <c r="Q3536" i="1"/>
  <c r="W3536" i="1" s="1"/>
  <c r="Q3537" i="1"/>
  <c r="W3537" i="1" s="1"/>
  <c r="Q3538" i="1"/>
  <c r="W3538" i="1" s="1"/>
  <c r="Q3539" i="1"/>
  <c r="W3539" i="1" s="1"/>
  <c r="Q3540" i="1"/>
  <c r="W3540" i="1" s="1"/>
  <c r="Q3541" i="1"/>
  <c r="W3541" i="1" s="1"/>
  <c r="Q3542" i="1"/>
  <c r="W3542" i="1" s="1"/>
  <c r="Q3543" i="1"/>
  <c r="W3543" i="1" s="1"/>
  <c r="Q3544" i="1"/>
  <c r="W3544" i="1" s="1"/>
  <c r="Q3545" i="1"/>
  <c r="W3545" i="1" s="1"/>
  <c r="Q3546" i="1"/>
  <c r="W3546" i="1" s="1"/>
  <c r="Q3547" i="1"/>
  <c r="W3547" i="1" s="1"/>
  <c r="Q3548" i="1"/>
  <c r="W3548" i="1" s="1"/>
  <c r="Q3549" i="1"/>
  <c r="W3549" i="1" s="1"/>
  <c r="Q3550" i="1"/>
  <c r="W3550" i="1" s="1"/>
  <c r="Q3551" i="1"/>
  <c r="W3551" i="1" s="1"/>
  <c r="Q3552" i="1"/>
  <c r="W3552" i="1" s="1"/>
  <c r="Q3553" i="1"/>
  <c r="W3553" i="1" s="1"/>
  <c r="Q3554" i="1"/>
  <c r="W3554" i="1" s="1"/>
  <c r="Q3555" i="1"/>
  <c r="W3555" i="1" s="1"/>
  <c r="Q3556" i="1"/>
  <c r="W3556" i="1" s="1"/>
  <c r="Q3557" i="1"/>
  <c r="W3557" i="1" s="1"/>
  <c r="Q3558" i="1"/>
  <c r="W3558" i="1" s="1"/>
  <c r="Q3559" i="1"/>
  <c r="W3559" i="1" s="1"/>
  <c r="Q3560" i="1"/>
  <c r="W3560" i="1" s="1"/>
  <c r="Q3561" i="1"/>
  <c r="W3561" i="1" s="1"/>
  <c r="Q3562" i="1"/>
  <c r="W3562" i="1" s="1"/>
  <c r="Q3563" i="1"/>
  <c r="W3563" i="1" s="1"/>
  <c r="Q3564" i="1"/>
  <c r="W3564" i="1" s="1"/>
  <c r="Q3565" i="1"/>
  <c r="W3565" i="1" s="1"/>
  <c r="Q3566" i="1"/>
  <c r="W3566" i="1" s="1"/>
  <c r="Q3567" i="1"/>
  <c r="W3567" i="1" s="1"/>
  <c r="Q3568" i="1"/>
  <c r="W3568" i="1" s="1"/>
  <c r="Q3569" i="1"/>
  <c r="W3569" i="1" s="1"/>
  <c r="Q3570" i="1"/>
  <c r="W3570" i="1" s="1"/>
  <c r="Q3571" i="1"/>
  <c r="W3571" i="1" s="1"/>
  <c r="Q3572" i="1"/>
  <c r="W3572" i="1" s="1"/>
  <c r="Q3573" i="1"/>
  <c r="W3573" i="1" s="1"/>
  <c r="Q3574" i="1"/>
  <c r="W3574" i="1" s="1"/>
  <c r="Q3575" i="1"/>
  <c r="W3575" i="1" s="1"/>
  <c r="Q3576" i="1"/>
  <c r="W3576" i="1" s="1"/>
  <c r="Q3577" i="1"/>
  <c r="W3577" i="1" s="1"/>
  <c r="Q3578" i="1"/>
  <c r="W3578" i="1" s="1"/>
  <c r="Q3579" i="1"/>
  <c r="W3579" i="1" s="1"/>
  <c r="Q3580" i="1"/>
  <c r="W3580" i="1" s="1"/>
  <c r="Q3581" i="1"/>
  <c r="W3581" i="1" s="1"/>
  <c r="Q3582" i="1"/>
  <c r="W3582" i="1" s="1"/>
  <c r="Q3583" i="1"/>
  <c r="W3583" i="1" s="1"/>
  <c r="Q3584" i="1"/>
  <c r="W3584" i="1" s="1"/>
  <c r="Q3585" i="1"/>
  <c r="W3585" i="1" s="1"/>
  <c r="Q3586" i="1"/>
  <c r="W3586" i="1" s="1"/>
  <c r="Q3587" i="1"/>
  <c r="W3587" i="1" s="1"/>
  <c r="Q3588" i="1"/>
  <c r="W3588" i="1" s="1"/>
  <c r="Q3589" i="1"/>
  <c r="W3589" i="1" s="1"/>
  <c r="Q3590" i="1"/>
  <c r="W3590" i="1" s="1"/>
  <c r="Q3591" i="1"/>
  <c r="W3591" i="1" s="1"/>
  <c r="Q3592" i="1"/>
  <c r="W3592" i="1" s="1"/>
  <c r="Q3593" i="1"/>
  <c r="W3593" i="1" s="1"/>
  <c r="Q3594" i="1"/>
  <c r="W3594" i="1" s="1"/>
  <c r="Q3595" i="1"/>
  <c r="W3595" i="1" s="1"/>
  <c r="Q3596" i="1"/>
  <c r="W3596" i="1" s="1"/>
  <c r="Q3597" i="1"/>
  <c r="W3597" i="1" s="1"/>
  <c r="Q3598" i="1"/>
  <c r="W3598" i="1" s="1"/>
  <c r="Q3599" i="1"/>
  <c r="W3599" i="1" s="1"/>
  <c r="Q3600" i="1"/>
  <c r="W3600" i="1" s="1"/>
  <c r="Q3601" i="1"/>
  <c r="W3601" i="1" s="1"/>
  <c r="Q3602" i="1"/>
  <c r="W3602" i="1" s="1"/>
  <c r="Q3603" i="1"/>
  <c r="W3603" i="1" s="1"/>
  <c r="Q3604" i="1"/>
  <c r="W3604" i="1" s="1"/>
  <c r="Q3605" i="1"/>
  <c r="W3605" i="1" s="1"/>
  <c r="Q3606" i="1"/>
  <c r="W3606" i="1" s="1"/>
  <c r="Q3607" i="1"/>
  <c r="W3607" i="1" s="1"/>
  <c r="Q3608" i="1"/>
  <c r="W3608" i="1" s="1"/>
  <c r="Q3609" i="1"/>
  <c r="W3609" i="1" s="1"/>
  <c r="Q3610" i="1"/>
  <c r="W3610" i="1" s="1"/>
  <c r="Q3611" i="1"/>
  <c r="W3611" i="1" s="1"/>
  <c r="Q3612" i="1"/>
  <c r="W3612" i="1" s="1"/>
  <c r="Q3613" i="1"/>
  <c r="W3613" i="1" s="1"/>
  <c r="Q3614" i="1"/>
  <c r="W3614" i="1" s="1"/>
  <c r="Q3615" i="1"/>
  <c r="W3615" i="1" s="1"/>
  <c r="Q3616" i="1"/>
  <c r="W3616" i="1" s="1"/>
  <c r="Q3617" i="1"/>
  <c r="W3617" i="1" s="1"/>
  <c r="Q3618" i="1"/>
  <c r="W3618" i="1" s="1"/>
  <c r="Q3619" i="1"/>
  <c r="W3619" i="1" s="1"/>
  <c r="Q3620" i="1"/>
  <c r="W3620" i="1" s="1"/>
  <c r="Q3621" i="1"/>
  <c r="W3621" i="1" s="1"/>
  <c r="Q3622" i="1"/>
  <c r="W3622" i="1" s="1"/>
  <c r="Q3623" i="1"/>
  <c r="W3623" i="1" s="1"/>
  <c r="Q3624" i="1"/>
  <c r="W3624" i="1" s="1"/>
  <c r="Q3625" i="1"/>
  <c r="W3625" i="1" s="1"/>
  <c r="Q3626" i="1"/>
  <c r="W3626" i="1" s="1"/>
  <c r="Q3627" i="1"/>
  <c r="W3627" i="1" s="1"/>
  <c r="Q3628" i="1"/>
  <c r="W3628" i="1" s="1"/>
  <c r="Q3629" i="1"/>
  <c r="W3629" i="1" s="1"/>
  <c r="Q3630" i="1"/>
  <c r="W3630" i="1" s="1"/>
  <c r="Q3631" i="1"/>
  <c r="W3631" i="1" s="1"/>
  <c r="Q3632" i="1"/>
  <c r="W3632" i="1" s="1"/>
  <c r="Q3633" i="1"/>
  <c r="W3633" i="1" s="1"/>
  <c r="Q3634" i="1"/>
  <c r="W3634" i="1" s="1"/>
  <c r="Q3635" i="1"/>
  <c r="W3635" i="1" s="1"/>
  <c r="Q3636" i="1"/>
  <c r="W3636" i="1" s="1"/>
  <c r="Q3637" i="1"/>
  <c r="W3637" i="1" s="1"/>
  <c r="Q3638" i="1"/>
  <c r="W3638" i="1" s="1"/>
  <c r="Q3639" i="1"/>
  <c r="W3639" i="1" s="1"/>
  <c r="Q3640" i="1"/>
  <c r="W3640" i="1" s="1"/>
  <c r="Q3641" i="1"/>
  <c r="W3641" i="1" s="1"/>
  <c r="Q3642" i="1"/>
  <c r="W3642" i="1" s="1"/>
  <c r="Q3643" i="1"/>
  <c r="W3643" i="1" s="1"/>
  <c r="Q3644" i="1"/>
  <c r="W3644" i="1" s="1"/>
  <c r="Q3645" i="1"/>
  <c r="W3645" i="1" s="1"/>
  <c r="Q3646" i="1"/>
  <c r="W3646" i="1" s="1"/>
  <c r="Q3647" i="1"/>
  <c r="W3647" i="1" s="1"/>
  <c r="Q3648" i="1"/>
  <c r="W3648" i="1" s="1"/>
  <c r="Q3649" i="1"/>
  <c r="W3649" i="1" s="1"/>
  <c r="Q3650" i="1"/>
  <c r="W3650" i="1" s="1"/>
  <c r="Q3651" i="1"/>
  <c r="W3651" i="1" s="1"/>
  <c r="Q3652" i="1"/>
  <c r="W3652" i="1" s="1"/>
  <c r="Q3653" i="1"/>
  <c r="W3653" i="1" s="1"/>
  <c r="Q3654" i="1"/>
  <c r="W3654" i="1" s="1"/>
  <c r="Q3655" i="1"/>
  <c r="W3655" i="1" s="1"/>
  <c r="Q3656" i="1"/>
  <c r="W3656" i="1" s="1"/>
  <c r="Q3657" i="1"/>
  <c r="W3657" i="1" s="1"/>
  <c r="Q3658" i="1"/>
  <c r="W3658" i="1" s="1"/>
  <c r="Q3659" i="1"/>
  <c r="W3659" i="1" s="1"/>
  <c r="Q3660" i="1"/>
  <c r="W3660" i="1" s="1"/>
  <c r="Q3661" i="1"/>
  <c r="W3661" i="1" s="1"/>
  <c r="Q3662" i="1"/>
  <c r="W3662" i="1" s="1"/>
  <c r="Q3663" i="1"/>
  <c r="W3663" i="1" s="1"/>
  <c r="Q3664" i="1"/>
  <c r="W3664" i="1" s="1"/>
  <c r="Q3665" i="1"/>
  <c r="W3665" i="1" s="1"/>
  <c r="Q3666" i="1"/>
  <c r="W3666" i="1" s="1"/>
  <c r="Q3667" i="1"/>
  <c r="W3667" i="1" s="1"/>
  <c r="Q3668" i="1"/>
  <c r="W3668" i="1" s="1"/>
  <c r="Q3669" i="1"/>
  <c r="W3669" i="1" s="1"/>
  <c r="Q3670" i="1"/>
  <c r="W3670" i="1" s="1"/>
  <c r="Q3671" i="1"/>
  <c r="W3671" i="1" s="1"/>
  <c r="Q3672" i="1"/>
  <c r="W3672" i="1" s="1"/>
  <c r="Q3673" i="1"/>
  <c r="W3673" i="1" s="1"/>
  <c r="Q3674" i="1"/>
  <c r="W3674" i="1" s="1"/>
  <c r="Q3675" i="1"/>
  <c r="W3675" i="1" s="1"/>
  <c r="Q3676" i="1"/>
  <c r="W3676" i="1" s="1"/>
  <c r="Q3677" i="1"/>
  <c r="W3677" i="1" s="1"/>
  <c r="Q3678" i="1"/>
  <c r="W3678" i="1" s="1"/>
  <c r="Q3679" i="1"/>
  <c r="W3679" i="1" s="1"/>
  <c r="Q3680" i="1"/>
  <c r="W3680" i="1" s="1"/>
  <c r="Q3681" i="1"/>
  <c r="W3681" i="1" s="1"/>
  <c r="Q3682" i="1"/>
  <c r="W3682" i="1" s="1"/>
  <c r="Q3683" i="1"/>
  <c r="W3683" i="1" s="1"/>
  <c r="Q3684" i="1"/>
  <c r="W3684" i="1" s="1"/>
  <c r="Q3685" i="1"/>
  <c r="W3685" i="1" s="1"/>
  <c r="Q3686" i="1"/>
  <c r="W3686" i="1" s="1"/>
  <c r="Q3687" i="1"/>
  <c r="W3687" i="1" s="1"/>
  <c r="Q3688" i="1"/>
  <c r="W3688" i="1" s="1"/>
  <c r="Q3689" i="1"/>
  <c r="W3689" i="1" s="1"/>
  <c r="Q3690" i="1"/>
  <c r="W3690" i="1" s="1"/>
  <c r="Q3691" i="1"/>
  <c r="W3691" i="1" s="1"/>
  <c r="Q3692" i="1"/>
  <c r="W3692" i="1" s="1"/>
  <c r="Q3693" i="1"/>
  <c r="W3693" i="1" s="1"/>
  <c r="Q3694" i="1"/>
  <c r="W3694" i="1" s="1"/>
  <c r="Q3695" i="1"/>
  <c r="W3695" i="1" s="1"/>
  <c r="Q3696" i="1"/>
  <c r="W3696" i="1" s="1"/>
  <c r="Q3697" i="1"/>
  <c r="W3697" i="1" s="1"/>
  <c r="Q3698" i="1"/>
  <c r="W3698" i="1" s="1"/>
  <c r="Q3699" i="1"/>
  <c r="W3699" i="1" s="1"/>
  <c r="Q3700" i="1"/>
  <c r="W3700" i="1" s="1"/>
  <c r="Q3701" i="1"/>
  <c r="W3701" i="1" s="1"/>
  <c r="Q3702" i="1"/>
  <c r="W3702" i="1" s="1"/>
  <c r="Q3703" i="1"/>
  <c r="W3703" i="1" s="1"/>
  <c r="Q3704" i="1"/>
  <c r="W3704" i="1" s="1"/>
  <c r="Q3705" i="1"/>
  <c r="W3705" i="1" s="1"/>
  <c r="Q3706" i="1"/>
  <c r="W3706" i="1" s="1"/>
  <c r="Q3707" i="1"/>
  <c r="W3707" i="1" s="1"/>
  <c r="Q3708" i="1"/>
  <c r="W3708" i="1" s="1"/>
  <c r="Q3709" i="1"/>
  <c r="W3709" i="1" s="1"/>
  <c r="Q3710" i="1"/>
  <c r="W3710" i="1" s="1"/>
  <c r="Q3711" i="1"/>
  <c r="W3711" i="1" s="1"/>
  <c r="Q3712" i="1"/>
  <c r="W3712" i="1" s="1"/>
  <c r="Q3713" i="1"/>
  <c r="W3713" i="1" s="1"/>
  <c r="Q3714" i="1"/>
  <c r="W3714" i="1" s="1"/>
  <c r="Q3715" i="1"/>
  <c r="W3715" i="1" s="1"/>
  <c r="Q3716" i="1"/>
  <c r="W3716" i="1" s="1"/>
  <c r="Q3717" i="1"/>
  <c r="W3717" i="1" s="1"/>
  <c r="Q3718" i="1"/>
  <c r="W3718" i="1" s="1"/>
  <c r="Q3719" i="1"/>
  <c r="W3719" i="1" s="1"/>
  <c r="Q3720" i="1"/>
  <c r="W3720" i="1" s="1"/>
  <c r="Q3721" i="1"/>
  <c r="W3721" i="1" s="1"/>
  <c r="Q3722" i="1"/>
  <c r="W3722" i="1" s="1"/>
  <c r="Q3723" i="1"/>
  <c r="W3723" i="1" s="1"/>
  <c r="Q3724" i="1"/>
  <c r="W3724" i="1" s="1"/>
  <c r="Q3725" i="1"/>
  <c r="W3725" i="1" s="1"/>
  <c r="Q3726" i="1"/>
  <c r="W3726" i="1" s="1"/>
  <c r="Q3727" i="1"/>
  <c r="W3727" i="1" s="1"/>
  <c r="Q3728" i="1"/>
  <c r="W3728" i="1" s="1"/>
  <c r="Q3729" i="1"/>
  <c r="W3729" i="1" s="1"/>
  <c r="Q3730" i="1"/>
  <c r="W3730" i="1" s="1"/>
  <c r="Q3731" i="1"/>
  <c r="W3731" i="1" s="1"/>
  <c r="Q3732" i="1"/>
  <c r="W3732" i="1" s="1"/>
  <c r="Q3733" i="1"/>
  <c r="W3733" i="1" s="1"/>
  <c r="Q3734" i="1"/>
  <c r="W3734" i="1" s="1"/>
  <c r="Q3735" i="1"/>
  <c r="W3735" i="1" s="1"/>
  <c r="Q3736" i="1"/>
  <c r="W3736" i="1" s="1"/>
  <c r="Q3737" i="1"/>
  <c r="W3737" i="1" s="1"/>
  <c r="Q3738" i="1"/>
  <c r="W3738" i="1" s="1"/>
  <c r="Q3739" i="1"/>
  <c r="W3739" i="1" s="1"/>
  <c r="Q3740" i="1"/>
  <c r="W3740" i="1" s="1"/>
  <c r="Q3741" i="1"/>
  <c r="W3741" i="1" s="1"/>
  <c r="Q3742" i="1"/>
  <c r="W3742" i="1" s="1"/>
  <c r="Q3743" i="1"/>
  <c r="W3743" i="1" s="1"/>
  <c r="Q3744" i="1"/>
  <c r="W3744" i="1" s="1"/>
  <c r="Q3745" i="1"/>
  <c r="W3745" i="1" s="1"/>
  <c r="Q3746" i="1"/>
  <c r="W3746" i="1" s="1"/>
  <c r="Q3747" i="1"/>
  <c r="W3747" i="1" s="1"/>
  <c r="Q3748" i="1"/>
  <c r="W3748" i="1" s="1"/>
  <c r="Q3749" i="1"/>
  <c r="W3749" i="1" s="1"/>
  <c r="Q3750" i="1"/>
  <c r="W3750" i="1" s="1"/>
  <c r="Q3751" i="1"/>
  <c r="W3751" i="1" s="1"/>
  <c r="Q3752" i="1"/>
  <c r="W3752" i="1" s="1"/>
  <c r="Q3753" i="1"/>
  <c r="W3753" i="1" s="1"/>
  <c r="Q3754" i="1"/>
  <c r="W3754" i="1" s="1"/>
  <c r="Q3755" i="1"/>
  <c r="W3755" i="1" s="1"/>
  <c r="Q3756" i="1"/>
  <c r="W3756" i="1" s="1"/>
  <c r="Q3757" i="1"/>
  <c r="W3757" i="1" s="1"/>
  <c r="Q3758" i="1"/>
  <c r="W3758" i="1" s="1"/>
  <c r="Q3759" i="1"/>
  <c r="W3759" i="1" s="1"/>
  <c r="Q3760" i="1"/>
  <c r="W3760" i="1" s="1"/>
  <c r="Q3761" i="1"/>
  <c r="W3761" i="1" s="1"/>
  <c r="Q3762" i="1"/>
  <c r="W3762" i="1" s="1"/>
  <c r="Q3763" i="1"/>
  <c r="W3763" i="1" s="1"/>
  <c r="Q3764" i="1"/>
  <c r="W3764" i="1" s="1"/>
  <c r="Q3765" i="1"/>
  <c r="W3765" i="1" s="1"/>
  <c r="Q3766" i="1"/>
  <c r="W3766" i="1" s="1"/>
  <c r="Q3767" i="1"/>
  <c r="W3767" i="1" s="1"/>
  <c r="Q3768" i="1"/>
  <c r="W3768" i="1" s="1"/>
  <c r="Q3769" i="1"/>
  <c r="W3769" i="1" s="1"/>
  <c r="Q3770" i="1"/>
  <c r="W3770" i="1" s="1"/>
  <c r="Q3771" i="1"/>
  <c r="W3771" i="1" s="1"/>
  <c r="Q3772" i="1"/>
  <c r="W3772" i="1" s="1"/>
  <c r="Q3773" i="1"/>
  <c r="W3773" i="1" s="1"/>
  <c r="Q3774" i="1"/>
  <c r="W3774" i="1" s="1"/>
  <c r="Q3775" i="1"/>
  <c r="W3775" i="1" s="1"/>
  <c r="Q3776" i="1"/>
  <c r="W3776" i="1" s="1"/>
  <c r="Q3777" i="1"/>
  <c r="W3777" i="1" s="1"/>
  <c r="Q3778" i="1"/>
  <c r="W3778" i="1" s="1"/>
  <c r="Q3779" i="1"/>
  <c r="W3779" i="1" s="1"/>
  <c r="Q3780" i="1"/>
  <c r="W3780" i="1" s="1"/>
  <c r="Q3781" i="1"/>
  <c r="W3781" i="1" s="1"/>
  <c r="Q3782" i="1"/>
  <c r="W3782" i="1" s="1"/>
  <c r="Q3783" i="1"/>
  <c r="W3783" i="1" s="1"/>
  <c r="Q3784" i="1"/>
  <c r="W3784" i="1" s="1"/>
  <c r="Q3785" i="1"/>
  <c r="W3785" i="1" s="1"/>
  <c r="Q3786" i="1"/>
  <c r="W3786" i="1" s="1"/>
  <c r="Q3787" i="1"/>
  <c r="W3787" i="1" s="1"/>
  <c r="Q3788" i="1"/>
  <c r="W3788" i="1" s="1"/>
  <c r="Q3789" i="1"/>
  <c r="W3789" i="1" s="1"/>
  <c r="Q3790" i="1"/>
  <c r="W3790" i="1" s="1"/>
  <c r="Q3791" i="1"/>
  <c r="W3791" i="1" s="1"/>
  <c r="Q3792" i="1"/>
  <c r="W3792" i="1" s="1"/>
  <c r="Q3793" i="1"/>
  <c r="W3793" i="1" s="1"/>
  <c r="Q3794" i="1"/>
  <c r="W3794" i="1" s="1"/>
  <c r="Q3795" i="1"/>
  <c r="W3795" i="1" s="1"/>
  <c r="Q3796" i="1"/>
  <c r="W3796" i="1" s="1"/>
  <c r="Q3797" i="1"/>
  <c r="W3797" i="1" s="1"/>
  <c r="Q3798" i="1"/>
  <c r="W3798" i="1" s="1"/>
  <c r="Q3799" i="1"/>
  <c r="W3799" i="1" s="1"/>
  <c r="Q3800" i="1"/>
  <c r="W3800" i="1" s="1"/>
  <c r="Q3801" i="1"/>
  <c r="W3801" i="1" s="1"/>
  <c r="Q3802" i="1"/>
  <c r="W3802" i="1" s="1"/>
  <c r="Q3803" i="1"/>
  <c r="W3803" i="1" s="1"/>
  <c r="Q3804" i="1"/>
  <c r="W3804" i="1" s="1"/>
  <c r="Q3805" i="1"/>
  <c r="W3805" i="1" s="1"/>
  <c r="Q3806" i="1"/>
  <c r="W3806" i="1" s="1"/>
  <c r="Q3807" i="1"/>
  <c r="W3807" i="1" s="1"/>
  <c r="Q3808" i="1"/>
  <c r="W3808" i="1" s="1"/>
  <c r="Q3809" i="1"/>
  <c r="W3809" i="1" s="1"/>
  <c r="Q3810" i="1"/>
  <c r="W3810" i="1" s="1"/>
  <c r="Q3811" i="1"/>
  <c r="W3811" i="1" s="1"/>
  <c r="Q3812" i="1"/>
  <c r="W3812" i="1" s="1"/>
  <c r="Q3813" i="1"/>
  <c r="W3813" i="1" s="1"/>
  <c r="Q3814" i="1"/>
  <c r="W3814" i="1" s="1"/>
  <c r="Q3815" i="1"/>
  <c r="W3815" i="1" s="1"/>
  <c r="Q3816" i="1"/>
  <c r="W3816" i="1" s="1"/>
  <c r="Q3817" i="1"/>
  <c r="W3817" i="1" s="1"/>
  <c r="Q3818" i="1"/>
  <c r="W3818" i="1" s="1"/>
  <c r="Q3819" i="1"/>
  <c r="W3819" i="1" s="1"/>
  <c r="Q3820" i="1"/>
  <c r="W3820" i="1" s="1"/>
  <c r="Q3821" i="1"/>
  <c r="W3821" i="1" s="1"/>
  <c r="Q3822" i="1"/>
  <c r="W3822" i="1" s="1"/>
  <c r="Q3823" i="1"/>
  <c r="W3823" i="1" s="1"/>
  <c r="Q3824" i="1"/>
  <c r="W3824" i="1" s="1"/>
  <c r="Q3825" i="1"/>
  <c r="W3825" i="1" s="1"/>
  <c r="Q3826" i="1"/>
  <c r="W3826" i="1" s="1"/>
  <c r="Q3827" i="1"/>
  <c r="W3827" i="1" s="1"/>
  <c r="Q3828" i="1"/>
  <c r="W3828" i="1" s="1"/>
  <c r="Q3829" i="1"/>
  <c r="W3829" i="1" s="1"/>
  <c r="Q3830" i="1"/>
  <c r="W3830" i="1" s="1"/>
  <c r="Q3831" i="1"/>
  <c r="W3831" i="1" s="1"/>
  <c r="Q3832" i="1"/>
  <c r="W3832" i="1" s="1"/>
  <c r="Q3833" i="1"/>
  <c r="W3833" i="1" s="1"/>
  <c r="Q3834" i="1"/>
  <c r="W3834" i="1" s="1"/>
  <c r="Q3835" i="1"/>
  <c r="W3835" i="1" s="1"/>
  <c r="Q3836" i="1"/>
  <c r="W3836" i="1" s="1"/>
  <c r="Q3837" i="1"/>
  <c r="W3837" i="1" s="1"/>
  <c r="Q3838" i="1"/>
  <c r="W3838" i="1" s="1"/>
  <c r="Q3839" i="1"/>
  <c r="W3839" i="1" s="1"/>
  <c r="Q3840" i="1"/>
  <c r="W3840" i="1" s="1"/>
  <c r="Q3841" i="1"/>
  <c r="W3841" i="1" s="1"/>
  <c r="Q3842" i="1"/>
  <c r="W3842" i="1" s="1"/>
  <c r="Q3843" i="1"/>
  <c r="W3843" i="1" s="1"/>
  <c r="Q3844" i="1"/>
  <c r="W3844" i="1" s="1"/>
  <c r="Q3845" i="1"/>
  <c r="W3845" i="1" s="1"/>
  <c r="Q3846" i="1"/>
  <c r="W3846" i="1" s="1"/>
  <c r="Q3847" i="1"/>
  <c r="W3847" i="1" s="1"/>
  <c r="Q3848" i="1"/>
  <c r="W3848" i="1" s="1"/>
  <c r="Q3849" i="1"/>
  <c r="W3849" i="1" s="1"/>
  <c r="Q3850" i="1"/>
  <c r="W3850" i="1" s="1"/>
  <c r="Q3851" i="1"/>
  <c r="W3851" i="1" s="1"/>
  <c r="Q3852" i="1"/>
  <c r="W3852" i="1" s="1"/>
  <c r="Q3853" i="1"/>
  <c r="W3853" i="1" s="1"/>
  <c r="Q3854" i="1"/>
  <c r="W3854" i="1" s="1"/>
  <c r="Q3855" i="1"/>
  <c r="W3855" i="1" s="1"/>
  <c r="Q3856" i="1"/>
  <c r="W3856" i="1" s="1"/>
  <c r="Q3857" i="1"/>
  <c r="W3857" i="1" s="1"/>
  <c r="Q3858" i="1"/>
  <c r="W3858" i="1" s="1"/>
  <c r="Q3859" i="1"/>
  <c r="W3859" i="1" s="1"/>
  <c r="Q3860" i="1"/>
  <c r="W3860" i="1" s="1"/>
  <c r="Q3861" i="1"/>
  <c r="W3861" i="1" s="1"/>
  <c r="Q3862" i="1"/>
  <c r="W3862" i="1" s="1"/>
  <c r="Q3863" i="1"/>
  <c r="W3863" i="1" s="1"/>
  <c r="Q3864" i="1"/>
  <c r="W3864" i="1" s="1"/>
  <c r="Q3865" i="1"/>
  <c r="W3865" i="1" s="1"/>
  <c r="Q3866" i="1"/>
  <c r="W3866" i="1" s="1"/>
  <c r="Q3867" i="1"/>
  <c r="W3867" i="1" s="1"/>
  <c r="Q3868" i="1"/>
  <c r="W3868" i="1" s="1"/>
  <c r="Q3869" i="1"/>
  <c r="W3869" i="1" s="1"/>
  <c r="Q3870" i="1"/>
  <c r="W3870" i="1" s="1"/>
  <c r="Q3871" i="1"/>
  <c r="W3871" i="1" s="1"/>
  <c r="Q3872" i="1"/>
  <c r="W3872" i="1" s="1"/>
  <c r="Q3873" i="1"/>
  <c r="W3873" i="1" s="1"/>
  <c r="Q3874" i="1"/>
  <c r="W3874" i="1" s="1"/>
  <c r="Q3875" i="1"/>
  <c r="W3875" i="1" s="1"/>
  <c r="Q3876" i="1"/>
  <c r="W3876" i="1" s="1"/>
  <c r="Q3877" i="1"/>
  <c r="W3877" i="1" s="1"/>
  <c r="Q3878" i="1"/>
  <c r="W3878" i="1" s="1"/>
  <c r="Q3879" i="1"/>
  <c r="W3879" i="1" s="1"/>
  <c r="Q3880" i="1"/>
  <c r="W3880" i="1" s="1"/>
  <c r="Q3881" i="1"/>
  <c r="W3881" i="1" s="1"/>
  <c r="Q3882" i="1"/>
  <c r="W3882" i="1" s="1"/>
  <c r="Q3883" i="1"/>
  <c r="W3883" i="1" s="1"/>
  <c r="Q3884" i="1"/>
  <c r="W3884" i="1" s="1"/>
  <c r="Q3885" i="1"/>
  <c r="W3885" i="1" s="1"/>
  <c r="Q3886" i="1"/>
  <c r="W3886" i="1" s="1"/>
  <c r="Q3887" i="1"/>
  <c r="W3887" i="1" s="1"/>
  <c r="Q3888" i="1"/>
  <c r="W3888" i="1" s="1"/>
  <c r="Q3889" i="1"/>
  <c r="W3889" i="1" s="1"/>
  <c r="Q3890" i="1"/>
  <c r="W3890" i="1" s="1"/>
  <c r="Q3891" i="1"/>
  <c r="W3891" i="1" s="1"/>
  <c r="Q3892" i="1"/>
  <c r="W3892" i="1" s="1"/>
  <c r="Q3893" i="1"/>
  <c r="W3893" i="1" s="1"/>
  <c r="Q3894" i="1"/>
  <c r="W3894" i="1" s="1"/>
  <c r="Q3895" i="1"/>
  <c r="W3895" i="1" s="1"/>
  <c r="Q3896" i="1"/>
  <c r="W3896" i="1" s="1"/>
  <c r="Q3897" i="1"/>
  <c r="W3897" i="1" s="1"/>
  <c r="Q3898" i="1"/>
  <c r="W3898" i="1" s="1"/>
  <c r="Q3899" i="1"/>
  <c r="W3899" i="1" s="1"/>
  <c r="Q3900" i="1"/>
  <c r="W3900" i="1" s="1"/>
  <c r="Q3901" i="1"/>
  <c r="W3901" i="1" s="1"/>
  <c r="Q3902" i="1"/>
  <c r="W3902" i="1" s="1"/>
  <c r="Q3903" i="1"/>
  <c r="W3903" i="1" s="1"/>
  <c r="Q3904" i="1"/>
  <c r="W3904" i="1" s="1"/>
  <c r="Q3905" i="1"/>
  <c r="W3905" i="1" s="1"/>
  <c r="Q3906" i="1"/>
  <c r="W3906" i="1" s="1"/>
  <c r="Q3907" i="1"/>
  <c r="W3907" i="1" s="1"/>
  <c r="Q3908" i="1"/>
  <c r="W3908" i="1" s="1"/>
  <c r="Q3909" i="1"/>
  <c r="W3909" i="1" s="1"/>
  <c r="Q3910" i="1"/>
  <c r="W3910" i="1" s="1"/>
  <c r="Q3911" i="1"/>
  <c r="W3911" i="1" s="1"/>
  <c r="Q3912" i="1"/>
  <c r="W3912" i="1" s="1"/>
  <c r="Q3913" i="1"/>
  <c r="W3913" i="1" s="1"/>
  <c r="Q3914" i="1"/>
  <c r="W3914" i="1" s="1"/>
  <c r="Q3915" i="1"/>
  <c r="W3915" i="1" s="1"/>
  <c r="Q3916" i="1"/>
  <c r="W3916" i="1" s="1"/>
  <c r="Q3917" i="1"/>
  <c r="W3917" i="1" s="1"/>
  <c r="Q3918" i="1"/>
  <c r="W3918" i="1" s="1"/>
  <c r="Q3919" i="1"/>
  <c r="W3919" i="1" s="1"/>
  <c r="Q3920" i="1"/>
  <c r="W3920" i="1" s="1"/>
  <c r="Q3921" i="1"/>
  <c r="W3921" i="1" s="1"/>
  <c r="Q3922" i="1"/>
  <c r="W3922" i="1" s="1"/>
  <c r="Q3923" i="1"/>
  <c r="W3923" i="1" s="1"/>
  <c r="Q3924" i="1"/>
  <c r="W3924" i="1" s="1"/>
  <c r="Q3925" i="1"/>
  <c r="W3925" i="1" s="1"/>
  <c r="Q3926" i="1"/>
  <c r="W3926" i="1" s="1"/>
  <c r="Q3927" i="1"/>
  <c r="W3927" i="1" s="1"/>
  <c r="Q3928" i="1"/>
  <c r="W3928" i="1" s="1"/>
  <c r="Q3929" i="1"/>
  <c r="W3929" i="1" s="1"/>
  <c r="Q3930" i="1"/>
  <c r="W3930" i="1" s="1"/>
  <c r="Q3931" i="1"/>
  <c r="W3931" i="1" s="1"/>
  <c r="Q3932" i="1"/>
  <c r="W3932" i="1" s="1"/>
  <c r="Q3933" i="1"/>
  <c r="W3933" i="1" s="1"/>
  <c r="Q3934" i="1"/>
  <c r="W3934" i="1" s="1"/>
  <c r="Q3935" i="1"/>
  <c r="W3935" i="1" s="1"/>
  <c r="Q3936" i="1"/>
  <c r="W3936" i="1" s="1"/>
  <c r="Q3937" i="1"/>
  <c r="W3937" i="1" s="1"/>
  <c r="Q3938" i="1"/>
  <c r="W3938" i="1" s="1"/>
  <c r="Q3939" i="1"/>
  <c r="W3939" i="1" s="1"/>
  <c r="Q3940" i="1"/>
  <c r="W3940" i="1" s="1"/>
  <c r="Q3941" i="1"/>
  <c r="W3941" i="1" s="1"/>
  <c r="Q3942" i="1"/>
  <c r="W3942" i="1" s="1"/>
  <c r="Q3943" i="1"/>
  <c r="W3943" i="1" s="1"/>
  <c r="Q3944" i="1"/>
  <c r="W3944" i="1" s="1"/>
  <c r="Q3945" i="1"/>
  <c r="W3945" i="1" s="1"/>
  <c r="Q3946" i="1"/>
  <c r="W3946" i="1" s="1"/>
  <c r="Q3947" i="1"/>
  <c r="W3947" i="1" s="1"/>
  <c r="Q3948" i="1"/>
  <c r="W3948" i="1" s="1"/>
  <c r="Q3949" i="1"/>
  <c r="W3949" i="1" s="1"/>
  <c r="Q3950" i="1"/>
  <c r="W3950" i="1" s="1"/>
  <c r="Q3951" i="1"/>
  <c r="W3951" i="1" s="1"/>
  <c r="Q3952" i="1"/>
  <c r="W3952" i="1" s="1"/>
  <c r="Q3953" i="1"/>
  <c r="W3953" i="1" s="1"/>
  <c r="Q3954" i="1"/>
  <c r="W3954" i="1" s="1"/>
  <c r="Q3955" i="1"/>
  <c r="W3955" i="1" s="1"/>
  <c r="Q3956" i="1"/>
  <c r="W3956" i="1" s="1"/>
  <c r="Q3957" i="1"/>
  <c r="W3957" i="1" s="1"/>
  <c r="Q3958" i="1"/>
  <c r="W3958" i="1" s="1"/>
  <c r="Q3959" i="1"/>
  <c r="W3959" i="1" s="1"/>
  <c r="Q3960" i="1"/>
  <c r="W3960" i="1" s="1"/>
  <c r="Q3961" i="1"/>
  <c r="W3961" i="1" s="1"/>
  <c r="Q3962" i="1"/>
  <c r="W3962" i="1" s="1"/>
  <c r="Q3963" i="1"/>
  <c r="W3963" i="1" s="1"/>
  <c r="Q3964" i="1"/>
  <c r="W3964" i="1" s="1"/>
  <c r="Q3965" i="1"/>
  <c r="W3965" i="1" s="1"/>
  <c r="Q3966" i="1"/>
  <c r="W3966" i="1" s="1"/>
  <c r="Q3967" i="1"/>
  <c r="W3967" i="1" s="1"/>
  <c r="Q3968" i="1"/>
  <c r="W3968" i="1" s="1"/>
  <c r="Q3969" i="1"/>
  <c r="W3969" i="1" s="1"/>
  <c r="Q3970" i="1"/>
  <c r="W3970" i="1" s="1"/>
  <c r="Q3971" i="1"/>
  <c r="W3971" i="1" s="1"/>
  <c r="Q3972" i="1"/>
  <c r="W3972" i="1" s="1"/>
  <c r="Q3973" i="1"/>
  <c r="W3973" i="1" s="1"/>
  <c r="Q3974" i="1"/>
  <c r="W3974" i="1" s="1"/>
  <c r="Q3975" i="1"/>
  <c r="W3975" i="1" s="1"/>
  <c r="Q3976" i="1"/>
  <c r="W3976" i="1" s="1"/>
  <c r="Q3977" i="1"/>
  <c r="W3977" i="1" s="1"/>
  <c r="Q3978" i="1"/>
  <c r="W3978" i="1" s="1"/>
  <c r="Q3979" i="1"/>
  <c r="W3979" i="1" s="1"/>
  <c r="Q3980" i="1"/>
  <c r="W3980" i="1" s="1"/>
  <c r="Q3981" i="1"/>
  <c r="W3981" i="1" s="1"/>
  <c r="Q3982" i="1"/>
  <c r="W3982" i="1" s="1"/>
  <c r="Q3983" i="1"/>
  <c r="W3983" i="1" s="1"/>
  <c r="Q3984" i="1"/>
  <c r="W3984" i="1" s="1"/>
  <c r="Q3985" i="1"/>
  <c r="W3985" i="1" s="1"/>
  <c r="Q3986" i="1"/>
  <c r="W3986" i="1" s="1"/>
  <c r="Q3987" i="1"/>
  <c r="W3987" i="1" s="1"/>
  <c r="Q3988" i="1"/>
  <c r="W3988" i="1" s="1"/>
  <c r="Q3989" i="1"/>
  <c r="W3989" i="1" s="1"/>
  <c r="Q3990" i="1"/>
  <c r="W3990" i="1" s="1"/>
  <c r="Q3991" i="1"/>
  <c r="W3991" i="1" s="1"/>
  <c r="Q3992" i="1"/>
  <c r="W3992" i="1" s="1"/>
  <c r="Q3993" i="1"/>
  <c r="W3993" i="1" s="1"/>
  <c r="Q3994" i="1"/>
  <c r="W3994" i="1" s="1"/>
  <c r="Q3995" i="1"/>
  <c r="W3995" i="1" s="1"/>
  <c r="Q3996" i="1"/>
  <c r="W3996" i="1" s="1"/>
  <c r="Q3997" i="1"/>
  <c r="W3997" i="1" s="1"/>
  <c r="Q3998" i="1"/>
  <c r="W3998" i="1" s="1"/>
  <c r="Q3999" i="1"/>
  <c r="W3999" i="1" s="1"/>
  <c r="Q4000" i="1"/>
  <c r="W4000" i="1" s="1"/>
  <c r="Q4001" i="1"/>
  <c r="W4001" i="1" s="1"/>
  <c r="Q4002" i="1"/>
  <c r="W4002" i="1" s="1"/>
  <c r="Q4003" i="1"/>
  <c r="W4003" i="1" s="1"/>
  <c r="Q4004" i="1"/>
  <c r="W4004" i="1" s="1"/>
  <c r="Q4005" i="1"/>
  <c r="W4005" i="1" s="1"/>
  <c r="Q4006" i="1"/>
  <c r="W4006" i="1" s="1"/>
  <c r="Q4007" i="1"/>
  <c r="W4007" i="1" s="1"/>
  <c r="Q4008" i="1"/>
  <c r="W4008" i="1" s="1"/>
  <c r="Q4009" i="1"/>
  <c r="W4009" i="1" s="1"/>
  <c r="Q4010" i="1"/>
  <c r="W4010" i="1" s="1"/>
  <c r="Q4011" i="1"/>
  <c r="W4011" i="1" s="1"/>
  <c r="Q4012" i="1"/>
  <c r="W4012" i="1" s="1"/>
  <c r="Q4013" i="1"/>
  <c r="W4013" i="1" s="1"/>
  <c r="Q4014" i="1"/>
  <c r="W4014" i="1" s="1"/>
  <c r="Q4015" i="1"/>
  <c r="W4015" i="1" s="1"/>
  <c r="Q4016" i="1"/>
  <c r="W4016" i="1" s="1"/>
  <c r="Q4017" i="1"/>
  <c r="W4017" i="1" s="1"/>
  <c r="Q4018" i="1"/>
  <c r="W4018" i="1" s="1"/>
  <c r="Q4019" i="1"/>
  <c r="W4019" i="1" s="1"/>
  <c r="Q4020" i="1"/>
  <c r="W4020" i="1" s="1"/>
  <c r="Q4021" i="1"/>
  <c r="W4021" i="1" s="1"/>
  <c r="Q4022" i="1"/>
  <c r="W4022" i="1" s="1"/>
  <c r="Q4023" i="1"/>
  <c r="W4023" i="1" s="1"/>
  <c r="Q4024" i="1"/>
  <c r="W4024" i="1" s="1"/>
  <c r="Q4025" i="1"/>
  <c r="W4025" i="1" s="1"/>
  <c r="Q4026" i="1"/>
  <c r="W4026" i="1" s="1"/>
  <c r="Q4027" i="1"/>
  <c r="W4027" i="1" s="1"/>
  <c r="Q4028" i="1"/>
  <c r="W4028" i="1" s="1"/>
  <c r="Q4029" i="1"/>
  <c r="W4029" i="1" s="1"/>
  <c r="Q4030" i="1"/>
  <c r="W4030" i="1" s="1"/>
  <c r="Q4031" i="1"/>
  <c r="W4031" i="1" s="1"/>
  <c r="Q4032" i="1"/>
  <c r="W4032" i="1" s="1"/>
  <c r="Q4033" i="1"/>
  <c r="W4033" i="1" s="1"/>
  <c r="Q4034" i="1"/>
  <c r="W4034" i="1" s="1"/>
  <c r="Q4035" i="1"/>
  <c r="W4035" i="1" s="1"/>
  <c r="Q4036" i="1"/>
  <c r="W4036" i="1" s="1"/>
  <c r="Q4037" i="1"/>
  <c r="W4037" i="1" s="1"/>
  <c r="Q4038" i="1"/>
  <c r="W4038" i="1" s="1"/>
  <c r="Q4039" i="1"/>
  <c r="W4039" i="1" s="1"/>
  <c r="Q4040" i="1"/>
  <c r="W4040" i="1" s="1"/>
  <c r="Q4041" i="1"/>
  <c r="W4041" i="1" s="1"/>
  <c r="Q4042" i="1"/>
  <c r="W4042" i="1" s="1"/>
  <c r="Q4043" i="1"/>
  <c r="W4043" i="1" s="1"/>
  <c r="Q4044" i="1"/>
  <c r="W4044" i="1" s="1"/>
  <c r="Q4045" i="1"/>
  <c r="W4045" i="1" s="1"/>
  <c r="Q4046" i="1"/>
  <c r="W4046" i="1" s="1"/>
  <c r="Q4047" i="1"/>
  <c r="W4047" i="1" s="1"/>
  <c r="Q4048" i="1"/>
  <c r="W4048" i="1" s="1"/>
  <c r="Q4049" i="1"/>
  <c r="W4049" i="1" s="1"/>
  <c r="Q4050" i="1"/>
  <c r="W4050" i="1" s="1"/>
  <c r="Q4051" i="1"/>
  <c r="W4051" i="1" s="1"/>
  <c r="Q4052" i="1"/>
  <c r="W4052" i="1" s="1"/>
  <c r="Q4053" i="1"/>
  <c r="W4053" i="1" s="1"/>
  <c r="Q4054" i="1"/>
  <c r="W4054" i="1" s="1"/>
  <c r="Q4055" i="1"/>
  <c r="W4055" i="1" s="1"/>
  <c r="Q4056" i="1"/>
  <c r="W4056" i="1" s="1"/>
  <c r="Q4057" i="1"/>
  <c r="W4057" i="1" s="1"/>
  <c r="Q4058" i="1"/>
  <c r="W4058" i="1" s="1"/>
  <c r="Q4059" i="1"/>
  <c r="W4059" i="1" s="1"/>
  <c r="Q4060" i="1"/>
  <c r="W4060" i="1" s="1"/>
  <c r="Q4061" i="1"/>
  <c r="W4061" i="1" s="1"/>
  <c r="Q4062" i="1"/>
  <c r="W4062" i="1" s="1"/>
  <c r="Q4063" i="1"/>
  <c r="W4063" i="1" s="1"/>
  <c r="Q4064" i="1"/>
  <c r="W4064" i="1" s="1"/>
  <c r="Q4065" i="1"/>
  <c r="W4065" i="1" s="1"/>
  <c r="Q4066" i="1"/>
  <c r="W4066" i="1" s="1"/>
  <c r="Q4067" i="1"/>
  <c r="W4067" i="1" s="1"/>
  <c r="Q4068" i="1"/>
  <c r="W4068" i="1" s="1"/>
  <c r="Q4069" i="1"/>
  <c r="W4069" i="1" s="1"/>
  <c r="Q4070" i="1"/>
  <c r="W4070" i="1" s="1"/>
  <c r="Q4071" i="1"/>
  <c r="W4071" i="1" s="1"/>
  <c r="Q4072" i="1"/>
  <c r="W4072" i="1" s="1"/>
  <c r="Q4073" i="1"/>
  <c r="W4073" i="1" s="1"/>
  <c r="Q4074" i="1"/>
  <c r="W4074" i="1" s="1"/>
  <c r="Q4075" i="1"/>
  <c r="W4075" i="1" s="1"/>
  <c r="Q4076" i="1"/>
  <c r="W4076" i="1" s="1"/>
  <c r="Q4077" i="1"/>
  <c r="W4077" i="1" s="1"/>
  <c r="Q4078" i="1"/>
  <c r="W4078" i="1" s="1"/>
  <c r="Q4079" i="1"/>
  <c r="W4079" i="1" s="1"/>
  <c r="Q4080" i="1"/>
  <c r="W4080" i="1" s="1"/>
  <c r="Q4081" i="1"/>
  <c r="W4081" i="1" s="1"/>
  <c r="Q4082" i="1"/>
  <c r="W4082" i="1" s="1"/>
  <c r="Q4083" i="1"/>
  <c r="W4083" i="1" s="1"/>
  <c r="Q4084" i="1"/>
  <c r="W4084" i="1" s="1"/>
  <c r="Q4085" i="1"/>
  <c r="W4085" i="1" s="1"/>
  <c r="Q4086" i="1"/>
  <c r="W4086" i="1" s="1"/>
  <c r="Q4087" i="1"/>
  <c r="W4087" i="1" s="1"/>
  <c r="Q4088" i="1"/>
  <c r="W4088" i="1" s="1"/>
  <c r="Q4089" i="1"/>
  <c r="W4089" i="1" s="1"/>
  <c r="Q4090" i="1"/>
  <c r="W4090" i="1" s="1"/>
  <c r="Q4091" i="1"/>
  <c r="W4091" i="1" s="1"/>
  <c r="Q4092" i="1"/>
  <c r="W4092" i="1" s="1"/>
  <c r="Q4093" i="1"/>
  <c r="W4093" i="1" s="1"/>
  <c r="Q4094" i="1"/>
  <c r="W4094" i="1" s="1"/>
  <c r="Q4095" i="1"/>
  <c r="W4095" i="1" s="1"/>
  <c r="Q4096" i="1"/>
  <c r="W4096" i="1" s="1"/>
  <c r="Q4097" i="1"/>
  <c r="W4097" i="1" s="1"/>
  <c r="Q4098" i="1"/>
  <c r="W4098" i="1" s="1"/>
  <c r="Q4099" i="1"/>
  <c r="W4099" i="1" s="1"/>
  <c r="Q4100" i="1"/>
  <c r="W4100" i="1" s="1"/>
  <c r="Q4101" i="1"/>
  <c r="W4101" i="1" s="1"/>
  <c r="Q4102" i="1"/>
  <c r="W4102" i="1" s="1"/>
  <c r="Q4103" i="1"/>
  <c r="W4103" i="1" s="1"/>
  <c r="Q4104" i="1"/>
  <c r="W4104" i="1" s="1"/>
  <c r="Q4105" i="1"/>
  <c r="W4105" i="1" s="1"/>
  <c r="Q4106" i="1"/>
  <c r="W4106" i="1" s="1"/>
  <c r="Q4107" i="1"/>
  <c r="W4107" i="1" s="1"/>
  <c r="Q4108" i="1"/>
  <c r="W4108" i="1" s="1"/>
  <c r="Q4109" i="1"/>
  <c r="W4109" i="1" s="1"/>
  <c r="Q4110" i="1"/>
  <c r="W4110" i="1" s="1"/>
  <c r="Q4111" i="1"/>
  <c r="W4111" i="1" s="1"/>
  <c r="Q4112" i="1"/>
  <c r="W4112" i="1" s="1"/>
  <c r="Q4113" i="1"/>
  <c r="W4113" i="1" s="1"/>
  <c r="Q4114" i="1"/>
  <c r="W4114" i="1" s="1"/>
  <c r="Q4115" i="1"/>
  <c r="W4115" i="1" s="1"/>
  <c r="Q4116" i="1"/>
  <c r="W4116" i="1" s="1"/>
  <c r="Q4117" i="1"/>
  <c r="W4117" i="1" s="1"/>
  <c r="Q4118" i="1"/>
  <c r="W4118" i="1" s="1"/>
  <c r="Q4119" i="1"/>
  <c r="W4119" i="1" s="1"/>
  <c r="Q4120" i="1"/>
  <c r="W4120" i="1" s="1"/>
  <c r="Q4121" i="1"/>
  <c r="W4121" i="1" s="1"/>
  <c r="Q4122" i="1"/>
  <c r="W4122" i="1" s="1"/>
  <c r="Q4123" i="1"/>
  <c r="W4123" i="1" s="1"/>
  <c r="Q4124" i="1"/>
  <c r="W4124" i="1" s="1"/>
  <c r="Q4125" i="1"/>
  <c r="W4125" i="1" s="1"/>
  <c r="Q4126" i="1"/>
  <c r="W4126" i="1" s="1"/>
  <c r="Q4127" i="1"/>
  <c r="W4127" i="1" s="1"/>
  <c r="Q4128" i="1"/>
  <c r="W4128" i="1" s="1"/>
  <c r="Q4129" i="1"/>
  <c r="W4129" i="1" s="1"/>
  <c r="Q4130" i="1"/>
  <c r="W4130" i="1" s="1"/>
  <c r="Q4131" i="1"/>
  <c r="W4131" i="1" s="1"/>
  <c r="Q4132" i="1"/>
  <c r="W4132" i="1" s="1"/>
  <c r="Q4133" i="1"/>
  <c r="W4133" i="1" s="1"/>
  <c r="Q4134" i="1"/>
  <c r="W4134" i="1" s="1"/>
  <c r="Q4135" i="1"/>
  <c r="W4135" i="1" s="1"/>
  <c r="Q4136" i="1"/>
  <c r="W4136" i="1" s="1"/>
  <c r="Q4137" i="1"/>
  <c r="W4137" i="1" s="1"/>
  <c r="Q4138" i="1"/>
  <c r="W4138" i="1" s="1"/>
  <c r="Q4139" i="1"/>
  <c r="W4139" i="1" s="1"/>
  <c r="Q4140" i="1"/>
  <c r="W4140" i="1" s="1"/>
  <c r="Q4141" i="1"/>
  <c r="W4141" i="1" s="1"/>
  <c r="Q4142" i="1"/>
  <c r="W4142" i="1" s="1"/>
  <c r="Q4143" i="1"/>
  <c r="W4143" i="1" s="1"/>
  <c r="Q4144" i="1"/>
  <c r="W4144" i="1" s="1"/>
  <c r="Q4145" i="1"/>
  <c r="W4145" i="1" s="1"/>
  <c r="Q4146" i="1"/>
  <c r="W4146" i="1" s="1"/>
  <c r="Q4147" i="1"/>
  <c r="W4147" i="1" s="1"/>
  <c r="Q4148" i="1"/>
  <c r="W4148" i="1" s="1"/>
  <c r="Q4149" i="1"/>
  <c r="W4149" i="1" s="1"/>
  <c r="Q4150" i="1"/>
  <c r="W4150" i="1" s="1"/>
  <c r="Q4151" i="1"/>
  <c r="W4151" i="1" s="1"/>
  <c r="Q4152" i="1"/>
  <c r="W4152" i="1" s="1"/>
  <c r="Q4153" i="1"/>
  <c r="W4153" i="1" s="1"/>
  <c r="Q4154" i="1"/>
  <c r="W4154" i="1" s="1"/>
  <c r="Q4155" i="1"/>
  <c r="W4155" i="1" s="1"/>
  <c r="Q4156" i="1"/>
  <c r="W4156" i="1" s="1"/>
  <c r="Q4157" i="1"/>
  <c r="W4157" i="1" s="1"/>
  <c r="Q4158" i="1"/>
  <c r="W4158" i="1" s="1"/>
  <c r="Q4159" i="1"/>
  <c r="W4159" i="1" s="1"/>
  <c r="Q4160" i="1"/>
  <c r="W4160" i="1" s="1"/>
  <c r="Q4161" i="1"/>
  <c r="W4161" i="1" s="1"/>
  <c r="Q4162" i="1"/>
  <c r="W4162" i="1" s="1"/>
  <c r="Q4163" i="1"/>
  <c r="W4163" i="1" s="1"/>
  <c r="Q4164" i="1"/>
  <c r="W4164" i="1" s="1"/>
  <c r="Q4165" i="1"/>
  <c r="W4165" i="1" s="1"/>
  <c r="Q4166" i="1"/>
  <c r="W4166" i="1" s="1"/>
  <c r="Q4167" i="1"/>
  <c r="W4167" i="1" s="1"/>
  <c r="Q4168" i="1"/>
  <c r="W4168" i="1" s="1"/>
  <c r="Q4169" i="1"/>
  <c r="W4169" i="1" s="1"/>
  <c r="Q4170" i="1"/>
  <c r="W4170" i="1" s="1"/>
  <c r="Q4171" i="1"/>
  <c r="W4171" i="1" s="1"/>
  <c r="Q4172" i="1"/>
  <c r="W4172" i="1" s="1"/>
  <c r="Q4173" i="1"/>
  <c r="W4173" i="1" s="1"/>
  <c r="Q4174" i="1"/>
  <c r="W4174" i="1" s="1"/>
  <c r="Q4175" i="1"/>
  <c r="W4175" i="1" s="1"/>
  <c r="Q4176" i="1"/>
  <c r="W4176" i="1" s="1"/>
  <c r="Q4177" i="1"/>
  <c r="W4177" i="1" s="1"/>
  <c r="Q4178" i="1"/>
  <c r="W4178" i="1" s="1"/>
  <c r="Q4179" i="1"/>
  <c r="W4179" i="1" s="1"/>
  <c r="Q4180" i="1"/>
  <c r="W4180" i="1" s="1"/>
  <c r="Q4181" i="1"/>
  <c r="W4181" i="1" s="1"/>
  <c r="Q4182" i="1"/>
  <c r="W4182" i="1" s="1"/>
  <c r="Q4183" i="1"/>
  <c r="W4183" i="1" s="1"/>
  <c r="Q4184" i="1"/>
  <c r="W4184" i="1" s="1"/>
  <c r="Q4185" i="1"/>
  <c r="W4185" i="1" s="1"/>
  <c r="Q4186" i="1"/>
  <c r="W4186" i="1" s="1"/>
  <c r="Q4187" i="1"/>
  <c r="W4187" i="1" s="1"/>
  <c r="Q4188" i="1"/>
  <c r="W4188" i="1" s="1"/>
  <c r="Q4189" i="1"/>
  <c r="W4189" i="1" s="1"/>
  <c r="Q4190" i="1"/>
  <c r="W4190" i="1" s="1"/>
  <c r="Q4191" i="1"/>
  <c r="W4191" i="1" s="1"/>
  <c r="Q4192" i="1"/>
  <c r="W4192" i="1" s="1"/>
  <c r="Q4193" i="1"/>
  <c r="W4193" i="1" s="1"/>
  <c r="Q4194" i="1"/>
  <c r="W4194" i="1" s="1"/>
  <c r="Q4195" i="1"/>
  <c r="W4195" i="1" s="1"/>
  <c r="Q4196" i="1"/>
  <c r="W4196" i="1" s="1"/>
  <c r="Q4197" i="1"/>
  <c r="W4197" i="1" s="1"/>
  <c r="Q4198" i="1"/>
  <c r="W4198" i="1" s="1"/>
  <c r="Q4199" i="1"/>
  <c r="W4199" i="1" s="1"/>
  <c r="Q4200" i="1"/>
  <c r="W4200" i="1" s="1"/>
  <c r="Q4201" i="1"/>
  <c r="W4201" i="1" s="1"/>
  <c r="Q4202" i="1"/>
  <c r="W4202" i="1" s="1"/>
  <c r="Q4203" i="1"/>
  <c r="W4203" i="1" s="1"/>
  <c r="Q4204" i="1"/>
  <c r="W4204" i="1" s="1"/>
  <c r="Q4205" i="1"/>
  <c r="W4205" i="1" s="1"/>
  <c r="Q4206" i="1"/>
  <c r="W4206" i="1" s="1"/>
  <c r="Q4207" i="1"/>
  <c r="W4207" i="1" s="1"/>
  <c r="Q4208" i="1"/>
  <c r="W4208" i="1" s="1"/>
  <c r="Q4209" i="1"/>
  <c r="W4209" i="1" s="1"/>
  <c r="Q4210" i="1"/>
  <c r="W4210" i="1" s="1"/>
  <c r="Q4211" i="1"/>
  <c r="W4211" i="1" s="1"/>
  <c r="Q4212" i="1"/>
  <c r="W4212" i="1" s="1"/>
  <c r="Q4213" i="1"/>
  <c r="W4213" i="1" s="1"/>
  <c r="Q4214" i="1"/>
  <c r="W4214" i="1" s="1"/>
  <c r="Q4215" i="1"/>
  <c r="W4215" i="1" s="1"/>
  <c r="Q4216" i="1"/>
  <c r="W4216" i="1" s="1"/>
  <c r="Q4217" i="1"/>
  <c r="W4217" i="1" s="1"/>
  <c r="Q4218" i="1"/>
  <c r="W4218" i="1" s="1"/>
  <c r="Q4219" i="1"/>
  <c r="W4219" i="1" s="1"/>
  <c r="Q4220" i="1"/>
  <c r="W4220" i="1" s="1"/>
  <c r="Q4221" i="1"/>
  <c r="W4221" i="1" s="1"/>
  <c r="Q4222" i="1"/>
  <c r="W4222" i="1" s="1"/>
  <c r="Q4223" i="1"/>
  <c r="W4223" i="1" s="1"/>
  <c r="Q4224" i="1"/>
  <c r="W4224" i="1" s="1"/>
  <c r="Q4225" i="1"/>
  <c r="W4225" i="1" s="1"/>
  <c r="Q4226" i="1"/>
  <c r="W4226" i="1" s="1"/>
  <c r="Q4227" i="1"/>
  <c r="W4227" i="1" s="1"/>
  <c r="Q4228" i="1"/>
  <c r="W4228" i="1" s="1"/>
  <c r="Q4229" i="1"/>
  <c r="W4229" i="1" s="1"/>
  <c r="Q4230" i="1"/>
  <c r="W4230" i="1" s="1"/>
  <c r="Q4231" i="1"/>
  <c r="W4231" i="1" s="1"/>
  <c r="Q4232" i="1"/>
  <c r="W4232" i="1" s="1"/>
  <c r="Q4233" i="1"/>
  <c r="W4233" i="1" s="1"/>
  <c r="Q4234" i="1"/>
  <c r="W4234" i="1" s="1"/>
  <c r="Q4235" i="1"/>
  <c r="W4235" i="1" s="1"/>
  <c r="Q4236" i="1"/>
  <c r="W4236" i="1" s="1"/>
  <c r="Q4237" i="1"/>
  <c r="W4237" i="1" s="1"/>
  <c r="Q4238" i="1"/>
  <c r="W4238" i="1" s="1"/>
  <c r="Q4239" i="1"/>
  <c r="W4239" i="1" s="1"/>
  <c r="Q4240" i="1"/>
  <c r="W4240" i="1" s="1"/>
  <c r="Q4241" i="1"/>
  <c r="W4241" i="1" s="1"/>
  <c r="Q4242" i="1"/>
  <c r="W4242" i="1" s="1"/>
  <c r="Q4243" i="1"/>
  <c r="W4243" i="1" s="1"/>
  <c r="Q4244" i="1"/>
  <c r="W4244" i="1" s="1"/>
  <c r="Q4245" i="1"/>
  <c r="W4245" i="1" s="1"/>
  <c r="Q4246" i="1"/>
  <c r="W4246" i="1" s="1"/>
  <c r="Q4247" i="1"/>
  <c r="W4247" i="1" s="1"/>
  <c r="Q4248" i="1"/>
  <c r="W4248" i="1" s="1"/>
  <c r="Q4249" i="1"/>
  <c r="W4249" i="1" s="1"/>
  <c r="Q4250" i="1"/>
  <c r="W4250" i="1" s="1"/>
  <c r="Q4251" i="1"/>
  <c r="W4251" i="1" s="1"/>
  <c r="Q4252" i="1"/>
  <c r="W4252" i="1" s="1"/>
  <c r="Q4253" i="1"/>
  <c r="W4253" i="1" s="1"/>
  <c r="Q4254" i="1"/>
  <c r="W4254" i="1" s="1"/>
  <c r="Q4255" i="1"/>
  <c r="W4255" i="1" s="1"/>
  <c r="Q4256" i="1"/>
  <c r="W4256" i="1" s="1"/>
  <c r="Q4257" i="1"/>
  <c r="W4257" i="1" s="1"/>
  <c r="Q4258" i="1"/>
  <c r="W4258" i="1" s="1"/>
  <c r="Q4259" i="1"/>
  <c r="W4259" i="1" s="1"/>
  <c r="Q4260" i="1"/>
  <c r="W4260" i="1" s="1"/>
  <c r="Q4261" i="1"/>
  <c r="W4261" i="1" s="1"/>
  <c r="Q4262" i="1"/>
  <c r="W4262" i="1" s="1"/>
  <c r="Q4263" i="1"/>
  <c r="W4263" i="1" s="1"/>
  <c r="Q4264" i="1"/>
  <c r="W4264" i="1" s="1"/>
  <c r="Q4265" i="1"/>
  <c r="W4265" i="1" s="1"/>
  <c r="Q4266" i="1"/>
  <c r="W4266" i="1" s="1"/>
  <c r="Q4267" i="1"/>
  <c r="W4267" i="1" s="1"/>
  <c r="Q4268" i="1"/>
  <c r="W4268" i="1" s="1"/>
  <c r="Q4269" i="1"/>
  <c r="W4269" i="1" s="1"/>
  <c r="Q4270" i="1"/>
  <c r="W4270" i="1" s="1"/>
  <c r="Q4271" i="1"/>
  <c r="W4271" i="1" s="1"/>
  <c r="Q4272" i="1"/>
  <c r="W4272" i="1" s="1"/>
  <c r="Q4273" i="1"/>
  <c r="W4273" i="1" s="1"/>
  <c r="Q4274" i="1"/>
  <c r="W4274" i="1" s="1"/>
  <c r="Q4275" i="1"/>
  <c r="W4275" i="1" s="1"/>
  <c r="Q4276" i="1"/>
  <c r="W4276" i="1" s="1"/>
  <c r="Q4277" i="1"/>
  <c r="W4277" i="1" s="1"/>
  <c r="Q4278" i="1"/>
  <c r="W4278" i="1" s="1"/>
  <c r="Q4279" i="1"/>
  <c r="W4279" i="1" s="1"/>
  <c r="Q4280" i="1"/>
  <c r="W4280" i="1" s="1"/>
  <c r="Q4281" i="1"/>
  <c r="W4281" i="1" s="1"/>
  <c r="Q4282" i="1"/>
  <c r="W4282" i="1" s="1"/>
  <c r="Q4283" i="1"/>
  <c r="W4283" i="1" s="1"/>
  <c r="Q4284" i="1"/>
  <c r="W4284" i="1" s="1"/>
  <c r="Q4285" i="1"/>
  <c r="W4285" i="1" s="1"/>
  <c r="Q4286" i="1"/>
  <c r="W4286" i="1" s="1"/>
  <c r="Q4287" i="1"/>
  <c r="W4287" i="1" s="1"/>
  <c r="Q4288" i="1"/>
  <c r="W4288" i="1" s="1"/>
  <c r="Q4289" i="1"/>
  <c r="W4289" i="1" s="1"/>
  <c r="Q4290" i="1"/>
  <c r="W4290" i="1" s="1"/>
  <c r="Q4291" i="1"/>
  <c r="W4291" i="1" s="1"/>
  <c r="Q4292" i="1"/>
  <c r="W4292" i="1" s="1"/>
  <c r="Q4293" i="1"/>
  <c r="W4293" i="1" s="1"/>
  <c r="Q4294" i="1"/>
  <c r="W4294" i="1" s="1"/>
  <c r="Q4295" i="1"/>
  <c r="W4295" i="1" s="1"/>
  <c r="Q4296" i="1"/>
  <c r="W4296" i="1" s="1"/>
  <c r="Q4297" i="1"/>
  <c r="W4297" i="1" s="1"/>
  <c r="Q4298" i="1"/>
  <c r="W4298" i="1" s="1"/>
  <c r="Q4299" i="1"/>
  <c r="W4299" i="1" s="1"/>
  <c r="Q4300" i="1"/>
  <c r="W4300" i="1" s="1"/>
  <c r="Q4301" i="1"/>
  <c r="W4301" i="1" s="1"/>
  <c r="Q4302" i="1"/>
  <c r="W4302" i="1" s="1"/>
  <c r="Q4303" i="1"/>
  <c r="W4303" i="1" s="1"/>
  <c r="Q4304" i="1"/>
  <c r="W4304" i="1" s="1"/>
  <c r="Q4305" i="1"/>
  <c r="W4305" i="1" s="1"/>
  <c r="Q4306" i="1"/>
  <c r="W4306" i="1" s="1"/>
  <c r="Q4307" i="1"/>
  <c r="W4307" i="1" s="1"/>
  <c r="Q4308" i="1"/>
  <c r="W4308" i="1" s="1"/>
  <c r="Q4309" i="1"/>
  <c r="W4309" i="1" s="1"/>
  <c r="Q4310" i="1"/>
  <c r="W4310" i="1" s="1"/>
  <c r="Q4311" i="1"/>
  <c r="W4311" i="1" s="1"/>
  <c r="Q4312" i="1"/>
  <c r="W4312" i="1" s="1"/>
  <c r="Q4313" i="1"/>
  <c r="W4313" i="1" s="1"/>
  <c r="Q4314" i="1"/>
  <c r="W4314" i="1" s="1"/>
  <c r="Q4315" i="1"/>
  <c r="W4315" i="1" s="1"/>
  <c r="Q4316" i="1"/>
  <c r="W4316" i="1" s="1"/>
  <c r="Q4317" i="1"/>
  <c r="W4317" i="1" s="1"/>
  <c r="Q4318" i="1"/>
  <c r="W4318" i="1" s="1"/>
  <c r="Q4319" i="1"/>
  <c r="W4319" i="1" s="1"/>
  <c r="Q4320" i="1"/>
  <c r="W4320" i="1" s="1"/>
  <c r="Q4321" i="1"/>
  <c r="W4321" i="1" s="1"/>
  <c r="Q4322" i="1"/>
  <c r="W4322" i="1" s="1"/>
  <c r="Q4323" i="1"/>
  <c r="W4323" i="1" s="1"/>
  <c r="Q4324" i="1"/>
  <c r="W4324" i="1" s="1"/>
  <c r="Q4325" i="1"/>
  <c r="W4325" i="1" s="1"/>
  <c r="Q4326" i="1"/>
  <c r="W4326" i="1" s="1"/>
  <c r="Q4327" i="1"/>
  <c r="W4327" i="1" s="1"/>
  <c r="Q4328" i="1"/>
  <c r="W4328" i="1" s="1"/>
  <c r="Q4329" i="1"/>
  <c r="W4329" i="1" s="1"/>
  <c r="Q4330" i="1"/>
  <c r="W4330" i="1" s="1"/>
  <c r="Q4331" i="1"/>
  <c r="W4331" i="1" s="1"/>
  <c r="Q4332" i="1"/>
  <c r="W4332" i="1" s="1"/>
  <c r="Q4333" i="1"/>
  <c r="W4333" i="1" s="1"/>
  <c r="Q4334" i="1"/>
  <c r="W4334" i="1" s="1"/>
  <c r="Q4335" i="1"/>
  <c r="W4335" i="1" s="1"/>
  <c r="Q4336" i="1"/>
  <c r="W4336" i="1" s="1"/>
  <c r="Q4337" i="1"/>
  <c r="W4337" i="1" s="1"/>
  <c r="Q4338" i="1"/>
  <c r="W4338" i="1" s="1"/>
  <c r="Q4339" i="1"/>
  <c r="W4339" i="1" s="1"/>
  <c r="Q4340" i="1"/>
  <c r="W4340" i="1" s="1"/>
  <c r="Q4341" i="1"/>
  <c r="W4341" i="1" s="1"/>
  <c r="Q4342" i="1"/>
  <c r="W4342" i="1" s="1"/>
  <c r="Q4343" i="1"/>
  <c r="W4343" i="1" s="1"/>
  <c r="Q4344" i="1"/>
  <c r="W4344" i="1" s="1"/>
  <c r="Q4345" i="1"/>
  <c r="W4345" i="1" s="1"/>
  <c r="Q4346" i="1"/>
  <c r="W4346" i="1" s="1"/>
  <c r="Q4347" i="1"/>
  <c r="W4347" i="1" s="1"/>
  <c r="Q4348" i="1"/>
  <c r="W4348" i="1" s="1"/>
  <c r="Q4349" i="1"/>
  <c r="W4349" i="1" s="1"/>
  <c r="Q4350" i="1"/>
  <c r="W4350" i="1" s="1"/>
  <c r="Q4351" i="1"/>
  <c r="W4351" i="1" s="1"/>
  <c r="Q4352" i="1"/>
  <c r="W4352" i="1" s="1"/>
  <c r="Q4353" i="1"/>
  <c r="W4353" i="1" s="1"/>
  <c r="Q4354" i="1"/>
  <c r="W4354" i="1" s="1"/>
  <c r="Q4355" i="1"/>
  <c r="W4355" i="1" s="1"/>
  <c r="Q4356" i="1"/>
  <c r="W4356" i="1" s="1"/>
  <c r="Q4357" i="1"/>
  <c r="W4357" i="1" s="1"/>
  <c r="Q4358" i="1"/>
  <c r="W4358" i="1" s="1"/>
  <c r="Q4359" i="1"/>
  <c r="W4359" i="1" s="1"/>
  <c r="Q4360" i="1"/>
  <c r="W4360" i="1" s="1"/>
  <c r="Q4361" i="1"/>
  <c r="W4361" i="1" s="1"/>
  <c r="Q4362" i="1"/>
  <c r="W4362" i="1" s="1"/>
  <c r="Q4363" i="1"/>
  <c r="W4363" i="1" s="1"/>
  <c r="Q4364" i="1"/>
  <c r="W4364" i="1" s="1"/>
  <c r="Q4365" i="1"/>
  <c r="W4365" i="1" s="1"/>
  <c r="Q4366" i="1"/>
  <c r="W4366" i="1" s="1"/>
  <c r="Q4367" i="1"/>
  <c r="W4367" i="1" s="1"/>
  <c r="Q4368" i="1"/>
  <c r="W4368" i="1" s="1"/>
  <c r="Q4369" i="1"/>
  <c r="W4369" i="1" s="1"/>
  <c r="Q4370" i="1"/>
  <c r="W4370" i="1" s="1"/>
  <c r="Q4371" i="1"/>
  <c r="W4371" i="1" s="1"/>
  <c r="Q4372" i="1"/>
  <c r="W4372" i="1" s="1"/>
  <c r="Q4373" i="1"/>
  <c r="W4373" i="1" s="1"/>
  <c r="Q4374" i="1"/>
  <c r="W4374" i="1" s="1"/>
  <c r="Q4375" i="1"/>
  <c r="W4375" i="1" s="1"/>
  <c r="Q4376" i="1"/>
  <c r="W4376" i="1" s="1"/>
  <c r="Q4377" i="1"/>
  <c r="W4377" i="1" s="1"/>
  <c r="Q4378" i="1"/>
  <c r="W4378" i="1" s="1"/>
  <c r="Q4379" i="1"/>
  <c r="W4379" i="1" s="1"/>
  <c r="Q4380" i="1"/>
  <c r="W4380" i="1" s="1"/>
  <c r="Q4381" i="1"/>
  <c r="W4381" i="1" s="1"/>
  <c r="Q4382" i="1"/>
  <c r="W4382" i="1" s="1"/>
  <c r="Q4383" i="1"/>
  <c r="W4383" i="1" s="1"/>
  <c r="Q4384" i="1"/>
  <c r="W4384" i="1" s="1"/>
  <c r="Q4385" i="1"/>
  <c r="W4385" i="1" s="1"/>
  <c r="Q4386" i="1"/>
  <c r="W4386" i="1" s="1"/>
  <c r="Q4387" i="1"/>
  <c r="W4387" i="1" s="1"/>
  <c r="Q4388" i="1"/>
  <c r="W4388" i="1" s="1"/>
  <c r="Q4389" i="1"/>
  <c r="W4389" i="1" s="1"/>
  <c r="Q4390" i="1"/>
  <c r="W4390" i="1" s="1"/>
  <c r="Q4391" i="1"/>
  <c r="W4391" i="1" s="1"/>
  <c r="Q4392" i="1"/>
  <c r="W4392" i="1" s="1"/>
  <c r="Q4393" i="1"/>
  <c r="W4393" i="1" s="1"/>
  <c r="Q4394" i="1"/>
  <c r="W4394" i="1" s="1"/>
  <c r="Q4395" i="1"/>
  <c r="W4395" i="1" s="1"/>
  <c r="Q4396" i="1"/>
  <c r="W4396" i="1" s="1"/>
  <c r="Q4397" i="1"/>
  <c r="W4397" i="1" s="1"/>
  <c r="Q4398" i="1"/>
  <c r="W4398" i="1" s="1"/>
  <c r="Q4399" i="1"/>
  <c r="W4399" i="1" s="1"/>
  <c r="Q4400" i="1"/>
  <c r="W4400" i="1" s="1"/>
  <c r="Q4401" i="1"/>
  <c r="W4401" i="1" s="1"/>
  <c r="Q4402" i="1"/>
  <c r="W4402" i="1" s="1"/>
  <c r="Q4403" i="1"/>
  <c r="W4403" i="1" s="1"/>
  <c r="Q4404" i="1"/>
  <c r="W4404" i="1" s="1"/>
  <c r="Q4405" i="1"/>
  <c r="W4405" i="1" s="1"/>
  <c r="Q4406" i="1"/>
  <c r="W4406" i="1" s="1"/>
  <c r="Q4407" i="1"/>
  <c r="W4407" i="1" s="1"/>
  <c r="Q4408" i="1"/>
  <c r="W4408" i="1" s="1"/>
  <c r="Q4409" i="1"/>
  <c r="W4409" i="1" s="1"/>
  <c r="Q4410" i="1"/>
  <c r="W4410" i="1" s="1"/>
  <c r="Q4411" i="1"/>
  <c r="W4411" i="1" s="1"/>
  <c r="Q4412" i="1"/>
  <c r="W4412" i="1" s="1"/>
  <c r="Q4413" i="1"/>
  <c r="W4413" i="1" s="1"/>
  <c r="Q4414" i="1"/>
  <c r="W4414" i="1" s="1"/>
  <c r="Q4415" i="1"/>
  <c r="W4415" i="1" s="1"/>
  <c r="Q4416" i="1"/>
  <c r="W4416" i="1" s="1"/>
  <c r="Q4417" i="1"/>
  <c r="W4417" i="1" s="1"/>
  <c r="Q4418" i="1"/>
  <c r="W4418" i="1" s="1"/>
  <c r="Q4419" i="1"/>
  <c r="W4419" i="1" s="1"/>
  <c r="Q4420" i="1"/>
  <c r="W4420" i="1" s="1"/>
  <c r="Q4421" i="1"/>
  <c r="W4421" i="1" s="1"/>
  <c r="Q4422" i="1"/>
  <c r="W4422" i="1" s="1"/>
  <c r="Q4423" i="1"/>
  <c r="W4423" i="1" s="1"/>
  <c r="Q4424" i="1"/>
  <c r="W4424" i="1" s="1"/>
  <c r="Q4425" i="1"/>
  <c r="W4425" i="1" s="1"/>
  <c r="Q4426" i="1"/>
  <c r="W4426" i="1" s="1"/>
  <c r="Q4427" i="1"/>
  <c r="W4427" i="1" s="1"/>
  <c r="Q4428" i="1"/>
  <c r="W4428" i="1" s="1"/>
  <c r="Q4429" i="1"/>
  <c r="W4429" i="1" s="1"/>
  <c r="Q4430" i="1"/>
  <c r="W4430" i="1" s="1"/>
  <c r="Q4431" i="1"/>
  <c r="W4431" i="1" s="1"/>
  <c r="Q4432" i="1"/>
  <c r="W4432" i="1" s="1"/>
  <c r="Q4433" i="1"/>
  <c r="W4433" i="1" s="1"/>
  <c r="Q4434" i="1"/>
  <c r="W4434" i="1" s="1"/>
  <c r="Q4435" i="1"/>
  <c r="W4435" i="1" s="1"/>
  <c r="Q4436" i="1"/>
  <c r="W4436" i="1" s="1"/>
  <c r="Q4437" i="1"/>
  <c r="W4437" i="1" s="1"/>
  <c r="Q4438" i="1"/>
  <c r="W4438" i="1" s="1"/>
  <c r="Q4439" i="1"/>
  <c r="W4439" i="1" s="1"/>
  <c r="Q4440" i="1"/>
  <c r="W4440" i="1" s="1"/>
  <c r="Q4441" i="1"/>
  <c r="W4441" i="1" s="1"/>
  <c r="Q4442" i="1"/>
  <c r="W4442" i="1" s="1"/>
  <c r="Q4443" i="1"/>
  <c r="W4443" i="1" s="1"/>
  <c r="Q4444" i="1"/>
  <c r="W4444" i="1" s="1"/>
  <c r="Q4445" i="1"/>
  <c r="W4445" i="1" s="1"/>
  <c r="Q4446" i="1"/>
  <c r="W4446" i="1" s="1"/>
  <c r="Q4447" i="1"/>
  <c r="W4447" i="1" s="1"/>
  <c r="Q4448" i="1"/>
  <c r="W4448" i="1" s="1"/>
  <c r="Q4449" i="1"/>
  <c r="W4449" i="1" s="1"/>
  <c r="Q4450" i="1"/>
  <c r="W4450" i="1" s="1"/>
  <c r="Q4451" i="1"/>
  <c r="W4451" i="1" s="1"/>
  <c r="Q4452" i="1"/>
  <c r="W4452" i="1" s="1"/>
  <c r="Q4453" i="1"/>
  <c r="W4453" i="1" s="1"/>
  <c r="Q4454" i="1"/>
  <c r="W4454" i="1" s="1"/>
  <c r="Q4455" i="1"/>
  <c r="W4455" i="1" s="1"/>
  <c r="Q4456" i="1"/>
  <c r="W4456" i="1" s="1"/>
  <c r="Q4457" i="1"/>
  <c r="W4457" i="1" s="1"/>
  <c r="Q4458" i="1"/>
  <c r="W4458" i="1" s="1"/>
  <c r="Q4459" i="1"/>
  <c r="W4459" i="1" s="1"/>
  <c r="Q4460" i="1"/>
  <c r="W4460" i="1" s="1"/>
  <c r="Q4461" i="1"/>
  <c r="W4461" i="1" s="1"/>
  <c r="Q4462" i="1"/>
  <c r="W4462" i="1" s="1"/>
  <c r="Q4463" i="1"/>
  <c r="W4463" i="1" s="1"/>
  <c r="Q4464" i="1"/>
  <c r="W4464" i="1" s="1"/>
  <c r="Q4465" i="1"/>
  <c r="W4465" i="1" s="1"/>
  <c r="Q4466" i="1"/>
  <c r="W4466" i="1" s="1"/>
  <c r="Q4467" i="1"/>
  <c r="W4467" i="1" s="1"/>
  <c r="Q4468" i="1"/>
  <c r="W4468" i="1" s="1"/>
  <c r="Q4469" i="1"/>
  <c r="W4469" i="1" s="1"/>
  <c r="Q4470" i="1"/>
  <c r="W4470" i="1" s="1"/>
  <c r="Q4471" i="1"/>
  <c r="W4471" i="1" s="1"/>
  <c r="Q4472" i="1"/>
  <c r="W4472" i="1" s="1"/>
  <c r="Q4473" i="1"/>
  <c r="W4473" i="1" s="1"/>
  <c r="Q4474" i="1"/>
  <c r="W4474" i="1" s="1"/>
  <c r="Q4475" i="1"/>
  <c r="W4475" i="1" s="1"/>
  <c r="Q4476" i="1"/>
  <c r="W4476" i="1" s="1"/>
  <c r="Q4477" i="1"/>
  <c r="W4477" i="1" s="1"/>
  <c r="Q4478" i="1"/>
  <c r="W4478" i="1" s="1"/>
  <c r="Q4479" i="1"/>
  <c r="W4479" i="1" s="1"/>
  <c r="Q4480" i="1"/>
  <c r="W4480" i="1" s="1"/>
  <c r="Q4481" i="1"/>
  <c r="W4481" i="1" s="1"/>
  <c r="Q4482" i="1"/>
  <c r="W4482" i="1" s="1"/>
  <c r="Q4483" i="1"/>
  <c r="W4483" i="1" s="1"/>
  <c r="Q4484" i="1"/>
  <c r="W4484" i="1" s="1"/>
  <c r="Q4485" i="1"/>
  <c r="W4485" i="1" s="1"/>
  <c r="Q4486" i="1"/>
  <c r="W4486" i="1" s="1"/>
  <c r="Q4487" i="1"/>
  <c r="W4487" i="1" s="1"/>
  <c r="Q4488" i="1"/>
  <c r="W4488" i="1" s="1"/>
  <c r="Q4489" i="1"/>
  <c r="W4489" i="1" s="1"/>
  <c r="Q4490" i="1"/>
  <c r="W4490" i="1" s="1"/>
  <c r="Q4491" i="1"/>
  <c r="W4491" i="1" s="1"/>
  <c r="Q4492" i="1"/>
  <c r="W4492" i="1" s="1"/>
  <c r="Q4493" i="1"/>
  <c r="W4493" i="1" s="1"/>
  <c r="Q4494" i="1"/>
  <c r="W4494" i="1" s="1"/>
  <c r="Q4495" i="1"/>
  <c r="W4495" i="1" s="1"/>
  <c r="Q4496" i="1"/>
  <c r="W4496" i="1" s="1"/>
  <c r="Q4497" i="1"/>
  <c r="W4497" i="1" s="1"/>
  <c r="Q4498" i="1"/>
  <c r="W4498" i="1" s="1"/>
  <c r="Q4499" i="1"/>
  <c r="W4499" i="1" s="1"/>
  <c r="Q4500" i="1"/>
  <c r="W4500" i="1" s="1"/>
  <c r="Q4501" i="1"/>
  <c r="W4501" i="1" s="1"/>
  <c r="Q4502" i="1"/>
  <c r="W4502" i="1" s="1"/>
  <c r="Q4503" i="1"/>
  <c r="W4503" i="1" s="1"/>
  <c r="Q4504" i="1"/>
  <c r="W4504" i="1" s="1"/>
  <c r="Q4505" i="1"/>
  <c r="W4505" i="1" s="1"/>
  <c r="Q4506" i="1"/>
  <c r="W4506" i="1" s="1"/>
  <c r="Q4507" i="1"/>
  <c r="W4507" i="1" s="1"/>
  <c r="Q4508" i="1"/>
  <c r="W4508" i="1" s="1"/>
  <c r="Q4509" i="1"/>
  <c r="W4509" i="1" s="1"/>
  <c r="Q4510" i="1"/>
  <c r="W4510" i="1" s="1"/>
  <c r="Q4511" i="1"/>
  <c r="W4511" i="1" s="1"/>
  <c r="Q4512" i="1"/>
  <c r="W4512" i="1" s="1"/>
  <c r="Q4513" i="1"/>
  <c r="W4513" i="1" s="1"/>
  <c r="Q4514" i="1"/>
  <c r="W4514" i="1" s="1"/>
  <c r="Q4515" i="1"/>
  <c r="W4515" i="1" s="1"/>
  <c r="Q4516" i="1"/>
  <c r="W4516" i="1" s="1"/>
  <c r="Q4517" i="1"/>
  <c r="W4517" i="1" s="1"/>
  <c r="Q4518" i="1"/>
  <c r="W4518" i="1" s="1"/>
  <c r="Q4519" i="1"/>
  <c r="W4519" i="1" s="1"/>
  <c r="Q4520" i="1"/>
  <c r="W4520" i="1" s="1"/>
  <c r="Q4521" i="1"/>
  <c r="W4521" i="1" s="1"/>
  <c r="Q4522" i="1"/>
  <c r="W4522" i="1" s="1"/>
  <c r="Q4523" i="1"/>
  <c r="W4523" i="1" s="1"/>
  <c r="Q4524" i="1"/>
  <c r="W4524" i="1" s="1"/>
  <c r="Q4525" i="1"/>
  <c r="W4525" i="1" s="1"/>
  <c r="Q4526" i="1"/>
  <c r="W4526" i="1" s="1"/>
  <c r="Q4527" i="1"/>
  <c r="W4527" i="1" s="1"/>
  <c r="Q4528" i="1"/>
  <c r="W4528" i="1" s="1"/>
  <c r="Q4529" i="1"/>
  <c r="W4529" i="1" s="1"/>
  <c r="Q4530" i="1"/>
  <c r="W4530" i="1" s="1"/>
  <c r="Q4531" i="1"/>
  <c r="W4531" i="1" s="1"/>
  <c r="Q4532" i="1"/>
  <c r="W4532" i="1" s="1"/>
  <c r="Q4533" i="1"/>
  <c r="W4533" i="1" s="1"/>
  <c r="Q4534" i="1"/>
  <c r="W4534" i="1" s="1"/>
  <c r="Q4535" i="1"/>
  <c r="W4535" i="1" s="1"/>
  <c r="Q4536" i="1"/>
  <c r="W4536" i="1" s="1"/>
  <c r="Q4537" i="1"/>
  <c r="W4537" i="1" s="1"/>
  <c r="Q4538" i="1"/>
  <c r="W4538" i="1" s="1"/>
  <c r="Q4539" i="1"/>
  <c r="W4539" i="1" s="1"/>
  <c r="Q4540" i="1"/>
  <c r="W4540" i="1" s="1"/>
  <c r="Q4541" i="1"/>
  <c r="W4541" i="1" s="1"/>
  <c r="Q4542" i="1"/>
  <c r="W4542" i="1" s="1"/>
  <c r="Q4543" i="1"/>
  <c r="W4543" i="1" s="1"/>
  <c r="Q4544" i="1"/>
  <c r="W4544" i="1" s="1"/>
  <c r="Q4545" i="1"/>
  <c r="W4545" i="1" s="1"/>
  <c r="Q4546" i="1"/>
  <c r="W4546" i="1" s="1"/>
  <c r="Q4547" i="1"/>
  <c r="W4547" i="1" s="1"/>
  <c r="Q4548" i="1"/>
  <c r="W4548" i="1" s="1"/>
  <c r="Q4549" i="1"/>
  <c r="W4549" i="1" s="1"/>
  <c r="Q4550" i="1"/>
  <c r="W4550" i="1" s="1"/>
  <c r="Q4551" i="1"/>
  <c r="W4551" i="1" s="1"/>
  <c r="Q4552" i="1"/>
  <c r="W4552" i="1" s="1"/>
  <c r="Q4553" i="1"/>
  <c r="W4553" i="1" s="1"/>
  <c r="Q4554" i="1"/>
  <c r="W4554" i="1" s="1"/>
  <c r="Q4555" i="1"/>
  <c r="W4555" i="1" s="1"/>
  <c r="Q4556" i="1"/>
  <c r="W4556" i="1" s="1"/>
  <c r="Q4557" i="1"/>
  <c r="W4557" i="1" s="1"/>
  <c r="Q4558" i="1"/>
  <c r="W4558" i="1" s="1"/>
  <c r="Q4559" i="1"/>
  <c r="W4559" i="1" s="1"/>
  <c r="Q4560" i="1"/>
  <c r="W4560" i="1" s="1"/>
  <c r="Q4561" i="1"/>
  <c r="W4561" i="1" s="1"/>
  <c r="Q4562" i="1"/>
  <c r="W4562" i="1" s="1"/>
  <c r="Q4563" i="1"/>
  <c r="W4563" i="1" s="1"/>
  <c r="Q4564" i="1"/>
  <c r="W4564" i="1" s="1"/>
  <c r="Q4565" i="1"/>
  <c r="W4565" i="1" s="1"/>
  <c r="Q4566" i="1"/>
  <c r="W4566" i="1" s="1"/>
  <c r="Q4567" i="1"/>
  <c r="W4567" i="1" s="1"/>
  <c r="Q4568" i="1"/>
  <c r="W4568" i="1" s="1"/>
  <c r="Q4569" i="1"/>
  <c r="W4569" i="1" s="1"/>
  <c r="Q4570" i="1"/>
  <c r="W4570" i="1" s="1"/>
  <c r="Q4571" i="1"/>
  <c r="W4571" i="1" s="1"/>
  <c r="Q4572" i="1"/>
  <c r="W4572" i="1" s="1"/>
  <c r="Q4573" i="1"/>
  <c r="W4573" i="1" s="1"/>
  <c r="Q4574" i="1"/>
  <c r="W4574" i="1" s="1"/>
  <c r="Q4575" i="1"/>
  <c r="W4575" i="1" s="1"/>
  <c r="Q4576" i="1"/>
  <c r="W4576" i="1" s="1"/>
  <c r="Q4577" i="1"/>
  <c r="W4577" i="1" s="1"/>
  <c r="Q4578" i="1"/>
  <c r="W4578" i="1" s="1"/>
  <c r="Q4579" i="1"/>
  <c r="W4579" i="1" s="1"/>
  <c r="Q4580" i="1"/>
  <c r="W4580" i="1" s="1"/>
  <c r="Q4581" i="1"/>
  <c r="W4581" i="1" s="1"/>
  <c r="Q4582" i="1"/>
  <c r="W4582" i="1" s="1"/>
  <c r="Q4583" i="1"/>
  <c r="W4583" i="1" s="1"/>
  <c r="Q4584" i="1"/>
  <c r="W4584" i="1" s="1"/>
  <c r="Q4585" i="1"/>
  <c r="W4585" i="1" s="1"/>
  <c r="Q4586" i="1"/>
  <c r="W4586" i="1" s="1"/>
  <c r="Q4587" i="1"/>
  <c r="W4587" i="1" s="1"/>
  <c r="Q4588" i="1"/>
  <c r="W4588" i="1" s="1"/>
  <c r="Q4589" i="1"/>
  <c r="W4589" i="1" s="1"/>
  <c r="Q4590" i="1"/>
  <c r="W4590" i="1" s="1"/>
  <c r="Q4591" i="1"/>
  <c r="W4591" i="1" s="1"/>
  <c r="Q4592" i="1"/>
  <c r="W4592" i="1" s="1"/>
  <c r="Q4593" i="1"/>
  <c r="W4593" i="1" s="1"/>
  <c r="Q4594" i="1"/>
  <c r="W4594" i="1" s="1"/>
  <c r="Q4595" i="1"/>
  <c r="W4595" i="1" s="1"/>
  <c r="Q4596" i="1"/>
  <c r="W4596" i="1" s="1"/>
  <c r="Q4597" i="1"/>
  <c r="W4597" i="1" s="1"/>
  <c r="Q4598" i="1"/>
  <c r="W4598" i="1" s="1"/>
  <c r="Q4599" i="1"/>
  <c r="W4599" i="1" s="1"/>
  <c r="Q4600" i="1"/>
  <c r="W4600" i="1" s="1"/>
  <c r="Q4601" i="1"/>
  <c r="W4601" i="1" s="1"/>
  <c r="Q4602" i="1"/>
  <c r="W4602" i="1" s="1"/>
  <c r="Q4603" i="1"/>
  <c r="W4603" i="1" s="1"/>
  <c r="Q4604" i="1"/>
  <c r="W4604" i="1" s="1"/>
  <c r="Q4605" i="1"/>
  <c r="W4605" i="1" s="1"/>
  <c r="Q4606" i="1"/>
  <c r="W4606" i="1" s="1"/>
  <c r="Q4607" i="1"/>
  <c r="W4607" i="1" s="1"/>
  <c r="Q4608" i="1"/>
  <c r="W4608" i="1" s="1"/>
  <c r="Q4609" i="1"/>
  <c r="W4609" i="1" s="1"/>
  <c r="Q4610" i="1"/>
  <c r="W4610" i="1" s="1"/>
  <c r="Q4611" i="1"/>
  <c r="W4611" i="1" s="1"/>
  <c r="Q4612" i="1"/>
  <c r="W4612" i="1" s="1"/>
  <c r="Q4613" i="1"/>
  <c r="W4613" i="1" s="1"/>
  <c r="Q4614" i="1"/>
  <c r="W4614" i="1" s="1"/>
  <c r="Q4615" i="1"/>
  <c r="W4615" i="1" s="1"/>
  <c r="Q4616" i="1"/>
  <c r="W4616" i="1" s="1"/>
  <c r="Q4617" i="1"/>
  <c r="W4617" i="1" s="1"/>
  <c r="Q4618" i="1"/>
  <c r="W4618" i="1" s="1"/>
  <c r="Q4619" i="1"/>
  <c r="W4619" i="1" s="1"/>
  <c r="Q4620" i="1"/>
  <c r="W4620" i="1" s="1"/>
  <c r="Q4621" i="1"/>
  <c r="W4621" i="1" s="1"/>
  <c r="Q4622" i="1"/>
  <c r="W4622" i="1" s="1"/>
  <c r="Q4623" i="1"/>
  <c r="W4623" i="1" s="1"/>
  <c r="Q4624" i="1"/>
  <c r="W4624" i="1" s="1"/>
  <c r="Q4625" i="1"/>
  <c r="W4625" i="1" s="1"/>
  <c r="Q4626" i="1"/>
  <c r="W4626" i="1" s="1"/>
  <c r="Q4627" i="1"/>
  <c r="W4627" i="1" s="1"/>
  <c r="Q4628" i="1"/>
  <c r="W4628" i="1" s="1"/>
  <c r="Q4629" i="1"/>
  <c r="W4629" i="1" s="1"/>
  <c r="Q4630" i="1"/>
  <c r="W4630" i="1" s="1"/>
  <c r="Q4631" i="1"/>
  <c r="W4631" i="1" s="1"/>
  <c r="Q4632" i="1"/>
  <c r="W4632" i="1" s="1"/>
  <c r="Q4633" i="1"/>
  <c r="W4633" i="1" s="1"/>
  <c r="Q4634" i="1"/>
  <c r="W4634" i="1" s="1"/>
  <c r="Q4635" i="1"/>
  <c r="W4635" i="1" s="1"/>
  <c r="Q4636" i="1"/>
  <c r="W4636" i="1" s="1"/>
  <c r="Q4637" i="1"/>
  <c r="W4637" i="1" s="1"/>
  <c r="Q4638" i="1"/>
  <c r="W4638" i="1" s="1"/>
  <c r="Q4639" i="1"/>
  <c r="W4639" i="1" s="1"/>
  <c r="Q4640" i="1"/>
  <c r="W4640" i="1" s="1"/>
  <c r="Q4641" i="1"/>
  <c r="W4641" i="1" s="1"/>
  <c r="Q4642" i="1"/>
  <c r="W4642" i="1" s="1"/>
  <c r="Q4643" i="1"/>
  <c r="W4643" i="1" s="1"/>
  <c r="Q4644" i="1"/>
  <c r="W4644" i="1" s="1"/>
  <c r="Q4645" i="1"/>
  <c r="W4645" i="1" s="1"/>
  <c r="Q4646" i="1"/>
  <c r="W4646" i="1" s="1"/>
  <c r="Q4647" i="1"/>
  <c r="W4647" i="1" s="1"/>
  <c r="Q4648" i="1"/>
  <c r="W4648" i="1" s="1"/>
  <c r="Q4649" i="1"/>
  <c r="W4649" i="1" s="1"/>
  <c r="Q4650" i="1"/>
  <c r="W4650" i="1" s="1"/>
  <c r="Q4651" i="1"/>
  <c r="W4651" i="1" s="1"/>
  <c r="Q4652" i="1"/>
  <c r="W4652" i="1" s="1"/>
  <c r="Q4653" i="1"/>
  <c r="W4653" i="1" s="1"/>
  <c r="Q4654" i="1"/>
  <c r="W4654" i="1" s="1"/>
  <c r="Q4655" i="1"/>
  <c r="W4655" i="1" s="1"/>
  <c r="Q4656" i="1"/>
  <c r="W4656" i="1" s="1"/>
  <c r="Q4657" i="1"/>
  <c r="W4657" i="1" s="1"/>
  <c r="Q4658" i="1"/>
  <c r="W4658" i="1" s="1"/>
  <c r="Q4659" i="1"/>
  <c r="W4659" i="1" s="1"/>
  <c r="Q4660" i="1"/>
  <c r="W4660" i="1" s="1"/>
  <c r="Q4661" i="1"/>
  <c r="W4661" i="1" s="1"/>
  <c r="Q4662" i="1"/>
  <c r="W4662" i="1" s="1"/>
  <c r="Q4663" i="1"/>
  <c r="W4663" i="1" s="1"/>
  <c r="Q4664" i="1"/>
  <c r="W4664" i="1" s="1"/>
  <c r="Q4665" i="1"/>
  <c r="W4665" i="1" s="1"/>
  <c r="Q4666" i="1"/>
  <c r="W4666" i="1" s="1"/>
  <c r="Q4667" i="1"/>
  <c r="W4667" i="1" s="1"/>
  <c r="Q4668" i="1"/>
  <c r="W4668" i="1" s="1"/>
  <c r="Q4669" i="1"/>
  <c r="W4669" i="1" s="1"/>
  <c r="Q4670" i="1"/>
  <c r="W4670" i="1" s="1"/>
  <c r="Q4671" i="1"/>
  <c r="W4671" i="1" s="1"/>
  <c r="Q4672" i="1"/>
  <c r="W4672" i="1" s="1"/>
  <c r="Q4673" i="1"/>
  <c r="W4673" i="1" s="1"/>
  <c r="Q4674" i="1"/>
  <c r="W4674" i="1" s="1"/>
  <c r="Q4675" i="1"/>
  <c r="W4675" i="1" s="1"/>
  <c r="Q4676" i="1"/>
  <c r="W4676" i="1" s="1"/>
  <c r="Q4677" i="1"/>
  <c r="W4677" i="1" s="1"/>
  <c r="Q4678" i="1"/>
  <c r="W4678" i="1" s="1"/>
  <c r="Q4679" i="1"/>
  <c r="W4679" i="1" s="1"/>
  <c r="Q4680" i="1"/>
  <c r="W4680" i="1" s="1"/>
  <c r="Q4681" i="1"/>
  <c r="W4681" i="1" s="1"/>
  <c r="Q4682" i="1"/>
  <c r="W4682" i="1" s="1"/>
  <c r="Q4683" i="1"/>
  <c r="W4683" i="1" s="1"/>
  <c r="Q4684" i="1"/>
  <c r="W4684" i="1" s="1"/>
  <c r="Q4685" i="1"/>
  <c r="W4685" i="1" s="1"/>
  <c r="Q4686" i="1"/>
  <c r="W4686" i="1" s="1"/>
  <c r="Q4687" i="1"/>
  <c r="W4687" i="1" s="1"/>
  <c r="Q4688" i="1"/>
  <c r="W4688" i="1" s="1"/>
  <c r="Q4689" i="1"/>
  <c r="W4689" i="1" s="1"/>
  <c r="Q4690" i="1"/>
  <c r="W4690" i="1" s="1"/>
  <c r="Q4691" i="1"/>
  <c r="W4691" i="1" s="1"/>
  <c r="Q4692" i="1"/>
  <c r="W4692" i="1" s="1"/>
  <c r="Q4693" i="1"/>
  <c r="W4693" i="1" s="1"/>
  <c r="Q4694" i="1"/>
  <c r="W4694" i="1" s="1"/>
  <c r="Q4695" i="1"/>
  <c r="W4695" i="1" s="1"/>
  <c r="Q4696" i="1"/>
  <c r="W4696" i="1" s="1"/>
  <c r="Q4697" i="1"/>
  <c r="W4697" i="1" s="1"/>
  <c r="Q4698" i="1"/>
  <c r="W4698" i="1" s="1"/>
  <c r="Q4699" i="1"/>
  <c r="W4699" i="1" s="1"/>
  <c r="Q4700" i="1"/>
  <c r="W4700" i="1" s="1"/>
  <c r="Q4701" i="1"/>
  <c r="W4701" i="1" s="1"/>
  <c r="Q4702" i="1"/>
  <c r="W4702" i="1" s="1"/>
  <c r="Q4703" i="1"/>
  <c r="W4703" i="1" s="1"/>
  <c r="Q4704" i="1"/>
  <c r="W4704" i="1" s="1"/>
  <c r="Q4705" i="1"/>
  <c r="W4705" i="1" s="1"/>
  <c r="Q4706" i="1"/>
  <c r="W4706" i="1" s="1"/>
  <c r="Q4707" i="1"/>
  <c r="W4707" i="1" s="1"/>
  <c r="Q4708" i="1"/>
  <c r="W4708" i="1" s="1"/>
  <c r="Q4709" i="1"/>
  <c r="W4709" i="1" s="1"/>
  <c r="Q4710" i="1"/>
  <c r="W4710" i="1" s="1"/>
  <c r="Q4711" i="1"/>
  <c r="W4711" i="1" s="1"/>
  <c r="Q4712" i="1"/>
  <c r="W4712" i="1" s="1"/>
  <c r="Q4713" i="1"/>
  <c r="W4713" i="1" s="1"/>
  <c r="Q4714" i="1"/>
  <c r="W4714" i="1" s="1"/>
  <c r="Q4715" i="1"/>
  <c r="W4715" i="1" s="1"/>
  <c r="Q4716" i="1"/>
  <c r="W4716" i="1" s="1"/>
  <c r="Q4717" i="1"/>
  <c r="W4717" i="1" s="1"/>
  <c r="Q4718" i="1"/>
  <c r="W4718" i="1" s="1"/>
  <c r="Q4719" i="1"/>
  <c r="W4719" i="1" s="1"/>
  <c r="Q4720" i="1"/>
  <c r="W4720" i="1" s="1"/>
  <c r="Q4721" i="1"/>
  <c r="W4721" i="1" s="1"/>
  <c r="Q4722" i="1"/>
  <c r="W4722" i="1" s="1"/>
  <c r="Q4723" i="1"/>
  <c r="W4723" i="1" s="1"/>
  <c r="Q4724" i="1"/>
  <c r="W4724" i="1" s="1"/>
  <c r="Q4725" i="1"/>
  <c r="W4725" i="1" s="1"/>
  <c r="Q4726" i="1"/>
  <c r="W4726" i="1" s="1"/>
  <c r="Q4727" i="1"/>
  <c r="W4727" i="1" s="1"/>
  <c r="Q4728" i="1"/>
  <c r="W4728" i="1" s="1"/>
  <c r="Q4729" i="1"/>
  <c r="W4729" i="1" s="1"/>
  <c r="Q4730" i="1"/>
  <c r="W4730" i="1" s="1"/>
  <c r="Q4731" i="1"/>
  <c r="W4731" i="1" s="1"/>
  <c r="Q4732" i="1"/>
  <c r="W4732" i="1" s="1"/>
  <c r="Q4733" i="1"/>
  <c r="W4733" i="1" s="1"/>
  <c r="Q4734" i="1"/>
  <c r="W4734" i="1" s="1"/>
  <c r="Q4735" i="1"/>
  <c r="W4735" i="1" s="1"/>
  <c r="Q4736" i="1"/>
  <c r="W4736" i="1" s="1"/>
  <c r="Q4737" i="1"/>
  <c r="W4737" i="1" s="1"/>
  <c r="Q4738" i="1"/>
  <c r="W4738" i="1" s="1"/>
  <c r="Q4739" i="1"/>
  <c r="W4739" i="1" s="1"/>
  <c r="Q4740" i="1"/>
  <c r="W4740" i="1" s="1"/>
  <c r="Q4741" i="1"/>
  <c r="W4741" i="1" s="1"/>
  <c r="Q4742" i="1"/>
  <c r="W4742" i="1" s="1"/>
  <c r="Q4743" i="1"/>
  <c r="W4743" i="1" s="1"/>
  <c r="Q4744" i="1"/>
  <c r="W4744" i="1" s="1"/>
  <c r="Q4745" i="1"/>
  <c r="W4745" i="1" s="1"/>
  <c r="Q4746" i="1"/>
  <c r="W4746" i="1" s="1"/>
  <c r="Q4747" i="1"/>
  <c r="W4747" i="1" s="1"/>
  <c r="Q4748" i="1"/>
  <c r="W4748" i="1" s="1"/>
  <c r="Q4749" i="1"/>
  <c r="W4749" i="1" s="1"/>
  <c r="Q4750" i="1"/>
  <c r="W4750" i="1" s="1"/>
  <c r="Q4751" i="1"/>
  <c r="W4751" i="1" s="1"/>
  <c r="Q4752" i="1"/>
  <c r="W4752" i="1" s="1"/>
  <c r="Q4753" i="1"/>
  <c r="W4753" i="1" s="1"/>
  <c r="Q4754" i="1"/>
  <c r="W4754" i="1" s="1"/>
  <c r="Q4755" i="1"/>
  <c r="W4755" i="1" s="1"/>
  <c r="Q4756" i="1"/>
  <c r="W4756" i="1" s="1"/>
  <c r="Q4757" i="1"/>
  <c r="W4757" i="1" s="1"/>
  <c r="Q4758" i="1"/>
  <c r="W4758" i="1" s="1"/>
  <c r="Q4759" i="1"/>
  <c r="W4759" i="1" s="1"/>
  <c r="Q4760" i="1"/>
  <c r="W4760" i="1" s="1"/>
  <c r="Q4761" i="1"/>
  <c r="W4761" i="1" s="1"/>
  <c r="Q4762" i="1"/>
  <c r="W4762" i="1" s="1"/>
  <c r="Q4763" i="1"/>
  <c r="W4763" i="1" s="1"/>
  <c r="Q4764" i="1"/>
  <c r="W4764" i="1" s="1"/>
  <c r="Q4765" i="1"/>
  <c r="W4765" i="1" s="1"/>
  <c r="Q4766" i="1"/>
  <c r="W4766" i="1" s="1"/>
  <c r="Q4767" i="1"/>
  <c r="W4767" i="1" s="1"/>
  <c r="Q4768" i="1"/>
  <c r="W4768" i="1" s="1"/>
  <c r="Q4769" i="1"/>
  <c r="W4769" i="1" s="1"/>
  <c r="Q4770" i="1"/>
  <c r="W4770" i="1" s="1"/>
  <c r="Q4771" i="1"/>
  <c r="W4771" i="1" s="1"/>
  <c r="Q4772" i="1"/>
  <c r="W4772" i="1" s="1"/>
  <c r="Q4773" i="1"/>
  <c r="W4773" i="1" s="1"/>
  <c r="Q4774" i="1"/>
  <c r="W4774" i="1" s="1"/>
  <c r="Q4775" i="1"/>
  <c r="W4775" i="1" s="1"/>
  <c r="Q4776" i="1"/>
  <c r="W4776" i="1" s="1"/>
  <c r="Q4777" i="1"/>
  <c r="W4777" i="1" s="1"/>
  <c r="Q4778" i="1"/>
  <c r="W4778" i="1" s="1"/>
  <c r="Q4779" i="1"/>
  <c r="W4779" i="1" s="1"/>
  <c r="Q4780" i="1"/>
  <c r="W4780" i="1" s="1"/>
  <c r="Q4781" i="1"/>
  <c r="W4781" i="1" s="1"/>
  <c r="Q4782" i="1"/>
  <c r="W4782" i="1" s="1"/>
  <c r="Q4783" i="1"/>
  <c r="W4783" i="1" s="1"/>
  <c r="Q4784" i="1"/>
  <c r="W4784" i="1" s="1"/>
  <c r="Q4785" i="1"/>
  <c r="W4785" i="1" s="1"/>
  <c r="Q4786" i="1"/>
  <c r="W4786" i="1" s="1"/>
  <c r="Q4787" i="1"/>
  <c r="W4787" i="1" s="1"/>
  <c r="Q4788" i="1"/>
  <c r="W4788" i="1" s="1"/>
  <c r="Q4789" i="1"/>
  <c r="W4789" i="1" s="1"/>
  <c r="Q4790" i="1"/>
  <c r="W4790" i="1" s="1"/>
  <c r="Q4791" i="1"/>
  <c r="W4791" i="1" s="1"/>
  <c r="Q4792" i="1"/>
  <c r="W4792" i="1" s="1"/>
  <c r="Q4793" i="1"/>
  <c r="W4793" i="1" s="1"/>
  <c r="Q4794" i="1"/>
  <c r="W4794" i="1" s="1"/>
  <c r="Q4795" i="1"/>
  <c r="W4795" i="1" s="1"/>
  <c r="Q4796" i="1"/>
  <c r="W4796" i="1" s="1"/>
  <c r="Q4797" i="1"/>
  <c r="W4797" i="1" s="1"/>
  <c r="Q4798" i="1"/>
  <c r="W4798" i="1" s="1"/>
  <c r="Q4799" i="1"/>
  <c r="W4799" i="1" s="1"/>
  <c r="Q4800" i="1"/>
  <c r="W4800" i="1" s="1"/>
  <c r="Q4801" i="1"/>
  <c r="W4801" i="1" s="1"/>
  <c r="Q4802" i="1"/>
  <c r="W4802" i="1" s="1"/>
  <c r="Q4803" i="1"/>
  <c r="W4803" i="1" s="1"/>
  <c r="Q4804" i="1"/>
  <c r="W4804" i="1" s="1"/>
  <c r="Q4805" i="1"/>
  <c r="W4805" i="1" s="1"/>
  <c r="Q4806" i="1"/>
  <c r="W4806" i="1" s="1"/>
  <c r="Q4807" i="1"/>
  <c r="W4807" i="1" s="1"/>
  <c r="Q4808" i="1"/>
  <c r="W4808" i="1" s="1"/>
  <c r="Q4809" i="1"/>
  <c r="W4809" i="1" s="1"/>
  <c r="Q4810" i="1"/>
  <c r="W4810" i="1" s="1"/>
  <c r="Q4811" i="1"/>
  <c r="W4811" i="1" s="1"/>
  <c r="Q4812" i="1"/>
  <c r="W4812" i="1" s="1"/>
  <c r="Q4813" i="1"/>
  <c r="W4813" i="1" s="1"/>
  <c r="Q4814" i="1"/>
  <c r="W4814" i="1" s="1"/>
  <c r="Q4815" i="1"/>
  <c r="W4815" i="1" s="1"/>
  <c r="Q4816" i="1"/>
  <c r="W4816" i="1" s="1"/>
  <c r="Q4817" i="1"/>
  <c r="W4817" i="1" s="1"/>
  <c r="Q4818" i="1"/>
  <c r="W4818" i="1" s="1"/>
  <c r="Q4819" i="1"/>
  <c r="W4819" i="1" s="1"/>
  <c r="Q4820" i="1"/>
  <c r="W4820" i="1" s="1"/>
  <c r="Q4821" i="1"/>
  <c r="W4821" i="1" s="1"/>
  <c r="Q4822" i="1"/>
  <c r="W4822" i="1" s="1"/>
  <c r="Q4823" i="1"/>
  <c r="W4823" i="1" s="1"/>
  <c r="Q4824" i="1"/>
  <c r="W4824" i="1" s="1"/>
  <c r="Q4825" i="1"/>
  <c r="W4825" i="1" s="1"/>
  <c r="Q4826" i="1"/>
  <c r="W4826" i="1" s="1"/>
  <c r="Q4827" i="1"/>
  <c r="W4827" i="1" s="1"/>
  <c r="Q4828" i="1"/>
  <c r="W4828" i="1" s="1"/>
  <c r="Q4829" i="1"/>
  <c r="W4829" i="1" s="1"/>
  <c r="Q4830" i="1"/>
  <c r="W4830" i="1" s="1"/>
  <c r="Q4831" i="1"/>
  <c r="W4831" i="1" s="1"/>
  <c r="Q4832" i="1"/>
  <c r="W4832" i="1" s="1"/>
  <c r="Q4833" i="1"/>
  <c r="W4833" i="1" s="1"/>
  <c r="Q4834" i="1"/>
  <c r="W4834" i="1" s="1"/>
  <c r="Q4835" i="1"/>
  <c r="W4835" i="1" s="1"/>
  <c r="Q4836" i="1"/>
  <c r="W4836" i="1" s="1"/>
  <c r="Q4837" i="1"/>
  <c r="W4837" i="1" s="1"/>
  <c r="Q4838" i="1"/>
  <c r="W4838" i="1" s="1"/>
  <c r="Q4839" i="1"/>
  <c r="W4839" i="1" s="1"/>
  <c r="Q4840" i="1"/>
  <c r="W4840" i="1" s="1"/>
  <c r="Q4841" i="1"/>
  <c r="W4841" i="1" s="1"/>
  <c r="Q4842" i="1"/>
  <c r="W4842" i="1" s="1"/>
  <c r="Q4843" i="1"/>
  <c r="W4843" i="1" s="1"/>
  <c r="Q4844" i="1"/>
  <c r="W4844" i="1" s="1"/>
  <c r="Q4845" i="1"/>
  <c r="W4845" i="1" s="1"/>
  <c r="Q4846" i="1"/>
  <c r="W4846" i="1" s="1"/>
  <c r="Q4847" i="1"/>
  <c r="W4847" i="1" s="1"/>
  <c r="Q4848" i="1"/>
  <c r="W4848" i="1" s="1"/>
  <c r="Q4849" i="1"/>
  <c r="W4849" i="1" s="1"/>
  <c r="Q4850" i="1"/>
  <c r="W4850" i="1" s="1"/>
  <c r="Q4851" i="1"/>
  <c r="W4851" i="1" s="1"/>
  <c r="Q4852" i="1"/>
  <c r="W4852" i="1" s="1"/>
  <c r="Q4853" i="1"/>
  <c r="W4853" i="1" s="1"/>
  <c r="Q4854" i="1"/>
  <c r="W4854" i="1" s="1"/>
  <c r="Q4855" i="1"/>
  <c r="W4855" i="1" s="1"/>
  <c r="Q4856" i="1"/>
  <c r="W4856" i="1" s="1"/>
  <c r="Q4857" i="1"/>
  <c r="W4857" i="1" s="1"/>
  <c r="Q4858" i="1"/>
  <c r="W4858" i="1" s="1"/>
  <c r="Q4859" i="1"/>
  <c r="W4859" i="1" s="1"/>
  <c r="Q4860" i="1"/>
  <c r="W4860" i="1" s="1"/>
  <c r="Q4861" i="1"/>
  <c r="W4861" i="1" s="1"/>
  <c r="Q4862" i="1"/>
  <c r="W4862" i="1" s="1"/>
  <c r="Q4863" i="1"/>
  <c r="W4863" i="1" s="1"/>
  <c r="Q4864" i="1"/>
  <c r="W4864" i="1" s="1"/>
  <c r="Q4865" i="1"/>
  <c r="W4865" i="1" s="1"/>
  <c r="Q4866" i="1"/>
  <c r="W4866" i="1" s="1"/>
  <c r="Q4867" i="1"/>
  <c r="W4867" i="1" s="1"/>
  <c r="Q4868" i="1"/>
  <c r="W4868" i="1" s="1"/>
  <c r="Q4869" i="1"/>
  <c r="W4869" i="1" s="1"/>
  <c r="Q4870" i="1"/>
  <c r="W4870" i="1" s="1"/>
  <c r="Q4871" i="1"/>
  <c r="W4871" i="1" s="1"/>
  <c r="Q4872" i="1"/>
  <c r="W4872" i="1" s="1"/>
  <c r="Q4873" i="1"/>
  <c r="W4873" i="1" s="1"/>
  <c r="Q4874" i="1"/>
  <c r="W4874" i="1" s="1"/>
  <c r="Q4875" i="1"/>
  <c r="W4875" i="1" s="1"/>
  <c r="Q4876" i="1"/>
  <c r="W4876" i="1" s="1"/>
  <c r="Q4877" i="1"/>
  <c r="W4877" i="1" s="1"/>
  <c r="Q4878" i="1"/>
  <c r="W4878" i="1" s="1"/>
  <c r="Q4879" i="1"/>
  <c r="W4879" i="1" s="1"/>
  <c r="Q4880" i="1"/>
  <c r="W4880" i="1" s="1"/>
  <c r="Q4881" i="1"/>
  <c r="W4881" i="1" s="1"/>
  <c r="Q4882" i="1"/>
  <c r="W4882" i="1" s="1"/>
  <c r="Q4883" i="1"/>
  <c r="W4883" i="1" s="1"/>
  <c r="Q4884" i="1"/>
  <c r="W4884" i="1" s="1"/>
  <c r="Q4885" i="1"/>
  <c r="W4885" i="1" s="1"/>
  <c r="Q4886" i="1"/>
  <c r="W4886" i="1" s="1"/>
  <c r="Q4887" i="1"/>
  <c r="W4887" i="1" s="1"/>
  <c r="Q4888" i="1"/>
  <c r="W4888" i="1" s="1"/>
  <c r="Q4889" i="1"/>
  <c r="W4889" i="1" s="1"/>
  <c r="Q4890" i="1"/>
  <c r="W4890" i="1" s="1"/>
  <c r="Q4891" i="1"/>
  <c r="W4891" i="1" s="1"/>
  <c r="Q4892" i="1"/>
  <c r="W4892" i="1" s="1"/>
  <c r="Q4893" i="1"/>
  <c r="W4893" i="1" s="1"/>
  <c r="Q4894" i="1"/>
  <c r="W4894" i="1" s="1"/>
  <c r="Q4895" i="1"/>
  <c r="W4895" i="1" s="1"/>
  <c r="Q4896" i="1"/>
  <c r="W4896" i="1" s="1"/>
  <c r="Q4897" i="1"/>
  <c r="W4897" i="1" s="1"/>
  <c r="Q4898" i="1"/>
  <c r="W4898" i="1" s="1"/>
  <c r="Q4899" i="1"/>
  <c r="W4899" i="1" s="1"/>
  <c r="Q4900" i="1"/>
  <c r="W4900" i="1" s="1"/>
  <c r="Q4901" i="1"/>
  <c r="W4901" i="1" s="1"/>
  <c r="Q4902" i="1"/>
  <c r="W4902" i="1" s="1"/>
  <c r="Q4903" i="1"/>
  <c r="W4903" i="1" s="1"/>
  <c r="Q4904" i="1"/>
  <c r="W4904" i="1" s="1"/>
  <c r="Q4905" i="1"/>
  <c r="W4905" i="1" s="1"/>
  <c r="Q4906" i="1"/>
  <c r="W4906" i="1" s="1"/>
  <c r="Q4907" i="1"/>
  <c r="W4907" i="1" s="1"/>
  <c r="Q4908" i="1"/>
  <c r="W4908" i="1" s="1"/>
  <c r="Q4909" i="1"/>
  <c r="W4909" i="1" s="1"/>
  <c r="Q4910" i="1"/>
  <c r="W4910" i="1" s="1"/>
  <c r="Q4911" i="1"/>
  <c r="W4911" i="1" s="1"/>
  <c r="Q4912" i="1"/>
  <c r="W4912" i="1" s="1"/>
  <c r="Q4913" i="1"/>
  <c r="W4913" i="1" s="1"/>
  <c r="Q4914" i="1"/>
  <c r="W4914" i="1" s="1"/>
  <c r="Q4915" i="1"/>
  <c r="W4915" i="1" s="1"/>
  <c r="Q4916" i="1"/>
  <c r="W4916" i="1" s="1"/>
  <c r="Q4917" i="1"/>
  <c r="W4917" i="1" s="1"/>
  <c r="Q4918" i="1"/>
  <c r="W4918" i="1" s="1"/>
  <c r="Q4919" i="1"/>
  <c r="W4919" i="1" s="1"/>
  <c r="Q4920" i="1"/>
  <c r="W4920" i="1" s="1"/>
  <c r="Q4921" i="1"/>
  <c r="W4921" i="1" s="1"/>
  <c r="Q4922" i="1"/>
  <c r="W4922" i="1" s="1"/>
  <c r="Q4923" i="1"/>
  <c r="W4923" i="1" s="1"/>
  <c r="Q4924" i="1"/>
  <c r="W4924" i="1" s="1"/>
  <c r="Q4925" i="1"/>
  <c r="W4925" i="1" s="1"/>
  <c r="Q4926" i="1"/>
  <c r="W4926" i="1" s="1"/>
  <c r="Q4927" i="1"/>
  <c r="W4927" i="1" s="1"/>
  <c r="Q4928" i="1"/>
  <c r="W4928" i="1" s="1"/>
  <c r="Q4929" i="1"/>
  <c r="W4929" i="1" s="1"/>
  <c r="Q4930" i="1"/>
  <c r="W4930" i="1" s="1"/>
  <c r="Q4931" i="1"/>
  <c r="W4931" i="1" s="1"/>
  <c r="Q4932" i="1"/>
  <c r="W4932" i="1" s="1"/>
  <c r="Q4933" i="1"/>
  <c r="W4933" i="1" s="1"/>
  <c r="Q4934" i="1"/>
  <c r="W4934" i="1" s="1"/>
  <c r="Q4935" i="1"/>
  <c r="W4935" i="1" s="1"/>
  <c r="Q4936" i="1"/>
  <c r="W4936" i="1" s="1"/>
  <c r="Q4937" i="1"/>
  <c r="W4937" i="1" s="1"/>
  <c r="Q4938" i="1"/>
  <c r="W4938" i="1" s="1"/>
  <c r="Q4939" i="1"/>
  <c r="W4939" i="1" s="1"/>
  <c r="Q4940" i="1"/>
  <c r="W4940" i="1" s="1"/>
  <c r="Q4941" i="1"/>
  <c r="W4941" i="1" s="1"/>
  <c r="Q4942" i="1"/>
  <c r="W4942" i="1" s="1"/>
  <c r="Q4943" i="1"/>
  <c r="W4943" i="1" s="1"/>
  <c r="Q4944" i="1"/>
  <c r="W4944" i="1" s="1"/>
  <c r="Q4945" i="1"/>
  <c r="W4945" i="1" s="1"/>
  <c r="Q4946" i="1"/>
  <c r="W4946" i="1" s="1"/>
  <c r="Q4947" i="1"/>
  <c r="W4947" i="1" s="1"/>
  <c r="Q4948" i="1"/>
  <c r="W4948" i="1" s="1"/>
  <c r="Q4949" i="1"/>
  <c r="W4949" i="1" s="1"/>
  <c r="Q4950" i="1"/>
  <c r="W4950" i="1" s="1"/>
  <c r="Q4951" i="1"/>
  <c r="W4951" i="1" s="1"/>
  <c r="Q4952" i="1"/>
  <c r="W4952" i="1" s="1"/>
  <c r="Q4953" i="1"/>
  <c r="W4953" i="1" s="1"/>
  <c r="Q4954" i="1"/>
  <c r="W4954" i="1" s="1"/>
  <c r="Q4955" i="1"/>
  <c r="W4955" i="1" s="1"/>
  <c r="Q4956" i="1"/>
  <c r="W4956" i="1" s="1"/>
  <c r="Q4957" i="1"/>
  <c r="W4957" i="1" s="1"/>
  <c r="Q4958" i="1"/>
  <c r="W4958" i="1" s="1"/>
  <c r="Q4959" i="1"/>
  <c r="W4959" i="1" s="1"/>
  <c r="Q4960" i="1"/>
  <c r="W4960" i="1" s="1"/>
  <c r="Q4961" i="1"/>
  <c r="W4961" i="1" s="1"/>
  <c r="Q4962" i="1"/>
  <c r="W4962" i="1" s="1"/>
  <c r="Q4963" i="1"/>
  <c r="W4963" i="1" s="1"/>
  <c r="Q4964" i="1"/>
  <c r="W4964" i="1" s="1"/>
  <c r="Q4965" i="1"/>
  <c r="W4965" i="1" s="1"/>
  <c r="Q4966" i="1"/>
  <c r="W4966" i="1" s="1"/>
  <c r="Q4967" i="1"/>
  <c r="W4967" i="1" s="1"/>
  <c r="Q4968" i="1"/>
  <c r="W4968" i="1" s="1"/>
  <c r="Q4969" i="1"/>
  <c r="W4969" i="1" s="1"/>
  <c r="Q4970" i="1"/>
  <c r="W4970" i="1" s="1"/>
  <c r="Q4971" i="1"/>
  <c r="W4971" i="1" s="1"/>
  <c r="Q4972" i="1"/>
  <c r="W4972" i="1" s="1"/>
  <c r="Q4973" i="1"/>
  <c r="W4973" i="1" s="1"/>
  <c r="Q4974" i="1"/>
  <c r="W4974" i="1" s="1"/>
  <c r="Q4975" i="1"/>
  <c r="W4975" i="1" s="1"/>
  <c r="Q4976" i="1"/>
  <c r="W4976" i="1" s="1"/>
  <c r="Q4977" i="1"/>
  <c r="W4977" i="1" s="1"/>
  <c r="Q4978" i="1"/>
  <c r="W4978" i="1" s="1"/>
  <c r="Q4979" i="1"/>
  <c r="W4979" i="1" s="1"/>
  <c r="Q4980" i="1"/>
  <c r="W4980" i="1" s="1"/>
  <c r="Q4981" i="1"/>
  <c r="W4981" i="1" s="1"/>
  <c r="Q4982" i="1"/>
  <c r="W4982" i="1" s="1"/>
  <c r="Q4983" i="1"/>
  <c r="W4983" i="1" s="1"/>
  <c r="Q4984" i="1"/>
  <c r="W4984" i="1" s="1"/>
  <c r="Q4985" i="1"/>
  <c r="W4985" i="1" s="1"/>
  <c r="Q4986" i="1"/>
  <c r="W4986" i="1" s="1"/>
  <c r="Q4987" i="1"/>
  <c r="W4987" i="1" s="1"/>
  <c r="Q4988" i="1"/>
  <c r="W4988" i="1" s="1"/>
  <c r="Q4989" i="1"/>
  <c r="W4989" i="1" s="1"/>
  <c r="Q4990" i="1"/>
  <c r="W4990" i="1" s="1"/>
  <c r="Q4991" i="1"/>
  <c r="W4991" i="1" s="1"/>
  <c r="Q4992" i="1"/>
  <c r="W4992" i="1" s="1"/>
  <c r="Q4993" i="1"/>
  <c r="W4993" i="1" s="1"/>
  <c r="Q4994" i="1"/>
  <c r="W4994" i="1" s="1"/>
  <c r="Q4995" i="1"/>
  <c r="W4995" i="1" s="1"/>
  <c r="Q4996" i="1"/>
  <c r="W4996" i="1" s="1"/>
  <c r="Q4997" i="1"/>
  <c r="W4997" i="1" s="1"/>
  <c r="Q4998" i="1"/>
  <c r="W4998" i="1" s="1"/>
  <c r="Q4999" i="1"/>
  <c r="W4999" i="1" s="1"/>
  <c r="Q5000" i="1"/>
  <c r="W5000" i="1" s="1"/>
  <c r="Q5001" i="1"/>
  <c r="W5001" i="1" s="1"/>
  <c r="Q5002" i="1"/>
  <c r="W5002" i="1" s="1"/>
  <c r="Q5003" i="1"/>
  <c r="W5003" i="1" s="1"/>
  <c r="Q5004" i="1"/>
  <c r="W5004" i="1" s="1"/>
  <c r="Q5005" i="1"/>
  <c r="W5005" i="1" s="1"/>
  <c r="Q5006" i="1"/>
  <c r="W5006" i="1" s="1"/>
  <c r="Q5007" i="1"/>
  <c r="W5007" i="1" s="1"/>
  <c r="Q5008" i="1"/>
  <c r="W5008" i="1" s="1"/>
  <c r="Q5009" i="1"/>
  <c r="W5009" i="1" s="1"/>
  <c r="Q5010" i="1"/>
  <c r="W5010" i="1" s="1"/>
  <c r="Q5011" i="1"/>
  <c r="W5011" i="1" s="1"/>
  <c r="Q5012" i="1"/>
  <c r="W5012" i="1" s="1"/>
  <c r="Q5013" i="1"/>
  <c r="W5013" i="1" s="1"/>
  <c r="Q5014" i="1"/>
  <c r="W5014" i="1" s="1"/>
  <c r="Q5015" i="1"/>
  <c r="W5015" i="1" s="1"/>
  <c r="Q5016" i="1"/>
  <c r="W5016" i="1" s="1"/>
  <c r="Q5017" i="1"/>
  <c r="W5017" i="1" s="1"/>
  <c r="Q5018" i="1"/>
  <c r="W5018" i="1" s="1"/>
  <c r="Q5019" i="1"/>
  <c r="W5019" i="1" s="1"/>
  <c r="Q5020" i="1"/>
  <c r="W5020" i="1" s="1"/>
  <c r="Q5021" i="1"/>
  <c r="W5021" i="1" s="1"/>
  <c r="Q5022" i="1"/>
  <c r="W5022" i="1" s="1"/>
  <c r="Q5023" i="1"/>
  <c r="W5023" i="1" s="1"/>
  <c r="Q5024" i="1"/>
  <c r="W5024" i="1" s="1"/>
  <c r="Q5025" i="1"/>
  <c r="W5025" i="1" s="1"/>
  <c r="Q5026" i="1"/>
  <c r="W5026" i="1" s="1"/>
  <c r="Q5027" i="1"/>
  <c r="W5027" i="1" s="1"/>
  <c r="Q5028" i="1"/>
  <c r="W5028" i="1" s="1"/>
  <c r="Q5029" i="1"/>
  <c r="W5029" i="1" s="1"/>
  <c r="Q5030" i="1"/>
  <c r="W5030" i="1" s="1"/>
  <c r="Q5031" i="1"/>
  <c r="W5031" i="1" s="1"/>
  <c r="Q5032" i="1"/>
  <c r="W5032" i="1" s="1"/>
  <c r="Q5033" i="1"/>
  <c r="W5033" i="1" s="1"/>
  <c r="Q5034" i="1"/>
  <c r="W5034" i="1" s="1"/>
  <c r="Q5035" i="1"/>
  <c r="W5035" i="1" s="1"/>
  <c r="Q5036" i="1"/>
  <c r="W5036" i="1" s="1"/>
  <c r="Q5037" i="1"/>
  <c r="W5037" i="1" s="1"/>
  <c r="Q5038" i="1"/>
  <c r="W5038" i="1" s="1"/>
  <c r="Q5039" i="1"/>
  <c r="W5039" i="1" s="1"/>
  <c r="Q5040" i="1"/>
  <c r="W5040" i="1" s="1"/>
  <c r="Q5041" i="1"/>
  <c r="W5041" i="1" s="1"/>
  <c r="Q5042" i="1"/>
  <c r="W5042" i="1" s="1"/>
  <c r="Q5043" i="1"/>
  <c r="W5043" i="1" s="1"/>
  <c r="Q5044" i="1"/>
  <c r="W5044" i="1" s="1"/>
  <c r="Q5045" i="1"/>
  <c r="W5045" i="1" s="1"/>
  <c r="Q5046" i="1"/>
  <c r="W5046" i="1" s="1"/>
  <c r="Q5047" i="1"/>
  <c r="W5047" i="1" s="1"/>
  <c r="Q5048" i="1"/>
  <c r="W5048" i="1" s="1"/>
  <c r="Q5049" i="1"/>
  <c r="W5049" i="1" s="1"/>
  <c r="Q5050" i="1"/>
  <c r="W5050" i="1" s="1"/>
  <c r="Q5051" i="1"/>
  <c r="W5051" i="1" s="1"/>
  <c r="Q5052" i="1"/>
  <c r="W5052" i="1" s="1"/>
  <c r="Q5053" i="1"/>
  <c r="W5053" i="1" s="1"/>
  <c r="Q5054" i="1"/>
  <c r="W5054" i="1" s="1"/>
  <c r="Q5055" i="1"/>
  <c r="W5055" i="1" s="1"/>
  <c r="Q5056" i="1"/>
  <c r="W5056" i="1" s="1"/>
  <c r="Q5057" i="1"/>
  <c r="W5057" i="1" s="1"/>
  <c r="Q5058" i="1"/>
  <c r="W5058" i="1" s="1"/>
  <c r="Q5059" i="1"/>
  <c r="W5059" i="1" s="1"/>
  <c r="Q5060" i="1"/>
  <c r="W5060" i="1" s="1"/>
  <c r="Q5061" i="1"/>
  <c r="W5061" i="1" s="1"/>
  <c r="Q5062" i="1"/>
  <c r="W5062" i="1" s="1"/>
  <c r="Q5063" i="1"/>
  <c r="W5063" i="1" s="1"/>
  <c r="Q5064" i="1"/>
  <c r="W5064" i="1" s="1"/>
  <c r="Q5065" i="1"/>
  <c r="W5065" i="1" s="1"/>
  <c r="Q5066" i="1"/>
  <c r="W5066" i="1" s="1"/>
  <c r="Q5067" i="1"/>
  <c r="W5067" i="1" s="1"/>
  <c r="Q5068" i="1"/>
  <c r="W5068" i="1" s="1"/>
  <c r="Q5069" i="1"/>
  <c r="W5069" i="1" s="1"/>
  <c r="Q5070" i="1"/>
  <c r="W5070" i="1" s="1"/>
  <c r="Q5071" i="1"/>
  <c r="W5071" i="1" s="1"/>
  <c r="Q5072" i="1"/>
  <c r="W5072" i="1" s="1"/>
  <c r="Q5073" i="1"/>
  <c r="W5073" i="1" s="1"/>
  <c r="Q5074" i="1"/>
  <c r="W5074" i="1" s="1"/>
  <c r="Q5075" i="1"/>
  <c r="W5075" i="1" s="1"/>
  <c r="Q5076" i="1"/>
  <c r="W5076" i="1" s="1"/>
  <c r="Q5077" i="1"/>
  <c r="W5077" i="1" s="1"/>
  <c r="Q5078" i="1"/>
  <c r="W5078" i="1" s="1"/>
  <c r="Q5079" i="1"/>
  <c r="W5079" i="1" s="1"/>
  <c r="Q5080" i="1"/>
  <c r="W5080" i="1" s="1"/>
  <c r="Q5081" i="1"/>
  <c r="W5081" i="1" s="1"/>
  <c r="Q5082" i="1"/>
  <c r="W5082" i="1" s="1"/>
  <c r="Q5083" i="1"/>
  <c r="W5083" i="1" s="1"/>
  <c r="Q5084" i="1"/>
  <c r="W5084" i="1" s="1"/>
  <c r="Q5085" i="1"/>
  <c r="W5085" i="1" s="1"/>
  <c r="Q5086" i="1"/>
  <c r="W5086" i="1" s="1"/>
  <c r="Q5087" i="1"/>
  <c r="W5087" i="1" s="1"/>
  <c r="Q5088" i="1"/>
  <c r="W5088" i="1" s="1"/>
  <c r="Q5089" i="1"/>
  <c r="W5089" i="1" s="1"/>
  <c r="Q5090" i="1"/>
  <c r="W5090" i="1" s="1"/>
  <c r="Q5091" i="1"/>
  <c r="W5091" i="1" s="1"/>
  <c r="Q5092" i="1"/>
  <c r="W5092" i="1" s="1"/>
  <c r="Q5093" i="1"/>
  <c r="W5093" i="1" s="1"/>
  <c r="Q5094" i="1"/>
  <c r="W5094" i="1" s="1"/>
  <c r="Q5095" i="1"/>
  <c r="W5095" i="1" s="1"/>
  <c r="Q5096" i="1"/>
  <c r="W5096" i="1" s="1"/>
  <c r="Q5097" i="1"/>
  <c r="W5097" i="1" s="1"/>
  <c r="Q5098" i="1"/>
  <c r="W5098" i="1" s="1"/>
  <c r="Q5099" i="1"/>
  <c r="W5099" i="1" s="1"/>
  <c r="Q5100" i="1"/>
  <c r="W5100" i="1" s="1"/>
  <c r="Q5101" i="1"/>
  <c r="W5101" i="1" s="1"/>
  <c r="Q5102" i="1"/>
  <c r="W5102" i="1" s="1"/>
  <c r="Q5103" i="1"/>
  <c r="W5103" i="1" s="1"/>
  <c r="Q5104" i="1"/>
  <c r="W5104" i="1" s="1"/>
  <c r="Q5105" i="1"/>
  <c r="W5105" i="1" s="1"/>
  <c r="Q5106" i="1"/>
  <c r="W5106" i="1" s="1"/>
  <c r="Q5107" i="1"/>
  <c r="W5107" i="1" s="1"/>
  <c r="Q5108" i="1"/>
  <c r="W5108" i="1" s="1"/>
  <c r="Q5109" i="1"/>
  <c r="W5109" i="1" s="1"/>
  <c r="Q5110" i="1"/>
  <c r="W5110" i="1" s="1"/>
  <c r="Q5111" i="1"/>
  <c r="W5111" i="1" s="1"/>
  <c r="Q5112" i="1"/>
  <c r="W5112" i="1" s="1"/>
  <c r="Q5113" i="1"/>
  <c r="W5113" i="1" s="1"/>
  <c r="Q5114" i="1"/>
  <c r="W5114" i="1" s="1"/>
  <c r="Q5115" i="1"/>
  <c r="W5115" i="1" s="1"/>
  <c r="Q5116" i="1"/>
  <c r="W5116" i="1" s="1"/>
  <c r="Q5117" i="1"/>
  <c r="W5117" i="1" s="1"/>
  <c r="Q5118" i="1"/>
  <c r="W5118" i="1" s="1"/>
  <c r="Q5119" i="1"/>
  <c r="W5119" i="1" s="1"/>
  <c r="Q5120" i="1"/>
  <c r="W5120" i="1" s="1"/>
  <c r="Q5121" i="1"/>
  <c r="W5121" i="1" s="1"/>
  <c r="Q5122" i="1"/>
  <c r="W5122" i="1" s="1"/>
  <c r="Q5123" i="1"/>
  <c r="W5123" i="1" s="1"/>
  <c r="Q5124" i="1"/>
  <c r="W5124" i="1" s="1"/>
  <c r="Q5125" i="1"/>
  <c r="W5125" i="1" s="1"/>
  <c r="Q5126" i="1"/>
  <c r="W5126" i="1" s="1"/>
  <c r="Q5127" i="1"/>
  <c r="W5127" i="1" s="1"/>
  <c r="Q5128" i="1"/>
  <c r="W5128" i="1" s="1"/>
  <c r="Q5129" i="1"/>
  <c r="W5129" i="1" s="1"/>
  <c r="Q5130" i="1"/>
  <c r="W5130" i="1" s="1"/>
  <c r="Q5131" i="1"/>
  <c r="W5131" i="1" s="1"/>
  <c r="Q5132" i="1"/>
  <c r="W5132" i="1" s="1"/>
  <c r="Q5133" i="1"/>
  <c r="W5133" i="1" s="1"/>
  <c r="Q5134" i="1"/>
  <c r="W5134" i="1" s="1"/>
  <c r="Q5135" i="1"/>
  <c r="W5135" i="1" s="1"/>
  <c r="Q5136" i="1"/>
  <c r="W5136" i="1" s="1"/>
  <c r="Q5137" i="1"/>
  <c r="W5137" i="1" s="1"/>
  <c r="Q5138" i="1"/>
  <c r="W5138" i="1" s="1"/>
  <c r="Q5139" i="1"/>
  <c r="W5139" i="1" s="1"/>
  <c r="Q5140" i="1"/>
  <c r="W5140" i="1" s="1"/>
  <c r="Q5141" i="1"/>
  <c r="W5141" i="1" s="1"/>
  <c r="Q5142" i="1"/>
  <c r="W5142" i="1" s="1"/>
  <c r="Q5143" i="1"/>
  <c r="W5143" i="1" s="1"/>
  <c r="Q5144" i="1"/>
  <c r="W5144" i="1" s="1"/>
  <c r="Q5145" i="1"/>
  <c r="W5145" i="1" s="1"/>
  <c r="Q5146" i="1"/>
  <c r="W5146" i="1" s="1"/>
  <c r="Q5147" i="1"/>
  <c r="W5147" i="1" s="1"/>
  <c r="Q5148" i="1"/>
  <c r="W5148" i="1" s="1"/>
  <c r="Q5149" i="1"/>
  <c r="W5149" i="1" s="1"/>
  <c r="Q5150" i="1"/>
  <c r="W5150" i="1" s="1"/>
  <c r="Q5151" i="1"/>
  <c r="W5151" i="1" s="1"/>
  <c r="Q5152" i="1"/>
  <c r="W5152" i="1" s="1"/>
  <c r="Q5153" i="1"/>
  <c r="W5153" i="1" s="1"/>
  <c r="Q5154" i="1"/>
  <c r="W5154" i="1" s="1"/>
  <c r="Q5155" i="1"/>
  <c r="W5155" i="1" s="1"/>
  <c r="Q5156" i="1"/>
  <c r="W5156" i="1" s="1"/>
  <c r="Q5157" i="1"/>
  <c r="W5157" i="1" s="1"/>
  <c r="Q5158" i="1"/>
  <c r="W5158" i="1" s="1"/>
  <c r="Q5159" i="1"/>
  <c r="W5159" i="1" s="1"/>
  <c r="Q5160" i="1"/>
  <c r="W5160" i="1" s="1"/>
  <c r="Q5161" i="1"/>
  <c r="W5161" i="1" s="1"/>
  <c r="Q5162" i="1"/>
  <c r="W5162" i="1" s="1"/>
  <c r="Q5163" i="1"/>
  <c r="W5163" i="1" s="1"/>
  <c r="Q5164" i="1"/>
  <c r="W5164" i="1" s="1"/>
  <c r="Q5165" i="1"/>
  <c r="W5165" i="1" s="1"/>
  <c r="Q5166" i="1"/>
  <c r="W5166" i="1" s="1"/>
  <c r="Q5167" i="1"/>
  <c r="W5167" i="1" s="1"/>
  <c r="Q5168" i="1"/>
  <c r="W5168" i="1" s="1"/>
  <c r="Q5169" i="1"/>
  <c r="W5169" i="1" s="1"/>
  <c r="Q5170" i="1"/>
  <c r="W5170" i="1" s="1"/>
  <c r="Q5171" i="1"/>
  <c r="W5171" i="1" s="1"/>
  <c r="Q5172" i="1"/>
  <c r="W5172" i="1" s="1"/>
  <c r="Q5173" i="1"/>
  <c r="W5173" i="1" s="1"/>
  <c r="Q5174" i="1"/>
  <c r="W5174" i="1" s="1"/>
  <c r="Q5175" i="1"/>
  <c r="W5175" i="1" s="1"/>
  <c r="Q5176" i="1"/>
  <c r="W5176" i="1" s="1"/>
  <c r="Q5177" i="1"/>
  <c r="W5177" i="1" s="1"/>
  <c r="Q5178" i="1"/>
  <c r="W5178" i="1" s="1"/>
  <c r="Q5179" i="1"/>
  <c r="W5179" i="1" s="1"/>
  <c r="Q5180" i="1"/>
  <c r="W5180" i="1" s="1"/>
  <c r="Q5181" i="1"/>
  <c r="W5181" i="1" s="1"/>
  <c r="Q5182" i="1"/>
  <c r="W5182" i="1" s="1"/>
  <c r="Q5183" i="1"/>
  <c r="W5183" i="1" s="1"/>
  <c r="Q5184" i="1"/>
  <c r="W5184" i="1" s="1"/>
  <c r="Q5185" i="1"/>
  <c r="W5185" i="1" s="1"/>
  <c r="Q5186" i="1"/>
  <c r="W5186" i="1" s="1"/>
  <c r="Q5187" i="1"/>
  <c r="W5187" i="1" s="1"/>
  <c r="Q5188" i="1"/>
  <c r="W5188" i="1" s="1"/>
  <c r="Q5189" i="1"/>
  <c r="W5189" i="1" s="1"/>
  <c r="Q5190" i="1"/>
  <c r="W5190" i="1" s="1"/>
  <c r="Q5191" i="1"/>
  <c r="W5191" i="1" s="1"/>
  <c r="Q5192" i="1"/>
  <c r="W5192" i="1" s="1"/>
  <c r="Q5193" i="1"/>
  <c r="W5193" i="1" s="1"/>
  <c r="Q5194" i="1"/>
  <c r="W5194" i="1" s="1"/>
  <c r="Q5195" i="1"/>
  <c r="W5195" i="1" s="1"/>
  <c r="Q5196" i="1"/>
  <c r="W5196" i="1" s="1"/>
  <c r="Q5197" i="1"/>
  <c r="W5197" i="1" s="1"/>
  <c r="Q5198" i="1"/>
  <c r="W5198" i="1" s="1"/>
  <c r="Q5199" i="1"/>
  <c r="W5199" i="1" s="1"/>
  <c r="Q5200" i="1"/>
  <c r="W5200" i="1" s="1"/>
  <c r="Q5201" i="1"/>
  <c r="W5201" i="1" s="1"/>
  <c r="Q5202" i="1"/>
  <c r="W5202" i="1" s="1"/>
  <c r="Q5203" i="1"/>
  <c r="W5203" i="1" s="1"/>
  <c r="Q5204" i="1"/>
  <c r="W5204" i="1" s="1"/>
  <c r="Q5205" i="1"/>
  <c r="W5205" i="1" s="1"/>
  <c r="Q5206" i="1"/>
  <c r="W5206" i="1" s="1"/>
  <c r="Q5207" i="1"/>
  <c r="W5207" i="1" s="1"/>
  <c r="Q5208" i="1"/>
  <c r="W5208" i="1" s="1"/>
  <c r="Q5209" i="1"/>
  <c r="W5209" i="1" s="1"/>
  <c r="Q5210" i="1"/>
  <c r="W5210" i="1" s="1"/>
  <c r="Q5211" i="1"/>
  <c r="W5211" i="1" s="1"/>
  <c r="Q5212" i="1"/>
  <c r="W5212" i="1" s="1"/>
  <c r="Q5213" i="1"/>
  <c r="W5213" i="1" s="1"/>
  <c r="Q5214" i="1"/>
  <c r="W5214" i="1" s="1"/>
  <c r="Q5215" i="1"/>
  <c r="W5215" i="1" s="1"/>
  <c r="Q5216" i="1"/>
  <c r="W5216" i="1" s="1"/>
  <c r="Q5217" i="1"/>
  <c r="W5217" i="1" s="1"/>
  <c r="Q5218" i="1"/>
  <c r="W5218" i="1" s="1"/>
  <c r="Q5219" i="1"/>
  <c r="W5219" i="1" s="1"/>
  <c r="Q5220" i="1"/>
  <c r="W5220" i="1" s="1"/>
  <c r="Q5221" i="1"/>
  <c r="W5221" i="1" s="1"/>
  <c r="Q5222" i="1"/>
  <c r="W5222" i="1" s="1"/>
  <c r="Q5223" i="1"/>
  <c r="W5223" i="1" s="1"/>
  <c r="Q5224" i="1"/>
  <c r="W5224" i="1" s="1"/>
  <c r="Q5225" i="1"/>
  <c r="W5225" i="1" s="1"/>
  <c r="Q5226" i="1"/>
  <c r="W5226" i="1" s="1"/>
  <c r="Q5227" i="1"/>
  <c r="W5227" i="1" s="1"/>
  <c r="Q5228" i="1"/>
  <c r="W5228" i="1" s="1"/>
  <c r="Q5229" i="1"/>
  <c r="W5229" i="1" s="1"/>
  <c r="Q5230" i="1"/>
  <c r="W5230" i="1" s="1"/>
  <c r="Q5231" i="1"/>
  <c r="W5231" i="1" s="1"/>
  <c r="Q5232" i="1"/>
  <c r="W5232" i="1" s="1"/>
  <c r="Q5233" i="1"/>
  <c r="W5233" i="1" s="1"/>
  <c r="Q5234" i="1"/>
  <c r="W5234" i="1" s="1"/>
  <c r="Q5235" i="1"/>
  <c r="W5235" i="1" s="1"/>
  <c r="Q5236" i="1"/>
  <c r="W5236" i="1" s="1"/>
  <c r="Q5237" i="1"/>
  <c r="W5237" i="1" s="1"/>
  <c r="Q5238" i="1"/>
  <c r="W5238" i="1" s="1"/>
  <c r="Q5239" i="1"/>
  <c r="W5239" i="1" s="1"/>
  <c r="Q5240" i="1"/>
  <c r="W5240" i="1" s="1"/>
  <c r="Q5241" i="1"/>
  <c r="W5241" i="1" s="1"/>
  <c r="Q5242" i="1"/>
  <c r="W5242" i="1" s="1"/>
  <c r="Q5243" i="1"/>
  <c r="W5243" i="1" s="1"/>
  <c r="Q5244" i="1"/>
  <c r="W5244" i="1" s="1"/>
  <c r="Q5245" i="1"/>
  <c r="W5245" i="1" s="1"/>
  <c r="Q5246" i="1"/>
  <c r="W5246" i="1" s="1"/>
  <c r="Q5247" i="1"/>
  <c r="W5247" i="1" s="1"/>
  <c r="Q5248" i="1"/>
  <c r="W5248" i="1" s="1"/>
  <c r="Q5249" i="1"/>
  <c r="W5249" i="1" s="1"/>
  <c r="Q5250" i="1"/>
  <c r="W5250" i="1" s="1"/>
  <c r="Q5251" i="1"/>
  <c r="W5251" i="1" s="1"/>
  <c r="Q5252" i="1"/>
  <c r="W5252" i="1" s="1"/>
  <c r="Q5253" i="1"/>
  <c r="W5253" i="1" s="1"/>
  <c r="Q5254" i="1"/>
  <c r="W5254" i="1" s="1"/>
  <c r="Q5255" i="1"/>
  <c r="W5255" i="1" s="1"/>
  <c r="Q5256" i="1"/>
  <c r="W5256" i="1" s="1"/>
  <c r="Q5257" i="1"/>
  <c r="W5257" i="1" s="1"/>
  <c r="Q5258" i="1"/>
  <c r="W5258" i="1" s="1"/>
  <c r="Q5259" i="1"/>
  <c r="W5259" i="1" s="1"/>
  <c r="Q5260" i="1"/>
  <c r="W5260" i="1" s="1"/>
  <c r="Q5261" i="1"/>
  <c r="W5261" i="1" s="1"/>
  <c r="Q5262" i="1"/>
  <c r="W5262" i="1" s="1"/>
  <c r="Q5263" i="1"/>
  <c r="W5263" i="1" s="1"/>
  <c r="Q5264" i="1"/>
  <c r="W5264" i="1" s="1"/>
  <c r="Q5265" i="1"/>
  <c r="W5265" i="1" s="1"/>
  <c r="Q5266" i="1"/>
  <c r="W5266" i="1" s="1"/>
  <c r="Q5267" i="1"/>
  <c r="W5267" i="1" s="1"/>
  <c r="Q5268" i="1"/>
  <c r="W5268" i="1" s="1"/>
  <c r="Q5269" i="1"/>
  <c r="W5269" i="1" s="1"/>
  <c r="Q5270" i="1"/>
  <c r="W5270" i="1" s="1"/>
  <c r="Q5271" i="1"/>
  <c r="W5271" i="1" s="1"/>
  <c r="Q5272" i="1"/>
  <c r="W5272" i="1" s="1"/>
  <c r="Q5273" i="1"/>
  <c r="W5273" i="1" s="1"/>
  <c r="Q5274" i="1"/>
  <c r="W5274" i="1" s="1"/>
  <c r="Q5275" i="1"/>
  <c r="W5275" i="1" s="1"/>
  <c r="Q5276" i="1"/>
  <c r="W5276" i="1" s="1"/>
  <c r="Q5277" i="1"/>
  <c r="W5277" i="1" s="1"/>
  <c r="Q5278" i="1"/>
  <c r="W5278" i="1" s="1"/>
  <c r="Q5279" i="1"/>
  <c r="W5279" i="1" s="1"/>
  <c r="Q5280" i="1"/>
  <c r="W5280" i="1" s="1"/>
  <c r="Q5281" i="1"/>
  <c r="W5281" i="1" s="1"/>
  <c r="Q5282" i="1"/>
  <c r="W5282" i="1" s="1"/>
  <c r="Q5283" i="1"/>
  <c r="W5283" i="1" s="1"/>
  <c r="Q5284" i="1"/>
  <c r="W5284" i="1" s="1"/>
  <c r="Q5285" i="1"/>
  <c r="W5285" i="1" s="1"/>
  <c r="Q5286" i="1"/>
  <c r="W5286" i="1" s="1"/>
  <c r="Q5287" i="1"/>
  <c r="W5287" i="1" s="1"/>
  <c r="Q5288" i="1"/>
  <c r="W5288" i="1" s="1"/>
  <c r="Q5289" i="1"/>
  <c r="W5289" i="1" s="1"/>
  <c r="Q5290" i="1"/>
  <c r="W5290" i="1" s="1"/>
  <c r="Q5291" i="1"/>
  <c r="W5291" i="1" s="1"/>
  <c r="Q5292" i="1"/>
  <c r="W5292" i="1" s="1"/>
  <c r="Q5293" i="1"/>
  <c r="W5293" i="1" s="1"/>
  <c r="Q5294" i="1"/>
  <c r="W5294" i="1" s="1"/>
  <c r="Q5295" i="1"/>
  <c r="W5295" i="1" s="1"/>
  <c r="Q5296" i="1"/>
  <c r="W5296" i="1" s="1"/>
  <c r="Q5297" i="1"/>
  <c r="W5297" i="1" s="1"/>
  <c r="Q5298" i="1"/>
  <c r="W5298" i="1" s="1"/>
  <c r="Q5299" i="1"/>
  <c r="W5299" i="1" s="1"/>
  <c r="Q5300" i="1"/>
  <c r="W5300" i="1" s="1"/>
  <c r="Q5301" i="1"/>
  <c r="W5301" i="1" s="1"/>
  <c r="Q5302" i="1"/>
  <c r="W5302" i="1" s="1"/>
  <c r="Q5303" i="1"/>
  <c r="W5303" i="1" s="1"/>
  <c r="Q5304" i="1"/>
  <c r="W5304" i="1" s="1"/>
  <c r="Q5305" i="1"/>
  <c r="W5305" i="1" s="1"/>
  <c r="Q5306" i="1"/>
  <c r="W5306" i="1" s="1"/>
  <c r="Q5307" i="1"/>
  <c r="W5307" i="1" s="1"/>
  <c r="Q5308" i="1"/>
  <c r="W5308" i="1" s="1"/>
  <c r="Q5309" i="1"/>
  <c r="W5309" i="1" s="1"/>
  <c r="Q5310" i="1"/>
  <c r="W5310" i="1" s="1"/>
  <c r="Q5311" i="1"/>
  <c r="W5311" i="1" s="1"/>
  <c r="Q5312" i="1"/>
  <c r="W5312" i="1" s="1"/>
  <c r="Q5313" i="1"/>
  <c r="W5313" i="1" s="1"/>
  <c r="Q5314" i="1"/>
  <c r="W5314" i="1" s="1"/>
  <c r="Q5315" i="1"/>
  <c r="W5315" i="1" s="1"/>
  <c r="Q5316" i="1"/>
  <c r="W5316" i="1" s="1"/>
  <c r="Q5317" i="1"/>
  <c r="W5317" i="1" s="1"/>
  <c r="Q5318" i="1"/>
  <c r="W5318" i="1" s="1"/>
  <c r="Q5319" i="1"/>
  <c r="W5319" i="1" s="1"/>
  <c r="Q5320" i="1"/>
  <c r="W5320" i="1" s="1"/>
  <c r="Q5321" i="1"/>
  <c r="W5321" i="1" s="1"/>
  <c r="Q5322" i="1"/>
  <c r="W5322" i="1" s="1"/>
  <c r="Q5323" i="1"/>
  <c r="W5323" i="1" s="1"/>
  <c r="Q5324" i="1"/>
  <c r="W5324" i="1" s="1"/>
  <c r="Q5325" i="1"/>
  <c r="W5325" i="1" s="1"/>
  <c r="Q5326" i="1"/>
  <c r="W5326" i="1" s="1"/>
  <c r="Q5327" i="1"/>
  <c r="W5327" i="1" s="1"/>
  <c r="Q5328" i="1"/>
  <c r="W5328" i="1" s="1"/>
  <c r="Q5329" i="1"/>
  <c r="W5329" i="1" s="1"/>
  <c r="Q5330" i="1"/>
  <c r="W5330" i="1" s="1"/>
  <c r="Q5331" i="1"/>
  <c r="W5331" i="1" s="1"/>
  <c r="Q5332" i="1"/>
  <c r="W5332" i="1" s="1"/>
  <c r="Q5333" i="1"/>
  <c r="W5333" i="1" s="1"/>
  <c r="Q5334" i="1"/>
  <c r="W5334" i="1" s="1"/>
  <c r="Q5335" i="1"/>
  <c r="W5335" i="1" s="1"/>
  <c r="Q5336" i="1"/>
  <c r="W5336" i="1" s="1"/>
  <c r="Q5337" i="1"/>
  <c r="W5337" i="1" s="1"/>
  <c r="Q5338" i="1"/>
  <c r="W5338" i="1" s="1"/>
  <c r="Q5339" i="1"/>
  <c r="W5339" i="1" s="1"/>
  <c r="Q5340" i="1"/>
  <c r="W5340" i="1" s="1"/>
  <c r="Q5341" i="1"/>
  <c r="W5341" i="1" s="1"/>
  <c r="Q5342" i="1"/>
  <c r="W5342" i="1" s="1"/>
  <c r="Q5343" i="1"/>
  <c r="W5343" i="1" s="1"/>
  <c r="Q5344" i="1"/>
  <c r="W5344" i="1" s="1"/>
  <c r="Q5345" i="1"/>
  <c r="W5345" i="1" s="1"/>
  <c r="Q5346" i="1"/>
  <c r="W5346" i="1" s="1"/>
  <c r="Q5347" i="1"/>
  <c r="W5347" i="1" s="1"/>
  <c r="Q5348" i="1"/>
  <c r="W5348" i="1" s="1"/>
  <c r="Q5349" i="1"/>
  <c r="W5349" i="1" s="1"/>
  <c r="Q5350" i="1"/>
  <c r="W5350" i="1" s="1"/>
  <c r="Q5351" i="1"/>
  <c r="W5351" i="1" s="1"/>
  <c r="Q5352" i="1"/>
  <c r="W5352" i="1" s="1"/>
  <c r="Q5353" i="1"/>
  <c r="W5353" i="1" s="1"/>
  <c r="Q5354" i="1"/>
  <c r="W5354" i="1" s="1"/>
  <c r="Q5355" i="1"/>
  <c r="W5355" i="1" s="1"/>
  <c r="Q5356" i="1"/>
  <c r="W5356" i="1" s="1"/>
  <c r="Q5357" i="1"/>
  <c r="W5357" i="1" s="1"/>
  <c r="Q5358" i="1"/>
  <c r="W5358" i="1" s="1"/>
  <c r="Q5359" i="1"/>
  <c r="W5359" i="1" s="1"/>
  <c r="Q5360" i="1"/>
  <c r="W5360" i="1" s="1"/>
  <c r="Q5361" i="1"/>
  <c r="W5361" i="1" s="1"/>
  <c r="Q5362" i="1"/>
  <c r="W5362" i="1" s="1"/>
  <c r="Q5363" i="1"/>
  <c r="W5363" i="1" s="1"/>
  <c r="Q5364" i="1"/>
  <c r="W5364" i="1" s="1"/>
  <c r="Q5365" i="1"/>
  <c r="W5365" i="1" s="1"/>
  <c r="Q5366" i="1"/>
  <c r="W5366" i="1" s="1"/>
  <c r="Q5367" i="1"/>
  <c r="W5367" i="1" s="1"/>
  <c r="Q5368" i="1"/>
  <c r="W5368" i="1" s="1"/>
  <c r="Q5369" i="1"/>
  <c r="W5369" i="1" s="1"/>
  <c r="Q5370" i="1"/>
  <c r="W5370" i="1" s="1"/>
  <c r="Q5371" i="1"/>
  <c r="W5371" i="1" s="1"/>
  <c r="Q5372" i="1"/>
  <c r="W5372" i="1" s="1"/>
  <c r="Q5373" i="1"/>
  <c r="W5373" i="1" s="1"/>
  <c r="Q5374" i="1"/>
  <c r="W5374" i="1" s="1"/>
  <c r="Q5375" i="1"/>
  <c r="W5375" i="1" s="1"/>
  <c r="Q5376" i="1"/>
  <c r="W5376" i="1" s="1"/>
  <c r="Q5377" i="1"/>
  <c r="W5377" i="1" s="1"/>
  <c r="Q5378" i="1"/>
  <c r="W5378" i="1" s="1"/>
  <c r="Q5379" i="1"/>
  <c r="W5379" i="1" s="1"/>
  <c r="Q5380" i="1"/>
  <c r="W5380" i="1" s="1"/>
  <c r="Q5381" i="1"/>
  <c r="W5381" i="1" s="1"/>
  <c r="Q5382" i="1"/>
  <c r="W5382" i="1" s="1"/>
  <c r="Q5383" i="1"/>
  <c r="W5383" i="1" s="1"/>
  <c r="Q5384" i="1"/>
  <c r="W5384" i="1" s="1"/>
  <c r="Q5385" i="1"/>
  <c r="W5385" i="1" s="1"/>
  <c r="Q5386" i="1"/>
  <c r="W5386" i="1" s="1"/>
  <c r="Q5387" i="1"/>
  <c r="W5387" i="1" s="1"/>
  <c r="Q5388" i="1"/>
  <c r="W5388" i="1" s="1"/>
  <c r="Q5389" i="1"/>
  <c r="W5389" i="1" s="1"/>
  <c r="Q5390" i="1"/>
  <c r="W5390" i="1" s="1"/>
  <c r="Q5391" i="1"/>
  <c r="W5391" i="1" s="1"/>
  <c r="Q5392" i="1"/>
  <c r="W5392" i="1" s="1"/>
  <c r="Q5393" i="1"/>
  <c r="W5393" i="1" s="1"/>
  <c r="Q5394" i="1"/>
  <c r="W5394" i="1" s="1"/>
  <c r="Q5395" i="1"/>
  <c r="W5395" i="1" s="1"/>
  <c r="Q5396" i="1"/>
  <c r="W5396" i="1" s="1"/>
  <c r="Q5397" i="1"/>
  <c r="W5397" i="1" s="1"/>
  <c r="Q5398" i="1"/>
  <c r="W5398" i="1" s="1"/>
  <c r="Q5399" i="1"/>
  <c r="W5399" i="1" s="1"/>
  <c r="Q5400" i="1"/>
  <c r="W5400" i="1" s="1"/>
  <c r="Q5401" i="1"/>
  <c r="W5401" i="1" s="1"/>
  <c r="Q5402" i="1"/>
  <c r="W5402" i="1" s="1"/>
  <c r="Q5403" i="1"/>
  <c r="W5403" i="1" s="1"/>
  <c r="Q5404" i="1"/>
  <c r="W5404" i="1" s="1"/>
  <c r="Q5405" i="1"/>
  <c r="W5405" i="1" s="1"/>
  <c r="Q5406" i="1"/>
  <c r="W5406" i="1" s="1"/>
  <c r="Q5407" i="1"/>
  <c r="W5407" i="1" s="1"/>
  <c r="Q5408" i="1"/>
  <c r="W5408" i="1" s="1"/>
  <c r="Q5409" i="1"/>
  <c r="W5409" i="1" s="1"/>
  <c r="Q5410" i="1"/>
  <c r="W5410" i="1" s="1"/>
  <c r="Q5411" i="1"/>
  <c r="W5411" i="1" s="1"/>
  <c r="Q5412" i="1"/>
  <c r="W5412" i="1" s="1"/>
  <c r="Q5413" i="1"/>
  <c r="W5413" i="1" s="1"/>
  <c r="Q5414" i="1"/>
  <c r="W5414" i="1" s="1"/>
  <c r="Q5415" i="1"/>
  <c r="W5415" i="1" s="1"/>
  <c r="Q5416" i="1"/>
  <c r="W5416" i="1" s="1"/>
  <c r="Q5417" i="1"/>
  <c r="W5417" i="1" s="1"/>
  <c r="Q5418" i="1"/>
  <c r="W5418" i="1" s="1"/>
  <c r="Q5419" i="1"/>
  <c r="W5419" i="1" s="1"/>
  <c r="Q5420" i="1"/>
  <c r="W5420" i="1" s="1"/>
  <c r="Q5421" i="1"/>
  <c r="W5421" i="1" s="1"/>
  <c r="Q5422" i="1"/>
  <c r="W5422" i="1" s="1"/>
  <c r="Q5423" i="1"/>
  <c r="W5423" i="1" s="1"/>
  <c r="Q5424" i="1"/>
  <c r="W5424" i="1" s="1"/>
  <c r="Q5425" i="1"/>
  <c r="W5425" i="1" s="1"/>
  <c r="Q5426" i="1"/>
  <c r="W5426" i="1" s="1"/>
  <c r="Q5427" i="1"/>
  <c r="W5427" i="1" s="1"/>
  <c r="Q5428" i="1"/>
  <c r="W5428" i="1" s="1"/>
  <c r="Q5429" i="1"/>
  <c r="W5429" i="1" s="1"/>
  <c r="Q5430" i="1"/>
  <c r="W5430" i="1" s="1"/>
  <c r="Q5431" i="1"/>
  <c r="W5431" i="1" s="1"/>
  <c r="Q5432" i="1"/>
  <c r="W5432" i="1" s="1"/>
  <c r="Q5433" i="1"/>
  <c r="W5433" i="1" s="1"/>
  <c r="Q5434" i="1"/>
  <c r="W5434" i="1" s="1"/>
  <c r="Q5435" i="1"/>
  <c r="W5435" i="1" s="1"/>
  <c r="Q5436" i="1"/>
  <c r="W5436" i="1" s="1"/>
  <c r="Q5437" i="1"/>
  <c r="W5437" i="1" s="1"/>
  <c r="Q5438" i="1"/>
  <c r="W5438" i="1" s="1"/>
  <c r="Q5439" i="1"/>
  <c r="W5439" i="1" s="1"/>
  <c r="Q5440" i="1"/>
  <c r="W5440" i="1" s="1"/>
  <c r="Q5441" i="1"/>
  <c r="W5441" i="1" s="1"/>
  <c r="Q5442" i="1"/>
  <c r="W5442" i="1" s="1"/>
  <c r="Q5443" i="1"/>
  <c r="W5443" i="1" s="1"/>
  <c r="Q5444" i="1"/>
  <c r="W5444" i="1" s="1"/>
  <c r="Q5445" i="1"/>
  <c r="W5445" i="1" s="1"/>
  <c r="Q5446" i="1"/>
  <c r="W5446" i="1" s="1"/>
  <c r="Q5447" i="1"/>
  <c r="W5447" i="1" s="1"/>
  <c r="Q5448" i="1"/>
  <c r="W5448" i="1" s="1"/>
  <c r="Q5449" i="1"/>
  <c r="W5449" i="1" s="1"/>
  <c r="Q5450" i="1"/>
  <c r="W5450" i="1" s="1"/>
  <c r="Q5451" i="1"/>
  <c r="W5451" i="1" s="1"/>
  <c r="Q5452" i="1"/>
  <c r="W5452" i="1" s="1"/>
  <c r="Q5453" i="1"/>
  <c r="W5453" i="1" s="1"/>
  <c r="Q5454" i="1"/>
  <c r="W5454" i="1" s="1"/>
  <c r="Q5455" i="1"/>
  <c r="W5455" i="1" s="1"/>
  <c r="Q5456" i="1"/>
  <c r="W5456" i="1" s="1"/>
  <c r="Q5457" i="1"/>
  <c r="W5457" i="1" s="1"/>
  <c r="Q5458" i="1"/>
  <c r="W5458" i="1" s="1"/>
  <c r="Q5459" i="1"/>
  <c r="W5459" i="1" s="1"/>
  <c r="Q5460" i="1"/>
  <c r="W5460" i="1" s="1"/>
  <c r="Q5461" i="1"/>
  <c r="W5461" i="1" s="1"/>
  <c r="Q5462" i="1"/>
  <c r="W5462" i="1" s="1"/>
  <c r="Q5463" i="1"/>
  <c r="W5463" i="1" s="1"/>
  <c r="Q5464" i="1"/>
  <c r="W5464" i="1" s="1"/>
  <c r="Q5465" i="1"/>
  <c r="W5465" i="1" s="1"/>
  <c r="Q5466" i="1"/>
  <c r="W5466" i="1" s="1"/>
  <c r="Q5467" i="1"/>
  <c r="W5467" i="1" s="1"/>
  <c r="Q5468" i="1"/>
  <c r="W5468" i="1" s="1"/>
  <c r="Q5469" i="1"/>
  <c r="W5469" i="1" s="1"/>
  <c r="Q5470" i="1"/>
  <c r="W5470" i="1" s="1"/>
  <c r="Q5471" i="1"/>
  <c r="W5471" i="1" s="1"/>
  <c r="Q5472" i="1"/>
  <c r="W5472" i="1" s="1"/>
  <c r="Q5473" i="1"/>
  <c r="W5473" i="1" s="1"/>
  <c r="Q5474" i="1"/>
  <c r="W5474" i="1" s="1"/>
  <c r="Q5475" i="1"/>
  <c r="W5475" i="1" s="1"/>
  <c r="Q5476" i="1"/>
  <c r="W5476" i="1" s="1"/>
  <c r="Q5477" i="1"/>
  <c r="W5477" i="1" s="1"/>
  <c r="Q5478" i="1"/>
  <c r="W5478" i="1" s="1"/>
  <c r="Q5479" i="1"/>
  <c r="W5479" i="1" s="1"/>
  <c r="Q5480" i="1"/>
  <c r="W5480" i="1" s="1"/>
  <c r="Q5481" i="1"/>
  <c r="W5481" i="1" s="1"/>
  <c r="Q5482" i="1"/>
  <c r="W5482" i="1" s="1"/>
  <c r="Q5483" i="1"/>
  <c r="W5483" i="1" s="1"/>
  <c r="Q5484" i="1"/>
  <c r="W5484" i="1" s="1"/>
  <c r="Q5485" i="1"/>
  <c r="W5485" i="1" s="1"/>
  <c r="Q5486" i="1"/>
  <c r="W5486" i="1" s="1"/>
  <c r="Q5487" i="1"/>
  <c r="W5487" i="1" s="1"/>
  <c r="Q5488" i="1"/>
  <c r="W5488" i="1" s="1"/>
  <c r="Q5489" i="1"/>
  <c r="W5489" i="1" s="1"/>
  <c r="Q5490" i="1"/>
  <c r="W5490" i="1" s="1"/>
  <c r="Q5491" i="1"/>
  <c r="W5491" i="1" s="1"/>
  <c r="Q5492" i="1"/>
  <c r="W5492" i="1" s="1"/>
  <c r="Q5493" i="1"/>
  <c r="W5493" i="1" s="1"/>
  <c r="Q5494" i="1"/>
  <c r="W5494" i="1" s="1"/>
  <c r="Q5495" i="1"/>
  <c r="W5495" i="1" s="1"/>
  <c r="Q5496" i="1"/>
  <c r="W5496" i="1" s="1"/>
  <c r="Q5497" i="1"/>
  <c r="W5497" i="1" s="1"/>
  <c r="Q5498" i="1"/>
  <c r="W5498" i="1" s="1"/>
  <c r="Q5499" i="1"/>
  <c r="W5499" i="1" s="1"/>
  <c r="Q5500" i="1"/>
  <c r="W5500" i="1" s="1"/>
  <c r="Q5501" i="1"/>
  <c r="W5501" i="1" s="1"/>
  <c r="Q5502" i="1"/>
  <c r="W5502" i="1" s="1"/>
  <c r="Q5503" i="1"/>
  <c r="W5503" i="1" s="1"/>
  <c r="Q5504" i="1"/>
  <c r="W5504" i="1" s="1"/>
  <c r="Q5505" i="1"/>
  <c r="W5505" i="1" s="1"/>
  <c r="Q5506" i="1"/>
  <c r="W5506" i="1" s="1"/>
  <c r="Q5507" i="1"/>
  <c r="W5507" i="1" s="1"/>
  <c r="Q5508" i="1"/>
  <c r="W5508" i="1" s="1"/>
  <c r="Q5509" i="1"/>
  <c r="W5509" i="1" s="1"/>
  <c r="Q5510" i="1"/>
  <c r="W5510" i="1" s="1"/>
  <c r="Q5511" i="1"/>
  <c r="W5511" i="1" s="1"/>
  <c r="Q5512" i="1"/>
  <c r="W5512" i="1" s="1"/>
  <c r="Q5513" i="1"/>
  <c r="W5513" i="1" s="1"/>
  <c r="Q5514" i="1"/>
  <c r="W5514" i="1" s="1"/>
  <c r="Q5515" i="1"/>
  <c r="W5515" i="1" s="1"/>
  <c r="Q5516" i="1"/>
  <c r="W5516" i="1" s="1"/>
  <c r="Q5517" i="1"/>
  <c r="W5517" i="1" s="1"/>
  <c r="Q5518" i="1"/>
  <c r="W5518" i="1" s="1"/>
  <c r="Q5519" i="1"/>
  <c r="W5519" i="1" s="1"/>
  <c r="Q5520" i="1"/>
  <c r="W5520" i="1" s="1"/>
  <c r="Q5521" i="1"/>
  <c r="W5521" i="1" s="1"/>
  <c r="Q5522" i="1"/>
  <c r="W5522" i="1" s="1"/>
  <c r="Q5523" i="1"/>
  <c r="W5523" i="1" s="1"/>
  <c r="Q5524" i="1"/>
  <c r="W5524" i="1" s="1"/>
  <c r="Q5525" i="1"/>
  <c r="W5525" i="1" s="1"/>
  <c r="Q5526" i="1"/>
  <c r="W5526" i="1" s="1"/>
  <c r="Q5527" i="1"/>
  <c r="W5527" i="1" s="1"/>
  <c r="Q5528" i="1"/>
  <c r="W5528" i="1" s="1"/>
  <c r="Q5529" i="1"/>
  <c r="W5529" i="1" s="1"/>
  <c r="Q5530" i="1"/>
  <c r="W5530" i="1" s="1"/>
  <c r="Q5531" i="1"/>
  <c r="W5531" i="1" s="1"/>
  <c r="Q5532" i="1"/>
  <c r="W5532" i="1" s="1"/>
  <c r="Q5533" i="1"/>
  <c r="W5533" i="1" s="1"/>
  <c r="Q5534" i="1"/>
  <c r="W5534" i="1" s="1"/>
  <c r="Q5535" i="1"/>
  <c r="W5535" i="1" s="1"/>
  <c r="Q5536" i="1"/>
  <c r="W5536" i="1" s="1"/>
  <c r="Q5537" i="1"/>
  <c r="W5537" i="1" s="1"/>
  <c r="Q5538" i="1"/>
  <c r="W5538" i="1" s="1"/>
  <c r="Q5539" i="1"/>
  <c r="W5539" i="1" s="1"/>
  <c r="Q5540" i="1"/>
  <c r="W5540" i="1" s="1"/>
  <c r="Q5541" i="1"/>
  <c r="W5541" i="1" s="1"/>
  <c r="Q5542" i="1"/>
  <c r="W5542" i="1" s="1"/>
  <c r="Q5543" i="1"/>
  <c r="W5543" i="1" s="1"/>
  <c r="Q5544" i="1"/>
  <c r="W5544" i="1" s="1"/>
  <c r="Q5545" i="1"/>
  <c r="W5545" i="1" s="1"/>
  <c r="Q5546" i="1"/>
  <c r="W5546" i="1" s="1"/>
  <c r="Q5547" i="1"/>
  <c r="W5547" i="1" s="1"/>
  <c r="Q5548" i="1"/>
  <c r="W5548" i="1" s="1"/>
  <c r="Q5549" i="1"/>
  <c r="W5549" i="1" s="1"/>
  <c r="Q5550" i="1"/>
  <c r="W5550" i="1" s="1"/>
  <c r="Q5551" i="1"/>
  <c r="W5551" i="1" s="1"/>
  <c r="Q5552" i="1"/>
  <c r="W5552" i="1" s="1"/>
  <c r="Q5553" i="1"/>
  <c r="W5553" i="1" s="1"/>
  <c r="Q5554" i="1"/>
  <c r="W5554" i="1" s="1"/>
  <c r="Q5555" i="1"/>
  <c r="W5555" i="1" s="1"/>
  <c r="Q5556" i="1"/>
  <c r="W5556" i="1" s="1"/>
  <c r="Q5557" i="1"/>
  <c r="W5557" i="1" s="1"/>
  <c r="Q5558" i="1"/>
  <c r="W5558" i="1" s="1"/>
  <c r="Q5559" i="1"/>
  <c r="W5559" i="1" s="1"/>
  <c r="Q5560" i="1"/>
  <c r="W5560" i="1" s="1"/>
  <c r="Q5561" i="1"/>
  <c r="W5561" i="1" s="1"/>
  <c r="Q5562" i="1"/>
  <c r="W5562" i="1" s="1"/>
  <c r="Q5563" i="1"/>
  <c r="W5563" i="1" s="1"/>
  <c r="Q5564" i="1"/>
  <c r="W5564" i="1" s="1"/>
  <c r="Q5565" i="1"/>
  <c r="W5565" i="1" s="1"/>
  <c r="Q5566" i="1"/>
  <c r="W5566" i="1" s="1"/>
  <c r="Q5567" i="1"/>
  <c r="W5567" i="1" s="1"/>
  <c r="Q5568" i="1"/>
  <c r="W5568" i="1" s="1"/>
  <c r="Q5569" i="1"/>
  <c r="W5569" i="1" s="1"/>
  <c r="Q5570" i="1"/>
  <c r="W5570" i="1" s="1"/>
  <c r="Q5571" i="1"/>
  <c r="W5571" i="1" s="1"/>
  <c r="Q5572" i="1"/>
  <c r="W5572" i="1" s="1"/>
  <c r="Q5573" i="1"/>
  <c r="W5573" i="1" s="1"/>
  <c r="Q5574" i="1"/>
  <c r="W5574" i="1" s="1"/>
  <c r="Q5575" i="1"/>
  <c r="W5575" i="1" s="1"/>
  <c r="Q5576" i="1"/>
  <c r="W5576" i="1" s="1"/>
  <c r="Q5577" i="1"/>
  <c r="W5577" i="1" s="1"/>
  <c r="Q5578" i="1"/>
  <c r="W5578" i="1" s="1"/>
  <c r="Q5579" i="1"/>
  <c r="W5579" i="1" s="1"/>
  <c r="Q5580" i="1"/>
  <c r="W5580" i="1" s="1"/>
  <c r="Q5581" i="1"/>
  <c r="W5581" i="1" s="1"/>
  <c r="Q5582" i="1"/>
  <c r="W5582" i="1" s="1"/>
  <c r="Q5583" i="1"/>
  <c r="W5583" i="1" s="1"/>
  <c r="Q5584" i="1"/>
  <c r="W5584" i="1" s="1"/>
  <c r="Q5585" i="1"/>
  <c r="W5585" i="1" s="1"/>
  <c r="Q5586" i="1"/>
  <c r="W5586" i="1" s="1"/>
  <c r="Q5587" i="1"/>
  <c r="W5587" i="1" s="1"/>
  <c r="Q5588" i="1"/>
  <c r="W5588" i="1" s="1"/>
  <c r="Q5589" i="1"/>
  <c r="W5589" i="1" s="1"/>
  <c r="Q5590" i="1"/>
  <c r="W5590" i="1" s="1"/>
  <c r="Q5591" i="1"/>
  <c r="W5591" i="1" s="1"/>
  <c r="Q5592" i="1"/>
  <c r="W5592" i="1" s="1"/>
  <c r="Q5593" i="1"/>
  <c r="W5593" i="1" s="1"/>
  <c r="Q5594" i="1"/>
  <c r="W5594" i="1" s="1"/>
  <c r="Q5595" i="1"/>
  <c r="W5595" i="1" s="1"/>
  <c r="Q5596" i="1"/>
  <c r="W5596" i="1" s="1"/>
  <c r="Q5597" i="1"/>
  <c r="W5597" i="1" s="1"/>
  <c r="Q5598" i="1"/>
  <c r="W5598" i="1" s="1"/>
  <c r="Q5599" i="1"/>
  <c r="W5599" i="1" s="1"/>
  <c r="Q5600" i="1"/>
  <c r="W5600" i="1" s="1"/>
  <c r="Q5601" i="1"/>
  <c r="W5601" i="1" s="1"/>
  <c r="Q5602" i="1"/>
  <c r="W5602" i="1" s="1"/>
  <c r="Q5603" i="1"/>
  <c r="W5603" i="1" s="1"/>
  <c r="Q5604" i="1"/>
  <c r="W5604" i="1" s="1"/>
  <c r="Q5605" i="1"/>
  <c r="W5605" i="1" s="1"/>
  <c r="Q5606" i="1"/>
  <c r="W5606" i="1" s="1"/>
  <c r="Q5607" i="1"/>
  <c r="W5607" i="1" s="1"/>
  <c r="Q5608" i="1"/>
  <c r="W5608" i="1" s="1"/>
  <c r="Q5609" i="1"/>
  <c r="W5609" i="1" s="1"/>
  <c r="Q5610" i="1"/>
  <c r="W5610" i="1" s="1"/>
  <c r="Q5611" i="1"/>
  <c r="W5611" i="1" s="1"/>
  <c r="Q5612" i="1"/>
  <c r="W5612" i="1" s="1"/>
  <c r="Q5613" i="1"/>
  <c r="W5613" i="1" s="1"/>
  <c r="Q5614" i="1"/>
  <c r="W5614" i="1" s="1"/>
  <c r="Q5615" i="1"/>
  <c r="W5615" i="1" s="1"/>
  <c r="Q5616" i="1"/>
  <c r="W5616" i="1" s="1"/>
  <c r="Q5617" i="1"/>
  <c r="W5617" i="1" s="1"/>
  <c r="Q5618" i="1"/>
  <c r="W5618" i="1" s="1"/>
  <c r="Q5619" i="1"/>
  <c r="W5619" i="1" s="1"/>
  <c r="Q5620" i="1"/>
  <c r="W5620" i="1" s="1"/>
  <c r="Q5621" i="1"/>
  <c r="W5621" i="1" s="1"/>
  <c r="Q5622" i="1"/>
  <c r="W5622" i="1" s="1"/>
  <c r="Q5623" i="1"/>
  <c r="W5623" i="1" s="1"/>
  <c r="Q5624" i="1"/>
  <c r="W5624" i="1" s="1"/>
  <c r="Q5625" i="1"/>
  <c r="W5625" i="1" s="1"/>
  <c r="Q5626" i="1"/>
  <c r="W5626" i="1" s="1"/>
  <c r="Q5627" i="1"/>
  <c r="W5627" i="1" s="1"/>
  <c r="Q5628" i="1"/>
  <c r="W5628" i="1" s="1"/>
  <c r="Q5629" i="1"/>
  <c r="W5629" i="1" s="1"/>
  <c r="Q5630" i="1"/>
  <c r="W5630" i="1" s="1"/>
  <c r="Q5631" i="1"/>
  <c r="W5631" i="1" s="1"/>
  <c r="Q5632" i="1"/>
  <c r="W5632" i="1" s="1"/>
  <c r="Q5633" i="1"/>
  <c r="W5633" i="1" s="1"/>
  <c r="Q5634" i="1"/>
  <c r="W5634" i="1" s="1"/>
  <c r="Q5635" i="1"/>
  <c r="W5635" i="1" s="1"/>
  <c r="Q5636" i="1"/>
  <c r="W5636" i="1" s="1"/>
  <c r="Q5637" i="1"/>
  <c r="W5637" i="1" s="1"/>
  <c r="Q5638" i="1"/>
  <c r="W5638" i="1" s="1"/>
  <c r="Q5639" i="1"/>
  <c r="W5639" i="1" s="1"/>
  <c r="Q5640" i="1"/>
  <c r="W5640" i="1" s="1"/>
  <c r="Q5641" i="1"/>
  <c r="W5641" i="1" s="1"/>
  <c r="Q5642" i="1"/>
  <c r="W5642" i="1" s="1"/>
  <c r="Q5643" i="1"/>
  <c r="W5643" i="1" s="1"/>
  <c r="Q5644" i="1"/>
  <c r="W5644" i="1" s="1"/>
  <c r="Q5645" i="1"/>
  <c r="W5645" i="1" s="1"/>
  <c r="Q5646" i="1"/>
  <c r="W5646" i="1" s="1"/>
  <c r="Q5647" i="1"/>
  <c r="W5647" i="1" s="1"/>
  <c r="Q5648" i="1"/>
  <c r="W5648" i="1" s="1"/>
  <c r="Q5649" i="1"/>
  <c r="W5649" i="1" s="1"/>
  <c r="Q5650" i="1"/>
  <c r="W5650" i="1" s="1"/>
  <c r="Q5651" i="1"/>
  <c r="W5651" i="1" s="1"/>
  <c r="Q5652" i="1"/>
  <c r="W5652" i="1" s="1"/>
  <c r="Q5653" i="1"/>
  <c r="W5653" i="1" s="1"/>
  <c r="Q5654" i="1"/>
  <c r="W5654" i="1" s="1"/>
  <c r="Q5655" i="1"/>
  <c r="W5655" i="1" s="1"/>
  <c r="Q5656" i="1"/>
  <c r="W5656" i="1" s="1"/>
  <c r="Q5657" i="1"/>
  <c r="W5657" i="1" s="1"/>
  <c r="Q5658" i="1"/>
  <c r="W5658" i="1" s="1"/>
  <c r="Q5659" i="1"/>
  <c r="W5659" i="1" s="1"/>
  <c r="Q5660" i="1"/>
  <c r="W5660" i="1" s="1"/>
  <c r="Q5661" i="1"/>
  <c r="W5661" i="1" s="1"/>
  <c r="Q5662" i="1"/>
  <c r="W5662" i="1" s="1"/>
  <c r="Q5663" i="1"/>
  <c r="W5663" i="1" s="1"/>
  <c r="Q5664" i="1"/>
  <c r="W5664" i="1" s="1"/>
  <c r="Q5665" i="1"/>
  <c r="W5665" i="1" s="1"/>
  <c r="Q5666" i="1"/>
  <c r="W5666" i="1" s="1"/>
  <c r="Q5667" i="1"/>
  <c r="W5667" i="1" s="1"/>
  <c r="Q5668" i="1"/>
  <c r="W5668" i="1" s="1"/>
  <c r="Q5669" i="1"/>
  <c r="W5669" i="1" s="1"/>
  <c r="Q5670" i="1"/>
  <c r="W5670" i="1" s="1"/>
  <c r="Q5671" i="1"/>
  <c r="W5671" i="1" s="1"/>
  <c r="Q5672" i="1"/>
  <c r="W5672" i="1" s="1"/>
  <c r="Q5673" i="1"/>
  <c r="W5673" i="1" s="1"/>
  <c r="Q5674" i="1"/>
  <c r="W5674" i="1" s="1"/>
  <c r="Q5675" i="1"/>
  <c r="W5675" i="1" s="1"/>
  <c r="Q5676" i="1"/>
  <c r="W5676" i="1" s="1"/>
  <c r="Q5677" i="1"/>
  <c r="W5677" i="1" s="1"/>
  <c r="Q5678" i="1"/>
  <c r="W5678" i="1" s="1"/>
  <c r="Q5679" i="1"/>
  <c r="W5679" i="1" s="1"/>
  <c r="Q5680" i="1"/>
  <c r="W5680" i="1" s="1"/>
  <c r="Q5681" i="1"/>
  <c r="W5681" i="1" s="1"/>
  <c r="Q5682" i="1"/>
  <c r="W5682" i="1" s="1"/>
  <c r="Q5683" i="1"/>
  <c r="W5683" i="1" s="1"/>
  <c r="Q5684" i="1"/>
  <c r="W5684" i="1" s="1"/>
  <c r="Q5685" i="1"/>
  <c r="W5685" i="1" s="1"/>
  <c r="Q5686" i="1"/>
  <c r="W5686" i="1" s="1"/>
  <c r="Q5687" i="1"/>
  <c r="W5687" i="1" s="1"/>
  <c r="Q5688" i="1"/>
  <c r="W5688" i="1" s="1"/>
  <c r="Q5689" i="1"/>
  <c r="W5689" i="1" s="1"/>
  <c r="Q5690" i="1"/>
  <c r="W5690" i="1" s="1"/>
  <c r="Q5691" i="1"/>
  <c r="W5691" i="1" s="1"/>
  <c r="Q5692" i="1"/>
  <c r="W5692" i="1" s="1"/>
  <c r="Q5693" i="1"/>
  <c r="W5693" i="1" s="1"/>
  <c r="Q5694" i="1"/>
  <c r="W5694" i="1" s="1"/>
  <c r="Q5695" i="1"/>
  <c r="W5695" i="1" s="1"/>
  <c r="Q5696" i="1"/>
  <c r="W5696" i="1" s="1"/>
  <c r="Q5697" i="1"/>
  <c r="W5697" i="1" s="1"/>
  <c r="Q5698" i="1"/>
  <c r="W5698" i="1" s="1"/>
  <c r="Q5699" i="1"/>
  <c r="W5699" i="1" s="1"/>
  <c r="Q5700" i="1"/>
  <c r="W5700" i="1" s="1"/>
  <c r="Q5701" i="1"/>
  <c r="W5701" i="1" s="1"/>
  <c r="Q5702" i="1"/>
  <c r="W5702" i="1" s="1"/>
  <c r="Q5703" i="1"/>
  <c r="W5703" i="1" s="1"/>
  <c r="Q5704" i="1"/>
  <c r="W5704" i="1" s="1"/>
  <c r="Q5705" i="1"/>
  <c r="W5705" i="1" s="1"/>
  <c r="Q5706" i="1"/>
  <c r="W5706" i="1" s="1"/>
  <c r="Q5707" i="1"/>
  <c r="W5707" i="1" s="1"/>
  <c r="Q5708" i="1"/>
  <c r="W5708" i="1" s="1"/>
  <c r="Q5709" i="1"/>
  <c r="W5709" i="1" s="1"/>
  <c r="Q5710" i="1"/>
  <c r="W5710" i="1" s="1"/>
  <c r="Q5711" i="1"/>
  <c r="W5711" i="1" s="1"/>
  <c r="Q5712" i="1"/>
  <c r="W5712" i="1" s="1"/>
  <c r="Q5713" i="1"/>
  <c r="W5713" i="1" s="1"/>
  <c r="Q5714" i="1"/>
  <c r="W5714" i="1" s="1"/>
  <c r="Q5715" i="1"/>
  <c r="W5715" i="1" s="1"/>
  <c r="Q5716" i="1"/>
  <c r="W5716" i="1" s="1"/>
  <c r="Q5717" i="1"/>
  <c r="W5717" i="1" s="1"/>
  <c r="Q5718" i="1"/>
  <c r="W5718" i="1" s="1"/>
  <c r="Q5719" i="1"/>
  <c r="W5719" i="1" s="1"/>
  <c r="Q5720" i="1"/>
  <c r="W5720" i="1" s="1"/>
  <c r="Q5721" i="1"/>
  <c r="W5721" i="1" s="1"/>
  <c r="Q5722" i="1"/>
  <c r="W5722" i="1" s="1"/>
  <c r="Q5723" i="1"/>
  <c r="W5723" i="1" s="1"/>
  <c r="Q5724" i="1"/>
  <c r="W5724" i="1" s="1"/>
  <c r="Q5725" i="1"/>
  <c r="W5725" i="1" s="1"/>
  <c r="Q5726" i="1"/>
  <c r="W5726" i="1" s="1"/>
  <c r="Q5727" i="1"/>
  <c r="W5727" i="1" s="1"/>
  <c r="Q5728" i="1"/>
  <c r="W5728" i="1" s="1"/>
  <c r="Q5729" i="1"/>
  <c r="W5729" i="1" s="1"/>
  <c r="Q5730" i="1"/>
  <c r="W5730" i="1" s="1"/>
  <c r="Q5731" i="1"/>
  <c r="W5731" i="1" s="1"/>
  <c r="Q5732" i="1"/>
  <c r="W5732" i="1" s="1"/>
  <c r="Q5733" i="1"/>
  <c r="W5733" i="1" s="1"/>
  <c r="Q5734" i="1"/>
  <c r="W5734" i="1" s="1"/>
  <c r="Q5735" i="1"/>
  <c r="W5735" i="1" s="1"/>
  <c r="Q5736" i="1"/>
  <c r="W5736" i="1" s="1"/>
  <c r="Q5737" i="1"/>
  <c r="W5737" i="1" s="1"/>
  <c r="Q5738" i="1"/>
  <c r="W5738" i="1" s="1"/>
  <c r="Q5739" i="1"/>
  <c r="W5739" i="1" s="1"/>
  <c r="Q5740" i="1"/>
  <c r="W5740" i="1" s="1"/>
  <c r="Q5741" i="1"/>
  <c r="W5741" i="1" s="1"/>
  <c r="Q5742" i="1"/>
  <c r="W5742" i="1" s="1"/>
  <c r="Q5743" i="1"/>
  <c r="W5743" i="1" s="1"/>
  <c r="Q5744" i="1"/>
  <c r="W5744" i="1" s="1"/>
  <c r="Q5745" i="1"/>
  <c r="W5745" i="1" s="1"/>
  <c r="Q5746" i="1"/>
  <c r="W5746" i="1" s="1"/>
  <c r="Q5747" i="1"/>
  <c r="W5747" i="1" s="1"/>
  <c r="Q5748" i="1"/>
  <c r="W5748" i="1" s="1"/>
  <c r="Q5749" i="1"/>
  <c r="W5749" i="1" s="1"/>
  <c r="Q5750" i="1"/>
  <c r="W5750" i="1" s="1"/>
  <c r="Q5751" i="1"/>
  <c r="W5751" i="1" s="1"/>
  <c r="Q5752" i="1"/>
  <c r="W5752" i="1" s="1"/>
  <c r="Q5753" i="1"/>
  <c r="W5753" i="1" s="1"/>
  <c r="Q5754" i="1"/>
  <c r="W5754" i="1" s="1"/>
  <c r="Q5755" i="1"/>
  <c r="W5755" i="1" s="1"/>
  <c r="Q5756" i="1"/>
  <c r="W5756" i="1" s="1"/>
  <c r="Q5757" i="1"/>
  <c r="W5757" i="1" s="1"/>
  <c r="Q5758" i="1"/>
  <c r="W5758" i="1" s="1"/>
  <c r="Q5759" i="1"/>
  <c r="W5759" i="1" s="1"/>
  <c r="Q5760" i="1"/>
  <c r="W5760" i="1" s="1"/>
  <c r="Q5761" i="1"/>
  <c r="W5761" i="1" s="1"/>
  <c r="Q5762" i="1"/>
  <c r="W5762" i="1" s="1"/>
  <c r="Q5763" i="1"/>
  <c r="W5763" i="1" s="1"/>
  <c r="Q5764" i="1"/>
  <c r="W5764" i="1" s="1"/>
  <c r="Q5765" i="1"/>
  <c r="W5765" i="1" s="1"/>
  <c r="Q5766" i="1"/>
  <c r="W5766" i="1" s="1"/>
  <c r="Q5767" i="1"/>
  <c r="W5767" i="1" s="1"/>
  <c r="Q5768" i="1"/>
  <c r="W5768" i="1" s="1"/>
  <c r="Q5769" i="1"/>
  <c r="W5769" i="1" s="1"/>
  <c r="Q5770" i="1"/>
  <c r="W5770" i="1" s="1"/>
  <c r="Q5771" i="1"/>
  <c r="W5771" i="1" s="1"/>
  <c r="Q5772" i="1"/>
  <c r="W5772" i="1" s="1"/>
  <c r="Q5773" i="1"/>
  <c r="W5773" i="1" s="1"/>
  <c r="Q5774" i="1"/>
  <c r="W5774" i="1" s="1"/>
  <c r="Q5775" i="1"/>
  <c r="W5775" i="1" s="1"/>
  <c r="Q5776" i="1"/>
  <c r="W5776" i="1" s="1"/>
  <c r="Q5777" i="1"/>
  <c r="W5777" i="1" s="1"/>
  <c r="Q5778" i="1"/>
  <c r="W5778" i="1" s="1"/>
  <c r="Q5779" i="1"/>
  <c r="W5779" i="1" s="1"/>
  <c r="Q5780" i="1"/>
  <c r="W5780" i="1" s="1"/>
  <c r="Q5781" i="1"/>
  <c r="W5781" i="1" s="1"/>
  <c r="Q5782" i="1"/>
  <c r="W5782" i="1" s="1"/>
  <c r="Q5783" i="1"/>
  <c r="W5783" i="1" s="1"/>
  <c r="Q5784" i="1"/>
  <c r="W5784" i="1" s="1"/>
  <c r="Q5785" i="1"/>
  <c r="W5785" i="1" s="1"/>
  <c r="Q5786" i="1"/>
  <c r="W5786" i="1" s="1"/>
  <c r="Q5787" i="1"/>
  <c r="W5787" i="1" s="1"/>
  <c r="Q5788" i="1"/>
  <c r="W5788" i="1" s="1"/>
  <c r="Q5789" i="1"/>
  <c r="W5789" i="1" s="1"/>
  <c r="Q5790" i="1"/>
  <c r="W5790" i="1" s="1"/>
  <c r="Q5791" i="1"/>
  <c r="W5791" i="1" s="1"/>
  <c r="Q5792" i="1"/>
  <c r="W5792" i="1" s="1"/>
  <c r="Q5793" i="1"/>
  <c r="W5793" i="1" s="1"/>
  <c r="Q5794" i="1"/>
  <c r="W5794" i="1" s="1"/>
  <c r="Q5795" i="1"/>
  <c r="W5795" i="1" s="1"/>
  <c r="Q5796" i="1"/>
  <c r="W5796" i="1" s="1"/>
  <c r="Q5797" i="1"/>
  <c r="W5797" i="1" s="1"/>
  <c r="Q5798" i="1"/>
  <c r="W5798" i="1" s="1"/>
  <c r="Q5799" i="1"/>
  <c r="W5799" i="1" s="1"/>
  <c r="Q5800" i="1"/>
  <c r="W5800" i="1" s="1"/>
  <c r="Q5801" i="1"/>
  <c r="W5801" i="1" s="1"/>
  <c r="Q5802" i="1"/>
  <c r="W5802" i="1" s="1"/>
  <c r="Q5803" i="1"/>
  <c r="W5803" i="1" s="1"/>
  <c r="Q5804" i="1"/>
  <c r="W5804" i="1" s="1"/>
  <c r="Q5805" i="1"/>
  <c r="W5805" i="1" s="1"/>
  <c r="Q5806" i="1"/>
  <c r="W5806" i="1" s="1"/>
  <c r="Q5807" i="1"/>
  <c r="W5807" i="1" s="1"/>
  <c r="Q5808" i="1"/>
  <c r="W5808" i="1" s="1"/>
  <c r="Q5809" i="1"/>
  <c r="W5809" i="1" s="1"/>
  <c r="Q5810" i="1"/>
  <c r="W5810" i="1" s="1"/>
  <c r="Q5811" i="1"/>
  <c r="W5811" i="1" s="1"/>
  <c r="Q5812" i="1"/>
  <c r="W5812" i="1" s="1"/>
  <c r="Q5813" i="1"/>
  <c r="W5813" i="1" s="1"/>
  <c r="Q5814" i="1"/>
  <c r="W5814" i="1" s="1"/>
  <c r="Q5815" i="1"/>
  <c r="W5815" i="1" s="1"/>
  <c r="Q5816" i="1"/>
  <c r="W5816" i="1" s="1"/>
  <c r="Q5817" i="1"/>
  <c r="W5817" i="1" s="1"/>
  <c r="Q5818" i="1"/>
  <c r="W5818" i="1" s="1"/>
  <c r="Q5819" i="1"/>
  <c r="W5819" i="1" s="1"/>
  <c r="Q5820" i="1"/>
  <c r="W5820" i="1" s="1"/>
  <c r="Q5821" i="1"/>
  <c r="W5821" i="1" s="1"/>
  <c r="Q5822" i="1"/>
  <c r="W5822" i="1" s="1"/>
  <c r="Q5823" i="1"/>
  <c r="W5823" i="1" s="1"/>
  <c r="Q5824" i="1"/>
  <c r="W5824" i="1" s="1"/>
  <c r="Q5825" i="1"/>
  <c r="W5825" i="1" s="1"/>
  <c r="Q5826" i="1"/>
  <c r="W5826" i="1" s="1"/>
  <c r="Q5827" i="1"/>
  <c r="W5827" i="1" s="1"/>
  <c r="Q5828" i="1"/>
  <c r="W5828" i="1" s="1"/>
  <c r="Q5829" i="1"/>
  <c r="W5829" i="1" s="1"/>
  <c r="Q5830" i="1"/>
  <c r="W5830" i="1" s="1"/>
  <c r="Q5831" i="1"/>
  <c r="W5831" i="1" s="1"/>
  <c r="Q5832" i="1"/>
  <c r="W5832" i="1" s="1"/>
  <c r="Q5833" i="1"/>
  <c r="W5833" i="1" s="1"/>
  <c r="Q5834" i="1"/>
  <c r="W5834" i="1" s="1"/>
  <c r="Q5835" i="1"/>
  <c r="W5835" i="1" s="1"/>
  <c r="Q5836" i="1"/>
  <c r="W5836" i="1" s="1"/>
  <c r="Q5837" i="1"/>
  <c r="W5837" i="1" s="1"/>
  <c r="Q5838" i="1"/>
  <c r="W5838" i="1" s="1"/>
  <c r="Q5839" i="1"/>
  <c r="W5839" i="1" s="1"/>
  <c r="Q5840" i="1"/>
  <c r="W5840" i="1" s="1"/>
  <c r="Q5841" i="1"/>
  <c r="W5841" i="1" s="1"/>
  <c r="Q5842" i="1"/>
  <c r="W5842" i="1" s="1"/>
  <c r="Q5843" i="1"/>
  <c r="W5843" i="1" s="1"/>
  <c r="Q5844" i="1"/>
  <c r="W5844" i="1" s="1"/>
  <c r="Q5845" i="1"/>
  <c r="W5845" i="1" s="1"/>
  <c r="Q5846" i="1"/>
  <c r="W5846" i="1" s="1"/>
  <c r="Q5847" i="1"/>
  <c r="W5847" i="1" s="1"/>
  <c r="Q5848" i="1"/>
  <c r="W5848" i="1" s="1"/>
  <c r="Q5849" i="1"/>
  <c r="W5849" i="1" s="1"/>
  <c r="Q5850" i="1"/>
  <c r="W5850" i="1" s="1"/>
  <c r="Q5851" i="1"/>
  <c r="W5851" i="1" s="1"/>
  <c r="Q5852" i="1"/>
  <c r="W5852" i="1" s="1"/>
  <c r="Q5853" i="1"/>
  <c r="W5853" i="1" s="1"/>
  <c r="Q5854" i="1"/>
  <c r="W5854" i="1" s="1"/>
  <c r="Q5855" i="1"/>
  <c r="W5855" i="1" s="1"/>
  <c r="Q5856" i="1"/>
  <c r="W5856" i="1" s="1"/>
  <c r="Q5857" i="1"/>
  <c r="W5857" i="1" s="1"/>
  <c r="Q5858" i="1"/>
  <c r="W5858" i="1" s="1"/>
  <c r="Q5859" i="1"/>
  <c r="W5859" i="1" s="1"/>
  <c r="Q5860" i="1"/>
  <c r="W5860" i="1" s="1"/>
  <c r="Q5861" i="1"/>
  <c r="W5861" i="1" s="1"/>
  <c r="Q5862" i="1"/>
  <c r="W5862" i="1" s="1"/>
  <c r="Q5863" i="1"/>
  <c r="W5863" i="1" s="1"/>
  <c r="Q5864" i="1"/>
  <c r="W5864" i="1" s="1"/>
  <c r="Q5865" i="1"/>
  <c r="W5865" i="1" s="1"/>
  <c r="Q5866" i="1"/>
  <c r="W5866" i="1" s="1"/>
  <c r="Q5867" i="1"/>
  <c r="W5867" i="1" s="1"/>
  <c r="Q5868" i="1"/>
  <c r="W5868" i="1" s="1"/>
  <c r="Q5869" i="1"/>
  <c r="W5869" i="1" s="1"/>
  <c r="Q5870" i="1"/>
  <c r="W5870" i="1" s="1"/>
  <c r="Q5871" i="1"/>
  <c r="W5871" i="1" s="1"/>
  <c r="Q5872" i="1"/>
  <c r="W5872" i="1" s="1"/>
  <c r="Q5873" i="1"/>
  <c r="W5873" i="1" s="1"/>
  <c r="Q5874" i="1"/>
  <c r="W5874" i="1" s="1"/>
  <c r="Q5875" i="1"/>
  <c r="W5875" i="1" s="1"/>
  <c r="Q5876" i="1"/>
  <c r="W5876" i="1" s="1"/>
  <c r="Q5877" i="1"/>
  <c r="W5877" i="1" s="1"/>
  <c r="Q5878" i="1"/>
  <c r="W5878" i="1" s="1"/>
  <c r="Q5879" i="1"/>
  <c r="W5879" i="1" s="1"/>
  <c r="Q5880" i="1"/>
  <c r="W5880" i="1" s="1"/>
  <c r="Q5881" i="1"/>
  <c r="W5881" i="1" s="1"/>
  <c r="Q5882" i="1"/>
  <c r="W5882" i="1" s="1"/>
  <c r="Q5883" i="1"/>
  <c r="W5883" i="1" s="1"/>
  <c r="Q5884" i="1"/>
  <c r="W5884" i="1" s="1"/>
  <c r="Q5885" i="1"/>
  <c r="W5885" i="1" s="1"/>
  <c r="Q5886" i="1"/>
  <c r="W5886" i="1" s="1"/>
  <c r="Q5887" i="1"/>
  <c r="W5887" i="1" s="1"/>
  <c r="Q5888" i="1"/>
  <c r="W5888" i="1" s="1"/>
  <c r="Q5889" i="1"/>
  <c r="W5889" i="1" s="1"/>
  <c r="Q5890" i="1"/>
  <c r="W5890" i="1" s="1"/>
  <c r="Q5891" i="1"/>
  <c r="W5891" i="1" s="1"/>
  <c r="Q5892" i="1"/>
  <c r="W5892" i="1" s="1"/>
  <c r="Q5893" i="1"/>
  <c r="W5893" i="1" s="1"/>
  <c r="Q5894" i="1"/>
  <c r="W5894" i="1" s="1"/>
  <c r="Q5895" i="1"/>
  <c r="W5895" i="1" s="1"/>
  <c r="Q5896" i="1"/>
  <c r="W5896" i="1" s="1"/>
  <c r="Q5897" i="1"/>
  <c r="W5897" i="1" s="1"/>
  <c r="Q5898" i="1"/>
  <c r="W5898" i="1" s="1"/>
  <c r="Q5899" i="1"/>
  <c r="W5899" i="1" s="1"/>
  <c r="Q5900" i="1"/>
  <c r="W5900" i="1" s="1"/>
  <c r="Q5901" i="1"/>
  <c r="W5901" i="1" s="1"/>
  <c r="Q5902" i="1"/>
  <c r="W5902" i="1" s="1"/>
  <c r="Q5903" i="1"/>
  <c r="W5903" i="1" s="1"/>
  <c r="Q5904" i="1"/>
  <c r="W5904" i="1" s="1"/>
  <c r="Q5905" i="1"/>
  <c r="W5905" i="1" s="1"/>
  <c r="Q5906" i="1"/>
  <c r="W5906" i="1" s="1"/>
  <c r="Q5907" i="1"/>
  <c r="W5907" i="1" s="1"/>
  <c r="Q5908" i="1"/>
  <c r="W5908" i="1" s="1"/>
  <c r="Q5909" i="1"/>
  <c r="W5909" i="1" s="1"/>
  <c r="Q5910" i="1"/>
  <c r="W5910" i="1" s="1"/>
  <c r="Q5911" i="1"/>
  <c r="W5911" i="1" s="1"/>
  <c r="Q5912" i="1"/>
  <c r="W5912" i="1" s="1"/>
  <c r="Q5913" i="1"/>
  <c r="W5913" i="1" s="1"/>
  <c r="Q5914" i="1"/>
  <c r="W5914" i="1" s="1"/>
  <c r="Q5915" i="1"/>
  <c r="W5915" i="1" s="1"/>
  <c r="Q5916" i="1"/>
  <c r="W5916" i="1" s="1"/>
  <c r="Q5917" i="1"/>
  <c r="W5917" i="1" s="1"/>
  <c r="Q5918" i="1"/>
  <c r="W5918" i="1" s="1"/>
  <c r="Q5919" i="1"/>
  <c r="W5919" i="1" s="1"/>
  <c r="Q5920" i="1"/>
  <c r="W5920" i="1" s="1"/>
  <c r="Q5921" i="1"/>
  <c r="W5921" i="1" s="1"/>
  <c r="Q5922" i="1"/>
  <c r="W5922" i="1" s="1"/>
  <c r="Q5923" i="1"/>
  <c r="W5923" i="1" s="1"/>
  <c r="Q5924" i="1"/>
  <c r="W5924" i="1" s="1"/>
  <c r="Q5925" i="1"/>
  <c r="W5925" i="1" s="1"/>
  <c r="Q5926" i="1"/>
  <c r="W5926" i="1" s="1"/>
  <c r="Q5927" i="1"/>
  <c r="W5927" i="1" s="1"/>
  <c r="Q5928" i="1"/>
  <c r="W5928" i="1" s="1"/>
  <c r="Q5929" i="1"/>
  <c r="W5929" i="1" s="1"/>
  <c r="Q5930" i="1"/>
  <c r="W5930" i="1" s="1"/>
  <c r="Q5931" i="1"/>
  <c r="W5931" i="1" s="1"/>
  <c r="Q5932" i="1"/>
  <c r="W5932" i="1" s="1"/>
  <c r="Q5933" i="1"/>
  <c r="W5933" i="1" s="1"/>
  <c r="Q5934" i="1"/>
  <c r="W5934" i="1" s="1"/>
  <c r="Q5935" i="1"/>
  <c r="W5935" i="1" s="1"/>
  <c r="Q5936" i="1"/>
  <c r="W5936" i="1" s="1"/>
  <c r="Q5937" i="1"/>
  <c r="W5937" i="1" s="1"/>
  <c r="Q5938" i="1"/>
  <c r="W5938" i="1" s="1"/>
  <c r="Q5939" i="1"/>
  <c r="W5939" i="1" s="1"/>
  <c r="Q5940" i="1"/>
  <c r="W5940" i="1" s="1"/>
  <c r="Q5941" i="1"/>
  <c r="W5941" i="1" s="1"/>
  <c r="Q5942" i="1"/>
  <c r="W5942" i="1" s="1"/>
  <c r="Q5943" i="1"/>
  <c r="W5943" i="1" s="1"/>
  <c r="Q5944" i="1"/>
  <c r="W5944" i="1" s="1"/>
  <c r="Q5945" i="1"/>
  <c r="W5945" i="1" s="1"/>
  <c r="Q5946" i="1"/>
  <c r="W5946" i="1" s="1"/>
  <c r="Q5947" i="1"/>
  <c r="W5947" i="1" s="1"/>
  <c r="Q5948" i="1"/>
  <c r="W5948" i="1" s="1"/>
  <c r="Q5949" i="1"/>
  <c r="W5949" i="1" s="1"/>
  <c r="Q5950" i="1"/>
  <c r="W5950" i="1" s="1"/>
  <c r="Q5951" i="1"/>
  <c r="W5951" i="1" s="1"/>
  <c r="Q5952" i="1"/>
  <c r="W5952" i="1" s="1"/>
  <c r="Q5953" i="1"/>
  <c r="W5953" i="1" s="1"/>
  <c r="Q5954" i="1"/>
  <c r="W5954" i="1" s="1"/>
  <c r="Q5955" i="1"/>
  <c r="W5955" i="1" s="1"/>
  <c r="Q5956" i="1"/>
  <c r="W5956" i="1" s="1"/>
  <c r="Q5957" i="1"/>
  <c r="W5957" i="1" s="1"/>
  <c r="Q5958" i="1"/>
  <c r="W5958" i="1" s="1"/>
  <c r="Q5959" i="1"/>
  <c r="W5959" i="1" s="1"/>
  <c r="Q5960" i="1"/>
  <c r="W5960" i="1" s="1"/>
  <c r="Q5961" i="1"/>
  <c r="W5961" i="1" s="1"/>
  <c r="Q5962" i="1"/>
  <c r="W5962" i="1" s="1"/>
  <c r="Q5963" i="1"/>
  <c r="W5963" i="1" s="1"/>
  <c r="Q5964" i="1"/>
  <c r="W5964" i="1" s="1"/>
  <c r="Q5965" i="1"/>
  <c r="W5965" i="1" s="1"/>
  <c r="Q5966" i="1"/>
  <c r="W5966" i="1" s="1"/>
  <c r="Q5967" i="1"/>
  <c r="W5967" i="1" s="1"/>
  <c r="Q5968" i="1"/>
  <c r="W5968" i="1" s="1"/>
  <c r="Q5969" i="1"/>
  <c r="W5969" i="1" s="1"/>
  <c r="Q5970" i="1"/>
  <c r="W5970" i="1" s="1"/>
  <c r="Q5971" i="1"/>
  <c r="W5971" i="1" s="1"/>
  <c r="Q5972" i="1"/>
  <c r="W5972" i="1" s="1"/>
  <c r="Q5973" i="1"/>
  <c r="W5973" i="1" s="1"/>
  <c r="Q5974" i="1"/>
  <c r="W5974" i="1" s="1"/>
  <c r="Q5975" i="1"/>
  <c r="W5975" i="1" s="1"/>
  <c r="Q5976" i="1"/>
  <c r="W5976" i="1" s="1"/>
  <c r="Q5977" i="1"/>
  <c r="W5977" i="1" s="1"/>
  <c r="Q5978" i="1"/>
  <c r="W5978" i="1" s="1"/>
  <c r="Q5979" i="1"/>
  <c r="W5979" i="1" s="1"/>
  <c r="Q5980" i="1"/>
  <c r="W5980" i="1" s="1"/>
  <c r="Q5981" i="1"/>
  <c r="W5981" i="1" s="1"/>
  <c r="Q5982" i="1"/>
  <c r="W5982" i="1" s="1"/>
  <c r="Q5983" i="1"/>
  <c r="W5983" i="1" s="1"/>
  <c r="Q5984" i="1"/>
  <c r="W5984" i="1" s="1"/>
  <c r="Q5985" i="1"/>
  <c r="W5985" i="1" s="1"/>
  <c r="Q5986" i="1"/>
  <c r="W5986" i="1" s="1"/>
  <c r="Q5987" i="1"/>
  <c r="W5987" i="1" s="1"/>
  <c r="Q5988" i="1"/>
  <c r="W5988" i="1" s="1"/>
  <c r="Q5989" i="1"/>
  <c r="W5989" i="1" s="1"/>
  <c r="Q5990" i="1"/>
  <c r="W5990" i="1" s="1"/>
  <c r="Q5991" i="1"/>
  <c r="W5991" i="1" s="1"/>
  <c r="Q5992" i="1"/>
  <c r="W5992" i="1" s="1"/>
  <c r="Q5993" i="1"/>
  <c r="W5993" i="1" s="1"/>
  <c r="Q5994" i="1"/>
  <c r="W5994" i="1" s="1"/>
  <c r="Q5995" i="1"/>
  <c r="W5995" i="1" s="1"/>
  <c r="Q5996" i="1"/>
  <c r="W5996" i="1" s="1"/>
  <c r="Q5997" i="1"/>
  <c r="W5997" i="1" s="1"/>
  <c r="Q5998" i="1"/>
  <c r="W5998" i="1" s="1"/>
  <c r="Q5999" i="1"/>
  <c r="W5999" i="1" s="1"/>
  <c r="Q6000" i="1"/>
  <c r="W6000" i="1" s="1"/>
  <c r="Q6001" i="1"/>
  <c r="W6001" i="1" s="1"/>
  <c r="Q6002" i="1"/>
  <c r="W6002" i="1" s="1"/>
  <c r="Q6003" i="1"/>
  <c r="W6003" i="1" s="1"/>
  <c r="Q6004" i="1"/>
  <c r="W6004" i="1" s="1"/>
  <c r="Q6005" i="1"/>
  <c r="W6005" i="1" s="1"/>
  <c r="Q6006" i="1"/>
  <c r="W6006" i="1" s="1"/>
  <c r="Q6007" i="1"/>
  <c r="W6007" i="1" s="1"/>
  <c r="Q6008" i="1"/>
  <c r="W6008" i="1" s="1"/>
  <c r="Q6009" i="1"/>
  <c r="W6009" i="1" s="1"/>
  <c r="Q6010" i="1"/>
  <c r="W6010" i="1" s="1"/>
  <c r="Q6011" i="1"/>
  <c r="W6011" i="1" s="1"/>
  <c r="Q6012" i="1"/>
  <c r="W6012" i="1" s="1"/>
  <c r="Q6013" i="1"/>
  <c r="W6013" i="1" s="1"/>
  <c r="Q6014" i="1"/>
  <c r="W6014" i="1" s="1"/>
  <c r="Q6015" i="1"/>
  <c r="W6015" i="1" s="1"/>
  <c r="Q6016" i="1"/>
  <c r="W6016" i="1" s="1"/>
  <c r="Q6017" i="1"/>
  <c r="W6017" i="1" s="1"/>
  <c r="Q6018" i="1"/>
  <c r="W6018" i="1" s="1"/>
  <c r="Q6019" i="1"/>
  <c r="W6019" i="1" s="1"/>
  <c r="Q6020" i="1"/>
  <c r="W6020" i="1" s="1"/>
  <c r="Q6021" i="1"/>
  <c r="W6021" i="1" s="1"/>
  <c r="Q6022" i="1"/>
  <c r="W6022" i="1" s="1"/>
  <c r="Q6023" i="1"/>
  <c r="W6023" i="1" s="1"/>
  <c r="Q6024" i="1"/>
  <c r="W6024" i="1" s="1"/>
  <c r="Q6025" i="1"/>
  <c r="W6025" i="1" s="1"/>
  <c r="Q6026" i="1"/>
  <c r="W6026" i="1" s="1"/>
  <c r="Q6027" i="1"/>
  <c r="W6027" i="1" s="1"/>
  <c r="Q6028" i="1"/>
  <c r="W6028" i="1" s="1"/>
  <c r="Q6029" i="1"/>
  <c r="W6029" i="1" s="1"/>
  <c r="Q6030" i="1"/>
  <c r="W6030" i="1" s="1"/>
  <c r="Q6031" i="1"/>
  <c r="W6031" i="1" s="1"/>
  <c r="Q6032" i="1"/>
  <c r="W6032" i="1" s="1"/>
  <c r="Q6033" i="1"/>
  <c r="W6033" i="1" s="1"/>
  <c r="Q6034" i="1"/>
  <c r="W6034" i="1" s="1"/>
  <c r="Q6035" i="1"/>
  <c r="W6035" i="1" s="1"/>
  <c r="Q6036" i="1"/>
  <c r="W6036" i="1" s="1"/>
  <c r="Q6037" i="1"/>
  <c r="W6037" i="1" s="1"/>
  <c r="Q6038" i="1"/>
  <c r="W6038" i="1" s="1"/>
  <c r="Q6039" i="1"/>
  <c r="W6039" i="1" s="1"/>
  <c r="Q6040" i="1"/>
  <c r="W6040" i="1" s="1"/>
  <c r="Q6041" i="1"/>
  <c r="W6041" i="1" s="1"/>
  <c r="Q6042" i="1"/>
  <c r="W6042" i="1" s="1"/>
  <c r="Q6043" i="1"/>
  <c r="W6043" i="1" s="1"/>
  <c r="Q6044" i="1"/>
  <c r="W6044" i="1" s="1"/>
  <c r="Q6045" i="1"/>
  <c r="W6045" i="1" s="1"/>
  <c r="Q6046" i="1"/>
  <c r="W6046" i="1" s="1"/>
  <c r="Q6047" i="1"/>
  <c r="W6047" i="1" s="1"/>
  <c r="Q6048" i="1"/>
  <c r="W6048" i="1" s="1"/>
  <c r="Q6049" i="1"/>
  <c r="W6049" i="1" s="1"/>
  <c r="Q6050" i="1"/>
  <c r="W6050" i="1" s="1"/>
  <c r="Q6051" i="1"/>
  <c r="W6051" i="1" s="1"/>
  <c r="Q6052" i="1"/>
  <c r="W6052" i="1" s="1"/>
  <c r="Q6053" i="1"/>
  <c r="W6053" i="1" s="1"/>
  <c r="Q6054" i="1"/>
  <c r="W6054" i="1" s="1"/>
  <c r="Q6055" i="1"/>
  <c r="W6055" i="1" s="1"/>
  <c r="Q6056" i="1"/>
  <c r="W6056" i="1" s="1"/>
  <c r="Q6057" i="1"/>
  <c r="W6057" i="1" s="1"/>
  <c r="Q6058" i="1"/>
  <c r="W6058" i="1" s="1"/>
  <c r="Q6059" i="1"/>
  <c r="W6059" i="1" s="1"/>
  <c r="Q6060" i="1"/>
  <c r="W6060" i="1" s="1"/>
  <c r="Q6061" i="1"/>
  <c r="W6061" i="1" s="1"/>
  <c r="Q6062" i="1"/>
  <c r="W6062" i="1" s="1"/>
  <c r="Q6063" i="1"/>
  <c r="W6063" i="1" s="1"/>
  <c r="Q6064" i="1"/>
  <c r="W6064" i="1" s="1"/>
  <c r="Q6065" i="1"/>
  <c r="W6065" i="1" s="1"/>
  <c r="Q6066" i="1"/>
  <c r="W6066" i="1" s="1"/>
  <c r="Q6067" i="1"/>
  <c r="W6067" i="1" s="1"/>
  <c r="Q6068" i="1"/>
  <c r="W6068" i="1" s="1"/>
  <c r="Q6069" i="1"/>
  <c r="W6069" i="1" s="1"/>
  <c r="Q6070" i="1"/>
  <c r="W6070" i="1" s="1"/>
  <c r="Q6071" i="1"/>
  <c r="W6071" i="1" s="1"/>
  <c r="Q6072" i="1"/>
  <c r="W6072" i="1" s="1"/>
  <c r="Q6073" i="1"/>
  <c r="W6073" i="1" s="1"/>
  <c r="Q6074" i="1"/>
  <c r="W6074" i="1" s="1"/>
  <c r="Q6075" i="1"/>
  <c r="W6075" i="1" s="1"/>
  <c r="Q6076" i="1"/>
  <c r="W6076" i="1" s="1"/>
  <c r="Q6077" i="1"/>
  <c r="W6077" i="1" s="1"/>
  <c r="Q6078" i="1"/>
  <c r="W6078" i="1" s="1"/>
  <c r="Q6079" i="1"/>
  <c r="W6079" i="1" s="1"/>
  <c r="Q6080" i="1"/>
  <c r="W6080" i="1" s="1"/>
  <c r="Q6081" i="1"/>
  <c r="W6081" i="1" s="1"/>
  <c r="Q6082" i="1"/>
  <c r="W6082" i="1" s="1"/>
  <c r="Q6083" i="1"/>
  <c r="W6083" i="1" s="1"/>
  <c r="Q6084" i="1"/>
  <c r="W6084" i="1" s="1"/>
  <c r="Q6085" i="1"/>
  <c r="W6085" i="1" s="1"/>
  <c r="Q6086" i="1"/>
  <c r="W6086" i="1" s="1"/>
  <c r="Q6087" i="1"/>
  <c r="W6087" i="1" s="1"/>
  <c r="Q6088" i="1"/>
  <c r="W6088" i="1" s="1"/>
  <c r="Q6089" i="1"/>
  <c r="W6089" i="1" s="1"/>
  <c r="Q6090" i="1"/>
  <c r="W6090" i="1" s="1"/>
  <c r="Q6091" i="1"/>
  <c r="W6091" i="1" s="1"/>
  <c r="Q6092" i="1"/>
  <c r="W6092" i="1" s="1"/>
  <c r="Q6093" i="1"/>
  <c r="W6093" i="1" s="1"/>
  <c r="Q6094" i="1"/>
  <c r="W6094" i="1" s="1"/>
  <c r="Q6095" i="1"/>
  <c r="W6095" i="1" s="1"/>
  <c r="Q6096" i="1"/>
  <c r="W6096" i="1" s="1"/>
  <c r="Q6097" i="1"/>
  <c r="W6097" i="1" s="1"/>
  <c r="Q6098" i="1"/>
  <c r="W6098" i="1" s="1"/>
  <c r="Q6099" i="1"/>
  <c r="W6099" i="1" s="1"/>
  <c r="Q6100" i="1"/>
  <c r="W6100" i="1" s="1"/>
  <c r="Q6101" i="1"/>
  <c r="W6101" i="1" s="1"/>
  <c r="Q6102" i="1"/>
  <c r="W6102" i="1" s="1"/>
  <c r="Q6103" i="1"/>
  <c r="W6103" i="1" s="1"/>
  <c r="Q6104" i="1"/>
  <c r="W6104" i="1" s="1"/>
  <c r="Q6105" i="1"/>
  <c r="W6105" i="1" s="1"/>
  <c r="Q6106" i="1"/>
  <c r="W6106" i="1" s="1"/>
  <c r="Q6107" i="1"/>
  <c r="W6107" i="1" s="1"/>
  <c r="Q6108" i="1"/>
  <c r="W6108" i="1" s="1"/>
  <c r="Q6109" i="1"/>
  <c r="W6109" i="1" s="1"/>
  <c r="Q6110" i="1"/>
  <c r="W6110" i="1" s="1"/>
  <c r="Q6111" i="1"/>
  <c r="W6111" i="1" s="1"/>
  <c r="Q6112" i="1"/>
  <c r="W6112" i="1" s="1"/>
  <c r="Q6113" i="1"/>
  <c r="W6113" i="1" s="1"/>
  <c r="Q6114" i="1"/>
  <c r="W6114" i="1" s="1"/>
  <c r="Q6115" i="1"/>
  <c r="W6115" i="1" s="1"/>
  <c r="Q6116" i="1"/>
  <c r="W6116" i="1" s="1"/>
  <c r="Q6117" i="1"/>
  <c r="W6117" i="1" s="1"/>
  <c r="Q6118" i="1"/>
  <c r="W6118" i="1" s="1"/>
  <c r="Q6119" i="1"/>
  <c r="W6119" i="1" s="1"/>
  <c r="Q6120" i="1"/>
  <c r="W6120" i="1" s="1"/>
  <c r="Q6121" i="1"/>
  <c r="W6121" i="1" s="1"/>
  <c r="Q6122" i="1"/>
  <c r="W6122" i="1" s="1"/>
  <c r="Q6123" i="1"/>
  <c r="W6123" i="1" s="1"/>
  <c r="Q6124" i="1"/>
  <c r="W6124" i="1" s="1"/>
  <c r="Q6125" i="1"/>
  <c r="W6125" i="1" s="1"/>
  <c r="Q6126" i="1"/>
  <c r="W6126" i="1" s="1"/>
  <c r="Q6127" i="1"/>
  <c r="W6127" i="1" s="1"/>
  <c r="Q6128" i="1"/>
  <c r="W6128" i="1" s="1"/>
  <c r="Q6129" i="1"/>
  <c r="W6129" i="1" s="1"/>
  <c r="Q6130" i="1"/>
  <c r="W6130" i="1" s="1"/>
  <c r="Q6131" i="1"/>
  <c r="W6131" i="1" s="1"/>
  <c r="Q6132" i="1"/>
  <c r="W6132" i="1" s="1"/>
  <c r="Q6133" i="1"/>
  <c r="W6133" i="1" s="1"/>
  <c r="Q6134" i="1"/>
  <c r="W6134" i="1" s="1"/>
  <c r="Q6135" i="1"/>
  <c r="W6135" i="1" s="1"/>
  <c r="Q6136" i="1"/>
  <c r="W6136" i="1" s="1"/>
  <c r="Q6137" i="1"/>
  <c r="W6137" i="1" s="1"/>
  <c r="Q6138" i="1"/>
  <c r="W6138" i="1" s="1"/>
  <c r="Q6139" i="1"/>
  <c r="W6139" i="1" s="1"/>
  <c r="Q6140" i="1"/>
  <c r="W6140" i="1" s="1"/>
  <c r="Q6141" i="1"/>
  <c r="W6141" i="1" s="1"/>
  <c r="Q6142" i="1"/>
  <c r="W6142" i="1" s="1"/>
  <c r="Q6143" i="1"/>
  <c r="W6143" i="1" s="1"/>
  <c r="Q6144" i="1"/>
  <c r="W6144" i="1" s="1"/>
  <c r="Q6145" i="1"/>
  <c r="W6145" i="1" s="1"/>
  <c r="Q6146" i="1"/>
  <c r="W6146" i="1" s="1"/>
  <c r="Q6147" i="1"/>
  <c r="W6147" i="1" s="1"/>
  <c r="Q6148" i="1"/>
  <c r="W6148" i="1" s="1"/>
  <c r="Q6149" i="1"/>
  <c r="W6149" i="1" s="1"/>
  <c r="Q6150" i="1"/>
  <c r="W6150" i="1" s="1"/>
  <c r="Q6151" i="1"/>
  <c r="W6151" i="1" s="1"/>
  <c r="Q6152" i="1"/>
  <c r="W6152" i="1" s="1"/>
  <c r="Q6153" i="1"/>
  <c r="W6153" i="1" s="1"/>
  <c r="Q6154" i="1"/>
  <c r="W6154" i="1" s="1"/>
  <c r="Q6155" i="1"/>
  <c r="W6155" i="1" s="1"/>
  <c r="Q6156" i="1"/>
  <c r="W6156" i="1" s="1"/>
  <c r="Q6157" i="1"/>
  <c r="W6157" i="1" s="1"/>
  <c r="Q6158" i="1"/>
  <c r="W6158" i="1" s="1"/>
  <c r="Q6159" i="1"/>
  <c r="W6159" i="1" s="1"/>
  <c r="Q6160" i="1"/>
  <c r="W6160" i="1" s="1"/>
  <c r="Q6161" i="1"/>
  <c r="W6161" i="1" s="1"/>
  <c r="Q6162" i="1"/>
  <c r="W6162" i="1" s="1"/>
  <c r="Q6163" i="1"/>
  <c r="W6163" i="1" s="1"/>
  <c r="Q6164" i="1"/>
  <c r="W6164" i="1" s="1"/>
  <c r="Q6165" i="1"/>
  <c r="W6165" i="1" s="1"/>
  <c r="Q6166" i="1"/>
  <c r="W6166" i="1" s="1"/>
  <c r="Q6167" i="1"/>
  <c r="W6167" i="1" s="1"/>
  <c r="Q6168" i="1"/>
  <c r="W6168" i="1" s="1"/>
  <c r="Q6169" i="1"/>
  <c r="W6169" i="1" s="1"/>
  <c r="Q6170" i="1"/>
  <c r="W6170" i="1" s="1"/>
  <c r="Q6171" i="1"/>
  <c r="W6171" i="1" s="1"/>
  <c r="Q6172" i="1"/>
  <c r="W6172" i="1" s="1"/>
  <c r="Q6173" i="1"/>
  <c r="W6173" i="1" s="1"/>
  <c r="Q6174" i="1"/>
  <c r="W6174" i="1" s="1"/>
  <c r="Q6175" i="1"/>
  <c r="W6175" i="1" s="1"/>
  <c r="Q6176" i="1"/>
  <c r="W6176" i="1" s="1"/>
  <c r="Q6177" i="1"/>
  <c r="W6177" i="1" s="1"/>
  <c r="Q6178" i="1"/>
  <c r="W6178" i="1" s="1"/>
  <c r="Q6179" i="1"/>
  <c r="W6179" i="1" s="1"/>
  <c r="Q6180" i="1"/>
  <c r="W6180" i="1" s="1"/>
  <c r="Q6181" i="1"/>
  <c r="W6181" i="1" s="1"/>
  <c r="Q6182" i="1"/>
  <c r="W6182" i="1" s="1"/>
  <c r="Q6183" i="1"/>
  <c r="W6183" i="1" s="1"/>
  <c r="Q6184" i="1"/>
  <c r="W6184" i="1" s="1"/>
  <c r="Q6185" i="1"/>
  <c r="W6185" i="1" s="1"/>
  <c r="Q6186" i="1"/>
  <c r="W6186" i="1" s="1"/>
  <c r="Q6187" i="1"/>
  <c r="W6187" i="1" s="1"/>
  <c r="Q6188" i="1"/>
  <c r="W6188" i="1" s="1"/>
  <c r="Q6189" i="1"/>
  <c r="W6189" i="1" s="1"/>
  <c r="Q6190" i="1"/>
  <c r="W6190" i="1" s="1"/>
  <c r="Q6191" i="1"/>
  <c r="W6191" i="1" s="1"/>
  <c r="Q6192" i="1"/>
  <c r="W6192" i="1" s="1"/>
  <c r="Q6193" i="1"/>
  <c r="W6193" i="1" s="1"/>
  <c r="Q6194" i="1"/>
  <c r="W6194" i="1" s="1"/>
  <c r="Q6195" i="1"/>
  <c r="W6195" i="1" s="1"/>
  <c r="Q6196" i="1"/>
  <c r="W6196" i="1" s="1"/>
  <c r="Q6197" i="1"/>
  <c r="W6197" i="1" s="1"/>
  <c r="Q6198" i="1"/>
  <c r="W6198" i="1" s="1"/>
  <c r="Q6199" i="1"/>
  <c r="W6199" i="1" s="1"/>
  <c r="Q6200" i="1"/>
  <c r="W6200" i="1" s="1"/>
  <c r="Q6201" i="1"/>
  <c r="W6201" i="1" s="1"/>
  <c r="Q6202" i="1"/>
  <c r="W6202" i="1" s="1"/>
  <c r="Q6203" i="1"/>
  <c r="W6203" i="1" s="1"/>
  <c r="Q6204" i="1"/>
  <c r="W6204" i="1" s="1"/>
  <c r="Q6205" i="1"/>
  <c r="W6205" i="1" s="1"/>
  <c r="Q6206" i="1"/>
  <c r="W6206" i="1" s="1"/>
  <c r="Q6207" i="1"/>
  <c r="W6207" i="1" s="1"/>
  <c r="Q6208" i="1"/>
  <c r="W6208" i="1" s="1"/>
  <c r="Q6209" i="1"/>
  <c r="W6209" i="1" s="1"/>
  <c r="Q6210" i="1"/>
  <c r="W6210" i="1" s="1"/>
  <c r="Q6211" i="1"/>
  <c r="W6211" i="1" s="1"/>
  <c r="Q6212" i="1"/>
  <c r="W6212" i="1" s="1"/>
  <c r="Q6213" i="1"/>
  <c r="W6213" i="1" s="1"/>
  <c r="Q6214" i="1"/>
  <c r="W6214" i="1" s="1"/>
  <c r="Q6215" i="1"/>
  <c r="W6215" i="1" s="1"/>
  <c r="Q6216" i="1"/>
  <c r="W6216" i="1" s="1"/>
  <c r="Q6217" i="1"/>
  <c r="W6217" i="1" s="1"/>
  <c r="Q6218" i="1"/>
  <c r="W6218" i="1" s="1"/>
  <c r="Q6219" i="1"/>
  <c r="W6219" i="1" s="1"/>
  <c r="Q6220" i="1"/>
  <c r="W6220" i="1" s="1"/>
  <c r="Q6221" i="1"/>
  <c r="W6221" i="1" s="1"/>
  <c r="Q6222" i="1"/>
  <c r="W6222" i="1" s="1"/>
  <c r="Q6223" i="1"/>
  <c r="W6223" i="1" s="1"/>
  <c r="Q6224" i="1"/>
  <c r="W6224" i="1" s="1"/>
  <c r="Q6225" i="1"/>
  <c r="W6225" i="1" s="1"/>
  <c r="Q6226" i="1"/>
  <c r="W6226" i="1" s="1"/>
  <c r="Q6227" i="1"/>
  <c r="W6227" i="1" s="1"/>
  <c r="Q6228" i="1"/>
  <c r="W6228" i="1" s="1"/>
  <c r="Q6229" i="1"/>
  <c r="W6229" i="1" s="1"/>
  <c r="Q6230" i="1"/>
  <c r="W6230" i="1" s="1"/>
  <c r="Q6231" i="1"/>
  <c r="W6231" i="1" s="1"/>
  <c r="Q6232" i="1"/>
  <c r="W6232" i="1" s="1"/>
  <c r="Q6233" i="1"/>
  <c r="W6233" i="1" s="1"/>
  <c r="Q6234" i="1"/>
  <c r="W6234" i="1" s="1"/>
  <c r="Q6235" i="1"/>
  <c r="W6235" i="1" s="1"/>
  <c r="Q6236" i="1"/>
  <c r="W6236" i="1" s="1"/>
  <c r="Q6237" i="1"/>
  <c r="W6237" i="1" s="1"/>
  <c r="Q6238" i="1"/>
  <c r="W6238" i="1" s="1"/>
  <c r="Q6239" i="1"/>
  <c r="W6239" i="1" s="1"/>
  <c r="Q6240" i="1"/>
  <c r="W6240" i="1" s="1"/>
  <c r="Q6241" i="1"/>
  <c r="W6241" i="1" s="1"/>
  <c r="Q6242" i="1"/>
  <c r="W6242" i="1" s="1"/>
  <c r="Q6243" i="1"/>
  <c r="W6243" i="1" s="1"/>
  <c r="Q6244" i="1"/>
  <c r="W6244" i="1" s="1"/>
  <c r="Q6245" i="1"/>
  <c r="W6245" i="1" s="1"/>
  <c r="Q6246" i="1"/>
  <c r="W6246" i="1" s="1"/>
  <c r="Q6247" i="1"/>
  <c r="W6247" i="1" s="1"/>
  <c r="Q6248" i="1"/>
  <c r="W6248" i="1" s="1"/>
  <c r="Q6249" i="1"/>
  <c r="W6249" i="1" s="1"/>
  <c r="Q6250" i="1"/>
  <c r="W6250" i="1" s="1"/>
  <c r="Q6251" i="1"/>
  <c r="W6251" i="1" s="1"/>
  <c r="Q6252" i="1"/>
  <c r="W6252" i="1" s="1"/>
  <c r="Q6253" i="1"/>
  <c r="W6253" i="1" s="1"/>
  <c r="Q6254" i="1"/>
  <c r="W6254" i="1" s="1"/>
  <c r="Q6255" i="1"/>
  <c r="W6255" i="1" s="1"/>
  <c r="Q6256" i="1"/>
  <c r="W6256" i="1" s="1"/>
  <c r="Q6257" i="1"/>
  <c r="W6257" i="1" s="1"/>
  <c r="Q6258" i="1"/>
  <c r="W6258" i="1" s="1"/>
  <c r="Q6259" i="1"/>
  <c r="W6259" i="1" s="1"/>
  <c r="Q6260" i="1"/>
  <c r="W6260" i="1" s="1"/>
  <c r="Q6261" i="1"/>
  <c r="W6261" i="1" s="1"/>
  <c r="Q6262" i="1"/>
  <c r="W6262" i="1" s="1"/>
  <c r="Q6263" i="1"/>
  <c r="W6263" i="1" s="1"/>
  <c r="Q6264" i="1"/>
  <c r="W6264" i="1" s="1"/>
  <c r="Q6265" i="1"/>
  <c r="W6265" i="1" s="1"/>
  <c r="Q6266" i="1"/>
  <c r="W6266" i="1" s="1"/>
  <c r="Q6267" i="1"/>
  <c r="W6267" i="1" s="1"/>
  <c r="Q6268" i="1"/>
  <c r="W6268" i="1" s="1"/>
  <c r="Q6269" i="1"/>
  <c r="W6269" i="1" s="1"/>
  <c r="Q6270" i="1"/>
  <c r="W6270" i="1" s="1"/>
  <c r="Q6271" i="1"/>
  <c r="W6271" i="1" s="1"/>
  <c r="Q6272" i="1"/>
  <c r="W6272" i="1" s="1"/>
  <c r="Q6273" i="1"/>
  <c r="W6273" i="1" s="1"/>
  <c r="Q6274" i="1"/>
  <c r="W6274" i="1" s="1"/>
  <c r="Q6275" i="1"/>
  <c r="W6275" i="1" s="1"/>
  <c r="Q6276" i="1"/>
  <c r="W6276" i="1" s="1"/>
  <c r="Q6277" i="1"/>
  <c r="W6277" i="1" s="1"/>
  <c r="Q6278" i="1"/>
  <c r="W6278" i="1" s="1"/>
  <c r="Q6279" i="1"/>
  <c r="W6279" i="1" s="1"/>
  <c r="Q6280" i="1"/>
  <c r="W6280" i="1" s="1"/>
  <c r="Q6281" i="1"/>
  <c r="W6281" i="1" s="1"/>
  <c r="Q6282" i="1"/>
  <c r="W6282" i="1" s="1"/>
  <c r="Q6283" i="1"/>
  <c r="W6283" i="1" s="1"/>
  <c r="Q6284" i="1"/>
  <c r="W6284" i="1" s="1"/>
  <c r="Q6285" i="1"/>
  <c r="W6285" i="1" s="1"/>
  <c r="Q6286" i="1"/>
  <c r="W6286" i="1" s="1"/>
  <c r="Q6287" i="1"/>
  <c r="W6287" i="1" s="1"/>
  <c r="Q6288" i="1"/>
  <c r="W6288" i="1" s="1"/>
  <c r="Q6289" i="1"/>
  <c r="W6289" i="1" s="1"/>
  <c r="Q6290" i="1"/>
  <c r="W6290" i="1" s="1"/>
  <c r="Q6291" i="1"/>
  <c r="W6291" i="1" s="1"/>
  <c r="Q6292" i="1"/>
  <c r="W6292" i="1" s="1"/>
  <c r="Q6293" i="1"/>
  <c r="W6293" i="1" s="1"/>
  <c r="Q6294" i="1"/>
  <c r="W6294" i="1" s="1"/>
  <c r="Q6295" i="1"/>
  <c r="W6295" i="1" s="1"/>
  <c r="Q6296" i="1"/>
  <c r="W6296" i="1" s="1"/>
  <c r="Q6297" i="1"/>
  <c r="W6297" i="1" s="1"/>
  <c r="Q6298" i="1"/>
  <c r="W6298" i="1" s="1"/>
  <c r="Q6299" i="1"/>
  <c r="W6299" i="1" s="1"/>
  <c r="Q6300" i="1"/>
  <c r="W6300" i="1" s="1"/>
  <c r="Q6301" i="1"/>
  <c r="W6301" i="1" s="1"/>
  <c r="Q6302" i="1"/>
  <c r="W6302" i="1" s="1"/>
  <c r="Q6303" i="1"/>
  <c r="W6303" i="1" s="1"/>
  <c r="Q6304" i="1"/>
  <c r="W6304" i="1" s="1"/>
  <c r="Q6305" i="1"/>
  <c r="W6305" i="1" s="1"/>
  <c r="Q6306" i="1"/>
  <c r="W6306" i="1" s="1"/>
  <c r="Q6307" i="1"/>
  <c r="W6307" i="1" s="1"/>
  <c r="Q6308" i="1"/>
  <c r="W6308" i="1" s="1"/>
  <c r="Q6309" i="1"/>
  <c r="W6309" i="1" s="1"/>
  <c r="Q6310" i="1"/>
  <c r="W6310" i="1" s="1"/>
  <c r="Q6311" i="1"/>
  <c r="W6311" i="1" s="1"/>
  <c r="Q6312" i="1"/>
  <c r="W6312" i="1" s="1"/>
  <c r="Q6313" i="1"/>
  <c r="W6313" i="1" s="1"/>
  <c r="Q6314" i="1"/>
  <c r="W6314" i="1" s="1"/>
  <c r="Q6315" i="1"/>
  <c r="W6315" i="1" s="1"/>
  <c r="Q6316" i="1"/>
  <c r="W6316" i="1" s="1"/>
  <c r="Q6317" i="1"/>
  <c r="W6317" i="1" s="1"/>
  <c r="Q6318" i="1"/>
  <c r="W6318" i="1" s="1"/>
  <c r="Q6319" i="1"/>
  <c r="W6319" i="1" s="1"/>
  <c r="Q6320" i="1"/>
  <c r="W6320" i="1" s="1"/>
  <c r="Q6321" i="1"/>
  <c r="W6321" i="1" s="1"/>
  <c r="Q6322" i="1"/>
  <c r="W6322" i="1" s="1"/>
  <c r="Q6323" i="1"/>
  <c r="W6323" i="1" s="1"/>
  <c r="Q6324" i="1"/>
  <c r="W6324" i="1" s="1"/>
  <c r="Q6325" i="1"/>
  <c r="W6325" i="1" s="1"/>
  <c r="Q6326" i="1"/>
  <c r="W6326" i="1" s="1"/>
  <c r="Q6327" i="1"/>
  <c r="W6327" i="1" s="1"/>
  <c r="Q6328" i="1"/>
  <c r="W6328" i="1" s="1"/>
  <c r="Q6329" i="1"/>
  <c r="W6329" i="1" s="1"/>
  <c r="Q6330" i="1"/>
  <c r="W6330" i="1" s="1"/>
  <c r="Q6331" i="1"/>
  <c r="W6331" i="1" s="1"/>
  <c r="Q6332" i="1"/>
  <c r="W6332" i="1" s="1"/>
  <c r="Q6333" i="1"/>
  <c r="W6333" i="1" s="1"/>
  <c r="Q6334" i="1"/>
  <c r="W6334" i="1" s="1"/>
  <c r="Q6335" i="1"/>
  <c r="W6335" i="1" s="1"/>
  <c r="Q6336" i="1"/>
  <c r="W6336" i="1" s="1"/>
  <c r="Q6337" i="1"/>
  <c r="W6337" i="1" s="1"/>
  <c r="Q6338" i="1"/>
  <c r="W6338" i="1" s="1"/>
  <c r="Q6339" i="1"/>
  <c r="W6339" i="1" s="1"/>
  <c r="Q6340" i="1"/>
  <c r="W6340" i="1" s="1"/>
  <c r="Q6341" i="1"/>
  <c r="W6341" i="1" s="1"/>
  <c r="Q6342" i="1"/>
  <c r="W6342" i="1" s="1"/>
  <c r="Q6343" i="1"/>
  <c r="W6343" i="1" s="1"/>
  <c r="Q6344" i="1"/>
  <c r="W6344" i="1" s="1"/>
  <c r="Q6345" i="1"/>
  <c r="W6345" i="1" s="1"/>
  <c r="Q6346" i="1"/>
  <c r="W6346" i="1" s="1"/>
  <c r="Q6347" i="1"/>
  <c r="W6347" i="1" s="1"/>
  <c r="Q6348" i="1"/>
  <c r="W6348" i="1" s="1"/>
  <c r="Q6349" i="1"/>
  <c r="W6349" i="1" s="1"/>
  <c r="Q6350" i="1"/>
  <c r="W6350" i="1" s="1"/>
  <c r="Q6351" i="1"/>
  <c r="W6351" i="1" s="1"/>
  <c r="Q6352" i="1"/>
  <c r="W6352" i="1" s="1"/>
  <c r="Q6353" i="1"/>
  <c r="W6353" i="1" s="1"/>
  <c r="Q6354" i="1"/>
  <c r="W6354" i="1" s="1"/>
  <c r="Q6355" i="1"/>
  <c r="W6355" i="1" s="1"/>
  <c r="Q6356" i="1"/>
  <c r="W6356" i="1" s="1"/>
  <c r="Q6357" i="1"/>
  <c r="W6357" i="1" s="1"/>
  <c r="Q6358" i="1"/>
  <c r="W6358" i="1" s="1"/>
  <c r="Q6359" i="1"/>
  <c r="W6359" i="1" s="1"/>
  <c r="Q6360" i="1"/>
  <c r="W6360" i="1" s="1"/>
  <c r="Q6361" i="1"/>
  <c r="W6361" i="1" s="1"/>
  <c r="Q6362" i="1"/>
  <c r="W6362" i="1" s="1"/>
  <c r="Q6363" i="1"/>
  <c r="W6363" i="1" s="1"/>
  <c r="Q6364" i="1"/>
  <c r="W6364" i="1" s="1"/>
  <c r="Q6365" i="1"/>
  <c r="W6365" i="1" s="1"/>
  <c r="Q6366" i="1"/>
  <c r="W6366" i="1" s="1"/>
  <c r="Q6367" i="1"/>
  <c r="W6367" i="1" s="1"/>
  <c r="Q6368" i="1"/>
  <c r="W6368" i="1" s="1"/>
  <c r="Q6369" i="1"/>
  <c r="W6369" i="1" s="1"/>
  <c r="Q6370" i="1"/>
  <c r="W6370" i="1" s="1"/>
  <c r="Q6371" i="1"/>
  <c r="W6371" i="1" s="1"/>
  <c r="Q6372" i="1"/>
  <c r="W6372" i="1" s="1"/>
  <c r="Q6373" i="1"/>
  <c r="W6373" i="1" s="1"/>
  <c r="Q6374" i="1"/>
  <c r="W6374" i="1" s="1"/>
  <c r="Q6375" i="1"/>
  <c r="W6375" i="1" s="1"/>
  <c r="Q6376" i="1"/>
  <c r="W6376" i="1" s="1"/>
  <c r="Q6377" i="1"/>
  <c r="W6377" i="1" s="1"/>
  <c r="Q6378" i="1"/>
  <c r="W6378" i="1" s="1"/>
  <c r="Q6379" i="1"/>
  <c r="W6379" i="1" s="1"/>
  <c r="Q6380" i="1"/>
  <c r="W6380" i="1" s="1"/>
  <c r="Q6381" i="1"/>
  <c r="W6381" i="1" s="1"/>
  <c r="Q6382" i="1"/>
  <c r="W6382" i="1" s="1"/>
  <c r="Q6383" i="1"/>
  <c r="W6383" i="1" s="1"/>
  <c r="Q6384" i="1"/>
  <c r="W6384" i="1" s="1"/>
  <c r="Q6385" i="1"/>
  <c r="W6385" i="1" s="1"/>
  <c r="Q6386" i="1"/>
  <c r="W6386" i="1" s="1"/>
  <c r="Q6387" i="1"/>
  <c r="W6387" i="1" s="1"/>
  <c r="Q6388" i="1"/>
  <c r="W6388" i="1" s="1"/>
  <c r="Q6389" i="1"/>
  <c r="W6389" i="1" s="1"/>
  <c r="Q6390" i="1"/>
  <c r="W6390" i="1" s="1"/>
  <c r="Q6391" i="1"/>
  <c r="W6391" i="1" s="1"/>
  <c r="Q6392" i="1"/>
  <c r="W6392" i="1" s="1"/>
  <c r="Q6393" i="1"/>
  <c r="W6393" i="1" s="1"/>
  <c r="Q6394" i="1"/>
  <c r="W6394" i="1" s="1"/>
  <c r="Q6395" i="1"/>
  <c r="W6395" i="1" s="1"/>
  <c r="Q6396" i="1"/>
  <c r="W6396" i="1" s="1"/>
  <c r="Q6397" i="1"/>
  <c r="W6397" i="1" s="1"/>
  <c r="Q6398" i="1"/>
  <c r="W6398" i="1" s="1"/>
  <c r="Q6399" i="1"/>
  <c r="W6399" i="1" s="1"/>
  <c r="Q6400" i="1"/>
  <c r="W6400" i="1" s="1"/>
  <c r="Q6401" i="1"/>
  <c r="W6401" i="1" s="1"/>
  <c r="Q6402" i="1"/>
  <c r="W6402" i="1" s="1"/>
  <c r="Q6403" i="1"/>
  <c r="W6403" i="1" s="1"/>
  <c r="Q6404" i="1"/>
  <c r="W6404" i="1" s="1"/>
  <c r="Q6405" i="1"/>
  <c r="W6405" i="1" s="1"/>
  <c r="Q6406" i="1"/>
  <c r="W6406" i="1" s="1"/>
  <c r="Q6407" i="1"/>
  <c r="W6407" i="1" s="1"/>
  <c r="Q6408" i="1"/>
  <c r="W6408" i="1" s="1"/>
  <c r="Q6409" i="1"/>
  <c r="W6409" i="1" s="1"/>
  <c r="Q6410" i="1"/>
  <c r="W6410" i="1" s="1"/>
  <c r="Q6411" i="1"/>
  <c r="W6411" i="1" s="1"/>
  <c r="Q6412" i="1"/>
  <c r="W6412" i="1" s="1"/>
  <c r="Q6413" i="1"/>
  <c r="W6413" i="1" s="1"/>
  <c r="Q6414" i="1"/>
  <c r="W6414" i="1" s="1"/>
  <c r="Q6415" i="1"/>
  <c r="W6415" i="1" s="1"/>
  <c r="Q6416" i="1"/>
  <c r="W6416" i="1" s="1"/>
  <c r="Q6417" i="1"/>
  <c r="W6417" i="1" s="1"/>
  <c r="Q6418" i="1"/>
  <c r="W6418" i="1" s="1"/>
  <c r="Q6419" i="1"/>
  <c r="W6419" i="1" s="1"/>
  <c r="Q6420" i="1"/>
  <c r="W6420" i="1" s="1"/>
  <c r="Q6421" i="1"/>
  <c r="W6421" i="1" s="1"/>
  <c r="Q6422" i="1"/>
  <c r="W6422" i="1" s="1"/>
  <c r="Q6423" i="1"/>
  <c r="W6423" i="1" s="1"/>
  <c r="Q6424" i="1"/>
  <c r="W6424" i="1" s="1"/>
  <c r="Q6425" i="1"/>
  <c r="W6425" i="1" s="1"/>
  <c r="Q6426" i="1"/>
  <c r="W6426" i="1" s="1"/>
  <c r="Q6427" i="1"/>
  <c r="W6427" i="1" s="1"/>
  <c r="Q6428" i="1"/>
  <c r="W6428" i="1" s="1"/>
  <c r="Q6429" i="1"/>
  <c r="W6429" i="1" s="1"/>
  <c r="Q6430" i="1"/>
  <c r="W6430" i="1" s="1"/>
  <c r="Q6431" i="1"/>
  <c r="W6431" i="1" s="1"/>
  <c r="Q6432" i="1"/>
  <c r="W6432" i="1" s="1"/>
  <c r="Q6433" i="1"/>
  <c r="W6433" i="1" s="1"/>
  <c r="Q6434" i="1"/>
  <c r="W6434" i="1" s="1"/>
  <c r="Q6435" i="1"/>
  <c r="W6435" i="1" s="1"/>
  <c r="Q6436" i="1"/>
  <c r="W6436" i="1" s="1"/>
  <c r="Q6437" i="1"/>
  <c r="W6437" i="1" s="1"/>
  <c r="Q6438" i="1"/>
  <c r="W6438" i="1" s="1"/>
  <c r="Q6439" i="1"/>
  <c r="W6439" i="1" s="1"/>
  <c r="Q6440" i="1"/>
  <c r="W6440" i="1" s="1"/>
  <c r="Q6441" i="1"/>
  <c r="W6441" i="1" s="1"/>
  <c r="Q6442" i="1"/>
  <c r="W6442" i="1" s="1"/>
  <c r="Q6443" i="1"/>
  <c r="W6443" i="1" s="1"/>
  <c r="Q6444" i="1"/>
  <c r="W6444" i="1" s="1"/>
  <c r="Q6445" i="1"/>
  <c r="W6445" i="1" s="1"/>
  <c r="Q6446" i="1"/>
  <c r="W6446" i="1" s="1"/>
  <c r="Q6447" i="1"/>
  <c r="W6447" i="1" s="1"/>
  <c r="Q6448" i="1"/>
  <c r="W6448" i="1" s="1"/>
  <c r="Q6449" i="1"/>
  <c r="W6449" i="1" s="1"/>
  <c r="Q6450" i="1"/>
  <c r="W6450" i="1" s="1"/>
  <c r="Q6451" i="1"/>
  <c r="W6451" i="1" s="1"/>
  <c r="Q6452" i="1"/>
  <c r="W6452" i="1" s="1"/>
  <c r="Q6453" i="1"/>
  <c r="W6453" i="1" s="1"/>
  <c r="Q6454" i="1"/>
  <c r="W6454" i="1" s="1"/>
  <c r="Q6455" i="1"/>
  <c r="W6455" i="1" s="1"/>
  <c r="Q6456" i="1"/>
  <c r="W6456" i="1" s="1"/>
  <c r="Q6457" i="1"/>
  <c r="W6457" i="1" s="1"/>
  <c r="Q6458" i="1"/>
  <c r="W6458" i="1" s="1"/>
  <c r="Q6459" i="1"/>
  <c r="W6459" i="1" s="1"/>
  <c r="Q6460" i="1"/>
  <c r="W6460" i="1" s="1"/>
  <c r="Q6461" i="1"/>
  <c r="W6461" i="1" s="1"/>
  <c r="Q6462" i="1"/>
  <c r="W6462" i="1" s="1"/>
  <c r="Q6463" i="1"/>
  <c r="W6463" i="1" s="1"/>
  <c r="Q6464" i="1"/>
  <c r="W6464" i="1" s="1"/>
  <c r="Q6465" i="1"/>
  <c r="W6465" i="1" s="1"/>
  <c r="Q6466" i="1"/>
  <c r="W6466" i="1" s="1"/>
  <c r="Q6467" i="1"/>
  <c r="W6467" i="1" s="1"/>
  <c r="Q6468" i="1"/>
  <c r="W6468" i="1" s="1"/>
  <c r="Q6469" i="1"/>
  <c r="W6469" i="1" s="1"/>
  <c r="Q6470" i="1"/>
  <c r="W6470" i="1" s="1"/>
  <c r="Q6471" i="1"/>
  <c r="W6471" i="1" s="1"/>
  <c r="Q6472" i="1"/>
  <c r="W6472" i="1" s="1"/>
  <c r="Q6473" i="1"/>
  <c r="W6473" i="1" s="1"/>
  <c r="Q6474" i="1"/>
  <c r="W6474" i="1" s="1"/>
  <c r="Q6475" i="1"/>
  <c r="W6475" i="1" s="1"/>
  <c r="Q6476" i="1"/>
  <c r="W6476" i="1" s="1"/>
  <c r="Q6477" i="1"/>
  <c r="W6477" i="1" s="1"/>
  <c r="Q6478" i="1"/>
  <c r="W6478" i="1" s="1"/>
  <c r="Q6479" i="1"/>
  <c r="W6479" i="1" s="1"/>
  <c r="Q6480" i="1"/>
  <c r="W6480" i="1" s="1"/>
  <c r="Q6481" i="1"/>
  <c r="W6481" i="1" s="1"/>
  <c r="Q6482" i="1"/>
  <c r="W6482" i="1" s="1"/>
  <c r="Q6483" i="1"/>
  <c r="W6483" i="1" s="1"/>
  <c r="Q6484" i="1"/>
  <c r="W6484" i="1" s="1"/>
  <c r="Q6485" i="1"/>
  <c r="W6485" i="1" s="1"/>
  <c r="Q6486" i="1"/>
  <c r="W6486" i="1" s="1"/>
  <c r="Q6487" i="1"/>
  <c r="W6487" i="1" s="1"/>
  <c r="Q6488" i="1"/>
  <c r="W6488" i="1" s="1"/>
  <c r="Q6489" i="1"/>
  <c r="W6489" i="1" s="1"/>
  <c r="Q6490" i="1"/>
  <c r="W6490" i="1" s="1"/>
  <c r="Q6491" i="1"/>
  <c r="W6491" i="1" s="1"/>
  <c r="Q6492" i="1"/>
  <c r="W6492" i="1" s="1"/>
  <c r="Q6493" i="1"/>
  <c r="W6493" i="1" s="1"/>
  <c r="Q6494" i="1"/>
  <c r="W6494" i="1" s="1"/>
  <c r="Q6495" i="1"/>
  <c r="W6495" i="1" s="1"/>
  <c r="Q6496" i="1"/>
  <c r="W6496" i="1" s="1"/>
  <c r="Q6497" i="1"/>
  <c r="W6497" i="1" s="1"/>
  <c r="Q6498" i="1"/>
  <c r="W6498" i="1" s="1"/>
  <c r="Q6499" i="1"/>
  <c r="W6499" i="1" s="1"/>
  <c r="Q6500" i="1"/>
  <c r="W6500" i="1" s="1"/>
  <c r="Q6501" i="1"/>
  <c r="W6501" i="1" s="1"/>
  <c r="Q6502" i="1"/>
  <c r="W6502" i="1" s="1"/>
  <c r="Q6503" i="1"/>
  <c r="W6503" i="1" s="1"/>
  <c r="Q6504" i="1"/>
  <c r="W6504" i="1" s="1"/>
  <c r="Q6505" i="1"/>
  <c r="W6505" i="1" s="1"/>
  <c r="Q6506" i="1"/>
  <c r="W6506" i="1" s="1"/>
  <c r="Q6507" i="1"/>
  <c r="W6507" i="1" s="1"/>
  <c r="Q6508" i="1"/>
  <c r="W6508" i="1" s="1"/>
  <c r="Q6509" i="1"/>
  <c r="W6509" i="1" s="1"/>
  <c r="Q6510" i="1"/>
  <c r="W6510" i="1" s="1"/>
  <c r="Q6511" i="1"/>
  <c r="W6511" i="1" s="1"/>
  <c r="Q6512" i="1"/>
  <c r="W6512" i="1" s="1"/>
  <c r="Q6513" i="1"/>
  <c r="W6513" i="1" s="1"/>
  <c r="Q6514" i="1"/>
  <c r="W6514" i="1" s="1"/>
  <c r="Q6515" i="1"/>
  <c r="W6515" i="1" s="1"/>
  <c r="Q6516" i="1"/>
  <c r="W6516" i="1" s="1"/>
  <c r="Q6517" i="1"/>
  <c r="W6517" i="1" s="1"/>
  <c r="Q6518" i="1"/>
  <c r="W6518" i="1" s="1"/>
  <c r="Q6519" i="1"/>
  <c r="W6519" i="1" s="1"/>
  <c r="Q6520" i="1"/>
  <c r="W6520" i="1" s="1"/>
  <c r="Q6521" i="1"/>
  <c r="W6521" i="1" s="1"/>
  <c r="Q6522" i="1"/>
  <c r="W6522" i="1" s="1"/>
  <c r="Q6523" i="1"/>
  <c r="W6523" i="1" s="1"/>
  <c r="Q6524" i="1"/>
  <c r="W6524" i="1" s="1"/>
  <c r="Q6525" i="1"/>
  <c r="W6525" i="1" s="1"/>
  <c r="Q6526" i="1"/>
  <c r="W6526" i="1" s="1"/>
  <c r="Q6527" i="1"/>
  <c r="W6527" i="1" s="1"/>
  <c r="Q6528" i="1"/>
  <c r="W6528" i="1" s="1"/>
  <c r="Q6529" i="1"/>
  <c r="W6529" i="1" s="1"/>
  <c r="Q6530" i="1"/>
  <c r="W6530" i="1" s="1"/>
  <c r="Q6531" i="1"/>
  <c r="W6531" i="1" s="1"/>
  <c r="Q6532" i="1"/>
  <c r="W6532" i="1" s="1"/>
  <c r="Q6533" i="1"/>
  <c r="W6533" i="1" s="1"/>
  <c r="Q6534" i="1"/>
  <c r="W6534" i="1" s="1"/>
  <c r="Q6535" i="1"/>
  <c r="W6535" i="1" s="1"/>
  <c r="Q6536" i="1"/>
  <c r="W6536" i="1" s="1"/>
  <c r="Q6537" i="1"/>
  <c r="W6537" i="1" s="1"/>
  <c r="Q6538" i="1"/>
  <c r="W6538" i="1" s="1"/>
  <c r="Q6539" i="1"/>
  <c r="W6539" i="1" s="1"/>
  <c r="Q6540" i="1"/>
  <c r="W6540" i="1" s="1"/>
  <c r="Q6541" i="1"/>
  <c r="W6541" i="1" s="1"/>
  <c r="Q6542" i="1"/>
  <c r="W6542" i="1" s="1"/>
  <c r="Q6543" i="1"/>
  <c r="W6543" i="1" s="1"/>
  <c r="Q6544" i="1"/>
  <c r="W6544" i="1" s="1"/>
  <c r="Q6545" i="1"/>
  <c r="W6545" i="1" s="1"/>
  <c r="Q6546" i="1"/>
  <c r="W6546" i="1" s="1"/>
  <c r="Q6547" i="1"/>
  <c r="W6547" i="1" s="1"/>
  <c r="Q6548" i="1"/>
  <c r="W6548" i="1" s="1"/>
  <c r="Q6549" i="1"/>
  <c r="W6549" i="1" s="1"/>
  <c r="Q6550" i="1"/>
  <c r="W6550" i="1" s="1"/>
  <c r="Q6551" i="1"/>
  <c r="W6551" i="1" s="1"/>
  <c r="Q6552" i="1"/>
  <c r="W6552" i="1" s="1"/>
  <c r="Q6553" i="1"/>
  <c r="W6553" i="1" s="1"/>
  <c r="Q6554" i="1"/>
  <c r="W6554" i="1" s="1"/>
  <c r="Q6555" i="1"/>
  <c r="W6555" i="1" s="1"/>
  <c r="Q6556" i="1"/>
  <c r="W6556" i="1" s="1"/>
  <c r="Q6557" i="1"/>
  <c r="W6557" i="1" s="1"/>
  <c r="Q6558" i="1"/>
  <c r="W6558" i="1" s="1"/>
  <c r="Q6559" i="1"/>
  <c r="W6559" i="1" s="1"/>
  <c r="Q6560" i="1"/>
  <c r="W6560" i="1" s="1"/>
  <c r="Q6561" i="1"/>
  <c r="W6561" i="1" s="1"/>
  <c r="Q6562" i="1"/>
  <c r="W6562" i="1" s="1"/>
  <c r="Q6563" i="1"/>
  <c r="W6563" i="1" s="1"/>
  <c r="Q6564" i="1"/>
  <c r="W6564" i="1" s="1"/>
  <c r="Q6565" i="1"/>
  <c r="W6565" i="1" s="1"/>
  <c r="Q6566" i="1"/>
  <c r="W6566" i="1" s="1"/>
  <c r="Q6567" i="1"/>
  <c r="W6567" i="1" s="1"/>
  <c r="Q6568" i="1"/>
  <c r="W6568" i="1" s="1"/>
  <c r="Q6569" i="1"/>
  <c r="W6569" i="1" s="1"/>
  <c r="Q6570" i="1"/>
  <c r="W6570" i="1" s="1"/>
  <c r="Q6571" i="1"/>
  <c r="W6571" i="1" s="1"/>
  <c r="Q6572" i="1"/>
  <c r="W6572" i="1" s="1"/>
  <c r="Q6573" i="1"/>
  <c r="W6573" i="1" s="1"/>
  <c r="Q6574" i="1"/>
  <c r="W6574" i="1" s="1"/>
  <c r="Q6575" i="1"/>
  <c r="W6575" i="1" s="1"/>
  <c r="Q6576" i="1"/>
  <c r="W6576" i="1" s="1"/>
  <c r="Q6577" i="1"/>
  <c r="W6577" i="1" s="1"/>
  <c r="Q6578" i="1"/>
  <c r="W6578" i="1" s="1"/>
  <c r="Q6579" i="1"/>
  <c r="W6579" i="1" s="1"/>
  <c r="Q6580" i="1"/>
  <c r="W6580" i="1" s="1"/>
  <c r="Q6581" i="1"/>
  <c r="W6581" i="1" s="1"/>
  <c r="Q6582" i="1"/>
  <c r="W6582" i="1" s="1"/>
  <c r="Q6583" i="1"/>
  <c r="W6583" i="1" s="1"/>
  <c r="Q6584" i="1"/>
  <c r="W6584" i="1" s="1"/>
  <c r="Q6585" i="1"/>
  <c r="W6585" i="1" s="1"/>
  <c r="Q6586" i="1"/>
  <c r="W6586" i="1" s="1"/>
  <c r="Q6587" i="1"/>
  <c r="W6587" i="1" s="1"/>
  <c r="Q6588" i="1"/>
  <c r="W6588" i="1" s="1"/>
  <c r="Q6589" i="1"/>
  <c r="W6589" i="1" s="1"/>
  <c r="Q6590" i="1"/>
  <c r="W6590" i="1" s="1"/>
  <c r="Q6591" i="1"/>
  <c r="W6591" i="1" s="1"/>
  <c r="Q6592" i="1"/>
  <c r="W6592" i="1" s="1"/>
  <c r="Q6593" i="1"/>
  <c r="W6593" i="1" s="1"/>
  <c r="Q6594" i="1"/>
  <c r="W6594" i="1" s="1"/>
  <c r="Q6595" i="1"/>
  <c r="W6595" i="1" s="1"/>
  <c r="Q6596" i="1"/>
  <c r="W6596" i="1" s="1"/>
  <c r="Q6597" i="1"/>
  <c r="W6597" i="1" s="1"/>
  <c r="Q6598" i="1"/>
  <c r="W6598" i="1" s="1"/>
  <c r="Q6599" i="1"/>
  <c r="W6599" i="1" s="1"/>
  <c r="Q6600" i="1"/>
  <c r="W6600" i="1" s="1"/>
  <c r="Q6601" i="1"/>
  <c r="W6601" i="1" s="1"/>
  <c r="Q6602" i="1"/>
  <c r="W6602" i="1" s="1"/>
  <c r="Q6603" i="1"/>
  <c r="W6603" i="1" s="1"/>
  <c r="Q6604" i="1"/>
  <c r="W6604" i="1" s="1"/>
  <c r="Q6605" i="1"/>
  <c r="W6605" i="1" s="1"/>
  <c r="Q6606" i="1"/>
  <c r="W6606" i="1" s="1"/>
  <c r="Q6607" i="1"/>
  <c r="W6607" i="1" s="1"/>
  <c r="Q6608" i="1"/>
  <c r="W6608" i="1" s="1"/>
  <c r="Q6609" i="1"/>
  <c r="W6609" i="1" s="1"/>
  <c r="Q6610" i="1"/>
  <c r="W6610" i="1" s="1"/>
  <c r="Q6611" i="1"/>
  <c r="W6611" i="1" s="1"/>
  <c r="Q6612" i="1"/>
  <c r="W6612" i="1" s="1"/>
  <c r="Q6613" i="1"/>
  <c r="W6613" i="1" s="1"/>
  <c r="Q6614" i="1"/>
  <c r="W6614" i="1" s="1"/>
  <c r="Q6615" i="1"/>
  <c r="W6615" i="1" s="1"/>
  <c r="Q6616" i="1"/>
  <c r="W6616" i="1" s="1"/>
  <c r="Q6617" i="1"/>
  <c r="W6617" i="1" s="1"/>
  <c r="Q6618" i="1"/>
  <c r="W6618" i="1" s="1"/>
  <c r="Q6619" i="1"/>
  <c r="W6619" i="1" s="1"/>
  <c r="Q6620" i="1"/>
  <c r="W6620" i="1" s="1"/>
  <c r="Q6621" i="1"/>
  <c r="W6621" i="1" s="1"/>
  <c r="Q6622" i="1"/>
  <c r="W6622" i="1" s="1"/>
  <c r="Q6623" i="1"/>
  <c r="W6623" i="1" s="1"/>
  <c r="Q6624" i="1"/>
  <c r="W6624" i="1" s="1"/>
  <c r="Q6625" i="1"/>
  <c r="W6625" i="1" s="1"/>
  <c r="Q6626" i="1"/>
  <c r="W6626" i="1" s="1"/>
  <c r="Q6627" i="1"/>
  <c r="W6627" i="1" s="1"/>
  <c r="Q6628" i="1"/>
  <c r="W6628" i="1" s="1"/>
  <c r="Q6629" i="1"/>
  <c r="W6629" i="1" s="1"/>
  <c r="Q6630" i="1"/>
  <c r="W6630" i="1" s="1"/>
  <c r="Q6631" i="1"/>
  <c r="W6631" i="1" s="1"/>
  <c r="Q6632" i="1"/>
  <c r="W6632" i="1" s="1"/>
  <c r="Q6633" i="1"/>
  <c r="W6633" i="1" s="1"/>
  <c r="Q6634" i="1"/>
  <c r="W6634" i="1" s="1"/>
  <c r="Q6635" i="1"/>
  <c r="W6635" i="1" s="1"/>
  <c r="Q6636" i="1"/>
  <c r="W6636" i="1" s="1"/>
  <c r="Q6637" i="1"/>
  <c r="W6637" i="1" s="1"/>
  <c r="Q6638" i="1"/>
  <c r="W6638" i="1" s="1"/>
  <c r="Q6639" i="1"/>
  <c r="W6639" i="1" s="1"/>
  <c r="Q6640" i="1"/>
  <c r="W6640" i="1" s="1"/>
  <c r="Q6641" i="1"/>
  <c r="W6641" i="1" s="1"/>
  <c r="Q6642" i="1"/>
  <c r="W6642" i="1" s="1"/>
  <c r="Q6643" i="1"/>
  <c r="W6643" i="1" s="1"/>
  <c r="Q6644" i="1"/>
  <c r="W6644" i="1" s="1"/>
  <c r="Q6645" i="1"/>
  <c r="W6645" i="1" s="1"/>
  <c r="Q6646" i="1"/>
  <c r="W6646" i="1" s="1"/>
  <c r="Q6647" i="1"/>
  <c r="W6647" i="1" s="1"/>
  <c r="Q6648" i="1"/>
  <c r="W6648" i="1" s="1"/>
  <c r="Q6649" i="1"/>
  <c r="W6649" i="1" s="1"/>
  <c r="Q6650" i="1"/>
  <c r="W6650" i="1" s="1"/>
  <c r="Q6651" i="1"/>
  <c r="W6651" i="1" s="1"/>
  <c r="Q6652" i="1"/>
  <c r="W6652" i="1" s="1"/>
  <c r="Q6653" i="1"/>
  <c r="W6653" i="1" s="1"/>
  <c r="Q6654" i="1"/>
  <c r="W6654" i="1" s="1"/>
  <c r="Q6655" i="1"/>
  <c r="W6655" i="1" s="1"/>
  <c r="Q6656" i="1"/>
  <c r="W6656" i="1" s="1"/>
  <c r="Q6657" i="1"/>
  <c r="W6657" i="1" s="1"/>
  <c r="Q6658" i="1"/>
  <c r="W6658" i="1" s="1"/>
  <c r="Q6659" i="1"/>
  <c r="W6659" i="1" s="1"/>
  <c r="Q6660" i="1"/>
  <c r="W6660" i="1" s="1"/>
  <c r="Q6661" i="1"/>
  <c r="W6661" i="1" s="1"/>
  <c r="Q6662" i="1"/>
  <c r="W6662" i="1" s="1"/>
  <c r="Q6663" i="1"/>
  <c r="W6663" i="1" s="1"/>
  <c r="Q6664" i="1"/>
  <c r="W6664" i="1" s="1"/>
  <c r="Q6665" i="1"/>
  <c r="W6665" i="1" s="1"/>
  <c r="Q6666" i="1"/>
  <c r="W6666" i="1" s="1"/>
  <c r="Q6667" i="1"/>
  <c r="W6667" i="1" s="1"/>
  <c r="Q6668" i="1"/>
  <c r="W6668" i="1" s="1"/>
  <c r="Q6669" i="1"/>
  <c r="W6669" i="1" s="1"/>
  <c r="Q6670" i="1"/>
  <c r="W6670" i="1" s="1"/>
  <c r="Q6671" i="1"/>
  <c r="W6671" i="1" s="1"/>
  <c r="Q6672" i="1"/>
  <c r="W6672" i="1" s="1"/>
  <c r="Q6673" i="1"/>
  <c r="W6673" i="1" s="1"/>
  <c r="Q6674" i="1"/>
  <c r="W6674" i="1" s="1"/>
  <c r="Q6675" i="1"/>
  <c r="W6675" i="1" s="1"/>
  <c r="Q6676" i="1"/>
  <c r="W6676" i="1" s="1"/>
  <c r="Q6677" i="1"/>
  <c r="W6677" i="1" s="1"/>
  <c r="Q6678" i="1"/>
  <c r="W6678" i="1" s="1"/>
  <c r="Q6679" i="1"/>
  <c r="W6679" i="1" s="1"/>
  <c r="Q6680" i="1"/>
  <c r="W6680" i="1" s="1"/>
  <c r="Q6681" i="1"/>
  <c r="W6681" i="1" s="1"/>
  <c r="Q6682" i="1"/>
  <c r="W6682" i="1" s="1"/>
  <c r="Q6683" i="1"/>
  <c r="W6683" i="1" s="1"/>
  <c r="Q6684" i="1"/>
  <c r="W6684" i="1" s="1"/>
  <c r="Q6685" i="1"/>
  <c r="W6685" i="1" s="1"/>
  <c r="Q6686" i="1"/>
  <c r="W6686" i="1" s="1"/>
  <c r="Q6687" i="1"/>
  <c r="W6687" i="1" s="1"/>
  <c r="Q6688" i="1"/>
  <c r="W6688" i="1" s="1"/>
  <c r="Q6689" i="1"/>
  <c r="W6689" i="1" s="1"/>
  <c r="Q6690" i="1"/>
  <c r="W6690" i="1" s="1"/>
  <c r="Q6691" i="1"/>
  <c r="W6691" i="1" s="1"/>
  <c r="Q6692" i="1"/>
  <c r="W6692" i="1" s="1"/>
  <c r="Q6693" i="1"/>
  <c r="W6693" i="1" s="1"/>
  <c r="Q6694" i="1"/>
  <c r="W6694" i="1" s="1"/>
  <c r="Q6695" i="1"/>
  <c r="W6695" i="1" s="1"/>
  <c r="Q6696" i="1"/>
  <c r="W6696" i="1" s="1"/>
  <c r="Q6697" i="1"/>
  <c r="W6697" i="1" s="1"/>
  <c r="Q6698" i="1"/>
  <c r="W6698" i="1" s="1"/>
  <c r="Q6699" i="1"/>
  <c r="W6699" i="1" s="1"/>
  <c r="Q6700" i="1"/>
  <c r="W6700" i="1" s="1"/>
  <c r="Q6701" i="1"/>
  <c r="W6701" i="1" s="1"/>
  <c r="Q6702" i="1"/>
  <c r="W6702" i="1" s="1"/>
  <c r="Q6703" i="1"/>
  <c r="W6703" i="1" s="1"/>
  <c r="Q6704" i="1"/>
  <c r="W6704" i="1" s="1"/>
  <c r="Q6705" i="1"/>
  <c r="W6705" i="1" s="1"/>
  <c r="Q6706" i="1"/>
  <c r="W6706" i="1" s="1"/>
  <c r="Q6707" i="1"/>
  <c r="W6707" i="1" s="1"/>
  <c r="Q6708" i="1"/>
  <c r="W6708" i="1" s="1"/>
  <c r="Q6709" i="1"/>
  <c r="W6709" i="1" s="1"/>
  <c r="Q6710" i="1"/>
  <c r="W6710" i="1" s="1"/>
  <c r="Q6711" i="1"/>
  <c r="W6711" i="1" s="1"/>
  <c r="Q6712" i="1"/>
  <c r="W6712" i="1" s="1"/>
  <c r="Q6713" i="1"/>
  <c r="W6713" i="1" s="1"/>
  <c r="Q6714" i="1"/>
  <c r="W6714" i="1" s="1"/>
  <c r="Q6715" i="1"/>
  <c r="W6715" i="1" s="1"/>
  <c r="Q6716" i="1"/>
  <c r="W6716" i="1" s="1"/>
  <c r="Q6717" i="1"/>
  <c r="W6717" i="1" s="1"/>
  <c r="Q6718" i="1"/>
  <c r="W6718" i="1" s="1"/>
  <c r="Q6719" i="1"/>
  <c r="W6719" i="1" s="1"/>
  <c r="Q6720" i="1"/>
  <c r="W6720" i="1" s="1"/>
  <c r="Q6721" i="1"/>
  <c r="W6721" i="1" s="1"/>
  <c r="Q6722" i="1"/>
  <c r="W6722" i="1" s="1"/>
  <c r="Q6723" i="1"/>
  <c r="W6723" i="1" s="1"/>
  <c r="Q6724" i="1"/>
  <c r="W6724" i="1" s="1"/>
  <c r="Q6725" i="1"/>
  <c r="W6725" i="1" s="1"/>
  <c r="Q6726" i="1"/>
  <c r="W6726" i="1" s="1"/>
  <c r="Q6727" i="1"/>
  <c r="W6727" i="1" s="1"/>
  <c r="Q6728" i="1"/>
  <c r="W6728" i="1" s="1"/>
  <c r="Q6729" i="1"/>
  <c r="W6729" i="1" s="1"/>
  <c r="Q6730" i="1"/>
  <c r="W6730" i="1" s="1"/>
  <c r="Q6731" i="1"/>
  <c r="W6731" i="1" s="1"/>
  <c r="Q6732" i="1"/>
  <c r="W6732" i="1" s="1"/>
  <c r="Q6733" i="1"/>
  <c r="W6733" i="1" s="1"/>
  <c r="Q6734" i="1"/>
  <c r="W6734" i="1" s="1"/>
  <c r="Q6735" i="1"/>
  <c r="W6735" i="1" s="1"/>
  <c r="Q6736" i="1"/>
  <c r="W6736" i="1" s="1"/>
  <c r="Q6737" i="1"/>
  <c r="W6737" i="1" s="1"/>
  <c r="Q6738" i="1"/>
  <c r="W6738" i="1" s="1"/>
  <c r="Q6739" i="1"/>
  <c r="W6739" i="1" s="1"/>
  <c r="Q6740" i="1"/>
  <c r="W6740" i="1" s="1"/>
  <c r="Q6741" i="1"/>
  <c r="W6741" i="1" s="1"/>
  <c r="Q6742" i="1"/>
  <c r="W6742" i="1" s="1"/>
  <c r="Q6743" i="1"/>
  <c r="W6743" i="1" s="1"/>
  <c r="Q6744" i="1"/>
  <c r="W6744" i="1" s="1"/>
  <c r="Q6745" i="1"/>
  <c r="W6745" i="1" s="1"/>
  <c r="Q6746" i="1"/>
  <c r="W6746" i="1" s="1"/>
  <c r="Q6747" i="1"/>
  <c r="W6747" i="1" s="1"/>
  <c r="Q6748" i="1"/>
  <c r="W6748" i="1" s="1"/>
  <c r="Q6749" i="1"/>
  <c r="W6749" i="1" s="1"/>
  <c r="Q6750" i="1"/>
  <c r="W6750" i="1" s="1"/>
  <c r="Q6751" i="1"/>
  <c r="W6751" i="1" s="1"/>
  <c r="Q6752" i="1"/>
  <c r="W6752" i="1" s="1"/>
  <c r="Q6753" i="1"/>
  <c r="W6753" i="1" s="1"/>
  <c r="Q6754" i="1"/>
  <c r="W6754" i="1" s="1"/>
  <c r="Q6755" i="1"/>
  <c r="W6755" i="1" s="1"/>
  <c r="Q6756" i="1"/>
  <c r="W6756" i="1" s="1"/>
  <c r="Q6757" i="1"/>
  <c r="W6757" i="1" s="1"/>
  <c r="Q6758" i="1"/>
  <c r="W6758" i="1" s="1"/>
  <c r="Q6759" i="1"/>
  <c r="W6759" i="1" s="1"/>
  <c r="Q6760" i="1"/>
  <c r="W6760" i="1" s="1"/>
  <c r="Q6761" i="1"/>
  <c r="W6761" i="1" s="1"/>
  <c r="Q6762" i="1"/>
  <c r="W6762" i="1" s="1"/>
  <c r="Q6763" i="1"/>
  <c r="W6763" i="1" s="1"/>
  <c r="Q6764" i="1"/>
  <c r="W6764" i="1" s="1"/>
  <c r="Q6765" i="1"/>
  <c r="W6765" i="1" s="1"/>
  <c r="Q6766" i="1"/>
  <c r="W6766" i="1" s="1"/>
  <c r="Q6767" i="1"/>
  <c r="W6767" i="1" s="1"/>
  <c r="Q6768" i="1"/>
  <c r="W6768" i="1" s="1"/>
  <c r="Q6769" i="1"/>
  <c r="W6769" i="1" s="1"/>
  <c r="Q6770" i="1"/>
  <c r="W6770" i="1" s="1"/>
  <c r="Q6771" i="1"/>
  <c r="W6771" i="1" s="1"/>
  <c r="Q6772" i="1"/>
  <c r="W6772" i="1" s="1"/>
  <c r="Q6773" i="1"/>
  <c r="W6773" i="1" s="1"/>
  <c r="Q6774" i="1"/>
  <c r="W6774" i="1" s="1"/>
  <c r="Q6775" i="1"/>
  <c r="W6775" i="1" s="1"/>
  <c r="Q6776" i="1"/>
  <c r="W6776" i="1" s="1"/>
  <c r="Q6777" i="1"/>
  <c r="W6777" i="1" s="1"/>
  <c r="Q6778" i="1"/>
  <c r="W6778" i="1" s="1"/>
  <c r="Q6779" i="1"/>
  <c r="W6779" i="1" s="1"/>
  <c r="Q6780" i="1"/>
  <c r="W6780" i="1" s="1"/>
  <c r="Q6781" i="1"/>
  <c r="W6781" i="1" s="1"/>
  <c r="Q6782" i="1"/>
  <c r="W6782" i="1" s="1"/>
  <c r="Q6783" i="1"/>
  <c r="W6783" i="1" s="1"/>
  <c r="Q6784" i="1"/>
  <c r="W6784" i="1" s="1"/>
  <c r="Q6785" i="1"/>
  <c r="W6785" i="1" s="1"/>
  <c r="Q6786" i="1"/>
  <c r="W6786" i="1" s="1"/>
  <c r="Q6787" i="1"/>
  <c r="W6787" i="1" s="1"/>
  <c r="Q6788" i="1"/>
  <c r="W6788" i="1" s="1"/>
  <c r="Q6789" i="1"/>
  <c r="W6789" i="1" s="1"/>
  <c r="Q6790" i="1"/>
  <c r="W6790" i="1" s="1"/>
  <c r="Q6791" i="1"/>
  <c r="W6791" i="1" s="1"/>
  <c r="Q6792" i="1"/>
  <c r="W6792" i="1" s="1"/>
  <c r="Q6793" i="1"/>
  <c r="W6793" i="1" s="1"/>
  <c r="Q6794" i="1"/>
  <c r="W6794" i="1" s="1"/>
  <c r="Q6795" i="1"/>
  <c r="W6795" i="1" s="1"/>
  <c r="Q6796" i="1"/>
  <c r="W6796" i="1" s="1"/>
  <c r="Q6797" i="1"/>
  <c r="W6797" i="1" s="1"/>
  <c r="Q6798" i="1"/>
  <c r="W6798" i="1" s="1"/>
  <c r="Q6799" i="1"/>
  <c r="W6799" i="1" s="1"/>
  <c r="Q6800" i="1"/>
  <c r="W6800" i="1" s="1"/>
  <c r="Q6801" i="1"/>
  <c r="W6801" i="1" s="1"/>
  <c r="Q6802" i="1"/>
  <c r="W6802" i="1" s="1"/>
  <c r="Q6803" i="1"/>
  <c r="W6803" i="1" s="1"/>
  <c r="Q6804" i="1"/>
  <c r="W6804" i="1" s="1"/>
  <c r="Q6805" i="1"/>
  <c r="W6805" i="1" s="1"/>
  <c r="Q6806" i="1"/>
  <c r="W6806" i="1" s="1"/>
  <c r="Q6807" i="1"/>
  <c r="W6807" i="1" s="1"/>
  <c r="Q6808" i="1"/>
  <c r="W6808" i="1" s="1"/>
  <c r="Q6809" i="1"/>
  <c r="W6809" i="1" s="1"/>
  <c r="Q6810" i="1"/>
  <c r="W6810" i="1" s="1"/>
  <c r="Q6811" i="1"/>
  <c r="W6811" i="1" s="1"/>
  <c r="Q6812" i="1"/>
  <c r="W6812" i="1" s="1"/>
  <c r="Q6813" i="1"/>
  <c r="W6813" i="1" s="1"/>
  <c r="Q6814" i="1"/>
  <c r="W6814" i="1" s="1"/>
  <c r="Q6815" i="1"/>
  <c r="W6815" i="1" s="1"/>
  <c r="Q6816" i="1"/>
  <c r="W6816" i="1" s="1"/>
  <c r="Q6817" i="1"/>
  <c r="W6817" i="1" s="1"/>
  <c r="Q6818" i="1"/>
  <c r="W6818" i="1" s="1"/>
  <c r="Q6819" i="1"/>
  <c r="W6819" i="1" s="1"/>
  <c r="Q6820" i="1"/>
  <c r="W6820" i="1" s="1"/>
  <c r="Q6821" i="1"/>
  <c r="W6821" i="1" s="1"/>
  <c r="Q6822" i="1"/>
  <c r="W6822" i="1" s="1"/>
  <c r="Q6823" i="1"/>
  <c r="W6823" i="1" s="1"/>
  <c r="Q6824" i="1"/>
  <c r="W6824" i="1" s="1"/>
  <c r="Q6825" i="1"/>
  <c r="W6825" i="1" s="1"/>
  <c r="Q6826" i="1"/>
  <c r="W6826" i="1" s="1"/>
  <c r="Q6827" i="1"/>
  <c r="W6827" i="1" s="1"/>
  <c r="Q6828" i="1"/>
  <c r="W6828" i="1" s="1"/>
  <c r="Q6829" i="1"/>
  <c r="W6829" i="1" s="1"/>
  <c r="Q6830" i="1"/>
  <c r="W6830" i="1" s="1"/>
  <c r="Q6831" i="1"/>
  <c r="W6831" i="1" s="1"/>
  <c r="Q6832" i="1"/>
  <c r="W6832" i="1" s="1"/>
  <c r="Q6833" i="1"/>
  <c r="W6833" i="1" s="1"/>
  <c r="Q6834" i="1"/>
  <c r="W6834" i="1" s="1"/>
  <c r="Q6835" i="1"/>
  <c r="W6835" i="1" s="1"/>
  <c r="Q6836" i="1"/>
  <c r="W6836" i="1" s="1"/>
  <c r="Q6837" i="1"/>
  <c r="W6837" i="1" s="1"/>
  <c r="Q6838" i="1"/>
  <c r="W6838" i="1" s="1"/>
  <c r="Q6839" i="1"/>
  <c r="W6839" i="1" s="1"/>
  <c r="Q6840" i="1"/>
  <c r="W6840" i="1" s="1"/>
  <c r="Q6841" i="1"/>
  <c r="W6841" i="1" s="1"/>
  <c r="Q6842" i="1"/>
  <c r="W6842" i="1" s="1"/>
  <c r="Q6843" i="1"/>
  <c r="W6843" i="1" s="1"/>
  <c r="Q6844" i="1"/>
  <c r="W6844" i="1" s="1"/>
  <c r="Q6845" i="1"/>
  <c r="W6845" i="1" s="1"/>
  <c r="Q6846" i="1"/>
  <c r="W6846" i="1" s="1"/>
  <c r="Q6847" i="1"/>
  <c r="W6847" i="1" s="1"/>
  <c r="Q6848" i="1"/>
  <c r="W6848" i="1" s="1"/>
  <c r="Q6849" i="1"/>
  <c r="W6849" i="1" s="1"/>
  <c r="Q6850" i="1"/>
  <c r="W6850" i="1" s="1"/>
  <c r="Q6851" i="1"/>
  <c r="W6851" i="1" s="1"/>
  <c r="Q6852" i="1"/>
  <c r="W6852" i="1" s="1"/>
  <c r="Q6853" i="1"/>
  <c r="W6853" i="1" s="1"/>
  <c r="Q6854" i="1"/>
  <c r="W6854" i="1" s="1"/>
  <c r="Q6855" i="1"/>
  <c r="W6855" i="1" s="1"/>
  <c r="Q6856" i="1"/>
  <c r="W6856" i="1" s="1"/>
  <c r="Q6857" i="1"/>
  <c r="W6857" i="1" s="1"/>
  <c r="Q6858" i="1"/>
  <c r="W6858" i="1" s="1"/>
  <c r="Q6859" i="1"/>
  <c r="W6859" i="1" s="1"/>
  <c r="Q6860" i="1"/>
  <c r="W6860" i="1" s="1"/>
  <c r="Q6861" i="1"/>
  <c r="W6861" i="1" s="1"/>
  <c r="Q6862" i="1"/>
  <c r="W6862" i="1" s="1"/>
  <c r="Q6863" i="1"/>
  <c r="W6863" i="1" s="1"/>
  <c r="Q6864" i="1"/>
  <c r="W6864" i="1" s="1"/>
  <c r="Q6865" i="1"/>
  <c r="W6865" i="1" s="1"/>
  <c r="Q6866" i="1"/>
  <c r="W6866" i="1" s="1"/>
  <c r="Q6867" i="1"/>
  <c r="W6867" i="1" s="1"/>
  <c r="Q6868" i="1"/>
  <c r="W6868" i="1" s="1"/>
  <c r="Q6869" i="1"/>
  <c r="W6869" i="1" s="1"/>
  <c r="Q6870" i="1"/>
  <c r="W6870" i="1" s="1"/>
  <c r="Q6871" i="1"/>
  <c r="W6871" i="1" s="1"/>
  <c r="Q6872" i="1"/>
  <c r="W6872" i="1" s="1"/>
  <c r="Q6873" i="1"/>
  <c r="W6873" i="1" s="1"/>
  <c r="Q6874" i="1"/>
  <c r="W6874" i="1" s="1"/>
  <c r="Q6875" i="1"/>
  <c r="W6875" i="1" s="1"/>
  <c r="Q6876" i="1"/>
  <c r="W6876" i="1" s="1"/>
  <c r="Q6877" i="1"/>
  <c r="W6877" i="1" s="1"/>
  <c r="Q6878" i="1"/>
  <c r="W6878" i="1" s="1"/>
  <c r="Q6879" i="1"/>
  <c r="W6879" i="1" s="1"/>
  <c r="Q6880" i="1"/>
  <c r="W6880" i="1" s="1"/>
  <c r="Q6881" i="1"/>
  <c r="W6881" i="1" s="1"/>
  <c r="Q6882" i="1"/>
  <c r="W6882" i="1" s="1"/>
  <c r="Q6883" i="1"/>
  <c r="W6883" i="1" s="1"/>
  <c r="Q6884" i="1"/>
  <c r="W6884" i="1" s="1"/>
  <c r="Q6885" i="1"/>
  <c r="W6885" i="1" s="1"/>
  <c r="Q6886" i="1"/>
  <c r="W6886" i="1" s="1"/>
  <c r="Q6887" i="1"/>
  <c r="W6887" i="1" s="1"/>
  <c r="Q6888" i="1"/>
  <c r="W6888" i="1" s="1"/>
  <c r="Q6889" i="1"/>
  <c r="W6889" i="1" s="1"/>
  <c r="Q6890" i="1"/>
  <c r="W6890" i="1" s="1"/>
  <c r="Q6891" i="1"/>
  <c r="W6891" i="1" s="1"/>
  <c r="Q6892" i="1"/>
  <c r="W6892" i="1" s="1"/>
  <c r="Q6893" i="1"/>
  <c r="W6893" i="1" s="1"/>
  <c r="Q6894" i="1"/>
  <c r="W6894" i="1" s="1"/>
  <c r="Q6895" i="1"/>
  <c r="W6895" i="1" s="1"/>
  <c r="Q6896" i="1"/>
  <c r="W6896" i="1" s="1"/>
  <c r="Q6897" i="1"/>
  <c r="W6897" i="1" s="1"/>
  <c r="Q6898" i="1"/>
  <c r="W6898" i="1" s="1"/>
  <c r="Q6899" i="1"/>
  <c r="W6899" i="1" s="1"/>
  <c r="Q6900" i="1"/>
  <c r="W6900" i="1" s="1"/>
  <c r="Q6901" i="1"/>
  <c r="W6901" i="1" s="1"/>
  <c r="Q6902" i="1"/>
  <c r="W6902" i="1" s="1"/>
  <c r="Q6903" i="1"/>
  <c r="W6903" i="1" s="1"/>
  <c r="Q6904" i="1"/>
  <c r="W6904" i="1" s="1"/>
  <c r="Q6905" i="1"/>
  <c r="W6905" i="1" s="1"/>
  <c r="Q6906" i="1"/>
  <c r="W6906" i="1" s="1"/>
  <c r="Q6907" i="1"/>
  <c r="W6907" i="1" s="1"/>
  <c r="Q6908" i="1"/>
  <c r="W6908" i="1" s="1"/>
  <c r="Q6909" i="1"/>
  <c r="W6909" i="1" s="1"/>
  <c r="Q6910" i="1"/>
  <c r="W6910" i="1" s="1"/>
  <c r="Q6911" i="1"/>
  <c r="W6911" i="1" s="1"/>
  <c r="Q6912" i="1"/>
  <c r="W6912" i="1" s="1"/>
  <c r="Q6913" i="1"/>
  <c r="W6913" i="1" s="1"/>
  <c r="Q6914" i="1"/>
  <c r="W6914" i="1" s="1"/>
  <c r="Q6915" i="1"/>
  <c r="W6915" i="1" s="1"/>
  <c r="Q6916" i="1"/>
  <c r="W6916" i="1" s="1"/>
  <c r="Q6917" i="1"/>
  <c r="W6917" i="1" s="1"/>
  <c r="Q6918" i="1"/>
  <c r="W6918" i="1" s="1"/>
  <c r="Q6919" i="1"/>
  <c r="W6919" i="1" s="1"/>
  <c r="Q6920" i="1"/>
  <c r="W6920" i="1" s="1"/>
  <c r="Q6921" i="1"/>
  <c r="W6921" i="1" s="1"/>
  <c r="Q6922" i="1"/>
  <c r="W6922" i="1" s="1"/>
  <c r="Q6923" i="1"/>
  <c r="W6923" i="1" s="1"/>
  <c r="Q6924" i="1"/>
  <c r="W6924" i="1" s="1"/>
  <c r="Q6925" i="1"/>
  <c r="W6925" i="1" s="1"/>
  <c r="Q6926" i="1"/>
  <c r="W6926" i="1" s="1"/>
  <c r="Q6927" i="1"/>
  <c r="W6927" i="1" s="1"/>
  <c r="Q6928" i="1"/>
  <c r="W6928" i="1" s="1"/>
  <c r="Q6929" i="1"/>
  <c r="W6929" i="1" s="1"/>
  <c r="Q6930" i="1"/>
  <c r="W6930" i="1" s="1"/>
  <c r="Q6931" i="1"/>
  <c r="W6931" i="1" s="1"/>
  <c r="Q6932" i="1"/>
  <c r="W6932" i="1" s="1"/>
  <c r="Q6933" i="1"/>
  <c r="W6933" i="1" s="1"/>
  <c r="Q6934" i="1"/>
  <c r="W6934" i="1" s="1"/>
  <c r="Q6935" i="1"/>
  <c r="W6935" i="1" s="1"/>
  <c r="Q6936" i="1"/>
  <c r="W6936" i="1" s="1"/>
  <c r="Q6937" i="1"/>
  <c r="W6937" i="1" s="1"/>
  <c r="Q6938" i="1"/>
  <c r="W6938" i="1" s="1"/>
  <c r="Q6939" i="1"/>
  <c r="W6939" i="1" s="1"/>
  <c r="Q6940" i="1"/>
  <c r="W6940" i="1" s="1"/>
  <c r="Q6941" i="1"/>
  <c r="W6941" i="1" s="1"/>
  <c r="Q6942" i="1"/>
  <c r="W6942" i="1" s="1"/>
  <c r="Q6943" i="1"/>
  <c r="W6943" i="1" s="1"/>
  <c r="Q6944" i="1"/>
  <c r="W6944" i="1" s="1"/>
  <c r="Q6945" i="1"/>
  <c r="W6945" i="1" s="1"/>
  <c r="Q6946" i="1"/>
  <c r="W6946" i="1" s="1"/>
  <c r="Q6947" i="1"/>
  <c r="W6947" i="1" s="1"/>
  <c r="Q6948" i="1"/>
  <c r="W6948" i="1" s="1"/>
  <c r="Q6949" i="1"/>
  <c r="W6949" i="1" s="1"/>
  <c r="Q6950" i="1"/>
  <c r="W6950" i="1" s="1"/>
  <c r="Q6951" i="1"/>
  <c r="W6951" i="1" s="1"/>
  <c r="Q6952" i="1"/>
  <c r="W6952" i="1" s="1"/>
  <c r="Q6953" i="1"/>
  <c r="W6953" i="1" s="1"/>
  <c r="Q6954" i="1"/>
  <c r="W6954" i="1" s="1"/>
  <c r="Q6955" i="1"/>
  <c r="W6955" i="1" s="1"/>
  <c r="Q6956" i="1"/>
  <c r="W6956" i="1" s="1"/>
  <c r="Q6957" i="1"/>
  <c r="W6957" i="1" s="1"/>
  <c r="Q6958" i="1"/>
  <c r="W6958" i="1" s="1"/>
  <c r="Q6959" i="1"/>
  <c r="W6959" i="1" s="1"/>
  <c r="Q6960" i="1"/>
  <c r="W6960" i="1" s="1"/>
  <c r="Q6961" i="1"/>
  <c r="W6961" i="1" s="1"/>
  <c r="Q6962" i="1"/>
  <c r="W6962" i="1" s="1"/>
  <c r="Q6963" i="1"/>
  <c r="W6963" i="1" s="1"/>
  <c r="Q6964" i="1"/>
  <c r="W6964" i="1" s="1"/>
  <c r="Q6965" i="1"/>
  <c r="W6965" i="1" s="1"/>
  <c r="Q6966" i="1"/>
  <c r="W6966" i="1" s="1"/>
  <c r="Q6967" i="1"/>
  <c r="W6967" i="1" s="1"/>
  <c r="Q6968" i="1"/>
  <c r="W6968" i="1" s="1"/>
  <c r="Q6969" i="1"/>
  <c r="W6969" i="1" s="1"/>
  <c r="Q6970" i="1"/>
  <c r="W6970" i="1" s="1"/>
  <c r="Q6971" i="1"/>
  <c r="W6971" i="1" s="1"/>
  <c r="Q6972" i="1"/>
  <c r="W6972" i="1" s="1"/>
  <c r="Q6973" i="1"/>
  <c r="W6973" i="1" s="1"/>
  <c r="Q6974" i="1"/>
  <c r="W6974" i="1" s="1"/>
  <c r="Q6975" i="1"/>
  <c r="W6975" i="1" s="1"/>
  <c r="Q6976" i="1"/>
  <c r="W6976" i="1" s="1"/>
  <c r="Q6977" i="1"/>
  <c r="W6977" i="1" s="1"/>
  <c r="Q6978" i="1"/>
  <c r="W6978" i="1" s="1"/>
  <c r="Q6979" i="1"/>
  <c r="W6979" i="1" s="1"/>
  <c r="Q6980" i="1"/>
  <c r="W6980" i="1" s="1"/>
  <c r="Q6981" i="1"/>
  <c r="W6981" i="1" s="1"/>
  <c r="Q6982" i="1"/>
  <c r="W6982" i="1" s="1"/>
  <c r="Q6983" i="1"/>
  <c r="W6983" i="1" s="1"/>
  <c r="Q6984" i="1"/>
  <c r="W6984" i="1" s="1"/>
  <c r="Q6985" i="1"/>
  <c r="W6985" i="1" s="1"/>
  <c r="Q6986" i="1"/>
  <c r="W6986" i="1" s="1"/>
  <c r="Q6987" i="1"/>
  <c r="W6987" i="1" s="1"/>
  <c r="Q6988" i="1"/>
  <c r="W6988" i="1" s="1"/>
  <c r="Q6989" i="1"/>
  <c r="W6989" i="1" s="1"/>
  <c r="Q6990" i="1"/>
  <c r="W6990" i="1" s="1"/>
  <c r="Q6991" i="1"/>
  <c r="W6991" i="1" s="1"/>
  <c r="Q6992" i="1"/>
  <c r="W6992" i="1" s="1"/>
  <c r="Q6993" i="1"/>
  <c r="W6993" i="1" s="1"/>
  <c r="Q6994" i="1"/>
  <c r="W6994" i="1" s="1"/>
  <c r="Q6995" i="1"/>
  <c r="W6995" i="1" s="1"/>
  <c r="Q6996" i="1"/>
  <c r="W6996" i="1" s="1"/>
  <c r="Q6997" i="1"/>
  <c r="W6997" i="1" s="1"/>
  <c r="Q6998" i="1"/>
  <c r="W6998" i="1" s="1"/>
  <c r="Q6999" i="1"/>
  <c r="W6999" i="1" s="1"/>
  <c r="Q7000" i="1"/>
  <c r="W7000" i="1" s="1"/>
  <c r="Q7001" i="1"/>
  <c r="W7001" i="1" s="1"/>
  <c r="Q7002" i="1"/>
  <c r="W7002" i="1" s="1"/>
  <c r="Q7003" i="1"/>
  <c r="W7003" i="1" s="1"/>
  <c r="Q7004" i="1"/>
  <c r="W7004" i="1" s="1"/>
  <c r="Q7005" i="1"/>
  <c r="W7005" i="1" s="1"/>
  <c r="Q7006" i="1"/>
  <c r="W7006" i="1" s="1"/>
  <c r="Q7007" i="1"/>
  <c r="W7007" i="1" s="1"/>
  <c r="Q7008" i="1"/>
  <c r="W7008" i="1" s="1"/>
  <c r="Q7009" i="1"/>
  <c r="W7009" i="1" s="1"/>
  <c r="Q7010" i="1"/>
  <c r="W7010" i="1" s="1"/>
  <c r="Q7011" i="1"/>
  <c r="W7011" i="1" s="1"/>
  <c r="Q7012" i="1"/>
  <c r="W7012" i="1" s="1"/>
  <c r="Q7013" i="1"/>
  <c r="W7013" i="1" s="1"/>
  <c r="Q7014" i="1"/>
  <c r="W7014" i="1" s="1"/>
  <c r="Q7015" i="1"/>
  <c r="W7015" i="1" s="1"/>
  <c r="Q7016" i="1"/>
  <c r="W7016" i="1" s="1"/>
  <c r="Q7017" i="1"/>
  <c r="W7017" i="1" s="1"/>
  <c r="Q7018" i="1"/>
  <c r="W7018" i="1" s="1"/>
  <c r="Q7019" i="1"/>
  <c r="W7019" i="1" s="1"/>
  <c r="Q7020" i="1"/>
  <c r="W7020" i="1" s="1"/>
  <c r="Q7021" i="1"/>
  <c r="W7021" i="1" s="1"/>
  <c r="Q7022" i="1"/>
  <c r="W7022" i="1" s="1"/>
  <c r="Q7023" i="1"/>
  <c r="W7023" i="1" s="1"/>
  <c r="Q7024" i="1"/>
  <c r="W7024" i="1" s="1"/>
  <c r="Q7025" i="1"/>
  <c r="W7025" i="1" s="1"/>
  <c r="Q7026" i="1"/>
  <c r="W7026" i="1" s="1"/>
  <c r="Q7027" i="1"/>
  <c r="W7027" i="1" s="1"/>
  <c r="Q7028" i="1"/>
  <c r="W7028" i="1" s="1"/>
  <c r="Q7029" i="1"/>
  <c r="W7029" i="1" s="1"/>
  <c r="Q7030" i="1"/>
  <c r="W7030" i="1" s="1"/>
  <c r="Q7031" i="1"/>
  <c r="W7031" i="1" s="1"/>
  <c r="Q7032" i="1"/>
  <c r="W7032" i="1" s="1"/>
  <c r="Q7033" i="1"/>
  <c r="W7033" i="1" s="1"/>
  <c r="Q7034" i="1"/>
  <c r="W7034" i="1" s="1"/>
  <c r="Q7035" i="1"/>
  <c r="W7035" i="1" s="1"/>
  <c r="Q7036" i="1"/>
  <c r="W7036" i="1" s="1"/>
  <c r="Q7037" i="1"/>
  <c r="W7037" i="1" s="1"/>
  <c r="Q7038" i="1"/>
  <c r="W7038" i="1" s="1"/>
  <c r="Q7039" i="1"/>
  <c r="W7039" i="1" s="1"/>
  <c r="Q7040" i="1"/>
  <c r="W7040" i="1" s="1"/>
  <c r="Q7041" i="1"/>
  <c r="W7041" i="1" s="1"/>
  <c r="Q7042" i="1"/>
  <c r="W7042" i="1" s="1"/>
  <c r="Q7043" i="1"/>
  <c r="W7043" i="1" s="1"/>
  <c r="Q7044" i="1"/>
  <c r="W7044" i="1" s="1"/>
  <c r="Q7045" i="1"/>
  <c r="W7045" i="1" s="1"/>
  <c r="Q7046" i="1"/>
  <c r="W7046" i="1" s="1"/>
  <c r="Q7047" i="1"/>
  <c r="W7047" i="1" s="1"/>
  <c r="Q7048" i="1"/>
  <c r="W7048" i="1" s="1"/>
  <c r="Q7049" i="1"/>
  <c r="W7049" i="1" s="1"/>
  <c r="Q7050" i="1"/>
  <c r="W7050" i="1" s="1"/>
  <c r="Q7051" i="1"/>
  <c r="W7051" i="1" s="1"/>
  <c r="Q7052" i="1"/>
  <c r="W7052" i="1" s="1"/>
  <c r="Q7053" i="1"/>
  <c r="W7053" i="1" s="1"/>
  <c r="Q7054" i="1"/>
  <c r="W7054" i="1" s="1"/>
  <c r="Q7055" i="1"/>
  <c r="W7055" i="1" s="1"/>
  <c r="Q7056" i="1"/>
  <c r="W7056" i="1" s="1"/>
  <c r="Q7057" i="1"/>
  <c r="W7057" i="1" s="1"/>
  <c r="Q7058" i="1"/>
  <c r="W7058" i="1" s="1"/>
  <c r="Q7059" i="1"/>
  <c r="W7059" i="1" s="1"/>
  <c r="Q7060" i="1"/>
  <c r="W7060" i="1" s="1"/>
  <c r="Q7061" i="1"/>
  <c r="W7061" i="1" s="1"/>
  <c r="Q7062" i="1"/>
  <c r="W7062" i="1" s="1"/>
  <c r="Q7063" i="1"/>
  <c r="W7063" i="1" s="1"/>
  <c r="Q7064" i="1"/>
  <c r="W7064" i="1" s="1"/>
  <c r="Q7065" i="1"/>
  <c r="W7065" i="1" s="1"/>
  <c r="Q7066" i="1"/>
  <c r="W7066" i="1" s="1"/>
  <c r="Q7067" i="1"/>
  <c r="W7067" i="1" s="1"/>
  <c r="Q7068" i="1"/>
  <c r="W7068" i="1" s="1"/>
  <c r="Q7069" i="1"/>
  <c r="W7069" i="1" s="1"/>
  <c r="Q7070" i="1"/>
  <c r="W7070" i="1" s="1"/>
  <c r="Q7071" i="1"/>
  <c r="W7071" i="1" s="1"/>
  <c r="Q7072" i="1"/>
  <c r="W7072" i="1" s="1"/>
  <c r="Q7073" i="1"/>
  <c r="W7073" i="1" s="1"/>
  <c r="Q7074" i="1"/>
  <c r="W7074" i="1" s="1"/>
  <c r="Q7075" i="1"/>
  <c r="W7075" i="1" s="1"/>
  <c r="Q7076" i="1"/>
  <c r="W7076" i="1" s="1"/>
  <c r="Q7077" i="1"/>
  <c r="W7077" i="1" s="1"/>
  <c r="Q7078" i="1"/>
  <c r="W7078" i="1" s="1"/>
  <c r="Q7079" i="1"/>
  <c r="W7079" i="1" s="1"/>
  <c r="Q7080" i="1"/>
  <c r="W7080" i="1" s="1"/>
  <c r="Q7081" i="1"/>
  <c r="W7081" i="1" s="1"/>
  <c r="Q7082" i="1"/>
  <c r="W7082" i="1" s="1"/>
  <c r="Q7083" i="1"/>
  <c r="W7083" i="1" s="1"/>
  <c r="Q7084" i="1"/>
  <c r="W7084" i="1" s="1"/>
  <c r="Q7085" i="1"/>
  <c r="W7085" i="1" s="1"/>
  <c r="Q7086" i="1"/>
  <c r="W7086" i="1" s="1"/>
  <c r="Q7087" i="1"/>
  <c r="W7087" i="1" s="1"/>
  <c r="Q7088" i="1"/>
  <c r="W7088" i="1" s="1"/>
  <c r="Q7089" i="1"/>
  <c r="W7089" i="1" s="1"/>
  <c r="Q7090" i="1"/>
  <c r="W7090" i="1" s="1"/>
  <c r="Q7091" i="1"/>
  <c r="W7091" i="1" s="1"/>
  <c r="Q7092" i="1"/>
  <c r="W7092" i="1" s="1"/>
  <c r="Q7093" i="1"/>
  <c r="W7093" i="1" s="1"/>
  <c r="Q7094" i="1"/>
  <c r="W7094" i="1" s="1"/>
  <c r="Q7095" i="1"/>
  <c r="W7095" i="1" s="1"/>
  <c r="Q7096" i="1"/>
  <c r="W7096" i="1" s="1"/>
  <c r="Q7097" i="1"/>
  <c r="W7097" i="1" s="1"/>
  <c r="Q7098" i="1"/>
  <c r="W7098" i="1" s="1"/>
  <c r="Q7099" i="1"/>
  <c r="W7099" i="1" s="1"/>
  <c r="Q7100" i="1"/>
  <c r="W7100" i="1" s="1"/>
  <c r="Q7101" i="1"/>
  <c r="W7101" i="1" s="1"/>
  <c r="Q7102" i="1"/>
  <c r="W7102" i="1" s="1"/>
  <c r="Q7103" i="1"/>
  <c r="W7103" i="1" s="1"/>
  <c r="Q7104" i="1"/>
  <c r="W7104" i="1" s="1"/>
  <c r="Q7105" i="1"/>
  <c r="W7105" i="1" s="1"/>
  <c r="Q7106" i="1"/>
  <c r="W7106" i="1" s="1"/>
  <c r="Q7107" i="1"/>
  <c r="W7107" i="1" s="1"/>
  <c r="Q7108" i="1"/>
  <c r="W7108" i="1" s="1"/>
  <c r="Q7109" i="1"/>
  <c r="W7109" i="1" s="1"/>
  <c r="Q7110" i="1"/>
  <c r="W7110" i="1" s="1"/>
  <c r="Q7111" i="1"/>
  <c r="W7111" i="1" s="1"/>
  <c r="Q7112" i="1"/>
  <c r="W7112" i="1" s="1"/>
  <c r="Q7113" i="1"/>
  <c r="W7113" i="1" s="1"/>
  <c r="Q7114" i="1"/>
  <c r="W7114" i="1" s="1"/>
  <c r="Q7115" i="1"/>
  <c r="W7115" i="1" s="1"/>
  <c r="Q7116" i="1"/>
  <c r="W7116" i="1" s="1"/>
  <c r="Q7117" i="1"/>
  <c r="W7117" i="1" s="1"/>
  <c r="Q7118" i="1"/>
  <c r="W7118" i="1" s="1"/>
  <c r="Q7119" i="1"/>
  <c r="W7119" i="1" s="1"/>
  <c r="Q7120" i="1"/>
  <c r="W7120" i="1" s="1"/>
  <c r="Q7121" i="1"/>
  <c r="W7121" i="1" s="1"/>
  <c r="Q7122" i="1"/>
  <c r="W7122" i="1" s="1"/>
  <c r="Q7123" i="1"/>
  <c r="W7123" i="1" s="1"/>
  <c r="Q7124" i="1"/>
  <c r="W7124" i="1" s="1"/>
  <c r="Q7125" i="1"/>
  <c r="W7125" i="1" s="1"/>
  <c r="Q7126" i="1"/>
  <c r="W7126" i="1" s="1"/>
  <c r="Q7127" i="1"/>
  <c r="W7127" i="1" s="1"/>
  <c r="Q7128" i="1"/>
  <c r="W7128" i="1" s="1"/>
  <c r="Q7129" i="1"/>
  <c r="W7129" i="1" s="1"/>
  <c r="Q7130" i="1"/>
  <c r="W7130" i="1" s="1"/>
  <c r="Q7131" i="1"/>
  <c r="W7131" i="1" s="1"/>
  <c r="Q7132" i="1"/>
  <c r="W7132" i="1" s="1"/>
  <c r="Q7133" i="1"/>
  <c r="W7133" i="1" s="1"/>
  <c r="Q7134" i="1"/>
  <c r="W7134" i="1" s="1"/>
  <c r="Q7135" i="1"/>
  <c r="W7135" i="1" s="1"/>
  <c r="Q7136" i="1"/>
  <c r="W7136" i="1" s="1"/>
  <c r="Q7137" i="1"/>
  <c r="W7137" i="1" s="1"/>
  <c r="Q7138" i="1"/>
  <c r="W7138" i="1" s="1"/>
  <c r="Q7139" i="1"/>
  <c r="W7139" i="1" s="1"/>
  <c r="Q7140" i="1"/>
  <c r="W7140" i="1" s="1"/>
  <c r="Q7141" i="1"/>
  <c r="W7141" i="1" s="1"/>
  <c r="Q7142" i="1"/>
  <c r="W7142" i="1" s="1"/>
  <c r="Q7143" i="1"/>
  <c r="W7143" i="1" s="1"/>
  <c r="Q7144" i="1"/>
  <c r="W7144" i="1" s="1"/>
  <c r="Q7145" i="1"/>
  <c r="W7145" i="1" s="1"/>
  <c r="Q7146" i="1"/>
  <c r="W7146" i="1" s="1"/>
  <c r="Q7147" i="1"/>
  <c r="W7147" i="1" s="1"/>
  <c r="Q7148" i="1"/>
  <c r="W7148" i="1" s="1"/>
  <c r="Q7149" i="1"/>
  <c r="W7149" i="1" s="1"/>
  <c r="Q7150" i="1"/>
  <c r="W7150" i="1" s="1"/>
  <c r="Q7151" i="1"/>
  <c r="W7151" i="1" s="1"/>
  <c r="Q7152" i="1"/>
  <c r="W7152" i="1" s="1"/>
  <c r="Q7153" i="1"/>
  <c r="W7153" i="1" s="1"/>
  <c r="Q7154" i="1"/>
  <c r="W7154" i="1" s="1"/>
  <c r="Q7155" i="1"/>
  <c r="W7155" i="1" s="1"/>
  <c r="Q7156" i="1"/>
  <c r="W7156" i="1" s="1"/>
  <c r="Q7157" i="1"/>
  <c r="W7157" i="1" s="1"/>
  <c r="Q7158" i="1"/>
  <c r="W7158" i="1" s="1"/>
  <c r="Q7159" i="1"/>
  <c r="W7159" i="1" s="1"/>
  <c r="Q7160" i="1"/>
  <c r="W7160" i="1" s="1"/>
  <c r="Q7161" i="1"/>
  <c r="W7161" i="1" s="1"/>
  <c r="Q7162" i="1"/>
  <c r="W7162" i="1" s="1"/>
  <c r="Q7163" i="1"/>
  <c r="W7163" i="1" s="1"/>
  <c r="Q7164" i="1"/>
  <c r="W7164" i="1" s="1"/>
  <c r="Q7165" i="1"/>
  <c r="W7165" i="1" s="1"/>
  <c r="Q7166" i="1"/>
  <c r="W7166" i="1" s="1"/>
  <c r="Q7167" i="1"/>
  <c r="W7167" i="1" s="1"/>
  <c r="Q7168" i="1"/>
  <c r="W7168" i="1" s="1"/>
  <c r="Q7169" i="1"/>
  <c r="W7169" i="1" s="1"/>
  <c r="Q7170" i="1"/>
  <c r="W7170" i="1" s="1"/>
  <c r="Q7171" i="1"/>
  <c r="W7171" i="1" s="1"/>
  <c r="Q7172" i="1"/>
  <c r="W7172" i="1" s="1"/>
  <c r="Q7173" i="1"/>
  <c r="W7173" i="1" s="1"/>
  <c r="Q7174" i="1"/>
  <c r="W7174" i="1" s="1"/>
  <c r="Q7175" i="1"/>
  <c r="W7175" i="1" s="1"/>
  <c r="Q7176" i="1"/>
  <c r="W7176" i="1" s="1"/>
  <c r="Q7177" i="1"/>
  <c r="W7177" i="1" s="1"/>
  <c r="Q7178" i="1"/>
  <c r="W7178" i="1" s="1"/>
  <c r="Q7179" i="1"/>
  <c r="W7179" i="1" s="1"/>
  <c r="Q7180" i="1"/>
  <c r="W7180" i="1" s="1"/>
  <c r="Q7181" i="1"/>
  <c r="W7181" i="1" s="1"/>
  <c r="Q7182" i="1"/>
  <c r="W7182" i="1" s="1"/>
  <c r="Q7183" i="1"/>
  <c r="W7183" i="1" s="1"/>
  <c r="Q7184" i="1"/>
  <c r="W7184" i="1" s="1"/>
  <c r="Q7185" i="1"/>
  <c r="W7185" i="1" s="1"/>
  <c r="Q7186" i="1"/>
  <c r="W7186" i="1" s="1"/>
  <c r="Q7187" i="1"/>
  <c r="W7187" i="1" s="1"/>
  <c r="Q7188" i="1"/>
  <c r="W7188" i="1" s="1"/>
  <c r="Q7189" i="1"/>
  <c r="W7189" i="1" s="1"/>
  <c r="Q7190" i="1"/>
  <c r="W7190" i="1" s="1"/>
  <c r="Q7191" i="1"/>
  <c r="W7191" i="1" s="1"/>
  <c r="Q7192" i="1"/>
  <c r="W7192" i="1" s="1"/>
  <c r="Q7193" i="1"/>
  <c r="W7193" i="1" s="1"/>
  <c r="Q7194" i="1"/>
  <c r="W7194" i="1" s="1"/>
  <c r="Q7195" i="1"/>
  <c r="W7195" i="1" s="1"/>
  <c r="Q7196" i="1"/>
  <c r="W7196" i="1" s="1"/>
  <c r="Q7197" i="1"/>
  <c r="W7197" i="1" s="1"/>
  <c r="Q7198" i="1"/>
  <c r="W7198" i="1" s="1"/>
  <c r="Q7199" i="1"/>
  <c r="W7199" i="1" s="1"/>
  <c r="Q7200" i="1"/>
  <c r="W7200" i="1" s="1"/>
  <c r="Q7201" i="1"/>
  <c r="W7201" i="1" s="1"/>
  <c r="Q7202" i="1"/>
  <c r="W7202" i="1" s="1"/>
  <c r="Q7203" i="1"/>
  <c r="W7203" i="1" s="1"/>
  <c r="Q7204" i="1"/>
  <c r="W7204" i="1" s="1"/>
  <c r="Q7205" i="1"/>
  <c r="W7205" i="1" s="1"/>
  <c r="Q7206" i="1"/>
  <c r="W7206" i="1" s="1"/>
  <c r="Q7207" i="1"/>
  <c r="W7207" i="1" s="1"/>
  <c r="Q7208" i="1"/>
  <c r="W7208" i="1" s="1"/>
  <c r="Q7209" i="1"/>
  <c r="W7209" i="1" s="1"/>
  <c r="Q7210" i="1"/>
  <c r="W7210" i="1" s="1"/>
  <c r="Q7211" i="1"/>
  <c r="W7211" i="1" s="1"/>
  <c r="Q7212" i="1"/>
  <c r="W7212" i="1" s="1"/>
  <c r="Q7213" i="1"/>
  <c r="W7213" i="1" s="1"/>
  <c r="Q7214" i="1"/>
  <c r="W7214" i="1" s="1"/>
  <c r="Q7215" i="1"/>
  <c r="W7215" i="1" s="1"/>
  <c r="Q7216" i="1"/>
  <c r="W7216" i="1" s="1"/>
  <c r="Q7217" i="1"/>
  <c r="W7217" i="1" s="1"/>
  <c r="Q7218" i="1"/>
  <c r="W7218" i="1" s="1"/>
  <c r="Q7219" i="1"/>
  <c r="W7219" i="1" s="1"/>
  <c r="Q7220" i="1"/>
  <c r="W7220" i="1" s="1"/>
  <c r="Q7221" i="1"/>
  <c r="W7221" i="1" s="1"/>
  <c r="Q7222" i="1"/>
  <c r="W7222" i="1" s="1"/>
  <c r="Q7223" i="1"/>
  <c r="W7223" i="1" s="1"/>
  <c r="Q7224" i="1"/>
  <c r="W7224" i="1" s="1"/>
  <c r="Q7225" i="1"/>
  <c r="W7225" i="1" s="1"/>
  <c r="Q7226" i="1"/>
  <c r="W7226" i="1" s="1"/>
  <c r="Q7227" i="1"/>
  <c r="W7227" i="1" s="1"/>
  <c r="Q7228" i="1"/>
  <c r="W7228" i="1" s="1"/>
  <c r="Q7229" i="1"/>
  <c r="W7229" i="1" s="1"/>
  <c r="Q7230" i="1"/>
  <c r="W7230" i="1" s="1"/>
  <c r="Q7231" i="1"/>
  <c r="W7231" i="1" s="1"/>
  <c r="Q7232" i="1"/>
  <c r="W7232" i="1" s="1"/>
  <c r="Q7233" i="1"/>
  <c r="W7233" i="1" s="1"/>
  <c r="Q7234" i="1"/>
  <c r="W7234" i="1" s="1"/>
  <c r="Q7235" i="1"/>
  <c r="W7235" i="1" s="1"/>
  <c r="Q7236" i="1"/>
  <c r="W7236" i="1" s="1"/>
  <c r="Q7237" i="1"/>
  <c r="W7237" i="1" s="1"/>
  <c r="Q7238" i="1"/>
  <c r="W7238" i="1" s="1"/>
  <c r="Q7239" i="1"/>
  <c r="W7239" i="1" s="1"/>
  <c r="Q7240" i="1"/>
  <c r="W7240" i="1" s="1"/>
  <c r="Q7241" i="1"/>
  <c r="W7241" i="1" s="1"/>
  <c r="Q7242" i="1"/>
  <c r="W7242" i="1" s="1"/>
  <c r="Q7243" i="1"/>
  <c r="W7243" i="1" s="1"/>
  <c r="Q7244" i="1"/>
  <c r="W7244" i="1" s="1"/>
  <c r="Q7245" i="1"/>
  <c r="W7245" i="1" s="1"/>
  <c r="Q7246" i="1"/>
  <c r="W7246" i="1" s="1"/>
  <c r="Q7247" i="1"/>
  <c r="W7247" i="1" s="1"/>
  <c r="Q7248" i="1"/>
  <c r="W7248" i="1" s="1"/>
  <c r="Q7249" i="1"/>
  <c r="W7249" i="1" s="1"/>
  <c r="Q7250" i="1"/>
  <c r="W7250" i="1" s="1"/>
  <c r="Q7251" i="1"/>
  <c r="W7251" i="1" s="1"/>
  <c r="Q7252" i="1"/>
  <c r="W7252" i="1" s="1"/>
  <c r="Q7253" i="1"/>
  <c r="W7253" i="1" s="1"/>
  <c r="Q7254" i="1"/>
  <c r="W7254" i="1" s="1"/>
  <c r="Q7255" i="1"/>
  <c r="W7255" i="1" s="1"/>
  <c r="Q7256" i="1"/>
  <c r="W7256" i="1" s="1"/>
  <c r="Q7257" i="1"/>
  <c r="W7257" i="1" s="1"/>
  <c r="Q7258" i="1"/>
  <c r="W7258" i="1" s="1"/>
  <c r="Q7259" i="1"/>
  <c r="W7259" i="1" s="1"/>
  <c r="Q7260" i="1"/>
  <c r="W7260" i="1" s="1"/>
  <c r="Q7261" i="1"/>
  <c r="W7261" i="1" s="1"/>
  <c r="Q7262" i="1"/>
  <c r="W7262" i="1" s="1"/>
  <c r="Q7263" i="1"/>
  <c r="W7263" i="1" s="1"/>
  <c r="Q7264" i="1"/>
  <c r="W7264" i="1" s="1"/>
  <c r="Q7265" i="1"/>
  <c r="W7265" i="1" s="1"/>
  <c r="Q7266" i="1"/>
  <c r="W7266" i="1" s="1"/>
  <c r="Q7267" i="1"/>
  <c r="W7267" i="1" s="1"/>
  <c r="Q7268" i="1"/>
  <c r="W7268" i="1" s="1"/>
  <c r="Q7269" i="1"/>
  <c r="W7269" i="1" s="1"/>
  <c r="Q7270" i="1"/>
  <c r="W7270" i="1" s="1"/>
  <c r="Q7271" i="1"/>
  <c r="W7271" i="1" s="1"/>
  <c r="Q7272" i="1"/>
  <c r="W7272" i="1" s="1"/>
  <c r="Q7273" i="1"/>
  <c r="W7273" i="1" s="1"/>
  <c r="Q7274" i="1"/>
  <c r="W7274" i="1" s="1"/>
  <c r="Q7275" i="1"/>
  <c r="W7275" i="1" s="1"/>
  <c r="Q7276" i="1"/>
  <c r="W7276" i="1" s="1"/>
  <c r="Q7277" i="1"/>
  <c r="W7277" i="1" s="1"/>
  <c r="Q7278" i="1"/>
  <c r="W7278" i="1" s="1"/>
  <c r="Q7279" i="1"/>
  <c r="W7279" i="1" s="1"/>
  <c r="Q7280" i="1"/>
  <c r="W7280" i="1" s="1"/>
  <c r="Q7281" i="1"/>
  <c r="W7281" i="1" s="1"/>
  <c r="Q7282" i="1"/>
  <c r="W7282" i="1" s="1"/>
  <c r="Q7283" i="1"/>
  <c r="W7283" i="1" s="1"/>
  <c r="Q7284" i="1"/>
  <c r="W7284" i="1" s="1"/>
  <c r="Q7285" i="1"/>
  <c r="W7285" i="1" s="1"/>
  <c r="Q7286" i="1"/>
  <c r="W7286" i="1" s="1"/>
  <c r="Q7287" i="1"/>
  <c r="W7287" i="1" s="1"/>
  <c r="Q7288" i="1"/>
  <c r="W7288" i="1" s="1"/>
  <c r="Q7289" i="1"/>
  <c r="W7289" i="1" s="1"/>
  <c r="Q7290" i="1"/>
  <c r="W7290" i="1" s="1"/>
  <c r="Q7291" i="1"/>
  <c r="W7291" i="1" s="1"/>
  <c r="Q7292" i="1"/>
  <c r="W7292" i="1" s="1"/>
  <c r="Q7293" i="1"/>
  <c r="W7293" i="1" s="1"/>
  <c r="Q7294" i="1"/>
  <c r="W7294" i="1" s="1"/>
  <c r="Q7295" i="1"/>
  <c r="W7295" i="1" s="1"/>
  <c r="Q7296" i="1"/>
  <c r="W7296" i="1" s="1"/>
  <c r="Q7297" i="1"/>
  <c r="W7297" i="1" s="1"/>
  <c r="Q7298" i="1"/>
  <c r="W7298" i="1" s="1"/>
  <c r="Q7299" i="1"/>
  <c r="W7299" i="1" s="1"/>
  <c r="Q7300" i="1"/>
  <c r="W7300" i="1" s="1"/>
  <c r="Q7301" i="1"/>
  <c r="W7301" i="1" s="1"/>
  <c r="Q7302" i="1"/>
  <c r="W7302" i="1" s="1"/>
  <c r="Q7303" i="1"/>
  <c r="W7303" i="1" s="1"/>
  <c r="Q7304" i="1"/>
  <c r="W7304" i="1" s="1"/>
  <c r="Q7305" i="1"/>
  <c r="W7305" i="1" s="1"/>
  <c r="Q7306" i="1"/>
  <c r="W7306" i="1" s="1"/>
  <c r="Q7307" i="1"/>
  <c r="W7307" i="1" s="1"/>
  <c r="Q7308" i="1"/>
  <c r="W7308" i="1" s="1"/>
  <c r="Q7309" i="1"/>
  <c r="W7309" i="1" s="1"/>
  <c r="Q7310" i="1"/>
  <c r="W7310" i="1" s="1"/>
  <c r="Q7311" i="1"/>
  <c r="W7311" i="1" s="1"/>
  <c r="Q7312" i="1"/>
  <c r="W7312" i="1" s="1"/>
  <c r="Q7313" i="1"/>
  <c r="W7313" i="1" s="1"/>
  <c r="Q7314" i="1"/>
  <c r="W7314" i="1" s="1"/>
  <c r="Q7315" i="1"/>
  <c r="W7315" i="1" s="1"/>
  <c r="Q7316" i="1"/>
  <c r="W7316" i="1" s="1"/>
  <c r="Q7317" i="1"/>
  <c r="W7317" i="1" s="1"/>
  <c r="Q7318" i="1"/>
  <c r="W7318" i="1" s="1"/>
  <c r="Q7319" i="1"/>
  <c r="W7319" i="1" s="1"/>
  <c r="Q7320" i="1"/>
  <c r="W7320" i="1" s="1"/>
  <c r="Q7321" i="1"/>
  <c r="W7321" i="1" s="1"/>
  <c r="Q7322" i="1"/>
  <c r="W7322" i="1" s="1"/>
  <c r="Q7323" i="1"/>
  <c r="W7323" i="1" s="1"/>
  <c r="Q7324" i="1"/>
  <c r="W7324" i="1" s="1"/>
  <c r="Q7325" i="1"/>
  <c r="W7325" i="1" s="1"/>
  <c r="Q7326" i="1"/>
  <c r="W7326" i="1" s="1"/>
  <c r="Q7327" i="1"/>
  <c r="W7327" i="1" s="1"/>
  <c r="Q7328" i="1"/>
  <c r="W7328" i="1" s="1"/>
  <c r="Q7329" i="1"/>
  <c r="W7329" i="1" s="1"/>
  <c r="Q7330" i="1"/>
  <c r="W7330" i="1" s="1"/>
  <c r="Q7331" i="1"/>
  <c r="W7331" i="1" s="1"/>
  <c r="Q7332" i="1"/>
  <c r="W7332" i="1" s="1"/>
  <c r="Q7333" i="1"/>
  <c r="W7333" i="1" s="1"/>
  <c r="Q7334" i="1"/>
  <c r="W7334" i="1" s="1"/>
  <c r="Q7335" i="1"/>
  <c r="W7335" i="1" s="1"/>
  <c r="Q7336" i="1"/>
  <c r="W7336" i="1" s="1"/>
  <c r="Q7337" i="1"/>
  <c r="W7337" i="1" s="1"/>
  <c r="Q7338" i="1"/>
  <c r="W7338" i="1" s="1"/>
  <c r="Q7339" i="1"/>
  <c r="W7339" i="1" s="1"/>
  <c r="Q7340" i="1"/>
  <c r="W7340" i="1" s="1"/>
  <c r="Q7341" i="1"/>
  <c r="W7341" i="1" s="1"/>
  <c r="Q7342" i="1"/>
  <c r="W7342" i="1" s="1"/>
  <c r="Q7343" i="1"/>
  <c r="W7343" i="1" s="1"/>
  <c r="Q7344" i="1"/>
  <c r="W7344" i="1" s="1"/>
  <c r="Q7345" i="1"/>
  <c r="W7345" i="1" s="1"/>
  <c r="Q7346" i="1"/>
  <c r="W7346" i="1" s="1"/>
  <c r="Q7347" i="1"/>
  <c r="W7347" i="1" s="1"/>
  <c r="Q7348" i="1"/>
  <c r="W7348" i="1" s="1"/>
  <c r="Q7349" i="1"/>
  <c r="W7349" i="1" s="1"/>
  <c r="Q7350" i="1"/>
  <c r="W7350" i="1" s="1"/>
  <c r="Q7351" i="1"/>
  <c r="W7351" i="1" s="1"/>
  <c r="Q7352" i="1"/>
  <c r="W7352" i="1" s="1"/>
  <c r="Q7353" i="1"/>
  <c r="W7353" i="1" s="1"/>
  <c r="Q7354" i="1"/>
  <c r="W7354" i="1" s="1"/>
  <c r="Q7355" i="1"/>
  <c r="W7355" i="1" s="1"/>
  <c r="Q7356" i="1"/>
  <c r="W7356" i="1" s="1"/>
  <c r="Q7357" i="1"/>
  <c r="W7357" i="1" s="1"/>
  <c r="Q7358" i="1"/>
  <c r="W7358" i="1" s="1"/>
  <c r="Q7359" i="1"/>
  <c r="W7359" i="1" s="1"/>
  <c r="Q7360" i="1"/>
  <c r="W7360" i="1" s="1"/>
  <c r="Q7361" i="1"/>
  <c r="W7361" i="1" s="1"/>
  <c r="Q7362" i="1"/>
  <c r="W7362" i="1" s="1"/>
  <c r="Q7363" i="1"/>
  <c r="W7363" i="1" s="1"/>
  <c r="Q7364" i="1"/>
  <c r="W7364" i="1" s="1"/>
  <c r="Q7365" i="1"/>
  <c r="W7365" i="1" s="1"/>
  <c r="Q7366" i="1"/>
  <c r="W7366" i="1" s="1"/>
  <c r="Q7367" i="1"/>
  <c r="W7367" i="1" s="1"/>
  <c r="Q7368" i="1"/>
  <c r="W7368" i="1" s="1"/>
  <c r="Q7369" i="1"/>
  <c r="W7369" i="1" s="1"/>
  <c r="Q7370" i="1"/>
  <c r="W7370" i="1" s="1"/>
  <c r="Q7371" i="1"/>
  <c r="W7371" i="1" s="1"/>
  <c r="Q7372" i="1"/>
  <c r="W7372" i="1" s="1"/>
  <c r="Q7373" i="1"/>
  <c r="W7373" i="1" s="1"/>
  <c r="Q7374" i="1"/>
  <c r="W7374" i="1" s="1"/>
  <c r="Q7375" i="1"/>
  <c r="W7375" i="1" s="1"/>
  <c r="Q7376" i="1"/>
  <c r="W7376" i="1" s="1"/>
  <c r="Q7377" i="1"/>
  <c r="W7377" i="1" s="1"/>
  <c r="Q7378" i="1"/>
  <c r="W7378" i="1" s="1"/>
  <c r="Q7379" i="1"/>
  <c r="W7379" i="1" s="1"/>
  <c r="Q7380" i="1"/>
  <c r="W7380" i="1" s="1"/>
  <c r="Q7381" i="1"/>
  <c r="W7381" i="1" s="1"/>
  <c r="Q7382" i="1"/>
  <c r="W7382" i="1" s="1"/>
  <c r="Q7383" i="1"/>
  <c r="W7383" i="1" s="1"/>
  <c r="Q7384" i="1"/>
  <c r="W7384" i="1" s="1"/>
  <c r="Q7385" i="1"/>
  <c r="W7385" i="1" s="1"/>
  <c r="Q7386" i="1"/>
  <c r="W7386" i="1" s="1"/>
  <c r="Q7387" i="1"/>
  <c r="W7387" i="1" s="1"/>
  <c r="Q7388" i="1"/>
  <c r="W7388" i="1" s="1"/>
  <c r="Q7389" i="1"/>
  <c r="W7389" i="1" s="1"/>
  <c r="Q7390" i="1"/>
  <c r="W7390" i="1" s="1"/>
  <c r="Q7391" i="1"/>
  <c r="W7391" i="1" s="1"/>
  <c r="Q7392" i="1"/>
  <c r="W7392" i="1" s="1"/>
  <c r="Q7393" i="1"/>
  <c r="W7393" i="1" s="1"/>
  <c r="Q7394" i="1"/>
  <c r="W7394" i="1" s="1"/>
  <c r="Q7395" i="1"/>
  <c r="W7395" i="1" s="1"/>
  <c r="Q7396" i="1"/>
  <c r="W7396" i="1" s="1"/>
  <c r="Q7397" i="1"/>
  <c r="W7397" i="1" s="1"/>
  <c r="Q7398" i="1"/>
  <c r="W7398" i="1" s="1"/>
  <c r="Q7399" i="1"/>
  <c r="W7399" i="1" s="1"/>
  <c r="Q7400" i="1"/>
  <c r="W7400" i="1" s="1"/>
  <c r="Q7401" i="1"/>
  <c r="W7401" i="1" s="1"/>
  <c r="Q7402" i="1"/>
  <c r="W7402" i="1" s="1"/>
  <c r="Q7403" i="1"/>
  <c r="W7403" i="1" s="1"/>
  <c r="Q7404" i="1"/>
  <c r="W7404" i="1" s="1"/>
  <c r="Q7405" i="1"/>
  <c r="W7405" i="1" s="1"/>
  <c r="Q7406" i="1"/>
  <c r="W7406" i="1" s="1"/>
  <c r="Q7407" i="1"/>
  <c r="W7407" i="1" s="1"/>
  <c r="Q7408" i="1"/>
  <c r="W7408" i="1" s="1"/>
  <c r="Q7409" i="1"/>
  <c r="W7409" i="1" s="1"/>
  <c r="Q7410" i="1"/>
  <c r="W7410" i="1" s="1"/>
  <c r="Q7411" i="1"/>
  <c r="W7411" i="1" s="1"/>
  <c r="Q7412" i="1"/>
  <c r="W7412" i="1" s="1"/>
  <c r="Q7413" i="1"/>
  <c r="W7413" i="1" s="1"/>
  <c r="Q7414" i="1"/>
  <c r="W7414" i="1" s="1"/>
  <c r="Q7415" i="1"/>
  <c r="W7415" i="1" s="1"/>
  <c r="Q7416" i="1"/>
  <c r="W7416" i="1" s="1"/>
  <c r="Q7417" i="1"/>
  <c r="W7417" i="1" s="1"/>
  <c r="Q7418" i="1"/>
  <c r="W7418" i="1" s="1"/>
  <c r="Q7419" i="1"/>
  <c r="W7419" i="1" s="1"/>
  <c r="Q7420" i="1"/>
  <c r="W7420" i="1" s="1"/>
  <c r="Q7421" i="1"/>
  <c r="W7421" i="1" s="1"/>
  <c r="Q7422" i="1"/>
  <c r="W7422" i="1" s="1"/>
  <c r="Q7423" i="1"/>
  <c r="W7423" i="1" s="1"/>
  <c r="Q7424" i="1"/>
  <c r="W7424" i="1" s="1"/>
  <c r="Q7425" i="1"/>
  <c r="W7425" i="1" s="1"/>
  <c r="Q7426" i="1"/>
  <c r="W7426" i="1" s="1"/>
  <c r="Q7427" i="1"/>
  <c r="W7427" i="1" s="1"/>
  <c r="Q7428" i="1"/>
  <c r="W7428" i="1" s="1"/>
  <c r="Q7429" i="1"/>
  <c r="W7429" i="1" s="1"/>
  <c r="Q7430" i="1"/>
  <c r="W7430" i="1" s="1"/>
  <c r="Q7431" i="1"/>
  <c r="W7431" i="1" s="1"/>
  <c r="Q7432" i="1"/>
  <c r="W7432" i="1" s="1"/>
  <c r="Q7433" i="1"/>
  <c r="W7433" i="1" s="1"/>
  <c r="Q7434" i="1"/>
  <c r="W7434" i="1" s="1"/>
  <c r="Q7435" i="1"/>
  <c r="W7435" i="1" s="1"/>
  <c r="Q7436" i="1"/>
  <c r="W7436" i="1" s="1"/>
  <c r="Q7437" i="1"/>
  <c r="W7437" i="1" s="1"/>
  <c r="Q7438" i="1"/>
  <c r="W7438" i="1" s="1"/>
  <c r="Q7439" i="1"/>
  <c r="W7439" i="1" s="1"/>
  <c r="Q7440" i="1"/>
  <c r="W7440" i="1" s="1"/>
  <c r="Q7441" i="1"/>
  <c r="W7441" i="1" s="1"/>
  <c r="Q7442" i="1"/>
  <c r="W7442" i="1" s="1"/>
  <c r="Q7443" i="1"/>
  <c r="W7443" i="1" s="1"/>
  <c r="Q7444" i="1"/>
  <c r="W7444" i="1" s="1"/>
  <c r="Q7445" i="1"/>
  <c r="W7445" i="1" s="1"/>
  <c r="Q7446" i="1"/>
  <c r="W7446" i="1" s="1"/>
  <c r="Q7447" i="1"/>
  <c r="W7447" i="1" s="1"/>
  <c r="Q7448" i="1"/>
  <c r="W7448" i="1" s="1"/>
  <c r="Q7449" i="1"/>
  <c r="W7449" i="1" s="1"/>
  <c r="Q7450" i="1"/>
  <c r="W7450" i="1" s="1"/>
  <c r="Q7451" i="1"/>
  <c r="W7451" i="1" s="1"/>
  <c r="Q7452" i="1"/>
  <c r="W7452" i="1" s="1"/>
  <c r="Q7453" i="1"/>
  <c r="W7453" i="1" s="1"/>
  <c r="Q7454" i="1"/>
  <c r="W7454" i="1" s="1"/>
  <c r="Q7455" i="1"/>
  <c r="W7455" i="1" s="1"/>
  <c r="Q7456" i="1"/>
  <c r="W7456" i="1" s="1"/>
  <c r="Q7457" i="1"/>
  <c r="W7457" i="1" s="1"/>
  <c r="Q7458" i="1"/>
  <c r="W7458" i="1" s="1"/>
  <c r="Q7459" i="1"/>
  <c r="W7459" i="1" s="1"/>
  <c r="Q7460" i="1"/>
  <c r="W7460" i="1" s="1"/>
  <c r="Q7461" i="1"/>
  <c r="W7461" i="1" s="1"/>
  <c r="Q7462" i="1"/>
  <c r="W7462" i="1" s="1"/>
  <c r="Q7463" i="1"/>
  <c r="W7463" i="1" s="1"/>
  <c r="Q7464" i="1"/>
  <c r="W7464" i="1" s="1"/>
  <c r="Q7465" i="1"/>
  <c r="W7465" i="1" s="1"/>
  <c r="Q7466" i="1"/>
  <c r="W7466" i="1" s="1"/>
  <c r="Q7467" i="1"/>
  <c r="W7467" i="1" s="1"/>
  <c r="Q7468" i="1"/>
  <c r="W7468" i="1" s="1"/>
  <c r="Q7469" i="1"/>
  <c r="W7469" i="1" s="1"/>
  <c r="Q7470" i="1"/>
  <c r="W7470" i="1" s="1"/>
  <c r="Q7471" i="1"/>
  <c r="W7471" i="1" s="1"/>
  <c r="Q7472" i="1"/>
  <c r="W7472" i="1" s="1"/>
  <c r="Q7473" i="1"/>
  <c r="W7473" i="1" s="1"/>
  <c r="Q7474" i="1"/>
  <c r="W7474" i="1" s="1"/>
  <c r="Q7475" i="1"/>
  <c r="W7475" i="1" s="1"/>
  <c r="Q7476" i="1"/>
  <c r="W7476" i="1" s="1"/>
  <c r="Q7477" i="1"/>
  <c r="W7477" i="1" s="1"/>
  <c r="Q7478" i="1"/>
  <c r="W7478" i="1" s="1"/>
  <c r="Q7479" i="1"/>
  <c r="W7479" i="1" s="1"/>
  <c r="Q7480" i="1"/>
  <c r="W7480" i="1" s="1"/>
  <c r="Q7481" i="1"/>
  <c r="W7481" i="1" s="1"/>
  <c r="Q7482" i="1"/>
  <c r="W7482" i="1" s="1"/>
  <c r="Q7483" i="1"/>
  <c r="W7483" i="1" s="1"/>
  <c r="Q7484" i="1"/>
  <c r="W7484" i="1" s="1"/>
  <c r="Q7485" i="1"/>
  <c r="W7485" i="1" s="1"/>
  <c r="Q7486" i="1"/>
  <c r="W7486" i="1" s="1"/>
  <c r="Q7487" i="1"/>
  <c r="W7487" i="1" s="1"/>
  <c r="Q7488" i="1"/>
  <c r="W7488" i="1" s="1"/>
  <c r="Q7489" i="1"/>
  <c r="W7489" i="1" s="1"/>
  <c r="Q7490" i="1"/>
  <c r="W7490" i="1" s="1"/>
  <c r="Q7491" i="1"/>
  <c r="W7491" i="1" s="1"/>
  <c r="Q7492" i="1"/>
  <c r="W7492" i="1" s="1"/>
  <c r="Q7493" i="1"/>
  <c r="W7493" i="1" s="1"/>
  <c r="Q7494" i="1"/>
  <c r="W7494" i="1" s="1"/>
  <c r="Q7495" i="1"/>
  <c r="W7495" i="1" s="1"/>
  <c r="Q7496" i="1"/>
  <c r="W7496" i="1" s="1"/>
  <c r="Q7497" i="1"/>
  <c r="W7497" i="1" s="1"/>
  <c r="Q7498" i="1"/>
  <c r="W7498" i="1" s="1"/>
  <c r="Q7499" i="1"/>
  <c r="W7499" i="1" s="1"/>
  <c r="Q7500" i="1"/>
  <c r="W7500" i="1" s="1"/>
  <c r="Q7501" i="1"/>
  <c r="W7501" i="1" s="1"/>
  <c r="Q7502" i="1"/>
  <c r="W7502" i="1" s="1"/>
  <c r="Q7503" i="1"/>
  <c r="W7503" i="1" s="1"/>
  <c r="Q7504" i="1"/>
  <c r="W7504" i="1" s="1"/>
  <c r="Q7505" i="1"/>
  <c r="W7505" i="1" s="1"/>
  <c r="Q7506" i="1"/>
  <c r="W7506" i="1" s="1"/>
  <c r="Q7507" i="1"/>
  <c r="W7507" i="1" s="1"/>
  <c r="Q7508" i="1"/>
  <c r="W7508" i="1" s="1"/>
  <c r="Q7509" i="1"/>
  <c r="W7509" i="1" s="1"/>
  <c r="Q7510" i="1"/>
  <c r="W7510" i="1" s="1"/>
  <c r="Q7511" i="1"/>
  <c r="W7511" i="1" s="1"/>
  <c r="Q7512" i="1"/>
  <c r="W7512" i="1" s="1"/>
  <c r="Q7513" i="1"/>
  <c r="W7513" i="1" s="1"/>
  <c r="Q7514" i="1"/>
  <c r="W7514" i="1" s="1"/>
  <c r="Q7515" i="1"/>
  <c r="W7515" i="1" s="1"/>
  <c r="Q7516" i="1"/>
  <c r="W7516" i="1" s="1"/>
  <c r="Q7517" i="1"/>
  <c r="W7517" i="1" s="1"/>
  <c r="Q7518" i="1"/>
  <c r="W7518" i="1" s="1"/>
  <c r="Q7519" i="1"/>
  <c r="W7519" i="1" s="1"/>
  <c r="Q7520" i="1"/>
  <c r="W7520" i="1" s="1"/>
  <c r="Q7521" i="1"/>
  <c r="W7521" i="1" s="1"/>
  <c r="Q7522" i="1"/>
  <c r="W7522" i="1" s="1"/>
  <c r="Q7523" i="1"/>
  <c r="W7523" i="1" s="1"/>
  <c r="Q7524" i="1"/>
  <c r="W7524" i="1" s="1"/>
  <c r="Q7525" i="1"/>
  <c r="W7525" i="1" s="1"/>
  <c r="Q7526" i="1"/>
  <c r="W7526" i="1" s="1"/>
  <c r="Q7527" i="1"/>
  <c r="W7527" i="1" s="1"/>
  <c r="Q7528" i="1"/>
  <c r="W7528" i="1" s="1"/>
  <c r="Q7529" i="1"/>
  <c r="W7529" i="1" s="1"/>
  <c r="Q7530" i="1"/>
  <c r="W7530" i="1" s="1"/>
  <c r="Q7531" i="1"/>
  <c r="W7531" i="1" s="1"/>
  <c r="Q7532" i="1"/>
  <c r="W7532" i="1" s="1"/>
  <c r="Q7533" i="1"/>
  <c r="W7533" i="1" s="1"/>
  <c r="Q7534" i="1"/>
  <c r="W7534" i="1" s="1"/>
  <c r="Q7535" i="1"/>
  <c r="W7535" i="1" s="1"/>
  <c r="Q7536" i="1"/>
  <c r="W7536" i="1" s="1"/>
  <c r="Q7537" i="1"/>
  <c r="W7537" i="1" s="1"/>
  <c r="Q7538" i="1"/>
  <c r="W7538" i="1" s="1"/>
  <c r="Q7539" i="1"/>
  <c r="W7539" i="1" s="1"/>
  <c r="Q7540" i="1"/>
  <c r="W7540" i="1" s="1"/>
  <c r="Q7541" i="1"/>
  <c r="W7541" i="1" s="1"/>
  <c r="Q7542" i="1"/>
  <c r="W7542" i="1" s="1"/>
  <c r="Q7543" i="1"/>
  <c r="W7543" i="1" s="1"/>
  <c r="Q7544" i="1"/>
  <c r="W7544" i="1" s="1"/>
  <c r="Q7545" i="1"/>
  <c r="W7545" i="1" s="1"/>
  <c r="Q7546" i="1"/>
  <c r="W7546" i="1" s="1"/>
  <c r="Q7547" i="1"/>
  <c r="W7547" i="1" s="1"/>
  <c r="Q7548" i="1"/>
  <c r="W7548" i="1" s="1"/>
  <c r="Q7549" i="1"/>
  <c r="W7549" i="1" s="1"/>
  <c r="Q7550" i="1"/>
  <c r="W7550" i="1" s="1"/>
  <c r="Q7551" i="1"/>
  <c r="W7551" i="1" s="1"/>
  <c r="Q7552" i="1"/>
  <c r="W7552" i="1" s="1"/>
  <c r="Q7553" i="1"/>
  <c r="W7553" i="1" s="1"/>
  <c r="Q7554" i="1"/>
  <c r="W7554" i="1" s="1"/>
  <c r="Q7555" i="1"/>
  <c r="W7555" i="1" s="1"/>
  <c r="Q7556" i="1"/>
  <c r="W7556" i="1" s="1"/>
  <c r="Q7557" i="1"/>
  <c r="W7557" i="1" s="1"/>
  <c r="Q7558" i="1"/>
  <c r="W7558" i="1" s="1"/>
  <c r="Q7559" i="1"/>
  <c r="W7559" i="1" s="1"/>
  <c r="Q7560" i="1"/>
  <c r="W7560" i="1" s="1"/>
  <c r="Q7561" i="1"/>
  <c r="W7561" i="1" s="1"/>
  <c r="Q7562" i="1"/>
  <c r="W7562" i="1" s="1"/>
  <c r="Q7563" i="1"/>
  <c r="W7563" i="1" s="1"/>
  <c r="Q7564" i="1"/>
  <c r="W7564" i="1" s="1"/>
  <c r="Q7565" i="1"/>
  <c r="W7565" i="1" s="1"/>
  <c r="Q7566" i="1"/>
  <c r="W7566" i="1" s="1"/>
  <c r="Q7567" i="1"/>
  <c r="W7567" i="1" s="1"/>
  <c r="Q7568" i="1"/>
  <c r="W7568" i="1" s="1"/>
  <c r="Q7569" i="1"/>
  <c r="W7569" i="1" s="1"/>
  <c r="Q7570" i="1"/>
  <c r="W7570" i="1" s="1"/>
  <c r="Q7571" i="1"/>
  <c r="W7571" i="1" s="1"/>
  <c r="Q7572" i="1"/>
  <c r="W7572" i="1" s="1"/>
  <c r="Q7573" i="1"/>
  <c r="W7573" i="1" s="1"/>
  <c r="Q7574" i="1"/>
  <c r="W7574" i="1" s="1"/>
  <c r="Q7575" i="1"/>
  <c r="W7575" i="1" s="1"/>
  <c r="Q7576" i="1"/>
  <c r="W7576" i="1" s="1"/>
  <c r="Q7577" i="1"/>
  <c r="W7577" i="1" s="1"/>
  <c r="Q7578" i="1"/>
  <c r="W7578" i="1" s="1"/>
  <c r="Q7579" i="1"/>
  <c r="W7579" i="1" s="1"/>
  <c r="Q7580" i="1"/>
  <c r="W7580" i="1" s="1"/>
  <c r="Q7581" i="1"/>
  <c r="W7581" i="1" s="1"/>
  <c r="Q7582" i="1"/>
  <c r="W7582" i="1" s="1"/>
  <c r="Q7583" i="1"/>
  <c r="W7583" i="1" s="1"/>
  <c r="Q7584" i="1"/>
  <c r="W7584" i="1" s="1"/>
  <c r="Q7585" i="1"/>
  <c r="W7585" i="1" s="1"/>
  <c r="Q7586" i="1"/>
  <c r="W7586" i="1" s="1"/>
  <c r="Q7587" i="1"/>
  <c r="W7587" i="1" s="1"/>
  <c r="Q7588" i="1"/>
  <c r="W7588" i="1" s="1"/>
  <c r="Q7589" i="1"/>
  <c r="W7589" i="1" s="1"/>
  <c r="Q7590" i="1"/>
  <c r="W7590" i="1" s="1"/>
  <c r="Q7591" i="1"/>
  <c r="W7591" i="1" s="1"/>
  <c r="Q7592" i="1"/>
  <c r="W7592" i="1" s="1"/>
  <c r="Q7593" i="1"/>
  <c r="W7593" i="1" s="1"/>
  <c r="Q7594" i="1"/>
  <c r="W7594" i="1" s="1"/>
  <c r="Q7595" i="1"/>
  <c r="W7595" i="1" s="1"/>
  <c r="Q7596" i="1"/>
  <c r="W7596" i="1" s="1"/>
  <c r="Q7597" i="1"/>
  <c r="W7597" i="1" s="1"/>
  <c r="Q7598" i="1"/>
  <c r="W7598" i="1" s="1"/>
  <c r="Q7599" i="1"/>
  <c r="W7599" i="1" s="1"/>
  <c r="Q7600" i="1"/>
  <c r="W7600" i="1" s="1"/>
  <c r="Q7601" i="1"/>
  <c r="W7601" i="1" s="1"/>
  <c r="Q7602" i="1"/>
  <c r="W7602" i="1" s="1"/>
  <c r="Q7603" i="1"/>
  <c r="W7603" i="1" s="1"/>
  <c r="Q7604" i="1"/>
  <c r="W7604" i="1" s="1"/>
  <c r="Q7605" i="1"/>
  <c r="W7605" i="1" s="1"/>
  <c r="Q7606" i="1"/>
  <c r="W7606" i="1" s="1"/>
  <c r="Q7607" i="1"/>
  <c r="W7607" i="1" s="1"/>
  <c r="Q7608" i="1"/>
  <c r="W7608" i="1" s="1"/>
  <c r="Q7609" i="1"/>
  <c r="W7609" i="1" s="1"/>
  <c r="Q7610" i="1"/>
  <c r="W7610" i="1" s="1"/>
  <c r="Q7611" i="1"/>
  <c r="W7611" i="1" s="1"/>
  <c r="Q7612" i="1"/>
  <c r="W7612" i="1" s="1"/>
  <c r="Q7613" i="1"/>
  <c r="W7613" i="1" s="1"/>
  <c r="Q7614" i="1"/>
  <c r="W7614" i="1" s="1"/>
  <c r="Q7615" i="1"/>
  <c r="W7615" i="1" s="1"/>
  <c r="Q7616" i="1"/>
  <c r="W7616" i="1" s="1"/>
  <c r="Q7617" i="1"/>
  <c r="W7617" i="1" s="1"/>
  <c r="Q7618" i="1"/>
  <c r="W7618" i="1" s="1"/>
  <c r="Q7619" i="1"/>
  <c r="W7619" i="1" s="1"/>
  <c r="Q7620" i="1"/>
  <c r="W7620" i="1" s="1"/>
  <c r="Q7621" i="1"/>
  <c r="W7621" i="1" s="1"/>
  <c r="Q7622" i="1"/>
  <c r="W7622" i="1" s="1"/>
  <c r="Q7623" i="1"/>
  <c r="W7623" i="1" s="1"/>
  <c r="Q7624" i="1"/>
  <c r="W7624" i="1" s="1"/>
  <c r="Q7625" i="1"/>
  <c r="W7625" i="1" s="1"/>
  <c r="Q7626" i="1"/>
  <c r="W7626" i="1" s="1"/>
  <c r="Q7627" i="1"/>
  <c r="W7627" i="1" s="1"/>
  <c r="Q7628" i="1"/>
  <c r="W7628" i="1" s="1"/>
  <c r="Q7629" i="1"/>
  <c r="W7629" i="1" s="1"/>
  <c r="Q7630" i="1"/>
  <c r="W7630" i="1" s="1"/>
  <c r="Q7631" i="1"/>
  <c r="W7631" i="1" s="1"/>
  <c r="Q7632" i="1"/>
  <c r="W7632" i="1" s="1"/>
  <c r="Q7633" i="1"/>
  <c r="W7633" i="1" s="1"/>
  <c r="Q7634" i="1"/>
  <c r="W7634" i="1" s="1"/>
  <c r="Q7635" i="1"/>
  <c r="W7635" i="1" s="1"/>
  <c r="Q7636" i="1"/>
  <c r="W7636" i="1" s="1"/>
  <c r="Q7637" i="1"/>
  <c r="W7637" i="1" s="1"/>
  <c r="Q7638" i="1"/>
  <c r="W7638" i="1" s="1"/>
  <c r="Q7639" i="1"/>
  <c r="W7639" i="1" s="1"/>
  <c r="Q7640" i="1"/>
  <c r="W7640" i="1" s="1"/>
  <c r="Q7641" i="1"/>
  <c r="W7641" i="1" s="1"/>
  <c r="Q7642" i="1"/>
  <c r="W7642" i="1" s="1"/>
  <c r="Q7643" i="1"/>
  <c r="W7643" i="1" s="1"/>
  <c r="Q7644" i="1"/>
  <c r="W7644" i="1" s="1"/>
  <c r="Q7645" i="1"/>
  <c r="W7645" i="1" s="1"/>
  <c r="Q7646" i="1"/>
  <c r="W7646" i="1" s="1"/>
  <c r="Q7647" i="1"/>
  <c r="W7647" i="1" s="1"/>
  <c r="Q7648" i="1"/>
  <c r="W7648" i="1" s="1"/>
  <c r="Q7649" i="1"/>
  <c r="W7649" i="1" s="1"/>
  <c r="Q7650" i="1"/>
  <c r="W7650" i="1" s="1"/>
  <c r="Q7651" i="1"/>
  <c r="W7651" i="1" s="1"/>
  <c r="Q7652" i="1"/>
  <c r="W7652" i="1" s="1"/>
  <c r="Q7653" i="1"/>
  <c r="W7653" i="1" s="1"/>
  <c r="Q7654" i="1"/>
  <c r="W7654" i="1" s="1"/>
  <c r="Q7655" i="1"/>
  <c r="W7655" i="1" s="1"/>
  <c r="Q7656" i="1"/>
  <c r="W7656" i="1" s="1"/>
  <c r="Q7657" i="1"/>
  <c r="W7657" i="1" s="1"/>
  <c r="Q7658" i="1"/>
  <c r="W7658" i="1" s="1"/>
  <c r="Q7659" i="1"/>
  <c r="W7659" i="1" s="1"/>
  <c r="Q7660" i="1"/>
  <c r="W7660" i="1" s="1"/>
  <c r="Q7661" i="1"/>
  <c r="W7661" i="1" s="1"/>
  <c r="Q7662" i="1"/>
  <c r="W7662" i="1" s="1"/>
  <c r="Q7663" i="1"/>
  <c r="W7663" i="1" s="1"/>
  <c r="Q7664" i="1"/>
  <c r="W7664" i="1" s="1"/>
  <c r="Q7665" i="1"/>
  <c r="W7665" i="1" s="1"/>
  <c r="Q7666" i="1"/>
  <c r="W7666" i="1" s="1"/>
  <c r="Q7667" i="1"/>
  <c r="W7667" i="1" s="1"/>
  <c r="Q7668" i="1"/>
  <c r="W7668" i="1" s="1"/>
  <c r="Q7669" i="1"/>
  <c r="W7669" i="1" s="1"/>
  <c r="Q7670" i="1"/>
  <c r="W7670" i="1" s="1"/>
  <c r="Q7671" i="1"/>
  <c r="W7671" i="1" s="1"/>
  <c r="Q7672" i="1"/>
  <c r="W7672" i="1" s="1"/>
  <c r="Q7673" i="1"/>
  <c r="W7673" i="1" s="1"/>
  <c r="Q7674" i="1"/>
  <c r="W7674" i="1" s="1"/>
  <c r="Q7675" i="1"/>
  <c r="W7675" i="1" s="1"/>
  <c r="Q7676" i="1"/>
  <c r="W7676" i="1" s="1"/>
  <c r="Q7677" i="1"/>
  <c r="W7677" i="1" s="1"/>
  <c r="Q7678" i="1"/>
  <c r="W7678" i="1" s="1"/>
  <c r="Q7679" i="1"/>
  <c r="W7679" i="1" s="1"/>
  <c r="Q7680" i="1"/>
  <c r="W7680" i="1" s="1"/>
  <c r="Q7681" i="1"/>
  <c r="W7681" i="1" s="1"/>
  <c r="Q7682" i="1"/>
  <c r="W7682" i="1" s="1"/>
  <c r="Q7683" i="1"/>
  <c r="W7683" i="1" s="1"/>
  <c r="Q7684" i="1"/>
  <c r="W7684" i="1" s="1"/>
  <c r="Q7685" i="1"/>
  <c r="W7685" i="1" s="1"/>
  <c r="Q7686" i="1"/>
  <c r="W7686" i="1" s="1"/>
  <c r="Q7687" i="1"/>
  <c r="W7687" i="1" s="1"/>
  <c r="Q7688" i="1"/>
  <c r="W7688" i="1" s="1"/>
  <c r="Q7689" i="1"/>
  <c r="W7689" i="1" s="1"/>
  <c r="Q7690" i="1"/>
  <c r="W7690" i="1" s="1"/>
  <c r="Q7691" i="1"/>
  <c r="W7691" i="1" s="1"/>
  <c r="Q7692" i="1"/>
  <c r="W7692" i="1" s="1"/>
  <c r="Q7693" i="1"/>
  <c r="W7693" i="1" s="1"/>
  <c r="Q7694" i="1"/>
  <c r="W7694" i="1" s="1"/>
  <c r="Q7695" i="1"/>
  <c r="W7695" i="1" s="1"/>
  <c r="Q7696" i="1"/>
  <c r="W7696" i="1" s="1"/>
  <c r="Q7697" i="1"/>
  <c r="W7697" i="1" s="1"/>
  <c r="Q7698" i="1"/>
  <c r="W7698" i="1" s="1"/>
  <c r="Q7699" i="1"/>
  <c r="W7699" i="1" s="1"/>
  <c r="Q7700" i="1"/>
  <c r="W7700" i="1" s="1"/>
  <c r="Q7701" i="1"/>
  <c r="W7701" i="1" s="1"/>
  <c r="Q7702" i="1"/>
  <c r="W7702" i="1" s="1"/>
  <c r="Q7703" i="1"/>
  <c r="W7703" i="1" s="1"/>
  <c r="Q7704" i="1"/>
  <c r="W7704" i="1" s="1"/>
  <c r="Q7705" i="1"/>
  <c r="W7705" i="1" s="1"/>
  <c r="Q7706" i="1"/>
  <c r="W7706" i="1" s="1"/>
  <c r="Q7707" i="1"/>
  <c r="W7707" i="1" s="1"/>
  <c r="Q7708" i="1"/>
  <c r="W7708" i="1" s="1"/>
  <c r="Q7709" i="1"/>
  <c r="W7709" i="1" s="1"/>
  <c r="Q7710" i="1"/>
  <c r="W7710" i="1" s="1"/>
  <c r="Q7711" i="1"/>
  <c r="W7711" i="1" s="1"/>
  <c r="Q7712" i="1"/>
  <c r="W7712" i="1" s="1"/>
  <c r="Q7713" i="1"/>
  <c r="W7713" i="1" s="1"/>
  <c r="Q7714" i="1"/>
  <c r="W7714" i="1" s="1"/>
  <c r="Q7715" i="1"/>
  <c r="W7715" i="1" s="1"/>
  <c r="Q7716" i="1"/>
  <c r="W7716" i="1" s="1"/>
  <c r="Q7717" i="1"/>
  <c r="W7717" i="1" s="1"/>
  <c r="Q7718" i="1"/>
  <c r="W7718" i="1" s="1"/>
  <c r="Q7719" i="1"/>
  <c r="W7719" i="1" s="1"/>
  <c r="Q7720" i="1"/>
  <c r="W7720" i="1" s="1"/>
  <c r="Q7721" i="1"/>
  <c r="W7721" i="1" s="1"/>
  <c r="Q7722" i="1"/>
  <c r="W7722" i="1" s="1"/>
  <c r="Q7723" i="1"/>
  <c r="W7723" i="1" s="1"/>
  <c r="Q7724" i="1"/>
  <c r="W7724" i="1" s="1"/>
  <c r="Q7725" i="1"/>
  <c r="W7725" i="1" s="1"/>
  <c r="Q7726" i="1"/>
  <c r="W7726" i="1" s="1"/>
  <c r="Q7727" i="1"/>
  <c r="W7727" i="1" s="1"/>
  <c r="Q7728" i="1"/>
  <c r="W7728" i="1" s="1"/>
  <c r="Q7729" i="1"/>
  <c r="W7729" i="1" s="1"/>
  <c r="Q7730" i="1"/>
  <c r="W7730" i="1" s="1"/>
  <c r="Q7731" i="1"/>
  <c r="W7731" i="1" s="1"/>
  <c r="Q7732" i="1"/>
  <c r="W7732" i="1" s="1"/>
  <c r="Q7733" i="1"/>
  <c r="W7733" i="1" s="1"/>
  <c r="Q7734" i="1"/>
  <c r="W7734" i="1" s="1"/>
  <c r="Q7735" i="1"/>
  <c r="W7735" i="1" s="1"/>
  <c r="Q7736" i="1"/>
  <c r="W7736" i="1" s="1"/>
  <c r="Q7737" i="1"/>
  <c r="W7737" i="1" s="1"/>
  <c r="Q7738" i="1"/>
  <c r="W7738" i="1" s="1"/>
  <c r="Q7739" i="1"/>
  <c r="W7739" i="1" s="1"/>
  <c r="Q7740" i="1"/>
  <c r="W7740" i="1" s="1"/>
  <c r="Q7741" i="1"/>
  <c r="W7741" i="1" s="1"/>
  <c r="Q7742" i="1"/>
  <c r="W7742" i="1" s="1"/>
  <c r="Q7743" i="1"/>
  <c r="W7743" i="1" s="1"/>
  <c r="Q7744" i="1"/>
  <c r="W7744" i="1" s="1"/>
  <c r="Q7745" i="1"/>
  <c r="W7745" i="1" s="1"/>
  <c r="Q7746" i="1"/>
  <c r="W7746" i="1" s="1"/>
  <c r="Q7747" i="1"/>
  <c r="W7747" i="1" s="1"/>
  <c r="Q7748" i="1"/>
  <c r="W7748" i="1" s="1"/>
  <c r="Q7749" i="1"/>
  <c r="W7749" i="1" s="1"/>
  <c r="Q7750" i="1"/>
  <c r="W7750" i="1" s="1"/>
  <c r="Q7751" i="1"/>
  <c r="W7751" i="1" s="1"/>
  <c r="Q7752" i="1"/>
  <c r="W7752" i="1" s="1"/>
  <c r="Q7753" i="1"/>
  <c r="W7753" i="1" s="1"/>
  <c r="Q7754" i="1"/>
  <c r="W7754" i="1" s="1"/>
  <c r="Q7755" i="1"/>
  <c r="W7755" i="1" s="1"/>
  <c r="Q7756" i="1"/>
  <c r="W7756" i="1" s="1"/>
  <c r="Q7757" i="1"/>
  <c r="W7757" i="1" s="1"/>
  <c r="Q7758" i="1"/>
  <c r="W7758" i="1" s="1"/>
  <c r="Q7759" i="1"/>
  <c r="W7759" i="1" s="1"/>
  <c r="Q7760" i="1"/>
  <c r="W7760" i="1" s="1"/>
  <c r="Q7761" i="1"/>
  <c r="W7761" i="1" s="1"/>
  <c r="Q7762" i="1"/>
  <c r="W7762" i="1" s="1"/>
  <c r="Q7763" i="1"/>
  <c r="W7763" i="1" s="1"/>
  <c r="Q7764" i="1"/>
  <c r="W7764" i="1" s="1"/>
  <c r="Q7765" i="1"/>
  <c r="W7765" i="1" s="1"/>
  <c r="Q7766" i="1"/>
  <c r="W7766" i="1" s="1"/>
  <c r="Q7767" i="1"/>
  <c r="W7767" i="1" s="1"/>
  <c r="Q7768" i="1"/>
  <c r="W7768" i="1" s="1"/>
  <c r="Q7769" i="1"/>
  <c r="W7769" i="1" s="1"/>
  <c r="Q7770" i="1"/>
  <c r="W7770" i="1" s="1"/>
  <c r="Q7771" i="1"/>
  <c r="W7771" i="1" s="1"/>
  <c r="Q7772" i="1"/>
  <c r="W7772" i="1" s="1"/>
  <c r="Q7773" i="1"/>
  <c r="W7773" i="1" s="1"/>
  <c r="Q7774" i="1"/>
  <c r="W7774" i="1" s="1"/>
  <c r="Q7775" i="1"/>
  <c r="W7775" i="1" s="1"/>
  <c r="Q7776" i="1"/>
  <c r="W7776" i="1" s="1"/>
  <c r="Q7777" i="1"/>
  <c r="W7777" i="1" s="1"/>
  <c r="Q7778" i="1"/>
  <c r="W7778" i="1" s="1"/>
  <c r="Q7779" i="1"/>
  <c r="W7779" i="1" s="1"/>
  <c r="Q7780" i="1"/>
  <c r="W7780" i="1" s="1"/>
  <c r="Q7781" i="1"/>
  <c r="W7781" i="1" s="1"/>
  <c r="Q7782" i="1"/>
  <c r="W7782" i="1" s="1"/>
  <c r="Q7783" i="1"/>
  <c r="W7783" i="1" s="1"/>
  <c r="Q7784" i="1"/>
  <c r="W7784" i="1" s="1"/>
  <c r="Q7785" i="1"/>
  <c r="W7785" i="1" s="1"/>
  <c r="Q7786" i="1"/>
  <c r="W7786" i="1" s="1"/>
  <c r="Q7787" i="1"/>
  <c r="W7787" i="1" s="1"/>
  <c r="Q7788" i="1"/>
  <c r="W7788" i="1" s="1"/>
  <c r="Q7789" i="1"/>
  <c r="W7789" i="1" s="1"/>
  <c r="Q7790" i="1"/>
  <c r="W7790" i="1" s="1"/>
  <c r="Q7791" i="1"/>
  <c r="W7791" i="1" s="1"/>
  <c r="Q7792" i="1"/>
  <c r="W7792" i="1" s="1"/>
  <c r="Q7793" i="1"/>
  <c r="W7793" i="1" s="1"/>
  <c r="Q7794" i="1"/>
  <c r="W7794" i="1" s="1"/>
  <c r="Q7795" i="1"/>
  <c r="W7795" i="1" s="1"/>
  <c r="Q7796" i="1"/>
  <c r="W7796" i="1" s="1"/>
  <c r="Q7797" i="1"/>
  <c r="W7797" i="1" s="1"/>
  <c r="Q7798" i="1"/>
  <c r="W7798" i="1" s="1"/>
  <c r="Q7799" i="1"/>
  <c r="W7799" i="1" s="1"/>
  <c r="Q7800" i="1"/>
  <c r="W7800" i="1" s="1"/>
  <c r="Q7801" i="1"/>
  <c r="W7801" i="1" s="1"/>
  <c r="Q7802" i="1"/>
  <c r="W7802" i="1" s="1"/>
  <c r="Q7803" i="1"/>
  <c r="W7803" i="1" s="1"/>
  <c r="Q7804" i="1"/>
  <c r="W7804" i="1" s="1"/>
  <c r="Q7805" i="1"/>
  <c r="W7805" i="1" s="1"/>
  <c r="Q7806" i="1"/>
  <c r="W7806" i="1" s="1"/>
  <c r="Q7807" i="1"/>
  <c r="W7807" i="1" s="1"/>
  <c r="Q7808" i="1"/>
  <c r="W7808" i="1" s="1"/>
  <c r="Q7809" i="1"/>
  <c r="W7809" i="1" s="1"/>
  <c r="Q7810" i="1"/>
  <c r="W7810" i="1" s="1"/>
  <c r="Q7811" i="1"/>
  <c r="W7811" i="1" s="1"/>
  <c r="Q7812" i="1"/>
  <c r="W7812" i="1" s="1"/>
  <c r="Q7813" i="1"/>
  <c r="W7813" i="1" s="1"/>
  <c r="Q7814" i="1"/>
  <c r="W7814" i="1" s="1"/>
  <c r="Q7815" i="1"/>
  <c r="W7815" i="1" s="1"/>
  <c r="Q7816" i="1"/>
  <c r="W7816" i="1" s="1"/>
  <c r="Q7817" i="1"/>
  <c r="W7817" i="1" s="1"/>
  <c r="Q7818" i="1"/>
  <c r="W7818" i="1" s="1"/>
  <c r="Q7819" i="1"/>
  <c r="W7819" i="1" s="1"/>
  <c r="Q7820" i="1"/>
  <c r="W7820" i="1" s="1"/>
  <c r="Q7821" i="1"/>
  <c r="W7821" i="1" s="1"/>
  <c r="Q7822" i="1"/>
  <c r="W7822" i="1" s="1"/>
  <c r="Q7823" i="1"/>
  <c r="W7823" i="1" s="1"/>
  <c r="Q7824" i="1"/>
  <c r="W7824" i="1" s="1"/>
  <c r="Q7825" i="1"/>
  <c r="W7825" i="1" s="1"/>
  <c r="Q7826" i="1"/>
  <c r="W7826" i="1" s="1"/>
  <c r="Q7827" i="1"/>
  <c r="W7827" i="1" s="1"/>
  <c r="Q7828" i="1"/>
  <c r="W7828" i="1" s="1"/>
  <c r="Q7829" i="1"/>
  <c r="W7829" i="1" s="1"/>
  <c r="Q7830" i="1"/>
  <c r="W7830" i="1" s="1"/>
  <c r="Q7831" i="1"/>
  <c r="W7831" i="1" s="1"/>
  <c r="Q7832" i="1"/>
  <c r="W7832" i="1" s="1"/>
  <c r="Q7833" i="1"/>
  <c r="W7833" i="1" s="1"/>
  <c r="Q7834" i="1"/>
  <c r="W7834" i="1" s="1"/>
  <c r="Q7835" i="1"/>
  <c r="W7835" i="1" s="1"/>
  <c r="Q7836" i="1"/>
  <c r="W7836" i="1" s="1"/>
  <c r="Q7837" i="1"/>
  <c r="W7837" i="1" s="1"/>
  <c r="Q7838" i="1"/>
  <c r="W7838" i="1" s="1"/>
  <c r="Q7839" i="1"/>
  <c r="W7839" i="1" s="1"/>
  <c r="Q7840" i="1"/>
  <c r="W7840" i="1" s="1"/>
  <c r="Q7841" i="1"/>
  <c r="W7841" i="1" s="1"/>
  <c r="Q7842" i="1"/>
  <c r="W7842" i="1" s="1"/>
  <c r="Q7843" i="1"/>
  <c r="W7843" i="1" s="1"/>
  <c r="Q7844" i="1"/>
  <c r="W7844" i="1" s="1"/>
  <c r="Q7845" i="1"/>
  <c r="W7845" i="1" s="1"/>
  <c r="Q7846" i="1"/>
  <c r="W7846" i="1" s="1"/>
  <c r="Q7847" i="1"/>
  <c r="W7847" i="1" s="1"/>
  <c r="Q7848" i="1"/>
  <c r="W7848" i="1" s="1"/>
  <c r="Q7849" i="1"/>
  <c r="W7849" i="1" s="1"/>
  <c r="Q7850" i="1"/>
  <c r="W7850" i="1" s="1"/>
  <c r="Q7851" i="1"/>
  <c r="W7851" i="1" s="1"/>
  <c r="Q7852" i="1"/>
  <c r="W7852" i="1" s="1"/>
  <c r="Q7853" i="1"/>
  <c r="W7853" i="1" s="1"/>
  <c r="Q7854" i="1"/>
  <c r="W7854" i="1" s="1"/>
  <c r="Q7855" i="1"/>
  <c r="W7855" i="1" s="1"/>
  <c r="Q7856" i="1"/>
  <c r="W7856" i="1" s="1"/>
  <c r="Q7857" i="1"/>
  <c r="W7857" i="1" s="1"/>
  <c r="Q7858" i="1"/>
  <c r="W7858" i="1" s="1"/>
  <c r="Q7859" i="1"/>
  <c r="W7859" i="1" s="1"/>
  <c r="Q7860" i="1"/>
  <c r="W7860" i="1" s="1"/>
  <c r="Q7861" i="1"/>
  <c r="W7861" i="1" s="1"/>
  <c r="Q7862" i="1"/>
  <c r="W7862" i="1" s="1"/>
  <c r="Q7863" i="1"/>
  <c r="W7863" i="1" s="1"/>
  <c r="Q7864" i="1"/>
  <c r="W7864" i="1" s="1"/>
  <c r="Q7865" i="1"/>
  <c r="W7865" i="1" s="1"/>
  <c r="Q7866" i="1"/>
  <c r="W7866" i="1" s="1"/>
  <c r="Q7867" i="1"/>
  <c r="W7867" i="1" s="1"/>
  <c r="Q7868" i="1"/>
  <c r="W7868" i="1" s="1"/>
  <c r="Q7869" i="1"/>
  <c r="W7869" i="1" s="1"/>
  <c r="Q7870" i="1"/>
  <c r="W7870" i="1" s="1"/>
  <c r="Q7871" i="1"/>
  <c r="W7871" i="1" s="1"/>
  <c r="Q7872" i="1"/>
  <c r="W7872" i="1" s="1"/>
  <c r="Q7873" i="1"/>
  <c r="W7873" i="1" s="1"/>
  <c r="Q7874" i="1"/>
  <c r="W7874" i="1" s="1"/>
  <c r="Q7875" i="1"/>
  <c r="W7875" i="1" s="1"/>
  <c r="Q7876" i="1"/>
  <c r="W7876" i="1" s="1"/>
  <c r="Q7877" i="1"/>
  <c r="W7877" i="1" s="1"/>
  <c r="Q7878" i="1"/>
  <c r="W7878" i="1" s="1"/>
  <c r="Q7879" i="1"/>
  <c r="W7879" i="1" s="1"/>
  <c r="Q7880" i="1"/>
  <c r="W7880" i="1" s="1"/>
  <c r="Q7881" i="1"/>
  <c r="W7881" i="1" s="1"/>
  <c r="Q7882" i="1"/>
  <c r="W7882" i="1" s="1"/>
  <c r="Q7883" i="1"/>
  <c r="W7883" i="1" s="1"/>
  <c r="Q7884" i="1"/>
  <c r="W7884" i="1" s="1"/>
  <c r="Q7885" i="1"/>
  <c r="W7885" i="1" s="1"/>
  <c r="Q7886" i="1"/>
  <c r="W7886" i="1" s="1"/>
  <c r="Q7887" i="1"/>
  <c r="W7887" i="1" s="1"/>
  <c r="Q7888" i="1"/>
  <c r="W7888" i="1" s="1"/>
  <c r="Q7889" i="1"/>
  <c r="W7889" i="1" s="1"/>
  <c r="Q7890" i="1"/>
  <c r="W7890" i="1" s="1"/>
  <c r="Q7891" i="1"/>
  <c r="W7891" i="1" s="1"/>
  <c r="Q7892" i="1"/>
  <c r="W7892" i="1" s="1"/>
  <c r="Q7893" i="1"/>
  <c r="W7893" i="1" s="1"/>
  <c r="Q7894" i="1"/>
  <c r="W7894" i="1" s="1"/>
  <c r="Q7895" i="1"/>
  <c r="W7895" i="1" s="1"/>
  <c r="Q7896" i="1"/>
  <c r="W7896" i="1" s="1"/>
  <c r="Q7897" i="1"/>
  <c r="W7897" i="1" s="1"/>
  <c r="Q7898" i="1"/>
  <c r="W7898" i="1" s="1"/>
  <c r="Q7899" i="1"/>
  <c r="W7899" i="1" s="1"/>
  <c r="Q7900" i="1"/>
  <c r="W7900" i="1" s="1"/>
  <c r="Q7901" i="1"/>
  <c r="W7901" i="1" s="1"/>
  <c r="Q7902" i="1"/>
  <c r="W7902" i="1" s="1"/>
  <c r="Q7903" i="1"/>
  <c r="W7903" i="1" s="1"/>
  <c r="Q7904" i="1"/>
  <c r="W7904" i="1" s="1"/>
  <c r="Q7905" i="1"/>
  <c r="W7905" i="1" s="1"/>
  <c r="Q7906" i="1"/>
  <c r="W7906" i="1" s="1"/>
  <c r="Q7907" i="1"/>
  <c r="W7907" i="1" s="1"/>
  <c r="Q7908" i="1"/>
  <c r="W7908" i="1" s="1"/>
  <c r="Q7909" i="1"/>
  <c r="W7909" i="1" s="1"/>
  <c r="Q7910" i="1"/>
  <c r="W7910" i="1" s="1"/>
  <c r="Q7911" i="1"/>
  <c r="W7911" i="1" s="1"/>
  <c r="Q7912" i="1"/>
  <c r="W7912" i="1" s="1"/>
  <c r="Q7913" i="1"/>
  <c r="W7913" i="1" s="1"/>
  <c r="Q7914" i="1"/>
  <c r="W7914" i="1" s="1"/>
  <c r="Q7915" i="1"/>
  <c r="W7915" i="1" s="1"/>
  <c r="Q7916" i="1"/>
  <c r="W7916" i="1" s="1"/>
  <c r="Q7917" i="1"/>
  <c r="W7917" i="1" s="1"/>
  <c r="Q7918" i="1"/>
  <c r="W7918" i="1" s="1"/>
  <c r="Q7919" i="1"/>
  <c r="W7919" i="1" s="1"/>
  <c r="Q7920" i="1"/>
  <c r="W7920" i="1" s="1"/>
  <c r="Q7921" i="1"/>
  <c r="W7921" i="1" s="1"/>
  <c r="Q7922" i="1"/>
  <c r="W7922" i="1" s="1"/>
  <c r="Q7923" i="1"/>
  <c r="W7923" i="1" s="1"/>
  <c r="Q7924" i="1"/>
  <c r="W7924" i="1" s="1"/>
  <c r="Q7925" i="1"/>
  <c r="W7925" i="1" s="1"/>
  <c r="Q7926" i="1"/>
  <c r="W7926" i="1" s="1"/>
  <c r="Q7927" i="1"/>
  <c r="W7927" i="1" s="1"/>
  <c r="Q7928" i="1"/>
  <c r="W7928" i="1" s="1"/>
  <c r="Q7929" i="1"/>
  <c r="W7929" i="1" s="1"/>
  <c r="Q7930" i="1"/>
  <c r="W7930" i="1" s="1"/>
  <c r="Q7931" i="1"/>
  <c r="W7931" i="1" s="1"/>
  <c r="Q7932" i="1"/>
  <c r="W7932" i="1" s="1"/>
  <c r="Q7933" i="1"/>
  <c r="W7933" i="1" s="1"/>
  <c r="Q7934" i="1"/>
  <c r="W7934" i="1" s="1"/>
  <c r="Q7935" i="1"/>
  <c r="W7935" i="1" s="1"/>
  <c r="Q7936" i="1"/>
  <c r="W7936" i="1" s="1"/>
  <c r="Q7937" i="1"/>
  <c r="W7937" i="1" s="1"/>
  <c r="Q7938" i="1"/>
  <c r="W7938" i="1" s="1"/>
  <c r="Q7939" i="1"/>
  <c r="W7939" i="1" s="1"/>
  <c r="Q7940" i="1"/>
  <c r="W7940" i="1" s="1"/>
  <c r="Q7941" i="1"/>
  <c r="W7941" i="1" s="1"/>
  <c r="Q7942" i="1"/>
  <c r="W7942" i="1" s="1"/>
  <c r="Q7943" i="1"/>
  <c r="W7943" i="1" s="1"/>
  <c r="Q7944" i="1"/>
  <c r="W7944" i="1" s="1"/>
  <c r="Q7945" i="1"/>
  <c r="W7945" i="1" s="1"/>
  <c r="Q7946" i="1"/>
  <c r="W7946" i="1" s="1"/>
  <c r="Q7947" i="1"/>
  <c r="W7947" i="1" s="1"/>
  <c r="Q7948" i="1"/>
  <c r="W7948" i="1" s="1"/>
  <c r="Q7949" i="1"/>
  <c r="W7949" i="1" s="1"/>
  <c r="Q7950" i="1"/>
  <c r="W7950" i="1" s="1"/>
  <c r="Q7951" i="1"/>
  <c r="W7951" i="1" s="1"/>
  <c r="Q7952" i="1"/>
  <c r="W7952" i="1" s="1"/>
  <c r="Q7953" i="1"/>
  <c r="W7953" i="1" s="1"/>
  <c r="Q7954" i="1"/>
  <c r="W7954" i="1" s="1"/>
  <c r="Q7955" i="1"/>
  <c r="W7955" i="1" s="1"/>
  <c r="Q7956" i="1"/>
  <c r="W7956" i="1" s="1"/>
  <c r="Q7957" i="1"/>
  <c r="W7957" i="1" s="1"/>
  <c r="Q7958" i="1"/>
  <c r="W7958" i="1" s="1"/>
  <c r="Q7959" i="1"/>
  <c r="W7959" i="1" s="1"/>
  <c r="Q7960" i="1"/>
  <c r="W7960" i="1" s="1"/>
  <c r="Q7961" i="1"/>
  <c r="W7961" i="1" s="1"/>
  <c r="Q7962" i="1"/>
  <c r="W7962" i="1" s="1"/>
  <c r="Q7963" i="1"/>
  <c r="W7963" i="1" s="1"/>
  <c r="Q7964" i="1"/>
  <c r="W7964" i="1" s="1"/>
  <c r="Q7965" i="1"/>
  <c r="W7965" i="1" s="1"/>
  <c r="Q7966" i="1"/>
  <c r="W7966" i="1" s="1"/>
  <c r="Q7967" i="1"/>
  <c r="W7967" i="1" s="1"/>
  <c r="Q7968" i="1"/>
  <c r="W7968" i="1" s="1"/>
  <c r="Q7969" i="1"/>
  <c r="W7969" i="1" s="1"/>
  <c r="Q7970" i="1"/>
  <c r="W7970" i="1" s="1"/>
  <c r="Q7971" i="1"/>
  <c r="W7971" i="1" s="1"/>
  <c r="Q7972" i="1"/>
  <c r="W7972" i="1" s="1"/>
  <c r="Q7973" i="1"/>
  <c r="W7973" i="1" s="1"/>
  <c r="Q7974" i="1"/>
  <c r="W7974" i="1" s="1"/>
  <c r="Q7975" i="1"/>
  <c r="W7975" i="1" s="1"/>
  <c r="Q7976" i="1"/>
  <c r="W7976" i="1" s="1"/>
  <c r="Q7977" i="1"/>
  <c r="W7977" i="1" s="1"/>
  <c r="Q7978" i="1"/>
  <c r="W7978" i="1" s="1"/>
  <c r="Q7979" i="1"/>
  <c r="W7979" i="1" s="1"/>
  <c r="Q7980" i="1"/>
  <c r="W7980" i="1" s="1"/>
  <c r="Q7981" i="1"/>
  <c r="W7981" i="1" s="1"/>
  <c r="Q7982" i="1"/>
  <c r="W7982" i="1" s="1"/>
  <c r="Q7983" i="1"/>
  <c r="W7983" i="1" s="1"/>
  <c r="Q7984" i="1"/>
  <c r="W7984" i="1" s="1"/>
  <c r="Q7985" i="1"/>
  <c r="W7985" i="1" s="1"/>
  <c r="Q7986" i="1"/>
  <c r="W7986" i="1" s="1"/>
  <c r="Q7987" i="1"/>
  <c r="W7987" i="1" s="1"/>
  <c r="Q7988" i="1"/>
  <c r="W7988" i="1" s="1"/>
  <c r="Q7989" i="1"/>
  <c r="W7989" i="1" s="1"/>
  <c r="Q7990" i="1"/>
  <c r="W7990" i="1" s="1"/>
  <c r="Q7991" i="1"/>
  <c r="W7991" i="1" s="1"/>
  <c r="Q7992" i="1"/>
  <c r="W7992" i="1" s="1"/>
  <c r="Q7993" i="1"/>
  <c r="W7993" i="1" s="1"/>
  <c r="Q7994" i="1"/>
  <c r="W7994" i="1" s="1"/>
  <c r="Q7995" i="1"/>
  <c r="W7995" i="1" s="1"/>
  <c r="Q7996" i="1"/>
  <c r="W7996" i="1" s="1"/>
  <c r="Q7997" i="1"/>
  <c r="W7997" i="1" s="1"/>
  <c r="Q7998" i="1"/>
  <c r="W7998" i="1" s="1"/>
  <c r="Q7999" i="1"/>
  <c r="W7999" i="1" s="1"/>
  <c r="Q8000" i="1"/>
  <c r="W8000" i="1" s="1"/>
  <c r="Q8001" i="1"/>
  <c r="W8001" i="1" s="1"/>
  <c r="Q8002" i="1"/>
  <c r="W8002" i="1" s="1"/>
  <c r="Q8003" i="1"/>
  <c r="W8003" i="1" s="1"/>
  <c r="Q8004" i="1"/>
  <c r="W8004" i="1" s="1"/>
  <c r="Q8005" i="1"/>
  <c r="W8005" i="1" s="1"/>
  <c r="Q8006" i="1"/>
  <c r="W8006" i="1" s="1"/>
  <c r="Q8007" i="1"/>
  <c r="W8007" i="1" s="1"/>
  <c r="Q8008" i="1"/>
  <c r="W8008" i="1" s="1"/>
  <c r="Q8009" i="1"/>
  <c r="W8009" i="1" s="1"/>
  <c r="Q8010" i="1"/>
  <c r="W8010" i="1" s="1"/>
  <c r="Q8011" i="1"/>
  <c r="W8011" i="1" s="1"/>
  <c r="Q8012" i="1"/>
  <c r="W8012" i="1" s="1"/>
  <c r="Q8013" i="1"/>
  <c r="W8013" i="1" s="1"/>
  <c r="Q8014" i="1"/>
  <c r="W8014" i="1" s="1"/>
  <c r="Q8015" i="1"/>
  <c r="W8015" i="1" s="1"/>
  <c r="Q8016" i="1"/>
  <c r="W8016" i="1" s="1"/>
  <c r="Q8017" i="1"/>
  <c r="W8017" i="1" s="1"/>
  <c r="Q8018" i="1"/>
  <c r="W8018" i="1" s="1"/>
  <c r="Q8019" i="1"/>
  <c r="W8019" i="1" s="1"/>
  <c r="Q8020" i="1"/>
  <c r="W8020" i="1" s="1"/>
  <c r="Q8021" i="1"/>
  <c r="W8021" i="1" s="1"/>
  <c r="Q8022" i="1"/>
  <c r="W8022" i="1" s="1"/>
  <c r="Q8023" i="1"/>
  <c r="W8023" i="1" s="1"/>
  <c r="Q8024" i="1"/>
  <c r="W8024" i="1" s="1"/>
  <c r="Q8025" i="1"/>
  <c r="W8025" i="1" s="1"/>
  <c r="Q8026" i="1"/>
  <c r="W8026" i="1" s="1"/>
  <c r="Q8027" i="1"/>
  <c r="W8027" i="1" s="1"/>
  <c r="Q8028" i="1"/>
  <c r="W8028" i="1" s="1"/>
  <c r="Q8029" i="1"/>
  <c r="W8029" i="1" s="1"/>
  <c r="Q8030" i="1"/>
  <c r="W8030" i="1" s="1"/>
  <c r="Q8031" i="1"/>
  <c r="W8031" i="1" s="1"/>
  <c r="Q8032" i="1"/>
  <c r="W8032" i="1" s="1"/>
  <c r="Q8033" i="1"/>
  <c r="W8033" i="1" s="1"/>
  <c r="Q8034" i="1"/>
  <c r="W8034" i="1" s="1"/>
  <c r="Q8035" i="1"/>
  <c r="W8035" i="1" s="1"/>
  <c r="Q8036" i="1"/>
  <c r="W8036" i="1" s="1"/>
  <c r="Q8037" i="1"/>
  <c r="W8037" i="1" s="1"/>
  <c r="Q8038" i="1"/>
  <c r="W8038" i="1" s="1"/>
  <c r="Q8039" i="1"/>
  <c r="W8039" i="1" s="1"/>
  <c r="Q8040" i="1"/>
  <c r="W8040" i="1" s="1"/>
  <c r="Q8041" i="1"/>
  <c r="W8041" i="1" s="1"/>
  <c r="Q8042" i="1"/>
  <c r="W8042" i="1" s="1"/>
  <c r="Q8043" i="1"/>
  <c r="W8043" i="1" s="1"/>
  <c r="Q8044" i="1"/>
  <c r="W8044" i="1" s="1"/>
  <c r="Q8045" i="1"/>
  <c r="W8045" i="1" s="1"/>
  <c r="Q8046" i="1"/>
  <c r="W8046" i="1" s="1"/>
  <c r="Q8047" i="1"/>
  <c r="W8047" i="1" s="1"/>
  <c r="Q8048" i="1"/>
  <c r="W8048" i="1" s="1"/>
  <c r="Q8049" i="1"/>
  <c r="W8049" i="1" s="1"/>
  <c r="Q8050" i="1"/>
  <c r="W8050" i="1" s="1"/>
  <c r="Q8051" i="1"/>
  <c r="W8051" i="1" s="1"/>
  <c r="Q8052" i="1"/>
  <c r="W8052" i="1" s="1"/>
  <c r="Q8053" i="1"/>
  <c r="W8053" i="1" s="1"/>
  <c r="Q8054" i="1"/>
  <c r="W8054" i="1" s="1"/>
  <c r="Q8055" i="1"/>
  <c r="W8055" i="1" s="1"/>
  <c r="Q8056" i="1"/>
  <c r="W8056" i="1" s="1"/>
  <c r="Q8057" i="1"/>
  <c r="W8057" i="1" s="1"/>
  <c r="Q8058" i="1"/>
  <c r="W8058" i="1" s="1"/>
  <c r="Q8059" i="1"/>
  <c r="W8059" i="1" s="1"/>
  <c r="Q8060" i="1"/>
  <c r="W8060" i="1" s="1"/>
  <c r="Q8061" i="1"/>
  <c r="W8061" i="1" s="1"/>
  <c r="Q8062" i="1"/>
  <c r="W8062" i="1" s="1"/>
  <c r="Q8063" i="1"/>
  <c r="W8063" i="1" s="1"/>
  <c r="Q8064" i="1"/>
  <c r="W8064" i="1" s="1"/>
  <c r="Q8065" i="1"/>
  <c r="W8065" i="1" s="1"/>
  <c r="Q8066" i="1"/>
  <c r="W8066" i="1" s="1"/>
  <c r="Q8067" i="1"/>
  <c r="W8067" i="1" s="1"/>
  <c r="Q8068" i="1"/>
  <c r="W8068" i="1" s="1"/>
  <c r="Q8069" i="1"/>
  <c r="W8069" i="1" s="1"/>
  <c r="Q8070" i="1"/>
  <c r="W8070" i="1" s="1"/>
  <c r="Q8071" i="1"/>
  <c r="W8071" i="1" s="1"/>
  <c r="Q8072" i="1"/>
  <c r="W8072" i="1" s="1"/>
  <c r="Q8073" i="1"/>
  <c r="W8073" i="1" s="1"/>
  <c r="Q8074" i="1"/>
  <c r="W8074" i="1" s="1"/>
  <c r="Q8075" i="1"/>
  <c r="W8075" i="1" s="1"/>
  <c r="Q8076" i="1"/>
  <c r="W8076" i="1" s="1"/>
  <c r="Q8077" i="1"/>
  <c r="W8077" i="1" s="1"/>
  <c r="Q8078" i="1"/>
  <c r="W8078" i="1" s="1"/>
  <c r="Q8079" i="1"/>
  <c r="W8079" i="1" s="1"/>
  <c r="Q8080" i="1"/>
  <c r="W8080" i="1" s="1"/>
  <c r="Q8081" i="1"/>
  <c r="W8081" i="1" s="1"/>
  <c r="Q8082" i="1"/>
  <c r="W8082" i="1" s="1"/>
  <c r="Q8083" i="1"/>
  <c r="W8083" i="1" s="1"/>
  <c r="Q8084" i="1"/>
  <c r="W8084" i="1" s="1"/>
  <c r="Q8085" i="1"/>
  <c r="W8085" i="1" s="1"/>
  <c r="Q8086" i="1"/>
  <c r="W8086" i="1" s="1"/>
  <c r="Q8087" i="1"/>
  <c r="W8087" i="1" s="1"/>
  <c r="Q8088" i="1"/>
  <c r="W8088" i="1" s="1"/>
  <c r="Q8089" i="1"/>
  <c r="W8089" i="1" s="1"/>
  <c r="Q8090" i="1"/>
  <c r="W8090" i="1" s="1"/>
  <c r="Q8091" i="1"/>
  <c r="W8091" i="1" s="1"/>
  <c r="Q8092" i="1"/>
  <c r="W8092" i="1" s="1"/>
  <c r="Q8093" i="1"/>
  <c r="W8093" i="1" s="1"/>
  <c r="Q8094" i="1"/>
  <c r="W8094" i="1" s="1"/>
  <c r="Q8095" i="1"/>
  <c r="W8095" i="1" s="1"/>
  <c r="Q8096" i="1"/>
  <c r="W8096" i="1" s="1"/>
  <c r="Q8097" i="1"/>
  <c r="W8097" i="1" s="1"/>
  <c r="Q8098" i="1"/>
  <c r="W8098" i="1" s="1"/>
  <c r="Q8099" i="1"/>
  <c r="W8099" i="1" s="1"/>
  <c r="Q8100" i="1"/>
  <c r="W8100" i="1" s="1"/>
  <c r="Q8101" i="1"/>
  <c r="W8101" i="1" s="1"/>
  <c r="Q8102" i="1"/>
  <c r="W8102" i="1" s="1"/>
  <c r="Q8103" i="1"/>
  <c r="W8103" i="1" s="1"/>
  <c r="Q8104" i="1"/>
  <c r="W8104" i="1" s="1"/>
  <c r="Q8105" i="1"/>
  <c r="W8105" i="1" s="1"/>
  <c r="Q8106" i="1"/>
  <c r="W8106" i="1" s="1"/>
  <c r="Q8107" i="1"/>
  <c r="W8107" i="1" s="1"/>
  <c r="Q8108" i="1"/>
  <c r="W8108" i="1" s="1"/>
  <c r="Q8109" i="1"/>
  <c r="W8109" i="1" s="1"/>
  <c r="Q8110" i="1"/>
  <c r="W8110" i="1" s="1"/>
  <c r="Q8111" i="1"/>
  <c r="W8111" i="1" s="1"/>
  <c r="Q8112" i="1"/>
  <c r="W8112" i="1" s="1"/>
  <c r="Q8113" i="1"/>
  <c r="W8113" i="1" s="1"/>
  <c r="Q8114" i="1"/>
  <c r="W8114" i="1" s="1"/>
  <c r="Q8115" i="1"/>
  <c r="W8115" i="1" s="1"/>
  <c r="Q8116" i="1"/>
  <c r="W8116" i="1" s="1"/>
  <c r="Q8117" i="1"/>
  <c r="W8117" i="1" s="1"/>
  <c r="Q8118" i="1"/>
  <c r="W8118" i="1" s="1"/>
  <c r="Q8119" i="1"/>
  <c r="W8119" i="1" s="1"/>
  <c r="Q8120" i="1"/>
  <c r="W8120" i="1" s="1"/>
  <c r="Q8121" i="1"/>
  <c r="W8121" i="1" s="1"/>
  <c r="Q8122" i="1"/>
  <c r="W8122" i="1" s="1"/>
  <c r="Q8123" i="1"/>
  <c r="W8123" i="1" s="1"/>
  <c r="Q8124" i="1"/>
  <c r="W8124" i="1" s="1"/>
  <c r="Q8125" i="1"/>
  <c r="W8125" i="1" s="1"/>
  <c r="Q8126" i="1"/>
  <c r="W8126" i="1" s="1"/>
  <c r="Q8127" i="1"/>
  <c r="W8127" i="1" s="1"/>
  <c r="Q8128" i="1"/>
  <c r="W8128" i="1" s="1"/>
  <c r="Q8129" i="1"/>
  <c r="W8129" i="1" s="1"/>
  <c r="Q8130" i="1"/>
  <c r="W8130" i="1" s="1"/>
  <c r="Q8131" i="1"/>
  <c r="W8131" i="1" s="1"/>
  <c r="Q8132" i="1"/>
  <c r="W8132" i="1" s="1"/>
  <c r="Q8133" i="1"/>
  <c r="W8133" i="1" s="1"/>
  <c r="Q8134" i="1"/>
  <c r="W8134" i="1" s="1"/>
  <c r="Q8135" i="1"/>
  <c r="W8135" i="1" s="1"/>
  <c r="Q8136" i="1"/>
  <c r="W8136" i="1" s="1"/>
  <c r="Q8137" i="1"/>
  <c r="W8137" i="1" s="1"/>
  <c r="Q8138" i="1"/>
  <c r="W8138" i="1" s="1"/>
  <c r="Q8139" i="1"/>
  <c r="W8139" i="1" s="1"/>
  <c r="Q8140" i="1"/>
  <c r="W8140" i="1" s="1"/>
  <c r="Q8141" i="1"/>
  <c r="W8141" i="1" s="1"/>
  <c r="Q8142" i="1"/>
  <c r="W8142" i="1" s="1"/>
  <c r="Q8143" i="1"/>
  <c r="W8143" i="1" s="1"/>
  <c r="Q8144" i="1"/>
  <c r="W8144" i="1" s="1"/>
  <c r="Q8145" i="1"/>
  <c r="W8145" i="1" s="1"/>
  <c r="Q8146" i="1"/>
  <c r="W8146" i="1" s="1"/>
  <c r="Q8147" i="1"/>
  <c r="W8147" i="1" s="1"/>
  <c r="Q8148" i="1"/>
  <c r="W8148" i="1" s="1"/>
  <c r="Q8149" i="1"/>
  <c r="W8149" i="1" s="1"/>
  <c r="Q8150" i="1"/>
  <c r="W8150" i="1" s="1"/>
  <c r="Q8151" i="1"/>
  <c r="W8151" i="1" s="1"/>
  <c r="Q8152" i="1"/>
  <c r="W8152" i="1" s="1"/>
  <c r="Q8153" i="1"/>
  <c r="W8153" i="1" s="1"/>
  <c r="Q8154" i="1"/>
  <c r="W8154" i="1" s="1"/>
  <c r="Q8155" i="1"/>
  <c r="W8155" i="1" s="1"/>
  <c r="Q8156" i="1"/>
  <c r="W8156" i="1" s="1"/>
  <c r="Q8157" i="1"/>
  <c r="W8157" i="1" s="1"/>
  <c r="Q8158" i="1"/>
  <c r="W8158" i="1" s="1"/>
  <c r="Q8159" i="1"/>
  <c r="W8159" i="1" s="1"/>
  <c r="Q8160" i="1"/>
  <c r="W8160" i="1" s="1"/>
  <c r="Q8161" i="1"/>
  <c r="W8161" i="1" s="1"/>
  <c r="Q8162" i="1"/>
  <c r="W8162" i="1" s="1"/>
  <c r="Q8163" i="1"/>
  <c r="W8163" i="1" s="1"/>
  <c r="Q8164" i="1"/>
  <c r="W8164" i="1" s="1"/>
  <c r="Q8165" i="1"/>
  <c r="W8165" i="1" s="1"/>
  <c r="Q8166" i="1"/>
  <c r="W8166" i="1" s="1"/>
  <c r="Q8167" i="1"/>
  <c r="W8167" i="1" s="1"/>
  <c r="Q8168" i="1"/>
  <c r="W8168" i="1" s="1"/>
  <c r="Q8169" i="1"/>
  <c r="W8169" i="1" s="1"/>
  <c r="Q8170" i="1"/>
  <c r="W8170" i="1" s="1"/>
  <c r="Q8171" i="1"/>
  <c r="W8171" i="1" s="1"/>
  <c r="Q8172" i="1"/>
  <c r="W8172" i="1" s="1"/>
  <c r="Q8173" i="1"/>
  <c r="W8173" i="1" s="1"/>
  <c r="Q8174" i="1"/>
  <c r="W8174" i="1" s="1"/>
  <c r="Q8175" i="1"/>
  <c r="W8175" i="1" s="1"/>
  <c r="Q8176" i="1"/>
  <c r="W8176" i="1" s="1"/>
  <c r="Q8177" i="1"/>
  <c r="W8177" i="1" s="1"/>
  <c r="Q8178" i="1"/>
  <c r="W8178" i="1" s="1"/>
  <c r="Q8179" i="1"/>
  <c r="W8179" i="1" s="1"/>
  <c r="Q8180" i="1"/>
  <c r="W8180" i="1" s="1"/>
  <c r="Q8181" i="1"/>
  <c r="W8181" i="1" s="1"/>
  <c r="Q8182" i="1"/>
  <c r="W8182" i="1" s="1"/>
  <c r="Q8183" i="1"/>
  <c r="W8183" i="1" s="1"/>
  <c r="Q8184" i="1"/>
  <c r="W8184" i="1" s="1"/>
  <c r="Q8185" i="1"/>
  <c r="W8185" i="1" s="1"/>
  <c r="Q8186" i="1"/>
  <c r="W8186" i="1" s="1"/>
  <c r="Q8187" i="1"/>
  <c r="W8187" i="1" s="1"/>
  <c r="Q8188" i="1"/>
  <c r="W8188" i="1" s="1"/>
  <c r="Q8189" i="1"/>
  <c r="W8189" i="1" s="1"/>
  <c r="Q8190" i="1"/>
  <c r="W8190" i="1" s="1"/>
  <c r="Q8191" i="1"/>
  <c r="W8191" i="1" s="1"/>
  <c r="Q8192" i="1"/>
  <c r="W8192" i="1" s="1"/>
  <c r="Q8193" i="1"/>
  <c r="W8193" i="1" s="1"/>
  <c r="Q8194" i="1"/>
  <c r="W8194" i="1" s="1"/>
  <c r="Q8195" i="1"/>
  <c r="W8195" i="1" s="1"/>
  <c r="Q8196" i="1"/>
  <c r="W8196" i="1" s="1"/>
  <c r="Q8197" i="1"/>
  <c r="W8197" i="1" s="1"/>
  <c r="Q8198" i="1"/>
  <c r="W8198" i="1" s="1"/>
  <c r="Q8199" i="1"/>
  <c r="W8199" i="1" s="1"/>
  <c r="Q8200" i="1"/>
  <c r="W8200" i="1" s="1"/>
  <c r="Q8201" i="1"/>
  <c r="W8201" i="1" s="1"/>
  <c r="Q8202" i="1"/>
  <c r="W8202" i="1" s="1"/>
  <c r="Q8203" i="1"/>
  <c r="W8203" i="1" s="1"/>
  <c r="Q8204" i="1"/>
  <c r="W8204" i="1" s="1"/>
  <c r="Q8205" i="1"/>
  <c r="W8205" i="1" s="1"/>
  <c r="Q8206" i="1"/>
  <c r="W8206" i="1" s="1"/>
  <c r="Q8207" i="1"/>
  <c r="W8207" i="1" s="1"/>
  <c r="Q8208" i="1"/>
  <c r="W8208" i="1" s="1"/>
  <c r="Q8209" i="1"/>
  <c r="W8209" i="1" s="1"/>
  <c r="Q8210" i="1"/>
  <c r="W8210" i="1" s="1"/>
  <c r="Q8211" i="1"/>
  <c r="W8211" i="1" s="1"/>
  <c r="Q8212" i="1"/>
  <c r="W8212" i="1" s="1"/>
  <c r="Q8213" i="1"/>
  <c r="W8213" i="1" s="1"/>
  <c r="Q8214" i="1"/>
  <c r="W8214" i="1" s="1"/>
  <c r="Q8215" i="1"/>
  <c r="W8215" i="1" s="1"/>
  <c r="Q8216" i="1"/>
  <c r="W8216" i="1" s="1"/>
  <c r="Q8217" i="1"/>
  <c r="W8217" i="1" s="1"/>
  <c r="Q8218" i="1"/>
  <c r="W8218" i="1" s="1"/>
  <c r="Q8219" i="1"/>
  <c r="W8219" i="1" s="1"/>
  <c r="Q8220" i="1"/>
  <c r="W8220" i="1" s="1"/>
  <c r="Q8221" i="1"/>
  <c r="W8221" i="1" s="1"/>
  <c r="Q8222" i="1"/>
  <c r="W8222" i="1" s="1"/>
  <c r="Q8223" i="1"/>
  <c r="W8223" i="1" s="1"/>
  <c r="Q8224" i="1"/>
  <c r="W8224" i="1" s="1"/>
  <c r="Q8225" i="1"/>
  <c r="W8225" i="1" s="1"/>
  <c r="Q8226" i="1"/>
  <c r="W8226" i="1" s="1"/>
  <c r="Q8227" i="1"/>
  <c r="W8227" i="1" s="1"/>
  <c r="Q8228" i="1"/>
  <c r="W8228" i="1" s="1"/>
  <c r="Q8229" i="1"/>
  <c r="W8229" i="1" s="1"/>
  <c r="Q8230" i="1"/>
  <c r="W8230" i="1" s="1"/>
  <c r="Q8231" i="1"/>
  <c r="W8231" i="1" s="1"/>
  <c r="Q8232" i="1"/>
  <c r="W8232" i="1" s="1"/>
  <c r="Q8233" i="1"/>
  <c r="W8233" i="1" s="1"/>
  <c r="Q8234" i="1"/>
  <c r="W8234" i="1" s="1"/>
  <c r="Q8235" i="1"/>
  <c r="W8235" i="1" s="1"/>
  <c r="Q8236" i="1"/>
  <c r="W8236" i="1" s="1"/>
  <c r="Q8237" i="1"/>
  <c r="W8237" i="1" s="1"/>
  <c r="Q8238" i="1"/>
  <c r="W8238" i="1" s="1"/>
  <c r="Q8239" i="1"/>
  <c r="W8239" i="1" s="1"/>
  <c r="Q8240" i="1"/>
  <c r="W8240" i="1" s="1"/>
  <c r="Q8241" i="1"/>
  <c r="W8241" i="1" s="1"/>
  <c r="Q8242" i="1"/>
  <c r="W8242" i="1" s="1"/>
  <c r="Q8243" i="1"/>
  <c r="W8243" i="1" s="1"/>
  <c r="Q8244" i="1"/>
  <c r="W8244" i="1" s="1"/>
  <c r="Q8245" i="1"/>
  <c r="W8245" i="1" s="1"/>
  <c r="Q8246" i="1"/>
  <c r="W8246" i="1" s="1"/>
  <c r="Q8247" i="1"/>
  <c r="W8247" i="1" s="1"/>
  <c r="Q8248" i="1"/>
  <c r="W8248" i="1" s="1"/>
  <c r="Q8249" i="1"/>
  <c r="W8249" i="1" s="1"/>
  <c r="Q8250" i="1"/>
  <c r="W8250" i="1" s="1"/>
  <c r="Q8251" i="1"/>
  <c r="W8251" i="1" s="1"/>
  <c r="Q8252" i="1"/>
  <c r="W8252" i="1" s="1"/>
  <c r="Q8253" i="1"/>
  <c r="W8253" i="1" s="1"/>
  <c r="Q8254" i="1"/>
  <c r="W8254" i="1" s="1"/>
  <c r="Q8255" i="1"/>
  <c r="W8255" i="1" s="1"/>
  <c r="Q8256" i="1"/>
  <c r="W8256" i="1" s="1"/>
  <c r="Q8257" i="1"/>
  <c r="W8257" i="1" s="1"/>
  <c r="Q8258" i="1"/>
  <c r="W8258" i="1" s="1"/>
  <c r="Q8259" i="1"/>
  <c r="W8259" i="1" s="1"/>
  <c r="Q8260" i="1"/>
  <c r="W8260" i="1" s="1"/>
  <c r="Q8261" i="1"/>
  <c r="W8261" i="1" s="1"/>
  <c r="Q8262" i="1"/>
  <c r="W8262" i="1" s="1"/>
  <c r="Q8263" i="1"/>
  <c r="W8263" i="1" s="1"/>
  <c r="Q8264" i="1"/>
  <c r="W8264" i="1" s="1"/>
  <c r="Q8265" i="1"/>
  <c r="W8265" i="1" s="1"/>
  <c r="Q8266" i="1"/>
  <c r="W8266" i="1" s="1"/>
  <c r="Q8267" i="1"/>
  <c r="W8267" i="1" s="1"/>
  <c r="Q8268" i="1"/>
  <c r="W8268" i="1" s="1"/>
  <c r="Q8269" i="1"/>
  <c r="W8269" i="1" s="1"/>
  <c r="Q8270" i="1"/>
  <c r="W8270" i="1" s="1"/>
  <c r="Q8271" i="1"/>
  <c r="W8271" i="1" s="1"/>
  <c r="Q8272" i="1"/>
  <c r="W8272" i="1" s="1"/>
  <c r="Q8273" i="1"/>
  <c r="W8273" i="1" s="1"/>
  <c r="Q8274" i="1"/>
  <c r="W8274" i="1" s="1"/>
  <c r="Q8275" i="1"/>
  <c r="W8275" i="1" s="1"/>
  <c r="Q8276" i="1"/>
  <c r="W8276" i="1" s="1"/>
  <c r="Q8277" i="1"/>
  <c r="W8277" i="1" s="1"/>
  <c r="Q8278" i="1"/>
  <c r="W8278" i="1" s="1"/>
  <c r="Q8279" i="1"/>
  <c r="W8279" i="1" s="1"/>
  <c r="Q8280" i="1"/>
  <c r="W8280" i="1" s="1"/>
  <c r="Q8281" i="1"/>
  <c r="W8281" i="1" s="1"/>
  <c r="Q8282" i="1"/>
  <c r="W8282" i="1" s="1"/>
  <c r="Q8283" i="1"/>
  <c r="W8283" i="1" s="1"/>
  <c r="Q8284" i="1"/>
  <c r="W8284" i="1" s="1"/>
  <c r="Q8285" i="1"/>
  <c r="W8285" i="1" s="1"/>
  <c r="Q8286" i="1"/>
  <c r="W8286" i="1" s="1"/>
  <c r="Q8287" i="1"/>
  <c r="W8287" i="1" s="1"/>
  <c r="Q8288" i="1"/>
  <c r="W8288" i="1" s="1"/>
  <c r="Q8289" i="1"/>
  <c r="W8289" i="1" s="1"/>
  <c r="Q8290" i="1"/>
  <c r="W8290" i="1" s="1"/>
  <c r="Q8291" i="1"/>
  <c r="W8291" i="1" s="1"/>
  <c r="Q8292" i="1"/>
  <c r="W8292" i="1" s="1"/>
  <c r="Q8293" i="1"/>
  <c r="W8293" i="1" s="1"/>
  <c r="Q8294" i="1"/>
  <c r="W8294" i="1" s="1"/>
  <c r="Q8295" i="1"/>
  <c r="W8295" i="1" s="1"/>
  <c r="Q8296" i="1"/>
  <c r="W8296" i="1" s="1"/>
  <c r="Q8297" i="1"/>
  <c r="W8297" i="1" s="1"/>
  <c r="Q8298" i="1"/>
  <c r="W8298" i="1" s="1"/>
  <c r="Q8299" i="1"/>
  <c r="W8299" i="1" s="1"/>
  <c r="Q8300" i="1"/>
  <c r="W8300" i="1" s="1"/>
  <c r="Q8301" i="1"/>
  <c r="W8301" i="1" s="1"/>
  <c r="Q8302" i="1"/>
  <c r="W8302" i="1" s="1"/>
  <c r="Q8303" i="1"/>
  <c r="W8303" i="1" s="1"/>
  <c r="Q8304" i="1"/>
  <c r="W8304" i="1" s="1"/>
  <c r="Q8305" i="1"/>
  <c r="W8305" i="1" s="1"/>
  <c r="Q8306" i="1"/>
  <c r="W8306" i="1" s="1"/>
  <c r="Q8307" i="1"/>
  <c r="W8307" i="1" s="1"/>
  <c r="Q8308" i="1"/>
  <c r="W8308" i="1" s="1"/>
  <c r="Q8309" i="1"/>
  <c r="W8309" i="1" s="1"/>
  <c r="Q8310" i="1"/>
  <c r="W8310" i="1" s="1"/>
  <c r="Q8311" i="1"/>
  <c r="W8311" i="1" s="1"/>
  <c r="Q8312" i="1"/>
  <c r="W8312" i="1" s="1"/>
  <c r="Q8313" i="1"/>
  <c r="W8313" i="1" s="1"/>
  <c r="Q8314" i="1"/>
  <c r="W8314" i="1" s="1"/>
  <c r="Q8315" i="1"/>
  <c r="W8315" i="1" s="1"/>
  <c r="Q8316" i="1"/>
  <c r="W8316" i="1" s="1"/>
  <c r="Q8317" i="1"/>
  <c r="W8317" i="1" s="1"/>
  <c r="Q8318" i="1"/>
  <c r="W8318" i="1" s="1"/>
  <c r="Q8319" i="1"/>
  <c r="W8319" i="1" s="1"/>
  <c r="Q8320" i="1"/>
  <c r="W8320" i="1" s="1"/>
  <c r="Q8321" i="1"/>
  <c r="W8321" i="1" s="1"/>
  <c r="Q8322" i="1"/>
  <c r="W8322" i="1" s="1"/>
  <c r="Q8323" i="1"/>
  <c r="W8323" i="1" s="1"/>
  <c r="Q8324" i="1"/>
  <c r="W8324" i="1" s="1"/>
  <c r="Q8325" i="1"/>
  <c r="W8325" i="1" s="1"/>
  <c r="Q8326" i="1"/>
  <c r="W8326" i="1" s="1"/>
  <c r="Q8327" i="1"/>
  <c r="W8327" i="1" s="1"/>
  <c r="Q8328" i="1"/>
  <c r="W8328" i="1" s="1"/>
  <c r="Q8329" i="1"/>
  <c r="W8329" i="1" s="1"/>
  <c r="Q8330" i="1"/>
  <c r="W8330" i="1" s="1"/>
  <c r="Q8331" i="1"/>
  <c r="W8331" i="1" s="1"/>
  <c r="Q8332" i="1"/>
  <c r="W8332" i="1" s="1"/>
  <c r="Q8333" i="1"/>
  <c r="W8333" i="1" s="1"/>
  <c r="Q8334" i="1"/>
  <c r="W8334" i="1" s="1"/>
  <c r="Q8335" i="1"/>
  <c r="W8335" i="1" s="1"/>
  <c r="Q8336" i="1"/>
  <c r="W8336" i="1" s="1"/>
  <c r="Q8337" i="1"/>
  <c r="W8337" i="1" s="1"/>
  <c r="Q8338" i="1"/>
  <c r="W8338" i="1" s="1"/>
  <c r="Q8339" i="1"/>
  <c r="W8339" i="1" s="1"/>
  <c r="Q8340" i="1"/>
  <c r="W8340" i="1" s="1"/>
  <c r="Q8341" i="1"/>
  <c r="W8341" i="1" s="1"/>
  <c r="Q8342" i="1"/>
  <c r="W8342" i="1" s="1"/>
  <c r="Q8343" i="1"/>
  <c r="W8343" i="1" s="1"/>
  <c r="Q8344" i="1"/>
  <c r="W8344" i="1" s="1"/>
  <c r="Q8345" i="1"/>
  <c r="W8345" i="1" s="1"/>
  <c r="Q8346" i="1"/>
  <c r="W8346" i="1" s="1"/>
  <c r="Q8347" i="1"/>
  <c r="W8347" i="1" s="1"/>
  <c r="Q8348" i="1"/>
  <c r="W8348" i="1" s="1"/>
  <c r="Q8349" i="1"/>
  <c r="W8349" i="1" s="1"/>
  <c r="Q8350" i="1"/>
  <c r="W8350" i="1" s="1"/>
  <c r="Q8351" i="1"/>
  <c r="W8351" i="1" s="1"/>
  <c r="Q8352" i="1"/>
  <c r="W8352" i="1" s="1"/>
  <c r="Q8353" i="1"/>
  <c r="W8353" i="1" s="1"/>
  <c r="Q8354" i="1"/>
  <c r="W8354" i="1" s="1"/>
  <c r="Q8355" i="1"/>
  <c r="W8355" i="1" s="1"/>
  <c r="Q8356" i="1"/>
  <c r="W8356" i="1" s="1"/>
  <c r="Q8357" i="1"/>
  <c r="W8357" i="1" s="1"/>
  <c r="Q8358" i="1"/>
  <c r="W8358" i="1" s="1"/>
  <c r="Q8359" i="1"/>
  <c r="W8359" i="1" s="1"/>
  <c r="Q8360" i="1"/>
  <c r="W8360" i="1" s="1"/>
  <c r="Q8361" i="1"/>
  <c r="W8361" i="1" s="1"/>
  <c r="Q8362" i="1"/>
  <c r="W8362" i="1" s="1"/>
  <c r="Q8363" i="1"/>
  <c r="W8363" i="1" s="1"/>
  <c r="Q8364" i="1"/>
  <c r="W8364" i="1" s="1"/>
  <c r="Q8365" i="1"/>
  <c r="W8365" i="1" s="1"/>
  <c r="Q8366" i="1"/>
  <c r="W8366" i="1" s="1"/>
  <c r="Q8367" i="1"/>
  <c r="W8367" i="1" s="1"/>
  <c r="Q8368" i="1"/>
  <c r="W8368" i="1" s="1"/>
  <c r="Q8369" i="1"/>
  <c r="W8369" i="1" s="1"/>
  <c r="Q8370" i="1"/>
  <c r="W8370" i="1" s="1"/>
  <c r="Q8371" i="1"/>
  <c r="W8371" i="1" s="1"/>
  <c r="Q8372" i="1"/>
  <c r="W8372" i="1" s="1"/>
  <c r="Q8373" i="1"/>
  <c r="W8373" i="1" s="1"/>
  <c r="Q8374" i="1"/>
  <c r="W8374" i="1" s="1"/>
  <c r="Q8375" i="1"/>
  <c r="W8375" i="1" s="1"/>
  <c r="Q8376" i="1"/>
  <c r="W8376" i="1" s="1"/>
  <c r="Q8377" i="1"/>
  <c r="W8377" i="1" s="1"/>
  <c r="Q8378" i="1"/>
  <c r="W8378" i="1" s="1"/>
  <c r="Q8379" i="1"/>
  <c r="W8379" i="1" s="1"/>
  <c r="Q8380" i="1"/>
  <c r="W8380" i="1" s="1"/>
  <c r="Q8381" i="1"/>
  <c r="W8381" i="1" s="1"/>
  <c r="Q8382" i="1"/>
  <c r="W8382" i="1" s="1"/>
  <c r="Q8383" i="1"/>
  <c r="W8383" i="1" s="1"/>
  <c r="Q8384" i="1"/>
  <c r="W8384" i="1" s="1"/>
  <c r="Q8385" i="1"/>
  <c r="W8385" i="1" s="1"/>
  <c r="Q8386" i="1"/>
  <c r="W8386" i="1" s="1"/>
  <c r="Q8387" i="1"/>
  <c r="W8387" i="1" s="1"/>
  <c r="Q8388" i="1"/>
  <c r="W8388" i="1" s="1"/>
  <c r="Q8389" i="1"/>
  <c r="W8389" i="1" s="1"/>
  <c r="Q8390" i="1"/>
  <c r="W8390" i="1" s="1"/>
  <c r="Q8391" i="1"/>
  <c r="W8391" i="1" s="1"/>
  <c r="Q8392" i="1"/>
  <c r="W8392" i="1" s="1"/>
  <c r="Q8393" i="1"/>
  <c r="W8393" i="1" s="1"/>
  <c r="Q8394" i="1"/>
  <c r="W8394" i="1" s="1"/>
  <c r="Q8395" i="1"/>
  <c r="W8395" i="1" s="1"/>
  <c r="Q8396" i="1"/>
  <c r="W8396" i="1" s="1"/>
  <c r="Q8397" i="1"/>
  <c r="W8397" i="1" s="1"/>
  <c r="Q8398" i="1"/>
  <c r="W8398" i="1" s="1"/>
  <c r="Q8399" i="1"/>
  <c r="W8399" i="1" s="1"/>
  <c r="Q8400" i="1"/>
  <c r="W8400" i="1" s="1"/>
  <c r="Q8401" i="1"/>
  <c r="W8401" i="1" s="1"/>
  <c r="Q8402" i="1"/>
  <c r="W8402" i="1" s="1"/>
  <c r="Q8403" i="1"/>
  <c r="W8403" i="1" s="1"/>
  <c r="Q8404" i="1"/>
  <c r="W8404" i="1" s="1"/>
  <c r="Q8405" i="1"/>
  <c r="W8405" i="1" s="1"/>
  <c r="Q8406" i="1"/>
  <c r="W8406" i="1" s="1"/>
  <c r="Q8407" i="1"/>
  <c r="W8407" i="1" s="1"/>
  <c r="Q8408" i="1"/>
  <c r="W8408" i="1" s="1"/>
  <c r="Q8409" i="1"/>
  <c r="W8409" i="1" s="1"/>
  <c r="Q8410" i="1"/>
  <c r="W8410" i="1" s="1"/>
  <c r="Q8411" i="1"/>
  <c r="W8411" i="1" s="1"/>
  <c r="Q8412" i="1"/>
  <c r="W8412" i="1" s="1"/>
  <c r="Q8413" i="1"/>
  <c r="W8413" i="1" s="1"/>
  <c r="Q8414" i="1"/>
  <c r="W8414" i="1" s="1"/>
  <c r="Q8415" i="1"/>
  <c r="W8415" i="1" s="1"/>
  <c r="Q8416" i="1"/>
  <c r="W8416" i="1" s="1"/>
  <c r="Q8417" i="1"/>
  <c r="W8417" i="1" s="1"/>
  <c r="Q8418" i="1"/>
  <c r="W8418" i="1" s="1"/>
  <c r="Q8419" i="1"/>
  <c r="W8419" i="1" s="1"/>
  <c r="Q8420" i="1"/>
  <c r="W8420" i="1" s="1"/>
  <c r="Q8421" i="1"/>
  <c r="W8421" i="1" s="1"/>
  <c r="Q8422" i="1"/>
  <c r="W8422" i="1" s="1"/>
  <c r="Q8423" i="1"/>
  <c r="W8423" i="1" s="1"/>
  <c r="Q8424" i="1"/>
  <c r="W8424" i="1" s="1"/>
  <c r="Q8425" i="1"/>
  <c r="W8425" i="1" s="1"/>
  <c r="Q8426" i="1"/>
  <c r="W8426" i="1" s="1"/>
  <c r="Q8427" i="1"/>
  <c r="W8427" i="1" s="1"/>
  <c r="Q8428" i="1"/>
  <c r="W8428" i="1" s="1"/>
  <c r="Q8429" i="1"/>
  <c r="W8429" i="1" s="1"/>
  <c r="Q8430" i="1"/>
  <c r="W8430" i="1" s="1"/>
  <c r="Q8431" i="1"/>
  <c r="W8431" i="1" s="1"/>
  <c r="Q8432" i="1"/>
  <c r="W8432" i="1" s="1"/>
  <c r="Q8433" i="1"/>
  <c r="W8433" i="1" s="1"/>
  <c r="Q8434" i="1"/>
  <c r="W8434" i="1" s="1"/>
  <c r="Q8435" i="1"/>
  <c r="W8435" i="1" s="1"/>
  <c r="Q8436" i="1"/>
  <c r="W8436" i="1" s="1"/>
  <c r="Q8437" i="1"/>
  <c r="W8437" i="1" s="1"/>
  <c r="Q8438" i="1"/>
  <c r="W8438" i="1" s="1"/>
  <c r="Q8439" i="1"/>
  <c r="W8439" i="1" s="1"/>
  <c r="Q8440" i="1"/>
  <c r="W8440" i="1" s="1"/>
  <c r="Q8441" i="1"/>
  <c r="W8441" i="1" s="1"/>
  <c r="Q8442" i="1"/>
  <c r="W8442" i="1" s="1"/>
  <c r="Q8443" i="1"/>
  <c r="W8443" i="1" s="1"/>
  <c r="Q8444" i="1"/>
  <c r="W8444" i="1" s="1"/>
  <c r="Q8445" i="1"/>
  <c r="W8445" i="1" s="1"/>
  <c r="Q8446" i="1"/>
  <c r="W8446" i="1" s="1"/>
  <c r="Q8447" i="1"/>
  <c r="W8447" i="1" s="1"/>
  <c r="Q8448" i="1"/>
  <c r="W8448" i="1" s="1"/>
  <c r="Q8449" i="1"/>
  <c r="W8449" i="1" s="1"/>
  <c r="Q8450" i="1"/>
  <c r="W8450" i="1" s="1"/>
  <c r="Q8451" i="1"/>
  <c r="W8451" i="1" s="1"/>
  <c r="Q8452" i="1"/>
  <c r="W8452" i="1" s="1"/>
  <c r="Q8453" i="1"/>
  <c r="W8453" i="1" s="1"/>
  <c r="Q8454" i="1"/>
  <c r="W8454" i="1" s="1"/>
  <c r="Q8455" i="1"/>
  <c r="W8455" i="1" s="1"/>
  <c r="Q8456" i="1"/>
  <c r="W8456" i="1" s="1"/>
  <c r="Q8457" i="1"/>
  <c r="W8457" i="1" s="1"/>
  <c r="Q8458" i="1"/>
  <c r="W8458" i="1" s="1"/>
  <c r="Q8459" i="1"/>
  <c r="W8459" i="1" s="1"/>
  <c r="Q8460" i="1"/>
  <c r="W8460" i="1" s="1"/>
  <c r="Q8461" i="1"/>
  <c r="W8461" i="1" s="1"/>
  <c r="Q8462" i="1"/>
  <c r="W8462" i="1" s="1"/>
  <c r="Q8463" i="1"/>
  <c r="W8463" i="1" s="1"/>
  <c r="Q8464" i="1"/>
  <c r="W8464" i="1" s="1"/>
  <c r="Q8465" i="1"/>
  <c r="W8465" i="1" s="1"/>
  <c r="Q8466" i="1"/>
  <c r="W8466" i="1" s="1"/>
  <c r="Q8467" i="1"/>
  <c r="W8467" i="1" s="1"/>
  <c r="Q8468" i="1"/>
  <c r="W8468" i="1" s="1"/>
  <c r="Q8469" i="1"/>
  <c r="W8469" i="1" s="1"/>
  <c r="Q8470" i="1"/>
  <c r="W8470" i="1" s="1"/>
  <c r="Q8471" i="1"/>
  <c r="W8471" i="1" s="1"/>
  <c r="Q8472" i="1"/>
  <c r="W8472" i="1" s="1"/>
  <c r="Q8473" i="1"/>
  <c r="W8473" i="1" s="1"/>
  <c r="Q8474" i="1"/>
  <c r="W8474" i="1" s="1"/>
  <c r="Q8475" i="1"/>
  <c r="W8475" i="1" s="1"/>
  <c r="Q8476" i="1"/>
  <c r="W8476" i="1" s="1"/>
  <c r="Q8477" i="1"/>
  <c r="W8477" i="1" s="1"/>
  <c r="Q8478" i="1"/>
  <c r="W8478" i="1" s="1"/>
  <c r="Q8479" i="1"/>
  <c r="W8479" i="1" s="1"/>
  <c r="Q8480" i="1"/>
  <c r="W8480" i="1" s="1"/>
  <c r="Q8481" i="1"/>
  <c r="W8481" i="1" s="1"/>
  <c r="Q8482" i="1"/>
  <c r="W8482" i="1" s="1"/>
  <c r="Q8483" i="1"/>
  <c r="W8483" i="1" s="1"/>
  <c r="Q8484" i="1"/>
  <c r="W8484" i="1" s="1"/>
  <c r="Q8485" i="1"/>
  <c r="W8485" i="1" s="1"/>
  <c r="Q8486" i="1"/>
  <c r="W8486" i="1" s="1"/>
  <c r="Q8487" i="1"/>
  <c r="W8487" i="1" s="1"/>
  <c r="Q8488" i="1"/>
  <c r="W8488" i="1" s="1"/>
  <c r="Q8489" i="1"/>
  <c r="W8489" i="1" s="1"/>
  <c r="Q8490" i="1"/>
  <c r="W8490" i="1" s="1"/>
  <c r="Q8491" i="1"/>
  <c r="W8491" i="1" s="1"/>
  <c r="Q8492" i="1"/>
  <c r="W8492" i="1" s="1"/>
  <c r="Q8493" i="1"/>
  <c r="W8493" i="1" s="1"/>
  <c r="Q8494" i="1"/>
  <c r="W8494" i="1" s="1"/>
  <c r="Q8495" i="1"/>
  <c r="W8495" i="1" s="1"/>
  <c r="Q8496" i="1"/>
  <c r="W8496" i="1" s="1"/>
  <c r="Q8497" i="1"/>
  <c r="W8497" i="1" s="1"/>
  <c r="Q8498" i="1"/>
  <c r="W8498" i="1" s="1"/>
  <c r="Q8499" i="1"/>
  <c r="W8499" i="1" s="1"/>
  <c r="Q8500" i="1"/>
  <c r="W8500" i="1" s="1"/>
  <c r="Q8501" i="1"/>
  <c r="W8501" i="1" s="1"/>
  <c r="Q8502" i="1"/>
  <c r="W8502" i="1" s="1"/>
  <c r="Q8503" i="1"/>
  <c r="W8503" i="1" s="1"/>
  <c r="Q8504" i="1"/>
  <c r="W8504" i="1" s="1"/>
  <c r="Q8505" i="1"/>
  <c r="W8505" i="1" s="1"/>
  <c r="Q8506" i="1"/>
  <c r="W8506" i="1" s="1"/>
  <c r="Q8507" i="1"/>
  <c r="W8507" i="1" s="1"/>
  <c r="Q8508" i="1"/>
  <c r="W8508" i="1" s="1"/>
  <c r="Q8509" i="1"/>
  <c r="W8509" i="1" s="1"/>
  <c r="Q8510" i="1"/>
  <c r="W8510" i="1" s="1"/>
  <c r="Q8511" i="1"/>
  <c r="W8511" i="1" s="1"/>
  <c r="Q8512" i="1"/>
  <c r="W8512" i="1" s="1"/>
  <c r="Q8513" i="1"/>
  <c r="W8513" i="1" s="1"/>
  <c r="Q8514" i="1"/>
  <c r="W8514" i="1" s="1"/>
  <c r="Q8515" i="1"/>
  <c r="W8515" i="1" s="1"/>
  <c r="Q8516" i="1"/>
  <c r="W8516" i="1" s="1"/>
  <c r="Q8517" i="1"/>
  <c r="W8517" i="1" s="1"/>
  <c r="Q8518" i="1"/>
  <c r="W8518" i="1" s="1"/>
  <c r="Q8519" i="1"/>
  <c r="W8519" i="1" s="1"/>
  <c r="Q8520" i="1"/>
  <c r="W8520" i="1" s="1"/>
  <c r="Q8521" i="1"/>
  <c r="W8521" i="1" s="1"/>
  <c r="Q8522" i="1"/>
  <c r="W8522" i="1" s="1"/>
  <c r="Q8523" i="1"/>
  <c r="W8523" i="1" s="1"/>
  <c r="Q8524" i="1"/>
  <c r="W8524" i="1" s="1"/>
  <c r="Q8525" i="1"/>
  <c r="W8525" i="1" s="1"/>
  <c r="Q8526" i="1"/>
  <c r="W8526" i="1" s="1"/>
  <c r="Q8527" i="1"/>
  <c r="W8527" i="1" s="1"/>
  <c r="Q8528" i="1"/>
  <c r="W8528" i="1" s="1"/>
  <c r="Q8529" i="1"/>
  <c r="W8529" i="1" s="1"/>
  <c r="Q8530" i="1"/>
  <c r="W8530" i="1" s="1"/>
  <c r="Q8531" i="1"/>
  <c r="W8531" i="1" s="1"/>
  <c r="Q8532" i="1"/>
  <c r="W8532" i="1" s="1"/>
  <c r="Q8533" i="1"/>
  <c r="W8533" i="1" s="1"/>
  <c r="Q8534" i="1"/>
  <c r="W8534" i="1" s="1"/>
  <c r="Q8535" i="1"/>
  <c r="W8535" i="1" s="1"/>
  <c r="Q8536" i="1"/>
  <c r="W8536" i="1" s="1"/>
  <c r="Q8537" i="1"/>
  <c r="W8537" i="1" s="1"/>
  <c r="Q8538" i="1"/>
  <c r="W8538" i="1" s="1"/>
  <c r="Q8539" i="1"/>
  <c r="W8539" i="1" s="1"/>
  <c r="Q8540" i="1"/>
  <c r="W8540" i="1" s="1"/>
  <c r="Q8541" i="1"/>
  <c r="W8541" i="1" s="1"/>
  <c r="Q8542" i="1"/>
  <c r="W8542" i="1" s="1"/>
  <c r="Q8543" i="1"/>
  <c r="W8543" i="1" s="1"/>
  <c r="Q8544" i="1"/>
  <c r="W8544" i="1" s="1"/>
  <c r="Q8545" i="1"/>
  <c r="W8545" i="1" s="1"/>
  <c r="Q8546" i="1"/>
  <c r="W8546" i="1" s="1"/>
  <c r="Q8547" i="1"/>
  <c r="W8547" i="1" s="1"/>
  <c r="Q8548" i="1"/>
  <c r="W8548" i="1" s="1"/>
  <c r="Q8549" i="1"/>
  <c r="W8549" i="1" s="1"/>
  <c r="Q8550" i="1"/>
  <c r="W8550" i="1" s="1"/>
  <c r="Q8551" i="1"/>
  <c r="W8551" i="1" s="1"/>
  <c r="Q8552" i="1"/>
  <c r="W8552" i="1" s="1"/>
  <c r="Q8553" i="1"/>
  <c r="W8553" i="1" s="1"/>
  <c r="Q8554" i="1"/>
  <c r="W8554" i="1" s="1"/>
  <c r="Q8555" i="1"/>
  <c r="W8555" i="1" s="1"/>
  <c r="Q8556" i="1"/>
  <c r="W8556" i="1" s="1"/>
  <c r="Q8557" i="1"/>
  <c r="W8557" i="1" s="1"/>
  <c r="Q8558" i="1"/>
  <c r="W8558" i="1" s="1"/>
  <c r="Q8559" i="1"/>
  <c r="W8559" i="1" s="1"/>
  <c r="Q8560" i="1"/>
  <c r="W8560" i="1" s="1"/>
  <c r="Q8561" i="1"/>
  <c r="W8561" i="1" s="1"/>
  <c r="Q8562" i="1"/>
  <c r="W8562" i="1" s="1"/>
  <c r="Q8563" i="1"/>
  <c r="W8563" i="1" s="1"/>
  <c r="Q8564" i="1"/>
  <c r="W8564" i="1" s="1"/>
  <c r="Q8565" i="1"/>
  <c r="W8565" i="1" s="1"/>
  <c r="Q8566" i="1"/>
  <c r="W8566" i="1" s="1"/>
  <c r="Q8567" i="1"/>
  <c r="W8567" i="1" s="1"/>
  <c r="Q8568" i="1"/>
  <c r="W8568" i="1" s="1"/>
  <c r="Q8569" i="1"/>
  <c r="W8569" i="1" s="1"/>
  <c r="Q8570" i="1"/>
  <c r="W8570" i="1" s="1"/>
  <c r="Q8571" i="1"/>
  <c r="W8571" i="1" s="1"/>
  <c r="Q8572" i="1"/>
  <c r="W8572" i="1" s="1"/>
  <c r="Q8573" i="1"/>
  <c r="W8573" i="1" s="1"/>
  <c r="Q8574" i="1"/>
  <c r="W8574" i="1" s="1"/>
  <c r="Q8575" i="1"/>
  <c r="W8575" i="1" s="1"/>
  <c r="Q8576" i="1"/>
  <c r="W8576" i="1" s="1"/>
  <c r="Q8577" i="1"/>
  <c r="W8577" i="1" s="1"/>
  <c r="Q8578" i="1"/>
  <c r="W8578" i="1" s="1"/>
  <c r="Q8579" i="1"/>
  <c r="W8579" i="1" s="1"/>
  <c r="Q8580" i="1"/>
  <c r="W8580" i="1" s="1"/>
  <c r="Q8581" i="1"/>
  <c r="W8581" i="1" s="1"/>
  <c r="Q8582" i="1"/>
  <c r="W8582" i="1" s="1"/>
  <c r="Q8583" i="1"/>
  <c r="W8583" i="1" s="1"/>
  <c r="Q8584" i="1"/>
  <c r="W8584" i="1" s="1"/>
  <c r="Q8585" i="1"/>
  <c r="W8585" i="1" s="1"/>
  <c r="Q8586" i="1"/>
  <c r="W8586" i="1" s="1"/>
  <c r="Q8587" i="1"/>
  <c r="W8587" i="1" s="1"/>
  <c r="Q8588" i="1"/>
  <c r="W8588" i="1" s="1"/>
  <c r="Q8589" i="1"/>
  <c r="W8589" i="1" s="1"/>
  <c r="Q8590" i="1"/>
  <c r="W8590" i="1" s="1"/>
  <c r="Q8591" i="1"/>
  <c r="W8591" i="1" s="1"/>
  <c r="Q8592" i="1"/>
  <c r="W8592" i="1" s="1"/>
  <c r="Q8593" i="1"/>
  <c r="W8593" i="1" s="1"/>
  <c r="Q8594" i="1"/>
  <c r="W8594" i="1" s="1"/>
  <c r="Q8595" i="1"/>
  <c r="W8595" i="1" s="1"/>
  <c r="Q8596" i="1"/>
  <c r="W8596" i="1" s="1"/>
  <c r="Q8597" i="1"/>
  <c r="W8597" i="1" s="1"/>
  <c r="Q8598" i="1"/>
  <c r="W8598" i="1" s="1"/>
  <c r="Q8599" i="1"/>
  <c r="W8599" i="1" s="1"/>
  <c r="Q8600" i="1"/>
  <c r="W8600" i="1" s="1"/>
  <c r="Q8601" i="1"/>
  <c r="W8601" i="1" s="1"/>
  <c r="Q8602" i="1"/>
  <c r="W8602" i="1" s="1"/>
  <c r="Q8603" i="1"/>
  <c r="W8603" i="1" s="1"/>
  <c r="Q8604" i="1"/>
  <c r="W8604" i="1" s="1"/>
  <c r="Q8605" i="1"/>
  <c r="W8605" i="1" s="1"/>
  <c r="Q8606" i="1"/>
  <c r="W8606" i="1" s="1"/>
  <c r="Q8607" i="1"/>
  <c r="W8607" i="1" s="1"/>
  <c r="Q8608" i="1"/>
  <c r="W8608" i="1" s="1"/>
  <c r="Q8609" i="1"/>
  <c r="W8609" i="1" s="1"/>
  <c r="Q8610" i="1"/>
  <c r="W8610" i="1" s="1"/>
  <c r="Q8611" i="1"/>
  <c r="W8611" i="1" s="1"/>
  <c r="Q8612" i="1"/>
  <c r="W8612" i="1" s="1"/>
  <c r="Q8613" i="1"/>
  <c r="W8613" i="1" s="1"/>
  <c r="Q8614" i="1"/>
  <c r="W8614" i="1" s="1"/>
  <c r="Q8615" i="1"/>
  <c r="W8615" i="1" s="1"/>
  <c r="Q8616" i="1"/>
  <c r="W8616" i="1" s="1"/>
  <c r="Q8617" i="1"/>
  <c r="W8617" i="1" s="1"/>
  <c r="Q8618" i="1"/>
  <c r="W8618" i="1" s="1"/>
  <c r="Q8619" i="1"/>
  <c r="W8619" i="1" s="1"/>
  <c r="Q8620" i="1"/>
  <c r="W8620" i="1" s="1"/>
  <c r="Q8621" i="1"/>
  <c r="W8621" i="1" s="1"/>
  <c r="Q8622" i="1"/>
  <c r="W8622" i="1" s="1"/>
  <c r="Q8623" i="1"/>
  <c r="W8623" i="1" s="1"/>
  <c r="Q8624" i="1"/>
  <c r="W8624" i="1" s="1"/>
  <c r="Q8625" i="1"/>
  <c r="W8625" i="1" s="1"/>
  <c r="Q8626" i="1"/>
  <c r="W8626" i="1" s="1"/>
  <c r="Q8627" i="1"/>
  <c r="W8627" i="1" s="1"/>
  <c r="Q8628" i="1"/>
  <c r="W8628" i="1" s="1"/>
  <c r="Q8629" i="1"/>
  <c r="W8629" i="1" s="1"/>
  <c r="Q8630" i="1"/>
  <c r="W8630" i="1" s="1"/>
  <c r="Q8631" i="1"/>
  <c r="W8631" i="1" s="1"/>
  <c r="Q8632" i="1"/>
  <c r="W8632" i="1" s="1"/>
  <c r="Q8633" i="1"/>
  <c r="W8633" i="1" s="1"/>
  <c r="Q8634" i="1"/>
  <c r="W8634" i="1" s="1"/>
  <c r="Q8635" i="1"/>
  <c r="W8635" i="1" s="1"/>
  <c r="Q8636" i="1"/>
  <c r="W8636" i="1" s="1"/>
  <c r="Q8637" i="1"/>
  <c r="W8637" i="1" s="1"/>
  <c r="Q8638" i="1"/>
  <c r="W8638" i="1" s="1"/>
  <c r="Q8639" i="1"/>
  <c r="W8639" i="1" s="1"/>
  <c r="Q8640" i="1"/>
  <c r="W8640" i="1" s="1"/>
  <c r="Q8641" i="1"/>
  <c r="W8641" i="1" s="1"/>
  <c r="Q8642" i="1"/>
  <c r="W8642" i="1" s="1"/>
  <c r="Q8643" i="1"/>
  <c r="W8643" i="1" s="1"/>
  <c r="Q8644" i="1"/>
  <c r="W8644" i="1" s="1"/>
  <c r="Q8645" i="1"/>
  <c r="W8645" i="1" s="1"/>
  <c r="Q8646" i="1"/>
  <c r="W8646" i="1" s="1"/>
  <c r="Q8647" i="1"/>
  <c r="W8647" i="1" s="1"/>
  <c r="Q8648" i="1"/>
  <c r="W8648" i="1" s="1"/>
  <c r="Q8649" i="1"/>
  <c r="W8649" i="1" s="1"/>
  <c r="Q8650" i="1"/>
  <c r="W8650" i="1" s="1"/>
  <c r="Q8651" i="1"/>
  <c r="W8651" i="1" s="1"/>
  <c r="Q8652" i="1"/>
  <c r="W8652" i="1" s="1"/>
  <c r="Q8653" i="1"/>
  <c r="W8653" i="1" s="1"/>
  <c r="Q8654" i="1"/>
  <c r="W8654" i="1" s="1"/>
  <c r="Q8655" i="1"/>
  <c r="W8655" i="1" s="1"/>
  <c r="Q8656" i="1"/>
  <c r="W8656" i="1" s="1"/>
  <c r="Q8657" i="1"/>
  <c r="W8657" i="1" s="1"/>
  <c r="Q8658" i="1"/>
  <c r="W8658" i="1" s="1"/>
  <c r="Q8659" i="1"/>
  <c r="W8659" i="1" s="1"/>
  <c r="Q8660" i="1"/>
  <c r="W8660" i="1" s="1"/>
  <c r="Q8661" i="1"/>
  <c r="W8661" i="1" s="1"/>
  <c r="Q8662" i="1"/>
  <c r="W8662" i="1" s="1"/>
  <c r="Q8663" i="1"/>
  <c r="W8663" i="1" s="1"/>
  <c r="Q8664" i="1"/>
  <c r="W8664" i="1" s="1"/>
  <c r="Q8665" i="1"/>
  <c r="W8665" i="1" s="1"/>
  <c r="Q8666" i="1"/>
  <c r="W8666" i="1" s="1"/>
  <c r="Q8667" i="1"/>
  <c r="W8667" i="1" s="1"/>
  <c r="Q8668" i="1"/>
  <c r="W8668" i="1" s="1"/>
  <c r="Q8669" i="1"/>
  <c r="W8669" i="1" s="1"/>
  <c r="Q8670" i="1"/>
  <c r="W8670" i="1" s="1"/>
  <c r="Q8671" i="1"/>
  <c r="W8671" i="1" s="1"/>
  <c r="Q8672" i="1"/>
  <c r="W8672" i="1" s="1"/>
  <c r="Q8673" i="1"/>
  <c r="W8673" i="1" s="1"/>
  <c r="Q8674" i="1"/>
  <c r="W8674" i="1" s="1"/>
  <c r="Q8675" i="1"/>
  <c r="W8675" i="1" s="1"/>
  <c r="Q8676" i="1"/>
  <c r="W8676" i="1" s="1"/>
  <c r="Q8677" i="1"/>
  <c r="W8677" i="1" s="1"/>
  <c r="Q8678" i="1"/>
  <c r="W8678" i="1" s="1"/>
  <c r="Q8679" i="1"/>
  <c r="W8679" i="1" s="1"/>
  <c r="Q8680" i="1"/>
  <c r="W8680" i="1" s="1"/>
  <c r="Q8681" i="1"/>
  <c r="W8681" i="1" s="1"/>
  <c r="Q8682" i="1"/>
  <c r="W8682" i="1" s="1"/>
  <c r="Q8683" i="1"/>
  <c r="W8683" i="1" s="1"/>
  <c r="Q8684" i="1"/>
  <c r="W8684" i="1" s="1"/>
  <c r="Q8685" i="1"/>
  <c r="W8685" i="1" s="1"/>
  <c r="Q8686" i="1"/>
  <c r="W8686" i="1" s="1"/>
  <c r="Q8687" i="1"/>
  <c r="W8687" i="1" s="1"/>
  <c r="Q8688" i="1"/>
  <c r="W8688" i="1" s="1"/>
  <c r="Q8689" i="1"/>
  <c r="W8689" i="1" s="1"/>
  <c r="Q8690" i="1"/>
  <c r="W8690" i="1" s="1"/>
  <c r="Q8691" i="1"/>
  <c r="W8691" i="1" s="1"/>
  <c r="Q8692" i="1"/>
  <c r="W8692" i="1" s="1"/>
  <c r="Q8693" i="1"/>
  <c r="W8693" i="1" s="1"/>
  <c r="Q8694" i="1"/>
  <c r="W8694" i="1" s="1"/>
  <c r="Q8695" i="1"/>
  <c r="W8695" i="1" s="1"/>
  <c r="Q8696" i="1"/>
  <c r="W8696" i="1" s="1"/>
  <c r="Q8697" i="1"/>
  <c r="W8697" i="1" s="1"/>
  <c r="Q8698" i="1"/>
  <c r="W8698" i="1" s="1"/>
  <c r="Q8699" i="1"/>
  <c r="W8699" i="1" s="1"/>
  <c r="Q8700" i="1"/>
  <c r="W8700" i="1" s="1"/>
  <c r="Q8701" i="1"/>
  <c r="W8701" i="1" s="1"/>
  <c r="Q8702" i="1"/>
  <c r="W8702" i="1" s="1"/>
  <c r="Q8703" i="1"/>
  <c r="W8703" i="1" s="1"/>
  <c r="Q8704" i="1"/>
  <c r="W8704" i="1" s="1"/>
  <c r="Q8705" i="1"/>
  <c r="W8705" i="1" s="1"/>
  <c r="Q8706" i="1"/>
  <c r="W8706" i="1" s="1"/>
  <c r="Q8707" i="1"/>
  <c r="W8707" i="1" s="1"/>
  <c r="Q8708" i="1"/>
  <c r="W8708" i="1" s="1"/>
  <c r="Q8709" i="1"/>
  <c r="W8709" i="1" s="1"/>
  <c r="Q8710" i="1"/>
  <c r="W8710" i="1" s="1"/>
  <c r="Q8711" i="1"/>
  <c r="W8711" i="1" s="1"/>
  <c r="Q8712" i="1"/>
  <c r="W8712" i="1" s="1"/>
  <c r="Q8713" i="1"/>
  <c r="W8713" i="1" s="1"/>
  <c r="Q8714" i="1"/>
  <c r="W8714" i="1" s="1"/>
  <c r="Q8715" i="1"/>
  <c r="W8715" i="1" s="1"/>
  <c r="Q8716" i="1"/>
  <c r="W8716" i="1" s="1"/>
  <c r="Q8717" i="1"/>
  <c r="W8717" i="1" s="1"/>
  <c r="Q8718" i="1"/>
  <c r="W8718" i="1" s="1"/>
  <c r="Q8719" i="1"/>
  <c r="W8719" i="1" s="1"/>
  <c r="Q8720" i="1"/>
  <c r="W8720" i="1" s="1"/>
  <c r="Q8721" i="1"/>
  <c r="W8721" i="1" s="1"/>
  <c r="Q8722" i="1"/>
  <c r="W8722" i="1" s="1"/>
  <c r="Q8723" i="1"/>
  <c r="W8723" i="1" s="1"/>
  <c r="Q8724" i="1"/>
  <c r="W8724" i="1" s="1"/>
  <c r="Q8725" i="1"/>
  <c r="W8725" i="1" s="1"/>
  <c r="Q8726" i="1"/>
  <c r="W8726" i="1" s="1"/>
  <c r="Q8727" i="1"/>
  <c r="W8727" i="1" s="1"/>
  <c r="Q8728" i="1"/>
  <c r="W8728" i="1" s="1"/>
  <c r="Q8729" i="1"/>
  <c r="W8729" i="1" s="1"/>
  <c r="Q8730" i="1"/>
  <c r="W8730" i="1" s="1"/>
  <c r="Q8731" i="1"/>
  <c r="W8731" i="1" s="1"/>
  <c r="Q8732" i="1"/>
  <c r="W8732" i="1" s="1"/>
  <c r="Q8733" i="1"/>
  <c r="W8733" i="1" s="1"/>
  <c r="Q8734" i="1"/>
  <c r="W8734" i="1" s="1"/>
  <c r="Q8735" i="1"/>
  <c r="W8735" i="1" s="1"/>
  <c r="Q8736" i="1"/>
  <c r="W8736" i="1" s="1"/>
  <c r="Q8737" i="1"/>
  <c r="W8737" i="1" s="1"/>
  <c r="Q8738" i="1"/>
  <c r="W8738" i="1" s="1"/>
  <c r="Q8739" i="1"/>
  <c r="W8739" i="1" s="1"/>
  <c r="Q8740" i="1"/>
  <c r="W8740" i="1" s="1"/>
  <c r="Q8741" i="1"/>
  <c r="W8741" i="1" s="1"/>
  <c r="Q8742" i="1"/>
  <c r="W8742" i="1" s="1"/>
  <c r="Q8743" i="1"/>
  <c r="W8743" i="1" s="1"/>
  <c r="Q8744" i="1"/>
  <c r="W8744" i="1" s="1"/>
  <c r="Q8745" i="1"/>
  <c r="W8745" i="1" s="1"/>
  <c r="Q8746" i="1"/>
  <c r="W8746" i="1" s="1"/>
  <c r="Q8747" i="1"/>
  <c r="W8747" i="1" s="1"/>
  <c r="Q8748" i="1"/>
  <c r="W8748" i="1" s="1"/>
  <c r="Q8749" i="1"/>
  <c r="W8749" i="1" s="1"/>
  <c r="Q8750" i="1"/>
  <c r="W8750" i="1" s="1"/>
  <c r="Q8751" i="1"/>
  <c r="W8751" i="1" s="1"/>
  <c r="Q8752" i="1"/>
  <c r="W8752" i="1" s="1"/>
  <c r="Q8753" i="1"/>
  <c r="W8753" i="1" s="1"/>
  <c r="Q8754" i="1"/>
  <c r="W8754" i="1" s="1"/>
  <c r="Q8755" i="1"/>
  <c r="W8755" i="1" s="1"/>
  <c r="Q8756" i="1"/>
  <c r="W8756" i="1" s="1"/>
  <c r="Q8757" i="1"/>
  <c r="W8757" i="1" s="1"/>
  <c r="Q8758" i="1"/>
  <c r="W8758" i="1" s="1"/>
  <c r="Q8759" i="1"/>
  <c r="W8759" i="1" s="1"/>
  <c r="Q8760" i="1"/>
  <c r="W8760" i="1" s="1"/>
  <c r="Q8761" i="1"/>
  <c r="W8761" i="1" s="1"/>
  <c r="Q8762" i="1"/>
  <c r="W8762" i="1" s="1"/>
  <c r="Q8763" i="1"/>
  <c r="W8763" i="1" s="1"/>
  <c r="Q8764" i="1"/>
  <c r="W8764" i="1" s="1"/>
  <c r="Q8765" i="1"/>
  <c r="W8765" i="1" s="1"/>
  <c r="Q8766" i="1"/>
  <c r="W8766" i="1" s="1"/>
  <c r="Q8767" i="1"/>
  <c r="W8767" i="1" s="1"/>
  <c r="Q8768" i="1"/>
  <c r="W8768" i="1" s="1"/>
  <c r="Q8769" i="1"/>
  <c r="W8769" i="1" s="1"/>
  <c r="Q8770" i="1"/>
  <c r="W8770" i="1" s="1"/>
  <c r="Q11" i="1"/>
  <c r="W11" i="1" s="1"/>
  <c r="P26" i="1"/>
  <c r="P42" i="1"/>
  <c r="P55" i="1"/>
  <c r="P58" i="1"/>
  <c r="P66" i="1"/>
  <c r="P74" i="1"/>
  <c r="P77" i="1"/>
  <c r="P87" i="1"/>
  <c r="P90" i="1"/>
  <c r="P98" i="1"/>
  <c r="P106" i="1"/>
  <c r="P109" i="1"/>
  <c r="P122" i="1"/>
  <c r="P127" i="1"/>
  <c r="P130" i="1"/>
  <c r="P141" i="1"/>
  <c r="P154" i="1"/>
  <c r="P159" i="1"/>
  <c r="P162" i="1"/>
  <c r="P170" i="1"/>
  <c r="P181" i="1"/>
  <c r="P191" i="1"/>
  <c r="P194" i="1"/>
  <c r="P202" i="1"/>
  <c r="P205" i="1"/>
  <c r="P213" i="1"/>
  <c r="P218" i="1"/>
  <c r="P226" i="1"/>
  <c r="P227" i="1"/>
  <c r="P228" i="1"/>
  <c r="P234" i="1"/>
  <c r="P237" i="1"/>
  <c r="P242" i="1"/>
  <c r="P250" i="1"/>
  <c r="P252" i="1"/>
  <c r="P253" i="1"/>
  <c r="P258" i="1"/>
  <c r="P266" i="1"/>
  <c r="P279" i="1"/>
  <c r="P282" i="1"/>
  <c r="P290" i="1"/>
  <c r="P301" i="1"/>
  <c r="P306" i="1"/>
  <c r="P314" i="1"/>
  <c r="P317" i="1"/>
  <c r="P330" i="1"/>
  <c r="P338" i="1"/>
  <c r="P339" i="1"/>
  <c r="P340" i="1"/>
  <c r="P341" i="1"/>
  <c r="P349" i="1"/>
  <c r="P354" i="1"/>
  <c r="P362" i="1"/>
  <c r="P363" i="1"/>
  <c r="P364" i="1"/>
  <c r="P365" i="1"/>
  <c r="P370" i="1"/>
  <c r="P378" i="1"/>
  <c r="P383" i="1"/>
  <c r="P386" i="1"/>
  <c r="P394" i="1"/>
  <c r="P396" i="1"/>
  <c r="P397" i="1"/>
  <c r="P402" i="1"/>
  <c r="P410" i="1"/>
  <c r="P413" i="1"/>
  <c r="P418" i="1"/>
  <c r="P426" i="1"/>
  <c r="P434" i="1"/>
  <c r="P437" i="1"/>
  <c r="P442" i="1"/>
  <c r="P450" i="1"/>
  <c r="P458" i="1"/>
  <c r="P466" i="1"/>
  <c r="P469" i="1"/>
  <c r="P474" i="1"/>
  <c r="P482" i="1"/>
  <c r="P487" i="1"/>
  <c r="P490" i="1"/>
  <c r="P498" i="1"/>
  <c r="P506" i="1"/>
  <c r="P509" i="1"/>
  <c r="P514" i="1"/>
  <c r="P519" i="1"/>
  <c r="P522" i="1"/>
  <c r="P538" i="1"/>
  <c r="P546" i="1"/>
  <c r="P555" i="1"/>
  <c r="P557" i="1"/>
  <c r="P562" i="1"/>
  <c r="P570" i="1"/>
  <c r="P573" i="1"/>
  <c r="P579" i="1"/>
  <c r="P586" i="1"/>
  <c r="P594" i="1"/>
  <c r="P597" i="1"/>
  <c r="P610" i="1"/>
  <c r="P615" i="1"/>
  <c r="P618" i="1"/>
  <c r="P626" i="1"/>
  <c r="P629" i="1"/>
  <c r="P631" i="1"/>
  <c r="P634" i="1"/>
  <c r="P642" i="1"/>
  <c r="P650" i="1"/>
  <c r="P653" i="1"/>
  <c r="P658" i="1"/>
  <c r="P666" i="1"/>
  <c r="P668" i="1"/>
  <c r="P669" i="1"/>
  <c r="P674" i="1"/>
  <c r="P682" i="1"/>
  <c r="P690" i="1"/>
  <c r="P691" i="1"/>
  <c r="P698" i="1"/>
  <c r="P701" i="1"/>
  <c r="P706" i="1"/>
  <c r="P714" i="1"/>
  <c r="P717" i="1"/>
  <c r="P722" i="1"/>
  <c r="P725" i="1"/>
  <c r="P730" i="1"/>
  <c r="P738" i="1"/>
  <c r="P746" i="1"/>
  <c r="P754" i="1"/>
  <c r="P755" i="1"/>
  <c r="P762" i="1"/>
  <c r="P770" i="1"/>
  <c r="P775" i="1"/>
  <c r="P778" i="1"/>
  <c r="P789" i="1"/>
  <c r="P794" i="1"/>
  <c r="P802" i="1"/>
  <c r="P813" i="1"/>
  <c r="P818" i="1"/>
  <c r="P826" i="1"/>
  <c r="P829" i="1"/>
  <c r="P842" i="1"/>
  <c r="P850" i="1"/>
  <c r="P851" i="1"/>
  <c r="P853" i="1"/>
  <c r="P858" i="1"/>
  <c r="P861" i="1"/>
  <c r="P863" i="1"/>
  <c r="P867" i="1"/>
  <c r="P872" i="1"/>
  <c r="P874" i="1"/>
  <c r="P877" i="1"/>
  <c r="P882" i="1"/>
  <c r="P885" i="1"/>
  <c r="P887" i="1"/>
  <c r="P888" i="1"/>
  <c r="P890" i="1"/>
  <c r="P898" i="1"/>
  <c r="P906" i="1"/>
  <c r="P908" i="1"/>
  <c r="P909" i="1"/>
  <c r="P912" i="1"/>
  <c r="P914" i="1"/>
  <c r="P922" i="1"/>
  <c r="P925" i="1"/>
  <c r="P933" i="1"/>
  <c r="P938" i="1"/>
  <c r="P944" i="1"/>
  <c r="P946" i="1"/>
  <c r="P949" i="1"/>
  <c r="P954" i="1"/>
  <c r="P962" i="1"/>
  <c r="P968" i="1"/>
  <c r="P970" i="1"/>
  <c r="P971" i="1"/>
  <c r="P973" i="1"/>
  <c r="P978" i="1"/>
  <c r="P981" i="1"/>
  <c r="P986" i="1"/>
  <c r="P991" i="1"/>
  <c r="P997" i="1"/>
  <c r="P1002" i="1"/>
  <c r="P1005" i="1"/>
  <c r="P1007" i="1"/>
  <c r="P1010" i="1"/>
  <c r="P1018" i="1"/>
  <c r="P1026" i="1"/>
  <c r="P1027" i="1"/>
  <c r="P1028" i="1"/>
  <c r="P1034" i="1"/>
  <c r="P1042" i="1"/>
  <c r="P1043" i="1"/>
  <c r="P1044" i="1"/>
  <c r="P1045" i="1"/>
  <c r="P1050" i="1"/>
  <c r="P1053" i="1"/>
  <c r="P1055" i="1"/>
  <c r="P1063" i="1"/>
  <c r="P1064" i="1"/>
  <c r="P1066" i="1"/>
  <c r="P1069" i="1"/>
  <c r="P1074" i="1"/>
  <c r="P1077" i="1"/>
  <c r="P1079" i="1"/>
  <c r="P1082" i="1"/>
  <c r="P1087" i="1"/>
  <c r="P1088" i="1"/>
  <c r="P1090" i="1"/>
  <c r="P1098" i="1"/>
  <c r="P1101" i="1"/>
  <c r="P1104" i="1"/>
  <c r="P1106" i="1"/>
  <c r="P1114" i="1"/>
  <c r="P1117" i="1"/>
  <c r="P1124" i="1"/>
  <c r="P1125" i="1"/>
  <c r="P1130" i="1"/>
  <c r="P1135" i="1"/>
  <c r="P1136" i="1"/>
  <c r="P1138" i="1"/>
  <c r="P1141" i="1"/>
  <c r="P1146" i="1"/>
  <c r="P1154" i="1"/>
  <c r="P1159" i="1"/>
  <c r="P1160" i="1"/>
  <c r="P1162" i="1"/>
  <c r="P1170" i="1"/>
  <c r="P1173" i="1"/>
  <c r="P1178" i="1"/>
  <c r="P1189" i="1"/>
  <c r="P1194" i="1"/>
  <c r="P1197" i="1"/>
  <c r="U1197" i="1" s="1"/>
  <c r="P1202" i="1"/>
  <c r="P1210" i="1"/>
  <c r="P1218" i="1"/>
  <c r="P1219" i="1"/>
  <c r="P1220" i="1"/>
  <c r="P1226" i="1"/>
  <c r="P1229" i="1"/>
  <c r="P1234" i="1"/>
  <c r="P1235" i="1"/>
  <c r="P1242" i="1"/>
  <c r="P1243" i="1"/>
  <c r="P1245" i="1"/>
  <c r="P1255" i="1"/>
  <c r="P1256" i="1"/>
  <c r="P1258" i="1"/>
  <c r="P1264" i="1"/>
  <c r="P1266" i="1"/>
  <c r="P1269" i="1"/>
  <c r="P1274" i="1"/>
  <c r="P1279" i="1"/>
  <c r="P1280" i="1"/>
  <c r="P1282" i="1"/>
  <c r="P1290" i="1"/>
  <c r="P1293" i="1"/>
  <c r="P1298" i="1"/>
  <c r="P1301" i="1"/>
  <c r="P1306" i="1"/>
  <c r="P1317" i="1"/>
  <c r="P1322" i="1"/>
  <c r="P1325" i="1"/>
  <c r="P1330" i="1"/>
  <c r="P1338" i="1"/>
  <c r="P1339" i="1"/>
  <c r="P1346" i="1"/>
  <c r="P1354" i="1"/>
  <c r="P1362" i="1"/>
  <c r="P1363" i="1"/>
  <c r="P1364" i="1"/>
  <c r="P1365" i="1"/>
  <c r="P1370" i="1"/>
  <c r="P1373" i="1"/>
  <c r="P1384" i="1"/>
  <c r="P1386" i="1"/>
  <c r="P1388" i="1"/>
  <c r="P1389" i="1"/>
  <c r="P1394" i="1"/>
  <c r="P1397" i="1"/>
  <c r="P1399" i="1"/>
  <c r="P1400" i="1"/>
  <c r="P1402" i="1"/>
  <c r="P1407" i="1"/>
  <c r="P1410" i="1"/>
  <c r="P1418" i="1"/>
  <c r="P1421" i="1"/>
  <c r="P1426" i="1"/>
  <c r="P1429" i="1"/>
  <c r="P1434" i="1"/>
  <c r="P1439" i="1"/>
  <c r="P1440" i="1"/>
  <c r="P1450" i="1"/>
  <c r="P1453" i="1"/>
  <c r="P1458" i="1"/>
  <c r="P1459" i="1"/>
  <c r="P1461" i="1"/>
  <c r="P1466" i="1"/>
  <c r="P1471" i="1"/>
  <c r="P1472" i="1"/>
  <c r="P1474" i="1"/>
  <c r="P1480" i="1"/>
  <c r="P1482" i="1"/>
  <c r="P1485" i="1"/>
  <c r="P1490" i="1"/>
  <c r="P1491" i="1"/>
  <c r="P1492" i="1"/>
  <c r="P1493" i="1"/>
  <c r="P1498" i="1"/>
  <c r="P1501" i="1"/>
  <c r="P1503" i="1"/>
  <c r="P1504" i="1"/>
  <c r="P1511" i="1"/>
  <c r="P1512" i="1"/>
  <c r="P1514" i="1"/>
  <c r="P1517" i="1"/>
  <c r="P1522" i="1"/>
  <c r="P1525" i="1"/>
  <c r="P1530" i="1"/>
  <c r="P1538" i="1"/>
  <c r="P1543" i="1"/>
  <c r="P1544" i="1"/>
  <c r="P1546" i="1"/>
  <c r="P1554" i="1"/>
  <c r="P1557" i="1"/>
  <c r="P1562" i="1"/>
  <c r="P1564" i="1"/>
  <c r="P1565" i="1"/>
  <c r="P1576" i="1"/>
  <c r="P1578" i="1"/>
  <c r="P1584" i="1"/>
  <c r="P1586" i="1"/>
  <c r="P1589" i="1"/>
  <c r="P1594" i="1"/>
  <c r="P1599" i="1"/>
  <c r="P1602" i="1"/>
  <c r="P1605" i="1"/>
  <c r="P1610" i="1"/>
  <c r="P1616" i="1"/>
  <c r="P1618" i="1"/>
  <c r="P1619" i="1"/>
  <c r="P1620" i="1"/>
  <c r="P1621" i="1"/>
  <c r="P1626" i="1"/>
  <c r="P1629" i="1"/>
  <c r="P1637" i="1"/>
  <c r="P1642" i="1"/>
  <c r="P1648" i="1"/>
  <c r="P1650" i="1"/>
  <c r="P1651" i="1"/>
  <c r="P1653" i="1"/>
  <c r="P1658" i="1"/>
  <c r="P1666" i="1"/>
  <c r="P1669" i="1"/>
  <c r="P1671" i="1"/>
  <c r="P1674" i="1"/>
  <c r="P1682" i="1"/>
  <c r="P1683" i="1"/>
  <c r="P1690" i="1"/>
  <c r="P1691" i="1"/>
  <c r="P1693" i="1"/>
  <c r="P1701" i="1"/>
  <c r="P1703" i="1"/>
  <c r="P1706" i="1"/>
  <c r="P1714" i="1"/>
  <c r="P1722" i="1"/>
  <c r="P1723" i="1"/>
  <c r="P1724" i="1"/>
  <c r="P1730" i="1"/>
  <c r="P1733" i="1"/>
  <c r="P1738" i="1"/>
  <c r="P1741" i="1"/>
  <c r="P1744" i="1"/>
  <c r="P1746" i="1"/>
  <c r="P1754" i="1"/>
  <c r="P1757" i="1"/>
  <c r="P1763" i="1"/>
  <c r="P1764" i="1"/>
  <c r="P1765" i="1"/>
  <c r="P1770" i="1"/>
  <c r="P1773" i="1"/>
  <c r="P1775" i="1"/>
  <c r="P1776" i="1"/>
  <c r="P1778" i="1"/>
  <c r="P1786" i="1"/>
  <c r="P1794" i="1"/>
  <c r="P1795" i="1"/>
  <c r="P1796" i="1"/>
  <c r="P1797" i="1"/>
  <c r="P1802" i="1"/>
  <c r="P1805" i="1"/>
  <c r="P1808" i="1"/>
  <c r="P1810" i="1"/>
  <c r="P1815" i="1"/>
  <c r="P1818" i="1"/>
  <c r="P1829" i="1"/>
  <c r="P1834" i="1"/>
  <c r="P1836" i="1"/>
  <c r="P1837" i="1"/>
  <c r="P1842" i="1"/>
  <c r="P1847" i="1"/>
  <c r="P1848" i="1"/>
  <c r="P1850" i="1"/>
  <c r="P1858" i="1"/>
  <c r="P1861" i="1"/>
  <c r="P1866" i="1"/>
  <c r="P1867" i="1"/>
  <c r="P1868" i="1"/>
  <c r="P1869" i="1"/>
  <c r="P1874" i="1"/>
  <c r="P1877" i="1"/>
  <c r="P1879" i="1"/>
  <c r="P1882" i="1"/>
  <c r="P1887" i="1"/>
  <c r="P1893" i="1"/>
  <c r="P1898" i="1"/>
  <c r="P1901" i="1"/>
  <c r="P1906" i="1"/>
  <c r="P1909" i="1"/>
  <c r="P1912" i="1"/>
  <c r="P1914" i="1"/>
  <c r="P1919" i="1"/>
  <c r="P1920" i="1"/>
  <c r="P1922" i="1"/>
  <c r="P1930" i="1"/>
  <c r="P1933" i="1"/>
  <c r="P1938" i="1"/>
  <c r="P1940" i="1"/>
  <c r="P1941" i="1"/>
  <c r="P1946" i="1"/>
  <c r="P1951" i="1"/>
  <c r="P1952" i="1"/>
  <c r="P1955" i="1"/>
  <c r="P1962" i="1"/>
  <c r="P1965" i="1"/>
  <c r="P1970" i="1"/>
  <c r="P1971" i="1"/>
  <c r="P1973" i="1"/>
  <c r="P1978" i="1"/>
  <c r="P1984" i="1"/>
  <c r="P1986" i="1"/>
  <c r="P1992" i="1"/>
  <c r="P1994" i="1"/>
  <c r="P1997" i="1"/>
  <c r="P2002" i="1"/>
  <c r="P2005" i="1"/>
  <c r="P2010" i="1"/>
  <c r="P2013" i="1"/>
  <c r="P2016" i="1"/>
  <c r="P2023" i="1"/>
  <c r="P2024" i="1"/>
  <c r="P2026" i="1"/>
  <c r="P2029" i="1"/>
  <c r="P2034" i="1"/>
  <c r="P2037" i="1"/>
  <c r="P2042" i="1"/>
  <c r="P2044" i="1"/>
  <c r="P2050" i="1"/>
  <c r="P2055" i="1"/>
  <c r="P2056" i="1"/>
  <c r="P2058" i="1"/>
  <c r="P2059" i="1"/>
  <c r="P2066" i="1"/>
  <c r="P2069" i="1"/>
  <c r="P2074" i="1"/>
  <c r="P2077" i="1"/>
  <c r="P2090" i="1"/>
  <c r="P2096" i="1"/>
  <c r="P2098" i="1"/>
  <c r="P2099" i="1"/>
  <c r="P2101" i="1"/>
  <c r="P2106" i="1"/>
  <c r="P2111" i="1"/>
  <c r="P2114" i="1"/>
  <c r="P2117" i="1"/>
  <c r="P2122" i="1"/>
  <c r="P2130" i="1"/>
  <c r="P2131" i="1"/>
  <c r="P2132" i="1"/>
  <c r="P2133" i="1"/>
  <c r="P2138" i="1"/>
  <c r="P2141" i="1"/>
  <c r="P2149" i="1"/>
  <c r="P2151" i="1"/>
  <c r="P2154" i="1"/>
  <c r="P2162" i="1"/>
  <c r="P2163" i="1"/>
  <c r="P2165" i="1"/>
  <c r="P2170" i="1"/>
  <c r="P2178" i="1"/>
  <c r="P2181" i="1"/>
  <c r="P2183" i="1"/>
  <c r="P2184" i="1"/>
  <c r="P2186" i="1"/>
  <c r="P2194" i="1"/>
  <c r="P2202" i="1"/>
  <c r="P2203" i="1"/>
  <c r="P2204" i="1"/>
  <c r="P2205" i="1"/>
  <c r="P2213" i="1"/>
  <c r="P2215" i="1"/>
  <c r="P2218" i="1"/>
  <c r="P2223" i="1"/>
  <c r="P2226" i="1"/>
  <c r="P2234" i="1"/>
  <c r="P2242" i="1"/>
  <c r="P2243" i="1"/>
  <c r="P2245" i="1"/>
  <c r="P2250" i="1"/>
  <c r="P2253" i="1"/>
  <c r="P2256" i="1"/>
  <c r="P2258" i="1"/>
  <c r="P2266" i="1"/>
  <c r="P2269" i="1"/>
  <c r="P2275" i="1"/>
  <c r="P2276" i="1"/>
  <c r="P2277" i="1"/>
  <c r="P2282" i="1"/>
  <c r="P2285" i="1"/>
  <c r="P2287" i="1"/>
  <c r="P2288" i="1"/>
  <c r="P2290" i="1"/>
  <c r="P2295" i="1"/>
  <c r="P2298" i="1"/>
  <c r="P2306" i="1"/>
  <c r="P2309" i="1"/>
  <c r="P2314" i="1"/>
  <c r="P2317" i="1"/>
  <c r="P2322" i="1"/>
  <c r="P2327" i="1"/>
  <c r="P2330" i="1"/>
  <c r="P2341" i="1"/>
  <c r="P2346" i="1"/>
  <c r="P2348" i="1"/>
  <c r="P2349" i="1"/>
  <c r="P2354" i="1"/>
  <c r="P2359" i="1"/>
  <c r="P2360" i="1"/>
  <c r="P2362" i="1"/>
  <c r="P2368" i="1"/>
  <c r="P2370" i="1"/>
  <c r="P2373" i="1"/>
  <c r="P2378" i="1"/>
  <c r="P2379" i="1"/>
  <c r="P2380" i="1"/>
  <c r="P2381" i="1"/>
  <c r="P2386" i="1"/>
  <c r="P2389" i="1"/>
  <c r="P2391" i="1"/>
  <c r="P2394" i="1"/>
  <c r="P2399" i="1"/>
  <c r="P2400" i="1"/>
  <c r="P2405" i="1"/>
  <c r="P2410" i="1"/>
  <c r="P2413" i="1"/>
  <c r="P2418" i="1"/>
  <c r="P2421" i="1"/>
  <c r="P2426" i="1"/>
  <c r="P2431" i="1"/>
  <c r="P2432" i="1"/>
  <c r="P2434" i="1"/>
  <c r="P2442" i="1"/>
  <c r="P2445" i="1"/>
  <c r="P2450" i="1"/>
  <c r="P2452" i="1"/>
  <c r="P2453" i="1"/>
  <c r="P2458" i="1"/>
  <c r="P2463" i="1"/>
  <c r="P2464" i="1"/>
  <c r="P2467" i="1"/>
  <c r="P2472" i="1"/>
  <c r="P2474" i="1"/>
  <c r="P2477" i="1"/>
  <c r="P2482" i="1"/>
  <c r="P2485" i="1"/>
  <c r="P2487" i="1"/>
  <c r="P2490" i="1"/>
  <c r="P2498" i="1"/>
  <c r="P2504" i="1"/>
  <c r="P2506" i="1"/>
  <c r="P2507" i="1"/>
  <c r="P2509" i="1"/>
  <c r="P2514" i="1"/>
  <c r="P2517" i="1"/>
  <c r="P2522" i="1"/>
  <c r="P2525" i="1"/>
  <c r="P2535" i="1"/>
  <c r="P2536" i="1"/>
  <c r="P2538" i="1"/>
  <c r="P2540" i="1"/>
  <c r="P2541" i="1"/>
  <c r="P2546" i="1"/>
  <c r="P2549" i="1"/>
  <c r="P2554" i="1"/>
  <c r="P2556" i="1"/>
  <c r="P2562" i="1"/>
  <c r="P2568" i="1"/>
  <c r="P2570" i="1"/>
  <c r="P2571" i="1"/>
  <c r="P2578" i="1"/>
  <c r="P2581" i="1"/>
  <c r="P2586" i="1"/>
  <c r="P2589" i="1"/>
  <c r="P2591" i="1"/>
  <c r="P2602" i="1"/>
  <c r="P2608" i="1"/>
  <c r="P2610" i="1"/>
  <c r="P2611" i="1"/>
  <c r="P2613" i="1"/>
  <c r="P2618" i="1"/>
  <c r="P2623" i="1"/>
  <c r="P2626" i="1"/>
  <c r="P2629" i="1"/>
  <c r="P2631" i="1"/>
  <c r="P2634" i="1"/>
  <c r="P2642" i="1"/>
  <c r="P2645" i="1"/>
  <c r="P2650" i="1"/>
  <c r="P2653" i="1"/>
  <c r="P2661" i="1"/>
  <c r="P2663" i="1"/>
  <c r="P2664" i="1"/>
  <c r="P2666" i="1"/>
  <c r="P2674" i="1"/>
  <c r="P2677" i="1"/>
  <c r="P2682" i="1"/>
  <c r="P2683" i="1"/>
  <c r="P2690" i="1"/>
  <c r="P2693" i="1"/>
  <c r="P2695" i="1"/>
  <c r="P2696" i="1"/>
  <c r="P2698" i="1"/>
  <c r="P2706" i="1"/>
  <c r="P2714" i="1"/>
  <c r="P2715" i="1"/>
  <c r="P2716" i="1"/>
  <c r="P2717" i="1"/>
  <c r="P2725" i="1"/>
  <c r="P2730" i="1"/>
  <c r="P2735" i="1"/>
  <c r="P2736" i="1"/>
  <c r="P2738" i="1"/>
  <c r="P2746" i="1"/>
  <c r="P2754" i="1"/>
  <c r="P2755" i="1"/>
  <c r="P2756" i="1"/>
  <c r="P2757" i="1"/>
  <c r="P2762" i="1"/>
  <c r="P2765" i="1"/>
  <c r="P2768" i="1"/>
  <c r="P2770" i="1"/>
  <c r="P2775" i="1"/>
  <c r="P2778" i="1"/>
  <c r="P2781" i="1"/>
  <c r="P2789" i="1"/>
  <c r="P2794" i="1"/>
  <c r="P2797" i="1"/>
  <c r="P2800" i="1"/>
  <c r="P2802" i="1"/>
  <c r="P2807" i="1"/>
  <c r="P2808" i="1"/>
  <c r="P2810" i="1"/>
  <c r="P2818" i="1"/>
  <c r="P2821" i="1"/>
  <c r="P2826" i="1"/>
  <c r="P2828" i="1"/>
  <c r="P2829" i="1"/>
  <c r="P2834" i="1"/>
  <c r="P2839" i="1"/>
  <c r="P2842" i="1"/>
  <c r="P2843" i="1"/>
  <c r="P2853" i="1"/>
  <c r="P2858" i="1"/>
  <c r="P2861" i="1"/>
  <c r="P2866" i="1"/>
  <c r="P2872" i="1"/>
  <c r="P2874" i="1"/>
  <c r="P2880" i="1"/>
  <c r="P2882" i="1"/>
  <c r="P2885" i="1"/>
  <c r="P2890" i="1"/>
  <c r="P2893" i="1"/>
  <c r="P2898" i="1"/>
  <c r="P2901" i="1"/>
  <c r="P2906" i="1"/>
  <c r="P2911" i="1"/>
  <c r="P2912" i="1"/>
  <c r="P2915" i="1"/>
  <c r="P2917" i="1"/>
  <c r="P2922" i="1"/>
  <c r="P2925" i="1"/>
  <c r="P2930" i="1"/>
  <c r="P2933" i="1"/>
  <c r="P2938" i="1"/>
  <c r="P2943" i="1"/>
  <c r="P2944" i="1"/>
  <c r="P2946" i="1"/>
  <c r="P2947" i="1"/>
  <c r="P2954" i="1"/>
  <c r="P2957" i="1"/>
  <c r="P2962" i="1"/>
  <c r="P2965" i="1"/>
  <c r="P2970" i="1"/>
  <c r="P2976" i="1"/>
  <c r="P2979" i="1"/>
  <c r="P2984" i="1"/>
  <c r="P2986" i="1"/>
  <c r="P2989" i="1"/>
  <c r="P2994" i="1"/>
  <c r="P2997" i="1"/>
  <c r="P2999" i="1"/>
  <c r="P3002" i="1"/>
  <c r="P3010" i="1"/>
  <c r="P3016" i="1"/>
  <c r="P3018" i="1"/>
  <c r="P3019" i="1"/>
  <c r="P3020" i="1"/>
  <c r="P3021" i="1"/>
  <c r="P3026" i="1"/>
  <c r="P3029" i="1"/>
  <c r="P3034" i="1"/>
  <c r="P3037" i="1"/>
  <c r="P3048" i="1"/>
  <c r="P3050" i="1"/>
  <c r="P3052" i="1"/>
  <c r="P3053" i="1"/>
  <c r="P3058" i="1"/>
  <c r="P3061" i="1"/>
  <c r="P3066" i="1"/>
  <c r="P3071" i="1"/>
  <c r="P3074" i="1"/>
  <c r="P3082" i="1"/>
  <c r="P3083" i="1"/>
  <c r="P3090" i="1"/>
  <c r="P3091" i="1"/>
  <c r="P3093" i="1"/>
  <c r="P3098" i="1"/>
  <c r="P3101" i="1"/>
  <c r="P3103" i="1"/>
  <c r="P3114" i="1"/>
  <c r="P3122" i="1"/>
  <c r="P3123" i="1"/>
  <c r="P3125" i="1"/>
  <c r="P3130" i="1"/>
  <c r="P3138" i="1"/>
  <c r="P3141" i="1"/>
  <c r="P3143" i="1"/>
  <c r="P3144" i="1"/>
  <c r="P3146" i="1"/>
  <c r="P3154" i="1"/>
  <c r="P3157" i="1"/>
  <c r="P3162" i="1"/>
  <c r="P3163" i="1"/>
  <c r="P3165" i="1"/>
  <c r="P3173" i="1"/>
  <c r="P3175" i="1"/>
  <c r="P3176" i="1"/>
  <c r="P3178" i="1"/>
  <c r="P3186" i="1"/>
  <c r="P3189" i="1"/>
  <c r="P3194" i="1"/>
  <c r="P3195" i="1"/>
  <c r="P3196" i="1"/>
  <c r="P3202" i="1"/>
  <c r="P3205" i="1"/>
  <c r="P3207" i="1"/>
  <c r="P3208" i="1"/>
  <c r="P3210" i="1"/>
  <c r="P3218" i="1"/>
  <c r="P3226" i="1"/>
  <c r="P3229" i="1"/>
  <c r="P3236" i="1"/>
  <c r="P3237" i="1"/>
  <c r="P3242" i="1"/>
  <c r="P3247" i="1"/>
  <c r="P3248" i="1"/>
  <c r="P3250" i="1"/>
  <c r="P3258" i="1"/>
  <c r="P3266" i="1"/>
  <c r="P3267" i="1"/>
  <c r="P3268" i="1"/>
  <c r="P3269" i="1"/>
  <c r="P3274" i="1"/>
  <c r="P3277" i="1"/>
  <c r="P3280" i="1"/>
  <c r="P3282" i="1"/>
  <c r="P3287" i="1"/>
  <c r="P3290" i="1"/>
  <c r="P3293" i="1"/>
  <c r="P3301" i="1"/>
  <c r="P3306" i="1"/>
  <c r="P3309" i="1"/>
  <c r="P3314" i="1"/>
  <c r="P3319" i="1"/>
  <c r="P3320" i="1"/>
  <c r="P3322" i="1"/>
  <c r="P3330" i="1"/>
  <c r="P3333" i="1"/>
  <c r="P3338" i="1"/>
  <c r="P3340" i="1"/>
  <c r="P3341" i="1"/>
  <c r="P3346" i="1"/>
  <c r="P3351" i="1"/>
  <c r="P3354" i="1"/>
  <c r="P3355" i="1"/>
  <c r="P3360" i="1"/>
  <c r="P3365" i="1"/>
  <c r="P3373" i="1"/>
  <c r="P3380" i="1"/>
  <c r="P3381" i="1"/>
  <c r="P3389" i="1"/>
  <c r="P3391" i="1"/>
  <c r="P3392" i="1"/>
  <c r="P3408" i="1"/>
  <c r="P3409" i="1"/>
  <c r="P3411" i="1"/>
  <c r="P3416" i="1"/>
  <c r="P3421" i="1"/>
  <c r="P3425" i="1"/>
  <c r="P3427" i="1"/>
  <c r="P3428" i="1"/>
  <c r="P3429" i="1"/>
  <c r="P3437" i="1"/>
  <c r="P3445" i="1"/>
  <c r="P3447" i="1"/>
  <c r="P3453" i="1"/>
  <c r="P3463" i="1"/>
  <c r="U3463" i="1" s="1"/>
  <c r="P3464" i="1"/>
  <c r="P3465" i="1"/>
  <c r="P3480" i="1"/>
  <c r="P3481" i="1"/>
  <c r="P3483" i="1"/>
  <c r="P3484" i="1"/>
  <c r="P3485" i="1"/>
  <c r="P3493" i="1"/>
  <c r="P3499" i="1"/>
  <c r="P3500" i="1"/>
  <c r="P3501" i="1"/>
  <c r="P3509" i="1"/>
  <c r="P3511" i="1"/>
  <c r="P3517" i="1"/>
  <c r="P3519" i="1"/>
  <c r="P3529" i="1"/>
  <c r="P3535" i="1"/>
  <c r="P3536" i="1"/>
  <c r="P3537" i="1"/>
  <c r="P3549" i="1"/>
  <c r="P3553" i="1"/>
  <c r="P3555" i="1"/>
  <c r="P3557" i="1"/>
  <c r="P3565" i="1"/>
  <c r="P3572" i="1"/>
  <c r="P3573" i="1"/>
  <c r="P3581" i="1"/>
  <c r="P3583" i="1"/>
  <c r="P3584" i="1"/>
  <c r="P3591" i="1"/>
  <c r="P3601" i="1"/>
  <c r="P3603" i="1"/>
  <c r="P3608" i="1"/>
  <c r="P3609" i="1"/>
  <c r="P3613" i="1"/>
  <c r="P3621" i="1"/>
  <c r="P3627" i="1"/>
  <c r="P3629" i="1"/>
  <c r="P3637" i="1"/>
  <c r="P3639" i="1"/>
  <c r="P3645" i="1"/>
  <c r="P3655" i="1"/>
  <c r="P3656" i="1"/>
  <c r="P3657" i="1"/>
  <c r="P3663" i="1"/>
  <c r="P3673" i="1"/>
  <c r="P3675" i="1"/>
  <c r="P3676" i="1"/>
  <c r="P3677" i="1"/>
  <c r="P3685" i="1"/>
  <c r="P3693" i="1"/>
  <c r="P3701" i="1"/>
  <c r="U3701" i="1" s="1"/>
  <c r="P3709" i="1"/>
  <c r="P3711" i="1"/>
  <c r="P3712" i="1"/>
  <c r="P3727" i="1"/>
  <c r="P3728" i="1"/>
  <c r="P3729" i="1"/>
  <c r="P3731" i="1"/>
  <c r="P3741" i="1"/>
  <c r="P3745" i="1"/>
  <c r="P3747" i="1"/>
  <c r="P3748" i="1"/>
  <c r="P3749" i="1"/>
  <c r="P3757" i="1"/>
  <c r="P3765" i="1"/>
  <c r="P3773" i="1"/>
  <c r="P3776" i="1"/>
  <c r="P3783" i="1"/>
  <c r="P3784" i="1"/>
  <c r="P3800" i="1"/>
  <c r="P3801" i="1"/>
  <c r="P3803" i="1"/>
  <c r="P3805" i="1"/>
  <c r="P3813" i="1"/>
  <c r="P3819" i="1"/>
  <c r="P3820" i="1"/>
  <c r="P3821" i="1"/>
  <c r="P3829" i="1"/>
  <c r="P3831" i="1"/>
  <c r="P3837" i="1"/>
  <c r="P3848" i="1"/>
  <c r="P3849" i="1"/>
  <c r="P3855" i="1"/>
  <c r="P3856" i="1"/>
  <c r="P3869" i="1"/>
  <c r="P3873" i="1"/>
  <c r="P3877" i="1"/>
  <c r="P3885" i="1"/>
  <c r="P3892" i="1"/>
  <c r="P3893" i="1"/>
  <c r="P3901" i="1"/>
  <c r="P3903" i="1"/>
  <c r="P3904" i="1"/>
  <c r="P3920" i="1"/>
  <c r="P3921" i="1"/>
  <c r="P3923" i="1"/>
  <c r="P3928" i="1"/>
  <c r="P3933" i="1"/>
  <c r="P3937" i="1"/>
  <c r="P3939" i="1"/>
  <c r="P3940" i="1"/>
  <c r="P3941" i="1"/>
  <c r="P3949" i="1"/>
  <c r="P3957" i="1"/>
  <c r="P3959" i="1"/>
  <c r="P3965" i="1"/>
  <c r="P3975" i="1"/>
  <c r="P3976" i="1"/>
  <c r="P3977" i="1"/>
  <c r="P3992" i="1"/>
  <c r="P3993" i="1"/>
  <c r="P3995" i="1"/>
  <c r="P3996" i="1"/>
  <c r="P3997" i="1"/>
  <c r="P4005" i="1"/>
  <c r="P4011" i="1"/>
  <c r="P4012" i="1"/>
  <c r="P4013" i="1"/>
  <c r="P4021" i="1"/>
  <c r="P4023" i="1"/>
  <c r="P4029" i="1"/>
  <c r="P4031" i="1"/>
  <c r="P4040" i="1"/>
  <c r="P4041" i="1"/>
  <c r="P4043" i="1"/>
  <c r="P4047" i="1"/>
  <c r="P4056" i="1"/>
  <c r="P4057" i="1"/>
  <c r="P4059" i="1"/>
  <c r="P4060" i="1"/>
  <c r="P4061" i="1"/>
  <c r="P4069" i="1"/>
  <c r="P4075" i="1"/>
  <c r="P4076" i="1"/>
  <c r="P4077" i="1"/>
  <c r="P4085" i="1"/>
  <c r="P4087" i="1"/>
  <c r="P4088" i="1"/>
  <c r="P4093" i="1"/>
  <c r="P4097" i="1"/>
  <c r="P4103" i="1"/>
  <c r="P4104" i="1"/>
  <c r="P4113" i="1"/>
  <c r="P4115" i="1"/>
  <c r="P4116" i="1"/>
  <c r="P4120" i="1"/>
  <c r="P4125" i="1"/>
  <c r="P4129" i="1"/>
  <c r="P4131" i="1"/>
  <c r="P4132" i="1"/>
  <c r="P4133" i="1"/>
  <c r="P4141" i="1"/>
  <c r="P4143" i="1"/>
  <c r="P4148" i="1"/>
  <c r="P4149" i="1"/>
  <c r="P4157" i="1"/>
  <c r="P4159" i="1"/>
  <c r="P4160" i="1"/>
  <c r="P4161" i="1"/>
  <c r="P4175" i="1"/>
  <c r="P4176" i="1"/>
  <c r="P4177" i="1"/>
  <c r="P4189" i="1"/>
  <c r="P4193" i="1"/>
  <c r="P4197" i="1"/>
  <c r="P4205" i="1"/>
  <c r="P4213" i="1"/>
  <c r="P4215" i="1"/>
  <c r="P4216" i="1"/>
  <c r="P4221" i="1"/>
  <c r="P4231" i="1"/>
  <c r="P4232" i="1"/>
  <c r="P4233" i="1"/>
  <c r="P4235" i="1"/>
  <c r="P4248" i="1"/>
  <c r="P4249" i="1"/>
  <c r="P4251" i="1"/>
  <c r="P4267" i="1"/>
  <c r="P4279" i="1"/>
  <c r="P4288" i="1"/>
  <c r="P4289" i="1"/>
  <c r="P4295" i="1"/>
  <c r="P4304" i="1"/>
  <c r="P4305" i="1"/>
  <c r="P4307" i="1"/>
  <c r="P4308" i="1"/>
  <c r="P4321" i="1"/>
  <c r="P4323" i="1"/>
  <c r="P4324" i="1"/>
  <c r="P4335" i="1"/>
  <c r="P4340" i="1"/>
  <c r="P4351" i="1"/>
  <c r="P4352" i="1"/>
  <c r="P4361" i="1"/>
  <c r="P4363" i="1"/>
  <c r="P4367" i="1"/>
  <c r="P4368" i="1"/>
  <c r="P4377" i="1"/>
  <c r="P4379" i="1"/>
  <c r="P4380" i="1"/>
  <c r="P4381" i="1"/>
  <c r="P4395" i="1"/>
  <c r="P4396" i="1"/>
  <c r="P4397" i="1"/>
  <c r="P4407" i="1"/>
  <c r="P4408" i="1"/>
  <c r="P4413" i="1"/>
  <c r="P4423" i="1"/>
  <c r="P4424" i="1"/>
  <c r="P4425" i="1"/>
  <c r="P4440" i="1"/>
  <c r="P4441" i="1"/>
  <c r="P4463" i="1"/>
  <c r="P4479" i="1"/>
  <c r="P4480" i="1"/>
  <c r="P4481" i="1"/>
  <c r="P4495" i="1"/>
  <c r="P4496" i="1"/>
  <c r="P4497" i="1"/>
  <c r="P4499" i="1"/>
  <c r="P4513" i="1"/>
  <c r="P4515" i="1"/>
  <c r="P4527" i="1"/>
  <c r="P4536" i="1"/>
  <c r="P4543" i="1"/>
  <c r="P4552" i="1"/>
  <c r="P4553" i="1"/>
  <c r="P4555" i="1"/>
  <c r="P4559" i="1"/>
  <c r="P4568" i="1"/>
  <c r="P4569" i="1"/>
  <c r="P4571" i="1"/>
  <c r="P4572" i="1"/>
  <c r="P4587" i="1"/>
  <c r="P4588" i="1"/>
  <c r="P4599" i="1"/>
  <c r="P4600" i="1"/>
  <c r="P4609" i="1"/>
  <c r="P4615" i="1"/>
  <c r="P4616" i="1"/>
  <c r="P4625" i="1"/>
  <c r="P4627" i="1"/>
  <c r="P4628" i="1"/>
  <c r="P4632" i="1"/>
  <c r="P4641" i="1"/>
  <c r="P4643" i="1"/>
  <c r="P4644" i="1"/>
  <c r="P4655" i="1"/>
  <c r="P4660" i="1"/>
  <c r="P4671" i="1"/>
  <c r="P4672" i="1"/>
  <c r="P4673" i="1"/>
  <c r="P4687" i="1"/>
  <c r="P4688" i="1"/>
  <c r="P4689" i="1"/>
  <c r="P4705" i="1"/>
  <c r="P4727" i="1"/>
  <c r="P4728" i="1"/>
  <c r="P4743" i="1"/>
  <c r="U4743" i="1" s="1"/>
  <c r="P4744" i="1"/>
  <c r="P4745" i="1"/>
  <c r="P4747" i="1"/>
  <c r="P4760" i="1"/>
  <c r="P4761" i="1"/>
  <c r="P4763" i="1"/>
  <c r="P4779" i="1"/>
  <c r="P4791" i="1"/>
  <c r="P4800" i="1"/>
  <c r="P4801" i="1"/>
  <c r="P4807" i="1"/>
  <c r="P4816" i="1"/>
  <c r="P4817" i="1"/>
  <c r="P4819" i="1"/>
  <c r="P4820" i="1"/>
  <c r="P4833" i="1"/>
  <c r="P4835" i="1"/>
  <c r="P4836" i="1"/>
  <c r="P4847" i="1"/>
  <c r="P4852" i="1"/>
  <c r="P4863" i="1"/>
  <c r="P4864" i="1"/>
  <c r="P4873" i="1"/>
  <c r="P4875" i="1"/>
  <c r="P4879" i="1"/>
  <c r="P4880" i="1"/>
  <c r="P4889" i="1"/>
  <c r="P4891" i="1"/>
  <c r="P4892" i="1"/>
  <c r="P4907" i="1"/>
  <c r="P4908" i="1"/>
  <c r="P4919" i="1"/>
  <c r="P4920" i="1"/>
  <c r="P4935" i="1"/>
  <c r="P4936" i="1"/>
  <c r="P4937" i="1"/>
  <c r="P4952" i="1"/>
  <c r="P4953" i="1"/>
  <c r="P4975" i="1"/>
  <c r="P4991" i="1"/>
  <c r="P4992" i="1"/>
  <c r="P4993" i="1"/>
  <c r="P5007" i="1"/>
  <c r="P5008" i="1"/>
  <c r="P5009" i="1"/>
  <c r="P5011" i="1"/>
  <c r="P5025" i="1"/>
  <c r="P5027" i="1"/>
  <c r="P5039" i="1"/>
  <c r="P5048" i="1"/>
  <c r="P5055" i="1"/>
  <c r="P5064" i="1"/>
  <c r="P5065" i="1"/>
  <c r="P5067" i="1"/>
  <c r="P5071" i="1"/>
  <c r="P5080" i="1"/>
  <c r="P5081" i="1"/>
  <c r="P5083" i="1"/>
  <c r="P5084" i="1"/>
  <c r="P5099" i="1"/>
  <c r="P5100" i="1"/>
  <c r="P5111" i="1"/>
  <c r="P5112" i="1"/>
  <c r="P5121" i="1"/>
  <c r="P5127" i="1"/>
  <c r="P5128" i="1"/>
  <c r="P5137" i="1"/>
  <c r="P5139" i="1"/>
  <c r="P5140" i="1"/>
  <c r="P5144" i="1"/>
  <c r="P5153" i="1"/>
  <c r="P5155" i="1"/>
  <c r="P5156" i="1"/>
  <c r="P5167" i="1"/>
  <c r="P5172" i="1"/>
  <c r="P5183" i="1"/>
  <c r="P5184" i="1"/>
  <c r="P5185" i="1"/>
  <c r="P5199" i="1"/>
  <c r="U5199" i="1" s="1"/>
  <c r="P5200" i="1"/>
  <c r="P5201" i="1"/>
  <c r="P5217" i="1"/>
  <c r="P5239" i="1"/>
  <c r="P5240" i="1"/>
  <c r="P5255" i="1"/>
  <c r="P5256" i="1"/>
  <c r="P5257" i="1"/>
  <c r="P5259" i="1"/>
  <c r="P5272" i="1"/>
  <c r="P5273" i="1"/>
  <c r="P5275" i="1"/>
  <c r="P5291" i="1"/>
  <c r="P5303" i="1"/>
  <c r="P5312" i="1"/>
  <c r="P5313" i="1"/>
  <c r="P5319" i="1"/>
  <c r="P5328" i="1"/>
  <c r="P5329" i="1"/>
  <c r="P5331" i="1"/>
  <c r="P5332" i="1"/>
  <c r="P5345" i="1"/>
  <c r="P5347" i="1"/>
  <c r="P5348" i="1"/>
  <c r="P5359" i="1"/>
  <c r="P5364" i="1"/>
  <c r="P5375" i="1"/>
  <c r="P5376" i="1"/>
  <c r="P5385" i="1"/>
  <c r="P5387" i="1"/>
  <c r="P5391" i="1"/>
  <c r="P5392" i="1"/>
  <c r="P5401" i="1"/>
  <c r="P5403" i="1"/>
  <c r="P5404" i="1"/>
  <c r="U5404" i="1" s="1"/>
  <c r="P5419" i="1"/>
  <c r="P5420" i="1"/>
  <c r="P5431" i="1"/>
  <c r="P5432" i="1"/>
  <c r="P5447" i="1"/>
  <c r="P5448" i="1"/>
  <c r="P5449" i="1"/>
  <c r="P5464" i="1"/>
  <c r="P5465" i="1"/>
  <c r="P5487" i="1"/>
  <c r="P5503" i="1"/>
  <c r="P5504" i="1"/>
  <c r="P5505" i="1"/>
  <c r="P5519" i="1"/>
  <c r="P5520" i="1"/>
  <c r="P5521" i="1"/>
  <c r="P5523" i="1"/>
  <c r="P5537" i="1"/>
  <c r="P5539" i="1"/>
  <c r="P5551" i="1"/>
  <c r="P5560" i="1"/>
  <c r="P5567" i="1"/>
  <c r="P5576" i="1"/>
  <c r="P5577" i="1"/>
  <c r="P5579" i="1"/>
  <c r="P5583" i="1"/>
  <c r="P5592" i="1"/>
  <c r="P5593" i="1"/>
  <c r="P5595" i="1"/>
  <c r="P5596" i="1"/>
  <c r="P5611" i="1"/>
  <c r="P5612" i="1"/>
  <c r="P5623" i="1"/>
  <c r="P5624" i="1"/>
  <c r="P5633" i="1"/>
  <c r="P5639" i="1"/>
  <c r="P5640" i="1"/>
  <c r="P5649" i="1"/>
  <c r="P5651" i="1"/>
  <c r="P5652" i="1"/>
  <c r="P5656" i="1"/>
  <c r="P5665" i="1"/>
  <c r="P5667" i="1"/>
  <c r="P5668" i="1"/>
  <c r="P5669" i="1"/>
  <c r="P5679" i="1"/>
  <c r="P5684" i="1"/>
  <c r="P5685" i="1"/>
  <c r="P5695" i="1"/>
  <c r="P5696" i="1"/>
  <c r="P5697" i="1"/>
  <c r="P5711" i="1"/>
  <c r="P5712" i="1"/>
  <c r="P5713" i="1"/>
  <c r="P5729" i="1"/>
  <c r="P5751" i="1"/>
  <c r="P5752" i="1"/>
  <c r="P5767" i="1"/>
  <c r="P5768" i="1"/>
  <c r="P5769" i="1"/>
  <c r="P5771" i="1"/>
  <c r="P5784" i="1"/>
  <c r="P5785" i="1"/>
  <c r="P5787" i="1"/>
  <c r="P5803" i="1"/>
  <c r="P5815" i="1"/>
  <c r="P5824" i="1"/>
  <c r="P5825" i="1"/>
  <c r="P5831" i="1"/>
  <c r="P5840" i="1"/>
  <c r="P5841" i="1"/>
  <c r="P5843" i="1"/>
  <c r="P5844" i="1"/>
  <c r="P5857" i="1"/>
  <c r="P5859" i="1"/>
  <c r="P5860" i="1"/>
  <c r="P5871" i="1"/>
  <c r="P5876" i="1"/>
  <c r="P5887" i="1"/>
  <c r="P5888" i="1"/>
  <c r="P5897" i="1"/>
  <c r="P5899" i="1"/>
  <c r="P5903" i="1"/>
  <c r="P5904" i="1"/>
  <c r="P5913" i="1"/>
  <c r="P5915" i="1"/>
  <c r="P5916" i="1"/>
  <c r="P5931" i="1"/>
  <c r="P5932" i="1"/>
  <c r="P5933" i="1"/>
  <c r="P5943" i="1"/>
  <c r="P5944" i="1"/>
  <c r="P5949" i="1"/>
  <c r="P5959" i="1"/>
  <c r="P5960" i="1"/>
  <c r="P5961" i="1"/>
  <c r="P5976" i="1"/>
  <c r="P5977" i="1"/>
  <c r="P5999" i="1"/>
  <c r="P6015" i="1"/>
  <c r="P6016" i="1"/>
  <c r="P6017" i="1"/>
  <c r="P6031" i="1"/>
  <c r="P6032" i="1"/>
  <c r="P6033" i="1"/>
  <c r="P6035" i="1"/>
  <c r="P6049" i="1"/>
  <c r="P6051" i="1"/>
  <c r="P6063" i="1"/>
  <c r="P6072" i="1"/>
  <c r="P6079" i="1"/>
  <c r="P6088" i="1"/>
  <c r="P6089" i="1"/>
  <c r="P6091" i="1"/>
  <c r="P6095" i="1"/>
  <c r="P6104" i="1"/>
  <c r="P6105" i="1"/>
  <c r="P6107" i="1"/>
  <c r="P6108" i="1"/>
  <c r="P6123" i="1"/>
  <c r="P6124" i="1"/>
  <c r="P6135" i="1"/>
  <c r="P6136" i="1"/>
  <c r="P6145" i="1"/>
  <c r="P6151" i="1"/>
  <c r="P6152" i="1"/>
  <c r="P6161" i="1"/>
  <c r="P6163" i="1"/>
  <c r="P6164" i="1"/>
  <c r="P6168" i="1"/>
  <c r="P6177" i="1"/>
  <c r="P6179" i="1"/>
  <c r="P6180" i="1"/>
  <c r="P6191" i="1"/>
  <c r="P6196" i="1"/>
  <c r="P6207" i="1"/>
  <c r="P6208" i="1"/>
  <c r="P6209" i="1"/>
  <c r="P6223" i="1"/>
  <c r="P6224" i="1"/>
  <c r="P6225" i="1"/>
  <c r="P6241" i="1"/>
  <c r="P6263" i="1"/>
  <c r="P6264" i="1"/>
  <c r="P6279" i="1"/>
  <c r="P6280" i="1"/>
  <c r="P6281" i="1"/>
  <c r="P6283" i="1"/>
  <c r="P6296" i="1"/>
  <c r="P6297" i="1"/>
  <c r="P6299" i="1"/>
  <c r="P6315" i="1"/>
  <c r="P6327" i="1"/>
  <c r="P6336" i="1"/>
  <c r="P6337" i="1"/>
  <c r="P6343" i="1"/>
  <c r="P6352" i="1"/>
  <c r="P6353" i="1"/>
  <c r="P6355" i="1"/>
  <c r="P6356" i="1"/>
  <c r="P6369" i="1"/>
  <c r="P6371" i="1"/>
  <c r="P6372" i="1"/>
  <c r="P6383" i="1"/>
  <c r="P6388" i="1"/>
  <c r="P6399" i="1"/>
  <c r="P6400" i="1"/>
  <c r="P6409" i="1"/>
  <c r="P6411" i="1"/>
  <c r="P6415" i="1"/>
  <c r="P6416" i="1"/>
  <c r="P6425" i="1"/>
  <c r="U6425" i="1" s="1"/>
  <c r="P6427" i="1"/>
  <c r="P6428" i="1"/>
  <c r="P6443" i="1"/>
  <c r="P6444" i="1"/>
  <c r="P6455" i="1"/>
  <c r="P6456" i="1"/>
  <c r="P6471" i="1"/>
  <c r="P6472" i="1"/>
  <c r="P6473" i="1"/>
  <c r="P6488" i="1"/>
  <c r="P6489" i="1"/>
  <c r="P6511" i="1"/>
  <c r="P6527" i="1"/>
  <c r="P6528" i="1"/>
  <c r="P6529" i="1"/>
  <c r="P6543" i="1"/>
  <c r="P6544" i="1"/>
  <c r="P6545" i="1"/>
  <c r="P6547" i="1"/>
  <c r="P6561" i="1"/>
  <c r="P6563" i="1"/>
  <c r="P6575" i="1"/>
  <c r="P6584" i="1"/>
  <c r="P6591" i="1"/>
  <c r="P6600" i="1"/>
  <c r="U6600" i="1" s="1"/>
  <c r="P6601" i="1"/>
  <c r="P6603" i="1"/>
  <c r="P6607" i="1"/>
  <c r="P6616" i="1"/>
  <c r="P6617" i="1"/>
  <c r="P6619" i="1"/>
  <c r="P6620" i="1"/>
  <c r="P6635" i="1"/>
  <c r="P6636" i="1"/>
  <c r="P6647" i="1"/>
  <c r="P6648" i="1"/>
  <c r="P6657" i="1"/>
  <c r="P6663" i="1"/>
  <c r="P6664" i="1"/>
  <c r="P6673" i="1"/>
  <c r="P6675" i="1"/>
  <c r="P6676" i="1"/>
  <c r="P6680" i="1"/>
  <c r="P6689" i="1"/>
  <c r="P6691" i="1"/>
  <c r="P6692" i="1"/>
  <c r="P6703" i="1"/>
  <c r="U6703" i="1" s="1"/>
  <c r="P6708" i="1"/>
  <c r="P6719" i="1"/>
  <c r="P6720" i="1"/>
  <c r="P6721" i="1"/>
  <c r="P6735" i="1"/>
  <c r="P6736" i="1"/>
  <c r="P6737" i="1"/>
  <c r="P6753" i="1"/>
  <c r="P6775" i="1"/>
  <c r="P6776" i="1"/>
  <c r="P6791" i="1"/>
  <c r="P6792" i="1"/>
  <c r="P6793" i="1"/>
  <c r="P6795" i="1"/>
  <c r="P6808" i="1"/>
  <c r="P6809" i="1"/>
  <c r="P6811" i="1"/>
  <c r="P6827" i="1"/>
  <c r="P6839" i="1"/>
  <c r="P6848" i="1"/>
  <c r="P6849" i="1"/>
  <c r="P6855" i="1"/>
  <c r="P6864" i="1"/>
  <c r="P6865" i="1"/>
  <c r="P6867" i="1"/>
  <c r="P6868" i="1"/>
  <c r="P6881" i="1"/>
  <c r="P6883" i="1"/>
  <c r="P6884" i="1"/>
  <c r="P6895" i="1"/>
  <c r="P6900" i="1"/>
  <c r="P6911" i="1"/>
  <c r="P6912" i="1"/>
  <c r="P6921" i="1"/>
  <c r="P6923" i="1"/>
  <c r="P6927" i="1"/>
  <c r="P6928" i="1"/>
  <c r="P6937" i="1"/>
  <c r="P6939" i="1"/>
  <c r="P6940" i="1"/>
  <c r="P6941" i="1"/>
  <c r="P6955" i="1"/>
  <c r="P6956" i="1"/>
  <c r="P6967" i="1"/>
  <c r="P6968" i="1"/>
  <c r="P6983" i="1"/>
  <c r="P6984" i="1"/>
  <c r="P6985" i="1"/>
  <c r="P7000" i="1"/>
  <c r="P7001" i="1"/>
  <c r="P7023" i="1"/>
  <c r="P7039" i="1"/>
  <c r="P7040" i="1"/>
  <c r="P7041" i="1"/>
  <c r="P7055" i="1"/>
  <c r="P7056" i="1"/>
  <c r="P7057" i="1"/>
  <c r="P7059" i="1"/>
  <c r="P7073" i="1"/>
  <c r="P7075" i="1"/>
  <c r="P7087" i="1"/>
  <c r="P7096" i="1"/>
  <c r="P7103" i="1"/>
  <c r="P7112" i="1"/>
  <c r="P7113" i="1"/>
  <c r="P7115" i="1"/>
  <c r="P7119" i="1"/>
  <c r="P7128" i="1"/>
  <c r="P7129" i="1"/>
  <c r="P7131" i="1"/>
  <c r="P7132" i="1"/>
  <c r="P7147" i="1"/>
  <c r="U7147" i="1" s="1"/>
  <c r="P7148" i="1"/>
  <c r="P7159" i="1"/>
  <c r="P7160" i="1"/>
  <c r="P7169" i="1"/>
  <c r="P7175" i="1"/>
  <c r="P7176" i="1"/>
  <c r="P7185" i="1"/>
  <c r="P7187" i="1"/>
  <c r="P7188" i="1"/>
  <c r="P7192" i="1"/>
  <c r="P7201" i="1"/>
  <c r="P7203" i="1"/>
  <c r="P7204" i="1"/>
  <c r="P7215" i="1"/>
  <c r="P7220" i="1"/>
  <c r="P7231" i="1"/>
  <c r="P7232" i="1"/>
  <c r="P7233" i="1"/>
  <c r="P7247" i="1"/>
  <c r="P7248" i="1"/>
  <c r="P7249" i="1"/>
  <c r="P7265" i="1"/>
  <c r="P7287" i="1"/>
  <c r="P7288" i="1"/>
  <c r="P7303" i="1"/>
  <c r="P7304" i="1"/>
  <c r="P7305" i="1"/>
  <c r="P7307" i="1"/>
  <c r="P7320" i="1"/>
  <c r="P7321" i="1"/>
  <c r="P7323" i="1"/>
  <c r="P7339" i="1"/>
  <c r="P7351" i="1"/>
  <c r="P7360" i="1"/>
  <c r="P7361" i="1"/>
  <c r="P7367" i="1"/>
  <c r="P7376" i="1"/>
  <c r="P7377" i="1"/>
  <c r="P7379" i="1"/>
  <c r="P7380" i="1"/>
  <c r="P7393" i="1"/>
  <c r="P7395" i="1"/>
  <c r="P7396" i="1"/>
  <c r="P7407" i="1"/>
  <c r="P7412" i="1"/>
  <c r="P7423" i="1"/>
  <c r="P7424" i="1"/>
  <c r="P7432" i="1"/>
  <c r="P7433" i="1"/>
  <c r="P7435" i="1"/>
  <c r="P7436" i="1"/>
  <c r="P7448" i="1"/>
  <c r="P7449" i="1"/>
  <c r="P7457" i="1"/>
  <c r="P7459" i="1"/>
  <c r="U7459" i="1" s="1"/>
  <c r="P7460" i="1"/>
  <c r="P7471" i="1"/>
  <c r="P7472" i="1"/>
  <c r="P7480" i="1"/>
  <c r="P7481" i="1"/>
  <c r="P7495" i="1"/>
  <c r="P7496" i="1"/>
  <c r="P7497" i="1"/>
  <c r="P7505" i="1"/>
  <c r="P7507" i="1"/>
  <c r="P7508" i="1"/>
  <c r="P7521" i="1"/>
  <c r="P7523" i="1"/>
  <c r="P7543" i="1"/>
  <c r="P7544" i="1"/>
  <c r="P7545" i="1"/>
  <c r="P7553" i="1"/>
  <c r="P7555" i="1"/>
  <c r="P7559" i="1"/>
  <c r="P7567" i="1"/>
  <c r="P7568" i="1"/>
  <c r="P7569" i="1"/>
  <c r="P7571" i="1"/>
  <c r="P7591" i="1"/>
  <c r="U7591" i="1" s="1"/>
  <c r="P7595" i="1"/>
  <c r="P7596" i="1"/>
  <c r="P7607" i="1"/>
  <c r="P7615" i="1"/>
  <c r="P7616" i="1"/>
  <c r="P7617" i="1"/>
  <c r="P7619" i="1"/>
  <c r="P7631" i="1"/>
  <c r="P7632" i="1"/>
  <c r="P7640" i="1"/>
  <c r="P7641" i="1"/>
  <c r="P7643" i="1"/>
  <c r="P7644" i="1"/>
  <c r="P7655" i="1"/>
  <c r="P7663" i="1"/>
  <c r="U7663" i="1" s="1"/>
  <c r="P7664" i="1"/>
  <c r="U7664" i="1" s="1"/>
  <c r="P7668" i="1"/>
  <c r="P7679" i="1"/>
  <c r="U7679" i="1" s="1"/>
  <c r="P7680" i="1"/>
  <c r="P7688" i="1"/>
  <c r="P7689" i="1"/>
  <c r="P7691" i="1"/>
  <c r="P7692" i="1"/>
  <c r="P7704" i="1"/>
  <c r="P7705" i="1"/>
  <c r="P7713" i="1"/>
  <c r="P7715" i="1"/>
  <c r="P7716" i="1"/>
  <c r="P7727" i="1"/>
  <c r="P7728" i="1"/>
  <c r="P7736" i="1"/>
  <c r="P7737" i="1"/>
  <c r="P7751" i="1"/>
  <c r="P7752" i="1"/>
  <c r="P7753" i="1"/>
  <c r="P7761" i="1"/>
  <c r="P7763" i="1"/>
  <c r="P7764" i="1"/>
  <c r="P7777" i="1"/>
  <c r="P7779" i="1"/>
  <c r="P7799" i="1"/>
  <c r="U7799" i="1" s="1"/>
  <c r="P7800" i="1"/>
  <c r="P7801" i="1"/>
  <c r="P7809" i="1"/>
  <c r="P7811" i="1"/>
  <c r="P7815" i="1"/>
  <c r="P7823" i="1"/>
  <c r="P7824" i="1"/>
  <c r="P7825" i="1"/>
  <c r="P7827" i="1"/>
  <c r="P7847" i="1"/>
  <c r="P7851" i="1"/>
  <c r="P7852" i="1"/>
  <c r="P7863" i="1"/>
  <c r="P7871" i="1"/>
  <c r="P7872" i="1"/>
  <c r="P7873" i="1"/>
  <c r="P7875" i="1"/>
  <c r="P7887" i="1"/>
  <c r="P7888" i="1"/>
  <c r="P7896" i="1"/>
  <c r="P7897" i="1"/>
  <c r="P7899" i="1"/>
  <c r="P7900" i="1"/>
  <c r="P7911" i="1"/>
  <c r="P7919" i="1"/>
  <c r="P7920" i="1"/>
  <c r="P7924" i="1"/>
  <c r="P7935" i="1"/>
  <c r="P7936" i="1"/>
  <c r="P7944" i="1"/>
  <c r="P7945" i="1"/>
  <c r="P7947" i="1"/>
  <c r="P7948" i="1"/>
  <c r="P7960" i="1"/>
  <c r="P7961" i="1"/>
  <c r="P7969" i="1"/>
  <c r="P7971" i="1"/>
  <c r="P7972" i="1"/>
  <c r="P7983" i="1"/>
  <c r="P7984" i="1"/>
  <c r="P7992" i="1"/>
  <c r="P7993" i="1"/>
  <c r="P8007" i="1"/>
  <c r="P8008" i="1"/>
  <c r="P8009" i="1"/>
  <c r="P8017" i="1"/>
  <c r="P8019" i="1"/>
  <c r="P8020" i="1"/>
  <c r="P8033" i="1"/>
  <c r="P8035" i="1"/>
  <c r="P8055" i="1"/>
  <c r="U8055" i="1" s="1"/>
  <c r="P8056" i="1"/>
  <c r="P8057" i="1"/>
  <c r="P8065" i="1"/>
  <c r="P8067" i="1"/>
  <c r="P8071" i="1"/>
  <c r="P8079" i="1"/>
  <c r="P8080" i="1"/>
  <c r="P8081" i="1"/>
  <c r="P8083" i="1"/>
  <c r="P8103" i="1"/>
  <c r="P8104" i="1"/>
  <c r="P8107" i="1"/>
  <c r="P8112" i="1"/>
  <c r="P8113" i="1"/>
  <c r="P8116" i="1"/>
  <c r="P8127" i="1"/>
  <c r="P8135" i="1"/>
  <c r="P8136" i="1"/>
  <c r="P8137" i="1"/>
  <c r="P8144" i="1"/>
  <c r="P8145" i="1"/>
  <c r="P8147" i="1"/>
  <c r="P8148" i="1"/>
  <c r="P8167" i="1"/>
  <c r="P8168" i="1"/>
  <c r="P8175" i="1"/>
  <c r="P8176" i="1"/>
  <c r="P8177" i="1"/>
  <c r="P8180" i="1"/>
  <c r="P8185" i="1"/>
  <c r="P8187" i="1"/>
  <c r="P8199" i="1"/>
  <c r="P8200" i="1"/>
  <c r="P8207" i="1"/>
  <c r="P8208" i="1"/>
  <c r="P8209" i="1"/>
  <c r="P8211" i="1"/>
  <c r="P8217" i="1"/>
  <c r="P8219" i="1"/>
  <c r="P8220" i="1"/>
  <c r="P8221" i="1"/>
  <c r="P8231" i="1"/>
  <c r="P8239" i="1"/>
  <c r="P8240" i="1"/>
  <c r="P8241" i="1"/>
  <c r="P8248" i="1"/>
  <c r="P8249" i="1"/>
  <c r="P8251" i="1"/>
  <c r="P8253" i="1"/>
  <c r="P8263" i="1"/>
  <c r="P8271" i="1"/>
  <c r="P8272" i="1"/>
  <c r="P8273" i="1"/>
  <c r="P8280" i="1"/>
  <c r="P8281" i="1"/>
  <c r="P8283" i="1"/>
  <c r="P8284" i="1"/>
  <c r="P8303" i="1"/>
  <c r="P8304" i="1"/>
  <c r="P8311" i="1"/>
  <c r="U8311" i="1" s="1"/>
  <c r="P8312" i="1"/>
  <c r="P8313" i="1"/>
  <c r="P8315" i="1"/>
  <c r="P8321" i="1"/>
  <c r="P8323" i="1"/>
  <c r="P8324" i="1"/>
  <c r="U8324" i="1" s="1"/>
  <c r="P8335" i="1"/>
  <c r="P8336" i="1"/>
  <c r="P8344" i="1"/>
  <c r="P8345" i="1"/>
  <c r="P8347" i="1"/>
  <c r="P8353" i="1"/>
  <c r="P8355" i="1"/>
  <c r="P8356" i="1"/>
  <c r="P8367" i="1"/>
  <c r="P8375" i="1"/>
  <c r="U8375" i="1" s="1"/>
  <c r="P8376" i="1"/>
  <c r="P8377" i="1"/>
  <c r="P8384" i="1"/>
  <c r="P8385" i="1"/>
  <c r="P8387" i="1"/>
  <c r="P8388" i="1"/>
  <c r="U8388" i="1" s="1"/>
  <c r="P8399" i="1"/>
  <c r="P8408" i="1"/>
  <c r="P8409" i="1"/>
  <c r="P8415" i="1"/>
  <c r="P8417" i="1"/>
  <c r="P8419" i="1"/>
  <c r="P8420" i="1"/>
  <c r="P8439" i="1"/>
  <c r="U8439" i="1" s="1"/>
  <c r="P8440" i="1"/>
  <c r="P8447" i="1"/>
  <c r="P8448" i="1"/>
  <c r="P8449" i="1"/>
  <c r="P8451" i="1"/>
  <c r="P8457" i="1"/>
  <c r="P8459" i="1"/>
  <c r="P8460" i="1"/>
  <c r="P8472" i="1"/>
  <c r="P8479" i="1"/>
  <c r="P8481" i="1"/>
  <c r="P8483" i="1"/>
  <c r="P8488" i="1"/>
  <c r="P8491" i="1"/>
  <c r="P8492" i="1"/>
  <c r="P8503" i="1"/>
  <c r="P8511" i="1"/>
  <c r="P8512" i="1"/>
  <c r="P8513" i="1"/>
  <c r="P8520" i="1"/>
  <c r="P8521" i="1"/>
  <c r="P8523" i="1"/>
  <c r="P8524" i="1"/>
  <c r="P8543" i="1"/>
  <c r="P8545" i="1"/>
  <c r="P8551" i="1"/>
  <c r="P8552" i="1"/>
  <c r="P8555" i="1"/>
  <c r="P8556" i="1"/>
  <c r="P8561" i="1"/>
  <c r="P8575" i="1"/>
  <c r="P8576" i="1"/>
  <c r="P8583" i="1"/>
  <c r="P8584" i="1"/>
  <c r="P8585" i="1"/>
  <c r="P8587" i="1"/>
  <c r="P8593" i="1"/>
  <c r="P8595" i="1"/>
  <c r="P8596" i="1"/>
  <c r="P8607" i="1"/>
  <c r="P8615" i="1"/>
  <c r="P8616" i="1"/>
  <c r="P8619" i="1"/>
  <c r="P8624" i="1"/>
  <c r="P8625" i="1"/>
  <c r="P8628" i="1"/>
  <c r="P8639" i="1"/>
  <c r="P8647" i="1"/>
  <c r="P8648" i="1"/>
  <c r="P8649" i="1"/>
  <c r="P8656" i="1"/>
  <c r="P8657" i="1"/>
  <c r="P8659" i="1"/>
  <c r="P8660" i="1"/>
  <c r="P8679" i="1"/>
  <c r="P8680" i="1"/>
  <c r="P8687" i="1"/>
  <c r="P8688" i="1"/>
  <c r="P8689" i="1"/>
  <c r="P8692" i="1"/>
  <c r="P8697" i="1"/>
  <c r="P8699" i="1"/>
  <c r="P8711" i="1"/>
  <c r="P8712" i="1"/>
  <c r="P8719" i="1"/>
  <c r="P8720" i="1"/>
  <c r="P8721" i="1"/>
  <c r="P8723" i="1"/>
  <c r="P8729" i="1"/>
  <c r="P8731" i="1"/>
  <c r="P8732" i="1"/>
  <c r="P8743" i="1"/>
  <c r="P8751" i="1"/>
  <c r="P8752" i="1"/>
  <c r="P8753" i="1"/>
  <c r="P8760" i="1"/>
  <c r="P8761" i="1"/>
  <c r="P8763" i="1"/>
  <c r="O12" i="1"/>
  <c r="P12" i="1" s="1"/>
  <c r="U12" i="1" s="1"/>
  <c r="O13" i="1"/>
  <c r="P13" i="1" s="1"/>
  <c r="U13" i="1" s="1"/>
  <c r="O14" i="1"/>
  <c r="P14" i="1" s="1"/>
  <c r="O15" i="1"/>
  <c r="P15" i="1" s="1"/>
  <c r="U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O56" i="1"/>
  <c r="P56" i="1" s="1"/>
  <c r="O57" i="1"/>
  <c r="P57" i="1" s="1"/>
  <c r="O58" i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O75" i="1"/>
  <c r="P75" i="1" s="1"/>
  <c r="O76" i="1"/>
  <c r="P76" i="1" s="1"/>
  <c r="O77" i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O88" i="1"/>
  <c r="P88" i="1" s="1"/>
  <c r="O89" i="1"/>
  <c r="P89" i="1" s="1"/>
  <c r="O90" i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O107" i="1"/>
  <c r="P107" i="1" s="1"/>
  <c r="O108" i="1"/>
  <c r="P108" i="1" s="1"/>
  <c r="O109" i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O123" i="1"/>
  <c r="P123" i="1" s="1"/>
  <c r="O124" i="1"/>
  <c r="P124" i="1" s="1"/>
  <c r="O125" i="1"/>
  <c r="P125" i="1" s="1"/>
  <c r="O126" i="1"/>
  <c r="P126" i="1" s="1"/>
  <c r="O127" i="1"/>
  <c r="O128" i="1"/>
  <c r="P128" i="1" s="1"/>
  <c r="O129" i="1"/>
  <c r="P129" i="1" s="1"/>
  <c r="O130" i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O155" i="1"/>
  <c r="P155" i="1" s="1"/>
  <c r="O156" i="1"/>
  <c r="P156" i="1" s="1"/>
  <c r="O157" i="1"/>
  <c r="P157" i="1" s="1"/>
  <c r="O158" i="1"/>
  <c r="P158" i="1" s="1"/>
  <c r="O159" i="1"/>
  <c r="O160" i="1"/>
  <c r="P160" i="1" s="1"/>
  <c r="O161" i="1"/>
  <c r="P161" i="1" s="1"/>
  <c r="O162" i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U189" i="1" s="1"/>
  <c r="O190" i="1"/>
  <c r="P190" i="1" s="1"/>
  <c r="O191" i="1"/>
  <c r="O192" i="1"/>
  <c r="P192" i="1" s="1"/>
  <c r="O193" i="1"/>
  <c r="P193" i="1" s="1"/>
  <c r="O194" i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O203" i="1"/>
  <c r="P203" i="1" s="1"/>
  <c r="O204" i="1"/>
  <c r="P204" i="1" s="1"/>
  <c r="O205" i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O214" i="1"/>
  <c r="P214" i="1" s="1"/>
  <c r="O215" i="1"/>
  <c r="P215" i="1" s="1"/>
  <c r="O216" i="1"/>
  <c r="P216" i="1" s="1"/>
  <c r="O217" i="1"/>
  <c r="P217" i="1" s="1"/>
  <c r="O218" i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O227" i="1"/>
  <c r="O228" i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O235" i="1"/>
  <c r="P235" i="1" s="1"/>
  <c r="O236" i="1"/>
  <c r="P236" i="1" s="1"/>
  <c r="O237" i="1"/>
  <c r="O238" i="1"/>
  <c r="P238" i="1" s="1"/>
  <c r="O239" i="1"/>
  <c r="P239" i="1" s="1"/>
  <c r="O240" i="1"/>
  <c r="P240" i="1" s="1"/>
  <c r="O241" i="1"/>
  <c r="P241" i="1" s="1"/>
  <c r="O242" i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O251" i="1"/>
  <c r="P251" i="1" s="1"/>
  <c r="O252" i="1"/>
  <c r="O253" i="1"/>
  <c r="O254" i="1"/>
  <c r="P254" i="1" s="1"/>
  <c r="O255" i="1"/>
  <c r="P255" i="1" s="1"/>
  <c r="O256" i="1"/>
  <c r="P256" i="1" s="1"/>
  <c r="O257" i="1"/>
  <c r="P257" i="1" s="1"/>
  <c r="O258" i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O280" i="1"/>
  <c r="P280" i="1" s="1"/>
  <c r="O281" i="1"/>
  <c r="P281" i="1" s="1"/>
  <c r="O282" i="1"/>
  <c r="O283" i="1"/>
  <c r="P283" i="1" s="1"/>
  <c r="O284" i="1"/>
  <c r="P284" i="1" s="1"/>
  <c r="O285" i="1"/>
  <c r="P285" i="1" s="1"/>
  <c r="U285" i="1" s="1"/>
  <c r="O286" i="1"/>
  <c r="P286" i="1" s="1"/>
  <c r="O287" i="1"/>
  <c r="P287" i="1" s="1"/>
  <c r="O288" i="1"/>
  <c r="P288" i="1" s="1"/>
  <c r="U288" i="1" s="1"/>
  <c r="O289" i="1"/>
  <c r="P289" i="1" s="1"/>
  <c r="O290" i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O302" i="1"/>
  <c r="P302" i="1" s="1"/>
  <c r="O303" i="1"/>
  <c r="P303" i="1" s="1"/>
  <c r="O304" i="1"/>
  <c r="P304" i="1" s="1"/>
  <c r="O305" i="1"/>
  <c r="P305" i="1" s="1"/>
  <c r="O306" i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O315" i="1"/>
  <c r="P315" i="1" s="1"/>
  <c r="O316" i="1"/>
  <c r="P316" i="1" s="1"/>
  <c r="O317" i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U327" i="1" s="1"/>
  <c r="O328" i="1"/>
  <c r="P328" i="1" s="1"/>
  <c r="O329" i="1"/>
  <c r="P329" i="1" s="1"/>
  <c r="O330" i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O339" i="1"/>
  <c r="O340" i="1"/>
  <c r="O341" i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O350" i="1"/>
  <c r="P350" i="1" s="1"/>
  <c r="O351" i="1"/>
  <c r="P351" i="1" s="1"/>
  <c r="O352" i="1"/>
  <c r="P352" i="1" s="1"/>
  <c r="O353" i="1"/>
  <c r="P353" i="1" s="1"/>
  <c r="O354" i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O363" i="1"/>
  <c r="O364" i="1"/>
  <c r="O365" i="1"/>
  <c r="O366" i="1"/>
  <c r="P366" i="1" s="1"/>
  <c r="O367" i="1"/>
  <c r="P367" i="1" s="1"/>
  <c r="O368" i="1"/>
  <c r="P368" i="1" s="1"/>
  <c r="O369" i="1"/>
  <c r="P369" i="1" s="1"/>
  <c r="O370" i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O379" i="1"/>
  <c r="P379" i="1" s="1"/>
  <c r="O380" i="1"/>
  <c r="P380" i="1" s="1"/>
  <c r="O381" i="1"/>
  <c r="P381" i="1" s="1"/>
  <c r="O382" i="1"/>
  <c r="P382" i="1" s="1"/>
  <c r="O383" i="1"/>
  <c r="O384" i="1"/>
  <c r="P384" i="1" s="1"/>
  <c r="O385" i="1"/>
  <c r="P385" i="1" s="1"/>
  <c r="O386" i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O395" i="1"/>
  <c r="P395" i="1" s="1"/>
  <c r="O396" i="1"/>
  <c r="O397" i="1"/>
  <c r="O398" i="1"/>
  <c r="P398" i="1" s="1"/>
  <c r="O399" i="1"/>
  <c r="P399" i="1" s="1"/>
  <c r="O400" i="1"/>
  <c r="P400" i="1" s="1"/>
  <c r="O401" i="1"/>
  <c r="P401" i="1" s="1"/>
  <c r="O402" i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O411" i="1"/>
  <c r="P411" i="1" s="1"/>
  <c r="O412" i="1"/>
  <c r="P412" i="1" s="1"/>
  <c r="O413" i="1"/>
  <c r="O414" i="1"/>
  <c r="P414" i="1" s="1"/>
  <c r="O415" i="1"/>
  <c r="P415" i="1" s="1"/>
  <c r="O416" i="1"/>
  <c r="P416" i="1" s="1"/>
  <c r="O417" i="1"/>
  <c r="P417" i="1" s="1"/>
  <c r="O418" i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O435" i="1"/>
  <c r="P435" i="1" s="1"/>
  <c r="O436" i="1"/>
  <c r="P436" i="1" s="1"/>
  <c r="O437" i="1"/>
  <c r="O438" i="1"/>
  <c r="P438" i="1" s="1"/>
  <c r="O439" i="1"/>
  <c r="P439" i="1" s="1"/>
  <c r="O440" i="1"/>
  <c r="P440" i="1" s="1"/>
  <c r="O441" i="1"/>
  <c r="P441" i="1" s="1"/>
  <c r="O442" i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O467" i="1"/>
  <c r="P467" i="1" s="1"/>
  <c r="O468" i="1"/>
  <c r="P468" i="1" s="1"/>
  <c r="O469" i="1"/>
  <c r="O470" i="1"/>
  <c r="P470" i="1" s="1"/>
  <c r="O471" i="1"/>
  <c r="P471" i="1" s="1"/>
  <c r="O472" i="1"/>
  <c r="P472" i="1" s="1"/>
  <c r="O473" i="1"/>
  <c r="P473" i="1" s="1"/>
  <c r="O474" i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O483" i="1"/>
  <c r="P483" i="1" s="1"/>
  <c r="O484" i="1"/>
  <c r="P484" i="1" s="1"/>
  <c r="O485" i="1"/>
  <c r="P485" i="1" s="1"/>
  <c r="O486" i="1"/>
  <c r="P486" i="1" s="1"/>
  <c r="O487" i="1"/>
  <c r="O488" i="1"/>
  <c r="P488" i="1" s="1"/>
  <c r="O489" i="1"/>
  <c r="P489" i="1" s="1"/>
  <c r="O490" i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O507" i="1"/>
  <c r="P507" i="1" s="1"/>
  <c r="O508" i="1"/>
  <c r="P508" i="1" s="1"/>
  <c r="O509" i="1"/>
  <c r="O510" i="1"/>
  <c r="P510" i="1" s="1"/>
  <c r="O511" i="1"/>
  <c r="P511" i="1" s="1"/>
  <c r="O512" i="1"/>
  <c r="P512" i="1" s="1"/>
  <c r="O513" i="1"/>
  <c r="P513" i="1" s="1"/>
  <c r="O514" i="1"/>
  <c r="O515" i="1"/>
  <c r="P515" i="1" s="1"/>
  <c r="O516" i="1"/>
  <c r="P516" i="1" s="1"/>
  <c r="O517" i="1"/>
  <c r="P517" i="1" s="1"/>
  <c r="O518" i="1"/>
  <c r="P518" i="1" s="1"/>
  <c r="O519" i="1"/>
  <c r="O520" i="1"/>
  <c r="P520" i="1" s="1"/>
  <c r="O521" i="1"/>
  <c r="P521" i="1" s="1"/>
  <c r="O522" i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O556" i="1"/>
  <c r="P556" i="1" s="1"/>
  <c r="O557" i="1"/>
  <c r="O558" i="1"/>
  <c r="P558" i="1" s="1"/>
  <c r="O559" i="1"/>
  <c r="P559" i="1" s="1"/>
  <c r="O560" i="1"/>
  <c r="P560" i="1" s="1"/>
  <c r="O561" i="1"/>
  <c r="P561" i="1" s="1"/>
  <c r="O562" i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O571" i="1"/>
  <c r="P571" i="1" s="1"/>
  <c r="O572" i="1"/>
  <c r="P572" i="1" s="1"/>
  <c r="O573" i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O595" i="1"/>
  <c r="P595" i="1" s="1"/>
  <c r="O596" i="1"/>
  <c r="P596" i="1" s="1"/>
  <c r="O597" i="1"/>
  <c r="O598" i="1"/>
  <c r="P598" i="1" s="1"/>
  <c r="O599" i="1"/>
  <c r="P599" i="1" s="1"/>
  <c r="U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O611" i="1"/>
  <c r="P611" i="1" s="1"/>
  <c r="O612" i="1"/>
  <c r="P612" i="1" s="1"/>
  <c r="O613" i="1"/>
  <c r="P613" i="1" s="1"/>
  <c r="O614" i="1"/>
  <c r="P614" i="1" s="1"/>
  <c r="O615" i="1"/>
  <c r="O616" i="1"/>
  <c r="P616" i="1" s="1"/>
  <c r="O617" i="1"/>
  <c r="P617" i="1" s="1"/>
  <c r="O618" i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O627" i="1"/>
  <c r="P627" i="1" s="1"/>
  <c r="O628" i="1"/>
  <c r="P628" i="1" s="1"/>
  <c r="O629" i="1"/>
  <c r="O630" i="1"/>
  <c r="P630" i="1" s="1"/>
  <c r="O631" i="1"/>
  <c r="O632" i="1"/>
  <c r="P632" i="1" s="1"/>
  <c r="O633" i="1"/>
  <c r="P633" i="1" s="1"/>
  <c r="O634" i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O643" i="1"/>
  <c r="P643" i="1" s="1"/>
  <c r="O644" i="1"/>
  <c r="P644" i="1" s="1"/>
  <c r="U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O651" i="1"/>
  <c r="P651" i="1" s="1"/>
  <c r="O652" i="1"/>
  <c r="P652" i="1" s="1"/>
  <c r="O653" i="1"/>
  <c r="O654" i="1"/>
  <c r="P654" i="1" s="1"/>
  <c r="O655" i="1"/>
  <c r="P655" i="1" s="1"/>
  <c r="O656" i="1"/>
  <c r="P656" i="1" s="1"/>
  <c r="O657" i="1"/>
  <c r="P657" i="1" s="1"/>
  <c r="O658" i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O667" i="1"/>
  <c r="P667" i="1" s="1"/>
  <c r="O668" i="1"/>
  <c r="O669" i="1"/>
  <c r="O670" i="1"/>
  <c r="P670" i="1" s="1"/>
  <c r="O671" i="1"/>
  <c r="P671" i="1" s="1"/>
  <c r="O672" i="1"/>
  <c r="P672" i="1" s="1"/>
  <c r="O673" i="1"/>
  <c r="P673" i="1" s="1"/>
  <c r="O674" i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O691" i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O699" i="1"/>
  <c r="P699" i="1" s="1"/>
  <c r="O700" i="1"/>
  <c r="P700" i="1" s="1"/>
  <c r="O701" i="1"/>
  <c r="O702" i="1"/>
  <c r="P702" i="1" s="1"/>
  <c r="O703" i="1"/>
  <c r="P703" i="1" s="1"/>
  <c r="O704" i="1"/>
  <c r="P704" i="1" s="1"/>
  <c r="O705" i="1"/>
  <c r="P705" i="1" s="1"/>
  <c r="O706" i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O715" i="1"/>
  <c r="P715" i="1" s="1"/>
  <c r="O716" i="1"/>
  <c r="P716" i="1" s="1"/>
  <c r="O717" i="1"/>
  <c r="O718" i="1"/>
  <c r="P718" i="1" s="1"/>
  <c r="O719" i="1"/>
  <c r="P719" i="1" s="1"/>
  <c r="O720" i="1"/>
  <c r="P720" i="1" s="1"/>
  <c r="O721" i="1"/>
  <c r="P721" i="1" s="1"/>
  <c r="O722" i="1"/>
  <c r="O723" i="1"/>
  <c r="P723" i="1" s="1"/>
  <c r="O724" i="1"/>
  <c r="P724" i="1" s="1"/>
  <c r="O725" i="1"/>
  <c r="O726" i="1"/>
  <c r="P726" i="1" s="1"/>
  <c r="O727" i="1"/>
  <c r="P727" i="1" s="1"/>
  <c r="O728" i="1"/>
  <c r="P728" i="1" s="1"/>
  <c r="O729" i="1"/>
  <c r="P729" i="1" s="1"/>
  <c r="O730" i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O739" i="1"/>
  <c r="P739" i="1" s="1"/>
  <c r="O740" i="1"/>
  <c r="P740" i="1" s="1"/>
  <c r="O741" i="1"/>
  <c r="P741" i="1" s="1"/>
  <c r="U741" i="1" s="1"/>
  <c r="O742" i="1"/>
  <c r="P742" i="1" s="1"/>
  <c r="O743" i="1"/>
  <c r="P743" i="1" s="1"/>
  <c r="O744" i="1"/>
  <c r="P744" i="1" s="1"/>
  <c r="O745" i="1"/>
  <c r="P745" i="1" s="1"/>
  <c r="O746" i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O755" i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O771" i="1"/>
  <c r="P771" i="1" s="1"/>
  <c r="O772" i="1"/>
  <c r="P772" i="1" s="1"/>
  <c r="O773" i="1"/>
  <c r="P773" i="1" s="1"/>
  <c r="O774" i="1"/>
  <c r="P774" i="1" s="1"/>
  <c r="O775" i="1"/>
  <c r="O776" i="1"/>
  <c r="P776" i="1" s="1"/>
  <c r="O777" i="1"/>
  <c r="P777" i="1" s="1"/>
  <c r="O778" i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O790" i="1"/>
  <c r="P790" i="1" s="1"/>
  <c r="O791" i="1"/>
  <c r="P791" i="1" s="1"/>
  <c r="O792" i="1"/>
  <c r="P792" i="1" s="1"/>
  <c r="O793" i="1"/>
  <c r="P793" i="1" s="1"/>
  <c r="O794" i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O814" i="1"/>
  <c r="P814" i="1" s="1"/>
  <c r="O815" i="1"/>
  <c r="P815" i="1" s="1"/>
  <c r="O816" i="1"/>
  <c r="P816" i="1" s="1"/>
  <c r="O817" i="1"/>
  <c r="P817" i="1" s="1"/>
  <c r="O818" i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O827" i="1"/>
  <c r="P827" i="1" s="1"/>
  <c r="O828" i="1"/>
  <c r="P828" i="1" s="1"/>
  <c r="O829" i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U837" i="1" s="1"/>
  <c r="O838" i="1"/>
  <c r="P838" i="1" s="1"/>
  <c r="O839" i="1"/>
  <c r="P839" i="1" s="1"/>
  <c r="O840" i="1"/>
  <c r="P840" i="1" s="1"/>
  <c r="O841" i="1"/>
  <c r="P841" i="1" s="1"/>
  <c r="O842" i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O851" i="1"/>
  <c r="O852" i="1"/>
  <c r="P852" i="1" s="1"/>
  <c r="O853" i="1"/>
  <c r="O854" i="1"/>
  <c r="P854" i="1" s="1"/>
  <c r="O855" i="1"/>
  <c r="P855" i="1" s="1"/>
  <c r="O856" i="1"/>
  <c r="P856" i="1" s="1"/>
  <c r="O857" i="1"/>
  <c r="P857" i="1" s="1"/>
  <c r="O858" i="1"/>
  <c r="O859" i="1"/>
  <c r="P859" i="1" s="1"/>
  <c r="O860" i="1"/>
  <c r="P860" i="1" s="1"/>
  <c r="O861" i="1"/>
  <c r="O862" i="1"/>
  <c r="P862" i="1" s="1"/>
  <c r="O863" i="1"/>
  <c r="O864" i="1"/>
  <c r="P864" i="1" s="1"/>
  <c r="O865" i="1"/>
  <c r="P865" i="1" s="1"/>
  <c r="O866" i="1"/>
  <c r="P866" i="1" s="1"/>
  <c r="O867" i="1"/>
  <c r="O868" i="1"/>
  <c r="P868" i="1" s="1"/>
  <c r="O869" i="1"/>
  <c r="P869" i="1" s="1"/>
  <c r="O870" i="1"/>
  <c r="P870" i="1" s="1"/>
  <c r="O871" i="1"/>
  <c r="P871" i="1" s="1"/>
  <c r="U871" i="1" s="1"/>
  <c r="O872" i="1"/>
  <c r="O873" i="1"/>
  <c r="P873" i="1" s="1"/>
  <c r="O874" i="1"/>
  <c r="O875" i="1"/>
  <c r="P875" i="1" s="1"/>
  <c r="O876" i="1"/>
  <c r="P876" i="1" s="1"/>
  <c r="O877" i="1"/>
  <c r="O878" i="1"/>
  <c r="P878" i="1" s="1"/>
  <c r="O879" i="1"/>
  <c r="P879" i="1" s="1"/>
  <c r="O880" i="1"/>
  <c r="P880" i="1" s="1"/>
  <c r="O881" i="1"/>
  <c r="P881" i="1" s="1"/>
  <c r="O882" i="1"/>
  <c r="O883" i="1"/>
  <c r="P883" i="1" s="1"/>
  <c r="O884" i="1"/>
  <c r="P884" i="1" s="1"/>
  <c r="O885" i="1"/>
  <c r="O886" i="1"/>
  <c r="P886" i="1" s="1"/>
  <c r="O887" i="1"/>
  <c r="O888" i="1"/>
  <c r="O889" i="1"/>
  <c r="P889" i="1" s="1"/>
  <c r="O890" i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O907" i="1"/>
  <c r="P907" i="1" s="1"/>
  <c r="O908" i="1"/>
  <c r="O909" i="1"/>
  <c r="O910" i="1"/>
  <c r="P910" i="1" s="1"/>
  <c r="O911" i="1"/>
  <c r="P911" i="1" s="1"/>
  <c r="O912" i="1"/>
  <c r="O913" i="1"/>
  <c r="P913" i="1" s="1"/>
  <c r="O914" i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U920" i="1" s="1"/>
  <c r="O921" i="1"/>
  <c r="P921" i="1" s="1"/>
  <c r="O922" i="1"/>
  <c r="O923" i="1"/>
  <c r="P923" i="1" s="1"/>
  <c r="O924" i="1"/>
  <c r="P924" i="1" s="1"/>
  <c r="O925" i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O934" i="1"/>
  <c r="P934" i="1" s="1"/>
  <c r="O935" i="1"/>
  <c r="P935" i="1" s="1"/>
  <c r="O936" i="1"/>
  <c r="P936" i="1" s="1"/>
  <c r="O937" i="1"/>
  <c r="P937" i="1" s="1"/>
  <c r="O938" i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O945" i="1"/>
  <c r="P945" i="1" s="1"/>
  <c r="O946" i="1"/>
  <c r="O947" i="1"/>
  <c r="P947" i="1" s="1"/>
  <c r="O948" i="1"/>
  <c r="P948" i="1" s="1"/>
  <c r="O949" i="1"/>
  <c r="O950" i="1"/>
  <c r="P950" i="1" s="1"/>
  <c r="O951" i="1"/>
  <c r="P951" i="1" s="1"/>
  <c r="O952" i="1"/>
  <c r="P952" i="1" s="1"/>
  <c r="O953" i="1"/>
  <c r="P953" i="1" s="1"/>
  <c r="O954" i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O969" i="1"/>
  <c r="P969" i="1" s="1"/>
  <c r="O970" i="1"/>
  <c r="O971" i="1"/>
  <c r="O972" i="1"/>
  <c r="P972" i="1" s="1"/>
  <c r="O973" i="1"/>
  <c r="O974" i="1"/>
  <c r="P974" i="1" s="1"/>
  <c r="O975" i="1"/>
  <c r="P975" i="1" s="1"/>
  <c r="O976" i="1"/>
  <c r="P976" i="1" s="1"/>
  <c r="O977" i="1"/>
  <c r="P977" i="1" s="1"/>
  <c r="O978" i="1"/>
  <c r="O979" i="1"/>
  <c r="P979" i="1" s="1"/>
  <c r="O980" i="1"/>
  <c r="P980" i="1" s="1"/>
  <c r="O981" i="1"/>
  <c r="O982" i="1"/>
  <c r="P982" i="1" s="1"/>
  <c r="O983" i="1"/>
  <c r="P983" i="1" s="1"/>
  <c r="O984" i="1"/>
  <c r="P984" i="1" s="1"/>
  <c r="O985" i="1"/>
  <c r="P985" i="1" s="1"/>
  <c r="O986" i="1"/>
  <c r="O987" i="1"/>
  <c r="P987" i="1" s="1"/>
  <c r="O988" i="1"/>
  <c r="P988" i="1" s="1"/>
  <c r="O989" i="1"/>
  <c r="P989" i="1" s="1"/>
  <c r="O990" i="1"/>
  <c r="P990" i="1" s="1"/>
  <c r="O991" i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O998" i="1"/>
  <c r="P998" i="1" s="1"/>
  <c r="O999" i="1"/>
  <c r="P999" i="1" s="1"/>
  <c r="O1000" i="1"/>
  <c r="P1000" i="1" s="1"/>
  <c r="O1001" i="1"/>
  <c r="P1001" i="1" s="1"/>
  <c r="O1002" i="1"/>
  <c r="O1003" i="1"/>
  <c r="P1003" i="1" s="1"/>
  <c r="O1004" i="1"/>
  <c r="P1004" i="1" s="1"/>
  <c r="O1005" i="1"/>
  <c r="O1006" i="1"/>
  <c r="P1006" i="1" s="1"/>
  <c r="O1007" i="1"/>
  <c r="O1008" i="1"/>
  <c r="P1008" i="1" s="1"/>
  <c r="O1009" i="1"/>
  <c r="P1009" i="1" s="1"/>
  <c r="O1010" i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O1019" i="1"/>
  <c r="P1019" i="1" s="1"/>
  <c r="O1020" i="1"/>
  <c r="P1020" i="1" s="1"/>
  <c r="O1021" i="1"/>
  <c r="P1021" i="1" s="1"/>
  <c r="U1021" i="1" s="1"/>
  <c r="O1022" i="1"/>
  <c r="P1022" i="1" s="1"/>
  <c r="O1023" i="1"/>
  <c r="P1023" i="1" s="1"/>
  <c r="O1024" i="1"/>
  <c r="P1024" i="1" s="1"/>
  <c r="O1025" i="1"/>
  <c r="P1025" i="1" s="1"/>
  <c r="O1026" i="1"/>
  <c r="O1027" i="1"/>
  <c r="O1028" i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O1043" i="1"/>
  <c r="O1044" i="1"/>
  <c r="O1045" i="1"/>
  <c r="O1046" i="1"/>
  <c r="P1046" i="1" s="1"/>
  <c r="O1047" i="1"/>
  <c r="P1047" i="1" s="1"/>
  <c r="O1048" i="1"/>
  <c r="P1048" i="1" s="1"/>
  <c r="O1049" i="1"/>
  <c r="P1049" i="1" s="1"/>
  <c r="O1050" i="1"/>
  <c r="O1051" i="1"/>
  <c r="P1051" i="1" s="1"/>
  <c r="O1052" i="1"/>
  <c r="P1052" i="1" s="1"/>
  <c r="O1053" i="1"/>
  <c r="O1054" i="1"/>
  <c r="P1054" i="1" s="1"/>
  <c r="O1055" i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O1064" i="1"/>
  <c r="O1065" i="1"/>
  <c r="P1065" i="1" s="1"/>
  <c r="O1066" i="1"/>
  <c r="O1067" i="1"/>
  <c r="P1067" i="1" s="1"/>
  <c r="O1068" i="1"/>
  <c r="P1068" i="1" s="1"/>
  <c r="O1069" i="1"/>
  <c r="O1070" i="1"/>
  <c r="P1070" i="1" s="1"/>
  <c r="O1071" i="1"/>
  <c r="P1071" i="1" s="1"/>
  <c r="O1072" i="1"/>
  <c r="P1072" i="1" s="1"/>
  <c r="O1073" i="1"/>
  <c r="P1073" i="1" s="1"/>
  <c r="O1074" i="1"/>
  <c r="O1075" i="1"/>
  <c r="P1075" i="1" s="1"/>
  <c r="O1076" i="1"/>
  <c r="P1076" i="1" s="1"/>
  <c r="O1077" i="1"/>
  <c r="O1078" i="1"/>
  <c r="P1078" i="1" s="1"/>
  <c r="O1079" i="1"/>
  <c r="O1080" i="1"/>
  <c r="P1080" i="1" s="1"/>
  <c r="O1081" i="1"/>
  <c r="P1081" i="1" s="1"/>
  <c r="O1082" i="1"/>
  <c r="O1083" i="1"/>
  <c r="P1083" i="1" s="1"/>
  <c r="O1084" i="1"/>
  <c r="P1084" i="1" s="1"/>
  <c r="O1085" i="1"/>
  <c r="P1085" i="1" s="1"/>
  <c r="O1086" i="1"/>
  <c r="P1086" i="1" s="1"/>
  <c r="O1087" i="1"/>
  <c r="O1088" i="1"/>
  <c r="O1089" i="1"/>
  <c r="P1089" i="1" s="1"/>
  <c r="O1090" i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O1099" i="1"/>
  <c r="P1099" i="1" s="1"/>
  <c r="O1100" i="1"/>
  <c r="P1100" i="1" s="1"/>
  <c r="O1101" i="1"/>
  <c r="O1102" i="1"/>
  <c r="P1102" i="1" s="1"/>
  <c r="O1103" i="1"/>
  <c r="P1103" i="1" s="1"/>
  <c r="O1104" i="1"/>
  <c r="O1105" i="1"/>
  <c r="P1105" i="1" s="1"/>
  <c r="O1106" i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O1115" i="1"/>
  <c r="P1115" i="1" s="1"/>
  <c r="O1116" i="1"/>
  <c r="P1116" i="1" s="1"/>
  <c r="O1117" i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O1125" i="1"/>
  <c r="O1126" i="1"/>
  <c r="P1126" i="1" s="1"/>
  <c r="O1127" i="1"/>
  <c r="P1127" i="1" s="1"/>
  <c r="O1128" i="1"/>
  <c r="P1128" i="1" s="1"/>
  <c r="O1129" i="1"/>
  <c r="P1129" i="1" s="1"/>
  <c r="O1130" i="1"/>
  <c r="O1131" i="1"/>
  <c r="P1131" i="1" s="1"/>
  <c r="O1132" i="1"/>
  <c r="P1132" i="1" s="1"/>
  <c r="O1133" i="1"/>
  <c r="P1133" i="1" s="1"/>
  <c r="O1134" i="1"/>
  <c r="P1134" i="1" s="1"/>
  <c r="O1135" i="1"/>
  <c r="O1136" i="1"/>
  <c r="O1137" i="1"/>
  <c r="P1137" i="1" s="1"/>
  <c r="O1138" i="1"/>
  <c r="O1139" i="1"/>
  <c r="P1139" i="1" s="1"/>
  <c r="O1140" i="1"/>
  <c r="P1140" i="1" s="1"/>
  <c r="O1141" i="1"/>
  <c r="O1142" i="1"/>
  <c r="P1142" i="1" s="1"/>
  <c r="O1143" i="1"/>
  <c r="P1143" i="1" s="1"/>
  <c r="O1144" i="1"/>
  <c r="P1144" i="1" s="1"/>
  <c r="O1145" i="1"/>
  <c r="P1145" i="1" s="1"/>
  <c r="O1146" i="1"/>
  <c r="O1147" i="1"/>
  <c r="P1147" i="1" s="1"/>
  <c r="O1148" i="1"/>
  <c r="P1148" i="1" s="1"/>
  <c r="O1149" i="1"/>
  <c r="P1149" i="1" s="1"/>
  <c r="U1149" i="1" s="1"/>
  <c r="O1150" i="1"/>
  <c r="P1150" i="1" s="1"/>
  <c r="O1151" i="1"/>
  <c r="P1151" i="1" s="1"/>
  <c r="O1152" i="1"/>
  <c r="P1152" i="1" s="1"/>
  <c r="O1153" i="1"/>
  <c r="P1153" i="1" s="1"/>
  <c r="O1154" i="1"/>
  <c r="O1155" i="1"/>
  <c r="P1155" i="1" s="1"/>
  <c r="O1156" i="1"/>
  <c r="P1156" i="1" s="1"/>
  <c r="O1157" i="1"/>
  <c r="P1157" i="1" s="1"/>
  <c r="O1158" i="1"/>
  <c r="P1158" i="1" s="1"/>
  <c r="O1159" i="1"/>
  <c r="O1160" i="1"/>
  <c r="O1161" i="1"/>
  <c r="P1161" i="1" s="1"/>
  <c r="O1162" i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O1171" i="1"/>
  <c r="P1171" i="1" s="1"/>
  <c r="O1172" i="1"/>
  <c r="P1172" i="1" s="1"/>
  <c r="O1173" i="1"/>
  <c r="O1174" i="1"/>
  <c r="P1174" i="1" s="1"/>
  <c r="O1175" i="1"/>
  <c r="P1175" i="1" s="1"/>
  <c r="O1176" i="1"/>
  <c r="P1176" i="1" s="1"/>
  <c r="O1177" i="1"/>
  <c r="P1177" i="1" s="1"/>
  <c r="O1178" i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O1190" i="1"/>
  <c r="P1190" i="1" s="1"/>
  <c r="O1191" i="1"/>
  <c r="P1191" i="1" s="1"/>
  <c r="O1192" i="1"/>
  <c r="P1192" i="1" s="1"/>
  <c r="U1192" i="1" s="1"/>
  <c r="O1193" i="1"/>
  <c r="P1193" i="1" s="1"/>
  <c r="O1194" i="1"/>
  <c r="O1195" i="1"/>
  <c r="P1195" i="1" s="1"/>
  <c r="O1196" i="1"/>
  <c r="P1196" i="1" s="1"/>
  <c r="O1197" i="1"/>
  <c r="O1198" i="1"/>
  <c r="P1198" i="1" s="1"/>
  <c r="O1199" i="1"/>
  <c r="P1199" i="1" s="1"/>
  <c r="O1200" i="1"/>
  <c r="P1200" i="1" s="1"/>
  <c r="O1201" i="1"/>
  <c r="P1201" i="1" s="1"/>
  <c r="O1202" i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O1219" i="1"/>
  <c r="O1220" i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O1227" i="1"/>
  <c r="P1227" i="1" s="1"/>
  <c r="O1228" i="1"/>
  <c r="P1228" i="1" s="1"/>
  <c r="O1229" i="1"/>
  <c r="O1230" i="1"/>
  <c r="P1230" i="1" s="1"/>
  <c r="O1231" i="1"/>
  <c r="P1231" i="1" s="1"/>
  <c r="O1232" i="1"/>
  <c r="P1232" i="1" s="1"/>
  <c r="O1233" i="1"/>
  <c r="P1233" i="1" s="1"/>
  <c r="O1234" i="1"/>
  <c r="O1235" i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O1243" i="1"/>
  <c r="O1244" i="1"/>
  <c r="P1244" i="1" s="1"/>
  <c r="O1245" i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O1256" i="1"/>
  <c r="O1257" i="1"/>
  <c r="P1257" i="1" s="1"/>
  <c r="O1258" i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O1265" i="1"/>
  <c r="P1265" i="1" s="1"/>
  <c r="O1266" i="1"/>
  <c r="O1267" i="1"/>
  <c r="P1267" i="1" s="1"/>
  <c r="O1268" i="1"/>
  <c r="P1268" i="1" s="1"/>
  <c r="O1269" i="1"/>
  <c r="O1270" i="1"/>
  <c r="P1270" i="1" s="1"/>
  <c r="O1271" i="1"/>
  <c r="P1271" i="1" s="1"/>
  <c r="O1272" i="1"/>
  <c r="P1272" i="1" s="1"/>
  <c r="O1273" i="1"/>
  <c r="P1273" i="1" s="1"/>
  <c r="O1274" i="1"/>
  <c r="O1275" i="1"/>
  <c r="P1275" i="1" s="1"/>
  <c r="O1276" i="1"/>
  <c r="P1276" i="1" s="1"/>
  <c r="O1277" i="1"/>
  <c r="P1277" i="1" s="1"/>
  <c r="O1278" i="1"/>
  <c r="P1278" i="1" s="1"/>
  <c r="O1279" i="1"/>
  <c r="O1280" i="1"/>
  <c r="O1281" i="1"/>
  <c r="P1281" i="1" s="1"/>
  <c r="O1282" i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O1291" i="1"/>
  <c r="P1291" i="1" s="1"/>
  <c r="O1292" i="1"/>
  <c r="P1292" i="1" s="1"/>
  <c r="O1293" i="1"/>
  <c r="O1294" i="1"/>
  <c r="P1294" i="1" s="1"/>
  <c r="O1295" i="1"/>
  <c r="P1295" i="1" s="1"/>
  <c r="O1296" i="1"/>
  <c r="P1296" i="1" s="1"/>
  <c r="O1297" i="1"/>
  <c r="P1297" i="1" s="1"/>
  <c r="O1298" i="1"/>
  <c r="O1299" i="1"/>
  <c r="P1299" i="1" s="1"/>
  <c r="O1300" i="1"/>
  <c r="P1300" i="1" s="1"/>
  <c r="O1301" i="1"/>
  <c r="O1302" i="1"/>
  <c r="P1302" i="1" s="1"/>
  <c r="O1303" i="1"/>
  <c r="P1303" i="1" s="1"/>
  <c r="O1304" i="1"/>
  <c r="P1304" i="1" s="1"/>
  <c r="O1305" i="1"/>
  <c r="P1305" i="1" s="1"/>
  <c r="O1306" i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O1318" i="1"/>
  <c r="P1318" i="1" s="1"/>
  <c r="O1319" i="1"/>
  <c r="P1319" i="1" s="1"/>
  <c r="O1320" i="1"/>
  <c r="P1320" i="1" s="1"/>
  <c r="O1321" i="1"/>
  <c r="P1321" i="1" s="1"/>
  <c r="O1322" i="1"/>
  <c r="O1323" i="1"/>
  <c r="P1323" i="1" s="1"/>
  <c r="O1324" i="1"/>
  <c r="P1324" i="1" s="1"/>
  <c r="O1325" i="1"/>
  <c r="O1326" i="1"/>
  <c r="P1326" i="1" s="1"/>
  <c r="O1327" i="1"/>
  <c r="P1327" i="1" s="1"/>
  <c r="O1328" i="1"/>
  <c r="P1328" i="1" s="1"/>
  <c r="O1329" i="1"/>
  <c r="P1329" i="1" s="1"/>
  <c r="O1330" i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O1339" i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O1363" i="1"/>
  <c r="O1364" i="1"/>
  <c r="O1365" i="1"/>
  <c r="O1366" i="1"/>
  <c r="P1366" i="1" s="1"/>
  <c r="O1367" i="1"/>
  <c r="P1367" i="1" s="1"/>
  <c r="O1368" i="1"/>
  <c r="P1368" i="1" s="1"/>
  <c r="O1369" i="1"/>
  <c r="P1369" i="1" s="1"/>
  <c r="O1370" i="1"/>
  <c r="O1371" i="1"/>
  <c r="P1371" i="1" s="1"/>
  <c r="O1372" i="1"/>
  <c r="P1372" i="1" s="1"/>
  <c r="O1373" i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O1385" i="1"/>
  <c r="P1385" i="1" s="1"/>
  <c r="O1386" i="1"/>
  <c r="O1387" i="1"/>
  <c r="P1387" i="1" s="1"/>
  <c r="O1388" i="1"/>
  <c r="O1389" i="1"/>
  <c r="O1390" i="1"/>
  <c r="P1390" i="1" s="1"/>
  <c r="O1391" i="1"/>
  <c r="P1391" i="1" s="1"/>
  <c r="O1392" i="1"/>
  <c r="P1392" i="1" s="1"/>
  <c r="O1393" i="1"/>
  <c r="P1393" i="1" s="1"/>
  <c r="O1394" i="1"/>
  <c r="O1395" i="1"/>
  <c r="P1395" i="1" s="1"/>
  <c r="O1396" i="1"/>
  <c r="P1396" i="1" s="1"/>
  <c r="O1397" i="1"/>
  <c r="O1398" i="1"/>
  <c r="P1398" i="1" s="1"/>
  <c r="O1399" i="1"/>
  <c r="O1400" i="1"/>
  <c r="O1401" i="1"/>
  <c r="P1401" i="1" s="1"/>
  <c r="O1402" i="1"/>
  <c r="O1403" i="1"/>
  <c r="P1403" i="1" s="1"/>
  <c r="O1404" i="1"/>
  <c r="P1404" i="1" s="1"/>
  <c r="O1405" i="1"/>
  <c r="P1405" i="1" s="1"/>
  <c r="O1406" i="1"/>
  <c r="P1406" i="1" s="1"/>
  <c r="O1407" i="1"/>
  <c r="O1408" i="1"/>
  <c r="P1408" i="1" s="1"/>
  <c r="O1409" i="1"/>
  <c r="P1409" i="1" s="1"/>
  <c r="O1410" i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O1419" i="1"/>
  <c r="P1419" i="1" s="1"/>
  <c r="O1420" i="1"/>
  <c r="P1420" i="1" s="1"/>
  <c r="O1421" i="1"/>
  <c r="O1422" i="1"/>
  <c r="P1422" i="1" s="1"/>
  <c r="O1423" i="1"/>
  <c r="P1423" i="1" s="1"/>
  <c r="O1424" i="1"/>
  <c r="P1424" i="1" s="1"/>
  <c r="O1425" i="1"/>
  <c r="P1425" i="1" s="1"/>
  <c r="O1426" i="1"/>
  <c r="O1427" i="1"/>
  <c r="P1427" i="1" s="1"/>
  <c r="O1428" i="1"/>
  <c r="P1428" i="1" s="1"/>
  <c r="O1429" i="1"/>
  <c r="O1430" i="1"/>
  <c r="P1430" i="1" s="1"/>
  <c r="O1431" i="1"/>
  <c r="P1431" i="1" s="1"/>
  <c r="O1432" i="1"/>
  <c r="P1432" i="1" s="1"/>
  <c r="O1433" i="1"/>
  <c r="P1433" i="1" s="1"/>
  <c r="O1434" i="1"/>
  <c r="O1435" i="1"/>
  <c r="P1435" i="1" s="1"/>
  <c r="O1436" i="1"/>
  <c r="P1436" i="1" s="1"/>
  <c r="O1437" i="1"/>
  <c r="P1437" i="1" s="1"/>
  <c r="O1438" i="1"/>
  <c r="P1438" i="1" s="1"/>
  <c r="O1439" i="1"/>
  <c r="O1440" i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O1451" i="1"/>
  <c r="P1451" i="1" s="1"/>
  <c r="O1452" i="1"/>
  <c r="P1452" i="1" s="1"/>
  <c r="O1453" i="1"/>
  <c r="O1454" i="1"/>
  <c r="P1454" i="1" s="1"/>
  <c r="O1455" i="1"/>
  <c r="P1455" i="1" s="1"/>
  <c r="O1456" i="1"/>
  <c r="P1456" i="1" s="1"/>
  <c r="O1457" i="1"/>
  <c r="P1457" i="1" s="1"/>
  <c r="O1458" i="1"/>
  <c r="O1459" i="1"/>
  <c r="O1460" i="1"/>
  <c r="P1460" i="1" s="1"/>
  <c r="O1461" i="1"/>
  <c r="O1462" i="1"/>
  <c r="P1462" i="1" s="1"/>
  <c r="O1463" i="1"/>
  <c r="P1463" i="1" s="1"/>
  <c r="O1464" i="1"/>
  <c r="P1464" i="1" s="1"/>
  <c r="U1464" i="1" s="1"/>
  <c r="O1465" i="1"/>
  <c r="P1465" i="1" s="1"/>
  <c r="O1466" i="1"/>
  <c r="O1467" i="1"/>
  <c r="P1467" i="1" s="1"/>
  <c r="U1467" i="1" s="1"/>
  <c r="O1468" i="1"/>
  <c r="P1468" i="1" s="1"/>
  <c r="O1469" i="1"/>
  <c r="P1469" i="1" s="1"/>
  <c r="U1469" i="1" s="1"/>
  <c r="O1470" i="1"/>
  <c r="P1470" i="1" s="1"/>
  <c r="O1471" i="1"/>
  <c r="O1472" i="1"/>
  <c r="O1473" i="1"/>
  <c r="P1473" i="1" s="1"/>
  <c r="O1474" i="1"/>
  <c r="O1475" i="1"/>
  <c r="P1475" i="1" s="1"/>
  <c r="O1476" i="1"/>
  <c r="P1476" i="1" s="1"/>
  <c r="U1476" i="1" s="1"/>
  <c r="O1477" i="1"/>
  <c r="P1477" i="1" s="1"/>
  <c r="O1478" i="1"/>
  <c r="P1478" i="1" s="1"/>
  <c r="O1479" i="1"/>
  <c r="P1479" i="1" s="1"/>
  <c r="O1480" i="1"/>
  <c r="O1481" i="1"/>
  <c r="P1481" i="1" s="1"/>
  <c r="O1482" i="1"/>
  <c r="O1483" i="1"/>
  <c r="P1483" i="1" s="1"/>
  <c r="O1484" i="1"/>
  <c r="P1484" i="1" s="1"/>
  <c r="O1485" i="1"/>
  <c r="O1486" i="1"/>
  <c r="P1486" i="1" s="1"/>
  <c r="O1487" i="1"/>
  <c r="P1487" i="1" s="1"/>
  <c r="O1488" i="1"/>
  <c r="P1488" i="1" s="1"/>
  <c r="O1489" i="1"/>
  <c r="P1489" i="1" s="1"/>
  <c r="O1490" i="1"/>
  <c r="O1491" i="1"/>
  <c r="O1492" i="1"/>
  <c r="O1493" i="1"/>
  <c r="O1494" i="1"/>
  <c r="P1494" i="1" s="1"/>
  <c r="O1495" i="1"/>
  <c r="P1495" i="1" s="1"/>
  <c r="O1496" i="1"/>
  <c r="P1496" i="1" s="1"/>
  <c r="O1497" i="1"/>
  <c r="P1497" i="1" s="1"/>
  <c r="O1498" i="1"/>
  <c r="O1499" i="1"/>
  <c r="P1499" i="1" s="1"/>
  <c r="O1500" i="1"/>
  <c r="P1500" i="1" s="1"/>
  <c r="O1501" i="1"/>
  <c r="O1502" i="1"/>
  <c r="P1502" i="1" s="1"/>
  <c r="O1503" i="1"/>
  <c r="O1504" i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O1512" i="1"/>
  <c r="O1513" i="1"/>
  <c r="P1513" i="1" s="1"/>
  <c r="O1514" i="1"/>
  <c r="O1515" i="1"/>
  <c r="P1515" i="1" s="1"/>
  <c r="O1516" i="1"/>
  <c r="P1516" i="1" s="1"/>
  <c r="O1517" i="1"/>
  <c r="O1518" i="1"/>
  <c r="P1518" i="1" s="1"/>
  <c r="O1519" i="1"/>
  <c r="P1519" i="1" s="1"/>
  <c r="O1520" i="1"/>
  <c r="P1520" i="1" s="1"/>
  <c r="O1521" i="1"/>
  <c r="P1521" i="1" s="1"/>
  <c r="O1522" i="1"/>
  <c r="O1523" i="1"/>
  <c r="P1523" i="1" s="1"/>
  <c r="O1524" i="1"/>
  <c r="P1524" i="1" s="1"/>
  <c r="O1525" i="1"/>
  <c r="O1526" i="1"/>
  <c r="P1526" i="1" s="1"/>
  <c r="O1527" i="1"/>
  <c r="P1527" i="1" s="1"/>
  <c r="O1528" i="1"/>
  <c r="P1528" i="1" s="1"/>
  <c r="O1529" i="1"/>
  <c r="P1529" i="1" s="1"/>
  <c r="O1530" i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O1539" i="1"/>
  <c r="P1539" i="1" s="1"/>
  <c r="O1540" i="1"/>
  <c r="P1540" i="1" s="1"/>
  <c r="O1541" i="1"/>
  <c r="P1541" i="1" s="1"/>
  <c r="O1542" i="1"/>
  <c r="P1542" i="1" s="1"/>
  <c r="O1543" i="1"/>
  <c r="O1544" i="1"/>
  <c r="O1545" i="1"/>
  <c r="P1545" i="1" s="1"/>
  <c r="O1546" i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O1555" i="1"/>
  <c r="P1555" i="1" s="1"/>
  <c r="O1556" i="1"/>
  <c r="P1556" i="1" s="1"/>
  <c r="O1557" i="1"/>
  <c r="O1558" i="1"/>
  <c r="P1558" i="1" s="1"/>
  <c r="O1559" i="1"/>
  <c r="P1559" i="1" s="1"/>
  <c r="O1560" i="1"/>
  <c r="P1560" i="1" s="1"/>
  <c r="O1561" i="1"/>
  <c r="P1561" i="1" s="1"/>
  <c r="O1562" i="1"/>
  <c r="O1563" i="1"/>
  <c r="P1563" i="1" s="1"/>
  <c r="O1564" i="1"/>
  <c r="O1565" i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O1577" i="1"/>
  <c r="P1577" i="1" s="1"/>
  <c r="O1578" i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O1585" i="1"/>
  <c r="P1585" i="1" s="1"/>
  <c r="O1586" i="1"/>
  <c r="O1587" i="1"/>
  <c r="P1587" i="1" s="1"/>
  <c r="O1588" i="1"/>
  <c r="P1588" i="1" s="1"/>
  <c r="O1589" i="1"/>
  <c r="O1590" i="1"/>
  <c r="P1590" i="1" s="1"/>
  <c r="O1591" i="1"/>
  <c r="P1591" i="1" s="1"/>
  <c r="O1592" i="1"/>
  <c r="P1592" i="1" s="1"/>
  <c r="O1593" i="1"/>
  <c r="P1593" i="1" s="1"/>
  <c r="O1594" i="1"/>
  <c r="O1595" i="1"/>
  <c r="P1595" i="1" s="1"/>
  <c r="O1596" i="1"/>
  <c r="P1596" i="1" s="1"/>
  <c r="O1597" i="1"/>
  <c r="P1597" i="1" s="1"/>
  <c r="O1598" i="1"/>
  <c r="P1598" i="1" s="1"/>
  <c r="O1599" i="1"/>
  <c r="O1600" i="1"/>
  <c r="P1600" i="1" s="1"/>
  <c r="O1601" i="1"/>
  <c r="P1601" i="1" s="1"/>
  <c r="O1602" i="1"/>
  <c r="O1603" i="1"/>
  <c r="P1603" i="1" s="1"/>
  <c r="O1604" i="1"/>
  <c r="P1604" i="1" s="1"/>
  <c r="O1605" i="1"/>
  <c r="O1606" i="1"/>
  <c r="P1606" i="1" s="1"/>
  <c r="O1607" i="1"/>
  <c r="P1607" i="1" s="1"/>
  <c r="O1608" i="1"/>
  <c r="P1608" i="1" s="1"/>
  <c r="O1609" i="1"/>
  <c r="P1609" i="1" s="1"/>
  <c r="O1610" i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O1617" i="1"/>
  <c r="P1617" i="1" s="1"/>
  <c r="O1618" i="1"/>
  <c r="O1619" i="1"/>
  <c r="O1620" i="1"/>
  <c r="O1621" i="1"/>
  <c r="O1622" i="1"/>
  <c r="P1622" i="1" s="1"/>
  <c r="O1623" i="1"/>
  <c r="P1623" i="1" s="1"/>
  <c r="O1624" i="1"/>
  <c r="P1624" i="1" s="1"/>
  <c r="O1625" i="1"/>
  <c r="P1625" i="1" s="1"/>
  <c r="O1626" i="1"/>
  <c r="O1627" i="1"/>
  <c r="P1627" i="1" s="1"/>
  <c r="O1628" i="1"/>
  <c r="P1628" i="1" s="1"/>
  <c r="O1629" i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O1638" i="1"/>
  <c r="P1638" i="1" s="1"/>
  <c r="O1639" i="1"/>
  <c r="P1639" i="1" s="1"/>
  <c r="O1640" i="1"/>
  <c r="P1640" i="1" s="1"/>
  <c r="O1641" i="1"/>
  <c r="P1641" i="1" s="1"/>
  <c r="O1642" i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O1649" i="1"/>
  <c r="P1649" i="1" s="1"/>
  <c r="O1650" i="1"/>
  <c r="O1651" i="1"/>
  <c r="O1652" i="1"/>
  <c r="P1652" i="1" s="1"/>
  <c r="O1653" i="1"/>
  <c r="O1654" i="1"/>
  <c r="P1654" i="1" s="1"/>
  <c r="O1655" i="1"/>
  <c r="P1655" i="1" s="1"/>
  <c r="O1656" i="1"/>
  <c r="P1656" i="1" s="1"/>
  <c r="O1657" i="1"/>
  <c r="P1657" i="1" s="1"/>
  <c r="O1658" i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O1667" i="1"/>
  <c r="P1667" i="1" s="1"/>
  <c r="O1668" i="1"/>
  <c r="P1668" i="1" s="1"/>
  <c r="O1669" i="1"/>
  <c r="O1670" i="1"/>
  <c r="P1670" i="1" s="1"/>
  <c r="O1671" i="1"/>
  <c r="O1672" i="1"/>
  <c r="P1672" i="1" s="1"/>
  <c r="O1673" i="1"/>
  <c r="P1673" i="1" s="1"/>
  <c r="O1674" i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O1683" i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O1691" i="1"/>
  <c r="O1692" i="1"/>
  <c r="P1692" i="1" s="1"/>
  <c r="O1693" i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O1702" i="1"/>
  <c r="P1702" i="1" s="1"/>
  <c r="O1703" i="1"/>
  <c r="O1704" i="1"/>
  <c r="P1704" i="1" s="1"/>
  <c r="O1705" i="1"/>
  <c r="P1705" i="1" s="1"/>
  <c r="O1706" i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O1723" i="1"/>
  <c r="O1724" i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O1731" i="1"/>
  <c r="P1731" i="1" s="1"/>
  <c r="O1732" i="1"/>
  <c r="P1732" i="1" s="1"/>
  <c r="O1733" i="1"/>
  <c r="O1734" i="1"/>
  <c r="P1734" i="1" s="1"/>
  <c r="O1735" i="1"/>
  <c r="P1735" i="1" s="1"/>
  <c r="O1736" i="1"/>
  <c r="P1736" i="1" s="1"/>
  <c r="O1737" i="1"/>
  <c r="P1737" i="1" s="1"/>
  <c r="O1738" i="1"/>
  <c r="O1739" i="1"/>
  <c r="P1739" i="1" s="1"/>
  <c r="O1740" i="1"/>
  <c r="P1740" i="1" s="1"/>
  <c r="U1740" i="1" s="1"/>
  <c r="O1741" i="1"/>
  <c r="O1742" i="1"/>
  <c r="P1742" i="1" s="1"/>
  <c r="O1743" i="1"/>
  <c r="P1743" i="1" s="1"/>
  <c r="O1744" i="1"/>
  <c r="O1745" i="1"/>
  <c r="P1745" i="1" s="1"/>
  <c r="O1746" i="1"/>
  <c r="O1747" i="1"/>
  <c r="P1747" i="1" s="1"/>
  <c r="U1747" i="1" s="1"/>
  <c r="O1748" i="1"/>
  <c r="P1748" i="1" s="1"/>
  <c r="U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O1755" i="1"/>
  <c r="P1755" i="1" s="1"/>
  <c r="O1756" i="1"/>
  <c r="P1756" i="1" s="1"/>
  <c r="O1757" i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O1764" i="1"/>
  <c r="O1765" i="1"/>
  <c r="O1766" i="1"/>
  <c r="P1766" i="1" s="1"/>
  <c r="O1767" i="1"/>
  <c r="P1767" i="1" s="1"/>
  <c r="O1768" i="1"/>
  <c r="P1768" i="1" s="1"/>
  <c r="O1769" i="1"/>
  <c r="P1769" i="1" s="1"/>
  <c r="O1770" i="1"/>
  <c r="O1771" i="1"/>
  <c r="P1771" i="1" s="1"/>
  <c r="O1772" i="1"/>
  <c r="P1772" i="1" s="1"/>
  <c r="O1773" i="1"/>
  <c r="O1774" i="1"/>
  <c r="P1774" i="1" s="1"/>
  <c r="O1775" i="1"/>
  <c r="O1776" i="1"/>
  <c r="O1777" i="1"/>
  <c r="P1777" i="1" s="1"/>
  <c r="O1778" i="1"/>
  <c r="O1779" i="1"/>
  <c r="P1779" i="1" s="1"/>
  <c r="O1780" i="1"/>
  <c r="P1780" i="1" s="1"/>
  <c r="O1781" i="1"/>
  <c r="P1781" i="1" s="1"/>
  <c r="O1782" i="1"/>
  <c r="P1782" i="1" s="1"/>
  <c r="U1782" i="1" s="1"/>
  <c r="O1783" i="1"/>
  <c r="P1783" i="1" s="1"/>
  <c r="O1784" i="1"/>
  <c r="P1784" i="1" s="1"/>
  <c r="O1785" i="1"/>
  <c r="P1785" i="1" s="1"/>
  <c r="O1786" i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O1795" i="1"/>
  <c r="O1796" i="1"/>
  <c r="O1797" i="1"/>
  <c r="O1798" i="1"/>
  <c r="P1798" i="1" s="1"/>
  <c r="O1799" i="1"/>
  <c r="P1799" i="1" s="1"/>
  <c r="O1800" i="1"/>
  <c r="P1800" i="1" s="1"/>
  <c r="O1801" i="1"/>
  <c r="P1801" i="1" s="1"/>
  <c r="O1802" i="1"/>
  <c r="O1803" i="1"/>
  <c r="P1803" i="1" s="1"/>
  <c r="O1804" i="1"/>
  <c r="P1804" i="1" s="1"/>
  <c r="O1805" i="1"/>
  <c r="O1806" i="1"/>
  <c r="P1806" i="1" s="1"/>
  <c r="O1807" i="1"/>
  <c r="P1807" i="1" s="1"/>
  <c r="O1808" i="1"/>
  <c r="O1809" i="1"/>
  <c r="P1809" i="1" s="1"/>
  <c r="O1810" i="1"/>
  <c r="O1811" i="1"/>
  <c r="P1811" i="1" s="1"/>
  <c r="O1812" i="1"/>
  <c r="P1812" i="1" s="1"/>
  <c r="O1813" i="1"/>
  <c r="P1813" i="1" s="1"/>
  <c r="O1814" i="1"/>
  <c r="P1814" i="1" s="1"/>
  <c r="O1815" i="1"/>
  <c r="O1816" i="1"/>
  <c r="P1816" i="1" s="1"/>
  <c r="O1817" i="1"/>
  <c r="P1817" i="1" s="1"/>
  <c r="O1818" i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O1830" i="1"/>
  <c r="P1830" i="1" s="1"/>
  <c r="O1831" i="1"/>
  <c r="P1831" i="1" s="1"/>
  <c r="O1832" i="1"/>
  <c r="P1832" i="1" s="1"/>
  <c r="O1833" i="1"/>
  <c r="P1833" i="1" s="1"/>
  <c r="O1834" i="1"/>
  <c r="O1835" i="1"/>
  <c r="P1835" i="1" s="1"/>
  <c r="O1836" i="1"/>
  <c r="O1837" i="1"/>
  <c r="O1838" i="1"/>
  <c r="P1838" i="1" s="1"/>
  <c r="O1839" i="1"/>
  <c r="P1839" i="1" s="1"/>
  <c r="O1840" i="1"/>
  <c r="P1840" i="1" s="1"/>
  <c r="O1841" i="1"/>
  <c r="P1841" i="1" s="1"/>
  <c r="O1842" i="1"/>
  <c r="O1843" i="1"/>
  <c r="P1843" i="1" s="1"/>
  <c r="O1844" i="1"/>
  <c r="P1844" i="1" s="1"/>
  <c r="O1845" i="1"/>
  <c r="P1845" i="1" s="1"/>
  <c r="O1846" i="1"/>
  <c r="P1846" i="1" s="1"/>
  <c r="O1847" i="1"/>
  <c r="O1848" i="1"/>
  <c r="O1849" i="1"/>
  <c r="P1849" i="1" s="1"/>
  <c r="O1850" i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O1859" i="1"/>
  <c r="P1859" i="1" s="1"/>
  <c r="O1860" i="1"/>
  <c r="P1860" i="1" s="1"/>
  <c r="O1861" i="1"/>
  <c r="O1862" i="1"/>
  <c r="P1862" i="1" s="1"/>
  <c r="O1863" i="1"/>
  <c r="P1863" i="1" s="1"/>
  <c r="O1864" i="1"/>
  <c r="P1864" i="1" s="1"/>
  <c r="O1865" i="1"/>
  <c r="P1865" i="1" s="1"/>
  <c r="O1866" i="1"/>
  <c r="O1867" i="1"/>
  <c r="O1868" i="1"/>
  <c r="O1869" i="1"/>
  <c r="O1870" i="1"/>
  <c r="P1870" i="1" s="1"/>
  <c r="O1871" i="1"/>
  <c r="P1871" i="1" s="1"/>
  <c r="O1872" i="1"/>
  <c r="P1872" i="1" s="1"/>
  <c r="O1873" i="1"/>
  <c r="P1873" i="1" s="1"/>
  <c r="O1874" i="1"/>
  <c r="O1875" i="1"/>
  <c r="P1875" i="1" s="1"/>
  <c r="O1876" i="1"/>
  <c r="P1876" i="1" s="1"/>
  <c r="O1877" i="1"/>
  <c r="O1878" i="1"/>
  <c r="P1878" i="1" s="1"/>
  <c r="O1879" i="1"/>
  <c r="O1880" i="1"/>
  <c r="P1880" i="1" s="1"/>
  <c r="O1881" i="1"/>
  <c r="P1881" i="1" s="1"/>
  <c r="O1882" i="1"/>
  <c r="O1883" i="1"/>
  <c r="P1883" i="1" s="1"/>
  <c r="O1884" i="1"/>
  <c r="P1884" i="1" s="1"/>
  <c r="O1885" i="1"/>
  <c r="P1885" i="1" s="1"/>
  <c r="O1886" i="1"/>
  <c r="P1886" i="1" s="1"/>
  <c r="O1887" i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O1894" i="1"/>
  <c r="P1894" i="1" s="1"/>
  <c r="O1895" i="1"/>
  <c r="P1895" i="1" s="1"/>
  <c r="O1896" i="1"/>
  <c r="P1896" i="1" s="1"/>
  <c r="O1897" i="1"/>
  <c r="P1897" i="1" s="1"/>
  <c r="O1898" i="1"/>
  <c r="O1899" i="1"/>
  <c r="P1899" i="1" s="1"/>
  <c r="O1900" i="1"/>
  <c r="P1900" i="1" s="1"/>
  <c r="O1901" i="1"/>
  <c r="O1902" i="1"/>
  <c r="P1902" i="1" s="1"/>
  <c r="O1903" i="1"/>
  <c r="P1903" i="1" s="1"/>
  <c r="O1904" i="1"/>
  <c r="P1904" i="1" s="1"/>
  <c r="O1905" i="1"/>
  <c r="P1905" i="1" s="1"/>
  <c r="O1906" i="1"/>
  <c r="O1907" i="1"/>
  <c r="P1907" i="1" s="1"/>
  <c r="O1908" i="1"/>
  <c r="P1908" i="1" s="1"/>
  <c r="O1909" i="1"/>
  <c r="O1910" i="1"/>
  <c r="P1910" i="1" s="1"/>
  <c r="O1911" i="1"/>
  <c r="P1911" i="1" s="1"/>
  <c r="O1912" i="1"/>
  <c r="O1913" i="1"/>
  <c r="P1913" i="1" s="1"/>
  <c r="O1914" i="1"/>
  <c r="O1915" i="1"/>
  <c r="P1915" i="1" s="1"/>
  <c r="O1916" i="1"/>
  <c r="P1916" i="1" s="1"/>
  <c r="O1917" i="1"/>
  <c r="P1917" i="1" s="1"/>
  <c r="O1918" i="1"/>
  <c r="P1918" i="1" s="1"/>
  <c r="O1919" i="1"/>
  <c r="O1920" i="1"/>
  <c r="O1921" i="1"/>
  <c r="P1921" i="1" s="1"/>
  <c r="O1922" i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O1931" i="1"/>
  <c r="P1931" i="1" s="1"/>
  <c r="O1932" i="1"/>
  <c r="P1932" i="1" s="1"/>
  <c r="O1933" i="1"/>
  <c r="O1934" i="1"/>
  <c r="P1934" i="1" s="1"/>
  <c r="O1935" i="1"/>
  <c r="P1935" i="1" s="1"/>
  <c r="O1936" i="1"/>
  <c r="P1936" i="1" s="1"/>
  <c r="O1937" i="1"/>
  <c r="P1937" i="1" s="1"/>
  <c r="O1938" i="1"/>
  <c r="O1939" i="1"/>
  <c r="P1939" i="1" s="1"/>
  <c r="O1940" i="1"/>
  <c r="O1941" i="1"/>
  <c r="O1942" i="1"/>
  <c r="P1942" i="1" s="1"/>
  <c r="O1943" i="1"/>
  <c r="P1943" i="1" s="1"/>
  <c r="O1944" i="1"/>
  <c r="P1944" i="1" s="1"/>
  <c r="O1945" i="1"/>
  <c r="P1945" i="1" s="1"/>
  <c r="O1946" i="1"/>
  <c r="O1947" i="1"/>
  <c r="P1947" i="1" s="1"/>
  <c r="O1948" i="1"/>
  <c r="P1948" i="1" s="1"/>
  <c r="O1949" i="1"/>
  <c r="P1949" i="1" s="1"/>
  <c r="O1950" i="1"/>
  <c r="P1950" i="1" s="1"/>
  <c r="O1951" i="1"/>
  <c r="O1952" i="1"/>
  <c r="O1953" i="1"/>
  <c r="P1953" i="1" s="1"/>
  <c r="O1954" i="1"/>
  <c r="P1954" i="1" s="1"/>
  <c r="O1955" i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O1963" i="1"/>
  <c r="P1963" i="1" s="1"/>
  <c r="O1964" i="1"/>
  <c r="P1964" i="1" s="1"/>
  <c r="O1965" i="1"/>
  <c r="O1966" i="1"/>
  <c r="P1966" i="1" s="1"/>
  <c r="O1967" i="1"/>
  <c r="P1967" i="1" s="1"/>
  <c r="O1968" i="1"/>
  <c r="P1968" i="1" s="1"/>
  <c r="O1969" i="1"/>
  <c r="P1969" i="1" s="1"/>
  <c r="O1970" i="1"/>
  <c r="O1971" i="1"/>
  <c r="O1972" i="1"/>
  <c r="P1972" i="1" s="1"/>
  <c r="O1973" i="1"/>
  <c r="O1974" i="1"/>
  <c r="P1974" i="1" s="1"/>
  <c r="O1975" i="1"/>
  <c r="P1975" i="1" s="1"/>
  <c r="O1976" i="1"/>
  <c r="P1976" i="1" s="1"/>
  <c r="O1977" i="1"/>
  <c r="P1977" i="1" s="1"/>
  <c r="O1978" i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O1985" i="1"/>
  <c r="P1985" i="1" s="1"/>
  <c r="O1986" i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O1993" i="1"/>
  <c r="P1993" i="1" s="1"/>
  <c r="O1994" i="1"/>
  <c r="O1995" i="1"/>
  <c r="P1995" i="1" s="1"/>
  <c r="O1996" i="1"/>
  <c r="P1996" i="1" s="1"/>
  <c r="O1997" i="1"/>
  <c r="O1998" i="1"/>
  <c r="P1998" i="1" s="1"/>
  <c r="O1999" i="1"/>
  <c r="P1999" i="1" s="1"/>
  <c r="O2000" i="1"/>
  <c r="P2000" i="1" s="1"/>
  <c r="O2001" i="1"/>
  <c r="P2001" i="1" s="1"/>
  <c r="O2002" i="1"/>
  <c r="O2003" i="1"/>
  <c r="P2003" i="1" s="1"/>
  <c r="O2004" i="1"/>
  <c r="P2004" i="1" s="1"/>
  <c r="O2005" i="1"/>
  <c r="O2006" i="1"/>
  <c r="P2006" i="1" s="1"/>
  <c r="O2007" i="1"/>
  <c r="P2007" i="1" s="1"/>
  <c r="O2008" i="1"/>
  <c r="P2008" i="1" s="1"/>
  <c r="O2009" i="1"/>
  <c r="P2009" i="1" s="1"/>
  <c r="O2010" i="1"/>
  <c r="O2011" i="1"/>
  <c r="P2011" i="1" s="1"/>
  <c r="O2012" i="1"/>
  <c r="P2012" i="1" s="1"/>
  <c r="O2013" i="1"/>
  <c r="O2014" i="1"/>
  <c r="P2014" i="1" s="1"/>
  <c r="O2015" i="1"/>
  <c r="P2015" i="1" s="1"/>
  <c r="O2016" i="1"/>
  <c r="O2017" i="1"/>
  <c r="P2017" i="1" s="1"/>
  <c r="O2018" i="1"/>
  <c r="P2018" i="1" s="1"/>
  <c r="O2019" i="1"/>
  <c r="P2019" i="1" s="1"/>
  <c r="U2019" i="1" s="1"/>
  <c r="O2020" i="1"/>
  <c r="P2020" i="1" s="1"/>
  <c r="U2020" i="1" s="1"/>
  <c r="O2021" i="1"/>
  <c r="P2021" i="1" s="1"/>
  <c r="O2022" i="1"/>
  <c r="P2022" i="1" s="1"/>
  <c r="O2023" i="1"/>
  <c r="O2024" i="1"/>
  <c r="O2025" i="1"/>
  <c r="P2025" i="1" s="1"/>
  <c r="O2026" i="1"/>
  <c r="O2027" i="1"/>
  <c r="P2027" i="1" s="1"/>
  <c r="O2028" i="1"/>
  <c r="P2028" i="1" s="1"/>
  <c r="O2029" i="1"/>
  <c r="O2030" i="1"/>
  <c r="P2030" i="1" s="1"/>
  <c r="O2031" i="1"/>
  <c r="P2031" i="1" s="1"/>
  <c r="O2032" i="1"/>
  <c r="P2032" i="1" s="1"/>
  <c r="O2033" i="1"/>
  <c r="P2033" i="1" s="1"/>
  <c r="O2034" i="1"/>
  <c r="O2035" i="1"/>
  <c r="P2035" i="1" s="1"/>
  <c r="O2036" i="1"/>
  <c r="P2036" i="1" s="1"/>
  <c r="O2037" i="1"/>
  <c r="O2038" i="1"/>
  <c r="P2038" i="1" s="1"/>
  <c r="O2039" i="1"/>
  <c r="P2039" i="1" s="1"/>
  <c r="O2040" i="1"/>
  <c r="P2040" i="1" s="1"/>
  <c r="O2041" i="1"/>
  <c r="P2041" i="1" s="1"/>
  <c r="O2042" i="1"/>
  <c r="O2043" i="1"/>
  <c r="P2043" i="1" s="1"/>
  <c r="O2044" i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O2051" i="1"/>
  <c r="P2051" i="1" s="1"/>
  <c r="O2052" i="1"/>
  <c r="P2052" i="1" s="1"/>
  <c r="O2053" i="1"/>
  <c r="P2053" i="1" s="1"/>
  <c r="O2054" i="1"/>
  <c r="P2054" i="1" s="1"/>
  <c r="O2055" i="1"/>
  <c r="O2056" i="1"/>
  <c r="O2057" i="1"/>
  <c r="P2057" i="1" s="1"/>
  <c r="O2058" i="1"/>
  <c r="O2059" i="1"/>
  <c r="O2060" i="1"/>
  <c r="P2060" i="1" s="1"/>
  <c r="U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O2067" i="1"/>
  <c r="P2067" i="1" s="1"/>
  <c r="O2068" i="1"/>
  <c r="P2068" i="1" s="1"/>
  <c r="O2069" i="1"/>
  <c r="O2070" i="1"/>
  <c r="P2070" i="1" s="1"/>
  <c r="O2071" i="1"/>
  <c r="P2071" i="1" s="1"/>
  <c r="O2072" i="1"/>
  <c r="P2072" i="1" s="1"/>
  <c r="O2073" i="1"/>
  <c r="P2073" i="1" s="1"/>
  <c r="O2074" i="1"/>
  <c r="O2075" i="1"/>
  <c r="P2075" i="1" s="1"/>
  <c r="O2076" i="1"/>
  <c r="P2076" i="1" s="1"/>
  <c r="O2077" i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O2097" i="1"/>
  <c r="P2097" i="1" s="1"/>
  <c r="O2098" i="1"/>
  <c r="O2099" i="1"/>
  <c r="O2100" i="1"/>
  <c r="P2100" i="1" s="1"/>
  <c r="O2101" i="1"/>
  <c r="O2102" i="1"/>
  <c r="P2102" i="1" s="1"/>
  <c r="O2103" i="1"/>
  <c r="P2103" i="1" s="1"/>
  <c r="U2103" i="1" s="1"/>
  <c r="O2104" i="1"/>
  <c r="P2104" i="1" s="1"/>
  <c r="O2105" i="1"/>
  <c r="P2105" i="1" s="1"/>
  <c r="O2106" i="1"/>
  <c r="O2107" i="1"/>
  <c r="P2107" i="1" s="1"/>
  <c r="O2108" i="1"/>
  <c r="P2108" i="1" s="1"/>
  <c r="O2109" i="1"/>
  <c r="P2109" i="1" s="1"/>
  <c r="O2110" i="1"/>
  <c r="P2110" i="1" s="1"/>
  <c r="O2111" i="1"/>
  <c r="O2112" i="1"/>
  <c r="P2112" i="1" s="1"/>
  <c r="O2113" i="1"/>
  <c r="P2113" i="1" s="1"/>
  <c r="O2114" i="1"/>
  <c r="O2115" i="1"/>
  <c r="P2115" i="1" s="1"/>
  <c r="O2116" i="1"/>
  <c r="P2116" i="1" s="1"/>
  <c r="O2117" i="1"/>
  <c r="O2118" i="1"/>
  <c r="P2118" i="1" s="1"/>
  <c r="O2119" i="1"/>
  <c r="P2119" i="1" s="1"/>
  <c r="O2120" i="1"/>
  <c r="P2120" i="1" s="1"/>
  <c r="O2121" i="1"/>
  <c r="P2121" i="1" s="1"/>
  <c r="O2122" i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O2131" i="1"/>
  <c r="O2132" i="1"/>
  <c r="O2133" i="1"/>
  <c r="O2134" i="1"/>
  <c r="P2134" i="1" s="1"/>
  <c r="O2135" i="1"/>
  <c r="P2135" i="1" s="1"/>
  <c r="O2136" i="1"/>
  <c r="P2136" i="1" s="1"/>
  <c r="O2137" i="1"/>
  <c r="P2137" i="1" s="1"/>
  <c r="O2138" i="1"/>
  <c r="O2139" i="1"/>
  <c r="P2139" i="1" s="1"/>
  <c r="O2140" i="1"/>
  <c r="P2140" i="1" s="1"/>
  <c r="O2141" i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O2150" i="1"/>
  <c r="P2150" i="1" s="1"/>
  <c r="O2151" i="1"/>
  <c r="O2152" i="1"/>
  <c r="P2152" i="1" s="1"/>
  <c r="O2153" i="1"/>
  <c r="P2153" i="1" s="1"/>
  <c r="O2154" i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O2163" i="1"/>
  <c r="O2164" i="1"/>
  <c r="P2164" i="1" s="1"/>
  <c r="O2165" i="1"/>
  <c r="O2166" i="1"/>
  <c r="P2166" i="1" s="1"/>
  <c r="O2167" i="1"/>
  <c r="P2167" i="1" s="1"/>
  <c r="O2168" i="1"/>
  <c r="P2168" i="1" s="1"/>
  <c r="O2169" i="1"/>
  <c r="P2169" i="1" s="1"/>
  <c r="O2170" i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O2179" i="1"/>
  <c r="P2179" i="1" s="1"/>
  <c r="O2180" i="1"/>
  <c r="P2180" i="1" s="1"/>
  <c r="O2181" i="1"/>
  <c r="O2182" i="1"/>
  <c r="P2182" i="1" s="1"/>
  <c r="O2183" i="1"/>
  <c r="O2184" i="1"/>
  <c r="O2185" i="1"/>
  <c r="P2185" i="1" s="1"/>
  <c r="O2186" i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O2203" i="1"/>
  <c r="O2204" i="1"/>
  <c r="O2205" i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O2214" i="1"/>
  <c r="P2214" i="1" s="1"/>
  <c r="O2215" i="1"/>
  <c r="O2216" i="1"/>
  <c r="P2216" i="1" s="1"/>
  <c r="O2217" i="1"/>
  <c r="P2217" i="1" s="1"/>
  <c r="O2218" i="1"/>
  <c r="O2219" i="1"/>
  <c r="P2219" i="1" s="1"/>
  <c r="O2220" i="1"/>
  <c r="P2220" i="1" s="1"/>
  <c r="O2221" i="1"/>
  <c r="P2221" i="1" s="1"/>
  <c r="O2222" i="1"/>
  <c r="P2222" i="1" s="1"/>
  <c r="O2223" i="1"/>
  <c r="O2224" i="1"/>
  <c r="P2224" i="1" s="1"/>
  <c r="O2225" i="1"/>
  <c r="P2225" i="1" s="1"/>
  <c r="O2226" i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O2243" i="1"/>
  <c r="O2244" i="1"/>
  <c r="P2244" i="1" s="1"/>
  <c r="O2245" i="1"/>
  <c r="O2246" i="1"/>
  <c r="P2246" i="1" s="1"/>
  <c r="O2247" i="1"/>
  <c r="P2247" i="1" s="1"/>
  <c r="O2248" i="1"/>
  <c r="P2248" i="1" s="1"/>
  <c r="O2249" i="1"/>
  <c r="P2249" i="1" s="1"/>
  <c r="O2250" i="1"/>
  <c r="O2251" i="1"/>
  <c r="P2251" i="1" s="1"/>
  <c r="O2252" i="1"/>
  <c r="P2252" i="1" s="1"/>
  <c r="O2253" i="1"/>
  <c r="O2254" i="1"/>
  <c r="P2254" i="1" s="1"/>
  <c r="O2255" i="1"/>
  <c r="P2255" i="1" s="1"/>
  <c r="O2256" i="1"/>
  <c r="O2257" i="1"/>
  <c r="P2257" i="1" s="1"/>
  <c r="O2258" i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O2267" i="1"/>
  <c r="P2267" i="1" s="1"/>
  <c r="O2268" i="1"/>
  <c r="P2268" i="1" s="1"/>
  <c r="O2269" i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O2276" i="1"/>
  <c r="O2277" i="1"/>
  <c r="O2278" i="1"/>
  <c r="P2278" i="1" s="1"/>
  <c r="O2279" i="1"/>
  <c r="P2279" i="1" s="1"/>
  <c r="O2280" i="1"/>
  <c r="P2280" i="1" s="1"/>
  <c r="O2281" i="1"/>
  <c r="P2281" i="1" s="1"/>
  <c r="O2282" i="1"/>
  <c r="O2283" i="1"/>
  <c r="P2283" i="1" s="1"/>
  <c r="O2284" i="1"/>
  <c r="P2284" i="1" s="1"/>
  <c r="O2285" i="1"/>
  <c r="O2286" i="1"/>
  <c r="P2286" i="1" s="1"/>
  <c r="O2287" i="1"/>
  <c r="O2288" i="1"/>
  <c r="O2289" i="1"/>
  <c r="P2289" i="1" s="1"/>
  <c r="O2290" i="1"/>
  <c r="O2291" i="1"/>
  <c r="P2291" i="1" s="1"/>
  <c r="O2292" i="1"/>
  <c r="P2292" i="1" s="1"/>
  <c r="U2292" i="1" s="1"/>
  <c r="O2293" i="1"/>
  <c r="P2293" i="1" s="1"/>
  <c r="O2294" i="1"/>
  <c r="P2294" i="1" s="1"/>
  <c r="O2295" i="1"/>
  <c r="O2296" i="1"/>
  <c r="P2296" i="1" s="1"/>
  <c r="O2297" i="1"/>
  <c r="P2297" i="1" s="1"/>
  <c r="O2298" i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O2307" i="1"/>
  <c r="P2307" i="1" s="1"/>
  <c r="O2308" i="1"/>
  <c r="P2308" i="1" s="1"/>
  <c r="O2309" i="1"/>
  <c r="O2310" i="1"/>
  <c r="P2310" i="1" s="1"/>
  <c r="O2311" i="1"/>
  <c r="P2311" i="1" s="1"/>
  <c r="O2312" i="1"/>
  <c r="P2312" i="1" s="1"/>
  <c r="O2313" i="1"/>
  <c r="P2313" i="1" s="1"/>
  <c r="O2314" i="1"/>
  <c r="O2315" i="1"/>
  <c r="P2315" i="1" s="1"/>
  <c r="O2316" i="1"/>
  <c r="P2316" i="1" s="1"/>
  <c r="O2317" i="1"/>
  <c r="O2318" i="1"/>
  <c r="P2318" i="1" s="1"/>
  <c r="O2319" i="1"/>
  <c r="P2319" i="1" s="1"/>
  <c r="O2320" i="1"/>
  <c r="P2320" i="1" s="1"/>
  <c r="O2321" i="1"/>
  <c r="P2321" i="1" s="1"/>
  <c r="O2322" i="1"/>
  <c r="O2323" i="1"/>
  <c r="P2323" i="1" s="1"/>
  <c r="O2324" i="1"/>
  <c r="P2324" i="1" s="1"/>
  <c r="O2325" i="1"/>
  <c r="P2325" i="1" s="1"/>
  <c r="O2326" i="1"/>
  <c r="P2326" i="1" s="1"/>
  <c r="O2327" i="1"/>
  <c r="O2328" i="1"/>
  <c r="P2328" i="1" s="1"/>
  <c r="O2329" i="1"/>
  <c r="P2329" i="1" s="1"/>
  <c r="O2330" i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O2342" i="1"/>
  <c r="P2342" i="1" s="1"/>
  <c r="O2343" i="1"/>
  <c r="P2343" i="1" s="1"/>
  <c r="O2344" i="1"/>
  <c r="P2344" i="1" s="1"/>
  <c r="O2345" i="1"/>
  <c r="P2345" i="1" s="1"/>
  <c r="O2346" i="1"/>
  <c r="O2347" i="1"/>
  <c r="P2347" i="1" s="1"/>
  <c r="O2348" i="1"/>
  <c r="O2349" i="1"/>
  <c r="O2350" i="1"/>
  <c r="P2350" i="1" s="1"/>
  <c r="O2351" i="1"/>
  <c r="P2351" i="1" s="1"/>
  <c r="O2352" i="1"/>
  <c r="P2352" i="1" s="1"/>
  <c r="O2353" i="1"/>
  <c r="P2353" i="1" s="1"/>
  <c r="O2354" i="1"/>
  <c r="O2355" i="1"/>
  <c r="P2355" i="1" s="1"/>
  <c r="O2356" i="1"/>
  <c r="P2356" i="1" s="1"/>
  <c r="O2357" i="1"/>
  <c r="P2357" i="1" s="1"/>
  <c r="O2358" i="1"/>
  <c r="P2358" i="1" s="1"/>
  <c r="O2359" i="1"/>
  <c r="O2360" i="1"/>
  <c r="O2361" i="1"/>
  <c r="P2361" i="1" s="1"/>
  <c r="O2362" i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O2369" i="1"/>
  <c r="P2369" i="1" s="1"/>
  <c r="O2370" i="1"/>
  <c r="O2371" i="1"/>
  <c r="P2371" i="1" s="1"/>
  <c r="O2372" i="1"/>
  <c r="P2372" i="1" s="1"/>
  <c r="O2373" i="1"/>
  <c r="O2374" i="1"/>
  <c r="P2374" i="1" s="1"/>
  <c r="O2375" i="1"/>
  <c r="P2375" i="1" s="1"/>
  <c r="U2375" i="1" s="1"/>
  <c r="O2376" i="1"/>
  <c r="P2376" i="1" s="1"/>
  <c r="U2376" i="1" s="1"/>
  <c r="O2377" i="1"/>
  <c r="P2377" i="1" s="1"/>
  <c r="O2378" i="1"/>
  <c r="O2379" i="1"/>
  <c r="O2380" i="1"/>
  <c r="O2381" i="1"/>
  <c r="O2382" i="1"/>
  <c r="P2382" i="1" s="1"/>
  <c r="O2383" i="1"/>
  <c r="P2383" i="1" s="1"/>
  <c r="O2384" i="1"/>
  <c r="P2384" i="1" s="1"/>
  <c r="O2385" i="1"/>
  <c r="P2385" i="1" s="1"/>
  <c r="O2386" i="1"/>
  <c r="O2387" i="1"/>
  <c r="P2387" i="1" s="1"/>
  <c r="O2388" i="1"/>
  <c r="P2388" i="1" s="1"/>
  <c r="O2389" i="1"/>
  <c r="O2390" i="1"/>
  <c r="P2390" i="1" s="1"/>
  <c r="O2391" i="1"/>
  <c r="O2392" i="1"/>
  <c r="P2392" i="1" s="1"/>
  <c r="O2393" i="1"/>
  <c r="P2393" i="1" s="1"/>
  <c r="O2394" i="1"/>
  <c r="O2395" i="1"/>
  <c r="P2395" i="1" s="1"/>
  <c r="O2396" i="1"/>
  <c r="P2396" i="1" s="1"/>
  <c r="O2397" i="1"/>
  <c r="P2397" i="1" s="1"/>
  <c r="O2398" i="1"/>
  <c r="P2398" i="1" s="1"/>
  <c r="O2399" i="1"/>
  <c r="O2400" i="1"/>
  <c r="O2401" i="1"/>
  <c r="P2401" i="1" s="1"/>
  <c r="O2402" i="1"/>
  <c r="P2402" i="1" s="1"/>
  <c r="O2403" i="1"/>
  <c r="P2403" i="1" s="1"/>
  <c r="O2404" i="1"/>
  <c r="P2404" i="1" s="1"/>
  <c r="O2405" i="1"/>
  <c r="O2406" i="1"/>
  <c r="P2406" i="1" s="1"/>
  <c r="O2407" i="1"/>
  <c r="P2407" i="1" s="1"/>
  <c r="O2408" i="1"/>
  <c r="P2408" i="1" s="1"/>
  <c r="O2409" i="1"/>
  <c r="P2409" i="1" s="1"/>
  <c r="O2410" i="1"/>
  <c r="O2411" i="1"/>
  <c r="P2411" i="1" s="1"/>
  <c r="O2412" i="1"/>
  <c r="P2412" i="1" s="1"/>
  <c r="O2413" i="1"/>
  <c r="O2414" i="1"/>
  <c r="P2414" i="1" s="1"/>
  <c r="O2415" i="1"/>
  <c r="P2415" i="1" s="1"/>
  <c r="O2416" i="1"/>
  <c r="P2416" i="1" s="1"/>
  <c r="O2417" i="1"/>
  <c r="P2417" i="1" s="1"/>
  <c r="O2418" i="1"/>
  <c r="O2419" i="1"/>
  <c r="P2419" i="1" s="1"/>
  <c r="O2420" i="1"/>
  <c r="P2420" i="1" s="1"/>
  <c r="O2421" i="1"/>
  <c r="O2422" i="1"/>
  <c r="P2422" i="1" s="1"/>
  <c r="O2423" i="1"/>
  <c r="P2423" i="1" s="1"/>
  <c r="O2424" i="1"/>
  <c r="P2424" i="1" s="1"/>
  <c r="O2425" i="1"/>
  <c r="P2425" i="1" s="1"/>
  <c r="O2426" i="1"/>
  <c r="O2427" i="1"/>
  <c r="P2427" i="1" s="1"/>
  <c r="O2428" i="1"/>
  <c r="P2428" i="1" s="1"/>
  <c r="O2429" i="1"/>
  <c r="P2429" i="1" s="1"/>
  <c r="O2430" i="1"/>
  <c r="P2430" i="1" s="1"/>
  <c r="O2431" i="1"/>
  <c r="O2432" i="1"/>
  <c r="O2433" i="1"/>
  <c r="P2433" i="1" s="1"/>
  <c r="O2434" i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O2443" i="1"/>
  <c r="P2443" i="1" s="1"/>
  <c r="O2444" i="1"/>
  <c r="P2444" i="1" s="1"/>
  <c r="O2445" i="1"/>
  <c r="O2446" i="1"/>
  <c r="P2446" i="1" s="1"/>
  <c r="O2447" i="1"/>
  <c r="P2447" i="1" s="1"/>
  <c r="O2448" i="1"/>
  <c r="P2448" i="1" s="1"/>
  <c r="O2449" i="1"/>
  <c r="P2449" i="1" s="1"/>
  <c r="O2450" i="1"/>
  <c r="O2451" i="1"/>
  <c r="P2451" i="1" s="1"/>
  <c r="O2452" i="1"/>
  <c r="O2453" i="1"/>
  <c r="O2454" i="1"/>
  <c r="P2454" i="1" s="1"/>
  <c r="O2455" i="1"/>
  <c r="P2455" i="1" s="1"/>
  <c r="O2456" i="1"/>
  <c r="P2456" i="1" s="1"/>
  <c r="O2457" i="1"/>
  <c r="P2457" i="1" s="1"/>
  <c r="O2458" i="1"/>
  <c r="O2459" i="1"/>
  <c r="P2459" i="1" s="1"/>
  <c r="O2460" i="1"/>
  <c r="P2460" i="1" s="1"/>
  <c r="O2461" i="1"/>
  <c r="P2461" i="1" s="1"/>
  <c r="O2462" i="1"/>
  <c r="P2462" i="1" s="1"/>
  <c r="O2463" i="1"/>
  <c r="O2464" i="1"/>
  <c r="O2465" i="1"/>
  <c r="P2465" i="1" s="1"/>
  <c r="O2466" i="1"/>
  <c r="P2466" i="1" s="1"/>
  <c r="O2467" i="1"/>
  <c r="O2468" i="1"/>
  <c r="P2468" i="1" s="1"/>
  <c r="O2469" i="1"/>
  <c r="P2469" i="1" s="1"/>
  <c r="O2470" i="1"/>
  <c r="P2470" i="1" s="1"/>
  <c r="O2471" i="1"/>
  <c r="P2471" i="1" s="1"/>
  <c r="O2472" i="1"/>
  <c r="O2473" i="1"/>
  <c r="P2473" i="1" s="1"/>
  <c r="O2474" i="1"/>
  <c r="O2475" i="1"/>
  <c r="P2475" i="1" s="1"/>
  <c r="O2476" i="1"/>
  <c r="P2476" i="1" s="1"/>
  <c r="O2477" i="1"/>
  <c r="O2478" i="1"/>
  <c r="P2478" i="1" s="1"/>
  <c r="O2479" i="1"/>
  <c r="P2479" i="1" s="1"/>
  <c r="O2480" i="1"/>
  <c r="P2480" i="1" s="1"/>
  <c r="O2481" i="1"/>
  <c r="P2481" i="1" s="1"/>
  <c r="O2482" i="1"/>
  <c r="O2483" i="1"/>
  <c r="P2483" i="1" s="1"/>
  <c r="O2484" i="1"/>
  <c r="P2484" i="1" s="1"/>
  <c r="O2485" i="1"/>
  <c r="O2486" i="1"/>
  <c r="P2486" i="1" s="1"/>
  <c r="O2487" i="1"/>
  <c r="O2488" i="1"/>
  <c r="P2488" i="1" s="1"/>
  <c r="O2489" i="1"/>
  <c r="P2489" i="1" s="1"/>
  <c r="O2490" i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O2505" i="1"/>
  <c r="P2505" i="1" s="1"/>
  <c r="O2506" i="1"/>
  <c r="O2507" i="1"/>
  <c r="O2508" i="1"/>
  <c r="P2508" i="1" s="1"/>
  <c r="O2509" i="1"/>
  <c r="O2510" i="1"/>
  <c r="P2510" i="1" s="1"/>
  <c r="O2511" i="1"/>
  <c r="P2511" i="1" s="1"/>
  <c r="O2512" i="1"/>
  <c r="P2512" i="1" s="1"/>
  <c r="O2513" i="1"/>
  <c r="P2513" i="1" s="1"/>
  <c r="O2514" i="1"/>
  <c r="O2515" i="1"/>
  <c r="P2515" i="1" s="1"/>
  <c r="O2516" i="1"/>
  <c r="P2516" i="1" s="1"/>
  <c r="O2517" i="1"/>
  <c r="O2518" i="1"/>
  <c r="P2518" i="1" s="1"/>
  <c r="O2519" i="1"/>
  <c r="P2519" i="1" s="1"/>
  <c r="O2520" i="1"/>
  <c r="P2520" i="1" s="1"/>
  <c r="O2521" i="1"/>
  <c r="P2521" i="1" s="1"/>
  <c r="O2522" i="1"/>
  <c r="O2523" i="1"/>
  <c r="P2523" i="1" s="1"/>
  <c r="O2524" i="1"/>
  <c r="P2524" i="1" s="1"/>
  <c r="O2525" i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O2536" i="1"/>
  <c r="O2537" i="1"/>
  <c r="P2537" i="1" s="1"/>
  <c r="O2538" i="1"/>
  <c r="O2539" i="1"/>
  <c r="P2539" i="1" s="1"/>
  <c r="O2540" i="1"/>
  <c r="O2541" i="1"/>
  <c r="O2542" i="1"/>
  <c r="P2542" i="1" s="1"/>
  <c r="O2543" i="1"/>
  <c r="P2543" i="1" s="1"/>
  <c r="O2544" i="1"/>
  <c r="P2544" i="1" s="1"/>
  <c r="O2545" i="1"/>
  <c r="P2545" i="1" s="1"/>
  <c r="O2546" i="1"/>
  <c r="O2547" i="1"/>
  <c r="P2547" i="1" s="1"/>
  <c r="O2548" i="1"/>
  <c r="P2548" i="1" s="1"/>
  <c r="O2549" i="1"/>
  <c r="O2550" i="1"/>
  <c r="P2550" i="1" s="1"/>
  <c r="O2551" i="1"/>
  <c r="P2551" i="1" s="1"/>
  <c r="O2552" i="1"/>
  <c r="P2552" i="1" s="1"/>
  <c r="O2553" i="1"/>
  <c r="P2553" i="1" s="1"/>
  <c r="O2554" i="1"/>
  <c r="O2555" i="1"/>
  <c r="P2555" i="1" s="1"/>
  <c r="O2556" i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O2569" i="1"/>
  <c r="P2569" i="1" s="1"/>
  <c r="O2570" i="1"/>
  <c r="O2571" i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O2579" i="1"/>
  <c r="P2579" i="1" s="1"/>
  <c r="O2580" i="1"/>
  <c r="P2580" i="1" s="1"/>
  <c r="O2581" i="1"/>
  <c r="O2582" i="1"/>
  <c r="P2582" i="1" s="1"/>
  <c r="O2583" i="1"/>
  <c r="P2583" i="1" s="1"/>
  <c r="O2584" i="1"/>
  <c r="P2584" i="1" s="1"/>
  <c r="O2585" i="1"/>
  <c r="P2585" i="1" s="1"/>
  <c r="O2586" i="1"/>
  <c r="O2587" i="1"/>
  <c r="P2587" i="1" s="1"/>
  <c r="O2588" i="1"/>
  <c r="P2588" i="1" s="1"/>
  <c r="O2589" i="1"/>
  <c r="O2590" i="1"/>
  <c r="P2590" i="1" s="1"/>
  <c r="O2591" i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O2603" i="1"/>
  <c r="P2603" i="1" s="1"/>
  <c r="O2604" i="1"/>
  <c r="P2604" i="1" s="1"/>
  <c r="U2604" i="1" s="1"/>
  <c r="O2605" i="1"/>
  <c r="P2605" i="1" s="1"/>
  <c r="O2606" i="1"/>
  <c r="P2606" i="1" s="1"/>
  <c r="O2607" i="1"/>
  <c r="P2607" i="1" s="1"/>
  <c r="O2608" i="1"/>
  <c r="O2609" i="1"/>
  <c r="P2609" i="1" s="1"/>
  <c r="O2610" i="1"/>
  <c r="O2611" i="1"/>
  <c r="O2612" i="1"/>
  <c r="P2612" i="1" s="1"/>
  <c r="O2613" i="1"/>
  <c r="O2614" i="1"/>
  <c r="P2614" i="1" s="1"/>
  <c r="O2615" i="1"/>
  <c r="P2615" i="1" s="1"/>
  <c r="O2616" i="1"/>
  <c r="P2616" i="1" s="1"/>
  <c r="O2617" i="1"/>
  <c r="P2617" i="1" s="1"/>
  <c r="O2618" i="1"/>
  <c r="O2619" i="1"/>
  <c r="P2619" i="1" s="1"/>
  <c r="O2620" i="1"/>
  <c r="P2620" i="1" s="1"/>
  <c r="O2621" i="1"/>
  <c r="P2621" i="1" s="1"/>
  <c r="O2622" i="1"/>
  <c r="P2622" i="1" s="1"/>
  <c r="O2623" i="1"/>
  <c r="O2624" i="1"/>
  <c r="P2624" i="1" s="1"/>
  <c r="O2625" i="1"/>
  <c r="P2625" i="1" s="1"/>
  <c r="O2626" i="1"/>
  <c r="O2627" i="1"/>
  <c r="P2627" i="1" s="1"/>
  <c r="O2628" i="1"/>
  <c r="P2628" i="1" s="1"/>
  <c r="O2629" i="1"/>
  <c r="O2630" i="1"/>
  <c r="P2630" i="1" s="1"/>
  <c r="O2631" i="1"/>
  <c r="O2632" i="1"/>
  <c r="P2632" i="1" s="1"/>
  <c r="O2633" i="1"/>
  <c r="P2633" i="1" s="1"/>
  <c r="O2634" i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O2643" i="1"/>
  <c r="P2643" i="1" s="1"/>
  <c r="O2644" i="1"/>
  <c r="P2644" i="1" s="1"/>
  <c r="O2645" i="1"/>
  <c r="O2646" i="1"/>
  <c r="P2646" i="1" s="1"/>
  <c r="O2647" i="1"/>
  <c r="P2647" i="1" s="1"/>
  <c r="U2647" i="1" s="1"/>
  <c r="O2648" i="1"/>
  <c r="P2648" i="1" s="1"/>
  <c r="U2648" i="1" s="1"/>
  <c r="O2649" i="1"/>
  <c r="P2649" i="1" s="1"/>
  <c r="O2650" i="1"/>
  <c r="O2651" i="1"/>
  <c r="P2651" i="1" s="1"/>
  <c r="O2652" i="1"/>
  <c r="P2652" i="1" s="1"/>
  <c r="O2653" i="1"/>
  <c r="O2654" i="1"/>
  <c r="P2654" i="1" s="1"/>
  <c r="O2655" i="1"/>
  <c r="P2655" i="1" s="1"/>
  <c r="O2656" i="1"/>
  <c r="P2656" i="1" s="1"/>
  <c r="U2656" i="1" s="1"/>
  <c r="O2657" i="1"/>
  <c r="P2657" i="1" s="1"/>
  <c r="O2658" i="1"/>
  <c r="P2658" i="1" s="1"/>
  <c r="O2659" i="1"/>
  <c r="P2659" i="1" s="1"/>
  <c r="O2660" i="1"/>
  <c r="P2660" i="1" s="1"/>
  <c r="O2661" i="1"/>
  <c r="O2662" i="1"/>
  <c r="P2662" i="1" s="1"/>
  <c r="O2663" i="1"/>
  <c r="O2664" i="1"/>
  <c r="O2665" i="1"/>
  <c r="P2665" i="1" s="1"/>
  <c r="O2666" i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O2675" i="1"/>
  <c r="P2675" i="1" s="1"/>
  <c r="O2676" i="1"/>
  <c r="P2676" i="1" s="1"/>
  <c r="O2677" i="1"/>
  <c r="O2678" i="1"/>
  <c r="P2678" i="1" s="1"/>
  <c r="O2679" i="1"/>
  <c r="P2679" i="1" s="1"/>
  <c r="O2680" i="1"/>
  <c r="P2680" i="1" s="1"/>
  <c r="O2681" i="1"/>
  <c r="P2681" i="1" s="1"/>
  <c r="O2682" i="1"/>
  <c r="O2683" i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O2691" i="1"/>
  <c r="P2691" i="1" s="1"/>
  <c r="O2692" i="1"/>
  <c r="P2692" i="1" s="1"/>
  <c r="O2693" i="1"/>
  <c r="O2694" i="1"/>
  <c r="P2694" i="1" s="1"/>
  <c r="O2695" i="1"/>
  <c r="O2696" i="1"/>
  <c r="O2697" i="1"/>
  <c r="P2697" i="1" s="1"/>
  <c r="O2698" i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O2715" i="1"/>
  <c r="O2716" i="1"/>
  <c r="O2717" i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O2726" i="1"/>
  <c r="P2726" i="1" s="1"/>
  <c r="O2727" i="1"/>
  <c r="P2727" i="1" s="1"/>
  <c r="O2728" i="1"/>
  <c r="P2728" i="1" s="1"/>
  <c r="O2729" i="1"/>
  <c r="P2729" i="1" s="1"/>
  <c r="O2730" i="1"/>
  <c r="O2731" i="1"/>
  <c r="P2731" i="1" s="1"/>
  <c r="O2732" i="1"/>
  <c r="P2732" i="1" s="1"/>
  <c r="O2733" i="1"/>
  <c r="P2733" i="1" s="1"/>
  <c r="O2734" i="1"/>
  <c r="P2734" i="1" s="1"/>
  <c r="O2735" i="1"/>
  <c r="O2736" i="1"/>
  <c r="O2737" i="1"/>
  <c r="P2737" i="1" s="1"/>
  <c r="O2738" i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O2755" i="1"/>
  <c r="O2756" i="1"/>
  <c r="O2757" i="1"/>
  <c r="O2758" i="1"/>
  <c r="P2758" i="1" s="1"/>
  <c r="O2759" i="1"/>
  <c r="P2759" i="1" s="1"/>
  <c r="O2760" i="1"/>
  <c r="P2760" i="1" s="1"/>
  <c r="O2761" i="1"/>
  <c r="P2761" i="1" s="1"/>
  <c r="O2762" i="1"/>
  <c r="O2763" i="1"/>
  <c r="P2763" i="1" s="1"/>
  <c r="O2764" i="1"/>
  <c r="P2764" i="1" s="1"/>
  <c r="O2765" i="1"/>
  <c r="O2766" i="1"/>
  <c r="P2766" i="1" s="1"/>
  <c r="O2767" i="1"/>
  <c r="P2767" i="1" s="1"/>
  <c r="O2768" i="1"/>
  <c r="O2769" i="1"/>
  <c r="P2769" i="1" s="1"/>
  <c r="O2770" i="1"/>
  <c r="O2771" i="1"/>
  <c r="P2771" i="1" s="1"/>
  <c r="O2772" i="1"/>
  <c r="P2772" i="1" s="1"/>
  <c r="O2773" i="1"/>
  <c r="P2773" i="1" s="1"/>
  <c r="O2774" i="1"/>
  <c r="P2774" i="1" s="1"/>
  <c r="O2775" i="1"/>
  <c r="O2776" i="1"/>
  <c r="P2776" i="1" s="1"/>
  <c r="O2777" i="1"/>
  <c r="P2777" i="1" s="1"/>
  <c r="O2778" i="1"/>
  <c r="O2779" i="1"/>
  <c r="P2779" i="1" s="1"/>
  <c r="O2780" i="1"/>
  <c r="P2780" i="1" s="1"/>
  <c r="O2781" i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O2790" i="1"/>
  <c r="P2790" i="1" s="1"/>
  <c r="O2791" i="1"/>
  <c r="P2791" i="1" s="1"/>
  <c r="O2792" i="1"/>
  <c r="P2792" i="1" s="1"/>
  <c r="O2793" i="1"/>
  <c r="P2793" i="1" s="1"/>
  <c r="O2794" i="1"/>
  <c r="O2795" i="1"/>
  <c r="P2795" i="1" s="1"/>
  <c r="O2796" i="1"/>
  <c r="P2796" i="1" s="1"/>
  <c r="O2797" i="1"/>
  <c r="O2798" i="1"/>
  <c r="P2798" i="1" s="1"/>
  <c r="O2799" i="1"/>
  <c r="P2799" i="1" s="1"/>
  <c r="O2800" i="1"/>
  <c r="O2801" i="1"/>
  <c r="P2801" i="1" s="1"/>
  <c r="O2802" i="1"/>
  <c r="O2803" i="1"/>
  <c r="P2803" i="1" s="1"/>
  <c r="O2804" i="1"/>
  <c r="P2804" i="1" s="1"/>
  <c r="O2805" i="1"/>
  <c r="P2805" i="1" s="1"/>
  <c r="O2806" i="1"/>
  <c r="P2806" i="1" s="1"/>
  <c r="O2807" i="1"/>
  <c r="O2808" i="1"/>
  <c r="O2809" i="1"/>
  <c r="P2809" i="1" s="1"/>
  <c r="O2810" i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O2819" i="1"/>
  <c r="P2819" i="1" s="1"/>
  <c r="O2820" i="1"/>
  <c r="P2820" i="1" s="1"/>
  <c r="O2821" i="1"/>
  <c r="O2822" i="1"/>
  <c r="P2822" i="1" s="1"/>
  <c r="O2823" i="1"/>
  <c r="P2823" i="1" s="1"/>
  <c r="O2824" i="1"/>
  <c r="P2824" i="1" s="1"/>
  <c r="O2825" i="1"/>
  <c r="P2825" i="1" s="1"/>
  <c r="O2826" i="1"/>
  <c r="O2827" i="1"/>
  <c r="P2827" i="1" s="1"/>
  <c r="O2828" i="1"/>
  <c r="O2829" i="1"/>
  <c r="O2830" i="1"/>
  <c r="P2830" i="1" s="1"/>
  <c r="O2831" i="1"/>
  <c r="P2831" i="1" s="1"/>
  <c r="O2832" i="1"/>
  <c r="P2832" i="1" s="1"/>
  <c r="O2833" i="1"/>
  <c r="P2833" i="1" s="1"/>
  <c r="O2834" i="1"/>
  <c r="O2835" i="1"/>
  <c r="P2835" i="1" s="1"/>
  <c r="O2836" i="1"/>
  <c r="P2836" i="1" s="1"/>
  <c r="O2837" i="1"/>
  <c r="P2837" i="1" s="1"/>
  <c r="O2838" i="1"/>
  <c r="P2838" i="1" s="1"/>
  <c r="O2839" i="1"/>
  <c r="O2840" i="1"/>
  <c r="P2840" i="1" s="1"/>
  <c r="O2841" i="1"/>
  <c r="P2841" i="1" s="1"/>
  <c r="O2842" i="1"/>
  <c r="O2843" i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O2854" i="1"/>
  <c r="P2854" i="1" s="1"/>
  <c r="O2855" i="1"/>
  <c r="P2855" i="1" s="1"/>
  <c r="O2856" i="1"/>
  <c r="P2856" i="1" s="1"/>
  <c r="O2857" i="1"/>
  <c r="P2857" i="1" s="1"/>
  <c r="O2858" i="1"/>
  <c r="O2859" i="1"/>
  <c r="P2859" i="1" s="1"/>
  <c r="O2860" i="1"/>
  <c r="P2860" i="1" s="1"/>
  <c r="O2861" i="1"/>
  <c r="O2862" i="1"/>
  <c r="P2862" i="1" s="1"/>
  <c r="O2863" i="1"/>
  <c r="P2863" i="1" s="1"/>
  <c r="O2864" i="1"/>
  <c r="P2864" i="1" s="1"/>
  <c r="O2865" i="1"/>
  <c r="P2865" i="1" s="1"/>
  <c r="O2866" i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O2873" i="1"/>
  <c r="P2873" i="1" s="1"/>
  <c r="O2874" i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O2881" i="1"/>
  <c r="P2881" i="1" s="1"/>
  <c r="O2882" i="1"/>
  <c r="O2883" i="1"/>
  <c r="P2883" i="1" s="1"/>
  <c r="O2884" i="1"/>
  <c r="P2884" i="1" s="1"/>
  <c r="O2885" i="1"/>
  <c r="O2886" i="1"/>
  <c r="P2886" i="1" s="1"/>
  <c r="O2887" i="1"/>
  <c r="P2887" i="1" s="1"/>
  <c r="O2888" i="1"/>
  <c r="P2888" i="1" s="1"/>
  <c r="O2889" i="1"/>
  <c r="P2889" i="1" s="1"/>
  <c r="O2890" i="1"/>
  <c r="O2891" i="1"/>
  <c r="P2891" i="1" s="1"/>
  <c r="O2892" i="1"/>
  <c r="P2892" i="1" s="1"/>
  <c r="O2893" i="1"/>
  <c r="O2894" i="1"/>
  <c r="P2894" i="1" s="1"/>
  <c r="O2895" i="1"/>
  <c r="P2895" i="1" s="1"/>
  <c r="O2896" i="1"/>
  <c r="P2896" i="1" s="1"/>
  <c r="O2897" i="1"/>
  <c r="P2897" i="1" s="1"/>
  <c r="O2898" i="1"/>
  <c r="O2899" i="1"/>
  <c r="P2899" i="1" s="1"/>
  <c r="O2900" i="1"/>
  <c r="P2900" i="1" s="1"/>
  <c r="O2901" i="1"/>
  <c r="O2902" i="1"/>
  <c r="P2902" i="1" s="1"/>
  <c r="O2903" i="1"/>
  <c r="P2903" i="1" s="1"/>
  <c r="O2904" i="1"/>
  <c r="P2904" i="1" s="1"/>
  <c r="O2905" i="1"/>
  <c r="P2905" i="1" s="1"/>
  <c r="O2906" i="1"/>
  <c r="O2907" i="1"/>
  <c r="P2907" i="1" s="1"/>
  <c r="O2908" i="1"/>
  <c r="P2908" i="1" s="1"/>
  <c r="O2909" i="1"/>
  <c r="P2909" i="1" s="1"/>
  <c r="O2910" i="1"/>
  <c r="P2910" i="1" s="1"/>
  <c r="O2911" i="1"/>
  <c r="O2912" i="1"/>
  <c r="O2913" i="1"/>
  <c r="P2913" i="1" s="1"/>
  <c r="O2914" i="1"/>
  <c r="P2914" i="1" s="1"/>
  <c r="O2915" i="1"/>
  <c r="O2916" i="1"/>
  <c r="P2916" i="1" s="1"/>
  <c r="O2917" i="1"/>
  <c r="O2918" i="1"/>
  <c r="P2918" i="1" s="1"/>
  <c r="O2919" i="1"/>
  <c r="P2919" i="1" s="1"/>
  <c r="U2919" i="1" s="1"/>
  <c r="O2920" i="1"/>
  <c r="P2920" i="1" s="1"/>
  <c r="O2921" i="1"/>
  <c r="P2921" i="1" s="1"/>
  <c r="O2922" i="1"/>
  <c r="O2923" i="1"/>
  <c r="P2923" i="1" s="1"/>
  <c r="O2924" i="1"/>
  <c r="P2924" i="1" s="1"/>
  <c r="O2925" i="1"/>
  <c r="O2926" i="1"/>
  <c r="P2926" i="1" s="1"/>
  <c r="O2927" i="1"/>
  <c r="P2927" i="1" s="1"/>
  <c r="U2927" i="1" s="1"/>
  <c r="O2928" i="1"/>
  <c r="P2928" i="1" s="1"/>
  <c r="O2929" i="1"/>
  <c r="P2929" i="1" s="1"/>
  <c r="O2930" i="1"/>
  <c r="O2931" i="1"/>
  <c r="P2931" i="1" s="1"/>
  <c r="U2931" i="1" s="1"/>
  <c r="O2932" i="1"/>
  <c r="P2932" i="1" s="1"/>
  <c r="O2933" i="1"/>
  <c r="O2934" i="1"/>
  <c r="P2934" i="1" s="1"/>
  <c r="O2935" i="1"/>
  <c r="P2935" i="1" s="1"/>
  <c r="O2936" i="1"/>
  <c r="P2936" i="1" s="1"/>
  <c r="O2937" i="1"/>
  <c r="P2937" i="1" s="1"/>
  <c r="O2938" i="1"/>
  <c r="O2939" i="1"/>
  <c r="P2939" i="1" s="1"/>
  <c r="O2940" i="1"/>
  <c r="P2940" i="1" s="1"/>
  <c r="O2941" i="1"/>
  <c r="P2941" i="1" s="1"/>
  <c r="O2942" i="1"/>
  <c r="P2942" i="1" s="1"/>
  <c r="O2943" i="1"/>
  <c r="O2944" i="1"/>
  <c r="O2945" i="1"/>
  <c r="P2945" i="1" s="1"/>
  <c r="O2946" i="1"/>
  <c r="O2947" i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O2955" i="1"/>
  <c r="P2955" i="1" s="1"/>
  <c r="O2956" i="1"/>
  <c r="P2956" i="1" s="1"/>
  <c r="O2957" i="1"/>
  <c r="O2958" i="1"/>
  <c r="P2958" i="1" s="1"/>
  <c r="O2959" i="1"/>
  <c r="P2959" i="1" s="1"/>
  <c r="O2960" i="1"/>
  <c r="P2960" i="1" s="1"/>
  <c r="O2961" i="1"/>
  <c r="P2961" i="1" s="1"/>
  <c r="O2962" i="1"/>
  <c r="O2963" i="1"/>
  <c r="P2963" i="1" s="1"/>
  <c r="O2964" i="1"/>
  <c r="P2964" i="1" s="1"/>
  <c r="O2965" i="1"/>
  <c r="O2966" i="1"/>
  <c r="P2966" i="1" s="1"/>
  <c r="O2967" i="1"/>
  <c r="P2967" i="1" s="1"/>
  <c r="O2968" i="1"/>
  <c r="P2968" i="1" s="1"/>
  <c r="O2969" i="1"/>
  <c r="P2969" i="1" s="1"/>
  <c r="O2970" i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O2977" i="1"/>
  <c r="P2977" i="1" s="1"/>
  <c r="O2978" i="1"/>
  <c r="P2978" i="1" s="1"/>
  <c r="O2979" i="1"/>
  <c r="O2980" i="1"/>
  <c r="P2980" i="1" s="1"/>
  <c r="O2981" i="1"/>
  <c r="P2981" i="1" s="1"/>
  <c r="O2982" i="1"/>
  <c r="P2982" i="1" s="1"/>
  <c r="O2983" i="1"/>
  <c r="P2983" i="1" s="1"/>
  <c r="O2984" i="1"/>
  <c r="O2985" i="1"/>
  <c r="P2985" i="1" s="1"/>
  <c r="O2986" i="1"/>
  <c r="O2987" i="1"/>
  <c r="P2987" i="1" s="1"/>
  <c r="O2988" i="1"/>
  <c r="P2988" i="1" s="1"/>
  <c r="O2989" i="1"/>
  <c r="O2990" i="1"/>
  <c r="P2990" i="1" s="1"/>
  <c r="O2991" i="1"/>
  <c r="P2991" i="1" s="1"/>
  <c r="O2992" i="1"/>
  <c r="P2992" i="1" s="1"/>
  <c r="O2993" i="1"/>
  <c r="P2993" i="1" s="1"/>
  <c r="O2994" i="1"/>
  <c r="O2995" i="1"/>
  <c r="P2995" i="1" s="1"/>
  <c r="O2996" i="1"/>
  <c r="P2996" i="1" s="1"/>
  <c r="O2997" i="1"/>
  <c r="O2998" i="1"/>
  <c r="P2998" i="1" s="1"/>
  <c r="O2999" i="1"/>
  <c r="O3000" i="1"/>
  <c r="P3000" i="1" s="1"/>
  <c r="O3001" i="1"/>
  <c r="P3001" i="1" s="1"/>
  <c r="O3002" i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O3017" i="1"/>
  <c r="P3017" i="1" s="1"/>
  <c r="O3018" i="1"/>
  <c r="O3019" i="1"/>
  <c r="O3020" i="1"/>
  <c r="O3021" i="1"/>
  <c r="O3022" i="1"/>
  <c r="P3022" i="1" s="1"/>
  <c r="O3023" i="1"/>
  <c r="P3023" i="1" s="1"/>
  <c r="O3024" i="1"/>
  <c r="P3024" i="1" s="1"/>
  <c r="O3025" i="1"/>
  <c r="P3025" i="1" s="1"/>
  <c r="O3026" i="1"/>
  <c r="O3027" i="1"/>
  <c r="P3027" i="1" s="1"/>
  <c r="O3028" i="1"/>
  <c r="P3028" i="1" s="1"/>
  <c r="O3029" i="1"/>
  <c r="O3030" i="1"/>
  <c r="P3030" i="1" s="1"/>
  <c r="O3031" i="1"/>
  <c r="P3031" i="1" s="1"/>
  <c r="O3032" i="1"/>
  <c r="P3032" i="1" s="1"/>
  <c r="O3033" i="1"/>
  <c r="P3033" i="1" s="1"/>
  <c r="O3034" i="1"/>
  <c r="O3035" i="1"/>
  <c r="P3035" i="1" s="1"/>
  <c r="O3036" i="1"/>
  <c r="P3036" i="1" s="1"/>
  <c r="O3037" i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O3049" i="1"/>
  <c r="P3049" i="1" s="1"/>
  <c r="O3050" i="1"/>
  <c r="O3051" i="1"/>
  <c r="P3051" i="1" s="1"/>
  <c r="O3052" i="1"/>
  <c r="O3053" i="1"/>
  <c r="O3054" i="1"/>
  <c r="P3054" i="1" s="1"/>
  <c r="O3055" i="1"/>
  <c r="P3055" i="1" s="1"/>
  <c r="O3056" i="1"/>
  <c r="P3056" i="1" s="1"/>
  <c r="O3057" i="1"/>
  <c r="P3057" i="1" s="1"/>
  <c r="O3058" i="1"/>
  <c r="O3059" i="1"/>
  <c r="P3059" i="1" s="1"/>
  <c r="O3060" i="1"/>
  <c r="P3060" i="1" s="1"/>
  <c r="O3061" i="1"/>
  <c r="O3062" i="1"/>
  <c r="P3062" i="1" s="1"/>
  <c r="O3063" i="1"/>
  <c r="P3063" i="1" s="1"/>
  <c r="O3064" i="1"/>
  <c r="P3064" i="1" s="1"/>
  <c r="O3065" i="1"/>
  <c r="P3065" i="1" s="1"/>
  <c r="O3066" i="1"/>
  <c r="O3067" i="1"/>
  <c r="P3067" i="1" s="1"/>
  <c r="O3068" i="1"/>
  <c r="P3068" i="1" s="1"/>
  <c r="O3069" i="1"/>
  <c r="P3069" i="1" s="1"/>
  <c r="O3070" i="1"/>
  <c r="P3070" i="1" s="1"/>
  <c r="O3071" i="1"/>
  <c r="O3072" i="1"/>
  <c r="P3072" i="1" s="1"/>
  <c r="O3073" i="1"/>
  <c r="P3073" i="1" s="1"/>
  <c r="O3074" i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O3083" i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O3091" i="1"/>
  <c r="O3092" i="1"/>
  <c r="P3092" i="1" s="1"/>
  <c r="O3093" i="1"/>
  <c r="O3094" i="1"/>
  <c r="P3094" i="1" s="1"/>
  <c r="O3095" i="1"/>
  <c r="P3095" i="1" s="1"/>
  <c r="O3096" i="1"/>
  <c r="P3096" i="1" s="1"/>
  <c r="O3097" i="1"/>
  <c r="P3097" i="1" s="1"/>
  <c r="O3098" i="1"/>
  <c r="O3099" i="1"/>
  <c r="P3099" i="1" s="1"/>
  <c r="O3100" i="1"/>
  <c r="P3100" i="1" s="1"/>
  <c r="O3101" i="1"/>
  <c r="O3102" i="1"/>
  <c r="P3102" i="1" s="1"/>
  <c r="O3103" i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O3123" i="1"/>
  <c r="O3124" i="1"/>
  <c r="P3124" i="1" s="1"/>
  <c r="O3125" i="1"/>
  <c r="O3126" i="1"/>
  <c r="P3126" i="1" s="1"/>
  <c r="O3127" i="1"/>
  <c r="P3127" i="1" s="1"/>
  <c r="O3128" i="1"/>
  <c r="P3128" i="1" s="1"/>
  <c r="O3129" i="1"/>
  <c r="P3129" i="1" s="1"/>
  <c r="O3130" i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O3139" i="1"/>
  <c r="P3139" i="1" s="1"/>
  <c r="O3140" i="1"/>
  <c r="P3140" i="1" s="1"/>
  <c r="O3141" i="1"/>
  <c r="O3142" i="1"/>
  <c r="P3142" i="1" s="1"/>
  <c r="O3143" i="1"/>
  <c r="O3144" i="1"/>
  <c r="O3145" i="1"/>
  <c r="P3145" i="1" s="1"/>
  <c r="O3146" i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O3155" i="1"/>
  <c r="P3155" i="1" s="1"/>
  <c r="O3156" i="1"/>
  <c r="P3156" i="1" s="1"/>
  <c r="O3157" i="1"/>
  <c r="O3158" i="1"/>
  <c r="P3158" i="1" s="1"/>
  <c r="O3159" i="1"/>
  <c r="P3159" i="1" s="1"/>
  <c r="O3160" i="1"/>
  <c r="P3160" i="1" s="1"/>
  <c r="O3161" i="1"/>
  <c r="P3161" i="1" s="1"/>
  <c r="O3162" i="1"/>
  <c r="O3163" i="1"/>
  <c r="O3164" i="1"/>
  <c r="P3164" i="1" s="1"/>
  <c r="O3165" i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O3174" i="1"/>
  <c r="P3174" i="1" s="1"/>
  <c r="O3175" i="1"/>
  <c r="O3176" i="1"/>
  <c r="O3177" i="1"/>
  <c r="P3177" i="1" s="1"/>
  <c r="O3178" i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O3187" i="1"/>
  <c r="P3187" i="1" s="1"/>
  <c r="O3188" i="1"/>
  <c r="P3188" i="1" s="1"/>
  <c r="O3189" i="1"/>
  <c r="O3190" i="1"/>
  <c r="P3190" i="1" s="1"/>
  <c r="O3191" i="1"/>
  <c r="P3191" i="1" s="1"/>
  <c r="O3192" i="1"/>
  <c r="P3192" i="1" s="1"/>
  <c r="O3193" i="1"/>
  <c r="P3193" i="1" s="1"/>
  <c r="O3194" i="1"/>
  <c r="O3195" i="1"/>
  <c r="O3196" i="1"/>
  <c r="O3197" i="1"/>
  <c r="P3197" i="1" s="1"/>
  <c r="O3198" i="1"/>
  <c r="P3198" i="1" s="1"/>
  <c r="O3199" i="1"/>
  <c r="P3199" i="1" s="1"/>
  <c r="O3200" i="1"/>
  <c r="P3200" i="1" s="1"/>
  <c r="U3200" i="1" s="1"/>
  <c r="O3201" i="1"/>
  <c r="P3201" i="1" s="1"/>
  <c r="O3202" i="1"/>
  <c r="O3203" i="1"/>
  <c r="P3203" i="1" s="1"/>
  <c r="U3203" i="1" s="1"/>
  <c r="O3204" i="1"/>
  <c r="P3204" i="1" s="1"/>
  <c r="O3205" i="1"/>
  <c r="O3206" i="1"/>
  <c r="P3206" i="1" s="1"/>
  <c r="O3207" i="1"/>
  <c r="O3208" i="1"/>
  <c r="O3209" i="1"/>
  <c r="P3209" i="1" s="1"/>
  <c r="O3210" i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O3227" i="1"/>
  <c r="P3227" i="1" s="1"/>
  <c r="O3228" i="1"/>
  <c r="P3228" i="1" s="1"/>
  <c r="O3229" i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O3237" i="1"/>
  <c r="O3238" i="1"/>
  <c r="P3238" i="1" s="1"/>
  <c r="O3239" i="1"/>
  <c r="P3239" i="1" s="1"/>
  <c r="O3240" i="1"/>
  <c r="P3240" i="1" s="1"/>
  <c r="U3240" i="1" s="1"/>
  <c r="O3241" i="1"/>
  <c r="P3241" i="1" s="1"/>
  <c r="O3242" i="1"/>
  <c r="O3243" i="1"/>
  <c r="P3243" i="1" s="1"/>
  <c r="O3244" i="1"/>
  <c r="P3244" i="1" s="1"/>
  <c r="O3245" i="1"/>
  <c r="P3245" i="1" s="1"/>
  <c r="O3246" i="1"/>
  <c r="P3246" i="1" s="1"/>
  <c r="O3247" i="1"/>
  <c r="O3248" i="1"/>
  <c r="O3249" i="1"/>
  <c r="P3249" i="1" s="1"/>
  <c r="O3250" i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O3267" i="1"/>
  <c r="O3268" i="1"/>
  <c r="O3269" i="1"/>
  <c r="O3270" i="1"/>
  <c r="P3270" i="1" s="1"/>
  <c r="O3271" i="1"/>
  <c r="P3271" i="1" s="1"/>
  <c r="O3272" i="1"/>
  <c r="P3272" i="1" s="1"/>
  <c r="O3273" i="1"/>
  <c r="P3273" i="1" s="1"/>
  <c r="O3274" i="1"/>
  <c r="O3275" i="1"/>
  <c r="P3275" i="1" s="1"/>
  <c r="O3276" i="1"/>
  <c r="P3276" i="1" s="1"/>
  <c r="O3277" i="1"/>
  <c r="O3278" i="1"/>
  <c r="P3278" i="1" s="1"/>
  <c r="O3279" i="1"/>
  <c r="P3279" i="1" s="1"/>
  <c r="O3280" i="1"/>
  <c r="O3281" i="1"/>
  <c r="P3281" i="1" s="1"/>
  <c r="O3282" i="1"/>
  <c r="O3283" i="1"/>
  <c r="P3283" i="1" s="1"/>
  <c r="O3284" i="1"/>
  <c r="P3284" i="1" s="1"/>
  <c r="O3285" i="1"/>
  <c r="P3285" i="1" s="1"/>
  <c r="O3286" i="1"/>
  <c r="P3286" i="1" s="1"/>
  <c r="O3287" i="1"/>
  <c r="O3288" i="1"/>
  <c r="P3288" i="1" s="1"/>
  <c r="O3289" i="1"/>
  <c r="P3289" i="1" s="1"/>
  <c r="O3290" i="1"/>
  <c r="O3291" i="1"/>
  <c r="P3291" i="1" s="1"/>
  <c r="O3292" i="1"/>
  <c r="P3292" i="1" s="1"/>
  <c r="O3293" i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O3302" i="1"/>
  <c r="P3302" i="1" s="1"/>
  <c r="O3303" i="1"/>
  <c r="P3303" i="1" s="1"/>
  <c r="O3304" i="1"/>
  <c r="P3304" i="1" s="1"/>
  <c r="O3305" i="1"/>
  <c r="P3305" i="1" s="1"/>
  <c r="O3306" i="1"/>
  <c r="O3307" i="1"/>
  <c r="P3307" i="1" s="1"/>
  <c r="O3308" i="1"/>
  <c r="P3308" i="1" s="1"/>
  <c r="O3309" i="1"/>
  <c r="O3310" i="1"/>
  <c r="P3310" i="1" s="1"/>
  <c r="O3311" i="1"/>
  <c r="P3311" i="1" s="1"/>
  <c r="O3312" i="1"/>
  <c r="P3312" i="1" s="1"/>
  <c r="O3313" i="1"/>
  <c r="P3313" i="1" s="1"/>
  <c r="O3314" i="1"/>
  <c r="O3315" i="1"/>
  <c r="P3315" i="1" s="1"/>
  <c r="O3316" i="1"/>
  <c r="P3316" i="1" s="1"/>
  <c r="O3317" i="1"/>
  <c r="P3317" i="1" s="1"/>
  <c r="O3318" i="1"/>
  <c r="P3318" i="1" s="1"/>
  <c r="O3319" i="1"/>
  <c r="O3320" i="1"/>
  <c r="O3321" i="1"/>
  <c r="P3321" i="1" s="1"/>
  <c r="O3322" i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O3331" i="1"/>
  <c r="P3331" i="1" s="1"/>
  <c r="O3332" i="1"/>
  <c r="P3332" i="1" s="1"/>
  <c r="O3333" i="1"/>
  <c r="O3334" i="1"/>
  <c r="P3334" i="1" s="1"/>
  <c r="O3335" i="1"/>
  <c r="P3335" i="1" s="1"/>
  <c r="O3336" i="1"/>
  <c r="P3336" i="1" s="1"/>
  <c r="O3337" i="1"/>
  <c r="P3337" i="1" s="1"/>
  <c r="O3338" i="1"/>
  <c r="O3339" i="1"/>
  <c r="P3339" i="1" s="1"/>
  <c r="O3340" i="1"/>
  <c r="O3341" i="1"/>
  <c r="O3342" i="1"/>
  <c r="P3342" i="1" s="1"/>
  <c r="O3343" i="1"/>
  <c r="P3343" i="1" s="1"/>
  <c r="O3344" i="1"/>
  <c r="P3344" i="1" s="1"/>
  <c r="O3345" i="1"/>
  <c r="P3345" i="1" s="1"/>
  <c r="O3346" i="1"/>
  <c r="O3347" i="1"/>
  <c r="P3347" i="1" s="1"/>
  <c r="O3348" i="1"/>
  <c r="P3348" i="1" s="1"/>
  <c r="O3349" i="1"/>
  <c r="P3349" i="1" s="1"/>
  <c r="O3350" i="1"/>
  <c r="P3350" i="1" s="1"/>
  <c r="O3351" i="1"/>
  <c r="O3352" i="1"/>
  <c r="P3352" i="1" s="1"/>
  <c r="O3353" i="1"/>
  <c r="P3353" i="1" s="1"/>
  <c r="O3354" i="1"/>
  <c r="O3355" i="1"/>
  <c r="O3356" i="1"/>
  <c r="P3356" i="1" s="1"/>
  <c r="O3357" i="1"/>
  <c r="P3357" i="1" s="1"/>
  <c r="O3358" i="1"/>
  <c r="P3358" i="1" s="1"/>
  <c r="O3359" i="1"/>
  <c r="P3359" i="1" s="1"/>
  <c r="O3360" i="1"/>
  <c r="O3361" i="1"/>
  <c r="P3361" i="1" s="1"/>
  <c r="O3362" i="1"/>
  <c r="P3362" i="1" s="1"/>
  <c r="O3363" i="1"/>
  <c r="P3363" i="1" s="1"/>
  <c r="O3364" i="1"/>
  <c r="P3364" i="1" s="1"/>
  <c r="O3365" i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O3381" i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O3390" i="1"/>
  <c r="P3390" i="1" s="1"/>
  <c r="O3391" i="1"/>
  <c r="O3392" i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O3409" i="1"/>
  <c r="O3410" i="1"/>
  <c r="P3410" i="1" s="1"/>
  <c r="O3411" i="1"/>
  <c r="O3412" i="1"/>
  <c r="P3412" i="1" s="1"/>
  <c r="O3413" i="1"/>
  <c r="P3413" i="1" s="1"/>
  <c r="O3414" i="1"/>
  <c r="P3414" i="1" s="1"/>
  <c r="O3415" i="1"/>
  <c r="P3415" i="1" s="1"/>
  <c r="O3416" i="1"/>
  <c r="O3417" i="1"/>
  <c r="P3417" i="1" s="1"/>
  <c r="O3418" i="1"/>
  <c r="P3418" i="1" s="1"/>
  <c r="O3419" i="1"/>
  <c r="P3419" i="1" s="1"/>
  <c r="O3420" i="1"/>
  <c r="P3420" i="1" s="1"/>
  <c r="O3421" i="1"/>
  <c r="O3422" i="1"/>
  <c r="P3422" i="1" s="1"/>
  <c r="O3423" i="1"/>
  <c r="P3423" i="1" s="1"/>
  <c r="O3424" i="1"/>
  <c r="P3424" i="1" s="1"/>
  <c r="O3425" i="1"/>
  <c r="O3426" i="1"/>
  <c r="P3426" i="1" s="1"/>
  <c r="O3427" i="1"/>
  <c r="O3428" i="1"/>
  <c r="O3429" i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O3446" i="1"/>
  <c r="P3446" i="1" s="1"/>
  <c r="O3447" i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U3461" i="1" s="1"/>
  <c r="O3462" i="1"/>
  <c r="P3462" i="1" s="1"/>
  <c r="O3463" i="1"/>
  <c r="O3464" i="1"/>
  <c r="O3465" i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O3481" i="1"/>
  <c r="O3482" i="1"/>
  <c r="P3482" i="1" s="1"/>
  <c r="O3483" i="1"/>
  <c r="O3484" i="1"/>
  <c r="O3485" i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O3494" i="1"/>
  <c r="P3494" i="1" s="1"/>
  <c r="O3495" i="1"/>
  <c r="P3495" i="1" s="1"/>
  <c r="O3496" i="1"/>
  <c r="P3496" i="1" s="1"/>
  <c r="U3496" i="1" s="1"/>
  <c r="O3497" i="1"/>
  <c r="P3497" i="1" s="1"/>
  <c r="O3498" i="1"/>
  <c r="P3498" i="1" s="1"/>
  <c r="O3499" i="1"/>
  <c r="O3500" i="1"/>
  <c r="O3501" i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O3510" i="1"/>
  <c r="P3510" i="1" s="1"/>
  <c r="O3511" i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O3518" i="1"/>
  <c r="P3518" i="1" s="1"/>
  <c r="O3519" i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O3530" i="1"/>
  <c r="P3530" i="1" s="1"/>
  <c r="O3531" i="1"/>
  <c r="P3531" i="1" s="1"/>
  <c r="O3532" i="1"/>
  <c r="P3532" i="1" s="1"/>
  <c r="O3533" i="1"/>
  <c r="P3533" i="1" s="1"/>
  <c r="O3534" i="1"/>
  <c r="P3534" i="1" s="1"/>
  <c r="U3534" i="1" s="1"/>
  <c r="O3535" i="1"/>
  <c r="O3536" i="1"/>
  <c r="O3537" i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O3550" i="1"/>
  <c r="P3550" i="1" s="1"/>
  <c r="O3551" i="1"/>
  <c r="P3551" i="1" s="1"/>
  <c r="O3552" i="1"/>
  <c r="P3552" i="1" s="1"/>
  <c r="O3553" i="1"/>
  <c r="O3554" i="1"/>
  <c r="P3554" i="1" s="1"/>
  <c r="O3555" i="1"/>
  <c r="O3556" i="1"/>
  <c r="P3556" i="1" s="1"/>
  <c r="O3557" i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O3573" i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O3582" i="1"/>
  <c r="P3582" i="1" s="1"/>
  <c r="O3583" i="1"/>
  <c r="O3584" i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O3602" i="1"/>
  <c r="P3602" i="1" s="1"/>
  <c r="O3603" i="1"/>
  <c r="O3604" i="1"/>
  <c r="P3604" i="1" s="1"/>
  <c r="O3605" i="1"/>
  <c r="P3605" i="1" s="1"/>
  <c r="O3606" i="1"/>
  <c r="P3606" i="1" s="1"/>
  <c r="O3607" i="1"/>
  <c r="P3607" i="1" s="1"/>
  <c r="O3608" i="1"/>
  <c r="O3609" i="1"/>
  <c r="O3610" i="1"/>
  <c r="P3610" i="1" s="1"/>
  <c r="O3611" i="1"/>
  <c r="P3611" i="1" s="1"/>
  <c r="O3612" i="1"/>
  <c r="P3612" i="1" s="1"/>
  <c r="O3613" i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O3628" i="1"/>
  <c r="P3628" i="1" s="1"/>
  <c r="O3629" i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O3638" i="1"/>
  <c r="P3638" i="1" s="1"/>
  <c r="O3639" i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O3656" i="1"/>
  <c r="O3657" i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O3674" i="1"/>
  <c r="P3674" i="1" s="1"/>
  <c r="O3675" i="1"/>
  <c r="O3676" i="1"/>
  <c r="O3677" i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O3710" i="1"/>
  <c r="P3710" i="1" s="1"/>
  <c r="O3711" i="1"/>
  <c r="O3712" i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O3728" i="1"/>
  <c r="O3729" i="1"/>
  <c r="O3730" i="1"/>
  <c r="P3730" i="1" s="1"/>
  <c r="U3730" i="1" s="1"/>
  <c r="O3731" i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O3742" i="1"/>
  <c r="P3742" i="1" s="1"/>
  <c r="O3743" i="1"/>
  <c r="P3743" i="1" s="1"/>
  <c r="O3744" i="1"/>
  <c r="P3744" i="1" s="1"/>
  <c r="O3745" i="1"/>
  <c r="O3746" i="1"/>
  <c r="P3746" i="1" s="1"/>
  <c r="O3747" i="1"/>
  <c r="O3748" i="1"/>
  <c r="O3749" i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O3766" i="1"/>
  <c r="P3766" i="1" s="1"/>
  <c r="O3767" i="1"/>
  <c r="P3767" i="1" s="1"/>
  <c r="O3768" i="1"/>
  <c r="P3768" i="1" s="1"/>
  <c r="U3768" i="1" s="1"/>
  <c r="O3769" i="1"/>
  <c r="P3769" i="1" s="1"/>
  <c r="O3770" i="1"/>
  <c r="P3770" i="1" s="1"/>
  <c r="O3771" i="1"/>
  <c r="P3771" i="1" s="1"/>
  <c r="O3772" i="1"/>
  <c r="P3772" i="1" s="1"/>
  <c r="O3773" i="1"/>
  <c r="O3774" i="1"/>
  <c r="P3774" i="1" s="1"/>
  <c r="O3775" i="1"/>
  <c r="P3775" i="1" s="1"/>
  <c r="O3776" i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O3784" i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O3801" i="1"/>
  <c r="O3802" i="1"/>
  <c r="P3802" i="1" s="1"/>
  <c r="O3803" i="1"/>
  <c r="O3804" i="1"/>
  <c r="P3804" i="1" s="1"/>
  <c r="O3805" i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O3820" i="1"/>
  <c r="O3821" i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O3830" i="1"/>
  <c r="P3830" i="1" s="1"/>
  <c r="O3831" i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O3849" i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O3856" i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O3870" i="1"/>
  <c r="P3870" i="1" s="1"/>
  <c r="O3871" i="1"/>
  <c r="P3871" i="1" s="1"/>
  <c r="O3872" i="1"/>
  <c r="P3872" i="1" s="1"/>
  <c r="O3873" i="1"/>
  <c r="O3874" i="1"/>
  <c r="P3874" i="1" s="1"/>
  <c r="O3875" i="1"/>
  <c r="P3875" i="1" s="1"/>
  <c r="O3876" i="1"/>
  <c r="P3876" i="1" s="1"/>
  <c r="O3877" i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O3893" i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O3902" i="1"/>
  <c r="P3902" i="1" s="1"/>
  <c r="O3903" i="1"/>
  <c r="O3904" i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O3921" i="1"/>
  <c r="O3922" i="1"/>
  <c r="P3922" i="1" s="1"/>
  <c r="O3923" i="1"/>
  <c r="O3924" i="1"/>
  <c r="P3924" i="1" s="1"/>
  <c r="O3925" i="1"/>
  <c r="P3925" i="1" s="1"/>
  <c r="O3926" i="1"/>
  <c r="P3926" i="1" s="1"/>
  <c r="O3927" i="1"/>
  <c r="P3927" i="1" s="1"/>
  <c r="O3928" i="1"/>
  <c r="O3929" i="1"/>
  <c r="P3929" i="1" s="1"/>
  <c r="O3930" i="1"/>
  <c r="P3930" i="1" s="1"/>
  <c r="O3931" i="1"/>
  <c r="P3931" i="1" s="1"/>
  <c r="O3932" i="1"/>
  <c r="P3932" i="1" s="1"/>
  <c r="O3933" i="1"/>
  <c r="O3934" i="1"/>
  <c r="P3934" i="1" s="1"/>
  <c r="O3935" i="1"/>
  <c r="P3935" i="1" s="1"/>
  <c r="O3936" i="1"/>
  <c r="P3936" i="1" s="1"/>
  <c r="O3937" i="1"/>
  <c r="O3938" i="1"/>
  <c r="P3938" i="1" s="1"/>
  <c r="O3939" i="1"/>
  <c r="O3940" i="1"/>
  <c r="O3941" i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O3958" i="1"/>
  <c r="P3958" i="1" s="1"/>
  <c r="O3959" i="1"/>
  <c r="O3960" i="1"/>
  <c r="P3960" i="1" s="1"/>
  <c r="O3961" i="1"/>
  <c r="P3961" i="1" s="1"/>
  <c r="O3962" i="1"/>
  <c r="P3962" i="1" s="1"/>
  <c r="O3963" i="1"/>
  <c r="P3963" i="1" s="1"/>
  <c r="U3963" i="1" s="1"/>
  <c r="O3964" i="1"/>
  <c r="P3964" i="1" s="1"/>
  <c r="O3965" i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O3976" i="1"/>
  <c r="O3977" i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O3993" i="1"/>
  <c r="O3994" i="1"/>
  <c r="P3994" i="1" s="1"/>
  <c r="O3995" i="1"/>
  <c r="O3996" i="1"/>
  <c r="O3997" i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O4006" i="1"/>
  <c r="P4006" i="1" s="1"/>
  <c r="O4007" i="1"/>
  <c r="P4007" i="1" s="1"/>
  <c r="U4007" i="1" s="1"/>
  <c r="O4008" i="1"/>
  <c r="P4008" i="1" s="1"/>
  <c r="U4008" i="1" s="1"/>
  <c r="O4009" i="1"/>
  <c r="P4009" i="1" s="1"/>
  <c r="O4010" i="1"/>
  <c r="P4010" i="1" s="1"/>
  <c r="O4011" i="1"/>
  <c r="O4012" i="1"/>
  <c r="O4013" i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O4022" i="1"/>
  <c r="P4022" i="1" s="1"/>
  <c r="O4023" i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O4030" i="1"/>
  <c r="P4030" i="1" s="1"/>
  <c r="O4031" i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O4041" i="1"/>
  <c r="O4042" i="1"/>
  <c r="P4042" i="1" s="1"/>
  <c r="O4043" i="1"/>
  <c r="O4044" i="1"/>
  <c r="P4044" i="1" s="1"/>
  <c r="O4045" i="1"/>
  <c r="P4045" i="1" s="1"/>
  <c r="O4046" i="1"/>
  <c r="P4046" i="1" s="1"/>
  <c r="O4047" i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O4057" i="1"/>
  <c r="O4058" i="1"/>
  <c r="P4058" i="1" s="1"/>
  <c r="O4059" i="1"/>
  <c r="O4060" i="1"/>
  <c r="O4061" i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O4076" i="1"/>
  <c r="O4077" i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O4086" i="1"/>
  <c r="P4086" i="1" s="1"/>
  <c r="O4087" i="1"/>
  <c r="O4088" i="1"/>
  <c r="O4089" i="1"/>
  <c r="P4089" i="1" s="1"/>
  <c r="O4090" i="1"/>
  <c r="P4090" i="1" s="1"/>
  <c r="O4091" i="1"/>
  <c r="P4091" i="1" s="1"/>
  <c r="O4092" i="1"/>
  <c r="P4092" i="1" s="1"/>
  <c r="O4093" i="1"/>
  <c r="O4094" i="1"/>
  <c r="P4094" i="1" s="1"/>
  <c r="O4095" i="1"/>
  <c r="P4095" i="1" s="1"/>
  <c r="O4096" i="1"/>
  <c r="P4096" i="1" s="1"/>
  <c r="O4097" i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O4104" i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O4114" i="1"/>
  <c r="P4114" i="1" s="1"/>
  <c r="O4115" i="1"/>
  <c r="O4116" i="1"/>
  <c r="O4117" i="1"/>
  <c r="P4117" i="1" s="1"/>
  <c r="O4118" i="1"/>
  <c r="P4118" i="1" s="1"/>
  <c r="O4119" i="1"/>
  <c r="P4119" i="1" s="1"/>
  <c r="O4120" i="1"/>
  <c r="O4121" i="1"/>
  <c r="P4121" i="1" s="1"/>
  <c r="O4122" i="1"/>
  <c r="P4122" i="1" s="1"/>
  <c r="O4123" i="1"/>
  <c r="P4123" i="1" s="1"/>
  <c r="O4124" i="1"/>
  <c r="P4124" i="1" s="1"/>
  <c r="O4125" i="1"/>
  <c r="O4126" i="1"/>
  <c r="P4126" i="1" s="1"/>
  <c r="O4127" i="1"/>
  <c r="P4127" i="1" s="1"/>
  <c r="O4128" i="1"/>
  <c r="P4128" i="1" s="1"/>
  <c r="O4129" i="1"/>
  <c r="O4130" i="1"/>
  <c r="P4130" i="1" s="1"/>
  <c r="O4131" i="1"/>
  <c r="O4132" i="1"/>
  <c r="O4133" i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O4142" i="1"/>
  <c r="P4142" i="1" s="1"/>
  <c r="O4143" i="1"/>
  <c r="O4144" i="1"/>
  <c r="P4144" i="1" s="1"/>
  <c r="O4145" i="1"/>
  <c r="P4145" i="1" s="1"/>
  <c r="O4146" i="1"/>
  <c r="P4146" i="1" s="1"/>
  <c r="O4147" i="1"/>
  <c r="P4147" i="1" s="1"/>
  <c r="O4148" i="1"/>
  <c r="O4149" i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O4158" i="1"/>
  <c r="P4158" i="1" s="1"/>
  <c r="O4159" i="1"/>
  <c r="O4160" i="1"/>
  <c r="O4161" i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O4176" i="1"/>
  <c r="O4177" i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O4190" i="1"/>
  <c r="P4190" i="1" s="1"/>
  <c r="O4191" i="1"/>
  <c r="P4191" i="1" s="1"/>
  <c r="O4192" i="1"/>
  <c r="P4192" i="1" s="1"/>
  <c r="O4193" i="1"/>
  <c r="O4194" i="1"/>
  <c r="P4194" i="1" s="1"/>
  <c r="O4195" i="1"/>
  <c r="P4195" i="1" s="1"/>
  <c r="O4196" i="1"/>
  <c r="P4196" i="1" s="1"/>
  <c r="O4197" i="1"/>
  <c r="O4198" i="1"/>
  <c r="P4198" i="1" s="1"/>
  <c r="O4199" i="1"/>
  <c r="P4199" i="1" s="1"/>
  <c r="O4200" i="1"/>
  <c r="P4200" i="1" s="1"/>
  <c r="O4201" i="1"/>
  <c r="P4201" i="1" s="1"/>
  <c r="O4202" i="1"/>
  <c r="P4202" i="1" s="1"/>
  <c r="O4203" i="1"/>
  <c r="P4203" i="1" s="1"/>
  <c r="O4204" i="1"/>
  <c r="P4204" i="1" s="1"/>
  <c r="O4205" i="1"/>
  <c r="O4206" i="1"/>
  <c r="P4206" i="1" s="1"/>
  <c r="O4207" i="1"/>
  <c r="P4207" i="1" s="1"/>
  <c r="O4208" i="1"/>
  <c r="P4208" i="1" s="1"/>
  <c r="O4209" i="1"/>
  <c r="P4209" i="1" s="1"/>
  <c r="O4210" i="1"/>
  <c r="P4210" i="1" s="1"/>
  <c r="O4211" i="1"/>
  <c r="P4211" i="1" s="1"/>
  <c r="O4212" i="1"/>
  <c r="P4212" i="1" s="1"/>
  <c r="O4213" i="1"/>
  <c r="O4214" i="1"/>
  <c r="P4214" i="1" s="1"/>
  <c r="O4215" i="1"/>
  <c r="O4216" i="1"/>
  <c r="O4217" i="1"/>
  <c r="P4217" i="1" s="1"/>
  <c r="O4218" i="1"/>
  <c r="P4218" i="1" s="1"/>
  <c r="O4219" i="1"/>
  <c r="P4219" i="1" s="1"/>
  <c r="O4220" i="1"/>
  <c r="P4220" i="1" s="1"/>
  <c r="O4221" i="1"/>
  <c r="O4222" i="1"/>
  <c r="P4222" i="1" s="1"/>
  <c r="O4223" i="1"/>
  <c r="P4223" i="1" s="1"/>
  <c r="O4224" i="1"/>
  <c r="P4224" i="1" s="1"/>
  <c r="O4225" i="1"/>
  <c r="P4225" i="1" s="1"/>
  <c r="O4226" i="1"/>
  <c r="P4226" i="1" s="1"/>
  <c r="O4227" i="1"/>
  <c r="P4227" i="1" s="1"/>
  <c r="O4228" i="1"/>
  <c r="P4228" i="1" s="1"/>
  <c r="O4229" i="1"/>
  <c r="P4229" i="1" s="1"/>
  <c r="O4230" i="1"/>
  <c r="P4230" i="1" s="1"/>
  <c r="O4231" i="1"/>
  <c r="O4232" i="1"/>
  <c r="O4233" i="1"/>
  <c r="O4234" i="1"/>
  <c r="P4234" i="1" s="1"/>
  <c r="O4235" i="1"/>
  <c r="O4236" i="1"/>
  <c r="P4236" i="1" s="1"/>
  <c r="O4237" i="1"/>
  <c r="P4237" i="1" s="1"/>
  <c r="O4238" i="1"/>
  <c r="P4238" i="1" s="1"/>
  <c r="O4239" i="1"/>
  <c r="P4239" i="1" s="1"/>
  <c r="O4240" i="1"/>
  <c r="P4240" i="1" s="1"/>
  <c r="O4241" i="1"/>
  <c r="P4241" i="1" s="1"/>
  <c r="O4242" i="1"/>
  <c r="P4242" i="1" s="1"/>
  <c r="U4242" i="1" s="1"/>
  <c r="O4243" i="1"/>
  <c r="P4243" i="1" s="1"/>
  <c r="O4244" i="1"/>
  <c r="P4244" i="1" s="1"/>
  <c r="O4245" i="1"/>
  <c r="P4245" i="1" s="1"/>
  <c r="O4246" i="1"/>
  <c r="P4246" i="1" s="1"/>
  <c r="O4247" i="1"/>
  <c r="P4247" i="1" s="1"/>
  <c r="O4248" i="1"/>
  <c r="O4249" i="1"/>
  <c r="O4250" i="1"/>
  <c r="P4250" i="1" s="1"/>
  <c r="O4251" i="1"/>
  <c r="O4252" i="1"/>
  <c r="P4252" i="1" s="1"/>
  <c r="O4253" i="1"/>
  <c r="P4253" i="1" s="1"/>
  <c r="O4254" i="1"/>
  <c r="P4254" i="1" s="1"/>
  <c r="O4255" i="1"/>
  <c r="P4255" i="1" s="1"/>
  <c r="O4256" i="1"/>
  <c r="P4256" i="1" s="1"/>
  <c r="O4257" i="1"/>
  <c r="P4257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66" i="1"/>
  <c r="P4266" i="1" s="1"/>
  <c r="O4267" i="1"/>
  <c r="O4268" i="1"/>
  <c r="P4268" i="1" s="1"/>
  <c r="O4269" i="1"/>
  <c r="P4269" i="1" s="1"/>
  <c r="O4270" i="1"/>
  <c r="P4270" i="1" s="1"/>
  <c r="O4271" i="1"/>
  <c r="P4271" i="1" s="1"/>
  <c r="O4272" i="1"/>
  <c r="P4272" i="1" s="1"/>
  <c r="O4273" i="1"/>
  <c r="P4273" i="1" s="1"/>
  <c r="O4274" i="1"/>
  <c r="P4274" i="1" s="1"/>
  <c r="O4275" i="1"/>
  <c r="P4275" i="1" s="1"/>
  <c r="O4276" i="1"/>
  <c r="P4276" i="1" s="1"/>
  <c r="O4277" i="1"/>
  <c r="P4277" i="1" s="1"/>
  <c r="O4278" i="1"/>
  <c r="P4278" i="1" s="1"/>
  <c r="O4279" i="1"/>
  <c r="O4280" i="1"/>
  <c r="P4280" i="1" s="1"/>
  <c r="O4281" i="1"/>
  <c r="P4281" i="1" s="1"/>
  <c r="O4282" i="1"/>
  <c r="P4282" i="1" s="1"/>
  <c r="O4283" i="1"/>
  <c r="P4283" i="1" s="1"/>
  <c r="O4284" i="1"/>
  <c r="P4284" i="1" s="1"/>
  <c r="O4285" i="1"/>
  <c r="P4285" i="1" s="1"/>
  <c r="O4286" i="1"/>
  <c r="P4286" i="1" s="1"/>
  <c r="O4287" i="1"/>
  <c r="P4287" i="1" s="1"/>
  <c r="O4288" i="1"/>
  <c r="O4289" i="1"/>
  <c r="O4290" i="1"/>
  <c r="P4290" i="1" s="1"/>
  <c r="O4291" i="1"/>
  <c r="P4291" i="1" s="1"/>
  <c r="O4292" i="1"/>
  <c r="P4292" i="1" s="1"/>
  <c r="O4293" i="1"/>
  <c r="P4293" i="1" s="1"/>
  <c r="O4294" i="1"/>
  <c r="P4294" i="1" s="1"/>
  <c r="O4295" i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O4305" i="1"/>
  <c r="O4306" i="1"/>
  <c r="P4306" i="1" s="1"/>
  <c r="O4307" i="1"/>
  <c r="O4308" i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O4322" i="1"/>
  <c r="P4322" i="1" s="1"/>
  <c r="O4323" i="1"/>
  <c r="O4324" i="1"/>
  <c r="O4325" i="1"/>
  <c r="P4325" i="1" s="1"/>
  <c r="O4326" i="1"/>
  <c r="P4326" i="1" s="1"/>
  <c r="O4327" i="1"/>
  <c r="P4327" i="1" s="1"/>
  <c r="O4328" i="1"/>
  <c r="P4328" i="1" s="1"/>
  <c r="O4329" i="1"/>
  <c r="P4329" i="1" s="1"/>
  <c r="O4330" i="1"/>
  <c r="P4330" i="1" s="1"/>
  <c r="O4331" i="1"/>
  <c r="P4331" i="1" s="1"/>
  <c r="O4332" i="1"/>
  <c r="P4332" i="1" s="1"/>
  <c r="O4333" i="1"/>
  <c r="P4333" i="1" s="1"/>
  <c r="O4334" i="1"/>
  <c r="P4334" i="1" s="1"/>
  <c r="O4335" i="1"/>
  <c r="O4336" i="1"/>
  <c r="P4336" i="1" s="1"/>
  <c r="O4337" i="1"/>
  <c r="P4337" i="1" s="1"/>
  <c r="O4338" i="1"/>
  <c r="P4338" i="1" s="1"/>
  <c r="O4339" i="1"/>
  <c r="P4339" i="1" s="1"/>
  <c r="O4340" i="1"/>
  <c r="O4341" i="1"/>
  <c r="P4341" i="1" s="1"/>
  <c r="O4342" i="1"/>
  <c r="P4342" i="1" s="1"/>
  <c r="O4343" i="1"/>
  <c r="P4343" i="1" s="1"/>
  <c r="O4344" i="1"/>
  <c r="P4344" i="1" s="1"/>
  <c r="O4345" i="1"/>
  <c r="P4345" i="1" s="1"/>
  <c r="O4346" i="1"/>
  <c r="P4346" i="1" s="1"/>
  <c r="O4347" i="1"/>
  <c r="P4347" i="1" s="1"/>
  <c r="O4348" i="1"/>
  <c r="P4348" i="1" s="1"/>
  <c r="O4349" i="1"/>
  <c r="P4349" i="1" s="1"/>
  <c r="O4350" i="1"/>
  <c r="P4350" i="1" s="1"/>
  <c r="O4351" i="1"/>
  <c r="O4352" i="1"/>
  <c r="O4353" i="1"/>
  <c r="P4353" i="1" s="1"/>
  <c r="O4354" i="1"/>
  <c r="P4354" i="1" s="1"/>
  <c r="O4355" i="1"/>
  <c r="P4355" i="1" s="1"/>
  <c r="O4356" i="1"/>
  <c r="P4356" i="1" s="1"/>
  <c r="O4357" i="1"/>
  <c r="P4357" i="1" s="1"/>
  <c r="O4358" i="1"/>
  <c r="P4358" i="1" s="1"/>
  <c r="O4359" i="1"/>
  <c r="P4359" i="1" s="1"/>
  <c r="O4360" i="1"/>
  <c r="P4360" i="1" s="1"/>
  <c r="O4361" i="1"/>
  <c r="O4362" i="1"/>
  <c r="P4362" i="1" s="1"/>
  <c r="O4363" i="1"/>
  <c r="O4364" i="1"/>
  <c r="P4364" i="1" s="1"/>
  <c r="O4365" i="1"/>
  <c r="P4365" i="1" s="1"/>
  <c r="O4366" i="1"/>
  <c r="P4366" i="1" s="1"/>
  <c r="O4367" i="1"/>
  <c r="O4368" i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O4378" i="1"/>
  <c r="P4378" i="1" s="1"/>
  <c r="O4379" i="1"/>
  <c r="O4380" i="1"/>
  <c r="O4381" i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O4396" i="1"/>
  <c r="O4397" i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407" i="1"/>
  <c r="O4408" i="1"/>
  <c r="O4409" i="1"/>
  <c r="P4409" i="1" s="1"/>
  <c r="O4410" i="1"/>
  <c r="P4410" i="1" s="1"/>
  <c r="O4411" i="1"/>
  <c r="P4411" i="1" s="1"/>
  <c r="O4412" i="1"/>
  <c r="P4412" i="1" s="1"/>
  <c r="O4413" i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O4424" i="1"/>
  <c r="O4425" i="1"/>
  <c r="O4426" i="1"/>
  <c r="P4426" i="1" s="1"/>
  <c r="O4427" i="1"/>
  <c r="P4427" i="1" s="1"/>
  <c r="O4428" i="1"/>
  <c r="P4428" i="1" s="1"/>
  <c r="O4429" i="1"/>
  <c r="P4429" i="1" s="1"/>
  <c r="O4430" i="1"/>
  <c r="P4430" i="1" s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O4441" i="1"/>
  <c r="O4442" i="1"/>
  <c r="P4442" i="1" s="1"/>
  <c r="O4443" i="1"/>
  <c r="P4443" i="1" s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4472" i="1"/>
  <c r="P4472" i="1" s="1"/>
  <c r="O4473" i="1"/>
  <c r="P4473" i="1" s="1"/>
  <c r="O4474" i="1"/>
  <c r="P4474" i="1" s="1"/>
  <c r="U4474" i="1" s="1"/>
  <c r="O4475" i="1"/>
  <c r="P4475" i="1" s="1"/>
  <c r="U4475" i="1" s="1"/>
  <c r="O4476" i="1"/>
  <c r="P4476" i="1" s="1"/>
  <c r="O4477" i="1"/>
  <c r="P4477" i="1" s="1"/>
  <c r="O4478" i="1"/>
  <c r="P4478" i="1" s="1"/>
  <c r="O4479" i="1"/>
  <c r="O4480" i="1"/>
  <c r="O4481" i="1"/>
  <c r="O4482" i="1"/>
  <c r="P4482" i="1" s="1"/>
  <c r="U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O4496" i="1"/>
  <c r="O4497" i="1"/>
  <c r="O4498" i="1"/>
  <c r="P4498" i="1" s="1"/>
  <c r="O4499" i="1"/>
  <c r="O4500" i="1"/>
  <c r="P4500" i="1" s="1"/>
  <c r="O4501" i="1"/>
  <c r="P4501" i="1" s="1"/>
  <c r="O4502" i="1"/>
  <c r="P4502" i="1" s="1"/>
  <c r="O4503" i="1"/>
  <c r="P4503" i="1" s="1"/>
  <c r="O4504" i="1"/>
  <c r="P4504" i="1" s="1"/>
  <c r="O4505" i="1"/>
  <c r="P4505" i="1" s="1"/>
  <c r="O4506" i="1"/>
  <c r="P4506" i="1" s="1"/>
  <c r="O4507" i="1"/>
  <c r="P4507" i="1" s="1"/>
  <c r="O4508" i="1"/>
  <c r="P4508" i="1" s="1"/>
  <c r="O4509" i="1"/>
  <c r="P4509" i="1" s="1"/>
  <c r="O4510" i="1"/>
  <c r="P4510" i="1" s="1"/>
  <c r="U4510" i="1" s="1"/>
  <c r="O4511" i="1"/>
  <c r="P4511" i="1" s="1"/>
  <c r="O4512" i="1"/>
  <c r="P4512" i="1" s="1"/>
  <c r="O4513" i="1"/>
  <c r="O4514" i="1"/>
  <c r="P4514" i="1" s="1"/>
  <c r="O4515" i="1"/>
  <c r="O4516" i="1"/>
  <c r="P4516" i="1" s="1"/>
  <c r="O4517" i="1"/>
  <c r="P4517" i="1" s="1"/>
  <c r="O4518" i="1"/>
  <c r="P4518" i="1" s="1"/>
  <c r="O4519" i="1"/>
  <c r="P4519" i="1" s="1"/>
  <c r="O4520" i="1"/>
  <c r="P4520" i="1" s="1"/>
  <c r="O4521" i="1"/>
  <c r="P4521" i="1" s="1"/>
  <c r="O4522" i="1"/>
  <c r="P4522" i="1" s="1"/>
  <c r="O4523" i="1"/>
  <c r="P4523" i="1" s="1"/>
  <c r="O4524" i="1"/>
  <c r="P4524" i="1" s="1"/>
  <c r="O4525" i="1"/>
  <c r="P4525" i="1" s="1"/>
  <c r="O4526" i="1"/>
  <c r="P4526" i="1" s="1"/>
  <c r="O4527" i="1"/>
  <c r="O4528" i="1"/>
  <c r="P4528" i="1" s="1"/>
  <c r="O4529" i="1"/>
  <c r="P4529" i="1" s="1"/>
  <c r="O4530" i="1"/>
  <c r="P4530" i="1" s="1"/>
  <c r="O4531" i="1"/>
  <c r="P4531" i="1" s="1"/>
  <c r="O4532" i="1"/>
  <c r="P4532" i="1" s="1"/>
  <c r="O4533" i="1"/>
  <c r="P4533" i="1" s="1"/>
  <c r="O4534" i="1"/>
  <c r="P4534" i="1" s="1"/>
  <c r="O4535" i="1"/>
  <c r="P4535" i="1" s="1"/>
  <c r="O4536" i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O4544" i="1"/>
  <c r="P4544" i="1" s="1"/>
  <c r="O4545" i="1"/>
  <c r="P4545" i="1" s="1"/>
  <c r="O4546" i="1"/>
  <c r="P4546" i="1" s="1"/>
  <c r="O4547" i="1"/>
  <c r="P4547" i="1" s="1"/>
  <c r="O4548" i="1"/>
  <c r="P4548" i="1" s="1"/>
  <c r="O4549" i="1"/>
  <c r="P4549" i="1" s="1"/>
  <c r="O4550" i="1"/>
  <c r="P4550" i="1" s="1"/>
  <c r="O4551" i="1"/>
  <c r="P4551" i="1" s="1"/>
  <c r="O4552" i="1"/>
  <c r="O4553" i="1"/>
  <c r="O4554" i="1"/>
  <c r="P4554" i="1" s="1"/>
  <c r="O4555" i="1"/>
  <c r="O4556" i="1"/>
  <c r="P4556" i="1" s="1"/>
  <c r="O4557" i="1"/>
  <c r="P4557" i="1" s="1"/>
  <c r="O4558" i="1"/>
  <c r="P4558" i="1" s="1"/>
  <c r="O4559" i="1"/>
  <c r="O4560" i="1"/>
  <c r="P4560" i="1" s="1"/>
  <c r="O4561" i="1"/>
  <c r="P4561" i="1" s="1"/>
  <c r="O4562" i="1"/>
  <c r="P4562" i="1" s="1"/>
  <c r="O4563" i="1"/>
  <c r="P4563" i="1" s="1"/>
  <c r="O4564" i="1"/>
  <c r="P4564" i="1" s="1"/>
  <c r="O4565" i="1"/>
  <c r="P4565" i="1" s="1"/>
  <c r="O4566" i="1"/>
  <c r="P4566" i="1" s="1"/>
  <c r="O4567" i="1"/>
  <c r="P4567" i="1" s="1"/>
  <c r="O4568" i="1"/>
  <c r="O4569" i="1"/>
  <c r="O4570" i="1"/>
  <c r="P4570" i="1" s="1"/>
  <c r="O4571" i="1"/>
  <c r="O4572" i="1"/>
  <c r="O4573" i="1"/>
  <c r="P4573" i="1" s="1"/>
  <c r="O4574" i="1"/>
  <c r="P4574" i="1" s="1"/>
  <c r="O4575" i="1"/>
  <c r="P4575" i="1" s="1"/>
  <c r="O4576" i="1"/>
  <c r="P4576" i="1" s="1"/>
  <c r="O4577" i="1"/>
  <c r="P4577" i="1" s="1"/>
  <c r="O4578" i="1"/>
  <c r="P4578" i="1" s="1"/>
  <c r="O4579" i="1"/>
  <c r="P4579" i="1" s="1"/>
  <c r="O4580" i="1"/>
  <c r="P4580" i="1" s="1"/>
  <c r="O4581" i="1"/>
  <c r="P4581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87" i="1"/>
  <c r="O4588" i="1"/>
  <c r="O4589" i="1"/>
  <c r="P4589" i="1" s="1"/>
  <c r="O4590" i="1"/>
  <c r="P4590" i="1" s="1"/>
  <c r="O4591" i="1"/>
  <c r="P4591" i="1" s="1"/>
  <c r="O4592" i="1"/>
  <c r="P4592" i="1" s="1"/>
  <c r="O4593" i="1"/>
  <c r="P4593" i="1" s="1"/>
  <c r="O4594" i="1"/>
  <c r="P4594" i="1" s="1"/>
  <c r="O4595" i="1"/>
  <c r="P4595" i="1" s="1"/>
  <c r="O4596" i="1"/>
  <c r="P4596" i="1" s="1"/>
  <c r="O4597" i="1"/>
  <c r="P4597" i="1" s="1"/>
  <c r="O4598" i="1"/>
  <c r="P4598" i="1" s="1"/>
  <c r="O4599" i="1"/>
  <c r="O4600" i="1"/>
  <c r="O4601" i="1"/>
  <c r="P4601" i="1" s="1"/>
  <c r="O4602" i="1"/>
  <c r="P4602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8" i="1"/>
  <c r="P4608" i="1" s="1"/>
  <c r="O4609" i="1"/>
  <c r="O4610" i="1"/>
  <c r="P4610" i="1" s="1"/>
  <c r="O4611" i="1"/>
  <c r="P4611" i="1" s="1"/>
  <c r="O4612" i="1"/>
  <c r="P4612" i="1" s="1"/>
  <c r="O4613" i="1"/>
  <c r="P4613" i="1" s="1"/>
  <c r="O4614" i="1"/>
  <c r="P4614" i="1" s="1"/>
  <c r="O4615" i="1"/>
  <c r="O4616" i="1"/>
  <c r="O4617" i="1"/>
  <c r="P4617" i="1" s="1"/>
  <c r="O4618" i="1"/>
  <c r="P4618" i="1" s="1"/>
  <c r="O4619" i="1"/>
  <c r="P4619" i="1" s="1"/>
  <c r="O4620" i="1"/>
  <c r="P4620" i="1" s="1"/>
  <c r="O4621" i="1"/>
  <c r="P4621" i="1" s="1"/>
  <c r="O4622" i="1"/>
  <c r="P4622" i="1" s="1"/>
  <c r="O4623" i="1"/>
  <c r="P4623" i="1" s="1"/>
  <c r="O4624" i="1"/>
  <c r="P4624" i="1" s="1"/>
  <c r="O4625" i="1"/>
  <c r="O4626" i="1"/>
  <c r="P4626" i="1" s="1"/>
  <c r="O4627" i="1"/>
  <c r="O4628" i="1"/>
  <c r="O4629" i="1"/>
  <c r="P4629" i="1" s="1"/>
  <c r="O4630" i="1"/>
  <c r="P4630" i="1" s="1"/>
  <c r="O4631" i="1"/>
  <c r="P4631" i="1" s="1"/>
  <c r="O4632" i="1"/>
  <c r="O4633" i="1"/>
  <c r="P4633" i="1" s="1"/>
  <c r="O4634" i="1"/>
  <c r="P4634" i="1" s="1"/>
  <c r="O4635" i="1"/>
  <c r="P4635" i="1" s="1"/>
  <c r="O4636" i="1"/>
  <c r="P4636" i="1" s="1"/>
  <c r="O4637" i="1"/>
  <c r="P4637" i="1" s="1"/>
  <c r="O4638" i="1"/>
  <c r="P4638" i="1" s="1"/>
  <c r="O4639" i="1"/>
  <c r="P4639" i="1" s="1"/>
  <c r="O4640" i="1"/>
  <c r="P4640" i="1" s="1"/>
  <c r="O4641" i="1"/>
  <c r="O4642" i="1"/>
  <c r="P4642" i="1" s="1"/>
  <c r="O4643" i="1"/>
  <c r="O4644" i="1"/>
  <c r="O4645" i="1"/>
  <c r="P4645" i="1" s="1"/>
  <c r="O4646" i="1"/>
  <c r="P4646" i="1" s="1"/>
  <c r="O4647" i="1"/>
  <c r="P4647" i="1" s="1"/>
  <c r="O4648" i="1"/>
  <c r="P4648" i="1" s="1"/>
  <c r="O4649" i="1"/>
  <c r="P4649" i="1" s="1"/>
  <c r="O4650" i="1"/>
  <c r="P4650" i="1" s="1"/>
  <c r="O4651" i="1"/>
  <c r="P4651" i="1" s="1"/>
  <c r="O4652" i="1"/>
  <c r="P4652" i="1" s="1"/>
  <c r="O4653" i="1"/>
  <c r="P4653" i="1" s="1"/>
  <c r="O4654" i="1"/>
  <c r="P4654" i="1" s="1"/>
  <c r="O4655" i="1"/>
  <c r="O4656" i="1"/>
  <c r="P4656" i="1" s="1"/>
  <c r="O4657" i="1"/>
  <c r="P4657" i="1" s="1"/>
  <c r="O4658" i="1"/>
  <c r="P4658" i="1" s="1"/>
  <c r="O4659" i="1"/>
  <c r="P4659" i="1" s="1"/>
  <c r="O4660" i="1"/>
  <c r="O4661" i="1"/>
  <c r="P4661" i="1" s="1"/>
  <c r="O4662" i="1"/>
  <c r="P4662" i="1" s="1"/>
  <c r="O4663" i="1"/>
  <c r="P4663" i="1" s="1"/>
  <c r="O4664" i="1"/>
  <c r="P4664" i="1" s="1"/>
  <c r="O4665" i="1"/>
  <c r="P4665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O4672" i="1"/>
  <c r="O4673" i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0" i="1"/>
  <c r="P4680" i="1" s="1"/>
  <c r="O4681" i="1"/>
  <c r="P4681" i="1" s="1"/>
  <c r="O4682" i="1"/>
  <c r="P4682" i="1" s="1"/>
  <c r="O4683" i="1"/>
  <c r="P4683" i="1" s="1"/>
  <c r="O4684" i="1"/>
  <c r="P4684" i="1" s="1"/>
  <c r="O4685" i="1"/>
  <c r="P4685" i="1" s="1"/>
  <c r="O4686" i="1"/>
  <c r="P4686" i="1" s="1"/>
  <c r="O4687" i="1"/>
  <c r="O4688" i="1"/>
  <c r="O4689" i="1"/>
  <c r="O4690" i="1"/>
  <c r="P4690" i="1" s="1"/>
  <c r="O4691" i="1"/>
  <c r="P4691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0" i="1"/>
  <c r="P4700" i="1" s="1"/>
  <c r="O4701" i="1"/>
  <c r="P4701" i="1" s="1"/>
  <c r="O4702" i="1"/>
  <c r="P4702" i="1" s="1"/>
  <c r="O4703" i="1"/>
  <c r="P4703" i="1" s="1"/>
  <c r="O4704" i="1"/>
  <c r="P4704" i="1" s="1"/>
  <c r="O4705" i="1"/>
  <c r="O4706" i="1"/>
  <c r="P4706" i="1" s="1"/>
  <c r="O4707" i="1"/>
  <c r="P4707" i="1" s="1"/>
  <c r="O4708" i="1"/>
  <c r="P4708" i="1" s="1"/>
  <c r="O4709" i="1"/>
  <c r="P4709" i="1" s="1"/>
  <c r="O4710" i="1"/>
  <c r="P4710" i="1" s="1"/>
  <c r="O4711" i="1"/>
  <c r="P4711" i="1" s="1"/>
  <c r="O4712" i="1"/>
  <c r="P4712" i="1" s="1"/>
  <c r="U4712" i="1" s="1"/>
  <c r="O4713" i="1"/>
  <c r="P4713" i="1" s="1"/>
  <c r="O4714" i="1"/>
  <c r="P4714" i="1" s="1"/>
  <c r="U4714" i="1" s="1"/>
  <c r="O4715" i="1"/>
  <c r="P4715" i="1" s="1"/>
  <c r="O4716" i="1"/>
  <c r="P4716" i="1" s="1"/>
  <c r="O4717" i="1"/>
  <c r="P4717" i="1" s="1"/>
  <c r="O4718" i="1"/>
  <c r="P4718" i="1" s="1"/>
  <c r="O4719" i="1"/>
  <c r="P4719" i="1" s="1"/>
  <c r="O4720" i="1"/>
  <c r="P4720" i="1" s="1"/>
  <c r="O4721" i="1"/>
  <c r="P4721" i="1" s="1"/>
  <c r="O4722" i="1"/>
  <c r="P4722" i="1" s="1"/>
  <c r="O4723" i="1"/>
  <c r="P4723" i="1" s="1"/>
  <c r="O4724" i="1"/>
  <c r="P4724" i="1" s="1"/>
  <c r="O4725" i="1"/>
  <c r="P4725" i="1" s="1"/>
  <c r="O4726" i="1"/>
  <c r="P4726" i="1" s="1"/>
  <c r="O4727" i="1"/>
  <c r="O4728" i="1"/>
  <c r="O4729" i="1"/>
  <c r="P4729" i="1" s="1"/>
  <c r="O4730" i="1"/>
  <c r="P4730" i="1" s="1"/>
  <c r="O4731" i="1"/>
  <c r="P4731" i="1" s="1"/>
  <c r="O4732" i="1"/>
  <c r="P4732" i="1" s="1"/>
  <c r="O4733" i="1"/>
  <c r="P4733" i="1" s="1"/>
  <c r="O4734" i="1"/>
  <c r="P4734" i="1" s="1"/>
  <c r="O4735" i="1"/>
  <c r="P4735" i="1" s="1"/>
  <c r="O4736" i="1"/>
  <c r="P4736" i="1" s="1"/>
  <c r="O4737" i="1"/>
  <c r="P4737" i="1" s="1"/>
  <c r="O4738" i="1"/>
  <c r="P4738" i="1" s="1"/>
  <c r="O4739" i="1"/>
  <c r="P4739" i="1" s="1"/>
  <c r="O4740" i="1"/>
  <c r="P4740" i="1" s="1"/>
  <c r="O4741" i="1"/>
  <c r="P4741" i="1" s="1"/>
  <c r="O4742" i="1"/>
  <c r="P4742" i="1" s="1"/>
  <c r="O4743" i="1"/>
  <c r="O4744" i="1"/>
  <c r="O4745" i="1"/>
  <c r="O4746" i="1"/>
  <c r="P4746" i="1" s="1"/>
  <c r="O4747" i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4759" i="1"/>
  <c r="P4759" i="1" s="1"/>
  <c r="O4760" i="1"/>
  <c r="O4761" i="1"/>
  <c r="O4762" i="1"/>
  <c r="P4762" i="1" s="1"/>
  <c r="O4763" i="1"/>
  <c r="O4764" i="1"/>
  <c r="P4764" i="1" s="1"/>
  <c r="O4765" i="1"/>
  <c r="P4765" i="1" s="1"/>
  <c r="O4766" i="1"/>
  <c r="P4766" i="1" s="1"/>
  <c r="O4767" i="1"/>
  <c r="P4767" i="1" s="1"/>
  <c r="O4768" i="1"/>
  <c r="P4768" i="1" s="1"/>
  <c r="O4769" i="1"/>
  <c r="P4769" i="1" s="1"/>
  <c r="O4770" i="1"/>
  <c r="P4770" i="1" s="1"/>
  <c r="O4771" i="1"/>
  <c r="P4771" i="1" s="1"/>
  <c r="O4772" i="1"/>
  <c r="P4772" i="1" s="1"/>
  <c r="O4773" i="1"/>
  <c r="P4773" i="1" s="1"/>
  <c r="O4774" i="1"/>
  <c r="P4774" i="1" s="1"/>
  <c r="O4775" i="1"/>
  <c r="P4775" i="1" s="1"/>
  <c r="O4776" i="1"/>
  <c r="P4776" i="1" s="1"/>
  <c r="O4777" i="1"/>
  <c r="P4777" i="1" s="1"/>
  <c r="O4778" i="1"/>
  <c r="P4778" i="1" s="1"/>
  <c r="O4779" i="1"/>
  <c r="O4780" i="1"/>
  <c r="P4780" i="1" s="1"/>
  <c r="O4781" i="1"/>
  <c r="P4781" i="1" s="1"/>
  <c r="O4782" i="1"/>
  <c r="P4782" i="1" s="1"/>
  <c r="O4783" i="1"/>
  <c r="P4783" i="1" s="1"/>
  <c r="O4784" i="1"/>
  <c r="P4784" i="1" s="1"/>
  <c r="O4785" i="1"/>
  <c r="P4785" i="1" s="1"/>
  <c r="O4786" i="1"/>
  <c r="P4786" i="1" s="1"/>
  <c r="U4786" i="1" s="1"/>
  <c r="O4787" i="1"/>
  <c r="P4787" i="1" s="1"/>
  <c r="O4788" i="1"/>
  <c r="P4788" i="1" s="1"/>
  <c r="O4789" i="1"/>
  <c r="P4789" i="1" s="1"/>
  <c r="O4790" i="1"/>
  <c r="P4790" i="1" s="1"/>
  <c r="O4791" i="1"/>
  <c r="O4792" i="1"/>
  <c r="P4792" i="1" s="1"/>
  <c r="O4793" i="1"/>
  <c r="P4793" i="1" s="1"/>
  <c r="O4794" i="1"/>
  <c r="P4794" i="1" s="1"/>
  <c r="O4795" i="1"/>
  <c r="P4795" i="1" s="1"/>
  <c r="O4796" i="1"/>
  <c r="P4796" i="1" s="1"/>
  <c r="O4797" i="1"/>
  <c r="P4797" i="1" s="1"/>
  <c r="O4798" i="1"/>
  <c r="P4798" i="1" s="1"/>
  <c r="O4799" i="1"/>
  <c r="P4799" i="1" s="1"/>
  <c r="O4800" i="1"/>
  <c r="O4801" i="1"/>
  <c r="O4802" i="1"/>
  <c r="P4802" i="1" s="1"/>
  <c r="O4803" i="1"/>
  <c r="P4803" i="1" s="1"/>
  <c r="O4804" i="1"/>
  <c r="P4804" i="1" s="1"/>
  <c r="O4805" i="1"/>
  <c r="P4805" i="1" s="1"/>
  <c r="O4806" i="1"/>
  <c r="P4806" i="1" s="1"/>
  <c r="O4807" i="1"/>
  <c r="O4808" i="1"/>
  <c r="P4808" i="1" s="1"/>
  <c r="O4809" i="1"/>
  <c r="P4809" i="1" s="1"/>
  <c r="O4810" i="1"/>
  <c r="P4810" i="1" s="1"/>
  <c r="O4811" i="1"/>
  <c r="P4811" i="1" s="1"/>
  <c r="O4812" i="1"/>
  <c r="P4812" i="1" s="1"/>
  <c r="O4813" i="1"/>
  <c r="P4813" i="1" s="1"/>
  <c r="O4814" i="1"/>
  <c r="P4814" i="1" s="1"/>
  <c r="O4815" i="1"/>
  <c r="P4815" i="1" s="1"/>
  <c r="O4816" i="1"/>
  <c r="O4817" i="1"/>
  <c r="O4818" i="1"/>
  <c r="P4818" i="1" s="1"/>
  <c r="O4819" i="1"/>
  <c r="O4820" i="1"/>
  <c r="O4821" i="1"/>
  <c r="P4821" i="1" s="1"/>
  <c r="O4822" i="1"/>
  <c r="P4822" i="1" s="1"/>
  <c r="O4823" i="1"/>
  <c r="P4823" i="1" s="1"/>
  <c r="O4824" i="1"/>
  <c r="P4824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2" i="1"/>
  <c r="P4832" i="1" s="1"/>
  <c r="O4833" i="1"/>
  <c r="O4834" i="1"/>
  <c r="P4834" i="1" s="1"/>
  <c r="O4835" i="1"/>
  <c r="O4836" i="1"/>
  <c r="O4837" i="1"/>
  <c r="P4837" i="1" s="1"/>
  <c r="O4838" i="1"/>
  <c r="P4838" i="1" s="1"/>
  <c r="O4839" i="1"/>
  <c r="P4839" i="1" s="1"/>
  <c r="O4840" i="1"/>
  <c r="P4840" i="1" s="1"/>
  <c r="O4841" i="1"/>
  <c r="P4841" i="1" s="1"/>
  <c r="O4842" i="1"/>
  <c r="P4842" i="1" s="1"/>
  <c r="O4843" i="1"/>
  <c r="P4843" i="1" s="1"/>
  <c r="O4844" i="1"/>
  <c r="P4844" i="1" s="1"/>
  <c r="O4845" i="1"/>
  <c r="P4845" i="1" s="1"/>
  <c r="O4846" i="1"/>
  <c r="P4846" i="1" s="1"/>
  <c r="O4847" i="1"/>
  <c r="O4848" i="1"/>
  <c r="P4848" i="1" s="1"/>
  <c r="O4849" i="1"/>
  <c r="P4849" i="1" s="1"/>
  <c r="O4850" i="1"/>
  <c r="P4850" i="1" s="1"/>
  <c r="O4851" i="1"/>
  <c r="P4851" i="1" s="1"/>
  <c r="O4852" i="1"/>
  <c r="O4853" i="1"/>
  <c r="P4853" i="1" s="1"/>
  <c r="O4854" i="1"/>
  <c r="P4854" i="1" s="1"/>
  <c r="O4855" i="1"/>
  <c r="P4855" i="1" s="1"/>
  <c r="O4856" i="1"/>
  <c r="P4856" i="1" s="1"/>
  <c r="O4857" i="1"/>
  <c r="P4857" i="1" s="1"/>
  <c r="O4858" i="1"/>
  <c r="P4858" i="1" s="1"/>
  <c r="O4859" i="1"/>
  <c r="P4859" i="1" s="1"/>
  <c r="O4860" i="1"/>
  <c r="P4860" i="1" s="1"/>
  <c r="O4861" i="1"/>
  <c r="P4861" i="1" s="1"/>
  <c r="O4862" i="1"/>
  <c r="P4862" i="1" s="1"/>
  <c r="O4863" i="1"/>
  <c r="O4864" i="1"/>
  <c r="O4865" i="1"/>
  <c r="P4865" i="1" s="1"/>
  <c r="O4866" i="1"/>
  <c r="P4866" i="1" s="1"/>
  <c r="O4867" i="1"/>
  <c r="P4867" i="1" s="1"/>
  <c r="O4868" i="1"/>
  <c r="P4868" i="1" s="1"/>
  <c r="O4869" i="1"/>
  <c r="P4869" i="1" s="1"/>
  <c r="O4870" i="1"/>
  <c r="P4870" i="1" s="1"/>
  <c r="O4871" i="1"/>
  <c r="P4871" i="1" s="1"/>
  <c r="O4872" i="1"/>
  <c r="P4872" i="1" s="1"/>
  <c r="O4873" i="1"/>
  <c r="O4874" i="1"/>
  <c r="P4874" i="1" s="1"/>
  <c r="O4875" i="1"/>
  <c r="O4876" i="1"/>
  <c r="P4876" i="1" s="1"/>
  <c r="O4877" i="1"/>
  <c r="P4877" i="1" s="1"/>
  <c r="O4878" i="1"/>
  <c r="P4878" i="1" s="1"/>
  <c r="O4879" i="1"/>
  <c r="O4880" i="1"/>
  <c r="O4881" i="1"/>
  <c r="P4881" i="1" s="1"/>
  <c r="O4882" i="1"/>
  <c r="P4882" i="1" s="1"/>
  <c r="O4883" i="1"/>
  <c r="P4883" i="1" s="1"/>
  <c r="O4884" i="1"/>
  <c r="P4884" i="1" s="1"/>
  <c r="O4885" i="1"/>
  <c r="P4885" i="1" s="1"/>
  <c r="O4886" i="1"/>
  <c r="P4886" i="1" s="1"/>
  <c r="O4887" i="1"/>
  <c r="P4887" i="1" s="1"/>
  <c r="O4888" i="1"/>
  <c r="P4888" i="1" s="1"/>
  <c r="O4889" i="1"/>
  <c r="O4890" i="1"/>
  <c r="P4890" i="1" s="1"/>
  <c r="O4891" i="1"/>
  <c r="O4892" i="1"/>
  <c r="O4893" i="1"/>
  <c r="P4893" i="1" s="1"/>
  <c r="O4894" i="1"/>
  <c r="P4894" i="1" s="1"/>
  <c r="O4895" i="1"/>
  <c r="P4895" i="1" s="1"/>
  <c r="O4896" i="1"/>
  <c r="P4896" i="1" s="1"/>
  <c r="O4897" i="1"/>
  <c r="P4897" i="1" s="1"/>
  <c r="O4898" i="1"/>
  <c r="P4898" i="1" s="1"/>
  <c r="O4899" i="1"/>
  <c r="P4899" i="1" s="1"/>
  <c r="O4900" i="1"/>
  <c r="P4900" i="1" s="1"/>
  <c r="O4901" i="1"/>
  <c r="P4901" i="1" s="1"/>
  <c r="O4902" i="1"/>
  <c r="P4902" i="1" s="1"/>
  <c r="O4903" i="1"/>
  <c r="P4903" i="1" s="1"/>
  <c r="O4904" i="1"/>
  <c r="P4904" i="1" s="1"/>
  <c r="O4905" i="1"/>
  <c r="P4905" i="1" s="1"/>
  <c r="O4906" i="1"/>
  <c r="P4906" i="1" s="1"/>
  <c r="O4907" i="1"/>
  <c r="O4908" i="1"/>
  <c r="O4909" i="1"/>
  <c r="P4909" i="1" s="1"/>
  <c r="O4910" i="1"/>
  <c r="P4910" i="1" s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17" i="1"/>
  <c r="P4917" i="1" s="1"/>
  <c r="O4918" i="1"/>
  <c r="P4918" i="1" s="1"/>
  <c r="O4919" i="1"/>
  <c r="O4920" i="1"/>
  <c r="O4921" i="1"/>
  <c r="P4921" i="1" s="1"/>
  <c r="O4922" i="1"/>
  <c r="P4922" i="1" s="1"/>
  <c r="O4923" i="1"/>
  <c r="P4923" i="1" s="1"/>
  <c r="O4924" i="1"/>
  <c r="P4924" i="1" s="1"/>
  <c r="O4925" i="1"/>
  <c r="P4925" i="1" s="1"/>
  <c r="O4926" i="1"/>
  <c r="P4926" i="1" s="1"/>
  <c r="O4927" i="1"/>
  <c r="P4927" i="1" s="1"/>
  <c r="O4928" i="1"/>
  <c r="P4928" i="1" s="1"/>
  <c r="O4929" i="1"/>
  <c r="P4929" i="1" s="1"/>
  <c r="O4930" i="1"/>
  <c r="P4930" i="1" s="1"/>
  <c r="O4931" i="1"/>
  <c r="P4931" i="1" s="1"/>
  <c r="O4932" i="1"/>
  <c r="P4932" i="1" s="1"/>
  <c r="U4932" i="1" s="1"/>
  <c r="O4933" i="1"/>
  <c r="P4933" i="1" s="1"/>
  <c r="O4934" i="1"/>
  <c r="P4934" i="1" s="1"/>
  <c r="O4935" i="1"/>
  <c r="O4936" i="1"/>
  <c r="O4937" i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0" i="1"/>
  <c r="P4950" i="1" s="1"/>
  <c r="O4951" i="1"/>
  <c r="P4951" i="1" s="1"/>
  <c r="O4952" i="1"/>
  <c r="O4953" i="1"/>
  <c r="O4954" i="1"/>
  <c r="P4954" i="1" s="1"/>
  <c r="O4955" i="1"/>
  <c r="P4955" i="1" s="1"/>
  <c r="O4956" i="1"/>
  <c r="P4956" i="1" s="1"/>
  <c r="O4957" i="1"/>
  <c r="P4957" i="1" s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O4992" i="1"/>
  <c r="O4993" i="1"/>
  <c r="O4994" i="1"/>
  <c r="P4994" i="1" s="1"/>
  <c r="U4994" i="1" s="1"/>
  <c r="O4995" i="1"/>
  <c r="P4995" i="1" s="1"/>
  <c r="O4996" i="1"/>
  <c r="P4996" i="1" s="1"/>
  <c r="U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O5008" i="1"/>
  <c r="O5009" i="1"/>
  <c r="O5010" i="1"/>
  <c r="P5010" i="1" s="1"/>
  <c r="O5011" i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O5026" i="1"/>
  <c r="P5026" i="1" s="1"/>
  <c r="O5027" i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O5039" i="1"/>
  <c r="O5040" i="1"/>
  <c r="P5040" i="1" s="1"/>
  <c r="O5041" i="1"/>
  <c r="P5041" i="1" s="1"/>
  <c r="O5042" i="1"/>
  <c r="P5042" i="1" s="1"/>
  <c r="O5043" i="1"/>
  <c r="P5043" i="1" s="1"/>
  <c r="O5044" i="1"/>
  <c r="P5044" i="1" s="1"/>
  <c r="O5045" i="1"/>
  <c r="P5045" i="1" s="1"/>
  <c r="O5046" i="1"/>
  <c r="P5046" i="1" s="1"/>
  <c r="O5047" i="1"/>
  <c r="P5047" i="1" s="1"/>
  <c r="O5048" i="1"/>
  <c r="O5049" i="1"/>
  <c r="P5049" i="1" s="1"/>
  <c r="O5050" i="1"/>
  <c r="P5050" i="1" s="1"/>
  <c r="O5051" i="1"/>
  <c r="P5051" i="1" s="1"/>
  <c r="O5052" i="1"/>
  <c r="P5052" i="1" s="1"/>
  <c r="O5053" i="1"/>
  <c r="P5053" i="1" s="1"/>
  <c r="O5054" i="1"/>
  <c r="P5054" i="1" s="1"/>
  <c r="O5055" i="1"/>
  <c r="O5056" i="1"/>
  <c r="P5056" i="1" s="1"/>
  <c r="O5057" i="1"/>
  <c r="P5057" i="1" s="1"/>
  <c r="O5058" i="1"/>
  <c r="P5058" i="1" s="1"/>
  <c r="O5059" i="1"/>
  <c r="P5059" i="1" s="1"/>
  <c r="O5060" i="1"/>
  <c r="P5060" i="1" s="1"/>
  <c r="O5061" i="1"/>
  <c r="P5061" i="1" s="1"/>
  <c r="O5062" i="1"/>
  <c r="P5062" i="1" s="1"/>
  <c r="O5063" i="1"/>
  <c r="P5063" i="1" s="1"/>
  <c r="O5064" i="1"/>
  <c r="O5065" i="1"/>
  <c r="O5066" i="1"/>
  <c r="P5066" i="1" s="1"/>
  <c r="O5067" i="1"/>
  <c r="O5068" i="1"/>
  <c r="P5068" i="1" s="1"/>
  <c r="O5069" i="1"/>
  <c r="P5069" i="1" s="1"/>
  <c r="O5070" i="1"/>
  <c r="P5070" i="1" s="1"/>
  <c r="O5071" i="1"/>
  <c r="O5072" i="1"/>
  <c r="P5072" i="1" s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O5081" i="1"/>
  <c r="O5082" i="1"/>
  <c r="P5082" i="1" s="1"/>
  <c r="O5083" i="1"/>
  <c r="O5084" i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P5091" i="1" s="1"/>
  <c r="O5092" i="1"/>
  <c r="P5092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O5100" i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O5112" i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O5128" i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136" i="1"/>
  <c r="P5136" i="1" s="1"/>
  <c r="O5137" i="1"/>
  <c r="O5138" i="1"/>
  <c r="P5138" i="1" s="1"/>
  <c r="O5139" i="1"/>
  <c r="O5140" i="1"/>
  <c r="O5141" i="1"/>
  <c r="P5141" i="1" s="1"/>
  <c r="O5142" i="1"/>
  <c r="P5142" i="1" s="1"/>
  <c r="O5143" i="1"/>
  <c r="P5143" i="1" s="1"/>
  <c r="O5144" i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P5152" i="1" s="1"/>
  <c r="O5153" i="1"/>
  <c r="O5154" i="1"/>
  <c r="P5154" i="1" s="1"/>
  <c r="O5155" i="1"/>
  <c r="O5156" i="1"/>
  <c r="O5157" i="1"/>
  <c r="P5157" i="1" s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P5163" i="1" s="1"/>
  <c r="O5164" i="1"/>
  <c r="P5164" i="1" s="1"/>
  <c r="O5165" i="1"/>
  <c r="P5165" i="1" s="1"/>
  <c r="O5166" i="1"/>
  <c r="P5166" i="1" s="1"/>
  <c r="O5167" i="1"/>
  <c r="O5168" i="1"/>
  <c r="P5168" i="1" s="1"/>
  <c r="O5169" i="1"/>
  <c r="P5169" i="1" s="1"/>
  <c r="O5170" i="1"/>
  <c r="P5170" i="1" s="1"/>
  <c r="O5171" i="1"/>
  <c r="P5171" i="1" s="1"/>
  <c r="O5172" i="1"/>
  <c r="O5173" i="1"/>
  <c r="P5173" i="1" s="1"/>
  <c r="O5174" i="1"/>
  <c r="P5174" i="1" s="1"/>
  <c r="O5175" i="1"/>
  <c r="P5175" i="1" s="1"/>
  <c r="O5176" i="1"/>
  <c r="P5176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O5184" i="1"/>
  <c r="O5185" i="1"/>
  <c r="O5186" i="1"/>
  <c r="P5186" i="1" s="1"/>
  <c r="O5187" i="1"/>
  <c r="P5187" i="1" s="1"/>
  <c r="O5188" i="1"/>
  <c r="P5188" i="1" s="1"/>
  <c r="O5189" i="1"/>
  <c r="P5189" i="1" s="1"/>
  <c r="O5190" i="1"/>
  <c r="P5190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O5200" i="1"/>
  <c r="O5201" i="1"/>
  <c r="O5202" i="1"/>
  <c r="P5202" i="1" s="1"/>
  <c r="O5203" i="1"/>
  <c r="P5203" i="1" s="1"/>
  <c r="O5204" i="1"/>
  <c r="P5204" i="1" s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P5224" i="1" s="1"/>
  <c r="O5225" i="1"/>
  <c r="P5225" i="1" s="1"/>
  <c r="O5226" i="1"/>
  <c r="P5226" i="1" s="1"/>
  <c r="O5227" i="1"/>
  <c r="P5227" i="1" s="1"/>
  <c r="O5228" i="1"/>
  <c r="P5228" i="1" s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O5240" i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53" i="1"/>
  <c r="P5253" i="1" s="1"/>
  <c r="O5254" i="1"/>
  <c r="P5254" i="1" s="1"/>
  <c r="O5255" i="1"/>
  <c r="O5256" i="1"/>
  <c r="O5257" i="1"/>
  <c r="O5258" i="1"/>
  <c r="P5258" i="1" s="1"/>
  <c r="O5259" i="1"/>
  <c r="O5260" i="1"/>
  <c r="P5260" i="1" s="1"/>
  <c r="O5261" i="1"/>
  <c r="P5261" i="1" s="1"/>
  <c r="O5262" i="1"/>
  <c r="P5262" i="1" s="1"/>
  <c r="O5263" i="1"/>
  <c r="P5263" i="1" s="1"/>
  <c r="O5264" i="1"/>
  <c r="P5264" i="1" s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O5273" i="1"/>
  <c r="O5274" i="1"/>
  <c r="P5274" i="1" s="1"/>
  <c r="O5275" i="1"/>
  <c r="O5276" i="1"/>
  <c r="P5276" i="1" s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P5283" i="1" s="1"/>
  <c r="O5284" i="1"/>
  <c r="P5284" i="1" s="1"/>
  <c r="O5285" i="1"/>
  <c r="P5285" i="1" s="1"/>
  <c r="O5286" i="1"/>
  <c r="P5286" i="1" s="1"/>
  <c r="O5287" i="1"/>
  <c r="P5287" i="1" s="1"/>
  <c r="O5288" i="1"/>
  <c r="P5288" i="1" s="1"/>
  <c r="O5289" i="1"/>
  <c r="P5289" i="1" s="1"/>
  <c r="O5290" i="1"/>
  <c r="P5290" i="1" s="1"/>
  <c r="O5291" i="1"/>
  <c r="O5292" i="1"/>
  <c r="P5292" i="1" s="1"/>
  <c r="O5293" i="1"/>
  <c r="P5293" i="1" s="1"/>
  <c r="O5294" i="1"/>
  <c r="P5294" i="1" s="1"/>
  <c r="O5295" i="1"/>
  <c r="P5295" i="1" s="1"/>
  <c r="O5296" i="1"/>
  <c r="P5296" i="1" s="1"/>
  <c r="O5297" i="1"/>
  <c r="P5297" i="1" s="1"/>
  <c r="O5298" i="1"/>
  <c r="P5298" i="1" s="1"/>
  <c r="O5299" i="1"/>
  <c r="P5299" i="1" s="1"/>
  <c r="O5300" i="1"/>
  <c r="P5300" i="1" s="1"/>
  <c r="O5301" i="1"/>
  <c r="P5301" i="1" s="1"/>
  <c r="O5302" i="1"/>
  <c r="P5302" i="1" s="1"/>
  <c r="O5303" i="1"/>
  <c r="O5304" i="1"/>
  <c r="P5304" i="1" s="1"/>
  <c r="O5305" i="1"/>
  <c r="P5305" i="1" s="1"/>
  <c r="O5306" i="1"/>
  <c r="P5306" i="1" s="1"/>
  <c r="O5307" i="1"/>
  <c r="P5307" i="1" s="1"/>
  <c r="O5308" i="1"/>
  <c r="P5308" i="1" s="1"/>
  <c r="O5309" i="1"/>
  <c r="P5309" i="1" s="1"/>
  <c r="O5310" i="1"/>
  <c r="P5310" i="1" s="1"/>
  <c r="O5311" i="1"/>
  <c r="P5311" i="1" s="1"/>
  <c r="O5312" i="1"/>
  <c r="O5313" i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O5320" i="1"/>
  <c r="P5320" i="1" s="1"/>
  <c r="O5321" i="1"/>
  <c r="P5321" i="1" s="1"/>
  <c r="O5322" i="1"/>
  <c r="P5322" i="1" s="1"/>
  <c r="O5323" i="1"/>
  <c r="P5323" i="1" s="1"/>
  <c r="O5324" i="1"/>
  <c r="P5324" i="1" s="1"/>
  <c r="O5325" i="1"/>
  <c r="P5325" i="1" s="1"/>
  <c r="O5326" i="1"/>
  <c r="P5326" i="1" s="1"/>
  <c r="O5327" i="1"/>
  <c r="P5327" i="1" s="1"/>
  <c r="O5328" i="1"/>
  <c r="O5329" i="1"/>
  <c r="O5330" i="1"/>
  <c r="P5330" i="1" s="1"/>
  <c r="O5331" i="1"/>
  <c r="O5332" i="1"/>
  <c r="O5333" i="1"/>
  <c r="P5333" i="1" s="1"/>
  <c r="O5334" i="1"/>
  <c r="P5334" i="1" s="1"/>
  <c r="O5335" i="1"/>
  <c r="P5335" i="1" s="1"/>
  <c r="O5336" i="1"/>
  <c r="P5336" i="1" s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P5344" i="1" s="1"/>
  <c r="O5345" i="1"/>
  <c r="O5346" i="1"/>
  <c r="P5346" i="1" s="1"/>
  <c r="O5347" i="1"/>
  <c r="O5348" i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P5356" i="1" s="1"/>
  <c r="O5357" i="1"/>
  <c r="P5357" i="1" s="1"/>
  <c r="O5358" i="1"/>
  <c r="P5358" i="1" s="1"/>
  <c r="O5359" i="1"/>
  <c r="O5360" i="1"/>
  <c r="P5360" i="1" s="1"/>
  <c r="O5361" i="1"/>
  <c r="P5361" i="1" s="1"/>
  <c r="O5362" i="1"/>
  <c r="P5362" i="1" s="1"/>
  <c r="O5363" i="1"/>
  <c r="P5363" i="1" s="1"/>
  <c r="O5364" i="1"/>
  <c r="O5365" i="1"/>
  <c r="P5365" i="1" s="1"/>
  <c r="O5366" i="1"/>
  <c r="P5366" i="1" s="1"/>
  <c r="O5367" i="1"/>
  <c r="P5367" i="1" s="1"/>
  <c r="O5368" i="1"/>
  <c r="P5368" i="1" s="1"/>
  <c r="O5369" i="1"/>
  <c r="P5369" i="1" s="1"/>
  <c r="O5370" i="1"/>
  <c r="P5370" i="1" s="1"/>
  <c r="O5371" i="1"/>
  <c r="P5371" i="1" s="1"/>
  <c r="O5372" i="1"/>
  <c r="P5372" i="1" s="1"/>
  <c r="O5373" i="1"/>
  <c r="P5373" i="1" s="1"/>
  <c r="O5374" i="1"/>
  <c r="P5374" i="1" s="1"/>
  <c r="O5375" i="1"/>
  <c r="O5376" i="1"/>
  <c r="O5377" i="1"/>
  <c r="P5377" i="1" s="1"/>
  <c r="O5378" i="1"/>
  <c r="P5378" i="1" s="1"/>
  <c r="O5379" i="1"/>
  <c r="P5379" i="1" s="1"/>
  <c r="O5380" i="1"/>
  <c r="P5380" i="1" s="1"/>
  <c r="O5381" i="1"/>
  <c r="P5381" i="1" s="1"/>
  <c r="O5382" i="1"/>
  <c r="P5382" i="1" s="1"/>
  <c r="O5383" i="1"/>
  <c r="P5383" i="1" s="1"/>
  <c r="O5384" i="1"/>
  <c r="P5384" i="1" s="1"/>
  <c r="O5385" i="1"/>
  <c r="O5386" i="1"/>
  <c r="P5386" i="1" s="1"/>
  <c r="O5387" i="1"/>
  <c r="O5388" i="1"/>
  <c r="P5388" i="1" s="1"/>
  <c r="O5389" i="1"/>
  <c r="P5389" i="1" s="1"/>
  <c r="O5390" i="1"/>
  <c r="P5390" i="1" s="1"/>
  <c r="O5391" i="1"/>
  <c r="O5392" i="1"/>
  <c r="O5393" i="1"/>
  <c r="P5393" i="1" s="1"/>
  <c r="O5394" i="1"/>
  <c r="P5394" i="1" s="1"/>
  <c r="O5395" i="1"/>
  <c r="P5395" i="1" s="1"/>
  <c r="O5396" i="1"/>
  <c r="P5396" i="1" s="1"/>
  <c r="O5397" i="1"/>
  <c r="P5397" i="1" s="1"/>
  <c r="O5398" i="1"/>
  <c r="P5398" i="1" s="1"/>
  <c r="O5399" i="1"/>
  <c r="P5399" i="1" s="1"/>
  <c r="O5400" i="1"/>
  <c r="P5400" i="1" s="1"/>
  <c r="O5401" i="1"/>
  <c r="O5402" i="1"/>
  <c r="P5402" i="1" s="1"/>
  <c r="U5402" i="1" s="1"/>
  <c r="O5403" i="1"/>
  <c r="O5404" i="1"/>
  <c r="O5405" i="1"/>
  <c r="P5405" i="1" s="1"/>
  <c r="O5406" i="1"/>
  <c r="P5406" i="1" s="1"/>
  <c r="O5407" i="1"/>
  <c r="P5407" i="1" s="1"/>
  <c r="O5408" i="1"/>
  <c r="P5408" i="1" s="1"/>
  <c r="O5409" i="1"/>
  <c r="P5409" i="1" s="1"/>
  <c r="O5410" i="1"/>
  <c r="P5410" i="1" s="1"/>
  <c r="U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P5416" i="1" s="1"/>
  <c r="O5417" i="1"/>
  <c r="P5417" i="1" s="1"/>
  <c r="O5418" i="1"/>
  <c r="P5418" i="1" s="1"/>
  <c r="O5419" i="1"/>
  <c r="O5420" i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P5428" i="1" s="1"/>
  <c r="O5429" i="1"/>
  <c r="P5429" i="1" s="1"/>
  <c r="O5430" i="1"/>
  <c r="P5430" i="1" s="1"/>
  <c r="O5431" i="1"/>
  <c r="O5432" i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P5440" i="1" s="1"/>
  <c r="O5441" i="1"/>
  <c r="P5441" i="1" s="1"/>
  <c r="O5442" i="1"/>
  <c r="P5442" i="1" s="1"/>
  <c r="O5443" i="1"/>
  <c r="P5443" i="1" s="1"/>
  <c r="O5444" i="1"/>
  <c r="P5444" i="1" s="1"/>
  <c r="O5445" i="1"/>
  <c r="P5445" i="1" s="1"/>
  <c r="O5446" i="1"/>
  <c r="P5446" i="1" s="1"/>
  <c r="O5447" i="1"/>
  <c r="O5448" i="1"/>
  <c r="O5449" i="1"/>
  <c r="O5450" i="1"/>
  <c r="P5450" i="1" s="1"/>
  <c r="O5451" i="1"/>
  <c r="P5451" i="1" s="1"/>
  <c r="O5452" i="1"/>
  <c r="P5452" i="1" s="1"/>
  <c r="O5453" i="1"/>
  <c r="P5453" i="1" s="1"/>
  <c r="O5454" i="1"/>
  <c r="P5454" i="1" s="1"/>
  <c r="O5455" i="1"/>
  <c r="P5455" i="1" s="1"/>
  <c r="O5456" i="1"/>
  <c r="P5456" i="1" s="1"/>
  <c r="O5457" i="1"/>
  <c r="P5457" i="1" s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O5465" i="1"/>
  <c r="O5466" i="1"/>
  <c r="P5466" i="1" s="1"/>
  <c r="O5467" i="1"/>
  <c r="P5467" i="1" s="1"/>
  <c r="O5468" i="1"/>
  <c r="P5468" i="1" s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P5476" i="1" s="1"/>
  <c r="O5477" i="1"/>
  <c r="P5477" i="1" s="1"/>
  <c r="O5478" i="1"/>
  <c r="P5478" i="1" s="1"/>
  <c r="O5479" i="1"/>
  <c r="P5479" i="1" s="1"/>
  <c r="O5480" i="1"/>
  <c r="P5480" i="1" s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O5488" i="1"/>
  <c r="P5488" i="1" s="1"/>
  <c r="O5489" i="1"/>
  <c r="P5489" i="1" s="1"/>
  <c r="O5490" i="1"/>
  <c r="P5490" i="1" s="1"/>
  <c r="O5491" i="1"/>
  <c r="P5491" i="1" s="1"/>
  <c r="O5492" i="1"/>
  <c r="P5492" i="1" s="1"/>
  <c r="O5493" i="1"/>
  <c r="P5493" i="1" s="1"/>
  <c r="O5494" i="1"/>
  <c r="P5494" i="1" s="1"/>
  <c r="O5495" i="1"/>
  <c r="P5495" i="1" s="1"/>
  <c r="O5496" i="1"/>
  <c r="P5496" i="1" s="1"/>
  <c r="O5497" i="1"/>
  <c r="P5497" i="1" s="1"/>
  <c r="O5498" i="1"/>
  <c r="P5498" i="1" s="1"/>
  <c r="O5499" i="1"/>
  <c r="P5499" i="1" s="1"/>
  <c r="O5500" i="1"/>
  <c r="P5500" i="1" s="1"/>
  <c r="O5501" i="1"/>
  <c r="P5501" i="1" s="1"/>
  <c r="O5502" i="1"/>
  <c r="P5502" i="1" s="1"/>
  <c r="O5503" i="1"/>
  <c r="O5504" i="1"/>
  <c r="O5505" i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P5512" i="1" s="1"/>
  <c r="O5513" i="1"/>
  <c r="P5513" i="1" s="1"/>
  <c r="O5514" i="1"/>
  <c r="P5514" i="1" s="1"/>
  <c r="O5515" i="1"/>
  <c r="P5515" i="1" s="1"/>
  <c r="O5516" i="1"/>
  <c r="P5516" i="1" s="1"/>
  <c r="O5517" i="1"/>
  <c r="P5517" i="1" s="1"/>
  <c r="O5518" i="1"/>
  <c r="P5518" i="1" s="1"/>
  <c r="O5519" i="1"/>
  <c r="O5520" i="1"/>
  <c r="O5521" i="1"/>
  <c r="O5522" i="1"/>
  <c r="P5522" i="1" s="1"/>
  <c r="O5523" i="1"/>
  <c r="O5524" i="1"/>
  <c r="P5524" i="1" s="1"/>
  <c r="O5525" i="1"/>
  <c r="P5525" i="1" s="1"/>
  <c r="O5526" i="1"/>
  <c r="P5526" i="1" s="1"/>
  <c r="O5527" i="1"/>
  <c r="P5527" i="1" s="1"/>
  <c r="O5528" i="1"/>
  <c r="P5528" i="1" s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P5536" i="1" s="1"/>
  <c r="O5537" i="1"/>
  <c r="O5538" i="1"/>
  <c r="P5538" i="1" s="1"/>
  <c r="O5539" i="1"/>
  <c r="O5540" i="1"/>
  <c r="P5540" i="1" s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P5548" i="1" s="1"/>
  <c r="O5549" i="1"/>
  <c r="P5549" i="1" s="1"/>
  <c r="O5550" i="1"/>
  <c r="P5550" i="1" s="1"/>
  <c r="O5551" i="1"/>
  <c r="O5552" i="1"/>
  <c r="P5552" i="1" s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4" i="1"/>
  <c r="P5574" i="1" s="1"/>
  <c r="O5575" i="1"/>
  <c r="P5575" i="1" s="1"/>
  <c r="O5576" i="1"/>
  <c r="O5577" i="1"/>
  <c r="O5578" i="1"/>
  <c r="P5578" i="1" s="1"/>
  <c r="O5579" i="1"/>
  <c r="O5580" i="1"/>
  <c r="P5580" i="1" s="1"/>
  <c r="O5581" i="1"/>
  <c r="P5581" i="1" s="1"/>
  <c r="O5582" i="1"/>
  <c r="P5582" i="1" s="1"/>
  <c r="O5583" i="1"/>
  <c r="O5584" i="1"/>
  <c r="P5584" i="1" s="1"/>
  <c r="O5585" i="1"/>
  <c r="P5585" i="1" s="1"/>
  <c r="O5586" i="1"/>
  <c r="P5586" i="1" s="1"/>
  <c r="O5587" i="1"/>
  <c r="P5587" i="1" s="1"/>
  <c r="O5588" i="1"/>
  <c r="P5588" i="1" s="1"/>
  <c r="O5589" i="1"/>
  <c r="P5589" i="1" s="1"/>
  <c r="O5590" i="1"/>
  <c r="P5590" i="1" s="1"/>
  <c r="O5591" i="1"/>
  <c r="P5591" i="1" s="1"/>
  <c r="O5592" i="1"/>
  <c r="O5593" i="1"/>
  <c r="O5594" i="1"/>
  <c r="P5594" i="1" s="1"/>
  <c r="O5595" i="1"/>
  <c r="O5596" i="1"/>
  <c r="O5597" i="1"/>
  <c r="P5597" i="1" s="1"/>
  <c r="O5598" i="1"/>
  <c r="P5598" i="1" s="1"/>
  <c r="O5599" i="1"/>
  <c r="P5599" i="1" s="1"/>
  <c r="O5600" i="1"/>
  <c r="P5600" i="1" s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P5608" i="1" s="1"/>
  <c r="O5609" i="1"/>
  <c r="P5609" i="1" s="1"/>
  <c r="O5610" i="1"/>
  <c r="P5610" i="1" s="1"/>
  <c r="O5611" i="1"/>
  <c r="O5612" i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P5620" i="1" s="1"/>
  <c r="O5621" i="1"/>
  <c r="P5621" i="1" s="1"/>
  <c r="O5622" i="1"/>
  <c r="P5622" i="1" s="1"/>
  <c r="O5623" i="1"/>
  <c r="O5624" i="1"/>
  <c r="O5625" i="1"/>
  <c r="P5625" i="1" s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P5632" i="1" s="1"/>
  <c r="O5633" i="1"/>
  <c r="O5634" i="1"/>
  <c r="P5634" i="1" s="1"/>
  <c r="O5635" i="1"/>
  <c r="P5635" i="1" s="1"/>
  <c r="O5636" i="1"/>
  <c r="P5636" i="1" s="1"/>
  <c r="O5637" i="1"/>
  <c r="P5637" i="1" s="1"/>
  <c r="O5638" i="1"/>
  <c r="P5638" i="1" s="1"/>
  <c r="O5639" i="1"/>
  <c r="O5640" i="1"/>
  <c r="O5641" i="1"/>
  <c r="P5641" i="1" s="1"/>
  <c r="O5642" i="1"/>
  <c r="P5642" i="1" s="1"/>
  <c r="O5643" i="1"/>
  <c r="P5643" i="1" s="1"/>
  <c r="O5644" i="1"/>
  <c r="P5644" i="1" s="1"/>
  <c r="U5644" i="1" s="1"/>
  <c r="O5645" i="1"/>
  <c r="P5645" i="1" s="1"/>
  <c r="O5646" i="1"/>
  <c r="P5646" i="1" s="1"/>
  <c r="O5647" i="1"/>
  <c r="P5647" i="1" s="1"/>
  <c r="O5648" i="1"/>
  <c r="P5648" i="1" s="1"/>
  <c r="O5649" i="1"/>
  <c r="O5650" i="1"/>
  <c r="P5650" i="1" s="1"/>
  <c r="O5651" i="1"/>
  <c r="O5652" i="1"/>
  <c r="O5653" i="1"/>
  <c r="P5653" i="1" s="1"/>
  <c r="O5654" i="1"/>
  <c r="P5654" i="1" s="1"/>
  <c r="O5655" i="1"/>
  <c r="P5655" i="1" s="1"/>
  <c r="O5656" i="1"/>
  <c r="O5657" i="1"/>
  <c r="P5657" i="1" s="1"/>
  <c r="O5658" i="1"/>
  <c r="P5658" i="1" s="1"/>
  <c r="O5659" i="1"/>
  <c r="P5659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O5666" i="1"/>
  <c r="P5666" i="1" s="1"/>
  <c r="O5667" i="1"/>
  <c r="O5668" i="1"/>
  <c r="O5669" i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O5680" i="1"/>
  <c r="P5680" i="1" s="1"/>
  <c r="O5681" i="1"/>
  <c r="P5681" i="1" s="1"/>
  <c r="O5682" i="1"/>
  <c r="P5682" i="1" s="1"/>
  <c r="O5683" i="1"/>
  <c r="P5683" i="1" s="1"/>
  <c r="O5684" i="1"/>
  <c r="O5685" i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P5692" i="1" s="1"/>
  <c r="O5693" i="1"/>
  <c r="P5693" i="1" s="1"/>
  <c r="O5694" i="1"/>
  <c r="P5694" i="1" s="1"/>
  <c r="O5695" i="1"/>
  <c r="O5696" i="1"/>
  <c r="O5697" i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P5704" i="1" s="1"/>
  <c r="O5705" i="1"/>
  <c r="P5705" i="1" s="1"/>
  <c r="O5706" i="1"/>
  <c r="P5706" i="1" s="1"/>
  <c r="O5707" i="1"/>
  <c r="P5707" i="1" s="1"/>
  <c r="O5708" i="1"/>
  <c r="P5708" i="1" s="1"/>
  <c r="O5709" i="1"/>
  <c r="P5709" i="1" s="1"/>
  <c r="O5710" i="1"/>
  <c r="P5710" i="1" s="1"/>
  <c r="O5711" i="1"/>
  <c r="O5712" i="1"/>
  <c r="O5713" i="1"/>
  <c r="O5714" i="1"/>
  <c r="P5714" i="1" s="1"/>
  <c r="O5715" i="1"/>
  <c r="P5715" i="1" s="1"/>
  <c r="O5716" i="1"/>
  <c r="P5716" i="1" s="1"/>
  <c r="O5717" i="1"/>
  <c r="P5717" i="1" s="1"/>
  <c r="O5718" i="1"/>
  <c r="P5718" i="1" s="1"/>
  <c r="O5719" i="1"/>
  <c r="P5719" i="1" s="1"/>
  <c r="O5720" i="1"/>
  <c r="P5720" i="1" s="1"/>
  <c r="O5721" i="1"/>
  <c r="P5721" i="1" s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P5728" i="1" s="1"/>
  <c r="O5729" i="1"/>
  <c r="O5730" i="1"/>
  <c r="P5730" i="1" s="1"/>
  <c r="O5731" i="1"/>
  <c r="P5731" i="1" s="1"/>
  <c r="O5732" i="1"/>
  <c r="P5732" i="1" s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O5752" i="1"/>
  <c r="O5753" i="1"/>
  <c r="P5753" i="1" s="1"/>
  <c r="O5754" i="1"/>
  <c r="P5754" i="1" s="1"/>
  <c r="O5755" i="1"/>
  <c r="P5755" i="1" s="1"/>
  <c r="O5756" i="1"/>
  <c r="P5756" i="1" s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P5764" i="1" s="1"/>
  <c r="O5765" i="1"/>
  <c r="P5765" i="1" s="1"/>
  <c r="O5766" i="1"/>
  <c r="P5766" i="1" s="1"/>
  <c r="O5767" i="1"/>
  <c r="O5768" i="1"/>
  <c r="O5769" i="1"/>
  <c r="O5770" i="1"/>
  <c r="P5770" i="1" s="1"/>
  <c r="O5771" i="1"/>
  <c r="O5772" i="1"/>
  <c r="P5772" i="1" s="1"/>
  <c r="O5773" i="1"/>
  <c r="P5773" i="1" s="1"/>
  <c r="O5774" i="1"/>
  <c r="P5774" i="1" s="1"/>
  <c r="O5775" i="1"/>
  <c r="P5775" i="1" s="1"/>
  <c r="O5776" i="1"/>
  <c r="P5776" i="1" s="1"/>
  <c r="O5777" i="1"/>
  <c r="P5777" i="1" s="1"/>
  <c r="O5778" i="1"/>
  <c r="P5778" i="1" s="1"/>
  <c r="O5779" i="1"/>
  <c r="P5779" i="1" s="1"/>
  <c r="O5780" i="1"/>
  <c r="P5780" i="1" s="1"/>
  <c r="O5781" i="1"/>
  <c r="P5781" i="1" s="1"/>
  <c r="O5782" i="1"/>
  <c r="P5782" i="1" s="1"/>
  <c r="O5783" i="1"/>
  <c r="P5783" i="1" s="1"/>
  <c r="O5784" i="1"/>
  <c r="O5785" i="1"/>
  <c r="O5786" i="1"/>
  <c r="P5786" i="1" s="1"/>
  <c r="O5787" i="1"/>
  <c r="O5788" i="1"/>
  <c r="P5788" i="1" s="1"/>
  <c r="O5789" i="1"/>
  <c r="P5789" i="1" s="1"/>
  <c r="O5790" i="1"/>
  <c r="P5790" i="1" s="1"/>
  <c r="O5791" i="1"/>
  <c r="P5791" i="1" s="1"/>
  <c r="O5792" i="1"/>
  <c r="P5792" i="1" s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P5800" i="1" s="1"/>
  <c r="O5801" i="1"/>
  <c r="P5801" i="1" s="1"/>
  <c r="O5802" i="1"/>
  <c r="P5802" i="1" s="1"/>
  <c r="O5803" i="1"/>
  <c r="O5804" i="1"/>
  <c r="P5804" i="1" s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P5812" i="1" s="1"/>
  <c r="O5813" i="1"/>
  <c r="P5813" i="1" s="1"/>
  <c r="O5814" i="1"/>
  <c r="P5814" i="1" s="1"/>
  <c r="O5815" i="1"/>
  <c r="O5816" i="1"/>
  <c r="P5816" i="1" s="1"/>
  <c r="O5817" i="1"/>
  <c r="P5817" i="1" s="1"/>
  <c r="U5817" i="1" s="1"/>
  <c r="O5818" i="1"/>
  <c r="P5818" i="1" s="1"/>
  <c r="U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O5825" i="1"/>
  <c r="O5826" i="1"/>
  <c r="P5826" i="1" s="1"/>
  <c r="O5827" i="1"/>
  <c r="P5827" i="1" s="1"/>
  <c r="O5828" i="1"/>
  <c r="P5828" i="1" s="1"/>
  <c r="O5829" i="1"/>
  <c r="P5829" i="1" s="1"/>
  <c r="O5830" i="1"/>
  <c r="P5830" i="1" s="1"/>
  <c r="O5831" i="1"/>
  <c r="O5832" i="1"/>
  <c r="P5832" i="1" s="1"/>
  <c r="O5833" i="1"/>
  <c r="P5833" i="1" s="1"/>
  <c r="O5834" i="1"/>
  <c r="P5834" i="1" s="1"/>
  <c r="O5835" i="1"/>
  <c r="P5835" i="1" s="1"/>
  <c r="O5836" i="1"/>
  <c r="P5836" i="1" s="1"/>
  <c r="O5837" i="1"/>
  <c r="P5837" i="1" s="1"/>
  <c r="O5838" i="1"/>
  <c r="P5838" i="1" s="1"/>
  <c r="O5839" i="1"/>
  <c r="P5839" i="1" s="1"/>
  <c r="O5840" i="1"/>
  <c r="O5841" i="1"/>
  <c r="O5842" i="1"/>
  <c r="P5842" i="1" s="1"/>
  <c r="O5843" i="1"/>
  <c r="O5844" i="1"/>
  <c r="O5845" i="1"/>
  <c r="P5845" i="1" s="1"/>
  <c r="O5846" i="1"/>
  <c r="P5846" i="1" s="1"/>
  <c r="O5847" i="1"/>
  <c r="P5847" i="1" s="1"/>
  <c r="U5847" i="1" s="1"/>
  <c r="O5848" i="1"/>
  <c r="P5848" i="1" s="1"/>
  <c r="O5849" i="1"/>
  <c r="P5849" i="1" s="1"/>
  <c r="O5850" i="1"/>
  <c r="P5850" i="1" s="1"/>
  <c r="O5851" i="1"/>
  <c r="P5851" i="1" s="1"/>
  <c r="O5852" i="1"/>
  <c r="P5852" i="1" s="1"/>
  <c r="O5853" i="1"/>
  <c r="P5853" i="1" s="1"/>
  <c r="O5854" i="1"/>
  <c r="P5854" i="1" s="1"/>
  <c r="O5855" i="1"/>
  <c r="P5855" i="1" s="1"/>
  <c r="O5856" i="1"/>
  <c r="P5856" i="1" s="1"/>
  <c r="O5857" i="1"/>
  <c r="O5858" i="1"/>
  <c r="P5858" i="1" s="1"/>
  <c r="O5859" i="1"/>
  <c r="O5860" i="1"/>
  <c r="O5861" i="1"/>
  <c r="P5861" i="1" s="1"/>
  <c r="O5862" i="1"/>
  <c r="P5862" i="1" s="1"/>
  <c r="O5863" i="1"/>
  <c r="P5863" i="1" s="1"/>
  <c r="O5864" i="1"/>
  <c r="P5864" i="1" s="1"/>
  <c r="O5865" i="1"/>
  <c r="P5865" i="1" s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O5872" i="1"/>
  <c r="P5872" i="1" s="1"/>
  <c r="O5873" i="1"/>
  <c r="P5873" i="1" s="1"/>
  <c r="O5874" i="1"/>
  <c r="P5874" i="1" s="1"/>
  <c r="O5875" i="1"/>
  <c r="P5875" i="1" s="1"/>
  <c r="O5876" i="1"/>
  <c r="O5877" i="1"/>
  <c r="P5877" i="1" s="1"/>
  <c r="O5878" i="1"/>
  <c r="P5878" i="1" s="1"/>
  <c r="O5879" i="1"/>
  <c r="P5879" i="1" s="1"/>
  <c r="O5880" i="1"/>
  <c r="P5880" i="1" s="1"/>
  <c r="O5881" i="1"/>
  <c r="P5881" i="1" s="1"/>
  <c r="U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7" i="1"/>
  <c r="O5888" i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P5896" i="1" s="1"/>
  <c r="O5897" i="1"/>
  <c r="O5898" i="1"/>
  <c r="P5898" i="1" s="1"/>
  <c r="O5899" i="1"/>
  <c r="O5900" i="1"/>
  <c r="P5900" i="1" s="1"/>
  <c r="O5901" i="1"/>
  <c r="P5901" i="1" s="1"/>
  <c r="O5902" i="1"/>
  <c r="P5902" i="1" s="1"/>
  <c r="O5903" i="1"/>
  <c r="O5904" i="1"/>
  <c r="O5905" i="1"/>
  <c r="P5905" i="1" s="1"/>
  <c r="O5906" i="1"/>
  <c r="P5906" i="1" s="1"/>
  <c r="O5907" i="1"/>
  <c r="P5907" i="1" s="1"/>
  <c r="O5908" i="1"/>
  <c r="P5908" i="1" s="1"/>
  <c r="O5909" i="1"/>
  <c r="P5909" i="1" s="1"/>
  <c r="O5910" i="1"/>
  <c r="P5910" i="1" s="1"/>
  <c r="O5911" i="1"/>
  <c r="P5911" i="1" s="1"/>
  <c r="O5912" i="1"/>
  <c r="P5912" i="1" s="1"/>
  <c r="O5913" i="1"/>
  <c r="O5914" i="1"/>
  <c r="P5914" i="1" s="1"/>
  <c r="O5915" i="1"/>
  <c r="O5916" i="1"/>
  <c r="O5917" i="1"/>
  <c r="P5917" i="1" s="1"/>
  <c r="O5918" i="1"/>
  <c r="P5918" i="1" s="1"/>
  <c r="O5919" i="1"/>
  <c r="P5919" i="1" s="1"/>
  <c r="O5920" i="1"/>
  <c r="P5920" i="1" s="1"/>
  <c r="O5921" i="1"/>
  <c r="P5921" i="1" s="1"/>
  <c r="O5922" i="1"/>
  <c r="P5922" i="1" s="1"/>
  <c r="O5923" i="1"/>
  <c r="P5923" i="1" s="1"/>
  <c r="O5924" i="1"/>
  <c r="P5924" i="1" s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O5932" i="1"/>
  <c r="O5933" i="1"/>
  <c r="O5934" i="1"/>
  <c r="P5934" i="1" s="1"/>
  <c r="O5935" i="1"/>
  <c r="P5935" i="1" s="1"/>
  <c r="O5936" i="1"/>
  <c r="P5936" i="1" s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O5944" i="1"/>
  <c r="O5945" i="1"/>
  <c r="P5945" i="1" s="1"/>
  <c r="O5946" i="1"/>
  <c r="P5946" i="1" s="1"/>
  <c r="O5947" i="1"/>
  <c r="P5947" i="1" s="1"/>
  <c r="O5948" i="1"/>
  <c r="P5948" i="1" s="1"/>
  <c r="O5949" i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P5956" i="1" s="1"/>
  <c r="O5957" i="1"/>
  <c r="P5957" i="1" s="1"/>
  <c r="O5958" i="1"/>
  <c r="P5958" i="1" s="1"/>
  <c r="O5959" i="1"/>
  <c r="O5960" i="1"/>
  <c r="O5961" i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5" i="1"/>
  <c r="P5975" i="1" s="1"/>
  <c r="O5976" i="1"/>
  <c r="O5977" i="1"/>
  <c r="O5978" i="1"/>
  <c r="P5978" i="1" s="1"/>
  <c r="O5979" i="1"/>
  <c r="P5979" i="1" s="1"/>
  <c r="O5980" i="1"/>
  <c r="P5980" i="1" s="1"/>
  <c r="O5981" i="1"/>
  <c r="P5981" i="1" s="1"/>
  <c r="O5982" i="1"/>
  <c r="P5982" i="1" s="1"/>
  <c r="O5983" i="1"/>
  <c r="P5983" i="1" s="1"/>
  <c r="O5984" i="1"/>
  <c r="P5984" i="1" s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P5992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5998" i="1"/>
  <c r="P5998" i="1" s="1"/>
  <c r="O5999" i="1"/>
  <c r="O6000" i="1"/>
  <c r="P6000" i="1" s="1"/>
  <c r="O6001" i="1"/>
  <c r="P6001" i="1" s="1"/>
  <c r="O6002" i="1"/>
  <c r="P6002" i="1" s="1"/>
  <c r="O6003" i="1"/>
  <c r="P6003" i="1" s="1"/>
  <c r="O6004" i="1"/>
  <c r="P6004" i="1" s="1"/>
  <c r="O6005" i="1"/>
  <c r="P6005" i="1" s="1"/>
  <c r="O6006" i="1"/>
  <c r="P6006" i="1" s="1"/>
  <c r="O6007" i="1"/>
  <c r="P6007" i="1" s="1"/>
  <c r="O6008" i="1"/>
  <c r="P6008" i="1" s="1"/>
  <c r="O6009" i="1"/>
  <c r="P6009" i="1" s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O6016" i="1"/>
  <c r="O6017" i="1"/>
  <c r="O6018" i="1"/>
  <c r="P6018" i="1" s="1"/>
  <c r="O6019" i="1"/>
  <c r="P6019" i="1" s="1"/>
  <c r="O6020" i="1"/>
  <c r="P6020" i="1" s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P6028" i="1" s="1"/>
  <c r="O6029" i="1"/>
  <c r="P6029" i="1" s="1"/>
  <c r="O6030" i="1"/>
  <c r="P6030" i="1" s="1"/>
  <c r="O6031" i="1"/>
  <c r="O6032" i="1"/>
  <c r="O6033" i="1"/>
  <c r="O6034" i="1"/>
  <c r="P6034" i="1" s="1"/>
  <c r="O6035" i="1"/>
  <c r="O6036" i="1"/>
  <c r="P6036" i="1" s="1"/>
  <c r="O6037" i="1"/>
  <c r="P6037" i="1" s="1"/>
  <c r="O6038" i="1"/>
  <c r="P6038" i="1" s="1"/>
  <c r="O6039" i="1"/>
  <c r="P6039" i="1" s="1"/>
  <c r="O6040" i="1"/>
  <c r="P6040" i="1" s="1"/>
  <c r="O6041" i="1"/>
  <c r="P6041" i="1" s="1"/>
  <c r="O6042" i="1"/>
  <c r="P6042" i="1" s="1"/>
  <c r="O6043" i="1"/>
  <c r="P6043" i="1" s="1"/>
  <c r="O6044" i="1"/>
  <c r="P6044" i="1" s="1"/>
  <c r="O6045" i="1"/>
  <c r="P6045" i="1" s="1"/>
  <c r="O6046" i="1"/>
  <c r="P6046" i="1" s="1"/>
  <c r="O6047" i="1"/>
  <c r="P6047" i="1" s="1"/>
  <c r="O6048" i="1"/>
  <c r="P6048" i="1" s="1"/>
  <c r="O6049" i="1"/>
  <c r="O6050" i="1"/>
  <c r="P6050" i="1" s="1"/>
  <c r="O6051" i="1"/>
  <c r="O6052" i="1"/>
  <c r="P6052" i="1" s="1"/>
  <c r="O6053" i="1"/>
  <c r="P6053" i="1" s="1"/>
  <c r="O6054" i="1"/>
  <c r="P6054" i="1" s="1"/>
  <c r="O6055" i="1"/>
  <c r="P6055" i="1" s="1"/>
  <c r="O6056" i="1"/>
  <c r="P6056" i="1" s="1"/>
  <c r="O6057" i="1"/>
  <c r="P6057" i="1" s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O6064" i="1"/>
  <c r="P6064" i="1" s="1"/>
  <c r="O6065" i="1"/>
  <c r="P6065" i="1" s="1"/>
  <c r="O6066" i="1"/>
  <c r="P6066" i="1" s="1"/>
  <c r="O6067" i="1"/>
  <c r="P6067" i="1" s="1"/>
  <c r="O6068" i="1"/>
  <c r="P6068" i="1" s="1"/>
  <c r="O6069" i="1"/>
  <c r="P6069" i="1" s="1"/>
  <c r="O6070" i="1"/>
  <c r="P6070" i="1" s="1"/>
  <c r="O6071" i="1"/>
  <c r="P6071" i="1" s="1"/>
  <c r="O6072" i="1"/>
  <c r="O6073" i="1"/>
  <c r="P6073" i="1" s="1"/>
  <c r="O6074" i="1"/>
  <c r="P6074" i="1" s="1"/>
  <c r="O6075" i="1"/>
  <c r="P6075" i="1" s="1"/>
  <c r="O6076" i="1"/>
  <c r="P6076" i="1" s="1"/>
  <c r="O6077" i="1"/>
  <c r="P6077" i="1" s="1"/>
  <c r="O6078" i="1"/>
  <c r="P6078" i="1" s="1"/>
  <c r="O6079" i="1"/>
  <c r="O6080" i="1"/>
  <c r="P6080" i="1" s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P6087" i="1" s="1"/>
  <c r="O6088" i="1"/>
  <c r="O6089" i="1"/>
  <c r="O6090" i="1"/>
  <c r="P6090" i="1" s="1"/>
  <c r="O6091" i="1"/>
  <c r="O6092" i="1"/>
  <c r="P6092" i="1" s="1"/>
  <c r="O6093" i="1"/>
  <c r="P6093" i="1" s="1"/>
  <c r="O6094" i="1"/>
  <c r="P6094" i="1" s="1"/>
  <c r="O6095" i="1"/>
  <c r="O6096" i="1"/>
  <c r="P6096" i="1" s="1"/>
  <c r="O6097" i="1"/>
  <c r="P6097" i="1" s="1"/>
  <c r="O6098" i="1"/>
  <c r="P6098" i="1" s="1"/>
  <c r="O6099" i="1"/>
  <c r="P6099" i="1" s="1"/>
  <c r="O6100" i="1"/>
  <c r="P6100" i="1" s="1"/>
  <c r="O6101" i="1"/>
  <c r="P6101" i="1" s="1"/>
  <c r="O6102" i="1"/>
  <c r="P6102" i="1" s="1"/>
  <c r="O6103" i="1"/>
  <c r="P6103" i="1" s="1"/>
  <c r="O6104" i="1"/>
  <c r="O6105" i="1"/>
  <c r="O6106" i="1"/>
  <c r="P6106" i="1" s="1"/>
  <c r="O6107" i="1"/>
  <c r="O6108" i="1"/>
  <c r="O6109" i="1"/>
  <c r="P6109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15" i="1"/>
  <c r="P6115" i="1" s="1"/>
  <c r="O6116" i="1"/>
  <c r="P6116" i="1" s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O6124" i="1"/>
  <c r="O6125" i="1"/>
  <c r="P6125" i="1" s="1"/>
  <c r="O6126" i="1"/>
  <c r="P6126" i="1" s="1"/>
  <c r="O6127" i="1"/>
  <c r="P6127" i="1" s="1"/>
  <c r="O6128" i="1"/>
  <c r="P6128" i="1" s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O6136" i="1"/>
  <c r="O6137" i="1"/>
  <c r="P6137" i="1" s="1"/>
  <c r="O6138" i="1"/>
  <c r="P6138" i="1" s="1"/>
  <c r="O6139" i="1"/>
  <c r="P6139" i="1" s="1"/>
  <c r="O6140" i="1"/>
  <c r="P6140" i="1" s="1"/>
  <c r="O6141" i="1"/>
  <c r="P6141" i="1" s="1"/>
  <c r="O6142" i="1"/>
  <c r="P6142" i="1" s="1"/>
  <c r="O6143" i="1"/>
  <c r="P6143" i="1" s="1"/>
  <c r="O6144" i="1"/>
  <c r="P6144" i="1" s="1"/>
  <c r="O6145" i="1"/>
  <c r="O6146" i="1"/>
  <c r="P6146" i="1" s="1"/>
  <c r="O6147" i="1"/>
  <c r="P6147" i="1" s="1"/>
  <c r="O6148" i="1"/>
  <c r="P6148" i="1" s="1"/>
  <c r="O6149" i="1"/>
  <c r="P6149" i="1" s="1"/>
  <c r="O6150" i="1"/>
  <c r="P6150" i="1" s="1"/>
  <c r="O6151" i="1"/>
  <c r="O6152" i="1"/>
  <c r="O6153" i="1"/>
  <c r="P6153" i="1" s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P6160" i="1" s="1"/>
  <c r="O6161" i="1"/>
  <c r="O6162" i="1"/>
  <c r="P6162" i="1" s="1"/>
  <c r="O6163" i="1"/>
  <c r="O6164" i="1"/>
  <c r="O6165" i="1"/>
  <c r="P6165" i="1" s="1"/>
  <c r="O6166" i="1"/>
  <c r="P6166" i="1" s="1"/>
  <c r="O6167" i="1"/>
  <c r="P6167" i="1" s="1"/>
  <c r="O6168" i="1"/>
  <c r="O6169" i="1"/>
  <c r="P6169" i="1" s="1"/>
  <c r="O6170" i="1"/>
  <c r="P6170" i="1" s="1"/>
  <c r="O6171" i="1"/>
  <c r="P6171" i="1" s="1"/>
  <c r="O6172" i="1"/>
  <c r="P6172" i="1" s="1"/>
  <c r="O6173" i="1"/>
  <c r="P6173" i="1" s="1"/>
  <c r="O6174" i="1"/>
  <c r="P6174" i="1" s="1"/>
  <c r="O6175" i="1"/>
  <c r="P6175" i="1" s="1"/>
  <c r="O6176" i="1"/>
  <c r="P6176" i="1" s="1"/>
  <c r="O6177" i="1"/>
  <c r="O6178" i="1"/>
  <c r="P6178" i="1" s="1"/>
  <c r="O6179" i="1"/>
  <c r="O6180" i="1"/>
  <c r="O6181" i="1"/>
  <c r="P6181" i="1" s="1"/>
  <c r="O6182" i="1"/>
  <c r="P6182" i="1" s="1"/>
  <c r="O6183" i="1"/>
  <c r="P6183" i="1" s="1"/>
  <c r="O6184" i="1"/>
  <c r="P6184" i="1" s="1"/>
  <c r="O6185" i="1"/>
  <c r="P6185" i="1" s="1"/>
  <c r="O6186" i="1"/>
  <c r="P6186" i="1" s="1"/>
  <c r="O6187" i="1"/>
  <c r="P6187" i="1" s="1"/>
  <c r="O6188" i="1"/>
  <c r="P6188" i="1" s="1"/>
  <c r="O6189" i="1"/>
  <c r="P6189" i="1" s="1"/>
  <c r="O6190" i="1"/>
  <c r="P6190" i="1" s="1"/>
  <c r="O6191" i="1"/>
  <c r="O6192" i="1"/>
  <c r="P6192" i="1" s="1"/>
  <c r="O6193" i="1"/>
  <c r="P6193" i="1" s="1"/>
  <c r="O6194" i="1"/>
  <c r="P6194" i="1" s="1"/>
  <c r="O6195" i="1"/>
  <c r="P6195" i="1" s="1"/>
  <c r="O6196" i="1"/>
  <c r="O6197" i="1"/>
  <c r="P6197" i="1" s="1"/>
  <c r="O6198" i="1"/>
  <c r="P6198" i="1" s="1"/>
  <c r="O6199" i="1"/>
  <c r="P6199" i="1" s="1"/>
  <c r="O6200" i="1"/>
  <c r="P6200" i="1" s="1"/>
  <c r="O6201" i="1"/>
  <c r="P6201" i="1" s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O6208" i="1"/>
  <c r="O6209" i="1"/>
  <c r="O6210" i="1"/>
  <c r="P6210" i="1" s="1"/>
  <c r="O6211" i="1"/>
  <c r="P6211" i="1" s="1"/>
  <c r="O6212" i="1"/>
  <c r="P6212" i="1" s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20" i="1"/>
  <c r="P6220" i="1" s="1"/>
  <c r="O6221" i="1"/>
  <c r="P6221" i="1" s="1"/>
  <c r="O6222" i="1"/>
  <c r="P6222" i="1" s="1"/>
  <c r="O6223" i="1"/>
  <c r="O6224" i="1"/>
  <c r="O6225" i="1"/>
  <c r="O6226" i="1"/>
  <c r="P6226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P6232" i="1" s="1"/>
  <c r="O6233" i="1"/>
  <c r="P6233" i="1" s="1"/>
  <c r="O6234" i="1"/>
  <c r="P6234" i="1" s="1"/>
  <c r="O6235" i="1"/>
  <c r="P6235" i="1" s="1"/>
  <c r="O6236" i="1"/>
  <c r="P6236" i="1" s="1"/>
  <c r="O6237" i="1"/>
  <c r="P6237" i="1" s="1"/>
  <c r="O6238" i="1"/>
  <c r="P6238" i="1" s="1"/>
  <c r="O6239" i="1"/>
  <c r="P6239" i="1" s="1"/>
  <c r="O6240" i="1"/>
  <c r="P6240" i="1" s="1"/>
  <c r="O6241" i="1"/>
  <c r="O6242" i="1"/>
  <c r="P6242" i="1" s="1"/>
  <c r="O6243" i="1"/>
  <c r="P6243" i="1" s="1"/>
  <c r="O6244" i="1"/>
  <c r="P6244" i="1" s="1"/>
  <c r="O6245" i="1"/>
  <c r="P6245" i="1" s="1"/>
  <c r="O6246" i="1"/>
  <c r="P6246" i="1" s="1"/>
  <c r="O6247" i="1"/>
  <c r="P6247" i="1" s="1"/>
  <c r="O6248" i="1"/>
  <c r="P6248" i="1" s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P6256" i="1" s="1"/>
  <c r="O6257" i="1"/>
  <c r="P6257" i="1" s="1"/>
  <c r="O6258" i="1"/>
  <c r="P6258" i="1" s="1"/>
  <c r="O6259" i="1"/>
  <c r="P6259" i="1" s="1"/>
  <c r="O6260" i="1"/>
  <c r="P6260" i="1" s="1"/>
  <c r="O6261" i="1"/>
  <c r="P6261" i="1" s="1"/>
  <c r="O6262" i="1"/>
  <c r="P6262" i="1" s="1"/>
  <c r="O6263" i="1"/>
  <c r="O6264" i="1"/>
  <c r="O6265" i="1"/>
  <c r="P6265" i="1" s="1"/>
  <c r="O6266" i="1"/>
  <c r="P6266" i="1" s="1"/>
  <c r="U6266" i="1" s="1"/>
  <c r="O6267" i="1"/>
  <c r="P6267" i="1" s="1"/>
  <c r="O6268" i="1"/>
  <c r="P6268" i="1" s="1"/>
  <c r="O6269" i="1"/>
  <c r="P6269" i="1" s="1"/>
  <c r="O6270" i="1"/>
  <c r="P6270" i="1" s="1"/>
  <c r="O6271" i="1"/>
  <c r="P6271" i="1" s="1"/>
  <c r="U6271" i="1" s="1"/>
  <c r="O6272" i="1"/>
  <c r="P6272" i="1" s="1"/>
  <c r="O6273" i="1"/>
  <c r="P6273" i="1" s="1"/>
  <c r="O6274" i="1"/>
  <c r="P6274" i="1" s="1"/>
  <c r="O6275" i="1"/>
  <c r="P6275" i="1" s="1"/>
  <c r="O6276" i="1"/>
  <c r="P6276" i="1" s="1"/>
  <c r="O6277" i="1"/>
  <c r="P6277" i="1" s="1"/>
  <c r="O6278" i="1"/>
  <c r="P6278" i="1" s="1"/>
  <c r="O6279" i="1"/>
  <c r="O6280" i="1"/>
  <c r="O6281" i="1"/>
  <c r="O6282" i="1"/>
  <c r="P6282" i="1" s="1"/>
  <c r="O6283" i="1"/>
  <c r="O6284" i="1"/>
  <c r="P6284" i="1" s="1"/>
  <c r="O6285" i="1"/>
  <c r="P6285" i="1" s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P6292" i="1" s="1"/>
  <c r="O6293" i="1"/>
  <c r="P6293" i="1" s="1"/>
  <c r="O6294" i="1"/>
  <c r="P6294" i="1" s="1"/>
  <c r="O6295" i="1"/>
  <c r="P6295" i="1" s="1"/>
  <c r="O6296" i="1"/>
  <c r="O6297" i="1"/>
  <c r="O6298" i="1"/>
  <c r="P6298" i="1" s="1"/>
  <c r="O6299" i="1"/>
  <c r="O6300" i="1"/>
  <c r="P6300" i="1" s="1"/>
  <c r="O6301" i="1"/>
  <c r="P6301" i="1" s="1"/>
  <c r="O6302" i="1"/>
  <c r="P6302" i="1" s="1"/>
  <c r="O6303" i="1"/>
  <c r="P6303" i="1" s="1"/>
  <c r="O6304" i="1"/>
  <c r="P6304" i="1" s="1"/>
  <c r="O6305" i="1"/>
  <c r="P6305" i="1" s="1"/>
  <c r="O6306" i="1"/>
  <c r="P6306" i="1" s="1"/>
  <c r="O6307" i="1"/>
  <c r="P6307" i="1" s="1"/>
  <c r="O6308" i="1"/>
  <c r="P6308" i="1" s="1"/>
  <c r="O6309" i="1"/>
  <c r="P6309" i="1" s="1"/>
  <c r="O6310" i="1"/>
  <c r="P6310" i="1" s="1"/>
  <c r="O6311" i="1"/>
  <c r="P6311" i="1" s="1"/>
  <c r="O6312" i="1"/>
  <c r="P6312" i="1" s="1"/>
  <c r="O6313" i="1"/>
  <c r="P6313" i="1" s="1"/>
  <c r="O6314" i="1"/>
  <c r="P6314" i="1" s="1"/>
  <c r="O6315" i="1"/>
  <c r="O6316" i="1"/>
  <c r="P6316" i="1" s="1"/>
  <c r="O6317" i="1"/>
  <c r="P6317" i="1" s="1"/>
  <c r="O6318" i="1"/>
  <c r="P6318" i="1" s="1"/>
  <c r="O6319" i="1"/>
  <c r="P6319" i="1" s="1"/>
  <c r="O6320" i="1"/>
  <c r="P6320" i="1" s="1"/>
  <c r="O6321" i="1"/>
  <c r="P6321" i="1" s="1"/>
  <c r="O6322" i="1"/>
  <c r="P6322" i="1" s="1"/>
  <c r="O6323" i="1"/>
  <c r="P6323" i="1" s="1"/>
  <c r="O6324" i="1"/>
  <c r="P6324" i="1" s="1"/>
  <c r="O6325" i="1"/>
  <c r="P6325" i="1" s="1"/>
  <c r="O6326" i="1"/>
  <c r="P6326" i="1" s="1"/>
  <c r="O6327" i="1"/>
  <c r="O6328" i="1"/>
  <c r="P6328" i="1" s="1"/>
  <c r="O6329" i="1"/>
  <c r="P6329" i="1" s="1"/>
  <c r="O6330" i="1"/>
  <c r="P6330" i="1" s="1"/>
  <c r="O6331" i="1"/>
  <c r="P6331" i="1" s="1"/>
  <c r="O6332" i="1"/>
  <c r="P6332" i="1" s="1"/>
  <c r="O6333" i="1"/>
  <c r="P6333" i="1" s="1"/>
  <c r="O6334" i="1"/>
  <c r="P6334" i="1" s="1"/>
  <c r="O6335" i="1"/>
  <c r="P6335" i="1" s="1"/>
  <c r="O6336" i="1"/>
  <c r="O6337" i="1"/>
  <c r="O6338" i="1"/>
  <c r="P6338" i="1" s="1"/>
  <c r="O6339" i="1"/>
  <c r="P6339" i="1" s="1"/>
  <c r="O6340" i="1"/>
  <c r="P6340" i="1" s="1"/>
  <c r="O6341" i="1"/>
  <c r="P6341" i="1" s="1"/>
  <c r="O6342" i="1"/>
  <c r="P6342" i="1" s="1"/>
  <c r="O6343" i="1"/>
  <c r="O6344" i="1"/>
  <c r="P6344" i="1" s="1"/>
  <c r="O6345" i="1"/>
  <c r="P6345" i="1" s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O6353" i="1"/>
  <c r="O6354" i="1"/>
  <c r="P6354" i="1" s="1"/>
  <c r="O6355" i="1"/>
  <c r="O6356" i="1"/>
  <c r="O6357" i="1"/>
  <c r="P6357" i="1" s="1"/>
  <c r="O6358" i="1"/>
  <c r="P6358" i="1" s="1"/>
  <c r="O6359" i="1"/>
  <c r="P6359" i="1" s="1"/>
  <c r="O6360" i="1"/>
  <c r="P6360" i="1" s="1"/>
  <c r="O6361" i="1"/>
  <c r="P6361" i="1" s="1"/>
  <c r="O6362" i="1"/>
  <c r="P6362" i="1" s="1"/>
  <c r="O6363" i="1"/>
  <c r="P6363" i="1" s="1"/>
  <c r="O6364" i="1"/>
  <c r="P6364" i="1" s="1"/>
  <c r="O6365" i="1"/>
  <c r="P6365" i="1" s="1"/>
  <c r="O6366" i="1"/>
  <c r="P6366" i="1" s="1"/>
  <c r="O6367" i="1"/>
  <c r="P6367" i="1" s="1"/>
  <c r="O6368" i="1"/>
  <c r="P6368" i="1" s="1"/>
  <c r="O6369" i="1"/>
  <c r="O6370" i="1"/>
  <c r="P6370" i="1" s="1"/>
  <c r="O6371" i="1"/>
  <c r="O6372" i="1"/>
  <c r="O6373" i="1"/>
  <c r="P6373" i="1" s="1"/>
  <c r="O6374" i="1"/>
  <c r="P6374" i="1" s="1"/>
  <c r="O6375" i="1"/>
  <c r="P6375" i="1" s="1"/>
  <c r="O6376" i="1"/>
  <c r="P6376" i="1" s="1"/>
  <c r="O6377" i="1"/>
  <c r="P6377" i="1" s="1"/>
  <c r="O6378" i="1"/>
  <c r="P6378" i="1" s="1"/>
  <c r="O6379" i="1"/>
  <c r="P6379" i="1" s="1"/>
  <c r="O6380" i="1"/>
  <c r="P6380" i="1" s="1"/>
  <c r="O6381" i="1"/>
  <c r="P6381" i="1" s="1"/>
  <c r="O6382" i="1"/>
  <c r="P6382" i="1" s="1"/>
  <c r="O6383" i="1"/>
  <c r="O6384" i="1"/>
  <c r="P6384" i="1" s="1"/>
  <c r="O6385" i="1"/>
  <c r="P6385" i="1" s="1"/>
  <c r="O6386" i="1"/>
  <c r="P6386" i="1" s="1"/>
  <c r="O6387" i="1"/>
  <c r="P6387" i="1" s="1"/>
  <c r="O6388" i="1"/>
  <c r="O6389" i="1"/>
  <c r="P6389" i="1" s="1"/>
  <c r="O6390" i="1"/>
  <c r="P6390" i="1" s="1"/>
  <c r="O6391" i="1"/>
  <c r="P6391" i="1" s="1"/>
  <c r="O6392" i="1"/>
  <c r="P6392" i="1" s="1"/>
  <c r="O6393" i="1"/>
  <c r="P6393" i="1" s="1"/>
  <c r="O6394" i="1"/>
  <c r="P6394" i="1" s="1"/>
  <c r="O6395" i="1"/>
  <c r="P6395" i="1" s="1"/>
  <c r="O6396" i="1"/>
  <c r="P6396" i="1" s="1"/>
  <c r="O6397" i="1"/>
  <c r="P6397" i="1" s="1"/>
  <c r="O6398" i="1"/>
  <c r="P6398" i="1" s="1"/>
  <c r="O6399" i="1"/>
  <c r="O6400" i="1"/>
  <c r="O6401" i="1"/>
  <c r="P6401" i="1" s="1"/>
  <c r="O6402" i="1"/>
  <c r="P6402" i="1" s="1"/>
  <c r="O6403" i="1"/>
  <c r="P6403" i="1" s="1"/>
  <c r="O6404" i="1"/>
  <c r="P6404" i="1" s="1"/>
  <c r="O6405" i="1"/>
  <c r="P6405" i="1" s="1"/>
  <c r="O6406" i="1"/>
  <c r="P6406" i="1" s="1"/>
  <c r="O6407" i="1"/>
  <c r="P6407" i="1" s="1"/>
  <c r="O6408" i="1"/>
  <c r="P6408" i="1" s="1"/>
  <c r="O6409" i="1"/>
  <c r="O6410" i="1"/>
  <c r="P6410" i="1" s="1"/>
  <c r="O6411" i="1"/>
  <c r="O6412" i="1"/>
  <c r="P6412" i="1" s="1"/>
  <c r="O6413" i="1"/>
  <c r="P6413" i="1" s="1"/>
  <c r="O6414" i="1"/>
  <c r="P6414" i="1" s="1"/>
  <c r="O6415" i="1"/>
  <c r="O6416" i="1"/>
  <c r="O6417" i="1"/>
  <c r="P6417" i="1" s="1"/>
  <c r="O6418" i="1"/>
  <c r="P6418" i="1" s="1"/>
  <c r="O6419" i="1"/>
  <c r="P6419" i="1" s="1"/>
  <c r="O6420" i="1"/>
  <c r="P6420" i="1" s="1"/>
  <c r="O6421" i="1"/>
  <c r="P6421" i="1" s="1"/>
  <c r="O6422" i="1"/>
  <c r="P6422" i="1" s="1"/>
  <c r="O6423" i="1"/>
  <c r="P6423" i="1" s="1"/>
  <c r="U6423" i="1" s="1"/>
  <c r="O6424" i="1"/>
  <c r="P6424" i="1" s="1"/>
  <c r="O6425" i="1"/>
  <c r="O6426" i="1"/>
  <c r="P6426" i="1" s="1"/>
  <c r="O6427" i="1"/>
  <c r="O6428" i="1"/>
  <c r="O6429" i="1"/>
  <c r="P6429" i="1" s="1"/>
  <c r="O6430" i="1"/>
  <c r="P6430" i="1" s="1"/>
  <c r="O6431" i="1"/>
  <c r="P6431" i="1" s="1"/>
  <c r="O6432" i="1"/>
  <c r="P6432" i="1" s="1"/>
  <c r="O6433" i="1"/>
  <c r="P6433" i="1" s="1"/>
  <c r="O6434" i="1"/>
  <c r="P6434" i="1" s="1"/>
  <c r="O6435" i="1"/>
  <c r="P6435" i="1" s="1"/>
  <c r="O6436" i="1"/>
  <c r="P6436" i="1" s="1"/>
  <c r="O6437" i="1"/>
  <c r="P6437" i="1" s="1"/>
  <c r="O6438" i="1"/>
  <c r="P6438" i="1" s="1"/>
  <c r="O6439" i="1"/>
  <c r="P6439" i="1" s="1"/>
  <c r="O6440" i="1"/>
  <c r="P6440" i="1" s="1"/>
  <c r="O6441" i="1"/>
  <c r="P6441" i="1" s="1"/>
  <c r="O6442" i="1"/>
  <c r="P6442" i="1" s="1"/>
  <c r="O6443" i="1"/>
  <c r="O6444" i="1"/>
  <c r="O6445" i="1"/>
  <c r="P6445" i="1" s="1"/>
  <c r="O6446" i="1"/>
  <c r="P6446" i="1" s="1"/>
  <c r="O6447" i="1"/>
  <c r="P6447" i="1" s="1"/>
  <c r="O6448" i="1"/>
  <c r="P6448" i="1" s="1"/>
  <c r="O6449" i="1"/>
  <c r="P6449" i="1" s="1"/>
  <c r="O6450" i="1"/>
  <c r="P6450" i="1" s="1"/>
  <c r="O6451" i="1"/>
  <c r="P6451" i="1" s="1"/>
  <c r="O6452" i="1"/>
  <c r="P6452" i="1" s="1"/>
  <c r="O6453" i="1"/>
  <c r="P6453" i="1" s="1"/>
  <c r="O6454" i="1"/>
  <c r="P6454" i="1" s="1"/>
  <c r="O6455" i="1"/>
  <c r="O6456" i="1"/>
  <c r="O6457" i="1"/>
  <c r="P6457" i="1" s="1"/>
  <c r="O6458" i="1"/>
  <c r="P6458" i="1" s="1"/>
  <c r="O6459" i="1"/>
  <c r="P6459" i="1" s="1"/>
  <c r="O6460" i="1"/>
  <c r="P6460" i="1" s="1"/>
  <c r="O6461" i="1"/>
  <c r="P6461" i="1" s="1"/>
  <c r="O6462" i="1"/>
  <c r="P6462" i="1" s="1"/>
  <c r="O6463" i="1"/>
  <c r="P6463" i="1" s="1"/>
  <c r="O6464" i="1"/>
  <c r="P6464" i="1" s="1"/>
  <c r="O6465" i="1"/>
  <c r="P6465" i="1" s="1"/>
  <c r="O6466" i="1"/>
  <c r="P6466" i="1" s="1"/>
  <c r="O6467" i="1"/>
  <c r="P6467" i="1" s="1"/>
  <c r="O6468" i="1"/>
  <c r="P6468" i="1" s="1"/>
  <c r="O6469" i="1"/>
  <c r="P6469" i="1" s="1"/>
  <c r="O6470" i="1"/>
  <c r="P6470" i="1" s="1"/>
  <c r="O6471" i="1"/>
  <c r="O6472" i="1"/>
  <c r="O6473" i="1"/>
  <c r="O6474" i="1"/>
  <c r="P6474" i="1" s="1"/>
  <c r="O6475" i="1"/>
  <c r="P6475" i="1" s="1"/>
  <c r="O6476" i="1"/>
  <c r="P6476" i="1" s="1"/>
  <c r="O6477" i="1"/>
  <c r="P6477" i="1" s="1"/>
  <c r="O6478" i="1"/>
  <c r="P6478" i="1" s="1"/>
  <c r="O6479" i="1"/>
  <c r="P6479" i="1" s="1"/>
  <c r="O6480" i="1"/>
  <c r="P6480" i="1" s="1"/>
  <c r="O6481" i="1"/>
  <c r="P6481" i="1" s="1"/>
  <c r="O6482" i="1"/>
  <c r="P6482" i="1" s="1"/>
  <c r="O6483" i="1"/>
  <c r="P6483" i="1" s="1"/>
  <c r="O6484" i="1"/>
  <c r="P6484" i="1" s="1"/>
  <c r="O6485" i="1"/>
  <c r="P6485" i="1" s="1"/>
  <c r="O6486" i="1"/>
  <c r="P6486" i="1" s="1"/>
  <c r="O6487" i="1"/>
  <c r="P6487" i="1" s="1"/>
  <c r="O6488" i="1"/>
  <c r="O6489" i="1"/>
  <c r="O6490" i="1"/>
  <c r="P6490" i="1" s="1"/>
  <c r="O6491" i="1"/>
  <c r="P6491" i="1" s="1"/>
  <c r="O6492" i="1"/>
  <c r="P6492" i="1" s="1"/>
  <c r="O6493" i="1"/>
  <c r="P6493" i="1" s="1"/>
  <c r="O6494" i="1"/>
  <c r="P6494" i="1" s="1"/>
  <c r="O6495" i="1"/>
  <c r="P6495" i="1" s="1"/>
  <c r="O6496" i="1"/>
  <c r="P6496" i="1" s="1"/>
  <c r="O6497" i="1"/>
  <c r="P6497" i="1" s="1"/>
  <c r="O6498" i="1"/>
  <c r="P6498" i="1" s="1"/>
  <c r="O6499" i="1"/>
  <c r="P6499" i="1" s="1"/>
  <c r="O6500" i="1"/>
  <c r="P6500" i="1" s="1"/>
  <c r="O6501" i="1"/>
  <c r="P6501" i="1" s="1"/>
  <c r="O6502" i="1"/>
  <c r="P6502" i="1" s="1"/>
  <c r="O6503" i="1"/>
  <c r="P6503" i="1" s="1"/>
  <c r="O6504" i="1"/>
  <c r="P6504" i="1" s="1"/>
  <c r="O6505" i="1"/>
  <c r="P6505" i="1" s="1"/>
  <c r="O6506" i="1"/>
  <c r="P6506" i="1" s="1"/>
  <c r="O6507" i="1"/>
  <c r="P6507" i="1" s="1"/>
  <c r="O6508" i="1"/>
  <c r="P6508" i="1" s="1"/>
  <c r="O6509" i="1"/>
  <c r="P6509" i="1" s="1"/>
  <c r="O6510" i="1"/>
  <c r="P6510" i="1" s="1"/>
  <c r="O6511" i="1"/>
  <c r="O6512" i="1"/>
  <c r="P6512" i="1" s="1"/>
  <c r="O6513" i="1"/>
  <c r="P6513" i="1" s="1"/>
  <c r="O6514" i="1"/>
  <c r="P6514" i="1" s="1"/>
  <c r="O6515" i="1"/>
  <c r="P6515" i="1" s="1"/>
  <c r="O6516" i="1"/>
  <c r="P6516" i="1" s="1"/>
  <c r="O6517" i="1"/>
  <c r="P6517" i="1" s="1"/>
  <c r="O6518" i="1"/>
  <c r="P6518" i="1" s="1"/>
  <c r="O6519" i="1"/>
  <c r="P6519" i="1" s="1"/>
  <c r="O6520" i="1"/>
  <c r="P6520" i="1" s="1"/>
  <c r="O6521" i="1"/>
  <c r="P6521" i="1" s="1"/>
  <c r="O6522" i="1"/>
  <c r="P6522" i="1" s="1"/>
  <c r="O6523" i="1"/>
  <c r="P6523" i="1" s="1"/>
  <c r="O6524" i="1"/>
  <c r="P6524" i="1" s="1"/>
  <c r="O6525" i="1"/>
  <c r="P6525" i="1" s="1"/>
  <c r="O6526" i="1"/>
  <c r="P6526" i="1" s="1"/>
  <c r="O6527" i="1"/>
  <c r="O6528" i="1"/>
  <c r="O6529" i="1"/>
  <c r="O6530" i="1"/>
  <c r="P6530" i="1" s="1"/>
  <c r="O6531" i="1"/>
  <c r="P6531" i="1" s="1"/>
  <c r="O6532" i="1"/>
  <c r="P6532" i="1" s="1"/>
  <c r="O6533" i="1"/>
  <c r="P6533" i="1" s="1"/>
  <c r="O6534" i="1"/>
  <c r="P6534" i="1" s="1"/>
  <c r="O6535" i="1"/>
  <c r="P6535" i="1" s="1"/>
  <c r="O6536" i="1"/>
  <c r="P6536" i="1" s="1"/>
  <c r="O6537" i="1"/>
  <c r="P6537" i="1" s="1"/>
  <c r="O6538" i="1"/>
  <c r="P6538" i="1" s="1"/>
  <c r="O6539" i="1"/>
  <c r="P6539" i="1" s="1"/>
  <c r="O6540" i="1"/>
  <c r="P6540" i="1" s="1"/>
  <c r="O6541" i="1"/>
  <c r="P6541" i="1" s="1"/>
  <c r="O6542" i="1"/>
  <c r="P6542" i="1" s="1"/>
  <c r="O6543" i="1"/>
  <c r="O6544" i="1"/>
  <c r="O6545" i="1"/>
  <c r="O6546" i="1"/>
  <c r="P6546" i="1" s="1"/>
  <c r="O6547" i="1"/>
  <c r="O6548" i="1"/>
  <c r="P6548" i="1" s="1"/>
  <c r="O6549" i="1"/>
  <c r="P6549" i="1" s="1"/>
  <c r="O6550" i="1"/>
  <c r="P6550" i="1" s="1"/>
  <c r="O6551" i="1"/>
  <c r="P6551" i="1" s="1"/>
  <c r="O6552" i="1"/>
  <c r="P6552" i="1" s="1"/>
  <c r="O6553" i="1"/>
  <c r="P6553" i="1" s="1"/>
  <c r="O6554" i="1"/>
  <c r="P6554" i="1" s="1"/>
  <c r="O6555" i="1"/>
  <c r="P6555" i="1" s="1"/>
  <c r="O6556" i="1"/>
  <c r="P6556" i="1" s="1"/>
  <c r="O6557" i="1"/>
  <c r="P6557" i="1" s="1"/>
  <c r="O6558" i="1"/>
  <c r="P6558" i="1" s="1"/>
  <c r="O6559" i="1"/>
  <c r="P6559" i="1" s="1"/>
  <c r="O6560" i="1"/>
  <c r="P6560" i="1" s="1"/>
  <c r="O6561" i="1"/>
  <c r="O6562" i="1"/>
  <c r="P6562" i="1" s="1"/>
  <c r="O6563" i="1"/>
  <c r="O6564" i="1"/>
  <c r="P6564" i="1" s="1"/>
  <c r="O6565" i="1"/>
  <c r="P6565" i="1" s="1"/>
  <c r="O6566" i="1"/>
  <c r="P6566" i="1" s="1"/>
  <c r="O6567" i="1"/>
  <c r="P6567" i="1" s="1"/>
  <c r="O6568" i="1"/>
  <c r="P6568" i="1" s="1"/>
  <c r="O6569" i="1"/>
  <c r="P6569" i="1" s="1"/>
  <c r="O6570" i="1"/>
  <c r="P6570" i="1" s="1"/>
  <c r="O6571" i="1"/>
  <c r="P6571" i="1" s="1"/>
  <c r="O6572" i="1"/>
  <c r="P6572" i="1" s="1"/>
  <c r="O6573" i="1"/>
  <c r="P6573" i="1" s="1"/>
  <c r="O6574" i="1"/>
  <c r="P6574" i="1" s="1"/>
  <c r="O6575" i="1"/>
  <c r="O6576" i="1"/>
  <c r="P6576" i="1" s="1"/>
  <c r="U6576" i="1" s="1"/>
  <c r="O6577" i="1"/>
  <c r="P6577" i="1" s="1"/>
  <c r="U6577" i="1" s="1"/>
  <c r="O6578" i="1"/>
  <c r="P6578" i="1" s="1"/>
  <c r="U6578" i="1" s="1"/>
  <c r="O6579" i="1"/>
  <c r="P6579" i="1" s="1"/>
  <c r="O6580" i="1"/>
  <c r="P6580" i="1" s="1"/>
  <c r="O6581" i="1"/>
  <c r="P6581" i="1" s="1"/>
  <c r="O6582" i="1"/>
  <c r="P6582" i="1" s="1"/>
  <c r="O6583" i="1"/>
  <c r="P6583" i="1" s="1"/>
  <c r="O6584" i="1"/>
  <c r="O6585" i="1"/>
  <c r="P6585" i="1" s="1"/>
  <c r="O6586" i="1"/>
  <c r="P6586" i="1" s="1"/>
  <c r="O6587" i="1"/>
  <c r="P6587" i="1" s="1"/>
  <c r="O6588" i="1"/>
  <c r="P6588" i="1" s="1"/>
  <c r="O6589" i="1"/>
  <c r="P6589" i="1" s="1"/>
  <c r="O6590" i="1"/>
  <c r="P6590" i="1" s="1"/>
  <c r="O6591" i="1"/>
  <c r="O6592" i="1"/>
  <c r="P6592" i="1" s="1"/>
  <c r="O6593" i="1"/>
  <c r="P6593" i="1" s="1"/>
  <c r="O6594" i="1"/>
  <c r="P6594" i="1" s="1"/>
  <c r="O6595" i="1"/>
  <c r="P6595" i="1" s="1"/>
  <c r="O6596" i="1"/>
  <c r="P6596" i="1" s="1"/>
  <c r="O6597" i="1"/>
  <c r="P6597" i="1" s="1"/>
  <c r="O6598" i="1"/>
  <c r="P6598" i="1" s="1"/>
  <c r="O6599" i="1"/>
  <c r="P6599" i="1" s="1"/>
  <c r="O6600" i="1"/>
  <c r="O6601" i="1"/>
  <c r="O6602" i="1"/>
  <c r="P6602" i="1" s="1"/>
  <c r="O6603" i="1"/>
  <c r="O6604" i="1"/>
  <c r="P6604" i="1" s="1"/>
  <c r="O6605" i="1"/>
  <c r="P6605" i="1" s="1"/>
  <c r="O6606" i="1"/>
  <c r="P6606" i="1" s="1"/>
  <c r="O6607" i="1"/>
  <c r="O6608" i="1"/>
  <c r="P6608" i="1" s="1"/>
  <c r="O6609" i="1"/>
  <c r="P6609" i="1" s="1"/>
  <c r="O6610" i="1"/>
  <c r="P6610" i="1" s="1"/>
  <c r="O6611" i="1"/>
  <c r="P6611" i="1" s="1"/>
  <c r="O6612" i="1"/>
  <c r="P6612" i="1" s="1"/>
  <c r="O6613" i="1"/>
  <c r="P6613" i="1" s="1"/>
  <c r="O6614" i="1"/>
  <c r="P6614" i="1" s="1"/>
  <c r="O6615" i="1"/>
  <c r="P6615" i="1" s="1"/>
  <c r="O6616" i="1"/>
  <c r="O6617" i="1"/>
  <c r="O6618" i="1"/>
  <c r="P6618" i="1" s="1"/>
  <c r="O6619" i="1"/>
  <c r="O6620" i="1"/>
  <c r="O6621" i="1"/>
  <c r="P6621" i="1" s="1"/>
  <c r="O6622" i="1"/>
  <c r="P6622" i="1" s="1"/>
  <c r="O6623" i="1"/>
  <c r="P6623" i="1" s="1"/>
  <c r="O6624" i="1"/>
  <c r="P6624" i="1" s="1"/>
  <c r="O6625" i="1"/>
  <c r="P6625" i="1" s="1"/>
  <c r="O6626" i="1"/>
  <c r="P6626" i="1" s="1"/>
  <c r="O6627" i="1"/>
  <c r="P6627" i="1" s="1"/>
  <c r="O6628" i="1"/>
  <c r="P6628" i="1" s="1"/>
  <c r="O6629" i="1"/>
  <c r="P6629" i="1" s="1"/>
  <c r="O6630" i="1"/>
  <c r="P6630" i="1" s="1"/>
  <c r="O6631" i="1"/>
  <c r="P6631" i="1" s="1"/>
  <c r="O6632" i="1"/>
  <c r="P6632" i="1" s="1"/>
  <c r="O6633" i="1"/>
  <c r="P6633" i="1" s="1"/>
  <c r="O6634" i="1"/>
  <c r="P6634" i="1" s="1"/>
  <c r="O6635" i="1"/>
  <c r="O6636" i="1"/>
  <c r="O6637" i="1"/>
  <c r="P6637" i="1" s="1"/>
  <c r="O6638" i="1"/>
  <c r="P6638" i="1" s="1"/>
  <c r="O6639" i="1"/>
  <c r="P6639" i="1" s="1"/>
  <c r="O6640" i="1"/>
  <c r="P6640" i="1" s="1"/>
  <c r="O6641" i="1"/>
  <c r="P6641" i="1" s="1"/>
  <c r="O6642" i="1"/>
  <c r="P6642" i="1" s="1"/>
  <c r="O6643" i="1"/>
  <c r="P6643" i="1" s="1"/>
  <c r="O6644" i="1"/>
  <c r="P6644" i="1" s="1"/>
  <c r="O6645" i="1"/>
  <c r="P6645" i="1" s="1"/>
  <c r="O6646" i="1"/>
  <c r="P6646" i="1" s="1"/>
  <c r="O6647" i="1"/>
  <c r="O6648" i="1"/>
  <c r="O6649" i="1"/>
  <c r="P6649" i="1" s="1"/>
  <c r="O6650" i="1"/>
  <c r="P6650" i="1" s="1"/>
  <c r="O6651" i="1"/>
  <c r="P6651" i="1" s="1"/>
  <c r="O6652" i="1"/>
  <c r="P6652" i="1" s="1"/>
  <c r="O6653" i="1"/>
  <c r="P6653" i="1" s="1"/>
  <c r="O6654" i="1"/>
  <c r="P6654" i="1" s="1"/>
  <c r="O6655" i="1"/>
  <c r="P6655" i="1" s="1"/>
  <c r="O6656" i="1"/>
  <c r="P6656" i="1" s="1"/>
  <c r="O6657" i="1"/>
  <c r="O6658" i="1"/>
  <c r="P6658" i="1" s="1"/>
  <c r="O6659" i="1"/>
  <c r="P6659" i="1" s="1"/>
  <c r="O6660" i="1"/>
  <c r="P6660" i="1" s="1"/>
  <c r="O6661" i="1"/>
  <c r="P6661" i="1" s="1"/>
  <c r="O6662" i="1"/>
  <c r="P6662" i="1" s="1"/>
  <c r="O6663" i="1"/>
  <c r="O6664" i="1"/>
  <c r="O6665" i="1"/>
  <c r="P6665" i="1" s="1"/>
  <c r="O6666" i="1"/>
  <c r="P6666" i="1" s="1"/>
  <c r="O6667" i="1"/>
  <c r="P6667" i="1" s="1"/>
  <c r="O6668" i="1"/>
  <c r="P6668" i="1" s="1"/>
  <c r="O6669" i="1"/>
  <c r="P6669" i="1" s="1"/>
  <c r="O6670" i="1"/>
  <c r="P6670" i="1" s="1"/>
  <c r="O6671" i="1"/>
  <c r="P6671" i="1" s="1"/>
  <c r="O6672" i="1"/>
  <c r="P6672" i="1" s="1"/>
  <c r="O6673" i="1"/>
  <c r="O6674" i="1"/>
  <c r="P6674" i="1" s="1"/>
  <c r="O6675" i="1"/>
  <c r="O6676" i="1"/>
  <c r="O6677" i="1"/>
  <c r="P6677" i="1" s="1"/>
  <c r="O6678" i="1"/>
  <c r="P6678" i="1" s="1"/>
  <c r="O6679" i="1"/>
  <c r="P6679" i="1" s="1"/>
  <c r="U6679" i="1" s="1"/>
  <c r="O6680" i="1"/>
  <c r="O6681" i="1"/>
  <c r="P6681" i="1" s="1"/>
  <c r="O6682" i="1"/>
  <c r="P6682" i="1" s="1"/>
  <c r="O6683" i="1"/>
  <c r="P6683" i="1" s="1"/>
  <c r="O6684" i="1"/>
  <c r="P6684" i="1" s="1"/>
  <c r="O6685" i="1"/>
  <c r="P6685" i="1" s="1"/>
  <c r="O6686" i="1"/>
  <c r="P6686" i="1" s="1"/>
  <c r="O6687" i="1"/>
  <c r="P6687" i="1" s="1"/>
  <c r="O6688" i="1"/>
  <c r="P6688" i="1" s="1"/>
  <c r="O6689" i="1"/>
  <c r="O6690" i="1"/>
  <c r="P6690" i="1" s="1"/>
  <c r="O6691" i="1"/>
  <c r="O6692" i="1"/>
  <c r="O6693" i="1"/>
  <c r="P6693" i="1" s="1"/>
  <c r="O6694" i="1"/>
  <c r="P6694" i="1" s="1"/>
  <c r="O6695" i="1"/>
  <c r="P6695" i="1" s="1"/>
  <c r="O6696" i="1"/>
  <c r="P6696" i="1" s="1"/>
  <c r="O6697" i="1"/>
  <c r="P6697" i="1" s="1"/>
  <c r="O6698" i="1"/>
  <c r="P6698" i="1" s="1"/>
  <c r="O6699" i="1"/>
  <c r="P6699" i="1" s="1"/>
  <c r="O6700" i="1"/>
  <c r="P6700" i="1" s="1"/>
  <c r="O6701" i="1"/>
  <c r="P6701" i="1" s="1"/>
  <c r="O6702" i="1"/>
  <c r="P6702" i="1" s="1"/>
  <c r="O6703" i="1"/>
  <c r="O6704" i="1"/>
  <c r="P6704" i="1" s="1"/>
  <c r="O6705" i="1"/>
  <c r="P6705" i="1" s="1"/>
  <c r="O6706" i="1"/>
  <c r="P6706" i="1" s="1"/>
  <c r="O6707" i="1"/>
  <c r="P6707" i="1" s="1"/>
  <c r="O6708" i="1"/>
  <c r="O6709" i="1"/>
  <c r="P6709" i="1" s="1"/>
  <c r="O6710" i="1"/>
  <c r="P6710" i="1" s="1"/>
  <c r="O6711" i="1"/>
  <c r="P6711" i="1" s="1"/>
  <c r="O6712" i="1"/>
  <c r="P6712" i="1" s="1"/>
  <c r="O6713" i="1"/>
  <c r="P6713" i="1" s="1"/>
  <c r="O6714" i="1"/>
  <c r="P6714" i="1" s="1"/>
  <c r="O6715" i="1"/>
  <c r="P6715" i="1" s="1"/>
  <c r="O6716" i="1"/>
  <c r="P6716" i="1" s="1"/>
  <c r="O6717" i="1"/>
  <c r="P6717" i="1" s="1"/>
  <c r="O6718" i="1"/>
  <c r="P6718" i="1" s="1"/>
  <c r="O6719" i="1"/>
  <c r="O6720" i="1"/>
  <c r="O6721" i="1"/>
  <c r="O6722" i="1"/>
  <c r="P6722" i="1" s="1"/>
  <c r="O6723" i="1"/>
  <c r="P6723" i="1" s="1"/>
  <c r="O6724" i="1"/>
  <c r="P6724" i="1" s="1"/>
  <c r="O6725" i="1"/>
  <c r="P6725" i="1" s="1"/>
  <c r="O6726" i="1"/>
  <c r="P6726" i="1" s="1"/>
  <c r="O6727" i="1"/>
  <c r="P6727" i="1" s="1"/>
  <c r="O6728" i="1"/>
  <c r="P6728" i="1" s="1"/>
  <c r="O6729" i="1"/>
  <c r="P6729" i="1" s="1"/>
  <c r="O6730" i="1"/>
  <c r="P6730" i="1" s="1"/>
  <c r="O6731" i="1"/>
  <c r="P6731" i="1" s="1"/>
  <c r="O6732" i="1"/>
  <c r="P6732" i="1" s="1"/>
  <c r="O6733" i="1"/>
  <c r="P6733" i="1" s="1"/>
  <c r="O6734" i="1"/>
  <c r="P6734" i="1" s="1"/>
  <c r="O6735" i="1"/>
  <c r="O6736" i="1"/>
  <c r="O6737" i="1"/>
  <c r="O6738" i="1"/>
  <c r="P6738" i="1" s="1"/>
  <c r="O6739" i="1"/>
  <c r="P6739" i="1" s="1"/>
  <c r="O6740" i="1"/>
  <c r="P6740" i="1" s="1"/>
  <c r="O6741" i="1"/>
  <c r="P6741" i="1" s="1"/>
  <c r="O6742" i="1"/>
  <c r="P6742" i="1" s="1"/>
  <c r="O6743" i="1"/>
  <c r="P6743" i="1" s="1"/>
  <c r="O6744" i="1"/>
  <c r="P6744" i="1" s="1"/>
  <c r="O6745" i="1"/>
  <c r="P6745" i="1" s="1"/>
  <c r="O6746" i="1"/>
  <c r="P6746" i="1" s="1"/>
  <c r="O6747" i="1"/>
  <c r="P6747" i="1" s="1"/>
  <c r="O6748" i="1"/>
  <c r="P6748" i="1" s="1"/>
  <c r="O6749" i="1"/>
  <c r="P6749" i="1" s="1"/>
  <c r="O6750" i="1"/>
  <c r="P6750" i="1" s="1"/>
  <c r="O6751" i="1"/>
  <c r="P6751" i="1" s="1"/>
  <c r="O6752" i="1"/>
  <c r="P6752" i="1" s="1"/>
  <c r="O6753" i="1"/>
  <c r="O6754" i="1"/>
  <c r="P6754" i="1" s="1"/>
  <c r="O6755" i="1"/>
  <c r="P6755" i="1" s="1"/>
  <c r="O6756" i="1"/>
  <c r="P6756" i="1" s="1"/>
  <c r="O6757" i="1"/>
  <c r="P6757" i="1" s="1"/>
  <c r="O6758" i="1"/>
  <c r="P6758" i="1" s="1"/>
  <c r="O6759" i="1"/>
  <c r="P6759" i="1" s="1"/>
  <c r="O6760" i="1"/>
  <c r="P6760" i="1" s="1"/>
  <c r="O6761" i="1"/>
  <c r="P6761" i="1" s="1"/>
  <c r="O6762" i="1"/>
  <c r="P6762" i="1" s="1"/>
  <c r="O6763" i="1"/>
  <c r="P6763" i="1" s="1"/>
  <c r="O6764" i="1"/>
  <c r="P6764" i="1" s="1"/>
  <c r="O6765" i="1"/>
  <c r="P6765" i="1" s="1"/>
  <c r="O6766" i="1"/>
  <c r="P6766" i="1" s="1"/>
  <c r="O6767" i="1"/>
  <c r="P6767" i="1" s="1"/>
  <c r="O6768" i="1"/>
  <c r="P6768" i="1" s="1"/>
  <c r="O6769" i="1"/>
  <c r="P6769" i="1" s="1"/>
  <c r="O6770" i="1"/>
  <c r="P6770" i="1" s="1"/>
  <c r="O6771" i="1"/>
  <c r="P6771" i="1" s="1"/>
  <c r="O6772" i="1"/>
  <c r="P6772" i="1" s="1"/>
  <c r="O6773" i="1"/>
  <c r="P6773" i="1" s="1"/>
  <c r="O6774" i="1"/>
  <c r="P6774" i="1" s="1"/>
  <c r="O6775" i="1"/>
  <c r="O6776" i="1"/>
  <c r="O6777" i="1"/>
  <c r="P6777" i="1" s="1"/>
  <c r="O6778" i="1"/>
  <c r="P6778" i="1" s="1"/>
  <c r="O6779" i="1"/>
  <c r="P6779" i="1" s="1"/>
  <c r="O6780" i="1"/>
  <c r="P6780" i="1" s="1"/>
  <c r="O6781" i="1"/>
  <c r="P6781" i="1" s="1"/>
  <c r="O6782" i="1"/>
  <c r="P6782" i="1" s="1"/>
  <c r="O6783" i="1"/>
  <c r="P6783" i="1" s="1"/>
  <c r="O6784" i="1"/>
  <c r="P6784" i="1" s="1"/>
  <c r="O6785" i="1"/>
  <c r="P6785" i="1" s="1"/>
  <c r="O6786" i="1"/>
  <c r="P6786" i="1" s="1"/>
  <c r="O6787" i="1"/>
  <c r="P6787" i="1" s="1"/>
  <c r="O6788" i="1"/>
  <c r="P6788" i="1" s="1"/>
  <c r="O6789" i="1"/>
  <c r="P6789" i="1" s="1"/>
  <c r="O6790" i="1"/>
  <c r="P6790" i="1" s="1"/>
  <c r="O6791" i="1"/>
  <c r="O6792" i="1"/>
  <c r="O6793" i="1"/>
  <c r="O6794" i="1"/>
  <c r="P6794" i="1" s="1"/>
  <c r="O6795" i="1"/>
  <c r="O6796" i="1"/>
  <c r="P6796" i="1" s="1"/>
  <c r="O6797" i="1"/>
  <c r="P6797" i="1" s="1"/>
  <c r="O6798" i="1"/>
  <c r="P6798" i="1" s="1"/>
  <c r="O6799" i="1"/>
  <c r="P6799" i="1" s="1"/>
  <c r="O6800" i="1"/>
  <c r="P6800" i="1" s="1"/>
  <c r="O6801" i="1"/>
  <c r="P6801" i="1" s="1"/>
  <c r="O6802" i="1"/>
  <c r="P6802" i="1" s="1"/>
  <c r="O6803" i="1"/>
  <c r="P6803" i="1" s="1"/>
  <c r="O6804" i="1"/>
  <c r="P6804" i="1" s="1"/>
  <c r="O6805" i="1"/>
  <c r="P6805" i="1" s="1"/>
  <c r="O6806" i="1"/>
  <c r="P6806" i="1" s="1"/>
  <c r="U6806" i="1" s="1"/>
  <c r="O6807" i="1"/>
  <c r="P6807" i="1" s="1"/>
  <c r="O6808" i="1"/>
  <c r="O6809" i="1"/>
  <c r="O6810" i="1"/>
  <c r="P6810" i="1" s="1"/>
  <c r="O6811" i="1"/>
  <c r="O6812" i="1"/>
  <c r="P6812" i="1" s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19" i="1"/>
  <c r="P6819" i="1" s="1"/>
  <c r="O6820" i="1"/>
  <c r="P6820" i="1" s="1"/>
  <c r="O6821" i="1"/>
  <c r="P6821" i="1" s="1"/>
  <c r="O6822" i="1"/>
  <c r="P6822" i="1" s="1"/>
  <c r="O6823" i="1"/>
  <c r="P6823" i="1" s="1"/>
  <c r="O6824" i="1"/>
  <c r="P6824" i="1" s="1"/>
  <c r="O6825" i="1"/>
  <c r="P6825" i="1" s="1"/>
  <c r="O6826" i="1"/>
  <c r="P6826" i="1" s="1"/>
  <c r="O6827" i="1"/>
  <c r="O6828" i="1"/>
  <c r="P6828" i="1" s="1"/>
  <c r="O6829" i="1"/>
  <c r="P6829" i="1" s="1"/>
  <c r="O6830" i="1"/>
  <c r="P6830" i="1" s="1"/>
  <c r="O6831" i="1"/>
  <c r="P6831" i="1" s="1"/>
  <c r="O6832" i="1"/>
  <c r="P6832" i="1" s="1"/>
  <c r="O6833" i="1"/>
  <c r="P6833" i="1" s="1"/>
  <c r="O6834" i="1"/>
  <c r="P6834" i="1" s="1"/>
  <c r="O6835" i="1"/>
  <c r="P6835" i="1" s="1"/>
  <c r="O6836" i="1"/>
  <c r="P6836" i="1" s="1"/>
  <c r="O6837" i="1"/>
  <c r="P6837" i="1" s="1"/>
  <c r="O6838" i="1"/>
  <c r="P6838" i="1" s="1"/>
  <c r="O6839" i="1"/>
  <c r="O6840" i="1"/>
  <c r="P6840" i="1" s="1"/>
  <c r="O6841" i="1"/>
  <c r="P6841" i="1" s="1"/>
  <c r="O6842" i="1"/>
  <c r="P6842" i="1" s="1"/>
  <c r="O6843" i="1"/>
  <c r="P6843" i="1" s="1"/>
  <c r="O6844" i="1"/>
  <c r="P6844" i="1" s="1"/>
  <c r="O6845" i="1"/>
  <c r="P6845" i="1" s="1"/>
  <c r="O6846" i="1"/>
  <c r="P6846" i="1" s="1"/>
  <c r="O6847" i="1"/>
  <c r="P6847" i="1" s="1"/>
  <c r="O6848" i="1"/>
  <c r="O6849" i="1"/>
  <c r="O6850" i="1"/>
  <c r="P6850" i="1" s="1"/>
  <c r="O6851" i="1"/>
  <c r="P6851" i="1" s="1"/>
  <c r="O6852" i="1"/>
  <c r="P6852" i="1" s="1"/>
  <c r="O6853" i="1"/>
  <c r="P6853" i="1" s="1"/>
  <c r="O6854" i="1"/>
  <c r="P6854" i="1" s="1"/>
  <c r="O6855" i="1"/>
  <c r="O6856" i="1"/>
  <c r="P6856" i="1" s="1"/>
  <c r="O6857" i="1"/>
  <c r="P6857" i="1" s="1"/>
  <c r="O6858" i="1"/>
  <c r="P6858" i="1" s="1"/>
  <c r="O6859" i="1"/>
  <c r="P6859" i="1" s="1"/>
  <c r="O6860" i="1"/>
  <c r="P6860" i="1" s="1"/>
  <c r="O6861" i="1"/>
  <c r="P6861" i="1" s="1"/>
  <c r="O6862" i="1"/>
  <c r="P6862" i="1" s="1"/>
  <c r="O6863" i="1"/>
  <c r="P6863" i="1" s="1"/>
  <c r="O6864" i="1"/>
  <c r="O6865" i="1"/>
  <c r="O6866" i="1"/>
  <c r="P6866" i="1" s="1"/>
  <c r="O6867" i="1"/>
  <c r="O6868" i="1"/>
  <c r="O6869" i="1"/>
  <c r="P6869" i="1" s="1"/>
  <c r="O6870" i="1"/>
  <c r="P6870" i="1" s="1"/>
  <c r="O6871" i="1"/>
  <c r="P6871" i="1" s="1"/>
  <c r="O6872" i="1"/>
  <c r="P6872" i="1" s="1"/>
  <c r="O6873" i="1"/>
  <c r="P6873" i="1" s="1"/>
  <c r="O6874" i="1"/>
  <c r="P6874" i="1" s="1"/>
  <c r="O6875" i="1"/>
  <c r="P6875" i="1" s="1"/>
  <c r="O6876" i="1"/>
  <c r="P6876" i="1" s="1"/>
  <c r="O6877" i="1"/>
  <c r="P6877" i="1" s="1"/>
  <c r="O6878" i="1"/>
  <c r="P6878" i="1" s="1"/>
  <c r="O6879" i="1"/>
  <c r="P6879" i="1" s="1"/>
  <c r="O6880" i="1"/>
  <c r="P6880" i="1" s="1"/>
  <c r="O6881" i="1"/>
  <c r="O6882" i="1"/>
  <c r="P6882" i="1" s="1"/>
  <c r="U6882" i="1" s="1"/>
  <c r="O6883" i="1"/>
  <c r="O6884" i="1"/>
  <c r="O6885" i="1"/>
  <c r="P6885" i="1" s="1"/>
  <c r="O6886" i="1"/>
  <c r="P6886" i="1" s="1"/>
  <c r="O6887" i="1"/>
  <c r="P6887" i="1" s="1"/>
  <c r="U6887" i="1" s="1"/>
  <c r="O6888" i="1"/>
  <c r="P6888" i="1" s="1"/>
  <c r="O6889" i="1"/>
  <c r="P6889" i="1" s="1"/>
  <c r="O6890" i="1"/>
  <c r="P6890" i="1" s="1"/>
  <c r="O6891" i="1"/>
  <c r="P6891" i="1" s="1"/>
  <c r="O6892" i="1"/>
  <c r="P6892" i="1" s="1"/>
  <c r="O6893" i="1"/>
  <c r="P6893" i="1" s="1"/>
  <c r="O6894" i="1"/>
  <c r="P6894" i="1" s="1"/>
  <c r="O6895" i="1"/>
  <c r="O6896" i="1"/>
  <c r="P6896" i="1" s="1"/>
  <c r="O6897" i="1"/>
  <c r="P6897" i="1" s="1"/>
  <c r="O6898" i="1"/>
  <c r="P6898" i="1" s="1"/>
  <c r="O6899" i="1"/>
  <c r="P6899" i="1" s="1"/>
  <c r="O6900" i="1"/>
  <c r="O6901" i="1"/>
  <c r="P6901" i="1" s="1"/>
  <c r="O6902" i="1"/>
  <c r="P6902" i="1" s="1"/>
  <c r="O6903" i="1"/>
  <c r="P6903" i="1" s="1"/>
  <c r="O6904" i="1"/>
  <c r="P6904" i="1" s="1"/>
  <c r="O6905" i="1"/>
  <c r="P6905" i="1" s="1"/>
  <c r="O6906" i="1"/>
  <c r="P6906" i="1" s="1"/>
  <c r="U6906" i="1" s="1"/>
  <c r="O6907" i="1"/>
  <c r="P6907" i="1" s="1"/>
  <c r="O6908" i="1"/>
  <c r="P6908" i="1" s="1"/>
  <c r="O6909" i="1"/>
  <c r="P6909" i="1" s="1"/>
  <c r="O6910" i="1"/>
  <c r="P6910" i="1" s="1"/>
  <c r="O6911" i="1"/>
  <c r="O6912" i="1"/>
  <c r="O6913" i="1"/>
  <c r="P6913" i="1" s="1"/>
  <c r="O6914" i="1"/>
  <c r="P6914" i="1" s="1"/>
  <c r="O6915" i="1"/>
  <c r="P6915" i="1" s="1"/>
  <c r="O6916" i="1"/>
  <c r="P6916" i="1" s="1"/>
  <c r="O6917" i="1"/>
  <c r="P6917" i="1" s="1"/>
  <c r="O6918" i="1"/>
  <c r="P6918" i="1" s="1"/>
  <c r="O6919" i="1"/>
  <c r="P6919" i="1" s="1"/>
  <c r="O6920" i="1"/>
  <c r="P6920" i="1" s="1"/>
  <c r="O6921" i="1"/>
  <c r="O6922" i="1"/>
  <c r="P6922" i="1" s="1"/>
  <c r="O6923" i="1"/>
  <c r="O6924" i="1"/>
  <c r="P6924" i="1" s="1"/>
  <c r="O6925" i="1"/>
  <c r="P6925" i="1" s="1"/>
  <c r="O6926" i="1"/>
  <c r="P6926" i="1" s="1"/>
  <c r="O6927" i="1"/>
  <c r="O6928" i="1"/>
  <c r="O6929" i="1"/>
  <c r="P6929" i="1" s="1"/>
  <c r="O6930" i="1"/>
  <c r="P6930" i="1" s="1"/>
  <c r="O6931" i="1"/>
  <c r="P6931" i="1" s="1"/>
  <c r="O6932" i="1"/>
  <c r="P6932" i="1" s="1"/>
  <c r="O6933" i="1"/>
  <c r="P6933" i="1" s="1"/>
  <c r="O6934" i="1"/>
  <c r="P6934" i="1" s="1"/>
  <c r="O6935" i="1"/>
  <c r="P6935" i="1" s="1"/>
  <c r="O6936" i="1"/>
  <c r="P6936" i="1" s="1"/>
  <c r="O6937" i="1"/>
  <c r="O6938" i="1"/>
  <c r="P6938" i="1" s="1"/>
  <c r="O6939" i="1"/>
  <c r="O6940" i="1"/>
  <c r="O6941" i="1"/>
  <c r="O6942" i="1"/>
  <c r="P6942" i="1" s="1"/>
  <c r="O6943" i="1"/>
  <c r="P6943" i="1" s="1"/>
  <c r="O6944" i="1"/>
  <c r="P6944" i="1" s="1"/>
  <c r="O6945" i="1"/>
  <c r="P6945" i="1" s="1"/>
  <c r="O6946" i="1"/>
  <c r="P6946" i="1" s="1"/>
  <c r="O6947" i="1"/>
  <c r="P6947" i="1" s="1"/>
  <c r="O6948" i="1"/>
  <c r="P6948" i="1" s="1"/>
  <c r="O6949" i="1"/>
  <c r="P6949" i="1" s="1"/>
  <c r="O6950" i="1"/>
  <c r="P6950" i="1" s="1"/>
  <c r="O6951" i="1"/>
  <c r="P6951" i="1" s="1"/>
  <c r="O6952" i="1"/>
  <c r="P6952" i="1" s="1"/>
  <c r="O6953" i="1"/>
  <c r="P6953" i="1" s="1"/>
  <c r="O6954" i="1"/>
  <c r="P6954" i="1" s="1"/>
  <c r="O6955" i="1"/>
  <c r="O6956" i="1"/>
  <c r="O6957" i="1"/>
  <c r="P6957" i="1" s="1"/>
  <c r="O6958" i="1"/>
  <c r="P6958" i="1" s="1"/>
  <c r="O6959" i="1"/>
  <c r="P6959" i="1" s="1"/>
  <c r="O6960" i="1"/>
  <c r="P6960" i="1" s="1"/>
  <c r="O6961" i="1"/>
  <c r="P6961" i="1" s="1"/>
  <c r="O6962" i="1"/>
  <c r="P6962" i="1" s="1"/>
  <c r="O6963" i="1"/>
  <c r="P6963" i="1" s="1"/>
  <c r="O6964" i="1"/>
  <c r="P6964" i="1" s="1"/>
  <c r="O6965" i="1"/>
  <c r="P6965" i="1" s="1"/>
  <c r="O6966" i="1"/>
  <c r="P6966" i="1" s="1"/>
  <c r="O6967" i="1"/>
  <c r="O6968" i="1"/>
  <c r="O6969" i="1"/>
  <c r="P6969" i="1" s="1"/>
  <c r="O6970" i="1"/>
  <c r="P6970" i="1" s="1"/>
  <c r="O6971" i="1"/>
  <c r="P6971" i="1" s="1"/>
  <c r="O6972" i="1"/>
  <c r="P6972" i="1" s="1"/>
  <c r="O6973" i="1"/>
  <c r="P6973" i="1" s="1"/>
  <c r="O6974" i="1"/>
  <c r="P6974" i="1" s="1"/>
  <c r="O6975" i="1"/>
  <c r="P6975" i="1" s="1"/>
  <c r="O6976" i="1"/>
  <c r="P6976" i="1" s="1"/>
  <c r="O6977" i="1"/>
  <c r="P6977" i="1" s="1"/>
  <c r="O6978" i="1"/>
  <c r="P6978" i="1" s="1"/>
  <c r="O6979" i="1"/>
  <c r="P6979" i="1" s="1"/>
  <c r="O6980" i="1"/>
  <c r="P6980" i="1" s="1"/>
  <c r="O6981" i="1"/>
  <c r="P6981" i="1" s="1"/>
  <c r="O6982" i="1"/>
  <c r="P6982" i="1" s="1"/>
  <c r="O6983" i="1"/>
  <c r="O6984" i="1"/>
  <c r="O6985" i="1"/>
  <c r="O6986" i="1"/>
  <c r="P6986" i="1" s="1"/>
  <c r="O6987" i="1"/>
  <c r="P6987" i="1" s="1"/>
  <c r="O6988" i="1"/>
  <c r="P6988" i="1" s="1"/>
  <c r="O6989" i="1"/>
  <c r="P6989" i="1" s="1"/>
  <c r="O6990" i="1"/>
  <c r="P6990" i="1" s="1"/>
  <c r="O6991" i="1"/>
  <c r="P6991" i="1" s="1"/>
  <c r="O6992" i="1"/>
  <c r="P6992" i="1" s="1"/>
  <c r="O6993" i="1"/>
  <c r="P6993" i="1" s="1"/>
  <c r="O6994" i="1"/>
  <c r="P6994" i="1" s="1"/>
  <c r="U6994" i="1" s="1"/>
  <c r="O6995" i="1"/>
  <c r="P6995" i="1" s="1"/>
  <c r="O6996" i="1"/>
  <c r="P6996" i="1" s="1"/>
  <c r="O6997" i="1"/>
  <c r="P6997" i="1" s="1"/>
  <c r="O6998" i="1"/>
  <c r="P6998" i="1" s="1"/>
  <c r="O6999" i="1"/>
  <c r="P6999" i="1" s="1"/>
  <c r="O7000" i="1"/>
  <c r="O7001" i="1"/>
  <c r="O7002" i="1"/>
  <c r="P7002" i="1" s="1"/>
  <c r="O7003" i="1"/>
  <c r="P7003" i="1" s="1"/>
  <c r="O7004" i="1"/>
  <c r="P7004" i="1" s="1"/>
  <c r="O7005" i="1"/>
  <c r="P7005" i="1" s="1"/>
  <c r="O7006" i="1"/>
  <c r="P7006" i="1" s="1"/>
  <c r="O7007" i="1"/>
  <c r="P7007" i="1" s="1"/>
  <c r="O7008" i="1"/>
  <c r="P7008" i="1" s="1"/>
  <c r="O7009" i="1"/>
  <c r="P7009" i="1" s="1"/>
  <c r="O7010" i="1"/>
  <c r="P7010" i="1" s="1"/>
  <c r="O7011" i="1"/>
  <c r="P7011" i="1" s="1"/>
  <c r="O7012" i="1"/>
  <c r="P7012" i="1" s="1"/>
  <c r="O7013" i="1"/>
  <c r="P7013" i="1" s="1"/>
  <c r="O7014" i="1"/>
  <c r="P7014" i="1" s="1"/>
  <c r="O7015" i="1"/>
  <c r="P7015" i="1" s="1"/>
  <c r="O7016" i="1"/>
  <c r="P7016" i="1" s="1"/>
  <c r="O7017" i="1"/>
  <c r="P7017" i="1" s="1"/>
  <c r="O7018" i="1"/>
  <c r="P7018" i="1" s="1"/>
  <c r="O7019" i="1"/>
  <c r="P7019" i="1" s="1"/>
  <c r="O7020" i="1"/>
  <c r="P7020" i="1" s="1"/>
  <c r="O7021" i="1"/>
  <c r="P7021" i="1" s="1"/>
  <c r="O7022" i="1"/>
  <c r="P7022" i="1" s="1"/>
  <c r="O7023" i="1"/>
  <c r="O7024" i="1"/>
  <c r="P7024" i="1" s="1"/>
  <c r="O7025" i="1"/>
  <c r="P7025" i="1" s="1"/>
  <c r="O7026" i="1"/>
  <c r="P7026" i="1" s="1"/>
  <c r="O7027" i="1"/>
  <c r="P7027" i="1" s="1"/>
  <c r="O7028" i="1"/>
  <c r="P7028" i="1" s="1"/>
  <c r="O7029" i="1"/>
  <c r="P7029" i="1" s="1"/>
  <c r="O7030" i="1"/>
  <c r="P7030" i="1" s="1"/>
  <c r="O7031" i="1"/>
  <c r="P7031" i="1" s="1"/>
  <c r="O7032" i="1"/>
  <c r="P7032" i="1" s="1"/>
  <c r="O7033" i="1"/>
  <c r="P7033" i="1" s="1"/>
  <c r="O7034" i="1"/>
  <c r="P7034" i="1" s="1"/>
  <c r="O7035" i="1"/>
  <c r="P7035" i="1" s="1"/>
  <c r="O7036" i="1"/>
  <c r="P7036" i="1" s="1"/>
  <c r="O7037" i="1"/>
  <c r="P7037" i="1" s="1"/>
  <c r="O7038" i="1"/>
  <c r="P7038" i="1" s="1"/>
  <c r="O7039" i="1"/>
  <c r="O7040" i="1"/>
  <c r="O7041" i="1"/>
  <c r="O7042" i="1"/>
  <c r="P7042" i="1" s="1"/>
  <c r="O7043" i="1"/>
  <c r="P7043" i="1" s="1"/>
  <c r="O7044" i="1"/>
  <c r="P7044" i="1" s="1"/>
  <c r="O7045" i="1"/>
  <c r="P7045" i="1" s="1"/>
  <c r="O7046" i="1"/>
  <c r="P7046" i="1" s="1"/>
  <c r="O7047" i="1"/>
  <c r="P7047" i="1" s="1"/>
  <c r="O7048" i="1"/>
  <c r="P7048" i="1" s="1"/>
  <c r="O7049" i="1"/>
  <c r="P7049" i="1" s="1"/>
  <c r="O7050" i="1"/>
  <c r="P7050" i="1" s="1"/>
  <c r="O7051" i="1"/>
  <c r="P7051" i="1" s="1"/>
  <c r="O7052" i="1"/>
  <c r="P7052" i="1" s="1"/>
  <c r="O7053" i="1"/>
  <c r="P7053" i="1" s="1"/>
  <c r="O7054" i="1"/>
  <c r="P7054" i="1" s="1"/>
  <c r="O7055" i="1"/>
  <c r="O7056" i="1"/>
  <c r="O7057" i="1"/>
  <c r="O7058" i="1"/>
  <c r="P7058" i="1" s="1"/>
  <c r="O7059" i="1"/>
  <c r="O7060" i="1"/>
  <c r="P7060" i="1" s="1"/>
  <c r="O7061" i="1"/>
  <c r="P7061" i="1" s="1"/>
  <c r="O7062" i="1"/>
  <c r="P7062" i="1" s="1"/>
  <c r="O7063" i="1"/>
  <c r="P7063" i="1" s="1"/>
  <c r="U7063" i="1" s="1"/>
  <c r="O7064" i="1"/>
  <c r="P7064" i="1" s="1"/>
  <c r="O7065" i="1"/>
  <c r="P7065" i="1" s="1"/>
  <c r="O7066" i="1"/>
  <c r="P7066" i="1" s="1"/>
  <c r="O7067" i="1"/>
  <c r="P7067" i="1" s="1"/>
  <c r="O7068" i="1"/>
  <c r="P7068" i="1" s="1"/>
  <c r="O7069" i="1"/>
  <c r="P7069" i="1" s="1"/>
  <c r="O7070" i="1"/>
  <c r="P7070" i="1" s="1"/>
  <c r="O7071" i="1"/>
  <c r="P7071" i="1" s="1"/>
  <c r="O7072" i="1"/>
  <c r="P7072" i="1" s="1"/>
  <c r="O7073" i="1"/>
  <c r="O7074" i="1"/>
  <c r="P7074" i="1" s="1"/>
  <c r="O7075" i="1"/>
  <c r="O7076" i="1"/>
  <c r="P7076" i="1" s="1"/>
  <c r="O7077" i="1"/>
  <c r="P7077" i="1" s="1"/>
  <c r="O7078" i="1"/>
  <c r="P7078" i="1" s="1"/>
  <c r="O7079" i="1"/>
  <c r="P7079" i="1" s="1"/>
  <c r="O7080" i="1"/>
  <c r="P7080" i="1" s="1"/>
  <c r="U7080" i="1" s="1"/>
  <c r="O7081" i="1"/>
  <c r="P7081" i="1" s="1"/>
  <c r="O7082" i="1"/>
  <c r="P7082" i="1" s="1"/>
  <c r="O7083" i="1"/>
  <c r="P7083" i="1" s="1"/>
  <c r="O7084" i="1"/>
  <c r="P7084" i="1" s="1"/>
  <c r="O7085" i="1"/>
  <c r="P7085" i="1" s="1"/>
  <c r="O7086" i="1"/>
  <c r="P7086" i="1" s="1"/>
  <c r="O7087" i="1"/>
  <c r="O7088" i="1"/>
  <c r="P7088" i="1" s="1"/>
  <c r="O7089" i="1"/>
  <c r="P7089" i="1" s="1"/>
  <c r="O7090" i="1"/>
  <c r="P7090" i="1" s="1"/>
  <c r="O7091" i="1"/>
  <c r="P7091" i="1" s="1"/>
  <c r="O7092" i="1"/>
  <c r="P7092" i="1" s="1"/>
  <c r="O7093" i="1"/>
  <c r="P7093" i="1" s="1"/>
  <c r="O7094" i="1"/>
  <c r="P7094" i="1" s="1"/>
  <c r="O7095" i="1"/>
  <c r="P7095" i="1" s="1"/>
  <c r="O7096" i="1"/>
  <c r="O7097" i="1"/>
  <c r="P7097" i="1" s="1"/>
  <c r="O7098" i="1"/>
  <c r="P7098" i="1" s="1"/>
  <c r="O7099" i="1"/>
  <c r="P7099" i="1" s="1"/>
  <c r="O7100" i="1"/>
  <c r="P7100" i="1" s="1"/>
  <c r="O7101" i="1"/>
  <c r="P7101" i="1" s="1"/>
  <c r="O7102" i="1"/>
  <c r="P7102" i="1" s="1"/>
  <c r="O7103" i="1"/>
  <c r="O7104" i="1"/>
  <c r="P7104" i="1" s="1"/>
  <c r="O7105" i="1"/>
  <c r="P7105" i="1" s="1"/>
  <c r="O7106" i="1"/>
  <c r="P7106" i="1" s="1"/>
  <c r="O7107" i="1"/>
  <c r="P7107" i="1" s="1"/>
  <c r="O7108" i="1"/>
  <c r="P7108" i="1" s="1"/>
  <c r="O7109" i="1"/>
  <c r="P7109" i="1" s="1"/>
  <c r="O7110" i="1"/>
  <c r="P7110" i="1" s="1"/>
  <c r="O7111" i="1"/>
  <c r="P7111" i="1" s="1"/>
  <c r="O7112" i="1"/>
  <c r="O7113" i="1"/>
  <c r="O7114" i="1"/>
  <c r="P7114" i="1" s="1"/>
  <c r="O7115" i="1"/>
  <c r="O7116" i="1"/>
  <c r="P7116" i="1" s="1"/>
  <c r="O7117" i="1"/>
  <c r="P7117" i="1" s="1"/>
  <c r="O7118" i="1"/>
  <c r="P7118" i="1" s="1"/>
  <c r="O7119" i="1"/>
  <c r="O7120" i="1"/>
  <c r="P7120" i="1" s="1"/>
  <c r="O7121" i="1"/>
  <c r="P7121" i="1" s="1"/>
  <c r="O7122" i="1"/>
  <c r="P7122" i="1" s="1"/>
  <c r="O7123" i="1"/>
  <c r="P7123" i="1" s="1"/>
  <c r="O7124" i="1"/>
  <c r="P7124" i="1" s="1"/>
  <c r="O7125" i="1"/>
  <c r="P7125" i="1" s="1"/>
  <c r="O7126" i="1"/>
  <c r="P7126" i="1" s="1"/>
  <c r="O7127" i="1"/>
  <c r="P7127" i="1" s="1"/>
  <c r="O7128" i="1"/>
  <c r="O7129" i="1"/>
  <c r="O7130" i="1"/>
  <c r="P7130" i="1" s="1"/>
  <c r="O7131" i="1"/>
  <c r="O7132" i="1"/>
  <c r="O7133" i="1"/>
  <c r="P7133" i="1" s="1"/>
  <c r="O7134" i="1"/>
  <c r="P7134" i="1" s="1"/>
  <c r="O7135" i="1"/>
  <c r="P7135" i="1" s="1"/>
  <c r="O7136" i="1"/>
  <c r="P7136" i="1" s="1"/>
  <c r="O7137" i="1"/>
  <c r="P7137" i="1" s="1"/>
  <c r="O7138" i="1"/>
  <c r="P7138" i="1" s="1"/>
  <c r="O7139" i="1"/>
  <c r="P7139" i="1" s="1"/>
  <c r="O7140" i="1"/>
  <c r="P7140" i="1" s="1"/>
  <c r="O7141" i="1"/>
  <c r="P7141" i="1" s="1"/>
  <c r="O7142" i="1"/>
  <c r="P7142" i="1" s="1"/>
  <c r="O7143" i="1"/>
  <c r="P7143" i="1" s="1"/>
  <c r="O7144" i="1"/>
  <c r="P7144" i="1" s="1"/>
  <c r="O7145" i="1"/>
  <c r="P7145" i="1" s="1"/>
  <c r="U7145" i="1" s="1"/>
  <c r="O7146" i="1"/>
  <c r="P7146" i="1" s="1"/>
  <c r="U7146" i="1" s="1"/>
  <c r="O7147" i="1"/>
  <c r="O7148" i="1"/>
  <c r="O7149" i="1"/>
  <c r="P7149" i="1" s="1"/>
  <c r="O7150" i="1"/>
  <c r="P7150" i="1" s="1"/>
  <c r="O7151" i="1"/>
  <c r="P7151" i="1" s="1"/>
  <c r="O7152" i="1"/>
  <c r="P7152" i="1" s="1"/>
  <c r="O7153" i="1"/>
  <c r="P7153" i="1" s="1"/>
  <c r="O7154" i="1"/>
  <c r="P7154" i="1" s="1"/>
  <c r="O7155" i="1"/>
  <c r="P7155" i="1" s="1"/>
  <c r="O7156" i="1"/>
  <c r="P7156" i="1" s="1"/>
  <c r="O7157" i="1"/>
  <c r="P7157" i="1" s="1"/>
  <c r="O7158" i="1"/>
  <c r="P7158" i="1" s="1"/>
  <c r="O7159" i="1"/>
  <c r="O7160" i="1"/>
  <c r="O7161" i="1"/>
  <c r="P7161" i="1" s="1"/>
  <c r="O7162" i="1"/>
  <c r="P7162" i="1" s="1"/>
  <c r="O7163" i="1"/>
  <c r="P7163" i="1" s="1"/>
  <c r="O7164" i="1"/>
  <c r="P7164" i="1" s="1"/>
  <c r="O7165" i="1"/>
  <c r="P7165" i="1" s="1"/>
  <c r="O7166" i="1"/>
  <c r="P7166" i="1" s="1"/>
  <c r="U7166" i="1" s="1"/>
  <c r="O7167" i="1"/>
  <c r="P7167" i="1" s="1"/>
  <c r="O7168" i="1"/>
  <c r="P7168" i="1" s="1"/>
  <c r="O7169" i="1"/>
  <c r="O7170" i="1"/>
  <c r="P7170" i="1" s="1"/>
  <c r="O7171" i="1"/>
  <c r="P7171" i="1" s="1"/>
  <c r="O7172" i="1"/>
  <c r="P7172" i="1" s="1"/>
  <c r="O7173" i="1"/>
  <c r="P7173" i="1" s="1"/>
  <c r="O7174" i="1"/>
  <c r="P7174" i="1" s="1"/>
  <c r="O7175" i="1"/>
  <c r="O7176" i="1"/>
  <c r="O7177" i="1"/>
  <c r="P7177" i="1" s="1"/>
  <c r="O7178" i="1"/>
  <c r="P7178" i="1" s="1"/>
  <c r="O7179" i="1"/>
  <c r="P7179" i="1" s="1"/>
  <c r="O7180" i="1"/>
  <c r="P7180" i="1" s="1"/>
  <c r="O7181" i="1"/>
  <c r="P7181" i="1" s="1"/>
  <c r="O7182" i="1"/>
  <c r="P7182" i="1" s="1"/>
  <c r="O7183" i="1"/>
  <c r="P7183" i="1" s="1"/>
  <c r="O7184" i="1"/>
  <c r="P7184" i="1" s="1"/>
  <c r="O7185" i="1"/>
  <c r="O7186" i="1"/>
  <c r="P7186" i="1" s="1"/>
  <c r="O7187" i="1"/>
  <c r="O7188" i="1"/>
  <c r="O7189" i="1"/>
  <c r="P7189" i="1" s="1"/>
  <c r="O7190" i="1"/>
  <c r="P7190" i="1" s="1"/>
  <c r="O7191" i="1"/>
  <c r="P7191" i="1" s="1"/>
  <c r="O7192" i="1"/>
  <c r="O7193" i="1"/>
  <c r="P7193" i="1" s="1"/>
  <c r="O7194" i="1"/>
  <c r="P7194" i="1" s="1"/>
  <c r="O7195" i="1"/>
  <c r="P7195" i="1" s="1"/>
  <c r="O7196" i="1"/>
  <c r="P7196" i="1" s="1"/>
  <c r="O7197" i="1"/>
  <c r="P7197" i="1" s="1"/>
  <c r="O7198" i="1"/>
  <c r="P7198" i="1" s="1"/>
  <c r="O7199" i="1"/>
  <c r="P7199" i="1" s="1"/>
  <c r="O7200" i="1"/>
  <c r="P7200" i="1" s="1"/>
  <c r="O7201" i="1"/>
  <c r="O7202" i="1"/>
  <c r="P7202" i="1" s="1"/>
  <c r="O7203" i="1"/>
  <c r="O7204" i="1"/>
  <c r="O7205" i="1"/>
  <c r="P7205" i="1" s="1"/>
  <c r="O7206" i="1"/>
  <c r="P7206" i="1" s="1"/>
  <c r="O7207" i="1"/>
  <c r="P7207" i="1" s="1"/>
  <c r="O7208" i="1"/>
  <c r="P7208" i="1" s="1"/>
  <c r="O7209" i="1"/>
  <c r="P7209" i="1" s="1"/>
  <c r="O7210" i="1"/>
  <c r="P7210" i="1" s="1"/>
  <c r="O7211" i="1"/>
  <c r="P7211" i="1" s="1"/>
  <c r="O7212" i="1"/>
  <c r="P7212" i="1" s="1"/>
  <c r="O7213" i="1"/>
  <c r="P7213" i="1" s="1"/>
  <c r="O7214" i="1"/>
  <c r="P7214" i="1" s="1"/>
  <c r="O7215" i="1"/>
  <c r="O7216" i="1"/>
  <c r="P7216" i="1" s="1"/>
  <c r="O7217" i="1"/>
  <c r="P7217" i="1" s="1"/>
  <c r="O7218" i="1"/>
  <c r="P7218" i="1" s="1"/>
  <c r="O7219" i="1"/>
  <c r="P7219" i="1" s="1"/>
  <c r="O7220" i="1"/>
  <c r="O7221" i="1"/>
  <c r="P7221" i="1" s="1"/>
  <c r="O7222" i="1"/>
  <c r="P7222" i="1" s="1"/>
  <c r="O7223" i="1"/>
  <c r="P7223" i="1" s="1"/>
  <c r="O7224" i="1"/>
  <c r="P7224" i="1" s="1"/>
  <c r="O7225" i="1"/>
  <c r="P7225" i="1" s="1"/>
  <c r="U7225" i="1" s="1"/>
  <c r="O7226" i="1"/>
  <c r="P7226" i="1" s="1"/>
  <c r="O7227" i="1"/>
  <c r="P7227" i="1" s="1"/>
  <c r="O7228" i="1"/>
  <c r="P7228" i="1" s="1"/>
  <c r="O7229" i="1"/>
  <c r="P7229" i="1" s="1"/>
  <c r="O7230" i="1"/>
  <c r="P7230" i="1" s="1"/>
  <c r="O7231" i="1"/>
  <c r="O7232" i="1"/>
  <c r="O7233" i="1"/>
  <c r="O7234" i="1"/>
  <c r="P7234" i="1" s="1"/>
  <c r="O7235" i="1"/>
  <c r="P7235" i="1" s="1"/>
  <c r="O7236" i="1"/>
  <c r="P7236" i="1" s="1"/>
  <c r="O7237" i="1"/>
  <c r="P7237" i="1" s="1"/>
  <c r="O7238" i="1"/>
  <c r="P7238" i="1" s="1"/>
  <c r="O7239" i="1"/>
  <c r="P7239" i="1" s="1"/>
  <c r="O7240" i="1"/>
  <c r="P7240" i="1" s="1"/>
  <c r="O7241" i="1"/>
  <c r="P7241" i="1" s="1"/>
  <c r="O7242" i="1"/>
  <c r="P7242" i="1" s="1"/>
  <c r="O7243" i="1"/>
  <c r="P7243" i="1" s="1"/>
  <c r="O7244" i="1"/>
  <c r="P7244" i="1" s="1"/>
  <c r="O7245" i="1"/>
  <c r="P7245" i="1" s="1"/>
  <c r="O7246" i="1"/>
  <c r="P7246" i="1" s="1"/>
  <c r="O7247" i="1"/>
  <c r="O7248" i="1"/>
  <c r="O7249" i="1"/>
  <c r="O7250" i="1"/>
  <c r="P7250" i="1" s="1"/>
  <c r="O7251" i="1"/>
  <c r="P7251" i="1" s="1"/>
  <c r="O7252" i="1"/>
  <c r="P7252" i="1" s="1"/>
  <c r="O7253" i="1"/>
  <c r="P7253" i="1" s="1"/>
  <c r="O7254" i="1"/>
  <c r="P7254" i="1" s="1"/>
  <c r="O7255" i="1"/>
  <c r="P7255" i="1" s="1"/>
  <c r="O7256" i="1"/>
  <c r="P7256" i="1" s="1"/>
  <c r="O7257" i="1"/>
  <c r="P7257" i="1" s="1"/>
  <c r="O7258" i="1"/>
  <c r="P7258" i="1" s="1"/>
  <c r="O7259" i="1"/>
  <c r="P7259" i="1" s="1"/>
  <c r="O7260" i="1"/>
  <c r="P7260" i="1" s="1"/>
  <c r="O7261" i="1"/>
  <c r="P7261" i="1" s="1"/>
  <c r="O7262" i="1"/>
  <c r="P7262" i="1" s="1"/>
  <c r="O7263" i="1"/>
  <c r="P7263" i="1" s="1"/>
  <c r="O7264" i="1"/>
  <c r="P7264" i="1" s="1"/>
  <c r="O7265" i="1"/>
  <c r="O7266" i="1"/>
  <c r="P7266" i="1" s="1"/>
  <c r="O7267" i="1"/>
  <c r="P7267" i="1" s="1"/>
  <c r="O7268" i="1"/>
  <c r="P7268" i="1" s="1"/>
  <c r="O7269" i="1"/>
  <c r="P7269" i="1" s="1"/>
  <c r="O7270" i="1"/>
  <c r="P7270" i="1" s="1"/>
  <c r="O7271" i="1"/>
  <c r="P7271" i="1" s="1"/>
  <c r="O7272" i="1"/>
  <c r="P7272" i="1" s="1"/>
  <c r="O7273" i="1"/>
  <c r="P7273" i="1" s="1"/>
  <c r="O7274" i="1"/>
  <c r="P7274" i="1" s="1"/>
  <c r="O7275" i="1"/>
  <c r="P7275" i="1" s="1"/>
  <c r="O7276" i="1"/>
  <c r="P7276" i="1" s="1"/>
  <c r="O7277" i="1"/>
  <c r="P7277" i="1" s="1"/>
  <c r="O7278" i="1"/>
  <c r="P7278" i="1" s="1"/>
  <c r="O7279" i="1"/>
  <c r="P7279" i="1" s="1"/>
  <c r="O7280" i="1"/>
  <c r="P7280" i="1" s="1"/>
  <c r="O7281" i="1"/>
  <c r="P7281" i="1" s="1"/>
  <c r="O7282" i="1"/>
  <c r="P7282" i="1" s="1"/>
  <c r="O7283" i="1"/>
  <c r="P7283" i="1" s="1"/>
  <c r="O7284" i="1"/>
  <c r="P7284" i="1" s="1"/>
  <c r="O7285" i="1"/>
  <c r="P7285" i="1" s="1"/>
  <c r="O7286" i="1"/>
  <c r="P7286" i="1" s="1"/>
  <c r="O7287" i="1"/>
  <c r="O7288" i="1"/>
  <c r="O7289" i="1"/>
  <c r="P7289" i="1" s="1"/>
  <c r="O7290" i="1"/>
  <c r="P7290" i="1" s="1"/>
  <c r="O7291" i="1"/>
  <c r="P7291" i="1" s="1"/>
  <c r="O7292" i="1"/>
  <c r="P7292" i="1" s="1"/>
  <c r="O7293" i="1"/>
  <c r="P7293" i="1" s="1"/>
  <c r="O7294" i="1"/>
  <c r="P7294" i="1" s="1"/>
  <c r="O7295" i="1"/>
  <c r="P7295" i="1" s="1"/>
  <c r="O7296" i="1"/>
  <c r="P7296" i="1" s="1"/>
  <c r="O7297" i="1"/>
  <c r="P7297" i="1" s="1"/>
  <c r="O7298" i="1"/>
  <c r="P7298" i="1" s="1"/>
  <c r="U7298" i="1" s="1"/>
  <c r="O7299" i="1"/>
  <c r="P7299" i="1" s="1"/>
  <c r="O7300" i="1"/>
  <c r="P7300" i="1" s="1"/>
  <c r="O7301" i="1"/>
  <c r="P7301" i="1" s="1"/>
  <c r="O7302" i="1"/>
  <c r="P7302" i="1" s="1"/>
  <c r="O7303" i="1"/>
  <c r="O7304" i="1"/>
  <c r="O7305" i="1"/>
  <c r="O7306" i="1"/>
  <c r="P7306" i="1" s="1"/>
  <c r="O7307" i="1"/>
  <c r="O7308" i="1"/>
  <c r="P7308" i="1" s="1"/>
  <c r="O7309" i="1"/>
  <c r="P7309" i="1" s="1"/>
  <c r="O7310" i="1"/>
  <c r="P7310" i="1" s="1"/>
  <c r="O7311" i="1"/>
  <c r="P7311" i="1" s="1"/>
  <c r="O7312" i="1"/>
  <c r="P7312" i="1" s="1"/>
  <c r="O7313" i="1"/>
  <c r="P7313" i="1" s="1"/>
  <c r="U7313" i="1" s="1"/>
  <c r="O7314" i="1"/>
  <c r="P7314" i="1" s="1"/>
  <c r="O7315" i="1"/>
  <c r="P7315" i="1" s="1"/>
  <c r="O7316" i="1"/>
  <c r="P7316" i="1" s="1"/>
  <c r="O7317" i="1"/>
  <c r="P7317" i="1" s="1"/>
  <c r="O7318" i="1"/>
  <c r="P7318" i="1" s="1"/>
  <c r="O7319" i="1"/>
  <c r="P7319" i="1" s="1"/>
  <c r="O7320" i="1"/>
  <c r="O7321" i="1"/>
  <c r="O7322" i="1"/>
  <c r="P7322" i="1" s="1"/>
  <c r="O7323" i="1"/>
  <c r="O7324" i="1"/>
  <c r="P7324" i="1" s="1"/>
  <c r="O7325" i="1"/>
  <c r="P7325" i="1" s="1"/>
  <c r="O7326" i="1"/>
  <c r="P7326" i="1" s="1"/>
  <c r="O7327" i="1"/>
  <c r="P7327" i="1" s="1"/>
  <c r="O7328" i="1"/>
  <c r="P7328" i="1" s="1"/>
  <c r="O7329" i="1"/>
  <c r="P7329" i="1" s="1"/>
  <c r="O7330" i="1"/>
  <c r="P7330" i="1" s="1"/>
  <c r="O7331" i="1"/>
  <c r="P7331" i="1" s="1"/>
  <c r="O7332" i="1"/>
  <c r="P7332" i="1" s="1"/>
  <c r="O7333" i="1"/>
  <c r="P7333" i="1" s="1"/>
  <c r="O7334" i="1"/>
  <c r="P7334" i="1" s="1"/>
  <c r="O7335" i="1"/>
  <c r="P7335" i="1" s="1"/>
  <c r="O7336" i="1"/>
  <c r="P7336" i="1" s="1"/>
  <c r="O7337" i="1"/>
  <c r="P7337" i="1" s="1"/>
  <c r="O7338" i="1"/>
  <c r="P7338" i="1" s="1"/>
  <c r="O7339" i="1"/>
  <c r="O7340" i="1"/>
  <c r="P7340" i="1" s="1"/>
  <c r="O7341" i="1"/>
  <c r="P7341" i="1" s="1"/>
  <c r="O7342" i="1"/>
  <c r="P7342" i="1" s="1"/>
  <c r="O7343" i="1"/>
  <c r="P7343" i="1" s="1"/>
  <c r="O7344" i="1"/>
  <c r="P7344" i="1" s="1"/>
  <c r="O7345" i="1"/>
  <c r="P7345" i="1" s="1"/>
  <c r="O7346" i="1"/>
  <c r="P7346" i="1" s="1"/>
  <c r="O7347" i="1"/>
  <c r="P7347" i="1" s="1"/>
  <c r="O7348" i="1"/>
  <c r="P7348" i="1" s="1"/>
  <c r="O7349" i="1"/>
  <c r="P7349" i="1" s="1"/>
  <c r="O7350" i="1"/>
  <c r="P7350" i="1" s="1"/>
  <c r="O7351" i="1"/>
  <c r="O7352" i="1"/>
  <c r="P7352" i="1" s="1"/>
  <c r="O7353" i="1"/>
  <c r="P7353" i="1" s="1"/>
  <c r="O7354" i="1"/>
  <c r="P7354" i="1" s="1"/>
  <c r="O7355" i="1"/>
  <c r="P7355" i="1" s="1"/>
  <c r="O7356" i="1"/>
  <c r="P7356" i="1" s="1"/>
  <c r="O7357" i="1"/>
  <c r="P7357" i="1" s="1"/>
  <c r="O7358" i="1"/>
  <c r="P7358" i="1" s="1"/>
  <c r="O7359" i="1"/>
  <c r="P7359" i="1" s="1"/>
  <c r="O7360" i="1"/>
  <c r="O7361" i="1"/>
  <c r="O7362" i="1"/>
  <c r="P7362" i="1" s="1"/>
  <c r="O7363" i="1"/>
  <c r="P7363" i="1" s="1"/>
  <c r="O7364" i="1"/>
  <c r="P7364" i="1" s="1"/>
  <c r="O7365" i="1"/>
  <c r="P7365" i="1" s="1"/>
  <c r="O7366" i="1"/>
  <c r="P7366" i="1" s="1"/>
  <c r="O7367" i="1"/>
  <c r="O7368" i="1"/>
  <c r="P7368" i="1" s="1"/>
  <c r="O7369" i="1"/>
  <c r="P7369" i="1" s="1"/>
  <c r="O7370" i="1"/>
  <c r="P7370" i="1" s="1"/>
  <c r="U7370" i="1" s="1"/>
  <c r="O7371" i="1"/>
  <c r="P7371" i="1" s="1"/>
  <c r="O7372" i="1"/>
  <c r="P7372" i="1" s="1"/>
  <c r="O7373" i="1"/>
  <c r="P7373" i="1" s="1"/>
  <c r="O7374" i="1"/>
  <c r="P7374" i="1" s="1"/>
  <c r="O7375" i="1"/>
  <c r="P7375" i="1" s="1"/>
  <c r="O7376" i="1"/>
  <c r="O7377" i="1"/>
  <c r="O7378" i="1"/>
  <c r="P7378" i="1" s="1"/>
  <c r="O7379" i="1"/>
  <c r="O7380" i="1"/>
  <c r="O7381" i="1"/>
  <c r="P7381" i="1" s="1"/>
  <c r="O7382" i="1"/>
  <c r="P7382" i="1" s="1"/>
  <c r="O7383" i="1"/>
  <c r="P7383" i="1" s="1"/>
  <c r="O7384" i="1"/>
  <c r="P7384" i="1" s="1"/>
  <c r="O7385" i="1"/>
  <c r="P7385" i="1" s="1"/>
  <c r="O7386" i="1"/>
  <c r="P7386" i="1" s="1"/>
  <c r="U7386" i="1" s="1"/>
  <c r="O7387" i="1"/>
  <c r="P7387" i="1" s="1"/>
  <c r="O7388" i="1"/>
  <c r="P7388" i="1" s="1"/>
  <c r="O7389" i="1"/>
  <c r="P7389" i="1" s="1"/>
  <c r="O7390" i="1"/>
  <c r="P7390" i="1" s="1"/>
  <c r="O7391" i="1"/>
  <c r="P7391" i="1" s="1"/>
  <c r="O7392" i="1"/>
  <c r="P7392" i="1" s="1"/>
  <c r="O7393" i="1"/>
  <c r="O7394" i="1"/>
  <c r="P7394" i="1" s="1"/>
  <c r="O7395" i="1"/>
  <c r="O7396" i="1"/>
  <c r="O7397" i="1"/>
  <c r="P7397" i="1" s="1"/>
  <c r="O7398" i="1"/>
  <c r="P7398" i="1" s="1"/>
  <c r="O7399" i="1"/>
  <c r="P7399" i="1" s="1"/>
  <c r="O7400" i="1"/>
  <c r="P7400" i="1" s="1"/>
  <c r="O7401" i="1"/>
  <c r="P7401" i="1" s="1"/>
  <c r="O7402" i="1"/>
  <c r="P7402" i="1" s="1"/>
  <c r="O7403" i="1"/>
  <c r="P7403" i="1" s="1"/>
  <c r="O7404" i="1"/>
  <c r="P7404" i="1" s="1"/>
  <c r="O7405" i="1"/>
  <c r="P7405" i="1" s="1"/>
  <c r="O7406" i="1"/>
  <c r="P7406" i="1" s="1"/>
  <c r="O7407" i="1"/>
  <c r="O7408" i="1"/>
  <c r="P7408" i="1" s="1"/>
  <c r="O7409" i="1"/>
  <c r="P7409" i="1" s="1"/>
  <c r="O7410" i="1"/>
  <c r="P7410" i="1" s="1"/>
  <c r="O7411" i="1"/>
  <c r="P7411" i="1" s="1"/>
  <c r="O7412" i="1"/>
  <c r="O7413" i="1"/>
  <c r="P7413" i="1" s="1"/>
  <c r="O7414" i="1"/>
  <c r="P7414" i="1" s="1"/>
  <c r="O7415" i="1"/>
  <c r="P7415" i="1" s="1"/>
  <c r="O7416" i="1"/>
  <c r="P7416" i="1" s="1"/>
  <c r="O7417" i="1"/>
  <c r="P7417" i="1" s="1"/>
  <c r="O7418" i="1"/>
  <c r="P7418" i="1" s="1"/>
  <c r="O7419" i="1"/>
  <c r="P7419" i="1" s="1"/>
  <c r="O7420" i="1"/>
  <c r="P7420" i="1" s="1"/>
  <c r="O7421" i="1"/>
  <c r="P7421" i="1" s="1"/>
  <c r="O7422" i="1"/>
  <c r="P7422" i="1" s="1"/>
  <c r="O7423" i="1"/>
  <c r="O7424" i="1"/>
  <c r="O7425" i="1"/>
  <c r="P7425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31" i="1"/>
  <c r="P7431" i="1" s="1"/>
  <c r="O7432" i="1"/>
  <c r="O7433" i="1"/>
  <c r="O7434" i="1"/>
  <c r="P7434" i="1" s="1"/>
  <c r="O7435" i="1"/>
  <c r="O7436" i="1"/>
  <c r="O7437" i="1"/>
  <c r="P7437" i="1" s="1"/>
  <c r="O7438" i="1"/>
  <c r="P7438" i="1" s="1"/>
  <c r="O7439" i="1"/>
  <c r="P7439" i="1" s="1"/>
  <c r="O7440" i="1"/>
  <c r="P7440" i="1" s="1"/>
  <c r="O7441" i="1"/>
  <c r="P7441" i="1" s="1"/>
  <c r="O7442" i="1"/>
  <c r="P7442" i="1" s="1"/>
  <c r="U7442" i="1" s="1"/>
  <c r="O7443" i="1"/>
  <c r="P7443" i="1" s="1"/>
  <c r="O7444" i="1"/>
  <c r="P7444" i="1" s="1"/>
  <c r="O7445" i="1"/>
  <c r="P7445" i="1" s="1"/>
  <c r="O7446" i="1"/>
  <c r="P7446" i="1" s="1"/>
  <c r="O7447" i="1"/>
  <c r="P7447" i="1" s="1"/>
  <c r="O7448" i="1"/>
  <c r="O7449" i="1"/>
  <c r="O7450" i="1"/>
  <c r="P7450" i="1" s="1"/>
  <c r="O7451" i="1"/>
  <c r="P7451" i="1" s="1"/>
  <c r="O7452" i="1"/>
  <c r="P7452" i="1" s="1"/>
  <c r="O7453" i="1"/>
  <c r="P7453" i="1" s="1"/>
  <c r="O7454" i="1"/>
  <c r="P7454" i="1" s="1"/>
  <c r="O7455" i="1"/>
  <c r="P7455" i="1" s="1"/>
  <c r="O7456" i="1"/>
  <c r="P7456" i="1" s="1"/>
  <c r="O7457" i="1"/>
  <c r="O7458" i="1"/>
  <c r="P7458" i="1" s="1"/>
  <c r="O7459" i="1"/>
  <c r="O7460" i="1"/>
  <c r="O7461" i="1"/>
  <c r="P7461" i="1" s="1"/>
  <c r="O7462" i="1"/>
  <c r="P7462" i="1" s="1"/>
  <c r="O7463" i="1"/>
  <c r="P7463" i="1" s="1"/>
  <c r="O7464" i="1"/>
  <c r="P7464" i="1" s="1"/>
  <c r="O7465" i="1"/>
  <c r="P7465" i="1" s="1"/>
  <c r="O7466" i="1"/>
  <c r="P7466" i="1" s="1"/>
  <c r="O7467" i="1"/>
  <c r="P7467" i="1" s="1"/>
  <c r="O7468" i="1"/>
  <c r="P7468" i="1" s="1"/>
  <c r="O7469" i="1"/>
  <c r="P7469" i="1" s="1"/>
  <c r="O7470" i="1"/>
  <c r="P7470" i="1" s="1"/>
  <c r="O7471" i="1"/>
  <c r="O7472" i="1"/>
  <c r="O7473" i="1"/>
  <c r="P7473" i="1" s="1"/>
  <c r="O7474" i="1"/>
  <c r="P7474" i="1" s="1"/>
  <c r="O7475" i="1"/>
  <c r="P7475" i="1" s="1"/>
  <c r="O7476" i="1"/>
  <c r="P7476" i="1" s="1"/>
  <c r="O7477" i="1"/>
  <c r="P7477" i="1" s="1"/>
  <c r="O7478" i="1"/>
  <c r="P7478" i="1" s="1"/>
  <c r="O7479" i="1"/>
  <c r="P7479" i="1" s="1"/>
  <c r="O7480" i="1"/>
  <c r="O7481" i="1"/>
  <c r="O7482" i="1"/>
  <c r="P7482" i="1" s="1"/>
  <c r="O7483" i="1"/>
  <c r="P7483" i="1" s="1"/>
  <c r="O7484" i="1"/>
  <c r="P7484" i="1" s="1"/>
  <c r="O7485" i="1"/>
  <c r="P7485" i="1" s="1"/>
  <c r="O7486" i="1"/>
  <c r="P7486" i="1" s="1"/>
  <c r="O7487" i="1"/>
  <c r="P7487" i="1" s="1"/>
  <c r="O7488" i="1"/>
  <c r="P7488" i="1" s="1"/>
  <c r="O7489" i="1"/>
  <c r="P7489" i="1" s="1"/>
  <c r="O7490" i="1"/>
  <c r="P7490" i="1" s="1"/>
  <c r="O7491" i="1"/>
  <c r="P7491" i="1" s="1"/>
  <c r="O7492" i="1"/>
  <c r="P7492" i="1" s="1"/>
  <c r="O7493" i="1"/>
  <c r="P7493" i="1" s="1"/>
  <c r="O7494" i="1"/>
  <c r="P7494" i="1" s="1"/>
  <c r="O7495" i="1"/>
  <c r="O7496" i="1"/>
  <c r="O7497" i="1"/>
  <c r="O7498" i="1"/>
  <c r="P7498" i="1" s="1"/>
  <c r="O7499" i="1"/>
  <c r="P7499" i="1" s="1"/>
  <c r="O7500" i="1"/>
  <c r="P7500" i="1" s="1"/>
  <c r="O7501" i="1"/>
  <c r="P7501" i="1" s="1"/>
  <c r="O7502" i="1"/>
  <c r="P7502" i="1" s="1"/>
  <c r="O7503" i="1"/>
  <c r="P7503" i="1" s="1"/>
  <c r="O7504" i="1"/>
  <c r="P7504" i="1" s="1"/>
  <c r="O7505" i="1"/>
  <c r="O7506" i="1"/>
  <c r="P7506" i="1" s="1"/>
  <c r="O7507" i="1"/>
  <c r="O7508" i="1"/>
  <c r="O7509" i="1"/>
  <c r="P7509" i="1" s="1"/>
  <c r="O7510" i="1"/>
  <c r="P7510" i="1" s="1"/>
  <c r="O7511" i="1"/>
  <c r="P7511" i="1" s="1"/>
  <c r="O7512" i="1"/>
  <c r="P7512" i="1" s="1"/>
  <c r="O7513" i="1"/>
  <c r="P7513" i="1" s="1"/>
  <c r="O7514" i="1"/>
  <c r="P7514" i="1" s="1"/>
  <c r="O7515" i="1"/>
  <c r="P7515" i="1" s="1"/>
  <c r="O7516" i="1"/>
  <c r="P7516" i="1" s="1"/>
  <c r="O7517" i="1"/>
  <c r="P7517" i="1" s="1"/>
  <c r="O7518" i="1"/>
  <c r="P7518" i="1" s="1"/>
  <c r="O7519" i="1"/>
  <c r="P7519" i="1" s="1"/>
  <c r="O7520" i="1"/>
  <c r="P7520" i="1" s="1"/>
  <c r="O7521" i="1"/>
  <c r="O7522" i="1"/>
  <c r="P7522" i="1" s="1"/>
  <c r="O7523" i="1"/>
  <c r="O7524" i="1"/>
  <c r="P7524" i="1" s="1"/>
  <c r="O7525" i="1"/>
  <c r="P7525" i="1" s="1"/>
  <c r="O7526" i="1"/>
  <c r="P7526" i="1" s="1"/>
  <c r="O7527" i="1"/>
  <c r="P7527" i="1" s="1"/>
  <c r="O7528" i="1"/>
  <c r="P7528" i="1" s="1"/>
  <c r="O7529" i="1"/>
  <c r="P7529" i="1" s="1"/>
  <c r="O7530" i="1"/>
  <c r="P7530" i="1" s="1"/>
  <c r="O7531" i="1"/>
  <c r="P7531" i="1" s="1"/>
  <c r="O7532" i="1"/>
  <c r="P7532" i="1" s="1"/>
  <c r="O7533" i="1"/>
  <c r="P7533" i="1" s="1"/>
  <c r="O7534" i="1"/>
  <c r="P7534" i="1" s="1"/>
  <c r="O7535" i="1"/>
  <c r="P7535" i="1" s="1"/>
  <c r="O7536" i="1"/>
  <c r="P7536" i="1" s="1"/>
  <c r="O7537" i="1"/>
  <c r="P7537" i="1" s="1"/>
  <c r="O7538" i="1"/>
  <c r="P7538" i="1" s="1"/>
  <c r="O7539" i="1"/>
  <c r="P7539" i="1" s="1"/>
  <c r="O7540" i="1"/>
  <c r="P7540" i="1" s="1"/>
  <c r="O7541" i="1"/>
  <c r="P7541" i="1" s="1"/>
  <c r="O7542" i="1"/>
  <c r="P7542" i="1" s="1"/>
  <c r="O7543" i="1"/>
  <c r="O7544" i="1"/>
  <c r="O7545" i="1"/>
  <c r="O7546" i="1"/>
  <c r="P7546" i="1" s="1"/>
  <c r="O7547" i="1"/>
  <c r="P7547" i="1" s="1"/>
  <c r="O7548" i="1"/>
  <c r="P7548" i="1" s="1"/>
  <c r="O7549" i="1"/>
  <c r="P7549" i="1" s="1"/>
  <c r="O7550" i="1"/>
  <c r="P7550" i="1" s="1"/>
  <c r="O7551" i="1"/>
  <c r="P7551" i="1" s="1"/>
  <c r="O7552" i="1"/>
  <c r="P7552" i="1" s="1"/>
  <c r="O7553" i="1"/>
  <c r="O7554" i="1"/>
  <c r="P7554" i="1" s="1"/>
  <c r="O7555" i="1"/>
  <c r="O7556" i="1"/>
  <c r="P7556" i="1" s="1"/>
  <c r="O7557" i="1"/>
  <c r="P7557" i="1" s="1"/>
  <c r="O7558" i="1"/>
  <c r="P7558" i="1" s="1"/>
  <c r="O7559" i="1"/>
  <c r="O7560" i="1"/>
  <c r="P7560" i="1" s="1"/>
  <c r="O7561" i="1"/>
  <c r="P7561" i="1" s="1"/>
  <c r="O7562" i="1"/>
  <c r="P7562" i="1" s="1"/>
  <c r="O7563" i="1"/>
  <c r="P7563" i="1" s="1"/>
  <c r="O7564" i="1"/>
  <c r="P7564" i="1" s="1"/>
  <c r="O7565" i="1"/>
  <c r="P7565" i="1" s="1"/>
  <c r="O7566" i="1"/>
  <c r="P7566" i="1" s="1"/>
  <c r="O7567" i="1"/>
  <c r="O7568" i="1"/>
  <c r="O7569" i="1"/>
  <c r="O7570" i="1"/>
  <c r="P7570" i="1" s="1"/>
  <c r="O7571" i="1"/>
  <c r="O7572" i="1"/>
  <c r="P7572" i="1" s="1"/>
  <c r="O7573" i="1"/>
  <c r="P7573" i="1" s="1"/>
  <c r="O7574" i="1"/>
  <c r="P7574" i="1" s="1"/>
  <c r="O7575" i="1"/>
  <c r="P7575" i="1" s="1"/>
  <c r="O7576" i="1"/>
  <c r="P7576" i="1" s="1"/>
  <c r="O7577" i="1"/>
  <c r="P7577" i="1" s="1"/>
  <c r="O7578" i="1"/>
  <c r="P7578" i="1" s="1"/>
  <c r="O7579" i="1"/>
  <c r="P7579" i="1" s="1"/>
  <c r="O7580" i="1"/>
  <c r="P7580" i="1" s="1"/>
  <c r="O7581" i="1"/>
  <c r="P7581" i="1" s="1"/>
  <c r="O7582" i="1"/>
  <c r="P7582" i="1" s="1"/>
  <c r="O7583" i="1"/>
  <c r="P7583" i="1" s="1"/>
  <c r="O7584" i="1"/>
  <c r="P7584" i="1" s="1"/>
  <c r="O7585" i="1"/>
  <c r="P7585" i="1" s="1"/>
  <c r="O7586" i="1"/>
  <c r="P7586" i="1" s="1"/>
  <c r="O7587" i="1"/>
  <c r="P7587" i="1" s="1"/>
  <c r="O7588" i="1"/>
  <c r="P7588" i="1" s="1"/>
  <c r="O7589" i="1"/>
  <c r="P7589" i="1" s="1"/>
  <c r="O7590" i="1"/>
  <c r="P7590" i="1" s="1"/>
  <c r="O7591" i="1"/>
  <c r="O7592" i="1"/>
  <c r="P7592" i="1" s="1"/>
  <c r="O7593" i="1"/>
  <c r="P7593" i="1" s="1"/>
  <c r="O7594" i="1"/>
  <c r="P7594" i="1" s="1"/>
  <c r="O7595" i="1"/>
  <c r="O7596" i="1"/>
  <c r="O7597" i="1"/>
  <c r="P7597" i="1" s="1"/>
  <c r="O7598" i="1"/>
  <c r="P7598" i="1" s="1"/>
  <c r="O7599" i="1"/>
  <c r="P7599" i="1" s="1"/>
  <c r="O7600" i="1"/>
  <c r="P7600" i="1" s="1"/>
  <c r="O7601" i="1"/>
  <c r="P7601" i="1" s="1"/>
  <c r="O7602" i="1"/>
  <c r="P7602" i="1" s="1"/>
  <c r="O7603" i="1"/>
  <c r="P7603" i="1" s="1"/>
  <c r="O7604" i="1"/>
  <c r="P7604" i="1" s="1"/>
  <c r="O7605" i="1"/>
  <c r="P7605" i="1" s="1"/>
  <c r="O7606" i="1"/>
  <c r="P7606" i="1" s="1"/>
  <c r="U7606" i="1" s="1"/>
  <c r="O7607" i="1"/>
  <c r="O7608" i="1"/>
  <c r="P7608" i="1" s="1"/>
  <c r="O7609" i="1"/>
  <c r="P7609" i="1" s="1"/>
  <c r="O7610" i="1"/>
  <c r="P7610" i="1" s="1"/>
  <c r="O7611" i="1"/>
  <c r="P7611" i="1" s="1"/>
  <c r="O7612" i="1"/>
  <c r="P7612" i="1" s="1"/>
  <c r="O7613" i="1"/>
  <c r="P7613" i="1" s="1"/>
  <c r="O7614" i="1"/>
  <c r="P7614" i="1" s="1"/>
  <c r="O7615" i="1"/>
  <c r="O7616" i="1"/>
  <c r="O7617" i="1"/>
  <c r="O7618" i="1"/>
  <c r="P7618" i="1" s="1"/>
  <c r="O7619" i="1"/>
  <c r="O7620" i="1"/>
  <c r="P7620" i="1" s="1"/>
  <c r="O7621" i="1"/>
  <c r="P7621" i="1" s="1"/>
  <c r="O7622" i="1"/>
  <c r="P7622" i="1" s="1"/>
  <c r="O7623" i="1"/>
  <c r="P7623" i="1" s="1"/>
  <c r="O7624" i="1"/>
  <c r="P7624" i="1" s="1"/>
  <c r="O7625" i="1"/>
  <c r="P7625" i="1" s="1"/>
  <c r="O7626" i="1"/>
  <c r="P7626" i="1" s="1"/>
  <c r="O7627" i="1"/>
  <c r="P7627" i="1" s="1"/>
  <c r="O7628" i="1"/>
  <c r="P7628" i="1" s="1"/>
  <c r="O7629" i="1"/>
  <c r="P7629" i="1" s="1"/>
  <c r="O7630" i="1"/>
  <c r="P7630" i="1" s="1"/>
  <c r="O7631" i="1"/>
  <c r="O7632" i="1"/>
  <c r="O7633" i="1"/>
  <c r="P7633" i="1" s="1"/>
  <c r="O7634" i="1"/>
  <c r="P7634" i="1" s="1"/>
  <c r="O7635" i="1"/>
  <c r="P7635" i="1" s="1"/>
  <c r="O7636" i="1"/>
  <c r="P7636" i="1" s="1"/>
  <c r="O7637" i="1"/>
  <c r="P7637" i="1" s="1"/>
  <c r="O7638" i="1"/>
  <c r="P7638" i="1" s="1"/>
  <c r="O7639" i="1"/>
  <c r="P7639" i="1" s="1"/>
  <c r="O7640" i="1"/>
  <c r="O7641" i="1"/>
  <c r="O7642" i="1"/>
  <c r="P7642" i="1" s="1"/>
  <c r="O7643" i="1"/>
  <c r="O7644" i="1"/>
  <c r="O7645" i="1"/>
  <c r="P7645" i="1" s="1"/>
  <c r="O7646" i="1"/>
  <c r="P7646" i="1" s="1"/>
  <c r="O7647" i="1"/>
  <c r="P7647" i="1" s="1"/>
  <c r="O7648" i="1"/>
  <c r="P7648" i="1" s="1"/>
  <c r="O7649" i="1"/>
  <c r="P7649" i="1" s="1"/>
  <c r="O7650" i="1"/>
  <c r="P7650" i="1" s="1"/>
  <c r="O7651" i="1"/>
  <c r="P7651" i="1" s="1"/>
  <c r="O7652" i="1"/>
  <c r="P7652" i="1" s="1"/>
  <c r="O7653" i="1"/>
  <c r="P7653" i="1" s="1"/>
  <c r="O7654" i="1"/>
  <c r="P7654" i="1" s="1"/>
  <c r="O7655" i="1"/>
  <c r="O7656" i="1"/>
  <c r="P7656" i="1" s="1"/>
  <c r="O7657" i="1"/>
  <c r="P7657" i="1" s="1"/>
  <c r="O7658" i="1"/>
  <c r="P7658" i="1" s="1"/>
  <c r="O7659" i="1"/>
  <c r="P7659" i="1" s="1"/>
  <c r="O7660" i="1"/>
  <c r="P7660" i="1" s="1"/>
  <c r="O7661" i="1"/>
  <c r="P7661" i="1" s="1"/>
  <c r="O7662" i="1"/>
  <c r="P7662" i="1" s="1"/>
  <c r="O7663" i="1"/>
  <c r="O7664" i="1"/>
  <c r="O7665" i="1"/>
  <c r="P7665" i="1" s="1"/>
  <c r="O7666" i="1"/>
  <c r="P7666" i="1" s="1"/>
  <c r="O7667" i="1"/>
  <c r="P7667" i="1" s="1"/>
  <c r="O7668" i="1"/>
  <c r="O7669" i="1"/>
  <c r="P7669" i="1" s="1"/>
  <c r="O7670" i="1"/>
  <c r="P7670" i="1" s="1"/>
  <c r="O7671" i="1"/>
  <c r="P7671" i="1" s="1"/>
  <c r="O7672" i="1"/>
  <c r="P7672" i="1" s="1"/>
  <c r="O7673" i="1"/>
  <c r="P7673" i="1" s="1"/>
  <c r="O7674" i="1"/>
  <c r="P7674" i="1" s="1"/>
  <c r="O7675" i="1"/>
  <c r="P7675" i="1" s="1"/>
  <c r="O7676" i="1"/>
  <c r="P7676" i="1" s="1"/>
  <c r="O7677" i="1"/>
  <c r="P7677" i="1" s="1"/>
  <c r="O7678" i="1"/>
  <c r="P7678" i="1" s="1"/>
  <c r="O7679" i="1"/>
  <c r="O7680" i="1"/>
  <c r="O7681" i="1"/>
  <c r="P7681" i="1" s="1"/>
  <c r="O7682" i="1"/>
  <c r="P7682" i="1" s="1"/>
  <c r="O7683" i="1"/>
  <c r="P7683" i="1" s="1"/>
  <c r="O7684" i="1"/>
  <c r="P7684" i="1" s="1"/>
  <c r="O7685" i="1"/>
  <c r="P7685" i="1" s="1"/>
  <c r="O7686" i="1"/>
  <c r="P7686" i="1" s="1"/>
  <c r="O7687" i="1"/>
  <c r="P7687" i="1" s="1"/>
  <c r="O7688" i="1"/>
  <c r="O7689" i="1"/>
  <c r="O7690" i="1"/>
  <c r="P7690" i="1" s="1"/>
  <c r="O7691" i="1"/>
  <c r="O7692" i="1"/>
  <c r="O7693" i="1"/>
  <c r="P7693" i="1" s="1"/>
  <c r="O7694" i="1"/>
  <c r="P7694" i="1" s="1"/>
  <c r="O7695" i="1"/>
  <c r="P7695" i="1" s="1"/>
  <c r="O7696" i="1"/>
  <c r="P7696" i="1" s="1"/>
  <c r="O7697" i="1"/>
  <c r="P7697" i="1" s="1"/>
  <c r="O7698" i="1"/>
  <c r="P7698" i="1" s="1"/>
  <c r="O7699" i="1"/>
  <c r="P7699" i="1" s="1"/>
  <c r="O7700" i="1"/>
  <c r="P7700" i="1" s="1"/>
  <c r="O7701" i="1"/>
  <c r="P7701" i="1" s="1"/>
  <c r="O7702" i="1"/>
  <c r="P7702" i="1" s="1"/>
  <c r="O7703" i="1"/>
  <c r="P7703" i="1" s="1"/>
  <c r="O7704" i="1"/>
  <c r="O7705" i="1"/>
  <c r="O7706" i="1"/>
  <c r="P7706" i="1" s="1"/>
  <c r="O7707" i="1"/>
  <c r="P7707" i="1" s="1"/>
  <c r="O7708" i="1"/>
  <c r="P7708" i="1" s="1"/>
  <c r="O7709" i="1"/>
  <c r="P7709" i="1" s="1"/>
  <c r="O7710" i="1"/>
  <c r="P7710" i="1" s="1"/>
  <c r="O7711" i="1"/>
  <c r="P7711" i="1" s="1"/>
  <c r="O7712" i="1"/>
  <c r="P7712" i="1" s="1"/>
  <c r="O7713" i="1"/>
  <c r="O7714" i="1"/>
  <c r="P7714" i="1" s="1"/>
  <c r="O7715" i="1"/>
  <c r="O7716" i="1"/>
  <c r="O7717" i="1"/>
  <c r="P7717" i="1" s="1"/>
  <c r="O7718" i="1"/>
  <c r="P7718" i="1" s="1"/>
  <c r="O7719" i="1"/>
  <c r="P7719" i="1" s="1"/>
  <c r="O7720" i="1"/>
  <c r="P7720" i="1" s="1"/>
  <c r="O7721" i="1"/>
  <c r="P7721" i="1" s="1"/>
  <c r="O7722" i="1"/>
  <c r="P7722" i="1" s="1"/>
  <c r="O7723" i="1"/>
  <c r="P7723" i="1" s="1"/>
  <c r="O7724" i="1"/>
  <c r="P7724" i="1" s="1"/>
  <c r="O7725" i="1"/>
  <c r="P7725" i="1" s="1"/>
  <c r="O7726" i="1"/>
  <c r="P7726" i="1" s="1"/>
  <c r="O7727" i="1"/>
  <c r="O7728" i="1"/>
  <c r="O7729" i="1"/>
  <c r="P7729" i="1" s="1"/>
  <c r="O7730" i="1"/>
  <c r="P7730" i="1" s="1"/>
  <c r="O7731" i="1"/>
  <c r="P7731" i="1" s="1"/>
  <c r="O7732" i="1"/>
  <c r="P7732" i="1" s="1"/>
  <c r="O7733" i="1"/>
  <c r="P7733" i="1" s="1"/>
  <c r="O7734" i="1"/>
  <c r="P7734" i="1" s="1"/>
  <c r="O7735" i="1"/>
  <c r="P7735" i="1" s="1"/>
  <c r="O7736" i="1"/>
  <c r="O7737" i="1"/>
  <c r="O7738" i="1"/>
  <c r="P7738" i="1" s="1"/>
  <c r="O7739" i="1"/>
  <c r="P7739" i="1" s="1"/>
  <c r="O7740" i="1"/>
  <c r="P7740" i="1" s="1"/>
  <c r="O7741" i="1"/>
  <c r="P7741" i="1" s="1"/>
  <c r="O7742" i="1"/>
  <c r="P7742" i="1" s="1"/>
  <c r="O7743" i="1"/>
  <c r="P7743" i="1" s="1"/>
  <c r="O7744" i="1"/>
  <c r="P7744" i="1" s="1"/>
  <c r="O7745" i="1"/>
  <c r="P7745" i="1" s="1"/>
  <c r="O7746" i="1"/>
  <c r="P7746" i="1" s="1"/>
  <c r="O7747" i="1"/>
  <c r="P7747" i="1" s="1"/>
  <c r="O7748" i="1"/>
  <c r="P7748" i="1" s="1"/>
  <c r="U7748" i="1" s="1"/>
  <c r="O7749" i="1"/>
  <c r="P7749" i="1" s="1"/>
  <c r="O7750" i="1"/>
  <c r="P7750" i="1" s="1"/>
  <c r="O7751" i="1"/>
  <c r="O7752" i="1"/>
  <c r="O7753" i="1"/>
  <c r="O7754" i="1"/>
  <c r="P7754" i="1" s="1"/>
  <c r="O7755" i="1"/>
  <c r="P7755" i="1" s="1"/>
  <c r="O7756" i="1"/>
  <c r="P7756" i="1" s="1"/>
  <c r="O7757" i="1"/>
  <c r="P7757" i="1" s="1"/>
  <c r="O7758" i="1"/>
  <c r="P7758" i="1" s="1"/>
  <c r="O7759" i="1"/>
  <c r="P7759" i="1" s="1"/>
  <c r="O7760" i="1"/>
  <c r="P7760" i="1" s="1"/>
  <c r="O7761" i="1"/>
  <c r="O7762" i="1"/>
  <c r="P7762" i="1" s="1"/>
  <c r="O7763" i="1"/>
  <c r="O7764" i="1"/>
  <c r="O7765" i="1"/>
  <c r="P7765" i="1" s="1"/>
  <c r="O7766" i="1"/>
  <c r="P7766" i="1" s="1"/>
  <c r="O7767" i="1"/>
  <c r="P7767" i="1" s="1"/>
  <c r="O7768" i="1"/>
  <c r="P7768" i="1" s="1"/>
  <c r="O7769" i="1"/>
  <c r="P7769" i="1" s="1"/>
  <c r="O7770" i="1"/>
  <c r="P7770" i="1" s="1"/>
  <c r="O7771" i="1"/>
  <c r="P7771" i="1" s="1"/>
  <c r="O7772" i="1"/>
  <c r="P7772" i="1" s="1"/>
  <c r="O7773" i="1"/>
  <c r="P7773" i="1" s="1"/>
  <c r="O7774" i="1"/>
  <c r="P7774" i="1" s="1"/>
  <c r="O7775" i="1"/>
  <c r="P7775" i="1" s="1"/>
  <c r="O7776" i="1"/>
  <c r="P7776" i="1" s="1"/>
  <c r="O7777" i="1"/>
  <c r="O7778" i="1"/>
  <c r="P7778" i="1" s="1"/>
  <c r="O7779" i="1"/>
  <c r="O7780" i="1"/>
  <c r="P7780" i="1" s="1"/>
  <c r="O7781" i="1"/>
  <c r="P7781" i="1" s="1"/>
  <c r="O7782" i="1"/>
  <c r="P7782" i="1" s="1"/>
  <c r="O7783" i="1"/>
  <c r="P7783" i="1" s="1"/>
  <c r="O7784" i="1"/>
  <c r="P7784" i="1" s="1"/>
  <c r="O7785" i="1"/>
  <c r="P7785" i="1" s="1"/>
  <c r="O7786" i="1"/>
  <c r="P7786" i="1" s="1"/>
  <c r="O7787" i="1"/>
  <c r="P7787" i="1" s="1"/>
  <c r="O7788" i="1"/>
  <c r="P7788" i="1" s="1"/>
  <c r="O7789" i="1"/>
  <c r="P7789" i="1" s="1"/>
  <c r="O7790" i="1"/>
  <c r="P7790" i="1" s="1"/>
  <c r="O7791" i="1"/>
  <c r="P7791" i="1" s="1"/>
  <c r="O7792" i="1"/>
  <c r="P7792" i="1" s="1"/>
  <c r="O7793" i="1"/>
  <c r="P7793" i="1" s="1"/>
  <c r="O7794" i="1"/>
  <c r="P7794" i="1" s="1"/>
  <c r="O7795" i="1"/>
  <c r="P7795" i="1" s="1"/>
  <c r="O7796" i="1"/>
  <c r="P7796" i="1" s="1"/>
  <c r="O7797" i="1"/>
  <c r="P7797" i="1" s="1"/>
  <c r="O7798" i="1"/>
  <c r="P7798" i="1" s="1"/>
  <c r="O7799" i="1"/>
  <c r="O7800" i="1"/>
  <c r="O7801" i="1"/>
  <c r="O7802" i="1"/>
  <c r="P7802" i="1" s="1"/>
  <c r="O7803" i="1"/>
  <c r="P7803" i="1" s="1"/>
  <c r="O7804" i="1"/>
  <c r="P7804" i="1" s="1"/>
  <c r="O7805" i="1"/>
  <c r="P7805" i="1" s="1"/>
  <c r="O7806" i="1"/>
  <c r="P7806" i="1" s="1"/>
  <c r="O7807" i="1"/>
  <c r="P7807" i="1" s="1"/>
  <c r="O7808" i="1"/>
  <c r="P7808" i="1" s="1"/>
  <c r="O7809" i="1"/>
  <c r="O7810" i="1"/>
  <c r="P7810" i="1" s="1"/>
  <c r="O7811" i="1"/>
  <c r="O7812" i="1"/>
  <c r="P7812" i="1" s="1"/>
  <c r="U7812" i="1" s="1"/>
  <c r="O7813" i="1"/>
  <c r="P7813" i="1" s="1"/>
  <c r="O7814" i="1"/>
  <c r="P7814" i="1" s="1"/>
  <c r="O7815" i="1"/>
  <c r="O7816" i="1"/>
  <c r="P7816" i="1" s="1"/>
  <c r="O7817" i="1"/>
  <c r="P7817" i="1" s="1"/>
  <c r="O7818" i="1"/>
  <c r="P7818" i="1" s="1"/>
  <c r="O7819" i="1"/>
  <c r="P7819" i="1" s="1"/>
  <c r="O7820" i="1"/>
  <c r="P7820" i="1" s="1"/>
  <c r="O7821" i="1"/>
  <c r="P7821" i="1" s="1"/>
  <c r="O7822" i="1"/>
  <c r="P7822" i="1" s="1"/>
  <c r="O7823" i="1"/>
  <c r="O7824" i="1"/>
  <c r="O7825" i="1"/>
  <c r="O7826" i="1"/>
  <c r="P7826" i="1" s="1"/>
  <c r="O7827" i="1"/>
  <c r="O7828" i="1"/>
  <c r="P7828" i="1" s="1"/>
  <c r="O7829" i="1"/>
  <c r="P7829" i="1" s="1"/>
  <c r="O7830" i="1"/>
  <c r="P7830" i="1" s="1"/>
  <c r="O7831" i="1"/>
  <c r="P7831" i="1" s="1"/>
  <c r="O7832" i="1"/>
  <c r="P7832" i="1" s="1"/>
  <c r="O7833" i="1"/>
  <c r="P7833" i="1" s="1"/>
  <c r="O7834" i="1"/>
  <c r="P7834" i="1" s="1"/>
  <c r="O7835" i="1"/>
  <c r="P7835" i="1" s="1"/>
  <c r="O7836" i="1"/>
  <c r="P7836" i="1" s="1"/>
  <c r="O7837" i="1"/>
  <c r="P7837" i="1" s="1"/>
  <c r="O7838" i="1"/>
  <c r="P7838" i="1" s="1"/>
  <c r="O7839" i="1"/>
  <c r="P7839" i="1" s="1"/>
  <c r="O7840" i="1"/>
  <c r="P7840" i="1" s="1"/>
  <c r="O7841" i="1"/>
  <c r="P7841" i="1" s="1"/>
  <c r="O7842" i="1"/>
  <c r="P7842" i="1" s="1"/>
  <c r="O7843" i="1"/>
  <c r="P7843" i="1" s="1"/>
  <c r="O7844" i="1"/>
  <c r="P7844" i="1" s="1"/>
  <c r="O7845" i="1"/>
  <c r="P7845" i="1" s="1"/>
  <c r="O7846" i="1"/>
  <c r="P7846" i="1" s="1"/>
  <c r="O7847" i="1"/>
  <c r="O7848" i="1"/>
  <c r="P7848" i="1" s="1"/>
  <c r="O7849" i="1"/>
  <c r="P7849" i="1" s="1"/>
  <c r="O7850" i="1"/>
  <c r="P7850" i="1" s="1"/>
  <c r="O7851" i="1"/>
  <c r="O7852" i="1"/>
  <c r="O7853" i="1"/>
  <c r="P7853" i="1" s="1"/>
  <c r="O7854" i="1"/>
  <c r="P7854" i="1" s="1"/>
  <c r="O7855" i="1"/>
  <c r="P7855" i="1" s="1"/>
  <c r="O7856" i="1"/>
  <c r="P7856" i="1" s="1"/>
  <c r="O7857" i="1"/>
  <c r="P7857" i="1" s="1"/>
  <c r="O7858" i="1"/>
  <c r="P7858" i="1" s="1"/>
  <c r="O7859" i="1"/>
  <c r="P7859" i="1" s="1"/>
  <c r="O7860" i="1"/>
  <c r="P7860" i="1" s="1"/>
  <c r="O7861" i="1"/>
  <c r="P7861" i="1" s="1"/>
  <c r="O7862" i="1"/>
  <c r="P7862" i="1" s="1"/>
  <c r="O7863" i="1"/>
  <c r="O7864" i="1"/>
  <c r="P7864" i="1" s="1"/>
  <c r="O7865" i="1"/>
  <c r="P7865" i="1" s="1"/>
  <c r="O7866" i="1"/>
  <c r="P7866" i="1" s="1"/>
  <c r="O7867" i="1"/>
  <c r="P7867" i="1" s="1"/>
  <c r="O7868" i="1"/>
  <c r="P7868" i="1" s="1"/>
  <c r="O7869" i="1"/>
  <c r="P7869" i="1" s="1"/>
  <c r="O7870" i="1"/>
  <c r="P7870" i="1" s="1"/>
  <c r="O7871" i="1"/>
  <c r="O7872" i="1"/>
  <c r="O7873" i="1"/>
  <c r="O7874" i="1"/>
  <c r="P7874" i="1" s="1"/>
  <c r="O7875" i="1"/>
  <c r="O7876" i="1"/>
  <c r="P7876" i="1" s="1"/>
  <c r="U7876" i="1" s="1"/>
  <c r="O7877" i="1"/>
  <c r="P7877" i="1" s="1"/>
  <c r="O7878" i="1"/>
  <c r="P7878" i="1" s="1"/>
  <c r="O7879" i="1"/>
  <c r="P7879" i="1" s="1"/>
  <c r="O7880" i="1"/>
  <c r="P7880" i="1" s="1"/>
  <c r="O7881" i="1"/>
  <c r="P7881" i="1" s="1"/>
  <c r="O7882" i="1"/>
  <c r="P7882" i="1" s="1"/>
  <c r="O7883" i="1"/>
  <c r="P7883" i="1" s="1"/>
  <c r="O7884" i="1"/>
  <c r="P7884" i="1" s="1"/>
  <c r="O7885" i="1"/>
  <c r="P7885" i="1" s="1"/>
  <c r="O7886" i="1"/>
  <c r="P7886" i="1" s="1"/>
  <c r="O7887" i="1"/>
  <c r="O7888" i="1"/>
  <c r="O7889" i="1"/>
  <c r="P7889" i="1" s="1"/>
  <c r="O7890" i="1"/>
  <c r="P7890" i="1" s="1"/>
  <c r="O7891" i="1"/>
  <c r="P7891" i="1" s="1"/>
  <c r="O7892" i="1"/>
  <c r="P7892" i="1" s="1"/>
  <c r="O7893" i="1"/>
  <c r="P7893" i="1" s="1"/>
  <c r="O7894" i="1"/>
  <c r="P7894" i="1" s="1"/>
  <c r="O7895" i="1"/>
  <c r="P7895" i="1" s="1"/>
  <c r="O7896" i="1"/>
  <c r="O7897" i="1"/>
  <c r="O7898" i="1"/>
  <c r="P7898" i="1" s="1"/>
  <c r="O7899" i="1"/>
  <c r="O7900" i="1"/>
  <c r="O7901" i="1"/>
  <c r="P7901" i="1" s="1"/>
  <c r="O7902" i="1"/>
  <c r="P7902" i="1" s="1"/>
  <c r="O7903" i="1"/>
  <c r="P7903" i="1" s="1"/>
  <c r="O7904" i="1"/>
  <c r="P7904" i="1" s="1"/>
  <c r="O7905" i="1"/>
  <c r="P7905" i="1" s="1"/>
  <c r="O7906" i="1"/>
  <c r="P7906" i="1" s="1"/>
  <c r="O7907" i="1"/>
  <c r="P7907" i="1" s="1"/>
  <c r="O7908" i="1"/>
  <c r="P7908" i="1" s="1"/>
  <c r="O7909" i="1"/>
  <c r="P7909" i="1" s="1"/>
  <c r="O7910" i="1"/>
  <c r="P7910" i="1" s="1"/>
  <c r="O7911" i="1"/>
  <c r="O7912" i="1"/>
  <c r="P7912" i="1" s="1"/>
  <c r="O7913" i="1"/>
  <c r="P7913" i="1" s="1"/>
  <c r="O7914" i="1"/>
  <c r="P7914" i="1" s="1"/>
  <c r="O7915" i="1"/>
  <c r="P7915" i="1" s="1"/>
  <c r="O7916" i="1"/>
  <c r="P7916" i="1" s="1"/>
  <c r="O7917" i="1"/>
  <c r="P7917" i="1" s="1"/>
  <c r="O7918" i="1"/>
  <c r="P7918" i="1" s="1"/>
  <c r="O7919" i="1"/>
  <c r="O7920" i="1"/>
  <c r="O7921" i="1"/>
  <c r="P7921" i="1" s="1"/>
  <c r="O7922" i="1"/>
  <c r="P7922" i="1" s="1"/>
  <c r="O7923" i="1"/>
  <c r="P7923" i="1" s="1"/>
  <c r="O7924" i="1"/>
  <c r="O7925" i="1"/>
  <c r="P7925" i="1" s="1"/>
  <c r="O7926" i="1"/>
  <c r="P7926" i="1" s="1"/>
  <c r="O7927" i="1"/>
  <c r="P7927" i="1" s="1"/>
  <c r="O7928" i="1"/>
  <c r="P7928" i="1" s="1"/>
  <c r="O7929" i="1"/>
  <c r="P7929" i="1" s="1"/>
  <c r="O7930" i="1"/>
  <c r="P7930" i="1" s="1"/>
  <c r="O7931" i="1"/>
  <c r="P7931" i="1" s="1"/>
  <c r="O7932" i="1"/>
  <c r="P7932" i="1" s="1"/>
  <c r="O7933" i="1"/>
  <c r="P7933" i="1" s="1"/>
  <c r="O7934" i="1"/>
  <c r="P7934" i="1" s="1"/>
  <c r="O7935" i="1"/>
  <c r="O7936" i="1"/>
  <c r="O7937" i="1"/>
  <c r="P7937" i="1" s="1"/>
  <c r="O7938" i="1"/>
  <c r="P7938" i="1" s="1"/>
  <c r="O7939" i="1"/>
  <c r="P7939" i="1" s="1"/>
  <c r="O7940" i="1"/>
  <c r="P7940" i="1" s="1"/>
  <c r="U7940" i="1" s="1"/>
  <c r="O7941" i="1"/>
  <c r="P7941" i="1" s="1"/>
  <c r="O7942" i="1"/>
  <c r="P7942" i="1" s="1"/>
  <c r="O7943" i="1"/>
  <c r="P7943" i="1" s="1"/>
  <c r="O7944" i="1"/>
  <c r="O7945" i="1"/>
  <c r="O7946" i="1"/>
  <c r="P7946" i="1" s="1"/>
  <c r="O7947" i="1"/>
  <c r="O7948" i="1"/>
  <c r="O7949" i="1"/>
  <c r="P7949" i="1" s="1"/>
  <c r="O7950" i="1"/>
  <c r="P7950" i="1" s="1"/>
  <c r="O7951" i="1"/>
  <c r="P7951" i="1" s="1"/>
  <c r="O7952" i="1"/>
  <c r="P7952" i="1" s="1"/>
  <c r="O7953" i="1"/>
  <c r="P7953" i="1" s="1"/>
  <c r="O7954" i="1"/>
  <c r="P7954" i="1" s="1"/>
  <c r="O7955" i="1"/>
  <c r="P7955" i="1" s="1"/>
  <c r="O7956" i="1"/>
  <c r="P7956" i="1" s="1"/>
  <c r="O7957" i="1"/>
  <c r="P7957" i="1" s="1"/>
  <c r="O7958" i="1"/>
  <c r="P7958" i="1" s="1"/>
  <c r="O7959" i="1"/>
  <c r="P7959" i="1" s="1"/>
  <c r="O7960" i="1"/>
  <c r="O7961" i="1"/>
  <c r="O7962" i="1"/>
  <c r="P7962" i="1" s="1"/>
  <c r="O7963" i="1"/>
  <c r="P7963" i="1" s="1"/>
  <c r="O7964" i="1"/>
  <c r="P7964" i="1" s="1"/>
  <c r="O7965" i="1"/>
  <c r="P7965" i="1" s="1"/>
  <c r="O7966" i="1"/>
  <c r="P7966" i="1" s="1"/>
  <c r="O7967" i="1"/>
  <c r="P7967" i="1" s="1"/>
  <c r="O7968" i="1"/>
  <c r="P7968" i="1" s="1"/>
  <c r="O7969" i="1"/>
  <c r="O7970" i="1"/>
  <c r="P7970" i="1" s="1"/>
  <c r="O7971" i="1"/>
  <c r="O7972" i="1"/>
  <c r="O7973" i="1"/>
  <c r="P7973" i="1" s="1"/>
  <c r="O7974" i="1"/>
  <c r="P7974" i="1" s="1"/>
  <c r="O7975" i="1"/>
  <c r="P7975" i="1" s="1"/>
  <c r="O7976" i="1"/>
  <c r="P7976" i="1" s="1"/>
  <c r="O7977" i="1"/>
  <c r="P7977" i="1" s="1"/>
  <c r="O7978" i="1"/>
  <c r="P7978" i="1" s="1"/>
  <c r="O7979" i="1"/>
  <c r="P7979" i="1" s="1"/>
  <c r="O7980" i="1"/>
  <c r="P7980" i="1" s="1"/>
  <c r="O7981" i="1"/>
  <c r="P7981" i="1" s="1"/>
  <c r="O7982" i="1"/>
  <c r="P7982" i="1" s="1"/>
  <c r="O7983" i="1"/>
  <c r="O7984" i="1"/>
  <c r="O7985" i="1"/>
  <c r="P7985" i="1" s="1"/>
  <c r="O7986" i="1"/>
  <c r="P7986" i="1" s="1"/>
  <c r="O7987" i="1"/>
  <c r="P7987" i="1" s="1"/>
  <c r="O7988" i="1"/>
  <c r="P7988" i="1" s="1"/>
  <c r="O7989" i="1"/>
  <c r="P7989" i="1" s="1"/>
  <c r="O7990" i="1"/>
  <c r="P7990" i="1" s="1"/>
  <c r="O7991" i="1"/>
  <c r="P7991" i="1" s="1"/>
  <c r="O7992" i="1"/>
  <c r="O7993" i="1"/>
  <c r="O7994" i="1"/>
  <c r="P7994" i="1" s="1"/>
  <c r="O7995" i="1"/>
  <c r="P7995" i="1" s="1"/>
  <c r="O7996" i="1"/>
  <c r="P7996" i="1" s="1"/>
  <c r="O7997" i="1"/>
  <c r="P7997" i="1" s="1"/>
  <c r="O7998" i="1"/>
  <c r="P7998" i="1" s="1"/>
  <c r="O7999" i="1"/>
  <c r="P7999" i="1" s="1"/>
  <c r="O8000" i="1"/>
  <c r="P8000" i="1" s="1"/>
  <c r="O8001" i="1"/>
  <c r="P8001" i="1" s="1"/>
  <c r="O8002" i="1"/>
  <c r="P8002" i="1" s="1"/>
  <c r="O8003" i="1"/>
  <c r="P8003" i="1" s="1"/>
  <c r="O8004" i="1"/>
  <c r="P8004" i="1" s="1"/>
  <c r="U8004" i="1" s="1"/>
  <c r="O8005" i="1"/>
  <c r="P8005" i="1" s="1"/>
  <c r="O8006" i="1"/>
  <c r="P8006" i="1" s="1"/>
  <c r="O8007" i="1"/>
  <c r="O8008" i="1"/>
  <c r="O8009" i="1"/>
  <c r="O8010" i="1"/>
  <c r="P8010" i="1" s="1"/>
  <c r="O8011" i="1"/>
  <c r="P8011" i="1" s="1"/>
  <c r="O8012" i="1"/>
  <c r="P8012" i="1" s="1"/>
  <c r="O8013" i="1"/>
  <c r="P8013" i="1" s="1"/>
  <c r="O8014" i="1"/>
  <c r="P8014" i="1" s="1"/>
  <c r="O8015" i="1"/>
  <c r="P8015" i="1" s="1"/>
  <c r="O8016" i="1"/>
  <c r="P8016" i="1" s="1"/>
  <c r="O8017" i="1"/>
  <c r="O8018" i="1"/>
  <c r="P8018" i="1" s="1"/>
  <c r="O8019" i="1"/>
  <c r="O8020" i="1"/>
  <c r="O8021" i="1"/>
  <c r="P8021" i="1" s="1"/>
  <c r="O8022" i="1"/>
  <c r="P8022" i="1" s="1"/>
  <c r="O8023" i="1"/>
  <c r="P8023" i="1" s="1"/>
  <c r="O8024" i="1"/>
  <c r="P8024" i="1" s="1"/>
  <c r="O8025" i="1"/>
  <c r="P8025" i="1" s="1"/>
  <c r="O8026" i="1"/>
  <c r="P8026" i="1" s="1"/>
  <c r="O8027" i="1"/>
  <c r="P8027" i="1" s="1"/>
  <c r="O8028" i="1"/>
  <c r="P8028" i="1" s="1"/>
  <c r="O8029" i="1"/>
  <c r="P8029" i="1" s="1"/>
  <c r="O8030" i="1"/>
  <c r="P8030" i="1" s="1"/>
  <c r="O8031" i="1"/>
  <c r="P8031" i="1" s="1"/>
  <c r="O8032" i="1"/>
  <c r="P8032" i="1" s="1"/>
  <c r="O8033" i="1"/>
  <c r="O8034" i="1"/>
  <c r="P8034" i="1" s="1"/>
  <c r="O8035" i="1"/>
  <c r="O8036" i="1"/>
  <c r="P8036" i="1" s="1"/>
  <c r="O8037" i="1"/>
  <c r="P8037" i="1" s="1"/>
  <c r="O8038" i="1"/>
  <c r="P8038" i="1" s="1"/>
  <c r="O8039" i="1"/>
  <c r="P8039" i="1" s="1"/>
  <c r="O8040" i="1"/>
  <c r="P8040" i="1" s="1"/>
  <c r="O8041" i="1"/>
  <c r="P8041" i="1" s="1"/>
  <c r="O8042" i="1"/>
  <c r="P8042" i="1" s="1"/>
  <c r="O8043" i="1"/>
  <c r="P8043" i="1" s="1"/>
  <c r="O8044" i="1"/>
  <c r="P8044" i="1" s="1"/>
  <c r="O8045" i="1"/>
  <c r="P8045" i="1" s="1"/>
  <c r="O8046" i="1"/>
  <c r="P8046" i="1" s="1"/>
  <c r="O8047" i="1"/>
  <c r="P8047" i="1" s="1"/>
  <c r="O8048" i="1"/>
  <c r="P8048" i="1" s="1"/>
  <c r="O8049" i="1"/>
  <c r="P8049" i="1" s="1"/>
  <c r="O8050" i="1"/>
  <c r="P8050" i="1" s="1"/>
  <c r="O8051" i="1"/>
  <c r="P8051" i="1" s="1"/>
  <c r="O8052" i="1"/>
  <c r="P8052" i="1" s="1"/>
  <c r="O8053" i="1"/>
  <c r="P8053" i="1" s="1"/>
  <c r="O8054" i="1"/>
  <c r="P8054" i="1" s="1"/>
  <c r="O8055" i="1"/>
  <c r="O8056" i="1"/>
  <c r="O8057" i="1"/>
  <c r="O8058" i="1"/>
  <c r="P8058" i="1" s="1"/>
  <c r="O8059" i="1"/>
  <c r="P8059" i="1" s="1"/>
  <c r="O8060" i="1"/>
  <c r="P8060" i="1" s="1"/>
  <c r="O8061" i="1"/>
  <c r="P8061" i="1" s="1"/>
  <c r="O8062" i="1"/>
  <c r="P8062" i="1" s="1"/>
  <c r="O8063" i="1"/>
  <c r="P8063" i="1" s="1"/>
  <c r="O8064" i="1"/>
  <c r="P8064" i="1" s="1"/>
  <c r="O8065" i="1"/>
  <c r="O8066" i="1"/>
  <c r="P8066" i="1" s="1"/>
  <c r="O8067" i="1"/>
  <c r="O8068" i="1"/>
  <c r="P8068" i="1" s="1"/>
  <c r="U8068" i="1" s="1"/>
  <c r="O8069" i="1"/>
  <c r="P8069" i="1" s="1"/>
  <c r="O8070" i="1"/>
  <c r="P8070" i="1" s="1"/>
  <c r="O8071" i="1"/>
  <c r="O8072" i="1"/>
  <c r="P8072" i="1" s="1"/>
  <c r="O8073" i="1"/>
  <c r="P8073" i="1" s="1"/>
  <c r="O8074" i="1"/>
  <c r="P8074" i="1" s="1"/>
  <c r="O8075" i="1"/>
  <c r="P8075" i="1" s="1"/>
  <c r="O8076" i="1"/>
  <c r="P8076" i="1" s="1"/>
  <c r="O8077" i="1"/>
  <c r="P8077" i="1" s="1"/>
  <c r="O8078" i="1"/>
  <c r="P8078" i="1" s="1"/>
  <c r="O8079" i="1"/>
  <c r="O8080" i="1"/>
  <c r="O8081" i="1"/>
  <c r="O8082" i="1"/>
  <c r="P8082" i="1" s="1"/>
  <c r="O8083" i="1"/>
  <c r="O8084" i="1"/>
  <c r="P8084" i="1" s="1"/>
  <c r="O8085" i="1"/>
  <c r="P8085" i="1" s="1"/>
  <c r="O8086" i="1"/>
  <c r="P8086" i="1" s="1"/>
  <c r="O8087" i="1"/>
  <c r="P8087" i="1" s="1"/>
  <c r="O8088" i="1"/>
  <c r="P8088" i="1" s="1"/>
  <c r="O8089" i="1"/>
  <c r="P8089" i="1" s="1"/>
  <c r="O8090" i="1"/>
  <c r="P8090" i="1" s="1"/>
  <c r="O8091" i="1"/>
  <c r="P8091" i="1" s="1"/>
  <c r="O8092" i="1"/>
  <c r="P8092" i="1" s="1"/>
  <c r="O8093" i="1"/>
  <c r="P8093" i="1" s="1"/>
  <c r="O8094" i="1"/>
  <c r="P8094" i="1" s="1"/>
  <c r="O8095" i="1"/>
  <c r="P8095" i="1" s="1"/>
  <c r="O8096" i="1"/>
  <c r="P8096" i="1" s="1"/>
  <c r="O8097" i="1"/>
  <c r="P8097" i="1" s="1"/>
  <c r="O8098" i="1"/>
  <c r="P8098" i="1" s="1"/>
  <c r="O8099" i="1"/>
  <c r="P8099" i="1" s="1"/>
  <c r="O8100" i="1"/>
  <c r="P8100" i="1" s="1"/>
  <c r="O8101" i="1"/>
  <c r="P8101" i="1" s="1"/>
  <c r="O8102" i="1"/>
  <c r="P8102" i="1" s="1"/>
  <c r="O8103" i="1"/>
  <c r="O8104" i="1"/>
  <c r="O8105" i="1"/>
  <c r="P8105" i="1" s="1"/>
  <c r="O8106" i="1"/>
  <c r="P8106" i="1" s="1"/>
  <c r="O8107" i="1"/>
  <c r="O8108" i="1"/>
  <c r="P8108" i="1" s="1"/>
  <c r="O8109" i="1"/>
  <c r="P8109" i="1" s="1"/>
  <c r="O8110" i="1"/>
  <c r="P8110" i="1" s="1"/>
  <c r="O8111" i="1"/>
  <c r="P8111" i="1" s="1"/>
  <c r="O8112" i="1"/>
  <c r="O8113" i="1"/>
  <c r="O8114" i="1"/>
  <c r="P8114" i="1" s="1"/>
  <c r="O8115" i="1"/>
  <c r="P8115" i="1" s="1"/>
  <c r="O8116" i="1"/>
  <c r="O8117" i="1"/>
  <c r="P8117" i="1" s="1"/>
  <c r="O8118" i="1"/>
  <c r="P8118" i="1" s="1"/>
  <c r="O8119" i="1"/>
  <c r="P8119" i="1" s="1"/>
  <c r="O8120" i="1"/>
  <c r="P8120" i="1" s="1"/>
  <c r="O8121" i="1"/>
  <c r="P8121" i="1" s="1"/>
  <c r="O8122" i="1"/>
  <c r="P8122" i="1" s="1"/>
  <c r="O8123" i="1"/>
  <c r="P8123" i="1" s="1"/>
  <c r="O8124" i="1"/>
  <c r="P8124" i="1" s="1"/>
  <c r="O8125" i="1"/>
  <c r="P8125" i="1" s="1"/>
  <c r="O8126" i="1"/>
  <c r="P8126" i="1" s="1"/>
  <c r="O8127" i="1"/>
  <c r="O8128" i="1"/>
  <c r="P8128" i="1" s="1"/>
  <c r="O8129" i="1"/>
  <c r="P8129" i="1" s="1"/>
  <c r="O8130" i="1"/>
  <c r="P8130" i="1" s="1"/>
  <c r="O8131" i="1"/>
  <c r="P8131" i="1" s="1"/>
  <c r="O8132" i="1"/>
  <c r="P8132" i="1" s="1"/>
  <c r="U8132" i="1" s="1"/>
  <c r="O8133" i="1"/>
  <c r="P8133" i="1" s="1"/>
  <c r="O8134" i="1"/>
  <c r="P8134" i="1" s="1"/>
  <c r="O8135" i="1"/>
  <c r="O8136" i="1"/>
  <c r="O8137" i="1"/>
  <c r="O8138" i="1"/>
  <c r="P8138" i="1" s="1"/>
  <c r="O8139" i="1"/>
  <c r="P8139" i="1" s="1"/>
  <c r="O8140" i="1"/>
  <c r="P8140" i="1" s="1"/>
  <c r="O8141" i="1"/>
  <c r="P8141" i="1" s="1"/>
  <c r="O8142" i="1"/>
  <c r="P8142" i="1" s="1"/>
  <c r="O8143" i="1"/>
  <c r="P8143" i="1" s="1"/>
  <c r="O8144" i="1"/>
  <c r="O8145" i="1"/>
  <c r="O8146" i="1"/>
  <c r="P8146" i="1" s="1"/>
  <c r="O8147" i="1"/>
  <c r="O8148" i="1"/>
  <c r="O8149" i="1"/>
  <c r="P8149" i="1" s="1"/>
  <c r="O8150" i="1"/>
  <c r="P8150" i="1" s="1"/>
  <c r="O8151" i="1"/>
  <c r="P8151" i="1" s="1"/>
  <c r="O8152" i="1"/>
  <c r="P8152" i="1" s="1"/>
  <c r="O8153" i="1"/>
  <c r="P8153" i="1" s="1"/>
  <c r="O8154" i="1"/>
  <c r="P8154" i="1" s="1"/>
  <c r="O8155" i="1"/>
  <c r="P8155" i="1" s="1"/>
  <c r="O8156" i="1"/>
  <c r="P8156" i="1" s="1"/>
  <c r="O8157" i="1"/>
  <c r="P8157" i="1" s="1"/>
  <c r="O8158" i="1"/>
  <c r="P8158" i="1" s="1"/>
  <c r="O8159" i="1"/>
  <c r="P8159" i="1" s="1"/>
  <c r="O8160" i="1"/>
  <c r="P8160" i="1" s="1"/>
  <c r="O8161" i="1"/>
  <c r="P8161" i="1" s="1"/>
  <c r="O8162" i="1"/>
  <c r="P8162" i="1" s="1"/>
  <c r="O8163" i="1"/>
  <c r="P8163" i="1" s="1"/>
  <c r="O8164" i="1"/>
  <c r="P8164" i="1" s="1"/>
  <c r="O8165" i="1"/>
  <c r="P8165" i="1" s="1"/>
  <c r="O8166" i="1"/>
  <c r="P8166" i="1" s="1"/>
  <c r="O8167" i="1"/>
  <c r="O8168" i="1"/>
  <c r="O8169" i="1"/>
  <c r="P8169" i="1" s="1"/>
  <c r="O8170" i="1"/>
  <c r="P8170" i="1" s="1"/>
  <c r="O8171" i="1"/>
  <c r="P8171" i="1" s="1"/>
  <c r="O8172" i="1"/>
  <c r="P8172" i="1" s="1"/>
  <c r="O8173" i="1"/>
  <c r="P8173" i="1" s="1"/>
  <c r="O8174" i="1"/>
  <c r="P8174" i="1" s="1"/>
  <c r="O8175" i="1"/>
  <c r="O8176" i="1"/>
  <c r="O8177" i="1"/>
  <c r="O8178" i="1"/>
  <c r="P8178" i="1" s="1"/>
  <c r="O8179" i="1"/>
  <c r="P8179" i="1" s="1"/>
  <c r="O8180" i="1"/>
  <c r="O8181" i="1"/>
  <c r="P8181" i="1" s="1"/>
  <c r="O8182" i="1"/>
  <c r="P8182" i="1" s="1"/>
  <c r="O8183" i="1"/>
  <c r="P8183" i="1" s="1"/>
  <c r="O8184" i="1"/>
  <c r="P8184" i="1" s="1"/>
  <c r="O8185" i="1"/>
  <c r="O8186" i="1"/>
  <c r="P8186" i="1" s="1"/>
  <c r="O8187" i="1"/>
  <c r="O8188" i="1"/>
  <c r="P8188" i="1" s="1"/>
  <c r="O8189" i="1"/>
  <c r="P8189" i="1" s="1"/>
  <c r="O8190" i="1"/>
  <c r="P8190" i="1" s="1"/>
  <c r="O8191" i="1"/>
  <c r="P8191" i="1" s="1"/>
  <c r="O8192" i="1"/>
  <c r="P8192" i="1" s="1"/>
  <c r="O8193" i="1"/>
  <c r="P8193" i="1" s="1"/>
  <c r="O8194" i="1"/>
  <c r="P8194" i="1" s="1"/>
  <c r="O8195" i="1"/>
  <c r="P8195" i="1" s="1"/>
  <c r="O8196" i="1"/>
  <c r="P8196" i="1" s="1"/>
  <c r="O8197" i="1"/>
  <c r="P8197" i="1" s="1"/>
  <c r="O8198" i="1"/>
  <c r="P8198" i="1" s="1"/>
  <c r="O8199" i="1"/>
  <c r="O8200" i="1"/>
  <c r="O8201" i="1"/>
  <c r="P8201" i="1" s="1"/>
  <c r="O8202" i="1"/>
  <c r="P8202" i="1" s="1"/>
  <c r="O8203" i="1"/>
  <c r="P8203" i="1" s="1"/>
  <c r="O8204" i="1"/>
  <c r="P8204" i="1" s="1"/>
  <c r="O8205" i="1"/>
  <c r="P8205" i="1" s="1"/>
  <c r="O8206" i="1"/>
  <c r="P8206" i="1" s="1"/>
  <c r="O8207" i="1"/>
  <c r="O8208" i="1"/>
  <c r="O8209" i="1"/>
  <c r="O8210" i="1"/>
  <c r="P8210" i="1" s="1"/>
  <c r="O8211" i="1"/>
  <c r="O8212" i="1"/>
  <c r="P8212" i="1" s="1"/>
  <c r="O8213" i="1"/>
  <c r="P8213" i="1" s="1"/>
  <c r="O8214" i="1"/>
  <c r="P8214" i="1" s="1"/>
  <c r="O8215" i="1"/>
  <c r="P8215" i="1" s="1"/>
  <c r="O8216" i="1"/>
  <c r="P8216" i="1" s="1"/>
  <c r="O8217" i="1"/>
  <c r="O8218" i="1"/>
  <c r="P8218" i="1" s="1"/>
  <c r="O8219" i="1"/>
  <c r="O8220" i="1"/>
  <c r="O8221" i="1"/>
  <c r="O8222" i="1"/>
  <c r="P8222" i="1" s="1"/>
  <c r="O8223" i="1"/>
  <c r="P8223" i="1" s="1"/>
  <c r="O8224" i="1"/>
  <c r="P8224" i="1" s="1"/>
  <c r="O8225" i="1"/>
  <c r="P8225" i="1" s="1"/>
  <c r="O8226" i="1"/>
  <c r="P8226" i="1" s="1"/>
  <c r="O8227" i="1"/>
  <c r="P8227" i="1" s="1"/>
  <c r="O8228" i="1"/>
  <c r="P8228" i="1" s="1"/>
  <c r="O8229" i="1"/>
  <c r="P8229" i="1" s="1"/>
  <c r="O8230" i="1"/>
  <c r="P8230" i="1" s="1"/>
  <c r="O8231" i="1"/>
  <c r="O8232" i="1"/>
  <c r="P8232" i="1" s="1"/>
  <c r="O8233" i="1"/>
  <c r="P8233" i="1" s="1"/>
  <c r="O8234" i="1"/>
  <c r="P8234" i="1" s="1"/>
  <c r="O8235" i="1"/>
  <c r="P8235" i="1" s="1"/>
  <c r="O8236" i="1"/>
  <c r="P8236" i="1" s="1"/>
  <c r="O8237" i="1"/>
  <c r="P8237" i="1" s="1"/>
  <c r="O8238" i="1"/>
  <c r="P8238" i="1" s="1"/>
  <c r="O8239" i="1"/>
  <c r="O8240" i="1"/>
  <c r="O8241" i="1"/>
  <c r="O8242" i="1"/>
  <c r="P8242" i="1" s="1"/>
  <c r="O8243" i="1"/>
  <c r="P8243" i="1" s="1"/>
  <c r="O8244" i="1"/>
  <c r="P8244" i="1" s="1"/>
  <c r="O8245" i="1"/>
  <c r="P8245" i="1" s="1"/>
  <c r="O8246" i="1"/>
  <c r="P8246" i="1" s="1"/>
  <c r="O8247" i="1"/>
  <c r="P8247" i="1" s="1"/>
  <c r="O8248" i="1"/>
  <c r="O8249" i="1"/>
  <c r="O8250" i="1"/>
  <c r="P8250" i="1" s="1"/>
  <c r="O8251" i="1"/>
  <c r="O8252" i="1"/>
  <c r="P8252" i="1" s="1"/>
  <c r="O8253" i="1"/>
  <c r="O8254" i="1"/>
  <c r="P8254" i="1" s="1"/>
  <c r="O8255" i="1"/>
  <c r="P8255" i="1" s="1"/>
  <c r="O8256" i="1"/>
  <c r="P8256" i="1" s="1"/>
  <c r="O8257" i="1"/>
  <c r="P8257" i="1" s="1"/>
  <c r="O8258" i="1"/>
  <c r="P8258" i="1" s="1"/>
  <c r="O8259" i="1"/>
  <c r="P8259" i="1" s="1"/>
  <c r="O8260" i="1"/>
  <c r="P8260" i="1" s="1"/>
  <c r="U8260" i="1" s="1"/>
  <c r="O8261" i="1"/>
  <c r="P8261" i="1" s="1"/>
  <c r="O8262" i="1"/>
  <c r="P8262" i="1" s="1"/>
  <c r="O8263" i="1"/>
  <c r="O8264" i="1"/>
  <c r="P8264" i="1" s="1"/>
  <c r="O8265" i="1"/>
  <c r="P8265" i="1" s="1"/>
  <c r="O8266" i="1"/>
  <c r="P8266" i="1" s="1"/>
  <c r="O8267" i="1"/>
  <c r="P8267" i="1" s="1"/>
  <c r="O8268" i="1"/>
  <c r="P8268" i="1" s="1"/>
  <c r="O8269" i="1"/>
  <c r="P8269" i="1" s="1"/>
  <c r="O8270" i="1"/>
  <c r="P8270" i="1" s="1"/>
  <c r="O8271" i="1"/>
  <c r="O8272" i="1"/>
  <c r="O8273" i="1"/>
  <c r="O8274" i="1"/>
  <c r="P8274" i="1" s="1"/>
  <c r="O8275" i="1"/>
  <c r="P8275" i="1" s="1"/>
  <c r="O8276" i="1"/>
  <c r="P8276" i="1" s="1"/>
  <c r="O8277" i="1"/>
  <c r="P8277" i="1" s="1"/>
  <c r="O8278" i="1"/>
  <c r="P8278" i="1" s="1"/>
  <c r="O8279" i="1"/>
  <c r="P8279" i="1" s="1"/>
  <c r="O8280" i="1"/>
  <c r="O8281" i="1"/>
  <c r="O8282" i="1"/>
  <c r="P8282" i="1" s="1"/>
  <c r="O8283" i="1"/>
  <c r="O8284" i="1"/>
  <c r="O8285" i="1"/>
  <c r="P8285" i="1" s="1"/>
  <c r="O8286" i="1"/>
  <c r="P8286" i="1" s="1"/>
  <c r="O8287" i="1"/>
  <c r="P8287" i="1" s="1"/>
  <c r="O8288" i="1"/>
  <c r="P8288" i="1" s="1"/>
  <c r="O8289" i="1"/>
  <c r="P8289" i="1" s="1"/>
  <c r="O8290" i="1"/>
  <c r="P8290" i="1" s="1"/>
  <c r="O8291" i="1"/>
  <c r="P8291" i="1" s="1"/>
  <c r="O8292" i="1"/>
  <c r="P8292" i="1" s="1"/>
  <c r="O8293" i="1"/>
  <c r="P8293" i="1" s="1"/>
  <c r="O8294" i="1"/>
  <c r="P8294" i="1" s="1"/>
  <c r="O8295" i="1"/>
  <c r="P8295" i="1" s="1"/>
  <c r="O8296" i="1"/>
  <c r="P8296" i="1" s="1"/>
  <c r="O8297" i="1"/>
  <c r="P8297" i="1" s="1"/>
  <c r="O8298" i="1"/>
  <c r="P8298" i="1" s="1"/>
  <c r="O8299" i="1"/>
  <c r="P8299" i="1" s="1"/>
  <c r="O8300" i="1"/>
  <c r="P8300" i="1" s="1"/>
  <c r="O8301" i="1"/>
  <c r="P8301" i="1" s="1"/>
  <c r="O8302" i="1"/>
  <c r="P8302" i="1" s="1"/>
  <c r="O8303" i="1"/>
  <c r="O8304" i="1"/>
  <c r="O8305" i="1"/>
  <c r="P8305" i="1" s="1"/>
  <c r="O8306" i="1"/>
  <c r="P8306" i="1" s="1"/>
  <c r="O8307" i="1"/>
  <c r="P8307" i="1" s="1"/>
  <c r="O8308" i="1"/>
  <c r="P8308" i="1" s="1"/>
  <c r="O8309" i="1"/>
  <c r="P8309" i="1" s="1"/>
  <c r="O8310" i="1"/>
  <c r="P8310" i="1" s="1"/>
  <c r="O8311" i="1"/>
  <c r="O8312" i="1"/>
  <c r="O8313" i="1"/>
  <c r="O8314" i="1"/>
  <c r="P8314" i="1" s="1"/>
  <c r="O8315" i="1"/>
  <c r="O8316" i="1"/>
  <c r="P8316" i="1" s="1"/>
  <c r="O8317" i="1"/>
  <c r="P8317" i="1" s="1"/>
  <c r="O8318" i="1"/>
  <c r="P8318" i="1" s="1"/>
  <c r="O8319" i="1"/>
  <c r="P8319" i="1" s="1"/>
  <c r="O8320" i="1"/>
  <c r="P8320" i="1" s="1"/>
  <c r="O8321" i="1"/>
  <c r="O8322" i="1"/>
  <c r="P8322" i="1" s="1"/>
  <c r="O8323" i="1"/>
  <c r="O8324" i="1"/>
  <c r="O8325" i="1"/>
  <c r="P8325" i="1" s="1"/>
  <c r="O8326" i="1"/>
  <c r="P8326" i="1" s="1"/>
  <c r="O8327" i="1"/>
  <c r="P8327" i="1" s="1"/>
  <c r="O8328" i="1"/>
  <c r="P8328" i="1" s="1"/>
  <c r="O8329" i="1"/>
  <c r="P8329" i="1" s="1"/>
  <c r="O8330" i="1"/>
  <c r="P8330" i="1" s="1"/>
  <c r="O8331" i="1"/>
  <c r="P8331" i="1" s="1"/>
  <c r="O8332" i="1"/>
  <c r="P8332" i="1" s="1"/>
  <c r="O8333" i="1"/>
  <c r="P8333" i="1" s="1"/>
  <c r="O8334" i="1"/>
  <c r="P8334" i="1" s="1"/>
  <c r="O8335" i="1"/>
  <c r="O8336" i="1"/>
  <c r="O8337" i="1"/>
  <c r="P8337" i="1" s="1"/>
  <c r="O8338" i="1"/>
  <c r="P8338" i="1" s="1"/>
  <c r="O8339" i="1"/>
  <c r="P8339" i="1" s="1"/>
  <c r="O8340" i="1"/>
  <c r="P8340" i="1" s="1"/>
  <c r="O8341" i="1"/>
  <c r="P8341" i="1" s="1"/>
  <c r="O8342" i="1"/>
  <c r="P8342" i="1" s="1"/>
  <c r="O8343" i="1"/>
  <c r="P8343" i="1" s="1"/>
  <c r="O8344" i="1"/>
  <c r="O8345" i="1"/>
  <c r="O8346" i="1"/>
  <c r="P8346" i="1" s="1"/>
  <c r="O8347" i="1"/>
  <c r="O8348" i="1"/>
  <c r="P8348" i="1" s="1"/>
  <c r="O8349" i="1"/>
  <c r="P8349" i="1" s="1"/>
  <c r="O8350" i="1"/>
  <c r="P8350" i="1" s="1"/>
  <c r="O8351" i="1"/>
  <c r="P8351" i="1" s="1"/>
  <c r="O8352" i="1"/>
  <c r="P8352" i="1" s="1"/>
  <c r="O8353" i="1"/>
  <c r="O8354" i="1"/>
  <c r="P8354" i="1" s="1"/>
  <c r="O8355" i="1"/>
  <c r="O8356" i="1"/>
  <c r="O8357" i="1"/>
  <c r="P8357" i="1" s="1"/>
  <c r="O8358" i="1"/>
  <c r="P8358" i="1" s="1"/>
  <c r="O8359" i="1"/>
  <c r="P8359" i="1" s="1"/>
  <c r="O8360" i="1"/>
  <c r="P8360" i="1" s="1"/>
  <c r="O8361" i="1"/>
  <c r="P8361" i="1" s="1"/>
  <c r="O8362" i="1"/>
  <c r="P8362" i="1" s="1"/>
  <c r="O8363" i="1"/>
  <c r="P8363" i="1" s="1"/>
  <c r="O8364" i="1"/>
  <c r="P8364" i="1" s="1"/>
  <c r="O8365" i="1"/>
  <c r="P8365" i="1" s="1"/>
  <c r="O8366" i="1"/>
  <c r="P8366" i="1" s="1"/>
  <c r="O8367" i="1"/>
  <c r="O8368" i="1"/>
  <c r="P8368" i="1" s="1"/>
  <c r="O8369" i="1"/>
  <c r="P8369" i="1" s="1"/>
  <c r="O8370" i="1"/>
  <c r="P8370" i="1" s="1"/>
  <c r="O8371" i="1"/>
  <c r="P8371" i="1" s="1"/>
  <c r="O8372" i="1"/>
  <c r="P8372" i="1" s="1"/>
  <c r="O8373" i="1"/>
  <c r="P8373" i="1" s="1"/>
  <c r="O8374" i="1"/>
  <c r="P8374" i="1" s="1"/>
  <c r="O8375" i="1"/>
  <c r="O8376" i="1"/>
  <c r="O8377" i="1"/>
  <c r="O8378" i="1"/>
  <c r="P8378" i="1" s="1"/>
  <c r="O8379" i="1"/>
  <c r="P8379" i="1" s="1"/>
  <c r="O8380" i="1"/>
  <c r="P8380" i="1" s="1"/>
  <c r="O8381" i="1"/>
  <c r="P8381" i="1" s="1"/>
  <c r="O8382" i="1"/>
  <c r="P8382" i="1" s="1"/>
  <c r="O8383" i="1"/>
  <c r="P8383" i="1" s="1"/>
  <c r="O8384" i="1"/>
  <c r="O8385" i="1"/>
  <c r="O8386" i="1"/>
  <c r="P8386" i="1" s="1"/>
  <c r="O8387" i="1"/>
  <c r="O8388" i="1"/>
  <c r="O8389" i="1"/>
  <c r="P8389" i="1" s="1"/>
  <c r="O8390" i="1"/>
  <c r="P8390" i="1" s="1"/>
  <c r="O8391" i="1"/>
  <c r="P8391" i="1" s="1"/>
  <c r="O8392" i="1"/>
  <c r="P8392" i="1" s="1"/>
  <c r="O8393" i="1"/>
  <c r="P8393" i="1" s="1"/>
  <c r="O8394" i="1"/>
  <c r="P8394" i="1" s="1"/>
  <c r="O8395" i="1"/>
  <c r="P8395" i="1" s="1"/>
  <c r="O8396" i="1"/>
  <c r="P8396" i="1" s="1"/>
  <c r="O8397" i="1"/>
  <c r="P8397" i="1" s="1"/>
  <c r="O8398" i="1"/>
  <c r="P8398" i="1" s="1"/>
  <c r="O8399" i="1"/>
  <c r="O8400" i="1"/>
  <c r="P8400" i="1" s="1"/>
  <c r="O8401" i="1"/>
  <c r="P8401" i="1" s="1"/>
  <c r="O8402" i="1"/>
  <c r="P8402" i="1" s="1"/>
  <c r="O8403" i="1"/>
  <c r="P8403" i="1" s="1"/>
  <c r="O8404" i="1"/>
  <c r="P8404" i="1" s="1"/>
  <c r="O8405" i="1"/>
  <c r="P8405" i="1" s="1"/>
  <c r="O8406" i="1"/>
  <c r="P8406" i="1" s="1"/>
  <c r="O8407" i="1"/>
  <c r="P8407" i="1" s="1"/>
  <c r="O8408" i="1"/>
  <c r="O8409" i="1"/>
  <c r="O8410" i="1"/>
  <c r="P8410" i="1" s="1"/>
  <c r="O8411" i="1"/>
  <c r="P8411" i="1" s="1"/>
  <c r="O8412" i="1"/>
  <c r="P8412" i="1" s="1"/>
  <c r="O8413" i="1"/>
  <c r="P8413" i="1" s="1"/>
  <c r="O8414" i="1"/>
  <c r="P8414" i="1" s="1"/>
  <c r="O8415" i="1"/>
  <c r="O8416" i="1"/>
  <c r="P8416" i="1" s="1"/>
  <c r="O8417" i="1"/>
  <c r="O8418" i="1"/>
  <c r="P8418" i="1" s="1"/>
  <c r="O8419" i="1"/>
  <c r="O8420" i="1"/>
  <c r="O8421" i="1"/>
  <c r="P8421" i="1" s="1"/>
  <c r="O8422" i="1"/>
  <c r="P8422" i="1" s="1"/>
  <c r="O8423" i="1"/>
  <c r="P8423" i="1" s="1"/>
  <c r="O8424" i="1"/>
  <c r="P8424" i="1" s="1"/>
  <c r="O8425" i="1"/>
  <c r="P8425" i="1" s="1"/>
  <c r="O8426" i="1"/>
  <c r="P8426" i="1" s="1"/>
  <c r="O8427" i="1"/>
  <c r="P8427" i="1" s="1"/>
  <c r="O8428" i="1"/>
  <c r="P8428" i="1" s="1"/>
  <c r="O8429" i="1"/>
  <c r="P8429" i="1" s="1"/>
  <c r="O8430" i="1"/>
  <c r="P8430" i="1" s="1"/>
  <c r="O8431" i="1"/>
  <c r="P8431" i="1" s="1"/>
  <c r="O8432" i="1"/>
  <c r="P8432" i="1" s="1"/>
  <c r="O8433" i="1"/>
  <c r="P8433" i="1" s="1"/>
  <c r="O8434" i="1"/>
  <c r="P8434" i="1" s="1"/>
  <c r="O8435" i="1"/>
  <c r="P8435" i="1" s="1"/>
  <c r="O8436" i="1"/>
  <c r="P8436" i="1" s="1"/>
  <c r="O8437" i="1"/>
  <c r="P8437" i="1" s="1"/>
  <c r="O8438" i="1"/>
  <c r="P8438" i="1" s="1"/>
  <c r="O8439" i="1"/>
  <c r="O8440" i="1"/>
  <c r="O8441" i="1"/>
  <c r="P8441" i="1" s="1"/>
  <c r="O8442" i="1"/>
  <c r="P8442" i="1" s="1"/>
  <c r="O8443" i="1"/>
  <c r="P8443" i="1" s="1"/>
  <c r="O8444" i="1"/>
  <c r="P8444" i="1" s="1"/>
  <c r="O8445" i="1"/>
  <c r="P8445" i="1" s="1"/>
  <c r="O8446" i="1"/>
  <c r="P8446" i="1" s="1"/>
  <c r="O8447" i="1"/>
  <c r="O8448" i="1"/>
  <c r="O8449" i="1"/>
  <c r="O8450" i="1"/>
  <c r="P8450" i="1" s="1"/>
  <c r="O8451" i="1"/>
  <c r="O8452" i="1"/>
  <c r="P8452" i="1" s="1"/>
  <c r="O8453" i="1"/>
  <c r="P8453" i="1" s="1"/>
  <c r="O8454" i="1"/>
  <c r="P8454" i="1" s="1"/>
  <c r="O8455" i="1"/>
  <c r="P8455" i="1" s="1"/>
  <c r="O8456" i="1"/>
  <c r="P8456" i="1" s="1"/>
  <c r="O8457" i="1"/>
  <c r="O8458" i="1"/>
  <c r="P8458" i="1" s="1"/>
  <c r="O8459" i="1"/>
  <c r="O8460" i="1"/>
  <c r="O8461" i="1"/>
  <c r="P8461" i="1" s="1"/>
  <c r="O8462" i="1"/>
  <c r="P8462" i="1" s="1"/>
  <c r="O8463" i="1"/>
  <c r="P8463" i="1" s="1"/>
  <c r="O8464" i="1"/>
  <c r="P8464" i="1" s="1"/>
  <c r="O8465" i="1"/>
  <c r="P8465" i="1" s="1"/>
  <c r="O8466" i="1"/>
  <c r="P8466" i="1" s="1"/>
  <c r="O8467" i="1"/>
  <c r="P8467" i="1" s="1"/>
  <c r="O8468" i="1"/>
  <c r="P8468" i="1" s="1"/>
  <c r="O8469" i="1"/>
  <c r="P8469" i="1" s="1"/>
  <c r="O8470" i="1"/>
  <c r="P8470" i="1" s="1"/>
  <c r="O8471" i="1"/>
  <c r="P8471" i="1" s="1"/>
  <c r="O8472" i="1"/>
  <c r="O8473" i="1"/>
  <c r="P8473" i="1" s="1"/>
  <c r="O8474" i="1"/>
  <c r="P8474" i="1" s="1"/>
  <c r="O8475" i="1"/>
  <c r="P8475" i="1" s="1"/>
  <c r="O8476" i="1"/>
  <c r="P8476" i="1" s="1"/>
  <c r="O8477" i="1"/>
  <c r="P8477" i="1" s="1"/>
  <c r="O8478" i="1"/>
  <c r="P8478" i="1" s="1"/>
  <c r="O8479" i="1"/>
  <c r="O8480" i="1"/>
  <c r="P8480" i="1" s="1"/>
  <c r="O8481" i="1"/>
  <c r="O8482" i="1"/>
  <c r="P8482" i="1" s="1"/>
  <c r="O8483" i="1"/>
  <c r="O8484" i="1"/>
  <c r="P8484" i="1" s="1"/>
  <c r="O8485" i="1"/>
  <c r="P8485" i="1" s="1"/>
  <c r="O8486" i="1"/>
  <c r="P8486" i="1" s="1"/>
  <c r="O8487" i="1"/>
  <c r="P8487" i="1" s="1"/>
  <c r="O8488" i="1"/>
  <c r="O8489" i="1"/>
  <c r="P8489" i="1" s="1"/>
  <c r="O8490" i="1"/>
  <c r="P8490" i="1" s="1"/>
  <c r="O8491" i="1"/>
  <c r="O8492" i="1"/>
  <c r="O8493" i="1"/>
  <c r="P8493" i="1" s="1"/>
  <c r="O8494" i="1"/>
  <c r="P8494" i="1" s="1"/>
  <c r="O8495" i="1"/>
  <c r="P8495" i="1" s="1"/>
  <c r="O8496" i="1"/>
  <c r="P8496" i="1" s="1"/>
  <c r="O8497" i="1"/>
  <c r="P8497" i="1" s="1"/>
  <c r="O8498" i="1"/>
  <c r="P8498" i="1" s="1"/>
  <c r="O8499" i="1"/>
  <c r="P8499" i="1" s="1"/>
  <c r="O8500" i="1"/>
  <c r="P8500" i="1" s="1"/>
  <c r="O8501" i="1"/>
  <c r="P8501" i="1" s="1"/>
  <c r="O8502" i="1"/>
  <c r="P8502" i="1" s="1"/>
  <c r="O8503" i="1"/>
  <c r="O8504" i="1"/>
  <c r="P8504" i="1" s="1"/>
  <c r="O8505" i="1"/>
  <c r="P8505" i="1" s="1"/>
  <c r="O8506" i="1"/>
  <c r="P8506" i="1" s="1"/>
  <c r="O8507" i="1"/>
  <c r="P8507" i="1" s="1"/>
  <c r="O8508" i="1"/>
  <c r="P8508" i="1" s="1"/>
  <c r="O8509" i="1"/>
  <c r="P8509" i="1" s="1"/>
  <c r="O8510" i="1"/>
  <c r="P8510" i="1" s="1"/>
  <c r="O8511" i="1"/>
  <c r="O8512" i="1"/>
  <c r="O8513" i="1"/>
  <c r="O8514" i="1"/>
  <c r="P8514" i="1" s="1"/>
  <c r="O8515" i="1"/>
  <c r="P8515" i="1" s="1"/>
  <c r="O8516" i="1"/>
  <c r="P8516" i="1" s="1"/>
  <c r="U8516" i="1" s="1"/>
  <c r="O8517" i="1"/>
  <c r="P8517" i="1" s="1"/>
  <c r="O8518" i="1"/>
  <c r="P8518" i="1" s="1"/>
  <c r="O8519" i="1"/>
  <c r="P8519" i="1" s="1"/>
  <c r="O8520" i="1"/>
  <c r="O8521" i="1"/>
  <c r="O8522" i="1"/>
  <c r="P8522" i="1" s="1"/>
  <c r="O8523" i="1"/>
  <c r="O8524" i="1"/>
  <c r="O8525" i="1"/>
  <c r="P8525" i="1" s="1"/>
  <c r="O8526" i="1"/>
  <c r="P8526" i="1" s="1"/>
  <c r="O8527" i="1"/>
  <c r="P8527" i="1" s="1"/>
  <c r="O8528" i="1"/>
  <c r="P8528" i="1" s="1"/>
  <c r="O8529" i="1"/>
  <c r="P8529" i="1" s="1"/>
  <c r="O8530" i="1"/>
  <c r="P8530" i="1" s="1"/>
  <c r="O8531" i="1"/>
  <c r="P8531" i="1" s="1"/>
  <c r="O8532" i="1"/>
  <c r="P8532" i="1" s="1"/>
  <c r="O8533" i="1"/>
  <c r="P8533" i="1" s="1"/>
  <c r="O8534" i="1"/>
  <c r="P8534" i="1" s="1"/>
  <c r="O8535" i="1"/>
  <c r="P8535" i="1" s="1"/>
  <c r="O8536" i="1"/>
  <c r="P8536" i="1" s="1"/>
  <c r="O8537" i="1"/>
  <c r="P8537" i="1" s="1"/>
  <c r="O8538" i="1"/>
  <c r="P8538" i="1" s="1"/>
  <c r="O8539" i="1"/>
  <c r="P8539" i="1" s="1"/>
  <c r="O8540" i="1"/>
  <c r="P8540" i="1" s="1"/>
  <c r="O8541" i="1"/>
  <c r="P8541" i="1" s="1"/>
  <c r="O8542" i="1"/>
  <c r="P8542" i="1" s="1"/>
  <c r="O8543" i="1"/>
  <c r="O8544" i="1"/>
  <c r="P8544" i="1" s="1"/>
  <c r="O8545" i="1"/>
  <c r="O8546" i="1"/>
  <c r="P8546" i="1" s="1"/>
  <c r="O8547" i="1"/>
  <c r="P8547" i="1" s="1"/>
  <c r="O8548" i="1"/>
  <c r="P8548" i="1" s="1"/>
  <c r="O8549" i="1"/>
  <c r="P8549" i="1" s="1"/>
  <c r="O8550" i="1"/>
  <c r="P8550" i="1" s="1"/>
  <c r="O8551" i="1"/>
  <c r="O8552" i="1"/>
  <c r="O8553" i="1"/>
  <c r="P8553" i="1" s="1"/>
  <c r="O8554" i="1"/>
  <c r="P8554" i="1" s="1"/>
  <c r="O8555" i="1"/>
  <c r="O8556" i="1"/>
  <c r="O8557" i="1"/>
  <c r="P8557" i="1" s="1"/>
  <c r="O8558" i="1"/>
  <c r="P8558" i="1" s="1"/>
  <c r="O8559" i="1"/>
  <c r="P8559" i="1" s="1"/>
  <c r="O8560" i="1"/>
  <c r="P8560" i="1" s="1"/>
  <c r="O8561" i="1"/>
  <c r="O8562" i="1"/>
  <c r="P8562" i="1" s="1"/>
  <c r="O8563" i="1"/>
  <c r="P8563" i="1" s="1"/>
  <c r="O8564" i="1"/>
  <c r="P8564" i="1" s="1"/>
  <c r="O8565" i="1"/>
  <c r="P8565" i="1" s="1"/>
  <c r="O8566" i="1"/>
  <c r="P8566" i="1" s="1"/>
  <c r="O8567" i="1"/>
  <c r="P8567" i="1" s="1"/>
  <c r="O8568" i="1"/>
  <c r="P8568" i="1" s="1"/>
  <c r="O8569" i="1"/>
  <c r="P8569" i="1" s="1"/>
  <c r="O8570" i="1"/>
  <c r="P8570" i="1" s="1"/>
  <c r="O8571" i="1"/>
  <c r="P8571" i="1" s="1"/>
  <c r="O8572" i="1"/>
  <c r="P8572" i="1" s="1"/>
  <c r="O8573" i="1"/>
  <c r="P8573" i="1" s="1"/>
  <c r="O8574" i="1"/>
  <c r="P8574" i="1" s="1"/>
  <c r="O8575" i="1"/>
  <c r="O8576" i="1"/>
  <c r="O8577" i="1"/>
  <c r="P8577" i="1" s="1"/>
  <c r="O8578" i="1"/>
  <c r="P8578" i="1" s="1"/>
  <c r="O8579" i="1"/>
  <c r="P8579" i="1" s="1"/>
  <c r="O8580" i="1"/>
  <c r="P8580" i="1" s="1"/>
  <c r="O8581" i="1"/>
  <c r="P8581" i="1" s="1"/>
  <c r="O8582" i="1"/>
  <c r="P8582" i="1" s="1"/>
  <c r="O8583" i="1"/>
  <c r="O8584" i="1"/>
  <c r="O8585" i="1"/>
  <c r="O8586" i="1"/>
  <c r="P8586" i="1" s="1"/>
  <c r="O8587" i="1"/>
  <c r="O8588" i="1"/>
  <c r="P8588" i="1" s="1"/>
  <c r="O8589" i="1"/>
  <c r="P8589" i="1" s="1"/>
  <c r="O8590" i="1"/>
  <c r="P8590" i="1" s="1"/>
  <c r="O8591" i="1"/>
  <c r="P8591" i="1" s="1"/>
  <c r="O8592" i="1"/>
  <c r="P8592" i="1" s="1"/>
  <c r="O8593" i="1"/>
  <c r="O8594" i="1"/>
  <c r="P8594" i="1" s="1"/>
  <c r="O8595" i="1"/>
  <c r="O8596" i="1"/>
  <c r="O8597" i="1"/>
  <c r="P8597" i="1" s="1"/>
  <c r="O8598" i="1"/>
  <c r="P8598" i="1" s="1"/>
  <c r="O8599" i="1"/>
  <c r="P8599" i="1" s="1"/>
  <c r="O8600" i="1"/>
  <c r="P8600" i="1" s="1"/>
  <c r="O8601" i="1"/>
  <c r="P8601" i="1" s="1"/>
  <c r="O8602" i="1"/>
  <c r="P8602" i="1" s="1"/>
  <c r="O8603" i="1"/>
  <c r="P8603" i="1" s="1"/>
  <c r="O8604" i="1"/>
  <c r="P8604" i="1" s="1"/>
  <c r="O8605" i="1"/>
  <c r="P8605" i="1" s="1"/>
  <c r="O8606" i="1"/>
  <c r="P8606" i="1" s="1"/>
  <c r="O8607" i="1"/>
  <c r="O8608" i="1"/>
  <c r="P8608" i="1" s="1"/>
  <c r="O8609" i="1"/>
  <c r="P8609" i="1" s="1"/>
  <c r="O8610" i="1"/>
  <c r="P8610" i="1" s="1"/>
  <c r="O8611" i="1"/>
  <c r="P8611" i="1" s="1"/>
  <c r="O8612" i="1"/>
  <c r="P8612" i="1" s="1"/>
  <c r="O8613" i="1"/>
  <c r="P8613" i="1" s="1"/>
  <c r="O8614" i="1"/>
  <c r="P8614" i="1" s="1"/>
  <c r="O8615" i="1"/>
  <c r="O8616" i="1"/>
  <c r="O8617" i="1"/>
  <c r="P8617" i="1" s="1"/>
  <c r="O8618" i="1"/>
  <c r="P8618" i="1" s="1"/>
  <c r="O8619" i="1"/>
  <c r="O8620" i="1"/>
  <c r="P8620" i="1" s="1"/>
  <c r="O8621" i="1"/>
  <c r="P8621" i="1" s="1"/>
  <c r="O8622" i="1"/>
  <c r="P8622" i="1" s="1"/>
  <c r="O8623" i="1"/>
  <c r="P8623" i="1" s="1"/>
  <c r="O8624" i="1"/>
  <c r="O8625" i="1"/>
  <c r="O8626" i="1"/>
  <c r="P8626" i="1" s="1"/>
  <c r="O8627" i="1"/>
  <c r="P8627" i="1" s="1"/>
  <c r="O8628" i="1"/>
  <c r="O8629" i="1"/>
  <c r="P8629" i="1" s="1"/>
  <c r="O8630" i="1"/>
  <c r="P8630" i="1" s="1"/>
  <c r="O8631" i="1"/>
  <c r="P8631" i="1" s="1"/>
  <c r="O8632" i="1"/>
  <c r="P8632" i="1" s="1"/>
  <c r="O8633" i="1"/>
  <c r="P8633" i="1" s="1"/>
  <c r="O8634" i="1"/>
  <c r="P8634" i="1" s="1"/>
  <c r="O8635" i="1"/>
  <c r="P8635" i="1" s="1"/>
  <c r="O8636" i="1"/>
  <c r="P8636" i="1" s="1"/>
  <c r="O8637" i="1"/>
  <c r="P8637" i="1" s="1"/>
  <c r="O8638" i="1"/>
  <c r="P8638" i="1" s="1"/>
  <c r="O8639" i="1"/>
  <c r="O8640" i="1"/>
  <c r="P8640" i="1" s="1"/>
  <c r="O8641" i="1"/>
  <c r="P8641" i="1" s="1"/>
  <c r="O8642" i="1"/>
  <c r="P8642" i="1" s="1"/>
  <c r="O8643" i="1"/>
  <c r="P8643" i="1" s="1"/>
  <c r="O8644" i="1"/>
  <c r="P8644" i="1" s="1"/>
  <c r="U8644" i="1" s="1"/>
  <c r="O8645" i="1"/>
  <c r="P8645" i="1" s="1"/>
  <c r="O8646" i="1"/>
  <c r="P8646" i="1" s="1"/>
  <c r="O8647" i="1"/>
  <c r="O8648" i="1"/>
  <c r="O8649" i="1"/>
  <c r="O8650" i="1"/>
  <c r="P8650" i="1" s="1"/>
  <c r="O8651" i="1"/>
  <c r="P8651" i="1" s="1"/>
  <c r="O8652" i="1"/>
  <c r="P8652" i="1" s="1"/>
  <c r="O8653" i="1"/>
  <c r="P8653" i="1" s="1"/>
  <c r="O8654" i="1"/>
  <c r="P8654" i="1" s="1"/>
  <c r="O8655" i="1"/>
  <c r="P8655" i="1" s="1"/>
  <c r="O8656" i="1"/>
  <c r="O8657" i="1"/>
  <c r="O8658" i="1"/>
  <c r="P8658" i="1" s="1"/>
  <c r="O8659" i="1"/>
  <c r="O8660" i="1"/>
  <c r="O8661" i="1"/>
  <c r="P8661" i="1" s="1"/>
  <c r="O8662" i="1"/>
  <c r="P8662" i="1" s="1"/>
  <c r="O8663" i="1"/>
  <c r="P8663" i="1" s="1"/>
  <c r="O8664" i="1"/>
  <c r="P8664" i="1" s="1"/>
  <c r="O8665" i="1"/>
  <c r="P8665" i="1" s="1"/>
  <c r="O8666" i="1"/>
  <c r="P8666" i="1" s="1"/>
  <c r="O8667" i="1"/>
  <c r="P8667" i="1" s="1"/>
  <c r="O8668" i="1"/>
  <c r="P8668" i="1" s="1"/>
  <c r="O8669" i="1"/>
  <c r="P8669" i="1" s="1"/>
  <c r="O8670" i="1"/>
  <c r="P8670" i="1" s="1"/>
  <c r="O8671" i="1"/>
  <c r="P8671" i="1" s="1"/>
  <c r="O8672" i="1"/>
  <c r="P8672" i="1" s="1"/>
  <c r="O8673" i="1"/>
  <c r="P8673" i="1" s="1"/>
  <c r="O8674" i="1"/>
  <c r="P8674" i="1" s="1"/>
  <c r="O8675" i="1"/>
  <c r="P8675" i="1" s="1"/>
  <c r="O8676" i="1"/>
  <c r="P8676" i="1" s="1"/>
  <c r="O8677" i="1"/>
  <c r="P8677" i="1" s="1"/>
  <c r="O8678" i="1"/>
  <c r="P8678" i="1" s="1"/>
  <c r="O8679" i="1"/>
  <c r="O8680" i="1"/>
  <c r="O8681" i="1"/>
  <c r="P8681" i="1" s="1"/>
  <c r="O8682" i="1"/>
  <c r="P8682" i="1" s="1"/>
  <c r="O8683" i="1"/>
  <c r="P8683" i="1" s="1"/>
  <c r="O8684" i="1"/>
  <c r="P8684" i="1" s="1"/>
  <c r="O8685" i="1"/>
  <c r="P8685" i="1" s="1"/>
  <c r="O8686" i="1"/>
  <c r="P8686" i="1" s="1"/>
  <c r="O8687" i="1"/>
  <c r="O8688" i="1"/>
  <c r="O8689" i="1"/>
  <c r="O8690" i="1"/>
  <c r="P8690" i="1" s="1"/>
  <c r="O8691" i="1"/>
  <c r="P8691" i="1" s="1"/>
  <c r="O8692" i="1"/>
  <c r="O8693" i="1"/>
  <c r="P8693" i="1" s="1"/>
  <c r="O8694" i="1"/>
  <c r="P8694" i="1" s="1"/>
  <c r="O8695" i="1"/>
  <c r="P8695" i="1" s="1"/>
  <c r="O8696" i="1"/>
  <c r="P8696" i="1" s="1"/>
  <c r="O8697" i="1"/>
  <c r="O8698" i="1"/>
  <c r="P8698" i="1" s="1"/>
  <c r="O8699" i="1"/>
  <c r="O8700" i="1"/>
  <c r="P8700" i="1" s="1"/>
  <c r="O8701" i="1"/>
  <c r="P8701" i="1" s="1"/>
  <c r="O8702" i="1"/>
  <c r="P8702" i="1" s="1"/>
  <c r="O8703" i="1"/>
  <c r="P8703" i="1" s="1"/>
  <c r="O8704" i="1"/>
  <c r="P8704" i="1" s="1"/>
  <c r="O8705" i="1"/>
  <c r="P8705" i="1" s="1"/>
  <c r="O8706" i="1"/>
  <c r="P8706" i="1" s="1"/>
  <c r="O8707" i="1"/>
  <c r="P8707" i="1" s="1"/>
  <c r="O8708" i="1"/>
  <c r="P8708" i="1" s="1"/>
  <c r="O8709" i="1"/>
  <c r="P8709" i="1" s="1"/>
  <c r="O8710" i="1"/>
  <c r="P8710" i="1" s="1"/>
  <c r="O8711" i="1"/>
  <c r="O8712" i="1"/>
  <c r="O8713" i="1"/>
  <c r="P8713" i="1" s="1"/>
  <c r="O8714" i="1"/>
  <c r="P8714" i="1" s="1"/>
  <c r="O8715" i="1"/>
  <c r="P8715" i="1" s="1"/>
  <c r="O8716" i="1"/>
  <c r="P8716" i="1" s="1"/>
  <c r="O8717" i="1"/>
  <c r="P8717" i="1" s="1"/>
  <c r="O8718" i="1"/>
  <c r="P8718" i="1" s="1"/>
  <c r="O8719" i="1"/>
  <c r="O8720" i="1"/>
  <c r="O8721" i="1"/>
  <c r="O8722" i="1"/>
  <c r="P8722" i="1" s="1"/>
  <c r="O8723" i="1"/>
  <c r="O8724" i="1"/>
  <c r="P8724" i="1" s="1"/>
  <c r="O8725" i="1"/>
  <c r="P8725" i="1" s="1"/>
  <c r="O8726" i="1"/>
  <c r="P8726" i="1" s="1"/>
  <c r="O8727" i="1"/>
  <c r="P8727" i="1" s="1"/>
  <c r="O8728" i="1"/>
  <c r="P8728" i="1" s="1"/>
  <c r="O8729" i="1"/>
  <c r="O8730" i="1"/>
  <c r="P8730" i="1" s="1"/>
  <c r="O8731" i="1"/>
  <c r="O8732" i="1"/>
  <c r="O8733" i="1"/>
  <c r="P8733" i="1" s="1"/>
  <c r="O8734" i="1"/>
  <c r="P8734" i="1" s="1"/>
  <c r="O8735" i="1"/>
  <c r="P8735" i="1" s="1"/>
  <c r="O8736" i="1"/>
  <c r="P8736" i="1" s="1"/>
  <c r="O8737" i="1"/>
  <c r="P8737" i="1" s="1"/>
  <c r="O8738" i="1"/>
  <c r="P8738" i="1" s="1"/>
  <c r="O8739" i="1"/>
  <c r="P8739" i="1" s="1"/>
  <c r="O8740" i="1"/>
  <c r="P8740" i="1" s="1"/>
  <c r="O8741" i="1"/>
  <c r="P8741" i="1" s="1"/>
  <c r="O8742" i="1"/>
  <c r="P8742" i="1" s="1"/>
  <c r="O8743" i="1"/>
  <c r="O8744" i="1"/>
  <c r="P8744" i="1" s="1"/>
  <c r="O8745" i="1"/>
  <c r="P8745" i="1" s="1"/>
  <c r="O8746" i="1"/>
  <c r="P8746" i="1" s="1"/>
  <c r="O8747" i="1"/>
  <c r="P8747" i="1" s="1"/>
  <c r="O8748" i="1"/>
  <c r="P8748" i="1" s="1"/>
  <c r="O8749" i="1"/>
  <c r="P8749" i="1" s="1"/>
  <c r="O8750" i="1"/>
  <c r="P8750" i="1" s="1"/>
  <c r="O8751" i="1"/>
  <c r="O8752" i="1"/>
  <c r="O8753" i="1"/>
  <c r="O8754" i="1"/>
  <c r="P8754" i="1" s="1"/>
  <c r="O8755" i="1"/>
  <c r="P8755" i="1" s="1"/>
  <c r="O8756" i="1"/>
  <c r="P8756" i="1" s="1"/>
  <c r="O8757" i="1"/>
  <c r="P8757" i="1" s="1"/>
  <c r="O8758" i="1"/>
  <c r="P8758" i="1" s="1"/>
  <c r="O8759" i="1"/>
  <c r="P8759" i="1" s="1"/>
  <c r="O8760" i="1"/>
  <c r="O8761" i="1"/>
  <c r="O8762" i="1"/>
  <c r="P8762" i="1" s="1"/>
  <c r="O8763" i="1"/>
  <c r="O8764" i="1"/>
  <c r="P8764" i="1" s="1"/>
  <c r="O8765" i="1"/>
  <c r="P8765" i="1" s="1"/>
  <c r="O8766" i="1"/>
  <c r="P8766" i="1" s="1"/>
  <c r="O8767" i="1"/>
  <c r="P8767" i="1" s="1"/>
  <c r="O8768" i="1"/>
  <c r="P8768" i="1" s="1"/>
  <c r="O8769" i="1"/>
  <c r="P8769" i="1" s="1"/>
  <c r="O8770" i="1"/>
  <c r="P8770" i="1" s="1"/>
  <c r="O11" i="1"/>
  <c r="P11" i="1" s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11" i="1"/>
  <c r="H9" i="1"/>
  <c r="L18" i="1"/>
  <c r="A14" i="2"/>
  <c r="I12" i="1"/>
  <c r="L12" i="1"/>
  <c r="L13" i="1"/>
  <c r="L14" i="1"/>
  <c r="L15" i="1"/>
  <c r="L16" i="1"/>
  <c r="L17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11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D11" i="2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11" i="1"/>
  <c r="A15" i="2"/>
  <c r="A16" i="2"/>
  <c r="A17" i="2"/>
  <c r="A18" i="2"/>
  <c r="A19" i="2"/>
  <c r="A20" i="2"/>
  <c r="A13" i="2"/>
  <c r="S285" i="1" l="1"/>
  <c r="V285" i="1" s="1"/>
  <c r="S1149" i="1"/>
  <c r="S1747" i="1"/>
  <c r="V1747" i="1" s="1"/>
  <c r="S2919" i="1"/>
  <c r="V2919" i="1" s="1"/>
  <c r="S4007" i="1"/>
  <c r="V4007" i="1" s="1"/>
  <c r="S4482" i="1"/>
  <c r="V4482" i="1" s="1"/>
  <c r="S5410" i="1"/>
  <c r="V5410" i="1" s="1"/>
  <c r="S5881" i="1"/>
  <c r="V5881" i="1" s="1"/>
  <c r="S6578" i="1"/>
  <c r="V6578" i="1" s="1"/>
  <c r="S7146" i="1"/>
  <c r="V7146" i="1" s="1"/>
  <c r="S7591" i="1"/>
  <c r="S8375" i="1"/>
  <c r="J13" i="1"/>
  <c r="J17" i="1"/>
  <c r="N17" i="1" s="1"/>
  <c r="J21" i="1"/>
  <c r="J25" i="1"/>
  <c r="N25" i="1" s="1"/>
  <c r="J29" i="1"/>
  <c r="J33" i="1"/>
  <c r="N33" i="1" s="1"/>
  <c r="J37" i="1"/>
  <c r="J41" i="1"/>
  <c r="N41" i="1" s="1"/>
  <c r="J45" i="1"/>
  <c r="J49" i="1"/>
  <c r="N49" i="1" s="1"/>
  <c r="J53" i="1"/>
  <c r="J57" i="1"/>
  <c r="N57" i="1" s="1"/>
  <c r="J61" i="1"/>
  <c r="J65" i="1"/>
  <c r="N65" i="1" s="1"/>
  <c r="J69" i="1"/>
  <c r="J73" i="1"/>
  <c r="N73" i="1" s="1"/>
  <c r="J77" i="1"/>
  <c r="J81" i="1"/>
  <c r="N81" i="1" s="1"/>
  <c r="J85" i="1"/>
  <c r="J89" i="1"/>
  <c r="N89" i="1" s="1"/>
  <c r="J93" i="1"/>
  <c r="J97" i="1"/>
  <c r="N97" i="1" s="1"/>
  <c r="J101" i="1"/>
  <c r="J105" i="1"/>
  <c r="N105" i="1" s="1"/>
  <c r="J109" i="1"/>
  <c r="J113" i="1"/>
  <c r="N113" i="1" s="1"/>
  <c r="J117" i="1"/>
  <c r="J121" i="1"/>
  <c r="N121" i="1" s="1"/>
  <c r="J125" i="1"/>
  <c r="J129" i="1"/>
  <c r="N129" i="1" s="1"/>
  <c r="J133" i="1"/>
  <c r="J137" i="1"/>
  <c r="N137" i="1" s="1"/>
  <c r="J141" i="1"/>
  <c r="J145" i="1"/>
  <c r="N145" i="1" s="1"/>
  <c r="J149" i="1"/>
  <c r="J153" i="1"/>
  <c r="N153" i="1" s="1"/>
  <c r="J157" i="1"/>
  <c r="J161" i="1"/>
  <c r="N161" i="1" s="1"/>
  <c r="J165" i="1"/>
  <c r="J169" i="1"/>
  <c r="N169" i="1" s="1"/>
  <c r="J173" i="1"/>
  <c r="J177" i="1"/>
  <c r="N177" i="1" s="1"/>
  <c r="J181" i="1"/>
  <c r="J185" i="1"/>
  <c r="N185" i="1" s="1"/>
  <c r="J189" i="1"/>
  <c r="J193" i="1"/>
  <c r="N193" i="1" s="1"/>
  <c r="J197" i="1"/>
  <c r="J201" i="1"/>
  <c r="N201" i="1" s="1"/>
  <c r="J205" i="1"/>
  <c r="J209" i="1"/>
  <c r="N209" i="1" s="1"/>
  <c r="J213" i="1"/>
  <c r="J217" i="1"/>
  <c r="N217" i="1" s="1"/>
  <c r="J221" i="1"/>
  <c r="J225" i="1"/>
  <c r="N225" i="1" s="1"/>
  <c r="J229" i="1"/>
  <c r="J233" i="1"/>
  <c r="N233" i="1" s="1"/>
  <c r="J237" i="1"/>
  <c r="J241" i="1"/>
  <c r="N241" i="1" s="1"/>
  <c r="J245" i="1"/>
  <c r="J249" i="1"/>
  <c r="N249" i="1" s="1"/>
  <c r="J253" i="1"/>
  <c r="J257" i="1"/>
  <c r="N257" i="1" s="1"/>
  <c r="J261" i="1"/>
  <c r="J265" i="1"/>
  <c r="N265" i="1" s="1"/>
  <c r="J269" i="1"/>
  <c r="S599" i="1"/>
  <c r="V599" i="1" s="1"/>
  <c r="S1192" i="1"/>
  <c r="V1192" i="1" s="1"/>
  <c r="S1748" i="1"/>
  <c r="S2927" i="1"/>
  <c r="V2927" i="1" s="1"/>
  <c r="S4008" i="1"/>
  <c r="V4008" i="1" s="1"/>
  <c r="S4994" i="1"/>
  <c r="V4994" i="1" s="1"/>
  <c r="S5817" i="1"/>
  <c r="V5817" i="1" s="1"/>
  <c r="S6266" i="1"/>
  <c r="V6266" i="1" s="1"/>
  <c r="S6600" i="1"/>
  <c r="V6600" i="1" s="1"/>
  <c r="S7298" i="1"/>
  <c r="V7298" i="1" s="1"/>
  <c r="S7748" i="1"/>
  <c r="J14" i="1"/>
  <c r="J18" i="1"/>
  <c r="J22" i="1"/>
  <c r="J26" i="1"/>
  <c r="J30" i="1"/>
  <c r="J34" i="1"/>
  <c r="J38" i="1"/>
  <c r="J42" i="1"/>
  <c r="J46" i="1"/>
  <c r="J50" i="1"/>
  <c r="J54" i="1"/>
  <c r="J58" i="1"/>
  <c r="N58" i="1" s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N154" i="1" s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N290" i="1" s="1"/>
  <c r="J294" i="1"/>
  <c r="J298" i="1"/>
  <c r="J302" i="1"/>
  <c r="S13" i="1"/>
  <c r="V13" i="1" s="1"/>
  <c r="S15" i="1"/>
  <c r="V15" i="1" s="1"/>
  <c r="S837" i="1"/>
  <c r="S1469" i="1"/>
  <c r="V1469" i="1" s="1"/>
  <c r="S2376" i="1"/>
  <c r="V2376" i="1" s="1"/>
  <c r="S3496" i="1"/>
  <c r="V3496" i="1" s="1"/>
  <c r="S4475" i="1"/>
  <c r="V4475" i="1" s="1"/>
  <c r="S5402" i="1"/>
  <c r="V5402" i="1" s="1"/>
  <c r="S5847" i="1"/>
  <c r="V5847" i="1" s="1"/>
  <c r="S6577" i="1"/>
  <c r="V6577" i="1" s="1"/>
  <c r="S7145" i="1"/>
  <c r="V7145" i="1" s="1"/>
  <c r="S7459" i="1"/>
  <c r="V7459" i="1" s="1"/>
  <c r="S8004" i="1"/>
  <c r="V8004" i="1" s="1"/>
  <c r="S2375" i="1"/>
  <c r="V2375" i="1" s="1"/>
  <c r="S5818" i="1"/>
  <c r="V5818" i="1" s="1"/>
  <c r="S7876" i="1"/>
  <c r="V7876" i="1" s="1"/>
  <c r="J16" i="1"/>
  <c r="J24" i="1"/>
  <c r="J32" i="1"/>
  <c r="J40" i="1"/>
  <c r="J48" i="1"/>
  <c r="J56" i="1"/>
  <c r="J64" i="1"/>
  <c r="J72" i="1"/>
  <c r="N72" i="1" s="1"/>
  <c r="J80" i="1"/>
  <c r="J88" i="1"/>
  <c r="J96" i="1"/>
  <c r="J104" i="1"/>
  <c r="J112" i="1"/>
  <c r="J120" i="1"/>
  <c r="J128" i="1"/>
  <c r="J136" i="1"/>
  <c r="J144" i="1"/>
  <c r="J152" i="1"/>
  <c r="J160" i="1"/>
  <c r="J168" i="1"/>
  <c r="J176" i="1"/>
  <c r="J184" i="1"/>
  <c r="J192" i="1"/>
  <c r="J200" i="1"/>
  <c r="J208" i="1"/>
  <c r="J216" i="1"/>
  <c r="J224" i="1"/>
  <c r="J232" i="1"/>
  <c r="J240" i="1"/>
  <c r="N240" i="1" s="1"/>
  <c r="J248" i="1"/>
  <c r="N248" i="1" s="1"/>
  <c r="J256" i="1"/>
  <c r="N256" i="1" s="1"/>
  <c r="J264" i="1"/>
  <c r="J272" i="1"/>
  <c r="N272" i="1" s="1"/>
  <c r="J277" i="1"/>
  <c r="J283" i="1"/>
  <c r="J288" i="1"/>
  <c r="J293" i="1"/>
  <c r="J299" i="1"/>
  <c r="J304" i="1"/>
  <c r="J308" i="1"/>
  <c r="J312" i="1"/>
  <c r="J316" i="1"/>
  <c r="J320" i="1"/>
  <c r="J324" i="1"/>
  <c r="J328" i="1"/>
  <c r="N328" i="1" s="1"/>
  <c r="J332" i="1"/>
  <c r="J336" i="1"/>
  <c r="J340" i="1"/>
  <c r="J344" i="1"/>
  <c r="J348" i="1"/>
  <c r="J352" i="1"/>
  <c r="J356" i="1"/>
  <c r="J360" i="1"/>
  <c r="J364" i="1"/>
  <c r="J368" i="1"/>
  <c r="J372" i="1"/>
  <c r="J376" i="1"/>
  <c r="N376" i="1" s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8" i="1"/>
  <c r="J472" i="1"/>
  <c r="J476" i="1"/>
  <c r="S2931" i="1"/>
  <c r="V2931" i="1" s="1"/>
  <c r="S6576" i="1"/>
  <c r="V6576" i="1" s="1"/>
  <c r="J11" i="1"/>
  <c r="N11" i="1" s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259" i="1"/>
  <c r="J267" i="1"/>
  <c r="J273" i="1"/>
  <c r="N273" i="1" s="1"/>
  <c r="J279" i="1"/>
  <c r="J284" i="1"/>
  <c r="J289" i="1"/>
  <c r="N289" i="1" s="1"/>
  <c r="J295" i="1"/>
  <c r="J300" i="1"/>
  <c r="J305" i="1"/>
  <c r="N305" i="1" s="1"/>
  <c r="J309" i="1"/>
  <c r="J313" i="1"/>
  <c r="N313" i="1" s="1"/>
  <c r="J317" i="1"/>
  <c r="J321" i="1"/>
  <c r="N321" i="1" s="1"/>
  <c r="J325" i="1"/>
  <c r="J329" i="1"/>
  <c r="N329" i="1" s="1"/>
  <c r="J333" i="1"/>
  <c r="J337" i="1"/>
  <c r="N337" i="1" s="1"/>
  <c r="J341" i="1"/>
  <c r="J345" i="1"/>
  <c r="N345" i="1" s="1"/>
  <c r="J349" i="1"/>
  <c r="J353" i="1"/>
  <c r="N353" i="1" s="1"/>
  <c r="J357" i="1"/>
  <c r="J361" i="1"/>
  <c r="N361" i="1" s="1"/>
  <c r="J365" i="1"/>
  <c r="J369" i="1"/>
  <c r="N369" i="1" s="1"/>
  <c r="J373" i="1"/>
  <c r="J377" i="1"/>
  <c r="N377" i="1" s="1"/>
  <c r="J381" i="1"/>
  <c r="J385" i="1"/>
  <c r="N385" i="1" s="1"/>
  <c r="J389" i="1"/>
  <c r="J393" i="1"/>
  <c r="N393" i="1" s="1"/>
  <c r="J397" i="1"/>
  <c r="J401" i="1"/>
  <c r="N401" i="1" s="1"/>
  <c r="J405" i="1"/>
  <c r="J409" i="1"/>
  <c r="N409" i="1" s="1"/>
  <c r="J413" i="1"/>
  <c r="J417" i="1"/>
  <c r="N417" i="1" s="1"/>
  <c r="J421" i="1"/>
  <c r="J425" i="1"/>
  <c r="N425" i="1" s="1"/>
  <c r="J429" i="1"/>
  <c r="J433" i="1"/>
  <c r="N433" i="1" s="1"/>
  <c r="J437" i="1"/>
  <c r="J441" i="1"/>
  <c r="N441" i="1" s="1"/>
  <c r="J445" i="1"/>
  <c r="J449" i="1"/>
  <c r="N449" i="1" s="1"/>
  <c r="J453" i="1"/>
  <c r="S644" i="1"/>
  <c r="S4474" i="1"/>
  <c r="V4474" i="1" s="1"/>
  <c r="S6994" i="1"/>
  <c r="V6994" i="1" s="1"/>
  <c r="J12" i="1"/>
  <c r="J20" i="1"/>
  <c r="J28" i="1"/>
  <c r="J36" i="1"/>
  <c r="J44" i="1"/>
  <c r="J52" i="1"/>
  <c r="J60" i="1"/>
  <c r="N60" i="1" s="1"/>
  <c r="J68" i="1"/>
  <c r="J76" i="1"/>
  <c r="J84" i="1"/>
  <c r="J92" i="1"/>
  <c r="J100" i="1"/>
  <c r="J108" i="1"/>
  <c r="J116" i="1"/>
  <c r="J124" i="1"/>
  <c r="J132" i="1"/>
  <c r="J140" i="1"/>
  <c r="J148" i="1"/>
  <c r="J156" i="1"/>
  <c r="J164" i="1"/>
  <c r="J172" i="1"/>
  <c r="J180" i="1"/>
  <c r="J188" i="1"/>
  <c r="J196" i="1"/>
  <c r="J204" i="1"/>
  <c r="J212" i="1"/>
  <c r="J220" i="1"/>
  <c r="J228" i="1"/>
  <c r="J236" i="1"/>
  <c r="J244" i="1"/>
  <c r="J252" i="1"/>
  <c r="J260" i="1"/>
  <c r="J268" i="1"/>
  <c r="S7442" i="1"/>
  <c r="V7442" i="1" s="1"/>
  <c r="J39" i="1"/>
  <c r="J71" i="1"/>
  <c r="J103" i="1"/>
  <c r="J135" i="1"/>
  <c r="N135" i="1" s="1"/>
  <c r="J167" i="1"/>
  <c r="J199" i="1"/>
  <c r="J231" i="1"/>
  <c r="J263" i="1"/>
  <c r="J280" i="1"/>
  <c r="J291" i="1"/>
  <c r="J301" i="1"/>
  <c r="J310" i="1"/>
  <c r="J318" i="1"/>
  <c r="J326" i="1"/>
  <c r="J334" i="1"/>
  <c r="J342" i="1"/>
  <c r="J350" i="1"/>
  <c r="J358" i="1"/>
  <c r="J366" i="1"/>
  <c r="J374" i="1"/>
  <c r="J382" i="1"/>
  <c r="J390" i="1"/>
  <c r="J398" i="1"/>
  <c r="J406" i="1"/>
  <c r="J414" i="1"/>
  <c r="J422" i="1"/>
  <c r="J430" i="1"/>
  <c r="J438" i="1"/>
  <c r="J446" i="1"/>
  <c r="J454" i="1"/>
  <c r="J459" i="1"/>
  <c r="J465" i="1"/>
  <c r="N465" i="1" s="1"/>
  <c r="J470" i="1"/>
  <c r="J475" i="1"/>
  <c r="J480" i="1"/>
  <c r="N480" i="1" s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15" i="1"/>
  <c r="J47" i="1"/>
  <c r="J79" i="1"/>
  <c r="J111" i="1"/>
  <c r="N111" i="1" s="1"/>
  <c r="J143" i="1"/>
  <c r="J175" i="1"/>
  <c r="J207" i="1"/>
  <c r="J239" i="1"/>
  <c r="J271" i="1"/>
  <c r="J281" i="1"/>
  <c r="N281" i="1" s="1"/>
  <c r="J292" i="1"/>
  <c r="J303" i="1"/>
  <c r="J311" i="1"/>
  <c r="J319" i="1"/>
  <c r="J327" i="1"/>
  <c r="J335" i="1"/>
  <c r="J343" i="1"/>
  <c r="J351" i="1"/>
  <c r="J359" i="1"/>
  <c r="J367" i="1"/>
  <c r="J375" i="1"/>
  <c r="J383" i="1"/>
  <c r="J391" i="1"/>
  <c r="J399" i="1"/>
  <c r="J407" i="1"/>
  <c r="J415" i="1"/>
  <c r="J423" i="1"/>
  <c r="J431" i="1"/>
  <c r="J439" i="1"/>
  <c r="J447" i="1"/>
  <c r="J455" i="1"/>
  <c r="J461" i="1"/>
  <c r="J466" i="1"/>
  <c r="N466" i="1" s="1"/>
  <c r="J471" i="1"/>
  <c r="J477" i="1"/>
  <c r="J481" i="1"/>
  <c r="N481" i="1" s="1"/>
  <c r="J485" i="1"/>
  <c r="J489" i="1"/>
  <c r="N489" i="1" s="1"/>
  <c r="J493" i="1"/>
  <c r="J497" i="1"/>
  <c r="N497" i="1" s="1"/>
  <c r="J501" i="1"/>
  <c r="J505" i="1"/>
  <c r="N505" i="1" s="1"/>
  <c r="J509" i="1"/>
  <c r="J513" i="1"/>
  <c r="N513" i="1" s="1"/>
  <c r="J517" i="1"/>
  <c r="J521" i="1"/>
  <c r="N521" i="1" s="1"/>
  <c r="J525" i="1"/>
  <c r="J529" i="1"/>
  <c r="N529" i="1" s="1"/>
  <c r="J533" i="1"/>
  <c r="J537" i="1"/>
  <c r="N537" i="1" s="1"/>
  <c r="J541" i="1"/>
  <c r="J545" i="1"/>
  <c r="N545" i="1" s="1"/>
  <c r="J549" i="1"/>
  <c r="J553" i="1"/>
  <c r="N553" i="1" s="1"/>
  <c r="J557" i="1"/>
  <c r="J561" i="1"/>
  <c r="N561" i="1" s="1"/>
  <c r="J565" i="1"/>
  <c r="J569" i="1"/>
  <c r="N569" i="1" s="1"/>
  <c r="J573" i="1"/>
  <c r="J577" i="1"/>
  <c r="N577" i="1" s="1"/>
  <c r="J581" i="1"/>
  <c r="J585" i="1"/>
  <c r="N585" i="1" s="1"/>
  <c r="J589" i="1"/>
  <c r="J593" i="1"/>
  <c r="N593" i="1" s="1"/>
  <c r="J597" i="1"/>
  <c r="J601" i="1"/>
  <c r="N601" i="1" s="1"/>
  <c r="J605" i="1"/>
  <c r="J609" i="1"/>
  <c r="N609" i="1" s="1"/>
  <c r="J613" i="1"/>
  <c r="J617" i="1"/>
  <c r="N617" i="1" s="1"/>
  <c r="J621" i="1"/>
  <c r="J625" i="1"/>
  <c r="N625" i="1" s="1"/>
  <c r="J629" i="1"/>
  <c r="J633" i="1"/>
  <c r="N633" i="1" s="1"/>
  <c r="J637" i="1"/>
  <c r="J641" i="1"/>
  <c r="N641" i="1" s="1"/>
  <c r="J645" i="1"/>
  <c r="J649" i="1"/>
  <c r="N649" i="1" s="1"/>
  <c r="J653" i="1"/>
  <c r="J657" i="1"/>
  <c r="N657" i="1" s="1"/>
  <c r="J661" i="1"/>
  <c r="J665" i="1"/>
  <c r="N665" i="1" s="1"/>
  <c r="J669" i="1"/>
  <c r="J673" i="1"/>
  <c r="N673" i="1" s="1"/>
  <c r="J677" i="1"/>
  <c r="J681" i="1"/>
  <c r="N681" i="1" s="1"/>
  <c r="J685" i="1"/>
  <c r="J689" i="1"/>
  <c r="N689" i="1" s="1"/>
  <c r="J693" i="1"/>
  <c r="J697" i="1"/>
  <c r="N697" i="1" s="1"/>
  <c r="J701" i="1"/>
  <c r="J705" i="1"/>
  <c r="N705" i="1" s="1"/>
  <c r="J709" i="1"/>
  <c r="J713" i="1"/>
  <c r="N713" i="1" s="1"/>
  <c r="J717" i="1"/>
  <c r="J721" i="1"/>
  <c r="N721" i="1" s="1"/>
  <c r="J725" i="1"/>
  <c r="J729" i="1"/>
  <c r="N729" i="1" s="1"/>
  <c r="J733" i="1"/>
  <c r="J737" i="1"/>
  <c r="N737" i="1" s="1"/>
  <c r="J741" i="1"/>
  <c r="J745" i="1"/>
  <c r="N745" i="1" s="1"/>
  <c r="J749" i="1"/>
  <c r="J753" i="1"/>
  <c r="N753" i="1" s="1"/>
  <c r="J757" i="1"/>
  <c r="J761" i="1"/>
  <c r="N761" i="1" s="1"/>
  <c r="J765" i="1"/>
  <c r="J769" i="1"/>
  <c r="N769" i="1" s="1"/>
  <c r="J773" i="1"/>
  <c r="J777" i="1"/>
  <c r="N777" i="1" s="1"/>
  <c r="J781" i="1"/>
  <c r="J785" i="1"/>
  <c r="N785" i="1" s="1"/>
  <c r="J789" i="1"/>
  <c r="J793" i="1"/>
  <c r="N793" i="1" s="1"/>
  <c r="J797" i="1"/>
  <c r="J801" i="1"/>
  <c r="N801" i="1" s="1"/>
  <c r="J805" i="1"/>
  <c r="J809" i="1"/>
  <c r="N809" i="1" s="1"/>
  <c r="J813" i="1"/>
  <c r="J817" i="1"/>
  <c r="N817" i="1" s="1"/>
  <c r="J821" i="1"/>
  <c r="J825" i="1"/>
  <c r="N825" i="1" s="1"/>
  <c r="J829" i="1"/>
  <c r="J833" i="1"/>
  <c r="N833" i="1" s="1"/>
  <c r="J837" i="1"/>
  <c r="J841" i="1"/>
  <c r="N841" i="1" s="1"/>
  <c r="J845" i="1"/>
  <c r="J849" i="1"/>
  <c r="N849" i="1" s="1"/>
  <c r="J853" i="1"/>
  <c r="J857" i="1"/>
  <c r="N857" i="1" s="1"/>
  <c r="J861" i="1"/>
  <c r="J865" i="1"/>
  <c r="N865" i="1" s="1"/>
  <c r="J869" i="1"/>
  <c r="J873" i="1"/>
  <c r="N873" i="1" s="1"/>
  <c r="J877" i="1"/>
  <c r="J881" i="1"/>
  <c r="N881" i="1" s="1"/>
  <c r="J885" i="1"/>
  <c r="J889" i="1"/>
  <c r="N889" i="1" s="1"/>
  <c r="J893" i="1"/>
  <c r="J897" i="1"/>
  <c r="N897" i="1" s="1"/>
  <c r="J901" i="1"/>
  <c r="J905" i="1"/>
  <c r="N905" i="1" s="1"/>
  <c r="J909" i="1"/>
  <c r="J913" i="1"/>
  <c r="N913" i="1" s="1"/>
  <c r="J917" i="1"/>
  <c r="J921" i="1"/>
  <c r="N921" i="1" s="1"/>
  <c r="J925" i="1"/>
  <c r="J929" i="1"/>
  <c r="N929" i="1" s="1"/>
  <c r="J933" i="1"/>
  <c r="J937" i="1"/>
  <c r="N937" i="1" s="1"/>
  <c r="J941" i="1"/>
  <c r="J945" i="1"/>
  <c r="N945" i="1" s="1"/>
  <c r="J949" i="1"/>
  <c r="J953" i="1"/>
  <c r="N953" i="1" s="1"/>
  <c r="J957" i="1"/>
  <c r="J961" i="1"/>
  <c r="N961" i="1" s="1"/>
  <c r="J965" i="1"/>
  <c r="J969" i="1"/>
  <c r="N969" i="1" s="1"/>
  <c r="J973" i="1"/>
  <c r="J977" i="1"/>
  <c r="N977" i="1" s="1"/>
  <c r="J981" i="1"/>
  <c r="J985" i="1"/>
  <c r="N985" i="1" s="1"/>
  <c r="J989" i="1"/>
  <c r="J993" i="1"/>
  <c r="N993" i="1" s="1"/>
  <c r="J997" i="1"/>
  <c r="J1001" i="1"/>
  <c r="N1001" i="1" s="1"/>
  <c r="J1005" i="1"/>
  <c r="J1009" i="1"/>
  <c r="N1009" i="1" s="1"/>
  <c r="J1013" i="1"/>
  <c r="J1017" i="1"/>
  <c r="N1017" i="1" s="1"/>
  <c r="S1197" i="1"/>
  <c r="J23" i="1"/>
  <c r="J55" i="1"/>
  <c r="J119" i="1"/>
  <c r="J183" i="1"/>
  <c r="J247" i="1"/>
  <c r="J285" i="1"/>
  <c r="J306" i="1"/>
  <c r="J322" i="1"/>
  <c r="J338" i="1"/>
  <c r="N338" i="1" s="1"/>
  <c r="J354" i="1"/>
  <c r="J370" i="1"/>
  <c r="J386" i="1"/>
  <c r="J402" i="1"/>
  <c r="J418" i="1"/>
  <c r="J434" i="1"/>
  <c r="J450" i="1"/>
  <c r="J462" i="1"/>
  <c r="J473" i="1"/>
  <c r="N473" i="1" s="1"/>
  <c r="J482" i="1"/>
  <c r="J490" i="1"/>
  <c r="J498" i="1"/>
  <c r="J506" i="1"/>
  <c r="J514" i="1"/>
  <c r="J522" i="1"/>
  <c r="J530" i="1"/>
  <c r="J535" i="1"/>
  <c r="J540" i="1"/>
  <c r="J546" i="1"/>
  <c r="J551" i="1"/>
  <c r="J556" i="1"/>
  <c r="J562" i="1"/>
  <c r="J567" i="1"/>
  <c r="J572" i="1"/>
  <c r="J578" i="1"/>
  <c r="J583" i="1"/>
  <c r="J588" i="1"/>
  <c r="J594" i="1"/>
  <c r="N594" i="1" s="1"/>
  <c r="J599" i="1"/>
  <c r="J604" i="1"/>
  <c r="J610" i="1"/>
  <c r="J615" i="1"/>
  <c r="J620" i="1"/>
  <c r="J626" i="1"/>
  <c r="J631" i="1"/>
  <c r="J636" i="1"/>
  <c r="J642" i="1"/>
  <c r="J647" i="1"/>
  <c r="J652" i="1"/>
  <c r="J658" i="1"/>
  <c r="J663" i="1"/>
  <c r="J668" i="1"/>
  <c r="J674" i="1"/>
  <c r="J679" i="1"/>
  <c r="J684" i="1"/>
  <c r="J690" i="1"/>
  <c r="J695" i="1"/>
  <c r="J700" i="1"/>
  <c r="J706" i="1"/>
  <c r="J711" i="1"/>
  <c r="J716" i="1"/>
  <c r="J722" i="1"/>
  <c r="J727" i="1"/>
  <c r="J732" i="1"/>
  <c r="J738" i="1"/>
  <c r="J743" i="1"/>
  <c r="J748" i="1"/>
  <c r="J754" i="1"/>
  <c r="J759" i="1"/>
  <c r="J764" i="1"/>
  <c r="J770" i="1"/>
  <c r="J775" i="1"/>
  <c r="J780" i="1"/>
  <c r="J786" i="1"/>
  <c r="J791" i="1"/>
  <c r="J796" i="1"/>
  <c r="J802" i="1"/>
  <c r="N802" i="1" s="1"/>
  <c r="J807" i="1"/>
  <c r="J812" i="1"/>
  <c r="J818" i="1"/>
  <c r="J823" i="1"/>
  <c r="J828" i="1"/>
  <c r="J834" i="1"/>
  <c r="N834" i="1" s="1"/>
  <c r="J839" i="1"/>
  <c r="J844" i="1"/>
  <c r="J850" i="1"/>
  <c r="J855" i="1"/>
  <c r="J860" i="1"/>
  <c r="J866" i="1"/>
  <c r="J871" i="1"/>
  <c r="J876" i="1"/>
  <c r="J882" i="1"/>
  <c r="J887" i="1"/>
  <c r="J892" i="1"/>
  <c r="J898" i="1"/>
  <c r="J903" i="1"/>
  <c r="J908" i="1"/>
  <c r="J914" i="1"/>
  <c r="N914" i="1" s="1"/>
  <c r="J919" i="1"/>
  <c r="J924" i="1"/>
  <c r="J930" i="1"/>
  <c r="J935" i="1"/>
  <c r="J940" i="1"/>
  <c r="J946" i="1"/>
  <c r="N946" i="1" s="1"/>
  <c r="J951" i="1"/>
  <c r="J956" i="1"/>
  <c r="J962" i="1"/>
  <c r="J967" i="1"/>
  <c r="J972" i="1"/>
  <c r="J978" i="1"/>
  <c r="J983" i="1"/>
  <c r="J988" i="1"/>
  <c r="J994" i="1"/>
  <c r="J999" i="1"/>
  <c r="J1004" i="1"/>
  <c r="J1010" i="1"/>
  <c r="N1010" i="1" s="1"/>
  <c r="J1015" i="1"/>
  <c r="J1020" i="1"/>
  <c r="J1024" i="1"/>
  <c r="J1028" i="1"/>
  <c r="J1032" i="1"/>
  <c r="J1036" i="1"/>
  <c r="J1040" i="1"/>
  <c r="J1044" i="1"/>
  <c r="J1048" i="1"/>
  <c r="J1052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N1112" i="1" s="1"/>
  <c r="J1116" i="1"/>
  <c r="J1120" i="1"/>
  <c r="J1124" i="1"/>
  <c r="J1128" i="1"/>
  <c r="J1132" i="1"/>
  <c r="J1136" i="1"/>
  <c r="J63" i="1"/>
  <c r="N63" i="1" s="1"/>
  <c r="J127" i="1"/>
  <c r="J191" i="1"/>
  <c r="J255" i="1"/>
  <c r="J287" i="1"/>
  <c r="J307" i="1"/>
  <c r="J323" i="1"/>
  <c r="J339" i="1"/>
  <c r="J355" i="1"/>
  <c r="J371" i="1"/>
  <c r="J387" i="1"/>
  <c r="J403" i="1"/>
  <c r="J419" i="1"/>
  <c r="J435" i="1"/>
  <c r="J451" i="1"/>
  <c r="J463" i="1"/>
  <c r="J474" i="1"/>
  <c r="J483" i="1"/>
  <c r="J491" i="1"/>
  <c r="J499" i="1"/>
  <c r="J507" i="1"/>
  <c r="J515" i="1"/>
  <c r="J523" i="1"/>
  <c r="J531" i="1"/>
  <c r="J536" i="1"/>
  <c r="N536" i="1" s="1"/>
  <c r="J542" i="1"/>
  <c r="J547" i="1"/>
  <c r="J552" i="1"/>
  <c r="J558" i="1"/>
  <c r="J563" i="1"/>
  <c r="J568" i="1"/>
  <c r="J574" i="1"/>
  <c r="J579" i="1"/>
  <c r="J584" i="1"/>
  <c r="J590" i="1"/>
  <c r="J595" i="1"/>
  <c r="J600" i="1"/>
  <c r="J606" i="1"/>
  <c r="J611" i="1"/>
  <c r="J616" i="1"/>
  <c r="J622" i="1"/>
  <c r="J627" i="1"/>
  <c r="J632" i="1"/>
  <c r="J638" i="1"/>
  <c r="J643" i="1"/>
  <c r="J648" i="1"/>
  <c r="J654" i="1"/>
  <c r="J659" i="1"/>
  <c r="J664" i="1"/>
  <c r="N664" i="1" s="1"/>
  <c r="J670" i="1"/>
  <c r="J675" i="1"/>
  <c r="J680" i="1"/>
  <c r="J686" i="1"/>
  <c r="J691" i="1"/>
  <c r="J696" i="1"/>
  <c r="J702" i="1"/>
  <c r="J707" i="1"/>
  <c r="J712" i="1"/>
  <c r="J718" i="1"/>
  <c r="J723" i="1"/>
  <c r="J728" i="1"/>
  <c r="J734" i="1"/>
  <c r="J739" i="1"/>
  <c r="J744" i="1"/>
  <c r="N744" i="1" s="1"/>
  <c r="J750" i="1"/>
  <c r="J755" i="1"/>
  <c r="J760" i="1"/>
  <c r="J766" i="1"/>
  <c r="J771" i="1"/>
  <c r="J776" i="1"/>
  <c r="N776" i="1" s="1"/>
  <c r="J782" i="1"/>
  <c r="J787" i="1"/>
  <c r="J792" i="1"/>
  <c r="J798" i="1"/>
  <c r="J803" i="1"/>
  <c r="J808" i="1"/>
  <c r="J814" i="1"/>
  <c r="J819" i="1"/>
  <c r="J824" i="1"/>
  <c r="J830" i="1"/>
  <c r="J835" i="1"/>
  <c r="J840" i="1"/>
  <c r="J846" i="1"/>
  <c r="J851" i="1"/>
  <c r="J856" i="1"/>
  <c r="J862" i="1"/>
  <c r="J867" i="1"/>
  <c r="J872" i="1"/>
  <c r="J878" i="1"/>
  <c r="J883" i="1"/>
  <c r="J888" i="1"/>
  <c r="J894" i="1"/>
  <c r="J899" i="1"/>
  <c r="J904" i="1"/>
  <c r="N904" i="1" s="1"/>
  <c r="J910" i="1"/>
  <c r="J915" i="1"/>
  <c r="J920" i="1"/>
  <c r="J926" i="1"/>
  <c r="J931" i="1"/>
  <c r="J936" i="1"/>
  <c r="J942" i="1"/>
  <c r="J947" i="1"/>
  <c r="J952" i="1"/>
  <c r="J958" i="1"/>
  <c r="J963" i="1"/>
  <c r="J968" i="1"/>
  <c r="N968" i="1" s="1"/>
  <c r="J974" i="1"/>
  <c r="J979" i="1"/>
  <c r="J984" i="1"/>
  <c r="J990" i="1"/>
  <c r="J995" i="1"/>
  <c r="J1000" i="1"/>
  <c r="J1006" i="1"/>
  <c r="J1011" i="1"/>
  <c r="J1016" i="1"/>
  <c r="J1021" i="1"/>
  <c r="J1025" i="1"/>
  <c r="N1025" i="1" s="1"/>
  <c r="J1029" i="1"/>
  <c r="J1033" i="1"/>
  <c r="N1033" i="1" s="1"/>
  <c r="J1037" i="1"/>
  <c r="J1041" i="1"/>
  <c r="N1041" i="1" s="1"/>
  <c r="J1045" i="1"/>
  <c r="J1049" i="1"/>
  <c r="N1049" i="1" s="1"/>
  <c r="J1053" i="1"/>
  <c r="J1057" i="1"/>
  <c r="N1057" i="1" s="1"/>
  <c r="J1061" i="1"/>
  <c r="J1065" i="1"/>
  <c r="N1065" i="1" s="1"/>
  <c r="J1069" i="1"/>
  <c r="J1073" i="1"/>
  <c r="N1073" i="1" s="1"/>
  <c r="J1077" i="1"/>
  <c r="J1081" i="1"/>
  <c r="N1081" i="1" s="1"/>
  <c r="J1085" i="1"/>
  <c r="J1089" i="1"/>
  <c r="N1089" i="1" s="1"/>
  <c r="J1093" i="1"/>
  <c r="J1097" i="1"/>
  <c r="N1097" i="1" s="1"/>
  <c r="J1101" i="1"/>
  <c r="J1105" i="1"/>
  <c r="N1105" i="1" s="1"/>
  <c r="J1109" i="1"/>
  <c r="J1113" i="1"/>
  <c r="N1113" i="1" s="1"/>
  <c r="J1117" i="1"/>
  <c r="J1121" i="1"/>
  <c r="N1121" i="1" s="1"/>
  <c r="J1125" i="1"/>
  <c r="J1129" i="1"/>
  <c r="N1129" i="1" s="1"/>
  <c r="J1133" i="1"/>
  <c r="J1137" i="1"/>
  <c r="N1137" i="1" s="1"/>
  <c r="J1141" i="1"/>
  <c r="J1145" i="1"/>
  <c r="N1145" i="1" s="1"/>
  <c r="J1149" i="1"/>
  <c r="J1153" i="1"/>
  <c r="N1153" i="1" s="1"/>
  <c r="J1157" i="1"/>
  <c r="J1161" i="1"/>
  <c r="N1161" i="1" s="1"/>
  <c r="J1165" i="1"/>
  <c r="J1169" i="1"/>
  <c r="N1169" i="1" s="1"/>
  <c r="J1173" i="1"/>
  <c r="S4996" i="1"/>
  <c r="V4996" i="1" s="1"/>
  <c r="J87" i="1"/>
  <c r="J151" i="1"/>
  <c r="J215" i="1"/>
  <c r="J275" i="1"/>
  <c r="J296" i="1"/>
  <c r="J314" i="1"/>
  <c r="J330" i="1"/>
  <c r="J346" i="1"/>
  <c r="J362" i="1"/>
  <c r="J378" i="1"/>
  <c r="J394" i="1"/>
  <c r="J410" i="1"/>
  <c r="N410" i="1" s="1"/>
  <c r="J426" i="1"/>
  <c r="J442" i="1"/>
  <c r="J457" i="1"/>
  <c r="N457" i="1" s="1"/>
  <c r="J467" i="1"/>
  <c r="J478" i="1"/>
  <c r="J486" i="1"/>
  <c r="J494" i="1"/>
  <c r="J502" i="1"/>
  <c r="J510" i="1"/>
  <c r="J518" i="1"/>
  <c r="J526" i="1"/>
  <c r="J532" i="1"/>
  <c r="J538" i="1"/>
  <c r="J543" i="1"/>
  <c r="J548" i="1"/>
  <c r="J554" i="1"/>
  <c r="J559" i="1"/>
  <c r="J564" i="1"/>
  <c r="J570" i="1"/>
  <c r="J575" i="1"/>
  <c r="J580" i="1"/>
  <c r="J586" i="1"/>
  <c r="J591" i="1"/>
  <c r="J596" i="1"/>
  <c r="J602" i="1"/>
  <c r="J607" i="1"/>
  <c r="J612" i="1"/>
  <c r="J618" i="1"/>
  <c r="J623" i="1"/>
  <c r="J628" i="1"/>
  <c r="J634" i="1"/>
  <c r="J639" i="1"/>
  <c r="J644" i="1"/>
  <c r="J650" i="1"/>
  <c r="J655" i="1"/>
  <c r="J660" i="1"/>
  <c r="J666" i="1"/>
  <c r="J671" i="1"/>
  <c r="J676" i="1"/>
  <c r="J682" i="1"/>
  <c r="J687" i="1"/>
  <c r="J692" i="1"/>
  <c r="J698" i="1"/>
  <c r="J703" i="1"/>
  <c r="J708" i="1"/>
  <c r="J714" i="1"/>
  <c r="J719" i="1"/>
  <c r="J724" i="1"/>
  <c r="J730" i="1"/>
  <c r="J735" i="1"/>
  <c r="J740" i="1"/>
  <c r="J746" i="1"/>
  <c r="J751" i="1"/>
  <c r="J756" i="1"/>
  <c r="J762" i="1"/>
  <c r="J767" i="1"/>
  <c r="J772" i="1"/>
  <c r="J778" i="1"/>
  <c r="J783" i="1"/>
  <c r="J788" i="1"/>
  <c r="J794" i="1"/>
  <c r="J799" i="1"/>
  <c r="J804" i="1"/>
  <c r="J810" i="1"/>
  <c r="J815" i="1"/>
  <c r="J820" i="1"/>
  <c r="J826" i="1"/>
  <c r="J831" i="1"/>
  <c r="J836" i="1"/>
  <c r="J842" i="1"/>
  <c r="J847" i="1"/>
  <c r="J852" i="1"/>
  <c r="J159" i="1"/>
  <c r="J315" i="1"/>
  <c r="J379" i="1"/>
  <c r="J443" i="1"/>
  <c r="J487" i="1"/>
  <c r="J519" i="1"/>
  <c r="J544" i="1"/>
  <c r="J566" i="1"/>
  <c r="J587" i="1"/>
  <c r="J608" i="1"/>
  <c r="J630" i="1"/>
  <c r="J651" i="1"/>
  <c r="J672" i="1"/>
  <c r="J694" i="1"/>
  <c r="J715" i="1"/>
  <c r="J736" i="1"/>
  <c r="J758" i="1"/>
  <c r="J779" i="1"/>
  <c r="J800" i="1"/>
  <c r="J822" i="1"/>
  <c r="J843" i="1"/>
  <c r="J859" i="1"/>
  <c r="J870" i="1"/>
  <c r="J880" i="1"/>
  <c r="J891" i="1"/>
  <c r="J902" i="1"/>
  <c r="J912" i="1"/>
  <c r="J923" i="1"/>
  <c r="J934" i="1"/>
  <c r="J944" i="1"/>
  <c r="J955" i="1"/>
  <c r="J966" i="1"/>
  <c r="J976" i="1"/>
  <c r="J987" i="1"/>
  <c r="J998" i="1"/>
  <c r="J1008" i="1"/>
  <c r="J1019" i="1"/>
  <c r="J1027" i="1"/>
  <c r="J1035" i="1"/>
  <c r="J1043" i="1"/>
  <c r="J1051" i="1"/>
  <c r="J1059" i="1"/>
  <c r="J1067" i="1"/>
  <c r="J1075" i="1"/>
  <c r="J1083" i="1"/>
  <c r="J1091" i="1"/>
  <c r="J1099" i="1"/>
  <c r="J1107" i="1"/>
  <c r="J1115" i="1"/>
  <c r="J1123" i="1"/>
  <c r="J1131" i="1"/>
  <c r="J1139" i="1"/>
  <c r="J223" i="1"/>
  <c r="J331" i="1"/>
  <c r="J395" i="1"/>
  <c r="J458" i="1"/>
  <c r="J495" i="1"/>
  <c r="J527" i="1"/>
  <c r="J550" i="1"/>
  <c r="J571" i="1"/>
  <c r="J592" i="1"/>
  <c r="J614" i="1"/>
  <c r="J635" i="1"/>
  <c r="J656" i="1"/>
  <c r="J678" i="1"/>
  <c r="J699" i="1"/>
  <c r="J720" i="1"/>
  <c r="J742" i="1"/>
  <c r="J763" i="1"/>
  <c r="J784" i="1"/>
  <c r="J806" i="1"/>
  <c r="J827" i="1"/>
  <c r="J848" i="1"/>
  <c r="N848" i="1" s="1"/>
  <c r="J863" i="1"/>
  <c r="J874" i="1"/>
  <c r="J884" i="1"/>
  <c r="J895" i="1"/>
  <c r="J906" i="1"/>
  <c r="J916" i="1"/>
  <c r="J927" i="1"/>
  <c r="J938" i="1"/>
  <c r="J948" i="1"/>
  <c r="J959" i="1"/>
  <c r="J970" i="1"/>
  <c r="J980" i="1"/>
  <c r="J991" i="1"/>
  <c r="J1002" i="1"/>
  <c r="J1012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140" i="1"/>
  <c r="J1146" i="1"/>
  <c r="J1151" i="1"/>
  <c r="N1151" i="1" s="1"/>
  <c r="J1156" i="1"/>
  <c r="J1162" i="1"/>
  <c r="J1167" i="1"/>
  <c r="N1167" i="1" s="1"/>
  <c r="J1172" i="1"/>
  <c r="J1177" i="1"/>
  <c r="N1177" i="1" s="1"/>
  <c r="J1181" i="1"/>
  <c r="J1185" i="1"/>
  <c r="N1185" i="1" s="1"/>
  <c r="J1189" i="1"/>
  <c r="J1193" i="1"/>
  <c r="N1193" i="1" s="1"/>
  <c r="J1197" i="1"/>
  <c r="J1201" i="1"/>
  <c r="N1201" i="1" s="1"/>
  <c r="J1205" i="1"/>
  <c r="J1209" i="1"/>
  <c r="N1209" i="1" s="1"/>
  <c r="J1213" i="1"/>
  <c r="J1217" i="1"/>
  <c r="N1217" i="1" s="1"/>
  <c r="J1221" i="1"/>
  <c r="J1225" i="1"/>
  <c r="N1225" i="1" s="1"/>
  <c r="J1229" i="1"/>
  <c r="J1233" i="1"/>
  <c r="N1233" i="1" s="1"/>
  <c r="J1237" i="1"/>
  <c r="J1241" i="1"/>
  <c r="N1241" i="1" s="1"/>
  <c r="J1245" i="1"/>
  <c r="J1249" i="1"/>
  <c r="N1249" i="1" s="1"/>
  <c r="J1253" i="1"/>
  <c r="J1257" i="1"/>
  <c r="N1257" i="1" s="1"/>
  <c r="J1261" i="1"/>
  <c r="J1265" i="1"/>
  <c r="N1265" i="1" s="1"/>
  <c r="J1269" i="1"/>
  <c r="J1273" i="1"/>
  <c r="N1273" i="1" s="1"/>
  <c r="J1277" i="1"/>
  <c r="J1281" i="1"/>
  <c r="N1281" i="1" s="1"/>
  <c r="J95" i="1"/>
  <c r="J297" i="1"/>
  <c r="N297" i="1" s="1"/>
  <c r="J363" i="1"/>
  <c r="J427" i="1"/>
  <c r="J479" i="1"/>
  <c r="J511" i="1"/>
  <c r="J539" i="1"/>
  <c r="J560" i="1"/>
  <c r="J582" i="1"/>
  <c r="J603" i="1"/>
  <c r="J624" i="1"/>
  <c r="N624" i="1" s="1"/>
  <c r="J646" i="1"/>
  <c r="J667" i="1"/>
  <c r="J688" i="1"/>
  <c r="J710" i="1"/>
  <c r="J731" i="1"/>
  <c r="J752" i="1"/>
  <c r="J774" i="1"/>
  <c r="J795" i="1"/>
  <c r="J816" i="1"/>
  <c r="J838" i="1"/>
  <c r="J858" i="1"/>
  <c r="J868" i="1"/>
  <c r="J879" i="1"/>
  <c r="J890" i="1"/>
  <c r="J900" i="1"/>
  <c r="J911" i="1"/>
  <c r="J922" i="1"/>
  <c r="J932" i="1"/>
  <c r="J943" i="1"/>
  <c r="J954" i="1"/>
  <c r="J964" i="1"/>
  <c r="J975" i="1"/>
  <c r="J986" i="1"/>
  <c r="J996" i="1"/>
  <c r="J1007" i="1"/>
  <c r="J1018" i="1"/>
  <c r="J1026" i="1"/>
  <c r="N1026" i="1" s="1"/>
  <c r="J1034" i="1"/>
  <c r="J1042" i="1"/>
  <c r="N1042" i="1" s="1"/>
  <c r="J1050" i="1"/>
  <c r="J1058" i="1"/>
  <c r="J1066" i="1"/>
  <c r="J1074" i="1"/>
  <c r="J1082" i="1"/>
  <c r="J1090" i="1"/>
  <c r="J1098" i="1"/>
  <c r="J1106" i="1"/>
  <c r="J1114" i="1"/>
  <c r="J1122" i="1"/>
  <c r="N1122" i="1" s="1"/>
  <c r="J1130" i="1"/>
  <c r="J1138" i="1"/>
  <c r="J1143" i="1"/>
  <c r="N1143" i="1" s="1"/>
  <c r="J1148" i="1"/>
  <c r="J1154" i="1"/>
  <c r="J1159" i="1"/>
  <c r="N1159" i="1" s="1"/>
  <c r="J1164" i="1"/>
  <c r="J1170" i="1"/>
  <c r="J1175" i="1"/>
  <c r="N1175" i="1" s="1"/>
  <c r="J1179" i="1"/>
  <c r="J1183" i="1"/>
  <c r="N1183" i="1" s="1"/>
  <c r="J1187" i="1"/>
  <c r="J1191" i="1"/>
  <c r="N1191" i="1" s="1"/>
  <c r="J1195" i="1"/>
  <c r="J1199" i="1"/>
  <c r="N1199" i="1" s="1"/>
  <c r="J1203" i="1"/>
  <c r="J1207" i="1"/>
  <c r="N1207" i="1" s="1"/>
  <c r="J1211" i="1"/>
  <c r="J1215" i="1"/>
  <c r="N1215" i="1" s="1"/>
  <c r="J1219" i="1"/>
  <c r="J1223" i="1"/>
  <c r="N1223" i="1" s="1"/>
  <c r="J1227" i="1"/>
  <c r="J1231" i="1"/>
  <c r="N1231" i="1" s="1"/>
  <c r="J1235" i="1"/>
  <c r="J1239" i="1"/>
  <c r="N1239" i="1" s="1"/>
  <c r="J1243" i="1"/>
  <c r="J1247" i="1"/>
  <c r="N1247" i="1" s="1"/>
  <c r="J1251" i="1"/>
  <c r="J1255" i="1"/>
  <c r="N1255" i="1" s="1"/>
  <c r="J1259" i="1"/>
  <c r="J1263" i="1"/>
  <c r="N1263" i="1" s="1"/>
  <c r="J1267" i="1"/>
  <c r="J1271" i="1"/>
  <c r="N1271" i="1" s="1"/>
  <c r="J1275" i="1"/>
  <c r="J1279" i="1"/>
  <c r="N1279" i="1" s="1"/>
  <c r="J347" i="1"/>
  <c r="J534" i="1"/>
  <c r="J619" i="1"/>
  <c r="J704" i="1"/>
  <c r="J790" i="1"/>
  <c r="J864" i="1"/>
  <c r="J907" i="1"/>
  <c r="J950" i="1"/>
  <c r="J992" i="1"/>
  <c r="J1031" i="1"/>
  <c r="J1063" i="1"/>
  <c r="N1063" i="1" s="1"/>
  <c r="J1095" i="1"/>
  <c r="N1095" i="1" s="1"/>
  <c r="J1127" i="1"/>
  <c r="N1127" i="1" s="1"/>
  <c r="J1147" i="1"/>
  <c r="J1158" i="1"/>
  <c r="J1168" i="1"/>
  <c r="J1178" i="1"/>
  <c r="J1186" i="1"/>
  <c r="J1194" i="1"/>
  <c r="J1202" i="1"/>
  <c r="J1210" i="1"/>
  <c r="J1218" i="1"/>
  <c r="N1218" i="1" s="1"/>
  <c r="J1226" i="1"/>
  <c r="J1234" i="1"/>
  <c r="J1242" i="1"/>
  <c r="J1250" i="1"/>
  <c r="J1258" i="1"/>
  <c r="J1266" i="1"/>
  <c r="J1274" i="1"/>
  <c r="J1282" i="1"/>
  <c r="N1282" i="1" s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N1378" i="1" s="1"/>
  <c r="J1382" i="1"/>
  <c r="J1386" i="1"/>
  <c r="J1390" i="1"/>
  <c r="J1394" i="1"/>
  <c r="N1394" i="1" s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06" i="1"/>
  <c r="J1510" i="1"/>
  <c r="J1514" i="1"/>
  <c r="J1518" i="1"/>
  <c r="J1522" i="1"/>
  <c r="J1526" i="1"/>
  <c r="J411" i="1"/>
  <c r="J555" i="1"/>
  <c r="J640" i="1"/>
  <c r="J726" i="1"/>
  <c r="J811" i="1"/>
  <c r="J875" i="1"/>
  <c r="J918" i="1"/>
  <c r="J960" i="1"/>
  <c r="J1003" i="1"/>
  <c r="J1039" i="1"/>
  <c r="N1039" i="1" s="1"/>
  <c r="J1071" i="1"/>
  <c r="N1071" i="1" s="1"/>
  <c r="J1103" i="1"/>
  <c r="N1103" i="1" s="1"/>
  <c r="J1135" i="1"/>
  <c r="N1135" i="1" s="1"/>
  <c r="J1150" i="1"/>
  <c r="J1160" i="1"/>
  <c r="N1160" i="1" s="1"/>
  <c r="J1171" i="1"/>
  <c r="J1180" i="1"/>
  <c r="J1188" i="1"/>
  <c r="J1196" i="1"/>
  <c r="J1204" i="1"/>
  <c r="J1212" i="1"/>
  <c r="J1220" i="1"/>
  <c r="J1228" i="1"/>
  <c r="J1236" i="1"/>
  <c r="J1244" i="1"/>
  <c r="J1252" i="1"/>
  <c r="J1260" i="1"/>
  <c r="J1268" i="1"/>
  <c r="J1276" i="1"/>
  <c r="J1283" i="1"/>
  <c r="J1287" i="1"/>
  <c r="N1287" i="1" s="1"/>
  <c r="J1291" i="1"/>
  <c r="J1295" i="1"/>
  <c r="N1295" i="1" s="1"/>
  <c r="J1299" i="1"/>
  <c r="J1303" i="1"/>
  <c r="N1303" i="1" s="1"/>
  <c r="J1307" i="1"/>
  <c r="J1311" i="1"/>
  <c r="N1311" i="1" s="1"/>
  <c r="J1315" i="1"/>
  <c r="J1319" i="1"/>
  <c r="N1319" i="1" s="1"/>
  <c r="J1323" i="1"/>
  <c r="J1327" i="1"/>
  <c r="N1327" i="1" s="1"/>
  <c r="J1331" i="1"/>
  <c r="J1335" i="1"/>
  <c r="N1335" i="1" s="1"/>
  <c r="J1339" i="1"/>
  <c r="J1343" i="1"/>
  <c r="N1343" i="1" s="1"/>
  <c r="J1347" i="1"/>
  <c r="J1351" i="1"/>
  <c r="N1351" i="1" s="1"/>
  <c r="J1355" i="1"/>
  <c r="J1359" i="1"/>
  <c r="N1359" i="1" s="1"/>
  <c r="J1363" i="1"/>
  <c r="J1367" i="1"/>
  <c r="N1367" i="1" s="1"/>
  <c r="J1371" i="1"/>
  <c r="J1375" i="1"/>
  <c r="N1375" i="1" s="1"/>
  <c r="J1379" i="1"/>
  <c r="J1383" i="1"/>
  <c r="N1383" i="1" s="1"/>
  <c r="J1387" i="1"/>
  <c r="J1391" i="1"/>
  <c r="N1391" i="1" s="1"/>
  <c r="J1395" i="1"/>
  <c r="J1399" i="1"/>
  <c r="N1399" i="1" s="1"/>
  <c r="J1403" i="1"/>
  <c r="J1407" i="1"/>
  <c r="N1407" i="1" s="1"/>
  <c r="J1411" i="1"/>
  <c r="J1415" i="1"/>
  <c r="N1415" i="1" s="1"/>
  <c r="J1419" i="1"/>
  <c r="J1423" i="1"/>
  <c r="N1423" i="1" s="1"/>
  <c r="J1427" i="1"/>
  <c r="J1431" i="1"/>
  <c r="N1431" i="1" s="1"/>
  <c r="J1435" i="1"/>
  <c r="J1439" i="1"/>
  <c r="N1439" i="1" s="1"/>
  <c r="J1443" i="1"/>
  <c r="J1447" i="1"/>
  <c r="N1447" i="1" s="1"/>
  <c r="J1451" i="1"/>
  <c r="J1455" i="1"/>
  <c r="N1455" i="1" s="1"/>
  <c r="J1459" i="1"/>
  <c r="J1463" i="1"/>
  <c r="N1463" i="1" s="1"/>
  <c r="J1467" i="1"/>
  <c r="J1471" i="1"/>
  <c r="N1471" i="1" s="1"/>
  <c r="J1475" i="1"/>
  <c r="J1479" i="1"/>
  <c r="N1479" i="1" s="1"/>
  <c r="J1483" i="1"/>
  <c r="J1487" i="1"/>
  <c r="N1487" i="1" s="1"/>
  <c r="J1491" i="1"/>
  <c r="J1495" i="1"/>
  <c r="N1495" i="1" s="1"/>
  <c r="J1499" i="1"/>
  <c r="J1503" i="1"/>
  <c r="N1503" i="1" s="1"/>
  <c r="J1507" i="1"/>
  <c r="J1511" i="1"/>
  <c r="N1511" i="1" s="1"/>
  <c r="J1515" i="1"/>
  <c r="J1519" i="1"/>
  <c r="N1519" i="1" s="1"/>
  <c r="J1523" i="1"/>
  <c r="J1527" i="1"/>
  <c r="N1527" i="1" s="1"/>
  <c r="J1531" i="1"/>
  <c r="J1535" i="1"/>
  <c r="N1535" i="1" s="1"/>
  <c r="J1539" i="1"/>
  <c r="J1543" i="1"/>
  <c r="N1543" i="1" s="1"/>
  <c r="J1547" i="1"/>
  <c r="J1551" i="1"/>
  <c r="N1551" i="1" s="1"/>
  <c r="J1555" i="1"/>
  <c r="J1559" i="1"/>
  <c r="N1559" i="1" s="1"/>
  <c r="J1563" i="1"/>
  <c r="J1567" i="1"/>
  <c r="N1567" i="1" s="1"/>
  <c r="J1571" i="1"/>
  <c r="J1575" i="1"/>
  <c r="J1579" i="1"/>
  <c r="J1583" i="1"/>
  <c r="N1583" i="1" s="1"/>
  <c r="J1587" i="1"/>
  <c r="J1591" i="1"/>
  <c r="N1591" i="1" s="1"/>
  <c r="J1595" i="1"/>
  <c r="J1599" i="1"/>
  <c r="N1599" i="1" s="1"/>
  <c r="J1603" i="1"/>
  <c r="J1607" i="1"/>
  <c r="J1611" i="1"/>
  <c r="J1615" i="1"/>
  <c r="N1615" i="1" s="1"/>
  <c r="J1619" i="1"/>
  <c r="J1623" i="1"/>
  <c r="N1623" i="1" s="1"/>
  <c r="J1627" i="1"/>
  <c r="J1631" i="1"/>
  <c r="N1631" i="1" s="1"/>
  <c r="J1635" i="1"/>
  <c r="J1639" i="1"/>
  <c r="N1639" i="1" s="1"/>
  <c r="J1643" i="1"/>
  <c r="J1647" i="1"/>
  <c r="N1647" i="1" s="1"/>
  <c r="J1651" i="1"/>
  <c r="J1655" i="1"/>
  <c r="N1655" i="1" s="1"/>
  <c r="J1659" i="1"/>
  <c r="J1663" i="1"/>
  <c r="N1663" i="1" s="1"/>
  <c r="J1667" i="1"/>
  <c r="J1671" i="1"/>
  <c r="N1671" i="1" s="1"/>
  <c r="J1675" i="1"/>
  <c r="J1679" i="1"/>
  <c r="N1679" i="1" s="1"/>
  <c r="J1683" i="1"/>
  <c r="J1687" i="1"/>
  <c r="N1687" i="1" s="1"/>
  <c r="J1691" i="1"/>
  <c r="J1695" i="1"/>
  <c r="N1695" i="1" s="1"/>
  <c r="J1699" i="1"/>
  <c r="J1703" i="1"/>
  <c r="N1703" i="1" s="1"/>
  <c r="J1707" i="1"/>
  <c r="J1711" i="1"/>
  <c r="N1711" i="1" s="1"/>
  <c r="J1715" i="1"/>
  <c r="J1719" i="1"/>
  <c r="N1719" i="1" s="1"/>
  <c r="J1723" i="1"/>
  <c r="J1727" i="1"/>
  <c r="N1727" i="1" s="1"/>
  <c r="J1731" i="1"/>
  <c r="J1735" i="1"/>
  <c r="N1735" i="1" s="1"/>
  <c r="J1739" i="1"/>
  <c r="J1743" i="1"/>
  <c r="N1743" i="1" s="1"/>
  <c r="J1747" i="1"/>
  <c r="J1751" i="1"/>
  <c r="N1751" i="1" s="1"/>
  <c r="J1755" i="1"/>
  <c r="J1759" i="1"/>
  <c r="N1759" i="1" s="1"/>
  <c r="J1763" i="1"/>
  <c r="J1767" i="1"/>
  <c r="N1767" i="1" s="1"/>
  <c r="J1771" i="1"/>
  <c r="J1775" i="1"/>
  <c r="N1775" i="1" s="1"/>
  <c r="J1779" i="1"/>
  <c r="J1783" i="1"/>
  <c r="N1783" i="1" s="1"/>
  <c r="J1787" i="1"/>
  <c r="J1791" i="1"/>
  <c r="N1791" i="1" s="1"/>
  <c r="J1795" i="1"/>
  <c r="J1799" i="1"/>
  <c r="N1799" i="1" s="1"/>
  <c r="J1803" i="1"/>
  <c r="J1807" i="1"/>
  <c r="N1807" i="1" s="1"/>
  <c r="J1811" i="1"/>
  <c r="J1815" i="1"/>
  <c r="N1815" i="1" s="1"/>
  <c r="J1819" i="1"/>
  <c r="J1823" i="1"/>
  <c r="N1823" i="1" s="1"/>
  <c r="J1827" i="1"/>
  <c r="J1831" i="1"/>
  <c r="N1831" i="1" s="1"/>
  <c r="J1835" i="1"/>
  <c r="J1839" i="1"/>
  <c r="N1839" i="1" s="1"/>
  <c r="J1843" i="1"/>
  <c r="J31" i="1"/>
  <c r="J469" i="1"/>
  <c r="J576" i="1"/>
  <c r="J662" i="1"/>
  <c r="J747" i="1"/>
  <c r="J832" i="1"/>
  <c r="J886" i="1"/>
  <c r="J928" i="1"/>
  <c r="J971" i="1"/>
  <c r="J1014" i="1"/>
  <c r="J1047" i="1"/>
  <c r="N1047" i="1" s="1"/>
  <c r="J1079" i="1"/>
  <c r="N1079" i="1" s="1"/>
  <c r="J1111" i="1"/>
  <c r="N1111" i="1" s="1"/>
  <c r="J1142" i="1"/>
  <c r="J1152" i="1"/>
  <c r="J1163" i="1"/>
  <c r="J1174" i="1"/>
  <c r="J1182" i="1"/>
  <c r="J1190" i="1"/>
  <c r="J1198" i="1"/>
  <c r="J1206" i="1"/>
  <c r="J1214" i="1"/>
  <c r="J1222" i="1"/>
  <c r="J1230" i="1"/>
  <c r="J1238" i="1"/>
  <c r="J1246" i="1"/>
  <c r="J1254" i="1"/>
  <c r="J1262" i="1"/>
  <c r="J1270" i="1"/>
  <c r="J1278" i="1"/>
  <c r="J1284" i="1"/>
  <c r="J1288" i="1"/>
  <c r="J1292" i="1"/>
  <c r="J1296" i="1"/>
  <c r="J1300" i="1"/>
  <c r="J1304" i="1"/>
  <c r="J1308" i="1"/>
  <c r="J1312" i="1"/>
  <c r="J1316" i="1"/>
  <c r="J1320" i="1"/>
  <c r="N1320" i="1" s="1"/>
  <c r="J1324" i="1"/>
  <c r="J1328" i="1"/>
  <c r="J1332" i="1"/>
  <c r="J1336" i="1"/>
  <c r="N1336" i="1" s="1"/>
  <c r="J1340" i="1"/>
  <c r="J1344" i="1"/>
  <c r="J1348" i="1"/>
  <c r="J1352" i="1"/>
  <c r="J1356" i="1"/>
  <c r="J1360" i="1"/>
  <c r="J1364" i="1"/>
  <c r="J1368" i="1"/>
  <c r="N1368" i="1" s="1"/>
  <c r="J1372" i="1"/>
  <c r="J1376" i="1"/>
  <c r="N1376" i="1" s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N1448" i="1" s="1"/>
  <c r="J1452" i="1"/>
  <c r="J1456" i="1"/>
  <c r="J1460" i="1"/>
  <c r="J1464" i="1"/>
  <c r="J1468" i="1"/>
  <c r="J1472" i="1"/>
  <c r="J1476" i="1"/>
  <c r="J1480" i="1"/>
  <c r="N1480" i="1" s="1"/>
  <c r="J1484" i="1"/>
  <c r="J1488" i="1"/>
  <c r="J1492" i="1"/>
  <c r="J1496" i="1"/>
  <c r="J1500" i="1"/>
  <c r="J1504" i="1"/>
  <c r="N1504" i="1" s="1"/>
  <c r="J1508" i="1"/>
  <c r="J1512" i="1"/>
  <c r="N1512" i="1" s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N1592" i="1" s="1"/>
  <c r="J1596" i="1"/>
  <c r="J1600" i="1"/>
  <c r="J1604" i="1"/>
  <c r="J1608" i="1"/>
  <c r="J1612" i="1"/>
  <c r="J1616" i="1"/>
  <c r="J1620" i="1"/>
  <c r="J1624" i="1"/>
  <c r="J1628" i="1"/>
  <c r="J1632" i="1"/>
  <c r="N1632" i="1" s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N1696" i="1" s="1"/>
  <c r="J1700" i="1"/>
  <c r="J1704" i="1"/>
  <c r="J1708" i="1"/>
  <c r="J1712" i="1"/>
  <c r="J1716" i="1"/>
  <c r="J1720" i="1"/>
  <c r="J1724" i="1"/>
  <c r="J1728" i="1"/>
  <c r="J1732" i="1"/>
  <c r="J1736" i="1"/>
  <c r="N1736" i="1" s="1"/>
  <c r="J1740" i="1"/>
  <c r="J1744" i="1"/>
  <c r="N1744" i="1" s="1"/>
  <c r="J1748" i="1"/>
  <c r="J1752" i="1"/>
  <c r="J1756" i="1"/>
  <c r="J1760" i="1"/>
  <c r="J1764" i="1"/>
  <c r="J1768" i="1"/>
  <c r="J1772" i="1"/>
  <c r="J1776" i="1"/>
  <c r="N1776" i="1" s="1"/>
  <c r="J1780" i="1"/>
  <c r="J1784" i="1"/>
  <c r="J1788" i="1"/>
  <c r="J1792" i="1"/>
  <c r="J1796" i="1"/>
  <c r="J1800" i="1"/>
  <c r="J1804" i="1"/>
  <c r="J1808" i="1"/>
  <c r="N1808" i="1" s="1"/>
  <c r="J1812" i="1"/>
  <c r="J1816" i="1"/>
  <c r="J1820" i="1"/>
  <c r="J1824" i="1"/>
  <c r="J1828" i="1"/>
  <c r="J1832" i="1"/>
  <c r="J1836" i="1"/>
  <c r="J1840" i="1"/>
  <c r="J276" i="1"/>
  <c r="J503" i="1"/>
  <c r="J598" i="1"/>
  <c r="J683" i="1"/>
  <c r="J768" i="1"/>
  <c r="J854" i="1"/>
  <c r="J896" i="1"/>
  <c r="J939" i="1"/>
  <c r="J982" i="1"/>
  <c r="J1023" i="1"/>
  <c r="J1055" i="1"/>
  <c r="N1055" i="1" s="1"/>
  <c r="J1087" i="1"/>
  <c r="N1087" i="1" s="1"/>
  <c r="J1119" i="1"/>
  <c r="N1119" i="1" s="1"/>
  <c r="J1144" i="1"/>
  <c r="J1155" i="1"/>
  <c r="J1166" i="1"/>
  <c r="J1176" i="1"/>
  <c r="J1184" i="1"/>
  <c r="J1192" i="1"/>
  <c r="J1200" i="1"/>
  <c r="J1208" i="1"/>
  <c r="J1216" i="1"/>
  <c r="J1224" i="1"/>
  <c r="J1232" i="1"/>
  <c r="J1240" i="1"/>
  <c r="J1248" i="1"/>
  <c r="J1256" i="1"/>
  <c r="J1264" i="1"/>
  <c r="N1264" i="1" s="1"/>
  <c r="J1272" i="1"/>
  <c r="J1280" i="1"/>
  <c r="J1285" i="1"/>
  <c r="J1289" i="1"/>
  <c r="N1289" i="1" s="1"/>
  <c r="J1293" i="1"/>
  <c r="J1297" i="1"/>
  <c r="N1297" i="1" s="1"/>
  <c r="J1301" i="1"/>
  <c r="J1305" i="1"/>
  <c r="N1305" i="1" s="1"/>
  <c r="J1309" i="1"/>
  <c r="J1313" i="1"/>
  <c r="N1313" i="1" s="1"/>
  <c r="J1317" i="1"/>
  <c r="J1321" i="1"/>
  <c r="N1321" i="1" s="1"/>
  <c r="J1325" i="1"/>
  <c r="J1329" i="1"/>
  <c r="N1329" i="1" s="1"/>
  <c r="J1333" i="1"/>
  <c r="J1337" i="1"/>
  <c r="N1337" i="1" s="1"/>
  <c r="J1341" i="1"/>
  <c r="J1345" i="1"/>
  <c r="N1345" i="1" s="1"/>
  <c r="J1349" i="1"/>
  <c r="J1353" i="1"/>
  <c r="N1353" i="1" s="1"/>
  <c r="J1357" i="1"/>
  <c r="J1361" i="1"/>
  <c r="N1361" i="1" s="1"/>
  <c r="J1365" i="1"/>
  <c r="J1369" i="1"/>
  <c r="N1369" i="1" s="1"/>
  <c r="J1373" i="1"/>
  <c r="J1377" i="1"/>
  <c r="N1377" i="1" s="1"/>
  <c r="J1381" i="1"/>
  <c r="J1385" i="1"/>
  <c r="N1385" i="1" s="1"/>
  <c r="J1389" i="1"/>
  <c r="J1393" i="1"/>
  <c r="N1393" i="1" s="1"/>
  <c r="J1397" i="1"/>
  <c r="J1401" i="1"/>
  <c r="N1401" i="1" s="1"/>
  <c r="J1405" i="1"/>
  <c r="J1409" i="1"/>
  <c r="N1409" i="1" s="1"/>
  <c r="J1413" i="1"/>
  <c r="J1417" i="1"/>
  <c r="N1417" i="1" s="1"/>
  <c r="J1421" i="1"/>
  <c r="J1425" i="1"/>
  <c r="N1425" i="1" s="1"/>
  <c r="J1429" i="1"/>
  <c r="J1433" i="1"/>
  <c r="N1433" i="1" s="1"/>
  <c r="J1437" i="1"/>
  <c r="J1441" i="1"/>
  <c r="N1441" i="1" s="1"/>
  <c r="J1445" i="1"/>
  <c r="J1449" i="1"/>
  <c r="N1449" i="1" s="1"/>
  <c r="J1453" i="1"/>
  <c r="J1457" i="1"/>
  <c r="N1457" i="1" s="1"/>
  <c r="J1461" i="1"/>
  <c r="J1465" i="1"/>
  <c r="N1465" i="1" s="1"/>
  <c r="J1469" i="1"/>
  <c r="J1473" i="1"/>
  <c r="N1473" i="1" s="1"/>
  <c r="J1477" i="1"/>
  <c r="J1489" i="1"/>
  <c r="N1489" i="1" s="1"/>
  <c r="J1505" i="1"/>
  <c r="N1505" i="1" s="1"/>
  <c r="J1521" i="1"/>
  <c r="N1521" i="1" s="1"/>
  <c r="J1533" i="1"/>
  <c r="J1541" i="1"/>
  <c r="J1549" i="1"/>
  <c r="J1557" i="1"/>
  <c r="J1565" i="1"/>
  <c r="J1573" i="1"/>
  <c r="J1581" i="1"/>
  <c r="J1589" i="1"/>
  <c r="J1597" i="1"/>
  <c r="J1605" i="1"/>
  <c r="J1613" i="1"/>
  <c r="J1621" i="1"/>
  <c r="J1629" i="1"/>
  <c r="J1637" i="1"/>
  <c r="J1645" i="1"/>
  <c r="J1653" i="1"/>
  <c r="J1661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765" i="1"/>
  <c r="J1773" i="1"/>
  <c r="J1781" i="1"/>
  <c r="J1789" i="1"/>
  <c r="J1797" i="1"/>
  <c r="J1805" i="1"/>
  <c r="J1813" i="1"/>
  <c r="J1821" i="1"/>
  <c r="J1829" i="1"/>
  <c r="J1837" i="1"/>
  <c r="J1844" i="1"/>
  <c r="J1848" i="1"/>
  <c r="N1848" i="1" s="1"/>
  <c r="J1852" i="1"/>
  <c r="J1856" i="1"/>
  <c r="N1856" i="1" s="1"/>
  <c r="J1860" i="1"/>
  <c r="J1864" i="1"/>
  <c r="N1864" i="1" s="1"/>
  <c r="J1868" i="1"/>
  <c r="J1872" i="1"/>
  <c r="J1876" i="1"/>
  <c r="J1880" i="1"/>
  <c r="J1884" i="1"/>
  <c r="J1888" i="1"/>
  <c r="J1892" i="1"/>
  <c r="J1896" i="1"/>
  <c r="J1900" i="1"/>
  <c r="J1904" i="1"/>
  <c r="N1904" i="1" s="1"/>
  <c r="J1908" i="1"/>
  <c r="J1912" i="1"/>
  <c r="J1916" i="1"/>
  <c r="J1920" i="1"/>
  <c r="N1920" i="1" s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1972" i="1"/>
  <c r="J1976" i="1"/>
  <c r="J1980" i="1"/>
  <c r="J1984" i="1"/>
  <c r="J1988" i="1"/>
  <c r="J1992" i="1"/>
  <c r="J1996" i="1"/>
  <c r="J2000" i="1"/>
  <c r="J2004" i="1"/>
  <c r="J2008" i="1"/>
  <c r="J2012" i="1"/>
  <c r="J2016" i="1"/>
  <c r="J2020" i="1"/>
  <c r="J2024" i="1"/>
  <c r="J2028" i="1"/>
  <c r="J2032" i="1"/>
  <c r="J2036" i="1"/>
  <c r="J2040" i="1"/>
  <c r="J2044" i="1"/>
  <c r="J2048" i="1"/>
  <c r="J2052" i="1"/>
  <c r="J2056" i="1"/>
  <c r="J2060" i="1"/>
  <c r="J2064" i="1"/>
  <c r="J2068" i="1"/>
  <c r="J2072" i="1"/>
  <c r="N2072" i="1" s="1"/>
  <c r="J2076" i="1"/>
  <c r="J2080" i="1"/>
  <c r="J2084" i="1"/>
  <c r="J2088" i="1"/>
  <c r="J2092" i="1"/>
  <c r="J2096" i="1"/>
  <c r="J2100" i="1"/>
  <c r="J2104" i="1"/>
  <c r="J2108" i="1"/>
  <c r="J2112" i="1"/>
  <c r="J2116" i="1"/>
  <c r="J2120" i="1"/>
  <c r="J2124" i="1"/>
  <c r="J2128" i="1"/>
  <c r="J2132" i="1"/>
  <c r="J2136" i="1"/>
  <c r="N2136" i="1" s="1"/>
  <c r="J2140" i="1"/>
  <c r="J2144" i="1"/>
  <c r="J2148" i="1"/>
  <c r="J2152" i="1"/>
  <c r="J2156" i="1"/>
  <c r="J2160" i="1"/>
  <c r="J2164" i="1"/>
  <c r="J2168" i="1"/>
  <c r="J2172" i="1"/>
  <c r="J2176" i="1"/>
  <c r="J2180" i="1"/>
  <c r="J2184" i="1"/>
  <c r="N2184" i="1" s="1"/>
  <c r="J2188" i="1"/>
  <c r="J2192" i="1"/>
  <c r="J2196" i="1"/>
  <c r="J2200" i="1"/>
  <c r="J2204" i="1"/>
  <c r="J2208" i="1"/>
  <c r="J2212" i="1"/>
  <c r="J2216" i="1"/>
  <c r="J2220" i="1"/>
  <c r="J2224" i="1"/>
  <c r="J2228" i="1"/>
  <c r="J2232" i="1"/>
  <c r="J2236" i="1"/>
  <c r="J2240" i="1"/>
  <c r="J2244" i="1"/>
  <c r="J2248" i="1"/>
  <c r="J2252" i="1"/>
  <c r="J2256" i="1"/>
  <c r="J2260" i="1"/>
  <c r="J2264" i="1"/>
  <c r="J2268" i="1"/>
  <c r="J2272" i="1"/>
  <c r="J2276" i="1"/>
  <c r="J2280" i="1"/>
  <c r="N2280" i="1" s="1"/>
  <c r="J2284" i="1"/>
  <c r="J2288" i="1"/>
  <c r="J2292" i="1"/>
  <c r="J2296" i="1"/>
  <c r="J2300" i="1"/>
  <c r="J2304" i="1"/>
  <c r="J2308" i="1"/>
  <c r="J2312" i="1"/>
  <c r="J2316" i="1"/>
  <c r="J2320" i="1"/>
  <c r="J2324" i="1"/>
  <c r="J2328" i="1"/>
  <c r="N2328" i="1" s="1"/>
  <c r="J2332" i="1"/>
  <c r="J2336" i="1"/>
  <c r="J2340" i="1"/>
  <c r="J2344" i="1"/>
  <c r="J2348" i="1"/>
  <c r="J2352" i="1"/>
  <c r="J1481" i="1"/>
  <c r="N1481" i="1" s="1"/>
  <c r="J1497" i="1"/>
  <c r="N1497" i="1" s="1"/>
  <c r="J1513" i="1"/>
  <c r="N1513" i="1" s="1"/>
  <c r="J1529" i="1"/>
  <c r="N1529" i="1" s="1"/>
  <c r="J1537" i="1"/>
  <c r="N1537" i="1" s="1"/>
  <c r="J1545" i="1"/>
  <c r="N1545" i="1" s="1"/>
  <c r="J1553" i="1"/>
  <c r="N1553" i="1" s="1"/>
  <c r="J1561" i="1"/>
  <c r="N1561" i="1" s="1"/>
  <c r="J1569" i="1"/>
  <c r="N1569" i="1" s="1"/>
  <c r="J1577" i="1"/>
  <c r="N1577" i="1" s="1"/>
  <c r="J1585" i="1"/>
  <c r="N1585" i="1" s="1"/>
  <c r="J1593" i="1"/>
  <c r="N1593" i="1" s="1"/>
  <c r="J1601" i="1"/>
  <c r="N1601" i="1" s="1"/>
  <c r="J1609" i="1"/>
  <c r="N1609" i="1" s="1"/>
  <c r="J1617" i="1"/>
  <c r="N1617" i="1" s="1"/>
  <c r="J1625" i="1"/>
  <c r="N1625" i="1" s="1"/>
  <c r="J1633" i="1"/>
  <c r="N1633" i="1" s="1"/>
  <c r="J1641" i="1"/>
  <c r="N1641" i="1" s="1"/>
  <c r="J1649" i="1"/>
  <c r="N1649" i="1" s="1"/>
  <c r="J1657" i="1"/>
  <c r="N1657" i="1" s="1"/>
  <c r="J1665" i="1"/>
  <c r="N1665" i="1" s="1"/>
  <c r="J1673" i="1"/>
  <c r="N1673" i="1" s="1"/>
  <c r="J1681" i="1"/>
  <c r="N1681" i="1" s="1"/>
  <c r="J1689" i="1"/>
  <c r="N1689" i="1" s="1"/>
  <c r="J1697" i="1"/>
  <c r="N1697" i="1" s="1"/>
  <c r="J1705" i="1"/>
  <c r="N1705" i="1" s="1"/>
  <c r="J1713" i="1"/>
  <c r="N1713" i="1" s="1"/>
  <c r="J1721" i="1"/>
  <c r="N1721" i="1" s="1"/>
  <c r="J1729" i="1"/>
  <c r="N1729" i="1" s="1"/>
  <c r="J1737" i="1"/>
  <c r="N1737" i="1" s="1"/>
  <c r="J1745" i="1"/>
  <c r="N1745" i="1" s="1"/>
  <c r="J1753" i="1"/>
  <c r="N1753" i="1" s="1"/>
  <c r="J1761" i="1"/>
  <c r="N1761" i="1" s="1"/>
  <c r="J1769" i="1"/>
  <c r="N1769" i="1" s="1"/>
  <c r="J1777" i="1"/>
  <c r="N1777" i="1" s="1"/>
  <c r="J1785" i="1"/>
  <c r="N1785" i="1" s="1"/>
  <c r="J1793" i="1"/>
  <c r="N1793" i="1" s="1"/>
  <c r="J1801" i="1"/>
  <c r="N1801" i="1" s="1"/>
  <c r="J1809" i="1"/>
  <c r="N1809" i="1" s="1"/>
  <c r="J1817" i="1"/>
  <c r="N1817" i="1" s="1"/>
  <c r="J1825" i="1"/>
  <c r="N1825" i="1" s="1"/>
  <c r="J1833" i="1"/>
  <c r="N1833" i="1" s="1"/>
  <c r="J1841" i="1"/>
  <c r="N1841" i="1" s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485" i="1"/>
  <c r="J1501" i="1"/>
  <c r="J1517" i="1"/>
  <c r="J1530" i="1"/>
  <c r="J1538" i="1"/>
  <c r="J1546" i="1"/>
  <c r="J1554" i="1"/>
  <c r="J1562" i="1"/>
  <c r="J1570" i="1"/>
  <c r="J1578" i="1"/>
  <c r="J1586" i="1"/>
  <c r="J1594" i="1"/>
  <c r="J1602" i="1"/>
  <c r="J1610" i="1"/>
  <c r="J1618" i="1"/>
  <c r="J1626" i="1"/>
  <c r="J1634" i="1"/>
  <c r="J1642" i="1"/>
  <c r="J1650" i="1"/>
  <c r="J1658" i="1"/>
  <c r="J1666" i="1"/>
  <c r="N1666" i="1" s="1"/>
  <c r="J1674" i="1"/>
  <c r="J1682" i="1"/>
  <c r="N1682" i="1" s="1"/>
  <c r="J1690" i="1"/>
  <c r="J1698" i="1"/>
  <c r="J1706" i="1"/>
  <c r="J1714" i="1"/>
  <c r="J1722" i="1"/>
  <c r="J1730" i="1"/>
  <c r="J1738" i="1"/>
  <c r="J1746" i="1"/>
  <c r="J1754" i="1"/>
  <c r="J1762" i="1"/>
  <c r="J1770" i="1"/>
  <c r="J1778" i="1"/>
  <c r="N1778" i="1" s="1"/>
  <c r="J1786" i="1"/>
  <c r="J1794" i="1"/>
  <c r="J1802" i="1"/>
  <c r="J1810" i="1"/>
  <c r="J1818" i="1"/>
  <c r="J1826" i="1"/>
  <c r="J1834" i="1"/>
  <c r="J1842" i="1"/>
  <c r="J1847" i="1"/>
  <c r="N1847" i="1" s="1"/>
  <c r="J1851" i="1"/>
  <c r="J1855" i="1"/>
  <c r="N1855" i="1" s="1"/>
  <c r="J1859" i="1"/>
  <c r="J1863" i="1"/>
  <c r="N1863" i="1" s="1"/>
  <c r="J1867" i="1"/>
  <c r="J1871" i="1"/>
  <c r="N1871" i="1" s="1"/>
  <c r="J1875" i="1"/>
  <c r="J1879" i="1"/>
  <c r="N1879" i="1" s="1"/>
  <c r="J1883" i="1"/>
  <c r="J1887" i="1"/>
  <c r="N1887" i="1" s="1"/>
  <c r="J1891" i="1"/>
  <c r="J1895" i="1"/>
  <c r="N1895" i="1" s="1"/>
  <c r="J1899" i="1"/>
  <c r="J1903" i="1"/>
  <c r="J1907" i="1"/>
  <c r="J1911" i="1"/>
  <c r="N1911" i="1" s="1"/>
  <c r="J1915" i="1"/>
  <c r="J1919" i="1"/>
  <c r="N1919" i="1" s="1"/>
  <c r="J1923" i="1"/>
  <c r="J1927" i="1"/>
  <c r="N1927" i="1" s="1"/>
  <c r="J1931" i="1"/>
  <c r="J1935" i="1"/>
  <c r="N1935" i="1" s="1"/>
  <c r="J1939" i="1"/>
  <c r="J1943" i="1"/>
  <c r="N1943" i="1" s="1"/>
  <c r="J1947" i="1"/>
  <c r="J1951" i="1"/>
  <c r="N1951" i="1" s="1"/>
  <c r="J1955" i="1"/>
  <c r="J1959" i="1"/>
  <c r="N1959" i="1" s="1"/>
  <c r="J1963" i="1"/>
  <c r="J1967" i="1"/>
  <c r="N1967" i="1" s="1"/>
  <c r="J1971" i="1"/>
  <c r="J1975" i="1"/>
  <c r="N1975" i="1" s="1"/>
  <c r="J1979" i="1"/>
  <c r="J1983" i="1"/>
  <c r="N1983" i="1" s="1"/>
  <c r="J1987" i="1"/>
  <c r="J1991" i="1"/>
  <c r="N1991" i="1" s="1"/>
  <c r="J1995" i="1"/>
  <c r="J1999" i="1"/>
  <c r="N1999" i="1" s="1"/>
  <c r="J2003" i="1"/>
  <c r="J2007" i="1"/>
  <c r="N2007" i="1" s="1"/>
  <c r="J2011" i="1"/>
  <c r="J2015" i="1"/>
  <c r="N2015" i="1" s="1"/>
  <c r="J2019" i="1"/>
  <c r="J2023" i="1"/>
  <c r="N2023" i="1" s="1"/>
  <c r="J2027" i="1"/>
  <c r="J2031" i="1"/>
  <c r="N2031" i="1" s="1"/>
  <c r="J2035" i="1"/>
  <c r="J2039" i="1"/>
  <c r="N2039" i="1" s="1"/>
  <c r="J2043" i="1"/>
  <c r="J2047" i="1"/>
  <c r="N2047" i="1" s="1"/>
  <c r="J2051" i="1"/>
  <c r="J2055" i="1"/>
  <c r="N2055" i="1" s="1"/>
  <c r="J2059" i="1"/>
  <c r="J2063" i="1"/>
  <c r="N2063" i="1" s="1"/>
  <c r="J2067" i="1"/>
  <c r="J2071" i="1"/>
  <c r="N2071" i="1" s="1"/>
  <c r="J2075" i="1"/>
  <c r="J2079" i="1"/>
  <c r="N2079" i="1" s="1"/>
  <c r="J2083" i="1"/>
  <c r="J2087" i="1"/>
  <c r="N2087" i="1" s="1"/>
  <c r="J2091" i="1"/>
  <c r="J2095" i="1"/>
  <c r="N2095" i="1" s="1"/>
  <c r="J2099" i="1"/>
  <c r="J2103" i="1"/>
  <c r="N2103" i="1" s="1"/>
  <c r="J2107" i="1"/>
  <c r="J2111" i="1"/>
  <c r="N2111" i="1" s="1"/>
  <c r="J2115" i="1"/>
  <c r="J2119" i="1"/>
  <c r="N2119" i="1" s="1"/>
  <c r="J2123" i="1"/>
  <c r="J2127" i="1"/>
  <c r="N2127" i="1" s="1"/>
  <c r="J2131" i="1"/>
  <c r="J2135" i="1"/>
  <c r="N2135" i="1" s="1"/>
  <c r="J2139" i="1"/>
  <c r="J2143" i="1"/>
  <c r="N2143" i="1" s="1"/>
  <c r="J2147" i="1"/>
  <c r="J2151" i="1"/>
  <c r="N2151" i="1" s="1"/>
  <c r="J2155" i="1"/>
  <c r="J2159" i="1"/>
  <c r="N2159" i="1" s="1"/>
  <c r="J2163" i="1"/>
  <c r="J2167" i="1"/>
  <c r="N2167" i="1" s="1"/>
  <c r="J2171" i="1"/>
  <c r="J2175" i="1"/>
  <c r="N2175" i="1" s="1"/>
  <c r="J2179" i="1"/>
  <c r="J2183" i="1"/>
  <c r="N2183" i="1" s="1"/>
  <c r="J2187" i="1"/>
  <c r="J2191" i="1"/>
  <c r="N2191" i="1" s="1"/>
  <c r="J2195" i="1"/>
  <c r="J2199" i="1"/>
  <c r="N2199" i="1" s="1"/>
  <c r="J2203" i="1"/>
  <c r="J2207" i="1"/>
  <c r="N2207" i="1" s="1"/>
  <c r="J2211" i="1"/>
  <c r="J2215" i="1"/>
  <c r="N2215" i="1" s="1"/>
  <c r="J2219" i="1"/>
  <c r="J2223" i="1"/>
  <c r="N2223" i="1" s="1"/>
  <c r="J2227" i="1"/>
  <c r="J2231" i="1"/>
  <c r="N2231" i="1" s="1"/>
  <c r="J2235" i="1"/>
  <c r="J2239" i="1"/>
  <c r="N2239" i="1" s="1"/>
  <c r="J2243" i="1"/>
  <c r="J2247" i="1"/>
  <c r="N2247" i="1" s="1"/>
  <c r="J2251" i="1"/>
  <c r="J2255" i="1"/>
  <c r="N2255" i="1" s="1"/>
  <c r="J2259" i="1"/>
  <c r="J2263" i="1"/>
  <c r="N2263" i="1" s="1"/>
  <c r="J2267" i="1"/>
  <c r="J2271" i="1"/>
  <c r="N2271" i="1" s="1"/>
  <c r="J2275" i="1"/>
  <c r="J2279" i="1"/>
  <c r="N2279" i="1" s="1"/>
  <c r="J2283" i="1"/>
  <c r="J2287" i="1"/>
  <c r="N2287" i="1" s="1"/>
  <c r="J2291" i="1"/>
  <c r="J2295" i="1"/>
  <c r="N2295" i="1" s="1"/>
  <c r="J2299" i="1"/>
  <c r="J2303" i="1"/>
  <c r="N2303" i="1" s="1"/>
  <c r="J2307" i="1"/>
  <c r="J2311" i="1"/>
  <c r="N2311" i="1" s="1"/>
  <c r="J2315" i="1"/>
  <c r="J2319" i="1"/>
  <c r="N2319" i="1" s="1"/>
  <c r="J2323" i="1"/>
  <c r="J2327" i="1"/>
  <c r="J2331" i="1"/>
  <c r="J2335" i="1"/>
  <c r="N2335" i="1" s="1"/>
  <c r="J2339" i="1"/>
  <c r="J2343" i="1"/>
  <c r="N2343" i="1" s="1"/>
  <c r="J2347" i="1"/>
  <c r="J2351" i="1"/>
  <c r="N2351" i="1" s="1"/>
  <c r="J1525" i="1"/>
  <c r="J1558" i="1"/>
  <c r="J1590" i="1"/>
  <c r="J1622" i="1"/>
  <c r="J1654" i="1"/>
  <c r="J1686" i="1"/>
  <c r="J1718" i="1"/>
  <c r="J1750" i="1"/>
  <c r="J1782" i="1"/>
  <c r="J1814" i="1"/>
  <c r="J1845" i="1"/>
  <c r="J1861" i="1"/>
  <c r="J1877" i="1"/>
  <c r="J1893" i="1"/>
  <c r="J1909" i="1"/>
  <c r="J1925" i="1"/>
  <c r="J1938" i="1"/>
  <c r="J1946" i="1"/>
  <c r="J1954" i="1"/>
  <c r="N1954" i="1" s="1"/>
  <c r="J1962" i="1"/>
  <c r="J1970" i="1"/>
  <c r="J1978" i="1"/>
  <c r="J1986" i="1"/>
  <c r="J1994" i="1"/>
  <c r="J2002" i="1"/>
  <c r="J2010" i="1"/>
  <c r="J2018" i="1"/>
  <c r="J2026" i="1"/>
  <c r="N2026" i="1" s="1"/>
  <c r="J2034" i="1"/>
  <c r="J2042" i="1"/>
  <c r="J2050" i="1"/>
  <c r="J2058" i="1"/>
  <c r="N2058" i="1" s="1"/>
  <c r="J2066" i="1"/>
  <c r="J2074" i="1"/>
  <c r="J2082" i="1"/>
  <c r="N2082" i="1" s="1"/>
  <c r="J2090" i="1"/>
  <c r="J2098" i="1"/>
  <c r="J2106" i="1"/>
  <c r="J2114" i="1"/>
  <c r="N2114" i="1" s="1"/>
  <c r="J2122" i="1"/>
  <c r="J2130" i="1"/>
  <c r="J2138" i="1"/>
  <c r="J2146" i="1"/>
  <c r="J2154" i="1"/>
  <c r="J2162" i="1"/>
  <c r="J2170" i="1"/>
  <c r="J2178" i="1"/>
  <c r="J2186" i="1"/>
  <c r="J2194" i="1"/>
  <c r="J2202" i="1"/>
  <c r="J2210" i="1"/>
  <c r="N2210" i="1" s="1"/>
  <c r="J2218" i="1"/>
  <c r="N2218" i="1" s="1"/>
  <c r="J2226" i="1"/>
  <c r="J2234" i="1"/>
  <c r="J2242" i="1"/>
  <c r="J2250" i="1"/>
  <c r="J2258" i="1"/>
  <c r="J2266" i="1"/>
  <c r="J2274" i="1"/>
  <c r="N2274" i="1" s="1"/>
  <c r="J2282" i="1"/>
  <c r="J2290" i="1"/>
  <c r="J2298" i="1"/>
  <c r="J2306" i="1"/>
  <c r="J2314" i="1"/>
  <c r="J2322" i="1"/>
  <c r="J2330" i="1"/>
  <c r="N2330" i="1" s="1"/>
  <c r="J2338" i="1"/>
  <c r="J2346" i="1"/>
  <c r="J2354" i="1"/>
  <c r="N2354" i="1" s="1"/>
  <c r="J2358" i="1"/>
  <c r="J2362" i="1"/>
  <c r="J2366" i="1"/>
  <c r="J2370" i="1"/>
  <c r="N2370" i="1" s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N2418" i="1" s="1"/>
  <c r="J2422" i="1"/>
  <c r="J2426" i="1"/>
  <c r="J2430" i="1"/>
  <c r="J2434" i="1"/>
  <c r="N2434" i="1" s="1"/>
  <c r="J2438" i="1"/>
  <c r="J2442" i="1"/>
  <c r="J2446" i="1"/>
  <c r="J2450" i="1"/>
  <c r="J2454" i="1"/>
  <c r="J2458" i="1"/>
  <c r="J2462" i="1"/>
  <c r="J2466" i="1"/>
  <c r="N2466" i="1" s="1"/>
  <c r="J2470" i="1"/>
  <c r="J2474" i="1"/>
  <c r="J2478" i="1"/>
  <c r="J2482" i="1"/>
  <c r="J2486" i="1"/>
  <c r="J2490" i="1"/>
  <c r="N2490" i="1" s="1"/>
  <c r="J2494" i="1"/>
  <c r="J2498" i="1"/>
  <c r="J2502" i="1"/>
  <c r="J2506" i="1"/>
  <c r="J2510" i="1"/>
  <c r="J2514" i="1"/>
  <c r="J2518" i="1"/>
  <c r="J2522" i="1"/>
  <c r="J2526" i="1"/>
  <c r="J2530" i="1"/>
  <c r="N2530" i="1" s="1"/>
  <c r="J2534" i="1"/>
  <c r="J2538" i="1"/>
  <c r="J2542" i="1"/>
  <c r="J2546" i="1"/>
  <c r="J2550" i="1"/>
  <c r="J2554" i="1"/>
  <c r="J2558" i="1"/>
  <c r="J2562" i="1"/>
  <c r="J2566" i="1"/>
  <c r="J2570" i="1"/>
  <c r="J2574" i="1"/>
  <c r="J2578" i="1"/>
  <c r="J2582" i="1"/>
  <c r="J2586" i="1"/>
  <c r="J2590" i="1"/>
  <c r="J2594" i="1"/>
  <c r="J2598" i="1"/>
  <c r="J2602" i="1"/>
  <c r="J2606" i="1"/>
  <c r="J2610" i="1"/>
  <c r="N2610" i="1" s="1"/>
  <c r="J2614" i="1"/>
  <c r="J2618" i="1"/>
  <c r="J2622" i="1"/>
  <c r="J2626" i="1"/>
  <c r="J2630" i="1"/>
  <c r="J2634" i="1"/>
  <c r="J2638" i="1"/>
  <c r="J2642" i="1"/>
  <c r="J2646" i="1"/>
  <c r="J2650" i="1"/>
  <c r="J2654" i="1"/>
  <c r="J2658" i="1"/>
  <c r="N2658" i="1" s="1"/>
  <c r="J2662" i="1"/>
  <c r="J2666" i="1"/>
  <c r="J2670" i="1"/>
  <c r="J2674" i="1"/>
  <c r="J2678" i="1"/>
  <c r="J2682" i="1"/>
  <c r="N2682" i="1" s="1"/>
  <c r="J2686" i="1"/>
  <c r="J2690" i="1"/>
  <c r="J2694" i="1"/>
  <c r="J2698" i="1"/>
  <c r="J2702" i="1"/>
  <c r="J2706" i="1"/>
  <c r="J2710" i="1"/>
  <c r="J2714" i="1"/>
  <c r="J2718" i="1"/>
  <c r="J2722" i="1"/>
  <c r="J2726" i="1"/>
  <c r="J2730" i="1"/>
  <c r="J2734" i="1"/>
  <c r="J2738" i="1"/>
  <c r="J2742" i="1"/>
  <c r="J2746" i="1"/>
  <c r="J2750" i="1"/>
  <c r="J2754" i="1"/>
  <c r="J2758" i="1"/>
  <c r="J2762" i="1"/>
  <c r="J2766" i="1"/>
  <c r="J2770" i="1"/>
  <c r="J2774" i="1"/>
  <c r="J2778" i="1"/>
  <c r="J2782" i="1"/>
  <c r="J2786" i="1"/>
  <c r="J2790" i="1"/>
  <c r="J2794" i="1"/>
  <c r="J2798" i="1"/>
  <c r="J2802" i="1"/>
  <c r="J2806" i="1"/>
  <c r="J2810" i="1"/>
  <c r="J2814" i="1"/>
  <c r="J2818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N2874" i="1" s="1"/>
  <c r="J2878" i="1"/>
  <c r="J2882" i="1"/>
  <c r="J2886" i="1"/>
  <c r="J2890" i="1"/>
  <c r="J2894" i="1"/>
  <c r="J2898" i="1"/>
  <c r="J2902" i="1"/>
  <c r="J2906" i="1"/>
  <c r="J2910" i="1"/>
  <c r="J2914" i="1"/>
  <c r="J2918" i="1"/>
  <c r="J2922" i="1"/>
  <c r="J2926" i="1"/>
  <c r="J2930" i="1"/>
  <c r="J2934" i="1"/>
  <c r="J2938" i="1"/>
  <c r="N2938" i="1" s="1"/>
  <c r="J2942" i="1"/>
  <c r="J2946" i="1"/>
  <c r="N2946" i="1" s="1"/>
  <c r="J2950" i="1"/>
  <c r="J2954" i="1"/>
  <c r="J2958" i="1"/>
  <c r="J2962" i="1"/>
  <c r="J2966" i="1"/>
  <c r="J2970" i="1"/>
  <c r="J2974" i="1"/>
  <c r="J2978" i="1"/>
  <c r="N2978" i="1" s="1"/>
  <c r="J2982" i="1"/>
  <c r="J2986" i="1"/>
  <c r="J2990" i="1"/>
  <c r="J2994" i="1"/>
  <c r="J2998" i="1"/>
  <c r="J3002" i="1"/>
  <c r="J3006" i="1"/>
  <c r="J3010" i="1"/>
  <c r="J3014" i="1"/>
  <c r="J3018" i="1"/>
  <c r="J3022" i="1"/>
  <c r="J3026" i="1"/>
  <c r="J3030" i="1"/>
  <c r="J3034" i="1"/>
  <c r="J3038" i="1"/>
  <c r="J3042" i="1"/>
  <c r="J3046" i="1"/>
  <c r="J3050" i="1"/>
  <c r="J3054" i="1"/>
  <c r="J3058" i="1"/>
  <c r="J3062" i="1"/>
  <c r="J3066" i="1"/>
  <c r="J3070" i="1"/>
  <c r="J3074" i="1"/>
  <c r="J3078" i="1"/>
  <c r="J3082" i="1"/>
  <c r="J3086" i="1"/>
  <c r="J3090" i="1"/>
  <c r="J3094" i="1"/>
  <c r="J3098" i="1"/>
  <c r="N3098" i="1" s="1"/>
  <c r="J3102" i="1"/>
  <c r="J3106" i="1"/>
  <c r="J3110" i="1"/>
  <c r="J3114" i="1"/>
  <c r="J3118" i="1"/>
  <c r="J3122" i="1"/>
  <c r="J3126" i="1"/>
  <c r="J3130" i="1"/>
  <c r="J3134" i="1"/>
  <c r="J3138" i="1"/>
  <c r="N3138" i="1" s="1"/>
  <c r="J3142" i="1"/>
  <c r="J3146" i="1"/>
  <c r="J3150" i="1"/>
  <c r="J3154" i="1"/>
  <c r="J3158" i="1"/>
  <c r="J3162" i="1"/>
  <c r="J3166" i="1"/>
  <c r="J3170" i="1"/>
  <c r="J3174" i="1"/>
  <c r="J3178" i="1"/>
  <c r="J3182" i="1"/>
  <c r="J3186" i="1"/>
  <c r="J3190" i="1"/>
  <c r="J3194" i="1"/>
  <c r="N3194" i="1" s="1"/>
  <c r="J3198" i="1"/>
  <c r="J3202" i="1"/>
  <c r="J3206" i="1"/>
  <c r="J3210" i="1"/>
  <c r="J3214" i="1"/>
  <c r="J3218" i="1"/>
  <c r="J3222" i="1"/>
  <c r="J3226" i="1"/>
  <c r="J3230" i="1"/>
  <c r="J3234" i="1"/>
  <c r="J3238" i="1"/>
  <c r="J3242" i="1"/>
  <c r="J3246" i="1"/>
  <c r="J3250" i="1"/>
  <c r="J3254" i="1"/>
  <c r="J3258" i="1"/>
  <c r="J3262" i="1"/>
  <c r="J3266" i="1"/>
  <c r="J3270" i="1"/>
  <c r="J3274" i="1"/>
  <c r="J3278" i="1"/>
  <c r="J3282" i="1"/>
  <c r="J3286" i="1"/>
  <c r="J3290" i="1"/>
  <c r="J3294" i="1"/>
  <c r="J3298" i="1"/>
  <c r="J3302" i="1"/>
  <c r="J3306" i="1"/>
  <c r="J3310" i="1"/>
  <c r="J3314" i="1"/>
  <c r="J3318" i="1"/>
  <c r="J3322" i="1"/>
  <c r="N3322" i="1" s="1"/>
  <c r="J3326" i="1"/>
  <c r="J3330" i="1"/>
  <c r="N3330" i="1" s="1"/>
  <c r="J3334" i="1"/>
  <c r="J3338" i="1"/>
  <c r="J3342" i="1"/>
  <c r="J3346" i="1"/>
  <c r="J3350" i="1"/>
  <c r="J3354" i="1"/>
  <c r="J3358" i="1"/>
  <c r="J3362" i="1"/>
  <c r="J3366" i="1"/>
  <c r="J3370" i="1"/>
  <c r="N3370" i="1" s="1"/>
  <c r="J3374" i="1"/>
  <c r="J3378" i="1"/>
  <c r="J3382" i="1"/>
  <c r="J3386" i="1"/>
  <c r="J3390" i="1"/>
  <c r="J3394" i="1"/>
  <c r="J3398" i="1"/>
  <c r="J3402" i="1"/>
  <c r="N3402" i="1" s="1"/>
  <c r="J3406" i="1"/>
  <c r="J3410" i="1"/>
  <c r="J3414" i="1"/>
  <c r="J3418" i="1"/>
  <c r="J3422" i="1"/>
  <c r="J3426" i="1"/>
  <c r="N3426" i="1" s="1"/>
  <c r="J3430" i="1"/>
  <c r="J3434" i="1"/>
  <c r="J3438" i="1"/>
  <c r="J3442" i="1"/>
  <c r="J1534" i="1"/>
  <c r="J1566" i="1"/>
  <c r="J1598" i="1"/>
  <c r="J1630" i="1"/>
  <c r="J1662" i="1"/>
  <c r="J1694" i="1"/>
  <c r="J1726" i="1"/>
  <c r="J1758" i="1"/>
  <c r="J1790" i="1"/>
  <c r="J1822" i="1"/>
  <c r="J1849" i="1"/>
  <c r="N1849" i="1" s="1"/>
  <c r="J1865" i="1"/>
  <c r="N1865" i="1" s="1"/>
  <c r="J1881" i="1"/>
  <c r="N1881" i="1" s="1"/>
  <c r="J1897" i="1"/>
  <c r="N1897" i="1" s="1"/>
  <c r="J1913" i="1"/>
  <c r="N1913" i="1" s="1"/>
  <c r="J1929" i="1"/>
  <c r="N1929" i="1" s="1"/>
  <c r="J1941" i="1"/>
  <c r="J1949" i="1"/>
  <c r="J1957" i="1"/>
  <c r="J1965" i="1"/>
  <c r="J1973" i="1"/>
  <c r="J1981" i="1"/>
  <c r="J1989" i="1"/>
  <c r="J1997" i="1"/>
  <c r="J2005" i="1"/>
  <c r="J2013" i="1"/>
  <c r="J2021" i="1"/>
  <c r="J2029" i="1"/>
  <c r="J2037" i="1"/>
  <c r="J2045" i="1"/>
  <c r="J2053" i="1"/>
  <c r="J2061" i="1"/>
  <c r="J2069" i="1"/>
  <c r="J2077" i="1"/>
  <c r="J2085" i="1"/>
  <c r="J2093" i="1"/>
  <c r="J2101" i="1"/>
  <c r="J2109" i="1"/>
  <c r="J2117" i="1"/>
  <c r="J2125" i="1"/>
  <c r="J2133" i="1"/>
  <c r="J2141" i="1"/>
  <c r="J2149" i="1"/>
  <c r="J2157" i="1"/>
  <c r="J2165" i="1"/>
  <c r="J2173" i="1"/>
  <c r="J2181" i="1"/>
  <c r="J2189" i="1"/>
  <c r="J2197" i="1"/>
  <c r="J2205" i="1"/>
  <c r="J2213" i="1"/>
  <c r="J2221" i="1"/>
  <c r="J2229" i="1"/>
  <c r="J2237" i="1"/>
  <c r="J2245" i="1"/>
  <c r="J2253" i="1"/>
  <c r="J2261" i="1"/>
  <c r="J2269" i="1"/>
  <c r="J2277" i="1"/>
  <c r="J2285" i="1"/>
  <c r="J2293" i="1"/>
  <c r="J2301" i="1"/>
  <c r="J2309" i="1"/>
  <c r="J2317" i="1"/>
  <c r="J2325" i="1"/>
  <c r="J2333" i="1"/>
  <c r="J2341" i="1"/>
  <c r="J2349" i="1"/>
  <c r="J2355" i="1"/>
  <c r="J2359" i="1"/>
  <c r="N2359" i="1" s="1"/>
  <c r="J2363" i="1"/>
  <c r="J2367" i="1"/>
  <c r="N2367" i="1" s="1"/>
  <c r="J2371" i="1"/>
  <c r="J2375" i="1"/>
  <c r="N2375" i="1" s="1"/>
  <c r="J2379" i="1"/>
  <c r="J2383" i="1"/>
  <c r="N2383" i="1" s="1"/>
  <c r="J2387" i="1"/>
  <c r="J2391" i="1"/>
  <c r="N2391" i="1" s="1"/>
  <c r="J2395" i="1"/>
  <c r="J2399" i="1"/>
  <c r="N2399" i="1" s="1"/>
  <c r="J2403" i="1"/>
  <c r="J2407" i="1"/>
  <c r="N2407" i="1" s="1"/>
  <c r="J2411" i="1"/>
  <c r="J2415" i="1"/>
  <c r="N2415" i="1" s="1"/>
  <c r="J2419" i="1"/>
  <c r="J2423" i="1"/>
  <c r="N2423" i="1" s="1"/>
  <c r="J2427" i="1"/>
  <c r="J2431" i="1"/>
  <c r="N2431" i="1" s="1"/>
  <c r="J2435" i="1"/>
  <c r="J2439" i="1"/>
  <c r="N2439" i="1" s="1"/>
  <c r="J2443" i="1"/>
  <c r="J2447" i="1"/>
  <c r="N2447" i="1" s="1"/>
  <c r="J2451" i="1"/>
  <c r="J2455" i="1"/>
  <c r="N2455" i="1" s="1"/>
  <c r="J2459" i="1"/>
  <c r="J2463" i="1"/>
  <c r="N2463" i="1" s="1"/>
  <c r="J2467" i="1"/>
  <c r="J2471" i="1"/>
  <c r="N2471" i="1" s="1"/>
  <c r="J2475" i="1"/>
  <c r="J2479" i="1"/>
  <c r="N2479" i="1" s="1"/>
  <c r="J2483" i="1"/>
  <c r="J2487" i="1"/>
  <c r="N2487" i="1" s="1"/>
  <c r="J2491" i="1"/>
  <c r="J2495" i="1"/>
  <c r="N2495" i="1" s="1"/>
  <c r="J2499" i="1"/>
  <c r="J2503" i="1"/>
  <c r="N2503" i="1" s="1"/>
  <c r="J2507" i="1"/>
  <c r="J2511" i="1"/>
  <c r="N2511" i="1" s="1"/>
  <c r="J2515" i="1"/>
  <c r="J2519" i="1"/>
  <c r="N2519" i="1" s="1"/>
  <c r="J2523" i="1"/>
  <c r="J2527" i="1"/>
  <c r="N2527" i="1" s="1"/>
  <c r="J2531" i="1"/>
  <c r="J2535" i="1"/>
  <c r="N2535" i="1" s="1"/>
  <c r="J2539" i="1"/>
  <c r="J2543" i="1"/>
  <c r="N2543" i="1" s="1"/>
  <c r="J2547" i="1"/>
  <c r="J2551" i="1"/>
  <c r="N2551" i="1" s="1"/>
  <c r="J2555" i="1"/>
  <c r="J2559" i="1"/>
  <c r="N2559" i="1" s="1"/>
  <c r="J2563" i="1"/>
  <c r="J2567" i="1"/>
  <c r="N2567" i="1" s="1"/>
  <c r="J2571" i="1"/>
  <c r="J2575" i="1"/>
  <c r="N2575" i="1" s="1"/>
  <c r="J2579" i="1"/>
  <c r="J2583" i="1"/>
  <c r="N2583" i="1" s="1"/>
  <c r="J2587" i="1"/>
  <c r="J2591" i="1"/>
  <c r="N2591" i="1" s="1"/>
  <c r="J2595" i="1"/>
  <c r="J2599" i="1"/>
  <c r="N2599" i="1" s="1"/>
  <c r="J2603" i="1"/>
  <c r="J2607" i="1"/>
  <c r="N2607" i="1" s="1"/>
  <c r="J2611" i="1"/>
  <c r="J2615" i="1"/>
  <c r="N2615" i="1" s="1"/>
  <c r="J2619" i="1"/>
  <c r="J2623" i="1"/>
  <c r="N2623" i="1" s="1"/>
  <c r="J2627" i="1"/>
  <c r="J2631" i="1"/>
  <c r="N2631" i="1" s="1"/>
  <c r="J2635" i="1"/>
  <c r="J2639" i="1"/>
  <c r="N2639" i="1" s="1"/>
  <c r="J2643" i="1"/>
  <c r="J2647" i="1"/>
  <c r="N2647" i="1" s="1"/>
  <c r="J2651" i="1"/>
  <c r="J2655" i="1"/>
  <c r="N2655" i="1" s="1"/>
  <c r="J2659" i="1"/>
  <c r="J2663" i="1"/>
  <c r="N2663" i="1" s="1"/>
  <c r="J2667" i="1"/>
  <c r="J2671" i="1"/>
  <c r="N2671" i="1" s="1"/>
  <c r="J2675" i="1"/>
  <c r="J2679" i="1"/>
  <c r="N2679" i="1" s="1"/>
  <c r="J2683" i="1"/>
  <c r="J2687" i="1"/>
  <c r="N2687" i="1" s="1"/>
  <c r="J1493" i="1"/>
  <c r="J1542" i="1"/>
  <c r="J1574" i="1"/>
  <c r="J1606" i="1"/>
  <c r="J1638" i="1"/>
  <c r="J1670" i="1"/>
  <c r="J1702" i="1"/>
  <c r="J1734" i="1"/>
  <c r="J1766" i="1"/>
  <c r="J1798" i="1"/>
  <c r="J1830" i="1"/>
  <c r="J1853" i="1"/>
  <c r="J1869" i="1"/>
  <c r="J1885" i="1"/>
  <c r="J1901" i="1"/>
  <c r="J1917" i="1"/>
  <c r="J1933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2038" i="1"/>
  <c r="J2046" i="1"/>
  <c r="J2054" i="1"/>
  <c r="J2062" i="1"/>
  <c r="J2070" i="1"/>
  <c r="J2078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2198" i="1"/>
  <c r="J2206" i="1"/>
  <c r="J2214" i="1"/>
  <c r="J2222" i="1"/>
  <c r="J2230" i="1"/>
  <c r="J2238" i="1"/>
  <c r="J2246" i="1"/>
  <c r="J2254" i="1"/>
  <c r="J2262" i="1"/>
  <c r="J2270" i="1"/>
  <c r="J2278" i="1"/>
  <c r="J2286" i="1"/>
  <c r="J2294" i="1"/>
  <c r="J2302" i="1"/>
  <c r="J2310" i="1"/>
  <c r="J2318" i="1"/>
  <c r="J2326" i="1"/>
  <c r="J2334" i="1"/>
  <c r="J2342" i="1"/>
  <c r="J2350" i="1"/>
  <c r="J2356" i="1"/>
  <c r="J2360" i="1"/>
  <c r="J2364" i="1"/>
  <c r="J2368" i="1"/>
  <c r="J2372" i="1"/>
  <c r="J2376" i="1"/>
  <c r="N2376" i="1" s="1"/>
  <c r="J2380" i="1"/>
  <c r="J2384" i="1"/>
  <c r="J2388" i="1"/>
  <c r="J2392" i="1"/>
  <c r="J2396" i="1"/>
  <c r="J2400" i="1"/>
  <c r="J2404" i="1"/>
  <c r="J2408" i="1"/>
  <c r="J2412" i="1"/>
  <c r="J2416" i="1"/>
  <c r="J2420" i="1"/>
  <c r="J2424" i="1"/>
  <c r="J2428" i="1"/>
  <c r="J2432" i="1"/>
  <c r="N2432" i="1" s="1"/>
  <c r="J2436" i="1"/>
  <c r="J2440" i="1"/>
  <c r="J2444" i="1"/>
  <c r="J2448" i="1"/>
  <c r="J2452" i="1"/>
  <c r="J1509" i="1"/>
  <c r="J1550" i="1"/>
  <c r="J1582" i="1"/>
  <c r="J1614" i="1"/>
  <c r="J1646" i="1"/>
  <c r="J1678" i="1"/>
  <c r="J1710" i="1"/>
  <c r="J1742" i="1"/>
  <c r="J1774" i="1"/>
  <c r="J1806" i="1"/>
  <c r="J1838" i="1"/>
  <c r="J1857" i="1"/>
  <c r="N1857" i="1" s="1"/>
  <c r="J1873" i="1"/>
  <c r="N1873" i="1" s="1"/>
  <c r="J1889" i="1"/>
  <c r="N1889" i="1" s="1"/>
  <c r="J1905" i="1"/>
  <c r="N1905" i="1" s="1"/>
  <c r="J1921" i="1"/>
  <c r="N1921" i="1" s="1"/>
  <c r="J1937" i="1"/>
  <c r="N1937" i="1" s="1"/>
  <c r="J1945" i="1"/>
  <c r="N1945" i="1" s="1"/>
  <c r="J1953" i="1"/>
  <c r="N1953" i="1" s="1"/>
  <c r="J1961" i="1"/>
  <c r="N1961" i="1" s="1"/>
  <c r="J1969" i="1"/>
  <c r="N1969" i="1" s="1"/>
  <c r="J1977" i="1"/>
  <c r="N1977" i="1" s="1"/>
  <c r="J1985" i="1"/>
  <c r="N1985" i="1" s="1"/>
  <c r="J1993" i="1"/>
  <c r="N1993" i="1" s="1"/>
  <c r="J2001" i="1"/>
  <c r="N2001" i="1" s="1"/>
  <c r="J2009" i="1"/>
  <c r="N2009" i="1" s="1"/>
  <c r="J2017" i="1"/>
  <c r="N2017" i="1" s="1"/>
  <c r="J2025" i="1"/>
  <c r="N2025" i="1" s="1"/>
  <c r="J2033" i="1"/>
  <c r="N2033" i="1" s="1"/>
  <c r="J2041" i="1"/>
  <c r="N2041" i="1" s="1"/>
  <c r="J2049" i="1"/>
  <c r="N2049" i="1" s="1"/>
  <c r="J2057" i="1"/>
  <c r="N2057" i="1" s="1"/>
  <c r="J2065" i="1"/>
  <c r="N2065" i="1" s="1"/>
  <c r="J2073" i="1"/>
  <c r="N2073" i="1" s="1"/>
  <c r="J2081" i="1"/>
  <c r="N2081" i="1" s="1"/>
  <c r="J2089" i="1"/>
  <c r="N2089" i="1" s="1"/>
  <c r="J2097" i="1"/>
  <c r="N2097" i="1" s="1"/>
  <c r="J2105" i="1"/>
  <c r="N2105" i="1" s="1"/>
  <c r="J2113" i="1"/>
  <c r="N2113" i="1" s="1"/>
  <c r="J2121" i="1"/>
  <c r="N2121" i="1" s="1"/>
  <c r="J2129" i="1"/>
  <c r="N2129" i="1" s="1"/>
  <c r="J2137" i="1"/>
  <c r="N2137" i="1" s="1"/>
  <c r="J2145" i="1"/>
  <c r="N2145" i="1" s="1"/>
  <c r="J2153" i="1"/>
  <c r="N2153" i="1" s="1"/>
  <c r="J2161" i="1"/>
  <c r="N2161" i="1" s="1"/>
  <c r="J2169" i="1"/>
  <c r="N2169" i="1" s="1"/>
  <c r="J2177" i="1"/>
  <c r="N2177" i="1" s="1"/>
  <c r="J2185" i="1"/>
  <c r="N2185" i="1" s="1"/>
  <c r="J2193" i="1"/>
  <c r="N2193" i="1" s="1"/>
  <c r="J2201" i="1"/>
  <c r="N2201" i="1" s="1"/>
  <c r="J2209" i="1"/>
  <c r="N2209" i="1" s="1"/>
  <c r="J2217" i="1"/>
  <c r="N2217" i="1" s="1"/>
  <c r="J2225" i="1"/>
  <c r="N2225" i="1" s="1"/>
  <c r="J2233" i="1"/>
  <c r="N2233" i="1" s="1"/>
  <c r="J2241" i="1"/>
  <c r="N2241" i="1" s="1"/>
  <c r="J2249" i="1"/>
  <c r="N2249" i="1" s="1"/>
  <c r="J2257" i="1"/>
  <c r="N2257" i="1" s="1"/>
  <c r="J2265" i="1"/>
  <c r="N2265" i="1" s="1"/>
  <c r="J2273" i="1"/>
  <c r="N2273" i="1" s="1"/>
  <c r="J2281" i="1"/>
  <c r="N2281" i="1" s="1"/>
  <c r="J2289" i="1"/>
  <c r="N2289" i="1" s="1"/>
  <c r="J2297" i="1"/>
  <c r="N2297" i="1" s="1"/>
  <c r="J2305" i="1"/>
  <c r="N2305" i="1" s="1"/>
  <c r="J2313" i="1"/>
  <c r="N2313" i="1" s="1"/>
  <c r="J2321" i="1"/>
  <c r="N2321" i="1" s="1"/>
  <c r="J2329" i="1"/>
  <c r="N2329" i="1" s="1"/>
  <c r="J2337" i="1"/>
  <c r="N2337" i="1" s="1"/>
  <c r="J2345" i="1"/>
  <c r="N2345" i="1" s="1"/>
  <c r="J2353" i="1"/>
  <c r="N2353" i="1" s="1"/>
  <c r="J2357" i="1"/>
  <c r="J2361" i="1"/>
  <c r="N2361" i="1" s="1"/>
  <c r="J2365" i="1"/>
  <c r="J2369" i="1"/>
  <c r="N2369" i="1" s="1"/>
  <c r="J2373" i="1"/>
  <c r="J2377" i="1"/>
  <c r="N2377" i="1" s="1"/>
  <c r="J2381" i="1"/>
  <c r="J2385" i="1"/>
  <c r="N2385" i="1" s="1"/>
  <c r="J2389" i="1"/>
  <c r="J2393" i="1"/>
  <c r="N2393" i="1" s="1"/>
  <c r="J2397" i="1"/>
  <c r="J2401" i="1"/>
  <c r="N2401" i="1" s="1"/>
  <c r="J2405" i="1"/>
  <c r="J2409" i="1"/>
  <c r="N2409" i="1" s="1"/>
  <c r="J2413" i="1"/>
  <c r="J2417" i="1"/>
  <c r="N2417" i="1" s="1"/>
  <c r="J2421" i="1"/>
  <c r="J2425" i="1"/>
  <c r="N2425" i="1" s="1"/>
  <c r="J2429" i="1"/>
  <c r="J2433" i="1"/>
  <c r="N2433" i="1" s="1"/>
  <c r="J2437" i="1"/>
  <c r="J2441" i="1"/>
  <c r="N2441" i="1" s="1"/>
  <c r="J2445" i="1"/>
  <c r="J2449" i="1"/>
  <c r="N2449" i="1" s="1"/>
  <c r="J2453" i="1"/>
  <c r="J2457" i="1"/>
  <c r="N2457" i="1" s="1"/>
  <c r="J2461" i="1"/>
  <c r="J2465" i="1"/>
  <c r="N2465" i="1" s="1"/>
  <c r="J2469" i="1"/>
  <c r="J2473" i="1"/>
  <c r="N2473" i="1" s="1"/>
  <c r="J2477" i="1"/>
  <c r="J2481" i="1"/>
  <c r="N2481" i="1" s="1"/>
  <c r="J2485" i="1"/>
  <c r="J2489" i="1"/>
  <c r="N2489" i="1" s="1"/>
  <c r="J2493" i="1"/>
  <c r="J2497" i="1"/>
  <c r="N2497" i="1" s="1"/>
  <c r="J2501" i="1"/>
  <c r="J2505" i="1"/>
  <c r="N2505" i="1" s="1"/>
  <c r="J2509" i="1"/>
  <c r="J2513" i="1"/>
  <c r="N2513" i="1" s="1"/>
  <c r="J2517" i="1"/>
  <c r="J2521" i="1"/>
  <c r="N2521" i="1" s="1"/>
  <c r="J2525" i="1"/>
  <c r="J2529" i="1"/>
  <c r="N2529" i="1" s="1"/>
  <c r="J2533" i="1"/>
  <c r="J2537" i="1"/>
  <c r="N2537" i="1" s="1"/>
  <c r="J2541" i="1"/>
  <c r="J2545" i="1"/>
  <c r="N2545" i="1" s="1"/>
  <c r="J2549" i="1"/>
  <c r="J2553" i="1"/>
  <c r="N2553" i="1" s="1"/>
  <c r="J2557" i="1"/>
  <c r="J2561" i="1"/>
  <c r="N2561" i="1" s="1"/>
  <c r="J2565" i="1"/>
  <c r="J2569" i="1"/>
  <c r="N2569" i="1" s="1"/>
  <c r="J2573" i="1"/>
  <c r="J2577" i="1"/>
  <c r="N2577" i="1" s="1"/>
  <c r="J2581" i="1"/>
  <c r="J2585" i="1"/>
  <c r="N2585" i="1" s="1"/>
  <c r="J2589" i="1"/>
  <c r="J2593" i="1"/>
  <c r="N2593" i="1" s="1"/>
  <c r="J2597" i="1"/>
  <c r="J2601" i="1"/>
  <c r="N2601" i="1" s="1"/>
  <c r="J2605" i="1"/>
  <c r="J2609" i="1"/>
  <c r="N2609" i="1" s="1"/>
  <c r="J2613" i="1"/>
  <c r="J2617" i="1"/>
  <c r="N2617" i="1" s="1"/>
  <c r="J2621" i="1"/>
  <c r="J2625" i="1"/>
  <c r="N2625" i="1" s="1"/>
  <c r="J2629" i="1"/>
  <c r="J2633" i="1"/>
  <c r="N2633" i="1" s="1"/>
  <c r="J2637" i="1"/>
  <c r="J2641" i="1"/>
  <c r="N2641" i="1" s="1"/>
  <c r="J2645" i="1"/>
  <c r="J2649" i="1"/>
  <c r="N2649" i="1" s="1"/>
  <c r="J2653" i="1"/>
  <c r="J2657" i="1"/>
  <c r="N2657" i="1" s="1"/>
  <c r="J2661" i="1"/>
  <c r="J2665" i="1"/>
  <c r="N2665" i="1" s="1"/>
  <c r="J2669" i="1"/>
  <c r="J2673" i="1"/>
  <c r="N2673" i="1" s="1"/>
  <c r="J2677" i="1"/>
  <c r="J2681" i="1"/>
  <c r="N2681" i="1" s="1"/>
  <c r="J2685" i="1"/>
  <c r="J2689" i="1"/>
  <c r="N2689" i="1" s="1"/>
  <c r="J2693" i="1"/>
  <c r="J2697" i="1"/>
  <c r="N2697" i="1" s="1"/>
  <c r="J2701" i="1"/>
  <c r="J2705" i="1"/>
  <c r="N2705" i="1" s="1"/>
  <c r="J2709" i="1"/>
  <c r="J2713" i="1"/>
  <c r="N2713" i="1" s="1"/>
  <c r="J2717" i="1"/>
  <c r="J2721" i="1"/>
  <c r="N2721" i="1" s="1"/>
  <c r="J2725" i="1"/>
  <c r="J2729" i="1"/>
  <c r="N2729" i="1" s="1"/>
  <c r="J2733" i="1"/>
  <c r="J2737" i="1"/>
  <c r="N2737" i="1" s="1"/>
  <c r="J2741" i="1"/>
  <c r="J2745" i="1"/>
  <c r="N2745" i="1" s="1"/>
  <c r="J2749" i="1"/>
  <c r="J2753" i="1"/>
  <c r="N2753" i="1" s="1"/>
  <c r="J2757" i="1"/>
  <c r="J2761" i="1"/>
  <c r="N2761" i="1" s="1"/>
  <c r="J2765" i="1"/>
  <c r="J2769" i="1"/>
  <c r="N2769" i="1" s="1"/>
  <c r="J2773" i="1"/>
  <c r="J2777" i="1"/>
  <c r="N2777" i="1" s="1"/>
  <c r="J2781" i="1"/>
  <c r="J2785" i="1"/>
  <c r="N2785" i="1" s="1"/>
  <c r="J2789" i="1"/>
  <c r="J2793" i="1"/>
  <c r="N2793" i="1" s="1"/>
  <c r="J2797" i="1"/>
  <c r="J2801" i="1"/>
  <c r="N2801" i="1" s="1"/>
  <c r="J2805" i="1"/>
  <c r="J2809" i="1"/>
  <c r="N2809" i="1" s="1"/>
  <c r="J2813" i="1"/>
  <c r="J2817" i="1"/>
  <c r="N2817" i="1" s="1"/>
  <c r="J2821" i="1"/>
  <c r="J2825" i="1"/>
  <c r="N2825" i="1" s="1"/>
  <c r="J2829" i="1"/>
  <c r="J2833" i="1"/>
  <c r="N2833" i="1" s="1"/>
  <c r="J2837" i="1"/>
  <c r="J2841" i="1"/>
  <c r="N2841" i="1" s="1"/>
  <c r="J2845" i="1"/>
  <c r="J2849" i="1"/>
  <c r="N2849" i="1" s="1"/>
  <c r="J2853" i="1"/>
  <c r="J2857" i="1"/>
  <c r="N2857" i="1" s="1"/>
  <c r="J2861" i="1"/>
  <c r="J2865" i="1"/>
  <c r="N2865" i="1" s="1"/>
  <c r="J2869" i="1"/>
  <c r="J2873" i="1"/>
  <c r="N2873" i="1" s="1"/>
  <c r="J2877" i="1"/>
  <c r="J2881" i="1"/>
  <c r="N2881" i="1" s="1"/>
  <c r="J2885" i="1"/>
  <c r="J2889" i="1"/>
  <c r="N2889" i="1" s="1"/>
  <c r="J2893" i="1"/>
  <c r="J2897" i="1"/>
  <c r="N2897" i="1" s="1"/>
  <c r="J2901" i="1"/>
  <c r="J2905" i="1"/>
  <c r="N2905" i="1" s="1"/>
  <c r="J2909" i="1"/>
  <c r="J2913" i="1"/>
  <c r="N2913" i="1" s="1"/>
  <c r="J2917" i="1"/>
  <c r="J2921" i="1"/>
  <c r="N2921" i="1" s="1"/>
  <c r="J2925" i="1"/>
  <c r="J2929" i="1"/>
  <c r="N2929" i="1" s="1"/>
  <c r="J2933" i="1"/>
  <c r="J2937" i="1"/>
  <c r="N2937" i="1" s="1"/>
  <c r="J2941" i="1"/>
  <c r="J2945" i="1"/>
  <c r="N2945" i="1" s="1"/>
  <c r="J2949" i="1"/>
  <c r="J2953" i="1"/>
  <c r="N2953" i="1" s="1"/>
  <c r="J2957" i="1"/>
  <c r="J2961" i="1"/>
  <c r="N2961" i="1" s="1"/>
  <c r="J2965" i="1"/>
  <c r="J2969" i="1"/>
  <c r="N2969" i="1" s="1"/>
  <c r="J2973" i="1"/>
  <c r="J2977" i="1"/>
  <c r="N2977" i="1" s="1"/>
  <c r="J2981" i="1"/>
  <c r="J2985" i="1"/>
  <c r="N2985" i="1" s="1"/>
  <c r="J2989" i="1"/>
  <c r="J2993" i="1"/>
  <c r="N2993" i="1" s="1"/>
  <c r="J2997" i="1"/>
  <c r="J3001" i="1"/>
  <c r="N3001" i="1" s="1"/>
  <c r="J3005" i="1"/>
  <c r="J3009" i="1"/>
  <c r="N3009" i="1" s="1"/>
  <c r="J3013" i="1"/>
  <c r="J3017" i="1"/>
  <c r="N3017" i="1" s="1"/>
  <c r="J3021" i="1"/>
  <c r="J3025" i="1"/>
  <c r="N3025" i="1" s="1"/>
  <c r="J3029" i="1"/>
  <c r="J3033" i="1"/>
  <c r="N3033" i="1" s="1"/>
  <c r="J3037" i="1"/>
  <c r="J3041" i="1"/>
  <c r="N3041" i="1" s="1"/>
  <c r="J3045" i="1"/>
  <c r="J3049" i="1"/>
  <c r="N3049" i="1" s="1"/>
  <c r="J3053" i="1"/>
  <c r="J3057" i="1"/>
  <c r="N3057" i="1" s="1"/>
  <c r="J3061" i="1"/>
  <c r="J3065" i="1"/>
  <c r="N3065" i="1" s="1"/>
  <c r="J3069" i="1"/>
  <c r="J3073" i="1"/>
  <c r="N3073" i="1" s="1"/>
  <c r="J3077" i="1"/>
  <c r="J3081" i="1"/>
  <c r="N3081" i="1" s="1"/>
  <c r="J3085" i="1"/>
  <c r="J3089" i="1"/>
  <c r="N3089" i="1" s="1"/>
  <c r="J3093" i="1"/>
  <c r="J3097" i="1"/>
  <c r="N3097" i="1" s="1"/>
  <c r="J3101" i="1"/>
  <c r="J3105" i="1"/>
  <c r="N3105" i="1" s="1"/>
  <c r="J3109" i="1"/>
  <c r="J3113" i="1"/>
  <c r="N3113" i="1" s="1"/>
  <c r="J3117" i="1"/>
  <c r="J3121" i="1"/>
  <c r="N3121" i="1" s="1"/>
  <c r="J3125" i="1"/>
  <c r="J3129" i="1"/>
  <c r="N3129" i="1" s="1"/>
  <c r="J3133" i="1"/>
  <c r="J3137" i="1"/>
  <c r="N3137" i="1" s="1"/>
  <c r="J3141" i="1"/>
  <c r="J3145" i="1"/>
  <c r="N3145" i="1" s="1"/>
  <c r="J3149" i="1"/>
  <c r="J3153" i="1"/>
  <c r="N3153" i="1" s="1"/>
  <c r="J3157" i="1"/>
  <c r="J3161" i="1"/>
  <c r="N3161" i="1" s="1"/>
  <c r="J3165" i="1"/>
  <c r="J3169" i="1"/>
  <c r="N3169" i="1" s="1"/>
  <c r="J3173" i="1"/>
  <c r="J3177" i="1"/>
  <c r="N3177" i="1" s="1"/>
  <c r="J3181" i="1"/>
  <c r="J3185" i="1"/>
  <c r="N3185" i="1" s="1"/>
  <c r="J3189" i="1"/>
  <c r="J3193" i="1"/>
  <c r="N3193" i="1" s="1"/>
  <c r="J3197" i="1"/>
  <c r="J3201" i="1"/>
  <c r="N3201" i="1" s="1"/>
  <c r="J3205" i="1"/>
  <c r="J3209" i="1"/>
  <c r="N3209" i="1" s="1"/>
  <c r="J3213" i="1"/>
  <c r="J3217" i="1"/>
  <c r="N3217" i="1" s="1"/>
  <c r="J3221" i="1"/>
  <c r="J3225" i="1"/>
  <c r="N3225" i="1" s="1"/>
  <c r="J3229" i="1"/>
  <c r="J3233" i="1"/>
  <c r="N3233" i="1" s="1"/>
  <c r="J3237" i="1"/>
  <c r="J3241" i="1"/>
  <c r="N3241" i="1" s="1"/>
  <c r="J3245" i="1"/>
  <c r="J3249" i="1"/>
  <c r="N3249" i="1" s="1"/>
  <c r="J3253" i="1"/>
  <c r="J3257" i="1"/>
  <c r="N3257" i="1" s="1"/>
  <c r="J3261" i="1"/>
  <c r="J3265" i="1"/>
  <c r="N3265" i="1" s="1"/>
  <c r="J3269" i="1"/>
  <c r="J3273" i="1"/>
  <c r="N3273" i="1" s="1"/>
  <c r="J3277" i="1"/>
  <c r="J3281" i="1"/>
  <c r="N3281" i="1" s="1"/>
  <c r="J3285" i="1"/>
  <c r="J3289" i="1"/>
  <c r="N3289" i="1" s="1"/>
  <c r="J3293" i="1"/>
  <c r="J3297" i="1"/>
  <c r="N3297" i="1" s="1"/>
  <c r="J3301" i="1"/>
  <c r="J3305" i="1"/>
  <c r="N3305" i="1" s="1"/>
  <c r="J3309" i="1"/>
  <c r="J3313" i="1"/>
  <c r="N3313" i="1" s="1"/>
  <c r="J3317" i="1"/>
  <c r="J3321" i="1"/>
  <c r="N3321" i="1" s="1"/>
  <c r="J3325" i="1"/>
  <c r="J3329" i="1"/>
  <c r="N3329" i="1" s="1"/>
  <c r="J3333" i="1"/>
  <c r="J3337" i="1"/>
  <c r="N3337" i="1" s="1"/>
  <c r="J3341" i="1"/>
  <c r="J3345" i="1"/>
  <c r="N3345" i="1" s="1"/>
  <c r="J3349" i="1"/>
  <c r="J3353" i="1"/>
  <c r="N3353" i="1" s="1"/>
  <c r="J3357" i="1"/>
  <c r="J3361" i="1"/>
  <c r="N3361" i="1" s="1"/>
  <c r="J3365" i="1"/>
  <c r="J3369" i="1"/>
  <c r="N3369" i="1" s="1"/>
  <c r="J3373" i="1"/>
  <c r="J3377" i="1"/>
  <c r="N3377" i="1" s="1"/>
  <c r="J3381" i="1"/>
  <c r="J3385" i="1"/>
  <c r="N3385" i="1" s="1"/>
  <c r="J3389" i="1"/>
  <c r="J3393" i="1"/>
  <c r="N3393" i="1" s="1"/>
  <c r="J3397" i="1"/>
  <c r="J3401" i="1"/>
  <c r="N3401" i="1" s="1"/>
  <c r="J3405" i="1"/>
  <c r="J3409" i="1"/>
  <c r="N3409" i="1" s="1"/>
  <c r="J3413" i="1"/>
  <c r="J3417" i="1"/>
  <c r="N3417" i="1" s="1"/>
  <c r="J3421" i="1"/>
  <c r="J3425" i="1"/>
  <c r="N3425" i="1" s="1"/>
  <c r="J3429" i="1"/>
  <c r="J3433" i="1"/>
  <c r="N3433" i="1" s="1"/>
  <c r="J3437" i="1"/>
  <c r="J3441" i="1"/>
  <c r="N3441" i="1" s="1"/>
  <c r="J2468" i="1"/>
  <c r="J2484" i="1"/>
  <c r="J2500" i="1"/>
  <c r="J2516" i="1"/>
  <c r="J2532" i="1"/>
  <c r="J2548" i="1"/>
  <c r="J2564" i="1"/>
  <c r="J2580" i="1"/>
  <c r="J2596" i="1"/>
  <c r="J2612" i="1"/>
  <c r="J2628" i="1"/>
  <c r="J2644" i="1"/>
  <c r="J2660" i="1"/>
  <c r="J2676" i="1"/>
  <c r="J2691" i="1"/>
  <c r="J2699" i="1"/>
  <c r="J2707" i="1"/>
  <c r="J2715" i="1"/>
  <c r="J2723" i="1"/>
  <c r="J2731" i="1"/>
  <c r="J2739" i="1"/>
  <c r="J2747" i="1"/>
  <c r="J2755" i="1"/>
  <c r="J2763" i="1"/>
  <c r="J2771" i="1"/>
  <c r="J2779" i="1"/>
  <c r="J2787" i="1"/>
  <c r="J2795" i="1"/>
  <c r="J2803" i="1"/>
  <c r="J2811" i="1"/>
  <c r="J2819" i="1"/>
  <c r="J2827" i="1"/>
  <c r="J2835" i="1"/>
  <c r="J2843" i="1"/>
  <c r="J2851" i="1"/>
  <c r="J2859" i="1"/>
  <c r="J2867" i="1"/>
  <c r="J2875" i="1"/>
  <c r="J2883" i="1"/>
  <c r="J2891" i="1"/>
  <c r="J2899" i="1"/>
  <c r="J2907" i="1"/>
  <c r="J2915" i="1"/>
  <c r="J2923" i="1"/>
  <c r="J2931" i="1"/>
  <c r="J2939" i="1"/>
  <c r="J2947" i="1"/>
  <c r="J2955" i="1"/>
  <c r="J2963" i="1"/>
  <c r="J2971" i="1"/>
  <c r="J2979" i="1"/>
  <c r="J2987" i="1"/>
  <c r="J2995" i="1"/>
  <c r="J3003" i="1"/>
  <c r="J3011" i="1"/>
  <c r="J3019" i="1"/>
  <c r="J3027" i="1"/>
  <c r="J3035" i="1"/>
  <c r="J3043" i="1"/>
  <c r="J3051" i="1"/>
  <c r="J3059" i="1"/>
  <c r="J3067" i="1"/>
  <c r="J3075" i="1"/>
  <c r="J3083" i="1"/>
  <c r="J3091" i="1"/>
  <c r="J3099" i="1"/>
  <c r="J3107" i="1"/>
  <c r="J3115" i="1"/>
  <c r="J3123" i="1"/>
  <c r="J3131" i="1"/>
  <c r="J3139" i="1"/>
  <c r="J3147" i="1"/>
  <c r="J3155" i="1"/>
  <c r="J3163" i="1"/>
  <c r="J3171" i="1"/>
  <c r="J3179" i="1"/>
  <c r="J3187" i="1"/>
  <c r="J3195" i="1"/>
  <c r="J3203" i="1"/>
  <c r="J3211" i="1"/>
  <c r="J3219" i="1"/>
  <c r="J3227" i="1"/>
  <c r="J3235" i="1"/>
  <c r="J3243" i="1"/>
  <c r="J3251" i="1"/>
  <c r="J3259" i="1"/>
  <c r="J3267" i="1"/>
  <c r="J3275" i="1"/>
  <c r="J3283" i="1"/>
  <c r="J3291" i="1"/>
  <c r="J3299" i="1"/>
  <c r="J3307" i="1"/>
  <c r="J3315" i="1"/>
  <c r="J3323" i="1"/>
  <c r="J3331" i="1"/>
  <c r="J3339" i="1"/>
  <c r="J3347" i="1"/>
  <c r="J3355" i="1"/>
  <c r="J3363" i="1"/>
  <c r="J3371" i="1"/>
  <c r="J3379" i="1"/>
  <c r="J3387" i="1"/>
  <c r="J3395" i="1"/>
  <c r="J3403" i="1"/>
  <c r="J3411" i="1"/>
  <c r="J3419" i="1"/>
  <c r="J3427" i="1"/>
  <c r="J3435" i="1"/>
  <c r="J3443" i="1"/>
  <c r="J3447" i="1"/>
  <c r="N3447" i="1" s="1"/>
  <c r="J3451" i="1"/>
  <c r="J3455" i="1"/>
  <c r="N3455" i="1" s="1"/>
  <c r="J3459" i="1"/>
  <c r="J3463" i="1"/>
  <c r="N3463" i="1" s="1"/>
  <c r="J3467" i="1"/>
  <c r="J3471" i="1"/>
  <c r="N3471" i="1" s="1"/>
  <c r="J3475" i="1"/>
  <c r="J3479" i="1"/>
  <c r="N3479" i="1" s="1"/>
  <c r="J3483" i="1"/>
  <c r="J3487" i="1"/>
  <c r="N3487" i="1" s="1"/>
  <c r="J3491" i="1"/>
  <c r="J3495" i="1"/>
  <c r="N3495" i="1" s="1"/>
  <c r="J3499" i="1"/>
  <c r="J3503" i="1"/>
  <c r="N3503" i="1" s="1"/>
  <c r="J3507" i="1"/>
  <c r="J3511" i="1"/>
  <c r="N3511" i="1" s="1"/>
  <c r="J3515" i="1"/>
  <c r="J3519" i="1"/>
  <c r="N3519" i="1" s="1"/>
  <c r="J3523" i="1"/>
  <c r="J3527" i="1"/>
  <c r="N3527" i="1" s="1"/>
  <c r="J3531" i="1"/>
  <c r="J3535" i="1"/>
  <c r="N3535" i="1" s="1"/>
  <c r="J3539" i="1"/>
  <c r="J3543" i="1"/>
  <c r="N3543" i="1" s="1"/>
  <c r="J3547" i="1"/>
  <c r="J3551" i="1"/>
  <c r="N3551" i="1" s="1"/>
  <c r="J3555" i="1"/>
  <c r="J3559" i="1"/>
  <c r="N3559" i="1" s="1"/>
  <c r="J3563" i="1"/>
  <c r="J3567" i="1"/>
  <c r="N3567" i="1" s="1"/>
  <c r="J3571" i="1"/>
  <c r="J3575" i="1"/>
  <c r="N3575" i="1" s="1"/>
  <c r="J3579" i="1"/>
  <c r="J3583" i="1"/>
  <c r="N3583" i="1" s="1"/>
  <c r="J3587" i="1"/>
  <c r="J3591" i="1"/>
  <c r="N3591" i="1" s="1"/>
  <c r="J3595" i="1"/>
  <c r="J3599" i="1"/>
  <c r="N3599" i="1" s="1"/>
  <c r="J3603" i="1"/>
  <c r="J3607" i="1"/>
  <c r="N3607" i="1" s="1"/>
  <c r="J3611" i="1"/>
  <c r="J3615" i="1"/>
  <c r="N3615" i="1" s="1"/>
  <c r="J3619" i="1"/>
  <c r="J3623" i="1"/>
  <c r="N3623" i="1" s="1"/>
  <c r="J3627" i="1"/>
  <c r="J3631" i="1"/>
  <c r="N3631" i="1" s="1"/>
  <c r="J3635" i="1"/>
  <c r="J3639" i="1"/>
  <c r="N3639" i="1" s="1"/>
  <c r="J3643" i="1"/>
  <c r="J3647" i="1"/>
  <c r="N3647" i="1" s="1"/>
  <c r="J3651" i="1"/>
  <c r="J3655" i="1"/>
  <c r="N3655" i="1" s="1"/>
  <c r="J3659" i="1"/>
  <c r="J3663" i="1"/>
  <c r="J3667" i="1"/>
  <c r="J3671" i="1"/>
  <c r="N3671" i="1" s="1"/>
  <c r="J3675" i="1"/>
  <c r="J3679" i="1"/>
  <c r="N3679" i="1" s="1"/>
  <c r="J3683" i="1"/>
  <c r="J3687" i="1"/>
  <c r="N3687" i="1" s="1"/>
  <c r="J3691" i="1"/>
  <c r="J3695" i="1"/>
  <c r="N3695" i="1" s="1"/>
  <c r="J3699" i="1"/>
  <c r="J3703" i="1"/>
  <c r="N3703" i="1" s="1"/>
  <c r="J3707" i="1"/>
  <c r="J3711" i="1"/>
  <c r="N3711" i="1" s="1"/>
  <c r="J3715" i="1"/>
  <c r="J3719" i="1"/>
  <c r="N3719" i="1" s="1"/>
  <c r="J3723" i="1"/>
  <c r="J3727" i="1"/>
  <c r="N3727" i="1" s="1"/>
  <c r="J3731" i="1"/>
  <c r="J3735" i="1"/>
  <c r="N3735" i="1" s="1"/>
  <c r="J3739" i="1"/>
  <c r="J3743" i="1"/>
  <c r="N3743" i="1" s="1"/>
  <c r="J3747" i="1"/>
  <c r="J3751" i="1"/>
  <c r="N3751" i="1" s="1"/>
  <c r="J3755" i="1"/>
  <c r="J3759" i="1"/>
  <c r="N3759" i="1" s="1"/>
  <c r="J3763" i="1"/>
  <c r="J3767" i="1"/>
  <c r="N3767" i="1" s="1"/>
  <c r="J3771" i="1"/>
  <c r="J2456" i="1"/>
  <c r="J2472" i="1"/>
  <c r="N2472" i="1" s="1"/>
  <c r="J2488" i="1"/>
  <c r="J2504" i="1"/>
  <c r="J2520" i="1"/>
  <c r="N2520" i="1" s="1"/>
  <c r="J2536" i="1"/>
  <c r="N2536" i="1" s="1"/>
  <c r="J2552" i="1"/>
  <c r="J2568" i="1"/>
  <c r="J2584" i="1"/>
  <c r="J2600" i="1"/>
  <c r="J2616" i="1"/>
  <c r="J2632" i="1"/>
  <c r="N2632" i="1" s="1"/>
  <c r="J2648" i="1"/>
  <c r="J2664" i="1"/>
  <c r="J2680" i="1"/>
  <c r="J2692" i="1"/>
  <c r="J2700" i="1"/>
  <c r="J2708" i="1"/>
  <c r="J2716" i="1"/>
  <c r="J2724" i="1"/>
  <c r="J2732" i="1"/>
  <c r="J2740" i="1"/>
  <c r="J2748" i="1"/>
  <c r="J2756" i="1"/>
  <c r="J2764" i="1"/>
  <c r="J2772" i="1"/>
  <c r="J2780" i="1"/>
  <c r="J2788" i="1"/>
  <c r="J2796" i="1"/>
  <c r="J2804" i="1"/>
  <c r="J2812" i="1"/>
  <c r="J2820" i="1"/>
  <c r="J2828" i="1"/>
  <c r="J2836" i="1"/>
  <c r="J2844" i="1"/>
  <c r="J2852" i="1"/>
  <c r="J2860" i="1"/>
  <c r="J2868" i="1"/>
  <c r="J2876" i="1"/>
  <c r="J2884" i="1"/>
  <c r="J2892" i="1"/>
  <c r="J2900" i="1"/>
  <c r="J2908" i="1"/>
  <c r="J2916" i="1"/>
  <c r="J2924" i="1"/>
  <c r="J2932" i="1"/>
  <c r="J2940" i="1"/>
  <c r="J2948" i="1"/>
  <c r="J2956" i="1"/>
  <c r="J2964" i="1"/>
  <c r="J2972" i="1"/>
  <c r="J2980" i="1"/>
  <c r="J2988" i="1"/>
  <c r="J2996" i="1"/>
  <c r="J3004" i="1"/>
  <c r="J3012" i="1"/>
  <c r="J3020" i="1"/>
  <c r="J3028" i="1"/>
  <c r="J3036" i="1"/>
  <c r="J3044" i="1"/>
  <c r="J3052" i="1"/>
  <c r="J3060" i="1"/>
  <c r="J3068" i="1"/>
  <c r="J3076" i="1"/>
  <c r="J3084" i="1"/>
  <c r="J3092" i="1"/>
  <c r="J3100" i="1"/>
  <c r="J3108" i="1"/>
  <c r="J3116" i="1"/>
  <c r="J3124" i="1"/>
  <c r="J3132" i="1"/>
  <c r="J3140" i="1"/>
  <c r="J3148" i="1"/>
  <c r="J3156" i="1"/>
  <c r="J3164" i="1"/>
  <c r="J3172" i="1"/>
  <c r="J3180" i="1"/>
  <c r="J3188" i="1"/>
  <c r="J3196" i="1"/>
  <c r="J3204" i="1"/>
  <c r="J3212" i="1"/>
  <c r="J3220" i="1"/>
  <c r="J3228" i="1"/>
  <c r="J3236" i="1"/>
  <c r="J3244" i="1"/>
  <c r="J3252" i="1"/>
  <c r="J3260" i="1"/>
  <c r="J3268" i="1"/>
  <c r="J3276" i="1"/>
  <c r="J3284" i="1"/>
  <c r="J3292" i="1"/>
  <c r="J3300" i="1"/>
  <c r="J3308" i="1"/>
  <c r="J3316" i="1"/>
  <c r="J3324" i="1"/>
  <c r="J3332" i="1"/>
  <c r="N3332" i="1" s="1"/>
  <c r="J3340" i="1"/>
  <c r="J3348" i="1"/>
  <c r="J3356" i="1"/>
  <c r="J3364" i="1"/>
  <c r="J3372" i="1"/>
  <c r="J3380" i="1"/>
  <c r="J3388" i="1"/>
  <c r="J3396" i="1"/>
  <c r="J3404" i="1"/>
  <c r="J3412" i="1"/>
  <c r="J3420" i="1"/>
  <c r="J3428" i="1"/>
  <c r="J3436" i="1"/>
  <c r="J3444" i="1"/>
  <c r="J3448" i="1"/>
  <c r="J3452" i="1"/>
  <c r="J3456" i="1"/>
  <c r="J3460" i="1"/>
  <c r="J3464" i="1"/>
  <c r="J3468" i="1"/>
  <c r="J3472" i="1"/>
  <c r="J3476" i="1"/>
  <c r="J3480" i="1"/>
  <c r="N3480" i="1" s="1"/>
  <c r="J3484" i="1"/>
  <c r="J3488" i="1"/>
  <c r="N3488" i="1" s="1"/>
  <c r="J3492" i="1"/>
  <c r="J3496" i="1"/>
  <c r="J3500" i="1"/>
  <c r="J3504" i="1"/>
  <c r="J3508" i="1"/>
  <c r="J3512" i="1"/>
  <c r="N3512" i="1" s="1"/>
  <c r="J3516" i="1"/>
  <c r="J3520" i="1"/>
  <c r="N3520" i="1" s="1"/>
  <c r="J3524" i="1"/>
  <c r="J3528" i="1"/>
  <c r="J3532" i="1"/>
  <c r="J3536" i="1"/>
  <c r="J3540" i="1"/>
  <c r="J3544" i="1"/>
  <c r="N3544" i="1" s="1"/>
  <c r="J3548" i="1"/>
  <c r="J3552" i="1"/>
  <c r="J3556" i="1"/>
  <c r="J3560" i="1"/>
  <c r="N3560" i="1" s="1"/>
  <c r="J3564" i="1"/>
  <c r="N3564" i="1" s="1"/>
  <c r="J3568" i="1"/>
  <c r="J3572" i="1"/>
  <c r="J3576" i="1"/>
  <c r="J3580" i="1"/>
  <c r="J3584" i="1"/>
  <c r="J3588" i="1"/>
  <c r="J3592" i="1"/>
  <c r="N3592" i="1" s="1"/>
  <c r="J3596" i="1"/>
  <c r="J3600" i="1"/>
  <c r="N3600" i="1" s="1"/>
  <c r="J3604" i="1"/>
  <c r="J3608" i="1"/>
  <c r="J3612" i="1"/>
  <c r="J3616" i="1"/>
  <c r="J3620" i="1"/>
  <c r="J3624" i="1"/>
  <c r="N3624" i="1" s="1"/>
  <c r="J3628" i="1"/>
  <c r="J3632" i="1"/>
  <c r="J3636" i="1"/>
  <c r="J3640" i="1"/>
  <c r="J3644" i="1"/>
  <c r="N3644" i="1" s="1"/>
  <c r="J3648" i="1"/>
  <c r="N3648" i="1" s="1"/>
  <c r="J3652" i="1"/>
  <c r="J3656" i="1"/>
  <c r="J3660" i="1"/>
  <c r="J3664" i="1"/>
  <c r="J3668" i="1"/>
  <c r="J3672" i="1"/>
  <c r="J3676" i="1"/>
  <c r="J3680" i="1"/>
  <c r="N3680" i="1" s="1"/>
  <c r="J3684" i="1"/>
  <c r="J3688" i="1"/>
  <c r="J3692" i="1"/>
  <c r="N3692" i="1" s="1"/>
  <c r="J3696" i="1"/>
  <c r="J3700" i="1"/>
  <c r="J3704" i="1"/>
  <c r="N3704" i="1" s="1"/>
  <c r="J3708" i="1"/>
  <c r="J3712" i="1"/>
  <c r="J3716" i="1"/>
  <c r="J3720" i="1"/>
  <c r="J3724" i="1"/>
  <c r="J3728" i="1"/>
  <c r="J3732" i="1"/>
  <c r="J3736" i="1"/>
  <c r="N3736" i="1" s="1"/>
  <c r="J3740" i="1"/>
  <c r="J3744" i="1"/>
  <c r="J3748" i="1"/>
  <c r="J3752" i="1"/>
  <c r="N3752" i="1" s="1"/>
  <c r="J3756" i="1"/>
  <c r="J3760" i="1"/>
  <c r="J3764" i="1"/>
  <c r="J3768" i="1"/>
  <c r="J3772" i="1"/>
  <c r="N3772" i="1" s="1"/>
  <c r="J3776" i="1"/>
  <c r="J3780" i="1"/>
  <c r="J3784" i="1"/>
  <c r="J3788" i="1"/>
  <c r="J3792" i="1"/>
  <c r="N3792" i="1" s="1"/>
  <c r="J3796" i="1"/>
  <c r="J3800" i="1"/>
  <c r="J3804" i="1"/>
  <c r="J3808" i="1"/>
  <c r="J3812" i="1"/>
  <c r="J3816" i="1"/>
  <c r="N3816" i="1" s="1"/>
  <c r="J3820" i="1"/>
  <c r="J3824" i="1"/>
  <c r="N3824" i="1" s="1"/>
  <c r="J3828" i="1"/>
  <c r="J3832" i="1"/>
  <c r="J3836" i="1"/>
  <c r="J3840" i="1"/>
  <c r="J3844" i="1"/>
  <c r="J3848" i="1"/>
  <c r="N3848" i="1" s="1"/>
  <c r="J3852" i="1"/>
  <c r="J3856" i="1"/>
  <c r="J3860" i="1"/>
  <c r="J3864" i="1"/>
  <c r="N3864" i="1" s="1"/>
  <c r="J3868" i="1"/>
  <c r="J3872" i="1"/>
  <c r="J3876" i="1"/>
  <c r="J3880" i="1"/>
  <c r="J3884" i="1"/>
  <c r="J3888" i="1"/>
  <c r="J3892" i="1"/>
  <c r="J3896" i="1"/>
  <c r="J3900" i="1"/>
  <c r="J3904" i="1"/>
  <c r="N3904" i="1" s="1"/>
  <c r="J3908" i="1"/>
  <c r="J3912" i="1"/>
  <c r="J3916" i="1"/>
  <c r="J3920" i="1"/>
  <c r="N3920" i="1" s="1"/>
  <c r="J3924" i="1"/>
  <c r="J3928" i="1"/>
  <c r="J3932" i="1"/>
  <c r="J3936" i="1"/>
  <c r="J3940" i="1"/>
  <c r="J3944" i="1"/>
  <c r="J3948" i="1"/>
  <c r="J3952" i="1"/>
  <c r="N3952" i="1" s="1"/>
  <c r="J3956" i="1"/>
  <c r="J3960" i="1"/>
  <c r="N3960" i="1" s="1"/>
  <c r="J3964" i="1"/>
  <c r="J3968" i="1"/>
  <c r="N3968" i="1" s="1"/>
  <c r="J3972" i="1"/>
  <c r="J3976" i="1"/>
  <c r="J3980" i="1"/>
  <c r="J3984" i="1"/>
  <c r="J3988" i="1"/>
  <c r="J3992" i="1"/>
  <c r="N3992" i="1" s="1"/>
  <c r="J3996" i="1"/>
  <c r="J4000" i="1"/>
  <c r="J4004" i="1"/>
  <c r="J4008" i="1"/>
  <c r="N4008" i="1" s="1"/>
  <c r="J4012" i="1"/>
  <c r="J4016" i="1"/>
  <c r="N4016" i="1" s="1"/>
  <c r="J4020" i="1"/>
  <c r="J4024" i="1"/>
  <c r="J4028" i="1"/>
  <c r="J4032" i="1"/>
  <c r="N4032" i="1" s="1"/>
  <c r="J4036" i="1"/>
  <c r="J4040" i="1"/>
  <c r="J4044" i="1"/>
  <c r="J4048" i="1"/>
  <c r="J4052" i="1"/>
  <c r="J4056" i="1"/>
  <c r="J4060" i="1"/>
  <c r="N4060" i="1" s="1"/>
  <c r="J4064" i="1"/>
  <c r="J4068" i="1"/>
  <c r="J4072" i="1"/>
  <c r="N4072" i="1" s="1"/>
  <c r="J4076" i="1"/>
  <c r="J4080" i="1"/>
  <c r="J4084" i="1"/>
  <c r="J4088" i="1"/>
  <c r="J4092" i="1"/>
  <c r="J4096" i="1"/>
  <c r="N4096" i="1" s="1"/>
  <c r="J4100" i="1"/>
  <c r="J4104" i="1"/>
  <c r="J4108" i="1"/>
  <c r="J4112" i="1"/>
  <c r="J4116" i="1"/>
  <c r="J4120" i="1"/>
  <c r="J4124" i="1"/>
  <c r="J4128" i="1"/>
  <c r="N4128" i="1" s="1"/>
  <c r="J4132" i="1"/>
  <c r="J4136" i="1"/>
  <c r="N4136" i="1" s="1"/>
  <c r="J4140" i="1"/>
  <c r="J4144" i="1"/>
  <c r="J4148" i="1"/>
  <c r="J4152" i="1"/>
  <c r="J4156" i="1"/>
  <c r="J4160" i="1"/>
  <c r="N4160" i="1" s="1"/>
  <c r="J4164" i="1"/>
  <c r="J4168" i="1"/>
  <c r="J4172" i="1"/>
  <c r="J4176" i="1"/>
  <c r="N4176" i="1" s="1"/>
  <c r="J4180" i="1"/>
  <c r="J4184" i="1"/>
  <c r="J4188" i="1"/>
  <c r="J4192" i="1"/>
  <c r="J4196" i="1"/>
  <c r="J4200" i="1"/>
  <c r="N4200" i="1" s="1"/>
  <c r="J4204" i="1"/>
  <c r="J4208" i="1"/>
  <c r="J4212" i="1"/>
  <c r="J4216" i="1"/>
  <c r="J4220" i="1"/>
  <c r="J4224" i="1"/>
  <c r="J4228" i="1"/>
  <c r="J4232" i="1"/>
  <c r="N4232" i="1" s="1"/>
  <c r="J4236" i="1"/>
  <c r="J4240" i="1"/>
  <c r="J4244" i="1"/>
  <c r="J4248" i="1"/>
  <c r="J4252" i="1"/>
  <c r="J4256" i="1"/>
  <c r="J4260" i="1"/>
  <c r="J4264" i="1"/>
  <c r="N4264" i="1" s="1"/>
  <c r="J4268" i="1"/>
  <c r="J4272" i="1"/>
  <c r="J4276" i="1"/>
  <c r="J4280" i="1"/>
  <c r="J4284" i="1"/>
  <c r="J4288" i="1"/>
  <c r="J4292" i="1"/>
  <c r="J4296" i="1"/>
  <c r="N4296" i="1" s="1"/>
  <c r="J4300" i="1"/>
  <c r="J4304" i="1"/>
  <c r="N4304" i="1" s="1"/>
  <c r="J4308" i="1"/>
  <c r="J4312" i="1"/>
  <c r="J4316" i="1"/>
  <c r="J4320" i="1"/>
  <c r="J4324" i="1"/>
  <c r="J4328" i="1"/>
  <c r="N4328" i="1" s="1"/>
  <c r="J4332" i="1"/>
  <c r="J4336" i="1"/>
  <c r="J4340" i="1"/>
  <c r="J4344" i="1"/>
  <c r="J4348" i="1"/>
  <c r="J4352" i="1"/>
  <c r="N4352" i="1" s="1"/>
  <c r="J4356" i="1"/>
  <c r="J4360" i="1"/>
  <c r="J4364" i="1"/>
  <c r="J4368" i="1"/>
  <c r="J2460" i="1"/>
  <c r="J2476" i="1"/>
  <c r="J2492" i="1"/>
  <c r="J2508" i="1"/>
  <c r="J2524" i="1"/>
  <c r="J2540" i="1"/>
  <c r="J2556" i="1"/>
  <c r="J2572" i="1"/>
  <c r="J2588" i="1"/>
  <c r="J2604" i="1"/>
  <c r="J2620" i="1"/>
  <c r="J2636" i="1"/>
  <c r="J2652" i="1"/>
  <c r="J2668" i="1"/>
  <c r="J2684" i="1"/>
  <c r="J2695" i="1"/>
  <c r="N2695" i="1" s="1"/>
  <c r="J2703" i="1"/>
  <c r="N2703" i="1" s="1"/>
  <c r="J2711" i="1"/>
  <c r="N2711" i="1" s="1"/>
  <c r="J2719" i="1"/>
  <c r="N2719" i="1" s="1"/>
  <c r="J2727" i="1"/>
  <c r="N2727" i="1" s="1"/>
  <c r="J2735" i="1"/>
  <c r="N2735" i="1" s="1"/>
  <c r="J2743" i="1"/>
  <c r="N2743" i="1" s="1"/>
  <c r="J2751" i="1"/>
  <c r="J2759" i="1"/>
  <c r="N2759" i="1" s="1"/>
  <c r="J2767" i="1"/>
  <c r="N2767" i="1" s="1"/>
  <c r="J2775" i="1"/>
  <c r="N2775" i="1" s="1"/>
  <c r="J2783" i="1"/>
  <c r="N2783" i="1" s="1"/>
  <c r="J2791" i="1"/>
  <c r="N2791" i="1" s="1"/>
  <c r="J2799" i="1"/>
  <c r="J2807" i="1"/>
  <c r="N2807" i="1" s="1"/>
  <c r="J2815" i="1"/>
  <c r="N2815" i="1" s="1"/>
  <c r="J2823" i="1"/>
  <c r="N2823" i="1" s="1"/>
  <c r="J2831" i="1"/>
  <c r="N2831" i="1" s="1"/>
  <c r="J2839" i="1"/>
  <c r="N2839" i="1" s="1"/>
  <c r="J2847" i="1"/>
  <c r="N2847" i="1" s="1"/>
  <c r="J2855" i="1"/>
  <c r="N2855" i="1" s="1"/>
  <c r="J2863" i="1"/>
  <c r="N2863" i="1" s="1"/>
  <c r="J2871" i="1"/>
  <c r="N2871" i="1" s="1"/>
  <c r="J2879" i="1"/>
  <c r="N2879" i="1" s="1"/>
  <c r="J2887" i="1"/>
  <c r="N2887" i="1" s="1"/>
  <c r="J2895" i="1"/>
  <c r="N2895" i="1" s="1"/>
  <c r="J2903" i="1"/>
  <c r="N2903" i="1" s="1"/>
  <c r="J2911" i="1"/>
  <c r="N2911" i="1" s="1"/>
  <c r="J2919" i="1"/>
  <c r="N2919" i="1" s="1"/>
  <c r="J2927" i="1"/>
  <c r="N2927" i="1" s="1"/>
  <c r="J2935" i="1"/>
  <c r="N2935" i="1" s="1"/>
  <c r="J2943" i="1"/>
  <c r="N2943" i="1" s="1"/>
  <c r="J2951" i="1"/>
  <c r="N2951" i="1" s="1"/>
  <c r="J2959" i="1"/>
  <c r="N2959" i="1" s="1"/>
  <c r="J2967" i="1"/>
  <c r="N2967" i="1" s="1"/>
  <c r="J2975" i="1"/>
  <c r="N2975" i="1" s="1"/>
  <c r="J2983" i="1"/>
  <c r="N2983" i="1" s="1"/>
  <c r="J2991" i="1"/>
  <c r="N2991" i="1" s="1"/>
  <c r="J2999" i="1"/>
  <c r="N2999" i="1" s="1"/>
  <c r="J3007" i="1"/>
  <c r="N3007" i="1" s="1"/>
  <c r="J3015" i="1"/>
  <c r="J3023" i="1"/>
  <c r="N3023" i="1" s="1"/>
  <c r="J3031" i="1"/>
  <c r="N3031" i="1" s="1"/>
  <c r="J3039" i="1"/>
  <c r="N3039" i="1" s="1"/>
  <c r="J3047" i="1"/>
  <c r="N3047" i="1" s="1"/>
  <c r="J3055" i="1"/>
  <c r="N3055" i="1" s="1"/>
  <c r="J3063" i="1"/>
  <c r="N3063" i="1" s="1"/>
  <c r="J3071" i="1"/>
  <c r="N3071" i="1" s="1"/>
  <c r="J3079" i="1"/>
  <c r="N3079" i="1" s="1"/>
  <c r="J3087" i="1"/>
  <c r="N3087" i="1" s="1"/>
  <c r="J3095" i="1"/>
  <c r="N3095" i="1" s="1"/>
  <c r="J3103" i="1"/>
  <c r="N3103" i="1" s="1"/>
  <c r="J3111" i="1"/>
  <c r="N3111" i="1" s="1"/>
  <c r="J3119" i="1"/>
  <c r="N3119" i="1" s="1"/>
  <c r="J3127" i="1"/>
  <c r="N3127" i="1" s="1"/>
  <c r="J3135" i="1"/>
  <c r="N3135" i="1" s="1"/>
  <c r="J3143" i="1"/>
  <c r="N3143" i="1" s="1"/>
  <c r="J3151" i="1"/>
  <c r="N3151" i="1" s="1"/>
  <c r="J3159" i="1"/>
  <c r="J3167" i="1"/>
  <c r="N3167" i="1" s="1"/>
  <c r="J3175" i="1"/>
  <c r="N3175" i="1" s="1"/>
  <c r="J3183" i="1"/>
  <c r="J3191" i="1"/>
  <c r="N3191" i="1" s="1"/>
  <c r="J3199" i="1"/>
  <c r="N3199" i="1" s="1"/>
  <c r="J3207" i="1"/>
  <c r="N3207" i="1" s="1"/>
  <c r="J3215" i="1"/>
  <c r="N3215" i="1" s="1"/>
  <c r="J3223" i="1"/>
  <c r="N3223" i="1" s="1"/>
  <c r="J3231" i="1"/>
  <c r="N3231" i="1" s="1"/>
  <c r="J3239" i="1"/>
  <c r="N3239" i="1" s="1"/>
  <c r="J3247" i="1"/>
  <c r="N3247" i="1" s="1"/>
  <c r="J3255" i="1"/>
  <c r="N3255" i="1" s="1"/>
  <c r="J3263" i="1"/>
  <c r="N3263" i="1" s="1"/>
  <c r="J3271" i="1"/>
  <c r="N3271" i="1" s="1"/>
  <c r="J3279" i="1"/>
  <c r="N3279" i="1" s="1"/>
  <c r="J3287" i="1"/>
  <c r="N3287" i="1" s="1"/>
  <c r="J3295" i="1"/>
  <c r="N3295" i="1" s="1"/>
  <c r="J3303" i="1"/>
  <c r="N3303" i="1" s="1"/>
  <c r="J3311" i="1"/>
  <c r="N3311" i="1" s="1"/>
  <c r="J3319" i="1"/>
  <c r="N3319" i="1" s="1"/>
  <c r="J3327" i="1"/>
  <c r="J3335" i="1"/>
  <c r="N3335" i="1" s="1"/>
  <c r="J3343" i="1"/>
  <c r="N3343" i="1" s="1"/>
  <c r="J3351" i="1"/>
  <c r="N3351" i="1" s="1"/>
  <c r="J3359" i="1"/>
  <c r="N3359" i="1" s="1"/>
  <c r="J3367" i="1"/>
  <c r="N3367" i="1" s="1"/>
  <c r="J3375" i="1"/>
  <c r="N3375" i="1" s="1"/>
  <c r="J3383" i="1"/>
  <c r="N3383" i="1" s="1"/>
  <c r="J3391" i="1"/>
  <c r="N3391" i="1" s="1"/>
  <c r="J3399" i="1"/>
  <c r="N3399" i="1" s="1"/>
  <c r="J3407" i="1"/>
  <c r="N3407" i="1" s="1"/>
  <c r="J3415" i="1"/>
  <c r="N3415" i="1" s="1"/>
  <c r="J3423" i="1"/>
  <c r="N3423" i="1" s="1"/>
  <c r="J3431" i="1"/>
  <c r="N3431" i="1" s="1"/>
  <c r="J3439" i="1"/>
  <c r="N3439" i="1" s="1"/>
  <c r="J3445" i="1"/>
  <c r="J3449" i="1"/>
  <c r="N3449" i="1" s="1"/>
  <c r="J3453" i="1"/>
  <c r="J3457" i="1"/>
  <c r="N3457" i="1" s="1"/>
  <c r="J3461" i="1"/>
  <c r="J3465" i="1"/>
  <c r="N3465" i="1" s="1"/>
  <c r="J3469" i="1"/>
  <c r="J3473" i="1"/>
  <c r="N3473" i="1" s="1"/>
  <c r="J3477" i="1"/>
  <c r="J3481" i="1"/>
  <c r="N3481" i="1" s="1"/>
  <c r="J3485" i="1"/>
  <c r="J3489" i="1"/>
  <c r="N3489" i="1" s="1"/>
  <c r="J3493" i="1"/>
  <c r="J3497" i="1"/>
  <c r="N3497" i="1" s="1"/>
  <c r="J3501" i="1"/>
  <c r="J3505" i="1"/>
  <c r="N3505" i="1" s="1"/>
  <c r="J3509" i="1"/>
  <c r="J3513" i="1"/>
  <c r="N3513" i="1" s="1"/>
  <c r="J3517" i="1"/>
  <c r="J3521" i="1"/>
  <c r="N3521" i="1" s="1"/>
  <c r="J3525" i="1"/>
  <c r="J3529" i="1"/>
  <c r="N3529" i="1" s="1"/>
  <c r="J3533" i="1"/>
  <c r="J3537" i="1"/>
  <c r="N3537" i="1" s="1"/>
  <c r="J3541" i="1"/>
  <c r="J3545" i="1"/>
  <c r="N3545" i="1" s="1"/>
  <c r="J3549" i="1"/>
  <c r="J3553" i="1"/>
  <c r="N3553" i="1" s="1"/>
  <c r="J3557" i="1"/>
  <c r="J3561" i="1"/>
  <c r="N3561" i="1" s="1"/>
  <c r="J3565" i="1"/>
  <c r="J3569" i="1"/>
  <c r="N3569" i="1" s="1"/>
  <c r="J3573" i="1"/>
  <c r="J3577" i="1"/>
  <c r="N3577" i="1" s="1"/>
  <c r="J3581" i="1"/>
  <c r="J3585" i="1"/>
  <c r="N3585" i="1" s="1"/>
  <c r="J3589" i="1"/>
  <c r="J3593" i="1"/>
  <c r="N3593" i="1" s="1"/>
  <c r="J3597" i="1"/>
  <c r="J3601" i="1"/>
  <c r="N3601" i="1" s="1"/>
  <c r="J3605" i="1"/>
  <c r="J3609" i="1"/>
  <c r="N3609" i="1" s="1"/>
  <c r="J3613" i="1"/>
  <c r="J3617" i="1"/>
  <c r="N3617" i="1" s="1"/>
  <c r="J3621" i="1"/>
  <c r="J3625" i="1"/>
  <c r="N3625" i="1" s="1"/>
  <c r="J3629" i="1"/>
  <c r="J3633" i="1"/>
  <c r="N3633" i="1" s="1"/>
  <c r="J3637" i="1"/>
  <c r="J3641" i="1"/>
  <c r="N3641" i="1" s="1"/>
  <c r="J3645" i="1"/>
  <c r="J3649" i="1"/>
  <c r="N3649" i="1" s="1"/>
  <c r="J3653" i="1"/>
  <c r="J3657" i="1"/>
  <c r="N3657" i="1" s="1"/>
  <c r="J3661" i="1"/>
  <c r="J3665" i="1"/>
  <c r="N3665" i="1" s="1"/>
  <c r="J3669" i="1"/>
  <c r="J3673" i="1"/>
  <c r="N3673" i="1" s="1"/>
  <c r="J3677" i="1"/>
  <c r="J3681" i="1"/>
  <c r="N3681" i="1" s="1"/>
  <c r="J3685" i="1"/>
  <c r="J3689" i="1"/>
  <c r="N3689" i="1" s="1"/>
  <c r="J3693" i="1"/>
  <c r="J3697" i="1"/>
  <c r="N3697" i="1" s="1"/>
  <c r="J3701" i="1"/>
  <c r="J3705" i="1"/>
  <c r="N3705" i="1" s="1"/>
  <c r="J3709" i="1"/>
  <c r="J3713" i="1"/>
  <c r="N3713" i="1" s="1"/>
  <c r="J3717" i="1"/>
  <c r="J3721" i="1"/>
  <c r="N3721" i="1" s="1"/>
  <c r="J3725" i="1"/>
  <c r="J3729" i="1"/>
  <c r="N3729" i="1" s="1"/>
  <c r="J3733" i="1"/>
  <c r="J3737" i="1"/>
  <c r="N3737" i="1" s="1"/>
  <c r="J3741" i="1"/>
  <c r="J3745" i="1"/>
  <c r="N3745" i="1" s="1"/>
  <c r="J3749" i="1"/>
  <c r="J3753" i="1"/>
  <c r="N3753" i="1" s="1"/>
  <c r="J3757" i="1"/>
  <c r="J3761" i="1"/>
  <c r="N3761" i="1" s="1"/>
  <c r="J3765" i="1"/>
  <c r="J3769" i="1"/>
  <c r="N3769" i="1" s="1"/>
  <c r="J3773" i="1"/>
  <c r="J3777" i="1"/>
  <c r="N3777" i="1" s="1"/>
  <c r="J3781" i="1"/>
  <c r="J3785" i="1"/>
  <c r="N3785" i="1" s="1"/>
  <c r="J3789" i="1"/>
  <c r="J3793" i="1"/>
  <c r="N3793" i="1" s="1"/>
  <c r="J3797" i="1"/>
  <c r="J3801" i="1"/>
  <c r="N3801" i="1" s="1"/>
  <c r="J3805" i="1"/>
  <c r="J3809" i="1"/>
  <c r="N3809" i="1" s="1"/>
  <c r="J3813" i="1"/>
  <c r="J3817" i="1"/>
  <c r="N3817" i="1" s="1"/>
  <c r="J3821" i="1"/>
  <c r="J3825" i="1"/>
  <c r="N3825" i="1" s="1"/>
  <c r="J3829" i="1"/>
  <c r="J3833" i="1"/>
  <c r="N3833" i="1" s="1"/>
  <c r="J3837" i="1"/>
  <c r="J3841" i="1"/>
  <c r="N3841" i="1" s="1"/>
  <c r="J3845" i="1"/>
  <c r="J3849" i="1"/>
  <c r="N3849" i="1" s="1"/>
  <c r="J3853" i="1"/>
  <c r="J3857" i="1"/>
  <c r="N3857" i="1" s="1"/>
  <c r="J3861" i="1"/>
  <c r="J3865" i="1"/>
  <c r="N3865" i="1" s="1"/>
  <c r="J3869" i="1"/>
  <c r="J3873" i="1"/>
  <c r="N3873" i="1" s="1"/>
  <c r="J3877" i="1"/>
  <c r="J3881" i="1"/>
  <c r="N3881" i="1" s="1"/>
  <c r="J3885" i="1"/>
  <c r="J3889" i="1"/>
  <c r="N3889" i="1" s="1"/>
  <c r="J3893" i="1"/>
  <c r="J3897" i="1"/>
  <c r="N3897" i="1" s="1"/>
  <c r="J3901" i="1"/>
  <c r="J3905" i="1"/>
  <c r="N3905" i="1" s="1"/>
  <c r="J3909" i="1"/>
  <c r="J3913" i="1"/>
  <c r="N3913" i="1" s="1"/>
  <c r="J3917" i="1"/>
  <c r="J3921" i="1"/>
  <c r="N3921" i="1" s="1"/>
  <c r="J3925" i="1"/>
  <c r="J3929" i="1"/>
  <c r="N3929" i="1" s="1"/>
  <c r="J3933" i="1"/>
  <c r="J3937" i="1"/>
  <c r="N3937" i="1" s="1"/>
  <c r="J3941" i="1"/>
  <c r="J3945" i="1"/>
  <c r="N3945" i="1" s="1"/>
  <c r="J3949" i="1"/>
  <c r="J3953" i="1"/>
  <c r="N3953" i="1" s="1"/>
  <c r="J3957" i="1"/>
  <c r="J3961" i="1"/>
  <c r="N3961" i="1" s="1"/>
  <c r="J3965" i="1"/>
  <c r="J3969" i="1"/>
  <c r="N3969" i="1" s="1"/>
  <c r="J3973" i="1"/>
  <c r="J3977" i="1"/>
  <c r="N3977" i="1" s="1"/>
  <c r="J3981" i="1"/>
  <c r="J3985" i="1"/>
  <c r="N3985" i="1" s="1"/>
  <c r="J3989" i="1"/>
  <c r="J3993" i="1"/>
  <c r="N3993" i="1" s="1"/>
  <c r="J3997" i="1"/>
  <c r="J4001" i="1"/>
  <c r="N4001" i="1" s="1"/>
  <c r="J4005" i="1"/>
  <c r="J4009" i="1"/>
  <c r="N4009" i="1" s="1"/>
  <c r="J4013" i="1"/>
  <c r="J4017" i="1"/>
  <c r="N4017" i="1" s="1"/>
  <c r="J4021" i="1"/>
  <c r="J4025" i="1"/>
  <c r="N4025" i="1" s="1"/>
  <c r="J4029" i="1"/>
  <c r="J4033" i="1"/>
  <c r="N4033" i="1" s="1"/>
  <c r="J4037" i="1"/>
  <c r="J4041" i="1"/>
  <c r="N4041" i="1" s="1"/>
  <c r="J4045" i="1"/>
  <c r="J4049" i="1"/>
  <c r="N4049" i="1" s="1"/>
  <c r="J4053" i="1"/>
  <c r="J4057" i="1"/>
  <c r="N4057" i="1" s="1"/>
  <c r="J4061" i="1"/>
  <c r="J4065" i="1"/>
  <c r="N4065" i="1" s="1"/>
  <c r="J4069" i="1"/>
  <c r="J4073" i="1"/>
  <c r="N4073" i="1" s="1"/>
  <c r="J4077" i="1"/>
  <c r="J4081" i="1"/>
  <c r="N4081" i="1" s="1"/>
  <c r="J4085" i="1"/>
  <c r="J4089" i="1"/>
  <c r="N4089" i="1" s="1"/>
  <c r="J4093" i="1"/>
  <c r="J4097" i="1"/>
  <c r="N4097" i="1" s="1"/>
  <c r="J4101" i="1"/>
  <c r="J4105" i="1"/>
  <c r="N4105" i="1" s="1"/>
  <c r="J4109" i="1"/>
  <c r="J4113" i="1"/>
  <c r="N4113" i="1" s="1"/>
  <c r="J4117" i="1"/>
  <c r="J4121" i="1"/>
  <c r="N4121" i="1" s="1"/>
  <c r="J4125" i="1"/>
  <c r="J4129" i="1"/>
  <c r="N4129" i="1" s="1"/>
  <c r="J4133" i="1"/>
  <c r="J4137" i="1"/>
  <c r="N4137" i="1" s="1"/>
  <c r="J4141" i="1"/>
  <c r="J4145" i="1"/>
  <c r="N4145" i="1" s="1"/>
  <c r="J4149" i="1"/>
  <c r="J4153" i="1"/>
  <c r="N4153" i="1" s="1"/>
  <c r="J4157" i="1"/>
  <c r="J4161" i="1"/>
  <c r="N4161" i="1" s="1"/>
  <c r="J4165" i="1"/>
  <c r="J4169" i="1"/>
  <c r="N4169" i="1" s="1"/>
  <c r="J4173" i="1"/>
  <c r="J4177" i="1"/>
  <c r="N4177" i="1" s="1"/>
  <c r="J4181" i="1"/>
  <c r="J4185" i="1"/>
  <c r="N4185" i="1" s="1"/>
  <c r="J4189" i="1"/>
  <c r="J4193" i="1"/>
  <c r="N4193" i="1" s="1"/>
  <c r="J4197" i="1"/>
  <c r="J4201" i="1"/>
  <c r="N4201" i="1" s="1"/>
  <c r="J4205" i="1"/>
  <c r="J4209" i="1"/>
  <c r="N4209" i="1" s="1"/>
  <c r="J4213" i="1"/>
  <c r="J4217" i="1"/>
  <c r="N4217" i="1" s="1"/>
  <c r="J4221" i="1"/>
  <c r="J4225" i="1"/>
  <c r="N4225" i="1" s="1"/>
  <c r="J4229" i="1"/>
  <c r="J4233" i="1"/>
  <c r="N4233" i="1" s="1"/>
  <c r="J4237" i="1"/>
  <c r="J4241" i="1"/>
  <c r="N4241" i="1" s="1"/>
  <c r="J4245" i="1"/>
  <c r="J4249" i="1"/>
  <c r="N4249" i="1" s="1"/>
  <c r="J4253" i="1"/>
  <c r="J4257" i="1"/>
  <c r="N4257" i="1" s="1"/>
  <c r="J4261" i="1"/>
  <c r="J4265" i="1"/>
  <c r="N4265" i="1" s="1"/>
  <c r="J4269" i="1"/>
  <c r="J4273" i="1"/>
  <c r="N4273" i="1" s="1"/>
  <c r="J4277" i="1"/>
  <c r="J4281" i="1"/>
  <c r="N4281" i="1" s="1"/>
  <c r="J4285" i="1"/>
  <c r="J4289" i="1"/>
  <c r="N4289" i="1" s="1"/>
  <c r="J4293" i="1"/>
  <c r="J4297" i="1"/>
  <c r="N4297" i="1" s="1"/>
  <c r="J4301" i="1"/>
  <c r="J4305" i="1"/>
  <c r="N4305" i="1" s="1"/>
  <c r="J4309" i="1"/>
  <c r="J4313" i="1"/>
  <c r="N4313" i="1" s="1"/>
  <c r="J4317" i="1"/>
  <c r="J4321" i="1"/>
  <c r="N4321" i="1" s="1"/>
  <c r="J4325" i="1"/>
  <c r="J4329" i="1"/>
  <c r="N4329" i="1" s="1"/>
  <c r="J4333" i="1"/>
  <c r="J4337" i="1"/>
  <c r="N4337" i="1" s="1"/>
  <c r="J4341" i="1"/>
  <c r="J4345" i="1"/>
  <c r="N4345" i="1" s="1"/>
  <c r="J4349" i="1"/>
  <c r="J4353" i="1"/>
  <c r="N4353" i="1" s="1"/>
  <c r="J4357" i="1"/>
  <c r="J4361" i="1"/>
  <c r="N4361" i="1" s="1"/>
  <c r="J4365" i="1"/>
  <c r="J4369" i="1"/>
  <c r="N4369" i="1" s="1"/>
  <c r="J2496" i="1"/>
  <c r="J2560" i="1"/>
  <c r="N2560" i="1" s="1"/>
  <c r="J2624" i="1"/>
  <c r="N2624" i="1" s="1"/>
  <c r="J2688" i="1"/>
  <c r="N2688" i="1" s="1"/>
  <c r="J2720" i="1"/>
  <c r="J2752" i="1"/>
  <c r="J2784" i="1"/>
  <c r="N2784" i="1" s="1"/>
  <c r="J2816" i="1"/>
  <c r="J2848" i="1"/>
  <c r="N2848" i="1" s="1"/>
  <c r="J2880" i="1"/>
  <c r="N2880" i="1" s="1"/>
  <c r="J2912" i="1"/>
  <c r="J2944" i="1"/>
  <c r="J2976" i="1"/>
  <c r="N2976" i="1" s="1"/>
  <c r="J3008" i="1"/>
  <c r="J3040" i="1"/>
  <c r="N3040" i="1" s="1"/>
  <c r="J3072" i="1"/>
  <c r="J3104" i="1"/>
  <c r="J3136" i="1"/>
  <c r="N3136" i="1" s="1"/>
  <c r="J3168" i="1"/>
  <c r="N3168" i="1" s="1"/>
  <c r="J3200" i="1"/>
  <c r="N3200" i="1" s="1"/>
  <c r="J3232" i="1"/>
  <c r="J3264" i="1"/>
  <c r="J3296" i="1"/>
  <c r="J3328" i="1"/>
  <c r="J3360" i="1"/>
  <c r="N3360" i="1" s="1"/>
  <c r="J3392" i="1"/>
  <c r="J3424" i="1"/>
  <c r="J3450" i="1"/>
  <c r="N3450" i="1" s="1"/>
  <c r="J3466" i="1"/>
  <c r="J3482" i="1"/>
  <c r="J3498" i="1"/>
  <c r="J3514" i="1"/>
  <c r="J3530" i="1"/>
  <c r="J3546" i="1"/>
  <c r="J3562" i="1"/>
  <c r="J3578" i="1"/>
  <c r="N3578" i="1" s="1"/>
  <c r="J3594" i="1"/>
  <c r="J3610" i="1"/>
  <c r="J3626" i="1"/>
  <c r="N3626" i="1" s="1"/>
  <c r="J3642" i="1"/>
  <c r="J3658" i="1"/>
  <c r="J3674" i="1"/>
  <c r="J3690" i="1"/>
  <c r="J3706" i="1"/>
  <c r="J3722" i="1"/>
  <c r="J3738" i="1"/>
  <c r="J3754" i="1"/>
  <c r="J3770" i="1"/>
  <c r="J3779" i="1"/>
  <c r="J3787" i="1"/>
  <c r="J3795" i="1"/>
  <c r="J3803" i="1"/>
  <c r="J3811" i="1"/>
  <c r="J3819" i="1"/>
  <c r="J3827" i="1"/>
  <c r="J3835" i="1"/>
  <c r="J3843" i="1"/>
  <c r="J3851" i="1"/>
  <c r="J3859" i="1"/>
  <c r="J3867" i="1"/>
  <c r="J3875" i="1"/>
  <c r="J3883" i="1"/>
  <c r="J3891" i="1"/>
  <c r="J3899" i="1"/>
  <c r="J3907" i="1"/>
  <c r="J3915" i="1"/>
  <c r="J3923" i="1"/>
  <c r="J3931" i="1"/>
  <c r="J3939" i="1"/>
  <c r="J3947" i="1"/>
  <c r="J3955" i="1"/>
  <c r="J3963" i="1"/>
  <c r="J3971" i="1"/>
  <c r="J3979" i="1"/>
  <c r="J3987" i="1"/>
  <c r="J3995" i="1"/>
  <c r="J4003" i="1"/>
  <c r="J4011" i="1"/>
  <c r="J4019" i="1"/>
  <c r="J4027" i="1"/>
  <c r="J4035" i="1"/>
  <c r="J4043" i="1"/>
  <c r="J4051" i="1"/>
  <c r="J4059" i="1"/>
  <c r="J4067" i="1"/>
  <c r="J4075" i="1"/>
  <c r="J4083" i="1"/>
  <c r="J4091" i="1"/>
  <c r="J4099" i="1"/>
  <c r="J4107" i="1"/>
  <c r="J4115" i="1"/>
  <c r="J4123" i="1"/>
  <c r="J4131" i="1"/>
  <c r="J4139" i="1"/>
  <c r="J4147" i="1"/>
  <c r="J4155" i="1"/>
  <c r="J4163" i="1"/>
  <c r="J4171" i="1"/>
  <c r="J4179" i="1"/>
  <c r="J4187" i="1"/>
  <c r="J4195" i="1"/>
  <c r="J4203" i="1"/>
  <c r="J4211" i="1"/>
  <c r="J4219" i="1"/>
  <c r="J4227" i="1"/>
  <c r="J4235" i="1"/>
  <c r="J4243" i="1"/>
  <c r="J4251" i="1"/>
  <c r="J4259" i="1"/>
  <c r="J4267" i="1"/>
  <c r="J4275" i="1"/>
  <c r="J4283" i="1"/>
  <c r="J4291" i="1"/>
  <c r="J4299" i="1"/>
  <c r="J4307" i="1"/>
  <c r="J4315" i="1"/>
  <c r="J4323" i="1"/>
  <c r="J4331" i="1"/>
  <c r="J4339" i="1"/>
  <c r="J4347" i="1"/>
  <c r="J4355" i="1"/>
  <c r="J4363" i="1"/>
  <c r="J4371" i="1"/>
  <c r="J4375" i="1"/>
  <c r="N4375" i="1" s="1"/>
  <c r="J4379" i="1"/>
  <c r="J4383" i="1"/>
  <c r="N4383" i="1" s="1"/>
  <c r="J4387" i="1"/>
  <c r="J4391" i="1"/>
  <c r="N4391" i="1" s="1"/>
  <c r="J4395" i="1"/>
  <c r="J4399" i="1"/>
  <c r="N4399" i="1" s="1"/>
  <c r="J4403" i="1"/>
  <c r="J4407" i="1"/>
  <c r="J4411" i="1"/>
  <c r="J4415" i="1"/>
  <c r="J4419" i="1"/>
  <c r="J4423" i="1"/>
  <c r="N4423" i="1" s="1"/>
  <c r="J4427" i="1"/>
  <c r="J4431" i="1"/>
  <c r="J4435" i="1"/>
  <c r="J4439" i="1"/>
  <c r="N4439" i="1" s="1"/>
  <c r="J4443" i="1"/>
  <c r="J4447" i="1"/>
  <c r="N4447" i="1" s="1"/>
  <c r="J4451" i="1"/>
  <c r="J4455" i="1"/>
  <c r="N4455" i="1" s="1"/>
  <c r="J4459" i="1"/>
  <c r="J4463" i="1"/>
  <c r="N4463" i="1" s="1"/>
  <c r="J4467" i="1"/>
  <c r="J4471" i="1"/>
  <c r="N4471" i="1" s="1"/>
  <c r="J4475" i="1"/>
  <c r="J4479" i="1"/>
  <c r="N4479" i="1" s="1"/>
  <c r="J4483" i="1"/>
  <c r="J4487" i="1"/>
  <c r="N4487" i="1" s="1"/>
  <c r="J4491" i="1"/>
  <c r="J4495" i="1"/>
  <c r="N4495" i="1" s="1"/>
  <c r="J4499" i="1"/>
  <c r="J4503" i="1"/>
  <c r="N4503" i="1" s="1"/>
  <c r="J4507" i="1"/>
  <c r="J4511" i="1"/>
  <c r="N4511" i="1" s="1"/>
  <c r="J4515" i="1"/>
  <c r="J4519" i="1"/>
  <c r="J4523" i="1"/>
  <c r="J4527" i="1"/>
  <c r="N4527" i="1" s="1"/>
  <c r="J4531" i="1"/>
  <c r="J4535" i="1"/>
  <c r="N4535" i="1" s="1"/>
  <c r="J4539" i="1"/>
  <c r="J4543" i="1"/>
  <c r="N4543" i="1" s="1"/>
  <c r="J4547" i="1"/>
  <c r="J4551" i="1"/>
  <c r="N4551" i="1" s="1"/>
  <c r="J4555" i="1"/>
  <c r="J4559" i="1"/>
  <c r="N4559" i="1" s="1"/>
  <c r="J4563" i="1"/>
  <c r="J4567" i="1"/>
  <c r="N4567" i="1" s="1"/>
  <c r="J4571" i="1"/>
  <c r="J4575" i="1"/>
  <c r="N4575" i="1" s="1"/>
  <c r="J4579" i="1"/>
  <c r="J4583" i="1"/>
  <c r="N4583" i="1" s="1"/>
  <c r="J4587" i="1"/>
  <c r="J4591" i="1"/>
  <c r="N4591" i="1" s="1"/>
  <c r="J4595" i="1"/>
  <c r="J4599" i="1"/>
  <c r="N4599" i="1" s="1"/>
  <c r="J4603" i="1"/>
  <c r="J4607" i="1"/>
  <c r="N4607" i="1" s="1"/>
  <c r="J4611" i="1"/>
  <c r="J4615" i="1"/>
  <c r="N4615" i="1" s="1"/>
  <c r="J4619" i="1"/>
  <c r="J4623" i="1"/>
  <c r="N4623" i="1" s="1"/>
  <c r="J4627" i="1"/>
  <c r="J4631" i="1"/>
  <c r="N4631" i="1" s="1"/>
  <c r="J4635" i="1"/>
  <c r="J4639" i="1"/>
  <c r="N4639" i="1" s="1"/>
  <c r="J4643" i="1"/>
  <c r="J4647" i="1"/>
  <c r="N4647" i="1" s="1"/>
  <c r="J4651" i="1"/>
  <c r="J4655" i="1"/>
  <c r="N4655" i="1" s="1"/>
  <c r="J4659" i="1"/>
  <c r="J4663" i="1"/>
  <c r="N4663" i="1" s="1"/>
  <c r="J4667" i="1"/>
  <c r="J4671" i="1"/>
  <c r="N4671" i="1" s="1"/>
  <c r="J4675" i="1"/>
  <c r="J4679" i="1"/>
  <c r="N4679" i="1" s="1"/>
  <c r="J4683" i="1"/>
  <c r="J4687" i="1"/>
  <c r="N4687" i="1" s="1"/>
  <c r="J4691" i="1"/>
  <c r="J4695" i="1"/>
  <c r="N4695" i="1" s="1"/>
  <c r="J4699" i="1"/>
  <c r="J4703" i="1"/>
  <c r="N4703" i="1" s="1"/>
  <c r="J4707" i="1"/>
  <c r="J4711" i="1"/>
  <c r="N4711" i="1" s="1"/>
  <c r="J4715" i="1"/>
  <c r="J4719" i="1"/>
  <c r="N4719" i="1" s="1"/>
  <c r="J4723" i="1"/>
  <c r="J4727" i="1"/>
  <c r="N4727" i="1" s="1"/>
  <c r="J4731" i="1"/>
  <c r="J4735" i="1"/>
  <c r="N4735" i="1" s="1"/>
  <c r="J4739" i="1"/>
  <c r="J4743" i="1"/>
  <c r="N4743" i="1" s="1"/>
  <c r="J4747" i="1"/>
  <c r="J4751" i="1"/>
  <c r="N4751" i="1" s="1"/>
  <c r="J4755" i="1"/>
  <c r="J4759" i="1"/>
  <c r="N4759" i="1" s="1"/>
  <c r="J4763" i="1"/>
  <c r="J4767" i="1"/>
  <c r="N4767" i="1" s="1"/>
  <c r="J4771" i="1"/>
  <c r="J4775" i="1"/>
  <c r="N4775" i="1" s="1"/>
  <c r="J4779" i="1"/>
  <c r="J4783" i="1"/>
  <c r="N4783" i="1" s="1"/>
  <c r="J4787" i="1"/>
  <c r="J4791" i="1"/>
  <c r="N4791" i="1" s="1"/>
  <c r="J4795" i="1"/>
  <c r="J4799" i="1"/>
  <c r="N4799" i="1" s="1"/>
  <c r="J4803" i="1"/>
  <c r="J4807" i="1"/>
  <c r="N4807" i="1" s="1"/>
  <c r="J4811" i="1"/>
  <c r="J4815" i="1"/>
  <c r="J4819" i="1"/>
  <c r="J4823" i="1"/>
  <c r="N4823" i="1" s="1"/>
  <c r="J4827" i="1"/>
  <c r="J4831" i="1"/>
  <c r="N4831" i="1" s="1"/>
  <c r="J4835" i="1"/>
  <c r="J4839" i="1"/>
  <c r="N4839" i="1" s="1"/>
  <c r="J4843" i="1"/>
  <c r="J4847" i="1"/>
  <c r="N4847" i="1" s="1"/>
  <c r="J4851" i="1"/>
  <c r="J4855" i="1"/>
  <c r="N4855" i="1" s="1"/>
  <c r="J4859" i="1"/>
  <c r="J4863" i="1"/>
  <c r="N4863" i="1" s="1"/>
  <c r="J4867" i="1"/>
  <c r="J4871" i="1"/>
  <c r="N4871" i="1" s="1"/>
  <c r="J4875" i="1"/>
  <c r="J4879" i="1"/>
  <c r="N4879" i="1" s="1"/>
  <c r="J4883" i="1"/>
  <c r="J4887" i="1"/>
  <c r="N4887" i="1" s="1"/>
  <c r="J4891" i="1"/>
  <c r="J4895" i="1"/>
  <c r="N4895" i="1" s="1"/>
  <c r="J4899" i="1"/>
  <c r="J4903" i="1"/>
  <c r="N4903" i="1" s="1"/>
  <c r="J4907" i="1"/>
  <c r="J4911" i="1"/>
  <c r="N4911" i="1" s="1"/>
  <c r="J4915" i="1"/>
  <c r="J4919" i="1"/>
  <c r="J4923" i="1"/>
  <c r="J4927" i="1"/>
  <c r="N4927" i="1" s="1"/>
  <c r="J4931" i="1"/>
  <c r="J4935" i="1"/>
  <c r="N4935" i="1" s="1"/>
  <c r="J4939" i="1"/>
  <c r="J4943" i="1"/>
  <c r="N4943" i="1" s="1"/>
  <c r="J4947" i="1"/>
  <c r="J4951" i="1"/>
  <c r="N4951" i="1" s="1"/>
  <c r="J4955" i="1"/>
  <c r="J4959" i="1"/>
  <c r="N4959" i="1" s="1"/>
  <c r="J4963" i="1"/>
  <c r="J4967" i="1"/>
  <c r="N4967" i="1" s="1"/>
  <c r="J4971" i="1"/>
  <c r="J4975" i="1"/>
  <c r="N4975" i="1" s="1"/>
  <c r="J4979" i="1"/>
  <c r="J4983" i="1"/>
  <c r="N4983" i="1" s="1"/>
  <c r="J4987" i="1"/>
  <c r="J4991" i="1"/>
  <c r="N4991" i="1" s="1"/>
  <c r="J4995" i="1"/>
  <c r="J4999" i="1"/>
  <c r="N4999" i="1" s="1"/>
  <c r="J5003" i="1"/>
  <c r="J5007" i="1"/>
  <c r="N5007" i="1" s="1"/>
  <c r="J5011" i="1"/>
  <c r="J5015" i="1"/>
  <c r="N5015" i="1" s="1"/>
  <c r="J5019" i="1"/>
  <c r="J5023" i="1"/>
  <c r="N5023" i="1" s="1"/>
  <c r="J5027" i="1"/>
  <c r="J5031" i="1"/>
  <c r="N5031" i="1" s="1"/>
  <c r="J5035" i="1"/>
  <c r="J5039" i="1"/>
  <c r="N5039" i="1" s="1"/>
  <c r="J5043" i="1"/>
  <c r="J5047" i="1"/>
  <c r="N5047" i="1" s="1"/>
  <c r="J5051" i="1"/>
  <c r="J5055" i="1"/>
  <c r="N5055" i="1" s="1"/>
  <c r="J5059" i="1"/>
  <c r="J5063" i="1"/>
  <c r="N5063" i="1" s="1"/>
  <c r="J5067" i="1"/>
  <c r="J5071" i="1"/>
  <c r="N5071" i="1" s="1"/>
  <c r="J5075" i="1"/>
  <c r="J5079" i="1"/>
  <c r="J5083" i="1"/>
  <c r="J5087" i="1"/>
  <c r="N5087" i="1" s="1"/>
  <c r="J5091" i="1"/>
  <c r="J5095" i="1"/>
  <c r="N5095" i="1" s="1"/>
  <c r="J5099" i="1"/>
  <c r="J5103" i="1"/>
  <c r="N5103" i="1" s="1"/>
  <c r="J5107" i="1"/>
  <c r="J5111" i="1"/>
  <c r="N5111" i="1" s="1"/>
  <c r="J5115" i="1"/>
  <c r="J5119" i="1"/>
  <c r="N5119" i="1" s="1"/>
  <c r="J5123" i="1"/>
  <c r="J5127" i="1"/>
  <c r="N5127" i="1" s="1"/>
  <c r="J5131" i="1"/>
  <c r="J5135" i="1"/>
  <c r="N5135" i="1" s="1"/>
  <c r="J5139" i="1"/>
  <c r="J5143" i="1"/>
  <c r="J5147" i="1"/>
  <c r="J5151" i="1"/>
  <c r="N5151" i="1" s="1"/>
  <c r="J5155" i="1"/>
  <c r="J5159" i="1"/>
  <c r="N5159" i="1" s="1"/>
  <c r="J5163" i="1"/>
  <c r="J5167" i="1"/>
  <c r="N5167" i="1" s="1"/>
  <c r="J5171" i="1"/>
  <c r="J5175" i="1"/>
  <c r="N5175" i="1" s="1"/>
  <c r="J5179" i="1"/>
  <c r="J5183" i="1"/>
  <c r="N5183" i="1" s="1"/>
  <c r="J5187" i="1"/>
  <c r="J5191" i="1"/>
  <c r="N5191" i="1" s="1"/>
  <c r="J5195" i="1"/>
  <c r="J5199" i="1"/>
  <c r="N5199" i="1" s="1"/>
  <c r="J5203" i="1"/>
  <c r="J5207" i="1"/>
  <c r="N5207" i="1" s="1"/>
  <c r="J5211" i="1"/>
  <c r="J5215" i="1"/>
  <c r="N5215" i="1" s="1"/>
  <c r="J5219" i="1"/>
  <c r="J5223" i="1"/>
  <c r="N5223" i="1" s="1"/>
  <c r="J5227" i="1"/>
  <c r="J5231" i="1"/>
  <c r="N5231" i="1" s="1"/>
  <c r="J5235" i="1"/>
  <c r="J5239" i="1"/>
  <c r="J5243" i="1"/>
  <c r="J5247" i="1"/>
  <c r="N5247" i="1" s="1"/>
  <c r="J5251" i="1"/>
  <c r="J5255" i="1"/>
  <c r="N5255" i="1" s="1"/>
  <c r="J5259" i="1"/>
  <c r="J5263" i="1"/>
  <c r="J5267" i="1"/>
  <c r="J5271" i="1"/>
  <c r="N5271" i="1" s="1"/>
  <c r="J5275" i="1"/>
  <c r="J5279" i="1"/>
  <c r="N5279" i="1" s="1"/>
  <c r="J5283" i="1"/>
  <c r="J5287" i="1"/>
  <c r="N5287" i="1" s="1"/>
  <c r="J5291" i="1"/>
  <c r="J5295" i="1"/>
  <c r="N5295" i="1" s="1"/>
  <c r="J5299" i="1"/>
  <c r="J5303" i="1"/>
  <c r="N5303" i="1" s="1"/>
  <c r="J5307" i="1"/>
  <c r="J5311" i="1"/>
  <c r="N5311" i="1" s="1"/>
  <c r="J5315" i="1"/>
  <c r="J5319" i="1"/>
  <c r="N5319" i="1" s="1"/>
  <c r="J5323" i="1"/>
  <c r="J5327" i="1"/>
  <c r="N5327" i="1" s="1"/>
  <c r="J5331" i="1"/>
  <c r="J5335" i="1"/>
  <c r="N5335" i="1" s="1"/>
  <c r="J5339" i="1"/>
  <c r="J5343" i="1"/>
  <c r="N5343" i="1" s="1"/>
  <c r="J5347" i="1"/>
  <c r="J5351" i="1"/>
  <c r="N5351" i="1" s="1"/>
  <c r="J5355" i="1"/>
  <c r="J5359" i="1"/>
  <c r="N5359" i="1" s="1"/>
  <c r="J5363" i="1"/>
  <c r="J5367" i="1"/>
  <c r="N5367" i="1" s="1"/>
  <c r="J5371" i="1"/>
  <c r="J5375" i="1"/>
  <c r="N5375" i="1" s="1"/>
  <c r="J5379" i="1"/>
  <c r="J5383" i="1"/>
  <c r="N5383" i="1" s="1"/>
  <c r="J5387" i="1"/>
  <c r="J5391" i="1"/>
  <c r="N5391" i="1" s="1"/>
  <c r="J5395" i="1"/>
  <c r="J5399" i="1"/>
  <c r="N5399" i="1" s="1"/>
  <c r="J5403" i="1"/>
  <c r="J5407" i="1"/>
  <c r="N5407" i="1" s="1"/>
  <c r="J5411" i="1"/>
  <c r="J5415" i="1"/>
  <c r="N5415" i="1" s="1"/>
  <c r="J5419" i="1"/>
  <c r="J5423" i="1"/>
  <c r="N5423" i="1" s="1"/>
  <c r="J5427" i="1"/>
  <c r="J5431" i="1"/>
  <c r="N5431" i="1" s="1"/>
  <c r="J5435" i="1"/>
  <c r="J5439" i="1"/>
  <c r="N5439" i="1" s="1"/>
  <c r="J5443" i="1"/>
  <c r="J5447" i="1"/>
  <c r="N5447" i="1" s="1"/>
  <c r="J5451" i="1"/>
  <c r="J5455" i="1"/>
  <c r="N5455" i="1" s="1"/>
  <c r="J5459" i="1"/>
  <c r="J5463" i="1"/>
  <c r="N5463" i="1" s="1"/>
  <c r="J5467" i="1"/>
  <c r="J5471" i="1"/>
  <c r="N5471" i="1" s="1"/>
  <c r="J5475" i="1"/>
  <c r="J5479" i="1"/>
  <c r="N5479" i="1" s="1"/>
  <c r="J5483" i="1"/>
  <c r="J5487" i="1"/>
  <c r="N5487" i="1" s="1"/>
  <c r="J5491" i="1"/>
  <c r="J5495" i="1"/>
  <c r="N5495" i="1" s="1"/>
  <c r="J5499" i="1"/>
  <c r="J5503" i="1"/>
  <c r="N5503" i="1" s="1"/>
  <c r="J5507" i="1"/>
  <c r="J5511" i="1"/>
  <c r="N5511" i="1" s="1"/>
  <c r="J5515" i="1"/>
  <c r="J5519" i="1"/>
  <c r="N5519" i="1" s="1"/>
  <c r="J5523" i="1"/>
  <c r="J5527" i="1"/>
  <c r="N5527" i="1" s="1"/>
  <c r="J5531" i="1"/>
  <c r="J5535" i="1"/>
  <c r="N5535" i="1" s="1"/>
  <c r="J5539" i="1"/>
  <c r="J5543" i="1"/>
  <c r="N5543" i="1" s="1"/>
  <c r="J5547" i="1"/>
  <c r="J5551" i="1"/>
  <c r="N5551" i="1" s="1"/>
  <c r="J5555" i="1"/>
  <c r="J5559" i="1"/>
  <c r="N5559" i="1" s="1"/>
  <c r="J5563" i="1"/>
  <c r="J5567" i="1"/>
  <c r="N5567" i="1" s="1"/>
  <c r="J5571" i="1"/>
  <c r="J5575" i="1"/>
  <c r="J5579" i="1"/>
  <c r="J5583" i="1"/>
  <c r="J5587" i="1"/>
  <c r="J5591" i="1"/>
  <c r="N5591" i="1" s="1"/>
  <c r="J5595" i="1"/>
  <c r="J5599" i="1"/>
  <c r="N5599" i="1" s="1"/>
  <c r="J5603" i="1"/>
  <c r="J5607" i="1"/>
  <c r="N5607" i="1" s="1"/>
  <c r="J5611" i="1"/>
  <c r="J5615" i="1"/>
  <c r="N5615" i="1" s="1"/>
  <c r="J5619" i="1"/>
  <c r="J5623" i="1"/>
  <c r="N5623" i="1" s="1"/>
  <c r="J5627" i="1"/>
  <c r="J5631" i="1"/>
  <c r="N5631" i="1" s="1"/>
  <c r="J5635" i="1"/>
  <c r="J5639" i="1"/>
  <c r="N5639" i="1" s="1"/>
  <c r="J5643" i="1"/>
  <c r="J5647" i="1"/>
  <c r="N5647" i="1" s="1"/>
  <c r="J5651" i="1"/>
  <c r="J5655" i="1"/>
  <c r="N5655" i="1" s="1"/>
  <c r="J5659" i="1"/>
  <c r="J5663" i="1"/>
  <c r="N5663" i="1" s="1"/>
  <c r="J5667" i="1"/>
  <c r="J5671" i="1"/>
  <c r="N5671" i="1" s="1"/>
  <c r="J5675" i="1"/>
  <c r="J5679" i="1"/>
  <c r="N5679" i="1" s="1"/>
  <c r="J5683" i="1"/>
  <c r="J5687" i="1"/>
  <c r="N5687" i="1" s="1"/>
  <c r="J5691" i="1"/>
  <c r="J5695" i="1"/>
  <c r="N5695" i="1" s="1"/>
  <c r="J5699" i="1"/>
  <c r="J5703" i="1"/>
  <c r="N5703" i="1" s="1"/>
  <c r="J5707" i="1"/>
  <c r="J5711" i="1"/>
  <c r="N5711" i="1" s="1"/>
  <c r="J5715" i="1"/>
  <c r="J5719" i="1"/>
  <c r="N5719" i="1" s="1"/>
  <c r="J5723" i="1"/>
  <c r="J5727" i="1"/>
  <c r="N5727" i="1" s="1"/>
  <c r="J5731" i="1"/>
  <c r="J5735" i="1"/>
  <c r="N5735" i="1" s="1"/>
  <c r="J5739" i="1"/>
  <c r="J5743" i="1"/>
  <c r="N5743" i="1" s="1"/>
  <c r="J5747" i="1"/>
  <c r="J5751" i="1"/>
  <c r="N5751" i="1" s="1"/>
  <c r="J5755" i="1"/>
  <c r="J5759" i="1"/>
  <c r="N5759" i="1" s="1"/>
  <c r="J5763" i="1"/>
  <c r="J5767" i="1"/>
  <c r="N5767" i="1" s="1"/>
  <c r="J5771" i="1"/>
  <c r="J5775" i="1"/>
  <c r="J5779" i="1"/>
  <c r="J5783" i="1"/>
  <c r="N5783" i="1" s="1"/>
  <c r="J5787" i="1"/>
  <c r="J5791" i="1"/>
  <c r="N5791" i="1" s="1"/>
  <c r="J5795" i="1"/>
  <c r="J5799" i="1"/>
  <c r="N5799" i="1" s="1"/>
  <c r="J5803" i="1"/>
  <c r="J5807" i="1"/>
  <c r="N5807" i="1" s="1"/>
  <c r="J5811" i="1"/>
  <c r="J5815" i="1"/>
  <c r="N5815" i="1" s="1"/>
  <c r="J5819" i="1"/>
  <c r="J5823" i="1"/>
  <c r="N5823" i="1" s="1"/>
  <c r="J5827" i="1"/>
  <c r="J5831" i="1"/>
  <c r="N5831" i="1" s="1"/>
  <c r="J5835" i="1"/>
  <c r="J5839" i="1"/>
  <c r="N5839" i="1" s="1"/>
  <c r="J5843" i="1"/>
  <c r="J5847" i="1"/>
  <c r="N5847" i="1" s="1"/>
  <c r="J5851" i="1"/>
  <c r="J5855" i="1"/>
  <c r="N5855" i="1" s="1"/>
  <c r="J5859" i="1"/>
  <c r="J5863" i="1"/>
  <c r="N5863" i="1" s="1"/>
  <c r="J5867" i="1"/>
  <c r="J5871" i="1"/>
  <c r="N5871" i="1" s="1"/>
  <c r="J5875" i="1"/>
  <c r="J5879" i="1"/>
  <c r="N5879" i="1" s="1"/>
  <c r="J5883" i="1"/>
  <c r="J5887" i="1"/>
  <c r="N5887" i="1" s="1"/>
  <c r="J5891" i="1"/>
  <c r="J5895" i="1"/>
  <c r="N5895" i="1" s="1"/>
  <c r="J5899" i="1"/>
  <c r="J5903" i="1"/>
  <c r="N5903" i="1" s="1"/>
  <c r="J5907" i="1"/>
  <c r="J5911" i="1"/>
  <c r="N5911" i="1" s="1"/>
  <c r="J5915" i="1"/>
  <c r="J5919" i="1"/>
  <c r="N5919" i="1" s="1"/>
  <c r="J5923" i="1"/>
  <c r="J5927" i="1"/>
  <c r="N5927" i="1" s="1"/>
  <c r="J5931" i="1"/>
  <c r="J5935" i="1"/>
  <c r="N5935" i="1" s="1"/>
  <c r="J5939" i="1"/>
  <c r="J5943" i="1"/>
  <c r="N5943" i="1" s="1"/>
  <c r="J5947" i="1"/>
  <c r="J5951" i="1"/>
  <c r="N5951" i="1" s="1"/>
  <c r="J5955" i="1"/>
  <c r="J5959" i="1"/>
  <c r="N5959" i="1" s="1"/>
  <c r="J5963" i="1"/>
  <c r="J5967" i="1"/>
  <c r="N5967" i="1" s="1"/>
  <c r="J5971" i="1"/>
  <c r="J5975" i="1"/>
  <c r="N5975" i="1" s="1"/>
  <c r="J5979" i="1"/>
  <c r="J5983" i="1"/>
  <c r="N5983" i="1" s="1"/>
  <c r="J5987" i="1"/>
  <c r="J5991" i="1"/>
  <c r="N5991" i="1" s="1"/>
  <c r="J5995" i="1"/>
  <c r="J5999" i="1"/>
  <c r="J6003" i="1"/>
  <c r="J6007" i="1"/>
  <c r="N6007" i="1" s="1"/>
  <c r="J6011" i="1"/>
  <c r="J6015" i="1"/>
  <c r="N6015" i="1" s="1"/>
  <c r="J6019" i="1"/>
  <c r="J6023" i="1"/>
  <c r="N6023" i="1" s="1"/>
  <c r="J6027" i="1"/>
  <c r="J6031" i="1"/>
  <c r="N6031" i="1" s="1"/>
  <c r="J6035" i="1"/>
  <c r="J6039" i="1"/>
  <c r="N6039" i="1" s="1"/>
  <c r="J6043" i="1"/>
  <c r="J6047" i="1"/>
  <c r="N6047" i="1" s="1"/>
  <c r="J6051" i="1"/>
  <c r="J6055" i="1"/>
  <c r="N6055" i="1" s="1"/>
  <c r="J6059" i="1"/>
  <c r="J6063" i="1"/>
  <c r="N6063" i="1" s="1"/>
  <c r="J6067" i="1"/>
  <c r="J6071" i="1"/>
  <c r="N6071" i="1" s="1"/>
  <c r="J6075" i="1"/>
  <c r="J6079" i="1"/>
  <c r="N6079" i="1" s="1"/>
  <c r="J6083" i="1"/>
  <c r="J6087" i="1"/>
  <c r="N6087" i="1" s="1"/>
  <c r="J6091" i="1"/>
  <c r="J6095" i="1"/>
  <c r="N6095" i="1" s="1"/>
  <c r="J6099" i="1"/>
  <c r="J6103" i="1"/>
  <c r="N6103" i="1" s="1"/>
  <c r="J6107" i="1"/>
  <c r="J6111" i="1"/>
  <c r="J6115" i="1"/>
  <c r="J6119" i="1"/>
  <c r="N6119" i="1" s="1"/>
  <c r="J6123" i="1"/>
  <c r="J6127" i="1"/>
  <c r="N6127" i="1" s="1"/>
  <c r="J6131" i="1"/>
  <c r="J6135" i="1"/>
  <c r="N6135" i="1" s="1"/>
  <c r="J6139" i="1"/>
  <c r="J6143" i="1"/>
  <c r="N6143" i="1" s="1"/>
  <c r="J6147" i="1"/>
  <c r="J6151" i="1"/>
  <c r="J6155" i="1"/>
  <c r="J6159" i="1"/>
  <c r="N6159" i="1" s="1"/>
  <c r="J6163" i="1"/>
  <c r="J6167" i="1"/>
  <c r="N6167" i="1" s="1"/>
  <c r="J6171" i="1"/>
  <c r="J6175" i="1"/>
  <c r="N6175" i="1" s="1"/>
  <c r="J6179" i="1"/>
  <c r="J6183" i="1"/>
  <c r="J6187" i="1"/>
  <c r="J6191" i="1"/>
  <c r="N6191" i="1" s="1"/>
  <c r="J6195" i="1"/>
  <c r="J6199" i="1"/>
  <c r="N6199" i="1" s="1"/>
  <c r="J6203" i="1"/>
  <c r="J6207" i="1"/>
  <c r="N6207" i="1" s="1"/>
  <c r="J6211" i="1"/>
  <c r="J6215" i="1"/>
  <c r="N6215" i="1" s="1"/>
  <c r="J6219" i="1"/>
  <c r="J6223" i="1"/>
  <c r="N6223" i="1" s="1"/>
  <c r="J6227" i="1"/>
  <c r="J6231" i="1"/>
  <c r="N6231" i="1" s="1"/>
  <c r="J6235" i="1"/>
  <c r="J6239" i="1"/>
  <c r="N6239" i="1" s="1"/>
  <c r="J6243" i="1"/>
  <c r="J6247" i="1"/>
  <c r="N6247" i="1" s="1"/>
  <c r="J6251" i="1"/>
  <c r="J6255" i="1"/>
  <c r="J6259" i="1"/>
  <c r="J6263" i="1"/>
  <c r="N6263" i="1" s="1"/>
  <c r="J6267" i="1"/>
  <c r="J6271" i="1"/>
  <c r="N6271" i="1" s="1"/>
  <c r="J6275" i="1"/>
  <c r="J6279" i="1"/>
  <c r="J6283" i="1"/>
  <c r="J6287" i="1"/>
  <c r="N6287" i="1" s="1"/>
  <c r="J6291" i="1"/>
  <c r="J6295" i="1"/>
  <c r="N6295" i="1" s="1"/>
  <c r="J6299" i="1"/>
  <c r="J6303" i="1"/>
  <c r="N6303" i="1" s="1"/>
  <c r="J6307" i="1"/>
  <c r="J6311" i="1"/>
  <c r="N6311" i="1" s="1"/>
  <c r="J6315" i="1"/>
  <c r="J6319" i="1"/>
  <c r="N6319" i="1" s="1"/>
  <c r="J6323" i="1"/>
  <c r="J6327" i="1"/>
  <c r="N6327" i="1" s="1"/>
  <c r="J6331" i="1"/>
  <c r="J6335" i="1"/>
  <c r="N6335" i="1" s="1"/>
  <c r="J6339" i="1"/>
  <c r="J6343" i="1"/>
  <c r="N6343" i="1" s="1"/>
  <c r="J6347" i="1"/>
  <c r="J6351" i="1"/>
  <c r="N6351" i="1" s="1"/>
  <c r="J6355" i="1"/>
  <c r="J6359" i="1"/>
  <c r="N6359" i="1" s="1"/>
  <c r="J6363" i="1"/>
  <c r="J6367" i="1"/>
  <c r="N6367" i="1" s="1"/>
  <c r="J6371" i="1"/>
  <c r="J6375" i="1"/>
  <c r="N6375" i="1" s="1"/>
  <c r="J6379" i="1"/>
  <c r="J6383" i="1"/>
  <c r="J6387" i="1"/>
  <c r="J6391" i="1"/>
  <c r="N6391" i="1" s="1"/>
  <c r="J6395" i="1"/>
  <c r="J6399" i="1"/>
  <c r="N6399" i="1" s="1"/>
  <c r="J6403" i="1"/>
  <c r="J6407" i="1"/>
  <c r="N6407" i="1" s="1"/>
  <c r="J6411" i="1"/>
  <c r="J6415" i="1"/>
  <c r="N6415" i="1" s="1"/>
  <c r="J6419" i="1"/>
  <c r="J6423" i="1"/>
  <c r="N6423" i="1" s="1"/>
  <c r="J6427" i="1"/>
  <c r="J6431" i="1"/>
  <c r="N6431" i="1" s="1"/>
  <c r="J6435" i="1"/>
  <c r="J6439" i="1"/>
  <c r="N6439" i="1" s="1"/>
  <c r="J6443" i="1"/>
  <c r="J6447" i="1"/>
  <c r="J6451" i="1"/>
  <c r="J6455" i="1"/>
  <c r="N6455" i="1" s="1"/>
  <c r="J6459" i="1"/>
  <c r="J6463" i="1"/>
  <c r="N6463" i="1" s="1"/>
  <c r="J6467" i="1"/>
  <c r="J6471" i="1"/>
  <c r="N6471" i="1" s="1"/>
  <c r="J6475" i="1"/>
  <c r="J6479" i="1"/>
  <c r="N6479" i="1" s="1"/>
  <c r="J6483" i="1"/>
  <c r="J6487" i="1"/>
  <c r="N6487" i="1" s="1"/>
  <c r="J6491" i="1"/>
  <c r="J6495" i="1"/>
  <c r="N6495" i="1" s="1"/>
  <c r="J6499" i="1"/>
  <c r="J6503" i="1"/>
  <c r="N6503" i="1" s="1"/>
  <c r="J6507" i="1"/>
  <c r="J6511" i="1"/>
  <c r="N6511" i="1" s="1"/>
  <c r="J6515" i="1"/>
  <c r="J6519" i="1"/>
  <c r="N6519" i="1" s="1"/>
  <c r="J6523" i="1"/>
  <c r="J6527" i="1"/>
  <c r="N6527" i="1" s="1"/>
  <c r="J6531" i="1"/>
  <c r="J6535" i="1"/>
  <c r="N6535" i="1" s="1"/>
  <c r="J6539" i="1"/>
  <c r="J6543" i="1"/>
  <c r="J6547" i="1"/>
  <c r="J6551" i="1"/>
  <c r="N6551" i="1" s="1"/>
  <c r="J6555" i="1"/>
  <c r="J6559" i="1"/>
  <c r="N6559" i="1" s="1"/>
  <c r="J6563" i="1"/>
  <c r="J6567" i="1"/>
  <c r="N6567" i="1" s="1"/>
  <c r="J6571" i="1"/>
  <c r="J6575" i="1"/>
  <c r="J6579" i="1"/>
  <c r="J6583" i="1"/>
  <c r="N6583" i="1" s="1"/>
  <c r="J6587" i="1"/>
  <c r="J6591" i="1"/>
  <c r="N6591" i="1" s="1"/>
  <c r="J6595" i="1"/>
  <c r="J6599" i="1"/>
  <c r="N6599" i="1" s="1"/>
  <c r="J6603" i="1"/>
  <c r="J6607" i="1"/>
  <c r="N6607" i="1" s="1"/>
  <c r="J2512" i="1"/>
  <c r="J2576" i="1"/>
  <c r="J2640" i="1"/>
  <c r="J2696" i="1"/>
  <c r="J2728" i="1"/>
  <c r="N2728" i="1" s="1"/>
  <c r="J2760" i="1"/>
  <c r="J2792" i="1"/>
  <c r="J2824" i="1"/>
  <c r="N2824" i="1" s="1"/>
  <c r="J2856" i="1"/>
  <c r="J2888" i="1"/>
  <c r="J2920" i="1"/>
  <c r="J2952" i="1"/>
  <c r="J2984" i="1"/>
  <c r="J3016" i="1"/>
  <c r="J3048" i="1"/>
  <c r="J3080" i="1"/>
  <c r="J3112" i="1"/>
  <c r="J3144" i="1"/>
  <c r="J3176" i="1"/>
  <c r="J3208" i="1"/>
  <c r="J3240" i="1"/>
  <c r="N3240" i="1" s="1"/>
  <c r="J3272" i="1"/>
  <c r="J3304" i="1"/>
  <c r="J3336" i="1"/>
  <c r="J3368" i="1"/>
  <c r="J3400" i="1"/>
  <c r="J3432" i="1"/>
  <c r="J3454" i="1"/>
  <c r="J3470" i="1"/>
  <c r="J3486" i="1"/>
  <c r="J3502" i="1"/>
  <c r="J3518" i="1"/>
  <c r="J3534" i="1"/>
  <c r="J3550" i="1"/>
  <c r="J3566" i="1"/>
  <c r="J3582" i="1"/>
  <c r="N3582" i="1" s="1"/>
  <c r="J3598" i="1"/>
  <c r="J3614" i="1"/>
  <c r="J3630" i="1"/>
  <c r="J3646" i="1"/>
  <c r="J3662" i="1"/>
  <c r="J3678" i="1"/>
  <c r="J3694" i="1"/>
  <c r="J3710" i="1"/>
  <c r="J3726" i="1"/>
  <c r="J3742" i="1"/>
  <c r="J3758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34" i="1"/>
  <c r="J3942" i="1"/>
  <c r="J3950" i="1"/>
  <c r="J3958" i="1"/>
  <c r="J3966" i="1"/>
  <c r="J3974" i="1"/>
  <c r="J3982" i="1"/>
  <c r="J3990" i="1"/>
  <c r="J3998" i="1"/>
  <c r="J4006" i="1"/>
  <c r="J4014" i="1"/>
  <c r="J4022" i="1"/>
  <c r="J4030" i="1"/>
  <c r="J4038" i="1"/>
  <c r="J4046" i="1"/>
  <c r="J4054" i="1"/>
  <c r="J4062" i="1"/>
  <c r="J4070" i="1"/>
  <c r="N4070" i="1" s="1"/>
  <c r="J4078" i="1"/>
  <c r="J4086" i="1"/>
  <c r="J4094" i="1"/>
  <c r="J4102" i="1"/>
  <c r="J4110" i="1"/>
  <c r="J4118" i="1"/>
  <c r="J4126" i="1"/>
  <c r="J4134" i="1"/>
  <c r="N4134" i="1" s="1"/>
  <c r="J4142" i="1"/>
  <c r="J4150" i="1"/>
  <c r="J4158" i="1"/>
  <c r="J4166" i="1"/>
  <c r="N4166" i="1" s="1"/>
  <c r="J4174" i="1"/>
  <c r="J4182" i="1"/>
  <c r="J4190" i="1"/>
  <c r="J4198" i="1"/>
  <c r="N4198" i="1" s="1"/>
  <c r="J4206" i="1"/>
  <c r="J4214" i="1"/>
  <c r="J4222" i="1"/>
  <c r="J4230" i="1"/>
  <c r="N4230" i="1" s="1"/>
  <c r="J4238" i="1"/>
  <c r="J4246" i="1"/>
  <c r="J4254" i="1"/>
  <c r="J4262" i="1"/>
  <c r="N4262" i="1" s="1"/>
  <c r="J4270" i="1"/>
  <c r="J4278" i="1"/>
  <c r="J4286" i="1"/>
  <c r="J4294" i="1"/>
  <c r="N4294" i="1" s="1"/>
  <c r="J4302" i="1"/>
  <c r="J4310" i="1"/>
  <c r="J4318" i="1"/>
  <c r="J4326" i="1"/>
  <c r="N4326" i="1" s="1"/>
  <c r="J4334" i="1"/>
  <c r="J4342" i="1"/>
  <c r="J4350" i="1"/>
  <c r="J4358" i="1"/>
  <c r="N4358" i="1" s="1"/>
  <c r="J4366" i="1"/>
  <c r="J4372" i="1"/>
  <c r="J4376" i="1"/>
  <c r="J4380" i="1"/>
  <c r="J4384" i="1"/>
  <c r="J4388" i="1"/>
  <c r="J4392" i="1"/>
  <c r="N4392" i="1" s="1"/>
  <c r="J4396" i="1"/>
  <c r="J4400" i="1"/>
  <c r="N4400" i="1" s="1"/>
  <c r="J4404" i="1"/>
  <c r="J4408" i="1"/>
  <c r="N4408" i="1" s="1"/>
  <c r="J4412" i="1"/>
  <c r="J4416" i="1"/>
  <c r="J4420" i="1"/>
  <c r="J4424" i="1"/>
  <c r="J4428" i="1"/>
  <c r="J4432" i="1"/>
  <c r="N4432" i="1" s="1"/>
  <c r="J4436" i="1"/>
  <c r="J4440" i="1"/>
  <c r="J4444" i="1"/>
  <c r="J4448" i="1"/>
  <c r="J4452" i="1"/>
  <c r="J4456" i="1"/>
  <c r="J4460" i="1"/>
  <c r="J4464" i="1"/>
  <c r="N4464" i="1" s="1"/>
  <c r="J4468" i="1"/>
  <c r="J4472" i="1"/>
  <c r="N4472" i="1" s="1"/>
  <c r="J4476" i="1"/>
  <c r="J4480" i="1"/>
  <c r="J4484" i="1"/>
  <c r="J4488" i="1"/>
  <c r="N4488" i="1" s="1"/>
  <c r="J4492" i="1"/>
  <c r="J4496" i="1"/>
  <c r="J4500" i="1"/>
  <c r="J4504" i="1"/>
  <c r="N4504" i="1" s="1"/>
  <c r="J4508" i="1"/>
  <c r="J4512" i="1"/>
  <c r="J4516" i="1"/>
  <c r="J4520" i="1"/>
  <c r="J4524" i="1"/>
  <c r="J4528" i="1"/>
  <c r="J4532" i="1"/>
  <c r="J4536" i="1"/>
  <c r="N4536" i="1" s="1"/>
  <c r="J4540" i="1"/>
  <c r="J4544" i="1"/>
  <c r="J4548" i="1"/>
  <c r="J4552" i="1"/>
  <c r="N4552" i="1" s="1"/>
  <c r="J4556" i="1"/>
  <c r="J4560" i="1"/>
  <c r="N4560" i="1" s="1"/>
  <c r="J4564" i="1"/>
  <c r="J4568" i="1"/>
  <c r="J4572" i="1"/>
  <c r="J4576" i="1"/>
  <c r="J4580" i="1"/>
  <c r="J4584" i="1"/>
  <c r="J4588" i="1"/>
  <c r="J4592" i="1"/>
  <c r="N4592" i="1" s="1"/>
  <c r="J4596" i="1"/>
  <c r="J4600" i="1"/>
  <c r="J4604" i="1"/>
  <c r="J4608" i="1"/>
  <c r="J4612" i="1"/>
  <c r="J4616" i="1"/>
  <c r="N4616" i="1" s="1"/>
  <c r="J4620" i="1"/>
  <c r="N4620" i="1" s="1"/>
  <c r="J4624" i="1"/>
  <c r="J4628" i="1"/>
  <c r="J4632" i="1"/>
  <c r="J4636" i="1"/>
  <c r="J4640" i="1"/>
  <c r="N4640" i="1" s="1"/>
  <c r="J4644" i="1"/>
  <c r="J4648" i="1"/>
  <c r="N4648" i="1" s="1"/>
  <c r="J4652" i="1"/>
  <c r="J4656" i="1"/>
  <c r="J4660" i="1"/>
  <c r="J4664" i="1"/>
  <c r="N4664" i="1" s="1"/>
  <c r="J4668" i="1"/>
  <c r="J4672" i="1"/>
  <c r="N4672" i="1" s="1"/>
  <c r="J4676" i="1"/>
  <c r="J4680" i="1"/>
  <c r="N4680" i="1" s="1"/>
  <c r="J4684" i="1"/>
  <c r="J4688" i="1"/>
  <c r="N4688" i="1" s="1"/>
  <c r="J4692" i="1"/>
  <c r="J4696" i="1"/>
  <c r="J4700" i="1"/>
  <c r="J4704" i="1"/>
  <c r="J4708" i="1"/>
  <c r="J4712" i="1"/>
  <c r="N4712" i="1" s="1"/>
  <c r="J4716" i="1"/>
  <c r="J4720" i="1"/>
  <c r="J4724" i="1"/>
  <c r="J4728" i="1"/>
  <c r="N4728" i="1" s="1"/>
  <c r="J4732" i="1"/>
  <c r="J4736" i="1"/>
  <c r="N4736" i="1" s="1"/>
  <c r="J4740" i="1"/>
  <c r="J4744" i="1"/>
  <c r="J4748" i="1"/>
  <c r="J4752" i="1"/>
  <c r="J4756" i="1"/>
  <c r="J4760" i="1"/>
  <c r="J4764" i="1"/>
  <c r="J4768" i="1"/>
  <c r="N4768" i="1" s="1"/>
  <c r="J4772" i="1"/>
  <c r="J4776" i="1"/>
  <c r="N4776" i="1" s="1"/>
  <c r="J4780" i="1"/>
  <c r="J4784" i="1"/>
  <c r="N4784" i="1" s="1"/>
  <c r="J4788" i="1"/>
  <c r="J4792" i="1"/>
  <c r="N4792" i="1" s="1"/>
  <c r="J4796" i="1"/>
  <c r="J4800" i="1"/>
  <c r="J4804" i="1"/>
  <c r="J4808" i="1"/>
  <c r="J4812" i="1"/>
  <c r="J4816" i="1"/>
  <c r="N4816" i="1" s="1"/>
  <c r="J4820" i="1"/>
  <c r="J4824" i="1"/>
  <c r="J4828" i="1"/>
  <c r="J4832" i="1"/>
  <c r="N4832" i="1" s="1"/>
  <c r="J4836" i="1"/>
  <c r="J4840" i="1"/>
  <c r="J4844" i="1"/>
  <c r="J4848" i="1"/>
  <c r="N4848" i="1" s="1"/>
  <c r="J4852" i="1"/>
  <c r="J4856" i="1"/>
  <c r="N4856" i="1" s="1"/>
  <c r="J4860" i="1"/>
  <c r="J4864" i="1"/>
  <c r="J4868" i="1"/>
  <c r="J4872" i="1"/>
  <c r="N4872" i="1" s="1"/>
  <c r="J4876" i="1"/>
  <c r="J4880" i="1"/>
  <c r="J4884" i="1"/>
  <c r="J4888" i="1"/>
  <c r="N4888" i="1" s="1"/>
  <c r="J4892" i="1"/>
  <c r="J4896" i="1"/>
  <c r="N4896" i="1" s="1"/>
  <c r="J4900" i="1"/>
  <c r="J4904" i="1"/>
  <c r="J4908" i="1"/>
  <c r="J4912" i="1"/>
  <c r="J4916" i="1"/>
  <c r="J4920" i="1"/>
  <c r="N4920" i="1" s="1"/>
  <c r="J4924" i="1"/>
  <c r="N4924" i="1" s="1"/>
  <c r="J4928" i="1"/>
  <c r="J4932" i="1"/>
  <c r="J4936" i="1"/>
  <c r="N4936" i="1" s="1"/>
  <c r="J4940" i="1"/>
  <c r="J4944" i="1"/>
  <c r="N4944" i="1" s="1"/>
  <c r="J4948" i="1"/>
  <c r="J4952" i="1"/>
  <c r="J4956" i="1"/>
  <c r="J4960" i="1"/>
  <c r="N4960" i="1" s="1"/>
  <c r="J4964" i="1"/>
  <c r="J4968" i="1"/>
  <c r="J4972" i="1"/>
  <c r="J4976" i="1"/>
  <c r="J4980" i="1"/>
  <c r="J4984" i="1"/>
  <c r="N4984" i="1" s="1"/>
  <c r="J4988" i="1"/>
  <c r="J4992" i="1"/>
  <c r="J4996" i="1"/>
  <c r="J5000" i="1"/>
  <c r="N5000" i="1" s="1"/>
  <c r="J5004" i="1"/>
  <c r="J5008" i="1"/>
  <c r="J5012" i="1"/>
  <c r="J5016" i="1"/>
  <c r="J5020" i="1"/>
  <c r="J5024" i="1"/>
  <c r="N5024" i="1" s="1"/>
  <c r="J5028" i="1"/>
  <c r="J5032" i="1"/>
  <c r="J5036" i="1"/>
  <c r="J5040" i="1"/>
  <c r="N5040" i="1" s="1"/>
  <c r="J5044" i="1"/>
  <c r="J5048" i="1"/>
  <c r="N5048" i="1" s="1"/>
  <c r="J5052" i="1"/>
  <c r="J5056" i="1"/>
  <c r="J5060" i="1"/>
  <c r="J5064" i="1"/>
  <c r="N5064" i="1" s="1"/>
  <c r="J5068" i="1"/>
  <c r="J5072" i="1"/>
  <c r="N5072" i="1" s="1"/>
  <c r="J5076" i="1"/>
  <c r="J5080" i="1"/>
  <c r="N5080" i="1" s="1"/>
  <c r="J5084" i="1"/>
  <c r="J5088" i="1"/>
  <c r="J5092" i="1"/>
  <c r="J5096" i="1"/>
  <c r="N5096" i="1" s="1"/>
  <c r="J5100" i="1"/>
  <c r="J5104" i="1"/>
  <c r="J5108" i="1"/>
  <c r="J5112" i="1"/>
  <c r="J5116" i="1"/>
  <c r="J5120" i="1"/>
  <c r="N5120" i="1" s="1"/>
  <c r="J5124" i="1"/>
  <c r="J5128" i="1"/>
  <c r="N5128" i="1" s="1"/>
  <c r="J5132" i="1"/>
  <c r="J5136" i="1"/>
  <c r="N5136" i="1" s="1"/>
  <c r="J5140" i="1"/>
  <c r="J5144" i="1"/>
  <c r="J2464" i="1"/>
  <c r="J2528" i="1"/>
  <c r="J2592" i="1"/>
  <c r="N2592" i="1" s="1"/>
  <c r="J2656" i="1"/>
  <c r="J2704" i="1"/>
  <c r="J2736" i="1"/>
  <c r="J2768" i="1"/>
  <c r="J2800" i="1"/>
  <c r="J2832" i="1"/>
  <c r="N2832" i="1" s="1"/>
  <c r="J2864" i="1"/>
  <c r="J2896" i="1"/>
  <c r="J2928" i="1"/>
  <c r="J2960" i="1"/>
  <c r="J2992" i="1"/>
  <c r="J3024" i="1"/>
  <c r="J3056" i="1"/>
  <c r="J3088" i="1"/>
  <c r="N3088" i="1" s="1"/>
  <c r="J3120" i="1"/>
  <c r="N3120" i="1" s="1"/>
  <c r="J3152" i="1"/>
  <c r="N3152" i="1" s="1"/>
  <c r="J3184" i="1"/>
  <c r="J3216" i="1"/>
  <c r="J3248" i="1"/>
  <c r="N3248" i="1" s="1"/>
  <c r="J3280" i="1"/>
  <c r="N3280" i="1" s="1"/>
  <c r="J3312" i="1"/>
  <c r="J3344" i="1"/>
  <c r="J3376" i="1"/>
  <c r="J3408" i="1"/>
  <c r="N3408" i="1" s="1"/>
  <c r="J3440" i="1"/>
  <c r="N3440" i="1" s="1"/>
  <c r="J3458" i="1"/>
  <c r="J3474" i="1"/>
  <c r="J3490" i="1"/>
  <c r="J3506" i="1"/>
  <c r="J3522" i="1"/>
  <c r="J3538" i="1"/>
  <c r="J3554" i="1"/>
  <c r="J3570" i="1"/>
  <c r="J3586" i="1"/>
  <c r="J3602" i="1"/>
  <c r="J3618" i="1"/>
  <c r="J3634" i="1"/>
  <c r="J3650" i="1"/>
  <c r="J3666" i="1"/>
  <c r="J3682" i="1"/>
  <c r="J3698" i="1"/>
  <c r="J3714" i="1"/>
  <c r="J3730" i="1"/>
  <c r="J3746" i="1"/>
  <c r="J3762" i="1"/>
  <c r="J3775" i="1"/>
  <c r="N3775" i="1" s="1"/>
  <c r="J3783" i="1"/>
  <c r="N3783" i="1" s="1"/>
  <c r="J3791" i="1"/>
  <c r="N3791" i="1" s="1"/>
  <c r="J3799" i="1"/>
  <c r="N3799" i="1" s="1"/>
  <c r="J3807" i="1"/>
  <c r="N3807" i="1" s="1"/>
  <c r="J3815" i="1"/>
  <c r="N3815" i="1" s="1"/>
  <c r="J3823" i="1"/>
  <c r="N3823" i="1" s="1"/>
  <c r="J3831" i="1"/>
  <c r="N3831" i="1" s="1"/>
  <c r="J3839" i="1"/>
  <c r="N3839" i="1" s="1"/>
  <c r="J3847" i="1"/>
  <c r="N3847" i="1" s="1"/>
  <c r="J3855" i="1"/>
  <c r="J3863" i="1"/>
  <c r="N3863" i="1" s="1"/>
  <c r="J3871" i="1"/>
  <c r="N3871" i="1" s="1"/>
  <c r="J3879" i="1"/>
  <c r="N3879" i="1" s="1"/>
  <c r="J3887" i="1"/>
  <c r="N3887" i="1" s="1"/>
  <c r="J3895" i="1"/>
  <c r="N3895" i="1" s="1"/>
  <c r="J3903" i="1"/>
  <c r="N3903" i="1" s="1"/>
  <c r="J3911" i="1"/>
  <c r="N3911" i="1" s="1"/>
  <c r="J3919" i="1"/>
  <c r="N3919" i="1" s="1"/>
  <c r="J3927" i="1"/>
  <c r="J3935" i="1"/>
  <c r="J3943" i="1"/>
  <c r="N3943" i="1" s="1"/>
  <c r="J3951" i="1"/>
  <c r="N3951" i="1" s="1"/>
  <c r="J3959" i="1"/>
  <c r="J3967" i="1"/>
  <c r="N3967" i="1" s="1"/>
  <c r="J3975" i="1"/>
  <c r="N3975" i="1" s="1"/>
  <c r="J3983" i="1"/>
  <c r="N3983" i="1" s="1"/>
  <c r="J3991" i="1"/>
  <c r="N3991" i="1" s="1"/>
  <c r="J3999" i="1"/>
  <c r="N3999" i="1" s="1"/>
  <c r="J4007" i="1"/>
  <c r="N4007" i="1" s="1"/>
  <c r="J4015" i="1"/>
  <c r="N4015" i="1" s="1"/>
  <c r="J4023" i="1"/>
  <c r="N4023" i="1" s="1"/>
  <c r="J4031" i="1"/>
  <c r="N4031" i="1" s="1"/>
  <c r="J4039" i="1"/>
  <c r="N4039" i="1" s="1"/>
  <c r="J4047" i="1"/>
  <c r="N4047" i="1" s="1"/>
  <c r="J4055" i="1"/>
  <c r="J4063" i="1"/>
  <c r="N4063" i="1" s="1"/>
  <c r="J4071" i="1"/>
  <c r="N4071" i="1" s="1"/>
  <c r="J4079" i="1"/>
  <c r="N4079" i="1" s="1"/>
  <c r="J4087" i="1"/>
  <c r="N4087" i="1" s="1"/>
  <c r="J4095" i="1"/>
  <c r="N4095" i="1" s="1"/>
  <c r="J4103" i="1"/>
  <c r="N4103" i="1" s="1"/>
  <c r="J4111" i="1"/>
  <c r="N4111" i="1" s="1"/>
  <c r="J4119" i="1"/>
  <c r="N4119" i="1" s="1"/>
  <c r="J4127" i="1"/>
  <c r="N4127" i="1" s="1"/>
  <c r="J4135" i="1"/>
  <c r="N4135" i="1" s="1"/>
  <c r="J4143" i="1"/>
  <c r="N4143" i="1" s="1"/>
  <c r="J4151" i="1"/>
  <c r="N4151" i="1" s="1"/>
  <c r="J4159" i="1"/>
  <c r="N4159" i="1" s="1"/>
  <c r="J4167" i="1"/>
  <c r="N4167" i="1" s="1"/>
  <c r="J4175" i="1"/>
  <c r="J4183" i="1"/>
  <c r="N4183" i="1" s="1"/>
  <c r="J4191" i="1"/>
  <c r="N4191" i="1" s="1"/>
  <c r="J4199" i="1"/>
  <c r="N4199" i="1" s="1"/>
  <c r="J4207" i="1"/>
  <c r="N4207" i="1" s="1"/>
  <c r="J4215" i="1"/>
  <c r="N4215" i="1" s="1"/>
  <c r="J4223" i="1"/>
  <c r="N4223" i="1" s="1"/>
  <c r="J4231" i="1"/>
  <c r="N4231" i="1" s="1"/>
  <c r="J4239" i="1"/>
  <c r="N4239" i="1" s="1"/>
  <c r="J4247" i="1"/>
  <c r="N4247" i="1" s="1"/>
  <c r="J4255" i="1"/>
  <c r="N4255" i="1" s="1"/>
  <c r="J4263" i="1"/>
  <c r="N4263" i="1" s="1"/>
  <c r="J4271" i="1"/>
  <c r="N4271" i="1" s="1"/>
  <c r="J4279" i="1"/>
  <c r="N4279" i="1" s="1"/>
  <c r="J4287" i="1"/>
  <c r="N4287" i="1" s="1"/>
  <c r="J4295" i="1"/>
  <c r="N4295" i="1" s="1"/>
  <c r="J4303" i="1"/>
  <c r="J4311" i="1"/>
  <c r="N4311" i="1" s="1"/>
  <c r="J4319" i="1"/>
  <c r="N4319" i="1" s="1"/>
  <c r="J4327" i="1"/>
  <c r="N4327" i="1" s="1"/>
  <c r="J4335" i="1"/>
  <c r="N4335" i="1" s="1"/>
  <c r="J4343" i="1"/>
  <c r="N4343" i="1" s="1"/>
  <c r="J4351" i="1"/>
  <c r="N4351" i="1" s="1"/>
  <c r="J4359" i="1"/>
  <c r="N4359" i="1" s="1"/>
  <c r="J4367" i="1"/>
  <c r="N4367" i="1" s="1"/>
  <c r="J4373" i="1"/>
  <c r="J4377" i="1"/>
  <c r="N4377" i="1" s="1"/>
  <c r="J4381" i="1"/>
  <c r="J4385" i="1"/>
  <c r="N4385" i="1" s="1"/>
  <c r="J4389" i="1"/>
  <c r="J4393" i="1"/>
  <c r="N4393" i="1" s="1"/>
  <c r="J4397" i="1"/>
  <c r="J4401" i="1"/>
  <c r="N4401" i="1" s="1"/>
  <c r="J4405" i="1"/>
  <c r="J4409" i="1"/>
  <c r="N4409" i="1" s="1"/>
  <c r="J4413" i="1"/>
  <c r="J4417" i="1"/>
  <c r="N4417" i="1" s="1"/>
  <c r="J4421" i="1"/>
  <c r="J4425" i="1"/>
  <c r="N4425" i="1" s="1"/>
  <c r="J4429" i="1"/>
  <c r="J4433" i="1"/>
  <c r="N4433" i="1" s="1"/>
  <c r="J4437" i="1"/>
  <c r="J4441" i="1"/>
  <c r="N4441" i="1" s="1"/>
  <c r="J4445" i="1"/>
  <c r="J4449" i="1"/>
  <c r="N4449" i="1" s="1"/>
  <c r="J4453" i="1"/>
  <c r="J4457" i="1"/>
  <c r="N4457" i="1" s="1"/>
  <c r="J4461" i="1"/>
  <c r="J4465" i="1"/>
  <c r="N4465" i="1" s="1"/>
  <c r="J4469" i="1"/>
  <c r="J4473" i="1"/>
  <c r="N4473" i="1" s="1"/>
  <c r="J4477" i="1"/>
  <c r="J4481" i="1"/>
  <c r="N4481" i="1" s="1"/>
  <c r="J4485" i="1"/>
  <c r="J4489" i="1"/>
  <c r="N4489" i="1" s="1"/>
  <c r="J4493" i="1"/>
  <c r="J4497" i="1"/>
  <c r="N4497" i="1" s="1"/>
  <c r="J4501" i="1"/>
  <c r="J4505" i="1"/>
  <c r="N4505" i="1" s="1"/>
  <c r="J4509" i="1"/>
  <c r="J4513" i="1"/>
  <c r="N4513" i="1" s="1"/>
  <c r="J4517" i="1"/>
  <c r="J4521" i="1"/>
  <c r="N4521" i="1" s="1"/>
  <c r="J4525" i="1"/>
  <c r="N4525" i="1" s="1"/>
  <c r="J4529" i="1"/>
  <c r="N4529" i="1" s="1"/>
  <c r="J4533" i="1"/>
  <c r="J4537" i="1"/>
  <c r="N4537" i="1" s="1"/>
  <c r="J4541" i="1"/>
  <c r="J4545" i="1"/>
  <c r="N4545" i="1" s="1"/>
  <c r="J4549" i="1"/>
  <c r="J4553" i="1"/>
  <c r="N4553" i="1" s="1"/>
  <c r="J4557" i="1"/>
  <c r="J4561" i="1"/>
  <c r="N4561" i="1" s="1"/>
  <c r="J4565" i="1"/>
  <c r="J4569" i="1"/>
  <c r="N4569" i="1" s="1"/>
  <c r="J4573" i="1"/>
  <c r="J4577" i="1"/>
  <c r="N4577" i="1" s="1"/>
  <c r="J4581" i="1"/>
  <c r="J4585" i="1"/>
  <c r="N4585" i="1" s="1"/>
  <c r="J4589" i="1"/>
  <c r="J4593" i="1"/>
  <c r="N4593" i="1" s="1"/>
  <c r="J4597" i="1"/>
  <c r="J4601" i="1"/>
  <c r="N4601" i="1" s="1"/>
  <c r="J4605" i="1"/>
  <c r="J4609" i="1"/>
  <c r="N4609" i="1" s="1"/>
  <c r="J4613" i="1"/>
  <c r="J4617" i="1"/>
  <c r="N4617" i="1" s="1"/>
  <c r="J4621" i="1"/>
  <c r="J4625" i="1"/>
  <c r="N4625" i="1" s="1"/>
  <c r="J4629" i="1"/>
  <c r="J4633" i="1"/>
  <c r="N4633" i="1" s="1"/>
  <c r="J4637" i="1"/>
  <c r="J4641" i="1"/>
  <c r="N4641" i="1" s="1"/>
  <c r="J4645" i="1"/>
  <c r="J4649" i="1"/>
  <c r="N4649" i="1" s="1"/>
  <c r="J4653" i="1"/>
  <c r="J4657" i="1"/>
  <c r="N4657" i="1" s="1"/>
  <c r="J4661" i="1"/>
  <c r="J4665" i="1"/>
  <c r="N4665" i="1" s="1"/>
  <c r="J4669" i="1"/>
  <c r="J4673" i="1"/>
  <c r="N4673" i="1" s="1"/>
  <c r="J4677" i="1"/>
  <c r="J4681" i="1"/>
  <c r="N4681" i="1" s="1"/>
  <c r="J4685" i="1"/>
  <c r="J4689" i="1"/>
  <c r="N4689" i="1" s="1"/>
  <c r="J4693" i="1"/>
  <c r="J4697" i="1"/>
  <c r="N4697" i="1" s="1"/>
  <c r="J4701" i="1"/>
  <c r="J4705" i="1"/>
  <c r="N4705" i="1" s="1"/>
  <c r="J4709" i="1"/>
  <c r="J4713" i="1"/>
  <c r="N4713" i="1" s="1"/>
  <c r="J4717" i="1"/>
  <c r="J4721" i="1"/>
  <c r="N4721" i="1" s="1"/>
  <c r="J4725" i="1"/>
  <c r="J4729" i="1"/>
  <c r="N4729" i="1" s="1"/>
  <c r="J4733" i="1"/>
  <c r="J4737" i="1"/>
  <c r="N4737" i="1" s="1"/>
  <c r="J4741" i="1"/>
  <c r="J4745" i="1"/>
  <c r="N4745" i="1" s="1"/>
  <c r="J4749" i="1"/>
  <c r="J4753" i="1"/>
  <c r="N4753" i="1" s="1"/>
  <c r="J4757" i="1"/>
  <c r="J4761" i="1"/>
  <c r="N4761" i="1" s="1"/>
  <c r="J4765" i="1"/>
  <c r="J4769" i="1"/>
  <c r="N4769" i="1" s="1"/>
  <c r="J4773" i="1"/>
  <c r="J4777" i="1"/>
  <c r="N4777" i="1" s="1"/>
  <c r="J4781" i="1"/>
  <c r="J4785" i="1"/>
  <c r="N4785" i="1" s="1"/>
  <c r="J4789" i="1"/>
  <c r="J4793" i="1"/>
  <c r="N4793" i="1" s="1"/>
  <c r="J4797" i="1"/>
  <c r="J4801" i="1"/>
  <c r="N4801" i="1" s="1"/>
  <c r="J4805" i="1"/>
  <c r="J4809" i="1"/>
  <c r="N4809" i="1" s="1"/>
  <c r="J4813" i="1"/>
  <c r="J4817" i="1"/>
  <c r="N4817" i="1" s="1"/>
  <c r="J4821" i="1"/>
  <c r="J4825" i="1"/>
  <c r="N4825" i="1" s="1"/>
  <c r="J4829" i="1"/>
  <c r="J4833" i="1"/>
  <c r="N4833" i="1" s="1"/>
  <c r="J4837" i="1"/>
  <c r="J4841" i="1"/>
  <c r="N4841" i="1" s="1"/>
  <c r="J4845" i="1"/>
  <c r="J4849" i="1"/>
  <c r="N4849" i="1" s="1"/>
  <c r="J4853" i="1"/>
  <c r="J4857" i="1"/>
  <c r="N4857" i="1" s="1"/>
  <c r="J4861" i="1"/>
  <c r="J4865" i="1"/>
  <c r="N4865" i="1" s="1"/>
  <c r="J4869" i="1"/>
  <c r="J4873" i="1"/>
  <c r="N4873" i="1" s="1"/>
  <c r="J4877" i="1"/>
  <c r="J4881" i="1"/>
  <c r="N4881" i="1" s="1"/>
  <c r="J4885" i="1"/>
  <c r="J4889" i="1"/>
  <c r="N4889" i="1" s="1"/>
  <c r="J4893" i="1"/>
  <c r="J4897" i="1"/>
  <c r="N4897" i="1" s="1"/>
  <c r="J4901" i="1"/>
  <c r="J4905" i="1"/>
  <c r="N4905" i="1" s="1"/>
  <c r="J4909" i="1"/>
  <c r="J4913" i="1"/>
  <c r="N4913" i="1" s="1"/>
  <c r="J4917" i="1"/>
  <c r="J4921" i="1"/>
  <c r="N4921" i="1" s="1"/>
  <c r="J4925" i="1"/>
  <c r="N4925" i="1" s="1"/>
  <c r="J4929" i="1"/>
  <c r="N4929" i="1" s="1"/>
  <c r="J4933" i="1"/>
  <c r="J4937" i="1"/>
  <c r="N4937" i="1" s="1"/>
  <c r="J4941" i="1"/>
  <c r="N4941" i="1" s="1"/>
  <c r="J4945" i="1"/>
  <c r="N4945" i="1" s="1"/>
  <c r="J4949" i="1"/>
  <c r="N4949" i="1" s="1"/>
  <c r="J4953" i="1"/>
  <c r="N4953" i="1" s="1"/>
  <c r="J4957" i="1"/>
  <c r="N4957" i="1" s="1"/>
  <c r="J4961" i="1"/>
  <c r="N4961" i="1" s="1"/>
  <c r="J4965" i="1"/>
  <c r="N4965" i="1" s="1"/>
  <c r="J4969" i="1"/>
  <c r="N4969" i="1" s="1"/>
  <c r="J4973" i="1"/>
  <c r="N4973" i="1" s="1"/>
  <c r="J4977" i="1"/>
  <c r="N4977" i="1" s="1"/>
  <c r="J4981" i="1"/>
  <c r="N4981" i="1" s="1"/>
  <c r="J4985" i="1"/>
  <c r="N4985" i="1" s="1"/>
  <c r="J4989" i="1"/>
  <c r="N4989" i="1" s="1"/>
  <c r="J4993" i="1"/>
  <c r="N4993" i="1" s="1"/>
  <c r="J4997" i="1"/>
  <c r="N4997" i="1" s="1"/>
  <c r="J5001" i="1"/>
  <c r="N5001" i="1" s="1"/>
  <c r="J5005" i="1"/>
  <c r="N5005" i="1" s="1"/>
  <c r="J5009" i="1"/>
  <c r="N5009" i="1" s="1"/>
  <c r="J5013" i="1"/>
  <c r="N5013" i="1" s="1"/>
  <c r="J5017" i="1"/>
  <c r="N5017" i="1" s="1"/>
  <c r="J5021" i="1"/>
  <c r="N5021" i="1" s="1"/>
  <c r="J5025" i="1"/>
  <c r="N5025" i="1" s="1"/>
  <c r="J5029" i="1"/>
  <c r="N5029" i="1" s="1"/>
  <c r="J5033" i="1"/>
  <c r="N5033" i="1" s="1"/>
  <c r="J5037" i="1"/>
  <c r="N5037" i="1" s="1"/>
  <c r="J5041" i="1"/>
  <c r="N5041" i="1" s="1"/>
  <c r="J5045" i="1"/>
  <c r="N5045" i="1" s="1"/>
  <c r="J5049" i="1"/>
  <c r="N5049" i="1" s="1"/>
  <c r="J5053" i="1"/>
  <c r="N5053" i="1" s="1"/>
  <c r="J5057" i="1"/>
  <c r="N5057" i="1" s="1"/>
  <c r="J5061" i="1"/>
  <c r="N5061" i="1" s="1"/>
  <c r="J5065" i="1"/>
  <c r="N5065" i="1" s="1"/>
  <c r="J5069" i="1"/>
  <c r="J5073" i="1"/>
  <c r="N5073" i="1" s="1"/>
  <c r="J5077" i="1"/>
  <c r="N5077" i="1" s="1"/>
  <c r="J5081" i="1"/>
  <c r="N5081" i="1" s="1"/>
  <c r="J5085" i="1"/>
  <c r="J5089" i="1"/>
  <c r="N5089" i="1" s="1"/>
  <c r="J5093" i="1"/>
  <c r="N5093" i="1" s="1"/>
  <c r="J5097" i="1"/>
  <c r="N5097" i="1" s="1"/>
  <c r="J5101" i="1"/>
  <c r="N5101" i="1" s="1"/>
  <c r="J5105" i="1"/>
  <c r="N5105" i="1" s="1"/>
  <c r="J5109" i="1"/>
  <c r="N5109" i="1" s="1"/>
  <c r="J5113" i="1"/>
  <c r="N5113" i="1" s="1"/>
  <c r="J5117" i="1"/>
  <c r="N5117" i="1" s="1"/>
  <c r="J5121" i="1"/>
  <c r="N5121" i="1" s="1"/>
  <c r="J5125" i="1"/>
  <c r="N5125" i="1" s="1"/>
  <c r="J5129" i="1"/>
  <c r="N5129" i="1" s="1"/>
  <c r="J5133" i="1"/>
  <c r="N5133" i="1" s="1"/>
  <c r="J5137" i="1"/>
  <c r="N5137" i="1" s="1"/>
  <c r="J5141" i="1"/>
  <c r="J5145" i="1"/>
  <c r="N5145" i="1" s="1"/>
  <c r="J5149" i="1"/>
  <c r="N5149" i="1" s="1"/>
  <c r="J5153" i="1"/>
  <c r="N5153" i="1" s="1"/>
  <c r="J5157" i="1"/>
  <c r="N5157" i="1" s="1"/>
  <c r="J5161" i="1"/>
  <c r="N5161" i="1" s="1"/>
  <c r="J5165" i="1"/>
  <c r="N5165" i="1" s="1"/>
  <c r="J5169" i="1"/>
  <c r="N5169" i="1" s="1"/>
  <c r="J5173" i="1"/>
  <c r="N5173" i="1" s="1"/>
  <c r="J5177" i="1"/>
  <c r="N5177" i="1" s="1"/>
  <c r="J5181" i="1"/>
  <c r="N5181" i="1" s="1"/>
  <c r="J5185" i="1"/>
  <c r="N5185" i="1" s="1"/>
  <c r="J5189" i="1"/>
  <c r="N5189" i="1" s="1"/>
  <c r="J5193" i="1"/>
  <c r="N5193" i="1" s="1"/>
  <c r="J5197" i="1"/>
  <c r="N5197" i="1" s="1"/>
  <c r="J5201" i="1"/>
  <c r="N5201" i="1" s="1"/>
  <c r="J5205" i="1"/>
  <c r="N5205" i="1" s="1"/>
  <c r="J5209" i="1"/>
  <c r="N5209" i="1" s="1"/>
  <c r="J5213" i="1"/>
  <c r="N5213" i="1" s="1"/>
  <c r="J5217" i="1"/>
  <c r="N5217" i="1" s="1"/>
  <c r="J5221" i="1"/>
  <c r="N5221" i="1" s="1"/>
  <c r="J5225" i="1"/>
  <c r="N5225" i="1" s="1"/>
  <c r="J5229" i="1"/>
  <c r="N5229" i="1" s="1"/>
  <c r="J5233" i="1"/>
  <c r="N5233" i="1" s="1"/>
  <c r="J5237" i="1"/>
  <c r="N5237" i="1" s="1"/>
  <c r="J5241" i="1"/>
  <c r="N5241" i="1" s="1"/>
  <c r="J5245" i="1"/>
  <c r="N5245" i="1" s="1"/>
  <c r="J5249" i="1"/>
  <c r="N5249" i="1" s="1"/>
  <c r="J5253" i="1"/>
  <c r="N5253" i="1" s="1"/>
  <c r="J5257" i="1"/>
  <c r="N5257" i="1" s="1"/>
  <c r="J5261" i="1"/>
  <c r="J5265" i="1"/>
  <c r="N5265" i="1" s="1"/>
  <c r="J5269" i="1"/>
  <c r="N5269" i="1" s="1"/>
  <c r="J5273" i="1"/>
  <c r="N5273" i="1" s="1"/>
  <c r="J5277" i="1"/>
  <c r="N5277" i="1" s="1"/>
  <c r="J5281" i="1"/>
  <c r="N5281" i="1" s="1"/>
  <c r="J5285" i="1"/>
  <c r="N5285" i="1" s="1"/>
  <c r="J5289" i="1"/>
  <c r="N5289" i="1" s="1"/>
  <c r="J5293" i="1"/>
  <c r="N5293" i="1" s="1"/>
  <c r="J5297" i="1"/>
  <c r="N5297" i="1" s="1"/>
  <c r="J5301" i="1"/>
  <c r="N5301" i="1" s="1"/>
  <c r="J5305" i="1"/>
  <c r="N5305" i="1" s="1"/>
  <c r="J5309" i="1"/>
  <c r="N5309" i="1" s="1"/>
  <c r="J5313" i="1"/>
  <c r="N5313" i="1" s="1"/>
  <c r="J5317" i="1"/>
  <c r="N5317" i="1" s="1"/>
  <c r="J5321" i="1"/>
  <c r="N5321" i="1" s="1"/>
  <c r="J5325" i="1"/>
  <c r="N5325" i="1" s="1"/>
  <c r="J5329" i="1"/>
  <c r="N5329" i="1" s="1"/>
  <c r="J5333" i="1"/>
  <c r="J5337" i="1"/>
  <c r="N5337" i="1" s="1"/>
  <c r="J5341" i="1"/>
  <c r="N5341" i="1" s="1"/>
  <c r="J5345" i="1"/>
  <c r="N5345" i="1" s="1"/>
  <c r="J5349" i="1"/>
  <c r="N5349" i="1" s="1"/>
  <c r="J5353" i="1"/>
  <c r="N5353" i="1" s="1"/>
  <c r="J5357" i="1"/>
  <c r="N5357" i="1" s="1"/>
  <c r="J5361" i="1"/>
  <c r="N5361" i="1" s="1"/>
  <c r="J5365" i="1"/>
  <c r="N5365" i="1" s="1"/>
  <c r="J5369" i="1"/>
  <c r="N5369" i="1" s="1"/>
  <c r="J5373" i="1"/>
  <c r="N5373" i="1" s="1"/>
  <c r="J5377" i="1"/>
  <c r="N5377" i="1" s="1"/>
  <c r="J5381" i="1"/>
  <c r="N5381" i="1" s="1"/>
  <c r="J5385" i="1"/>
  <c r="N5385" i="1" s="1"/>
  <c r="J5389" i="1"/>
  <c r="N5389" i="1" s="1"/>
  <c r="J5393" i="1"/>
  <c r="N5393" i="1" s="1"/>
  <c r="J5397" i="1"/>
  <c r="N5397" i="1" s="1"/>
  <c r="J5401" i="1"/>
  <c r="N5401" i="1" s="1"/>
  <c r="J5405" i="1"/>
  <c r="N5405" i="1" s="1"/>
  <c r="J5409" i="1"/>
  <c r="N5409" i="1" s="1"/>
  <c r="J5413" i="1"/>
  <c r="N5413" i="1" s="1"/>
  <c r="J5417" i="1"/>
  <c r="N5417" i="1" s="1"/>
  <c r="J2480" i="1"/>
  <c r="J2544" i="1"/>
  <c r="J2608" i="1"/>
  <c r="J2672" i="1"/>
  <c r="J2712" i="1"/>
  <c r="N2712" i="1" s="1"/>
  <c r="J2744" i="1"/>
  <c r="J2776" i="1"/>
  <c r="J2808" i="1"/>
  <c r="J2840" i="1"/>
  <c r="J2872" i="1"/>
  <c r="J2904" i="1"/>
  <c r="J2936" i="1"/>
  <c r="N2936" i="1" s="1"/>
  <c r="J2968" i="1"/>
  <c r="J3000" i="1"/>
  <c r="J3032" i="1"/>
  <c r="N3032" i="1" s="1"/>
  <c r="J3064" i="1"/>
  <c r="J3096" i="1"/>
  <c r="N3096" i="1" s="1"/>
  <c r="J3128" i="1"/>
  <c r="J3160" i="1"/>
  <c r="J3192" i="1"/>
  <c r="J3224" i="1"/>
  <c r="J3256" i="1"/>
  <c r="J3288" i="1"/>
  <c r="N3288" i="1" s="1"/>
  <c r="J3320" i="1"/>
  <c r="J3352" i="1"/>
  <c r="J3384" i="1"/>
  <c r="J3416" i="1"/>
  <c r="J3446" i="1"/>
  <c r="N3446" i="1" s="1"/>
  <c r="J3462" i="1"/>
  <c r="J3478" i="1"/>
  <c r="J3494" i="1"/>
  <c r="J3510" i="1"/>
  <c r="J3526" i="1"/>
  <c r="J3542" i="1"/>
  <c r="J3558" i="1"/>
  <c r="J3574" i="1"/>
  <c r="J3590" i="1"/>
  <c r="J3606" i="1"/>
  <c r="J3622" i="1"/>
  <c r="J3638" i="1"/>
  <c r="N3638" i="1" s="1"/>
  <c r="J3654" i="1"/>
  <c r="J3670" i="1"/>
  <c r="J3686" i="1"/>
  <c r="J3702" i="1"/>
  <c r="N3702" i="1" s="1"/>
  <c r="J3718" i="1"/>
  <c r="J3734" i="1"/>
  <c r="J3750" i="1"/>
  <c r="J3766" i="1"/>
  <c r="N3766" i="1" s="1"/>
  <c r="J3778" i="1"/>
  <c r="J3786" i="1"/>
  <c r="J3794" i="1"/>
  <c r="N3794" i="1" s="1"/>
  <c r="J3802" i="1"/>
  <c r="J3810" i="1"/>
  <c r="J3818" i="1"/>
  <c r="J3826" i="1"/>
  <c r="J3834" i="1"/>
  <c r="J3842" i="1"/>
  <c r="J3850" i="1"/>
  <c r="J3858" i="1"/>
  <c r="J3866" i="1"/>
  <c r="J3874" i="1"/>
  <c r="J3882" i="1"/>
  <c r="J3890" i="1"/>
  <c r="J3898" i="1"/>
  <c r="J3906" i="1"/>
  <c r="J3914" i="1"/>
  <c r="J3922" i="1"/>
  <c r="J3930" i="1"/>
  <c r="J3938" i="1"/>
  <c r="N3938" i="1" s="1"/>
  <c r="J3946" i="1"/>
  <c r="J3954" i="1"/>
  <c r="J3962" i="1"/>
  <c r="J3970" i="1"/>
  <c r="N3970" i="1" s="1"/>
  <c r="J3978" i="1"/>
  <c r="J3986" i="1"/>
  <c r="N3986" i="1" s="1"/>
  <c r="J3994" i="1"/>
  <c r="J4002" i="1"/>
  <c r="J4010" i="1"/>
  <c r="J4018" i="1"/>
  <c r="J4026" i="1"/>
  <c r="J4034" i="1"/>
  <c r="N4034" i="1" s="1"/>
  <c r="J4042" i="1"/>
  <c r="J4050" i="1"/>
  <c r="N4050" i="1" s="1"/>
  <c r="J4058" i="1"/>
  <c r="J4066" i="1"/>
  <c r="J4074" i="1"/>
  <c r="J4082" i="1"/>
  <c r="J4090" i="1"/>
  <c r="J4098" i="1"/>
  <c r="N4098" i="1" s="1"/>
  <c r="J4106" i="1"/>
  <c r="J4114" i="1"/>
  <c r="J4122" i="1"/>
  <c r="J4130" i="1"/>
  <c r="J4138" i="1"/>
  <c r="J4146" i="1"/>
  <c r="J4154" i="1"/>
  <c r="J4162" i="1"/>
  <c r="J4170" i="1"/>
  <c r="J4178" i="1"/>
  <c r="J4186" i="1"/>
  <c r="J4194" i="1"/>
  <c r="N4194" i="1" s="1"/>
  <c r="J4202" i="1"/>
  <c r="J4210" i="1"/>
  <c r="J4218" i="1"/>
  <c r="J4226" i="1"/>
  <c r="J4234" i="1"/>
  <c r="J4242" i="1"/>
  <c r="J4250" i="1"/>
  <c r="J4258" i="1"/>
  <c r="J4266" i="1"/>
  <c r="J4274" i="1"/>
  <c r="J4282" i="1"/>
  <c r="J4290" i="1"/>
  <c r="J4298" i="1"/>
  <c r="J4306" i="1"/>
  <c r="J4314" i="1"/>
  <c r="J4322" i="1"/>
  <c r="J4330" i="1"/>
  <c r="J4338" i="1"/>
  <c r="J4346" i="1"/>
  <c r="J4354" i="1"/>
  <c r="J4362" i="1"/>
  <c r="J4370" i="1"/>
  <c r="J4374" i="1"/>
  <c r="N4374" i="1" s="1"/>
  <c r="J4378" i="1"/>
  <c r="J4382" i="1"/>
  <c r="J4386" i="1"/>
  <c r="J4390" i="1"/>
  <c r="N4390" i="1" s="1"/>
  <c r="J4394" i="1"/>
  <c r="J4398" i="1"/>
  <c r="J4402" i="1"/>
  <c r="J4406" i="1"/>
  <c r="N4406" i="1" s="1"/>
  <c r="J4410" i="1"/>
  <c r="J4414" i="1"/>
  <c r="J4418" i="1"/>
  <c r="N4418" i="1" s="1"/>
  <c r="J4422" i="1"/>
  <c r="N4422" i="1" s="1"/>
  <c r="J4426" i="1"/>
  <c r="J4430" i="1"/>
  <c r="J4434" i="1"/>
  <c r="J4438" i="1"/>
  <c r="N4438" i="1" s="1"/>
  <c r="J4442" i="1"/>
  <c r="J4446" i="1"/>
  <c r="J4450" i="1"/>
  <c r="J4454" i="1"/>
  <c r="N4454" i="1" s="1"/>
  <c r="J4458" i="1"/>
  <c r="J4462" i="1"/>
  <c r="J4466" i="1"/>
  <c r="N4466" i="1" s="1"/>
  <c r="J4470" i="1"/>
  <c r="N4470" i="1" s="1"/>
  <c r="J4474" i="1"/>
  <c r="J4478" i="1"/>
  <c r="J4482" i="1"/>
  <c r="J4486" i="1"/>
  <c r="N4486" i="1" s="1"/>
  <c r="J4490" i="1"/>
  <c r="J4494" i="1"/>
  <c r="J4498" i="1"/>
  <c r="J4502" i="1"/>
  <c r="N4502" i="1" s="1"/>
  <c r="J4506" i="1"/>
  <c r="J4510" i="1"/>
  <c r="J4514" i="1"/>
  <c r="J4518" i="1"/>
  <c r="N4518" i="1" s="1"/>
  <c r="J4522" i="1"/>
  <c r="J4526" i="1"/>
  <c r="J4530" i="1"/>
  <c r="J4534" i="1"/>
  <c r="N4534" i="1" s="1"/>
  <c r="J4538" i="1"/>
  <c r="J4542" i="1"/>
  <c r="J4546" i="1"/>
  <c r="J4550" i="1"/>
  <c r="N4550" i="1" s="1"/>
  <c r="J4554" i="1"/>
  <c r="J4558" i="1"/>
  <c r="J4562" i="1"/>
  <c r="J4566" i="1"/>
  <c r="N4566" i="1" s="1"/>
  <c r="J4570" i="1"/>
  <c r="J4574" i="1"/>
  <c r="J4578" i="1"/>
  <c r="J4582" i="1"/>
  <c r="N4582" i="1" s="1"/>
  <c r="J4586" i="1"/>
  <c r="J4590" i="1"/>
  <c r="J4594" i="1"/>
  <c r="J4598" i="1"/>
  <c r="N4598" i="1" s="1"/>
  <c r="J4602" i="1"/>
  <c r="J4606" i="1"/>
  <c r="J4610" i="1"/>
  <c r="J4614" i="1"/>
  <c r="N4614" i="1" s="1"/>
  <c r="J4618" i="1"/>
  <c r="J4622" i="1"/>
  <c r="J4626" i="1"/>
  <c r="J4630" i="1"/>
  <c r="N4630" i="1" s="1"/>
  <c r="J4634" i="1"/>
  <c r="J4638" i="1"/>
  <c r="J4642" i="1"/>
  <c r="J4646" i="1"/>
  <c r="J4650" i="1"/>
  <c r="J4654" i="1"/>
  <c r="J4658" i="1"/>
  <c r="J4662" i="1"/>
  <c r="N4662" i="1" s="1"/>
  <c r="J4666" i="1"/>
  <c r="J4670" i="1"/>
  <c r="J4674" i="1"/>
  <c r="J4678" i="1"/>
  <c r="J4682" i="1"/>
  <c r="J4686" i="1"/>
  <c r="J4690" i="1"/>
  <c r="N4690" i="1" s="1"/>
  <c r="J4694" i="1"/>
  <c r="N4694" i="1" s="1"/>
  <c r="J4698" i="1"/>
  <c r="J4702" i="1"/>
  <c r="J4706" i="1"/>
  <c r="N4706" i="1" s="1"/>
  <c r="J4710" i="1"/>
  <c r="J4714" i="1"/>
  <c r="J4718" i="1"/>
  <c r="J4722" i="1"/>
  <c r="J4726" i="1"/>
  <c r="J4730" i="1"/>
  <c r="J4734" i="1"/>
  <c r="J4738" i="1"/>
  <c r="J4742" i="1"/>
  <c r="N4742" i="1" s="1"/>
  <c r="J4746" i="1"/>
  <c r="J4750" i="1"/>
  <c r="J4754" i="1"/>
  <c r="N4754" i="1" s="1"/>
  <c r="J4758" i="1"/>
  <c r="J4762" i="1"/>
  <c r="J4766" i="1"/>
  <c r="J4770" i="1"/>
  <c r="J4774" i="1"/>
  <c r="N4774" i="1" s="1"/>
  <c r="J4778" i="1"/>
  <c r="J4782" i="1"/>
  <c r="J4786" i="1"/>
  <c r="J4790" i="1"/>
  <c r="J4794" i="1"/>
  <c r="J4798" i="1"/>
  <c r="J4802" i="1"/>
  <c r="J4806" i="1"/>
  <c r="N4806" i="1" s="1"/>
  <c r="J4810" i="1"/>
  <c r="J4814" i="1"/>
  <c r="J4818" i="1"/>
  <c r="J4822" i="1"/>
  <c r="N4822" i="1" s="1"/>
  <c r="J4826" i="1"/>
  <c r="J4830" i="1"/>
  <c r="J4834" i="1"/>
  <c r="J4838" i="1"/>
  <c r="N4838" i="1" s="1"/>
  <c r="J4842" i="1"/>
  <c r="J4846" i="1"/>
  <c r="J4850" i="1"/>
  <c r="N4850" i="1" s="1"/>
  <c r="J4854" i="1"/>
  <c r="N4854" i="1" s="1"/>
  <c r="J4858" i="1"/>
  <c r="J4862" i="1"/>
  <c r="J4866" i="1"/>
  <c r="J4870" i="1"/>
  <c r="N4870" i="1" s="1"/>
  <c r="J4874" i="1"/>
  <c r="J4878" i="1"/>
  <c r="J4882" i="1"/>
  <c r="J4886" i="1"/>
  <c r="N4886" i="1" s="1"/>
  <c r="J4890" i="1"/>
  <c r="J4894" i="1"/>
  <c r="J4898" i="1"/>
  <c r="J4902" i="1"/>
  <c r="N4902" i="1" s="1"/>
  <c r="J4906" i="1"/>
  <c r="J4910" i="1"/>
  <c r="J4914" i="1"/>
  <c r="J4918" i="1"/>
  <c r="N4918" i="1" s="1"/>
  <c r="J4922" i="1"/>
  <c r="J4926" i="1"/>
  <c r="J4930" i="1"/>
  <c r="J4934" i="1"/>
  <c r="J4938" i="1"/>
  <c r="J4942" i="1"/>
  <c r="J4946" i="1"/>
  <c r="J4950" i="1"/>
  <c r="N4950" i="1" s="1"/>
  <c r="J4954" i="1"/>
  <c r="J4958" i="1"/>
  <c r="J4962" i="1"/>
  <c r="J4966" i="1"/>
  <c r="J4970" i="1"/>
  <c r="J4974" i="1"/>
  <c r="J4978" i="1"/>
  <c r="J4982" i="1"/>
  <c r="N4982" i="1" s="1"/>
  <c r="J4986" i="1"/>
  <c r="J4990" i="1"/>
  <c r="J4994" i="1"/>
  <c r="J4998" i="1"/>
  <c r="J5002" i="1"/>
  <c r="J5006" i="1"/>
  <c r="J5010" i="1"/>
  <c r="J5014" i="1"/>
  <c r="N5014" i="1" s="1"/>
  <c r="J5018" i="1"/>
  <c r="J5022" i="1"/>
  <c r="J5026" i="1"/>
  <c r="N5026" i="1" s="1"/>
  <c r="J5030" i="1"/>
  <c r="J5034" i="1"/>
  <c r="J5038" i="1"/>
  <c r="J5042" i="1"/>
  <c r="J5046" i="1"/>
  <c r="N5046" i="1" s="1"/>
  <c r="J5050" i="1"/>
  <c r="N5050" i="1" s="1"/>
  <c r="J5054" i="1"/>
  <c r="J5058" i="1"/>
  <c r="N5058" i="1" s="1"/>
  <c r="J5062" i="1"/>
  <c r="N5062" i="1" s="1"/>
  <c r="J5066" i="1"/>
  <c r="N5066" i="1" s="1"/>
  <c r="J5070" i="1"/>
  <c r="J5074" i="1"/>
  <c r="N5074" i="1" s="1"/>
  <c r="J5078" i="1"/>
  <c r="N5078" i="1" s="1"/>
  <c r="J5082" i="1"/>
  <c r="N5082" i="1" s="1"/>
  <c r="J5086" i="1"/>
  <c r="J5090" i="1"/>
  <c r="N5090" i="1" s="1"/>
  <c r="J5094" i="1"/>
  <c r="N5094" i="1" s="1"/>
  <c r="J5098" i="1"/>
  <c r="N5098" i="1" s="1"/>
  <c r="J5102" i="1"/>
  <c r="J5106" i="1"/>
  <c r="N5106" i="1" s="1"/>
  <c r="J5110" i="1"/>
  <c r="N5110" i="1" s="1"/>
  <c r="J5114" i="1"/>
  <c r="N5114" i="1" s="1"/>
  <c r="J5118" i="1"/>
  <c r="J5122" i="1"/>
  <c r="N5122" i="1" s="1"/>
  <c r="J5126" i="1"/>
  <c r="N5126" i="1" s="1"/>
  <c r="J5130" i="1"/>
  <c r="N5130" i="1" s="1"/>
  <c r="J5134" i="1"/>
  <c r="J5138" i="1"/>
  <c r="N5138" i="1" s="1"/>
  <c r="J5142" i="1"/>
  <c r="J5146" i="1"/>
  <c r="N5146" i="1" s="1"/>
  <c r="J5150" i="1"/>
  <c r="J5154" i="1"/>
  <c r="N5154" i="1" s="1"/>
  <c r="J5158" i="1"/>
  <c r="N5158" i="1" s="1"/>
  <c r="J5162" i="1"/>
  <c r="N5162" i="1" s="1"/>
  <c r="J5166" i="1"/>
  <c r="J5170" i="1"/>
  <c r="N5170" i="1" s="1"/>
  <c r="J5174" i="1"/>
  <c r="J5178" i="1"/>
  <c r="N5178" i="1" s="1"/>
  <c r="J5182" i="1"/>
  <c r="J5186" i="1"/>
  <c r="N5186" i="1" s="1"/>
  <c r="J5190" i="1"/>
  <c r="N5190" i="1" s="1"/>
  <c r="J5194" i="1"/>
  <c r="N5194" i="1" s="1"/>
  <c r="J5198" i="1"/>
  <c r="J5202" i="1"/>
  <c r="N5202" i="1" s="1"/>
  <c r="J5206" i="1"/>
  <c r="J5210" i="1"/>
  <c r="N5210" i="1" s="1"/>
  <c r="J5214" i="1"/>
  <c r="J5218" i="1"/>
  <c r="N5218" i="1" s="1"/>
  <c r="J5222" i="1"/>
  <c r="N5222" i="1" s="1"/>
  <c r="J5226" i="1"/>
  <c r="N5226" i="1" s="1"/>
  <c r="J5230" i="1"/>
  <c r="J5234" i="1"/>
  <c r="N5234" i="1" s="1"/>
  <c r="J5238" i="1"/>
  <c r="J5242" i="1"/>
  <c r="N5242" i="1" s="1"/>
  <c r="J5246" i="1"/>
  <c r="J5250" i="1"/>
  <c r="N5250" i="1" s="1"/>
  <c r="J5254" i="1"/>
  <c r="N5254" i="1" s="1"/>
  <c r="J5258" i="1"/>
  <c r="N5258" i="1" s="1"/>
  <c r="J5262" i="1"/>
  <c r="J5266" i="1"/>
  <c r="N5266" i="1" s="1"/>
  <c r="J5270" i="1"/>
  <c r="J5274" i="1"/>
  <c r="N5274" i="1" s="1"/>
  <c r="J5278" i="1"/>
  <c r="J5282" i="1"/>
  <c r="N5282" i="1" s="1"/>
  <c r="J5286" i="1"/>
  <c r="N5286" i="1" s="1"/>
  <c r="J5290" i="1"/>
  <c r="N5290" i="1" s="1"/>
  <c r="J5294" i="1"/>
  <c r="J5298" i="1"/>
  <c r="N5298" i="1" s="1"/>
  <c r="J5302" i="1"/>
  <c r="J5306" i="1"/>
  <c r="N5306" i="1" s="1"/>
  <c r="J5310" i="1"/>
  <c r="J5314" i="1"/>
  <c r="N5314" i="1" s="1"/>
  <c r="J5318" i="1"/>
  <c r="N5318" i="1" s="1"/>
  <c r="J5322" i="1"/>
  <c r="N5322" i="1" s="1"/>
  <c r="J5326" i="1"/>
  <c r="J5330" i="1"/>
  <c r="N5330" i="1" s="1"/>
  <c r="J5334" i="1"/>
  <c r="J5338" i="1"/>
  <c r="N5338" i="1" s="1"/>
  <c r="J5342" i="1"/>
  <c r="J5346" i="1"/>
  <c r="N5346" i="1" s="1"/>
  <c r="J5350" i="1"/>
  <c r="N5350" i="1" s="1"/>
  <c r="J5354" i="1"/>
  <c r="N5354" i="1" s="1"/>
  <c r="J5358" i="1"/>
  <c r="J5362" i="1"/>
  <c r="N5362" i="1" s="1"/>
  <c r="J5366" i="1"/>
  <c r="N5366" i="1" s="1"/>
  <c r="J5370" i="1"/>
  <c r="N5370" i="1" s="1"/>
  <c r="J5374" i="1"/>
  <c r="J5378" i="1"/>
  <c r="N5378" i="1" s="1"/>
  <c r="J5382" i="1"/>
  <c r="N5382" i="1" s="1"/>
  <c r="J5386" i="1"/>
  <c r="N5386" i="1" s="1"/>
  <c r="J5390" i="1"/>
  <c r="J5394" i="1"/>
  <c r="N5394" i="1" s="1"/>
  <c r="J5398" i="1"/>
  <c r="N5398" i="1" s="1"/>
  <c r="J5402" i="1"/>
  <c r="N5402" i="1" s="1"/>
  <c r="J5406" i="1"/>
  <c r="J5410" i="1"/>
  <c r="N5410" i="1" s="1"/>
  <c r="J5414" i="1"/>
  <c r="N5414" i="1" s="1"/>
  <c r="J5418" i="1"/>
  <c r="N5418" i="1" s="1"/>
  <c r="J5422" i="1"/>
  <c r="J5426" i="1"/>
  <c r="N5426" i="1" s="1"/>
  <c r="J5430" i="1"/>
  <c r="N5430" i="1" s="1"/>
  <c r="J5434" i="1"/>
  <c r="N5434" i="1" s="1"/>
  <c r="J5438" i="1"/>
  <c r="J5442" i="1"/>
  <c r="N5442" i="1" s="1"/>
  <c r="J5446" i="1"/>
  <c r="N5446" i="1" s="1"/>
  <c r="J5450" i="1"/>
  <c r="N5450" i="1" s="1"/>
  <c r="J5454" i="1"/>
  <c r="J5458" i="1"/>
  <c r="N5458" i="1" s="1"/>
  <c r="J5462" i="1"/>
  <c r="N5462" i="1" s="1"/>
  <c r="J5466" i="1"/>
  <c r="N5466" i="1" s="1"/>
  <c r="J5470" i="1"/>
  <c r="J5474" i="1"/>
  <c r="N5474" i="1" s="1"/>
  <c r="J5478" i="1"/>
  <c r="J5482" i="1"/>
  <c r="N5482" i="1" s="1"/>
  <c r="J5486" i="1"/>
  <c r="J5490" i="1"/>
  <c r="N5490" i="1" s="1"/>
  <c r="J5494" i="1"/>
  <c r="N5494" i="1" s="1"/>
  <c r="J5498" i="1"/>
  <c r="N5498" i="1" s="1"/>
  <c r="J5502" i="1"/>
  <c r="J5506" i="1"/>
  <c r="N5506" i="1" s="1"/>
  <c r="J5510" i="1"/>
  <c r="N5510" i="1" s="1"/>
  <c r="J5514" i="1"/>
  <c r="N5514" i="1" s="1"/>
  <c r="J5518" i="1"/>
  <c r="J5522" i="1"/>
  <c r="N5522" i="1" s="1"/>
  <c r="J5526" i="1"/>
  <c r="J5530" i="1"/>
  <c r="N5530" i="1" s="1"/>
  <c r="J5534" i="1"/>
  <c r="J5538" i="1"/>
  <c r="N5538" i="1" s="1"/>
  <c r="J5542" i="1"/>
  <c r="N5542" i="1" s="1"/>
  <c r="J5546" i="1"/>
  <c r="N5546" i="1" s="1"/>
  <c r="J5550" i="1"/>
  <c r="J5554" i="1"/>
  <c r="N5554" i="1" s="1"/>
  <c r="J5558" i="1"/>
  <c r="J5562" i="1"/>
  <c r="N5562" i="1" s="1"/>
  <c r="J5566" i="1"/>
  <c r="J5570" i="1"/>
  <c r="N5570" i="1" s="1"/>
  <c r="J5574" i="1"/>
  <c r="N5574" i="1" s="1"/>
  <c r="J5578" i="1"/>
  <c r="N5578" i="1" s="1"/>
  <c r="J5582" i="1"/>
  <c r="J5586" i="1"/>
  <c r="N5586" i="1" s="1"/>
  <c r="J5590" i="1"/>
  <c r="J5594" i="1"/>
  <c r="N5594" i="1" s="1"/>
  <c r="J5598" i="1"/>
  <c r="J5602" i="1"/>
  <c r="N5602" i="1" s="1"/>
  <c r="J5606" i="1"/>
  <c r="N5606" i="1" s="1"/>
  <c r="J5610" i="1"/>
  <c r="N5610" i="1" s="1"/>
  <c r="J5614" i="1"/>
  <c r="J5618" i="1"/>
  <c r="N5618" i="1" s="1"/>
  <c r="J5622" i="1"/>
  <c r="J5626" i="1"/>
  <c r="N5626" i="1" s="1"/>
  <c r="J5630" i="1"/>
  <c r="J5634" i="1"/>
  <c r="N5634" i="1" s="1"/>
  <c r="J5638" i="1"/>
  <c r="J5642" i="1"/>
  <c r="N5642" i="1" s="1"/>
  <c r="J5646" i="1"/>
  <c r="J5650" i="1"/>
  <c r="N5650" i="1" s="1"/>
  <c r="J5654" i="1"/>
  <c r="N5654" i="1" s="1"/>
  <c r="J5658" i="1"/>
  <c r="N5658" i="1" s="1"/>
  <c r="J5662" i="1"/>
  <c r="J5666" i="1"/>
  <c r="N5666" i="1" s="1"/>
  <c r="J5670" i="1"/>
  <c r="N5670" i="1" s="1"/>
  <c r="J5674" i="1"/>
  <c r="N5674" i="1" s="1"/>
  <c r="J5678" i="1"/>
  <c r="J5682" i="1"/>
  <c r="N5682" i="1" s="1"/>
  <c r="J5686" i="1"/>
  <c r="N5686" i="1" s="1"/>
  <c r="J5690" i="1"/>
  <c r="N5690" i="1" s="1"/>
  <c r="J5694" i="1"/>
  <c r="J5698" i="1"/>
  <c r="N5698" i="1" s="1"/>
  <c r="J5702" i="1"/>
  <c r="J5706" i="1"/>
  <c r="N5706" i="1" s="1"/>
  <c r="J5710" i="1"/>
  <c r="J5714" i="1"/>
  <c r="N5714" i="1" s="1"/>
  <c r="J5718" i="1"/>
  <c r="N5718" i="1" s="1"/>
  <c r="J5722" i="1"/>
  <c r="N5722" i="1" s="1"/>
  <c r="J5726" i="1"/>
  <c r="J5730" i="1"/>
  <c r="N5730" i="1" s="1"/>
  <c r="J5734" i="1"/>
  <c r="J5738" i="1"/>
  <c r="N5738" i="1" s="1"/>
  <c r="J5742" i="1"/>
  <c r="J5746" i="1"/>
  <c r="N5746" i="1" s="1"/>
  <c r="J5750" i="1"/>
  <c r="N5750" i="1" s="1"/>
  <c r="J5754" i="1"/>
  <c r="N5754" i="1" s="1"/>
  <c r="J5758" i="1"/>
  <c r="J5762" i="1"/>
  <c r="N5762" i="1" s="1"/>
  <c r="J5766" i="1"/>
  <c r="J5770" i="1"/>
  <c r="N5770" i="1" s="1"/>
  <c r="J5774" i="1"/>
  <c r="J5778" i="1"/>
  <c r="N5778" i="1" s="1"/>
  <c r="J5782" i="1"/>
  <c r="N5782" i="1" s="1"/>
  <c r="J5786" i="1"/>
  <c r="N5786" i="1" s="1"/>
  <c r="J5790" i="1"/>
  <c r="J5794" i="1"/>
  <c r="N5794" i="1" s="1"/>
  <c r="J5798" i="1"/>
  <c r="N5798" i="1" s="1"/>
  <c r="J5802" i="1"/>
  <c r="N5802" i="1" s="1"/>
  <c r="J5806" i="1"/>
  <c r="J5810" i="1"/>
  <c r="N5810" i="1" s="1"/>
  <c r="J5814" i="1"/>
  <c r="N5814" i="1" s="1"/>
  <c r="J5818" i="1"/>
  <c r="N5818" i="1" s="1"/>
  <c r="J5822" i="1"/>
  <c r="J5826" i="1"/>
  <c r="N5826" i="1" s="1"/>
  <c r="J5830" i="1"/>
  <c r="N5830" i="1" s="1"/>
  <c r="J5834" i="1"/>
  <c r="N5834" i="1" s="1"/>
  <c r="J5838" i="1"/>
  <c r="J5842" i="1"/>
  <c r="N5842" i="1" s="1"/>
  <c r="J5846" i="1"/>
  <c r="N5846" i="1" s="1"/>
  <c r="J5850" i="1"/>
  <c r="N5850" i="1" s="1"/>
  <c r="J5854" i="1"/>
  <c r="J5858" i="1"/>
  <c r="N5858" i="1" s="1"/>
  <c r="J5862" i="1"/>
  <c r="N5862" i="1" s="1"/>
  <c r="J5866" i="1"/>
  <c r="N5866" i="1" s="1"/>
  <c r="J5870" i="1"/>
  <c r="J5874" i="1"/>
  <c r="N5874" i="1" s="1"/>
  <c r="J5878" i="1"/>
  <c r="N5878" i="1" s="1"/>
  <c r="J5882" i="1"/>
  <c r="N5882" i="1" s="1"/>
  <c r="J5886" i="1"/>
  <c r="J5890" i="1"/>
  <c r="N5890" i="1" s="1"/>
  <c r="J5894" i="1"/>
  <c r="N5894" i="1" s="1"/>
  <c r="J5898" i="1"/>
  <c r="N5898" i="1" s="1"/>
  <c r="J5902" i="1"/>
  <c r="J5906" i="1"/>
  <c r="N5906" i="1" s="1"/>
  <c r="J5910" i="1"/>
  <c r="N5910" i="1" s="1"/>
  <c r="J5914" i="1"/>
  <c r="N5914" i="1" s="1"/>
  <c r="J5918" i="1"/>
  <c r="J5922" i="1"/>
  <c r="N5922" i="1" s="1"/>
  <c r="J5926" i="1"/>
  <c r="N5926" i="1" s="1"/>
  <c r="J5930" i="1"/>
  <c r="N5930" i="1" s="1"/>
  <c r="J5934" i="1"/>
  <c r="J5938" i="1"/>
  <c r="N5938" i="1" s="1"/>
  <c r="J5942" i="1"/>
  <c r="J5946" i="1"/>
  <c r="N5946" i="1" s="1"/>
  <c r="J5950" i="1"/>
  <c r="J5954" i="1"/>
  <c r="N5954" i="1" s="1"/>
  <c r="J5958" i="1"/>
  <c r="N5958" i="1" s="1"/>
  <c r="J5962" i="1"/>
  <c r="N5962" i="1" s="1"/>
  <c r="J5966" i="1"/>
  <c r="J5970" i="1"/>
  <c r="N5970" i="1" s="1"/>
  <c r="J5974" i="1"/>
  <c r="J5978" i="1"/>
  <c r="N5978" i="1" s="1"/>
  <c r="J5982" i="1"/>
  <c r="J5986" i="1"/>
  <c r="N5986" i="1" s="1"/>
  <c r="J5990" i="1"/>
  <c r="N5990" i="1" s="1"/>
  <c r="J5994" i="1"/>
  <c r="N5994" i="1" s="1"/>
  <c r="J5998" i="1"/>
  <c r="J6002" i="1"/>
  <c r="N6002" i="1" s="1"/>
  <c r="J6006" i="1"/>
  <c r="N6006" i="1" s="1"/>
  <c r="J6010" i="1"/>
  <c r="N6010" i="1" s="1"/>
  <c r="J6014" i="1"/>
  <c r="J6018" i="1"/>
  <c r="N6018" i="1" s="1"/>
  <c r="J6022" i="1"/>
  <c r="N6022" i="1" s="1"/>
  <c r="J6026" i="1"/>
  <c r="N6026" i="1" s="1"/>
  <c r="J6030" i="1"/>
  <c r="J6034" i="1"/>
  <c r="N6034" i="1" s="1"/>
  <c r="J6038" i="1"/>
  <c r="N6038" i="1" s="1"/>
  <c r="J6042" i="1"/>
  <c r="N6042" i="1" s="1"/>
  <c r="J6046" i="1"/>
  <c r="J6050" i="1"/>
  <c r="N6050" i="1" s="1"/>
  <c r="J6054" i="1"/>
  <c r="J6058" i="1"/>
  <c r="N6058" i="1" s="1"/>
  <c r="J6062" i="1"/>
  <c r="J6066" i="1"/>
  <c r="N6066" i="1" s="1"/>
  <c r="J6070" i="1"/>
  <c r="N6070" i="1" s="1"/>
  <c r="J6074" i="1"/>
  <c r="N6074" i="1" s="1"/>
  <c r="J6078" i="1"/>
  <c r="J6082" i="1"/>
  <c r="N6082" i="1" s="1"/>
  <c r="J6086" i="1"/>
  <c r="N6086" i="1" s="1"/>
  <c r="J6090" i="1"/>
  <c r="N6090" i="1" s="1"/>
  <c r="J6094" i="1"/>
  <c r="J6098" i="1"/>
  <c r="N6098" i="1" s="1"/>
  <c r="J6102" i="1"/>
  <c r="N6102" i="1" s="1"/>
  <c r="J6106" i="1"/>
  <c r="N6106" i="1" s="1"/>
  <c r="J6110" i="1"/>
  <c r="J6114" i="1"/>
  <c r="N6114" i="1" s="1"/>
  <c r="J6118" i="1"/>
  <c r="N6118" i="1" s="1"/>
  <c r="J6122" i="1"/>
  <c r="N6122" i="1" s="1"/>
  <c r="J6126" i="1"/>
  <c r="J6130" i="1"/>
  <c r="N6130" i="1" s="1"/>
  <c r="J6134" i="1"/>
  <c r="J6138" i="1"/>
  <c r="N6138" i="1" s="1"/>
  <c r="J6142" i="1"/>
  <c r="J6146" i="1"/>
  <c r="N6146" i="1" s="1"/>
  <c r="J6150" i="1"/>
  <c r="J6154" i="1"/>
  <c r="N6154" i="1" s="1"/>
  <c r="J6158" i="1"/>
  <c r="J6162" i="1"/>
  <c r="N6162" i="1" s="1"/>
  <c r="J6166" i="1"/>
  <c r="N6166" i="1" s="1"/>
  <c r="J6170" i="1"/>
  <c r="N6170" i="1" s="1"/>
  <c r="J6174" i="1"/>
  <c r="J6178" i="1"/>
  <c r="N6178" i="1" s="1"/>
  <c r="J6182" i="1"/>
  <c r="N6182" i="1" s="1"/>
  <c r="J6186" i="1"/>
  <c r="N6186" i="1" s="1"/>
  <c r="J6190" i="1"/>
  <c r="J6194" i="1"/>
  <c r="N6194" i="1" s="1"/>
  <c r="J6198" i="1"/>
  <c r="N6198" i="1" s="1"/>
  <c r="J6202" i="1"/>
  <c r="N6202" i="1" s="1"/>
  <c r="J6206" i="1"/>
  <c r="J6210" i="1"/>
  <c r="N6210" i="1" s="1"/>
  <c r="J6214" i="1"/>
  <c r="N6214" i="1" s="1"/>
  <c r="J6218" i="1"/>
  <c r="N6218" i="1" s="1"/>
  <c r="J6222" i="1"/>
  <c r="J6226" i="1"/>
  <c r="N6226" i="1" s="1"/>
  <c r="J6230" i="1"/>
  <c r="N6230" i="1" s="1"/>
  <c r="J6234" i="1"/>
  <c r="N6234" i="1" s="1"/>
  <c r="J6238" i="1"/>
  <c r="J6242" i="1"/>
  <c r="N6242" i="1" s="1"/>
  <c r="J6246" i="1"/>
  <c r="J6250" i="1"/>
  <c r="N6250" i="1" s="1"/>
  <c r="J6254" i="1"/>
  <c r="J6258" i="1"/>
  <c r="N6258" i="1" s="1"/>
  <c r="J6262" i="1"/>
  <c r="N6262" i="1" s="1"/>
  <c r="J6266" i="1"/>
  <c r="N6266" i="1" s="1"/>
  <c r="J6270" i="1"/>
  <c r="J6274" i="1"/>
  <c r="N6274" i="1" s="1"/>
  <c r="J6278" i="1"/>
  <c r="N6278" i="1" s="1"/>
  <c r="J6282" i="1"/>
  <c r="N6282" i="1" s="1"/>
  <c r="J6286" i="1"/>
  <c r="N6286" i="1" s="1"/>
  <c r="J6290" i="1"/>
  <c r="N6290" i="1" s="1"/>
  <c r="J6294" i="1"/>
  <c r="N6294" i="1" s="1"/>
  <c r="J6298" i="1"/>
  <c r="N6298" i="1" s="1"/>
  <c r="J6302" i="1"/>
  <c r="J6306" i="1"/>
  <c r="N6306" i="1" s="1"/>
  <c r="J6310" i="1"/>
  <c r="J6314" i="1"/>
  <c r="N6314" i="1" s="1"/>
  <c r="J6318" i="1"/>
  <c r="J6322" i="1"/>
  <c r="N6322" i="1" s="1"/>
  <c r="J6326" i="1"/>
  <c r="J6330" i="1"/>
  <c r="N6330" i="1" s="1"/>
  <c r="J6334" i="1"/>
  <c r="J6338" i="1"/>
  <c r="N6338" i="1" s="1"/>
  <c r="J6342" i="1"/>
  <c r="J6346" i="1"/>
  <c r="N6346" i="1" s="1"/>
  <c r="J6350" i="1"/>
  <c r="J6354" i="1"/>
  <c r="N6354" i="1" s="1"/>
  <c r="J6358" i="1"/>
  <c r="N6358" i="1" s="1"/>
  <c r="J6362" i="1"/>
  <c r="N6362" i="1" s="1"/>
  <c r="J6366" i="1"/>
  <c r="J6370" i="1"/>
  <c r="N6370" i="1" s="1"/>
  <c r="J6374" i="1"/>
  <c r="N6374" i="1" s="1"/>
  <c r="J6378" i="1"/>
  <c r="N6378" i="1" s="1"/>
  <c r="J6382" i="1"/>
  <c r="J6386" i="1"/>
  <c r="N6386" i="1" s="1"/>
  <c r="J6390" i="1"/>
  <c r="J6394" i="1"/>
  <c r="N6394" i="1" s="1"/>
  <c r="J6398" i="1"/>
  <c r="J6402" i="1"/>
  <c r="N6402" i="1" s="1"/>
  <c r="J6406" i="1"/>
  <c r="N6406" i="1" s="1"/>
  <c r="J6410" i="1"/>
  <c r="N6410" i="1" s="1"/>
  <c r="J6414" i="1"/>
  <c r="J6418" i="1"/>
  <c r="N6418" i="1" s="1"/>
  <c r="J6422" i="1"/>
  <c r="J6426" i="1"/>
  <c r="N6426" i="1" s="1"/>
  <c r="J6430" i="1"/>
  <c r="J6434" i="1"/>
  <c r="N6434" i="1" s="1"/>
  <c r="J6438" i="1"/>
  <c r="N6438" i="1" s="1"/>
  <c r="J6442" i="1"/>
  <c r="N6442" i="1" s="1"/>
  <c r="J6446" i="1"/>
  <c r="J6450" i="1"/>
  <c r="N6450" i="1" s="1"/>
  <c r="J6454" i="1"/>
  <c r="N6454" i="1" s="1"/>
  <c r="J6458" i="1"/>
  <c r="N6458" i="1" s="1"/>
  <c r="J6462" i="1"/>
  <c r="J6466" i="1"/>
  <c r="N6466" i="1" s="1"/>
  <c r="J6470" i="1"/>
  <c r="N6470" i="1" s="1"/>
  <c r="J6474" i="1"/>
  <c r="N6474" i="1" s="1"/>
  <c r="J6478" i="1"/>
  <c r="J6482" i="1"/>
  <c r="N6482" i="1" s="1"/>
  <c r="J6486" i="1"/>
  <c r="N6486" i="1" s="1"/>
  <c r="J6490" i="1"/>
  <c r="N6490" i="1" s="1"/>
  <c r="J6494" i="1"/>
  <c r="J6498" i="1"/>
  <c r="N6498" i="1" s="1"/>
  <c r="J6502" i="1"/>
  <c r="N6502" i="1" s="1"/>
  <c r="J6506" i="1"/>
  <c r="N6506" i="1" s="1"/>
  <c r="J6510" i="1"/>
  <c r="J6514" i="1"/>
  <c r="N6514" i="1" s="1"/>
  <c r="J6518" i="1"/>
  <c r="J6522" i="1"/>
  <c r="N6522" i="1" s="1"/>
  <c r="J6526" i="1"/>
  <c r="J6530" i="1"/>
  <c r="N6530" i="1" s="1"/>
  <c r="J6534" i="1"/>
  <c r="N6534" i="1" s="1"/>
  <c r="J6538" i="1"/>
  <c r="N6538" i="1" s="1"/>
  <c r="J6542" i="1"/>
  <c r="J6546" i="1"/>
  <c r="N6546" i="1" s="1"/>
  <c r="J6550" i="1"/>
  <c r="N6550" i="1" s="1"/>
  <c r="J6554" i="1"/>
  <c r="N6554" i="1" s="1"/>
  <c r="J6558" i="1"/>
  <c r="J6562" i="1"/>
  <c r="N6562" i="1" s="1"/>
  <c r="J6566" i="1"/>
  <c r="N6566" i="1" s="1"/>
  <c r="J6570" i="1"/>
  <c r="N6570" i="1" s="1"/>
  <c r="J6574" i="1"/>
  <c r="J6578" i="1"/>
  <c r="N6578" i="1" s="1"/>
  <c r="J6582" i="1"/>
  <c r="J6586" i="1"/>
  <c r="N6586" i="1" s="1"/>
  <c r="J6590" i="1"/>
  <c r="J6594" i="1"/>
  <c r="N6594" i="1" s="1"/>
  <c r="J6598" i="1"/>
  <c r="N6598" i="1" s="1"/>
  <c r="J6602" i="1"/>
  <c r="N6602" i="1" s="1"/>
  <c r="J6606" i="1"/>
  <c r="J5156" i="1"/>
  <c r="J5172" i="1"/>
  <c r="J5188" i="1"/>
  <c r="J5204" i="1"/>
  <c r="J5220" i="1"/>
  <c r="J5236" i="1"/>
  <c r="J5252" i="1"/>
  <c r="J5268" i="1"/>
  <c r="N5268" i="1" s="1"/>
  <c r="J5284" i="1"/>
  <c r="J5300" i="1"/>
  <c r="J5316" i="1"/>
  <c r="J5332" i="1"/>
  <c r="N5332" i="1" s="1"/>
  <c r="J5348" i="1"/>
  <c r="J5364" i="1"/>
  <c r="J5380" i="1"/>
  <c r="J5396" i="1"/>
  <c r="N5396" i="1" s="1"/>
  <c r="J5412" i="1"/>
  <c r="J5424" i="1"/>
  <c r="J5432" i="1"/>
  <c r="J5440" i="1"/>
  <c r="J5448" i="1"/>
  <c r="J5456" i="1"/>
  <c r="J5464" i="1"/>
  <c r="N5464" i="1" s="1"/>
  <c r="J5472" i="1"/>
  <c r="J5480" i="1"/>
  <c r="N5480" i="1" s="1"/>
  <c r="J5488" i="1"/>
  <c r="J5496" i="1"/>
  <c r="N5496" i="1" s="1"/>
  <c r="J5504" i="1"/>
  <c r="J5512" i="1"/>
  <c r="N5512" i="1" s="1"/>
  <c r="J5520" i="1"/>
  <c r="J5528" i="1"/>
  <c r="J5536" i="1"/>
  <c r="J5544" i="1"/>
  <c r="N5544" i="1" s="1"/>
  <c r="J5552" i="1"/>
  <c r="J5560" i="1"/>
  <c r="J5568" i="1"/>
  <c r="N5568" i="1" s="1"/>
  <c r="J5576" i="1"/>
  <c r="N5576" i="1" s="1"/>
  <c r="J5584" i="1"/>
  <c r="J5592" i="1"/>
  <c r="J5600" i="1"/>
  <c r="N5600" i="1" s="1"/>
  <c r="J5608" i="1"/>
  <c r="J5616" i="1"/>
  <c r="J5624" i="1"/>
  <c r="N5624" i="1" s="1"/>
  <c r="J5632" i="1"/>
  <c r="J5640" i="1"/>
  <c r="J5648" i="1"/>
  <c r="N5648" i="1" s="1"/>
  <c r="J5656" i="1"/>
  <c r="J5664" i="1"/>
  <c r="J5672" i="1"/>
  <c r="N5672" i="1" s="1"/>
  <c r="J5680" i="1"/>
  <c r="J5688" i="1"/>
  <c r="J5696" i="1"/>
  <c r="N5696" i="1" s="1"/>
  <c r="J5704" i="1"/>
  <c r="N5704" i="1" s="1"/>
  <c r="J5712" i="1"/>
  <c r="N5712" i="1" s="1"/>
  <c r="J5720" i="1"/>
  <c r="N5720" i="1" s="1"/>
  <c r="J5728" i="1"/>
  <c r="N5728" i="1" s="1"/>
  <c r="J5736" i="1"/>
  <c r="N5736" i="1" s="1"/>
  <c r="J5744" i="1"/>
  <c r="N5744" i="1" s="1"/>
  <c r="J5752" i="1"/>
  <c r="N5752" i="1" s="1"/>
  <c r="J5760" i="1"/>
  <c r="N5760" i="1" s="1"/>
  <c r="J5768" i="1"/>
  <c r="N5768" i="1" s="1"/>
  <c r="J5776" i="1"/>
  <c r="N5776" i="1" s="1"/>
  <c r="J5784" i="1"/>
  <c r="N5784" i="1" s="1"/>
  <c r="J5792" i="1"/>
  <c r="N5792" i="1" s="1"/>
  <c r="J5800" i="1"/>
  <c r="N5800" i="1" s="1"/>
  <c r="J5808" i="1"/>
  <c r="N5808" i="1" s="1"/>
  <c r="J5816" i="1"/>
  <c r="N5816" i="1" s="1"/>
  <c r="J5824" i="1"/>
  <c r="N5824" i="1" s="1"/>
  <c r="J5832" i="1"/>
  <c r="N5832" i="1" s="1"/>
  <c r="J5840" i="1"/>
  <c r="N5840" i="1" s="1"/>
  <c r="J5848" i="1"/>
  <c r="N5848" i="1" s="1"/>
  <c r="J5856" i="1"/>
  <c r="N5856" i="1" s="1"/>
  <c r="J5864" i="1"/>
  <c r="N5864" i="1" s="1"/>
  <c r="J5872" i="1"/>
  <c r="N5872" i="1" s="1"/>
  <c r="J5880" i="1"/>
  <c r="N5880" i="1" s="1"/>
  <c r="J5888" i="1"/>
  <c r="N5888" i="1" s="1"/>
  <c r="J5896" i="1"/>
  <c r="N5896" i="1" s="1"/>
  <c r="J5904" i="1"/>
  <c r="N5904" i="1" s="1"/>
  <c r="J5912" i="1"/>
  <c r="N5912" i="1" s="1"/>
  <c r="J5920" i="1"/>
  <c r="N5920" i="1" s="1"/>
  <c r="J5928" i="1"/>
  <c r="N5928" i="1" s="1"/>
  <c r="J5936" i="1"/>
  <c r="N5936" i="1" s="1"/>
  <c r="J5944" i="1"/>
  <c r="N5944" i="1" s="1"/>
  <c r="J5952" i="1"/>
  <c r="N5952" i="1" s="1"/>
  <c r="J5960" i="1"/>
  <c r="N5960" i="1" s="1"/>
  <c r="J5968" i="1"/>
  <c r="N5968" i="1" s="1"/>
  <c r="J5976" i="1"/>
  <c r="N5976" i="1" s="1"/>
  <c r="J5984" i="1"/>
  <c r="N5984" i="1" s="1"/>
  <c r="J5992" i="1"/>
  <c r="N5992" i="1" s="1"/>
  <c r="J6000" i="1"/>
  <c r="N6000" i="1" s="1"/>
  <c r="J6008" i="1"/>
  <c r="N6008" i="1" s="1"/>
  <c r="J6016" i="1"/>
  <c r="N6016" i="1" s="1"/>
  <c r="J6024" i="1"/>
  <c r="N6024" i="1" s="1"/>
  <c r="J6032" i="1"/>
  <c r="N6032" i="1" s="1"/>
  <c r="J6040" i="1"/>
  <c r="N6040" i="1" s="1"/>
  <c r="J6048" i="1"/>
  <c r="N6048" i="1" s="1"/>
  <c r="J6056" i="1"/>
  <c r="N6056" i="1" s="1"/>
  <c r="J6064" i="1"/>
  <c r="N6064" i="1" s="1"/>
  <c r="J6072" i="1"/>
  <c r="N6072" i="1" s="1"/>
  <c r="J6080" i="1"/>
  <c r="N6080" i="1" s="1"/>
  <c r="J6088" i="1"/>
  <c r="N6088" i="1" s="1"/>
  <c r="J6096" i="1"/>
  <c r="N6096" i="1" s="1"/>
  <c r="J6104" i="1"/>
  <c r="N6104" i="1" s="1"/>
  <c r="J6112" i="1"/>
  <c r="N6112" i="1" s="1"/>
  <c r="J6120" i="1"/>
  <c r="N6120" i="1" s="1"/>
  <c r="J6128" i="1"/>
  <c r="N6128" i="1" s="1"/>
  <c r="J6136" i="1"/>
  <c r="N6136" i="1" s="1"/>
  <c r="J6144" i="1"/>
  <c r="N6144" i="1" s="1"/>
  <c r="J6152" i="1"/>
  <c r="N6152" i="1" s="1"/>
  <c r="J6160" i="1"/>
  <c r="N6160" i="1" s="1"/>
  <c r="J6168" i="1"/>
  <c r="N6168" i="1" s="1"/>
  <c r="J6176" i="1"/>
  <c r="N6176" i="1" s="1"/>
  <c r="J6184" i="1"/>
  <c r="N6184" i="1" s="1"/>
  <c r="J6192" i="1"/>
  <c r="N6192" i="1" s="1"/>
  <c r="J6200" i="1"/>
  <c r="N6200" i="1" s="1"/>
  <c r="J6208" i="1"/>
  <c r="N6208" i="1" s="1"/>
  <c r="J6216" i="1"/>
  <c r="N6216" i="1" s="1"/>
  <c r="J6224" i="1"/>
  <c r="N6224" i="1" s="1"/>
  <c r="J6232" i="1"/>
  <c r="N6232" i="1" s="1"/>
  <c r="J6240" i="1"/>
  <c r="N6240" i="1" s="1"/>
  <c r="J6248" i="1"/>
  <c r="N6248" i="1" s="1"/>
  <c r="J6256" i="1"/>
  <c r="N6256" i="1" s="1"/>
  <c r="J6264" i="1"/>
  <c r="N6264" i="1" s="1"/>
  <c r="J6272" i="1"/>
  <c r="N6272" i="1" s="1"/>
  <c r="J6280" i="1"/>
  <c r="N6280" i="1" s="1"/>
  <c r="J6288" i="1"/>
  <c r="N6288" i="1" s="1"/>
  <c r="J6296" i="1"/>
  <c r="N6296" i="1" s="1"/>
  <c r="J6304" i="1"/>
  <c r="N6304" i="1" s="1"/>
  <c r="J6312" i="1"/>
  <c r="N6312" i="1" s="1"/>
  <c r="J6320" i="1"/>
  <c r="N6320" i="1" s="1"/>
  <c r="J6328" i="1"/>
  <c r="N6328" i="1" s="1"/>
  <c r="J6336" i="1"/>
  <c r="N6336" i="1" s="1"/>
  <c r="J6344" i="1"/>
  <c r="N6344" i="1" s="1"/>
  <c r="J6352" i="1"/>
  <c r="N6352" i="1" s="1"/>
  <c r="J6360" i="1"/>
  <c r="N6360" i="1" s="1"/>
  <c r="J6368" i="1"/>
  <c r="N6368" i="1" s="1"/>
  <c r="J6376" i="1"/>
  <c r="N6376" i="1" s="1"/>
  <c r="J6384" i="1"/>
  <c r="N6384" i="1" s="1"/>
  <c r="J6392" i="1"/>
  <c r="N6392" i="1" s="1"/>
  <c r="J6400" i="1"/>
  <c r="N6400" i="1" s="1"/>
  <c r="J6408" i="1"/>
  <c r="N6408" i="1" s="1"/>
  <c r="J6416" i="1"/>
  <c r="N6416" i="1" s="1"/>
  <c r="J6424" i="1"/>
  <c r="N6424" i="1" s="1"/>
  <c r="J6432" i="1"/>
  <c r="N6432" i="1" s="1"/>
  <c r="J6440" i="1"/>
  <c r="N6440" i="1" s="1"/>
  <c r="J6448" i="1"/>
  <c r="N6448" i="1" s="1"/>
  <c r="J6456" i="1"/>
  <c r="N6456" i="1" s="1"/>
  <c r="J6464" i="1"/>
  <c r="N6464" i="1" s="1"/>
  <c r="J6472" i="1"/>
  <c r="N6472" i="1" s="1"/>
  <c r="J6480" i="1"/>
  <c r="N6480" i="1" s="1"/>
  <c r="J6488" i="1"/>
  <c r="N6488" i="1" s="1"/>
  <c r="J6496" i="1"/>
  <c r="N6496" i="1" s="1"/>
  <c r="J6504" i="1"/>
  <c r="N6504" i="1" s="1"/>
  <c r="J6512" i="1"/>
  <c r="N6512" i="1" s="1"/>
  <c r="J6520" i="1"/>
  <c r="N6520" i="1" s="1"/>
  <c r="J6528" i="1"/>
  <c r="N6528" i="1" s="1"/>
  <c r="J6536" i="1"/>
  <c r="N6536" i="1" s="1"/>
  <c r="J6544" i="1"/>
  <c r="N6544" i="1" s="1"/>
  <c r="J6552" i="1"/>
  <c r="N6552" i="1" s="1"/>
  <c r="J6560" i="1"/>
  <c r="N6560" i="1" s="1"/>
  <c r="J6568" i="1"/>
  <c r="N6568" i="1" s="1"/>
  <c r="J6576" i="1"/>
  <c r="N6576" i="1" s="1"/>
  <c r="J6584" i="1"/>
  <c r="N6584" i="1" s="1"/>
  <c r="J6592" i="1"/>
  <c r="N6592" i="1" s="1"/>
  <c r="J6600" i="1"/>
  <c r="N6600" i="1" s="1"/>
  <c r="J6608" i="1"/>
  <c r="N6608" i="1" s="1"/>
  <c r="J6612" i="1"/>
  <c r="J6616" i="1"/>
  <c r="N6616" i="1" s="1"/>
  <c r="J6620" i="1"/>
  <c r="J6624" i="1"/>
  <c r="N6624" i="1" s="1"/>
  <c r="J6628" i="1"/>
  <c r="J6632" i="1"/>
  <c r="N6632" i="1" s="1"/>
  <c r="J6636" i="1"/>
  <c r="J6640" i="1"/>
  <c r="N6640" i="1" s="1"/>
  <c r="J6644" i="1"/>
  <c r="J6648" i="1"/>
  <c r="N6648" i="1" s="1"/>
  <c r="J6652" i="1"/>
  <c r="J6656" i="1"/>
  <c r="N6656" i="1" s="1"/>
  <c r="J6660" i="1"/>
  <c r="N6660" i="1" s="1"/>
  <c r="J6664" i="1"/>
  <c r="N6664" i="1" s="1"/>
  <c r="J6668" i="1"/>
  <c r="J6672" i="1"/>
  <c r="N6672" i="1" s="1"/>
  <c r="J6676" i="1"/>
  <c r="J6680" i="1"/>
  <c r="N6680" i="1" s="1"/>
  <c r="J6684" i="1"/>
  <c r="J6688" i="1"/>
  <c r="N6688" i="1" s="1"/>
  <c r="J6692" i="1"/>
  <c r="N6692" i="1" s="1"/>
  <c r="J6696" i="1"/>
  <c r="N6696" i="1" s="1"/>
  <c r="J6700" i="1"/>
  <c r="J6704" i="1"/>
  <c r="N6704" i="1" s="1"/>
  <c r="J6708" i="1"/>
  <c r="N6708" i="1" s="1"/>
  <c r="J6712" i="1"/>
  <c r="N6712" i="1" s="1"/>
  <c r="J6716" i="1"/>
  <c r="J6720" i="1"/>
  <c r="N6720" i="1" s="1"/>
  <c r="J6724" i="1"/>
  <c r="J6728" i="1"/>
  <c r="N6728" i="1" s="1"/>
  <c r="J6732" i="1"/>
  <c r="J6736" i="1"/>
  <c r="N6736" i="1" s="1"/>
  <c r="J6740" i="1"/>
  <c r="N6740" i="1" s="1"/>
  <c r="J6744" i="1"/>
  <c r="N6744" i="1" s="1"/>
  <c r="J6748" i="1"/>
  <c r="J6752" i="1"/>
  <c r="N6752" i="1" s="1"/>
  <c r="J6756" i="1"/>
  <c r="J6760" i="1"/>
  <c r="N6760" i="1" s="1"/>
  <c r="J6764" i="1"/>
  <c r="N6764" i="1" s="1"/>
  <c r="J6768" i="1"/>
  <c r="N6768" i="1" s="1"/>
  <c r="J6772" i="1"/>
  <c r="J6776" i="1"/>
  <c r="N6776" i="1" s="1"/>
  <c r="J6780" i="1"/>
  <c r="J6784" i="1"/>
  <c r="N6784" i="1" s="1"/>
  <c r="J6788" i="1"/>
  <c r="J6792" i="1"/>
  <c r="N6792" i="1" s="1"/>
  <c r="J6796" i="1"/>
  <c r="N6796" i="1" s="1"/>
  <c r="J6800" i="1"/>
  <c r="N6800" i="1" s="1"/>
  <c r="J6804" i="1"/>
  <c r="J6808" i="1"/>
  <c r="N6808" i="1" s="1"/>
  <c r="J6812" i="1"/>
  <c r="J6816" i="1"/>
  <c r="N6816" i="1" s="1"/>
  <c r="J6820" i="1"/>
  <c r="J6824" i="1"/>
  <c r="N6824" i="1" s="1"/>
  <c r="J6828" i="1"/>
  <c r="N6828" i="1" s="1"/>
  <c r="J6832" i="1"/>
  <c r="N6832" i="1" s="1"/>
  <c r="J6836" i="1"/>
  <c r="J6840" i="1"/>
  <c r="N6840" i="1" s="1"/>
  <c r="J6844" i="1"/>
  <c r="J6848" i="1"/>
  <c r="N6848" i="1" s="1"/>
  <c r="J6852" i="1"/>
  <c r="J6856" i="1"/>
  <c r="N6856" i="1" s="1"/>
  <c r="J6860" i="1"/>
  <c r="J6864" i="1"/>
  <c r="N6864" i="1" s="1"/>
  <c r="J6868" i="1"/>
  <c r="J6872" i="1"/>
  <c r="N6872" i="1" s="1"/>
  <c r="J6876" i="1"/>
  <c r="J6880" i="1"/>
  <c r="N6880" i="1" s="1"/>
  <c r="J6884" i="1"/>
  <c r="N6884" i="1" s="1"/>
  <c r="J6888" i="1"/>
  <c r="N6888" i="1" s="1"/>
  <c r="J6892" i="1"/>
  <c r="J6896" i="1"/>
  <c r="N6896" i="1" s="1"/>
  <c r="J6900" i="1"/>
  <c r="J6904" i="1"/>
  <c r="N6904" i="1" s="1"/>
  <c r="J6908" i="1"/>
  <c r="J6912" i="1"/>
  <c r="N6912" i="1" s="1"/>
  <c r="J6916" i="1"/>
  <c r="N6916" i="1" s="1"/>
  <c r="J6920" i="1"/>
  <c r="N6920" i="1" s="1"/>
  <c r="J6924" i="1"/>
  <c r="J6928" i="1"/>
  <c r="N6928" i="1" s="1"/>
  <c r="J6932" i="1"/>
  <c r="J6936" i="1"/>
  <c r="N6936" i="1" s="1"/>
  <c r="J6940" i="1"/>
  <c r="N6940" i="1" s="1"/>
  <c r="J6944" i="1"/>
  <c r="N6944" i="1" s="1"/>
  <c r="J6948" i="1"/>
  <c r="J6952" i="1"/>
  <c r="N6952" i="1" s="1"/>
  <c r="J6956" i="1"/>
  <c r="J6960" i="1"/>
  <c r="N6960" i="1" s="1"/>
  <c r="J6964" i="1"/>
  <c r="J6968" i="1"/>
  <c r="N6968" i="1" s="1"/>
  <c r="J6972" i="1"/>
  <c r="J6976" i="1"/>
  <c r="N6976" i="1" s="1"/>
  <c r="J6980" i="1"/>
  <c r="J6984" i="1"/>
  <c r="N6984" i="1" s="1"/>
  <c r="J6988" i="1"/>
  <c r="J6992" i="1"/>
  <c r="N6992" i="1" s="1"/>
  <c r="J6996" i="1"/>
  <c r="N6996" i="1" s="1"/>
  <c r="J7000" i="1"/>
  <c r="N7000" i="1" s="1"/>
  <c r="J7004" i="1"/>
  <c r="N7004" i="1" s="1"/>
  <c r="J7008" i="1"/>
  <c r="N7008" i="1" s="1"/>
  <c r="J7012" i="1"/>
  <c r="J7016" i="1"/>
  <c r="N7016" i="1" s="1"/>
  <c r="J7020" i="1"/>
  <c r="N7020" i="1" s="1"/>
  <c r="J7024" i="1"/>
  <c r="N7024" i="1" s="1"/>
  <c r="J7028" i="1"/>
  <c r="J7032" i="1"/>
  <c r="N7032" i="1" s="1"/>
  <c r="J7036" i="1"/>
  <c r="J7040" i="1"/>
  <c r="N7040" i="1" s="1"/>
  <c r="J7044" i="1"/>
  <c r="N7044" i="1" s="1"/>
  <c r="J7048" i="1"/>
  <c r="N7048" i="1" s="1"/>
  <c r="J7052" i="1"/>
  <c r="J7056" i="1"/>
  <c r="N7056" i="1" s="1"/>
  <c r="J7060" i="1"/>
  <c r="N7060" i="1" s="1"/>
  <c r="J7064" i="1"/>
  <c r="N7064" i="1" s="1"/>
  <c r="J7068" i="1"/>
  <c r="N7068" i="1" s="1"/>
  <c r="J7072" i="1"/>
  <c r="N7072" i="1" s="1"/>
  <c r="J7076" i="1"/>
  <c r="J7080" i="1"/>
  <c r="N7080" i="1" s="1"/>
  <c r="J7084" i="1"/>
  <c r="N7084" i="1" s="1"/>
  <c r="J7088" i="1"/>
  <c r="N7088" i="1" s="1"/>
  <c r="J7092" i="1"/>
  <c r="J7096" i="1"/>
  <c r="N7096" i="1" s="1"/>
  <c r="J7100" i="1"/>
  <c r="N7100" i="1" s="1"/>
  <c r="J7104" i="1"/>
  <c r="N7104" i="1" s="1"/>
  <c r="J7108" i="1"/>
  <c r="J7112" i="1"/>
  <c r="N7112" i="1" s="1"/>
  <c r="J7116" i="1"/>
  <c r="J7120" i="1"/>
  <c r="N7120" i="1" s="1"/>
  <c r="J7124" i="1"/>
  <c r="J7128" i="1"/>
  <c r="N7128" i="1" s="1"/>
  <c r="J7132" i="1"/>
  <c r="J7136" i="1"/>
  <c r="N7136" i="1" s="1"/>
  <c r="J7140" i="1"/>
  <c r="J7144" i="1"/>
  <c r="N7144" i="1" s="1"/>
  <c r="J7148" i="1"/>
  <c r="N7148" i="1" s="1"/>
  <c r="J7152" i="1"/>
  <c r="N7152" i="1" s="1"/>
  <c r="J7156" i="1"/>
  <c r="J7160" i="1"/>
  <c r="N7160" i="1" s="1"/>
  <c r="J7164" i="1"/>
  <c r="N7164" i="1" s="1"/>
  <c r="J7168" i="1"/>
  <c r="N7168" i="1" s="1"/>
  <c r="J7172" i="1"/>
  <c r="J7176" i="1"/>
  <c r="N7176" i="1" s="1"/>
  <c r="J7180" i="1"/>
  <c r="N7180" i="1" s="1"/>
  <c r="J7184" i="1"/>
  <c r="N7184" i="1" s="1"/>
  <c r="J7188" i="1"/>
  <c r="J7192" i="1"/>
  <c r="N7192" i="1" s="1"/>
  <c r="J7196" i="1"/>
  <c r="J7200" i="1"/>
  <c r="N7200" i="1" s="1"/>
  <c r="J7204" i="1"/>
  <c r="N7204" i="1" s="1"/>
  <c r="J7208" i="1"/>
  <c r="N7208" i="1" s="1"/>
  <c r="J7212" i="1"/>
  <c r="J7216" i="1"/>
  <c r="N7216" i="1" s="1"/>
  <c r="J7220" i="1"/>
  <c r="J7224" i="1"/>
  <c r="N7224" i="1" s="1"/>
  <c r="J7228" i="1"/>
  <c r="J7232" i="1"/>
  <c r="N7232" i="1" s="1"/>
  <c r="J7236" i="1"/>
  <c r="J7240" i="1"/>
  <c r="N7240" i="1" s="1"/>
  <c r="J7244" i="1"/>
  <c r="J7248" i="1"/>
  <c r="N7248" i="1" s="1"/>
  <c r="J7252" i="1"/>
  <c r="J7256" i="1"/>
  <c r="N7256" i="1" s="1"/>
  <c r="J7260" i="1"/>
  <c r="J7264" i="1"/>
  <c r="N7264" i="1" s="1"/>
  <c r="J7268" i="1"/>
  <c r="J7272" i="1"/>
  <c r="N7272" i="1" s="1"/>
  <c r="J7276" i="1"/>
  <c r="N7276" i="1" s="1"/>
  <c r="J7280" i="1"/>
  <c r="N7280" i="1" s="1"/>
  <c r="J7284" i="1"/>
  <c r="J7288" i="1"/>
  <c r="N7288" i="1" s="1"/>
  <c r="J7292" i="1"/>
  <c r="N7292" i="1" s="1"/>
  <c r="J7296" i="1"/>
  <c r="N7296" i="1" s="1"/>
  <c r="J7300" i="1"/>
  <c r="J7304" i="1"/>
  <c r="N7304" i="1" s="1"/>
  <c r="J7308" i="1"/>
  <c r="J7312" i="1"/>
  <c r="N7312" i="1" s="1"/>
  <c r="J7316" i="1"/>
  <c r="J7320" i="1"/>
  <c r="N7320" i="1" s="1"/>
  <c r="J7324" i="1"/>
  <c r="J7328" i="1"/>
  <c r="N7328" i="1" s="1"/>
  <c r="J7332" i="1"/>
  <c r="N7332" i="1" s="1"/>
  <c r="J7336" i="1"/>
  <c r="N7336" i="1" s="1"/>
  <c r="J7340" i="1"/>
  <c r="J7344" i="1"/>
  <c r="N7344" i="1" s="1"/>
  <c r="J7348" i="1"/>
  <c r="J7352" i="1"/>
  <c r="N7352" i="1" s="1"/>
  <c r="J7356" i="1"/>
  <c r="J7360" i="1"/>
  <c r="N7360" i="1" s="1"/>
  <c r="J7364" i="1"/>
  <c r="J7368" i="1"/>
  <c r="N7368" i="1" s="1"/>
  <c r="J7372" i="1"/>
  <c r="J7376" i="1"/>
  <c r="N7376" i="1" s="1"/>
  <c r="J7380" i="1"/>
  <c r="J7384" i="1"/>
  <c r="N7384" i="1" s="1"/>
  <c r="J7388" i="1"/>
  <c r="J7392" i="1"/>
  <c r="N7392" i="1" s="1"/>
  <c r="J7396" i="1"/>
  <c r="J7400" i="1"/>
  <c r="N7400" i="1" s="1"/>
  <c r="J7404" i="1"/>
  <c r="J7408" i="1"/>
  <c r="N7408" i="1" s="1"/>
  <c r="J7412" i="1"/>
  <c r="J7416" i="1"/>
  <c r="N7416" i="1" s="1"/>
  <c r="J7420" i="1"/>
  <c r="J7424" i="1"/>
  <c r="N7424" i="1" s="1"/>
  <c r="J7428" i="1"/>
  <c r="J7432" i="1"/>
  <c r="N7432" i="1" s="1"/>
  <c r="J7436" i="1"/>
  <c r="N7436" i="1" s="1"/>
  <c r="J7440" i="1"/>
  <c r="N7440" i="1" s="1"/>
  <c r="J7444" i="1"/>
  <c r="J7448" i="1"/>
  <c r="N7448" i="1" s="1"/>
  <c r="J7452" i="1"/>
  <c r="N7452" i="1" s="1"/>
  <c r="J7456" i="1"/>
  <c r="N7456" i="1" s="1"/>
  <c r="J7460" i="1"/>
  <c r="N7460" i="1" s="1"/>
  <c r="J7464" i="1"/>
  <c r="N7464" i="1" s="1"/>
  <c r="J7468" i="1"/>
  <c r="J7472" i="1"/>
  <c r="N7472" i="1" s="1"/>
  <c r="J7476" i="1"/>
  <c r="N7476" i="1" s="1"/>
  <c r="J7480" i="1"/>
  <c r="N7480" i="1" s="1"/>
  <c r="J7484" i="1"/>
  <c r="J7488" i="1"/>
  <c r="N7488" i="1" s="1"/>
  <c r="J7492" i="1"/>
  <c r="N7492" i="1" s="1"/>
  <c r="J7496" i="1"/>
  <c r="N7496" i="1" s="1"/>
  <c r="J7500" i="1"/>
  <c r="J7504" i="1"/>
  <c r="N7504" i="1" s="1"/>
  <c r="J7508" i="1"/>
  <c r="J7512" i="1"/>
  <c r="N7512" i="1" s="1"/>
  <c r="J7516" i="1"/>
  <c r="N7516" i="1" s="1"/>
  <c r="J7520" i="1"/>
  <c r="N7520" i="1" s="1"/>
  <c r="J7524" i="1"/>
  <c r="J7528" i="1"/>
  <c r="N7528" i="1" s="1"/>
  <c r="J7532" i="1"/>
  <c r="J7536" i="1"/>
  <c r="N7536" i="1" s="1"/>
  <c r="J7540" i="1"/>
  <c r="N7540" i="1" s="1"/>
  <c r="J7544" i="1"/>
  <c r="N7544" i="1" s="1"/>
  <c r="J7548" i="1"/>
  <c r="J7552" i="1"/>
  <c r="N7552" i="1" s="1"/>
  <c r="J7556" i="1"/>
  <c r="J7560" i="1"/>
  <c r="N7560" i="1" s="1"/>
  <c r="J7564" i="1"/>
  <c r="J7568" i="1"/>
  <c r="N7568" i="1" s="1"/>
  <c r="J7572" i="1"/>
  <c r="J7576" i="1"/>
  <c r="N7576" i="1" s="1"/>
  <c r="J7580" i="1"/>
  <c r="N7580" i="1" s="1"/>
  <c r="J7584" i="1"/>
  <c r="N7584" i="1" s="1"/>
  <c r="J7588" i="1"/>
  <c r="J7592" i="1"/>
  <c r="N7592" i="1" s="1"/>
  <c r="J7596" i="1"/>
  <c r="J7600" i="1"/>
  <c r="N7600" i="1" s="1"/>
  <c r="J7604" i="1"/>
  <c r="J7608" i="1"/>
  <c r="N7608" i="1" s="1"/>
  <c r="J7612" i="1"/>
  <c r="J7616" i="1"/>
  <c r="N7616" i="1" s="1"/>
  <c r="J7620" i="1"/>
  <c r="J7624" i="1"/>
  <c r="N7624" i="1" s="1"/>
  <c r="J7628" i="1"/>
  <c r="N7628" i="1" s="1"/>
  <c r="J7632" i="1"/>
  <c r="N7632" i="1" s="1"/>
  <c r="J7636" i="1"/>
  <c r="J7640" i="1"/>
  <c r="N7640" i="1" s="1"/>
  <c r="J7644" i="1"/>
  <c r="N7644" i="1" s="1"/>
  <c r="J7648" i="1"/>
  <c r="N7648" i="1" s="1"/>
  <c r="J7652" i="1"/>
  <c r="J7656" i="1"/>
  <c r="N7656" i="1" s="1"/>
  <c r="J7660" i="1"/>
  <c r="J7664" i="1"/>
  <c r="N7664" i="1" s="1"/>
  <c r="J7668" i="1"/>
  <c r="N7668" i="1" s="1"/>
  <c r="J7672" i="1"/>
  <c r="N7672" i="1" s="1"/>
  <c r="J7676" i="1"/>
  <c r="J7680" i="1"/>
  <c r="N7680" i="1" s="1"/>
  <c r="J7684" i="1"/>
  <c r="J7688" i="1"/>
  <c r="N7688" i="1" s="1"/>
  <c r="J7692" i="1"/>
  <c r="N7692" i="1" s="1"/>
  <c r="J7696" i="1"/>
  <c r="N7696" i="1" s="1"/>
  <c r="J7700" i="1"/>
  <c r="J7704" i="1"/>
  <c r="N7704" i="1" s="1"/>
  <c r="J7708" i="1"/>
  <c r="N7708" i="1" s="1"/>
  <c r="J7712" i="1"/>
  <c r="N7712" i="1" s="1"/>
  <c r="J7716" i="1"/>
  <c r="J7720" i="1"/>
  <c r="N7720" i="1" s="1"/>
  <c r="J7724" i="1"/>
  <c r="J7728" i="1"/>
  <c r="N7728" i="1" s="1"/>
  <c r="J7732" i="1"/>
  <c r="J7736" i="1"/>
  <c r="N7736" i="1" s="1"/>
  <c r="J7740" i="1"/>
  <c r="J7744" i="1"/>
  <c r="N7744" i="1" s="1"/>
  <c r="J7748" i="1"/>
  <c r="J7752" i="1"/>
  <c r="N7752" i="1" s="1"/>
  <c r="J7756" i="1"/>
  <c r="J7760" i="1"/>
  <c r="N7760" i="1" s="1"/>
  <c r="J7764" i="1"/>
  <c r="N7764" i="1" s="1"/>
  <c r="J7768" i="1"/>
  <c r="N7768" i="1" s="1"/>
  <c r="J7772" i="1"/>
  <c r="J7776" i="1"/>
  <c r="N7776" i="1" s="1"/>
  <c r="J7780" i="1"/>
  <c r="N7780" i="1" s="1"/>
  <c r="J7784" i="1"/>
  <c r="N7784" i="1" s="1"/>
  <c r="J7788" i="1"/>
  <c r="J7792" i="1"/>
  <c r="N7792" i="1" s="1"/>
  <c r="J7796" i="1"/>
  <c r="N7796" i="1" s="1"/>
  <c r="J7800" i="1"/>
  <c r="N7800" i="1" s="1"/>
  <c r="J7804" i="1"/>
  <c r="J7808" i="1"/>
  <c r="N7808" i="1" s="1"/>
  <c r="J7812" i="1"/>
  <c r="N7812" i="1" s="1"/>
  <c r="J7816" i="1"/>
  <c r="N7816" i="1" s="1"/>
  <c r="J7820" i="1"/>
  <c r="J7824" i="1"/>
  <c r="N7824" i="1" s="1"/>
  <c r="J7828" i="1"/>
  <c r="J7832" i="1"/>
  <c r="N7832" i="1" s="1"/>
  <c r="J7836" i="1"/>
  <c r="J7840" i="1"/>
  <c r="N7840" i="1" s="1"/>
  <c r="J7844" i="1"/>
  <c r="J7848" i="1"/>
  <c r="N7848" i="1" s="1"/>
  <c r="J7852" i="1"/>
  <c r="N7852" i="1" s="1"/>
  <c r="J7856" i="1"/>
  <c r="N7856" i="1" s="1"/>
  <c r="J7860" i="1"/>
  <c r="J7864" i="1"/>
  <c r="N7864" i="1" s="1"/>
  <c r="J7868" i="1"/>
  <c r="J7872" i="1"/>
  <c r="N7872" i="1" s="1"/>
  <c r="J7876" i="1"/>
  <c r="J7880" i="1"/>
  <c r="N7880" i="1" s="1"/>
  <c r="J7884" i="1"/>
  <c r="N7884" i="1" s="1"/>
  <c r="J7888" i="1"/>
  <c r="N7888" i="1" s="1"/>
  <c r="J7892" i="1"/>
  <c r="J7896" i="1"/>
  <c r="N7896" i="1" s="1"/>
  <c r="J7900" i="1"/>
  <c r="N7900" i="1" s="1"/>
  <c r="J7904" i="1"/>
  <c r="N7904" i="1" s="1"/>
  <c r="J7908" i="1"/>
  <c r="J7912" i="1"/>
  <c r="N7912" i="1" s="1"/>
  <c r="J7916" i="1"/>
  <c r="J7920" i="1"/>
  <c r="N7920" i="1" s="1"/>
  <c r="J7924" i="1"/>
  <c r="J7928" i="1"/>
  <c r="N7928" i="1" s="1"/>
  <c r="J7932" i="1"/>
  <c r="J7936" i="1"/>
  <c r="N7936" i="1" s="1"/>
  <c r="J7940" i="1"/>
  <c r="J7944" i="1"/>
  <c r="N7944" i="1" s="1"/>
  <c r="J7948" i="1"/>
  <c r="J7952" i="1"/>
  <c r="N7952" i="1" s="1"/>
  <c r="J7956" i="1"/>
  <c r="N7956" i="1" s="1"/>
  <c r="J7960" i="1"/>
  <c r="N7960" i="1" s="1"/>
  <c r="J7964" i="1"/>
  <c r="J7968" i="1"/>
  <c r="N7968" i="1" s="1"/>
  <c r="J7972" i="1"/>
  <c r="N7972" i="1" s="1"/>
  <c r="J7976" i="1"/>
  <c r="N7976" i="1" s="1"/>
  <c r="J7980" i="1"/>
  <c r="J7984" i="1"/>
  <c r="N7984" i="1" s="1"/>
  <c r="J7988" i="1"/>
  <c r="J7992" i="1"/>
  <c r="N7992" i="1" s="1"/>
  <c r="J7996" i="1"/>
  <c r="N7996" i="1" s="1"/>
  <c r="J8000" i="1"/>
  <c r="N8000" i="1" s="1"/>
  <c r="J8004" i="1"/>
  <c r="J8008" i="1"/>
  <c r="N8008" i="1" s="1"/>
  <c r="J8012" i="1"/>
  <c r="N8012" i="1" s="1"/>
  <c r="J8016" i="1"/>
  <c r="N8016" i="1" s="1"/>
  <c r="J8020" i="1"/>
  <c r="J8024" i="1"/>
  <c r="N8024" i="1" s="1"/>
  <c r="J8028" i="1"/>
  <c r="N8028" i="1" s="1"/>
  <c r="J8032" i="1"/>
  <c r="N8032" i="1" s="1"/>
  <c r="J8036" i="1"/>
  <c r="J8040" i="1"/>
  <c r="N8040" i="1" s="1"/>
  <c r="J8044" i="1"/>
  <c r="N8044" i="1" s="1"/>
  <c r="J8048" i="1"/>
  <c r="N8048" i="1" s="1"/>
  <c r="J8052" i="1"/>
  <c r="J8056" i="1"/>
  <c r="N8056" i="1" s="1"/>
  <c r="J8060" i="1"/>
  <c r="J8064" i="1"/>
  <c r="N8064" i="1" s="1"/>
  <c r="J8068" i="1"/>
  <c r="J8072" i="1"/>
  <c r="N8072" i="1" s="1"/>
  <c r="J8076" i="1"/>
  <c r="J8080" i="1"/>
  <c r="N8080" i="1" s="1"/>
  <c r="J8084" i="1"/>
  <c r="J8088" i="1"/>
  <c r="N8088" i="1" s="1"/>
  <c r="J8092" i="1"/>
  <c r="J8096" i="1"/>
  <c r="N8096" i="1" s="1"/>
  <c r="J8100" i="1"/>
  <c r="J8104" i="1"/>
  <c r="N8104" i="1" s="1"/>
  <c r="J8108" i="1"/>
  <c r="J8112" i="1"/>
  <c r="N8112" i="1" s="1"/>
  <c r="J8116" i="1"/>
  <c r="J8120" i="1"/>
  <c r="N8120" i="1" s="1"/>
  <c r="J8124" i="1"/>
  <c r="J8128" i="1"/>
  <c r="N8128" i="1" s="1"/>
  <c r="J8132" i="1"/>
  <c r="J8136" i="1"/>
  <c r="N8136" i="1" s="1"/>
  <c r="J8140" i="1"/>
  <c r="N8140" i="1" s="1"/>
  <c r="J8144" i="1"/>
  <c r="N8144" i="1" s="1"/>
  <c r="J8148" i="1"/>
  <c r="J8152" i="1"/>
  <c r="N8152" i="1" s="1"/>
  <c r="J8156" i="1"/>
  <c r="J8160" i="1"/>
  <c r="N8160" i="1" s="1"/>
  <c r="J8164" i="1"/>
  <c r="N8164" i="1" s="1"/>
  <c r="J8168" i="1"/>
  <c r="N8168" i="1" s="1"/>
  <c r="J8172" i="1"/>
  <c r="J8176" i="1"/>
  <c r="N8176" i="1" s="1"/>
  <c r="J8180" i="1"/>
  <c r="J8184" i="1"/>
  <c r="N8184" i="1" s="1"/>
  <c r="J8188" i="1"/>
  <c r="N8188" i="1" s="1"/>
  <c r="J8192" i="1"/>
  <c r="N8192" i="1" s="1"/>
  <c r="J8196" i="1"/>
  <c r="J8200" i="1"/>
  <c r="N8200" i="1" s="1"/>
  <c r="J8204" i="1"/>
  <c r="N8204" i="1" s="1"/>
  <c r="J8208" i="1"/>
  <c r="N8208" i="1" s="1"/>
  <c r="J8212" i="1"/>
  <c r="J8216" i="1"/>
  <c r="N8216" i="1" s="1"/>
  <c r="J8220" i="1"/>
  <c r="J8224" i="1"/>
  <c r="N8224" i="1" s="1"/>
  <c r="J8228" i="1"/>
  <c r="J8232" i="1"/>
  <c r="N8232" i="1" s="1"/>
  <c r="J8236" i="1"/>
  <c r="J8240" i="1"/>
  <c r="N8240" i="1" s="1"/>
  <c r="J8244" i="1"/>
  <c r="J8248" i="1"/>
  <c r="N8248" i="1" s="1"/>
  <c r="J8252" i="1"/>
  <c r="J8256" i="1"/>
  <c r="N8256" i="1" s="1"/>
  <c r="J8260" i="1"/>
  <c r="N8260" i="1" s="1"/>
  <c r="J8264" i="1"/>
  <c r="N8264" i="1" s="1"/>
  <c r="J8268" i="1"/>
  <c r="J8272" i="1"/>
  <c r="N8272" i="1" s="1"/>
  <c r="J8276" i="1"/>
  <c r="N8276" i="1" s="1"/>
  <c r="J8280" i="1"/>
  <c r="N8280" i="1" s="1"/>
  <c r="J8284" i="1"/>
  <c r="J8288" i="1"/>
  <c r="N8288" i="1" s="1"/>
  <c r="J8292" i="1"/>
  <c r="J8296" i="1"/>
  <c r="N8296" i="1" s="1"/>
  <c r="J8300" i="1"/>
  <c r="J8304" i="1"/>
  <c r="N8304" i="1" s="1"/>
  <c r="J8308" i="1"/>
  <c r="N8308" i="1" s="1"/>
  <c r="J8312" i="1"/>
  <c r="N8312" i="1" s="1"/>
  <c r="J8316" i="1"/>
  <c r="J8320" i="1"/>
  <c r="N8320" i="1" s="1"/>
  <c r="J8324" i="1"/>
  <c r="N8324" i="1" s="1"/>
  <c r="J8328" i="1"/>
  <c r="N8328" i="1" s="1"/>
  <c r="J8332" i="1"/>
  <c r="J8336" i="1"/>
  <c r="N8336" i="1" s="1"/>
  <c r="J8340" i="1"/>
  <c r="J8344" i="1"/>
  <c r="N8344" i="1" s="1"/>
  <c r="J8348" i="1"/>
  <c r="N8348" i="1" s="1"/>
  <c r="J8352" i="1"/>
  <c r="N8352" i="1" s="1"/>
  <c r="J8356" i="1"/>
  <c r="J8360" i="1"/>
  <c r="N8360" i="1" s="1"/>
  <c r="J8364" i="1"/>
  <c r="N8364" i="1" s="1"/>
  <c r="J8368" i="1"/>
  <c r="N8368" i="1" s="1"/>
  <c r="J8372" i="1"/>
  <c r="J8376" i="1"/>
  <c r="N8376" i="1" s="1"/>
  <c r="J8380" i="1"/>
  <c r="N8380" i="1" s="1"/>
  <c r="J8384" i="1"/>
  <c r="N8384" i="1" s="1"/>
  <c r="J8388" i="1"/>
  <c r="J8392" i="1"/>
  <c r="N8392" i="1" s="1"/>
  <c r="J8396" i="1"/>
  <c r="N8396" i="1" s="1"/>
  <c r="J8400" i="1"/>
  <c r="N8400" i="1" s="1"/>
  <c r="J8404" i="1"/>
  <c r="J8408" i="1"/>
  <c r="N8408" i="1" s="1"/>
  <c r="J8412" i="1"/>
  <c r="J8416" i="1"/>
  <c r="N8416" i="1" s="1"/>
  <c r="J8420" i="1"/>
  <c r="N8420" i="1" s="1"/>
  <c r="J8424" i="1"/>
  <c r="N8424" i="1" s="1"/>
  <c r="J8428" i="1"/>
  <c r="J8432" i="1"/>
  <c r="N8432" i="1" s="1"/>
  <c r="J8436" i="1"/>
  <c r="J8440" i="1"/>
  <c r="N8440" i="1" s="1"/>
  <c r="J8444" i="1"/>
  <c r="N8444" i="1" s="1"/>
  <c r="J8448" i="1"/>
  <c r="N8448" i="1" s="1"/>
  <c r="J8452" i="1"/>
  <c r="J8456" i="1"/>
  <c r="N8456" i="1" s="1"/>
  <c r="J8460" i="1"/>
  <c r="J8464" i="1"/>
  <c r="N8464" i="1" s="1"/>
  <c r="J8468" i="1"/>
  <c r="N8468" i="1" s="1"/>
  <c r="J8472" i="1"/>
  <c r="N8472" i="1" s="1"/>
  <c r="J8476" i="1"/>
  <c r="J8480" i="1"/>
  <c r="N8480" i="1" s="1"/>
  <c r="J8484" i="1"/>
  <c r="J8488" i="1"/>
  <c r="N8488" i="1" s="1"/>
  <c r="J8492" i="1"/>
  <c r="J8496" i="1"/>
  <c r="N8496" i="1" s="1"/>
  <c r="J8500" i="1"/>
  <c r="N8500" i="1" s="1"/>
  <c r="J8504" i="1"/>
  <c r="N8504" i="1" s="1"/>
  <c r="J8508" i="1"/>
  <c r="J8512" i="1"/>
  <c r="N8512" i="1" s="1"/>
  <c r="J8516" i="1"/>
  <c r="J8520" i="1"/>
  <c r="N8520" i="1" s="1"/>
  <c r="J8524" i="1"/>
  <c r="J8528" i="1"/>
  <c r="N8528" i="1" s="1"/>
  <c r="J8532" i="1"/>
  <c r="J8536" i="1"/>
  <c r="N8536" i="1" s="1"/>
  <c r="J8540" i="1"/>
  <c r="J8544" i="1"/>
  <c r="N8544" i="1" s="1"/>
  <c r="J8548" i="1"/>
  <c r="J8552" i="1"/>
  <c r="N8552" i="1" s="1"/>
  <c r="J8556" i="1"/>
  <c r="J8560" i="1"/>
  <c r="N8560" i="1" s="1"/>
  <c r="J8564" i="1"/>
  <c r="N8564" i="1" s="1"/>
  <c r="J8568" i="1"/>
  <c r="N8568" i="1" s="1"/>
  <c r="J8572" i="1"/>
  <c r="J8576" i="1"/>
  <c r="N8576" i="1" s="1"/>
  <c r="J8580" i="1"/>
  <c r="J8584" i="1"/>
  <c r="N8584" i="1" s="1"/>
  <c r="J8588" i="1"/>
  <c r="J8592" i="1"/>
  <c r="N8592" i="1" s="1"/>
  <c r="J8596" i="1"/>
  <c r="J8600" i="1"/>
  <c r="N8600" i="1" s="1"/>
  <c r="J8604" i="1"/>
  <c r="J8608" i="1"/>
  <c r="N8608" i="1" s="1"/>
  <c r="J8612" i="1"/>
  <c r="J8616" i="1"/>
  <c r="N8616" i="1" s="1"/>
  <c r="J8620" i="1"/>
  <c r="J8624" i="1"/>
  <c r="N8624" i="1" s="1"/>
  <c r="J8628" i="1"/>
  <c r="J8632" i="1"/>
  <c r="N8632" i="1" s="1"/>
  <c r="J8636" i="1"/>
  <c r="J8640" i="1"/>
  <c r="N8640" i="1" s="1"/>
  <c r="J8644" i="1"/>
  <c r="N8644" i="1" s="1"/>
  <c r="J8648" i="1"/>
  <c r="N8648" i="1" s="1"/>
  <c r="J8652" i="1"/>
  <c r="J8656" i="1"/>
  <c r="N8656" i="1" s="1"/>
  <c r="J8660" i="1"/>
  <c r="J8664" i="1"/>
  <c r="N8664" i="1" s="1"/>
  <c r="J8668" i="1"/>
  <c r="J8672" i="1"/>
  <c r="N8672" i="1" s="1"/>
  <c r="J5160" i="1"/>
  <c r="J5176" i="1"/>
  <c r="N5176" i="1" s="1"/>
  <c r="J5192" i="1"/>
  <c r="N5192" i="1" s="1"/>
  <c r="J5208" i="1"/>
  <c r="N5208" i="1" s="1"/>
  <c r="J5224" i="1"/>
  <c r="N5224" i="1" s="1"/>
  <c r="J5240" i="1"/>
  <c r="J5256" i="1"/>
  <c r="N5256" i="1" s="1"/>
  <c r="J5272" i="1"/>
  <c r="J5288" i="1"/>
  <c r="J5304" i="1"/>
  <c r="N5304" i="1" s="1"/>
  <c r="J5320" i="1"/>
  <c r="N5320" i="1" s="1"/>
  <c r="J5336" i="1"/>
  <c r="N5336" i="1" s="1"/>
  <c r="J5352" i="1"/>
  <c r="N5352" i="1" s="1"/>
  <c r="J5368" i="1"/>
  <c r="N5368" i="1" s="1"/>
  <c r="J5384" i="1"/>
  <c r="J5400" i="1"/>
  <c r="N5400" i="1" s="1"/>
  <c r="J5416" i="1"/>
  <c r="J5425" i="1"/>
  <c r="N5425" i="1" s="1"/>
  <c r="J5433" i="1"/>
  <c r="N5433" i="1" s="1"/>
  <c r="J5441" i="1"/>
  <c r="N5441" i="1" s="1"/>
  <c r="J5449" i="1"/>
  <c r="N5449" i="1" s="1"/>
  <c r="J5457" i="1"/>
  <c r="N5457" i="1" s="1"/>
  <c r="J5465" i="1"/>
  <c r="N5465" i="1" s="1"/>
  <c r="J5473" i="1"/>
  <c r="N5473" i="1" s="1"/>
  <c r="J5481" i="1"/>
  <c r="N5481" i="1" s="1"/>
  <c r="J5489" i="1"/>
  <c r="N5489" i="1" s="1"/>
  <c r="J5497" i="1"/>
  <c r="N5497" i="1" s="1"/>
  <c r="J5505" i="1"/>
  <c r="N5505" i="1" s="1"/>
  <c r="J5513" i="1"/>
  <c r="N5513" i="1" s="1"/>
  <c r="J5521" i="1"/>
  <c r="N5521" i="1" s="1"/>
  <c r="J5529" i="1"/>
  <c r="N5529" i="1" s="1"/>
  <c r="J5537" i="1"/>
  <c r="N5537" i="1" s="1"/>
  <c r="J5545" i="1"/>
  <c r="N5545" i="1" s="1"/>
  <c r="J5553" i="1"/>
  <c r="N5553" i="1" s="1"/>
  <c r="J5561" i="1"/>
  <c r="N5561" i="1" s="1"/>
  <c r="J5569" i="1"/>
  <c r="N5569" i="1" s="1"/>
  <c r="J5577" i="1"/>
  <c r="N5577" i="1" s="1"/>
  <c r="J5585" i="1"/>
  <c r="N5585" i="1" s="1"/>
  <c r="J5593" i="1"/>
  <c r="N5593" i="1" s="1"/>
  <c r="J5601" i="1"/>
  <c r="N5601" i="1" s="1"/>
  <c r="J5609" i="1"/>
  <c r="N5609" i="1" s="1"/>
  <c r="J5617" i="1"/>
  <c r="N5617" i="1" s="1"/>
  <c r="J5625" i="1"/>
  <c r="N5625" i="1" s="1"/>
  <c r="J5633" i="1"/>
  <c r="N5633" i="1" s="1"/>
  <c r="J5641" i="1"/>
  <c r="N5641" i="1" s="1"/>
  <c r="J5649" i="1"/>
  <c r="N5649" i="1" s="1"/>
  <c r="J5657" i="1"/>
  <c r="N5657" i="1" s="1"/>
  <c r="J5665" i="1"/>
  <c r="N5665" i="1" s="1"/>
  <c r="J5673" i="1"/>
  <c r="N5673" i="1" s="1"/>
  <c r="J5681" i="1"/>
  <c r="N5681" i="1" s="1"/>
  <c r="J5689" i="1"/>
  <c r="N5689" i="1" s="1"/>
  <c r="J5697" i="1"/>
  <c r="N5697" i="1" s="1"/>
  <c r="J5705" i="1"/>
  <c r="N5705" i="1" s="1"/>
  <c r="J5713" i="1"/>
  <c r="N5713" i="1" s="1"/>
  <c r="J5721" i="1"/>
  <c r="N5721" i="1" s="1"/>
  <c r="J5729" i="1"/>
  <c r="N5729" i="1" s="1"/>
  <c r="J5737" i="1"/>
  <c r="N5737" i="1" s="1"/>
  <c r="J5745" i="1"/>
  <c r="N5745" i="1" s="1"/>
  <c r="J5753" i="1"/>
  <c r="N5753" i="1" s="1"/>
  <c r="J5761" i="1"/>
  <c r="N5761" i="1" s="1"/>
  <c r="J5769" i="1"/>
  <c r="N5769" i="1" s="1"/>
  <c r="J5777" i="1"/>
  <c r="N5777" i="1" s="1"/>
  <c r="J5785" i="1"/>
  <c r="N5785" i="1" s="1"/>
  <c r="J5793" i="1"/>
  <c r="N5793" i="1" s="1"/>
  <c r="J5801" i="1"/>
  <c r="N5801" i="1" s="1"/>
  <c r="J5809" i="1"/>
  <c r="N5809" i="1" s="1"/>
  <c r="J5817" i="1"/>
  <c r="N5817" i="1" s="1"/>
  <c r="J5825" i="1"/>
  <c r="N5825" i="1" s="1"/>
  <c r="J5833" i="1"/>
  <c r="N5833" i="1" s="1"/>
  <c r="J5841" i="1"/>
  <c r="N5841" i="1" s="1"/>
  <c r="J5849" i="1"/>
  <c r="N5849" i="1" s="1"/>
  <c r="J5857" i="1"/>
  <c r="N5857" i="1" s="1"/>
  <c r="J5865" i="1"/>
  <c r="N5865" i="1" s="1"/>
  <c r="J5873" i="1"/>
  <c r="N5873" i="1" s="1"/>
  <c r="J5881" i="1"/>
  <c r="N5881" i="1" s="1"/>
  <c r="J5889" i="1"/>
  <c r="N5889" i="1" s="1"/>
  <c r="J5897" i="1"/>
  <c r="N5897" i="1" s="1"/>
  <c r="J5905" i="1"/>
  <c r="N5905" i="1" s="1"/>
  <c r="J5913" i="1"/>
  <c r="N5913" i="1" s="1"/>
  <c r="J5921" i="1"/>
  <c r="N5921" i="1" s="1"/>
  <c r="J5929" i="1"/>
  <c r="N5929" i="1" s="1"/>
  <c r="J5937" i="1"/>
  <c r="N5937" i="1" s="1"/>
  <c r="J5945" i="1"/>
  <c r="N5945" i="1" s="1"/>
  <c r="J5953" i="1"/>
  <c r="N5953" i="1" s="1"/>
  <c r="J5961" i="1"/>
  <c r="N5961" i="1" s="1"/>
  <c r="J5969" i="1"/>
  <c r="N5969" i="1" s="1"/>
  <c r="J5977" i="1"/>
  <c r="N5977" i="1" s="1"/>
  <c r="J5985" i="1"/>
  <c r="N5985" i="1" s="1"/>
  <c r="J5993" i="1"/>
  <c r="N5993" i="1" s="1"/>
  <c r="J6001" i="1"/>
  <c r="N6001" i="1" s="1"/>
  <c r="J6009" i="1"/>
  <c r="N6009" i="1" s="1"/>
  <c r="J6017" i="1"/>
  <c r="N6017" i="1" s="1"/>
  <c r="J6025" i="1"/>
  <c r="N6025" i="1" s="1"/>
  <c r="J6033" i="1"/>
  <c r="N6033" i="1" s="1"/>
  <c r="J6041" i="1"/>
  <c r="N6041" i="1" s="1"/>
  <c r="J6049" i="1"/>
  <c r="N6049" i="1" s="1"/>
  <c r="J6057" i="1"/>
  <c r="N6057" i="1" s="1"/>
  <c r="J6065" i="1"/>
  <c r="N6065" i="1" s="1"/>
  <c r="J6073" i="1"/>
  <c r="N6073" i="1" s="1"/>
  <c r="J5148" i="1"/>
  <c r="J5164" i="1"/>
  <c r="J5180" i="1"/>
  <c r="J5196" i="1"/>
  <c r="N5196" i="1" s="1"/>
  <c r="J5212" i="1"/>
  <c r="J5228" i="1"/>
  <c r="J5244" i="1"/>
  <c r="N5244" i="1" s="1"/>
  <c r="J5260" i="1"/>
  <c r="J5276" i="1"/>
  <c r="J5292" i="1"/>
  <c r="J5308" i="1"/>
  <c r="J5324" i="1"/>
  <c r="J5340" i="1"/>
  <c r="J5356" i="1"/>
  <c r="J5372" i="1"/>
  <c r="J5388" i="1"/>
  <c r="N5388" i="1" s="1"/>
  <c r="J5404" i="1"/>
  <c r="J5420" i="1"/>
  <c r="J5428" i="1"/>
  <c r="J5436" i="1"/>
  <c r="J5444" i="1"/>
  <c r="J5452" i="1"/>
  <c r="N5452" i="1" s="1"/>
  <c r="J5460" i="1"/>
  <c r="J5468" i="1"/>
  <c r="J5476" i="1"/>
  <c r="J5484" i="1"/>
  <c r="J5492" i="1"/>
  <c r="J5500" i="1"/>
  <c r="J5508" i="1"/>
  <c r="J5516" i="1"/>
  <c r="J5524" i="1"/>
  <c r="N5524" i="1" s="1"/>
  <c r="J5532" i="1"/>
  <c r="J5540" i="1"/>
  <c r="J5548" i="1"/>
  <c r="J5556" i="1"/>
  <c r="N5556" i="1" s="1"/>
  <c r="J5564" i="1"/>
  <c r="J5572" i="1"/>
  <c r="J5580" i="1"/>
  <c r="J5588" i="1"/>
  <c r="J5596" i="1"/>
  <c r="J5604" i="1"/>
  <c r="J5612" i="1"/>
  <c r="J5620" i="1"/>
  <c r="J5628" i="1"/>
  <c r="J5636" i="1"/>
  <c r="N5636" i="1" s="1"/>
  <c r="J5644" i="1"/>
  <c r="J5652" i="1"/>
  <c r="J5660" i="1"/>
  <c r="J5668" i="1"/>
  <c r="J5676" i="1"/>
  <c r="J5684" i="1"/>
  <c r="J5692" i="1"/>
  <c r="N5692" i="1" s="1"/>
  <c r="J5700" i="1"/>
  <c r="N5700" i="1" s="1"/>
  <c r="J5708" i="1"/>
  <c r="J5716" i="1"/>
  <c r="J5724" i="1"/>
  <c r="J5732" i="1"/>
  <c r="J5740" i="1"/>
  <c r="J5748" i="1"/>
  <c r="J5756" i="1"/>
  <c r="J5764" i="1"/>
  <c r="J5772" i="1"/>
  <c r="J5780" i="1"/>
  <c r="J5788" i="1"/>
  <c r="J5796" i="1"/>
  <c r="J5804" i="1"/>
  <c r="J5812" i="1"/>
  <c r="J5820" i="1"/>
  <c r="J5828" i="1"/>
  <c r="J5836" i="1"/>
  <c r="N5836" i="1" s="1"/>
  <c r="J5844" i="1"/>
  <c r="J5852" i="1"/>
  <c r="J5860" i="1"/>
  <c r="J5868" i="1"/>
  <c r="N5868" i="1" s="1"/>
  <c r="J5876" i="1"/>
  <c r="J5884" i="1"/>
  <c r="N5884" i="1" s="1"/>
  <c r="J5892" i="1"/>
  <c r="J5900" i="1"/>
  <c r="J5908" i="1"/>
  <c r="J5916" i="1"/>
  <c r="J5924" i="1"/>
  <c r="J5932" i="1"/>
  <c r="J5940" i="1"/>
  <c r="N5940" i="1" s="1"/>
  <c r="J5948" i="1"/>
  <c r="J5956" i="1"/>
  <c r="J5964" i="1"/>
  <c r="J5972" i="1"/>
  <c r="J5980" i="1"/>
  <c r="J5988" i="1"/>
  <c r="J5996" i="1"/>
  <c r="J6004" i="1"/>
  <c r="J6012" i="1"/>
  <c r="J6020" i="1"/>
  <c r="J6028" i="1"/>
  <c r="J6036" i="1"/>
  <c r="J6044" i="1"/>
  <c r="J6052" i="1"/>
  <c r="N6052" i="1" s="1"/>
  <c r="J6060" i="1"/>
  <c r="J6068" i="1"/>
  <c r="J6076" i="1"/>
  <c r="J6084" i="1"/>
  <c r="J6092" i="1"/>
  <c r="J6100" i="1"/>
  <c r="J6108" i="1"/>
  <c r="J6116" i="1"/>
  <c r="J6124" i="1"/>
  <c r="J6132" i="1"/>
  <c r="J6140" i="1"/>
  <c r="J6148" i="1"/>
  <c r="J6156" i="1"/>
  <c r="J6164" i="1"/>
  <c r="J6172" i="1"/>
  <c r="N6172" i="1" s="1"/>
  <c r="J6180" i="1"/>
  <c r="J6188" i="1"/>
  <c r="J6196" i="1"/>
  <c r="J6204" i="1"/>
  <c r="J6212" i="1"/>
  <c r="J6220" i="1"/>
  <c r="J6228" i="1"/>
  <c r="J6236" i="1"/>
  <c r="J6244" i="1"/>
  <c r="J6252" i="1"/>
  <c r="N6252" i="1" s="1"/>
  <c r="J6260" i="1"/>
  <c r="N6260" i="1" s="1"/>
  <c r="J6268" i="1"/>
  <c r="J6276" i="1"/>
  <c r="N6276" i="1" s="1"/>
  <c r="J6284" i="1"/>
  <c r="J6292" i="1"/>
  <c r="J6300" i="1"/>
  <c r="J6308" i="1"/>
  <c r="N6308" i="1" s="1"/>
  <c r="J6316" i="1"/>
  <c r="J6324" i="1"/>
  <c r="J6332" i="1"/>
  <c r="J6340" i="1"/>
  <c r="J6348" i="1"/>
  <c r="J6356" i="1"/>
  <c r="J6364" i="1"/>
  <c r="N6364" i="1" s="1"/>
  <c r="J6372" i="1"/>
  <c r="N6372" i="1" s="1"/>
  <c r="J6380" i="1"/>
  <c r="J6388" i="1"/>
  <c r="J6396" i="1"/>
  <c r="N6396" i="1" s="1"/>
  <c r="J6404" i="1"/>
  <c r="J6412" i="1"/>
  <c r="J6420" i="1"/>
  <c r="N6420" i="1" s="1"/>
  <c r="J6428" i="1"/>
  <c r="J6436" i="1"/>
  <c r="J6444" i="1"/>
  <c r="J6452" i="1"/>
  <c r="J6460" i="1"/>
  <c r="N6460" i="1" s="1"/>
  <c r="J6468" i="1"/>
  <c r="J6476" i="1"/>
  <c r="J6484" i="1"/>
  <c r="J6492" i="1"/>
  <c r="N6492" i="1" s="1"/>
  <c r="J6500" i="1"/>
  <c r="J6508" i="1"/>
  <c r="N6508" i="1" s="1"/>
  <c r="J6516" i="1"/>
  <c r="J6524" i="1"/>
  <c r="J6532" i="1"/>
  <c r="J6540" i="1"/>
  <c r="J6548" i="1"/>
  <c r="J6556" i="1"/>
  <c r="J6564" i="1"/>
  <c r="N6564" i="1" s="1"/>
  <c r="J6572" i="1"/>
  <c r="J6580" i="1"/>
  <c r="J6588" i="1"/>
  <c r="J6596" i="1"/>
  <c r="J6604" i="1"/>
  <c r="N6604" i="1" s="1"/>
  <c r="J6610" i="1"/>
  <c r="N6610" i="1" s="1"/>
  <c r="J6614" i="1"/>
  <c r="J6618" i="1"/>
  <c r="N6618" i="1" s="1"/>
  <c r="J6622" i="1"/>
  <c r="N6622" i="1" s="1"/>
  <c r="J6626" i="1"/>
  <c r="N6626" i="1" s="1"/>
  <c r="J6630" i="1"/>
  <c r="J6634" i="1"/>
  <c r="N6634" i="1" s="1"/>
  <c r="J6638" i="1"/>
  <c r="J6642" i="1"/>
  <c r="N6642" i="1" s="1"/>
  <c r="J6646" i="1"/>
  <c r="J6650" i="1"/>
  <c r="N6650" i="1" s="1"/>
  <c r="J6654" i="1"/>
  <c r="J6658" i="1"/>
  <c r="N6658" i="1" s="1"/>
  <c r="J6662" i="1"/>
  <c r="J6666" i="1"/>
  <c r="N6666" i="1" s="1"/>
  <c r="J6670" i="1"/>
  <c r="N6670" i="1" s="1"/>
  <c r="J6674" i="1"/>
  <c r="N6674" i="1" s="1"/>
  <c r="J6678" i="1"/>
  <c r="J6682" i="1"/>
  <c r="N6682" i="1" s="1"/>
  <c r="J6686" i="1"/>
  <c r="N6686" i="1" s="1"/>
  <c r="J6690" i="1"/>
  <c r="N6690" i="1" s="1"/>
  <c r="J6694" i="1"/>
  <c r="J6698" i="1"/>
  <c r="N6698" i="1" s="1"/>
  <c r="J6702" i="1"/>
  <c r="N6702" i="1" s="1"/>
  <c r="J6706" i="1"/>
  <c r="N6706" i="1" s="1"/>
  <c r="J6710" i="1"/>
  <c r="J6714" i="1"/>
  <c r="N6714" i="1" s="1"/>
  <c r="J6718" i="1"/>
  <c r="N6718" i="1" s="1"/>
  <c r="J6722" i="1"/>
  <c r="N6722" i="1" s="1"/>
  <c r="J6726" i="1"/>
  <c r="J6730" i="1"/>
  <c r="N6730" i="1" s="1"/>
  <c r="J6734" i="1"/>
  <c r="N6734" i="1" s="1"/>
  <c r="J6738" i="1"/>
  <c r="N6738" i="1" s="1"/>
  <c r="J6742" i="1"/>
  <c r="J6746" i="1"/>
  <c r="N6746" i="1" s="1"/>
  <c r="J6750" i="1"/>
  <c r="J6754" i="1"/>
  <c r="N6754" i="1" s="1"/>
  <c r="J6758" i="1"/>
  <c r="J6762" i="1"/>
  <c r="N6762" i="1" s="1"/>
  <c r="J6766" i="1"/>
  <c r="J6770" i="1"/>
  <c r="N6770" i="1" s="1"/>
  <c r="J6774" i="1"/>
  <c r="J6778" i="1"/>
  <c r="N6778" i="1" s="1"/>
  <c r="J6782" i="1"/>
  <c r="N6782" i="1" s="1"/>
  <c r="J6786" i="1"/>
  <c r="N6786" i="1" s="1"/>
  <c r="J6790" i="1"/>
  <c r="J6794" i="1"/>
  <c r="N6794" i="1" s="1"/>
  <c r="J6798" i="1"/>
  <c r="N6798" i="1" s="1"/>
  <c r="J6802" i="1"/>
  <c r="N6802" i="1" s="1"/>
  <c r="J6806" i="1"/>
  <c r="J6810" i="1"/>
  <c r="N6810" i="1" s="1"/>
  <c r="J6814" i="1"/>
  <c r="N6814" i="1" s="1"/>
  <c r="J6818" i="1"/>
  <c r="N6818" i="1" s="1"/>
  <c r="J6822" i="1"/>
  <c r="J6826" i="1"/>
  <c r="N6826" i="1" s="1"/>
  <c r="J6830" i="1"/>
  <c r="N6830" i="1" s="1"/>
  <c r="J6834" i="1"/>
  <c r="N6834" i="1" s="1"/>
  <c r="J6838" i="1"/>
  <c r="N6838" i="1" s="1"/>
  <c r="J6842" i="1"/>
  <c r="N6842" i="1" s="1"/>
  <c r="J6846" i="1"/>
  <c r="J6850" i="1"/>
  <c r="N6850" i="1" s="1"/>
  <c r="J6854" i="1"/>
  <c r="N6854" i="1" s="1"/>
  <c r="J6858" i="1"/>
  <c r="N6858" i="1" s="1"/>
  <c r="J6862" i="1"/>
  <c r="J6866" i="1"/>
  <c r="N6866" i="1" s="1"/>
  <c r="J6870" i="1"/>
  <c r="N6870" i="1" s="1"/>
  <c r="J6874" i="1"/>
  <c r="N6874" i="1" s="1"/>
  <c r="J6878" i="1"/>
  <c r="N6878" i="1" s="1"/>
  <c r="J6882" i="1"/>
  <c r="N6882" i="1" s="1"/>
  <c r="J6886" i="1"/>
  <c r="N6886" i="1" s="1"/>
  <c r="J6890" i="1"/>
  <c r="N6890" i="1" s="1"/>
  <c r="J6894" i="1"/>
  <c r="N6894" i="1" s="1"/>
  <c r="J6898" i="1"/>
  <c r="N6898" i="1" s="1"/>
  <c r="J6902" i="1"/>
  <c r="N6902" i="1" s="1"/>
  <c r="J6906" i="1"/>
  <c r="N6906" i="1" s="1"/>
  <c r="J6910" i="1"/>
  <c r="N6910" i="1" s="1"/>
  <c r="J6914" i="1"/>
  <c r="N6914" i="1" s="1"/>
  <c r="J6918" i="1"/>
  <c r="N6918" i="1" s="1"/>
  <c r="J6922" i="1"/>
  <c r="N6922" i="1" s="1"/>
  <c r="J6926" i="1"/>
  <c r="J6930" i="1"/>
  <c r="N6930" i="1" s="1"/>
  <c r="J6934" i="1"/>
  <c r="N6934" i="1" s="1"/>
  <c r="J6938" i="1"/>
  <c r="N6938" i="1" s="1"/>
  <c r="J6942" i="1"/>
  <c r="N6942" i="1" s="1"/>
  <c r="J6946" i="1"/>
  <c r="N6946" i="1" s="1"/>
  <c r="J6950" i="1"/>
  <c r="N6950" i="1" s="1"/>
  <c r="J6954" i="1"/>
  <c r="N6954" i="1" s="1"/>
  <c r="J6958" i="1"/>
  <c r="J6962" i="1"/>
  <c r="N6962" i="1" s="1"/>
  <c r="J6966" i="1"/>
  <c r="N6966" i="1" s="1"/>
  <c r="J6970" i="1"/>
  <c r="N6970" i="1" s="1"/>
  <c r="J6974" i="1"/>
  <c r="N6974" i="1" s="1"/>
  <c r="J6978" i="1"/>
  <c r="N6978" i="1" s="1"/>
  <c r="J6982" i="1"/>
  <c r="J6986" i="1"/>
  <c r="N6986" i="1" s="1"/>
  <c r="J6990" i="1"/>
  <c r="N6990" i="1" s="1"/>
  <c r="J6994" i="1"/>
  <c r="N6994" i="1" s="1"/>
  <c r="J6998" i="1"/>
  <c r="N6998" i="1" s="1"/>
  <c r="J7002" i="1"/>
  <c r="N7002" i="1" s="1"/>
  <c r="J7006" i="1"/>
  <c r="J7010" i="1"/>
  <c r="N7010" i="1" s="1"/>
  <c r="J7014" i="1"/>
  <c r="N7014" i="1" s="1"/>
  <c r="J7018" i="1"/>
  <c r="N7018" i="1" s="1"/>
  <c r="J7022" i="1"/>
  <c r="N7022" i="1" s="1"/>
  <c r="J7026" i="1"/>
  <c r="N7026" i="1" s="1"/>
  <c r="J7030" i="1"/>
  <c r="N7030" i="1" s="1"/>
  <c r="J7034" i="1"/>
  <c r="N7034" i="1" s="1"/>
  <c r="J7038" i="1"/>
  <c r="N7038" i="1" s="1"/>
  <c r="J7042" i="1"/>
  <c r="N7042" i="1" s="1"/>
  <c r="J7046" i="1"/>
  <c r="N7046" i="1" s="1"/>
  <c r="J7050" i="1"/>
  <c r="N7050" i="1" s="1"/>
  <c r="J7054" i="1"/>
  <c r="N7054" i="1" s="1"/>
  <c r="J7058" i="1"/>
  <c r="N7058" i="1" s="1"/>
  <c r="J7062" i="1"/>
  <c r="J7066" i="1"/>
  <c r="N7066" i="1" s="1"/>
  <c r="J7070" i="1"/>
  <c r="N7070" i="1" s="1"/>
  <c r="J7074" i="1"/>
  <c r="N7074" i="1" s="1"/>
  <c r="J7078" i="1"/>
  <c r="N7078" i="1" s="1"/>
  <c r="J7082" i="1"/>
  <c r="N7082" i="1" s="1"/>
  <c r="J7086" i="1"/>
  <c r="J7090" i="1"/>
  <c r="N7090" i="1" s="1"/>
  <c r="J7094" i="1"/>
  <c r="N7094" i="1" s="1"/>
  <c r="J7098" i="1"/>
  <c r="N7098" i="1" s="1"/>
  <c r="J7102" i="1"/>
  <c r="J7106" i="1"/>
  <c r="N7106" i="1" s="1"/>
  <c r="J7110" i="1"/>
  <c r="N7110" i="1" s="1"/>
  <c r="J7114" i="1"/>
  <c r="N7114" i="1" s="1"/>
  <c r="J7118" i="1"/>
  <c r="N7118" i="1" s="1"/>
  <c r="J7122" i="1"/>
  <c r="N7122" i="1" s="1"/>
  <c r="J7126" i="1"/>
  <c r="N7126" i="1" s="1"/>
  <c r="J7130" i="1"/>
  <c r="N7130" i="1" s="1"/>
  <c r="J7134" i="1"/>
  <c r="N7134" i="1" s="1"/>
  <c r="J7138" i="1"/>
  <c r="N7138" i="1" s="1"/>
  <c r="J7142" i="1"/>
  <c r="N7142" i="1" s="1"/>
  <c r="J7146" i="1"/>
  <c r="N7146" i="1" s="1"/>
  <c r="J7150" i="1"/>
  <c r="N7150" i="1" s="1"/>
  <c r="J7154" i="1"/>
  <c r="N7154" i="1" s="1"/>
  <c r="J7158" i="1"/>
  <c r="N7158" i="1" s="1"/>
  <c r="J7162" i="1"/>
  <c r="N7162" i="1" s="1"/>
  <c r="J7166" i="1"/>
  <c r="J7170" i="1"/>
  <c r="N7170" i="1" s="1"/>
  <c r="J7174" i="1"/>
  <c r="N7174" i="1" s="1"/>
  <c r="J7178" i="1"/>
  <c r="N7178" i="1" s="1"/>
  <c r="J7182" i="1"/>
  <c r="J7186" i="1"/>
  <c r="N7186" i="1" s="1"/>
  <c r="J7190" i="1"/>
  <c r="N7190" i="1" s="1"/>
  <c r="J7194" i="1"/>
  <c r="N7194" i="1" s="1"/>
  <c r="J7198" i="1"/>
  <c r="N7198" i="1" s="1"/>
  <c r="J7202" i="1"/>
  <c r="N7202" i="1" s="1"/>
  <c r="J7206" i="1"/>
  <c r="J7210" i="1"/>
  <c r="N7210" i="1" s="1"/>
  <c r="J7214" i="1"/>
  <c r="N7214" i="1" s="1"/>
  <c r="J7218" i="1"/>
  <c r="N7218" i="1" s="1"/>
  <c r="J7222" i="1"/>
  <c r="N7222" i="1" s="1"/>
  <c r="J7226" i="1"/>
  <c r="N7226" i="1" s="1"/>
  <c r="J7230" i="1"/>
  <c r="J7234" i="1"/>
  <c r="N7234" i="1" s="1"/>
  <c r="J7238" i="1"/>
  <c r="N7238" i="1" s="1"/>
  <c r="J7242" i="1"/>
  <c r="N7242" i="1" s="1"/>
  <c r="J7246" i="1"/>
  <c r="N7246" i="1" s="1"/>
  <c r="J7250" i="1"/>
  <c r="N7250" i="1" s="1"/>
  <c r="J7254" i="1"/>
  <c r="N7254" i="1" s="1"/>
  <c r="J7258" i="1"/>
  <c r="N7258" i="1" s="1"/>
  <c r="J7262" i="1"/>
  <c r="N7262" i="1" s="1"/>
  <c r="J7266" i="1"/>
  <c r="N7266" i="1" s="1"/>
  <c r="J7270" i="1"/>
  <c r="J7274" i="1"/>
  <c r="N7274" i="1" s="1"/>
  <c r="J7278" i="1"/>
  <c r="N7278" i="1" s="1"/>
  <c r="J7282" i="1"/>
  <c r="N7282" i="1" s="1"/>
  <c r="J7286" i="1"/>
  <c r="N7286" i="1" s="1"/>
  <c r="J7290" i="1"/>
  <c r="N7290" i="1" s="1"/>
  <c r="J7294" i="1"/>
  <c r="N7294" i="1" s="1"/>
  <c r="J7298" i="1"/>
  <c r="N7298" i="1" s="1"/>
  <c r="J7302" i="1"/>
  <c r="N7302" i="1" s="1"/>
  <c r="J7306" i="1"/>
  <c r="N7306" i="1" s="1"/>
  <c r="J7310" i="1"/>
  <c r="J7314" i="1"/>
  <c r="N7314" i="1" s="1"/>
  <c r="J7318" i="1"/>
  <c r="N7318" i="1" s="1"/>
  <c r="J7322" i="1"/>
  <c r="N7322" i="1" s="1"/>
  <c r="J7326" i="1"/>
  <c r="N7326" i="1" s="1"/>
  <c r="J7330" i="1"/>
  <c r="N7330" i="1" s="1"/>
  <c r="J7334" i="1"/>
  <c r="N7334" i="1" s="1"/>
  <c r="J7338" i="1"/>
  <c r="N7338" i="1" s="1"/>
  <c r="J7342" i="1"/>
  <c r="N7342" i="1" s="1"/>
  <c r="J7346" i="1"/>
  <c r="N7346" i="1" s="1"/>
  <c r="J7350" i="1"/>
  <c r="N7350" i="1" s="1"/>
  <c r="J7354" i="1"/>
  <c r="N7354" i="1" s="1"/>
  <c r="J7358" i="1"/>
  <c r="N7358" i="1" s="1"/>
  <c r="J7362" i="1"/>
  <c r="N7362" i="1" s="1"/>
  <c r="J7366" i="1"/>
  <c r="J7370" i="1"/>
  <c r="N7370" i="1" s="1"/>
  <c r="J7374" i="1"/>
  <c r="J7378" i="1"/>
  <c r="N7378" i="1" s="1"/>
  <c r="J7382" i="1"/>
  <c r="N7382" i="1" s="1"/>
  <c r="J7386" i="1"/>
  <c r="N7386" i="1" s="1"/>
  <c r="J7390" i="1"/>
  <c r="N7390" i="1" s="1"/>
  <c r="J7394" i="1"/>
  <c r="N7394" i="1" s="1"/>
  <c r="J7398" i="1"/>
  <c r="N7398" i="1" s="1"/>
  <c r="J7402" i="1"/>
  <c r="N7402" i="1" s="1"/>
  <c r="J7406" i="1"/>
  <c r="N7406" i="1" s="1"/>
  <c r="J7410" i="1"/>
  <c r="N7410" i="1" s="1"/>
  <c r="J7414" i="1"/>
  <c r="N7414" i="1" s="1"/>
  <c r="J7418" i="1"/>
  <c r="N7418" i="1" s="1"/>
  <c r="J7422" i="1"/>
  <c r="N7422" i="1" s="1"/>
  <c r="J7426" i="1"/>
  <c r="N7426" i="1" s="1"/>
  <c r="J7430" i="1"/>
  <c r="J7434" i="1"/>
  <c r="N7434" i="1" s="1"/>
  <c r="J7438" i="1"/>
  <c r="J7442" i="1"/>
  <c r="N7442" i="1" s="1"/>
  <c r="J7446" i="1"/>
  <c r="N7446" i="1" s="1"/>
  <c r="J7450" i="1"/>
  <c r="N7450" i="1" s="1"/>
  <c r="J7454" i="1"/>
  <c r="N7454" i="1" s="1"/>
  <c r="J7458" i="1"/>
  <c r="N7458" i="1" s="1"/>
  <c r="J7462" i="1"/>
  <c r="N7462" i="1" s="1"/>
  <c r="J7466" i="1"/>
  <c r="N7466" i="1" s="1"/>
  <c r="J7470" i="1"/>
  <c r="N7470" i="1" s="1"/>
  <c r="J7474" i="1"/>
  <c r="N7474" i="1" s="1"/>
  <c r="J7478" i="1"/>
  <c r="N7478" i="1" s="1"/>
  <c r="J7482" i="1"/>
  <c r="N7482" i="1" s="1"/>
  <c r="J7486" i="1"/>
  <c r="N7486" i="1" s="1"/>
  <c r="J7490" i="1"/>
  <c r="N7490" i="1" s="1"/>
  <c r="J7494" i="1"/>
  <c r="N7494" i="1" s="1"/>
  <c r="J7498" i="1"/>
  <c r="N7498" i="1" s="1"/>
  <c r="J7502" i="1"/>
  <c r="N7502" i="1" s="1"/>
  <c r="J7506" i="1"/>
  <c r="N7506" i="1" s="1"/>
  <c r="J7510" i="1"/>
  <c r="N7510" i="1" s="1"/>
  <c r="J7514" i="1"/>
  <c r="N7514" i="1" s="1"/>
  <c r="J7518" i="1"/>
  <c r="J7522" i="1"/>
  <c r="N7522" i="1" s="1"/>
  <c r="J7526" i="1"/>
  <c r="N7526" i="1" s="1"/>
  <c r="J7530" i="1"/>
  <c r="N7530" i="1" s="1"/>
  <c r="J7534" i="1"/>
  <c r="N7534" i="1" s="1"/>
  <c r="J7538" i="1"/>
  <c r="N7538" i="1" s="1"/>
  <c r="J7542" i="1"/>
  <c r="J7546" i="1"/>
  <c r="N7546" i="1" s="1"/>
  <c r="J7550" i="1"/>
  <c r="N7550" i="1" s="1"/>
  <c r="J7554" i="1"/>
  <c r="J7558" i="1"/>
  <c r="N7558" i="1" s="1"/>
  <c r="J7562" i="1"/>
  <c r="J7566" i="1"/>
  <c r="J7570" i="1"/>
  <c r="J7574" i="1"/>
  <c r="N7574" i="1" s="1"/>
  <c r="J7578" i="1"/>
  <c r="J7582" i="1"/>
  <c r="J7586" i="1"/>
  <c r="J7590" i="1"/>
  <c r="N7590" i="1" s="1"/>
  <c r="J7594" i="1"/>
  <c r="J7598" i="1"/>
  <c r="N7598" i="1" s="1"/>
  <c r="J7602" i="1"/>
  <c r="J7606" i="1"/>
  <c r="J7610" i="1"/>
  <c r="J7614" i="1"/>
  <c r="N7614" i="1" s="1"/>
  <c r="J7618" i="1"/>
  <c r="J7622" i="1"/>
  <c r="N7622" i="1" s="1"/>
  <c r="J7626" i="1"/>
  <c r="J7630" i="1"/>
  <c r="N7630" i="1" s="1"/>
  <c r="J7634" i="1"/>
  <c r="J7638" i="1"/>
  <c r="N7638" i="1" s="1"/>
  <c r="J7642" i="1"/>
  <c r="J7646" i="1"/>
  <c r="J7650" i="1"/>
  <c r="J7654" i="1"/>
  <c r="N7654" i="1" s="1"/>
  <c r="J7658" i="1"/>
  <c r="J7662" i="1"/>
  <c r="N7662" i="1" s="1"/>
  <c r="J7666" i="1"/>
  <c r="J7670" i="1"/>
  <c r="J7674" i="1"/>
  <c r="J7678" i="1"/>
  <c r="N7678" i="1" s="1"/>
  <c r="J7682" i="1"/>
  <c r="J7686" i="1"/>
  <c r="N7686" i="1" s="1"/>
  <c r="J7690" i="1"/>
  <c r="J7694" i="1"/>
  <c r="N7694" i="1" s="1"/>
  <c r="J7698" i="1"/>
  <c r="J7702" i="1"/>
  <c r="N7702" i="1" s="1"/>
  <c r="J7706" i="1"/>
  <c r="J7710" i="1"/>
  <c r="J7714" i="1"/>
  <c r="J7718" i="1"/>
  <c r="J7722" i="1"/>
  <c r="J7726" i="1"/>
  <c r="N7726" i="1" s="1"/>
  <c r="J7730" i="1"/>
  <c r="J7734" i="1"/>
  <c r="J7738" i="1"/>
  <c r="J7742" i="1"/>
  <c r="N7742" i="1" s="1"/>
  <c r="J7746" i="1"/>
  <c r="J7750" i="1"/>
  <c r="N7750" i="1" s="1"/>
  <c r="J7754" i="1"/>
  <c r="J7758" i="1"/>
  <c r="J7762" i="1"/>
  <c r="J7766" i="1"/>
  <c r="N7766" i="1" s="1"/>
  <c r="J7770" i="1"/>
  <c r="J7774" i="1"/>
  <c r="N7774" i="1" s="1"/>
  <c r="J7778" i="1"/>
  <c r="J7782" i="1"/>
  <c r="N7782" i="1" s="1"/>
  <c r="J7786" i="1"/>
  <c r="J7790" i="1"/>
  <c r="N7790" i="1" s="1"/>
  <c r="J7794" i="1"/>
  <c r="J7798" i="1"/>
  <c r="N7798" i="1" s="1"/>
  <c r="J7802" i="1"/>
  <c r="J7806" i="1"/>
  <c r="N7806" i="1" s="1"/>
  <c r="J7810" i="1"/>
  <c r="J7814" i="1"/>
  <c r="N7814" i="1" s="1"/>
  <c r="J7818" i="1"/>
  <c r="J7822" i="1"/>
  <c r="J7826" i="1"/>
  <c r="J7830" i="1"/>
  <c r="J7834" i="1"/>
  <c r="J7838" i="1"/>
  <c r="N7838" i="1" s="1"/>
  <c r="J7842" i="1"/>
  <c r="J7846" i="1"/>
  <c r="N7846" i="1" s="1"/>
  <c r="J7850" i="1"/>
  <c r="J7854" i="1"/>
  <c r="N7854" i="1" s="1"/>
  <c r="J7858" i="1"/>
  <c r="J7862" i="1"/>
  <c r="N7862" i="1" s="1"/>
  <c r="J7866" i="1"/>
  <c r="J7870" i="1"/>
  <c r="N7870" i="1" s="1"/>
  <c r="J7874" i="1"/>
  <c r="J7878" i="1"/>
  <c r="N7878" i="1" s="1"/>
  <c r="J7882" i="1"/>
  <c r="J7886" i="1"/>
  <c r="J7890" i="1"/>
  <c r="J7894" i="1"/>
  <c r="N7894" i="1" s="1"/>
  <c r="J7898" i="1"/>
  <c r="J7902" i="1"/>
  <c r="J7906" i="1"/>
  <c r="J7910" i="1"/>
  <c r="N7910" i="1" s="1"/>
  <c r="J7914" i="1"/>
  <c r="J7918" i="1"/>
  <c r="J7922" i="1"/>
  <c r="J7926" i="1"/>
  <c r="N7926" i="1" s="1"/>
  <c r="J7930" i="1"/>
  <c r="J7934" i="1"/>
  <c r="N7934" i="1" s="1"/>
  <c r="J7938" i="1"/>
  <c r="J7942" i="1"/>
  <c r="J7946" i="1"/>
  <c r="J7950" i="1"/>
  <c r="N7950" i="1" s="1"/>
  <c r="J7954" i="1"/>
  <c r="J7958" i="1"/>
  <c r="J7962" i="1"/>
  <c r="J7966" i="1"/>
  <c r="N7966" i="1" s="1"/>
  <c r="J7970" i="1"/>
  <c r="J7974" i="1"/>
  <c r="J7978" i="1"/>
  <c r="J7982" i="1"/>
  <c r="N7982" i="1" s="1"/>
  <c r="J7986" i="1"/>
  <c r="J7990" i="1"/>
  <c r="J7994" i="1"/>
  <c r="J7998" i="1"/>
  <c r="N7998" i="1" s="1"/>
  <c r="J8002" i="1"/>
  <c r="J8006" i="1"/>
  <c r="J8010" i="1"/>
  <c r="J8014" i="1"/>
  <c r="N8014" i="1" s="1"/>
  <c r="J8018" i="1"/>
  <c r="J8022" i="1"/>
  <c r="N8022" i="1" s="1"/>
  <c r="J8026" i="1"/>
  <c r="J8030" i="1"/>
  <c r="N8030" i="1" s="1"/>
  <c r="J8034" i="1"/>
  <c r="J8038" i="1"/>
  <c r="N8038" i="1" s="1"/>
  <c r="J8042" i="1"/>
  <c r="J8046" i="1"/>
  <c r="J8050" i="1"/>
  <c r="J8054" i="1"/>
  <c r="N8054" i="1" s="1"/>
  <c r="J8058" i="1"/>
  <c r="J8062" i="1"/>
  <c r="J8066" i="1"/>
  <c r="J8070" i="1"/>
  <c r="N8070" i="1" s="1"/>
  <c r="J8074" i="1"/>
  <c r="J8078" i="1"/>
  <c r="N8078" i="1" s="1"/>
  <c r="J8082" i="1"/>
  <c r="J8086" i="1"/>
  <c r="N8086" i="1" s="1"/>
  <c r="J8090" i="1"/>
  <c r="J8094" i="1"/>
  <c r="N8094" i="1" s="1"/>
  <c r="J8098" i="1"/>
  <c r="J8102" i="1"/>
  <c r="J8106" i="1"/>
  <c r="J8110" i="1"/>
  <c r="N8110" i="1" s="1"/>
  <c r="J8114" i="1"/>
  <c r="J8118" i="1"/>
  <c r="N8118" i="1" s="1"/>
  <c r="J8122" i="1"/>
  <c r="J8126" i="1"/>
  <c r="J8130" i="1"/>
  <c r="J8134" i="1"/>
  <c r="N8134" i="1" s="1"/>
  <c r="J8138" i="1"/>
  <c r="N8138" i="1" s="1"/>
  <c r="J8142" i="1"/>
  <c r="J8146" i="1"/>
  <c r="N8146" i="1" s="1"/>
  <c r="J8150" i="1"/>
  <c r="N8150" i="1" s="1"/>
  <c r="J8154" i="1"/>
  <c r="N8154" i="1" s="1"/>
  <c r="J8158" i="1"/>
  <c r="N8158" i="1" s="1"/>
  <c r="J8162" i="1"/>
  <c r="N8162" i="1" s="1"/>
  <c r="J8166" i="1"/>
  <c r="N8166" i="1" s="1"/>
  <c r="J8170" i="1"/>
  <c r="N8170" i="1" s="1"/>
  <c r="J8174" i="1"/>
  <c r="J8178" i="1"/>
  <c r="N8178" i="1" s="1"/>
  <c r="J8182" i="1"/>
  <c r="N8182" i="1" s="1"/>
  <c r="J8186" i="1"/>
  <c r="N8186" i="1" s="1"/>
  <c r="J8190" i="1"/>
  <c r="N8190" i="1" s="1"/>
  <c r="J8194" i="1"/>
  <c r="N8194" i="1" s="1"/>
  <c r="J8198" i="1"/>
  <c r="N8198" i="1" s="1"/>
  <c r="J8202" i="1"/>
  <c r="N8202" i="1" s="1"/>
  <c r="J8206" i="1"/>
  <c r="N8206" i="1" s="1"/>
  <c r="J8210" i="1"/>
  <c r="N8210" i="1" s="1"/>
  <c r="J8214" i="1"/>
  <c r="N8214" i="1" s="1"/>
  <c r="J8218" i="1"/>
  <c r="N8218" i="1" s="1"/>
  <c r="J8222" i="1"/>
  <c r="J8226" i="1"/>
  <c r="N8226" i="1" s="1"/>
  <c r="J8230" i="1"/>
  <c r="N8230" i="1" s="1"/>
  <c r="J8234" i="1"/>
  <c r="N8234" i="1" s="1"/>
  <c r="J8238" i="1"/>
  <c r="N8238" i="1" s="1"/>
  <c r="J8242" i="1"/>
  <c r="N8242" i="1" s="1"/>
  <c r="J8246" i="1"/>
  <c r="N8246" i="1" s="1"/>
  <c r="J8250" i="1"/>
  <c r="N8250" i="1" s="1"/>
  <c r="J8254" i="1"/>
  <c r="N8254" i="1" s="1"/>
  <c r="J8258" i="1"/>
  <c r="N8258" i="1" s="1"/>
  <c r="J8262" i="1"/>
  <c r="N8262" i="1" s="1"/>
  <c r="J8266" i="1"/>
  <c r="N8266" i="1" s="1"/>
  <c r="J8270" i="1"/>
  <c r="N8270" i="1" s="1"/>
  <c r="J8274" i="1"/>
  <c r="N8274" i="1" s="1"/>
  <c r="J8278" i="1"/>
  <c r="J8282" i="1"/>
  <c r="N8282" i="1" s="1"/>
  <c r="J8286" i="1"/>
  <c r="N8286" i="1" s="1"/>
  <c r="J8290" i="1"/>
  <c r="N8290" i="1" s="1"/>
  <c r="J8294" i="1"/>
  <c r="J8298" i="1"/>
  <c r="N8298" i="1" s="1"/>
  <c r="J8302" i="1"/>
  <c r="N8302" i="1" s="1"/>
  <c r="J8306" i="1"/>
  <c r="N8306" i="1" s="1"/>
  <c r="J8310" i="1"/>
  <c r="J8314" i="1"/>
  <c r="N8314" i="1" s="1"/>
  <c r="J8318" i="1"/>
  <c r="N8318" i="1" s="1"/>
  <c r="J8322" i="1"/>
  <c r="N8322" i="1" s="1"/>
  <c r="J8326" i="1"/>
  <c r="J8330" i="1"/>
  <c r="N8330" i="1" s="1"/>
  <c r="J8334" i="1"/>
  <c r="N8334" i="1" s="1"/>
  <c r="J8338" i="1"/>
  <c r="N8338" i="1" s="1"/>
  <c r="J8342" i="1"/>
  <c r="N8342" i="1" s="1"/>
  <c r="J8346" i="1"/>
  <c r="N8346" i="1" s="1"/>
  <c r="J8350" i="1"/>
  <c r="N8350" i="1" s="1"/>
  <c r="J8354" i="1"/>
  <c r="N8354" i="1" s="1"/>
  <c r="J8358" i="1"/>
  <c r="N8358" i="1" s="1"/>
  <c r="J8362" i="1"/>
  <c r="N8362" i="1" s="1"/>
  <c r="J8366" i="1"/>
  <c r="J8370" i="1"/>
  <c r="N8370" i="1" s="1"/>
  <c r="J8374" i="1"/>
  <c r="N8374" i="1" s="1"/>
  <c r="J8378" i="1"/>
  <c r="N8378" i="1" s="1"/>
  <c r="J8382" i="1"/>
  <c r="J8386" i="1"/>
  <c r="N8386" i="1" s="1"/>
  <c r="J8390" i="1"/>
  <c r="N8390" i="1" s="1"/>
  <c r="J8394" i="1"/>
  <c r="N8394" i="1" s="1"/>
  <c r="J8398" i="1"/>
  <c r="J8402" i="1"/>
  <c r="N8402" i="1" s="1"/>
  <c r="J8406" i="1"/>
  <c r="N8406" i="1" s="1"/>
  <c r="J8410" i="1"/>
  <c r="N8410" i="1" s="1"/>
  <c r="J8414" i="1"/>
  <c r="N8414" i="1" s="1"/>
  <c r="J8418" i="1"/>
  <c r="N8418" i="1" s="1"/>
  <c r="J8422" i="1"/>
  <c r="J8426" i="1"/>
  <c r="N8426" i="1" s="1"/>
  <c r="J8430" i="1"/>
  <c r="N8430" i="1" s="1"/>
  <c r="J8434" i="1"/>
  <c r="N8434" i="1" s="1"/>
  <c r="J8438" i="1"/>
  <c r="N8438" i="1" s="1"/>
  <c r="J8442" i="1"/>
  <c r="N8442" i="1" s="1"/>
  <c r="J8446" i="1"/>
  <c r="J8450" i="1"/>
  <c r="N8450" i="1" s="1"/>
  <c r="J8454" i="1"/>
  <c r="N8454" i="1" s="1"/>
  <c r="J8458" i="1"/>
  <c r="N8458" i="1" s="1"/>
  <c r="J8462" i="1"/>
  <c r="N8462" i="1" s="1"/>
  <c r="J8466" i="1"/>
  <c r="N8466" i="1" s="1"/>
  <c r="J8470" i="1"/>
  <c r="N8470" i="1" s="1"/>
  <c r="J8474" i="1"/>
  <c r="N8474" i="1" s="1"/>
  <c r="J8478" i="1"/>
  <c r="N8478" i="1" s="1"/>
  <c r="J8482" i="1"/>
  <c r="N8482" i="1" s="1"/>
  <c r="J8486" i="1"/>
  <c r="J8490" i="1"/>
  <c r="N8490" i="1" s="1"/>
  <c r="J8494" i="1"/>
  <c r="N8494" i="1" s="1"/>
  <c r="J8498" i="1"/>
  <c r="N8498" i="1" s="1"/>
  <c r="J8502" i="1"/>
  <c r="J8506" i="1"/>
  <c r="N8506" i="1" s="1"/>
  <c r="J8510" i="1"/>
  <c r="N8510" i="1" s="1"/>
  <c r="J8514" i="1"/>
  <c r="N8514" i="1" s="1"/>
  <c r="J8518" i="1"/>
  <c r="N8518" i="1" s="1"/>
  <c r="J8522" i="1"/>
  <c r="N8522" i="1" s="1"/>
  <c r="J8526" i="1"/>
  <c r="N8526" i="1" s="1"/>
  <c r="J8530" i="1"/>
  <c r="N8530" i="1" s="1"/>
  <c r="J8534" i="1"/>
  <c r="N8534" i="1" s="1"/>
  <c r="J8538" i="1"/>
  <c r="N8538" i="1" s="1"/>
  <c r="J8542" i="1"/>
  <c r="J8546" i="1"/>
  <c r="N8546" i="1" s="1"/>
  <c r="J8550" i="1"/>
  <c r="J8554" i="1"/>
  <c r="N8554" i="1" s="1"/>
  <c r="J8558" i="1"/>
  <c r="N8558" i="1" s="1"/>
  <c r="J8562" i="1"/>
  <c r="N8562" i="1" s="1"/>
  <c r="J8566" i="1"/>
  <c r="J8570" i="1"/>
  <c r="N8570" i="1" s="1"/>
  <c r="J8574" i="1"/>
  <c r="N8574" i="1" s="1"/>
  <c r="J8578" i="1"/>
  <c r="N8578" i="1" s="1"/>
  <c r="J8582" i="1"/>
  <c r="N8582" i="1" s="1"/>
  <c r="J8586" i="1"/>
  <c r="N8586" i="1" s="1"/>
  <c r="J8590" i="1"/>
  <c r="N8590" i="1" s="1"/>
  <c r="J8594" i="1"/>
  <c r="N8594" i="1" s="1"/>
  <c r="J8598" i="1"/>
  <c r="N8598" i="1" s="1"/>
  <c r="J8602" i="1"/>
  <c r="N8602" i="1" s="1"/>
  <c r="J8606" i="1"/>
  <c r="N8606" i="1" s="1"/>
  <c r="J8610" i="1"/>
  <c r="N8610" i="1" s="1"/>
  <c r="J8614" i="1"/>
  <c r="N8614" i="1" s="1"/>
  <c r="J8618" i="1"/>
  <c r="N8618" i="1" s="1"/>
  <c r="J8622" i="1"/>
  <c r="N8622" i="1" s="1"/>
  <c r="J8626" i="1"/>
  <c r="N8626" i="1" s="1"/>
  <c r="J8630" i="1"/>
  <c r="J8634" i="1"/>
  <c r="N8634" i="1" s="1"/>
  <c r="J8638" i="1"/>
  <c r="N8638" i="1" s="1"/>
  <c r="J8642" i="1"/>
  <c r="N8642" i="1" s="1"/>
  <c r="J8646" i="1"/>
  <c r="J8650" i="1"/>
  <c r="N8650" i="1" s="1"/>
  <c r="J8654" i="1"/>
  <c r="N8654" i="1" s="1"/>
  <c r="J8658" i="1"/>
  <c r="N8658" i="1" s="1"/>
  <c r="J8662" i="1"/>
  <c r="N8662" i="1" s="1"/>
  <c r="J8666" i="1"/>
  <c r="N8666" i="1" s="1"/>
  <c r="J8670" i="1"/>
  <c r="J5152" i="1"/>
  <c r="N5152" i="1" s="1"/>
  <c r="J5168" i="1"/>
  <c r="N5168" i="1" s="1"/>
  <c r="J5184" i="1"/>
  <c r="J5200" i="1"/>
  <c r="N5200" i="1" s="1"/>
  <c r="J5216" i="1"/>
  <c r="J5232" i="1"/>
  <c r="J5248" i="1"/>
  <c r="N5248" i="1" s="1"/>
  <c r="J5264" i="1"/>
  <c r="N5264" i="1" s="1"/>
  <c r="J5280" i="1"/>
  <c r="N5280" i="1" s="1"/>
  <c r="J5296" i="1"/>
  <c r="N5296" i="1" s="1"/>
  <c r="J5312" i="1"/>
  <c r="J5328" i="1"/>
  <c r="N5328" i="1" s="1"/>
  <c r="J5344" i="1"/>
  <c r="N5344" i="1" s="1"/>
  <c r="J5360" i="1"/>
  <c r="J5376" i="1"/>
  <c r="J5392" i="1"/>
  <c r="N5392" i="1" s="1"/>
  <c r="J5408" i="1"/>
  <c r="N5408" i="1" s="1"/>
  <c r="J5421" i="1"/>
  <c r="N5421" i="1" s="1"/>
  <c r="J5429" i="1"/>
  <c r="N5429" i="1" s="1"/>
  <c r="J5437" i="1"/>
  <c r="N5437" i="1" s="1"/>
  <c r="J5445" i="1"/>
  <c r="N5445" i="1" s="1"/>
  <c r="J5453" i="1"/>
  <c r="N5453" i="1" s="1"/>
  <c r="J5461" i="1"/>
  <c r="N5461" i="1" s="1"/>
  <c r="J5469" i="1"/>
  <c r="N5469" i="1" s="1"/>
  <c r="J5477" i="1"/>
  <c r="J5485" i="1"/>
  <c r="N5485" i="1" s="1"/>
  <c r="J5493" i="1"/>
  <c r="N5493" i="1" s="1"/>
  <c r="J5501" i="1"/>
  <c r="N5501" i="1" s="1"/>
  <c r="J5509" i="1"/>
  <c r="N5509" i="1" s="1"/>
  <c r="J5517" i="1"/>
  <c r="N5517" i="1" s="1"/>
  <c r="J5525" i="1"/>
  <c r="N5525" i="1" s="1"/>
  <c r="J5533" i="1"/>
  <c r="N5533" i="1" s="1"/>
  <c r="J5541" i="1"/>
  <c r="N5541" i="1" s="1"/>
  <c r="J5549" i="1"/>
  <c r="N5549" i="1" s="1"/>
  <c r="J5557" i="1"/>
  <c r="N5557" i="1" s="1"/>
  <c r="J5565" i="1"/>
  <c r="N5565" i="1" s="1"/>
  <c r="J5573" i="1"/>
  <c r="N5573" i="1" s="1"/>
  <c r="J5581" i="1"/>
  <c r="N5581" i="1" s="1"/>
  <c r="J5589" i="1"/>
  <c r="N5589" i="1" s="1"/>
  <c r="J5597" i="1"/>
  <c r="N5597" i="1" s="1"/>
  <c r="J5605" i="1"/>
  <c r="N5605" i="1" s="1"/>
  <c r="J5613" i="1"/>
  <c r="N5613" i="1" s="1"/>
  <c r="J5621" i="1"/>
  <c r="N5621" i="1" s="1"/>
  <c r="J5629" i="1"/>
  <c r="N5629" i="1" s="1"/>
  <c r="J5637" i="1"/>
  <c r="N5637" i="1" s="1"/>
  <c r="J5645" i="1"/>
  <c r="N5645" i="1" s="1"/>
  <c r="J5653" i="1"/>
  <c r="N5653" i="1" s="1"/>
  <c r="J5661" i="1"/>
  <c r="N5661" i="1" s="1"/>
  <c r="J5669" i="1"/>
  <c r="N5669" i="1" s="1"/>
  <c r="J5677" i="1"/>
  <c r="N5677" i="1" s="1"/>
  <c r="J5685" i="1"/>
  <c r="N5685" i="1" s="1"/>
  <c r="J5693" i="1"/>
  <c r="N5693" i="1" s="1"/>
  <c r="J5701" i="1"/>
  <c r="J5709" i="1"/>
  <c r="J5717" i="1"/>
  <c r="N5717" i="1" s="1"/>
  <c r="J5725" i="1"/>
  <c r="N5725" i="1" s="1"/>
  <c r="J5733" i="1"/>
  <c r="N5733" i="1" s="1"/>
  <c r="J5741" i="1"/>
  <c r="N5741" i="1" s="1"/>
  <c r="J5749" i="1"/>
  <c r="N5749" i="1" s="1"/>
  <c r="J5757" i="1"/>
  <c r="N5757" i="1" s="1"/>
  <c r="J5765" i="1"/>
  <c r="N5765" i="1" s="1"/>
  <c r="J5773" i="1"/>
  <c r="J5781" i="1"/>
  <c r="N5781" i="1" s="1"/>
  <c r="J5789" i="1"/>
  <c r="N5789" i="1" s="1"/>
  <c r="J5797" i="1"/>
  <c r="N5797" i="1" s="1"/>
  <c r="J5805" i="1"/>
  <c r="N5805" i="1" s="1"/>
  <c r="J5813" i="1"/>
  <c r="N5813" i="1" s="1"/>
  <c r="J5821" i="1"/>
  <c r="N5821" i="1" s="1"/>
  <c r="J5829" i="1"/>
  <c r="N5829" i="1" s="1"/>
  <c r="J5837" i="1"/>
  <c r="N5837" i="1" s="1"/>
  <c r="J5845" i="1"/>
  <c r="N5845" i="1" s="1"/>
  <c r="J5853" i="1"/>
  <c r="N5853" i="1" s="1"/>
  <c r="J5861" i="1"/>
  <c r="N5861" i="1" s="1"/>
  <c r="J5869" i="1"/>
  <c r="N5869" i="1" s="1"/>
  <c r="J5877" i="1"/>
  <c r="N5877" i="1" s="1"/>
  <c r="J5885" i="1"/>
  <c r="J5893" i="1"/>
  <c r="N5893" i="1" s="1"/>
  <c r="J5901" i="1"/>
  <c r="N5901" i="1" s="1"/>
  <c r="J5909" i="1"/>
  <c r="N5909" i="1" s="1"/>
  <c r="J5917" i="1"/>
  <c r="N5917" i="1" s="1"/>
  <c r="J5925" i="1"/>
  <c r="N5925" i="1" s="1"/>
  <c r="J5933" i="1"/>
  <c r="N5933" i="1" s="1"/>
  <c r="J5941" i="1"/>
  <c r="N5941" i="1" s="1"/>
  <c r="J5949" i="1"/>
  <c r="N5949" i="1" s="1"/>
  <c r="J5957" i="1"/>
  <c r="N5957" i="1" s="1"/>
  <c r="J5965" i="1"/>
  <c r="N5965" i="1" s="1"/>
  <c r="J5973" i="1"/>
  <c r="N5973" i="1" s="1"/>
  <c r="J5981" i="1"/>
  <c r="N5981" i="1" s="1"/>
  <c r="J5989" i="1"/>
  <c r="N5989" i="1" s="1"/>
  <c r="J5997" i="1"/>
  <c r="N5997" i="1" s="1"/>
  <c r="J6005" i="1"/>
  <c r="N6005" i="1" s="1"/>
  <c r="J6013" i="1"/>
  <c r="N6013" i="1" s="1"/>
  <c r="J6021" i="1"/>
  <c r="N6021" i="1" s="1"/>
  <c r="J6029" i="1"/>
  <c r="N6029" i="1" s="1"/>
  <c r="J6037" i="1"/>
  <c r="N6037" i="1" s="1"/>
  <c r="J6045" i="1"/>
  <c r="N6045" i="1" s="1"/>
  <c r="J6053" i="1"/>
  <c r="J6061" i="1"/>
  <c r="N6061" i="1" s="1"/>
  <c r="J6069" i="1"/>
  <c r="N6069" i="1" s="1"/>
  <c r="J6077" i="1"/>
  <c r="N6077" i="1" s="1"/>
  <c r="J6085" i="1"/>
  <c r="N6085" i="1" s="1"/>
  <c r="J6093" i="1"/>
  <c r="N6093" i="1" s="1"/>
  <c r="J6101" i="1"/>
  <c r="N6101" i="1" s="1"/>
  <c r="J6109" i="1"/>
  <c r="J6117" i="1"/>
  <c r="N6117" i="1" s="1"/>
  <c r="J6125" i="1"/>
  <c r="J6133" i="1"/>
  <c r="N6133" i="1" s="1"/>
  <c r="J6141" i="1"/>
  <c r="N6141" i="1" s="1"/>
  <c r="J6149" i="1"/>
  <c r="N6149" i="1" s="1"/>
  <c r="J6157" i="1"/>
  <c r="N6157" i="1" s="1"/>
  <c r="J6165" i="1"/>
  <c r="N6165" i="1" s="1"/>
  <c r="J6173" i="1"/>
  <c r="N6173" i="1" s="1"/>
  <c r="J6181" i="1"/>
  <c r="N6181" i="1" s="1"/>
  <c r="J6189" i="1"/>
  <c r="N6189" i="1" s="1"/>
  <c r="J6197" i="1"/>
  <c r="J6205" i="1"/>
  <c r="N6205" i="1" s="1"/>
  <c r="J6213" i="1"/>
  <c r="N6213" i="1" s="1"/>
  <c r="J6221" i="1"/>
  <c r="J6229" i="1"/>
  <c r="N6229" i="1" s="1"/>
  <c r="J6237" i="1"/>
  <c r="N6237" i="1" s="1"/>
  <c r="J6245" i="1"/>
  <c r="N6245" i="1" s="1"/>
  <c r="J6253" i="1"/>
  <c r="J6261" i="1"/>
  <c r="N6261" i="1" s="1"/>
  <c r="J6269" i="1"/>
  <c r="N6269" i="1" s="1"/>
  <c r="J6277" i="1"/>
  <c r="N6277" i="1" s="1"/>
  <c r="J6285" i="1"/>
  <c r="N6285" i="1" s="1"/>
  <c r="J6293" i="1"/>
  <c r="N6293" i="1" s="1"/>
  <c r="J6301" i="1"/>
  <c r="N6301" i="1" s="1"/>
  <c r="J6309" i="1"/>
  <c r="J6317" i="1"/>
  <c r="N6317" i="1" s="1"/>
  <c r="J6325" i="1"/>
  <c r="J6333" i="1"/>
  <c r="N6333" i="1" s="1"/>
  <c r="J6341" i="1"/>
  <c r="N6341" i="1" s="1"/>
  <c r="J6349" i="1"/>
  <c r="N6349" i="1" s="1"/>
  <c r="J6357" i="1"/>
  <c r="N6357" i="1" s="1"/>
  <c r="J6365" i="1"/>
  <c r="N6365" i="1" s="1"/>
  <c r="J6373" i="1"/>
  <c r="N6373" i="1" s="1"/>
  <c r="J6381" i="1"/>
  <c r="N6381" i="1" s="1"/>
  <c r="J6389" i="1"/>
  <c r="N6389" i="1" s="1"/>
  <c r="J6397" i="1"/>
  <c r="N6397" i="1" s="1"/>
  <c r="J6405" i="1"/>
  <c r="N6405" i="1" s="1"/>
  <c r="J6413" i="1"/>
  <c r="N6413" i="1" s="1"/>
  <c r="J6421" i="1"/>
  <c r="N6421" i="1" s="1"/>
  <c r="J6429" i="1"/>
  <c r="N6429" i="1" s="1"/>
  <c r="J6437" i="1"/>
  <c r="N6437" i="1" s="1"/>
  <c r="J6445" i="1"/>
  <c r="J6453" i="1"/>
  <c r="N6453" i="1" s="1"/>
  <c r="J6461" i="1"/>
  <c r="N6461" i="1" s="1"/>
  <c r="J6469" i="1"/>
  <c r="N6469" i="1" s="1"/>
  <c r="J6477" i="1"/>
  <c r="N6477" i="1" s="1"/>
  <c r="J6485" i="1"/>
  <c r="N6485" i="1" s="1"/>
  <c r="J6493" i="1"/>
  <c r="N6493" i="1" s="1"/>
  <c r="J6501" i="1"/>
  <c r="N6501" i="1" s="1"/>
  <c r="J6509" i="1"/>
  <c r="N6509" i="1" s="1"/>
  <c r="J6517" i="1"/>
  <c r="N6517" i="1" s="1"/>
  <c r="J6525" i="1"/>
  <c r="N6525" i="1" s="1"/>
  <c r="J6533" i="1"/>
  <c r="N6533" i="1" s="1"/>
  <c r="J6541" i="1"/>
  <c r="N6541" i="1" s="1"/>
  <c r="J6549" i="1"/>
  <c r="N6549" i="1" s="1"/>
  <c r="J6557" i="1"/>
  <c r="N6557" i="1" s="1"/>
  <c r="J6565" i="1"/>
  <c r="J6573" i="1"/>
  <c r="N6573" i="1" s="1"/>
  <c r="J6581" i="1"/>
  <c r="J6589" i="1"/>
  <c r="N6589" i="1" s="1"/>
  <c r="J6597" i="1"/>
  <c r="N6597" i="1" s="1"/>
  <c r="J6605" i="1"/>
  <c r="N6605" i="1" s="1"/>
  <c r="J6611" i="1"/>
  <c r="J6615" i="1"/>
  <c r="N6615" i="1" s="1"/>
  <c r="J6619" i="1"/>
  <c r="J6623" i="1"/>
  <c r="N6623" i="1" s="1"/>
  <c r="J6627" i="1"/>
  <c r="J6631" i="1"/>
  <c r="J6635" i="1"/>
  <c r="J6639" i="1"/>
  <c r="N6639" i="1" s="1"/>
  <c r="J6643" i="1"/>
  <c r="J6647" i="1"/>
  <c r="N6647" i="1" s="1"/>
  <c r="J6651" i="1"/>
  <c r="J6655" i="1"/>
  <c r="N6655" i="1" s="1"/>
  <c r="J6659" i="1"/>
  <c r="J6663" i="1"/>
  <c r="N6663" i="1" s="1"/>
  <c r="J6667" i="1"/>
  <c r="J6671" i="1"/>
  <c r="N6671" i="1" s="1"/>
  <c r="J6675" i="1"/>
  <c r="J6679" i="1"/>
  <c r="N6679" i="1" s="1"/>
  <c r="J6683" i="1"/>
  <c r="J6687" i="1"/>
  <c r="N6687" i="1" s="1"/>
  <c r="J6691" i="1"/>
  <c r="J6695" i="1"/>
  <c r="N6695" i="1" s="1"/>
  <c r="J6699" i="1"/>
  <c r="J6703" i="1"/>
  <c r="N6703" i="1" s="1"/>
  <c r="J6707" i="1"/>
  <c r="J6711" i="1"/>
  <c r="N6711" i="1" s="1"/>
  <c r="J6715" i="1"/>
  <c r="J6719" i="1"/>
  <c r="J6723" i="1"/>
  <c r="J6727" i="1"/>
  <c r="N6727" i="1" s="1"/>
  <c r="J6731" i="1"/>
  <c r="J6735" i="1"/>
  <c r="N6735" i="1" s="1"/>
  <c r="J6739" i="1"/>
  <c r="J6743" i="1"/>
  <c r="N6743" i="1" s="1"/>
  <c r="J6747" i="1"/>
  <c r="J6751" i="1"/>
  <c r="N6751" i="1" s="1"/>
  <c r="J6755" i="1"/>
  <c r="J6759" i="1"/>
  <c r="N6759" i="1" s="1"/>
  <c r="J6763" i="1"/>
  <c r="J6767" i="1"/>
  <c r="N6767" i="1" s="1"/>
  <c r="J6771" i="1"/>
  <c r="J6775" i="1"/>
  <c r="N6775" i="1" s="1"/>
  <c r="J6779" i="1"/>
  <c r="J6783" i="1"/>
  <c r="N6783" i="1" s="1"/>
  <c r="J6787" i="1"/>
  <c r="J6791" i="1"/>
  <c r="N6791" i="1" s="1"/>
  <c r="J6795" i="1"/>
  <c r="J6799" i="1"/>
  <c r="J6803" i="1"/>
  <c r="J6807" i="1"/>
  <c r="N6807" i="1" s="1"/>
  <c r="J6811" i="1"/>
  <c r="J6815" i="1"/>
  <c r="N6815" i="1" s="1"/>
  <c r="J6819" i="1"/>
  <c r="J6823" i="1"/>
  <c r="N6823" i="1" s="1"/>
  <c r="J6827" i="1"/>
  <c r="J6831" i="1"/>
  <c r="N6831" i="1" s="1"/>
  <c r="J6835" i="1"/>
  <c r="J6839" i="1"/>
  <c r="N6839" i="1" s="1"/>
  <c r="J6843" i="1"/>
  <c r="J6847" i="1"/>
  <c r="N6847" i="1" s="1"/>
  <c r="J6851" i="1"/>
  <c r="J6855" i="1"/>
  <c r="N6855" i="1" s="1"/>
  <c r="J6859" i="1"/>
  <c r="J6863" i="1"/>
  <c r="N6863" i="1" s="1"/>
  <c r="J6867" i="1"/>
  <c r="J6871" i="1"/>
  <c r="N6871" i="1" s="1"/>
  <c r="J6875" i="1"/>
  <c r="J6879" i="1"/>
  <c r="N6879" i="1" s="1"/>
  <c r="J6883" i="1"/>
  <c r="J6887" i="1"/>
  <c r="N6887" i="1" s="1"/>
  <c r="J6891" i="1"/>
  <c r="J6895" i="1"/>
  <c r="N6895" i="1" s="1"/>
  <c r="J6899" i="1"/>
  <c r="J6903" i="1"/>
  <c r="N6903" i="1" s="1"/>
  <c r="J6907" i="1"/>
  <c r="J6911" i="1"/>
  <c r="N6911" i="1" s="1"/>
  <c r="J6915" i="1"/>
  <c r="J6919" i="1"/>
  <c r="N6919" i="1" s="1"/>
  <c r="J6923" i="1"/>
  <c r="J6927" i="1"/>
  <c r="N6927" i="1" s="1"/>
  <c r="J6931" i="1"/>
  <c r="J6935" i="1"/>
  <c r="N6935" i="1" s="1"/>
  <c r="J6939" i="1"/>
  <c r="J6943" i="1"/>
  <c r="N6943" i="1" s="1"/>
  <c r="J6947" i="1"/>
  <c r="J6951" i="1"/>
  <c r="N6951" i="1" s="1"/>
  <c r="J6955" i="1"/>
  <c r="J6959" i="1"/>
  <c r="J6963" i="1"/>
  <c r="J6967" i="1"/>
  <c r="N6967" i="1" s="1"/>
  <c r="J6971" i="1"/>
  <c r="J6975" i="1"/>
  <c r="N6975" i="1" s="1"/>
  <c r="J6979" i="1"/>
  <c r="J6983" i="1"/>
  <c r="N6983" i="1" s="1"/>
  <c r="J6987" i="1"/>
  <c r="J6991" i="1"/>
  <c r="N6991" i="1" s="1"/>
  <c r="J6995" i="1"/>
  <c r="J6999" i="1"/>
  <c r="N6999" i="1" s="1"/>
  <c r="J7003" i="1"/>
  <c r="J7007" i="1"/>
  <c r="N7007" i="1" s="1"/>
  <c r="J7011" i="1"/>
  <c r="J7015" i="1"/>
  <c r="N7015" i="1" s="1"/>
  <c r="J7019" i="1"/>
  <c r="J7023" i="1"/>
  <c r="N7023" i="1" s="1"/>
  <c r="J7027" i="1"/>
  <c r="J7031" i="1"/>
  <c r="N7031" i="1" s="1"/>
  <c r="J7035" i="1"/>
  <c r="J7039" i="1"/>
  <c r="N7039" i="1" s="1"/>
  <c r="J7043" i="1"/>
  <c r="J7047" i="1"/>
  <c r="N7047" i="1" s="1"/>
  <c r="J7051" i="1"/>
  <c r="J7055" i="1"/>
  <c r="N7055" i="1" s="1"/>
  <c r="J7059" i="1"/>
  <c r="J7063" i="1"/>
  <c r="J7067" i="1"/>
  <c r="J7071" i="1"/>
  <c r="N7071" i="1" s="1"/>
  <c r="J7075" i="1"/>
  <c r="J7079" i="1"/>
  <c r="N7079" i="1" s="1"/>
  <c r="J7083" i="1"/>
  <c r="J7087" i="1"/>
  <c r="N7087" i="1" s="1"/>
  <c r="J7091" i="1"/>
  <c r="J7095" i="1"/>
  <c r="N7095" i="1" s="1"/>
  <c r="J7099" i="1"/>
  <c r="J7103" i="1"/>
  <c r="N7103" i="1" s="1"/>
  <c r="J7107" i="1"/>
  <c r="J7111" i="1"/>
  <c r="N7111" i="1" s="1"/>
  <c r="J7115" i="1"/>
  <c r="J7119" i="1"/>
  <c r="N7119" i="1" s="1"/>
  <c r="J7123" i="1"/>
  <c r="J7127" i="1"/>
  <c r="N7127" i="1" s="1"/>
  <c r="J7131" i="1"/>
  <c r="J7135" i="1"/>
  <c r="N7135" i="1" s="1"/>
  <c r="J7139" i="1"/>
  <c r="J7143" i="1"/>
  <c r="N7143" i="1" s="1"/>
  <c r="J7147" i="1"/>
  <c r="J7151" i="1"/>
  <c r="N7151" i="1" s="1"/>
  <c r="J7155" i="1"/>
  <c r="J7159" i="1"/>
  <c r="N7159" i="1" s="1"/>
  <c r="J7163" i="1"/>
  <c r="J7167" i="1"/>
  <c r="N7167" i="1" s="1"/>
  <c r="J7171" i="1"/>
  <c r="J7175" i="1"/>
  <c r="N7175" i="1" s="1"/>
  <c r="J7179" i="1"/>
  <c r="J7183" i="1"/>
  <c r="J7187" i="1"/>
  <c r="J7191" i="1"/>
  <c r="N7191" i="1" s="1"/>
  <c r="J7195" i="1"/>
  <c r="J7199" i="1"/>
  <c r="N7199" i="1" s="1"/>
  <c r="J7203" i="1"/>
  <c r="J7207" i="1"/>
  <c r="N7207" i="1" s="1"/>
  <c r="J7211" i="1"/>
  <c r="J7215" i="1"/>
  <c r="N7215" i="1" s="1"/>
  <c r="J7219" i="1"/>
  <c r="J7223" i="1"/>
  <c r="N7223" i="1" s="1"/>
  <c r="J7227" i="1"/>
  <c r="J7231" i="1"/>
  <c r="N7231" i="1" s="1"/>
  <c r="J7235" i="1"/>
  <c r="J7239" i="1"/>
  <c r="N7239" i="1" s="1"/>
  <c r="J7243" i="1"/>
  <c r="J7247" i="1"/>
  <c r="N7247" i="1" s="1"/>
  <c r="J7251" i="1"/>
  <c r="J7255" i="1"/>
  <c r="N7255" i="1" s="1"/>
  <c r="J7259" i="1"/>
  <c r="J7263" i="1"/>
  <c r="N7263" i="1" s="1"/>
  <c r="J7267" i="1"/>
  <c r="J7271" i="1"/>
  <c r="N7271" i="1" s="1"/>
  <c r="J7275" i="1"/>
  <c r="J7279" i="1"/>
  <c r="N7279" i="1" s="1"/>
  <c r="J7283" i="1"/>
  <c r="J7287" i="1"/>
  <c r="N7287" i="1" s="1"/>
  <c r="J7291" i="1"/>
  <c r="J7295" i="1"/>
  <c r="N7295" i="1" s="1"/>
  <c r="J7299" i="1"/>
  <c r="J7303" i="1"/>
  <c r="N7303" i="1" s="1"/>
  <c r="J7307" i="1"/>
  <c r="J7311" i="1"/>
  <c r="J7315" i="1"/>
  <c r="J7319" i="1"/>
  <c r="N7319" i="1" s="1"/>
  <c r="J7323" i="1"/>
  <c r="J7327" i="1"/>
  <c r="N7327" i="1" s="1"/>
  <c r="J7331" i="1"/>
  <c r="J6097" i="1"/>
  <c r="N6097" i="1" s="1"/>
  <c r="J6129" i="1"/>
  <c r="N6129" i="1" s="1"/>
  <c r="J6161" i="1"/>
  <c r="N6161" i="1" s="1"/>
  <c r="J6193" i="1"/>
  <c r="N6193" i="1" s="1"/>
  <c r="J6225" i="1"/>
  <c r="N6225" i="1" s="1"/>
  <c r="J6257" i="1"/>
  <c r="N6257" i="1" s="1"/>
  <c r="J6289" i="1"/>
  <c r="N6289" i="1" s="1"/>
  <c r="J6321" i="1"/>
  <c r="N6321" i="1" s="1"/>
  <c r="J6353" i="1"/>
  <c r="N6353" i="1" s="1"/>
  <c r="J6385" i="1"/>
  <c r="N6385" i="1" s="1"/>
  <c r="J6417" i="1"/>
  <c r="N6417" i="1" s="1"/>
  <c r="J6449" i="1"/>
  <c r="N6449" i="1" s="1"/>
  <c r="J6481" i="1"/>
  <c r="N6481" i="1" s="1"/>
  <c r="J6513" i="1"/>
  <c r="N6513" i="1" s="1"/>
  <c r="J6545" i="1"/>
  <c r="N6545" i="1" s="1"/>
  <c r="J6577" i="1"/>
  <c r="N6577" i="1" s="1"/>
  <c r="J6609" i="1"/>
  <c r="N6609" i="1" s="1"/>
  <c r="J6625" i="1"/>
  <c r="N6625" i="1" s="1"/>
  <c r="J6641" i="1"/>
  <c r="N6641" i="1" s="1"/>
  <c r="J6657" i="1"/>
  <c r="N6657" i="1" s="1"/>
  <c r="J6673" i="1"/>
  <c r="N6673" i="1" s="1"/>
  <c r="J6689" i="1"/>
  <c r="N6689" i="1" s="1"/>
  <c r="J6705" i="1"/>
  <c r="N6705" i="1" s="1"/>
  <c r="J6721" i="1"/>
  <c r="N6721" i="1" s="1"/>
  <c r="J6737" i="1"/>
  <c r="N6737" i="1" s="1"/>
  <c r="J6753" i="1"/>
  <c r="N6753" i="1" s="1"/>
  <c r="J6769" i="1"/>
  <c r="N6769" i="1" s="1"/>
  <c r="J6785" i="1"/>
  <c r="N6785" i="1" s="1"/>
  <c r="J6801" i="1"/>
  <c r="N6801" i="1" s="1"/>
  <c r="J6817" i="1"/>
  <c r="N6817" i="1" s="1"/>
  <c r="J6833" i="1"/>
  <c r="N6833" i="1" s="1"/>
  <c r="J6849" i="1"/>
  <c r="N6849" i="1" s="1"/>
  <c r="J6865" i="1"/>
  <c r="N6865" i="1" s="1"/>
  <c r="J6881" i="1"/>
  <c r="N6881" i="1" s="1"/>
  <c r="J6897" i="1"/>
  <c r="N6897" i="1" s="1"/>
  <c r="J6913" i="1"/>
  <c r="N6913" i="1" s="1"/>
  <c r="J6929" i="1"/>
  <c r="N6929" i="1" s="1"/>
  <c r="J6945" i="1"/>
  <c r="N6945" i="1" s="1"/>
  <c r="J6961" i="1"/>
  <c r="N6961" i="1" s="1"/>
  <c r="J6977" i="1"/>
  <c r="N6977" i="1" s="1"/>
  <c r="J6993" i="1"/>
  <c r="N6993" i="1" s="1"/>
  <c r="J7009" i="1"/>
  <c r="N7009" i="1" s="1"/>
  <c r="J7025" i="1"/>
  <c r="N7025" i="1" s="1"/>
  <c r="J7041" i="1"/>
  <c r="N7041" i="1" s="1"/>
  <c r="J7057" i="1"/>
  <c r="N7057" i="1" s="1"/>
  <c r="J7073" i="1"/>
  <c r="N7073" i="1" s="1"/>
  <c r="J7089" i="1"/>
  <c r="N7089" i="1" s="1"/>
  <c r="J7105" i="1"/>
  <c r="N7105" i="1" s="1"/>
  <c r="J7121" i="1"/>
  <c r="N7121" i="1" s="1"/>
  <c r="J7137" i="1"/>
  <c r="N7137" i="1" s="1"/>
  <c r="J7153" i="1"/>
  <c r="N7153" i="1" s="1"/>
  <c r="J7169" i="1"/>
  <c r="N7169" i="1" s="1"/>
  <c r="J7185" i="1"/>
  <c r="N7185" i="1" s="1"/>
  <c r="J7201" i="1"/>
  <c r="N7201" i="1" s="1"/>
  <c r="J7217" i="1"/>
  <c r="N7217" i="1" s="1"/>
  <c r="J7233" i="1"/>
  <c r="N7233" i="1" s="1"/>
  <c r="J7249" i="1"/>
  <c r="N7249" i="1" s="1"/>
  <c r="J7265" i="1"/>
  <c r="N7265" i="1" s="1"/>
  <c r="J7281" i="1"/>
  <c r="N7281" i="1" s="1"/>
  <c r="J7297" i="1"/>
  <c r="N7297" i="1" s="1"/>
  <c r="J7313" i="1"/>
  <c r="N7313" i="1" s="1"/>
  <c r="J7329" i="1"/>
  <c r="N7329" i="1" s="1"/>
  <c r="J7339" i="1"/>
  <c r="J7347" i="1"/>
  <c r="J7355" i="1"/>
  <c r="J7363" i="1"/>
  <c r="J7371" i="1"/>
  <c r="J7379" i="1"/>
  <c r="J7387" i="1"/>
  <c r="J7395" i="1"/>
  <c r="J7403" i="1"/>
  <c r="J7411" i="1"/>
  <c r="J7419" i="1"/>
  <c r="J7427" i="1"/>
  <c r="J7435" i="1"/>
  <c r="J7443" i="1"/>
  <c r="J7451" i="1"/>
  <c r="J7459" i="1"/>
  <c r="J7467" i="1"/>
  <c r="J7475" i="1"/>
  <c r="J7483" i="1"/>
  <c r="J7491" i="1"/>
  <c r="J7499" i="1"/>
  <c r="J7507" i="1"/>
  <c r="J7515" i="1"/>
  <c r="J7523" i="1"/>
  <c r="J7531" i="1"/>
  <c r="J7539" i="1"/>
  <c r="J7547" i="1"/>
  <c r="J7555" i="1"/>
  <c r="J7563" i="1"/>
  <c r="J7571" i="1"/>
  <c r="J7579" i="1"/>
  <c r="J7587" i="1"/>
  <c r="J7595" i="1"/>
  <c r="J7603" i="1"/>
  <c r="J7611" i="1"/>
  <c r="J7619" i="1"/>
  <c r="J7627" i="1"/>
  <c r="J7635" i="1"/>
  <c r="J7643" i="1"/>
  <c r="J7651" i="1"/>
  <c r="J7659" i="1"/>
  <c r="J7667" i="1"/>
  <c r="J7675" i="1"/>
  <c r="J7683" i="1"/>
  <c r="J7691" i="1"/>
  <c r="J7699" i="1"/>
  <c r="J7707" i="1"/>
  <c r="J7715" i="1"/>
  <c r="J7723" i="1"/>
  <c r="J7731" i="1"/>
  <c r="J7739" i="1"/>
  <c r="J7747" i="1"/>
  <c r="J7755" i="1"/>
  <c r="J7763" i="1"/>
  <c r="J7771" i="1"/>
  <c r="J7779" i="1"/>
  <c r="J7787" i="1"/>
  <c r="J7795" i="1"/>
  <c r="J7803" i="1"/>
  <c r="J7811" i="1"/>
  <c r="J7819" i="1"/>
  <c r="J7827" i="1"/>
  <c r="J7835" i="1"/>
  <c r="J7843" i="1"/>
  <c r="J7851" i="1"/>
  <c r="J7859" i="1"/>
  <c r="J7867" i="1"/>
  <c r="J7875" i="1"/>
  <c r="J7883" i="1"/>
  <c r="J7891" i="1"/>
  <c r="J7899" i="1"/>
  <c r="J7907" i="1"/>
  <c r="J7915" i="1"/>
  <c r="J7923" i="1"/>
  <c r="J7931" i="1"/>
  <c r="J7939" i="1"/>
  <c r="J7947" i="1"/>
  <c r="J7955" i="1"/>
  <c r="J7963" i="1"/>
  <c r="J7971" i="1"/>
  <c r="J7979" i="1"/>
  <c r="J7987" i="1"/>
  <c r="J7995" i="1"/>
  <c r="J8003" i="1"/>
  <c r="J8011" i="1"/>
  <c r="J8019" i="1"/>
  <c r="J8027" i="1"/>
  <c r="J8035" i="1"/>
  <c r="J8043" i="1"/>
  <c r="J8051" i="1"/>
  <c r="J8059" i="1"/>
  <c r="J8067" i="1"/>
  <c r="J8075" i="1"/>
  <c r="J8083" i="1"/>
  <c r="J8091" i="1"/>
  <c r="J8099" i="1"/>
  <c r="J8107" i="1"/>
  <c r="J8115" i="1"/>
  <c r="J8123" i="1"/>
  <c r="J8131" i="1"/>
  <c r="J8139" i="1"/>
  <c r="J8147" i="1"/>
  <c r="J8155" i="1"/>
  <c r="J8163" i="1"/>
  <c r="J8171" i="1"/>
  <c r="J8179" i="1"/>
  <c r="J8187" i="1"/>
  <c r="J8195" i="1"/>
  <c r="J8203" i="1"/>
  <c r="J8211" i="1"/>
  <c r="J8219" i="1"/>
  <c r="J8227" i="1"/>
  <c r="J8235" i="1"/>
  <c r="J8243" i="1"/>
  <c r="J8251" i="1"/>
  <c r="J8259" i="1"/>
  <c r="J8267" i="1"/>
  <c r="J8275" i="1"/>
  <c r="J8283" i="1"/>
  <c r="J8291" i="1"/>
  <c r="J8299" i="1"/>
  <c r="J8307" i="1"/>
  <c r="J8315" i="1"/>
  <c r="J8323" i="1"/>
  <c r="J8331" i="1"/>
  <c r="J8339" i="1"/>
  <c r="J8347" i="1"/>
  <c r="J8355" i="1"/>
  <c r="J8363" i="1"/>
  <c r="J8371" i="1"/>
  <c r="J8379" i="1"/>
  <c r="J8387" i="1"/>
  <c r="J8395" i="1"/>
  <c r="J8403" i="1"/>
  <c r="J8411" i="1"/>
  <c r="J8419" i="1"/>
  <c r="J8427" i="1"/>
  <c r="J8435" i="1"/>
  <c r="J8443" i="1"/>
  <c r="J8451" i="1"/>
  <c r="J8459" i="1"/>
  <c r="J8467" i="1"/>
  <c r="J8475" i="1"/>
  <c r="J8483" i="1"/>
  <c r="J8491" i="1"/>
  <c r="J8499" i="1"/>
  <c r="J8507" i="1"/>
  <c r="J8515" i="1"/>
  <c r="J8523" i="1"/>
  <c r="J8531" i="1"/>
  <c r="J8539" i="1"/>
  <c r="J8547" i="1"/>
  <c r="J8555" i="1"/>
  <c r="J8563" i="1"/>
  <c r="J8571" i="1"/>
  <c r="J8579" i="1"/>
  <c r="J8587" i="1"/>
  <c r="J8595" i="1"/>
  <c r="J8603" i="1"/>
  <c r="J8611" i="1"/>
  <c r="J8619" i="1"/>
  <c r="J8627" i="1"/>
  <c r="J8635" i="1"/>
  <c r="J8643" i="1"/>
  <c r="J8651" i="1"/>
  <c r="J8659" i="1"/>
  <c r="J8667" i="1"/>
  <c r="J8674" i="1"/>
  <c r="N8674" i="1" s="1"/>
  <c r="J8678" i="1"/>
  <c r="N8678" i="1" s="1"/>
  <c r="J8682" i="1"/>
  <c r="N8682" i="1" s="1"/>
  <c r="J8686" i="1"/>
  <c r="J8690" i="1"/>
  <c r="N8690" i="1" s="1"/>
  <c r="J8694" i="1"/>
  <c r="N8694" i="1" s="1"/>
  <c r="J8698" i="1"/>
  <c r="N8698" i="1" s="1"/>
  <c r="J8702" i="1"/>
  <c r="N8702" i="1" s="1"/>
  <c r="J8706" i="1"/>
  <c r="N8706" i="1" s="1"/>
  <c r="J8710" i="1"/>
  <c r="J8714" i="1"/>
  <c r="N8714" i="1" s="1"/>
  <c r="J8718" i="1"/>
  <c r="N8718" i="1" s="1"/>
  <c r="J8722" i="1"/>
  <c r="N8722" i="1" s="1"/>
  <c r="J8726" i="1"/>
  <c r="J8730" i="1"/>
  <c r="N8730" i="1" s="1"/>
  <c r="J8734" i="1"/>
  <c r="N8734" i="1" s="1"/>
  <c r="J8738" i="1"/>
  <c r="N8738" i="1" s="1"/>
  <c r="J8742" i="1"/>
  <c r="N8742" i="1" s="1"/>
  <c r="J8746" i="1"/>
  <c r="N8746" i="1" s="1"/>
  <c r="J8750" i="1"/>
  <c r="J8754" i="1"/>
  <c r="N8754" i="1" s="1"/>
  <c r="J8758" i="1"/>
  <c r="N8758" i="1" s="1"/>
  <c r="J8762" i="1"/>
  <c r="N8762" i="1" s="1"/>
  <c r="J8766" i="1"/>
  <c r="N8766" i="1" s="1"/>
  <c r="J8770" i="1"/>
  <c r="N8770" i="1" s="1"/>
  <c r="J6105" i="1"/>
  <c r="N6105" i="1" s="1"/>
  <c r="J6137" i="1"/>
  <c r="N6137" i="1" s="1"/>
  <c r="J6169" i="1"/>
  <c r="N6169" i="1" s="1"/>
  <c r="J6201" i="1"/>
  <c r="N6201" i="1" s="1"/>
  <c r="J6233" i="1"/>
  <c r="N6233" i="1" s="1"/>
  <c r="J6265" i="1"/>
  <c r="N6265" i="1" s="1"/>
  <c r="J6297" i="1"/>
  <c r="N6297" i="1" s="1"/>
  <c r="J6329" i="1"/>
  <c r="N6329" i="1" s="1"/>
  <c r="J6361" i="1"/>
  <c r="N6361" i="1" s="1"/>
  <c r="J6393" i="1"/>
  <c r="N6393" i="1" s="1"/>
  <c r="J6425" i="1"/>
  <c r="N6425" i="1" s="1"/>
  <c r="J6457" i="1"/>
  <c r="N6457" i="1" s="1"/>
  <c r="J6489" i="1"/>
  <c r="N6489" i="1" s="1"/>
  <c r="J6521" i="1"/>
  <c r="N6521" i="1" s="1"/>
  <c r="J6553" i="1"/>
  <c r="N6553" i="1" s="1"/>
  <c r="J6585" i="1"/>
  <c r="N6585" i="1" s="1"/>
  <c r="J6613" i="1"/>
  <c r="N6613" i="1" s="1"/>
  <c r="J6629" i="1"/>
  <c r="N6629" i="1" s="1"/>
  <c r="J6645" i="1"/>
  <c r="N6645" i="1" s="1"/>
  <c r="J6661" i="1"/>
  <c r="N6661" i="1" s="1"/>
  <c r="J6677" i="1"/>
  <c r="N6677" i="1" s="1"/>
  <c r="J6693" i="1"/>
  <c r="N6693" i="1" s="1"/>
  <c r="J6709" i="1"/>
  <c r="J6725" i="1"/>
  <c r="N6725" i="1" s="1"/>
  <c r="J6741" i="1"/>
  <c r="N6741" i="1" s="1"/>
  <c r="J6757" i="1"/>
  <c r="N6757" i="1" s="1"/>
  <c r="J6773" i="1"/>
  <c r="N6773" i="1" s="1"/>
  <c r="J6789" i="1"/>
  <c r="N6789" i="1" s="1"/>
  <c r="J6805" i="1"/>
  <c r="N6805" i="1" s="1"/>
  <c r="J6821" i="1"/>
  <c r="N6821" i="1" s="1"/>
  <c r="J6837" i="1"/>
  <c r="J6853" i="1"/>
  <c r="J6869" i="1"/>
  <c r="N6869" i="1" s="1"/>
  <c r="J6885" i="1"/>
  <c r="N6885" i="1" s="1"/>
  <c r="J6901" i="1"/>
  <c r="N6901" i="1" s="1"/>
  <c r="J6917" i="1"/>
  <c r="N6917" i="1" s="1"/>
  <c r="J6933" i="1"/>
  <c r="N6933" i="1" s="1"/>
  <c r="J6949" i="1"/>
  <c r="N6949" i="1" s="1"/>
  <c r="J6965" i="1"/>
  <c r="N6965" i="1" s="1"/>
  <c r="J6981" i="1"/>
  <c r="N6981" i="1" s="1"/>
  <c r="J6997" i="1"/>
  <c r="N6997" i="1" s="1"/>
  <c r="J7013" i="1"/>
  <c r="N7013" i="1" s="1"/>
  <c r="J7029" i="1"/>
  <c r="N7029" i="1" s="1"/>
  <c r="J7045" i="1"/>
  <c r="N7045" i="1" s="1"/>
  <c r="J7061" i="1"/>
  <c r="J7077" i="1"/>
  <c r="N7077" i="1" s="1"/>
  <c r="J7093" i="1"/>
  <c r="N7093" i="1" s="1"/>
  <c r="J7109" i="1"/>
  <c r="N7109" i="1" s="1"/>
  <c r="J7125" i="1"/>
  <c r="N7125" i="1" s="1"/>
  <c r="J7141" i="1"/>
  <c r="N7141" i="1" s="1"/>
  <c r="J7157" i="1"/>
  <c r="N7157" i="1" s="1"/>
  <c r="J7173" i="1"/>
  <c r="N7173" i="1" s="1"/>
  <c r="J7189" i="1"/>
  <c r="N7189" i="1" s="1"/>
  <c r="J7205" i="1"/>
  <c r="J7221" i="1"/>
  <c r="N7221" i="1" s="1"/>
  <c r="J7237" i="1"/>
  <c r="N7237" i="1" s="1"/>
  <c r="J7253" i="1"/>
  <c r="J7269" i="1"/>
  <c r="N7269" i="1" s="1"/>
  <c r="J7285" i="1"/>
  <c r="N7285" i="1" s="1"/>
  <c r="J7301" i="1"/>
  <c r="N7301" i="1" s="1"/>
  <c r="J7317" i="1"/>
  <c r="N7317" i="1" s="1"/>
  <c r="J7333" i="1"/>
  <c r="N7333" i="1" s="1"/>
  <c r="J7341" i="1"/>
  <c r="N7341" i="1" s="1"/>
  <c r="J7349" i="1"/>
  <c r="J7357" i="1"/>
  <c r="N7357" i="1" s="1"/>
  <c r="J7365" i="1"/>
  <c r="N7365" i="1" s="1"/>
  <c r="J7373" i="1"/>
  <c r="J7381" i="1"/>
  <c r="N7381" i="1" s="1"/>
  <c r="J7389" i="1"/>
  <c r="N7389" i="1" s="1"/>
  <c r="J7397" i="1"/>
  <c r="J7405" i="1"/>
  <c r="J7413" i="1"/>
  <c r="N7413" i="1" s="1"/>
  <c r="J7421" i="1"/>
  <c r="J7429" i="1"/>
  <c r="N7429" i="1" s="1"/>
  <c r="J7437" i="1"/>
  <c r="N7437" i="1" s="1"/>
  <c r="J7445" i="1"/>
  <c r="N7445" i="1" s="1"/>
  <c r="J7453" i="1"/>
  <c r="N7453" i="1" s="1"/>
  <c r="J7461" i="1"/>
  <c r="N7461" i="1" s="1"/>
  <c r="J7469" i="1"/>
  <c r="N7469" i="1" s="1"/>
  <c r="J7477" i="1"/>
  <c r="N7477" i="1" s="1"/>
  <c r="J7485" i="1"/>
  <c r="N7485" i="1" s="1"/>
  <c r="J7493" i="1"/>
  <c r="J7501" i="1"/>
  <c r="J7509" i="1"/>
  <c r="N7509" i="1" s="1"/>
  <c r="J7517" i="1"/>
  <c r="J7525" i="1"/>
  <c r="N7525" i="1" s="1"/>
  <c r="J7533" i="1"/>
  <c r="J7541" i="1"/>
  <c r="J7549" i="1"/>
  <c r="N7549" i="1" s="1"/>
  <c r="J7557" i="1"/>
  <c r="N7557" i="1" s="1"/>
  <c r="J7565" i="1"/>
  <c r="N7565" i="1" s="1"/>
  <c r="J7573" i="1"/>
  <c r="N7573" i="1" s="1"/>
  <c r="J7581" i="1"/>
  <c r="N7581" i="1" s="1"/>
  <c r="J7589" i="1"/>
  <c r="N7589" i="1" s="1"/>
  <c r="J7597" i="1"/>
  <c r="N7597" i="1" s="1"/>
  <c r="J7605" i="1"/>
  <c r="J7613" i="1"/>
  <c r="N7613" i="1" s="1"/>
  <c r="J7621" i="1"/>
  <c r="N7621" i="1" s="1"/>
  <c r="J7629" i="1"/>
  <c r="N7629" i="1" s="1"/>
  <c r="J7637" i="1"/>
  <c r="J7645" i="1"/>
  <c r="J7653" i="1"/>
  <c r="J7661" i="1"/>
  <c r="N7661" i="1" s="1"/>
  <c r="J7669" i="1"/>
  <c r="J7677" i="1"/>
  <c r="N7677" i="1" s="1"/>
  <c r="J7685" i="1"/>
  <c r="N7685" i="1" s="1"/>
  <c r="J7693" i="1"/>
  <c r="N7693" i="1" s="1"/>
  <c r="J7701" i="1"/>
  <c r="N7701" i="1" s="1"/>
  <c r="J7709" i="1"/>
  <c r="N7709" i="1" s="1"/>
  <c r="J7717" i="1"/>
  <c r="J7725" i="1"/>
  <c r="N7725" i="1" s="1"/>
  <c r="J7733" i="1"/>
  <c r="N7733" i="1" s="1"/>
  <c r="J7741" i="1"/>
  <c r="N7741" i="1" s="1"/>
  <c r="J7749" i="1"/>
  <c r="N7749" i="1" s="1"/>
  <c r="J7757" i="1"/>
  <c r="J7765" i="1"/>
  <c r="N7765" i="1" s="1"/>
  <c r="J7773" i="1"/>
  <c r="N7773" i="1" s="1"/>
  <c r="J7781" i="1"/>
  <c r="N7781" i="1" s="1"/>
  <c r="J7789" i="1"/>
  <c r="N7789" i="1" s="1"/>
  <c r="J7797" i="1"/>
  <c r="N7797" i="1" s="1"/>
  <c r="J7805" i="1"/>
  <c r="N7805" i="1" s="1"/>
  <c r="J7813" i="1"/>
  <c r="N7813" i="1" s="1"/>
  <c r="J7821" i="1"/>
  <c r="N7821" i="1" s="1"/>
  <c r="J7829" i="1"/>
  <c r="J7837" i="1"/>
  <c r="N7837" i="1" s="1"/>
  <c r="J7845" i="1"/>
  <c r="N7845" i="1" s="1"/>
  <c r="J7853" i="1"/>
  <c r="N7853" i="1" s="1"/>
  <c r="J7861" i="1"/>
  <c r="N7861" i="1" s="1"/>
  <c r="J7869" i="1"/>
  <c r="N7869" i="1" s="1"/>
  <c r="J7877" i="1"/>
  <c r="N7877" i="1" s="1"/>
  <c r="J7885" i="1"/>
  <c r="J7893" i="1"/>
  <c r="N7893" i="1" s="1"/>
  <c r="J7901" i="1"/>
  <c r="J7909" i="1"/>
  <c r="N7909" i="1" s="1"/>
  <c r="J7917" i="1"/>
  <c r="J7925" i="1"/>
  <c r="N7925" i="1" s="1"/>
  <c r="J7933" i="1"/>
  <c r="N7933" i="1" s="1"/>
  <c r="J7941" i="1"/>
  <c r="J7949" i="1"/>
  <c r="N7949" i="1" s="1"/>
  <c r="J7957" i="1"/>
  <c r="J7965" i="1"/>
  <c r="N7965" i="1" s="1"/>
  <c r="J7973" i="1"/>
  <c r="J7981" i="1"/>
  <c r="N7981" i="1" s="1"/>
  <c r="J7989" i="1"/>
  <c r="J7997" i="1"/>
  <c r="N7997" i="1" s="1"/>
  <c r="J8005" i="1"/>
  <c r="N8005" i="1" s="1"/>
  <c r="J8013" i="1"/>
  <c r="J8021" i="1"/>
  <c r="N8021" i="1" s="1"/>
  <c r="J8029" i="1"/>
  <c r="N8029" i="1" s="1"/>
  <c r="J8037" i="1"/>
  <c r="N8037" i="1" s="1"/>
  <c r="J8045" i="1"/>
  <c r="J8053" i="1"/>
  <c r="N8053" i="1" s="1"/>
  <c r="J8061" i="1"/>
  <c r="J8069" i="1"/>
  <c r="N8069" i="1" s="1"/>
  <c r="J8077" i="1"/>
  <c r="N8077" i="1" s="1"/>
  <c r="J8085" i="1"/>
  <c r="J8093" i="1"/>
  <c r="N8093" i="1" s="1"/>
  <c r="J8101" i="1"/>
  <c r="J8109" i="1"/>
  <c r="J8117" i="1"/>
  <c r="N8117" i="1" s="1"/>
  <c r="J8125" i="1"/>
  <c r="N8125" i="1" s="1"/>
  <c r="J8133" i="1"/>
  <c r="N8133" i="1" s="1"/>
  <c r="J8141" i="1"/>
  <c r="J8149" i="1"/>
  <c r="N8149" i="1" s="1"/>
  <c r="J8157" i="1"/>
  <c r="J8165" i="1"/>
  <c r="J8173" i="1"/>
  <c r="J8181" i="1"/>
  <c r="N8181" i="1" s="1"/>
  <c r="J8189" i="1"/>
  <c r="N8189" i="1" s="1"/>
  <c r="J8197" i="1"/>
  <c r="N8197" i="1" s="1"/>
  <c r="J8205" i="1"/>
  <c r="J8213" i="1"/>
  <c r="N8213" i="1" s="1"/>
  <c r="J8221" i="1"/>
  <c r="J8229" i="1"/>
  <c r="N8229" i="1" s="1"/>
  <c r="J8237" i="1"/>
  <c r="N8237" i="1" s="1"/>
  <c r="J8245" i="1"/>
  <c r="J8253" i="1"/>
  <c r="N8253" i="1" s="1"/>
  <c r="J8261" i="1"/>
  <c r="J8269" i="1"/>
  <c r="N8269" i="1" s="1"/>
  <c r="J8277" i="1"/>
  <c r="J8285" i="1"/>
  <c r="N8285" i="1" s="1"/>
  <c r="J8293" i="1"/>
  <c r="J8301" i="1"/>
  <c r="N8301" i="1" s="1"/>
  <c r="J8309" i="1"/>
  <c r="J8317" i="1"/>
  <c r="N8317" i="1" s="1"/>
  <c r="J8325" i="1"/>
  <c r="J8333" i="1"/>
  <c r="N8333" i="1" s="1"/>
  <c r="J8341" i="1"/>
  <c r="J8349" i="1"/>
  <c r="N8349" i="1" s="1"/>
  <c r="J8357" i="1"/>
  <c r="N8357" i="1" s="1"/>
  <c r="J8365" i="1"/>
  <c r="J8373" i="1"/>
  <c r="N8373" i="1" s="1"/>
  <c r="J8381" i="1"/>
  <c r="J8389" i="1"/>
  <c r="N8389" i="1" s="1"/>
  <c r="J8397" i="1"/>
  <c r="J8405" i="1"/>
  <c r="J8413" i="1"/>
  <c r="N8413" i="1" s="1"/>
  <c r="J8421" i="1"/>
  <c r="J8429" i="1"/>
  <c r="J8437" i="1"/>
  <c r="N8437" i="1" s="1"/>
  <c r="J8445" i="1"/>
  <c r="J8453" i="1"/>
  <c r="N8453" i="1" s="1"/>
  <c r="J8461" i="1"/>
  <c r="J8469" i="1"/>
  <c r="N8469" i="1" s="1"/>
  <c r="J8477" i="1"/>
  <c r="N8477" i="1" s="1"/>
  <c r="J8485" i="1"/>
  <c r="J8493" i="1"/>
  <c r="N8493" i="1" s="1"/>
  <c r="J8501" i="1"/>
  <c r="J8509" i="1"/>
  <c r="N8509" i="1" s="1"/>
  <c r="J8517" i="1"/>
  <c r="N8517" i="1" s="1"/>
  <c r="J8525" i="1"/>
  <c r="J8533" i="1"/>
  <c r="N8533" i="1" s="1"/>
  <c r="J8541" i="1"/>
  <c r="J8549" i="1"/>
  <c r="J8557" i="1"/>
  <c r="N8557" i="1" s="1"/>
  <c r="J8565" i="1"/>
  <c r="J8573" i="1"/>
  <c r="N8573" i="1" s="1"/>
  <c r="J8581" i="1"/>
  <c r="N8581" i="1" s="1"/>
  <c r="J8589" i="1"/>
  <c r="J8597" i="1"/>
  <c r="J8605" i="1"/>
  <c r="N8605" i="1" s="1"/>
  <c r="J8613" i="1"/>
  <c r="J8621" i="1"/>
  <c r="N8621" i="1" s="1"/>
  <c r="J8629" i="1"/>
  <c r="J8637" i="1"/>
  <c r="N8637" i="1" s="1"/>
  <c r="J8645" i="1"/>
  <c r="J8653" i="1"/>
  <c r="J8661" i="1"/>
  <c r="N8661" i="1" s="1"/>
  <c r="J8669" i="1"/>
  <c r="J8675" i="1"/>
  <c r="J8679" i="1"/>
  <c r="N8679" i="1" s="1"/>
  <c r="J8683" i="1"/>
  <c r="J8687" i="1"/>
  <c r="J8691" i="1"/>
  <c r="J8695" i="1"/>
  <c r="N8695" i="1" s="1"/>
  <c r="J8699" i="1"/>
  <c r="J8703" i="1"/>
  <c r="N8703" i="1" s="1"/>
  <c r="J8707" i="1"/>
  <c r="J8711" i="1"/>
  <c r="N8711" i="1" s="1"/>
  <c r="J8715" i="1"/>
  <c r="J8719" i="1"/>
  <c r="N8719" i="1" s="1"/>
  <c r="J8723" i="1"/>
  <c r="J8727" i="1"/>
  <c r="N8727" i="1" s="1"/>
  <c r="J8731" i="1"/>
  <c r="J8735" i="1"/>
  <c r="N8735" i="1" s="1"/>
  <c r="J8739" i="1"/>
  <c r="J8743" i="1"/>
  <c r="N8743" i="1" s="1"/>
  <c r="J8747" i="1"/>
  <c r="J8751" i="1"/>
  <c r="N8751" i="1" s="1"/>
  <c r="J8755" i="1"/>
  <c r="J8759" i="1"/>
  <c r="N8759" i="1" s="1"/>
  <c r="J8763" i="1"/>
  <c r="J8767" i="1"/>
  <c r="N8767" i="1" s="1"/>
  <c r="J6081" i="1"/>
  <c r="N6081" i="1" s="1"/>
  <c r="J6113" i="1"/>
  <c r="N6113" i="1" s="1"/>
  <c r="J6145" i="1"/>
  <c r="N6145" i="1" s="1"/>
  <c r="J6177" i="1"/>
  <c r="N6177" i="1" s="1"/>
  <c r="J6209" i="1"/>
  <c r="N6209" i="1" s="1"/>
  <c r="J6241" i="1"/>
  <c r="N6241" i="1" s="1"/>
  <c r="J6273" i="1"/>
  <c r="N6273" i="1" s="1"/>
  <c r="J6305" i="1"/>
  <c r="N6305" i="1" s="1"/>
  <c r="J6337" i="1"/>
  <c r="N6337" i="1" s="1"/>
  <c r="J6369" i="1"/>
  <c r="N6369" i="1" s="1"/>
  <c r="J6401" i="1"/>
  <c r="N6401" i="1" s="1"/>
  <c r="J6433" i="1"/>
  <c r="N6433" i="1" s="1"/>
  <c r="J6465" i="1"/>
  <c r="N6465" i="1" s="1"/>
  <c r="J6497" i="1"/>
  <c r="N6497" i="1" s="1"/>
  <c r="J6529" i="1"/>
  <c r="N6529" i="1" s="1"/>
  <c r="J6561" i="1"/>
  <c r="N6561" i="1" s="1"/>
  <c r="J6593" i="1"/>
  <c r="N6593" i="1" s="1"/>
  <c r="J6617" i="1"/>
  <c r="N6617" i="1" s="1"/>
  <c r="J6633" i="1"/>
  <c r="N6633" i="1" s="1"/>
  <c r="J6649" i="1"/>
  <c r="N6649" i="1" s="1"/>
  <c r="J6665" i="1"/>
  <c r="N6665" i="1" s="1"/>
  <c r="J6681" i="1"/>
  <c r="N6681" i="1" s="1"/>
  <c r="J6697" i="1"/>
  <c r="N6697" i="1" s="1"/>
  <c r="J6713" i="1"/>
  <c r="N6713" i="1" s="1"/>
  <c r="J6729" i="1"/>
  <c r="N6729" i="1" s="1"/>
  <c r="J6745" i="1"/>
  <c r="N6745" i="1" s="1"/>
  <c r="J6761" i="1"/>
  <c r="N6761" i="1" s="1"/>
  <c r="J6777" i="1"/>
  <c r="N6777" i="1" s="1"/>
  <c r="J6793" i="1"/>
  <c r="N6793" i="1" s="1"/>
  <c r="J6809" i="1"/>
  <c r="N6809" i="1" s="1"/>
  <c r="J6825" i="1"/>
  <c r="N6825" i="1" s="1"/>
  <c r="J6841" i="1"/>
  <c r="N6841" i="1" s="1"/>
  <c r="J6857" i="1"/>
  <c r="N6857" i="1" s="1"/>
  <c r="J6873" i="1"/>
  <c r="N6873" i="1" s="1"/>
  <c r="J6889" i="1"/>
  <c r="N6889" i="1" s="1"/>
  <c r="J6905" i="1"/>
  <c r="N6905" i="1" s="1"/>
  <c r="J6921" i="1"/>
  <c r="N6921" i="1" s="1"/>
  <c r="J6937" i="1"/>
  <c r="N6937" i="1" s="1"/>
  <c r="J6953" i="1"/>
  <c r="N6953" i="1" s="1"/>
  <c r="J6969" i="1"/>
  <c r="N6969" i="1" s="1"/>
  <c r="J6985" i="1"/>
  <c r="N6985" i="1" s="1"/>
  <c r="J7001" i="1"/>
  <c r="N7001" i="1" s="1"/>
  <c r="J7017" i="1"/>
  <c r="N7017" i="1" s="1"/>
  <c r="J7033" i="1"/>
  <c r="N7033" i="1" s="1"/>
  <c r="J7049" i="1"/>
  <c r="N7049" i="1" s="1"/>
  <c r="J7065" i="1"/>
  <c r="N7065" i="1" s="1"/>
  <c r="J7081" i="1"/>
  <c r="N7081" i="1" s="1"/>
  <c r="J7097" i="1"/>
  <c r="N7097" i="1" s="1"/>
  <c r="J7113" i="1"/>
  <c r="N7113" i="1" s="1"/>
  <c r="J7129" i="1"/>
  <c r="N7129" i="1" s="1"/>
  <c r="J7145" i="1"/>
  <c r="N7145" i="1" s="1"/>
  <c r="J7161" i="1"/>
  <c r="N7161" i="1" s="1"/>
  <c r="J7177" i="1"/>
  <c r="N7177" i="1" s="1"/>
  <c r="J7193" i="1"/>
  <c r="N7193" i="1" s="1"/>
  <c r="J7209" i="1"/>
  <c r="N7209" i="1" s="1"/>
  <c r="J7225" i="1"/>
  <c r="N7225" i="1" s="1"/>
  <c r="J7241" i="1"/>
  <c r="N7241" i="1" s="1"/>
  <c r="J7257" i="1"/>
  <c r="N7257" i="1" s="1"/>
  <c r="J7273" i="1"/>
  <c r="N7273" i="1" s="1"/>
  <c r="J7289" i="1"/>
  <c r="N7289" i="1" s="1"/>
  <c r="J7305" i="1"/>
  <c r="N7305" i="1" s="1"/>
  <c r="J7321" i="1"/>
  <c r="N7321" i="1" s="1"/>
  <c r="J7335" i="1"/>
  <c r="N7335" i="1" s="1"/>
  <c r="J7343" i="1"/>
  <c r="N7343" i="1" s="1"/>
  <c r="J7351" i="1"/>
  <c r="N7351" i="1" s="1"/>
  <c r="J7359" i="1"/>
  <c r="N7359" i="1" s="1"/>
  <c r="J7367" i="1"/>
  <c r="N7367" i="1" s="1"/>
  <c r="J7375" i="1"/>
  <c r="N7375" i="1" s="1"/>
  <c r="J7383" i="1"/>
  <c r="N7383" i="1" s="1"/>
  <c r="J7391" i="1"/>
  <c r="N7391" i="1" s="1"/>
  <c r="J7399" i="1"/>
  <c r="N7399" i="1" s="1"/>
  <c r="J7407" i="1"/>
  <c r="N7407" i="1" s="1"/>
  <c r="J7415" i="1"/>
  <c r="N7415" i="1" s="1"/>
  <c r="J7423" i="1"/>
  <c r="N7423" i="1" s="1"/>
  <c r="J7431" i="1"/>
  <c r="N7431" i="1" s="1"/>
  <c r="J7439" i="1"/>
  <c r="J7447" i="1"/>
  <c r="N7447" i="1" s="1"/>
  <c r="J7455" i="1"/>
  <c r="N7455" i="1" s="1"/>
  <c r="J7463" i="1"/>
  <c r="N7463" i="1" s="1"/>
  <c r="J7471" i="1"/>
  <c r="N7471" i="1" s="1"/>
  <c r="J7479" i="1"/>
  <c r="N7479" i="1" s="1"/>
  <c r="J7487" i="1"/>
  <c r="N7487" i="1" s="1"/>
  <c r="J7495" i="1"/>
  <c r="J7503" i="1"/>
  <c r="N7503" i="1" s="1"/>
  <c r="J7511" i="1"/>
  <c r="N7511" i="1" s="1"/>
  <c r="J7519" i="1"/>
  <c r="N7519" i="1" s="1"/>
  <c r="J7527" i="1"/>
  <c r="N7527" i="1" s="1"/>
  <c r="J7535" i="1"/>
  <c r="N7535" i="1" s="1"/>
  <c r="J7543" i="1"/>
  <c r="N7543" i="1" s="1"/>
  <c r="J7551" i="1"/>
  <c r="N7551" i="1" s="1"/>
  <c r="J7559" i="1"/>
  <c r="N7559" i="1" s="1"/>
  <c r="J7567" i="1"/>
  <c r="N7567" i="1" s="1"/>
  <c r="J7575" i="1"/>
  <c r="N7575" i="1" s="1"/>
  <c r="J7583" i="1"/>
  <c r="J7591" i="1"/>
  <c r="N7591" i="1" s="1"/>
  <c r="J7599" i="1"/>
  <c r="N7599" i="1" s="1"/>
  <c r="J7607" i="1"/>
  <c r="N7607" i="1" s="1"/>
  <c r="J7615" i="1"/>
  <c r="N7615" i="1" s="1"/>
  <c r="J7623" i="1"/>
  <c r="N7623" i="1" s="1"/>
  <c r="J7631" i="1"/>
  <c r="N7631" i="1" s="1"/>
  <c r="J7639" i="1"/>
  <c r="N7639" i="1" s="1"/>
  <c r="J7647" i="1"/>
  <c r="N7647" i="1" s="1"/>
  <c r="J7655" i="1"/>
  <c r="N7655" i="1" s="1"/>
  <c r="J7663" i="1"/>
  <c r="J7671" i="1"/>
  <c r="N7671" i="1" s="1"/>
  <c r="J7679" i="1"/>
  <c r="N7679" i="1" s="1"/>
  <c r="J7687" i="1"/>
  <c r="N7687" i="1" s="1"/>
  <c r="J7695" i="1"/>
  <c r="N7695" i="1" s="1"/>
  <c r="J7703" i="1"/>
  <c r="N7703" i="1" s="1"/>
  <c r="J7711" i="1"/>
  <c r="N7711" i="1" s="1"/>
  <c r="J7719" i="1"/>
  <c r="N7719" i="1" s="1"/>
  <c r="J7727" i="1"/>
  <c r="N7727" i="1" s="1"/>
  <c r="J7735" i="1"/>
  <c r="J7743" i="1"/>
  <c r="N7743" i="1" s="1"/>
  <c r="J7751" i="1"/>
  <c r="N7751" i="1" s="1"/>
  <c r="J7759" i="1"/>
  <c r="N7759" i="1" s="1"/>
  <c r="J7767" i="1"/>
  <c r="N7767" i="1" s="1"/>
  <c r="J7775" i="1"/>
  <c r="N7775" i="1" s="1"/>
  <c r="J7783" i="1"/>
  <c r="N7783" i="1" s="1"/>
  <c r="J7791" i="1"/>
  <c r="N7791" i="1" s="1"/>
  <c r="J7799" i="1"/>
  <c r="N7799" i="1" s="1"/>
  <c r="J7807" i="1"/>
  <c r="N7807" i="1" s="1"/>
  <c r="J7815" i="1"/>
  <c r="N7815" i="1" s="1"/>
  <c r="J7823" i="1"/>
  <c r="J7831" i="1"/>
  <c r="N7831" i="1" s="1"/>
  <c r="J7839" i="1"/>
  <c r="N7839" i="1" s="1"/>
  <c r="J7847" i="1"/>
  <c r="N7847" i="1" s="1"/>
  <c r="J7855" i="1"/>
  <c r="N7855" i="1" s="1"/>
  <c r="J7863" i="1"/>
  <c r="N7863" i="1" s="1"/>
  <c r="J7871" i="1"/>
  <c r="J7879" i="1"/>
  <c r="N7879" i="1" s="1"/>
  <c r="J7887" i="1"/>
  <c r="N7887" i="1" s="1"/>
  <c r="J7895" i="1"/>
  <c r="N7895" i="1" s="1"/>
  <c r="J7903" i="1"/>
  <c r="N7903" i="1" s="1"/>
  <c r="J7911" i="1"/>
  <c r="N7911" i="1" s="1"/>
  <c r="J7919" i="1"/>
  <c r="J7927" i="1"/>
  <c r="N7927" i="1" s="1"/>
  <c r="J7935" i="1"/>
  <c r="N7935" i="1" s="1"/>
  <c r="J7943" i="1"/>
  <c r="N7943" i="1" s="1"/>
  <c r="J7951" i="1"/>
  <c r="N7951" i="1" s="1"/>
  <c r="J7959" i="1"/>
  <c r="N7959" i="1" s="1"/>
  <c r="J7967" i="1"/>
  <c r="N7967" i="1" s="1"/>
  <c r="J7975" i="1"/>
  <c r="N7975" i="1" s="1"/>
  <c r="J7983" i="1"/>
  <c r="N7983" i="1" s="1"/>
  <c r="J7991" i="1"/>
  <c r="N7991" i="1" s="1"/>
  <c r="J7999" i="1"/>
  <c r="N7999" i="1" s="1"/>
  <c r="J8007" i="1"/>
  <c r="N8007" i="1" s="1"/>
  <c r="J8015" i="1"/>
  <c r="N8015" i="1" s="1"/>
  <c r="J8023" i="1"/>
  <c r="N8023" i="1" s="1"/>
  <c r="J8031" i="1"/>
  <c r="N8031" i="1" s="1"/>
  <c r="J8039" i="1"/>
  <c r="N8039" i="1" s="1"/>
  <c r="J8047" i="1"/>
  <c r="N8047" i="1" s="1"/>
  <c r="J8055" i="1"/>
  <c r="N8055" i="1" s="1"/>
  <c r="J8063" i="1"/>
  <c r="J8071" i="1"/>
  <c r="N8071" i="1" s="1"/>
  <c r="J8079" i="1"/>
  <c r="N8079" i="1" s="1"/>
  <c r="J8087" i="1"/>
  <c r="N8087" i="1" s="1"/>
  <c r="J8095" i="1"/>
  <c r="J8103" i="1"/>
  <c r="J8111" i="1"/>
  <c r="N8111" i="1" s="1"/>
  <c r="J8119" i="1"/>
  <c r="N8119" i="1" s="1"/>
  <c r="J8127" i="1"/>
  <c r="N8127" i="1" s="1"/>
  <c r="J8135" i="1"/>
  <c r="N8135" i="1" s="1"/>
  <c r="J8143" i="1"/>
  <c r="N8143" i="1" s="1"/>
  <c r="J8151" i="1"/>
  <c r="N8151" i="1" s="1"/>
  <c r="J8159" i="1"/>
  <c r="N8159" i="1" s="1"/>
  <c r="J8167" i="1"/>
  <c r="N8167" i="1" s="1"/>
  <c r="J8175" i="1"/>
  <c r="N8175" i="1" s="1"/>
  <c r="J8183" i="1"/>
  <c r="N8183" i="1" s="1"/>
  <c r="J8191" i="1"/>
  <c r="N8191" i="1" s="1"/>
  <c r="J8199" i="1"/>
  <c r="N8199" i="1" s="1"/>
  <c r="J8207" i="1"/>
  <c r="N8207" i="1" s="1"/>
  <c r="J8215" i="1"/>
  <c r="N8215" i="1" s="1"/>
  <c r="J8223" i="1"/>
  <c r="J8231" i="1"/>
  <c r="N8231" i="1" s="1"/>
  <c r="J8239" i="1"/>
  <c r="N8239" i="1" s="1"/>
  <c r="J8247" i="1"/>
  <c r="N8247" i="1" s="1"/>
  <c r="J8255" i="1"/>
  <c r="N8255" i="1" s="1"/>
  <c r="J8263" i="1"/>
  <c r="N8263" i="1" s="1"/>
  <c r="J8271" i="1"/>
  <c r="N8271" i="1" s="1"/>
  <c r="J8279" i="1"/>
  <c r="N8279" i="1" s="1"/>
  <c r="J8287" i="1"/>
  <c r="N8287" i="1" s="1"/>
  <c r="J8295" i="1"/>
  <c r="J8303" i="1"/>
  <c r="N8303" i="1" s="1"/>
  <c r="J8311" i="1"/>
  <c r="J8319" i="1"/>
  <c r="N8319" i="1" s="1"/>
  <c r="J8327" i="1"/>
  <c r="J8335" i="1"/>
  <c r="N8335" i="1" s="1"/>
  <c r="J8343" i="1"/>
  <c r="N8343" i="1" s="1"/>
  <c r="J8351" i="1"/>
  <c r="N8351" i="1" s="1"/>
  <c r="J8359" i="1"/>
  <c r="N8359" i="1" s="1"/>
  <c r="J8367" i="1"/>
  <c r="N8367" i="1" s="1"/>
  <c r="J8375" i="1"/>
  <c r="N8375" i="1" s="1"/>
  <c r="J8383" i="1"/>
  <c r="N8383" i="1" s="1"/>
  <c r="J8391" i="1"/>
  <c r="N8391" i="1" s="1"/>
  <c r="J8399" i="1"/>
  <c r="J8407" i="1"/>
  <c r="N8407" i="1" s="1"/>
  <c r="J8415" i="1"/>
  <c r="N8415" i="1" s="1"/>
  <c r="J8423" i="1"/>
  <c r="N8423" i="1" s="1"/>
  <c r="J8431" i="1"/>
  <c r="N8431" i="1" s="1"/>
  <c r="J8439" i="1"/>
  <c r="N8439" i="1" s="1"/>
  <c r="J8447" i="1"/>
  <c r="N8447" i="1" s="1"/>
  <c r="J8455" i="1"/>
  <c r="N8455" i="1" s="1"/>
  <c r="J8463" i="1"/>
  <c r="N8463" i="1" s="1"/>
  <c r="J8471" i="1"/>
  <c r="N8471" i="1" s="1"/>
  <c r="J8479" i="1"/>
  <c r="N8479" i="1" s="1"/>
  <c r="J8487" i="1"/>
  <c r="N8487" i="1" s="1"/>
  <c r="J8495" i="1"/>
  <c r="N8495" i="1" s="1"/>
  <c r="J8503" i="1"/>
  <c r="J8511" i="1"/>
  <c r="N8511" i="1" s="1"/>
  <c r="J8519" i="1"/>
  <c r="N8519" i="1" s="1"/>
  <c r="J8527" i="1"/>
  <c r="N8527" i="1" s="1"/>
  <c r="J8535" i="1"/>
  <c r="N8535" i="1" s="1"/>
  <c r="J8543" i="1"/>
  <c r="N8543" i="1" s="1"/>
  <c r="J8551" i="1"/>
  <c r="N8551" i="1" s="1"/>
  <c r="J8559" i="1"/>
  <c r="N8559" i="1" s="1"/>
  <c r="J8567" i="1"/>
  <c r="J8575" i="1"/>
  <c r="N8575" i="1" s="1"/>
  <c r="J8583" i="1"/>
  <c r="N8583" i="1" s="1"/>
  <c r="J8591" i="1"/>
  <c r="N8591" i="1" s="1"/>
  <c r="J8599" i="1"/>
  <c r="N8599" i="1" s="1"/>
  <c r="J8607" i="1"/>
  <c r="N8607" i="1" s="1"/>
  <c r="J8615" i="1"/>
  <c r="J8623" i="1"/>
  <c r="N8623" i="1" s="1"/>
  <c r="J8631" i="1"/>
  <c r="J8639" i="1"/>
  <c r="N8639" i="1" s="1"/>
  <c r="J8647" i="1"/>
  <c r="N8647" i="1" s="1"/>
  <c r="J8655" i="1"/>
  <c r="N8655" i="1" s="1"/>
  <c r="J8663" i="1"/>
  <c r="N8663" i="1" s="1"/>
  <c r="J8671" i="1"/>
  <c r="J8676" i="1"/>
  <c r="J8680" i="1"/>
  <c r="N8680" i="1" s="1"/>
  <c r="J8684" i="1"/>
  <c r="N8684" i="1" s="1"/>
  <c r="J8688" i="1"/>
  <c r="N8688" i="1" s="1"/>
  <c r="J8692" i="1"/>
  <c r="J8696" i="1"/>
  <c r="N8696" i="1" s="1"/>
  <c r="J8700" i="1"/>
  <c r="J8704" i="1"/>
  <c r="N8704" i="1" s="1"/>
  <c r="J8708" i="1"/>
  <c r="J8712" i="1"/>
  <c r="N8712" i="1" s="1"/>
  <c r="J8716" i="1"/>
  <c r="J8720" i="1"/>
  <c r="N8720" i="1" s="1"/>
  <c r="J8724" i="1"/>
  <c r="N8724" i="1" s="1"/>
  <c r="J8728" i="1"/>
  <c r="N8728" i="1" s="1"/>
  <c r="J8732" i="1"/>
  <c r="J8736" i="1"/>
  <c r="N8736" i="1" s="1"/>
  <c r="J8740" i="1"/>
  <c r="J8744" i="1"/>
  <c r="N8744" i="1" s="1"/>
  <c r="J8748" i="1"/>
  <c r="J8752" i="1"/>
  <c r="N8752" i="1" s="1"/>
  <c r="J8756" i="1"/>
  <c r="J8760" i="1"/>
  <c r="N8760" i="1" s="1"/>
  <c r="J8764" i="1"/>
  <c r="N8764" i="1" s="1"/>
  <c r="J8768" i="1"/>
  <c r="N8768" i="1" s="1"/>
  <c r="J6153" i="1"/>
  <c r="N6153" i="1" s="1"/>
  <c r="J6281" i="1"/>
  <c r="N6281" i="1" s="1"/>
  <c r="J6409" i="1"/>
  <c r="N6409" i="1" s="1"/>
  <c r="J6537" i="1"/>
  <c r="N6537" i="1" s="1"/>
  <c r="J6637" i="1"/>
  <c r="N6637" i="1" s="1"/>
  <c r="J6701" i="1"/>
  <c r="N6701" i="1" s="1"/>
  <c r="J6765" i="1"/>
  <c r="N6765" i="1" s="1"/>
  <c r="J6829" i="1"/>
  <c r="N6829" i="1" s="1"/>
  <c r="J6893" i="1"/>
  <c r="N6893" i="1" s="1"/>
  <c r="J6957" i="1"/>
  <c r="N6957" i="1" s="1"/>
  <c r="J7021" i="1"/>
  <c r="J7085" i="1"/>
  <c r="J7149" i="1"/>
  <c r="J7213" i="1"/>
  <c r="N7213" i="1" s="1"/>
  <c r="J7277" i="1"/>
  <c r="N7277" i="1" s="1"/>
  <c r="J7337" i="1"/>
  <c r="N7337" i="1" s="1"/>
  <c r="J7369" i="1"/>
  <c r="N7369" i="1" s="1"/>
  <c r="J7401" i="1"/>
  <c r="N7401" i="1" s="1"/>
  <c r="J7433" i="1"/>
  <c r="N7433" i="1" s="1"/>
  <c r="J7465" i="1"/>
  <c r="N7465" i="1" s="1"/>
  <c r="J7497" i="1"/>
  <c r="N7497" i="1" s="1"/>
  <c r="J7529" i="1"/>
  <c r="N7529" i="1" s="1"/>
  <c r="J7561" i="1"/>
  <c r="N7561" i="1" s="1"/>
  <c r="J7593" i="1"/>
  <c r="N7593" i="1" s="1"/>
  <c r="J7625" i="1"/>
  <c r="N7625" i="1" s="1"/>
  <c r="J7657" i="1"/>
  <c r="N7657" i="1" s="1"/>
  <c r="J7689" i="1"/>
  <c r="N7689" i="1" s="1"/>
  <c r="J7721" i="1"/>
  <c r="N7721" i="1" s="1"/>
  <c r="J7753" i="1"/>
  <c r="N7753" i="1" s="1"/>
  <c r="J7785" i="1"/>
  <c r="N7785" i="1" s="1"/>
  <c r="J7817" i="1"/>
  <c r="N7817" i="1" s="1"/>
  <c r="J7849" i="1"/>
  <c r="N7849" i="1" s="1"/>
  <c r="J7881" i="1"/>
  <c r="N7881" i="1" s="1"/>
  <c r="J7913" i="1"/>
  <c r="N7913" i="1" s="1"/>
  <c r="J7945" i="1"/>
  <c r="N7945" i="1" s="1"/>
  <c r="J7977" i="1"/>
  <c r="N7977" i="1" s="1"/>
  <c r="J8009" i="1"/>
  <c r="N8009" i="1" s="1"/>
  <c r="J8041" i="1"/>
  <c r="N8041" i="1" s="1"/>
  <c r="J8073" i="1"/>
  <c r="N8073" i="1" s="1"/>
  <c r="J8105" i="1"/>
  <c r="N8105" i="1" s="1"/>
  <c r="J8137" i="1"/>
  <c r="N8137" i="1" s="1"/>
  <c r="J8169" i="1"/>
  <c r="N8169" i="1" s="1"/>
  <c r="J8201" i="1"/>
  <c r="N8201" i="1" s="1"/>
  <c r="J8233" i="1"/>
  <c r="N8233" i="1" s="1"/>
  <c r="J8265" i="1"/>
  <c r="N8265" i="1" s="1"/>
  <c r="J8297" i="1"/>
  <c r="N8297" i="1" s="1"/>
  <c r="J8329" i="1"/>
  <c r="N8329" i="1" s="1"/>
  <c r="J8361" i="1"/>
  <c r="N8361" i="1" s="1"/>
  <c r="J8393" i="1"/>
  <c r="N8393" i="1" s="1"/>
  <c r="J8425" i="1"/>
  <c r="N8425" i="1" s="1"/>
  <c r="J8457" i="1"/>
  <c r="N8457" i="1" s="1"/>
  <c r="J8489" i="1"/>
  <c r="N8489" i="1" s="1"/>
  <c r="J8521" i="1"/>
  <c r="N8521" i="1" s="1"/>
  <c r="J8553" i="1"/>
  <c r="N8553" i="1" s="1"/>
  <c r="J8585" i="1"/>
  <c r="N8585" i="1" s="1"/>
  <c r="J8617" i="1"/>
  <c r="N8617" i="1" s="1"/>
  <c r="J8649" i="1"/>
  <c r="N8649" i="1" s="1"/>
  <c r="J8677" i="1"/>
  <c r="N8677" i="1" s="1"/>
  <c r="J8693" i="1"/>
  <c r="N8693" i="1" s="1"/>
  <c r="J8709" i="1"/>
  <c r="J8725" i="1"/>
  <c r="J8741" i="1"/>
  <c r="N8741" i="1" s="1"/>
  <c r="J8757" i="1"/>
  <c r="N8757" i="1" s="1"/>
  <c r="J6185" i="1"/>
  <c r="N6185" i="1" s="1"/>
  <c r="J6313" i="1"/>
  <c r="N6313" i="1" s="1"/>
  <c r="J6441" i="1"/>
  <c r="N6441" i="1" s="1"/>
  <c r="J6569" i="1"/>
  <c r="N6569" i="1" s="1"/>
  <c r="J6653" i="1"/>
  <c r="J6717" i="1"/>
  <c r="J6781" i="1"/>
  <c r="N6781" i="1" s="1"/>
  <c r="J6845" i="1"/>
  <c r="N6845" i="1" s="1"/>
  <c r="J6909" i="1"/>
  <c r="J6973" i="1"/>
  <c r="N6973" i="1" s="1"/>
  <c r="J7037" i="1"/>
  <c r="N7037" i="1" s="1"/>
  <c r="J7101" i="1"/>
  <c r="N7101" i="1" s="1"/>
  <c r="J7165" i="1"/>
  <c r="J7229" i="1"/>
  <c r="J7293" i="1"/>
  <c r="N7293" i="1" s="1"/>
  <c r="J7345" i="1"/>
  <c r="N7345" i="1" s="1"/>
  <c r="J7377" i="1"/>
  <c r="N7377" i="1" s="1"/>
  <c r="J7409" i="1"/>
  <c r="N7409" i="1" s="1"/>
  <c r="J7441" i="1"/>
  <c r="N7441" i="1" s="1"/>
  <c r="J7473" i="1"/>
  <c r="N7473" i="1" s="1"/>
  <c r="J7505" i="1"/>
  <c r="N7505" i="1" s="1"/>
  <c r="J7537" i="1"/>
  <c r="N7537" i="1" s="1"/>
  <c r="J7569" i="1"/>
  <c r="N7569" i="1" s="1"/>
  <c r="J7601" i="1"/>
  <c r="N7601" i="1" s="1"/>
  <c r="J7633" i="1"/>
  <c r="N7633" i="1" s="1"/>
  <c r="J7665" i="1"/>
  <c r="N7665" i="1" s="1"/>
  <c r="J7697" i="1"/>
  <c r="N7697" i="1" s="1"/>
  <c r="J7729" i="1"/>
  <c r="N7729" i="1" s="1"/>
  <c r="J7761" i="1"/>
  <c r="N7761" i="1" s="1"/>
  <c r="J7793" i="1"/>
  <c r="N7793" i="1" s="1"/>
  <c r="J7825" i="1"/>
  <c r="N7825" i="1" s="1"/>
  <c r="J7857" i="1"/>
  <c r="N7857" i="1" s="1"/>
  <c r="J7889" i="1"/>
  <c r="N7889" i="1" s="1"/>
  <c r="J7921" i="1"/>
  <c r="N7921" i="1" s="1"/>
  <c r="J7953" i="1"/>
  <c r="N7953" i="1" s="1"/>
  <c r="J7985" i="1"/>
  <c r="N7985" i="1" s="1"/>
  <c r="J8017" i="1"/>
  <c r="N8017" i="1" s="1"/>
  <c r="J8049" i="1"/>
  <c r="N8049" i="1" s="1"/>
  <c r="J8081" i="1"/>
  <c r="N8081" i="1" s="1"/>
  <c r="J8113" i="1"/>
  <c r="N8113" i="1" s="1"/>
  <c r="J8145" i="1"/>
  <c r="N8145" i="1" s="1"/>
  <c r="J8177" i="1"/>
  <c r="N8177" i="1" s="1"/>
  <c r="J8209" i="1"/>
  <c r="N8209" i="1" s="1"/>
  <c r="J8241" i="1"/>
  <c r="N8241" i="1" s="1"/>
  <c r="J8273" i="1"/>
  <c r="N8273" i="1" s="1"/>
  <c r="J8305" i="1"/>
  <c r="N8305" i="1" s="1"/>
  <c r="J8337" i="1"/>
  <c r="N8337" i="1" s="1"/>
  <c r="J8369" i="1"/>
  <c r="N8369" i="1" s="1"/>
  <c r="J8401" i="1"/>
  <c r="N8401" i="1" s="1"/>
  <c r="J8433" i="1"/>
  <c r="N8433" i="1" s="1"/>
  <c r="J8465" i="1"/>
  <c r="N8465" i="1" s="1"/>
  <c r="J8497" i="1"/>
  <c r="N8497" i="1" s="1"/>
  <c r="J8529" i="1"/>
  <c r="N8529" i="1" s="1"/>
  <c r="J8561" i="1"/>
  <c r="N8561" i="1" s="1"/>
  <c r="J8593" i="1"/>
  <c r="N8593" i="1" s="1"/>
  <c r="J8625" i="1"/>
  <c r="N8625" i="1" s="1"/>
  <c r="J8657" i="1"/>
  <c r="N8657" i="1" s="1"/>
  <c r="J8681" i="1"/>
  <c r="N8681" i="1" s="1"/>
  <c r="J8697" i="1"/>
  <c r="N8697" i="1" s="1"/>
  <c r="J8713" i="1"/>
  <c r="N8713" i="1" s="1"/>
  <c r="J8729" i="1"/>
  <c r="N8729" i="1" s="1"/>
  <c r="J8745" i="1"/>
  <c r="N8745" i="1" s="1"/>
  <c r="J8761" i="1"/>
  <c r="N8761" i="1" s="1"/>
  <c r="J6089" i="1"/>
  <c r="N6089" i="1" s="1"/>
  <c r="J6217" i="1"/>
  <c r="N6217" i="1" s="1"/>
  <c r="J6345" i="1"/>
  <c r="N6345" i="1" s="1"/>
  <c r="J6473" i="1"/>
  <c r="N6473" i="1" s="1"/>
  <c r="J6601" i="1"/>
  <c r="N6601" i="1" s="1"/>
  <c r="J6669" i="1"/>
  <c r="N6669" i="1" s="1"/>
  <c r="J6733" i="1"/>
  <c r="N6733" i="1" s="1"/>
  <c r="J6797" i="1"/>
  <c r="N6797" i="1" s="1"/>
  <c r="J6861" i="1"/>
  <c r="N6861" i="1" s="1"/>
  <c r="J6925" i="1"/>
  <c r="N6925" i="1" s="1"/>
  <c r="J6989" i="1"/>
  <c r="N6989" i="1" s="1"/>
  <c r="J7053" i="1"/>
  <c r="N7053" i="1" s="1"/>
  <c r="J7117" i="1"/>
  <c r="N7117" i="1" s="1"/>
  <c r="J7181" i="1"/>
  <c r="N7181" i="1" s="1"/>
  <c r="J7245" i="1"/>
  <c r="N7245" i="1" s="1"/>
  <c r="J7309" i="1"/>
  <c r="J7353" i="1"/>
  <c r="N7353" i="1" s="1"/>
  <c r="J7385" i="1"/>
  <c r="N7385" i="1" s="1"/>
  <c r="J7417" i="1"/>
  <c r="N7417" i="1" s="1"/>
  <c r="J7449" i="1"/>
  <c r="N7449" i="1" s="1"/>
  <c r="J7481" i="1"/>
  <c r="N7481" i="1" s="1"/>
  <c r="J7513" i="1"/>
  <c r="N7513" i="1" s="1"/>
  <c r="J7545" i="1"/>
  <c r="N7545" i="1" s="1"/>
  <c r="J7577" i="1"/>
  <c r="N7577" i="1" s="1"/>
  <c r="J7609" i="1"/>
  <c r="N7609" i="1" s="1"/>
  <c r="J7641" i="1"/>
  <c r="N7641" i="1" s="1"/>
  <c r="J7673" i="1"/>
  <c r="N7673" i="1" s="1"/>
  <c r="J7705" i="1"/>
  <c r="N7705" i="1" s="1"/>
  <c r="J7737" i="1"/>
  <c r="N7737" i="1" s="1"/>
  <c r="J7769" i="1"/>
  <c r="N7769" i="1" s="1"/>
  <c r="J7801" i="1"/>
  <c r="N7801" i="1" s="1"/>
  <c r="J7833" i="1"/>
  <c r="N7833" i="1" s="1"/>
  <c r="J7865" i="1"/>
  <c r="N7865" i="1" s="1"/>
  <c r="J7897" i="1"/>
  <c r="N7897" i="1" s="1"/>
  <c r="J7929" i="1"/>
  <c r="N7929" i="1" s="1"/>
  <c r="J7961" i="1"/>
  <c r="N7961" i="1" s="1"/>
  <c r="J7993" i="1"/>
  <c r="N7993" i="1" s="1"/>
  <c r="J8025" i="1"/>
  <c r="N8025" i="1" s="1"/>
  <c r="J8057" i="1"/>
  <c r="N8057" i="1" s="1"/>
  <c r="J8089" i="1"/>
  <c r="N8089" i="1" s="1"/>
  <c r="J8121" i="1"/>
  <c r="N8121" i="1" s="1"/>
  <c r="J8153" i="1"/>
  <c r="N8153" i="1" s="1"/>
  <c r="J8185" i="1"/>
  <c r="N8185" i="1" s="1"/>
  <c r="J8217" i="1"/>
  <c r="N8217" i="1" s="1"/>
  <c r="J8249" i="1"/>
  <c r="N8249" i="1" s="1"/>
  <c r="J8281" i="1"/>
  <c r="N8281" i="1" s="1"/>
  <c r="J8313" i="1"/>
  <c r="N8313" i="1" s="1"/>
  <c r="J8345" i="1"/>
  <c r="N8345" i="1" s="1"/>
  <c r="J8377" i="1"/>
  <c r="N8377" i="1" s="1"/>
  <c r="J8409" i="1"/>
  <c r="N8409" i="1" s="1"/>
  <c r="J8441" i="1"/>
  <c r="N8441" i="1" s="1"/>
  <c r="J8473" i="1"/>
  <c r="N8473" i="1" s="1"/>
  <c r="J8505" i="1"/>
  <c r="N8505" i="1" s="1"/>
  <c r="J8537" i="1"/>
  <c r="N8537" i="1" s="1"/>
  <c r="J8569" i="1"/>
  <c r="N8569" i="1" s="1"/>
  <c r="J8601" i="1"/>
  <c r="N8601" i="1" s="1"/>
  <c r="J8633" i="1"/>
  <c r="N8633" i="1" s="1"/>
  <c r="J8665" i="1"/>
  <c r="N8665" i="1" s="1"/>
  <c r="J8685" i="1"/>
  <c r="N8685" i="1" s="1"/>
  <c r="J8701" i="1"/>
  <c r="N8701" i="1" s="1"/>
  <c r="J8717" i="1"/>
  <c r="N8717" i="1" s="1"/>
  <c r="J8733" i="1"/>
  <c r="J8749" i="1"/>
  <c r="J8765" i="1"/>
  <c r="N8765" i="1" s="1"/>
  <c r="J6121" i="1"/>
  <c r="N6121" i="1" s="1"/>
  <c r="J6249" i="1"/>
  <c r="N6249" i="1" s="1"/>
  <c r="J6377" i="1"/>
  <c r="N6377" i="1" s="1"/>
  <c r="J6505" i="1"/>
  <c r="N6505" i="1" s="1"/>
  <c r="J6621" i="1"/>
  <c r="N6621" i="1" s="1"/>
  <c r="J6685" i="1"/>
  <c r="N6685" i="1" s="1"/>
  <c r="J6749" i="1"/>
  <c r="N6749" i="1" s="1"/>
  <c r="J6813" i="1"/>
  <c r="N6813" i="1" s="1"/>
  <c r="J6877" i="1"/>
  <c r="N6877" i="1" s="1"/>
  <c r="J6941" i="1"/>
  <c r="N6941" i="1" s="1"/>
  <c r="J7005" i="1"/>
  <c r="N7005" i="1" s="1"/>
  <c r="J7069" i="1"/>
  <c r="J7133" i="1"/>
  <c r="J7197" i="1"/>
  <c r="N7197" i="1" s="1"/>
  <c r="J7261" i="1"/>
  <c r="N7261" i="1" s="1"/>
  <c r="J7325" i="1"/>
  <c r="N7325" i="1" s="1"/>
  <c r="J7361" i="1"/>
  <c r="N7361" i="1" s="1"/>
  <c r="J7393" i="1"/>
  <c r="N7393" i="1" s="1"/>
  <c r="J7425" i="1"/>
  <c r="N7425" i="1" s="1"/>
  <c r="J7457" i="1"/>
  <c r="N7457" i="1" s="1"/>
  <c r="J7489" i="1"/>
  <c r="N7489" i="1" s="1"/>
  <c r="J7521" i="1"/>
  <c r="N7521" i="1" s="1"/>
  <c r="J7553" i="1"/>
  <c r="N7553" i="1" s="1"/>
  <c r="J7585" i="1"/>
  <c r="N7585" i="1" s="1"/>
  <c r="J7617" i="1"/>
  <c r="N7617" i="1" s="1"/>
  <c r="J7649" i="1"/>
  <c r="N7649" i="1" s="1"/>
  <c r="J7681" i="1"/>
  <c r="N7681" i="1" s="1"/>
  <c r="J7713" i="1"/>
  <c r="N7713" i="1" s="1"/>
  <c r="J7745" i="1"/>
  <c r="N7745" i="1" s="1"/>
  <c r="J7777" i="1"/>
  <c r="N7777" i="1" s="1"/>
  <c r="J7809" i="1"/>
  <c r="N7809" i="1" s="1"/>
  <c r="J7841" i="1"/>
  <c r="N7841" i="1" s="1"/>
  <c r="J7873" i="1"/>
  <c r="N7873" i="1" s="1"/>
  <c r="J7905" i="1"/>
  <c r="N7905" i="1" s="1"/>
  <c r="J7937" i="1"/>
  <c r="N7937" i="1" s="1"/>
  <c r="J7969" i="1"/>
  <c r="N7969" i="1" s="1"/>
  <c r="J8001" i="1"/>
  <c r="N8001" i="1" s="1"/>
  <c r="J8033" i="1"/>
  <c r="N8033" i="1" s="1"/>
  <c r="J8065" i="1"/>
  <c r="N8065" i="1" s="1"/>
  <c r="J8097" i="1"/>
  <c r="N8097" i="1" s="1"/>
  <c r="J8129" i="1"/>
  <c r="N8129" i="1" s="1"/>
  <c r="J8161" i="1"/>
  <c r="N8161" i="1" s="1"/>
  <c r="J8193" i="1"/>
  <c r="N8193" i="1" s="1"/>
  <c r="J8225" i="1"/>
  <c r="N8225" i="1" s="1"/>
  <c r="J8257" i="1"/>
  <c r="N8257" i="1" s="1"/>
  <c r="J8289" i="1"/>
  <c r="N8289" i="1" s="1"/>
  <c r="J8321" i="1"/>
  <c r="N8321" i="1" s="1"/>
  <c r="J8353" i="1"/>
  <c r="N8353" i="1" s="1"/>
  <c r="J8385" i="1"/>
  <c r="N8385" i="1" s="1"/>
  <c r="J8417" i="1"/>
  <c r="N8417" i="1" s="1"/>
  <c r="J8449" i="1"/>
  <c r="N8449" i="1" s="1"/>
  <c r="J8481" i="1"/>
  <c r="N8481" i="1" s="1"/>
  <c r="J8513" i="1"/>
  <c r="N8513" i="1" s="1"/>
  <c r="J8545" i="1"/>
  <c r="N8545" i="1" s="1"/>
  <c r="J8577" i="1"/>
  <c r="N8577" i="1" s="1"/>
  <c r="J8609" i="1"/>
  <c r="N8609" i="1" s="1"/>
  <c r="J8641" i="1"/>
  <c r="N8641" i="1" s="1"/>
  <c r="J8673" i="1"/>
  <c r="N8673" i="1" s="1"/>
  <c r="J8689" i="1"/>
  <c r="N8689" i="1" s="1"/>
  <c r="J8705" i="1"/>
  <c r="N8705" i="1" s="1"/>
  <c r="J8721" i="1"/>
  <c r="N8721" i="1" s="1"/>
  <c r="J8737" i="1"/>
  <c r="N8737" i="1" s="1"/>
  <c r="J8753" i="1"/>
  <c r="N8753" i="1" s="1"/>
  <c r="J8769" i="1"/>
  <c r="N8769" i="1" s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797" i="1"/>
  <c r="N4789" i="1"/>
  <c r="N4781" i="1"/>
  <c r="N4773" i="1"/>
  <c r="N4765" i="1"/>
  <c r="N4757" i="1"/>
  <c r="N4749" i="1"/>
  <c r="N4741" i="1"/>
  <c r="N4733" i="1"/>
  <c r="N4725" i="1"/>
  <c r="N4717" i="1"/>
  <c r="N4701" i="1"/>
  <c r="N4693" i="1"/>
  <c r="N4685" i="1"/>
  <c r="N4677" i="1"/>
  <c r="N4669" i="1"/>
  <c r="N4661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25" i="1"/>
  <c r="N3317" i="1"/>
  <c r="N3309" i="1"/>
  <c r="N3301" i="1"/>
  <c r="N3293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53" i="1"/>
  <c r="N2245" i="1"/>
  <c r="N2237" i="1"/>
  <c r="N2229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17" i="1"/>
  <c r="N1709" i="1"/>
  <c r="N1701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73" i="1"/>
  <c r="N1565" i="1"/>
  <c r="N1557" i="1"/>
  <c r="N1549" i="1"/>
  <c r="N1541" i="1"/>
  <c r="N1533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6822" i="1"/>
  <c r="N6806" i="1"/>
  <c r="N6790" i="1"/>
  <c r="N6766" i="1"/>
  <c r="N6758" i="1"/>
  <c r="N6750" i="1"/>
  <c r="N6726" i="1"/>
  <c r="N6710" i="1"/>
  <c r="N6694" i="1"/>
  <c r="N6678" i="1"/>
  <c r="N6654" i="1"/>
  <c r="N6646" i="1"/>
  <c r="N6638" i="1"/>
  <c r="N6614" i="1"/>
  <c r="N6606" i="1"/>
  <c r="N6590" i="1"/>
  <c r="N6574" i="1"/>
  <c r="N6558" i="1"/>
  <c r="N6526" i="1"/>
  <c r="N6494" i="1"/>
  <c r="N6478" i="1"/>
  <c r="N6462" i="1"/>
  <c r="N6430" i="1"/>
  <c r="N6414" i="1"/>
  <c r="N6390" i="1"/>
  <c r="N6382" i="1"/>
  <c r="N6350" i="1"/>
  <c r="N6334" i="1"/>
  <c r="N6318" i="1"/>
  <c r="N6302" i="1"/>
  <c r="N6270" i="1"/>
  <c r="N6246" i="1"/>
  <c r="N6238" i="1"/>
  <c r="N6206" i="1"/>
  <c r="N6190" i="1"/>
  <c r="N6174" i="1"/>
  <c r="N6158" i="1"/>
  <c r="N6142" i="1"/>
  <c r="N6134" i="1"/>
  <c r="N6126" i="1"/>
  <c r="N6094" i="1"/>
  <c r="N6078" i="1"/>
  <c r="N6046" i="1"/>
  <c r="N6030" i="1"/>
  <c r="N6014" i="1"/>
  <c r="N5982" i="1"/>
  <c r="N5974" i="1"/>
  <c r="N5966" i="1"/>
  <c r="N5950" i="1"/>
  <c r="N5942" i="1"/>
  <c r="N5918" i="1"/>
  <c r="N5902" i="1"/>
  <c r="N5886" i="1"/>
  <c r="N5870" i="1"/>
  <c r="N5854" i="1"/>
  <c r="N5838" i="1"/>
  <c r="N5822" i="1"/>
  <c r="N5806" i="1"/>
  <c r="N5790" i="1"/>
  <c r="N5774" i="1"/>
  <c r="N5758" i="1"/>
  <c r="N5742" i="1"/>
  <c r="N5734" i="1"/>
  <c r="N5726" i="1"/>
  <c r="N5710" i="1"/>
  <c r="N5694" i="1"/>
  <c r="N5678" i="1"/>
  <c r="N5662" i="1"/>
  <c r="N5646" i="1"/>
  <c r="N5630" i="1"/>
  <c r="N5622" i="1"/>
  <c r="N5614" i="1"/>
  <c r="N5598" i="1"/>
  <c r="N5590" i="1"/>
  <c r="N5582" i="1"/>
  <c r="N5566" i="1"/>
  <c r="N5558" i="1"/>
  <c r="N5550" i="1"/>
  <c r="N5534" i="1"/>
  <c r="N5526" i="1"/>
  <c r="N5502" i="1"/>
  <c r="N5478" i="1"/>
  <c r="N5470" i="1"/>
  <c r="N5438" i="1"/>
  <c r="N5422" i="1"/>
  <c r="N5406" i="1"/>
  <c r="N5390" i="1"/>
  <c r="N5374" i="1"/>
  <c r="N5358" i="1"/>
  <c r="N5342" i="1"/>
  <c r="N5326" i="1"/>
  <c r="N5310" i="1"/>
  <c r="N5302" i="1"/>
  <c r="N5294" i="1"/>
  <c r="N5278" i="1"/>
  <c r="N5270" i="1"/>
  <c r="N5262" i="1"/>
  <c r="N5246" i="1"/>
  <c r="N5238" i="1"/>
  <c r="N5230" i="1"/>
  <c r="N5214" i="1"/>
  <c r="N5206" i="1"/>
  <c r="N5198" i="1"/>
  <c r="N5182" i="1"/>
  <c r="N5174" i="1"/>
  <c r="N5166" i="1"/>
  <c r="N5150" i="1"/>
  <c r="N5134" i="1"/>
  <c r="N5118" i="1"/>
  <c r="N5102" i="1"/>
  <c r="N5086" i="1"/>
  <c r="N5070" i="1"/>
  <c r="N5054" i="1"/>
  <c r="N5030" i="1"/>
  <c r="N5022" i="1"/>
  <c r="N5006" i="1"/>
  <c r="N4998" i="1"/>
  <c r="N4990" i="1"/>
  <c r="N4974" i="1"/>
  <c r="N4966" i="1"/>
  <c r="N4958" i="1"/>
  <c r="N4942" i="1"/>
  <c r="N4934" i="1"/>
  <c r="N4926" i="1"/>
  <c r="N4894" i="1"/>
  <c r="N4878" i="1"/>
  <c r="N4862" i="1"/>
  <c r="N4846" i="1"/>
  <c r="N4830" i="1"/>
  <c r="N4798" i="1"/>
  <c r="N4790" i="1"/>
  <c r="N4782" i="1"/>
  <c r="N4766" i="1"/>
  <c r="N4758" i="1"/>
  <c r="N4750" i="1"/>
  <c r="N4734" i="1"/>
  <c r="N4726" i="1"/>
  <c r="N4718" i="1"/>
  <c r="N4702" i="1"/>
  <c r="N4678" i="1"/>
  <c r="N4670" i="1"/>
  <c r="N4654" i="1"/>
  <c r="N4646" i="1"/>
  <c r="N4638" i="1"/>
  <c r="N4606" i="1"/>
  <c r="N4590" i="1"/>
  <c r="N4574" i="1"/>
  <c r="N4558" i="1"/>
  <c r="N4542" i="1"/>
  <c r="N4526" i="1"/>
  <c r="N4510" i="1"/>
  <c r="N4494" i="1"/>
  <c r="N4478" i="1"/>
  <c r="N4462" i="1"/>
  <c r="N4446" i="1"/>
  <c r="N4430" i="1"/>
  <c r="N4414" i="1"/>
  <c r="N4398" i="1"/>
  <c r="N4382" i="1"/>
  <c r="N4366" i="1"/>
  <c r="N4350" i="1"/>
  <c r="N4342" i="1"/>
  <c r="N4334" i="1"/>
  <c r="N4318" i="1"/>
  <c r="N4310" i="1"/>
  <c r="N4286" i="1"/>
  <c r="N4278" i="1"/>
  <c r="N4270" i="1"/>
  <c r="N4254" i="1"/>
  <c r="N4246" i="1"/>
  <c r="N4238" i="1"/>
  <c r="N4222" i="1"/>
  <c r="N4214" i="1"/>
  <c r="N4206" i="1"/>
  <c r="N4190" i="1"/>
  <c r="N4182" i="1"/>
  <c r="N4158" i="1"/>
  <c r="N4150" i="1"/>
  <c r="N4142" i="1"/>
  <c r="N4126" i="1"/>
  <c r="N4110" i="1"/>
  <c r="N4102" i="1"/>
  <c r="N4094" i="1"/>
  <c r="N4078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14" i="1"/>
  <c r="N3798" i="1"/>
  <c r="N3790" i="1"/>
  <c r="N3782" i="1"/>
  <c r="N3758" i="1"/>
  <c r="N3750" i="1"/>
  <c r="N3742" i="1"/>
  <c r="N3734" i="1"/>
  <c r="N3726" i="1"/>
  <c r="N3718" i="1"/>
  <c r="N3710" i="1"/>
  <c r="N3686" i="1"/>
  <c r="N3678" i="1"/>
  <c r="N3670" i="1"/>
  <c r="N3662" i="1"/>
  <c r="N3654" i="1"/>
  <c r="N3646" i="1"/>
  <c r="N3630" i="1"/>
  <c r="N3622" i="1"/>
  <c r="N3614" i="1"/>
  <c r="N3606" i="1"/>
  <c r="N3598" i="1"/>
  <c r="N3590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26" i="1"/>
  <c r="N3318" i="1"/>
  <c r="N3310" i="1"/>
  <c r="N3302" i="1"/>
  <c r="N3294" i="1"/>
  <c r="N3286" i="1"/>
  <c r="N3278" i="1"/>
  <c r="N3270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54" i="1"/>
  <c r="N2646" i="1"/>
  <c r="N2638" i="1"/>
  <c r="N2630" i="1"/>
  <c r="N2622" i="1"/>
  <c r="N2614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34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14" i="1"/>
  <c r="N1206" i="1"/>
  <c r="N1198" i="1"/>
  <c r="N1190" i="1"/>
  <c r="N1182" i="1"/>
  <c r="N1174" i="1"/>
  <c r="N1166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1413" i="1"/>
  <c r="N1405" i="1"/>
  <c r="N1397" i="1"/>
  <c r="N1389" i="1"/>
  <c r="N1381" i="1"/>
  <c r="N1373" i="1"/>
  <c r="N1357" i="1"/>
  <c r="N1349" i="1"/>
  <c r="N1341" i="1"/>
  <c r="N1333" i="1"/>
  <c r="N1325" i="1"/>
  <c r="N1317" i="1"/>
  <c r="N1309" i="1"/>
  <c r="N1301" i="1"/>
  <c r="N1293" i="1"/>
  <c r="N1285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U8702" i="1"/>
  <c r="S8702" i="1"/>
  <c r="U8670" i="1"/>
  <c r="S8670" i="1"/>
  <c r="U8566" i="1"/>
  <c r="S8566" i="1"/>
  <c r="U8534" i="1"/>
  <c r="S8534" i="1"/>
  <c r="U8430" i="1"/>
  <c r="S8430" i="1"/>
  <c r="U8326" i="1"/>
  <c r="S8326" i="1"/>
  <c r="U8294" i="1"/>
  <c r="S8294" i="1"/>
  <c r="U8190" i="1"/>
  <c r="S8190" i="1"/>
  <c r="U8158" i="1"/>
  <c r="S8158" i="1"/>
  <c r="U8094" i="1"/>
  <c r="S8094" i="1"/>
  <c r="U8046" i="1"/>
  <c r="S8046" i="1"/>
  <c r="U7998" i="1"/>
  <c r="S7998" i="1"/>
  <c r="U7838" i="1"/>
  <c r="S7838" i="1"/>
  <c r="U7790" i="1"/>
  <c r="S7790" i="1"/>
  <c r="U7742" i="1"/>
  <c r="S7742" i="1"/>
  <c r="U7582" i="1"/>
  <c r="S7582" i="1"/>
  <c r="U7534" i="1"/>
  <c r="S7534" i="1"/>
  <c r="U7486" i="1"/>
  <c r="S7486" i="1"/>
  <c r="U7294" i="1"/>
  <c r="S7294" i="1"/>
  <c r="U7278" i="1"/>
  <c r="S7278" i="1"/>
  <c r="U7046" i="1"/>
  <c r="S7046" i="1"/>
  <c r="U7030" i="1"/>
  <c r="S7030" i="1"/>
  <c r="U7014" i="1"/>
  <c r="S7014" i="1"/>
  <c r="U6782" i="1"/>
  <c r="S6782" i="1"/>
  <c r="U6766" i="1"/>
  <c r="S6766" i="1"/>
  <c r="U6534" i="1"/>
  <c r="S6534" i="1"/>
  <c r="U6518" i="1"/>
  <c r="S6518" i="1"/>
  <c r="U6502" i="1"/>
  <c r="S6502" i="1"/>
  <c r="U6270" i="1"/>
  <c r="S6270" i="1"/>
  <c r="U6254" i="1"/>
  <c r="S6254" i="1"/>
  <c r="U6022" i="1"/>
  <c r="S6022" i="1"/>
  <c r="U6006" i="1"/>
  <c r="S6006" i="1"/>
  <c r="U5990" i="1"/>
  <c r="S5990" i="1"/>
  <c r="U5758" i="1"/>
  <c r="S5758" i="1"/>
  <c r="U5742" i="1"/>
  <c r="S5742" i="1"/>
  <c r="U5510" i="1"/>
  <c r="S5510" i="1"/>
  <c r="U5494" i="1"/>
  <c r="S5494" i="1"/>
  <c r="U5478" i="1"/>
  <c r="S5478" i="1"/>
  <c r="U5246" i="1"/>
  <c r="S5246" i="1"/>
  <c r="U5230" i="1"/>
  <c r="S5230" i="1"/>
  <c r="U4998" i="1"/>
  <c r="S4998" i="1"/>
  <c r="U4982" i="1"/>
  <c r="S4982" i="1"/>
  <c r="U4966" i="1"/>
  <c r="S4966" i="1"/>
  <c r="U4734" i="1"/>
  <c r="S4734" i="1"/>
  <c r="U4718" i="1"/>
  <c r="S4718" i="1"/>
  <c r="U4486" i="1"/>
  <c r="S4486" i="1"/>
  <c r="U4470" i="1"/>
  <c r="S4470" i="1"/>
  <c r="U4454" i="1"/>
  <c r="S4454" i="1"/>
  <c r="U4222" i="1"/>
  <c r="S4222" i="1"/>
  <c r="U4206" i="1"/>
  <c r="S4206" i="1"/>
  <c r="U3910" i="1"/>
  <c r="S3910" i="1"/>
  <c r="U3838" i="1"/>
  <c r="S3838" i="1"/>
  <c r="U3766" i="1"/>
  <c r="S3766" i="1"/>
  <c r="U3694" i="1"/>
  <c r="S3694" i="1"/>
  <c r="U3398" i="1"/>
  <c r="S3398" i="1"/>
  <c r="U3214" i="1"/>
  <c r="S3214" i="1"/>
  <c r="U3110" i="1"/>
  <c r="S3110" i="1"/>
  <c r="U2966" i="1"/>
  <c r="S2966" i="1"/>
  <c r="U2894" i="1"/>
  <c r="S2894" i="1"/>
  <c r="U2862" i="1"/>
  <c r="S2862" i="1"/>
  <c r="U2790" i="1"/>
  <c r="S2790" i="1"/>
  <c r="U2558" i="1"/>
  <c r="S2558" i="1"/>
  <c r="U2078" i="1"/>
  <c r="S2078" i="1"/>
  <c r="U2006" i="1"/>
  <c r="S2006" i="1"/>
  <c r="U1974" i="1"/>
  <c r="S1974" i="1"/>
  <c r="U1902" i="1"/>
  <c r="S1902" i="1"/>
  <c r="U1710" i="1"/>
  <c r="S1710" i="1"/>
  <c r="U1638" i="1"/>
  <c r="S1638" i="1"/>
  <c r="U1326" i="1"/>
  <c r="S1326" i="1"/>
  <c r="U1198" i="1"/>
  <c r="S1198" i="1"/>
  <c r="U1182" i="1"/>
  <c r="S1182" i="1"/>
  <c r="U934" i="1"/>
  <c r="S934" i="1"/>
  <c r="U790" i="1"/>
  <c r="S790" i="1"/>
  <c r="U470" i="1"/>
  <c r="S470" i="1"/>
  <c r="U446" i="1"/>
  <c r="S446" i="1"/>
  <c r="U286" i="1"/>
  <c r="S286" i="1"/>
  <c r="U8765" i="1"/>
  <c r="S8765" i="1"/>
  <c r="U8733" i="1"/>
  <c r="S8733" i="1"/>
  <c r="U8629" i="1"/>
  <c r="S8629" i="1"/>
  <c r="U8597" i="1"/>
  <c r="S8597" i="1"/>
  <c r="U8493" i="1"/>
  <c r="S8493" i="1"/>
  <c r="U8461" i="1"/>
  <c r="S8461" i="1"/>
  <c r="U8357" i="1"/>
  <c r="S8357" i="1"/>
  <c r="U8117" i="1"/>
  <c r="S8117" i="1"/>
  <c r="U8021" i="1"/>
  <c r="S8021" i="1"/>
  <c r="U7973" i="1"/>
  <c r="S7973" i="1"/>
  <c r="U7925" i="1"/>
  <c r="S7925" i="1"/>
  <c r="U7765" i="1"/>
  <c r="S7765" i="1"/>
  <c r="U7717" i="1"/>
  <c r="S7717" i="1"/>
  <c r="U7669" i="1"/>
  <c r="S7669" i="1"/>
  <c r="U7509" i="1"/>
  <c r="S7509" i="1"/>
  <c r="U7461" i="1"/>
  <c r="S7461" i="1"/>
  <c r="U7221" i="1"/>
  <c r="S7221" i="1"/>
  <c r="U7205" i="1"/>
  <c r="S7205" i="1"/>
  <c r="U6973" i="1"/>
  <c r="S6973" i="1"/>
  <c r="U6957" i="1"/>
  <c r="S6957" i="1"/>
  <c r="U6709" i="1"/>
  <c r="S6709" i="1"/>
  <c r="U6693" i="1"/>
  <c r="S6693" i="1"/>
  <c r="U6461" i="1"/>
  <c r="S6461" i="1"/>
  <c r="U6445" i="1"/>
  <c r="S6445" i="1"/>
  <c r="U6429" i="1"/>
  <c r="S6429" i="1"/>
  <c r="U6197" i="1"/>
  <c r="S6197" i="1"/>
  <c r="U6181" i="1"/>
  <c r="S6181" i="1"/>
  <c r="U5917" i="1"/>
  <c r="S5917" i="1"/>
  <c r="U5437" i="1"/>
  <c r="S5437" i="1"/>
  <c r="U5421" i="1"/>
  <c r="S5421" i="1"/>
  <c r="U5405" i="1"/>
  <c r="S5405" i="1"/>
  <c r="U5173" i="1"/>
  <c r="S5173" i="1"/>
  <c r="U5157" i="1"/>
  <c r="S5157" i="1"/>
  <c r="U4925" i="1"/>
  <c r="S4925" i="1"/>
  <c r="U4909" i="1"/>
  <c r="S4909" i="1"/>
  <c r="U4893" i="1"/>
  <c r="S4893" i="1"/>
  <c r="U4661" i="1"/>
  <c r="S4661" i="1"/>
  <c r="U4645" i="1"/>
  <c r="S4645" i="1"/>
  <c r="U8748" i="1"/>
  <c r="S8748" i="1"/>
  <c r="U8724" i="1"/>
  <c r="S8724" i="1"/>
  <c r="U8708" i="1"/>
  <c r="S8708" i="1"/>
  <c r="U8676" i="1"/>
  <c r="S8676" i="1"/>
  <c r="U8668" i="1"/>
  <c r="S8668" i="1"/>
  <c r="U8652" i="1"/>
  <c r="S8652" i="1"/>
  <c r="U8620" i="1"/>
  <c r="S8620" i="1"/>
  <c r="U8604" i="1"/>
  <c r="S8604" i="1"/>
  <c r="U8580" i="1"/>
  <c r="S8580" i="1"/>
  <c r="U8564" i="1"/>
  <c r="S8564" i="1"/>
  <c r="U8540" i="1"/>
  <c r="S8540" i="1"/>
  <c r="U8500" i="1"/>
  <c r="S8500" i="1"/>
  <c r="U8476" i="1"/>
  <c r="S8476" i="1"/>
  <c r="U8452" i="1"/>
  <c r="S8452" i="1"/>
  <c r="U8412" i="1"/>
  <c r="S8412" i="1"/>
  <c r="U8396" i="1"/>
  <c r="S8396" i="1"/>
  <c r="U8348" i="1"/>
  <c r="S8348" i="1"/>
  <c r="U8244" i="1"/>
  <c r="S8244" i="1"/>
  <c r="U8228" i="1"/>
  <c r="S8228" i="1"/>
  <c r="U8212" i="1"/>
  <c r="S8212" i="1"/>
  <c r="U8204" i="1"/>
  <c r="S8204" i="1"/>
  <c r="U8196" i="1"/>
  <c r="S8196" i="1"/>
  <c r="U8172" i="1"/>
  <c r="S8172" i="1"/>
  <c r="U8164" i="1"/>
  <c r="S8164" i="1"/>
  <c r="U8156" i="1"/>
  <c r="S8156" i="1"/>
  <c r="U8140" i="1"/>
  <c r="S8140" i="1"/>
  <c r="U8108" i="1"/>
  <c r="S8108" i="1"/>
  <c r="U8076" i="1"/>
  <c r="S8076" i="1"/>
  <c r="U7540" i="1"/>
  <c r="S7540" i="1"/>
  <c r="U8768" i="1"/>
  <c r="S8768" i="1"/>
  <c r="U8744" i="1"/>
  <c r="S8744" i="1"/>
  <c r="U8728" i="1"/>
  <c r="S8728" i="1"/>
  <c r="U8704" i="1"/>
  <c r="S8704" i="1"/>
  <c r="U8696" i="1"/>
  <c r="S8696" i="1"/>
  <c r="U8664" i="1"/>
  <c r="S8664" i="1"/>
  <c r="U8640" i="1"/>
  <c r="S8640" i="1"/>
  <c r="U8632" i="1"/>
  <c r="S8632" i="1"/>
  <c r="U8600" i="1"/>
  <c r="S8600" i="1"/>
  <c r="U8592" i="1"/>
  <c r="S8592" i="1"/>
  <c r="U8568" i="1"/>
  <c r="S8568" i="1"/>
  <c r="U8560" i="1"/>
  <c r="S8560" i="1"/>
  <c r="U8536" i="1"/>
  <c r="S8536" i="1"/>
  <c r="U8528" i="1"/>
  <c r="S8528" i="1"/>
  <c r="U8504" i="1"/>
  <c r="S8504" i="1"/>
  <c r="U8496" i="1"/>
  <c r="S8496" i="1"/>
  <c r="U8464" i="1"/>
  <c r="S8464" i="1"/>
  <c r="U8456" i="1"/>
  <c r="S8456" i="1"/>
  <c r="U8432" i="1"/>
  <c r="S8432" i="1"/>
  <c r="U8424" i="1"/>
  <c r="S8424" i="1"/>
  <c r="U8400" i="1"/>
  <c r="S8400" i="1"/>
  <c r="U8392" i="1"/>
  <c r="S8392" i="1"/>
  <c r="U8368" i="1"/>
  <c r="S8368" i="1"/>
  <c r="U8360" i="1"/>
  <c r="S8360" i="1"/>
  <c r="U8328" i="1"/>
  <c r="S8328" i="1"/>
  <c r="U8320" i="1"/>
  <c r="S8320" i="1"/>
  <c r="U8296" i="1"/>
  <c r="S8296" i="1"/>
  <c r="U8264" i="1"/>
  <c r="S8264" i="1"/>
  <c r="U8256" i="1"/>
  <c r="S8256" i="1"/>
  <c r="U8232" i="1"/>
  <c r="S8232" i="1"/>
  <c r="U8216" i="1"/>
  <c r="S8216" i="1"/>
  <c r="U8192" i="1"/>
  <c r="S8192" i="1"/>
  <c r="U8184" i="1"/>
  <c r="S8184" i="1"/>
  <c r="U8152" i="1"/>
  <c r="S8152" i="1"/>
  <c r="U8128" i="1"/>
  <c r="S8128" i="1"/>
  <c r="U8120" i="1"/>
  <c r="S8120" i="1"/>
  <c r="U8088" i="1"/>
  <c r="S8088" i="1"/>
  <c r="U8072" i="1"/>
  <c r="S8072" i="1"/>
  <c r="U8064" i="1"/>
  <c r="S8064" i="1"/>
  <c r="U8048" i="1"/>
  <c r="S8048" i="1"/>
  <c r="U8024" i="1"/>
  <c r="S8024" i="1"/>
  <c r="U8016" i="1"/>
  <c r="S8016" i="1"/>
  <c r="U8000" i="1"/>
  <c r="S8000" i="1"/>
  <c r="U7952" i="1"/>
  <c r="S7952" i="1"/>
  <c r="U7928" i="1"/>
  <c r="S7928" i="1"/>
  <c r="U7880" i="1"/>
  <c r="S7880" i="1"/>
  <c r="U7864" i="1"/>
  <c r="S7864" i="1"/>
  <c r="U7856" i="1"/>
  <c r="S7856" i="1"/>
  <c r="U7832" i="1"/>
  <c r="S7832" i="1"/>
  <c r="U7816" i="1"/>
  <c r="S7816" i="1"/>
  <c r="U7808" i="1"/>
  <c r="S7808" i="1"/>
  <c r="U7792" i="1"/>
  <c r="S7792" i="1"/>
  <c r="U7768" i="1"/>
  <c r="S7768" i="1"/>
  <c r="U7760" i="1"/>
  <c r="S7760" i="1"/>
  <c r="U7744" i="1"/>
  <c r="S7744" i="1"/>
  <c r="U7696" i="1"/>
  <c r="S7696" i="1"/>
  <c r="U7672" i="1"/>
  <c r="S7672" i="1"/>
  <c r="U7624" i="1"/>
  <c r="S7624" i="1"/>
  <c r="U7608" i="1"/>
  <c r="S7608" i="1"/>
  <c r="U7600" i="1"/>
  <c r="S7600" i="1"/>
  <c r="U7576" i="1"/>
  <c r="S7576" i="1"/>
  <c r="U7560" i="1"/>
  <c r="S7560" i="1"/>
  <c r="U7552" i="1"/>
  <c r="S7552" i="1"/>
  <c r="U7536" i="1"/>
  <c r="S7536" i="1"/>
  <c r="U7512" i="1"/>
  <c r="S7512" i="1"/>
  <c r="U7504" i="1"/>
  <c r="S7504" i="1"/>
  <c r="U7488" i="1"/>
  <c r="S7488" i="1"/>
  <c r="U7440" i="1"/>
  <c r="S7440" i="1"/>
  <c r="U7416" i="1"/>
  <c r="S7416" i="1"/>
  <c r="U7384" i="1"/>
  <c r="S7384" i="1"/>
  <c r="U7368" i="1"/>
  <c r="S7368" i="1"/>
  <c r="U7352" i="1"/>
  <c r="S7352" i="1"/>
  <c r="U7312" i="1"/>
  <c r="S7312" i="1"/>
  <c r="U7296" i="1"/>
  <c r="S7296" i="1"/>
  <c r="U7256" i="1"/>
  <c r="S7256" i="1"/>
  <c r="U7240" i="1"/>
  <c r="S7240" i="1"/>
  <c r="U7224" i="1"/>
  <c r="S7224" i="1"/>
  <c r="U7184" i="1"/>
  <c r="S7184" i="1"/>
  <c r="U7168" i="1"/>
  <c r="S7168" i="1"/>
  <c r="U7120" i="1"/>
  <c r="S7120" i="1"/>
  <c r="U7104" i="1"/>
  <c r="S7104" i="1"/>
  <c r="U7064" i="1"/>
  <c r="S7064" i="1"/>
  <c r="U7048" i="1"/>
  <c r="S7048" i="1"/>
  <c r="U7032" i="1"/>
  <c r="S7032" i="1"/>
  <c r="U6992" i="1"/>
  <c r="S6992" i="1"/>
  <c r="U6976" i="1"/>
  <c r="S6976" i="1"/>
  <c r="U6936" i="1"/>
  <c r="S6936" i="1"/>
  <c r="U6920" i="1"/>
  <c r="S6920" i="1"/>
  <c r="U6904" i="1"/>
  <c r="S6904" i="1"/>
  <c r="U6872" i="1"/>
  <c r="S6872" i="1"/>
  <c r="U6856" i="1"/>
  <c r="S6856" i="1"/>
  <c r="U6840" i="1"/>
  <c r="S6840" i="1"/>
  <c r="U6800" i="1"/>
  <c r="S6800" i="1"/>
  <c r="U6784" i="1"/>
  <c r="S6784" i="1"/>
  <c r="U6744" i="1"/>
  <c r="S6744" i="1"/>
  <c r="U6728" i="1"/>
  <c r="S6728" i="1"/>
  <c r="U6712" i="1"/>
  <c r="S6712" i="1"/>
  <c r="U6672" i="1"/>
  <c r="S6672" i="1"/>
  <c r="U6656" i="1"/>
  <c r="S6656" i="1"/>
  <c r="U6608" i="1"/>
  <c r="S6608" i="1"/>
  <c r="U6592" i="1"/>
  <c r="S6592" i="1"/>
  <c r="U6552" i="1"/>
  <c r="S6552" i="1"/>
  <c r="U6536" i="1"/>
  <c r="S6536" i="1"/>
  <c r="U6520" i="1"/>
  <c r="S6520" i="1"/>
  <c r="U6480" i="1"/>
  <c r="S6480" i="1"/>
  <c r="U6464" i="1"/>
  <c r="S6464" i="1"/>
  <c r="U6424" i="1"/>
  <c r="S6424" i="1"/>
  <c r="U6408" i="1"/>
  <c r="S6408" i="1"/>
  <c r="U6392" i="1"/>
  <c r="S6392" i="1"/>
  <c r="U6360" i="1"/>
  <c r="S6360" i="1"/>
  <c r="U6344" i="1"/>
  <c r="S6344" i="1"/>
  <c r="U6328" i="1"/>
  <c r="S6328" i="1"/>
  <c r="U6288" i="1"/>
  <c r="S6288" i="1"/>
  <c r="U6272" i="1"/>
  <c r="S6272" i="1"/>
  <c r="U6232" i="1"/>
  <c r="S6232" i="1"/>
  <c r="U6216" i="1"/>
  <c r="S6216" i="1"/>
  <c r="U6200" i="1"/>
  <c r="S6200" i="1"/>
  <c r="U6160" i="1"/>
  <c r="S6160" i="1"/>
  <c r="U6144" i="1"/>
  <c r="S6144" i="1"/>
  <c r="U6096" i="1"/>
  <c r="S6096" i="1"/>
  <c r="U6080" i="1"/>
  <c r="S6080" i="1"/>
  <c r="U6040" i="1"/>
  <c r="S6040" i="1"/>
  <c r="U6024" i="1"/>
  <c r="S6024" i="1"/>
  <c r="U6008" i="1"/>
  <c r="S6008" i="1"/>
  <c r="U5968" i="1"/>
  <c r="S5968" i="1"/>
  <c r="U5952" i="1"/>
  <c r="S5952" i="1"/>
  <c r="U5912" i="1"/>
  <c r="S5912" i="1"/>
  <c r="U5896" i="1"/>
  <c r="S5896" i="1"/>
  <c r="U5880" i="1"/>
  <c r="S5880" i="1"/>
  <c r="U5848" i="1"/>
  <c r="S5848" i="1"/>
  <c r="U5832" i="1"/>
  <c r="S5832" i="1"/>
  <c r="U5816" i="1"/>
  <c r="S5816" i="1"/>
  <c r="U5776" i="1"/>
  <c r="S5776" i="1"/>
  <c r="U5760" i="1"/>
  <c r="S5760" i="1"/>
  <c r="U5720" i="1"/>
  <c r="S5720" i="1"/>
  <c r="U5704" i="1"/>
  <c r="S5704" i="1"/>
  <c r="U5688" i="1"/>
  <c r="S5688" i="1"/>
  <c r="U5648" i="1"/>
  <c r="S5648" i="1"/>
  <c r="U5632" i="1"/>
  <c r="S5632" i="1"/>
  <c r="U5584" i="1"/>
  <c r="S5584" i="1"/>
  <c r="U5568" i="1"/>
  <c r="S5568" i="1"/>
  <c r="U5528" i="1"/>
  <c r="S5528" i="1"/>
  <c r="U5512" i="1"/>
  <c r="S5512" i="1"/>
  <c r="U5496" i="1"/>
  <c r="S5496" i="1"/>
  <c r="U5456" i="1"/>
  <c r="S5456" i="1"/>
  <c r="U5440" i="1"/>
  <c r="S5440" i="1"/>
  <c r="U5400" i="1"/>
  <c r="S5400" i="1"/>
  <c r="U5384" i="1"/>
  <c r="S5384" i="1"/>
  <c r="U5368" i="1"/>
  <c r="S5368" i="1"/>
  <c r="U5336" i="1"/>
  <c r="S5336" i="1"/>
  <c r="U5320" i="1"/>
  <c r="S5320" i="1"/>
  <c r="U5304" i="1"/>
  <c r="S5304" i="1"/>
  <c r="U5264" i="1"/>
  <c r="S5264" i="1"/>
  <c r="U5248" i="1"/>
  <c r="S5248" i="1"/>
  <c r="U5208" i="1"/>
  <c r="S5208" i="1"/>
  <c r="U5192" i="1"/>
  <c r="S5192" i="1"/>
  <c r="U5176" i="1"/>
  <c r="S5176" i="1"/>
  <c r="U5136" i="1"/>
  <c r="S5136" i="1"/>
  <c r="U5120" i="1"/>
  <c r="S5120" i="1"/>
  <c r="U5072" i="1"/>
  <c r="S5072" i="1"/>
  <c r="U5056" i="1"/>
  <c r="S5056" i="1"/>
  <c r="U5016" i="1"/>
  <c r="S5016" i="1"/>
  <c r="U5000" i="1"/>
  <c r="S5000" i="1"/>
  <c r="U4984" i="1"/>
  <c r="S4984" i="1"/>
  <c r="U4944" i="1"/>
  <c r="S4944" i="1"/>
  <c r="U4928" i="1"/>
  <c r="S4928" i="1"/>
  <c r="U4888" i="1"/>
  <c r="S4888" i="1"/>
  <c r="U4872" i="1"/>
  <c r="S4872" i="1"/>
  <c r="U4856" i="1"/>
  <c r="S4856" i="1"/>
  <c r="U4824" i="1"/>
  <c r="S4824" i="1"/>
  <c r="U4808" i="1"/>
  <c r="S4808" i="1"/>
  <c r="U4792" i="1"/>
  <c r="S4792" i="1"/>
  <c r="U4752" i="1"/>
  <c r="S4752" i="1"/>
  <c r="U4736" i="1"/>
  <c r="S4736" i="1"/>
  <c r="U4696" i="1"/>
  <c r="S4696" i="1"/>
  <c r="U4680" i="1"/>
  <c r="S4680" i="1"/>
  <c r="U4664" i="1"/>
  <c r="S4664" i="1"/>
  <c r="U4624" i="1"/>
  <c r="S4624" i="1"/>
  <c r="U4608" i="1"/>
  <c r="S4608" i="1"/>
  <c r="U4560" i="1"/>
  <c r="S4560" i="1"/>
  <c r="U4544" i="1"/>
  <c r="S4544" i="1"/>
  <c r="U4504" i="1"/>
  <c r="S4504" i="1"/>
  <c r="U4488" i="1"/>
  <c r="S4488" i="1"/>
  <c r="U4472" i="1"/>
  <c r="S4472" i="1"/>
  <c r="U4432" i="1"/>
  <c r="S4432" i="1"/>
  <c r="U4416" i="1"/>
  <c r="S4416" i="1"/>
  <c r="U4376" i="1"/>
  <c r="S4376" i="1"/>
  <c r="U4360" i="1"/>
  <c r="S4360" i="1"/>
  <c r="U4344" i="1"/>
  <c r="S4344" i="1"/>
  <c r="U4312" i="1"/>
  <c r="S4312" i="1"/>
  <c r="U4296" i="1"/>
  <c r="S4296" i="1"/>
  <c r="U4280" i="1"/>
  <c r="S4280" i="1"/>
  <c r="U4240" i="1"/>
  <c r="S4240" i="1"/>
  <c r="U4224" i="1"/>
  <c r="S4224" i="1"/>
  <c r="U4184" i="1"/>
  <c r="S4184" i="1"/>
  <c r="U4168" i="1"/>
  <c r="S4168" i="1"/>
  <c r="U4152" i="1"/>
  <c r="S4152" i="1"/>
  <c r="U4112" i="1"/>
  <c r="S4112" i="1"/>
  <c r="U4096" i="1"/>
  <c r="S4096" i="1"/>
  <c r="U4048" i="1"/>
  <c r="S4048" i="1"/>
  <c r="U4032" i="1"/>
  <c r="S4032" i="1"/>
  <c r="U3984" i="1"/>
  <c r="S3984" i="1"/>
  <c r="U3968" i="1"/>
  <c r="S3968" i="1"/>
  <c r="U3912" i="1"/>
  <c r="S3912" i="1"/>
  <c r="U3864" i="1"/>
  <c r="S3864" i="1"/>
  <c r="U3840" i="1"/>
  <c r="S3840" i="1"/>
  <c r="U3792" i="1"/>
  <c r="S3792" i="1"/>
  <c r="U3736" i="1"/>
  <c r="S3736" i="1"/>
  <c r="U3720" i="1"/>
  <c r="S3720" i="1"/>
  <c r="U3672" i="1"/>
  <c r="S3672" i="1"/>
  <c r="U3664" i="1"/>
  <c r="S3664" i="1"/>
  <c r="U3648" i="1"/>
  <c r="S3648" i="1"/>
  <c r="U3600" i="1"/>
  <c r="S3600" i="1"/>
  <c r="U3592" i="1"/>
  <c r="S3592" i="1"/>
  <c r="U3544" i="1"/>
  <c r="S3544" i="1"/>
  <c r="U3528" i="1"/>
  <c r="S3528" i="1"/>
  <c r="U3520" i="1"/>
  <c r="S3520" i="1"/>
  <c r="U3472" i="1"/>
  <c r="S3472" i="1"/>
  <c r="U3456" i="1"/>
  <c r="S3456" i="1"/>
  <c r="U3400" i="1"/>
  <c r="S3400" i="1"/>
  <c r="U3344" i="1"/>
  <c r="S3344" i="1"/>
  <c r="U3312" i="1"/>
  <c r="S3312" i="1"/>
  <c r="U3256" i="1"/>
  <c r="S3256" i="1"/>
  <c r="U3216" i="1"/>
  <c r="S3216" i="1"/>
  <c r="U3184" i="1"/>
  <c r="S3184" i="1"/>
  <c r="U3152" i="1"/>
  <c r="S3152" i="1"/>
  <c r="U3120" i="1"/>
  <c r="S3120" i="1"/>
  <c r="U3112" i="1"/>
  <c r="S3112" i="1"/>
  <c r="U3080" i="1"/>
  <c r="S3080" i="1"/>
  <c r="U3072" i="1"/>
  <c r="S3072" i="1"/>
  <c r="U3040" i="1"/>
  <c r="S3040" i="1"/>
  <c r="U3008" i="1"/>
  <c r="S3008" i="1"/>
  <c r="U2936" i="1"/>
  <c r="S2936" i="1"/>
  <c r="U2848" i="1"/>
  <c r="S2848" i="1"/>
  <c r="U2832" i="1"/>
  <c r="S2832" i="1"/>
  <c r="U2744" i="1"/>
  <c r="S2744" i="1"/>
  <c r="U2704" i="1"/>
  <c r="S2704" i="1"/>
  <c r="U2672" i="1"/>
  <c r="S2672" i="1"/>
  <c r="U2640" i="1"/>
  <c r="S2640" i="1"/>
  <c r="U2632" i="1"/>
  <c r="S2632" i="1"/>
  <c r="U2600" i="1"/>
  <c r="S2600" i="1"/>
  <c r="U2560" i="1"/>
  <c r="S2560" i="1"/>
  <c r="U2528" i="1"/>
  <c r="S2528" i="1"/>
  <c r="U2496" i="1"/>
  <c r="S2496" i="1"/>
  <c r="U2424" i="1"/>
  <c r="S2424" i="1"/>
  <c r="U2336" i="1"/>
  <c r="S2336" i="1"/>
  <c r="U2320" i="1"/>
  <c r="S2320" i="1"/>
  <c r="U2296" i="1"/>
  <c r="S2296" i="1"/>
  <c r="U2232" i="1"/>
  <c r="S2232" i="1"/>
  <c r="U2224" i="1"/>
  <c r="S2224" i="1"/>
  <c r="U2192" i="1"/>
  <c r="S2192" i="1"/>
  <c r="U2160" i="1"/>
  <c r="S2160" i="1"/>
  <c r="U2152" i="1"/>
  <c r="S2152" i="1"/>
  <c r="U2128" i="1"/>
  <c r="S2128" i="1"/>
  <c r="U2120" i="1"/>
  <c r="S2120" i="1"/>
  <c r="U2088" i="1"/>
  <c r="S2088" i="1"/>
  <c r="U2048" i="1"/>
  <c r="S2048" i="1"/>
  <c r="U1960" i="1"/>
  <c r="S1960" i="1"/>
  <c r="U1888" i="1"/>
  <c r="S1888" i="1"/>
  <c r="U1856" i="1"/>
  <c r="S1856" i="1"/>
  <c r="U1824" i="1"/>
  <c r="S1824" i="1"/>
  <c r="U1784" i="1"/>
  <c r="S1784" i="1"/>
  <c r="U1720" i="1"/>
  <c r="S1720" i="1"/>
  <c r="U1712" i="1"/>
  <c r="S1712" i="1"/>
  <c r="U1680" i="1"/>
  <c r="S1680" i="1"/>
  <c r="U1672" i="1"/>
  <c r="S1672" i="1"/>
  <c r="U1640" i="1"/>
  <c r="S1640" i="1"/>
  <c r="U1608" i="1"/>
  <c r="S1608" i="1"/>
  <c r="U1536" i="1"/>
  <c r="S1536" i="1"/>
  <c r="U1448" i="1"/>
  <c r="S1448" i="1"/>
  <c r="U1408" i="1"/>
  <c r="S1408" i="1"/>
  <c r="U1352" i="1"/>
  <c r="S1352" i="1"/>
  <c r="U1336" i="1"/>
  <c r="S1336" i="1"/>
  <c r="U1328" i="1"/>
  <c r="S1328" i="1"/>
  <c r="U1232" i="1"/>
  <c r="S1232" i="1"/>
  <c r="U1208" i="1"/>
  <c r="S1208" i="1"/>
  <c r="U1040" i="1"/>
  <c r="S1040" i="1"/>
  <c r="U1032" i="1"/>
  <c r="S1032" i="1"/>
  <c r="U1016" i="1"/>
  <c r="S1016" i="1"/>
  <c r="U960" i="1"/>
  <c r="S960" i="1"/>
  <c r="U936" i="1"/>
  <c r="S936" i="1"/>
  <c r="U896" i="1"/>
  <c r="S896" i="1"/>
  <c r="U8639" i="1"/>
  <c r="S8639" i="1"/>
  <c r="U8607" i="1"/>
  <c r="S8607" i="1"/>
  <c r="U8513" i="1"/>
  <c r="S8513" i="1"/>
  <c r="U8483" i="1"/>
  <c r="S8483" i="1"/>
  <c r="U8451" i="1"/>
  <c r="S8451" i="1"/>
  <c r="U7900" i="1"/>
  <c r="S7900" i="1"/>
  <c r="U7753" i="1"/>
  <c r="S7753" i="1"/>
  <c r="U7655" i="1"/>
  <c r="S7655" i="1"/>
  <c r="U7571" i="1"/>
  <c r="S7571" i="1"/>
  <c r="U7176" i="1"/>
  <c r="S7176" i="1"/>
  <c r="U6839" i="1"/>
  <c r="S6839" i="1"/>
  <c r="U6575" i="1"/>
  <c r="S6575" i="1"/>
  <c r="U6473" i="1"/>
  <c r="S6473" i="1"/>
  <c r="U6356" i="1"/>
  <c r="S6356" i="1"/>
  <c r="U6315" i="1"/>
  <c r="S6315" i="1"/>
  <c r="U6209" i="1"/>
  <c r="S6209" i="1"/>
  <c r="U6051" i="1"/>
  <c r="S6051" i="1"/>
  <c r="U5888" i="1"/>
  <c r="S5888" i="1"/>
  <c r="U5787" i="1"/>
  <c r="S5787" i="1"/>
  <c r="U5624" i="1"/>
  <c r="S5624" i="1"/>
  <c r="U5583" i="1"/>
  <c r="S5583" i="1"/>
  <c r="U5144" i="1"/>
  <c r="S5144" i="1"/>
  <c r="U5011" i="1"/>
  <c r="S5011" i="1"/>
  <c r="U4852" i="1"/>
  <c r="S4852" i="1"/>
  <c r="U4588" i="1"/>
  <c r="S4588" i="1"/>
  <c r="U4295" i="1"/>
  <c r="S4295" i="1"/>
  <c r="U4235" i="1"/>
  <c r="S4235" i="1"/>
  <c r="U3892" i="1"/>
  <c r="S3892" i="1"/>
  <c r="U3663" i="1"/>
  <c r="S3663" i="1"/>
  <c r="U3627" i="1"/>
  <c r="S3627" i="1"/>
  <c r="U3380" i="1"/>
  <c r="S3380" i="1"/>
  <c r="U3341" i="1"/>
  <c r="S3341" i="1"/>
  <c r="U3250" i="1"/>
  <c r="S3250" i="1"/>
  <c r="U2986" i="1"/>
  <c r="S2986" i="1"/>
  <c r="U2487" i="1"/>
  <c r="S2487" i="1"/>
  <c r="U2400" i="1"/>
  <c r="S2400" i="1"/>
  <c r="U2258" i="1"/>
  <c r="S2258" i="1"/>
  <c r="U2044" i="1"/>
  <c r="S2044" i="1"/>
  <c r="U1620" i="1"/>
  <c r="S1620" i="1"/>
  <c r="U1480" i="1"/>
  <c r="S1480" i="1"/>
  <c r="U1282" i="1"/>
  <c r="S1282" i="1"/>
  <c r="U1125" i="1"/>
  <c r="S1125" i="1"/>
  <c r="U1007" i="1"/>
  <c r="S1007" i="1"/>
  <c r="U909" i="1"/>
  <c r="S909" i="1"/>
  <c r="U755" i="1"/>
  <c r="S755" i="1"/>
  <c r="U669" i="1"/>
  <c r="S669" i="1"/>
  <c r="S8132" i="1"/>
  <c r="S7313" i="1"/>
  <c r="V7313" i="1" s="1"/>
  <c r="U8767" i="1"/>
  <c r="S8767" i="1"/>
  <c r="U8759" i="1"/>
  <c r="S8759" i="1"/>
  <c r="U8735" i="1"/>
  <c r="S8735" i="1"/>
  <c r="U8703" i="1"/>
  <c r="S8703" i="1"/>
  <c r="U8695" i="1"/>
  <c r="S8695" i="1"/>
  <c r="U8671" i="1"/>
  <c r="S8671" i="1"/>
  <c r="U8655" i="1"/>
  <c r="S8655" i="1"/>
  <c r="U8631" i="1"/>
  <c r="S8631" i="1"/>
  <c r="U8623" i="1"/>
  <c r="S8623" i="1"/>
  <c r="U8591" i="1"/>
  <c r="S8591" i="1"/>
  <c r="U8567" i="1"/>
  <c r="S8567" i="1"/>
  <c r="U8559" i="1"/>
  <c r="S8559" i="1"/>
  <c r="U8527" i="1"/>
  <c r="S8527" i="1"/>
  <c r="U8519" i="1"/>
  <c r="S8519" i="1"/>
  <c r="U8495" i="1"/>
  <c r="S8495" i="1"/>
  <c r="U8487" i="1"/>
  <c r="S8487" i="1"/>
  <c r="U8463" i="1"/>
  <c r="S8463" i="1"/>
  <c r="U8455" i="1"/>
  <c r="S8455" i="1"/>
  <c r="U8431" i="1"/>
  <c r="S8431" i="1"/>
  <c r="U8423" i="1"/>
  <c r="S8423" i="1"/>
  <c r="U8391" i="1"/>
  <c r="S8391" i="1"/>
  <c r="U8383" i="1"/>
  <c r="S8383" i="1"/>
  <c r="U8359" i="1"/>
  <c r="S8359" i="1"/>
  <c r="U8351" i="1"/>
  <c r="S8351" i="1"/>
  <c r="U8327" i="1"/>
  <c r="S8327" i="1"/>
  <c r="U8319" i="1"/>
  <c r="S8319" i="1"/>
  <c r="U8295" i="1"/>
  <c r="S8295" i="1"/>
  <c r="U8287" i="1"/>
  <c r="S8287" i="1"/>
  <c r="U8255" i="1"/>
  <c r="S8255" i="1"/>
  <c r="U8247" i="1"/>
  <c r="S8247" i="1"/>
  <c r="U8223" i="1"/>
  <c r="S8223" i="1"/>
  <c r="U8191" i="1"/>
  <c r="S8191" i="1"/>
  <c r="U8183" i="1"/>
  <c r="S8183" i="1"/>
  <c r="U8159" i="1"/>
  <c r="S8159" i="1"/>
  <c r="U8143" i="1"/>
  <c r="S8143" i="1"/>
  <c r="U8119" i="1"/>
  <c r="S8119" i="1"/>
  <c r="U8111" i="1"/>
  <c r="S8111" i="1"/>
  <c r="U8063" i="1"/>
  <c r="S8063" i="1"/>
  <c r="U8047" i="1"/>
  <c r="S8047" i="1"/>
  <c r="U8039" i="1"/>
  <c r="S8039" i="1"/>
  <c r="U8015" i="1"/>
  <c r="S8015" i="1"/>
  <c r="U7999" i="1"/>
  <c r="S7999" i="1"/>
  <c r="U7991" i="1"/>
  <c r="S7991" i="1"/>
  <c r="U7975" i="1"/>
  <c r="S7975" i="1"/>
  <c r="U7951" i="1"/>
  <c r="S7951" i="1"/>
  <c r="U7943" i="1"/>
  <c r="S7943" i="1"/>
  <c r="U7927" i="1"/>
  <c r="S7927" i="1"/>
  <c r="U7879" i="1"/>
  <c r="S7879" i="1"/>
  <c r="U7855" i="1"/>
  <c r="S7855" i="1"/>
  <c r="U7807" i="1"/>
  <c r="S7807" i="1"/>
  <c r="U7791" i="1"/>
  <c r="S7791" i="1"/>
  <c r="U7783" i="1"/>
  <c r="S7783" i="1"/>
  <c r="U7759" i="1"/>
  <c r="S7759" i="1"/>
  <c r="U7743" i="1"/>
  <c r="S7743" i="1"/>
  <c r="U7735" i="1"/>
  <c r="S7735" i="1"/>
  <c r="U7719" i="1"/>
  <c r="S7719" i="1"/>
  <c r="U7695" i="1"/>
  <c r="S7695" i="1"/>
  <c r="U7687" i="1"/>
  <c r="S7687" i="1"/>
  <c r="U7671" i="1"/>
  <c r="S7671" i="1"/>
  <c r="U7623" i="1"/>
  <c r="S7623" i="1"/>
  <c r="U7599" i="1"/>
  <c r="S7599" i="1"/>
  <c r="U7551" i="1"/>
  <c r="S7551" i="1"/>
  <c r="U7535" i="1"/>
  <c r="S7535" i="1"/>
  <c r="U7527" i="1"/>
  <c r="S7527" i="1"/>
  <c r="U7503" i="1"/>
  <c r="S7503" i="1"/>
  <c r="U7487" i="1"/>
  <c r="S7487" i="1"/>
  <c r="U7479" i="1"/>
  <c r="S7479" i="1"/>
  <c r="U7463" i="1"/>
  <c r="S7463" i="1"/>
  <c r="U7439" i="1"/>
  <c r="S7439" i="1"/>
  <c r="U7431" i="1"/>
  <c r="S7431" i="1"/>
  <c r="U7415" i="1"/>
  <c r="S7415" i="1"/>
  <c r="U7375" i="1"/>
  <c r="S7375" i="1"/>
  <c r="U7359" i="1"/>
  <c r="S7359" i="1"/>
  <c r="U7343" i="1"/>
  <c r="S7343" i="1"/>
  <c r="U7311" i="1"/>
  <c r="S7311" i="1"/>
  <c r="U7295" i="1"/>
  <c r="S7295" i="1"/>
  <c r="U7279" i="1"/>
  <c r="S7279" i="1"/>
  <c r="U7239" i="1"/>
  <c r="S7239" i="1"/>
  <c r="U7223" i="1"/>
  <c r="S7223" i="1"/>
  <c r="U7183" i="1"/>
  <c r="S7183" i="1"/>
  <c r="U7167" i="1"/>
  <c r="S7167" i="1"/>
  <c r="U7151" i="1"/>
  <c r="S7151" i="1"/>
  <c r="U7111" i="1"/>
  <c r="S7111" i="1"/>
  <c r="U7095" i="1"/>
  <c r="S7095" i="1"/>
  <c r="U7047" i="1"/>
  <c r="S7047" i="1"/>
  <c r="U7031" i="1"/>
  <c r="S7031" i="1"/>
  <c r="U6991" i="1"/>
  <c r="S6991" i="1"/>
  <c r="U6975" i="1"/>
  <c r="S6975" i="1"/>
  <c r="U6959" i="1"/>
  <c r="S6959" i="1"/>
  <c r="U6919" i="1"/>
  <c r="S6919" i="1"/>
  <c r="U6903" i="1"/>
  <c r="S6903" i="1"/>
  <c r="U6863" i="1"/>
  <c r="S6863" i="1"/>
  <c r="U6847" i="1"/>
  <c r="S6847" i="1"/>
  <c r="U6831" i="1"/>
  <c r="S6831" i="1"/>
  <c r="U6799" i="1"/>
  <c r="S6799" i="1"/>
  <c r="U6783" i="1"/>
  <c r="S6783" i="1"/>
  <c r="U6767" i="1"/>
  <c r="S6767" i="1"/>
  <c r="U6727" i="1"/>
  <c r="S6727" i="1"/>
  <c r="U6711" i="1"/>
  <c r="S6711" i="1"/>
  <c r="U6671" i="1"/>
  <c r="S6671" i="1"/>
  <c r="U6655" i="1"/>
  <c r="S6655" i="1"/>
  <c r="U6639" i="1"/>
  <c r="S6639" i="1"/>
  <c r="U6599" i="1"/>
  <c r="S6599" i="1"/>
  <c r="U6583" i="1"/>
  <c r="S6583" i="1"/>
  <c r="U6535" i="1"/>
  <c r="S6535" i="1"/>
  <c r="U6519" i="1"/>
  <c r="S6519" i="1"/>
  <c r="U6479" i="1"/>
  <c r="S6479" i="1"/>
  <c r="U6463" i="1"/>
  <c r="S6463" i="1"/>
  <c r="U6447" i="1"/>
  <c r="S6447" i="1"/>
  <c r="U6407" i="1"/>
  <c r="S6407" i="1"/>
  <c r="U6391" i="1"/>
  <c r="S6391" i="1"/>
  <c r="U6351" i="1"/>
  <c r="S6351" i="1"/>
  <c r="U6335" i="1"/>
  <c r="S6335" i="1"/>
  <c r="U6319" i="1"/>
  <c r="S6319" i="1"/>
  <c r="U6287" i="1"/>
  <c r="S6287" i="1"/>
  <c r="U6255" i="1"/>
  <c r="S6255" i="1"/>
  <c r="U6215" i="1"/>
  <c r="S6215" i="1"/>
  <c r="U6199" i="1"/>
  <c r="S6199" i="1"/>
  <c r="U6159" i="1"/>
  <c r="S6159" i="1"/>
  <c r="U6143" i="1"/>
  <c r="S6143" i="1"/>
  <c r="U6127" i="1"/>
  <c r="S6127" i="1"/>
  <c r="U6087" i="1"/>
  <c r="S6087" i="1"/>
  <c r="U6071" i="1"/>
  <c r="S6071" i="1"/>
  <c r="U6023" i="1"/>
  <c r="S6023" i="1"/>
  <c r="U6007" i="1"/>
  <c r="S6007" i="1"/>
  <c r="U5967" i="1"/>
  <c r="S5967" i="1"/>
  <c r="U5951" i="1"/>
  <c r="S5951" i="1"/>
  <c r="U5935" i="1"/>
  <c r="S5935" i="1"/>
  <c r="U5895" i="1"/>
  <c r="S5895" i="1"/>
  <c r="U5879" i="1"/>
  <c r="S5879" i="1"/>
  <c r="U5839" i="1"/>
  <c r="S5839" i="1"/>
  <c r="U5823" i="1"/>
  <c r="S5823" i="1"/>
  <c r="U5807" i="1"/>
  <c r="S5807" i="1"/>
  <c r="U5775" i="1"/>
  <c r="S5775" i="1"/>
  <c r="U5759" i="1"/>
  <c r="S5759" i="1"/>
  <c r="U5743" i="1"/>
  <c r="S5743" i="1"/>
  <c r="U5703" i="1"/>
  <c r="S5703" i="1"/>
  <c r="U5687" i="1"/>
  <c r="S5687" i="1"/>
  <c r="U5647" i="1"/>
  <c r="S5647" i="1"/>
  <c r="U5631" i="1"/>
  <c r="S5631" i="1"/>
  <c r="U5615" i="1"/>
  <c r="S5615" i="1"/>
  <c r="U5575" i="1"/>
  <c r="S5575" i="1"/>
  <c r="U5559" i="1"/>
  <c r="S5559" i="1"/>
  <c r="U5511" i="1"/>
  <c r="S5511" i="1"/>
  <c r="U5495" i="1"/>
  <c r="S5495" i="1"/>
  <c r="U5455" i="1"/>
  <c r="S5455" i="1"/>
  <c r="U5439" i="1"/>
  <c r="S5439" i="1"/>
  <c r="U5423" i="1"/>
  <c r="S5423" i="1"/>
  <c r="U5383" i="1"/>
  <c r="S5383" i="1"/>
  <c r="U5367" i="1"/>
  <c r="S5367" i="1"/>
  <c r="U5327" i="1"/>
  <c r="S5327" i="1"/>
  <c r="U5311" i="1"/>
  <c r="S5311" i="1"/>
  <c r="U5295" i="1"/>
  <c r="S5295" i="1"/>
  <c r="U5263" i="1"/>
  <c r="S5263" i="1"/>
  <c r="U5247" i="1"/>
  <c r="S5247" i="1"/>
  <c r="U5231" i="1"/>
  <c r="S5231" i="1"/>
  <c r="U5191" i="1"/>
  <c r="S5191" i="1"/>
  <c r="U5175" i="1"/>
  <c r="S5175" i="1"/>
  <c r="U5135" i="1"/>
  <c r="S5135" i="1"/>
  <c r="U5119" i="1"/>
  <c r="S5119" i="1"/>
  <c r="U5103" i="1"/>
  <c r="S5103" i="1"/>
  <c r="U5063" i="1"/>
  <c r="S5063" i="1"/>
  <c r="U5047" i="1"/>
  <c r="S5047" i="1"/>
  <c r="U4999" i="1"/>
  <c r="S4999" i="1"/>
  <c r="U4983" i="1"/>
  <c r="S4983" i="1"/>
  <c r="U4943" i="1"/>
  <c r="S4943" i="1"/>
  <c r="U4927" i="1"/>
  <c r="S4927" i="1"/>
  <c r="U4911" i="1"/>
  <c r="S4911" i="1"/>
  <c r="U4871" i="1"/>
  <c r="S4871" i="1"/>
  <c r="U4855" i="1"/>
  <c r="S4855" i="1"/>
  <c r="U4815" i="1"/>
  <c r="S4815" i="1"/>
  <c r="U4799" i="1"/>
  <c r="S4799" i="1"/>
  <c r="U4783" i="1"/>
  <c r="S4783" i="1"/>
  <c r="U4751" i="1"/>
  <c r="S4751" i="1"/>
  <c r="U4735" i="1"/>
  <c r="S4735" i="1"/>
  <c r="U4719" i="1"/>
  <c r="S4719" i="1"/>
  <c r="U4679" i="1"/>
  <c r="S4679" i="1"/>
  <c r="U4663" i="1"/>
  <c r="S4663" i="1"/>
  <c r="U4623" i="1"/>
  <c r="S4623" i="1"/>
  <c r="U4607" i="1"/>
  <c r="S4607" i="1"/>
  <c r="U4591" i="1"/>
  <c r="S4591" i="1"/>
  <c r="U4551" i="1"/>
  <c r="S4551" i="1"/>
  <c r="U4535" i="1"/>
  <c r="S4535" i="1"/>
  <c r="U4487" i="1"/>
  <c r="S4487" i="1"/>
  <c r="U4471" i="1"/>
  <c r="S4471" i="1"/>
  <c r="U4431" i="1"/>
  <c r="S4431" i="1"/>
  <c r="U4415" i="1"/>
  <c r="S4415" i="1"/>
  <c r="U4399" i="1"/>
  <c r="S4399" i="1"/>
  <c r="U4359" i="1"/>
  <c r="S4359" i="1"/>
  <c r="U4343" i="1"/>
  <c r="S4343" i="1"/>
  <c r="U4303" i="1"/>
  <c r="S4303" i="1"/>
  <c r="U4287" i="1"/>
  <c r="S4287" i="1"/>
  <c r="U4271" i="1"/>
  <c r="S4271" i="1"/>
  <c r="U4239" i="1"/>
  <c r="S4239" i="1"/>
  <c r="U4223" i="1"/>
  <c r="S4223" i="1"/>
  <c r="U4207" i="1"/>
  <c r="S4207" i="1"/>
  <c r="U4167" i="1"/>
  <c r="S4167" i="1"/>
  <c r="U4151" i="1"/>
  <c r="S4151" i="1"/>
  <c r="U4111" i="1"/>
  <c r="S4111" i="1"/>
  <c r="U4095" i="1"/>
  <c r="S4095" i="1"/>
  <c r="U4079" i="1"/>
  <c r="S4079" i="1"/>
  <c r="U4039" i="1"/>
  <c r="S4039" i="1"/>
  <c r="U3983" i="1"/>
  <c r="S3983" i="1"/>
  <c r="U3967" i="1"/>
  <c r="S3967" i="1"/>
  <c r="U3919" i="1"/>
  <c r="S3919" i="1"/>
  <c r="U3911" i="1"/>
  <c r="S3911" i="1"/>
  <c r="U3895" i="1"/>
  <c r="S3895" i="1"/>
  <c r="U3847" i="1"/>
  <c r="S3847" i="1"/>
  <c r="U3839" i="1"/>
  <c r="S3839" i="1"/>
  <c r="U3791" i="1"/>
  <c r="S3791" i="1"/>
  <c r="U3775" i="1"/>
  <c r="S3775" i="1"/>
  <c r="U3767" i="1"/>
  <c r="S3767" i="1"/>
  <c r="U3719" i="1"/>
  <c r="S3719" i="1"/>
  <c r="U3703" i="1"/>
  <c r="S3703" i="1"/>
  <c r="U3647" i="1"/>
  <c r="S3647" i="1"/>
  <c r="U3599" i="1"/>
  <c r="S3599" i="1"/>
  <c r="U3575" i="1"/>
  <c r="S3575" i="1"/>
  <c r="U3527" i="1"/>
  <c r="S3527" i="1"/>
  <c r="U3471" i="1"/>
  <c r="S3471" i="1"/>
  <c r="U3455" i="1"/>
  <c r="S3455" i="1"/>
  <c r="U3407" i="1"/>
  <c r="S3407" i="1"/>
  <c r="U3399" i="1"/>
  <c r="S3399" i="1"/>
  <c r="U3383" i="1"/>
  <c r="S3383" i="1"/>
  <c r="U3311" i="1"/>
  <c r="S3311" i="1"/>
  <c r="U3271" i="1"/>
  <c r="S3271" i="1"/>
  <c r="U3239" i="1"/>
  <c r="S3239" i="1"/>
  <c r="U3183" i="1"/>
  <c r="S3183" i="1"/>
  <c r="U3135" i="1"/>
  <c r="S3135" i="1"/>
  <c r="U3111" i="1"/>
  <c r="S3111" i="1"/>
  <c r="U3079" i="1"/>
  <c r="S3079" i="1"/>
  <c r="U3047" i="1"/>
  <c r="S3047" i="1"/>
  <c r="U3039" i="1"/>
  <c r="S3039" i="1"/>
  <c r="U3007" i="1"/>
  <c r="S3007" i="1"/>
  <c r="U2975" i="1"/>
  <c r="S2975" i="1"/>
  <c r="U2967" i="1"/>
  <c r="S2967" i="1"/>
  <c r="U2935" i="1"/>
  <c r="S2935" i="1"/>
  <c r="U2903" i="1"/>
  <c r="S2903" i="1"/>
  <c r="U2871" i="1"/>
  <c r="S2871" i="1"/>
  <c r="U2863" i="1"/>
  <c r="S2863" i="1"/>
  <c r="U2799" i="1"/>
  <c r="S2799" i="1"/>
  <c r="U2759" i="1"/>
  <c r="S2759" i="1"/>
  <c r="U2727" i="1"/>
  <c r="S2727" i="1"/>
  <c r="U2671" i="1"/>
  <c r="S2671" i="1"/>
  <c r="U2599" i="1"/>
  <c r="S2599" i="1"/>
  <c r="U2567" i="1"/>
  <c r="S2567" i="1"/>
  <c r="U2559" i="1"/>
  <c r="S2559" i="1"/>
  <c r="U2527" i="1"/>
  <c r="S2527" i="1"/>
  <c r="U2495" i="1"/>
  <c r="S2495" i="1"/>
  <c r="U2455" i="1"/>
  <c r="S2455" i="1"/>
  <c r="U2423" i="1"/>
  <c r="S2423" i="1"/>
  <c r="U2351" i="1"/>
  <c r="S2351" i="1"/>
  <c r="U2263" i="1"/>
  <c r="S2263" i="1"/>
  <c r="U2247" i="1"/>
  <c r="S2247" i="1"/>
  <c r="U2159" i="1"/>
  <c r="S2159" i="1"/>
  <c r="U2119" i="1"/>
  <c r="S2119" i="1"/>
  <c r="U2087" i="1"/>
  <c r="S2087" i="1"/>
  <c r="U2079" i="1"/>
  <c r="S2079" i="1"/>
  <c r="U2047" i="1"/>
  <c r="S2047" i="1"/>
  <c r="U2015" i="1"/>
  <c r="S2015" i="1"/>
  <c r="U1983" i="1"/>
  <c r="S1983" i="1"/>
  <c r="U1975" i="1"/>
  <c r="S1975" i="1"/>
  <c r="U1943" i="1"/>
  <c r="S1943" i="1"/>
  <c r="U1911" i="1"/>
  <c r="S1911" i="1"/>
  <c r="U1839" i="1"/>
  <c r="S1839" i="1"/>
  <c r="U1783" i="1"/>
  <c r="S1783" i="1"/>
  <c r="U1751" i="1"/>
  <c r="S1751" i="1"/>
  <c r="U1735" i="1"/>
  <c r="S1735" i="1"/>
  <c r="U1711" i="1"/>
  <c r="S1711" i="1"/>
  <c r="U1647" i="1"/>
  <c r="S1647" i="1"/>
  <c r="U1639" i="1"/>
  <c r="S1639" i="1"/>
  <c r="U1607" i="1"/>
  <c r="S1607" i="1"/>
  <c r="U1575" i="1"/>
  <c r="S1575" i="1"/>
  <c r="U1567" i="1"/>
  <c r="S1567" i="1"/>
  <c r="U1535" i="1"/>
  <c r="S1535" i="1"/>
  <c r="U1463" i="1"/>
  <c r="S1463" i="1"/>
  <c r="U1431" i="1"/>
  <c r="S1431" i="1"/>
  <c r="U1375" i="1"/>
  <c r="S1375" i="1"/>
  <c r="U1351" i="1"/>
  <c r="S1351" i="1"/>
  <c r="U1327" i="1"/>
  <c r="S1327" i="1"/>
  <c r="U1223" i="1"/>
  <c r="S1223" i="1"/>
  <c r="U1207" i="1"/>
  <c r="S1207" i="1"/>
  <c r="U1183" i="1"/>
  <c r="S1183" i="1"/>
  <c r="U1151" i="1"/>
  <c r="S1151" i="1"/>
  <c r="U1127" i="1"/>
  <c r="S1127" i="1"/>
  <c r="U1031" i="1"/>
  <c r="S1031" i="1"/>
  <c r="U1015" i="1"/>
  <c r="S1015" i="1"/>
  <c r="U959" i="1"/>
  <c r="S959" i="1"/>
  <c r="U943" i="1"/>
  <c r="S943" i="1"/>
  <c r="U935" i="1"/>
  <c r="S935" i="1"/>
  <c r="U791" i="1"/>
  <c r="S791" i="1"/>
  <c r="U703" i="1"/>
  <c r="S703" i="1"/>
  <c r="U535" i="1"/>
  <c r="S535" i="1"/>
  <c r="U447" i="1"/>
  <c r="S447" i="1"/>
  <c r="U375" i="1"/>
  <c r="S375" i="1"/>
  <c r="U359" i="1"/>
  <c r="S359" i="1"/>
  <c r="U287" i="1"/>
  <c r="S287" i="1"/>
  <c r="U263" i="1"/>
  <c r="S263" i="1"/>
  <c r="U23" i="1"/>
  <c r="S23" i="1"/>
  <c r="U8753" i="1"/>
  <c r="S8753" i="1"/>
  <c r="U8723" i="1"/>
  <c r="S8723" i="1"/>
  <c r="U8660" i="1"/>
  <c r="S8660" i="1"/>
  <c r="U8576" i="1"/>
  <c r="S8576" i="1"/>
  <c r="U8545" i="1"/>
  <c r="S8545" i="1"/>
  <c r="U8263" i="1"/>
  <c r="S8263" i="1"/>
  <c r="U8231" i="1"/>
  <c r="S8231" i="1"/>
  <c r="U8035" i="1"/>
  <c r="S8035" i="1"/>
  <c r="U7936" i="1"/>
  <c r="S7936" i="1"/>
  <c r="U7644" i="1"/>
  <c r="S7644" i="1"/>
  <c r="U7497" i="1"/>
  <c r="S7497" i="1"/>
  <c r="U7351" i="1"/>
  <c r="S7351" i="1"/>
  <c r="U7087" i="1"/>
  <c r="S7087" i="1"/>
  <c r="U6985" i="1"/>
  <c r="S6985" i="1"/>
  <c r="U6868" i="1"/>
  <c r="S6868" i="1"/>
  <c r="U6827" i="1"/>
  <c r="S6827" i="1"/>
  <c r="U6721" i="1"/>
  <c r="S6721" i="1"/>
  <c r="U6563" i="1"/>
  <c r="S6563" i="1"/>
  <c r="U6400" i="1"/>
  <c r="S6400" i="1"/>
  <c r="U6299" i="1"/>
  <c r="S6299" i="1"/>
  <c r="U6136" i="1"/>
  <c r="S6136" i="1"/>
  <c r="U6095" i="1"/>
  <c r="S6095" i="1"/>
  <c r="U5656" i="1"/>
  <c r="S5656" i="1"/>
  <c r="U5523" i="1"/>
  <c r="S5523" i="1"/>
  <c r="U5364" i="1"/>
  <c r="S5364" i="1"/>
  <c r="U5100" i="1"/>
  <c r="S5100" i="1"/>
  <c r="U4807" i="1"/>
  <c r="S4807" i="1"/>
  <c r="U4747" i="1"/>
  <c r="S4747" i="1"/>
  <c r="U4705" i="1"/>
  <c r="S4705" i="1"/>
  <c r="U4368" i="1"/>
  <c r="S4368" i="1"/>
  <c r="U4324" i="1"/>
  <c r="S4324" i="1"/>
  <c r="U4161" i="1"/>
  <c r="S4161" i="1"/>
  <c r="U4133" i="1"/>
  <c r="S4133" i="1"/>
  <c r="U3731" i="1"/>
  <c r="S3731" i="1"/>
  <c r="U3163" i="1"/>
  <c r="S3163" i="1"/>
  <c r="U3071" i="1"/>
  <c r="S3071" i="1"/>
  <c r="U3037" i="1"/>
  <c r="S3037" i="1"/>
  <c r="U2808" i="1"/>
  <c r="S2808" i="1"/>
  <c r="U2756" i="1"/>
  <c r="S2756" i="1"/>
  <c r="U2664" i="1"/>
  <c r="S2664" i="1"/>
  <c r="U2631" i="1"/>
  <c r="S2631" i="1"/>
  <c r="U2349" i="1"/>
  <c r="S2349" i="1"/>
  <c r="U2223" i="1"/>
  <c r="S2223" i="1"/>
  <c r="U1850" i="1"/>
  <c r="S1850" i="1"/>
  <c r="U1388" i="1"/>
  <c r="S1388" i="1"/>
  <c r="U1220" i="1"/>
  <c r="S1220" i="1"/>
  <c r="U971" i="1"/>
  <c r="S971" i="1"/>
  <c r="U851" i="1"/>
  <c r="S851" i="1"/>
  <c r="U579" i="1"/>
  <c r="S579" i="1"/>
  <c r="U87" i="1"/>
  <c r="S87" i="1"/>
  <c r="U8766" i="1"/>
  <c r="S8766" i="1"/>
  <c r="U8758" i="1"/>
  <c r="S8758" i="1"/>
  <c r="U8750" i="1"/>
  <c r="S8750" i="1"/>
  <c r="U8742" i="1"/>
  <c r="S8742" i="1"/>
  <c r="U8734" i="1"/>
  <c r="S8734" i="1"/>
  <c r="U8726" i="1"/>
  <c r="S8726" i="1"/>
  <c r="U8718" i="1"/>
  <c r="S8718" i="1"/>
  <c r="U8710" i="1"/>
  <c r="S8710" i="1"/>
  <c r="U8694" i="1"/>
  <c r="S8694" i="1"/>
  <c r="U8686" i="1"/>
  <c r="S8686" i="1"/>
  <c r="U8678" i="1"/>
  <c r="S8678" i="1"/>
  <c r="U8662" i="1"/>
  <c r="S8662" i="1"/>
  <c r="U8654" i="1"/>
  <c r="S8654" i="1"/>
  <c r="U8646" i="1"/>
  <c r="S8646" i="1"/>
  <c r="U8638" i="1"/>
  <c r="S8638" i="1"/>
  <c r="U8630" i="1"/>
  <c r="S8630" i="1"/>
  <c r="U8622" i="1"/>
  <c r="S8622" i="1"/>
  <c r="U8614" i="1"/>
  <c r="S8614" i="1"/>
  <c r="U8606" i="1"/>
  <c r="S8606" i="1"/>
  <c r="U8598" i="1"/>
  <c r="S8598" i="1"/>
  <c r="U8590" i="1"/>
  <c r="S8590" i="1"/>
  <c r="U8582" i="1"/>
  <c r="S8582" i="1"/>
  <c r="U8574" i="1"/>
  <c r="S8574" i="1"/>
  <c r="U8558" i="1"/>
  <c r="S8558" i="1"/>
  <c r="U8550" i="1"/>
  <c r="S8550" i="1"/>
  <c r="U8542" i="1"/>
  <c r="S8542" i="1"/>
  <c r="U8526" i="1"/>
  <c r="S8526" i="1"/>
  <c r="U8518" i="1"/>
  <c r="S8518" i="1"/>
  <c r="U8510" i="1"/>
  <c r="S8510" i="1"/>
  <c r="U8502" i="1"/>
  <c r="S8502" i="1"/>
  <c r="U8494" i="1"/>
  <c r="S8494" i="1"/>
  <c r="U8486" i="1"/>
  <c r="S8486" i="1"/>
  <c r="U8478" i="1"/>
  <c r="S8478" i="1"/>
  <c r="U8470" i="1"/>
  <c r="S8470" i="1"/>
  <c r="U8462" i="1"/>
  <c r="S8462" i="1"/>
  <c r="U8454" i="1"/>
  <c r="S8454" i="1"/>
  <c r="U8446" i="1"/>
  <c r="S8446" i="1"/>
  <c r="U8438" i="1"/>
  <c r="S8438" i="1"/>
  <c r="U8422" i="1"/>
  <c r="S8422" i="1"/>
  <c r="U8414" i="1"/>
  <c r="S8414" i="1"/>
  <c r="U8406" i="1"/>
  <c r="S8406" i="1"/>
  <c r="U8398" i="1"/>
  <c r="S8398" i="1"/>
  <c r="U8390" i="1"/>
  <c r="S8390" i="1"/>
  <c r="U8382" i="1"/>
  <c r="S8382" i="1"/>
  <c r="U8374" i="1"/>
  <c r="S8374" i="1"/>
  <c r="U8366" i="1"/>
  <c r="S8366" i="1"/>
  <c r="U8358" i="1"/>
  <c r="S8358" i="1"/>
  <c r="U8350" i="1"/>
  <c r="S8350" i="1"/>
  <c r="U8342" i="1"/>
  <c r="S8342" i="1"/>
  <c r="U8334" i="1"/>
  <c r="S8334" i="1"/>
  <c r="U8318" i="1"/>
  <c r="S8318" i="1"/>
  <c r="U8310" i="1"/>
  <c r="S8310" i="1"/>
  <c r="U8302" i="1"/>
  <c r="S8302" i="1"/>
  <c r="U8286" i="1"/>
  <c r="S8286" i="1"/>
  <c r="U8278" i="1"/>
  <c r="S8278" i="1"/>
  <c r="U8270" i="1"/>
  <c r="S8270" i="1"/>
  <c r="U8262" i="1"/>
  <c r="S8262" i="1"/>
  <c r="U8254" i="1"/>
  <c r="S8254" i="1"/>
  <c r="U8246" i="1"/>
  <c r="S8246" i="1"/>
  <c r="U8238" i="1"/>
  <c r="S8238" i="1"/>
  <c r="U8230" i="1"/>
  <c r="S8230" i="1"/>
  <c r="U8222" i="1"/>
  <c r="S8222" i="1"/>
  <c r="U8214" i="1"/>
  <c r="S8214" i="1"/>
  <c r="U8206" i="1"/>
  <c r="S8206" i="1"/>
  <c r="U8198" i="1"/>
  <c r="S8198" i="1"/>
  <c r="U8182" i="1"/>
  <c r="S8182" i="1"/>
  <c r="U8174" i="1"/>
  <c r="S8174" i="1"/>
  <c r="U8166" i="1"/>
  <c r="S8166" i="1"/>
  <c r="U8150" i="1"/>
  <c r="S8150" i="1"/>
  <c r="U8142" i="1"/>
  <c r="S8142" i="1"/>
  <c r="U8134" i="1"/>
  <c r="S8134" i="1"/>
  <c r="U8126" i="1"/>
  <c r="S8126" i="1"/>
  <c r="U8118" i="1"/>
  <c r="S8118" i="1"/>
  <c r="U8110" i="1"/>
  <c r="S8110" i="1"/>
  <c r="U8102" i="1"/>
  <c r="S8102" i="1"/>
  <c r="U8086" i="1"/>
  <c r="S8086" i="1"/>
  <c r="U8078" i="1"/>
  <c r="S8078" i="1"/>
  <c r="U8070" i="1"/>
  <c r="S8070" i="1"/>
  <c r="U8062" i="1"/>
  <c r="S8062" i="1"/>
  <c r="U8054" i="1"/>
  <c r="S8054" i="1"/>
  <c r="U8038" i="1"/>
  <c r="S8038" i="1"/>
  <c r="U8030" i="1"/>
  <c r="S8030" i="1"/>
  <c r="U8022" i="1"/>
  <c r="S8022" i="1"/>
  <c r="U8014" i="1"/>
  <c r="S8014" i="1"/>
  <c r="U8006" i="1"/>
  <c r="S8006" i="1"/>
  <c r="U7990" i="1"/>
  <c r="S7990" i="1"/>
  <c r="U7982" i="1"/>
  <c r="S7982" i="1"/>
  <c r="U7974" i="1"/>
  <c r="S7974" i="1"/>
  <c r="U7966" i="1"/>
  <c r="S7966" i="1"/>
  <c r="U7958" i="1"/>
  <c r="S7958" i="1"/>
  <c r="U7950" i="1"/>
  <c r="S7950" i="1"/>
  <c r="U7942" i="1"/>
  <c r="S7942" i="1"/>
  <c r="U7934" i="1"/>
  <c r="S7934" i="1"/>
  <c r="U7926" i="1"/>
  <c r="S7926" i="1"/>
  <c r="U7918" i="1"/>
  <c r="S7918" i="1"/>
  <c r="U7910" i="1"/>
  <c r="S7910" i="1"/>
  <c r="U7902" i="1"/>
  <c r="S7902" i="1"/>
  <c r="U7894" i="1"/>
  <c r="S7894" i="1"/>
  <c r="U7886" i="1"/>
  <c r="S7886" i="1"/>
  <c r="U7878" i="1"/>
  <c r="S7878" i="1"/>
  <c r="U7870" i="1"/>
  <c r="S7870" i="1"/>
  <c r="U7862" i="1"/>
  <c r="S7862" i="1"/>
  <c r="U7854" i="1"/>
  <c r="S7854" i="1"/>
  <c r="U7846" i="1"/>
  <c r="S7846" i="1"/>
  <c r="U7830" i="1"/>
  <c r="S7830" i="1"/>
  <c r="U7822" i="1"/>
  <c r="S7822" i="1"/>
  <c r="U7814" i="1"/>
  <c r="S7814" i="1"/>
  <c r="U7806" i="1"/>
  <c r="S7806" i="1"/>
  <c r="U7798" i="1"/>
  <c r="S7798" i="1"/>
  <c r="U7782" i="1"/>
  <c r="S7782" i="1"/>
  <c r="U7774" i="1"/>
  <c r="S7774" i="1"/>
  <c r="U7766" i="1"/>
  <c r="S7766" i="1"/>
  <c r="U7758" i="1"/>
  <c r="S7758" i="1"/>
  <c r="U7750" i="1"/>
  <c r="S7750" i="1"/>
  <c r="U7734" i="1"/>
  <c r="S7734" i="1"/>
  <c r="U7726" i="1"/>
  <c r="S7726" i="1"/>
  <c r="U7718" i="1"/>
  <c r="S7718" i="1"/>
  <c r="U7710" i="1"/>
  <c r="S7710" i="1"/>
  <c r="U7702" i="1"/>
  <c r="S7702" i="1"/>
  <c r="U7694" i="1"/>
  <c r="S7694" i="1"/>
  <c r="U7686" i="1"/>
  <c r="S7686" i="1"/>
  <c r="U7678" i="1"/>
  <c r="S7678" i="1"/>
  <c r="U7670" i="1"/>
  <c r="S7670" i="1"/>
  <c r="U7662" i="1"/>
  <c r="S7662" i="1"/>
  <c r="U7654" i="1"/>
  <c r="S7654" i="1"/>
  <c r="U7646" i="1"/>
  <c r="S7646" i="1"/>
  <c r="U7638" i="1"/>
  <c r="S7638" i="1"/>
  <c r="U7630" i="1"/>
  <c r="S7630" i="1"/>
  <c r="U7622" i="1"/>
  <c r="S7622" i="1"/>
  <c r="U7614" i="1"/>
  <c r="S7614" i="1"/>
  <c r="U7598" i="1"/>
  <c r="S7598" i="1"/>
  <c r="U7590" i="1"/>
  <c r="S7590" i="1"/>
  <c r="U7574" i="1"/>
  <c r="S7574" i="1"/>
  <c r="U7566" i="1"/>
  <c r="S7566" i="1"/>
  <c r="U7558" i="1"/>
  <c r="S7558" i="1"/>
  <c r="U7550" i="1"/>
  <c r="S7550" i="1"/>
  <c r="U7542" i="1"/>
  <c r="S7542" i="1"/>
  <c r="U7526" i="1"/>
  <c r="S7526" i="1"/>
  <c r="U7518" i="1"/>
  <c r="S7518" i="1"/>
  <c r="U7510" i="1"/>
  <c r="S7510" i="1"/>
  <c r="U7502" i="1"/>
  <c r="S7502" i="1"/>
  <c r="U7494" i="1"/>
  <c r="S7494" i="1"/>
  <c r="U7478" i="1"/>
  <c r="S7478" i="1"/>
  <c r="U7470" i="1"/>
  <c r="S7470" i="1"/>
  <c r="U7462" i="1"/>
  <c r="S7462" i="1"/>
  <c r="U7454" i="1"/>
  <c r="S7454" i="1"/>
  <c r="U7446" i="1"/>
  <c r="S7446" i="1"/>
  <c r="U7438" i="1"/>
  <c r="S7438" i="1"/>
  <c r="U7430" i="1"/>
  <c r="S7430" i="1"/>
  <c r="U7422" i="1"/>
  <c r="S7422" i="1"/>
  <c r="U7414" i="1"/>
  <c r="S7414" i="1"/>
  <c r="U7406" i="1"/>
  <c r="S7406" i="1"/>
  <c r="U7398" i="1"/>
  <c r="S7398" i="1"/>
  <c r="U7390" i="1"/>
  <c r="S7390" i="1"/>
  <c r="U7382" i="1"/>
  <c r="S7382" i="1"/>
  <c r="U7374" i="1"/>
  <c r="S7374" i="1"/>
  <c r="U7366" i="1"/>
  <c r="S7366" i="1"/>
  <c r="U7358" i="1"/>
  <c r="S7358" i="1"/>
  <c r="U7350" i="1"/>
  <c r="S7350" i="1"/>
  <c r="U7342" i="1"/>
  <c r="S7342" i="1"/>
  <c r="U7334" i="1"/>
  <c r="S7334" i="1"/>
  <c r="U7326" i="1"/>
  <c r="S7326" i="1"/>
  <c r="U7318" i="1"/>
  <c r="S7318" i="1"/>
  <c r="U7310" i="1"/>
  <c r="S7310" i="1"/>
  <c r="U7302" i="1"/>
  <c r="S7302" i="1"/>
  <c r="U7286" i="1"/>
  <c r="S7286" i="1"/>
  <c r="U7270" i="1"/>
  <c r="S7270" i="1"/>
  <c r="U7262" i="1"/>
  <c r="S7262" i="1"/>
  <c r="U7254" i="1"/>
  <c r="S7254" i="1"/>
  <c r="U7246" i="1"/>
  <c r="S7246" i="1"/>
  <c r="U7238" i="1"/>
  <c r="S7238" i="1"/>
  <c r="U7230" i="1"/>
  <c r="S7230" i="1"/>
  <c r="U7222" i="1"/>
  <c r="S7222" i="1"/>
  <c r="U7214" i="1"/>
  <c r="S7214" i="1"/>
  <c r="U7206" i="1"/>
  <c r="S7206" i="1"/>
  <c r="U7198" i="1"/>
  <c r="S7198" i="1"/>
  <c r="U7190" i="1"/>
  <c r="S7190" i="1"/>
  <c r="U7182" i="1"/>
  <c r="S7182" i="1"/>
  <c r="U7174" i="1"/>
  <c r="S7174" i="1"/>
  <c r="U7158" i="1"/>
  <c r="S7158" i="1"/>
  <c r="U7150" i="1"/>
  <c r="S7150" i="1"/>
  <c r="U7142" i="1"/>
  <c r="S7142" i="1"/>
  <c r="U7134" i="1"/>
  <c r="S7134" i="1"/>
  <c r="U7126" i="1"/>
  <c r="S7126" i="1"/>
  <c r="U7118" i="1"/>
  <c r="S7118" i="1"/>
  <c r="U7110" i="1"/>
  <c r="S7110" i="1"/>
  <c r="U7102" i="1"/>
  <c r="S7102" i="1"/>
  <c r="U7094" i="1"/>
  <c r="S7094" i="1"/>
  <c r="U7086" i="1"/>
  <c r="S7086" i="1"/>
  <c r="U7078" i="1"/>
  <c r="S7078" i="1"/>
  <c r="U7070" i="1"/>
  <c r="S7070" i="1"/>
  <c r="U7062" i="1"/>
  <c r="S7062" i="1"/>
  <c r="U7054" i="1"/>
  <c r="S7054" i="1"/>
  <c r="U7038" i="1"/>
  <c r="S7038" i="1"/>
  <c r="U7022" i="1"/>
  <c r="S7022" i="1"/>
  <c r="U7006" i="1"/>
  <c r="S7006" i="1"/>
  <c r="U6998" i="1"/>
  <c r="S6998" i="1"/>
  <c r="U6990" i="1"/>
  <c r="S6990" i="1"/>
  <c r="U6982" i="1"/>
  <c r="S6982" i="1"/>
  <c r="U6974" i="1"/>
  <c r="S6974" i="1"/>
  <c r="U6966" i="1"/>
  <c r="S6966" i="1"/>
  <c r="U6958" i="1"/>
  <c r="S6958" i="1"/>
  <c r="U6950" i="1"/>
  <c r="S6950" i="1"/>
  <c r="U6942" i="1"/>
  <c r="S6942" i="1"/>
  <c r="U6934" i="1"/>
  <c r="S6934" i="1"/>
  <c r="U6926" i="1"/>
  <c r="S6926" i="1"/>
  <c r="U6918" i="1"/>
  <c r="S6918" i="1"/>
  <c r="U6910" i="1"/>
  <c r="S6910" i="1"/>
  <c r="U6902" i="1"/>
  <c r="S6902" i="1"/>
  <c r="U6894" i="1"/>
  <c r="S6894" i="1"/>
  <c r="U6886" i="1"/>
  <c r="S6886" i="1"/>
  <c r="U6878" i="1"/>
  <c r="S6878" i="1"/>
  <c r="U6870" i="1"/>
  <c r="S6870" i="1"/>
  <c r="U6862" i="1"/>
  <c r="S6862" i="1"/>
  <c r="U6854" i="1"/>
  <c r="S6854" i="1"/>
  <c r="U6846" i="1"/>
  <c r="S6846" i="1"/>
  <c r="U6838" i="1"/>
  <c r="S6838" i="1"/>
  <c r="U6830" i="1"/>
  <c r="S6830" i="1"/>
  <c r="U6822" i="1"/>
  <c r="S6822" i="1"/>
  <c r="U6814" i="1"/>
  <c r="S6814" i="1"/>
  <c r="U6798" i="1"/>
  <c r="S6798" i="1"/>
  <c r="U6790" i="1"/>
  <c r="S6790" i="1"/>
  <c r="U6774" i="1"/>
  <c r="S6774" i="1"/>
  <c r="U6758" i="1"/>
  <c r="S6758" i="1"/>
  <c r="U6750" i="1"/>
  <c r="S6750" i="1"/>
  <c r="U6742" i="1"/>
  <c r="S6742" i="1"/>
  <c r="U6734" i="1"/>
  <c r="S6734" i="1"/>
  <c r="U6726" i="1"/>
  <c r="S6726" i="1"/>
  <c r="U6718" i="1"/>
  <c r="S6718" i="1"/>
  <c r="U6710" i="1"/>
  <c r="S6710" i="1"/>
  <c r="U6702" i="1"/>
  <c r="S6702" i="1"/>
  <c r="U6694" i="1"/>
  <c r="S6694" i="1"/>
  <c r="U6686" i="1"/>
  <c r="S6686" i="1"/>
  <c r="U6678" i="1"/>
  <c r="S6678" i="1"/>
  <c r="U6670" i="1"/>
  <c r="S6670" i="1"/>
  <c r="U6662" i="1"/>
  <c r="S6662" i="1"/>
  <c r="U6654" i="1"/>
  <c r="S6654" i="1"/>
  <c r="U6646" i="1"/>
  <c r="S6646" i="1"/>
  <c r="U6638" i="1"/>
  <c r="S6638" i="1"/>
  <c r="U6630" i="1"/>
  <c r="S6630" i="1"/>
  <c r="U6622" i="1"/>
  <c r="S6622" i="1"/>
  <c r="U6614" i="1"/>
  <c r="S6614" i="1"/>
  <c r="U6606" i="1"/>
  <c r="S6606" i="1"/>
  <c r="U6598" i="1"/>
  <c r="S6598" i="1"/>
  <c r="U6590" i="1"/>
  <c r="S6590" i="1"/>
  <c r="U6582" i="1"/>
  <c r="S6582" i="1"/>
  <c r="U6574" i="1"/>
  <c r="S6574" i="1"/>
  <c r="U6566" i="1"/>
  <c r="S6566" i="1"/>
  <c r="U6558" i="1"/>
  <c r="S6558" i="1"/>
  <c r="U6550" i="1"/>
  <c r="S6550" i="1"/>
  <c r="U6542" i="1"/>
  <c r="S6542" i="1"/>
  <c r="U6526" i="1"/>
  <c r="S6526" i="1"/>
  <c r="U6510" i="1"/>
  <c r="S6510" i="1"/>
  <c r="V6510" i="1" s="1"/>
  <c r="U6494" i="1"/>
  <c r="S6494" i="1"/>
  <c r="U6486" i="1"/>
  <c r="S6486" i="1"/>
  <c r="U6478" i="1"/>
  <c r="S6478" i="1"/>
  <c r="U6470" i="1"/>
  <c r="S6470" i="1"/>
  <c r="V6470" i="1" s="1"/>
  <c r="U6462" i="1"/>
  <c r="S6462" i="1"/>
  <c r="U6454" i="1"/>
  <c r="S6454" i="1"/>
  <c r="U6446" i="1"/>
  <c r="S6446" i="1"/>
  <c r="U6438" i="1"/>
  <c r="S6438" i="1"/>
  <c r="U6430" i="1"/>
  <c r="S6430" i="1"/>
  <c r="U6422" i="1"/>
  <c r="S6422" i="1"/>
  <c r="U6414" i="1"/>
  <c r="S6414" i="1"/>
  <c r="U6406" i="1"/>
  <c r="S6406" i="1"/>
  <c r="U6398" i="1"/>
  <c r="S6398" i="1"/>
  <c r="U6390" i="1"/>
  <c r="S6390" i="1"/>
  <c r="U6382" i="1"/>
  <c r="S6382" i="1"/>
  <c r="U6374" i="1"/>
  <c r="S6374" i="1"/>
  <c r="V6374" i="1" s="1"/>
  <c r="U6366" i="1"/>
  <c r="S6366" i="1"/>
  <c r="U6358" i="1"/>
  <c r="S6358" i="1"/>
  <c r="U6350" i="1"/>
  <c r="S6350" i="1"/>
  <c r="U6342" i="1"/>
  <c r="S6342" i="1"/>
  <c r="V6342" i="1" s="1"/>
  <c r="U6334" i="1"/>
  <c r="S6334" i="1"/>
  <c r="U6326" i="1"/>
  <c r="S6326" i="1"/>
  <c r="U6318" i="1"/>
  <c r="S6318" i="1"/>
  <c r="U6310" i="1"/>
  <c r="S6310" i="1"/>
  <c r="V6310" i="1" s="1"/>
  <c r="U6302" i="1"/>
  <c r="S6302" i="1"/>
  <c r="U6294" i="1"/>
  <c r="S6294" i="1"/>
  <c r="U6286" i="1"/>
  <c r="S6286" i="1"/>
  <c r="U6278" i="1"/>
  <c r="S6278" i="1"/>
  <c r="V6278" i="1" s="1"/>
  <c r="U6262" i="1"/>
  <c r="S6262" i="1"/>
  <c r="U6246" i="1"/>
  <c r="S6246" i="1"/>
  <c r="U6238" i="1"/>
  <c r="S6238" i="1"/>
  <c r="U6230" i="1"/>
  <c r="S6230" i="1"/>
  <c r="V6230" i="1" s="1"/>
  <c r="U6222" i="1"/>
  <c r="S6222" i="1"/>
  <c r="U6214" i="1"/>
  <c r="S6214" i="1"/>
  <c r="U6206" i="1"/>
  <c r="S6206" i="1"/>
  <c r="U6198" i="1"/>
  <c r="S6198" i="1"/>
  <c r="U6190" i="1"/>
  <c r="S6190" i="1"/>
  <c r="U6182" i="1"/>
  <c r="S6182" i="1"/>
  <c r="U6174" i="1"/>
  <c r="S6174" i="1"/>
  <c r="U6166" i="1"/>
  <c r="S6166" i="1"/>
  <c r="V6166" i="1" s="1"/>
  <c r="U6158" i="1"/>
  <c r="S6158" i="1"/>
  <c r="U6150" i="1"/>
  <c r="S6150" i="1"/>
  <c r="U6142" i="1"/>
  <c r="S6142" i="1"/>
  <c r="U6134" i="1"/>
  <c r="S6134" i="1"/>
  <c r="V6134" i="1" s="1"/>
  <c r="U6126" i="1"/>
  <c r="S6126" i="1"/>
  <c r="U6118" i="1"/>
  <c r="S6118" i="1"/>
  <c r="U6110" i="1"/>
  <c r="S6110" i="1"/>
  <c r="U6102" i="1"/>
  <c r="S6102" i="1"/>
  <c r="U6094" i="1"/>
  <c r="S6094" i="1"/>
  <c r="U6086" i="1"/>
  <c r="S6086" i="1"/>
  <c r="U6078" i="1"/>
  <c r="S6078" i="1"/>
  <c r="U6070" i="1"/>
  <c r="S6070" i="1"/>
  <c r="U6062" i="1"/>
  <c r="S6062" i="1"/>
  <c r="U6054" i="1"/>
  <c r="S6054" i="1"/>
  <c r="U6046" i="1"/>
  <c r="S6046" i="1"/>
  <c r="U6038" i="1"/>
  <c r="S6038" i="1"/>
  <c r="V6038" i="1" s="1"/>
  <c r="U6030" i="1"/>
  <c r="S6030" i="1"/>
  <c r="U6014" i="1"/>
  <c r="S6014" i="1"/>
  <c r="U5998" i="1"/>
  <c r="S5998" i="1"/>
  <c r="U5982" i="1"/>
  <c r="S5982" i="1"/>
  <c r="V5982" i="1" s="1"/>
  <c r="U5974" i="1"/>
  <c r="S5974" i="1"/>
  <c r="U5966" i="1"/>
  <c r="S5966" i="1"/>
  <c r="U5958" i="1"/>
  <c r="S5958" i="1"/>
  <c r="U5950" i="1"/>
  <c r="S5950" i="1"/>
  <c r="U5942" i="1"/>
  <c r="S5942" i="1"/>
  <c r="U5934" i="1"/>
  <c r="S5934" i="1"/>
  <c r="U5926" i="1"/>
  <c r="S5926" i="1"/>
  <c r="U5918" i="1"/>
  <c r="S5918" i="1"/>
  <c r="V5918" i="1" s="1"/>
  <c r="U5910" i="1"/>
  <c r="S5910" i="1"/>
  <c r="U5902" i="1"/>
  <c r="S5902" i="1"/>
  <c r="U5894" i="1"/>
  <c r="S5894" i="1"/>
  <c r="U5886" i="1"/>
  <c r="S5886" i="1"/>
  <c r="U5878" i="1"/>
  <c r="S5878" i="1"/>
  <c r="U5870" i="1"/>
  <c r="S5870" i="1"/>
  <c r="U5862" i="1"/>
  <c r="S5862" i="1"/>
  <c r="U5854" i="1"/>
  <c r="S5854" i="1"/>
  <c r="U5846" i="1"/>
  <c r="S5846" i="1"/>
  <c r="U5838" i="1"/>
  <c r="S5838" i="1"/>
  <c r="U5830" i="1"/>
  <c r="S5830" i="1"/>
  <c r="U5822" i="1"/>
  <c r="S5822" i="1"/>
  <c r="U5814" i="1"/>
  <c r="S5814" i="1"/>
  <c r="U5806" i="1"/>
  <c r="S5806" i="1"/>
  <c r="U5798" i="1"/>
  <c r="S5798" i="1"/>
  <c r="U5790" i="1"/>
  <c r="S5790" i="1"/>
  <c r="U5782" i="1"/>
  <c r="S5782" i="1"/>
  <c r="U5774" i="1"/>
  <c r="S5774" i="1"/>
  <c r="U5766" i="1"/>
  <c r="S5766" i="1"/>
  <c r="U5750" i="1"/>
  <c r="S5750" i="1"/>
  <c r="U5734" i="1"/>
  <c r="S5734" i="1"/>
  <c r="U5726" i="1"/>
  <c r="S5726" i="1"/>
  <c r="U5718" i="1"/>
  <c r="S5718" i="1"/>
  <c r="U5710" i="1"/>
  <c r="S5710" i="1"/>
  <c r="U5702" i="1"/>
  <c r="S5702" i="1"/>
  <c r="U5694" i="1"/>
  <c r="S5694" i="1"/>
  <c r="U5686" i="1"/>
  <c r="S5686" i="1"/>
  <c r="U5678" i="1"/>
  <c r="S5678" i="1"/>
  <c r="U5670" i="1"/>
  <c r="S5670" i="1"/>
  <c r="U5662" i="1"/>
  <c r="S5662" i="1"/>
  <c r="U5654" i="1"/>
  <c r="S5654" i="1"/>
  <c r="U5646" i="1"/>
  <c r="S5646" i="1"/>
  <c r="U5638" i="1"/>
  <c r="S5638" i="1"/>
  <c r="U5630" i="1"/>
  <c r="S5630" i="1"/>
  <c r="U5622" i="1"/>
  <c r="S5622" i="1"/>
  <c r="U5614" i="1"/>
  <c r="S5614" i="1"/>
  <c r="U5606" i="1"/>
  <c r="S5606" i="1"/>
  <c r="U5598" i="1"/>
  <c r="S5598" i="1"/>
  <c r="U5590" i="1"/>
  <c r="S5590" i="1"/>
  <c r="U5582" i="1"/>
  <c r="S5582" i="1"/>
  <c r="U5574" i="1"/>
  <c r="S5574" i="1"/>
  <c r="U5566" i="1"/>
  <c r="S5566" i="1"/>
  <c r="U5558" i="1"/>
  <c r="S5558" i="1"/>
  <c r="U5550" i="1"/>
  <c r="S5550" i="1"/>
  <c r="U5542" i="1"/>
  <c r="S5542" i="1"/>
  <c r="U5534" i="1"/>
  <c r="S5534" i="1"/>
  <c r="U5526" i="1"/>
  <c r="S5526" i="1"/>
  <c r="U5518" i="1"/>
  <c r="S5518" i="1"/>
  <c r="U5502" i="1"/>
  <c r="S5502" i="1"/>
  <c r="U5486" i="1"/>
  <c r="S5486" i="1"/>
  <c r="U5470" i="1"/>
  <c r="S5470" i="1"/>
  <c r="U5462" i="1"/>
  <c r="S5462" i="1"/>
  <c r="U5454" i="1"/>
  <c r="S5454" i="1"/>
  <c r="U5446" i="1"/>
  <c r="S5446" i="1"/>
  <c r="U5438" i="1"/>
  <c r="S5438" i="1"/>
  <c r="U5430" i="1"/>
  <c r="S5430" i="1"/>
  <c r="U5422" i="1"/>
  <c r="S5422" i="1"/>
  <c r="U5414" i="1"/>
  <c r="S5414" i="1"/>
  <c r="U5406" i="1"/>
  <c r="S5406" i="1"/>
  <c r="U5398" i="1"/>
  <c r="S5398" i="1"/>
  <c r="U5390" i="1"/>
  <c r="S5390" i="1"/>
  <c r="U5382" i="1"/>
  <c r="S5382" i="1"/>
  <c r="U5374" i="1"/>
  <c r="S5374" i="1"/>
  <c r="U5366" i="1"/>
  <c r="S5366" i="1"/>
  <c r="U5358" i="1"/>
  <c r="S5358" i="1"/>
  <c r="U5350" i="1"/>
  <c r="S5350" i="1"/>
  <c r="U5342" i="1"/>
  <c r="S5342" i="1"/>
  <c r="U5334" i="1"/>
  <c r="S5334" i="1"/>
  <c r="U5326" i="1"/>
  <c r="S5326" i="1"/>
  <c r="U5318" i="1"/>
  <c r="S5318" i="1"/>
  <c r="U5310" i="1"/>
  <c r="S5310" i="1"/>
  <c r="U5302" i="1"/>
  <c r="S5302" i="1"/>
  <c r="U5294" i="1"/>
  <c r="S5294" i="1"/>
  <c r="U5286" i="1"/>
  <c r="S5286" i="1"/>
  <c r="U5278" i="1"/>
  <c r="S5278" i="1"/>
  <c r="U5270" i="1"/>
  <c r="S5270" i="1"/>
  <c r="U5262" i="1"/>
  <c r="S5262" i="1"/>
  <c r="U5254" i="1"/>
  <c r="S5254" i="1"/>
  <c r="U5238" i="1"/>
  <c r="S5238" i="1"/>
  <c r="U5222" i="1"/>
  <c r="S5222" i="1"/>
  <c r="U5214" i="1"/>
  <c r="S5214" i="1"/>
  <c r="U5206" i="1"/>
  <c r="S5206" i="1"/>
  <c r="U5198" i="1"/>
  <c r="S5198" i="1"/>
  <c r="U5190" i="1"/>
  <c r="S5190" i="1"/>
  <c r="U5182" i="1"/>
  <c r="S5182" i="1"/>
  <c r="U5174" i="1"/>
  <c r="S5174" i="1"/>
  <c r="U5166" i="1"/>
  <c r="S5166" i="1"/>
  <c r="U5158" i="1"/>
  <c r="S5158" i="1"/>
  <c r="U5150" i="1"/>
  <c r="S5150" i="1"/>
  <c r="U5142" i="1"/>
  <c r="S5142" i="1"/>
  <c r="U5126" i="1"/>
  <c r="S5126" i="1"/>
  <c r="U5118" i="1"/>
  <c r="S5118" i="1"/>
  <c r="U5110" i="1"/>
  <c r="S5110" i="1"/>
  <c r="U5102" i="1"/>
  <c r="S5102" i="1"/>
  <c r="U5094" i="1"/>
  <c r="S5094" i="1"/>
  <c r="U5086" i="1"/>
  <c r="S5086" i="1"/>
  <c r="U5078" i="1"/>
  <c r="S5078" i="1"/>
  <c r="U5070" i="1"/>
  <c r="S5070" i="1"/>
  <c r="U5062" i="1"/>
  <c r="S5062" i="1"/>
  <c r="U5054" i="1"/>
  <c r="S5054" i="1"/>
  <c r="U5046" i="1"/>
  <c r="S5046" i="1"/>
  <c r="U5038" i="1"/>
  <c r="S5038" i="1"/>
  <c r="U5030" i="1"/>
  <c r="S5030" i="1"/>
  <c r="U5022" i="1"/>
  <c r="S5022" i="1"/>
  <c r="U5014" i="1"/>
  <c r="S5014" i="1"/>
  <c r="U5006" i="1"/>
  <c r="S5006" i="1"/>
  <c r="U4990" i="1"/>
  <c r="S4990" i="1"/>
  <c r="U4974" i="1"/>
  <c r="S4974" i="1"/>
  <c r="U4958" i="1"/>
  <c r="S4958" i="1"/>
  <c r="U4950" i="1"/>
  <c r="S4950" i="1"/>
  <c r="U4942" i="1"/>
  <c r="S4942" i="1"/>
  <c r="U4934" i="1"/>
  <c r="S4934" i="1"/>
  <c r="U4926" i="1"/>
  <c r="S4926" i="1"/>
  <c r="U4918" i="1"/>
  <c r="S4918" i="1"/>
  <c r="U4910" i="1"/>
  <c r="S4910" i="1"/>
  <c r="U4902" i="1"/>
  <c r="S4902" i="1"/>
  <c r="U4894" i="1"/>
  <c r="S4894" i="1"/>
  <c r="U4886" i="1"/>
  <c r="S4886" i="1"/>
  <c r="U4878" i="1"/>
  <c r="S4878" i="1"/>
  <c r="U4870" i="1"/>
  <c r="S4870" i="1"/>
  <c r="U4862" i="1"/>
  <c r="S4862" i="1"/>
  <c r="U4854" i="1"/>
  <c r="S4854" i="1"/>
  <c r="U4846" i="1"/>
  <c r="S4846" i="1"/>
  <c r="U4838" i="1"/>
  <c r="S4838" i="1"/>
  <c r="U4830" i="1"/>
  <c r="S4830" i="1"/>
  <c r="U4822" i="1"/>
  <c r="S4822" i="1"/>
  <c r="U4814" i="1"/>
  <c r="S4814" i="1"/>
  <c r="U4806" i="1"/>
  <c r="S4806" i="1"/>
  <c r="U4798" i="1"/>
  <c r="S4798" i="1"/>
  <c r="U4790" i="1"/>
  <c r="S4790" i="1"/>
  <c r="U4782" i="1"/>
  <c r="S4782" i="1"/>
  <c r="U4774" i="1"/>
  <c r="S4774" i="1"/>
  <c r="U4766" i="1"/>
  <c r="S4766" i="1"/>
  <c r="U4758" i="1"/>
  <c r="S4758" i="1"/>
  <c r="U4750" i="1"/>
  <c r="S4750" i="1"/>
  <c r="U4742" i="1"/>
  <c r="S4742" i="1"/>
  <c r="U4726" i="1"/>
  <c r="S4726" i="1"/>
  <c r="U4710" i="1"/>
  <c r="S4710" i="1"/>
  <c r="U4702" i="1"/>
  <c r="S4702" i="1"/>
  <c r="U4694" i="1"/>
  <c r="S4694" i="1"/>
  <c r="U4686" i="1"/>
  <c r="S4686" i="1"/>
  <c r="U4678" i="1"/>
  <c r="S4678" i="1"/>
  <c r="U4670" i="1"/>
  <c r="S4670" i="1"/>
  <c r="U4662" i="1"/>
  <c r="S4662" i="1"/>
  <c r="U4654" i="1"/>
  <c r="S4654" i="1"/>
  <c r="U4646" i="1"/>
  <c r="S4646" i="1"/>
  <c r="U4638" i="1"/>
  <c r="S4638" i="1"/>
  <c r="U4630" i="1"/>
  <c r="S4630" i="1"/>
  <c r="U4622" i="1"/>
  <c r="S4622" i="1"/>
  <c r="U4614" i="1"/>
  <c r="S4614" i="1"/>
  <c r="U4606" i="1"/>
  <c r="S4606" i="1"/>
  <c r="U4598" i="1"/>
  <c r="S4598" i="1"/>
  <c r="U4590" i="1"/>
  <c r="S4590" i="1"/>
  <c r="U4582" i="1"/>
  <c r="S4582" i="1"/>
  <c r="U4574" i="1"/>
  <c r="S4574" i="1"/>
  <c r="U4566" i="1"/>
  <c r="S4566" i="1"/>
  <c r="U4558" i="1"/>
  <c r="S4558" i="1"/>
  <c r="U4550" i="1"/>
  <c r="S4550" i="1"/>
  <c r="U4542" i="1"/>
  <c r="S4542" i="1"/>
  <c r="U4534" i="1"/>
  <c r="S4534" i="1"/>
  <c r="U4526" i="1"/>
  <c r="S4526" i="1"/>
  <c r="U4518" i="1"/>
  <c r="S4518" i="1"/>
  <c r="U4502" i="1"/>
  <c r="S4502" i="1"/>
  <c r="U4494" i="1"/>
  <c r="S4494" i="1"/>
  <c r="U4478" i="1"/>
  <c r="S4478" i="1"/>
  <c r="U4462" i="1"/>
  <c r="S4462" i="1"/>
  <c r="U4446" i="1"/>
  <c r="S4446" i="1"/>
  <c r="U4438" i="1"/>
  <c r="S4438" i="1"/>
  <c r="U4430" i="1"/>
  <c r="S4430" i="1"/>
  <c r="U4422" i="1"/>
  <c r="S4422" i="1"/>
  <c r="U4414" i="1"/>
  <c r="S4414" i="1"/>
  <c r="U4406" i="1"/>
  <c r="S4406" i="1"/>
  <c r="U4398" i="1"/>
  <c r="S4398" i="1"/>
  <c r="U4390" i="1"/>
  <c r="S4390" i="1"/>
  <c r="U4382" i="1"/>
  <c r="S4382" i="1"/>
  <c r="U4374" i="1"/>
  <c r="S4374" i="1"/>
  <c r="U4366" i="1"/>
  <c r="S4366" i="1"/>
  <c r="U4358" i="1"/>
  <c r="S4358" i="1"/>
  <c r="U4350" i="1"/>
  <c r="S4350" i="1"/>
  <c r="U4342" i="1"/>
  <c r="S4342" i="1"/>
  <c r="U4334" i="1"/>
  <c r="S4334" i="1"/>
  <c r="U4326" i="1"/>
  <c r="S4326" i="1"/>
  <c r="U4318" i="1"/>
  <c r="S4318" i="1"/>
  <c r="U4310" i="1"/>
  <c r="S4310" i="1"/>
  <c r="U4302" i="1"/>
  <c r="S4302" i="1"/>
  <c r="U4294" i="1"/>
  <c r="S4294" i="1"/>
  <c r="U4286" i="1"/>
  <c r="S4286" i="1"/>
  <c r="U4278" i="1"/>
  <c r="S4278" i="1"/>
  <c r="U4270" i="1"/>
  <c r="S4270" i="1"/>
  <c r="U4262" i="1"/>
  <c r="S4262" i="1"/>
  <c r="U4254" i="1"/>
  <c r="S4254" i="1"/>
  <c r="U4246" i="1"/>
  <c r="S4246" i="1"/>
  <c r="U4238" i="1"/>
  <c r="S4238" i="1"/>
  <c r="U4230" i="1"/>
  <c r="S4230" i="1"/>
  <c r="U4214" i="1"/>
  <c r="S4214" i="1"/>
  <c r="U4198" i="1"/>
  <c r="S4198" i="1"/>
  <c r="U4190" i="1"/>
  <c r="S4190" i="1"/>
  <c r="U4182" i="1"/>
  <c r="S4182" i="1"/>
  <c r="U4174" i="1"/>
  <c r="S4174" i="1"/>
  <c r="U4166" i="1"/>
  <c r="S4166" i="1"/>
  <c r="U4158" i="1"/>
  <c r="S4158" i="1"/>
  <c r="U4150" i="1"/>
  <c r="S4150" i="1"/>
  <c r="U4142" i="1"/>
  <c r="S4142" i="1"/>
  <c r="U4134" i="1"/>
  <c r="S4134" i="1"/>
  <c r="U4126" i="1"/>
  <c r="S4126" i="1"/>
  <c r="U4118" i="1"/>
  <c r="S4118" i="1"/>
  <c r="U4110" i="1"/>
  <c r="S4110" i="1"/>
  <c r="U4102" i="1"/>
  <c r="S4102" i="1"/>
  <c r="U4094" i="1"/>
  <c r="S4094" i="1"/>
  <c r="U4086" i="1"/>
  <c r="S4086" i="1"/>
  <c r="U4078" i="1"/>
  <c r="S4078" i="1"/>
  <c r="U4070" i="1"/>
  <c r="S4070" i="1"/>
  <c r="U4062" i="1"/>
  <c r="S4062" i="1"/>
  <c r="U4054" i="1"/>
  <c r="S4054" i="1"/>
  <c r="U4046" i="1"/>
  <c r="S4046" i="1"/>
  <c r="U4038" i="1"/>
  <c r="S4038" i="1"/>
  <c r="U4030" i="1"/>
  <c r="S4030" i="1"/>
  <c r="U4022" i="1"/>
  <c r="S4022" i="1"/>
  <c r="U4014" i="1"/>
  <c r="S4014" i="1"/>
  <c r="U4006" i="1"/>
  <c r="S4006" i="1"/>
  <c r="U3998" i="1"/>
  <c r="S3998" i="1"/>
  <c r="U3990" i="1"/>
  <c r="S3990" i="1"/>
  <c r="U3982" i="1"/>
  <c r="S3982" i="1"/>
  <c r="U3974" i="1"/>
  <c r="S3974" i="1"/>
  <c r="U3966" i="1"/>
  <c r="S3966" i="1"/>
  <c r="U3958" i="1"/>
  <c r="S3958" i="1"/>
  <c r="U3950" i="1"/>
  <c r="S3950" i="1"/>
  <c r="U3942" i="1"/>
  <c r="S3942" i="1"/>
  <c r="U3934" i="1"/>
  <c r="S3934" i="1"/>
  <c r="U3926" i="1"/>
  <c r="S3926" i="1"/>
  <c r="U3918" i="1"/>
  <c r="S3918" i="1"/>
  <c r="U3902" i="1"/>
  <c r="S3902" i="1"/>
  <c r="U3894" i="1"/>
  <c r="S3894" i="1"/>
  <c r="U3886" i="1"/>
  <c r="S3886" i="1"/>
  <c r="U3878" i="1"/>
  <c r="S3878" i="1"/>
  <c r="U3870" i="1"/>
  <c r="S3870" i="1"/>
  <c r="U3862" i="1"/>
  <c r="S3862" i="1"/>
  <c r="U3854" i="1"/>
  <c r="S3854" i="1"/>
  <c r="U3846" i="1"/>
  <c r="S3846" i="1"/>
  <c r="U3830" i="1"/>
  <c r="S3830" i="1"/>
  <c r="U3822" i="1"/>
  <c r="S3822" i="1"/>
  <c r="U3814" i="1"/>
  <c r="S3814" i="1"/>
  <c r="U3806" i="1"/>
  <c r="S3806" i="1"/>
  <c r="U3798" i="1"/>
  <c r="S3798" i="1"/>
  <c r="U3790" i="1"/>
  <c r="S3790" i="1"/>
  <c r="U3782" i="1"/>
  <c r="S3782" i="1"/>
  <c r="U3774" i="1"/>
  <c r="S3774" i="1"/>
  <c r="U3758" i="1"/>
  <c r="S3758" i="1"/>
  <c r="U3750" i="1"/>
  <c r="S3750" i="1"/>
  <c r="U3742" i="1"/>
  <c r="S3742" i="1"/>
  <c r="U3734" i="1"/>
  <c r="S3734" i="1"/>
  <c r="U3726" i="1"/>
  <c r="S3726" i="1"/>
  <c r="U3718" i="1"/>
  <c r="S3718" i="1"/>
  <c r="U3710" i="1"/>
  <c r="S3710" i="1"/>
  <c r="U3702" i="1"/>
  <c r="S3702" i="1"/>
  <c r="U3686" i="1"/>
  <c r="S3686" i="1"/>
  <c r="U3678" i="1"/>
  <c r="S3678" i="1"/>
  <c r="U3670" i="1"/>
  <c r="S3670" i="1"/>
  <c r="U3662" i="1"/>
  <c r="S3662" i="1"/>
  <c r="U3654" i="1"/>
  <c r="S3654" i="1"/>
  <c r="U3646" i="1"/>
  <c r="S3646" i="1"/>
  <c r="U3638" i="1"/>
  <c r="S3638" i="1"/>
  <c r="U3630" i="1"/>
  <c r="S3630" i="1"/>
  <c r="U3622" i="1"/>
  <c r="S3622" i="1"/>
  <c r="U3614" i="1"/>
  <c r="S3614" i="1"/>
  <c r="U3606" i="1"/>
  <c r="S3606" i="1"/>
  <c r="U3598" i="1"/>
  <c r="S3598" i="1"/>
  <c r="U3590" i="1"/>
  <c r="S3590" i="1"/>
  <c r="U3582" i="1"/>
  <c r="S3582" i="1"/>
  <c r="U3574" i="1"/>
  <c r="S3574" i="1"/>
  <c r="U3566" i="1"/>
  <c r="S3566" i="1"/>
  <c r="U3558" i="1"/>
  <c r="S3558" i="1"/>
  <c r="U3550" i="1"/>
  <c r="S3550" i="1"/>
  <c r="U3542" i="1"/>
  <c r="S3542" i="1"/>
  <c r="U3526" i="1"/>
  <c r="S3526" i="1"/>
  <c r="U3518" i="1"/>
  <c r="S3518" i="1"/>
  <c r="U3510" i="1"/>
  <c r="S3510" i="1"/>
  <c r="U3502" i="1"/>
  <c r="S3502" i="1"/>
  <c r="U3494" i="1"/>
  <c r="S3494" i="1"/>
  <c r="U3486" i="1"/>
  <c r="S3486" i="1"/>
  <c r="U3478" i="1"/>
  <c r="S3478" i="1"/>
  <c r="U3470" i="1"/>
  <c r="S3470" i="1"/>
  <c r="U3462" i="1"/>
  <c r="S3462" i="1"/>
  <c r="U3454" i="1"/>
  <c r="S3454" i="1"/>
  <c r="U3446" i="1"/>
  <c r="S3446" i="1"/>
  <c r="U3438" i="1"/>
  <c r="S3438" i="1"/>
  <c r="U3430" i="1"/>
  <c r="S3430" i="1"/>
  <c r="U3422" i="1"/>
  <c r="S3422" i="1"/>
  <c r="U3414" i="1"/>
  <c r="S3414" i="1"/>
  <c r="U3406" i="1"/>
  <c r="S3406" i="1"/>
  <c r="U3390" i="1"/>
  <c r="S3390" i="1"/>
  <c r="U3382" i="1"/>
  <c r="S3382" i="1"/>
  <c r="U3374" i="1"/>
  <c r="S3374" i="1"/>
  <c r="U3366" i="1"/>
  <c r="S3366" i="1"/>
  <c r="U3358" i="1"/>
  <c r="S3358" i="1"/>
  <c r="U3350" i="1"/>
  <c r="S3350" i="1"/>
  <c r="U3342" i="1"/>
  <c r="S3342" i="1"/>
  <c r="U3334" i="1"/>
  <c r="S3334" i="1"/>
  <c r="U3326" i="1"/>
  <c r="S3326" i="1"/>
  <c r="U3318" i="1"/>
  <c r="S3318" i="1"/>
  <c r="U3310" i="1"/>
  <c r="S3310" i="1"/>
  <c r="U3302" i="1"/>
  <c r="S3302" i="1"/>
  <c r="U3294" i="1"/>
  <c r="S3294" i="1"/>
  <c r="U3286" i="1"/>
  <c r="S3286" i="1"/>
  <c r="U3278" i="1"/>
  <c r="S3278" i="1"/>
  <c r="U3270" i="1"/>
  <c r="S3270" i="1"/>
  <c r="U3262" i="1"/>
  <c r="S3262" i="1"/>
  <c r="U3254" i="1"/>
  <c r="S3254" i="1"/>
  <c r="U3246" i="1"/>
  <c r="S3246" i="1"/>
  <c r="U3238" i="1"/>
  <c r="S3238" i="1"/>
  <c r="U3230" i="1"/>
  <c r="S3230" i="1"/>
  <c r="U3222" i="1"/>
  <c r="S3222" i="1"/>
  <c r="U3206" i="1"/>
  <c r="S3206" i="1"/>
  <c r="U3198" i="1"/>
  <c r="S3198" i="1"/>
  <c r="U3190" i="1"/>
  <c r="S3190" i="1"/>
  <c r="U3182" i="1"/>
  <c r="S3182" i="1"/>
  <c r="U3174" i="1"/>
  <c r="S3174" i="1"/>
  <c r="U3166" i="1"/>
  <c r="S3166" i="1"/>
  <c r="U3158" i="1"/>
  <c r="S3158" i="1"/>
  <c r="U3150" i="1"/>
  <c r="S3150" i="1"/>
  <c r="U3142" i="1"/>
  <c r="S3142" i="1"/>
  <c r="U3134" i="1"/>
  <c r="S3134" i="1"/>
  <c r="U3126" i="1"/>
  <c r="S3126" i="1"/>
  <c r="U3118" i="1"/>
  <c r="S3118" i="1"/>
  <c r="U3102" i="1"/>
  <c r="S3102" i="1"/>
  <c r="U3094" i="1"/>
  <c r="S3094" i="1"/>
  <c r="U3086" i="1"/>
  <c r="S3086" i="1"/>
  <c r="U3078" i="1"/>
  <c r="S3078" i="1"/>
  <c r="U3070" i="1"/>
  <c r="S3070" i="1"/>
  <c r="U3062" i="1"/>
  <c r="S3062" i="1"/>
  <c r="U3054" i="1"/>
  <c r="S3054" i="1"/>
  <c r="U3046" i="1"/>
  <c r="S3046" i="1"/>
  <c r="U3038" i="1"/>
  <c r="S3038" i="1"/>
  <c r="U3030" i="1"/>
  <c r="S3030" i="1"/>
  <c r="U3022" i="1"/>
  <c r="S3022" i="1"/>
  <c r="U3014" i="1"/>
  <c r="S3014" i="1"/>
  <c r="U3006" i="1"/>
  <c r="S3006" i="1"/>
  <c r="U2998" i="1"/>
  <c r="S2998" i="1"/>
  <c r="U2990" i="1"/>
  <c r="S2990" i="1"/>
  <c r="U2982" i="1"/>
  <c r="S2982" i="1"/>
  <c r="U2974" i="1"/>
  <c r="S2974" i="1"/>
  <c r="U2958" i="1"/>
  <c r="S2958" i="1"/>
  <c r="U2950" i="1"/>
  <c r="S2950" i="1"/>
  <c r="U2942" i="1"/>
  <c r="S2942" i="1"/>
  <c r="U2934" i="1"/>
  <c r="S2934" i="1"/>
  <c r="U2926" i="1"/>
  <c r="S2926" i="1"/>
  <c r="U2918" i="1"/>
  <c r="S2918" i="1"/>
  <c r="U2910" i="1"/>
  <c r="S2910" i="1"/>
  <c r="U2902" i="1"/>
  <c r="S2902" i="1"/>
  <c r="U2886" i="1"/>
  <c r="S2886" i="1"/>
  <c r="U2878" i="1"/>
  <c r="S2878" i="1"/>
  <c r="U2870" i="1"/>
  <c r="S2870" i="1"/>
  <c r="U2854" i="1"/>
  <c r="S2854" i="1"/>
  <c r="U2846" i="1"/>
  <c r="S2846" i="1"/>
  <c r="U2838" i="1"/>
  <c r="S2838" i="1"/>
  <c r="U2830" i="1"/>
  <c r="S2830" i="1"/>
  <c r="U2822" i="1"/>
  <c r="S2822" i="1"/>
  <c r="U2814" i="1"/>
  <c r="S2814" i="1"/>
  <c r="U2806" i="1"/>
  <c r="S2806" i="1"/>
  <c r="U2798" i="1"/>
  <c r="S2798" i="1"/>
  <c r="U2782" i="1"/>
  <c r="S2782" i="1"/>
  <c r="U2774" i="1"/>
  <c r="S2774" i="1"/>
  <c r="U2766" i="1"/>
  <c r="S2766" i="1"/>
  <c r="U2758" i="1"/>
  <c r="S2758" i="1"/>
  <c r="U2750" i="1"/>
  <c r="S2750" i="1"/>
  <c r="U2742" i="1"/>
  <c r="S2742" i="1"/>
  <c r="U2734" i="1"/>
  <c r="S2734" i="1"/>
  <c r="U2726" i="1"/>
  <c r="S2726" i="1"/>
  <c r="U2718" i="1"/>
  <c r="S2718" i="1"/>
  <c r="U2710" i="1"/>
  <c r="S2710" i="1"/>
  <c r="U2702" i="1"/>
  <c r="S2702" i="1"/>
  <c r="U2694" i="1"/>
  <c r="S2694" i="1"/>
  <c r="U2686" i="1"/>
  <c r="S2686" i="1"/>
  <c r="U2678" i="1"/>
  <c r="S2678" i="1"/>
  <c r="U2670" i="1"/>
  <c r="S2670" i="1"/>
  <c r="U2662" i="1"/>
  <c r="S2662" i="1"/>
  <c r="U2654" i="1"/>
  <c r="S2654" i="1"/>
  <c r="U2646" i="1"/>
  <c r="S2646" i="1"/>
  <c r="U2638" i="1"/>
  <c r="S2638" i="1"/>
  <c r="U2630" i="1"/>
  <c r="S2630" i="1"/>
  <c r="U2622" i="1"/>
  <c r="S2622" i="1"/>
  <c r="U2614" i="1"/>
  <c r="S2614" i="1"/>
  <c r="U2606" i="1"/>
  <c r="S2606" i="1"/>
  <c r="U2598" i="1"/>
  <c r="S2598" i="1"/>
  <c r="U2590" i="1"/>
  <c r="S2590" i="1"/>
  <c r="U2582" i="1"/>
  <c r="S2582" i="1"/>
  <c r="U2574" i="1"/>
  <c r="S2574" i="1"/>
  <c r="U2566" i="1"/>
  <c r="S2566" i="1"/>
  <c r="U2550" i="1"/>
  <c r="S2550" i="1"/>
  <c r="U2542" i="1"/>
  <c r="S2542" i="1"/>
  <c r="U2534" i="1"/>
  <c r="S2534" i="1"/>
  <c r="U2526" i="1"/>
  <c r="S2526" i="1"/>
  <c r="U2518" i="1"/>
  <c r="S2518" i="1"/>
  <c r="U2510" i="1"/>
  <c r="S2510" i="1"/>
  <c r="U2502" i="1"/>
  <c r="S2502" i="1"/>
  <c r="U2494" i="1"/>
  <c r="S2494" i="1"/>
  <c r="U2486" i="1"/>
  <c r="S2486" i="1"/>
  <c r="U2478" i="1"/>
  <c r="S2478" i="1"/>
  <c r="U2470" i="1"/>
  <c r="S2470" i="1"/>
  <c r="U2462" i="1"/>
  <c r="S2462" i="1"/>
  <c r="U2454" i="1"/>
  <c r="S2454" i="1"/>
  <c r="U2446" i="1"/>
  <c r="S2446" i="1"/>
  <c r="U2438" i="1"/>
  <c r="S2438" i="1"/>
  <c r="U2430" i="1"/>
  <c r="S2430" i="1"/>
  <c r="U2422" i="1"/>
  <c r="S2422" i="1"/>
  <c r="U2414" i="1"/>
  <c r="S2414" i="1"/>
  <c r="U2406" i="1"/>
  <c r="S2406" i="1"/>
  <c r="U2398" i="1"/>
  <c r="S2398" i="1"/>
  <c r="U2390" i="1"/>
  <c r="S2390" i="1"/>
  <c r="U2382" i="1"/>
  <c r="S2382" i="1"/>
  <c r="U2374" i="1"/>
  <c r="S2374" i="1"/>
  <c r="U2366" i="1"/>
  <c r="S2366" i="1"/>
  <c r="U2358" i="1"/>
  <c r="S2358" i="1"/>
  <c r="U2350" i="1"/>
  <c r="S2350" i="1"/>
  <c r="U2342" i="1"/>
  <c r="S2342" i="1"/>
  <c r="U2334" i="1"/>
  <c r="S2334" i="1"/>
  <c r="U2326" i="1"/>
  <c r="S2326" i="1"/>
  <c r="U2318" i="1"/>
  <c r="S2318" i="1"/>
  <c r="U2310" i="1"/>
  <c r="S2310" i="1"/>
  <c r="U2302" i="1"/>
  <c r="S2302" i="1"/>
  <c r="U2294" i="1"/>
  <c r="S2294" i="1"/>
  <c r="U2286" i="1"/>
  <c r="S2286" i="1"/>
  <c r="U2278" i="1"/>
  <c r="S2278" i="1"/>
  <c r="U2270" i="1"/>
  <c r="S2270" i="1"/>
  <c r="U2262" i="1"/>
  <c r="S2262" i="1"/>
  <c r="U2254" i="1"/>
  <c r="S2254" i="1"/>
  <c r="U2246" i="1"/>
  <c r="S2246" i="1"/>
  <c r="U2238" i="1"/>
  <c r="S2238" i="1"/>
  <c r="U2230" i="1"/>
  <c r="S2230" i="1"/>
  <c r="U2222" i="1"/>
  <c r="S2222" i="1"/>
  <c r="U2214" i="1"/>
  <c r="S2214" i="1"/>
  <c r="U2206" i="1"/>
  <c r="S2206" i="1"/>
  <c r="U2198" i="1"/>
  <c r="S2198" i="1"/>
  <c r="U2190" i="1"/>
  <c r="S2190" i="1"/>
  <c r="U2182" i="1"/>
  <c r="S2182" i="1"/>
  <c r="U2174" i="1"/>
  <c r="S2174" i="1"/>
  <c r="U2166" i="1"/>
  <c r="S2166" i="1"/>
  <c r="U2158" i="1"/>
  <c r="S2158" i="1"/>
  <c r="U2150" i="1"/>
  <c r="S2150" i="1"/>
  <c r="U2142" i="1"/>
  <c r="S2142" i="1"/>
  <c r="U2134" i="1"/>
  <c r="S2134" i="1"/>
  <c r="U2126" i="1"/>
  <c r="S2126" i="1"/>
  <c r="U2118" i="1"/>
  <c r="S2118" i="1"/>
  <c r="U2110" i="1"/>
  <c r="S2110" i="1"/>
  <c r="U2102" i="1"/>
  <c r="S2102" i="1"/>
  <c r="U2094" i="1"/>
  <c r="S2094" i="1"/>
  <c r="U2086" i="1"/>
  <c r="S2086" i="1"/>
  <c r="U2070" i="1"/>
  <c r="S2070" i="1"/>
  <c r="U2062" i="1"/>
  <c r="S2062" i="1"/>
  <c r="U2054" i="1"/>
  <c r="S2054" i="1"/>
  <c r="U2046" i="1"/>
  <c r="S2046" i="1"/>
  <c r="U2038" i="1"/>
  <c r="S2038" i="1"/>
  <c r="U2030" i="1"/>
  <c r="S2030" i="1"/>
  <c r="U2022" i="1"/>
  <c r="S2022" i="1"/>
  <c r="U2014" i="1"/>
  <c r="S2014" i="1"/>
  <c r="U1998" i="1"/>
  <c r="S1998" i="1"/>
  <c r="U1990" i="1"/>
  <c r="S1990" i="1"/>
  <c r="U1982" i="1"/>
  <c r="S1982" i="1"/>
  <c r="U1966" i="1"/>
  <c r="S1966" i="1"/>
  <c r="U1958" i="1"/>
  <c r="S1958" i="1"/>
  <c r="U1950" i="1"/>
  <c r="S1950" i="1"/>
  <c r="U1942" i="1"/>
  <c r="S1942" i="1"/>
  <c r="U1934" i="1"/>
  <c r="S1934" i="1"/>
  <c r="U1926" i="1"/>
  <c r="S1926" i="1"/>
  <c r="U1918" i="1"/>
  <c r="S1918" i="1"/>
  <c r="U1910" i="1"/>
  <c r="S1910" i="1"/>
  <c r="U1894" i="1"/>
  <c r="S1894" i="1"/>
  <c r="U1886" i="1"/>
  <c r="S1886" i="1"/>
  <c r="U1878" i="1"/>
  <c r="S1878" i="1"/>
  <c r="U1870" i="1"/>
  <c r="S1870" i="1"/>
  <c r="U1862" i="1"/>
  <c r="S1862" i="1"/>
  <c r="U1854" i="1"/>
  <c r="S1854" i="1"/>
  <c r="U1846" i="1"/>
  <c r="S1846" i="1"/>
  <c r="U1838" i="1"/>
  <c r="S1838" i="1"/>
  <c r="U1830" i="1"/>
  <c r="S1830" i="1"/>
  <c r="U1822" i="1"/>
  <c r="S1822" i="1"/>
  <c r="U1814" i="1"/>
  <c r="S1814" i="1"/>
  <c r="U1806" i="1"/>
  <c r="S1806" i="1"/>
  <c r="U1798" i="1"/>
  <c r="S1798" i="1"/>
  <c r="U1790" i="1"/>
  <c r="S1790" i="1"/>
  <c r="U1774" i="1"/>
  <c r="S1774" i="1"/>
  <c r="U1766" i="1"/>
  <c r="S1766" i="1"/>
  <c r="U1758" i="1"/>
  <c r="S1758" i="1"/>
  <c r="U1750" i="1"/>
  <c r="S1750" i="1"/>
  <c r="U1742" i="1"/>
  <c r="S1742" i="1"/>
  <c r="U1734" i="1"/>
  <c r="S1734" i="1"/>
  <c r="U1726" i="1"/>
  <c r="S1726" i="1"/>
  <c r="U1718" i="1"/>
  <c r="S1718" i="1"/>
  <c r="U1702" i="1"/>
  <c r="S1702" i="1"/>
  <c r="U1694" i="1"/>
  <c r="S1694" i="1"/>
  <c r="U1686" i="1"/>
  <c r="S1686" i="1"/>
  <c r="U1678" i="1"/>
  <c r="S1678" i="1"/>
  <c r="U1670" i="1"/>
  <c r="S1670" i="1"/>
  <c r="U1662" i="1"/>
  <c r="S1662" i="1"/>
  <c r="U1654" i="1"/>
  <c r="S1654" i="1"/>
  <c r="U1646" i="1"/>
  <c r="S1646" i="1"/>
  <c r="U1630" i="1"/>
  <c r="S1630" i="1"/>
  <c r="U1622" i="1"/>
  <c r="S1622" i="1"/>
  <c r="U1614" i="1"/>
  <c r="S1614" i="1"/>
  <c r="U1606" i="1"/>
  <c r="S1606" i="1"/>
  <c r="U1598" i="1"/>
  <c r="S1598" i="1"/>
  <c r="U1590" i="1"/>
  <c r="S1590" i="1"/>
  <c r="U1582" i="1"/>
  <c r="S1582" i="1"/>
  <c r="U1574" i="1"/>
  <c r="S1574" i="1"/>
  <c r="U1566" i="1"/>
  <c r="S1566" i="1"/>
  <c r="U1558" i="1"/>
  <c r="S1558" i="1"/>
  <c r="U1550" i="1"/>
  <c r="S1550" i="1"/>
  <c r="U1542" i="1"/>
  <c r="S1542" i="1"/>
  <c r="U1534" i="1"/>
  <c r="S1534" i="1"/>
  <c r="U1526" i="1"/>
  <c r="S1526" i="1"/>
  <c r="U1518" i="1"/>
  <c r="S1518" i="1"/>
  <c r="U1510" i="1"/>
  <c r="S1510" i="1"/>
  <c r="U1502" i="1"/>
  <c r="S1502" i="1"/>
  <c r="U1494" i="1"/>
  <c r="S1494" i="1"/>
  <c r="U1486" i="1"/>
  <c r="S1486" i="1"/>
  <c r="U1478" i="1"/>
  <c r="S1478" i="1"/>
  <c r="U1470" i="1"/>
  <c r="S1470" i="1"/>
  <c r="U1462" i="1"/>
  <c r="S1462" i="1"/>
  <c r="U1454" i="1"/>
  <c r="S1454" i="1"/>
  <c r="U1446" i="1"/>
  <c r="S1446" i="1"/>
  <c r="U1438" i="1"/>
  <c r="S1438" i="1"/>
  <c r="U1430" i="1"/>
  <c r="S1430" i="1"/>
  <c r="U1422" i="1"/>
  <c r="S1422" i="1"/>
  <c r="U1414" i="1"/>
  <c r="S1414" i="1"/>
  <c r="U1406" i="1"/>
  <c r="S1406" i="1"/>
  <c r="U1398" i="1"/>
  <c r="S1398" i="1"/>
  <c r="U1390" i="1"/>
  <c r="S1390" i="1"/>
  <c r="U1382" i="1"/>
  <c r="S1382" i="1"/>
  <c r="U1374" i="1"/>
  <c r="S1374" i="1"/>
  <c r="U1366" i="1"/>
  <c r="S1366" i="1"/>
  <c r="U1358" i="1"/>
  <c r="S1358" i="1"/>
  <c r="U1350" i="1"/>
  <c r="S1350" i="1"/>
  <c r="U1342" i="1"/>
  <c r="S1342" i="1"/>
  <c r="U1334" i="1"/>
  <c r="S1334" i="1"/>
  <c r="U1318" i="1"/>
  <c r="S1318" i="1"/>
  <c r="U1310" i="1"/>
  <c r="S1310" i="1"/>
  <c r="U1302" i="1"/>
  <c r="S1302" i="1"/>
  <c r="U1294" i="1"/>
  <c r="S1294" i="1"/>
  <c r="U1286" i="1"/>
  <c r="S1286" i="1"/>
  <c r="U1278" i="1"/>
  <c r="S1278" i="1"/>
  <c r="U1270" i="1"/>
  <c r="S1270" i="1"/>
  <c r="U1262" i="1"/>
  <c r="S1262" i="1"/>
  <c r="U1254" i="1"/>
  <c r="S1254" i="1"/>
  <c r="U1246" i="1"/>
  <c r="S1246" i="1"/>
  <c r="U1238" i="1"/>
  <c r="S1238" i="1"/>
  <c r="U1230" i="1"/>
  <c r="S1230" i="1"/>
  <c r="U1222" i="1"/>
  <c r="S1222" i="1"/>
  <c r="U1214" i="1"/>
  <c r="S1214" i="1"/>
  <c r="U1206" i="1"/>
  <c r="S1206" i="1"/>
  <c r="U1190" i="1"/>
  <c r="S1190" i="1"/>
  <c r="U1174" i="1"/>
  <c r="S1174" i="1"/>
  <c r="U1166" i="1"/>
  <c r="S1166" i="1"/>
  <c r="U1158" i="1"/>
  <c r="S1158" i="1"/>
  <c r="U1150" i="1"/>
  <c r="S1150" i="1"/>
  <c r="U1142" i="1"/>
  <c r="S1142" i="1"/>
  <c r="U1134" i="1"/>
  <c r="S1134" i="1"/>
  <c r="U1126" i="1"/>
  <c r="S1126" i="1"/>
  <c r="U1118" i="1"/>
  <c r="S1118" i="1"/>
  <c r="U1110" i="1"/>
  <c r="S1110" i="1"/>
  <c r="U1102" i="1"/>
  <c r="S1102" i="1"/>
  <c r="U1094" i="1"/>
  <c r="S1094" i="1"/>
  <c r="U1086" i="1"/>
  <c r="S1086" i="1"/>
  <c r="U1078" i="1"/>
  <c r="S1078" i="1"/>
  <c r="U1070" i="1"/>
  <c r="S1070" i="1"/>
  <c r="U1062" i="1"/>
  <c r="S1062" i="1"/>
  <c r="U1054" i="1"/>
  <c r="S1054" i="1"/>
  <c r="U1046" i="1"/>
  <c r="S1046" i="1"/>
  <c r="U1038" i="1"/>
  <c r="S1038" i="1"/>
  <c r="U1030" i="1"/>
  <c r="S1030" i="1"/>
  <c r="U1022" i="1"/>
  <c r="S1022" i="1"/>
  <c r="U1014" i="1"/>
  <c r="S1014" i="1"/>
  <c r="U1006" i="1"/>
  <c r="S1006" i="1"/>
  <c r="U998" i="1"/>
  <c r="S998" i="1"/>
  <c r="U990" i="1"/>
  <c r="S990" i="1"/>
  <c r="U982" i="1"/>
  <c r="S982" i="1"/>
  <c r="U974" i="1"/>
  <c r="S974" i="1"/>
  <c r="U966" i="1"/>
  <c r="S966" i="1"/>
  <c r="U958" i="1"/>
  <c r="S958" i="1"/>
  <c r="U950" i="1"/>
  <c r="S950" i="1"/>
  <c r="U942" i="1"/>
  <c r="S942" i="1"/>
  <c r="U926" i="1"/>
  <c r="S926" i="1"/>
  <c r="U918" i="1"/>
  <c r="S918" i="1"/>
  <c r="U910" i="1"/>
  <c r="S910" i="1"/>
  <c r="U902" i="1"/>
  <c r="S902" i="1"/>
  <c r="U894" i="1"/>
  <c r="S894" i="1"/>
  <c r="U886" i="1"/>
  <c r="S886" i="1"/>
  <c r="U878" i="1"/>
  <c r="S878" i="1"/>
  <c r="U870" i="1"/>
  <c r="S870" i="1"/>
  <c r="U862" i="1"/>
  <c r="S862" i="1"/>
  <c r="U854" i="1"/>
  <c r="S854" i="1"/>
  <c r="U846" i="1"/>
  <c r="S846" i="1"/>
  <c r="U838" i="1"/>
  <c r="S838" i="1"/>
  <c r="U830" i="1"/>
  <c r="S830" i="1"/>
  <c r="U822" i="1"/>
  <c r="S822" i="1"/>
  <c r="U814" i="1"/>
  <c r="S814" i="1"/>
  <c r="U806" i="1"/>
  <c r="S806" i="1"/>
  <c r="U798" i="1"/>
  <c r="S798" i="1"/>
  <c r="U782" i="1"/>
  <c r="S782" i="1"/>
  <c r="U774" i="1"/>
  <c r="S774" i="1"/>
  <c r="U766" i="1"/>
  <c r="S766" i="1"/>
  <c r="U758" i="1"/>
  <c r="S758" i="1"/>
  <c r="U750" i="1"/>
  <c r="S750" i="1"/>
  <c r="U742" i="1"/>
  <c r="S742" i="1"/>
  <c r="U734" i="1"/>
  <c r="S734" i="1"/>
  <c r="U726" i="1"/>
  <c r="S726" i="1"/>
  <c r="U718" i="1"/>
  <c r="S718" i="1"/>
  <c r="U710" i="1"/>
  <c r="S710" i="1"/>
  <c r="U702" i="1"/>
  <c r="S702" i="1"/>
  <c r="U694" i="1"/>
  <c r="S694" i="1"/>
  <c r="U686" i="1"/>
  <c r="S686" i="1"/>
  <c r="U678" i="1"/>
  <c r="S678" i="1"/>
  <c r="U670" i="1"/>
  <c r="S670" i="1"/>
  <c r="U662" i="1"/>
  <c r="S662" i="1"/>
  <c r="U654" i="1"/>
  <c r="S654" i="1"/>
  <c r="U646" i="1"/>
  <c r="S646" i="1"/>
  <c r="U638" i="1"/>
  <c r="S638" i="1"/>
  <c r="U630" i="1"/>
  <c r="S630" i="1"/>
  <c r="U622" i="1"/>
  <c r="S622" i="1"/>
  <c r="U614" i="1"/>
  <c r="S614" i="1"/>
  <c r="U606" i="1"/>
  <c r="S606" i="1"/>
  <c r="U598" i="1"/>
  <c r="S598" i="1"/>
  <c r="U590" i="1"/>
  <c r="S590" i="1"/>
  <c r="U582" i="1"/>
  <c r="S582" i="1"/>
  <c r="U574" i="1"/>
  <c r="S574" i="1"/>
  <c r="U566" i="1"/>
  <c r="S566" i="1"/>
  <c r="U558" i="1"/>
  <c r="S558" i="1"/>
  <c r="U550" i="1"/>
  <c r="S550" i="1"/>
  <c r="U542" i="1"/>
  <c r="S542" i="1"/>
  <c r="U534" i="1"/>
  <c r="S534" i="1"/>
  <c r="U526" i="1"/>
  <c r="S526" i="1"/>
  <c r="U518" i="1"/>
  <c r="S518" i="1"/>
  <c r="U510" i="1"/>
  <c r="S510" i="1"/>
  <c r="U502" i="1"/>
  <c r="S502" i="1"/>
  <c r="U494" i="1"/>
  <c r="S494" i="1"/>
  <c r="U486" i="1"/>
  <c r="S486" i="1"/>
  <c r="U478" i="1"/>
  <c r="S478" i="1"/>
  <c r="U462" i="1"/>
  <c r="S462" i="1"/>
  <c r="U454" i="1"/>
  <c r="S454" i="1"/>
  <c r="U438" i="1"/>
  <c r="S438" i="1"/>
  <c r="U430" i="1"/>
  <c r="S430" i="1"/>
  <c r="U422" i="1"/>
  <c r="S422" i="1"/>
  <c r="U414" i="1"/>
  <c r="S414" i="1"/>
  <c r="U406" i="1"/>
  <c r="S406" i="1"/>
  <c r="U398" i="1"/>
  <c r="S398" i="1"/>
  <c r="U390" i="1"/>
  <c r="S390" i="1"/>
  <c r="U382" i="1"/>
  <c r="S382" i="1"/>
  <c r="U374" i="1"/>
  <c r="S374" i="1"/>
  <c r="U366" i="1"/>
  <c r="S366" i="1"/>
  <c r="U358" i="1"/>
  <c r="S358" i="1"/>
  <c r="U350" i="1"/>
  <c r="S350" i="1"/>
  <c r="U342" i="1"/>
  <c r="S342" i="1"/>
  <c r="U334" i="1"/>
  <c r="S334" i="1"/>
  <c r="U326" i="1"/>
  <c r="S326" i="1"/>
  <c r="U318" i="1"/>
  <c r="S318" i="1"/>
  <c r="U310" i="1"/>
  <c r="S310" i="1"/>
  <c r="U302" i="1"/>
  <c r="S302" i="1"/>
  <c r="U294" i="1"/>
  <c r="S294" i="1"/>
  <c r="U278" i="1"/>
  <c r="S278" i="1"/>
  <c r="U270" i="1"/>
  <c r="S270" i="1"/>
  <c r="U262" i="1"/>
  <c r="S262" i="1"/>
  <c r="U254" i="1"/>
  <c r="S254" i="1"/>
  <c r="U246" i="1"/>
  <c r="S246" i="1"/>
  <c r="U238" i="1"/>
  <c r="S238" i="1"/>
  <c r="U230" i="1"/>
  <c r="S230" i="1"/>
  <c r="U222" i="1"/>
  <c r="S222" i="1"/>
  <c r="U214" i="1"/>
  <c r="S214" i="1"/>
  <c r="U206" i="1"/>
  <c r="S206" i="1"/>
  <c r="U198" i="1"/>
  <c r="S198" i="1"/>
  <c r="U190" i="1"/>
  <c r="S190" i="1"/>
  <c r="U182" i="1"/>
  <c r="S182" i="1"/>
  <c r="U174" i="1"/>
  <c r="S174" i="1"/>
  <c r="U166" i="1"/>
  <c r="S166" i="1"/>
  <c r="U158" i="1"/>
  <c r="S158" i="1"/>
  <c r="U150" i="1"/>
  <c r="S150" i="1"/>
  <c r="U142" i="1"/>
  <c r="S142" i="1"/>
  <c r="U134" i="1"/>
  <c r="S134" i="1"/>
  <c r="U126" i="1"/>
  <c r="S126" i="1"/>
  <c r="U118" i="1"/>
  <c r="S118" i="1"/>
  <c r="U110" i="1"/>
  <c r="S110" i="1"/>
  <c r="U102" i="1"/>
  <c r="S102" i="1"/>
  <c r="U94" i="1"/>
  <c r="S94" i="1"/>
  <c r="U86" i="1"/>
  <c r="S86" i="1"/>
  <c r="U78" i="1"/>
  <c r="S78" i="1"/>
  <c r="U70" i="1"/>
  <c r="S70" i="1"/>
  <c r="U62" i="1"/>
  <c r="S62" i="1"/>
  <c r="U54" i="1"/>
  <c r="S54" i="1"/>
  <c r="U46" i="1"/>
  <c r="S46" i="1"/>
  <c r="U38" i="1"/>
  <c r="S38" i="1"/>
  <c r="U30" i="1"/>
  <c r="S30" i="1"/>
  <c r="U22" i="1"/>
  <c r="S22" i="1"/>
  <c r="U14" i="1"/>
  <c r="S14" i="1"/>
  <c r="U8692" i="1"/>
  <c r="S8692" i="1"/>
  <c r="U8377" i="1"/>
  <c r="S8377" i="1"/>
  <c r="U8347" i="1"/>
  <c r="S8347" i="1"/>
  <c r="U8284" i="1"/>
  <c r="S8284" i="1"/>
  <c r="U8253" i="1"/>
  <c r="S8253" i="1"/>
  <c r="U8221" i="1"/>
  <c r="S8221" i="1"/>
  <c r="U8200" i="1"/>
  <c r="S8200" i="1"/>
  <c r="U8137" i="1"/>
  <c r="S8137" i="1"/>
  <c r="U8107" i="1"/>
  <c r="S8107" i="1"/>
  <c r="U8071" i="1"/>
  <c r="S8071" i="1"/>
  <c r="U7863" i="1"/>
  <c r="S7863" i="1"/>
  <c r="U7779" i="1"/>
  <c r="S7779" i="1"/>
  <c r="U7680" i="1"/>
  <c r="S7680" i="1"/>
  <c r="U7380" i="1"/>
  <c r="S7380" i="1"/>
  <c r="U7339" i="1"/>
  <c r="S7339" i="1"/>
  <c r="U7233" i="1"/>
  <c r="S7233" i="1"/>
  <c r="U7075" i="1"/>
  <c r="S7075" i="1"/>
  <c r="U6941" i="1"/>
  <c r="S6941" i="1"/>
  <c r="U6912" i="1"/>
  <c r="S6912" i="1"/>
  <c r="U6811" i="1"/>
  <c r="S6811" i="1"/>
  <c r="U6648" i="1"/>
  <c r="S6648" i="1"/>
  <c r="U6607" i="1"/>
  <c r="S6607" i="1"/>
  <c r="U6168" i="1"/>
  <c r="S6168" i="1"/>
  <c r="U6035" i="1"/>
  <c r="S6035" i="1"/>
  <c r="U5949" i="1"/>
  <c r="S5949" i="1"/>
  <c r="U5876" i="1"/>
  <c r="S5876" i="1"/>
  <c r="U5685" i="1"/>
  <c r="S5685" i="1"/>
  <c r="U5612" i="1"/>
  <c r="S5612" i="1"/>
  <c r="U5319" i="1"/>
  <c r="S5319" i="1"/>
  <c r="U5259" i="1"/>
  <c r="S5259" i="1"/>
  <c r="U5217" i="1"/>
  <c r="S5217" i="1"/>
  <c r="U4880" i="1"/>
  <c r="S4880" i="1"/>
  <c r="U4836" i="1"/>
  <c r="S4836" i="1"/>
  <c r="U4689" i="1"/>
  <c r="S4689" i="1"/>
  <c r="U4572" i="1"/>
  <c r="S4572" i="1"/>
  <c r="U4543" i="1"/>
  <c r="S4543" i="1"/>
  <c r="U4441" i="1"/>
  <c r="S4441" i="1"/>
  <c r="U4397" i="1"/>
  <c r="S4397" i="1"/>
  <c r="U4104" i="1"/>
  <c r="S4104" i="1"/>
  <c r="U4076" i="1"/>
  <c r="S4076" i="1"/>
  <c r="U4047" i="1"/>
  <c r="S4047" i="1"/>
  <c r="U4013" i="1"/>
  <c r="S4013" i="1"/>
  <c r="U3941" i="1"/>
  <c r="S3941" i="1"/>
  <c r="U3803" i="1"/>
  <c r="S3803" i="1"/>
  <c r="U3537" i="1"/>
  <c r="S3537" i="1"/>
  <c r="U3501" i="1"/>
  <c r="S3501" i="1"/>
  <c r="U3429" i="1"/>
  <c r="S3429" i="1"/>
  <c r="U2947" i="1"/>
  <c r="S2947" i="1"/>
  <c r="U2717" i="1"/>
  <c r="S2717" i="1"/>
  <c r="U2540" i="1"/>
  <c r="S2540" i="1"/>
  <c r="U2453" i="1"/>
  <c r="S2453" i="1"/>
  <c r="U2099" i="1"/>
  <c r="S2099" i="1"/>
  <c r="U1955" i="1"/>
  <c r="S1955" i="1"/>
  <c r="U1815" i="1"/>
  <c r="S1815" i="1"/>
  <c r="U1764" i="1"/>
  <c r="S1764" i="1"/>
  <c r="U1671" i="1"/>
  <c r="S1671" i="1"/>
  <c r="U1586" i="1"/>
  <c r="S1586" i="1"/>
  <c r="U1493" i="1"/>
  <c r="S1493" i="1"/>
  <c r="U1440" i="1"/>
  <c r="S1440" i="1"/>
  <c r="U1407" i="1"/>
  <c r="S1407" i="1"/>
  <c r="U1087" i="1"/>
  <c r="S1087" i="1"/>
  <c r="U701" i="1"/>
  <c r="S701" i="1"/>
  <c r="U519" i="1"/>
  <c r="S519" i="1"/>
  <c r="U396" i="1"/>
  <c r="S396" i="1"/>
  <c r="S7166" i="1"/>
  <c r="V7166" i="1" s="1"/>
  <c r="S1782" i="1"/>
  <c r="V1782" i="1" s="1"/>
  <c r="U5134" i="1"/>
  <c r="S5134" i="1"/>
  <c r="U8757" i="1"/>
  <c r="S8757" i="1"/>
  <c r="U8749" i="1"/>
  <c r="S8749" i="1"/>
  <c r="V8749" i="1" s="1"/>
  <c r="U8741" i="1"/>
  <c r="S8741" i="1"/>
  <c r="U8725" i="1"/>
  <c r="S8725" i="1"/>
  <c r="U8717" i="1"/>
  <c r="S8717" i="1"/>
  <c r="U8709" i="1"/>
  <c r="S8709" i="1"/>
  <c r="U8701" i="1"/>
  <c r="S8701" i="1"/>
  <c r="U8693" i="1"/>
  <c r="S8693" i="1"/>
  <c r="U8685" i="1"/>
  <c r="S8685" i="1"/>
  <c r="V8685" i="1" s="1"/>
  <c r="U8677" i="1"/>
  <c r="S8677" i="1"/>
  <c r="V8677" i="1" s="1"/>
  <c r="U8669" i="1"/>
  <c r="S8669" i="1"/>
  <c r="U8661" i="1"/>
  <c r="S8661" i="1"/>
  <c r="U8653" i="1"/>
  <c r="S8653" i="1"/>
  <c r="V8653" i="1" s="1"/>
  <c r="U8645" i="1"/>
  <c r="S8645" i="1"/>
  <c r="U8637" i="1"/>
  <c r="S8637" i="1"/>
  <c r="U8621" i="1"/>
  <c r="S8621" i="1"/>
  <c r="U8613" i="1"/>
  <c r="S8613" i="1"/>
  <c r="U8605" i="1"/>
  <c r="S8605" i="1"/>
  <c r="V8605" i="1" s="1"/>
  <c r="U8589" i="1"/>
  <c r="S8589" i="1"/>
  <c r="U8581" i="1"/>
  <c r="S8581" i="1"/>
  <c r="U8573" i="1"/>
  <c r="S8573" i="1"/>
  <c r="U8565" i="1"/>
  <c r="S8565" i="1"/>
  <c r="U8557" i="1"/>
  <c r="S8557" i="1"/>
  <c r="U8549" i="1"/>
  <c r="S8549" i="1"/>
  <c r="U8541" i="1"/>
  <c r="S8541" i="1"/>
  <c r="U8533" i="1"/>
  <c r="S8533" i="1"/>
  <c r="V8533" i="1" s="1"/>
  <c r="U8525" i="1"/>
  <c r="S8525" i="1"/>
  <c r="U8517" i="1"/>
  <c r="S8517" i="1"/>
  <c r="U8509" i="1"/>
  <c r="S8509" i="1"/>
  <c r="V8509" i="1" s="1"/>
  <c r="U8501" i="1"/>
  <c r="S8501" i="1"/>
  <c r="V8501" i="1" s="1"/>
  <c r="U8485" i="1"/>
  <c r="S8485" i="1"/>
  <c r="U8477" i="1"/>
  <c r="S8477" i="1"/>
  <c r="U8469" i="1"/>
  <c r="S8469" i="1"/>
  <c r="U8453" i="1"/>
  <c r="S8453" i="1"/>
  <c r="U8445" i="1"/>
  <c r="S8445" i="1"/>
  <c r="U8437" i="1"/>
  <c r="S8437" i="1"/>
  <c r="U8429" i="1"/>
  <c r="S8429" i="1"/>
  <c r="U8421" i="1"/>
  <c r="S8421" i="1"/>
  <c r="U8413" i="1"/>
  <c r="S8413" i="1"/>
  <c r="U8405" i="1"/>
  <c r="S8405" i="1"/>
  <c r="U8397" i="1"/>
  <c r="S8397" i="1"/>
  <c r="U8389" i="1"/>
  <c r="S8389" i="1"/>
  <c r="V8389" i="1" s="1"/>
  <c r="U8381" i="1"/>
  <c r="S8381" i="1"/>
  <c r="U8373" i="1"/>
  <c r="S8373" i="1"/>
  <c r="U8365" i="1"/>
  <c r="S8365" i="1"/>
  <c r="V8365" i="1" s="1"/>
  <c r="U8349" i="1"/>
  <c r="S8349" i="1"/>
  <c r="V8349" i="1" s="1"/>
  <c r="U8341" i="1"/>
  <c r="S8341" i="1"/>
  <c r="U8333" i="1"/>
  <c r="S8333" i="1"/>
  <c r="U8325" i="1"/>
  <c r="S8325" i="1"/>
  <c r="V8325" i="1" s="1"/>
  <c r="U8317" i="1"/>
  <c r="S8317" i="1"/>
  <c r="V8317" i="1" s="1"/>
  <c r="U8309" i="1"/>
  <c r="S8309" i="1"/>
  <c r="U8301" i="1"/>
  <c r="S8301" i="1"/>
  <c r="U8293" i="1"/>
  <c r="S8293" i="1"/>
  <c r="V8293" i="1" s="1"/>
  <c r="U8285" i="1"/>
  <c r="S8285" i="1"/>
  <c r="U8277" i="1"/>
  <c r="S8277" i="1"/>
  <c r="U8269" i="1"/>
  <c r="S8269" i="1"/>
  <c r="U8261" i="1"/>
  <c r="S8261" i="1"/>
  <c r="U8245" i="1"/>
  <c r="S8245" i="1"/>
  <c r="V8245" i="1" s="1"/>
  <c r="U8237" i="1"/>
  <c r="S8237" i="1"/>
  <c r="U8229" i="1"/>
  <c r="S8229" i="1"/>
  <c r="U8213" i="1"/>
  <c r="S8213" i="1"/>
  <c r="U8205" i="1"/>
  <c r="S8205" i="1"/>
  <c r="U8197" i="1"/>
  <c r="S8197" i="1"/>
  <c r="U8189" i="1"/>
  <c r="S8189" i="1"/>
  <c r="U8181" i="1"/>
  <c r="S8181" i="1"/>
  <c r="V8181" i="1" s="1"/>
  <c r="U8173" i="1"/>
  <c r="S8173" i="1"/>
  <c r="V8173" i="1" s="1"/>
  <c r="U8165" i="1"/>
  <c r="S8165" i="1"/>
  <c r="U8157" i="1"/>
  <c r="S8157" i="1"/>
  <c r="U8149" i="1"/>
  <c r="S8149" i="1"/>
  <c r="V8149" i="1" s="1"/>
  <c r="U8141" i="1"/>
  <c r="S8141" i="1"/>
  <c r="U8133" i="1"/>
  <c r="S8133" i="1"/>
  <c r="U8125" i="1"/>
  <c r="S8125" i="1"/>
  <c r="U8109" i="1"/>
  <c r="S8109" i="1"/>
  <c r="U8101" i="1"/>
  <c r="S8101" i="1"/>
  <c r="V8101" i="1" s="1"/>
  <c r="U8093" i="1"/>
  <c r="S8093" i="1"/>
  <c r="U8085" i="1"/>
  <c r="S8085" i="1"/>
  <c r="U8077" i="1"/>
  <c r="S8077" i="1"/>
  <c r="V8077" i="1" s="1"/>
  <c r="U8069" i="1"/>
  <c r="S8069" i="1"/>
  <c r="U8061" i="1"/>
  <c r="S8061" i="1"/>
  <c r="U8053" i="1"/>
  <c r="S8053" i="1"/>
  <c r="U8045" i="1"/>
  <c r="S8045" i="1"/>
  <c r="U8037" i="1"/>
  <c r="S8037" i="1"/>
  <c r="U8029" i="1"/>
  <c r="S8029" i="1"/>
  <c r="U8013" i="1"/>
  <c r="S8013" i="1"/>
  <c r="U8005" i="1"/>
  <c r="S8005" i="1"/>
  <c r="V8005" i="1" s="1"/>
  <c r="U7997" i="1"/>
  <c r="S7997" i="1"/>
  <c r="V7997" i="1" s="1"/>
  <c r="U7989" i="1"/>
  <c r="S7989" i="1"/>
  <c r="U7981" i="1"/>
  <c r="S7981" i="1"/>
  <c r="U7965" i="1"/>
  <c r="S7965" i="1"/>
  <c r="U7957" i="1"/>
  <c r="S7957" i="1"/>
  <c r="V7957" i="1" s="1"/>
  <c r="U7949" i="1"/>
  <c r="S7949" i="1"/>
  <c r="U7941" i="1"/>
  <c r="S7941" i="1"/>
  <c r="U7933" i="1"/>
  <c r="S7933" i="1"/>
  <c r="V7933" i="1" s="1"/>
  <c r="U7917" i="1"/>
  <c r="S7917" i="1"/>
  <c r="U7909" i="1"/>
  <c r="S7909" i="1"/>
  <c r="U7901" i="1"/>
  <c r="S7901" i="1"/>
  <c r="U7893" i="1"/>
  <c r="S7893" i="1"/>
  <c r="U7885" i="1"/>
  <c r="S7885" i="1"/>
  <c r="V7885" i="1" s="1"/>
  <c r="U7877" i="1"/>
  <c r="S7877" i="1"/>
  <c r="U7869" i="1"/>
  <c r="S7869" i="1"/>
  <c r="U7861" i="1"/>
  <c r="S7861" i="1"/>
  <c r="V7861" i="1" s="1"/>
  <c r="U7853" i="1"/>
  <c r="S7853" i="1"/>
  <c r="V7853" i="1" s="1"/>
  <c r="U7845" i="1"/>
  <c r="S7845" i="1"/>
  <c r="U7837" i="1"/>
  <c r="S7837" i="1"/>
  <c r="U7829" i="1"/>
  <c r="S7829" i="1"/>
  <c r="V7829" i="1" s="1"/>
  <c r="U7821" i="1"/>
  <c r="S7821" i="1"/>
  <c r="V7821" i="1" s="1"/>
  <c r="U7813" i="1"/>
  <c r="S7813" i="1"/>
  <c r="U7805" i="1"/>
  <c r="S7805" i="1"/>
  <c r="U7797" i="1"/>
  <c r="S7797" i="1"/>
  <c r="U7789" i="1"/>
  <c r="S7789" i="1"/>
  <c r="V7789" i="1" s="1"/>
  <c r="U7781" i="1"/>
  <c r="S7781" i="1"/>
  <c r="U7773" i="1"/>
  <c r="S7773" i="1"/>
  <c r="U7757" i="1"/>
  <c r="S7757" i="1"/>
  <c r="U7749" i="1"/>
  <c r="S7749" i="1"/>
  <c r="U7741" i="1"/>
  <c r="S7741" i="1"/>
  <c r="U7733" i="1"/>
  <c r="S7733" i="1"/>
  <c r="U7725" i="1"/>
  <c r="S7725" i="1"/>
  <c r="U7709" i="1"/>
  <c r="S7709" i="1"/>
  <c r="U7701" i="1"/>
  <c r="S7701" i="1"/>
  <c r="U7693" i="1"/>
  <c r="S7693" i="1"/>
  <c r="U7685" i="1"/>
  <c r="S7685" i="1"/>
  <c r="V7685" i="1" s="1"/>
  <c r="U7677" i="1"/>
  <c r="S7677" i="1"/>
  <c r="V7677" i="1" s="1"/>
  <c r="U7661" i="1"/>
  <c r="S7661" i="1"/>
  <c r="U7653" i="1"/>
  <c r="S7653" i="1"/>
  <c r="U7645" i="1"/>
  <c r="S7645" i="1"/>
  <c r="V7645" i="1" s="1"/>
  <c r="U7637" i="1"/>
  <c r="S7637" i="1"/>
  <c r="U7629" i="1"/>
  <c r="S7629" i="1"/>
  <c r="U7621" i="1"/>
  <c r="S7621" i="1"/>
  <c r="U7613" i="1"/>
  <c r="S7613" i="1"/>
  <c r="U7605" i="1"/>
  <c r="S7605" i="1"/>
  <c r="U7597" i="1"/>
  <c r="S7597" i="1"/>
  <c r="U7589" i="1"/>
  <c r="S7589" i="1"/>
  <c r="U7581" i="1"/>
  <c r="S7581" i="1"/>
  <c r="U7573" i="1"/>
  <c r="S7573" i="1"/>
  <c r="V7573" i="1" s="1"/>
  <c r="U7565" i="1"/>
  <c r="S7565" i="1"/>
  <c r="U7557" i="1"/>
  <c r="S7557" i="1"/>
  <c r="U7549" i="1"/>
  <c r="S7549" i="1"/>
  <c r="V7549" i="1" s="1"/>
  <c r="U7541" i="1"/>
  <c r="S7541" i="1"/>
  <c r="U7533" i="1"/>
  <c r="S7533" i="1"/>
  <c r="U7525" i="1"/>
  <c r="S7525" i="1"/>
  <c r="U7517" i="1"/>
  <c r="S7517" i="1"/>
  <c r="V7517" i="1" s="1"/>
  <c r="U7501" i="1"/>
  <c r="S7501" i="1"/>
  <c r="V7501" i="1" s="1"/>
  <c r="U7493" i="1"/>
  <c r="S7493" i="1"/>
  <c r="U7485" i="1"/>
  <c r="S7485" i="1"/>
  <c r="U7477" i="1"/>
  <c r="S7477" i="1"/>
  <c r="V7477" i="1" s="1"/>
  <c r="U7469" i="1"/>
  <c r="S7469" i="1"/>
  <c r="U7453" i="1"/>
  <c r="S7453" i="1"/>
  <c r="U7445" i="1"/>
  <c r="S7445" i="1"/>
  <c r="U7437" i="1"/>
  <c r="S7437" i="1"/>
  <c r="U7429" i="1"/>
  <c r="S7429" i="1"/>
  <c r="V7429" i="1" s="1"/>
  <c r="U7421" i="1"/>
  <c r="S7421" i="1"/>
  <c r="U7413" i="1"/>
  <c r="S7413" i="1"/>
  <c r="U7405" i="1"/>
  <c r="S7405" i="1"/>
  <c r="V7405" i="1" s="1"/>
  <c r="U7397" i="1"/>
  <c r="S7397" i="1"/>
  <c r="U7389" i="1"/>
  <c r="S7389" i="1"/>
  <c r="U7381" i="1"/>
  <c r="S7381" i="1"/>
  <c r="U7373" i="1"/>
  <c r="S7373" i="1"/>
  <c r="U7365" i="1"/>
  <c r="S7365" i="1"/>
  <c r="U7357" i="1"/>
  <c r="S7357" i="1"/>
  <c r="V7357" i="1" s="1"/>
  <c r="U7349" i="1"/>
  <c r="S7349" i="1"/>
  <c r="V7349" i="1" s="1"/>
  <c r="U7341" i="1"/>
  <c r="S7341" i="1"/>
  <c r="U7333" i="1"/>
  <c r="S7333" i="1"/>
  <c r="V7333" i="1" s="1"/>
  <c r="U7325" i="1"/>
  <c r="S7325" i="1"/>
  <c r="V7325" i="1" s="1"/>
  <c r="U7317" i="1"/>
  <c r="S7317" i="1"/>
  <c r="V7317" i="1" s="1"/>
  <c r="U7309" i="1"/>
  <c r="S7309" i="1"/>
  <c r="U7301" i="1"/>
  <c r="S7301" i="1"/>
  <c r="U7293" i="1"/>
  <c r="S7293" i="1"/>
  <c r="U7285" i="1"/>
  <c r="S7285" i="1"/>
  <c r="V7285" i="1" s="1"/>
  <c r="U7277" i="1"/>
  <c r="S7277" i="1"/>
  <c r="U7269" i="1"/>
  <c r="S7269" i="1"/>
  <c r="U7261" i="1"/>
  <c r="S7261" i="1"/>
  <c r="V7261" i="1" s="1"/>
  <c r="U7253" i="1"/>
  <c r="S7253" i="1"/>
  <c r="U7245" i="1"/>
  <c r="S7245" i="1"/>
  <c r="U7237" i="1"/>
  <c r="S7237" i="1"/>
  <c r="V7237" i="1" s="1"/>
  <c r="U7229" i="1"/>
  <c r="S7229" i="1"/>
  <c r="U7213" i="1"/>
  <c r="S7213" i="1"/>
  <c r="V7213" i="1" s="1"/>
  <c r="U7197" i="1"/>
  <c r="S7197" i="1"/>
  <c r="U7189" i="1"/>
  <c r="S7189" i="1"/>
  <c r="V7189" i="1" s="1"/>
  <c r="U7181" i="1"/>
  <c r="S7181" i="1"/>
  <c r="V7181" i="1" s="1"/>
  <c r="U7173" i="1"/>
  <c r="S7173" i="1"/>
  <c r="V7173" i="1" s="1"/>
  <c r="U7165" i="1"/>
  <c r="S7165" i="1"/>
  <c r="U7157" i="1"/>
  <c r="S7157" i="1"/>
  <c r="V7157" i="1" s="1"/>
  <c r="U7149" i="1"/>
  <c r="S7149" i="1"/>
  <c r="V7149" i="1" s="1"/>
  <c r="U7141" i="1"/>
  <c r="S7141" i="1"/>
  <c r="V7141" i="1" s="1"/>
  <c r="U7133" i="1"/>
  <c r="S7133" i="1"/>
  <c r="U7125" i="1"/>
  <c r="S7125" i="1"/>
  <c r="U7117" i="1"/>
  <c r="S7117" i="1"/>
  <c r="V7117" i="1" s="1"/>
  <c r="U7109" i="1"/>
  <c r="S7109" i="1"/>
  <c r="U7101" i="1"/>
  <c r="S7101" i="1"/>
  <c r="U7093" i="1"/>
  <c r="S7093" i="1"/>
  <c r="V7093" i="1" s="1"/>
  <c r="U7085" i="1"/>
  <c r="S7085" i="1"/>
  <c r="U7077" i="1"/>
  <c r="S7077" i="1"/>
  <c r="U7069" i="1"/>
  <c r="S7069" i="1"/>
  <c r="U7061" i="1"/>
  <c r="S7061" i="1"/>
  <c r="U7053" i="1"/>
  <c r="S7053" i="1"/>
  <c r="U7045" i="1"/>
  <c r="S7045" i="1"/>
  <c r="V7045" i="1" s="1"/>
  <c r="U7037" i="1"/>
  <c r="S7037" i="1"/>
  <c r="U7029" i="1"/>
  <c r="S7029" i="1"/>
  <c r="U7021" i="1"/>
  <c r="S7021" i="1"/>
  <c r="V7021" i="1" s="1"/>
  <c r="U7013" i="1"/>
  <c r="S7013" i="1"/>
  <c r="V7013" i="1" s="1"/>
  <c r="U7005" i="1"/>
  <c r="S7005" i="1"/>
  <c r="U6997" i="1"/>
  <c r="S6997" i="1"/>
  <c r="V6997" i="1" s="1"/>
  <c r="U6989" i="1"/>
  <c r="S6989" i="1"/>
  <c r="V6989" i="1" s="1"/>
  <c r="U6981" i="1"/>
  <c r="S6981" i="1"/>
  <c r="V6981" i="1" s="1"/>
  <c r="U6965" i="1"/>
  <c r="S6965" i="1"/>
  <c r="U6949" i="1"/>
  <c r="S6949" i="1"/>
  <c r="V6949" i="1" s="1"/>
  <c r="U6933" i="1"/>
  <c r="S6933" i="1"/>
  <c r="U6925" i="1"/>
  <c r="S6925" i="1"/>
  <c r="V6925" i="1" s="1"/>
  <c r="U6917" i="1"/>
  <c r="S6917" i="1"/>
  <c r="U6909" i="1"/>
  <c r="S6909" i="1"/>
  <c r="U6901" i="1"/>
  <c r="S6901" i="1"/>
  <c r="V6901" i="1" s="1"/>
  <c r="U6893" i="1"/>
  <c r="S6893" i="1"/>
  <c r="U6885" i="1"/>
  <c r="S6885" i="1"/>
  <c r="U6877" i="1"/>
  <c r="S6877" i="1"/>
  <c r="V6877" i="1" s="1"/>
  <c r="U6869" i="1"/>
  <c r="S6869" i="1"/>
  <c r="U6861" i="1"/>
  <c r="S6861" i="1"/>
  <c r="U6853" i="1"/>
  <c r="S6853" i="1"/>
  <c r="U6845" i="1"/>
  <c r="S6845" i="1"/>
  <c r="V6845" i="1" s="1"/>
  <c r="U6837" i="1"/>
  <c r="S6837" i="1"/>
  <c r="V6837" i="1" s="1"/>
  <c r="U6829" i="1"/>
  <c r="S6829" i="1"/>
  <c r="V6829" i="1" s="1"/>
  <c r="U6821" i="1"/>
  <c r="S6821" i="1"/>
  <c r="U6813" i="1"/>
  <c r="S6813" i="1"/>
  <c r="V6813" i="1" s="1"/>
  <c r="U6805" i="1"/>
  <c r="S6805" i="1"/>
  <c r="V6805" i="1" s="1"/>
  <c r="U6797" i="1"/>
  <c r="S6797" i="1"/>
  <c r="U6789" i="1"/>
  <c r="S6789" i="1"/>
  <c r="U6781" i="1"/>
  <c r="S6781" i="1"/>
  <c r="V6781" i="1" s="1"/>
  <c r="U6773" i="1"/>
  <c r="S6773" i="1"/>
  <c r="U6765" i="1"/>
  <c r="S6765" i="1"/>
  <c r="U6757" i="1"/>
  <c r="S6757" i="1"/>
  <c r="U6749" i="1"/>
  <c r="S6749" i="1"/>
  <c r="V6749" i="1" s="1"/>
  <c r="U6741" i="1"/>
  <c r="S6741" i="1"/>
  <c r="U6733" i="1"/>
  <c r="S6733" i="1"/>
  <c r="V6733" i="1" s="1"/>
  <c r="U6725" i="1"/>
  <c r="S6725" i="1"/>
  <c r="U6717" i="1"/>
  <c r="S6717" i="1"/>
  <c r="U6701" i="1"/>
  <c r="S6701" i="1"/>
  <c r="U6685" i="1"/>
  <c r="S6685" i="1"/>
  <c r="V6685" i="1" s="1"/>
  <c r="U6677" i="1"/>
  <c r="S6677" i="1"/>
  <c r="U6669" i="1"/>
  <c r="S6669" i="1"/>
  <c r="V6669" i="1" s="1"/>
  <c r="U6661" i="1"/>
  <c r="S6661" i="1"/>
  <c r="V6661" i="1" s="1"/>
  <c r="U6653" i="1"/>
  <c r="S6653" i="1"/>
  <c r="V6653" i="1" s="1"/>
  <c r="U6645" i="1"/>
  <c r="S6645" i="1"/>
  <c r="U6637" i="1"/>
  <c r="S6637" i="1"/>
  <c r="V6637" i="1" s="1"/>
  <c r="U6629" i="1"/>
  <c r="S6629" i="1"/>
  <c r="U6621" i="1"/>
  <c r="S6621" i="1"/>
  <c r="U6613" i="1"/>
  <c r="S6613" i="1"/>
  <c r="U6605" i="1"/>
  <c r="S6605" i="1"/>
  <c r="U6597" i="1"/>
  <c r="S6597" i="1"/>
  <c r="U6589" i="1"/>
  <c r="S6589" i="1"/>
  <c r="V6589" i="1" s="1"/>
  <c r="U6581" i="1"/>
  <c r="S6581" i="1"/>
  <c r="U6573" i="1"/>
  <c r="S6573" i="1"/>
  <c r="U6565" i="1"/>
  <c r="S6565" i="1"/>
  <c r="V6565" i="1" s="1"/>
  <c r="U6557" i="1"/>
  <c r="S6557" i="1"/>
  <c r="U6549" i="1"/>
  <c r="S6549" i="1"/>
  <c r="U6541" i="1"/>
  <c r="S6541" i="1"/>
  <c r="V6541" i="1" s="1"/>
  <c r="U6533" i="1"/>
  <c r="S6533" i="1"/>
  <c r="U6525" i="1"/>
  <c r="S6525" i="1"/>
  <c r="S6517" i="1"/>
  <c r="U6517" i="1"/>
  <c r="U6509" i="1"/>
  <c r="S6509" i="1"/>
  <c r="V6509" i="1" s="1"/>
  <c r="U6501" i="1"/>
  <c r="S6501" i="1"/>
  <c r="V6501" i="1" s="1"/>
  <c r="U6493" i="1"/>
  <c r="S6493" i="1"/>
  <c r="V6493" i="1" s="1"/>
  <c r="U6485" i="1"/>
  <c r="S6485" i="1"/>
  <c r="U6477" i="1"/>
  <c r="S6477" i="1"/>
  <c r="V6477" i="1" s="1"/>
  <c r="U6469" i="1"/>
  <c r="S6469" i="1"/>
  <c r="V6469" i="1" s="1"/>
  <c r="U6453" i="1"/>
  <c r="S6453" i="1"/>
  <c r="U6437" i="1"/>
  <c r="S6437" i="1"/>
  <c r="U6421" i="1"/>
  <c r="S6421" i="1"/>
  <c r="V6421" i="1" s="1"/>
  <c r="U6413" i="1"/>
  <c r="S6413" i="1"/>
  <c r="U6405" i="1"/>
  <c r="S6405" i="1"/>
  <c r="U6397" i="1"/>
  <c r="S6397" i="1"/>
  <c r="U6389" i="1"/>
  <c r="S6389" i="1"/>
  <c r="U6381" i="1"/>
  <c r="S6381" i="1"/>
  <c r="U6373" i="1"/>
  <c r="S6373" i="1"/>
  <c r="V6373" i="1" s="1"/>
  <c r="U6365" i="1"/>
  <c r="S6365" i="1"/>
  <c r="U6357" i="1"/>
  <c r="S6357" i="1"/>
  <c r="U6349" i="1"/>
  <c r="S6349" i="1"/>
  <c r="V6349" i="1" s="1"/>
  <c r="U6341" i="1"/>
  <c r="S6341" i="1"/>
  <c r="V6341" i="1" s="1"/>
  <c r="U6333" i="1"/>
  <c r="S6333" i="1"/>
  <c r="U6325" i="1"/>
  <c r="S6325" i="1"/>
  <c r="V6325" i="1" s="1"/>
  <c r="U6317" i="1"/>
  <c r="S6317" i="1"/>
  <c r="U6309" i="1"/>
  <c r="S6309" i="1"/>
  <c r="V6309" i="1" s="1"/>
  <c r="U6301" i="1"/>
  <c r="S6301" i="1"/>
  <c r="U6293" i="1"/>
  <c r="S6293" i="1"/>
  <c r="U6285" i="1"/>
  <c r="S6285" i="1"/>
  <c r="U6277" i="1"/>
  <c r="S6277" i="1"/>
  <c r="U6269" i="1"/>
  <c r="S6269" i="1"/>
  <c r="U6261" i="1"/>
  <c r="S6261" i="1"/>
  <c r="U6253" i="1"/>
  <c r="S6253" i="1"/>
  <c r="U6245" i="1"/>
  <c r="S6245" i="1"/>
  <c r="U6237" i="1"/>
  <c r="S6237" i="1"/>
  <c r="U6229" i="1"/>
  <c r="S6229" i="1"/>
  <c r="U6221" i="1"/>
  <c r="S6221" i="1"/>
  <c r="U6213" i="1"/>
  <c r="S6213" i="1"/>
  <c r="U6205" i="1"/>
  <c r="S6205" i="1"/>
  <c r="U6189" i="1"/>
  <c r="S6189" i="1"/>
  <c r="U6173" i="1"/>
  <c r="S6173" i="1"/>
  <c r="U6165" i="1"/>
  <c r="S6165" i="1"/>
  <c r="U6157" i="1"/>
  <c r="S6157" i="1"/>
  <c r="U6149" i="1"/>
  <c r="S6149" i="1"/>
  <c r="U6141" i="1"/>
  <c r="S6141" i="1"/>
  <c r="U6133" i="1"/>
  <c r="S6133" i="1"/>
  <c r="U6125" i="1"/>
  <c r="S6125" i="1"/>
  <c r="U6117" i="1"/>
  <c r="S6117" i="1"/>
  <c r="U6109" i="1"/>
  <c r="S6109" i="1"/>
  <c r="U6101" i="1"/>
  <c r="S6101" i="1"/>
  <c r="U6093" i="1"/>
  <c r="S6093" i="1"/>
  <c r="U6085" i="1"/>
  <c r="S6085" i="1"/>
  <c r="U6077" i="1"/>
  <c r="S6077" i="1"/>
  <c r="U6069" i="1"/>
  <c r="S6069" i="1"/>
  <c r="U6061" i="1"/>
  <c r="S6061" i="1"/>
  <c r="U6053" i="1"/>
  <c r="S6053" i="1"/>
  <c r="U6045" i="1"/>
  <c r="S6045" i="1"/>
  <c r="U6037" i="1"/>
  <c r="S6037" i="1"/>
  <c r="U6029" i="1"/>
  <c r="S6029" i="1"/>
  <c r="U6021" i="1"/>
  <c r="S6021" i="1"/>
  <c r="U6013" i="1"/>
  <c r="S6013" i="1"/>
  <c r="U6005" i="1"/>
  <c r="S6005" i="1"/>
  <c r="U5997" i="1"/>
  <c r="S5997" i="1"/>
  <c r="U5989" i="1"/>
  <c r="S5989" i="1"/>
  <c r="U5981" i="1"/>
  <c r="S5981" i="1"/>
  <c r="U5973" i="1"/>
  <c r="S5973" i="1"/>
  <c r="U5965" i="1"/>
  <c r="S5965" i="1"/>
  <c r="U5957" i="1"/>
  <c r="S5957" i="1"/>
  <c r="U5941" i="1"/>
  <c r="S5941" i="1"/>
  <c r="U5925" i="1"/>
  <c r="S5925" i="1"/>
  <c r="U5909" i="1"/>
  <c r="S5909" i="1"/>
  <c r="U5901" i="1"/>
  <c r="S5901" i="1"/>
  <c r="U5893" i="1"/>
  <c r="S5893" i="1"/>
  <c r="U5885" i="1"/>
  <c r="S5885" i="1"/>
  <c r="U5877" i="1"/>
  <c r="S5877" i="1"/>
  <c r="U5869" i="1"/>
  <c r="S5869" i="1"/>
  <c r="U5861" i="1"/>
  <c r="S5861" i="1"/>
  <c r="U5853" i="1"/>
  <c r="S5853" i="1"/>
  <c r="U5845" i="1"/>
  <c r="S5845" i="1"/>
  <c r="U5837" i="1"/>
  <c r="S5837" i="1"/>
  <c r="U5829" i="1"/>
  <c r="S5829" i="1"/>
  <c r="U5821" i="1"/>
  <c r="S5821" i="1"/>
  <c r="U5813" i="1"/>
  <c r="S5813" i="1"/>
  <c r="U5805" i="1"/>
  <c r="S5805" i="1"/>
  <c r="U5797" i="1"/>
  <c r="S5797" i="1"/>
  <c r="U5789" i="1"/>
  <c r="S5789" i="1"/>
  <c r="U5781" i="1"/>
  <c r="S5781" i="1"/>
  <c r="U5773" i="1"/>
  <c r="S5773" i="1"/>
  <c r="U5765" i="1"/>
  <c r="S5765" i="1"/>
  <c r="U5757" i="1"/>
  <c r="S5757" i="1"/>
  <c r="U5749" i="1"/>
  <c r="S5749" i="1"/>
  <c r="U5741" i="1"/>
  <c r="S5741" i="1"/>
  <c r="U5733" i="1"/>
  <c r="S5733" i="1"/>
  <c r="U5725" i="1"/>
  <c r="S5725" i="1"/>
  <c r="U5717" i="1"/>
  <c r="S5717" i="1"/>
  <c r="U5709" i="1"/>
  <c r="S5709" i="1"/>
  <c r="U5701" i="1"/>
  <c r="S5701" i="1"/>
  <c r="U5693" i="1"/>
  <c r="S5693" i="1"/>
  <c r="U5677" i="1"/>
  <c r="S5677" i="1"/>
  <c r="U5661" i="1"/>
  <c r="S5661" i="1"/>
  <c r="U5653" i="1"/>
  <c r="S5653" i="1"/>
  <c r="U5645" i="1"/>
  <c r="S5645" i="1"/>
  <c r="U5637" i="1"/>
  <c r="S5637" i="1"/>
  <c r="U5629" i="1"/>
  <c r="S5629" i="1"/>
  <c r="U5621" i="1"/>
  <c r="S5621" i="1"/>
  <c r="U5613" i="1"/>
  <c r="S5613" i="1"/>
  <c r="U5605" i="1"/>
  <c r="S5605" i="1"/>
  <c r="U5597" i="1"/>
  <c r="S5597" i="1"/>
  <c r="U5589" i="1"/>
  <c r="S5589" i="1"/>
  <c r="U5581" i="1"/>
  <c r="S5581" i="1"/>
  <c r="U5573" i="1"/>
  <c r="S5573" i="1"/>
  <c r="U5565" i="1"/>
  <c r="S5565" i="1"/>
  <c r="U5557" i="1"/>
  <c r="S5557" i="1"/>
  <c r="U5549" i="1"/>
  <c r="S5549" i="1"/>
  <c r="U5541" i="1"/>
  <c r="S5541" i="1"/>
  <c r="U5533" i="1"/>
  <c r="S5533" i="1"/>
  <c r="U5525" i="1"/>
  <c r="S5525" i="1"/>
  <c r="U5517" i="1"/>
  <c r="S5517" i="1"/>
  <c r="U5509" i="1"/>
  <c r="S5509" i="1"/>
  <c r="U5501" i="1"/>
  <c r="S5501" i="1"/>
  <c r="U5493" i="1"/>
  <c r="S5493" i="1"/>
  <c r="U5485" i="1"/>
  <c r="S5485" i="1"/>
  <c r="U5477" i="1"/>
  <c r="S5477" i="1"/>
  <c r="U5469" i="1"/>
  <c r="S5469" i="1"/>
  <c r="U5461" i="1"/>
  <c r="S5461" i="1"/>
  <c r="U5453" i="1"/>
  <c r="S5453" i="1"/>
  <c r="U5445" i="1"/>
  <c r="S5445" i="1"/>
  <c r="U5429" i="1"/>
  <c r="S5429" i="1"/>
  <c r="U5413" i="1"/>
  <c r="S5413" i="1"/>
  <c r="U5397" i="1"/>
  <c r="S5397" i="1"/>
  <c r="U5389" i="1"/>
  <c r="S5389" i="1"/>
  <c r="U5381" i="1"/>
  <c r="S5381" i="1"/>
  <c r="U5373" i="1"/>
  <c r="S5373" i="1"/>
  <c r="U5365" i="1"/>
  <c r="S5365" i="1"/>
  <c r="U5357" i="1"/>
  <c r="S5357" i="1"/>
  <c r="U5349" i="1"/>
  <c r="S5349" i="1"/>
  <c r="U5341" i="1"/>
  <c r="S5341" i="1"/>
  <c r="U5333" i="1"/>
  <c r="S5333" i="1"/>
  <c r="U5325" i="1"/>
  <c r="S5325" i="1"/>
  <c r="U5317" i="1"/>
  <c r="S5317" i="1"/>
  <c r="U5309" i="1"/>
  <c r="S5309" i="1"/>
  <c r="U5301" i="1"/>
  <c r="S5301" i="1"/>
  <c r="U5293" i="1"/>
  <c r="S5293" i="1"/>
  <c r="U5285" i="1"/>
  <c r="S5285" i="1"/>
  <c r="U5277" i="1"/>
  <c r="S5277" i="1"/>
  <c r="U5269" i="1"/>
  <c r="S5269" i="1"/>
  <c r="U5261" i="1"/>
  <c r="S5261" i="1"/>
  <c r="U5253" i="1"/>
  <c r="S5253" i="1"/>
  <c r="U5245" i="1"/>
  <c r="S5245" i="1"/>
  <c r="U5237" i="1"/>
  <c r="S5237" i="1"/>
  <c r="U5229" i="1"/>
  <c r="S5229" i="1"/>
  <c r="U5221" i="1"/>
  <c r="S5221" i="1"/>
  <c r="U5213" i="1"/>
  <c r="S5213" i="1"/>
  <c r="U5205" i="1"/>
  <c r="S5205" i="1"/>
  <c r="U5197" i="1"/>
  <c r="S5197" i="1"/>
  <c r="U5189" i="1"/>
  <c r="S5189" i="1"/>
  <c r="U5181" i="1"/>
  <c r="S5181" i="1"/>
  <c r="U5165" i="1"/>
  <c r="S5165" i="1"/>
  <c r="U5149" i="1"/>
  <c r="S5149" i="1"/>
  <c r="U5141" i="1"/>
  <c r="S5141" i="1"/>
  <c r="U5133" i="1"/>
  <c r="S5133" i="1"/>
  <c r="U5125" i="1"/>
  <c r="S5125" i="1"/>
  <c r="U5117" i="1"/>
  <c r="S5117" i="1"/>
  <c r="U5109" i="1"/>
  <c r="S5109" i="1"/>
  <c r="U5101" i="1"/>
  <c r="S5101" i="1"/>
  <c r="U5093" i="1"/>
  <c r="S5093" i="1"/>
  <c r="U5085" i="1"/>
  <c r="S5085" i="1"/>
  <c r="U5077" i="1"/>
  <c r="S5077" i="1"/>
  <c r="U5069" i="1"/>
  <c r="S5069" i="1"/>
  <c r="U5061" i="1"/>
  <c r="S5061" i="1"/>
  <c r="U5053" i="1"/>
  <c r="S5053" i="1"/>
  <c r="U5045" i="1"/>
  <c r="S5045" i="1"/>
  <c r="U5037" i="1"/>
  <c r="S5037" i="1"/>
  <c r="U5029" i="1"/>
  <c r="S5029" i="1"/>
  <c r="U5021" i="1"/>
  <c r="S5021" i="1"/>
  <c r="U5013" i="1"/>
  <c r="S5013" i="1"/>
  <c r="U5005" i="1"/>
  <c r="S5005" i="1"/>
  <c r="U4997" i="1"/>
  <c r="S4997" i="1"/>
  <c r="U4989" i="1"/>
  <c r="S4989" i="1"/>
  <c r="U4981" i="1"/>
  <c r="S4981" i="1"/>
  <c r="U4973" i="1"/>
  <c r="S4973" i="1"/>
  <c r="U4965" i="1"/>
  <c r="S4965" i="1"/>
  <c r="U4957" i="1"/>
  <c r="S4957" i="1"/>
  <c r="U4949" i="1"/>
  <c r="S4949" i="1"/>
  <c r="U4941" i="1"/>
  <c r="S4941" i="1"/>
  <c r="U4933" i="1"/>
  <c r="S4933" i="1"/>
  <c r="U4917" i="1"/>
  <c r="S4917" i="1"/>
  <c r="U4901" i="1"/>
  <c r="S4901" i="1"/>
  <c r="U4885" i="1"/>
  <c r="S4885" i="1"/>
  <c r="U4877" i="1"/>
  <c r="S4877" i="1"/>
  <c r="U4869" i="1"/>
  <c r="S4869" i="1"/>
  <c r="U4861" i="1"/>
  <c r="S4861" i="1"/>
  <c r="U4853" i="1"/>
  <c r="S4853" i="1"/>
  <c r="U4845" i="1"/>
  <c r="S4845" i="1"/>
  <c r="U4837" i="1"/>
  <c r="S4837" i="1"/>
  <c r="U4829" i="1"/>
  <c r="S4829" i="1"/>
  <c r="U4821" i="1"/>
  <c r="S4821" i="1"/>
  <c r="U4813" i="1"/>
  <c r="S4813" i="1"/>
  <c r="U4805" i="1"/>
  <c r="S4805" i="1"/>
  <c r="U4797" i="1"/>
  <c r="S4797" i="1"/>
  <c r="U4789" i="1"/>
  <c r="S4789" i="1"/>
  <c r="U4781" i="1"/>
  <c r="S4781" i="1"/>
  <c r="U4773" i="1"/>
  <c r="S4773" i="1"/>
  <c r="U4765" i="1"/>
  <c r="S4765" i="1"/>
  <c r="U4757" i="1"/>
  <c r="S4757" i="1"/>
  <c r="U4749" i="1"/>
  <c r="S4749" i="1"/>
  <c r="U4741" i="1"/>
  <c r="S4741" i="1"/>
  <c r="U4733" i="1"/>
  <c r="S4733" i="1"/>
  <c r="U4725" i="1"/>
  <c r="S4725" i="1"/>
  <c r="U4717" i="1"/>
  <c r="S4717" i="1"/>
  <c r="U4709" i="1"/>
  <c r="S4709" i="1"/>
  <c r="U4701" i="1"/>
  <c r="S4701" i="1"/>
  <c r="U4693" i="1"/>
  <c r="S4693" i="1"/>
  <c r="U4685" i="1"/>
  <c r="S4685" i="1"/>
  <c r="U4677" i="1"/>
  <c r="S4677" i="1"/>
  <c r="U4669" i="1"/>
  <c r="S4669" i="1"/>
  <c r="U4653" i="1"/>
  <c r="S4653" i="1"/>
  <c r="U4637" i="1"/>
  <c r="S4637" i="1"/>
  <c r="U4629" i="1"/>
  <c r="S4629" i="1"/>
  <c r="U4621" i="1"/>
  <c r="S4621" i="1"/>
  <c r="U4613" i="1"/>
  <c r="S4613" i="1"/>
  <c r="U4605" i="1"/>
  <c r="S4605" i="1"/>
  <c r="U4597" i="1"/>
  <c r="S4597" i="1"/>
  <c r="U4589" i="1"/>
  <c r="S4589" i="1"/>
  <c r="U4581" i="1"/>
  <c r="S4581" i="1"/>
  <c r="U4573" i="1"/>
  <c r="S4573" i="1"/>
  <c r="U4541" i="1"/>
  <c r="S4541" i="1"/>
  <c r="U4533" i="1"/>
  <c r="S4533" i="1"/>
  <c r="U4525" i="1"/>
  <c r="S4525" i="1"/>
  <c r="U4517" i="1"/>
  <c r="S4517" i="1"/>
  <c r="U4509" i="1"/>
  <c r="S4509" i="1"/>
  <c r="U4477" i="1"/>
  <c r="S4477" i="1"/>
  <c r="U4469" i="1"/>
  <c r="S4469" i="1"/>
  <c r="U4461" i="1"/>
  <c r="S4461" i="1"/>
  <c r="U4453" i="1"/>
  <c r="S4453" i="1"/>
  <c r="U4445" i="1"/>
  <c r="S4445" i="1"/>
  <c r="U4405" i="1"/>
  <c r="S4405" i="1"/>
  <c r="U4389" i="1"/>
  <c r="S4389" i="1"/>
  <c r="U4349" i="1"/>
  <c r="S4349" i="1"/>
  <c r="U4341" i="1"/>
  <c r="S4341" i="1"/>
  <c r="U4333" i="1"/>
  <c r="S4333" i="1"/>
  <c r="U4325" i="1"/>
  <c r="S4325" i="1"/>
  <c r="U4317" i="1"/>
  <c r="S4317" i="1"/>
  <c r="U4285" i="1"/>
  <c r="S4285" i="1"/>
  <c r="U4277" i="1"/>
  <c r="S4277" i="1"/>
  <c r="U4269" i="1"/>
  <c r="S4269" i="1"/>
  <c r="U4261" i="1"/>
  <c r="S4261" i="1"/>
  <c r="U4253" i="1"/>
  <c r="S4253" i="1"/>
  <c r="U8503" i="1"/>
  <c r="S8503" i="1"/>
  <c r="U8472" i="1"/>
  <c r="S8472" i="1"/>
  <c r="U8409" i="1"/>
  <c r="S8409" i="1"/>
  <c r="U8315" i="1"/>
  <c r="S8315" i="1"/>
  <c r="U8168" i="1"/>
  <c r="S8168" i="1"/>
  <c r="U7961" i="1"/>
  <c r="S7961" i="1"/>
  <c r="U7852" i="1"/>
  <c r="S7852" i="1"/>
  <c r="U7815" i="1"/>
  <c r="S7815" i="1"/>
  <c r="U7607" i="1"/>
  <c r="S7607" i="1"/>
  <c r="U7523" i="1"/>
  <c r="S7523" i="1"/>
  <c r="U7424" i="1"/>
  <c r="S7424" i="1"/>
  <c r="U7323" i="1"/>
  <c r="S7323" i="1"/>
  <c r="U7160" i="1"/>
  <c r="S7160" i="1"/>
  <c r="U7119" i="1"/>
  <c r="S7119" i="1"/>
  <c r="U6680" i="1"/>
  <c r="S6680" i="1"/>
  <c r="U6647" i="1"/>
  <c r="S6647" i="1"/>
  <c r="U6547" i="1"/>
  <c r="S6547" i="1"/>
  <c r="U6388" i="1"/>
  <c r="S6388" i="1"/>
  <c r="U6124" i="1"/>
  <c r="S6124" i="1"/>
  <c r="U5831" i="1"/>
  <c r="S5831" i="1"/>
  <c r="U5771" i="1"/>
  <c r="S5771" i="1"/>
  <c r="U5729" i="1"/>
  <c r="S5729" i="1"/>
  <c r="U5392" i="1"/>
  <c r="S5392" i="1"/>
  <c r="U5348" i="1"/>
  <c r="S5348" i="1"/>
  <c r="U5201" i="1"/>
  <c r="S5201" i="1"/>
  <c r="U5084" i="1"/>
  <c r="S5084" i="1"/>
  <c r="U5055" i="1"/>
  <c r="S5055" i="1"/>
  <c r="U4953" i="1"/>
  <c r="S4953" i="1"/>
  <c r="U4616" i="1"/>
  <c r="S4616" i="1"/>
  <c r="U4279" i="1"/>
  <c r="S4279" i="1"/>
  <c r="U3977" i="1"/>
  <c r="S3977" i="1"/>
  <c r="U3873" i="1"/>
  <c r="S3873" i="1"/>
  <c r="U3609" i="1"/>
  <c r="S3609" i="1"/>
  <c r="U3573" i="1"/>
  <c r="S3573" i="1"/>
  <c r="U3465" i="1"/>
  <c r="S3465" i="1"/>
  <c r="U3360" i="1"/>
  <c r="S3360" i="1"/>
  <c r="U3269" i="1"/>
  <c r="S3269" i="1"/>
  <c r="U2775" i="1"/>
  <c r="S2775" i="1"/>
  <c r="U2591" i="1"/>
  <c r="S2591" i="1"/>
  <c r="U2507" i="1"/>
  <c r="S2507" i="1"/>
  <c r="U2277" i="1"/>
  <c r="S2277" i="1"/>
  <c r="U2184" i="1"/>
  <c r="S2184" i="1"/>
  <c r="U2059" i="1"/>
  <c r="S2059" i="1"/>
  <c r="U1546" i="1"/>
  <c r="S1546" i="1"/>
  <c r="U1306" i="1"/>
  <c r="S1306" i="1"/>
  <c r="U1243" i="1"/>
  <c r="S1243" i="1"/>
  <c r="U1028" i="1"/>
  <c r="S1028" i="1"/>
  <c r="U872" i="1"/>
  <c r="S872" i="1"/>
  <c r="U317" i="1"/>
  <c r="S317" i="1"/>
  <c r="U228" i="1"/>
  <c r="S228" i="1"/>
  <c r="U127" i="1"/>
  <c r="S127" i="1"/>
  <c r="S8644" i="1"/>
  <c r="V8644" i="1" s="1"/>
  <c r="S6271" i="1"/>
  <c r="S3534" i="1"/>
  <c r="U7348" i="1"/>
  <c r="S7348" i="1"/>
  <c r="U7340" i="1"/>
  <c r="S7340" i="1"/>
  <c r="U7332" i="1"/>
  <c r="S7332" i="1"/>
  <c r="U7324" i="1"/>
  <c r="S7324" i="1"/>
  <c r="U7316" i="1"/>
  <c r="S7316" i="1"/>
  <c r="U7284" i="1"/>
  <c r="S7284" i="1"/>
  <c r="U7276" i="1"/>
  <c r="S7276" i="1"/>
  <c r="U7268" i="1"/>
  <c r="S7268" i="1"/>
  <c r="U7260" i="1"/>
  <c r="S7260" i="1"/>
  <c r="U7252" i="1"/>
  <c r="S7252" i="1"/>
  <c r="U7212" i="1"/>
  <c r="S7212" i="1"/>
  <c r="U7196" i="1"/>
  <c r="S7196" i="1"/>
  <c r="U7156" i="1"/>
  <c r="S7156" i="1"/>
  <c r="U7140" i="1"/>
  <c r="S7140" i="1"/>
  <c r="U7124" i="1"/>
  <c r="S7124" i="1"/>
  <c r="U7092" i="1"/>
  <c r="S7092" i="1"/>
  <c r="U7084" i="1"/>
  <c r="S7084" i="1"/>
  <c r="U7076" i="1"/>
  <c r="S7076" i="1"/>
  <c r="U7068" i="1"/>
  <c r="S7068" i="1"/>
  <c r="U7060" i="1"/>
  <c r="S7060" i="1"/>
  <c r="U7028" i="1"/>
  <c r="S7028" i="1"/>
  <c r="U7020" i="1"/>
  <c r="S7020" i="1"/>
  <c r="U7012" i="1"/>
  <c r="S7012" i="1"/>
  <c r="U7004" i="1"/>
  <c r="S7004" i="1"/>
  <c r="U6996" i="1"/>
  <c r="S6996" i="1"/>
  <c r="U6964" i="1"/>
  <c r="S6964" i="1"/>
  <c r="U6948" i="1"/>
  <c r="S6948" i="1"/>
  <c r="U6932" i="1"/>
  <c r="S6932" i="1"/>
  <c r="U6892" i="1"/>
  <c r="S6892" i="1"/>
  <c r="U6876" i="1"/>
  <c r="S6876" i="1"/>
  <c r="U6836" i="1"/>
  <c r="S6836" i="1"/>
  <c r="U6828" i="1"/>
  <c r="S6828" i="1"/>
  <c r="U6820" i="1"/>
  <c r="S6820" i="1"/>
  <c r="U6812" i="1"/>
  <c r="S6812" i="1"/>
  <c r="U6804" i="1"/>
  <c r="S6804" i="1"/>
  <c r="U6772" i="1"/>
  <c r="S6772" i="1"/>
  <c r="U6764" i="1"/>
  <c r="S6764" i="1"/>
  <c r="U6756" i="1"/>
  <c r="S6756" i="1"/>
  <c r="U6748" i="1"/>
  <c r="S6748" i="1"/>
  <c r="U6740" i="1"/>
  <c r="S6740" i="1"/>
  <c r="U6700" i="1"/>
  <c r="S6700" i="1"/>
  <c r="U6684" i="1"/>
  <c r="S6684" i="1"/>
  <c r="U6644" i="1"/>
  <c r="S6644" i="1"/>
  <c r="U6628" i="1"/>
  <c r="S6628" i="1"/>
  <c r="U6612" i="1"/>
  <c r="S6612" i="1"/>
  <c r="U6580" i="1"/>
  <c r="S6580" i="1"/>
  <c r="U6572" i="1"/>
  <c r="S6572" i="1"/>
  <c r="U6564" i="1"/>
  <c r="S6564" i="1"/>
  <c r="U6556" i="1"/>
  <c r="S6556" i="1"/>
  <c r="U6548" i="1"/>
  <c r="S6548" i="1"/>
  <c r="U6516" i="1"/>
  <c r="S6516" i="1"/>
  <c r="U6508" i="1"/>
  <c r="S6508" i="1"/>
  <c r="U6500" i="1"/>
  <c r="S6500" i="1"/>
  <c r="U6492" i="1"/>
  <c r="S6492" i="1"/>
  <c r="U6484" i="1"/>
  <c r="S6484" i="1"/>
  <c r="U6452" i="1"/>
  <c r="S6452" i="1"/>
  <c r="U6436" i="1"/>
  <c r="S6436" i="1"/>
  <c r="U6420" i="1"/>
  <c r="S6420" i="1"/>
  <c r="U6380" i="1"/>
  <c r="S6380" i="1"/>
  <c r="U6364" i="1"/>
  <c r="S6364" i="1"/>
  <c r="U6324" i="1"/>
  <c r="S6324" i="1"/>
  <c r="U6316" i="1"/>
  <c r="S6316" i="1"/>
  <c r="U6308" i="1"/>
  <c r="S6308" i="1"/>
  <c r="U6300" i="1"/>
  <c r="S6300" i="1"/>
  <c r="U6292" i="1"/>
  <c r="S6292" i="1"/>
  <c r="U6260" i="1"/>
  <c r="S6260" i="1"/>
  <c r="U6252" i="1"/>
  <c r="S6252" i="1"/>
  <c r="U6244" i="1"/>
  <c r="S6244" i="1"/>
  <c r="U6236" i="1"/>
  <c r="S6236" i="1"/>
  <c r="U6228" i="1"/>
  <c r="S6228" i="1"/>
  <c r="U6188" i="1"/>
  <c r="S6188" i="1"/>
  <c r="U6172" i="1"/>
  <c r="S6172" i="1"/>
  <c r="U6132" i="1"/>
  <c r="S6132" i="1"/>
  <c r="U6116" i="1"/>
  <c r="S6116" i="1"/>
  <c r="U6100" i="1"/>
  <c r="S6100" i="1"/>
  <c r="U6068" i="1"/>
  <c r="S6068" i="1"/>
  <c r="U6060" i="1"/>
  <c r="S6060" i="1"/>
  <c r="U6052" i="1"/>
  <c r="S6052" i="1"/>
  <c r="U6044" i="1"/>
  <c r="S6044" i="1"/>
  <c r="U6036" i="1"/>
  <c r="S6036" i="1"/>
  <c r="U6004" i="1"/>
  <c r="S6004" i="1"/>
  <c r="U5996" i="1"/>
  <c r="S5996" i="1"/>
  <c r="U5988" i="1"/>
  <c r="S5988" i="1"/>
  <c r="U5980" i="1"/>
  <c r="S5980" i="1"/>
  <c r="U5972" i="1"/>
  <c r="S5972" i="1"/>
  <c r="U5940" i="1"/>
  <c r="S5940" i="1"/>
  <c r="U5924" i="1"/>
  <c r="S5924" i="1"/>
  <c r="U5908" i="1"/>
  <c r="S5908" i="1"/>
  <c r="U5868" i="1"/>
  <c r="S5868" i="1"/>
  <c r="U5852" i="1"/>
  <c r="S5852" i="1"/>
  <c r="U5812" i="1"/>
  <c r="S5812" i="1"/>
  <c r="U5804" i="1"/>
  <c r="S5804" i="1"/>
  <c r="U5796" i="1"/>
  <c r="S5796" i="1"/>
  <c r="U5788" i="1"/>
  <c r="S5788" i="1"/>
  <c r="U5780" i="1"/>
  <c r="S5780" i="1"/>
  <c r="U5748" i="1"/>
  <c r="S5748" i="1"/>
  <c r="U5740" i="1"/>
  <c r="S5740" i="1"/>
  <c r="U5732" i="1"/>
  <c r="S5732" i="1"/>
  <c r="U5724" i="1"/>
  <c r="S5724" i="1"/>
  <c r="U5716" i="1"/>
  <c r="S5716" i="1"/>
  <c r="U5676" i="1"/>
  <c r="S5676" i="1"/>
  <c r="U5660" i="1"/>
  <c r="S5660" i="1"/>
  <c r="U5620" i="1"/>
  <c r="S5620" i="1"/>
  <c r="U5604" i="1"/>
  <c r="S5604" i="1"/>
  <c r="U5588" i="1"/>
  <c r="S5588" i="1"/>
  <c r="U5556" i="1"/>
  <c r="S5556" i="1"/>
  <c r="U5548" i="1"/>
  <c r="S5548" i="1"/>
  <c r="U5540" i="1"/>
  <c r="S5540" i="1"/>
  <c r="U5532" i="1"/>
  <c r="S5532" i="1"/>
  <c r="U5524" i="1"/>
  <c r="S5524" i="1"/>
  <c r="U5492" i="1"/>
  <c r="S5492" i="1"/>
  <c r="U5484" i="1"/>
  <c r="S5484" i="1"/>
  <c r="U5476" i="1"/>
  <c r="S5476" i="1"/>
  <c r="U5468" i="1"/>
  <c r="S5468" i="1"/>
  <c r="U5460" i="1"/>
  <c r="S5460" i="1"/>
  <c r="U5428" i="1"/>
  <c r="S5428" i="1"/>
  <c r="U5412" i="1"/>
  <c r="S5412" i="1"/>
  <c r="U5396" i="1"/>
  <c r="S5396" i="1"/>
  <c r="U5356" i="1"/>
  <c r="S5356" i="1"/>
  <c r="U5340" i="1"/>
  <c r="S5340" i="1"/>
  <c r="U5300" i="1"/>
  <c r="S5300" i="1"/>
  <c r="U5292" i="1"/>
  <c r="S5292" i="1"/>
  <c r="U5284" i="1"/>
  <c r="S5284" i="1"/>
  <c r="U5276" i="1"/>
  <c r="S5276" i="1"/>
  <c r="U5268" i="1"/>
  <c r="S5268" i="1"/>
  <c r="U5236" i="1"/>
  <c r="S5236" i="1"/>
  <c r="U5228" i="1"/>
  <c r="S5228" i="1"/>
  <c r="U5220" i="1"/>
  <c r="S5220" i="1"/>
  <c r="U5212" i="1"/>
  <c r="S5212" i="1"/>
  <c r="U5204" i="1"/>
  <c r="S5204" i="1"/>
  <c r="U5164" i="1"/>
  <c r="S5164" i="1"/>
  <c r="U5148" i="1"/>
  <c r="S5148" i="1"/>
  <c r="U5108" i="1"/>
  <c r="S5108" i="1"/>
  <c r="U5092" i="1"/>
  <c r="S5092" i="1"/>
  <c r="U5076" i="1"/>
  <c r="S5076" i="1"/>
  <c r="U5044" i="1"/>
  <c r="S5044" i="1"/>
  <c r="U5036" i="1"/>
  <c r="S5036" i="1"/>
  <c r="U5028" i="1"/>
  <c r="S5028" i="1"/>
  <c r="U5020" i="1"/>
  <c r="S5020" i="1"/>
  <c r="U5012" i="1"/>
  <c r="S5012" i="1"/>
  <c r="U4980" i="1"/>
  <c r="S4980" i="1"/>
  <c r="U4972" i="1"/>
  <c r="S4972" i="1"/>
  <c r="U4964" i="1"/>
  <c r="S4964" i="1"/>
  <c r="U4956" i="1"/>
  <c r="S4956" i="1"/>
  <c r="U4948" i="1"/>
  <c r="S4948" i="1"/>
  <c r="U4916" i="1"/>
  <c r="S4916" i="1"/>
  <c r="U4900" i="1"/>
  <c r="S4900" i="1"/>
  <c r="U4884" i="1"/>
  <c r="S4884" i="1"/>
  <c r="U4844" i="1"/>
  <c r="S4844" i="1"/>
  <c r="U4828" i="1"/>
  <c r="S4828" i="1"/>
  <c r="U4788" i="1"/>
  <c r="S4788" i="1"/>
  <c r="U4780" i="1"/>
  <c r="S4780" i="1"/>
  <c r="U4772" i="1"/>
  <c r="S4772" i="1"/>
  <c r="U4764" i="1"/>
  <c r="S4764" i="1"/>
  <c r="U4756" i="1"/>
  <c r="S4756" i="1"/>
  <c r="U4724" i="1"/>
  <c r="S4724" i="1"/>
  <c r="U4716" i="1"/>
  <c r="S4716" i="1"/>
  <c r="U4708" i="1"/>
  <c r="S4708" i="1"/>
  <c r="U4700" i="1"/>
  <c r="S4700" i="1"/>
  <c r="U4692" i="1"/>
  <c r="S4692" i="1"/>
  <c r="U4652" i="1"/>
  <c r="S4652" i="1"/>
  <c r="U4636" i="1"/>
  <c r="S4636" i="1"/>
  <c r="U4596" i="1"/>
  <c r="S4596" i="1"/>
  <c r="U4580" i="1"/>
  <c r="S4580" i="1"/>
  <c r="U4564" i="1"/>
  <c r="S4564" i="1"/>
  <c r="U4532" i="1"/>
  <c r="S4532" i="1"/>
  <c r="U4524" i="1"/>
  <c r="S4524" i="1"/>
  <c r="U4516" i="1"/>
  <c r="S4516" i="1"/>
  <c r="U4508" i="1"/>
  <c r="S4508" i="1"/>
  <c r="U4500" i="1"/>
  <c r="S4500" i="1"/>
  <c r="U4468" i="1"/>
  <c r="S4468" i="1"/>
  <c r="U4460" i="1"/>
  <c r="S4460" i="1"/>
  <c r="U4452" i="1"/>
  <c r="S4452" i="1"/>
  <c r="U4444" i="1"/>
  <c r="S4444" i="1"/>
  <c r="U4436" i="1"/>
  <c r="S4436" i="1"/>
  <c r="U4332" i="1"/>
  <c r="S4332" i="1"/>
  <c r="U4316" i="1"/>
  <c r="S4316" i="1"/>
  <c r="U4276" i="1"/>
  <c r="S4276" i="1"/>
  <c r="U4268" i="1"/>
  <c r="S4268" i="1"/>
  <c r="U4260" i="1"/>
  <c r="S4260" i="1"/>
  <c r="U4252" i="1"/>
  <c r="S4252" i="1"/>
  <c r="U4244" i="1"/>
  <c r="S4244" i="1"/>
  <c r="U4212" i="1"/>
  <c r="S4212" i="1"/>
  <c r="U4204" i="1"/>
  <c r="S4204" i="1"/>
  <c r="U4196" i="1"/>
  <c r="S4196" i="1"/>
  <c r="U4188" i="1"/>
  <c r="S4188" i="1"/>
  <c r="U4180" i="1"/>
  <c r="S4180" i="1"/>
  <c r="U4140" i="1"/>
  <c r="S4140" i="1"/>
  <c r="U4124" i="1"/>
  <c r="S4124" i="1"/>
  <c r="U4084" i="1"/>
  <c r="S4084" i="1"/>
  <c r="U4068" i="1"/>
  <c r="S4068" i="1"/>
  <c r="U4052" i="1"/>
  <c r="S4052" i="1"/>
  <c r="U4020" i="1"/>
  <c r="S4020" i="1"/>
  <c r="U4004" i="1"/>
  <c r="S4004" i="1"/>
  <c r="U3956" i="1"/>
  <c r="S3956" i="1"/>
  <c r="U3948" i="1"/>
  <c r="S3948" i="1"/>
  <c r="U3932" i="1"/>
  <c r="S3932" i="1"/>
  <c r="U3884" i="1"/>
  <c r="S3884" i="1"/>
  <c r="U3876" i="1"/>
  <c r="S3876" i="1"/>
  <c r="U3868" i="1"/>
  <c r="S3868" i="1"/>
  <c r="U3828" i="1"/>
  <c r="S3828" i="1"/>
  <c r="U3812" i="1"/>
  <c r="S3812" i="1"/>
  <c r="U3804" i="1"/>
  <c r="S3804" i="1"/>
  <c r="U3764" i="1"/>
  <c r="S3764" i="1"/>
  <c r="U3756" i="1"/>
  <c r="S3756" i="1"/>
  <c r="U3740" i="1"/>
  <c r="S3740" i="1"/>
  <c r="U3700" i="1"/>
  <c r="S3700" i="1"/>
  <c r="U3692" i="1"/>
  <c r="S3692" i="1"/>
  <c r="U3684" i="1"/>
  <c r="S3684" i="1"/>
  <c r="U3636" i="1"/>
  <c r="S3636" i="1"/>
  <c r="U3628" i="1"/>
  <c r="S3628" i="1"/>
  <c r="U3620" i="1"/>
  <c r="S3620" i="1"/>
  <c r="U3612" i="1"/>
  <c r="S3612" i="1"/>
  <c r="U3564" i="1"/>
  <c r="S3564" i="1"/>
  <c r="U3556" i="1"/>
  <c r="S3556" i="1"/>
  <c r="U3548" i="1"/>
  <c r="S3548" i="1"/>
  <c r="U3508" i="1"/>
  <c r="S3508" i="1"/>
  <c r="U3492" i="1"/>
  <c r="S3492" i="1"/>
  <c r="U3444" i="1"/>
  <c r="S3444" i="1"/>
  <c r="U3436" i="1"/>
  <c r="S3436" i="1"/>
  <c r="U3420" i="1"/>
  <c r="S3420" i="1"/>
  <c r="U3372" i="1"/>
  <c r="S3372" i="1"/>
  <c r="U3364" i="1"/>
  <c r="S3364" i="1"/>
  <c r="U3332" i="1"/>
  <c r="S3332" i="1"/>
  <c r="U3300" i="1"/>
  <c r="S3300" i="1"/>
  <c r="U3292" i="1"/>
  <c r="S3292" i="1"/>
  <c r="U3260" i="1"/>
  <c r="S3260" i="1"/>
  <c r="U3228" i="1"/>
  <c r="S3228" i="1"/>
  <c r="U3204" i="1"/>
  <c r="S3204" i="1"/>
  <c r="U3164" i="1"/>
  <c r="S3164" i="1"/>
  <c r="U3156" i="1"/>
  <c r="S3156" i="1"/>
  <c r="U3132" i="1"/>
  <c r="S3132" i="1"/>
  <c r="U3100" i="1"/>
  <c r="S3100" i="1"/>
  <c r="U3092" i="1"/>
  <c r="S3092" i="1"/>
  <c r="U3068" i="1"/>
  <c r="S3068" i="1"/>
  <c r="U3028" i="1"/>
  <c r="S3028" i="1"/>
  <c r="U2988" i="1"/>
  <c r="S2988" i="1"/>
  <c r="U2964" i="1"/>
  <c r="S2964" i="1"/>
  <c r="U2956" i="1"/>
  <c r="S2956" i="1"/>
  <c r="U2924" i="1"/>
  <c r="S2924" i="1"/>
  <c r="U2916" i="1"/>
  <c r="S2916" i="1"/>
  <c r="U2892" i="1"/>
  <c r="S2892" i="1"/>
  <c r="U2884" i="1"/>
  <c r="S2884" i="1"/>
  <c r="U2860" i="1"/>
  <c r="S2860" i="1"/>
  <c r="U2852" i="1"/>
  <c r="S2852" i="1"/>
  <c r="U2820" i="1"/>
  <c r="S2820" i="1"/>
  <c r="U2788" i="1"/>
  <c r="S2788" i="1"/>
  <c r="U2780" i="1"/>
  <c r="S2780" i="1"/>
  <c r="U2748" i="1"/>
  <c r="S2748" i="1"/>
  <c r="U2724" i="1"/>
  <c r="S2724" i="1"/>
  <c r="U2692" i="1"/>
  <c r="S2692" i="1"/>
  <c r="U2684" i="1"/>
  <c r="S2684" i="1"/>
  <c r="U2652" i="1"/>
  <c r="S2652" i="1"/>
  <c r="U2644" i="1"/>
  <c r="S2644" i="1"/>
  <c r="U2620" i="1"/>
  <c r="S2620" i="1"/>
  <c r="U2588" i="1"/>
  <c r="S2588" i="1"/>
  <c r="U2580" i="1"/>
  <c r="S2580" i="1"/>
  <c r="U2516" i="1"/>
  <c r="S2516" i="1"/>
  <c r="U2508" i="1"/>
  <c r="S2508" i="1"/>
  <c r="U2476" i="1"/>
  <c r="S2476" i="1"/>
  <c r="U2444" i="1"/>
  <c r="S2444" i="1"/>
  <c r="U2412" i="1"/>
  <c r="S2412" i="1"/>
  <c r="U2404" i="1"/>
  <c r="S2404" i="1"/>
  <c r="U2372" i="1"/>
  <c r="S2372" i="1"/>
  <c r="U2340" i="1"/>
  <c r="S2340" i="1"/>
  <c r="U2316" i="1"/>
  <c r="S2316" i="1"/>
  <c r="U2308" i="1"/>
  <c r="S2308" i="1"/>
  <c r="U2268" i="1"/>
  <c r="S2268" i="1"/>
  <c r="U2244" i="1"/>
  <c r="S2244" i="1"/>
  <c r="U2236" i="1"/>
  <c r="S2236" i="1"/>
  <c r="U2212" i="1"/>
  <c r="S2212" i="1"/>
  <c r="U2180" i="1"/>
  <c r="S2180" i="1"/>
  <c r="U2172" i="1"/>
  <c r="S2172" i="1"/>
  <c r="U2140" i="1"/>
  <c r="S2140" i="1"/>
  <c r="U2108" i="1"/>
  <c r="S2108" i="1"/>
  <c r="U2076" i="1"/>
  <c r="S2076" i="1"/>
  <c r="U2068" i="1"/>
  <c r="S2068" i="1"/>
  <c r="U2028" i="1"/>
  <c r="S2028" i="1"/>
  <c r="U2004" i="1"/>
  <c r="S2004" i="1"/>
  <c r="U1996" i="1"/>
  <c r="S1996" i="1"/>
  <c r="U1964" i="1"/>
  <c r="S1964" i="1"/>
  <c r="U1932" i="1"/>
  <c r="S1932" i="1"/>
  <c r="U1900" i="1"/>
  <c r="S1900" i="1"/>
  <c r="U1892" i="1"/>
  <c r="S1892" i="1"/>
  <c r="U1860" i="1"/>
  <c r="S1860" i="1"/>
  <c r="U1828" i="1"/>
  <c r="S1828" i="1"/>
  <c r="U1804" i="1"/>
  <c r="S1804" i="1"/>
  <c r="U1756" i="1"/>
  <c r="S1756" i="1"/>
  <c r="U1732" i="1"/>
  <c r="S1732" i="1"/>
  <c r="U1700" i="1"/>
  <c r="S1700" i="1"/>
  <c r="U1692" i="1"/>
  <c r="S1692" i="1"/>
  <c r="U1668" i="1"/>
  <c r="S1668" i="1"/>
  <c r="U1660" i="1"/>
  <c r="S1660" i="1"/>
  <c r="U1628" i="1"/>
  <c r="S1628" i="1"/>
  <c r="U1596" i="1"/>
  <c r="S1596" i="1"/>
  <c r="U1556" i="1"/>
  <c r="S1556" i="1"/>
  <c r="U1532" i="1"/>
  <c r="S1532" i="1"/>
  <c r="U1516" i="1"/>
  <c r="S1516" i="1"/>
  <c r="U1484" i="1"/>
  <c r="S1484" i="1"/>
  <c r="U1452" i="1"/>
  <c r="S1452" i="1"/>
  <c r="U1428" i="1"/>
  <c r="S1428" i="1"/>
  <c r="U1420" i="1"/>
  <c r="S1420" i="1"/>
  <c r="U1348" i="1"/>
  <c r="S1348" i="1"/>
  <c r="U1316" i="1"/>
  <c r="S1316" i="1"/>
  <c r="U1292" i="1"/>
  <c r="S1292" i="1"/>
  <c r="U1244" i="1"/>
  <c r="S1244" i="1"/>
  <c r="U1196" i="1"/>
  <c r="S1196" i="1"/>
  <c r="U1188" i="1"/>
  <c r="S1188" i="1"/>
  <c r="U1172" i="1"/>
  <c r="S1172" i="1"/>
  <c r="U1116" i="1"/>
  <c r="S1116" i="1"/>
  <c r="U1100" i="1"/>
  <c r="S1100" i="1"/>
  <c r="U1068" i="1"/>
  <c r="S1068" i="1"/>
  <c r="U1052" i="1"/>
  <c r="S1052" i="1"/>
  <c r="U1004" i="1"/>
  <c r="S1004" i="1"/>
  <c r="U996" i="1"/>
  <c r="S996" i="1"/>
  <c r="U980" i="1"/>
  <c r="S980" i="1"/>
  <c r="U972" i="1"/>
  <c r="S972" i="1"/>
  <c r="U924" i="1"/>
  <c r="S924" i="1"/>
  <c r="U900" i="1"/>
  <c r="S900" i="1"/>
  <c r="U876" i="1"/>
  <c r="S876" i="1"/>
  <c r="U852" i="1"/>
  <c r="S852" i="1"/>
  <c r="U828" i="1"/>
  <c r="S828" i="1"/>
  <c r="U812" i="1"/>
  <c r="V1197" i="1"/>
  <c r="S812" i="1"/>
  <c r="U804" i="1"/>
  <c r="S804" i="1"/>
  <c r="U756" i="1"/>
  <c r="S756" i="1"/>
  <c r="U740" i="1"/>
  <c r="S740" i="1"/>
  <c r="U652" i="1"/>
  <c r="S652" i="1"/>
  <c r="U596" i="1"/>
  <c r="S596" i="1"/>
  <c r="U580" i="1"/>
  <c r="S580" i="1"/>
  <c r="U572" i="1"/>
  <c r="S572" i="1"/>
  <c r="U556" i="1"/>
  <c r="S556" i="1"/>
  <c r="U508" i="1"/>
  <c r="S508" i="1"/>
  <c r="U500" i="1"/>
  <c r="S500" i="1"/>
  <c r="U484" i="1"/>
  <c r="S484" i="1"/>
  <c r="U436" i="1"/>
  <c r="S436" i="1"/>
  <c r="U412" i="1"/>
  <c r="S412" i="1"/>
  <c r="U348" i="1"/>
  <c r="S348" i="1"/>
  <c r="U324" i="1"/>
  <c r="S324" i="1"/>
  <c r="U300" i="1"/>
  <c r="S300" i="1"/>
  <c r="U268" i="1"/>
  <c r="S268" i="1"/>
  <c r="U244" i="1"/>
  <c r="S244" i="1"/>
  <c r="U212" i="1"/>
  <c r="S212" i="1"/>
  <c r="U180" i="1"/>
  <c r="S180" i="1"/>
  <c r="U140" i="1"/>
  <c r="S140" i="1"/>
  <c r="U108" i="1"/>
  <c r="S108" i="1"/>
  <c r="U76" i="1"/>
  <c r="S76" i="1"/>
  <c r="U36" i="1"/>
  <c r="S36" i="1"/>
  <c r="U8743" i="1"/>
  <c r="S8743" i="1"/>
  <c r="U8524" i="1"/>
  <c r="S8524" i="1"/>
  <c r="U8440" i="1"/>
  <c r="S8440" i="1"/>
  <c r="U7888" i="1"/>
  <c r="S7888" i="1"/>
  <c r="U7705" i="1"/>
  <c r="S7705" i="1"/>
  <c r="U7596" i="1"/>
  <c r="S7596" i="1"/>
  <c r="U7559" i="1"/>
  <c r="S7559" i="1"/>
  <c r="U7192" i="1"/>
  <c r="S7192" i="1"/>
  <c r="U7059" i="1"/>
  <c r="S7059" i="1"/>
  <c r="U6900" i="1"/>
  <c r="S6900" i="1"/>
  <c r="U6636" i="1"/>
  <c r="S6636" i="1"/>
  <c r="U6343" i="1"/>
  <c r="S6343" i="1"/>
  <c r="U6283" i="1"/>
  <c r="S6283" i="1"/>
  <c r="U6241" i="1"/>
  <c r="S6241" i="1"/>
  <c r="U5904" i="1"/>
  <c r="S5904" i="1"/>
  <c r="U5860" i="1"/>
  <c r="S5860" i="1"/>
  <c r="U5713" i="1"/>
  <c r="S5713" i="1"/>
  <c r="U5596" i="1"/>
  <c r="S5596" i="1"/>
  <c r="U5567" i="1"/>
  <c r="S5567" i="1"/>
  <c r="U5465" i="1"/>
  <c r="S5465" i="1"/>
  <c r="U5128" i="1"/>
  <c r="S5128" i="1"/>
  <c r="U4791" i="1"/>
  <c r="S4791" i="1"/>
  <c r="U4527" i="1"/>
  <c r="S4527" i="1"/>
  <c r="U4425" i="1"/>
  <c r="S4425" i="1"/>
  <c r="U4308" i="1"/>
  <c r="S4308" i="1"/>
  <c r="U4267" i="1"/>
  <c r="S4267" i="1"/>
  <c r="U4193" i="1"/>
  <c r="S4193" i="1"/>
  <c r="U3645" i="1"/>
  <c r="S3645" i="1"/>
  <c r="U3091" i="1"/>
  <c r="S3091" i="1"/>
  <c r="U2915" i="1"/>
  <c r="S2915" i="1"/>
  <c r="U2828" i="1"/>
  <c r="S2828" i="1"/>
  <c r="U2683" i="1"/>
  <c r="S2683" i="1"/>
  <c r="U2368" i="1"/>
  <c r="S2368" i="1"/>
  <c r="U2151" i="1"/>
  <c r="S2151" i="1"/>
  <c r="U1920" i="1"/>
  <c r="S1920" i="1"/>
  <c r="U1868" i="1"/>
  <c r="S1868" i="1"/>
  <c r="U1512" i="1"/>
  <c r="S1512" i="1"/>
  <c r="U991" i="1"/>
  <c r="S991" i="1"/>
  <c r="U615" i="1"/>
  <c r="S615" i="1"/>
  <c r="S8516" i="1"/>
  <c r="V8516" i="1" s="1"/>
  <c r="S7606" i="1"/>
  <c r="V7606" i="1" s="1"/>
  <c r="U8756" i="1"/>
  <c r="S8756" i="1"/>
  <c r="U8740" i="1"/>
  <c r="S8740" i="1"/>
  <c r="U8716" i="1"/>
  <c r="S8716" i="1"/>
  <c r="U8684" i="1"/>
  <c r="S8684" i="1"/>
  <c r="U8612" i="1"/>
  <c r="S8612" i="1"/>
  <c r="U8588" i="1"/>
  <c r="S8588" i="1"/>
  <c r="U8548" i="1"/>
  <c r="S8548" i="1"/>
  <c r="U8532" i="1"/>
  <c r="S8532" i="1"/>
  <c r="U8484" i="1"/>
  <c r="S8484" i="1"/>
  <c r="U8468" i="1"/>
  <c r="S8468" i="1"/>
  <c r="U8436" i="1"/>
  <c r="S8436" i="1"/>
  <c r="U8428" i="1"/>
  <c r="S8428" i="1"/>
  <c r="U8404" i="1"/>
  <c r="S8404" i="1"/>
  <c r="U8372" i="1"/>
  <c r="S8372" i="1"/>
  <c r="U8364" i="1"/>
  <c r="S8364" i="1"/>
  <c r="U8340" i="1"/>
  <c r="S8340" i="1"/>
  <c r="U8332" i="1"/>
  <c r="S8332" i="1"/>
  <c r="U8308" i="1"/>
  <c r="S8308" i="1"/>
  <c r="U8300" i="1"/>
  <c r="S8300" i="1"/>
  <c r="U8292" i="1"/>
  <c r="S8292" i="1"/>
  <c r="U8276" i="1"/>
  <c r="S8276" i="1"/>
  <c r="U8268" i="1"/>
  <c r="S8268" i="1"/>
  <c r="U8236" i="1"/>
  <c r="S8236" i="1"/>
  <c r="U8100" i="1"/>
  <c r="S8100" i="1"/>
  <c r="U8092" i="1"/>
  <c r="S8092" i="1"/>
  <c r="U8084" i="1"/>
  <c r="S8084" i="1"/>
  <c r="U8052" i="1"/>
  <c r="S8052" i="1"/>
  <c r="U8044" i="1"/>
  <c r="S8044" i="1"/>
  <c r="U8036" i="1"/>
  <c r="S8036" i="1"/>
  <c r="U8028" i="1"/>
  <c r="S8028" i="1"/>
  <c r="U8012" i="1"/>
  <c r="S8012" i="1"/>
  <c r="U7988" i="1"/>
  <c r="S7988" i="1"/>
  <c r="U7980" i="1"/>
  <c r="S7980" i="1"/>
  <c r="U7964" i="1"/>
  <c r="S7964" i="1"/>
  <c r="U7956" i="1"/>
  <c r="S7956" i="1"/>
  <c r="U7916" i="1"/>
  <c r="S7916" i="1"/>
  <c r="U7908" i="1"/>
  <c r="S7908" i="1"/>
  <c r="U7892" i="1"/>
  <c r="S7892" i="1"/>
  <c r="U7884" i="1"/>
  <c r="S7884" i="1"/>
  <c r="U7860" i="1"/>
  <c r="S7860" i="1"/>
  <c r="U7844" i="1"/>
  <c r="S7844" i="1"/>
  <c r="U7836" i="1"/>
  <c r="S7836" i="1"/>
  <c r="U7828" i="1"/>
  <c r="S7828" i="1"/>
  <c r="U7820" i="1"/>
  <c r="S7820" i="1"/>
  <c r="U7796" i="1"/>
  <c r="S7796" i="1"/>
  <c r="U7788" i="1"/>
  <c r="S7788" i="1"/>
  <c r="U7780" i="1"/>
  <c r="S7780" i="1"/>
  <c r="U7772" i="1"/>
  <c r="S7772" i="1"/>
  <c r="U7756" i="1"/>
  <c r="S7756" i="1"/>
  <c r="U7732" i="1"/>
  <c r="S7732" i="1"/>
  <c r="U7724" i="1"/>
  <c r="S7724" i="1"/>
  <c r="U7708" i="1"/>
  <c r="S7708" i="1"/>
  <c r="U7700" i="1"/>
  <c r="S7700" i="1"/>
  <c r="U7660" i="1"/>
  <c r="S7660" i="1"/>
  <c r="U7652" i="1"/>
  <c r="S7652" i="1"/>
  <c r="U7636" i="1"/>
  <c r="S7636" i="1"/>
  <c r="U7628" i="1"/>
  <c r="S7628" i="1"/>
  <c r="U7604" i="1"/>
  <c r="S7604" i="1"/>
  <c r="U7588" i="1"/>
  <c r="S7588" i="1"/>
  <c r="U7580" i="1"/>
  <c r="S7580" i="1"/>
  <c r="U7572" i="1"/>
  <c r="S7572" i="1"/>
  <c r="U7564" i="1"/>
  <c r="S7564" i="1"/>
  <c r="U7532" i="1"/>
  <c r="S7532" i="1"/>
  <c r="U7524" i="1"/>
  <c r="S7524" i="1"/>
  <c r="U7516" i="1"/>
  <c r="S7516" i="1"/>
  <c r="U7500" i="1"/>
  <c r="S7500" i="1"/>
  <c r="U7476" i="1"/>
  <c r="S7476" i="1"/>
  <c r="U7468" i="1"/>
  <c r="S7468" i="1"/>
  <c r="U7452" i="1"/>
  <c r="S7452" i="1"/>
  <c r="U7444" i="1"/>
  <c r="S7444" i="1"/>
  <c r="U7404" i="1"/>
  <c r="S7404" i="1"/>
  <c r="U7388" i="1"/>
  <c r="S7388" i="1"/>
  <c r="U4372" i="1"/>
  <c r="S4372" i="1"/>
  <c r="U11" i="1"/>
  <c r="S11" i="1"/>
  <c r="U8747" i="1"/>
  <c r="S8747" i="1"/>
  <c r="U8739" i="1"/>
  <c r="S8739" i="1"/>
  <c r="U8715" i="1"/>
  <c r="S8715" i="1"/>
  <c r="U8707" i="1"/>
  <c r="S8707" i="1"/>
  <c r="U8683" i="1"/>
  <c r="S8683" i="1"/>
  <c r="U8675" i="1"/>
  <c r="S8675" i="1"/>
  <c r="U8667" i="1"/>
  <c r="S8667" i="1"/>
  <c r="U8651" i="1"/>
  <c r="S8651" i="1"/>
  <c r="U8643" i="1"/>
  <c r="S8643" i="1"/>
  <c r="U8635" i="1"/>
  <c r="S8635" i="1"/>
  <c r="U8611" i="1"/>
  <c r="S8611" i="1"/>
  <c r="U8603" i="1"/>
  <c r="S8603" i="1"/>
  <c r="U8579" i="1"/>
  <c r="S8579" i="1"/>
  <c r="U8571" i="1"/>
  <c r="S8571" i="1"/>
  <c r="U8547" i="1"/>
  <c r="S8547" i="1"/>
  <c r="U8539" i="1"/>
  <c r="S8539" i="1"/>
  <c r="U8531" i="1"/>
  <c r="S8531" i="1"/>
  <c r="U8515" i="1"/>
  <c r="S8515" i="1"/>
  <c r="U8507" i="1"/>
  <c r="S8507" i="1"/>
  <c r="U8475" i="1"/>
  <c r="S8475" i="1"/>
  <c r="U8467" i="1"/>
  <c r="S8467" i="1"/>
  <c r="U8443" i="1"/>
  <c r="S8443" i="1"/>
  <c r="U8427" i="1"/>
  <c r="S8427" i="1"/>
  <c r="U8411" i="1"/>
  <c r="S8411" i="1"/>
  <c r="U8403" i="1"/>
  <c r="S8403" i="1"/>
  <c r="U8395" i="1"/>
  <c r="S8395" i="1"/>
  <c r="U8379" i="1"/>
  <c r="S8379" i="1"/>
  <c r="U8363" i="1"/>
  <c r="S8363" i="1"/>
  <c r="U8339" i="1"/>
  <c r="S8339" i="1"/>
  <c r="U8331" i="1"/>
  <c r="S8331" i="1"/>
  <c r="U8299" i="1"/>
  <c r="S8299" i="1"/>
  <c r="U8291" i="1"/>
  <c r="S8291" i="1"/>
  <c r="U8275" i="1"/>
  <c r="S8275" i="1"/>
  <c r="U8267" i="1"/>
  <c r="S8267" i="1"/>
  <c r="U8259" i="1"/>
  <c r="S8259" i="1"/>
  <c r="U8235" i="1"/>
  <c r="S8235" i="1"/>
  <c r="U8227" i="1"/>
  <c r="S8227" i="1"/>
  <c r="U8203" i="1"/>
  <c r="S8203" i="1"/>
  <c r="U8195" i="1"/>
  <c r="S8195" i="1"/>
  <c r="U8171" i="1"/>
  <c r="S8171" i="1"/>
  <c r="U8163" i="1"/>
  <c r="S8163" i="1"/>
  <c r="U8155" i="1"/>
  <c r="S8155" i="1"/>
  <c r="U8139" i="1"/>
  <c r="S8139" i="1"/>
  <c r="U8131" i="1"/>
  <c r="S8131" i="1"/>
  <c r="U8123" i="1"/>
  <c r="S8123" i="1"/>
  <c r="U8099" i="1"/>
  <c r="S8099" i="1"/>
  <c r="U8091" i="1"/>
  <c r="S8091" i="1"/>
  <c r="U8075" i="1"/>
  <c r="S8075" i="1"/>
  <c r="U8043" i="1"/>
  <c r="S8043" i="1"/>
  <c r="U8027" i="1"/>
  <c r="S8027" i="1"/>
  <c r="U8011" i="1"/>
  <c r="S8011" i="1"/>
  <c r="U8003" i="1"/>
  <c r="S8003" i="1"/>
  <c r="U7979" i="1"/>
  <c r="S7979" i="1"/>
  <c r="U7963" i="1"/>
  <c r="S7963" i="1"/>
  <c r="U7955" i="1"/>
  <c r="S7955" i="1"/>
  <c r="U7939" i="1"/>
  <c r="S7939" i="1"/>
  <c r="U7915" i="1"/>
  <c r="S7915" i="1"/>
  <c r="U7907" i="1"/>
  <c r="S7907" i="1"/>
  <c r="U7891" i="1"/>
  <c r="S7891" i="1"/>
  <c r="U7883" i="1"/>
  <c r="S7883" i="1"/>
  <c r="U7843" i="1"/>
  <c r="S7843" i="1"/>
  <c r="U7835" i="1"/>
  <c r="S7835" i="1"/>
  <c r="U7819" i="1"/>
  <c r="S7819" i="1"/>
  <c r="U7787" i="1"/>
  <c r="S7787" i="1"/>
  <c r="U7771" i="1"/>
  <c r="S7771" i="1"/>
  <c r="U7755" i="1"/>
  <c r="S7755" i="1"/>
  <c r="U7747" i="1"/>
  <c r="S7747" i="1"/>
  <c r="U7723" i="1"/>
  <c r="S7723" i="1"/>
  <c r="U7707" i="1"/>
  <c r="S7707" i="1"/>
  <c r="U7699" i="1"/>
  <c r="S7699" i="1"/>
  <c r="U7683" i="1"/>
  <c r="S7683" i="1"/>
  <c r="U7659" i="1"/>
  <c r="S7659" i="1"/>
  <c r="U7651" i="1"/>
  <c r="S7651" i="1"/>
  <c r="U7635" i="1"/>
  <c r="S7635" i="1"/>
  <c r="U7627" i="1"/>
  <c r="S7627" i="1"/>
  <c r="U7587" i="1"/>
  <c r="S7587" i="1"/>
  <c r="U7579" i="1"/>
  <c r="S7579" i="1"/>
  <c r="U7563" i="1"/>
  <c r="S7563" i="1"/>
  <c r="U7531" i="1"/>
  <c r="S7531" i="1"/>
  <c r="U7515" i="1"/>
  <c r="S7515" i="1"/>
  <c r="U7499" i="1"/>
  <c r="S7499" i="1"/>
  <c r="U7491" i="1"/>
  <c r="S7491" i="1"/>
  <c r="U7467" i="1"/>
  <c r="S7467" i="1"/>
  <c r="U7451" i="1"/>
  <c r="S7451" i="1"/>
  <c r="U7443" i="1"/>
  <c r="S7443" i="1"/>
  <c r="U7427" i="1"/>
  <c r="S7427" i="1"/>
  <c r="U7403" i="1"/>
  <c r="S7403" i="1"/>
  <c r="U7387" i="1"/>
  <c r="S7387" i="1"/>
  <c r="U7371" i="1"/>
  <c r="S7371" i="1"/>
  <c r="U7331" i="1"/>
  <c r="S7331" i="1"/>
  <c r="U7315" i="1"/>
  <c r="S7315" i="1"/>
  <c r="U7275" i="1"/>
  <c r="S7275" i="1"/>
  <c r="U7267" i="1"/>
  <c r="S7267" i="1"/>
  <c r="U7259" i="1"/>
  <c r="S7259" i="1"/>
  <c r="U7251" i="1"/>
  <c r="S7251" i="1"/>
  <c r="U7243" i="1"/>
  <c r="S7243" i="1"/>
  <c r="U7211" i="1"/>
  <c r="S7211" i="1"/>
  <c r="U7195" i="1"/>
  <c r="S7195" i="1"/>
  <c r="U7179" i="1"/>
  <c r="S7179" i="1"/>
  <c r="U7139" i="1"/>
  <c r="S7139" i="1"/>
  <c r="U7123" i="1"/>
  <c r="S7123" i="1"/>
  <c r="U7083" i="1"/>
  <c r="S7083" i="1"/>
  <c r="U7067" i="1"/>
  <c r="S7067" i="1"/>
  <c r="U7051" i="1"/>
  <c r="S7051" i="1"/>
  <c r="U7019" i="1"/>
  <c r="S7019" i="1"/>
  <c r="U7011" i="1"/>
  <c r="S7011" i="1"/>
  <c r="U7003" i="1"/>
  <c r="S7003" i="1"/>
  <c r="U6995" i="1"/>
  <c r="S6995" i="1"/>
  <c r="U6987" i="1"/>
  <c r="S6987" i="1"/>
  <c r="U6947" i="1"/>
  <c r="S6947" i="1"/>
  <c r="U6931" i="1"/>
  <c r="S6931" i="1"/>
  <c r="U6891" i="1"/>
  <c r="S6891" i="1"/>
  <c r="U6875" i="1"/>
  <c r="S6875" i="1"/>
  <c r="U6859" i="1"/>
  <c r="S6859" i="1"/>
  <c r="U6819" i="1"/>
  <c r="S6819" i="1"/>
  <c r="U6803" i="1"/>
  <c r="S6803" i="1"/>
  <c r="U6763" i="1"/>
  <c r="S6763" i="1"/>
  <c r="U6755" i="1"/>
  <c r="S6755" i="1"/>
  <c r="U6747" i="1"/>
  <c r="S6747" i="1"/>
  <c r="U6739" i="1"/>
  <c r="S6739" i="1"/>
  <c r="U6731" i="1"/>
  <c r="S6731" i="1"/>
  <c r="U6699" i="1"/>
  <c r="S6699" i="1"/>
  <c r="U6683" i="1"/>
  <c r="S6683" i="1"/>
  <c r="U6667" i="1"/>
  <c r="S6667" i="1"/>
  <c r="U6627" i="1"/>
  <c r="S6627" i="1"/>
  <c r="U6611" i="1"/>
  <c r="S6611" i="1"/>
  <c r="U6571" i="1"/>
  <c r="S6571" i="1"/>
  <c r="U6555" i="1"/>
  <c r="S6555" i="1"/>
  <c r="U6539" i="1"/>
  <c r="S6539" i="1"/>
  <c r="U6507" i="1"/>
  <c r="S6507" i="1"/>
  <c r="U6499" i="1"/>
  <c r="S6499" i="1"/>
  <c r="U6491" i="1"/>
  <c r="S6491" i="1"/>
  <c r="U6483" i="1"/>
  <c r="S6483" i="1"/>
  <c r="U6475" i="1"/>
  <c r="S6475" i="1"/>
  <c r="U6435" i="1"/>
  <c r="S6435" i="1"/>
  <c r="U6419" i="1"/>
  <c r="S6419" i="1"/>
  <c r="U6379" i="1"/>
  <c r="S6379" i="1"/>
  <c r="U6363" i="1"/>
  <c r="S6363" i="1"/>
  <c r="U6347" i="1"/>
  <c r="S6347" i="1"/>
  <c r="U6307" i="1"/>
  <c r="S6307" i="1"/>
  <c r="U6291" i="1"/>
  <c r="S6291" i="1"/>
  <c r="U6251" i="1"/>
  <c r="S6251" i="1"/>
  <c r="U6243" i="1"/>
  <c r="S6243" i="1"/>
  <c r="U6235" i="1"/>
  <c r="S6235" i="1"/>
  <c r="U6227" i="1"/>
  <c r="S6227" i="1"/>
  <c r="U6219" i="1"/>
  <c r="S6219" i="1"/>
  <c r="U6187" i="1"/>
  <c r="S6187" i="1"/>
  <c r="U6171" i="1"/>
  <c r="S6171" i="1"/>
  <c r="U6155" i="1"/>
  <c r="S6155" i="1"/>
  <c r="U6115" i="1"/>
  <c r="S6115" i="1"/>
  <c r="U6099" i="1"/>
  <c r="S6099" i="1"/>
  <c r="U6059" i="1"/>
  <c r="S6059" i="1"/>
  <c r="U6043" i="1"/>
  <c r="S6043" i="1"/>
  <c r="U6027" i="1"/>
  <c r="S6027" i="1"/>
  <c r="U5995" i="1"/>
  <c r="S5995" i="1"/>
  <c r="U5987" i="1"/>
  <c r="S5987" i="1"/>
  <c r="U5979" i="1"/>
  <c r="S5979" i="1"/>
  <c r="U5971" i="1"/>
  <c r="S5971" i="1"/>
  <c r="U5963" i="1"/>
  <c r="S5963" i="1"/>
  <c r="U5923" i="1"/>
  <c r="S5923" i="1"/>
  <c r="U5907" i="1"/>
  <c r="S5907" i="1"/>
  <c r="U5867" i="1"/>
  <c r="S5867" i="1"/>
  <c r="U5851" i="1"/>
  <c r="S5851" i="1"/>
  <c r="U5835" i="1"/>
  <c r="S5835" i="1"/>
  <c r="U5795" i="1"/>
  <c r="S5795" i="1"/>
  <c r="U5779" i="1"/>
  <c r="S5779" i="1"/>
  <c r="U5739" i="1"/>
  <c r="S5739" i="1"/>
  <c r="U5731" i="1"/>
  <c r="S5731" i="1"/>
  <c r="U5723" i="1"/>
  <c r="S5723" i="1"/>
  <c r="U5715" i="1"/>
  <c r="S5715" i="1"/>
  <c r="U5707" i="1"/>
  <c r="S5707" i="1"/>
  <c r="U5675" i="1"/>
  <c r="S5675" i="1"/>
  <c r="U5659" i="1"/>
  <c r="S5659" i="1"/>
  <c r="U5643" i="1"/>
  <c r="S5643" i="1"/>
  <c r="U5603" i="1"/>
  <c r="S5603" i="1"/>
  <c r="U5587" i="1"/>
  <c r="S5587" i="1"/>
  <c r="U5547" i="1"/>
  <c r="S5547" i="1"/>
  <c r="U5531" i="1"/>
  <c r="S5531" i="1"/>
  <c r="U5515" i="1"/>
  <c r="S5515" i="1"/>
  <c r="U5483" i="1"/>
  <c r="S5483" i="1"/>
  <c r="U5475" i="1"/>
  <c r="S5475" i="1"/>
  <c r="U5467" i="1"/>
  <c r="S5467" i="1"/>
  <c r="U5459" i="1"/>
  <c r="S5459" i="1"/>
  <c r="U5451" i="1"/>
  <c r="S5451" i="1"/>
  <c r="U5411" i="1"/>
  <c r="S5411" i="1"/>
  <c r="U5395" i="1"/>
  <c r="S5395" i="1"/>
  <c r="U5355" i="1"/>
  <c r="S5355" i="1"/>
  <c r="U5339" i="1"/>
  <c r="S5339" i="1"/>
  <c r="U5323" i="1"/>
  <c r="S5323" i="1"/>
  <c r="U5283" i="1"/>
  <c r="S5283" i="1"/>
  <c r="U5267" i="1"/>
  <c r="S5267" i="1"/>
  <c r="U5227" i="1"/>
  <c r="S5227" i="1"/>
  <c r="U5219" i="1"/>
  <c r="S5219" i="1"/>
  <c r="U5211" i="1"/>
  <c r="S5211" i="1"/>
  <c r="U5203" i="1"/>
  <c r="S5203" i="1"/>
  <c r="U5195" i="1"/>
  <c r="S5195" i="1"/>
  <c r="U5163" i="1"/>
  <c r="S5163" i="1"/>
  <c r="U5147" i="1"/>
  <c r="S5147" i="1"/>
  <c r="U5131" i="1"/>
  <c r="S5131" i="1"/>
  <c r="U5091" i="1"/>
  <c r="S5091" i="1"/>
  <c r="U5075" i="1"/>
  <c r="S5075" i="1"/>
  <c r="U5035" i="1"/>
  <c r="S5035" i="1"/>
  <c r="U5019" i="1"/>
  <c r="S5019" i="1"/>
  <c r="U5003" i="1"/>
  <c r="S5003" i="1"/>
  <c r="U4971" i="1"/>
  <c r="S4971" i="1"/>
  <c r="U4963" i="1"/>
  <c r="S4963" i="1"/>
  <c r="U4955" i="1"/>
  <c r="S4955" i="1"/>
  <c r="U4947" i="1"/>
  <c r="S4947" i="1"/>
  <c r="U4939" i="1"/>
  <c r="S4939" i="1"/>
  <c r="U4899" i="1"/>
  <c r="S4899" i="1"/>
  <c r="U4883" i="1"/>
  <c r="S4883" i="1"/>
  <c r="U4843" i="1"/>
  <c r="S4843" i="1"/>
  <c r="U4827" i="1"/>
  <c r="S4827" i="1"/>
  <c r="U4811" i="1"/>
  <c r="S4811" i="1"/>
  <c r="U4771" i="1"/>
  <c r="S4771" i="1"/>
  <c r="U4755" i="1"/>
  <c r="S4755" i="1"/>
  <c r="U4715" i="1"/>
  <c r="S4715" i="1"/>
  <c r="U4707" i="1"/>
  <c r="S4707" i="1"/>
  <c r="U4699" i="1"/>
  <c r="S4699" i="1"/>
  <c r="U4691" i="1"/>
  <c r="S4691" i="1"/>
  <c r="U4683" i="1"/>
  <c r="S4683" i="1"/>
  <c r="U4651" i="1"/>
  <c r="S4651" i="1"/>
  <c r="U4635" i="1"/>
  <c r="S4635" i="1"/>
  <c r="U4619" i="1"/>
  <c r="S4619" i="1"/>
  <c r="U4579" i="1"/>
  <c r="S4579" i="1"/>
  <c r="U4563" i="1"/>
  <c r="S4563" i="1"/>
  <c r="U4523" i="1"/>
  <c r="S4523" i="1"/>
  <c r="U4507" i="1"/>
  <c r="S4507" i="1"/>
  <c r="U4491" i="1"/>
  <c r="S4491" i="1"/>
  <c r="U4459" i="1"/>
  <c r="S4459" i="1"/>
  <c r="U4451" i="1"/>
  <c r="S4451" i="1"/>
  <c r="U4443" i="1"/>
  <c r="S4443" i="1"/>
  <c r="U4435" i="1"/>
  <c r="S4435" i="1"/>
  <c r="U4427" i="1"/>
  <c r="S4427" i="1"/>
  <c r="U4387" i="1"/>
  <c r="S4387" i="1"/>
  <c r="U4371" i="1"/>
  <c r="S4371" i="1"/>
  <c r="U4331" i="1"/>
  <c r="S4331" i="1"/>
  <c r="U4315" i="1"/>
  <c r="S4315" i="1"/>
  <c r="U4299" i="1"/>
  <c r="S4299" i="1"/>
  <c r="U4259" i="1"/>
  <c r="S4259" i="1"/>
  <c r="U4243" i="1"/>
  <c r="S4243" i="1"/>
  <c r="U4203" i="1"/>
  <c r="S4203" i="1"/>
  <c r="U4195" i="1"/>
  <c r="S4195" i="1"/>
  <c r="U4187" i="1"/>
  <c r="S4187" i="1"/>
  <c r="U4179" i="1"/>
  <c r="S4179" i="1"/>
  <c r="U4171" i="1"/>
  <c r="S4171" i="1"/>
  <c r="U4139" i="1"/>
  <c r="S4139" i="1"/>
  <c r="U4123" i="1"/>
  <c r="S4123" i="1"/>
  <c r="U4107" i="1"/>
  <c r="S4107" i="1"/>
  <c r="U4067" i="1"/>
  <c r="S4067" i="1"/>
  <c r="U4051" i="1"/>
  <c r="S4051" i="1"/>
  <c r="U4003" i="1"/>
  <c r="S4003" i="1"/>
  <c r="U3987" i="1"/>
  <c r="S3987" i="1"/>
  <c r="U3947" i="1"/>
  <c r="S3947" i="1"/>
  <c r="U3931" i="1"/>
  <c r="S3931" i="1"/>
  <c r="U3883" i="1"/>
  <c r="S3883" i="1"/>
  <c r="U3875" i="1"/>
  <c r="S3875" i="1"/>
  <c r="U3867" i="1"/>
  <c r="S3867" i="1"/>
  <c r="U3859" i="1"/>
  <c r="S3859" i="1"/>
  <c r="U3811" i="1"/>
  <c r="S3811" i="1"/>
  <c r="U3795" i="1"/>
  <c r="S3795" i="1"/>
  <c r="U3755" i="1"/>
  <c r="S3755" i="1"/>
  <c r="U3739" i="1"/>
  <c r="S3739" i="1"/>
  <c r="U3691" i="1"/>
  <c r="S3691" i="1"/>
  <c r="U3683" i="1"/>
  <c r="S3683" i="1"/>
  <c r="U3667" i="1"/>
  <c r="S3667" i="1"/>
  <c r="U3619" i="1"/>
  <c r="S3619" i="1"/>
  <c r="U3611" i="1"/>
  <c r="S3611" i="1"/>
  <c r="U3563" i="1"/>
  <c r="S3563" i="1"/>
  <c r="U3547" i="1"/>
  <c r="S3547" i="1"/>
  <c r="U3539" i="1"/>
  <c r="S3539" i="1"/>
  <c r="U3491" i="1"/>
  <c r="S3491" i="1"/>
  <c r="U3475" i="1"/>
  <c r="S3475" i="1"/>
  <c r="U3435" i="1"/>
  <c r="S3435" i="1"/>
  <c r="U3419" i="1"/>
  <c r="S3419" i="1"/>
  <c r="U3371" i="1"/>
  <c r="S3371" i="1"/>
  <c r="U3363" i="1"/>
  <c r="S3363" i="1"/>
  <c r="U3331" i="1"/>
  <c r="S3331" i="1"/>
  <c r="U3323" i="1"/>
  <c r="S3323" i="1"/>
  <c r="U3299" i="1"/>
  <c r="S3299" i="1"/>
  <c r="U3291" i="1"/>
  <c r="S3291" i="1"/>
  <c r="U3259" i="1"/>
  <c r="S3259" i="1"/>
  <c r="U3227" i="1"/>
  <c r="S3227" i="1"/>
  <c r="U3219" i="1"/>
  <c r="S3219" i="1"/>
  <c r="U3187" i="1"/>
  <c r="S3187" i="1"/>
  <c r="U3155" i="1"/>
  <c r="S3155" i="1"/>
  <c r="U3131" i="1"/>
  <c r="S3131" i="1"/>
  <c r="U3059" i="1"/>
  <c r="S3059" i="1"/>
  <c r="U3027" i="1"/>
  <c r="S3027" i="1"/>
  <c r="U2995" i="1"/>
  <c r="S2995" i="1"/>
  <c r="U2955" i="1"/>
  <c r="S2955" i="1"/>
  <c r="U2891" i="1"/>
  <c r="S2891" i="1"/>
  <c r="U2883" i="1"/>
  <c r="S2883" i="1"/>
  <c r="U2851" i="1"/>
  <c r="S2851" i="1"/>
  <c r="U2819" i="1"/>
  <c r="S2819" i="1"/>
  <c r="U2811" i="1"/>
  <c r="S2811" i="1"/>
  <c r="U2787" i="1"/>
  <c r="S2787" i="1"/>
  <c r="U2779" i="1"/>
  <c r="S2779" i="1"/>
  <c r="U2747" i="1"/>
  <c r="S2747" i="1"/>
  <c r="U2707" i="1"/>
  <c r="S2707" i="1"/>
  <c r="U2675" i="1"/>
  <c r="S2675" i="1"/>
  <c r="U2651" i="1"/>
  <c r="S2651" i="1"/>
  <c r="U2643" i="1"/>
  <c r="S2643" i="1"/>
  <c r="U2619" i="1"/>
  <c r="S2619" i="1"/>
  <c r="U2579" i="1"/>
  <c r="S2579" i="1"/>
  <c r="U2547" i="1"/>
  <c r="S2547" i="1"/>
  <c r="U2515" i="1"/>
  <c r="S2515" i="1"/>
  <c r="U2483" i="1"/>
  <c r="S2483" i="1"/>
  <c r="U2443" i="1"/>
  <c r="S2443" i="1"/>
  <c r="U2435" i="1"/>
  <c r="S2435" i="1"/>
  <c r="U2403" i="1"/>
  <c r="S2403" i="1"/>
  <c r="U2371" i="1"/>
  <c r="S2371" i="1"/>
  <c r="U2339" i="1"/>
  <c r="S2339" i="1"/>
  <c r="U2331" i="1"/>
  <c r="S2331" i="1"/>
  <c r="U2307" i="1"/>
  <c r="S2307" i="1"/>
  <c r="U2299" i="1"/>
  <c r="S2299" i="1"/>
  <c r="U2267" i="1"/>
  <c r="S2267" i="1"/>
  <c r="U2235" i="1"/>
  <c r="S2235" i="1"/>
  <c r="U2195" i="1"/>
  <c r="S2195" i="1"/>
  <c r="U2171" i="1"/>
  <c r="S2171" i="1"/>
  <c r="U2139" i="1"/>
  <c r="S2139" i="1"/>
  <c r="U2107" i="1"/>
  <c r="S2107" i="1"/>
  <c r="U2067" i="1"/>
  <c r="S2067" i="1"/>
  <c r="U2035" i="1"/>
  <c r="S2035" i="1"/>
  <c r="U2003" i="1"/>
  <c r="S2003" i="1"/>
  <c r="U1995" i="1"/>
  <c r="S1995" i="1"/>
  <c r="U1931" i="1"/>
  <c r="S1931" i="1"/>
  <c r="U1923" i="1"/>
  <c r="S1923" i="1"/>
  <c r="U1891" i="1"/>
  <c r="S1891" i="1"/>
  <c r="U1859" i="1"/>
  <c r="S1859" i="1"/>
  <c r="U1827" i="1"/>
  <c r="S1827" i="1"/>
  <c r="U1819" i="1"/>
  <c r="S1819" i="1"/>
  <c r="U1787" i="1"/>
  <c r="S1787" i="1"/>
  <c r="U1755" i="1"/>
  <c r="S1755" i="1"/>
  <c r="U1731" i="1"/>
  <c r="S1731" i="1"/>
  <c r="U1659" i="1"/>
  <c r="S1659" i="1"/>
  <c r="U1627" i="1"/>
  <c r="S1627" i="1"/>
  <c r="U1595" i="1"/>
  <c r="S1595" i="1"/>
  <c r="U1587" i="1"/>
  <c r="S1587" i="1"/>
  <c r="U1555" i="1"/>
  <c r="S1555" i="1"/>
  <c r="U1547" i="1"/>
  <c r="S1547" i="1"/>
  <c r="U1523" i="1"/>
  <c r="S1523" i="1"/>
  <c r="U1483" i="1"/>
  <c r="S1483" i="1"/>
  <c r="U1443" i="1"/>
  <c r="S1443" i="1"/>
  <c r="U1419" i="1"/>
  <c r="S1419" i="1"/>
  <c r="U1411" i="1"/>
  <c r="S1411" i="1"/>
  <c r="U1379" i="1"/>
  <c r="S1379" i="1"/>
  <c r="U1315" i="1"/>
  <c r="S1315" i="1"/>
  <c r="U1307" i="1"/>
  <c r="S1307" i="1"/>
  <c r="U1291" i="1"/>
  <c r="S1291" i="1"/>
  <c r="U1187" i="1"/>
  <c r="S1187" i="1"/>
  <c r="U1171" i="1"/>
  <c r="S1171" i="1"/>
  <c r="U1163" i="1"/>
  <c r="S1163" i="1"/>
  <c r="U1147" i="1"/>
  <c r="S1147" i="1"/>
  <c r="U1115" i="1"/>
  <c r="S1115" i="1"/>
  <c r="U1099" i="1"/>
  <c r="S1099" i="1"/>
  <c r="U1091" i="1"/>
  <c r="S1091" i="1"/>
  <c r="U1019" i="1"/>
  <c r="S1019" i="1"/>
  <c r="U995" i="1"/>
  <c r="S995" i="1"/>
  <c r="U955" i="1"/>
  <c r="S955" i="1"/>
  <c r="U923" i="1"/>
  <c r="S923" i="1"/>
  <c r="U899" i="1"/>
  <c r="S899" i="1"/>
  <c r="U835" i="1"/>
  <c r="S835" i="1"/>
  <c r="U811" i="1"/>
  <c r="S811" i="1"/>
  <c r="U739" i="1"/>
  <c r="S739" i="1"/>
  <c r="U683" i="1"/>
  <c r="S683" i="1"/>
  <c r="U619" i="1"/>
  <c r="S619" i="1"/>
  <c r="U595" i="1"/>
  <c r="S595" i="1"/>
  <c r="U523" i="1"/>
  <c r="S523" i="1"/>
  <c r="U499" i="1"/>
  <c r="S499" i="1"/>
  <c r="U483" i="1"/>
  <c r="S483" i="1"/>
  <c r="U451" i="1"/>
  <c r="S451" i="1"/>
  <c r="U435" i="1"/>
  <c r="S435" i="1"/>
  <c r="U427" i="1"/>
  <c r="S427" i="1"/>
  <c r="U323" i="1"/>
  <c r="S323" i="1"/>
  <c r="U267" i="1"/>
  <c r="S267" i="1"/>
  <c r="U163" i="1"/>
  <c r="S163" i="1"/>
  <c r="U139" i="1"/>
  <c r="S139" i="1"/>
  <c r="U107" i="1"/>
  <c r="S107" i="1"/>
  <c r="U35" i="1"/>
  <c r="S35" i="1"/>
  <c r="U8712" i="1"/>
  <c r="S8712" i="1"/>
  <c r="U8649" i="1"/>
  <c r="S8649" i="1"/>
  <c r="U8619" i="1"/>
  <c r="S8619" i="1"/>
  <c r="U8587" i="1"/>
  <c r="S8587" i="1"/>
  <c r="U8556" i="1"/>
  <c r="S8556" i="1"/>
  <c r="U8399" i="1"/>
  <c r="S8399" i="1"/>
  <c r="U8367" i="1"/>
  <c r="S8367" i="1"/>
  <c r="U8336" i="1"/>
  <c r="S8336" i="1"/>
  <c r="U8127" i="1"/>
  <c r="S8127" i="1"/>
  <c r="U8057" i="1"/>
  <c r="S8057" i="1"/>
  <c r="U7984" i="1"/>
  <c r="S7984" i="1"/>
  <c r="U7948" i="1"/>
  <c r="S7948" i="1"/>
  <c r="U7632" i="1"/>
  <c r="S7632" i="1"/>
  <c r="U7449" i="1"/>
  <c r="S7449" i="1"/>
  <c r="U7412" i="1"/>
  <c r="S7412" i="1"/>
  <c r="U7148" i="1"/>
  <c r="S7148" i="1"/>
  <c r="U6855" i="1"/>
  <c r="S6855" i="1"/>
  <c r="U6795" i="1"/>
  <c r="S6795" i="1"/>
  <c r="U6753" i="1"/>
  <c r="S6753" i="1"/>
  <c r="U6416" i="1"/>
  <c r="S6416" i="1"/>
  <c r="U6372" i="1"/>
  <c r="S6372" i="1"/>
  <c r="U6225" i="1"/>
  <c r="S6225" i="1"/>
  <c r="U6108" i="1"/>
  <c r="S6108" i="1"/>
  <c r="U6079" i="1"/>
  <c r="S6079" i="1"/>
  <c r="U5977" i="1"/>
  <c r="S5977" i="1"/>
  <c r="U5933" i="1"/>
  <c r="S5933" i="1"/>
  <c r="U5669" i="1"/>
  <c r="S5669" i="1"/>
  <c r="U5640" i="1"/>
  <c r="S5640" i="1"/>
  <c r="U5303" i="1"/>
  <c r="S5303" i="1"/>
  <c r="U5039" i="1"/>
  <c r="S5039" i="1"/>
  <c r="U4937" i="1"/>
  <c r="S4937" i="1"/>
  <c r="U4820" i="1"/>
  <c r="S4820" i="1"/>
  <c r="U4779" i="1"/>
  <c r="S4779" i="1"/>
  <c r="U4673" i="1"/>
  <c r="S4673" i="1"/>
  <c r="U4515" i="1"/>
  <c r="S4515" i="1"/>
  <c r="U4381" i="1"/>
  <c r="S4381" i="1"/>
  <c r="U4352" i="1"/>
  <c r="S4352" i="1"/>
  <c r="U4251" i="1"/>
  <c r="S4251" i="1"/>
  <c r="U4149" i="1"/>
  <c r="S4149" i="1"/>
  <c r="U3856" i="1"/>
  <c r="S3856" i="1"/>
  <c r="U3784" i="1"/>
  <c r="S3784" i="1"/>
  <c r="U3748" i="1"/>
  <c r="S3748" i="1"/>
  <c r="U3712" i="1"/>
  <c r="S3712" i="1"/>
  <c r="U3322" i="1"/>
  <c r="S3322" i="1"/>
  <c r="U3290" i="1"/>
  <c r="S3290" i="1"/>
  <c r="U3236" i="1"/>
  <c r="S3236" i="1"/>
  <c r="U2472" i="1"/>
  <c r="S2472" i="1"/>
  <c r="U2330" i="1"/>
  <c r="S2330" i="1"/>
  <c r="U2295" i="1"/>
  <c r="S2295" i="1"/>
  <c r="U2243" i="1"/>
  <c r="S2243" i="1"/>
  <c r="U2117" i="1"/>
  <c r="S2117" i="1"/>
  <c r="U2026" i="1"/>
  <c r="S2026" i="1"/>
  <c r="U1691" i="1"/>
  <c r="S1691" i="1"/>
  <c r="U1461" i="1"/>
  <c r="S1461" i="1"/>
  <c r="U1104" i="1"/>
  <c r="S1104" i="1"/>
  <c r="U888" i="1"/>
  <c r="S888" i="1"/>
  <c r="U725" i="1"/>
  <c r="S725" i="1"/>
  <c r="U253" i="1"/>
  <c r="S253" i="1"/>
  <c r="S8388" i="1"/>
  <c r="V8388" i="1" s="1"/>
  <c r="S4510" i="1"/>
  <c r="U4404" i="1"/>
  <c r="S4404" i="1"/>
  <c r="U8680" i="1"/>
  <c r="S8680" i="1"/>
  <c r="U8273" i="1"/>
  <c r="S8273" i="1"/>
  <c r="V8273" i="1" s="1"/>
  <c r="U8241" i="1"/>
  <c r="S8241" i="1"/>
  <c r="U8211" i="1"/>
  <c r="S8211" i="1"/>
  <c r="U8148" i="1"/>
  <c r="S8148" i="1"/>
  <c r="U8083" i="1"/>
  <c r="S8083" i="1"/>
  <c r="V8083" i="1" s="1"/>
  <c r="U7875" i="1"/>
  <c r="S7875" i="1"/>
  <c r="U7801" i="1"/>
  <c r="S7801" i="1"/>
  <c r="U7728" i="1"/>
  <c r="S7728" i="1"/>
  <c r="U7692" i="1"/>
  <c r="S7692" i="1"/>
  <c r="V7692" i="1" s="1"/>
  <c r="U7367" i="1"/>
  <c r="S7367" i="1"/>
  <c r="U7307" i="1"/>
  <c r="S7307" i="1"/>
  <c r="U7265" i="1"/>
  <c r="S7265" i="1"/>
  <c r="U6928" i="1"/>
  <c r="S6928" i="1"/>
  <c r="V6928" i="1" s="1"/>
  <c r="U6884" i="1"/>
  <c r="S6884" i="1"/>
  <c r="U6737" i="1"/>
  <c r="S6737" i="1"/>
  <c r="U6620" i="1"/>
  <c r="S6620" i="1"/>
  <c r="U6591" i="1"/>
  <c r="S6591" i="1"/>
  <c r="V6591" i="1" s="1"/>
  <c r="U6489" i="1"/>
  <c r="S6489" i="1"/>
  <c r="U6152" i="1"/>
  <c r="S6152" i="1"/>
  <c r="U5815" i="1"/>
  <c r="S5815" i="1"/>
  <c r="U5551" i="1"/>
  <c r="S5551" i="1"/>
  <c r="V5551" i="1" s="1"/>
  <c r="U5449" i="1"/>
  <c r="S5449" i="1"/>
  <c r="U5332" i="1"/>
  <c r="S5332" i="1"/>
  <c r="U5291" i="1"/>
  <c r="S5291" i="1"/>
  <c r="U5185" i="1"/>
  <c r="S5185" i="1"/>
  <c r="V5185" i="1" s="1"/>
  <c r="U5027" i="1"/>
  <c r="S5027" i="1"/>
  <c r="U4864" i="1"/>
  <c r="S4864" i="1"/>
  <c r="U4763" i="1"/>
  <c r="S4763" i="1"/>
  <c r="U4600" i="1"/>
  <c r="S4600" i="1"/>
  <c r="V4600" i="1" s="1"/>
  <c r="U4559" i="1"/>
  <c r="S4559" i="1"/>
  <c r="U4177" i="1"/>
  <c r="S4177" i="1"/>
  <c r="U4120" i="1"/>
  <c r="S4120" i="1"/>
  <c r="U4088" i="1"/>
  <c r="S4088" i="1"/>
  <c r="V4088" i="1" s="1"/>
  <c r="U4060" i="1"/>
  <c r="S4060" i="1"/>
  <c r="U4031" i="1"/>
  <c r="S4031" i="1"/>
  <c r="U3820" i="1"/>
  <c r="S3820" i="1"/>
  <c r="U3519" i="1"/>
  <c r="S3519" i="1"/>
  <c r="V3519" i="1" s="1"/>
  <c r="U3144" i="1"/>
  <c r="S3144" i="1"/>
  <c r="U3020" i="1"/>
  <c r="S3020" i="1"/>
  <c r="U2882" i="1"/>
  <c r="S2882" i="1"/>
  <c r="U2736" i="1"/>
  <c r="S2736" i="1"/>
  <c r="V2736" i="1" s="1"/>
  <c r="U2613" i="1"/>
  <c r="S2613" i="1"/>
  <c r="U2381" i="1"/>
  <c r="S2381" i="1"/>
  <c r="U2204" i="1"/>
  <c r="S2204" i="1"/>
  <c r="U1887" i="1"/>
  <c r="S1887" i="1"/>
  <c r="V1887" i="1" s="1"/>
  <c r="U1836" i="1"/>
  <c r="S1836" i="1"/>
  <c r="U1565" i="1"/>
  <c r="S1565" i="1"/>
  <c r="U1365" i="1"/>
  <c r="S1365" i="1"/>
  <c r="U1264" i="1"/>
  <c r="S1264" i="1"/>
  <c r="V1264" i="1" s="1"/>
  <c r="U1162" i="1"/>
  <c r="S1162" i="1"/>
  <c r="U555" i="1"/>
  <c r="S555" i="1"/>
  <c r="U341" i="1"/>
  <c r="S341" i="1"/>
  <c r="U162" i="1"/>
  <c r="S162" i="1"/>
  <c r="V162" i="1" s="1"/>
  <c r="U55" i="1"/>
  <c r="S55" i="1"/>
  <c r="S6806" i="1"/>
  <c r="V6806" i="1" s="1"/>
  <c r="U4388" i="1"/>
  <c r="S4388" i="1"/>
  <c r="U8769" i="1"/>
  <c r="S8769" i="1"/>
  <c r="U8737" i="1"/>
  <c r="S8737" i="1"/>
  <c r="U8713" i="1"/>
  <c r="S8713" i="1"/>
  <c r="U8705" i="1"/>
  <c r="S8705" i="1"/>
  <c r="U8673" i="1"/>
  <c r="S8673" i="1"/>
  <c r="U8665" i="1"/>
  <c r="S8665" i="1"/>
  <c r="U8641" i="1"/>
  <c r="S8641" i="1"/>
  <c r="U8633" i="1"/>
  <c r="S8633" i="1"/>
  <c r="U8609" i="1"/>
  <c r="S8609" i="1"/>
  <c r="U8601" i="1"/>
  <c r="S8601" i="1"/>
  <c r="U8577" i="1"/>
  <c r="S8577" i="1"/>
  <c r="U8569" i="1"/>
  <c r="S8569" i="1"/>
  <c r="U8537" i="1"/>
  <c r="S8537" i="1"/>
  <c r="U8529" i="1"/>
  <c r="S8529" i="1"/>
  <c r="U8505" i="1"/>
  <c r="S8505" i="1"/>
  <c r="U8497" i="1"/>
  <c r="S8497" i="1"/>
  <c r="U8473" i="1"/>
  <c r="S8473" i="1"/>
  <c r="U8465" i="1"/>
  <c r="S8465" i="1"/>
  <c r="U8441" i="1"/>
  <c r="S8441" i="1"/>
  <c r="U8433" i="1"/>
  <c r="S8433" i="1"/>
  <c r="U8401" i="1"/>
  <c r="S8401" i="1"/>
  <c r="U8393" i="1"/>
  <c r="S8393" i="1"/>
  <c r="U8369" i="1"/>
  <c r="S8369" i="1"/>
  <c r="U8337" i="1"/>
  <c r="S8337" i="1"/>
  <c r="U8329" i="1"/>
  <c r="S8329" i="1"/>
  <c r="U8305" i="1"/>
  <c r="S8305" i="1"/>
  <c r="U8289" i="1"/>
  <c r="S8289" i="1"/>
  <c r="U8265" i="1"/>
  <c r="S8265" i="1"/>
  <c r="U8257" i="1"/>
  <c r="S8257" i="1"/>
  <c r="U8225" i="1"/>
  <c r="S8225" i="1"/>
  <c r="U8201" i="1"/>
  <c r="S8201" i="1"/>
  <c r="U8193" i="1"/>
  <c r="S8193" i="1"/>
  <c r="U8161" i="1"/>
  <c r="S8161" i="1"/>
  <c r="U8153" i="1"/>
  <c r="S8153" i="1"/>
  <c r="U8129" i="1"/>
  <c r="S8129" i="1"/>
  <c r="U8121" i="1"/>
  <c r="S8121" i="1"/>
  <c r="U8097" i="1"/>
  <c r="S8097" i="1"/>
  <c r="U8089" i="1"/>
  <c r="S8089" i="1"/>
  <c r="U8073" i="1"/>
  <c r="S8073" i="1"/>
  <c r="U8025" i="1"/>
  <c r="S8025" i="1"/>
  <c r="U8001" i="1"/>
  <c r="S8001" i="1"/>
  <c r="U7953" i="1"/>
  <c r="S7953" i="1"/>
  <c r="U7937" i="1"/>
  <c r="S7937" i="1"/>
  <c r="U7929" i="1"/>
  <c r="S7929" i="1"/>
  <c r="U7905" i="1"/>
  <c r="S7905" i="1"/>
  <c r="U7889" i="1"/>
  <c r="S7889" i="1"/>
  <c r="U7881" i="1"/>
  <c r="S7881" i="1"/>
  <c r="U7865" i="1"/>
  <c r="S7865" i="1"/>
  <c r="U7841" i="1"/>
  <c r="S7841" i="1"/>
  <c r="U7833" i="1"/>
  <c r="S7833" i="1"/>
  <c r="U7817" i="1"/>
  <c r="S7817" i="1"/>
  <c r="U7769" i="1"/>
  <c r="S7769" i="1"/>
  <c r="U7745" i="1"/>
  <c r="S7745" i="1"/>
  <c r="U7697" i="1"/>
  <c r="S7697" i="1"/>
  <c r="U7681" i="1"/>
  <c r="S7681" i="1"/>
  <c r="U7673" i="1"/>
  <c r="S7673" i="1"/>
  <c r="U7649" i="1"/>
  <c r="S7649" i="1"/>
  <c r="U7633" i="1"/>
  <c r="S7633" i="1"/>
  <c r="U7625" i="1"/>
  <c r="S7625" i="1"/>
  <c r="U7609" i="1"/>
  <c r="S7609" i="1"/>
  <c r="U7585" i="1"/>
  <c r="S7585" i="1"/>
  <c r="U7577" i="1"/>
  <c r="S7577" i="1"/>
  <c r="U7561" i="1"/>
  <c r="S7561" i="1"/>
  <c r="U7513" i="1"/>
  <c r="S7513" i="1"/>
  <c r="U7489" i="1"/>
  <c r="S7489" i="1"/>
  <c r="U7441" i="1"/>
  <c r="S7441" i="1"/>
  <c r="U7425" i="1"/>
  <c r="S7425" i="1"/>
  <c r="U7385" i="1"/>
  <c r="S7385" i="1"/>
  <c r="U7369" i="1"/>
  <c r="S7369" i="1"/>
  <c r="U7329" i="1"/>
  <c r="S7329" i="1"/>
  <c r="U7297" i="1"/>
  <c r="S7297" i="1"/>
  <c r="U7257" i="1"/>
  <c r="S7257" i="1"/>
  <c r="U7241" i="1"/>
  <c r="S7241" i="1"/>
  <c r="U7193" i="1"/>
  <c r="S7193" i="1"/>
  <c r="U7177" i="1"/>
  <c r="S7177" i="1"/>
  <c r="U7137" i="1"/>
  <c r="S7137" i="1"/>
  <c r="U7121" i="1"/>
  <c r="S7121" i="1"/>
  <c r="U7105" i="1"/>
  <c r="S7105" i="1"/>
  <c r="U7065" i="1"/>
  <c r="S7065" i="1"/>
  <c r="U7049" i="1"/>
  <c r="S7049" i="1"/>
  <c r="U7009" i="1"/>
  <c r="S7009" i="1"/>
  <c r="U6993" i="1"/>
  <c r="S6993" i="1"/>
  <c r="U6977" i="1"/>
  <c r="S6977" i="1"/>
  <c r="U6945" i="1"/>
  <c r="S6945" i="1"/>
  <c r="U6929" i="1"/>
  <c r="S6929" i="1"/>
  <c r="U6913" i="1"/>
  <c r="S6913" i="1"/>
  <c r="U6873" i="1"/>
  <c r="S6873" i="1"/>
  <c r="U6857" i="1"/>
  <c r="S6857" i="1"/>
  <c r="U6817" i="1"/>
  <c r="S6817" i="1"/>
  <c r="U6801" i="1"/>
  <c r="S6801" i="1"/>
  <c r="U6785" i="1"/>
  <c r="S6785" i="1"/>
  <c r="U6745" i="1"/>
  <c r="S6745" i="1"/>
  <c r="U6729" i="1"/>
  <c r="S6729" i="1"/>
  <c r="U6681" i="1"/>
  <c r="S6681" i="1"/>
  <c r="U6665" i="1"/>
  <c r="S6665" i="1"/>
  <c r="U6625" i="1"/>
  <c r="S6625" i="1"/>
  <c r="U6609" i="1"/>
  <c r="S6609" i="1"/>
  <c r="U6593" i="1"/>
  <c r="S6593" i="1"/>
  <c r="U6553" i="1"/>
  <c r="S6553" i="1"/>
  <c r="U6537" i="1"/>
  <c r="S6537" i="1"/>
  <c r="U6497" i="1"/>
  <c r="S6497" i="1"/>
  <c r="U6481" i="1"/>
  <c r="S6481" i="1"/>
  <c r="U6465" i="1"/>
  <c r="S6465" i="1"/>
  <c r="U6433" i="1"/>
  <c r="S6433" i="1"/>
  <c r="U6417" i="1"/>
  <c r="S6417" i="1"/>
  <c r="U6401" i="1"/>
  <c r="S6401" i="1"/>
  <c r="U6361" i="1"/>
  <c r="S6361" i="1"/>
  <c r="U6345" i="1"/>
  <c r="S6345" i="1"/>
  <c r="U6305" i="1"/>
  <c r="S6305" i="1"/>
  <c r="U6289" i="1"/>
  <c r="S6289" i="1"/>
  <c r="U6273" i="1"/>
  <c r="S6273" i="1"/>
  <c r="U6233" i="1"/>
  <c r="S6233" i="1"/>
  <c r="U6217" i="1"/>
  <c r="S6217" i="1"/>
  <c r="U6169" i="1"/>
  <c r="S6169" i="1"/>
  <c r="U6153" i="1"/>
  <c r="S6153" i="1"/>
  <c r="U6113" i="1"/>
  <c r="S6113" i="1"/>
  <c r="U6097" i="1"/>
  <c r="S6097" i="1"/>
  <c r="U6081" i="1"/>
  <c r="S6081" i="1"/>
  <c r="U6041" i="1"/>
  <c r="S6041" i="1"/>
  <c r="U6025" i="1"/>
  <c r="S6025" i="1"/>
  <c r="U5985" i="1"/>
  <c r="S5985" i="1"/>
  <c r="U5969" i="1"/>
  <c r="S5969" i="1"/>
  <c r="U5953" i="1"/>
  <c r="S5953" i="1"/>
  <c r="U5921" i="1"/>
  <c r="S5921" i="1"/>
  <c r="U5905" i="1"/>
  <c r="S5905" i="1"/>
  <c r="U5889" i="1"/>
  <c r="S5889" i="1"/>
  <c r="U5849" i="1"/>
  <c r="S5849" i="1"/>
  <c r="U5833" i="1"/>
  <c r="S5833" i="1"/>
  <c r="U5793" i="1"/>
  <c r="S5793" i="1"/>
  <c r="U5777" i="1"/>
  <c r="S5777" i="1"/>
  <c r="U5761" i="1"/>
  <c r="S5761" i="1"/>
  <c r="U5721" i="1"/>
  <c r="S5721" i="1"/>
  <c r="U5705" i="1"/>
  <c r="S5705" i="1"/>
  <c r="U5657" i="1"/>
  <c r="S5657" i="1"/>
  <c r="U5641" i="1"/>
  <c r="S5641" i="1"/>
  <c r="U5601" i="1"/>
  <c r="S5601" i="1"/>
  <c r="U5585" i="1"/>
  <c r="S5585" i="1"/>
  <c r="U5569" i="1"/>
  <c r="S5569" i="1"/>
  <c r="U5529" i="1"/>
  <c r="S5529" i="1"/>
  <c r="U5513" i="1"/>
  <c r="S5513" i="1"/>
  <c r="U5473" i="1"/>
  <c r="S5473" i="1"/>
  <c r="U5457" i="1"/>
  <c r="S5457" i="1"/>
  <c r="U5441" i="1"/>
  <c r="S5441" i="1"/>
  <c r="U5409" i="1"/>
  <c r="S5409" i="1"/>
  <c r="U5393" i="1"/>
  <c r="S5393" i="1"/>
  <c r="U5377" i="1"/>
  <c r="S5377" i="1"/>
  <c r="U5337" i="1"/>
  <c r="S5337" i="1"/>
  <c r="U5321" i="1"/>
  <c r="S5321" i="1"/>
  <c r="U5281" i="1"/>
  <c r="S5281" i="1"/>
  <c r="U5265" i="1"/>
  <c r="S5265" i="1"/>
  <c r="U5249" i="1"/>
  <c r="S5249" i="1"/>
  <c r="U5209" i="1"/>
  <c r="S5209" i="1"/>
  <c r="U5193" i="1"/>
  <c r="S5193" i="1"/>
  <c r="U5145" i="1"/>
  <c r="S5145" i="1"/>
  <c r="U5129" i="1"/>
  <c r="S5129" i="1"/>
  <c r="U5089" i="1"/>
  <c r="S5089" i="1"/>
  <c r="U5073" i="1"/>
  <c r="S5073" i="1"/>
  <c r="U5057" i="1"/>
  <c r="S5057" i="1"/>
  <c r="U5017" i="1"/>
  <c r="S5017" i="1"/>
  <c r="U5001" i="1"/>
  <c r="S5001" i="1"/>
  <c r="U4961" i="1"/>
  <c r="S4961" i="1"/>
  <c r="U4945" i="1"/>
  <c r="S4945" i="1"/>
  <c r="U4929" i="1"/>
  <c r="S4929" i="1"/>
  <c r="U4897" i="1"/>
  <c r="S4897" i="1"/>
  <c r="U4881" i="1"/>
  <c r="S4881" i="1"/>
  <c r="U4865" i="1"/>
  <c r="S4865" i="1"/>
  <c r="U4825" i="1"/>
  <c r="S4825" i="1"/>
  <c r="U4809" i="1"/>
  <c r="S4809" i="1"/>
  <c r="U4769" i="1"/>
  <c r="S4769" i="1"/>
  <c r="U4753" i="1"/>
  <c r="S4753" i="1"/>
  <c r="U4737" i="1"/>
  <c r="S4737" i="1"/>
  <c r="U4697" i="1"/>
  <c r="S4697" i="1"/>
  <c r="U4681" i="1"/>
  <c r="S4681" i="1"/>
  <c r="S4633" i="1"/>
  <c r="V4633" i="1" s="1"/>
  <c r="U4633" i="1"/>
  <c r="U4617" i="1"/>
  <c r="S4617" i="1"/>
  <c r="U4577" i="1"/>
  <c r="S4577" i="1"/>
  <c r="U4561" i="1"/>
  <c r="S4561" i="1"/>
  <c r="U4545" i="1"/>
  <c r="S4545" i="1"/>
  <c r="S4505" i="1"/>
  <c r="U4505" i="1"/>
  <c r="U4489" i="1"/>
  <c r="S4489" i="1"/>
  <c r="U4449" i="1"/>
  <c r="S4449" i="1"/>
  <c r="U4433" i="1"/>
  <c r="S4433" i="1"/>
  <c r="U4417" i="1"/>
  <c r="S4417" i="1"/>
  <c r="U4385" i="1"/>
  <c r="S4385" i="1"/>
  <c r="U4369" i="1"/>
  <c r="S4369" i="1"/>
  <c r="U4353" i="1"/>
  <c r="S4353" i="1"/>
  <c r="U4313" i="1"/>
  <c r="S4313" i="1"/>
  <c r="U4297" i="1"/>
  <c r="S4297" i="1"/>
  <c r="U4257" i="1"/>
  <c r="S4257" i="1"/>
  <c r="U4241" i="1"/>
  <c r="S4241" i="1"/>
  <c r="U4225" i="1"/>
  <c r="S4225" i="1"/>
  <c r="U4185" i="1"/>
  <c r="S4185" i="1"/>
  <c r="U4169" i="1"/>
  <c r="S4169" i="1"/>
  <c r="U4121" i="1"/>
  <c r="S4121" i="1"/>
  <c r="U4105" i="1"/>
  <c r="S4105" i="1"/>
  <c r="U4065" i="1"/>
  <c r="S4065" i="1"/>
  <c r="U4049" i="1"/>
  <c r="S4049" i="1"/>
  <c r="U4033" i="1"/>
  <c r="S4033" i="1"/>
  <c r="U4001" i="1"/>
  <c r="S4001" i="1"/>
  <c r="U3985" i="1"/>
  <c r="S3985" i="1"/>
  <c r="U3929" i="1"/>
  <c r="S3929" i="1"/>
  <c r="U3913" i="1"/>
  <c r="S3913" i="1"/>
  <c r="U3865" i="1"/>
  <c r="S3865" i="1"/>
  <c r="U3857" i="1"/>
  <c r="S3857" i="1"/>
  <c r="U3809" i="1"/>
  <c r="S3809" i="1"/>
  <c r="U3793" i="1"/>
  <c r="S3793" i="1"/>
  <c r="U3785" i="1"/>
  <c r="S3785" i="1"/>
  <c r="U3737" i="1"/>
  <c r="S3737" i="1"/>
  <c r="U3721" i="1"/>
  <c r="S3721" i="1"/>
  <c r="U3681" i="1"/>
  <c r="S3681" i="1"/>
  <c r="U3665" i="1"/>
  <c r="S3665" i="1"/>
  <c r="U3617" i="1"/>
  <c r="S3617" i="1"/>
  <c r="U3593" i="1"/>
  <c r="S3593" i="1"/>
  <c r="U3545" i="1"/>
  <c r="S3545" i="1"/>
  <c r="U3489" i="1"/>
  <c r="S3489" i="1"/>
  <c r="U3473" i="1"/>
  <c r="S3473" i="1"/>
  <c r="U3417" i="1"/>
  <c r="S3417" i="1"/>
  <c r="U3401" i="1"/>
  <c r="S3401" i="1"/>
  <c r="U8420" i="1"/>
  <c r="S8420" i="1"/>
  <c r="U8304" i="1"/>
  <c r="S8304" i="1"/>
  <c r="U8180" i="1"/>
  <c r="S8180" i="1"/>
  <c r="U8009" i="1"/>
  <c r="S8009" i="1"/>
  <c r="U7911" i="1"/>
  <c r="S7911" i="1"/>
  <c r="U7827" i="1"/>
  <c r="S7827" i="1"/>
  <c r="U7619" i="1"/>
  <c r="S7619" i="1"/>
  <c r="U7545" i="1"/>
  <c r="S7545" i="1"/>
  <c r="U7472" i="1"/>
  <c r="S7472" i="1"/>
  <c r="U7436" i="1"/>
  <c r="S7436" i="1"/>
  <c r="U7396" i="1"/>
  <c r="S7396" i="1"/>
  <c r="U7249" i="1"/>
  <c r="S7249" i="1"/>
  <c r="U7132" i="1"/>
  <c r="S7132" i="1"/>
  <c r="U7103" i="1"/>
  <c r="S7103" i="1"/>
  <c r="U7001" i="1"/>
  <c r="S7001" i="1"/>
  <c r="U6664" i="1"/>
  <c r="S6664" i="1"/>
  <c r="U6327" i="1"/>
  <c r="S6327" i="1"/>
  <c r="U6063" i="1"/>
  <c r="S6063" i="1"/>
  <c r="U5961" i="1"/>
  <c r="S5961" i="1"/>
  <c r="U5844" i="1"/>
  <c r="S5844" i="1"/>
  <c r="U5803" i="1"/>
  <c r="S5803" i="1"/>
  <c r="U5697" i="1"/>
  <c r="S5697" i="1"/>
  <c r="U5539" i="1"/>
  <c r="S5539" i="1"/>
  <c r="U5376" i="1"/>
  <c r="S5376" i="1"/>
  <c r="U5275" i="1"/>
  <c r="S5275" i="1"/>
  <c r="U5112" i="1"/>
  <c r="S5112" i="1"/>
  <c r="U5071" i="1"/>
  <c r="S5071" i="1"/>
  <c r="U4632" i="1"/>
  <c r="S4632" i="1"/>
  <c r="U4499" i="1"/>
  <c r="S4499" i="1"/>
  <c r="U4413" i="1"/>
  <c r="S4413" i="1"/>
  <c r="U4340" i="1"/>
  <c r="S4340" i="1"/>
  <c r="U3996" i="1"/>
  <c r="S3996" i="1"/>
  <c r="U3959" i="1"/>
  <c r="S3959" i="1"/>
  <c r="U3928" i="1"/>
  <c r="S3928" i="1"/>
  <c r="U3591" i="1"/>
  <c r="S3591" i="1"/>
  <c r="U3555" i="1"/>
  <c r="S3555" i="1"/>
  <c r="U3484" i="1"/>
  <c r="S3484" i="1"/>
  <c r="U3447" i="1"/>
  <c r="S3447" i="1"/>
  <c r="U3416" i="1"/>
  <c r="S3416" i="1"/>
  <c r="U3196" i="1"/>
  <c r="S3196" i="1"/>
  <c r="U2933" i="1"/>
  <c r="S2933" i="1"/>
  <c r="U2843" i="1"/>
  <c r="S2843" i="1"/>
  <c r="U2578" i="1"/>
  <c r="S2578" i="1"/>
  <c r="U2434" i="1"/>
  <c r="S2434" i="1"/>
  <c r="U2170" i="1"/>
  <c r="S2170" i="1"/>
  <c r="U1994" i="1"/>
  <c r="S1994" i="1"/>
  <c r="U1940" i="1"/>
  <c r="S1940" i="1"/>
  <c r="U1797" i="1"/>
  <c r="S1797" i="1"/>
  <c r="U1744" i="1"/>
  <c r="S1744" i="1"/>
  <c r="S8260" i="1"/>
  <c r="V8260" i="1" s="1"/>
  <c r="U8444" i="1"/>
  <c r="S8444" i="1"/>
  <c r="U8380" i="1"/>
  <c r="S8380" i="1"/>
  <c r="U7492" i="1"/>
  <c r="S7492" i="1"/>
  <c r="U7420" i="1"/>
  <c r="S7420" i="1"/>
  <c r="U7356" i="1"/>
  <c r="S7356" i="1"/>
  <c r="U7292" i="1"/>
  <c r="S7292" i="1"/>
  <c r="U7228" i="1"/>
  <c r="S7228" i="1"/>
  <c r="U7052" i="1"/>
  <c r="S7052" i="1"/>
  <c r="U6980" i="1"/>
  <c r="S6980" i="1"/>
  <c r="U6924" i="1"/>
  <c r="S6924" i="1"/>
  <c r="U6732" i="1"/>
  <c r="S6732" i="1"/>
  <c r="U6476" i="1"/>
  <c r="S6476" i="1"/>
  <c r="U6396" i="1"/>
  <c r="S6396" i="1"/>
  <c r="U6340" i="1"/>
  <c r="S6340" i="1"/>
  <c r="U6268" i="1"/>
  <c r="S6268" i="1"/>
  <c r="U6204" i="1"/>
  <c r="S6204" i="1"/>
  <c r="U6028" i="1"/>
  <c r="S6028" i="1"/>
  <c r="U5956" i="1"/>
  <c r="S5956" i="1"/>
  <c r="U5892" i="1"/>
  <c r="S5892" i="1"/>
  <c r="U5580" i="1"/>
  <c r="S5580" i="1"/>
  <c r="U5372" i="1"/>
  <c r="S5372" i="1"/>
  <c r="U5252" i="1"/>
  <c r="S5252" i="1"/>
  <c r="U5124" i="1"/>
  <c r="S5124" i="1"/>
  <c r="U4988" i="1"/>
  <c r="S4988" i="1"/>
  <c r="U4924" i="1"/>
  <c r="S4924" i="1"/>
  <c r="U4860" i="1"/>
  <c r="S4860" i="1"/>
  <c r="U4812" i="1"/>
  <c r="S4812" i="1"/>
  <c r="U4668" i="1"/>
  <c r="S4668" i="1"/>
  <c r="U4604" i="1"/>
  <c r="S4604" i="1"/>
  <c r="U4492" i="1"/>
  <c r="S4492" i="1"/>
  <c r="U4412" i="1"/>
  <c r="S4412" i="1"/>
  <c r="U4348" i="1"/>
  <c r="S4348" i="1"/>
  <c r="U4220" i="1"/>
  <c r="S4220" i="1"/>
  <c r="U3988" i="1"/>
  <c r="S3988" i="1"/>
  <c r="U3908" i="1"/>
  <c r="S3908" i="1"/>
  <c r="U3780" i="1"/>
  <c r="S3780" i="1"/>
  <c r="U3644" i="1"/>
  <c r="S3644" i="1"/>
  <c r="U3588" i="1"/>
  <c r="S3588" i="1"/>
  <c r="U3452" i="1"/>
  <c r="S3452" i="1"/>
  <c r="U3244" i="1"/>
  <c r="S3244" i="1"/>
  <c r="U3180" i="1"/>
  <c r="S3180" i="1"/>
  <c r="U3140" i="1"/>
  <c r="S3140" i="1"/>
  <c r="U3012" i="1"/>
  <c r="S3012" i="1"/>
  <c r="U2940" i="1"/>
  <c r="S2940" i="1"/>
  <c r="U2796" i="1"/>
  <c r="S2796" i="1"/>
  <c r="U2732" i="1"/>
  <c r="S2732" i="1"/>
  <c r="U2660" i="1"/>
  <c r="S2660" i="1"/>
  <c r="U2420" i="1"/>
  <c r="S2420" i="1"/>
  <c r="U2052" i="1"/>
  <c r="S2052" i="1"/>
  <c r="U892" i="1"/>
  <c r="S892" i="1"/>
  <c r="U3885" i="1"/>
  <c r="S3885" i="1"/>
  <c r="S3463" i="1"/>
  <c r="V3463" i="1" s="1"/>
  <c r="U4565" i="1"/>
  <c r="S4565" i="1"/>
  <c r="U4501" i="1"/>
  <c r="S4501" i="1"/>
  <c r="U4437" i="1"/>
  <c r="S4437" i="1"/>
  <c r="U4365" i="1"/>
  <c r="S4365" i="1"/>
  <c r="U4309" i="1"/>
  <c r="S4309" i="1"/>
  <c r="U4237" i="1"/>
  <c r="S4237" i="1"/>
  <c r="U4229" i="1"/>
  <c r="S4229" i="1"/>
  <c r="U4165" i="1"/>
  <c r="S4165" i="1"/>
  <c r="U4101" i="1"/>
  <c r="S4101" i="1"/>
  <c r="U4037" i="1"/>
  <c r="S4037" i="1"/>
  <c r="U3973" i="1"/>
  <c r="S3973" i="1"/>
  <c r="U3909" i="1"/>
  <c r="S3909" i="1"/>
  <c r="U3845" i="1"/>
  <c r="S3845" i="1"/>
  <c r="U3781" i="1"/>
  <c r="S3781" i="1"/>
  <c r="U3717" i="1"/>
  <c r="S3717" i="1"/>
  <c r="U3653" i="1"/>
  <c r="S3653" i="1"/>
  <c r="U3589" i="1"/>
  <c r="S3589" i="1"/>
  <c r="U3525" i="1"/>
  <c r="S3525" i="1"/>
  <c r="U3477" i="1"/>
  <c r="S3477" i="1"/>
  <c r="U3397" i="1"/>
  <c r="S3397" i="1"/>
  <c r="U3285" i="1"/>
  <c r="S3285" i="1"/>
  <c r="U3221" i="1"/>
  <c r="S3221" i="1"/>
  <c r="U3117" i="1"/>
  <c r="S3117" i="1"/>
  <c r="U3085" i="1"/>
  <c r="S3085" i="1"/>
  <c r="U2949" i="1"/>
  <c r="S2949" i="1"/>
  <c r="U2845" i="1"/>
  <c r="S2845" i="1"/>
  <c r="U2773" i="1"/>
  <c r="S2773" i="1"/>
  <c r="U2733" i="1"/>
  <c r="S2733" i="1"/>
  <c r="U2637" i="1"/>
  <c r="S2637" i="1"/>
  <c r="U2605" i="1"/>
  <c r="S2605" i="1"/>
  <c r="U2565" i="1"/>
  <c r="S2565" i="1"/>
  <c r="U2533" i="1"/>
  <c r="S2533" i="1"/>
  <c r="U2397" i="1"/>
  <c r="S2397" i="1"/>
  <c r="U2325" i="1"/>
  <c r="S2325" i="1"/>
  <c r="U2261" i="1"/>
  <c r="S2261" i="1"/>
  <c r="U2229" i="1"/>
  <c r="S2229" i="1"/>
  <c r="U2189" i="1"/>
  <c r="S2189" i="1"/>
  <c r="U2085" i="1"/>
  <c r="S2085" i="1"/>
  <c r="U2061" i="1"/>
  <c r="S2061" i="1"/>
  <c r="U1957" i="1"/>
  <c r="S1957" i="1"/>
  <c r="U1925" i="1"/>
  <c r="S1925" i="1"/>
  <c r="U1821" i="1"/>
  <c r="S1821" i="1"/>
  <c r="U1717" i="1"/>
  <c r="S1717" i="1"/>
  <c r="U1677" i="1"/>
  <c r="S1677" i="1"/>
  <c r="U1613" i="1"/>
  <c r="S1613" i="1"/>
  <c r="U1541" i="1"/>
  <c r="S1541" i="1"/>
  <c r="U1445" i="1"/>
  <c r="S1445" i="1"/>
  <c r="U1381" i="1"/>
  <c r="S1381" i="1"/>
  <c r="U1309" i="1"/>
  <c r="S1309" i="1"/>
  <c r="U1261" i="1"/>
  <c r="S1261" i="1"/>
  <c r="U1205" i="1"/>
  <c r="S1205" i="1"/>
  <c r="U1037" i="1"/>
  <c r="S1037" i="1"/>
  <c r="U941" i="1"/>
  <c r="S941" i="1"/>
  <c r="U917" i="1"/>
  <c r="S917" i="1"/>
  <c r="U765" i="1"/>
  <c r="S765" i="1"/>
  <c r="U605" i="1"/>
  <c r="S605" i="1"/>
  <c r="U533" i="1"/>
  <c r="S533" i="1"/>
  <c r="U277" i="1"/>
  <c r="S277" i="1"/>
  <c r="U21" i="1"/>
  <c r="S21" i="1"/>
  <c r="U8752" i="1"/>
  <c r="S8752" i="1"/>
  <c r="U8732" i="1"/>
  <c r="S8732" i="1"/>
  <c r="U8616" i="1"/>
  <c r="S8616" i="1"/>
  <c r="U8585" i="1"/>
  <c r="S8585" i="1"/>
  <c r="U8460" i="1"/>
  <c r="S8460" i="1"/>
  <c r="U8449" i="1"/>
  <c r="S8449" i="1"/>
  <c r="U8408" i="1"/>
  <c r="S8408" i="1"/>
  <c r="U8387" i="1"/>
  <c r="S8387" i="1"/>
  <c r="U8345" i="1"/>
  <c r="S8345" i="1"/>
  <c r="U8313" i="1"/>
  <c r="S8313" i="1"/>
  <c r="U8283" i="1"/>
  <c r="S8283" i="1"/>
  <c r="U8251" i="1"/>
  <c r="S8251" i="1"/>
  <c r="U8220" i="1"/>
  <c r="S8220" i="1"/>
  <c r="U8147" i="1"/>
  <c r="S8147" i="1"/>
  <c r="U8116" i="1"/>
  <c r="S8116" i="1"/>
  <c r="U8056" i="1"/>
  <c r="S8056" i="1"/>
  <c r="U8020" i="1"/>
  <c r="S8020" i="1"/>
  <c r="U7972" i="1"/>
  <c r="S7972" i="1"/>
  <c r="U7935" i="1"/>
  <c r="S7935" i="1"/>
  <c r="U7887" i="1"/>
  <c r="S7887" i="1"/>
  <c r="U7825" i="1"/>
  <c r="S7825" i="1"/>
  <c r="U7764" i="1"/>
  <c r="S7764" i="1"/>
  <c r="U7727" i="1"/>
  <c r="S7727" i="1"/>
  <c r="U7704" i="1"/>
  <c r="S7704" i="1"/>
  <c r="U7691" i="1"/>
  <c r="S7691" i="1"/>
  <c r="U7617" i="1"/>
  <c r="S7617" i="1"/>
  <c r="U7521" i="1"/>
  <c r="S7521" i="1"/>
  <c r="U7448" i="1"/>
  <c r="S7448" i="1"/>
  <c r="U7423" i="1"/>
  <c r="S7423" i="1"/>
  <c r="U7379" i="1"/>
  <c r="S7379" i="1"/>
  <c r="U7248" i="1"/>
  <c r="S7248" i="1"/>
  <c r="U7220" i="1"/>
  <c r="S7220" i="1"/>
  <c r="U7188" i="1"/>
  <c r="S7188" i="1"/>
  <c r="U7159" i="1"/>
  <c r="S7159" i="1"/>
  <c r="U7115" i="1"/>
  <c r="S7115" i="1"/>
  <c r="U7073" i="1"/>
  <c r="S7073" i="1"/>
  <c r="U7000" i="1"/>
  <c r="S7000" i="1"/>
  <c r="U6956" i="1"/>
  <c r="S6956" i="1"/>
  <c r="U6940" i="1"/>
  <c r="S6940" i="1"/>
  <c r="U6911" i="1"/>
  <c r="S6911" i="1"/>
  <c r="U6883" i="1"/>
  <c r="S6883" i="1"/>
  <c r="U6809" i="1"/>
  <c r="S6809" i="1"/>
  <c r="U6720" i="1"/>
  <c r="S6720" i="1"/>
  <c r="U6692" i="1"/>
  <c r="S6692" i="1"/>
  <c r="U6663" i="1"/>
  <c r="S6663" i="1"/>
  <c r="U6635" i="1"/>
  <c r="S6635" i="1"/>
  <c r="U6603" i="1"/>
  <c r="S6603" i="1"/>
  <c r="U6545" i="1"/>
  <c r="S6545" i="1"/>
  <c r="U6488" i="1"/>
  <c r="S6488" i="1"/>
  <c r="U6456" i="1"/>
  <c r="S6456" i="1"/>
  <c r="U6428" i="1"/>
  <c r="S6428" i="1"/>
  <c r="U6399" i="1"/>
  <c r="S6399" i="1"/>
  <c r="U6371" i="1"/>
  <c r="S6371" i="1"/>
  <c r="U6281" i="1"/>
  <c r="S6281" i="1"/>
  <c r="U6208" i="1"/>
  <c r="S6208" i="1"/>
  <c r="U6180" i="1"/>
  <c r="S6180" i="1"/>
  <c r="U6151" i="1"/>
  <c r="S6151" i="1"/>
  <c r="U6123" i="1"/>
  <c r="S6123" i="1"/>
  <c r="U6091" i="1"/>
  <c r="S6091" i="1"/>
  <c r="U6033" i="1"/>
  <c r="S6033" i="1"/>
  <c r="U5960" i="1"/>
  <c r="S5960" i="1"/>
  <c r="U5932" i="1"/>
  <c r="S5932" i="1"/>
  <c r="U5903" i="1"/>
  <c r="S5903" i="1"/>
  <c r="U5871" i="1"/>
  <c r="S5871" i="1"/>
  <c r="U5843" i="1"/>
  <c r="S5843" i="1"/>
  <c r="U5785" i="1"/>
  <c r="S5785" i="1"/>
  <c r="U5712" i="1"/>
  <c r="S5712" i="1"/>
  <c r="U5684" i="1"/>
  <c r="S5684" i="1"/>
  <c r="U5652" i="1"/>
  <c r="S5652" i="1"/>
  <c r="U5623" i="1"/>
  <c r="S5623" i="1"/>
  <c r="U5595" i="1"/>
  <c r="S5595" i="1"/>
  <c r="U5537" i="1"/>
  <c r="S5537" i="1"/>
  <c r="U5521" i="1"/>
  <c r="S5521" i="1"/>
  <c r="U5464" i="1"/>
  <c r="S5464" i="1"/>
  <c r="U5448" i="1"/>
  <c r="S5448" i="1"/>
  <c r="U5432" i="1"/>
  <c r="S5432" i="1"/>
  <c r="U5420" i="1"/>
  <c r="S5420" i="1"/>
  <c r="U5391" i="1"/>
  <c r="S5391" i="1"/>
  <c r="U5359" i="1"/>
  <c r="S5359" i="1"/>
  <c r="U5331" i="1"/>
  <c r="S5331" i="1"/>
  <c r="U5273" i="1"/>
  <c r="S5273" i="1"/>
  <c r="U5184" i="1"/>
  <c r="S5184" i="1"/>
  <c r="U5172" i="1"/>
  <c r="S5172" i="1"/>
  <c r="U5140" i="1"/>
  <c r="S5140" i="1"/>
  <c r="U5111" i="1"/>
  <c r="S5111" i="1"/>
  <c r="U5083" i="1"/>
  <c r="S5083" i="1"/>
  <c r="U5025" i="1"/>
  <c r="S5025" i="1"/>
  <c r="U4993" i="1"/>
  <c r="S4993" i="1"/>
  <c r="U4936" i="1"/>
  <c r="S4936" i="1"/>
  <c r="U4908" i="1"/>
  <c r="S4908" i="1"/>
  <c r="U4879" i="1"/>
  <c r="S4879" i="1"/>
  <c r="U4847" i="1"/>
  <c r="S4847" i="1"/>
  <c r="U4819" i="1"/>
  <c r="S4819" i="1"/>
  <c r="S4761" i="1"/>
  <c r="U4761" i="1"/>
  <c r="U4672" i="1"/>
  <c r="S4672" i="1"/>
  <c r="U4644" i="1"/>
  <c r="S4644" i="1"/>
  <c r="U4615" i="1"/>
  <c r="S4615" i="1"/>
  <c r="U4587" i="1"/>
  <c r="S4587" i="1"/>
  <c r="U4555" i="1"/>
  <c r="S4555" i="1"/>
  <c r="U4497" i="1"/>
  <c r="S4497" i="1"/>
  <c r="U4440" i="1"/>
  <c r="S4440" i="1"/>
  <c r="U4408" i="1"/>
  <c r="S4408" i="1"/>
  <c r="U4380" i="1"/>
  <c r="S4380" i="1"/>
  <c r="U4351" i="1"/>
  <c r="S4351" i="1"/>
  <c r="U4323" i="1"/>
  <c r="S4323" i="1"/>
  <c r="U4249" i="1"/>
  <c r="S4249" i="1"/>
  <c r="U4233" i="1"/>
  <c r="S4233" i="1"/>
  <c r="U4205" i="1"/>
  <c r="S4205" i="1"/>
  <c r="U4176" i="1"/>
  <c r="S4176" i="1"/>
  <c r="U4148" i="1"/>
  <c r="S4148" i="1"/>
  <c r="U4116" i="1"/>
  <c r="S4116" i="1"/>
  <c r="U4087" i="1"/>
  <c r="S4087" i="1"/>
  <c r="U4059" i="1"/>
  <c r="S4059" i="1"/>
  <c r="U4012" i="1"/>
  <c r="S4012" i="1"/>
  <c r="U3976" i="1"/>
  <c r="S3976" i="1"/>
  <c r="U3940" i="1"/>
  <c r="S3940" i="1"/>
  <c r="U3904" i="1"/>
  <c r="S3904" i="1"/>
  <c r="U3855" i="1"/>
  <c r="S3855" i="1"/>
  <c r="U3801" i="1"/>
  <c r="S3801" i="1"/>
  <c r="U3783" i="1"/>
  <c r="S3783" i="1"/>
  <c r="U3747" i="1"/>
  <c r="S3747" i="1"/>
  <c r="U3693" i="1"/>
  <c r="S3693" i="1"/>
  <c r="U3657" i="1"/>
  <c r="S3657" i="1"/>
  <c r="U3621" i="1"/>
  <c r="S3621" i="1"/>
  <c r="U3553" i="1"/>
  <c r="S3553" i="1"/>
  <c r="U3483" i="1"/>
  <c r="S3483" i="1"/>
  <c r="U3428" i="1"/>
  <c r="S3428" i="1"/>
  <c r="U3392" i="1"/>
  <c r="S3392" i="1"/>
  <c r="U3355" i="1"/>
  <c r="S3355" i="1"/>
  <c r="U3320" i="1"/>
  <c r="S3320" i="1"/>
  <c r="U3268" i="1"/>
  <c r="S3268" i="1"/>
  <c r="U3229" i="1"/>
  <c r="S3229" i="1"/>
  <c r="U3176" i="1"/>
  <c r="S3176" i="1"/>
  <c r="U3125" i="1"/>
  <c r="S3125" i="1"/>
  <c r="U3090" i="1"/>
  <c r="S3090" i="1"/>
  <c r="U3019" i="1"/>
  <c r="S3019" i="1"/>
  <c r="U2984" i="1"/>
  <c r="S2984" i="1"/>
  <c r="U2946" i="1"/>
  <c r="S2946" i="1"/>
  <c r="U2893" i="1"/>
  <c r="S2893" i="1"/>
  <c r="U2861" i="1"/>
  <c r="S2861" i="1"/>
  <c r="U2807" i="1"/>
  <c r="S2807" i="1"/>
  <c r="U2770" i="1"/>
  <c r="S2770" i="1"/>
  <c r="U2735" i="1"/>
  <c r="S2735" i="1"/>
  <c r="U2696" i="1"/>
  <c r="S2696" i="1"/>
  <c r="U2682" i="1"/>
  <c r="S2682" i="1"/>
  <c r="U2629" i="1"/>
  <c r="S2629" i="1"/>
  <c r="U2556" i="1"/>
  <c r="S2556" i="1"/>
  <c r="U2452" i="1"/>
  <c r="S2452" i="1"/>
  <c r="U2380" i="1"/>
  <c r="S2380" i="1"/>
  <c r="U2348" i="1"/>
  <c r="S2348" i="1"/>
  <c r="U2309" i="1"/>
  <c r="S2309" i="1"/>
  <c r="U2256" i="1"/>
  <c r="S2256" i="1"/>
  <c r="U2203" i="1"/>
  <c r="S2203" i="1"/>
  <c r="U2098" i="1"/>
  <c r="S2098" i="1"/>
  <c r="U2058" i="1"/>
  <c r="S2058" i="1"/>
  <c r="U2005" i="1"/>
  <c r="S2005" i="1"/>
  <c r="U1973" i="1"/>
  <c r="S1973" i="1"/>
  <c r="U1919" i="1"/>
  <c r="S1919" i="1"/>
  <c r="U1882" i="1"/>
  <c r="S1882" i="1"/>
  <c r="U1848" i="1"/>
  <c r="S1848" i="1"/>
  <c r="U1796" i="1"/>
  <c r="S1796" i="1"/>
  <c r="U1763" i="1"/>
  <c r="S1763" i="1"/>
  <c r="U1724" i="1"/>
  <c r="S1724" i="1"/>
  <c r="U1669" i="1"/>
  <c r="S1669" i="1"/>
  <c r="U1651" i="1"/>
  <c r="S1651" i="1"/>
  <c r="U1619" i="1"/>
  <c r="S1619" i="1"/>
  <c r="U1584" i="1"/>
  <c r="S1584" i="1"/>
  <c r="U1544" i="1"/>
  <c r="S1544" i="1"/>
  <c r="U1511" i="1"/>
  <c r="S1511" i="1"/>
  <c r="U1474" i="1"/>
  <c r="S1474" i="1"/>
  <c r="U1439" i="1"/>
  <c r="S1439" i="1"/>
  <c r="U1160" i="1"/>
  <c r="S1160" i="1"/>
  <c r="U1124" i="1"/>
  <c r="S1124" i="1"/>
  <c r="U1044" i="1"/>
  <c r="S1044" i="1"/>
  <c r="U970" i="1"/>
  <c r="S970" i="1"/>
  <c r="U933" i="1"/>
  <c r="S933" i="1"/>
  <c r="U887" i="1"/>
  <c r="S887" i="1"/>
  <c r="U867" i="1"/>
  <c r="S867" i="1"/>
  <c r="U813" i="1"/>
  <c r="S813" i="1"/>
  <c r="U754" i="1"/>
  <c r="S754" i="1"/>
  <c r="U668" i="1"/>
  <c r="S668" i="1"/>
  <c r="U610" i="1"/>
  <c r="S610" i="1"/>
  <c r="U364" i="1"/>
  <c r="S364" i="1"/>
  <c r="U252" i="1"/>
  <c r="S252" i="1"/>
  <c r="U159" i="1"/>
  <c r="S159" i="1"/>
  <c r="V7591" i="1"/>
  <c r="U8700" i="1"/>
  <c r="S8700" i="1"/>
  <c r="U8316" i="1"/>
  <c r="S8316" i="1"/>
  <c r="U7868" i="1"/>
  <c r="S7868" i="1"/>
  <c r="U7676" i="1"/>
  <c r="S7676" i="1"/>
  <c r="V7676" i="1" s="1"/>
  <c r="U7428" i="1"/>
  <c r="S7428" i="1"/>
  <c r="U7372" i="1"/>
  <c r="S7372" i="1"/>
  <c r="U7308" i="1"/>
  <c r="S7308" i="1"/>
  <c r="U7180" i="1"/>
  <c r="S7180" i="1"/>
  <c r="V7180" i="1" s="1"/>
  <c r="U7108" i="1"/>
  <c r="S7108" i="1"/>
  <c r="U7036" i="1"/>
  <c r="S7036" i="1"/>
  <c r="U6908" i="1"/>
  <c r="S6908" i="1"/>
  <c r="U6540" i="1"/>
  <c r="S6540" i="1"/>
  <c r="V6540" i="1" s="1"/>
  <c r="U6412" i="1"/>
  <c r="S6412" i="1"/>
  <c r="U6140" i="1"/>
  <c r="S6140" i="1"/>
  <c r="U6092" i="1"/>
  <c r="S6092" i="1"/>
  <c r="U6012" i="1"/>
  <c r="S6012" i="1"/>
  <c r="V6012" i="1" s="1"/>
  <c r="U5948" i="1"/>
  <c r="S5948" i="1"/>
  <c r="U5756" i="1"/>
  <c r="S5756" i="1"/>
  <c r="U5636" i="1"/>
  <c r="S5636" i="1"/>
  <c r="U5564" i="1"/>
  <c r="S5564" i="1"/>
  <c r="V5564" i="1" s="1"/>
  <c r="U5500" i="1"/>
  <c r="S5500" i="1"/>
  <c r="U5316" i="1"/>
  <c r="S5316" i="1"/>
  <c r="U5244" i="1"/>
  <c r="S5244" i="1"/>
  <c r="U5116" i="1"/>
  <c r="S5116" i="1"/>
  <c r="V5116" i="1" s="1"/>
  <c r="U5068" i="1"/>
  <c r="S5068" i="1"/>
  <c r="U4732" i="1"/>
  <c r="S4732" i="1"/>
  <c r="U4676" i="1"/>
  <c r="S4676" i="1"/>
  <c r="U4556" i="1"/>
  <c r="S4556" i="1"/>
  <c r="U4484" i="1"/>
  <c r="S4484" i="1"/>
  <c r="U4356" i="1"/>
  <c r="S4356" i="1"/>
  <c r="U4228" i="1"/>
  <c r="S4228" i="1"/>
  <c r="U4172" i="1"/>
  <c r="S4172" i="1"/>
  <c r="U4108" i="1"/>
  <c r="S4108" i="1"/>
  <c r="U4036" i="1"/>
  <c r="S4036" i="1"/>
  <c r="U3972" i="1"/>
  <c r="S3972" i="1"/>
  <c r="U3836" i="1"/>
  <c r="S3836" i="1"/>
  <c r="U3788" i="1"/>
  <c r="S3788" i="1"/>
  <c r="U3732" i="1"/>
  <c r="S3732" i="1"/>
  <c r="U3668" i="1"/>
  <c r="S3668" i="1"/>
  <c r="U3516" i="1"/>
  <c r="S3516" i="1"/>
  <c r="V3516" i="1" s="1"/>
  <c r="U3476" i="1"/>
  <c r="S3476" i="1"/>
  <c r="U3412" i="1"/>
  <c r="S3412" i="1"/>
  <c r="U3356" i="1"/>
  <c r="S3356" i="1"/>
  <c r="U3316" i="1"/>
  <c r="S3316" i="1"/>
  <c r="V3316" i="1" s="1"/>
  <c r="U3148" i="1"/>
  <c r="S3148" i="1"/>
  <c r="U3084" i="1"/>
  <c r="S3084" i="1"/>
  <c r="U3036" i="1"/>
  <c r="S3036" i="1"/>
  <c r="U3004" i="1"/>
  <c r="S3004" i="1"/>
  <c r="V3004" i="1" s="1"/>
  <c r="U2908" i="1"/>
  <c r="S2908" i="1"/>
  <c r="U2836" i="1"/>
  <c r="S2836" i="1"/>
  <c r="U2740" i="1"/>
  <c r="S2740" i="1"/>
  <c r="U2668" i="1"/>
  <c r="S2668" i="1"/>
  <c r="V2668" i="1" s="1"/>
  <c r="U2548" i="1"/>
  <c r="S2548" i="1"/>
  <c r="U2492" i="1"/>
  <c r="S2492" i="1"/>
  <c r="U2388" i="1"/>
  <c r="S2388" i="1"/>
  <c r="U2220" i="1"/>
  <c r="S2220" i="1"/>
  <c r="V2220" i="1" s="1"/>
  <c r="U2084" i="1"/>
  <c r="S2084" i="1"/>
  <c r="U2036" i="1"/>
  <c r="S2036" i="1"/>
  <c r="U1924" i="1"/>
  <c r="S1924" i="1"/>
  <c r="U1844" i="1"/>
  <c r="S1844" i="1"/>
  <c r="V1844" i="1" s="1"/>
  <c r="U1812" i="1"/>
  <c r="S1812" i="1"/>
  <c r="U1788" i="1"/>
  <c r="S1788" i="1"/>
  <c r="U1708" i="1"/>
  <c r="S1708" i="1"/>
  <c r="U1588" i="1"/>
  <c r="S1588" i="1"/>
  <c r="V1588" i="1" s="1"/>
  <c r="U1436" i="1"/>
  <c r="S1436" i="1"/>
  <c r="U1380" i="1"/>
  <c r="S1380" i="1"/>
  <c r="U1332" i="1"/>
  <c r="S1332" i="1"/>
  <c r="U1276" i="1"/>
  <c r="S1276" i="1"/>
  <c r="V1276" i="1" s="1"/>
  <c r="U1228" i="1"/>
  <c r="S1228" i="1"/>
  <c r="U1180" i="1"/>
  <c r="S1180" i="1"/>
  <c r="U1140" i="1"/>
  <c r="S1140" i="1"/>
  <c r="U1092" i="1"/>
  <c r="S1092" i="1"/>
  <c r="V1092" i="1" s="1"/>
  <c r="U948" i="1"/>
  <c r="S948" i="1"/>
  <c r="U820" i="1"/>
  <c r="S820" i="1"/>
  <c r="U764" i="1"/>
  <c r="S764" i="1"/>
  <c r="U716" i="1"/>
  <c r="S716" i="1"/>
  <c r="U684" i="1"/>
  <c r="S684" i="1"/>
  <c r="U588" i="1"/>
  <c r="S588" i="1"/>
  <c r="U540" i="1"/>
  <c r="S540" i="1"/>
  <c r="U452" i="1"/>
  <c r="S452" i="1"/>
  <c r="V452" i="1" s="1"/>
  <c r="U420" i="1"/>
  <c r="S420" i="1"/>
  <c r="U372" i="1"/>
  <c r="S372" i="1"/>
  <c r="U260" i="1"/>
  <c r="S260" i="1"/>
  <c r="U172" i="1"/>
  <c r="S172" i="1"/>
  <c r="V172" i="1" s="1"/>
  <c r="U92" i="1"/>
  <c r="S92" i="1"/>
  <c r="U20" i="1"/>
  <c r="V644" i="1"/>
  <c r="S20" i="1"/>
  <c r="U8688" i="1"/>
  <c r="S8688" i="1"/>
  <c r="V8688" i="1" s="1"/>
  <c r="U8584" i="1"/>
  <c r="S8584" i="1"/>
  <c r="U8491" i="1"/>
  <c r="S8491" i="1"/>
  <c r="U8344" i="1"/>
  <c r="S8344" i="1"/>
  <c r="U8187" i="1"/>
  <c r="S8187" i="1"/>
  <c r="V8187" i="1" s="1"/>
  <c r="U8135" i="1"/>
  <c r="S8135" i="1"/>
  <c r="U7737" i="1"/>
  <c r="S7737" i="1"/>
  <c r="U7555" i="1"/>
  <c r="S7555" i="1"/>
  <c r="U7495" i="1"/>
  <c r="S7495" i="1"/>
  <c r="V7495" i="1" s="1"/>
  <c r="U7433" i="1"/>
  <c r="S7433" i="1"/>
  <c r="U7361" i="1"/>
  <c r="S7361" i="1"/>
  <c r="U7288" i="1"/>
  <c r="S7288" i="1"/>
  <c r="U7215" i="1"/>
  <c r="S7215" i="1"/>
  <c r="V7215" i="1" s="1"/>
  <c r="U6939" i="1"/>
  <c r="S6939" i="1"/>
  <c r="U6865" i="1"/>
  <c r="S6865" i="1"/>
  <c r="U6675" i="1"/>
  <c r="S6675" i="1"/>
  <c r="U6601" i="1"/>
  <c r="S6601" i="1"/>
  <c r="V6601" i="1" s="1"/>
  <c r="U6528" i="1"/>
  <c r="S6528" i="1"/>
  <c r="U6443" i="1"/>
  <c r="S6443" i="1"/>
  <c r="U6369" i="1"/>
  <c r="S6369" i="1"/>
  <c r="U6280" i="1"/>
  <c r="S6280" i="1"/>
  <c r="V6280" i="1" s="1"/>
  <c r="U6207" i="1"/>
  <c r="S6207" i="1"/>
  <c r="U6032" i="1"/>
  <c r="S6032" i="1"/>
  <c r="U5899" i="1"/>
  <c r="S5899" i="1"/>
  <c r="U5825" i="1"/>
  <c r="S5825" i="1"/>
  <c r="V5825" i="1" s="1"/>
  <c r="U5752" i="1"/>
  <c r="S5752" i="1"/>
  <c r="U5679" i="1"/>
  <c r="S5679" i="1"/>
  <c r="U5431" i="1"/>
  <c r="S5431" i="1"/>
  <c r="U5313" i="1"/>
  <c r="S5313" i="1"/>
  <c r="V5313" i="1" s="1"/>
  <c r="U5240" i="1"/>
  <c r="S5240" i="1"/>
  <c r="U5183" i="1"/>
  <c r="S5183" i="1"/>
  <c r="U4891" i="1"/>
  <c r="S4891" i="1"/>
  <c r="U4817" i="1"/>
  <c r="S4817" i="1"/>
  <c r="V4817" i="1" s="1"/>
  <c r="U4744" i="1"/>
  <c r="S4744" i="1"/>
  <c r="U4671" i="1"/>
  <c r="S4671" i="1"/>
  <c r="U4363" i="1"/>
  <c r="S4363" i="1"/>
  <c r="U4289" i="1"/>
  <c r="S4289" i="1"/>
  <c r="V4289" i="1" s="1"/>
  <c r="U4216" i="1"/>
  <c r="S4216" i="1"/>
  <c r="U4115" i="1"/>
  <c r="S4115" i="1"/>
  <c r="U4029" i="1"/>
  <c r="S4029" i="1"/>
  <c r="U3939" i="1"/>
  <c r="S3939" i="1"/>
  <c r="V3939" i="1" s="1"/>
  <c r="U3849" i="1"/>
  <c r="S3849" i="1"/>
  <c r="U3499" i="1"/>
  <c r="S3499" i="1"/>
  <c r="U3409" i="1"/>
  <c r="S3409" i="1"/>
  <c r="U3301" i="1"/>
  <c r="S3301" i="1"/>
  <c r="V3301" i="1" s="1"/>
  <c r="U3208" i="1"/>
  <c r="S3208" i="1"/>
  <c r="U3050" i="1"/>
  <c r="S3050" i="1"/>
  <c r="U2874" i="1"/>
  <c r="S2874" i="1"/>
  <c r="U2768" i="1"/>
  <c r="S2768" i="1"/>
  <c r="V2768" i="1" s="1"/>
  <c r="U2485" i="1"/>
  <c r="S2485" i="1"/>
  <c r="U2394" i="1"/>
  <c r="S2394" i="1"/>
  <c r="U2131" i="1"/>
  <c r="S2131" i="1"/>
  <c r="U2023" i="1"/>
  <c r="S2023" i="1"/>
  <c r="V2023" i="1" s="1"/>
  <c r="U1933" i="1"/>
  <c r="S1933" i="1"/>
  <c r="U1829" i="1"/>
  <c r="S1829" i="1"/>
  <c r="U1723" i="1"/>
  <c r="S1723" i="1"/>
  <c r="U1618" i="1"/>
  <c r="S1618" i="1"/>
  <c r="V1618" i="1" s="1"/>
  <c r="U1472" i="1"/>
  <c r="S1472" i="1"/>
  <c r="U1400" i="1"/>
  <c r="S1400" i="1"/>
  <c r="U1218" i="1"/>
  <c r="S1218" i="1"/>
  <c r="U1005" i="1"/>
  <c r="S1005" i="1"/>
  <c r="V1005" i="1" s="1"/>
  <c r="U863" i="1"/>
  <c r="S863" i="1"/>
  <c r="U413" i="1"/>
  <c r="S413" i="1"/>
  <c r="U279" i="1"/>
  <c r="S279" i="1"/>
  <c r="U77" i="1"/>
  <c r="S77" i="1"/>
  <c r="V77" i="1" s="1"/>
  <c r="S5404" i="1"/>
  <c r="V5404" i="1" s="1"/>
  <c r="U947" i="1"/>
  <c r="S947" i="1"/>
  <c r="V7748" i="1"/>
  <c r="U4557" i="1"/>
  <c r="S4557" i="1"/>
  <c r="U4493" i="1"/>
  <c r="S4493" i="1"/>
  <c r="U4421" i="1"/>
  <c r="S4421" i="1"/>
  <c r="U4373" i="1"/>
  <c r="S4373" i="1"/>
  <c r="U4301" i="1"/>
  <c r="S4301" i="1"/>
  <c r="U4173" i="1"/>
  <c r="S4173" i="1"/>
  <c r="U4109" i="1"/>
  <c r="S4109" i="1"/>
  <c r="U4045" i="1"/>
  <c r="S4045" i="1"/>
  <c r="U3981" i="1"/>
  <c r="S3981" i="1"/>
  <c r="U3917" i="1"/>
  <c r="S3917" i="1"/>
  <c r="U3853" i="1"/>
  <c r="S3853" i="1"/>
  <c r="U3797" i="1"/>
  <c r="S3797" i="1"/>
  <c r="U3733" i="1"/>
  <c r="S3733" i="1"/>
  <c r="U3669" i="1"/>
  <c r="S3669" i="1"/>
  <c r="U3605" i="1"/>
  <c r="S3605" i="1"/>
  <c r="U3413" i="1"/>
  <c r="S3413" i="1"/>
  <c r="U3357" i="1"/>
  <c r="S3357" i="1"/>
  <c r="U3253" i="1"/>
  <c r="S3253" i="1"/>
  <c r="U3213" i="1"/>
  <c r="S3213" i="1"/>
  <c r="U3109" i="1"/>
  <c r="S3109" i="1"/>
  <c r="U3045" i="1"/>
  <c r="S3045" i="1"/>
  <c r="U3013" i="1"/>
  <c r="S3013" i="1"/>
  <c r="U2981" i="1"/>
  <c r="S2981" i="1"/>
  <c r="U2805" i="1"/>
  <c r="S2805" i="1"/>
  <c r="U2709" i="1"/>
  <c r="S2709" i="1"/>
  <c r="U2669" i="1"/>
  <c r="S2669" i="1"/>
  <c r="U2573" i="1"/>
  <c r="S2573" i="1"/>
  <c r="U2501" i="1"/>
  <c r="S2501" i="1"/>
  <c r="U2461" i="1"/>
  <c r="S2461" i="1"/>
  <c r="U2357" i="1"/>
  <c r="S2357" i="1"/>
  <c r="U2221" i="1"/>
  <c r="S2221" i="1"/>
  <c r="U2157" i="1"/>
  <c r="S2157" i="1"/>
  <c r="U2093" i="1"/>
  <c r="S2093" i="1"/>
  <c r="U2021" i="1"/>
  <c r="S2021" i="1"/>
  <c r="U1813" i="1"/>
  <c r="S1813" i="1"/>
  <c r="U1781" i="1"/>
  <c r="S1781" i="1"/>
  <c r="U1709" i="1"/>
  <c r="S1709" i="1"/>
  <c r="U1645" i="1"/>
  <c r="S1645" i="1"/>
  <c r="U1573" i="1"/>
  <c r="S1573" i="1"/>
  <c r="U1549" i="1"/>
  <c r="S1549" i="1"/>
  <c r="U1437" i="1"/>
  <c r="S1437" i="1"/>
  <c r="U1357" i="1"/>
  <c r="S1357" i="1"/>
  <c r="U1237" i="1"/>
  <c r="S1237" i="1"/>
  <c r="U1165" i="1"/>
  <c r="S1165" i="1"/>
  <c r="U1109" i="1"/>
  <c r="S1109" i="1"/>
  <c r="U1061" i="1"/>
  <c r="S1061" i="1"/>
  <c r="U989" i="1"/>
  <c r="S989" i="1"/>
  <c r="U869" i="1"/>
  <c r="S869" i="1"/>
  <c r="U461" i="1"/>
  <c r="S461" i="1"/>
  <c r="U373" i="1"/>
  <c r="S373" i="1"/>
  <c r="U53" i="1"/>
  <c r="S53" i="1"/>
  <c r="U8711" i="1"/>
  <c r="S8711" i="1"/>
  <c r="U8689" i="1"/>
  <c r="S8689" i="1"/>
  <c r="U8659" i="1"/>
  <c r="S8659" i="1"/>
  <c r="U8628" i="1"/>
  <c r="S8628" i="1"/>
  <c r="U8575" i="1"/>
  <c r="S8575" i="1"/>
  <c r="U8543" i="1"/>
  <c r="S8543" i="1"/>
  <c r="U8512" i="1"/>
  <c r="S8512" i="1"/>
  <c r="U8492" i="1"/>
  <c r="S8492" i="1"/>
  <c r="U8419" i="1"/>
  <c r="S8419" i="1"/>
  <c r="U8376" i="1"/>
  <c r="S8376" i="1"/>
  <c r="U8356" i="1"/>
  <c r="S8356" i="1"/>
  <c r="U8335" i="1"/>
  <c r="S8335" i="1"/>
  <c r="U8303" i="1"/>
  <c r="S8303" i="1"/>
  <c r="U8272" i="1"/>
  <c r="S8272" i="1"/>
  <c r="U8240" i="1"/>
  <c r="S8240" i="1"/>
  <c r="U8209" i="1"/>
  <c r="S8209" i="1"/>
  <c r="U8177" i="1"/>
  <c r="S8177" i="1"/>
  <c r="U8081" i="1"/>
  <c r="S8081" i="1"/>
  <c r="U8008" i="1"/>
  <c r="S8008" i="1"/>
  <c r="U7960" i="1"/>
  <c r="S7960" i="1"/>
  <c r="U7924" i="1"/>
  <c r="S7924" i="1"/>
  <c r="U7899" i="1"/>
  <c r="S7899" i="1"/>
  <c r="U7851" i="1"/>
  <c r="S7851" i="1"/>
  <c r="U7777" i="1"/>
  <c r="S7777" i="1"/>
  <c r="U7752" i="1"/>
  <c r="S7752" i="1"/>
  <c r="U7643" i="1"/>
  <c r="S7643" i="1"/>
  <c r="U7569" i="1"/>
  <c r="S7569" i="1"/>
  <c r="U7508" i="1"/>
  <c r="S7508" i="1"/>
  <c r="U7460" i="1"/>
  <c r="S7460" i="1"/>
  <c r="U7407" i="1"/>
  <c r="S7407" i="1"/>
  <c r="U7305" i="1"/>
  <c r="S7305" i="1"/>
  <c r="U7057" i="1"/>
  <c r="S7057" i="1"/>
  <c r="U6968" i="1"/>
  <c r="S6968" i="1"/>
  <c r="U6927" i="1"/>
  <c r="S6927" i="1"/>
  <c r="U6895" i="1"/>
  <c r="S6895" i="1"/>
  <c r="U6867" i="1"/>
  <c r="S6867" i="1"/>
  <c r="U6793" i="1"/>
  <c r="S6793" i="1"/>
  <c r="U6736" i="1"/>
  <c r="S6736" i="1"/>
  <c r="U6708" i="1"/>
  <c r="S6708" i="1"/>
  <c r="U6676" i="1"/>
  <c r="S6676" i="1"/>
  <c r="U6619" i="1"/>
  <c r="S6619" i="1"/>
  <c r="U6561" i="1"/>
  <c r="S6561" i="1"/>
  <c r="U6529" i="1"/>
  <c r="S6529" i="1"/>
  <c r="U6472" i="1"/>
  <c r="S6472" i="1"/>
  <c r="U6444" i="1"/>
  <c r="S6444" i="1"/>
  <c r="U6415" i="1"/>
  <c r="S6415" i="1"/>
  <c r="U6383" i="1"/>
  <c r="S6383" i="1"/>
  <c r="U6355" i="1"/>
  <c r="S6355" i="1"/>
  <c r="U6297" i="1"/>
  <c r="S6297" i="1"/>
  <c r="U6224" i="1"/>
  <c r="S6224" i="1"/>
  <c r="U6196" i="1"/>
  <c r="S6196" i="1"/>
  <c r="U6164" i="1"/>
  <c r="S6164" i="1"/>
  <c r="U6135" i="1"/>
  <c r="S6135" i="1"/>
  <c r="U6107" i="1"/>
  <c r="S6107" i="1"/>
  <c r="U6049" i="1"/>
  <c r="S6049" i="1"/>
  <c r="U6017" i="1"/>
  <c r="S6017" i="1"/>
  <c r="U5976" i="1"/>
  <c r="S5976" i="1"/>
  <c r="U5944" i="1"/>
  <c r="S5944" i="1"/>
  <c r="U5916" i="1"/>
  <c r="S5916" i="1"/>
  <c r="U5887" i="1"/>
  <c r="S5887" i="1"/>
  <c r="U5859" i="1"/>
  <c r="S5859" i="1"/>
  <c r="U5769" i="1"/>
  <c r="S5769" i="1"/>
  <c r="U5696" i="1"/>
  <c r="S5696" i="1"/>
  <c r="U5668" i="1"/>
  <c r="S5668" i="1"/>
  <c r="U5639" i="1"/>
  <c r="S5639" i="1"/>
  <c r="U5611" i="1"/>
  <c r="S5611" i="1"/>
  <c r="U5579" i="1"/>
  <c r="S5579" i="1"/>
  <c r="U5505" i="1"/>
  <c r="S5505" i="1"/>
  <c r="U5375" i="1"/>
  <c r="S5375" i="1"/>
  <c r="U5347" i="1"/>
  <c r="S5347" i="1"/>
  <c r="U5257" i="1"/>
  <c r="S5257" i="1"/>
  <c r="U5200" i="1"/>
  <c r="S5200" i="1"/>
  <c r="U5156" i="1"/>
  <c r="S5156" i="1"/>
  <c r="U5127" i="1"/>
  <c r="S5127" i="1"/>
  <c r="U5099" i="1"/>
  <c r="S5099" i="1"/>
  <c r="U5067" i="1"/>
  <c r="S5067" i="1"/>
  <c r="U5009" i="1"/>
  <c r="S5009" i="1"/>
  <c r="U4952" i="1"/>
  <c r="S4952" i="1"/>
  <c r="U4920" i="1"/>
  <c r="S4920" i="1"/>
  <c r="U4892" i="1"/>
  <c r="S4892" i="1"/>
  <c r="U4863" i="1"/>
  <c r="S4863" i="1"/>
  <c r="U4835" i="1"/>
  <c r="S4835" i="1"/>
  <c r="U4745" i="1"/>
  <c r="S4745" i="1"/>
  <c r="U4688" i="1"/>
  <c r="S4688" i="1"/>
  <c r="U4660" i="1"/>
  <c r="S4660" i="1"/>
  <c r="U4628" i="1"/>
  <c r="S4628" i="1"/>
  <c r="U4599" i="1"/>
  <c r="S4599" i="1"/>
  <c r="U4571" i="1"/>
  <c r="S4571" i="1"/>
  <c r="U4513" i="1"/>
  <c r="S4513" i="1"/>
  <c r="U4481" i="1"/>
  <c r="S4481" i="1"/>
  <c r="U4424" i="1"/>
  <c r="S4424" i="1"/>
  <c r="U4396" i="1"/>
  <c r="S4396" i="1"/>
  <c r="U4367" i="1"/>
  <c r="S4367" i="1"/>
  <c r="U4335" i="1"/>
  <c r="S4335" i="1"/>
  <c r="U4307" i="1"/>
  <c r="S4307" i="1"/>
  <c r="U4221" i="1"/>
  <c r="S4221" i="1"/>
  <c r="U4189" i="1"/>
  <c r="S4189" i="1"/>
  <c r="U4160" i="1"/>
  <c r="S4160" i="1"/>
  <c r="U4132" i="1"/>
  <c r="S4132" i="1"/>
  <c r="U4103" i="1"/>
  <c r="S4103" i="1"/>
  <c r="U4075" i="1"/>
  <c r="S4075" i="1"/>
  <c r="U4043" i="1"/>
  <c r="S4043" i="1"/>
  <c r="U3995" i="1"/>
  <c r="S3995" i="1"/>
  <c r="U3923" i="1"/>
  <c r="S3923" i="1"/>
  <c r="U3837" i="1"/>
  <c r="S3837" i="1"/>
  <c r="U3819" i="1"/>
  <c r="S3819" i="1"/>
  <c r="U3765" i="1"/>
  <c r="S3765" i="1"/>
  <c r="U3711" i="1"/>
  <c r="S3711" i="1"/>
  <c r="U3676" i="1"/>
  <c r="S3676" i="1"/>
  <c r="U3639" i="1"/>
  <c r="S3639" i="1"/>
  <c r="U3608" i="1"/>
  <c r="S3608" i="1"/>
  <c r="U3572" i="1"/>
  <c r="S3572" i="1"/>
  <c r="U3536" i="1"/>
  <c r="S3536" i="1"/>
  <c r="U3500" i="1"/>
  <c r="S3500" i="1"/>
  <c r="U3464" i="1"/>
  <c r="S3464" i="1"/>
  <c r="U3411" i="1"/>
  <c r="S3411" i="1"/>
  <c r="U3340" i="1"/>
  <c r="S3340" i="1"/>
  <c r="U3287" i="1"/>
  <c r="S3287" i="1"/>
  <c r="U3248" i="1"/>
  <c r="S3248" i="1"/>
  <c r="U3195" i="1"/>
  <c r="S3195" i="1"/>
  <c r="U3143" i="1"/>
  <c r="S3143" i="1"/>
  <c r="U3103" i="1"/>
  <c r="S3103" i="1"/>
  <c r="U3052" i="1"/>
  <c r="S3052" i="1"/>
  <c r="U2999" i="1"/>
  <c r="S2999" i="1"/>
  <c r="U2965" i="1"/>
  <c r="S2965" i="1"/>
  <c r="U2912" i="1"/>
  <c r="S2912" i="1"/>
  <c r="U2880" i="1"/>
  <c r="S2880" i="1"/>
  <c r="U2842" i="1"/>
  <c r="S2842" i="1"/>
  <c r="U2789" i="1"/>
  <c r="S2789" i="1"/>
  <c r="U2755" i="1"/>
  <c r="S2755" i="1"/>
  <c r="U2716" i="1"/>
  <c r="S2716" i="1"/>
  <c r="U2663" i="1"/>
  <c r="S2663" i="1"/>
  <c r="U2611" i="1"/>
  <c r="S2611" i="1"/>
  <c r="U2571" i="1"/>
  <c r="S2571" i="1"/>
  <c r="U2538" i="1"/>
  <c r="S2538" i="1"/>
  <c r="U2506" i="1"/>
  <c r="S2506" i="1"/>
  <c r="U2467" i="1"/>
  <c r="S2467" i="1"/>
  <c r="U2432" i="1"/>
  <c r="S2432" i="1"/>
  <c r="U2399" i="1"/>
  <c r="S2399" i="1"/>
  <c r="U2362" i="1"/>
  <c r="S2362" i="1"/>
  <c r="U2327" i="1"/>
  <c r="S2327" i="1"/>
  <c r="U2276" i="1"/>
  <c r="S2276" i="1"/>
  <c r="U2183" i="1"/>
  <c r="S2183" i="1"/>
  <c r="U2132" i="1"/>
  <c r="S2132" i="1"/>
  <c r="U2077" i="1"/>
  <c r="S2077" i="1"/>
  <c r="U2024" i="1"/>
  <c r="S2024" i="1"/>
  <c r="U1992" i="1"/>
  <c r="S1992" i="1"/>
  <c r="U1952" i="1"/>
  <c r="S1952" i="1"/>
  <c r="U1901" i="1"/>
  <c r="S1901" i="1"/>
  <c r="U1867" i="1"/>
  <c r="S1867" i="1"/>
  <c r="U1776" i="1"/>
  <c r="S1776" i="1"/>
  <c r="U1690" i="1"/>
  <c r="S1690" i="1"/>
  <c r="U1637" i="1"/>
  <c r="S1637" i="1"/>
  <c r="U1599" i="1"/>
  <c r="S1599" i="1"/>
  <c r="U1564" i="1"/>
  <c r="S1564" i="1"/>
  <c r="U1492" i="1"/>
  <c r="S1492" i="1"/>
  <c r="U1459" i="1"/>
  <c r="S1459" i="1"/>
  <c r="U1421" i="1"/>
  <c r="S1421" i="1"/>
  <c r="U1364" i="1"/>
  <c r="S1364" i="1"/>
  <c r="U1325" i="1"/>
  <c r="S1325" i="1"/>
  <c r="U1280" i="1"/>
  <c r="S1280" i="1"/>
  <c r="U1219" i="1"/>
  <c r="S1219" i="1"/>
  <c r="U1138" i="1"/>
  <c r="S1138" i="1"/>
  <c r="U1101" i="1"/>
  <c r="S1101" i="1"/>
  <c r="U1064" i="1"/>
  <c r="S1064" i="1"/>
  <c r="U1027" i="1"/>
  <c r="S1027" i="1"/>
  <c r="U986" i="1"/>
  <c r="S986" i="1"/>
  <c r="U949" i="1"/>
  <c r="S949" i="1"/>
  <c r="U908" i="1"/>
  <c r="S908" i="1"/>
  <c r="U850" i="1"/>
  <c r="S850" i="1"/>
  <c r="U789" i="1"/>
  <c r="S789" i="1"/>
  <c r="U634" i="1"/>
  <c r="S634" i="1"/>
  <c r="U573" i="1"/>
  <c r="S573" i="1"/>
  <c r="U469" i="1"/>
  <c r="S469" i="1"/>
  <c r="U340" i="1"/>
  <c r="S340" i="1"/>
  <c r="U227" i="1"/>
  <c r="S227" i="1"/>
  <c r="V8375" i="1"/>
  <c r="S7147" i="1"/>
  <c r="V7147" i="1" s="1"/>
  <c r="V1748" i="1"/>
  <c r="U8636" i="1"/>
  <c r="S8636" i="1"/>
  <c r="U8508" i="1"/>
  <c r="S8508" i="1"/>
  <c r="V8508" i="1" s="1"/>
  <c r="U8252" i="1"/>
  <c r="S8252" i="1"/>
  <c r="U8188" i="1"/>
  <c r="S8188" i="1"/>
  <c r="U8124" i="1"/>
  <c r="S8124" i="1"/>
  <c r="U8060" i="1"/>
  <c r="S8060" i="1"/>
  <c r="V8060" i="1" s="1"/>
  <c r="U7996" i="1"/>
  <c r="S7996" i="1"/>
  <c r="V7996" i="1" s="1"/>
  <c r="U7932" i="1"/>
  <c r="S7932" i="1"/>
  <c r="U7804" i="1"/>
  <c r="S7804" i="1"/>
  <c r="U7740" i="1"/>
  <c r="S7740" i="1"/>
  <c r="V7740" i="1" s="1"/>
  <c r="U7556" i="1"/>
  <c r="S7556" i="1"/>
  <c r="U7484" i="1"/>
  <c r="S7484" i="1"/>
  <c r="U7236" i="1"/>
  <c r="S7236" i="1"/>
  <c r="U7164" i="1"/>
  <c r="S7164" i="1"/>
  <c r="V7164" i="1" s="1"/>
  <c r="U7116" i="1"/>
  <c r="S7116" i="1"/>
  <c r="V7116" i="1" s="1"/>
  <c r="U6852" i="1"/>
  <c r="S6852" i="1"/>
  <c r="U6668" i="1"/>
  <c r="S6668" i="1"/>
  <c r="U6524" i="1"/>
  <c r="S6524" i="1"/>
  <c r="V6524" i="1" s="1"/>
  <c r="U6468" i="1"/>
  <c r="S6468" i="1"/>
  <c r="V6468" i="1" s="1"/>
  <c r="U6404" i="1"/>
  <c r="S6404" i="1"/>
  <c r="U6020" i="1"/>
  <c r="S6020" i="1"/>
  <c r="U5884" i="1"/>
  <c r="S5884" i="1"/>
  <c r="V5884" i="1" s="1"/>
  <c r="U5820" i="1"/>
  <c r="S5820" i="1"/>
  <c r="V5820" i="1" s="1"/>
  <c r="U5772" i="1"/>
  <c r="S5772" i="1"/>
  <c r="U5692" i="1"/>
  <c r="S5692" i="1"/>
  <c r="U5628" i="1"/>
  <c r="S5628" i="1"/>
  <c r="V5628" i="1" s="1"/>
  <c r="U5572" i="1"/>
  <c r="S5572" i="1"/>
  <c r="V5572" i="1" s="1"/>
  <c r="U5436" i="1"/>
  <c r="S5436" i="1"/>
  <c r="U5380" i="1"/>
  <c r="S5380" i="1"/>
  <c r="U5324" i="1"/>
  <c r="S5324" i="1"/>
  <c r="V5324" i="1" s="1"/>
  <c r="U5188" i="1"/>
  <c r="S5188" i="1"/>
  <c r="V5188" i="1" s="1"/>
  <c r="U4940" i="1"/>
  <c r="S4940" i="1"/>
  <c r="U4748" i="1"/>
  <c r="S4748" i="1"/>
  <c r="U4620" i="1"/>
  <c r="S4620" i="1"/>
  <c r="V4620" i="1" s="1"/>
  <c r="U4428" i="1"/>
  <c r="S4428" i="1"/>
  <c r="V4428" i="1" s="1"/>
  <c r="U4364" i="1"/>
  <c r="S4364" i="1"/>
  <c r="U4284" i="1"/>
  <c r="S4284" i="1"/>
  <c r="U4156" i="1"/>
  <c r="S4156" i="1"/>
  <c r="V4156" i="1" s="1"/>
  <c r="U4028" i="1"/>
  <c r="S4028" i="1"/>
  <c r="U3964" i="1"/>
  <c r="S3964" i="1"/>
  <c r="U3844" i="1"/>
  <c r="S3844" i="1"/>
  <c r="U3724" i="1"/>
  <c r="S3724" i="1"/>
  <c r="V3724" i="1" s="1"/>
  <c r="U3652" i="1"/>
  <c r="S3652" i="1"/>
  <c r="V3652" i="1" s="1"/>
  <c r="U3604" i="1"/>
  <c r="S3604" i="1"/>
  <c r="U3532" i="1"/>
  <c r="S3532" i="1"/>
  <c r="U3460" i="1"/>
  <c r="S3460" i="1"/>
  <c r="V3460" i="1" s="1"/>
  <c r="U3404" i="1"/>
  <c r="S3404" i="1"/>
  <c r="U3324" i="1"/>
  <c r="S3324" i="1"/>
  <c r="U3252" i="1"/>
  <c r="S3252" i="1"/>
  <c r="U3188" i="1"/>
  <c r="S3188" i="1"/>
  <c r="U3108" i="1"/>
  <c r="S3108" i="1"/>
  <c r="V3108" i="1" s="1"/>
  <c r="U3060" i="1"/>
  <c r="S3060" i="1"/>
  <c r="U2876" i="1"/>
  <c r="S2876" i="1"/>
  <c r="U2812" i="1"/>
  <c r="S2812" i="1"/>
  <c r="V2812" i="1" s="1"/>
  <c r="U2676" i="1"/>
  <c r="S2676" i="1"/>
  <c r="V2676" i="1" s="1"/>
  <c r="U2596" i="1"/>
  <c r="S2596" i="1"/>
  <c r="U2532" i="1"/>
  <c r="S2532" i="1"/>
  <c r="U2484" i="1"/>
  <c r="S2484" i="1"/>
  <c r="V2484" i="1" s="1"/>
  <c r="U2436" i="1"/>
  <c r="S2436" i="1"/>
  <c r="V2436" i="1" s="1"/>
  <c r="U2364" i="1"/>
  <c r="S2364" i="1"/>
  <c r="U2332" i="1"/>
  <c r="S2332" i="1"/>
  <c r="U2300" i="1"/>
  <c r="S2300" i="1"/>
  <c r="V2300" i="1" s="1"/>
  <c r="U2260" i="1"/>
  <c r="S2260" i="1"/>
  <c r="V2260" i="1" s="1"/>
  <c r="U2164" i="1"/>
  <c r="S2164" i="1"/>
  <c r="U2124" i="1"/>
  <c r="S2124" i="1"/>
  <c r="U2100" i="1"/>
  <c r="S2100" i="1"/>
  <c r="V2100" i="1" s="1"/>
  <c r="U1980" i="1"/>
  <c r="S1980" i="1"/>
  <c r="V1980" i="1" s="1"/>
  <c r="U1956" i="1"/>
  <c r="S1956" i="1"/>
  <c r="U1916" i="1"/>
  <c r="S1916" i="1"/>
  <c r="U1820" i="1"/>
  <c r="S1820" i="1"/>
  <c r="V1820" i="1" s="1"/>
  <c r="U1684" i="1"/>
  <c r="S1684" i="1"/>
  <c r="V1684" i="1" s="1"/>
  <c r="U1644" i="1"/>
  <c r="S1644" i="1"/>
  <c r="U1604" i="1"/>
  <c r="S1604" i="1"/>
  <c r="U1572" i="1"/>
  <c r="S1572" i="1"/>
  <c r="V1572" i="1" s="1"/>
  <c r="U1524" i="1"/>
  <c r="S1524" i="1"/>
  <c r="V1524" i="1" s="1"/>
  <c r="U1500" i="1"/>
  <c r="S1500" i="1"/>
  <c r="U1468" i="1"/>
  <c r="S1468" i="1"/>
  <c r="U1412" i="1"/>
  <c r="S1412" i="1"/>
  <c r="V1412" i="1" s="1"/>
  <c r="U1356" i="1"/>
  <c r="S1356" i="1"/>
  <c r="V1356" i="1" s="1"/>
  <c r="U1308" i="1"/>
  <c r="S1308" i="1"/>
  <c r="U1268" i="1"/>
  <c r="S1268" i="1"/>
  <c r="U1204" i="1"/>
  <c r="S1204" i="1"/>
  <c r="V1204" i="1" s="1"/>
  <c r="U1164" i="1"/>
  <c r="S1164" i="1"/>
  <c r="V1164" i="1" s="1"/>
  <c r="U1132" i="1"/>
  <c r="S1132" i="1"/>
  <c r="U1020" i="1"/>
  <c r="S1020" i="1"/>
  <c r="U932" i="1"/>
  <c r="S932" i="1"/>
  <c r="V932" i="1" s="1"/>
  <c r="U884" i="1"/>
  <c r="S884" i="1"/>
  <c r="V884" i="1" s="1"/>
  <c r="U844" i="1"/>
  <c r="S844" i="1"/>
  <c r="U788" i="1"/>
  <c r="S788" i="1"/>
  <c r="U748" i="1"/>
  <c r="S748" i="1"/>
  <c r="V748" i="1" s="1"/>
  <c r="U708" i="1"/>
  <c r="S708" i="1"/>
  <c r="V708" i="1" s="1"/>
  <c r="U676" i="1"/>
  <c r="S676" i="1"/>
  <c r="U636" i="1"/>
  <c r="S636" i="1"/>
  <c r="U604" i="1"/>
  <c r="S604" i="1"/>
  <c r="V604" i="1" s="1"/>
  <c r="U564" i="1"/>
  <c r="S564" i="1"/>
  <c r="V564" i="1" s="1"/>
  <c r="U524" i="1"/>
  <c r="S524" i="1"/>
  <c r="U492" i="1"/>
  <c r="S492" i="1"/>
  <c r="U356" i="1"/>
  <c r="S356" i="1"/>
  <c r="V356" i="1" s="1"/>
  <c r="U308" i="1"/>
  <c r="S308" i="1"/>
  <c r="U284" i="1"/>
  <c r="S284" i="1"/>
  <c r="U220" i="1"/>
  <c r="S220" i="1"/>
  <c r="U196" i="1"/>
  <c r="S196" i="1"/>
  <c r="V196" i="1" s="1"/>
  <c r="U164" i="1"/>
  <c r="S164" i="1"/>
  <c r="U132" i="1"/>
  <c r="S132" i="1"/>
  <c r="U68" i="1"/>
  <c r="S68" i="1"/>
  <c r="U52" i="1"/>
  <c r="S52" i="1"/>
  <c r="V52" i="1" s="1"/>
  <c r="U44" i="1"/>
  <c r="S44" i="1"/>
  <c r="U8761" i="1"/>
  <c r="S8761" i="1"/>
  <c r="U8615" i="1"/>
  <c r="S8615" i="1"/>
  <c r="U8511" i="1"/>
  <c r="S8511" i="1"/>
  <c r="V8511" i="1" s="1"/>
  <c r="U8459" i="1"/>
  <c r="S8459" i="1"/>
  <c r="V8459" i="1" s="1"/>
  <c r="U8239" i="1"/>
  <c r="S8239" i="1"/>
  <c r="U8145" i="1"/>
  <c r="S8145" i="1"/>
  <c r="U8113" i="1"/>
  <c r="S8113" i="1"/>
  <c r="V8113" i="1" s="1"/>
  <c r="U8080" i="1"/>
  <c r="S8080" i="1"/>
  <c r="V8080" i="1" s="1"/>
  <c r="U8019" i="1"/>
  <c r="S8019" i="1"/>
  <c r="U7920" i="1"/>
  <c r="S7920" i="1"/>
  <c r="U7568" i="1"/>
  <c r="S7568" i="1"/>
  <c r="V7568" i="1" s="1"/>
  <c r="U7507" i="1"/>
  <c r="S7507" i="1"/>
  <c r="V7507" i="1" s="1"/>
  <c r="U7393" i="1"/>
  <c r="S7393" i="1"/>
  <c r="U7320" i="1"/>
  <c r="S7320" i="1"/>
  <c r="U7203" i="1"/>
  <c r="S7203" i="1"/>
  <c r="V7203" i="1" s="1"/>
  <c r="U6923" i="1"/>
  <c r="S6923" i="1"/>
  <c r="V6923" i="1" s="1"/>
  <c r="U6881" i="1"/>
  <c r="S6881" i="1"/>
  <c r="U6808" i="1"/>
  <c r="S6808" i="1"/>
  <c r="U6691" i="1"/>
  <c r="S6691" i="1"/>
  <c r="V6691" i="1" s="1"/>
  <c r="U6617" i="1"/>
  <c r="S6617" i="1"/>
  <c r="V6617" i="1" s="1"/>
  <c r="U6427" i="1"/>
  <c r="S6427" i="1"/>
  <c r="U6353" i="1"/>
  <c r="S6353" i="1"/>
  <c r="U6296" i="1"/>
  <c r="S6296" i="1"/>
  <c r="V6296" i="1" s="1"/>
  <c r="U6223" i="1"/>
  <c r="S6223" i="1"/>
  <c r="V6223" i="1" s="1"/>
  <c r="U5931" i="1"/>
  <c r="S5931" i="1"/>
  <c r="U5857" i="1"/>
  <c r="S5857" i="1"/>
  <c r="U5768" i="1"/>
  <c r="S5768" i="1"/>
  <c r="V5768" i="1" s="1"/>
  <c r="U5695" i="1"/>
  <c r="S5695" i="1"/>
  <c r="V5695" i="1" s="1"/>
  <c r="U5577" i="1"/>
  <c r="S5577" i="1"/>
  <c r="U5504" i="1"/>
  <c r="S5504" i="1"/>
  <c r="U5447" i="1"/>
  <c r="S5447" i="1"/>
  <c r="V5447" i="1" s="1"/>
  <c r="U5403" i="1"/>
  <c r="S5403" i="1"/>
  <c r="V5403" i="1" s="1"/>
  <c r="U5329" i="1"/>
  <c r="S5329" i="1"/>
  <c r="U5155" i="1"/>
  <c r="S5155" i="1"/>
  <c r="U4875" i="1"/>
  <c r="S4875" i="1"/>
  <c r="V4875" i="1" s="1"/>
  <c r="U4801" i="1"/>
  <c r="S4801" i="1"/>
  <c r="V4801" i="1" s="1"/>
  <c r="U4728" i="1"/>
  <c r="S4728" i="1"/>
  <c r="U4655" i="1"/>
  <c r="S4655" i="1"/>
  <c r="U4569" i="1"/>
  <c r="S4569" i="1"/>
  <c r="V4569" i="1" s="1"/>
  <c r="U4496" i="1"/>
  <c r="S4496" i="1"/>
  <c r="V4496" i="1" s="1"/>
  <c r="U4407" i="1"/>
  <c r="S4407" i="1"/>
  <c r="U4143" i="1"/>
  <c r="S4143" i="1"/>
  <c r="U4057" i="1"/>
  <c r="S4057" i="1"/>
  <c r="V4057" i="1" s="1"/>
  <c r="U3975" i="1"/>
  <c r="S3975" i="1"/>
  <c r="V3975" i="1" s="1"/>
  <c r="U3813" i="1"/>
  <c r="S3813" i="1"/>
  <c r="U3391" i="1"/>
  <c r="S3391" i="1"/>
  <c r="U3247" i="1"/>
  <c r="S3247" i="1"/>
  <c r="V3247" i="1" s="1"/>
  <c r="U3141" i="1"/>
  <c r="S3141" i="1"/>
  <c r="V3141" i="1" s="1"/>
  <c r="U2979" i="1"/>
  <c r="S2979" i="1"/>
  <c r="U2695" i="1"/>
  <c r="S2695" i="1"/>
  <c r="U2517" i="1"/>
  <c r="S2517" i="1"/>
  <c r="U2360" i="1"/>
  <c r="S2360" i="1"/>
  <c r="V2360" i="1" s="1"/>
  <c r="U2275" i="1"/>
  <c r="S2275" i="1"/>
  <c r="U2149" i="1"/>
  <c r="S2149" i="1"/>
  <c r="U2056" i="1"/>
  <c r="S2056" i="1"/>
  <c r="V2056" i="1" s="1"/>
  <c r="U1951" i="1"/>
  <c r="S1951" i="1"/>
  <c r="V1951" i="1" s="1"/>
  <c r="U1847" i="1"/>
  <c r="S1847" i="1"/>
  <c r="U1741" i="1"/>
  <c r="S1741" i="1"/>
  <c r="U1650" i="1"/>
  <c r="S1650" i="1"/>
  <c r="V1650" i="1" s="1"/>
  <c r="U1543" i="1"/>
  <c r="S1543" i="1"/>
  <c r="V1543" i="1" s="1"/>
  <c r="U1339" i="1"/>
  <c r="S1339" i="1"/>
  <c r="U1235" i="1"/>
  <c r="S1235" i="1"/>
  <c r="U1136" i="1"/>
  <c r="S1136" i="1"/>
  <c r="V1136" i="1" s="1"/>
  <c r="U1043" i="1"/>
  <c r="S1043" i="1"/>
  <c r="V1043" i="1" s="1"/>
  <c r="U946" i="1"/>
  <c r="S946" i="1"/>
  <c r="U691" i="1"/>
  <c r="S691" i="1"/>
  <c r="U306" i="1"/>
  <c r="S306" i="1"/>
  <c r="V306" i="1" s="1"/>
  <c r="U8691" i="1"/>
  <c r="S8691" i="1"/>
  <c r="V8691" i="1" s="1"/>
  <c r="U8627" i="1"/>
  <c r="S8627" i="1"/>
  <c r="V8627" i="1" s="1"/>
  <c r="U8499" i="1"/>
  <c r="S8499" i="1"/>
  <c r="U8307" i="1"/>
  <c r="S8307" i="1"/>
  <c r="U8243" i="1"/>
  <c r="S8243" i="1"/>
  <c r="V8243" i="1" s="1"/>
  <c r="U8051" i="1"/>
  <c r="S8051" i="1"/>
  <c r="V8051" i="1" s="1"/>
  <c r="U7995" i="1"/>
  <c r="S7995" i="1"/>
  <c r="U7923" i="1"/>
  <c r="S7923" i="1"/>
  <c r="U7859" i="1"/>
  <c r="S7859" i="1"/>
  <c r="V7859" i="1" s="1"/>
  <c r="U7739" i="1"/>
  <c r="S7739" i="1"/>
  <c r="V7739" i="1" s="1"/>
  <c r="U7667" i="1"/>
  <c r="S7667" i="1"/>
  <c r="U7547" i="1"/>
  <c r="S7547" i="1"/>
  <c r="U7483" i="1"/>
  <c r="S7483" i="1"/>
  <c r="V7483" i="1" s="1"/>
  <c r="U7419" i="1"/>
  <c r="S7419" i="1"/>
  <c r="V7419" i="1" s="1"/>
  <c r="U7355" i="1"/>
  <c r="S7355" i="1"/>
  <c r="U7299" i="1"/>
  <c r="S7299" i="1"/>
  <c r="U7235" i="1"/>
  <c r="S7235" i="1"/>
  <c r="V7235" i="1" s="1"/>
  <c r="U7171" i="1"/>
  <c r="S7171" i="1"/>
  <c r="V7171" i="1" s="1"/>
  <c r="U7099" i="1"/>
  <c r="S7099" i="1"/>
  <c r="U7027" i="1"/>
  <c r="S7027" i="1"/>
  <c r="U6979" i="1"/>
  <c r="S6979" i="1"/>
  <c r="V6979" i="1" s="1"/>
  <c r="U6915" i="1"/>
  <c r="S6915" i="1"/>
  <c r="V6915" i="1" s="1"/>
  <c r="U6843" i="1"/>
  <c r="S6843" i="1"/>
  <c r="U6779" i="1"/>
  <c r="S6779" i="1"/>
  <c r="U6707" i="1"/>
  <c r="S6707" i="1"/>
  <c r="V6707" i="1" s="1"/>
  <c r="U6651" i="1"/>
  <c r="S6651" i="1"/>
  <c r="V6651" i="1" s="1"/>
  <c r="U6587" i="1"/>
  <c r="S6587" i="1"/>
  <c r="U6531" i="1"/>
  <c r="S6531" i="1"/>
  <c r="U6459" i="1"/>
  <c r="S6459" i="1"/>
  <c r="V6459" i="1" s="1"/>
  <c r="U6395" i="1"/>
  <c r="S6395" i="1"/>
  <c r="V6395" i="1" s="1"/>
  <c r="U6339" i="1"/>
  <c r="S6339" i="1"/>
  <c r="U6275" i="1"/>
  <c r="S6275" i="1"/>
  <c r="U6203" i="1"/>
  <c r="S6203" i="1"/>
  <c r="V6203" i="1" s="1"/>
  <c r="U6147" i="1"/>
  <c r="S6147" i="1"/>
  <c r="V6147" i="1" s="1"/>
  <c r="U6075" i="1"/>
  <c r="S6075" i="1"/>
  <c r="U6011" i="1"/>
  <c r="S6011" i="1"/>
  <c r="U5939" i="1"/>
  <c r="S5939" i="1"/>
  <c r="V5939" i="1" s="1"/>
  <c r="U5875" i="1"/>
  <c r="S5875" i="1"/>
  <c r="V5875" i="1" s="1"/>
  <c r="U5811" i="1"/>
  <c r="S5811" i="1"/>
  <c r="U5763" i="1"/>
  <c r="S5763" i="1"/>
  <c r="U5747" i="1"/>
  <c r="S5747" i="1"/>
  <c r="V5747" i="1" s="1"/>
  <c r="U5683" i="1"/>
  <c r="S5683" i="1"/>
  <c r="V5683" i="1" s="1"/>
  <c r="U5635" i="1"/>
  <c r="S5635" i="1"/>
  <c r="U5555" i="1"/>
  <c r="S5555" i="1"/>
  <c r="U5507" i="1"/>
  <c r="S5507" i="1"/>
  <c r="V5507" i="1" s="1"/>
  <c r="U5443" i="1"/>
  <c r="S5443" i="1"/>
  <c r="V5443" i="1" s="1"/>
  <c r="U5379" i="1"/>
  <c r="S5379" i="1"/>
  <c r="U5315" i="1"/>
  <c r="S5315" i="1"/>
  <c r="U5251" i="1"/>
  <c r="S5251" i="1"/>
  <c r="V5251" i="1" s="1"/>
  <c r="U5235" i="1"/>
  <c r="S5235" i="1"/>
  <c r="V5235" i="1" s="1"/>
  <c r="U5187" i="1"/>
  <c r="S5187" i="1"/>
  <c r="U5171" i="1"/>
  <c r="S5171" i="1"/>
  <c r="U5123" i="1"/>
  <c r="S5123" i="1"/>
  <c r="V5123" i="1" s="1"/>
  <c r="U5059" i="1"/>
  <c r="S5059" i="1"/>
  <c r="V5059" i="1" s="1"/>
  <c r="U5043" i="1"/>
  <c r="S5043" i="1"/>
  <c r="U4995" i="1"/>
  <c r="S4995" i="1"/>
  <c r="U4979" i="1"/>
  <c r="S4979" i="1"/>
  <c r="V4979" i="1" s="1"/>
  <c r="U4923" i="1"/>
  <c r="S4923" i="1"/>
  <c r="V4923" i="1" s="1"/>
  <c r="U4867" i="1"/>
  <c r="S4867" i="1"/>
  <c r="U4851" i="1"/>
  <c r="S4851" i="1"/>
  <c r="U4795" i="1"/>
  <c r="S4795" i="1"/>
  <c r="V4795" i="1" s="1"/>
  <c r="U4731" i="1"/>
  <c r="S4731" i="1"/>
  <c r="V4731" i="1" s="1"/>
  <c r="U4675" i="1"/>
  <c r="S4675" i="1"/>
  <c r="U4659" i="1"/>
  <c r="S4659" i="1"/>
  <c r="U4603" i="1"/>
  <c r="S4603" i="1"/>
  <c r="V4603" i="1" s="1"/>
  <c r="U4547" i="1"/>
  <c r="S4547" i="1"/>
  <c r="V4547" i="1" s="1"/>
  <c r="U4531" i="1"/>
  <c r="S4531" i="1"/>
  <c r="U4411" i="1"/>
  <c r="S4411" i="1"/>
  <c r="U4355" i="1"/>
  <c r="S4355" i="1"/>
  <c r="V4355" i="1" s="1"/>
  <c r="U4347" i="1"/>
  <c r="S4347" i="1"/>
  <c r="V4347" i="1" s="1"/>
  <c r="U4291" i="1"/>
  <c r="S4291" i="1"/>
  <c r="U4275" i="1"/>
  <c r="S4275" i="1"/>
  <c r="U4227" i="1"/>
  <c r="S4227" i="1"/>
  <c r="V4227" i="1" s="1"/>
  <c r="U4219" i="1"/>
  <c r="S4219" i="1"/>
  <c r="V4219" i="1" s="1"/>
  <c r="U4163" i="1"/>
  <c r="S4163" i="1"/>
  <c r="U4147" i="1"/>
  <c r="S4147" i="1"/>
  <c r="U4091" i="1"/>
  <c r="S4091" i="1"/>
  <c r="V4091" i="1" s="1"/>
  <c r="U4035" i="1"/>
  <c r="S4035" i="1"/>
  <c r="V4035" i="1" s="1"/>
  <c r="U4027" i="1"/>
  <c r="S4027" i="1"/>
  <c r="U3915" i="1"/>
  <c r="S3915" i="1"/>
  <c r="U3899" i="1"/>
  <c r="S3899" i="1"/>
  <c r="V3899" i="1" s="1"/>
  <c r="U3851" i="1"/>
  <c r="S3851" i="1"/>
  <c r="V3851" i="1" s="1"/>
  <c r="U3835" i="1"/>
  <c r="S3835" i="1"/>
  <c r="U3779" i="1"/>
  <c r="S3779" i="1"/>
  <c r="U3763" i="1"/>
  <c r="S3763" i="1"/>
  <c r="V3763" i="1" s="1"/>
  <c r="U3715" i="1"/>
  <c r="S3715" i="1"/>
  <c r="V3715" i="1" s="1"/>
  <c r="U3707" i="1"/>
  <c r="S3707" i="1"/>
  <c r="U3651" i="1"/>
  <c r="S3651" i="1"/>
  <c r="U3635" i="1"/>
  <c r="S3635" i="1"/>
  <c r="V3635" i="1" s="1"/>
  <c r="U3595" i="1"/>
  <c r="S3595" i="1"/>
  <c r="V3595" i="1" s="1"/>
  <c r="U3571" i="1"/>
  <c r="S3571" i="1"/>
  <c r="U3523" i="1"/>
  <c r="S3523" i="1"/>
  <c r="U3515" i="1"/>
  <c r="S3515" i="1"/>
  <c r="V3515" i="1" s="1"/>
  <c r="U3459" i="1"/>
  <c r="S3459" i="1"/>
  <c r="V3459" i="1" s="1"/>
  <c r="U3443" i="1"/>
  <c r="S3443" i="1"/>
  <c r="U3403" i="1"/>
  <c r="S3403" i="1"/>
  <c r="U3387" i="1"/>
  <c r="S3387" i="1"/>
  <c r="V3387" i="1" s="1"/>
  <c r="U3347" i="1"/>
  <c r="S3347" i="1"/>
  <c r="V3347" i="1" s="1"/>
  <c r="U3339" i="1"/>
  <c r="S3339" i="1"/>
  <c r="U3315" i="1"/>
  <c r="S3315" i="1"/>
  <c r="U3275" i="1"/>
  <c r="S3275" i="1"/>
  <c r="V3275" i="1" s="1"/>
  <c r="U3251" i="1"/>
  <c r="S3251" i="1"/>
  <c r="V3251" i="1" s="1"/>
  <c r="U3243" i="1"/>
  <c r="S3243" i="1"/>
  <c r="U3211" i="1"/>
  <c r="S3211" i="1"/>
  <c r="U3179" i="1"/>
  <c r="S3179" i="1"/>
  <c r="V3179" i="1" s="1"/>
  <c r="U3147" i="1"/>
  <c r="S3147" i="1"/>
  <c r="V3147" i="1" s="1"/>
  <c r="U3107" i="1"/>
  <c r="S3107" i="1"/>
  <c r="U3067" i="1"/>
  <c r="S3067" i="1"/>
  <c r="U3051" i="1"/>
  <c r="S3051" i="1"/>
  <c r="V3051" i="1" s="1"/>
  <c r="U3035" i="1"/>
  <c r="S3035" i="1"/>
  <c r="V3035" i="1" s="1"/>
  <c r="U3003" i="1"/>
  <c r="S3003" i="1"/>
  <c r="U2987" i="1"/>
  <c r="S2987" i="1"/>
  <c r="U2963" i="1"/>
  <c r="S2963" i="1"/>
  <c r="V2963" i="1" s="1"/>
  <c r="U2939" i="1"/>
  <c r="S2939" i="1"/>
  <c r="V2939" i="1" s="1"/>
  <c r="U2923" i="1"/>
  <c r="S2923" i="1"/>
  <c r="U2907" i="1"/>
  <c r="S2907" i="1"/>
  <c r="U2875" i="1"/>
  <c r="S2875" i="1"/>
  <c r="V2875" i="1" s="1"/>
  <c r="U2867" i="1"/>
  <c r="S2867" i="1"/>
  <c r="V2867" i="1" s="1"/>
  <c r="U2835" i="1"/>
  <c r="S2835" i="1"/>
  <c r="U2795" i="1"/>
  <c r="S2795" i="1"/>
  <c r="U2763" i="1"/>
  <c r="S2763" i="1"/>
  <c r="V2763" i="1" s="1"/>
  <c r="U2723" i="1"/>
  <c r="S2723" i="1"/>
  <c r="V2723" i="1" s="1"/>
  <c r="U2691" i="1"/>
  <c r="S2691" i="1"/>
  <c r="U2659" i="1"/>
  <c r="S2659" i="1"/>
  <c r="U2627" i="1"/>
  <c r="S2627" i="1"/>
  <c r="V2627" i="1" s="1"/>
  <c r="U2595" i="1"/>
  <c r="S2595" i="1"/>
  <c r="V2595" i="1" s="1"/>
  <c r="U2563" i="1"/>
  <c r="S2563" i="1"/>
  <c r="U2539" i="1"/>
  <c r="S2539" i="1"/>
  <c r="U2523" i="1"/>
  <c r="S2523" i="1"/>
  <c r="V2523" i="1" s="1"/>
  <c r="U2491" i="1"/>
  <c r="S2491" i="1"/>
  <c r="V2491" i="1" s="1"/>
  <c r="U2459" i="1"/>
  <c r="S2459" i="1"/>
  <c r="U2427" i="1"/>
  <c r="S2427" i="1"/>
  <c r="U2411" i="1"/>
  <c r="S2411" i="1"/>
  <c r="V2411" i="1" s="1"/>
  <c r="U2395" i="1"/>
  <c r="S2395" i="1"/>
  <c r="V2395" i="1" s="1"/>
  <c r="U2355" i="1"/>
  <c r="S2355" i="1"/>
  <c r="U2315" i="1"/>
  <c r="S2315" i="1"/>
  <c r="U2291" i="1"/>
  <c r="S2291" i="1"/>
  <c r="V2291" i="1" s="1"/>
  <c r="U2259" i="1"/>
  <c r="S2259" i="1"/>
  <c r="V2259" i="1" s="1"/>
  <c r="U2211" i="1"/>
  <c r="S2211" i="1"/>
  <c r="U2179" i="1"/>
  <c r="S2179" i="1"/>
  <c r="U2155" i="1"/>
  <c r="S2155" i="1"/>
  <c r="V2155" i="1" s="1"/>
  <c r="U2123" i="1"/>
  <c r="S2123" i="1"/>
  <c r="V2123" i="1" s="1"/>
  <c r="U2091" i="1"/>
  <c r="S2091" i="1"/>
  <c r="U2075" i="1"/>
  <c r="S2075" i="1"/>
  <c r="U2043" i="1"/>
  <c r="S2043" i="1"/>
  <c r="V2043" i="1" s="1"/>
  <c r="U2027" i="1"/>
  <c r="S2027" i="1"/>
  <c r="V2027" i="1" s="1"/>
  <c r="U2011" i="1"/>
  <c r="S2011" i="1"/>
  <c r="U1987" i="1"/>
  <c r="S1987" i="1"/>
  <c r="U1963" i="1"/>
  <c r="S1963" i="1"/>
  <c r="V1963" i="1" s="1"/>
  <c r="U1947" i="1"/>
  <c r="S1947" i="1"/>
  <c r="V1947" i="1" s="1"/>
  <c r="U1915" i="1"/>
  <c r="S1915" i="1"/>
  <c r="U1899" i="1"/>
  <c r="S1899" i="1"/>
  <c r="U1883" i="1"/>
  <c r="S1883" i="1"/>
  <c r="V1883" i="1" s="1"/>
  <c r="U1851" i="1"/>
  <c r="S1851" i="1"/>
  <c r="V1851" i="1" s="1"/>
  <c r="U1835" i="1"/>
  <c r="S1835" i="1"/>
  <c r="U1803" i="1"/>
  <c r="S1803" i="1"/>
  <c r="U1779" i="1"/>
  <c r="S1779" i="1"/>
  <c r="V1779" i="1" s="1"/>
  <c r="U1699" i="1"/>
  <c r="S1699" i="1"/>
  <c r="V1699" i="1" s="1"/>
  <c r="U1675" i="1"/>
  <c r="S1675" i="1"/>
  <c r="U1643" i="1"/>
  <c r="S1643" i="1"/>
  <c r="U1611" i="1"/>
  <c r="S1611" i="1"/>
  <c r="V1611" i="1" s="1"/>
  <c r="U1579" i="1"/>
  <c r="S1579" i="1"/>
  <c r="V1579" i="1" s="1"/>
  <c r="U1563" i="1"/>
  <c r="S1563" i="1"/>
  <c r="U1539" i="1"/>
  <c r="S1539" i="1"/>
  <c r="U1507" i="1"/>
  <c r="S1507" i="1"/>
  <c r="V1507" i="1" s="1"/>
  <c r="U1499" i="1"/>
  <c r="S1499" i="1"/>
  <c r="V1499" i="1" s="1"/>
  <c r="U1475" i="1"/>
  <c r="S1475" i="1"/>
  <c r="U1427" i="1"/>
  <c r="S1427" i="1"/>
  <c r="U1395" i="1"/>
  <c r="S1395" i="1"/>
  <c r="V1395" i="1" s="1"/>
  <c r="U1371" i="1"/>
  <c r="S1371" i="1"/>
  <c r="V1371" i="1" s="1"/>
  <c r="U1355" i="1"/>
  <c r="S1355" i="1"/>
  <c r="U1323" i="1"/>
  <c r="S1323" i="1"/>
  <c r="U1275" i="1"/>
  <c r="S1275" i="1"/>
  <c r="V1275" i="1" s="1"/>
  <c r="U1251" i="1"/>
  <c r="S1251" i="1"/>
  <c r="V1251" i="1" s="1"/>
  <c r="U1227" i="1"/>
  <c r="S1227" i="1"/>
  <c r="U1203" i="1"/>
  <c r="S1203" i="1"/>
  <c r="U1179" i="1"/>
  <c r="S1179" i="1"/>
  <c r="V1179" i="1" s="1"/>
  <c r="U1155" i="1"/>
  <c r="S1155" i="1"/>
  <c r="V1155" i="1" s="1"/>
  <c r="U1139" i="1"/>
  <c r="S1139" i="1"/>
  <c r="U1123" i="1"/>
  <c r="S1123" i="1"/>
  <c r="U1083" i="1"/>
  <c r="S1083" i="1"/>
  <c r="V1083" i="1" s="1"/>
  <c r="U1067" i="1"/>
  <c r="S1067" i="1"/>
  <c r="V1067" i="1" s="1"/>
  <c r="U1059" i="1"/>
  <c r="S1059" i="1"/>
  <c r="U1035" i="1"/>
  <c r="S1035" i="1"/>
  <c r="U1003" i="1"/>
  <c r="S1003" i="1"/>
  <c r="V1003" i="1" s="1"/>
  <c r="U987" i="1"/>
  <c r="S987" i="1"/>
  <c r="V987" i="1" s="1"/>
  <c r="U963" i="1"/>
  <c r="S963" i="1"/>
  <c r="U931" i="1"/>
  <c r="S931" i="1"/>
  <c r="U915" i="1"/>
  <c r="S915" i="1"/>
  <c r="V915" i="1" s="1"/>
  <c r="U883" i="1"/>
  <c r="S883" i="1"/>
  <c r="V883" i="1" s="1"/>
  <c r="U859" i="1"/>
  <c r="S859" i="1"/>
  <c r="U843" i="1"/>
  <c r="S843" i="1"/>
  <c r="U827" i="1"/>
  <c r="S827" i="1"/>
  <c r="V827" i="1" s="1"/>
  <c r="U795" i="1"/>
  <c r="S795" i="1"/>
  <c r="V795" i="1" s="1"/>
  <c r="U779" i="1"/>
  <c r="S779" i="1"/>
  <c r="U771" i="1"/>
  <c r="S771" i="1"/>
  <c r="U731" i="1"/>
  <c r="S731" i="1"/>
  <c r="V731" i="1" s="1"/>
  <c r="U723" i="1"/>
  <c r="S723" i="1"/>
  <c r="V723" i="1" s="1"/>
  <c r="U707" i="1"/>
  <c r="S707" i="1"/>
  <c r="U667" i="1"/>
  <c r="S667" i="1"/>
  <c r="U643" i="1"/>
  <c r="S643" i="1"/>
  <c r="V643" i="1" s="1"/>
  <c r="U627" i="1"/>
  <c r="S627" i="1"/>
  <c r="V627" i="1" s="1"/>
  <c r="U603" i="1"/>
  <c r="S603" i="1"/>
  <c r="U571" i="1"/>
  <c r="S571" i="1"/>
  <c r="U539" i="1"/>
  <c r="S539" i="1"/>
  <c r="V539" i="1" s="1"/>
  <c r="U507" i="1"/>
  <c r="S507" i="1"/>
  <c r="V507" i="1" s="1"/>
  <c r="U491" i="1"/>
  <c r="S491" i="1"/>
  <c r="U467" i="1"/>
  <c r="S467" i="1"/>
  <c r="U443" i="1"/>
  <c r="S443" i="1"/>
  <c r="V443" i="1" s="1"/>
  <c r="U411" i="1"/>
  <c r="S411" i="1"/>
  <c r="V411" i="1" s="1"/>
  <c r="U395" i="1"/>
  <c r="S395" i="1"/>
  <c r="U379" i="1"/>
  <c r="S379" i="1"/>
  <c r="U347" i="1"/>
  <c r="S347" i="1"/>
  <c r="V347" i="1" s="1"/>
  <c r="U315" i="1"/>
  <c r="S315" i="1"/>
  <c r="V315" i="1" s="1"/>
  <c r="U299" i="1"/>
  <c r="S299" i="1"/>
  <c r="U283" i="1"/>
  <c r="S283" i="1"/>
  <c r="U259" i="1"/>
  <c r="S259" i="1"/>
  <c r="V259" i="1" s="1"/>
  <c r="U235" i="1"/>
  <c r="S235" i="1"/>
  <c r="V235" i="1" s="1"/>
  <c r="U219" i="1"/>
  <c r="S219" i="1"/>
  <c r="U203" i="1"/>
  <c r="S203" i="1"/>
  <c r="U187" i="1"/>
  <c r="S187" i="1"/>
  <c r="V187" i="1" s="1"/>
  <c r="U171" i="1"/>
  <c r="S171" i="1"/>
  <c r="V171" i="1" s="1"/>
  <c r="U147" i="1"/>
  <c r="S147" i="1"/>
  <c r="U123" i="1"/>
  <c r="S123" i="1"/>
  <c r="U99" i="1"/>
  <c r="S99" i="1"/>
  <c r="V99" i="1" s="1"/>
  <c r="U83" i="1"/>
  <c r="S83" i="1"/>
  <c r="V83" i="1" s="1"/>
  <c r="U67" i="1"/>
  <c r="S67" i="1"/>
  <c r="U51" i="1"/>
  <c r="S51" i="1"/>
  <c r="U19" i="1"/>
  <c r="S19" i="1"/>
  <c r="U8760" i="1"/>
  <c r="S8760" i="1"/>
  <c r="V8760" i="1" s="1"/>
  <c r="U8719" i="1"/>
  <c r="S8719" i="1"/>
  <c r="U8656" i="1"/>
  <c r="S8656" i="1"/>
  <c r="U8583" i="1"/>
  <c r="S8583" i="1"/>
  <c r="V8583" i="1" s="1"/>
  <c r="U8551" i="1"/>
  <c r="S8551" i="1"/>
  <c r="V8551" i="1" s="1"/>
  <c r="U8520" i="1"/>
  <c r="S8520" i="1"/>
  <c r="U8447" i="1"/>
  <c r="S8447" i="1"/>
  <c r="U8415" i="1"/>
  <c r="S8415" i="1"/>
  <c r="V8415" i="1" s="1"/>
  <c r="U8321" i="1"/>
  <c r="S8321" i="1"/>
  <c r="V8321" i="1" s="1"/>
  <c r="U8280" i="1"/>
  <c r="S8280" i="1"/>
  <c r="U8248" i="1"/>
  <c r="S8248" i="1"/>
  <c r="U8207" i="1"/>
  <c r="S8207" i="1"/>
  <c r="V8207" i="1" s="1"/>
  <c r="U8185" i="1"/>
  <c r="S8185" i="1"/>
  <c r="V8185" i="1" s="1"/>
  <c r="U8144" i="1"/>
  <c r="S8144" i="1"/>
  <c r="U8112" i="1"/>
  <c r="S8112" i="1"/>
  <c r="U8065" i="1"/>
  <c r="S8065" i="1"/>
  <c r="V8065" i="1" s="1"/>
  <c r="U7944" i="1"/>
  <c r="S7944" i="1"/>
  <c r="V7944" i="1" s="1"/>
  <c r="U7919" i="1"/>
  <c r="S7919" i="1"/>
  <c r="U7896" i="1"/>
  <c r="S7896" i="1"/>
  <c r="U7823" i="1"/>
  <c r="S7823" i="1"/>
  <c r="V7823" i="1" s="1"/>
  <c r="U7761" i="1"/>
  <c r="S7761" i="1"/>
  <c r="V7761" i="1" s="1"/>
  <c r="U7736" i="1"/>
  <c r="S7736" i="1"/>
  <c r="U7713" i="1"/>
  <c r="S7713" i="1"/>
  <c r="U7688" i="1"/>
  <c r="S7688" i="1"/>
  <c r="V7688" i="1" s="1"/>
  <c r="U7640" i="1"/>
  <c r="S7640" i="1"/>
  <c r="V7640" i="1" s="1"/>
  <c r="U7615" i="1"/>
  <c r="S7615" i="1"/>
  <c r="U7567" i="1"/>
  <c r="S7567" i="1"/>
  <c r="U7505" i="1"/>
  <c r="S7505" i="1"/>
  <c r="V7505" i="1" s="1"/>
  <c r="U7480" i="1"/>
  <c r="S7480" i="1"/>
  <c r="V7480" i="1" s="1"/>
  <c r="U7457" i="1"/>
  <c r="S7457" i="1"/>
  <c r="U7432" i="1"/>
  <c r="S7432" i="1"/>
  <c r="U7360" i="1"/>
  <c r="S7360" i="1"/>
  <c r="V7360" i="1" s="1"/>
  <c r="U7303" i="1"/>
  <c r="S7303" i="1"/>
  <c r="V7303" i="1" s="1"/>
  <c r="U7185" i="1"/>
  <c r="S7185" i="1"/>
  <c r="U7128" i="1"/>
  <c r="S7128" i="1"/>
  <c r="U7096" i="1"/>
  <c r="S7096" i="1"/>
  <c r="V7096" i="1" s="1"/>
  <c r="U7039" i="1"/>
  <c r="S7039" i="1"/>
  <c r="V7039" i="1" s="1"/>
  <c r="U6937" i="1"/>
  <c r="S6937" i="1"/>
  <c r="U6864" i="1"/>
  <c r="S6864" i="1"/>
  <c r="U6791" i="1"/>
  <c r="S6791" i="1"/>
  <c r="V6791" i="1" s="1"/>
  <c r="U6689" i="1"/>
  <c r="S6689" i="1"/>
  <c r="V6689" i="1" s="1"/>
  <c r="U6673" i="1"/>
  <c r="S6673" i="1"/>
  <c r="U6616" i="1"/>
  <c r="S6616" i="1"/>
  <c r="U6584" i="1"/>
  <c r="S6584" i="1"/>
  <c r="V6584" i="1" s="1"/>
  <c r="U6527" i="1"/>
  <c r="S6527" i="1"/>
  <c r="V6527" i="1" s="1"/>
  <c r="U6352" i="1"/>
  <c r="S6352" i="1"/>
  <c r="U6263" i="1"/>
  <c r="S6263" i="1"/>
  <c r="U6177" i="1"/>
  <c r="S6177" i="1"/>
  <c r="V6177" i="1" s="1"/>
  <c r="U6145" i="1"/>
  <c r="S6145" i="1"/>
  <c r="V6145" i="1" s="1"/>
  <c r="U6088" i="1"/>
  <c r="S6088" i="1"/>
  <c r="U6031" i="1"/>
  <c r="S6031" i="1"/>
  <c r="U5999" i="1"/>
  <c r="S5999" i="1"/>
  <c r="V5999" i="1" s="1"/>
  <c r="U5913" i="1"/>
  <c r="S5913" i="1"/>
  <c r="V5913" i="1" s="1"/>
  <c r="U5840" i="1"/>
  <c r="S5840" i="1"/>
  <c r="U5767" i="1"/>
  <c r="S5767" i="1"/>
  <c r="U5649" i="1"/>
  <c r="S5649" i="1"/>
  <c r="V5649" i="1" s="1"/>
  <c r="U5592" i="1"/>
  <c r="S5592" i="1"/>
  <c r="V5592" i="1" s="1"/>
  <c r="U5560" i="1"/>
  <c r="S5560" i="1"/>
  <c r="U5503" i="1"/>
  <c r="S5503" i="1"/>
  <c r="U5385" i="1"/>
  <c r="S5385" i="1"/>
  <c r="V5385" i="1" s="1"/>
  <c r="U5312" i="1"/>
  <c r="S5312" i="1"/>
  <c r="V5312" i="1" s="1"/>
  <c r="U5255" i="1"/>
  <c r="S5255" i="1"/>
  <c r="U5153" i="1"/>
  <c r="S5153" i="1"/>
  <c r="U5121" i="1"/>
  <c r="S5121" i="1"/>
  <c r="V5121" i="1" s="1"/>
  <c r="U5080" i="1"/>
  <c r="S5080" i="1"/>
  <c r="V5080" i="1" s="1"/>
  <c r="U5048" i="1"/>
  <c r="S5048" i="1"/>
  <c r="U4991" i="1"/>
  <c r="S4991" i="1"/>
  <c r="U4889" i="1"/>
  <c r="S4889" i="1"/>
  <c r="V4889" i="1" s="1"/>
  <c r="U4816" i="1"/>
  <c r="S4816" i="1"/>
  <c r="V4816" i="1" s="1"/>
  <c r="U4800" i="1"/>
  <c r="S4800" i="1"/>
  <c r="U4727" i="1"/>
  <c r="S4727" i="1"/>
  <c r="U4625" i="1"/>
  <c r="S4625" i="1"/>
  <c r="V4625" i="1" s="1"/>
  <c r="U4552" i="1"/>
  <c r="S4552" i="1"/>
  <c r="V4552" i="1" s="1"/>
  <c r="U4495" i="1"/>
  <c r="S4495" i="1"/>
  <c r="U4463" i="1"/>
  <c r="S4463" i="1"/>
  <c r="U4361" i="1"/>
  <c r="S4361" i="1"/>
  <c r="V4361" i="1" s="1"/>
  <c r="U4304" i="1"/>
  <c r="S4304" i="1"/>
  <c r="V4304" i="1" s="1"/>
  <c r="U4231" i="1"/>
  <c r="S4231" i="1"/>
  <c r="U4113" i="1"/>
  <c r="S4113" i="1"/>
  <c r="U4085" i="1"/>
  <c r="S4085" i="1"/>
  <c r="V4085" i="1" s="1"/>
  <c r="U4069" i="1"/>
  <c r="S4069" i="1"/>
  <c r="V4069" i="1" s="1"/>
  <c r="U4040" i="1"/>
  <c r="S4040" i="1"/>
  <c r="U4005" i="1"/>
  <c r="S4005" i="1"/>
  <c r="U3920" i="1"/>
  <c r="S3920" i="1"/>
  <c r="V3920" i="1" s="1"/>
  <c r="U3848" i="1"/>
  <c r="S3848" i="1"/>
  <c r="V3848" i="1" s="1"/>
  <c r="U3776" i="1"/>
  <c r="S3776" i="1"/>
  <c r="U3727" i="1"/>
  <c r="S3727" i="1"/>
  <c r="U3655" i="1"/>
  <c r="S3655" i="1"/>
  <c r="V3655" i="1" s="1"/>
  <c r="U3583" i="1"/>
  <c r="S3583" i="1"/>
  <c r="V3583" i="1" s="1"/>
  <c r="U3511" i="1"/>
  <c r="S3511" i="1"/>
  <c r="U3480" i="1"/>
  <c r="S3480" i="1"/>
  <c r="U3408" i="1"/>
  <c r="S3408" i="1"/>
  <c r="V3408" i="1" s="1"/>
  <c r="U3333" i="1"/>
  <c r="S3333" i="1"/>
  <c r="V3333" i="1" s="1"/>
  <c r="U3122" i="1"/>
  <c r="S3122" i="1"/>
  <c r="U3082" i="1"/>
  <c r="S3082" i="1"/>
  <c r="U3029" i="1"/>
  <c r="S3029" i="1"/>
  <c r="U2976" i="1"/>
  <c r="S2976" i="1"/>
  <c r="V2976" i="1" s="1"/>
  <c r="U2906" i="1"/>
  <c r="S2906" i="1"/>
  <c r="U2872" i="1"/>
  <c r="S2872" i="1"/>
  <c r="U2693" i="1"/>
  <c r="S2693" i="1"/>
  <c r="V2693" i="1" s="1"/>
  <c r="U2661" i="1"/>
  <c r="S2661" i="1"/>
  <c r="U2623" i="1"/>
  <c r="S2623" i="1"/>
  <c r="U2445" i="1"/>
  <c r="S2445" i="1"/>
  <c r="U2391" i="1"/>
  <c r="S2391" i="1"/>
  <c r="V2391" i="1" s="1"/>
  <c r="U2341" i="1"/>
  <c r="S2341" i="1"/>
  <c r="V2341" i="1" s="1"/>
  <c r="U2287" i="1"/>
  <c r="S2287" i="1"/>
  <c r="U2162" i="1"/>
  <c r="S2162" i="1"/>
  <c r="U2055" i="1"/>
  <c r="S2055" i="1"/>
  <c r="V2055" i="1" s="1"/>
  <c r="U2016" i="1"/>
  <c r="S2016" i="1"/>
  <c r="V2016" i="1" s="1"/>
  <c r="U1984" i="1"/>
  <c r="S1984" i="1"/>
  <c r="U1898" i="1"/>
  <c r="S1898" i="1"/>
  <c r="U1808" i="1"/>
  <c r="S1808" i="1"/>
  <c r="V1808" i="1" s="1"/>
  <c r="U1722" i="1"/>
  <c r="S1722" i="1"/>
  <c r="V1722" i="1" s="1"/>
  <c r="U1629" i="1"/>
  <c r="S1629" i="1"/>
  <c r="U1557" i="1"/>
  <c r="S1557" i="1"/>
  <c r="U1471" i="1"/>
  <c r="S1471" i="1"/>
  <c r="V1471" i="1" s="1"/>
  <c r="U1399" i="1"/>
  <c r="S1399" i="1"/>
  <c r="U1338" i="1"/>
  <c r="S1338" i="1"/>
  <c r="U1234" i="1"/>
  <c r="S1234" i="1"/>
  <c r="U1173" i="1"/>
  <c r="S1173" i="1"/>
  <c r="V1173" i="1" s="1"/>
  <c r="U1042" i="1"/>
  <c r="S1042" i="1"/>
  <c r="V1042" i="1" s="1"/>
  <c r="U885" i="1"/>
  <c r="S885" i="1"/>
  <c r="U690" i="1"/>
  <c r="S690" i="1"/>
  <c r="U383" i="1"/>
  <c r="S383" i="1"/>
  <c r="V383" i="1" s="1"/>
  <c r="S4932" i="1"/>
  <c r="V4932" i="1" s="1"/>
  <c r="S3963" i="1"/>
  <c r="V3963" i="1" s="1"/>
  <c r="S3461" i="1"/>
  <c r="V3461" i="1" s="1"/>
  <c r="S2292" i="1"/>
  <c r="V2292" i="1" s="1"/>
  <c r="S1740" i="1"/>
  <c r="V1740" i="1" s="1"/>
  <c r="U8770" i="1"/>
  <c r="S8770" i="1"/>
  <c r="U8762" i="1"/>
  <c r="S8762" i="1"/>
  <c r="V8762" i="1" s="1"/>
  <c r="U8754" i="1"/>
  <c r="S8754" i="1"/>
  <c r="V8754" i="1" s="1"/>
  <c r="U8746" i="1"/>
  <c r="S8746" i="1"/>
  <c r="U8738" i="1"/>
  <c r="S8738" i="1"/>
  <c r="U8730" i="1"/>
  <c r="S8730" i="1"/>
  <c r="V8730" i="1" s="1"/>
  <c r="U8722" i="1"/>
  <c r="S8722" i="1"/>
  <c r="V8722" i="1" s="1"/>
  <c r="U8714" i="1"/>
  <c r="S8714" i="1"/>
  <c r="U8706" i="1"/>
  <c r="S8706" i="1"/>
  <c r="U8698" i="1"/>
  <c r="S8698" i="1"/>
  <c r="V8698" i="1" s="1"/>
  <c r="U8690" i="1"/>
  <c r="S8690" i="1"/>
  <c r="V8690" i="1" s="1"/>
  <c r="U8682" i="1"/>
  <c r="S8682" i="1"/>
  <c r="U8674" i="1"/>
  <c r="S8674" i="1"/>
  <c r="U8666" i="1"/>
  <c r="S8666" i="1"/>
  <c r="V8666" i="1" s="1"/>
  <c r="U8658" i="1"/>
  <c r="S8658" i="1"/>
  <c r="V8658" i="1" s="1"/>
  <c r="U8650" i="1"/>
  <c r="S8650" i="1"/>
  <c r="U8642" i="1"/>
  <c r="S8642" i="1"/>
  <c r="U8634" i="1"/>
  <c r="S8634" i="1"/>
  <c r="V8634" i="1" s="1"/>
  <c r="U8626" i="1"/>
  <c r="S8626" i="1"/>
  <c r="V8626" i="1" s="1"/>
  <c r="U8618" i="1"/>
  <c r="S8618" i="1"/>
  <c r="U8610" i="1"/>
  <c r="S8610" i="1"/>
  <c r="U8602" i="1"/>
  <c r="S8602" i="1"/>
  <c r="V8602" i="1" s="1"/>
  <c r="U8594" i="1"/>
  <c r="S8594" i="1"/>
  <c r="V8594" i="1" s="1"/>
  <c r="U8586" i="1"/>
  <c r="S8586" i="1"/>
  <c r="U8578" i="1"/>
  <c r="S8578" i="1"/>
  <c r="U8570" i="1"/>
  <c r="S8570" i="1"/>
  <c r="V8570" i="1" s="1"/>
  <c r="U8562" i="1"/>
  <c r="S8562" i="1"/>
  <c r="V8562" i="1" s="1"/>
  <c r="U8554" i="1"/>
  <c r="S8554" i="1"/>
  <c r="U8546" i="1"/>
  <c r="S8546" i="1"/>
  <c r="U8538" i="1"/>
  <c r="S8538" i="1"/>
  <c r="V8538" i="1" s="1"/>
  <c r="U8530" i="1"/>
  <c r="S8530" i="1"/>
  <c r="V8530" i="1" s="1"/>
  <c r="U8522" i="1"/>
  <c r="S8522" i="1"/>
  <c r="U8514" i="1"/>
  <c r="S8514" i="1"/>
  <c r="U8506" i="1"/>
  <c r="S8506" i="1"/>
  <c r="V8506" i="1" s="1"/>
  <c r="U8498" i="1"/>
  <c r="S8498" i="1"/>
  <c r="V8498" i="1" s="1"/>
  <c r="U8490" i="1"/>
  <c r="S8490" i="1"/>
  <c r="U8482" i="1"/>
  <c r="S8482" i="1"/>
  <c r="U8474" i="1"/>
  <c r="S8474" i="1"/>
  <c r="V8474" i="1" s="1"/>
  <c r="U8466" i="1"/>
  <c r="S8466" i="1"/>
  <c r="V8466" i="1" s="1"/>
  <c r="U8458" i="1"/>
  <c r="S8458" i="1"/>
  <c r="U8450" i="1"/>
  <c r="S8450" i="1"/>
  <c r="U8442" i="1"/>
  <c r="S8442" i="1"/>
  <c r="V8442" i="1" s="1"/>
  <c r="U8434" i="1"/>
  <c r="S8434" i="1"/>
  <c r="V8434" i="1" s="1"/>
  <c r="U8426" i="1"/>
  <c r="S8426" i="1"/>
  <c r="U8418" i="1"/>
  <c r="S8418" i="1"/>
  <c r="U8410" i="1"/>
  <c r="S8410" i="1"/>
  <c r="V8410" i="1" s="1"/>
  <c r="U8402" i="1"/>
  <c r="S8402" i="1"/>
  <c r="V8402" i="1" s="1"/>
  <c r="U8394" i="1"/>
  <c r="S8394" i="1"/>
  <c r="U8386" i="1"/>
  <c r="S8386" i="1"/>
  <c r="U8378" i="1"/>
  <c r="S8378" i="1"/>
  <c r="V8378" i="1" s="1"/>
  <c r="U8370" i="1"/>
  <c r="S8370" i="1"/>
  <c r="V8370" i="1" s="1"/>
  <c r="U8362" i="1"/>
  <c r="S8362" i="1"/>
  <c r="U8354" i="1"/>
  <c r="S8354" i="1"/>
  <c r="U8346" i="1"/>
  <c r="S8346" i="1"/>
  <c r="V8346" i="1" s="1"/>
  <c r="U8338" i="1"/>
  <c r="S8338" i="1"/>
  <c r="V8338" i="1" s="1"/>
  <c r="U8330" i="1"/>
  <c r="S8330" i="1"/>
  <c r="U8322" i="1"/>
  <c r="S8322" i="1"/>
  <c r="U8314" i="1"/>
  <c r="S8314" i="1"/>
  <c r="V8314" i="1" s="1"/>
  <c r="U8306" i="1"/>
  <c r="S8306" i="1"/>
  <c r="V8306" i="1" s="1"/>
  <c r="U8298" i="1"/>
  <c r="S8298" i="1"/>
  <c r="U8290" i="1"/>
  <c r="S8290" i="1"/>
  <c r="U8282" i="1"/>
  <c r="S8282" i="1"/>
  <c r="V8282" i="1" s="1"/>
  <c r="U8274" i="1"/>
  <c r="S8274" i="1"/>
  <c r="V8274" i="1" s="1"/>
  <c r="U8266" i="1"/>
  <c r="S8266" i="1"/>
  <c r="U8258" i="1"/>
  <c r="S8258" i="1"/>
  <c r="U8250" i="1"/>
  <c r="S8250" i="1"/>
  <c r="V8250" i="1" s="1"/>
  <c r="U8242" i="1"/>
  <c r="S8242" i="1"/>
  <c r="V8242" i="1" s="1"/>
  <c r="U8234" i="1"/>
  <c r="S8234" i="1"/>
  <c r="U8226" i="1"/>
  <c r="S8226" i="1"/>
  <c r="U8218" i="1"/>
  <c r="S8218" i="1"/>
  <c r="V8218" i="1" s="1"/>
  <c r="U8210" i="1"/>
  <c r="S8210" i="1"/>
  <c r="V8210" i="1" s="1"/>
  <c r="U8202" i="1"/>
  <c r="S8202" i="1"/>
  <c r="U8194" i="1"/>
  <c r="S8194" i="1"/>
  <c r="U8186" i="1"/>
  <c r="S8186" i="1"/>
  <c r="V8186" i="1" s="1"/>
  <c r="U8178" i="1"/>
  <c r="S8178" i="1"/>
  <c r="V8178" i="1" s="1"/>
  <c r="U8170" i="1"/>
  <c r="S8170" i="1"/>
  <c r="U8162" i="1"/>
  <c r="S8162" i="1"/>
  <c r="U8154" i="1"/>
  <c r="S8154" i="1"/>
  <c r="V8154" i="1" s="1"/>
  <c r="U8146" i="1"/>
  <c r="S8146" i="1"/>
  <c r="V8146" i="1" s="1"/>
  <c r="U8138" i="1"/>
  <c r="S8138" i="1"/>
  <c r="U8130" i="1"/>
  <c r="S8130" i="1"/>
  <c r="U8122" i="1"/>
  <c r="S8122" i="1"/>
  <c r="V8122" i="1" s="1"/>
  <c r="U8114" i="1"/>
  <c r="S8114" i="1"/>
  <c r="V8114" i="1" s="1"/>
  <c r="U8106" i="1"/>
  <c r="S8106" i="1"/>
  <c r="U8098" i="1"/>
  <c r="S8098" i="1"/>
  <c r="U8090" i="1"/>
  <c r="S8090" i="1"/>
  <c r="V8090" i="1" s="1"/>
  <c r="U8082" i="1"/>
  <c r="S8082" i="1"/>
  <c r="V8082" i="1" s="1"/>
  <c r="U8074" i="1"/>
  <c r="S8074" i="1"/>
  <c r="U8066" i="1"/>
  <c r="S8066" i="1"/>
  <c r="U8058" i="1"/>
  <c r="S8058" i="1"/>
  <c r="V8058" i="1" s="1"/>
  <c r="U8050" i="1"/>
  <c r="S8050" i="1"/>
  <c r="V8050" i="1" s="1"/>
  <c r="U8042" i="1"/>
  <c r="S8042" i="1"/>
  <c r="U8034" i="1"/>
  <c r="S8034" i="1"/>
  <c r="U8026" i="1"/>
  <c r="S8026" i="1"/>
  <c r="V8026" i="1" s="1"/>
  <c r="U8018" i="1"/>
  <c r="S8018" i="1"/>
  <c r="V8018" i="1" s="1"/>
  <c r="U8010" i="1"/>
  <c r="S8010" i="1"/>
  <c r="U8002" i="1"/>
  <c r="S8002" i="1"/>
  <c r="U7994" i="1"/>
  <c r="S7994" i="1"/>
  <c r="V7994" i="1" s="1"/>
  <c r="U7986" i="1"/>
  <c r="S7986" i="1"/>
  <c r="V7986" i="1" s="1"/>
  <c r="U7978" i="1"/>
  <c r="S7978" i="1"/>
  <c r="U7970" i="1"/>
  <c r="S7970" i="1"/>
  <c r="U7962" i="1"/>
  <c r="S7962" i="1"/>
  <c r="V7962" i="1" s="1"/>
  <c r="U7954" i="1"/>
  <c r="S7954" i="1"/>
  <c r="V7954" i="1" s="1"/>
  <c r="U7946" i="1"/>
  <c r="S7946" i="1"/>
  <c r="U7938" i="1"/>
  <c r="S7938" i="1"/>
  <c r="U7930" i="1"/>
  <c r="S7930" i="1"/>
  <c r="V7930" i="1" s="1"/>
  <c r="U7922" i="1"/>
  <c r="S7922" i="1"/>
  <c r="V7922" i="1" s="1"/>
  <c r="U7914" i="1"/>
  <c r="S7914" i="1"/>
  <c r="U7906" i="1"/>
  <c r="S7906" i="1"/>
  <c r="U7898" i="1"/>
  <c r="S7898" i="1"/>
  <c r="V7898" i="1" s="1"/>
  <c r="U7890" i="1"/>
  <c r="S7890" i="1"/>
  <c r="V7890" i="1" s="1"/>
  <c r="U7882" i="1"/>
  <c r="S7882" i="1"/>
  <c r="U7874" i="1"/>
  <c r="S7874" i="1"/>
  <c r="U7866" i="1"/>
  <c r="S7866" i="1"/>
  <c r="V7866" i="1" s="1"/>
  <c r="U7858" i="1"/>
  <c r="S7858" i="1"/>
  <c r="V7858" i="1" s="1"/>
  <c r="U7850" i="1"/>
  <c r="S7850" i="1"/>
  <c r="U7842" i="1"/>
  <c r="S7842" i="1"/>
  <c r="U7834" i="1"/>
  <c r="S7834" i="1"/>
  <c r="V7834" i="1" s="1"/>
  <c r="U7826" i="1"/>
  <c r="S7826" i="1"/>
  <c r="V7826" i="1" s="1"/>
  <c r="U7818" i="1"/>
  <c r="S7818" i="1"/>
  <c r="U7810" i="1"/>
  <c r="S7810" i="1"/>
  <c r="U7802" i="1"/>
  <c r="S7802" i="1"/>
  <c r="V7802" i="1" s="1"/>
  <c r="U7794" i="1"/>
  <c r="S7794" i="1"/>
  <c r="V7794" i="1" s="1"/>
  <c r="U7786" i="1"/>
  <c r="S7786" i="1"/>
  <c r="U7778" i="1"/>
  <c r="S7778" i="1"/>
  <c r="U7770" i="1"/>
  <c r="S7770" i="1"/>
  <c r="U7762" i="1"/>
  <c r="S7762" i="1"/>
  <c r="V7762" i="1" s="1"/>
  <c r="U7754" i="1"/>
  <c r="S7754" i="1"/>
  <c r="U7746" i="1"/>
  <c r="S7746" i="1"/>
  <c r="U7738" i="1"/>
  <c r="S7738" i="1"/>
  <c r="U7730" i="1"/>
  <c r="S7730" i="1"/>
  <c r="V7730" i="1" s="1"/>
  <c r="U7722" i="1"/>
  <c r="S7722" i="1"/>
  <c r="U7714" i="1"/>
  <c r="S7714" i="1"/>
  <c r="U7706" i="1"/>
  <c r="S7706" i="1"/>
  <c r="U7698" i="1"/>
  <c r="S7698" i="1"/>
  <c r="V7698" i="1" s="1"/>
  <c r="U7690" i="1"/>
  <c r="S7690" i="1"/>
  <c r="U7682" i="1"/>
  <c r="S7682" i="1"/>
  <c r="U7674" i="1"/>
  <c r="S7674" i="1"/>
  <c r="U7666" i="1"/>
  <c r="S7666" i="1"/>
  <c r="V7666" i="1" s="1"/>
  <c r="U7658" i="1"/>
  <c r="S7658" i="1"/>
  <c r="U7650" i="1"/>
  <c r="S7650" i="1"/>
  <c r="U7642" i="1"/>
  <c r="S7642" i="1"/>
  <c r="U7634" i="1"/>
  <c r="S7634" i="1"/>
  <c r="V7634" i="1" s="1"/>
  <c r="U7626" i="1"/>
  <c r="S7626" i="1"/>
  <c r="U7618" i="1"/>
  <c r="S7618" i="1"/>
  <c r="U7610" i="1"/>
  <c r="S7610" i="1"/>
  <c r="U7602" i="1"/>
  <c r="S7602" i="1"/>
  <c r="V7602" i="1" s="1"/>
  <c r="U7594" i="1"/>
  <c r="S7594" i="1"/>
  <c r="U7586" i="1"/>
  <c r="S7586" i="1"/>
  <c r="U7578" i="1"/>
  <c r="S7578" i="1"/>
  <c r="U7570" i="1"/>
  <c r="S7570" i="1"/>
  <c r="V7570" i="1" s="1"/>
  <c r="U7562" i="1"/>
  <c r="S7562" i="1"/>
  <c r="U7554" i="1"/>
  <c r="S7554" i="1"/>
  <c r="U7546" i="1"/>
  <c r="S7546" i="1"/>
  <c r="U7538" i="1"/>
  <c r="S7538" i="1"/>
  <c r="V7538" i="1" s="1"/>
  <c r="U7530" i="1"/>
  <c r="S7530" i="1"/>
  <c r="U7522" i="1"/>
  <c r="S7522" i="1"/>
  <c r="U7514" i="1"/>
  <c r="S7514" i="1"/>
  <c r="U7506" i="1"/>
  <c r="S7506" i="1"/>
  <c r="V7506" i="1" s="1"/>
  <c r="U7498" i="1"/>
  <c r="S7498" i="1"/>
  <c r="U7490" i="1"/>
  <c r="S7490" i="1"/>
  <c r="U7482" i="1"/>
  <c r="S7482" i="1"/>
  <c r="U7474" i="1"/>
  <c r="S7474" i="1"/>
  <c r="V7474" i="1" s="1"/>
  <c r="U7466" i="1"/>
  <c r="S7466" i="1"/>
  <c r="U7458" i="1"/>
  <c r="S7458" i="1"/>
  <c r="U7450" i="1"/>
  <c r="S7450" i="1"/>
  <c r="U7434" i="1"/>
  <c r="S7434" i="1"/>
  <c r="V7434" i="1" s="1"/>
  <c r="U7426" i="1"/>
  <c r="S7426" i="1"/>
  <c r="U7418" i="1"/>
  <c r="S7418" i="1"/>
  <c r="U7410" i="1"/>
  <c r="S7410" i="1"/>
  <c r="U7402" i="1"/>
  <c r="S7402" i="1"/>
  <c r="V7402" i="1" s="1"/>
  <c r="U7394" i="1"/>
  <c r="S7394" i="1"/>
  <c r="U7378" i="1"/>
  <c r="S7378" i="1"/>
  <c r="U7362" i="1"/>
  <c r="S7362" i="1"/>
  <c r="U7354" i="1"/>
  <c r="S7354" i="1"/>
  <c r="V7354" i="1" s="1"/>
  <c r="U7346" i="1"/>
  <c r="S7346" i="1"/>
  <c r="U7338" i="1"/>
  <c r="S7338" i="1"/>
  <c r="U7330" i="1"/>
  <c r="S7330" i="1"/>
  <c r="U7322" i="1"/>
  <c r="S7322" i="1"/>
  <c r="V7322" i="1" s="1"/>
  <c r="U7314" i="1"/>
  <c r="S7314" i="1"/>
  <c r="U7306" i="1"/>
  <c r="S7306" i="1"/>
  <c r="U7290" i="1"/>
  <c r="S7290" i="1"/>
  <c r="U7282" i="1"/>
  <c r="S7282" i="1"/>
  <c r="V7282" i="1" s="1"/>
  <c r="U7274" i="1"/>
  <c r="S7274" i="1"/>
  <c r="U7266" i="1"/>
  <c r="S7266" i="1"/>
  <c r="U7258" i="1"/>
  <c r="S7258" i="1"/>
  <c r="U7250" i="1"/>
  <c r="S7250" i="1"/>
  <c r="V7250" i="1" s="1"/>
  <c r="U7242" i="1"/>
  <c r="S7242" i="1"/>
  <c r="U7234" i="1"/>
  <c r="S7234" i="1"/>
  <c r="U7226" i="1"/>
  <c r="S7226" i="1"/>
  <c r="U7218" i="1"/>
  <c r="S7218" i="1"/>
  <c r="V7218" i="1" s="1"/>
  <c r="U7210" i="1"/>
  <c r="S7210" i="1"/>
  <c r="U7202" i="1"/>
  <c r="S7202" i="1"/>
  <c r="U7194" i="1"/>
  <c r="S7194" i="1"/>
  <c r="U7186" i="1"/>
  <c r="S7186" i="1"/>
  <c r="V7186" i="1" s="1"/>
  <c r="U7178" i="1"/>
  <c r="S7178" i="1"/>
  <c r="U7170" i="1"/>
  <c r="S7170" i="1"/>
  <c r="U7162" i="1"/>
  <c r="S7162" i="1"/>
  <c r="U7154" i="1"/>
  <c r="S7154" i="1"/>
  <c r="V7154" i="1" s="1"/>
  <c r="U7138" i="1"/>
  <c r="S7138" i="1"/>
  <c r="U7130" i="1"/>
  <c r="S7130" i="1"/>
  <c r="U7122" i="1"/>
  <c r="S7122" i="1"/>
  <c r="U7114" i="1"/>
  <c r="S7114" i="1"/>
  <c r="V7114" i="1" s="1"/>
  <c r="U7106" i="1"/>
  <c r="S7106" i="1"/>
  <c r="U7098" i="1"/>
  <c r="S7098" i="1"/>
  <c r="U7090" i="1"/>
  <c r="S7090" i="1"/>
  <c r="U7082" i="1"/>
  <c r="S7082" i="1"/>
  <c r="V7082" i="1" s="1"/>
  <c r="U7074" i="1"/>
  <c r="S7074" i="1"/>
  <c r="U7066" i="1"/>
  <c r="S7066" i="1"/>
  <c r="U7058" i="1"/>
  <c r="S7058" i="1"/>
  <c r="U7050" i="1"/>
  <c r="S7050" i="1"/>
  <c r="V7050" i="1" s="1"/>
  <c r="U7042" i="1"/>
  <c r="S7042" i="1"/>
  <c r="U7034" i="1"/>
  <c r="S7034" i="1"/>
  <c r="U7026" i="1"/>
  <c r="S7026" i="1"/>
  <c r="U7018" i="1"/>
  <c r="S7018" i="1"/>
  <c r="V7018" i="1" s="1"/>
  <c r="U7010" i="1"/>
  <c r="S7010" i="1"/>
  <c r="U7002" i="1"/>
  <c r="S7002" i="1"/>
  <c r="U6986" i="1"/>
  <c r="S6986" i="1"/>
  <c r="U6978" i="1"/>
  <c r="S6978" i="1"/>
  <c r="V6978" i="1" s="1"/>
  <c r="U6970" i="1"/>
  <c r="S6970" i="1"/>
  <c r="U6962" i="1"/>
  <c r="S6962" i="1"/>
  <c r="U6954" i="1"/>
  <c r="S6954" i="1"/>
  <c r="U6946" i="1"/>
  <c r="S6946" i="1"/>
  <c r="V6946" i="1" s="1"/>
  <c r="U6938" i="1"/>
  <c r="S6938" i="1"/>
  <c r="U6930" i="1"/>
  <c r="S6930" i="1"/>
  <c r="U6922" i="1"/>
  <c r="S6922" i="1"/>
  <c r="U6914" i="1"/>
  <c r="S6914" i="1"/>
  <c r="V6914" i="1" s="1"/>
  <c r="U6898" i="1"/>
  <c r="S6898" i="1"/>
  <c r="U6890" i="1"/>
  <c r="S6890" i="1"/>
  <c r="U6874" i="1"/>
  <c r="S6874" i="1"/>
  <c r="U6866" i="1"/>
  <c r="S6866" i="1"/>
  <c r="V6866" i="1" s="1"/>
  <c r="U6858" i="1"/>
  <c r="S6858" i="1"/>
  <c r="U6850" i="1"/>
  <c r="S6850" i="1"/>
  <c r="U6842" i="1"/>
  <c r="S6842" i="1"/>
  <c r="U6834" i="1"/>
  <c r="S6834" i="1"/>
  <c r="V6834" i="1" s="1"/>
  <c r="U6826" i="1"/>
  <c r="S6826" i="1"/>
  <c r="U6818" i="1"/>
  <c r="S6818" i="1"/>
  <c r="U6810" i="1"/>
  <c r="S6810" i="1"/>
  <c r="U6802" i="1"/>
  <c r="S6802" i="1"/>
  <c r="V6802" i="1" s="1"/>
  <c r="U6794" i="1"/>
  <c r="S6794" i="1"/>
  <c r="U6786" i="1"/>
  <c r="S6786" i="1"/>
  <c r="U6778" i="1"/>
  <c r="S6778" i="1"/>
  <c r="U6770" i="1"/>
  <c r="S6770" i="1"/>
  <c r="V6770" i="1" s="1"/>
  <c r="U6762" i="1"/>
  <c r="S6762" i="1"/>
  <c r="U6754" i="1"/>
  <c r="S6754" i="1"/>
  <c r="U6746" i="1"/>
  <c r="S6746" i="1"/>
  <c r="U6738" i="1"/>
  <c r="S6738" i="1"/>
  <c r="V6738" i="1" s="1"/>
  <c r="U6730" i="1"/>
  <c r="S6730" i="1"/>
  <c r="U6722" i="1"/>
  <c r="S6722" i="1"/>
  <c r="U6714" i="1"/>
  <c r="S6714" i="1"/>
  <c r="U6706" i="1"/>
  <c r="S6706" i="1"/>
  <c r="V6706" i="1" s="1"/>
  <c r="U6698" i="1"/>
  <c r="S6698" i="1"/>
  <c r="U6690" i="1"/>
  <c r="S6690" i="1"/>
  <c r="U6682" i="1"/>
  <c r="S6682" i="1"/>
  <c r="U6674" i="1"/>
  <c r="S6674" i="1"/>
  <c r="V6674" i="1" s="1"/>
  <c r="U6666" i="1"/>
  <c r="S6666" i="1"/>
  <c r="U6658" i="1"/>
  <c r="S6658" i="1"/>
  <c r="U6650" i="1"/>
  <c r="S6650" i="1"/>
  <c r="U6642" i="1"/>
  <c r="S6642" i="1"/>
  <c r="V6642" i="1" s="1"/>
  <c r="U6634" i="1"/>
  <c r="S6634" i="1"/>
  <c r="U6626" i="1"/>
  <c r="S6626" i="1"/>
  <c r="U6618" i="1"/>
  <c r="S6618" i="1"/>
  <c r="U6610" i="1"/>
  <c r="S6610" i="1"/>
  <c r="V6610" i="1" s="1"/>
  <c r="U6602" i="1"/>
  <c r="S6602" i="1"/>
  <c r="U6594" i="1"/>
  <c r="S6594" i="1"/>
  <c r="U6586" i="1"/>
  <c r="S6586" i="1"/>
  <c r="U6570" i="1"/>
  <c r="S6570" i="1"/>
  <c r="V6570" i="1" s="1"/>
  <c r="U6562" i="1"/>
  <c r="S6562" i="1"/>
  <c r="U6554" i="1"/>
  <c r="S6554" i="1"/>
  <c r="U6546" i="1"/>
  <c r="S6546" i="1"/>
  <c r="U6538" i="1"/>
  <c r="S6538" i="1"/>
  <c r="V6538" i="1" s="1"/>
  <c r="U6530" i="1"/>
  <c r="S6530" i="1"/>
  <c r="U6522" i="1"/>
  <c r="S6522" i="1"/>
  <c r="U6514" i="1"/>
  <c r="S6514" i="1"/>
  <c r="U6506" i="1"/>
  <c r="S6506" i="1"/>
  <c r="V6506" i="1" s="1"/>
  <c r="U6498" i="1"/>
  <c r="S6498" i="1"/>
  <c r="U6490" i="1"/>
  <c r="S6490" i="1"/>
  <c r="U6482" i="1"/>
  <c r="S6482" i="1"/>
  <c r="U6474" i="1"/>
  <c r="S6474" i="1"/>
  <c r="V6474" i="1" s="1"/>
  <c r="U6466" i="1"/>
  <c r="S6466" i="1"/>
  <c r="U6458" i="1"/>
  <c r="S6458" i="1"/>
  <c r="U6450" i="1"/>
  <c r="S6450" i="1"/>
  <c r="U6442" i="1"/>
  <c r="S6442" i="1"/>
  <c r="V6442" i="1" s="1"/>
  <c r="U6434" i="1"/>
  <c r="S6434" i="1"/>
  <c r="U6426" i="1"/>
  <c r="S6426" i="1"/>
  <c r="U6418" i="1"/>
  <c r="S6418" i="1"/>
  <c r="U6410" i="1"/>
  <c r="S6410" i="1"/>
  <c r="V6410" i="1" s="1"/>
  <c r="U6402" i="1"/>
  <c r="S6402" i="1"/>
  <c r="U6394" i="1"/>
  <c r="S6394" i="1"/>
  <c r="U6386" i="1"/>
  <c r="S6386" i="1"/>
  <c r="U6378" i="1"/>
  <c r="S6378" i="1"/>
  <c r="V6378" i="1" s="1"/>
  <c r="U6370" i="1"/>
  <c r="S6370" i="1"/>
  <c r="U6362" i="1"/>
  <c r="S6362" i="1"/>
  <c r="U6354" i="1"/>
  <c r="S6354" i="1"/>
  <c r="U6346" i="1"/>
  <c r="S6346" i="1"/>
  <c r="V6346" i="1" s="1"/>
  <c r="U6338" i="1"/>
  <c r="S6338" i="1"/>
  <c r="U6330" i="1"/>
  <c r="S6330" i="1"/>
  <c r="U6322" i="1"/>
  <c r="S6322" i="1"/>
  <c r="U6314" i="1"/>
  <c r="S6314" i="1"/>
  <c r="V6314" i="1" s="1"/>
  <c r="U6306" i="1"/>
  <c r="S6306" i="1"/>
  <c r="U6298" i="1"/>
  <c r="S6298" i="1"/>
  <c r="U6290" i="1"/>
  <c r="S6290" i="1"/>
  <c r="U6282" i="1"/>
  <c r="S6282" i="1"/>
  <c r="V6282" i="1" s="1"/>
  <c r="U6274" i="1"/>
  <c r="S6274" i="1"/>
  <c r="U6258" i="1"/>
  <c r="S6258" i="1"/>
  <c r="U6250" i="1"/>
  <c r="S6250" i="1"/>
  <c r="U6242" i="1"/>
  <c r="S6242" i="1"/>
  <c r="V6242" i="1" s="1"/>
  <c r="U6234" i="1"/>
  <c r="S6234" i="1"/>
  <c r="U6226" i="1"/>
  <c r="S6226" i="1"/>
  <c r="U6218" i="1"/>
  <c r="S6218" i="1"/>
  <c r="U6210" i="1"/>
  <c r="S6210" i="1"/>
  <c r="V6210" i="1" s="1"/>
  <c r="U6202" i="1"/>
  <c r="S6202" i="1"/>
  <c r="U6194" i="1"/>
  <c r="S6194" i="1"/>
  <c r="U6186" i="1"/>
  <c r="S6186" i="1"/>
  <c r="U6178" i="1"/>
  <c r="S6178" i="1"/>
  <c r="V6178" i="1" s="1"/>
  <c r="U6170" i="1"/>
  <c r="S6170" i="1"/>
  <c r="U6162" i="1"/>
  <c r="S6162" i="1"/>
  <c r="U6154" i="1"/>
  <c r="S6154" i="1"/>
  <c r="U6146" i="1"/>
  <c r="S6146" i="1"/>
  <c r="V6146" i="1" s="1"/>
  <c r="U6138" i="1"/>
  <c r="S6138" i="1"/>
  <c r="U6130" i="1"/>
  <c r="S6130" i="1"/>
  <c r="U6122" i="1"/>
  <c r="S6122" i="1"/>
  <c r="U6114" i="1"/>
  <c r="S6114" i="1"/>
  <c r="V6114" i="1" s="1"/>
  <c r="U6106" i="1"/>
  <c r="S6106" i="1"/>
  <c r="U6098" i="1"/>
  <c r="S6098" i="1"/>
  <c r="U6090" i="1"/>
  <c r="S6090" i="1"/>
  <c r="U6082" i="1"/>
  <c r="S6082" i="1"/>
  <c r="V6082" i="1" s="1"/>
  <c r="U6074" i="1"/>
  <c r="S6074" i="1"/>
  <c r="U6066" i="1"/>
  <c r="S6066" i="1"/>
  <c r="U6058" i="1"/>
  <c r="S6058" i="1"/>
  <c r="U6050" i="1"/>
  <c r="S6050" i="1"/>
  <c r="V6050" i="1" s="1"/>
  <c r="U6042" i="1"/>
  <c r="S6042" i="1"/>
  <c r="U6034" i="1"/>
  <c r="S6034" i="1"/>
  <c r="U6026" i="1"/>
  <c r="S6026" i="1"/>
  <c r="U6018" i="1"/>
  <c r="S6018" i="1"/>
  <c r="V6018" i="1" s="1"/>
  <c r="U6010" i="1"/>
  <c r="S6010" i="1"/>
  <c r="U6002" i="1"/>
  <c r="S6002" i="1"/>
  <c r="U5994" i="1"/>
  <c r="S5994" i="1"/>
  <c r="U5986" i="1"/>
  <c r="S5986" i="1"/>
  <c r="V5986" i="1" s="1"/>
  <c r="U5978" i="1"/>
  <c r="S5978" i="1"/>
  <c r="U5970" i="1"/>
  <c r="S5970" i="1"/>
  <c r="U5962" i="1"/>
  <c r="S5962" i="1"/>
  <c r="U5954" i="1"/>
  <c r="S5954" i="1"/>
  <c r="V5954" i="1" s="1"/>
  <c r="U5946" i="1"/>
  <c r="S5946" i="1"/>
  <c r="U5938" i="1"/>
  <c r="S5938" i="1"/>
  <c r="U5930" i="1"/>
  <c r="S5930" i="1"/>
  <c r="U5922" i="1"/>
  <c r="S5922" i="1"/>
  <c r="V5922" i="1" s="1"/>
  <c r="U5914" i="1"/>
  <c r="S5914" i="1"/>
  <c r="U5906" i="1"/>
  <c r="S5906" i="1"/>
  <c r="U5898" i="1"/>
  <c r="S5898" i="1"/>
  <c r="U5890" i="1"/>
  <c r="S5890" i="1"/>
  <c r="V5890" i="1" s="1"/>
  <c r="U5882" i="1"/>
  <c r="S5882" i="1"/>
  <c r="U5874" i="1"/>
  <c r="S5874" i="1"/>
  <c r="U5866" i="1"/>
  <c r="S5866" i="1"/>
  <c r="U5858" i="1"/>
  <c r="S5858" i="1"/>
  <c r="V5858" i="1" s="1"/>
  <c r="U5850" i="1"/>
  <c r="S5850" i="1"/>
  <c r="U5842" i="1"/>
  <c r="S5842" i="1"/>
  <c r="U5834" i="1"/>
  <c r="S5834" i="1"/>
  <c r="U5826" i="1"/>
  <c r="S5826" i="1"/>
  <c r="V5826" i="1" s="1"/>
  <c r="U5810" i="1"/>
  <c r="S5810" i="1"/>
  <c r="U5802" i="1"/>
  <c r="S5802" i="1"/>
  <c r="U5794" i="1"/>
  <c r="S5794" i="1"/>
  <c r="U5786" i="1"/>
  <c r="S5786" i="1"/>
  <c r="V5786" i="1" s="1"/>
  <c r="U5778" i="1"/>
  <c r="S5778" i="1"/>
  <c r="U5770" i="1"/>
  <c r="S5770" i="1"/>
  <c r="U5762" i="1"/>
  <c r="S5762" i="1"/>
  <c r="U5754" i="1"/>
  <c r="S5754" i="1"/>
  <c r="V5754" i="1" s="1"/>
  <c r="U5746" i="1"/>
  <c r="S5746" i="1"/>
  <c r="U5738" i="1"/>
  <c r="S5738" i="1"/>
  <c r="U5730" i="1"/>
  <c r="S5730" i="1"/>
  <c r="U5722" i="1"/>
  <c r="S5722" i="1"/>
  <c r="V5722" i="1" s="1"/>
  <c r="U5714" i="1"/>
  <c r="S5714" i="1"/>
  <c r="U5706" i="1"/>
  <c r="S5706" i="1"/>
  <c r="U5698" i="1"/>
  <c r="S5698" i="1"/>
  <c r="U5690" i="1"/>
  <c r="S5690" i="1"/>
  <c r="V5690" i="1" s="1"/>
  <c r="U5682" i="1"/>
  <c r="S5682" i="1"/>
  <c r="U5674" i="1"/>
  <c r="S5674" i="1"/>
  <c r="U5666" i="1"/>
  <c r="S5666" i="1"/>
  <c r="U5658" i="1"/>
  <c r="S5658" i="1"/>
  <c r="V5658" i="1" s="1"/>
  <c r="U5650" i="1"/>
  <c r="S5650" i="1"/>
  <c r="U5642" i="1"/>
  <c r="S5642" i="1"/>
  <c r="U5634" i="1"/>
  <c r="S5634" i="1"/>
  <c r="U5626" i="1"/>
  <c r="S5626" i="1"/>
  <c r="V5626" i="1" s="1"/>
  <c r="U5618" i="1"/>
  <c r="S5618" i="1"/>
  <c r="U5610" i="1"/>
  <c r="S5610" i="1"/>
  <c r="U5602" i="1"/>
  <c r="S5602" i="1"/>
  <c r="U5594" i="1"/>
  <c r="S5594" i="1"/>
  <c r="V5594" i="1" s="1"/>
  <c r="U5586" i="1"/>
  <c r="S5586" i="1"/>
  <c r="U5578" i="1"/>
  <c r="S5578" i="1"/>
  <c r="U5570" i="1"/>
  <c r="S5570" i="1"/>
  <c r="U5562" i="1"/>
  <c r="S5562" i="1"/>
  <c r="V5562" i="1" s="1"/>
  <c r="U5554" i="1"/>
  <c r="S5554" i="1"/>
  <c r="U5546" i="1"/>
  <c r="S5546" i="1"/>
  <c r="U5538" i="1"/>
  <c r="S5538" i="1"/>
  <c r="U5530" i="1"/>
  <c r="S5530" i="1"/>
  <c r="V5530" i="1" s="1"/>
  <c r="U5522" i="1"/>
  <c r="S5522" i="1"/>
  <c r="U5514" i="1"/>
  <c r="S5514" i="1"/>
  <c r="U5506" i="1"/>
  <c r="S5506" i="1"/>
  <c r="U5498" i="1"/>
  <c r="S5498" i="1"/>
  <c r="V5498" i="1" s="1"/>
  <c r="U5490" i="1"/>
  <c r="S5490" i="1"/>
  <c r="U5482" i="1"/>
  <c r="S5482" i="1"/>
  <c r="U5474" i="1"/>
  <c r="S5474" i="1"/>
  <c r="U5466" i="1"/>
  <c r="S5466" i="1"/>
  <c r="V5466" i="1" s="1"/>
  <c r="U5458" i="1"/>
  <c r="S5458" i="1"/>
  <c r="U5450" i="1"/>
  <c r="S5450" i="1"/>
  <c r="U5442" i="1"/>
  <c r="S5442" i="1"/>
  <c r="U5434" i="1"/>
  <c r="S5434" i="1"/>
  <c r="V5434" i="1" s="1"/>
  <c r="U5426" i="1"/>
  <c r="S5426" i="1"/>
  <c r="U5418" i="1"/>
  <c r="S5418" i="1"/>
  <c r="U5394" i="1"/>
  <c r="S5394" i="1"/>
  <c r="U5386" i="1"/>
  <c r="S5386" i="1"/>
  <c r="V5386" i="1" s="1"/>
  <c r="U5378" i="1"/>
  <c r="S5378" i="1"/>
  <c r="U5370" i="1"/>
  <c r="S5370" i="1"/>
  <c r="U5362" i="1"/>
  <c r="S5362" i="1"/>
  <c r="U5354" i="1"/>
  <c r="S5354" i="1"/>
  <c r="V5354" i="1" s="1"/>
  <c r="U5346" i="1"/>
  <c r="S5346" i="1"/>
  <c r="U5338" i="1"/>
  <c r="S5338" i="1"/>
  <c r="U5330" i="1"/>
  <c r="S5330" i="1"/>
  <c r="U5322" i="1"/>
  <c r="S5322" i="1"/>
  <c r="V5322" i="1" s="1"/>
  <c r="U5314" i="1"/>
  <c r="S5314" i="1"/>
  <c r="U5306" i="1"/>
  <c r="S5306" i="1"/>
  <c r="U5298" i="1"/>
  <c r="S5298" i="1"/>
  <c r="U5290" i="1"/>
  <c r="S5290" i="1"/>
  <c r="V5290" i="1" s="1"/>
  <c r="U5282" i="1"/>
  <c r="S5282" i="1"/>
  <c r="U5274" i="1"/>
  <c r="S5274" i="1"/>
  <c r="U5266" i="1"/>
  <c r="S5266" i="1"/>
  <c r="U5258" i="1"/>
  <c r="S5258" i="1"/>
  <c r="V5258" i="1" s="1"/>
  <c r="U5250" i="1"/>
  <c r="S5250" i="1"/>
  <c r="U5242" i="1"/>
  <c r="S5242" i="1"/>
  <c r="U5234" i="1"/>
  <c r="S5234" i="1"/>
  <c r="U5226" i="1"/>
  <c r="S5226" i="1"/>
  <c r="V5226" i="1" s="1"/>
  <c r="U5218" i="1"/>
  <c r="S5218" i="1"/>
  <c r="U5210" i="1"/>
  <c r="S5210" i="1"/>
  <c r="U5202" i="1"/>
  <c r="S5202" i="1"/>
  <c r="U5194" i="1"/>
  <c r="S5194" i="1"/>
  <c r="V5194" i="1" s="1"/>
  <c r="U5186" i="1"/>
  <c r="S5186" i="1"/>
  <c r="U5178" i="1"/>
  <c r="S5178" i="1"/>
  <c r="U5170" i="1"/>
  <c r="S5170" i="1"/>
  <c r="U5162" i="1"/>
  <c r="S5162" i="1"/>
  <c r="V5162" i="1" s="1"/>
  <c r="U5154" i="1"/>
  <c r="S5154" i="1"/>
  <c r="U5146" i="1"/>
  <c r="S5146" i="1"/>
  <c r="U5138" i="1"/>
  <c r="S5138" i="1"/>
  <c r="U5130" i="1"/>
  <c r="S5130" i="1"/>
  <c r="V5130" i="1" s="1"/>
  <c r="U5122" i="1"/>
  <c r="S5122" i="1"/>
  <c r="U5114" i="1"/>
  <c r="S5114" i="1"/>
  <c r="U5106" i="1"/>
  <c r="S5106" i="1"/>
  <c r="U5098" i="1"/>
  <c r="S5098" i="1"/>
  <c r="V5098" i="1" s="1"/>
  <c r="U5090" i="1"/>
  <c r="S5090" i="1"/>
  <c r="U5082" i="1"/>
  <c r="S5082" i="1"/>
  <c r="U5074" i="1"/>
  <c r="S5074" i="1"/>
  <c r="U5066" i="1"/>
  <c r="S5066" i="1"/>
  <c r="U5058" i="1"/>
  <c r="S5058" i="1"/>
  <c r="U5050" i="1"/>
  <c r="S5050" i="1"/>
  <c r="U5042" i="1"/>
  <c r="S5042" i="1"/>
  <c r="U5034" i="1"/>
  <c r="S5034" i="1"/>
  <c r="U5026" i="1"/>
  <c r="S5026" i="1"/>
  <c r="U5018" i="1"/>
  <c r="S5018" i="1"/>
  <c r="U5010" i="1"/>
  <c r="S5010" i="1"/>
  <c r="U5002" i="1"/>
  <c r="S5002" i="1"/>
  <c r="U4986" i="1"/>
  <c r="S4986" i="1"/>
  <c r="U4978" i="1"/>
  <c r="S4978" i="1"/>
  <c r="U4970" i="1"/>
  <c r="S4970" i="1"/>
  <c r="U4962" i="1"/>
  <c r="S4962" i="1"/>
  <c r="U4954" i="1"/>
  <c r="S4954" i="1"/>
  <c r="U4946" i="1"/>
  <c r="S4946" i="1"/>
  <c r="U4938" i="1"/>
  <c r="S4938" i="1"/>
  <c r="U4930" i="1"/>
  <c r="S4930" i="1"/>
  <c r="U4922" i="1"/>
  <c r="S4922" i="1"/>
  <c r="U4914" i="1"/>
  <c r="S4914" i="1"/>
  <c r="U4906" i="1"/>
  <c r="S4906" i="1"/>
  <c r="U4898" i="1"/>
  <c r="S4898" i="1"/>
  <c r="U4890" i="1"/>
  <c r="S4890" i="1"/>
  <c r="U4882" i="1"/>
  <c r="S4882" i="1"/>
  <c r="U4874" i="1"/>
  <c r="S4874" i="1"/>
  <c r="U4866" i="1"/>
  <c r="S4866" i="1"/>
  <c r="U4858" i="1"/>
  <c r="S4858" i="1"/>
  <c r="U4850" i="1"/>
  <c r="S4850" i="1"/>
  <c r="U4842" i="1"/>
  <c r="S4842" i="1"/>
  <c r="U4834" i="1"/>
  <c r="S4834" i="1"/>
  <c r="U4826" i="1"/>
  <c r="S4826" i="1"/>
  <c r="U4818" i="1"/>
  <c r="S4818" i="1"/>
  <c r="U4810" i="1"/>
  <c r="S4810" i="1"/>
  <c r="U4802" i="1"/>
  <c r="S4802" i="1"/>
  <c r="U4794" i="1"/>
  <c r="S4794" i="1"/>
  <c r="U4778" i="1"/>
  <c r="S4778" i="1"/>
  <c r="U4770" i="1"/>
  <c r="S4770" i="1"/>
  <c r="U4762" i="1"/>
  <c r="S4762" i="1"/>
  <c r="U4754" i="1"/>
  <c r="S4754" i="1"/>
  <c r="U4746" i="1"/>
  <c r="S4746" i="1"/>
  <c r="U4738" i="1"/>
  <c r="S4738" i="1"/>
  <c r="U4730" i="1"/>
  <c r="S4730" i="1"/>
  <c r="U4722" i="1"/>
  <c r="S4722" i="1"/>
  <c r="U4706" i="1"/>
  <c r="S4706" i="1"/>
  <c r="U4698" i="1"/>
  <c r="S4698" i="1"/>
  <c r="U4690" i="1"/>
  <c r="S4690" i="1"/>
  <c r="U4682" i="1"/>
  <c r="S4682" i="1"/>
  <c r="U4674" i="1"/>
  <c r="S4674" i="1"/>
  <c r="U4666" i="1"/>
  <c r="S4666" i="1"/>
  <c r="U4658" i="1"/>
  <c r="S4658" i="1"/>
  <c r="U4650" i="1"/>
  <c r="S4650" i="1"/>
  <c r="U4642" i="1"/>
  <c r="S4642" i="1"/>
  <c r="U4634" i="1"/>
  <c r="S4634" i="1"/>
  <c r="U4626" i="1"/>
  <c r="S4626" i="1"/>
  <c r="U4618" i="1"/>
  <c r="S4618" i="1"/>
  <c r="U4610" i="1"/>
  <c r="S4610" i="1"/>
  <c r="U4602" i="1"/>
  <c r="S4602" i="1"/>
  <c r="U4594" i="1"/>
  <c r="S4594" i="1"/>
  <c r="U4586" i="1"/>
  <c r="S4586" i="1"/>
  <c r="U4578" i="1"/>
  <c r="S4578" i="1"/>
  <c r="U4570" i="1"/>
  <c r="S4570" i="1"/>
  <c r="U4562" i="1"/>
  <c r="S4562" i="1"/>
  <c r="U4554" i="1"/>
  <c r="S4554" i="1"/>
  <c r="U4546" i="1"/>
  <c r="S4546" i="1"/>
  <c r="U4538" i="1"/>
  <c r="S4538" i="1"/>
  <c r="U4530" i="1"/>
  <c r="S4530" i="1"/>
  <c r="U4522" i="1"/>
  <c r="S4522" i="1"/>
  <c r="U4514" i="1"/>
  <c r="S4514" i="1"/>
  <c r="U4506" i="1"/>
  <c r="S4506" i="1"/>
  <c r="U4498" i="1"/>
  <c r="S4498" i="1"/>
  <c r="U4490" i="1"/>
  <c r="S4490" i="1"/>
  <c r="U4466" i="1"/>
  <c r="S4466" i="1"/>
  <c r="U4458" i="1"/>
  <c r="S4458" i="1"/>
  <c r="U4450" i="1"/>
  <c r="S4450" i="1"/>
  <c r="U4442" i="1"/>
  <c r="S4442" i="1"/>
  <c r="U4434" i="1"/>
  <c r="S4434" i="1"/>
  <c r="U4426" i="1"/>
  <c r="S4426" i="1"/>
  <c r="U4418" i="1"/>
  <c r="S4418" i="1"/>
  <c r="U4410" i="1"/>
  <c r="S4410" i="1"/>
  <c r="U4402" i="1"/>
  <c r="S4402" i="1"/>
  <c r="U4394" i="1"/>
  <c r="S4394" i="1"/>
  <c r="U4386" i="1"/>
  <c r="S4386" i="1"/>
  <c r="U4378" i="1"/>
  <c r="S4378" i="1"/>
  <c r="U4370" i="1"/>
  <c r="S4370" i="1"/>
  <c r="U4362" i="1"/>
  <c r="S4362" i="1"/>
  <c r="U4354" i="1"/>
  <c r="S4354" i="1"/>
  <c r="U4346" i="1"/>
  <c r="S4346" i="1"/>
  <c r="U4338" i="1"/>
  <c r="S4338" i="1"/>
  <c r="U4330" i="1"/>
  <c r="S4330" i="1"/>
  <c r="U4322" i="1"/>
  <c r="S4322" i="1"/>
  <c r="U4314" i="1"/>
  <c r="S4314" i="1"/>
  <c r="U4306" i="1"/>
  <c r="S4306" i="1"/>
  <c r="U4298" i="1"/>
  <c r="S4298" i="1"/>
  <c r="U4290" i="1"/>
  <c r="S4290" i="1"/>
  <c r="U4282" i="1"/>
  <c r="S4282" i="1"/>
  <c r="U4274" i="1"/>
  <c r="S4274" i="1"/>
  <c r="U4266" i="1"/>
  <c r="S4266" i="1"/>
  <c r="U4258" i="1"/>
  <c r="S4258" i="1"/>
  <c r="U4250" i="1"/>
  <c r="S4250" i="1"/>
  <c r="U4234" i="1"/>
  <c r="S4234" i="1"/>
  <c r="U4226" i="1"/>
  <c r="S4226" i="1"/>
  <c r="U4218" i="1"/>
  <c r="S4218" i="1"/>
  <c r="U4210" i="1"/>
  <c r="S4210" i="1"/>
  <c r="U4202" i="1"/>
  <c r="S4202" i="1"/>
  <c r="U4194" i="1"/>
  <c r="S4194" i="1"/>
  <c r="U4186" i="1"/>
  <c r="S4186" i="1"/>
  <c r="U4178" i="1"/>
  <c r="S4178" i="1"/>
  <c r="U4170" i="1"/>
  <c r="S4170" i="1"/>
  <c r="U4162" i="1"/>
  <c r="S4162" i="1"/>
  <c r="U4154" i="1"/>
  <c r="S4154" i="1"/>
  <c r="U4146" i="1"/>
  <c r="S4146" i="1"/>
  <c r="U4138" i="1"/>
  <c r="S4138" i="1"/>
  <c r="U4130" i="1"/>
  <c r="S4130" i="1"/>
  <c r="U4122" i="1"/>
  <c r="S4122" i="1"/>
  <c r="U4114" i="1"/>
  <c r="S4114" i="1"/>
  <c r="U4106" i="1"/>
  <c r="S4106" i="1"/>
  <c r="U4098" i="1"/>
  <c r="S4098" i="1"/>
  <c r="U4090" i="1"/>
  <c r="S4090" i="1"/>
  <c r="U4082" i="1"/>
  <c r="S4082" i="1"/>
  <c r="U4074" i="1"/>
  <c r="S4074" i="1"/>
  <c r="U4066" i="1"/>
  <c r="S4066" i="1"/>
  <c r="U4058" i="1"/>
  <c r="S4058" i="1"/>
  <c r="U4050" i="1"/>
  <c r="S4050" i="1"/>
  <c r="U4042" i="1"/>
  <c r="S4042" i="1"/>
  <c r="U4034" i="1"/>
  <c r="S4034" i="1"/>
  <c r="U4026" i="1"/>
  <c r="S4026" i="1"/>
  <c r="U4018" i="1"/>
  <c r="S4018" i="1"/>
  <c r="U4010" i="1"/>
  <c r="S4010" i="1"/>
  <c r="U4002" i="1"/>
  <c r="S4002" i="1"/>
  <c r="U3994" i="1"/>
  <c r="S3994" i="1"/>
  <c r="U3986" i="1"/>
  <c r="S3986" i="1"/>
  <c r="U3978" i="1"/>
  <c r="S3978" i="1"/>
  <c r="U3970" i="1"/>
  <c r="S3970" i="1"/>
  <c r="U3962" i="1"/>
  <c r="S3962" i="1"/>
  <c r="U3954" i="1"/>
  <c r="S3954" i="1"/>
  <c r="U3946" i="1"/>
  <c r="S3946" i="1"/>
  <c r="U3938" i="1"/>
  <c r="S3938" i="1"/>
  <c r="U3930" i="1"/>
  <c r="S3930" i="1"/>
  <c r="U3922" i="1"/>
  <c r="S3922" i="1"/>
  <c r="U3914" i="1"/>
  <c r="S3914" i="1"/>
  <c r="U3906" i="1"/>
  <c r="S3906" i="1"/>
  <c r="U3898" i="1"/>
  <c r="S3898" i="1"/>
  <c r="U3890" i="1"/>
  <c r="S3890" i="1"/>
  <c r="U3882" i="1"/>
  <c r="S3882" i="1"/>
  <c r="U3874" i="1"/>
  <c r="S3874" i="1"/>
  <c r="U3866" i="1"/>
  <c r="S3866" i="1"/>
  <c r="U3858" i="1"/>
  <c r="S3858" i="1"/>
  <c r="U3850" i="1"/>
  <c r="S3850" i="1"/>
  <c r="U3842" i="1"/>
  <c r="S3842" i="1"/>
  <c r="U3834" i="1"/>
  <c r="S3834" i="1"/>
  <c r="U3826" i="1"/>
  <c r="S3826" i="1"/>
  <c r="U3818" i="1"/>
  <c r="S3818" i="1"/>
  <c r="U3810" i="1"/>
  <c r="S3810" i="1"/>
  <c r="U3802" i="1"/>
  <c r="S3802" i="1"/>
  <c r="U3794" i="1"/>
  <c r="S3794" i="1"/>
  <c r="U3786" i="1"/>
  <c r="S3786" i="1"/>
  <c r="U3778" i="1"/>
  <c r="S3778" i="1"/>
  <c r="U3770" i="1"/>
  <c r="S3770" i="1"/>
  <c r="U3762" i="1"/>
  <c r="S3762" i="1"/>
  <c r="U3754" i="1"/>
  <c r="S3754" i="1"/>
  <c r="U3746" i="1"/>
  <c r="S3746" i="1"/>
  <c r="U3738" i="1"/>
  <c r="S3738" i="1"/>
  <c r="U3722" i="1"/>
  <c r="S3722" i="1"/>
  <c r="U3714" i="1"/>
  <c r="S3714" i="1"/>
  <c r="U3706" i="1"/>
  <c r="S3706" i="1"/>
  <c r="U3698" i="1"/>
  <c r="S3698" i="1"/>
  <c r="U3690" i="1"/>
  <c r="S3690" i="1"/>
  <c r="U3682" i="1"/>
  <c r="S3682" i="1"/>
  <c r="U3674" i="1"/>
  <c r="S3674" i="1"/>
  <c r="U3666" i="1"/>
  <c r="S3666" i="1"/>
  <c r="U3658" i="1"/>
  <c r="S3658" i="1"/>
  <c r="U3650" i="1"/>
  <c r="S3650" i="1"/>
  <c r="U3642" i="1"/>
  <c r="S3642" i="1"/>
  <c r="U3634" i="1"/>
  <c r="S3634" i="1"/>
  <c r="U3626" i="1"/>
  <c r="S3626" i="1"/>
  <c r="U3618" i="1"/>
  <c r="S3618" i="1"/>
  <c r="U3610" i="1"/>
  <c r="S3610" i="1"/>
  <c r="U3602" i="1"/>
  <c r="S3602" i="1"/>
  <c r="U3594" i="1"/>
  <c r="S3594" i="1"/>
  <c r="U3586" i="1"/>
  <c r="S3586" i="1"/>
  <c r="U3578" i="1"/>
  <c r="S3578" i="1"/>
  <c r="U3570" i="1"/>
  <c r="S3570" i="1"/>
  <c r="U3562" i="1"/>
  <c r="S3562" i="1"/>
  <c r="U3554" i="1"/>
  <c r="S3554" i="1"/>
  <c r="U3546" i="1"/>
  <c r="S3546" i="1"/>
  <c r="U3538" i="1"/>
  <c r="S3538" i="1"/>
  <c r="U3530" i="1"/>
  <c r="S3530" i="1"/>
  <c r="U3522" i="1"/>
  <c r="S3522" i="1"/>
  <c r="U3514" i="1"/>
  <c r="S3514" i="1"/>
  <c r="U3506" i="1"/>
  <c r="S3506" i="1"/>
  <c r="U3498" i="1"/>
  <c r="S3498" i="1"/>
  <c r="U3490" i="1"/>
  <c r="S3490" i="1"/>
  <c r="U3482" i="1"/>
  <c r="S3482" i="1"/>
  <c r="U3474" i="1"/>
  <c r="S3474" i="1"/>
  <c r="U3466" i="1"/>
  <c r="S3466" i="1"/>
  <c r="U3458" i="1"/>
  <c r="S3458" i="1"/>
  <c r="U3450" i="1"/>
  <c r="S3450" i="1"/>
  <c r="U3442" i="1"/>
  <c r="S3442" i="1"/>
  <c r="U3434" i="1"/>
  <c r="S3434" i="1"/>
  <c r="U3426" i="1"/>
  <c r="S3426" i="1"/>
  <c r="U3418" i="1"/>
  <c r="S3418" i="1"/>
  <c r="U3410" i="1"/>
  <c r="S3410" i="1"/>
  <c r="U3402" i="1"/>
  <c r="S3402" i="1"/>
  <c r="U3394" i="1"/>
  <c r="S3394" i="1"/>
  <c r="U3386" i="1"/>
  <c r="S3386" i="1"/>
  <c r="U3378" i="1"/>
  <c r="S3378" i="1"/>
  <c r="U3370" i="1"/>
  <c r="S3370" i="1"/>
  <c r="U3362" i="1"/>
  <c r="S3362" i="1"/>
  <c r="U3298" i="1"/>
  <c r="S3298" i="1"/>
  <c r="U3234" i="1"/>
  <c r="S3234" i="1"/>
  <c r="U3170" i="1"/>
  <c r="S3170" i="1"/>
  <c r="U3106" i="1"/>
  <c r="S3106" i="1"/>
  <c r="U3042" i="1"/>
  <c r="S3042" i="1"/>
  <c r="U2978" i="1"/>
  <c r="S2978" i="1"/>
  <c r="U2914" i="1"/>
  <c r="S2914" i="1"/>
  <c r="U2850" i="1"/>
  <c r="S2850" i="1"/>
  <c r="U2786" i="1"/>
  <c r="S2786" i="1"/>
  <c r="U2722" i="1"/>
  <c r="S2722" i="1"/>
  <c r="U2658" i="1"/>
  <c r="S2658" i="1"/>
  <c r="U2594" i="1"/>
  <c r="S2594" i="1"/>
  <c r="U2530" i="1"/>
  <c r="S2530" i="1"/>
  <c r="U2466" i="1"/>
  <c r="S2466" i="1"/>
  <c r="U2402" i="1"/>
  <c r="S2402" i="1"/>
  <c r="U2338" i="1"/>
  <c r="S2338" i="1"/>
  <c r="U2274" i="1"/>
  <c r="S2274" i="1"/>
  <c r="U2210" i="1"/>
  <c r="S2210" i="1"/>
  <c r="U2146" i="1"/>
  <c r="S2146" i="1"/>
  <c r="U2082" i="1"/>
  <c r="S2082" i="1"/>
  <c r="U2018" i="1"/>
  <c r="S2018" i="1"/>
  <c r="U1954" i="1"/>
  <c r="S1954" i="1"/>
  <c r="U1890" i="1"/>
  <c r="S1890" i="1"/>
  <c r="U1826" i="1"/>
  <c r="S1826" i="1"/>
  <c r="U1762" i="1"/>
  <c r="S1762" i="1"/>
  <c r="U1698" i="1"/>
  <c r="S1698" i="1"/>
  <c r="U1634" i="1"/>
  <c r="S1634" i="1"/>
  <c r="U1570" i="1"/>
  <c r="S1570" i="1"/>
  <c r="U1506" i="1"/>
  <c r="S1506" i="1"/>
  <c r="U1442" i="1"/>
  <c r="S1442" i="1"/>
  <c r="U1378" i="1"/>
  <c r="S1378" i="1"/>
  <c r="U1314" i="1"/>
  <c r="S1314" i="1"/>
  <c r="U1250" i="1"/>
  <c r="S1250" i="1"/>
  <c r="U1186" i="1"/>
  <c r="S1186" i="1"/>
  <c r="U1122" i="1"/>
  <c r="S1122" i="1"/>
  <c r="U1058" i="1"/>
  <c r="S1058" i="1"/>
  <c r="U994" i="1"/>
  <c r="S994" i="1"/>
  <c r="U930" i="1"/>
  <c r="S930" i="1"/>
  <c r="U866" i="1"/>
  <c r="S866" i="1"/>
  <c r="U834" i="1"/>
  <c r="S834" i="1"/>
  <c r="U810" i="1"/>
  <c r="S810" i="1"/>
  <c r="U786" i="1"/>
  <c r="S786" i="1"/>
  <c r="U602" i="1"/>
  <c r="S602" i="1"/>
  <c r="U578" i="1"/>
  <c r="S578" i="1"/>
  <c r="U554" i="1"/>
  <c r="S554" i="1"/>
  <c r="U530" i="1"/>
  <c r="S530" i="1"/>
  <c r="U346" i="1"/>
  <c r="S346" i="1"/>
  <c r="U322" i="1"/>
  <c r="S322" i="1"/>
  <c r="U298" i="1"/>
  <c r="S298" i="1"/>
  <c r="U274" i="1"/>
  <c r="S274" i="1"/>
  <c r="U186" i="1"/>
  <c r="S186" i="1"/>
  <c r="U138" i="1"/>
  <c r="S138" i="1"/>
  <c r="U34" i="1"/>
  <c r="S34" i="1"/>
  <c r="U4157" i="1"/>
  <c r="S4157" i="1"/>
  <c r="U4141" i="1"/>
  <c r="S4141" i="1"/>
  <c r="U4125" i="1"/>
  <c r="S4125" i="1"/>
  <c r="U3901" i="1"/>
  <c r="S3901" i="1"/>
  <c r="U3829" i="1"/>
  <c r="S3829" i="1"/>
  <c r="U3757" i="1"/>
  <c r="S3757" i="1"/>
  <c r="U3685" i="1"/>
  <c r="S3685" i="1"/>
  <c r="U3389" i="1"/>
  <c r="S3389" i="1"/>
  <c r="U3226" i="1"/>
  <c r="S3226" i="1"/>
  <c r="U3205" i="1"/>
  <c r="S3205" i="1"/>
  <c r="U3173" i="1"/>
  <c r="S3173" i="1"/>
  <c r="U3010" i="1"/>
  <c r="S3010" i="1"/>
  <c r="U2957" i="1"/>
  <c r="S2957" i="1"/>
  <c r="U2853" i="1"/>
  <c r="S2853" i="1"/>
  <c r="U2765" i="1"/>
  <c r="S2765" i="1"/>
  <c r="U2674" i="1"/>
  <c r="S2674" i="1"/>
  <c r="U2642" i="1"/>
  <c r="S2642" i="1"/>
  <c r="U2602" i="1"/>
  <c r="S2602" i="1"/>
  <c r="U2549" i="1"/>
  <c r="S2549" i="1"/>
  <c r="U2410" i="1"/>
  <c r="S2410" i="1"/>
  <c r="U2306" i="1"/>
  <c r="S2306" i="1"/>
  <c r="U2234" i="1"/>
  <c r="S2234" i="1"/>
  <c r="U2194" i="1"/>
  <c r="S2194" i="1"/>
  <c r="U2141" i="1"/>
  <c r="S2141" i="1"/>
  <c r="U2069" i="1"/>
  <c r="S2069" i="1"/>
  <c r="U1965" i="1"/>
  <c r="S1965" i="1"/>
  <c r="U1877" i="1"/>
  <c r="S1877" i="1"/>
  <c r="U1773" i="1"/>
  <c r="S1773" i="1"/>
  <c r="U1701" i="1"/>
  <c r="S1701" i="1"/>
  <c r="U1610" i="1"/>
  <c r="S1610" i="1"/>
  <c r="U1522" i="1"/>
  <c r="S1522" i="1"/>
  <c r="U1418" i="1"/>
  <c r="S1418" i="1"/>
  <c r="U1354" i="1"/>
  <c r="S1354" i="1"/>
  <c r="U1317" i="1"/>
  <c r="S1317" i="1"/>
  <c r="U1293" i="1"/>
  <c r="S1293" i="1"/>
  <c r="U1077" i="1"/>
  <c r="S1077" i="1"/>
  <c r="U1018" i="1"/>
  <c r="S1018" i="1"/>
  <c r="U861" i="1"/>
  <c r="S861" i="1"/>
  <c r="U653" i="1"/>
  <c r="S653" i="1"/>
  <c r="U629" i="1"/>
  <c r="S629" i="1"/>
  <c r="U378" i="1"/>
  <c r="S378" i="1"/>
  <c r="U301" i="1"/>
  <c r="S301" i="1"/>
  <c r="U213" i="1"/>
  <c r="S213" i="1"/>
  <c r="U181" i="1"/>
  <c r="S181" i="1"/>
  <c r="S8324" i="1"/>
  <c r="V8324" i="1" s="1"/>
  <c r="S8068" i="1"/>
  <c r="V8068" i="1" s="1"/>
  <c r="S7940" i="1"/>
  <c r="S7812" i="1"/>
  <c r="V7812" i="1" s="1"/>
  <c r="S7679" i="1"/>
  <c r="V7679" i="1" s="1"/>
  <c r="S7386" i="1"/>
  <c r="V7386" i="1" s="1"/>
  <c r="S7080" i="1"/>
  <c r="V7080" i="1" s="1"/>
  <c r="S6906" i="1"/>
  <c r="V6906" i="1" s="1"/>
  <c r="S6703" i="1"/>
  <c r="S6425" i="1"/>
  <c r="V6425" i="1" s="1"/>
  <c r="S5644" i="1"/>
  <c r="V5644" i="1" s="1"/>
  <c r="S4786" i="1"/>
  <c r="V4786" i="1" s="1"/>
  <c r="S3240" i="1"/>
  <c r="V3240" i="1" s="1"/>
  <c r="S2656" i="1"/>
  <c r="V2656" i="1" s="1"/>
  <c r="S2103" i="1"/>
  <c r="V2103" i="1" s="1"/>
  <c r="S1476" i="1"/>
  <c r="V1476" i="1" s="1"/>
  <c r="S327" i="1"/>
  <c r="V327" i="1" s="1"/>
  <c r="U7620" i="1"/>
  <c r="S7620" i="1"/>
  <c r="U7548" i="1"/>
  <c r="S7548" i="1"/>
  <c r="U7300" i="1"/>
  <c r="S7300" i="1"/>
  <c r="U6972" i="1"/>
  <c r="S6972" i="1"/>
  <c r="U6916" i="1"/>
  <c r="S6916" i="1"/>
  <c r="U6844" i="1"/>
  <c r="S6844" i="1"/>
  <c r="U6780" i="1"/>
  <c r="S6780" i="1"/>
  <c r="U6596" i="1"/>
  <c r="S6596" i="1"/>
  <c r="U6532" i="1"/>
  <c r="S6532" i="1"/>
  <c r="U6460" i="1"/>
  <c r="S6460" i="1"/>
  <c r="U6332" i="1"/>
  <c r="S6332" i="1"/>
  <c r="U6284" i="1"/>
  <c r="S6284" i="1"/>
  <c r="U6212" i="1"/>
  <c r="S6212" i="1"/>
  <c r="U6156" i="1"/>
  <c r="S6156" i="1"/>
  <c r="U5964" i="1"/>
  <c r="S5964" i="1"/>
  <c r="U5836" i="1"/>
  <c r="S5836" i="1"/>
  <c r="U5764" i="1"/>
  <c r="S5764" i="1"/>
  <c r="U5700" i="1"/>
  <c r="S5700" i="1"/>
  <c r="U5444" i="1"/>
  <c r="S5444" i="1"/>
  <c r="U5308" i="1"/>
  <c r="S5308" i="1"/>
  <c r="U5180" i="1"/>
  <c r="S5180" i="1"/>
  <c r="U4868" i="1"/>
  <c r="S4868" i="1"/>
  <c r="U4804" i="1"/>
  <c r="S4804" i="1"/>
  <c r="U4740" i="1"/>
  <c r="S4740" i="1"/>
  <c r="U4684" i="1"/>
  <c r="S4684" i="1"/>
  <c r="U4548" i="1"/>
  <c r="S4548" i="1"/>
  <c r="U4476" i="1"/>
  <c r="S4476" i="1"/>
  <c r="U4420" i="1"/>
  <c r="S4420" i="1"/>
  <c r="U4292" i="1"/>
  <c r="S4292" i="1"/>
  <c r="U4044" i="1"/>
  <c r="S4044" i="1"/>
  <c r="U3980" i="1"/>
  <c r="S3980" i="1"/>
  <c r="U3924" i="1"/>
  <c r="S3924" i="1"/>
  <c r="U3900" i="1"/>
  <c r="S3900" i="1"/>
  <c r="U3772" i="1"/>
  <c r="S3772" i="1"/>
  <c r="U3708" i="1"/>
  <c r="S3708" i="1"/>
  <c r="U3580" i="1"/>
  <c r="S3580" i="1"/>
  <c r="U3524" i="1"/>
  <c r="S3524" i="1"/>
  <c r="U3396" i="1"/>
  <c r="S3396" i="1"/>
  <c r="U3348" i="1"/>
  <c r="S3348" i="1"/>
  <c r="U3284" i="1"/>
  <c r="S3284" i="1"/>
  <c r="U3116" i="1"/>
  <c r="S3116" i="1"/>
  <c r="U3076" i="1"/>
  <c r="S3076" i="1"/>
  <c r="U2980" i="1"/>
  <c r="S2980" i="1"/>
  <c r="U2932" i="1"/>
  <c r="S2932" i="1"/>
  <c r="U2844" i="1"/>
  <c r="S2844" i="1"/>
  <c r="U2804" i="1"/>
  <c r="S2804" i="1"/>
  <c r="U2708" i="1"/>
  <c r="S2708" i="1"/>
  <c r="U2612" i="1"/>
  <c r="S2612" i="1"/>
  <c r="U2572" i="1"/>
  <c r="S2572" i="1"/>
  <c r="U2500" i="1"/>
  <c r="S2500" i="1"/>
  <c r="U2324" i="1"/>
  <c r="S2324" i="1"/>
  <c r="U2284" i="1"/>
  <c r="S2284" i="1"/>
  <c r="U2228" i="1"/>
  <c r="S2228" i="1"/>
  <c r="U2196" i="1"/>
  <c r="S2196" i="1"/>
  <c r="U2156" i="1"/>
  <c r="S2156" i="1"/>
  <c r="U2092" i="1"/>
  <c r="S2092" i="1"/>
  <c r="U2012" i="1"/>
  <c r="S2012" i="1"/>
  <c r="U1988" i="1"/>
  <c r="S1988" i="1"/>
  <c r="U1948" i="1"/>
  <c r="S1948" i="1"/>
  <c r="U1908" i="1"/>
  <c r="S1908" i="1"/>
  <c r="U1876" i="1"/>
  <c r="S1876" i="1"/>
  <c r="U1780" i="1"/>
  <c r="S1780" i="1"/>
  <c r="U1716" i="1"/>
  <c r="S1716" i="1"/>
  <c r="U1652" i="1"/>
  <c r="S1652" i="1"/>
  <c r="U1612" i="1"/>
  <c r="S1612" i="1"/>
  <c r="U1580" i="1"/>
  <c r="S1580" i="1"/>
  <c r="U1540" i="1"/>
  <c r="S1540" i="1"/>
  <c r="U1508" i="1"/>
  <c r="S1508" i="1"/>
  <c r="U1444" i="1"/>
  <c r="S1444" i="1"/>
  <c r="U1396" i="1"/>
  <c r="S1396" i="1"/>
  <c r="U1284" i="1"/>
  <c r="S1284" i="1"/>
  <c r="U1260" i="1"/>
  <c r="S1260" i="1"/>
  <c r="U1156" i="1"/>
  <c r="S1156" i="1"/>
  <c r="U1108" i="1"/>
  <c r="S1108" i="1"/>
  <c r="U1076" i="1"/>
  <c r="S1076" i="1"/>
  <c r="U1036" i="1"/>
  <c r="S1036" i="1"/>
  <c r="U988" i="1"/>
  <c r="S988" i="1"/>
  <c r="U956" i="1"/>
  <c r="S956" i="1"/>
  <c r="U916" i="1"/>
  <c r="S916" i="1"/>
  <c r="U868" i="1"/>
  <c r="S868" i="1"/>
  <c r="U836" i="1"/>
  <c r="S836" i="1"/>
  <c r="U780" i="1"/>
  <c r="S780" i="1"/>
  <c r="U724" i="1"/>
  <c r="S724" i="1"/>
  <c r="U692" i="1"/>
  <c r="S692" i="1"/>
  <c r="U660" i="1"/>
  <c r="S660" i="1"/>
  <c r="U620" i="1"/>
  <c r="S620" i="1"/>
  <c r="U548" i="1"/>
  <c r="S548" i="1"/>
  <c r="U468" i="1"/>
  <c r="S468" i="1"/>
  <c r="U428" i="1"/>
  <c r="S428" i="1"/>
  <c r="U388" i="1"/>
  <c r="S388" i="1"/>
  <c r="U316" i="1"/>
  <c r="S316" i="1"/>
  <c r="U276" i="1"/>
  <c r="S276" i="1"/>
  <c r="U236" i="1"/>
  <c r="S236" i="1"/>
  <c r="U204" i="1"/>
  <c r="S204" i="1"/>
  <c r="U148" i="1"/>
  <c r="S148" i="1"/>
  <c r="U116" i="1"/>
  <c r="S116" i="1"/>
  <c r="U84" i="1"/>
  <c r="S84" i="1"/>
  <c r="U60" i="1"/>
  <c r="S60" i="1"/>
  <c r="U8751" i="1"/>
  <c r="S8751" i="1"/>
  <c r="U8699" i="1"/>
  <c r="S8699" i="1"/>
  <c r="U8647" i="1"/>
  <c r="S8647" i="1"/>
  <c r="U8552" i="1"/>
  <c r="S8552" i="1"/>
  <c r="U8448" i="1"/>
  <c r="S8448" i="1"/>
  <c r="U8312" i="1"/>
  <c r="S8312" i="1"/>
  <c r="U8249" i="1"/>
  <c r="S8249" i="1"/>
  <c r="U8208" i="1"/>
  <c r="S8208" i="1"/>
  <c r="U8103" i="1"/>
  <c r="S8103" i="1"/>
  <c r="U8067" i="1"/>
  <c r="S8067" i="1"/>
  <c r="U8007" i="1"/>
  <c r="S8007" i="1"/>
  <c r="U7872" i="1"/>
  <c r="S7872" i="1"/>
  <c r="U7824" i="1"/>
  <c r="S7824" i="1"/>
  <c r="U7689" i="1"/>
  <c r="S7689" i="1"/>
  <c r="U7641" i="1"/>
  <c r="S7641" i="1"/>
  <c r="U7377" i="1"/>
  <c r="S7377" i="1"/>
  <c r="U7304" i="1"/>
  <c r="S7304" i="1"/>
  <c r="U7231" i="1"/>
  <c r="S7231" i="1"/>
  <c r="U7129" i="1"/>
  <c r="S7129" i="1"/>
  <c r="U7056" i="1"/>
  <c r="S7056" i="1"/>
  <c r="U6983" i="1"/>
  <c r="S6983" i="1"/>
  <c r="U6544" i="1"/>
  <c r="S6544" i="1"/>
  <c r="U6411" i="1"/>
  <c r="S6411" i="1"/>
  <c r="U6337" i="1"/>
  <c r="S6337" i="1"/>
  <c r="U6264" i="1"/>
  <c r="S6264" i="1"/>
  <c r="U6191" i="1"/>
  <c r="S6191" i="1"/>
  <c r="U5915" i="1"/>
  <c r="S5915" i="1"/>
  <c r="U5841" i="1"/>
  <c r="S5841" i="1"/>
  <c r="U5784" i="1"/>
  <c r="S5784" i="1"/>
  <c r="U5711" i="1"/>
  <c r="S5711" i="1"/>
  <c r="U5651" i="1"/>
  <c r="S5651" i="1"/>
  <c r="U5593" i="1"/>
  <c r="S5593" i="1"/>
  <c r="U5419" i="1"/>
  <c r="S5419" i="1"/>
  <c r="U5256" i="1"/>
  <c r="S5256" i="1"/>
  <c r="U5167" i="1"/>
  <c r="S5167" i="1"/>
  <c r="U5065" i="1"/>
  <c r="S5065" i="1"/>
  <c r="U4992" i="1"/>
  <c r="S4992" i="1"/>
  <c r="U4919" i="1"/>
  <c r="S4919" i="1"/>
  <c r="U4760" i="1"/>
  <c r="S4760" i="1"/>
  <c r="U4687" i="1"/>
  <c r="S4687" i="1"/>
  <c r="U4395" i="1"/>
  <c r="S4395" i="1"/>
  <c r="U4305" i="1"/>
  <c r="S4305" i="1"/>
  <c r="U4248" i="1"/>
  <c r="S4248" i="1"/>
  <c r="U4175" i="1"/>
  <c r="S4175" i="1"/>
  <c r="U4041" i="1"/>
  <c r="S4041" i="1"/>
  <c r="U3957" i="1"/>
  <c r="S3957" i="1"/>
  <c r="U3535" i="1"/>
  <c r="S3535" i="1"/>
  <c r="U3445" i="1"/>
  <c r="S3445" i="1"/>
  <c r="U3373" i="1"/>
  <c r="S3373" i="1"/>
  <c r="U3282" i="1"/>
  <c r="S3282" i="1"/>
  <c r="U3175" i="1"/>
  <c r="S3175" i="1"/>
  <c r="U3083" i="1"/>
  <c r="S3083" i="1"/>
  <c r="U2911" i="1"/>
  <c r="S2911" i="1"/>
  <c r="U2821" i="1"/>
  <c r="S2821" i="1"/>
  <c r="U2715" i="1"/>
  <c r="S2715" i="1"/>
  <c r="U2610" i="1"/>
  <c r="S2610" i="1"/>
  <c r="U2536" i="1"/>
  <c r="S2536" i="1"/>
  <c r="U2431" i="1"/>
  <c r="S2431" i="1"/>
  <c r="U2163" i="1"/>
  <c r="S2163" i="1"/>
  <c r="U1986" i="1"/>
  <c r="S1986" i="1"/>
  <c r="U1795" i="1"/>
  <c r="S1795" i="1"/>
  <c r="U1683" i="1"/>
  <c r="S1683" i="1"/>
  <c r="U1578" i="1"/>
  <c r="S1578" i="1"/>
  <c r="U1491" i="1"/>
  <c r="S1491" i="1"/>
  <c r="U1363" i="1"/>
  <c r="S1363" i="1"/>
  <c r="U1256" i="1"/>
  <c r="S1256" i="1"/>
  <c r="U1159" i="1"/>
  <c r="S1159" i="1"/>
  <c r="U1079" i="1"/>
  <c r="S1079" i="1"/>
  <c r="U968" i="1"/>
  <c r="S968" i="1"/>
  <c r="U778" i="1"/>
  <c r="S778" i="1"/>
  <c r="U631" i="1"/>
  <c r="S631" i="1"/>
  <c r="U363" i="1"/>
  <c r="S363" i="1"/>
  <c r="U191" i="1"/>
  <c r="S191" i="1"/>
  <c r="U8755" i="1"/>
  <c r="S8755" i="1"/>
  <c r="U8563" i="1"/>
  <c r="S8563" i="1"/>
  <c r="U8371" i="1"/>
  <c r="S8371" i="1"/>
  <c r="U8115" i="1"/>
  <c r="S8115" i="1"/>
  <c r="U8059" i="1"/>
  <c r="S8059" i="1"/>
  <c r="U7987" i="1"/>
  <c r="S7987" i="1"/>
  <c r="U7931" i="1"/>
  <c r="S7931" i="1"/>
  <c r="U7867" i="1"/>
  <c r="S7867" i="1"/>
  <c r="U7795" i="1"/>
  <c r="S7795" i="1"/>
  <c r="U7611" i="1"/>
  <c r="S7611" i="1"/>
  <c r="U7539" i="1"/>
  <c r="S7539" i="1"/>
  <c r="U7411" i="1"/>
  <c r="S7411" i="1"/>
  <c r="U7363" i="1"/>
  <c r="S7363" i="1"/>
  <c r="U7291" i="1"/>
  <c r="S7291" i="1"/>
  <c r="U7227" i="1"/>
  <c r="S7227" i="1"/>
  <c r="U7163" i="1"/>
  <c r="S7163" i="1"/>
  <c r="U7107" i="1"/>
  <c r="S7107" i="1"/>
  <c r="U7035" i="1"/>
  <c r="S7035" i="1"/>
  <c r="U6971" i="1"/>
  <c r="S6971" i="1"/>
  <c r="U6907" i="1"/>
  <c r="S6907" i="1"/>
  <c r="U6851" i="1"/>
  <c r="S6851" i="1"/>
  <c r="U6771" i="1"/>
  <c r="S6771" i="1"/>
  <c r="U6715" i="1"/>
  <c r="S6715" i="1"/>
  <c r="U6643" i="1"/>
  <c r="S6643" i="1"/>
  <c r="U6579" i="1"/>
  <c r="S6579" i="1"/>
  <c r="U6523" i="1"/>
  <c r="S6523" i="1"/>
  <c r="U6451" i="1"/>
  <c r="S6451" i="1"/>
  <c r="U6403" i="1"/>
  <c r="S6403" i="1"/>
  <c r="U6323" i="1"/>
  <c r="S6323" i="1"/>
  <c r="U6267" i="1"/>
  <c r="S6267" i="1"/>
  <c r="U6195" i="1"/>
  <c r="S6195" i="1"/>
  <c r="U6131" i="1"/>
  <c r="S6131" i="1"/>
  <c r="U6067" i="1"/>
  <c r="S6067" i="1"/>
  <c r="U6019" i="1"/>
  <c r="S6019" i="1"/>
  <c r="U5947" i="1"/>
  <c r="S5947" i="1"/>
  <c r="U5883" i="1"/>
  <c r="S5883" i="1"/>
  <c r="U5827" i="1"/>
  <c r="S5827" i="1"/>
  <c r="U5755" i="1"/>
  <c r="S5755" i="1"/>
  <c r="U5691" i="1"/>
  <c r="S5691" i="1"/>
  <c r="U5627" i="1"/>
  <c r="S5627" i="1"/>
  <c r="U5563" i="1"/>
  <c r="S5563" i="1"/>
  <c r="U5499" i="1"/>
  <c r="S5499" i="1"/>
  <c r="U5435" i="1"/>
  <c r="S5435" i="1"/>
  <c r="U5371" i="1"/>
  <c r="S5371" i="1"/>
  <c r="U5299" i="1"/>
  <c r="S5299" i="1"/>
  <c r="U5243" i="1"/>
  <c r="S5243" i="1"/>
  <c r="U5179" i="1"/>
  <c r="S5179" i="1"/>
  <c r="U5115" i="1"/>
  <c r="S5115" i="1"/>
  <c r="U5051" i="1"/>
  <c r="S5051" i="1"/>
  <c r="U4987" i="1"/>
  <c r="S4987" i="1"/>
  <c r="U4931" i="1"/>
  <c r="S4931" i="1"/>
  <c r="U4915" i="1"/>
  <c r="S4915" i="1"/>
  <c r="U4859" i="1"/>
  <c r="S4859" i="1"/>
  <c r="U4787" i="1"/>
  <c r="S4787" i="1"/>
  <c r="U4739" i="1"/>
  <c r="S4739" i="1"/>
  <c r="U4723" i="1"/>
  <c r="S4723" i="1"/>
  <c r="U4667" i="1"/>
  <c r="S4667" i="1"/>
  <c r="U4611" i="1"/>
  <c r="S4611" i="1"/>
  <c r="U4595" i="1"/>
  <c r="S4595" i="1"/>
  <c r="U4539" i="1"/>
  <c r="S4539" i="1"/>
  <c r="U4483" i="1"/>
  <c r="S4483" i="1"/>
  <c r="U4467" i="1"/>
  <c r="S4467" i="1"/>
  <c r="U4419" i="1"/>
  <c r="S4419" i="1"/>
  <c r="U4403" i="1"/>
  <c r="S4403" i="1"/>
  <c r="U4339" i="1"/>
  <c r="S4339" i="1"/>
  <c r="U4283" i="1"/>
  <c r="S4283" i="1"/>
  <c r="U4211" i="1"/>
  <c r="S4211" i="1"/>
  <c r="U4155" i="1"/>
  <c r="S4155" i="1"/>
  <c r="U4099" i="1"/>
  <c r="S4099" i="1"/>
  <c r="U4083" i="1"/>
  <c r="S4083" i="1"/>
  <c r="U4019" i="1"/>
  <c r="S4019" i="1"/>
  <c r="U3979" i="1"/>
  <c r="S3979" i="1"/>
  <c r="U3971" i="1"/>
  <c r="S3971" i="1"/>
  <c r="U3955" i="1"/>
  <c r="S3955" i="1"/>
  <c r="U3907" i="1"/>
  <c r="S3907" i="1"/>
  <c r="U3891" i="1"/>
  <c r="S3891" i="1"/>
  <c r="U3843" i="1"/>
  <c r="S3843" i="1"/>
  <c r="U3827" i="1"/>
  <c r="S3827" i="1"/>
  <c r="U3787" i="1"/>
  <c r="S3787" i="1"/>
  <c r="U3771" i="1"/>
  <c r="S3771" i="1"/>
  <c r="U3723" i="1"/>
  <c r="S3723" i="1"/>
  <c r="U3699" i="1"/>
  <c r="S3699" i="1"/>
  <c r="U3659" i="1"/>
  <c r="S3659" i="1"/>
  <c r="U3643" i="1"/>
  <c r="S3643" i="1"/>
  <c r="U3587" i="1"/>
  <c r="S3587" i="1"/>
  <c r="U3579" i="1"/>
  <c r="S3579" i="1"/>
  <c r="U3531" i="1"/>
  <c r="S3531" i="1"/>
  <c r="U3507" i="1"/>
  <c r="S3507" i="1"/>
  <c r="U3467" i="1"/>
  <c r="S3467" i="1"/>
  <c r="U3451" i="1"/>
  <c r="S3451" i="1"/>
  <c r="U3395" i="1"/>
  <c r="S3395" i="1"/>
  <c r="U3379" i="1"/>
  <c r="S3379" i="1"/>
  <c r="U3307" i="1"/>
  <c r="S3307" i="1"/>
  <c r="U3283" i="1"/>
  <c r="S3283" i="1"/>
  <c r="U3235" i="1"/>
  <c r="S3235" i="1"/>
  <c r="U3171" i="1"/>
  <c r="S3171" i="1"/>
  <c r="U3139" i="1"/>
  <c r="S3139" i="1"/>
  <c r="U3115" i="1"/>
  <c r="S3115" i="1"/>
  <c r="U3099" i="1"/>
  <c r="S3099" i="1"/>
  <c r="U3075" i="1"/>
  <c r="S3075" i="1"/>
  <c r="U3043" i="1"/>
  <c r="S3043" i="1"/>
  <c r="U3011" i="1"/>
  <c r="S3011" i="1"/>
  <c r="U2971" i="1"/>
  <c r="S2971" i="1"/>
  <c r="U2899" i="1"/>
  <c r="S2899" i="1"/>
  <c r="U2859" i="1"/>
  <c r="S2859" i="1"/>
  <c r="U2827" i="1"/>
  <c r="S2827" i="1"/>
  <c r="U2803" i="1"/>
  <c r="S2803" i="1"/>
  <c r="U2771" i="1"/>
  <c r="S2771" i="1"/>
  <c r="U2739" i="1"/>
  <c r="S2739" i="1"/>
  <c r="U2731" i="1"/>
  <c r="S2731" i="1"/>
  <c r="U2699" i="1"/>
  <c r="S2699" i="1"/>
  <c r="U2667" i="1"/>
  <c r="S2667" i="1"/>
  <c r="U2635" i="1"/>
  <c r="S2635" i="1"/>
  <c r="U2603" i="1"/>
  <c r="S2603" i="1"/>
  <c r="U2587" i="1"/>
  <c r="S2587" i="1"/>
  <c r="U2555" i="1"/>
  <c r="S2555" i="1"/>
  <c r="U2531" i="1"/>
  <c r="S2531" i="1"/>
  <c r="U2499" i="1"/>
  <c r="S2499" i="1"/>
  <c r="U2475" i="1"/>
  <c r="S2475" i="1"/>
  <c r="U2451" i="1"/>
  <c r="S2451" i="1"/>
  <c r="U2419" i="1"/>
  <c r="S2419" i="1"/>
  <c r="U2387" i="1"/>
  <c r="S2387" i="1"/>
  <c r="U2363" i="1"/>
  <c r="S2363" i="1"/>
  <c r="U2347" i="1"/>
  <c r="S2347" i="1"/>
  <c r="U2323" i="1"/>
  <c r="S2323" i="1"/>
  <c r="U2283" i="1"/>
  <c r="S2283" i="1"/>
  <c r="U2251" i="1"/>
  <c r="S2251" i="1"/>
  <c r="U2227" i="1"/>
  <c r="S2227" i="1"/>
  <c r="U2219" i="1"/>
  <c r="S2219" i="1"/>
  <c r="U2187" i="1"/>
  <c r="S2187" i="1"/>
  <c r="U2147" i="1"/>
  <c r="S2147" i="1"/>
  <c r="U2115" i="1"/>
  <c r="S2115" i="1"/>
  <c r="U2083" i="1"/>
  <c r="S2083" i="1"/>
  <c r="U2051" i="1"/>
  <c r="S2051" i="1"/>
  <c r="U1979" i="1"/>
  <c r="S1979" i="1"/>
  <c r="U1939" i="1"/>
  <c r="S1939" i="1"/>
  <c r="U1907" i="1"/>
  <c r="S1907" i="1"/>
  <c r="U1875" i="1"/>
  <c r="S1875" i="1"/>
  <c r="U1843" i="1"/>
  <c r="S1843" i="1"/>
  <c r="U1811" i="1"/>
  <c r="S1811" i="1"/>
  <c r="U1771" i="1"/>
  <c r="S1771" i="1"/>
  <c r="U1739" i="1"/>
  <c r="S1739" i="1"/>
  <c r="U1715" i="1"/>
  <c r="S1715" i="1"/>
  <c r="U1707" i="1"/>
  <c r="S1707" i="1"/>
  <c r="U1667" i="1"/>
  <c r="S1667" i="1"/>
  <c r="U1635" i="1"/>
  <c r="S1635" i="1"/>
  <c r="U1603" i="1"/>
  <c r="S1603" i="1"/>
  <c r="U1571" i="1"/>
  <c r="S1571" i="1"/>
  <c r="U1531" i="1"/>
  <c r="S1531" i="1"/>
  <c r="U1515" i="1"/>
  <c r="S1515" i="1"/>
  <c r="U1451" i="1"/>
  <c r="S1451" i="1"/>
  <c r="U1435" i="1"/>
  <c r="S1435" i="1"/>
  <c r="U1403" i="1"/>
  <c r="S1403" i="1"/>
  <c r="U1387" i="1"/>
  <c r="S1387" i="1"/>
  <c r="U1347" i="1"/>
  <c r="S1347" i="1"/>
  <c r="U1331" i="1"/>
  <c r="S1331" i="1"/>
  <c r="U1299" i="1"/>
  <c r="S1299" i="1"/>
  <c r="U1283" i="1"/>
  <c r="S1283" i="1"/>
  <c r="U1267" i="1"/>
  <c r="S1267" i="1"/>
  <c r="U1259" i="1"/>
  <c r="S1259" i="1"/>
  <c r="U1211" i="1"/>
  <c r="S1211" i="1"/>
  <c r="U1195" i="1"/>
  <c r="S1195" i="1"/>
  <c r="U1131" i="1"/>
  <c r="S1131" i="1"/>
  <c r="U1107" i="1"/>
  <c r="S1107" i="1"/>
  <c r="U1075" i="1"/>
  <c r="S1075" i="1"/>
  <c r="U1051" i="1"/>
  <c r="S1051" i="1"/>
  <c r="U1011" i="1"/>
  <c r="S1011" i="1"/>
  <c r="U979" i="1"/>
  <c r="S979" i="1"/>
  <c r="U939" i="1"/>
  <c r="S939" i="1"/>
  <c r="U907" i="1"/>
  <c r="S907" i="1"/>
  <c r="U891" i="1"/>
  <c r="S891" i="1"/>
  <c r="U875" i="1"/>
  <c r="S875" i="1"/>
  <c r="U819" i="1"/>
  <c r="S819" i="1"/>
  <c r="U803" i="1"/>
  <c r="S803" i="1"/>
  <c r="U787" i="1"/>
  <c r="S787" i="1"/>
  <c r="U763" i="1"/>
  <c r="S763" i="1"/>
  <c r="U747" i="1"/>
  <c r="S747" i="1"/>
  <c r="U715" i="1"/>
  <c r="S715" i="1"/>
  <c r="U699" i="1"/>
  <c r="S699" i="1"/>
  <c r="U675" i="1"/>
  <c r="S675" i="1"/>
  <c r="U659" i="1"/>
  <c r="S659" i="1"/>
  <c r="U651" i="1"/>
  <c r="S651" i="1"/>
  <c r="U635" i="1"/>
  <c r="S635" i="1"/>
  <c r="U611" i="1"/>
  <c r="S611" i="1"/>
  <c r="U587" i="1"/>
  <c r="S587" i="1"/>
  <c r="U563" i="1"/>
  <c r="S563" i="1"/>
  <c r="U547" i="1"/>
  <c r="S547" i="1"/>
  <c r="U531" i="1"/>
  <c r="S531" i="1"/>
  <c r="U515" i="1"/>
  <c r="S515" i="1"/>
  <c r="U475" i="1"/>
  <c r="S475" i="1"/>
  <c r="U459" i="1"/>
  <c r="S459" i="1"/>
  <c r="U419" i="1"/>
  <c r="S419" i="1"/>
  <c r="U403" i="1"/>
  <c r="S403" i="1"/>
  <c r="U387" i="1"/>
  <c r="S387" i="1"/>
  <c r="U371" i="1"/>
  <c r="S371" i="1"/>
  <c r="U355" i="1"/>
  <c r="S355" i="1"/>
  <c r="U331" i="1"/>
  <c r="S331" i="1"/>
  <c r="U307" i="1"/>
  <c r="S307" i="1"/>
  <c r="U291" i="1"/>
  <c r="S291" i="1"/>
  <c r="U275" i="1"/>
  <c r="S275" i="1"/>
  <c r="U243" i="1"/>
  <c r="S243" i="1"/>
  <c r="U211" i="1"/>
  <c r="S211" i="1"/>
  <c r="U195" i="1"/>
  <c r="S195" i="1"/>
  <c r="U179" i="1"/>
  <c r="S179" i="1"/>
  <c r="U155" i="1"/>
  <c r="S155" i="1"/>
  <c r="U131" i="1"/>
  <c r="S131" i="1"/>
  <c r="U115" i="1"/>
  <c r="S115" i="1"/>
  <c r="U91" i="1"/>
  <c r="S91" i="1"/>
  <c r="U75" i="1"/>
  <c r="S75" i="1"/>
  <c r="U59" i="1"/>
  <c r="S59" i="1"/>
  <c r="U43" i="1"/>
  <c r="S43" i="1"/>
  <c r="U27" i="1"/>
  <c r="S27" i="1"/>
  <c r="U8729" i="1"/>
  <c r="S8729" i="1"/>
  <c r="U8697" i="1"/>
  <c r="S8697" i="1"/>
  <c r="U8687" i="1"/>
  <c r="S8687" i="1"/>
  <c r="U8624" i="1"/>
  <c r="S8624" i="1"/>
  <c r="U8593" i="1"/>
  <c r="S8593" i="1"/>
  <c r="U8561" i="1"/>
  <c r="S8561" i="1"/>
  <c r="U8488" i="1"/>
  <c r="S8488" i="1"/>
  <c r="U8457" i="1"/>
  <c r="S8457" i="1"/>
  <c r="U8384" i="1"/>
  <c r="S8384" i="1"/>
  <c r="U8353" i="1"/>
  <c r="S8353" i="1"/>
  <c r="U8217" i="1"/>
  <c r="S8217" i="1"/>
  <c r="U8175" i="1"/>
  <c r="S8175" i="1"/>
  <c r="U8079" i="1"/>
  <c r="S8079" i="1"/>
  <c r="U8017" i="1"/>
  <c r="S8017" i="1"/>
  <c r="U7992" i="1"/>
  <c r="S7992" i="1"/>
  <c r="U7969" i="1"/>
  <c r="S7969" i="1"/>
  <c r="U7871" i="1"/>
  <c r="S7871" i="1"/>
  <c r="U7809" i="1"/>
  <c r="S7809" i="1"/>
  <c r="U7553" i="1"/>
  <c r="S7553" i="1"/>
  <c r="U7376" i="1"/>
  <c r="S7376" i="1"/>
  <c r="U7287" i="1"/>
  <c r="S7287" i="1"/>
  <c r="U7201" i="1"/>
  <c r="S7201" i="1"/>
  <c r="U7169" i="1"/>
  <c r="S7169" i="1"/>
  <c r="U7112" i="1"/>
  <c r="S7112" i="1"/>
  <c r="U7055" i="1"/>
  <c r="S7055" i="1"/>
  <c r="U7023" i="1"/>
  <c r="S7023" i="1"/>
  <c r="U6921" i="1"/>
  <c r="S6921" i="1"/>
  <c r="U6848" i="1"/>
  <c r="S6848" i="1"/>
  <c r="U6775" i="1"/>
  <c r="S6775" i="1"/>
  <c r="U6657" i="1"/>
  <c r="S6657" i="1"/>
  <c r="U6543" i="1"/>
  <c r="S6543" i="1"/>
  <c r="U6511" i="1"/>
  <c r="S6511" i="1"/>
  <c r="U6409" i="1"/>
  <c r="S6409" i="1"/>
  <c r="U6336" i="1"/>
  <c r="S6336" i="1"/>
  <c r="U6279" i="1"/>
  <c r="S6279" i="1"/>
  <c r="U6161" i="1"/>
  <c r="S6161" i="1"/>
  <c r="U6104" i="1"/>
  <c r="S6104" i="1"/>
  <c r="U6072" i="1"/>
  <c r="S6072" i="1"/>
  <c r="U6015" i="1"/>
  <c r="S6015" i="1"/>
  <c r="U5897" i="1"/>
  <c r="S5897" i="1"/>
  <c r="U5824" i="1"/>
  <c r="S5824" i="1"/>
  <c r="U5751" i="1"/>
  <c r="S5751" i="1"/>
  <c r="U5665" i="1"/>
  <c r="S5665" i="1"/>
  <c r="U5633" i="1"/>
  <c r="S5633" i="1"/>
  <c r="U5576" i="1"/>
  <c r="S5576" i="1"/>
  <c r="U5519" i="1"/>
  <c r="S5519" i="1"/>
  <c r="U5487" i="1"/>
  <c r="S5487" i="1"/>
  <c r="U5401" i="1"/>
  <c r="S5401" i="1"/>
  <c r="U5328" i="1"/>
  <c r="S5328" i="1"/>
  <c r="U5239" i="1"/>
  <c r="S5239" i="1"/>
  <c r="U5137" i="1"/>
  <c r="S5137" i="1"/>
  <c r="U5064" i="1"/>
  <c r="S5064" i="1"/>
  <c r="U5007" i="1"/>
  <c r="S5007" i="1"/>
  <c r="U4975" i="1"/>
  <c r="S4975" i="1"/>
  <c r="U4873" i="1"/>
  <c r="S4873" i="1"/>
  <c r="U4641" i="1"/>
  <c r="S4641" i="1"/>
  <c r="U4609" i="1"/>
  <c r="S4609" i="1"/>
  <c r="U4568" i="1"/>
  <c r="S4568" i="1"/>
  <c r="U4536" i="1"/>
  <c r="S4536" i="1"/>
  <c r="U4479" i="1"/>
  <c r="S4479" i="1"/>
  <c r="S4377" i="1"/>
  <c r="V4377" i="1" s="1"/>
  <c r="U4377" i="1"/>
  <c r="U4288" i="1"/>
  <c r="S4288" i="1"/>
  <c r="U4215" i="1"/>
  <c r="S4215" i="1"/>
  <c r="U4129" i="1"/>
  <c r="S4129" i="1"/>
  <c r="U4097" i="1"/>
  <c r="S4097" i="1"/>
  <c r="U4056" i="1"/>
  <c r="S4056" i="1"/>
  <c r="U4023" i="1"/>
  <c r="S4023" i="1"/>
  <c r="U3992" i="1"/>
  <c r="S3992" i="1"/>
  <c r="U3937" i="1"/>
  <c r="S3937" i="1"/>
  <c r="U3709" i="1"/>
  <c r="S3709" i="1"/>
  <c r="U3673" i="1"/>
  <c r="S3673" i="1"/>
  <c r="U3637" i="1"/>
  <c r="S3637" i="1"/>
  <c r="U3601" i="1"/>
  <c r="S3601" i="1"/>
  <c r="U3565" i="1"/>
  <c r="S3565" i="1"/>
  <c r="U3529" i="1"/>
  <c r="S3529" i="1"/>
  <c r="U3493" i="1"/>
  <c r="S3493" i="1"/>
  <c r="U3425" i="1"/>
  <c r="S3425" i="1"/>
  <c r="U3351" i="1"/>
  <c r="S3351" i="1"/>
  <c r="U3280" i="1"/>
  <c r="S3280" i="1"/>
  <c r="U3207" i="1"/>
  <c r="S3207" i="1"/>
  <c r="U3101" i="1"/>
  <c r="S3101" i="1"/>
  <c r="U3048" i="1"/>
  <c r="S3048" i="1"/>
  <c r="U3016" i="1"/>
  <c r="S3016" i="1"/>
  <c r="U2997" i="1"/>
  <c r="S2997" i="1"/>
  <c r="U2943" i="1"/>
  <c r="S2943" i="1"/>
  <c r="U2925" i="1"/>
  <c r="S2925" i="1"/>
  <c r="U2800" i="1"/>
  <c r="S2800" i="1"/>
  <c r="U2714" i="1"/>
  <c r="S2714" i="1"/>
  <c r="U2608" i="1"/>
  <c r="S2608" i="1"/>
  <c r="U2568" i="1"/>
  <c r="S2568" i="1"/>
  <c r="U2535" i="1"/>
  <c r="S2535" i="1"/>
  <c r="U2498" i="1"/>
  <c r="S2498" i="1"/>
  <c r="U2463" i="1"/>
  <c r="S2463" i="1"/>
  <c r="U2359" i="1"/>
  <c r="S2359" i="1"/>
  <c r="U2253" i="1"/>
  <c r="S2253" i="1"/>
  <c r="U2215" i="1"/>
  <c r="S2215" i="1"/>
  <c r="U2130" i="1"/>
  <c r="S2130" i="1"/>
  <c r="U2090" i="1"/>
  <c r="S2090" i="1"/>
  <c r="V2090" i="1" s="1"/>
  <c r="U2037" i="1"/>
  <c r="S2037" i="1"/>
  <c r="U1912" i="1"/>
  <c r="S1912" i="1"/>
  <c r="U1794" i="1"/>
  <c r="S1794" i="1"/>
  <c r="U1682" i="1"/>
  <c r="S1682" i="1"/>
  <c r="V1682" i="1" s="1"/>
  <c r="U1648" i="1"/>
  <c r="S1648" i="1"/>
  <c r="U1616" i="1"/>
  <c r="S1616" i="1"/>
  <c r="U1576" i="1"/>
  <c r="S1576" i="1"/>
  <c r="U1503" i="1"/>
  <c r="S1503" i="1"/>
  <c r="V1503" i="1" s="1"/>
  <c r="U1453" i="1"/>
  <c r="S1453" i="1"/>
  <c r="U1362" i="1"/>
  <c r="S1362" i="1"/>
  <c r="U1255" i="1"/>
  <c r="S1255" i="1"/>
  <c r="U1210" i="1"/>
  <c r="S1210" i="1"/>
  <c r="V1210" i="1" s="1"/>
  <c r="U1135" i="1"/>
  <c r="S1135" i="1"/>
  <c r="U1055" i="1"/>
  <c r="S1055" i="1"/>
  <c r="U981" i="1"/>
  <c r="S981" i="1"/>
  <c r="U944" i="1"/>
  <c r="S944" i="1"/>
  <c r="V944" i="1" s="1"/>
  <c r="U775" i="1"/>
  <c r="S775" i="1"/>
  <c r="U717" i="1"/>
  <c r="S717" i="1"/>
  <c r="U362" i="1"/>
  <c r="S362" i="1"/>
  <c r="V1149" i="1"/>
  <c r="S12" i="1"/>
  <c r="V12" i="1" s="1"/>
  <c r="U8745" i="1"/>
  <c r="S8745" i="1"/>
  <c r="U8681" i="1"/>
  <c r="S8681" i="1"/>
  <c r="U8617" i="1"/>
  <c r="S8617" i="1"/>
  <c r="U8553" i="1"/>
  <c r="S8553" i="1"/>
  <c r="U8489" i="1"/>
  <c r="S8489" i="1"/>
  <c r="U8425" i="1"/>
  <c r="S8425" i="1"/>
  <c r="U8361" i="1"/>
  <c r="S8361" i="1"/>
  <c r="U8297" i="1"/>
  <c r="S8297" i="1"/>
  <c r="U8233" i="1"/>
  <c r="S8233" i="1"/>
  <c r="U8169" i="1"/>
  <c r="S8169" i="1"/>
  <c r="U8105" i="1"/>
  <c r="S8105" i="1"/>
  <c r="U8049" i="1"/>
  <c r="S8049" i="1"/>
  <c r="U8041" i="1"/>
  <c r="S8041" i="1"/>
  <c r="U7985" i="1"/>
  <c r="S7985" i="1"/>
  <c r="U7977" i="1"/>
  <c r="S7977" i="1"/>
  <c r="U7921" i="1"/>
  <c r="S7921" i="1"/>
  <c r="U7913" i="1"/>
  <c r="S7913" i="1"/>
  <c r="U7857" i="1"/>
  <c r="S7857" i="1"/>
  <c r="U7849" i="1"/>
  <c r="S7849" i="1"/>
  <c r="U7793" i="1"/>
  <c r="S7793" i="1"/>
  <c r="U7785" i="1"/>
  <c r="S7785" i="1"/>
  <c r="U7729" i="1"/>
  <c r="S7729" i="1"/>
  <c r="U7721" i="1"/>
  <c r="S7721" i="1"/>
  <c r="U7665" i="1"/>
  <c r="S7665" i="1"/>
  <c r="U7657" i="1"/>
  <c r="S7657" i="1"/>
  <c r="U7601" i="1"/>
  <c r="S7601" i="1"/>
  <c r="U7593" i="1"/>
  <c r="S7593" i="1"/>
  <c r="U7537" i="1"/>
  <c r="S7537" i="1"/>
  <c r="U7529" i="1"/>
  <c r="S7529" i="1"/>
  <c r="U7473" i="1"/>
  <c r="S7473" i="1"/>
  <c r="U7465" i="1"/>
  <c r="S7465" i="1"/>
  <c r="U7417" i="1"/>
  <c r="S7417" i="1"/>
  <c r="U7409" i="1"/>
  <c r="S7409" i="1"/>
  <c r="U7401" i="1"/>
  <c r="S7401" i="1"/>
  <c r="U7353" i="1"/>
  <c r="S7353" i="1"/>
  <c r="U7345" i="1"/>
  <c r="S7345" i="1"/>
  <c r="U7337" i="1"/>
  <c r="S7337" i="1"/>
  <c r="U7289" i="1"/>
  <c r="S7289" i="1"/>
  <c r="U7281" i="1"/>
  <c r="S7281" i="1"/>
  <c r="U7273" i="1"/>
  <c r="S7273" i="1"/>
  <c r="U7217" i="1"/>
  <c r="S7217" i="1"/>
  <c r="U7209" i="1"/>
  <c r="S7209" i="1"/>
  <c r="U7161" i="1"/>
  <c r="S7161" i="1"/>
  <c r="U7153" i="1"/>
  <c r="S7153" i="1"/>
  <c r="U7097" i="1"/>
  <c r="S7097" i="1"/>
  <c r="U7089" i="1"/>
  <c r="S7089" i="1"/>
  <c r="U7081" i="1"/>
  <c r="S7081" i="1"/>
  <c r="U7033" i="1"/>
  <c r="S7033" i="1"/>
  <c r="U7025" i="1"/>
  <c r="S7025" i="1"/>
  <c r="U7017" i="1"/>
  <c r="S7017" i="1"/>
  <c r="U6969" i="1"/>
  <c r="S6969" i="1"/>
  <c r="U6961" i="1"/>
  <c r="S6961" i="1"/>
  <c r="U6953" i="1"/>
  <c r="S6953" i="1"/>
  <c r="U6905" i="1"/>
  <c r="S6905" i="1"/>
  <c r="U6897" i="1"/>
  <c r="S6897" i="1"/>
  <c r="U6889" i="1"/>
  <c r="S6889" i="1"/>
  <c r="U6841" i="1"/>
  <c r="S6841" i="1"/>
  <c r="U6833" i="1"/>
  <c r="S6833" i="1"/>
  <c r="U6825" i="1"/>
  <c r="S6825" i="1"/>
  <c r="U6777" i="1"/>
  <c r="S6777" i="1"/>
  <c r="U6769" i="1"/>
  <c r="S6769" i="1"/>
  <c r="U6761" i="1"/>
  <c r="S6761" i="1"/>
  <c r="U6713" i="1"/>
  <c r="S6713" i="1"/>
  <c r="U6705" i="1"/>
  <c r="S6705" i="1"/>
  <c r="U6697" i="1"/>
  <c r="S6697" i="1"/>
  <c r="U6649" i="1"/>
  <c r="S6649" i="1"/>
  <c r="U6641" i="1"/>
  <c r="S6641" i="1"/>
  <c r="U6633" i="1"/>
  <c r="S6633" i="1"/>
  <c r="U6585" i="1"/>
  <c r="S6585" i="1"/>
  <c r="U6569" i="1"/>
  <c r="S6569" i="1"/>
  <c r="U6521" i="1"/>
  <c r="S6521" i="1"/>
  <c r="U6513" i="1"/>
  <c r="S6513" i="1"/>
  <c r="U6505" i="1"/>
  <c r="S6505" i="1"/>
  <c r="U6457" i="1"/>
  <c r="S6457" i="1"/>
  <c r="U6449" i="1"/>
  <c r="S6449" i="1"/>
  <c r="U6441" i="1"/>
  <c r="S6441" i="1"/>
  <c r="U6393" i="1"/>
  <c r="S6393" i="1"/>
  <c r="U6385" i="1"/>
  <c r="S6385" i="1"/>
  <c r="U6377" i="1"/>
  <c r="S6377" i="1"/>
  <c r="U6329" i="1"/>
  <c r="S6329" i="1"/>
  <c r="U6321" i="1"/>
  <c r="S6321" i="1"/>
  <c r="U6313" i="1"/>
  <c r="S6313" i="1"/>
  <c r="U6265" i="1"/>
  <c r="S6265" i="1"/>
  <c r="U6257" i="1"/>
  <c r="S6257" i="1"/>
  <c r="U6249" i="1"/>
  <c r="S6249" i="1"/>
  <c r="U6201" i="1"/>
  <c r="S6201" i="1"/>
  <c r="U6193" i="1"/>
  <c r="S6193" i="1"/>
  <c r="U6185" i="1"/>
  <c r="S6185" i="1"/>
  <c r="U6137" i="1"/>
  <c r="S6137" i="1"/>
  <c r="U6129" i="1"/>
  <c r="S6129" i="1"/>
  <c r="U6121" i="1"/>
  <c r="S6121" i="1"/>
  <c r="U6073" i="1"/>
  <c r="S6073" i="1"/>
  <c r="U6065" i="1"/>
  <c r="S6065" i="1"/>
  <c r="U6057" i="1"/>
  <c r="S6057" i="1"/>
  <c r="U6009" i="1"/>
  <c r="S6009" i="1"/>
  <c r="U6001" i="1"/>
  <c r="S6001" i="1"/>
  <c r="U5993" i="1"/>
  <c r="S5993" i="1"/>
  <c r="U5945" i="1"/>
  <c r="S5945" i="1"/>
  <c r="U5937" i="1"/>
  <c r="S5937" i="1"/>
  <c r="U5929" i="1"/>
  <c r="S5929" i="1"/>
  <c r="U5873" i="1"/>
  <c r="S5873" i="1"/>
  <c r="U5865" i="1"/>
  <c r="S5865" i="1"/>
  <c r="U5809" i="1"/>
  <c r="S5809" i="1"/>
  <c r="U5801" i="1"/>
  <c r="S5801" i="1"/>
  <c r="U5753" i="1"/>
  <c r="S5753" i="1"/>
  <c r="U5745" i="1"/>
  <c r="S5745" i="1"/>
  <c r="U5737" i="1"/>
  <c r="S5737" i="1"/>
  <c r="U5689" i="1"/>
  <c r="S5689" i="1"/>
  <c r="U5681" i="1"/>
  <c r="S5681" i="1"/>
  <c r="U5673" i="1"/>
  <c r="S5673" i="1"/>
  <c r="U5625" i="1"/>
  <c r="S5625" i="1"/>
  <c r="U5617" i="1"/>
  <c r="S5617" i="1"/>
  <c r="U5609" i="1"/>
  <c r="S5609" i="1"/>
  <c r="U5561" i="1"/>
  <c r="S5561" i="1"/>
  <c r="U5553" i="1"/>
  <c r="S5553" i="1"/>
  <c r="U5545" i="1"/>
  <c r="S5545" i="1"/>
  <c r="U5497" i="1"/>
  <c r="S5497" i="1"/>
  <c r="U5489" i="1"/>
  <c r="S5489" i="1"/>
  <c r="U5481" i="1"/>
  <c r="S5481" i="1"/>
  <c r="U5433" i="1"/>
  <c r="S5433" i="1"/>
  <c r="U5425" i="1"/>
  <c r="S5425" i="1"/>
  <c r="U5417" i="1"/>
  <c r="S5417" i="1"/>
  <c r="U5369" i="1"/>
  <c r="S5369" i="1"/>
  <c r="U5361" i="1"/>
  <c r="S5361" i="1"/>
  <c r="U5353" i="1"/>
  <c r="S5353" i="1"/>
  <c r="U5305" i="1"/>
  <c r="S5305" i="1"/>
  <c r="U5297" i="1"/>
  <c r="S5297" i="1"/>
  <c r="U5289" i="1"/>
  <c r="S5289" i="1"/>
  <c r="U5241" i="1"/>
  <c r="S5241" i="1"/>
  <c r="U5233" i="1"/>
  <c r="S5233" i="1"/>
  <c r="U5225" i="1"/>
  <c r="S5225" i="1"/>
  <c r="U5177" i="1"/>
  <c r="S5177" i="1"/>
  <c r="U5169" i="1"/>
  <c r="S5169" i="1"/>
  <c r="U5161" i="1"/>
  <c r="S5161" i="1"/>
  <c r="U5113" i="1"/>
  <c r="S5113" i="1"/>
  <c r="U5105" i="1"/>
  <c r="S5105" i="1"/>
  <c r="U5097" i="1"/>
  <c r="S5097" i="1"/>
  <c r="U5049" i="1"/>
  <c r="S5049" i="1"/>
  <c r="U5041" i="1"/>
  <c r="S5041" i="1"/>
  <c r="U5033" i="1"/>
  <c r="S5033" i="1"/>
  <c r="U4985" i="1"/>
  <c r="S4985" i="1"/>
  <c r="U4977" i="1"/>
  <c r="S4977" i="1"/>
  <c r="U4969" i="1"/>
  <c r="S4969" i="1"/>
  <c r="U4921" i="1"/>
  <c r="S4921" i="1"/>
  <c r="U4913" i="1"/>
  <c r="S4913" i="1"/>
  <c r="U4905" i="1"/>
  <c r="S4905" i="1"/>
  <c r="U4857" i="1"/>
  <c r="S4857" i="1"/>
  <c r="U4849" i="1"/>
  <c r="S4849" i="1"/>
  <c r="U4841" i="1"/>
  <c r="S4841" i="1"/>
  <c r="U4793" i="1"/>
  <c r="S4793" i="1"/>
  <c r="U4785" i="1"/>
  <c r="S4785" i="1"/>
  <c r="U4777" i="1"/>
  <c r="S4777" i="1"/>
  <c r="S4729" i="1"/>
  <c r="U4729" i="1"/>
  <c r="U4721" i="1"/>
  <c r="S4721" i="1"/>
  <c r="U4713" i="1"/>
  <c r="S4713" i="1"/>
  <c r="U4665" i="1"/>
  <c r="S4665" i="1"/>
  <c r="U4657" i="1"/>
  <c r="S4657" i="1"/>
  <c r="U4649" i="1"/>
  <c r="S4649" i="1"/>
  <c r="S4601" i="1"/>
  <c r="V4601" i="1" s="1"/>
  <c r="U4601" i="1"/>
  <c r="U4593" i="1"/>
  <c r="S4593" i="1"/>
  <c r="U4585" i="1"/>
  <c r="S4585" i="1"/>
  <c r="U4537" i="1"/>
  <c r="S4537" i="1"/>
  <c r="U4529" i="1"/>
  <c r="S4529" i="1"/>
  <c r="U4521" i="1"/>
  <c r="S4521" i="1"/>
  <c r="S4473" i="1"/>
  <c r="U4473" i="1"/>
  <c r="U4465" i="1"/>
  <c r="S4465" i="1"/>
  <c r="U4457" i="1"/>
  <c r="S4457" i="1"/>
  <c r="U4409" i="1"/>
  <c r="S4409" i="1"/>
  <c r="U4401" i="1"/>
  <c r="S4401" i="1"/>
  <c r="U4393" i="1"/>
  <c r="S4393" i="1"/>
  <c r="S4345" i="1"/>
  <c r="V4345" i="1" s="1"/>
  <c r="U4345" i="1"/>
  <c r="U4337" i="1"/>
  <c r="S4337" i="1"/>
  <c r="U4329" i="1"/>
  <c r="S4329" i="1"/>
  <c r="U4281" i="1"/>
  <c r="S4281" i="1"/>
  <c r="U4273" i="1"/>
  <c r="S4273" i="1"/>
  <c r="U4265" i="1"/>
  <c r="S4265" i="1"/>
  <c r="U4217" i="1"/>
  <c r="S4217" i="1"/>
  <c r="U4209" i="1"/>
  <c r="S4209" i="1"/>
  <c r="U4201" i="1"/>
  <c r="S4201" i="1"/>
  <c r="U4153" i="1"/>
  <c r="S4153" i="1"/>
  <c r="U4145" i="1"/>
  <c r="S4145" i="1"/>
  <c r="U4137" i="1"/>
  <c r="S4137" i="1"/>
  <c r="U4089" i="1"/>
  <c r="S4089" i="1"/>
  <c r="U4081" i="1"/>
  <c r="S4081" i="1"/>
  <c r="U4073" i="1"/>
  <c r="S4073" i="1"/>
  <c r="U4025" i="1"/>
  <c r="S4025" i="1"/>
  <c r="U4017" i="1"/>
  <c r="S4017" i="1"/>
  <c r="U4009" i="1"/>
  <c r="S4009" i="1"/>
  <c r="U3969" i="1"/>
  <c r="S3969" i="1"/>
  <c r="U3961" i="1"/>
  <c r="S3961" i="1"/>
  <c r="U3953" i="1"/>
  <c r="S3953" i="1"/>
  <c r="U3945" i="1"/>
  <c r="S3945" i="1"/>
  <c r="U3905" i="1"/>
  <c r="S3905" i="1"/>
  <c r="U3897" i="1"/>
  <c r="S3897" i="1"/>
  <c r="U3889" i="1"/>
  <c r="S3889" i="1"/>
  <c r="U3881" i="1"/>
  <c r="S3881" i="1"/>
  <c r="U3841" i="1"/>
  <c r="S3841" i="1"/>
  <c r="U3833" i="1"/>
  <c r="S3833" i="1"/>
  <c r="U3825" i="1"/>
  <c r="S3825" i="1"/>
  <c r="U3817" i="1"/>
  <c r="S3817" i="1"/>
  <c r="U3777" i="1"/>
  <c r="S3777" i="1"/>
  <c r="U3769" i="1"/>
  <c r="S3769" i="1"/>
  <c r="U3761" i="1"/>
  <c r="S3761" i="1"/>
  <c r="U3753" i="1"/>
  <c r="S3753" i="1"/>
  <c r="U3713" i="1"/>
  <c r="S3713" i="1"/>
  <c r="U3705" i="1"/>
  <c r="S3705" i="1"/>
  <c r="U3697" i="1"/>
  <c r="S3697" i="1"/>
  <c r="U3689" i="1"/>
  <c r="S3689" i="1"/>
  <c r="U3649" i="1"/>
  <c r="S3649" i="1"/>
  <c r="U3641" i="1"/>
  <c r="S3641" i="1"/>
  <c r="U3633" i="1"/>
  <c r="S3633" i="1"/>
  <c r="U3625" i="1"/>
  <c r="S3625" i="1"/>
  <c r="U3585" i="1"/>
  <c r="S3585" i="1"/>
  <c r="U3577" i="1"/>
  <c r="S3577" i="1"/>
  <c r="U3569" i="1"/>
  <c r="S3569" i="1"/>
  <c r="U3561" i="1"/>
  <c r="S3561" i="1"/>
  <c r="U3521" i="1"/>
  <c r="S3521" i="1"/>
  <c r="U3513" i="1"/>
  <c r="S3513" i="1"/>
  <c r="U3505" i="1"/>
  <c r="S3505" i="1"/>
  <c r="U3497" i="1"/>
  <c r="S3497" i="1"/>
  <c r="U3457" i="1"/>
  <c r="S3457" i="1"/>
  <c r="U3449" i="1"/>
  <c r="S3449" i="1"/>
  <c r="U3441" i="1"/>
  <c r="S3441" i="1"/>
  <c r="U3433" i="1"/>
  <c r="S3433" i="1"/>
  <c r="U3393" i="1"/>
  <c r="S3393" i="1"/>
  <c r="U3385" i="1"/>
  <c r="S3385" i="1"/>
  <c r="U3377" i="1"/>
  <c r="S3377" i="1"/>
  <c r="U3369" i="1"/>
  <c r="S3369" i="1"/>
  <c r="U3361" i="1"/>
  <c r="S3361" i="1"/>
  <c r="U3353" i="1"/>
  <c r="S3353" i="1"/>
  <c r="U3345" i="1"/>
  <c r="S3345" i="1"/>
  <c r="U3337" i="1"/>
  <c r="S3337" i="1"/>
  <c r="U3329" i="1"/>
  <c r="S3329" i="1"/>
  <c r="U3321" i="1"/>
  <c r="S3321" i="1"/>
  <c r="U3313" i="1"/>
  <c r="S3313" i="1"/>
  <c r="U3305" i="1"/>
  <c r="S3305" i="1"/>
  <c r="U3297" i="1"/>
  <c r="S3297" i="1"/>
  <c r="U3289" i="1"/>
  <c r="S3289" i="1"/>
  <c r="U3281" i="1"/>
  <c r="S3281" i="1"/>
  <c r="U3273" i="1"/>
  <c r="S3273" i="1"/>
  <c r="U3265" i="1"/>
  <c r="S3265" i="1"/>
  <c r="U3257" i="1"/>
  <c r="S3257" i="1"/>
  <c r="U3249" i="1"/>
  <c r="S3249" i="1"/>
  <c r="U3241" i="1"/>
  <c r="S3241" i="1"/>
  <c r="U3233" i="1"/>
  <c r="S3233" i="1"/>
  <c r="U3225" i="1"/>
  <c r="S3225" i="1"/>
  <c r="U3217" i="1"/>
  <c r="S3217" i="1"/>
  <c r="U3209" i="1"/>
  <c r="S3209" i="1"/>
  <c r="U3201" i="1"/>
  <c r="S3201" i="1"/>
  <c r="U3193" i="1"/>
  <c r="S3193" i="1"/>
  <c r="U3185" i="1"/>
  <c r="S3185" i="1"/>
  <c r="U3177" i="1"/>
  <c r="S3177" i="1"/>
  <c r="U3169" i="1"/>
  <c r="S3169" i="1"/>
  <c r="U3161" i="1"/>
  <c r="S3161" i="1"/>
  <c r="U3153" i="1"/>
  <c r="S3153" i="1"/>
  <c r="U3145" i="1"/>
  <c r="S3145" i="1"/>
  <c r="U3137" i="1"/>
  <c r="S3137" i="1"/>
  <c r="U3129" i="1"/>
  <c r="S3129" i="1"/>
  <c r="U3121" i="1"/>
  <c r="S3121" i="1"/>
  <c r="U3113" i="1"/>
  <c r="S3113" i="1"/>
  <c r="U3105" i="1"/>
  <c r="S3105" i="1"/>
  <c r="U3097" i="1"/>
  <c r="S3097" i="1"/>
  <c r="U3089" i="1"/>
  <c r="S3089" i="1"/>
  <c r="U3081" i="1"/>
  <c r="S3081" i="1"/>
  <c r="U3073" i="1"/>
  <c r="S3073" i="1"/>
  <c r="U3065" i="1"/>
  <c r="S3065" i="1"/>
  <c r="U3057" i="1"/>
  <c r="S3057" i="1"/>
  <c r="U3049" i="1"/>
  <c r="S3049" i="1"/>
  <c r="U3041" i="1"/>
  <c r="S3041" i="1"/>
  <c r="U3033" i="1"/>
  <c r="S3033" i="1"/>
  <c r="U3025" i="1"/>
  <c r="S3025" i="1"/>
  <c r="U3017" i="1"/>
  <c r="S3017" i="1"/>
  <c r="U3009" i="1"/>
  <c r="S3009" i="1"/>
  <c r="U3001" i="1"/>
  <c r="S3001" i="1"/>
  <c r="U2993" i="1"/>
  <c r="S2993" i="1"/>
  <c r="U2985" i="1"/>
  <c r="S2985" i="1"/>
  <c r="U2977" i="1"/>
  <c r="S2977" i="1"/>
  <c r="U2969" i="1"/>
  <c r="S2969" i="1"/>
  <c r="U2961" i="1"/>
  <c r="S2961" i="1"/>
  <c r="U2953" i="1"/>
  <c r="S2953" i="1"/>
  <c r="U2945" i="1"/>
  <c r="S2945" i="1"/>
  <c r="U2937" i="1"/>
  <c r="S2937" i="1"/>
  <c r="U2929" i="1"/>
  <c r="S2929" i="1"/>
  <c r="U2921" i="1"/>
  <c r="S2921" i="1"/>
  <c r="U2913" i="1"/>
  <c r="S2913" i="1"/>
  <c r="U2905" i="1"/>
  <c r="S2905" i="1"/>
  <c r="U2897" i="1"/>
  <c r="S2897" i="1"/>
  <c r="U2889" i="1"/>
  <c r="S2889" i="1"/>
  <c r="U2881" i="1"/>
  <c r="S2881" i="1"/>
  <c r="U2873" i="1"/>
  <c r="S2873" i="1"/>
  <c r="U2865" i="1"/>
  <c r="S2865" i="1"/>
  <c r="U2857" i="1"/>
  <c r="S2857" i="1"/>
  <c r="U2849" i="1"/>
  <c r="S2849" i="1"/>
  <c r="U2841" i="1"/>
  <c r="S2841" i="1"/>
  <c r="U2833" i="1"/>
  <c r="S2833" i="1"/>
  <c r="U2825" i="1"/>
  <c r="S2825" i="1"/>
  <c r="U2817" i="1"/>
  <c r="S2817" i="1"/>
  <c r="U2809" i="1"/>
  <c r="S2809" i="1"/>
  <c r="U2801" i="1"/>
  <c r="S2801" i="1"/>
  <c r="U2793" i="1"/>
  <c r="S2793" i="1"/>
  <c r="U2785" i="1"/>
  <c r="S2785" i="1"/>
  <c r="U2777" i="1"/>
  <c r="S2777" i="1"/>
  <c r="U2769" i="1"/>
  <c r="S2769" i="1"/>
  <c r="U2761" i="1"/>
  <c r="S2761" i="1"/>
  <c r="U2753" i="1"/>
  <c r="S2753" i="1"/>
  <c r="U2745" i="1"/>
  <c r="S2745" i="1"/>
  <c r="U2737" i="1"/>
  <c r="S2737" i="1"/>
  <c r="U2729" i="1"/>
  <c r="S2729" i="1"/>
  <c r="U2721" i="1"/>
  <c r="S2721" i="1"/>
  <c r="U2713" i="1"/>
  <c r="S2713" i="1"/>
  <c r="U2705" i="1"/>
  <c r="S2705" i="1"/>
  <c r="U2697" i="1"/>
  <c r="S2697" i="1"/>
  <c r="U2689" i="1"/>
  <c r="S2689" i="1"/>
  <c r="U2681" i="1"/>
  <c r="S2681" i="1"/>
  <c r="U2673" i="1"/>
  <c r="S2673" i="1"/>
  <c r="U2665" i="1"/>
  <c r="S2665" i="1"/>
  <c r="U2657" i="1"/>
  <c r="S2657" i="1"/>
  <c r="U2649" i="1"/>
  <c r="S2649" i="1"/>
  <c r="U2641" i="1"/>
  <c r="S2641" i="1"/>
  <c r="U2633" i="1"/>
  <c r="S2633" i="1"/>
  <c r="U2625" i="1"/>
  <c r="S2625" i="1"/>
  <c r="U2617" i="1"/>
  <c r="S2617" i="1"/>
  <c r="U2609" i="1"/>
  <c r="S2609" i="1"/>
  <c r="U2601" i="1"/>
  <c r="S2601" i="1"/>
  <c r="U2593" i="1"/>
  <c r="S2593" i="1"/>
  <c r="U2585" i="1"/>
  <c r="S2585" i="1"/>
  <c r="U2577" i="1"/>
  <c r="S2577" i="1"/>
  <c r="U2569" i="1"/>
  <c r="S2569" i="1"/>
  <c r="U2561" i="1"/>
  <c r="S2561" i="1"/>
  <c r="U2553" i="1"/>
  <c r="S2553" i="1"/>
  <c r="U2545" i="1"/>
  <c r="S2545" i="1"/>
  <c r="U2537" i="1"/>
  <c r="S2537" i="1"/>
  <c r="U2529" i="1"/>
  <c r="S2529" i="1"/>
  <c r="U2521" i="1"/>
  <c r="S2521" i="1"/>
  <c r="U2513" i="1"/>
  <c r="S2513" i="1"/>
  <c r="U2505" i="1"/>
  <c r="S2505" i="1"/>
  <c r="U2497" i="1"/>
  <c r="S2497" i="1"/>
  <c r="U2489" i="1"/>
  <c r="S2489" i="1"/>
  <c r="U2481" i="1"/>
  <c r="S2481" i="1"/>
  <c r="U2473" i="1"/>
  <c r="S2473" i="1"/>
  <c r="U2465" i="1"/>
  <c r="S2465" i="1"/>
  <c r="U2457" i="1"/>
  <c r="S2457" i="1"/>
  <c r="U2449" i="1"/>
  <c r="S2449" i="1"/>
  <c r="U2441" i="1"/>
  <c r="S2441" i="1"/>
  <c r="U2433" i="1"/>
  <c r="S2433" i="1"/>
  <c r="U2425" i="1"/>
  <c r="S2425" i="1"/>
  <c r="U2417" i="1"/>
  <c r="S2417" i="1"/>
  <c r="U2409" i="1"/>
  <c r="S2409" i="1"/>
  <c r="U2401" i="1"/>
  <c r="S2401" i="1"/>
  <c r="U2393" i="1"/>
  <c r="S2393" i="1"/>
  <c r="U2385" i="1"/>
  <c r="S2385" i="1"/>
  <c r="U2377" i="1"/>
  <c r="S2377" i="1"/>
  <c r="U2369" i="1"/>
  <c r="S2369" i="1"/>
  <c r="U2361" i="1"/>
  <c r="S2361" i="1"/>
  <c r="U2353" i="1"/>
  <c r="S2353" i="1"/>
  <c r="U2345" i="1"/>
  <c r="S2345" i="1"/>
  <c r="U2337" i="1"/>
  <c r="S2337" i="1"/>
  <c r="U2329" i="1"/>
  <c r="S2329" i="1"/>
  <c r="U2321" i="1"/>
  <c r="S2321" i="1"/>
  <c r="U2313" i="1"/>
  <c r="S2313" i="1"/>
  <c r="U2305" i="1"/>
  <c r="S2305" i="1"/>
  <c r="U2297" i="1"/>
  <c r="S2297" i="1"/>
  <c r="U2289" i="1"/>
  <c r="S2289" i="1"/>
  <c r="U2281" i="1"/>
  <c r="S2281" i="1"/>
  <c r="U2273" i="1"/>
  <c r="S2273" i="1"/>
  <c r="U2265" i="1"/>
  <c r="S2265" i="1"/>
  <c r="U2257" i="1"/>
  <c r="S2257" i="1"/>
  <c r="U2249" i="1"/>
  <c r="S2249" i="1"/>
  <c r="U2241" i="1"/>
  <c r="S2241" i="1"/>
  <c r="U2233" i="1"/>
  <c r="S2233" i="1"/>
  <c r="U2225" i="1"/>
  <c r="S2225" i="1"/>
  <c r="U2217" i="1"/>
  <c r="S2217" i="1"/>
  <c r="U2209" i="1"/>
  <c r="S2209" i="1"/>
  <c r="U2201" i="1"/>
  <c r="S2201" i="1"/>
  <c r="U2193" i="1"/>
  <c r="S2193" i="1"/>
  <c r="U2185" i="1"/>
  <c r="S2185" i="1"/>
  <c r="U2177" i="1"/>
  <c r="S2177" i="1"/>
  <c r="U2169" i="1"/>
  <c r="S2169" i="1"/>
  <c r="U2161" i="1"/>
  <c r="S2161" i="1"/>
  <c r="U2153" i="1"/>
  <c r="S2153" i="1"/>
  <c r="U2145" i="1"/>
  <c r="S2145" i="1"/>
  <c r="U2137" i="1"/>
  <c r="S2137" i="1"/>
  <c r="U2129" i="1"/>
  <c r="S2129" i="1"/>
  <c r="U2121" i="1"/>
  <c r="S2121" i="1"/>
  <c r="U2113" i="1"/>
  <c r="S2113" i="1"/>
  <c r="U2105" i="1"/>
  <c r="S2105" i="1"/>
  <c r="U2097" i="1"/>
  <c r="S2097" i="1"/>
  <c r="U2089" i="1"/>
  <c r="S2089" i="1"/>
  <c r="U2081" i="1"/>
  <c r="S2081" i="1"/>
  <c r="U2073" i="1"/>
  <c r="S2073" i="1"/>
  <c r="U2065" i="1"/>
  <c r="S2065" i="1"/>
  <c r="U2057" i="1"/>
  <c r="S2057" i="1"/>
  <c r="U2049" i="1"/>
  <c r="S2049" i="1"/>
  <c r="U2041" i="1"/>
  <c r="S2041" i="1"/>
  <c r="U2033" i="1"/>
  <c r="S2033" i="1"/>
  <c r="U2025" i="1"/>
  <c r="S2025" i="1"/>
  <c r="U2017" i="1"/>
  <c r="S2017" i="1"/>
  <c r="U2009" i="1"/>
  <c r="S2009" i="1"/>
  <c r="U2001" i="1"/>
  <c r="S2001" i="1"/>
  <c r="U1993" i="1"/>
  <c r="S1993" i="1"/>
  <c r="U1985" i="1"/>
  <c r="S1985" i="1"/>
  <c r="U1977" i="1"/>
  <c r="S1977" i="1"/>
  <c r="U1969" i="1"/>
  <c r="S1969" i="1"/>
  <c r="U1961" i="1"/>
  <c r="S1961" i="1"/>
  <c r="U1953" i="1"/>
  <c r="S1953" i="1"/>
  <c r="U1945" i="1"/>
  <c r="S1945" i="1"/>
  <c r="U1937" i="1"/>
  <c r="S1937" i="1"/>
  <c r="U1929" i="1"/>
  <c r="S1929" i="1"/>
  <c r="U1921" i="1"/>
  <c r="S1921" i="1"/>
  <c r="U1913" i="1"/>
  <c r="S1913" i="1"/>
  <c r="U1905" i="1"/>
  <c r="S1905" i="1"/>
  <c r="U1897" i="1"/>
  <c r="S1897" i="1"/>
  <c r="U1889" i="1"/>
  <c r="S1889" i="1"/>
  <c r="U1881" i="1"/>
  <c r="S1881" i="1"/>
  <c r="U1873" i="1"/>
  <c r="S1873" i="1"/>
  <c r="U1865" i="1"/>
  <c r="S1865" i="1"/>
  <c r="U1857" i="1"/>
  <c r="S1857" i="1"/>
  <c r="U1849" i="1"/>
  <c r="S1849" i="1"/>
  <c r="U1841" i="1"/>
  <c r="S1841" i="1"/>
  <c r="U1833" i="1"/>
  <c r="S1833" i="1"/>
  <c r="U1825" i="1"/>
  <c r="S1825" i="1"/>
  <c r="U1817" i="1"/>
  <c r="S1817" i="1"/>
  <c r="U1809" i="1"/>
  <c r="S1809" i="1"/>
  <c r="U1801" i="1"/>
  <c r="S1801" i="1"/>
  <c r="U1793" i="1"/>
  <c r="S1793" i="1"/>
  <c r="U1785" i="1"/>
  <c r="S1785" i="1"/>
  <c r="U1777" i="1"/>
  <c r="S1777" i="1"/>
  <c r="U1769" i="1"/>
  <c r="S1769" i="1"/>
  <c r="U1761" i="1"/>
  <c r="S1761" i="1"/>
  <c r="U1753" i="1"/>
  <c r="S1753" i="1"/>
  <c r="U1745" i="1"/>
  <c r="S1745" i="1"/>
  <c r="U1737" i="1"/>
  <c r="S1737" i="1"/>
  <c r="U1729" i="1"/>
  <c r="S1729" i="1"/>
  <c r="U1721" i="1"/>
  <c r="S1721" i="1"/>
  <c r="U1713" i="1"/>
  <c r="S1713" i="1"/>
  <c r="U1705" i="1"/>
  <c r="S1705" i="1"/>
  <c r="U1697" i="1"/>
  <c r="S1697" i="1"/>
  <c r="U1689" i="1"/>
  <c r="S1689" i="1"/>
  <c r="U1681" i="1"/>
  <c r="S1681" i="1"/>
  <c r="U1673" i="1"/>
  <c r="S1673" i="1"/>
  <c r="U1665" i="1"/>
  <c r="S1665" i="1"/>
  <c r="U1657" i="1"/>
  <c r="S1657" i="1"/>
  <c r="U1649" i="1"/>
  <c r="S1649" i="1"/>
  <c r="U1641" i="1"/>
  <c r="S1641" i="1"/>
  <c r="U1633" i="1"/>
  <c r="S1633" i="1"/>
  <c r="U1625" i="1"/>
  <c r="S1625" i="1"/>
  <c r="U1617" i="1"/>
  <c r="S1617" i="1"/>
  <c r="U1609" i="1"/>
  <c r="S1609" i="1"/>
  <c r="U1601" i="1"/>
  <c r="S1601" i="1"/>
  <c r="U1593" i="1"/>
  <c r="S1593" i="1"/>
  <c r="U1585" i="1"/>
  <c r="S1585" i="1"/>
  <c r="U1577" i="1"/>
  <c r="S1577" i="1"/>
  <c r="U1569" i="1"/>
  <c r="S1569" i="1"/>
  <c r="U1561" i="1"/>
  <c r="S1561" i="1"/>
  <c r="U1553" i="1"/>
  <c r="S1553" i="1"/>
  <c r="U1545" i="1"/>
  <c r="S1545" i="1"/>
  <c r="U1537" i="1"/>
  <c r="S1537" i="1"/>
  <c r="U1529" i="1"/>
  <c r="S1529" i="1"/>
  <c r="U1521" i="1"/>
  <c r="S1521" i="1"/>
  <c r="U1513" i="1"/>
  <c r="S1513" i="1"/>
  <c r="U1505" i="1"/>
  <c r="S1505" i="1"/>
  <c r="U1497" i="1"/>
  <c r="S1497" i="1"/>
  <c r="U1489" i="1"/>
  <c r="S1489" i="1"/>
  <c r="U1481" i="1"/>
  <c r="S1481" i="1"/>
  <c r="U1473" i="1"/>
  <c r="S1473" i="1"/>
  <c r="U1465" i="1"/>
  <c r="S1465" i="1"/>
  <c r="U1457" i="1"/>
  <c r="S1457" i="1"/>
  <c r="U1449" i="1"/>
  <c r="S1449" i="1"/>
  <c r="U1441" i="1"/>
  <c r="S1441" i="1"/>
  <c r="U1433" i="1"/>
  <c r="S1433" i="1"/>
  <c r="U1425" i="1"/>
  <c r="S1425" i="1"/>
  <c r="U1417" i="1"/>
  <c r="S1417" i="1"/>
  <c r="U1409" i="1"/>
  <c r="S1409" i="1"/>
  <c r="U1401" i="1"/>
  <c r="S1401" i="1"/>
  <c r="U1393" i="1"/>
  <c r="S1393" i="1"/>
  <c r="U1385" i="1"/>
  <c r="S1385" i="1"/>
  <c r="U1377" i="1"/>
  <c r="S1377" i="1"/>
  <c r="U1369" i="1"/>
  <c r="S1369" i="1"/>
  <c r="U1361" i="1"/>
  <c r="S1361" i="1"/>
  <c r="U1353" i="1"/>
  <c r="S1353" i="1"/>
  <c r="U1345" i="1"/>
  <c r="S1345" i="1"/>
  <c r="U1337" i="1"/>
  <c r="S1337" i="1"/>
  <c r="U1329" i="1"/>
  <c r="S1329" i="1"/>
  <c r="U1321" i="1"/>
  <c r="S1321" i="1"/>
  <c r="U1313" i="1"/>
  <c r="S1313" i="1"/>
  <c r="U1305" i="1"/>
  <c r="S1305" i="1"/>
  <c r="U1297" i="1"/>
  <c r="S1297" i="1"/>
  <c r="U1289" i="1"/>
  <c r="S1289" i="1"/>
  <c r="U1281" i="1"/>
  <c r="S1281" i="1"/>
  <c r="U1273" i="1"/>
  <c r="S1273" i="1"/>
  <c r="U1265" i="1"/>
  <c r="S1265" i="1"/>
  <c r="U1257" i="1"/>
  <c r="S1257" i="1"/>
  <c r="U1249" i="1"/>
  <c r="S1249" i="1"/>
  <c r="U1241" i="1"/>
  <c r="S1241" i="1"/>
  <c r="U1233" i="1"/>
  <c r="S1233" i="1"/>
  <c r="U1225" i="1"/>
  <c r="S1225" i="1"/>
  <c r="U1217" i="1"/>
  <c r="S1217" i="1"/>
  <c r="U1209" i="1"/>
  <c r="S1209" i="1"/>
  <c r="U1201" i="1"/>
  <c r="S1201" i="1"/>
  <c r="U1193" i="1"/>
  <c r="S1193" i="1"/>
  <c r="U1185" i="1"/>
  <c r="S1185" i="1"/>
  <c r="U1177" i="1"/>
  <c r="S1177" i="1"/>
  <c r="U1169" i="1"/>
  <c r="S1169" i="1"/>
  <c r="U1161" i="1"/>
  <c r="S1161" i="1"/>
  <c r="U1153" i="1"/>
  <c r="S1153" i="1"/>
  <c r="U1145" i="1"/>
  <c r="S1145" i="1"/>
  <c r="U1137" i="1"/>
  <c r="S1137" i="1"/>
  <c r="U1129" i="1"/>
  <c r="S1129" i="1"/>
  <c r="U1121" i="1"/>
  <c r="S1121" i="1"/>
  <c r="U1113" i="1"/>
  <c r="S1113" i="1"/>
  <c r="U1105" i="1"/>
  <c r="S1105" i="1"/>
  <c r="U1097" i="1"/>
  <c r="S1097" i="1"/>
  <c r="U1089" i="1"/>
  <c r="S1089" i="1"/>
  <c r="U1081" i="1"/>
  <c r="S1081" i="1"/>
  <c r="U1073" i="1"/>
  <c r="S1073" i="1"/>
  <c r="U1065" i="1"/>
  <c r="S1065" i="1"/>
  <c r="U1057" i="1"/>
  <c r="S1057" i="1"/>
  <c r="U1049" i="1"/>
  <c r="S1049" i="1"/>
  <c r="U1041" i="1"/>
  <c r="S1041" i="1"/>
  <c r="U1033" i="1"/>
  <c r="S1033" i="1"/>
  <c r="U1025" i="1"/>
  <c r="S1025" i="1"/>
  <c r="U1017" i="1"/>
  <c r="S1017" i="1"/>
  <c r="U1009" i="1"/>
  <c r="S1009" i="1"/>
  <c r="U1001" i="1"/>
  <c r="S1001" i="1"/>
  <c r="U993" i="1"/>
  <c r="S993" i="1"/>
  <c r="U985" i="1"/>
  <c r="S985" i="1"/>
  <c r="U977" i="1"/>
  <c r="S977" i="1"/>
  <c r="U969" i="1"/>
  <c r="S969" i="1"/>
  <c r="U961" i="1"/>
  <c r="S961" i="1"/>
  <c r="U953" i="1"/>
  <c r="S953" i="1"/>
  <c r="U945" i="1"/>
  <c r="S945" i="1"/>
  <c r="U937" i="1"/>
  <c r="S937" i="1"/>
  <c r="U929" i="1"/>
  <c r="S929" i="1"/>
  <c r="U921" i="1"/>
  <c r="S921" i="1"/>
  <c r="U913" i="1"/>
  <c r="S913" i="1"/>
  <c r="U905" i="1"/>
  <c r="S905" i="1"/>
  <c r="U897" i="1"/>
  <c r="S897" i="1"/>
  <c r="U889" i="1"/>
  <c r="S889" i="1"/>
  <c r="U881" i="1"/>
  <c r="S881" i="1"/>
  <c r="U873" i="1"/>
  <c r="S873" i="1"/>
  <c r="U865" i="1"/>
  <c r="S865" i="1"/>
  <c r="U857" i="1"/>
  <c r="S857" i="1"/>
  <c r="U849" i="1"/>
  <c r="S849" i="1"/>
  <c r="U841" i="1"/>
  <c r="S841" i="1"/>
  <c r="U833" i="1"/>
  <c r="S833" i="1"/>
  <c r="U825" i="1"/>
  <c r="S825" i="1"/>
  <c r="U817" i="1"/>
  <c r="S817" i="1"/>
  <c r="U809" i="1"/>
  <c r="S809" i="1"/>
  <c r="U801" i="1"/>
  <c r="S801" i="1"/>
  <c r="U793" i="1"/>
  <c r="S793" i="1"/>
  <c r="U785" i="1"/>
  <c r="S785" i="1"/>
  <c r="U777" i="1"/>
  <c r="S777" i="1"/>
  <c r="U769" i="1"/>
  <c r="S769" i="1"/>
  <c r="U761" i="1"/>
  <c r="S761" i="1"/>
  <c r="U753" i="1"/>
  <c r="S753" i="1"/>
  <c r="U745" i="1"/>
  <c r="S745" i="1"/>
  <c r="U737" i="1"/>
  <c r="S737" i="1"/>
  <c r="U729" i="1"/>
  <c r="S729" i="1"/>
  <c r="U721" i="1"/>
  <c r="S721" i="1"/>
  <c r="U713" i="1"/>
  <c r="S713" i="1"/>
  <c r="U705" i="1"/>
  <c r="S705" i="1"/>
  <c r="U697" i="1"/>
  <c r="S697" i="1"/>
  <c r="U689" i="1"/>
  <c r="S689" i="1"/>
  <c r="U681" i="1"/>
  <c r="S681" i="1"/>
  <c r="U673" i="1"/>
  <c r="S673" i="1"/>
  <c r="U665" i="1"/>
  <c r="S665" i="1"/>
  <c r="U657" i="1"/>
  <c r="S657" i="1"/>
  <c r="U649" i="1"/>
  <c r="S649" i="1"/>
  <c r="U641" i="1"/>
  <c r="S641" i="1"/>
  <c r="U633" i="1"/>
  <c r="S633" i="1"/>
  <c r="U625" i="1"/>
  <c r="S625" i="1"/>
  <c r="U617" i="1"/>
  <c r="S617" i="1"/>
  <c r="U609" i="1"/>
  <c r="S609" i="1"/>
  <c r="U601" i="1"/>
  <c r="S601" i="1"/>
  <c r="U593" i="1"/>
  <c r="S593" i="1"/>
  <c r="U585" i="1"/>
  <c r="S585" i="1"/>
  <c r="U577" i="1"/>
  <c r="S577" i="1"/>
  <c r="U569" i="1"/>
  <c r="S569" i="1"/>
  <c r="U561" i="1"/>
  <c r="S561" i="1"/>
  <c r="U553" i="1"/>
  <c r="S553" i="1"/>
  <c r="U545" i="1"/>
  <c r="S545" i="1"/>
  <c r="U537" i="1"/>
  <c r="S537" i="1"/>
  <c r="U529" i="1"/>
  <c r="S529" i="1"/>
  <c r="U521" i="1"/>
  <c r="S521" i="1"/>
  <c r="U513" i="1"/>
  <c r="S513" i="1"/>
  <c r="U505" i="1"/>
  <c r="S505" i="1"/>
  <c r="U497" i="1"/>
  <c r="S497" i="1"/>
  <c r="U489" i="1"/>
  <c r="S489" i="1"/>
  <c r="U481" i="1"/>
  <c r="S481" i="1"/>
  <c r="U473" i="1"/>
  <c r="S473" i="1"/>
  <c r="U465" i="1"/>
  <c r="S465" i="1"/>
  <c r="U457" i="1"/>
  <c r="S457" i="1"/>
  <c r="U449" i="1"/>
  <c r="S449" i="1"/>
  <c r="U441" i="1"/>
  <c r="S441" i="1"/>
  <c r="U433" i="1"/>
  <c r="S433" i="1"/>
  <c r="U425" i="1"/>
  <c r="S425" i="1"/>
  <c r="U417" i="1"/>
  <c r="S417" i="1"/>
  <c r="U409" i="1"/>
  <c r="S409" i="1"/>
  <c r="U401" i="1"/>
  <c r="S401" i="1"/>
  <c r="U393" i="1"/>
  <c r="S393" i="1"/>
  <c r="U385" i="1"/>
  <c r="S385" i="1"/>
  <c r="U377" i="1"/>
  <c r="S377" i="1"/>
  <c r="U369" i="1"/>
  <c r="S369" i="1"/>
  <c r="U361" i="1"/>
  <c r="S361" i="1"/>
  <c r="U353" i="1"/>
  <c r="S353" i="1"/>
  <c r="U345" i="1"/>
  <c r="S345" i="1"/>
  <c r="U337" i="1"/>
  <c r="S337" i="1"/>
  <c r="U329" i="1"/>
  <c r="S329" i="1"/>
  <c r="U321" i="1"/>
  <c r="S321" i="1"/>
  <c r="U313" i="1"/>
  <c r="S313" i="1"/>
  <c r="U305" i="1"/>
  <c r="S305" i="1"/>
  <c r="U297" i="1"/>
  <c r="S297" i="1"/>
  <c r="U289" i="1"/>
  <c r="S289" i="1"/>
  <c r="U281" i="1"/>
  <c r="S281" i="1"/>
  <c r="U273" i="1"/>
  <c r="S273" i="1"/>
  <c r="U265" i="1"/>
  <c r="S265" i="1"/>
  <c r="U257" i="1"/>
  <c r="S257" i="1"/>
  <c r="U249" i="1"/>
  <c r="S249" i="1"/>
  <c r="U241" i="1"/>
  <c r="S241" i="1"/>
  <c r="U233" i="1"/>
  <c r="S233" i="1"/>
  <c r="U225" i="1"/>
  <c r="S225" i="1"/>
  <c r="U217" i="1"/>
  <c r="S217" i="1"/>
  <c r="U209" i="1"/>
  <c r="S209" i="1"/>
  <c r="U201" i="1"/>
  <c r="S201" i="1"/>
  <c r="U193" i="1"/>
  <c r="S193" i="1"/>
  <c r="U185" i="1"/>
  <c r="S185" i="1"/>
  <c r="U177" i="1"/>
  <c r="S177" i="1"/>
  <c r="U169" i="1"/>
  <c r="S169" i="1"/>
  <c r="U161" i="1"/>
  <c r="S161" i="1"/>
  <c r="U153" i="1"/>
  <c r="S153" i="1"/>
  <c r="U145" i="1"/>
  <c r="S145" i="1"/>
  <c r="U137" i="1"/>
  <c r="S137" i="1"/>
  <c r="U129" i="1"/>
  <c r="S129" i="1"/>
  <c r="U121" i="1"/>
  <c r="S121" i="1"/>
  <c r="U113" i="1"/>
  <c r="S113" i="1"/>
  <c r="U105" i="1"/>
  <c r="S105" i="1"/>
  <c r="U97" i="1"/>
  <c r="S97" i="1"/>
  <c r="U89" i="1"/>
  <c r="S89" i="1"/>
  <c r="U81" i="1"/>
  <c r="S81" i="1"/>
  <c r="U73" i="1"/>
  <c r="S73" i="1"/>
  <c r="U65" i="1"/>
  <c r="S65" i="1"/>
  <c r="U57" i="1"/>
  <c r="S57" i="1"/>
  <c r="U49" i="1"/>
  <c r="S49" i="1"/>
  <c r="U41" i="1"/>
  <c r="S41" i="1"/>
  <c r="U33" i="1"/>
  <c r="S33" i="1"/>
  <c r="U25" i="1"/>
  <c r="S25" i="1"/>
  <c r="U17" i="1"/>
  <c r="S17" i="1"/>
  <c r="U4213" i="1"/>
  <c r="S4213" i="1"/>
  <c r="U4197" i="1"/>
  <c r="S4197" i="1"/>
  <c r="U4021" i="1"/>
  <c r="S4021" i="1"/>
  <c r="U3949" i="1"/>
  <c r="S3949" i="1"/>
  <c r="U3877" i="1"/>
  <c r="S3877" i="1"/>
  <c r="U3581" i="1"/>
  <c r="S3581" i="1"/>
  <c r="U3509" i="1"/>
  <c r="S3509" i="1"/>
  <c r="U3437" i="1"/>
  <c r="S3437" i="1"/>
  <c r="U3365" i="1"/>
  <c r="S3365" i="1"/>
  <c r="U3277" i="1"/>
  <c r="S3277" i="1"/>
  <c r="U3186" i="1"/>
  <c r="S3186" i="1"/>
  <c r="U3154" i="1"/>
  <c r="S3154" i="1"/>
  <c r="U3114" i="1"/>
  <c r="S3114" i="1"/>
  <c r="U3061" i="1"/>
  <c r="S3061" i="1"/>
  <c r="U2922" i="1"/>
  <c r="S2922" i="1"/>
  <c r="U2818" i="1"/>
  <c r="S2818" i="1"/>
  <c r="U2746" i="1"/>
  <c r="S2746" i="1"/>
  <c r="U2706" i="1"/>
  <c r="S2706" i="1"/>
  <c r="U2653" i="1"/>
  <c r="S2653" i="1"/>
  <c r="U2581" i="1"/>
  <c r="S2581" i="1"/>
  <c r="U2477" i="1"/>
  <c r="S2477" i="1"/>
  <c r="U2389" i="1"/>
  <c r="S2389" i="1"/>
  <c r="U2285" i="1"/>
  <c r="S2285" i="1"/>
  <c r="U2213" i="1"/>
  <c r="S2213" i="1"/>
  <c r="U2122" i="1"/>
  <c r="S2122" i="1"/>
  <c r="U2034" i="1"/>
  <c r="S2034" i="1"/>
  <c r="U1930" i="1"/>
  <c r="S1930" i="1"/>
  <c r="U1805" i="1"/>
  <c r="S1805" i="1"/>
  <c r="U1786" i="1"/>
  <c r="S1786" i="1"/>
  <c r="U1754" i="1"/>
  <c r="S1754" i="1"/>
  <c r="U1733" i="1"/>
  <c r="S1733" i="1"/>
  <c r="U1714" i="1"/>
  <c r="S1714" i="1"/>
  <c r="U1501" i="1"/>
  <c r="S1501" i="1"/>
  <c r="U1450" i="1"/>
  <c r="S1450" i="1"/>
  <c r="U1397" i="1"/>
  <c r="S1397" i="1"/>
  <c r="U1229" i="1"/>
  <c r="S1229" i="1"/>
  <c r="U1114" i="1"/>
  <c r="S1114" i="1"/>
  <c r="U1074" i="1"/>
  <c r="S1074" i="1"/>
  <c r="U1053" i="1"/>
  <c r="S1053" i="1"/>
  <c r="U997" i="1"/>
  <c r="S997" i="1"/>
  <c r="U922" i="1"/>
  <c r="S922" i="1"/>
  <c r="U898" i="1"/>
  <c r="S898" i="1"/>
  <c r="U877" i="1"/>
  <c r="S877" i="1"/>
  <c r="U829" i="1"/>
  <c r="S829" i="1"/>
  <c r="U706" i="1"/>
  <c r="S706" i="1"/>
  <c r="U682" i="1"/>
  <c r="S682" i="1"/>
  <c r="U594" i="1"/>
  <c r="S594" i="1"/>
  <c r="U506" i="1"/>
  <c r="S506" i="1"/>
  <c r="U434" i="1"/>
  <c r="S434" i="1"/>
  <c r="U266" i="1"/>
  <c r="S266" i="1"/>
  <c r="U106" i="1"/>
  <c r="S106" i="1"/>
  <c r="U26" i="1"/>
  <c r="S26" i="1"/>
  <c r="S8439" i="1"/>
  <c r="V8439" i="1" s="1"/>
  <c r="S8311" i="1"/>
  <c r="V8311" i="1" s="1"/>
  <c r="S8055" i="1"/>
  <c r="V8055" i="1" s="1"/>
  <c r="S7799" i="1"/>
  <c r="V7799" i="1" s="1"/>
  <c r="S7664" i="1"/>
  <c r="V7664" i="1" s="1"/>
  <c r="S7225" i="1"/>
  <c r="V7225" i="1" s="1"/>
  <c r="S7063" i="1"/>
  <c r="V7063" i="1" s="1"/>
  <c r="S6887" i="1"/>
  <c r="V6887" i="1" s="1"/>
  <c r="S5199" i="1"/>
  <c r="V5199" i="1" s="1"/>
  <c r="S4743" i="1"/>
  <c r="V4743" i="1" s="1"/>
  <c r="S4242" i="1"/>
  <c r="V4242" i="1" s="1"/>
  <c r="S3768" i="1"/>
  <c r="V3768" i="1" s="1"/>
  <c r="S3203" i="1"/>
  <c r="V3203" i="1" s="1"/>
  <c r="S2648" i="1"/>
  <c r="V2648" i="1" s="1"/>
  <c r="S2060" i="1"/>
  <c r="V2060" i="1" s="1"/>
  <c r="S920" i="1"/>
  <c r="V920" i="1" s="1"/>
  <c r="S288" i="1"/>
  <c r="V288" i="1" s="1"/>
  <c r="U4549" i="1"/>
  <c r="S4549" i="1"/>
  <c r="V4549" i="1" s="1"/>
  <c r="U4485" i="1"/>
  <c r="S4485" i="1"/>
  <c r="U4429" i="1"/>
  <c r="S4429" i="1"/>
  <c r="U4357" i="1"/>
  <c r="S4357" i="1"/>
  <c r="U4293" i="1"/>
  <c r="S4293" i="1"/>
  <c r="V4293" i="1" s="1"/>
  <c r="U4245" i="1"/>
  <c r="S4245" i="1"/>
  <c r="U4181" i="1"/>
  <c r="S4181" i="1"/>
  <c r="U4117" i="1"/>
  <c r="S4117" i="1"/>
  <c r="U4053" i="1"/>
  <c r="S4053" i="1"/>
  <c r="V4053" i="1" s="1"/>
  <c r="U3989" i="1"/>
  <c r="S3989" i="1"/>
  <c r="U3925" i="1"/>
  <c r="S3925" i="1"/>
  <c r="U3861" i="1"/>
  <c r="S3861" i="1"/>
  <c r="U3789" i="1"/>
  <c r="S3789" i="1"/>
  <c r="V3789" i="1" s="1"/>
  <c r="U3725" i="1"/>
  <c r="S3725" i="1"/>
  <c r="U3661" i="1"/>
  <c r="S3661" i="1"/>
  <c r="U3597" i="1"/>
  <c r="S3597" i="1"/>
  <c r="U3541" i="1"/>
  <c r="S3541" i="1"/>
  <c r="V3541" i="1" s="1"/>
  <c r="U3533" i="1"/>
  <c r="S3533" i="1"/>
  <c r="U3469" i="1"/>
  <c r="S3469" i="1"/>
  <c r="U3405" i="1"/>
  <c r="S3405" i="1"/>
  <c r="U3349" i="1"/>
  <c r="S3349" i="1"/>
  <c r="V3349" i="1" s="1"/>
  <c r="U3317" i="1"/>
  <c r="S3317" i="1"/>
  <c r="U3245" i="1"/>
  <c r="S3245" i="1"/>
  <c r="U3181" i="1"/>
  <c r="S3181" i="1"/>
  <c r="U3149" i="1"/>
  <c r="S3149" i="1"/>
  <c r="V3149" i="1" s="1"/>
  <c r="U3077" i="1"/>
  <c r="S3077" i="1"/>
  <c r="U2973" i="1"/>
  <c r="S2973" i="1"/>
  <c r="U2909" i="1"/>
  <c r="S2909" i="1"/>
  <c r="U2869" i="1"/>
  <c r="S2869" i="1"/>
  <c r="V2869" i="1" s="1"/>
  <c r="U2837" i="1"/>
  <c r="S2837" i="1"/>
  <c r="U2741" i="1"/>
  <c r="S2741" i="1"/>
  <c r="U2701" i="1"/>
  <c r="S2701" i="1"/>
  <c r="U2597" i="1"/>
  <c r="S2597" i="1"/>
  <c r="V2597" i="1" s="1"/>
  <c r="U2469" i="1"/>
  <c r="S2469" i="1"/>
  <c r="U2437" i="1"/>
  <c r="S2437" i="1"/>
  <c r="U2333" i="1"/>
  <c r="S2333" i="1"/>
  <c r="U2293" i="1"/>
  <c r="S2293" i="1"/>
  <c r="V2293" i="1" s="1"/>
  <c r="U2197" i="1"/>
  <c r="S2197" i="1"/>
  <c r="U2125" i="1"/>
  <c r="S2125" i="1"/>
  <c r="U2053" i="1"/>
  <c r="S2053" i="1"/>
  <c r="U1989" i="1"/>
  <c r="S1989" i="1"/>
  <c r="V1989" i="1" s="1"/>
  <c r="U1949" i="1"/>
  <c r="S1949" i="1"/>
  <c r="U1885" i="1"/>
  <c r="S1885" i="1"/>
  <c r="U1845" i="1"/>
  <c r="S1845" i="1"/>
  <c r="U1749" i="1"/>
  <c r="S1749" i="1"/>
  <c r="V1749" i="1" s="1"/>
  <c r="U1685" i="1"/>
  <c r="S1685" i="1"/>
  <c r="U1581" i="1"/>
  <c r="S1581" i="1"/>
  <c r="U1509" i="1"/>
  <c r="S1509" i="1"/>
  <c r="U1477" i="1"/>
  <c r="S1477" i="1"/>
  <c r="V1477" i="1" s="1"/>
  <c r="U1413" i="1"/>
  <c r="S1413" i="1"/>
  <c r="U1333" i="1"/>
  <c r="S1333" i="1"/>
  <c r="U1253" i="1"/>
  <c r="S1253" i="1"/>
  <c r="U1181" i="1"/>
  <c r="S1181" i="1"/>
  <c r="V1181" i="1" s="1"/>
  <c r="U1133" i="1"/>
  <c r="S1133" i="1"/>
  <c r="U1013" i="1"/>
  <c r="S1013" i="1"/>
  <c r="U749" i="1"/>
  <c r="S749" i="1"/>
  <c r="U693" i="1"/>
  <c r="S693" i="1"/>
  <c r="V693" i="1" s="1"/>
  <c r="U621" i="1"/>
  <c r="S621" i="1"/>
  <c r="U493" i="1"/>
  <c r="S493" i="1"/>
  <c r="U445" i="1"/>
  <c r="S445" i="1"/>
  <c r="U173" i="1"/>
  <c r="S173" i="1"/>
  <c r="V173" i="1" s="1"/>
  <c r="U8763" i="1"/>
  <c r="S8763" i="1"/>
  <c r="U8721" i="1"/>
  <c r="S8721" i="1"/>
  <c r="U8679" i="1"/>
  <c r="S8679" i="1"/>
  <c r="U8648" i="1"/>
  <c r="S8648" i="1"/>
  <c r="V8648" i="1" s="1"/>
  <c r="U8596" i="1"/>
  <c r="S8596" i="1"/>
  <c r="U8555" i="1"/>
  <c r="S8555" i="1"/>
  <c r="U8523" i="1"/>
  <c r="S8523" i="1"/>
  <c r="U8481" i="1"/>
  <c r="S8481" i="1"/>
  <c r="V8481" i="1" s="1"/>
  <c r="U8199" i="1"/>
  <c r="S8199" i="1"/>
  <c r="U8167" i="1"/>
  <c r="S8167" i="1"/>
  <c r="U8136" i="1"/>
  <c r="S8136" i="1"/>
  <c r="U8104" i="1"/>
  <c r="S8104" i="1"/>
  <c r="V8104" i="1" s="1"/>
  <c r="U8033" i="1"/>
  <c r="S8033" i="1"/>
  <c r="U7983" i="1"/>
  <c r="S7983" i="1"/>
  <c r="U7947" i="1"/>
  <c r="S7947" i="1"/>
  <c r="U7873" i="1"/>
  <c r="S7873" i="1"/>
  <c r="V7873" i="1" s="1"/>
  <c r="U7800" i="1"/>
  <c r="S7800" i="1"/>
  <c r="U7716" i="1"/>
  <c r="S7716" i="1"/>
  <c r="U7668" i="1"/>
  <c r="S7668" i="1"/>
  <c r="U7631" i="1"/>
  <c r="S7631" i="1"/>
  <c r="V7631" i="1" s="1"/>
  <c r="U7595" i="1"/>
  <c r="S7595" i="1"/>
  <c r="U7544" i="1"/>
  <c r="S7544" i="1"/>
  <c r="U7496" i="1"/>
  <c r="S7496" i="1"/>
  <c r="U7471" i="1"/>
  <c r="S7471" i="1"/>
  <c r="V7471" i="1" s="1"/>
  <c r="U7435" i="1"/>
  <c r="S7435" i="1"/>
  <c r="U7395" i="1"/>
  <c r="S7395" i="1"/>
  <c r="U7321" i="1"/>
  <c r="S7321" i="1"/>
  <c r="U7232" i="1"/>
  <c r="S7232" i="1"/>
  <c r="V7232" i="1" s="1"/>
  <c r="U7204" i="1"/>
  <c r="S7204" i="1"/>
  <c r="U7175" i="1"/>
  <c r="S7175" i="1"/>
  <c r="U7131" i="1"/>
  <c r="S7131" i="1"/>
  <c r="U7041" i="1"/>
  <c r="S7041" i="1"/>
  <c r="V7041" i="1" s="1"/>
  <c r="U6984" i="1"/>
  <c r="S6984" i="1"/>
  <c r="U3729" i="1"/>
  <c r="S3729" i="1"/>
  <c r="U8572" i="1"/>
  <c r="S8572" i="1"/>
  <c r="U7244" i="1"/>
  <c r="S7244" i="1"/>
  <c r="V7244" i="1" s="1"/>
  <c r="U7172" i="1"/>
  <c r="S7172" i="1"/>
  <c r="U6988" i="1"/>
  <c r="S6988" i="1"/>
  <c r="U6860" i="1"/>
  <c r="S6860" i="1"/>
  <c r="U6796" i="1"/>
  <c r="S6796" i="1"/>
  <c r="V6796" i="1" s="1"/>
  <c r="U6724" i="1"/>
  <c r="S6724" i="1"/>
  <c r="U6660" i="1"/>
  <c r="S6660" i="1"/>
  <c r="U6588" i="1"/>
  <c r="S6588" i="1"/>
  <c r="U6348" i="1"/>
  <c r="S6348" i="1"/>
  <c r="V6348" i="1" s="1"/>
  <c r="U6276" i="1"/>
  <c r="S6276" i="1"/>
  <c r="U6220" i="1"/>
  <c r="S6220" i="1"/>
  <c r="U6084" i="1"/>
  <c r="S6084" i="1"/>
  <c r="U5900" i="1"/>
  <c r="S5900" i="1"/>
  <c r="V5900" i="1" s="1"/>
  <c r="U5828" i="1"/>
  <c r="S5828" i="1"/>
  <c r="U5516" i="1"/>
  <c r="S5516" i="1"/>
  <c r="U5452" i="1"/>
  <c r="S5452" i="1"/>
  <c r="U5388" i="1"/>
  <c r="S5388" i="1"/>
  <c r="V5388" i="1" s="1"/>
  <c r="U5132" i="1"/>
  <c r="S5132" i="1"/>
  <c r="U5052" i="1"/>
  <c r="S5052" i="1"/>
  <c r="U5004" i="1"/>
  <c r="S5004" i="1"/>
  <c r="U4876" i="1"/>
  <c r="S4876" i="1"/>
  <c r="V4876" i="1" s="1"/>
  <c r="U4796" i="1"/>
  <c r="S4796" i="1"/>
  <c r="U4300" i="1"/>
  <c r="S4300" i="1"/>
  <c r="U4164" i="1"/>
  <c r="S4164" i="1"/>
  <c r="U4100" i="1"/>
  <c r="S4100" i="1"/>
  <c r="U3860" i="1"/>
  <c r="S3860" i="1"/>
  <c r="U3796" i="1"/>
  <c r="S3796" i="1"/>
  <c r="U3468" i="1"/>
  <c r="S3468" i="1"/>
  <c r="U3388" i="1"/>
  <c r="S3388" i="1"/>
  <c r="V3388" i="1" s="1"/>
  <c r="U3276" i="1"/>
  <c r="S3276" i="1"/>
  <c r="U3220" i="1"/>
  <c r="S3220" i="1"/>
  <c r="U3172" i="1"/>
  <c r="S3172" i="1"/>
  <c r="U2996" i="1"/>
  <c r="S2996" i="1"/>
  <c r="V2996" i="1" s="1"/>
  <c r="U2948" i="1"/>
  <c r="S2948" i="1"/>
  <c r="U2868" i="1"/>
  <c r="S2868" i="1"/>
  <c r="U2764" i="1"/>
  <c r="S2764" i="1"/>
  <c r="U2628" i="1"/>
  <c r="S2628" i="1"/>
  <c r="V2628" i="1" s="1"/>
  <c r="U2564" i="1"/>
  <c r="S2564" i="1"/>
  <c r="U2468" i="1"/>
  <c r="S2468" i="1"/>
  <c r="U2428" i="1"/>
  <c r="S2428" i="1"/>
  <c r="U2252" i="1"/>
  <c r="S2252" i="1"/>
  <c r="V2252" i="1" s="1"/>
  <c r="U2188" i="1"/>
  <c r="S2188" i="1"/>
  <c r="U2116" i="1"/>
  <c r="S2116" i="1"/>
  <c r="U1972" i="1"/>
  <c r="S1972" i="1"/>
  <c r="U1884" i="1"/>
  <c r="S1884" i="1"/>
  <c r="V1884" i="1" s="1"/>
  <c r="U1852" i="1"/>
  <c r="S1852" i="1"/>
  <c r="U1772" i="1"/>
  <c r="S1772" i="1"/>
  <c r="U1548" i="1"/>
  <c r="S1548" i="1"/>
  <c r="U1372" i="1"/>
  <c r="S1372" i="1"/>
  <c r="V1372" i="1" s="1"/>
  <c r="U1324" i="1"/>
  <c r="S1324" i="1"/>
  <c r="U1236" i="1"/>
  <c r="S1236" i="1"/>
  <c r="U1060" i="1"/>
  <c r="S1060" i="1"/>
  <c r="U940" i="1"/>
  <c r="S940" i="1"/>
  <c r="V940" i="1" s="1"/>
  <c r="U860" i="1"/>
  <c r="S860" i="1"/>
  <c r="U796" i="1"/>
  <c r="S796" i="1"/>
  <c r="U732" i="1"/>
  <c r="S732" i="1"/>
  <c r="U612" i="1"/>
  <c r="S612" i="1"/>
  <c r="V612" i="1" s="1"/>
  <c r="U532" i="1"/>
  <c r="S532" i="1"/>
  <c r="U476" i="1"/>
  <c r="S476" i="1"/>
  <c r="U444" i="1"/>
  <c r="S444" i="1"/>
  <c r="U292" i="1"/>
  <c r="S292" i="1"/>
  <c r="V292" i="1" s="1"/>
  <c r="U188" i="1"/>
  <c r="S188" i="1"/>
  <c r="U124" i="1"/>
  <c r="S124" i="1"/>
  <c r="U8720" i="1"/>
  <c r="S8720" i="1"/>
  <c r="U8625" i="1"/>
  <c r="S8625" i="1"/>
  <c r="V8625" i="1" s="1"/>
  <c r="U8479" i="1"/>
  <c r="S8479" i="1"/>
  <c r="U8417" i="1"/>
  <c r="S8417" i="1"/>
  <c r="U8355" i="1"/>
  <c r="S8355" i="1"/>
  <c r="U8281" i="1"/>
  <c r="S8281" i="1"/>
  <c r="V8281" i="1" s="1"/>
  <c r="U8176" i="1"/>
  <c r="S8176" i="1"/>
  <c r="U7993" i="1"/>
  <c r="S7993" i="1"/>
  <c r="U7945" i="1"/>
  <c r="S7945" i="1"/>
  <c r="U7897" i="1"/>
  <c r="S7897" i="1"/>
  <c r="V7897" i="1" s="1"/>
  <c r="U7847" i="1"/>
  <c r="S7847" i="1"/>
  <c r="U7751" i="1"/>
  <c r="S7751" i="1"/>
  <c r="U7481" i="1"/>
  <c r="S7481" i="1"/>
  <c r="U7187" i="1"/>
  <c r="S7187" i="1"/>
  <c r="V7187" i="1" s="1"/>
  <c r="U7113" i="1"/>
  <c r="S7113" i="1"/>
  <c r="U7040" i="1"/>
  <c r="S7040" i="1"/>
  <c r="U6967" i="1"/>
  <c r="S6967" i="1"/>
  <c r="U6792" i="1"/>
  <c r="S6792" i="1"/>
  <c r="V6792" i="1" s="1"/>
  <c r="U6735" i="1"/>
  <c r="S6735" i="1"/>
  <c r="U6455" i="1"/>
  <c r="S6455" i="1"/>
  <c r="U6179" i="1"/>
  <c r="S6179" i="1"/>
  <c r="U6105" i="1"/>
  <c r="S6105" i="1"/>
  <c r="V6105" i="1" s="1"/>
  <c r="U5959" i="1"/>
  <c r="S5959" i="1"/>
  <c r="U4907" i="1"/>
  <c r="S4907" i="1"/>
  <c r="U4643" i="1"/>
  <c r="S4643" i="1"/>
  <c r="U4553" i="1"/>
  <c r="S4553" i="1"/>
  <c r="V4553" i="1" s="1"/>
  <c r="U4480" i="1"/>
  <c r="S4480" i="1"/>
  <c r="U4423" i="1"/>
  <c r="S4423" i="1"/>
  <c r="U4131" i="1"/>
  <c r="S4131" i="1"/>
  <c r="U3993" i="1"/>
  <c r="S3993" i="1"/>
  <c r="V3993" i="1" s="1"/>
  <c r="U3903" i="1"/>
  <c r="S3903" i="1"/>
  <c r="U3800" i="1"/>
  <c r="S3800" i="1"/>
  <c r="U3728" i="1"/>
  <c r="S3728" i="1"/>
  <c r="U3656" i="1"/>
  <c r="S3656" i="1"/>
  <c r="V3656" i="1" s="1"/>
  <c r="U3584" i="1"/>
  <c r="S3584" i="1"/>
  <c r="U3517" i="1"/>
  <c r="S3517" i="1"/>
  <c r="U3427" i="1"/>
  <c r="S3427" i="1"/>
  <c r="U3319" i="1"/>
  <c r="S3319" i="1"/>
  <c r="V3319" i="1" s="1"/>
  <c r="U3123" i="1"/>
  <c r="S3123" i="1"/>
  <c r="U2944" i="1"/>
  <c r="S2944" i="1"/>
  <c r="U2570" i="1"/>
  <c r="S2570" i="1"/>
  <c r="U2464" i="1"/>
  <c r="S2464" i="1"/>
  <c r="V2464" i="1" s="1"/>
  <c r="U2379" i="1"/>
  <c r="S2379" i="1"/>
  <c r="U2288" i="1"/>
  <c r="S2288" i="1"/>
  <c r="U2181" i="1"/>
  <c r="S2181" i="1"/>
  <c r="U2111" i="1"/>
  <c r="S2111" i="1"/>
  <c r="V2111" i="1" s="1"/>
  <c r="U1971" i="1"/>
  <c r="S1971" i="1"/>
  <c r="U1775" i="1"/>
  <c r="S1775" i="1"/>
  <c r="U1525" i="1"/>
  <c r="S1525" i="1"/>
  <c r="U1301" i="1"/>
  <c r="S1301" i="1"/>
  <c r="V1301" i="1" s="1"/>
  <c r="U1063" i="1"/>
  <c r="S1063" i="1"/>
  <c r="U597" i="1"/>
  <c r="S597" i="1"/>
  <c r="U339" i="1"/>
  <c r="S339" i="1"/>
  <c r="U8435" i="1"/>
  <c r="S8435" i="1"/>
  <c r="U8179" i="1"/>
  <c r="S8179" i="1"/>
  <c r="U7803" i="1"/>
  <c r="S7803" i="1"/>
  <c r="U7731" i="1"/>
  <c r="S7731" i="1"/>
  <c r="U7675" i="1"/>
  <c r="S7675" i="1"/>
  <c r="U7603" i="1"/>
  <c r="S7603" i="1"/>
  <c r="U7475" i="1"/>
  <c r="S7475" i="1"/>
  <c r="U7347" i="1"/>
  <c r="S7347" i="1"/>
  <c r="U7283" i="1"/>
  <c r="S7283" i="1"/>
  <c r="U7219" i="1"/>
  <c r="S7219" i="1"/>
  <c r="U7155" i="1"/>
  <c r="S7155" i="1"/>
  <c r="U7043" i="1"/>
  <c r="S7043" i="1"/>
  <c r="U6963" i="1"/>
  <c r="S6963" i="1"/>
  <c r="U6899" i="1"/>
  <c r="S6899" i="1"/>
  <c r="U6835" i="1"/>
  <c r="S6835" i="1"/>
  <c r="U6787" i="1"/>
  <c r="S6787" i="1"/>
  <c r="U6723" i="1"/>
  <c r="S6723" i="1"/>
  <c r="U6659" i="1"/>
  <c r="S6659" i="1"/>
  <c r="U6595" i="1"/>
  <c r="S6595" i="1"/>
  <c r="U6515" i="1"/>
  <c r="S6515" i="1"/>
  <c r="U6467" i="1"/>
  <c r="S6467" i="1"/>
  <c r="U6387" i="1"/>
  <c r="S6387" i="1"/>
  <c r="U6331" i="1"/>
  <c r="S6331" i="1"/>
  <c r="U6259" i="1"/>
  <c r="S6259" i="1"/>
  <c r="U6211" i="1"/>
  <c r="S6211" i="1"/>
  <c r="U6139" i="1"/>
  <c r="S6139" i="1"/>
  <c r="U6083" i="1"/>
  <c r="S6083" i="1"/>
  <c r="U6003" i="1"/>
  <c r="S6003" i="1"/>
  <c r="U5955" i="1"/>
  <c r="S5955" i="1"/>
  <c r="U5891" i="1"/>
  <c r="S5891" i="1"/>
  <c r="U5819" i="1"/>
  <c r="S5819" i="1"/>
  <c r="U5699" i="1"/>
  <c r="S5699" i="1"/>
  <c r="U5619" i="1"/>
  <c r="S5619" i="1"/>
  <c r="U5571" i="1"/>
  <c r="S5571" i="1"/>
  <c r="U5491" i="1"/>
  <c r="S5491" i="1"/>
  <c r="U5427" i="1"/>
  <c r="S5427" i="1"/>
  <c r="U5363" i="1"/>
  <c r="S5363" i="1"/>
  <c r="U5307" i="1"/>
  <c r="S5307" i="1"/>
  <c r="U5107" i="1"/>
  <c r="S5107" i="1"/>
  <c r="U4803" i="1"/>
  <c r="S4803" i="1"/>
  <c r="U251" i="1"/>
  <c r="S251" i="1"/>
  <c r="U8736" i="1"/>
  <c r="S8736" i="1"/>
  <c r="U8672" i="1"/>
  <c r="S8672" i="1"/>
  <c r="V8672" i="1" s="1"/>
  <c r="U8608" i="1"/>
  <c r="S8608" i="1"/>
  <c r="U8544" i="1"/>
  <c r="S8544" i="1"/>
  <c r="U8480" i="1"/>
  <c r="S8480" i="1"/>
  <c r="U8416" i="1"/>
  <c r="S8416" i="1"/>
  <c r="V8416" i="1" s="1"/>
  <c r="U8352" i="1"/>
  <c r="S8352" i="1"/>
  <c r="U8288" i="1"/>
  <c r="S8288" i="1"/>
  <c r="U8224" i="1"/>
  <c r="S8224" i="1"/>
  <c r="U8160" i="1"/>
  <c r="S8160" i="1"/>
  <c r="V8160" i="1" s="1"/>
  <c r="U8096" i="1"/>
  <c r="S8096" i="1"/>
  <c r="U8040" i="1"/>
  <c r="S8040" i="1"/>
  <c r="U8032" i="1"/>
  <c r="S8032" i="1"/>
  <c r="U7976" i="1"/>
  <c r="S7976" i="1"/>
  <c r="V7976" i="1" s="1"/>
  <c r="U7968" i="1"/>
  <c r="S7968" i="1"/>
  <c r="U7912" i="1"/>
  <c r="S7912" i="1"/>
  <c r="U7904" i="1"/>
  <c r="S7904" i="1"/>
  <c r="U7848" i="1"/>
  <c r="S7848" i="1"/>
  <c r="V7848" i="1" s="1"/>
  <c r="U7840" i="1"/>
  <c r="S7840" i="1"/>
  <c r="U7784" i="1"/>
  <c r="S7784" i="1"/>
  <c r="U7776" i="1"/>
  <c r="S7776" i="1"/>
  <c r="U7720" i="1"/>
  <c r="S7720" i="1"/>
  <c r="V7720" i="1" s="1"/>
  <c r="U7712" i="1"/>
  <c r="S7712" i="1"/>
  <c r="U7656" i="1"/>
  <c r="S7656" i="1"/>
  <c r="U7648" i="1"/>
  <c r="S7648" i="1"/>
  <c r="U7592" i="1"/>
  <c r="S7592" i="1"/>
  <c r="V7592" i="1" s="1"/>
  <c r="U7584" i="1"/>
  <c r="S7584" i="1"/>
  <c r="U7528" i="1"/>
  <c r="S7528" i="1"/>
  <c r="U7520" i="1"/>
  <c r="S7520" i="1"/>
  <c r="U7464" i="1"/>
  <c r="S7464" i="1"/>
  <c r="V7464" i="1" s="1"/>
  <c r="U7456" i="1"/>
  <c r="S7456" i="1"/>
  <c r="U7408" i="1"/>
  <c r="S7408" i="1"/>
  <c r="U7400" i="1"/>
  <c r="S7400" i="1"/>
  <c r="U7392" i="1"/>
  <c r="S7392" i="1"/>
  <c r="V7392" i="1" s="1"/>
  <c r="U7344" i="1"/>
  <c r="S7344" i="1"/>
  <c r="U7336" i="1"/>
  <c r="S7336" i="1"/>
  <c r="U7328" i="1"/>
  <c r="S7328" i="1"/>
  <c r="U7280" i="1"/>
  <c r="S7280" i="1"/>
  <c r="V7280" i="1" s="1"/>
  <c r="U7272" i="1"/>
  <c r="S7272" i="1"/>
  <c r="U7264" i="1"/>
  <c r="S7264" i="1"/>
  <c r="U7216" i="1"/>
  <c r="S7216" i="1"/>
  <c r="U7208" i="1"/>
  <c r="S7208" i="1"/>
  <c r="V7208" i="1" s="1"/>
  <c r="U7200" i="1"/>
  <c r="S7200" i="1"/>
  <c r="U7152" i="1"/>
  <c r="S7152" i="1"/>
  <c r="U7144" i="1"/>
  <c r="S7144" i="1"/>
  <c r="U7136" i="1"/>
  <c r="S7136" i="1"/>
  <c r="V7136" i="1" s="1"/>
  <c r="U7088" i="1"/>
  <c r="S7088" i="1"/>
  <c r="U7072" i="1"/>
  <c r="S7072" i="1"/>
  <c r="U7024" i="1"/>
  <c r="S7024" i="1"/>
  <c r="U7016" i="1"/>
  <c r="S7016" i="1"/>
  <c r="V7016" i="1" s="1"/>
  <c r="U7008" i="1"/>
  <c r="S7008" i="1"/>
  <c r="U6960" i="1"/>
  <c r="S6960" i="1"/>
  <c r="U6952" i="1"/>
  <c r="S6952" i="1"/>
  <c r="U6944" i="1"/>
  <c r="S6944" i="1"/>
  <c r="V6944" i="1" s="1"/>
  <c r="U6896" i="1"/>
  <c r="S6896" i="1"/>
  <c r="U6888" i="1"/>
  <c r="S6888" i="1"/>
  <c r="U6880" i="1"/>
  <c r="S6880" i="1"/>
  <c r="U6832" i="1"/>
  <c r="S6832" i="1"/>
  <c r="V6832" i="1" s="1"/>
  <c r="U6824" i="1"/>
  <c r="S6824" i="1"/>
  <c r="U6816" i="1"/>
  <c r="S6816" i="1"/>
  <c r="U6768" i="1"/>
  <c r="S6768" i="1"/>
  <c r="U6760" i="1"/>
  <c r="S6760" i="1"/>
  <c r="V6760" i="1" s="1"/>
  <c r="U6752" i="1"/>
  <c r="S6752" i="1"/>
  <c r="U6704" i="1"/>
  <c r="S6704" i="1"/>
  <c r="U6696" i="1"/>
  <c r="S6696" i="1"/>
  <c r="U6688" i="1"/>
  <c r="S6688" i="1"/>
  <c r="V6688" i="1" s="1"/>
  <c r="U6640" i="1"/>
  <c r="S6640" i="1"/>
  <c r="U6632" i="1"/>
  <c r="S6632" i="1"/>
  <c r="U6624" i="1"/>
  <c r="S6624" i="1"/>
  <c r="U6568" i="1"/>
  <c r="S6568" i="1"/>
  <c r="V6568" i="1" s="1"/>
  <c r="U6560" i="1"/>
  <c r="S6560" i="1"/>
  <c r="U6512" i="1"/>
  <c r="S6512" i="1"/>
  <c r="U6504" i="1"/>
  <c r="S6504" i="1"/>
  <c r="U6496" i="1"/>
  <c r="S6496" i="1"/>
  <c r="V6496" i="1" s="1"/>
  <c r="U6448" i="1"/>
  <c r="S6448" i="1"/>
  <c r="U6440" i="1"/>
  <c r="S6440" i="1"/>
  <c r="U6432" i="1"/>
  <c r="S6432" i="1"/>
  <c r="U6384" i="1"/>
  <c r="S6384" i="1"/>
  <c r="V6384" i="1" s="1"/>
  <c r="U6376" i="1"/>
  <c r="S6376" i="1"/>
  <c r="U6368" i="1"/>
  <c r="S6368" i="1"/>
  <c r="U6320" i="1"/>
  <c r="S6320" i="1"/>
  <c r="U6312" i="1"/>
  <c r="S6312" i="1"/>
  <c r="V6312" i="1" s="1"/>
  <c r="U6304" i="1"/>
  <c r="S6304" i="1"/>
  <c r="U6256" i="1"/>
  <c r="S6256" i="1"/>
  <c r="U6248" i="1"/>
  <c r="S6248" i="1"/>
  <c r="U6240" i="1"/>
  <c r="S6240" i="1"/>
  <c r="V6240" i="1" s="1"/>
  <c r="U6192" i="1"/>
  <c r="S6192" i="1"/>
  <c r="U6184" i="1"/>
  <c r="S6184" i="1"/>
  <c r="U6176" i="1"/>
  <c r="S6176" i="1"/>
  <c r="U6128" i="1"/>
  <c r="S6128" i="1"/>
  <c r="V6128" i="1" s="1"/>
  <c r="U6120" i="1"/>
  <c r="S6120" i="1"/>
  <c r="U6112" i="1"/>
  <c r="S6112" i="1"/>
  <c r="U6064" i="1"/>
  <c r="S6064" i="1"/>
  <c r="U6056" i="1"/>
  <c r="S6056" i="1"/>
  <c r="V6056" i="1" s="1"/>
  <c r="U6048" i="1"/>
  <c r="S6048" i="1"/>
  <c r="U6000" i="1"/>
  <c r="S6000" i="1"/>
  <c r="U5992" i="1"/>
  <c r="S5992" i="1"/>
  <c r="U5984" i="1"/>
  <c r="S5984" i="1"/>
  <c r="V5984" i="1" s="1"/>
  <c r="U5936" i="1"/>
  <c r="S5936" i="1"/>
  <c r="U5928" i="1"/>
  <c r="S5928" i="1"/>
  <c r="U5920" i="1"/>
  <c r="S5920" i="1"/>
  <c r="U5872" i="1"/>
  <c r="S5872" i="1"/>
  <c r="V5872" i="1" s="1"/>
  <c r="U5864" i="1"/>
  <c r="S5864" i="1"/>
  <c r="U5856" i="1"/>
  <c r="S5856" i="1"/>
  <c r="U5808" i="1"/>
  <c r="S5808" i="1"/>
  <c r="U5800" i="1"/>
  <c r="S5800" i="1"/>
  <c r="V5800" i="1" s="1"/>
  <c r="U5792" i="1"/>
  <c r="S5792" i="1"/>
  <c r="U5744" i="1"/>
  <c r="S5744" i="1"/>
  <c r="U5736" i="1"/>
  <c r="S5736" i="1"/>
  <c r="U5728" i="1"/>
  <c r="S5728" i="1"/>
  <c r="V5728" i="1" s="1"/>
  <c r="U5680" i="1"/>
  <c r="S5680" i="1"/>
  <c r="U5672" i="1"/>
  <c r="S5672" i="1"/>
  <c r="U5664" i="1"/>
  <c r="S5664" i="1"/>
  <c r="U5616" i="1"/>
  <c r="S5616" i="1"/>
  <c r="V5616" i="1" s="1"/>
  <c r="U5608" i="1"/>
  <c r="S5608" i="1"/>
  <c r="U5600" i="1"/>
  <c r="S5600" i="1"/>
  <c r="U5552" i="1"/>
  <c r="S5552" i="1"/>
  <c r="U5544" i="1"/>
  <c r="S5544" i="1"/>
  <c r="V5544" i="1" s="1"/>
  <c r="U5536" i="1"/>
  <c r="S5536" i="1"/>
  <c r="U5488" i="1"/>
  <c r="S5488" i="1"/>
  <c r="U5480" i="1"/>
  <c r="S5480" i="1"/>
  <c r="U5472" i="1"/>
  <c r="S5472" i="1"/>
  <c r="V5472" i="1" s="1"/>
  <c r="U5424" i="1"/>
  <c r="S5424" i="1"/>
  <c r="U5416" i="1"/>
  <c r="S5416" i="1"/>
  <c r="U5408" i="1"/>
  <c r="S5408" i="1"/>
  <c r="U5360" i="1"/>
  <c r="S5360" i="1"/>
  <c r="V5360" i="1" s="1"/>
  <c r="U5352" i="1"/>
  <c r="S5352" i="1"/>
  <c r="U5344" i="1"/>
  <c r="S5344" i="1"/>
  <c r="U5296" i="1"/>
  <c r="S5296" i="1"/>
  <c r="U5288" i="1"/>
  <c r="S5288" i="1"/>
  <c r="V5288" i="1" s="1"/>
  <c r="U5280" i="1"/>
  <c r="S5280" i="1"/>
  <c r="U5232" i="1"/>
  <c r="S5232" i="1"/>
  <c r="U5224" i="1"/>
  <c r="S5224" i="1"/>
  <c r="U5216" i="1"/>
  <c r="S5216" i="1"/>
  <c r="V5216" i="1" s="1"/>
  <c r="U5168" i="1"/>
  <c r="S5168" i="1"/>
  <c r="U5160" i="1"/>
  <c r="S5160" i="1"/>
  <c r="U5152" i="1"/>
  <c r="S5152" i="1"/>
  <c r="U5104" i="1"/>
  <c r="S5104" i="1"/>
  <c r="V5104" i="1" s="1"/>
  <c r="U5096" i="1"/>
  <c r="S5096" i="1"/>
  <c r="U5088" i="1"/>
  <c r="S5088" i="1"/>
  <c r="U5040" i="1"/>
  <c r="S5040" i="1"/>
  <c r="U5032" i="1"/>
  <c r="S5032" i="1"/>
  <c r="V5032" i="1" s="1"/>
  <c r="U5024" i="1"/>
  <c r="S5024" i="1"/>
  <c r="U4976" i="1"/>
  <c r="S4976" i="1"/>
  <c r="U4968" i="1"/>
  <c r="S4968" i="1"/>
  <c r="U4960" i="1"/>
  <c r="S4960" i="1"/>
  <c r="V4960" i="1" s="1"/>
  <c r="U4912" i="1"/>
  <c r="S4912" i="1"/>
  <c r="U4904" i="1"/>
  <c r="S4904" i="1"/>
  <c r="U4896" i="1"/>
  <c r="S4896" i="1"/>
  <c r="U4848" i="1"/>
  <c r="S4848" i="1"/>
  <c r="V4848" i="1" s="1"/>
  <c r="U4840" i="1"/>
  <c r="S4840" i="1"/>
  <c r="U4832" i="1"/>
  <c r="S4832" i="1"/>
  <c r="U4784" i="1"/>
  <c r="S4784" i="1"/>
  <c r="U4776" i="1"/>
  <c r="S4776" i="1"/>
  <c r="V4776" i="1" s="1"/>
  <c r="U4768" i="1"/>
  <c r="S4768" i="1"/>
  <c r="U4720" i="1"/>
  <c r="S4720" i="1"/>
  <c r="U4704" i="1"/>
  <c r="S4704" i="1"/>
  <c r="U4656" i="1"/>
  <c r="S4656" i="1"/>
  <c r="V4656" i="1" s="1"/>
  <c r="U4648" i="1"/>
  <c r="S4648" i="1"/>
  <c r="U4640" i="1"/>
  <c r="S4640" i="1"/>
  <c r="U4592" i="1"/>
  <c r="S4592" i="1"/>
  <c r="U4584" i="1"/>
  <c r="S4584" i="1"/>
  <c r="V4584" i="1" s="1"/>
  <c r="U4576" i="1"/>
  <c r="S4576" i="1"/>
  <c r="U4528" i="1"/>
  <c r="S4528" i="1"/>
  <c r="U4520" i="1"/>
  <c r="S4520" i="1"/>
  <c r="U4512" i="1"/>
  <c r="S4512" i="1"/>
  <c r="V4512" i="1" s="1"/>
  <c r="U4464" i="1"/>
  <c r="S4464" i="1"/>
  <c r="U4456" i="1"/>
  <c r="S4456" i="1"/>
  <c r="U4448" i="1"/>
  <c r="S4448" i="1"/>
  <c r="U4400" i="1"/>
  <c r="S4400" i="1"/>
  <c r="V4400" i="1" s="1"/>
  <c r="U4392" i="1"/>
  <c r="S4392" i="1"/>
  <c r="U4384" i="1"/>
  <c r="S4384" i="1"/>
  <c r="U4336" i="1"/>
  <c r="S4336" i="1"/>
  <c r="U4328" i="1"/>
  <c r="S4328" i="1"/>
  <c r="V4328" i="1" s="1"/>
  <c r="U4320" i="1"/>
  <c r="S4320" i="1"/>
  <c r="U4272" i="1"/>
  <c r="S4272" i="1"/>
  <c r="U4264" i="1"/>
  <c r="S4264" i="1"/>
  <c r="U4256" i="1"/>
  <c r="S4256" i="1"/>
  <c r="V4256" i="1" s="1"/>
  <c r="U4208" i="1"/>
  <c r="S4208" i="1"/>
  <c r="U4200" i="1"/>
  <c r="S4200" i="1"/>
  <c r="U4192" i="1"/>
  <c r="S4192" i="1"/>
  <c r="U4144" i="1"/>
  <c r="S4144" i="1"/>
  <c r="V4144" i="1" s="1"/>
  <c r="U4136" i="1"/>
  <c r="S4136" i="1"/>
  <c r="U4128" i="1"/>
  <c r="S4128" i="1"/>
  <c r="U4080" i="1"/>
  <c r="S4080" i="1"/>
  <c r="U4072" i="1"/>
  <c r="S4072" i="1"/>
  <c r="V4072" i="1" s="1"/>
  <c r="U4064" i="1"/>
  <c r="S4064" i="1"/>
  <c r="U4024" i="1"/>
  <c r="S4024" i="1"/>
  <c r="U4016" i="1"/>
  <c r="S4016" i="1"/>
  <c r="U4000" i="1"/>
  <c r="S4000" i="1"/>
  <c r="V4000" i="1" s="1"/>
  <c r="U3960" i="1"/>
  <c r="S3960" i="1"/>
  <c r="U3952" i="1"/>
  <c r="S3952" i="1"/>
  <c r="U3944" i="1"/>
  <c r="S3944" i="1"/>
  <c r="U3936" i="1"/>
  <c r="S3936" i="1"/>
  <c r="V3936" i="1" s="1"/>
  <c r="U3896" i="1"/>
  <c r="S3896" i="1"/>
  <c r="U3888" i="1"/>
  <c r="S3888" i="1"/>
  <c r="U3880" i="1"/>
  <c r="S3880" i="1"/>
  <c r="U3872" i="1"/>
  <c r="S3872" i="1"/>
  <c r="V3872" i="1" s="1"/>
  <c r="U3832" i="1"/>
  <c r="S3832" i="1"/>
  <c r="U3824" i="1"/>
  <c r="S3824" i="1"/>
  <c r="U3816" i="1"/>
  <c r="S3816" i="1"/>
  <c r="U3808" i="1"/>
  <c r="S3808" i="1"/>
  <c r="V3808" i="1" s="1"/>
  <c r="U3760" i="1"/>
  <c r="S3760" i="1"/>
  <c r="U3752" i="1"/>
  <c r="S3752" i="1"/>
  <c r="U3744" i="1"/>
  <c r="S3744" i="1"/>
  <c r="U3704" i="1"/>
  <c r="S3704" i="1"/>
  <c r="V3704" i="1" s="1"/>
  <c r="U3696" i="1"/>
  <c r="S3696" i="1"/>
  <c r="U3688" i="1"/>
  <c r="S3688" i="1"/>
  <c r="U3680" i="1"/>
  <c r="S3680" i="1"/>
  <c r="U3640" i="1"/>
  <c r="S3640" i="1"/>
  <c r="V3640" i="1" s="1"/>
  <c r="U3632" i="1"/>
  <c r="S3632" i="1"/>
  <c r="U3624" i="1"/>
  <c r="S3624" i="1"/>
  <c r="U3616" i="1"/>
  <c r="S3616" i="1"/>
  <c r="U3576" i="1"/>
  <c r="S3576" i="1"/>
  <c r="V3576" i="1" s="1"/>
  <c r="U3568" i="1"/>
  <c r="S3568" i="1"/>
  <c r="U3560" i="1"/>
  <c r="S3560" i="1"/>
  <c r="U3552" i="1"/>
  <c r="S3552" i="1"/>
  <c r="U3512" i="1"/>
  <c r="S3512" i="1"/>
  <c r="V3512" i="1" s="1"/>
  <c r="U3504" i="1"/>
  <c r="S3504" i="1"/>
  <c r="U3488" i="1"/>
  <c r="S3488" i="1"/>
  <c r="U3448" i="1"/>
  <c r="S3448" i="1"/>
  <c r="U3440" i="1"/>
  <c r="S3440" i="1"/>
  <c r="V3440" i="1" s="1"/>
  <c r="U3432" i="1"/>
  <c r="S3432" i="1"/>
  <c r="U3424" i="1"/>
  <c r="S3424" i="1"/>
  <c r="U3384" i="1"/>
  <c r="S3384" i="1"/>
  <c r="U3376" i="1"/>
  <c r="S3376" i="1"/>
  <c r="V3376" i="1" s="1"/>
  <c r="U3368" i="1"/>
  <c r="S3368" i="1"/>
  <c r="U3352" i="1"/>
  <c r="S3352" i="1"/>
  <c r="U3336" i="1"/>
  <c r="S3336" i="1"/>
  <c r="U3328" i="1"/>
  <c r="S3328" i="1"/>
  <c r="V3328" i="1" s="1"/>
  <c r="U3304" i="1"/>
  <c r="S3304" i="1"/>
  <c r="U3296" i="1"/>
  <c r="S3296" i="1"/>
  <c r="U3288" i="1"/>
  <c r="S3288" i="1"/>
  <c r="U3272" i="1"/>
  <c r="S3272" i="1"/>
  <c r="V3272" i="1" s="1"/>
  <c r="U3264" i="1"/>
  <c r="S3264" i="1"/>
  <c r="U3232" i="1"/>
  <c r="S3232" i="1"/>
  <c r="U3224" i="1"/>
  <c r="S3224" i="1"/>
  <c r="U3192" i="1"/>
  <c r="S3192" i="1"/>
  <c r="V3192" i="1" s="1"/>
  <c r="U3168" i="1"/>
  <c r="S3168" i="1"/>
  <c r="U3160" i="1"/>
  <c r="S3160" i="1"/>
  <c r="U3136" i="1"/>
  <c r="S3136" i="1"/>
  <c r="U3128" i="1"/>
  <c r="S3128" i="1"/>
  <c r="V3128" i="1" s="1"/>
  <c r="U3104" i="1"/>
  <c r="S3104" i="1"/>
  <c r="U3096" i="1"/>
  <c r="S3096" i="1"/>
  <c r="U3088" i="1"/>
  <c r="S3088" i="1"/>
  <c r="U3064" i="1"/>
  <c r="S3064" i="1"/>
  <c r="V3064" i="1" s="1"/>
  <c r="U3056" i="1"/>
  <c r="S3056" i="1"/>
  <c r="U3032" i="1"/>
  <c r="S3032" i="1"/>
  <c r="U3024" i="1"/>
  <c r="S3024" i="1"/>
  <c r="U3000" i="1"/>
  <c r="S3000" i="1"/>
  <c r="V3000" i="1" s="1"/>
  <c r="U2992" i="1"/>
  <c r="S2992" i="1"/>
  <c r="U2968" i="1"/>
  <c r="S2968" i="1"/>
  <c r="U2960" i="1"/>
  <c r="S2960" i="1"/>
  <c r="U2952" i="1"/>
  <c r="S2952" i="1"/>
  <c r="V2952" i="1" s="1"/>
  <c r="U2928" i="1"/>
  <c r="S2928" i="1"/>
  <c r="U2920" i="1"/>
  <c r="S2920" i="1"/>
  <c r="U2904" i="1"/>
  <c r="S2904" i="1"/>
  <c r="U2896" i="1"/>
  <c r="S2896" i="1"/>
  <c r="V2896" i="1" s="1"/>
  <c r="U2888" i="1"/>
  <c r="S2888" i="1"/>
  <c r="U2864" i="1"/>
  <c r="S2864" i="1"/>
  <c r="U2856" i="1"/>
  <c r="S2856" i="1"/>
  <c r="U2840" i="1"/>
  <c r="S2840" i="1"/>
  <c r="V2840" i="1" s="1"/>
  <c r="U2824" i="1"/>
  <c r="S2824" i="1"/>
  <c r="U2816" i="1"/>
  <c r="S2816" i="1"/>
  <c r="U2792" i="1"/>
  <c r="S2792" i="1"/>
  <c r="U2784" i="1"/>
  <c r="S2784" i="1"/>
  <c r="V2784" i="1" s="1"/>
  <c r="U2776" i="1"/>
  <c r="S2776" i="1"/>
  <c r="U2760" i="1"/>
  <c r="S2760" i="1"/>
  <c r="U2752" i="1"/>
  <c r="S2752" i="1"/>
  <c r="U2728" i="1"/>
  <c r="S2728" i="1"/>
  <c r="V2728" i="1" s="1"/>
  <c r="U2720" i="1"/>
  <c r="S2720" i="1"/>
  <c r="U2712" i="1"/>
  <c r="S2712" i="1"/>
  <c r="U2688" i="1"/>
  <c r="S2688" i="1"/>
  <c r="U2680" i="1"/>
  <c r="S2680" i="1"/>
  <c r="V2680" i="1" s="1"/>
  <c r="U2624" i="1"/>
  <c r="S2624" i="1"/>
  <c r="U2616" i="1"/>
  <c r="S2616" i="1"/>
  <c r="U2592" i="1"/>
  <c r="S2592" i="1"/>
  <c r="U2584" i="1"/>
  <c r="S2584" i="1"/>
  <c r="V2584" i="1" s="1"/>
  <c r="U2576" i="1"/>
  <c r="S2576" i="1"/>
  <c r="U2552" i="1"/>
  <c r="S2552" i="1"/>
  <c r="U2544" i="1"/>
  <c r="S2544" i="1"/>
  <c r="U2520" i="1"/>
  <c r="S2520" i="1"/>
  <c r="V2520" i="1" s="1"/>
  <c r="U2512" i="1"/>
  <c r="S2512" i="1"/>
  <c r="U2488" i="1"/>
  <c r="S2488" i="1"/>
  <c r="U2480" i="1"/>
  <c r="S2480" i="1"/>
  <c r="U2456" i="1"/>
  <c r="S2456" i="1"/>
  <c r="V2456" i="1" s="1"/>
  <c r="U2448" i="1"/>
  <c r="S2448" i="1"/>
  <c r="U2440" i="1"/>
  <c r="S2440" i="1"/>
  <c r="U2416" i="1"/>
  <c r="S2416" i="1"/>
  <c r="U2408" i="1"/>
  <c r="S2408" i="1"/>
  <c r="V2408" i="1" s="1"/>
  <c r="U2392" i="1"/>
  <c r="S2392" i="1"/>
  <c r="U2384" i="1"/>
  <c r="S2384" i="1"/>
  <c r="U2352" i="1"/>
  <c r="S2352" i="1"/>
  <c r="U2344" i="1"/>
  <c r="S2344" i="1"/>
  <c r="V2344" i="1" s="1"/>
  <c r="U2328" i="1"/>
  <c r="S2328" i="1"/>
  <c r="U2312" i="1"/>
  <c r="S2312" i="1"/>
  <c r="U2304" i="1"/>
  <c r="S2304" i="1"/>
  <c r="U2280" i="1"/>
  <c r="S2280" i="1"/>
  <c r="V2280" i="1" s="1"/>
  <c r="U2272" i="1"/>
  <c r="S2272" i="1"/>
  <c r="U2264" i="1"/>
  <c r="S2264" i="1"/>
  <c r="U2248" i="1"/>
  <c r="S2248" i="1"/>
  <c r="U2240" i="1"/>
  <c r="S2240" i="1"/>
  <c r="V2240" i="1" s="1"/>
  <c r="U2216" i="1"/>
  <c r="S2216" i="1"/>
  <c r="U2208" i="1"/>
  <c r="S2208" i="1"/>
  <c r="U2200" i="1"/>
  <c r="S2200" i="1"/>
  <c r="U2176" i="1"/>
  <c r="S2176" i="1"/>
  <c r="V2176" i="1" s="1"/>
  <c r="U2168" i="1"/>
  <c r="S2168" i="1"/>
  <c r="U2144" i="1"/>
  <c r="S2144" i="1"/>
  <c r="U2136" i="1"/>
  <c r="S2136" i="1"/>
  <c r="U2112" i="1"/>
  <c r="S2112" i="1"/>
  <c r="V2112" i="1" s="1"/>
  <c r="U2104" i="1"/>
  <c r="S2104" i="1"/>
  <c r="U2080" i="1"/>
  <c r="S2080" i="1"/>
  <c r="U2072" i="1"/>
  <c r="S2072" i="1"/>
  <c r="U2064" i="1"/>
  <c r="S2064" i="1"/>
  <c r="V2064" i="1" s="1"/>
  <c r="U2040" i="1"/>
  <c r="S2040" i="1"/>
  <c r="U2032" i="1"/>
  <c r="S2032" i="1"/>
  <c r="U2008" i="1"/>
  <c r="S2008" i="1"/>
  <c r="U2000" i="1"/>
  <c r="S2000" i="1"/>
  <c r="V2000" i="1" s="1"/>
  <c r="U1976" i="1"/>
  <c r="S1976" i="1"/>
  <c r="U1968" i="1"/>
  <c r="S1968" i="1"/>
  <c r="U1944" i="1"/>
  <c r="S1944" i="1"/>
  <c r="U1936" i="1"/>
  <c r="S1936" i="1"/>
  <c r="V1936" i="1" s="1"/>
  <c r="U1928" i="1"/>
  <c r="S1928" i="1"/>
  <c r="U1904" i="1"/>
  <c r="S1904" i="1"/>
  <c r="U1896" i="1"/>
  <c r="S1896" i="1"/>
  <c r="U1880" i="1"/>
  <c r="S1880" i="1"/>
  <c r="V1880" i="1" s="1"/>
  <c r="U1872" i="1"/>
  <c r="S1872" i="1"/>
  <c r="U1864" i="1"/>
  <c r="S1864" i="1"/>
  <c r="U1840" i="1"/>
  <c r="S1840" i="1"/>
  <c r="U1832" i="1"/>
  <c r="S1832" i="1"/>
  <c r="V1832" i="1" s="1"/>
  <c r="U1816" i="1"/>
  <c r="S1816" i="1"/>
  <c r="U1800" i="1"/>
  <c r="S1800" i="1"/>
  <c r="U1792" i="1"/>
  <c r="S1792" i="1"/>
  <c r="U1768" i="1"/>
  <c r="S1768" i="1"/>
  <c r="V1768" i="1" s="1"/>
  <c r="U1760" i="1"/>
  <c r="S1760" i="1"/>
  <c r="U1752" i="1"/>
  <c r="S1752" i="1"/>
  <c r="U1736" i="1"/>
  <c r="S1736" i="1"/>
  <c r="U1728" i="1"/>
  <c r="S1728" i="1"/>
  <c r="V1728" i="1" s="1"/>
  <c r="U1704" i="1"/>
  <c r="S1704" i="1"/>
  <c r="U1696" i="1"/>
  <c r="S1696" i="1"/>
  <c r="U1688" i="1"/>
  <c r="S1688" i="1"/>
  <c r="U1664" i="1"/>
  <c r="S1664" i="1"/>
  <c r="V1664" i="1" s="1"/>
  <c r="U1656" i="1"/>
  <c r="S1656" i="1"/>
  <c r="U1632" i="1"/>
  <c r="S1632" i="1"/>
  <c r="U1624" i="1"/>
  <c r="S1624" i="1"/>
  <c r="U1600" i="1"/>
  <c r="S1600" i="1"/>
  <c r="V1600" i="1" s="1"/>
  <c r="U1592" i="1"/>
  <c r="S1592" i="1"/>
  <c r="U1568" i="1"/>
  <c r="S1568" i="1"/>
  <c r="U1560" i="1"/>
  <c r="S1560" i="1"/>
  <c r="U1552" i="1"/>
  <c r="S1552" i="1"/>
  <c r="V1552" i="1" s="1"/>
  <c r="U1528" i="1"/>
  <c r="S1528" i="1"/>
  <c r="U1520" i="1"/>
  <c r="S1520" i="1"/>
  <c r="U1496" i="1"/>
  <c r="S1496" i="1"/>
  <c r="U1488" i="1"/>
  <c r="S1488" i="1"/>
  <c r="V1488" i="1" s="1"/>
  <c r="U1456" i="1"/>
  <c r="S1456" i="1"/>
  <c r="U1432" i="1"/>
  <c r="S1432" i="1"/>
  <c r="U1424" i="1"/>
  <c r="S1424" i="1"/>
  <c r="U1416" i="1"/>
  <c r="S1416" i="1"/>
  <c r="V1416" i="1" s="1"/>
  <c r="U1392" i="1"/>
  <c r="S1392" i="1"/>
  <c r="U1376" i="1"/>
  <c r="S1376" i="1"/>
  <c r="U1368" i="1"/>
  <c r="S1368" i="1"/>
  <c r="U1360" i="1"/>
  <c r="S1360" i="1"/>
  <c r="V1360" i="1" s="1"/>
  <c r="U1344" i="1"/>
  <c r="S1344" i="1"/>
  <c r="U1320" i="1"/>
  <c r="S1320" i="1"/>
  <c r="U1312" i="1"/>
  <c r="S1312" i="1"/>
  <c r="U1304" i="1"/>
  <c r="S1304" i="1"/>
  <c r="V1304" i="1" s="1"/>
  <c r="U1296" i="1"/>
  <c r="S1296" i="1"/>
  <c r="U1288" i="1"/>
  <c r="S1288" i="1"/>
  <c r="U1272" i="1"/>
  <c r="S1272" i="1"/>
  <c r="U1248" i="1"/>
  <c r="S1248" i="1"/>
  <c r="V1248" i="1" s="1"/>
  <c r="U1240" i="1"/>
  <c r="S1240" i="1"/>
  <c r="U1224" i="1"/>
  <c r="S1224" i="1"/>
  <c r="U1216" i="1"/>
  <c r="S1216" i="1"/>
  <c r="U1200" i="1"/>
  <c r="S1200" i="1"/>
  <c r="V1200" i="1" s="1"/>
  <c r="U1184" i="1"/>
  <c r="S1184" i="1"/>
  <c r="U1176" i="1"/>
  <c r="S1176" i="1"/>
  <c r="U1168" i="1"/>
  <c r="S1168" i="1"/>
  <c r="U1152" i="1"/>
  <c r="S1152" i="1"/>
  <c r="V1152" i="1" s="1"/>
  <c r="U1144" i="1"/>
  <c r="S1144" i="1"/>
  <c r="U1128" i="1"/>
  <c r="S1128" i="1"/>
  <c r="U1120" i="1"/>
  <c r="S1120" i="1"/>
  <c r="U1112" i="1"/>
  <c r="S1112" i="1"/>
  <c r="V1112" i="1" s="1"/>
  <c r="U1096" i="1"/>
  <c r="S1096" i="1"/>
  <c r="U1080" i="1"/>
  <c r="S1080" i="1"/>
  <c r="U1072" i="1"/>
  <c r="S1072" i="1"/>
  <c r="U1056" i="1"/>
  <c r="S1056" i="1"/>
  <c r="V1056" i="1" s="1"/>
  <c r="U1048" i="1"/>
  <c r="S1048" i="1"/>
  <c r="U1024" i="1"/>
  <c r="S1024" i="1"/>
  <c r="U1008" i="1"/>
  <c r="S1008" i="1"/>
  <c r="U1000" i="1"/>
  <c r="S1000" i="1"/>
  <c r="V1000" i="1" s="1"/>
  <c r="U992" i="1"/>
  <c r="S992" i="1"/>
  <c r="U984" i="1"/>
  <c r="S984" i="1"/>
  <c r="U976" i="1"/>
  <c r="S976" i="1"/>
  <c r="U952" i="1"/>
  <c r="S952" i="1"/>
  <c r="V952" i="1" s="1"/>
  <c r="U928" i="1"/>
  <c r="S928" i="1"/>
  <c r="U904" i="1"/>
  <c r="S904" i="1"/>
  <c r="U880" i="1"/>
  <c r="S880" i="1"/>
  <c r="U864" i="1"/>
  <c r="S864" i="1"/>
  <c r="V864" i="1" s="1"/>
  <c r="U856" i="1"/>
  <c r="S856" i="1"/>
  <c r="U848" i="1"/>
  <c r="S848" i="1"/>
  <c r="U840" i="1"/>
  <c r="S840" i="1"/>
  <c r="U832" i="1"/>
  <c r="S832" i="1"/>
  <c r="V832" i="1" s="1"/>
  <c r="U824" i="1"/>
  <c r="S824" i="1"/>
  <c r="U816" i="1"/>
  <c r="S816" i="1"/>
  <c r="U808" i="1"/>
  <c r="S808" i="1"/>
  <c r="U800" i="1"/>
  <c r="S800" i="1"/>
  <c r="V800" i="1" s="1"/>
  <c r="U792" i="1"/>
  <c r="S792" i="1"/>
  <c r="U784" i="1"/>
  <c r="S784" i="1"/>
  <c r="U776" i="1"/>
  <c r="S776" i="1"/>
  <c r="U768" i="1"/>
  <c r="S768" i="1"/>
  <c r="V768" i="1" s="1"/>
  <c r="U760" i="1"/>
  <c r="S760" i="1"/>
  <c r="U752" i="1"/>
  <c r="S752" i="1"/>
  <c r="U744" i="1"/>
  <c r="S744" i="1"/>
  <c r="U736" i="1"/>
  <c r="S736" i="1"/>
  <c r="V736" i="1" s="1"/>
  <c r="U728" i="1"/>
  <c r="S728" i="1"/>
  <c r="U720" i="1"/>
  <c r="S720" i="1"/>
  <c r="U712" i="1"/>
  <c r="S712" i="1"/>
  <c r="U704" i="1"/>
  <c r="S704" i="1"/>
  <c r="V704" i="1" s="1"/>
  <c r="U696" i="1"/>
  <c r="S696" i="1"/>
  <c r="U688" i="1"/>
  <c r="S688" i="1"/>
  <c r="U680" i="1"/>
  <c r="S680" i="1"/>
  <c r="U672" i="1"/>
  <c r="S672" i="1"/>
  <c r="V672" i="1" s="1"/>
  <c r="U664" i="1"/>
  <c r="S664" i="1"/>
  <c r="U656" i="1"/>
  <c r="S656" i="1"/>
  <c r="U648" i="1"/>
  <c r="S648" i="1"/>
  <c r="U640" i="1"/>
  <c r="S640" i="1"/>
  <c r="V640" i="1" s="1"/>
  <c r="U632" i="1"/>
  <c r="S632" i="1"/>
  <c r="U624" i="1"/>
  <c r="S624" i="1"/>
  <c r="U616" i="1"/>
  <c r="S616" i="1"/>
  <c r="U608" i="1"/>
  <c r="S608" i="1"/>
  <c r="V608" i="1" s="1"/>
  <c r="U600" i="1"/>
  <c r="S600" i="1"/>
  <c r="U592" i="1"/>
  <c r="S592" i="1"/>
  <c r="U584" i="1"/>
  <c r="S584" i="1"/>
  <c r="U576" i="1"/>
  <c r="S576" i="1"/>
  <c r="V576" i="1" s="1"/>
  <c r="U568" i="1"/>
  <c r="S568" i="1"/>
  <c r="U560" i="1"/>
  <c r="S560" i="1"/>
  <c r="U552" i="1"/>
  <c r="S552" i="1"/>
  <c r="U544" i="1"/>
  <c r="S544" i="1"/>
  <c r="V544" i="1" s="1"/>
  <c r="U536" i="1"/>
  <c r="S536" i="1"/>
  <c r="U528" i="1"/>
  <c r="S528" i="1"/>
  <c r="U520" i="1"/>
  <c r="S520" i="1"/>
  <c r="U512" i="1"/>
  <c r="S512" i="1"/>
  <c r="V512" i="1" s="1"/>
  <c r="U504" i="1"/>
  <c r="S504" i="1"/>
  <c r="U496" i="1"/>
  <c r="S496" i="1"/>
  <c r="U488" i="1"/>
  <c r="S488" i="1"/>
  <c r="U480" i="1"/>
  <c r="S480" i="1"/>
  <c r="V480" i="1" s="1"/>
  <c r="U472" i="1"/>
  <c r="S472" i="1"/>
  <c r="U464" i="1"/>
  <c r="S464" i="1"/>
  <c r="U456" i="1"/>
  <c r="S456" i="1"/>
  <c r="U448" i="1"/>
  <c r="S448" i="1"/>
  <c r="V448" i="1" s="1"/>
  <c r="U440" i="1"/>
  <c r="S440" i="1"/>
  <c r="U432" i="1"/>
  <c r="S432" i="1"/>
  <c r="U424" i="1"/>
  <c r="S424" i="1"/>
  <c r="U416" i="1"/>
  <c r="S416" i="1"/>
  <c r="V416" i="1" s="1"/>
  <c r="U408" i="1"/>
  <c r="S408" i="1"/>
  <c r="U400" i="1"/>
  <c r="S400" i="1"/>
  <c r="U392" i="1"/>
  <c r="S392" i="1"/>
  <c r="U384" i="1"/>
  <c r="S384" i="1"/>
  <c r="V384" i="1" s="1"/>
  <c r="U376" i="1"/>
  <c r="S376" i="1"/>
  <c r="U368" i="1"/>
  <c r="S368" i="1"/>
  <c r="U360" i="1"/>
  <c r="S360" i="1"/>
  <c r="U352" i="1"/>
  <c r="S352" i="1"/>
  <c r="V352" i="1" s="1"/>
  <c r="U344" i="1"/>
  <c r="S344" i="1"/>
  <c r="U336" i="1"/>
  <c r="S336" i="1"/>
  <c r="U328" i="1"/>
  <c r="S328" i="1"/>
  <c r="U320" i="1"/>
  <c r="S320" i="1"/>
  <c r="V320" i="1" s="1"/>
  <c r="U312" i="1"/>
  <c r="S312" i="1"/>
  <c r="U304" i="1"/>
  <c r="S304" i="1"/>
  <c r="U296" i="1"/>
  <c r="S296" i="1"/>
  <c r="U280" i="1"/>
  <c r="S280" i="1"/>
  <c r="V280" i="1" s="1"/>
  <c r="U272" i="1"/>
  <c r="S272" i="1"/>
  <c r="U264" i="1"/>
  <c r="S264" i="1"/>
  <c r="U256" i="1"/>
  <c r="S256" i="1"/>
  <c r="U248" i="1"/>
  <c r="S248" i="1"/>
  <c r="V248" i="1" s="1"/>
  <c r="U240" i="1"/>
  <c r="S240" i="1"/>
  <c r="U232" i="1"/>
  <c r="S232" i="1"/>
  <c r="U224" i="1"/>
  <c r="S224" i="1"/>
  <c r="U216" i="1"/>
  <c r="S216" i="1"/>
  <c r="V216" i="1" s="1"/>
  <c r="U208" i="1"/>
  <c r="S208" i="1"/>
  <c r="U200" i="1"/>
  <c r="S200" i="1"/>
  <c r="U192" i="1"/>
  <c r="S192" i="1"/>
  <c r="U184" i="1"/>
  <c r="S184" i="1"/>
  <c r="V184" i="1" s="1"/>
  <c r="U176" i="1"/>
  <c r="S176" i="1"/>
  <c r="U168" i="1"/>
  <c r="S168" i="1"/>
  <c r="U160" i="1"/>
  <c r="S160" i="1"/>
  <c r="U152" i="1"/>
  <c r="S152" i="1"/>
  <c r="V152" i="1" s="1"/>
  <c r="U144" i="1"/>
  <c r="S144" i="1"/>
  <c r="U136" i="1"/>
  <c r="S136" i="1"/>
  <c r="U128" i="1"/>
  <c r="S128" i="1"/>
  <c r="U120" i="1"/>
  <c r="S120" i="1"/>
  <c r="V120" i="1" s="1"/>
  <c r="U112" i="1"/>
  <c r="S112" i="1"/>
  <c r="U104" i="1"/>
  <c r="S104" i="1"/>
  <c r="U96" i="1"/>
  <c r="S96" i="1"/>
  <c r="U88" i="1"/>
  <c r="S88" i="1"/>
  <c r="V88" i="1" s="1"/>
  <c r="U80" i="1"/>
  <c r="S80" i="1"/>
  <c r="U72" i="1"/>
  <c r="S72" i="1"/>
  <c r="U64" i="1"/>
  <c r="S64" i="1"/>
  <c r="U56" i="1"/>
  <c r="S56" i="1"/>
  <c r="V56" i="1" s="1"/>
  <c r="U48" i="1"/>
  <c r="S48" i="1"/>
  <c r="U40" i="1"/>
  <c r="S40" i="1"/>
  <c r="U32" i="1"/>
  <c r="S32" i="1"/>
  <c r="U24" i="1"/>
  <c r="S24" i="1"/>
  <c r="V24" i="1" s="1"/>
  <c r="U16" i="1"/>
  <c r="S16" i="1"/>
  <c r="U3773" i="1"/>
  <c r="S3773" i="1"/>
  <c r="U3629" i="1"/>
  <c r="S3629" i="1"/>
  <c r="U3557" i="1"/>
  <c r="S3557" i="1"/>
  <c r="V3557" i="1" s="1"/>
  <c r="U3330" i="1"/>
  <c r="S3330" i="1"/>
  <c r="U3258" i="1"/>
  <c r="S3258" i="1"/>
  <c r="U3218" i="1"/>
  <c r="S3218" i="1"/>
  <c r="U3165" i="1"/>
  <c r="S3165" i="1"/>
  <c r="V3165" i="1" s="1"/>
  <c r="U3093" i="1"/>
  <c r="S3093" i="1"/>
  <c r="U2989" i="1"/>
  <c r="S2989" i="1"/>
  <c r="U2901" i="1"/>
  <c r="S2901" i="1"/>
  <c r="U2797" i="1"/>
  <c r="S2797" i="1"/>
  <c r="V2797" i="1" s="1"/>
  <c r="U2725" i="1"/>
  <c r="S2725" i="1"/>
  <c r="U2634" i="1"/>
  <c r="S2634" i="1"/>
  <c r="U2546" i="1"/>
  <c r="S2546" i="1"/>
  <c r="U2442" i="1"/>
  <c r="S2442" i="1"/>
  <c r="V2442" i="1" s="1"/>
  <c r="U2317" i="1"/>
  <c r="S2317" i="1"/>
  <c r="U2298" i="1"/>
  <c r="S2298" i="1"/>
  <c r="U2266" i="1"/>
  <c r="S2266" i="1"/>
  <c r="U2245" i="1"/>
  <c r="S2245" i="1"/>
  <c r="V2245" i="1" s="1"/>
  <c r="U2226" i="1"/>
  <c r="S2226" i="1"/>
  <c r="U2013" i="1"/>
  <c r="S2013" i="1"/>
  <c r="U1962" i="1"/>
  <c r="S1962" i="1"/>
  <c r="U1909" i="1"/>
  <c r="S1909" i="1"/>
  <c r="V1909" i="1" s="1"/>
  <c r="U1858" i="1"/>
  <c r="S1858" i="1"/>
  <c r="U1693" i="1"/>
  <c r="S1693" i="1"/>
  <c r="U1589" i="1"/>
  <c r="S1589" i="1"/>
  <c r="U1554" i="1"/>
  <c r="S1554" i="1"/>
  <c r="V1554" i="1" s="1"/>
  <c r="U1429" i="1"/>
  <c r="S1429" i="1"/>
  <c r="U1410" i="1"/>
  <c r="S1410" i="1"/>
  <c r="U1373" i="1"/>
  <c r="S1373" i="1"/>
  <c r="U1269" i="1"/>
  <c r="S1269" i="1"/>
  <c r="V1269" i="1" s="1"/>
  <c r="U1245" i="1"/>
  <c r="S1245" i="1"/>
  <c r="U1090" i="1"/>
  <c r="S1090" i="1"/>
  <c r="U914" i="1"/>
  <c r="S914" i="1"/>
  <c r="U762" i="1"/>
  <c r="S762" i="1"/>
  <c r="V762" i="1" s="1"/>
  <c r="U738" i="1"/>
  <c r="S738" i="1"/>
  <c r="U557" i="1"/>
  <c r="S557" i="1"/>
  <c r="U450" i="1"/>
  <c r="S450" i="1"/>
  <c r="S7663" i="1"/>
  <c r="V7663" i="1" s="1"/>
  <c r="S7370" i="1"/>
  <c r="V7370" i="1" s="1"/>
  <c r="S6423" i="1"/>
  <c r="V6423" i="1" s="1"/>
  <c r="S4714" i="1"/>
  <c r="V4714" i="1" s="1"/>
  <c r="S3730" i="1"/>
  <c r="V3730" i="1" s="1"/>
  <c r="S3200" i="1"/>
  <c r="V3200" i="1" s="1"/>
  <c r="S2647" i="1"/>
  <c r="V2647" i="1" s="1"/>
  <c r="S2020" i="1"/>
  <c r="V2020" i="1" s="1"/>
  <c r="S1467" i="1"/>
  <c r="V1467" i="1" s="1"/>
  <c r="S871" i="1"/>
  <c r="V871" i="1" s="1"/>
  <c r="U8764" i="1"/>
  <c r="S8764" i="1"/>
  <c r="U7684" i="1"/>
  <c r="S7684" i="1"/>
  <c r="U7612" i="1"/>
  <c r="S7612" i="1"/>
  <c r="U7364" i="1"/>
  <c r="S7364" i="1"/>
  <c r="U7100" i="1"/>
  <c r="S7100" i="1"/>
  <c r="U7044" i="1"/>
  <c r="S7044" i="1"/>
  <c r="U6788" i="1"/>
  <c r="S6788" i="1"/>
  <c r="U6716" i="1"/>
  <c r="S6716" i="1"/>
  <c r="U6652" i="1"/>
  <c r="S6652" i="1"/>
  <c r="U6604" i="1"/>
  <c r="S6604" i="1"/>
  <c r="U6148" i="1"/>
  <c r="S6148" i="1"/>
  <c r="U6076" i="1"/>
  <c r="S6076" i="1"/>
  <c r="U5708" i="1"/>
  <c r="S5708" i="1"/>
  <c r="U5508" i="1"/>
  <c r="S5508" i="1"/>
  <c r="U5260" i="1"/>
  <c r="S5260" i="1"/>
  <c r="U5196" i="1"/>
  <c r="S5196" i="1"/>
  <c r="U5060" i="1"/>
  <c r="S5060" i="1"/>
  <c r="U4612" i="1"/>
  <c r="S4612" i="1"/>
  <c r="U4540" i="1"/>
  <c r="S4540" i="1"/>
  <c r="U4236" i="1"/>
  <c r="S4236" i="1"/>
  <c r="U4092" i="1"/>
  <c r="S4092" i="1"/>
  <c r="U3916" i="1"/>
  <c r="S3916" i="1"/>
  <c r="U3852" i="1"/>
  <c r="S3852" i="1"/>
  <c r="U3716" i="1"/>
  <c r="S3716" i="1"/>
  <c r="U3660" i="1"/>
  <c r="S3660" i="1"/>
  <c r="U3596" i="1"/>
  <c r="S3596" i="1"/>
  <c r="U3540" i="1"/>
  <c r="S3540" i="1"/>
  <c r="U3308" i="1"/>
  <c r="S3308" i="1"/>
  <c r="U3212" i="1"/>
  <c r="S3212" i="1"/>
  <c r="U3124" i="1"/>
  <c r="S3124" i="1"/>
  <c r="U3044" i="1"/>
  <c r="S3044" i="1"/>
  <c r="U2972" i="1"/>
  <c r="S2972" i="1"/>
  <c r="U2900" i="1"/>
  <c r="S2900" i="1"/>
  <c r="U2772" i="1"/>
  <c r="S2772" i="1"/>
  <c r="U2700" i="1"/>
  <c r="S2700" i="1"/>
  <c r="U2636" i="1"/>
  <c r="S2636" i="1"/>
  <c r="U2524" i="1"/>
  <c r="S2524" i="1"/>
  <c r="U2460" i="1"/>
  <c r="S2460" i="1"/>
  <c r="U2396" i="1"/>
  <c r="S2396" i="1"/>
  <c r="U2356" i="1"/>
  <c r="S2356" i="1"/>
  <c r="U2148" i="1"/>
  <c r="S2148" i="1"/>
  <c r="U1676" i="1"/>
  <c r="S1676" i="1"/>
  <c r="U1636" i="1"/>
  <c r="S1636" i="1"/>
  <c r="U1460" i="1"/>
  <c r="S1460" i="1"/>
  <c r="U1404" i="1"/>
  <c r="S1404" i="1"/>
  <c r="U1340" i="1"/>
  <c r="S1340" i="1"/>
  <c r="U1300" i="1"/>
  <c r="S1300" i="1"/>
  <c r="U1252" i="1"/>
  <c r="S1252" i="1"/>
  <c r="U1212" i="1"/>
  <c r="S1212" i="1"/>
  <c r="U1148" i="1"/>
  <c r="S1148" i="1"/>
  <c r="U1084" i="1"/>
  <c r="S1084" i="1"/>
  <c r="U1012" i="1"/>
  <c r="S1012" i="1"/>
  <c r="U964" i="1"/>
  <c r="S964" i="1"/>
  <c r="U772" i="1"/>
  <c r="S772" i="1"/>
  <c r="U700" i="1"/>
  <c r="S700" i="1"/>
  <c r="U628" i="1"/>
  <c r="S628" i="1"/>
  <c r="U516" i="1"/>
  <c r="S516" i="1"/>
  <c r="U460" i="1"/>
  <c r="S460" i="1"/>
  <c r="U404" i="1"/>
  <c r="S404" i="1"/>
  <c r="U380" i="1"/>
  <c r="S380" i="1"/>
  <c r="U332" i="1"/>
  <c r="S332" i="1"/>
  <c r="U156" i="1"/>
  <c r="S156" i="1"/>
  <c r="U100" i="1"/>
  <c r="S100" i="1"/>
  <c r="U28" i="1"/>
  <c r="S28" i="1"/>
  <c r="U8731" i="1"/>
  <c r="S8731" i="1"/>
  <c r="U8657" i="1"/>
  <c r="S8657" i="1"/>
  <c r="U8595" i="1"/>
  <c r="S8595" i="1"/>
  <c r="U8521" i="1"/>
  <c r="S8521" i="1"/>
  <c r="U8385" i="1"/>
  <c r="S8385" i="1"/>
  <c r="U8323" i="1"/>
  <c r="S8323" i="1"/>
  <c r="U8271" i="1"/>
  <c r="S8271" i="1"/>
  <c r="U8219" i="1"/>
  <c r="S8219" i="1"/>
  <c r="U7971" i="1"/>
  <c r="S7971" i="1"/>
  <c r="U7811" i="1"/>
  <c r="S7811" i="1"/>
  <c r="U7763" i="1"/>
  <c r="S7763" i="1"/>
  <c r="U7715" i="1"/>
  <c r="S7715" i="1"/>
  <c r="U7616" i="1"/>
  <c r="S7616" i="1"/>
  <c r="U7543" i="1"/>
  <c r="S7543" i="1"/>
  <c r="U7247" i="1"/>
  <c r="S7247" i="1"/>
  <c r="U6955" i="1"/>
  <c r="S6955" i="1"/>
  <c r="U6849" i="1"/>
  <c r="S6849" i="1"/>
  <c r="U6776" i="1"/>
  <c r="S6776" i="1"/>
  <c r="U6719" i="1"/>
  <c r="S6719" i="1"/>
  <c r="U6471" i="1"/>
  <c r="S6471" i="1"/>
  <c r="U6163" i="1"/>
  <c r="S6163" i="1"/>
  <c r="U6089" i="1"/>
  <c r="S6089" i="1"/>
  <c r="U6016" i="1"/>
  <c r="S6016" i="1"/>
  <c r="U5943" i="1"/>
  <c r="S5943" i="1"/>
  <c r="U5667" i="1"/>
  <c r="S5667" i="1"/>
  <c r="U5520" i="1"/>
  <c r="S5520" i="1"/>
  <c r="U5387" i="1"/>
  <c r="S5387" i="1"/>
  <c r="U5345" i="1"/>
  <c r="S5345" i="1"/>
  <c r="U5272" i="1"/>
  <c r="S5272" i="1"/>
  <c r="U5139" i="1"/>
  <c r="S5139" i="1"/>
  <c r="U5081" i="1"/>
  <c r="S5081" i="1"/>
  <c r="U5008" i="1"/>
  <c r="S5008" i="1"/>
  <c r="U4935" i="1"/>
  <c r="S4935" i="1"/>
  <c r="U4833" i="1"/>
  <c r="S4833" i="1"/>
  <c r="U4627" i="1"/>
  <c r="S4627" i="1"/>
  <c r="U4379" i="1"/>
  <c r="S4379" i="1"/>
  <c r="U4321" i="1"/>
  <c r="S4321" i="1"/>
  <c r="U4232" i="1"/>
  <c r="S4232" i="1"/>
  <c r="U4159" i="1"/>
  <c r="S4159" i="1"/>
  <c r="U4011" i="1"/>
  <c r="S4011" i="1"/>
  <c r="U3921" i="1"/>
  <c r="S3921" i="1"/>
  <c r="U3831" i="1"/>
  <c r="S3831" i="1"/>
  <c r="U3745" i="1"/>
  <c r="S3745" i="1"/>
  <c r="U3675" i="1"/>
  <c r="S3675" i="1"/>
  <c r="U3603" i="1"/>
  <c r="S3603" i="1"/>
  <c r="U3481" i="1"/>
  <c r="S3481" i="1"/>
  <c r="U3354" i="1"/>
  <c r="S3354" i="1"/>
  <c r="U3267" i="1"/>
  <c r="S3267" i="1"/>
  <c r="U3194" i="1"/>
  <c r="S3194" i="1"/>
  <c r="U3018" i="1"/>
  <c r="S3018" i="1"/>
  <c r="U2839" i="1"/>
  <c r="S2839" i="1"/>
  <c r="U2589" i="1"/>
  <c r="S2589" i="1"/>
  <c r="U2504" i="1"/>
  <c r="S2504" i="1"/>
  <c r="U2413" i="1"/>
  <c r="S2413" i="1"/>
  <c r="U2202" i="1"/>
  <c r="S2202" i="1"/>
  <c r="U2096" i="1"/>
  <c r="S2096" i="1"/>
  <c r="U1879" i="1"/>
  <c r="S1879" i="1"/>
  <c r="U1703" i="1"/>
  <c r="S1703" i="1"/>
  <c r="U1504" i="1"/>
  <c r="S1504" i="1"/>
  <c r="U1384" i="1"/>
  <c r="S1384" i="1"/>
  <c r="U1279" i="1"/>
  <c r="S1279" i="1"/>
  <c r="U925" i="1"/>
  <c r="S925" i="1"/>
  <c r="U666" i="1"/>
  <c r="S666" i="1"/>
  <c r="U487" i="1"/>
  <c r="S487" i="1"/>
  <c r="U250" i="1"/>
  <c r="S250" i="1"/>
  <c r="U109" i="1"/>
  <c r="S109" i="1"/>
  <c r="U7091" i="1"/>
  <c r="S7091" i="1"/>
  <c r="V7091" i="1" s="1"/>
  <c r="U8727" i="1"/>
  <c r="S8727" i="1"/>
  <c r="U8663" i="1"/>
  <c r="S8663" i="1"/>
  <c r="U8599" i="1"/>
  <c r="S8599" i="1"/>
  <c r="U8535" i="1"/>
  <c r="S8535" i="1"/>
  <c r="U8471" i="1"/>
  <c r="S8471" i="1"/>
  <c r="U8407" i="1"/>
  <c r="S8407" i="1"/>
  <c r="U8343" i="1"/>
  <c r="S8343" i="1"/>
  <c r="U8279" i="1"/>
  <c r="S8279" i="1"/>
  <c r="U8215" i="1"/>
  <c r="S8215" i="1"/>
  <c r="U8151" i="1"/>
  <c r="S8151" i="1"/>
  <c r="U8095" i="1"/>
  <c r="S8095" i="1"/>
  <c r="U8087" i="1"/>
  <c r="S8087" i="1"/>
  <c r="U8031" i="1"/>
  <c r="S8031" i="1"/>
  <c r="U8023" i="1"/>
  <c r="S8023" i="1"/>
  <c r="U7967" i="1"/>
  <c r="S7967" i="1"/>
  <c r="U7959" i="1"/>
  <c r="S7959" i="1"/>
  <c r="U7903" i="1"/>
  <c r="S7903" i="1"/>
  <c r="U7895" i="1"/>
  <c r="S7895" i="1"/>
  <c r="U7839" i="1"/>
  <c r="S7839" i="1"/>
  <c r="U7831" i="1"/>
  <c r="S7831" i="1"/>
  <c r="U7775" i="1"/>
  <c r="S7775" i="1"/>
  <c r="U7767" i="1"/>
  <c r="S7767" i="1"/>
  <c r="U7711" i="1"/>
  <c r="S7711" i="1"/>
  <c r="U7703" i="1"/>
  <c r="S7703" i="1"/>
  <c r="U7647" i="1"/>
  <c r="S7647" i="1"/>
  <c r="U7639" i="1"/>
  <c r="S7639" i="1"/>
  <c r="U7583" i="1"/>
  <c r="S7583" i="1"/>
  <c r="U7575" i="1"/>
  <c r="S7575" i="1"/>
  <c r="U7519" i="1"/>
  <c r="S7519" i="1"/>
  <c r="U7511" i="1"/>
  <c r="S7511" i="1"/>
  <c r="U7455" i="1"/>
  <c r="S7455" i="1"/>
  <c r="U7447" i="1"/>
  <c r="S7447" i="1"/>
  <c r="U7399" i="1"/>
  <c r="S7399" i="1"/>
  <c r="U7391" i="1"/>
  <c r="S7391" i="1"/>
  <c r="U7383" i="1"/>
  <c r="S7383" i="1"/>
  <c r="U7335" i="1"/>
  <c r="S7335" i="1"/>
  <c r="U7327" i="1"/>
  <c r="S7327" i="1"/>
  <c r="U7319" i="1"/>
  <c r="S7319" i="1"/>
  <c r="U7271" i="1"/>
  <c r="S7271" i="1"/>
  <c r="U7263" i="1"/>
  <c r="S7263" i="1"/>
  <c r="U7255" i="1"/>
  <c r="S7255" i="1"/>
  <c r="U7207" i="1"/>
  <c r="S7207" i="1"/>
  <c r="U7199" i="1"/>
  <c r="S7199" i="1"/>
  <c r="U7191" i="1"/>
  <c r="S7191" i="1"/>
  <c r="U7143" i="1"/>
  <c r="S7143" i="1"/>
  <c r="U7135" i="1"/>
  <c r="S7135" i="1"/>
  <c r="U7127" i="1"/>
  <c r="S7127" i="1"/>
  <c r="U7079" i="1"/>
  <c r="S7079" i="1"/>
  <c r="U7071" i="1"/>
  <c r="S7071" i="1"/>
  <c r="U7015" i="1"/>
  <c r="S7015" i="1"/>
  <c r="U7007" i="1"/>
  <c r="S7007" i="1"/>
  <c r="U6999" i="1"/>
  <c r="S6999" i="1"/>
  <c r="U6951" i="1"/>
  <c r="S6951" i="1"/>
  <c r="U6943" i="1"/>
  <c r="S6943" i="1"/>
  <c r="U6935" i="1"/>
  <c r="S6935" i="1"/>
  <c r="U6879" i="1"/>
  <c r="S6879" i="1"/>
  <c r="U6871" i="1"/>
  <c r="S6871" i="1"/>
  <c r="U6823" i="1"/>
  <c r="S6823" i="1"/>
  <c r="U6815" i="1"/>
  <c r="S6815" i="1"/>
  <c r="U6807" i="1"/>
  <c r="S6807" i="1"/>
  <c r="U6759" i="1"/>
  <c r="S6759" i="1"/>
  <c r="U6751" i="1"/>
  <c r="S6751" i="1"/>
  <c r="U6743" i="1"/>
  <c r="S6743" i="1"/>
  <c r="U6695" i="1"/>
  <c r="S6695" i="1"/>
  <c r="U6687" i="1"/>
  <c r="S6687" i="1"/>
  <c r="U6631" i="1"/>
  <c r="S6631" i="1"/>
  <c r="U6623" i="1"/>
  <c r="S6623" i="1"/>
  <c r="U6615" i="1"/>
  <c r="S6615" i="1"/>
  <c r="U6567" i="1"/>
  <c r="S6567" i="1"/>
  <c r="U6559" i="1"/>
  <c r="S6559" i="1"/>
  <c r="U6551" i="1"/>
  <c r="S6551" i="1"/>
  <c r="U6503" i="1"/>
  <c r="S6503" i="1"/>
  <c r="U6495" i="1"/>
  <c r="S6495" i="1"/>
  <c r="U6487" i="1"/>
  <c r="S6487" i="1"/>
  <c r="U6439" i="1"/>
  <c r="S6439" i="1"/>
  <c r="U6431" i="1"/>
  <c r="S6431" i="1"/>
  <c r="U6375" i="1"/>
  <c r="S6375" i="1"/>
  <c r="U6367" i="1"/>
  <c r="S6367" i="1"/>
  <c r="U6359" i="1"/>
  <c r="S6359" i="1"/>
  <c r="U6311" i="1"/>
  <c r="S6311" i="1"/>
  <c r="U6303" i="1"/>
  <c r="S6303" i="1"/>
  <c r="U6295" i="1"/>
  <c r="S6295" i="1"/>
  <c r="U6247" i="1"/>
  <c r="S6247" i="1"/>
  <c r="U6239" i="1"/>
  <c r="S6239" i="1"/>
  <c r="U6231" i="1"/>
  <c r="S6231" i="1"/>
  <c r="U6183" i="1"/>
  <c r="S6183" i="1"/>
  <c r="U6175" i="1"/>
  <c r="S6175" i="1"/>
  <c r="U6167" i="1"/>
  <c r="S6167" i="1"/>
  <c r="U6119" i="1"/>
  <c r="S6119" i="1"/>
  <c r="U6111" i="1"/>
  <c r="S6111" i="1"/>
  <c r="U6103" i="1"/>
  <c r="S6103" i="1"/>
  <c r="U6055" i="1"/>
  <c r="S6055" i="1"/>
  <c r="U6047" i="1"/>
  <c r="S6047" i="1"/>
  <c r="U6039" i="1"/>
  <c r="S6039" i="1"/>
  <c r="U5991" i="1"/>
  <c r="S5991" i="1"/>
  <c r="U5983" i="1"/>
  <c r="S5983" i="1"/>
  <c r="U5975" i="1"/>
  <c r="S5975" i="1"/>
  <c r="U5927" i="1"/>
  <c r="S5927" i="1"/>
  <c r="U5919" i="1"/>
  <c r="S5919" i="1"/>
  <c r="U5911" i="1"/>
  <c r="S5911" i="1"/>
  <c r="U5863" i="1"/>
  <c r="S5863" i="1"/>
  <c r="U5855" i="1"/>
  <c r="S5855" i="1"/>
  <c r="U5799" i="1"/>
  <c r="S5799" i="1"/>
  <c r="U5791" i="1"/>
  <c r="S5791" i="1"/>
  <c r="U5783" i="1"/>
  <c r="S5783" i="1"/>
  <c r="U5735" i="1"/>
  <c r="S5735" i="1"/>
  <c r="U5727" i="1"/>
  <c r="S5727" i="1"/>
  <c r="U5719" i="1"/>
  <c r="S5719" i="1"/>
  <c r="U5671" i="1"/>
  <c r="S5671" i="1"/>
  <c r="U5663" i="1"/>
  <c r="S5663" i="1"/>
  <c r="U5655" i="1"/>
  <c r="S5655" i="1"/>
  <c r="U5607" i="1"/>
  <c r="S5607" i="1"/>
  <c r="U5599" i="1"/>
  <c r="S5599" i="1"/>
  <c r="U5591" i="1"/>
  <c r="S5591" i="1"/>
  <c r="U5543" i="1"/>
  <c r="S5543" i="1"/>
  <c r="U5535" i="1"/>
  <c r="S5535" i="1"/>
  <c r="U5527" i="1"/>
  <c r="S5527" i="1"/>
  <c r="U5479" i="1"/>
  <c r="S5479" i="1"/>
  <c r="U5471" i="1"/>
  <c r="S5471" i="1"/>
  <c r="U5463" i="1"/>
  <c r="S5463" i="1"/>
  <c r="U5415" i="1"/>
  <c r="S5415" i="1"/>
  <c r="U5407" i="1"/>
  <c r="S5407" i="1"/>
  <c r="U5399" i="1"/>
  <c r="S5399" i="1"/>
  <c r="U5351" i="1"/>
  <c r="S5351" i="1"/>
  <c r="U5343" i="1"/>
  <c r="S5343" i="1"/>
  <c r="U5335" i="1"/>
  <c r="S5335" i="1"/>
  <c r="U5287" i="1"/>
  <c r="S5287" i="1"/>
  <c r="U5279" i="1"/>
  <c r="S5279" i="1"/>
  <c r="U5271" i="1"/>
  <c r="S5271" i="1"/>
  <c r="U5223" i="1"/>
  <c r="S5223" i="1"/>
  <c r="U5215" i="1"/>
  <c r="S5215" i="1"/>
  <c r="U5207" i="1"/>
  <c r="S5207" i="1"/>
  <c r="U5159" i="1"/>
  <c r="S5159" i="1"/>
  <c r="U5151" i="1"/>
  <c r="S5151" i="1"/>
  <c r="U5143" i="1"/>
  <c r="S5143" i="1"/>
  <c r="U5095" i="1"/>
  <c r="S5095" i="1"/>
  <c r="U5087" i="1"/>
  <c r="S5087" i="1"/>
  <c r="U5079" i="1"/>
  <c r="S5079" i="1"/>
  <c r="U5031" i="1"/>
  <c r="S5031" i="1"/>
  <c r="U5023" i="1"/>
  <c r="S5023" i="1"/>
  <c r="U5015" i="1"/>
  <c r="S5015" i="1"/>
  <c r="U4967" i="1"/>
  <c r="S4967" i="1"/>
  <c r="U4959" i="1"/>
  <c r="S4959" i="1"/>
  <c r="U4951" i="1"/>
  <c r="S4951" i="1"/>
  <c r="U4903" i="1"/>
  <c r="S4903" i="1"/>
  <c r="U4895" i="1"/>
  <c r="S4895" i="1"/>
  <c r="U4887" i="1"/>
  <c r="S4887" i="1"/>
  <c r="U4839" i="1"/>
  <c r="S4839" i="1"/>
  <c r="U4831" i="1"/>
  <c r="S4831" i="1"/>
  <c r="U4823" i="1"/>
  <c r="S4823" i="1"/>
  <c r="U4775" i="1"/>
  <c r="S4775" i="1"/>
  <c r="U4767" i="1"/>
  <c r="S4767" i="1"/>
  <c r="U4759" i="1"/>
  <c r="S4759" i="1"/>
  <c r="U4711" i="1"/>
  <c r="S4711" i="1"/>
  <c r="U4703" i="1"/>
  <c r="S4703" i="1"/>
  <c r="U4695" i="1"/>
  <c r="S4695" i="1"/>
  <c r="U4647" i="1"/>
  <c r="S4647" i="1"/>
  <c r="U4639" i="1"/>
  <c r="S4639" i="1"/>
  <c r="U4631" i="1"/>
  <c r="S4631" i="1"/>
  <c r="U4583" i="1"/>
  <c r="S4583" i="1"/>
  <c r="U4575" i="1"/>
  <c r="S4575" i="1"/>
  <c r="U4567" i="1"/>
  <c r="S4567" i="1"/>
  <c r="U4519" i="1"/>
  <c r="S4519" i="1"/>
  <c r="U4511" i="1"/>
  <c r="S4511" i="1"/>
  <c r="U4503" i="1"/>
  <c r="S4503" i="1"/>
  <c r="U4455" i="1"/>
  <c r="S4455" i="1"/>
  <c r="U4447" i="1"/>
  <c r="S4447" i="1"/>
  <c r="U4439" i="1"/>
  <c r="S4439" i="1"/>
  <c r="U4391" i="1"/>
  <c r="S4391" i="1"/>
  <c r="U4383" i="1"/>
  <c r="S4383" i="1"/>
  <c r="U4375" i="1"/>
  <c r="S4375" i="1"/>
  <c r="U4327" i="1"/>
  <c r="S4327" i="1"/>
  <c r="U4319" i="1"/>
  <c r="S4319" i="1"/>
  <c r="U4311" i="1"/>
  <c r="S4311" i="1"/>
  <c r="U4263" i="1"/>
  <c r="S4263" i="1"/>
  <c r="U4255" i="1"/>
  <c r="S4255" i="1"/>
  <c r="U4247" i="1"/>
  <c r="S4247" i="1"/>
  <c r="U4199" i="1"/>
  <c r="S4199" i="1"/>
  <c r="U4191" i="1"/>
  <c r="S4191" i="1"/>
  <c r="U4183" i="1"/>
  <c r="S4183" i="1"/>
  <c r="U4135" i="1"/>
  <c r="S4135" i="1"/>
  <c r="U4127" i="1"/>
  <c r="S4127" i="1"/>
  <c r="U4119" i="1"/>
  <c r="S4119" i="1"/>
  <c r="U4071" i="1"/>
  <c r="S4071" i="1"/>
  <c r="U4063" i="1"/>
  <c r="S4063" i="1"/>
  <c r="U4055" i="1"/>
  <c r="S4055" i="1"/>
  <c r="U4015" i="1"/>
  <c r="S4015" i="1"/>
  <c r="U3999" i="1"/>
  <c r="S3999" i="1"/>
  <c r="U3991" i="1"/>
  <c r="S3991" i="1"/>
  <c r="U3951" i="1"/>
  <c r="S3951" i="1"/>
  <c r="U3943" i="1"/>
  <c r="S3943" i="1"/>
  <c r="U3935" i="1"/>
  <c r="S3935" i="1"/>
  <c r="U3927" i="1"/>
  <c r="S3927" i="1"/>
  <c r="U3887" i="1"/>
  <c r="S3887" i="1"/>
  <c r="U3879" i="1"/>
  <c r="S3879" i="1"/>
  <c r="U3871" i="1"/>
  <c r="S3871" i="1"/>
  <c r="U3863" i="1"/>
  <c r="S3863" i="1"/>
  <c r="U3823" i="1"/>
  <c r="S3823" i="1"/>
  <c r="U3815" i="1"/>
  <c r="S3815" i="1"/>
  <c r="U3807" i="1"/>
  <c r="S3807" i="1"/>
  <c r="U3799" i="1"/>
  <c r="S3799" i="1"/>
  <c r="U3759" i="1"/>
  <c r="S3759" i="1"/>
  <c r="U3751" i="1"/>
  <c r="S3751" i="1"/>
  <c r="U3743" i="1"/>
  <c r="S3743" i="1"/>
  <c r="U3735" i="1"/>
  <c r="S3735" i="1"/>
  <c r="U3695" i="1"/>
  <c r="S3695" i="1"/>
  <c r="U3687" i="1"/>
  <c r="S3687" i="1"/>
  <c r="U3679" i="1"/>
  <c r="S3679" i="1"/>
  <c r="U3671" i="1"/>
  <c r="S3671" i="1"/>
  <c r="U3631" i="1"/>
  <c r="S3631" i="1"/>
  <c r="U3623" i="1"/>
  <c r="S3623" i="1"/>
  <c r="U3615" i="1"/>
  <c r="S3615" i="1"/>
  <c r="U3607" i="1"/>
  <c r="S3607" i="1"/>
  <c r="U3567" i="1"/>
  <c r="S3567" i="1"/>
  <c r="U3559" i="1"/>
  <c r="S3559" i="1"/>
  <c r="U3551" i="1"/>
  <c r="S3551" i="1"/>
  <c r="U3543" i="1"/>
  <c r="S3543" i="1"/>
  <c r="U3503" i="1"/>
  <c r="S3503" i="1"/>
  <c r="U3495" i="1"/>
  <c r="S3495" i="1"/>
  <c r="U3487" i="1"/>
  <c r="S3487" i="1"/>
  <c r="U3479" i="1"/>
  <c r="S3479" i="1"/>
  <c r="U3439" i="1"/>
  <c r="S3439" i="1"/>
  <c r="U3431" i="1"/>
  <c r="S3431" i="1"/>
  <c r="U3423" i="1"/>
  <c r="S3423" i="1"/>
  <c r="U3415" i="1"/>
  <c r="S3415" i="1"/>
  <c r="U3375" i="1"/>
  <c r="S3375" i="1"/>
  <c r="U3367" i="1"/>
  <c r="S3367" i="1"/>
  <c r="U3359" i="1"/>
  <c r="S3359" i="1"/>
  <c r="U3343" i="1"/>
  <c r="S3343" i="1"/>
  <c r="U3335" i="1"/>
  <c r="S3335" i="1"/>
  <c r="U3327" i="1"/>
  <c r="S3327" i="1"/>
  <c r="U3303" i="1"/>
  <c r="S3303" i="1"/>
  <c r="U3295" i="1"/>
  <c r="S3295" i="1"/>
  <c r="U3279" i="1"/>
  <c r="S3279" i="1"/>
  <c r="U3263" i="1"/>
  <c r="S3263" i="1"/>
  <c r="U3255" i="1"/>
  <c r="S3255" i="1"/>
  <c r="U3231" i="1"/>
  <c r="S3231" i="1"/>
  <c r="U3223" i="1"/>
  <c r="S3223" i="1"/>
  <c r="U3215" i="1"/>
  <c r="S3215" i="1"/>
  <c r="U3199" i="1"/>
  <c r="S3199" i="1"/>
  <c r="U3191" i="1"/>
  <c r="S3191" i="1"/>
  <c r="U3167" i="1"/>
  <c r="S3167" i="1"/>
  <c r="U3159" i="1"/>
  <c r="S3159" i="1"/>
  <c r="U3151" i="1"/>
  <c r="S3151" i="1"/>
  <c r="U3127" i="1"/>
  <c r="S3127" i="1"/>
  <c r="U3119" i="1"/>
  <c r="S3119" i="1"/>
  <c r="U3095" i="1"/>
  <c r="S3095" i="1"/>
  <c r="U3087" i="1"/>
  <c r="S3087" i="1"/>
  <c r="U3063" i="1"/>
  <c r="S3063" i="1"/>
  <c r="U3055" i="1"/>
  <c r="S3055" i="1"/>
  <c r="U3031" i="1"/>
  <c r="S3031" i="1"/>
  <c r="U3023" i="1"/>
  <c r="S3023" i="1"/>
  <c r="U3015" i="1"/>
  <c r="S3015" i="1"/>
  <c r="U2991" i="1"/>
  <c r="S2991" i="1"/>
  <c r="U2983" i="1"/>
  <c r="S2983" i="1"/>
  <c r="U2959" i="1"/>
  <c r="S2959" i="1"/>
  <c r="U2951" i="1"/>
  <c r="S2951" i="1"/>
  <c r="U2895" i="1"/>
  <c r="S2895" i="1"/>
  <c r="U2887" i="1"/>
  <c r="S2887" i="1"/>
  <c r="U2879" i="1"/>
  <c r="S2879" i="1"/>
  <c r="U2855" i="1"/>
  <c r="S2855" i="1"/>
  <c r="U2847" i="1"/>
  <c r="S2847" i="1"/>
  <c r="U2831" i="1"/>
  <c r="S2831" i="1"/>
  <c r="U2823" i="1"/>
  <c r="S2823" i="1"/>
  <c r="U2815" i="1"/>
  <c r="S2815" i="1"/>
  <c r="U2791" i="1"/>
  <c r="S2791" i="1"/>
  <c r="U2783" i="1"/>
  <c r="S2783" i="1"/>
  <c r="U2767" i="1"/>
  <c r="S2767" i="1"/>
  <c r="U2751" i="1"/>
  <c r="S2751" i="1"/>
  <c r="U2743" i="1"/>
  <c r="S2743" i="1"/>
  <c r="U2719" i="1"/>
  <c r="S2719" i="1"/>
  <c r="U2711" i="1"/>
  <c r="S2711" i="1"/>
  <c r="U2703" i="1"/>
  <c r="S2703" i="1"/>
  <c r="U2687" i="1"/>
  <c r="S2687" i="1"/>
  <c r="U2679" i="1"/>
  <c r="S2679" i="1"/>
  <c r="U2655" i="1"/>
  <c r="S2655" i="1"/>
  <c r="U2639" i="1"/>
  <c r="S2639" i="1"/>
  <c r="U2615" i="1"/>
  <c r="S2615" i="1"/>
  <c r="U2607" i="1"/>
  <c r="S2607" i="1"/>
  <c r="U2583" i="1"/>
  <c r="S2583" i="1"/>
  <c r="U2575" i="1"/>
  <c r="S2575" i="1"/>
  <c r="U2551" i="1"/>
  <c r="S2551" i="1"/>
  <c r="U2543" i="1"/>
  <c r="S2543" i="1"/>
  <c r="U2519" i="1"/>
  <c r="S2519" i="1"/>
  <c r="U2511" i="1"/>
  <c r="S2511" i="1"/>
  <c r="U2503" i="1"/>
  <c r="S2503" i="1"/>
  <c r="U2479" i="1"/>
  <c r="S2479" i="1"/>
  <c r="U2471" i="1"/>
  <c r="S2471" i="1"/>
  <c r="U2447" i="1"/>
  <c r="S2447" i="1"/>
  <c r="U2439" i="1"/>
  <c r="S2439" i="1"/>
  <c r="U2415" i="1"/>
  <c r="S2415" i="1"/>
  <c r="U2407" i="1"/>
  <c r="S2407" i="1"/>
  <c r="U2383" i="1"/>
  <c r="S2383" i="1"/>
  <c r="U2367" i="1"/>
  <c r="S2367" i="1"/>
  <c r="U2343" i="1"/>
  <c r="S2343" i="1"/>
  <c r="U2335" i="1"/>
  <c r="S2335" i="1"/>
  <c r="U2319" i="1"/>
  <c r="S2319" i="1"/>
  <c r="U2311" i="1"/>
  <c r="S2311" i="1"/>
  <c r="U2303" i="1"/>
  <c r="S2303" i="1"/>
  <c r="U2279" i="1"/>
  <c r="S2279" i="1"/>
  <c r="U2271" i="1"/>
  <c r="S2271" i="1"/>
  <c r="U2255" i="1"/>
  <c r="S2255" i="1"/>
  <c r="U2239" i="1"/>
  <c r="S2239" i="1"/>
  <c r="U2231" i="1"/>
  <c r="S2231" i="1"/>
  <c r="U2207" i="1"/>
  <c r="S2207" i="1"/>
  <c r="U2199" i="1"/>
  <c r="S2199" i="1"/>
  <c r="U2191" i="1"/>
  <c r="S2191" i="1"/>
  <c r="U2175" i="1"/>
  <c r="S2175" i="1"/>
  <c r="U2167" i="1"/>
  <c r="S2167" i="1"/>
  <c r="U2143" i="1"/>
  <c r="S2143" i="1"/>
  <c r="U2135" i="1"/>
  <c r="S2135" i="1"/>
  <c r="U2127" i="1"/>
  <c r="S2127" i="1"/>
  <c r="U2095" i="1"/>
  <c r="S2095" i="1"/>
  <c r="U2071" i="1"/>
  <c r="S2071" i="1"/>
  <c r="U2063" i="1"/>
  <c r="S2063" i="1"/>
  <c r="U2039" i="1"/>
  <c r="S2039" i="1"/>
  <c r="U2031" i="1"/>
  <c r="S2031" i="1"/>
  <c r="U2007" i="1"/>
  <c r="S2007" i="1"/>
  <c r="U1999" i="1"/>
  <c r="S1999" i="1"/>
  <c r="U1991" i="1"/>
  <c r="S1991" i="1"/>
  <c r="U1967" i="1"/>
  <c r="S1967" i="1"/>
  <c r="U1959" i="1"/>
  <c r="S1959" i="1"/>
  <c r="U1935" i="1"/>
  <c r="S1935" i="1"/>
  <c r="U1927" i="1"/>
  <c r="S1927" i="1"/>
  <c r="U1903" i="1"/>
  <c r="S1903" i="1"/>
  <c r="U1895" i="1"/>
  <c r="S1895" i="1"/>
  <c r="U1871" i="1"/>
  <c r="S1871" i="1"/>
  <c r="U1863" i="1"/>
  <c r="S1863" i="1"/>
  <c r="U1855" i="1"/>
  <c r="S1855" i="1"/>
  <c r="U1831" i="1"/>
  <c r="S1831" i="1"/>
  <c r="U1823" i="1"/>
  <c r="S1823" i="1"/>
  <c r="U1807" i="1"/>
  <c r="S1807" i="1"/>
  <c r="U1799" i="1"/>
  <c r="S1799" i="1"/>
  <c r="U1791" i="1"/>
  <c r="S1791" i="1"/>
  <c r="U1767" i="1"/>
  <c r="S1767" i="1"/>
  <c r="U1759" i="1"/>
  <c r="S1759" i="1"/>
  <c r="U1743" i="1"/>
  <c r="S1743" i="1"/>
  <c r="U1727" i="1"/>
  <c r="S1727" i="1"/>
  <c r="U1719" i="1"/>
  <c r="S1719" i="1"/>
  <c r="U1695" i="1"/>
  <c r="S1695" i="1"/>
  <c r="U1687" i="1"/>
  <c r="S1687" i="1"/>
  <c r="U1679" i="1"/>
  <c r="S1679" i="1"/>
  <c r="U1663" i="1"/>
  <c r="S1663" i="1"/>
  <c r="U1655" i="1"/>
  <c r="S1655" i="1"/>
  <c r="U1631" i="1"/>
  <c r="S1631" i="1"/>
  <c r="U1623" i="1"/>
  <c r="S1623" i="1"/>
  <c r="U1615" i="1"/>
  <c r="S1615" i="1"/>
  <c r="U1591" i="1"/>
  <c r="S1591" i="1"/>
  <c r="U1583" i="1"/>
  <c r="S1583" i="1"/>
  <c r="U1559" i="1"/>
  <c r="S1559" i="1"/>
  <c r="U1551" i="1"/>
  <c r="S1551" i="1"/>
  <c r="U1527" i="1"/>
  <c r="S1527" i="1"/>
  <c r="U1519" i="1"/>
  <c r="S1519" i="1"/>
  <c r="U1495" i="1"/>
  <c r="S1495" i="1"/>
  <c r="U1487" i="1"/>
  <c r="S1487" i="1"/>
  <c r="U1479" i="1"/>
  <c r="S1479" i="1"/>
  <c r="U1455" i="1"/>
  <c r="S1455" i="1"/>
  <c r="U1447" i="1"/>
  <c r="S1447" i="1"/>
  <c r="U1423" i="1"/>
  <c r="S1423" i="1"/>
  <c r="U1415" i="1"/>
  <c r="S1415" i="1"/>
  <c r="U1391" i="1"/>
  <c r="S1391" i="1"/>
  <c r="U1383" i="1"/>
  <c r="S1383" i="1"/>
  <c r="U1367" i="1"/>
  <c r="S1367" i="1"/>
  <c r="U1359" i="1"/>
  <c r="S1359" i="1"/>
  <c r="U1343" i="1"/>
  <c r="S1343" i="1"/>
  <c r="U1335" i="1"/>
  <c r="S1335" i="1"/>
  <c r="U1319" i="1"/>
  <c r="S1319" i="1"/>
  <c r="U1311" i="1"/>
  <c r="S1311" i="1"/>
  <c r="U1303" i="1"/>
  <c r="S1303" i="1"/>
  <c r="U1295" i="1"/>
  <c r="S1295" i="1"/>
  <c r="U1287" i="1"/>
  <c r="S1287" i="1"/>
  <c r="U1271" i="1"/>
  <c r="S1271" i="1"/>
  <c r="U1263" i="1"/>
  <c r="S1263" i="1"/>
  <c r="U1247" i="1"/>
  <c r="S1247" i="1"/>
  <c r="U1239" i="1"/>
  <c r="S1239" i="1"/>
  <c r="U1231" i="1"/>
  <c r="S1231" i="1"/>
  <c r="U1215" i="1"/>
  <c r="S1215" i="1"/>
  <c r="U1199" i="1"/>
  <c r="S1199" i="1"/>
  <c r="U1191" i="1"/>
  <c r="S1191" i="1"/>
  <c r="U1175" i="1"/>
  <c r="S1175" i="1"/>
  <c r="U1167" i="1"/>
  <c r="S1167" i="1"/>
  <c r="U1143" i="1"/>
  <c r="S1143" i="1"/>
  <c r="U1119" i="1"/>
  <c r="S1119" i="1"/>
  <c r="U1111" i="1"/>
  <c r="S1111" i="1"/>
  <c r="U1103" i="1"/>
  <c r="S1103" i="1"/>
  <c r="U1095" i="1"/>
  <c r="S1095" i="1"/>
  <c r="U1071" i="1"/>
  <c r="S1071" i="1"/>
  <c r="U1047" i="1"/>
  <c r="S1047" i="1"/>
  <c r="U1039" i="1"/>
  <c r="S1039" i="1"/>
  <c r="U1023" i="1"/>
  <c r="S1023" i="1"/>
  <c r="U999" i="1"/>
  <c r="S999" i="1"/>
  <c r="U983" i="1"/>
  <c r="S983" i="1"/>
  <c r="U975" i="1"/>
  <c r="S975" i="1"/>
  <c r="U967" i="1"/>
  <c r="S967" i="1"/>
  <c r="U951" i="1"/>
  <c r="S951" i="1"/>
  <c r="U927" i="1"/>
  <c r="S927" i="1"/>
  <c r="U919" i="1"/>
  <c r="S919" i="1"/>
  <c r="U911" i="1"/>
  <c r="S911" i="1"/>
  <c r="U903" i="1"/>
  <c r="S903" i="1"/>
  <c r="U895" i="1"/>
  <c r="S895" i="1"/>
  <c r="U879" i="1"/>
  <c r="S879" i="1"/>
  <c r="U855" i="1"/>
  <c r="S855" i="1"/>
  <c r="U847" i="1"/>
  <c r="S847" i="1"/>
  <c r="U839" i="1"/>
  <c r="S839" i="1"/>
  <c r="U831" i="1"/>
  <c r="S831" i="1"/>
  <c r="U823" i="1"/>
  <c r="S823" i="1"/>
  <c r="U815" i="1"/>
  <c r="S815" i="1"/>
  <c r="U807" i="1"/>
  <c r="S807" i="1"/>
  <c r="U799" i="1"/>
  <c r="S799" i="1"/>
  <c r="U783" i="1"/>
  <c r="S783" i="1"/>
  <c r="U767" i="1"/>
  <c r="S767" i="1"/>
  <c r="U759" i="1"/>
  <c r="S759" i="1"/>
  <c r="U751" i="1"/>
  <c r="S751" i="1"/>
  <c r="U743" i="1"/>
  <c r="S743" i="1"/>
  <c r="U735" i="1"/>
  <c r="S735" i="1"/>
  <c r="U727" i="1"/>
  <c r="S727" i="1"/>
  <c r="U719" i="1"/>
  <c r="S719" i="1"/>
  <c r="U711" i="1"/>
  <c r="S711" i="1"/>
  <c r="U695" i="1"/>
  <c r="S695" i="1"/>
  <c r="U687" i="1"/>
  <c r="S687" i="1"/>
  <c r="U679" i="1"/>
  <c r="S679" i="1"/>
  <c r="U671" i="1"/>
  <c r="S671" i="1"/>
  <c r="U663" i="1"/>
  <c r="S663" i="1"/>
  <c r="U655" i="1"/>
  <c r="S655" i="1"/>
  <c r="U647" i="1"/>
  <c r="S647" i="1"/>
  <c r="U639" i="1"/>
  <c r="S639" i="1"/>
  <c r="U623" i="1"/>
  <c r="S623" i="1"/>
  <c r="U607" i="1"/>
  <c r="S607" i="1"/>
  <c r="U591" i="1"/>
  <c r="S591" i="1"/>
  <c r="U583" i="1"/>
  <c r="S583" i="1"/>
  <c r="U575" i="1"/>
  <c r="S575" i="1"/>
  <c r="U567" i="1"/>
  <c r="S567" i="1"/>
  <c r="U559" i="1"/>
  <c r="S559" i="1"/>
  <c r="U551" i="1"/>
  <c r="S551" i="1"/>
  <c r="U543" i="1"/>
  <c r="S543" i="1"/>
  <c r="U527" i="1"/>
  <c r="S527" i="1"/>
  <c r="U511" i="1"/>
  <c r="S511" i="1"/>
  <c r="U503" i="1"/>
  <c r="S503" i="1"/>
  <c r="U495" i="1"/>
  <c r="S495" i="1"/>
  <c r="U479" i="1"/>
  <c r="S479" i="1"/>
  <c r="U471" i="1"/>
  <c r="S471" i="1"/>
  <c r="U463" i="1"/>
  <c r="S463" i="1"/>
  <c r="U455" i="1"/>
  <c r="S455" i="1"/>
  <c r="U439" i="1"/>
  <c r="S439" i="1"/>
  <c r="U431" i="1"/>
  <c r="S431" i="1"/>
  <c r="U423" i="1"/>
  <c r="S423" i="1"/>
  <c r="U415" i="1"/>
  <c r="S415" i="1"/>
  <c r="U407" i="1"/>
  <c r="S407" i="1"/>
  <c r="U399" i="1"/>
  <c r="S399" i="1"/>
  <c r="U391" i="1"/>
  <c r="S391" i="1"/>
  <c r="U367" i="1"/>
  <c r="S367" i="1"/>
  <c r="U351" i="1"/>
  <c r="S351" i="1"/>
  <c r="U343" i="1"/>
  <c r="S343" i="1"/>
  <c r="U335" i="1"/>
  <c r="S335" i="1"/>
  <c r="U319" i="1"/>
  <c r="S319" i="1"/>
  <c r="U311" i="1"/>
  <c r="S311" i="1"/>
  <c r="U303" i="1"/>
  <c r="S303" i="1"/>
  <c r="U295" i="1"/>
  <c r="S295" i="1"/>
  <c r="U271" i="1"/>
  <c r="S271" i="1"/>
  <c r="U255" i="1"/>
  <c r="S255" i="1"/>
  <c r="U247" i="1"/>
  <c r="S247" i="1"/>
  <c r="U239" i="1"/>
  <c r="S239" i="1"/>
  <c r="U231" i="1"/>
  <c r="S231" i="1"/>
  <c r="U223" i="1"/>
  <c r="S223" i="1"/>
  <c r="U215" i="1"/>
  <c r="S215" i="1"/>
  <c r="U207" i="1"/>
  <c r="S207" i="1"/>
  <c r="U199" i="1"/>
  <c r="S199" i="1"/>
  <c r="U183" i="1"/>
  <c r="S183" i="1"/>
  <c r="U175" i="1"/>
  <c r="S175" i="1"/>
  <c r="U167" i="1"/>
  <c r="S167" i="1"/>
  <c r="U151" i="1"/>
  <c r="S151" i="1"/>
  <c r="U143" i="1"/>
  <c r="S143" i="1"/>
  <c r="U135" i="1"/>
  <c r="S135" i="1"/>
  <c r="U119" i="1"/>
  <c r="S119" i="1"/>
  <c r="U111" i="1"/>
  <c r="S111" i="1"/>
  <c r="U103" i="1"/>
  <c r="S103" i="1"/>
  <c r="U95" i="1"/>
  <c r="S95" i="1"/>
  <c r="U79" i="1"/>
  <c r="S79" i="1"/>
  <c r="U71" i="1"/>
  <c r="S71" i="1"/>
  <c r="U63" i="1"/>
  <c r="S63" i="1"/>
  <c r="U47" i="1"/>
  <c r="S47" i="1"/>
  <c r="U39" i="1"/>
  <c r="S39" i="1"/>
  <c r="U31" i="1"/>
  <c r="S31" i="1"/>
  <c r="U4093" i="1"/>
  <c r="S4093" i="1"/>
  <c r="U4077" i="1"/>
  <c r="S4077" i="1"/>
  <c r="U4061" i="1"/>
  <c r="S4061" i="1"/>
  <c r="U3965" i="1"/>
  <c r="S3965" i="1"/>
  <c r="U3893" i="1"/>
  <c r="S3893" i="1"/>
  <c r="U3821" i="1"/>
  <c r="S3821" i="1"/>
  <c r="U3749" i="1"/>
  <c r="S3749" i="1"/>
  <c r="U3453" i="1"/>
  <c r="S3453" i="1"/>
  <c r="U3381" i="1"/>
  <c r="S3381" i="1"/>
  <c r="U3309" i="1"/>
  <c r="S3309" i="1"/>
  <c r="U3237" i="1"/>
  <c r="S3237" i="1"/>
  <c r="U3146" i="1"/>
  <c r="S3146" i="1"/>
  <c r="U3058" i="1"/>
  <c r="S3058" i="1"/>
  <c r="U2954" i="1"/>
  <c r="S2954" i="1"/>
  <c r="U2829" i="1"/>
  <c r="S2829" i="1"/>
  <c r="U2810" i="1"/>
  <c r="S2810" i="1"/>
  <c r="U2778" i="1"/>
  <c r="S2778" i="1"/>
  <c r="U2757" i="1"/>
  <c r="S2757" i="1"/>
  <c r="U2738" i="1"/>
  <c r="S2738" i="1"/>
  <c r="U2525" i="1"/>
  <c r="S2525" i="1"/>
  <c r="U2474" i="1"/>
  <c r="S2474" i="1"/>
  <c r="U2421" i="1"/>
  <c r="S2421" i="1"/>
  <c r="U2370" i="1"/>
  <c r="S2370" i="1"/>
  <c r="U2205" i="1"/>
  <c r="S2205" i="1"/>
  <c r="U2101" i="1"/>
  <c r="S2101" i="1"/>
  <c r="U2066" i="1"/>
  <c r="S2066" i="1"/>
  <c r="U1941" i="1"/>
  <c r="S1941" i="1"/>
  <c r="U1922" i="1"/>
  <c r="S1922" i="1"/>
  <c r="U1869" i="1"/>
  <c r="S1869" i="1"/>
  <c r="U1837" i="1"/>
  <c r="S1837" i="1"/>
  <c r="U1818" i="1"/>
  <c r="S1818" i="1"/>
  <c r="U1765" i="1"/>
  <c r="S1765" i="1"/>
  <c r="U1746" i="1"/>
  <c r="S1746" i="1"/>
  <c r="U1658" i="1"/>
  <c r="S1658" i="1"/>
  <c r="U1605" i="1"/>
  <c r="S1605" i="1"/>
  <c r="U1514" i="1"/>
  <c r="S1514" i="1"/>
  <c r="U1482" i="1"/>
  <c r="S1482" i="1"/>
  <c r="U1389" i="1"/>
  <c r="S1389" i="1"/>
  <c r="U1290" i="1"/>
  <c r="S1290" i="1"/>
  <c r="U1266" i="1"/>
  <c r="S1266" i="1"/>
  <c r="U1146" i="1"/>
  <c r="S1146" i="1"/>
  <c r="U1088" i="1"/>
  <c r="S1088" i="1"/>
  <c r="U912" i="1"/>
  <c r="S912" i="1"/>
  <c r="U826" i="1"/>
  <c r="S826" i="1"/>
  <c r="U618" i="1"/>
  <c r="S618" i="1"/>
  <c r="U522" i="1"/>
  <c r="S522" i="1"/>
  <c r="U397" i="1"/>
  <c r="S397" i="1"/>
  <c r="U205" i="1"/>
  <c r="S205" i="1"/>
  <c r="U130" i="1"/>
  <c r="S130" i="1"/>
  <c r="U58" i="1"/>
  <c r="S58" i="1"/>
  <c r="S6882" i="1"/>
  <c r="V6882" i="1" s="1"/>
  <c r="S6679" i="1"/>
  <c r="V6679" i="1" s="1"/>
  <c r="S4712" i="1"/>
  <c r="V4712" i="1" s="1"/>
  <c r="S3701" i="1"/>
  <c r="V3701" i="1" s="1"/>
  <c r="S2604" i="1"/>
  <c r="V2604" i="1" s="1"/>
  <c r="S2019" i="1"/>
  <c r="V2019" i="1" s="1"/>
  <c r="S1464" i="1"/>
  <c r="V1464" i="1" s="1"/>
  <c r="V837" i="1"/>
  <c r="U3997" i="1"/>
  <c r="S3997" i="1"/>
  <c r="U3933" i="1"/>
  <c r="S3933" i="1"/>
  <c r="V3933" i="1" s="1"/>
  <c r="U3869" i="1"/>
  <c r="S3869" i="1"/>
  <c r="U3805" i="1"/>
  <c r="S3805" i="1"/>
  <c r="V3805" i="1" s="1"/>
  <c r="U3741" i="1"/>
  <c r="S3741" i="1"/>
  <c r="U3677" i="1"/>
  <c r="S3677" i="1"/>
  <c r="V3677" i="1" s="1"/>
  <c r="U3613" i="1"/>
  <c r="S3613" i="1"/>
  <c r="U3549" i="1"/>
  <c r="S3549" i="1"/>
  <c r="V3549" i="1" s="1"/>
  <c r="U3485" i="1"/>
  <c r="S3485" i="1"/>
  <c r="U3421" i="1"/>
  <c r="S3421" i="1"/>
  <c r="V3421" i="1" s="1"/>
  <c r="U3346" i="1"/>
  <c r="S3346" i="1"/>
  <c r="U3314" i="1"/>
  <c r="S3314" i="1"/>
  <c r="V3314" i="1" s="1"/>
  <c r="U3293" i="1"/>
  <c r="S3293" i="1"/>
  <c r="U3210" i="1"/>
  <c r="S3210" i="1"/>
  <c r="V3210" i="1" s="1"/>
  <c r="U3189" i="1"/>
  <c r="S3189" i="1"/>
  <c r="U3178" i="1"/>
  <c r="S3178" i="1"/>
  <c r="V3178" i="1" s="1"/>
  <c r="U3157" i="1"/>
  <c r="S3157" i="1"/>
  <c r="U3074" i="1"/>
  <c r="S3074" i="1"/>
  <c r="V3074" i="1" s="1"/>
  <c r="U3053" i="1"/>
  <c r="S3053" i="1"/>
  <c r="U3021" i="1"/>
  <c r="S3021" i="1"/>
  <c r="V3021" i="1" s="1"/>
  <c r="U2970" i="1"/>
  <c r="S2970" i="1"/>
  <c r="U2938" i="1"/>
  <c r="S2938" i="1"/>
  <c r="V2938" i="1" s="1"/>
  <c r="U2917" i="1"/>
  <c r="S2917" i="1"/>
  <c r="U2885" i="1"/>
  <c r="S2885" i="1"/>
  <c r="V2885" i="1" s="1"/>
  <c r="U2834" i="1"/>
  <c r="S2834" i="1"/>
  <c r="U2802" i="1"/>
  <c r="S2802" i="1"/>
  <c r="V2802" i="1" s="1"/>
  <c r="U2781" i="1"/>
  <c r="S2781" i="1"/>
  <c r="U2698" i="1"/>
  <c r="S2698" i="1"/>
  <c r="V2698" i="1" s="1"/>
  <c r="U2677" i="1"/>
  <c r="S2677" i="1"/>
  <c r="U2666" i="1"/>
  <c r="S2666" i="1"/>
  <c r="V2666" i="1" s="1"/>
  <c r="U2645" i="1"/>
  <c r="S2645" i="1"/>
  <c r="U2562" i="1"/>
  <c r="S2562" i="1"/>
  <c r="V2562" i="1" s="1"/>
  <c r="U2541" i="1"/>
  <c r="S2541" i="1"/>
  <c r="U2509" i="1"/>
  <c r="S2509" i="1"/>
  <c r="V2509" i="1" s="1"/>
  <c r="U2458" i="1"/>
  <c r="S2458" i="1"/>
  <c r="U2426" i="1"/>
  <c r="S2426" i="1"/>
  <c r="V2426" i="1" s="1"/>
  <c r="U2405" i="1"/>
  <c r="S2405" i="1"/>
  <c r="U2373" i="1"/>
  <c r="S2373" i="1"/>
  <c r="V2373" i="1" s="1"/>
  <c r="U2322" i="1"/>
  <c r="S2322" i="1"/>
  <c r="U2290" i="1"/>
  <c r="S2290" i="1"/>
  <c r="V2290" i="1" s="1"/>
  <c r="U2269" i="1"/>
  <c r="S2269" i="1"/>
  <c r="U2186" i="1"/>
  <c r="S2186" i="1"/>
  <c r="V2186" i="1" s="1"/>
  <c r="U2165" i="1"/>
  <c r="S2165" i="1"/>
  <c r="U2154" i="1"/>
  <c r="S2154" i="1"/>
  <c r="V2154" i="1" s="1"/>
  <c r="U2133" i="1"/>
  <c r="S2133" i="1"/>
  <c r="U2050" i="1"/>
  <c r="S2050" i="1"/>
  <c r="V2050" i="1" s="1"/>
  <c r="U2029" i="1"/>
  <c r="S2029" i="1"/>
  <c r="U1997" i="1"/>
  <c r="S1997" i="1"/>
  <c r="V1997" i="1" s="1"/>
  <c r="U1946" i="1"/>
  <c r="S1946" i="1"/>
  <c r="U1914" i="1"/>
  <c r="S1914" i="1"/>
  <c r="V1914" i="1" s="1"/>
  <c r="U1893" i="1"/>
  <c r="S1893" i="1"/>
  <c r="U1861" i="1"/>
  <c r="S1861" i="1"/>
  <c r="V1861" i="1" s="1"/>
  <c r="U1810" i="1"/>
  <c r="S1810" i="1"/>
  <c r="U1778" i="1"/>
  <c r="S1778" i="1"/>
  <c r="V1778" i="1" s="1"/>
  <c r="U1757" i="1"/>
  <c r="S1757" i="1"/>
  <c r="U1674" i="1"/>
  <c r="S1674" i="1"/>
  <c r="V1674" i="1" s="1"/>
  <c r="U1653" i="1"/>
  <c r="S1653" i="1"/>
  <c r="U1642" i="1"/>
  <c r="S1642" i="1"/>
  <c r="V1642" i="1" s="1"/>
  <c r="U1621" i="1"/>
  <c r="S1621" i="1"/>
  <c r="U1538" i="1"/>
  <c r="S1538" i="1"/>
  <c r="V1538" i="1" s="1"/>
  <c r="U1517" i="1"/>
  <c r="S1517" i="1"/>
  <c r="U1485" i="1"/>
  <c r="S1485" i="1"/>
  <c r="V1485" i="1" s="1"/>
  <c r="U1434" i="1"/>
  <c r="S1434" i="1"/>
  <c r="U1402" i="1"/>
  <c r="S1402" i="1"/>
  <c r="V1402" i="1" s="1"/>
  <c r="U1330" i="1"/>
  <c r="S1330" i="1"/>
  <c r="U1189" i="1"/>
  <c r="S1189" i="1"/>
  <c r="V1189" i="1" s="1"/>
  <c r="U1178" i="1"/>
  <c r="S1178" i="1"/>
  <c r="U1141" i="1"/>
  <c r="S1141" i="1"/>
  <c r="V1141" i="1" s="1"/>
  <c r="U1117" i="1"/>
  <c r="S1117" i="1"/>
  <c r="U1106" i="1"/>
  <c r="S1106" i="1"/>
  <c r="V1106" i="1" s="1"/>
  <c r="U1069" i="1"/>
  <c r="S1069" i="1"/>
  <c r="U1045" i="1"/>
  <c r="S1045" i="1"/>
  <c r="V1045" i="1" s="1"/>
  <c r="U1034" i="1"/>
  <c r="S1034" i="1"/>
  <c r="U973" i="1"/>
  <c r="S973" i="1"/>
  <c r="V973" i="1" s="1"/>
  <c r="U962" i="1"/>
  <c r="S962" i="1"/>
  <c r="U890" i="1"/>
  <c r="S890" i="1"/>
  <c r="V890" i="1" s="1"/>
  <c r="U853" i="1"/>
  <c r="S853" i="1"/>
  <c r="U562" i="1"/>
  <c r="S562" i="1"/>
  <c r="V562" i="1" s="1"/>
  <c r="U509" i="1"/>
  <c r="S509" i="1"/>
  <c r="U458" i="1"/>
  <c r="S458" i="1"/>
  <c r="V458" i="1" s="1"/>
  <c r="U437" i="1"/>
  <c r="S437" i="1"/>
  <c r="U402" i="1"/>
  <c r="S402" i="1"/>
  <c r="V402" i="1" s="1"/>
  <c r="U386" i="1"/>
  <c r="S386" i="1"/>
  <c r="U365" i="1"/>
  <c r="S365" i="1"/>
  <c r="V365" i="1" s="1"/>
  <c r="U349" i="1"/>
  <c r="S349" i="1"/>
  <c r="U290" i="1"/>
  <c r="S290" i="1"/>
  <c r="V290" i="1" s="1"/>
  <c r="U237" i="1"/>
  <c r="S237" i="1"/>
  <c r="U194" i="1"/>
  <c r="S194" i="1"/>
  <c r="V194" i="1" s="1"/>
  <c r="U141" i="1"/>
  <c r="S141" i="1"/>
  <c r="U90" i="1"/>
  <c r="S90" i="1"/>
  <c r="V90" i="1" s="1"/>
  <c r="U42" i="1"/>
  <c r="S42" i="1"/>
  <c r="U3325" i="1"/>
  <c r="S3325" i="1"/>
  <c r="V3325" i="1" s="1"/>
  <c r="U3261" i="1"/>
  <c r="S3261" i="1"/>
  <c r="U3197" i="1"/>
  <c r="S3197" i="1"/>
  <c r="V3197" i="1" s="1"/>
  <c r="U3133" i="1"/>
  <c r="S3133" i="1"/>
  <c r="U3069" i="1"/>
  <c r="S3069" i="1"/>
  <c r="V3069" i="1" s="1"/>
  <c r="U3005" i="1"/>
  <c r="S3005" i="1"/>
  <c r="U2941" i="1"/>
  <c r="S2941" i="1"/>
  <c r="V2941" i="1" s="1"/>
  <c r="U2877" i="1"/>
  <c r="S2877" i="1"/>
  <c r="U2813" i="1"/>
  <c r="S2813" i="1"/>
  <c r="V2813" i="1" s="1"/>
  <c r="U2749" i="1"/>
  <c r="S2749" i="1"/>
  <c r="U2685" i="1"/>
  <c r="S2685" i="1"/>
  <c r="V2685" i="1" s="1"/>
  <c r="U2621" i="1"/>
  <c r="S2621" i="1"/>
  <c r="U2557" i="1"/>
  <c r="S2557" i="1"/>
  <c r="V2557" i="1" s="1"/>
  <c r="U2493" i="1"/>
  <c r="S2493" i="1"/>
  <c r="U2429" i="1"/>
  <c r="S2429" i="1"/>
  <c r="V2429" i="1" s="1"/>
  <c r="U2365" i="1"/>
  <c r="S2365" i="1"/>
  <c r="U2301" i="1"/>
  <c r="S2301" i="1"/>
  <c r="V2301" i="1" s="1"/>
  <c r="U2237" i="1"/>
  <c r="S2237" i="1"/>
  <c r="U2173" i="1"/>
  <c r="S2173" i="1"/>
  <c r="V2173" i="1" s="1"/>
  <c r="U2109" i="1"/>
  <c r="S2109" i="1"/>
  <c r="U2045" i="1"/>
  <c r="S2045" i="1"/>
  <c r="V2045" i="1" s="1"/>
  <c r="U1981" i="1"/>
  <c r="S1981" i="1"/>
  <c r="U1917" i="1"/>
  <c r="S1917" i="1"/>
  <c r="V1917" i="1" s="1"/>
  <c r="U1853" i="1"/>
  <c r="S1853" i="1"/>
  <c r="U1789" i="1"/>
  <c r="S1789" i="1"/>
  <c r="V1789" i="1" s="1"/>
  <c r="U1725" i="1"/>
  <c r="S1725" i="1"/>
  <c r="U1661" i="1"/>
  <c r="S1661" i="1"/>
  <c r="V1661" i="1" s="1"/>
  <c r="U1597" i="1"/>
  <c r="S1597" i="1"/>
  <c r="U1533" i="1"/>
  <c r="S1533" i="1"/>
  <c r="V1533" i="1" s="1"/>
  <c r="U1405" i="1"/>
  <c r="S1405" i="1"/>
  <c r="U1349" i="1"/>
  <c r="S1349" i="1"/>
  <c r="V1349" i="1" s="1"/>
  <c r="U1341" i="1"/>
  <c r="S1341" i="1"/>
  <c r="U1285" i="1"/>
  <c r="S1285" i="1"/>
  <c r="V1285" i="1" s="1"/>
  <c r="U1277" i="1"/>
  <c r="S1277" i="1"/>
  <c r="U1221" i="1"/>
  <c r="S1221" i="1"/>
  <c r="V1221" i="1" s="1"/>
  <c r="U1213" i="1"/>
  <c r="S1213" i="1"/>
  <c r="U1157" i="1"/>
  <c r="S1157" i="1"/>
  <c r="V1157" i="1" s="1"/>
  <c r="U1093" i="1"/>
  <c r="S1093" i="1"/>
  <c r="U1085" i="1"/>
  <c r="S1085" i="1"/>
  <c r="V1085" i="1" s="1"/>
  <c r="U1029" i="1"/>
  <c r="S1029" i="1"/>
  <c r="U965" i="1"/>
  <c r="S965" i="1"/>
  <c r="V965" i="1" s="1"/>
  <c r="U957" i="1"/>
  <c r="S957" i="1"/>
  <c r="U901" i="1"/>
  <c r="S901" i="1"/>
  <c r="V901" i="1" s="1"/>
  <c r="U893" i="1"/>
  <c r="S893" i="1"/>
  <c r="U845" i="1"/>
  <c r="S845" i="1"/>
  <c r="V845" i="1" s="1"/>
  <c r="U821" i="1"/>
  <c r="S821" i="1"/>
  <c r="U805" i="1"/>
  <c r="S805" i="1"/>
  <c r="V805" i="1" s="1"/>
  <c r="U797" i="1"/>
  <c r="S797" i="1"/>
  <c r="U781" i="1"/>
  <c r="S781" i="1"/>
  <c r="V781" i="1" s="1"/>
  <c r="U773" i="1"/>
  <c r="S773" i="1"/>
  <c r="U757" i="1"/>
  <c r="S757" i="1"/>
  <c r="V757" i="1" s="1"/>
  <c r="U733" i="1"/>
  <c r="S733" i="1"/>
  <c r="U709" i="1"/>
  <c r="S709" i="1"/>
  <c r="V709" i="1" s="1"/>
  <c r="U685" i="1"/>
  <c r="S685" i="1"/>
  <c r="U677" i="1"/>
  <c r="S677" i="1"/>
  <c r="V677" i="1" s="1"/>
  <c r="U661" i="1"/>
  <c r="S661" i="1"/>
  <c r="U645" i="1"/>
  <c r="S645" i="1"/>
  <c r="V645" i="1" s="1"/>
  <c r="U637" i="1"/>
  <c r="S637" i="1"/>
  <c r="U613" i="1"/>
  <c r="S613" i="1"/>
  <c r="V613" i="1" s="1"/>
  <c r="U589" i="1"/>
  <c r="S589" i="1"/>
  <c r="U581" i="1"/>
  <c r="S581" i="1"/>
  <c r="V581" i="1" s="1"/>
  <c r="U565" i="1"/>
  <c r="S565" i="1"/>
  <c r="U549" i="1"/>
  <c r="S549" i="1"/>
  <c r="V549" i="1" s="1"/>
  <c r="U541" i="1"/>
  <c r="S541" i="1"/>
  <c r="U525" i="1"/>
  <c r="S525" i="1"/>
  <c r="V525" i="1" s="1"/>
  <c r="U517" i="1"/>
  <c r="S517" i="1"/>
  <c r="U501" i="1"/>
  <c r="S501" i="1"/>
  <c r="V501" i="1" s="1"/>
  <c r="U485" i="1"/>
  <c r="S485" i="1"/>
  <c r="U477" i="1"/>
  <c r="S477" i="1"/>
  <c r="V477" i="1" s="1"/>
  <c r="U453" i="1"/>
  <c r="S453" i="1"/>
  <c r="U429" i="1"/>
  <c r="S429" i="1"/>
  <c r="V429" i="1" s="1"/>
  <c r="U421" i="1"/>
  <c r="S421" i="1"/>
  <c r="U405" i="1"/>
  <c r="S405" i="1"/>
  <c r="V405" i="1" s="1"/>
  <c r="U389" i="1"/>
  <c r="S389" i="1"/>
  <c r="U381" i="1"/>
  <c r="S381" i="1"/>
  <c r="V381" i="1" s="1"/>
  <c r="U357" i="1"/>
  <c r="S357" i="1"/>
  <c r="U333" i="1"/>
  <c r="S333" i="1"/>
  <c r="V333" i="1" s="1"/>
  <c r="U325" i="1"/>
  <c r="S325" i="1"/>
  <c r="U309" i="1"/>
  <c r="S309" i="1"/>
  <c r="V309" i="1" s="1"/>
  <c r="U293" i="1"/>
  <c r="S293" i="1"/>
  <c r="U269" i="1"/>
  <c r="S269" i="1"/>
  <c r="V269" i="1" s="1"/>
  <c r="U261" i="1"/>
  <c r="S261" i="1"/>
  <c r="U245" i="1"/>
  <c r="S245" i="1"/>
  <c r="V245" i="1" s="1"/>
  <c r="U229" i="1"/>
  <c r="S229" i="1"/>
  <c r="U221" i="1"/>
  <c r="S221" i="1"/>
  <c r="V221" i="1" s="1"/>
  <c r="U197" i="1"/>
  <c r="S197" i="1"/>
  <c r="U165" i="1"/>
  <c r="S165" i="1"/>
  <c r="V165" i="1" s="1"/>
  <c r="U157" i="1"/>
  <c r="S157" i="1"/>
  <c r="U149" i="1"/>
  <c r="S149" i="1"/>
  <c r="V149" i="1" s="1"/>
  <c r="U133" i="1"/>
  <c r="S133" i="1"/>
  <c r="U125" i="1"/>
  <c r="S125" i="1"/>
  <c r="V125" i="1" s="1"/>
  <c r="U117" i="1"/>
  <c r="S117" i="1"/>
  <c r="U101" i="1"/>
  <c r="S101" i="1"/>
  <c r="V101" i="1" s="1"/>
  <c r="U93" i="1"/>
  <c r="S93" i="1"/>
  <c r="U85" i="1"/>
  <c r="S85" i="1"/>
  <c r="V85" i="1" s="1"/>
  <c r="U69" i="1"/>
  <c r="S69" i="1"/>
  <c r="U61" i="1"/>
  <c r="S61" i="1"/>
  <c r="V61" i="1" s="1"/>
  <c r="U45" i="1"/>
  <c r="S45" i="1"/>
  <c r="U37" i="1"/>
  <c r="S37" i="1"/>
  <c r="V37" i="1" s="1"/>
  <c r="U29" i="1"/>
  <c r="S29" i="1"/>
  <c r="U3266" i="1"/>
  <c r="S3266" i="1"/>
  <c r="V3266" i="1" s="1"/>
  <c r="U3162" i="1"/>
  <c r="S3162" i="1"/>
  <c r="U3130" i="1"/>
  <c r="S3130" i="1"/>
  <c r="V3130" i="1" s="1"/>
  <c r="U3026" i="1"/>
  <c r="S3026" i="1"/>
  <c r="U2994" i="1"/>
  <c r="S2994" i="1"/>
  <c r="V2994" i="1" s="1"/>
  <c r="U2890" i="1"/>
  <c r="S2890" i="1"/>
  <c r="U2858" i="1"/>
  <c r="S2858" i="1"/>
  <c r="V2858" i="1" s="1"/>
  <c r="U2754" i="1"/>
  <c r="S2754" i="1"/>
  <c r="U2650" i="1"/>
  <c r="S2650" i="1"/>
  <c r="V2650" i="1" s="1"/>
  <c r="U2618" i="1"/>
  <c r="S2618" i="1"/>
  <c r="U2514" i="1"/>
  <c r="S2514" i="1"/>
  <c r="V2514" i="1" s="1"/>
  <c r="U2482" i="1"/>
  <c r="S2482" i="1"/>
  <c r="U2378" i="1"/>
  <c r="S2378" i="1"/>
  <c r="V2378" i="1" s="1"/>
  <c r="U2346" i="1"/>
  <c r="S2346" i="1"/>
  <c r="U2242" i="1"/>
  <c r="S2242" i="1"/>
  <c r="V2242" i="1" s="1"/>
  <c r="U2138" i="1"/>
  <c r="S2138" i="1"/>
  <c r="U2106" i="1"/>
  <c r="S2106" i="1"/>
  <c r="V2106" i="1" s="1"/>
  <c r="U2002" i="1"/>
  <c r="S2002" i="1"/>
  <c r="U1970" i="1"/>
  <c r="S1970" i="1"/>
  <c r="V1970" i="1" s="1"/>
  <c r="U1866" i="1"/>
  <c r="S1866" i="1"/>
  <c r="U1834" i="1"/>
  <c r="S1834" i="1"/>
  <c r="V1834" i="1" s="1"/>
  <c r="U1730" i="1"/>
  <c r="S1730" i="1"/>
  <c r="U1626" i="1"/>
  <c r="S1626" i="1"/>
  <c r="V1626" i="1" s="1"/>
  <c r="U1594" i="1"/>
  <c r="S1594" i="1"/>
  <c r="U1490" i="1"/>
  <c r="S1490" i="1"/>
  <c r="V1490" i="1" s="1"/>
  <c r="U1458" i="1"/>
  <c r="S1458" i="1"/>
  <c r="U1394" i="1"/>
  <c r="S1394" i="1"/>
  <c r="V1394" i="1" s="1"/>
  <c r="U1242" i="1"/>
  <c r="S1242" i="1"/>
  <c r="U1170" i="1"/>
  <c r="S1170" i="1"/>
  <c r="V1170" i="1" s="1"/>
  <c r="U1098" i="1"/>
  <c r="S1098" i="1"/>
  <c r="U1026" i="1"/>
  <c r="S1026" i="1"/>
  <c r="V1026" i="1" s="1"/>
  <c r="U954" i="1"/>
  <c r="S954" i="1"/>
  <c r="U882" i="1"/>
  <c r="S882" i="1"/>
  <c r="V882" i="1" s="1"/>
  <c r="U842" i="1"/>
  <c r="S842" i="1"/>
  <c r="U570" i="1"/>
  <c r="S570" i="1"/>
  <c r="V570" i="1" s="1"/>
  <c r="U498" i="1"/>
  <c r="S498" i="1"/>
  <c r="U482" i="1"/>
  <c r="S482" i="1"/>
  <c r="V482" i="1" s="1"/>
  <c r="U426" i="1"/>
  <c r="S426" i="1"/>
  <c r="U410" i="1"/>
  <c r="S410" i="1"/>
  <c r="V410" i="1" s="1"/>
  <c r="U354" i="1"/>
  <c r="S354" i="1"/>
  <c r="U338" i="1"/>
  <c r="S338" i="1"/>
  <c r="V338" i="1" s="1"/>
  <c r="U226" i="1"/>
  <c r="S226" i="1"/>
  <c r="U154" i="1"/>
  <c r="S154" i="1"/>
  <c r="V154" i="1" s="1"/>
  <c r="U3338" i="1"/>
  <c r="S3338" i="1"/>
  <c r="U3306" i="1"/>
  <c r="S3306" i="1"/>
  <c r="V3306" i="1" s="1"/>
  <c r="U3202" i="1"/>
  <c r="S3202" i="1"/>
  <c r="U3098" i="1"/>
  <c r="S3098" i="1"/>
  <c r="V3098" i="1" s="1"/>
  <c r="U3066" i="1"/>
  <c r="S3066" i="1"/>
  <c r="U2962" i="1"/>
  <c r="S2962" i="1"/>
  <c r="V2962" i="1" s="1"/>
  <c r="U2930" i="1"/>
  <c r="S2930" i="1"/>
  <c r="U2826" i="1"/>
  <c r="S2826" i="1"/>
  <c r="V2826" i="1" s="1"/>
  <c r="U2794" i="1"/>
  <c r="S2794" i="1"/>
  <c r="U2690" i="1"/>
  <c r="S2690" i="1"/>
  <c r="V2690" i="1" s="1"/>
  <c r="U2586" i="1"/>
  <c r="S2586" i="1"/>
  <c r="U2554" i="1"/>
  <c r="S2554" i="1"/>
  <c r="V2554" i="1" s="1"/>
  <c r="U2450" i="1"/>
  <c r="S2450" i="1"/>
  <c r="U2418" i="1"/>
  <c r="S2418" i="1"/>
  <c r="V2418" i="1" s="1"/>
  <c r="U2314" i="1"/>
  <c r="S2314" i="1"/>
  <c r="U2282" i="1"/>
  <c r="S2282" i="1"/>
  <c r="V2282" i="1" s="1"/>
  <c r="U2178" i="1"/>
  <c r="S2178" i="1"/>
  <c r="U2074" i="1"/>
  <c r="S2074" i="1"/>
  <c r="V2074" i="1" s="1"/>
  <c r="U2042" i="1"/>
  <c r="S2042" i="1"/>
  <c r="U1938" i="1"/>
  <c r="S1938" i="1"/>
  <c r="V1938" i="1" s="1"/>
  <c r="U1906" i="1"/>
  <c r="S1906" i="1"/>
  <c r="U1802" i="1"/>
  <c r="S1802" i="1"/>
  <c r="V1802" i="1" s="1"/>
  <c r="U1770" i="1"/>
  <c r="S1770" i="1"/>
  <c r="U1666" i="1"/>
  <c r="S1666" i="1"/>
  <c r="V1666" i="1" s="1"/>
  <c r="U1562" i="1"/>
  <c r="S1562" i="1"/>
  <c r="U1530" i="1"/>
  <c r="S1530" i="1"/>
  <c r="V1530" i="1" s="1"/>
  <c r="U1426" i="1"/>
  <c r="S1426" i="1"/>
  <c r="U1346" i="1"/>
  <c r="S1346" i="1"/>
  <c r="V1346" i="1" s="1"/>
  <c r="U1274" i="1"/>
  <c r="S1274" i="1"/>
  <c r="U1202" i="1"/>
  <c r="S1202" i="1"/>
  <c r="V1202" i="1" s="1"/>
  <c r="U1050" i="1"/>
  <c r="S1050" i="1"/>
  <c r="U978" i="1"/>
  <c r="S978" i="1"/>
  <c r="V978" i="1" s="1"/>
  <c r="U906" i="1"/>
  <c r="S906" i="1"/>
  <c r="U802" i="1"/>
  <c r="S802" i="1"/>
  <c r="V802" i="1" s="1"/>
  <c r="U730" i="1"/>
  <c r="S730" i="1"/>
  <c r="U586" i="1"/>
  <c r="S586" i="1"/>
  <c r="V586" i="1" s="1"/>
  <c r="U314" i="1"/>
  <c r="S314" i="1"/>
  <c r="U242" i="1"/>
  <c r="S242" i="1"/>
  <c r="V242" i="1" s="1"/>
  <c r="U122" i="1"/>
  <c r="S122" i="1"/>
  <c r="U74" i="1"/>
  <c r="S74" i="1"/>
  <c r="V74" i="1" s="1"/>
  <c r="S1021" i="1"/>
  <c r="V1021" i="1" s="1"/>
  <c r="S741" i="1"/>
  <c r="V741" i="1" s="1"/>
  <c r="S189" i="1"/>
  <c r="V189" i="1" s="1"/>
  <c r="U3274" i="1"/>
  <c r="S3274" i="1"/>
  <c r="U3242" i="1"/>
  <c r="S3242" i="1"/>
  <c r="U3138" i="1"/>
  <c r="S3138" i="1"/>
  <c r="U3034" i="1"/>
  <c r="S3034" i="1"/>
  <c r="U3002" i="1"/>
  <c r="S3002" i="1"/>
  <c r="U2898" i="1"/>
  <c r="S2898" i="1"/>
  <c r="U2866" i="1"/>
  <c r="S2866" i="1"/>
  <c r="U2762" i="1"/>
  <c r="S2762" i="1"/>
  <c r="U2730" i="1"/>
  <c r="S2730" i="1"/>
  <c r="U2626" i="1"/>
  <c r="S2626" i="1"/>
  <c r="U2522" i="1"/>
  <c r="S2522" i="1"/>
  <c r="U2490" i="1"/>
  <c r="S2490" i="1"/>
  <c r="U2386" i="1"/>
  <c r="S2386" i="1"/>
  <c r="U2354" i="1"/>
  <c r="S2354" i="1"/>
  <c r="U2250" i="1"/>
  <c r="S2250" i="1"/>
  <c r="U2218" i="1"/>
  <c r="S2218" i="1"/>
  <c r="U2114" i="1"/>
  <c r="S2114" i="1"/>
  <c r="U2010" i="1"/>
  <c r="S2010" i="1"/>
  <c r="U1978" i="1"/>
  <c r="S1978" i="1"/>
  <c r="U1874" i="1"/>
  <c r="S1874" i="1"/>
  <c r="U1842" i="1"/>
  <c r="S1842" i="1"/>
  <c r="U1738" i="1"/>
  <c r="S1738" i="1"/>
  <c r="U1706" i="1"/>
  <c r="S1706" i="1"/>
  <c r="U1602" i="1"/>
  <c r="S1602" i="1"/>
  <c r="U1498" i="1"/>
  <c r="S1498" i="1"/>
  <c r="U1466" i="1"/>
  <c r="S1466" i="1"/>
  <c r="U1370" i="1"/>
  <c r="S1370" i="1"/>
  <c r="U1298" i="1"/>
  <c r="S1298" i="1"/>
  <c r="U1226" i="1"/>
  <c r="S1226" i="1"/>
  <c r="U1154" i="1"/>
  <c r="S1154" i="1"/>
  <c r="U1082" i="1"/>
  <c r="S1082" i="1"/>
  <c r="U1010" i="1"/>
  <c r="S1010" i="1"/>
  <c r="U858" i="1"/>
  <c r="S858" i="1"/>
  <c r="U818" i="1"/>
  <c r="S818" i="1"/>
  <c r="U714" i="1"/>
  <c r="S714" i="1"/>
  <c r="U658" i="1"/>
  <c r="S658" i="1"/>
  <c r="U642" i="1"/>
  <c r="S642" i="1"/>
  <c r="U546" i="1"/>
  <c r="S546" i="1"/>
  <c r="U474" i="1"/>
  <c r="S474" i="1"/>
  <c r="U330" i="1"/>
  <c r="S330" i="1"/>
  <c r="U794" i="1"/>
  <c r="S794" i="1"/>
  <c r="U770" i="1"/>
  <c r="S770" i="1"/>
  <c r="U746" i="1"/>
  <c r="S746" i="1"/>
  <c r="U722" i="1"/>
  <c r="S722" i="1"/>
  <c r="U538" i="1"/>
  <c r="S538" i="1"/>
  <c r="U514" i="1"/>
  <c r="S514" i="1"/>
  <c r="U490" i="1"/>
  <c r="S490" i="1"/>
  <c r="U466" i="1"/>
  <c r="S466" i="1"/>
  <c r="U282" i="1"/>
  <c r="S282" i="1"/>
  <c r="U258" i="1"/>
  <c r="S258" i="1"/>
  <c r="U234" i="1"/>
  <c r="S234" i="1"/>
  <c r="U202" i="1"/>
  <c r="S202" i="1"/>
  <c r="U98" i="1"/>
  <c r="S98" i="1"/>
  <c r="U210" i="1"/>
  <c r="S210" i="1"/>
  <c r="U178" i="1"/>
  <c r="S178" i="1"/>
  <c r="U146" i="1"/>
  <c r="S146" i="1"/>
  <c r="U114" i="1"/>
  <c r="S114" i="1"/>
  <c r="U82" i="1"/>
  <c r="S82" i="1"/>
  <c r="U50" i="1"/>
  <c r="S50" i="1"/>
  <c r="U18" i="1"/>
  <c r="S18" i="1"/>
  <c r="U1386" i="1"/>
  <c r="S1386" i="1"/>
  <c r="U1322" i="1"/>
  <c r="S1322" i="1"/>
  <c r="U1258" i="1"/>
  <c r="S1258" i="1"/>
  <c r="U1194" i="1"/>
  <c r="S1194" i="1"/>
  <c r="U1130" i="1"/>
  <c r="S1130" i="1"/>
  <c r="U1066" i="1"/>
  <c r="S1066" i="1"/>
  <c r="U1002" i="1"/>
  <c r="S1002" i="1"/>
  <c r="U938" i="1"/>
  <c r="S938" i="1"/>
  <c r="U874" i="1"/>
  <c r="S874" i="1"/>
  <c r="U698" i="1"/>
  <c r="S698" i="1"/>
  <c r="U674" i="1"/>
  <c r="S674" i="1"/>
  <c r="U650" i="1"/>
  <c r="S650" i="1"/>
  <c r="U626" i="1"/>
  <c r="S626" i="1"/>
  <c r="U442" i="1"/>
  <c r="S442" i="1"/>
  <c r="U418" i="1"/>
  <c r="S418" i="1"/>
  <c r="U394" i="1"/>
  <c r="S394" i="1"/>
  <c r="U370" i="1"/>
  <c r="S370" i="1"/>
  <c r="U218" i="1"/>
  <c r="S218" i="1"/>
  <c r="U170" i="1"/>
  <c r="S170" i="1"/>
  <c r="U66" i="1"/>
  <c r="S66" i="1"/>
  <c r="N686" i="1"/>
  <c r="N678" i="1"/>
  <c r="N997" i="1"/>
  <c r="N989" i="1"/>
  <c r="N8556" i="1"/>
  <c r="N8252" i="1"/>
  <c r="N8236" i="1"/>
  <c r="N8172" i="1"/>
  <c r="N8020" i="1"/>
  <c r="N8004" i="1"/>
  <c r="N7980" i="1"/>
  <c r="N7860" i="1"/>
  <c r="N7836" i="1"/>
  <c r="N7820" i="1"/>
  <c r="N7804" i="1"/>
  <c r="N7700" i="1"/>
  <c r="N7676" i="1"/>
  <c r="N7660" i="1"/>
  <c r="N7636" i="1"/>
  <c r="N7508" i="1"/>
  <c r="N7468" i="1"/>
  <c r="N7356" i="1"/>
  <c r="N7340" i="1"/>
  <c r="N7324" i="1"/>
  <c r="N7316" i="1"/>
  <c r="N7308" i="1"/>
  <c r="N7188" i="1"/>
  <c r="N7172" i="1"/>
  <c r="N7156" i="1"/>
  <c r="N6788" i="1"/>
  <c r="N6772" i="1"/>
  <c r="N6612" i="1"/>
  <c r="N6596" i="1"/>
  <c r="N8740" i="1"/>
  <c r="N8580" i="1"/>
  <c r="N8300" i="1"/>
  <c r="N8284" i="1"/>
  <c r="N8092" i="1"/>
  <c r="N7924" i="1"/>
  <c r="N7772" i="1"/>
  <c r="N7588" i="1"/>
  <c r="N7428" i="1"/>
  <c r="N7420" i="1"/>
  <c r="N7260" i="1"/>
  <c r="N7124" i="1"/>
  <c r="N7116" i="1"/>
  <c r="N7108" i="1"/>
  <c r="N6860" i="1"/>
  <c r="N6844" i="1"/>
  <c r="N6820" i="1"/>
  <c r="N6804" i="1"/>
  <c r="N6716" i="1"/>
  <c r="N6700" i="1"/>
  <c r="N6684" i="1"/>
  <c r="N6668" i="1"/>
  <c r="N6628" i="1"/>
  <c r="L9" i="1"/>
  <c r="N8700" i="1"/>
  <c r="N8676" i="1"/>
  <c r="N8660" i="1"/>
  <c r="N8532" i="1"/>
  <c r="N8516" i="1"/>
  <c r="N8492" i="1"/>
  <c r="N8476" i="1"/>
  <c r="N8068" i="1"/>
  <c r="N8052" i="1"/>
  <c r="N7892" i="1"/>
  <c r="N7724" i="1"/>
  <c r="N7572" i="1"/>
  <c r="N7412" i="1"/>
  <c r="N7380" i="1"/>
  <c r="N7220" i="1"/>
  <c r="N7092" i="1"/>
  <c r="N7012" i="1"/>
  <c r="N6988" i="1"/>
  <c r="N6972" i="1"/>
  <c r="N6964" i="1"/>
  <c r="N6876" i="1"/>
  <c r="N6868" i="1"/>
  <c r="N6812" i="1"/>
  <c r="N6636" i="1"/>
  <c r="N8671" i="1"/>
  <c r="N8631" i="1"/>
  <c r="N8311" i="1"/>
  <c r="N6151" i="1"/>
  <c r="N5143" i="1"/>
  <c r="N4303" i="1"/>
  <c r="N2327" i="1"/>
  <c r="N8636" i="1"/>
  <c r="N8620" i="1"/>
  <c r="N8452" i="1"/>
  <c r="N8372" i="1"/>
  <c r="N8332" i="1"/>
  <c r="N8316" i="1"/>
  <c r="N8212" i="1"/>
  <c r="N7908" i="1"/>
  <c r="N7876" i="1"/>
  <c r="N7740" i="1"/>
  <c r="N7556" i="1"/>
  <c r="N7236" i="1"/>
  <c r="N7076" i="1"/>
  <c r="N6900" i="1"/>
  <c r="N6892" i="1"/>
  <c r="N6732" i="1"/>
  <c r="N8686" i="1"/>
  <c r="N8646" i="1"/>
  <c r="N8566" i="1"/>
  <c r="N8382" i="1"/>
  <c r="N8294" i="1"/>
  <c r="N8278" i="1"/>
  <c r="N8126" i="1"/>
  <c r="N8102" i="1"/>
  <c r="N8046" i="1"/>
  <c r="N7958" i="1"/>
  <c r="N7918" i="1"/>
  <c r="N7886" i="1"/>
  <c r="N7734" i="1"/>
  <c r="N7670" i="1"/>
  <c r="N7646" i="1"/>
  <c r="N7582" i="1"/>
  <c r="N7566" i="1"/>
  <c r="N7270" i="1"/>
  <c r="N7206" i="1"/>
  <c r="N7166" i="1"/>
  <c r="N7086" i="1"/>
  <c r="N6958" i="1"/>
  <c r="N6862" i="1"/>
  <c r="N6774" i="1"/>
  <c r="N6742" i="1"/>
  <c r="N6662" i="1"/>
  <c r="N6630" i="1"/>
  <c r="N6510" i="1"/>
  <c r="N6398" i="1"/>
  <c r="N6366" i="1"/>
  <c r="N6110" i="1"/>
  <c r="N6054" i="1"/>
  <c r="N5998" i="1"/>
  <c r="N5638" i="1"/>
  <c r="N5518" i="1"/>
  <c r="N5142" i="1"/>
  <c r="N4710" i="1"/>
  <c r="N3454" i="1"/>
  <c r="N3334" i="1"/>
  <c r="N3014" i="1"/>
  <c r="N2414" i="1"/>
  <c r="N1742" i="1"/>
  <c r="N1222" i="1"/>
  <c r="N950" i="1"/>
  <c r="N8132" i="1"/>
  <c r="N8116" i="1"/>
  <c r="N7964" i="1"/>
  <c r="N7948" i="1"/>
  <c r="N7788" i="1"/>
  <c r="N7612" i="1"/>
  <c r="N7444" i="1"/>
  <c r="N7284" i="1"/>
  <c r="N7052" i="1"/>
  <c r="N7036" i="1"/>
  <c r="N6932" i="1"/>
  <c r="N6724" i="1"/>
  <c r="N8750" i="1"/>
  <c r="N8710" i="1"/>
  <c r="N8630" i="1"/>
  <c r="N8550" i="1"/>
  <c r="N8502" i="1"/>
  <c r="N8446" i="1"/>
  <c r="N8422" i="1"/>
  <c r="N8398" i="1"/>
  <c r="N8366" i="1"/>
  <c r="N8326" i="1"/>
  <c r="N8310" i="1"/>
  <c r="N8222" i="1"/>
  <c r="N8142" i="1"/>
  <c r="N8062" i="1"/>
  <c r="N7974" i="1"/>
  <c r="N7942" i="1"/>
  <c r="N7902" i="1"/>
  <c r="N7830" i="1"/>
  <c r="N7710" i="1"/>
  <c r="N7606" i="1"/>
  <c r="N7542" i="1"/>
  <c r="N7518" i="1"/>
  <c r="N7438" i="1"/>
  <c r="N7374" i="1"/>
  <c r="N7310" i="1"/>
  <c r="N7230" i="1"/>
  <c r="N7182" i="1"/>
  <c r="N7102" i="1"/>
  <c r="N6982" i="1"/>
  <c r="N6542" i="1"/>
  <c r="N6422" i="1"/>
  <c r="N6342" i="1"/>
  <c r="N6310" i="1"/>
  <c r="N6254" i="1"/>
  <c r="N6222" i="1"/>
  <c r="N6150" i="1"/>
  <c r="N5766" i="1"/>
  <c r="N5702" i="1"/>
  <c r="N5454" i="1"/>
  <c r="N5334" i="1"/>
  <c r="N4814" i="1"/>
  <c r="N4622" i="1"/>
  <c r="N4302" i="1"/>
  <c r="N4174" i="1"/>
  <c r="N3822" i="1"/>
  <c r="N3806" i="1"/>
  <c r="N3694" i="1"/>
  <c r="N3462" i="1"/>
  <c r="N1158" i="1"/>
  <c r="N8749" i="1"/>
  <c r="N8733" i="1"/>
  <c r="N8725" i="1"/>
  <c r="N8669" i="1"/>
  <c r="N8645" i="1"/>
  <c r="N8629" i="1"/>
  <c r="N8613" i="1"/>
  <c r="N8589" i="1"/>
  <c r="N8525" i="1"/>
  <c r="N8501" i="1"/>
  <c r="N8485" i="1"/>
  <c r="N8421" i="1"/>
  <c r="N8405" i="1"/>
  <c r="N8397" i="1"/>
  <c r="N8381" i="1"/>
  <c r="N8365" i="1"/>
  <c r="N8325" i="1"/>
  <c r="N8309" i="1"/>
  <c r="N8293" i="1"/>
  <c r="N8277" i="1"/>
  <c r="N8261" i="1"/>
  <c r="N8245" i="1"/>
  <c r="N8205" i="1"/>
  <c r="N8165" i="1"/>
  <c r="N8141" i="1"/>
  <c r="N8101" i="1"/>
  <c r="N8085" i="1"/>
  <c r="N8061" i="1"/>
  <c r="N8045" i="1"/>
  <c r="N8013" i="1"/>
  <c r="N7989" i="1"/>
  <c r="N7973" i="1"/>
  <c r="N7957" i="1"/>
  <c r="N7917" i="1"/>
  <c r="N7901" i="1"/>
  <c r="N7885" i="1"/>
  <c r="N7829" i="1"/>
  <c r="N7669" i="1"/>
  <c r="N7645" i="1"/>
  <c r="N7605" i="1"/>
  <c r="N7541" i="1"/>
  <c r="N7517" i="1"/>
  <c r="N7493" i="1"/>
  <c r="N7421" i="1"/>
  <c r="N7397" i="1"/>
  <c r="N7373" i="1"/>
  <c r="N7349" i="1"/>
  <c r="N6853" i="1"/>
  <c r="N6221" i="1"/>
  <c r="N6109" i="1"/>
  <c r="N5141" i="1"/>
  <c r="N4709" i="1"/>
  <c r="N3693" i="1"/>
  <c r="N2469" i="1"/>
  <c r="N1277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6588" i="1"/>
  <c r="N6580" i="1"/>
  <c r="N6404" i="1"/>
  <c r="N6388" i="1"/>
  <c r="N6236" i="1"/>
  <c r="N6228" i="1"/>
  <c r="N6068" i="1"/>
  <c r="N5900" i="1"/>
  <c r="N5756" i="1"/>
  <c r="N5748" i="1"/>
  <c r="N5588" i="1"/>
  <c r="N5580" i="1"/>
  <c r="N5572" i="1"/>
  <c r="N5404" i="1"/>
  <c r="N5252" i="1"/>
  <c r="N5084" i="1"/>
  <c r="N5068" i="1"/>
  <c r="N5004" i="1"/>
  <c r="N4996" i="1"/>
  <c r="N4980" i="1"/>
  <c r="N4972" i="1"/>
  <c r="N4964" i="1"/>
  <c r="N4956" i="1"/>
  <c r="N4948" i="1"/>
  <c r="N4868" i="1"/>
  <c r="N4852" i="1"/>
  <c r="N4700" i="1"/>
  <c r="N4692" i="1"/>
  <c r="N4684" i="1"/>
  <c r="N4532" i="1"/>
  <c r="N4516" i="1"/>
  <c r="N4364" i="1"/>
  <c r="N4348" i="1"/>
  <c r="N4196" i="1"/>
  <c r="N4188" i="1"/>
  <c r="N4180" i="1"/>
  <c r="N4028" i="1"/>
  <c r="N4020" i="1"/>
  <c r="N4012" i="1"/>
  <c r="N3852" i="1"/>
  <c r="N3844" i="1"/>
  <c r="N3684" i="1"/>
  <c r="N3676" i="1"/>
  <c r="N3524" i="1"/>
  <c r="N3516" i="1"/>
  <c r="N3508" i="1"/>
  <c r="N3356" i="1"/>
  <c r="N6524" i="1"/>
  <c r="N6500" i="1"/>
  <c r="N6476" i="1"/>
  <c r="N6436" i="1"/>
  <c r="N6348" i="1"/>
  <c r="N6340" i="1"/>
  <c r="N6332" i="1"/>
  <c r="N6316" i="1"/>
  <c r="N6300" i="1"/>
  <c r="N6116" i="1"/>
  <c r="N5852" i="1"/>
  <c r="N5844" i="1"/>
  <c r="N5828" i="1"/>
  <c r="N5820" i="1"/>
  <c r="N5812" i="1"/>
  <c r="N5804" i="1"/>
  <c r="N5796" i="1"/>
  <c r="N5788" i="1"/>
  <c r="N5684" i="1"/>
  <c r="N5676" i="1"/>
  <c r="N5668" i="1"/>
  <c r="N5652" i="1"/>
  <c r="N5644" i="1"/>
  <c r="N5628" i="1"/>
  <c r="N5620" i="1"/>
  <c r="N5604" i="1"/>
  <c r="N5444" i="1"/>
  <c r="N5276" i="1"/>
  <c r="N5180" i="1"/>
  <c r="N5172" i="1"/>
  <c r="N5164" i="1"/>
  <c r="N5156" i="1"/>
  <c r="N5148" i="1"/>
  <c r="N5140" i="1"/>
  <c r="N5132" i="1"/>
  <c r="N5124" i="1"/>
  <c r="N5116" i="1"/>
  <c r="N5100" i="1"/>
  <c r="N4916" i="1"/>
  <c r="N4772" i="1"/>
  <c r="N4764" i="1"/>
  <c r="N4756" i="1"/>
  <c r="N4740" i="1"/>
  <c r="N4580" i="1"/>
  <c r="N4572" i="1"/>
  <c r="N4388" i="1"/>
  <c r="N4380" i="1"/>
  <c r="N4244" i="1"/>
  <c r="N4228" i="1"/>
  <c r="N4212" i="1"/>
  <c r="N4052" i="1"/>
  <c r="N4036" i="1"/>
  <c r="N3884" i="1"/>
  <c r="N3876" i="1"/>
  <c r="N3740" i="1"/>
  <c r="N3732" i="1"/>
  <c r="N3724" i="1"/>
  <c r="N3708" i="1"/>
  <c r="N3572" i="1"/>
  <c r="N3556" i="1"/>
  <c r="N3532" i="1"/>
  <c r="N3380" i="1"/>
  <c r="N3260" i="1"/>
  <c r="N6556" i="1"/>
  <c r="N6428" i="1"/>
  <c r="N6244" i="1"/>
  <c r="N6092" i="1"/>
  <c r="N6084" i="1"/>
  <c r="N6076" i="1"/>
  <c r="N5924" i="1"/>
  <c r="N5916" i="1"/>
  <c r="N5908" i="1"/>
  <c r="N5732" i="1"/>
  <c r="N5548" i="1"/>
  <c r="N5380" i="1"/>
  <c r="N5220" i="1"/>
  <c r="N5212" i="1"/>
  <c r="N5060" i="1"/>
  <c r="N5052" i="1"/>
  <c r="N5044" i="1"/>
  <c r="N4892" i="1"/>
  <c r="N4884" i="1"/>
  <c r="N4876" i="1"/>
  <c r="N4724" i="1"/>
  <c r="N4716" i="1"/>
  <c r="N4708" i="1"/>
  <c r="N4556" i="1"/>
  <c r="N4548" i="1"/>
  <c r="N4436" i="1"/>
  <c r="N4428" i="1"/>
  <c r="N4420" i="1"/>
  <c r="N4268" i="1"/>
  <c r="N4260" i="1"/>
  <c r="N4252" i="1"/>
  <c r="N4172" i="1"/>
  <c r="N4164" i="1"/>
  <c r="N4156" i="1"/>
  <c r="N4148" i="1"/>
  <c r="N4140" i="1"/>
  <c r="N4132" i="1"/>
  <c r="N4108" i="1"/>
  <c r="N4004" i="1"/>
  <c r="N3996" i="1"/>
  <c r="N3988" i="1"/>
  <c r="N3980" i="1"/>
  <c r="N3972" i="1"/>
  <c r="N3964" i="1"/>
  <c r="N3956" i="1"/>
  <c r="N3948" i="1"/>
  <c r="N3940" i="1"/>
  <c r="N3836" i="1"/>
  <c r="N3828" i="1"/>
  <c r="N3820" i="1"/>
  <c r="N3812" i="1"/>
  <c r="N3804" i="1"/>
  <c r="N3796" i="1"/>
  <c r="N3788" i="1"/>
  <c r="N3780" i="1"/>
  <c r="N3668" i="1"/>
  <c r="N3660" i="1"/>
  <c r="N3652" i="1"/>
  <c r="N3636" i="1"/>
  <c r="N3628" i="1"/>
  <c r="N3620" i="1"/>
  <c r="N3612" i="1"/>
  <c r="N3604" i="1"/>
  <c r="N3500" i="1"/>
  <c r="N3492" i="1"/>
  <c r="N3484" i="1"/>
  <c r="N3476" i="1"/>
  <c r="N3468" i="1"/>
  <c r="N3460" i="1"/>
  <c r="N3452" i="1"/>
  <c r="N3444" i="1"/>
  <c r="N3436" i="1"/>
  <c r="N6452" i="1"/>
  <c r="N6284" i="1"/>
  <c r="N6268" i="1"/>
  <c r="N6180" i="1"/>
  <c r="N6164" i="1"/>
  <c r="N6156" i="1"/>
  <c r="N6140" i="1"/>
  <c r="N6132" i="1"/>
  <c r="N6020" i="1"/>
  <c r="N6004" i="1"/>
  <c r="N5988" i="1"/>
  <c r="N5980" i="1"/>
  <c r="N5972" i="1"/>
  <c r="N5964" i="1"/>
  <c r="N5956" i="1"/>
  <c r="N5932" i="1"/>
  <c r="N5780" i="1"/>
  <c r="N5612" i="1"/>
  <c r="N5596" i="1"/>
  <c r="N5516" i="1"/>
  <c r="N5508" i="1"/>
  <c r="N5500" i="1"/>
  <c r="N5484" i="1"/>
  <c r="N5476" i="1"/>
  <c r="N5468" i="1"/>
  <c r="N5460" i="1"/>
  <c r="N5428" i="1"/>
  <c r="N5348" i="1"/>
  <c r="N5340" i="1"/>
  <c r="N5324" i="1"/>
  <c r="N5300" i="1"/>
  <c r="N5292" i="1"/>
  <c r="N5284" i="1"/>
  <c r="N5260" i="1"/>
  <c r="N5108" i="1"/>
  <c r="N5092" i="1"/>
  <c r="N4932" i="1"/>
  <c r="N4908" i="1"/>
  <c r="N4748" i="1"/>
  <c r="N4732" i="1"/>
  <c r="N4604" i="1"/>
  <c r="N4596" i="1"/>
  <c r="N4588" i="1"/>
  <c r="N4564" i="1"/>
  <c r="N4412" i="1"/>
  <c r="N4404" i="1"/>
  <c r="N4396" i="1"/>
  <c r="N4372" i="1"/>
  <c r="N4220" i="1"/>
  <c r="N4076" i="1"/>
  <c r="N4068" i="1"/>
  <c r="N4044" i="1"/>
  <c r="N3908" i="1"/>
  <c r="N3900" i="1"/>
  <c r="N3892" i="1"/>
  <c r="N3868" i="1"/>
  <c r="N3700" i="1"/>
  <c r="N3548" i="1"/>
  <c r="N3540" i="1"/>
  <c r="N3404" i="1"/>
  <c r="N3388" i="1"/>
  <c r="N3372" i="1"/>
  <c r="N3236" i="1"/>
  <c r="N6540" i="1"/>
  <c r="N6532" i="1"/>
  <c r="N6380" i="1"/>
  <c r="N6212" i="1"/>
  <c r="N6204" i="1"/>
  <c r="N6196" i="1"/>
  <c r="N6036" i="1"/>
  <c r="N6028" i="1"/>
  <c r="N5876" i="1"/>
  <c r="N5860" i="1"/>
  <c r="N5708" i="1"/>
  <c r="N5540" i="1"/>
  <c r="N5532" i="1"/>
  <c r="N5372" i="1"/>
  <c r="N5364" i="1"/>
  <c r="N5356" i="1"/>
  <c r="N5204" i="1"/>
  <c r="N5188" i="1"/>
  <c r="N5036" i="1"/>
  <c r="N5028" i="1"/>
  <c r="N5020" i="1"/>
  <c r="N4844" i="1"/>
  <c r="N4820" i="1"/>
  <c r="N4812" i="1"/>
  <c r="N4804" i="1"/>
  <c r="N4796" i="1"/>
  <c r="N4788" i="1"/>
  <c r="N4780" i="1"/>
  <c r="N4676" i="1"/>
  <c r="N4668" i="1"/>
  <c r="N4660" i="1"/>
  <c r="N4644" i="1"/>
  <c r="N4636" i="1"/>
  <c r="N4628" i="1"/>
  <c r="N4612" i="1"/>
  <c r="N4508" i="1"/>
  <c r="N4500" i="1"/>
  <c r="N4492" i="1"/>
  <c r="N4484" i="1"/>
  <c r="N4476" i="1"/>
  <c r="N4468" i="1"/>
  <c r="N4460" i="1"/>
  <c r="N4452" i="1"/>
  <c r="N4444" i="1"/>
  <c r="N4340" i="1"/>
  <c r="N4332" i="1"/>
  <c r="N4324" i="1"/>
  <c r="N4316" i="1"/>
  <c r="N4308" i="1"/>
  <c r="N4300" i="1"/>
  <c r="N4292" i="1"/>
  <c r="N4284" i="1"/>
  <c r="N4276" i="1"/>
  <c r="N4100" i="1"/>
  <c r="N4092" i="1"/>
  <c r="N4084" i="1"/>
  <c r="N3932" i="1"/>
  <c r="N3924" i="1"/>
  <c r="N3916" i="1"/>
  <c r="N3764" i="1"/>
  <c r="N3756" i="1"/>
  <c r="N3748" i="1"/>
  <c r="N3596" i="1"/>
  <c r="N3588" i="1"/>
  <c r="N3580" i="1"/>
  <c r="N3428" i="1"/>
  <c r="N3420" i="1"/>
  <c r="N3412" i="1"/>
  <c r="N3396" i="1"/>
  <c r="N3364" i="1"/>
  <c r="N8687" i="1"/>
  <c r="N8567" i="1"/>
  <c r="N8327" i="1"/>
  <c r="N8295" i="1"/>
  <c r="N8223" i="1"/>
  <c r="N8103" i="1"/>
  <c r="N8063" i="1"/>
  <c r="N7919" i="1"/>
  <c r="N7735" i="1"/>
  <c r="N7583" i="1"/>
  <c r="N7495" i="1"/>
  <c r="N7439" i="1"/>
  <c r="N7311" i="1"/>
  <c r="N7183" i="1"/>
  <c r="N6959" i="1"/>
  <c r="N6799" i="1"/>
  <c r="N6719" i="1"/>
  <c r="N6631" i="1"/>
  <c r="N6575" i="1"/>
  <c r="N6543" i="1"/>
  <c r="N6279" i="1"/>
  <c r="N6183" i="1"/>
  <c r="N6111" i="1"/>
  <c r="N5999" i="1"/>
  <c r="N5583" i="1"/>
  <c r="N5575" i="1"/>
  <c r="N5263" i="1"/>
  <c r="N5079" i="1"/>
  <c r="N4919" i="1"/>
  <c r="N4815" i="1"/>
  <c r="N4519" i="1"/>
  <c r="N4407" i="1"/>
  <c r="N4175" i="1"/>
  <c r="N4055" i="1"/>
  <c r="N3935" i="1"/>
  <c r="N3927" i="1"/>
  <c r="N3327" i="1"/>
  <c r="N3183" i="1"/>
  <c r="N3159" i="1"/>
  <c r="N3015" i="1"/>
  <c r="N2799" i="1"/>
  <c r="N2751" i="1"/>
  <c r="N1575" i="1"/>
  <c r="N475" i="1"/>
  <c r="N8130" i="1"/>
  <c r="N8122" i="1"/>
  <c r="N8114" i="1"/>
  <c r="N8106" i="1"/>
  <c r="N8098" i="1"/>
  <c r="N8090" i="1"/>
  <c r="N8082" i="1"/>
  <c r="N8074" i="1"/>
  <c r="N8066" i="1"/>
  <c r="N8058" i="1"/>
  <c r="N8050" i="1"/>
  <c r="N8042" i="1"/>
  <c r="N8034" i="1"/>
  <c r="N8026" i="1"/>
  <c r="N8018" i="1"/>
  <c r="N8010" i="1"/>
  <c r="N8002" i="1"/>
  <c r="N7994" i="1"/>
  <c r="N7986" i="1"/>
  <c r="N7978" i="1"/>
  <c r="N7970" i="1"/>
  <c r="N7962" i="1"/>
  <c r="N7954" i="1"/>
  <c r="N7946" i="1"/>
  <c r="N7938" i="1"/>
  <c r="N7930" i="1"/>
  <c r="N7922" i="1"/>
  <c r="N7914" i="1"/>
  <c r="N7906" i="1"/>
  <c r="N7898" i="1"/>
  <c r="N7890" i="1"/>
  <c r="N7882" i="1"/>
  <c r="N7874" i="1"/>
  <c r="N7866" i="1"/>
  <c r="N7858" i="1"/>
  <c r="N7850" i="1"/>
  <c r="N7842" i="1"/>
  <c r="N7834" i="1"/>
  <c r="N7826" i="1"/>
  <c r="N7818" i="1"/>
  <c r="N7810" i="1"/>
  <c r="N7802" i="1"/>
  <c r="N7794" i="1"/>
  <c r="N7786" i="1"/>
  <c r="N7778" i="1"/>
  <c r="N7770" i="1"/>
  <c r="N7762" i="1"/>
  <c r="N7754" i="1"/>
  <c r="N7746" i="1"/>
  <c r="N7738" i="1"/>
  <c r="N7730" i="1"/>
  <c r="N7722" i="1"/>
  <c r="N7714" i="1"/>
  <c r="N7706" i="1"/>
  <c r="N7698" i="1"/>
  <c r="N7690" i="1"/>
  <c r="N7682" i="1"/>
  <c r="N7674" i="1"/>
  <c r="N7666" i="1"/>
  <c r="N7658" i="1"/>
  <c r="N7650" i="1"/>
  <c r="N7642" i="1"/>
  <c r="N7634" i="1"/>
  <c r="N7626" i="1"/>
  <c r="N7618" i="1"/>
  <c r="N7610" i="1"/>
  <c r="N7602" i="1"/>
  <c r="N7594" i="1"/>
  <c r="N7586" i="1"/>
  <c r="N7578" i="1"/>
  <c r="N7570" i="1"/>
  <c r="N7562" i="1"/>
  <c r="N7554" i="1"/>
  <c r="N7309" i="1"/>
  <c r="N7253" i="1"/>
  <c r="N7165" i="1"/>
  <c r="N7149" i="1"/>
  <c r="N7085" i="1"/>
  <c r="N7021" i="1"/>
  <c r="N6709" i="1"/>
  <c r="N6565" i="1"/>
  <c r="N6309" i="1"/>
  <c r="N6053" i="1"/>
  <c r="N5885" i="1"/>
  <c r="N5085" i="1"/>
  <c r="N4805" i="1"/>
  <c r="N3805" i="1"/>
  <c r="N1869" i="1"/>
  <c r="N13" i="1"/>
  <c r="N8707" i="1"/>
  <c r="N8595" i="1"/>
  <c r="N8347" i="1"/>
  <c r="N8267" i="1"/>
  <c r="N8211" i="1"/>
  <c r="N8131" i="1"/>
  <c r="N8083" i="1"/>
  <c r="N8003" i="1"/>
  <c r="N7883" i="1"/>
  <c r="N7875" i="1"/>
  <c r="N7571" i="1"/>
  <c r="N6811" i="1"/>
  <c r="N6699" i="1"/>
  <c r="N6059" i="1"/>
  <c r="N5531" i="1"/>
  <c r="N5371" i="1"/>
  <c r="N5235" i="1"/>
  <c r="N5227" i="1"/>
  <c r="N4835" i="1"/>
  <c r="N4427" i="1"/>
  <c r="N4283" i="1"/>
  <c r="N4259" i="1"/>
  <c r="N3747" i="1"/>
  <c r="N3523" i="1"/>
  <c r="N3187" i="1"/>
  <c r="N2203" i="1"/>
  <c r="N2019" i="1"/>
  <c r="N1667" i="1"/>
  <c r="N971" i="1"/>
  <c r="N7099" i="1"/>
  <c r="N7091" i="1"/>
  <c r="N7083" i="1"/>
  <c r="N7075" i="1"/>
  <c r="N7067" i="1"/>
  <c r="N7059" i="1"/>
  <c r="N7051" i="1"/>
  <c r="N7043" i="1"/>
  <c r="N7035" i="1"/>
  <c r="N7027" i="1"/>
  <c r="N7019" i="1"/>
  <c r="N7011" i="1"/>
  <c r="N7003" i="1"/>
  <c r="N6995" i="1"/>
  <c r="N6987" i="1"/>
  <c r="N6979" i="1"/>
  <c r="N6971" i="1"/>
  <c r="N6963" i="1"/>
  <c r="N6955" i="1"/>
  <c r="N6947" i="1"/>
  <c r="N6939" i="1"/>
  <c r="N6931" i="1"/>
  <c r="N6923" i="1"/>
  <c r="N6915" i="1"/>
  <c r="N6907" i="1"/>
  <c r="N6899" i="1"/>
  <c r="N6891" i="1"/>
  <c r="N6883" i="1"/>
  <c r="N6875" i="1"/>
  <c r="N6867" i="1"/>
  <c r="N6859" i="1"/>
  <c r="N6851" i="1"/>
  <c r="N6843" i="1"/>
  <c r="N6835" i="1"/>
  <c r="N6827" i="1"/>
  <c r="N6819" i="1"/>
  <c r="N6803" i="1"/>
  <c r="N6795" i="1"/>
  <c r="N6787" i="1"/>
  <c r="N6779" i="1"/>
  <c r="N6771" i="1"/>
  <c r="N6763" i="1"/>
  <c r="N6755" i="1"/>
  <c r="N6747" i="1"/>
  <c r="N6739" i="1"/>
  <c r="N6731" i="1"/>
  <c r="N6723" i="1"/>
  <c r="N6715" i="1"/>
  <c r="N6707" i="1"/>
  <c r="N6691" i="1"/>
  <c r="N6683" i="1"/>
  <c r="N6675" i="1"/>
  <c r="N6667" i="1"/>
  <c r="N6659" i="1"/>
  <c r="N6651" i="1"/>
  <c r="N6643" i="1"/>
  <c r="N6635" i="1"/>
  <c r="N6627" i="1"/>
  <c r="N6619" i="1"/>
  <c r="N6611" i="1"/>
  <c r="N6603" i="1"/>
  <c r="N6595" i="1"/>
  <c r="N6571" i="1"/>
  <c r="N6563" i="1"/>
  <c r="N6555" i="1"/>
  <c r="N6547" i="1"/>
  <c r="N6539" i="1"/>
  <c r="N6531" i="1"/>
  <c r="N6523" i="1"/>
  <c r="N6515" i="1"/>
  <c r="N6507" i="1"/>
  <c r="N6499" i="1"/>
  <c r="N6491" i="1"/>
  <c r="N6483" i="1"/>
  <c r="N6475" i="1"/>
  <c r="N6467" i="1"/>
  <c r="N6459" i="1"/>
  <c r="N6451" i="1"/>
  <c r="N6443" i="1"/>
  <c r="N6435" i="1"/>
  <c r="N6427" i="1"/>
  <c r="N6419" i="1"/>
  <c r="N6411" i="1"/>
  <c r="N6403" i="1"/>
  <c r="N6395" i="1"/>
  <c r="N6387" i="1"/>
  <c r="N6379" i="1"/>
  <c r="N6371" i="1"/>
  <c r="N6363" i="1"/>
  <c r="N6355" i="1"/>
  <c r="N6347" i="1"/>
  <c r="N6339" i="1"/>
  <c r="N6331" i="1"/>
  <c r="N6323" i="1"/>
  <c r="N6315" i="1"/>
  <c r="N6307" i="1"/>
  <c r="N6299" i="1"/>
  <c r="N6291" i="1"/>
  <c r="N6283" i="1"/>
  <c r="N6275" i="1"/>
  <c r="N6267" i="1"/>
  <c r="N6259" i="1"/>
  <c r="N6251" i="1"/>
  <c r="N6243" i="1"/>
  <c r="N6235" i="1"/>
  <c r="N6227" i="1"/>
  <c r="N6219" i="1"/>
  <c r="N6211" i="1"/>
  <c r="N6203" i="1"/>
  <c r="N6195" i="1"/>
  <c r="N6187" i="1"/>
  <c r="N6179" i="1"/>
  <c r="N6171" i="1"/>
  <c r="N6163" i="1"/>
  <c r="N6155" i="1"/>
  <c r="N6147" i="1"/>
  <c r="N6139" i="1"/>
  <c r="N6131" i="1"/>
  <c r="N6123" i="1"/>
  <c r="N6115" i="1"/>
  <c r="N6107" i="1"/>
  <c r="N6099" i="1"/>
  <c r="N6091" i="1"/>
  <c r="N6083" i="1"/>
  <c r="N6075" i="1"/>
  <c r="N6067" i="1"/>
  <c r="N6051" i="1"/>
  <c r="N6043" i="1"/>
  <c r="N6035" i="1"/>
  <c r="N6027" i="1"/>
  <c r="N6019" i="1"/>
  <c r="N6003" i="1"/>
  <c r="N5995" i="1"/>
  <c r="N5987" i="1"/>
  <c r="N5979" i="1"/>
  <c r="N5971" i="1"/>
  <c r="N5963" i="1"/>
  <c r="N5955" i="1"/>
  <c r="N5947" i="1"/>
  <c r="N5939" i="1"/>
  <c r="N5931" i="1"/>
  <c r="N5923" i="1"/>
  <c r="N5915" i="1"/>
  <c r="N5907" i="1"/>
  <c r="N5899" i="1"/>
  <c r="N5891" i="1"/>
  <c r="N5883" i="1"/>
  <c r="N5875" i="1"/>
  <c r="N5867" i="1"/>
  <c r="N5859" i="1"/>
  <c r="N5851" i="1"/>
  <c r="N5843" i="1"/>
  <c r="N5835" i="1"/>
  <c r="N5827" i="1"/>
  <c r="N5819" i="1"/>
  <c r="N5811" i="1"/>
  <c r="N5803" i="1"/>
  <c r="N5795" i="1"/>
  <c r="N5787" i="1"/>
  <c r="N5779" i="1"/>
  <c r="N5771" i="1"/>
  <c r="N5763" i="1"/>
  <c r="N5755" i="1"/>
  <c r="N5747" i="1"/>
  <c r="N5739" i="1"/>
  <c r="N5731" i="1"/>
  <c r="N5723" i="1"/>
  <c r="N5715" i="1"/>
  <c r="N5707" i="1"/>
  <c r="N5699" i="1"/>
  <c r="N5691" i="1"/>
  <c r="N5683" i="1"/>
  <c r="N5675" i="1"/>
  <c r="N5667" i="1"/>
  <c r="N5659" i="1"/>
  <c r="N5651" i="1"/>
  <c r="N5643" i="1"/>
  <c r="N5635" i="1"/>
  <c r="N5627" i="1"/>
  <c r="N5619" i="1"/>
  <c r="N5611" i="1"/>
  <c r="N5603" i="1"/>
  <c r="N5595" i="1"/>
  <c r="N5587" i="1"/>
  <c r="N5579" i="1"/>
  <c r="N5571" i="1"/>
  <c r="N5563" i="1"/>
  <c r="N5555" i="1"/>
  <c r="N5547" i="1"/>
  <c r="N5539" i="1"/>
  <c r="N5523" i="1"/>
  <c r="N5515" i="1"/>
  <c r="N5507" i="1"/>
  <c r="N5499" i="1"/>
  <c r="N5491" i="1"/>
  <c r="N5483" i="1"/>
  <c r="N5475" i="1"/>
  <c r="N5467" i="1"/>
  <c r="N5459" i="1"/>
  <c r="N5451" i="1"/>
  <c r="N5443" i="1"/>
  <c r="N5435" i="1"/>
  <c r="N5427" i="1"/>
  <c r="N5419" i="1"/>
  <c r="N5411" i="1"/>
  <c r="N5403" i="1"/>
  <c r="N5395" i="1"/>
  <c r="N5387" i="1"/>
  <c r="N5379" i="1"/>
  <c r="N5363" i="1"/>
  <c r="N5355" i="1"/>
  <c r="N5347" i="1"/>
  <c r="N5339" i="1"/>
  <c r="N5331" i="1"/>
  <c r="N5323" i="1"/>
  <c r="N5315" i="1"/>
  <c r="N5307" i="1"/>
  <c r="N5299" i="1"/>
  <c r="N5291" i="1"/>
  <c r="N5283" i="1"/>
  <c r="N5275" i="1"/>
  <c r="N5267" i="1"/>
  <c r="N5259" i="1"/>
  <c r="N5251" i="1"/>
  <c r="N5243" i="1"/>
  <c r="N5219" i="1"/>
  <c r="N5211" i="1"/>
  <c r="N5203" i="1"/>
  <c r="N5195" i="1"/>
  <c r="N5187" i="1"/>
  <c r="N5179" i="1"/>
  <c r="N5171" i="1"/>
  <c r="N5163" i="1"/>
  <c r="N5155" i="1"/>
  <c r="N5147" i="1"/>
  <c r="N5139" i="1"/>
  <c r="N5131" i="1"/>
  <c r="N5123" i="1"/>
  <c r="N5115" i="1"/>
  <c r="N5107" i="1"/>
  <c r="N5099" i="1"/>
  <c r="N5091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75" i="1"/>
  <c r="N4267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195" i="1"/>
  <c r="N2187" i="1"/>
  <c r="N2179" i="1"/>
  <c r="N2171" i="1"/>
  <c r="N2163" i="1"/>
  <c r="N2155" i="1"/>
  <c r="N2147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6011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67" i="1"/>
  <c r="N459" i="1"/>
  <c r="N451" i="1"/>
  <c r="N435" i="1"/>
  <c r="N427" i="1"/>
  <c r="N419" i="1"/>
  <c r="N411" i="1"/>
  <c r="N403" i="1"/>
  <c r="N395" i="1"/>
  <c r="N387" i="1"/>
  <c r="N371" i="1"/>
  <c r="N355" i="1"/>
  <c r="N347" i="1"/>
  <c r="N331" i="1"/>
  <c r="N323" i="1"/>
  <c r="N315" i="1"/>
  <c r="N307" i="1"/>
  <c r="N299" i="1"/>
  <c r="N291" i="1"/>
  <c r="N283" i="1"/>
  <c r="N275" i="1"/>
  <c r="N267" i="1"/>
  <c r="N259" i="1"/>
  <c r="N243" i="1"/>
  <c r="N235" i="1"/>
  <c r="N227" i="1"/>
  <c r="N219" i="1"/>
  <c r="N211" i="1"/>
  <c r="N203" i="1"/>
  <c r="N195" i="1"/>
  <c r="N179" i="1"/>
  <c r="N171" i="1"/>
  <c r="N163" i="1"/>
  <c r="N155" i="1"/>
  <c r="N147" i="1"/>
  <c r="N139" i="1"/>
  <c r="N131" i="1"/>
  <c r="N115" i="1"/>
  <c r="N107" i="1"/>
  <c r="N99" i="1"/>
  <c r="N91" i="1"/>
  <c r="N75" i="1"/>
  <c r="N67" i="1"/>
  <c r="N51" i="1"/>
  <c r="N43" i="1"/>
  <c r="N35" i="1"/>
  <c r="N8747" i="1"/>
  <c r="N8699" i="1"/>
  <c r="N8659" i="1"/>
  <c r="N8619" i="1"/>
  <c r="N8587" i="1"/>
  <c r="N8547" i="1"/>
  <c r="N8507" i="1"/>
  <c r="N8467" i="1"/>
  <c r="N8427" i="1"/>
  <c r="N8395" i="1"/>
  <c r="N8355" i="1"/>
  <c r="N8315" i="1"/>
  <c r="N8291" i="1"/>
  <c r="N8251" i="1"/>
  <c r="N8203" i="1"/>
  <c r="N8155" i="1"/>
  <c r="N8091" i="1"/>
  <c r="N8051" i="1"/>
  <c r="N8011" i="1"/>
  <c r="N7971" i="1"/>
  <c r="N7931" i="1"/>
  <c r="N7891" i="1"/>
  <c r="N7827" i="1"/>
  <c r="N7787" i="1"/>
  <c r="N7739" i="1"/>
  <c r="N7699" i="1"/>
  <c r="N7659" i="1"/>
  <c r="N7619" i="1"/>
  <c r="N7579" i="1"/>
  <c r="N7523" i="1"/>
  <c r="N7483" i="1"/>
  <c r="N7435" i="1"/>
  <c r="N7395" i="1"/>
  <c r="N7355" i="1"/>
  <c r="N7323" i="1"/>
  <c r="N7283" i="1"/>
  <c r="N7243" i="1"/>
  <c r="N7179" i="1"/>
  <c r="N7123" i="1"/>
  <c r="N8739" i="1"/>
  <c r="N8691" i="1"/>
  <c r="N8651" i="1"/>
  <c r="N8627" i="1"/>
  <c r="N8563" i="1"/>
  <c r="N8523" i="1"/>
  <c r="N8483" i="1"/>
  <c r="N8443" i="1"/>
  <c r="N8411" i="1"/>
  <c r="N8371" i="1"/>
  <c r="N8323" i="1"/>
  <c r="N8275" i="1"/>
  <c r="N8235" i="1"/>
  <c r="N8171" i="1"/>
  <c r="N8147" i="1"/>
  <c r="N8099" i="1"/>
  <c r="N8043" i="1"/>
  <c r="N7987" i="1"/>
  <c r="N7947" i="1"/>
  <c r="N7907" i="1"/>
  <c r="N7859" i="1"/>
  <c r="N7811" i="1"/>
  <c r="N7771" i="1"/>
  <c r="N7731" i="1"/>
  <c r="N7691" i="1"/>
  <c r="N7651" i="1"/>
  <c r="N7603" i="1"/>
  <c r="N7563" i="1"/>
  <c r="N7539" i="1"/>
  <c r="N7491" i="1"/>
  <c r="N7451" i="1"/>
  <c r="N7411" i="1"/>
  <c r="N7387" i="1"/>
  <c r="N7347" i="1"/>
  <c r="N7315" i="1"/>
  <c r="N7267" i="1"/>
  <c r="N7227" i="1"/>
  <c r="N7195" i="1"/>
  <c r="N7155" i="1"/>
  <c r="N7131" i="1"/>
  <c r="N7107" i="1"/>
  <c r="N6587" i="1"/>
  <c r="N8755" i="1"/>
  <c r="N8715" i="1"/>
  <c r="N8683" i="1"/>
  <c r="N8643" i="1"/>
  <c r="N8603" i="1"/>
  <c r="N8555" i="1"/>
  <c r="N8515" i="1"/>
  <c r="N8475" i="1"/>
  <c r="N8435" i="1"/>
  <c r="N8403" i="1"/>
  <c r="N8363" i="1"/>
  <c r="N8307" i="1"/>
  <c r="N8259" i="1"/>
  <c r="N8227" i="1"/>
  <c r="N8187" i="1"/>
  <c r="N8139" i="1"/>
  <c r="N8107" i="1"/>
  <c r="N8059" i="1"/>
  <c r="N8019" i="1"/>
  <c r="N7979" i="1"/>
  <c r="N7955" i="1"/>
  <c r="N7915" i="1"/>
  <c r="N7851" i="1"/>
  <c r="N7819" i="1"/>
  <c r="N7779" i="1"/>
  <c r="N7747" i="1"/>
  <c r="N7707" i="1"/>
  <c r="N7667" i="1"/>
  <c r="N7635" i="1"/>
  <c r="N7587" i="1"/>
  <c r="N7531" i="1"/>
  <c r="N7499" i="1"/>
  <c r="N7459" i="1"/>
  <c r="N7419" i="1"/>
  <c r="N7379" i="1"/>
  <c r="N7339" i="1"/>
  <c r="N7299" i="1"/>
  <c r="N7275" i="1"/>
  <c r="N7235" i="1"/>
  <c r="N7203" i="1"/>
  <c r="N7171" i="1"/>
  <c r="N7139" i="1"/>
  <c r="N8723" i="1"/>
  <c r="N8675" i="1"/>
  <c r="N8635" i="1"/>
  <c r="N8579" i="1"/>
  <c r="N8539" i="1"/>
  <c r="N8491" i="1"/>
  <c r="N8451" i="1"/>
  <c r="N8387" i="1"/>
  <c r="N8339" i="1"/>
  <c r="N8299" i="1"/>
  <c r="N8243" i="1"/>
  <c r="N8179" i="1"/>
  <c r="N8123" i="1"/>
  <c r="N8075" i="1"/>
  <c r="N8027" i="1"/>
  <c r="N7939" i="1"/>
  <c r="N7899" i="1"/>
  <c r="N7843" i="1"/>
  <c r="N7803" i="1"/>
  <c r="N7763" i="1"/>
  <c r="N7715" i="1"/>
  <c r="N7675" i="1"/>
  <c r="N7611" i="1"/>
  <c r="N7555" i="1"/>
  <c r="N7507" i="1"/>
  <c r="N7467" i="1"/>
  <c r="N7427" i="1"/>
  <c r="N7371" i="1"/>
  <c r="N7307" i="1"/>
  <c r="N7251" i="1"/>
  <c r="N7211" i="1"/>
  <c r="N7187" i="1"/>
  <c r="N7147" i="1"/>
  <c r="N6579" i="1"/>
  <c r="N8763" i="1"/>
  <c r="N8731" i="1"/>
  <c r="N8667" i="1"/>
  <c r="N8611" i="1"/>
  <c r="N8571" i="1"/>
  <c r="N8531" i="1"/>
  <c r="N8499" i="1"/>
  <c r="N8459" i="1"/>
  <c r="N8419" i="1"/>
  <c r="N8379" i="1"/>
  <c r="N8331" i="1"/>
  <c r="N8283" i="1"/>
  <c r="N8219" i="1"/>
  <c r="N8195" i="1"/>
  <c r="N8163" i="1"/>
  <c r="N8115" i="1"/>
  <c r="N8067" i="1"/>
  <c r="N8035" i="1"/>
  <c r="N7995" i="1"/>
  <c r="N7963" i="1"/>
  <c r="N7923" i="1"/>
  <c r="N7867" i="1"/>
  <c r="N7835" i="1"/>
  <c r="N7795" i="1"/>
  <c r="N7755" i="1"/>
  <c r="N7723" i="1"/>
  <c r="N7683" i="1"/>
  <c r="N7643" i="1"/>
  <c r="N7627" i="1"/>
  <c r="N7595" i="1"/>
  <c r="N7547" i="1"/>
  <c r="N7515" i="1"/>
  <c r="N7475" i="1"/>
  <c r="N7443" i="1"/>
  <c r="N7403" i="1"/>
  <c r="N7363" i="1"/>
  <c r="N7331" i="1"/>
  <c r="N7291" i="1"/>
  <c r="N7259" i="1"/>
  <c r="N7219" i="1"/>
  <c r="N7163" i="1"/>
  <c r="N7115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7132" i="1"/>
  <c r="N3716" i="1"/>
  <c r="N27" i="1"/>
  <c r="N19" i="1"/>
  <c r="N3348" i="1"/>
  <c r="N3340" i="1"/>
  <c r="N3324" i="1"/>
  <c r="N3308" i="1"/>
  <c r="N3292" i="1"/>
  <c r="N3276" i="1"/>
  <c r="N3252" i="1"/>
  <c r="N7388" i="1"/>
  <c r="N1892" i="1"/>
  <c r="N3212" i="1"/>
  <c r="N3188" i="1"/>
  <c r="N3164" i="1"/>
  <c r="N3092" i="1"/>
  <c r="N3316" i="1"/>
  <c r="N3300" i="1"/>
  <c r="N3284" i="1"/>
  <c r="N3268" i="1"/>
  <c r="N3244" i="1"/>
  <c r="N8399" i="1"/>
  <c r="N7663" i="1"/>
  <c r="N3228" i="1"/>
  <c r="N3220" i="1"/>
  <c r="N3068" i="1"/>
  <c r="N3060" i="1"/>
  <c r="N3028" i="1"/>
  <c r="N8503" i="1"/>
  <c r="N8709" i="1"/>
  <c r="N8653" i="1"/>
  <c r="N8597" i="1"/>
  <c r="N8565" i="1"/>
  <c r="N8549" i="1"/>
  <c r="N8541" i="1"/>
  <c r="N8461" i="1"/>
  <c r="N8445" i="1"/>
  <c r="N8429" i="1"/>
  <c r="N8341" i="1"/>
  <c r="N8221" i="1"/>
  <c r="N8173" i="1"/>
  <c r="N8157" i="1"/>
  <c r="N8109" i="1"/>
  <c r="N7941" i="1"/>
  <c r="N7757" i="1"/>
  <c r="N7717" i="1"/>
  <c r="N7653" i="1"/>
  <c r="N7637" i="1"/>
  <c r="N7533" i="1"/>
  <c r="N7501" i="1"/>
  <c r="N7405" i="1"/>
  <c r="N7229" i="1"/>
  <c r="N7205" i="1"/>
  <c r="N7133" i="1"/>
  <c r="N7069" i="1"/>
  <c r="N7061" i="1"/>
  <c r="N6909" i="1"/>
  <c r="N6837" i="1"/>
  <c r="N6717" i="1"/>
  <c r="N6653" i="1"/>
  <c r="N6581" i="1"/>
  <c r="N6445" i="1"/>
  <c r="N6325" i="1"/>
  <c r="N6253" i="1"/>
  <c r="N6197" i="1"/>
  <c r="N6125" i="1"/>
  <c r="N5773" i="1"/>
  <c r="N5709" i="1"/>
  <c r="N5701" i="1"/>
  <c r="N5477" i="1"/>
  <c r="N5333" i="1"/>
  <c r="N5261" i="1"/>
  <c r="N5069" i="1"/>
  <c r="N4933" i="1"/>
  <c r="N4653" i="1"/>
  <c r="N3333" i="1"/>
  <c r="N3285" i="1"/>
  <c r="N3125" i="1"/>
  <c r="N2221" i="1"/>
  <c r="N1725" i="1"/>
  <c r="N1581" i="1"/>
  <c r="N1365" i="1"/>
  <c r="N693" i="1"/>
  <c r="N133" i="1"/>
  <c r="N53" i="1"/>
  <c r="N45" i="1"/>
  <c r="N37" i="1"/>
  <c r="N29" i="1"/>
  <c r="N3148" i="1"/>
  <c r="N3132" i="1"/>
  <c r="N3116" i="1"/>
  <c r="N3100" i="1"/>
  <c r="N3084" i="1"/>
  <c r="N8756" i="1"/>
  <c r="N8748" i="1"/>
  <c r="N8732" i="1"/>
  <c r="N8716" i="1"/>
  <c r="N8708" i="1"/>
  <c r="N8692" i="1"/>
  <c r="N8668" i="1"/>
  <c r="N8652" i="1"/>
  <c r="N8628" i="1"/>
  <c r="N8612" i="1"/>
  <c r="N8604" i="1"/>
  <c r="N8596" i="1"/>
  <c r="N8588" i="1"/>
  <c r="N8572" i="1"/>
  <c r="N8548" i="1"/>
  <c r="N8540" i="1"/>
  <c r="N8524" i="1"/>
  <c r="N8508" i="1"/>
  <c r="N8484" i="1"/>
  <c r="N8460" i="1"/>
  <c r="N8436" i="1"/>
  <c r="N8428" i="1"/>
  <c r="N8412" i="1"/>
  <c r="N8404" i="1"/>
  <c r="N8388" i="1"/>
  <c r="N8356" i="1"/>
  <c r="N8340" i="1"/>
  <c r="N8292" i="1"/>
  <c r="N8268" i="1"/>
  <c r="N8244" i="1"/>
  <c r="N8228" i="1"/>
  <c r="N8220" i="1"/>
  <c r="N8196" i="1"/>
  <c r="N8180" i="1"/>
  <c r="N8156" i="1"/>
  <c r="N8148" i="1"/>
  <c r="N8124" i="1"/>
  <c r="N8108" i="1"/>
  <c r="N8100" i="1"/>
  <c r="N8084" i="1"/>
  <c r="N8076" i="1"/>
  <c r="N8060" i="1"/>
  <c r="N8036" i="1"/>
  <c r="N7988" i="1"/>
  <c r="N7940" i="1"/>
  <c r="N7932" i="1"/>
  <c r="N7916" i="1"/>
  <c r="N7868" i="1"/>
  <c r="N7844" i="1"/>
  <c r="N7828" i="1"/>
  <c r="N7756" i="1"/>
  <c r="N7748" i="1"/>
  <c r="N7732" i="1"/>
  <c r="N7716" i="1"/>
  <c r="N7684" i="1"/>
  <c r="N7652" i="1"/>
  <c r="N7620" i="1"/>
  <c r="N7604" i="1"/>
  <c r="N7596" i="1"/>
  <c r="N7564" i="1"/>
  <c r="N7548" i="1"/>
  <c r="N7532" i="1"/>
  <c r="N7524" i="1"/>
  <c r="N7500" i="1"/>
  <c r="N7484" i="1"/>
  <c r="N7404" i="1"/>
  <c r="N7396" i="1"/>
  <c r="N7372" i="1"/>
  <c r="N7364" i="1"/>
  <c r="N7348" i="1"/>
  <c r="N7300" i="1"/>
  <c r="N7268" i="1"/>
  <c r="N7252" i="1"/>
  <c r="N7244" i="1"/>
  <c r="N7228" i="1"/>
  <c r="N7212" i="1"/>
  <c r="N7196" i="1"/>
  <c r="N7140" i="1"/>
  <c r="N7028" i="1"/>
  <c r="N6980" i="1"/>
  <c r="N6956" i="1"/>
  <c r="N6948" i="1"/>
  <c r="N6924" i="1"/>
  <c r="N6908" i="1"/>
  <c r="N6852" i="1"/>
  <c r="N6836" i="1"/>
  <c r="N6780" i="1"/>
  <c r="N6756" i="1"/>
  <c r="N6748" i="1"/>
  <c r="N6676" i="1"/>
  <c r="N6652" i="1"/>
  <c r="N6644" i="1"/>
  <c r="N6620" i="1"/>
  <c r="N6572" i="1"/>
  <c r="N6548" i="1"/>
  <c r="N6516" i="1"/>
  <c r="N6484" i="1"/>
  <c r="N6468" i="1"/>
  <c r="N6444" i="1"/>
  <c r="N6412" i="1"/>
  <c r="N6356" i="1"/>
  <c r="N6324" i="1"/>
  <c r="N6292" i="1"/>
  <c r="N6220" i="1"/>
  <c r="N6188" i="1"/>
  <c r="N6148" i="1"/>
  <c r="N6124" i="1"/>
  <c r="N6108" i="1"/>
  <c r="N6100" i="1"/>
  <c r="N6060" i="1"/>
  <c r="N6044" i="1"/>
  <c r="N6012" i="1"/>
  <c r="N5996" i="1"/>
  <c r="N5948" i="1"/>
  <c r="N5892" i="1"/>
  <c r="N5772" i="1"/>
  <c r="N5764" i="1"/>
  <c r="N5740" i="1"/>
  <c r="N5724" i="1"/>
  <c r="N5716" i="1"/>
  <c r="N5660" i="1"/>
  <c r="N5564" i="1"/>
  <c r="N5492" i="1"/>
  <c r="N5436" i="1"/>
  <c r="N5420" i="1"/>
  <c r="N5412" i="1"/>
  <c r="N5316" i="1"/>
  <c r="N5308" i="1"/>
  <c r="N5236" i="1"/>
  <c r="N5228" i="1"/>
  <c r="N5076" i="1"/>
  <c r="N5012" i="1"/>
  <c r="N4988" i="1"/>
  <c r="N4940" i="1"/>
  <c r="N4900" i="1"/>
  <c r="N4860" i="1"/>
  <c r="N4836" i="1"/>
  <c r="N4828" i="1"/>
  <c r="N4652" i="1"/>
  <c r="N4540" i="1"/>
  <c r="N4524" i="1"/>
  <c r="N4356" i="1"/>
  <c r="N4236" i="1"/>
  <c r="N4204" i="1"/>
  <c r="N4124" i="1"/>
  <c r="N4116" i="1"/>
  <c r="N3860" i="1"/>
  <c r="N3204" i="1"/>
  <c r="N3052" i="1"/>
  <c r="N3036" i="1"/>
  <c r="N2660" i="1"/>
  <c r="N2580" i="1"/>
  <c r="N2444" i="1"/>
  <c r="N2388" i="1"/>
  <c r="N2156" i="1"/>
  <c r="N2148" i="1"/>
  <c r="N2124" i="1"/>
  <c r="N1724" i="1"/>
  <c r="N1580" i="1"/>
  <c r="N1516" i="1"/>
  <c r="N1196" i="1"/>
  <c r="N868" i="1"/>
  <c r="N740" i="1"/>
  <c r="N676" i="1"/>
  <c r="N180" i="1"/>
  <c r="N156" i="1"/>
  <c r="N132" i="1"/>
  <c r="N124" i="1"/>
  <c r="N116" i="1"/>
  <c r="N100" i="1"/>
  <c r="N92" i="1"/>
  <c r="N84" i="1"/>
  <c r="N76" i="1"/>
  <c r="N52" i="1"/>
  <c r="N44" i="1"/>
  <c r="N36" i="1"/>
  <c r="N28" i="1"/>
  <c r="N3180" i="1"/>
  <c r="N3172" i="1"/>
  <c r="N3156" i="1"/>
  <c r="N3140" i="1"/>
  <c r="N3124" i="1"/>
  <c r="N3108" i="1"/>
  <c r="N3076" i="1"/>
  <c r="I9" i="1"/>
  <c r="N1031" i="1"/>
  <c r="N1023" i="1"/>
  <c r="N406" i="1"/>
  <c r="N398" i="1"/>
  <c r="N390" i="1"/>
  <c r="N477" i="1"/>
  <c r="N469" i="1"/>
  <c r="N461" i="1"/>
  <c r="N453" i="1"/>
  <c r="N445" i="1"/>
  <c r="N437" i="1"/>
  <c r="N429" i="1"/>
  <c r="N421" i="1"/>
  <c r="N413" i="1"/>
  <c r="N3020" i="1"/>
  <c r="N3012" i="1"/>
  <c r="N3004" i="1"/>
  <c r="N2924" i="1"/>
  <c r="N2916" i="1"/>
  <c r="N2908" i="1"/>
  <c r="N2900" i="1"/>
  <c r="N2876" i="1"/>
  <c r="N2852" i="1"/>
  <c r="N2828" i="1"/>
  <c r="N2756" i="1"/>
  <c r="N3196" i="1"/>
  <c r="N3044" i="1"/>
  <c r="N2996" i="1"/>
  <c r="N2988" i="1"/>
  <c r="N2980" i="1"/>
  <c r="N2972" i="1"/>
  <c r="N2964" i="1"/>
  <c r="N2956" i="1"/>
  <c r="N2948" i="1"/>
  <c r="N2940" i="1"/>
  <c r="N2932" i="1"/>
  <c r="N6518" i="1"/>
  <c r="N526" i="1"/>
  <c r="N2844" i="1"/>
  <c r="N2836" i="1"/>
  <c r="N2684" i="1"/>
  <c r="N2564" i="1"/>
  <c r="N2556" i="1"/>
  <c r="N2548" i="1"/>
  <c r="N2324" i="1"/>
  <c r="N2316" i="1"/>
  <c r="N2308" i="1"/>
  <c r="N2300" i="1"/>
  <c r="N2292" i="1"/>
  <c r="N2284" i="1"/>
  <c r="N2276" i="1"/>
  <c r="N2268" i="1"/>
  <c r="N2260" i="1"/>
  <c r="N2236" i="1"/>
  <c r="N2140" i="1"/>
  <c r="N2116" i="1"/>
  <c r="N2100" i="1"/>
  <c r="N2012" i="1"/>
  <c r="N2004" i="1"/>
  <c r="N1996" i="1"/>
  <c r="N1980" i="1"/>
  <c r="N1964" i="1"/>
  <c r="N1948" i="1"/>
  <c r="N1932" i="1"/>
  <c r="N1820" i="1"/>
  <c r="N1804" i="1"/>
  <c r="N1788" i="1"/>
  <c r="N1772" i="1"/>
  <c r="N1764" i="1"/>
  <c r="N1676" i="1"/>
  <c r="N1668" i="1"/>
  <c r="N1660" i="1"/>
  <c r="N1644" i="1"/>
  <c r="N1628" i="1"/>
  <c r="N1612" i="1"/>
  <c r="N1588" i="1"/>
  <c r="N1532" i="1"/>
  <c r="N1524" i="1"/>
  <c r="N1492" i="1"/>
  <c r="N1364" i="1"/>
  <c r="N1356" i="1"/>
  <c r="N1348" i="1"/>
  <c r="N1324" i="1"/>
  <c r="N1188" i="1"/>
  <c r="N1180" i="1"/>
  <c r="N1084" i="1"/>
  <c r="N2748" i="1"/>
  <c r="N2740" i="1"/>
  <c r="N2588" i="1"/>
  <c r="N2572" i="1"/>
  <c r="N2420" i="1"/>
  <c r="N2412" i="1"/>
  <c r="N2404" i="1"/>
  <c r="N2252" i="1"/>
  <c r="N2244" i="1"/>
  <c r="N2180" i="1"/>
  <c r="N2172" i="1"/>
  <c r="N2164" i="1"/>
  <c r="N2132" i="1"/>
  <c r="N2108" i="1"/>
  <c r="N2092" i="1"/>
  <c r="N1988" i="1"/>
  <c r="N1972" i="1"/>
  <c r="N1956" i="1"/>
  <c r="N1940" i="1"/>
  <c r="N1924" i="1"/>
  <c r="N1844" i="1"/>
  <c r="N1836" i="1"/>
  <c r="N1828" i="1"/>
  <c r="N1812" i="1"/>
  <c r="N1796" i="1"/>
  <c r="N1780" i="1"/>
  <c r="N1756" i="1"/>
  <c r="N1652" i="1"/>
  <c r="N1636" i="1"/>
  <c r="N1620" i="1"/>
  <c r="N1604" i="1"/>
  <c r="N1596" i="1"/>
  <c r="N1508" i="1"/>
  <c r="N1500" i="1"/>
  <c r="N1340" i="1"/>
  <c r="N1332" i="1"/>
  <c r="N1172" i="1"/>
  <c r="N1164" i="1"/>
  <c r="N1156" i="1"/>
  <c r="N1052" i="1"/>
  <c r="N1044" i="1"/>
  <c r="N1036" i="1"/>
  <c r="N908" i="1"/>
  <c r="N900" i="1"/>
  <c r="N892" i="1"/>
  <c r="N812" i="1"/>
  <c r="N804" i="1"/>
  <c r="N796" i="1"/>
  <c r="N788" i="1"/>
  <c r="N780" i="1"/>
  <c r="N772" i="1"/>
  <c r="N764" i="1"/>
  <c r="N756" i="1"/>
  <c r="N748" i="1"/>
  <c r="N668" i="1"/>
  <c r="N660" i="1"/>
  <c r="N652" i="1"/>
  <c r="N500" i="1"/>
  <c r="N4431" i="1"/>
  <c r="N2860" i="1"/>
  <c r="N2732" i="1"/>
  <c r="N2724" i="1"/>
  <c r="N2716" i="1"/>
  <c r="N2692" i="1"/>
  <c r="N2676" i="1"/>
  <c r="N2516" i="1"/>
  <c r="N2508" i="1"/>
  <c r="N2500" i="1"/>
  <c r="N2396" i="1"/>
  <c r="N2380" i="1"/>
  <c r="N2364" i="1"/>
  <c r="N2228" i="1"/>
  <c r="N2220" i="1"/>
  <c r="N2212" i="1"/>
  <c r="N2060" i="1"/>
  <c r="N2052" i="1"/>
  <c r="N2044" i="1"/>
  <c r="N1916" i="1"/>
  <c r="N1908" i="1"/>
  <c r="N1900" i="1"/>
  <c r="N1748" i="1"/>
  <c r="N1740" i="1"/>
  <c r="N1732" i="1"/>
  <c r="N1572" i="1"/>
  <c r="N1564" i="1"/>
  <c r="N1412" i="1"/>
  <c r="N1404" i="1"/>
  <c r="N1396" i="1"/>
  <c r="N1316" i="1"/>
  <c r="N1308" i="1"/>
  <c r="N1300" i="1"/>
  <c r="N1292" i="1"/>
  <c r="N1284" i="1"/>
  <c r="N1276" i="1"/>
  <c r="N1268" i="1"/>
  <c r="N1260" i="1"/>
  <c r="N1252" i="1"/>
  <c r="N1148" i="1"/>
  <c r="N1140" i="1"/>
  <c r="N1132" i="1"/>
  <c r="N1124" i="1"/>
  <c r="N1116" i="1"/>
  <c r="N1108" i="1"/>
  <c r="N1100" i="1"/>
  <c r="N1092" i="1"/>
  <c r="N1004" i="1"/>
  <c r="N996" i="1"/>
  <c r="N988" i="1"/>
  <c r="N860" i="1"/>
  <c r="N852" i="1"/>
  <c r="N844" i="1"/>
  <c r="N732" i="1"/>
  <c r="N724" i="1"/>
  <c r="N644" i="1"/>
  <c r="N636" i="1"/>
  <c r="N628" i="1"/>
  <c r="N620" i="1"/>
  <c r="N612" i="1"/>
  <c r="N604" i="1"/>
  <c r="N596" i="1"/>
  <c r="N588" i="1"/>
  <c r="N580" i="1"/>
  <c r="N524" i="1"/>
  <c r="N516" i="1"/>
  <c r="N508" i="1"/>
  <c r="N492" i="1"/>
  <c r="N8726" i="1"/>
  <c r="N8670" i="1"/>
  <c r="N8542" i="1"/>
  <c r="N8486" i="1"/>
  <c r="N8174" i="1"/>
  <c r="N8006" i="1"/>
  <c r="N7990" i="1"/>
  <c r="N7822" i="1"/>
  <c r="N7758" i="1"/>
  <c r="N7718" i="1"/>
  <c r="N7430" i="1"/>
  <c r="N7366" i="1"/>
  <c r="N7062" i="1"/>
  <c r="N7006" i="1"/>
  <c r="N6926" i="1"/>
  <c r="N6846" i="1"/>
  <c r="N6582" i="1"/>
  <c r="N6446" i="1"/>
  <c r="N6326" i="1"/>
  <c r="N6062" i="1"/>
  <c r="N5934" i="1"/>
  <c r="N5486" i="1"/>
  <c r="N5038" i="1"/>
  <c r="N4910" i="1"/>
  <c r="N4686" i="1"/>
  <c r="N4118" i="1"/>
  <c r="N4086" i="1"/>
  <c r="N3774" i="1"/>
  <c r="N3262" i="1"/>
  <c r="N2662" i="1"/>
  <c r="N2606" i="1"/>
  <c r="N1990" i="1"/>
  <c r="N1726" i="1"/>
  <c r="N126" i="1"/>
  <c r="N46" i="1"/>
  <c r="N38" i="1"/>
  <c r="N30" i="1"/>
  <c r="N14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2820" i="1"/>
  <c r="N2812" i="1"/>
  <c r="N2804" i="1"/>
  <c r="N2796" i="1"/>
  <c r="N2788" i="1"/>
  <c r="N2780" i="1"/>
  <c r="N2772" i="1"/>
  <c r="N2764" i="1"/>
  <c r="N2652" i="1"/>
  <c r="N2644" i="1"/>
  <c r="N2636" i="1"/>
  <c r="N2628" i="1"/>
  <c r="N2620" i="1"/>
  <c r="N2612" i="1"/>
  <c r="N2604" i="1"/>
  <c r="N2596" i="1"/>
  <c r="N2492" i="1"/>
  <c r="N2484" i="1"/>
  <c r="N2476" i="1"/>
  <c r="N2468" i="1"/>
  <c r="N2460" i="1"/>
  <c r="N2452" i="1"/>
  <c r="N2436" i="1"/>
  <c r="N2428" i="1"/>
  <c r="N2348" i="1"/>
  <c r="N2340" i="1"/>
  <c r="N2332" i="1"/>
  <c r="N2084" i="1"/>
  <c r="N2076" i="1"/>
  <c r="N2068" i="1"/>
  <c r="N1884" i="1"/>
  <c r="N1876" i="1"/>
  <c r="N1716" i="1"/>
  <c r="N1708" i="1"/>
  <c r="N1556" i="1"/>
  <c r="N1548" i="1"/>
  <c r="N1540" i="1"/>
  <c r="N1388" i="1"/>
  <c r="N1380" i="1"/>
  <c r="N1372" i="1"/>
  <c r="N1220" i="1"/>
  <c r="N1212" i="1"/>
  <c r="N1204" i="1"/>
  <c r="N1076" i="1"/>
  <c r="N1068" i="1"/>
  <c r="N1060" i="1"/>
  <c r="N980" i="1"/>
  <c r="N972" i="1"/>
  <c r="N964" i="1"/>
  <c r="N956" i="1"/>
  <c r="N948" i="1"/>
  <c r="N940" i="1"/>
  <c r="N932" i="1"/>
  <c r="N924" i="1"/>
  <c r="N916" i="1"/>
  <c r="N836" i="1"/>
  <c r="N828" i="1"/>
  <c r="N820" i="1"/>
  <c r="N716" i="1"/>
  <c r="N708" i="1"/>
  <c r="N700" i="1"/>
  <c r="N572" i="1"/>
  <c r="N564" i="1"/>
  <c r="N556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2892" i="1"/>
  <c r="N2884" i="1"/>
  <c r="N2868" i="1"/>
  <c r="N2708" i="1"/>
  <c r="N2700" i="1"/>
  <c r="N2668" i="1"/>
  <c r="N2540" i="1"/>
  <c r="N2532" i="1"/>
  <c r="N2524" i="1"/>
  <c r="N2372" i="1"/>
  <c r="N2356" i="1"/>
  <c r="N2204" i="1"/>
  <c r="N2196" i="1"/>
  <c r="N2188" i="1"/>
  <c r="N2036" i="1"/>
  <c r="N2028" i="1"/>
  <c r="N2020" i="1"/>
  <c r="N1868" i="1"/>
  <c r="N1860" i="1"/>
  <c r="N1852" i="1"/>
  <c r="N1700" i="1"/>
  <c r="N1692" i="1"/>
  <c r="N1684" i="1"/>
  <c r="N1484" i="1"/>
  <c r="N1476" i="1"/>
  <c r="N1468" i="1"/>
  <c r="N1460" i="1"/>
  <c r="N1452" i="1"/>
  <c r="N1444" i="1"/>
  <c r="N1436" i="1"/>
  <c r="N1428" i="1"/>
  <c r="N1420" i="1"/>
  <c r="N1244" i="1"/>
  <c r="N1236" i="1"/>
  <c r="N1228" i="1"/>
  <c r="N1028" i="1"/>
  <c r="N1020" i="1"/>
  <c r="N1012" i="1"/>
  <c r="N884" i="1"/>
  <c r="N876" i="1"/>
  <c r="N692" i="1"/>
  <c r="N684" i="1"/>
  <c r="N548" i="1"/>
  <c r="N540" i="1"/>
  <c r="N532" i="1"/>
  <c r="N484" i="1"/>
  <c r="J9" i="1"/>
  <c r="N5042" i="1"/>
  <c r="N5034" i="1"/>
  <c r="N5018" i="1"/>
  <c r="N5010" i="1"/>
  <c r="N5002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42" i="1"/>
  <c r="N4834" i="1"/>
  <c r="N4826" i="1"/>
  <c r="N4818" i="1"/>
  <c r="N4810" i="1"/>
  <c r="N4802" i="1"/>
  <c r="N4794" i="1"/>
  <c r="N4786" i="1"/>
  <c r="N4778" i="1"/>
  <c r="N4770" i="1"/>
  <c r="N4762" i="1"/>
  <c r="N4746" i="1"/>
  <c r="N4738" i="1"/>
  <c r="N4730" i="1"/>
  <c r="N4722" i="1"/>
  <c r="N4714" i="1"/>
  <c r="N4698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58" i="1"/>
  <c r="N4450" i="1"/>
  <c r="N4442" i="1"/>
  <c r="N4434" i="1"/>
  <c r="N4426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86" i="1"/>
  <c r="N4178" i="1"/>
  <c r="N4170" i="1"/>
  <c r="N4162" i="1"/>
  <c r="N4154" i="1"/>
  <c r="N4146" i="1"/>
  <c r="N4138" i="1"/>
  <c r="N4130" i="1"/>
  <c r="N4122" i="1"/>
  <c r="N4114" i="1"/>
  <c r="N4106" i="1"/>
  <c r="N4090" i="1"/>
  <c r="N4082" i="1"/>
  <c r="N4074" i="1"/>
  <c r="N4066" i="1"/>
  <c r="N4058" i="1"/>
  <c r="N4042" i="1"/>
  <c r="N4026" i="1"/>
  <c r="N4018" i="1"/>
  <c r="N4010" i="1"/>
  <c r="N4002" i="1"/>
  <c r="N3994" i="1"/>
  <c r="N3978" i="1"/>
  <c r="N3962" i="1"/>
  <c r="N3954" i="1"/>
  <c r="N3946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18" i="1"/>
  <c r="N3610" i="1"/>
  <c r="N3602" i="1"/>
  <c r="N3594" i="1"/>
  <c r="N3586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42" i="1"/>
  <c r="N3434" i="1"/>
  <c r="N3418" i="1"/>
  <c r="N3410" i="1"/>
  <c r="N3394" i="1"/>
  <c r="N3386" i="1"/>
  <c r="N3378" i="1"/>
  <c r="N3362" i="1"/>
  <c r="N3354" i="1"/>
  <c r="N3346" i="1"/>
  <c r="N3338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86" i="1"/>
  <c r="N3178" i="1"/>
  <c r="N3170" i="1"/>
  <c r="N3162" i="1"/>
  <c r="N3154" i="1"/>
  <c r="N3146" i="1"/>
  <c r="N3130" i="1"/>
  <c r="N3122" i="1"/>
  <c r="N3114" i="1"/>
  <c r="N3106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0" i="1"/>
  <c r="N2962" i="1"/>
  <c r="N2954" i="1"/>
  <c r="N2930" i="1"/>
  <c r="N2922" i="1"/>
  <c r="N2914" i="1"/>
  <c r="N2906" i="1"/>
  <c r="N2898" i="1"/>
  <c r="N2890" i="1"/>
  <c r="N2882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74" i="1"/>
  <c r="N2666" i="1"/>
  <c r="N2650" i="1"/>
  <c r="N2642" i="1"/>
  <c r="N2634" i="1"/>
  <c r="N2626" i="1"/>
  <c r="N2618" i="1"/>
  <c r="N2602" i="1"/>
  <c r="N2594" i="1"/>
  <c r="N2586" i="1"/>
  <c r="N2578" i="1"/>
  <c r="N2570" i="1"/>
  <c r="N2562" i="1"/>
  <c r="N2554" i="1"/>
  <c r="N2546" i="1"/>
  <c r="N2538" i="1"/>
  <c r="N2522" i="1"/>
  <c r="N2514" i="1"/>
  <c r="N2506" i="1"/>
  <c r="N2498" i="1"/>
  <c r="N2482" i="1"/>
  <c r="N2474" i="1"/>
  <c r="N2458" i="1"/>
  <c r="N2450" i="1"/>
  <c r="N2442" i="1"/>
  <c r="N2426" i="1"/>
  <c r="N2410" i="1"/>
  <c r="N2402" i="1"/>
  <c r="N2394" i="1"/>
  <c r="N2386" i="1"/>
  <c r="N2378" i="1"/>
  <c r="N2362" i="1"/>
  <c r="N2346" i="1"/>
  <c r="N2338" i="1"/>
  <c r="N2322" i="1"/>
  <c r="N2314" i="1"/>
  <c r="N2306" i="1"/>
  <c r="N2298" i="1"/>
  <c r="N2290" i="1"/>
  <c r="N2282" i="1"/>
  <c r="N2266" i="1"/>
  <c r="N2258" i="1"/>
  <c r="N2250" i="1"/>
  <c r="N2242" i="1"/>
  <c r="N2234" i="1"/>
  <c r="N2226" i="1"/>
  <c r="N2202" i="1"/>
  <c r="N2194" i="1"/>
  <c r="N2186" i="1"/>
  <c r="N2178" i="1"/>
  <c r="N2170" i="1"/>
  <c r="N2162" i="1"/>
  <c r="N2154" i="1"/>
  <c r="N2146" i="1"/>
  <c r="N2138" i="1"/>
  <c r="N2130" i="1"/>
  <c r="N2122" i="1"/>
  <c r="N2106" i="1"/>
  <c r="N2098" i="1"/>
  <c r="N2090" i="1"/>
  <c r="N2074" i="1"/>
  <c r="N2066" i="1"/>
  <c r="N2050" i="1"/>
  <c r="N2042" i="1"/>
  <c r="N2034" i="1"/>
  <c r="N2018" i="1"/>
  <c r="N2010" i="1"/>
  <c r="N2002" i="1"/>
  <c r="N1994" i="1"/>
  <c r="N1986" i="1"/>
  <c r="N1978" i="1"/>
  <c r="N1970" i="1"/>
  <c r="N1962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0" i="1"/>
  <c r="N1762" i="1"/>
  <c r="N1754" i="1"/>
  <c r="N1746" i="1"/>
  <c r="N1738" i="1"/>
  <c r="N1730" i="1"/>
  <c r="N1722" i="1"/>
  <c r="N1714" i="1"/>
  <c r="N1706" i="1"/>
  <c r="N1698" i="1"/>
  <c r="N1690" i="1"/>
  <c r="N1674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86" i="1"/>
  <c r="N1370" i="1"/>
  <c r="N1362" i="1"/>
  <c r="N1354" i="1"/>
  <c r="N1346" i="1"/>
  <c r="N1338" i="1"/>
  <c r="N1330" i="1"/>
  <c r="N1322" i="1"/>
  <c r="N1314" i="1"/>
  <c r="N1306" i="1"/>
  <c r="N1298" i="1"/>
  <c r="N1290" i="1"/>
  <c r="N1274" i="1"/>
  <c r="N1266" i="1"/>
  <c r="N1258" i="1"/>
  <c r="N1250" i="1"/>
  <c r="N1242" i="1"/>
  <c r="N1234" i="1"/>
  <c r="N1226" i="1"/>
  <c r="N1210" i="1"/>
  <c r="N1202" i="1"/>
  <c r="N1194" i="1"/>
  <c r="N1186" i="1"/>
  <c r="N1178" i="1"/>
  <c r="N1170" i="1"/>
  <c r="N1162" i="1"/>
  <c r="N1154" i="1"/>
  <c r="N1146" i="1"/>
  <c r="N1138" i="1"/>
  <c r="N1130" i="1"/>
  <c r="N1114" i="1"/>
  <c r="N1106" i="1"/>
  <c r="N1098" i="1"/>
  <c r="N1090" i="1"/>
  <c r="N1082" i="1"/>
  <c r="N1074" i="1"/>
  <c r="N1066" i="1"/>
  <c r="N1058" i="1"/>
  <c r="N1050" i="1"/>
  <c r="N1034" i="1"/>
  <c r="N1018" i="1"/>
  <c r="N1002" i="1"/>
  <c r="N994" i="1"/>
  <c r="N986" i="1"/>
  <c r="N978" i="1"/>
  <c r="N970" i="1"/>
  <c r="N962" i="1"/>
  <c r="N954" i="1"/>
  <c r="N938" i="1"/>
  <c r="N930" i="1"/>
  <c r="N922" i="1"/>
  <c r="N906" i="1"/>
  <c r="N898" i="1"/>
  <c r="N890" i="1"/>
  <c r="N882" i="1"/>
  <c r="N874" i="1"/>
  <c r="N866" i="1"/>
  <c r="N858" i="1"/>
  <c r="N850" i="1"/>
  <c r="N842" i="1"/>
  <c r="N826" i="1"/>
  <c r="N818" i="1"/>
  <c r="N810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58" i="1"/>
  <c r="N450" i="1"/>
  <c r="N442" i="1"/>
  <c r="N434" i="1"/>
  <c r="N426" i="1"/>
  <c r="N418" i="1"/>
  <c r="N402" i="1"/>
  <c r="N394" i="1"/>
  <c r="N386" i="1"/>
  <c r="N378" i="1"/>
  <c r="N370" i="1"/>
  <c r="N362" i="1"/>
  <c r="N354" i="1"/>
  <c r="N346" i="1"/>
  <c r="N330" i="1"/>
  <c r="N322" i="1"/>
  <c r="N314" i="1"/>
  <c r="N306" i="1"/>
  <c r="N298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46" i="1"/>
  <c r="N138" i="1"/>
  <c r="N130" i="1"/>
  <c r="N122" i="1"/>
  <c r="N114" i="1"/>
  <c r="N106" i="1"/>
  <c r="N98" i="1"/>
  <c r="N90" i="1"/>
  <c r="N82" i="1"/>
  <c r="N74" i="1"/>
  <c r="N66" i="1"/>
  <c r="N50" i="1"/>
  <c r="N42" i="1"/>
  <c r="N34" i="1"/>
  <c r="N26" i="1"/>
  <c r="N18" i="1"/>
  <c r="N335" i="1"/>
  <c r="N327" i="1"/>
  <c r="N319" i="1"/>
  <c r="N182" i="1"/>
  <c r="N174" i="1"/>
  <c r="N165" i="1"/>
  <c r="N324" i="1"/>
  <c r="N316" i="1"/>
  <c r="N308" i="1"/>
  <c r="N5688" i="1"/>
  <c r="N5680" i="1"/>
  <c r="N5664" i="1"/>
  <c r="N5656" i="1"/>
  <c r="N5640" i="1"/>
  <c r="N5632" i="1"/>
  <c r="N5616" i="1"/>
  <c r="N5608" i="1"/>
  <c r="N5592" i="1"/>
  <c r="N5584" i="1"/>
  <c r="N5560" i="1"/>
  <c r="N5552" i="1"/>
  <c r="N5536" i="1"/>
  <c r="N5528" i="1"/>
  <c r="N5520" i="1"/>
  <c r="N5504" i="1"/>
  <c r="N5488" i="1"/>
  <c r="N5472" i="1"/>
  <c r="N5456" i="1"/>
  <c r="N5448" i="1"/>
  <c r="N5440" i="1"/>
  <c r="N5432" i="1"/>
  <c r="N5424" i="1"/>
  <c r="N5416" i="1"/>
  <c r="N5384" i="1"/>
  <c r="N5376" i="1"/>
  <c r="N5360" i="1"/>
  <c r="N5312" i="1"/>
  <c r="N5288" i="1"/>
  <c r="N5272" i="1"/>
  <c r="N5240" i="1"/>
  <c r="N5232" i="1"/>
  <c r="N5216" i="1"/>
  <c r="N5184" i="1"/>
  <c r="N5160" i="1"/>
  <c r="N5144" i="1"/>
  <c r="N5112" i="1"/>
  <c r="N5104" i="1"/>
  <c r="N5088" i="1"/>
  <c r="N5056" i="1"/>
  <c r="N5032" i="1"/>
  <c r="N5016" i="1"/>
  <c r="N5008" i="1"/>
  <c r="N4992" i="1"/>
  <c r="N4976" i="1"/>
  <c r="N4968" i="1"/>
  <c r="N4952" i="1"/>
  <c r="N4928" i="1"/>
  <c r="N4912" i="1"/>
  <c r="N4904" i="1"/>
  <c r="N4880" i="1"/>
  <c r="N4864" i="1"/>
  <c r="N4840" i="1"/>
  <c r="N4824" i="1"/>
  <c r="N4808" i="1"/>
  <c r="N4800" i="1"/>
  <c r="N4760" i="1"/>
  <c r="N4752" i="1"/>
  <c r="N4744" i="1"/>
  <c r="N4720" i="1"/>
  <c r="N4704" i="1"/>
  <c r="N4696" i="1"/>
  <c r="N4656" i="1"/>
  <c r="N4632" i="1"/>
  <c r="N4624" i="1"/>
  <c r="N4608" i="1"/>
  <c r="N4600" i="1"/>
  <c r="N4584" i="1"/>
  <c r="N4576" i="1"/>
  <c r="N4568" i="1"/>
  <c r="N4544" i="1"/>
  <c r="N4528" i="1"/>
  <c r="N4520" i="1"/>
  <c r="N4512" i="1"/>
  <c r="N4496" i="1"/>
  <c r="N4480" i="1"/>
  <c r="N4456" i="1"/>
  <c r="N4448" i="1"/>
  <c r="N4440" i="1"/>
  <c r="N4424" i="1"/>
  <c r="N4416" i="1"/>
  <c r="N4384" i="1"/>
  <c r="N4376" i="1"/>
  <c r="N4368" i="1"/>
  <c r="N4360" i="1"/>
  <c r="N4344" i="1"/>
  <c r="N4336" i="1"/>
  <c r="N4320" i="1"/>
  <c r="N4312" i="1"/>
  <c r="N4288" i="1"/>
  <c r="N4280" i="1"/>
  <c r="N4272" i="1"/>
  <c r="N4256" i="1"/>
  <c r="N4248" i="1"/>
  <c r="N4240" i="1"/>
  <c r="N4224" i="1"/>
  <c r="N4216" i="1"/>
  <c r="N4208" i="1"/>
  <c r="N4192" i="1"/>
  <c r="N4184" i="1"/>
  <c r="N4168" i="1"/>
  <c r="N4152" i="1"/>
  <c r="N4144" i="1"/>
  <c r="N4120" i="1"/>
  <c r="N4112" i="1"/>
  <c r="N4104" i="1"/>
  <c r="N4088" i="1"/>
  <c r="N4080" i="1"/>
  <c r="N4064" i="1"/>
  <c r="N4056" i="1"/>
  <c r="N4048" i="1"/>
  <c r="N4040" i="1"/>
  <c r="N4024" i="1"/>
  <c r="N4000" i="1"/>
  <c r="N3984" i="1"/>
  <c r="N3976" i="1"/>
  <c r="N3944" i="1"/>
  <c r="N3936" i="1"/>
  <c r="N3928" i="1"/>
  <c r="N3912" i="1"/>
  <c r="N3896" i="1"/>
  <c r="N3888" i="1"/>
  <c r="N3880" i="1"/>
  <c r="N3872" i="1"/>
  <c r="N3856" i="1"/>
  <c r="N3840" i="1"/>
  <c r="N3832" i="1"/>
  <c r="N3808" i="1"/>
  <c r="N3800" i="1"/>
  <c r="N3784" i="1"/>
  <c r="N3776" i="1"/>
  <c r="N3768" i="1"/>
  <c r="N3760" i="1"/>
  <c r="N3744" i="1"/>
  <c r="N3728" i="1"/>
  <c r="N3720" i="1"/>
  <c r="N3712" i="1"/>
  <c r="N3696" i="1"/>
  <c r="N3688" i="1"/>
  <c r="N3672" i="1"/>
  <c r="N3664" i="1"/>
  <c r="N3656" i="1"/>
  <c r="N3640" i="1"/>
  <c r="N3632" i="1"/>
  <c r="N3616" i="1"/>
  <c r="N3608" i="1"/>
  <c r="N3584" i="1"/>
  <c r="N3576" i="1"/>
  <c r="N3568" i="1"/>
  <c r="N3552" i="1"/>
  <c r="N3536" i="1"/>
  <c r="N3528" i="1"/>
  <c r="N3504" i="1"/>
  <c r="N3496" i="1"/>
  <c r="N3472" i="1"/>
  <c r="N3464" i="1"/>
  <c r="N3456" i="1"/>
  <c r="N3448" i="1"/>
  <c r="N3432" i="1"/>
  <c r="N3424" i="1"/>
  <c r="N3416" i="1"/>
  <c r="N3400" i="1"/>
  <c r="N3392" i="1"/>
  <c r="N3384" i="1"/>
  <c r="N3376" i="1"/>
  <c r="N3368" i="1"/>
  <c r="N3352" i="1"/>
  <c r="N3344" i="1"/>
  <c r="N3336" i="1"/>
  <c r="N3328" i="1"/>
  <c r="N3320" i="1"/>
  <c r="N3312" i="1"/>
  <c r="N3304" i="1"/>
  <c r="N3296" i="1"/>
  <c r="N3272" i="1"/>
  <c r="N3264" i="1"/>
  <c r="N3256" i="1"/>
  <c r="N3232" i="1"/>
  <c r="N3224" i="1"/>
  <c r="N3216" i="1"/>
  <c r="N3208" i="1"/>
  <c r="N3192" i="1"/>
  <c r="N3184" i="1"/>
  <c r="N3176" i="1"/>
  <c r="N3160" i="1"/>
  <c r="N3144" i="1"/>
  <c r="N3128" i="1"/>
  <c r="N3112" i="1"/>
  <c r="N3104" i="1"/>
  <c r="N3080" i="1"/>
  <c r="N3072" i="1"/>
  <c r="N3064" i="1"/>
  <c r="N3056" i="1"/>
  <c r="N3048" i="1"/>
  <c r="N3024" i="1"/>
  <c r="N3016" i="1"/>
  <c r="N3008" i="1"/>
  <c r="N3000" i="1"/>
  <c r="N2992" i="1"/>
  <c r="N2984" i="1"/>
  <c r="N2968" i="1"/>
  <c r="N2960" i="1"/>
  <c r="N2952" i="1"/>
  <c r="N2944" i="1"/>
  <c r="N2928" i="1"/>
  <c r="N2920" i="1"/>
  <c r="N2912" i="1"/>
  <c r="N2904" i="1"/>
  <c r="N2896" i="1"/>
  <c r="N2888" i="1"/>
  <c r="N2872" i="1"/>
  <c r="N2864" i="1"/>
  <c r="N2856" i="1"/>
  <c r="N2840" i="1"/>
  <c r="N2816" i="1"/>
  <c r="N2808" i="1"/>
  <c r="N2800" i="1"/>
  <c r="N2792" i="1"/>
  <c r="N2776" i="1"/>
  <c r="N2768" i="1"/>
  <c r="N2760" i="1"/>
  <c r="N2752" i="1"/>
  <c r="N2744" i="1"/>
  <c r="N2736" i="1"/>
  <c r="N2720" i="1"/>
  <c r="N2704" i="1"/>
  <c r="N2696" i="1"/>
  <c r="N2680" i="1"/>
  <c r="N2672" i="1"/>
  <c r="N2664" i="1"/>
  <c r="N2656" i="1"/>
  <c r="N2648" i="1"/>
  <c r="N2640" i="1"/>
  <c r="N2616" i="1"/>
  <c r="N2608" i="1"/>
  <c r="N2600" i="1"/>
  <c r="N2584" i="1"/>
  <c r="N2576" i="1"/>
  <c r="N2568" i="1"/>
  <c r="N2552" i="1"/>
  <c r="N2544" i="1"/>
  <c r="N2528" i="1"/>
  <c r="N2512" i="1"/>
  <c r="N2504" i="1"/>
  <c r="N2496" i="1"/>
  <c r="N2488" i="1"/>
  <c r="N2480" i="1"/>
  <c r="N2464" i="1"/>
  <c r="N2456" i="1"/>
  <c r="N2448" i="1"/>
  <c r="N2440" i="1"/>
  <c r="N2424" i="1"/>
  <c r="N2416" i="1"/>
  <c r="N2408" i="1"/>
  <c r="N2400" i="1"/>
  <c r="N2392" i="1"/>
  <c r="N2384" i="1"/>
  <c r="N2368" i="1"/>
  <c r="N2360" i="1"/>
  <c r="N2352" i="1"/>
  <c r="N2344" i="1"/>
  <c r="N2336" i="1"/>
  <c r="N2320" i="1"/>
  <c r="N2312" i="1"/>
  <c r="N2304" i="1"/>
  <c r="N2296" i="1"/>
  <c r="N2288" i="1"/>
  <c r="N2272" i="1"/>
  <c r="N2264" i="1"/>
  <c r="N2256" i="1"/>
  <c r="N2248" i="1"/>
  <c r="N2240" i="1"/>
  <c r="N2232" i="1"/>
  <c r="N2224" i="1"/>
  <c r="N2216" i="1"/>
  <c r="N2208" i="1"/>
  <c r="N2200" i="1"/>
  <c r="N2192" i="1"/>
  <c r="N2176" i="1"/>
  <c r="N2168" i="1"/>
  <c r="N2160" i="1"/>
  <c r="N2152" i="1"/>
  <c r="N2144" i="1"/>
  <c r="N2128" i="1"/>
  <c r="N2120" i="1"/>
  <c r="N2112" i="1"/>
  <c r="N2104" i="1"/>
  <c r="N2096" i="1"/>
  <c r="N2088" i="1"/>
  <c r="N2080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12" i="1"/>
  <c r="N1896" i="1"/>
  <c r="N1888" i="1"/>
  <c r="N1880" i="1"/>
  <c r="N1872" i="1"/>
  <c r="N1840" i="1"/>
  <c r="N1832" i="1"/>
  <c r="N1824" i="1"/>
  <c r="N1816" i="1"/>
  <c r="N1800" i="1"/>
  <c r="N1792" i="1"/>
  <c r="N1784" i="1"/>
  <c r="N1768" i="1"/>
  <c r="N1760" i="1"/>
  <c r="N1752" i="1"/>
  <c r="N1728" i="1"/>
  <c r="N1720" i="1"/>
  <c r="N1712" i="1"/>
  <c r="N1704" i="1"/>
  <c r="N1688" i="1"/>
  <c r="N1680" i="1"/>
  <c r="N1672" i="1"/>
  <c r="N1664" i="1"/>
  <c r="N1656" i="1"/>
  <c r="N1648" i="1"/>
  <c r="N1640" i="1"/>
  <c r="N1624" i="1"/>
  <c r="N1616" i="1"/>
  <c r="N1608" i="1"/>
  <c r="N1600" i="1"/>
  <c r="N1584" i="1"/>
  <c r="N1576" i="1"/>
  <c r="N1568" i="1"/>
  <c r="N1560" i="1"/>
  <c r="N1552" i="1"/>
  <c r="N1544" i="1"/>
  <c r="N1536" i="1"/>
  <c r="N1528" i="1"/>
  <c r="N1520" i="1"/>
  <c r="N1496" i="1"/>
  <c r="N1488" i="1"/>
  <c r="N1472" i="1"/>
  <c r="N1464" i="1"/>
  <c r="N1456" i="1"/>
  <c r="N1440" i="1"/>
  <c r="N1432" i="1"/>
  <c r="N1424" i="1"/>
  <c r="N1416" i="1"/>
  <c r="N1408" i="1"/>
  <c r="N1400" i="1"/>
  <c r="N1392" i="1"/>
  <c r="N1384" i="1"/>
  <c r="N1360" i="1"/>
  <c r="N1352" i="1"/>
  <c r="N1344" i="1"/>
  <c r="N1328" i="1"/>
  <c r="N1312" i="1"/>
  <c r="N1304" i="1"/>
  <c r="N1296" i="1"/>
  <c r="N1288" i="1"/>
  <c r="N1280" i="1"/>
  <c r="N1272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52" i="1"/>
  <c r="N1144" i="1"/>
  <c r="N1136" i="1"/>
  <c r="N1128" i="1"/>
  <c r="N1120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0" i="1"/>
  <c r="N952" i="1"/>
  <c r="N944" i="1"/>
  <c r="N936" i="1"/>
  <c r="N928" i="1"/>
  <c r="N920" i="1"/>
  <c r="N912" i="1"/>
  <c r="N896" i="1"/>
  <c r="N888" i="1"/>
  <c r="N880" i="1"/>
  <c r="N872" i="1"/>
  <c r="N864" i="1"/>
  <c r="N856" i="1"/>
  <c r="N840" i="1"/>
  <c r="N832" i="1"/>
  <c r="N824" i="1"/>
  <c r="N816" i="1"/>
  <c r="N808" i="1"/>
  <c r="N800" i="1"/>
  <c r="N792" i="1"/>
  <c r="N784" i="1"/>
  <c r="N768" i="1"/>
  <c r="N760" i="1"/>
  <c r="N752" i="1"/>
  <c r="N736" i="1"/>
  <c r="N728" i="1"/>
  <c r="N720" i="1"/>
  <c r="N712" i="1"/>
  <c r="N704" i="1"/>
  <c r="N696" i="1"/>
  <c r="N688" i="1"/>
  <c r="N680" i="1"/>
  <c r="N672" i="1"/>
  <c r="N656" i="1"/>
  <c r="N648" i="1"/>
  <c r="N640" i="1"/>
  <c r="N632" i="1"/>
  <c r="N616" i="1"/>
  <c r="N608" i="1"/>
  <c r="N600" i="1"/>
  <c r="N592" i="1"/>
  <c r="N584" i="1"/>
  <c r="N576" i="1"/>
  <c r="N568" i="1"/>
  <c r="N560" i="1"/>
  <c r="N552" i="1"/>
  <c r="N544" i="1"/>
  <c r="N528" i="1"/>
  <c r="N520" i="1"/>
  <c r="N512" i="1"/>
  <c r="N504" i="1"/>
  <c r="N496" i="1"/>
  <c r="N488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68" i="1"/>
  <c r="N360" i="1"/>
  <c r="N352" i="1"/>
  <c r="N344" i="1"/>
  <c r="N336" i="1"/>
  <c r="N320" i="1"/>
  <c r="N312" i="1"/>
  <c r="N304" i="1"/>
  <c r="N296" i="1"/>
  <c r="N288" i="1"/>
  <c r="N280" i="1"/>
  <c r="N192" i="1"/>
  <c r="N112" i="1"/>
  <c r="N40" i="1"/>
  <c r="N16" i="1"/>
  <c r="N8615" i="1"/>
  <c r="N8095" i="1"/>
  <c r="N7871" i="1"/>
  <c r="N7823" i="1"/>
  <c r="N7063" i="1"/>
  <c r="N6447" i="1"/>
  <c r="N6383" i="1"/>
  <c r="N6255" i="1"/>
  <c r="N5775" i="1"/>
  <c r="N5239" i="1"/>
  <c r="N4415" i="1"/>
  <c r="N3959" i="1"/>
  <c r="N3855" i="1"/>
  <c r="N3663" i="1"/>
  <c r="N1903" i="1"/>
  <c r="N1607" i="1"/>
  <c r="N47" i="1"/>
  <c r="N23" i="1"/>
  <c r="N311" i="1"/>
  <c r="N303" i="1"/>
  <c r="N295" i="1"/>
  <c r="N287" i="1"/>
  <c r="N279" i="1"/>
  <c r="N271" i="1"/>
  <c r="N263" i="1"/>
  <c r="N255" i="1"/>
  <c r="N247" i="1"/>
  <c r="N166" i="1"/>
  <c r="N157" i="1"/>
  <c r="N149" i="1"/>
  <c r="N300" i="1"/>
  <c r="N292" i="1"/>
  <c r="N284" i="1"/>
  <c r="N276" i="1"/>
  <c r="N268" i="1"/>
  <c r="N260" i="1"/>
  <c r="N252" i="1"/>
  <c r="N244" i="1"/>
  <c r="N236" i="1"/>
  <c r="N264" i="1"/>
  <c r="N232" i="1"/>
  <c r="N224" i="1"/>
  <c r="N216" i="1"/>
  <c r="N208" i="1"/>
  <c r="N200" i="1"/>
  <c r="N184" i="1"/>
  <c r="N176" i="1"/>
  <c r="N168" i="1"/>
  <c r="N160" i="1"/>
  <c r="N152" i="1"/>
  <c r="N144" i="1"/>
  <c r="N136" i="1"/>
  <c r="N128" i="1"/>
  <c r="N120" i="1"/>
  <c r="N104" i="1"/>
  <c r="N96" i="1"/>
  <c r="N88" i="1"/>
  <c r="N80" i="1"/>
  <c r="N64" i="1"/>
  <c r="N56" i="1"/>
  <c r="N48" i="1"/>
  <c r="N32" i="1"/>
  <c r="N24" i="1"/>
  <c r="N151" i="1"/>
  <c r="N127" i="1"/>
  <c r="N119" i="1"/>
  <c r="N103" i="1"/>
  <c r="N95" i="1"/>
  <c r="N87" i="1"/>
  <c r="N71" i="1"/>
  <c r="N55" i="1"/>
  <c r="N39" i="1"/>
  <c r="N31" i="1"/>
  <c r="N15" i="1"/>
  <c r="N239" i="1"/>
  <c r="N231" i="1"/>
  <c r="N223" i="1"/>
  <c r="N158" i="1"/>
  <c r="N150" i="1"/>
  <c r="N141" i="1"/>
  <c r="N228" i="1"/>
  <c r="N220" i="1"/>
  <c r="N212" i="1"/>
  <c r="N12" i="1"/>
  <c r="N215" i="1"/>
  <c r="N207" i="1"/>
  <c r="N199" i="1"/>
  <c r="N142" i="1"/>
  <c r="N125" i="1"/>
  <c r="N117" i="1"/>
  <c r="N109" i="1"/>
  <c r="N101" i="1"/>
  <c r="N93" i="1"/>
  <c r="N85" i="1"/>
  <c r="N77" i="1"/>
  <c r="N204" i="1"/>
  <c r="N196" i="1"/>
  <c r="N188" i="1"/>
  <c r="N191" i="1"/>
  <c r="N183" i="1"/>
  <c r="N175" i="1"/>
  <c r="N134" i="1"/>
  <c r="N118" i="1"/>
  <c r="N110" i="1"/>
  <c r="N102" i="1"/>
  <c r="N94" i="1"/>
  <c r="N86" i="1"/>
  <c r="N78" i="1"/>
  <c r="N69" i="1"/>
  <c r="N172" i="1"/>
  <c r="N164" i="1"/>
  <c r="N167" i="1"/>
  <c r="N159" i="1"/>
  <c r="N70" i="1"/>
  <c r="N61" i="1"/>
  <c r="N148" i="1"/>
  <c r="N140" i="1"/>
  <c r="N143" i="1"/>
  <c r="N79" i="1"/>
  <c r="N62" i="1"/>
  <c r="N54" i="1"/>
  <c r="N108" i="1"/>
  <c r="N68" i="1"/>
  <c r="N22" i="1"/>
  <c r="N21" i="1"/>
  <c r="N659" i="1"/>
  <c r="N443" i="1"/>
  <c r="N379" i="1"/>
  <c r="N363" i="1"/>
  <c r="N339" i="1"/>
  <c r="N251" i="1"/>
  <c r="N187" i="1"/>
  <c r="N123" i="1"/>
  <c r="N83" i="1"/>
  <c r="N59" i="1"/>
  <c r="N20" i="1"/>
  <c r="K9" i="1"/>
  <c r="W9" i="1"/>
  <c r="Q9" i="1"/>
  <c r="P9" i="1"/>
  <c r="O9" i="1"/>
  <c r="M9" i="1"/>
  <c r="V314" i="1" l="1"/>
  <c r="V906" i="1"/>
  <c r="V1274" i="1"/>
  <c r="V1562" i="1"/>
  <c r="V1906" i="1"/>
  <c r="V2178" i="1"/>
  <c r="V2450" i="1"/>
  <c r="V2794" i="1"/>
  <c r="V3066" i="1"/>
  <c r="V3338" i="1"/>
  <c r="V354" i="1"/>
  <c r="V498" i="1"/>
  <c r="V954" i="1"/>
  <c r="V1242" i="1"/>
  <c r="V1594" i="1"/>
  <c r="V1866" i="1"/>
  <c r="V2138" i="1"/>
  <c r="V2482" i="1"/>
  <c r="V2754" i="1"/>
  <c r="V3026" i="1"/>
  <c r="V29" i="1"/>
  <c r="V69" i="1"/>
  <c r="V117" i="1"/>
  <c r="V157" i="1"/>
  <c r="V229" i="1"/>
  <c r="V293" i="1"/>
  <c r="V357" i="1"/>
  <c r="V421" i="1"/>
  <c r="V485" i="1"/>
  <c r="V541" i="1"/>
  <c r="V589" i="1"/>
  <c r="V661" i="1"/>
  <c r="V733" i="1"/>
  <c r="V797" i="1"/>
  <c r="V893" i="1"/>
  <c r="V1029" i="1"/>
  <c r="V1213" i="1"/>
  <c r="V1341" i="1"/>
  <c r="V1597" i="1"/>
  <c r="V1853" i="1"/>
  <c r="V2109" i="1"/>
  <c r="V2365" i="1"/>
  <c r="V2621" i="1"/>
  <c r="V2877" i="1"/>
  <c r="V3133" i="1"/>
  <c r="V42" i="1"/>
  <c r="V237" i="1"/>
  <c r="V386" i="1"/>
  <c r="V509" i="1"/>
  <c r="V962" i="1"/>
  <c r="V1069" i="1"/>
  <c r="V1178" i="1"/>
  <c r="V1434" i="1"/>
  <c r="V1621" i="1"/>
  <c r="V1757" i="1"/>
  <c r="V1893" i="1"/>
  <c r="V2029" i="1"/>
  <c r="V2165" i="1"/>
  <c r="V2322" i="1"/>
  <c r="V2458" i="1"/>
  <c r="V2645" i="1"/>
  <c r="V2781" i="1"/>
  <c r="V2917" i="1"/>
  <c r="V3053" i="1"/>
  <c r="V3189" i="1"/>
  <c r="V3346" i="1"/>
  <c r="V3613" i="1"/>
  <c r="V3869" i="1"/>
  <c r="V2359" i="1"/>
  <c r="V2568" i="1"/>
  <c r="V3048" i="1"/>
  <c r="V3351" i="1"/>
  <c r="V3565" i="1"/>
  <c r="V3709" i="1"/>
  <c r="V4056" i="1"/>
  <c r="V4288" i="1"/>
  <c r="V4568" i="1"/>
  <c r="V4975" i="1"/>
  <c r="V5239" i="1"/>
  <c r="V5519" i="1"/>
  <c r="V5751" i="1"/>
  <c r="V6072" i="1"/>
  <c r="V6336" i="1"/>
  <c r="V6657" i="1"/>
  <c r="V7023" i="1"/>
  <c r="V7201" i="1"/>
  <c r="V7809" i="1"/>
  <c r="V8017" i="1"/>
  <c r="V8353" i="1"/>
  <c r="V8561" i="1"/>
  <c r="V8697" i="1"/>
  <c r="V59" i="1"/>
  <c r="V131" i="1"/>
  <c r="V211" i="1"/>
  <c r="V307" i="1"/>
  <c r="V387" i="1"/>
  <c r="V475" i="1"/>
  <c r="V563" i="1"/>
  <c r="V651" i="1"/>
  <c r="V715" i="1"/>
  <c r="V803" i="1"/>
  <c r="V907" i="1"/>
  <c r="V1051" i="1"/>
  <c r="V1195" i="1"/>
  <c r="V1283" i="1"/>
  <c r="V1387" i="1"/>
  <c r="V1515" i="1"/>
  <c r="V1635" i="1"/>
  <c r="V1739" i="1"/>
  <c r="V1875" i="1"/>
  <c r="V2051" i="1"/>
  <c r="V2187" i="1"/>
  <c r="V2283" i="1"/>
  <c r="V2387" i="1"/>
  <c r="V2499" i="1"/>
  <c r="V2603" i="1"/>
  <c r="V2731" i="1"/>
  <c r="V2827" i="1"/>
  <c r="V3011" i="1"/>
  <c r="V3115" i="1"/>
  <c r="V3283" i="1"/>
  <c r="V3451" i="1"/>
  <c r="V3579" i="1"/>
  <c r="V3699" i="1"/>
  <c r="V3827" i="1"/>
  <c r="V3955" i="1"/>
  <c r="V4083" i="1"/>
  <c r="V4283" i="1"/>
  <c r="V4467" i="1"/>
  <c r="V4611" i="1"/>
  <c r="V4787" i="1"/>
  <c r="V4987" i="1"/>
  <c r="V5243" i="1"/>
  <c r="V5499" i="1"/>
  <c r="V5755" i="1"/>
  <c r="V6019" i="1"/>
  <c r="V6267" i="1"/>
  <c r="V6523" i="1"/>
  <c r="V6771" i="1"/>
  <c r="V7035" i="1"/>
  <c r="V7291" i="1"/>
  <c r="V7611" i="1"/>
  <c r="V7987" i="1"/>
  <c r="V8563" i="1"/>
  <c r="V778" i="1"/>
  <c r="V1256" i="1"/>
  <c r="V1683" i="1"/>
  <c r="V2431" i="1"/>
  <c r="V2821" i="1"/>
  <c r="V3282" i="1"/>
  <c r="V3957" i="1"/>
  <c r="V4305" i="1"/>
  <c r="V4919" i="1"/>
  <c r="V824" i="1"/>
  <c r="V856" i="1"/>
  <c r="V928" i="1"/>
  <c r="V992" i="1"/>
  <c r="V1048" i="1"/>
  <c r="V1096" i="1"/>
  <c r="V1144" i="1"/>
  <c r="V1184" i="1"/>
  <c r="V1240" i="1"/>
  <c r="V1296" i="1"/>
  <c r="V1344" i="1"/>
  <c r="V1392" i="1"/>
  <c r="V1456" i="1"/>
  <c r="V1528" i="1"/>
  <c r="V1592" i="1"/>
  <c r="V1656" i="1"/>
  <c r="V1704" i="1"/>
  <c r="V1760" i="1"/>
  <c r="V1816" i="1"/>
  <c r="V1872" i="1"/>
  <c r="V1928" i="1"/>
  <c r="V1976" i="1"/>
  <c r="V2040" i="1"/>
  <c r="V2104" i="1"/>
  <c r="V2168" i="1"/>
  <c r="V2216" i="1"/>
  <c r="V2272" i="1"/>
  <c r="V2328" i="1"/>
  <c r="V2392" i="1"/>
  <c r="V2448" i="1"/>
  <c r="V2512" i="1"/>
  <c r="V2576" i="1"/>
  <c r="V2624" i="1"/>
  <c r="V2720" i="1"/>
  <c r="V2776" i="1"/>
  <c r="V2824" i="1"/>
  <c r="V2888" i="1"/>
  <c r="V2928" i="1"/>
  <c r="V2992" i="1"/>
  <c r="V3056" i="1"/>
  <c r="V3104" i="1"/>
  <c r="V3168" i="1"/>
  <c r="V3264" i="1"/>
  <c r="V3304" i="1"/>
  <c r="V3368" i="1"/>
  <c r="V3432" i="1"/>
  <c r="V3504" i="1"/>
  <c r="V3568" i="1"/>
  <c r="V3632" i="1"/>
  <c r="V3696" i="1"/>
  <c r="V3760" i="1"/>
  <c r="V3832" i="1"/>
  <c r="V3896" i="1"/>
  <c r="V5353" i="1"/>
  <c r="V5425" i="1"/>
  <c r="V5497" i="1"/>
  <c r="V5609" i="1"/>
  <c r="V5681" i="1"/>
  <c r="V5753" i="1"/>
  <c r="V5873" i="1"/>
  <c r="V5256" i="1"/>
  <c r="V5711" i="1"/>
  <c r="V6191" i="1"/>
  <c r="V6544" i="1"/>
  <c r="V7231" i="1"/>
  <c r="V7689" i="1"/>
  <c r="V8067" i="1"/>
  <c r="V8312" i="1"/>
  <c r="V2517" i="1"/>
  <c r="V3960" i="1"/>
  <c r="V4064" i="1"/>
  <c r="V4136" i="1"/>
  <c r="V4208" i="1"/>
  <c r="V4320" i="1"/>
  <c r="V4392" i="1"/>
  <c r="V4464" i="1"/>
  <c r="V4576" i="1"/>
  <c r="V4648" i="1"/>
  <c r="V4768" i="1"/>
  <c r="V4840" i="1"/>
  <c r="V4912" i="1"/>
  <c r="V5024" i="1"/>
  <c r="V5096" i="1"/>
  <c r="V5168" i="1"/>
  <c r="V5280" i="1"/>
  <c r="V5352" i="1"/>
  <c r="V5424" i="1"/>
  <c r="V5536" i="1"/>
  <c r="V5608" i="1"/>
  <c r="V5680" i="1"/>
  <c r="V5792" i="1"/>
  <c r="V5864" i="1"/>
  <c r="V5936" i="1"/>
  <c r="V6048" i="1"/>
  <c r="V6120" i="1"/>
  <c r="V6192" i="1"/>
  <c r="V6304" i="1"/>
  <c r="V6376" i="1"/>
  <c r="V6448" i="1"/>
  <c r="V6560" i="1"/>
  <c r="V6640" i="1"/>
  <c r="V6752" i="1"/>
  <c r="V6824" i="1"/>
  <c r="V6896" i="1"/>
  <c r="V7008" i="1"/>
  <c r="V7088" i="1"/>
  <c r="V7200" i="1"/>
  <c r="V7272" i="1"/>
  <c r="V7344" i="1"/>
  <c r="V7456" i="1"/>
  <c r="V7584" i="1"/>
  <c r="V7712" i="1"/>
  <c r="V7840" i="1"/>
  <c r="V7968" i="1"/>
  <c r="V8096" i="1"/>
  <c r="V8352" i="1"/>
  <c r="V8608" i="1"/>
  <c r="V1063" i="1"/>
  <c r="V1971" i="1"/>
  <c r="V2379" i="1"/>
  <c r="V3123" i="1"/>
  <c r="V3584" i="1"/>
  <c r="V3903" i="1"/>
  <c r="V4480" i="1"/>
  <c r="V5959" i="1"/>
  <c r="V6735" i="1"/>
  <c r="V7113" i="1"/>
  <c r="V7847" i="1"/>
  <c r="V8176" i="1"/>
  <c r="V8479" i="1"/>
  <c r="V188" i="1"/>
  <c r="V532" i="1"/>
  <c r="V860" i="1"/>
  <c r="V1324" i="1"/>
  <c r="V1852" i="1"/>
  <c r="V2188" i="1"/>
  <c r="V2564" i="1"/>
  <c r="V2948" i="1"/>
  <c r="V3276" i="1"/>
  <c r="V4796" i="1"/>
  <c r="V5132" i="1"/>
  <c r="V5828" i="1"/>
  <c r="V6276" i="1"/>
  <c r="V6724" i="1"/>
  <c r="V7172" i="1"/>
  <c r="V6984" i="1"/>
  <c r="V7204" i="1"/>
  <c r="V7435" i="1"/>
  <c r="V7595" i="1"/>
  <c r="V7800" i="1"/>
  <c r="V8033" i="1"/>
  <c r="V8199" i="1"/>
  <c r="V8596" i="1"/>
  <c r="V8763" i="1"/>
  <c r="V621" i="1"/>
  <c r="V1133" i="1"/>
  <c r="V1413" i="1"/>
  <c r="V1685" i="1"/>
  <c r="V1949" i="1"/>
  <c r="V2197" i="1"/>
  <c r="V2469" i="1"/>
  <c r="V2837" i="1"/>
  <c r="V3077" i="1"/>
  <c r="V3317" i="1"/>
  <c r="V3533" i="1"/>
  <c r="V3725" i="1"/>
  <c r="V3989" i="1"/>
  <c r="V4245" i="1"/>
  <c r="V4485" i="1"/>
  <c r="V43" i="1"/>
  <c r="V115" i="1"/>
  <c r="V195" i="1"/>
  <c r="V291" i="1"/>
  <c r="V371" i="1"/>
  <c r="V459" i="1"/>
  <c r="V547" i="1"/>
  <c r="V635" i="1"/>
  <c r="V699" i="1"/>
  <c r="V787" i="1"/>
  <c r="V891" i="1"/>
  <c r="V1011" i="1"/>
  <c r="V1131" i="1"/>
  <c r="V1267" i="1"/>
  <c r="V1347" i="1"/>
  <c r="V1451" i="1"/>
  <c r="V1603" i="1"/>
  <c r="V1715" i="1"/>
  <c r="V1843" i="1"/>
  <c r="V1979" i="1"/>
  <c r="V2147" i="1"/>
  <c r="V2251" i="1"/>
  <c r="V2363" i="1"/>
  <c r="V2475" i="1"/>
  <c r="V2587" i="1"/>
  <c r="V2699" i="1"/>
  <c r="V2803" i="1"/>
  <c r="V2971" i="1"/>
  <c r="V3099" i="1"/>
  <c r="V3235" i="1"/>
  <c r="V3395" i="1"/>
  <c r="V3531" i="1"/>
  <c r="V3659" i="1"/>
  <c r="V3787" i="1"/>
  <c r="V3907" i="1"/>
  <c r="V4019" i="1"/>
  <c r="V4211" i="1"/>
  <c r="V4419" i="1"/>
  <c r="V4595" i="1"/>
  <c r="V4739" i="1"/>
  <c r="V4931" i="1"/>
  <c r="V5179" i="1"/>
  <c r="V5435" i="1"/>
  <c r="V5691" i="1"/>
  <c r="V5947" i="1"/>
  <c r="V6195" i="1"/>
  <c r="V6451" i="1"/>
  <c r="V6715" i="1"/>
  <c r="V6971" i="1"/>
  <c r="V7227" i="1"/>
  <c r="V7539" i="1"/>
  <c r="V7931" i="1"/>
  <c r="V8371" i="1"/>
  <c r="V631" i="1"/>
  <c r="V1159" i="1"/>
  <c r="V1578" i="1"/>
  <c r="V2163" i="1"/>
  <c r="V2715" i="1"/>
  <c r="V3175" i="1"/>
  <c r="V3535" i="1"/>
  <c r="V4248" i="1"/>
  <c r="V4760" i="1"/>
  <c r="V5167" i="1"/>
  <c r="V5651" i="1"/>
  <c r="V5915" i="1"/>
  <c r="V6411" i="1"/>
  <c r="V7129" i="1"/>
  <c r="V7641" i="1"/>
  <c r="V8007" i="1"/>
  <c r="V8249" i="1"/>
  <c r="V5993" i="1"/>
  <c r="V6065" i="1"/>
  <c r="V6137" i="1"/>
  <c r="V6249" i="1"/>
  <c r="V6321" i="1"/>
  <c r="V6393" i="1"/>
  <c r="V6505" i="1"/>
  <c r="V6585" i="1"/>
  <c r="V6697" i="1"/>
  <c r="V6769" i="1"/>
  <c r="V6841" i="1"/>
  <c r="V6953" i="1"/>
  <c r="V7025" i="1"/>
  <c r="V7097" i="1"/>
  <c r="V7217" i="1"/>
  <c r="V7337" i="1"/>
  <c r="V7409" i="1"/>
  <c r="V7529" i="1"/>
  <c r="V7657" i="1"/>
  <c r="V7785" i="1"/>
  <c r="V7913" i="1"/>
  <c r="V8041" i="1"/>
  <c r="V8233" i="1"/>
  <c r="V8489" i="1"/>
  <c r="V8745" i="1"/>
  <c r="V1399" i="1"/>
  <c r="V2661" i="1"/>
  <c r="V8647" i="1"/>
  <c r="V84" i="1"/>
  <c r="V236" i="1"/>
  <c r="V428" i="1"/>
  <c r="V660" i="1"/>
  <c r="V836" i="1"/>
  <c r="V988" i="1"/>
  <c r="V1156" i="1"/>
  <c r="V1444" i="1"/>
  <c r="V1612" i="1"/>
  <c r="V1876" i="1"/>
  <c r="V2012" i="1"/>
  <c r="V2228" i="1"/>
  <c r="V2572" i="1"/>
  <c r="V2844" i="1"/>
  <c r="V3116" i="1"/>
  <c r="V3524" i="1"/>
  <c r="V3900" i="1"/>
  <c r="V4292" i="1"/>
  <c r="V4684" i="1"/>
  <c r="V5180" i="1"/>
  <c r="V5764" i="1"/>
  <c r="V6212" i="1"/>
  <c r="V6532" i="1"/>
  <c r="V6916" i="1"/>
  <c r="V7620" i="1"/>
  <c r="V4388" i="1"/>
  <c r="V888" i="1"/>
  <c r="V2026" i="1"/>
  <c r="V2330" i="1"/>
  <c r="V3322" i="1"/>
  <c r="V3856" i="1"/>
  <c r="V4381" i="1"/>
  <c r="V4820" i="1"/>
  <c r="V5640" i="1"/>
  <c r="V6079" i="1"/>
  <c r="V6416" i="1"/>
  <c r="V7148" i="1"/>
  <c r="V7948" i="1"/>
  <c r="V8336" i="1"/>
  <c r="V8587" i="1"/>
  <c r="V35" i="1"/>
  <c r="V267" i="1"/>
  <c r="V451" i="1"/>
  <c r="V595" i="1"/>
  <c r="V811" i="1"/>
  <c r="V955" i="1"/>
  <c r="V1099" i="1"/>
  <c r="V1171" i="1"/>
  <c r="V1315" i="1"/>
  <c r="V1443" i="1"/>
  <c r="V1555" i="1"/>
  <c r="V4259" i="1"/>
  <c r="V4371" i="1"/>
  <c r="V4443" i="1"/>
  <c r="V4507" i="1"/>
  <c r="V4619" i="1"/>
  <c r="V4691" i="1"/>
  <c r="V4755" i="1"/>
  <c r="V4843" i="1"/>
  <c r="V4947" i="1"/>
  <c r="V5003" i="1"/>
  <c r="V5091" i="1"/>
  <c r="V5195" i="1"/>
  <c r="V5227" i="1"/>
  <c r="V5339" i="1"/>
  <c r="V5451" i="1"/>
  <c r="V5483" i="1"/>
  <c r="V5587" i="1"/>
  <c r="V5675" i="1"/>
  <c r="V5731" i="1"/>
  <c r="V5835" i="1"/>
  <c r="V5923" i="1"/>
  <c r="V5987" i="1"/>
  <c r="V6059" i="1"/>
  <c r="V6171" i="1"/>
  <c r="V6235" i="1"/>
  <c r="V6307" i="1"/>
  <c r="V6419" i="1"/>
  <c r="V6491" i="1"/>
  <c r="V6555" i="1"/>
  <c r="V6667" i="1"/>
  <c r="V6739" i="1"/>
  <c r="V6803" i="1"/>
  <c r="V6891" i="1"/>
  <c r="V6995" i="1"/>
  <c r="V7051" i="1"/>
  <c r="V7139" i="1"/>
  <c r="V7243" i="1"/>
  <c r="V7275" i="1"/>
  <c r="V7387" i="1"/>
  <c r="V7451" i="1"/>
  <c r="V7515" i="1"/>
  <c r="V7587" i="1"/>
  <c r="V7659" i="1"/>
  <c r="V7723" i="1"/>
  <c r="V7787" i="1"/>
  <c r="V7883" i="1"/>
  <c r="V7939" i="1"/>
  <c r="V8003" i="1"/>
  <c r="V8075" i="1"/>
  <c r="V8131" i="1"/>
  <c r="V8171" i="1"/>
  <c r="V8235" i="1"/>
  <c r="V8291" i="1"/>
  <c r="V8363" i="1"/>
  <c r="V8411" i="1"/>
  <c r="V8475" i="1"/>
  <c r="V8539" i="1"/>
  <c r="V8603" i="1"/>
  <c r="V8651" i="1"/>
  <c r="V8707" i="1"/>
  <c r="V11" i="1"/>
  <c r="V7444" i="1"/>
  <c r="V7500" i="1"/>
  <c r="V7564" i="1"/>
  <c r="V7660" i="1"/>
  <c r="V7732" i="1"/>
  <c r="V7788" i="1"/>
  <c r="V7836" i="1"/>
  <c r="V8028" i="1"/>
  <c r="V2916" i="1"/>
  <c r="V2988" i="1"/>
  <c r="V3100" i="1"/>
  <c r="V3204" i="1"/>
  <c r="V3300" i="1"/>
  <c r="V3420" i="1"/>
  <c r="V3508" i="1"/>
  <c r="V3612" i="1"/>
  <c r="V4444" i="1"/>
  <c r="V4460" i="1"/>
  <c r="V4500" i="1"/>
  <c r="V4516" i="1"/>
  <c r="V4636" i="1"/>
  <c r="V4692" i="1"/>
  <c r="V4708" i="1"/>
  <c r="V4764" i="1"/>
  <c r="V4780" i="1"/>
  <c r="V4828" i="1"/>
  <c r="V4884" i="1"/>
  <c r="V4956" i="1"/>
  <c r="V4972" i="1"/>
  <c r="V5028" i="1"/>
  <c r="V5044" i="1"/>
  <c r="V5092" i="1"/>
  <c r="V5164" i="1"/>
  <c r="V5212" i="1"/>
  <c r="V5268" i="1"/>
  <c r="V5284" i="1"/>
  <c r="V5300" i="1"/>
  <c r="V5356" i="1"/>
  <c r="V5412" i="1"/>
  <c r="V5460" i="1"/>
  <c r="V5476" i="1"/>
  <c r="V5492" i="1"/>
  <c r="V5532" i="1"/>
  <c r="V5548" i="1"/>
  <c r="V5588" i="1"/>
  <c r="V5620" i="1"/>
  <c r="V5676" i="1"/>
  <c r="V5724" i="1"/>
  <c r="V5740" i="1"/>
  <c r="V5796" i="1"/>
  <c r="V5812" i="1"/>
  <c r="V5868" i="1"/>
  <c r="V5972" i="1"/>
  <c r="V5988" i="1"/>
  <c r="V6004" i="1"/>
  <c r="V6060" i="1"/>
  <c r="V6100" i="1"/>
  <c r="V44" i="1"/>
  <c r="V164" i="1"/>
  <c r="V308" i="1"/>
  <c r="V8252" i="1"/>
  <c r="V8699" i="1"/>
  <c r="V116" i="1"/>
  <c r="V276" i="1"/>
  <c r="V468" i="1"/>
  <c r="V692" i="1"/>
  <c r="V868" i="1"/>
  <c r="V1036" i="1"/>
  <c r="V1260" i="1"/>
  <c r="V1508" i="1"/>
  <c r="V1652" i="1"/>
  <c r="V1908" i="1"/>
  <c r="V2092" i="1"/>
  <c r="V2284" i="1"/>
  <c r="V2612" i="1"/>
  <c r="V2932" i="1"/>
  <c r="V3284" i="1"/>
  <c r="V3580" i="1"/>
  <c r="V3924" i="1"/>
  <c r="V4420" i="1"/>
  <c r="V4740" i="1"/>
  <c r="V5308" i="1"/>
  <c r="V5836" i="1"/>
  <c r="V6284" i="1"/>
  <c r="V6596" i="1"/>
  <c r="V6972" i="1"/>
  <c r="V6703" i="1"/>
  <c r="V4299" i="1"/>
  <c r="V4387" i="1"/>
  <c r="V4451" i="1"/>
  <c r="V4523" i="1"/>
  <c r="V4635" i="1"/>
  <c r="V4699" i="1"/>
  <c r="V4771" i="1"/>
  <c r="V4883" i="1"/>
  <c r="V4955" i="1"/>
  <c r="V5019" i="1"/>
  <c r="V5131" i="1"/>
  <c r="V5203" i="1"/>
  <c r="V5267" i="1"/>
  <c r="V5355" i="1"/>
  <c r="V5459" i="1"/>
  <c r="V5515" i="1"/>
  <c r="V5603" i="1"/>
  <c r="V5707" i="1"/>
  <c r="V5739" i="1"/>
  <c r="V5851" i="1"/>
  <c r="V5963" i="1"/>
  <c r="V5995" i="1"/>
  <c r="V6099" i="1"/>
  <c r="V6187" i="1"/>
  <c r="V6243" i="1"/>
  <c r="V6347" i="1"/>
  <c r="V6435" i="1"/>
  <c r="V6499" i="1"/>
  <c r="V6571" i="1"/>
  <c r="V6683" i="1"/>
  <c r="V6747" i="1"/>
  <c r="V6819" i="1"/>
  <c r="V6931" i="1"/>
  <c r="V7003" i="1"/>
  <c r="V7067" i="1"/>
  <c r="V7179" i="1"/>
  <c r="V7251" i="1"/>
  <c r="V7315" i="1"/>
  <c r="V7403" i="1"/>
  <c r="V7467" i="1"/>
  <c r="V7531" i="1"/>
  <c r="V7627" i="1"/>
  <c r="V7683" i="1"/>
  <c r="V7747" i="1"/>
  <c r="V7819" i="1"/>
  <c r="V7891" i="1"/>
  <c r="V7955" i="1"/>
  <c r="V8011" i="1"/>
  <c r="V8091" i="1"/>
  <c r="V8139" i="1"/>
  <c r="V8195" i="1"/>
  <c r="V8259" i="1"/>
  <c r="V8299" i="1"/>
  <c r="V8379" i="1"/>
  <c r="V8427" i="1"/>
  <c r="V8507" i="1"/>
  <c r="V8547" i="1"/>
  <c r="V8611" i="1"/>
  <c r="V8667" i="1"/>
  <c r="V8715" i="1"/>
  <c r="V4372" i="1"/>
  <c r="V7452" i="1"/>
  <c r="V7516" i="1"/>
  <c r="V7572" i="1"/>
  <c r="V7756" i="1"/>
  <c r="V7844" i="1"/>
  <c r="V7908" i="1"/>
  <c r="V7980" i="1"/>
  <c r="V2180" i="1"/>
  <c r="V3028" i="1"/>
  <c r="V3132" i="1"/>
  <c r="V3228" i="1"/>
  <c r="V3436" i="1"/>
  <c r="V3620" i="1"/>
  <c r="V4452" i="1"/>
  <c r="V4564" i="1"/>
  <c r="V4652" i="1"/>
  <c r="V4716" i="1"/>
  <c r="V4948" i="1"/>
  <c r="V4980" i="1"/>
  <c r="V5148" i="1"/>
  <c r="V5220" i="1"/>
  <c r="V5340" i="1"/>
  <c r="V5428" i="1"/>
  <c r="V5484" i="1"/>
  <c r="V5604" i="1"/>
  <c r="V5716" i="1"/>
  <c r="V5748" i="1"/>
  <c r="V5804" i="1"/>
  <c r="V5940" i="1"/>
  <c r="V5996" i="1"/>
  <c r="V6052" i="1"/>
  <c r="V6228" i="1"/>
  <c r="V6316" i="1"/>
  <c r="V6420" i="1"/>
  <c r="V6492" i="1"/>
  <c r="V6612" i="1"/>
  <c r="V6644" i="1"/>
  <c r="V6700" i="1"/>
  <c r="V6748" i="1"/>
  <c r="V6804" i="1"/>
  <c r="V6820" i="1"/>
  <c r="V6836" i="1"/>
  <c r="V6892" i="1"/>
  <c r="V6948" i="1"/>
  <c r="V6996" i="1"/>
  <c r="V7012" i="1"/>
  <c r="V7068" i="1"/>
  <c r="V7084" i="1"/>
  <c r="V7156" i="1"/>
  <c r="V7212" i="1"/>
  <c r="V7260" i="1"/>
  <c r="V7276" i="1"/>
  <c r="V7316" i="1"/>
  <c r="V7332" i="1"/>
  <c r="V7348" i="1"/>
  <c r="V6132" i="1"/>
  <c r="V6252" i="1"/>
  <c r="V6292" i="1"/>
  <c r="V6308" i="1"/>
  <c r="V6324" i="1"/>
  <c r="V6436" i="1"/>
  <c r="V6484" i="1"/>
  <c r="V6500" i="1"/>
  <c r="V6516" i="1"/>
  <c r="V6556" i="1"/>
  <c r="V6580" i="1"/>
  <c r="V6684" i="1"/>
  <c r="V6756" i="1"/>
  <c r="V6812" i="1"/>
  <c r="V6876" i="1"/>
  <c r="V6964" i="1"/>
  <c r="V7020" i="1"/>
  <c r="V7140" i="1"/>
  <c r="V7252" i="1"/>
  <c r="V7284" i="1"/>
  <c r="V7340" i="1"/>
  <c r="V1934" i="1"/>
  <c r="V1950" i="1"/>
  <c r="V1966" i="1"/>
  <c r="V2030" i="1"/>
  <c r="V2102" i="1"/>
  <c r="V2118" i="1"/>
  <c r="V2134" i="1"/>
  <c r="V2150" i="1"/>
  <c r="V2198" i="1"/>
  <c r="V2246" i="1"/>
  <c r="V2278" i="1"/>
  <c r="V2294" i="1"/>
  <c r="V2310" i="1"/>
  <c r="V2342" i="1"/>
  <c r="V2390" i="1"/>
  <c r="V2438" i="1"/>
  <c r="V2454" i="1"/>
  <c r="V2470" i="1"/>
  <c r="V2486" i="1"/>
  <c r="V2534" i="1"/>
  <c r="V2606" i="1"/>
  <c r="V2622" i="1"/>
  <c r="V2638" i="1"/>
  <c r="V2654" i="1"/>
  <c r="V2702" i="1"/>
  <c r="V2750" i="1"/>
  <c r="V2782" i="1"/>
  <c r="V2806" i="1"/>
  <c r="V2822" i="1"/>
  <c r="V2918" i="1"/>
  <c r="V2950" i="1"/>
  <c r="V2974" i="1"/>
  <c r="V2990" i="1"/>
  <c r="V3038" i="1"/>
  <c r="V3086" i="1"/>
  <c r="V3126" i="1"/>
  <c r="V3142" i="1"/>
  <c r="V3158" i="1"/>
  <c r="V3206" i="1"/>
  <c r="V3230" i="1"/>
  <c r="V3278" i="1"/>
  <c r="V3294" i="1"/>
  <c r="V3310" i="1"/>
  <c r="V3326" i="1"/>
  <c r="V3374" i="1"/>
  <c r="V3446" i="1"/>
  <c r="V3462" i="1"/>
  <c r="V3478" i="1"/>
  <c r="V3494" i="1"/>
  <c r="V3566" i="1"/>
  <c r="V3614" i="1"/>
  <c r="V3630" i="1"/>
  <c r="V3646" i="1"/>
  <c r="V3662" i="1"/>
  <c r="V3734" i="1"/>
  <c r="V3790" i="1"/>
  <c r="V3806" i="1"/>
  <c r="V3822" i="1"/>
  <c r="V3878" i="1"/>
  <c r="V3950" i="1"/>
  <c r="V3966" i="1"/>
  <c r="V3982" i="1"/>
  <c r="V3998" i="1"/>
  <c r="V4046" i="1"/>
  <c r="V2270" i="1"/>
  <c r="V2286" i="1"/>
  <c r="V2302" i="1"/>
  <c r="V2318" i="1"/>
  <c r="V2366" i="1"/>
  <c r="V2414" i="1"/>
  <c r="V2446" i="1"/>
  <c r="V2462" i="1"/>
  <c r="V2478" i="1"/>
  <c r="V2510" i="1"/>
  <c r="V2582" i="1"/>
  <c r="V2614" i="1"/>
  <c r="V2630" i="1"/>
  <c r="V2646" i="1"/>
  <c r="V2678" i="1"/>
  <c r="V2726" i="1"/>
  <c r="V2774" i="1"/>
  <c r="V2798" i="1"/>
  <c r="V2814" i="1"/>
  <c r="V2846" i="1"/>
  <c r="V2870" i="1"/>
  <c r="V2942" i="1"/>
  <c r="V2982" i="1"/>
  <c r="V3014" i="1"/>
  <c r="V3118" i="1"/>
  <c r="V3150" i="1"/>
  <c r="V3182" i="1"/>
  <c r="V3254" i="1"/>
  <c r="V3286" i="1"/>
  <c r="V3318" i="1"/>
  <c r="V3350" i="1"/>
  <c r="V3422" i="1"/>
  <c r="V3454" i="1"/>
  <c r="V3486" i="1"/>
  <c r="V3518" i="1"/>
  <c r="V3590" i="1"/>
  <c r="V3622" i="1"/>
  <c r="V3654" i="1"/>
  <c r="V3686" i="1"/>
  <c r="V3758" i="1"/>
  <c r="V3798" i="1"/>
  <c r="V3830" i="1"/>
  <c r="V3902" i="1"/>
  <c r="V3974" i="1"/>
  <c r="V4070" i="1"/>
  <c r="V4134" i="1"/>
  <c r="V4166" i="1"/>
  <c r="V4310" i="1"/>
  <c r="V4406" i="1"/>
  <c r="V4494" i="1"/>
  <c r="V4598" i="1"/>
  <c r="V4630" i="1"/>
  <c r="V4662" i="1"/>
  <c r="V4694" i="1"/>
  <c r="V4742" i="1"/>
  <c r="V4806" i="1"/>
  <c r="V4838" i="1"/>
  <c r="V4934" i="1"/>
  <c r="V4974" i="1"/>
  <c r="V5054" i="1"/>
  <c r="V5158" i="1"/>
  <c r="V5222" i="1"/>
  <c r="V5270" i="1"/>
  <c r="V5302" i="1"/>
  <c r="V5334" i="1"/>
  <c r="V5366" i="1"/>
  <c r="V5462" i="1"/>
  <c r="V5582" i="1"/>
  <c r="V5646" i="1"/>
  <c r="V5678" i="1"/>
  <c r="V5750" i="1"/>
  <c r="V5822" i="1"/>
  <c r="V4094" i="1"/>
  <c r="V4126" i="1"/>
  <c r="V4142" i="1"/>
  <c r="V4158" i="1"/>
  <c r="V4190" i="1"/>
  <c r="V4214" i="1"/>
  <c r="V4238" i="1"/>
  <c r="V4286" i="1"/>
  <c r="V4302" i="1"/>
  <c r="V4318" i="1"/>
  <c r="V4334" i="1"/>
  <c r="V4382" i="1"/>
  <c r="V4430" i="1"/>
  <c r="V4478" i="1"/>
  <c r="V4502" i="1"/>
  <c r="V4526" i="1"/>
  <c r="V4574" i="1"/>
  <c r="V4622" i="1"/>
  <c r="V4638" i="1"/>
  <c r="V4654" i="1"/>
  <c r="V4670" i="1"/>
  <c r="V4766" i="1"/>
  <c r="V4798" i="1"/>
  <c r="V4814" i="1"/>
  <c r="V4830" i="1"/>
  <c r="V4862" i="1"/>
  <c r="V4910" i="1"/>
  <c r="V4958" i="1"/>
  <c r="V4990" i="1"/>
  <c r="V5030" i="1"/>
  <c r="V5078" i="1"/>
  <c r="V5126" i="1"/>
  <c r="V5150" i="1"/>
  <c r="V5166" i="1"/>
  <c r="V5198" i="1"/>
  <c r="V5294" i="1"/>
  <c r="V5310" i="1"/>
  <c r="V5326" i="1"/>
  <c r="V5342" i="1"/>
  <c r="V5390" i="1"/>
  <c r="V5438" i="1"/>
  <c r="V5470" i="1"/>
  <c r="V5502" i="1"/>
  <c r="V5558" i="1"/>
  <c r="V5606" i="1"/>
  <c r="V5638" i="1"/>
  <c r="V5654" i="1"/>
  <c r="V5670" i="1"/>
  <c r="V5702" i="1"/>
  <c r="V5798" i="1"/>
  <c r="V5814" i="1"/>
  <c r="V5830" i="1"/>
  <c r="V5846" i="1"/>
  <c r="V5894" i="1"/>
  <c r="V5942" i="1"/>
  <c r="V5974" i="1"/>
  <c r="V5998" i="1"/>
  <c r="V6062" i="1"/>
  <c r="V6110" i="1"/>
  <c r="V6142" i="1"/>
  <c r="V6158" i="1"/>
  <c r="V6174" i="1"/>
  <c r="V6206" i="1"/>
  <c r="V6302" i="1"/>
  <c r="V6318" i="1"/>
  <c r="V6334" i="1"/>
  <c r="V6350" i="1"/>
  <c r="V6398" i="1"/>
  <c r="V6446" i="1"/>
  <c r="V6478" i="1"/>
  <c r="V6494" i="1"/>
  <c r="V6566" i="1"/>
  <c r="V6614" i="1"/>
  <c r="V6646" i="1"/>
  <c r="V6662" i="1"/>
  <c r="V6678" i="1"/>
  <c r="V6710" i="1"/>
  <c r="V6758" i="1"/>
  <c r="V6814" i="1"/>
  <c r="V6830" i="1"/>
  <c r="V6846" i="1"/>
  <c r="V6878" i="1"/>
  <c r="V6926" i="1"/>
  <c r="V6974" i="1"/>
  <c r="V6990" i="1"/>
  <c r="V7006" i="1"/>
  <c r="V7094" i="1"/>
  <c r="V7142" i="1"/>
  <c r="V7158" i="1"/>
  <c r="V7182" i="1"/>
  <c r="V7214" i="1"/>
  <c r="V7262" i="1"/>
  <c r="V7286" i="1"/>
  <c r="V7310" i="1"/>
  <c r="V7326" i="1"/>
  <c r="V7342" i="1"/>
  <c r="V7358" i="1"/>
  <c r="V7390" i="1"/>
  <c r="V7406" i="1"/>
  <c r="V7454" i="1"/>
  <c r="V7494" i="1"/>
  <c r="V7510" i="1"/>
  <c r="V7526" i="1"/>
  <c r="V7550" i="1"/>
  <c r="V7646" i="1"/>
  <c r="V7662" i="1"/>
  <c r="V7678" i="1"/>
  <c r="V7694" i="1"/>
  <c r="V7766" i="1"/>
  <c r="V7822" i="1"/>
  <c r="V7846" i="1"/>
  <c r="V7862" i="1"/>
  <c r="V7910" i="1"/>
  <c r="V7958" i="1"/>
  <c r="V7990" i="1"/>
  <c r="V8014" i="1"/>
  <c r="V8030" i="1"/>
  <c r="V8054" i="1"/>
  <c r="V8126" i="1"/>
  <c r="V8166" i="1"/>
  <c r="V8182" i="1"/>
  <c r="V8222" i="1"/>
  <c r="V8270" i="1"/>
  <c r="V8334" i="1"/>
  <c r="V8350" i="1"/>
  <c r="V8366" i="1"/>
  <c r="V8414" i="1"/>
  <c r="V8438" i="1"/>
  <c r="V8502" i="1"/>
  <c r="V8582" i="1"/>
  <c r="V8686" i="1"/>
  <c r="V8726" i="1"/>
  <c r="V170" i="1"/>
  <c r="V370" i="1"/>
  <c r="V418" i="1"/>
  <c r="V626" i="1"/>
  <c r="V674" i="1"/>
  <c r="V874" i="1"/>
  <c r="V1002" i="1"/>
  <c r="V1130" i="1"/>
  <c r="V1258" i="1"/>
  <c r="V1386" i="1"/>
  <c r="V50" i="1"/>
  <c r="V114" i="1"/>
  <c r="V178" i="1"/>
  <c r="V98" i="1"/>
  <c r="V234" i="1"/>
  <c r="V282" i="1"/>
  <c r="V490" i="1"/>
  <c r="V538" i="1"/>
  <c r="V746" i="1"/>
  <c r="V794" i="1"/>
  <c r="V474" i="1"/>
  <c r="V642" i="1"/>
  <c r="V714" i="1"/>
  <c r="V858" i="1"/>
  <c r="V1082" i="1"/>
  <c r="V1226" i="1"/>
  <c r="V1370" i="1"/>
  <c r="V1498" i="1"/>
  <c r="V1706" i="1"/>
  <c r="V1842" i="1"/>
  <c r="V1978" i="1"/>
  <c r="V2114" i="1"/>
  <c r="V2250" i="1"/>
  <c r="V2386" i="1"/>
  <c r="V2522" i="1"/>
  <c r="V2730" i="1"/>
  <c r="V2866" i="1"/>
  <c r="V3002" i="1"/>
  <c r="V3138" i="1"/>
  <c r="V3274" i="1"/>
  <c r="V130" i="1"/>
  <c r="V397" i="1"/>
  <c r="V618" i="1"/>
  <c r="V912" i="1"/>
  <c r="V1146" i="1"/>
  <c r="V1290" i="1"/>
  <c r="V1482" i="1"/>
  <c r="V1605" i="1"/>
  <c r="V1746" i="1"/>
  <c r="V1818" i="1"/>
  <c r="V1869" i="1"/>
  <c r="V1941" i="1"/>
  <c r="V2101" i="1"/>
  <c r="V2370" i="1"/>
  <c r="V2474" i="1"/>
  <c r="V2738" i="1"/>
  <c r="V2778" i="1"/>
  <c r="V2829" i="1"/>
  <c r="V3058" i="1"/>
  <c r="V3237" i="1"/>
  <c r="V3381" i="1"/>
  <c r="V3749" i="1"/>
  <c r="V3893" i="1"/>
  <c r="V4061" i="1"/>
  <c r="V4093" i="1"/>
  <c r="V39" i="1"/>
  <c r="V63" i="1"/>
  <c r="V79" i="1"/>
  <c r="V103" i="1"/>
  <c r="V119" i="1"/>
  <c r="V143" i="1"/>
  <c r="V167" i="1"/>
  <c r="V183" i="1"/>
  <c r="V207" i="1"/>
  <c r="V223" i="1"/>
  <c r="V239" i="1"/>
  <c r="V255" i="1"/>
  <c r="V295" i="1"/>
  <c r="V311" i="1"/>
  <c r="V335" i="1"/>
  <c r="V351" i="1"/>
  <c r="V391" i="1"/>
  <c r="V407" i="1"/>
  <c r="V423" i="1"/>
  <c r="V439" i="1"/>
  <c r="V463" i="1"/>
  <c r="V479" i="1"/>
  <c r="V503" i="1"/>
  <c r="V527" i="1"/>
  <c r="V551" i="1"/>
  <c r="V567" i="1"/>
  <c r="V583" i="1"/>
  <c r="V607" i="1"/>
  <c r="V639" i="1"/>
  <c r="V655" i="1"/>
  <c r="V671" i="1"/>
  <c r="V687" i="1"/>
  <c r="V711" i="1"/>
  <c r="V727" i="1"/>
  <c r="V743" i="1"/>
  <c r="V759" i="1"/>
  <c r="V783" i="1"/>
  <c r="V807" i="1"/>
  <c r="V823" i="1"/>
  <c r="V839" i="1"/>
  <c r="V855" i="1"/>
  <c r="V895" i="1"/>
  <c r="V911" i="1"/>
  <c r="V927" i="1"/>
  <c r="V967" i="1"/>
  <c r="V983" i="1"/>
  <c r="V1023" i="1"/>
  <c r="V1047" i="1"/>
  <c r="V1095" i="1"/>
  <c r="V1111" i="1"/>
  <c r="V1143" i="1"/>
  <c r="V1175" i="1"/>
  <c r="V1199" i="1"/>
  <c r="V1231" i="1"/>
  <c r="V1247" i="1"/>
  <c r="V1271" i="1"/>
  <c r="V1295" i="1"/>
  <c r="V1311" i="1"/>
  <c r="V1335" i="1"/>
  <c r="V1359" i="1"/>
  <c r="V1383" i="1"/>
  <c r="V1415" i="1"/>
  <c r="V1447" i="1"/>
  <c r="V1479" i="1"/>
  <c r="V1495" i="1"/>
  <c r="V1527" i="1"/>
  <c r="V1559" i="1"/>
  <c r="V1591" i="1"/>
  <c r="V1623" i="1"/>
  <c r="V1655" i="1"/>
  <c r="V1679" i="1"/>
  <c r="V1695" i="1"/>
  <c r="V1727" i="1"/>
  <c r="V1759" i="1"/>
  <c r="V1791" i="1"/>
  <c r="V1807" i="1"/>
  <c r="V1831" i="1"/>
  <c r="V1863" i="1"/>
  <c r="V1895" i="1"/>
  <c r="V1927" i="1"/>
  <c r="V1959" i="1"/>
  <c r="V1991" i="1"/>
  <c r="V2007" i="1"/>
  <c r="V2039" i="1"/>
  <c r="V2071" i="1"/>
  <c r="V2127" i="1"/>
  <c r="V2143" i="1"/>
  <c r="V2175" i="1"/>
  <c r="V2199" i="1"/>
  <c r="V2231" i="1"/>
  <c r="V2255" i="1"/>
  <c r="V2279" i="1"/>
  <c r="V2311" i="1"/>
  <c r="V2335" i="1"/>
  <c r="V2367" i="1"/>
  <c r="V2407" i="1"/>
  <c r="V2439" i="1"/>
  <c r="V2471" i="1"/>
  <c r="V2503" i="1"/>
  <c r="V2519" i="1"/>
  <c r="V2551" i="1"/>
  <c r="V2583" i="1"/>
  <c r="V2615" i="1"/>
  <c r="V2655" i="1"/>
  <c r="V2687" i="1"/>
  <c r="V2711" i="1"/>
  <c r="V2743" i="1"/>
  <c r="V2767" i="1"/>
  <c r="V2791" i="1"/>
  <c r="V2823" i="1"/>
  <c r="V2847" i="1"/>
  <c r="V2879" i="1"/>
  <c r="V2895" i="1"/>
  <c r="V2959" i="1"/>
  <c r="V2991" i="1"/>
  <c r="V3023" i="1"/>
  <c r="V3055" i="1"/>
  <c r="V3087" i="1"/>
  <c r="V3119" i="1"/>
  <c r="V3151" i="1"/>
  <c r="V3167" i="1"/>
  <c r="V3199" i="1"/>
  <c r="V3223" i="1"/>
  <c r="V3255" i="1"/>
  <c r="V3279" i="1"/>
  <c r="V3303" i="1"/>
  <c r="V3335" i="1"/>
  <c r="V3359" i="1"/>
  <c r="V3375" i="1"/>
  <c r="V3423" i="1"/>
  <c r="V3439" i="1"/>
  <c r="V3487" i="1"/>
  <c r="V3503" i="1"/>
  <c r="V3551" i="1"/>
  <c r="V3567" i="1"/>
  <c r="V3615" i="1"/>
  <c r="V3631" i="1"/>
  <c r="V3679" i="1"/>
  <c r="V3695" i="1"/>
  <c r="V3743" i="1"/>
  <c r="V3759" i="1"/>
  <c r="V3807" i="1"/>
  <c r="V3823" i="1"/>
  <c r="V3871" i="1"/>
  <c r="V3887" i="1"/>
  <c r="V3935" i="1"/>
  <c r="V3951" i="1"/>
  <c r="V3999" i="1"/>
  <c r="V4055" i="1"/>
  <c r="V4071" i="1"/>
  <c r="V4127" i="1"/>
  <c r="V4183" i="1"/>
  <c r="V4199" i="1"/>
  <c r="V4255" i="1"/>
  <c r="V4311" i="1"/>
  <c r="V4327" i="1"/>
  <c r="V4383" i="1"/>
  <c r="V4439" i="1"/>
  <c r="V4455" i="1"/>
  <c r="V4511" i="1"/>
  <c r="V4567" i="1"/>
  <c r="V4583" i="1"/>
  <c r="V4639" i="1"/>
  <c r="V4695" i="1"/>
  <c r="V4711" i="1"/>
  <c r="V4767" i="1"/>
  <c r="V66" i="1"/>
  <c r="V218" i="1"/>
  <c r="V394" i="1"/>
  <c r="V442" i="1"/>
  <c r="V650" i="1"/>
  <c r="V698" i="1"/>
  <c r="V938" i="1"/>
  <c r="V1066" i="1"/>
  <c r="V1194" i="1"/>
  <c r="V1322" i="1"/>
  <c r="V18" i="1"/>
  <c r="V82" i="1"/>
  <c r="V146" i="1"/>
  <c r="V210" i="1"/>
  <c r="V202" i="1"/>
  <c r="V258" i="1"/>
  <c r="V466" i="1"/>
  <c r="V514" i="1"/>
  <c r="V722" i="1"/>
  <c r="V770" i="1"/>
  <c r="V330" i="1"/>
  <c r="V546" i="1"/>
  <c r="V658" i="1"/>
  <c r="V818" i="1"/>
  <c r="V1010" i="1"/>
  <c r="V1154" i="1"/>
  <c r="V1298" i="1"/>
  <c r="V1466" i="1"/>
  <c r="V1602" i="1"/>
  <c r="V1738" i="1"/>
  <c r="V1874" i="1"/>
  <c r="V2010" i="1"/>
  <c r="V2218" i="1"/>
  <c r="V2354" i="1"/>
  <c r="V2490" i="1"/>
  <c r="V2626" i="1"/>
  <c r="V2762" i="1"/>
  <c r="V2898" i="1"/>
  <c r="V3034" i="1"/>
  <c r="V3242" i="1"/>
  <c r="V58" i="1"/>
  <c r="V205" i="1"/>
  <c r="V522" i="1"/>
  <c r="V826" i="1"/>
  <c r="V1088" i="1"/>
  <c r="V1266" i="1"/>
  <c r="V1389" i="1"/>
  <c r="V1514" i="1"/>
  <c r="V1658" i="1"/>
  <c r="V1765" i="1"/>
  <c r="V1837" i="1"/>
  <c r="V1922" i="1"/>
  <c r="V2066" i="1"/>
  <c r="V2205" i="1"/>
  <c r="V2421" i="1"/>
  <c r="V2525" i="1"/>
  <c r="V2757" i="1"/>
  <c r="V2810" i="1"/>
  <c r="V2954" i="1"/>
  <c r="V3146" i="1"/>
  <c r="V3309" i="1"/>
  <c r="V3453" i="1"/>
  <c r="V3821" i="1"/>
  <c r="V3965" i="1"/>
  <c r="V4077" i="1"/>
  <c r="V31" i="1"/>
  <c r="V47" i="1"/>
  <c r="V71" i="1"/>
  <c r="V95" i="1"/>
  <c r="V111" i="1"/>
  <c r="V135" i="1"/>
  <c r="V151" i="1"/>
  <c r="V175" i="1"/>
  <c r="V199" i="1"/>
  <c r="V215" i="1"/>
  <c r="V231" i="1"/>
  <c r="V247" i="1"/>
  <c r="V271" i="1"/>
  <c r="V303" i="1"/>
  <c r="V319" i="1"/>
  <c r="V343" i="1"/>
  <c r="V367" i="1"/>
  <c r="V399" i="1"/>
  <c r="V415" i="1"/>
  <c r="V431" i="1"/>
  <c r="V455" i="1"/>
  <c r="V471" i="1"/>
  <c r="V495" i="1"/>
  <c r="V511" i="1"/>
  <c r="V543" i="1"/>
  <c r="V559" i="1"/>
  <c r="V575" i="1"/>
  <c r="V591" i="1"/>
  <c r="V623" i="1"/>
  <c r="V647" i="1"/>
  <c r="V663" i="1"/>
  <c r="V679" i="1"/>
  <c r="V695" i="1"/>
  <c r="V719" i="1"/>
  <c r="V735" i="1"/>
  <c r="V751" i="1"/>
  <c r="V767" i="1"/>
  <c r="V799" i="1"/>
  <c r="V815" i="1"/>
  <c r="V831" i="1"/>
  <c r="V847" i="1"/>
  <c r="V879" i="1"/>
  <c r="V903" i="1"/>
  <c r="V919" i="1"/>
  <c r="V951" i="1"/>
  <c r="V975" i="1"/>
  <c r="V999" i="1"/>
  <c r="V1039" i="1"/>
  <c r="V1071" i="1"/>
  <c r="V1103" i="1"/>
  <c r="V1119" i="1"/>
  <c r="V1167" i="1"/>
  <c r="V1191" i="1"/>
  <c r="V1215" i="1"/>
  <c r="V1239" i="1"/>
  <c r="V1263" i="1"/>
  <c r="V1287" i="1"/>
  <c r="V1303" i="1"/>
  <c r="V1319" i="1"/>
  <c r="V1343" i="1"/>
  <c r="V1367" i="1"/>
  <c r="V1391" i="1"/>
  <c r="V1423" i="1"/>
  <c r="V1455" i="1"/>
  <c r="V1487" i="1"/>
  <c r="V1519" i="1"/>
  <c r="V1551" i="1"/>
  <c r="V1583" i="1"/>
  <c r="V1615" i="1"/>
  <c r="V1631" i="1"/>
  <c r="V1663" i="1"/>
  <c r="V1687" i="1"/>
  <c r="V1719" i="1"/>
  <c r="V1743" i="1"/>
  <c r="V1767" i="1"/>
  <c r="V1799" i="1"/>
  <c r="V1823" i="1"/>
  <c r="V1855" i="1"/>
  <c r="V1871" i="1"/>
  <c r="V1903" i="1"/>
  <c r="V1935" i="1"/>
  <c r="V1967" i="1"/>
  <c r="V1999" i="1"/>
  <c r="V2031" i="1"/>
  <c r="V2063" i="1"/>
  <c r="V2095" i="1"/>
  <c r="V2135" i="1"/>
  <c r="V2167" i="1"/>
  <c r="V2191" i="1"/>
  <c r="V2207" i="1"/>
  <c r="V2239" i="1"/>
  <c r="V2271" i="1"/>
  <c r="V2303" i="1"/>
  <c r="V2319" i="1"/>
  <c r="V2343" i="1"/>
  <c r="V2383" i="1"/>
  <c r="V2415" i="1"/>
  <c r="V2447" i="1"/>
  <c r="V2479" i="1"/>
  <c r="V2511" i="1"/>
  <c r="V2543" i="1"/>
  <c r="V2575" i="1"/>
  <c r="V2607" i="1"/>
  <c r="V2639" i="1"/>
  <c r="V2679" i="1"/>
  <c r="V2703" i="1"/>
  <c r="V2719" i="1"/>
  <c r="V2751" i="1"/>
  <c r="V2783" i="1"/>
  <c r="V2815" i="1"/>
  <c r="V2831" i="1"/>
  <c r="V2855" i="1"/>
  <c r="V2887" i="1"/>
  <c r="V2951" i="1"/>
  <c r="V2983" i="1"/>
  <c r="V3015" i="1"/>
  <c r="V3031" i="1"/>
  <c r="V3063" i="1"/>
  <c r="V3095" i="1"/>
  <c r="V3127" i="1"/>
  <c r="V3159" i="1"/>
  <c r="V3191" i="1"/>
  <c r="V3215" i="1"/>
  <c r="V3231" i="1"/>
  <c r="V3263" i="1"/>
  <c r="V3295" i="1"/>
  <c r="V3327" i="1"/>
  <c r="V3343" i="1"/>
  <c r="V3367" i="1"/>
  <c r="V3415" i="1"/>
  <c r="V3431" i="1"/>
  <c r="V3479" i="1"/>
  <c r="V3495" i="1"/>
  <c r="V3543" i="1"/>
  <c r="V3559" i="1"/>
  <c r="V3607" i="1"/>
  <c r="V3623" i="1"/>
  <c r="V3671" i="1"/>
  <c r="V3687" i="1"/>
  <c r="V3735" i="1"/>
  <c r="V3751" i="1"/>
  <c r="V3799" i="1"/>
  <c r="V3815" i="1"/>
  <c r="V3863" i="1"/>
  <c r="V3879" i="1"/>
  <c r="V3927" i="1"/>
  <c r="V3943" i="1"/>
  <c r="V3991" i="1"/>
  <c r="V4015" i="1"/>
  <c r="V4063" i="1"/>
  <c r="V4119" i="1"/>
  <c r="V4135" i="1"/>
  <c r="V4191" i="1"/>
  <c r="V4247" i="1"/>
  <c r="V4263" i="1"/>
  <c r="V4319" i="1"/>
  <c r="V4375" i="1"/>
  <c r="V4391" i="1"/>
  <c r="V4447" i="1"/>
  <c r="V4503" i="1"/>
  <c r="V4519" i="1"/>
  <c r="V4575" i="1"/>
  <c r="V4631" i="1"/>
  <c r="V4647" i="1"/>
  <c r="V4703" i="1"/>
  <c r="V4759" i="1"/>
  <c r="V4775" i="1"/>
  <c r="V5107" i="1"/>
  <c r="V5491" i="1"/>
  <c r="V5819" i="1"/>
  <c r="V6083" i="1"/>
  <c r="V6331" i="1"/>
  <c r="V6595" i="1"/>
  <c r="V6835" i="1"/>
  <c r="V7155" i="1"/>
  <c r="V7475" i="1"/>
  <c r="V7803" i="1"/>
  <c r="V266" i="1"/>
  <c r="V682" i="1"/>
  <c r="V898" i="1"/>
  <c r="V1074" i="1"/>
  <c r="V1450" i="1"/>
  <c r="V1754" i="1"/>
  <c r="V2034" i="1"/>
  <c r="V2389" i="1"/>
  <c r="V2706" i="1"/>
  <c r="V3061" i="1"/>
  <c r="V3277" i="1"/>
  <c r="V3581" i="1"/>
  <c r="V4197" i="1"/>
  <c r="V33" i="1"/>
  <c r="V65" i="1"/>
  <c r="V97" i="1"/>
  <c r="V129" i="1"/>
  <c r="V161" i="1"/>
  <c r="V193" i="1"/>
  <c r="V225" i="1"/>
  <c r="V257" i="1"/>
  <c r="V289" i="1"/>
  <c r="V321" i="1"/>
  <c r="V353" i="1"/>
  <c r="V385" i="1"/>
  <c r="V417" i="1"/>
  <c r="V449" i="1"/>
  <c r="V481" i="1"/>
  <c r="V513" i="1"/>
  <c r="V545" i="1"/>
  <c r="V577" i="1"/>
  <c r="V609" i="1"/>
  <c r="V641" i="1"/>
  <c r="V673" i="1"/>
  <c r="V705" i="1"/>
  <c r="V737" i="1"/>
  <c r="V769" i="1"/>
  <c r="V801" i="1"/>
  <c r="V833" i="1"/>
  <c r="V865" i="1"/>
  <c r="V897" i="1"/>
  <c r="V929" i="1"/>
  <c r="V961" i="1"/>
  <c r="V993" i="1"/>
  <c r="V1025" i="1"/>
  <c r="V1057" i="1"/>
  <c r="V1089" i="1"/>
  <c r="V1121" i="1"/>
  <c r="V1153" i="1"/>
  <c r="V1185" i="1"/>
  <c r="V1217" i="1"/>
  <c r="V1249" i="1"/>
  <c r="V1281" i="1"/>
  <c r="V1313" i="1"/>
  <c r="V1345" i="1"/>
  <c r="V1377" i="1"/>
  <c r="V1409" i="1"/>
  <c r="V1441" i="1"/>
  <c r="V1473" i="1"/>
  <c r="V1505" i="1"/>
  <c r="V1537" i="1"/>
  <c r="V1569" i="1"/>
  <c r="V1601" i="1"/>
  <c r="V1633" i="1"/>
  <c r="V1665" i="1"/>
  <c r="V1697" i="1"/>
  <c r="V1729" i="1"/>
  <c r="V1761" i="1"/>
  <c r="V1793" i="1"/>
  <c r="V1825" i="1"/>
  <c r="V1857" i="1"/>
  <c r="V1889" i="1"/>
  <c r="V1921" i="1"/>
  <c r="V1953" i="1"/>
  <c r="V1985" i="1"/>
  <c r="V2017" i="1"/>
  <c r="V2049" i="1"/>
  <c r="V2081" i="1"/>
  <c r="V2113" i="1"/>
  <c r="V2145" i="1"/>
  <c r="V2177" i="1"/>
  <c r="V2209" i="1"/>
  <c r="V2241" i="1"/>
  <c r="V2273" i="1"/>
  <c r="V2305" i="1"/>
  <c r="V2337" i="1"/>
  <c r="V2369" i="1"/>
  <c r="V2401" i="1"/>
  <c r="V2433" i="1"/>
  <c r="V2465" i="1"/>
  <c r="V2497" i="1"/>
  <c r="V2529" i="1"/>
  <c r="V2561" i="1"/>
  <c r="V2593" i="1"/>
  <c r="V2625" i="1"/>
  <c r="V2657" i="1"/>
  <c r="V2689" i="1"/>
  <c r="V2721" i="1"/>
  <c r="V2753" i="1"/>
  <c r="V2785" i="1"/>
  <c r="V2817" i="1"/>
  <c r="V2849" i="1"/>
  <c r="V2881" i="1"/>
  <c r="V2913" i="1"/>
  <c r="V2945" i="1"/>
  <c r="V2977" i="1"/>
  <c r="V3009" i="1"/>
  <c r="V3041" i="1"/>
  <c r="V3073" i="1"/>
  <c r="V3105" i="1"/>
  <c r="V3137" i="1"/>
  <c r="V3169" i="1"/>
  <c r="V3201" i="1"/>
  <c r="V3233" i="1"/>
  <c r="V3265" i="1"/>
  <c r="V3297" i="1"/>
  <c r="V3329" i="1"/>
  <c r="V3361" i="1"/>
  <c r="V3393" i="1"/>
  <c r="V3457" i="1"/>
  <c r="V3521" i="1"/>
  <c r="V3585" i="1"/>
  <c r="V3649" i="1"/>
  <c r="V3713" i="1"/>
  <c r="V3777" i="1"/>
  <c r="V3841" i="1"/>
  <c r="V3905" i="1"/>
  <c r="V3969" i="1"/>
  <c r="V4073" i="1"/>
  <c r="V4145" i="1"/>
  <c r="V4217" i="1"/>
  <c r="V4329" i="1"/>
  <c r="V4401" i="1"/>
  <c r="V4585" i="1"/>
  <c r="V4657" i="1"/>
  <c r="V4841" i="1"/>
  <c r="V4913" i="1"/>
  <c r="V4985" i="1"/>
  <c r="V5097" i="1"/>
  <c r="V5169" i="1"/>
  <c r="V5241" i="1"/>
  <c r="V4823" i="1"/>
  <c r="V4839" i="1"/>
  <c r="V4895" i="1"/>
  <c r="V4951" i="1"/>
  <c r="V4967" i="1"/>
  <c r="V5023" i="1"/>
  <c r="V5079" i="1"/>
  <c r="V5095" i="1"/>
  <c r="V5151" i="1"/>
  <c r="V5207" i="1"/>
  <c r="V5223" i="1"/>
  <c r="V5279" i="1"/>
  <c r="V5335" i="1"/>
  <c r="V5351" i="1"/>
  <c r="V5407" i="1"/>
  <c r="V5463" i="1"/>
  <c r="V5479" i="1"/>
  <c r="V5535" i="1"/>
  <c r="V5591" i="1"/>
  <c r="V5607" i="1"/>
  <c r="V5663" i="1"/>
  <c r="V5719" i="1"/>
  <c r="V5735" i="1"/>
  <c r="V5791" i="1"/>
  <c r="V5855" i="1"/>
  <c r="V5911" i="1"/>
  <c r="V5927" i="1"/>
  <c r="V5983" i="1"/>
  <c r="V6039" i="1"/>
  <c r="V6055" i="1"/>
  <c r="V6111" i="1"/>
  <c r="V6167" i="1"/>
  <c r="V6183" i="1"/>
  <c r="V6239" i="1"/>
  <c r="V6295" i="1"/>
  <c r="V6311" i="1"/>
  <c r="V6367" i="1"/>
  <c r="V6431" i="1"/>
  <c r="V6487" i="1"/>
  <c r="V6503" i="1"/>
  <c r="V6559" i="1"/>
  <c r="V6615" i="1"/>
  <c r="V6631" i="1"/>
  <c r="V6695" i="1"/>
  <c r="V6751" i="1"/>
  <c r="V6807" i="1"/>
  <c r="V6823" i="1"/>
  <c r="V6879" i="1"/>
  <c r="V6943" i="1"/>
  <c r="V6999" i="1"/>
  <c r="V7015" i="1"/>
  <c r="V7079" i="1"/>
  <c r="V7135" i="1"/>
  <c r="V7191" i="1"/>
  <c r="V7207" i="1"/>
  <c r="V7263" i="1"/>
  <c r="V7319" i="1"/>
  <c r="V7335" i="1"/>
  <c r="V7391" i="1"/>
  <c r="V7447" i="1"/>
  <c r="V7511" i="1"/>
  <c r="V7575" i="1"/>
  <c r="V7639" i="1"/>
  <c r="V7703" i="1"/>
  <c r="V7767" i="1"/>
  <c r="V7831" i="1"/>
  <c r="V7895" i="1"/>
  <c r="V7959" i="1"/>
  <c r="V8023" i="1"/>
  <c r="V8087" i="1"/>
  <c r="V8151" i="1"/>
  <c r="V8279" i="1"/>
  <c r="V8407" i="1"/>
  <c r="V8535" i="1"/>
  <c r="V8663" i="1"/>
  <c r="V487" i="1"/>
  <c r="V1384" i="1"/>
  <c r="V2096" i="1"/>
  <c r="V2589" i="1"/>
  <c r="V3267" i="1"/>
  <c r="V3675" i="1"/>
  <c r="V4011" i="1"/>
  <c r="V4379" i="1"/>
  <c r="V5008" i="1"/>
  <c r="V5345" i="1"/>
  <c r="V5943" i="1"/>
  <c r="V6471" i="1"/>
  <c r="V6955" i="1"/>
  <c r="V7715" i="1"/>
  <c r="V8219" i="1"/>
  <c r="V8521" i="1"/>
  <c r="V28" i="1"/>
  <c r="V380" i="1"/>
  <c r="V628" i="1"/>
  <c r="V1012" i="1"/>
  <c r="V1252" i="1"/>
  <c r="V1460" i="1"/>
  <c r="V2356" i="1"/>
  <c r="V2636" i="1"/>
  <c r="V2972" i="1"/>
  <c r="V3308" i="1"/>
  <c r="V3716" i="1"/>
  <c r="V4236" i="1"/>
  <c r="V5196" i="1"/>
  <c r="V6076" i="1"/>
  <c r="V6716" i="1"/>
  <c r="V5307" i="1"/>
  <c r="V5571" i="1"/>
  <c r="V5891" i="1"/>
  <c r="V6139" i="1"/>
  <c r="V6387" i="1"/>
  <c r="V6659" i="1"/>
  <c r="V6899" i="1"/>
  <c r="V7219" i="1"/>
  <c r="V7603" i="1"/>
  <c r="V8179" i="1"/>
  <c r="V434" i="1"/>
  <c r="V706" i="1"/>
  <c r="V922" i="1"/>
  <c r="V1114" i="1"/>
  <c r="V1501" i="1"/>
  <c r="V1786" i="1"/>
  <c r="V2122" i="1"/>
  <c r="V2477" i="1"/>
  <c r="V2746" i="1"/>
  <c r="V3114" i="1"/>
  <c r="V3365" i="1"/>
  <c r="V3877" i="1"/>
  <c r="V4213" i="1"/>
  <c r="V41" i="1"/>
  <c r="V73" i="1"/>
  <c r="V105" i="1"/>
  <c r="V137" i="1"/>
  <c r="V169" i="1"/>
  <c r="V201" i="1"/>
  <c r="V233" i="1"/>
  <c r="V265" i="1"/>
  <c r="V297" i="1"/>
  <c r="V329" i="1"/>
  <c r="V361" i="1"/>
  <c r="V393" i="1"/>
  <c r="V425" i="1"/>
  <c r="V457" i="1"/>
  <c r="V489" i="1"/>
  <c r="V521" i="1"/>
  <c r="V553" i="1"/>
  <c r="V585" i="1"/>
  <c r="V617" i="1"/>
  <c r="V649" i="1"/>
  <c r="V681" i="1"/>
  <c r="V713" i="1"/>
  <c r="V745" i="1"/>
  <c r="V777" i="1"/>
  <c r="V809" i="1"/>
  <c r="V841" i="1"/>
  <c r="V873" i="1"/>
  <c r="V905" i="1"/>
  <c r="V937" i="1"/>
  <c r="V969" i="1"/>
  <c r="V1001" i="1"/>
  <c r="V1033" i="1"/>
  <c r="V1065" i="1"/>
  <c r="V1097" i="1"/>
  <c r="V1129" i="1"/>
  <c r="V1161" i="1"/>
  <c r="V1193" i="1"/>
  <c r="V1225" i="1"/>
  <c r="V1257" i="1"/>
  <c r="V1289" i="1"/>
  <c r="V1321" i="1"/>
  <c r="V1353" i="1"/>
  <c r="V1385" i="1"/>
  <c r="V1417" i="1"/>
  <c r="V1449" i="1"/>
  <c r="V1481" i="1"/>
  <c r="V1513" i="1"/>
  <c r="V1545" i="1"/>
  <c r="V1577" i="1"/>
  <c r="V1609" i="1"/>
  <c r="V1641" i="1"/>
  <c r="V1673" i="1"/>
  <c r="V1705" i="1"/>
  <c r="V1737" i="1"/>
  <c r="V1769" i="1"/>
  <c r="V1801" i="1"/>
  <c r="V1833" i="1"/>
  <c r="V1865" i="1"/>
  <c r="V1897" i="1"/>
  <c r="V1929" i="1"/>
  <c r="V1961" i="1"/>
  <c r="V1993" i="1"/>
  <c r="V2025" i="1"/>
  <c r="V2057" i="1"/>
  <c r="V2089" i="1"/>
  <c r="V2121" i="1"/>
  <c r="V2153" i="1"/>
  <c r="V2185" i="1"/>
  <c r="V2217" i="1"/>
  <c r="V2249" i="1"/>
  <c r="V2281" i="1"/>
  <c r="V2313" i="1"/>
  <c r="V2345" i="1"/>
  <c r="V2377" i="1"/>
  <c r="V2409" i="1"/>
  <c r="V2441" i="1"/>
  <c r="V2473" i="1"/>
  <c r="V2505" i="1"/>
  <c r="V2537" i="1"/>
  <c r="V2569" i="1"/>
  <c r="V2601" i="1"/>
  <c r="V2633" i="1"/>
  <c r="V2665" i="1"/>
  <c r="V2697" i="1"/>
  <c r="V2729" i="1"/>
  <c r="V2761" i="1"/>
  <c r="V2793" i="1"/>
  <c r="V2825" i="1"/>
  <c r="V2857" i="1"/>
  <c r="V2889" i="1"/>
  <c r="V2921" i="1"/>
  <c r="V2953" i="1"/>
  <c r="V2985" i="1"/>
  <c r="V3017" i="1"/>
  <c r="V3049" i="1"/>
  <c r="V3081" i="1"/>
  <c r="V3113" i="1"/>
  <c r="V3145" i="1"/>
  <c r="V3177" i="1"/>
  <c r="V3209" i="1"/>
  <c r="V3241" i="1"/>
  <c r="V3273" i="1"/>
  <c r="V3305" i="1"/>
  <c r="V3337" i="1"/>
  <c r="V3369" i="1"/>
  <c r="V3433" i="1"/>
  <c r="V3497" i="1"/>
  <c r="V3561" i="1"/>
  <c r="V3625" i="1"/>
  <c r="V3689" i="1"/>
  <c r="V3753" i="1"/>
  <c r="V3817" i="1"/>
  <c r="V3881" i="1"/>
  <c r="V3945" i="1"/>
  <c r="V4009" i="1"/>
  <c r="V4081" i="1"/>
  <c r="V4153" i="1"/>
  <c r="V4265" i="1"/>
  <c r="V4337" i="1"/>
  <c r="V4409" i="1"/>
  <c r="V4521" i="1"/>
  <c r="V4593" i="1"/>
  <c r="V4665" i="1"/>
  <c r="V4777" i="1"/>
  <c r="V4849" i="1"/>
  <c r="V4921" i="1"/>
  <c r="V5033" i="1"/>
  <c r="V5105" i="1"/>
  <c r="V5177" i="1"/>
  <c r="V5289" i="1"/>
  <c r="V5361" i="1"/>
  <c r="V5433" i="1"/>
  <c r="V5545" i="1"/>
  <c r="V5617" i="1"/>
  <c r="V5689" i="1"/>
  <c r="V5801" i="1"/>
  <c r="V5929" i="1"/>
  <c r="V6001" i="1"/>
  <c r="V6073" i="1"/>
  <c r="V6185" i="1"/>
  <c r="V6257" i="1"/>
  <c r="V6329" i="1"/>
  <c r="V6441" i="1"/>
  <c r="V6513" i="1"/>
  <c r="V6633" i="1"/>
  <c r="V6705" i="1"/>
  <c r="V6777" i="1"/>
  <c r="V6889" i="1"/>
  <c r="V6961" i="1"/>
  <c r="V4831" i="1"/>
  <c r="V4887" i="1"/>
  <c r="V4903" i="1"/>
  <c r="V4959" i="1"/>
  <c r="V5015" i="1"/>
  <c r="V5031" i="1"/>
  <c r="V5087" i="1"/>
  <c r="V5143" i="1"/>
  <c r="V5159" i="1"/>
  <c r="V5215" i="1"/>
  <c r="V5271" i="1"/>
  <c r="V5287" i="1"/>
  <c r="V5343" i="1"/>
  <c r="V5399" i="1"/>
  <c r="V5415" i="1"/>
  <c r="V5471" i="1"/>
  <c r="V5527" i="1"/>
  <c r="V5543" i="1"/>
  <c r="V5599" i="1"/>
  <c r="V5655" i="1"/>
  <c r="V5671" i="1"/>
  <c r="V5727" i="1"/>
  <c r="V5783" i="1"/>
  <c r="V5799" i="1"/>
  <c r="V5863" i="1"/>
  <c r="V5919" i="1"/>
  <c r="V5975" i="1"/>
  <c r="V5991" i="1"/>
  <c r="V6047" i="1"/>
  <c r="V6103" i="1"/>
  <c r="V6119" i="1"/>
  <c r="V6175" i="1"/>
  <c r="V6231" i="1"/>
  <c r="V6247" i="1"/>
  <c r="V6303" i="1"/>
  <c r="V6359" i="1"/>
  <c r="V6375" i="1"/>
  <c r="V6439" i="1"/>
  <c r="V6495" i="1"/>
  <c r="V6551" i="1"/>
  <c r="V6567" i="1"/>
  <c r="V6623" i="1"/>
  <c r="V6687" i="1"/>
  <c r="V6743" i="1"/>
  <c r="V6759" i="1"/>
  <c r="V6815" i="1"/>
  <c r="V6871" i="1"/>
  <c r="V6935" i="1"/>
  <c r="V6951" i="1"/>
  <c r="V7007" i="1"/>
  <c r="V7071" i="1"/>
  <c r="V7127" i="1"/>
  <c r="V7143" i="1"/>
  <c r="V7199" i="1"/>
  <c r="V7255" i="1"/>
  <c r="V7271" i="1"/>
  <c r="V7327" i="1"/>
  <c r="V7383" i="1"/>
  <c r="V7399" i="1"/>
  <c r="V7455" i="1"/>
  <c r="V7519" i="1"/>
  <c r="V7583" i="1"/>
  <c r="V7647" i="1"/>
  <c r="V7711" i="1"/>
  <c r="V7775" i="1"/>
  <c r="V7839" i="1"/>
  <c r="V7903" i="1"/>
  <c r="V7967" i="1"/>
  <c r="V8031" i="1"/>
  <c r="V8095" i="1"/>
  <c r="V8215" i="1"/>
  <c r="V8343" i="1"/>
  <c r="V8471" i="1"/>
  <c r="V8599" i="1"/>
  <c r="V8727" i="1"/>
  <c r="V250" i="1"/>
  <c r="V1279" i="1"/>
  <c r="V1879" i="1"/>
  <c r="V2504" i="1"/>
  <c r="V3194" i="1"/>
  <c r="V3603" i="1"/>
  <c r="V3921" i="1"/>
  <c r="V4321" i="1"/>
  <c r="V4935" i="1"/>
  <c r="V5272" i="1"/>
  <c r="V5667" i="1"/>
  <c r="V6163" i="1"/>
  <c r="V6849" i="1"/>
  <c r="V7616" i="1"/>
  <c r="V7971" i="1"/>
  <c r="V8385" i="1"/>
  <c r="V8731" i="1"/>
  <c r="V332" i="1"/>
  <c r="V516" i="1"/>
  <c r="V964" i="1"/>
  <c r="V1212" i="1"/>
  <c r="V1404" i="1"/>
  <c r="V2148" i="1"/>
  <c r="V2524" i="1"/>
  <c r="V2900" i="1"/>
  <c r="V3212" i="1"/>
  <c r="V3660" i="1"/>
  <c r="V4092" i="1"/>
  <c r="V5708" i="1"/>
  <c r="V6652" i="1"/>
  <c r="V7100" i="1"/>
  <c r="V8764" i="1"/>
  <c r="V738" i="1"/>
  <c r="V1245" i="1"/>
  <c r="V1429" i="1"/>
  <c r="V1858" i="1"/>
  <c r="V2226" i="1"/>
  <c r="V2317" i="1"/>
  <c r="V2725" i="1"/>
  <c r="V3093" i="1"/>
  <c r="V3330" i="1"/>
  <c r="V16" i="1"/>
  <c r="V48" i="1"/>
  <c r="V80" i="1"/>
  <c r="V112" i="1"/>
  <c r="V144" i="1"/>
  <c r="V176" i="1"/>
  <c r="V208" i="1"/>
  <c r="V240" i="1"/>
  <c r="V272" i="1"/>
  <c r="V312" i="1"/>
  <c r="V344" i="1"/>
  <c r="V376" i="1"/>
  <c r="V408" i="1"/>
  <c r="V440" i="1"/>
  <c r="V472" i="1"/>
  <c r="V504" i="1"/>
  <c r="V536" i="1"/>
  <c r="V568" i="1"/>
  <c r="V600" i="1"/>
  <c r="V632" i="1"/>
  <c r="V664" i="1"/>
  <c r="V696" i="1"/>
  <c r="V728" i="1"/>
  <c r="V760" i="1"/>
  <c r="V792" i="1"/>
  <c r="V775" i="1"/>
  <c r="V1135" i="1"/>
  <c r="V1453" i="1"/>
  <c r="V1648" i="1"/>
  <c r="V2037" i="1"/>
  <c r="V2253" i="1"/>
  <c r="V2535" i="1"/>
  <c r="V2800" i="1"/>
  <c r="V3016" i="1"/>
  <c r="V3280" i="1"/>
  <c r="V3529" i="1"/>
  <c r="V3673" i="1"/>
  <c r="V4023" i="1"/>
  <c r="V4215" i="1"/>
  <c r="V4536" i="1"/>
  <c r="V4873" i="1"/>
  <c r="V5137" i="1"/>
  <c r="V5487" i="1"/>
  <c r="V5665" i="1"/>
  <c r="V6015" i="1"/>
  <c r="V6279" i="1"/>
  <c r="V6543" i="1"/>
  <c r="V6921" i="1"/>
  <c r="V7169" i="1"/>
  <c r="V7553" i="1"/>
  <c r="V7992" i="1"/>
  <c r="V8217" i="1"/>
  <c r="V8488" i="1"/>
  <c r="V8687" i="1"/>
  <c r="V378" i="1"/>
  <c r="V1018" i="1"/>
  <c r="V1354" i="1"/>
  <c r="V1701" i="1"/>
  <c r="V2069" i="1"/>
  <c r="V2306" i="1"/>
  <c r="V2642" i="1"/>
  <c r="V2957" i="1"/>
  <c r="V3226" i="1"/>
  <c r="V3829" i="1"/>
  <c r="V4157" i="1"/>
  <c r="V274" i="1"/>
  <c r="V530" i="1"/>
  <c r="V786" i="1"/>
  <c r="V930" i="1"/>
  <c r="V1186" i="1"/>
  <c r="V1442" i="1"/>
  <c r="V1698" i="1"/>
  <c r="V1954" i="1"/>
  <c r="V2210" i="1"/>
  <c r="V2466" i="1"/>
  <c r="V2722" i="1"/>
  <c r="V2978" i="1"/>
  <c r="V3234" i="1"/>
  <c r="V3378" i="1"/>
  <c r="V3410" i="1"/>
  <c r="V3442" i="1"/>
  <c r="V3474" i="1"/>
  <c r="V3506" i="1"/>
  <c r="V3538" i="1"/>
  <c r="V3570" i="1"/>
  <c r="V3602" i="1"/>
  <c r="V3634" i="1"/>
  <c r="V3666" i="1"/>
  <c r="V3698" i="1"/>
  <c r="V3738" i="1"/>
  <c r="V3770" i="1"/>
  <c r="V3802" i="1"/>
  <c r="V3834" i="1"/>
  <c r="V3866" i="1"/>
  <c r="V3898" i="1"/>
  <c r="V3930" i="1"/>
  <c r="V3962" i="1"/>
  <c r="V3994" i="1"/>
  <c r="V4026" i="1"/>
  <c r="V4058" i="1"/>
  <c r="V4090" i="1"/>
  <c r="V4122" i="1"/>
  <c r="V4154" i="1"/>
  <c r="V4186" i="1"/>
  <c r="V4218" i="1"/>
  <c r="V4258" i="1"/>
  <c r="V4290" i="1"/>
  <c r="V4322" i="1"/>
  <c r="V4354" i="1"/>
  <c r="V4386" i="1"/>
  <c r="V4418" i="1"/>
  <c r="V4450" i="1"/>
  <c r="V4498" i="1"/>
  <c r="V4530" i="1"/>
  <c r="V4562" i="1"/>
  <c r="V4594" i="1"/>
  <c r="V4626" i="1"/>
  <c r="V4658" i="1"/>
  <c r="V4690" i="1"/>
  <c r="V4730" i="1"/>
  <c r="V4762" i="1"/>
  <c r="V4802" i="1"/>
  <c r="V4834" i="1"/>
  <c r="V4866" i="1"/>
  <c r="V4898" i="1"/>
  <c r="V4930" i="1"/>
  <c r="V4962" i="1"/>
  <c r="V5002" i="1"/>
  <c r="V5034" i="1"/>
  <c r="V5066" i="1"/>
  <c r="V227" i="1"/>
  <c r="V634" i="1"/>
  <c r="V949" i="1"/>
  <c r="V1101" i="1"/>
  <c r="V1325" i="1"/>
  <c r="V1492" i="1"/>
  <c r="V1690" i="1"/>
  <c r="V1952" i="1"/>
  <c r="V2132" i="1"/>
  <c r="V2362" i="1"/>
  <c r="V2506" i="1"/>
  <c r="V2663" i="1"/>
  <c r="V2842" i="1"/>
  <c r="V2999" i="1"/>
  <c r="V3195" i="1"/>
  <c r="V3411" i="1"/>
  <c r="V3572" i="1"/>
  <c r="V3711" i="1"/>
  <c r="V3923" i="1"/>
  <c r="V4103" i="1"/>
  <c r="V4221" i="1"/>
  <c r="V4396" i="1"/>
  <c r="V4571" i="1"/>
  <c r="V4688" i="1"/>
  <c r="V5067" i="1"/>
  <c r="V5200" i="1"/>
  <c r="V5505" i="1"/>
  <c r="V5668" i="1"/>
  <c r="V5887" i="1"/>
  <c r="V6017" i="1"/>
  <c r="V6164" i="1"/>
  <c r="V6355" i="1"/>
  <c r="V6472" i="1"/>
  <c r="V6676" i="1"/>
  <c r="V6867" i="1"/>
  <c r="V7057" i="1"/>
  <c r="V7508" i="1"/>
  <c r="V7777" i="1"/>
  <c r="V7960" i="1"/>
  <c r="V8209" i="1"/>
  <c r="V8335" i="1"/>
  <c r="V8492" i="1"/>
  <c r="V8628" i="1"/>
  <c r="V53" i="1"/>
  <c r="V989" i="1"/>
  <c r="V1237" i="1"/>
  <c r="V1573" i="1"/>
  <c r="V1813" i="1"/>
  <c r="V2221" i="1"/>
  <c r="V2573" i="1"/>
  <c r="V2981" i="1"/>
  <c r="V3213" i="1"/>
  <c r="V3605" i="1"/>
  <c r="V3853" i="1"/>
  <c r="V4109" i="1"/>
  <c r="V4421" i="1"/>
  <c r="V947" i="1"/>
  <c r="V20" i="1"/>
  <c r="V7033" i="1"/>
  <c r="V7153" i="1"/>
  <c r="V7273" i="1"/>
  <c r="V7345" i="1"/>
  <c r="V7417" i="1"/>
  <c r="V7537" i="1"/>
  <c r="V7665" i="1"/>
  <c r="V7793" i="1"/>
  <c r="V7921" i="1"/>
  <c r="V8049" i="1"/>
  <c r="V8297" i="1"/>
  <c r="V8553" i="1"/>
  <c r="V181" i="1"/>
  <c r="V629" i="1"/>
  <c r="V1077" i="1"/>
  <c r="V1418" i="1"/>
  <c r="V1773" i="1"/>
  <c r="V2141" i="1"/>
  <c r="V2410" i="1"/>
  <c r="V2674" i="1"/>
  <c r="V3010" i="1"/>
  <c r="V3389" i="1"/>
  <c r="V3901" i="1"/>
  <c r="V34" i="1"/>
  <c r="V298" i="1"/>
  <c r="V554" i="1"/>
  <c r="V810" i="1"/>
  <c r="V994" i="1"/>
  <c r="V1250" i="1"/>
  <c r="V1506" i="1"/>
  <c r="V1762" i="1"/>
  <c r="V2018" i="1"/>
  <c r="V2274" i="1"/>
  <c r="V2530" i="1"/>
  <c r="V2786" i="1"/>
  <c r="V3042" i="1"/>
  <c r="V3298" i="1"/>
  <c r="V3386" i="1"/>
  <c r="V3418" i="1"/>
  <c r="V3450" i="1"/>
  <c r="V3482" i="1"/>
  <c r="V3514" i="1"/>
  <c r="V3546" i="1"/>
  <c r="V3578" i="1"/>
  <c r="V3610" i="1"/>
  <c r="V3642" i="1"/>
  <c r="V3674" i="1"/>
  <c r="V3706" i="1"/>
  <c r="V3746" i="1"/>
  <c r="V3778" i="1"/>
  <c r="V3810" i="1"/>
  <c r="V3842" i="1"/>
  <c r="V3874" i="1"/>
  <c r="V3906" i="1"/>
  <c r="V3938" i="1"/>
  <c r="V3970" i="1"/>
  <c r="V4002" i="1"/>
  <c r="V4034" i="1"/>
  <c r="V4066" i="1"/>
  <c r="V4098" i="1"/>
  <c r="V4130" i="1"/>
  <c r="V4162" i="1"/>
  <c r="V4194" i="1"/>
  <c r="V4226" i="1"/>
  <c r="V4266" i="1"/>
  <c r="V4298" i="1"/>
  <c r="V4330" i="1"/>
  <c r="V4362" i="1"/>
  <c r="V4394" i="1"/>
  <c r="V4426" i="1"/>
  <c r="V4458" i="1"/>
  <c r="V4506" i="1"/>
  <c r="V4538" i="1"/>
  <c r="V4570" i="1"/>
  <c r="V4602" i="1"/>
  <c r="V4634" i="1"/>
  <c r="V4666" i="1"/>
  <c r="V4698" i="1"/>
  <c r="V4738" i="1"/>
  <c r="V4770" i="1"/>
  <c r="V4810" i="1"/>
  <c r="V4842" i="1"/>
  <c r="V4874" i="1"/>
  <c r="V4906" i="1"/>
  <c r="V4938" i="1"/>
  <c r="V4970" i="1"/>
  <c r="V5010" i="1"/>
  <c r="V5042" i="1"/>
  <c r="V5074" i="1"/>
  <c r="V5106" i="1"/>
  <c r="V5138" i="1"/>
  <c r="V5170" i="1"/>
  <c r="V5202" i="1"/>
  <c r="V5234" i="1"/>
  <c r="V5266" i="1"/>
  <c r="V5298" i="1"/>
  <c r="V5330" i="1"/>
  <c r="V5362" i="1"/>
  <c r="V5394" i="1"/>
  <c r="V5442" i="1"/>
  <c r="V5474" i="1"/>
  <c r="V5506" i="1"/>
  <c r="V5538" i="1"/>
  <c r="V5570" i="1"/>
  <c r="V5602" i="1"/>
  <c r="V5634" i="1"/>
  <c r="V5666" i="1"/>
  <c r="V5698" i="1"/>
  <c r="V5730" i="1"/>
  <c r="V5762" i="1"/>
  <c r="V5794" i="1"/>
  <c r="V5834" i="1"/>
  <c r="V5866" i="1"/>
  <c r="V5898" i="1"/>
  <c r="V5930" i="1"/>
  <c r="V5962" i="1"/>
  <c r="V5994" i="1"/>
  <c r="V6026" i="1"/>
  <c r="V6058" i="1"/>
  <c r="V6090" i="1"/>
  <c r="V6122" i="1"/>
  <c r="V6154" i="1"/>
  <c r="V6186" i="1"/>
  <c r="V6218" i="1"/>
  <c r="V6250" i="1"/>
  <c r="V6290" i="1"/>
  <c r="V6322" i="1"/>
  <c r="V6354" i="1"/>
  <c r="V6386" i="1"/>
  <c r="V6418" i="1"/>
  <c r="V6450" i="1"/>
  <c r="V6482" i="1"/>
  <c r="V6514" i="1"/>
  <c r="V6546" i="1"/>
  <c r="V6586" i="1"/>
  <c r="V6618" i="1"/>
  <c r="V6650" i="1"/>
  <c r="V6682" i="1"/>
  <c r="V6714" i="1"/>
  <c r="V6746" i="1"/>
  <c r="V6778" i="1"/>
  <c r="V6810" i="1"/>
  <c r="V6842" i="1"/>
  <c r="V6874" i="1"/>
  <c r="V6922" i="1"/>
  <c r="V6954" i="1"/>
  <c r="V6986" i="1"/>
  <c r="V7026" i="1"/>
  <c r="V7058" i="1"/>
  <c r="V7090" i="1"/>
  <c r="V7122" i="1"/>
  <c r="V7162" i="1"/>
  <c r="V7194" i="1"/>
  <c r="V7226" i="1"/>
  <c r="V7258" i="1"/>
  <c r="V7290" i="1"/>
  <c r="V7330" i="1"/>
  <c r="V7362" i="1"/>
  <c r="V7410" i="1"/>
  <c r="V7450" i="1"/>
  <c r="V7482" i="1"/>
  <c r="V7514" i="1"/>
  <c r="V7546" i="1"/>
  <c r="V7578" i="1"/>
  <c r="V7610" i="1"/>
  <c r="V7642" i="1"/>
  <c r="V7674" i="1"/>
  <c r="V7706" i="1"/>
  <c r="V7738" i="1"/>
  <c r="V7770" i="1"/>
  <c r="V573" i="1"/>
  <c r="V908" i="1"/>
  <c r="V1064" i="1"/>
  <c r="V1280" i="1"/>
  <c r="V1459" i="1"/>
  <c r="V1637" i="1"/>
  <c r="V1901" i="1"/>
  <c r="V2077" i="1"/>
  <c r="V2327" i="1"/>
  <c r="V2467" i="1"/>
  <c r="V2611" i="1"/>
  <c r="V2789" i="1"/>
  <c r="V2965" i="1"/>
  <c r="V3143" i="1"/>
  <c r="V3340" i="1"/>
  <c r="V3536" i="1"/>
  <c r="V3676" i="1"/>
  <c r="V3837" i="1"/>
  <c r="V4075" i="1"/>
  <c r="V4189" i="1"/>
  <c r="V4367" i="1"/>
  <c r="V4513" i="1"/>
  <c r="V4660" i="1"/>
  <c r="V4863" i="1"/>
  <c r="V5009" i="1"/>
  <c r="V5156" i="1"/>
  <c r="V5375" i="1"/>
  <c r="V5639" i="1"/>
  <c r="V5859" i="1"/>
  <c r="V5976" i="1"/>
  <c r="V6135" i="1"/>
  <c r="V6297" i="1"/>
  <c r="V6444" i="1"/>
  <c r="V6619" i="1"/>
  <c r="V6793" i="1"/>
  <c r="V6968" i="1"/>
  <c r="V7460" i="1"/>
  <c r="V7752" i="1"/>
  <c r="V7924" i="1"/>
  <c r="V8177" i="1"/>
  <c r="V8303" i="1"/>
  <c r="V8419" i="1"/>
  <c r="V8575" i="1"/>
  <c r="V8711" i="1"/>
  <c r="V869" i="1"/>
  <c r="V1165" i="1"/>
  <c r="V1549" i="1"/>
  <c r="V1781" i="1"/>
  <c r="V2157" i="1"/>
  <c r="V2501" i="1"/>
  <c r="V2805" i="1"/>
  <c r="V3109" i="1"/>
  <c r="V3413" i="1"/>
  <c r="V3797" i="1"/>
  <c r="V4045" i="1"/>
  <c r="V4373" i="1"/>
  <c r="V364" i="1"/>
  <c r="V813" i="1"/>
  <c r="V970" i="1"/>
  <c r="V1439" i="1"/>
  <c r="V1584" i="1"/>
  <c r="V1724" i="1"/>
  <c r="V1882" i="1"/>
  <c r="V2058" i="1"/>
  <c r="V2309" i="1"/>
  <c r="V2556" i="1"/>
  <c r="V2735" i="1"/>
  <c r="V2893" i="1"/>
  <c r="V3090" i="1"/>
  <c r="V3268" i="1"/>
  <c r="V3657" i="1"/>
  <c r="V3801" i="1"/>
  <c r="V3976" i="1"/>
  <c r="V4116" i="1"/>
  <c r="V4233" i="1"/>
  <c r="V4380" i="1"/>
  <c r="V4555" i="1"/>
  <c r="V4672" i="1"/>
  <c r="V4879" i="1"/>
  <c r="V5025" i="1"/>
  <c r="V5172" i="1"/>
  <c r="V5359" i="1"/>
  <c r="V5448" i="1"/>
  <c r="V5595" i="1"/>
  <c r="V5712" i="1"/>
  <c r="V5903" i="1"/>
  <c r="V6091" i="1"/>
  <c r="V6208" i="1"/>
  <c r="V6428" i="1"/>
  <c r="V6603" i="1"/>
  <c r="V6720" i="1"/>
  <c r="V6940" i="1"/>
  <c r="V7115" i="1"/>
  <c r="V7248" i="1"/>
  <c r="V7521" i="1"/>
  <c r="V7727" i="1"/>
  <c r="V7935" i="1"/>
  <c r="V8116" i="1"/>
  <c r="V8283" i="1"/>
  <c r="V8408" i="1"/>
  <c r="V8616" i="1"/>
  <c r="V277" i="1"/>
  <c r="V917" i="1"/>
  <c r="V1261" i="1"/>
  <c r="V1541" i="1"/>
  <c r="V610" i="1"/>
  <c r="V867" i="1"/>
  <c r="V1044" i="1"/>
  <c r="V1474" i="1"/>
  <c r="V1619" i="1"/>
  <c r="V1763" i="1"/>
  <c r="V1919" i="1"/>
  <c r="V2098" i="1"/>
  <c r="V2348" i="1"/>
  <c r="V2629" i="1"/>
  <c r="V2770" i="1"/>
  <c r="V2946" i="1"/>
  <c r="V3125" i="1"/>
  <c r="V3320" i="1"/>
  <c r="V3483" i="1"/>
  <c r="V3693" i="1"/>
  <c r="V3855" i="1"/>
  <c r="V4012" i="1"/>
  <c r="V4148" i="1"/>
  <c r="V4249" i="1"/>
  <c r="V4408" i="1"/>
  <c r="V4587" i="1"/>
  <c r="V4908" i="1"/>
  <c r="V5083" i="1"/>
  <c r="V5184" i="1"/>
  <c r="V1821" i="1"/>
  <c r="V2085" i="1"/>
  <c r="V2325" i="1"/>
  <c r="V2605" i="1"/>
  <c r="V2845" i="1"/>
  <c r="V3221" i="1"/>
  <c r="V3525" i="1"/>
  <c r="V3781" i="1"/>
  <c r="V4037" i="1"/>
  <c r="V4237" i="1"/>
  <c r="V4501" i="1"/>
  <c r="V2660" i="1"/>
  <c r="V3012" i="1"/>
  <c r="V3452" i="1"/>
  <c r="V4812" i="1"/>
  <c r="V5124" i="1"/>
  <c r="V5892" i="1"/>
  <c r="V6268" i="1"/>
  <c r="V6732" i="1"/>
  <c r="V7228" i="1"/>
  <c r="V7492" i="1"/>
  <c r="V1994" i="1"/>
  <c r="V2843" i="1"/>
  <c r="V3447" i="1"/>
  <c r="V3928" i="1"/>
  <c r="V5112" i="1"/>
  <c r="V5697" i="1"/>
  <c r="V6063" i="1"/>
  <c r="V7103" i="1"/>
  <c r="V7827" i="1"/>
  <c r="V8304" i="1"/>
  <c r="V3473" i="1"/>
  <c r="V3617" i="1"/>
  <c r="V3737" i="1"/>
  <c r="V3857" i="1"/>
  <c r="V3985" i="1"/>
  <c r="V4065" i="1"/>
  <c r="V4185" i="1"/>
  <c r="V4297" i="1"/>
  <c r="V4385" i="1"/>
  <c r="V4489" i="1"/>
  <c r="V4577" i="1"/>
  <c r="V4697" i="1"/>
  <c r="V4809" i="1"/>
  <c r="V4897" i="1"/>
  <c r="V5001" i="1"/>
  <c r="V5089" i="1"/>
  <c r="V5209" i="1"/>
  <c r="V5321" i="1"/>
  <c r="V5409" i="1"/>
  <c r="V5513" i="1"/>
  <c r="V5601" i="1"/>
  <c r="V5721" i="1"/>
  <c r="V5833" i="1"/>
  <c r="V5921" i="1"/>
  <c r="V6025" i="1"/>
  <c r="V6113" i="1"/>
  <c r="V6233" i="1"/>
  <c r="V6345" i="1"/>
  <c r="V6433" i="1"/>
  <c r="V6537" i="1"/>
  <c r="V6625" i="1"/>
  <c r="V6745" i="1"/>
  <c r="V6857" i="1"/>
  <c r="V6945" i="1"/>
  <c r="V7049" i="1"/>
  <c r="V7137" i="1"/>
  <c r="V7257" i="1"/>
  <c r="V7385" i="1"/>
  <c r="V7513" i="1"/>
  <c r="V7609" i="1"/>
  <c r="V7673" i="1"/>
  <c r="V7769" i="1"/>
  <c r="V7865" i="1"/>
  <c r="V7929" i="1"/>
  <c r="V8025" i="1"/>
  <c r="V8121" i="1"/>
  <c r="V8193" i="1"/>
  <c r="V8265" i="1"/>
  <c r="V8337" i="1"/>
  <c r="V8433" i="1"/>
  <c r="V8497" i="1"/>
  <c r="V8569" i="1"/>
  <c r="V8633" i="1"/>
  <c r="V8705" i="1"/>
  <c r="V8052" i="1"/>
  <c r="V8236" i="1"/>
  <c r="V8364" i="1"/>
  <c r="V8436" i="1"/>
  <c r="V8548" i="1"/>
  <c r="V8716" i="1"/>
  <c r="V1868" i="1"/>
  <c r="V2683" i="1"/>
  <c r="V3645" i="1"/>
  <c r="V4425" i="1"/>
  <c r="V5465" i="1"/>
  <c r="V5860" i="1"/>
  <c r="V6343" i="1"/>
  <c r="V7192" i="1"/>
  <c r="V7888" i="1"/>
  <c r="V36" i="1"/>
  <c r="V180" i="1"/>
  <c r="V300" i="1"/>
  <c r="V436" i="1"/>
  <c r="V556" i="1"/>
  <c r="V652" i="1"/>
  <c r="V812" i="1"/>
  <c r="V900" i="1"/>
  <c r="V996" i="1"/>
  <c r="V1100" i="1"/>
  <c r="V1348" i="1"/>
  <c r="V1516" i="1"/>
  <c r="V1628" i="1"/>
  <c r="V1828" i="1"/>
  <c r="V1932" i="1"/>
  <c r="V2028" i="1"/>
  <c r="V2140" i="1"/>
  <c r="V2268" i="1"/>
  <c r="V2476" i="1"/>
  <c r="V2780" i="1"/>
  <c r="V2860" i="1"/>
  <c r="V3684" i="1"/>
  <c r="V3756" i="1"/>
  <c r="V3828" i="1"/>
  <c r="V4020" i="1"/>
  <c r="V4124" i="1"/>
  <c r="V4252" i="1"/>
  <c r="V4316" i="1"/>
  <c r="V228" i="1"/>
  <c r="V872" i="1"/>
  <c r="V1243" i="1"/>
  <c r="V1546" i="1"/>
  <c r="V2184" i="1"/>
  <c r="V2507" i="1"/>
  <c r="V2775" i="1"/>
  <c r="V3360" i="1"/>
  <c r="V3873" i="1"/>
  <c r="V4953" i="1"/>
  <c r="V5729" i="1"/>
  <c r="V5831" i="1"/>
  <c r="V6388" i="1"/>
  <c r="V6647" i="1"/>
  <c r="V7119" i="1"/>
  <c r="V7323" i="1"/>
  <c r="V7523" i="1"/>
  <c r="V7815" i="1"/>
  <c r="V7961" i="1"/>
  <c r="V8315" i="1"/>
  <c r="V8472" i="1"/>
  <c r="V4285" i="1"/>
  <c r="V4325" i="1"/>
  <c r="V4461" i="1"/>
  <c r="V4477" i="1"/>
  <c r="V4573" i="1"/>
  <c r="V4621" i="1"/>
  <c r="V4637" i="1"/>
  <c r="V4669" i="1"/>
  <c r="V4717" i="1"/>
  <c r="V4765" i="1"/>
  <c r="V4797" i="1"/>
  <c r="V4813" i="1"/>
  <c r="V4829" i="1"/>
  <c r="V4861" i="1"/>
  <c r="V4933" i="1"/>
  <c r="V4965" i="1"/>
  <c r="V4981" i="1"/>
  <c r="V4997" i="1"/>
  <c r="V5029" i="1"/>
  <c r="V5077" i="1"/>
  <c r="V5125" i="1"/>
  <c r="V5141" i="1"/>
  <c r="V5165" i="1"/>
  <c r="V5221" i="1"/>
  <c r="V5269" i="1"/>
  <c r="V5301" i="1"/>
  <c r="V5317" i="1"/>
  <c r="V5333" i="1"/>
  <c r="V5365" i="1"/>
  <c r="V5469" i="1"/>
  <c r="V5485" i="1"/>
  <c r="V5501" i="1"/>
  <c r="V5533" i="1"/>
  <c r="V5581" i="1"/>
  <c r="V5629" i="1"/>
  <c r="V5645" i="1"/>
  <c r="V5661" i="1"/>
  <c r="V5725" i="1"/>
  <c r="V5773" i="1"/>
  <c r="V5805" i="1"/>
  <c r="V5821" i="1"/>
  <c r="V5837" i="1"/>
  <c r="V5869" i="1"/>
  <c r="V5973" i="1"/>
  <c r="V5989" i="1"/>
  <c r="V6005" i="1"/>
  <c r="V6037" i="1"/>
  <c r="V6085" i="1"/>
  <c r="V6133" i="1"/>
  <c r="V6149" i="1"/>
  <c r="V6165" i="1"/>
  <c r="V6229" i="1"/>
  <c r="V6277" i="1"/>
  <c r="V5391" i="1"/>
  <c r="V5464" i="1"/>
  <c r="V5623" i="1"/>
  <c r="V5785" i="1"/>
  <c r="V5932" i="1"/>
  <c r="V6123" i="1"/>
  <c r="V6281" i="1"/>
  <c r="V6456" i="1"/>
  <c r="V6635" i="1"/>
  <c r="V6809" i="1"/>
  <c r="V6956" i="1"/>
  <c r="V7159" i="1"/>
  <c r="V7379" i="1"/>
  <c r="V7617" i="1"/>
  <c r="V7764" i="1"/>
  <c r="V7972" i="1"/>
  <c r="V8147" i="1"/>
  <c r="V8313" i="1"/>
  <c r="V8449" i="1"/>
  <c r="V8732" i="1"/>
  <c r="V941" i="1"/>
  <c r="V1309" i="1"/>
  <c r="V1613" i="1"/>
  <c r="V1925" i="1"/>
  <c r="V2189" i="1"/>
  <c r="V2397" i="1"/>
  <c r="V2637" i="1"/>
  <c r="V2949" i="1"/>
  <c r="V3285" i="1"/>
  <c r="V3589" i="1"/>
  <c r="V3845" i="1"/>
  <c r="V4101" i="1"/>
  <c r="V4309" i="1"/>
  <c r="V4565" i="1"/>
  <c r="V892" i="1"/>
  <c r="V2732" i="1"/>
  <c r="V3140" i="1"/>
  <c r="V3588" i="1"/>
  <c r="V3988" i="1"/>
  <c r="V4492" i="1"/>
  <c r="V4860" i="1"/>
  <c r="V5252" i="1"/>
  <c r="V5956" i="1"/>
  <c r="V6340" i="1"/>
  <c r="V6924" i="1"/>
  <c r="V7292" i="1"/>
  <c r="V8380" i="1"/>
  <c r="V1744" i="1"/>
  <c r="V2170" i="1"/>
  <c r="V3484" i="1"/>
  <c r="V3959" i="1"/>
  <c r="V4499" i="1"/>
  <c r="V5275" i="1"/>
  <c r="V5803" i="1"/>
  <c r="V6327" i="1"/>
  <c r="V7132" i="1"/>
  <c r="V7472" i="1"/>
  <c r="V7911" i="1"/>
  <c r="V8420" i="1"/>
  <c r="V3489" i="1"/>
  <c r="V3665" i="1"/>
  <c r="V3785" i="1"/>
  <c r="V3865" i="1"/>
  <c r="V4001" i="1"/>
  <c r="V4105" i="1"/>
  <c r="V4225" i="1"/>
  <c r="V4313" i="1"/>
  <c r="V4417" i="1"/>
  <c r="V4617" i="1"/>
  <c r="V4737" i="1"/>
  <c r="V4825" i="1"/>
  <c r="V4929" i="1"/>
  <c r="V5017" i="1"/>
  <c r="V5129" i="1"/>
  <c r="V5249" i="1"/>
  <c r="V5337" i="1"/>
  <c r="V5441" i="1"/>
  <c r="V5529" i="1"/>
  <c r="V5641" i="1"/>
  <c r="V5761" i="1"/>
  <c r="V5849" i="1"/>
  <c r="V5953" i="1"/>
  <c r="V6041" i="1"/>
  <c r="V6153" i="1"/>
  <c r="V6273" i="1"/>
  <c r="V6361" i="1"/>
  <c r="V6465" i="1"/>
  <c r="V6553" i="1"/>
  <c r="V6665" i="1"/>
  <c r="V6785" i="1"/>
  <c r="V6873" i="1"/>
  <c r="V6977" i="1"/>
  <c r="V7065" i="1"/>
  <c r="V7177" i="1"/>
  <c r="V7297" i="1"/>
  <c r="V7425" i="1"/>
  <c r="V7561" i="1"/>
  <c r="V7625" i="1"/>
  <c r="V7681" i="1"/>
  <c r="V7817" i="1"/>
  <c r="V7881" i="1"/>
  <c r="V7937" i="1"/>
  <c r="V8073" i="1"/>
  <c r="V8129" i="1"/>
  <c r="V8201" i="1"/>
  <c r="V8289" i="1"/>
  <c r="V8369" i="1"/>
  <c r="V8441" i="1"/>
  <c r="V8505" i="1"/>
  <c r="V8577" i="1"/>
  <c r="V8641" i="1"/>
  <c r="V8713" i="1"/>
  <c r="V1104" i="1"/>
  <c r="V2117" i="1"/>
  <c r="V2472" i="1"/>
  <c r="V3712" i="1"/>
  <c r="V4149" i="1"/>
  <c r="V4515" i="1"/>
  <c r="V4937" i="1"/>
  <c r="V5669" i="1"/>
  <c r="V6108" i="1"/>
  <c r="V6753" i="1"/>
  <c r="V7984" i="1"/>
  <c r="V8367" i="1"/>
  <c r="V8619" i="1"/>
  <c r="V107" i="1"/>
  <c r="V323" i="1"/>
  <c r="V483" i="1"/>
  <c r="V619" i="1"/>
  <c r="V835" i="1"/>
  <c r="V995" i="1"/>
  <c r="V1115" i="1"/>
  <c r="V1187" i="1"/>
  <c r="V1379" i="1"/>
  <c r="V1483" i="1"/>
  <c r="V1587" i="1"/>
  <c r="V1731" i="1"/>
  <c r="V1827" i="1"/>
  <c r="V1931" i="1"/>
  <c r="V2067" i="1"/>
  <c r="V2195" i="1"/>
  <c r="V2307" i="1"/>
  <c r="V2403" i="1"/>
  <c r="V2515" i="1"/>
  <c r="V2643" i="1"/>
  <c r="V2747" i="1"/>
  <c r="V2819" i="1"/>
  <c r="V2955" i="1"/>
  <c r="V3131" i="1"/>
  <c r="V3227" i="1"/>
  <c r="V3323" i="1"/>
  <c r="V3419" i="1"/>
  <c r="V3539" i="1"/>
  <c r="V3619" i="1"/>
  <c r="V3739" i="1"/>
  <c r="V3859" i="1"/>
  <c r="V3931" i="1"/>
  <c r="V4051" i="1"/>
  <c r="V4139" i="1"/>
  <c r="V4195" i="1"/>
  <c r="V519" i="1"/>
  <c r="V1440" i="1"/>
  <c r="V1586" i="1"/>
  <c r="V1764" i="1"/>
  <c r="V1955" i="1"/>
  <c r="V2453" i="1"/>
  <c r="V3537" i="1"/>
  <c r="V4047" i="1"/>
  <c r="V4104" i="1"/>
  <c r="V4441" i="1"/>
  <c r="V1365" i="1"/>
  <c r="V2204" i="1"/>
  <c r="V2882" i="1"/>
  <c r="V3820" i="1"/>
  <c r="V4120" i="1"/>
  <c r="V4763" i="1"/>
  <c r="V5291" i="1"/>
  <c r="V5815" i="1"/>
  <c r="V6620" i="1"/>
  <c r="V7265" i="1"/>
  <c r="V7728" i="1"/>
  <c r="V8148" i="1"/>
  <c r="V8680" i="1"/>
  <c r="V8268" i="1"/>
  <c r="V8308" i="1"/>
  <c r="V8740" i="1"/>
  <c r="V615" i="1"/>
  <c r="V1920" i="1"/>
  <c r="V2828" i="1"/>
  <c r="V4193" i="1"/>
  <c r="V4527" i="1"/>
  <c r="V5567" i="1"/>
  <c r="V5904" i="1"/>
  <c r="V6636" i="1"/>
  <c r="V7559" i="1"/>
  <c r="V8440" i="1"/>
  <c r="V76" i="1"/>
  <c r="V324" i="1"/>
  <c r="V484" i="1"/>
  <c r="V828" i="1"/>
  <c r="V924" i="1"/>
  <c r="V1116" i="1"/>
  <c r="V1420" i="1"/>
  <c r="V1484" i="1"/>
  <c r="V1660" i="1"/>
  <c r="V1732" i="1"/>
  <c r="V1860" i="1"/>
  <c r="V1964" i="1"/>
  <c r="V2068" i="1"/>
  <c r="V2172" i="1"/>
  <c r="V2212" i="1"/>
  <c r="V2308" i="1"/>
  <c r="V2404" i="1"/>
  <c r="V2508" i="1"/>
  <c r="V2620" i="1"/>
  <c r="V2692" i="1"/>
  <c r="V2788" i="1"/>
  <c r="V2884" i="1"/>
  <c r="V3868" i="1"/>
  <c r="V3948" i="1"/>
  <c r="V4140" i="1"/>
  <c r="V4204" i="1"/>
  <c r="V4260" i="1"/>
  <c r="V4332" i="1"/>
  <c r="V1306" i="1"/>
  <c r="V2277" i="1"/>
  <c r="V3609" i="1"/>
  <c r="V4616" i="1"/>
  <c r="V5201" i="1"/>
  <c r="V5771" i="1"/>
  <c r="V6547" i="1"/>
  <c r="V7160" i="1"/>
  <c r="V7607" i="1"/>
  <c r="V8168" i="1"/>
  <c r="V8503" i="1"/>
  <c r="V4333" i="1"/>
  <c r="V4405" i="1"/>
  <c r="V4469" i="1"/>
  <c r="V4525" i="1"/>
  <c r="V4653" i="1"/>
  <c r="V4693" i="1"/>
  <c r="V4789" i="1"/>
  <c r="V4821" i="1"/>
  <c r="V4885" i="1"/>
  <c r="V4973" i="1"/>
  <c r="V5005" i="1"/>
  <c r="V5101" i="1"/>
  <c r="V5133" i="1"/>
  <c r="V5245" i="1"/>
  <c r="V5309" i="1"/>
  <c r="V5341" i="1"/>
  <c r="V5413" i="1"/>
  <c r="V5461" i="1"/>
  <c r="V5493" i="1"/>
  <c r="V5557" i="1"/>
  <c r="V5653" i="1"/>
  <c r="V5701" i="1"/>
  <c r="V5797" i="1"/>
  <c r="V5829" i="1"/>
  <c r="V5893" i="1"/>
  <c r="V5941" i="1"/>
  <c r="V5981" i="1"/>
  <c r="V6013" i="1"/>
  <c r="V6109" i="1"/>
  <c r="V6141" i="1"/>
  <c r="V6173" i="1"/>
  <c r="V6253" i="1"/>
  <c r="V6317" i="1"/>
  <c r="V1659" i="1"/>
  <c r="V1819" i="1"/>
  <c r="V1923" i="1"/>
  <c r="V2035" i="1"/>
  <c r="V2171" i="1"/>
  <c r="V2299" i="1"/>
  <c r="V2371" i="1"/>
  <c r="V2483" i="1"/>
  <c r="V2619" i="1"/>
  <c r="V2707" i="1"/>
  <c r="V2811" i="1"/>
  <c r="V2891" i="1"/>
  <c r="V3059" i="1"/>
  <c r="V3219" i="1"/>
  <c r="V3299" i="1"/>
  <c r="V3371" i="1"/>
  <c r="V3491" i="1"/>
  <c r="V3611" i="1"/>
  <c r="V3691" i="1"/>
  <c r="V3811" i="1"/>
  <c r="V3883" i="1"/>
  <c r="V4003" i="1"/>
  <c r="V4123" i="1"/>
  <c r="V4187" i="1"/>
  <c r="V6517" i="1"/>
  <c r="V396" i="1"/>
  <c r="V1407" i="1"/>
  <c r="V1671" i="1"/>
  <c r="V1815" i="1"/>
  <c r="V2099" i="1"/>
  <c r="V2947" i="1"/>
  <c r="V3803" i="1"/>
  <c r="V4689" i="1"/>
  <c r="V4880" i="1"/>
  <c r="V5259" i="1"/>
  <c r="V6035" i="1"/>
  <c r="V6811" i="1"/>
  <c r="V7233" i="1"/>
  <c r="V7380" i="1"/>
  <c r="V7779" i="1"/>
  <c r="V8137" i="1"/>
  <c r="V8221" i="1"/>
  <c r="V8284" i="1"/>
  <c r="V8377" i="1"/>
  <c r="V579" i="1"/>
  <c r="V971" i="1"/>
  <c r="V2223" i="1"/>
  <c r="V2631" i="1"/>
  <c r="V3037" i="1"/>
  <c r="V3163" i="1"/>
  <c r="V4133" i="1"/>
  <c r="V4324" i="1"/>
  <c r="V4705" i="1"/>
  <c r="V4807" i="1"/>
  <c r="V5364" i="1"/>
  <c r="V5656" i="1"/>
  <c r="V6136" i="1"/>
  <c r="V6400" i="1"/>
  <c r="V6721" i="1"/>
  <c r="V6868" i="1"/>
  <c r="V7497" i="1"/>
  <c r="V7936" i="1"/>
  <c r="V8231" i="1"/>
  <c r="V8545" i="1"/>
  <c r="V8660" i="1"/>
  <c r="V8753" i="1"/>
  <c r="V263" i="1"/>
  <c r="V359" i="1"/>
  <c r="V447" i="1"/>
  <c r="V935" i="1"/>
  <c r="V959" i="1"/>
  <c r="V1031" i="1"/>
  <c r="V1151" i="1"/>
  <c r="V1463" i="1"/>
  <c r="V1607" i="1"/>
  <c r="V1647" i="1"/>
  <c r="V1783" i="1"/>
  <c r="V1911" i="1"/>
  <c r="V1975" i="1"/>
  <c r="V2015" i="1"/>
  <c r="V2079" i="1"/>
  <c r="V2119" i="1"/>
  <c r="V2247" i="1"/>
  <c r="V2351" i="1"/>
  <c r="V2455" i="1"/>
  <c r="V2567" i="1"/>
  <c r="V2759" i="1"/>
  <c r="V2903" i="1"/>
  <c r="V2967" i="1"/>
  <c r="V3047" i="1"/>
  <c r="V3111" i="1"/>
  <c r="V3183" i="1"/>
  <c r="V3383" i="1"/>
  <c r="V3407" i="1"/>
  <c r="V3471" i="1"/>
  <c r="V3575" i="1"/>
  <c r="V3647" i="1"/>
  <c r="V3719" i="1"/>
  <c r="V3839" i="1"/>
  <c r="V3983" i="1"/>
  <c r="V4079" i="1"/>
  <c r="V4167" i="1"/>
  <c r="V4223" i="1"/>
  <c r="V4271" i="1"/>
  <c r="V4303" i="1"/>
  <c r="V4359" i="1"/>
  <c r="V4415" i="1"/>
  <c r="V4471" i="1"/>
  <c r="V4535" i="1"/>
  <c r="V4623" i="1"/>
  <c r="V4679" i="1"/>
  <c r="V4815" i="1"/>
  <c r="V4871" i="1"/>
  <c r="V4983" i="1"/>
  <c r="V5103" i="1"/>
  <c r="V5135" i="1"/>
  <c r="V5247" i="1"/>
  <c r="V5295" i="1"/>
  <c r="V5327" i="1"/>
  <c r="V5439" i="1"/>
  <c r="V5495" i="1"/>
  <c r="V5559" i="1"/>
  <c r="V5615" i="1"/>
  <c r="V5647" i="1"/>
  <c r="V5703" i="1"/>
  <c r="V5759" i="1"/>
  <c r="V5807" i="1"/>
  <c r="V5839" i="1"/>
  <c r="V5895" i="1"/>
  <c r="V5951" i="1"/>
  <c r="V6007" i="1"/>
  <c r="V6071" i="1"/>
  <c r="V6159" i="1"/>
  <c r="V6215" i="1"/>
  <c r="V6287" i="1"/>
  <c r="V6335" i="1"/>
  <c r="V6447" i="1"/>
  <c r="V6479" i="1"/>
  <c r="V6599" i="1"/>
  <c r="V6655" i="1"/>
  <c r="V6711" i="1"/>
  <c r="V6767" i="1"/>
  <c r="V6847" i="1"/>
  <c r="V6903" i="1"/>
  <c r="V6959" i="1"/>
  <c r="V6991" i="1"/>
  <c r="V7047" i="1"/>
  <c r="V7167" i="1"/>
  <c r="V7223" i="1"/>
  <c r="V7311" i="1"/>
  <c r="V7359" i="1"/>
  <c r="V7415" i="1"/>
  <c r="V7439" i="1"/>
  <c r="V7479" i="1"/>
  <c r="V7503" i="1"/>
  <c r="V7535" i="1"/>
  <c r="V7599" i="1"/>
  <c r="V7671" i="1"/>
  <c r="V7695" i="1"/>
  <c r="V7791" i="1"/>
  <c r="V7855" i="1"/>
  <c r="V7991" i="1"/>
  <c r="V8015" i="1"/>
  <c r="V8111" i="1"/>
  <c r="V8183" i="1"/>
  <c r="V8223" i="1"/>
  <c r="V8255" i="1"/>
  <c r="V8295" i="1"/>
  <c r="V8327" i="1"/>
  <c r="V8359" i="1"/>
  <c r="V8391" i="1"/>
  <c r="V8463" i="1"/>
  <c r="V8495" i="1"/>
  <c r="V8527" i="1"/>
  <c r="V8567" i="1"/>
  <c r="V8655" i="1"/>
  <c r="V8695" i="1"/>
  <c r="V8735" i="1"/>
  <c r="V755" i="1"/>
  <c r="V1007" i="1"/>
  <c r="V1282" i="1"/>
  <c r="V1620" i="1"/>
  <c r="V2258" i="1"/>
  <c r="V2487" i="1"/>
  <c r="V3250" i="1"/>
  <c r="V3663" i="1"/>
  <c r="V4235" i="1"/>
  <c r="V4588" i="1"/>
  <c r="V5011" i="1"/>
  <c r="V5583" i="1"/>
  <c r="V5787" i="1"/>
  <c r="V6051" i="1"/>
  <c r="V6315" i="1"/>
  <c r="V6473" i="1"/>
  <c r="V6839" i="1"/>
  <c r="V7571" i="1"/>
  <c r="V7753" i="1"/>
  <c r="V8451" i="1"/>
  <c r="V8513" i="1"/>
  <c r="V8639" i="1"/>
  <c r="V936" i="1"/>
  <c r="V1016" i="1"/>
  <c r="V1040" i="1"/>
  <c r="V1232" i="1"/>
  <c r="V1336" i="1"/>
  <c r="V1408" i="1"/>
  <c r="V1536" i="1"/>
  <c r="V1640" i="1"/>
  <c r="V1680" i="1"/>
  <c r="V1720" i="1"/>
  <c r="V1824" i="1"/>
  <c r="V1888" i="1"/>
  <c r="V2048" i="1"/>
  <c r="V4572" i="1"/>
  <c r="V4836" i="1"/>
  <c r="V5217" i="1"/>
  <c r="V5319" i="1"/>
  <c r="V6168" i="1"/>
  <c r="V6648" i="1"/>
  <c r="V6912" i="1"/>
  <c r="V7075" i="1"/>
  <c r="V7339" i="1"/>
  <c r="V7680" i="1"/>
  <c r="V7863" i="1"/>
  <c r="V8107" i="1"/>
  <c r="V8200" i="1"/>
  <c r="V8347" i="1"/>
  <c r="V8692" i="1"/>
  <c r="V38" i="1"/>
  <c r="V86" i="1"/>
  <c r="V102" i="1"/>
  <c r="V118" i="1"/>
  <c r="V134" i="1"/>
  <c r="V182" i="1"/>
  <c r="V230" i="1"/>
  <c r="V262" i="1"/>
  <c r="V278" i="1"/>
  <c r="V302" i="1"/>
  <c r="V350" i="1"/>
  <c r="V398" i="1"/>
  <c r="V430" i="1"/>
  <c r="V454" i="1"/>
  <c r="V494" i="1"/>
  <c r="V542" i="1"/>
  <c r="V590" i="1"/>
  <c r="V606" i="1"/>
  <c r="V622" i="1"/>
  <c r="V638" i="1"/>
  <c r="V686" i="1"/>
  <c r="V734" i="1"/>
  <c r="V766" i="1"/>
  <c r="V782" i="1"/>
  <c r="V806" i="1"/>
  <c r="V854" i="1"/>
  <c r="V902" i="1"/>
  <c r="V942" i="1"/>
  <c r="V958" i="1"/>
  <c r="V974" i="1"/>
  <c r="V1022" i="1"/>
  <c r="V1070" i="1"/>
  <c r="V1102" i="1"/>
  <c r="V1118" i="1"/>
  <c r="V1134" i="1"/>
  <c r="V1166" i="1"/>
  <c r="V1190" i="1"/>
  <c r="V1214" i="1"/>
  <c r="V1262" i="1"/>
  <c r="V1278" i="1"/>
  <c r="V1294" i="1"/>
  <c r="V1310" i="1"/>
  <c r="V1334" i="1"/>
  <c r="V1382" i="1"/>
  <c r="V1430" i="1"/>
  <c r="V1446" i="1"/>
  <c r="V1462" i="1"/>
  <c r="V1478" i="1"/>
  <c r="V1526" i="1"/>
  <c r="V1574" i="1"/>
  <c r="V1606" i="1"/>
  <c r="V1622" i="1"/>
  <c r="V1646" i="1"/>
  <c r="V1694" i="1"/>
  <c r="V1718" i="1"/>
  <c r="V1766" i="1"/>
  <c r="V1790" i="1"/>
  <c r="V1806" i="1"/>
  <c r="V1838" i="1"/>
  <c r="V1886" i="1"/>
  <c r="V1910" i="1"/>
  <c r="V1942" i="1"/>
  <c r="V1958" i="1"/>
  <c r="V1982" i="1"/>
  <c r="V2054" i="1"/>
  <c r="V2110" i="1"/>
  <c r="V2126" i="1"/>
  <c r="V2142" i="1"/>
  <c r="V2174" i="1"/>
  <c r="V2222" i="1"/>
  <c r="V87" i="1"/>
  <c r="V851" i="1"/>
  <c r="V1850" i="1"/>
  <c r="V2664" i="1"/>
  <c r="V2808" i="1"/>
  <c r="V3071" i="1"/>
  <c r="V3731" i="1"/>
  <c r="V4161" i="1"/>
  <c r="V4368" i="1"/>
  <c r="V4747" i="1"/>
  <c r="V5100" i="1"/>
  <c r="V5523" i="1"/>
  <c r="V6095" i="1"/>
  <c r="V6299" i="1"/>
  <c r="V6563" i="1"/>
  <c r="V6827" i="1"/>
  <c r="V6985" i="1"/>
  <c r="V7351" i="1"/>
  <c r="V7644" i="1"/>
  <c r="V8035" i="1"/>
  <c r="V8263" i="1"/>
  <c r="V8576" i="1"/>
  <c r="V8723" i="1"/>
  <c r="V23" i="1"/>
  <c r="V287" i="1"/>
  <c r="V375" i="1"/>
  <c r="V791" i="1"/>
  <c r="V943" i="1"/>
  <c r="V1127" i="1"/>
  <c r="V1223" i="1"/>
  <c r="V1431" i="1"/>
  <c r="V1535" i="1"/>
  <c r="V1575" i="1"/>
  <c r="V1639" i="1"/>
  <c r="V1751" i="1"/>
  <c r="V1839" i="1"/>
  <c r="V1943" i="1"/>
  <c r="V1983" i="1"/>
  <c r="V2087" i="1"/>
  <c r="V2159" i="1"/>
  <c r="V2423" i="1"/>
  <c r="V2495" i="1"/>
  <c r="V2559" i="1"/>
  <c r="V2727" i="1"/>
  <c r="V2799" i="1"/>
  <c r="V2871" i="1"/>
  <c r="V2975" i="1"/>
  <c r="V3039" i="1"/>
  <c r="V3135" i="1"/>
  <c r="V3239" i="1"/>
  <c r="V3311" i="1"/>
  <c r="V3399" i="1"/>
  <c r="V3455" i="1"/>
  <c r="V3527" i="1"/>
  <c r="V3599" i="1"/>
  <c r="V3767" i="1"/>
  <c r="V3791" i="1"/>
  <c r="V3911" i="1"/>
  <c r="V3967" i="1"/>
  <c r="V4095" i="1"/>
  <c r="V4151" i="1"/>
  <c r="V4239" i="1"/>
  <c r="V4287" i="1"/>
  <c r="V4343" i="1"/>
  <c r="V4431" i="1"/>
  <c r="V4487" i="1"/>
  <c r="V4551" i="1"/>
  <c r="V4607" i="1"/>
  <c r="V4663" i="1"/>
  <c r="V4719" i="1"/>
  <c r="V4751" i="1"/>
  <c r="V4799" i="1"/>
  <c r="V4911" i="1"/>
  <c r="V4943" i="1"/>
  <c r="V4999" i="1"/>
  <c r="V5063" i="1"/>
  <c r="V5175" i="1"/>
  <c r="V5231" i="1"/>
  <c r="V5311" i="1"/>
  <c r="V5367" i="1"/>
  <c r="V5423" i="1"/>
  <c r="V5511" i="1"/>
  <c r="V5631" i="1"/>
  <c r="V5687" i="1"/>
  <c r="V5775" i="1"/>
  <c r="V5823" i="1"/>
  <c r="V5879" i="1"/>
  <c r="V5967" i="1"/>
  <c r="V6023" i="1"/>
  <c r="V6087" i="1"/>
  <c r="V6143" i="1"/>
  <c r="V6255" i="1"/>
  <c r="V6319" i="1"/>
  <c r="V6351" i="1"/>
  <c r="V6407" i="1"/>
  <c r="V6519" i="1"/>
  <c r="V6639" i="1"/>
  <c r="V6671" i="1"/>
  <c r="V6783" i="1"/>
  <c r="V6831" i="1"/>
  <c r="V6863" i="1"/>
  <c r="V6975" i="1"/>
  <c r="V7031" i="1"/>
  <c r="V7095" i="1"/>
  <c r="V7151" i="1"/>
  <c r="V7183" i="1"/>
  <c r="V7239" i="1"/>
  <c r="V7295" i="1"/>
  <c r="V7343" i="1"/>
  <c r="V7431" i="1"/>
  <c r="V7463" i="1"/>
  <c r="V7487" i="1"/>
  <c r="V7527" i="1"/>
  <c r="V7551" i="1"/>
  <c r="V7623" i="1"/>
  <c r="V7687" i="1"/>
  <c r="V7719" i="1"/>
  <c r="V7743" i="1"/>
  <c r="V7943" i="1"/>
  <c r="V7999" i="1"/>
  <c r="V8039" i="1"/>
  <c r="V8063" i="1"/>
  <c r="V8119" i="1"/>
  <c r="V8159" i="1"/>
  <c r="V8191" i="1"/>
  <c r="V8247" i="1"/>
  <c r="V8319" i="1"/>
  <c r="V8351" i="1"/>
  <c r="V8423" i="1"/>
  <c r="V8487" i="1"/>
  <c r="V8519" i="1"/>
  <c r="V8559" i="1"/>
  <c r="V8591" i="1"/>
  <c r="V8631" i="1"/>
  <c r="V8671" i="1"/>
  <c r="V8703" i="1"/>
  <c r="V8759" i="1"/>
  <c r="V1125" i="1"/>
  <c r="V1480" i="1"/>
  <c r="V2044" i="1"/>
  <c r="V2400" i="1"/>
  <c r="V2986" i="1"/>
  <c r="V3627" i="1"/>
  <c r="V3892" i="1"/>
  <c r="V4295" i="1"/>
  <c r="V4852" i="1"/>
  <c r="V5144" i="1"/>
  <c r="V5624" i="1"/>
  <c r="V5888" i="1"/>
  <c r="V6209" i="1"/>
  <c r="V6575" i="1"/>
  <c r="V7176" i="1"/>
  <c r="V7655" i="1"/>
  <c r="V7900" i="1"/>
  <c r="V8483" i="1"/>
  <c r="V8607" i="1"/>
  <c r="V896" i="1"/>
  <c r="V960" i="1"/>
  <c r="V1032" i="1"/>
  <c r="V1208" i="1"/>
  <c r="V1328" i="1"/>
  <c r="V1352" i="1"/>
  <c r="V1448" i="1"/>
  <c r="V1608" i="1"/>
  <c r="V1672" i="1"/>
  <c r="V1712" i="1"/>
  <c r="V1784" i="1"/>
  <c r="V1856" i="1"/>
  <c r="V1960" i="1"/>
  <c r="V14" i="1"/>
  <c r="V62" i="1"/>
  <c r="V94" i="1"/>
  <c r="V110" i="1"/>
  <c r="V126" i="1"/>
  <c r="V158" i="1"/>
  <c r="V206" i="1"/>
  <c r="V254" i="1"/>
  <c r="V270" i="1"/>
  <c r="V294" i="1"/>
  <c r="V326" i="1"/>
  <c r="V374" i="1"/>
  <c r="V422" i="1"/>
  <c r="V438" i="1"/>
  <c r="V462" i="1"/>
  <c r="V518" i="1"/>
  <c r="V566" i="1"/>
  <c r="V598" i="1"/>
  <c r="V614" i="1"/>
  <c r="V630" i="1"/>
  <c r="V662" i="1"/>
  <c r="V710" i="1"/>
  <c r="V758" i="1"/>
  <c r="V774" i="1"/>
  <c r="V798" i="1"/>
  <c r="V830" i="1"/>
  <c r="V878" i="1"/>
  <c r="V926" i="1"/>
  <c r="V950" i="1"/>
  <c r="V966" i="1"/>
  <c r="V998" i="1"/>
  <c r="V1046" i="1"/>
  <c r="V1094" i="1"/>
  <c r="V1110" i="1"/>
  <c r="V1126" i="1"/>
  <c r="V1142" i="1"/>
  <c r="V1238" i="1"/>
  <c r="V1270" i="1"/>
  <c r="V1286" i="1"/>
  <c r="V1302" i="1"/>
  <c r="V1358" i="1"/>
  <c r="V1406" i="1"/>
  <c r="V1438" i="1"/>
  <c r="V1454" i="1"/>
  <c r="V1470" i="1"/>
  <c r="V1502" i="1"/>
  <c r="V1550" i="1"/>
  <c r="V1598" i="1"/>
  <c r="V1614" i="1"/>
  <c r="V1630" i="1"/>
  <c r="V1670" i="1"/>
  <c r="V1742" i="1"/>
  <c r="V1774" i="1"/>
  <c r="V1798" i="1"/>
  <c r="V1814" i="1"/>
  <c r="V1862" i="1"/>
  <c r="V2120" i="1"/>
  <c r="V2152" i="1"/>
  <c r="V2192" i="1"/>
  <c r="V2232" i="1"/>
  <c r="V2320" i="1"/>
  <c r="V2424" i="1"/>
  <c r="V2528" i="1"/>
  <c r="V2600" i="1"/>
  <c r="V2640" i="1"/>
  <c r="V2704" i="1"/>
  <c r="V2832" i="1"/>
  <c r="V2936" i="1"/>
  <c r="V3040" i="1"/>
  <c r="V3080" i="1"/>
  <c r="V3120" i="1"/>
  <c r="V3184" i="1"/>
  <c r="V3256" i="1"/>
  <c r="V3344" i="1"/>
  <c r="V3456" i="1"/>
  <c r="V3520" i="1"/>
  <c r="V3544" i="1"/>
  <c r="V3600" i="1"/>
  <c r="V3664" i="1"/>
  <c r="V3720" i="1"/>
  <c r="V3792" i="1"/>
  <c r="V3864" i="1"/>
  <c r="V3968" i="1"/>
  <c r="V4032" i="1"/>
  <c r="V4096" i="1"/>
  <c r="V4152" i="1"/>
  <c r="V4184" i="1"/>
  <c r="V4240" i="1"/>
  <c r="V4296" i="1"/>
  <c r="V4344" i="1"/>
  <c r="V4376" i="1"/>
  <c r="V4432" i="1"/>
  <c r="V4488" i="1"/>
  <c r="V4544" i="1"/>
  <c r="V4608" i="1"/>
  <c r="V4664" i="1"/>
  <c r="V4696" i="1"/>
  <c r="V4752" i="1"/>
  <c r="V4808" i="1"/>
  <c r="V4856" i="1"/>
  <c r="V4888" i="1"/>
  <c r="V4944" i="1"/>
  <c r="V5000" i="1"/>
  <c r="V5056" i="1"/>
  <c r="V5120" i="1"/>
  <c r="V5176" i="1"/>
  <c r="V5208" i="1"/>
  <c r="V5264" i="1"/>
  <c r="V5320" i="1"/>
  <c r="V5368" i="1"/>
  <c r="V5400" i="1"/>
  <c r="V5456" i="1"/>
  <c r="V5512" i="1"/>
  <c r="V5568" i="1"/>
  <c r="V5632" i="1"/>
  <c r="V5688" i="1"/>
  <c r="V5720" i="1"/>
  <c r="V5776" i="1"/>
  <c r="V5832" i="1"/>
  <c r="V5880" i="1"/>
  <c r="V5912" i="1"/>
  <c r="V5968" i="1"/>
  <c r="V6024" i="1"/>
  <c r="V6080" i="1"/>
  <c r="V6144" i="1"/>
  <c r="V6200" i="1"/>
  <c r="V6232" i="1"/>
  <c r="V6288" i="1"/>
  <c r="V6344" i="1"/>
  <c r="V6392" i="1"/>
  <c r="V6424" i="1"/>
  <c r="V6480" i="1"/>
  <c r="V6536" i="1"/>
  <c r="V6592" i="1"/>
  <c r="V6656" i="1"/>
  <c r="V6712" i="1"/>
  <c r="V6744" i="1"/>
  <c r="V6800" i="1"/>
  <c r="V6856" i="1"/>
  <c r="V6904" i="1"/>
  <c r="V6936" i="1"/>
  <c r="V2088" i="1"/>
  <c r="V2128" i="1"/>
  <c r="V2160" i="1"/>
  <c r="V2224" i="1"/>
  <c r="V2296" i="1"/>
  <c r="V2336" i="1"/>
  <c r="V2496" i="1"/>
  <c r="V2560" i="1"/>
  <c r="V2632" i="1"/>
  <c r="V2672" i="1"/>
  <c r="V2744" i="1"/>
  <c r="V2848" i="1"/>
  <c r="V3008" i="1"/>
  <c r="V3072" i="1"/>
  <c r="V3112" i="1"/>
  <c r="V3152" i="1"/>
  <c r="V3216" i="1"/>
  <c r="V3312" i="1"/>
  <c r="V3400" i="1"/>
  <c r="V3472" i="1"/>
  <c r="V3528" i="1"/>
  <c r="V3592" i="1"/>
  <c r="V3648" i="1"/>
  <c r="V3672" i="1"/>
  <c r="V3736" i="1"/>
  <c r="V3840" i="1"/>
  <c r="V3912" i="1"/>
  <c r="V3984" i="1"/>
  <c r="V4048" i="1"/>
  <c r="V4112" i="1"/>
  <c r="V4168" i="1"/>
  <c r="V4224" i="1"/>
  <c r="V4280" i="1"/>
  <c r="V4312" i="1"/>
  <c r="V4360" i="1"/>
  <c r="V4416" i="1"/>
  <c r="V4472" i="1"/>
  <c r="V4504" i="1"/>
  <c r="V4560" i="1"/>
  <c r="V4624" i="1"/>
  <c r="V4680" i="1"/>
  <c r="V4736" i="1"/>
  <c r="V4792" i="1"/>
  <c r="V4824" i="1"/>
  <c r="V4872" i="1"/>
  <c r="V4928" i="1"/>
  <c r="V4984" i="1"/>
  <c r="V5016" i="1"/>
  <c r="V5072" i="1"/>
  <c r="V5136" i="1"/>
  <c r="V5192" i="1"/>
  <c r="V5248" i="1"/>
  <c r="V5304" i="1"/>
  <c r="V5336" i="1"/>
  <c r="V5384" i="1"/>
  <c r="V5440" i="1"/>
  <c r="V5496" i="1"/>
  <c r="V5528" i="1"/>
  <c r="V5584" i="1"/>
  <c r="V5648" i="1"/>
  <c r="V5704" i="1"/>
  <c r="V5760" i="1"/>
  <c r="V5816" i="1"/>
  <c r="V5848" i="1"/>
  <c r="V5896" i="1"/>
  <c r="V5952" i="1"/>
  <c r="V6008" i="1"/>
  <c r="V6040" i="1"/>
  <c r="V6096" i="1"/>
  <c r="V6160" i="1"/>
  <c r="V6216" i="1"/>
  <c r="V6272" i="1"/>
  <c r="V6328" i="1"/>
  <c r="V6360" i="1"/>
  <c r="V6408" i="1"/>
  <c r="V6464" i="1"/>
  <c r="V6520" i="1"/>
  <c r="V6552" i="1"/>
  <c r="V6608" i="1"/>
  <c r="V6672" i="1"/>
  <c r="V6728" i="1"/>
  <c r="V6784" i="1"/>
  <c r="V6840" i="1"/>
  <c r="V6872" i="1"/>
  <c r="V6920" i="1"/>
  <c r="V6976" i="1"/>
  <c r="V6992" i="1"/>
  <c r="V7048" i="1"/>
  <c r="V7104" i="1"/>
  <c r="V7168" i="1"/>
  <c r="V7224" i="1"/>
  <c r="V7256" i="1"/>
  <c r="V7312" i="1"/>
  <c r="V7368" i="1"/>
  <c r="V7416" i="1"/>
  <c r="V7488" i="1"/>
  <c r="V7512" i="1"/>
  <c r="V7552" i="1"/>
  <c r="V7576" i="1"/>
  <c r="V7608" i="1"/>
  <c r="V7672" i="1"/>
  <c r="V7744" i="1"/>
  <c r="V7768" i="1"/>
  <c r="V7808" i="1"/>
  <c r="V7832" i="1"/>
  <c r="V7864" i="1"/>
  <c r="V7928" i="1"/>
  <c r="V8000" i="1"/>
  <c r="V8024" i="1"/>
  <c r="V8064" i="1"/>
  <c r="V8088" i="1"/>
  <c r="V8128" i="1"/>
  <c r="V8184" i="1"/>
  <c r="V8216" i="1"/>
  <c r="V8256" i="1"/>
  <c r="V8296" i="1"/>
  <c r="V8328" i="1"/>
  <c r="V8368" i="1"/>
  <c r="V8400" i="1"/>
  <c r="V8432" i="1"/>
  <c r="V8464" i="1"/>
  <c r="V8504" i="1"/>
  <c r="V8536" i="1"/>
  <c r="V8568" i="1"/>
  <c r="V8600" i="1"/>
  <c r="V8640" i="1"/>
  <c r="V8696" i="1"/>
  <c r="V8728" i="1"/>
  <c r="V8768" i="1"/>
  <c r="V8076" i="1"/>
  <c r="V8140" i="1"/>
  <c r="V8164" i="1"/>
  <c r="V8196" i="1"/>
  <c r="V8212" i="1"/>
  <c r="V8244" i="1"/>
  <c r="V8452" i="1"/>
  <c r="V8500" i="1"/>
  <c r="V8604" i="1"/>
  <c r="V8652" i="1"/>
  <c r="V8676" i="1"/>
  <c r="V8724" i="1"/>
  <c r="V4645" i="1"/>
  <c r="V5173" i="1"/>
  <c r="V5917" i="1"/>
  <c r="V6445" i="1"/>
  <c r="V7669" i="1"/>
  <c r="V7765" i="1"/>
  <c r="V8461" i="1"/>
  <c r="V286" i="1"/>
  <c r="V470" i="1"/>
  <c r="V934" i="1"/>
  <c r="V1638" i="1"/>
  <c r="V2006" i="1"/>
  <c r="V2558" i="1"/>
  <c r="V2966" i="1"/>
  <c r="V4454" i="1"/>
  <c r="V4486" i="1"/>
  <c r="V4982" i="1"/>
  <c r="V5478" i="1"/>
  <c r="V5510" i="1"/>
  <c r="V6006" i="1"/>
  <c r="V6254" i="1"/>
  <c r="V6502" i="1"/>
  <c r="V6782" i="1"/>
  <c r="V7486" i="1"/>
  <c r="V7790" i="1"/>
  <c r="V7998" i="1"/>
  <c r="V8190" i="1"/>
  <c r="V8326" i="1"/>
  <c r="V8534" i="1"/>
  <c r="V8670" i="1"/>
  <c r="V7032" i="1"/>
  <c r="V7064" i="1"/>
  <c r="V7120" i="1"/>
  <c r="V7184" i="1"/>
  <c r="V7240" i="1"/>
  <c r="V7296" i="1"/>
  <c r="V7352" i="1"/>
  <c r="V7384" i="1"/>
  <c r="V7440" i="1"/>
  <c r="V7504" i="1"/>
  <c r="V7536" i="1"/>
  <c r="V7560" i="1"/>
  <c r="V7600" i="1"/>
  <c r="V7624" i="1"/>
  <c r="V7696" i="1"/>
  <c r="V7760" i="1"/>
  <c r="V7792" i="1"/>
  <c r="V7816" i="1"/>
  <c r="V7856" i="1"/>
  <c r="V7880" i="1"/>
  <c r="V7952" i="1"/>
  <c r="V8016" i="1"/>
  <c r="V8048" i="1"/>
  <c r="V8072" i="1"/>
  <c r="V8120" i="1"/>
  <c r="V8152" i="1"/>
  <c r="V8192" i="1"/>
  <c r="V8232" i="1"/>
  <c r="V8264" i="1"/>
  <c r="V8320" i="1"/>
  <c r="V8360" i="1"/>
  <c r="V8392" i="1"/>
  <c r="V8424" i="1"/>
  <c r="V8456" i="1"/>
  <c r="V8496" i="1"/>
  <c r="V8528" i="1"/>
  <c r="V8560" i="1"/>
  <c r="V8592" i="1"/>
  <c r="V8632" i="1"/>
  <c r="V8664" i="1"/>
  <c r="V8704" i="1"/>
  <c r="V8744" i="1"/>
  <c r="V7540" i="1"/>
  <c r="V8156" i="1"/>
  <c r="V8172" i="1"/>
  <c r="V8348" i="1"/>
  <c r="V8412" i="1"/>
  <c r="V8476" i="1"/>
  <c r="V8580" i="1"/>
  <c r="V8620" i="1"/>
  <c r="V8668" i="1"/>
  <c r="V8748" i="1"/>
  <c r="V4661" i="1"/>
  <c r="V4909" i="1"/>
  <c r="V5157" i="1"/>
  <c r="V5437" i="1"/>
  <c r="V6181" i="1"/>
  <c r="V6709" i="1"/>
  <c r="V6973" i="1"/>
  <c r="V7509" i="1"/>
  <c r="V7717" i="1"/>
  <c r="V8021" i="1"/>
  <c r="V8357" i="1"/>
  <c r="V8493" i="1"/>
  <c r="V8629" i="1"/>
  <c r="V446" i="1"/>
  <c r="V790" i="1"/>
  <c r="V1974" i="1"/>
  <c r="V2078" i="1"/>
  <c r="V2790" i="1"/>
  <c r="V2894" i="1"/>
  <c r="V3110" i="1"/>
  <c r="V3398" i="1"/>
  <c r="V4470" i="1"/>
  <c r="V4718" i="1"/>
  <c r="V4966" i="1"/>
  <c r="V4998" i="1"/>
  <c r="V5246" i="1"/>
  <c r="V5494" i="1"/>
  <c r="V5990" i="1"/>
  <c r="V6518" i="1"/>
  <c r="V7014" i="1"/>
  <c r="V7046" i="1"/>
  <c r="V7742" i="1"/>
  <c r="V7838" i="1"/>
  <c r="V7364" i="1"/>
  <c r="V4100" i="1"/>
  <c r="V4473" i="1"/>
  <c r="V4729" i="1"/>
  <c r="V2925" i="1"/>
  <c r="V4892" i="1"/>
  <c r="V533" i="1"/>
  <c r="V2933" i="1"/>
  <c r="V4510" i="1"/>
  <c r="V7412" i="1"/>
  <c r="V7628" i="1"/>
  <c r="V7700" i="1"/>
  <c r="V7796" i="1"/>
  <c r="V2924" i="1"/>
  <c r="V3332" i="1"/>
  <c r="V3548" i="1"/>
  <c r="V4508" i="1"/>
  <c r="V4772" i="1"/>
  <c r="V4844" i="1"/>
  <c r="V5036" i="1"/>
  <c r="V5276" i="1"/>
  <c r="V5540" i="1"/>
  <c r="V5852" i="1"/>
  <c r="V6116" i="1"/>
  <c r="V6260" i="1"/>
  <c r="V6548" i="1"/>
  <c r="V6572" i="1"/>
  <c r="V7124" i="1"/>
  <c r="V3573" i="1"/>
  <c r="V4279" i="1"/>
  <c r="V5084" i="1"/>
  <c r="V4269" i="1"/>
  <c r="V4389" i="1"/>
  <c r="V4517" i="1"/>
  <c r="V4605" i="1"/>
  <c r="V4685" i="1"/>
  <c r="V4749" i="1"/>
  <c r="V4781" i="1"/>
  <c r="V4845" i="1"/>
  <c r="V4877" i="1"/>
  <c r="V5061" i="1"/>
  <c r="V5093" i="1"/>
  <c r="V5205" i="1"/>
  <c r="V5237" i="1"/>
  <c r="V5397" i="1"/>
  <c r="V5453" i="1"/>
  <c r="V5517" i="1"/>
  <c r="V5549" i="1"/>
  <c r="V5613" i="1"/>
  <c r="V5693" i="1"/>
  <c r="V5757" i="1"/>
  <c r="V5789" i="1"/>
  <c r="V5853" i="1"/>
  <c r="V5885" i="1"/>
  <c r="V5925" i="1"/>
  <c r="V6069" i="1"/>
  <c r="V6101" i="1"/>
  <c r="V6213" i="1"/>
  <c r="V6245" i="1"/>
  <c r="V6405" i="1"/>
  <c r="V6453" i="1"/>
  <c r="V6525" i="1"/>
  <c r="V6557" i="1"/>
  <c r="V6621" i="1"/>
  <c r="V6765" i="1"/>
  <c r="V6797" i="1"/>
  <c r="V6861" i="1"/>
  <c r="V6893" i="1"/>
  <c r="V7077" i="1"/>
  <c r="V7109" i="1"/>
  <c r="V7253" i="1"/>
  <c r="V7365" i="1"/>
  <c r="V7397" i="1"/>
  <c r="V7469" i="1"/>
  <c r="V7541" i="1"/>
  <c r="V7605" i="1"/>
  <c r="V7637" i="1"/>
  <c r="V7709" i="1"/>
  <c r="V7749" i="1"/>
  <c r="V7917" i="1"/>
  <c r="V8037" i="1"/>
  <c r="V8069" i="1"/>
  <c r="V8141" i="1"/>
  <c r="V8205" i="1"/>
  <c r="V8285" i="1"/>
  <c r="V8421" i="1"/>
  <c r="V8453" i="1"/>
  <c r="V8565" i="1"/>
  <c r="V8645" i="1"/>
  <c r="V8709" i="1"/>
  <c r="V3029" i="1"/>
  <c r="S9" i="1"/>
  <c r="V19" i="1"/>
  <c r="V3188" i="1"/>
  <c r="V716" i="1"/>
  <c r="V3836" i="1"/>
  <c r="V4172" i="1"/>
  <c r="V4556" i="1"/>
  <c r="V4761" i="1"/>
  <c r="V4505" i="1"/>
  <c r="V341" i="1"/>
  <c r="V8084" i="1"/>
  <c r="V8372" i="1"/>
  <c r="V8468" i="1"/>
  <c r="V8588" i="1"/>
  <c r="V212" i="1"/>
  <c r="V572" i="1"/>
  <c r="V740" i="1"/>
  <c r="V1004" i="1"/>
  <c r="V1244" i="1"/>
  <c r="V1532" i="1"/>
  <c r="T9" i="1"/>
  <c r="V3692" i="1"/>
  <c r="V3764" i="1"/>
  <c r="V4052" i="1"/>
  <c r="V666" i="1"/>
  <c r="V1504" i="1"/>
  <c r="V2202" i="1"/>
  <c r="V2839" i="1"/>
  <c r="V3354" i="1"/>
  <c r="V3745" i="1"/>
  <c r="V4159" i="1"/>
  <c r="V4627" i="1"/>
  <c r="V5081" i="1"/>
  <c r="V5387" i="1"/>
  <c r="V6016" i="1"/>
  <c r="V6719" i="1"/>
  <c r="V7247" i="1"/>
  <c r="V7763" i="1"/>
  <c r="V8271" i="1"/>
  <c r="V8595" i="1"/>
  <c r="V100" i="1"/>
  <c r="V404" i="1"/>
  <c r="V700" i="1"/>
  <c r="V1084" i="1"/>
  <c r="V1300" i="1"/>
  <c r="V1636" i="1"/>
  <c r="V2396" i="1"/>
  <c r="V2700" i="1"/>
  <c r="V3044" i="1"/>
  <c r="V3540" i="1"/>
  <c r="V3852" i="1"/>
  <c r="V4540" i="1"/>
  <c r="V5260" i="1"/>
  <c r="V6148" i="1"/>
  <c r="V6788" i="1"/>
  <c r="V7612" i="1"/>
  <c r="V450" i="1"/>
  <c r="V914" i="1"/>
  <c r="V1373" i="1"/>
  <c r="V1589" i="1"/>
  <c r="V1962" i="1"/>
  <c r="V2266" i="1"/>
  <c r="V2546" i="1"/>
  <c r="V2901" i="1"/>
  <c r="V3218" i="1"/>
  <c r="V3629" i="1"/>
  <c r="V32" i="1"/>
  <c r="V64" i="1"/>
  <c r="V96" i="1"/>
  <c r="V128" i="1"/>
  <c r="V160" i="1"/>
  <c r="V192" i="1"/>
  <c r="V224" i="1"/>
  <c r="V256" i="1"/>
  <c r="V296" i="1"/>
  <c r="V328" i="1"/>
  <c r="V360" i="1"/>
  <c r="V392" i="1"/>
  <c r="V424" i="1"/>
  <c r="V456" i="1"/>
  <c r="V488" i="1"/>
  <c r="V520" i="1"/>
  <c r="V552" i="1"/>
  <c r="V584" i="1"/>
  <c r="V616" i="1"/>
  <c r="V648" i="1"/>
  <c r="V680" i="1"/>
  <c r="V712" i="1"/>
  <c r="V744" i="1"/>
  <c r="V776" i="1"/>
  <c r="V808" i="1"/>
  <c r="V840" i="1"/>
  <c r="V880" i="1"/>
  <c r="V976" i="1"/>
  <c r="V1008" i="1"/>
  <c r="V1072" i="1"/>
  <c r="V1120" i="1"/>
  <c r="V1168" i="1"/>
  <c r="V1216" i="1"/>
  <c r="V1272" i="1"/>
  <c r="V1312" i="1"/>
  <c r="V1368" i="1"/>
  <c r="V1424" i="1"/>
  <c r="V1496" i="1"/>
  <c r="V1560" i="1"/>
  <c r="V1624" i="1"/>
  <c r="V1688" i="1"/>
  <c r="V1736" i="1"/>
  <c r="V1792" i="1"/>
  <c r="V1840" i="1"/>
  <c r="V1896" i="1"/>
  <c r="V1944" i="1"/>
  <c r="V2008" i="1"/>
  <c r="V2072" i="1"/>
  <c r="V2136" i="1"/>
  <c r="V2200" i="1"/>
  <c r="V2248" i="1"/>
  <c r="V2304" i="1"/>
  <c r="V2352" i="1"/>
  <c r="V2416" i="1"/>
  <c r="V2480" i="1"/>
  <c r="V2544" i="1"/>
  <c r="V2592" i="1"/>
  <c r="V2688" i="1"/>
  <c r="V2752" i="1"/>
  <c r="V2792" i="1"/>
  <c r="V2856" i="1"/>
  <c r="V2904" i="1"/>
  <c r="V2960" i="1"/>
  <c r="V3024" i="1"/>
  <c r="V3088" i="1"/>
  <c r="V3136" i="1"/>
  <c r="V3224" i="1"/>
  <c r="V3288" i="1"/>
  <c r="V3336" i="1"/>
  <c r="V3384" i="1"/>
  <c r="V3448" i="1"/>
  <c r="V3552" i="1"/>
  <c r="V3616" i="1"/>
  <c r="V3680" i="1"/>
  <c r="V3744" i="1"/>
  <c r="V3816" i="1"/>
  <c r="V3880" i="1"/>
  <c r="V3944" i="1"/>
  <c r="V4016" i="1"/>
  <c r="V4080" i="1"/>
  <c r="V4192" i="1"/>
  <c r="V4264" i="1"/>
  <c r="V4336" i="1"/>
  <c r="V4448" i="1"/>
  <c r="V4520" i="1"/>
  <c r="V4592" i="1"/>
  <c r="V4704" i="1"/>
  <c r="V4784" i="1"/>
  <c r="V4896" i="1"/>
  <c r="V4968" i="1"/>
  <c r="V5040" i="1"/>
  <c r="V5152" i="1"/>
  <c r="V5224" i="1"/>
  <c r="V5296" i="1"/>
  <c r="V5408" i="1"/>
  <c r="V5480" i="1"/>
  <c r="V5552" i="1"/>
  <c r="V5664" i="1"/>
  <c r="V5736" i="1"/>
  <c r="V5808" i="1"/>
  <c r="V5920" i="1"/>
  <c r="V5992" i="1"/>
  <c r="V6064" i="1"/>
  <c r="V6176" i="1"/>
  <c r="V6248" i="1"/>
  <c r="V6320" i="1"/>
  <c r="V6432" i="1"/>
  <c r="V6504" i="1"/>
  <c r="V6624" i="1"/>
  <c r="V6696" i="1"/>
  <c r="V6768" i="1"/>
  <c r="V6880" i="1"/>
  <c r="V6952" i="1"/>
  <c r="V7024" i="1"/>
  <c r="V7144" i="1"/>
  <c r="V7216" i="1"/>
  <c r="V7328" i="1"/>
  <c r="V7400" i="1"/>
  <c r="V7520" i="1"/>
  <c r="V7648" i="1"/>
  <c r="V7776" i="1"/>
  <c r="V7904" i="1"/>
  <c r="V8032" i="1"/>
  <c r="V8224" i="1"/>
  <c r="V8480" i="1"/>
  <c r="V8736" i="1"/>
  <c r="V339" i="1"/>
  <c r="V1525" i="1"/>
  <c r="V2181" i="1"/>
  <c r="V2570" i="1"/>
  <c r="V3427" i="1"/>
  <c r="V3728" i="1"/>
  <c r="V4131" i="1"/>
  <c r="V4643" i="1"/>
  <c r="V6179" i="1"/>
  <c r="V6967" i="1"/>
  <c r="V7481" i="1"/>
  <c r="V7945" i="1"/>
  <c r="V8355" i="1"/>
  <c r="V8720" i="1"/>
  <c r="V444" i="1"/>
  <c r="V732" i="1"/>
  <c r="V1060" i="1"/>
  <c r="V1548" i="1"/>
  <c r="V1972" i="1"/>
  <c r="V2428" i="1"/>
  <c r="V2764" i="1"/>
  <c r="V3172" i="1"/>
  <c r="V3468" i="1"/>
  <c r="V4164" i="1"/>
  <c r="V5004" i="1"/>
  <c r="V5452" i="1"/>
  <c r="V6084" i="1"/>
  <c r="V6588" i="1"/>
  <c r="V6860" i="1"/>
  <c r="V8572" i="1"/>
  <c r="V7131" i="1"/>
  <c r="V7321" i="1"/>
  <c r="V7496" i="1"/>
  <c r="V7668" i="1"/>
  <c r="V7947" i="1"/>
  <c r="V8136" i="1"/>
  <c r="V8523" i="1"/>
  <c r="V8679" i="1"/>
  <c r="V445" i="1"/>
  <c r="V749" i="1"/>
  <c r="V1253" i="1"/>
  <c r="V1509" i="1"/>
  <c r="V1845" i="1"/>
  <c r="V2053" i="1"/>
  <c r="V2333" i="1"/>
  <c r="V2701" i="1"/>
  <c r="V2909" i="1"/>
  <c r="V3181" i="1"/>
  <c r="V3405" i="1"/>
  <c r="V3597" i="1"/>
  <c r="V3861" i="1"/>
  <c r="V4117" i="1"/>
  <c r="V4357" i="1"/>
  <c r="V362" i="1"/>
  <c r="V981" i="1"/>
  <c r="V1255" i="1"/>
  <c r="V1576" i="1"/>
  <c r="V1794" i="1"/>
  <c r="V2130" i="1"/>
  <c r="V2463" i="1"/>
  <c r="V2608" i="1"/>
  <c r="V2943" i="1"/>
  <c r="V3101" i="1"/>
  <c r="V3425" i="1"/>
  <c r="V3601" i="1"/>
  <c r="V3937" i="1"/>
  <c r="V4097" i="1"/>
  <c r="V4609" i="1"/>
  <c r="V5007" i="1"/>
  <c r="V5328" i="1"/>
  <c r="V5576" i="1"/>
  <c r="V5824" i="1"/>
  <c r="V6104" i="1"/>
  <c r="V6409" i="1"/>
  <c r="V6775" i="1"/>
  <c r="V7055" i="1"/>
  <c r="V7287" i="1"/>
  <c r="V7871" i="1"/>
  <c r="V8079" i="1"/>
  <c r="V8384" i="1"/>
  <c r="V8593" i="1"/>
  <c r="V8729" i="1"/>
  <c r="V75" i="1"/>
  <c r="V155" i="1"/>
  <c r="V243" i="1"/>
  <c r="V331" i="1"/>
  <c r="V403" i="1"/>
  <c r="V515" i="1"/>
  <c r="V587" i="1"/>
  <c r="V659" i="1"/>
  <c r="V747" i="1"/>
  <c r="V819" i="1"/>
  <c r="V939" i="1"/>
  <c r="V1075" i="1"/>
  <c r="V1211" i="1"/>
  <c r="V1299" i="1"/>
  <c r="V1403" i="1"/>
  <c r="V1531" i="1"/>
  <c r="V1667" i="1"/>
  <c r="V1771" i="1"/>
  <c r="V1907" i="1"/>
  <c r="V2083" i="1"/>
  <c r="V2219" i="1"/>
  <c r="V2323" i="1"/>
  <c r="V2419" i="1"/>
  <c r="V2531" i="1"/>
  <c r="V2635" i="1"/>
  <c r="V2739" i="1"/>
  <c r="V2859" i="1"/>
  <c r="V3043" i="1"/>
  <c r="V3139" i="1"/>
  <c r="V3307" i="1"/>
  <c r="V3467" i="1"/>
  <c r="V3587" i="1"/>
  <c r="V3723" i="1"/>
  <c r="V3843" i="1"/>
  <c r="V3971" i="1"/>
  <c r="V4099" i="1"/>
  <c r="V4339" i="1"/>
  <c r="V4483" i="1"/>
  <c r="V4667" i="1"/>
  <c r="V4859" i="1"/>
  <c r="V5051" i="1"/>
  <c r="V5299" i="1"/>
  <c r="V5563" i="1"/>
  <c r="V5827" i="1"/>
  <c r="V6067" i="1"/>
  <c r="V6323" i="1"/>
  <c r="V6579" i="1"/>
  <c r="V6851" i="1"/>
  <c r="V7107" i="1"/>
  <c r="V7363" i="1"/>
  <c r="V7795" i="1"/>
  <c r="V8059" i="1"/>
  <c r="V8755" i="1"/>
  <c r="V191" i="1"/>
  <c r="V968" i="1"/>
  <c r="V1363" i="1"/>
  <c r="V1795" i="1"/>
  <c r="V2536" i="1"/>
  <c r="V2911" i="1"/>
  <c r="V3373" i="1"/>
  <c r="V4041" i="1"/>
  <c r="V4395" i="1"/>
  <c r="V4992" i="1"/>
  <c r="V5419" i="1"/>
  <c r="V5784" i="1"/>
  <c r="V6264" i="1"/>
  <c r="V6983" i="1"/>
  <c r="V7304" i="1"/>
  <c r="V7824" i="1"/>
  <c r="V8103" i="1"/>
  <c r="V8448" i="1"/>
  <c r="V8751" i="1"/>
  <c r="V148" i="1"/>
  <c r="V316" i="1"/>
  <c r="V548" i="1"/>
  <c r="V724" i="1"/>
  <c r="V916" i="1"/>
  <c r="V1076" i="1"/>
  <c r="V1284" i="1"/>
  <c r="V1540" i="1"/>
  <c r="V1716" i="1"/>
  <c r="V1948" i="1"/>
  <c r="V2156" i="1"/>
  <c r="V2324" i="1"/>
  <c r="V2708" i="1"/>
  <c r="V2980" i="1"/>
  <c r="V3348" i="1"/>
  <c r="V3708" i="1"/>
  <c r="V3980" i="1"/>
  <c r="V4476" i="1"/>
  <c r="V4804" i="1"/>
  <c r="V5444" i="1"/>
  <c r="V5964" i="1"/>
  <c r="V6332" i="1"/>
  <c r="V6780" i="1"/>
  <c r="V7300" i="1"/>
  <c r="U9" i="1"/>
  <c r="V340" i="1"/>
  <c r="V789" i="1"/>
  <c r="V986" i="1"/>
  <c r="V1138" i="1"/>
  <c r="V1364" i="1"/>
  <c r="V1564" i="1"/>
  <c r="V1776" i="1"/>
  <c r="V1992" i="1"/>
  <c r="V2183" i="1"/>
  <c r="V2399" i="1"/>
  <c r="V2538" i="1"/>
  <c r="V2716" i="1"/>
  <c r="V2880" i="1"/>
  <c r="V3052" i="1"/>
  <c r="V3248" i="1"/>
  <c r="V3464" i="1"/>
  <c r="V3608" i="1"/>
  <c r="V3765" i="1"/>
  <c r="V3995" i="1"/>
  <c r="V4132" i="1"/>
  <c r="V4307" i="1"/>
  <c r="V4424" i="1"/>
  <c r="V4599" i="1"/>
  <c r="V4745" i="1"/>
  <c r="V4920" i="1"/>
  <c r="V5099" i="1"/>
  <c r="V5257" i="1"/>
  <c r="V5579" i="1"/>
  <c r="V5696" i="1"/>
  <c r="V5916" i="1"/>
  <c r="V6049" i="1"/>
  <c r="V6196" i="1"/>
  <c r="V6383" i="1"/>
  <c r="V6529" i="1"/>
  <c r="V6708" i="1"/>
  <c r="V6895" i="1"/>
  <c r="V7305" i="1"/>
  <c r="V7569" i="1"/>
  <c r="V7851" i="1"/>
  <c r="V8008" i="1"/>
  <c r="V8240" i="1"/>
  <c r="V8356" i="1"/>
  <c r="V8512" i="1"/>
  <c r="V8659" i="1"/>
  <c r="V373" i="1"/>
  <c r="V1061" i="1"/>
  <c r="V1357" i="1"/>
  <c r="V1645" i="1"/>
  <c r="V2021" i="1"/>
  <c r="V2357" i="1"/>
  <c r="V2669" i="1"/>
  <c r="V3013" i="1"/>
  <c r="V3253" i="1"/>
  <c r="V3669" i="1"/>
  <c r="V3917" i="1"/>
  <c r="V4173" i="1"/>
  <c r="V4493" i="1"/>
  <c r="V159" i="1"/>
  <c r="V668" i="1"/>
  <c r="V887" i="1"/>
  <c r="V1124" i="1"/>
  <c r="V1511" i="1"/>
  <c r="V1651" i="1"/>
  <c r="V1796" i="1"/>
  <c r="V1973" i="1"/>
  <c r="V2203" i="1"/>
  <c r="V2380" i="1"/>
  <c r="V2682" i="1"/>
  <c r="V2807" i="1"/>
  <c r="V2984" i="1"/>
  <c r="V3176" i="1"/>
  <c r="V3355" i="1"/>
  <c r="V3553" i="1"/>
  <c r="V3747" i="1"/>
  <c r="V3904" i="1"/>
  <c r="V4059" i="1"/>
  <c r="V4176" i="1"/>
  <c r="V4323" i="1"/>
  <c r="V4440" i="1"/>
  <c r="V4615" i="1"/>
  <c r="V4819" i="1"/>
  <c r="V4936" i="1"/>
  <c r="V5111" i="1"/>
  <c r="V5273" i="1"/>
  <c r="V5420" i="1"/>
  <c r="V5521" i="1"/>
  <c r="V5652" i="1"/>
  <c r="V5843" i="1"/>
  <c r="V5960" i="1"/>
  <c r="V6151" i="1"/>
  <c r="V6371" i="1"/>
  <c r="V6488" i="1"/>
  <c r="V6663" i="1"/>
  <c r="V6883" i="1"/>
  <c r="V7000" i="1"/>
  <c r="V7188" i="1"/>
  <c r="V7423" i="1"/>
  <c r="V7691" i="1"/>
  <c r="V7825" i="1"/>
  <c r="V8020" i="1"/>
  <c r="V8220" i="1"/>
  <c r="V8345" i="1"/>
  <c r="V8460" i="1"/>
  <c r="V8752" i="1"/>
  <c r="V605" i="1"/>
  <c r="V1037" i="1"/>
  <c r="V1381" i="1"/>
  <c r="V1677" i="1"/>
  <c r="V1957" i="1"/>
  <c r="V2229" i="1"/>
  <c r="V2533" i="1"/>
  <c r="V2733" i="1"/>
  <c r="V3085" i="1"/>
  <c r="V3397" i="1"/>
  <c r="V3653" i="1"/>
  <c r="V3909" i="1"/>
  <c r="V4165" i="1"/>
  <c r="V4365" i="1"/>
  <c r="V2052" i="1"/>
  <c r="V2796" i="1"/>
  <c r="V3180" i="1"/>
  <c r="V3644" i="1"/>
  <c r="V4220" i="1"/>
  <c r="V4604" i="1"/>
  <c r="V4924" i="1"/>
  <c r="V5372" i="1"/>
  <c r="V6028" i="1"/>
  <c r="V6396" i="1"/>
  <c r="V6980" i="1"/>
  <c r="V7356" i="1"/>
  <c r="V8444" i="1"/>
  <c r="V1797" i="1"/>
  <c r="V2434" i="1"/>
  <c r="V3196" i="1"/>
  <c r="V3555" i="1"/>
  <c r="V3996" i="1"/>
  <c r="V4632" i="1"/>
  <c r="V5376" i="1"/>
  <c r="V5844" i="1"/>
  <c r="V6664" i="1"/>
  <c r="V7249" i="1"/>
  <c r="V7545" i="1"/>
  <c r="V8009" i="1"/>
  <c r="V3401" i="1"/>
  <c r="V3545" i="1"/>
  <c r="V3681" i="1"/>
  <c r="V3793" i="1"/>
  <c r="V3913" i="1"/>
  <c r="V4033" i="1"/>
  <c r="V4121" i="1"/>
  <c r="V4241" i="1"/>
  <c r="V4353" i="1"/>
  <c r="V4433" i="1"/>
  <c r="V4545" i="1"/>
  <c r="V4753" i="1"/>
  <c r="V4865" i="1"/>
  <c r="V4945" i="1"/>
  <c r="V5057" i="1"/>
  <c r="V5145" i="1"/>
  <c r="V5265" i="1"/>
  <c r="V5377" i="1"/>
  <c r="V5457" i="1"/>
  <c r="V5569" i="1"/>
  <c r="V5657" i="1"/>
  <c r="V5777" i="1"/>
  <c r="V5889" i="1"/>
  <c r="V5969" i="1"/>
  <c r="V6081" i="1"/>
  <c r="V6169" i="1"/>
  <c r="V6289" i="1"/>
  <c r="V6401" i="1"/>
  <c r="V6481" i="1"/>
  <c r="V6593" i="1"/>
  <c r="V6681" i="1"/>
  <c r="V6801" i="1"/>
  <c r="V6913" i="1"/>
  <c r="V6993" i="1"/>
  <c r="V7105" i="1"/>
  <c r="V7193" i="1"/>
  <c r="V7329" i="1"/>
  <c r="V7441" i="1"/>
  <c r="V7577" i="1"/>
  <c r="V7633" i="1"/>
  <c r="V7697" i="1"/>
  <c r="V7833" i="1"/>
  <c r="V7889" i="1"/>
  <c r="V7953" i="1"/>
  <c r="V8089" i="1"/>
  <c r="V8153" i="1"/>
  <c r="V8225" i="1"/>
  <c r="V8305" i="1"/>
  <c r="V8393" i="1"/>
  <c r="V8465" i="1"/>
  <c r="V8529" i="1"/>
  <c r="V8601" i="1"/>
  <c r="V8665" i="1"/>
  <c r="V8737" i="1"/>
  <c r="V253" i="1"/>
  <c r="V1461" i="1"/>
  <c r="V2243" i="1"/>
  <c r="V3236" i="1"/>
  <c r="V3748" i="1"/>
  <c r="V4251" i="1"/>
  <c r="V4673" i="1"/>
  <c r="V5039" i="1"/>
  <c r="V5933" i="1"/>
  <c r="V6225" i="1"/>
  <c r="V6795" i="1"/>
  <c r="V7449" i="1"/>
  <c r="V8057" i="1"/>
  <c r="V8399" i="1"/>
  <c r="V8649" i="1"/>
  <c r="V139" i="1"/>
  <c r="V427" i="1"/>
  <c r="V499" i="1"/>
  <c r="V683" i="1"/>
  <c r="V899" i="1"/>
  <c r="V1019" i="1"/>
  <c r="V1147" i="1"/>
  <c r="V1291" i="1"/>
  <c r="V1411" i="1"/>
  <c r="V1523" i="1"/>
  <c r="V1595" i="1"/>
  <c r="V1755" i="1"/>
  <c r="V1859" i="1"/>
  <c r="V1995" i="1"/>
  <c r="V2107" i="1"/>
  <c r="V2235" i="1"/>
  <c r="V2331" i="1"/>
  <c r="V2435" i="1"/>
  <c r="V2547" i="1"/>
  <c r="V2651" i="1"/>
  <c r="V2779" i="1"/>
  <c r="V2851" i="1"/>
  <c r="V2995" i="1"/>
  <c r="V3155" i="1"/>
  <c r="V3259" i="1"/>
  <c r="V3331" i="1"/>
  <c r="V3435" i="1"/>
  <c r="V3547" i="1"/>
  <c r="V3667" i="1"/>
  <c r="V3755" i="1"/>
  <c r="V3867" i="1"/>
  <c r="V3947" i="1"/>
  <c r="V4067" i="1"/>
  <c r="V4171" i="1"/>
  <c r="V4203" i="1"/>
  <c r="V4315" i="1"/>
  <c r="V4427" i="1"/>
  <c r="V4459" i="1"/>
  <c r="V4563" i="1"/>
  <c r="V4651" i="1"/>
  <c r="V4707" i="1"/>
  <c r="V4811" i="1"/>
  <c r="V4899" i="1"/>
  <c r="V4963" i="1"/>
  <c r="V5035" i="1"/>
  <c r="V5147" i="1"/>
  <c r="V5211" i="1"/>
  <c r="V5283" i="1"/>
  <c r="V5395" i="1"/>
  <c r="V5467" i="1"/>
  <c r="V5531" i="1"/>
  <c r="V5643" i="1"/>
  <c r="V5715" i="1"/>
  <c r="V5779" i="1"/>
  <c r="V5867" i="1"/>
  <c r="V5971" i="1"/>
  <c r="V6027" i="1"/>
  <c r="V6115" i="1"/>
  <c r="V6219" i="1"/>
  <c r="V6251" i="1"/>
  <c r="V6363" i="1"/>
  <c r="V6475" i="1"/>
  <c r="V6507" i="1"/>
  <c r="V6611" i="1"/>
  <c r="V6699" i="1"/>
  <c r="V6755" i="1"/>
  <c r="V6859" i="1"/>
  <c r="V6947" i="1"/>
  <c r="V7011" i="1"/>
  <c r="V7083" i="1"/>
  <c r="V7195" i="1"/>
  <c r="V7259" i="1"/>
  <c r="V7331" i="1"/>
  <c r="V7427" i="1"/>
  <c r="V7491" i="1"/>
  <c r="V7563" i="1"/>
  <c r="V7635" i="1"/>
  <c r="V7699" i="1"/>
  <c r="V7755" i="1"/>
  <c r="V7835" i="1"/>
  <c r="V7907" i="1"/>
  <c r="V7963" i="1"/>
  <c r="V8027" i="1"/>
  <c r="V8099" i="1"/>
  <c r="V8155" i="1"/>
  <c r="V8203" i="1"/>
  <c r="V8267" i="1"/>
  <c r="V8331" i="1"/>
  <c r="V8395" i="1"/>
  <c r="V8443" i="1"/>
  <c r="V8515" i="1"/>
  <c r="V8571" i="1"/>
  <c r="V8635" i="1"/>
  <c r="V8675" i="1"/>
  <c r="V8739" i="1"/>
  <c r="V7388" i="1"/>
  <c r="V7468" i="1"/>
  <c r="V7524" i="1"/>
  <c r="V7580" i="1"/>
  <c r="V7636" i="1"/>
  <c r="V7708" i="1"/>
  <c r="V7772" i="1"/>
  <c r="V7820" i="1"/>
  <c r="V7860" i="1"/>
  <c r="V7916" i="1"/>
  <c r="V7988" i="1"/>
  <c r="V2956" i="1"/>
  <c r="V3068" i="1"/>
  <c r="V3156" i="1"/>
  <c r="V3260" i="1"/>
  <c r="V3364" i="1"/>
  <c r="V3444" i="1"/>
  <c r="V3556" i="1"/>
  <c r="V3628" i="1"/>
  <c r="V4580" i="1"/>
  <c r="V4724" i="1"/>
  <c r="V5012" i="1"/>
  <c r="V5228" i="1"/>
  <c r="V5780" i="1"/>
  <c r="V6236" i="1"/>
  <c r="V7076" i="1"/>
  <c r="V3534" i="1"/>
  <c r="V317" i="1"/>
  <c r="V3269" i="1"/>
  <c r="V4277" i="1"/>
  <c r="V4581" i="1"/>
  <c r="V4613" i="1"/>
  <c r="V4725" i="1"/>
  <c r="V4757" i="1"/>
  <c r="V4853" i="1"/>
  <c r="V4941" i="1"/>
  <c r="V5037" i="1"/>
  <c r="V5069" i="1"/>
  <c r="V5181" i="1"/>
  <c r="V5213" i="1"/>
  <c r="V5277" i="1"/>
  <c r="V5373" i="1"/>
  <c r="V5525" i="1"/>
  <c r="V5589" i="1"/>
  <c r="V5621" i="1"/>
  <c r="V5733" i="1"/>
  <c r="V5765" i="1"/>
  <c r="V5861" i="1"/>
  <c r="V6045" i="1"/>
  <c r="V6077" i="1"/>
  <c r="V6221" i="1"/>
  <c r="V6285" i="1"/>
  <c r="V6381" i="1"/>
  <c r="V6413" i="1"/>
  <c r="V6533" i="1"/>
  <c r="V6597" i="1"/>
  <c r="V6629" i="1"/>
  <c r="V6701" i="1"/>
  <c r="V6741" i="1"/>
  <c r="V6773" i="1"/>
  <c r="V6869" i="1"/>
  <c r="V6933" i="1"/>
  <c r="V7053" i="1"/>
  <c r="V7085" i="1"/>
  <c r="V7229" i="1"/>
  <c r="V7293" i="1"/>
  <c r="V7373" i="1"/>
  <c r="V122" i="1"/>
  <c r="V730" i="1"/>
  <c r="V1050" i="1"/>
  <c r="V1426" i="1"/>
  <c r="V1770" i="1"/>
  <c r="V2042" i="1"/>
  <c r="V2314" i="1"/>
  <c r="V2586" i="1"/>
  <c r="V2930" i="1"/>
  <c r="V3202" i="1"/>
  <c r="V226" i="1"/>
  <c r="V426" i="1"/>
  <c r="V842" i="1"/>
  <c r="V1098" i="1"/>
  <c r="V1458" i="1"/>
  <c r="V1730" i="1"/>
  <c r="V2002" i="1"/>
  <c r="V2346" i="1"/>
  <c r="V2618" i="1"/>
  <c r="V2890" i="1"/>
  <c r="V3162" i="1"/>
  <c r="V45" i="1"/>
  <c r="V93" i="1"/>
  <c r="V133" i="1"/>
  <c r="V197" i="1"/>
  <c r="V261" i="1"/>
  <c r="V325" i="1"/>
  <c r="V389" i="1"/>
  <c r="V453" i="1"/>
  <c r="V517" i="1"/>
  <c r="V565" i="1"/>
  <c r="V637" i="1"/>
  <c r="V685" i="1"/>
  <c r="V773" i="1"/>
  <c r="V821" i="1"/>
  <c r="V957" i="1"/>
  <c r="V1093" i="1"/>
  <c r="V1277" i="1"/>
  <c r="V1405" i="1"/>
  <c r="V1725" i="1"/>
  <c r="V1981" i="1"/>
  <c r="V2237" i="1"/>
  <c r="V2493" i="1"/>
  <c r="V2749" i="1"/>
  <c r="V3005" i="1"/>
  <c r="V3261" i="1"/>
  <c r="V141" i="1"/>
  <c r="V349" i="1"/>
  <c r="V437" i="1"/>
  <c r="V853" i="1"/>
  <c r="V1034" i="1"/>
  <c r="V1117" i="1"/>
  <c r="V1330" i="1"/>
  <c r="V1517" i="1"/>
  <c r="V1653" i="1"/>
  <c r="V1810" i="1"/>
  <c r="V1946" i="1"/>
  <c r="V2133" i="1"/>
  <c r="V2269" i="1"/>
  <c r="V2405" i="1"/>
  <c r="V2541" i="1"/>
  <c r="V2677" i="1"/>
  <c r="V2834" i="1"/>
  <c r="V2970" i="1"/>
  <c r="V3157" i="1"/>
  <c r="V3293" i="1"/>
  <c r="V3485" i="1"/>
  <c r="V3741" i="1"/>
  <c r="V3997" i="1"/>
  <c r="V251" i="1"/>
  <c r="V5363" i="1"/>
  <c r="V5619" i="1"/>
  <c r="V5955" i="1"/>
  <c r="V6211" i="1"/>
  <c r="V6467" i="1"/>
  <c r="V6723" i="1"/>
  <c r="V6963" i="1"/>
  <c r="V7283" i="1"/>
  <c r="V7675" i="1"/>
  <c r="V8435" i="1"/>
  <c r="V26" i="1"/>
  <c r="V506" i="1"/>
  <c r="V829" i="1"/>
  <c r="V997" i="1"/>
  <c r="V1229" i="1"/>
  <c r="V1714" i="1"/>
  <c r="V1805" i="1"/>
  <c r="V2213" i="1"/>
  <c r="V2581" i="1"/>
  <c r="V2818" i="1"/>
  <c r="V3154" i="1"/>
  <c r="V3437" i="1"/>
  <c r="V3949" i="1"/>
  <c r="V17" i="1"/>
  <c r="V49" i="1"/>
  <c r="V81" i="1"/>
  <c r="V113" i="1"/>
  <c r="V145" i="1"/>
  <c r="V177" i="1"/>
  <c r="V209" i="1"/>
  <c r="V241" i="1"/>
  <c r="V273" i="1"/>
  <c r="V305" i="1"/>
  <c r="V337" i="1"/>
  <c r="V369" i="1"/>
  <c r="V401" i="1"/>
  <c r="V433" i="1"/>
  <c r="V465" i="1"/>
  <c r="V497" i="1"/>
  <c r="V529" i="1"/>
  <c r="V561" i="1"/>
  <c r="V593" i="1"/>
  <c r="V625" i="1"/>
  <c r="V657" i="1"/>
  <c r="V689" i="1"/>
  <c r="V721" i="1"/>
  <c r="V753" i="1"/>
  <c r="V785" i="1"/>
  <c r="V817" i="1"/>
  <c r="V849" i="1"/>
  <c r="V881" i="1"/>
  <c r="V913" i="1"/>
  <c r="V945" i="1"/>
  <c r="V977" i="1"/>
  <c r="V1009" i="1"/>
  <c r="V1041" i="1"/>
  <c r="V1073" i="1"/>
  <c r="V1105" i="1"/>
  <c r="V1137" i="1"/>
  <c r="V1169" i="1"/>
  <c r="V1201" i="1"/>
  <c r="V1233" i="1"/>
  <c r="V1265" i="1"/>
  <c r="V1297" i="1"/>
  <c r="V1329" i="1"/>
  <c r="V1361" i="1"/>
  <c r="V1393" i="1"/>
  <c r="V1425" i="1"/>
  <c r="V1457" i="1"/>
  <c r="V1489" i="1"/>
  <c r="V1521" i="1"/>
  <c r="V1553" i="1"/>
  <c r="V1585" i="1"/>
  <c r="V1617" i="1"/>
  <c r="V1649" i="1"/>
  <c r="V1681" i="1"/>
  <c r="V1713" i="1"/>
  <c r="V1745" i="1"/>
  <c r="V1777" i="1"/>
  <c r="V1809" i="1"/>
  <c r="V1841" i="1"/>
  <c r="V1873" i="1"/>
  <c r="V1905" i="1"/>
  <c r="V1937" i="1"/>
  <c r="V1969" i="1"/>
  <c r="V2001" i="1"/>
  <c r="V2033" i="1"/>
  <c r="V2065" i="1"/>
  <c r="V2097" i="1"/>
  <c r="V2129" i="1"/>
  <c r="V2161" i="1"/>
  <c r="V2193" i="1"/>
  <c r="V2225" i="1"/>
  <c r="V2257" i="1"/>
  <c r="V2289" i="1"/>
  <c r="V2321" i="1"/>
  <c r="V2353" i="1"/>
  <c r="V2385" i="1"/>
  <c r="V2417" i="1"/>
  <c r="V2449" i="1"/>
  <c r="V2481" i="1"/>
  <c r="V2513" i="1"/>
  <c r="V2545" i="1"/>
  <c r="V2577" i="1"/>
  <c r="V2609" i="1"/>
  <c r="V2641" i="1"/>
  <c r="V2673" i="1"/>
  <c r="V2705" i="1"/>
  <c r="V2737" i="1"/>
  <c r="V2769" i="1"/>
  <c r="V2801" i="1"/>
  <c r="V2833" i="1"/>
  <c r="V2865" i="1"/>
  <c r="V2897" i="1"/>
  <c r="V2929" i="1"/>
  <c r="V2961" i="1"/>
  <c r="V2993" i="1"/>
  <c r="V3025" i="1"/>
  <c r="V3057" i="1"/>
  <c r="V3089" i="1"/>
  <c r="V3121" i="1"/>
  <c r="V3153" i="1"/>
  <c r="V3185" i="1"/>
  <c r="V3217" i="1"/>
  <c r="V3249" i="1"/>
  <c r="V3281" i="1"/>
  <c r="V3313" i="1"/>
  <c r="V3345" i="1"/>
  <c r="V3377" i="1"/>
  <c r="V3441" i="1"/>
  <c r="V3505" i="1"/>
  <c r="V3569" i="1"/>
  <c r="V3633" i="1"/>
  <c r="V3697" i="1"/>
  <c r="V3761" i="1"/>
  <c r="V3825" i="1"/>
  <c r="V3889" i="1"/>
  <c r="V3953" i="1"/>
  <c r="V4017" i="1"/>
  <c r="V4089" i="1"/>
  <c r="V4201" i="1"/>
  <c r="V4273" i="1"/>
  <c r="V4457" i="1"/>
  <c r="V4529" i="1"/>
  <c r="V4713" i="1"/>
  <c r="V4785" i="1"/>
  <c r="V4857" i="1"/>
  <c r="V4969" i="1"/>
  <c r="V5041" i="1"/>
  <c r="V5113" i="1"/>
  <c r="V5225" i="1"/>
  <c r="V5297" i="1"/>
  <c r="V5369" i="1"/>
  <c r="V5481" i="1"/>
  <c r="V5553" i="1"/>
  <c r="V5625" i="1"/>
  <c r="V5737" i="1"/>
  <c r="V5809" i="1"/>
  <c r="V5937" i="1"/>
  <c r="V6009" i="1"/>
  <c r="V6121" i="1"/>
  <c r="V6193" i="1"/>
  <c r="V6265" i="1"/>
  <c r="V6377" i="1"/>
  <c r="V6449" i="1"/>
  <c r="V6521" i="1"/>
  <c r="V6641" i="1"/>
  <c r="V6713" i="1"/>
  <c r="V6825" i="1"/>
  <c r="V6897" i="1"/>
  <c r="V6969" i="1"/>
  <c r="V7081" i="1"/>
  <c r="V7161" i="1"/>
  <c r="V7281" i="1"/>
  <c r="V7353" i="1"/>
  <c r="V7465" i="1"/>
  <c r="V7593" i="1"/>
  <c r="V7721" i="1"/>
  <c r="V7849" i="1"/>
  <c r="V7977" i="1"/>
  <c r="V8105" i="1"/>
  <c r="V8361" i="1"/>
  <c r="V8617" i="1"/>
  <c r="V213" i="1"/>
  <c r="V653" i="1"/>
  <c r="V1293" i="1"/>
  <c r="V1522" i="1"/>
  <c r="V1877" i="1"/>
  <c r="V2194" i="1"/>
  <c r="V2549" i="1"/>
  <c r="V2765" i="1"/>
  <c r="V3173" i="1"/>
  <c r="V3685" i="1"/>
  <c r="V4125" i="1"/>
  <c r="V138" i="1"/>
  <c r="V322" i="1"/>
  <c r="V578" i="1"/>
  <c r="V834" i="1"/>
  <c r="V1058" i="1"/>
  <c r="V1314" i="1"/>
  <c r="V1570" i="1"/>
  <c r="V1826" i="1"/>
  <c r="V2082" i="1"/>
  <c r="V2338" i="1"/>
  <c r="V2594" i="1"/>
  <c r="V2850" i="1"/>
  <c r="V3106" i="1"/>
  <c r="V3362" i="1"/>
  <c r="V3394" i="1"/>
  <c r="V3426" i="1"/>
  <c r="V3458" i="1"/>
  <c r="V3490" i="1"/>
  <c r="V3522" i="1"/>
  <c r="V3554" i="1"/>
  <c r="V3586" i="1"/>
  <c r="V3618" i="1"/>
  <c r="V3650" i="1"/>
  <c r="V3682" i="1"/>
  <c r="V3714" i="1"/>
  <c r="V3754" i="1"/>
  <c r="V3786" i="1"/>
  <c r="V3818" i="1"/>
  <c r="V3850" i="1"/>
  <c r="V3882" i="1"/>
  <c r="V3914" i="1"/>
  <c r="V3946" i="1"/>
  <c r="V3978" i="1"/>
  <c r="V4010" i="1"/>
  <c r="V4042" i="1"/>
  <c r="V4074" i="1"/>
  <c r="V4106" i="1"/>
  <c r="V4138" i="1"/>
  <c r="V4170" i="1"/>
  <c r="V4202" i="1"/>
  <c r="V4234" i="1"/>
  <c r="V4274" i="1"/>
  <c r="V4306" i="1"/>
  <c r="V4338" i="1"/>
  <c r="V4370" i="1"/>
  <c r="V4402" i="1"/>
  <c r="V4434" i="1"/>
  <c r="V4466" i="1"/>
  <c r="V4514" i="1"/>
  <c r="V4546" i="1"/>
  <c r="V4578" i="1"/>
  <c r="V4610" i="1"/>
  <c r="V4642" i="1"/>
  <c r="V4674" i="1"/>
  <c r="V4706" i="1"/>
  <c r="V4746" i="1"/>
  <c r="V4778" i="1"/>
  <c r="V4818" i="1"/>
  <c r="V4850" i="1"/>
  <c r="V4882" i="1"/>
  <c r="V4914" i="1"/>
  <c r="V4946" i="1"/>
  <c r="V4978" i="1"/>
  <c r="V5018" i="1"/>
  <c r="V5050" i="1"/>
  <c r="V5082" i="1"/>
  <c r="V5114" i="1"/>
  <c r="V5146" i="1"/>
  <c r="V5178" i="1"/>
  <c r="V5210" i="1"/>
  <c r="V5242" i="1"/>
  <c r="V5274" i="1"/>
  <c r="V5306" i="1"/>
  <c r="V5338" i="1"/>
  <c r="V5370" i="1"/>
  <c r="V5418" i="1"/>
  <c r="V5450" i="1"/>
  <c r="V5482" i="1"/>
  <c r="V5514" i="1"/>
  <c r="V5546" i="1"/>
  <c r="V5578" i="1"/>
  <c r="V5610" i="1"/>
  <c r="V5642" i="1"/>
  <c r="V5674" i="1"/>
  <c r="V5706" i="1"/>
  <c r="V5738" i="1"/>
  <c r="V5770" i="1"/>
  <c r="V5802" i="1"/>
  <c r="V5842" i="1"/>
  <c r="V5874" i="1"/>
  <c r="V5906" i="1"/>
  <c r="V5938" i="1"/>
  <c r="V5970" i="1"/>
  <c r="V6002" i="1"/>
  <c r="V6034" i="1"/>
  <c r="V6066" i="1"/>
  <c r="V6098" i="1"/>
  <c r="V6130" i="1"/>
  <c r="V6162" i="1"/>
  <c r="V6194" i="1"/>
  <c r="V6226" i="1"/>
  <c r="V6258" i="1"/>
  <c r="V6298" i="1"/>
  <c r="V6330" i="1"/>
  <c r="V6362" i="1"/>
  <c r="V6394" i="1"/>
  <c r="V6426" i="1"/>
  <c r="V6458" i="1"/>
  <c r="V6490" i="1"/>
  <c r="V6522" i="1"/>
  <c r="V6554" i="1"/>
  <c r="V6594" i="1"/>
  <c r="V6626" i="1"/>
  <c r="V6658" i="1"/>
  <c r="V6690" i="1"/>
  <c r="V6722" i="1"/>
  <c r="V6754" i="1"/>
  <c r="V6786" i="1"/>
  <c r="V6818" i="1"/>
  <c r="V6850" i="1"/>
  <c r="V6890" i="1"/>
  <c r="V6930" i="1"/>
  <c r="V6962" i="1"/>
  <c r="V7002" i="1"/>
  <c r="V7034" i="1"/>
  <c r="V7066" i="1"/>
  <c r="V7098" i="1"/>
  <c r="V7130" i="1"/>
  <c r="V7170" i="1"/>
  <c r="V7202" i="1"/>
  <c r="V7234" i="1"/>
  <c r="V7266" i="1"/>
  <c r="V7306" i="1"/>
  <c r="V7338" i="1"/>
  <c r="V7378" i="1"/>
  <c r="V7418" i="1"/>
  <c r="V7458" i="1"/>
  <c r="V7490" i="1"/>
  <c r="V7522" i="1"/>
  <c r="V7554" i="1"/>
  <c r="V7586" i="1"/>
  <c r="V7618" i="1"/>
  <c r="V7650" i="1"/>
  <c r="V7682" i="1"/>
  <c r="V7714" i="1"/>
  <c r="V7746" i="1"/>
  <c r="V7778" i="1"/>
  <c r="V7810" i="1"/>
  <c r="V7842" i="1"/>
  <c r="V7874" i="1"/>
  <c r="V7906" i="1"/>
  <c r="V7938" i="1"/>
  <c r="V7970" i="1"/>
  <c r="V8002" i="1"/>
  <c r="V8034" i="1"/>
  <c r="V8066" i="1"/>
  <c r="V8098" i="1"/>
  <c r="V8130" i="1"/>
  <c r="V8162" i="1"/>
  <c r="V8194" i="1"/>
  <c r="V8226" i="1"/>
  <c r="V8258" i="1"/>
  <c r="V8290" i="1"/>
  <c r="V8322" i="1"/>
  <c r="V8354" i="1"/>
  <c r="V8386" i="1"/>
  <c r="V8418" i="1"/>
  <c r="V8450" i="1"/>
  <c r="V8482" i="1"/>
  <c r="V8514" i="1"/>
  <c r="V8546" i="1"/>
  <c r="V8578" i="1"/>
  <c r="V8610" i="1"/>
  <c r="V8642" i="1"/>
  <c r="V8674" i="1"/>
  <c r="V8706" i="1"/>
  <c r="V8738" i="1"/>
  <c r="V8770" i="1"/>
  <c r="V690" i="1"/>
  <c r="V1234" i="1"/>
  <c r="V1557" i="1"/>
  <c r="V1898" i="1"/>
  <c r="V2162" i="1"/>
  <c r="V2445" i="1"/>
  <c r="V2872" i="1"/>
  <c r="V3082" i="1"/>
  <c r="V3480" i="1"/>
  <c r="V3727" i="1"/>
  <c r="V4005" i="1"/>
  <c r="V4113" i="1"/>
  <c r="V4463" i="1"/>
  <c r="V4727" i="1"/>
  <c r="V4991" i="1"/>
  <c r="V5153" i="1"/>
  <c r="V5503" i="1"/>
  <c r="V5767" i="1"/>
  <c r="V6031" i="1"/>
  <c r="V6263" i="1"/>
  <c r="V6616" i="1"/>
  <c r="V6864" i="1"/>
  <c r="V7128" i="1"/>
  <c r="V7432" i="1"/>
  <c r="V7567" i="1"/>
  <c r="V7713" i="1"/>
  <c r="V7896" i="1"/>
  <c r="V8112" i="1"/>
  <c r="V8248" i="1"/>
  <c r="V8447" i="1"/>
  <c r="V8656" i="1"/>
  <c r="V51" i="1"/>
  <c r="V123" i="1"/>
  <c r="V203" i="1"/>
  <c r="V283" i="1"/>
  <c r="V379" i="1"/>
  <c r="V467" i="1"/>
  <c r="V571" i="1"/>
  <c r="V667" i="1"/>
  <c r="V771" i="1"/>
  <c r="V843" i="1"/>
  <c r="V931" i="1"/>
  <c r="V1035" i="1"/>
  <c r="V1123" i="1"/>
  <c r="V1203" i="1"/>
  <c r="V1323" i="1"/>
  <c r="V1427" i="1"/>
  <c r="V1539" i="1"/>
  <c r="V1643" i="1"/>
  <c r="V1803" i="1"/>
  <c r="V1899" i="1"/>
  <c r="V1987" i="1"/>
  <c r="V2075" i="1"/>
  <c r="V2179" i="1"/>
  <c r="V2315" i="1"/>
  <c r="V2427" i="1"/>
  <c r="V2539" i="1"/>
  <c r="V2659" i="1"/>
  <c r="V2795" i="1"/>
  <c r="V2907" i="1"/>
  <c r="V2987" i="1"/>
  <c r="V3067" i="1"/>
  <c r="V3211" i="1"/>
  <c r="V3315" i="1"/>
  <c r="V3403" i="1"/>
  <c r="V3523" i="1"/>
  <c r="V3651" i="1"/>
  <c r="V3779" i="1"/>
  <c r="V3915" i="1"/>
  <c r="V4147" i="1"/>
  <c r="V4275" i="1"/>
  <c r="V4411" i="1"/>
  <c r="V4659" i="1"/>
  <c r="V4851" i="1"/>
  <c r="V4995" i="1"/>
  <c r="V5171" i="1"/>
  <c r="V5315" i="1"/>
  <c r="V5555" i="1"/>
  <c r="V5763" i="1"/>
  <c r="V6011" i="1"/>
  <c r="V6275" i="1"/>
  <c r="V6531" i="1"/>
  <c r="V6779" i="1"/>
  <c r="V7027" i="1"/>
  <c r="V7299" i="1"/>
  <c r="V7547" i="1"/>
  <c r="V7923" i="1"/>
  <c r="V8307" i="1"/>
  <c r="V691" i="1"/>
  <c r="V1235" i="1"/>
  <c r="V1741" i="1"/>
  <c r="V2149" i="1"/>
  <c r="V2695" i="1"/>
  <c r="V3391" i="1"/>
  <c r="V4143" i="1"/>
  <c r="V4655" i="1"/>
  <c r="V5155" i="1"/>
  <c r="V5504" i="1"/>
  <c r="V5857" i="1"/>
  <c r="V6353" i="1"/>
  <c r="V6808" i="1"/>
  <c r="V7320" i="1"/>
  <c r="V7920" i="1"/>
  <c r="V8145" i="1"/>
  <c r="V8615" i="1"/>
  <c r="V68" i="1"/>
  <c r="V220" i="1"/>
  <c r="V492" i="1"/>
  <c r="V636" i="1"/>
  <c r="V788" i="1"/>
  <c r="V1020" i="1"/>
  <c r="V1268" i="1"/>
  <c r="V1468" i="1"/>
  <c r="V1604" i="1"/>
  <c r="V1916" i="1"/>
  <c r="V2124" i="1"/>
  <c r="V2332" i="1"/>
  <c r="V2532" i="1"/>
  <c r="V2876" i="1"/>
  <c r="V3252" i="1"/>
  <c r="V3532" i="1"/>
  <c r="V3844" i="1"/>
  <c r="V4284" i="1"/>
  <c r="V4748" i="1"/>
  <c r="V5380" i="1"/>
  <c r="V5692" i="1"/>
  <c r="V6020" i="1"/>
  <c r="V6668" i="1"/>
  <c r="V7236" i="1"/>
  <c r="V7804" i="1"/>
  <c r="V8124" i="1"/>
  <c r="V8636" i="1"/>
  <c r="V279" i="1"/>
  <c r="V1218" i="1"/>
  <c r="V1723" i="1"/>
  <c r="V2131" i="1"/>
  <c r="V2874" i="1"/>
  <c r="V3409" i="1"/>
  <c r="V4029" i="1"/>
  <c r="V4363" i="1"/>
  <c r="V4891" i="1"/>
  <c r="V5431" i="1"/>
  <c r="V5899" i="1"/>
  <c r="V6369" i="1"/>
  <c r="V6675" i="1"/>
  <c r="V7288" i="1"/>
  <c r="V7555" i="1"/>
  <c r="V8344" i="1"/>
  <c r="V260" i="1"/>
  <c r="V540" i="1"/>
  <c r="V764" i="1"/>
  <c r="V1140" i="1"/>
  <c r="V1332" i="1"/>
  <c r="V1708" i="1"/>
  <c r="V1924" i="1"/>
  <c r="V2388" i="1"/>
  <c r="V2740" i="1"/>
  <c r="V3036" i="1"/>
  <c r="V3356" i="1"/>
  <c r="V3668" i="1"/>
  <c r="V3972" i="1"/>
  <c r="V4228" i="1"/>
  <c r="V4676" i="1"/>
  <c r="V5244" i="1"/>
  <c r="V5636" i="1"/>
  <c r="V6092" i="1"/>
  <c r="V6908" i="1"/>
  <c r="V7308" i="1"/>
  <c r="V7868" i="1"/>
  <c r="V555" i="1"/>
  <c r="V1565" i="1"/>
  <c r="V2381" i="1"/>
  <c r="V3020" i="1"/>
  <c r="V4031" i="1"/>
  <c r="V4177" i="1"/>
  <c r="V4864" i="1"/>
  <c r="V5332" i="1"/>
  <c r="V6152" i="1"/>
  <c r="V6737" i="1"/>
  <c r="V7307" i="1"/>
  <c r="V7801" i="1"/>
  <c r="V8211" i="1"/>
  <c r="V4404" i="1"/>
  <c r="V8036" i="1"/>
  <c r="V8092" i="1"/>
  <c r="V8276" i="1"/>
  <c r="V8332" i="1"/>
  <c r="V8404" i="1"/>
  <c r="V8484" i="1"/>
  <c r="V8612" i="1"/>
  <c r="V8756" i="1"/>
  <c r="V991" i="1"/>
  <c r="V2151" i="1"/>
  <c r="V2915" i="1"/>
  <c r="V4267" i="1"/>
  <c r="V4791" i="1"/>
  <c r="V5596" i="1"/>
  <c r="V6241" i="1"/>
  <c r="V6900" i="1"/>
  <c r="V7596" i="1"/>
  <c r="V8524" i="1"/>
  <c r="V108" i="1"/>
  <c r="V244" i="1"/>
  <c r="V348" i="1"/>
  <c r="V500" i="1"/>
  <c r="V580" i="1"/>
  <c r="V756" i="1"/>
  <c r="V852" i="1"/>
  <c r="V972" i="1"/>
  <c r="V1052" i="1"/>
  <c r="V1172" i="1"/>
  <c r="V1292" i="1"/>
  <c r="V1428" i="1"/>
  <c r="V1556" i="1"/>
  <c r="V1668" i="1"/>
  <c r="V1756" i="1"/>
  <c r="V1892" i="1"/>
  <c r="V1996" i="1"/>
  <c r="V2076" i="1"/>
  <c r="V2236" i="1"/>
  <c r="V2316" i="1"/>
  <c r="V2412" i="1"/>
  <c r="V2516" i="1"/>
  <c r="V2644" i="1"/>
  <c r="V2724" i="1"/>
  <c r="V2820" i="1"/>
  <c r="V2892" i="1"/>
  <c r="V3700" i="1"/>
  <c r="V3804" i="1"/>
  <c r="V3876" i="1"/>
  <c r="V3956" i="1"/>
  <c r="V4068" i="1"/>
  <c r="V4180" i="1"/>
  <c r="V4212" i="1"/>
  <c r="V4268" i="1"/>
  <c r="V6271" i="1"/>
  <c r="V4076" i="1"/>
  <c r="V4543" i="1"/>
  <c r="V5612" i="1"/>
  <c r="V46" i="1"/>
  <c r="V78" i="1"/>
  <c r="V142" i="1"/>
  <c r="V174" i="1"/>
  <c r="V238" i="1"/>
  <c r="V310" i="1"/>
  <c r="V342" i="1"/>
  <c r="V406" i="1"/>
  <c r="V486" i="1"/>
  <c r="V550" i="1"/>
  <c r="V582" i="1"/>
  <c r="V646" i="1"/>
  <c r="V678" i="1"/>
  <c r="V742" i="1"/>
  <c r="V814" i="1"/>
  <c r="V846" i="1"/>
  <c r="V910" i="1"/>
  <c r="V982" i="1"/>
  <c r="V1014" i="1"/>
  <c r="V1078" i="1"/>
  <c r="V1174" i="1"/>
  <c r="V1222" i="1"/>
  <c r="V1254" i="1"/>
  <c r="V1318" i="1"/>
  <c r="V1390" i="1"/>
  <c r="V1422" i="1"/>
  <c r="V1486" i="1"/>
  <c r="V1518" i="1"/>
  <c r="V1582" i="1"/>
  <c r="V1654" i="1"/>
  <c r="V1686" i="1"/>
  <c r="V1726" i="1"/>
  <c r="V1758" i="1"/>
  <c r="V1830" i="1"/>
  <c r="V1894" i="1"/>
  <c r="V2014" i="1"/>
  <c r="V2046" i="1"/>
  <c r="V2086" i="1"/>
  <c r="V2182" i="1"/>
  <c r="V2214" i="1"/>
  <c r="V2374" i="1"/>
  <c r="V2406" i="1"/>
  <c r="V2502" i="1"/>
  <c r="V2574" i="1"/>
  <c r="V2670" i="1"/>
  <c r="V2734" i="1"/>
  <c r="V2766" i="1"/>
  <c r="V2838" i="1"/>
  <c r="V2878" i="1"/>
  <c r="V3022" i="1"/>
  <c r="V3054" i="1"/>
  <c r="V3190" i="1"/>
  <c r="V3262" i="1"/>
  <c r="V3358" i="1"/>
  <c r="V3390" i="1"/>
  <c r="V3430" i="1"/>
  <c r="V3526" i="1"/>
  <c r="V3598" i="1"/>
  <c r="V3702" i="1"/>
  <c r="V3774" i="1"/>
  <c r="V3846" i="1"/>
  <c r="V3918" i="1"/>
  <c r="V4014" i="1"/>
  <c r="V4078" i="1"/>
  <c r="V4110" i="1"/>
  <c r="V4174" i="1"/>
  <c r="V4254" i="1"/>
  <c r="V4350" i="1"/>
  <c r="V4414" i="1"/>
  <c r="V4446" i="1"/>
  <c r="V4542" i="1"/>
  <c r="V4606" i="1"/>
  <c r="V4702" i="1"/>
  <c r="V4750" i="1"/>
  <c r="V4782" i="1"/>
  <c r="V4846" i="1"/>
  <c r="V4878" i="1"/>
  <c r="V4942" i="1"/>
  <c r="V5062" i="1"/>
  <c r="V5094" i="1"/>
  <c r="V5238" i="1"/>
  <c r="V5278" i="1"/>
  <c r="V5374" i="1"/>
  <c r="V5406" i="1"/>
  <c r="V5526" i="1"/>
  <c r="V5590" i="1"/>
  <c r="V5622" i="1"/>
  <c r="V5686" i="1"/>
  <c r="V5718" i="1"/>
  <c r="V5766" i="1"/>
  <c r="V5862" i="1"/>
  <c r="V5926" i="1"/>
  <c r="V5958" i="1"/>
  <c r="V6046" i="1"/>
  <c r="V6078" i="1"/>
  <c r="V6238" i="1"/>
  <c r="V6286" i="1"/>
  <c r="V6382" i="1"/>
  <c r="V6414" i="1"/>
  <c r="V6526" i="1"/>
  <c r="V6598" i="1"/>
  <c r="V6630" i="1"/>
  <c r="V6694" i="1"/>
  <c r="V6726" i="1"/>
  <c r="V6910" i="1"/>
  <c r="V6942" i="1"/>
  <c r="V7062" i="1"/>
  <c r="V7126" i="1"/>
  <c r="V7198" i="1"/>
  <c r="V7230" i="1"/>
  <c r="V7374" i="1"/>
  <c r="V7438" i="1"/>
  <c r="V7470" i="1"/>
  <c r="V7590" i="1"/>
  <c r="V7630" i="1"/>
  <c r="V7726" i="1"/>
  <c r="V7806" i="1"/>
  <c r="V7878" i="1"/>
  <c r="V7942" i="1"/>
  <c r="V7974" i="1"/>
  <c r="V8086" i="1"/>
  <c r="V8206" i="1"/>
  <c r="V8238" i="1"/>
  <c r="V8310" i="1"/>
  <c r="V8382" i="1"/>
  <c r="V8454" i="1"/>
  <c r="V8486" i="1"/>
  <c r="V8518" i="1"/>
  <c r="V8558" i="1"/>
  <c r="V8598" i="1"/>
  <c r="V8630" i="1"/>
  <c r="V8662" i="1"/>
  <c r="V8710" i="1"/>
  <c r="V8742" i="1"/>
  <c r="V109" i="1"/>
  <c r="V925" i="1"/>
  <c r="V1703" i="1"/>
  <c r="V2413" i="1"/>
  <c r="V3018" i="1"/>
  <c r="V3481" i="1"/>
  <c r="V3831" i="1"/>
  <c r="V4232" i="1"/>
  <c r="V4833" i="1"/>
  <c r="V5139" i="1"/>
  <c r="V5520" i="1"/>
  <c r="V6089" i="1"/>
  <c r="V6776" i="1"/>
  <c r="V7543" i="1"/>
  <c r="V7811" i="1"/>
  <c r="V8323" i="1"/>
  <c r="V8657" i="1"/>
  <c r="V156" i="1"/>
  <c r="V460" i="1"/>
  <c r="V772" i="1"/>
  <c r="V1148" i="1"/>
  <c r="V1340" i="1"/>
  <c r="V1676" i="1"/>
  <c r="V2460" i="1"/>
  <c r="V2772" i="1"/>
  <c r="V3124" i="1"/>
  <c r="V3596" i="1"/>
  <c r="V3916" i="1"/>
  <c r="V4612" i="1"/>
  <c r="V5508" i="1"/>
  <c r="V6604" i="1"/>
  <c r="V7044" i="1"/>
  <c r="V7684" i="1"/>
  <c r="V557" i="1"/>
  <c r="V1090" i="1"/>
  <c r="V1410" i="1"/>
  <c r="V1693" i="1"/>
  <c r="V2013" i="1"/>
  <c r="V2298" i="1"/>
  <c r="V2634" i="1"/>
  <c r="V2989" i="1"/>
  <c r="V3258" i="1"/>
  <c r="V3773" i="1"/>
  <c r="V40" i="1"/>
  <c r="V72" i="1"/>
  <c r="V104" i="1"/>
  <c r="V136" i="1"/>
  <c r="V168" i="1"/>
  <c r="V200" i="1"/>
  <c r="V232" i="1"/>
  <c r="V264" i="1"/>
  <c r="V304" i="1"/>
  <c r="V336" i="1"/>
  <c r="V368" i="1"/>
  <c r="V400" i="1"/>
  <c r="V432" i="1"/>
  <c r="V464" i="1"/>
  <c r="V496" i="1"/>
  <c r="V528" i="1"/>
  <c r="V560" i="1"/>
  <c r="V592" i="1"/>
  <c r="V624" i="1"/>
  <c r="V656" i="1"/>
  <c r="V688" i="1"/>
  <c r="V720" i="1"/>
  <c r="V752" i="1"/>
  <c r="V784" i="1"/>
  <c r="V816" i="1"/>
  <c r="V848" i="1"/>
  <c r="V904" i="1"/>
  <c r="V984" i="1"/>
  <c r="V1024" i="1"/>
  <c r="V1080" i="1"/>
  <c r="V1128" i="1"/>
  <c r="V1176" i="1"/>
  <c r="V1224" i="1"/>
  <c r="V1288" i="1"/>
  <c r="V1320" i="1"/>
  <c r="V1376" i="1"/>
  <c r="V1432" i="1"/>
  <c r="V1520" i="1"/>
  <c r="V1568" i="1"/>
  <c r="V1632" i="1"/>
  <c r="V1696" i="1"/>
  <c r="V1752" i="1"/>
  <c r="V1800" i="1"/>
  <c r="V1864" i="1"/>
  <c r="V1904" i="1"/>
  <c r="V1968" i="1"/>
  <c r="V2032" i="1"/>
  <c r="V2080" i="1"/>
  <c r="V2144" i="1"/>
  <c r="V2208" i="1"/>
  <c r="V2264" i="1"/>
  <c r="V2312" i="1"/>
  <c r="V2384" i="1"/>
  <c r="V2440" i="1"/>
  <c r="V2488" i="1"/>
  <c r="V2552" i="1"/>
  <c r="V2616" i="1"/>
  <c r="V2712" i="1"/>
  <c r="V2760" i="1"/>
  <c r="V2816" i="1"/>
  <c r="V2864" i="1"/>
  <c r="V2920" i="1"/>
  <c r="V2968" i="1"/>
  <c r="V3032" i="1"/>
  <c r="V3096" i="1"/>
  <c r="V3160" i="1"/>
  <c r="V3232" i="1"/>
  <c r="V3296" i="1"/>
  <c r="V3352" i="1"/>
  <c r="V3424" i="1"/>
  <c r="V3488" i="1"/>
  <c r="V3560" i="1"/>
  <c r="V3624" i="1"/>
  <c r="V3688" i="1"/>
  <c r="V3752" i="1"/>
  <c r="V3824" i="1"/>
  <c r="V3888" i="1"/>
  <c r="V3952" i="1"/>
  <c r="V4024" i="1"/>
  <c r="V4128" i="1"/>
  <c r="V4200" i="1"/>
  <c r="V4272" i="1"/>
  <c r="V4384" i="1"/>
  <c r="V4456" i="1"/>
  <c r="V4528" i="1"/>
  <c r="V4640" i="1"/>
  <c r="V4720" i="1"/>
  <c r="V4832" i="1"/>
  <c r="V4904" i="1"/>
  <c r="V4976" i="1"/>
  <c r="V5088" i="1"/>
  <c r="V5160" i="1"/>
  <c r="V5232" i="1"/>
  <c r="V5344" i="1"/>
  <c r="V5416" i="1"/>
  <c r="V5488" i="1"/>
  <c r="V5600" i="1"/>
  <c r="V5672" i="1"/>
  <c r="V5744" i="1"/>
  <c r="V5856" i="1"/>
  <c r="V5928" i="1"/>
  <c r="V6000" i="1"/>
  <c r="V6112" i="1"/>
  <c r="V6184" i="1"/>
  <c r="V6256" i="1"/>
  <c r="V6368" i="1"/>
  <c r="V6440" i="1"/>
  <c r="V6512" i="1"/>
  <c r="V6632" i="1"/>
  <c r="V6704" i="1"/>
  <c r="V6816" i="1"/>
  <c r="V6888" i="1"/>
  <c r="V6960" i="1"/>
  <c r="V7072" i="1"/>
  <c r="V7152" i="1"/>
  <c r="V7264" i="1"/>
  <c r="V7336" i="1"/>
  <c r="V7408" i="1"/>
  <c r="V7528" i="1"/>
  <c r="V7656" i="1"/>
  <c r="V7784" i="1"/>
  <c r="V7912" i="1"/>
  <c r="V8040" i="1"/>
  <c r="V8288" i="1"/>
  <c r="V8544" i="1"/>
  <c r="V597" i="1"/>
  <c r="V1775" i="1"/>
  <c r="V2288" i="1"/>
  <c r="V2944" i="1"/>
  <c r="V3517" i="1"/>
  <c r="V3800" i="1"/>
  <c r="V4423" i="1"/>
  <c r="V4907" i="1"/>
  <c r="V6455" i="1"/>
  <c r="V7040" i="1"/>
  <c r="V7751" i="1"/>
  <c r="V7993" i="1"/>
  <c r="V8417" i="1"/>
  <c r="V124" i="1"/>
  <c r="V476" i="1"/>
  <c r="V796" i="1"/>
  <c r="V1236" i="1"/>
  <c r="V1772" i="1"/>
  <c r="V2116" i="1"/>
  <c r="V2468" i="1"/>
  <c r="V2868" i="1"/>
  <c r="V3220" i="1"/>
  <c r="V3796" i="1"/>
  <c r="V4300" i="1"/>
  <c r="V5052" i="1"/>
  <c r="V5516" i="1"/>
  <c r="V6220" i="1"/>
  <c r="V6660" i="1"/>
  <c r="V6988" i="1"/>
  <c r="V3729" i="1"/>
  <c r="V7175" i="1"/>
  <c r="V7395" i="1"/>
  <c r="V7544" i="1"/>
  <c r="V7716" i="1"/>
  <c r="V7983" i="1"/>
  <c r="V8167" i="1"/>
  <c r="V8555" i="1"/>
  <c r="V8721" i="1"/>
  <c r="V493" i="1"/>
  <c r="V1013" i="1"/>
  <c r="V1333" i="1"/>
  <c r="V1581" i="1"/>
  <c r="V1885" i="1"/>
  <c r="V2125" i="1"/>
  <c r="V2437" i="1"/>
  <c r="V2741" i="1"/>
  <c r="V2973" i="1"/>
  <c r="V3245" i="1"/>
  <c r="V3469" i="1"/>
  <c r="V3661" i="1"/>
  <c r="V3925" i="1"/>
  <c r="V4181" i="1"/>
  <c r="V4429" i="1"/>
  <c r="V717" i="1"/>
  <c r="V1055" i="1"/>
  <c r="V1362" i="1"/>
  <c r="V1616" i="1"/>
  <c r="V1912" i="1"/>
  <c r="V2215" i="1"/>
  <c r="V2498" i="1"/>
  <c r="V2714" i="1"/>
  <c r="V2997" i="1"/>
  <c r="V3207" i="1"/>
  <c r="V3493" i="1"/>
  <c r="V3637" i="1"/>
  <c r="V3992" i="1"/>
  <c r="V4129" i="1"/>
  <c r="V4479" i="1"/>
  <c r="V4641" i="1"/>
  <c r="V5064" i="1"/>
  <c r="V5401" i="1"/>
  <c r="V5633" i="1"/>
  <c r="V5897" i="1"/>
  <c r="V6161" i="1"/>
  <c r="V6511" i="1"/>
  <c r="V6848" i="1"/>
  <c r="V7112" i="1"/>
  <c r="V7376" i="1"/>
  <c r="V7969" i="1"/>
  <c r="V8175" i="1"/>
  <c r="V8457" i="1"/>
  <c r="V8624" i="1"/>
  <c r="V27" i="1"/>
  <c r="V91" i="1"/>
  <c r="V179" i="1"/>
  <c r="V275" i="1"/>
  <c r="V355" i="1"/>
  <c r="V419" i="1"/>
  <c r="V531" i="1"/>
  <c r="V611" i="1"/>
  <c r="V675" i="1"/>
  <c r="V763" i="1"/>
  <c r="V875" i="1"/>
  <c r="V979" i="1"/>
  <c r="V1107" i="1"/>
  <c r="V1259" i="1"/>
  <c r="V1331" i="1"/>
  <c r="V1435" i="1"/>
  <c r="V1571" i="1"/>
  <c r="V1707" i="1"/>
  <c r="V1811" i="1"/>
  <c r="V1939" i="1"/>
  <c r="V2115" i="1"/>
  <c r="V2227" i="1"/>
  <c r="V2347" i="1"/>
  <c r="V2451" i="1"/>
  <c r="V2555" i="1"/>
  <c r="V2667" i="1"/>
  <c r="V2771" i="1"/>
  <c r="V2899" i="1"/>
  <c r="V3075" i="1"/>
  <c r="V3171" i="1"/>
  <c r="V3379" i="1"/>
  <c r="V3507" i="1"/>
  <c r="V3643" i="1"/>
  <c r="V3771" i="1"/>
  <c r="V3891" i="1"/>
  <c r="V3979" i="1"/>
  <c r="V4155" i="1"/>
  <c r="V4403" i="1"/>
  <c r="V4539" i="1"/>
  <c r="V4723" i="1"/>
  <c r="V4915" i="1"/>
  <c r="V5115" i="1"/>
  <c r="V5371" i="1"/>
  <c r="V5627" i="1"/>
  <c r="V5883" i="1"/>
  <c r="V6131" i="1"/>
  <c r="V6403" i="1"/>
  <c r="V6643" i="1"/>
  <c r="V6907" i="1"/>
  <c r="V7163" i="1"/>
  <c r="V7411" i="1"/>
  <c r="V7867" i="1"/>
  <c r="V8115" i="1"/>
  <c r="V363" i="1"/>
  <c r="V1079" i="1"/>
  <c r="V1491" i="1"/>
  <c r="V1986" i="1"/>
  <c r="V2610" i="1"/>
  <c r="V3083" i="1"/>
  <c r="V3445" i="1"/>
  <c r="V4175" i="1"/>
  <c r="V4687" i="1"/>
  <c r="V5065" i="1"/>
  <c r="V5593" i="1"/>
  <c r="V5841" i="1"/>
  <c r="V6337" i="1"/>
  <c r="V7056" i="1"/>
  <c r="V7377" i="1"/>
  <c r="V7872" i="1"/>
  <c r="V8208" i="1"/>
  <c r="V8552" i="1"/>
  <c r="V60" i="1"/>
  <c r="V204" i="1"/>
  <c r="V388" i="1"/>
  <c r="V620" i="1"/>
  <c r="V780" i="1"/>
  <c r="V956" i="1"/>
  <c r="V1108" i="1"/>
  <c r="V1396" i="1"/>
  <c r="V1580" i="1"/>
  <c r="V1780" i="1"/>
  <c r="V1988" i="1"/>
  <c r="V2196" i="1"/>
  <c r="V2500" i="1"/>
  <c r="V2804" i="1"/>
  <c r="V3076" i="1"/>
  <c r="V3396" i="1"/>
  <c r="V3772" i="1"/>
  <c r="V4044" i="1"/>
  <c r="V4548" i="1"/>
  <c r="V4868" i="1"/>
  <c r="V5700" i="1"/>
  <c r="V6156" i="1"/>
  <c r="V6460" i="1"/>
  <c r="V6844" i="1"/>
  <c r="V7548" i="1"/>
  <c r="V469" i="1"/>
  <c r="V850" i="1"/>
  <c r="V1027" i="1"/>
  <c r="V1219" i="1"/>
  <c r="V1421" i="1"/>
  <c r="V1599" i="1"/>
  <c r="V1867" i="1"/>
  <c r="V2024" i="1"/>
  <c r="V2276" i="1"/>
  <c r="V2432" i="1"/>
  <c r="V2571" i="1"/>
  <c r="V2755" i="1"/>
  <c r="V2912" i="1"/>
  <c r="V3103" i="1"/>
  <c r="V3287" i="1"/>
  <c r="V3500" i="1"/>
  <c r="V3639" i="1"/>
  <c r="V3819" i="1"/>
  <c r="V4043" i="1"/>
  <c r="V4160" i="1"/>
  <c r="V4335" i="1"/>
  <c r="V4481" i="1"/>
  <c r="V4628" i="1"/>
  <c r="V4835" i="1"/>
  <c r="V4952" i="1"/>
  <c r="V5127" i="1"/>
  <c r="V5347" i="1"/>
  <c r="V5611" i="1"/>
  <c r="V5769" i="1"/>
  <c r="V5944" i="1"/>
  <c r="V6107" i="1"/>
  <c r="V6224" i="1"/>
  <c r="V6415" i="1"/>
  <c r="V6561" i="1"/>
  <c r="V6736" i="1"/>
  <c r="V6927" i="1"/>
  <c r="V7407" i="1"/>
  <c r="V7643" i="1"/>
  <c r="V7899" i="1"/>
  <c r="V8081" i="1"/>
  <c r="V8272" i="1"/>
  <c r="V8376" i="1"/>
  <c r="V8543" i="1"/>
  <c r="V8689" i="1"/>
  <c r="V461" i="1"/>
  <c r="V1109" i="1"/>
  <c r="V1437" i="1"/>
  <c r="V1709" i="1"/>
  <c r="V2093" i="1"/>
  <c r="V2461" i="1"/>
  <c r="V2709" i="1"/>
  <c r="V3045" i="1"/>
  <c r="V3357" i="1"/>
  <c r="V3733" i="1"/>
  <c r="V3981" i="1"/>
  <c r="V4301" i="1"/>
  <c r="V4557" i="1"/>
  <c r="V252" i="1"/>
  <c r="V754" i="1"/>
  <c r="V933" i="1"/>
  <c r="V1160" i="1"/>
  <c r="V1544" i="1"/>
  <c r="V1669" i="1"/>
  <c r="V1848" i="1"/>
  <c r="V2005" i="1"/>
  <c r="V2256" i="1"/>
  <c r="V2452" i="1"/>
  <c r="V2696" i="1"/>
  <c r="V2861" i="1"/>
  <c r="V3019" i="1"/>
  <c r="V3229" i="1"/>
  <c r="V3392" i="1"/>
  <c r="V3621" i="1"/>
  <c r="V3783" i="1"/>
  <c r="V3940" i="1"/>
  <c r="V4087" i="1"/>
  <c r="V4205" i="1"/>
  <c r="V4351" i="1"/>
  <c r="V4497" i="1"/>
  <c r="V4644" i="1"/>
  <c r="V4847" i="1"/>
  <c r="V4993" i="1"/>
  <c r="V5140" i="1"/>
  <c r="V5331" i="1"/>
  <c r="V5432" i="1"/>
  <c r="V5537" i="1"/>
  <c r="V5684" i="1"/>
  <c r="V5871" i="1"/>
  <c r="V6033" i="1"/>
  <c r="V6180" i="1"/>
  <c r="V6399" i="1"/>
  <c r="V6545" i="1"/>
  <c r="V6692" i="1"/>
  <c r="V6911" i="1"/>
  <c r="V7073" i="1"/>
  <c r="V7220" i="1"/>
  <c r="V7448" i="1"/>
  <c r="V7704" i="1"/>
  <c r="V7887" i="1"/>
  <c r="V8056" i="1"/>
  <c r="V8251" i="1"/>
  <c r="V8387" i="1"/>
  <c r="V8585" i="1"/>
  <c r="V21" i="1"/>
  <c r="V765" i="1"/>
  <c r="V1205" i="1"/>
  <c r="V1445" i="1"/>
  <c r="V1717" i="1"/>
  <c r="V2061" i="1"/>
  <c r="V2261" i="1"/>
  <c r="V2565" i="1"/>
  <c r="V2773" i="1"/>
  <c r="V3117" i="1"/>
  <c r="V3477" i="1"/>
  <c r="V3717" i="1"/>
  <c r="V3973" i="1"/>
  <c r="V4229" i="1"/>
  <c r="V4437" i="1"/>
  <c r="V2420" i="1"/>
  <c r="V2940" i="1"/>
  <c r="V3244" i="1"/>
  <c r="V3780" i="1"/>
  <c r="V4348" i="1"/>
  <c r="V4668" i="1"/>
  <c r="V4988" i="1"/>
  <c r="V5580" i="1"/>
  <c r="V6204" i="1"/>
  <c r="V6476" i="1"/>
  <c r="V7052" i="1"/>
  <c r="V7420" i="1"/>
  <c r="V1940" i="1"/>
  <c r="V2578" i="1"/>
  <c r="V3416" i="1"/>
  <c r="V3591" i="1"/>
  <c r="V4340" i="1"/>
  <c r="V5071" i="1"/>
  <c r="V5539" i="1"/>
  <c r="V5961" i="1"/>
  <c r="V7001" i="1"/>
  <c r="V7396" i="1"/>
  <c r="V7619" i="1"/>
  <c r="V8180" i="1"/>
  <c r="V3417" i="1"/>
  <c r="V3593" i="1"/>
  <c r="V3721" i="1"/>
  <c r="V3809" i="1"/>
  <c r="V3929" i="1"/>
  <c r="V4049" i="1"/>
  <c r="V4169" i="1"/>
  <c r="V4257" i="1"/>
  <c r="V4369" i="1"/>
  <c r="V4449" i="1"/>
  <c r="V4561" i="1"/>
  <c r="V4681" i="1"/>
  <c r="V4769" i="1"/>
  <c r="V4881" i="1"/>
  <c r="V4961" i="1"/>
  <c r="V5073" i="1"/>
  <c r="V5193" i="1"/>
  <c r="V5281" i="1"/>
  <c r="V5393" i="1"/>
  <c r="V5473" i="1"/>
  <c r="V5585" i="1"/>
  <c r="V5705" i="1"/>
  <c r="V5793" i="1"/>
  <c r="V5905" i="1"/>
  <c r="V5985" i="1"/>
  <c r="V6097" i="1"/>
  <c r="V6217" i="1"/>
  <c r="V6305" i="1"/>
  <c r="V6417" i="1"/>
  <c r="V6497" i="1"/>
  <c r="V6609" i="1"/>
  <c r="V6729" i="1"/>
  <c r="V6817" i="1"/>
  <c r="V6929" i="1"/>
  <c r="V7009" i="1"/>
  <c r="V7121" i="1"/>
  <c r="V7241" i="1"/>
  <c r="V7369" i="1"/>
  <c r="V7489" i="1"/>
  <c r="V7585" i="1"/>
  <c r="V7649" i="1"/>
  <c r="V7745" i="1"/>
  <c r="V7841" i="1"/>
  <c r="V7905" i="1"/>
  <c r="V8001" i="1"/>
  <c r="V8097" i="1"/>
  <c r="V8161" i="1"/>
  <c r="V8257" i="1"/>
  <c r="V8329" i="1"/>
  <c r="V8401" i="1"/>
  <c r="V8473" i="1"/>
  <c r="V8537" i="1"/>
  <c r="V8609" i="1"/>
  <c r="V8673" i="1"/>
  <c r="V8769" i="1"/>
  <c r="V725" i="1"/>
  <c r="V1691" i="1"/>
  <c r="V2295" i="1"/>
  <c r="V3290" i="1"/>
  <c r="V3784" i="1"/>
  <c r="V4352" i="1"/>
  <c r="V4779" i="1"/>
  <c r="V5303" i="1"/>
  <c r="V5977" i="1"/>
  <c r="V6372" i="1"/>
  <c r="V6855" i="1"/>
  <c r="V7632" i="1"/>
  <c r="V8127" i="1"/>
  <c r="V8556" i="1"/>
  <c r="V8712" i="1"/>
  <c r="V163" i="1"/>
  <c r="V435" i="1"/>
  <c r="V523" i="1"/>
  <c r="V739" i="1"/>
  <c r="V923" i="1"/>
  <c r="V1091" i="1"/>
  <c r="V1163" i="1"/>
  <c r="V1307" i="1"/>
  <c r="V1419" i="1"/>
  <c r="V1547" i="1"/>
  <c r="V1627" i="1"/>
  <c r="V1787" i="1"/>
  <c r="V1891" i="1"/>
  <c r="V2003" i="1"/>
  <c r="V2139" i="1"/>
  <c r="V2267" i="1"/>
  <c r="V2339" i="1"/>
  <c r="V2443" i="1"/>
  <c r="V2579" i="1"/>
  <c r="V2675" i="1"/>
  <c r="V2787" i="1"/>
  <c r="V2883" i="1"/>
  <c r="V3027" i="1"/>
  <c r="V3187" i="1"/>
  <c r="V3291" i="1"/>
  <c r="V3363" i="1"/>
  <c r="V3475" i="1"/>
  <c r="V3563" i="1"/>
  <c r="V3683" i="1"/>
  <c r="V3795" i="1"/>
  <c r="V3875" i="1"/>
  <c r="V3987" i="1"/>
  <c r="V4107" i="1"/>
  <c r="V4179" i="1"/>
  <c r="V4243" i="1"/>
  <c r="V4331" i="1"/>
  <c r="V4435" i="1"/>
  <c r="V4491" i="1"/>
  <c r="V4579" i="1"/>
  <c r="V4683" i="1"/>
  <c r="V4715" i="1"/>
  <c r="V4827" i="1"/>
  <c r="V4939" i="1"/>
  <c r="V4971" i="1"/>
  <c r="V5075" i="1"/>
  <c r="V5163" i="1"/>
  <c r="V5219" i="1"/>
  <c r="V5323" i="1"/>
  <c r="V5411" i="1"/>
  <c r="V5475" i="1"/>
  <c r="V5547" i="1"/>
  <c r="V5659" i="1"/>
  <c r="V5723" i="1"/>
  <c r="V5795" i="1"/>
  <c r="V5907" i="1"/>
  <c r="V5979" i="1"/>
  <c r="V6043" i="1"/>
  <c r="V6155" i="1"/>
  <c r="V6227" i="1"/>
  <c r="V6291" i="1"/>
  <c r="V6379" i="1"/>
  <c r="V6483" i="1"/>
  <c r="V6539" i="1"/>
  <c r="V6627" i="1"/>
  <c r="V6731" i="1"/>
  <c r="V6763" i="1"/>
  <c r="V6875" i="1"/>
  <c r="V6987" i="1"/>
  <c r="V7019" i="1"/>
  <c r="V7123" i="1"/>
  <c r="V7211" i="1"/>
  <c r="V7267" i="1"/>
  <c r="V7371" i="1"/>
  <c r="V7443" i="1"/>
  <c r="V7499" i="1"/>
  <c r="V7579" i="1"/>
  <c r="V7651" i="1"/>
  <c r="V7707" i="1"/>
  <c r="V7771" i="1"/>
  <c r="V7843" i="1"/>
  <c r="V7915" i="1"/>
  <c r="V7979" i="1"/>
  <c r="V8043" i="1"/>
  <c r="V8123" i="1"/>
  <c r="V8163" i="1"/>
  <c r="V8227" i="1"/>
  <c r="V8275" i="1"/>
  <c r="V8339" i="1"/>
  <c r="V8403" i="1"/>
  <c r="V8467" i="1"/>
  <c r="V8531" i="1"/>
  <c r="V8579" i="1"/>
  <c r="V8643" i="1"/>
  <c r="V8683" i="1"/>
  <c r="V8747" i="1"/>
  <c r="V7404" i="1"/>
  <c r="V7476" i="1"/>
  <c r="V7532" i="1"/>
  <c r="V7588" i="1"/>
  <c r="V7652" i="1"/>
  <c r="V7724" i="1"/>
  <c r="V7780" i="1"/>
  <c r="V7828" i="1"/>
  <c r="V7884" i="1"/>
  <c r="V7956" i="1"/>
  <c r="V8012" i="1"/>
  <c r="V2964" i="1"/>
  <c r="V3092" i="1"/>
  <c r="V3164" i="1"/>
  <c r="V3292" i="1"/>
  <c r="V3372" i="1"/>
  <c r="V3492" i="1"/>
  <c r="V3564" i="1"/>
  <c r="V3636" i="1"/>
  <c r="V4436" i="1"/>
  <c r="V4468" i="1"/>
  <c r="V4524" i="1"/>
  <c r="V4596" i="1"/>
  <c r="V4700" i="1"/>
  <c r="V4756" i="1"/>
  <c r="V4788" i="1"/>
  <c r="V4900" i="1"/>
  <c r="V4964" i="1"/>
  <c r="V5020" i="1"/>
  <c r="V5076" i="1"/>
  <c r="V5204" i="1"/>
  <c r="V5236" i="1"/>
  <c r="V5292" i="1"/>
  <c r="V5396" i="1"/>
  <c r="V5468" i="1"/>
  <c r="V5524" i="1"/>
  <c r="V5556" i="1"/>
  <c r="V5660" i="1"/>
  <c r="V5732" i="1"/>
  <c r="V5788" i="1"/>
  <c r="V5908" i="1"/>
  <c r="V5980" i="1"/>
  <c r="V6036" i="1"/>
  <c r="V6068" i="1"/>
  <c r="V6172" i="1"/>
  <c r="V6244" i="1"/>
  <c r="V6300" i="1"/>
  <c r="V6364" i="1"/>
  <c r="V6452" i="1"/>
  <c r="V6508" i="1"/>
  <c r="V6564" i="1"/>
  <c r="V6764" i="1"/>
  <c r="V7028" i="1"/>
  <c r="V5348" i="1"/>
  <c r="V4253" i="1"/>
  <c r="V4341" i="1"/>
  <c r="V4445" i="1"/>
  <c r="V4533" i="1"/>
  <c r="V4589" i="1"/>
  <c r="V4701" i="1"/>
  <c r="V4733" i="1"/>
  <c r="V4901" i="1"/>
  <c r="V4949" i="1"/>
  <c r="V5013" i="1"/>
  <c r="V5045" i="1"/>
  <c r="V5109" i="1"/>
  <c r="V5189" i="1"/>
  <c r="V5253" i="1"/>
  <c r="V5285" i="1"/>
  <c r="V5349" i="1"/>
  <c r="V5381" i="1"/>
  <c r="V5429" i="1"/>
  <c r="V5565" i="1"/>
  <c r="V5597" i="1"/>
  <c r="V5709" i="1"/>
  <c r="V5741" i="1"/>
  <c r="V5901" i="1"/>
  <c r="V5957" i="1"/>
  <c r="V6021" i="1"/>
  <c r="V6053" i="1"/>
  <c r="V6117" i="1"/>
  <c r="V6189" i="1"/>
  <c r="V6261" i="1"/>
  <c r="V6293" i="1"/>
  <c r="V6357" i="1"/>
  <c r="V6389" i="1"/>
  <c r="V6573" i="1"/>
  <c r="V6605" i="1"/>
  <c r="V6717" i="1"/>
  <c r="V6909" i="1"/>
  <c r="V7029" i="1"/>
  <c r="V7061" i="1"/>
  <c r="V7125" i="1"/>
  <c r="V7269" i="1"/>
  <c r="V7301" i="1"/>
  <c r="V7381" i="1"/>
  <c r="V7413" i="1"/>
  <c r="V7445" i="1"/>
  <c r="V7485" i="1"/>
  <c r="V7525" i="1"/>
  <c r="V7557" i="1"/>
  <c r="V7589" i="1"/>
  <c r="V7621" i="1"/>
  <c r="V7653" i="1"/>
  <c r="V7693" i="1"/>
  <c r="V7733" i="1"/>
  <c r="V7773" i="1"/>
  <c r="V7805" i="1"/>
  <c r="V7837" i="1"/>
  <c r="V7869" i="1"/>
  <c r="V7901" i="1"/>
  <c r="V7941" i="1"/>
  <c r="V7981" i="1"/>
  <c r="V8013" i="1"/>
  <c r="V8053" i="1"/>
  <c r="V8085" i="1"/>
  <c r="V8125" i="1"/>
  <c r="V8157" i="1"/>
  <c r="V8189" i="1"/>
  <c r="V8229" i="1"/>
  <c r="V8269" i="1"/>
  <c r="V8301" i="1"/>
  <c r="V8333" i="1"/>
  <c r="V8373" i="1"/>
  <c r="V8405" i="1"/>
  <c r="V8437" i="1"/>
  <c r="V8477" i="1"/>
  <c r="V8517" i="1"/>
  <c r="V8549" i="1"/>
  <c r="V8581" i="1"/>
  <c r="V8621" i="1"/>
  <c r="V8661" i="1"/>
  <c r="V8693" i="1"/>
  <c r="V8725" i="1"/>
  <c r="V5134" i="1"/>
  <c r="V4803" i="1"/>
  <c r="V5427" i="1"/>
  <c r="V5699" i="1"/>
  <c r="V6003" i="1"/>
  <c r="V6259" i="1"/>
  <c r="V6515" i="1"/>
  <c r="V6787" i="1"/>
  <c r="V7043" i="1"/>
  <c r="V7347" i="1"/>
  <c r="V7731" i="1"/>
  <c r="V106" i="1"/>
  <c r="V594" i="1"/>
  <c r="V877" i="1"/>
  <c r="V1053" i="1"/>
  <c r="V1397" i="1"/>
  <c r="V1733" i="1"/>
  <c r="V1930" i="1"/>
  <c r="V2285" i="1"/>
  <c r="V2653" i="1"/>
  <c r="V2922" i="1"/>
  <c r="V3186" i="1"/>
  <c r="V3509" i="1"/>
  <c r="V4021" i="1"/>
  <c r="V25" i="1"/>
  <c r="V57" i="1"/>
  <c r="V89" i="1"/>
  <c r="V121" i="1"/>
  <c r="V153" i="1"/>
  <c r="V185" i="1"/>
  <c r="V217" i="1"/>
  <c r="V249" i="1"/>
  <c r="V281" i="1"/>
  <c r="V313" i="1"/>
  <c r="V345" i="1"/>
  <c r="V377" i="1"/>
  <c r="V409" i="1"/>
  <c r="V441" i="1"/>
  <c r="V473" i="1"/>
  <c r="V505" i="1"/>
  <c r="V537" i="1"/>
  <c r="V569" i="1"/>
  <c r="V601" i="1"/>
  <c r="V633" i="1"/>
  <c r="V665" i="1"/>
  <c r="V697" i="1"/>
  <c r="V729" i="1"/>
  <c r="V761" i="1"/>
  <c r="V793" i="1"/>
  <c r="V825" i="1"/>
  <c r="V857" i="1"/>
  <c r="V889" i="1"/>
  <c r="V921" i="1"/>
  <c r="V953" i="1"/>
  <c r="V985" i="1"/>
  <c r="V1017" i="1"/>
  <c r="V1049" i="1"/>
  <c r="V1081" i="1"/>
  <c r="V1113" i="1"/>
  <c r="V1145" i="1"/>
  <c r="V1177" i="1"/>
  <c r="V1209" i="1"/>
  <c r="V1241" i="1"/>
  <c r="V1273" i="1"/>
  <c r="V1305" i="1"/>
  <c r="V1337" i="1"/>
  <c r="V1369" i="1"/>
  <c r="V1401" i="1"/>
  <c r="V1433" i="1"/>
  <c r="V1465" i="1"/>
  <c r="V1497" i="1"/>
  <c r="V1529" i="1"/>
  <c r="V1561" i="1"/>
  <c r="V1593" i="1"/>
  <c r="V1625" i="1"/>
  <c r="V1657" i="1"/>
  <c r="V1689" i="1"/>
  <c r="V1721" i="1"/>
  <c r="V1753" i="1"/>
  <c r="V1785" i="1"/>
  <c r="V1817" i="1"/>
  <c r="V1849" i="1"/>
  <c r="V1881" i="1"/>
  <c r="V1913" i="1"/>
  <c r="V1945" i="1"/>
  <c r="V1977" i="1"/>
  <c r="V2009" i="1"/>
  <c r="V2041" i="1"/>
  <c r="V2073" i="1"/>
  <c r="V2105" i="1"/>
  <c r="V2137" i="1"/>
  <c r="V2169" i="1"/>
  <c r="V2201" i="1"/>
  <c r="V2233" i="1"/>
  <c r="V2265" i="1"/>
  <c r="V2297" i="1"/>
  <c r="V2329" i="1"/>
  <c r="V2361" i="1"/>
  <c r="V2393" i="1"/>
  <c r="V2425" i="1"/>
  <c r="V2457" i="1"/>
  <c r="V2489" i="1"/>
  <c r="V2521" i="1"/>
  <c r="V2553" i="1"/>
  <c r="V2585" i="1"/>
  <c r="V2617" i="1"/>
  <c r="V2649" i="1"/>
  <c r="V2681" i="1"/>
  <c r="V2713" i="1"/>
  <c r="V2745" i="1"/>
  <c r="V2777" i="1"/>
  <c r="V2809" i="1"/>
  <c r="V2841" i="1"/>
  <c r="V2873" i="1"/>
  <c r="V2905" i="1"/>
  <c r="V2937" i="1"/>
  <c r="V2969" i="1"/>
  <c r="V3001" i="1"/>
  <c r="V3033" i="1"/>
  <c r="V3065" i="1"/>
  <c r="V3097" i="1"/>
  <c r="V3129" i="1"/>
  <c r="V3161" i="1"/>
  <c r="V3193" i="1"/>
  <c r="V3225" i="1"/>
  <c r="V3257" i="1"/>
  <c r="V3289" i="1"/>
  <c r="V3321" i="1"/>
  <c r="V3353" i="1"/>
  <c r="V3385" i="1"/>
  <c r="V3449" i="1"/>
  <c r="V3513" i="1"/>
  <c r="V3577" i="1"/>
  <c r="V3641" i="1"/>
  <c r="V3705" i="1"/>
  <c r="V3769" i="1"/>
  <c r="V3833" i="1"/>
  <c r="V3897" i="1"/>
  <c r="V3961" i="1"/>
  <c r="V4025" i="1"/>
  <c r="V4137" i="1"/>
  <c r="V4209" i="1"/>
  <c r="V4281" i="1"/>
  <c r="V4393" i="1"/>
  <c r="V4465" i="1"/>
  <c r="V4537" i="1"/>
  <c r="V4649" i="1"/>
  <c r="V4721" i="1"/>
  <c r="V4793" i="1"/>
  <c r="V4905" i="1"/>
  <c r="V4977" i="1"/>
  <c r="V5049" i="1"/>
  <c r="V5161" i="1"/>
  <c r="V5233" i="1"/>
  <c r="V5305" i="1"/>
  <c r="V5417" i="1"/>
  <c r="V5489" i="1"/>
  <c r="V5561" i="1"/>
  <c r="V5673" i="1"/>
  <c r="V5745" i="1"/>
  <c r="V5865" i="1"/>
  <c r="V5945" i="1"/>
  <c r="V6057" i="1"/>
  <c r="V6129" i="1"/>
  <c r="V6201" i="1"/>
  <c r="V6313" i="1"/>
  <c r="V6385" i="1"/>
  <c r="V6457" i="1"/>
  <c r="V6569" i="1"/>
  <c r="V6649" i="1"/>
  <c r="V6761" i="1"/>
  <c r="V6833" i="1"/>
  <c r="V6905" i="1"/>
  <c r="V7017" i="1"/>
  <c r="V7089" i="1"/>
  <c r="V7209" i="1"/>
  <c r="V7289" i="1"/>
  <c r="V7401" i="1"/>
  <c r="V7473" i="1"/>
  <c r="V7601" i="1"/>
  <c r="V7729" i="1"/>
  <c r="V7857" i="1"/>
  <c r="V7985" i="1"/>
  <c r="V8169" i="1"/>
  <c r="V8425" i="1"/>
  <c r="V8681" i="1"/>
  <c r="V301" i="1"/>
  <c r="V861" i="1"/>
  <c r="V1317" i="1"/>
  <c r="V1610" i="1"/>
  <c r="V1965" i="1"/>
  <c r="V2234" i="1"/>
  <c r="V2602" i="1"/>
  <c r="V2853" i="1"/>
  <c r="V3205" i="1"/>
  <c r="V3757" i="1"/>
  <c r="V4141" i="1"/>
  <c r="V186" i="1"/>
  <c r="V346" i="1"/>
  <c r="V602" i="1"/>
  <c r="V866" i="1"/>
  <c r="V1122" i="1"/>
  <c r="V1378" i="1"/>
  <c r="V1634" i="1"/>
  <c r="V1890" i="1"/>
  <c r="V2146" i="1"/>
  <c r="V2402" i="1"/>
  <c r="V2658" i="1"/>
  <c r="V2914" i="1"/>
  <c r="V3170" i="1"/>
  <c r="V3370" i="1"/>
  <c r="V3402" i="1"/>
  <c r="V3434" i="1"/>
  <c r="V3466" i="1"/>
  <c r="V3498" i="1"/>
  <c r="V3530" i="1"/>
  <c r="V3562" i="1"/>
  <c r="V3594" i="1"/>
  <c r="V3626" i="1"/>
  <c r="V3658" i="1"/>
  <c r="V3690" i="1"/>
  <c r="V3722" i="1"/>
  <c r="V3762" i="1"/>
  <c r="V3794" i="1"/>
  <c r="V3826" i="1"/>
  <c r="V3858" i="1"/>
  <c r="V3890" i="1"/>
  <c r="V3922" i="1"/>
  <c r="V3954" i="1"/>
  <c r="V3986" i="1"/>
  <c r="V4018" i="1"/>
  <c r="V4050" i="1"/>
  <c r="V4082" i="1"/>
  <c r="V4114" i="1"/>
  <c r="V4146" i="1"/>
  <c r="V4178" i="1"/>
  <c r="V4210" i="1"/>
  <c r="V4250" i="1"/>
  <c r="V4282" i="1"/>
  <c r="V4314" i="1"/>
  <c r="V4346" i="1"/>
  <c r="V4378" i="1"/>
  <c r="V4410" i="1"/>
  <c r="V4442" i="1"/>
  <c r="V4490" i="1"/>
  <c r="V4522" i="1"/>
  <c r="V4554" i="1"/>
  <c r="V4586" i="1"/>
  <c r="V4618" i="1"/>
  <c r="V4650" i="1"/>
  <c r="V4682" i="1"/>
  <c r="V4722" i="1"/>
  <c r="V4754" i="1"/>
  <c r="V4794" i="1"/>
  <c r="V4826" i="1"/>
  <c r="V4858" i="1"/>
  <c r="V4890" i="1"/>
  <c r="V4922" i="1"/>
  <c r="V4954" i="1"/>
  <c r="V4986" i="1"/>
  <c r="V5026" i="1"/>
  <c r="V5058" i="1"/>
  <c r="V5090" i="1"/>
  <c r="V5122" i="1"/>
  <c r="V5154" i="1"/>
  <c r="V5186" i="1"/>
  <c r="V5218" i="1"/>
  <c r="V5250" i="1"/>
  <c r="V5282" i="1"/>
  <c r="V5314" i="1"/>
  <c r="V5346" i="1"/>
  <c r="V5378" i="1"/>
  <c r="V5426" i="1"/>
  <c r="V5458" i="1"/>
  <c r="V5490" i="1"/>
  <c r="V5522" i="1"/>
  <c r="V5554" i="1"/>
  <c r="V5586" i="1"/>
  <c r="V5618" i="1"/>
  <c r="V5650" i="1"/>
  <c r="V5682" i="1"/>
  <c r="V5714" i="1"/>
  <c r="V5746" i="1"/>
  <c r="V5778" i="1"/>
  <c r="V5810" i="1"/>
  <c r="V5850" i="1"/>
  <c r="V5882" i="1"/>
  <c r="V5914" i="1"/>
  <c r="V5946" i="1"/>
  <c r="V5978" i="1"/>
  <c r="V6010" i="1"/>
  <c r="V6042" i="1"/>
  <c r="V6074" i="1"/>
  <c r="V6106" i="1"/>
  <c r="V6138" i="1"/>
  <c r="V6170" i="1"/>
  <c r="V6202" i="1"/>
  <c r="V6234" i="1"/>
  <c r="V6274" i="1"/>
  <c r="V6306" i="1"/>
  <c r="V6338" i="1"/>
  <c r="V6370" i="1"/>
  <c r="V6402" i="1"/>
  <c r="V6434" i="1"/>
  <c r="V6466" i="1"/>
  <c r="V6498" i="1"/>
  <c r="V6530" i="1"/>
  <c r="V6562" i="1"/>
  <c r="V6602" i="1"/>
  <c r="V6634" i="1"/>
  <c r="V6666" i="1"/>
  <c r="V6698" i="1"/>
  <c r="V6730" i="1"/>
  <c r="V6762" i="1"/>
  <c r="V6794" i="1"/>
  <c r="V6826" i="1"/>
  <c r="V6858" i="1"/>
  <c r="V6898" i="1"/>
  <c r="V6938" i="1"/>
  <c r="V6970" i="1"/>
  <c r="V7010" i="1"/>
  <c r="V7042" i="1"/>
  <c r="V7074" i="1"/>
  <c r="V7106" i="1"/>
  <c r="V7138" i="1"/>
  <c r="V7178" i="1"/>
  <c r="V7210" i="1"/>
  <c r="V7242" i="1"/>
  <c r="V7274" i="1"/>
  <c r="V7314" i="1"/>
  <c r="V7346" i="1"/>
  <c r="V7394" i="1"/>
  <c r="V7426" i="1"/>
  <c r="V7466" i="1"/>
  <c r="V7498" i="1"/>
  <c r="V7530" i="1"/>
  <c r="V7562" i="1"/>
  <c r="V7594" i="1"/>
  <c r="V7626" i="1"/>
  <c r="V7658" i="1"/>
  <c r="V7690" i="1"/>
  <c r="V7722" i="1"/>
  <c r="V7754" i="1"/>
  <c r="V7786" i="1"/>
  <c r="V7818" i="1"/>
  <c r="V7850" i="1"/>
  <c r="V7882" i="1"/>
  <c r="V7914" i="1"/>
  <c r="V7946" i="1"/>
  <c r="V7978" i="1"/>
  <c r="V8010" i="1"/>
  <c r="V8042" i="1"/>
  <c r="V8074" i="1"/>
  <c r="V8106" i="1"/>
  <c r="V8138" i="1"/>
  <c r="V8170" i="1"/>
  <c r="V8202" i="1"/>
  <c r="V8234" i="1"/>
  <c r="V8266" i="1"/>
  <c r="V8298" i="1"/>
  <c r="V8330" i="1"/>
  <c r="V8362" i="1"/>
  <c r="V8394" i="1"/>
  <c r="V8426" i="1"/>
  <c r="V8458" i="1"/>
  <c r="V8490" i="1"/>
  <c r="V8522" i="1"/>
  <c r="V8554" i="1"/>
  <c r="V8586" i="1"/>
  <c r="V8618" i="1"/>
  <c r="V8650" i="1"/>
  <c r="V8682" i="1"/>
  <c r="V8714" i="1"/>
  <c r="V8746" i="1"/>
  <c r="V885" i="1"/>
  <c r="V1338" i="1"/>
  <c r="V1629" i="1"/>
  <c r="V1984" i="1"/>
  <c r="V2287" i="1"/>
  <c r="V2623" i="1"/>
  <c r="V2906" i="1"/>
  <c r="V3122" i="1"/>
  <c r="V3511" i="1"/>
  <c r="V3776" i="1"/>
  <c r="V4040" i="1"/>
  <c r="V4231" i="1"/>
  <c r="V4495" i="1"/>
  <c r="V4800" i="1"/>
  <c r="V5048" i="1"/>
  <c r="V5255" i="1"/>
  <c r="V5560" i="1"/>
  <c r="V5840" i="1"/>
  <c r="V6088" i="1"/>
  <c r="V6352" i="1"/>
  <c r="V6673" i="1"/>
  <c r="V6937" i="1"/>
  <c r="V7185" i="1"/>
  <c r="V7457" i="1"/>
  <c r="V7615" i="1"/>
  <c r="V7736" i="1"/>
  <c r="V7919" i="1"/>
  <c r="V8144" i="1"/>
  <c r="V8280" i="1"/>
  <c r="V8520" i="1"/>
  <c r="V8719" i="1"/>
  <c r="V67" i="1"/>
  <c r="V147" i="1"/>
  <c r="V219" i="1"/>
  <c r="V299" i="1"/>
  <c r="V395" i="1"/>
  <c r="V491" i="1"/>
  <c r="V603" i="1"/>
  <c r="V707" i="1"/>
  <c r="V779" i="1"/>
  <c r="V859" i="1"/>
  <c r="V963" i="1"/>
  <c r="V1059" i="1"/>
  <c r="V1139" i="1"/>
  <c r="V1227" i="1"/>
  <c r="V1355" i="1"/>
  <c r="V1475" i="1"/>
  <c r="V1563" i="1"/>
  <c r="V1675" i="1"/>
  <c r="V1835" i="1"/>
  <c r="V1915" i="1"/>
  <c r="V2011" i="1"/>
  <c r="V2091" i="1"/>
  <c r="V2211" i="1"/>
  <c r="V2355" i="1"/>
  <c r="V2459" i="1"/>
  <c r="V2563" i="1"/>
  <c r="V2691" i="1"/>
  <c r="V2835" i="1"/>
  <c r="V2923" i="1"/>
  <c r="V3003" i="1"/>
  <c r="V3107" i="1"/>
  <c r="V3243" i="1"/>
  <c r="V3339" i="1"/>
  <c r="V3443" i="1"/>
  <c r="V3571" i="1"/>
  <c r="V3707" i="1"/>
  <c r="V3835" i="1"/>
  <c r="V4027" i="1"/>
  <c r="V4163" i="1"/>
  <c r="V4291" i="1"/>
  <c r="V4531" i="1"/>
  <c r="V4675" i="1"/>
  <c r="V4867" i="1"/>
  <c r="V5043" i="1"/>
  <c r="V5187" i="1"/>
  <c r="V5379" i="1"/>
  <c r="V5635" i="1"/>
  <c r="V5811" i="1"/>
  <c r="V6075" i="1"/>
  <c r="V6339" i="1"/>
  <c r="V6587" i="1"/>
  <c r="V6843" i="1"/>
  <c r="V7099" i="1"/>
  <c r="V7355" i="1"/>
  <c r="V7667" i="1"/>
  <c r="V7995" i="1"/>
  <c r="V8499" i="1"/>
  <c r="V946" i="1"/>
  <c r="V1339" i="1"/>
  <c r="V1847" i="1"/>
  <c r="V2275" i="1"/>
  <c r="V2979" i="1"/>
  <c r="V3813" i="1"/>
  <c r="V4407" i="1"/>
  <c r="V4728" i="1"/>
  <c r="V5329" i="1"/>
  <c r="V5577" i="1"/>
  <c r="V5931" i="1"/>
  <c r="V6427" i="1"/>
  <c r="V6881" i="1"/>
  <c r="V7393" i="1"/>
  <c r="V8019" i="1"/>
  <c r="V8239" i="1"/>
  <c r="V8761" i="1"/>
  <c r="V132" i="1"/>
  <c r="V284" i="1"/>
  <c r="V524" i="1"/>
  <c r="V676" i="1"/>
  <c r="V844" i="1"/>
  <c r="V1132" i="1"/>
  <c r="V1308" i="1"/>
  <c r="V1500" i="1"/>
  <c r="V1644" i="1"/>
  <c r="V1956" i="1"/>
  <c r="V2164" i="1"/>
  <c r="V2364" i="1"/>
  <c r="V2596" i="1"/>
  <c r="V3060" i="1"/>
  <c r="V3324" i="1"/>
  <c r="V3604" i="1"/>
  <c r="V3964" i="1"/>
  <c r="V4364" i="1"/>
  <c r="V4940" i="1"/>
  <c r="V5436" i="1"/>
  <c r="V5772" i="1"/>
  <c r="V6404" i="1"/>
  <c r="V6852" i="1"/>
  <c r="V7484" i="1"/>
  <c r="V7932" i="1"/>
  <c r="V8188" i="1"/>
  <c r="V413" i="1"/>
  <c r="V1400" i="1"/>
  <c r="V1829" i="1"/>
  <c r="V2394" i="1"/>
  <c r="V3050" i="1"/>
  <c r="V3499" i="1"/>
  <c r="V4115" i="1"/>
  <c r="V4671" i="1"/>
  <c r="V5183" i="1"/>
  <c r="V5679" i="1"/>
  <c r="V6032" i="1"/>
  <c r="V6443" i="1"/>
  <c r="V6865" i="1"/>
  <c r="V7361" i="1"/>
  <c r="V7737" i="1"/>
  <c r="V8491" i="1"/>
  <c r="V372" i="1"/>
  <c r="V588" i="1"/>
  <c r="V820" i="1"/>
  <c r="V1180" i="1"/>
  <c r="V1380" i="1"/>
  <c r="V1788" i="1"/>
  <c r="V2036" i="1"/>
  <c r="V2492" i="1"/>
  <c r="V2836" i="1"/>
  <c r="V3084" i="1"/>
  <c r="V3412" i="1"/>
  <c r="V3732" i="1"/>
  <c r="V4036" i="1"/>
  <c r="V4356" i="1"/>
  <c r="V4732" i="1"/>
  <c r="V5316" i="1"/>
  <c r="V5756" i="1"/>
  <c r="V6140" i="1"/>
  <c r="V7036" i="1"/>
  <c r="V7372" i="1"/>
  <c r="V8316" i="1"/>
  <c r="V55" i="1"/>
  <c r="V1162" i="1"/>
  <c r="V1836" i="1"/>
  <c r="V2613" i="1"/>
  <c r="V3144" i="1"/>
  <c r="V4060" i="1"/>
  <c r="V4559" i="1"/>
  <c r="V5027" i="1"/>
  <c r="V5449" i="1"/>
  <c r="V6489" i="1"/>
  <c r="V6884" i="1"/>
  <c r="V7367" i="1"/>
  <c r="V7875" i="1"/>
  <c r="V8241" i="1"/>
  <c r="V8044" i="1"/>
  <c r="V8100" i="1"/>
  <c r="V8292" i="1"/>
  <c r="V8340" i="1"/>
  <c r="V8428" i="1"/>
  <c r="V8532" i="1"/>
  <c r="V8684" i="1"/>
  <c r="V1512" i="1"/>
  <c r="V2368" i="1"/>
  <c r="V3091" i="1"/>
  <c r="V4308" i="1"/>
  <c r="V5128" i="1"/>
  <c r="V5713" i="1"/>
  <c r="V6283" i="1"/>
  <c r="V7059" i="1"/>
  <c r="V7705" i="1"/>
  <c r="V8743" i="1"/>
  <c r="V140" i="1"/>
  <c r="V268" i="1"/>
  <c r="V412" i="1"/>
  <c r="V508" i="1"/>
  <c r="V596" i="1"/>
  <c r="V804" i="1"/>
  <c r="V876" i="1"/>
  <c r="V980" i="1"/>
  <c r="V1068" i="1"/>
  <c r="V1188" i="1"/>
  <c r="V1316" i="1"/>
  <c r="V1452" i="1"/>
  <c r="V1596" i="1"/>
  <c r="V1692" i="1"/>
  <c r="V1804" i="1"/>
  <c r="V1900" i="1"/>
  <c r="V2004" i="1"/>
  <c r="V2108" i="1"/>
  <c r="V2244" i="1"/>
  <c r="V2340" i="1"/>
  <c r="V2444" i="1"/>
  <c r="V2580" i="1"/>
  <c r="V2652" i="1"/>
  <c r="V2748" i="1"/>
  <c r="V2852" i="1"/>
  <c r="V3740" i="1"/>
  <c r="V3812" i="1"/>
  <c r="V3884" i="1"/>
  <c r="V4004" i="1"/>
  <c r="V4084" i="1"/>
  <c r="V4188" i="1"/>
  <c r="V4244" i="1"/>
  <c r="V4276" i="1"/>
  <c r="V3429" i="1"/>
  <c r="V3941" i="1"/>
  <c r="V5685" i="1"/>
  <c r="V22" i="1"/>
  <c r="V54" i="1"/>
  <c r="V150" i="1"/>
  <c r="V214" i="1"/>
  <c r="V246" i="1"/>
  <c r="V318" i="1"/>
  <c r="V382" i="1"/>
  <c r="V414" i="1"/>
  <c r="V526" i="1"/>
  <c r="V558" i="1"/>
  <c r="V654" i="1"/>
  <c r="V718" i="1"/>
  <c r="V750" i="1"/>
  <c r="V822" i="1"/>
  <c r="V886" i="1"/>
  <c r="V918" i="1"/>
  <c r="V990" i="1"/>
  <c r="V1054" i="1"/>
  <c r="V1086" i="1"/>
  <c r="V1150" i="1"/>
  <c r="V1230" i="1"/>
  <c r="V1366" i="1"/>
  <c r="V1398" i="1"/>
  <c r="V1494" i="1"/>
  <c r="V1558" i="1"/>
  <c r="V1590" i="1"/>
  <c r="V1662" i="1"/>
  <c r="V1734" i="1"/>
  <c r="V1870" i="1"/>
  <c r="V2022" i="1"/>
  <c r="V2094" i="1"/>
  <c r="V2158" i="1"/>
  <c r="V2190" i="1"/>
  <c r="V2254" i="1"/>
  <c r="V2350" i="1"/>
  <c r="V2382" i="1"/>
  <c r="V2542" i="1"/>
  <c r="V2710" i="1"/>
  <c r="V2742" i="1"/>
  <c r="V2886" i="1"/>
  <c r="V2926" i="1"/>
  <c r="V2958" i="1"/>
  <c r="V2998" i="1"/>
  <c r="V3030" i="1"/>
  <c r="V3062" i="1"/>
  <c r="V3094" i="1"/>
  <c r="V3134" i="1"/>
  <c r="V3166" i="1"/>
  <c r="V3198" i="1"/>
  <c r="V3238" i="1"/>
  <c r="V3270" i="1"/>
  <c r="V3302" i="1"/>
  <c r="V3334" i="1"/>
  <c r="V3366" i="1"/>
  <c r="V3406" i="1"/>
  <c r="V3438" i="1"/>
  <c r="V3470" i="1"/>
  <c r="V3502" i="1"/>
  <c r="V3542" i="1"/>
  <c r="V3574" i="1"/>
  <c r="V3606" i="1"/>
  <c r="V3638" i="1"/>
  <c r="V3670" i="1"/>
  <c r="V3710" i="1"/>
  <c r="V3742" i="1"/>
  <c r="V3782" i="1"/>
  <c r="V3814" i="1"/>
  <c r="V3854" i="1"/>
  <c r="V3886" i="1"/>
  <c r="V3926" i="1"/>
  <c r="V3958" i="1"/>
  <c r="V3990" i="1"/>
  <c r="V4022" i="1"/>
  <c r="V4054" i="1"/>
  <c r="V4086" i="1"/>
  <c r="V4118" i="1"/>
  <c r="V4150" i="1"/>
  <c r="V4182" i="1"/>
  <c r="V4230" i="1"/>
  <c r="V4262" i="1"/>
  <c r="V4294" i="1"/>
  <c r="V4326" i="1"/>
  <c r="V4358" i="1"/>
  <c r="V4390" i="1"/>
  <c r="V4422" i="1"/>
  <c r="V4462" i="1"/>
  <c r="V4518" i="1"/>
  <c r="V4550" i="1"/>
  <c r="V4582" i="1"/>
  <c r="V4614" i="1"/>
  <c r="V4646" i="1"/>
  <c r="V4678" i="1"/>
  <c r="V4710" i="1"/>
  <c r="V4758" i="1"/>
  <c r="V4790" i="1"/>
  <c r="V4822" i="1"/>
  <c r="V4854" i="1"/>
  <c r="V4886" i="1"/>
  <c r="V4918" i="1"/>
  <c r="V4950" i="1"/>
  <c r="V5006" i="1"/>
  <c r="V5038" i="1"/>
  <c r="V5070" i="1"/>
  <c r="V5102" i="1"/>
  <c r="V5142" i="1"/>
  <c r="V5174" i="1"/>
  <c r="V5206" i="1"/>
  <c r="V5254" i="1"/>
  <c r="V5286" i="1"/>
  <c r="V5318" i="1"/>
  <c r="V5350" i="1"/>
  <c r="V5382" i="1"/>
  <c r="V5414" i="1"/>
  <c r="V5446" i="1"/>
  <c r="V5486" i="1"/>
  <c r="V5534" i="1"/>
  <c r="V5566" i="1"/>
  <c r="V5598" i="1"/>
  <c r="V5630" i="1"/>
  <c r="V5662" i="1"/>
  <c r="V5694" i="1"/>
  <c r="V5726" i="1"/>
  <c r="V5774" i="1"/>
  <c r="V5806" i="1"/>
  <c r="V5838" i="1"/>
  <c r="V5870" i="1"/>
  <c r="V5902" i="1"/>
  <c r="V5934" i="1"/>
  <c r="V5966" i="1"/>
  <c r="V6014" i="1"/>
  <c r="V6054" i="1"/>
  <c r="V6086" i="1"/>
  <c r="V6118" i="1"/>
  <c r="V6150" i="1"/>
  <c r="V6182" i="1"/>
  <c r="V6214" i="1"/>
  <c r="V6246" i="1"/>
  <c r="V6294" i="1"/>
  <c r="V6326" i="1"/>
  <c r="V6358" i="1"/>
  <c r="V6390" i="1"/>
  <c r="V6422" i="1"/>
  <c r="V6454" i="1"/>
  <c r="V6486" i="1"/>
  <c r="V6542" i="1"/>
  <c r="V6574" i="1"/>
  <c r="V6606" i="1"/>
  <c r="V6638" i="1"/>
  <c r="V6670" i="1"/>
  <c r="V6702" i="1"/>
  <c r="V6734" i="1"/>
  <c r="V6774" i="1"/>
  <c r="V6822" i="1"/>
  <c r="V6854" i="1"/>
  <c r="V6886" i="1"/>
  <c r="V6918" i="1"/>
  <c r="V6950" i="1"/>
  <c r="V6982" i="1"/>
  <c r="V7022" i="1"/>
  <c r="V7070" i="1"/>
  <c r="V7102" i="1"/>
  <c r="V7134" i="1"/>
  <c r="V7174" i="1"/>
  <c r="V7206" i="1"/>
  <c r="V7238" i="1"/>
  <c r="V7270" i="1"/>
  <c r="V7318" i="1"/>
  <c r="V7350" i="1"/>
  <c r="V7382" i="1"/>
  <c r="V7414" i="1"/>
  <c r="V7446" i="1"/>
  <c r="V7478" i="1"/>
  <c r="V7518" i="1"/>
  <c r="V7558" i="1"/>
  <c r="V7598" i="1"/>
  <c r="V7638" i="1"/>
  <c r="V7670" i="1"/>
  <c r="V7702" i="1"/>
  <c r="V7734" i="1"/>
  <c r="V7774" i="1"/>
  <c r="V7814" i="1"/>
  <c r="V7854" i="1"/>
  <c r="V7886" i="1"/>
  <c r="V7918" i="1"/>
  <c r="V7950" i="1"/>
  <c r="V7982" i="1"/>
  <c r="V8022" i="1"/>
  <c r="V8062" i="1"/>
  <c r="V8102" i="1"/>
  <c r="V8134" i="1"/>
  <c r="V8174" i="1"/>
  <c r="V8214" i="1"/>
  <c r="V8246" i="1"/>
  <c r="V8278" i="1"/>
  <c r="V8318" i="1"/>
  <c r="V8358" i="1"/>
  <c r="V8390" i="1"/>
  <c r="V8422" i="1"/>
  <c r="V8462" i="1"/>
  <c r="V8494" i="1"/>
  <c r="V8526" i="1"/>
  <c r="V8574" i="1"/>
  <c r="V8606" i="1"/>
  <c r="V8638" i="1"/>
  <c r="V8678" i="1"/>
  <c r="V8718" i="1"/>
  <c r="V8750" i="1"/>
  <c r="V5060" i="1"/>
  <c r="V3860" i="1"/>
  <c r="V7940" i="1"/>
  <c r="V3428" i="1"/>
  <c r="V3885" i="1"/>
  <c r="V3908" i="1"/>
  <c r="V4412" i="1"/>
  <c r="V4413" i="1"/>
  <c r="V7436" i="1"/>
  <c r="V7604" i="1"/>
  <c r="V7892" i="1"/>
  <c r="V7964" i="1"/>
  <c r="V4532" i="1"/>
  <c r="V4916" i="1"/>
  <c r="V5108" i="1"/>
  <c r="V5924" i="1"/>
  <c r="V6044" i="1"/>
  <c r="V6188" i="1"/>
  <c r="V6380" i="1"/>
  <c r="V6628" i="1"/>
  <c r="V6740" i="1"/>
  <c r="V6772" i="1"/>
  <c r="V6828" i="1"/>
  <c r="V6932" i="1"/>
  <c r="V7004" i="1"/>
  <c r="V7060" i="1"/>
  <c r="V7092" i="1"/>
  <c r="V7196" i="1"/>
  <c r="V7268" i="1"/>
  <c r="V7324" i="1"/>
  <c r="V127" i="1"/>
  <c r="V1028" i="1"/>
  <c r="V2059" i="1"/>
  <c r="V2591" i="1"/>
  <c r="V3465" i="1"/>
  <c r="V3977" i="1"/>
  <c r="V5055" i="1"/>
  <c r="V5392" i="1"/>
  <c r="V6124" i="1"/>
  <c r="V6680" i="1"/>
  <c r="V7424" i="1"/>
  <c r="V7852" i="1"/>
  <c r="V8409" i="1"/>
  <c r="V4261" i="1"/>
  <c r="V4317" i="1"/>
  <c r="V4349" i="1"/>
  <c r="V4453" i="1"/>
  <c r="V4509" i="1"/>
  <c r="V4541" i="1"/>
  <c r="V4597" i="1"/>
  <c r="V4629" i="1"/>
  <c r="V4677" i="1"/>
  <c r="V4709" i="1"/>
  <c r="V4741" i="1"/>
  <c r="V4773" i="1"/>
  <c r="V4805" i="1"/>
  <c r="V4837" i="1"/>
  <c r="V4869" i="1"/>
  <c r="V4917" i="1"/>
  <c r="V4957" i="1"/>
  <c r="V4989" i="1"/>
  <c r="V5021" i="1"/>
  <c r="V5053" i="1"/>
  <c r="V5085" i="1"/>
  <c r="V5117" i="1"/>
  <c r="V5149" i="1"/>
  <c r="V5197" i="1"/>
  <c r="V5229" i="1"/>
  <c r="V5261" i="1"/>
  <c r="V5293" i="1"/>
  <c r="V5325" i="1"/>
  <c r="V5357" i="1"/>
  <c r="V5389" i="1"/>
  <c r="V5445" i="1"/>
  <c r="V5477" i="1"/>
  <c r="V5509" i="1"/>
  <c r="V5541" i="1"/>
  <c r="V5573" i="1"/>
  <c r="V5605" i="1"/>
  <c r="V5637" i="1"/>
  <c r="V5677" i="1"/>
  <c r="V5717" i="1"/>
  <c r="V5749" i="1"/>
  <c r="V5781" i="1"/>
  <c r="V5813" i="1"/>
  <c r="V5845" i="1"/>
  <c r="V5877" i="1"/>
  <c r="V5909" i="1"/>
  <c r="V5965" i="1"/>
  <c r="V5997" i="1"/>
  <c r="V6029" i="1"/>
  <c r="V6061" i="1"/>
  <c r="V6093" i="1"/>
  <c r="V6125" i="1"/>
  <c r="V6157" i="1"/>
  <c r="V6205" i="1"/>
  <c r="V6237" i="1"/>
  <c r="V6269" i="1"/>
  <c r="V6301" i="1"/>
  <c r="V6333" i="1"/>
  <c r="V6365" i="1"/>
  <c r="V6397" i="1"/>
  <c r="V6437" i="1"/>
  <c r="V6485" i="1"/>
  <c r="V6549" i="1"/>
  <c r="V6581" i="1"/>
  <c r="V6613" i="1"/>
  <c r="V6645" i="1"/>
  <c r="V6677" i="1"/>
  <c r="V6725" i="1"/>
  <c r="V6757" i="1"/>
  <c r="V6789" i="1"/>
  <c r="V6821" i="1"/>
  <c r="V6853" i="1"/>
  <c r="V6885" i="1"/>
  <c r="V6917" i="1"/>
  <c r="V6965" i="1"/>
  <c r="V7005" i="1"/>
  <c r="V7037" i="1"/>
  <c r="V7069" i="1"/>
  <c r="V7101" i="1"/>
  <c r="V7133" i="1"/>
  <c r="V7165" i="1"/>
  <c r="V7197" i="1"/>
  <c r="V7245" i="1"/>
  <c r="V7277" i="1"/>
  <c r="V7309" i="1"/>
  <c r="V7341" i="1"/>
  <c r="V7389" i="1"/>
  <c r="V7421" i="1"/>
  <c r="V7453" i="1"/>
  <c r="V7493" i="1"/>
  <c r="V7533" i="1"/>
  <c r="V7565" i="1"/>
  <c r="V7597" i="1"/>
  <c r="V7629" i="1"/>
  <c r="V7661" i="1"/>
  <c r="V7701" i="1"/>
  <c r="V7741" i="1"/>
  <c r="V7781" i="1"/>
  <c r="V7813" i="1"/>
  <c r="V7845" i="1"/>
  <c r="V7877" i="1"/>
  <c r="V7909" i="1"/>
  <c r="V7949" i="1"/>
  <c r="V7989" i="1"/>
  <c r="V8029" i="1"/>
  <c r="V8061" i="1"/>
  <c r="V8093" i="1"/>
  <c r="V8133" i="1"/>
  <c r="V8165" i="1"/>
  <c r="V8197" i="1"/>
  <c r="V8237" i="1"/>
  <c r="V8277" i="1"/>
  <c r="V8309" i="1"/>
  <c r="V8341" i="1"/>
  <c r="V8381" i="1"/>
  <c r="V8413" i="1"/>
  <c r="V8445" i="1"/>
  <c r="V8485" i="1"/>
  <c r="V8525" i="1"/>
  <c r="V8557" i="1"/>
  <c r="V8589" i="1"/>
  <c r="V8637" i="1"/>
  <c r="V8669" i="1"/>
  <c r="V8701" i="1"/>
  <c r="V8741" i="1"/>
  <c r="V1220" i="1"/>
  <c r="V2349" i="1"/>
  <c r="V535" i="1"/>
  <c r="V1711" i="1"/>
  <c r="V2263" i="1"/>
  <c r="V2599" i="1"/>
  <c r="V2935" i="1"/>
  <c r="V3847" i="1"/>
  <c r="V4207" i="1"/>
  <c r="V4399" i="1"/>
  <c r="V5119" i="1"/>
  <c r="V5743" i="1"/>
  <c r="V5935" i="1"/>
  <c r="V6463" i="1"/>
  <c r="V6583" i="1"/>
  <c r="V7375" i="1"/>
  <c r="V7783" i="1"/>
  <c r="V7879" i="1"/>
  <c r="V7975" i="1"/>
  <c r="V8287" i="1"/>
  <c r="V3404" i="1"/>
  <c r="V4028" i="1"/>
  <c r="V7556" i="1"/>
  <c r="V863" i="1"/>
  <c r="V1472" i="1"/>
  <c r="V1933" i="1"/>
  <c r="V2485" i="1"/>
  <c r="V3208" i="1"/>
  <c r="V3849" i="1"/>
  <c r="V4216" i="1"/>
  <c r="V4744" i="1"/>
  <c r="V5240" i="1"/>
  <c r="V5752" i="1"/>
  <c r="V6207" i="1"/>
  <c r="V6528" i="1"/>
  <c r="V6939" i="1"/>
  <c r="V7433" i="1"/>
  <c r="V8135" i="1"/>
  <c r="V8584" i="1"/>
  <c r="V92" i="1"/>
  <c r="V420" i="1"/>
  <c r="V684" i="1"/>
  <c r="V948" i="1"/>
  <c r="V1228" i="1"/>
  <c r="V1436" i="1"/>
  <c r="V1812" i="1"/>
  <c r="V2084" i="1"/>
  <c r="V2548" i="1"/>
  <c r="V2908" i="1"/>
  <c r="V3148" i="1"/>
  <c r="V3476" i="1"/>
  <c r="V3788" i="1"/>
  <c r="V4108" i="1"/>
  <c r="V4484" i="1"/>
  <c r="V5068" i="1"/>
  <c r="V5500" i="1"/>
  <c r="V5948" i="1"/>
  <c r="V6412" i="1"/>
  <c r="V7108" i="1"/>
  <c r="V7428" i="1"/>
  <c r="V8700" i="1"/>
  <c r="V8300" i="1"/>
  <c r="V1196" i="1"/>
  <c r="V1700" i="1"/>
  <c r="V2372" i="1"/>
  <c r="V2588" i="1"/>
  <c r="V2684" i="1"/>
  <c r="V3932" i="1"/>
  <c r="V4196" i="1"/>
  <c r="V701" i="1"/>
  <c r="V1493" i="1"/>
  <c r="V2540" i="1"/>
  <c r="V3501" i="1"/>
  <c r="V4013" i="1"/>
  <c r="V4397" i="1"/>
  <c r="V5876" i="1"/>
  <c r="V6607" i="1"/>
  <c r="V6941" i="1"/>
  <c r="V8071" i="1"/>
  <c r="V30" i="1"/>
  <c r="V190" i="1"/>
  <c r="V222" i="1"/>
  <c r="V358" i="1"/>
  <c r="V390" i="1"/>
  <c r="V502" i="1"/>
  <c r="V534" i="1"/>
  <c r="V694" i="1"/>
  <c r="V726" i="1"/>
  <c r="V862" i="1"/>
  <c r="V894" i="1"/>
  <c r="V1030" i="1"/>
  <c r="V1062" i="1"/>
  <c r="V1158" i="1"/>
  <c r="V1206" i="1"/>
  <c r="V1342" i="1"/>
  <c r="V1374" i="1"/>
  <c r="V1534" i="1"/>
  <c r="V1566" i="1"/>
  <c r="V1702" i="1"/>
  <c r="V1846" i="1"/>
  <c r="V1878" i="1"/>
  <c r="V1918" i="1"/>
  <c r="V1990" i="1"/>
  <c r="V2062" i="1"/>
  <c r="V2166" i="1"/>
  <c r="V2230" i="1"/>
  <c r="V2262" i="1"/>
  <c r="V2326" i="1"/>
  <c r="V2358" i="1"/>
  <c r="V2422" i="1"/>
  <c r="V2518" i="1"/>
  <c r="V2550" i="1"/>
  <c r="V2590" i="1"/>
  <c r="V2686" i="1"/>
  <c r="V2718" i="1"/>
  <c r="V2854" i="1"/>
  <c r="V2902" i="1"/>
  <c r="V2934" i="1"/>
  <c r="V3006" i="1"/>
  <c r="V3070" i="1"/>
  <c r="V3102" i="1"/>
  <c r="V3174" i="1"/>
  <c r="V3246" i="1"/>
  <c r="V3342" i="1"/>
  <c r="V3414" i="1"/>
  <c r="V3510" i="1"/>
  <c r="V3550" i="1"/>
  <c r="V3582" i="1"/>
  <c r="V3678" i="1"/>
  <c r="V3718" i="1"/>
  <c r="V3750" i="1"/>
  <c r="V3862" i="1"/>
  <c r="V3894" i="1"/>
  <c r="V3934" i="1"/>
  <c r="V4030" i="1"/>
  <c r="V4062" i="1"/>
  <c r="V4270" i="1"/>
  <c r="V4366" i="1"/>
  <c r="V4398" i="1"/>
  <c r="V4558" i="1"/>
  <c r="V4590" i="1"/>
  <c r="V4686" i="1"/>
  <c r="V4726" i="1"/>
  <c r="V4894" i="1"/>
  <c r="V4926" i="1"/>
  <c r="V5014" i="1"/>
  <c r="V5046" i="1"/>
  <c r="V5110" i="1"/>
  <c r="V5182" i="1"/>
  <c r="V5214" i="1"/>
  <c r="V5262" i="1"/>
  <c r="V5358" i="1"/>
  <c r="V5422" i="1"/>
  <c r="V5454" i="1"/>
  <c r="V5542" i="1"/>
  <c r="V5574" i="1"/>
  <c r="V5734" i="1"/>
  <c r="V5782" i="1"/>
  <c r="V5878" i="1"/>
  <c r="V5910" i="1"/>
  <c r="V6030" i="1"/>
  <c r="V6094" i="1"/>
  <c r="V6126" i="1"/>
  <c r="V6190" i="1"/>
  <c r="V6222" i="1"/>
  <c r="V6262" i="1"/>
  <c r="V6366" i="1"/>
  <c r="V6430" i="1"/>
  <c r="V6462" i="1"/>
  <c r="V6550" i="1"/>
  <c r="V6582" i="1"/>
  <c r="V6742" i="1"/>
  <c r="V6790" i="1"/>
  <c r="V6862" i="1"/>
  <c r="V6894" i="1"/>
  <c r="V6958" i="1"/>
  <c r="V7038" i="1"/>
  <c r="V7078" i="1"/>
  <c r="V7110" i="1"/>
  <c r="V7246" i="1"/>
  <c r="V7422" i="1"/>
  <c r="V7566" i="1"/>
  <c r="V7614" i="1"/>
  <c r="V7710" i="1"/>
  <c r="V7750" i="1"/>
  <c r="V7782" i="1"/>
  <c r="V7894" i="1"/>
  <c r="V7926" i="1"/>
  <c r="V8070" i="1"/>
  <c r="V8110" i="1"/>
  <c r="V8142" i="1"/>
  <c r="V8254" i="1"/>
  <c r="V8286" i="1"/>
  <c r="V8398" i="1"/>
  <c r="V8470" i="1"/>
  <c r="V8542" i="1"/>
  <c r="V8614" i="1"/>
  <c r="V8646" i="1"/>
  <c r="V8758" i="1"/>
  <c r="V1388" i="1"/>
  <c r="V7087" i="1"/>
  <c r="V703" i="1"/>
  <c r="V1327" i="1"/>
  <c r="V1735" i="1"/>
  <c r="V2527" i="1"/>
  <c r="V2671" i="1"/>
  <c r="V2863" i="1"/>
  <c r="V3775" i="1"/>
  <c r="V3895" i="1"/>
  <c r="V4111" i="1"/>
  <c r="V4735" i="1"/>
  <c r="V4927" i="1"/>
  <c r="V5047" i="1"/>
  <c r="V6391" i="1"/>
  <c r="V6799" i="1"/>
  <c r="V7111" i="1"/>
  <c r="V7735" i="1"/>
  <c r="V7927" i="1"/>
  <c r="V8047" i="1"/>
  <c r="V8143" i="1"/>
  <c r="V8431" i="1"/>
  <c r="V3380" i="1"/>
  <c r="V8564" i="1"/>
  <c r="V4893" i="1"/>
  <c r="V6957" i="1"/>
  <c r="V7461" i="1"/>
  <c r="V8117" i="1"/>
  <c r="V8597" i="1"/>
  <c r="V2862" i="1"/>
  <c r="V3214" i="1"/>
  <c r="V3838" i="1"/>
  <c r="V4734" i="1"/>
  <c r="V5230" i="1"/>
  <c r="V7278" i="1"/>
  <c r="V7582" i="1"/>
  <c r="V7437" i="1"/>
  <c r="V7581" i="1"/>
  <c r="V7613" i="1"/>
  <c r="V7725" i="1"/>
  <c r="V7757" i="1"/>
  <c r="V7797" i="1"/>
  <c r="V7893" i="1"/>
  <c r="V7965" i="1"/>
  <c r="V8045" i="1"/>
  <c r="V8109" i="1"/>
  <c r="V8213" i="1"/>
  <c r="V8261" i="1"/>
  <c r="V8397" i="1"/>
  <c r="V8429" i="1"/>
  <c r="V8469" i="1"/>
  <c r="V8541" i="1"/>
  <c r="V8573" i="1"/>
  <c r="V8613" i="1"/>
  <c r="V8717" i="1"/>
  <c r="V8757" i="1"/>
  <c r="V1087" i="1"/>
  <c r="V2717" i="1"/>
  <c r="V5949" i="1"/>
  <c r="V8253" i="1"/>
  <c r="V70" i="1"/>
  <c r="V166" i="1"/>
  <c r="V198" i="1"/>
  <c r="V334" i="1"/>
  <c r="V366" i="1"/>
  <c r="V478" i="1"/>
  <c r="V510" i="1"/>
  <c r="V574" i="1"/>
  <c r="V670" i="1"/>
  <c r="V702" i="1"/>
  <c r="V838" i="1"/>
  <c r="V870" i="1"/>
  <c r="V1006" i="1"/>
  <c r="V1038" i="1"/>
  <c r="V1246" i="1"/>
  <c r="V1350" i="1"/>
  <c r="V1414" i="1"/>
  <c r="V1510" i="1"/>
  <c r="V1542" i="1"/>
  <c r="V1678" i="1"/>
  <c r="V1750" i="1"/>
  <c r="V1822" i="1"/>
  <c r="V1854" i="1"/>
  <c r="V1926" i="1"/>
  <c r="V1998" i="1"/>
  <c r="V2038" i="1"/>
  <c r="V2070" i="1"/>
  <c r="V2206" i="1"/>
  <c r="V2238" i="1"/>
  <c r="V2334" i="1"/>
  <c r="V2398" i="1"/>
  <c r="V2430" i="1"/>
  <c r="V2494" i="1"/>
  <c r="V2526" i="1"/>
  <c r="V2566" i="1"/>
  <c r="V2598" i="1"/>
  <c r="V2662" i="1"/>
  <c r="V2694" i="1"/>
  <c r="V2758" i="1"/>
  <c r="V2830" i="1"/>
  <c r="V2910" i="1"/>
  <c r="V3046" i="1"/>
  <c r="V3078" i="1"/>
  <c r="V3222" i="1"/>
  <c r="V3382" i="1"/>
  <c r="V3558" i="1"/>
  <c r="V3726" i="1"/>
  <c r="V3870" i="1"/>
  <c r="V3942" i="1"/>
  <c r="V4006" i="1"/>
  <c r="V4038" i="1"/>
  <c r="V4102" i="1"/>
  <c r="V4198" i="1"/>
  <c r="V4246" i="1"/>
  <c r="V4278" i="1"/>
  <c r="V4342" i="1"/>
  <c r="V4374" i="1"/>
  <c r="V4438" i="1"/>
  <c r="V4534" i="1"/>
  <c r="V4566" i="1"/>
  <c r="V4774" i="1"/>
  <c r="V4870" i="1"/>
  <c r="V4902" i="1"/>
  <c r="V5022" i="1"/>
  <c r="V5086" i="1"/>
  <c r="V5118" i="1"/>
  <c r="V5190" i="1"/>
  <c r="V5398" i="1"/>
  <c r="V5430" i="1"/>
  <c r="V5518" i="1"/>
  <c r="V5550" i="1"/>
  <c r="V5614" i="1"/>
  <c r="V5710" i="1"/>
  <c r="V5790" i="1"/>
  <c r="V5854" i="1"/>
  <c r="V5886" i="1"/>
  <c r="V5950" i="1"/>
  <c r="V6070" i="1"/>
  <c r="V6102" i="1"/>
  <c r="V6198" i="1"/>
  <c r="V6406" i="1"/>
  <c r="V6438" i="1"/>
  <c r="V6558" i="1"/>
  <c r="V6590" i="1"/>
  <c r="V6622" i="1"/>
  <c r="V6654" i="1"/>
  <c r="V6686" i="1"/>
  <c r="V6718" i="1"/>
  <c r="V6750" i="1"/>
  <c r="V6798" i="1"/>
  <c r="V6838" i="1"/>
  <c r="V6870" i="1"/>
  <c r="V6902" i="1"/>
  <c r="V6934" i="1"/>
  <c r="V6966" i="1"/>
  <c r="V6998" i="1"/>
  <c r="V7054" i="1"/>
  <c r="V7086" i="1"/>
  <c r="V7118" i="1"/>
  <c r="V7150" i="1"/>
  <c r="V7190" i="1"/>
  <c r="V7222" i="1"/>
  <c r="V7254" i="1"/>
  <c r="V7302" i="1"/>
  <c r="V7334" i="1"/>
  <c r="V7366" i="1"/>
  <c r="V7398" i="1"/>
  <c r="V7430" i="1"/>
  <c r="V7462" i="1"/>
  <c r="V7502" i="1"/>
  <c r="V7542" i="1"/>
  <c r="V7574" i="1"/>
  <c r="V7622" i="1"/>
  <c r="V7654" i="1"/>
  <c r="V7686" i="1"/>
  <c r="V7718" i="1"/>
  <c r="V7758" i="1"/>
  <c r="V7798" i="1"/>
  <c r="V7830" i="1"/>
  <c r="V7870" i="1"/>
  <c r="V7902" i="1"/>
  <c r="V7934" i="1"/>
  <c r="V7966" i="1"/>
  <c r="V8006" i="1"/>
  <c r="V8038" i="1"/>
  <c r="V8078" i="1"/>
  <c r="V8118" i="1"/>
  <c r="V8150" i="1"/>
  <c r="V8198" i="1"/>
  <c r="V8230" i="1"/>
  <c r="V8262" i="1"/>
  <c r="V8302" i="1"/>
  <c r="V8342" i="1"/>
  <c r="V8374" i="1"/>
  <c r="V8406" i="1"/>
  <c r="V8446" i="1"/>
  <c r="V8478" i="1"/>
  <c r="V8510" i="1"/>
  <c r="V8550" i="1"/>
  <c r="V8590" i="1"/>
  <c r="V8622" i="1"/>
  <c r="V8654" i="1"/>
  <c r="V8694" i="1"/>
  <c r="V8734" i="1"/>
  <c r="V8766" i="1"/>
  <c r="V8132" i="1"/>
  <c r="V1015" i="1"/>
  <c r="V1183" i="1"/>
  <c r="V1351" i="1"/>
  <c r="V2047" i="1"/>
  <c r="V3079" i="1"/>
  <c r="V3703" i="1"/>
  <c r="V4039" i="1"/>
  <c r="V4855" i="1"/>
  <c r="V5263" i="1"/>
  <c r="V5455" i="1"/>
  <c r="V5575" i="1"/>
  <c r="V6199" i="1"/>
  <c r="V6727" i="1"/>
  <c r="V6919" i="1"/>
  <c r="V7807" i="1"/>
  <c r="V8383" i="1"/>
  <c r="V8455" i="1"/>
  <c r="V669" i="1"/>
  <c r="V6356" i="1"/>
  <c r="V8204" i="1"/>
  <c r="V5405" i="1"/>
  <c r="V6461" i="1"/>
  <c r="V7925" i="1"/>
  <c r="V1182" i="1"/>
  <c r="V1710" i="1"/>
  <c r="V3910" i="1"/>
  <c r="V5742" i="1"/>
  <c r="V6022" i="1"/>
  <c r="V7294" i="1"/>
  <c r="V8046" i="1"/>
  <c r="V8294" i="1"/>
  <c r="V8566" i="1"/>
  <c r="V2756" i="1"/>
  <c r="V1207" i="1"/>
  <c r="V1375" i="1"/>
  <c r="V1567" i="1"/>
  <c r="V3007" i="1"/>
  <c r="V3271" i="1"/>
  <c r="V3919" i="1"/>
  <c r="V4591" i="1"/>
  <c r="V4783" i="1"/>
  <c r="V5191" i="1"/>
  <c r="V5383" i="1"/>
  <c r="V6127" i="1"/>
  <c r="V6535" i="1"/>
  <c r="V7279" i="1"/>
  <c r="V7759" i="1"/>
  <c r="V7951" i="1"/>
  <c r="V8623" i="1"/>
  <c r="V8767" i="1"/>
  <c r="V8396" i="1"/>
  <c r="V4925" i="1"/>
  <c r="V5421" i="1"/>
  <c r="V6197" i="1"/>
  <c r="V6693" i="1"/>
  <c r="V7205" i="1"/>
  <c r="V7973" i="1"/>
  <c r="V8733" i="1"/>
  <c r="V1198" i="1"/>
  <c r="V1902" i="1"/>
  <c r="V3694" i="1"/>
  <c r="V4206" i="1"/>
  <c r="V5758" i="1"/>
  <c r="V6534" i="1"/>
  <c r="V7030" i="1"/>
  <c r="V8094" i="1"/>
  <c r="V909" i="1"/>
  <c r="V3341" i="1"/>
  <c r="V8108" i="1"/>
  <c r="V8228" i="1"/>
  <c r="V8540" i="1"/>
  <c r="V8708" i="1"/>
  <c r="V6429" i="1"/>
  <c r="V7221" i="1"/>
  <c r="V8765" i="1"/>
  <c r="V1326" i="1"/>
  <c r="V3766" i="1"/>
  <c r="V4222" i="1"/>
  <c r="V6270" i="1"/>
  <c r="V6766" i="1"/>
  <c r="V7534" i="1"/>
  <c r="V8158" i="1"/>
  <c r="V8430" i="1"/>
  <c r="V8702" i="1"/>
  <c r="H7" i="1"/>
  <c r="M7" i="1"/>
  <c r="N9" i="1"/>
  <c r="T8" i="1" l="1"/>
  <c r="U8" i="1"/>
  <c r="S8" i="1"/>
  <c r="V9" i="1"/>
  <c r="J8" i="1"/>
  <c r="R8" i="1"/>
  <c r="K8" i="1"/>
  <c r="L8" i="1"/>
  <c r="I8" i="1"/>
  <c r="C12" i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</calcChain>
</file>

<file path=xl/comments1.xml><?xml version="1.0" encoding="utf-8"?>
<comments xmlns="http://schemas.openxmlformats.org/spreadsheetml/2006/main">
  <authors>
    <author>sevillaespurotango@gmail.com</author>
  </authors>
  <commentList>
    <comment ref="E10" authorId="0" shapeId="0">
      <text>
        <r>
          <rPr>
            <b/>
            <sz val="9"/>
            <color indexed="81"/>
            <rFont val="Tahoma"/>
            <charset val="1"/>
          </rPr>
          <t>Código del nombre del periodo tarifario que se ha indicado en la pestaña "tarifas"</t>
        </r>
      </text>
    </comment>
    <comment ref="F10" authorId="0" shapeId="0">
      <text>
        <r>
          <rPr>
            <sz val="9"/>
            <color indexed="81"/>
            <rFont val="Tahoma"/>
            <charset val="1"/>
          </rPr>
          <t xml:space="preserve">Código correspondiente al tipo de franja horaria (punta, llano, etc.)
</t>
        </r>
      </text>
    </comment>
  </commentList>
</comments>
</file>

<file path=xl/sharedStrings.xml><?xml version="1.0" encoding="utf-8"?>
<sst xmlns="http://schemas.openxmlformats.org/spreadsheetml/2006/main" count="108" uniqueCount="56">
  <si>
    <t>Consumo real (kWh)</t>
  </si>
  <si>
    <t>Potência contratada</t>
  </si>
  <si>
    <t>kW</t>
  </si>
  <si>
    <t>Potência FV Instalada</t>
  </si>
  <si>
    <t>PeriodoH</t>
  </si>
  <si>
    <t>???</t>
  </si>
  <si>
    <t>Energia ativa</t>
  </si>
  <si>
    <t>€/kWh</t>
  </si>
  <si>
    <t>€/kW por dia</t>
  </si>
  <si>
    <t>Total (kWh)</t>
  </si>
  <si>
    <t>Total (€)</t>
  </si>
  <si>
    <t>Autoconsumo (kWh)</t>
  </si>
  <si>
    <t>Factura antes (€)</t>
  </si>
  <si>
    <t>Tarifa de acesso pontas (€/kWh)</t>
  </si>
  <si>
    <t>dia</t>
  </si>
  <si>
    <t>100kW</t>
  </si>
  <si>
    <t>ANTES</t>
  </si>
  <si>
    <t>DEPOIS</t>
  </si>
  <si>
    <t>COD1</t>
  </si>
  <si>
    <t>COD2</t>
  </si>
  <si>
    <t>COD3</t>
  </si>
  <si>
    <t>COD4</t>
  </si>
  <si>
    <t>COD5</t>
  </si>
  <si>
    <t>COD6</t>
  </si>
  <si>
    <t>COD7</t>
  </si>
  <si>
    <t>COD8</t>
  </si>
  <si>
    <t>otro</t>
  </si>
  <si>
    <t>Peaje acceso</t>
  </si>
  <si>
    <t>P1</t>
  </si>
  <si>
    <t>P2</t>
  </si>
  <si>
    <t>MAX('ruta\[archivo.xlsx]Consumos'!G7:G8766)</t>
  </si>
  <si>
    <t>Potencia Contratada</t>
  </si>
  <si>
    <t>Precio fijo energía (€)</t>
  </si>
  <si>
    <t>Precio fijo potencia (€)</t>
  </si>
  <si>
    <t>Peaje energia (€/kWh)</t>
  </si>
  <si>
    <t>Generacion_FV (kWh)</t>
  </si>
  <si>
    <t>Consumo neto (kWh)</t>
  </si>
  <si>
    <t>Inyeccion neta (kWh)</t>
  </si>
  <si>
    <t>Precio fijo energia (€)</t>
  </si>
  <si>
    <t>Factura despues (€)</t>
  </si>
  <si>
    <t>Beneficio de inyección (€)</t>
  </si>
  <si>
    <t>mes</t>
  </si>
  <si>
    <t>Fecha &amp; Hora</t>
  </si>
  <si>
    <t>Irradiancia horizontal Gh (W/m2)</t>
  </si>
  <si>
    <t>Período tarifario</t>
  </si>
  <si>
    <t>Precio_Mercado 2014 (€/MWh)</t>
  </si>
  <si>
    <t>Código del intervalo de hora</t>
  </si>
  <si>
    <t>Periodo PT1</t>
  </si>
  <si>
    <t>Periodo PT2</t>
  </si>
  <si>
    <t>Periodo PT3</t>
  </si>
  <si>
    <t>Periodo PT4</t>
  </si>
  <si>
    <t>Periodo PT5</t>
  </si>
  <si>
    <t>Periodo PT6</t>
  </si>
  <si>
    <t>Periodo PT7</t>
  </si>
  <si>
    <t>Periodo PT8</t>
  </si>
  <si>
    <t>Peaje acceso COD1 (€/kWh)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</si>
</sst>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(&quot;$&quot;* #,##0.00_);_(&quot;$&quot;* \(#,##0.00\);_(&quot;$&quot;* &quot;-&quot;??_);_(@_)"/>
    <numFmt numFmtId="165" formatCode="_-* #,##0.00\ _€_-;\-* #,##0.00\ _€_-;_-* &quot;-&quot;??\ _€_-;_-@_-"/>
    <numFmt numFmtId="166" formatCode="_-* #,##0\ _€_-;\-* #,##0\ _€_-;_-* &quot;-&quot;??\ _€_-;_-@_-"/>
    <numFmt numFmtId="167" formatCode="0.000"/>
    <numFmt numFmtId="168" formatCode="0.000000"/>
    <numFmt numFmtId="169" formatCode="0.00000"/>
    <numFmt numFmtId="170" formatCode="_([$€-2]\ * #,##0.00_);_([$€-2]\ * \(#,##0.00\);_([$€-2]\ * &quot;-&quot;??_);_(@_)"/>
    <numFmt numFmtId="171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22" fontId="0" fillId="2" borderId="0" xfId="0" applyNumberFormat="1" applyFill="1" applyProtection="1">
      <protection locked="0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/>
    <xf numFmtId="167" fontId="0" fillId="0" borderId="0" xfId="0" applyNumberFormat="1" applyFill="1" applyProtection="1">
      <protection locked="0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4" fontId="0" fillId="0" borderId="0" xfId="2" applyFont="1"/>
    <xf numFmtId="167" fontId="0" fillId="0" borderId="0" xfId="0" applyNumberFormat="1"/>
    <xf numFmtId="2" fontId="0" fillId="0" borderId="0" xfId="0" applyNumberFormat="1"/>
    <xf numFmtId="170" fontId="0" fillId="0" borderId="0" xfId="1" applyNumberFormat="1" applyFont="1" applyAlignment="1">
      <alignment horizontal="center"/>
    </xf>
    <xf numFmtId="171" fontId="0" fillId="0" borderId="0" xfId="3" applyNumberFormat="1" applyFont="1" applyAlignment="1">
      <alignment horizontal="center"/>
    </xf>
    <xf numFmtId="0" fontId="0" fillId="4" borderId="1" xfId="0" applyFill="1" applyBorder="1" applyAlignment="1">
      <alignment horizontal="center" vertical="center" wrapText="1"/>
    </xf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8770"/>
  <sheetViews>
    <sheetView tabSelected="1" topLeftCell="J1" zoomScale="85" zoomScaleNormal="85" workbookViewId="0">
      <selection activeCell="W12" sqref="W12"/>
    </sheetView>
  </sheetViews>
  <sheetFormatPr baseColWidth="10" defaultColWidth="9.140625" defaultRowHeight="15" x14ac:dyDescent="0.25"/>
  <cols>
    <col min="3" max="3" width="25.7109375" customWidth="1"/>
    <col min="4" max="5" width="13.85546875" customWidth="1"/>
    <col min="6" max="6" width="12.5703125" customWidth="1"/>
    <col min="7" max="7" width="20.5703125" customWidth="1"/>
    <col min="8" max="12" width="15.85546875" customWidth="1"/>
    <col min="13" max="13" width="17.140625" customWidth="1"/>
    <col min="14" max="14" width="16.42578125" customWidth="1"/>
    <col min="15" max="21" width="14.7109375" customWidth="1"/>
    <col min="22" max="22" width="14.28515625" customWidth="1"/>
    <col min="23" max="23" width="13.7109375" customWidth="1"/>
  </cols>
  <sheetData>
    <row r="2" spans="1:23" x14ac:dyDescent="0.25">
      <c r="C2" t="s">
        <v>1</v>
      </c>
      <c r="D2">
        <v>1000</v>
      </c>
      <c r="F2" t="s">
        <v>2</v>
      </c>
    </row>
    <row r="3" spans="1:23" x14ac:dyDescent="0.25">
      <c r="C3" t="s">
        <v>3</v>
      </c>
      <c r="D3" t="s">
        <v>5</v>
      </c>
      <c r="F3" t="s">
        <v>2</v>
      </c>
    </row>
    <row r="6" spans="1:23" x14ac:dyDescent="0.25">
      <c r="M6" t="s">
        <v>15</v>
      </c>
    </row>
    <row r="7" spans="1:23" x14ac:dyDescent="0.25">
      <c r="H7" s="6">
        <f>O9+P9</f>
        <v>2521538.5900038239</v>
      </c>
      <c r="I7" s="6" t="s">
        <v>16</v>
      </c>
      <c r="J7" s="6" t="s">
        <v>16</v>
      </c>
      <c r="K7" s="6" t="s">
        <v>16</v>
      </c>
      <c r="L7" s="6" t="s">
        <v>16</v>
      </c>
      <c r="M7" s="6">
        <f>O9+Q9</f>
        <v>864154.77915999945</v>
      </c>
      <c r="R7" t="s">
        <v>17</v>
      </c>
      <c r="S7" t="s">
        <v>17</v>
      </c>
      <c r="T7" t="s">
        <v>17</v>
      </c>
      <c r="U7" t="s">
        <v>17</v>
      </c>
    </row>
    <row r="8" spans="1:23" x14ac:dyDescent="0.25">
      <c r="G8" s="3"/>
      <c r="H8" s="3" t="s">
        <v>9</v>
      </c>
      <c r="I8" s="15" t="e">
        <f>I9/$N$9</f>
        <v>#N/A</v>
      </c>
      <c r="J8" s="15" t="e">
        <f t="shared" ref="J8:L8" si="0">J9/$N$9</f>
        <v>#N/A</v>
      </c>
      <c r="K8" s="15" t="e">
        <f t="shared" si="0"/>
        <v>#N/A</v>
      </c>
      <c r="L8" s="15" t="e">
        <f t="shared" si="0"/>
        <v>#N/A</v>
      </c>
      <c r="M8" s="3" t="s">
        <v>9</v>
      </c>
      <c r="N8" s="3" t="s">
        <v>10</v>
      </c>
      <c r="O8" s="3" t="s">
        <v>9</v>
      </c>
      <c r="P8" s="3" t="s">
        <v>9</v>
      </c>
      <c r="Q8" s="3" t="s">
        <v>9</v>
      </c>
      <c r="R8" s="15" t="e">
        <f>R9/$N$9</f>
        <v>#N/A</v>
      </c>
      <c r="S8" s="15" t="e">
        <f t="shared" ref="S8" si="1">S9/$N$9</f>
        <v>#N/A</v>
      </c>
      <c r="T8" s="15" t="e">
        <f t="shared" ref="T8" si="2">T9/$N$9</f>
        <v>#N/A</v>
      </c>
      <c r="U8" s="15" t="e">
        <f t="shared" ref="U8" si="3">U9/$N$9</f>
        <v>#N/A</v>
      </c>
      <c r="V8" s="3" t="s">
        <v>10</v>
      </c>
      <c r="W8" s="3" t="s">
        <v>10</v>
      </c>
    </row>
    <row r="9" spans="1:23" x14ac:dyDescent="0.25">
      <c r="G9" s="5"/>
      <c r="H9" s="4">
        <f>+SUM(H11:H8770)</f>
        <v>2521538.5900038173</v>
      </c>
      <c r="I9" s="14">
        <f t="shared" ref="I9:W9" si="4">+SUM(I11:I8770)</f>
        <v>12738.499999998839</v>
      </c>
      <c r="J9" s="14" t="e">
        <f t="shared" si="4"/>
        <v>#N/A</v>
      </c>
      <c r="K9" s="14">
        <f t="shared" si="4"/>
        <v>0</v>
      </c>
      <c r="L9" s="14" t="e">
        <f t="shared" si="4"/>
        <v>#N/A</v>
      </c>
      <c r="M9" s="4">
        <f t="shared" si="4"/>
        <v>864154.7791599991</v>
      </c>
      <c r="N9" s="11" t="e">
        <f t="shared" si="4"/>
        <v>#N/A</v>
      </c>
      <c r="O9" s="4">
        <f t="shared" si="4"/>
        <v>722036.96427466255</v>
      </c>
      <c r="P9" s="4">
        <f t="shared" si="4"/>
        <v>1799501.6257291613</v>
      </c>
      <c r="Q9" s="4">
        <f t="shared" si="4"/>
        <v>142117.81488533685</v>
      </c>
      <c r="R9" s="14">
        <f t="shared" ref="R9:U9" si="5">+SUM(R11:R8770)</f>
        <v>12738.499999998839</v>
      </c>
      <c r="S9" s="14" t="e">
        <f t="shared" si="5"/>
        <v>#N/A</v>
      </c>
      <c r="T9" s="14">
        <f t="shared" si="5"/>
        <v>0</v>
      </c>
      <c r="U9" s="14" t="e">
        <f t="shared" si="5"/>
        <v>#N/A</v>
      </c>
      <c r="V9" s="11" t="e">
        <f t="shared" si="4"/>
        <v>#N/A</v>
      </c>
      <c r="W9" s="11">
        <f t="shared" si="4"/>
        <v>5051.6825933955834</v>
      </c>
    </row>
    <row r="10" spans="1:23" ht="45" x14ac:dyDescent="0.25">
      <c r="A10" t="s">
        <v>14</v>
      </c>
      <c r="B10" t="s">
        <v>41</v>
      </c>
      <c r="C10" s="2" t="s">
        <v>42</v>
      </c>
      <c r="D10" s="2" t="s">
        <v>43</v>
      </c>
      <c r="E10" s="2" t="s">
        <v>44</v>
      </c>
      <c r="F10" s="2" t="s">
        <v>4</v>
      </c>
      <c r="G10" s="2" t="s">
        <v>45</v>
      </c>
      <c r="H10" s="2" t="s">
        <v>0</v>
      </c>
      <c r="I10" s="2" t="s">
        <v>33</v>
      </c>
      <c r="J10" s="2" t="s">
        <v>32</v>
      </c>
      <c r="K10" s="2" t="s">
        <v>55</v>
      </c>
      <c r="L10" s="2" t="s">
        <v>34</v>
      </c>
      <c r="M10" s="2" t="s">
        <v>35</v>
      </c>
      <c r="N10" s="16" t="s">
        <v>12</v>
      </c>
      <c r="O10" s="2" t="s">
        <v>11</v>
      </c>
      <c r="P10" s="2" t="s">
        <v>36</v>
      </c>
      <c r="Q10" s="2" t="s">
        <v>37</v>
      </c>
      <c r="R10" s="2" t="s">
        <v>33</v>
      </c>
      <c r="S10" s="2" t="s">
        <v>38</v>
      </c>
      <c r="T10" s="2" t="s">
        <v>13</v>
      </c>
      <c r="U10" s="2" t="s">
        <v>34</v>
      </c>
      <c r="V10" s="16" t="s">
        <v>39</v>
      </c>
      <c r="W10" s="2" t="s">
        <v>40</v>
      </c>
    </row>
    <row r="11" spans="1:23" x14ac:dyDescent="0.25">
      <c r="A11">
        <f>DAYS360($C$11,C11)</f>
        <v>0</v>
      </c>
      <c r="B11">
        <f>MONTH(C11)</f>
        <v>1</v>
      </c>
      <c r="C11" s="1">
        <v>41640</v>
      </c>
      <c r="D11" s="7">
        <v>0</v>
      </c>
      <c r="E11" s="7"/>
      <c r="G11">
        <v>20.02</v>
      </c>
      <c r="H11" s="12">
        <v>201.34492146445248</v>
      </c>
      <c r="I11" s="13">
        <f>$D$2*tarifas!$D$12/24</f>
        <v>1.4541666666666666</v>
      </c>
      <c r="J11" s="13" t="e">
        <f>VLOOKUP(E11&amp;" "&amp;F11,tarifas!$A$13:$D$20,4,FALSE)*H11</f>
        <v>#N/A</v>
      </c>
      <c r="K11" s="13">
        <f>IF(F11="COD1",tarifas!$D$11*(SUMIFS($H$11:$H$8770,$F$11:$F$8770,"=COD1",$B$11:$B$8770,"="&amp;B11)/COUNTIFS($F$11:$F$8770,"=COD1",$B$11:$B$8770,"="&amp;B11))/COUNTIFS($A$11:$A$8770,"="&amp;A11,$F$11:$F$8770,"=COD1"),0)</f>
        <v>0</v>
      </c>
      <c r="L11" s="13" t="e">
        <f>(VLOOKUP(F11,tarifas!$C$7:$D$10,2,FALSE)+tarifas!$D$21)*datos!H11</f>
        <v>#N/A</v>
      </c>
      <c r="M11">
        <v>0</v>
      </c>
      <c r="N11" s="13" t="e">
        <f>(I11+J11+K11+L11)*1.23</f>
        <v>#N/A</v>
      </c>
      <c r="O11">
        <f>IF(M11&lt;H11,M11,H11)</f>
        <v>0</v>
      </c>
      <c r="P11" s="12">
        <f>H11-O11</f>
        <v>201.34492146445248</v>
      </c>
      <c r="Q11">
        <f>IF(M11&lt;H11,0,M11-H11)</f>
        <v>0</v>
      </c>
      <c r="R11">
        <f>$D$2*tarifas!$D$12/24</f>
        <v>1.4541666666666666</v>
      </c>
      <c r="S11" t="e">
        <f>VLOOKUP(E11&amp;" "&amp;F11,tarifas!$A$13:$D$20,4,FALSE)*P11</f>
        <v>#N/A</v>
      </c>
      <c r="T11">
        <f>IF(F11="COD1",tarifas!$D$11*(SUMIFS($P$11:$P$8770,$F$11:$F$8770,"=COD1",$B$11:$B$8770,"="&amp;B11)/COUNTIFS($F$11:$F$8770,"=COD1",$B$11:$B$8770,"="&amp;B11))/COUNTIFS($A$11:$A$8770,"="&amp;A11,$F$11:$F$8770,"=COD1"),0)</f>
        <v>0</v>
      </c>
      <c r="U11" t="e">
        <f>(VLOOKUP(F11,tarifas!$C$7:$D$10,2,FALSE)+tarifas!$D$21)*datos!P11</f>
        <v>#N/A</v>
      </c>
      <c r="V11" t="e">
        <f>(R11+S11+T11+U11)*1.23</f>
        <v>#N/A</v>
      </c>
      <c r="W11">
        <f>0.9*G11/1000*Q11</f>
        <v>0</v>
      </c>
    </row>
    <row r="12" spans="1:23" x14ac:dyDescent="0.25">
      <c r="A12">
        <f t="shared" ref="A12:A75" si="6">DAYS360($C$11,C12)</f>
        <v>0</v>
      </c>
      <c r="B12">
        <f t="shared" ref="B12:B75" si="7">MONTH(C12)</f>
        <v>1</v>
      </c>
      <c r="C12" s="1">
        <f>+C11+1/24</f>
        <v>41640.041666666664</v>
      </c>
      <c r="D12" s="7">
        <v>0</v>
      </c>
      <c r="E12" s="7"/>
      <c r="G12">
        <v>10.34</v>
      </c>
      <c r="H12" s="12">
        <v>199.25070299918588</v>
      </c>
      <c r="I12" s="13">
        <f>$D$2*tarifas!$D$12/24</f>
        <v>1.4541666666666666</v>
      </c>
      <c r="J12" s="13" t="e">
        <f>VLOOKUP(E12&amp;" "&amp;F12,tarifas!$A$13:$D$20,4,FALSE)*H12</f>
        <v>#N/A</v>
      </c>
      <c r="K12" s="13">
        <f>IF(F12="COD1",tarifas!$D$11*(SUMIFS($H$11:$H$8770,$F$11:$F$8770,"=COD1",$B$11:$B$8770,"="&amp;B12)/COUNTIFS($F$11:$F$8770,"=COD1",$B$11:$B$8770,"="&amp;B12))/COUNTIFS($A$11:$A$8770,"="&amp;A12,$F$11:$F$8770,"=COD1"),0)</f>
        <v>0</v>
      </c>
      <c r="L12" s="13" t="e">
        <f>(VLOOKUP(F12,tarifas!$C$7:$D$10,2,FALSE)+tarifas!$D$21)*datos!H12</f>
        <v>#N/A</v>
      </c>
      <c r="M12">
        <v>0</v>
      </c>
      <c r="N12" s="13" t="e">
        <f t="shared" ref="N12:N75" si="8">(I12+J12+K12+L12)*1.23</f>
        <v>#N/A</v>
      </c>
      <c r="O12">
        <f t="shared" ref="O12:O75" si="9">IF(M12&lt;H12,M12,H12)</f>
        <v>0</v>
      </c>
      <c r="P12" s="12">
        <f t="shared" ref="P12:P75" si="10">H12-O12</f>
        <v>199.25070299918588</v>
      </c>
      <c r="Q12">
        <f t="shared" ref="Q12:Q75" si="11">IF(M12&lt;H12,0,M12-H12)</f>
        <v>0</v>
      </c>
      <c r="R12">
        <f>$D$2*tarifas!$D$12/24</f>
        <v>1.4541666666666666</v>
      </c>
      <c r="S12" t="e">
        <f>VLOOKUP(E12&amp;" "&amp;F12,tarifas!$A$13:$D$20,4,FALSE)*P12</f>
        <v>#N/A</v>
      </c>
      <c r="T12">
        <f>IF(F12="COD1",tarifas!$D$11*(SUMIFS($P$11:$P$8770,$F$11:$F$8770,"=COD1",$B$11:$B$8770,"="&amp;B12)/COUNTIFS($F$11:$F$8770,"=COD1",$B$11:$B$8770,"="&amp;B12))/COUNTIFS($A$11:$A$8770,"="&amp;A12,$F$11:$F$8770,"=COD1"),0)</f>
        <v>0</v>
      </c>
      <c r="U12" t="e">
        <f>(VLOOKUP(F12,tarifas!$C$7:$D$10,2,FALSE)+tarifas!$D$21)*datos!P12</f>
        <v>#N/A</v>
      </c>
      <c r="V12" t="e">
        <f t="shared" ref="V12:V75" si="12">(R12+S12+T12+U12)*1.23</f>
        <v>#N/A</v>
      </c>
      <c r="W12">
        <f t="shared" ref="W12:W75" si="13">0.9*G12/1000*Q12</f>
        <v>0</v>
      </c>
    </row>
    <row r="13" spans="1:23" x14ac:dyDescent="0.25">
      <c r="A13">
        <f t="shared" si="6"/>
        <v>0</v>
      </c>
      <c r="B13">
        <f t="shared" si="7"/>
        <v>1</v>
      </c>
      <c r="C13" s="1">
        <f t="shared" ref="C13:C76" si="14">+C12+1/24</f>
        <v>41640.083333333328</v>
      </c>
      <c r="D13" s="7">
        <v>0</v>
      </c>
      <c r="E13" s="7"/>
      <c r="G13">
        <v>5.35</v>
      </c>
      <c r="H13" s="12">
        <v>198.34456717946063</v>
      </c>
      <c r="I13" s="13">
        <f>$D$2*tarifas!$D$12/24</f>
        <v>1.4541666666666666</v>
      </c>
      <c r="J13" s="13" t="e">
        <f>VLOOKUP(E13&amp;" "&amp;F13,tarifas!$A$13:$D$20,4,FALSE)*H13</f>
        <v>#N/A</v>
      </c>
      <c r="K13" s="13">
        <f>IF(F13="COD1",tarifas!$D$11*(SUMIFS($H$11:$H$8770,$F$11:$F$8770,"=COD1",$B$11:$B$8770,"="&amp;B13)/COUNTIFS($F$11:$F$8770,"=COD1",$B$11:$B$8770,"="&amp;B13))/COUNTIFS($A$11:$A$8770,"="&amp;A13,$F$11:$F$8770,"=COD1"),0)</f>
        <v>0</v>
      </c>
      <c r="L13" s="13" t="e">
        <f>(VLOOKUP(F13,tarifas!$C$7:$D$10,2,FALSE)+tarifas!$D$21)*datos!H13</f>
        <v>#N/A</v>
      </c>
      <c r="M13">
        <v>0</v>
      </c>
      <c r="N13" s="13" t="e">
        <f t="shared" si="8"/>
        <v>#N/A</v>
      </c>
      <c r="O13">
        <f t="shared" si="9"/>
        <v>0</v>
      </c>
      <c r="P13" s="12">
        <f t="shared" si="10"/>
        <v>198.34456717946063</v>
      </c>
      <c r="Q13">
        <f t="shared" si="11"/>
        <v>0</v>
      </c>
      <c r="R13">
        <f>$D$2*tarifas!$D$12/24</f>
        <v>1.4541666666666666</v>
      </c>
      <c r="S13" t="e">
        <f>VLOOKUP(E13&amp;" "&amp;F13,tarifas!$A$13:$D$20,4,FALSE)*P13</f>
        <v>#N/A</v>
      </c>
      <c r="T13">
        <f>IF(F13="COD1",tarifas!$D$11*(SUMIFS($P$11:$P$8770,$F$11:$F$8770,"=COD1",$B$11:$B$8770,"="&amp;B13)/COUNTIFS($F$11:$F$8770,"=COD1",$B$11:$B$8770,"="&amp;B13))/COUNTIFS($A$11:$A$8770,"="&amp;A13,$F$11:$F$8770,"=COD1"),0)</f>
        <v>0</v>
      </c>
      <c r="U13" t="e">
        <f>(VLOOKUP(F13,tarifas!$C$7:$D$10,2,FALSE)+tarifas!$D$21)*datos!P13</f>
        <v>#N/A</v>
      </c>
      <c r="V13" t="e">
        <f t="shared" si="12"/>
        <v>#N/A</v>
      </c>
      <c r="W13">
        <f t="shared" si="13"/>
        <v>0</v>
      </c>
    </row>
    <row r="14" spans="1:23" x14ac:dyDescent="0.25">
      <c r="A14">
        <f t="shared" si="6"/>
        <v>0</v>
      </c>
      <c r="B14">
        <f t="shared" si="7"/>
        <v>1</v>
      </c>
      <c r="C14" s="1">
        <f t="shared" si="14"/>
        <v>41640.124999999993</v>
      </c>
      <c r="D14" s="7">
        <v>0</v>
      </c>
      <c r="E14" s="7"/>
      <c r="G14">
        <v>5</v>
      </c>
      <c r="H14" s="12">
        <v>195.80564875184035</v>
      </c>
      <c r="I14" s="13">
        <f>$D$2*tarifas!$D$12/24</f>
        <v>1.4541666666666666</v>
      </c>
      <c r="J14" s="13" t="e">
        <f>VLOOKUP(E14&amp;" "&amp;F14,tarifas!$A$13:$D$20,4,FALSE)*H14</f>
        <v>#N/A</v>
      </c>
      <c r="K14" s="13">
        <f>IF(F14="COD1",tarifas!$D$11*(SUMIFS($H$11:$H$8770,$F$11:$F$8770,"=COD1",$B$11:$B$8770,"="&amp;B14)/COUNTIFS($F$11:$F$8770,"=COD1",$B$11:$B$8770,"="&amp;B14))/COUNTIFS($A$11:$A$8770,"="&amp;A14,$F$11:$F$8770,"=COD1"),0)</f>
        <v>0</v>
      </c>
      <c r="L14" s="13" t="e">
        <f>(VLOOKUP(F14,tarifas!$C$7:$D$10,2,FALSE)+tarifas!$D$21)*datos!H14</f>
        <v>#N/A</v>
      </c>
      <c r="M14">
        <v>0</v>
      </c>
      <c r="N14" s="13" t="e">
        <f t="shared" si="8"/>
        <v>#N/A</v>
      </c>
      <c r="O14">
        <f t="shared" si="9"/>
        <v>0</v>
      </c>
      <c r="P14" s="12">
        <f t="shared" si="10"/>
        <v>195.80564875184035</v>
      </c>
      <c r="Q14">
        <f t="shared" si="11"/>
        <v>0</v>
      </c>
      <c r="R14">
        <f>$D$2*tarifas!$D$12/24</f>
        <v>1.4541666666666666</v>
      </c>
      <c r="S14" t="e">
        <f>VLOOKUP(E14&amp;" "&amp;F14,tarifas!$A$13:$D$20,4,FALSE)*P14</f>
        <v>#N/A</v>
      </c>
      <c r="T14">
        <f>IF(F14="COD1",tarifas!$D$11*(SUMIFS($P$11:$P$8770,$F$11:$F$8770,"=COD1",$B$11:$B$8770,"="&amp;B14)/COUNTIFS($F$11:$F$8770,"=COD1",$B$11:$B$8770,"="&amp;B14))/COUNTIFS($A$11:$A$8770,"="&amp;A14,$F$11:$F$8770,"=COD1"),0)</f>
        <v>0</v>
      </c>
      <c r="U14" t="e">
        <f>(VLOOKUP(F14,tarifas!$C$7:$D$10,2,FALSE)+tarifas!$D$21)*datos!P14</f>
        <v>#N/A</v>
      </c>
      <c r="V14" t="e">
        <f t="shared" si="12"/>
        <v>#N/A</v>
      </c>
      <c r="W14">
        <f t="shared" si="13"/>
        <v>0</v>
      </c>
    </row>
    <row r="15" spans="1:23" x14ac:dyDescent="0.25">
      <c r="A15">
        <f t="shared" si="6"/>
        <v>0</v>
      </c>
      <c r="B15">
        <f t="shared" si="7"/>
        <v>1</v>
      </c>
      <c r="C15" s="1">
        <f t="shared" si="14"/>
        <v>41640.166666666657</v>
      </c>
      <c r="D15" s="7">
        <v>0</v>
      </c>
      <c r="E15" s="7"/>
      <c r="G15">
        <v>0.5</v>
      </c>
      <c r="H15" s="12">
        <v>195.22666493014103</v>
      </c>
      <c r="I15" s="13">
        <f>$D$2*tarifas!$D$12/24</f>
        <v>1.4541666666666666</v>
      </c>
      <c r="J15" s="13" t="e">
        <f>VLOOKUP(E15&amp;" "&amp;F15,tarifas!$A$13:$D$20,4,FALSE)*H15</f>
        <v>#N/A</v>
      </c>
      <c r="K15" s="13">
        <f>IF(F15="COD1",tarifas!$D$11*(SUMIFS($H$11:$H$8770,$F$11:$F$8770,"=COD1",$B$11:$B$8770,"="&amp;B15)/COUNTIFS($F$11:$F$8770,"=COD1",$B$11:$B$8770,"="&amp;B15))/COUNTIFS($A$11:$A$8770,"="&amp;A15,$F$11:$F$8770,"=COD1"),0)</f>
        <v>0</v>
      </c>
      <c r="L15" s="13" t="e">
        <f>(VLOOKUP(F15,tarifas!$C$7:$D$10,2,FALSE)+tarifas!$D$21)*datos!H15</f>
        <v>#N/A</v>
      </c>
      <c r="M15">
        <v>0</v>
      </c>
      <c r="N15" s="13" t="e">
        <f t="shared" si="8"/>
        <v>#N/A</v>
      </c>
      <c r="O15">
        <f t="shared" si="9"/>
        <v>0</v>
      </c>
      <c r="P15" s="12">
        <f t="shared" si="10"/>
        <v>195.22666493014103</v>
      </c>
      <c r="Q15">
        <f t="shared" si="11"/>
        <v>0</v>
      </c>
      <c r="R15">
        <f>$D$2*tarifas!$D$12/24</f>
        <v>1.4541666666666666</v>
      </c>
      <c r="S15" t="e">
        <f>VLOOKUP(E15&amp;" "&amp;F15,tarifas!$A$13:$D$20,4,FALSE)*P15</f>
        <v>#N/A</v>
      </c>
      <c r="T15">
        <f>IF(F15="COD1",tarifas!$D$11*(SUMIFS($P$11:$P$8770,$F$11:$F$8770,"=COD1",$B$11:$B$8770,"="&amp;B15)/COUNTIFS($F$11:$F$8770,"=COD1",$B$11:$B$8770,"="&amp;B15))/COUNTIFS($A$11:$A$8770,"="&amp;A15,$F$11:$F$8770,"=COD1"),0)</f>
        <v>0</v>
      </c>
      <c r="U15" t="e">
        <f>(VLOOKUP(F15,tarifas!$C$7:$D$10,2,FALSE)+tarifas!$D$21)*datos!P15</f>
        <v>#N/A</v>
      </c>
      <c r="V15" t="e">
        <f t="shared" si="12"/>
        <v>#N/A</v>
      </c>
      <c r="W15">
        <f t="shared" si="13"/>
        <v>0</v>
      </c>
    </row>
    <row r="16" spans="1:23" x14ac:dyDescent="0.25">
      <c r="A16">
        <f t="shared" si="6"/>
        <v>0</v>
      </c>
      <c r="B16">
        <f t="shared" si="7"/>
        <v>1</v>
      </c>
      <c r="C16" s="1">
        <f t="shared" si="14"/>
        <v>41640.208333333321</v>
      </c>
      <c r="D16" s="7">
        <v>0</v>
      </c>
      <c r="E16" s="7"/>
      <c r="G16">
        <v>0</v>
      </c>
      <c r="H16" s="12">
        <v>194.38317996564029</v>
      </c>
      <c r="I16" s="13">
        <f>$D$2*tarifas!$D$12/24</f>
        <v>1.4541666666666666</v>
      </c>
      <c r="J16" s="13" t="e">
        <f>VLOOKUP(E16&amp;" "&amp;F16,tarifas!$A$13:$D$20,4,FALSE)*H16</f>
        <v>#N/A</v>
      </c>
      <c r="K16" s="13">
        <f>IF(F16="COD1",tarifas!$D$11*(SUMIFS($H$11:$H$8770,$F$11:$F$8770,"=COD1",$B$11:$B$8770,"="&amp;B16)/COUNTIFS($F$11:$F$8770,"=COD1",$B$11:$B$8770,"="&amp;B16))/COUNTIFS($A$11:$A$8770,"="&amp;A16,$F$11:$F$8770,"=COD1"),0)</f>
        <v>0</v>
      </c>
      <c r="L16" s="13" t="e">
        <f>(VLOOKUP(F16,tarifas!$C$7:$D$10,2,FALSE)+tarifas!$D$21)*datos!H16</f>
        <v>#N/A</v>
      </c>
      <c r="M16">
        <v>0</v>
      </c>
      <c r="N16" s="13" t="e">
        <f t="shared" si="8"/>
        <v>#N/A</v>
      </c>
      <c r="O16">
        <f t="shared" si="9"/>
        <v>0</v>
      </c>
      <c r="P16" s="12">
        <f t="shared" si="10"/>
        <v>194.38317996564029</v>
      </c>
      <c r="Q16">
        <f t="shared" si="11"/>
        <v>0</v>
      </c>
      <c r="R16">
        <f>$D$2*tarifas!$D$12/24</f>
        <v>1.4541666666666666</v>
      </c>
      <c r="S16" t="e">
        <f>VLOOKUP(E16&amp;" "&amp;F16,tarifas!$A$13:$D$20,4,FALSE)*P16</f>
        <v>#N/A</v>
      </c>
      <c r="T16">
        <f>IF(F16="COD1",tarifas!$D$11*(SUMIFS($P$11:$P$8770,$F$11:$F$8770,"=COD1",$B$11:$B$8770,"="&amp;B16)/COUNTIFS($F$11:$F$8770,"=COD1",$B$11:$B$8770,"="&amp;B16))/COUNTIFS($A$11:$A$8770,"="&amp;A16,$F$11:$F$8770,"=COD1"),0)</f>
        <v>0</v>
      </c>
      <c r="U16" t="e">
        <f>(VLOOKUP(F16,tarifas!$C$7:$D$10,2,FALSE)+tarifas!$D$21)*datos!P16</f>
        <v>#N/A</v>
      </c>
      <c r="V16" t="e">
        <f t="shared" si="12"/>
        <v>#N/A</v>
      </c>
      <c r="W16">
        <f t="shared" si="13"/>
        <v>0</v>
      </c>
    </row>
    <row r="17" spans="1:23" x14ac:dyDescent="0.25">
      <c r="A17">
        <f t="shared" si="6"/>
        <v>0</v>
      </c>
      <c r="B17">
        <f t="shared" si="7"/>
        <v>1</v>
      </c>
      <c r="C17" s="1">
        <f t="shared" si="14"/>
        <v>41640.249999999985</v>
      </c>
      <c r="D17" s="7">
        <v>0</v>
      </c>
      <c r="E17" s="7"/>
      <c r="G17">
        <v>0</v>
      </c>
      <c r="H17" s="12">
        <v>192.707498885105</v>
      </c>
      <c r="I17" s="13">
        <f>$D$2*tarifas!$D$12/24</f>
        <v>1.4541666666666666</v>
      </c>
      <c r="J17" s="13" t="e">
        <f>VLOOKUP(E17&amp;" "&amp;F17,tarifas!$A$13:$D$20,4,FALSE)*H17</f>
        <v>#N/A</v>
      </c>
      <c r="K17" s="13">
        <f>IF(F17="COD1",tarifas!$D$11*(SUMIFS($H$11:$H$8770,$F$11:$F$8770,"=COD1",$B$11:$B$8770,"="&amp;B17)/COUNTIFS($F$11:$F$8770,"=COD1",$B$11:$B$8770,"="&amp;B17))/COUNTIFS($A$11:$A$8770,"="&amp;A17,$F$11:$F$8770,"=COD1"),0)</f>
        <v>0</v>
      </c>
      <c r="L17" s="13" t="e">
        <f>(VLOOKUP(F17,tarifas!$C$7:$D$10,2,FALSE)+tarifas!$D$21)*datos!H17</f>
        <v>#N/A</v>
      </c>
      <c r="M17">
        <v>0</v>
      </c>
      <c r="N17" s="13" t="e">
        <f t="shared" si="8"/>
        <v>#N/A</v>
      </c>
      <c r="O17">
        <f t="shared" si="9"/>
        <v>0</v>
      </c>
      <c r="P17" s="12">
        <f t="shared" si="10"/>
        <v>192.707498885105</v>
      </c>
      <c r="Q17">
        <f t="shared" si="11"/>
        <v>0</v>
      </c>
      <c r="R17">
        <f>$D$2*tarifas!$D$12/24</f>
        <v>1.4541666666666666</v>
      </c>
      <c r="S17" t="e">
        <f>VLOOKUP(E17&amp;" "&amp;F17,tarifas!$A$13:$D$20,4,FALSE)*P17</f>
        <v>#N/A</v>
      </c>
      <c r="T17">
        <f>IF(F17="COD1",tarifas!$D$11*(SUMIFS($P$11:$P$8770,$F$11:$F$8770,"=COD1",$B$11:$B$8770,"="&amp;B17)/COUNTIFS($F$11:$F$8770,"=COD1",$B$11:$B$8770,"="&amp;B17))/COUNTIFS($A$11:$A$8770,"="&amp;A17,$F$11:$F$8770,"=COD1"),0)</f>
        <v>0</v>
      </c>
      <c r="U17" t="e">
        <f>(VLOOKUP(F17,tarifas!$C$7:$D$10,2,FALSE)+tarifas!$D$21)*datos!P17</f>
        <v>#N/A</v>
      </c>
      <c r="V17" t="e">
        <f t="shared" si="12"/>
        <v>#N/A</v>
      </c>
      <c r="W17">
        <f t="shared" si="13"/>
        <v>0</v>
      </c>
    </row>
    <row r="18" spans="1:23" x14ac:dyDescent="0.25">
      <c r="A18">
        <f t="shared" si="6"/>
        <v>0</v>
      </c>
      <c r="B18">
        <f t="shared" si="7"/>
        <v>1</v>
      </c>
      <c r="C18" s="1">
        <f t="shared" si="14"/>
        <v>41640.29166666665</v>
      </c>
      <c r="D18" s="7">
        <v>0</v>
      </c>
      <c r="E18" s="7"/>
      <c r="G18">
        <v>0</v>
      </c>
      <c r="H18" s="12">
        <v>175.96074449227791</v>
      </c>
      <c r="I18" s="13">
        <f>$D$2*tarifas!$D$12/24</f>
        <v>1.4541666666666666</v>
      </c>
      <c r="J18" s="13" t="e">
        <f>VLOOKUP(E18&amp;" "&amp;F18,tarifas!$A$13:$D$20,4,FALSE)*H18</f>
        <v>#N/A</v>
      </c>
      <c r="K18" s="13">
        <f>IF(F18="COD1",tarifas!$D$11*(SUMIFS($H$11:$H$8770,$F$11:$F$8770,"=COD1",$B$11:$B$8770,"="&amp;B18)/COUNTIFS($F$11:$F$8770,"=COD1",$B$11:$B$8770,"="&amp;B18))/COUNTIFS($A$11:$A$8770,"="&amp;A18,$F$11:$F$8770,"=COD1"),0)</f>
        <v>0</v>
      </c>
      <c r="L18" s="13" t="e">
        <f>(VLOOKUP(F18,tarifas!$C$7:$D$10,2,FALSE)+tarifas!$D$21)*datos!H18</f>
        <v>#N/A</v>
      </c>
      <c r="M18">
        <v>0</v>
      </c>
      <c r="N18" s="13" t="e">
        <f t="shared" si="8"/>
        <v>#N/A</v>
      </c>
      <c r="O18">
        <f t="shared" si="9"/>
        <v>0</v>
      </c>
      <c r="P18" s="12">
        <f t="shared" si="10"/>
        <v>175.96074449227791</v>
      </c>
      <c r="Q18">
        <f t="shared" si="11"/>
        <v>0</v>
      </c>
      <c r="R18">
        <f>$D$2*tarifas!$D$12/24</f>
        <v>1.4541666666666666</v>
      </c>
      <c r="S18" t="e">
        <f>VLOOKUP(E18&amp;" "&amp;F18,tarifas!$A$13:$D$20,4,FALSE)*P18</f>
        <v>#N/A</v>
      </c>
      <c r="T18">
        <f>IF(F18="COD1",tarifas!$D$11*(SUMIFS($P$11:$P$8770,$F$11:$F$8770,"=COD1",$B$11:$B$8770,"="&amp;B18)/COUNTIFS($F$11:$F$8770,"=COD1",$B$11:$B$8770,"="&amp;B18))/COUNTIFS($A$11:$A$8770,"="&amp;A18,$F$11:$F$8770,"=COD1"),0)</f>
        <v>0</v>
      </c>
      <c r="U18" t="e">
        <f>(VLOOKUP(F18,tarifas!$C$7:$D$10,2,FALSE)+tarifas!$D$21)*datos!P18</f>
        <v>#N/A</v>
      </c>
      <c r="V18" t="e">
        <f t="shared" si="12"/>
        <v>#N/A</v>
      </c>
      <c r="W18">
        <f t="shared" si="13"/>
        <v>0</v>
      </c>
    </row>
    <row r="19" spans="1:23" x14ac:dyDescent="0.25">
      <c r="A19">
        <f t="shared" si="6"/>
        <v>0</v>
      </c>
      <c r="B19">
        <f t="shared" si="7"/>
        <v>1</v>
      </c>
      <c r="C19" s="1">
        <f t="shared" si="14"/>
        <v>41640.333333333314</v>
      </c>
      <c r="D19" s="7">
        <v>64.393939393939391</v>
      </c>
      <c r="E19" s="7"/>
      <c r="G19">
        <v>0</v>
      </c>
      <c r="H19" s="12">
        <v>175.04301589611026</v>
      </c>
      <c r="I19" s="13">
        <f>$D$2*tarifas!$D$12/24</f>
        <v>1.4541666666666666</v>
      </c>
      <c r="J19" s="13" t="e">
        <f>VLOOKUP(E19&amp;" "&amp;F19,tarifas!$A$13:$D$20,4,FALSE)*H19</f>
        <v>#N/A</v>
      </c>
      <c r="K19" s="13">
        <f>IF(F19="COD1",tarifas!$D$11*(SUMIFS($H$11:$H$8770,$F$11:$F$8770,"=COD1",$B$11:$B$8770,"="&amp;B19)/COUNTIFS($F$11:$F$8770,"=COD1",$B$11:$B$8770,"="&amp;B19))/COUNTIFS($A$11:$A$8770,"="&amp;A19,$F$11:$F$8770,"=COD1"),0)</f>
        <v>0</v>
      </c>
      <c r="L19" s="13" t="e">
        <f>(VLOOKUP(F19,tarifas!$C$7:$D$10,2,FALSE)+tarifas!$D$21)*datos!H19</f>
        <v>#N/A</v>
      </c>
      <c r="M19">
        <v>66.324690000000004</v>
      </c>
      <c r="N19" s="13" t="e">
        <f t="shared" si="8"/>
        <v>#N/A</v>
      </c>
      <c r="O19">
        <f t="shared" si="9"/>
        <v>66.324690000000004</v>
      </c>
      <c r="P19" s="12">
        <f t="shared" si="10"/>
        <v>108.71832589611026</v>
      </c>
      <c r="Q19">
        <f t="shared" si="11"/>
        <v>0</v>
      </c>
      <c r="R19">
        <f>$D$2*tarifas!$D$12/24</f>
        <v>1.4541666666666666</v>
      </c>
      <c r="S19" t="e">
        <f>VLOOKUP(E19&amp;" "&amp;F19,tarifas!$A$13:$D$20,4,FALSE)*P19</f>
        <v>#N/A</v>
      </c>
      <c r="T19">
        <f>IF(F19="COD1",tarifas!$D$11*(SUMIFS($P$11:$P$8770,$F$11:$F$8770,"=COD1",$B$11:$B$8770,"="&amp;B19)/COUNTIFS($F$11:$F$8770,"=COD1",$B$11:$B$8770,"="&amp;B19))/COUNTIFS($A$11:$A$8770,"="&amp;A19,$F$11:$F$8770,"=COD1"),0)</f>
        <v>0</v>
      </c>
      <c r="U19" t="e">
        <f>(VLOOKUP(F19,tarifas!$C$7:$D$10,2,FALSE)+tarifas!$D$21)*datos!P19</f>
        <v>#N/A</v>
      </c>
      <c r="V19" t="e">
        <f t="shared" si="12"/>
        <v>#N/A</v>
      </c>
      <c r="W19">
        <f t="shared" si="13"/>
        <v>0</v>
      </c>
    </row>
    <row r="20" spans="1:23" x14ac:dyDescent="0.25">
      <c r="A20">
        <f t="shared" si="6"/>
        <v>0</v>
      </c>
      <c r="B20">
        <f t="shared" si="7"/>
        <v>1</v>
      </c>
      <c r="C20" s="1">
        <f t="shared" si="14"/>
        <v>41640.374999999978</v>
      </c>
      <c r="D20" s="7">
        <v>43.787878787878789</v>
      </c>
      <c r="E20" s="7"/>
      <c r="G20">
        <v>0</v>
      </c>
      <c r="H20" s="12">
        <v>178.51924779323991</v>
      </c>
      <c r="I20" s="13">
        <f>$D$2*tarifas!$D$12/24</f>
        <v>1.4541666666666666</v>
      </c>
      <c r="J20" s="13" t="e">
        <f>VLOOKUP(E20&amp;" "&amp;F20,tarifas!$A$13:$D$20,4,FALSE)*H20</f>
        <v>#N/A</v>
      </c>
      <c r="K20" s="13">
        <f>IF(F20="COD1",tarifas!$D$11*(SUMIFS($H$11:$H$8770,$F$11:$F$8770,"=COD1",$B$11:$B$8770,"="&amp;B20)/COUNTIFS($F$11:$F$8770,"=COD1",$B$11:$B$8770,"="&amp;B20))/COUNTIFS($A$11:$A$8770,"="&amp;A20,$F$11:$F$8770,"=COD1"),0)</f>
        <v>0</v>
      </c>
      <c r="L20" s="13" t="e">
        <f>(VLOOKUP(F20,tarifas!$C$7:$D$10,2,FALSE)+tarifas!$D$21)*datos!H20</f>
        <v>#N/A</v>
      </c>
      <c r="M20">
        <v>5.0899799999999997</v>
      </c>
      <c r="N20" s="13" t="e">
        <f t="shared" si="8"/>
        <v>#N/A</v>
      </c>
      <c r="O20">
        <f t="shared" si="9"/>
        <v>5.0899799999999997</v>
      </c>
      <c r="P20" s="12">
        <f t="shared" si="10"/>
        <v>173.42926779323992</v>
      </c>
      <c r="Q20">
        <f t="shared" si="11"/>
        <v>0</v>
      </c>
      <c r="R20">
        <f>$D$2*tarifas!$D$12/24</f>
        <v>1.4541666666666666</v>
      </c>
      <c r="S20" t="e">
        <f>VLOOKUP(E20&amp;" "&amp;F20,tarifas!$A$13:$D$20,4,FALSE)*P20</f>
        <v>#N/A</v>
      </c>
      <c r="T20">
        <f>IF(F20="COD1",tarifas!$D$11*(SUMIFS($P$11:$P$8770,$F$11:$F$8770,"=COD1",$B$11:$B$8770,"="&amp;B20)/COUNTIFS($F$11:$F$8770,"=COD1",$B$11:$B$8770,"="&amp;B20))/COUNTIFS($A$11:$A$8770,"="&amp;A20,$F$11:$F$8770,"=COD1"),0)</f>
        <v>0</v>
      </c>
      <c r="U20" t="e">
        <f>(VLOOKUP(F20,tarifas!$C$7:$D$10,2,FALSE)+tarifas!$D$21)*datos!P20</f>
        <v>#N/A</v>
      </c>
      <c r="V20" t="e">
        <f t="shared" si="12"/>
        <v>#N/A</v>
      </c>
      <c r="W20">
        <f t="shared" si="13"/>
        <v>0</v>
      </c>
    </row>
    <row r="21" spans="1:23" x14ac:dyDescent="0.25">
      <c r="A21">
        <f t="shared" si="6"/>
        <v>0</v>
      </c>
      <c r="B21">
        <f t="shared" si="7"/>
        <v>1</v>
      </c>
      <c r="C21" s="1">
        <f t="shared" si="14"/>
        <v>41640.416666666642</v>
      </c>
      <c r="D21" s="7">
        <v>198.33333333333337</v>
      </c>
      <c r="E21" s="7"/>
      <c r="G21">
        <v>2</v>
      </c>
      <c r="H21" s="12">
        <v>177.01423017007744</v>
      </c>
      <c r="I21" s="13">
        <f>$D$2*tarifas!$D$12/24</f>
        <v>1.4541666666666666</v>
      </c>
      <c r="J21" s="13" t="e">
        <f>VLOOKUP(E21&amp;" "&amp;F21,tarifas!$A$13:$D$20,4,FALSE)*H21</f>
        <v>#N/A</v>
      </c>
      <c r="K21" s="13">
        <f>IF(F21="COD1",tarifas!$D$11*(SUMIFS($H$11:$H$8770,$F$11:$F$8770,"=COD1",$B$11:$B$8770,"="&amp;B21)/COUNTIFS($F$11:$F$8770,"=COD1",$B$11:$B$8770,"="&amp;B21))/COUNTIFS($A$11:$A$8770,"="&amp;A21,$F$11:$F$8770,"=COD1"),0)</f>
        <v>0</v>
      </c>
      <c r="L21" s="13" t="e">
        <f>(VLOOKUP(F21,tarifas!$C$7:$D$10,2,FALSE)+tarifas!$D$21)*datos!H21</f>
        <v>#N/A</v>
      </c>
      <c r="M21">
        <v>20.22335</v>
      </c>
      <c r="N21" s="13" t="e">
        <f t="shared" si="8"/>
        <v>#N/A</v>
      </c>
      <c r="O21">
        <f t="shared" si="9"/>
        <v>20.22335</v>
      </c>
      <c r="P21" s="12">
        <f t="shared" si="10"/>
        <v>156.79088017007743</v>
      </c>
      <c r="Q21">
        <f t="shared" si="11"/>
        <v>0</v>
      </c>
      <c r="R21">
        <f>$D$2*tarifas!$D$12/24</f>
        <v>1.4541666666666666</v>
      </c>
      <c r="S21" t="e">
        <f>VLOOKUP(E21&amp;" "&amp;F21,tarifas!$A$13:$D$20,4,FALSE)*P21</f>
        <v>#N/A</v>
      </c>
      <c r="T21">
        <f>IF(F21="COD1",tarifas!$D$11*(SUMIFS($P$11:$P$8770,$F$11:$F$8770,"=COD1",$B$11:$B$8770,"="&amp;B21)/COUNTIFS($F$11:$F$8770,"=COD1",$B$11:$B$8770,"="&amp;B21))/COUNTIFS($A$11:$A$8770,"="&amp;A21,$F$11:$F$8770,"=COD1"),0)</f>
        <v>0</v>
      </c>
      <c r="U21" t="e">
        <f>(VLOOKUP(F21,tarifas!$C$7:$D$10,2,FALSE)+tarifas!$D$21)*datos!P21</f>
        <v>#N/A</v>
      </c>
      <c r="V21" t="e">
        <f t="shared" si="12"/>
        <v>#N/A</v>
      </c>
      <c r="W21">
        <f t="shared" si="13"/>
        <v>0</v>
      </c>
    </row>
    <row r="22" spans="1:23" x14ac:dyDescent="0.25">
      <c r="A22">
        <f t="shared" si="6"/>
        <v>0</v>
      </c>
      <c r="B22">
        <f t="shared" si="7"/>
        <v>1</v>
      </c>
      <c r="C22" s="1">
        <f t="shared" si="14"/>
        <v>41640.458333333307</v>
      </c>
      <c r="D22" s="7">
        <v>97.87878787878789</v>
      </c>
      <c r="E22" s="7"/>
      <c r="G22">
        <v>4.75</v>
      </c>
      <c r="H22" s="12">
        <v>177.50659062775645</v>
      </c>
      <c r="I22" s="13">
        <f>$D$2*tarifas!$D$12/24</f>
        <v>1.4541666666666666</v>
      </c>
      <c r="J22" s="13" t="e">
        <f>VLOOKUP(E22&amp;" "&amp;F22,tarifas!$A$13:$D$20,4,FALSE)*H22</f>
        <v>#N/A</v>
      </c>
      <c r="K22" s="13">
        <f>IF(F22="COD1",tarifas!$D$11*(SUMIFS($H$11:$H$8770,$F$11:$F$8770,"=COD1",$B$11:$B$8770,"="&amp;B22)/COUNTIFS($F$11:$F$8770,"=COD1",$B$11:$B$8770,"="&amp;B22))/COUNTIFS($A$11:$A$8770,"="&amp;A22,$F$11:$F$8770,"=COD1"),0)</f>
        <v>0</v>
      </c>
      <c r="L22" s="13" t="e">
        <f>(VLOOKUP(F22,tarifas!$C$7:$D$10,2,FALSE)+tarifas!$D$21)*datos!H22</f>
        <v>#N/A</v>
      </c>
      <c r="M22">
        <v>3.7968800000000003</v>
      </c>
      <c r="N22" s="13" t="e">
        <f t="shared" si="8"/>
        <v>#N/A</v>
      </c>
      <c r="O22">
        <f t="shared" si="9"/>
        <v>3.7968800000000003</v>
      </c>
      <c r="P22" s="12">
        <f t="shared" si="10"/>
        <v>173.70971062775646</v>
      </c>
      <c r="Q22">
        <f t="shared" si="11"/>
        <v>0</v>
      </c>
      <c r="R22">
        <f>$D$2*tarifas!$D$12/24</f>
        <v>1.4541666666666666</v>
      </c>
      <c r="S22" t="e">
        <f>VLOOKUP(E22&amp;" "&amp;F22,tarifas!$A$13:$D$20,4,FALSE)*P22</f>
        <v>#N/A</v>
      </c>
      <c r="T22">
        <f>IF(F22="COD1",tarifas!$D$11*(SUMIFS($P$11:$P$8770,$F$11:$F$8770,"=COD1",$B$11:$B$8770,"="&amp;B22)/COUNTIFS($F$11:$F$8770,"=COD1",$B$11:$B$8770,"="&amp;B22))/COUNTIFS($A$11:$A$8770,"="&amp;A22,$F$11:$F$8770,"=COD1"),0)</f>
        <v>0</v>
      </c>
      <c r="U22" t="e">
        <f>(VLOOKUP(F22,tarifas!$C$7:$D$10,2,FALSE)+tarifas!$D$21)*datos!P22</f>
        <v>#N/A</v>
      </c>
      <c r="V22" t="e">
        <f t="shared" si="12"/>
        <v>#N/A</v>
      </c>
      <c r="W22">
        <f t="shared" si="13"/>
        <v>0</v>
      </c>
    </row>
    <row r="23" spans="1:23" x14ac:dyDescent="0.25">
      <c r="A23">
        <f t="shared" si="6"/>
        <v>0</v>
      </c>
      <c r="B23">
        <f t="shared" si="7"/>
        <v>1</v>
      </c>
      <c r="C23" s="1">
        <f t="shared" si="14"/>
        <v>41640.499999999971</v>
      </c>
      <c r="D23" s="7">
        <v>162.27272727272725</v>
      </c>
      <c r="E23" s="7"/>
      <c r="G23">
        <v>5.35</v>
      </c>
      <c r="H23" s="12">
        <v>178.77565697081405</v>
      </c>
      <c r="I23" s="13">
        <f>$D$2*tarifas!$D$12/24</f>
        <v>1.4541666666666666</v>
      </c>
      <c r="J23" s="13" t="e">
        <f>VLOOKUP(E23&amp;" "&amp;F23,tarifas!$A$13:$D$20,4,FALSE)*H23</f>
        <v>#N/A</v>
      </c>
      <c r="K23" s="13">
        <f>IF(F23="COD1",tarifas!$D$11*(SUMIFS($H$11:$H$8770,$F$11:$F$8770,"=COD1",$B$11:$B$8770,"="&amp;B23)/COUNTIFS($F$11:$F$8770,"=COD1",$B$11:$B$8770,"="&amp;B23))/COUNTIFS($A$11:$A$8770,"="&amp;A23,$F$11:$F$8770,"=COD1"),0)</f>
        <v>0</v>
      </c>
      <c r="L23" s="13" t="e">
        <f>(VLOOKUP(F23,tarifas!$C$7:$D$10,2,FALSE)+tarifas!$D$21)*datos!H23</f>
        <v>#N/A</v>
      </c>
      <c r="M23">
        <v>12.08231</v>
      </c>
      <c r="N23" s="13" t="e">
        <f t="shared" si="8"/>
        <v>#N/A</v>
      </c>
      <c r="O23">
        <f t="shared" si="9"/>
        <v>12.08231</v>
      </c>
      <c r="P23" s="12">
        <f t="shared" si="10"/>
        <v>166.69334697081405</v>
      </c>
      <c r="Q23">
        <f t="shared" si="11"/>
        <v>0</v>
      </c>
      <c r="R23">
        <f>$D$2*tarifas!$D$12/24</f>
        <v>1.4541666666666666</v>
      </c>
      <c r="S23" t="e">
        <f>VLOOKUP(E23&amp;" "&amp;F23,tarifas!$A$13:$D$20,4,FALSE)*P23</f>
        <v>#N/A</v>
      </c>
      <c r="T23">
        <f>IF(F23="COD1",tarifas!$D$11*(SUMIFS($P$11:$P$8770,$F$11:$F$8770,"=COD1",$B$11:$B$8770,"="&amp;B23)/COUNTIFS($F$11:$F$8770,"=COD1",$B$11:$B$8770,"="&amp;B23))/COUNTIFS($A$11:$A$8770,"="&amp;A23,$F$11:$F$8770,"=COD1"),0)</f>
        <v>0</v>
      </c>
      <c r="U23" t="e">
        <f>(VLOOKUP(F23,tarifas!$C$7:$D$10,2,FALSE)+tarifas!$D$21)*datos!P23</f>
        <v>#N/A</v>
      </c>
      <c r="V23" t="e">
        <f t="shared" si="12"/>
        <v>#N/A</v>
      </c>
      <c r="W23">
        <f t="shared" si="13"/>
        <v>0</v>
      </c>
    </row>
    <row r="24" spans="1:23" x14ac:dyDescent="0.25">
      <c r="A24">
        <f t="shared" si="6"/>
        <v>0</v>
      </c>
      <c r="B24">
        <f t="shared" si="7"/>
        <v>1</v>
      </c>
      <c r="C24" s="1">
        <f t="shared" si="14"/>
        <v>41640.541666666635</v>
      </c>
      <c r="D24" s="7">
        <v>162.27272727272725</v>
      </c>
      <c r="E24" s="7"/>
      <c r="G24">
        <v>4.9000000000000004</v>
      </c>
      <c r="H24" s="12">
        <v>180.28104628236184</v>
      </c>
      <c r="I24" s="13">
        <f>$D$2*tarifas!$D$12/24</f>
        <v>1.4541666666666666</v>
      </c>
      <c r="J24" s="13" t="e">
        <f>VLOOKUP(E24&amp;" "&amp;F24,tarifas!$A$13:$D$20,4,FALSE)*H24</f>
        <v>#N/A</v>
      </c>
      <c r="K24" s="13">
        <f>IF(F24="COD1",tarifas!$D$11*(SUMIFS($H$11:$H$8770,$F$11:$F$8770,"=COD1",$B$11:$B$8770,"="&amp;B24)/COUNTIFS($F$11:$F$8770,"=COD1",$B$11:$B$8770,"="&amp;B24))/COUNTIFS($A$11:$A$8770,"="&amp;A24,$F$11:$F$8770,"=COD1"),0)</f>
        <v>0</v>
      </c>
      <c r="L24" s="13" t="e">
        <f>(VLOOKUP(F24,tarifas!$C$7:$D$10,2,FALSE)+tarifas!$D$21)*datos!H24</f>
        <v>#N/A</v>
      </c>
      <c r="M24">
        <v>8.6460000000000008</v>
      </c>
      <c r="N24" s="13" t="e">
        <f t="shared" si="8"/>
        <v>#N/A</v>
      </c>
      <c r="O24">
        <f t="shared" si="9"/>
        <v>8.6460000000000008</v>
      </c>
      <c r="P24" s="12">
        <f t="shared" si="10"/>
        <v>171.63504628236183</v>
      </c>
      <c r="Q24">
        <f t="shared" si="11"/>
        <v>0</v>
      </c>
      <c r="R24">
        <f>$D$2*tarifas!$D$12/24</f>
        <v>1.4541666666666666</v>
      </c>
      <c r="S24" t="e">
        <f>VLOOKUP(E24&amp;" "&amp;F24,tarifas!$A$13:$D$20,4,FALSE)*P24</f>
        <v>#N/A</v>
      </c>
      <c r="T24">
        <f>IF(F24="COD1",tarifas!$D$11*(SUMIFS($P$11:$P$8770,$F$11:$F$8770,"=COD1",$B$11:$B$8770,"="&amp;B24)/COUNTIFS($F$11:$F$8770,"=COD1",$B$11:$B$8770,"="&amp;B24))/COUNTIFS($A$11:$A$8770,"="&amp;A24,$F$11:$F$8770,"=COD1"),0)</f>
        <v>0</v>
      </c>
      <c r="U24" t="e">
        <f>(VLOOKUP(F24,tarifas!$C$7:$D$10,2,FALSE)+tarifas!$D$21)*datos!P24</f>
        <v>#N/A</v>
      </c>
      <c r="V24" t="e">
        <f t="shared" si="12"/>
        <v>#N/A</v>
      </c>
      <c r="W24">
        <f t="shared" si="13"/>
        <v>0</v>
      </c>
    </row>
    <row r="25" spans="1:23" x14ac:dyDescent="0.25">
      <c r="A25">
        <f t="shared" si="6"/>
        <v>0</v>
      </c>
      <c r="B25">
        <f t="shared" si="7"/>
        <v>1</v>
      </c>
      <c r="C25" s="1">
        <f t="shared" si="14"/>
        <v>41640.583333333299</v>
      </c>
      <c r="D25" s="7">
        <v>59.242424242424242</v>
      </c>
      <c r="E25" s="7"/>
      <c r="G25">
        <v>0.9</v>
      </c>
      <c r="H25" s="12">
        <v>180.76117916680758</v>
      </c>
      <c r="I25" s="13">
        <f>$D$2*tarifas!$D$12/24</f>
        <v>1.4541666666666666</v>
      </c>
      <c r="J25" s="13" t="e">
        <f>VLOOKUP(E25&amp;" "&amp;F25,tarifas!$A$13:$D$20,4,FALSE)*H25</f>
        <v>#N/A</v>
      </c>
      <c r="K25" s="13">
        <f>IF(F25="COD1",tarifas!$D$11*(SUMIFS($H$11:$H$8770,$F$11:$F$8770,"=COD1",$B$11:$B$8770,"="&amp;B25)/COUNTIFS($F$11:$F$8770,"=COD1",$B$11:$B$8770,"="&amp;B25))/COUNTIFS($A$11:$A$8770,"="&amp;A25,$F$11:$F$8770,"=COD1"),0)</f>
        <v>0</v>
      </c>
      <c r="L25" s="13" t="e">
        <f>(VLOOKUP(F25,tarifas!$C$7:$D$10,2,FALSE)+tarifas!$D$21)*datos!H25</f>
        <v>#N/A</v>
      </c>
      <c r="M25">
        <v>1.5399100000000001</v>
      </c>
      <c r="N25" s="13" t="e">
        <f t="shared" si="8"/>
        <v>#N/A</v>
      </c>
      <c r="O25">
        <f t="shared" si="9"/>
        <v>1.5399100000000001</v>
      </c>
      <c r="P25" s="12">
        <f t="shared" si="10"/>
        <v>179.22126916680759</v>
      </c>
      <c r="Q25">
        <f t="shared" si="11"/>
        <v>0</v>
      </c>
      <c r="R25">
        <f>$D$2*tarifas!$D$12/24</f>
        <v>1.4541666666666666</v>
      </c>
      <c r="S25" t="e">
        <f>VLOOKUP(E25&amp;" "&amp;F25,tarifas!$A$13:$D$20,4,FALSE)*P25</f>
        <v>#N/A</v>
      </c>
      <c r="T25">
        <f>IF(F25="COD1",tarifas!$D$11*(SUMIFS($P$11:$P$8770,$F$11:$F$8770,"=COD1",$B$11:$B$8770,"="&amp;B25)/COUNTIFS($F$11:$F$8770,"=COD1",$B$11:$B$8770,"="&amp;B25))/COUNTIFS($A$11:$A$8770,"="&amp;A25,$F$11:$F$8770,"=COD1"),0)</f>
        <v>0</v>
      </c>
      <c r="U25" t="e">
        <f>(VLOOKUP(F25,tarifas!$C$7:$D$10,2,FALSE)+tarifas!$D$21)*datos!P25</f>
        <v>#N/A</v>
      </c>
      <c r="V25" t="e">
        <f t="shared" si="12"/>
        <v>#N/A</v>
      </c>
      <c r="W25">
        <f t="shared" si="13"/>
        <v>0</v>
      </c>
    </row>
    <row r="26" spans="1:23" x14ac:dyDescent="0.25">
      <c r="A26">
        <f t="shared" si="6"/>
        <v>0</v>
      </c>
      <c r="B26">
        <f t="shared" si="7"/>
        <v>1</v>
      </c>
      <c r="C26" s="1">
        <f t="shared" si="14"/>
        <v>41640.624999999964</v>
      </c>
      <c r="D26" s="7">
        <v>10.303030303030303</v>
      </c>
      <c r="E26" s="7"/>
      <c r="G26">
        <v>0</v>
      </c>
      <c r="H26" s="12">
        <v>187.97989604814461</v>
      </c>
      <c r="I26" s="13">
        <f>$D$2*tarifas!$D$12/24</f>
        <v>1.4541666666666666</v>
      </c>
      <c r="J26" s="13" t="e">
        <f>VLOOKUP(E26&amp;" "&amp;F26,tarifas!$A$13:$D$20,4,FALSE)*H26</f>
        <v>#N/A</v>
      </c>
      <c r="K26" s="13">
        <f>IF(F26="COD1",tarifas!$D$11*(SUMIFS($H$11:$H$8770,$F$11:$F$8770,"=COD1",$B$11:$B$8770,"="&amp;B26)/COUNTIFS($F$11:$F$8770,"=COD1",$B$11:$B$8770,"="&amp;B26))/COUNTIFS($A$11:$A$8770,"="&amp;A26,$F$11:$F$8770,"=COD1"),0)</f>
        <v>0</v>
      </c>
      <c r="L26" s="13" t="e">
        <f>(VLOOKUP(F26,tarifas!$C$7:$D$10,2,FALSE)+tarifas!$D$21)*datos!H26</f>
        <v>#N/A</v>
      </c>
      <c r="M26">
        <v>0</v>
      </c>
      <c r="N26" s="13" t="e">
        <f t="shared" si="8"/>
        <v>#N/A</v>
      </c>
      <c r="O26">
        <f t="shared" si="9"/>
        <v>0</v>
      </c>
      <c r="P26" s="12">
        <f t="shared" si="10"/>
        <v>187.97989604814461</v>
      </c>
      <c r="Q26">
        <f t="shared" si="11"/>
        <v>0</v>
      </c>
      <c r="R26">
        <f>$D$2*tarifas!$D$12/24</f>
        <v>1.4541666666666666</v>
      </c>
      <c r="S26" t="e">
        <f>VLOOKUP(E26&amp;" "&amp;F26,tarifas!$A$13:$D$20,4,FALSE)*P26</f>
        <v>#N/A</v>
      </c>
      <c r="T26">
        <f>IF(F26="COD1",tarifas!$D$11*(SUMIFS($P$11:$P$8770,$F$11:$F$8770,"=COD1",$B$11:$B$8770,"="&amp;B26)/COUNTIFS($F$11:$F$8770,"=COD1",$B$11:$B$8770,"="&amp;B26))/COUNTIFS($A$11:$A$8770,"="&amp;A26,$F$11:$F$8770,"=COD1"),0)</f>
        <v>0</v>
      </c>
      <c r="U26" t="e">
        <f>(VLOOKUP(F26,tarifas!$C$7:$D$10,2,FALSE)+tarifas!$D$21)*datos!P26</f>
        <v>#N/A</v>
      </c>
      <c r="V26" t="e">
        <f t="shared" si="12"/>
        <v>#N/A</v>
      </c>
      <c r="W26">
        <f t="shared" si="13"/>
        <v>0</v>
      </c>
    </row>
    <row r="27" spans="1:23" x14ac:dyDescent="0.25">
      <c r="A27">
        <f t="shared" si="6"/>
        <v>0</v>
      </c>
      <c r="B27">
        <f t="shared" si="7"/>
        <v>1</v>
      </c>
      <c r="C27" s="1">
        <f t="shared" si="14"/>
        <v>41640.666666666628</v>
      </c>
      <c r="D27" s="7">
        <v>0</v>
      </c>
      <c r="E27" s="7"/>
      <c r="G27">
        <v>0</v>
      </c>
      <c r="H27" s="12">
        <v>195.0862740777377</v>
      </c>
      <c r="I27" s="13">
        <f>$D$2*tarifas!$D$12/24</f>
        <v>1.4541666666666666</v>
      </c>
      <c r="J27" s="13" t="e">
        <f>VLOOKUP(E27&amp;" "&amp;F27,tarifas!$A$13:$D$20,4,FALSE)*H27</f>
        <v>#N/A</v>
      </c>
      <c r="K27" s="13">
        <f>IF(F27="COD1",tarifas!$D$11*(SUMIFS($H$11:$H$8770,$F$11:$F$8770,"=COD1",$B$11:$B$8770,"="&amp;B27)/COUNTIFS($F$11:$F$8770,"=COD1",$B$11:$B$8770,"="&amp;B27))/COUNTIFS($A$11:$A$8770,"="&amp;A27,$F$11:$F$8770,"=COD1"),0)</f>
        <v>0</v>
      </c>
      <c r="L27" s="13" t="e">
        <f>(VLOOKUP(F27,tarifas!$C$7:$D$10,2,FALSE)+tarifas!$D$21)*datos!H27</f>
        <v>#N/A</v>
      </c>
      <c r="M27">
        <v>0.44001000000000001</v>
      </c>
      <c r="N27" s="13" t="e">
        <f t="shared" si="8"/>
        <v>#N/A</v>
      </c>
      <c r="O27">
        <f t="shared" si="9"/>
        <v>0.44001000000000001</v>
      </c>
      <c r="P27" s="12">
        <f t="shared" si="10"/>
        <v>194.6462640777377</v>
      </c>
      <c r="Q27">
        <f t="shared" si="11"/>
        <v>0</v>
      </c>
      <c r="R27">
        <f>$D$2*tarifas!$D$12/24</f>
        <v>1.4541666666666666</v>
      </c>
      <c r="S27" t="e">
        <f>VLOOKUP(E27&amp;" "&amp;F27,tarifas!$A$13:$D$20,4,FALSE)*P27</f>
        <v>#N/A</v>
      </c>
      <c r="T27">
        <f>IF(F27="COD1",tarifas!$D$11*(SUMIFS($P$11:$P$8770,$F$11:$F$8770,"=COD1",$B$11:$B$8770,"="&amp;B27)/COUNTIFS($F$11:$F$8770,"=COD1",$B$11:$B$8770,"="&amp;B27))/COUNTIFS($A$11:$A$8770,"="&amp;A27,$F$11:$F$8770,"=COD1"),0)</f>
        <v>0</v>
      </c>
      <c r="U27" t="e">
        <f>(VLOOKUP(F27,tarifas!$C$7:$D$10,2,FALSE)+tarifas!$D$21)*datos!P27</f>
        <v>#N/A</v>
      </c>
      <c r="V27" t="e">
        <f t="shared" si="12"/>
        <v>#N/A</v>
      </c>
      <c r="W27">
        <f t="shared" si="13"/>
        <v>0</v>
      </c>
    </row>
    <row r="28" spans="1:23" x14ac:dyDescent="0.25">
      <c r="A28">
        <f t="shared" si="6"/>
        <v>0</v>
      </c>
      <c r="B28">
        <f t="shared" si="7"/>
        <v>1</v>
      </c>
      <c r="C28" s="1">
        <f t="shared" si="14"/>
        <v>41640.708333333292</v>
      </c>
      <c r="D28" s="7">
        <v>0</v>
      </c>
      <c r="E28" s="7"/>
      <c r="G28">
        <v>0</v>
      </c>
      <c r="H28" s="12">
        <v>194.33133294731169</v>
      </c>
      <c r="I28" s="13">
        <f>$D$2*tarifas!$D$12/24</f>
        <v>1.4541666666666666</v>
      </c>
      <c r="J28" s="13" t="e">
        <f>VLOOKUP(E28&amp;" "&amp;F28,tarifas!$A$13:$D$20,4,FALSE)*H28</f>
        <v>#N/A</v>
      </c>
      <c r="K28" s="13">
        <f>IF(F28="COD1",tarifas!$D$11*(SUMIFS($H$11:$H$8770,$F$11:$F$8770,"=COD1",$B$11:$B$8770,"="&amp;B28)/COUNTIFS($F$11:$F$8770,"=COD1",$B$11:$B$8770,"="&amp;B28))/COUNTIFS($A$11:$A$8770,"="&amp;A28,$F$11:$F$8770,"=COD1"),0)</f>
        <v>0</v>
      </c>
      <c r="L28" s="13" t="e">
        <f>(VLOOKUP(F28,tarifas!$C$7:$D$10,2,FALSE)+tarifas!$D$21)*datos!H28</f>
        <v>#N/A</v>
      </c>
      <c r="M28">
        <v>0</v>
      </c>
      <c r="N28" s="13" t="e">
        <f t="shared" si="8"/>
        <v>#N/A</v>
      </c>
      <c r="O28">
        <f t="shared" si="9"/>
        <v>0</v>
      </c>
      <c r="P28" s="12">
        <f t="shared" si="10"/>
        <v>194.33133294731169</v>
      </c>
      <c r="Q28">
        <f t="shared" si="11"/>
        <v>0</v>
      </c>
      <c r="R28">
        <f>$D$2*tarifas!$D$12/24</f>
        <v>1.4541666666666666</v>
      </c>
      <c r="S28" t="e">
        <f>VLOOKUP(E28&amp;" "&amp;F28,tarifas!$A$13:$D$20,4,FALSE)*P28</f>
        <v>#N/A</v>
      </c>
      <c r="T28">
        <f>IF(F28="COD1",tarifas!$D$11*(SUMIFS($P$11:$P$8770,$F$11:$F$8770,"=COD1",$B$11:$B$8770,"="&amp;B28)/COUNTIFS($F$11:$F$8770,"=COD1",$B$11:$B$8770,"="&amp;B28))/COUNTIFS($A$11:$A$8770,"="&amp;A28,$F$11:$F$8770,"=COD1"),0)</f>
        <v>0</v>
      </c>
      <c r="U28" t="e">
        <f>(VLOOKUP(F28,tarifas!$C$7:$D$10,2,FALSE)+tarifas!$D$21)*datos!P28</f>
        <v>#N/A</v>
      </c>
      <c r="V28" t="e">
        <f t="shared" si="12"/>
        <v>#N/A</v>
      </c>
      <c r="W28">
        <f t="shared" si="13"/>
        <v>0</v>
      </c>
    </row>
    <row r="29" spans="1:23" x14ac:dyDescent="0.25">
      <c r="A29">
        <f t="shared" si="6"/>
        <v>0</v>
      </c>
      <c r="B29">
        <f t="shared" si="7"/>
        <v>1</v>
      </c>
      <c r="C29" s="1">
        <f t="shared" si="14"/>
        <v>41640.749999999956</v>
      </c>
      <c r="D29" s="7">
        <v>0</v>
      </c>
      <c r="E29" s="7"/>
      <c r="G29">
        <v>5</v>
      </c>
      <c r="H29" s="12">
        <v>195.6428303398331</v>
      </c>
      <c r="I29" s="13">
        <f>$D$2*tarifas!$D$12/24</f>
        <v>1.4541666666666666</v>
      </c>
      <c r="J29" s="13" t="e">
        <f>VLOOKUP(E29&amp;" "&amp;F29,tarifas!$A$13:$D$20,4,FALSE)*H29</f>
        <v>#N/A</v>
      </c>
      <c r="K29" s="13">
        <f>IF(F29="COD1",tarifas!$D$11*(SUMIFS($H$11:$H$8770,$F$11:$F$8770,"=COD1",$B$11:$B$8770,"="&amp;B29)/COUNTIFS($F$11:$F$8770,"=COD1",$B$11:$B$8770,"="&amp;B29))/COUNTIFS($A$11:$A$8770,"="&amp;A29,$F$11:$F$8770,"=COD1"),0)</f>
        <v>0</v>
      </c>
      <c r="L29" s="13" t="e">
        <f>(VLOOKUP(F29,tarifas!$C$7:$D$10,2,FALSE)+tarifas!$D$21)*datos!H29</f>
        <v>#N/A</v>
      </c>
      <c r="M29">
        <v>0</v>
      </c>
      <c r="N29" s="13" t="e">
        <f t="shared" si="8"/>
        <v>#N/A</v>
      </c>
      <c r="O29">
        <f t="shared" si="9"/>
        <v>0</v>
      </c>
      <c r="P29" s="12">
        <f t="shared" si="10"/>
        <v>195.6428303398331</v>
      </c>
      <c r="Q29">
        <f t="shared" si="11"/>
        <v>0</v>
      </c>
      <c r="R29">
        <f>$D$2*tarifas!$D$12/24</f>
        <v>1.4541666666666666</v>
      </c>
      <c r="S29" t="e">
        <f>VLOOKUP(E29&amp;" "&amp;F29,tarifas!$A$13:$D$20,4,FALSE)*P29</f>
        <v>#N/A</v>
      </c>
      <c r="T29">
        <f>IF(F29="COD1",tarifas!$D$11*(SUMIFS($P$11:$P$8770,$F$11:$F$8770,"=COD1",$B$11:$B$8770,"="&amp;B29)/COUNTIFS($F$11:$F$8770,"=COD1",$B$11:$B$8770,"="&amp;B29))/COUNTIFS($A$11:$A$8770,"="&amp;A29,$F$11:$F$8770,"=COD1"),0)</f>
        <v>0</v>
      </c>
      <c r="U29" t="e">
        <f>(VLOOKUP(F29,tarifas!$C$7:$D$10,2,FALSE)+tarifas!$D$21)*datos!P29</f>
        <v>#N/A</v>
      </c>
      <c r="V29" t="e">
        <f t="shared" si="12"/>
        <v>#N/A</v>
      </c>
      <c r="W29">
        <f t="shared" si="13"/>
        <v>0</v>
      </c>
    </row>
    <row r="30" spans="1:23" x14ac:dyDescent="0.25">
      <c r="A30">
        <f t="shared" si="6"/>
        <v>0</v>
      </c>
      <c r="B30">
        <f t="shared" si="7"/>
        <v>1</v>
      </c>
      <c r="C30" s="1">
        <f t="shared" si="14"/>
        <v>41640.791666666621</v>
      </c>
      <c r="D30" s="7">
        <v>0</v>
      </c>
      <c r="E30" s="7"/>
      <c r="G30">
        <v>7.8</v>
      </c>
      <c r="H30" s="12">
        <v>194.67239138500003</v>
      </c>
      <c r="I30" s="13">
        <f>$D$2*tarifas!$D$12/24</f>
        <v>1.4541666666666666</v>
      </c>
      <c r="J30" s="13" t="e">
        <f>VLOOKUP(E30&amp;" "&amp;F30,tarifas!$A$13:$D$20,4,FALSE)*H30</f>
        <v>#N/A</v>
      </c>
      <c r="K30" s="13">
        <f>IF(F30="COD1",tarifas!$D$11*(SUMIFS($H$11:$H$8770,$F$11:$F$8770,"=COD1",$B$11:$B$8770,"="&amp;B30)/COUNTIFS($F$11:$F$8770,"=COD1",$B$11:$B$8770,"="&amp;B30))/COUNTIFS($A$11:$A$8770,"="&amp;A30,$F$11:$F$8770,"=COD1"),0)</f>
        <v>0</v>
      </c>
      <c r="L30" s="13" t="e">
        <f>(VLOOKUP(F30,tarifas!$C$7:$D$10,2,FALSE)+tarifas!$D$21)*datos!H30</f>
        <v>#N/A</v>
      </c>
      <c r="M30">
        <v>0</v>
      </c>
      <c r="N30" s="13" t="e">
        <f t="shared" si="8"/>
        <v>#N/A</v>
      </c>
      <c r="O30">
        <f t="shared" si="9"/>
        <v>0</v>
      </c>
      <c r="P30" s="12">
        <f t="shared" si="10"/>
        <v>194.67239138500003</v>
      </c>
      <c r="Q30">
        <f t="shared" si="11"/>
        <v>0</v>
      </c>
      <c r="R30">
        <f>$D$2*tarifas!$D$12/24</f>
        <v>1.4541666666666666</v>
      </c>
      <c r="S30" t="e">
        <f>VLOOKUP(E30&amp;" "&amp;F30,tarifas!$A$13:$D$20,4,FALSE)*P30</f>
        <v>#N/A</v>
      </c>
      <c r="T30">
        <f>IF(F30="COD1",tarifas!$D$11*(SUMIFS($P$11:$P$8770,$F$11:$F$8770,"=COD1",$B$11:$B$8770,"="&amp;B30)/COUNTIFS($F$11:$F$8770,"=COD1",$B$11:$B$8770,"="&amp;B30))/COUNTIFS($A$11:$A$8770,"="&amp;A30,$F$11:$F$8770,"=COD1"),0)</f>
        <v>0</v>
      </c>
      <c r="U30" t="e">
        <f>(VLOOKUP(F30,tarifas!$C$7:$D$10,2,FALSE)+tarifas!$D$21)*datos!P30</f>
        <v>#N/A</v>
      </c>
      <c r="V30" t="e">
        <f t="shared" si="12"/>
        <v>#N/A</v>
      </c>
      <c r="W30">
        <f t="shared" si="13"/>
        <v>0</v>
      </c>
    </row>
    <row r="31" spans="1:23" x14ac:dyDescent="0.25">
      <c r="A31">
        <f t="shared" si="6"/>
        <v>0</v>
      </c>
      <c r="B31">
        <f t="shared" si="7"/>
        <v>1</v>
      </c>
      <c r="C31" s="1">
        <f t="shared" si="14"/>
        <v>41640.833333333285</v>
      </c>
      <c r="D31" s="7">
        <v>0</v>
      </c>
      <c r="E31" s="7"/>
      <c r="G31">
        <v>18.899999999999999</v>
      </c>
      <c r="H31" s="12">
        <v>207.60755378774894</v>
      </c>
      <c r="I31" s="13">
        <f>$D$2*tarifas!$D$12/24</f>
        <v>1.4541666666666666</v>
      </c>
      <c r="J31" s="13" t="e">
        <f>VLOOKUP(E31&amp;" "&amp;F31,tarifas!$A$13:$D$20,4,FALSE)*H31</f>
        <v>#N/A</v>
      </c>
      <c r="K31" s="13">
        <f>IF(F31="COD1",tarifas!$D$11*(SUMIFS($H$11:$H$8770,$F$11:$F$8770,"=COD1",$B$11:$B$8770,"="&amp;B31)/COUNTIFS($F$11:$F$8770,"=COD1",$B$11:$B$8770,"="&amp;B31))/COUNTIFS($A$11:$A$8770,"="&amp;A31,$F$11:$F$8770,"=COD1"),0)</f>
        <v>0</v>
      </c>
      <c r="L31" s="13" t="e">
        <f>(VLOOKUP(F31,tarifas!$C$7:$D$10,2,FALSE)+tarifas!$D$21)*datos!H31</f>
        <v>#N/A</v>
      </c>
      <c r="M31">
        <v>0</v>
      </c>
      <c r="N31" s="13" t="e">
        <f t="shared" si="8"/>
        <v>#N/A</v>
      </c>
      <c r="O31">
        <f t="shared" si="9"/>
        <v>0</v>
      </c>
      <c r="P31" s="12">
        <f t="shared" si="10"/>
        <v>207.60755378774894</v>
      </c>
      <c r="Q31">
        <f t="shared" si="11"/>
        <v>0</v>
      </c>
      <c r="R31">
        <f>$D$2*tarifas!$D$12/24</f>
        <v>1.4541666666666666</v>
      </c>
      <c r="S31" t="e">
        <f>VLOOKUP(E31&amp;" "&amp;F31,tarifas!$A$13:$D$20,4,FALSE)*P31</f>
        <v>#N/A</v>
      </c>
      <c r="T31">
        <f>IF(F31="COD1",tarifas!$D$11*(SUMIFS($P$11:$P$8770,$F$11:$F$8770,"=COD1",$B$11:$B$8770,"="&amp;B31)/COUNTIFS($F$11:$F$8770,"=COD1",$B$11:$B$8770,"="&amp;B31))/COUNTIFS($A$11:$A$8770,"="&amp;A31,$F$11:$F$8770,"=COD1"),0)</f>
        <v>0</v>
      </c>
      <c r="U31" t="e">
        <f>(VLOOKUP(F31,tarifas!$C$7:$D$10,2,FALSE)+tarifas!$D$21)*datos!P31</f>
        <v>#N/A</v>
      </c>
      <c r="V31" t="e">
        <f t="shared" si="12"/>
        <v>#N/A</v>
      </c>
      <c r="W31">
        <f t="shared" si="13"/>
        <v>0</v>
      </c>
    </row>
    <row r="32" spans="1:23" x14ac:dyDescent="0.25">
      <c r="A32">
        <f t="shared" si="6"/>
        <v>0</v>
      </c>
      <c r="B32">
        <f t="shared" si="7"/>
        <v>1</v>
      </c>
      <c r="C32" s="1">
        <f t="shared" si="14"/>
        <v>41640.874999999949</v>
      </c>
      <c r="D32" s="7">
        <v>0</v>
      </c>
      <c r="E32" s="7"/>
      <c r="G32">
        <v>20</v>
      </c>
      <c r="H32" s="12">
        <v>201.41768915402568</v>
      </c>
      <c r="I32" s="13">
        <f>$D$2*tarifas!$D$12/24</f>
        <v>1.4541666666666666</v>
      </c>
      <c r="J32" s="13" t="e">
        <f>VLOOKUP(E32&amp;" "&amp;F32,tarifas!$A$13:$D$20,4,FALSE)*H32</f>
        <v>#N/A</v>
      </c>
      <c r="K32" s="13">
        <f>IF(F32="COD1",tarifas!$D$11*(SUMIFS($H$11:$H$8770,$F$11:$F$8770,"=COD1",$B$11:$B$8770,"="&amp;B32)/COUNTIFS($F$11:$F$8770,"=COD1",$B$11:$B$8770,"="&amp;B32))/COUNTIFS($A$11:$A$8770,"="&amp;A32,$F$11:$F$8770,"=COD1"),0)</f>
        <v>0</v>
      </c>
      <c r="L32" s="13" t="e">
        <f>(VLOOKUP(F32,tarifas!$C$7:$D$10,2,FALSE)+tarifas!$D$21)*datos!H32</f>
        <v>#N/A</v>
      </c>
      <c r="M32">
        <v>0</v>
      </c>
      <c r="N32" s="13" t="e">
        <f t="shared" si="8"/>
        <v>#N/A</v>
      </c>
      <c r="O32">
        <f t="shared" si="9"/>
        <v>0</v>
      </c>
      <c r="P32" s="12">
        <f t="shared" si="10"/>
        <v>201.41768915402568</v>
      </c>
      <c r="Q32">
        <f t="shared" si="11"/>
        <v>0</v>
      </c>
      <c r="R32">
        <f>$D$2*tarifas!$D$12/24</f>
        <v>1.4541666666666666</v>
      </c>
      <c r="S32" t="e">
        <f>VLOOKUP(E32&amp;" "&amp;F32,tarifas!$A$13:$D$20,4,FALSE)*P32</f>
        <v>#N/A</v>
      </c>
      <c r="T32">
        <f>IF(F32="COD1",tarifas!$D$11*(SUMIFS($P$11:$P$8770,$F$11:$F$8770,"=COD1",$B$11:$B$8770,"="&amp;B32)/COUNTIFS($F$11:$F$8770,"=COD1",$B$11:$B$8770,"="&amp;B32))/COUNTIFS($A$11:$A$8770,"="&amp;A32,$F$11:$F$8770,"=COD1"),0)</f>
        <v>0</v>
      </c>
      <c r="U32" t="e">
        <f>(VLOOKUP(F32,tarifas!$C$7:$D$10,2,FALSE)+tarifas!$D$21)*datos!P32</f>
        <v>#N/A</v>
      </c>
      <c r="V32" t="e">
        <f t="shared" si="12"/>
        <v>#N/A</v>
      </c>
      <c r="W32">
        <f t="shared" si="13"/>
        <v>0</v>
      </c>
    </row>
    <row r="33" spans="1:23" x14ac:dyDescent="0.25">
      <c r="A33">
        <f t="shared" si="6"/>
        <v>0</v>
      </c>
      <c r="B33">
        <f t="shared" si="7"/>
        <v>1</v>
      </c>
      <c r="C33" s="1">
        <f t="shared" si="14"/>
        <v>41640.916666666613</v>
      </c>
      <c r="D33" s="7">
        <v>0</v>
      </c>
      <c r="E33" s="7"/>
      <c r="G33">
        <v>20</v>
      </c>
      <c r="H33" s="12">
        <v>203.93510898941292</v>
      </c>
      <c r="I33" s="13">
        <f>$D$2*tarifas!$D$12/24</f>
        <v>1.4541666666666666</v>
      </c>
      <c r="J33" s="13" t="e">
        <f>VLOOKUP(E33&amp;" "&amp;F33,tarifas!$A$13:$D$20,4,FALSE)*H33</f>
        <v>#N/A</v>
      </c>
      <c r="K33" s="13">
        <f>IF(F33="COD1",tarifas!$D$11*(SUMIFS($H$11:$H$8770,$F$11:$F$8770,"=COD1",$B$11:$B$8770,"="&amp;B33)/COUNTIFS($F$11:$F$8770,"=COD1",$B$11:$B$8770,"="&amp;B33))/COUNTIFS($A$11:$A$8770,"="&amp;A33,$F$11:$F$8770,"=COD1"),0)</f>
        <v>0</v>
      </c>
      <c r="L33" s="13" t="e">
        <f>(VLOOKUP(F33,tarifas!$C$7:$D$10,2,FALSE)+tarifas!$D$21)*datos!H33</f>
        <v>#N/A</v>
      </c>
      <c r="M33">
        <v>0</v>
      </c>
      <c r="N33" s="13" t="e">
        <f t="shared" si="8"/>
        <v>#N/A</v>
      </c>
      <c r="O33">
        <f t="shared" si="9"/>
        <v>0</v>
      </c>
      <c r="P33" s="12">
        <f t="shared" si="10"/>
        <v>203.93510898941292</v>
      </c>
      <c r="Q33">
        <f t="shared" si="11"/>
        <v>0</v>
      </c>
      <c r="R33">
        <f>$D$2*tarifas!$D$12/24</f>
        <v>1.4541666666666666</v>
      </c>
      <c r="S33" t="e">
        <f>VLOOKUP(E33&amp;" "&amp;F33,tarifas!$A$13:$D$20,4,FALSE)*P33</f>
        <v>#N/A</v>
      </c>
      <c r="T33">
        <f>IF(F33="COD1",tarifas!$D$11*(SUMIFS($P$11:$P$8770,$F$11:$F$8770,"=COD1",$B$11:$B$8770,"="&amp;B33)/COUNTIFS($F$11:$F$8770,"=COD1",$B$11:$B$8770,"="&amp;B33))/COUNTIFS($A$11:$A$8770,"="&amp;A33,$F$11:$F$8770,"=COD1"),0)</f>
        <v>0</v>
      </c>
      <c r="U33" t="e">
        <f>(VLOOKUP(F33,tarifas!$C$7:$D$10,2,FALSE)+tarifas!$D$21)*datos!P33</f>
        <v>#N/A</v>
      </c>
      <c r="V33" t="e">
        <f t="shared" si="12"/>
        <v>#N/A</v>
      </c>
      <c r="W33">
        <f t="shared" si="13"/>
        <v>0</v>
      </c>
    </row>
    <row r="34" spans="1:23" x14ac:dyDescent="0.25">
      <c r="A34">
        <f t="shared" si="6"/>
        <v>0</v>
      </c>
      <c r="B34">
        <f t="shared" si="7"/>
        <v>1</v>
      </c>
      <c r="C34" s="1">
        <f t="shared" si="14"/>
        <v>41640.958333333278</v>
      </c>
      <c r="D34" s="7">
        <v>0</v>
      </c>
      <c r="E34" s="7"/>
      <c r="G34">
        <v>8.6</v>
      </c>
      <c r="H34" s="12">
        <v>203.46418420381423</v>
      </c>
      <c r="I34" s="13">
        <f>$D$2*tarifas!$D$12/24</f>
        <v>1.4541666666666666</v>
      </c>
      <c r="J34" s="13" t="e">
        <f>VLOOKUP(E34&amp;" "&amp;F34,tarifas!$A$13:$D$20,4,FALSE)*H34</f>
        <v>#N/A</v>
      </c>
      <c r="K34" s="13">
        <f>IF(F34="COD1",tarifas!$D$11*(SUMIFS($H$11:$H$8770,$F$11:$F$8770,"=COD1",$B$11:$B$8770,"="&amp;B34)/COUNTIFS($F$11:$F$8770,"=COD1",$B$11:$B$8770,"="&amp;B34))/COUNTIFS($A$11:$A$8770,"="&amp;A34,$F$11:$F$8770,"=COD1"),0)</f>
        <v>0</v>
      </c>
      <c r="L34" s="13" t="e">
        <f>(VLOOKUP(F34,tarifas!$C$7:$D$10,2,FALSE)+tarifas!$D$21)*datos!H34</f>
        <v>#N/A</v>
      </c>
      <c r="M34">
        <v>0</v>
      </c>
      <c r="N34" s="13" t="e">
        <f t="shared" si="8"/>
        <v>#N/A</v>
      </c>
      <c r="O34">
        <f t="shared" si="9"/>
        <v>0</v>
      </c>
      <c r="P34" s="12">
        <f t="shared" si="10"/>
        <v>203.46418420381423</v>
      </c>
      <c r="Q34">
        <f t="shared" si="11"/>
        <v>0</v>
      </c>
      <c r="R34">
        <f>$D$2*tarifas!$D$12/24</f>
        <v>1.4541666666666666</v>
      </c>
      <c r="S34" t="e">
        <f>VLOOKUP(E34&amp;" "&amp;F34,tarifas!$A$13:$D$20,4,FALSE)*P34</f>
        <v>#N/A</v>
      </c>
      <c r="T34">
        <f>IF(F34="COD1",tarifas!$D$11*(SUMIFS($P$11:$P$8770,$F$11:$F$8770,"=COD1",$B$11:$B$8770,"="&amp;B34)/COUNTIFS($F$11:$F$8770,"=COD1",$B$11:$B$8770,"="&amp;B34))/COUNTIFS($A$11:$A$8770,"="&amp;A34,$F$11:$F$8770,"=COD1"),0)</f>
        <v>0</v>
      </c>
      <c r="U34" t="e">
        <f>(VLOOKUP(F34,tarifas!$C$7:$D$10,2,FALSE)+tarifas!$D$21)*datos!P34</f>
        <v>#N/A</v>
      </c>
      <c r="V34" t="e">
        <f t="shared" si="12"/>
        <v>#N/A</v>
      </c>
      <c r="W34">
        <f t="shared" si="13"/>
        <v>0</v>
      </c>
    </row>
    <row r="35" spans="1:23" x14ac:dyDescent="0.25">
      <c r="A35">
        <f t="shared" si="6"/>
        <v>1</v>
      </c>
      <c r="B35">
        <f t="shared" si="7"/>
        <v>1</v>
      </c>
      <c r="C35" s="1">
        <f t="shared" si="14"/>
        <v>41640.999999999942</v>
      </c>
      <c r="D35" s="7">
        <v>0</v>
      </c>
      <c r="E35" s="7"/>
      <c r="G35">
        <v>5.13</v>
      </c>
      <c r="H35" s="12">
        <v>213.94244667184114</v>
      </c>
      <c r="I35" s="13">
        <f>$D$2*tarifas!$D$12/24</f>
        <v>1.4541666666666666</v>
      </c>
      <c r="J35" s="13" t="e">
        <f>VLOOKUP(E35&amp;" "&amp;F35,tarifas!$A$13:$D$20,4,FALSE)*H35</f>
        <v>#N/A</v>
      </c>
      <c r="K35" s="13">
        <f>IF(F35="COD1",tarifas!$D$11*(SUMIFS($H$11:$H$8770,$F$11:$F$8770,"=COD1",$B$11:$B$8770,"="&amp;B35)/COUNTIFS($F$11:$F$8770,"=COD1",$B$11:$B$8770,"="&amp;B35))/COUNTIFS($A$11:$A$8770,"="&amp;A35,$F$11:$F$8770,"=COD1"),0)</f>
        <v>0</v>
      </c>
      <c r="L35" s="13" t="e">
        <f>(VLOOKUP(F35,tarifas!$C$7:$D$10,2,FALSE)+tarifas!$D$21)*datos!H35</f>
        <v>#N/A</v>
      </c>
      <c r="M35">
        <v>0</v>
      </c>
      <c r="N35" s="13" t="e">
        <f t="shared" si="8"/>
        <v>#N/A</v>
      </c>
      <c r="O35">
        <f t="shared" si="9"/>
        <v>0</v>
      </c>
      <c r="P35" s="12">
        <f t="shared" si="10"/>
        <v>213.94244667184114</v>
      </c>
      <c r="Q35">
        <f t="shared" si="11"/>
        <v>0</v>
      </c>
      <c r="R35">
        <f>$D$2*tarifas!$D$12/24</f>
        <v>1.4541666666666666</v>
      </c>
      <c r="S35" t="e">
        <f>VLOOKUP(E35&amp;" "&amp;F35,tarifas!$A$13:$D$20,4,FALSE)*P35</f>
        <v>#N/A</v>
      </c>
      <c r="T35">
        <f>IF(F35="COD1",tarifas!$D$11*(SUMIFS($P$11:$P$8770,$F$11:$F$8770,"=COD1",$B$11:$B$8770,"="&amp;B35)/COUNTIFS($F$11:$F$8770,"=COD1",$B$11:$B$8770,"="&amp;B35))/COUNTIFS($A$11:$A$8770,"="&amp;A35,$F$11:$F$8770,"=COD1"),0)</f>
        <v>0</v>
      </c>
      <c r="U35" t="e">
        <f>(VLOOKUP(F35,tarifas!$C$7:$D$10,2,FALSE)+tarifas!$D$21)*datos!P35</f>
        <v>#N/A</v>
      </c>
      <c r="V35" t="e">
        <f t="shared" si="12"/>
        <v>#N/A</v>
      </c>
      <c r="W35">
        <f t="shared" si="13"/>
        <v>0</v>
      </c>
    </row>
    <row r="36" spans="1:23" x14ac:dyDescent="0.25">
      <c r="A36">
        <f t="shared" si="6"/>
        <v>1</v>
      </c>
      <c r="B36">
        <f t="shared" si="7"/>
        <v>1</v>
      </c>
      <c r="C36" s="1">
        <f t="shared" si="14"/>
        <v>41641.041666666606</v>
      </c>
      <c r="D36" s="7">
        <v>0</v>
      </c>
      <c r="E36" s="7"/>
      <c r="G36">
        <v>0</v>
      </c>
      <c r="H36" s="12">
        <v>211.9386260456512</v>
      </c>
      <c r="I36" s="13">
        <f>$D$2*tarifas!$D$12/24</f>
        <v>1.4541666666666666</v>
      </c>
      <c r="J36" s="13" t="e">
        <f>VLOOKUP(E36&amp;" "&amp;F36,tarifas!$A$13:$D$20,4,FALSE)*H36</f>
        <v>#N/A</v>
      </c>
      <c r="K36" s="13">
        <f>IF(F36="COD1",tarifas!$D$11*(SUMIFS($H$11:$H$8770,$F$11:$F$8770,"=COD1",$B$11:$B$8770,"="&amp;B36)/COUNTIFS($F$11:$F$8770,"=COD1",$B$11:$B$8770,"="&amp;B36))/COUNTIFS($A$11:$A$8770,"="&amp;A36,$F$11:$F$8770,"=COD1"),0)</f>
        <v>0</v>
      </c>
      <c r="L36" s="13" t="e">
        <f>(VLOOKUP(F36,tarifas!$C$7:$D$10,2,FALSE)+tarifas!$D$21)*datos!H36</f>
        <v>#N/A</v>
      </c>
      <c r="M36">
        <v>0</v>
      </c>
      <c r="N36" s="13" t="e">
        <f t="shared" si="8"/>
        <v>#N/A</v>
      </c>
      <c r="O36">
        <f t="shared" si="9"/>
        <v>0</v>
      </c>
      <c r="P36" s="12">
        <f t="shared" si="10"/>
        <v>211.9386260456512</v>
      </c>
      <c r="Q36">
        <f t="shared" si="11"/>
        <v>0</v>
      </c>
      <c r="R36">
        <f>$D$2*tarifas!$D$12/24</f>
        <v>1.4541666666666666</v>
      </c>
      <c r="S36" t="e">
        <f>VLOOKUP(E36&amp;" "&amp;F36,tarifas!$A$13:$D$20,4,FALSE)*P36</f>
        <v>#N/A</v>
      </c>
      <c r="T36">
        <f>IF(F36="COD1",tarifas!$D$11*(SUMIFS($P$11:$P$8770,$F$11:$F$8770,"=COD1",$B$11:$B$8770,"="&amp;B36)/COUNTIFS($F$11:$F$8770,"=COD1",$B$11:$B$8770,"="&amp;B36))/COUNTIFS($A$11:$A$8770,"="&amp;A36,$F$11:$F$8770,"=COD1"),0)</f>
        <v>0</v>
      </c>
      <c r="U36" t="e">
        <f>(VLOOKUP(F36,tarifas!$C$7:$D$10,2,FALSE)+tarifas!$D$21)*datos!P36</f>
        <v>#N/A</v>
      </c>
      <c r="V36" t="e">
        <f t="shared" si="12"/>
        <v>#N/A</v>
      </c>
      <c r="W36">
        <f t="shared" si="13"/>
        <v>0</v>
      </c>
    </row>
    <row r="37" spans="1:23" x14ac:dyDescent="0.25">
      <c r="A37">
        <f t="shared" si="6"/>
        <v>1</v>
      </c>
      <c r="B37">
        <f t="shared" si="7"/>
        <v>1</v>
      </c>
      <c r="C37" s="1">
        <f t="shared" si="14"/>
        <v>41641.08333333327</v>
      </c>
      <c r="D37" s="7">
        <v>0</v>
      </c>
      <c r="E37" s="7"/>
      <c r="G37">
        <v>0</v>
      </c>
      <c r="H37" s="12">
        <v>210.11594527424182</v>
      </c>
      <c r="I37" s="13">
        <f>$D$2*tarifas!$D$12/24</f>
        <v>1.4541666666666666</v>
      </c>
      <c r="J37" s="13" t="e">
        <f>VLOOKUP(E37&amp;" "&amp;F37,tarifas!$A$13:$D$20,4,FALSE)*H37</f>
        <v>#N/A</v>
      </c>
      <c r="K37" s="13">
        <f>IF(F37="COD1",tarifas!$D$11*(SUMIFS($H$11:$H$8770,$F$11:$F$8770,"=COD1",$B$11:$B$8770,"="&amp;B37)/COUNTIFS($F$11:$F$8770,"=COD1",$B$11:$B$8770,"="&amp;B37))/COUNTIFS($A$11:$A$8770,"="&amp;A37,$F$11:$F$8770,"=COD1"),0)</f>
        <v>0</v>
      </c>
      <c r="L37" s="13" t="e">
        <f>(VLOOKUP(F37,tarifas!$C$7:$D$10,2,FALSE)+tarifas!$D$21)*datos!H37</f>
        <v>#N/A</v>
      </c>
      <c r="M37">
        <v>0</v>
      </c>
      <c r="N37" s="13" t="e">
        <f t="shared" si="8"/>
        <v>#N/A</v>
      </c>
      <c r="O37">
        <f t="shared" si="9"/>
        <v>0</v>
      </c>
      <c r="P37" s="12">
        <f t="shared" si="10"/>
        <v>210.11594527424182</v>
      </c>
      <c r="Q37">
        <f t="shared" si="11"/>
        <v>0</v>
      </c>
      <c r="R37">
        <f>$D$2*tarifas!$D$12/24</f>
        <v>1.4541666666666666</v>
      </c>
      <c r="S37" t="e">
        <f>VLOOKUP(E37&amp;" "&amp;F37,tarifas!$A$13:$D$20,4,FALSE)*P37</f>
        <v>#N/A</v>
      </c>
      <c r="T37">
        <f>IF(F37="COD1",tarifas!$D$11*(SUMIFS($P$11:$P$8770,$F$11:$F$8770,"=COD1",$B$11:$B$8770,"="&amp;B37)/COUNTIFS($F$11:$F$8770,"=COD1",$B$11:$B$8770,"="&amp;B37))/COUNTIFS($A$11:$A$8770,"="&amp;A37,$F$11:$F$8770,"=COD1"),0)</f>
        <v>0</v>
      </c>
      <c r="U37" t="e">
        <f>(VLOOKUP(F37,tarifas!$C$7:$D$10,2,FALSE)+tarifas!$D$21)*datos!P37</f>
        <v>#N/A</v>
      </c>
      <c r="V37" t="e">
        <f t="shared" si="12"/>
        <v>#N/A</v>
      </c>
      <c r="W37">
        <f t="shared" si="13"/>
        <v>0</v>
      </c>
    </row>
    <row r="38" spans="1:23" x14ac:dyDescent="0.25">
      <c r="A38">
        <f t="shared" si="6"/>
        <v>1</v>
      </c>
      <c r="B38">
        <f t="shared" si="7"/>
        <v>1</v>
      </c>
      <c r="C38" s="1">
        <f t="shared" si="14"/>
        <v>41641.124999999935</v>
      </c>
      <c r="D38" s="7">
        <v>0</v>
      </c>
      <c r="E38" s="7"/>
      <c r="G38">
        <v>0</v>
      </c>
      <c r="H38" s="12">
        <v>207.91583597071164</v>
      </c>
      <c r="I38" s="13">
        <f>$D$2*tarifas!$D$12/24</f>
        <v>1.4541666666666666</v>
      </c>
      <c r="J38" s="13" t="e">
        <f>VLOOKUP(E38&amp;" "&amp;F38,tarifas!$A$13:$D$20,4,FALSE)*H38</f>
        <v>#N/A</v>
      </c>
      <c r="K38" s="13">
        <f>IF(F38="COD1",tarifas!$D$11*(SUMIFS($H$11:$H$8770,$F$11:$F$8770,"=COD1",$B$11:$B$8770,"="&amp;B38)/COUNTIFS($F$11:$F$8770,"=COD1",$B$11:$B$8770,"="&amp;B38))/COUNTIFS($A$11:$A$8770,"="&amp;A38,$F$11:$F$8770,"=COD1"),0)</f>
        <v>0</v>
      </c>
      <c r="L38" s="13" t="e">
        <f>(VLOOKUP(F38,tarifas!$C$7:$D$10,2,FALSE)+tarifas!$D$21)*datos!H38</f>
        <v>#N/A</v>
      </c>
      <c r="M38">
        <v>0</v>
      </c>
      <c r="N38" s="13" t="e">
        <f t="shared" si="8"/>
        <v>#N/A</v>
      </c>
      <c r="O38">
        <f t="shared" si="9"/>
        <v>0</v>
      </c>
      <c r="P38" s="12">
        <f t="shared" si="10"/>
        <v>207.91583597071164</v>
      </c>
      <c r="Q38">
        <f t="shared" si="11"/>
        <v>0</v>
      </c>
      <c r="R38">
        <f>$D$2*tarifas!$D$12/24</f>
        <v>1.4541666666666666</v>
      </c>
      <c r="S38" t="e">
        <f>VLOOKUP(E38&amp;" "&amp;F38,tarifas!$A$13:$D$20,4,FALSE)*P38</f>
        <v>#N/A</v>
      </c>
      <c r="T38">
        <f>IF(F38="COD1",tarifas!$D$11*(SUMIFS($P$11:$P$8770,$F$11:$F$8770,"=COD1",$B$11:$B$8770,"="&amp;B38)/COUNTIFS($F$11:$F$8770,"=COD1",$B$11:$B$8770,"="&amp;B38))/COUNTIFS($A$11:$A$8770,"="&amp;A38,$F$11:$F$8770,"=COD1"),0)</f>
        <v>0</v>
      </c>
      <c r="U38" t="e">
        <f>(VLOOKUP(F38,tarifas!$C$7:$D$10,2,FALSE)+tarifas!$D$21)*datos!P38</f>
        <v>#N/A</v>
      </c>
      <c r="V38" t="e">
        <f t="shared" si="12"/>
        <v>#N/A</v>
      </c>
      <c r="W38">
        <f t="shared" si="13"/>
        <v>0</v>
      </c>
    </row>
    <row r="39" spans="1:23" x14ac:dyDescent="0.25">
      <c r="A39">
        <f t="shared" si="6"/>
        <v>1</v>
      </c>
      <c r="B39">
        <f t="shared" si="7"/>
        <v>1</v>
      </c>
      <c r="C39" s="1">
        <f t="shared" si="14"/>
        <v>41641.166666666599</v>
      </c>
      <c r="D39" s="7">
        <v>0</v>
      </c>
      <c r="E39" s="7"/>
      <c r="G39">
        <v>0</v>
      </c>
      <c r="H39" s="12">
        <v>205.35147670003005</v>
      </c>
      <c r="I39" s="13">
        <f>$D$2*tarifas!$D$12/24</f>
        <v>1.4541666666666666</v>
      </c>
      <c r="J39" s="13" t="e">
        <f>VLOOKUP(E39&amp;" "&amp;F39,tarifas!$A$13:$D$20,4,FALSE)*H39</f>
        <v>#N/A</v>
      </c>
      <c r="K39" s="13">
        <f>IF(F39="COD1",tarifas!$D$11*(SUMIFS($H$11:$H$8770,$F$11:$F$8770,"=COD1",$B$11:$B$8770,"="&amp;B39)/COUNTIFS($F$11:$F$8770,"=COD1",$B$11:$B$8770,"="&amp;B39))/COUNTIFS($A$11:$A$8770,"="&amp;A39,$F$11:$F$8770,"=COD1"),0)</f>
        <v>0</v>
      </c>
      <c r="L39" s="13" t="e">
        <f>(VLOOKUP(F39,tarifas!$C$7:$D$10,2,FALSE)+tarifas!$D$21)*datos!H39</f>
        <v>#N/A</v>
      </c>
      <c r="M39">
        <v>0</v>
      </c>
      <c r="N39" s="13" t="e">
        <f t="shared" si="8"/>
        <v>#N/A</v>
      </c>
      <c r="O39">
        <f t="shared" si="9"/>
        <v>0</v>
      </c>
      <c r="P39" s="12">
        <f t="shared" si="10"/>
        <v>205.35147670003005</v>
      </c>
      <c r="Q39">
        <f t="shared" si="11"/>
        <v>0</v>
      </c>
      <c r="R39">
        <f>$D$2*tarifas!$D$12/24</f>
        <v>1.4541666666666666</v>
      </c>
      <c r="S39" t="e">
        <f>VLOOKUP(E39&amp;" "&amp;F39,tarifas!$A$13:$D$20,4,FALSE)*P39</f>
        <v>#N/A</v>
      </c>
      <c r="T39">
        <f>IF(F39="COD1",tarifas!$D$11*(SUMIFS($P$11:$P$8770,$F$11:$F$8770,"=COD1",$B$11:$B$8770,"="&amp;B39)/COUNTIFS($F$11:$F$8770,"=COD1",$B$11:$B$8770,"="&amp;B39))/COUNTIFS($A$11:$A$8770,"="&amp;A39,$F$11:$F$8770,"=COD1"),0)</f>
        <v>0</v>
      </c>
      <c r="U39" t="e">
        <f>(VLOOKUP(F39,tarifas!$C$7:$D$10,2,FALSE)+tarifas!$D$21)*datos!P39</f>
        <v>#N/A</v>
      </c>
      <c r="V39" t="e">
        <f t="shared" si="12"/>
        <v>#N/A</v>
      </c>
      <c r="W39">
        <f t="shared" si="13"/>
        <v>0</v>
      </c>
    </row>
    <row r="40" spans="1:23" x14ac:dyDescent="0.25">
      <c r="A40">
        <f t="shared" si="6"/>
        <v>1</v>
      </c>
      <c r="B40">
        <f t="shared" si="7"/>
        <v>1</v>
      </c>
      <c r="C40" s="1">
        <f t="shared" si="14"/>
        <v>41641.208333333263</v>
      </c>
      <c r="D40" s="7">
        <v>0</v>
      </c>
      <c r="E40" s="7"/>
      <c r="G40">
        <v>0</v>
      </c>
      <c r="H40" s="12">
        <v>205.99260955689141</v>
      </c>
      <c r="I40" s="13">
        <f>$D$2*tarifas!$D$12/24</f>
        <v>1.4541666666666666</v>
      </c>
      <c r="J40" s="13" t="e">
        <f>VLOOKUP(E40&amp;" "&amp;F40,tarifas!$A$13:$D$20,4,FALSE)*H40</f>
        <v>#N/A</v>
      </c>
      <c r="K40" s="13">
        <f>IF(F40="COD1",tarifas!$D$11*(SUMIFS($H$11:$H$8770,$F$11:$F$8770,"=COD1",$B$11:$B$8770,"="&amp;B40)/COUNTIFS($F$11:$F$8770,"=COD1",$B$11:$B$8770,"="&amp;B40))/COUNTIFS($A$11:$A$8770,"="&amp;A40,$F$11:$F$8770,"=COD1"),0)</f>
        <v>0</v>
      </c>
      <c r="L40" s="13" t="e">
        <f>(VLOOKUP(F40,tarifas!$C$7:$D$10,2,FALSE)+tarifas!$D$21)*datos!H40</f>
        <v>#N/A</v>
      </c>
      <c r="M40">
        <v>0</v>
      </c>
      <c r="N40" s="13" t="e">
        <f t="shared" si="8"/>
        <v>#N/A</v>
      </c>
      <c r="O40">
        <f t="shared" si="9"/>
        <v>0</v>
      </c>
      <c r="P40" s="12">
        <f t="shared" si="10"/>
        <v>205.99260955689141</v>
      </c>
      <c r="Q40">
        <f t="shared" si="11"/>
        <v>0</v>
      </c>
      <c r="R40">
        <f>$D$2*tarifas!$D$12/24</f>
        <v>1.4541666666666666</v>
      </c>
      <c r="S40" t="e">
        <f>VLOOKUP(E40&amp;" "&amp;F40,tarifas!$A$13:$D$20,4,FALSE)*P40</f>
        <v>#N/A</v>
      </c>
      <c r="T40">
        <f>IF(F40="COD1",tarifas!$D$11*(SUMIFS($P$11:$P$8770,$F$11:$F$8770,"=COD1",$B$11:$B$8770,"="&amp;B40)/COUNTIFS($F$11:$F$8770,"=COD1",$B$11:$B$8770,"="&amp;B40))/COUNTIFS($A$11:$A$8770,"="&amp;A40,$F$11:$F$8770,"=COD1"),0)</f>
        <v>0</v>
      </c>
      <c r="U40" t="e">
        <f>(VLOOKUP(F40,tarifas!$C$7:$D$10,2,FALSE)+tarifas!$D$21)*datos!P40</f>
        <v>#N/A</v>
      </c>
      <c r="V40" t="e">
        <f t="shared" si="12"/>
        <v>#N/A</v>
      </c>
      <c r="W40">
        <f t="shared" si="13"/>
        <v>0</v>
      </c>
    </row>
    <row r="41" spans="1:23" x14ac:dyDescent="0.25">
      <c r="A41">
        <f t="shared" si="6"/>
        <v>1</v>
      </c>
      <c r="B41">
        <f t="shared" si="7"/>
        <v>1</v>
      </c>
      <c r="C41" s="1">
        <f t="shared" si="14"/>
        <v>41641.249999999927</v>
      </c>
      <c r="D41" s="7">
        <v>0</v>
      </c>
      <c r="E41" s="7"/>
      <c r="G41">
        <v>0</v>
      </c>
      <c r="H41" s="12">
        <v>205.77514259086374</v>
      </c>
      <c r="I41" s="13">
        <f>$D$2*tarifas!$D$12/24</f>
        <v>1.4541666666666666</v>
      </c>
      <c r="J41" s="13" t="e">
        <f>VLOOKUP(E41&amp;" "&amp;F41,tarifas!$A$13:$D$20,4,FALSE)*H41</f>
        <v>#N/A</v>
      </c>
      <c r="K41" s="13">
        <f>IF(F41="COD1",tarifas!$D$11*(SUMIFS($H$11:$H$8770,$F$11:$F$8770,"=COD1",$B$11:$B$8770,"="&amp;B41)/COUNTIFS($F$11:$F$8770,"=COD1",$B$11:$B$8770,"="&amp;B41))/COUNTIFS($A$11:$A$8770,"="&amp;A41,$F$11:$F$8770,"=COD1"),0)</f>
        <v>0</v>
      </c>
      <c r="L41" s="13" t="e">
        <f>(VLOOKUP(F41,tarifas!$C$7:$D$10,2,FALSE)+tarifas!$D$21)*datos!H41</f>
        <v>#N/A</v>
      </c>
      <c r="M41">
        <v>0</v>
      </c>
      <c r="N41" s="13" t="e">
        <f t="shared" si="8"/>
        <v>#N/A</v>
      </c>
      <c r="O41">
        <f t="shared" si="9"/>
        <v>0</v>
      </c>
      <c r="P41" s="12">
        <f t="shared" si="10"/>
        <v>205.77514259086374</v>
      </c>
      <c r="Q41">
        <f t="shared" si="11"/>
        <v>0</v>
      </c>
      <c r="R41">
        <f>$D$2*tarifas!$D$12/24</f>
        <v>1.4541666666666666</v>
      </c>
      <c r="S41" t="e">
        <f>VLOOKUP(E41&amp;" "&amp;F41,tarifas!$A$13:$D$20,4,FALSE)*P41</f>
        <v>#N/A</v>
      </c>
      <c r="T41">
        <f>IF(F41="COD1",tarifas!$D$11*(SUMIFS($P$11:$P$8770,$F$11:$F$8770,"=COD1",$B$11:$B$8770,"="&amp;B41)/COUNTIFS($F$11:$F$8770,"=COD1",$B$11:$B$8770,"="&amp;B41))/COUNTIFS($A$11:$A$8770,"="&amp;A41,$F$11:$F$8770,"=COD1"),0)</f>
        <v>0</v>
      </c>
      <c r="U41" t="e">
        <f>(VLOOKUP(F41,tarifas!$C$7:$D$10,2,FALSE)+tarifas!$D$21)*datos!P41</f>
        <v>#N/A</v>
      </c>
      <c r="V41" t="e">
        <f t="shared" si="12"/>
        <v>#N/A</v>
      </c>
      <c r="W41">
        <f t="shared" si="13"/>
        <v>0</v>
      </c>
    </row>
    <row r="42" spans="1:23" x14ac:dyDescent="0.25">
      <c r="A42">
        <f t="shared" si="6"/>
        <v>1</v>
      </c>
      <c r="B42">
        <f t="shared" si="7"/>
        <v>1</v>
      </c>
      <c r="C42" s="1">
        <f t="shared" si="14"/>
        <v>41641.291666666591</v>
      </c>
      <c r="D42" s="7">
        <v>0</v>
      </c>
      <c r="E42" s="7"/>
      <c r="G42">
        <v>18.899999999999999</v>
      </c>
      <c r="H42" s="12">
        <v>227.54637222207023</v>
      </c>
      <c r="I42" s="13">
        <f>$D$2*tarifas!$D$12/24</f>
        <v>1.4541666666666666</v>
      </c>
      <c r="J42" s="13" t="e">
        <f>VLOOKUP(E42&amp;" "&amp;F42,tarifas!$A$13:$D$20,4,FALSE)*H42</f>
        <v>#N/A</v>
      </c>
      <c r="K42" s="13">
        <f>IF(F42="COD1",tarifas!$D$11*(SUMIFS($H$11:$H$8770,$F$11:$F$8770,"=COD1",$B$11:$B$8770,"="&amp;B42)/COUNTIFS($F$11:$F$8770,"=COD1",$B$11:$B$8770,"="&amp;B42))/COUNTIFS($A$11:$A$8770,"="&amp;A42,$F$11:$F$8770,"=COD1"),0)</f>
        <v>0</v>
      </c>
      <c r="L42" s="13" t="e">
        <f>(VLOOKUP(F42,tarifas!$C$7:$D$10,2,FALSE)+tarifas!$D$21)*datos!H42</f>
        <v>#N/A</v>
      </c>
      <c r="M42">
        <v>0</v>
      </c>
      <c r="N42" s="13" t="e">
        <f t="shared" si="8"/>
        <v>#N/A</v>
      </c>
      <c r="O42">
        <f t="shared" si="9"/>
        <v>0</v>
      </c>
      <c r="P42" s="12">
        <f t="shared" si="10"/>
        <v>227.54637222207023</v>
      </c>
      <c r="Q42">
        <f t="shared" si="11"/>
        <v>0</v>
      </c>
      <c r="R42">
        <f>$D$2*tarifas!$D$12/24</f>
        <v>1.4541666666666666</v>
      </c>
      <c r="S42" t="e">
        <f>VLOOKUP(E42&amp;" "&amp;F42,tarifas!$A$13:$D$20,4,FALSE)*P42</f>
        <v>#N/A</v>
      </c>
      <c r="T42">
        <f>IF(F42="COD1",tarifas!$D$11*(SUMIFS($P$11:$P$8770,$F$11:$F$8770,"=COD1",$B$11:$B$8770,"="&amp;B42)/COUNTIFS($F$11:$F$8770,"=COD1",$B$11:$B$8770,"="&amp;B42))/COUNTIFS($A$11:$A$8770,"="&amp;A42,$F$11:$F$8770,"=COD1"),0)</f>
        <v>0</v>
      </c>
      <c r="U42" t="e">
        <f>(VLOOKUP(F42,tarifas!$C$7:$D$10,2,FALSE)+tarifas!$D$21)*datos!P42</f>
        <v>#N/A</v>
      </c>
      <c r="V42" t="e">
        <f t="shared" si="12"/>
        <v>#N/A</v>
      </c>
      <c r="W42">
        <f t="shared" si="13"/>
        <v>0</v>
      </c>
    </row>
    <row r="43" spans="1:23" x14ac:dyDescent="0.25">
      <c r="A43">
        <f t="shared" si="6"/>
        <v>1</v>
      </c>
      <c r="B43">
        <f t="shared" si="7"/>
        <v>1</v>
      </c>
      <c r="C43" s="1">
        <f t="shared" si="14"/>
        <v>41641.333333333256</v>
      </c>
      <c r="D43" s="7">
        <v>85</v>
      </c>
      <c r="E43" s="7"/>
      <c r="G43">
        <v>27.2</v>
      </c>
      <c r="H43" s="12">
        <v>287.86655850423369</v>
      </c>
      <c r="I43" s="13">
        <f>$D$2*tarifas!$D$12/24</f>
        <v>1.4541666666666666</v>
      </c>
      <c r="J43" s="13" t="e">
        <f>VLOOKUP(E43&amp;" "&amp;F43,tarifas!$A$13:$D$20,4,FALSE)*H43</f>
        <v>#N/A</v>
      </c>
      <c r="K43" s="13">
        <f>IF(F43="COD1",tarifas!$D$11*(SUMIFS($H$11:$H$8770,$F$11:$F$8770,"=COD1",$B$11:$B$8770,"="&amp;B43)/COUNTIFS($F$11:$F$8770,"=COD1",$B$11:$B$8770,"="&amp;B43))/COUNTIFS($A$11:$A$8770,"="&amp;A43,$F$11:$F$8770,"=COD1"),0)</f>
        <v>0</v>
      </c>
      <c r="L43" s="13" t="e">
        <f>(VLOOKUP(F43,tarifas!$C$7:$D$10,2,FALSE)+tarifas!$D$21)*datos!H43</f>
        <v>#N/A</v>
      </c>
      <c r="M43">
        <v>1.7681</v>
      </c>
      <c r="N43" s="13" t="e">
        <f t="shared" si="8"/>
        <v>#N/A</v>
      </c>
      <c r="O43">
        <f t="shared" si="9"/>
        <v>1.7681</v>
      </c>
      <c r="P43" s="12">
        <f t="shared" si="10"/>
        <v>286.09845850423369</v>
      </c>
      <c r="Q43">
        <f t="shared" si="11"/>
        <v>0</v>
      </c>
      <c r="R43">
        <f>$D$2*tarifas!$D$12/24</f>
        <v>1.4541666666666666</v>
      </c>
      <c r="S43" t="e">
        <f>VLOOKUP(E43&amp;" "&amp;F43,tarifas!$A$13:$D$20,4,FALSE)*P43</f>
        <v>#N/A</v>
      </c>
      <c r="T43">
        <f>IF(F43="COD1",tarifas!$D$11*(SUMIFS($P$11:$P$8770,$F$11:$F$8770,"=COD1",$B$11:$B$8770,"="&amp;B43)/COUNTIFS($F$11:$F$8770,"=COD1",$B$11:$B$8770,"="&amp;B43))/COUNTIFS($A$11:$A$8770,"="&amp;A43,$F$11:$F$8770,"=COD1"),0)</f>
        <v>0</v>
      </c>
      <c r="U43" t="e">
        <f>(VLOOKUP(F43,tarifas!$C$7:$D$10,2,FALSE)+tarifas!$D$21)*datos!P43</f>
        <v>#N/A</v>
      </c>
      <c r="V43" t="e">
        <f t="shared" si="12"/>
        <v>#N/A</v>
      </c>
      <c r="W43">
        <f t="shared" si="13"/>
        <v>0</v>
      </c>
    </row>
    <row r="44" spans="1:23" x14ac:dyDescent="0.25">
      <c r="A44">
        <f t="shared" si="6"/>
        <v>1</v>
      </c>
      <c r="B44">
        <f t="shared" si="7"/>
        <v>1</v>
      </c>
      <c r="C44" s="1">
        <f t="shared" si="14"/>
        <v>41641.37499999992</v>
      </c>
      <c r="D44" s="7">
        <v>249.84848484848484</v>
      </c>
      <c r="E44" s="7"/>
      <c r="G44">
        <v>36</v>
      </c>
      <c r="H44" s="12">
        <v>453.58401096243949</v>
      </c>
      <c r="I44" s="13">
        <f>$D$2*tarifas!$D$12/24</f>
        <v>1.4541666666666666</v>
      </c>
      <c r="J44" s="13" t="e">
        <f>VLOOKUP(E44&amp;" "&amp;F44,tarifas!$A$13:$D$20,4,FALSE)*H44</f>
        <v>#N/A</v>
      </c>
      <c r="K44" s="13">
        <f>IF(F44="COD1",tarifas!$D$11*(SUMIFS($H$11:$H$8770,$F$11:$F$8770,"=COD1",$B$11:$B$8770,"="&amp;B44)/COUNTIFS($F$11:$F$8770,"=COD1",$B$11:$B$8770,"="&amp;B44))/COUNTIFS($A$11:$A$8770,"="&amp;A44,$F$11:$F$8770,"=COD1"),0)</f>
        <v>0</v>
      </c>
      <c r="L44" s="13" t="e">
        <f>(VLOOKUP(F44,tarifas!$C$7:$D$10,2,FALSE)+tarifas!$D$21)*datos!H44</f>
        <v>#N/A</v>
      </c>
      <c r="M44">
        <v>17.319410000000001</v>
      </c>
      <c r="N44" s="13" t="e">
        <f t="shared" si="8"/>
        <v>#N/A</v>
      </c>
      <c r="O44">
        <f t="shared" si="9"/>
        <v>17.319410000000001</v>
      </c>
      <c r="P44" s="12">
        <f t="shared" si="10"/>
        <v>436.26460096243949</v>
      </c>
      <c r="Q44">
        <f t="shared" si="11"/>
        <v>0</v>
      </c>
      <c r="R44">
        <f>$D$2*tarifas!$D$12/24</f>
        <v>1.4541666666666666</v>
      </c>
      <c r="S44" t="e">
        <f>VLOOKUP(E44&amp;" "&amp;F44,tarifas!$A$13:$D$20,4,FALSE)*P44</f>
        <v>#N/A</v>
      </c>
      <c r="T44">
        <f>IF(F44="COD1",tarifas!$D$11*(SUMIFS($P$11:$P$8770,$F$11:$F$8770,"=COD1",$B$11:$B$8770,"="&amp;B44)/COUNTIFS($F$11:$F$8770,"=COD1",$B$11:$B$8770,"="&amp;B44))/COUNTIFS($A$11:$A$8770,"="&amp;A44,$F$11:$F$8770,"=COD1"),0)</f>
        <v>0</v>
      </c>
      <c r="U44" t="e">
        <f>(VLOOKUP(F44,tarifas!$C$7:$D$10,2,FALSE)+tarifas!$D$21)*datos!P44</f>
        <v>#N/A</v>
      </c>
      <c r="V44" t="e">
        <f t="shared" si="12"/>
        <v>#N/A</v>
      </c>
      <c r="W44">
        <f t="shared" si="13"/>
        <v>0</v>
      </c>
    </row>
    <row r="45" spans="1:23" x14ac:dyDescent="0.25">
      <c r="A45">
        <f t="shared" si="6"/>
        <v>1</v>
      </c>
      <c r="B45">
        <f t="shared" si="7"/>
        <v>1</v>
      </c>
      <c r="C45" s="1">
        <f t="shared" si="14"/>
        <v>41641.416666666584</v>
      </c>
      <c r="D45" s="7">
        <v>468.78787878787875</v>
      </c>
      <c r="E45" s="7"/>
      <c r="G45">
        <v>40.130000000000003</v>
      </c>
      <c r="H45" s="12">
        <v>576.91282222053451</v>
      </c>
      <c r="I45" s="13">
        <f>$D$2*tarifas!$D$12/24</f>
        <v>1.4541666666666666</v>
      </c>
      <c r="J45" s="13" t="e">
        <f>VLOOKUP(E45&amp;" "&amp;F45,tarifas!$A$13:$D$20,4,FALSE)*H45</f>
        <v>#N/A</v>
      </c>
      <c r="K45" s="13">
        <f>IF(F45="COD1",tarifas!$D$11*(SUMIFS($H$11:$H$8770,$F$11:$F$8770,"=COD1",$B$11:$B$8770,"="&amp;B45)/COUNTIFS($F$11:$F$8770,"=COD1",$B$11:$B$8770,"="&amp;B45))/COUNTIFS($A$11:$A$8770,"="&amp;A45,$F$11:$F$8770,"=COD1"),0)</f>
        <v>0</v>
      </c>
      <c r="L45" s="13" t="e">
        <f>(VLOOKUP(F45,tarifas!$C$7:$D$10,2,FALSE)+tarifas!$D$21)*datos!H45</f>
        <v>#N/A</v>
      </c>
      <c r="M45">
        <v>5.1651600000000002</v>
      </c>
      <c r="N45" s="13" t="e">
        <f t="shared" si="8"/>
        <v>#N/A</v>
      </c>
      <c r="O45">
        <f t="shared" si="9"/>
        <v>5.1651600000000002</v>
      </c>
      <c r="P45" s="12">
        <f t="shared" si="10"/>
        <v>571.74766222053449</v>
      </c>
      <c r="Q45">
        <f t="shared" si="11"/>
        <v>0</v>
      </c>
      <c r="R45">
        <f>$D$2*tarifas!$D$12/24</f>
        <v>1.4541666666666666</v>
      </c>
      <c r="S45" t="e">
        <f>VLOOKUP(E45&amp;" "&amp;F45,tarifas!$A$13:$D$20,4,FALSE)*P45</f>
        <v>#N/A</v>
      </c>
      <c r="T45">
        <f>IF(F45="COD1",tarifas!$D$11*(SUMIFS($P$11:$P$8770,$F$11:$F$8770,"=COD1",$B$11:$B$8770,"="&amp;B45)/COUNTIFS($F$11:$F$8770,"=COD1",$B$11:$B$8770,"="&amp;B45))/COUNTIFS($A$11:$A$8770,"="&amp;A45,$F$11:$F$8770,"=COD1"),0)</f>
        <v>0</v>
      </c>
      <c r="U45" t="e">
        <f>(VLOOKUP(F45,tarifas!$C$7:$D$10,2,FALSE)+tarifas!$D$21)*datos!P45</f>
        <v>#N/A</v>
      </c>
      <c r="V45" t="e">
        <f t="shared" si="12"/>
        <v>#N/A</v>
      </c>
      <c r="W45">
        <f t="shared" si="13"/>
        <v>0</v>
      </c>
    </row>
    <row r="46" spans="1:23" x14ac:dyDescent="0.25">
      <c r="A46">
        <f t="shared" si="6"/>
        <v>1</v>
      </c>
      <c r="B46">
        <f t="shared" si="7"/>
        <v>1</v>
      </c>
      <c r="C46" s="1">
        <f t="shared" si="14"/>
        <v>41641.458333333248</v>
      </c>
      <c r="D46" s="7">
        <v>548.63636363636374</v>
      </c>
      <c r="E46" s="7"/>
      <c r="G46">
        <v>39.56</v>
      </c>
      <c r="H46" s="12">
        <v>635.92176068775234</v>
      </c>
      <c r="I46" s="13">
        <f>$D$2*tarifas!$D$12/24</f>
        <v>1.4541666666666666</v>
      </c>
      <c r="J46" s="13" t="e">
        <f>VLOOKUP(E46&amp;" "&amp;F46,tarifas!$A$13:$D$20,4,FALSE)*H46</f>
        <v>#N/A</v>
      </c>
      <c r="K46" s="13">
        <f>IF(F46="COD1",tarifas!$D$11*(SUMIFS($H$11:$H$8770,$F$11:$F$8770,"=COD1",$B$11:$B$8770,"="&amp;B46)/COUNTIFS($F$11:$F$8770,"=COD1",$B$11:$B$8770,"="&amp;B46))/COUNTIFS($A$11:$A$8770,"="&amp;A46,$F$11:$F$8770,"=COD1"),0)</f>
        <v>0</v>
      </c>
      <c r="L46" s="13" t="e">
        <f>(VLOOKUP(F46,tarifas!$C$7:$D$10,2,FALSE)+tarifas!$D$21)*datos!H46</f>
        <v>#N/A</v>
      </c>
      <c r="M46">
        <v>3.76146</v>
      </c>
      <c r="N46" s="13" t="e">
        <f t="shared" si="8"/>
        <v>#N/A</v>
      </c>
      <c r="O46">
        <f t="shared" si="9"/>
        <v>3.76146</v>
      </c>
      <c r="P46" s="12">
        <f t="shared" si="10"/>
        <v>632.16030068775228</v>
      </c>
      <c r="Q46">
        <f t="shared" si="11"/>
        <v>0</v>
      </c>
      <c r="R46">
        <f>$D$2*tarifas!$D$12/24</f>
        <v>1.4541666666666666</v>
      </c>
      <c r="S46" t="e">
        <f>VLOOKUP(E46&amp;" "&amp;F46,tarifas!$A$13:$D$20,4,FALSE)*P46</f>
        <v>#N/A</v>
      </c>
      <c r="T46">
        <f>IF(F46="COD1",tarifas!$D$11*(SUMIFS($P$11:$P$8770,$F$11:$F$8770,"=COD1",$B$11:$B$8770,"="&amp;B46)/COUNTIFS($F$11:$F$8770,"=COD1",$B$11:$B$8770,"="&amp;B46))/COUNTIFS($A$11:$A$8770,"="&amp;A46,$F$11:$F$8770,"=COD1"),0)</f>
        <v>0</v>
      </c>
      <c r="U46" t="e">
        <f>(VLOOKUP(F46,tarifas!$C$7:$D$10,2,FALSE)+tarifas!$D$21)*datos!P46</f>
        <v>#N/A</v>
      </c>
      <c r="V46" t="e">
        <f t="shared" si="12"/>
        <v>#N/A</v>
      </c>
      <c r="W46">
        <f t="shared" si="13"/>
        <v>0</v>
      </c>
    </row>
    <row r="47" spans="1:23" x14ac:dyDescent="0.25">
      <c r="A47">
        <f t="shared" si="6"/>
        <v>1</v>
      </c>
      <c r="B47">
        <f t="shared" si="7"/>
        <v>1</v>
      </c>
      <c r="C47" s="1">
        <f t="shared" si="14"/>
        <v>41641.499999999913</v>
      </c>
      <c r="D47" s="7">
        <v>221.51515151515153</v>
      </c>
      <c r="E47" s="7"/>
      <c r="G47">
        <v>39.56</v>
      </c>
      <c r="H47" s="12">
        <v>445.71125649453165</v>
      </c>
      <c r="I47" s="13">
        <f>$D$2*tarifas!$D$12/24</f>
        <v>1.4541666666666666</v>
      </c>
      <c r="J47" s="13" t="e">
        <f>VLOOKUP(E47&amp;" "&amp;F47,tarifas!$A$13:$D$20,4,FALSE)*H47</f>
        <v>#N/A</v>
      </c>
      <c r="K47" s="13">
        <f>IF(F47="COD1",tarifas!$D$11*(SUMIFS($H$11:$H$8770,$F$11:$F$8770,"=COD1",$B$11:$B$8770,"="&amp;B47)/COUNTIFS($F$11:$F$8770,"=COD1",$B$11:$B$8770,"="&amp;B47))/COUNTIFS($A$11:$A$8770,"="&amp;A47,$F$11:$F$8770,"=COD1"),0)</f>
        <v>0</v>
      </c>
      <c r="L47" s="13" t="e">
        <f>(VLOOKUP(F47,tarifas!$C$7:$D$10,2,FALSE)+tarifas!$D$21)*datos!H47</f>
        <v>#N/A</v>
      </c>
      <c r="M47">
        <v>15.315209999999999</v>
      </c>
      <c r="N47" s="13" t="e">
        <f t="shared" si="8"/>
        <v>#N/A</v>
      </c>
      <c r="O47">
        <f t="shared" si="9"/>
        <v>15.315209999999999</v>
      </c>
      <c r="P47" s="12">
        <f t="shared" si="10"/>
        <v>430.39604649453167</v>
      </c>
      <c r="Q47">
        <f t="shared" si="11"/>
        <v>0</v>
      </c>
      <c r="R47">
        <f>$D$2*tarifas!$D$12/24</f>
        <v>1.4541666666666666</v>
      </c>
      <c r="S47" t="e">
        <f>VLOOKUP(E47&amp;" "&amp;F47,tarifas!$A$13:$D$20,4,FALSE)*P47</f>
        <v>#N/A</v>
      </c>
      <c r="T47">
        <f>IF(F47="COD1",tarifas!$D$11*(SUMIFS($P$11:$P$8770,$F$11:$F$8770,"=COD1",$B$11:$B$8770,"="&amp;B47)/COUNTIFS($F$11:$F$8770,"=COD1",$B$11:$B$8770,"="&amp;B47))/COUNTIFS($A$11:$A$8770,"="&amp;A47,$F$11:$F$8770,"=COD1"),0)</f>
        <v>0</v>
      </c>
      <c r="U47" t="e">
        <f>(VLOOKUP(F47,tarifas!$C$7:$D$10,2,FALSE)+tarifas!$D$21)*datos!P47</f>
        <v>#N/A</v>
      </c>
      <c r="V47" t="e">
        <f t="shared" si="12"/>
        <v>#N/A</v>
      </c>
      <c r="W47">
        <f t="shared" si="13"/>
        <v>0</v>
      </c>
    </row>
    <row r="48" spans="1:23" x14ac:dyDescent="0.25">
      <c r="A48">
        <f t="shared" si="6"/>
        <v>1</v>
      </c>
      <c r="B48">
        <f t="shared" si="7"/>
        <v>1</v>
      </c>
      <c r="C48" s="1">
        <f t="shared" si="14"/>
        <v>41641.541666666577</v>
      </c>
      <c r="D48" s="7">
        <v>512.57575757575762</v>
      </c>
      <c r="E48" s="7"/>
      <c r="G48">
        <v>38.19</v>
      </c>
      <c r="H48" s="12">
        <v>416.14847909309208</v>
      </c>
      <c r="I48" s="13">
        <f>$D$2*tarifas!$D$12/24</f>
        <v>1.4541666666666666</v>
      </c>
      <c r="J48" s="13" t="e">
        <f>VLOOKUP(E48&amp;" "&amp;F48,tarifas!$A$13:$D$20,4,FALSE)*H48</f>
        <v>#N/A</v>
      </c>
      <c r="K48" s="13">
        <f>IF(F48="COD1",tarifas!$D$11*(SUMIFS($H$11:$H$8770,$F$11:$F$8770,"=COD1",$B$11:$B$8770,"="&amp;B48)/COUNTIFS($F$11:$F$8770,"=COD1",$B$11:$B$8770,"="&amp;B48))/COUNTIFS($A$11:$A$8770,"="&amp;A48,$F$11:$F$8770,"=COD1"),0)</f>
        <v>0</v>
      </c>
      <c r="L48" s="13" t="e">
        <f>(VLOOKUP(F48,tarifas!$C$7:$D$10,2,FALSE)+tarifas!$D$21)*datos!H48</f>
        <v>#N/A</v>
      </c>
      <c r="M48">
        <v>18.23828</v>
      </c>
      <c r="N48" s="13" t="e">
        <f t="shared" si="8"/>
        <v>#N/A</v>
      </c>
      <c r="O48">
        <f t="shared" si="9"/>
        <v>18.23828</v>
      </c>
      <c r="P48" s="12">
        <f t="shared" si="10"/>
        <v>397.9101990930921</v>
      </c>
      <c r="Q48">
        <f t="shared" si="11"/>
        <v>0</v>
      </c>
      <c r="R48">
        <f>$D$2*tarifas!$D$12/24</f>
        <v>1.4541666666666666</v>
      </c>
      <c r="S48" t="e">
        <f>VLOOKUP(E48&amp;" "&amp;F48,tarifas!$A$13:$D$20,4,FALSE)*P48</f>
        <v>#N/A</v>
      </c>
      <c r="T48">
        <f>IF(F48="COD1",tarifas!$D$11*(SUMIFS($P$11:$P$8770,$F$11:$F$8770,"=COD1",$B$11:$B$8770,"="&amp;B48)/COUNTIFS($F$11:$F$8770,"=COD1",$B$11:$B$8770,"="&amp;B48))/COUNTIFS($A$11:$A$8770,"="&amp;A48,$F$11:$F$8770,"=COD1"),0)</f>
        <v>0</v>
      </c>
      <c r="U48" t="e">
        <f>(VLOOKUP(F48,tarifas!$C$7:$D$10,2,FALSE)+tarifas!$D$21)*datos!P48</f>
        <v>#N/A</v>
      </c>
      <c r="V48" t="e">
        <f t="shared" si="12"/>
        <v>#N/A</v>
      </c>
      <c r="W48">
        <f t="shared" si="13"/>
        <v>0</v>
      </c>
    </row>
    <row r="49" spans="1:23" x14ac:dyDescent="0.25">
      <c r="A49">
        <f t="shared" si="6"/>
        <v>1</v>
      </c>
      <c r="B49">
        <f t="shared" si="7"/>
        <v>1</v>
      </c>
      <c r="C49" s="1">
        <f t="shared" si="14"/>
        <v>41641.583333333241</v>
      </c>
      <c r="D49" s="7">
        <v>406.969696969697</v>
      </c>
      <c r="E49" s="7"/>
      <c r="G49">
        <v>35.200000000000003</v>
      </c>
      <c r="H49" s="12">
        <v>642.19746151456582</v>
      </c>
      <c r="I49" s="13">
        <f>$D$2*tarifas!$D$12/24</f>
        <v>1.4541666666666666</v>
      </c>
      <c r="J49" s="13" t="e">
        <f>VLOOKUP(E49&amp;" "&amp;F49,tarifas!$A$13:$D$20,4,FALSE)*H49</f>
        <v>#N/A</v>
      </c>
      <c r="K49" s="13">
        <f>IF(F49="COD1",tarifas!$D$11*(SUMIFS($H$11:$H$8770,$F$11:$F$8770,"=COD1",$B$11:$B$8770,"="&amp;B49)/COUNTIFS($F$11:$F$8770,"=COD1",$B$11:$B$8770,"="&amp;B49))/COUNTIFS($A$11:$A$8770,"="&amp;A49,$F$11:$F$8770,"=COD1"),0)</f>
        <v>0</v>
      </c>
      <c r="L49" s="13" t="e">
        <f>(VLOOKUP(F49,tarifas!$C$7:$D$10,2,FALSE)+tarifas!$D$21)*datos!H49</f>
        <v>#N/A</v>
      </c>
      <c r="M49">
        <v>1.5269000000000001</v>
      </c>
      <c r="N49" s="13" t="e">
        <f t="shared" si="8"/>
        <v>#N/A</v>
      </c>
      <c r="O49">
        <f t="shared" si="9"/>
        <v>1.5269000000000001</v>
      </c>
      <c r="P49" s="12">
        <f t="shared" si="10"/>
        <v>640.67056151456586</v>
      </c>
      <c r="Q49">
        <f t="shared" si="11"/>
        <v>0</v>
      </c>
      <c r="R49">
        <f>$D$2*tarifas!$D$12/24</f>
        <v>1.4541666666666666</v>
      </c>
      <c r="S49" t="e">
        <f>VLOOKUP(E49&amp;" "&amp;F49,tarifas!$A$13:$D$20,4,FALSE)*P49</f>
        <v>#N/A</v>
      </c>
      <c r="T49">
        <f>IF(F49="COD1",tarifas!$D$11*(SUMIFS($P$11:$P$8770,$F$11:$F$8770,"=COD1",$B$11:$B$8770,"="&amp;B49)/COUNTIFS($F$11:$F$8770,"=COD1",$B$11:$B$8770,"="&amp;B49))/COUNTIFS($A$11:$A$8770,"="&amp;A49,$F$11:$F$8770,"=COD1"),0)</f>
        <v>0</v>
      </c>
      <c r="U49" t="e">
        <f>(VLOOKUP(F49,tarifas!$C$7:$D$10,2,FALSE)+tarifas!$D$21)*datos!P49</f>
        <v>#N/A</v>
      </c>
      <c r="V49" t="e">
        <f t="shared" si="12"/>
        <v>#N/A</v>
      </c>
      <c r="W49">
        <f t="shared" si="13"/>
        <v>0</v>
      </c>
    </row>
    <row r="50" spans="1:23" x14ac:dyDescent="0.25">
      <c r="A50">
        <f t="shared" si="6"/>
        <v>1</v>
      </c>
      <c r="B50">
        <f t="shared" si="7"/>
        <v>1</v>
      </c>
      <c r="C50" s="1">
        <f t="shared" si="14"/>
        <v>41641.624999999905</v>
      </c>
      <c r="D50" s="7">
        <v>74.696969696969688</v>
      </c>
      <c r="E50" s="7"/>
      <c r="G50">
        <v>34.869999999999997</v>
      </c>
      <c r="H50" s="12">
        <v>735.63473097930046</v>
      </c>
      <c r="I50" s="13">
        <f>$D$2*tarifas!$D$12/24</f>
        <v>1.4541666666666666</v>
      </c>
      <c r="J50" s="13" t="e">
        <f>VLOOKUP(E50&amp;" "&amp;F50,tarifas!$A$13:$D$20,4,FALSE)*H50</f>
        <v>#N/A</v>
      </c>
      <c r="K50" s="13">
        <f>IF(F50="COD1",tarifas!$D$11*(SUMIFS($H$11:$H$8770,$F$11:$F$8770,"=COD1",$B$11:$B$8770,"="&amp;B50)/COUNTIFS($F$11:$F$8770,"=COD1",$B$11:$B$8770,"="&amp;B50))/COUNTIFS($A$11:$A$8770,"="&amp;A50,$F$11:$F$8770,"=COD1"),0)</f>
        <v>0</v>
      </c>
      <c r="L50" s="13" t="e">
        <f>(VLOOKUP(F50,tarifas!$C$7:$D$10,2,FALSE)+tarifas!$D$21)*datos!H50</f>
        <v>#N/A</v>
      </c>
      <c r="M50">
        <v>0</v>
      </c>
      <c r="N50" s="13" t="e">
        <f t="shared" si="8"/>
        <v>#N/A</v>
      </c>
      <c r="O50">
        <f t="shared" si="9"/>
        <v>0</v>
      </c>
      <c r="P50" s="12">
        <f t="shared" si="10"/>
        <v>735.63473097930046</v>
      </c>
      <c r="Q50">
        <f t="shared" si="11"/>
        <v>0</v>
      </c>
      <c r="R50">
        <f>$D$2*tarifas!$D$12/24</f>
        <v>1.4541666666666666</v>
      </c>
      <c r="S50" t="e">
        <f>VLOOKUP(E50&amp;" "&amp;F50,tarifas!$A$13:$D$20,4,FALSE)*P50</f>
        <v>#N/A</v>
      </c>
      <c r="T50">
        <f>IF(F50="COD1",tarifas!$D$11*(SUMIFS($P$11:$P$8770,$F$11:$F$8770,"=COD1",$B$11:$B$8770,"="&amp;B50)/COUNTIFS($F$11:$F$8770,"=COD1",$B$11:$B$8770,"="&amp;B50))/COUNTIFS($A$11:$A$8770,"="&amp;A50,$F$11:$F$8770,"=COD1"),0)</f>
        <v>0</v>
      </c>
      <c r="U50" t="e">
        <f>(VLOOKUP(F50,tarifas!$C$7:$D$10,2,FALSE)+tarifas!$D$21)*datos!P50</f>
        <v>#N/A</v>
      </c>
      <c r="V50" t="e">
        <f t="shared" si="12"/>
        <v>#N/A</v>
      </c>
      <c r="W50">
        <f t="shared" si="13"/>
        <v>0</v>
      </c>
    </row>
    <row r="51" spans="1:23" x14ac:dyDescent="0.25">
      <c r="A51">
        <f t="shared" si="6"/>
        <v>1</v>
      </c>
      <c r="B51">
        <f t="shared" si="7"/>
        <v>1</v>
      </c>
      <c r="C51" s="1">
        <f t="shared" si="14"/>
        <v>41641.66666666657</v>
      </c>
      <c r="D51" s="7">
        <v>18.030303030303035</v>
      </c>
      <c r="E51" s="7"/>
      <c r="G51">
        <v>30</v>
      </c>
      <c r="H51" s="12">
        <v>741.57923099980178</v>
      </c>
      <c r="I51" s="13">
        <f>$D$2*tarifas!$D$12/24</f>
        <v>1.4541666666666666</v>
      </c>
      <c r="J51" s="13" t="e">
        <f>VLOOKUP(E51&amp;" "&amp;F51,tarifas!$A$13:$D$20,4,FALSE)*H51</f>
        <v>#N/A</v>
      </c>
      <c r="K51" s="13">
        <f>IF(F51="COD1",tarifas!$D$11*(SUMIFS($H$11:$H$8770,$F$11:$F$8770,"=COD1",$B$11:$B$8770,"="&amp;B51)/COUNTIFS($F$11:$F$8770,"=COD1",$B$11:$B$8770,"="&amp;B51))/COUNTIFS($A$11:$A$8770,"="&amp;A51,$F$11:$F$8770,"=COD1"),0)</f>
        <v>0</v>
      </c>
      <c r="L51" s="13" t="e">
        <f>(VLOOKUP(F51,tarifas!$C$7:$D$10,2,FALSE)+tarifas!$D$21)*datos!H51</f>
        <v>#N/A</v>
      </c>
      <c r="M51">
        <v>0.39776</v>
      </c>
      <c r="N51" s="13" t="e">
        <f t="shared" si="8"/>
        <v>#N/A</v>
      </c>
      <c r="O51">
        <f t="shared" si="9"/>
        <v>0.39776</v>
      </c>
      <c r="P51" s="12">
        <f t="shared" si="10"/>
        <v>741.18147099980183</v>
      </c>
      <c r="Q51">
        <f t="shared" si="11"/>
        <v>0</v>
      </c>
      <c r="R51">
        <f>$D$2*tarifas!$D$12/24</f>
        <v>1.4541666666666666</v>
      </c>
      <c r="S51" t="e">
        <f>VLOOKUP(E51&amp;" "&amp;F51,tarifas!$A$13:$D$20,4,FALSE)*P51</f>
        <v>#N/A</v>
      </c>
      <c r="T51">
        <f>IF(F51="COD1",tarifas!$D$11*(SUMIFS($P$11:$P$8770,$F$11:$F$8770,"=COD1",$B$11:$B$8770,"="&amp;B51)/COUNTIFS($F$11:$F$8770,"=COD1",$B$11:$B$8770,"="&amp;B51))/COUNTIFS($A$11:$A$8770,"="&amp;A51,$F$11:$F$8770,"=COD1"),0)</f>
        <v>0</v>
      </c>
      <c r="U51" t="e">
        <f>(VLOOKUP(F51,tarifas!$C$7:$D$10,2,FALSE)+tarifas!$D$21)*datos!P51</f>
        <v>#N/A</v>
      </c>
      <c r="V51" t="e">
        <f t="shared" si="12"/>
        <v>#N/A</v>
      </c>
      <c r="W51">
        <f t="shared" si="13"/>
        <v>0</v>
      </c>
    </row>
    <row r="52" spans="1:23" x14ac:dyDescent="0.25">
      <c r="A52">
        <f t="shared" si="6"/>
        <v>1</v>
      </c>
      <c r="B52">
        <f t="shared" si="7"/>
        <v>1</v>
      </c>
      <c r="C52" s="1">
        <f t="shared" si="14"/>
        <v>41641.708333333234</v>
      </c>
      <c r="D52" s="7">
        <v>0</v>
      </c>
      <c r="E52" s="7"/>
      <c r="G52">
        <v>37.119999999999997</v>
      </c>
      <c r="H52" s="12">
        <v>584.1372052003378</v>
      </c>
      <c r="I52" s="13">
        <f>$D$2*tarifas!$D$12/24</f>
        <v>1.4541666666666666</v>
      </c>
      <c r="J52" s="13" t="e">
        <f>VLOOKUP(E52&amp;" "&amp;F52,tarifas!$A$13:$D$20,4,FALSE)*H52</f>
        <v>#N/A</v>
      </c>
      <c r="K52" s="13">
        <f>IF(F52="COD1",tarifas!$D$11*(SUMIFS($H$11:$H$8770,$F$11:$F$8770,"=COD1",$B$11:$B$8770,"="&amp;B52)/COUNTIFS($F$11:$F$8770,"=COD1",$B$11:$B$8770,"="&amp;B52))/COUNTIFS($A$11:$A$8770,"="&amp;A52,$F$11:$F$8770,"=COD1"),0)</f>
        <v>0</v>
      </c>
      <c r="L52" s="13" t="e">
        <f>(VLOOKUP(F52,tarifas!$C$7:$D$10,2,FALSE)+tarifas!$D$21)*datos!H52</f>
        <v>#N/A</v>
      </c>
      <c r="M52">
        <v>0</v>
      </c>
      <c r="N52" s="13" t="e">
        <f t="shared" si="8"/>
        <v>#N/A</v>
      </c>
      <c r="O52">
        <f t="shared" si="9"/>
        <v>0</v>
      </c>
      <c r="P52" s="12">
        <f t="shared" si="10"/>
        <v>584.1372052003378</v>
      </c>
      <c r="Q52">
        <f t="shared" si="11"/>
        <v>0</v>
      </c>
      <c r="R52">
        <f>$D$2*tarifas!$D$12/24</f>
        <v>1.4541666666666666</v>
      </c>
      <c r="S52" t="e">
        <f>VLOOKUP(E52&amp;" "&amp;F52,tarifas!$A$13:$D$20,4,FALSE)*P52</f>
        <v>#N/A</v>
      </c>
      <c r="T52">
        <f>IF(F52="COD1",tarifas!$D$11*(SUMIFS($P$11:$P$8770,$F$11:$F$8770,"=COD1",$B$11:$B$8770,"="&amp;B52)/COUNTIFS($F$11:$F$8770,"=COD1",$B$11:$B$8770,"="&amp;B52))/COUNTIFS($A$11:$A$8770,"="&amp;A52,$F$11:$F$8770,"=COD1"),0)</f>
        <v>0</v>
      </c>
      <c r="U52" t="e">
        <f>(VLOOKUP(F52,tarifas!$C$7:$D$10,2,FALSE)+tarifas!$D$21)*datos!P52</f>
        <v>#N/A</v>
      </c>
      <c r="V52" t="e">
        <f t="shared" si="12"/>
        <v>#N/A</v>
      </c>
      <c r="W52">
        <f t="shared" si="13"/>
        <v>0</v>
      </c>
    </row>
    <row r="53" spans="1:23" x14ac:dyDescent="0.25">
      <c r="A53">
        <f t="shared" si="6"/>
        <v>1</v>
      </c>
      <c r="B53">
        <f t="shared" si="7"/>
        <v>1</v>
      </c>
      <c r="C53" s="1">
        <f t="shared" si="14"/>
        <v>41641.749999999898</v>
      </c>
      <c r="D53" s="7">
        <v>0</v>
      </c>
      <c r="E53" s="7"/>
      <c r="G53">
        <v>40.1</v>
      </c>
      <c r="H53" s="12">
        <v>440.73172153188625</v>
      </c>
      <c r="I53" s="13">
        <f>$D$2*tarifas!$D$12/24</f>
        <v>1.4541666666666666</v>
      </c>
      <c r="J53" s="13" t="e">
        <f>VLOOKUP(E53&amp;" "&amp;F53,tarifas!$A$13:$D$20,4,FALSE)*H53</f>
        <v>#N/A</v>
      </c>
      <c r="K53" s="13">
        <f>IF(F53="COD1",tarifas!$D$11*(SUMIFS($H$11:$H$8770,$F$11:$F$8770,"=COD1",$B$11:$B$8770,"="&amp;B53)/COUNTIFS($F$11:$F$8770,"=COD1",$B$11:$B$8770,"="&amp;B53))/COUNTIFS($A$11:$A$8770,"="&amp;A53,$F$11:$F$8770,"=COD1"),0)</f>
        <v>0</v>
      </c>
      <c r="L53" s="13" t="e">
        <f>(VLOOKUP(F53,tarifas!$C$7:$D$10,2,FALSE)+tarifas!$D$21)*datos!H53</f>
        <v>#N/A</v>
      </c>
      <c r="M53">
        <v>0</v>
      </c>
      <c r="N53" s="13" t="e">
        <f t="shared" si="8"/>
        <v>#N/A</v>
      </c>
      <c r="O53">
        <f t="shared" si="9"/>
        <v>0</v>
      </c>
      <c r="P53" s="12">
        <f t="shared" si="10"/>
        <v>440.73172153188625</v>
      </c>
      <c r="Q53">
        <f t="shared" si="11"/>
        <v>0</v>
      </c>
      <c r="R53">
        <f>$D$2*tarifas!$D$12/24</f>
        <v>1.4541666666666666</v>
      </c>
      <c r="S53" t="e">
        <f>VLOOKUP(E53&amp;" "&amp;F53,tarifas!$A$13:$D$20,4,FALSE)*P53</f>
        <v>#N/A</v>
      </c>
      <c r="T53">
        <f>IF(F53="COD1",tarifas!$D$11*(SUMIFS($P$11:$P$8770,$F$11:$F$8770,"=COD1",$B$11:$B$8770,"="&amp;B53)/COUNTIFS($F$11:$F$8770,"=COD1",$B$11:$B$8770,"="&amp;B53))/COUNTIFS($A$11:$A$8770,"="&amp;A53,$F$11:$F$8770,"=COD1"),0)</f>
        <v>0</v>
      </c>
      <c r="U53" t="e">
        <f>(VLOOKUP(F53,tarifas!$C$7:$D$10,2,FALSE)+tarifas!$D$21)*datos!P53</f>
        <v>#N/A</v>
      </c>
      <c r="V53" t="e">
        <f t="shared" si="12"/>
        <v>#N/A</v>
      </c>
      <c r="W53">
        <f t="shared" si="13"/>
        <v>0</v>
      </c>
    </row>
    <row r="54" spans="1:23" x14ac:dyDescent="0.25">
      <c r="A54">
        <f t="shared" si="6"/>
        <v>1</v>
      </c>
      <c r="B54">
        <f t="shared" si="7"/>
        <v>1</v>
      </c>
      <c r="C54" s="1">
        <f t="shared" si="14"/>
        <v>41641.791666666562</v>
      </c>
      <c r="D54" s="7">
        <v>0</v>
      </c>
      <c r="E54" s="7"/>
      <c r="G54">
        <v>40.880000000000003</v>
      </c>
      <c r="H54" s="12">
        <v>316.45508433387698</v>
      </c>
      <c r="I54" s="13">
        <f>$D$2*tarifas!$D$12/24</f>
        <v>1.4541666666666666</v>
      </c>
      <c r="J54" s="13" t="e">
        <f>VLOOKUP(E54&amp;" "&amp;F54,tarifas!$A$13:$D$20,4,FALSE)*H54</f>
        <v>#N/A</v>
      </c>
      <c r="K54" s="13">
        <f>IF(F54="COD1",tarifas!$D$11*(SUMIFS($H$11:$H$8770,$F$11:$F$8770,"=COD1",$B$11:$B$8770,"="&amp;B54)/COUNTIFS($F$11:$F$8770,"=COD1",$B$11:$B$8770,"="&amp;B54))/COUNTIFS($A$11:$A$8770,"="&amp;A54,$F$11:$F$8770,"=COD1"),0)</f>
        <v>0</v>
      </c>
      <c r="L54" s="13" t="e">
        <f>(VLOOKUP(F54,tarifas!$C$7:$D$10,2,FALSE)+tarifas!$D$21)*datos!H54</f>
        <v>#N/A</v>
      </c>
      <c r="M54">
        <v>0</v>
      </c>
      <c r="N54" s="13" t="e">
        <f t="shared" si="8"/>
        <v>#N/A</v>
      </c>
      <c r="O54">
        <f t="shared" si="9"/>
        <v>0</v>
      </c>
      <c r="P54" s="12">
        <f t="shared" si="10"/>
        <v>316.45508433387698</v>
      </c>
      <c r="Q54">
        <f t="shared" si="11"/>
        <v>0</v>
      </c>
      <c r="R54">
        <f>$D$2*tarifas!$D$12/24</f>
        <v>1.4541666666666666</v>
      </c>
      <c r="S54" t="e">
        <f>VLOOKUP(E54&amp;" "&amp;F54,tarifas!$A$13:$D$20,4,FALSE)*P54</f>
        <v>#N/A</v>
      </c>
      <c r="T54">
        <f>IF(F54="COD1",tarifas!$D$11*(SUMIFS($P$11:$P$8770,$F$11:$F$8770,"=COD1",$B$11:$B$8770,"="&amp;B54)/COUNTIFS($F$11:$F$8770,"=COD1",$B$11:$B$8770,"="&amp;B54))/COUNTIFS($A$11:$A$8770,"="&amp;A54,$F$11:$F$8770,"=COD1"),0)</f>
        <v>0</v>
      </c>
      <c r="U54" t="e">
        <f>(VLOOKUP(F54,tarifas!$C$7:$D$10,2,FALSE)+tarifas!$D$21)*datos!P54</f>
        <v>#N/A</v>
      </c>
      <c r="V54" t="e">
        <f t="shared" si="12"/>
        <v>#N/A</v>
      </c>
      <c r="W54">
        <f t="shared" si="13"/>
        <v>0</v>
      </c>
    </row>
    <row r="55" spans="1:23" x14ac:dyDescent="0.25">
      <c r="A55">
        <f t="shared" si="6"/>
        <v>1</v>
      </c>
      <c r="B55">
        <f t="shared" si="7"/>
        <v>1</v>
      </c>
      <c r="C55" s="1">
        <f t="shared" si="14"/>
        <v>41641.833333333227</v>
      </c>
      <c r="D55" s="7">
        <v>0</v>
      </c>
      <c r="E55" s="7"/>
      <c r="G55">
        <v>40.880000000000003</v>
      </c>
      <c r="H55" s="12">
        <v>244.41683627151775</v>
      </c>
      <c r="I55" s="13">
        <f>$D$2*tarifas!$D$12/24</f>
        <v>1.4541666666666666</v>
      </c>
      <c r="J55" s="13" t="e">
        <f>VLOOKUP(E55&amp;" "&amp;F55,tarifas!$A$13:$D$20,4,FALSE)*H55</f>
        <v>#N/A</v>
      </c>
      <c r="K55" s="13">
        <f>IF(F55="COD1",tarifas!$D$11*(SUMIFS($H$11:$H$8770,$F$11:$F$8770,"=COD1",$B$11:$B$8770,"="&amp;B55)/COUNTIFS($F$11:$F$8770,"=COD1",$B$11:$B$8770,"="&amp;B55))/COUNTIFS($A$11:$A$8770,"="&amp;A55,$F$11:$F$8770,"=COD1"),0)</f>
        <v>0</v>
      </c>
      <c r="L55" s="13" t="e">
        <f>(VLOOKUP(F55,tarifas!$C$7:$D$10,2,FALSE)+tarifas!$D$21)*datos!H55</f>
        <v>#N/A</v>
      </c>
      <c r="M55">
        <v>0</v>
      </c>
      <c r="N55" s="13" t="e">
        <f t="shared" si="8"/>
        <v>#N/A</v>
      </c>
      <c r="O55">
        <f t="shared" si="9"/>
        <v>0</v>
      </c>
      <c r="P55" s="12">
        <f t="shared" si="10"/>
        <v>244.41683627151775</v>
      </c>
      <c r="Q55">
        <f t="shared" si="11"/>
        <v>0</v>
      </c>
      <c r="R55">
        <f>$D$2*tarifas!$D$12/24</f>
        <v>1.4541666666666666</v>
      </c>
      <c r="S55" t="e">
        <f>VLOOKUP(E55&amp;" "&amp;F55,tarifas!$A$13:$D$20,4,FALSE)*P55</f>
        <v>#N/A</v>
      </c>
      <c r="T55">
        <f>IF(F55="COD1",tarifas!$D$11*(SUMIFS($P$11:$P$8770,$F$11:$F$8770,"=COD1",$B$11:$B$8770,"="&amp;B55)/COUNTIFS($F$11:$F$8770,"=COD1",$B$11:$B$8770,"="&amp;B55))/COUNTIFS($A$11:$A$8770,"="&amp;A55,$F$11:$F$8770,"=COD1"),0)</f>
        <v>0</v>
      </c>
      <c r="U55" t="e">
        <f>(VLOOKUP(F55,tarifas!$C$7:$D$10,2,FALSE)+tarifas!$D$21)*datos!P55</f>
        <v>#N/A</v>
      </c>
      <c r="V55" t="e">
        <f t="shared" si="12"/>
        <v>#N/A</v>
      </c>
      <c r="W55">
        <f t="shared" si="13"/>
        <v>0</v>
      </c>
    </row>
    <row r="56" spans="1:23" x14ac:dyDescent="0.25">
      <c r="A56">
        <f t="shared" si="6"/>
        <v>1</v>
      </c>
      <c r="B56">
        <f t="shared" si="7"/>
        <v>1</v>
      </c>
      <c r="C56" s="1">
        <f t="shared" si="14"/>
        <v>41641.874999999891</v>
      </c>
      <c r="D56" s="7">
        <v>0</v>
      </c>
      <c r="E56" s="7"/>
      <c r="G56">
        <v>37.119999999999997</v>
      </c>
      <c r="H56" s="12">
        <v>221.64769613886489</v>
      </c>
      <c r="I56" s="13">
        <f>$D$2*tarifas!$D$12/24</f>
        <v>1.4541666666666666</v>
      </c>
      <c r="J56" s="13" t="e">
        <f>VLOOKUP(E56&amp;" "&amp;F56,tarifas!$A$13:$D$20,4,FALSE)*H56</f>
        <v>#N/A</v>
      </c>
      <c r="K56" s="13">
        <f>IF(F56="COD1",tarifas!$D$11*(SUMIFS($H$11:$H$8770,$F$11:$F$8770,"=COD1",$B$11:$B$8770,"="&amp;B56)/COUNTIFS($F$11:$F$8770,"=COD1",$B$11:$B$8770,"="&amp;B56))/COUNTIFS($A$11:$A$8770,"="&amp;A56,$F$11:$F$8770,"=COD1"),0)</f>
        <v>0</v>
      </c>
      <c r="L56" s="13" t="e">
        <f>(VLOOKUP(F56,tarifas!$C$7:$D$10,2,FALSE)+tarifas!$D$21)*datos!H56</f>
        <v>#N/A</v>
      </c>
      <c r="M56">
        <v>0</v>
      </c>
      <c r="N56" s="13" t="e">
        <f t="shared" si="8"/>
        <v>#N/A</v>
      </c>
      <c r="O56">
        <f t="shared" si="9"/>
        <v>0</v>
      </c>
      <c r="P56" s="12">
        <f t="shared" si="10"/>
        <v>221.64769613886489</v>
      </c>
      <c r="Q56">
        <f t="shared" si="11"/>
        <v>0</v>
      </c>
      <c r="R56">
        <f>$D$2*tarifas!$D$12/24</f>
        <v>1.4541666666666666</v>
      </c>
      <c r="S56" t="e">
        <f>VLOOKUP(E56&amp;" "&amp;F56,tarifas!$A$13:$D$20,4,FALSE)*P56</f>
        <v>#N/A</v>
      </c>
      <c r="T56">
        <f>IF(F56="COD1",tarifas!$D$11*(SUMIFS($P$11:$P$8770,$F$11:$F$8770,"=COD1",$B$11:$B$8770,"="&amp;B56)/COUNTIFS($F$11:$F$8770,"=COD1",$B$11:$B$8770,"="&amp;B56))/COUNTIFS($A$11:$A$8770,"="&amp;A56,$F$11:$F$8770,"=COD1"),0)</f>
        <v>0</v>
      </c>
      <c r="U56" t="e">
        <f>(VLOOKUP(F56,tarifas!$C$7:$D$10,2,FALSE)+tarifas!$D$21)*datos!P56</f>
        <v>#N/A</v>
      </c>
      <c r="V56" t="e">
        <f t="shared" si="12"/>
        <v>#N/A</v>
      </c>
      <c r="W56">
        <f t="shared" si="13"/>
        <v>0</v>
      </c>
    </row>
    <row r="57" spans="1:23" x14ac:dyDescent="0.25">
      <c r="A57">
        <f t="shared" si="6"/>
        <v>1</v>
      </c>
      <c r="B57">
        <f t="shared" si="7"/>
        <v>1</v>
      </c>
      <c r="C57" s="1">
        <f t="shared" si="14"/>
        <v>41641.916666666555</v>
      </c>
      <c r="D57" s="7">
        <v>0</v>
      </c>
      <c r="E57" s="7"/>
      <c r="G57">
        <v>35.11</v>
      </c>
      <c r="H57" s="12">
        <v>217.13451034262869</v>
      </c>
      <c r="I57" s="13">
        <f>$D$2*tarifas!$D$12/24</f>
        <v>1.4541666666666666</v>
      </c>
      <c r="J57" s="13" t="e">
        <f>VLOOKUP(E57&amp;" "&amp;F57,tarifas!$A$13:$D$20,4,FALSE)*H57</f>
        <v>#N/A</v>
      </c>
      <c r="K57" s="13">
        <f>IF(F57="COD1",tarifas!$D$11*(SUMIFS($H$11:$H$8770,$F$11:$F$8770,"=COD1",$B$11:$B$8770,"="&amp;B57)/COUNTIFS($F$11:$F$8770,"=COD1",$B$11:$B$8770,"="&amp;B57))/COUNTIFS($A$11:$A$8770,"="&amp;A57,$F$11:$F$8770,"=COD1"),0)</f>
        <v>0</v>
      </c>
      <c r="L57" s="13" t="e">
        <f>(VLOOKUP(F57,tarifas!$C$7:$D$10,2,FALSE)+tarifas!$D$21)*datos!H57</f>
        <v>#N/A</v>
      </c>
      <c r="M57">
        <v>0</v>
      </c>
      <c r="N57" s="13" t="e">
        <f t="shared" si="8"/>
        <v>#N/A</v>
      </c>
      <c r="O57">
        <f t="shared" si="9"/>
        <v>0</v>
      </c>
      <c r="P57" s="12">
        <f t="shared" si="10"/>
        <v>217.13451034262869</v>
      </c>
      <c r="Q57">
        <f t="shared" si="11"/>
        <v>0</v>
      </c>
      <c r="R57">
        <f>$D$2*tarifas!$D$12/24</f>
        <v>1.4541666666666666</v>
      </c>
      <c r="S57" t="e">
        <f>VLOOKUP(E57&amp;" "&amp;F57,tarifas!$A$13:$D$20,4,FALSE)*P57</f>
        <v>#N/A</v>
      </c>
      <c r="T57">
        <f>IF(F57="COD1",tarifas!$D$11*(SUMIFS($P$11:$P$8770,$F$11:$F$8770,"=COD1",$B$11:$B$8770,"="&amp;B57)/COUNTIFS($F$11:$F$8770,"=COD1",$B$11:$B$8770,"="&amp;B57))/COUNTIFS($A$11:$A$8770,"="&amp;A57,$F$11:$F$8770,"=COD1"),0)</f>
        <v>0</v>
      </c>
      <c r="U57" t="e">
        <f>(VLOOKUP(F57,tarifas!$C$7:$D$10,2,FALSE)+tarifas!$D$21)*datos!P57</f>
        <v>#N/A</v>
      </c>
      <c r="V57" t="e">
        <f t="shared" si="12"/>
        <v>#N/A</v>
      </c>
      <c r="W57">
        <f t="shared" si="13"/>
        <v>0</v>
      </c>
    </row>
    <row r="58" spans="1:23" x14ac:dyDescent="0.25">
      <c r="A58">
        <f t="shared" si="6"/>
        <v>1</v>
      </c>
      <c r="B58">
        <f t="shared" si="7"/>
        <v>1</v>
      </c>
      <c r="C58" s="1">
        <f t="shared" si="14"/>
        <v>41641.958333333219</v>
      </c>
      <c r="D58" s="7">
        <v>0</v>
      </c>
      <c r="E58" s="7"/>
      <c r="G58">
        <v>25.1</v>
      </c>
      <c r="H58" s="12">
        <v>218.07997886526533</v>
      </c>
      <c r="I58" s="13">
        <f>$D$2*tarifas!$D$12/24</f>
        <v>1.4541666666666666</v>
      </c>
      <c r="J58" s="13" t="e">
        <f>VLOOKUP(E58&amp;" "&amp;F58,tarifas!$A$13:$D$20,4,FALSE)*H58</f>
        <v>#N/A</v>
      </c>
      <c r="K58" s="13">
        <f>IF(F58="COD1",tarifas!$D$11*(SUMIFS($H$11:$H$8770,$F$11:$F$8770,"=COD1",$B$11:$B$8770,"="&amp;B58)/COUNTIFS($F$11:$F$8770,"=COD1",$B$11:$B$8770,"="&amp;B58))/COUNTIFS($A$11:$A$8770,"="&amp;A58,$F$11:$F$8770,"=COD1"),0)</f>
        <v>0</v>
      </c>
      <c r="L58" s="13" t="e">
        <f>(VLOOKUP(F58,tarifas!$C$7:$D$10,2,FALSE)+tarifas!$D$21)*datos!H58</f>
        <v>#N/A</v>
      </c>
      <c r="M58">
        <v>0</v>
      </c>
      <c r="N58" s="13" t="e">
        <f t="shared" si="8"/>
        <v>#N/A</v>
      </c>
      <c r="O58">
        <f t="shared" si="9"/>
        <v>0</v>
      </c>
      <c r="P58" s="12">
        <f t="shared" si="10"/>
        <v>218.07997886526533</v>
      </c>
      <c r="Q58">
        <f t="shared" si="11"/>
        <v>0</v>
      </c>
      <c r="R58">
        <f>$D$2*tarifas!$D$12/24</f>
        <v>1.4541666666666666</v>
      </c>
      <c r="S58" t="e">
        <f>VLOOKUP(E58&amp;" "&amp;F58,tarifas!$A$13:$D$20,4,FALSE)*P58</f>
        <v>#N/A</v>
      </c>
      <c r="T58">
        <f>IF(F58="COD1",tarifas!$D$11*(SUMIFS($P$11:$P$8770,$F$11:$F$8770,"=COD1",$B$11:$B$8770,"="&amp;B58)/COUNTIFS($F$11:$F$8770,"=COD1",$B$11:$B$8770,"="&amp;B58))/COUNTIFS($A$11:$A$8770,"="&amp;A58,$F$11:$F$8770,"=COD1"),0)</f>
        <v>0</v>
      </c>
      <c r="U58" t="e">
        <f>(VLOOKUP(F58,tarifas!$C$7:$D$10,2,FALSE)+tarifas!$D$21)*datos!P58</f>
        <v>#N/A</v>
      </c>
      <c r="V58" t="e">
        <f t="shared" si="12"/>
        <v>#N/A</v>
      </c>
      <c r="W58">
        <f t="shared" si="13"/>
        <v>0</v>
      </c>
    </row>
    <row r="59" spans="1:23" x14ac:dyDescent="0.25">
      <c r="A59">
        <f t="shared" si="6"/>
        <v>2</v>
      </c>
      <c r="B59">
        <f t="shared" si="7"/>
        <v>1</v>
      </c>
      <c r="C59" s="1">
        <f t="shared" si="14"/>
        <v>41641.999999999884</v>
      </c>
      <c r="D59" s="7">
        <v>0</v>
      </c>
      <c r="E59" s="7"/>
      <c r="G59">
        <v>15.3</v>
      </c>
      <c r="H59" s="12">
        <v>210.09204265447693</v>
      </c>
      <c r="I59" s="13">
        <f>$D$2*tarifas!$D$12/24</f>
        <v>1.4541666666666666</v>
      </c>
      <c r="J59" s="13" t="e">
        <f>VLOOKUP(E59&amp;" "&amp;F59,tarifas!$A$13:$D$20,4,FALSE)*H59</f>
        <v>#N/A</v>
      </c>
      <c r="K59" s="13">
        <f>IF(F59="COD1",tarifas!$D$11*(SUMIFS($H$11:$H$8770,$F$11:$F$8770,"=COD1",$B$11:$B$8770,"="&amp;B59)/COUNTIFS($F$11:$F$8770,"=COD1",$B$11:$B$8770,"="&amp;B59))/COUNTIFS($A$11:$A$8770,"="&amp;A59,$F$11:$F$8770,"=COD1"),0)</f>
        <v>0</v>
      </c>
      <c r="L59" s="13" t="e">
        <f>(VLOOKUP(F59,tarifas!$C$7:$D$10,2,FALSE)+tarifas!$D$21)*datos!H59</f>
        <v>#N/A</v>
      </c>
      <c r="M59">
        <v>0</v>
      </c>
      <c r="N59" s="13" t="e">
        <f t="shared" si="8"/>
        <v>#N/A</v>
      </c>
      <c r="O59">
        <f t="shared" si="9"/>
        <v>0</v>
      </c>
      <c r="P59" s="12">
        <f t="shared" si="10"/>
        <v>210.09204265447693</v>
      </c>
      <c r="Q59">
        <f t="shared" si="11"/>
        <v>0</v>
      </c>
      <c r="R59">
        <f>$D$2*tarifas!$D$12/24</f>
        <v>1.4541666666666666</v>
      </c>
      <c r="S59" t="e">
        <f>VLOOKUP(E59&amp;" "&amp;F59,tarifas!$A$13:$D$20,4,FALSE)*P59</f>
        <v>#N/A</v>
      </c>
      <c r="T59">
        <f>IF(F59="COD1",tarifas!$D$11*(SUMIFS($P$11:$P$8770,$F$11:$F$8770,"=COD1",$B$11:$B$8770,"="&amp;B59)/COUNTIFS($F$11:$F$8770,"=COD1",$B$11:$B$8770,"="&amp;B59))/COUNTIFS($A$11:$A$8770,"="&amp;A59,$F$11:$F$8770,"=COD1"),0)</f>
        <v>0</v>
      </c>
      <c r="U59" t="e">
        <f>(VLOOKUP(F59,tarifas!$C$7:$D$10,2,FALSE)+tarifas!$D$21)*datos!P59</f>
        <v>#N/A</v>
      </c>
      <c r="V59" t="e">
        <f t="shared" si="12"/>
        <v>#N/A</v>
      </c>
      <c r="W59">
        <f t="shared" si="13"/>
        <v>0</v>
      </c>
    </row>
    <row r="60" spans="1:23" x14ac:dyDescent="0.25">
      <c r="A60">
        <f t="shared" si="6"/>
        <v>2</v>
      </c>
      <c r="B60">
        <f t="shared" si="7"/>
        <v>1</v>
      </c>
      <c r="C60" s="1">
        <f t="shared" si="14"/>
        <v>41642.041666666548</v>
      </c>
      <c r="D60" s="7">
        <v>0</v>
      </c>
      <c r="E60" s="7"/>
      <c r="G60">
        <v>5.13</v>
      </c>
      <c r="H60" s="12">
        <v>209.65848054392876</v>
      </c>
      <c r="I60" s="13">
        <f>$D$2*tarifas!$D$12/24</f>
        <v>1.4541666666666666</v>
      </c>
      <c r="J60" s="13" t="e">
        <f>VLOOKUP(E60&amp;" "&amp;F60,tarifas!$A$13:$D$20,4,FALSE)*H60</f>
        <v>#N/A</v>
      </c>
      <c r="K60" s="13">
        <f>IF(F60="COD1",tarifas!$D$11*(SUMIFS($H$11:$H$8770,$F$11:$F$8770,"=COD1",$B$11:$B$8770,"="&amp;B60)/COUNTIFS($F$11:$F$8770,"=COD1",$B$11:$B$8770,"="&amp;B60))/COUNTIFS($A$11:$A$8770,"="&amp;A60,$F$11:$F$8770,"=COD1"),0)</f>
        <v>0</v>
      </c>
      <c r="L60" s="13" t="e">
        <f>(VLOOKUP(F60,tarifas!$C$7:$D$10,2,FALSE)+tarifas!$D$21)*datos!H60</f>
        <v>#N/A</v>
      </c>
      <c r="M60">
        <v>0</v>
      </c>
      <c r="N60" s="13" t="e">
        <f t="shared" si="8"/>
        <v>#N/A</v>
      </c>
      <c r="O60">
        <f t="shared" si="9"/>
        <v>0</v>
      </c>
      <c r="P60" s="12">
        <f t="shared" si="10"/>
        <v>209.65848054392876</v>
      </c>
      <c r="Q60">
        <f t="shared" si="11"/>
        <v>0</v>
      </c>
      <c r="R60">
        <f>$D$2*tarifas!$D$12/24</f>
        <v>1.4541666666666666</v>
      </c>
      <c r="S60" t="e">
        <f>VLOOKUP(E60&amp;" "&amp;F60,tarifas!$A$13:$D$20,4,FALSE)*P60</f>
        <v>#N/A</v>
      </c>
      <c r="T60">
        <f>IF(F60="COD1",tarifas!$D$11*(SUMIFS($P$11:$P$8770,$F$11:$F$8770,"=COD1",$B$11:$B$8770,"="&amp;B60)/COUNTIFS($F$11:$F$8770,"=COD1",$B$11:$B$8770,"="&amp;B60))/COUNTIFS($A$11:$A$8770,"="&amp;A60,$F$11:$F$8770,"=COD1"),0)</f>
        <v>0</v>
      </c>
      <c r="U60" t="e">
        <f>(VLOOKUP(F60,tarifas!$C$7:$D$10,2,FALSE)+tarifas!$D$21)*datos!P60</f>
        <v>#N/A</v>
      </c>
      <c r="V60" t="e">
        <f t="shared" si="12"/>
        <v>#N/A</v>
      </c>
      <c r="W60">
        <f t="shared" si="13"/>
        <v>0</v>
      </c>
    </row>
    <row r="61" spans="1:23" x14ac:dyDescent="0.25">
      <c r="A61">
        <f t="shared" si="6"/>
        <v>2</v>
      </c>
      <c r="B61">
        <f t="shared" si="7"/>
        <v>1</v>
      </c>
      <c r="C61" s="1">
        <f t="shared" si="14"/>
        <v>41642.083333333212</v>
      </c>
      <c r="D61" s="7">
        <v>0</v>
      </c>
      <c r="E61" s="7"/>
      <c r="G61">
        <v>0</v>
      </c>
      <c r="H61" s="12">
        <v>207.19947040587272</v>
      </c>
      <c r="I61" s="13">
        <f>$D$2*tarifas!$D$12/24</f>
        <v>1.4541666666666666</v>
      </c>
      <c r="J61" s="13" t="e">
        <f>VLOOKUP(E61&amp;" "&amp;F61,tarifas!$A$13:$D$20,4,FALSE)*H61</f>
        <v>#N/A</v>
      </c>
      <c r="K61" s="13">
        <f>IF(F61="COD1",tarifas!$D$11*(SUMIFS($H$11:$H$8770,$F$11:$F$8770,"=COD1",$B$11:$B$8770,"="&amp;B61)/COUNTIFS($F$11:$F$8770,"=COD1",$B$11:$B$8770,"="&amp;B61))/COUNTIFS($A$11:$A$8770,"="&amp;A61,$F$11:$F$8770,"=COD1"),0)</f>
        <v>0</v>
      </c>
      <c r="L61" s="13" t="e">
        <f>(VLOOKUP(F61,tarifas!$C$7:$D$10,2,FALSE)+tarifas!$D$21)*datos!H61</f>
        <v>#N/A</v>
      </c>
      <c r="M61">
        <v>0</v>
      </c>
      <c r="N61" s="13" t="e">
        <f t="shared" si="8"/>
        <v>#N/A</v>
      </c>
      <c r="O61">
        <f t="shared" si="9"/>
        <v>0</v>
      </c>
      <c r="P61" s="12">
        <f t="shared" si="10"/>
        <v>207.19947040587272</v>
      </c>
      <c r="Q61">
        <f t="shared" si="11"/>
        <v>0</v>
      </c>
      <c r="R61">
        <f>$D$2*tarifas!$D$12/24</f>
        <v>1.4541666666666666</v>
      </c>
      <c r="S61" t="e">
        <f>VLOOKUP(E61&amp;" "&amp;F61,tarifas!$A$13:$D$20,4,FALSE)*P61</f>
        <v>#N/A</v>
      </c>
      <c r="T61">
        <f>IF(F61="COD1",tarifas!$D$11*(SUMIFS($P$11:$P$8770,$F$11:$F$8770,"=COD1",$B$11:$B$8770,"="&amp;B61)/COUNTIFS($F$11:$F$8770,"=COD1",$B$11:$B$8770,"="&amp;B61))/COUNTIFS($A$11:$A$8770,"="&amp;A61,$F$11:$F$8770,"=COD1"),0)</f>
        <v>0</v>
      </c>
      <c r="U61" t="e">
        <f>(VLOOKUP(F61,tarifas!$C$7:$D$10,2,FALSE)+tarifas!$D$21)*datos!P61</f>
        <v>#N/A</v>
      </c>
      <c r="V61" t="e">
        <f t="shared" si="12"/>
        <v>#N/A</v>
      </c>
      <c r="W61">
        <f t="shared" si="13"/>
        <v>0</v>
      </c>
    </row>
    <row r="62" spans="1:23" x14ac:dyDescent="0.25">
      <c r="A62">
        <f t="shared" si="6"/>
        <v>2</v>
      </c>
      <c r="B62">
        <f t="shared" si="7"/>
        <v>1</v>
      </c>
      <c r="C62" s="1">
        <f t="shared" si="14"/>
        <v>41642.124999999876</v>
      </c>
      <c r="D62" s="7">
        <v>0</v>
      </c>
      <c r="E62" s="7"/>
      <c r="G62">
        <v>0</v>
      </c>
      <c r="H62" s="12">
        <v>205.13510723132191</v>
      </c>
      <c r="I62" s="13">
        <f>$D$2*tarifas!$D$12/24</f>
        <v>1.4541666666666666</v>
      </c>
      <c r="J62" s="13" t="e">
        <f>VLOOKUP(E62&amp;" "&amp;F62,tarifas!$A$13:$D$20,4,FALSE)*H62</f>
        <v>#N/A</v>
      </c>
      <c r="K62" s="13">
        <f>IF(F62="COD1",tarifas!$D$11*(SUMIFS($H$11:$H$8770,$F$11:$F$8770,"=COD1",$B$11:$B$8770,"="&amp;B62)/COUNTIFS($F$11:$F$8770,"=COD1",$B$11:$B$8770,"="&amp;B62))/COUNTIFS($A$11:$A$8770,"="&amp;A62,$F$11:$F$8770,"=COD1"),0)</f>
        <v>0</v>
      </c>
      <c r="L62" s="13" t="e">
        <f>(VLOOKUP(F62,tarifas!$C$7:$D$10,2,FALSE)+tarifas!$D$21)*datos!H62</f>
        <v>#N/A</v>
      </c>
      <c r="M62">
        <v>0</v>
      </c>
      <c r="N62" s="13" t="e">
        <f t="shared" si="8"/>
        <v>#N/A</v>
      </c>
      <c r="O62">
        <f t="shared" si="9"/>
        <v>0</v>
      </c>
      <c r="P62" s="12">
        <f t="shared" si="10"/>
        <v>205.13510723132191</v>
      </c>
      <c r="Q62">
        <f t="shared" si="11"/>
        <v>0</v>
      </c>
      <c r="R62">
        <f>$D$2*tarifas!$D$12/24</f>
        <v>1.4541666666666666</v>
      </c>
      <c r="S62" t="e">
        <f>VLOOKUP(E62&amp;" "&amp;F62,tarifas!$A$13:$D$20,4,FALSE)*P62</f>
        <v>#N/A</v>
      </c>
      <c r="T62">
        <f>IF(F62="COD1",tarifas!$D$11*(SUMIFS($P$11:$P$8770,$F$11:$F$8770,"=COD1",$B$11:$B$8770,"="&amp;B62)/COUNTIFS($F$11:$F$8770,"=COD1",$B$11:$B$8770,"="&amp;B62))/COUNTIFS($A$11:$A$8770,"="&amp;A62,$F$11:$F$8770,"=COD1"),0)</f>
        <v>0</v>
      </c>
      <c r="U62" t="e">
        <f>(VLOOKUP(F62,tarifas!$C$7:$D$10,2,FALSE)+tarifas!$D$21)*datos!P62</f>
        <v>#N/A</v>
      </c>
      <c r="V62" t="e">
        <f t="shared" si="12"/>
        <v>#N/A</v>
      </c>
      <c r="W62">
        <f t="shared" si="13"/>
        <v>0</v>
      </c>
    </row>
    <row r="63" spans="1:23" x14ac:dyDescent="0.25">
      <c r="A63">
        <f t="shared" si="6"/>
        <v>2</v>
      </c>
      <c r="B63">
        <f t="shared" si="7"/>
        <v>1</v>
      </c>
      <c r="C63" s="1">
        <f t="shared" si="14"/>
        <v>41642.166666666541</v>
      </c>
      <c r="D63" s="7">
        <v>0</v>
      </c>
      <c r="E63" s="7"/>
      <c r="G63">
        <v>0</v>
      </c>
      <c r="H63" s="12">
        <v>206.09632201688919</v>
      </c>
      <c r="I63" s="13">
        <f>$D$2*tarifas!$D$12/24</f>
        <v>1.4541666666666666</v>
      </c>
      <c r="J63" s="13" t="e">
        <f>VLOOKUP(E63&amp;" "&amp;F63,tarifas!$A$13:$D$20,4,FALSE)*H63</f>
        <v>#N/A</v>
      </c>
      <c r="K63" s="13">
        <f>IF(F63="COD1",tarifas!$D$11*(SUMIFS($H$11:$H$8770,$F$11:$F$8770,"=COD1",$B$11:$B$8770,"="&amp;B63)/COUNTIFS($F$11:$F$8770,"=COD1",$B$11:$B$8770,"="&amp;B63))/COUNTIFS($A$11:$A$8770,"="&amp;A63,$F$11:$F$8770,"=COD1"),0)</f>
        <v>0</v>
      </c>
      <c r="L63" s="13" t="e">
        <f>(VLOOKUP(F63,tarifas!$C$7:$D$10,2,FALSE)+tarifas!$D$21)*datos!H63</f>
        <v>#N/A</v>
      </c>
      <c r="M63">
        <v>0</v>
      </c>
      <c r="N63" s="13" t="e">
        <f t="shared" si="8"/>
        <v>#N/A</v>
      </c>
      <c r="O63">
        <f t="shared" si="9"/>
        <v>0</v>
      </c>
      <c r="P63" s="12">
        <f t="shared" si="10"/>
        <v>206.09632201688919</v>
      </c>
      <c r="Q63">
        <f t="shared" si="11"/>
        <v>0</v>
      </c>
      <c r="R63">
        <f>$D$2*tarifas!$D$12/24</f>
        <v>1.4541666666666666</v>
      </c>
      <c r="S63" t="e">
        <f>VLOOKUP(E63&amp;" "&amp;F63,tarifas!$A$13:$D$20,4,FALSE)*P63</f>
        <v>#N/A</v>
      </c>
      <c r="T63">
        <f>IF(F63="COD1",tarifas!$D$11*(SUMIFS($P$11:$P$8770,$F$11:$F$8770,"=COD1",$B$11:$B$8770,"="&amp;B63)/COUNTIFS($F$11:$F$8770,"=COD1",$B$11:$B$8770,"="&amp;B63))/COUNTIFS($A$11:$A$8770,"="&amp;A63,$F$11:$F$8770,"=COD1"),0)</f>
        <v>0</v>
      </c>
      <c r="U63" t="e">
        <f>(VLOOKUP(F63,tarifas!$C$7:$D$10,2,FALSE)+tarifas!$D$21)*datos!P63</f>
        <v>#N/A</v>
      </c>
      <c r="V63" t="e">
        <f t="shared" si="12"/>
        <v>#N/A</v>
      </c>
      <c r="W63">
        <f t="shared" si="13"/>
        <v>0</v>
      </c>
    </row>
    <row r="64" spans="1:23" x14ac:dyDescent="0.25">
      <c r="A64">
        <f t="shared" si="6"/>
        <v>2</v>
      </c>
      <c r="B64">
        <f t="shared" si="7"/>
        <v>1</v>
      </c>
      <c r="C64" s="1">
        <f t="shared" si="14"/>
        <v>41642.208333333205</v>
      </c>
      <c r="D64" s="7">
        <v>0</v>
      </c>
      <c r="E64" s="7"/>
      <c r="G64">
        <v>0</v>
      </c>
      <c r="H64" s="12">
        <v>203.91128412106511</v>
      </c>
      <c r="I64" s="13">
        <f>$D$2*tarifas!$D$12/24</f>
        <v>1.4541666666666666</v>
      </c>
      <c r="J64" s="13" t="e">
        <f>VLOOKUP(E64&amp;" "&amp;F64,tarifas!$A$13:$D$20,4,FALSE)*H64</f>
        <v>#N/A</v>
      </c>
      <c r="K64" s="13">
        <f>IF(F64="COD1",tarifas!$D$11*(SUMIFS($H$11:$H$8770,$F$11:$F$8770,"=COD1",$B$11:$B$8770,"="&amp;B64)/COUNTIFS($F$11:$F$8770,"=COD1",$B$11:$B$8770,"="&amp;B64))/COUNTIFS($A$11:$A$8770,"="&amp;A64,$F$11:$F$8770,"=COD1"),0)</f>
        <v>0</v>
      </c>
      <c r="L64" s="13" t="e">
        <f>(VLOOKUP(F64,tarifas!$C$7:$D$10,2,FALSE)+tarifas!$D$21)*datos!H64</f>
        <v>#N/A</v>
      </c>
      <c r="M64">
        <v>0</v>
      </c>
      <c r="N64" s="13" t="e">
        <f t="shared" si="8"/>
        <v>#N/A</v>
      </c>
      <c r="O64">
        <f t="shared" si="9"/>
        <v>0</v>
      </c>
      <c r="P64" s="12">
        <f t="shared" si="10"/>
        <v>203.91128412106511</v>
      </c>
      <c r="Q64">
        <f t="shared" si="11"/>
        <v>0</v>
      </c>
      <c r="R64">
        <f>$D$2*tarifas!$D$12/24</f>
        <v>1.4541666666666666</v>
      </c>
      <c r="S64" t="e">
        <f>VLOOKUP(E64&amp;" "&amp;F64,tarifas!$A$13:$D$20,4,FALSE)*P64</f>
        <v>#N/A</v>
      </c>
      <c r="T64">
        <f>IF(F64="COD1",tarifas!$D$11*(SUMIFS($P$11:$P$8770,$F$11:$F$8770,"=COD1",$B$11:$B$8770,"="&amp;B64)/COUNTIFS($F$11:$F$8770,"=COD1",$B$11:$B$8770,"="&amp;B64))/COUNTIFS($A$11:$A$8770,"="&amp;A64,$F$11:$F$8770,"=COD1"),0)</f>
        <v>0</v>
      </c>
      <c r="U64" t="e">
        <f>(VLOOKUP(F64,tarifas!$C$7:$D$10,2,FALSE)+tarifas!$D$21)*datos!P64</f>
        <v>#N/A</v>
      </c>
      <c r="V64" t="e">
        <f t="shared" si="12"/>
        <v>#N/A</v>
      </c>
      <c r="W64">
        <f t="shared" si="13"/>
        <v>0</v>
      </c>
    </row>
    <row r="65" spans="1:23" x14ac:dyDescent="0.25">
      <c r="A65">
        <f t="shared" si="6"/>
        <v>2</v>
      </c>
      <c r="B65">
        <f t="shared" si="7"/>
        <v>1</v>
      </c>
      <c r="C65" s="1">
        <f t="shared" si="14"/>
        <v>41642.249999999869</v>
      </c>
      <c r="D65" s="7">
        <v>0</v>
      </c>
      <c r="E65" s="7"/>
      <c r="G65">
        <v>2</v>
      </c>
      <c r="H65" s="12">
        <v>202.13441725658748</v>
      </c>
      <c r="I65" s="13">
        <f>$D$2*tarifas!$D$12/24</f>
        <v>1.4541666666666666</v>
      </c>
      <c r="J65" s="13" t="e">
        <f>VLOOKUP(E65&amp;" "&amp;F65,tarifas!$A$13:$D$20,4,FALSE)*H65</f>
        <v>#N/A</v>
      </c>
      <c r="K65" s="13">
        <f>IF(F65="COD1",tarifas!$D$11*(SUMIFS($H$11:$H$8770,$F$11:$F$8770,"=COD1",$B$11:$B$8770,"="&amp;B65)/COUNTIFS($F$11:$F$8770,"=COD1",$B$11:$B$8770,"="&amp;B65))/COUNTIFS($A$11:$A$8770,"="&amp;A65,$F$11:$F$8770,"=COD1"),0)</f>
        <v>0</v>
      </c>
      <c r="L65" s="13" t="e">
        <f>(VLOOKUP(F65,tarifas!$C$7:$D$10,2,FALSE)+tarifas!$D$21)*datos!H65</f>
        <v>#N/A</v>
      </c>
      <c r="M65">
        <v>0</v>
      </c>
      <c r="N65" s="13" t="e">
        <f t="shared" si="8"/>
        <v>#N/A</v>
      </c>
      <c r="O65">
        <f t="shared" si="9"/>
        <v>0</v>
      </c>
      <c r="P65" s="12">
        <f t="shared" si="10"/>
        <v>202.13441725658748</v>
      </c>
      <c r="Q65">
        <f t="shared" si="11"/>
        <v>0</v>
      </c>
      <c r="R65">
        <f>$D$2*tarifas!$D$12/24</f>
        <v>1.4541666666666666</v>
      </c>
      <c r="S65" t="e">
        <f>VLOOKUP(E65&amp;" "&amp;F65,tarifas!$A$13:$D$20,4,FALSE)*P65</f>
        <v>#N/A</v>
      </c>
      <c r="T65">
        <f>IF(F65="COD1",tarifas!$D$11*(SUMIFS($P$11:$P$8770,$F$11:$F$8770,"=COD1",$B$11:$B$8770,"="&amp;B65)/COUNTIFS($F$11:$F$8770,"=COD1",$B$11:$B$8770,"="&amp;B65))/COUNTIFS($A$11:$A$8770,"="&amp;A65,$F$11:$F$8770,"=COD1"),0)</f>
        <v>0</v>
      </c>
      <c r="U65" t="e">
        <f>(VLOOKUP(F65,tarifas!$C$7:$D$10,2,FALSE)+tarifas!$D$21)*datos!P65</f>
        <v>#N/A</v>
      </c>
      <c r="V65" t="e">
        <f t="shared" si="12"/>
        <v>#N/A</v>
      </c>
      <c r="W65">
        <f t="shared" si="13"/>
        <v>0</v>
      </c>
    </row>
    <row r="66" spans="1:23" x14ac:dyDescent="0.25">
      <c r="A66">
        <f t="shared" si="6"/>
        <v>2</v>
      </c>
      <c r="B66">
        <f t="shared" si="7"/>
        <v>1</v>
      </c>
      <c r="C66" s="1">
        <f t="shared" si="14"/>
        <v>41642.291666666533</v>
      </c>
      <c r="D66" s="7">
        <v>0</v>
      </c>
      <c r="E66" s="7"/>
      <c r="G66">
        <v>27</v>
      </c>
      <c r="H66" s="12">
        <v>225.2189639685412</v>
      </c>
      <c r="I66" s="13">
        <f>$D$2*tarifas!$D$12/24</f>
        <v>1.4541666666666666</v>
      </c>
      <c r="J66" s="13" t="e">
        <f>VLOOKUP(E66&amp;" "&amp;F66,tarifas!$A$13:$D$20,4,FALSE)*H66</f>
        <v>#N/A</v>
      </c>
      <c r="K66" s="13">
        <f>IF(F66="COD1",tarifas!$D$11*(SUMIFS($H$11:$H$8770,$F$11:$F$8770,"=COD1",$B$11:$B$8770,"="&amp;B66)/COUNTIFS($F$11:$F$8770,"=COD1",$B$11:$B$8770,"="&amp;B66))/COUNTIFS($A$11:$A$8770,"="&amp;A66,$F$11:$F$8770,"=COD1"),0)</f>
        <v>0</v>
      </c>
      <c r="L66" s="13" t="e">
        <f>(VLOOKUP(F66,tarifas!$C$7:$D$10,2,FALSE)+tarifas!$D$21)*datos!H66</f>
        <v>#N/A</v>
      </c>
      <c r="M66">
        <v>0</v>
      </c>
      <c r="N66" s="13" t="e">
        <f t="shared" si="8"/>
        <v>#N/A</v>
      </c>
      <c r="O66">
        <f t="shared" si="9"/>
        <v>0</v>
      </c>
      <c r="P66" s="12">
        <f t="shared" si="10"/>
        <v>225.2189639685412</v>
      </c>
      <c r="Q66">
        <f t="shared" si="11"/>
        <v>0</v>
      </c>
      <c r="R66">
        <f>$D$2*tarifas!$D$12/24</f>
        <v>1.4541666666666666</v>
      </c>
      <c r="S66" t="e">
        <f>VLOOKUP(E66&amp;" "&amp;F66,tarifas!$A$13:$D$20,4,FALSE)*P66</f>
        <v>#N/A</v>
      </c>
      <c r="T66">
        <f>IF(F66="COD1",tarifas!$D$11*(SUMIFS($P$11:$P$8770,$F$11:$F$8770,"=COD1",$B$11:$B$8770,"="&amp;B66)/COUNTIFS($F$11:$F$8770,"=COD1",$B$11:$B$8770,"="&amp;B66))/COUNTIFS($A$11:$A$8770,"="&amp;A66,$F$11:$F$8770,"=COD1"),0)</f>
        <v>0</v>
      </c>
      <c r="U66" t="e">
        <f>(VLOOKUP(F66,tarifas!$C$7:$D$10,2,FALSE)+tarifas!$D$21)*datos!P66</f>
        <v>#N/A</v>
      </c>
      <c r="V66" t="e">
        <f t="shared" si="12"/>
        <v>#N/A</v>
      </c>
      <c r="W66">
        <f t="shared" si="13"/>
        <v>0</v>
      </c>
    </row>
    <row r="67" spans="1:23" x14ac:dyDescent="0.25">
      <c r="A67">
        <f t="shared" si="6"/>
        <v>2</v>
      </c>
      <c r="B67">
        <f t="shared" si="7"/>
        <v>1</v>
      </c>
      <c r="C67" s="1">
        <f t="shared" si="14"/>
        <v>41642.333333333198</v>
      </c>
      <c r="D67" s="7">
        <v>18.030303030303035</v>
      </c>
      <c r="E67" s="7"/>
      <c r="G67">
        <v>37.020000000000003</v>
      </c>
      <c r="H67" s="12">
        <v>305.76208151623979</v>
      </c>
      <c r="I67" s="13">
        <f>$D$2*tarifas!$D$12/24</f>
        <v>1.4541666666666666</v>
      </c>
      <c r="J67" s="13" t="e">
        <f>VLOOKUP(E67&amp;" "&amp;F67,tarifas!$A$13:$D$20,4,FALSE)*H67</f>
        <v>#N/A</v>
      </c>
      <c r="K67" s="13">
        <f>IF(F67="COD1",tarifas!$D$11*(SUMIFS($H$11:$H$8770,$F$11:$F$8770,"=COD1",$B$11:$B$8770,"="&amp;B67)/COUNTIFS($F$11:$F$8770,"=COD1",$B$11:$B$8770,"="&amp;B67))/COUNTIFS($A$11:$A$8770,"="&amp;A67,$F$11:$F$8770,"=COD1"),0)</f>
        <v>0</v>
      </c>
      <c r="L67" s="13" t="e">
        <f>(VLOOKUP(F67,tarifas!$C$7:$D$10,2,FALSE)+tarifas!$D$21)*datos!H67</f>
        <v>#N/A</v>
      </c>
      <c r="M67">
        <v>5.0668800000000003</v>
      </c>
      <c r="N67" s="13" t="e">
        <f t="shared" si="8"/>
        <v>#N/A</v>
      </c>
      <c r="O67">
        <f t="shared" si="9"/>
        <v>5.0668800000000003</v>
      </c>
      <c r="P67" s="12">
        <f t="shared" si="10"/>
        <v>300.69520151623976</v>
      </c>
      <c r="Q67">
        <f t="shared" si="11"/>
        <v>0</v>
      </c>
      <c r="R67">
        <f>$D$2*tarifas!$D$12/24</f>
        <v>1.4541666666666666</v>
      </c>
      <c r="S67" t="e">
        <f>VLOOKUP(E67&amp;" "&amp;F67,tarifas!$A$13:$D$20,4,FALSE)*P67</f>
        <v>#N/A</v>
      </c>
      <c r="T67">
        <f>IF(F67="COD1",tarifas!$D$11*(SUMIFS($P$11:$P$8770,$F$11:$F$8770,"=COD1",$B$11:$B$8770,"="&amp;B67)/COUNTIFS($F$11:$F$8770,"=COD1",$B$11:$B$8770,"="&amp;B67))/COUNTIFS($A$11:$A$8770,"="&amp;A67,$F$11:$F$8770,"=COD1"),0)</f>
        <v>0</v>
      </c>
      <c r="U67" t="e">
        <f>(VLOOKUP(F67,tarifas!$C$7:$D$10,2,FALSE)+tarifas!$D$21)*datos!P67</f>
        <v>#N/A</v>
      </c>
      <c r="V67" t="e">
        <f t="shared" si="12"/>
        <v>#N/A</v>
      </c>
      <c r="W67">
        <f t="shared" si="13"/>
        <v>0</v>
      </c>
    </row>
    <row r="68" spans="1:23" x14ac:dyDescent="0.25">
      <c r="A68">
        <f t="shared" si="6"/>
        <v>2</v>
      </c>
      <c r="B68">
        <f t="shared" si="7"/>
        <v>1</v>
      </c>
      <c r="C68" s="1">
        <f t="shared" si="14"/>
        <v>41642.374999999862</v>
      </c>
      <c r="D68" s="7">
        <v>56.666666666666664</v>
      </c>
      <c r="E68" s="7"/>
      <c r="G68">
        <v>42</v>
      </c>
      <c r="H68" s="12">
        <v>507.71365723525992</v>
      </c>
      <c r="I68" s="13">
        <f>$D$2*tarifas!$D$12/24</f>
        <v>1.4541666666666666</v>
      </c>
      <c r="J68" s="13" t="e">
        <f>VLOOKUP(E68&amp;" "&amp;F68,tarifas!$A$13:$D$20,4,FALSE)*H68</f>
        <v>#N/A</v>
      </c>
      <c r="K68" s="13">
        <f>IF(F68="COD1",tarifas!$D$11*(SUMIFS($H$11:$H$8770,$F$11:$F$8770,"=COD1",$B$11:$B$8770,"="&amp;B68)/COUNTIFS($F$11:$F$8770,"=COD1",$B$11:$B$8770,"="&amp;B68))/COUNTIFS($A$11:$A$8770,"="&amp;A68,$F$11:$F$8770,"=COD1"),0)</f>
        <v>0</v>
      </c>
      <c r="L68" s="13" t="e">
        <f>(VLOOKUP(F68,tarifas!$C$7:$D$10,2,FALSE)+tarifas!$D$21)*datos!H68</f>
        <v>#N/A</v>
      </c>
      <c r="M68">
        <v>152.52839</v>
      </c>
      <c r="N68" s="13" t="e">
        <f t="shared" si="8"/>
        <v>#N/A</v>
      </c>
      <c r="O68">
        <f t="shared" si="9"/>
        <v>152.52839</v>
      </c>
      <c r="P68" s="12">
        <f t="shared" si="10"/>
        <v>355.18526723525991</v>
      </c>
      <c r="Q68">
        <f t="shared" si="11"/>
        <v>0</v>
      </c>
      <c r="R68">
        <f>$D$2*tarifas!$D$12/24</f>
        <v>1.4541666666666666</v>
      </c>
      <c r="S68" t="e">
        <f>VLOOKUP(E68&amp;" "&amp;F68,tarifas!$A$13:$D$20,4,FALSE)*P68</f>
        <v>#N/A</v>
      </c>
      <c r="T68">
        <f>IF(F68="COD1",tarifas!$D$11*(SUMIFS($P$11:$P$8770,$F$11:$F$8770,"=COD1",$B$11:$B$8770,"="&amp;B68)/COUNTIFS($F$11:$F$8770,"=COD1",$B$11:$B$8770,"="&amp;B68))/COUNTIFS($A$11:$A$8770,"="&amp;A68,$F$11:$F$8770,"=COD1"),0)</f>
        <v>0</v>
      </c>
      <c r="U68" t="e">
        <f>(VLOOKUP(F68,tarifas!$C$7:$D$10,2,FALSE)+tarifas!$D$21)*datos!P68</f>
        <v>#N/A</v>
      </c>
      <c r="V68" t="e">
        <f t="shared" si="12"/>
        <v>#N/A</v>
      </c>
      <c r="W68">
        <f t="shared" si="13"/>
        <v>0</v>
      </c>
    </row>
    <row r="69" spans="1:23" x14ac:dyDescent="0.25">
      <c r="A69">
        <f t="shared" si="6"/>
        <v>2</v>
      </c>
      <c r="B69">
        <f t="shared" si="7"/>
        <v>1</v>
      </c>
      <c r="C69" s="1">
        <f t="shared" si="14"/>
        <v>41642.416666666526</v>
      </c>
      <c r="D69" s="7">
        <v>126.21212121212122</v>
      </c>
      <c r="E69" s="7"/>
      <c r="G69">
        <v>45.03</v>
      </c>
      <c r="H69" s="12">
        <v>592.22392300535057</v>
      </c>
      <c r="I69" s="13">
        <f>$D$2*tarifas!$D$12/24</f>
        <v>1.4541666666666666</v>
      </c>
      <c r="J69" s="13" t="e">
        <f>VLOOKUP(E69&amp;" "&amp;F69,tarifas!$A$13:$D$20,4,FALSE)*H69</f>
        <v>#N/A</v>
      </c>
      <c r="K69" s="13">
        <f>IF(F69="COD1",tarifas!$D$11*(SUMIFS($H$11:$H$8770,$F$11:$F$8770,"=COD1",$B$11:$B$8770,"="&amp;B69)/COUNTIFS($F$11:$F$8770,"=COD1",$B$11:$B$8770,"="&amp;B69))/COUNTIFS($A$11:$A$8770,"="&amp;A69,$F$11:$F$8770,"=COD1"),0)</f>
        <v>0</v>
      </c>
      <c r="L69" s="13" t="e">
        <f>(VLOOKUP(F69,tarifas!$C$7:$D$10,2,FALSE)+tarifas!$D$21)*datos!H69</f>
        <v>#N/A</v>
      </c>
      <c r="M69">
        <v>333.33805000000001</v>
      </c>
      <c r="N69" s="13" t="e">
        <f t="shared" si="8"/>
        <v>#N/A</v>
      </c>
      <c r="O69">
        <f t="shared" si="9"/>
        <v>333.33805000000001</v>
      </c>
      <c r="P69" s="12">
        <f t="shared" si="10"/>
        <v>258.88587300535056</v>
      </c>
      <c r="Q69">
        <f t="shared" si="11"/>
        <v>0</v>
      </c>
      <c r="R69">
        <f>$D$2*tarifas!$D$12/24</f>
        <v>1.4541666666666666</v>
      </c>
      <c r="S69" t="e">
        <f>VLOOKUP(E69&amp;" "&amp;F69,tarifas!$A$13:$D$20,4,FALSE)*P69</f>
        <v>#N/A</v>
      </c>
      <c r="T69">
        <f>IF(F69="COD1",tarifas!$D$11*(SUMIFS($P$11:$P$8770,$F$11:$F$8770,"=COD1",$B$11:$B$8770,"="&amp;B69)/COUNTIFS($F$11:$F$8770,"=COD1",$B$11:$B$8770,"="&amp;B69))/COUNTIFS($A$11:$A$8770,"="&amp;A69,$F$11:$F$8770,"=COD1"),0)</f>
        <v>0</v>
      </c>
      <c r="U69" t="e">
        <f>(VLOOKUP(F69,tarifas!$C$7:$D$10,2,FALSE)+tarifas!$D$21)*datos!P69</f>
        <v>#N/A</v>
      </c>
      <c r="V69" t="e">
        <f t="shared" si="12"/>
        <v>#N/A</v>
      </c>
      <c r="W69">
        <f t="shared" si="13"/>
        <v>0</v>
      </c>
    </row>
    <row r="70" spans="1:23" x14ac:dyDescent="0.25">
      <c r="A70">
        <f t="shared" si="6"/>
        <v>2</v>
      </c>
      <c r="B70">
        <f t="shared" si="7"/>
        <v>1</v>
      </c>
      <c r="C70" s="1">
        <f t="shared" si="14"/>
        <v>41642.45833333319</v>
      </c>
      <c r="D70" s="7">
        <v>180.30303030303031</v>
      </c>
      <c r="E70" s="7"/>
      <c r="G70">
        <v>45</v>
      </c>
      <c r="H70" s="12">
        <v>640.31146054333647</v>
      </c>
      <c r="I70" s="13">
        <f>$D$2*tarifas!$D$12/24</f>
        <v>1.4541666666666666</v>
      </c>
      <c r="J70" s="13" t="e">
        <f>VLOOKUP(E70&amp;" "&amp;F70,tarifas!$A$13:$D$20,4,FALSE)*H70</f>
        <v>#N/A</v>
      </c>
      <c r="K70" s="13">
        <f>IF(F70="COD1",tarifas!$D$11*(SUMIFS($H$11:$H$8770,$F$11:$F$8770,"=COD1",$B$11:$B$8770,"="&amp;B70)/COUNTIFS($F$11:$F$8770,"=COD1",$B$11:$B$8770,"="&amp;B70))/COUNTIFS($A$11:$A$8770,"="&amp;A70,$F$11:$F$8770,"=COD1"),0)</f>
        <v>0</v>
      </c>
      <c r="L70" s="13" t="e">
        <f>(VLOOKUP(F70,tarifas!$C$7:$D$10,2,FALSE)+tarifas!$D$21)*datos!H70</f>
        <v>#N/A</v>
      </c>
      <c r="M70">
        <v>87.768479999999997</v>
      </c>
      <c r="N70" s="13" t="e">
        <f t="shared" si="8"/>
        <v>#N/A</v>
      </c>
      <c r="O70">
        <f t="shared" si="9"/>
        <v>87.768479999999997</v>
      </c>
      <c r="P70" s="12">
        <f t="shared" si="10"/>
        <v>552.54298054333651</v>
      </c>
      <c r="Q70">
        <f t="shared" si="11"/>
        <v>0</v>
      </c>
      <c r="R70">
        <f>$D$2*tarifas!$D$12/24</f>
        <v>1.4541666666666666</v>
      </c>
      <c r="S70" t="e">
        <f>VLOOKUP(E70&amp;" "&amp;F70,tarifas!$A$13:$D$20,4,FALSE)*P70</f>
        <v>#N/A</v>
      </c>
      <c r="T70">
        <f>IF(F70="COD1",tarifas!$D$11*(SUMIFS($P$11:$P$8770,$F$11:$F$8770,"=COD1",$B$11:$B$8770,"="&amp;B70)/COUNTIFS($F$11:$F$8770,"=COD1",$B$11:$B$8770,"="&amp;B70))/COUNTIFS($A$11:$A$8770,"="&amp;A70,$F$11:$F$8770,"=COD1"),0)</f>
        <v>0</v>
      </c>
      <c r="U70" t="e">
        <f>(VLOOKUP(F70,tarifas!$C$7:$D$10,2,FALSE)+tarifas!$D$21)*datos!P70</f>
        <v>#N/A</v>
      </c>
      <c r="V70" t="e">
        <f t="shared" si="12"/>
        <v>#N/A</v>
      </c>
      <c r="W70">
        <f t="shared" si="13"/>
        <v>0</v>
      </c>
    </row>
    <row r="71" spans="1:23" x14ac:dyDescent="0.25">
      <c r="A71">
        <f t="shared" si="6"/>
        <v>2</v>
      </c>
      <c r="B71">
        <f t="shared" si="7"/>
        <v>1</v>
      </c>
      <c r="C71" s="1">
        <f t="shared" si="14"/>
        <v>41642.499999999854</v>
      </c>
      <c r="D71" s="7">
        <v>126.21212121212122</v>
      </c>
      <c r="E71" s="7"/>
      <c r="G71">
        <v>45.5</v>
      </c>
      <c r="H71" s="12">
        <v>437.36925503203361</v>
      </c>
      <c r="I71" s="13">
        <f>$D$2*tarifas!$D$12/24</f>
        <v>1.4541666666666666</v>
      </c>
      <c r="J71" s="13" t="e">
        <f>VLOOKUP(E71&amp;" "&amp;F71,tarifas!$A$13:$D$20,4,FALSE)*H71</f>
        <v>#N/A</v>
      </c>
      <c r="K71" s="13">
        <f>IF(F71="COD1",tarifas!$D$11*(SUMIFS($H$11:$H$8770,$F$11:$F$8770,"=COD1",$B$11:$B$8770,"="&amp;B71)/COUNTIFS($F$11:$F$8770,"=COD1",$B$11:$B$8770,"="&amp;B71))/COUNTIFS($A$11:$A$8770,"="&amp;A71,$F$11:$F$8770,"=COD1"),0)</f>
        <v>0</v>
      </c>
      <c r="L71" s="13" t="e">
        <f>(VLOOKUP(F71,tarifas!$C$7:$D$10,2,FALSE)+tarifas!$D$21)*datos!H71</f>
        <v>#N/A</v>
      </c>
      <c r="M71">
        <v>129.63938000000002</v>
      </c>
      <c r="N71" s="13" t="e">
        <f t="shared" si="8"/>
        <v>#N/A</v>
      </c>
      <c r="O71">
        <f t="shared" si="9"/>
        <v>129.63938000000002</v>
      </c>
      <c r="P71" s="12">
        <f t="shared" si="10"/>
        <v>307.72987503203359</v>
      </c>
      <c r="Q71">
        <f t="shared" si="11"/>
        <v>0</v>
      </c>
      <c r="R71">
        <f>$D$2*tarifas!$D$12/24</f>
        <v>1.4541666666666666</v>
      </c>
      <c r="S71" t="e">
        <f>VLOOKUP(E71&amp;" "&amp;F71,tarifas!$A$13:$D$20,4,FALSE)*P71</f>
        <v>#N/A</v>
      </c>
      <c r="T71">
        <f>IF(F71="COD1",tarifas!$D$11*(SUMIFS($P$11:$P$8770,$F$11:$F$8770,"=COD1",$B$11:$B$8770,"="&amp;B71)/COUNTIFS($F$11:$F$8770,"=COD1",$B$11:$B$8770,"="&amp;B71))/COUNTIFS($A$11:$A$8770,"="&amp;A71,$F$11:$F$8770,"=COD1"),0)</f>
        <v>0</v>
      </c>
      <c r="U71" t="e">
        <f>(VLOOKUP(F71,tarifas!$C$7:$D$10,2,FALSE)+tarifas!$D$21)*datos!P71</f>
        <v>#N/A</v>
      </c>
      <c r="V71" t="e">
        <f t="shared" si="12"/>
        <v>#N/A</v>
      </c>
      <c r="W71">
        <f t="shared" si="13"/>
        <v>0</v>
      </c>
    </row>
    <row r="72" spans="1:23" x14ac:dyDescent="0.25">
      <c r="A72">
        <f t="shared" si="6"/>
        <v>2</v>
      </c>
      <c r="B72">
        <f t="shared" si="7"/>
        <v>1</v>
      </c>
      <c r="C72" s="1">
        <f t="shared" si="14"/>
        <v>41642.541666666519</v>
      </c>
      <c r="D72" s="7">
        <v>154.54545454545453</v>
      </c>
      <c r="E72" s="7"/>
      <c r="G72">
        <v>42.4</v>
      </c>
      <c r="H72" s="12">
        <v>410.0430736042066</v>
      </c>
      <c r="I72" s="13">
        <f>$D$2*tarifas!$D$12/24</f>
        <v>1.4541666666666666</v>
      </c>
      <c r="J72" s="13" t="e">
        <f>VLOOKUP(E72&amp;" "&amp;F72,tarifas!$A$13:$D$20,4,FALSE)*H72</f>
        <v>#N/A</v>
      </c>
      <c r="K72" s="13">
        <f>IF(F72="COD1",tarifas!$D$11*(SUMIFS($H$11:$H$8770,$F$11:$F$8770,"=COD1",$B$11:$B$8770,"="&amp;B72)/COUNTIFS($F$11:$F$8770,"=COD1",$B$11:$B$8770,"="&amp;B72))/COUNTIFS($A$11:$A$8770,"="&amp;A72,$F$11:$F$8770,"=COD1"),0)</f>
        <v>0</v>
      </c>
      <c r="L72" s="13" t="e">
        <f>(VLOOKUP(F72,tarifas!$C$7:$D$10,2,FALSE)+tarifas!$D$21)*datos!H72</f>
        <v>#N/A</v>
      </c>
      <c r="M72">
        <v>326.40355999999997</v>
      </c>
      <c r="N72" s="13" t="e">
        <f t="shared" si="8"/>
        <v>#N/A</v>
      </c>
      <c r="O72">
        <f t="shared" si="9"/>
        <v>326.40355999999997</v>
      </c>
      <c r="P72" s="12">
        <f t="shared" si="10"/>
        <v>83.639513604206627</v>
      </c>
      <c r="Q72">
        <f t="shared" si="11"/>
        <v>0</v>
      </c>
      <c r="R72">
        <f>$D$2*tarifas!$D$12/24</f>
        <v>1.4541666666666666</v>
      </c>
      <c r="S72" t="e">
        <f>VLOOKUP(E72&amp;" "&amp;F72,tarifas!$A$13:$D$20,4,FALSE)*P72</f>
        <v>#N/A</v>
      </c>
      <c r="T72">
        <f>IF(F72="COD1",tarifas!$D$11*(SUMIFS($P$11:$P$8770,$F$11:$F$8770,"=COD1",$B$11:$B$8770,"="&amp;B72)/COUNTIFS($F$11:$F$8770,"=COD1",$B$11:$B$8770,"="&amp;B72))/COUNTIFS($A$11:$A$8770,"="&amp;A72,$F$11:$F$8770,"=COD1"),0)</f>
        <v>0</v>
      </c>
      <c r="U72" t="e">
        <f>(VLOOKUP(F72,tarifas!$C$7:$D$10,2,FALSE)+tarifas!$D$21)*datos!P72</f>
        <v>#N/A</v>
      </c>
      <c r="V72" t="e">
        <f t="shared" si="12"/>
        <v>#N/A</v>
      </c>
      <c r="W72">
        <f t="shared" si="13"/>
        <v>0</v>
      </c>
    </row>
    <row r="73" spans="1:23" x14ac:dyDescent="0.25">
      <c r="A73">
        <f t="shared" si="6"/>
        <v>2</v>
      </c>
      <c r="B73">
        <f t="shared" si="7"/>
        <v>1</v>
      </c>
      <c r="C73" s="1">
        <f t="shared" si="14"/>
        <v>41642.583333333183</v>
      </c>
      <c r="D73" s="7">
        <v>141.66666666666669</v>
      </c>
      <c r="E73" s="7"/>
      <c r="G73">
        <v>37.25</v>
      </c>
      <c r="H73" s="12">
        <v>549.89347019273441</v>
      </c>
      <c r="I73" s="13">
        <f>$D$2*tarifas!$D$12/24</f>
        <v>1.4541666666666666</v>
      </c>
      <c r="J73" s="13" t="e">
        <f>VLOOKUP(E73&amp;" "&amp;F73,tarifas!$A$13:$D$20,4,FALSE)*H73</f>
        <v>#N/A</v>
      </c>
      <c r="K73" s="13">
        <f>IF(F73="COD1",tarifas!$D$11*(SUMIFS($H$11:$H$8770,$F$11:$F$8770,"=COD1",$B$11:$B$8770,"="&amp;B73)/COUNTIFS($F$11:$F$8770,"=COD1",$B$11:$B$8770,"="&amp;B73))/COUNTIFS($A$11:$A$8770,"="&amp;A73,$F$11:$F$8770,"=COD1"),0)</f>
        <v>0</v>
      </c>
      <c r="L73" s="13" t="e">
        <f>(VLOOKUP(F73,tarifas!$C$7:$D$10,2,FALSE)+tarifas!$D$21)*datos!H73</f>
        <v>#N/A</v>
      </c>
      <c r="M73">
        <v>204.94307999999998</v>
      </c>
      <c r="N73" s="13" t="e">
        <f t="shared" si="8"/>
        <v>#N/A</v>
      </c>
      <c r="O73">
        <f t="shared" si="9"/>
        <v>204.94307999999998</v>
      </c>
      <c r="P73" s="12">
        <f t="shared" si="10"/>
        <v>344.9503901927344</v>
      </c>
      <c r="Q73">
        <f t="shared" si="11"/>
        <v>0</v>
      </c>
      <c r="R73">
        <f>$D$2*tarifas!$D$12/24</f>
        <v>1.4541666666666666</v>
      </c>
      <c r="S73" t="e">
        <f>VLOOKUP(E73&amp;" "&amp;F73,tarifas!$A$13:$D$20,4,FALSE)*P73</f>
        <v>#N/A</v>
      </c>
      <c r="T73">
        <f>IF(F73="COD1",tarifas!$D$11*(SUMIFS($P$11:$P$8770,$F$11:$F$8770,"=COD1",$B$11:$B$8770,"="&amp;B73)/COUNTIFS($F$11:$F$8770,"=COD1",$B$11:$B$8770,"="&amp;B73))/COUNTIFS($A$11:$A$8770,"="&amp;A73,$F$11:$F$8770,"=COD1"),0)</f>
        <v>0</v>
      </c>
      <c r="U73" t="e">
        <f>(VLOOKUP(F73,tarifas!$C$7:$D$10,2,FALSE)+tarifas!$D$21)*datos!P73</f>
        <v>#N/A</v>
      </c>
      <c r="V73" t="e">
        <f t="shared" si="12"/>
        <v>#N/A</v>
      </c>
      <c r="W73">
        <f t="shared" si="13"/>
        <v>0</v>
      </c>
    </row>
    <row r="74" spans="1:23" x14ac:dyDescent="0.25">
      <c r="A74">
        <f t="shared" si="6"/>
        <v>2</v>
      </c>
      <c r="B74">
        <f t="shared" si="7"/>
        <v>1</v>
      </c>
      <c r="C74" s="1">
        <f t="shared" si="14"/>
        <v>41642.624999999847</v>
      </c>
      <c r="D74" s="7">
        <v>69.545454545454547</v>
      </c>
      <c r="E74" s="7"/>
      <c r="G74">
        <v>37.020000000000003</v>
      </c>
      <c r="H74" s="12">
        <v>554.81093179058985</v>
      </c>
      <c r="I74" s="13">
        <f>$D$2*tarifas!$D$12/24</f>
        <v>1.4541666666666666</v>
      </c>
      <c r="J74" s="13" t="e">
        <f>VLOOKUP(E74&amp;" "&amp;F74,tarifas!$A$13:$D$20,4,FALSE)*H74</f>
        <v>#N/A</v>
      </c>
      <c r="K74" s="13">
        <f>IF(F74="COD1",tarifas!$D$11*(SUMIFS($H$11:$H$8770,$F$11:$F$8770,"=COD1",$B$11:$B$8770,"="&amp;B74)/COUNTIFS($F$11:$F$8770,"=COD1",$B$11:$B$8770,"="&amp;B74))/COUNTIFS($A$11:$A$8770,"="&amp;A74,$F$11:$F$8770,"=COD1"),0)</f>
        <v>0</v>
      </c>
      <c r="L74" s="13" t="e">
        <f>(VLOOKUP(F74,tarifas!$C$7:$D$10,2,FALSE)+tarifas!$D$21)*datos!H74</f>
        <v>#N/A</v>
      </c>
      <c r="M74">
        <v>33.720970000000001</v>
      </c>
      <c r="N74" s="13" t="e">
        <f t="shared" si="8"/>
        <v>#N/A</v>
      </c>
      <c r="O74">
        <f t="shared" si="9"/>
        <v>33.720970000000001</v>
      </c>
      <c r="P74" s="12">
        <f t="shared" si="10"/>
        <v>521.08996179058988</v>
      </c>
      <c r="Q74">
        <f t="shared" si="11"/>
        <v>0</v>
      </c>
      <c r="R74">
        <f>$D$2*tarifas!$D$12/24</f>
        <v>1.4541666666666666</v>
      </c>
      <c r="S74" t="e">
        <f>VLOOKUP(E74&amp;" "&amp;F74,tarifas!$A$13:$D$20,4,FALSE)*P74</f>
        <v>#N/A</v>
      </c>
      <c r="T74">
        <f>IF(F74="COD1",tarifas!$D$11*(SUMIFS($P$11:$P$8770,$F$11:$F$8770,"=COD1",$B$11:$B$8770,"="&amp;B74)/COUNTIFS($F$11:$F$8770,"=COD1",$B$11:$B$8770,"="&amp;B74))/COUNTIFS($A$11:$A$8770,"="&amp;A74,$F$11:$F$8770,"=COD1"),0)</f>
        <v>0</v>
      </c>
      <c r="U74" t="e">
        <f>(VLOOKUP(F74,tarifas!$C$7:$D$10,2,FALSE)+tarifas!$D$21)*datos!P74</f>
        <v>#N/A</v>
      </c>
      <c r="V74" t="e">
        <f t="shared" si="12"/>
        <v>#N/A</v>
      </c>
      <c r="W74">
        <f t="shared" si="13"/>
        <v>0</v>
      </c>
    </row>
    <row r="75" spans="1:23" x14ac:dyDescent="0.25">
      <c r="A75">
        <f t="shared" si="6"/>
        <v>2</v>
      </c>
      <c r="B75">
        <f t="shared" si="7"/>
        <v>1</v>
      </c>
      <c r="C75" s="1">
        <f t="shared" si="14"/>
        <v>41642.666666666511</v>
      </c>
      <c r="D75" s="7">
        <v>2.5757575757575757</v>
      </c>
      <c r="E75" s="7"/>
      <c r="G75">
        <v>42.34</v>
      </c>
      <c r="H75" s="12">
        <v>559.82028952467158</v>
      </c>
      <c r="I75" s="13">
        <f>$D$2*tarifas!$D$12/24</f>
        <v>1.4541666666666666</v>
      </c>
      <c r="J75" s="13" t="e">
        <f>VLOOKUP(E75&amp;" "&amp;F75,tarifas!$A$13:$D$20,4,FALSE)*H75</f>
        <v>#N/A</v>
      </c>
      <c r="K75" s="13">
        <f>IF(F75="COD1",tarifas!$D$11*(SUMIFS($H$11:$H$8770,$F$11:$F$8770,"=COD1",$B$11:$B$8770,"="&amp;B75)/COUNTIFS($F$11:$F$8770,"=COD1",$B$11:$B$8770,"="&amp;B75))/COUNTIFS($A$11:$A$8770,"="&amp;A75,$F$11:$F$8770,"=COD1"),0)</f>
        <v>0</v>
      </c>
      <c r="L75" s="13" t="e">
        <f>(VLOOKUP(F75,tarifas!$C$7:$D$10,2,FALSE)+tarifas!$D$21)*datos!H75</f>
        <v>#N/A</v>
      </c>
      <c r="M75">
        <v>2.3438099999999999</v>
      </c>
      <c r="N75" s="13" t="e">
        <f t="shared" si="8"/>
        <v>#N/A</v>
      </c>
      <c r="O75">
        <f t="shared" si="9"/>
        <v>2.3438099999999999</v>
      </c>
      <c r="P75" s="12">
        <f t="shared" si="10"/>
        <v>557.47647952467162</v>
      </c>
      <c r="Q75">
        <f t="shared" si="11"/>
        <v>0</v>
      </c>
      <c r="R75">
        <f>$D$2*tarifas!$D$12/24</f>
        <v>1.4541666666666666</v>
      </c>
      <c r="S75" t="e">
        <f>VLOOKUP(E75&amp;" "&amp;F75,tarifas!$A$13:$D$20,4,FALSE)*P75</f>
        <v>#N/A</v>
      </c>
      <c r="T75">
        <f>IF(F75="COD1",tarifas!$D$11*(SUMIFS($P$11:$P$8770,$F$11:$F$8770,"=COD1",$B$11:$B$8770,"="&amp;B75)/COUNTIFS($F$11:$F$8770,"=COD1",$B$11:$B$8770,"="&amp;B75))/COUNTIFS($A$11:$A$8770,"="&amp;A75,$F$11:$F$8770,"=COD1"),0)</f>
        <v>0</v>
      </c>
      <c r="U75" t="e">
        <f>(VLOOKUP(F75,tarifas!$C$7:$D$10,2,FALSE)+tarifas!$D$21)*datos!P75</f>
        <v>#N/A</v>
      </c>
      <c r="V75" t="e">
        <f t="shared" si="12"/>
        <v>#N/A</v>
      </c>
      <c r="W75">
        <f t="shared" si="13"/>
        <v>0</v>
      </c>
    </row>
    <row r="76" spans="1:23" x14ac:dyDescent="0.25">
      <c r="A76">
        <f t="shared" ref="A76:A139" si="15">DAYS360($C$11,C76)</f>
        <v>2</v>
      </c>
      <c r="B76">
        <f t="shared" ref="B76:B139" si="16">MONTH(C76)</f>
        <v>1</v>
      </c>
      <c r="C76" s="1">
        <f t="shared" si="14"/>
        <v>41642.708333333176</v>
      </c>
      <c r="D76" s="7">
        <v>0</v>
      </c>
      <c r="E76" s="7"/>
      <c r="G76">
        <v>50.42</v>
      </c>
      <c r="H76" s="12">
        <v>513.25677618056523</v>
      </c>
      <c r="I76" s="13">
        <f>$D$2*tarifas!$D$12/24</f>
        <v>1.4541666666666666</v>
      </c>
      <c r="J76" s="13" t="e">
        <f>VLOOKUP(E76&amp;" "&amp;F76,tarifas!$A$13:$D$20,4,FALSE)*H76</f>
        <v>#N/A</v>
      </c>
      <c r="K76" s="13">
        <f>IF(F76="COD1",tarifas!$D$11*(SUMIFS($H$11:$H$8770,$F$11:$F$8770,"=COD1",$B$11:$B$8770,"="&amp;B76)/COUNTIFS($F$11:$F$8770,"=COD1",$B$11:$B$8770,"="&amp;B76))/COUNTIFS($A$11:$A$8770,"="&amp;A76,$F$11:$F$8770,"=COD1"),0)</f>
        <v>0</v>
      </c>
      <c r="L76" s="13" t="e">
        <f>(VLOOKUP(F76,tarifas!$C$7:$D$10,2,FALSE)+tarifas!$D$21)*datos!H76</f>
        <v>#N/A</v>
      </c>
      <c r="M76">
        <v>0</v>
      </c>
      <c r="N76" s="13" t="e">
        <f t="shared" ref="N76:N139" si="17">(I76+J76+K76+L76)*1.23</f>
        <v>#N/A</v>
      </c>
      <c r="O76">
        <f t="shared" ref="O76:O139" si="18">IF(M76&lt;H76,M76,H76)</f>
        <v>0</v>
      </c>
      <c r="P76" s="12">
        <f t="shared" ref="P76:P139" si="19">H76-O76</f>
        <v>513.25677618056523</v>
      </c>
      <c r="Q76">
        <f t="shared" ref="Q76:Q139" si="20">IF(M76&lt;H76,0,M76-H76)</f>
        <v>0</v>
      </c>
      <c r="R76">
        <f>$D$2*tarifas!$D$12/24</f>
        <v>1.4541666666666666</v>
      </c>
      <c r="S76" t="e">
        <f>VLOOKUP(E76&amp;" "&amp;F76,tarifas!$A$13:$D$20,4,FALSE)*P76</f>
        <v>#N/A</v>
      </c>
      <c r="T76">
        <f>IF(F76="COD1",tarifas!$D$11*(SUMIFS($P$11:$P$8770,$F$11:$F$8770,"=COD1",$B$11:$B$8770,"="&amp;B76)/COUNTIFS($F$11:$F$8770,"=COD1",$B$11:$B$8770,"="&amp;B76))/COUNTIFS($A$11:$A$8770,"="&amp;A76,$F$11:$F$8770,"=COD1"),0)</f>
        <v>0</v>
      </c>
      <c r="U76" t="e">
        <f>(VLOOKUP(F76,tarifas!$C$7:$D$10,2,FALSE)+tarifas!$D$21)*datos!P76</f>
        <v>#N/A</v>
      </c>
      <c r="V76" t="e">
        <f t="shared" ref="V76:V139" si="21">(R76+S76+T76+U76)*1.23</f>
        <v>#N/A</v>
      </c>
      <c r="W76">
        <f t="shared" ref="W76:W139" si="22">0.9*G76/1000*Q76</f>
        <v>0</v>
      </c>
    </row>
    <row r="77" spans="1:23" x14ac:dyDescent="0.25">
      <c r="A77">
        <f t="shared" si="15"/>
        <v>2</v>
      </c>
      <c r="B77">
        <f t="shared" si="16"/>
        <v>1</v>
      </c>
      <c r="C77" s="1">
        <f t="shared" ref="C77:C140" si="23">+C76+1/24</f>
        <v>41642.74999999984</v>
      </c>
      <c r="D77" s="7">
        <v>0</v>
      </c>
      <c r="E77" s="7"/>
      <c r="G77">
        <v>92.1</v>
      </c>
      <c r="H77" s="12">
        <v>416.93623739411271</v>
      </c>
      <c r="I77" s="13">
        <f>$D$2*tarifas!$D$12/24</f>
        <v>1.4541666666666666</v>
      </c>
      <c r="J77" s="13" t="e">
        <f>VLOOKUP(E77&amp;" "&amp;F77,tarifas!$A$13:$D$20,4,FALSE)*H77</f>
        <v>#N/A</v>
      </c>
      <c r="K77" s="13">
        <f>IF(F77="COD1",tarifas!$D$11*(SUMIFS($H$11:$H$8770,$F$11:$F$8770,"=COD1",$B$11:$B$8770,"="&amp;B77)/COUNTIFS($F$11:$F$8770,"=COD1",$B$11:$B$8770,"="&amp;B77))/COUNTIFS($A$11:$A$8770,"="&amp;A77,$F$11:$F$8770,"=COD1"),0)</f>
        <v>0</v>
      </c>
      <c r="L77" s="13" t="e">
        <f>(VLOOKUP(F77,tarifas!$C$7:$D$10,2,FALSE)+tarifas!$D$21)*datos!H77</f>
        <v>#N/A</v>
      </c>
      <c r="M77">
        <v>0</v>
      </c>
      <c r="N77" s="13" t="e">
        <f t="shared" si="17"/>
        <v>#N/A</v>
      </c>
      <c r="O77">
        <f t="shared" si="18"/>
        <v>0</v>
      </c>
      <c r="P77" s="12">
        <f t="shared" si="19"/>
        <v>416.93623739411271</v>
      </c>
      <c r="Q77">
        <f t="shared" si="20"/>
        <v>0</v>
      </c>
      <c r="R77">
        <f>$D$2*tarifas!$D$12/24</f>
        <v>1.4541666666666666</v>
      </c>
      <c r="S77" t="e">
        <f>VLOOKUP(E77&amp;" "&amp;F77,tarifas!$A$13:$D$20,4,FALSE)*P77</f>
        <v>#N/A</v>
      </c>
      <c r="T77">
        <f>IF(F77="COD1",tarifas!$D$11*(SUMIFS($P$11:$P$8770,$F$11:$F$8770,"=COD1",$B$11:$B$8770,"="&amp;B77)/COUNTIFS($F$11:$F$8770,"=COD1",$B$11:$B$8770,"="&amp;B77))/COUNTIFS($A$11:$A$8770,"="&amp;A77,$F$11:$F$8770,"=COD1"),0)</f>
        <v>0</v>
      </c>
      <c r="U77" t="e">
        <f>(VLOOKUP(F77,tarifas!$C$7:$D$10,2,FALSE)+tarifas!$D$21)*datos!P77</f>
        <v>#N/A</v>
      </c>
      <c r="V77" t="e">
        <f t="shared" si="21"/>
        <v>#N/A</v>
      </c>
      <c r="W77">
        <f t="shared" si="22"/>
        <v>0</v>
      </c>
    </row>
    <row r="78" spans="1:23" x14ac:dyDescent="0.25">
      <c r="A78">
        <f t="shared" si="15"/>
        <v>2</v>
      </c>
      <c r="B78">
        <f t="shared" si="16"/>
        <v>1</v>
      </c>
      <c r="C78" s="1">
        <f t="shared" si="23"/>
        <v>41642.791666666504</v>
      </c>
      <c r="D78" s="7">
        <v>0</v>
      </c>
      <c r="E78" s="7"/>
      <c r="G78">
        <v>96.3</v>
      </c>
      <c r="H78" s="12">
        <v>310.27773939032687</v>
      </c>
      <c r="I78" s="13">
        <f>$D$2*tarifas!$D$12/24</f>
        <v>1.4541666666666666</v>
      </c>
      <c r="J78" s="13" t="e">
        <f>VLOOKUP(E78&amp;" "&amp;F78,tarifas!$A$13:$D$20,4,FALSE)*H78</f>
        <v>#N/A</v>
      </c>
      <c r="K78" s="13">
        <f>IF(F78="COD1",tarifas!$D$11*(SUMIFS($H$11:$H$8770,$F$11:$F$8770,"=COD1",$B$11:$B$8770,"="&amp;B78)/COUNTIFS($F$11:$F$8770,"=COD1",$B$11:$B$8770,"="&amp;B78))/COUNTIFS($A$11:$A$8770,"="&amp;A78,$F$11:$F$8770,"=COD1"),0)</f>
        <v>0</v>
      </c>
      <c r="L78" s="13" t="e">
        <f>(VLOOKUP(F78,tarifas!$C$7:$D$10,2,FALSE)+tarifas!$D$21)*datos!H78</f>
        <v>#N/A</v>
      </c>
      <c r="M78">
        <v>0</v>
      </c>
      <c r="N78" s="13" t="e">
        <f t="shared" si="17"/>
        <v>#N/A</v>
      </c>
      <c r="O78">
        <f t="shared" si="18"/>
        <v>0</v>
      </c>
      <c r="P78" s="12">
        <f t="shared" si="19"/>
        <v>310.27773939032687</v>
      </c>
      <c r="Q78">
        <f t="shared" si="20"/>
        <v>0</v>
      </c>
      <c r="R78">
        <f>$D$2*tarifas!$D$12/24</f>
        <v>1.4541666666666666</v>
      </c>
      <c r="S78" t="e">
        <f>VLOOKUP(E78&amp;" "&amp;F78,tarifas!$A$13:$D$20,4,FALSE)*P78</f>
        <v>#N/A</v>
      </c>
      <c r="T78">
        <f>IF(F78="COD1",tarifas!$D$11*(SUMIFS($P$11:$P$8770,$F$11:$F$8770,"=COD1",$B$11:$B$8770,"="&amp;B78)/COUNTIFS($F$11:$F$8770,"=COD1",$B$11:$B$8770,"="&amp;B78))/COUNTIFS($A$11:$A$8770,"="&amp;A78,$F$11:$F$8770,"=COD1"),0)</f>
        <v>0</v>
      </c>
      <c r="U78" t="e">
        <f>(VLOOKUP(F78,tarifas!$C$7:$D$10,2,FALSE)+tarifas!$D$21)*datos!P78</f>
        <v>#N/A</v>
      </c>
      <c r="V78" t="e">
        <f t="shared" si="21"/>
        <v>#N/A</v>
      </c>
      <c r="W78">
        <f t="shared" si="22"/>
        <v>0</v>
      </c>
    </row>
    <row r="79" spans="1:23" x14ac:dyDescent="0.25">
      <c r="A79">
        <f t="shared" si="15"/>
        <v>2</v>
      </c>
      <c r="B79">
        <f t="shared" si="16"/>
        <v>1</v>
      </c>
      <c r="C79" s="1">
        <f t="shared" si="23"/>
        <v>41642.833333333168</v>
      </c>
      <c r="D79" s="7">
        <v>0</v>
      </c>
      <c r="E79" s="7"/>
      <c r="G79">
        <v>94.9</v>
      </c>
      <c r="H79" s="12">
        <v>229.66287703809775</v>
      </c>
      <c r="I79" s="13">
        <f>$D$2*tarifas!$D$12/24</f>
        <v>1.4541666666666666</v>
      </c>
      <c r="J79" s="13" t="e">
        <f>VLOOKUP(E79&amp;" "&amp;F79,tarifas!$A$13:$D$20,4,FALSE)*H79</f>
        <v>#N/A</v>
      </c>
      <c r="K79" s="13">
        <f>IF(F79="COD1",tarifas!$D$11*(SUMIFS($H$11:$H$8770,$F$11:$F$8770,"=COD1",$B$11:$B$8770,"="&amp;B79)/COUNTIFS($F$11:$F$8770,"=COD1",$B$11:$B$8770,"="&amp;B79))/COUNTIFS($A$11:$A$8770,"="&amp;A79,$F$11:$F$8770,"=COD1"),0)</f>
        <v>0</v>
      </c>
      <c r="L79" s="13" t="e">
        <f>(VLOOKUP(F79,tarifas!$C$7:$D$10,2,FALSE)+tarifas!$D$21)*datos!H79</f>
        <v>#N/A</v>
      </c>
      <c r="M79">
        <v>0</v>
      </c>
      <c r="N79" s="13" t="e">
        <f t="shared" si="17"/>
        <v>#N/A</v>
      </c>
      <c r="O79">
        <f t="shared" si="18"/>
        <v>0</v>
      </c>
      <c r="P79" s="12">
        <f t="shared" si="19"/>
        <v>229.66287703809775</v>
      </c>
      <c r="Q79">
        <f t="shared" si="20"/>
        <v>0</v>
      </c>
      <c r="R79">
        <f>$D$2*tarifas!$D$12/24</f>
        <v>1.4541666666666666</v>
      </c>
      <c r="S79" t="e">
        <f>VLOOKUP(E79&amp;" "&amp;F79,tarifas!$A$13:$D$20,4,FALSE)*P79</f>
        <v>#N/A</v>
      </c>
      <c r="T79">
        <f>IF(F79="COD1",tarifas!$D$11*(SUMIFS($P$11:$P$8770,$F$11:$F$8770,"=COD1",$B$11:$B$8770,"="&amp;B79)/COUNTIFS($F$11:$F$8770,"=COD1",$B$11:$B$8770,"="&amp;B79))/COUNTIFS($A$11:$A$8770,"="&amp;A79,$F$11:$F$8770,"=COD1"),0)</f>
        <v>0</v>
      </c>
      <c r="U79" t="e">
        <f>(VLOOKUP(F79,tarifas!$C$7:$D$10,2,FALSE)+tarifas!$D$21)*datos!P79</f>
        <v>#N/A</v>
      </c>
      <c r="V79" t="e">
        <f t="shared" si="21"/>
        <v>#N/A</v>
      </c>
      <c r="W79">
        <f t="shared" si="22"/>
        <v>0</v>
      </c>
    </row>
    <row r="80" spans="1:23" x14ac:dyDescent="0.25">
      <c r="A80">
        <f t="shared" si="15"/>
        <v>2</v>
      </c>
      <c r="B80">
        <f t="shared" si="16"/>
        <v>1</v>
      </c>
      <c r="C80" s="1">
        <f t="shared" si="23"/>
        <v>41642.874999999833</v>
      </c>
      <c r="D80" s="7">
        <v>0</v>
      </c>
      <c r="E80" s="7"/>
      <c r="G80">
        <v>94.6</v>
      </c>
      <c r="H80" s="12">
        <v>208.31036044035417</v>
      </c>
      <c r="I80" s="13">
        <f>$D$2*tarifas!$D$12/24</f>
        <v>1.4541666666666666</v>
      </c>
      <c r="J80" s="13" t="e">
        <f>VLOOKUP(E80&amp;" "&amp;F80,tarifas!$A$13:$D$20,4,FALSE)*H80</f>
        <v>#N/A</v>
      </c>
      <c r="K80" s="13">
        <f>IF(F80="COD1",tarifas!$D$11*(SUMIFS($H$11:$H$8770,$F$11:$F$8770,"=COD1",$B$11:$B$8770,"="&amp;B80)/COUNTIFS($F$11:$F$8770,"=COD1",$B$11:$B$8770,"="&amp;B80))/COUNTIFS($A$11:$A$8770,"="&amp;A80,$F$11:$F$8770,"=COD1"),0)</f>
        <v>0</v>
      </c>
      <c r="L80" s="13" t="e">
        <f>(VLOOKUP(F80,tarifas!$C$7:$D$10,2,FALSE)+tarifas!$D$21)*datos!H80</f>
        <v>#N/A</v>
      </c>
      <c r="M80">
        <v>0</v>
      </c>
      <c r="N80" s="13" t="e">
        <f t="shared" si="17"/>
        <v>#N/A</v>
      </c>
      <c r="O80">
        <f t="shared" si="18"/>
        <v>0</v>
      </c>
      <c r="P80" s="12">
        <f t="shared" si="19"/>
        <v>208.31036044035417</v>
      </c>
      <c r="Q80">
        <f t="shared" si="20"/>
        <v>0</v>
      </c>
      <c r="R80">
        <f>$D$2*tarifas!$D$12/24</f>
        <v>1.4541666666666666</v>
      </c>
      <c r="S80" t="e">
        <f>VLOOKUP(E80&amp;" "&amp;F80,tarifas!$A$13:$D$20,4,FALSE)*P80</f>
        <v>#N/A</v>
      </c>
      <c r="T80">
        <f>IF(F80="COD1",tarifas!$D$11*(SUMIFS($P$11:$P$8770,$F$11:$F$8770,"=COD1",$B$11:$B$8770,"="&amp;B80)/COUNTIFS($F$11:$F$8770,"=COD1",$B$11:$B$8770,"="&amp;B80))/COUNTIFS($A$11:$A$8770,"="&amp;A80,$F$11:$F$8770,"=COD1"),0)</f>
        <v>0</v>
      </c>
      <c r="U80" t="e">
        <f>(VLOOKUP(F80,tarifas!$C$7:$D$10,2,FALSE)+tarifas!$D$21)*datos!P80</f>
        <v>#N/A</v>
      </c>
      <c r="V80" t="e">
        <f t="shared" si="21"/>
        <v>#N/A</v>
      </c>
      <c r="W80">
        <f t="shared" si="22"/>
        <v>0</v>
      </c>
    </row>
    <row r="81" spans="1:23" x14ac:dyDescent="0.25">
      <c r="A81">
        <f t="shared" si="15"/>
        <v>2</v>
      </c>
      <c r="B81">
        <f t="shared" si="16"/>
        <v>1</v>
      </c>
      <c r="C81" s="1">
        <f t="shared" si="23"/>
        <v>41642.916666666497</v>
      </c>
      <c r="D81" s="7">
        <v>0</v>
      </c>
      <c r="E81" s="7"/>
      <c r="G81">
        <v>45.1</v>
      </c>
      <c r="H81" s="12">
        <v>202.47380304876228</v>
      </c>
      <c r="I81" s="13">
        <f>$D$2*tarifas!$D$12/24</f>
        <v>1.4541666666666666</v>
      </c>
      <c r="J81" s="13" t="e">
        <f>VLOOKUP(E81&amp;" "&amp;F81,tarifas!$A$13:$D$20,4,FALSE)*H81</f>
        <v>#N/A</v>
      </c>
      <c r="K81" s="13">
        <f>IF(F81="COD1",tarifas!$D$11*(SUMIFS($H$11:$H$8770,$F$11:$F$8770,"=COD1",$B$11:$B$8770,"="&amp;B81)/COUNTIFS($F$11:$F$8770,"=COD1",$B$11:$B$8770,"="&amp;B81))/COUNTIFS($A$11:$A$8770,"="&amp;A81,$F$11:$F$8770,"=COD1"),0)</f>
        <v>0</v>
      </c>
      <c r="L81" s="13" t="e">
        <f>(VLOOKUP(F81,tarifas!$C$7:$D$10,2,FALSE)+tarifas!$D$21)*datos!H81</f>
        <v>#N/A</v>
      </c>
      <c r="M81">
        <v>0</v>
      </c>
      <c r="N81" s="13" t="e">
        <f t="shared" si="17"/>
        <v>#N/A</v>
      </c>
      <c r="O81">
        <f t="shared" si="18"/>
        <v>0</v>
      </c>
      <c r="P81" s="12">
        <f t="shared" si="19"/>
        <v>202.47380304876228</v>
      </c>
      <c r="Q81">
        <f t="shared" si="20"/>
        <v>0</v>
      </c>
      <c r="R81">
        <f>$D$2*tarifas!$D$12/24</f>
        <v>1.4541666666666666</v>
      </c>
      <c r="S81" t="e">
        <f>VLOOKUP(E81&amp;" "&amp;F81,tarifas!$A$13:$D$20,4,FALSE)*P81</f>
        <v>#N/A</v>
      </c>
      <c r="T81">
        <f>IF(F81="COD1",tarifas!$D$11*(SUMIFS($P$11:$P$8770,$F$11:$F$8770,"=COD1",$B$11:$B$8770,"="&amp;B81)/COUNTIFS($F$11:$F$8770,"=COD1",$B$11:$B$8770,"="&amp;B81))/COUNTIFS($A$11:$A$8770,"="&amp;A81,$F$11:$F$8770,"=COD1"),0)</f>
        <v>0</v>
      </c>
      <c r="U81" t="e">
        <f>(VLOOKUP(F81,tarifas!$C$7:$D$10,2,FALSE)+tarifas!$D$21)*datos!P81</f>
        <v>#N/A</v>
      </c>
      <c r="V81" t="e">
        <f t="shared" si="21"/>
        <v>#N/A</v>
      </c>
      <c r="W81">
        <f t="shared" si="22"/>
        <v>0</v>
      </c>
    </row>
    <row r="82" spans="1:23" x14ac:dyDescent="0.25">
      <c r="A82">
        <f t="shared" si="15"/>
        <v>2</v>
      </c>
      <c r="B82">
        <f t="shared" si="16"/>
        <v>1</v>
      </c>
      <c r="C82" s="1">
        <f t="shared" si="23"/>
        <v>41642.958333333161</v>
      </c>
      <c r="D82" s="7">
        <v>0</v>
      </c>
      <c r="E82" s="7"/>
      <c r="G82">
        <v>39.119999999999997</v>
      </c>
      <c r="H82" s="12">
        <v>200.66876080484482</v>
      </c>
      <c r="I82" s="13">
        <f>$D$2*tarifas!$D$12/24</f>
        <v>1.4541666666666666</v>
      </c>
      <c r="J82" s="13" t="e">
        <f>VLOOKUP(E82&amp;" "&amp;F82,tarifas!$A$13:$D$20,4,FALSE)*H82</f>
        <v>#N/A</v>
      </c>
      <c r="K82" s="13">
        <f>IF(F82="COD1",tarifas!$D$11*(SUMIFS($H$11:$H$8770,$F$11:$F$8770,"=COD1",$B$11:$B$8770,"="&amp;B82)/COUNTIFS($F$11:$F$8770,"=COD1",$B$11:$B$8770,"="&amp;B82))/COUNTIFS($A$11:$A$8770,"="&amp;A82,$F$11:$F$8770,"=COD1"),0)</f>
        <v>0</v>
      </c>
      <c r="L82" s="13" t="e">
        <f>(VLOOKUP(F82,tarifas!$C$7:$D$10,2,FALSE)+tarifas!$D$21)*datos!H82</f>
        <v>#N/A</v>
      </c>
      <c r="M82">
        <v>0</v>
      </c>
      <c r="N82" s="13" t="e">
        <f t="shared" si="17"/>
        <v>#N/A</v>
      </c>
      <c r="O82">
        <f t="shared" si="18"/>
        <v>0</v>
      </c>
      <c r="P82" s="12">
        <f t="shared" si="19"/>
        <v>200.66876080484482</v>
      </c>
      <c r="Q82">
        <f t="shared" si="20"/>
        <v>0</v>
      </c>
      <c r="R82">
        <f>$D$2*tarifas!$D$12/24</f>
        <v>1.4541666666666666</v>
      </c>
      <c r="S82" t="e">
        <f>VLOOKUP(E82&amp;" "&amp;F82,tarifas!$A$13:$D$20,4,FALSE)*P82</f>
        <v>#N/A</v>
      </c>
      <c r="T82">
        <f>IF(F82="COD1",tarifas!$D$11*(SUMIFS($P$11:$P$8770,$F$11:$F$8770,"=COD1",$B$11:$B$8770,"="&amp;B82)/COUNTIFS($F$11:$F$8770,"=COD1",$B$11:$B$8770,"="&amp;B82))/COUNTIFS($A$11:$A$8770,"="&amp;A82,$F$11:$F$8770,"=COD1"),0)</f>
        <v>0</v>
      </c>
      <c r="U82" t="e">
        <f>(VLOOKUP(F82,tarifas!$C$7:$D$10,2,FALSE)+tarifas!$D$21)*datos!P82</f>
        <v>#N/A</v>
      </c>
      <c r="V82" t="e">
        <f t="shared" si="21"/>
        <v>#N/A</v>
      </c>
      <c r="W82">
        <f t="shared" si="22"/>
        <v>0</v>
      </c>
    </row>
    <row r="83" spans="1:23" x14ac:dyDescent="0.25">
      <c r="A83">
        <f t="shared" si="15"/>
        <v>3</v>
      </c>
      <c r="B83">
        <f t="shared" si="16"/>
        <v>1</v>
      </c>
      <c r="C83" s="1">
        <f t="shared" si="23"/>
        <v>41642.999999999825</v>
      </c>
      <c r="D83" s="7">
        <v>0</v>
      </c>
      <c r="E83" s="7"/>
      <c r="G83">
        <v>14.1</v>
      </c>
      <c r="H83" s="12">
        <v>198.39381525791998</v>
      </c>
      <c r="I83" s="13">
        <f>$D$2*tarifas!$D$12/24</f>
        <v>1.4541666666666666</v>
      </c>
      <c r="J83" s="13" t="e">
        <f>VLOOKUP(E83&amp;" "&amp;F83,tarifas!$A$13:$D$20,4,FALSE)*H83</f>
        <v>#N/A</v>
      </c>
      <c r="K83" s="13">
        <f>IF(F83="COD1",tarifas!$D$11*(SUMIFS($H$11:$H$8770,$F$11:$F$8770,"=COD1",$B$11:$B$8770,"="&amp;B83)/COUNTIFS($F$11:$F$8770,"=COD1",$B$11:$B$8770,"="&amp;B83))/COUNTIFS($A$11:$A$8770,"="&amp;A83,$F$11:$F$8770,"=COD1"),0)</f>
        <v>0</v>
      </c>
      <c r="L83" s="13" t="e">
        <f>(VLOOKUP(F83,tarifas!$C$7:$D$10,2,FALSE)+tarifas!$D$21)*datos!H83</f>
        <v>#N/A</v>
      </c>
      <c r="M83">
        <v>0</v>
      </c>
      <c r="N83" s="13" t="e">
        <f t="shared" si="17"/>
        <v>#N/A</v>
      </c>
      <c r="O83">
        <f t="shared" si="18"/>
        <v>0</v>
      </c>
      <c r="P83" s="12">
        <f t="shared" si="19"/>
        <v>198.39381525791998</v>
      </c>
      <c r="Q83">
        <f t="shared" si="20"/>
        <v>0</v>
      </c>
      <c r="R83">
        <f>$D$2*tarifas!$D$12/24</f>
        <v>1.4541666666666666</v>
      </c>
      <c r="S83" t="e">
        <f>VLOOKUP(E83&amp;" "&amp;F83,tarifas!$A$13:$D$20,4,FALSE)*P83</f>
        <v>#N/A</v>
      </c>
      <c r="T83">
        <f>IF(F83="COD1",tarifas!$D$11*(SUMIFS($P$11:$P$8770,$F$11:$F$8770,"=COD1",$B$11:$B$8770,"="&amp;B83)/COUNTIFS($F$11:$F$8770,"=COD1",$B$11:$B$8770,"="&amp;B83))/COUNTIFS($A$11:$A$8770,"="&amp;A83,$F$11:$F$8770,"=COD1"),0)</f>
        <v>0</v>
      </c>
      <c r="U83" t="e">
        <f>(VLOOKUP(F83,tarifas!$C$7:$D$10,2,FALSE)+tarifas!$D$21)*datos!P83</f>
        <v>#N/A</v>
      </c>
      <c r="V83" t="e">
        <f t="shared" si="21"/>
        <v>#N/A</v>
      </c>
      <c r="W83">
        <f t="shared" si="22"/>
        <v>0</v>
      </c>
    </row>
    <row r="84" spans="1:23" x14ac:dyDescent="0.25">
      <c r="A84">
        <f t="shared" si="15"/>
        <v>3</v>
      </c>
      <c r="B84">
        <f t="shared" si="16"/>
        <v>1</v>
      </c>
      <c r="C84" s="1">
        <f t="shared" si="23"/>
        <v>41643.04166666649</v>
      </c>
      <c r="D84" s="7">
        <v>0</v>
      </c>
      <c r="E84" s="7"/>
      <c r="G84">
        <v>8.5</v>
      </c>
      <c r="H84" s="12">
        <v>196.36791895011845</v>
      </c>
      <c r="I84" s="13">
        <f>$D$2*tarifas!$D$12/24</f>
        <v>1.4541666666666666</v>
      </c>
      <c r="J84" s="13" t="e">
        <f>VLOOKUP(E84&amp;" "&amp;F84,tarifas!$A$13:$D$20,4,FALSE)*H84</f>
        <v>#N/A</v>
      </c>
      <c r="K84" s="13">
        <f>IF(F84="COD1",tarifas!$D$11*(SUMIFS($H$11:$H$8770,$F$11:$F$8770,"=COD1",$B$11:$B$8770,"="&amp;B84)/COUNTIFS($F$11:$F$8770,"=COD1",$B$11:$B$8770,"="&amp;B84))/COUNTIFS($A$11:$A$8770,"="&amp;A84,$F$11:$F$8770,"=COD1"),0)</f>
        <v>0</v>
      </c>
      <c r="L84" s="13" t="e">
        <f>(VLOOKUP(F84,tarifas!$C$7:$D$10,2,FALSE)+tarifas!$D$21)*datos!H84</f>
        <v>#N/A</v>
      </c>
      <c r="M84">
        <v>0</v>
      </c>
      <c r="N84" s="13" t="e">
        <f t="shared" si="17"/>
        <v>#N/A</v>
      </c>
      <c r="O84">
        <f t="shared" si="18"/>
        <v>0</v>
      </c>
      <c r="P84" s="12">
        <f t="shared" si="19"/>
        <v>196.36791895011845</v>
      </c>
      <c r="Q84">
        <f t="shared" si="20"/>
        <v>0</v>
      </c>
      <c r="R84">
        <f>$D$2*tarifas!$D$12/24</f>
        <v>1.4541666666666666</v>
      </c>
      <c r="S84" t="e">
        <f>VLOOKUP(E84&amp;" "&amp;F84,tarifas!$A$13:$D$20,4,FALSE)*P84</f>
        <v>#N/A</v>
      </c>
      <c r="T84">
        <f>IF(F84="COD1",tarifas!$D$11*(SUMIFS($P$11:$P$8770,$F$11:$F$8770,"=COD1",$B$11:$B$8770,"="&amp;B84)/COUNTIFS($F$11:$F$8770,"=COD1",$B$11:$B$8770,"="&amp;B84))/COUNTIFS($A$11:$A$8770,"="&amp;A84,$F$11:$F$8770,"=COD1"),0)</f>
        <v>0</v>
      </c>
      <c r="U84" t="e">
        <f>(VLOOKUP(F84,tarifas!$C$7:$D$10,2,FALSE)+tarifas!$D$21)*datos!P84</f>
        <v>#N/A</v>
      </c>
      <c r="V84" t="e">
        <f t="shared" si="21"/>
        <v>#N/A</v>
      </c>
      <c r="W84">
        <f t="shared" si="22"/>
        <v>0</v>
      </c>
    </row>
    <row r="85" spans="1:23" x14ac:dyDescent="0.25">
      <c r="A85">
        <f t="shared" si="15"/>
        <v>3</v>
      </c>
      <c r="B85">
        <f t="shared" si="16"/>
        <v>1</v>
      </c>
      <c r="C85" s="1">
        <f t="shared" si="23"/>
        <v>41643.083333333154</v>
      </c>
      <c r="D85" s="7">
        <v>0</v>
      </c>
      <c r="E85" s="7"/>
      <c r="G85">
        <v>2.5</v>
      </c>
      <c r="H85" s="12">
        <v>195.49207669216594</v>
      </c>
      <c r="I85" s="13">
        <f>$D$2*tarifas!$D$12/24</f>
        <v>1.4541666666666666</v>
      </c>
      <c r="J85" s="13" t="e">
        <f>VLOOKUP(E85&amp;" "&amp;F85,tarifas!$A$13:$D$20,4,FALSE)*H85</f>
        <v>#N/A</v>
      </c>
      <c r="K85" s="13">
        <f>IF(F85="COD1",tarifas!$D$11*(SUMIFS($H$11:$H$8770,$F$11:$F$8770,"=COD1",$B$11:$B$8770,"="&amp;B85)/COUNTIFS($F$11:$F$8770,"=COD1",$B$11:$B$8770,"="&amp;B85))/COUNTIFS($A$11:$A$8770,"="&amp;A85,$F$11:$F$8770,"=COD1"),0)</f>
        <v>0</v>
      </c>
      <c r="L85" s="13" t="e">
        <f>(VLOOKUP(F85,tarifas!$C$7:$D$10,2,FALSE)+tarifas!$D$21)*datos!H85</f>
        <v>#N/A</v>
      </c>
      <c r="M85">
        <v>0</v>
      </c>
      <c r="N85" s="13" t="e">
        <f t="shared" si="17"/>
        <v>#N/A</v>
      </c>
      <c r="O85">
        <f t="shared" si="18"/>
        <v>0</v>
      </c>
      <c r="P85" s="12">
        <f t="shared" si="19"/>
        <v>195.49207669216594</v>
      </c>
      <c r="Q85">
        <f t="shared" si="20"/>
        <v>0</v>
      </c>
      <c r="R85">
        <f>$D$2*tarifas!$D$12/24</f>
        <v>1.4541666666666666</v>
      </c>
      <c r="S85" t="e">
        <f>VLOOKUP(E85&amp;" "&amp;F85,tarifas!$A$13:$D$20,4,FALSE)*P85</f>
        <v>#N/A</v>
      </c>
      <c r="T85">
        <f>IF(F85="COD1",tarifas!$D$11*(SUMIFS($P$11:$P$8770,$F$11:$F$8770,"=COD1",$B$11:$B$8770,"="&amp;B85)/COUNTIFS($F$11:$F$8770,"=COD1",$B$11:$B$8770,"="&amp;B85))/COUNTIFS($A$11:$A$8770,"="&amp;A85,$F$11:$F$8770,"=COD1"),0)</f>
        <v>0</v>
      </c>
      <c r="U85" t="e">
        <f>(VLOOKUP(F85,tarifas!$C$7:$D$10,2,FALSE)+tarifas!$D$21)*datos!P85</f>
        <v>#N/A</v>
      </c>
      <c r="V85" t="e">
        <f t="shared" si="21"/>
        <v>#N/A</v>
      </c>
      <c r="W85">
        <f t="shared" si="22"/>
        <v>0</v>
      </c>
    </row>
    <row r="86" spans="1:23" x14ac:dyDescent="0.25">
      <c r="A86">
        <f t="shared" si="15"/>
        <v>3</v>
      </c>
      <c r="B86">
        <f t="shared" si="16"/>
        <v>1</v>
      </c>
      <c r="C86" s="1">
        <f t="shared" si="23"/>
        <v>41643.124999999818</v>
      </c>
      <c r="D86" s="7">
        <v>0</v>
      </c>
      <c r="E86" s="7"/>
      <c r="G86">
        <v>0</v>
      </c>
      <c r="H86" s="12">
        <v>193.04051616291616</v>
      </c>
      <c r="I86" s="13">
        <f>$D$2*tarifas!$D$12/24</f>
        <v>1.4541666666666666</v>
      </c>
      <c r="J86" s="13" t="e">
        <f>VLOOKUP(E86&amp;" "&amp;F86,tarifas!$A$13:$D$20,4,FALSE)*H86</f>
        <v>#N/A</v>
      </c>
      <c r="K86" s="13">
        <f>IF(F86="COD1",tarifas!$D$11*(SUMIFS($H$11:$H$8770,$F$11:$F$8770,"=COD1",$B$11:$B$8770,"="&amp;B86)/COUNTIFS($F$11:$F$8770,"=COD1",$B$11:$B$8770,"="&amp;B86))/COUNTIFS($A$11:$A$8770,"="&amp;A86,$F$11:$F$8770,"=COD1"),0)</f>
        <v>0</v>
      </c>
      <c r="L86" s="13" t="e">
        <f>(VLOOKUP(F86,tarifas!$C$7:$D$10,2,FALSE)+tarifas!$D$21)*datos!H86</f>
        <v>#N/A</v>
      </c>
      <c r="M86">
        <v>0</v>
      </c>
      <c r="N86" s="13" t="e">
        <f t="shared" si="17"/>
        <v>#N/A</v>
      </c>
      <c r="O86">
        <f t="shared" si="18"/>
        <v>0</v>
      </c>
      <c r="P86" s="12">
        <f t="shared" si="19"/>
        <v>193.04051616291616</v>
      </c>
      <c r="Q86">
        <f t="shared" si="20"/>
        <v>0</v>
      </c>
      <c r="R86">
        <f>$D$2*tarifas!$D$12/24</f>
        <v>1.4541666666666666</v>
      </c>
      <c r="S86" t="e">
        <f>VLOOKUP(E86&amp;" "&amp;F86,tarifas!$A$13:$D$20,4,FALSE)*P86</f>
        <v>#N/A</v>
      </c>
      <c r="T86">
        <f>IF(F86="COD1",tarifas!$D$11*(SUMIFS($P$11:$P$8770,$F$11:$F$8770,"=COD1",$B$11:$B$8770,"="&amp;B86)/COUNTIFS($F$11:$F$8770,"=COD1",$B$11:$B$8770,"="&amp;B86))/COUNTIFS($A$11:$A$8770,"="&amp;A86,$F$11:$F$8770,"=COD1"),0)</f>
        <v>0</v>
      </c>
      <c r="U86" t="e">
        <f>(VLOOKUP(F86,tarifas!$C$7:$D$10,2,FALSE)+tarifas!$D$21)*datos!P86</f>
        <v>#N/A</v>
      </c>
      <c r="V86" t="e">
        <f t="shared" si="21"/>
        <v>#N/A</v>
      </c>
      <c r="W86">
        <f t="shared" si="22"/>
        <v>0</v>
      </c>
    </row>
    <row r="87" spans="1:23" x14ac:dyDescent="0.25">
      <c r="A87">
        <f t="shared" si="15"/>
        <v>3</v>
      </c>
      <c r="B87">
        <f t="shared" si="16"/>
        <v>1</v>
      </c>
      <c r="C87" s="1">
        <f t="shared" si="23"/>
        <v>41643.166666666482</v>
      </c>
      <c r="D87" s="7">
        <v>0</v>
      </c>
      <c r="E87" s="7"/>
      <c r="G87">
        <v>0</v>
      </c>
      <c r="H87" s="12">
        <v>192.48198510707152</v>
      </c>
      <c r="I87" s="13">
        <f>$D$2*tarifas!$D$12/24</f>
        <v>1.4541666666666666</v>
      </c>
      <c r="J87" s="13" t="e">
        <f>VLOOKUP(E87&amp;" "&amp;F87,tarifas!$A$13:$D$20,4,FALSE)*H87</f>
        <v>#N/A</v>
      </c>
      <c r="K87" s="13">
        <f>IF(F87="COD1",tarifas!$D$11*(SUMIFS($H$11:$H$8770,$F$11:$F$8770,"=COD1",$B$11:$B$8770,"="&amp;B87)/COUNTIFS($F$11:$F$8770,"=COD1",$B$11:$B$8770,"="&amp;B87))/COUNTIFS($A$11:$A$8770,"="&amp;A87,$F$11:$F$8770,"=COD1"),0)</f>
        <v>0</v>
      </c>
      <c r="L87" s="13" t="e">
        <f>(VLOOKUP(F87,tarifas!$C$7:$D$10,2,FALSE)+tarifas!$D$21)*datos!H87</f>
        <v>#N/A</v>
      </c>
      <c r="M87">
        <v>0</v>
      </c>
      <c r="N87" s="13" t="e">
        <f t="shared" si="17"/>
        <v>#N/A</v>
      </c>
      <c r="O87">
        <f t="shared" si="18"/>
        <v>0</v>
      </c>
      <c r="P87" s="12">
        <f t="shared" si="19"/>
        <v>192.48198510707152</v>
      </c>
      <c r="Q87">
        <f t="shared" si="20"/>
        <v>0</v>
      </c>
      <c r="R87">
        <f>$D$2*tarifas!$D$12/24</f>
        <v>1.4541666666666666</v>
      </c>
      <c r="S87" t="e">
        <f>VLOOKUP(E87&amp;" "&amp;F87,tarifas!$A$13:$D$20,4,FALSE)*P87</f>
        <v>#N/A</v>
      </c>
      <c r="T87">
        <f>IF(F87="COD1",tarifas!$D$11*(SUMIFS($P$11:$P$8770,$F$11:$F$8770,"=COD1",$B$11:$B$8770,"="&amp;B87)/COUNTIFS($F$11:$F$8770,"=COD1",$B$11:$B$8770,"="&amp;B87))/COUNTIFS($A$11:$A$8770,"="&amp;A87,$F$11:$F$8770,"=COD1"),0)</f>
        <v>0</v>
      </c>
      <c r="U87" t="e">
        <f>(VLOOKUP(F87,tarifas!$C$7:$D$10,2,FALSE)+tarifas!$D$21)*datos!P87</f>
        <v>#N/A</v>
      </c>
      <c r="V87" t="e">
        <f t="shared" si="21"/>
        <v>#N/A</v>
      </c>
      <c r="W87">
        <f t="shared" si="22"/>
        <v>0</v>
      </c>
    </row>
    <row r="88" spans="1:23" x14ac:dyDescent="0.25">
      <c r="A88">
        <f t="shared" si="15"/>
        <v>3</v>
      </c>
      <c r="B88">
        <f t="shared" si="16"/>
        <v>1</v>
      </c>
      <c r="C88" s="1">
        <f t="shared" si="23"/>
        <v>41643.208333333147</v>
      </c>
      <c r="D88" s="7">
        <v>0</v>
      </c>
      <c r="E88" s="7"/>
      <c r="G88">
        <v>0</v>
      </c>
      <c r="H88" s="12">
        <v>191.66866351225406</v>
      </c>
      <c r="I88" s="13">
        <f>$D$2*tarifas!$D$12/24</f>
        <v>1.4541666666666666</v>
      </c>
      <c r="J88" s="13" t="e">
        <f>VLOOKUP(E88&amp;" "&amp;F88,tarifas!$A$13:$D$20,4,FALSE)*H88</f>
        <v>#N/A</v>
      </c>
      <c r="K88" s="13">
        <f>IF(F88="COD1",tarifas!$D$11*(SUMIFS($H$11:$H$8770,$F$11:$F$8770,"=COD1",$B$11:$B$8770,"="&amp;B88)/COUNTIFS($F$11:$F$8770,"=COD1",$B$11:$B$8770,"="&amp;B88))/COUNTIFS($A$11:$A$8770,"="&amp;A88,$F$11:$F$8770,"=COD1"),0)</f>
        <v>0</v>
      </c>
      <c r="L88" s="13" t="e">
        <f>(VLOOKUP(F88,tarifas!$C$7:$D$10,2,FALSE)+tarifas!$D$21)*datos!H88</f>
        <v>#N/A</v>
      </c>
      <c r="M88">
        <v>0</v>
      </c>
      <c r="N88" s="13" t="e">
        <f t="shared" si="17"/>
        <v>#N/A</v>
      </c>
      <c r="O88">
        <f t="shared" si="18"/>
        <v>0</v>
      </c>
      <c r="P88" s="12">
        <f t="shared" si="19"/>
        <v>191.66866351225406</v>
      </c>
      <c r="Q88">
        <f t="shared" si="20"/>
        <v>0</v>
      </c>
      <c r="R88">
        <f>$D$2*tarifas!$D$12/24</f>
        <v>1.4541666666666666</v>
      </c>
      <c r="S88" t="e">
        <f>VLOOKUP(E88&amp;" "&amp;F88,tarifas!$A$13:$D$20,4,FALSE)*P88</f>
        <v>#N/A</v>
      </c>
      <c r="T88">
        <f>IF(F88="COD1",tarifas!$D$11*(SUMIFS($P$11:$P$8770,$F$11:$F$8770,"=COD1",$B$11:$B$8770,"="&amp;B88)/COUNTIFS($F$11:$F$8770,"=COD1",$B$11:$B$8770,"="&amp;B88))/COUNTIFS($A$11:$A$8770,"="&amp;A88,$F$11:$F$8770,"=COD1"),0)</f>
        <v>0</v>
      </c>
      <c r="U88" t="e">
        <f>(VLOOKUP(F88,tarifas!$C$7:$D$10,2,FALSE)+tarifas!$D$21)*datos!P88</f>
        <v>#N/A</v>
      </c>
      <c r="V88" t="e">
        <f t="shared" si="21"/>
        <v>#N/A</v>
      </c>
      <c r="W88">
        <f t="shared" si="22"/>
        <v>0</v>
      </c>
    </row>
    <row r="89" spans="1:23" x14ac:dyDescent="0.25">
      <c r="A89">
        <f t="shared" si="15"/>
        <v>3</v>
      </c>
      <c r="B89">
        <f t="shared" si="16"/>
        <v>1</v>
      </c>
      <c r="C89" s="1">
        <f t="shared" si="23"/>
        <v>41643.249999999811</v>
      </c>
      <c r="D89" s="7">
        <v>0</v>
      </c>
      <c r="E89" s="7"/>
      <c r="G89">
        <v>0</v>
      </c>
      <c r="H89" s="12">
        <v>190.05423764093666</v>
      </c>
      <c r="I89" s="13">
        <f>$D$2*tarifas!$D$12/24</f>
        <v>1.4541666666666666</v>
      </c>
      <c r="J89" s="13" t="e">
        <f>VLOOKUP(E89&amp;" "&amp;F89,tarifas!$A$13:$D$20,4,FALSE)*H89</f>
        <v>#N/A</v>
      </c>
      <c r="K89" s="13">
        <f>IF(F89="COD1",tarifas!$D$11*(SUMIFS($H$11:$H$8770,$F$11:$F$8770,"=COD1",$B$11:$B$8770,"="&amp;B89)/COUNTIFS($F$11:$F$8770,"=COD1",$B$11:$B$8770,"="&amp;B89))/COUNTIFS($A$11:$A$8770,"="&amp;A89,$F$11:$F$8770,"=COD1"),0)</f>
        <v>0</v>
      </c>
      <c r="L89" s="13" t="e">
        <f>(VLOOKUP(F89,tarifas!$C$7:$D$10,2,FALSE)+tarifas!$D$21)*datos!H89</f>
        <v>#N/A</v>
      </c>
      <c r="M89">
        <v>0</v>
      </c>
      <c r="N89" s="13" t="e">
        <f t="shared" si="17"/>
        <v>#N/A</v>
      </c>
      <c r="O89">
        <f t="shared" si="18"/>
        <v>0</v>
      </c>
      <c r="P89" s="12">
        <f t="shared" si="19"/>
        <v>190.05423764093666</v>
      </c>
      <c r="Q89">
        <f t="shared" si="20"/>
        <v>0</v>
      </c>
      <c r="R89">
        <f>$D$2*tarifas!$D$12/24</f>
        <v>1.4541666666666666</v>
      </c>
      <c r="S89" t="e">
        <f>VLOOKUP(E89&amp;" "&amp;F89,tarifas!$A$13:$D$20,4,FALSE)*P89</f>
        <v>#N/A</v>
      </c>
      <c r="T89">
        <f>IF(F89="COD1",tarifas!$D$11*(SUMIFS($P$11:$P$8770,$F$11:$F$8770,"=COD1",$B$11:$B$8770,"="&amp;B89)/COUNTIFS($F$11:$F$8770,"=COD1",$B$11:$B$8770,"="&amp;B89))/COUNTIFS($A$11:$A$8770,"="&amp;A89,$F$11:$F$8770,"=COD1"),0)</f>
        <v>0</v>
      </c>
      <c r="U89" t="e">
        <f>(VLOOKUP(F89,tarifas!$C$7:$D$10,2,FALSE)+tarifas!$D$21)*datos!P89</f>
        <v>#N/A</v>
      </c>
      <c r="V89" t="e">
        <f t="shared" si="21"/>
        <v>#N/A</v>
      </c>
      <c r="W89">
        <f t="shared" si="22"/>
        <v>0</v>
      </c>
    </row>
    <row r="90" spans="1:23" x14ac:dyDescent="0.25">
      <c r="A90">
        <f t="shared" si="15"/>
        <v>3</v>
      </c>
      <c r="B90">
        <f t="shared" si="16"/>
        <v>1</v>
      </c>
      <c r="C90" s="1">
        <f t="shared" si="23"/>
        <v>41643.291666666475</v>
      </c>
      <c r="D90" s="7">
        <v>0</v>
      </c>
      <c r="E90" s="7"/>
      <c r="G90">
        <v>0</v>
      </c>
      <c r="H90" s="12">
        <v>174.04190596586093</v>
      </c>
      <c r="I90" s="13">
        <f>$D$2*tarifas!$D$12/24</f>
        <v>1.4541666666666666</v>
      </c>
      <c r="J90" s="13" t="e">
        <f>VLOOKUP(E90&amp;" "&amp;F90,tarifas!$A$13:$D$20,4,FALSE)*H90</f>
        <v>#N/A</v>
      </c>
      <c r="K90" s="13">
        <f>IF(F90="COD1",tarifas!$D$11*(SUMIFS($H$11:$H$8770,$F$11:$F$8770,"=COD1",$B$11:$B$8770,"="&amp;B90)/COUNTIFS($F$11:$F$8770,"=COD1",$B$11:$B$8770,"="&amp;B90))/COUNTIFS($A$11:$A$8770,"="&amp;A90,$F$11:$F$8770,"=COD1"),0)</f>
        <v>0</v>
      </c>
      <c r="L90" s="13" t="e">
        <f>(VLOOKUP(F90,tarifas!$C$7:$D$10,2,FALSE)+tarifas!$D$21)*datos!H90</f>
        <v>#N/A</v>
      </c>
      <c r="M90">
        <v>0</v>
      </c>
      <c r="N90" s="13" t="e">
        <f t="shared" si="17"/>
        <v>#N/A</v>
      </c>
      <c r="O90">
        <f t="shared" si="18"/>
        <v>0</v>
      </c>
      <c r="P90" s="12">
        <f t="shared" si="19"/>
        <v>174.04190596586093</v>
      </c>
      <c r="Q90">
        <f t="shared" si="20"/>
        <v>0</v>
      </c>
      <c r="R90">
        <f>$D$2*tarifas!$D$12/24</f>
        <v>1.4541666666666666</v>
      </c>
      <c r="S90" t="e">
        <f>VLOOKUP(E90&amp;" "&amp;F90,tarifas!$A$13:$D$20,4,FALSE)*P90</f>
        <v>#N/A</v>
      </c>
      <c r="T90">
        <f>IF(F90="COD1",tarifas!$D$11*(SUMIFS($P$11:$P$8770,$F$11:$F$8770,"=COD1",$B$11:$B$8770,"="&amp;B90)/COUNTIFS($F$11:$F$8770,"=COD1",$B$11:$B$8770,"="&amp;B90))/COUNTIFS($A$11:$A$8770,"="&amp;A90,$F$11:$F$8770,"=COD1"),0)</f>
        <v>0</v>
      </c>
      <c r="U90" t="e">
        <f>(VLOOKUP(F90,tarifas!$C$7:$D$10,2,FALSE)+tarifas!$D$21)*datos!P90</f>
        <v>#N/A</v>
      </c>
      <c r="V90" t="e">
        <f t="shared" si="21"/>
        <v>#N/A</v>
      </c>
      <c r="W90">
        <f t="shared" si="22"/>
        <v>0</v>
      </c>
    </row>
    <row r="91" spans="1:23" x14ac:dyDescent="0.25">
      <c r="A91">
        <f t="shared" si="15"/>
        <v>3</v>
      </c>
      <c r="B91">
        <f t="shared" si="16"/>
        <v>1</v>
      </c>
      <c r="C91" s="1">
        <f t="shared" si="23"/>
        <v>41643.333333333139</v>
      </c>
      <c r="D91" s="7">
        <v>25.757575757575761</v>
      </c>
      <c r="E91" s="7"/>
      <c r="G91">
        <v>0</v>
      </c>
      <c r="H91" s="12">
        <v>173.17264238695725</v>
      </c>
      <c r="I91" s="13">
        <f>$D$2*tarifas!$D$12/24</f>
        <v>1.4541666666666666</v>
      </c>
      <c r="J91" s="13" t="e">
        <f>VLOOKUP(E91&amp;" "&amp;F91,tarifas!$A$13:$D$20,4,FALSE)*H91</f>
        <v>#N/A</v>
      </c>
      <c r="K91" s="13">
        <f>IF(F91="COD1",tarifas!$D$11*(SUMIFS($H$11:$H$8770,$F$11:$F$8770,"=COD1",$B$11:$B$8770,"="&amp;B91)/COUNTIFS($F$11:$F$8770,"=COD1",$B$11:$B$8770,"="&amp;B91))/COUNTIFS($A$11:$A$8770,"="&amp;A91,$F$11:$F$8770,"=COD1"),0)</f>
        <v>0</v>
      </c>
      <c r="L91" s="13" t="e">
        <f>(VLOOKUP(F91,tarifas!$C$7:$D$10,2,FALSE)+tarifas!$D$21)*datos!H91</f>
        <v>#N/A</v>
      </c>
      <c r="M91">
        <v>16.795500000000001</v>
      </c>
      <c r="N91" s="13" t="e">
        <f t="shared" si="17"/>
        <v>#N/A</v>
      </c>
      <c r="O91">
        <f t="shared" si="18"/>
        <v>16.795500000000001</v>
      </c>
      <c r="P91" s="12">
        <f t="shared" si="19"/>
        <v>156.37714238695725</v>
      </c>
      <c r="Q91">
        <f t="shared" si="20"/>
        <v>0</v>
      </c>
      <c r="R91">
        <f>$D$2*tarifas!$D$12/24</f>
        <v>1.4541666666666666</v>
      </c>
      <c r="S91" t="e">
        <f>VLOOKUP(E91&amp;" "&amp;F91,tarifas!$A$13:$D$20,4,FALSE)*P91</f>
        <v>#N/A</v>
      </c>
      <c r="T91">
        <f>IF(F91="COD1",tarifas!$D$11*(SUMIFS($P$11:$P$8770,$F$11:$F$8770,"=COD1",$B$11:$B$8770,"="&amp;B91)/COUNTIFS($F$11:$F$8770,"=COD1",$B$11:$B$8770,"="&amp;B91))/COUNTIFS($A$11:$A$8770,"="&amp;A91,$F$11:$F$8770,"=COD1"),0)</f>
        <v>0</v>
      </c>
      <c r="U91" t="e">
        <f>(VLOOKUP(F91,tarifas!$C$7:$D$10,2,FALSE)+tarifas!$D$21)*datos!P91</f>
        <v>#N/A</v>
      </c>
      <c r="V91" t="e">
        <f t="shared" si="21"/>
        <v>#N/A</v>
      </c>
      <c r="W91">
        <f t="shared" si="22"/>
        <v>0</v>
      </c>
    </row>
    <row r="92" spans="1:23" x14ac:dyDescent="0.25">
      <c r="A92">
        <f t="shared" si="15"/>
        <v>3</v>
      </c>
      <c r="B92">
        <f t="shared" si="16"/>
        <v>1</v>
      </c>
      <c r="C92" s="1">
        <f t="shared" si="23"/>
        <v>41643.374999999804</v>
      </c>
      <c r="D92" s="7">
        <v>275.60606060606062</v>
      </c>
      <c r="E92" s="7"/>
      <c r="G92">
        <v>0</v>
      </c>
      <c r="H92" s="12">
        <v>176.47072990538396</v>
      </c>
      <c r="I92" s="13">
        <f>$D$2*tarifas!$D$12/24</f>
        <v>1.4541666666666666</v>
      </c>
      <c r="J92" s="13" t="e">
        <f>VLOOKUP(E92&amp;" "&amp;F92,tarifas!$A$13:$D$20,4,FALSE)*H92</f>
        <v>#N/A</v>
      </c>
      <c r="K92" s="13">
        <f>IF(F92="COD1",tarifas!$D$11*(SUMIFS($H$11:$H$8770,$F$11:$F$8770,"=COD1",$B$11:$B$8770,"="&amp;B92)/COUNTIFS($F$11:$F$8770,"=COD1",$B$11:$B$8770,"="&amp;B92))/COUNTIFS($A$11:$A$8770,"="&amp;A92,$F$11:$F$8770,"=COD1"),0)</f>
        <v>0</v>
      </c>
      <c r="L92" s="13" t="e">
        <f>(VLOOKUP(F92,tarifas!$C$7:$D$10,2,FALSE)+tarifas!$D$21)*datos!H92</f>
        <v>#N/A</v>
      </c>
      <c r="M92">
        <v>5.4766499999999994</v>
      </c>
      <c r="N92" s="13" t="e">
        <f t="shared" si="17"/>
        <v>#N/A</v>
      </c>
      <c r="O92">
        <f t="shared" si="18"/>
        <v>5.4766499999999994</v>
      </c>
      <c r="P92" s="12">
        <f t="shared" si="19"/>
        <v>170.99407990538396</v>
      </c>
      <c r="Q92">
        <f t="shared" si="20"/>
        <v>0</v>
      </c>
      <c r="R92">
        <f>$D$2*tarifas!$D$12/24</f>
        <v>1.4541666666666666</v>
      </c>
      <c r="S92" t="e">
        <f>VLOOKUP(E92&amp;" "&amp;F92,tarifas!$A$13:$D$20,4,FALSE)*P92</f>
        <v>#N/A</v>
      </c>
      <c r="T92">
        <f>IF(F92="COD1",tarifas!$D$11*(SUMIFS($P$11:$P$8770,$F$11:$F$8770,"=COD1",$B$11:$B$8770,"="&amp;B92)/COUNTIFS($F$11:$F$8770,"=COD1",$B$11:$B$8770,"="&amp;B92))/COUNTIFS($A$11:$A$8770,"="&amp;A92,$F$11:$F$8770,"=COD1"),0)</f>
        <v>0</v>
      </c>
      <c r="U92" t="e">
        <f>(VLOOKUP(F92,tarifas!$C$7:$D$10,2,FALSE)+tarifas!$D$21)*datos!P92</f>
        <v>#N/A</v>
      </c>
      <c r="V92" t="e">
        <f t="shared" si="21"/>
        <v>#N/A</v>
      </c>
      <c r="W92">
        <f t="shared" si="22"/>
        <v>0</v>
      </c>
    </row>
    <row r="93" spans="1:23" x14ac:dyDescent="0.25">
      <c r="A93">
        <f t="shared" si="15"/>
        <v>3</v>
      </c>
      <c r="B93">
        <f t="shared" si="16"/>
        <v>1</v>
      </c>
      <c r="C93" s="1">
        <f t="shared" si="23"/>
        <v>41643.416666666468</v>
      </c>
      <c r="D93" s="7">
        <v>103.03030303030305</v>
      </c>
      <c r="E93" s="7"/>
      <c r="G93">
        <v>0</v>
      </c>
      <c r="H93" s="12">
        <v>175.04105594688755</v>
      </c>
      <c r="I93" s="13">
        <f>$D$2*tarifas!$D$12/24</f>
        <v>1.4541666666666666</v>
      </c>
      <c r="J93" s="13" t="e">
        <f>VLOOKUP(E93&amp;" "&amp;F93,tarifas!$A$13:$D$20,4,FALSE)*H93</f>
        <v>#N/A</v>
      </c>
      <c r="K93" s="13">
        <f>IF(F93="COD1",tarifas!$D$11*(SUMIFS($H$11:$H$8770,$F$11:$F$8770,"=COD1",$B$11:$B$8770,"="&amp;B93)/COUNTIFS($F$11:$F$8770,"=COD1",$B$11:$B$8770,"="&amp;B93))/COUNTIFS($A$11:$A$8770,"="&amp;A93,$F$11:$F$8770,"=COD1"),0)</f>
        <v>0</v>
      </c>
      <c r="L93" s="13" t="e">
        <f>(VLOOKUP(F93,tarifas!$C$7:$D$10,2,FALSE)+tarifas!$D$21)*datos!H93</f>
        <v>#N/A</v>
      </c>
      <c r="M93">
        <v>68.426670000000001</v>
      </c>
      <c r="N93" s="13" t="e">
        <f t="shared" si="17"/>
        <v>#N/A</v>
      </c>
      <c r="O93">
        <f t="shared" si="18"/>
        <v>68.426670000000001</v>
      </c>
      <c r="P93" s="12">
        <f t="shared" si="19"/>
        <v>106.61438594688755</v>
      </c>
      <c r="Q93">
        <f t="shared" si="20"/>
        <v>0</v>
      </c>
      <c r="R93">
        <f>$D$2*tarifas!$D$12/24</f>
        <v>1.4541666666666666</v>
      </c>
      <c r="S93" t="e">
        <f>VLOOKUP(E93&amp;" "&amp;F93,tarifas!$A$13:$D$20,4,FALSE)*P93</f>
        <v>#N/A</v>
      </c>
      <c r="T93">
        <f>IF(F93="COD1",tarifas!$D$11*(SUMIFS($P$11:$P$8770,$F$11:$F$8770,"=COD1",$B$11:$B$8770,"="&amp;B93)/COUNTIFS($F$11:$F$8770,"=COD1",$B$11:$B$8770,"="&amp;B93))/COUNTIFS($A$11:$A$8770,"="&amp;A93,$F$11:$F$8770,"=COD1"),0)</f>
        <v>0</v>
      </c>
      <c r="U93" t="e">
        <f>(VLOOKUP(F93,tarifas!$C$7:$D$10,2,FALSE)+tarifas!$D$21)*datos!P93</f>
        <v>#N/A</v>
      </c>
      <c r="V93" t="e">
        <f t="shared" si="21"/>
        <v>#N/A</v>
      </c>
      <c r="W93">
        <f t="shared" si="22"/>
        <v>0</v>
      </c>
    </row>
    <row r="94" spans="1:23" x14ac:dyDescent="0.25">
      <c r="A94">
        <f t="shared" si="15"/>
        <v>3</v>
      </c>
      <c r="B94">
        <f t="shared" si="16"/>
        <v>1</v>
      </c>
      <c r="C94" s="1">
        <f t="shared" si="23"/>
        <v>41643.458333333132</v>
      </c>
      <c r="D94" s="7">
        <v>136.5151515151515</v>
      </c>
      <c r="E94" s="7"/>
      <c r="G94">
        <v>0</v>
      </c>
      <c r="H94" s="12">
        <v>175.50847968855081</v>
      </c>
      <c r="I94" s="13">
        <f>$D$2*tarifas!$D$12/24</f>
        <v>1.4541666666666666</v>
      </c>
      <c r="J94" s="13" t="e">
        <f>VLOOKUP(E94&amp;" "&amp;F94,tarifas!$A$13:$D$20,4,FALSE)*H94</f>
        <v>#N/A</v>
      </c>
      <c r="K94" s="13">
        <f>IF(F94="COD1",tarifas!$D$11*(SUMIFS($H$11:$H$8770,$F$11:$F$8770,"=COD1",$B$11:$B$8770,"="&amp;B94)/COUNTIFS($F$11:$F$8770,"=COD1",$B$11:$B$8770,"="&amp;B94))/COUNTIFS($A$11:$A$8770,"="&amp;A94,$F$11:$F$8770,"=COD1"),0)</f>
        <v>0</v>
      </c>
      <c r="L94" s="13" t="e">
        <f>(VLOOKUP(F94,tarifas!$C$7:$D$10,2,FALSE)+tarifas!$D$21)*datos!H94</f>
        <v>#N/A</v>
      </c>
      <c r="M94">
        <v>6.4424599999999996</v>
      </c>
      <c r="N94" s="13" t="e">
        <f t="shared" si="17"/>
        <v>#N/A</v>
      </c>
      <c r="O94">
        <f t="shared" si="18"/>
        <v>6.4424599999999996</v>
      </c>
      <c r="P94" s="12">
        <f t="shared" si="19"/>
        <v>169.0660196885508</v>
      </c>
      <c r="Q94">
        <f t="shared" si="20"/>
        <v>0</v>
      </c>
      <c r="R94">
        <f>$D$2*tarifas!$D$12/24</f>
        <v>1.4541666666666666</v>
      </c>
      <c r="S94" t="e">
        <f>VLOOKUP(E94&amp;" "&amp;F94,tarifas!$A$13:$D$20,4,FALSE)*P94</f>
        <v>#N/A</v>
      </c>
      <c r="T94">
        <f>IF(F94="COD1",tarifas!$D$11*(SUMIFS($P$11:$P$8770,$F$11:$F$8770,"=COD1",$B$11:$B$8770,"="&amp;B94)/COUNTIFS($F$11:$F$8770,"=COD1",$B$11:$B$8770,"="&amp;B94))/COUNTIFS($A$11:$A$8770,"="&amp;A94,$F$11:$F$8770,"=COD1"),0)</f>
        <v>0</v>
      </c>
      <c r="U94" t="e">
        <f>(VLOOKUP(F94,tarifas!$C$7:$D$10,2,FALSE)+tarifas!$D$21)*datos!P94</f>
        <v>#N/A</v>
      </c>
      <c r="V94" t="e">
        <f t="shared" si="21"/>
        <v>#N/A</v>
      </c>
      <c r="W94">
        <f t="shared" si="22"/>
        <v>0</v>
      </c>
    </row>
    <row r="95" spans="1:23" x14ac:dyDescent="0.25">
      <c r="A95">
        <f t="shared" si="15"/>
        <v>3</v>
      </c>
      <c r="B95">
        <f t="shared" si="16"/>
        <v>1</v>
      </c>
      <c r="C95" s="1">
        <f t="shared" si="23"/>
        <v>41643.499999999796</v>
      </c>
      <c r="D95" s="7">
        <v>206.06060606060609</v>
      </c>
      <c r="E95" s="7"/>
      <c r="G95">
        <v>0</v>
      </c>
      <c r="H95" s="12">
        <v>176.71455908791108</v>
      </c>
      <c r="I95" s="13">
        <f>$D$2*tarifas!$D$12/24</f>
        <v>1.4541666666666666</v>
      </c>
      <c r="J95" s="13" t="e">
        <f>VLOOKUP(E95&amp;" "&amp;F95,tarifas!$A$13:$D$20,4,FALSE)*H95</f>
        <v>#N/A</v>
      </c>
      <c r="K95" s="13">
        <f>IF(F95="COD1",tarifas!$D$11*(SUMIFS($H$11:$H$8770,$F$11:$F$8770,"=COD1",$B$11:$B$8770,"="&amp;B95)/COUNTIFS($F$11:$F$8770,"=COD1",$B$11:$B$8770,"="&amp;B95))/COUNTIFS($A$11:$A$8770,"="&amp;A95,$F$11:$F$8770,"=COD1"),0)</f>
        <v>0</v>
      </c>
      <c r="L95" s="13" t="e">
        <f>(VLOOKUP(F95,tarifas!$C$7:$D$10,2,FALSE)+tarifas!$D$21)*datos!H95</f>
        <v>#N/A</v>
      </c>
      <c r="M95">
        <v>219.45916</v>
      </c>
      <c r="N95" s="13" t="e">
        <f t="shared" si="17"/>
        <v>#N/A</v>
      </c>
      <c r="O95">
        <f t="shared" si="18"/>
        <v>176.71455908791108</v>
      </c>
      <c r="P95" s="12">
        <f t="shared" si="19"/>
        <v>0</v>
      </c>
      <c r="Q95">
        <f t="shared" si="20"/>
        <v>42.744600912088913</v>
      </c>
      <c r="R95">
        <f>$D$2*tarifas!$D$12/24</f>
        <v>1.4541666666666666</v>
      </c>
      <c r="S95" t="e">
        <f>VLOOKUP(E95&amp;" "&amp;F95,tarifas!$A$13:$D$20,4,FALSE)*P95</f>
        <v>#N/A</v>
      </c>
      <c r="T95">
        <f>IF(F95="COD1",tarifas!$D$11*(SUMIFS($P$11:$P$8770,$F$11:$F$8770,"=COD1",$B$11:$B$8770,"="&amp;B95)/COUNTIFS($F$11:$F$8770,"=COD1",$B$11:$B$8770,"="&amp;B95))/COUNTIFS($A$11:$A$8770,"="&amp;A95,$F$11:$F$8770,"=COD1"),0)</f>
        <v>0</v>
      </c>
      <c r="U95" t="e">
        <f>(VLOOKUP(F95,tarifas!$C$7:$D$10,2,FALSE)+tarifas!$D$21)*datos!P95</f>
        <v>#N/A</v>
      </c>
      <c r="V95" t="e">
        <f t="shared" si="21"/>
        <v>#N/A</v>
      </c>
      <c r="W95">
        <f t="shared" si="22"/>
        <v>0</v>
      </c>
    </row>
    <row r="96" spans="1:23" x14ac:dyDescent="0.25">
      <c r="A96">
        <f t="shared" si="15"/>
        <v>3</v>
      </c>
      <c r="B96">
        <f t="shared" si="16"/>
        <v>1</v>
      </c>
      <c r="C96" s="1">
        <f t="shared" si="23"/>
        <v>41643.541666666461</v>
      </c>
      <c r="D96" s="7">
        <v>123.63636363636363</v>
      </c>
      <c r="E96" s="7"/>
      <c r="G96">
        <v>0</v>
      </c>
      <c r="H96" s="12">
        <v>178.14752494576908</v>
      </c>
      <c r="I96" s="13">
        <f>$D$2*tarifas!$D$12/24</f>
        <v>1.4541666666666666</v>
      </c>
      <c r="J96" s="13" t="e">
        <f>VLOOKUP(E96&amp;" "&amp;F96,tarifas!$A$13:$D$20,4,FALSE)*H96</f>
        <v>#N/A</v>
      </c>
      <c r="K96" s="13">
        <f>IF(F96="COD1",tarifas!$D$11*(SUMIFS($H$11:$H$8770,$F$11:$F$8770,"=COD1",$B$11:$B$8770,"="&amp;B96)/COUNTIFS($F$11:$F$8770,"=COD1",$B$11:$B$8770,"="&amp;B96))/COUNTIFS($A$11:$A$8770,"="&amp;A96,$F$11:$F$8770,"=COD1"),0)</f>
        <v>0</v>
      </c>
      <c r="L96" s="13" t="e">
        <f>(VLOOKUP(F96,tarifas!$C$7:$D$10,2,FALSE)+tarifas!$D$21)*datos!H96</f>
        <v>#N/A</v>
      </c>
      <c r="M96">
        <v>424.60727000000003</v>
      </c>
      <c r="N96" s="13" t="e">
        <f t="shared" si="17"/>
        <v>#N/A</v>
      </c>
      <c r="O96">
        <f t="shared" si="18"/>
        <v>178.14752494576908</v>
      </c>
      <c r="P96" s="12">
        <f t="shared" si="19"/>
        <v>0</v>
      </c>
      <c r="Q96">
        <f t="shared" si="20"/>
        <v>246.45974505423095</v>
      </c>
      <c r="R96">
        <f>$D$2*tarifas!$D$12/24</f>
        <v>1.4541666666666666</v>
      </c>
      <c r="S96" t="e">
        <f>VLOOKUP(E96&amp;" "&amp;F96,tarifas!$A$13:$D$20,4,FALSE)*P96</f>
        <v>#N/A</v>
      </c>
      <c r="T96">
        <f>IF(F96="COD1",tarifas!$D$11*(SUMIFS($P$11:$P$8770,$F$11:$F$8770,"=COD1",$B$11:$B$8770,"="&amp;B96)/COUNTIFS($F$11:$F$8770,"=COD1",$B$11:$B$8770,"="&amp;B96))/COUNTIFS($A$11:$A$8770,"="&amp;A96,$F$11:$F$8770,"=COD1"),0)</f>
        <v>0</v>
      </c>
      <c r="U96" t="e">
        <f>(VLOOKUP(F96,tarifas!$C$7:$D$10,2,FALSE)+tarifas!$D$21)*datos!P96</f>
        <v>#N/A</v>
      </c>
      <c r="V96" t="e">
        <f t="shared" si="21"/>
        <v>#N/A</v>
      </c>
      <c r="W96">
        <f t="shared" si="22"/>
        <v>0</v>
      </c>
    </row>
    <row r="97" spans="1:23" x14ac:dyDescent="0.25">
      <c r="A97">
        <f t="shared" si="15"/>
        <v>3</v>
      </c>
      <c r="B97">
        <f t="shared" si="16"/>
        <v>1</v>
      </c>
      <c r="C97" s="1">
        <f t="shared" si="23"/>
        <v>41643.583333333125</v>
      </c>
      <c r="D97" s="7">
        <v>41.212121212121211</v>
      </c>
      <c r="E97" s="7"/>
      <c r="G97">
        <v>0</v>
      </c>
      <c r="H97" s="12">
        <v>178.60505815036555</v>
      </c>
      <c r="I97" s="13">
        <f>$D$2*tarifas!$D$12/24</f>
        <v>1.4541666666666666</v>
      </c>
      <c r="J97" s="13" t="e">
        <f>VLOOKUP(E97&amp;" "&amp;F97,tarifas!$A$13:$D$20,4,FALSE)*H97</f>
        <v>#N/A</v>
      </c>
      <c r="K97" s="13">
        <f>IF(F97="COD1",tarifas!$D$11*(SUMIFS($H$11:$H$8770,$F$11:$F$8770,"=COD1",$B$11:$B$8770,"="&amp;B97)/COUNTIFS($F$11:$F$8770,"=COD1",$B$11:$B$8770,"="&amp;B97))/COUNTIFS($A$11:$A$8770,"="&amp;A97,$F$11:$F$8770,"=COD1"),0)</f>
        <v>0</v>
      </c>
      <c r="L97" s="13" t="e">
        <f>(VLOOKUP(F97,tarifas!$C$7:$D$10,2,FALSE)+tarifas!$D$21)*datos!H97</f>
        <v>#N/A</v>
      </c>
      <c r="M97">
        <v>341.91664000000003</v>
      </c>
      <c r="N97" s="13" t="e">
        <f t="shared" si="17"/>
        <v>#N/A</v>
      </c>
      <c r="O97">
        <f t="shared" si="18"/>
        <v>178.60505815036555</v>
      </c>
      <c r="P97" s="12">
        <f t="shared" si="19"/>
        <v>0</v>
      </c>
      <c r="Q97">
        <f t="shared" si="20"/>
        <v>163.31158184963448</v>
      </c>
      <c r="R97">
        <f>$D$2*tarifas!$D$12/24</f>
        <v>1.4541666666666666</v>
      </c>
      <c r="S97" t="e">
        <f>VLOOKUP(E97&amp;" "&amp;F97,tarifas!$A$13:$D$20,4,FALSE)*P97</f>
        <v>#N/A</v>
      </c>
      <c r="T97">
        <f>IF(F97="COD1",tarifas!$D$11*(SUMIFS($P$11:$P$8770,$F$11:$F$8770,"=COD1",$B$11:$B$8770,"="&amp;B97)/COUNTIFS($F$11:$F$8770,"=COD1",$B$11:$B$8770,"="&amp;B97))/COUNTIFS($A$11:$A$8770,"="&amp;A97,$F$11:$F$8770,"=COD1"),0)</f>
        <v>0</v>
      </c>
      <c r="U97" t="e">
        <f>(VLOOKUP(F97,tarifas!$C$7:$D$10,2,FALSE)+tarifas!$D$21)*datos!P97</f>
        <v>#N/A</v>
      </c>
      <c r="V97" t="e">
        <f t="shared" si="21"/>
        <v>#N/A</v>
      </c>
      <c r="W97">
        <f t="shared" si="22"/>
        <v>0</v>
      </c>
    </row>
    <row r="98" spans="1:23" x14ac:dyDescent="0.25">
      <c r="A98">
        <f t="shared" si="15"/>
        <v>3</v>
      </c>
      <c r="B98">
        <f t="shared" si="16"/>
        <v>1</v>
      </c>
      <c r="C98" s="1">
        <f t="shared" si="23"/>
        <v>41643.624999999789</v>
      </c>
      <c r="D98" s="7">
        <v>30.909090909090907</v>
      </c>
      <c r="E98" s="7"/>
      <c r="G98">
        <v>0</v>
      </c>
      <c r="H98" s="12">
        <v>185.50976718614157</v>
      </c>
      <c r="I98" s="13">
        <f>$D$2*tarifas!$D$12/24</f>
        <v>1.4541666666666666</v>
      </c>
      <c r="J98" s="13" t="e">
        <f>VLOOKUP(E98&amp;" "&amp;F98,tarifas!$A$13:$D$20,4,FALSE)*H98</f>
        <v>#N/A</v>
      </c>
      <c r="K98" s="13">
        <f>IF(F98="COD1",tarifas!$D$11*(SUMIFS($H$11:$H$8770,$F$11:$F$8770,"=COD1",$B$11:$B$8770,"="&amp;B98)/COUNTIFS($F$11:$F$8770,"=COD1",$B$11:$B$8770,"="&amp;B98))/COUNTIFS($A$11:$A$8770,"="&amp;A98,$F$11:$F$8770,"=COD1"),0)</f>
        <v>0</v>
      </c>
      <c r="L98" s="13" t="e">
        <f>(VLOOKUP(F98,tarifas!$C$7:$D$10,2,FALSE)+tarifas!$D$21)*datos!H98</f>
        <v>#N/A</v>
      </c>
      <c r="M98">
        <v>173.73770999999999</v>
      </c>
      <c r="N98" s="13" t="e">
        <f t="shared" si="17"/>
        <v>#N/A</v>
      </c>
      <c r="O98">
        <f t="shared" si="18"/>
        <v>173.73770999999999</v>
      </c>
      <c r="P98" s="12">
        <f t="shared" si="19"/>
        <v>11.772057186141581</v>
      </c>
      <c r="Q98">
        <f t="shared" si="20"/>
        <v>0</v>
      </c>
      <c r="R98">
        <f>$D$2*tarifas!$D$12/24</f>
        <v>1.4541666666666666</v>
      </c>
      <c r="S98" t="e">
        <f>VLOOKUP(E98&amp;" "&amp;F98,tarifas!$A$13:$D$20,4,FALSE)*P98</f>
        <v>#N/A</v>
      </c>
      <c r="T98">
        <f>IF(F98="COD1",tarifas!$D$11*(SUMIFS($P$11:$P$8770,$F$11:$F$8770,"=COD1",$B$11:$B$8770,"="&amp;B98)/COUNTIFS($F$11:$F$8770,"=COD1",$B$11:$B$8770,"="&amp;B98))/COUNTIFS($A$11:$A$8770,"="&amp;A98,$F$11:$F$8770,"=COD1"),0)</f>
        <v>0</v>
      </c>
      <c r="U98" t="e">
        <f>(VLOOKUP(F98,tarifas!$C$7:$D$10,2,FALSE)+tarifas!$D$21)*datos!P98</f>
        <v>#N/A</v>
      </c>
      <c r="V98" t="e">
        <f t="shared" si="21"/>
        <v>#N/A</v>
      </c>
      <c r="W98">
        <f t="shared" si="22"/>
        <v>0</v>
      </c>
    </row>
    <row r="99" spans="1:23" x14ac:dyDescent="0.25">
      <c r="A99">
        <f t="shared" si="15"/>
        <v>3</v>
      </c>
      <c r="B99">
        <f t="shared" si="16"/>
        <v>1</v>
      </c>
      <c r="C99" s="1">
        <f t="shared" si="23"/>
        <v>41643.666666666453</v>
      </c>
      <c r="D99" s="7">
        <v>0</v>
      </c>
      <c r="E99" s="7"/>
      <c r="G99">
        <v>0</v>
      </c>
      <c r="H99" s="12">
        <v>192.3465842793936</v>
      </c>
      <c r="I99" s="13">
        <f>$D$2*tarifas!$D$12/24</f>
        <v>1.4541666666666666</v>
      </c>
      <c r="J99" s="13" t="e">
        <f>VLOOKUP(E99&amp;" "&amp;F99,tarifas!$A$13:$D$20,4,FALSE)*H99</f>
        <v>#N/A</v>
      </c>
      <c r="K99" s="13">
        <f>IF(F99="COD1",tarifas!$D$11*(SUMIFS($H$11:$H$8770,$F$11:$F$8770,"=COD1",$B$11:$B$8770,"="&amp;B99)/COUNTIFS($F$11:$F$8770,"=COD1",$B$11:$B$8770,"="&amp;B99))/COUNTIFS($A$11:$A$8770,"="&amp;A99,$F$11:$F$8770,"=COD1"),0)</f>
        <v>0</v>
      </c>
      <c r="L99" s="13" t="e">
        <f>(VLOOKUP(F99,tarifas!$C$7:$D$10,2,FALSE)+tarifas!$D$21)*datos!H99</f>
        <v>#N/A</v>
      </c>
      <c r="M99">
        <v>90.996449999999996</v>
      </c>
      <c r="N99" s="13" t="e">
        <f t="shared" si="17"/>
        <v>#N/A</v>
      </c>
      <c r="O99">
        <f t="shared" si="18"/>
        <v>90.996449999999996</v>
      </c>
      <c r="P99" s="12">
        <f t="shared" si="19"/>
        <v>101.3501342793936</v>
      </c>
      <c r="Q99">
        <f t="shared" si="20"/>
        <v>0</v>
      </c>
      <c r="R99">
        <f>$D$2*tarifas!$D$12/24</f>
        <v>1.4541666666666666</v>
      </c>
      <c r="S99" t="e">
        <f>VLOOKUP(E99&amp;" "&amp;F99,tarifas!$A$13:$D$20,4,FALSE)*P99</f>
        <v>#N/A</v>
      </c>
      <c r="T99">
        <f>IF(F99="COD1",tarifas!$D$11*(SUMIFS($P$11:$P$8770,$F$11:$F$8770,"=COD1",$B$11:$B$8770,"="&amp;B99)/COUNTIFS($F$11:$F$8770,"=COD1",$B$11:$B$8770,"="&amp;B99))/COUNTIFS($A$11:$A$8770,"="&amp;A99,$F$11:$F$8770,"=COD1"),0)</f>
        <v>0</v>
      </c>
      <c r="U99" t="e">
        <f>(VLOOKUP(F99,tarifas!$C$7:$D$10,2,FALSE)+tarifas!$D$21)*datos!P99</f>
        <v>#N/A</v>
      </c>
      <c r="V99" t="e">
        <f t="shared" si="21"/>
        <v>#N/A</v>
      </c>
      <c r="W99">
        <f t="shared" si="22"/>
        <v>0</v>
      </c>
    </row>
    <row r="100" spans="1:23" x14ac:dyDescent="0.25">
      <c r="A100">
        <f t="shared" si="15"/>
        <v>3</v>
      </c>
      <c r="B100">
        <f t="shared" si="16"/>
        <v>1</v>
      </c>
      <c r="C100" s="1">
        <f t="shared" si="23"/>
        <v>41643.708333333117</v>
      </c>
      <c r="D100" s="7">
        <v>0</v>
      </c>
      <c r="E100" s="7"/>
      <c r="G100">
        <v>0</v>
      </c>
      <c r="H100" s="12">
        <v>191.61868497405433</v>
      </c>
      <c r="I100" s="13">
        <f>$D$2*tarifas!$D$12/24</f>
        <v>1.4541666666666666</v>
      </c>
      <c r="J100" s="13" t="e">
        <f>VLOOKUP(E100&amp;" "&amp;F100,tarifas!$A$13:$D$20,4,FALSE)*H100</f>
        <v>#N/A</v>
      </c>
      <c r="K100" s="13">
        <f>IF(F100="COD1",tarifas!$D$11*(SUMIFS($H$11:$H$8770,$F$11:$F$8770,"=COD1",$B$11:$B$8770,"="&amp;B100)/COUNTIFS($F$11:$F$8770,"=COD1",$B$11:$B$8770,"="&amp;B100))/COUNTIFS($A$11:$A$8770,"="&amp;A100,$F$11:$F$8770,"=COD1"),0)</f>
        <v>0</v>
      </c>
      <c r="L100" s="13" t="e">
        <f>(VLOOKUP(F100,tarifas!$C$7:$D$10,2,FALSE)+tarifas!$D$21)*datos!H100</f>
        <v>#N/A</v>
      </c>
      <c r="M100">
        <v>0</v>
      </c>
      <c r="N100" s="13" t="e">
        <f t="shared" si="17"/>
        <v>#N/A</v>
      </c>
      <c r="O100">
        <f t="shared" si="18"/>
        <v>0</v>
      </c>
      <c r="P100" s="12">
        <f t="shared" si="19"/>
        <v>191.61868497405433</v>
      </c>
      <c r="Q100">
        <f t="shared" si="20"/>
        <v>0</v>
      </c>
      <c r="R100">
        <f>$D$2*tarifas!$D$12/24</f>
        <v>1.4541666666666666</v>
      </c>
      <c r="S100" t="e">
        <f>VLOOKUP(E100&amp;" "&amp;F100,tarifas!$A$13:$D$20,4,FALSE)*P100</f>
        <v>#N/A</v>
      </c>
      <c r="T100">
        <f>IF(F100="COD1",tarifas!$D$11*(SUMIFS($P$11:$P$8770,$F$11:$F$8770,"=COD1",$B$11:$B$8770,"="&amp;B100)/COUNTIFS($F$11:$F$8770,"=COD1",$B$11:$B$8770,"="&amp;B100))/COUNTIFS($A$11:$A$8770,"="&amp;A100,$F$11:$F$8770,"=COD1"),0)</f>
        <v>0</v>
      </c>
      <c r="U100" t="e">
        <f>(VLOOKUP(F100,tarifas!$C$7:$D$10,2,FALSE)+tarifas!$D$21)*datos!P100</f>
        <v>#N/A</v>
      </c>
      <c r="V100" t="e">
        <f t="shared" si="21"/>
        <v>#N/A</v>
      </c>
      <c r="W100">
        <f t="shared" si="22"/>
        <v>0</v>
      </c>
    </row>
    <row r="101" spans="1:23" x14ac:dyDescent="0.25">
      <c r="A101">
        <f t="shared" si="15"/>
        <v>3</v>
      </c>
      <c r="B101">
        <f t="shared" si="16"/>
        <v>1</v>
      </c>
      <c r="C101" s="1">
        <f t="shared" si="23"/>
        <v>41643.749999999782</v>
      </c>
      <c r="D101" s="7">
        <v>0</v>
      </c>
      <c r="E101" s="7"/>
      <c r="G101">
        <v>10</v>
      </c>
      <c r="H101" s="12">
        <v>192.88342888650988</v>
      </c>
      <c r="I101" s="13">
        <f>$D$2*tarifas!$D$12/24</f>
        <v>1.4541666666666666</v>
      </c>
      <c r="J101" s="13" t="e">
        <f>VLOOKUP(E101&amp;" "&amp;F101,tarifas!$A$13:$D$20,4,FALSE)*H101</f>
        <v>#N/A</v>
      </c>
      <c r="K101" s="13">
        <f>IF(F101="COD1",tarifas!$D$11*(SUMIFS($H$11:$H$8770,$F$11:$F$8770,"=COD1",$B$11:$B$8770,"="&amp;B101)/COUNTIFS($F$11:$F$8770,"=COD1",$B$11:$B$8770,"="&amp;B101))/COUNTIFS($A$11:$A$8770,"="&amp;A101,$F$11:$F$8770,"=COD1"),0)</f>
        <v>0</v>
      </c>
      <c r="L101" s="13" t="e">
        <f>(VLOOKUP(F101,tarifas!$C$7:$D$10,2,FALSE)+tarifas!$D$21)*datos!H101</f>
        <v>#N/A</v>
      </c>
      <c r="M101">
        <v>0</v>
      </c>
      <c r="N101" s="13" t="e">
        <f t="shared" si="17"/>
        <v>#N/A</v>
      </c>
      <c r="O101">
        <f t="shared" si="18"/>
        <v>0</v>
      </c>
      <c r="P101" s="12">
        <f t="shared" si="19"/>
        <v>192.88342888650988</v>
      </c>
      <c r="Q101">
        <f t="shared" si="20"/>
        <v>0</v>
      </c>
      <c r="R101">
        <f>$D$2*tarifas!$D$12/24</f>
        <v>1.4541666666666666</v>
      </c>
      <c r="S101" t="e">
        <f>VLOOKUP(E101&amp;" "&amp;F101,tarifas!$A$13:$D$20,4,FALSE)*P101</f>
        <v>#N/A</v>
      </c>
      <c r="T101">
        <f>IF(F101="COD1",tarifas!$D$11*(SUMIFS($P$11:$P$8770,$F$11:$F$8770,"=COD1",$B$11:$B$8770,"="&amp;B101)/COUNTIFS($F$11:$F$8770,"=COD1",$B$11:$B$8770,"="&amp;B101))/COUNTIFS($A$11:$A$8770,"="&amp;A101,$F$11:$F$8770,"=COD1"),0)</f>
        <v>0</v>
      </c>
      <c r="U101" t="e">
        <f>(VLOOKUP(F101,tarifas!$C$7:$D$10,2,FALSE)+tarifas!$D$21)*datos!P101</f>
        <v>#N/A</v>
      </c>
      <c r="V101" t="e">
        <f t="shared" si="21"/>
        <v>#N/A</v>
      </c>
      <c r="W101">
        <f t="shared" si="22"/>
        <v>0</v>
      </c>
    </row>
    <row r="102" spans="1:23" x14ac:dyDescent="0.25">
      <c r="A102">
        <f t="shared" si="15"/>
        <v>3</v>
      </c>
      <c r="B102">
        <f t="shared" si="16"/>
        <v>1</v>
      </c>
      <c r="C102" s="1">
        <f t="shared" si="23"/>
        <v>41643.791666666446</v>
      </c>
      <c r="D102" s="7">
        <v>0</v>
      </c>
      <c r="E102" s="7"/>
      <c r="G102">
        <v>15.1</v>
      </c>
      <c r="H102" s="12">
        <v>191.9474830221896</v>
      </c>
      <c r="I102" s="13">
        <f>$D$2*tarifas!$D$12/24</f>
        <v>1.4541666666666666</v>
      </c>
      <c r="J102" s="13" t="e">
        <f>VLOOKUP(E102&amp;" "&amp;F102,tarifas!$A$13:$D$20,4,FALSE)*H102</f>
        <v>#N/A</v>
      </c>
      <c r="K102" s="13">
        <f>IF(F102="COD1",tarifas!$D$11*(SUMIFS($H$11:$H$8770,$F$11:$F$8770,"=COD1",$B$11:$B$8770,"="&amp;B102)/COUNTIFS($F$11:$F$8770,"=COD1",$B$11:$B$8770,"="&amp;B102))/COUNTIFS($A$11:$A$8770,"="&amp;A102,$F$11:$F$8770,"=COD1"),0)</f>
        <v>0</v>
      </c>
      <c r="L102" s="13" t="e">
        <f>(VLOOKUP(F102,tarifas!$C$7:$D$10,2,FALSE)+tarifas!$D$21)*datos!H102</f>
        <v>#N/A</v>
      </c>
      <c r="M102">
        <v>0</v>
      </c>
      <c r="N102" s="13" t="e">
        <f t="shared" si="17"/>
        <v>#N/A</v>
      </c>
      <c r="O102">
        <f t="shared" si="18"/>
        <v>0</v>
      </c>
      <c r="P102" s="12">
        <f t="shared" si="19"/>
        <v>191.9474830221896</v>
      </c>
      <c r="Q102">
        <f t="shared" si="20"/>
        <v>0</v>
      </c>
      <c r="R102">
        <f>$D$2*tarifas!$D$12/24</f>
        <v>1.4541666666666666</v>
      </c>
      <c r="S102" t="e">
        <f>VLOOKUP(E102&amp;" "&amp;F102,tarifas!$A$13:$D$20,4,FALSE)*P102</f>
        <v>#N/A</v>
      </c>
      <c r="T102">
        <f>IF(F102="COD1",tarifas!$D$11*(SUMIFS($P$11:$P$8770,$F$11:$F$8770,"=COD1",$B$11:$B$8770,"="&amp;B102)/COUNTIFS($F$11:$F$8770,"=COD1",$B$11:$B$8770,"="&amp;B102))/COUNTIFS($A$11:$A$8770,"="&amp;A102,$F$11:$F$8770,"=COD1"),0)</f>
        <v>0</v>
      </c>
      <c r="U102" t="e">
        <f>(VLOOKUP(F102,tarifas!$C$7:$D$10,2,FALSE)+tarifas!$D$21)*datos!P102</f>
        <v>#N/A</v>
      </c>
      <c r="V102" t="e">
        <f t="shared" si="21"/>
        <v>#N/A</v>
      </c>
      <c r="W102">
        <f t="shared" si="22"/>
        <v>0</v>
      </c>
    </row>
    <row r="103" spans="1:23" x14ac:dyDescent="0.25">
      <c r="A103">
        <f t="shared" si="15"/>
        <v>3</v>
      </c>
      <c r="B103">
        <f t="shared" si="16"/>
        <v>1</v>
      </c>
      <c r="C103" s="1">
        <f t="shared" si="23"/>
        <v>41643.83333333311</v>
      </c>
      <c r="D103" s="7">
        <v>0</v>
      </c>
      <c r="E103" s="7"/>
      <c r="G103">
        <v>17.809999999999999</v>
      </c>
      <c r="H103" s="12">
        <v>204.46512925931518</v>
      </c>
      <c r="I103" s="13">
        <f>$D$2*tarifas!$D$12/24</f>
        <v>1.4541666666666666</v>
      </c>
      <c r="J103" s="13" t="e">
        <f>VLOOKUP(E103&amp;" "&amp;F103,tarifas!$A$13:$D$20,4,FALSE)*H103</f>
        <v>#N/A</v>
      </c>
      <c r="K103" s="13">
        <f>IF(F103="COD1",tarifas!$D$11*(SUMIFS($H$11:$H$8770,$F$11:$F$8770,"=COD1",$B$11:$B$8770,"="&amp;B103)/COUNTIFS($F$11:$F$8770,"=COD1",$B$11:$B$8770,"="&amp;B103))/COUNTIFS($A$11:$A$8770,"="&amp;A103,$F$11:$F$8770,"=COD1"),0)</f>
        <v>0</v>
      </c>
      <c r="L103" s="13" t="e">
        <f>(VLOOKUP(F103,tarifas!$C$7:$D$10,2,FALSE)+tarifas!$D$21)*datos!H103</f>
        <v>#N/A</v>
      </c>
      <c r="M103">
        <v>0</v>
      </c>
      <c r="N103" s="13" t="e">
        <f t="shared" si="17"/>
        <v>#N/A</v>
      </c>
      <c r="O103">
        <f t="shared" si="18"/>
        <v>0</v>
      </c>
      <c r="P103" s="12">
        <f t="shared" si="19"/>
        <v>204.46512925931518</v>
      </c>
      <c r="Q103">
        <f t="shared" si="20"/>
        <v>0</v>
      </c>
      <c r="R103">
        <f>$D$2*tarifas!$D$12/24</f>
        <v>1.4541666666666666</v>
      </c>
      <c r="S103" t="e">
        <f>VLOOKUP(E103&amp;" "&amp;F103,tarifas!$A$13:$D$20,4,FALSE)*P103</f>
        <v>#N/A</v>
      </c>
      <c r="T103">
        <f>IF(F103="COD1",tarifas!$D$11*(SUMIFS($P$11:$P$8770,$F$11:$F$8770,"=COD1",$B$11:$B$8770,"="&amp;B103)/COUNTIFS($F$11:$F$8770,"=COD1",$B$11:$B$8770,"="&amp;B103))/COUNTIFS($A$11:$A$8770,"="&amp;A103,$F$11:$F$8770,"=COD1"),0)</f>
        <v>0</v>
      </c>
      <c r="U103" t="e">
        <f>(VLOOKUP(F103,tarifas!$C$7:$D$10,2,FALSE)+tarifas!$D$21)*datos!P103</f>
        <v>#N/A</v>
      </c>
      <c r="V103" t="e">
        <f t="shared" si="21"/>
        <v>#N/A</v>
      </c>
      <c r="W103">
        <f t="shared" si="22"/>
        <v>0</v>
      </c>
    </row>
    <row r="104" spans="1:23" x14ac:dyDescent="0.25">
      <c r="A104">
        <f t="shared" si="15"/>
        <v>3</v>
      </c>
      <c r="B104">
        <f t="shared" si="16"/>
        <v>1</v>
      </c>
      <c r="C104" s="1">
        <f t="shared" si="23"/>
        <v>41643.874999999774</v>
      </c>
      <c r="D104" s="7">
        <v>0</v>
      </c>
      <c r="E104" s="7"/>
      <c r="G104">
        <v>19</v>
      </c>
      <c r="H104" s="12">
        <v>198.46425023302578</v>
      </c>
      <c r="I104" s="13">
        <f>$D$2*tarifas!$D$12/24</f>
        <v>1.4541666666666666</v>
      </c>
      <c r="J104" s="13" t="e">
        <f>VLOOKUP(E104&amp;" "&amp;F104,tarifas!$A$13:$D$20,4,FALSE)*H104</f>
        <v>#N/A</v>
      </c>
      <c r="K104" s="13">
        <f>IF(F104="COD1",tarifas!$D$11*(SUMIFS($H$11:$H$8770,$F$11:$F$8770,"=COD1",$B$11:$B$8770,"="&amp;B104)/COUNTIFS($F$11:$F$8770,"=COD1",$B$11:$B$8770,"="&amp;B104))/COUNTIFS($A$11:$A$8770,"="&amp;A104,$F$11:$F$8770,"=COD1"),0)</f>
        <v>0</v>
      </c>
      <c r="L104" s="13" t="e">
        <f>(VLOOKUP(F104,tarifas!$C$7:$D$10,2,FALSE)+tarifas!$D$21)*datos!H104</f>
        <v>#N/A</v>
      </c>
      <c r="M104">
        <v>0</v>
      </c>
      <c r="N104" s="13" t="e">
        <f t="shared" si="17"/>
        <v>#N/A</v>
      </c>
      <c r="O104">
        <f t="shared" si="18"/>
        <v>0</v>
      </c>
      <c r="P104" s="12">
        <f t="shared" si="19"/>
        <v>198.46425023302578</v>
      </c>
      <c r="Q104">
        <f t="shared" si="20"/>
        <v>0</v>
      </c>
      <c r="R104">
        <f>$D$2*tarifas!$D$12/24</f>
        <v>1.4541666666666666</v>
      </c>
      <c r="S104" t="e">
        <f>VLOOKUP(E104&amp;" "&amp;F104,tarifas!$A$13:$D$20,4,FALSE)*P104</f>
        <v>#N/A</v>
      </c>
      <c r="T104">
        <f>IF(F104="COD1",tarifas!$D$11*(SUMIFS($P$11:$P$8770,$F$11:$F$8770,"=COD1",$B$11:$B$8770,"="&amp;B104)/COUNTIFS($F$11:$F$8770,"=COD1",$B$11:$B$8770,"="&amp;B104))/COUNTIFS($A$11:$A$8770,"="&amp;A104,$F$11:$F$8770,"=COD1"),0)</f>
        <v>0</v>
      </c>
      <c r="U104" t="e">
        <f>(VLOOKUP(F104,tarifas!$C$7:$D$10,2,FALSE)+tarifas!$D$21)*datos!P104</f>
        <v>#N/A</v>
      </c>
      <c r="V104" t="e">
        <f t="shared" si="21"/>
        <v>#N/A</v>
      </c>
      <c r="W104">
        <f t="shared" si="22"/>
        <v>0</v>
      </c>
    </row>
    <row r="105" spans="1:23" x14ac:dyDescent="0.25">
      <c r="A105">
        <f t="shared" si="15"/>
        <v>3</v>
      </c>
      <c r="B105">
        <f t="shared" si="16"/>
        <v>1</v>
      </c>
      <c r="C105" s="1">
        <f t="shared" si="23"/>
        <v>41643.916666666439</v>
      </c>
      <c r="D105" s="7">
        <v>0</v>
      </c>
      <c r="E105" s="7"/>
      <c r="G105">
        <v>13.1</v>
      </c>
      <c r="H105" s="12">
        <v>200.90260688611951</v>
      </c>
      <c r="I105" s="13">
        <f>$D$2*tarifas!$D$12/24</f>
        <v>1.4541666666666666</v>
      </c>
      <c r="J105" s="13" t="e">
        <f>VLOOKUP(E105&amp;" "&amp;F105,tarifas!$A$13:$D$20,4,FALSE)*H105</f>
        <v>#N/A</v>
      </c>
      <c r="K105" s="13">
        <f>IF(F105="COD1",tarifas!$D$11*(SUMIFS($H$11:$H$8770,$F$11:$F$8770,"=COD1",$B$11:$B$8770,"="&amp;B105)/COUNTIFS($F$11:$F$8770,"=COD1",$B$11:$B$8770,"="&amp;B105))/COUNTIFS($A$11:$A$8770,"="&amp;A105,$F$11:$F$8770,"=COD1"),0)</f>
        <v>0</v>
      </c>
      <c r="L105" s="13" t="e">
        <f>(VLOOKUP(F105,tarifas!$C$7:$D$10,2,FALSE)+tarifas!$D$21)*datos!H105</f>
        <v>#N/A</v>
      </c>
      <c r="M105">
        <v>0</v>
      </c>
      <c r="N105" s="13" t="e">
        <f t="shared" si="17"/>
        <v>#N/A</v>
      </c>
      <c r="O105">
        <f t="shared" si="18"/>
        <v>0</v>
      </c>
      <c r="P105" s="12">
        <f t="shared" si="19"/>
        <v>200.90260688611951</v>
      </c>
      <c r="Q105">
        <f t="shared" si="20"/>
        <v>0</v>
      </c>
      <c r="R105">
        <f>$D$2*tarifas!$D$12/24</f>
        <v>1.4541666666666666</v>
      </c>
      <c r="S105" t="e">
        <f>VLOOKUP(E105&amp;" "&amp;F105,tarifas!$A$13:$D$20,4,FALSE)*P105</f>
        <v>#N/A</v>
      </c>
      <c r="T105">
        <f>IF(F105="COD1",tarifas!$D$11*(SUMIFS($P$11:$P$8770,$F$11:$F$8770,"=COD1",$B$11:$B$8770,"="&amp;B105)/COUNTIFS($F$11:$F$8770,"=COD1",$B$11:$B$8770,"="&amp;B105))/COUNTIFS($A$11:$A$8770,"="&amp;A105,$F$11:$F$8770,"=COD1"),0)</f>
        <v>0</v>
      </c>
      <c r="U105" t="e">
        <f>(VLOOKUP(F105,tarifas!$C$7:$D$10,2,FALSE)+tarifas!$D$21)*datos!P105</f>
        <v>#N/A</v>
      </c>
      <c r="V105" t="e">
        <f t="shared" si="21"/>
        <v>#N/A</v>
      </c>
      <c r="W105">
        <f t="shared" si="22"/>
        <v>0</v>
      </c>
    </row>
    <row r="106" spans="1:23" x14ac:dyDescent="0.25">
      <c r="A106">
        <f t="shared" si="15"/>
        <v>3</v>
      </c>
      <c r="B106">
        <f t="shared" si="16"/>
        <v>1</v>
      </c>
      <c r="C106" s="1">
        <f t="shared" si="23"/>
        <v>41643.958333333103</v>
      </c>
      <c r="D106" s="7">
        <v>0</v>
      </c>
      <c r="E106" s="7"/>
      <c r="G106">
        <v>12.3</v>
      </c>
      <c r="H106" s="12">
        <v>200.44623450389747</v>
      </c>
      <c r="I106" s="13">
        <f>$D$2*tarifas!$D$12/24</f>
        <v>1.4541666666666666</v>
      </c>
      <c r="J106" s="13" t="e">
        <f>VLOOKUP(E106&amp;" "&amp;F106,tarifas!$A$13:$D$20,4,FALSE)*H106</f>
        <v>#N/A</v>
      </c>
      <c r="K106" s="13">
        <f>IF(F106="COD1",tarifas!$D$11*(SUMIFS($H$11:$H$8770,$F$11:$F$8770,"=COD1",$B$11:$B$8770,"="&amp;B106)/COUNTIFS($F$11:$F$8770,"=COD1",$B$11:$B$8770,"="&amp;B106))/COUNTIFS($A$11:$A$8770,"="&amp;A106,$F$11:$F$8770,"=COD1"),0)</f>
        <v>0</v>
      </c>
      <c r="L106" s="13" t="e">
        <f>(VLOOKUP(F106,tarifas!$C$7:$D$10,2,FALSE)+tarifas!$D$21)*datos!H106</f>
        <v>#N/A</v>
      </c>
      <c r="M106">
        <v>0</v>
      </c>
      <c r="N106" s="13" t="e">
        <f t="shared" si="17"/>
        <v>#N/A</v>
      </c>
      <c r="O106">
        <f t="shared" si="18"/>
        <v>0</v>
      </c>
      <c r="P106" s="12">
        <f t="shared" si="19"/>
        <v>200.44623450389747</v>
      </c>
      <c r="Q106">
        <f t="shared" si="20"/>
        <v>0</v>
      </c>
      <c r="R106">
        <f>$D$2*tarifas!$D$12/24</f>
        <v>1.4541666666666666</v>
      </c>
      <c r="S106" t="e">
        <f>VLOOKUP(E106&amp;" "&amp;F106,tarifas!$A$13:$D$20,4,FALSE)*P106</f>
        <v>#N/A</v>
      </c>
      <c r="T106">
        <f>IF(F106="COD1",tarifas!$D$11*(SUMIFS($P$11:$P$8770,$F$11:$F$8770,"=COD1",$B$11:$B$8770,"="&amp;B106)/COUNTIFS($F$11:$F$8770,"=COD1",$B$11:$B$8770,"="&amp;B106))/COUNTIFS($A$11:$A$8770,"="&amp;A106,$F$11:$F$8770,"=COD1"),0)</f>
        <v>0</v>
      </c>
      <c r="U106" t="e">
        <f>(VLOOKUP(F106,tarifas!$C$7:$D$10,2,FALSE)+tarifas!$D$21)*datos!P106</f>
        <v>#N/A</v>
      </c>
      <c r="V106" t="e">
        <f t="shared" si="21"/>
        <v>#N/A</v>
      </c>
      <c r="W106">
        <f t="shared" si="22"/>
        <v>0</v>
      </c>
    </row>
    <row r="107" spans="1:23" x14ac:dyDescent="0.25">
      <c r="A107">
        <f t="shared" si="15"/>
        <v>4</v>
      </c>
      <c r="B107">
        <f t="shared" si="16"/>
        <v>1</v>
      </c>
      <c r="C107" s="1">
        <f t="shared" si="23"/>
        <v>41643.999999999767</v>
      </c>
      <c r="D107" s="7">
        <v>0</v>
      </c>
      <c r="E107" s="7"/>
      <c r="G107">
        <v>5</v>
      </c>
      <c r="H107" s="12">
        <v>198.16643577982757</v>
      </c>
      <c r="I107" s="13">
        <f>$D$2*tarifas!$D$12/24</f>
        <v>1.4541666666666666</v>
      </c>
      <c r="J107" s="13" t="e">
        <f>VLOOKUP(E107&amp;" "&amp;F107,tarifas!$A$13:$D$20,4,FALSE)*H107</f>
        <v>#N/A</v>
      </c>
      <c r="K107" s="13">
        <f>IF(F107="COD1",tarifas!$D$11*(SUMIFS($H$11:$H$8770,$F$11:$F$8770,"=COD1",$B$11:$B$8770,"="&amp;B107)/COUNTIFS($F$11:$F$8770,"=COD1",$B$11:$B$8770,"="&amp;B107))/COUNTIFS($A$11:$A$8770,"="&amp;A107,$F$11:$F$8770,"=COD1"),0)</f>
        <v>0</v>
      </c>
      <c r="L107" s="13" t="e">
        <f>(VLOOKUP(F107,tarifas!$C$7:$D$10,2,FALSE)+tarifas!$D$21)*datos!H107</f>
        <v>#N/A</v>
      </c>
      <c r="M107">
        <v>0</v>
      </c>
      <c r="N107" s="13" t="e">
        <f t="shared" si="17"/>
        <v>#N/A</v>
      </c>
      <c r="O107">
        <f t="shared" si="18"/>
        <v>0</v>
      </c>
      <c r="P107" s="12">
        <f t="shared" si="19"/>
        <v>198.16643577982757</v>
      </c>
      <c r="Q107">
        <f t="shared" si="20"/>
        <v>0</v>
      </c>
      <c r="R107">
        <f>$D$2*tarifas!$D$12/24</f>
        <v>1.4541666666666666</v>
      </c>
      <c r="S107" t="e">
        <f>VLOOKUP(E107&amp;" "&amp;F107,tarifas!$A$13:$D$20,4,FALSE)*P107</f>
        <v>#N/A</v>
      </c>
      <c r="T107">
        <f>IF(F107="COD1",tarifas!$D$11*(SUMIFS($P$11:$P$8770,$F$11:$F$8770,"=COD1",$B$11:$B$8770,"="&amp;B107)/COUNTIFS($F$11:$F$8770,"=COD1",$B$11:$B$8770,"="&amp;B107))/COUNTIFS($A$11:$A$8770,"="&amp;A107,$F$11:$F$8770,"=COD1"),0)</f>
        <v>0</v>
      </c>
      <c r="U107" t="e">
        <f>(VLOOKUP(F107,tarifas!$C$7:$D$10,2,FALSE)+tarifas!$D$21)*datos!P107</f>
        <v>#N/A</v>
      </c>
      <c r="V107" t="e">
        <f t="shared" si="21"/>
        <v>#N/A</v>
      </c>
      <c r="W107">
        <f t="shared" si="22"/>
        <v>0</v>
      </c>
    </row>
    <row r="108" spans="1:23" x14ac:dyDescent="0.25">
      <c r="A108">
        <f t="shared" si="15"/>
        <v>4</v>
      </c>
      <c r="B108">
        <f t="shared" si="16"/>
        <v>1</v>
      </c>
      <c r="C108" s="1">
        <f t="shared" si="23"/>
        <v>41644.041666666431</v>
      </c>
      <c r="D108" s="7">
        <v>0</v>
      </c>
      <c r="E108" s="7"/>
      <c r="G108">
        <v>0</v>
      </c>
      <c r="H108" s="12">
        <v>193.36391337599974</v>
      </c>
      <c r="I108" s="13">
        <f>$D$2*tarifas!$D$12/24</f>
        <v>1.4541666666666666</v>
      </c>
      <c r="J108" s="13" t="e">
        <f>VLOOKUP(E108&amp;" "&amp;F108,tarifas!$A$13:$D$20,4,FALSE)*H108</f>
        <v>#N/A</v>
      </c>
      <c r="K108" s="13">
        <f>IF(F108="COD1",tarifas!$D$11*(SUMIFS($H$11:$H$8770,$F$11:$F$8770,"=COD1",$B$11:$B$8770,"="&amp;B108)/COUNTIFS($F$11:$F$8770,"=COD1",$B$11:$B$8770,"="&amp;B108))/COUNTIFS($A$11:$A$8770,"="&amp;A108,$F$11:$F$8770,"=COD1"),0)</f>
        <v>0</v>
      </c>
      <c r="L108" s="13" t="e">
        <f>(VLOOKUP(F108,tarifas!$C$7:$D$10,2,FALSE)+tarifas!$D$21)*datos!H108</f>
        <v>#N/A</v>
      </c>
      <c r="M108">
        <v>0</v>
      </c>
      <c r="N108" s="13" t="e">
        <f t="shared" si="17"/>
        <v>#N/A</v>
      </c>
      <c r="O108">
        <f t="shared" si="18"/>
        <v>0</v>
      </c>
      <c r="P108" s="12">
        <f t="shared" si="19"/>
        <v>193.36391337599974</v>
      </c>
      <c r="Q108">
        <f t="shared" si="20"/>
        <v>0</v>
      </c>
      <c r="R108">
        <f>$D$2*tarifas!$D$12/24</f>
        <v>1.4541666666666666</v>
      </c>
      <c r="S108" t="e">
        <f>VLOOKUP(E108&amp;" "&amp;F108,tarifas!$A$13:$D$20,4,FALSE)*P108</f>
        <v>#N/A</v>
      </c>
      <c r="T108">
        <f>IF(F108="COD1",tarifas!$D$11*(SUMIFS($P$11:$P$8770,$F$11:$F$8770,"=COD1",$B$11:$B$8770,"="&amp;B108)/COUNTIFS($F$11:$F$8770,"=COD1",$B$11:$B$8770,"="&amp;B108))/COUNTIFS($A$11:$A$8770,"="&amp;A108,$F$11:$F$8770,"=COD1"),0)</f>
        <v>0</v>
      </c>
      <c r="U108" t="e">
        <f>(VLOOKUP(F108,tarifas!$C$7:$D$10,2,FALSE)+tarifas!$D$21)*datos!P108</f>
        <v>#N/A</v>
      </c>
      <c r="V108" t="e">
        <f t="shared" si="21"/>
        <v>#N/A</v>
      </c>
      <c r="W108">
        <f t="shared" si="22"/>
        <v>0</v>
      </c>
    </row>
    <row r="109" spans="1:23" x14ac:dyDescent="0.25">
      <c r="A109">
        <f t="shared" si="15"/>
        <v>4</v>
      </c>
      <c r="B109">
        <f t="shared" si="16"/>
        <v>1</v>
      </c>
      <c r="C109" s="1">
        <f t="shared" si="23"/>
        <v>41644.083333333096</v>
      </c>
      <c r="D109" s="7">
        <v>0</v>
      </c>
      <c r="E109" s="7"/>
      <c r="G109">
        <v>0</v>
      </c>
      <c r="H109" s="12">
        <v>191.73430306009624</v>
      </c>
      <c r="I109" s="13">
        <f>$D$2*tarifas!$D$12/24</f>
        <v>1.4541666666666666</v>
      </c>
      <c r="J109" s="13" t="e">
        <f>VLOOKUP(E109&amp;" "&amp;F109,tarifas!$A$13:$D$20,4,FALSE)*H109</f>
        <v>#N/A</v>
      </c>
      <c r="K109" s="13">
        <f>IF(F109="COD1",tarifas!$D$11*(SUMIFS($H$11:$H$8770,$F$11:$F$8770,"=COD1",$B$11:$B$8770,"="&amp;B109)/COUNTIFS($F$11:$F$8770,"=COD1",$B$11:$B$8770,"="&amp;B109))/COUNTIFS($A$11:$A$8770,"="&amp;A109,$F$11:$F$8770,"=COD1"),0)</f>
        <v>0</v>
      </c>
      <c r="L109" s="13" t="e">
        <f>(VLOOKUP(F109,tarifas!$C$7:$D$10,2,FALSE)+tarifas!$D$21)*datos!H109</f>
        <v>#N/A</v>
      </c>
      <c r="M109">
        <v>0</v>
      </c>
      <c r="N109" s="13" t="e">
        <f t="shared" si="17"/>
        <v>#N/A</v>
      </c>
      <c r="O109">
        <f t="shared" si="18"/>
        <v>0</v>
      </c>
      <c r="P109" s="12">
        <f t="shared" si="19"/>
        <v>191.73430306009624</v>
      </c>
      <c r="Q109">
        <f t="shared" si="20"/>
        <v>0</v>
      </c>
      <c r="R109">
        <f>$D$2*tarifas!$D$12/24</f>
        <v>1.4541666666666666</v>
      </c>
      <c r="S109" t="e">
        <f>VLOOKUP(E109&amp;" "&amp;F109,tarifas!$A$13:$D$20,4,FALSE)*P109</f>
        <v>#N/A</v>
      </c>
      <c r="T109">
        <f>IF(F109="COD1",tarifas!$D$11*(SUMIFS($P$11:$P$8770,$F$11:$F$8770,"=COD1",$B$11:$B$8770,"="&amp;B109)/COUNTIFS($F$11:$F$8770,"=COD1",$B$11:$B$8770,"="&amp;B109))/COUNTIFS($A$11:$A$8770,"="&amp;A109,$F$11:$F$8770,"=COD1"),0)</f>
        <v>0</v>
      </c>
      <c r="U109" t="e">
        <f>(VLOOKUP(F109,tarifas!$C$7:$D$10,2,FALSE)+tarifas!$D$21)*datos!P109</f>
        <v>#N/A</v>
      </c>
      <c r="V109" t="e">
        <f t="shared" si="21"/>
        <v>#N/A</v>
      </c>
      <c r="W109">
        <f t="shared" si="22"/>
        <v>0</v>
      </c>
    </row>
    <row r="110" spans="1:23" x14ac:dyDescent="0.25">
      <c r="A110">
        <f t="shared" si="15"/>
        <v>4</v>
      </c>
      <c r="B110">
        <f t="shared" si="16"/>
        <v>1</v>
      </c>
      <c r="C110" s="1">
        <f t="shared" si="23"/>
        <v>41644.12499999976</v>
      </c>
      <c r="D110" s="7">
        <v>0</v>
      </c>
      <c r="E110" s="7"/>
      <c r="G110">
        <v>0</v>
      </c>
      <c r="H110" s="12">
        <v>190.03602682627107</v>
      </c>
      <c r="I110" s="13">
        <f>$D$2*tarifas!$D$12/24</f>
        <v>1.4541666666666666</v>
      </c>
      <c r="J110" s="13" t="e">
        <f>VLOOKUP(E110&amp;" "&amp;F110,tarifas!$A$13:$D$20,4,FALSE)*H110</f>
        <v>#N/A</v>
      </c>
      <c r="K110" s="13">
        <f>IF(F110="COD1",tarifas!$D$11*(SUMIFS($H$11:$H$8770,$F$11:$F$8770,"=COD1",$B$11:$B$8770,"="&amp;B110)/COUNTIFS($F$11:$F$8770,"=COD1",$B$11:$B$8770,"="&amp;B110))/COUNTIFS($A$11:$A$8770,"="&amp;A110,$F$11:$F$8770,"=COD1"),0)</f>
        <v>0</v>
      </c>
      <c r="L110" s="13" t="e">
        <f>(VLOOKUP(F110,tarifas!$C$7:$D$10,2,FALSE)+tarifas!$D$21)*datos!H110</f>
        <v>#N/A</v>
      </c>
      <c r="M110">
        <v>0</v>
      </c>
      <c r="N110" s="13" t="e">
        <f t="shared" si="17"/>
        <v>#N/A</v>
      </c>
      <c r="O110">
        <f t="shared" si="18"/>
        <v>0</v>
      </c>
      <c r="P110" s="12">
        <f t="shared" si="19"/>
        <v>190.03602682627107</v>
      </c>
      <c r="Q110">
        <f t="shared" si="20"/>
        <v>0</v>
      </c>
      <c r="R110">
        <f>$D$2*tarifas!$D$12/24</f>
        <v>1.4541666666666666</v>
      </c>
      <c r="S110" t="e">
        <f>VLOOKUP(E110&amp;" "&amp;F110,tarifas!$A$13:$D$20,4,FALSE)*P110</f>
        <v>#N/A</v>
      </c>
      <c r="T110">
        <f>IF(F110="COD1",tarifas!$D$11*(SUMIFS($P$11:$P$8770,$F$11:$F$8770,"=COD1",$B$11:$B$8770,"="&amp;B110)/COUNTIFS($F$11:$F$8770,"=COD1",$B$11:$B$8770,"="&amp;B110))/COUNTIFS($A$11:$A$8770,"="&amp;A110,$F$11:$F$8770,"=COD1"),0)</f>
        <v>0</v>
      </c>
      <c r="U110" t="e">
        <f>(VLOOKUP(F110,tarifas!$C$7:$D$10,2,FALSE)+tarifas!$D$21)*datos!P110</f>
        <v>#N/A</v>
      </c>
      <c r="V110" t="e">
        <f t="shared" si="21"/>
        <v>#N/A</v>
      </c>
      <c r="W110">
        <f t="shared" si="22"/>
        <v>0</v>
      </c>
    </row>
    <row r="111" spans="1:23" x14ac:dyDescent="0.25">
      <c r="A111">
        <f t="shared" si="15"/>
        <v>4</v>
      </c>
      <c r="B111">
        <f t="shared" si="16"/>
        <v>1</v>
      </c>
      <c r="C111" s="1">
        <f t="shared" si="23"/>
        <v>41644.166666666424</v>
      </c>
      <c r="D111" s="7">
        <v>0</v>
      </c>
      <c r="E111" s="7"/>
      <c r="G111">
        <v>0</v>
      </c>
      <c r="H111" s="12">
        <v>187.9231283764247</v>
      </c>
      <c r="I111" s="13">
        <f>$D$2*tarifas!$D$12/24</f>
        <v>1.4541666666666666</v>
      </c>
      <c r="J111" s="13" t="e">
        <f>VLOOKUP(E111&amp;" "&amp;F111,tarifas!$A$13:$D$20,4,FALSE)*H111</f>
        <v>#N/A</v>
      </c>
      <c r="K111" s="13">
        <f>IF(F111="COD1",tarifas!$D$11*(SUMIFS($H$11:$H$8770,$F$11:$F$8770,"=COD1",$B$11:$B$8770,"="&amp;B111)/COUNTIFS($F$11:$F$8770,"=COD1",$B$11:$B$8770,"="&amp;B111))/COUNTIFS($A$11:$A$8770,"="&amp;A111,$F$11:$F$8770,"=COD1"),0)</f>
        <v>0</v>
      </c>
      <c r="L111" s="13" t="e">
        <f>(VLOOKUP(F111,tarifas!$C$7:$D$10,2,FALSE)+tarifas!$D$21)*datos!H111</f>
        <v>#N/A</v>
      </c>
      <c r="M111">
        <v>0</v>
      </c>
      <c r="N111" s="13" t="e">
        <f t="shared" si="17"/>
        <v>#N/A</v>
      </c>
      <c r="O111">
        <f t="shared" si="18"/>
        <v>0</v>
      </c>
      <c r="P111" s="12">
        <f t="shared" si="19"/>
        <v>187.9231283764247</v>
      </c>
      <c r="Q111">
        <f t="shared" si="20"/>
        <v>0</v>
      </c>
      <c r="R111">
        <f>$D$2*tarifas!$D$12/24</f>
        <v>1.4541666666666666</v>
      </c>
      <c r="S111" t="e">
        <f>VLOOKUP(E111&amp;" "&amp;F111,tarifas!$A$13:$D$20,4,FALSE)*P111</f>
        <v>#N/A</v>
      </c>
      <c r="T111">
        <f>IF(F111="COD1",tarifas!$D$11*(SUMIFS($P$11:$P$8770,$F$11:$F$8770,"=COD1",$B$11:$B$8770,"="&amp;B111)/COUNTIFS($F$11:$F$8770,"=COD1",$B$11:$B$8770,"="&amp;B111))/COUNTIFS($A$11:$A$8770,"="&amp;A111,$F$11:$F$8770,"=COD1"),0)</f>
        <v>0</v>
      </c>
      <c r="U111" t="e">
        <f>(VLOOKUP(F111,tarifas!$C$7:$D$10,2,FALSE)+tarifas!$D$21)*datos!P111</f>
        <v>#N/A</v>
      </c>
      <c r="V111" t="e">
        <f t="shared" si="21"/>
        <v>#N/A</v>
      </c>
      <c r="W111">
        <f t="shared" si="22"/>
        <v>0</v>
      </c>
    </row>
    <row r="112" spans="1:23" x14ac:dyDescent="0.25">
      <c r="A112">
        <f t="shared" si="15"/>
        <v>4</v>
      </c>
      <c r="B112">
        <f t="shared" si="16"/>
        <v>1</v>
      </c>
      <c r="C112" s="1">
        <f t="shared" si="23"/>
        <v>41644.208333333088</v>
      </c>
      <c r="D112" s="7">
        <v>0</v>
      </c>
      <c r="E112" s="7"/>
      <c r="G112">
        <v>0</v>
      </c>
      <c r="H112" s="12">
        <v>188.42915177857256</v>
      </c>
      <c r="I112" s="13">
        <f>$D$2*tarifas!$D$12/24</f>
        <v>1.4541666666666666</v>
      </c>
      <c r="J112" s="13" t="e">
        <f>VLOOKUP(E112&amp;" "&amp;F112,tarifas!$A$13:$D$20,4,FALSE)*H112</f>
        <v>#N/A</v>
      </c>
      <c r="K112" s="13">
        <f>IF(F112="COD1",tarifas!$D$11*(SUMIFS($H$11:$H$8770,$F$11:$F$8770,"=COD1",$B$11:$B$8770,"="&amp;B112)/COUNTIFS($F$11:$F$8770,"=COD1",$B$11:$B$8770,"="&amp;B112))/COUNTIFS($A$11:$A$8770,"="&amp;A112,$F$11:$F$8770,"=COD1"),0)</f>
        <v>0</v>
      </c>
      <c r="L112" s="13" t="e">
        <f>(VLOOKUP(F112,tarifas!$C$7:$D$10,2,FALSE)+tarifas!$D$21)*datos!H112</f>
        <v>#N/A</v>
      </c>
      <c r="M112">
        <v>0</v>
      </c>
      <c r="N112" s="13" t="e">
        <f t="shared" si="17"/>
        <v>#N/A</v>
      </c>
      <c r="O112">
        <f t="shared" si="18"/>
        <v>0</v>
      </c>
      <c r="P112" s="12">
        <f t="shared" si="19"/>
        <v>188.42915177857256</v>
      </c>
      <c r="Q112">
        <f t="shared" si="20"/>
        <v>0</v>
      </c>
      <c r="R112">
        <f>$D$2*tarifas!$D$12/24</f>
        <v>1.4541666666666666</v>
      </c>
      <c r="S112" t="e">
        <f>VLOOKUP(E112&amp;" "&amp;F112,tarifas!$A$13:$D$20,4,FALSE)*P112</f>
        <v>#N/A</v>
      </c>
      <c r="T112">
        <f>IF(F112="COD1",tarifas!$D$11*(SUMIFS($P$11:$P$8770,$F$11:$F$8770,"=COD1",$B$11:$B$8770,"="&amp;B112)/COUNTIFS($F$11:$F$8770,"=COD1",$B$11:$B$8770,"="&amp;B112))/COUNTIFS($A$11:$A$8770,"="&amp;A112,$F$11:$F$8770,"=COD1"),0)</f>
        <v>0</v>
      </c>
      <c r="U112" t="e">
        <f>(VLOOKUP(F112,tarifas!$C$7:$D$10,2,FALSE)+tarifas!$D$21)*datos!P112</f>
        <v>#N/A</v>
      </c>
      <c r="V112" t="e">
        <f t="shared" si="21"/>
        <v>#N/A</v>
      </c>
      <c r="W112">
        <f t="shared" si="22"/>
        <v>0</v>
      </c>
    </row>
    <row r="113" spans="1:23" x14ac:dyDescent="0.25">
      <c r="A113">
        <f t="shared" si="15"/>
        <v>4</v>
      </c>
      <c r="B113">
        <f t="shared" si="16"/>
        <v>1</v>
      </c>
      <c r="C113" s="1">
        <f t="shared" si="23"/>
        <v>41644.249999999753</v>
      </c>
      <c r="D113" s="7">
        <v>0</v>
      </c>
      <c r="E113" s="7"/>
      <c r="G113">
        <v>0</v>
      </c>
      <c r="H113" s="12">
        <v>188.87200183191266</v>
      </c>
      <c r="I113" s="13">
        <f>$D$2*tarifas!$D$12/24</f>
        <v>1.4541666666666666</v>
      </c>
      <c r="J113" s="13" t="e">
        <f>VLOOKUP(E113&amp;" "&amp;F113,tarifas!$A$13:$D$20,4,FALSE)*H113</f>
        <v>#N/A</v>
      </c>
      <c r="K113" s="13">
        <f>IF(F113="COD1",tarifas!$D$11*(SUMIFS($H$11:$H$8770,$F$11:$F$8770,"=COD1",$B$11:$B$8770,"="&amp;B113)/COUNTIFS($F$11:$F$8770,"=COD1",$B$11:$B$8770,"="&amp;B113))/COUNTIFS($A$11:$A$8770,"="&amp;A113,$F$11:$F$8770,"=COD1"),0)</f>
        <v>0</v>
      </c>
      <c r="L113" s="13" t="e">
        <f>(VLOOKUP(F113,tarifas!$C$7:$D$10,2,FALSE)+tarifas!$D$21)*datos!H113</f>
        <v>#N/A</v>
      </c>
      <c r="M113">
        <v>0</v>
      </c>
      <c r="N113" s="13" t="e">
        <f t="shared" si="17"/>
        <v>#N/A</v>
      </c>
      <c r="O113">
        <f t="shared" si="18"/>
        <v>0</v>
      </c>
      <c r="P113" s="12">
        <f t="shared" si="19"/>
        <v>188.87200183191266</v>
      </c>
      <c r="Q113">
        <f t="shared" si="20"/>
        <v>0</v>
      </c>
      <c r="R113">
        <f>$D$2*tarifas!$D$12/24</f>
        <v>1.4541666666666666</v>
      </c>
      <c r="S113" t="e">
        <f>VLOOKUP(E113&amp;" "&amp;F113,tarifas!$A$13:$D$20,4,FALSE)*P113</f>
        <v>#N/A</v>
      </c>
      <c r="T113">
        <f>IF(F113="COD1",tarifas!$D$11*(SUMIFS($P$11:$P$8770,$F$11:$F$8770,"=COD1",$B$11:$B$8770,"="&amp;B113)/COUNTIFS($F$11:$F$8770,"=COD1",$B$11:$B$8770,"="&amp;B113))/COUNTIFS($A$11:$A$8770,"="&amp;A113,$F$11:$F$8770,"=COD1"),0)</f>
        <v>0</v>
      </c>
      <c r="U113" t="e">
        <f>(VLOOKUP(F113,tarifas!$C$7:$D$10,2,FALSE)+tarifas!$D$21)*datos!P113</f>
        <v>#N/A</v>
      </c>
      <c r="V113" t="e">
        <f t="shared" si="21"/>
        <v>#N/A</v>
      </c>
      <c r="W113">
        <f t="shared" si="22"/>
        <v>0</v>
      </c>
    </row>
    <row r="114" spans="1:23" x14ac:dyDescent="0.25">
      <c r="A114">
        <f t="shared" si="15"/>
        <v>4</v>
      </c>
      <c r="B114">
        <f t="shared" si="16"/>
        <v>1</v>
      </c>
      <c r="C114" s="1">
        <f t="shared" si="23"/>
        <v>41644.291666666417</v>
      </c>
      <c r="D114" s="7">
        <v>0</v>
      </c>
      <c r="E114" s="7"/>
      <c r="G114">
        <v>0</v>
      </c>
      <c r="H114" s="12">
        <v>172.71704594510106</v>
      </c>
      <c r="I114" s="13">
        <f>$D$2*tarifas!$D$12/24</f>
        <v>1.4541666666666666</v>
      </c>
      <c r="J114" s="13" t="e">
        <f>VLOOKUP(E114&amp;" "&amp;F114,tarifas!$A$13:$D$20,4,FALSE)*H114</f>
        <v>#N/A</v>
      </c>
      <c r="K114" s="13">
        <f>IF(F114="COD1",tarifas!$D$11*(SUMIFS($H$11:$H$8770,$F$11:$F$8770,"=COD1",$B$11:$B$8770,"="&amp;B114)/COUNTIFS($F$11:$F$8770,"=COD1",$B$11:$B$8770,"="&amp;B114))/COUNTIFS($A$11:$A$8770,"="&amp;A114,$F$11:$F$8770,"=COD1"),0)</f>
        <v>0</v>
      </c>
      <c r="L114" s="13" t="e">
        <f>(VLOOKUP(F114,tarifas!$C$7:$D$10,2,FALSE)+tarifas!$D$21)*datos!H114</f>
        <v>#N/A</v>
      </c>
      <c r="M114">
        <v>0</v>
      </c>
      <c r="N114" s="13" t="e">
        <f t="shared" si="17"/>
        <v>#N/A</v>
      </c>
      <c r="O114">
        <f t="shared" si="18"/>
        <v>0</v>
      </c>
      <c r="P114" s="12">
        <f t="shared" si="19"/>
        <v>172.71704594510106</v>
      </c>
      <c r="Q114">
        <f t="shared" si="20"/>
        <v>0</v>
      </c>
      <c r="R114">
        <f>$D$2*tarifas!$D$12/24</f>
        <v>1.4541666666666666</v>
      </c>
      <c r="S114" t="e">
        <f>VLOOKUP(E114&amp;" "&amp;F114,tarifas!$A$13:$D$20,4,FALSE)*P114</f>
        <v>#N/A</v>
      </c>
      <c r="T114">
        <f>IF(F114="COD1",tarifas!$D$11*(SUMIFS($P$11:$P$8770,$F$11:$F$8770,"=COD1",$B$11:$B$8770,"="&amp;B114)/COUNTIFS($F$11:$F$8770,"=COD1",$B$11:$B$8770,"="&amp;B114))/COUNTIFS($A$11:$A$8770,"="&amp;A114,$F$11:$F$8770,"=COD1"),0)</f>
        <v>0</v>
      </c>
      <c r="U114" t="e">
        <f>(VLOOKUP(F114,tarifas!$C$7:$D$10,2,FALSE)+tarifas!$D$21)*datos!P114</f>
        <v>#N/A</v>
      </c>
      <c r="V114" t="e">
        <f t="shared" si="21"/>
        <v>#N/A</v>
      </c>
      <c r="W114">
        <f t="shared" si="22"/>
        <v>0</v>
      </c>
    </row>
    <row r="115" spans="1:23" x14ac:dyDescent="0.25">
      <c r="A115">
        <f t="shared" si="15"/>
        <v>4</v>
      </c>
      <c r="B115">
        <f t="shared" si="16"/>
        <v>1</v>
      </c>
      <c r="C115" s="1">
        <f t="shared" si="23"/>
        <v>41644.333333333081</v>
      </c>
      <c r="D115" s="7">
        <v>95.303030303030312</v>
      </c>
      <c r="E115" s="7"/>
      <c r="G115">
        <v>0</v>
      </c>
      <c r="H115" s="12">
        <v>172.06501081780607</v>
      </c>
      <c r="I115" s="13">
        <f>$D$2*tarifas!$D$12/24</f>
        <v>1.4541666666666666</v>
      </c>
      <c r="J115" s="13" t="e">
        <f>VLOOKUP(E115&amp;" "&amp;F115,tarifas!$A$13:$D$20,4,FALSE)*H115</f>
        <v>#N/A</v>
      </c>
      <c r="K115" s="13">
        <f>IF(F115="COD1",tarifas!$D$11*(SUMIFS($H$11:$H$8770,$F$11:$F$8770,"=COD1",$B$11:$B$8770,"="&amp;B115)/COUNTIFS($F$11:$F$8770,"=COD1",$B$11:$B$8770,"="&amp;B115))/COUNTIFS($A$11:$A$8770,"="&amp;A115,$F$11:$F$8770,"=COD1"),0)</f>
        <v>0</v>
      </c>
      <c r="L115" s="13" t="e">
        <f>(VLOOKUP(F115,tarifas!$C$7:$D$10,2,FALSE)+tarifas!$D$21)*datos!H115</f>
        <v>#N/A</v>
      </c>
      <c r="M115">
        <v>1.9412799999999999</v>
      </c>
      <c r="N115" s="13" t="e">
        <f t="shared" si="17"/>
        <v>#N/A</v>
      </c>
      <c r="O115">
        <f t="shared" si="18"/>
        <v>1.9412799999999999</v>
      </c>
      <c r="P115" s="12">
        <f t="shared" si="19"/>
        <v>170.12373081780606</v>
      </c>
      <c r="Q115">
        <f t="shared" si="20"/>
        <v>0</v>
      </c>
      <c r="R115">
        <f>$D$2*tarifas!$D$12/24</f>
        <v>1.4541666666666666</v>
      </c>
      <c r="S115" t="e">
        <f>VLOOKUP(E115&amp;" "&amp;F115,tarifas!$A$13:$D$20,4,FALSE)*P115</f>
        <v>#N/A</v>
      </c>
      <c r="T115">
        <f>IF(F115="COD1",tarifas!$D$11*(SUMIFS($P$11:$P$8770,$F$11:$F$8770,"=COD1",$B$11:$B$8770,"="&amp;B115)/COUNTIFS($F$11:$F$8770,"=COD1",$B$11:$B$8770,"="&amp;B115))/COUNTIFS($A$11:$A$8770,"="&amp;A115,$F$11:$F$8770,"=COD1"),0)</f>
        <v>0</v>
      </c>
      <c r="U115" t="e">
        <f>(VLOOKUP(F115,tarifas!$C$7:$D$10,2,FALSE)+tarifas!$D$21)*datos!P115</f>
        <v>#N/A</v>
      </c>
      <c r="V115" t="e">
        <f t="shared" si="21"/>
        <v>#N/A</v>
      </c>
      <c r="W115">
        <f t="shared" si="22"/>
        <v>0</v>
      </c>
    </row>
    <row r="116" spans="1:23" x14ac:dyDescent="0.25">
      <c r="A116">
        <f t="shared" si="15"/>
        <v>4</v>
      </c>
      <c r="B116">
        <f t="shared" si="16"/>
        <v>1</v>
      </c>
      <c r="C116" s="1">
        <f t="shared" si="23"/>
        <v>41644.374999999745</v>
      </c>
      <c r="D116" s="7">
        <v>383.78787878787881</v>
      </c>
      <c r="E116" s="7"/>
      <c r="G116">
        <v>0</v>
      </c>
      <c r="H116" s="12">
        <v>172.33848350240277</v>
      </c>
      <c r="I116" s="13">
        <f>$D$2*tarifas!$D$12/24</f>
        <v>1.4541666666666666</v>
      </c>
      <c r="J116" s="13" t="e">
        <f>VLOOKUP(E116&amp;" "&amp;F116,tarifas!$A$13:$D$20,4,FALSE)*H116</f>
        <v>#N/A</v>
      </c>
      <c r="K116" s="13">
        <f>IF(F116="COD1",tarifas!$D$11*(SUMIFS($H$11:$H$8770,$F$11:$F$8770,"=COD1",$B$11:$B$8770,"="&amp;B116)/COUNTIFS($F$11:$F$8770,"=COD1",$B$11:$B$8770,"="&amp;B116))/COUNTIFS($A$11:$A$8770,"="&amp;A116,$F$11:$F$8770,"=COD1"),0)</f>
        <v>0</v>
      </c>
      <c r="L116" s="13" t="e">
        <f>(VLOOKUP(F116,tarifas!$C$7:$D$10,2,FALSE)+tarifas!$D$21)*datos!H116</f>
        <v>#N/A</v>
      </c>
      <c r="M116">
        <v>0.93659000000000003</v>
      </c>
      <c r="N116" s="13" t="e">
        <f t="shared" si="17"/>
        <v>#N/A</v>
      </c>
      <c r="O116">
        <f t="shared" si="18"/>
        <v>0.93659000000000003</v>
      </c>
      <c r="P116" s="12">
        <f t="shared" si="19"/>
        <v>171.40189350240277</v>
      </c>
      <c r="Q116">
        <f t="shared" si="20"/>
        <v>0</v>
      </c>
      <c r="R116">
        <f>$D$2*tarifas!$D$12/24</f>
        <v>1.4541666666666666</v>
      </c>
      <c r="S116" t="e">
        <f>VLOOKUP(E116&amp;" "&amp;F116,tarifas!$A$13:$D$20,4,FALSE)*P116</f>
        <v>#N/A</v>
      </c>
      <c r="T116">
        <f>IF(F116="COD1",tarifas!$D$11*(SUMIFS($P$11:$P$8770,$F$11:$F$8770,"=COD1",$B$11:$B$8770,"="&amp;B116)/COUNTIFS($F$11:$F$8770,"=COD1",$B$11:$B$8770,"="&amp;B116))/COUNTIFS($A$11:$A$8770,"="&amp;A116,$F$11:$F$8770,"=COD1"),0)</f>
        <v>0</v>
      </c>
      <c r="U116" t="e">
        <f>(VLOOKUP(F116,tarifas!$C$7:$D$10,2,FALSE)+tarifas!$D$21)*datos!P116</f>
        <v>#N/A</v>
      </c>
      <c r="V116" t="e">
        <f t="shared" si="21"/>
        <v>#N/A</v>
      </c>
      <c r="W116">
        <f t="shared" si="22"/>
        <v>0</v>
      </c>
    </row>
    <row r="117" spans="1:23" x14ac:dyDescent="0.25">
      <c r="A117">
        <f t="shared" si="15"/>
        <v>4</v>
      </c>
      <c r="B117">
        <f t="shared" si="16"/>
        <v>1</v>
      </c>
      <c r="C117" s="1">
        <f t="shared" si="23"/>
        <v>41644.41666666641</v>
      </c>
      <c r="D117" s="7">
        <v>489.39393939393943</v>
      </c>
      <c r="E117" s="7"/>
      <c r="G117">
        <v>1</v>
      </c>
      <c r="H117" s="12">
        <v>172.8936371308306</v>
      </c>
      <c r="I117" s="13">
        <f>$D$2*tarifas!$D$12/24</f>
        <v>1.4541666666666666</v>
      </c>
      <c r="J117" s="13" t="e">
        <f>VLOOKUP(E117&amp;" "&amp;F117,tarifas!$A$13:$D$20,4,FALSE)*H117</f>
        <v>#N/A</v>
      </c>
      <c r="K117" s="13">
        <f>IF(F117="COD1",tarifas!$D$11*(SUMIFS($H$11:$H$8770,$F$11:$F$8770,"=COD1",$B$11:$B$8770,"="&amp;B117)/COUNTIFS($F$11:$F$8770,"=COD1",$B$11:$B$8770,"="&amp;B117))/COUNTIFS($A$11:$A$8770,"="&amp;A117,$F$11:$F$8770,"=COD1"),0)</f>
        <v>0</v>
      </c>
      <c r="L117" s="13" t="e">
        <f>(VLOOKUP(F117,tarifas!$C$7:$D$10,2,FALSE)+tarifas!$D$21)*datos!H117</f>
        <v>#N/A</v>
      </c>
      <c r="M117">
        <v>46.100269999999995</v>
      </c>
      <c r="N117" s="13" t="e">
        <f t="shared" si="17"/>
        <v>#N/A</v>
      </c>
      <c r="O117">
        <f t="shared" si="18"/>
        <v>46.100269999999995</v>
      </c>
      <c r="P117" s="12">
        <f t="shared" si="19"/>
        <v>126.7933671308306</v>
      </c>
      <c r="Q117">
        <f t="shared" si="20"/>
        <v>0</v>
      </c>
      <c r="R117">
        <f>$D$2*tarifas!$D$12/24</f>
        <v>1.4541666666666666</v>
      </c>
      <c r="S117" t="e">
        <f>VLOOKUP(E117&amp;" "&amp;F117,tarifas!$A$13:$D$20,4,FALSE)*P117</f>
        <v>#N/A</v>
      </c>
      <c r="T117">
        <f>IF(F117="COD1",tarifas!$D$11*(SUMIFS($P$11:$P$8770,$F$11:$F$8770,"=COD1",$B$11:$B$8770,"="&amp;B117)/COUNTIFS($F$11:$F$8770,"=COD1",$B$11:$B$8770,"="&amp;B117))/COUNTIFS($A$11:$A$8770,"="&amp;A117,$F$11:$F$8770,"=COD1"),0)</f>
        <v>0</v>
      </c>
      <c r="U117" t="e">
        <f>(VLOOKUP(F117,tarifas!$C$7:$D$10,2,FALSE)+tarifas!$D$21)*datos!P117</f>
        <v>#N/A</v>
      </c>
      <c r="V117" t="e">
        <f t="shared" si="21"/>
        <v>#N/A</v>
      </c>
      <c r="W117">
        <f t="shared" si="22"/>
        <v>0</v>
      </c>
    </row>
    <row r="118" spans="1:23" x14ac:dyDescent="0.25">
      <c r="A118">
        <f t="shared" si="15"/>
        <v>4</v>
      </c>
      <c r="B118">
        <f t="shared" si="16"/>
        <v>1</v>
      </c>
      <c r="C118" s="1">
        <f t="shared" si="23"/>
        <v>41644.458333333074</v>
      </c>
      <c r="D118" s="7">
        <v>558.93939393939399</v>
      </c>
      <c r="E118" s="7"/>
      <c r="G118">
        <v>3</v>
      </c>
      <c r="H118" s="12">
        <v>171.97369945583449</v>
      </c>
      <c r="I118" s="13">
        <f>$D$2*tarifas!$D$12/24</f>
        <v>1.4541666666666666</v>
      </c>
      <c r="J118" s="13" t="e">
        <f>VLOOKUP(E118&amp;" "&amp;F118,tarifas!$A$13:$D$20,4,FALSE)*H118</f>
        <v>#N/A</v>
      </c>
      <c r="K118" s="13">
        <f>IF(F118="COD1",tarifas!$D$11*(SUMIFS($H$11:$H$8770,$F$11:$F$8770,"=COD1",$B$11:$B$8770,"="&amp;B118)/COUNTIFS($F$11:$F$8770,"=COD1",$B$11:$B$8770,"="&amp;B118))/COUNTIFS($A$11:$A$8770,"="&amp;A118,$F$11:$F$8770,"=COD1"),0)</f>
        <v>0</v>
      </c>
      <c r="L118" s="13" t="e">
        <f>(VLOOKUP(F118,tarifas!$C$7:$D$10,2,FALSE)+tarifas!$D$21)*datos!H118</f>
        <v>#N/A</v>
      </c>
      <c r="M118">
        <v>30.351029999999998</v>
      </c>
      <c r="N118" s="13" t="e">
        <f t="shared" si="17"/>
        <v>#N/A</v>
      </c>
      <c r="O118">
        <f t="shared" si="18"/>
        <v>30.351029999999998</v>
      </c>
      <c r="P118" s="12">
        <f t="shared" si="19"/>
        <v>141.62266945583448</v>
      </c>
      <c r="Q118">
        <f t="shared" si="20"/>
        <v>0</v>
      </c>
      <c r="R118">
        <f>$D$2*tarifas!$D$12/24</f>
        <v>1.4541666666666666</v>
      </c>
      <c r="S118" t="e">
        <f>VLOOKUP(E118&amp;" "&amp;F118,tarifas!$A$13:$D$20,4,FALSE)*P118</f>
        <v>#N/A</v>
      </c>
      <c r="T118">
        <f>IF(F118="COD1",tarifas!$D$11*(SUMIFS($P$11:$P$8770,$F$11:$F$8770,"=COD1",$B$11:$B$8770,"="&amp;B118)/COUNTIFS($F$11:$F$8770,"=COD1",$B$11:$B$8770,"="&amp;B118))/COUNTIFS($A$11:$A$8770,"="&amp;A118,$F$11:$F$8770,"=COD1"),0)</f>
        <v>0</v>
      </c>
      <c r="U118" t="e">
        <f>(VLOOKUP(F118,tarifas!$C$7:$D$10,2,FALSE)+tarifas!$D$21)*datos!P118</f>
        <v>#N/A</v>
      </c>
      <c r="V118" t="e">
        <f t="shared" si="21"/>
        <v>#N/A</v>
      </c>
      <c r="W118">
        <f t="shared" si="22"/>
        <v>0</v>
      </c>
    </row>
    <row r="119" spans="1:23" x14ac:dyDescent="0.25">
      <c r="A119">
        <f t="shared" si="15"/>
        <v>4</v>
      </c>
      <c r="B119">
        <f t="shared" si="16"/>
        <v>1</v>
      </c>
      <c r="C119" s="1">
        <f t="shared" si="23"/>
        <v>41644.499999999738</v>
      </c>
      <c r="D119" s="7">
        <v>564.09090909090912</v>
      </c>
      <c r="E119" s="7"/>
      <c r="G119">
        <v>5</v>
      </c>
      <c r="H119" s="12">
        <v>173.66716745186613</v>
      </c>
      <c r="I119" s="13">
        <f>$D$2*tarifas!$D$12/24</f>
        <v>1.4541666666666666</v>
      </c>
      <c r="J119" s="13" t="e">
        <f>VLOOKUP(E119&amp;" "&amp;F119,tarifas!$A$13:$D$20,4,FALSE)*H119</f>
        <v>#N/A</v>
      </c>
      <c r="K119" s="13">
        <f>IF(F119="COD1",tarifas!$D$11*(SUMIFS($H$11:$H$8770,$F$11:$F$8770,"=COD1",$B$11:$B$8770,"="&amp;B119)/COUNTIFS($F$11:$F$8770,"=COD1",$B$11:$B$8770,"="&amp;B119))/COUNTIFS($A$11:$A$8770,"="&amp;A119,$F$11:$F$8770,"=COD1"),0)</f>
        <v>0</v>
      </c>
      <c r="L119" s="13" t="e">
        <f>(VLOOKUP(F119,tarifas!$C$7:$D$10,2,FALSE)+tarifas!$D$21)*datos!H119</f>
        <v>#N/A</v>
      </c>
      <c r="M119">
        <v>34.111830000000005</v>
      </c>
      <c r="N119" s="13" t="e">
        <f t="shared" si="17"/>
        <v>#N/A</v>
      </c>
      <c r="O119">
        <f t="shared" si="18"/>
        <v>34.111830000000005</v>
      </c>
      <c r="P119" s="12">
        <f t="shared" si="19"/>
        <v>139.55533745186614</v>
      </c>
      <c r="Q119">
        <f t="shared" si="20"/>
        <v>0</v>
      </c>
      <c r="R119">
        <f>$D$2*tarifas!$D$12/24</f>
        <v>1.4541666666666666</v>
      </c>
      <c r="S119" t="e">
        <f>VLOOKUP(E119&amp;" "&amp;F119,tarifas!$A$13:$D$20,4,FALSE)*P119</f>
        <v>#N/A</v>
      </c>
      <c r="T119">
        <f>IF(F119="COD1",tarifas!$D$11*(SUMIFS($P$11:$P$8770,$F$11:$F$8770,"=COD1",$B$11:$B$8770,"="&amp;B119)/COUNTIFS($F$11:$F$8770,"=COD1",$B$11:$B$8770,"="&amp;B119))/COUNTIFS($A$11:$A$8770,"="&amp;A119,$F$11:$F$8770,"=COD1"),0)</f>
        <v>0</v>
      </c>
      <c r="U119" t="e">
        <f>(VLOOKUP(F119,tarifas!$C$7:$D$10,2,FALSE)+tarifas!$D$21)*datos!P119</f>
        <v>#N/A</v>
      </c>
      <c r="V119" t="e">
        <f t="shared" si="21"/>
        <v>#N/A</v>
      </c>
      <c r="W119">
        <f t="shared" si="22"/>
        <v>0</v>
      </c>
    </row>
    <row r="120" spans="1:23" x14ac:dyDescent="0.25">
      <c r="A120">
        <f t="shared" si="15"/>
        <v>4</v>
      </c>
      <c r="B120">
        <f t="shared" si="16"/>
        <v>1</v>
      </c>
      <c r="C120" s="1">
        <f t="shared" si="23"/>
        <v>41644.541666666402</v>
      </c>
      <c r="D120" s="7">
        <v>510</v>
      </c>
      <c r="E120" s="7"/>
      <c r="G120">
        <v>3.2</v>
      </c>
      <c r="H120" s="12">
        <v>173.28682993037333</v>
      </c>
      <c r="I120" s="13">
        <f>$D$2*tarifas!$D$12/24</f>
        <v>1.4541666666666666</v>
      </c>
      <c r="J120" s="13" t="e">
        <f>VLOOKUP(E120&amp;" "&amp;F120,tarifas!$A$13:$D$20,4,FALSE)*H120</f>
        <v>#N/A</v>
      </c>
      <c r="K120" s="13">
        <f>IF(F120="COD1",tarifas!$D$11*(SUMIFS($H$11:$H$8770,$F$11:$F$8770,"=COD1",$B$11:$B$8770,"="&amp;B120)/COUNTIFS($F$11:$F$8770,"=COD1",$B$11:$B$8770,"="&amp;B120))/COUNTIFS($A$11:$A$8770,"="&amp;A120,$F$11:$F$8770,"=COD1"),0)</f>
        <v>0</v>
      </c>
      <c r="L120" s="13" t="e">
        <f>(VLOOKUP(F120,tarifas!$C$7:$D$10,2,FALSE)+tarifas!$D$21)*datos!H120</f>
        <v>#N/A</v>
      </c>
      <c r="M120">
        <v>42.014669999999995</v>
      </c>
      <c r="N120" s="13" t="e">
        <f t="shared" si="17"/>
        <v>#N/A</v>
      </c>
      <c r="O120">
        <f t="shared" si="18"/>
        <v>42.014669999999995</v>
      </c>
      <c r="P120" s="12">
        <f t="shared" si="19"/>
        <v>131.27215993037333</v>
      </c>
      <c r="Q120">
        <f t="shared" si="20"/>
        <v>0</v>
      </c>
      <c r="R120">
        <f>$D$2*tarifas!$D$12/24</f>
        <v>1.4541666666666666</v>
      </c>
      <c r="S120" t="e">
        <f>VLOOKUP(E120&amp;" "&amp;F120,tarifas!$A$13:$D$20,4,FALSE)*P120</f>
        <v>#N/A</v>
      </c>
      <c r="T120">
        <f>IF(F120="COD1",tarifas!$D$11*(SUMIFS($P$11:$P$8770,$F$11:$F$8770,"=COD1",$B$11:$B$8770,"="&amp;B120)/COUNTIFS($F$11:$F$8770,"=COD1",$B$11:$B$8770,"="&amp;B120))/COUNTIFS($A$11:$A$8770,"="&amp;A120,$F$11:$F$8770,"=COD1"),0)</f>
        <v>0</v>
      </c>
      <c r="U120" t="e">
        <f>(VLOOKUP(F120,tarifas!$C$7:$D$10,2,FALSE)+tarifas!$D$21)*datos!P120</f>
        <v>#N/A</v>
      </c>
      <c r="V120" t="e">
        <f t="shared" si="21"/>
        <v>#N/A</v>
      </c>
      <c r="W120">
        <f t="shared" si="22"/>
        <v>0</v>
      </c>
    </row>
    <row r="121" spans="1:23" x14ac:dyDescent="0.25">
      <c r="A121">
        <f t="shared" si="15"/>
        <v>4</v>
      </c>
      <c r="B121">
        <f t="shared" si="16"/>
        <v>1</v>
      </c>
      <c r="C121" s="1">
        <f t="shared" si="23"/>
        <v>41644.583333333067</v>
      </c>
      <c r="D121" s="7">
        <v>399.24242424242425</v>
      </c>
      <c r="E121" s="7"/>
      <c r="G121">
        <v>3</v>
      </c>
      <c r="H121" s="12">
        <v>173.95309125081204</v>
      </c>
      <c r="I121" s="13">
        <f>$D$2*tarifas!$D$12/24</f>
        <v>1.4541666666666666</v>
      </c>
      <c r="J121" s="13" t="e">
        <f>VLOOKUP(E121&amp;" "&amp;F121,tarifas!$A$13:$D$20,4,FALSE)*H121</f>
        <v>#N/A</v>
      </c>
      <c r="K121" s="13">
        <f>IF(F121="COD1",tarifas!$D$11*(SUMIFS($H$11:$H$8770,$F$11:$F$8770,"=COD1",$B$11:$B$8770,"="&amp;B121)/COUNTIFS($F$11:$F$8770,"=COD1",$B$11:$B$8770,"="&amp;B121))/COUNTIFS($A$11:$A$8770,"="&amp;A121,$F$11:$F$8770,"=COD1"),0)</f>
        <v>0</v>
      </c>
      <c r="L121" s="13" t="e">
        <f>(VLOOKUP(F121,tarifas!$C$7:$D$10,2,FALSE)+tarifas!$D$21)*datos!H121</f>
        <v>#N/A</v>
      </c>
      <c r="M121">
        <v>11.533899999999999</v>
      </c>
      <c r="N121" s="13" t="e">
        <f t="shared" si="17"/>
        <v>#N/A</v>
      </c>
      <c r="O121">
        <f t="shared" si="18"/>
        <v>11.533899999999999</v>
      </c>
      <c r="P121" s="12">
        <f t="shared" si="19"/>
        <v>162.41919125081205</v>
      </c>
      <c r="Q121">
        <f t="shared" si="20"/>
        <v>0</v>
      </c>
      <c r="R121">
        <f>$D$2*tarifas!$D$12/24</f>
        <v>1.4541666666666666</v>
      </c>
      <c r="S121" t="e">
        <f>VLOOKUP(E121&amp;" "&amp;F121,tarifas!$A$13:$D$20,4,FALSE)*P121</f>
        <v>#N/A</v>
      </c>
      <c r="T121">
        <f>IF(F121="COD1",tarifas!$D$11*(SUMIFS($P$11:$P$8770,$F$11:$F$8770,"=COD1",$B$11:$B$8770,"="&amp;B121)/COUNTIFS($F$11:$F$8770,"=COD1",$B$11:$B$8770,"="&amp;B121))/COUNTIFS($A$11:$A$8770,"="&amp;A121,$F$11:$F$8770,"=COD1"),0)</f>
        <v>0</v>
      </c>
      <c r="U121" t="e">
        <f>(VLOOKUP(F121,tarifas!$C$7:$D$10,2,FALSE)+tarifas!$D$21)*datos!P121</f>
        <v>#N/A</v>
      </c>
      <c r="V121" t="e">
        <f t="shared" si="21"/>
        <v>#N/A</v>
      </c>
      <c r="W121">
        <f t="shared" si="22"/>
        <v>0</v>
      </c>
    </row>
    <row r="122" spans="1:23" x14ac:dyDescent="0.25">
      <c r="A122">
        <f t="shared" si="15"/>
        <v>4</v>
      </c>
      <c r="B122">
        <f t="shared" si="16"/>
        <v>1</v>
      </c>
      <c r="C122" s="1">
        <f t="shared" si="23"/>
        <v>41644.624999999731</v>
      </c>
      <c r="D122" s="7">
        <v>216.36363636363637</v>
      </c>
      <c r="E122" s="7"/>
      <c r="G122">
        <v>1</v>
      </c>
      <c r="H122" s="12">
        <v>176.15916107686388</v>
      </c>
      <c r="I122" s="13">
        <f>$D$2*tarifas!$D$12/24</f>
        <v>1.4541666666666666</v>
      </c>
      <c r="J122" s="13" t="e">
        <f>VLOOKUP(E122&amp;" "&amp;F122,tarifas!$A$13:$D$20,4,FALSE)*H122</f>
        <v>#N/A</v>
      </c>
      <c r="K122" s="13">
        <f>IF(F122="COD1",tarifas!$D$11*(SUMIFS($H$11:$H$8770,$F$11:$F$8770,"=COD1",$B$11:$B$8770,"="&amp;B122)/COUNTIFS($F$11:$F$8770,"=COD1",$B$11:$B$8770,"="&amp;B122))/COUNTIFS($A$11:$A$8770,"="&amp;A122,$F$11:$F$8770,"=COD1"),0)</f>
        <v>0</v>
      </c>
      <c r="L122" s="13" t="e">
        <f>(VLOOKUP(F122,tarifas!$C$7:$D$10,2,FALSE)+tarifas!$D$21)*datos!H122</f>
        <v>#N/A</v>
      </c>
      <c r="M122">
        <v>6.2759999999999996E-2</v>
      </c>
      <c r="N122" s="13" t="e">
        <f t="shared" si="17"/>
        <v>#N/A</v>
      </c>
      <c r="O122">
        <f t="shared" si="18"/>
        <v>6.2759999999999996E-2</v>
      </c>
      <c r="P122" s="12">
        <f t="shared" si="19"/>
        <v>176.09640107686388</v>
      </c>
      <c r="Q122">
        <f t="shared" si="20"/>
        <v>0</v>
      </c>
      <c r="R122">
        <f>$D$2*tarifas!$D$12/24</f>
        <v>1.4541666666666666</v>
      </c>
      <c r="S122" t="e">
        <f>VLOOKUP(E122&amp;" "&amp;F122,tarifas!$A$13:$D$20,4,FALSE)*P122</f>
        <v>#N/A</v>
      </c>
      <c r="T122">
        <f>IF(F122="COD1",tarifas!$D$11*(SUMIFS($P$11:$P$8770,$F$11:$F$8770,"=COD1",$B$11:$B$8770,"="&amp;B122)/COUNTIFS($F$11:$F$8770,"=COD1",$B$11:$B$8770,"="&amp;B122))/COUNTIFS($A$11:$A$8770,"="&amp;A122,$F$11:$F$8770,"=COD1"),0)</f>
        <v>0</v>
      </c>
      <c r="U122" t="e">
        <f>(VLOOKUP(F122,tarifas!$C$7:$D$10,2,FALSE)+tarifas!$D$21)*datos!P122</f>
        <v>#N/A</v>
      </c>
      <c r="V122" t="e">
        <f t="shared" si="21"/>
        <v>#N/A</v>
      </c>
      <c r="W122">
        <f t="shared" si="22"/>
        <v>0</v>
      </c>
    </row>
    <row r="123" spans="1:23" x14ac:dyDescent="0.25">
      <c r="A123">
        <f t="shared" si="15"/>
        <v>4</v>
      </c>
      <c r="B123">
        <f t="shared" si="16"/>
        <v>1</v>
      </c>
      <c r="C123" s="1">
        <f t="shared" si="23"/>
        <v>41644.666666666395</v>
      </c>
      <c r="D123" s="7">
        <v>7.7272727272727266</v>
      </c>
      <c r="E123" s="7"/>
      <c r="G123">
        <v>0.1</v>
      </c>
      <c r="H123" s="12">
        <v>181.17992677623994</v>
      </c>
      <c r="I123" s="13">
        <f>$D$2*tarifas!$D$12/24</f>
        <v>1.4541666666666666</v>
      </c>
      <c r="J123" s="13" t="e">
        <f>VLOOKUP(E123&amp;" "&amp;F123,tarifas!$A$13:$D$20,4,FALSE)*H123</f>
        <v>#N/A</v>
      </c>
      <c r="K123" s="13">
        <f>IF(F123="COD1",tarifas!$D$11*(SUMIFS($H$11:$H$8770,$F$11:$F$8770,"=COD1",$B$11:$B$8770,"="&amp;B123)/COUNTIFS($F$11:$F$8770,"=COD1",$B$11:$B$8770,"="&amp;B123))/COUNTIFS($A$11:$A$8770,"="&amp;A123,$F$11:$F$8770,"=COD1"),0)</f>
        <v>0</v>
      </c>
      <c r="L123" s="13" t="e">
        <f>(VLOOKUP(F123,tarifas!$C$7:$D$10,2,FALSE)+tarifas!$D$21)*datos!H123</f>
        <v>#N/A</v>
      </c>
      <c r="M123">
        <v>0</v>
      </c>
      <c r="N123" s="13" t="e">
        <f t="shared" si="17"/>
        <v>#N/A</v>
      </c>
      <c r="O123">
        <f t="shared" si="18"/>
        <v>0</v>
      </c>
      <c r="P123" s="12">
        <f t="shared" si="19"/>
        <v>181.17992677623994</v>
      </c>
      <c r="Q123">
        <f t="shared" si="20"/>
        <v>0</v>
      </c>
      <c r="R123">
        <f>$D$2*tarifas!$D$12/24</f>
        <v>1.4541666666666666</v>
      </c>
      <c r="S123" t="e">
        <f>VLOOKUP(E123&amp;" "&amp;F123,tarifas!$A$13:$D$20,4,FALSE)*P123</f>
        <v>#N/A</v>
      </c>
      <c r="T123">
        <f>IF(F123="COD1",tarifas!$D$11*(SUMIFS($P$11:$P$8770,$F$11:$F$8770,"=COD1",$B$11:$B$8770,"="&amp;B123)/COUNTIFS($F$11:$F$8770,"=COD1",$B$11:$B$8770,"="&amp;B123))/COUNTIFS($A$11:$A$8770,"="&amp;A123,$F$11:$F$8770,"=COD1"),0)</f>
        <v>0</v>
      </c>
      <c r="U123" t="e">
        <f>(VLOOKUP(F123,tarifas!$C$7:$D$10,2,FALSE)+tarifas!$D$21)*datos!P123</f>
        <v>#N/A</v>
      </c>
      <c r="V123" t="e">
        <f t="shared" si="21"/>
        <v>#N/A</v>
      </c>
      <c r="W123">
        <f t="shared" si="22"/>
        <v>0</v>
      </c>
    </row>
    <row r="124" spans="1:23" x14ac:dyDescent="0.25">
      <c r="A124">
        <f t="shared" si="15"/>
        <v>4</v>
      </c>
      <c r="B124">
        <f t="shared" si="16"/>
        <v>1</v>
      </c>
      <c r="C124" s="1">
        <f t="shared" si="23"/>
        <v>41644.708333333059</v>
      </c>
      <c r="D124" s="7">
        <v>0</v>
      </c>
      <c r="E124" s="7"/>
      <c r="G124">
        <v>1.5</v>
      </c>
      <c r="H124" s="12">
        <v>189.61279883850108</v>
      </c>
      <c r="I124" s="13">
        <f>$D$2*tarifas!$D$12/24</f>
        <v>1.4541666666666666</v>
      </c>
      <c r="J124" s="13" t="e">
        <f>VLOOKUP(E124&amp;" "&amp;F124,tarifas!$A$13:$D$20,4,FALSE)*H124</f>
        <v>#N/A</v>
      </c>
      <c r="K124" s="13">
        <f>IF(F124="COD1",tarifas!$D$11*(SUMIFS($H$11:$H$8770,$F$11:$F$8770,"=COD1",$B$11:$B$8770,"="&amp;B124)/COUNTIFS($F$11:$F$8770,"=COD1",$B$11:$B$8770,"="&amp;B124))/COUNTIFS($A$11:$A$8770,"="&amp;A124,$F$11:$F$8770,"=COD1"),0)</f>
        <v>0</v>
      </c>
      <c r="L124" s="13" t="e">
        <f>(VLOOKUP(F124,tarifas!$C$7:$D$10,2,FALSE)+tarifas!$D$21)*datos!H124</f>
        <v>#N/A</v>
      </c>
      <c r="M124">
        <v>0</v>
      </c>
      <c r="N124" s="13" t="e">
        <f t="shared" si="17"/>
        <v>#N/A</v>
      </c>
      <c r="O124">
        <f t="shared" si="18"/>
        <v>0</v>
      </c>
      <c r="P124" s="12">
        <f t="shared" si="19"/>
        <v>189.61279883850108</v>
      </c>
      <c r="Q124">
        <f t="shared" si="20"/>
        <v>0</v>
      </c>
      <c r="R124">
        <f>$D$2*tarifas!$D$12/24</f>
        <v>1.4541666666666666</v>
      </c>
      <c r="S124" t="e">
        <f>VLOOKUP(E124&amp;" "&amp;F124,tarifas!$A$13:$D$20,4,FALSE)*P124</f>
        <v>#N/A</v>
      </c>
      <c r="T124">
        <f>IF(F124="COD1",tarifas!$D$11*(SUMIFS($P$11:$P$8770,$F$11:$F$8770,"=COD1",$B$11:$B$8770,"="&amp;B124)/COUNTIFS($F$11:$F$8770,"=COD1",$B$11:$B$8770,"="&amp;B124))/COUNTIFS($A$11:$A$8770,"="&amp;A124,$F$11:$F$8770,"=COD1"),0)</f>
        <v>0</v>
      </c>
      <c r="U124" t="e">
        <f>(VLOOKUP(F124,tarifas!$C$7:$D$10,2,FALSE)+tarifas!$D$21)*datos!P124</f>
        <v>#N/A</v>
      </c>
      <c r="V124" t="e">
        <f t="shared" si="21"/>
        <v>#N/A</v>
      </c>
      <c r="W124">
        <f t="shared" si="22"/>
        <v>0</v>
      </c>
    </row>
    <row r="125" spans="1:23" x14ac:dyDescent="0.25">
      <c r="A125">
        <f t="shared" si="15"/>
        <v>4</v>
      </c>
      <c r="B125">
        <f t="shared" si="16"/>
        <v>1</v>
      </c>
      <c r="C125" s="1">
        <f t="shared" si="23"/>
        <v>41644.749999999724</v>
      </c>
      <c r="D125" s="7">
        <v>0</v>
      </c>
      <c r="E125" s="7"/>
      <c r="G125">
        <v>7.2</v>
      </c>
      <c r="H125" s="12">
        <v>190.66514126415183</v>
      </c>
      <c r="I125" s="13">
        <f>$D$2*tarifas!$D$12/24</f>
        <v>1.4541666666666666</v>
      </c>
      <c r="J125" s="13" t="e">
        <f>VLOOKUP(E125&amp;" "&amp;F125,tarifas!$A$13:$D$20,4,FALSE)*H125</f>
        <v>#N/A</v>
      </c>
      <c r="K125" s="13">
        <f>IF(F125="COD1",tarifas!$D$11*(SUMIFS($H$11:$H$8770,$F$11:$F$8770,"=COD1",$B$11:$B$8770,"="&amp;B125)/COUNTIFS($F$11:$F$8770,"=COD1",$B$11:$B$8770,"="&amp;B125))/COUNTIFS($A$11:$A$8770,"="&amp;A125,$F$11:$F$8770,"=COD1"),0)</f>
        <v>0</v>
      </c>
      <c r="L125" s="13" t="e">
        <f>(VLOOKUP(F125,tarifas!$C$7:$D$10,2,FALSE)+tarifas!$D$21)*datos!H125</f>
        <v>#N/A</v>
      </c>
      <c r="M125">
        <v>0</v>
      </c>
      <c r="N125" s="13" t="e">
        <f t="shared" si="17"/>
        <v>#N/A</v>
      </c>
      <c r="O125">
        <f t="shared" si="18"/>
        <v>0</v>
      </c>
      <c r="P125" s="12">
        <f t="shared" si="19"/>
        <v>190.66514126415183</v>
      </c>
      <c r="Q125">
        <f t="shared" si="20"/>
        <v>0</v>
      </c>
      <c r="R125">
        <f>$D$2*tarifas!$D$12/24</f>
        <v>1.4541666666666666</v>
      </c>
      <c r="S125" t="e">
        <f>VLOOKUP(E125&amp;" "&amp;F125,tarifas!$A$13:$D$20,4,FALSE)*P125</f>
        <v>#N/A</v>
      </c>
      <c r="T125">
        <f>IF(F125="COD1",tarifas!$D$11*(SUMIFS($P$11:$P$8770,$F$11:$F$8770,"=COD1",$B$11:$B$8770,"="&amp;B125)/COUNTIFS($F$11:$F$8770,"=COD1",$B$11:$B$8770,"="&amp;B125))/COUNTIFS($A$11:$A$8770,"="&amp;A125,$F$11:$F$8770,"=COD1"),0)</f>
        <v>0</v>
      </c>
      <c r="U125" t="e">
        <f>(VLOOKUP(F125,tarifas!$C$7:$D$10,2,FALSE)+tarifas!$D$21)*datos!P125</f>
        <v>#N/A</v>
      </c>
      <c r="V125" t="e">
        <f t="shared" si="21"/>
        <v>#N/A</v>
      </c>
      <c r="W125">
        <f t="shared" si="22"/>
        <v>0</v>
      </c>
    </row>
    <row r="126" spans="1:23" x14ac:dyDescent="0.25">
      <c r="A126">
        <f t="shared" si="15"/>
        <v>4</v>
      </c>
      <c r="B126">
        <f t="shared" si="16"/>
        <v>1</v>
      </c>
      <c r="C126" s="1">
        <f t="shared" si="23"/>
        <v>41644.791666666388</v>
      </c>
      <c r="D126" s="7">
        <v>0</v>
      </c>
      <c r="E126" s="7"/>
      <c r="G126">
        <v>10</v>
      </c>
      <c r="H126" s="12">
        <v>185.03198841127499</v>
      </c>
      <c r="I126" s="13">
        <f>$D$2*tarifas!$D$12/24</f>
        <v>1.4541666666666666</v>
      </c>
      <c r="J126" s="13" t="e">
        <f>VLOOKUP(E126&amp;" "&amp;F126,tarifas!$A$13:$D$20,4,FALSE)*H126</f>
        <v>#N/A</v>
      </c>
      <c r="K126" s="13">
        <f>IF(F126="COD1",tarifas!$D$11*(SUMIFS($H$11:$H$8770,$F$11:$F$8770,"=COD1",$B$11:$B$8770,"="&amp;B126)/COUNTIFS($F$11:$F$8770,"=COD1",$B$11:$B$8770,"="&amp;B126))/COUNTIFS($A$11:$A$8770,"="&amp;A126,$F$11:$F$8770,"=COD1"),0)</f>
        <v>0</v>
      </c>
      <c r="L126" s="13" t="e">
        <f>(VLOOKUP(F126,tarifas!$C$7:$D$10,2,FALSE)+tarifas!$D$21)*datos!H126</f>
        <v>#N/A</v>
      </c>
      <c r="M126">
        <v>0</v>
      </c>
      <c r="N126" s="13" t="e">
        <f t="shared" si="17"/>
        <v>#N/A</v>
      </c>
      <c r="O126">
        <f t="shared" si="18"/>
        <v>0</v>
      </c>
      <c r="P126" s="12">
        <f t="shared" si="19"/>
        <v>185.03198841127499</v>
      </c>
      <c r="Q126">
        <f t="shared" si="20"/>
        <v>0</v>
      </c>
      <c r="R126">
        <f>$D$2*tarifas!$D$12/24</f>
        <v>1.4541666666666666</v>
      </c>
      <c r="S126" t="e">
        <f>VLOOKUP(E126&amp;" "&amp;F126,tarifas!$A$13:$D$20,4,FALSE)*P126</f>
        <v>#N/A</v>
      </c>
      <c r="T126">
        <f>IF(F126="COD1",tarifas!$D$11*(SUMIFS($P$11:$P$8770,$F$11:$F$8770,"=COD1",$B$11:$B$8770,"="&amp;B126)/COUNTIFS($F$11:$F$8770,"=COD1",$B$11:$B$8770,"="&amp;B126))/COUNTIFS($A$11:$A$8770,"="&amp;A126,$F$11:$F$8770,"=COD1"),0)</f>
        <v>0</v>
      </c>
      <c r="U126" t="e">
        <f>(VLOOKUP(F126,tarifas!$C$7:$D$10,2,FALSE)+tarifas!$D$21)*datos!P126</f>
        <v>#N/A</v>
      </c>
      <c r="V126" t="e">
        <f t="shared" si="21"/>
        <v>#N/A</v>
      </c>
      <c r="W126">
        <f t="shared" si="22"/>
        <v>0</v>
      </c>
    </row>
    <row r="127" spans="1:23" x14ac:dyDescent="0.25">
      <c r="A127">
        <f t="shared" si="15"/>
        <v>4</v>
      </c>
      <c r="B127">
        <f t="shared" si="16"/>
        <v>1</v>
      </c>
      <c r="C127" s="1">
        <f t="shared" si="23"/>
        <v>41644.833333333052</v>
      </c>
      <c r="D127" s="7">
        <v>0</v>
      </c>
      <c r="E127" s="7"/>
      <c r="G127">
        <v>15</v>
      </c>
      <c r="H127" s="12">
        <v>197.67340109089341</v>
      </c>
      <c r="I127" s="13">
        <f>$D$2*tarifas!$D$12/24</f>
        <v>1.4541666666666666</v>
      </c>
      <c r="J127" s="13" t="e">
        <f>VLOOKUP(E127&amp;" "&amp;F127,tarifas!$A$13:$D$20,4,FALSE)*H127</f>
        <v>#N/A</v>
      </c>
      <c r="K127" s="13">
        <f>IF(F127="COD1",tarifas!$D$11*(SUMIFS($H$11:$H$8770,$F$11:$F$8770,"=COD1",$B$11:$B$8770,"="&amp;B127)/COUNTIFS($F$11:$F$8770,"=COD1",$B$11:$B$8770,"="&amp;B127))/COUNTIFS($A$11:$A$8770,"="&amp;A127,$F$11:$F$8770,"=COD1"),0)</f>
        <v>0</v>
      </c>
      <c r="L127" s="13" t="e">
        <f>(VLOOKUP(F127,tarifas!$C$7:$D$10,2,FALSE)+tarifas!$D$21)*datos!H127</f>
        <v>#N/A</v>
      </c>
      <c r="M127">
        <v>0</v>
      </c>
      <c r="N127" s="13" t="e">
        <f t="shared" si="17"/>
        <v>#N/A</v>
      </c>
      <c r="O127">
        <f t="shared" si="18"/>
        <v>0</v>
      </c>
      <c r="P127" s="12">
        <f t="shared" si="19"/>
        <v>197.67340109089341</v>
      </c>
      <c r="Q127">
        <f t="shared" si="20"/>
        <v>0</v>
      </c>
      <c r="R127">
        <f>$D$2*tarifas!$D$12/24</f>
        <v>1.4541666666666666</v>
      </c>
      <c r="S127" t="e">
        <f>VLOOKUP(E127&amp;" "&amp;F127,tarifas!$A$13:$D$20,4,FALSE)*P127</f>
        <v>#N/A</v>
      </c>
      <c r="T127">
        <f>IF(F127="COD1",tarifas!$D$11*(SUMIFS($P$11:$P$8770,$F$11:$F$8770,"=COD1",$B$11:$B$8770,"="&amp;B127)/COUNTIFS($F$11:$F$8770,"=COD1",$B$11:$B$8770,"="&amp;B127))/COUNTIFS($A$11:$A$8770,"="&amp;A127,$F$11:$F$8770,"=COD1"),0)</f>
        <v>0</v>
      </c>
      <c r="U127" t="e">
        <f>(VLOOKUP(F127,tarifas!$C$7:$D$10,2,FALSE)+tarifas!$D$21)*datos!P127</f>
        <v>#N/A</v>
      </c>
      <c r="V127" t="e">
        <f t="shared" si="21"/>
        <v>#N/A</v>
      </c>
      <c r="W127">
        <f t="shared" si="22"/>
        <v>0</v>
      </c>
    </row>
    <row r="128" spans="1:23" x14ac:dyDescent="0.25">
      <c r="A128">
        <f t="shared" si="15"/>
        <v>4</v>
      </c>
      <c r="B128">
        <f t="shared" si="16"/>
        <v>1</v>
      </c>
      <c r="C128" s="1">
        <f t="shared" si="23"/>
        <v>41644.874999999716</v>
      </c>
      <c r="D128" s="7">
        <v>0</v>
      </c>
      <c r="E128" s="7"/>
      <c r="G128">
        <v>23</v>
      </c>
      <c r="H128" s="12">
        <v>200.26400535312374</v>
      </c>
      <c r="I128" s="13">
        <f>$D$2*tarifas!$D$12/24</f>
        <v>1.4541666666666666</v>
      </c>
      <c r="J128" s="13" t="e">
        <f>VLOOKUP(E128&amp;" "&amp;F128,tarifas!$A$13:$D$20,4,FALSE)*H128</f>
        <v>#N/A</v>
      </c>
      <c r="K128" s="13">
        <f>IF(F128="COD1",tarifas!$D$11*(SUMIFS($H$11:$H$8770,$F$11:$F$8770,"=COD1",$B$11:$B$8770,"="&amp;B128)/COUNTIFS($F$11:$F$8770,"=COD1",$B$11:$B$8770,"="&amp;B128))/COUNTIFS($A$11:$A$8770,"="&amp;A128,$F$11:$F$8770,"=COD1"),0)</f>
        <v>0</v>
      </c>
      <c r="L128" s="13" t="e">
        <f>(VLOOKUP(F128,tarifas!$C$7:$D$10,2,FALSE)+tarifas!$D$21)*datos!H128</f>
        <v>#N/A</v>
      </c>
      <c r="M128">
        <v>0</v>
      </c>
      <c r="N128" s="13" t="e">
        <f t="shared" si="17"/>
        <v>#N/A</v>
      </c>
      <c r="O128">
        <f t="shared" si="18"/>
        <v>0</v>
      </c>
      <c r="P128" s="12">
        <f t="shared" si="19"/>
        <v>200.26400535312374</v>
      </c>
      <c r="Q128">
        <f t="shared" si="20"/>
        <v>0</v>
      </c>
      <c r="R128">
        <f>$D$2*tarifas!$D$12/24</f>
        <v>1.4541666666666666</v>
      </c>
      <c r="S128" t="e">
        <f>VLOOKUP(E128&amp;" "&amp;F128,tarifas!$A$13:$D$20,4,FALSE)*P128</f>
        <v>#N/A</v>
      </c>
      <c r="T128">
        <f>IF(F128="COD1",tarifas!$D$11*(SUMIFS($P$11:$P$8770,$F$11:$F$8770,"=COD1",$B$11:$B$8770,"="&amp;B128)/COUNTIFS($F$11:$F$8770,"=COD1",$B$11:$B$8770,"="&amp;B128))/COUNTIFS($A$11:$A$8770,"="&amp;A128,$F$11:$F$8770,"=COD1"),0)</f>
        <v>0</v>
      </c>
      <c r="U128" t="e">
        <f>(VLOOKUP(F128,tarifas!$C$7:$D$10,2,FALSE)+tarifas!$D$21)*datos!P128</f>
        <v>#N/A</v>
      </c>
      <c r="V128" t="e">
        <f t="shared" si="21"/>
        <v>#N/A</v>
      </c>
      <c r="W128">
        <f t="shared" si="22"/>
        <v>0</v>
      </c>
    </row>
    <row r="129" spans="1:23" x14ac:dyDescent="0.25">
      <c r="A129">
        <f t="shared" si="15"/>
        <v>4</v>
      </c>
      <c r="B129">
        <f t="shared" si="16"/>
        <v>1</v>
      </c>
      <c r="C129" s="1">
        <f t="shared" si="23"/>
        <v>41644.91666666638</v>
      </c>
      <c r="D129" s="7">
        <v>0</v>
      </c>
      <c r="E129" s="7"/>
      <c r="G129">
        <v>12.1</v>
      </c>
      <c r="H129" s="12">
        <v>201.25584455354789</v>
      </c>
      <c r="I129" s="13">
        <f>$D$2*tarifas!$D$12/24</f>
        <v>1.4541666666666666</v>
      </c>
      <c r="J129" s="13" t="e">
        <f>VLOOKUP(E129&amp;" "&amp;F129,tarifas!$A$13:$D$20,4,FALSE)*H129</f>
        <v>#N/A</v>
      </c>
      <c r="K129" s="13">
        <f>IF(F129="COD1",tarifas!$D$11*(SUMIFS($H$11:$H$8770,$F$11:$F$8770,"=COD1",$B$11:$B$8770,"="&amp;B129)/COUNTIFS($F$11:$F$8770,"=COD1",$B$11:$B$8770,"="&amp;B129))/COUNTIFS($A$11:$A$8770,"="&amp;A129,$F$11:$F$8770,"=COD1"),0)</f>
        <v>0</v>
      </c>
      <c r="L129" s="13" t="e">
        <f>(VLOOKUP(F129,tarifas!$C$7:$D$10,2,FALSE)+tarifas!$D$21)*datos!H129</f>
        <v>#N/A</v>
      </c>
      <c r="M129">
        <v>0</v>
      </c>
      <c r="N129" s="13" t="e">
        <f t="shared" si="17"/>
        <v>#N/A</v>
      </c>
      <c r="O129">
        <f t="shared" si="18"/>
        <v>0</v>
      </c>
      <c r="P129" s="12">
        <f t="shared" si="19"/>
        <v>201.25584455354789</v>
      </c>
      <c r="Q129">
        <f t="shared" si="20"/>
        <v>0</v>
      </c>
      <c r="R129">
        <f>$D$2*tarifas!$D$12/24</f>
        <v>1.4541666666666666</v>
      </c>
      <c r="S129" t="e">
        <f>VLOOKUP(E129&amp;" "&amp;F129,tarifas!$A$13:$D$20,4,FALSE)*P129</f>
        <v>#N/A</v>
      </c>
      <c r="T129">
        <f>IF(F129="COD1",tarifas!$D$11*(SUMIFS($P$11:$P$8770,$F$11:$F$8770,"=COD1",$B$11:$B$8770,"="&amp;B129)/COUNTIFS($F$11:$F$8770,"=COD1",$B$11:$B$8770,"="&amp;B129))/COUNTIFS($A$11:$A$8770,"="&amp;A129,$F$11:$F$8770,"=COD1"),0)</f>
        <v>0</v>
      </c>
      <c r="U129" t="e">
        <f>(VLOOKUP(F129,tarifas!$C$7:$D$10,2,FALSE)+tarifas!$D$21)*datos!P129</f>
        <v>#N/A</v>
      </c>
      <c r="V129" t="e">
        <f t="shared" si="21"/>
        <v>#N/A</v>
      </c>
      <c r="W129">
        <f t="shared" si="22"/>
        <v>0</v>
      </c>
    </row>
    <row r="130" spans="1:23" x14ac:dyDescent="0.25">
      <c r="A130">
        <f t="shared" si="15"/>
        <v>4</v>
      </c>
      <c r="B130">
        <f t="shared" si="16"/>
        <v>1</v>
      </c>
      <c r="C130" s="1">
        <f t="shared" si="23"/>
        <v>41644.958333333045</v>
      </c>
      <c r="D130" s="7">
        <v>0</v>
      </c>
      <c r="E130" s="7"/>
      <c r="G130">
        <v>8.1</v>
      </c>
      <c r="H130" s="12">
        <v>200.88551474254876</v>
      </c>
      <c r="I130" s="13">
        <f>$D$2*tarifas!$D$12/24</f>
        <v>1.4541666666666666</v>
      </c>
      <c r="J130" s="13" t="e">
        <f>VLOOKUP(E130&amp;" "&amp;F130,tarifas!$A$13:$D$20,4,FALSE)*H130</f>
        <v>#N/A</v>
      </c>
      <c r="K130" s="13">
        <f>IF(F130="COD1",tarifas!$D$11*(SUMIFS($H$11:$H$8770,$F$11:$F$8770,"=COD1",$B$11:$B$8770,"="&amp;B130)/COUNTIFS($F$11:$F$8770,"=COD1",$B$11:$B$8770,"="&amp;B130))/COUNTIFS($A$11:$A$8770,"="&amp;A130,$F$11:$F$8770,"=COD1"),0)</f>
        <v>0</v>
      </c>
      <c r="L130" s="13" t="e">
        <f>(VLOOKUP(F130,tarifas!$C$7:$D$10,2,FALSE)+tarifas!$D$21)*datos!H130</f>
        <v>#N/A</v>
      </c>
      <c r="M130">
        <v>0</v>
      </c>
      <c r="N130" s="13" t="e">
        <f t="shared" si="17"/>
        <v>#N/A</v>
      </c>
      <c r="O130">
        <f t="shared" si="18"/>
        <v>0</v>
      </c>
      <c r="P130" s="12">
        <f t="shared" si="19"/>
        <v>200.88551474254876</v>
      </c>
      <c r="Q130">
        <f t="shared" si="20"/>
        <v>0</v>
      </c>
      <c r="R130">
        <f>$D$2*tarifas!$D$12/24</f>
        <v>1.4541666666666666</v>
      </c>
      <c r="S130" t="e">
        <f>VLOOKUP(E130&amp;" "&amp;F130,tarifas!$A$13:$D$20,4,FALSE)*P130</f>
        <v>#N/A</v>
      </c>
      <c r="T130">
        <f>IF(F130="COD1",tarifas!$D$11*(SUMIFS($P$11:$P$8770,$F$11:$F$8770,"=COD1",$B$11:$B$8770,"="&amp;B130)/COUNTIFS($F$11:$F$8770,"=COD1",$B$11:$B$8770,"="&amp;B130))/COUNTIFS($A$11:$A$8770,"="&amp;A130,$F$11:$F$8770,"=COD1"),0)</f>
        <v>0</v>
      </c>
      <c r="U130" t="e">
        <f>(VLOOKUP(F130,tarifas!$C$7:$D$10,2,FALSE)+tarifas!$D$21)*datos!P130</f>
        <v>#N/A</v>
      </c>
      <c r="V130" t="e">
        <f t="shared" si="21"/>
        <v>#N/A</v>
      </c>
      <c r="W130">
        <f t="shared" si="22"/>
        <v>0</v>
      </c>
    </row>
    <row r="131" spans="1:23" x14ac:dyDescent="0.25">
      <c r="A131">
        <f t="shared" si="15"/>
        <v>5</v>
      </c>
      <c r="B131">
        <f t="shared" si="16"/>
        <v>1</v>
      </c>
      <c r="C131" s="1">
        <f t="shared" si="23"/>
        <v>41644.999999999709</v>
      </c>
      <c r="D131" s="7">
        <v>0</v>
      </c>
      <c r="E131" s="7"/>
      <c r="G131">
        <v>5.2</v>
      </c>
      <c r="H131" s="12">
        <v>196.27750964149448</v>
      </c>
      <c r="I131" s="13">
        <f>$D$2*tarifas!$D$12/24</f>
        <v>1.4541666666666666</v>
      </c>
      <c r="J131" s="13" t="e">
        <f>VLOOKUP(E131&amp;" "&amp;F131,tarifas!$A$13:$D$20,4,FALSE)*H131</f>
        <v>#N/A</v>
      </c>
      <c r="K131" s="13">
        <f>IF(F131="COD1",tarifas!$D$11*(SUMIFS($H$11:$H$8770,$F$11:$F$8770,"=COD1",$B$11:$B$8770,"="&amp;B131)/COUNTIFS($F$11:$F$8770,"=COD1",$B$11:$B$8770,"="&amp;B131))/COUNTIFS($A$11:$A$8770,"="&amp;A131,$F$11:$F$8770,"=COD1"),0)</f>
        <v>0</v>
      </c>
      <c r="L131" s="13" t="e">
        <f>(VLOOKUP(F131,tarifas!$C$7:$D$10,2,FALSE)+tarifas!$D$21)*datos!H131</f>
        <v>#N/A</v>
      </c>
      <c r="M131">
        <v>0</v>
      </c>
      <c r="N131" s="13" t="e">
        <f t="shared" si="17"/>
        <v>#N/A</v>
      </c>
      <c r="O131">
        <f t="shared" si="18"/>
        <v>0</v>
      </c>
      <c r="P131" s="12">
        <f t="shared" si="19"/>
        <v>196.27750964149448</v>
      </c>
      <c r="Q131">
        <f t="shared" si="20"/>
        <v>0</v>
      </c>
      <c r="R131">
        <f>$D$2*tarifas!$D$12/24</f>
        <v>1.4541666666666666</v>
      </c>
      <c r="S131" t="e">
        <f>VLOOKUP(E131&amp;" "&amp;F131,tarifas!$A$13:$D$20,4,FALSE)*P131</f>
        <v>#N/A</v>
      </c>
      <c r="T131">
        <f>IF(F131="COD1",tarifas!$D$11*(SUMIFS($P$11:$P$8770,$F$11:$F$8770,"=COD1",$B$11:$B$8770,"="&amp;B131)/COUNTIFS($F$11:$F$8770,"=COD1",$B$11:$B$8770,"="&amp;B131))/COUNTIFS($A$11:$A$8770,"="&amp;A131,$F$11:$F$8770,"=COD1"),0)</f>
        <v>0</v>
      </c>
      <c r="U131" t="e">
        <f>(VLOOKUP(F131,tarifas!$C$7:$D$10,2,FALSE)+tarifas!$D$21)*datos!P131</f>
        <v>#N/A</v>
      </c>
      <c r="V131" t="e">
        <f t="shared" si="21"/>
        <v>#N/A</v>
      </c>
      <c r="W131">
        <f t="shared" si="22"/>
        <v>0</v>
      </c>
    </row>
    <row r="132" spans="1:23" x14ac:dyDescent="0.25">
      <c r="A132">
        <f t="shared" si="15"/>
        <v>5</v>
      </c>
      <c r="B132">
        <f t="shared" si="16"/>
        <v>1</v>
      </c>
      <c r="C132" s="1">
        <f t="shared" si="23"/>
        <v>41645.041666666373</v>
      </c>
      <c r="D132" s="7">
        <v>0</v>
      </c>
      <c r="E132" s="7"/>
      <c r="G132">
        <v>5.13</v>
      </c>
      <c r="H132" s="12">
        <v>195.30860907726498</v>
      </c>
      <c r="I132" s="13">
        <f>$D$2*tarifas!$D$12/24</f>
        <v>1.4541666666666666</v>
      </c>
      <c r="J132" s="13" t="e">
        <f>VLOOKUP(E132&amp;" "&amp;F132,tarifas!$A$13:$D$20,4,FALSE)*H132</f>
        <v>#N/A</v>
      </c>
      <c r="K132" s="13">
        <f>IF(F132="COD1",tarifas!$D$11*(SUMIFS($H$11:$H$8770,$F$11:$F$8770,"=COD1",$B$11:$B$8770,"="&amp;B132)/COUNTIFS($F$11:$F$8770,"=COD1",$B$11:$B$8770,"="&amp;B132))/COUNTIFS($A$11:$A$8770,"="&amp;A132,$F$11:$F$8770,"=COD1"),0)</f>
        <v>0</v>
      </c>
      <c r="L132" s="13" t="e">
        <f>(VLOOKUP(F132,tarifas!$C$7:$D$10,2,FALSE)+tarifas!$D$21)*datos!H132</f>
        <v>#N/A</v>
      </c>
      <c r="M132">
        <v>0</v>
      </c>
      <c r="N132" s="13" t="e">
        <f t="shared" si="17"/>
        <v>#N/A</v>
      </c>
      <c r="O132">
        <f t="shared" si="18"/>
        <v>0</v>
      </c>
      <c r="P132" s="12">
        <f t="shared" si="19"/>
        <v>195.30860907726498</v>
      </c>
      <c r="Q132">
        <f t="shared" si="20"/>
        <v>0</v>
      </c>
      <c r="R132">
        <f>$D$2*tarifas!$D$12/24</f>
        <v>1.4541666666666666</v>
      </c>
      <c r="S132" t="e">
        <f>VLOOKUP(E132&amp;" "&amp;F132,tarifas!$A$13:$D$20,4,FALSE)*P132</f>
        <v>#N/A</v>
      </c>
      <c r="T132">
        <f>IF(F132="COD1",tarifas!$D$11*(SUMIFS($P$11:$P$8770,$F$11:$F$8770,"=COD1",$B$11:$B$8770,"="&amp;B132)/COUNTIFS($F$11:$F$8770,"=COD1",$B$11:$B$8770,"="&amp;B132))/COUNTIFS($A$11:$A$8770,"="&amp;A132,$F$11:$F$8770,"=COD1"),0)</f>
        <v>0</v>
      </c>
      <c r="U132" t="e">
        <f>(VLOOKUP(F132,tarifas!$C$7:$D$10,2,FALSE)+tarifas!$D$21)*datos!P132</f>
        <v>#N/A</v>
      </c>
      <c r="V132" t="e">
        <f t="shared" si="21"/>
        <v>#N/A</v>
      </c>
      <c r="W132">
        <f t="shared" si="22"/>
        <v>0</v>
      </c>
    </row>
    <row r="133" spans="1:23" x14ac:dyDescent="0.25">
      <c r="A133">
        <f t="shared" si="15"/>
        <v>5</v>
      </c>
      <c r="B133">
        <f t="shared" si="16"/>
        <v>1</v>
      </c>
      <c r="C133" s="1">
        <f t="shared" si="23"/>
        <v>41645.083333333037</v>
      </c>
      <c r="D133" s="7">
        <v>0</v>
      </c>
      <c r="E133" s="7"/>
      <c r="G133">
        <v>2.2000000000000002</v>
      </c>
      <c r="H133" s="12">
        <v>192.85637989942899</v>
      </c>
      <c r="I133" s="13">
        <f>$D$2*tarifas!$D$12/24</f>
        <v>1.4541666666666666</v>
      </c>
      <c r="J133" s="13" t="e">
        <f>VLOOKUP(E133&amp;" "&amp;F133,tarifas!$A$13:$D$20,4,FALSE)*H133</f>
        <v>#N/A</v>
      </c>
      <c r="K133" s="13">
        <f>IF(F133="COD1",tarifas!$D$11*(SUMIFS($H$11:$H$8770,$F$11:$F$8770,"=COD1",$B$11:$B$8770,"="&amp;B133)/COUNTIFS($F$11:$F$8770,"=COD1",$B$11:$B$8770,"="&amp;B133))/COUNTIFS($A$11:$A$8770,"="&amp;A133,$F$11:$F$8770,"=COD1"),0)</f>
        <v>0</v>
      </c>
      <c r="L133" s="13" t="e">
        <f>(VLOOKUP(F133,tarifas!$C$7:$D$10,2,FALSE)+tarifas!$D$21)*datos!H133</f>
        <v>#N/A</v>
      </c>
      <c r="M133">
        <v>0</v>
      </c>
      <c r="N133" s="13" t="e">
        <f t="shared" si="17"/>
        <v>#N/A</v>
      </c>
      <c r="O133">
        <f t="shared" si="18"/>
        <v>0</v>
      </c>
      <c r="P133" s="12">
        <f t="shared" si="19"/>
        <v>192.85637989942899</v>
      </c>
      <c r="Q133">
        <f t="shared" si="20"/>
        <v>0</v>
      </c>
      <c r="R133">
        <f>$D$2*tarifas!$D$12/24</f>
        <v>1.4541666666666666</v>
      </c>
      <c r="S133" t="e">
        <f>VLOOKUP(E133&amp;" "&amp;F133,tarifas!$A$13:$D$20,4,FALSE)*P133</f>
        <v>#N/A</v>
      </c>
      <c r="T133">
        <f>IF(F133="COD1",tarifas!$D$11*(SUMIFS($P$11:$P$8770,$F$11:$F$8770,"=COD1",$B$11:$B$8770,"="&amp;B133)/COUNTIFS($F$11:$F$8770,"=COD1",$B$11:$B$8770,"="&amp;B133))/COUNTIFS($A$11:$A$8770,"="&amp;A133,$F$11:$F$8770,"=COD1"),0)</f>
        <v>0</v>
      </c>
      <c r="U133" t="e">
        <f>(VLOOKUP(F133,tarifas!$C$7:$D$10,2,FALSE)+tarifas!$D$21)*datos!P133</f>
        <v>#N/A</v>
      </c>
      <c r="V133" t="e">
        <f t="shared" si="21"/>
        <v>#N/A</v>
      </c>
      <c r="W133">
        <f t="shared" si="22"/>
        <v>0</v>
      </c>
    </row>
    <row r="134" spans="1:23" x14ac:dyDescent="0.25">
      <c r="A134">
        <f t="shared" si="15"/>
        <v>5</v>
      </c>
      <c r="B134">
        <f t="shared" si="16"/>
        <v>1</v>
      </c>
      <c r="C134" s="1">
        <f t="shared" si="23"/>
        <v>41645.124999999702</v>
      </c>
      <c r="D134" s="7">
        <v>0</v>
      </c>
      <c r="E134" s="7"/>
      <c r="G134">
        <v>0</v>
      </c>
      <c r="H134" s="12">
        <v>190.84440632803674</v>
      </c>
      <c r="I134" s="13">
        <f>$D$2*tarifas!$D$12/24</f>
        <v>1.4541666666666666</v>
      </c>
      <c r="J134" s="13" t="e">
        <f>VLOOKUP(E134&amp;" "&amp;F134,tarifas!$A$13:$D$20,4,FALSE)*H134</f>
        <v>#N/A</v>
      </c>
      <c r="K134" s="13">
        <f>IF(F134="COD1",tarifas!$D$11*(SUMIFS($H$11:$H$8770,$F$11:$F$8770,"=COD1",$B$11:$B$8770,"="&amp;B134)/COUNTIFS($F$11:$F$8770,"=COD1",$B$11:$B$8770,"="&amp;B134))/COUNTIFS($A$11:$A$8770,"="&amp;A134,$F$11:$F$8770,"=COD1"),0)</f>
        <v>0</v>
      </c>
      <c r="L134" s="13" t="e">
        <f>(VLOOKUP(F134,tarifas!$C$7:$D$10,2,FALSE)+tarifas!$D$21)*datos!H134</f>
        <v>#N/A</v>
      </c>
      <c r="M134">
        <v>0</v>
      </c>
      <c r="N134" s="13" t="e">
        <f t="shared" si="17"/>
        <v>#N/A</v>
      </c>
      <c r="O134">
        <f t="shared" si="18"/>
        <v>0</v>
      </c>
      <c r="P134" s="12">
        <f t="shared" si="19"/>
        <v>190.84440632803674</v>
      </c>
      <c r="Q134">
        <f t="shared" si="20"/>
        <v>0</v>
      </c>
      <c r="R134">
        <f>$D$2*tarifas!$D$12/24</f>
        <v>1.4541666666666666</v>
      </c>
      <c r="S134" t="e">
        <f>VLOOKUP(E134&amp;" "&amp;F134,tarifas!$A$13:$D$20,4,FALSE)*P134</f>
        <v>#N/A</v>
      </c>
      <c r="T134">
        <f>IF(F134="COD1",tarifas!$D$11*(SUMIFS($P$11:$P$8770,$F$11:$F$8770,"=COD1",$B$11:$B$8770,"="&amp;B134)/COUNTIFS($F$11:$F$8770,"=COD1",$B$11:$B$8770,"="&amp;B134))/COUNTIFS($A$11:$A$8770,"="&amp;A134,$F$11:$F$8770,"=COD1"),0)</f>
        <v>0</v>
      </c>
      <c r="U134" t="e">
        <f>(VLOOKUP(F134,tarifas!$C$7:$D$10,2,FALSE)+tarifas!$D$21)*datos!P134</f>
        <v>#N/A</v>
      </c>
      <c r="V134" t="e">
        <f t="shared" si="21"/>
        <v>#N/A</v>
      </c>
      <c r="W134">
        <f t="shared" si="22"/>
        <v>0</v>
      </c>
    </row>
    <row r="135" spans="1:23" x14ac:dyDescent="0.25">
      <c r="A135">
        <f t="shared" si="15"/>
        <v>5</v>
      </c>
      <c r="B135">
        <f t="shared" si="16"/>
        <v>1</v>
      </c>
      <c r="C135" s="1">
        <f t="shared" si="23"/>
        <v>41645.166666666366</v>
      </c>
      <c r="D135" s="7">
        <v>0</v>
      </c>
      <c r="E135" s="7"/>
      <c r="G135">
        <v>0</v>
      </c>
      <c r="H135" s="12">
        <v>190.1740391994866</v>
      </c>
      <c r="I135" s="13">
        <f>$D$2*tarifas!$D$12/24</f>
        <v>1.4541666666666666</v>
      </c>
      <c r="J135" s="13" t="e">
        <f>VLOOKUP(E135&amp;" "&amp;F135,tarifas!$A$13:$D$20,4,FALSE)*H135</f>
        <v>#N/A</v>
      </c>
      <c r="K135" s="13">
        <f>IF(F135="COD1",tarifas!$D$11*(SUMIFS($H$11:$H$8770,$F$11:$F$8770,"=COD1",$B$11:$B$8770,"="&amp;B135)/COUNTIFS($F$11:$F$8770,"=COD1",$B$11:$B$8770,"="&amp;B135))/COUNTIFS($A$11:$A$8770,"="&amp;A135,$F$11:$F$8770,"=COD1"),0)</f>
        <v>0</v>
      </c>
      <c r="L135" s="13" t="e">
        <f>(VLOOKUP(F135,tarifas!$C$7:$D$10,2,FALSE)+tarifas!$D$21)*datos!H135</f>
        <v>#N/A</v>
      </c>
      <c r="M135">
        <v>0</v>
      </c>
      <c r="N135" s="13" t="e">
        <f t="shared" si="17"/>
        <v>#N/A</v>
      </c>
      <c r="O135">
        <f t="shared" si="18"/>
        <v>0</v>
      </c>
      <c r="P135" s="12">
        <f t="shared" si="19"/>
        <v>190.1740391994866</v>
      </c>
      <c r="Q135">
        <f t="shared" si="20"/>
        <v>0</v>
      </c>
      <c r="R135">
        <f>$D$2*tarifas!$D$12/24</f>
        <v>1.4541666666666666</v>
      </c>
      <c r="S135" t="e">
        <f>VLOOKUP(E135&amp;" "&amp;F135,tarifas!$A$13:$D$20,4,FALSE)*P135</f>
        <v>#N/A</v>
      </c>
      <c r="T135">
        <f>IF(F135="COD1",tarifas!$D$11*(SUMIFS($P$11:$P$8770,$F$11:$F$8770,"=COD1",$B$11:$B$8770,"="&amp;B135)/COUNTIFS($F$11:$F$8770,"=COD1",$B$11:$B$8770,"="&amp;B135))/COUNTIFS($A$11:$A$8770,"="&amp;A135,$F$11:$F$8770,"=COD1"),0)</f>
        <v>0</v>
      </c>
      <c r="U135" t="e">
        <f>(VLOOKUP(F135,tarifas!$C$7:$D$10,2,FALSE)+tarifas!$D$21)*datos!P135</f>
        <v>#N/A</v>
      </c>
      <c r="V135" t="e">
        <f t="shared" si="21"/>
        <v>#N/A</v>
      </c>
      <c r="W135">
        <f t="shared" si="22"/>
        <v>0</v>
      </c>
    </row>
    <row r="136" spans="1:23" x14ac:dyDescent="0.25">
      <c r="A136">
        <f t="shared" si="15"/>
        <v>5</v>
      </c>
      <c r="B136">
        <f t="shared" si="16"/>
        <v>1</v>
      </c>
      <c r="C136" s="1">
        <f t="shared" si="23"/>
        <v>41645.20833333303</v>
      </c>
      <c r="D136" s="7">
        <v>0</v>
      </c>
      <c r="E136" s="7"/>
      <c r="G136">
        <v>0</v>
      </c>
      <c r="H136" s="12">
        <v>191.99100159971354</v>
      </c>
      <c r="I136" s="13">
        <f>$D$2*tarifas!$D$12/24</f>
        <v>1.4541666666666666</v>
      </c>
      <c r="J136" s="13" t="e">
        <f>VLOOKUP(E136&amp;" "&amp;F136,tarifas!$A$13:$D$20,4,FALSE)*H136</f>
        <v>#N/A</v>
      </c>
      <c r="K136" s="13">
        <f>IF(F136="COD1",tarifas!$D$11*(SUMIFS($H$11:$H$8770,$F$11:$F$8770,"=COD1",$B$11:$B$8770,"="&amp;B136)/COUNTIFS($F$11:$F$8770,"=COD1",$B$11:$B$8770,"="&amp;B136))/COUNTIFS($A$11:$A$8770,"="&amp;A136,$F$11:$F$8770,"=COD1"),0)</f>
        <v>0</v>
      </c>
      <c r="L136" s="13" t="e">
        <f>(VLOOKUP(F136,tarifas!$C$7:$D$10,2,FALSE)+tarifas!$D$21)*datos!H136</f>
        <v>#N/A</v>
      </c>
      <c r="M136">
        <v>0</v>
      </c>
      <c r="N136" s="13" t="e">
        <f t="shared" si="17"/>
        <v>#N/A</v>
      </c>
      <c r="O136">
        <f t="shared" si="18"/>
        <v>0</v>
      </c>
      <c r="P136" s="12">
        <f t="shared" si="19"/>
        <v>191.99100159971354</v>
      </c>
      <c r="Q136">
        <f t="shared" si="20"/>
        <v>0</v>
      </c>
      <c r="R136">
        <f>$D$2*tarifas!$D$12/24</f>
        <v>1.4541666666666666</v>
      </c>
      <c r="S136" t="e">
        <f>VLOOKUP(E136&amp;" "&amp;F136,tarifas!$A$13:$D$20,4,FALSE)*P136</f>
        <v>#N/A</v>
      </c>
      <c r="T136">
        <f>IF(F136="COD1",tarifas!$D$11*(SUMIFS($P$11:$P$8770,$F$11:$F$8770,"=COD1",$B$11:$B$8770,"="&amp;B136)/COUNTIFS($F$11:$F$8770,"=COD1",$B$11:$B$8770,"="&amp;B136))/COUNTIFS($A$11:$A$8770,"="&amp;A136,$F$11:$F$8770,"=COD1"),0)</f>
        <v>0</v>
      </c>
      <c r="U136" t="e">
        <f>(VLOOKUP(F136,tarifas!$C$7:$D$10,2,FALSE)+tarifas!$D$21)*datos!P136</f>
        <v>#N/A</v>
      </c>
      <c r="V136" t="e">
        <f t="shared" si="21"/>
        <v>#N/A</v>
      </c>
      <c r="W136">
        <f t="shared" si="22"/>
        <v>0</v>
      </c>
    </row>
    <row r="137" spans="1:23" x14ac:dyDescent="0.25">
      <c r="A137">
        <f t="shared" si="15"/>
        <v>5</v>
      </c>
      <c r="B137">
        <f t="shared" si="16"/>
        <v>1</v>
      </c>
      <c r="C137" s="1">
        <f t="shared" si="23"/>
        <v>41645.249999999694</v>
      </c>
      <c r="D137" s="7">
        <v>0</v>
      </c>
      <c r="E137" s="7"/>
      <c r="G137">
        <v>0</v>
      </c>
      <c r="H137" s="12">
        <v>187.91301779603992</v>
      </c>
      <c r="I137" s="13">
        <f>$D$2*tarifas!$D$12/24</f>
        <v>1.4541666666666666</v>
      </c>
      <c r="J137" s="13" t="e">
        <f>VLOOKUP(E137&amp;" "&amp;F137,tarifas!$A$13:$D$20,4,FALSE)*H137</f>
        <v>#N/A</v>
      </c>
      <c r="K137" s="13">
        <f>IF(F137="COD1",tarifas!$D$11*(SUMIFS($H$11:$H$8770,$F$11:$F$8770,"=COD1",$B$11:$B$8770,"="&amp;B137)/COUNTIFS($F$11:$F$8770,"=COD1",$B$11:$B$8770,"="&amp;B137))/COUNTIFS($A$11:$A$8770,"="&amp;A137,$F$11:$F$8770,"=COD1"),0)</f>
        <v>0</v>
      </c>
      <c r="L137" s="13" t="e">
        <f>(VLOOKUP(F137,tarifas!$C$7:$D$10,2,FALSE)+tarifas!$D$21)*datos!H137</f>
        <v>#N/A</v>
      </c>
      <c r="M137">
        <v>0</v>
      </c>
      <c r="N137" s="13" t="e">
        <f t="shared" si="17"/>
        <v>#N/A</v>
      </c>
      <c r="O137">
        <f t="shared" si="18"/>
        <v>0</v>
      </c>
      <c r="P137" s="12">
        <f t="shared" si="19"/>
        <v>187.91301779603992</v>
      </c>
      <c r="Q137">
        <f t="shared" si="20"/>
        <v>0</v>
      </c>
      <c r="R137">
        <f>$D$2*tarifas!$D$12/24</f>
        <v>1.4541666666666666</v>
      </c>
      <c r="S137" t="e">
        <f>VLOOKUP(E137&amp;" "&amp;F137,tarifas!$A$13:$D$20,4,FALSE)*P137</f>
        <v>#N/A</v>
      </c>
      <c r="T137">
        <f>IF(F137="COD1",tarifas!$D$11*(SUMIFS($P$11:$P$8770,$F$11:$F$8770,"=COD1",$B$11:$B$8770,"="&amp;B137)/COUNTIFS($F$11:$F$8770,"=COD1",$B$11:$B$8770,"="&amp;B137))/COUNTIFS($A$11:$A$8770,"="&amp;A137,$F$11:$F$8770,"=COD1"),0)</f>
        <v>0</v>
      </c>
      <c r="U137" t="e">
        <f>(VLOOKUP(F137,tarifas!$C$7:$D$10,2,FALSE)+tarifas!$D$21)*datos!P137</f>
        <v>#N/A</v>
      </c>
      <c r="V137" t="e">
        <f t="shared" si="21"/>
        <v>#N/A</v>
      </c>
      <c r="W137">
        <f t="shared" si="22"/>
        <v>0</v>
      </c>
    </row>
    <row r="138" spans="1:23" x14ac:dyDescent="0.25">
      <c r="A138">
        <f t="shared" si="15"/>
        <v>5</v>
      </c>
      <c r="B138">
        <f t="shared" si="16"/>
        <v>1</v>
      </c>
      <c r="C138" s="1">
        <f t="shared" si="23"/>
        <v>41645.291666666359</v>
      </c>
      <c r="D138" s="7">
        <v>0</v>
      </c>
      <c r="E138" s="7"/>
      <c r="G138">
        <v>1.2</v>
      </c>
      <c r="H138" s="12">
        <v>181.87657959067045</v>
      </c>
      <c r="I138" s="13">
        <f>$D$2*tarifas!$D$12/24</f>
        <v>1.4541666666666666</v>
      </c>
      <c r="J138" s="13" t="e">
        <f>VLOOKUP(E138&amp;" "&amp;F138,tarifas!$A$13:$D$20,4,FALSE)*H138</f>
        <v>#N/A</v>
      </c>
      <c r="K138" s="13">
        <f>IF(F138="COD1",tarifas!$D$11*(SUMIFS($H$11:$H$8770,$F$11:$F$8770,"=COD1",$B$11:$B$8770,"="&amp;B138)/COUNTIFS($F$11:$F$8770,"=COD1",$B$11:$B$8770,"="&amp;B138))/COUNTIFS($A$11:$A$8770,"="&amp;A138,$F$11:$F$8770,"=COD1"),0)</f>
        <v>0</v>
      </c>
      <c r="L138" s="13" t="e">
        <f>(VLOOKUP(F138,tarifas!$C$7:$D$10,2,FALSE)+tarifas!$D$21)*datos!H138</f>
        <v>#N/A</v>
      </c>
      <c r="M138">
        <v>0</v>
      </c>
      <c r="N138" s="13" t="e">
        <f t="shared" si="17"/>
        <v>#N/A</v>
      </c>
      <c r="O138">
        <f t="shared" si="18"/>
        <v>0</v>
      </c>
      <c r="P138" s="12">
        <f t="shared" si="19"/>
        <v>181.87657959067045</v>
      </c>
      <c r="Q138">
        <f t="shared" si="20"/>
        <v>0</v>
      </c>
      <c r="R138">
        <f>$D$2*tarifas!$D$12/24</f>
        <v>1.4541666666666666</v>
      </c>
      <c r="S138" t="e">
        <f>VLOOKUP(E138&amp;" "&amp;F138,tarifas!$A$13:$D$20,4,FALSE)*P138</f>
        <v>#N/A</v>
      </c>
      <c r="T138">
        <f>IF(F138="COD1",tarifas!$D$11*(SUMIFS($P$11:$P$8770,$F$11:$F$8770,"=COD1",$B$11:$B$8770,"="&amp;B138)/COUNTIFS($F$11:$F$8770,"=COD1",$B$11:$B$8770,"="&amp;B138))/COUNTIFS($A$11:$A$8770,"="&amp;A138,$F$11:$F$8770,"=COD1"),0)</f>
        <v>0</v>
      </c>
      <c r="U138" t="e">
        <f>(VLOOKUP(F138,tarifas!$C$7:$D$10,2,FALSE)+tarifas!$D$21)*datos!P138</f>
        <v>#N/A</v>
      </c>
      <c r="V138" t="e">
        <f t="shared" si="21"/>
        <v>#N/A</v>
      </c>
      <c r="W138">
        <f t="shared" si="22"/>
        <v>0</v>
      </c>
    </row>
    <row r="139" spans="1:23" x14ac:dyDescent="0.25">
      <c r="A139">
        <f t="shared" si="15"/>
        <v>5</v>
      </c>
      <c r="B139">
        <f t="shared" si="16"/>
        <v>1</v>
      </c>
      <c r="C139" s="1">
        <f t="shared" si="23"/>
        <v>41645.333333333023</v>
      </c>
      <c r="D139" s="7">
        <v>103.03030303030305</v>
      </c>
      <c r="E139" s="7"/>
      <c r="G139">
        <v>0.1</v>
      </c>
      <c r="H139" s="12">
        <v>234.90658911025557</v>
      </c>
      <c r="I139" s="13">
        <f>$D$2*tarifas!$D$12/24</f>
        <v>1.4541666666666666</v>
      </c>
      <c r="J139" s="13" t="e">
        <f>VLOOKUP(E139&amp;" "&amp;F139,tarifas!$A$13:$D$20,4,FALSE)*H139</f>
        <v>#N/A</v>
      </c>
      <c r="K139" s="13">
        <f>IF(F139="COD1",tarifas!$D$11*(SUMIFS($H$11:$H$8770,$F$11:$F$8770,"=COD1",$B$11:$B$8770,"="&amp;B139)/COUNTIFS($F$11:$F$8770,"=COD1",$B$11:$B$8770,"="&amp;B139))/COUNTIFS($A$11:$A$8770,"="&amp;A139,$F$11:$F$8770,"=COD1"),0)</f>
        <v>0</v>
      </c>
      <c r="L139" s="13" t="e">
        <f>(VLOOKUP(F139,tarifas!$C$7:$D$10,2,FALSE)+tarifas!$D$21)*datos!H139</f>
        <v>#N/A</v>
      </c>
      <c r="M139">
        <v>14.33933</v>
      </c>
      <c r="N139" s="13" t="e">
        <f t="shared" si="17"/>
        <v>#N/A</v>
      </c>
      <c r="O139">
        <f t="shared" si="18"/>
        <v>14.33933</v>
      </c>
      <c r="P139" s="12">
        <f t="shared" si="19"/>
        <v>220.56725911025558</v>
      </c>
      <c r="Q139">
        <f t="shared" si="20"/>
        <v>0</v>
      </c>
      <c r="R139">
        <f>$D$2*tarifas!$D$12/24</f>
        <v>1.4541666666666666</v>
      </c>
      <c r="S139" t="e">
        <f>VLOOKUP(E139&amp;" "&amp;F139,tarifas!$A$13:$D$20,4,FALSE)*P139</f>
        <v>#N/A</v>
      </c>
      <c r="T139">
        <f>IF(F139="COD1",tarifas!$D$11*(SUMIFS($P$11:$P$8770,$F$11:$F$8770,"=COD1",$B$11:$B$8770,"="&amp;B139)/COUNTIFS($F$11:$F$8770,"=COD1",$B$11:$B$8770,"="&amp;B139))/COUNTIFS($A$11:$A$8770,"="&amp;A139,$F$11:$F$8770,"=COD1"),0)</f>
        <v>0</v>
      </c>
      <c r="U139" t="e">
        <f>(VLOOKUP(F139,tarifas!$C$7:$D$10,2,FALSE)+tarifas!$D$21)*datos!P139</f>
        <v>#N/A</v>
      </c>
      <c r="V139" t="e">
        <f t="shared" si="21"/>
        <v>#N/A</v>
      </c>
      <c r="W139">
        <f t="shared" si="22"/>
        <v>0</v>
      </c>
    </row>
    <row r="140" spans="1:23" x14ac:dyDescent="0.25">
      <c r="A140">
        <f t="shared" ref="A140:A203" si="24">DAYS360($C$11,C140)</f>
        <v>5</v>
      </c>
      <c r="B140">
        <f t="shared" ref="B140:B203" si="25">MONTH(C140)</f>
        <v>1</v>
      </c>
      <c r="C140" s="1">
        <f t="shared" si="23"/>
        <v>41645.374999999687</v>
      </c>
      <c r="D140" s="7">
        <v>399.24242424242425</v>
      </c>
      <c r="E140" s="7"/>
      <c r="G140">
        <v>4</v>
      </c>
      <c r="H140" s="12">
        <v>370.64516608858867</v>
      </c>
      <c r="I140" s="13">
        <f>$D$2*tarifas!$D$12/24</f>
        <v>1.4541666666666666</v>
      </c>
      <c r="J140" s="13" t="e">
        <f>VLOOKUP(E140&amp;" "&amp;F140,tarifas!$A$13:$D$20,4,FALSE)*H140</f>
        <v>#N/A</v>
      </c>
      <c r="K140" s="13">
        <f>IF(F140="COD1",tarifas!$D$11*(SUMIFS($H$11:$H$8770,$F$11:$F$8770,"=COD1",$B$11:$B$8770,"="&amp;B140)/COUNTIFS($F$11:$F$8770,"=COD1",$B$11:$B$8770,"="&amp;B140))/COUNTIFS($A$11:$A$8770,"="&amp;A140,$F$11:$F$8770,"=COD1"),0)</f>
        <v>0</v>
      </c>
      <c r="L140" s="13" t="e">
        <f>(VLOOKUP(F140,tarifas!$C$7:$D$10,2,FALSE)+tarifas!$D$21)*datos!H140</f>
        <v>#N/A</v>
      </c>
      <c r="M140">
        <v>2.19062</v>
      </c>
      <c r="N140" s="13" t="e">
        <f t="shared" ref="N140:N203" si="26">(I140+J140+K140+L140)*1.23</f>
        <v>#N/A</v>
      </c>
      <c r="O140">
        <f t="shared" ref="O140:O203" si="27">IF(M140&lt;H140,M140,H140)</f>
        <v>2.19062</v>
      </c>
      <c r="P140" s="12">
        <f t="shared" ref="P140:P203" si="28">H140-O140</f>
        <v>368.45454608858864</v>
      </c>
      <c r="Q140">
        <f t="shared" ref="Q140:Q203" si="29">IF(M140&lt;H140,0,M140-H140)</f>
        <v>0</v>
      </c>
      <c r="R140">
        <f>$D$2*tarifas!$D$12/24</f>
        <v>1.4541666666666666</v>
      </c>
      <c r="S140" t="e">
        <f>VLOOKUP(E140&amp;" "&amp;F140,tarifas!$A$13:$D$20,4,FALSE)*P140</f>
        <v>#N/A</v>
      </c>
      <c r="T140">
        <f>IF(F140="COD1",tarifas!$D$11*(SUMIFS($P$11:$P$8770,$F$11:$F$8770,"=COD1",$B$11:$B$8770,"="&amp;B140)/COUNTIFS($F$11:$F$8770,"=COD1",$B$11:$B$8770,"="&amp;B140))/COUNTIFS($A$11:$A$8770,"="&amp;A140,$F$11:$F$8770,"=COD1"),0)</f>
        <v>0</v>
      </c>
      <c r="U140" t="e">
        <f>(VLOOKUP(F140,tarifas!$C$7:$D$10,2,FALSE)+tarifas!$D$21)*datos!P140</f>
        <v>#N/A</v>
      </c>
      <c r="V140" t="e">
        <f t="shared" ref="V140:V203" si="30">(R140+S140+T140+U140)*1.23</f>
        <v>#N/A</v>
      </c>
      <c r="W140">
        <f t="shared" ref="W140:W203" si="31">0.9*G140/1000*Q140</f>
        <v>0</v>
      </c>
    </row>
    <row r="141" spans="1:23" x14ac:dyDescent="0.25">
      <c r="A141">
        <f t="shared" si="24"/>
        <v>5</v>
      </c>
      <c r="B141">
        <f t="shared" si="25"/>
        <v>1</v>
      </c>
      <c r="C141" s="1">
        <f t="shared" ref="C141:C204" si="32">+C140+1/24</f>
        <v>41645.416666666351</v>
      </c>
      <c r="D141" s="7">
        <v>512.57575757575762</v>
      </c>
      <c r="E141" s="7"/>
      <c r="G141">
        <v>5.69</v>
      </c>
      <c r="H141" s="12">
        <v>566.86240512114341</v>
      </c>
      <c r="I141" s="13">
        <f>$D$2*tarifas!$D$12/24</f>
        <v>1.4541666666666666</v>
      </c>
      <c r="J141" s="13" t="e">
        <f>VLOOKUP(E141&amp;" "&amp;F141,tarifas!$A$13:$D$20,4,FALSE)*H141</f>
        <v>#N/A</v>
      </c>
      <c r="K141" s="13">
        <f>IF(F141="COD1",tarifas!$D$11*(SUMIFS($H$11:$H$8770,$F$11:$F$8770,"=COD1",$B$11:$B$8770,"="&amp;B141)/COUNTIFS($F$11:$F$8770,"=COD1",$B$11:$B$8770,"="&amp;B141))/COUNTIFS($A$11:$A$8770,"="&amp;A141,$F$11:$F$8770,"=COD1"),0)</f>
        <v>0</v>
      </c>
      <c r="L141" s="13" t="e">
        <f>(VLOOKUP(F141,tarifas!$C$7:$D$10,2,FALSE)+tarifas!$D$21)*datos!H141</f>
        <v>#N/A</v>
      </c>
      <c r="M141">
        <v>58.606180000000002</v>
      </c>
      <c r="N141" s="13" t="e">
        <f t="shared" si="26"/>
        <v>#N/A</v>
      </c>
      <c r="O141">
        <f t="shared" si="27"/>
        <v>58.606180000000002</v>
      </c>
      <c r="P141" s="12">
        <f t="shared" si="28"/>
        <v>508.25622512114342</v>
      </c>
      <c r="Q141">
        <f t="shared" si="29"/>
        <v>0</v>
      </c>
      <c r="R141">
        <f>$D$2*tarifas!$D$12/24</f>
        <v>1.4541666666666666</v>
      </c>
      <c r="S141" t="e">
        <f>VLOOKUP(E141&amp;" "&amp;F141,tarifas!$A$13:$D$20,4,FALSE)*P141</f>
        <v>#N/A</v>
      </c>
      <c r="T141">
        <f>IF(F141="COD1",tarifas!$D$11*(SUMIFS($P$11:$P$8770,$F$11:$F$8770,"=COD1",$B$11:$B$8770,"="&amp;B141)/COUNTIFS($F$11:$F$8770,"=COD1",$B$11:$B$8770,"="&amp;B141))/COUNTIFS($A$11:$A$8770,"="&amp;A141,$F$11:$F$8770,"=COD1"),0)</f>
        <v>0</v>
      </c>
      <c r="U141" t="e">
        <f>(VLOOKUP(F141,tarifas!$C$7:$D$10,2,FALSE)+tarifas!$D$21)*datos!P141</f>
        <v>#N/A</v>
      </c>
      <c r="V141" t="e">
        <f t="shared" si="30"/>
        <v>#N/A</v>
      </c>
      <c r="W141">
        <f t="shared" si="31"/>
        <v>0</v>
      </c>
    </row>
    <row r="142" spans="1:23" x14ac:dyDescent="0.25">
      <c r="A142">
        <f t="shared" si="24"/>
        <v>5</v>
      </c>
      <c r="B142">
        <f t="shared" si="25"/>
        <v>1</v>
      </c>
      <c r="C142" s="1">
        <f t="shared" si="32"/>
        <v>41645.458333333016</v>
      </c>
      <c r="D142" s="7">
        <v>548.63636363636374</v>
      </c>
      <c r="E142" s="7"/>
      <c r="G142">
        <v>6.1</v>
      </c>
      <c r="H142" s="12">
        <v>622.08587939468862</v>
      </c>
      <c r="I142" s="13">
        <f>$D$2*tarifas!$D$12/24</f>
        <v>1.4541666666666666</v>
      </c>
      <c r="J142" s="13" t="e">
        <f>VLOOKUP(E142&amp;" "&amp;F142,tarifas!$A$13:$D$20,4,FALSE)*H142</f>
        <v>#N/A</v>
      </c>
      <c r="K142" s="13">
        <f>IF(F142="COD1",tarifas!$D$11*(SUMIFS($H$11:$H$8770,$F$11:$F$8770,"=COD1",$B$11:$B$8770,"="&amp;B142)/COUNTIFS($F$11:$F$8770,"=COD1",$B$11:$B$8770,"="&amp;B142))/COUNTIFS($A$11:$A$8770,"="&amp;A142,$F$11:$F$8770,"=COD1"),0)</f>
        <v>0</v>
      </c>
      <c r="L142" s="13" t="e">
        <f>(VLOOKUP(F142,tarifas!$C$7:$D$10,2,FALSE)+tarifas!$D$21)*datos!H142</f>
        <v>#N/A</v>
      </c>
      <c r="M142">
        <v>50.216120000000004</v>
      </c>
      <c r="N142" s="13" t="e">
        <f t="shared" si="26"/>
        <v>#N/A</v>
      </c>
      <c r="O142">
        <f t="shared" si="27"/>
        <v>50.216120000000004</v>
      </c>
      <c r="P142" s="12">
        <f t="shared" si="28"/>
        <v>571.86975939468857</v>
      </c>
      <c r="Q142">
        <f t="shared" si="29"/>
        <v>0</v>
      </c>
      <c r="R142">
        <f>$D$2*tarifas!$D$12/24</f>
        <v>1.4541666666666666</v>
      </c>
      <c r="S142" t="e">
        <f>VLOOKUP(E142&amp;" "&amp;F142,tarifas!$A$13:$D$20,4,FALSE)*P142</f>
        <v>#N/A</v>
      </c>
      <c r="T142">
        <f>IF(F142="COD1",tarifas!$D$11*(SUMIFS($P$11:$P$8770,$F$11:$F$8770,"=COD1",$B$11:$B$8770,"="&amp;B142)/COUNTIFS($F$11:$F$8770,"=COD1",$B$11:$B$8770,"="&amp;B142))/COUNTIFS($A$11:$A$8770,"="&amp;A142,$F$11:$F$8770,"=COD1"),0)</f>
        <v>0</v>
      </c>
      <c r="U142" t="e">
        <f>(VLOOKUP(F142,tarifas!$C$7:$D$10,2,FALSE)+tarifas!$D$21)*datos!P142</f>
        <v>#N/A</v>
      </c>
      <c r="V142" t="e">
        <f t="shared" si="30"/>
        <v>#N/A</v>
      </c>
      <c r="W142">
        <f t="shared" si="31"/>
        <v>0</v>
      </c>
    </row>
    <row r="143" spans="1:23" x14ac:dyDescent="0.25">
      <c r="A143">
        <f t="shared" si="24"/>
        <v>5</v>
      </c>
      <c r="B143">
        <f t="shared" si="25"/>
        <v>1</v>
      </c>
      <c r="C143" s="1">
        <f t="shared" si="32"/>
        <v>41645.49999999968</v>
      </c>
      <c r="D143" s="7">
        <v>561.5151515151515</v>
      </c>
      <c r="E143" s="7"/>
      <c r="G143">
        <v>9.1</v>
      </c>
      <c r="H143" s="12">
        <v>542.88740116691622</v>
      </c>
      <c r="I143" s="13">
        <f>$D$2*tarifas!$D$12/24</f>
        <v>1.4541666666666666</v>
      </c>
      <c r="J143" s="13" t="e">
        <f>VLOOKUP(E143&amp;" "&amp;F143,tarifas!$A$13:$D$20,4,FALSE)*H143</f>
        <v>#N/A</v>
      </c>
      <c r="K143" s="13">
        <f>IF(F143="COD1",tarifas!$D$11*(SUMIFS($H$11:$H$8770,$F$11:$F$8770,"=COD1",$B$11:$B$8770,"="&amp;B143)/COUNTIFS($F$11:$F$8770,"=COD1",$B$11:$B$8770,"="&amp;B143))/COUNTIFS($A$11:$A$8770,"="&amp;A143,$F$11:$F$8770,"=COD1"),0)</f>
        <v>0</v>
      </c>
      <c r="L143" s="13" t="e">
        <f>(VLOOKUP(F143,tarifas!$C$7:$D$10,2,FALSE)+tarifas!$D$21)*datos!H143</f>
        <v>#N/A</v>
      </c>
      <c r="M143">
        <v>26.914189999999998</v>
      </c>
      <c r="N143" s="13" t="e">
        <f t="shared" si="26"/>
        <v>#N/A</v>
      </c>
      <c r="O143">
        <f t="shared" si="27"/>
        <v>26.914189999999998</v>
      </c>
      <c r="P143" s="12">
        <f t="shared" si="28"/>
        <v>515.97321116691626</v>
      </c>
      <c r="Q143">
        <f t="shared" si="29"/>
        <v>0</v>
      </c>
      <c r="R143">
        <f>$D$2*tarifas!$D$12/24</f>
        <v>1.4541666666666666</v>
      </c>
      <c r="S143" t="e">
        <f>VLOOKUP(E143&amp;" "&amp;F143,tarifas!$A$13:$D$20,4,FALSE)*P143</f>
        <v>#N/A</v>
      </c>
      <c r="T143">
        <f>IF(F143="COD1",tarifas!$D$11*(SUMIFS($P$11:$P$8770,$F$11:$F$8770,"=COD1",$B$11:$B$8770,"="&amp;B143)/COUNTIFS($F$11:$F$8770,"=COD1",$B$11:$B$8770,"="&amp;B143))/COUNTIFS($A$11:$A$8770,"="&amp;A143,$F$11:$F$8770,"=COD1"),0)</f>
        <v>0</v>
      </c>
      <c r="U143" t="e">
        <f>(VLOOKUP(F143,tarifas!$C$7:$D$10,2,FALSE)+tarifas!$D$21)*datos!P143</f>
        <v>#N/A</v>
      </c>
      <c r="V143" t="e">
        <f t="shared" si="30"/>
        <v>#N/A</v>
      </c>
      <c r="W143">
        <f t="shared" si="31"/>
        <v>0</v>
      </c>
    </row>
    <row r="144" spans="1:23" x14ac:dyDescent="0.25">
      <c r="A144">
        <f t="shared" si="24"/>
        <v>5</v>
      </c>
      <c r="B144">
        <f t="shared" si="25"/>
        <v>1</v>
      </c>
      <c r="C144" s="1">
        <f t="shared" si="32"/>
        <v>41645.541666666344</v>
      </c>
      <c r="D144" s="7">
        <v>494.5454545454545</v>
      </c>
      <c r="E144" s="7"/>
      <c r="G144">
        <v>6.1</v>
      </c>
      <c r="H144" s="12">
        <v>494.75760633340667</v>
      </c>
      <c r="I144" s="13">
        <f>$D$2*tarifas!$D$12/24</f>
        <v>1.4541666666666666</v>
      </c>
      <c r="J144" s="13" t="e">
        <f>VLOOKUP(E144&amp;" "&amp;F144,tarifas!$A$13:$D$20,4,FALSE)*H144</f>
        <v>#N/A</v>
      </c>
      <c r="K144" s="13">
        <f>IF(F144="COD1",tarifas!$D$11*(SUMIFS($H$11:$H$8770,$F$11:$F$8770,"=COD1",$B$11:$B$8770,"="&amp;B144)/COUNTIFS($F$11:$F$8770,"=COD1",$B$11:$B$8770,"="&amp;B144))/COUNTIFS($A$11:$A$8770,"="&amp;A144,$F$11:$F$8770,"=COD1"),0)</f>
        <v>0</v>
      </c>
      <c r="L144" s="13" t="e">
        <f>(VLOOKUP(F144,tarifas!$C$7:$D$10,2,FALSE)+tarifas!$D$21)*datos!H144</f>
        <v>#N/A</v>
      </c>
      <c r="M144">
        <v>37.541879999999999</v>
      </c>
      <c r="N144" s="13" t="e">
        <f t="shared" si="26"/>
        <v>#N/A</v>
      </c>
      <c r="O144">
        <f t="shared" si="27"/>
        <v>37.541879999999999</v>
      </c>
      <c r="P144" s="12">
        <f t="shared" si="28"/>
        <v>457.21572633340668</v>
      </c>
      <c r="Q144">
        <f t="shared" si="29"/>
        <v>0</v>
      </c>
      <c r="R144">
        <f>$D$2*tarifas!$D$12/24</f>
        <v>1.4541666666666666</v>
      </c>
      <c r="S144" t="e">
        <f>VLOOKUP(E144&amp;" "&amp;F144,tarifas!$A$13:$D$20,4,FALSE)*P144</f>
        <v>#N/A</v>
      </c>
      <c r="T144">
        <f>IF(F144="COD1",tarifas!$D$11*(SUMIFS($P$11:$P$8770,$F$11:$F$8770,"=COD1",$B$11:$B$8770,"="&amp;B144)/COUNTIFS($F$11:$F$8770,"=COD1",$B$11:$B$8770,"="&amp;B144))/COUNTIFS($A$11:$A$8770,"="&amp;A144,$F$11:$F$8770,"=COD1"),0)</f>
        <v>0</v>
      </c>
      <c r="U144" t="e">
        <f>(VLOOKUP(F144,tarifas!$C$7:$D$10,2,FALSE)+tarifas!$D$21)*datos!P144</f>
        <v>#N/A</v>
      </c>
      <c r="V144" t="e">
        <f t="shared" si="30"/>
        <v>#N/A</v>
      </c>
      <c r="W144">
        <f t="shared" si="31"/>
        <v>0</v>
      </c>
    </row>
    <row r="145" spans="1:23" x14ac:dyDescent="0.25">
      <c r="A145">
        <f t="shared" si="24"/>
        <v>5</v>
      </c>
      <c r="B145">
        <f t="shared" si="25"/>
        <v>1</v>
      </c>
      <c r="C145" s="1">
        <f t="shared" si="32"/>
        <v>41645.583333333008</v>
      </c>
      <c r="D145" s="7">
        <v>383.78787878787881</v>
      </c>
      <c r="E145" s="7"/>
      <c r="G145">
        <v>5.69</v>
      </c>
      <c r="H145" s="12">
        <v>594.28517966855679</v>
      </c>
      <c r="I145" s="13">
        <f>$D$2*tarifas!$D$12/24</f>
        <v>1.4541666666666666</v>
      </c>
      <c r="J145" s="13" t="e">
        <f>VLOOKUP(E145&amp;" "&amp;F145,tarifas!$A$13:$D$20,4,FALSE)*H145</f>
        <v>#N/A</v>
      </c>
      <c r="K145" s="13">
        <f>IF(F145="COD1",tarifas!$D$11*(SUMIFS($H$11:$H$8770,$F$11:$F$8770,"=COD1",$B$11:$B$8770,"="&amp;B145)/COUNTIFS($F$11:$F$8770,"=COD1",$B$11:$B$8770,"="&amp;B145))/COUNTIFS($A$11:$A$8770,"="&amp;A145,$F$11:$F$8770,"=COD1"),0)</f>
        <v>0</v>
      </c>
      <c r="L145" s="13" t="e">
        <f>(VLOOKUP(F145,tarifas!$C$7:$D$10,2,FALSE)+tarifas!$D$21)*datos!H145</f>
        <v>#N/A</v>
      </c>
      <c r="M145">
        <v>39.4876</v>
      </c>
      <c r="N145" s="13" t="e">
        <f t="shared" si="26"/>
        <v>#N/A</v>
      </c>
      <c r="O145">
        <f t="shared" si="27"/>
        <v>39.4876</v>
      </c>
      <c r="P145" s="12">
        <f t="shared" si="28"/>
        <v>554.79757966855675</v>
      </c>
      <c r="Q145">
        <f t="shared" si="29"/>
        <v>0</v>
      </c>
      <c r="R145">
        <f>$D$2*tarifas!$D$12/24</f>
        <v>1.4541666666666666</v>
      </c>
      <c r="S145" t="e">
        <f>VLOOKUP(E145&amp;" "&amp;F145,tarifas!$A$13:$D$20,4,FALSE)*P145</f>
        <v>#N/A</v>
      </c>
      <c r="T145">
        <f>IF(F145="COD1",tarifas!$D$11*(SUMIFS($P$11:$P$8770,$F$11:$F$8770,"=COD1",$B$11:$B$8770,"="&amp;B145)/COUNTIFS($F$11:$F$8770,"=COD1",$B$11:$B$8770,"="&amp;B145))/COUNTIFS($A$11:$A$8770,"="&amp;A145,$F$11:$F$8770,"=COD1"),0)</f>
        <v>0</v>
      </c>
      <c r="U145" t="e">
        <f>(VLOOKUP(F145,tarifas!$C$7:$D$10,2,FALSE)+tarifas!$D$21)*datos!P145</f>
        <v>#N/A</v>
      </c>
      <c r="V145" t="e">
        <f t="shared" si="30"/>
        <v>#N/A</v>
      </c>
      <c r="W145">
        <f t="shared" si="31"/>
        <v>0</v>
      </c>
    </row>
    <row r="146" spans="1:23" x14ac:dyDescent="0.25">
      <c r="A146">
        <f t="shared" si="24"/>
        <v>5</v>
      </c>
      <c r="B146">
        <f t="shared" si="25"/>
        <v>1</v>
      </c>
      <c r="C146" s="1">
        <f t="shared" si="32"/>
        <v>41645.624999999673</v>
      </c>
      <c r="D146" s="7">
        <v>198.33333333333337</v>
      </c>
      <c r="E146" s="7"/>
      <c r="G146">
        <v>5.69</v>
      </c>
      <c r="H146" s="12">
        <v>600.86259396689456</v>
      </c>
      <c r="I146" s="13">
        <f>$D$2*tarifas!$D$12/24</f>
        <v>1.4541666666666666</v>
      </c>
      <c r="J146" s="13" t="e">
        <f>VLOOKUP(E146&amp;" "&amp;F146,tarifas!$A$13:$D$20,4,FALSE)*H146</f>
        <v>#N/A</v>
      </c>
      <c r="K146" s="13">
        <f>IF(F146="COD1",tarifas!$D$11*(SUMIFS($H$11:$H$8770,$F$11:$F$8770,"=COD1",$B$11:$B$8770,"="&amp;B146)/COUNTIFS($F$11:$F$8770,"=COD1",$B$11:$B$8770,"="&amp;B146))/COUNTIFS($A$11:$A$8770,"="&amp;A146,$F$11:$F$8770,"=COD1"),0)</f>
        <v>0</v>
      </c>
      <c r="L146" s="13" t="e">
        <f>(VLOOKUP(F146,tarifas!$C$7:$D$10,2,FALSE)+tarifas!$D$21)*datos!H146</f>
        <v>#N/A</v>
      </c>
      <c r="M146">
        <v>12.12724</v>
      </c>
      <c r="N146" s="13" t="e">
        <f t="shared" si="26"/>
        <v>#N/A</v>
      </c>
      <c r="O146">
        <f t="shared" si="27"/>
        <v>12.12724</v>
      </c>
      <c r="P146" s="12">
        <f t="shared" si="28"/>
        <v>588.73535396689454</v>
      </c>
      <c r="Q146">
        <f t="shared" si="29"/>
        <v>0</v>
      </c>
      <c r="R146">
        <f>$D$2*tarifas!$D$12/24</f>
        <v>1.4541666666666666</v>
      </c>
      <c r="S146" t="e">
        <f>VLOOKUP(E146&amp;" "&amp;F146,tarifas!$A$13:$D$20,4,FALSE)*P146</f>
        <v>#N/A</v>
      </c>
      <c r="T146">
        <f>IF(F146="COD1",tarifas!$D$11*(SUMIFS($P$11:$P$8770,$F$11:$F$8770,"=COD1",$B$11:$B$8770,"="&amp;B146)/COUNTIFS($F$11:$F$8770,"=COD1",$B$11:$B$8770,"="&amp;B146))/COUNTIFS($A$11:$A$8770,"="&amp;A146,$F$11:$F$8770,"=COD1"),0)</f>
        <v>0</v>
      </c>
      <c r="U146" t="e">
        <f>(VLOOKUP(F146,tarifas!$C$7:$D$10,2,FALSE)+tarifas!$D$21)*datos!P146</f>
        <v>#N/A</v>
      </c>
      <c r="V146" t="e">
        <f t="shared" si="30"/>
        <v>#N/A</v>
      </c>
      <c r="W146">
        <f t="shared" si="31"/>
        <v>0</v>
      </c>
    </row>
    <row r="147" spans="1:23" x14ac:dyDescent="0.25">
      <c r="A147">
        <f t="shared" si="24"/>
        <v>5</v>
      </c>
      <c r="B147">
        <f t="shared" si="25"/>
        <v>1</v>
      </c>
      <c r="C147" s="1">
        <f t="shared" si="32"/>
        <v>41645.666666666337</v>
      </c>
      <c r="D147" s="7">
        <v>5.1515151515151514</v>
      </c>
      <c r="E147" s="7"/>
      <c r="G147">
        <v>5.2</v>
      </c>
      <c r="H147" s="12">
        <v>589.80097727785574</v>
      </c>
      <c r="I147" s="13">
        <f>$D$2*tarifas!$D$12/24</f>
        <v>1.4541666666666666</v>
      </c>
      <c r="J147" s="13" t="e">
        <f>VLOOKUP(E147&amp;" "&amp;F147,tarifas!$A$13:$D$20,4,FALSE)*H147</f>
        <v>#N/A</v>
      </c>
      <c r="K147" s="13">
        <f>IF(F147="COD1",tarifas!$D$11*(SUMIFS($H$11:$H$8770,$F$11:$F$8770,"=COD1",$B$11:$B$8770,"="&amp;B147)/COUNTIFS($F$11:$F$8770,"=COD1",$B$11:$B$8770,"="&amp;B147))/COUNTIFS($A$11:$A$8770,"="&amp;A147,$F$11:$F$8770,"=COD1"),0)</f>
        <v>0</v>
      </c>
      <c r="L147" s="13" t="e">
        <f>(VLOOKUP(F147,tarifas!$C$7:$D$10,2,FALSE)+tarifas!$D$21)*datos!H147</f>
        <v>#N/A</v>
      </c>
      <c r="M147">
        <v>18.510639999999999</v>
      </c>
      <c r="N147" s="13" t="e">
        <f t="shared" si="26"/>
        <v>#N/A</v>
      </c>
      <c r="O147">
        <f t="shared" si="27"/>
        <v>18.510639999999999</v>
      </c>
      <c r="P147" s="12">
        <f t="shared" si="28"/>
        <v>571.29033727785577</v>
      </c>
      <c r="Q147">
        <f t="shared" si="29"/>
        <v>0</v>
      </c>
      <c r="R147">
        <f>$D$2*tarifas!$D$12/24</f>
        <v>1.4541666666666666</v>
      </c>
      <c r="S147" t="e">
        <f>VLOOKUP(E147&amp;" "&amp;F147,tarifas!$A$13:$D$20,4,FALSE)*P147</f>
        <v>#N/A</v>
      </c>
      <c r="T147">
        <f>IF(F147="COD1",tarifas!$D$11*(SUMIFS($P$11:$P$8770,$F$11:$F$8770,"=COD1",$B$11:$B$8770,"="&amp;B147)/COUNTIFS($F$11:$F$8770,"=COD1",$B$11:$B$8770,"="&amp;B147))/COUNTIFS($A$11:$A$8770,"="&amp;A147,$F$11:$F$8770,"=COD1"),0)</f>
        <v>0</v>
      </c>
      <c r="U147" t="e">
        <f>(VLOOKUP(F147,tarifas!$C$7:$D$10,2,FALSE)+tarifas!$D$21)*datos!P147</f>
        <v>#N/A</v>
      </c>
      <c r="V147" t="e">
        <f t="shared" si="30"/>
        <v>#N/A</v>
      </c>
      <c r="W147">
        <f t="shared" si="31"/>
        <v>0</v>
      </c>
    </row>
    <row r="148" spans="1:23" x14ac:dyDescent="0.25">
      <c r="A148">
        <f t="shared" si="24"/>
        <v>5</v>
      </c>
      <c r="B148">
        <f t="shared" si="25"/>
        <v>1</v>
      </c>
      <c r="C148" s="1">
        <f t="shared" si="32"/>
        <v>41645.708333333001</v>
      </c>
      <c r="D148" s="7">
        <v>0</v>
      </c>
      <c r="E148" s="7"/>
      <c r="G148">
        <v>10.1</v>
      </c>
      <c r="H148" s="12">
        <v>595.4128834393166</v>
      </c>
      <c r="I148" s="13">
        <f>$D$2*tarifas!$D$12/24</f>
        <v>1.4541666666666666</v>
      </c>
      <c r="J148" s="13" t="e">
        <f>VLOOKUP(E148&amp;" "&amp;F148,tarifas!$A$13:$D$20,4,FALSE)*H148</f>
        <v>#N/A</v>
      </c>
      <c r="K148" s="13">
        <f>IF(F148="COD1",tarifas!$D$11*(SUMIFS($H$11:$H$8770,$F$11:$F$8770,"=COD1",$B$11:$B$8770,"="&amp;B148)/COUNTIFS($F$11:$F$8770,"=COD1",$B$11:$B$8770,"="&amp;B148))/COUNTIFS($A$11:$A$8770,"="&amp;A148,$F$11:$F$8770,"=COD1"),0)</f>
        <v>0</v>
      </c>
      <c r="L148" s="13" t="e">
        <f>(VLOOKUP(F148,tarifas!$C$7:$D$10,2,FALSE)+tarifas!$D$21)*datos!H148</f>
        <v>#N/A</v>
      </c>
      <c r="M148">
        <v>0</v>
      </c>
      <c r="N148" s="13" t="e">
        <f t="shared" si="26"/>
        <v>#N/A</v>
      </c>
      <c r="O148">
        <f t="shared" si="27"/>
        <v>0</v>
      </c>
      <c r="P148" s="12">
        <f t="shared" si="28"/>
        <v>595.4128834393166</v>
      </c>
      <c r="Q148">
        <f t="shared" si="29"/>
        <v>0</v>
      </c>
      <c r="R148">
        <f>$D$2*tarifas!$D$12/24</f>
        <v>1.4541666666666666</v>
      </c>
      <c r="S148" t="e">
        <f>VLOOKUP(E148&amp;" "&amp;F148,tarifas!$A$13:$D$20,4,FALSE)*P148</f>
        <v>#N/A</v>
      </c>
      <c r="T148">
        <f>IF(F148="COD1",tarifas!$D$11*(SUMIFS($P$11:$P$8770,$F$11:$F$8770,"=COD1",$B$11:$B$8770,"="&amp;B148)/COUNTIFS($F$11:$F$8770,"=COD1",$B$11:$B$8770,"="&amp;B148))/COUNTIFS($A$11:$A$8770,"="&amp;A148,$F$11:$F$8770,"=COD1"),0)</f>
        <v>0</v>
      </c>
      <c r="U148" t="e">
        <f>(VLOOKUP(F148,tarifas!$C$7:$D$10,2,FALSE)+tarifas!$D$21)*datos!P148</f>
        <v>#N/A</v>
      </c>
      <c r="V148" t="e">
        <f t="shared" si="30"/>
        <v>#N/A</v>
      </c>
      <c r="W148">
        <f t="shared" si="31"/>
        <v>0</v>
      </c>
    </row>
    <row r="149" spans="1:23" x14ac:dyDescent="0.25">
      <c r="A149">
        <f t="shared" si="24"/>
        <v>5</v>
      </c>
      <c r="B149">
        <f t="shared" si="25"/>
        <v>1</v>
      </c>
      <c r="C149" s="1">
        <f t="shared" si="32"/>
        <v>41645.749999999665</v>
      </c>
      <c r="D149" s="7">
        <v>0</v>
      </c>
      <c r="E149" s="7"/>
      <c r="G149">
        <v>30</v>
      </c>
      <c r="H149" s="12">
        <v>476.52807110929996</v>
      </c>
      <c r="I149" s="13">
        <f>$D$2*tarifas!$D$12/24</f>
        <v>1.4541666666666666</v>
      </c>
      <c r="J149" s="13" t="e">
        <f>VLOOKUP(E149&amp;" "&amp;F149,tarifas!$A$13:$D$20,4,FALSE)*H149</f>
        <v>#N/A</v>
      </c>
      <c r="K149" s="13">
        <f>IF(F149="COD1",tarifas!$D$11*(SUMIFS($H$11:$H$8770,$F$11:$F$8770,"=COD1",$B$11:$B$8770,"="&amp;B149)/COUNTIFS($F$11:$F$8770,"=COD1",$B$11:$B$8770,"="&amp;B149))/COUNTIFS($A$11:$A$8770,"="&amp;A149,$F$11:$F$8770,"=COD1"),0)</f>
        <v>0</v>
      </c>
      <c r="L149" s="13" t="e">
        <f>(VLOOKUP(F149,tarifas!$C$7:$D$10,2,FALSE)+tarifas!$D$21)*datos!H149</f>
        <v>#N/A</v>
      </c>
      <c r="M149">
        <v>0</v>
      </c>
      <c r="N149" s="13" t="e">
        <f t="shared" si="26"/>
        <v>#N/A</v>
      </c>
      <c r="O149">
        <f t="shared" si="27"/>
        <v>0</v>
      </c>
      <c r="P149" s="12">
        <f t="shared" si="28"/>
        <v>476.52807110929996</v>
      </c>
      <c r="Q149">
        <f t="shared" si="29"/>
        <v>0</v>
      </c>
      <c r="R149">
        <f>$D$2*tarifas!$D$12/24</f>
        <v>1.4541666666666666</v>
      </c>
      <c r="S149" t="e">
        <f>VLOOKUP(E149&amp;" "&amp;F149,tarifas!$A$13:$D$20,4,FALSE)*P149</f>
        <v>#N/A</v>
      </c>
      <c r="T149">
        <f>IF(F149="COD1",tarifas!$D$11*(SUMIFS($P$11:$P$8770,$F$11:$F$8770,"=COD1",$B$11:$B$8770,"="&amp;B149)/COUNTIFS($F$11:$F$8770,"=COD1",$B$11:$B$8770,"="&amp;B149))/COUNTIFS($A$11:$A$8770,"="&amp;A149,$F$11:$F$8770,"=COD1"),0)</f>
        <v>0</v>
      </c>
      <c r="U149" t="e">
        <f>(VLOOKUP(F149,tarifas!$C$7:$D$10,2,FALSE)+tarifas!$D$21)*datos!P149</f>
        <v>#N/A</v>
      </c>
      <c r="V149" t="e">
        <f t="shared" si="30"/>
        <v>#N/A</v>
      </c>
      <c r="W149">
        <f t="shared" si="31"/>
        <v>0</v>
      </c>
    </row>
    <row r="150" spans="1:23" x14ac:dyDescent="0.25">
      <c r="A150">
        <f t="shared" si="24"/>
        <v>5</v>
      </c>
      <c r="B150">
        <f t="shared" si="25"/>
        <v>1</v>
      </c>
      <c r="C150" s="1">
        <f t="shared" si="32"/>
        <v>41645.79166666633</v>
      </c>
      <c r="D150" s="7">
        <v>0</v>
      </c>
      <c r="E150" s="7"/>
      <c r="G150">
        <v>37.130000000000003</v>
      </c>
      <c r="H150" s="12">
        <v>342.75878481814311</v>
      </c>
      <c r="I150" s="13">
        <f>$D$2*tarifas!$D$12/24</f>
        <v>1.4541666666666666</v>
      </c>
      <c r="J150" s="13" t="e">
        <f>VLOOKUP(E150&amp;" "&amp;F150,tarifas!$A$13:$D$20,4,FALSE)*H150</f>
        <v>#N/A</v>
      </c>
      <c r="K150" s="13">
        <f>IF(F150="COD1",tarifas!$D$11*(SUMIFS($H$11:$H$8770,$F$11:$F$8770,"=COD1",$B$11:$B$8770,"="&amp;B150)/COUNTIFS($F$11:$F$8770,"=COD1",$B$11:$B$8770,"="&amp;B150))/COUNTIFS($A$11:$A$8770,"="&amp;A150,$F$11:$F$8770,"=COD1"),0)</f>
        <v>0</v>
      </c>
      <c r="L150" s="13" t="e">
        <f>(VLOOKUP(F150,tarifas!$C$7:$D$10,2,FALSE)+tarifas!$D$21)*datos!H150</f>
        <v>#N/A</v>
      </c>
      <c r="M150">
        <v>0</v>
      </c>
      <c r="N150" s="13" t="e">
        <f t="shared" si="26"/>
        <v>#N/A</v>
      </c>
      <c r="O150">
        <f t="shared" si="27"/>
        <v>0</v>
      </c>
      <c r="P150" s="12">
        <f t="shared" si="28"/>
        <v>342.75878481814311</v>
      </c>
      <c r="Q150">
        <f t="shared" si="29"/>
        <v>0</v>
      </c>
      <c r="R150">
        <f>$D$2*tarifas!$D$12/24</f>
        <v>1.4541666666666666</v>
      </c>
      <c r="S150" t="e">
        <f>VLOOKUP(E150&amp;" "&amp;F150,tarifas!$A$13:$D$20,4,FALSE)*P150</f>
        <v>#N/A</v>
      </c>
      <c r="T150">
        <f>IF(F150="COD1",tarifas!$D$11*(SUMIFS($P$11:$P$8770,$F$11:$F$8770,"=COD1",$B$11:$B$8770,"="&amp;B150)/COUNTIFS($F$11:$F$8770,"=COD1",$B$11:$B$8770,"="&amp;B150))/COUNTIFS($A$11:$A$8770,"="&amp;A150,$F$11:$F$8770,"=COD1"),0)</f>
        <v>0</v>
      </c>
      <c r="U150" t="e">
        <f>(VLOOKUP(F150,tarifas!$C$7:$D$10,2,FALSE)+tarifas!$D$21)*datos!P150</f>
        <v>#N/A</v>
      </c>
      <c r="V150" t="e">
        <f t="shared" si="30"/>
        <v>#N/A</v>
      </c>
      <c r="W150">
        <f t="shared" si="31"/>
        <v>0</v>
      </c>
    </row>
    <row r="151" spans="1:23" x14ac:dyDescent="0.25">
      <c r="A151">
        <f t="shared" si="24"/>
        <v>5</v>
      </c>
      <c r="B151">
        <f t="shared" si="25"/>
        <v>1</v>
      </c>
      <c r="C151" s="1">
        <f t="shared" si="32"/>
        <v>41645.833333332994</v>
      </c>
      <c r="D151" s="7">
        <v>0</v>
      </c>
      <c r="E151" s="7"/>
      <c r="G151">
        <v>44.03</v>
      </c>
      <c r="H151" s="12">
        <v>242.59035993099869</v>
      </c>
      <c r="I151" s="13">
        <f>$D$2*tarifas!$D$12/24</f>
        <v>1.4541666666666666</v>
      </c>
      <c r="J151" s="13" t="e">
        <f>VLOOKUP(E151&amp;" "&amp;F151,tarifas!$A$13:$D$20,4,FALSE)*H151</f>
        <v>#N/A</v>
      </c>
      <c r="K151" s="13">
        <f>IF(F151="COD1",tarifas!$D$11*(SUMIFS($H$11:$H$8770,$F$11:$F$8770,"=COD1",$B$11:$B$8770,"="&amp;B151)/COUNTIFS($F$11:$F$8770,"=COD1",$B$11:$B$8770,"="&amp;B151))/COUNTIFS($A$11:$A$8770,"="&amp;A151,$F$11:$F$8770,"=COD1"),0)</f>
        <v>0</v>
      </c>
      <c r="L151" s="13" t="e">
        <f>(VLOOKUP(F151,tarifas!$C$7:$D$10,2,FALSE)+tarifas!$D$21)*datos!H151</f>
        <v>#N/A</v>
      </c>
      <c r="M151">
        <v>0</v>
      </c>
      <c r="N151" s="13" t="e">
        <f t="shared" si="26"/>
        <v>#N/A</v>
      </c>
      <c r="O151">
        <f t="shared" si="27"/>
        <v>0</v>
      </c>
      <c r="P151" s="12">
        <f t="shared" si="28"/>
        <v>242.59035993099869</v>
      </c>
      <c r="Q151">
        <f t="shared" si="29"/>
        <v>0</v>
      </c>
      <c r="R151">
        <f>$D$2*tarifas!$D$12/24</f>
        <v>1.4541666666666666</v>
      </c>
      <c r="S151" t="e">
        <f>VLOOKUP(E151&amp;" "&amp;F151,tarifas!$A$13:$D$20,4,FALSE)*P151</f>
        <v>#N/A</v>
      </c>
      <c r="T151">
        <f>IF(F151="COD1",tarifas!$D$11*(SUMIFS($P$11:$P$8770,$F$11:$F$8770,"=COD1",$B$11:$B$8770,"="&amp;B151)/COUNTIFS($F$11:$F$8770,"=COD1",$B$11:$B$8770,"="&amp;B151))/COUNTIFS($A$11:$A$8770,"="&amp;A151,$F$11:$F$8770,"=COD1"),0)</f>
        <v>0</v>
      </c>
      <c r="U151" t="e">
        <f>(VLOOKUP(F151,tarifas!$C$7:$D$10,2,FALSE)+tarifas!$D$21)*datos!P151</f>
        <v>#N/A</v>
      </c>
      <c r="V151" t="e">
        <f t="shared" si="30"/>
        <v>#N/A</v>
      </c>
      <c r="W151">
        <f t="shared" si="31"/>
        <v>0</v>
      </c>
    </row>
    <row r="152" spans="1:23" x14ac:dyDescent="0.25">
      <c r="A152">
        <f t="shared" si="24"/>
        <v>5</v>
      </c>
      <c r="B152">
        <f t="shared" si="25"/>
        <v>1</v>
      </c>
      <c r="C152" s="1">
        <f t="shared" si="32"/>
        <v>41645.874999999658</v>
      </c>
      <c r="D152" s="7">
        <v>0</v>
      </c>
      <c r="E152" s="7"/>
      <c r="G152">
        <v>44.32</v>
      </c>
      <c r="H152" s="12">
        <v>229.96842670118019</v>
      </c>
      <c r="I152" s="13">
        <f>$D$2*tarifas!$D$12/24</f>
        <v>1.4541666666666666</v>
      </c>
      <c r="J152" s="13" t="e">
        <f>VLOOKUP(E152&amp;" "&amp;F152,tarifas!$A$13:$D$20,4,FALSE)*H152</f>
        <v>#N/A</v>
      </c>
      <c r="K152" s="13">
        <f>IF(F152="COD1",tarifas!$D$11*(SUMIFS($H$11:$H$8770,$F$11:$F$8770,"=COD1",$B$11:$B$8770,"="&amp;B152)/COUNTIFS($F$11:$F$8770,"=COD1",$B$11:$B$8770,"="&amp;B152))/COUNTIFS($A$11:$A$8770,"="&amp;A152,$F$11:$F$8770,"=COD1"),0)</f>
        <v>0</v>
      </c>
      <c r="L152" s="13" t="e">
        <f>(VLOOKUP(F152,tarifas!$C$7:$D$10,2,FALSE)+tarifas!$D$21)*datos!H152</f>
        <v>#N/A</v>
      </c>
      <c r="M152">
        <v>0</v>
      </c>
      <c r="N152" s="13" t="e">
        <f t="shared" si="26"/>
        <v>#N/A</v>
      </c>
      <c r="O152">
        <f t="shared" si="27"/>
        <v>0</v>
      </c>
      <c r="P152" s="12">
        <f t="shared" si="28"/>
        <v>229.96842670118019</v>
      </c>
      <c r="Q152">
        <f t="shared" si="29"/>
        <v>0</v>
      </c>
      <c r="R152">
        <f>$D$2*tarifas!$D$12/24</f>
        <v>1.4541666666666666</v>
      </c>
      <c r="S152" t="e">
        <f>VLOOKUP(E152&amp;" "&amp;F152,tarifas!$A$13:$D$20,4,FALSE)*P152</f>
        <v>#N/A</v>
      </c>
      <c r="T152">
        <f>IF(F152="COD1",tarifas!$D$11*(SUMIFS($P$11:$P$8770,$F$11:$F$8770,"=COD1",$B$11:$B$8770,"="&amp;B152)/COUNTIFS($F$11:$F$8770,"=COD1",$B$11:$B$8770,"="&amp;B152))/COUNTIFS($A$11:$A$8770,"="&amp;A152,$F$11:$F$8770,"=COD1"),0)</f>
        <v>0</v>
      </c>
      <c r="U152" t="e">
        <f>(VLOOKUP(F152,tarifas!$C$7:$D$10,2,FALSE)+tarifas!$D$21)*datos!P152</f>
        <v>#N/A</v>
      </c>
      <c r="V152" t="e">
        <f t="shared" si="30"/>
        <v>#N/A</v>
      </c>
      <c r="W152">
        <f t="shared" si="31"/>
        <v>0</v>
      </c>
    </row>
    <row r="153" spans="1:23" x14ac:dyDescent="0.25">
      <c r="A153">
        <f t="shared" si="24"/>
        <v>5</v>
      </c>
      <c r="B153">
        <f t="shared" si="25"/>
        <v>1</v>
      </c>
      <c r="C153" s="1">
        <f t="shared" si="32"/>
        <v>41645.916666666322</v>
      </c>
      <c r="D153" s="7">
        <v>0</v>
      </c>
      <c r="E153" s="7"/>
      <c r="G153">
        <v>44.32</v>
      </c>
      <c r="H153" s="12">
        <v>216.29107887832967</v>
      </c>
      <c r="I153" s="13">
        <f>$D$2*tarifas!$D$12/24</f>
        <v>1.4541666666666666</v>
      </c>
      <c r="J153" s="13" t="e">
        <f>VLOOKUP(E153&amp;" "&amp;F153,tarifas!$A$13:$D$20,4,FALSE)*H153</f>
        <v>#N/A</v>
      </c>
      <c r="K153" s="13">
        <f>IF(F153="COD1",tarifas!$D$11*(SUMIFS($H$11:$H$8770,$F$11:$F$8770,"=COD1",$B$11:$B$8770,"="&amp;B153)/COUNTIFS($F$11:$F$8770,"=COD1",$B$11:$B$8770,"="&amp;B153))/COUNTIFS($A$11:$A$8770,"="&amp;A153,$F$11:$F$8770,"=COD1"),0)</f>
        <v>0</v>
      </c>
      <c r="L153" s="13" t="e">
        <f>(VLOOKUP(F153,tarifas!$C$7:$D$10,2,FALSE)+tarifas!$D$21)*datos!H153</f>
        <v>#N/A</v>
      </c>
      <c r="M153">
        <v>0</v>
      </c>
      <c r="N153" s="13" t="e">
        <f t="shared" si="26"/>
        <v>#N/A</v>
      </c>
      <c r="O153">
        <f t="shared" si="27"/>
        <v>0</v>
      </c>
      <c r="P153" s="12">
        <f t="shared" si="28"/>
        <v>216.29107887832967</v>
      </c>
      <c r="Q153">
        <f t="shared" si="29"/>
        <v>0</v>
      </c>
      <c r="R153">
        <f>$D$2*tarifas!$D$12/24</f>
        <v>1.4541666666666666</v>
      </c>
      <c r="S153" t="e">
        <f>VLOOKUP(E153&amp;" "&amp;F153,tarifas!$A$13:$D$20,4,FALSE)*P153</f>
        <v>#N/A</v>
      </c>
      <c r="T153">
        <f>IF(F153="COD1",tarifas!$D$11*(SUMIFS($P$11:$P$8770,$F$11:$F$8770,"=COD1",$B$11:$B$8770,"="&amp;B153)/COUNTIFS($F$11:$F$8770,"=COD1",$B$11:$B$8770,"="&amp;B153))/COUNTIFS($A$11:$A$8770,"="&amp;A153,$F$11:$F$8770,"=COD1"),0)</f>
        <v>0</v>
      </c>
      <c r="U153" t="e">
        <f>(VLOOKUP(F153,tarifas!$C$7:$D$10,2,FALSE)+tarifas!$D$21)*datos!P153</f>
        <v>#N/A</v>
      </c>
      <c r="V153" t="e">
        <f t="shared" si="30"/>
        <v>#N/A</v>
      </c>
      <c r="W153">
        <f t="shared" si="31"/>
        <v>0</v>
      </c>
    </row>
    <row r="154" spans="1:23" x14ac:dyDescent="0.25">
      <c r="A154">
        <f t="shared" si="24"/>
        <v>5</v>
      </c>
      <c r="B154">
        <f t="shared" si="25"/>
        <v>1</v>
      </c>
      <c r="C154" s="1">
        <f t="shared" si="32"/>
        <v>41645.958333332987</v>
      </c>
      <c r="D154" s="7">
        <v>0</v>
      </c>
      <c r="E154" s="7"/>
      <c r="G154">
        <v>35</v>
      </c>
      <c r="H154" s="12">
        <v>214.20827536583221</v>
      </c>
      <c r="I154" s="13">
        <f>$D$2*tarifas!$D$12/24</f>
        <v>1.4541666666666666</v>
      </c>
      <c r="J154" s="13" t="e">
        <f>VLOOKUP(E154&amp;" "&amp;F154,tarifas!$A$13:$D$20,4,FALSE)*H154</f>
        <v>#N/A</v>
      </c>
      <c r="K154" s="13">
        <f>IF(F154="COD1",tarifas!$D$11*(SUMIFS($H$11:$H$8770,$F$11:$F$8770,"=COD1",$B$11:$B$8770,"="&amp;B154)/COUNTIFS($F$11:$F$8770,"=COD1",$B$11:$B$8770,"="&amp;B154))/COUNTIFS($A$11:$A$8770,"="&amp;A154,$F$11:$F$8770,"=COD1"),0)</f>
        <v>0</v>
      </c>
      <c r="L154" s="13" t="e">
        <f>(VLOOKUP(F154,tarifas!$C$7:$D$10,2,FALSE)+tarifas!$D$21)*datos!H154</f>
        <v>#N/A</v>
      </c>
      <c r="M154">
        <v>0</v>
      </c>
      <c r="N154" s="13" t="e">
        <f t="shared" si="26"/>
        <v>#N/A</v>
      </c>
      <c r="O154">
        <f t="shared" si="27"/>
        <v>0</v>
      </c>
      <c r="P154" s="12">
        <f t="shared" si="28"/>
        <v>214.20827536583221</v>
      </c>
      <c r="Q154">
        <f t="shared" si="29"/>
        <v>0</v>
      </c>
      <c r="R154">
        <f>$D$2*tarifas!$D$12/24</f>
        <v>1.4541666666666666</v>
      </c>
      <c r="S154" t="e">
        <f>VLOOKUP(E154&amp;" "&amp;F154,tarifas!$A$13:$D$20,4,FALSE)*P154</f>
        <v>#N/A</v>
      </c>
      <c r="T154">
        <f>IF(F154="COD1",tarifas!$D$11*(SUMIFS($P$11:$P$8770,$F$11:$F$8770,"=COD1",$B$11:$B$8770,"="&amp;B154)/COUNTIFS($F$11:$F$8770,"=COD1",$B$11:$B$8770,"="&amp;B154))/COUNTIFS($A$11:$A$8770,"="&amp;A154,$F$11:$F$8770,"=COD1"),0)</f>
        <v>0</v>
      </c>
      <c r="U154" t="e">
        <f>(VLOOKUP(F154,tarifas!$C$7:$D$10,2,FALSE)+tarifas!$D$21)*datos!P154</f>
        <v>#N/A</v>
      </c>
      <c r="V154" t="e">
        <f t="shared" si="30"/>
        <v>#N/A</v>
      </c>
      <c r="W154">
        <f t="shared" si="31"/>
        <v>0</v>
      </c>
    </row>
    <row r="155" spans="1:23" x14ac:dyDescent="0.25">
      <c r="A155">
        <f t="shared" si="24"/>
        <v>6</v>
      </c>
      <c r="B155">
        <f t="shared" si="25"/>
        <v>1</v>
      </c>
      <c r="C155" s="1">
        <f t="shared" si="32"/>
        <v>41645.999999999651</v>
      </c>
      <c r="D155" s="7">
        <v>0</v>
      </c>
      <c r="E155" s="7"/>
      <c r="G155">
        <v>24.8</v>
      </c>
      <c r="H155" s="12">
        <v>211.74181171546522</v>
      </c>
      <c r="I155" s="13">
        <f>$D$2*tarifas!$D$12/24</f>
        <v>1.4541666666666666</v>
      </c>
      <c r="J155" s="13" t="e">
        <f>VLOOKUP(E155&amp;" "&amp;F155,tarifas!$A$13:$D$20,4,FALSE)*H155</f>
        <v>#N/A</v>
      </c>
      <c r="K155" s="13">
        <f>IF(F155="COD1",tarifas!$D$11*(SUMIFS($H$11:$H$8770,$F$11:$F$8770,"=COD1",$B$11:$B$8770,"="&amp;B155)/COUNTIFS($F$11:$F$8770,"=COD1",$B$11:$B$8770,"="&amp;B155))/COUNTIFS($A$11:$A$8770,"="&amp;A155,$F$11:$F$8770,"=COD1"),0)</f>
        <v>0</v>
      </c>
      <c r="L155" s="13" t="e">
        <f>(VLOOKUP(F155,tarifas!$C$7:$D$10,2,FALSE)+tarifas!$D$21)*datos!H155</f>
        <v>#N/A</v>
      </c>
      <c r="M155">
        <v>0</v>
      </c>
      <c r="N155" s="13" t="e">
        <f t="shared" si="26"/>
        <v>#N/A</v>
      </c>
      <c r="O155">
        <f t="shared" si="27"/>
        <v>0</v>
      </c>
      <c r="P155" s="12">
        <f t="shared" si="28"/>
        <v>211.74181171546522</v>
      </c>
      <c r="Q155">
        <f t="shared" si="29"/>
        <v>0</v>
      </c>
      <c r="R155">
        <f>$D$2*tarifas!$D$12/24</f>
        <v>1.4541666666666666</v>
      </c>
      <c r="S155" t="e">
        <f>VLOOKUP(E155&amp;" "&amp;F155,tarifas!$A$13:$D$20,4,FALSE)*P155</f>
        <v>#N/A</v>
      </c>
      <c r="T155">
        <f>IF(F155="COD1",tarifas!$D$11*(SUMIFS($P$11:$P$8770,$F$11:$F$8770,"=COD1",$B$11:$B$8770,"="&amp;B155)/COUNTIFS($F$11:$F$8770,"=COD1",$B$11:$B$8770,"="&amp;B155))/COUNTIFS($A$11:$A$8770,"="&amp;A155,$F$11:$F$8770,"=COD1"),0)</f>
        <v>0</v>
      </c>
      <c r="U155" t="e">
        <f>(VLOOKUP(F155,tarifas!$C$7:$D$10,2,FALSE)+tarifas!$D$21)*datos!P155</f>
        <v>#N/A</v>
      </c>
      <c r="V155" t="e">
        <f t="shared" si="30"/>
        <v>#N/A</v>
      </c>
      <c r="W155">
        <f t="shared" si="31"/>
        <v>0</v>
      </c>
    </row>
    <row r="156" spans="1:23" x14ac:dyDescent="0.25">
      <c r="A156">
        <f t="shared" si="24"/>
        <v>6</v>
      </c>
      <c r="B156">
        <f t="shared" si="25"/>
        <v>1</v>
      </c>
      <c r="C156" s="1">
        <f t="shared" si="32"/>
        <v>41646.041666666315</v>
      </c>
      <c r="D156" s="7">
        <v>0</v>
      </c>
      <c r="E156" s="7"/>
      <c r="G156">
        <v>11.65</v>
      </c>
      <c r="H156" s="12">
        <v>211.34993240161381</v>
      </c>
      <c r="I156" s="13">
        <f>$D$2*tarifas!$D$12/24</f>
        <v>1.4541666666666666</v>
      </c>
      <c r="J156" s="13" t="e">
        <f>VLOOKUP(E156&amp;" "&amp;F156,tarifas!$A$13:$D$20,4,FALSE)*H156</f>
        <v>#N/A</v>
      </c>
      <c r="K156" s="13">
        <f>IF(F156="COD1",tarifas!$D$11*(SUMIFS($H$11:$H$8770,$F$11:$F$8770,"=COD1",$B$11:$B$8770,"="&amp;B156)/COUNTIFS($F$11:$F$8770,"=COD1",$B$11:$B$8770,"="&amp;B156))/COUNTIFS($A$11:$A$8770,"="&amp;A156,$F$11:$F$8770,"=COD1"),0)</f>
        <v>0</v>
      </c>
      <c r="L156" s="13" t="e">
        <f>(VLOOKUP(F156,tarifas!$C$7:$D$10,2,FALSE)+tarifas!$D$21)*datos!H156</f>
        <v>#N/A</v>
      </c>
      <c r="M156">
        <v>0</v>
      </c>
      <c r="N156" s="13" t="e">
        <f t="shared" si="26"/>
        <v>#N/A</v>
      </c>
      <c r="O156">
        <f t="shared" si="27"/>
        <v>0</v>
      </c>
      <c r="P156" s="12">
        <f t="shared" si="28"/>
        <v>211.34993240161381</v>
      </c>
      <c r="Q156">
        <f t="shared" si="29"/>
        <v>0</v>
      </c>
      <c r="R156">
        <f>$D$2*tarifas!$D$12/24</f>
        <v>1.4541666666666666</v>
      </c>
      <c r="S156" t="e">
        <f>VLOOKUP(E156&amp;" "&amp;F156,tarifas!$A$13:$D$20,4,FALSE)*P156</f>
        <v>#N/A</v>
      </c>
      <c r="T156">
        <f>IF(F156="COD1",tarifas!$D$11*(SUMIFS($P$11:$P$8770,$F$11:$F$8770,"=COD1",$B$11:$B$8770,"="&amp;B156)/COUNTIFS($F$11:$F$8770,"=COD1",$B$11:$B$8770,"="&amp;B156))/COUNTIFS($A$11:$A$8770,"="&amp;A156,$F$11:$F$8770,"=COD1"),0)</f>
        <v>0</v>
      </c>
      <c r="U156" t="e">
        <f>(VLOOKUP(F156,tarifas!$C$7:$D$10,2,FALSE)+tarifas!$D$21)*datos!P156</f>
        <v>#N/A</v>
      </c>
      <c r="V156" t="e">
        <f t="shared" si="30"/>
        <v>#N/A</v>
      </c>
      <c r="W156">
        <f t="shared" si="31"/>
        <v>0</v>
      </c>
    </row>
    <row r="157" spans="1:23" x14ac:dyDescent="0.25">
      <c r="A157">
        <f t="shared" si="24"/>
        <v>6</v>
      </c>
      <c r="B157">
        <f t="shared" si="25"/>
        <v>1</v>
      </c>
      <c r="C157" s="1">
        <f t="shared" si="32"/>
        <v>41646.083333332979</v>
      </c>
      <c r="D157" s="7">
        <v>0</v>
      </c>
      <c r="E157" s="7"/>
      <c r="G157">
        <v>4.13</v>
      </c>
      <c r="H157" s="12">
        <v>205.62409377596441</v>
      </c>
      <c r="I157" s="13">
        <f>$D$2*tarifas!$D$12/24</f>
        <v>1.4541666666666666</v>
      </c>
      <c r="J157" s="13" t="e">
        <f>VLOOKUP(E157&amp;" "&amp;F157,tarifas!$A$13:$D$20,4,FALSE)*H157</f>
        <v>#N/A</v>
      </c>
      <c r="K157" s="13">
        <f>IF(F157="COD1",tarifas!$D$11*(SUMIFS($H$11:$H$8770,$F$11:$F$8770,"=COD1",$B$11:$B$8770,"="&amp;B157)/COUNTIFS($F$11:$F$8770,"=COD1",$B$11:$B$8770,"="&amp;B157))/COUNTIFS($A$11:$A$8770,"="&amp;A157,$F$11:$F$8770,"=COD1"),0)</f>
        <v>0</v>
      </c>
      <c r="L157" s="13" t="e">
        <f>(VLOOKUP(F157,tarifas!$C$7:$D$10,2,FALSE)+tarifas!$D$21)*datos!H157</f>
        <v>#N/A</v>
      </c>
      <c r="M157">
        <v>0</v>
      </c>
      <c r="N157" s="13" t="e">
        <f t="shared" si="26"/>
        <v>#N/A</v>
      </c>
      <c r="O157">
        <f t="shared" si="27"/>
        <v>0</v>
      </c>
      <c r="P157" s="12">
        <f t="shared" si="28"/>
        <v>205.62409377596441</v>
      </c>
      <c r="Q157">
        <f t="shared" si="29"/>
        <v>0</v>
      </c>
      <c r="R157">
        <f>$D$2*tarifas!$D$12/24</f>
        <v>1.4541666666666666</v>
      </c>
      <c r="S157" t="e">
        <f>VLOOKUP(E157&amp;" "&amp;F157,tarifas!$A$13:$D$20,4,FALSE)*P157</f>
        <v>#N/A</v>
      </c>
      <c r="T157">
        <f>IF(F157="COD1",tarifas!$D$11*(SUMIFS($P$11:$P$8770,$F$11:$F$8770,"=COD1",$B$11:$B$8770,"="&amp;B157)/COUNTIFS($F$11:$F$8770,"=COD1",$B$11:$B$8770,"="&amp;B157))/COUNTIFS($A$11:$A$8770,"="&amp;A157,$F$11:$F$8770,"=COD1"),0)</f>
        <v>0</v>
      </c>
      <c r="U157" t="e">
        <f>(VLOOKUP(F157,tarifas!$C$7:$D$10,2,FALSE)+tarifas!$D$21)*datos!P157</f>
        <v>#N/A</v>
      </c>
      <c r="V157" t="e">
        <f t="shared" si="30"/>
        <v>#N/A</v>
      </c>
      <c r="W157">
        <f t="shared" si="31"/>
        <v>0</v>
      </c>
    </row>
    <row r="158" spans="1:23" x14ac:dyDescent="0.25">
      <c r="A158">
        <f t="shared" si="24"/>
        <v>6</v>
      </c>
      <c r="B158">
        <f t="shared" si="25"/>
        <v>1</v>
      </c>
      <c r="C158" s="1">
        <f t="shared" si="32"/>
        <v>41646.124999999643</v>
      </c>
      <c r="D158" s="7">
        <v>0</v>
      </c>
      <c r="E158" s="7"/>
      <c r="G158">
        <v>1.5</v>
      </c>
      <c r="H158" s="12">
        <v>205.16007321404328</v>
      </c>
      <c r="I158" s="13">
        <f>$D$2*tarifas!$D$12/24</f>
        <v>1.4541666666666666</v>
      </c>
      <c r="J158" s="13" t="e">
        <f>VLOOKUP(E158&amp;" "&amp;F158,tarifas!$A$13:$D$20,4,FALSE)*H158</f>
        <v>#N/A</v>
      </c>
      <c r="K158" s="13">
        <f>IF(F158="COD1",tarifas!$D$11*(SUMIFS($H$11:$H$8770,$F$11:$F$8770,"=COD1",$B$11:$B$8770,"="&amp;B158)/COUNTIFS($F$11:$F$8770,"=COD1",$B$11:$B$8770,"="&amp;B158))/COUNTIFS($A$11:$A$8770,"="&amp;A158,$F$11:$F$8770,"=COD1"),0)</f>
        <v>0</v>
      </c>
      <c r="L158" s="13" t="e">
        <f>(VLOOKUP(F158,tarifas!$C$7:$D$10,2,FALSE)+tarifas!$D$21)*datos!H158</f>
        <v>#N/A</v>
      </c>
      <c r="M158">
        <v>0</v>
      </c>
      <c r="N158" s="13" t="e">
        <f t="shared" si="26"/>
        <v>#N/A</v>
      </c>
      <c r="O158">
        <f t="shared" si="27"/>
        <v>0</v>
      </c>
      <c r="P158" s="12">
        <f t="shared" si="28"/>
        <v>205.16007321404328</v>
      </c>
      <c r="Q158">
        <f t="shared" si="29"/>
        <v>0</v>
      </c>
      <c r="R158">
        <f>$D$2*tarifas!$D$12/24</f>
        <v>1.4541666666666666</v>
      </c>
      <c r="S158" t="e">
        <f>VLOOKUP(E158&amp;" "&amp;F158,tarifas!$A$13:$D$20,4,FALSE)*P158</f>
        <v>#N/A</v>
      </c>
      <c r="T158">
        <f>IF(F158="COD1",tarifas!$D$11*(SUMIFS($P$11:$P$8770,$F$11:$F$8770,"=COD1",$B$11:$B$8770,"="&amp;B158)/COUNTIFS($F$11:$F$8770,"=COD1",$B$11:$B$8770,"="&amp;B158))/COUNTIFS($A$11:$A$8770,"="&amp;A158,$F$11:$F$8770,"=COD1"),0)</f>
        <v>0</v>
      </c>
      <c r="U158" t="e">
        <f>(VLOOKUP(F158,tarifas!$C$7:$D$10,2,FALSE)+tarifas!$D$21)*datos!P158</f>
        <v>#N/A</v>
      </c>
      <c r="V158" t="e">
        <f t="shared" si="30"/>
        <v>#N/A</v>
      </c>
      <c r="W158">
        <f t="shared" si="31"/>
        <v>0</v>
      </c>
    </row>
    <row r="159" spans="1:23" x14ac:dyDescent="0.25">
      <c r="A159">
        <f t="shared" si="24"/>
        <v>6</v>
      </c>
      <c r="B159">
        <f t="shared" si="25"/>
        <v>1</v>
      </c>
      <c r="C159" s="1">
        <f t="shared" si="32"/>
        <v>41646.166666666308</v>
      </c>
      <c r="D159" s="7">
        <v>0</v>
      </c>
      <c r="E159" s="7"/>
      <c r="G159">
        <v>1.5</v>
      </c>
      <c r="H159" s="12">
        <v>198.60316706194493</v>
      </c>
      <c r="I159" s="13">
        <f>$D$2*tarifas!$D$12/24</f>
        <v>1.4541666666666666</v>
      </c>
      <c r="J159" s="13" t="e">
        <f>VLOOKUP(E159&amp;" "&amp;F159,tarifas!$A$13:$D$20,4,FALSE)*H159</f>
        <v>#N/A</v>
      </c>
      <c r="K159" s="13">
        <f>IF(F159="COD1",tarifas!$D$11*(SUMIFS($H$11:$H$8770,$F$11:$F$8770,"=COD1",$B$11:$B$8770,"="&amp;B159)/COUNTIFS($F$11:$F$8770,"=COD1",$B$11:$B$8770,"="&amp;B159))/COUNTIFS($A$11:$A$8770,"="&amp;A159,$F$11:$F$8770,"=COD1"),0)</f>
        <v>0</v>
      </c>
      <c r="L159" s="13" t="e">
        <f>(VLOOKUP(F159,tarifas!$C$7:$D$10,2,FALSE)+tarifas!$D$21)*datos!H159</f>
        <v>#N/A</v>
      </c>
      <c r="M159">
        <v>0</v>
      </c>
      <c r="N159" s="13" t="e">
        <f t="shared" si="26"/>
        <v>#N/A</v>
      </c>
      <c r="O159">
        <f t="shared" si="27"/>
        <v>0</v>
      </c>
      <c r="P159" s="12">
        <f t="shared" si="28"/>
        <v>198.60316706194493</v>
      </c>
      <c r="Q159">
        <f t="shared" si="29"/>
        <v>0</v>
      </c>
      <c r="R159">
        <f>$D$2*tarifas!$D$12/24</f>
        <v>1.4541666666666666</v>
      </c>
      <c r="S159" t="e">
        <f>VLOOKUP(E159&amp;" "&amp;F159,tarifas!$A$13:$D$20,4,FALSE)*P159</f>
        <v>#N/A</v>
      </c>
      <c r="T159">
        <f>IF(F159="COD1",tarifas!$D$11*(SUMIFS($P$11:$P$8770,$F$11:$F$8770,"=COD1",$B$11:$B$8770,"="&amp;B159)/COUNTIFS($F$11:$F$8770,"=COD1",$B$11:$B$8770,"="&amp;B159))/COUNTIFS($A$11:$A$8770,"="&amp;A159,$F$11:$F$8770,"=COD1"),0)</f>
        <v>0</v>
      </c>
      <c r="U159" t="e">
        <f>(VLOOKUP(F159,tarifas!$C$7:$D$10,2,FALSE)+tarifas!$D$21)*datos!P159</f>
        <v>#N/A</v>
      </c>
      <c r="V159" t="e">
        <f t="shared" si="30"/>
        <v>#N/A</v>
      </c>
      <c r="W159">
        <f t="shared" si="31"/>
        <v>0</v>
      </c>
    </row>
    <row r="160" spans="1:23" x14ac:dyDescent="0.25">
      <c r="A160">
        <f t="shared" si="24"/>
        <v>6</v>
      </c>
      <c r="B160">
        <f t="shared" si="25"/>
        <v>1</v>
      </c>
      <c r="C160" s="1">
        <f t="shared" si="32"/>
        <v>41646.208333332972</v>
      </c>
      <c r="D160" s="7">
        <v>0</v>
      </c>
      <c r="E160" s="7"/>
      <c r="G160">
        <v>5</v>
      </c>
      <c r="H160" s="12">
        <v>196.42216710584194</v>
      </c>
      <c r="I160" s="13">
        <f>$D$2*tarifas!$D$12/24</f>
        <v>1.4541666666666666</v>
      </c>
      <c r="J160" s="13" t="e">
        <f>VLOOKUP(E160&amp;" "&amp;F160,tarifas!$A$13:$D$20,4,FALSE)*H160</f>
        <v>#N/A</v>
      </c>
      <c r="K160" s="13">
        <f>IF(F160="COD1",tarifas!$D$11*(SUMIFS($H$11:$H$8770,$F$11:$F$8770,"=COD1",$B$11:$B$8770,"="&amp;B160)/COUNTIFS($F$11:$F$8770,"=COD1",$B$11:$B$8770,"="&amp;B160))/COUNTIFS($A$11:$A$8770,"="&amp;A160,$F$11:$F$8770,"=COD1"),0)</f>
        <v>0</v>
      </c>
      <c r="L160" s="13" t="e">
        <f>(VLOOKUP(F160,tarifas!$C$7:$D$10,2,FALSE)+tarifas!$D$21)*datos!H160</f>
        <v>#N/A</v>
      </c>
      <c r="M160">
        <v>0</v>
      </c>
      <c r="N160" s="13" t="e">
        <f t="shared" si="26"/>
        <v>#N/A</v>
      </c>
      <c r="O160">
        <f t="shared" si="27"/>
        <v>0</v>
      </c>
      <c r="P160" s="12">
        <f t="shared" si="28"/>
        <v>196.42216710584194</v>
      </c>
      <c r="Q160">
        <f t="shared" si="29"/>
        <v>0</v>
      </c>
      <c r="R160">
        <f>$D$2*tarifas!$D$12/24</f>
        <v>1.4541666666666666</v>
      </c>
      <c r="S160" t="e">
        <f>VLOOKUP(E160&amp;" "&amp;F160,tarifas!$A$13:$D$20,4,FALSE)*P160</f>
        <v>#N/A</v>
      </c>
      <c r="T160">
        <f>IF(F160="COD1",tarifas!$D$11*(SUMIFS($P$11:$P$8770,$F$11:$F$8770,"=COD1",$B$11:$B$8770,"="&amp;B160)/COUNTIFS($F$11:$F$8770,"=COD1",$B$11:$B$8770,"="&amp;B160))/COUNTIFS($A$11:$A$8770,"="&amp;A160,$F$11:$F$8770,"=COD1"),0)</f>
        <v>0</v>
      </c>
      <c r="U160" t="e">
        <f>(VLOOKUP(F160,tarifas!$C$7:$D$10,2,FALSE)+tarifas!$D$21)*datos!P160</f>
        <v>#N/A</v>
      </c>
      <c r="V160" t="e">
        <f t="shared" si="30"/>
        <v>#N/A</v>
      </c>
      <c r="W160">
        <f t="shared" si="31"/>
        <v>0</v>
      </c>
    </row>
    <row r="161" spans="1:23" x14ac:dyDescent="0.25">
      <c r="A161">
        <f t="shared" si="24"/>
        <v>6</v>
      </c>
      <c r="B161">
        <f t="shared" si="25"/>
        <v>1</v>
      </c>
      <c r="C161" s="1">
        <f t="shared" si="32"/>
        <v>41646.249999999636</v>
      </c>
      <c r="D161" s="7">
        <v>0</v>
      </c>
      <c r="E161" s="7"/>
      <c r="G161">
        <v>19</v>
      </c>
      <c r="H161" s="12">
        <v>194.84613333148221</v>
      </c>
      <c r="I161" s="13">
        <f>$D$2*tarifas!$D$12/24</f>
        <v>1.4541666666666666</v>
      </c>
      <c r="J161" s="13" t="e">
        <f>VLOOKUP(E161&amp;" "&amp;F161,tarifas!$A$13:$D$20,4,FALSE)*H161</f>
        <v>#N/A</v>
      </c>
      <c r="K161" s="13">
        <f>IF(F161="COD1",tarifas!$D$11*(SUMIFS($H$11:$H$8770,$F$11:$F$8770,"=COD1",$B$11:$B$8770,"="&amp;B161)/COUNTIFS($F$11:$F$8770,"=COD1",$B$11:$B$8770,"="&amp;B161))/COUNTIFS($A$11:$A$8770,"="&amp;A161,$F$11:$F$8770,"=COD1"),0)</f>
        <v>0</v>
      </c>
      <c r="L161" s="13" t="e">
        <f>(VLOOKUP(F161,tarifas!$C$7:$D$10,2,FALSE)+tarifas!$D$21)*datos!H161</f>
        <v>#N/A</v>
      </c>
      <c r="M161">
        <v>0</v>
      </c>
      <c r="N161" s="13" t="e">
        <f t="shared" si="26"/>
        <v>#N/A</v>
      </c>
      <c r="O161">
        <f t="shared" si="27"/>
        <v>0</v>
      </c>
      <c r="P161" s="12">
        <f t="shared" si="28"/>
        <v>194.84613333148221</v>
      </c>
      <c r="Q161">
        <f t="shared" si="29"/>
        <v>0</v>
      </c>
      <c r="R161">
        <f>$D$2*tarifas!$D$12/24</f>
        <v>1.4541666666666666</v>
      </c>
      <c r="S161" t="e">
        <f>VLOOKUP(E161&amp;" "&amp;F161,tarifas!$A$13:$D$20,4,FALSE)*P161</f>
        <v>#N/A</v>
      </c>
      <c r="T161">
        <f>IF(F161="COD1",tarifas!$D$11*(SUMIFS($P$11:$P$8770,$F$11:$F$8770,"=COD1",$B$11:$B$8770,"="&amp;B161)/COUNTIFS($F$11:$F$8770,"=COD1",$B$11:$B$8770,"="&amp;B161))/COUNTIFS($A$11:$A$8770,"="&amp;A161,$F$11:$F$8770,"=COD1"),0)</f>
        <v>0</v>
      </c>
      <c r="U161" t="e">
        <f>(VLOOKUP(F161,tarifas!$C$7:$D$10,2,FALSE)+tarifas!$D$21)*datos!P161</f>
        <v>#N/A</v>
      </c>
      <c r="V161" t="e">
        <f t="shared" si="30"/>
        <v>#N/A</v>
      </c>
      <c r="W161">
        <f t="shared" si="31"/>
        <v>0</v>
      </c>
    </row>
    <row r="162" spans="1:23" x14ac:dyDescent="0.25">
      <c r="A162">
        <f t="shared" si="24"/>
        <v>6</v>
      </c>
      <c r="B162">
        <f t="shared" si="25"/>
        <v>1</v>
      </c>
      <c r="C162" s="1">
        <f t="shared" si="32"/>
        <v>41646.2916666663</v>
      </c>
      <c r="D162" s="7">
        <v>0</v>
      </c>
      <c r="E162" s="7"/>
      <c r="G162">
        <v>23.05</v>
      </c>
      <c r="H162" s="12">
        <v>188.3955713349076</v>
      </c>
      <c r="I162" s="13">
        <f>$D$2*tarifas!$D$12/24</f>
        <v>1.4541666666666666</v>
      </c>
      <c r="J162" s="13" t="e">
        <f>VLOOKUP(E162&amp;" "&amp;F162,tarifas!$A$13:$D$20,4,FALSE)*H162</f>
        <v>#N/A</v>
      </c>
      <c r="K162" s="13">
        <f>IF(F162="COD1",tarifas!$D$11*(SUMIFS($H$11:$H$8770,$F$11:$F$8770,"=COD1",$B$11:$B$8770,"="&amp;B162)/COUNTIFS($F$11:$F$8770,"=COD1",$B$11:$B$8770,"="&amp;B162))/COUNTIFS($A$11:$A$8770,"="&amp;A162,$F$11:$F$8770,"=COD1"),0)</f>
        <v>0</v>
      </c>
      <c r="L162" s="13" t="e">
        <f>(VLOOKUP(F162,tarifas!$C$7:$D$10,2,FALSE)+tarifas!$D$21)*datos!H162</f>
        <v>#N/A</v>
      </c>
      <c r="M162">
        <v>0</v>
      </c>
      <c r="N162" s="13" t="e">
        <f t="shared" si="26"/>
        <v>#N/A</v>
      </c>
      <c r="O162">
        <f t="shared" si="27"/>
        <v>0</v>
      </c>
      <c r="P162" s="12">
        <f t="shared" si="28"/>
        <v>188.3955713349076</v>
      </c>
      <c r="Q162">
        <f t="shared" si="29"/>
        <v>0</v>
      </c>
      <c r="R162">
        <f>$D$2*tarifas!$D$12/24</f>
        <v>1.4541666666666666</v>
      </c>
      <c r="S162" t="e">
        <f>VLOOKUP(E162&amp;" "&amp;F162,tarifas!$A$13:$D$20,4,FALSE)*P162</f>
        <v>#N/A</v>
      </c>
      <c r="T162">
        <f>IF(F162="COD1",tarifas!$D$11*(SUMIFS($P$11:$P$8770,$F$11:$F$8770,"=COD1",$B$11:$B$8770,"="&amp;B162)/COUNTIFS($F$11:$F$8770,"=COD1",$B$11:$B$8770,"="&amp;B162))/COUNTIFS($A$11:$A$8770,"="&amp;A162,$F$11:$F$8770,"=COD1"),0)</f>
        <v>0</v>
      </c>
      <c r="U162" t="e">
        <f>(VLOOKUP(F162,tarifas!$C$7:$D$10,2,FALSE)+tarifas!$D$21)*datos!P162</f>
        <v>#N/A</v>
      </c>
      <c r="V162" t="e">
        <f t="shared" si="30"/>
        <v>#N/A</v>
      </c>
      <c r="W162">
        <f t="shared" si="31"/>
        <v>0</v>
      </c>
    </row>
    <row r="163" spans="1:23" x14ac:dyDescent="0.25">
      <c r="A163">
        <f t="shared" si="24"/>
        <v>6</v>
      </c>
      <c r="B163">
        <f t="shared" si="25"/>
        <v>1</v>
      </c>
      <c r="C163" s="1">
        <f t="shared" si="32"/>
        <v>41646.333333332965</v>
      </c>
      <c r="D163" s="7">
        <v>115.90909090909092</v>
      </c>
      <c r="E163" s="7"/>
      <c r="G163">
        <v>24.71</v>
      </c>
      <c r="H163" s="12">
        <v>237.25198374524516</v>
      </c>
      <c r="I163" s="13">
        <f>$D$2*tarifas!$D$12/24</f>
        <v>1.4541666666666666</v>
      </c>
      <c r="J163" s="13" t="e">
        <f>VLOOKUP(E163&amp;" "&amp;F163,tarifas!$A$13:$D$20,4,FALSE)*H163</f>
        <v>#N/A</v>
      </c>
      <c r="K163" s="13">
        <f>IF(F163="COD1",tarifas!$D$11*(SUMIFS($H$11:$H$8770,$F$11:$F$8770,"=COD1",$B$11:$B$8770,"="&amp;B163)/COUNTIFS($F$11:$F$8770,"=COD1",$B$11:$B$8770,"="&amp;B163))/COUNTIFS($A$11:$A$8770,"="&amp;A163,$F$11:$F$8770,"=COD1"),0)</f>
        <v>0</v>
      </c>
      <c r="L163" s="13" t="e">
        <f>(VLOOKUP(F163,tarifas!$C$7:$D$10,2,FALSE)+tarifas!$D$21)*datos!H163</f>
        <v>#N/A</v>
      </c>
      <c r="M163">
        <v>6.49655</v>
      </c>
      <c r="N163" s="13" t="e">
        <f t="shared" si="26"/>
        <v>#N/A</v>
      </c>
      <c r="O163">
        <f t="shared" si="27"/>
        <v>6.49655</v>
      </c>
      <c r="P163" s="12">
        <f t="shared" si="28"/>
        <v>230.75543374524514</v>
      </c>
      <c r="Q163">
        <f t="shared" si="29"/>
        <v>0</v>
      </c>
      <c r="R163">
        <f>$D$2*tarifas!$D$12/24</f>
        <v>1.4541666666666666</v>
      </c>
      <c r="S163" t="e">
        <f>VLOOKUP(E163&amp;" "&amp;F163,tarifas!$A$13:$D$20,4,FALSE)*P163</f>
        <v>#N/A</v>
      </c>
      <c r="T163">
        <f>IF(F163="COD1",tarifas!$D$11*(SUMIFS($P$11:$P$8770,$F$11:$F$8770,"=COD1",$B$11:$B$8770,"="&amp;B163)/COUNTIFS($F$11:$F$8770,"=COD1",$B$11:$B$8770,"="&amp;B163))/COUNTIFS($A$11:$A$8770,"="&amp;A163,$F$11:$F$8770,"=COD1"),0)</f>
        <v>0</v>
      </c>
      <c r="U163" t="e">
        <f>(VLOOKUP(F163,tarifas!$C$7:$D$10,2,FALSE)+tarifas!$D$21)*datos!P163</f>
        <v>#N/A</v>
      </c>
      <c r="V163" t="e">
        <f t="shared" si="30"/>
        <v>#N/A</v>
      </c>
      <c r="W163">
        <f t="shared" si="31"/>
        <v>0</v>
      </c>
    </row>
    <row r="164" spans="1:23" x14ac:dyDescent="0.25">
      <c r="A164">
        <f t="shared" si="24"/>
        <v>6</v>
      </c>
      <c r="B164">
        <f t="shared" si="25"/>
        <v>1</v>
      </c>
      <c r="C164" s="1">
        <f t="shared" si="32"/>
        <v>41646.374999999629</v>
      </c>
      <c r="D164" s="7">
        <v>432.72727272727275</v>
      </c>
      <c r="E164" s="7"/>
      <c r="G164">
        <v>26.4</v>
      </c>
      <c r="H164" s="12">
        <v>436.02664989356248</v>
      </c>
      <c r="I164" s="13">
        <f>$D$2*tarifas!$D$12/24</f>
        <v>1.4541666666666666</v>
      </c>
      <c r="J164" s="13" t="e">
        <f>VLOOKUP(E164&amp;" "&amp;F164,tarifas!$A$13:$D$20,4,FALSE)*H164</f>
        <v>#N/A</v>
      </c>
      <c r="K164" s="13">
        <f>IF(F164="COD1",tarifas!$D$11*(SUMIFS($H$11:$H$8770,$F$11:$F$8770,"=COD1",$B$11:$B$8770,"="&amp;B164)/COUNTIFS($F$11:$F$8770,"=COD1",$B$11:$B$8770,"="&amp;B164))/COUNTIFS($A$11:$A$8770,"="&amp;A164,$F$11:$F$8770,"=COD1"),0)</f>
        <v>0</v>
      </c>
      <c r="L164" s="13" t="e">
        <f>(VLOOKUP(F164,tarifas!$C$7:$D$10,2,FALSE)+tarifas!$D$21)*datos!H164</f>
        <v>#N/A</v>
      </c>
      <c r="M164">
        <v>51.916410000000006</v>
      </c>
      <c r="N164" s="13" t="e">
        <f t="shared" si="26"/>
        <v>#N/A</v>
      </c>
      <c r="O164">
        <f t="shared" si="27"/>
        <v>51.916410000000006</v>
      </c>
      <c r="P164" s="12">
        <f t="shared" si="28"/>
        <v>384.11023989356249</v>
      </c>
      <c r="Q164">
        <f t="shared" si="29"/>
        <v>0</v>
      </c>
      <c r="R164">
        <f>$D$2*tarifas!$D$12/24</f>
        <v>1.4541666666666666</v>
      </c>
      <c r="S164" t="e">
        <f>VLOOKUP(E164&amp;" "&amp;F164,tarifas!$A$13:$D$20,4,FALSE)*P164</f>
        <v>#N/A</v>
      </c>
      <c r="T164">
        <f>IF(F164="COD1",tarifas!$D$11*(SUMIFS($P$11:$P$8770,$F$11:$F$8770,"=COD1",$B$11:$B$8770,"="&amp;B164)/COUNTIFS($F$11:$F$8770,"=COD1",$B$11:$B$8770,"="&amp;B164))/COUNTIFS($A$11:$A$8770,"="&amp;A164,$F$11:$F$8770,"=COD1"),0)</f>
        <v>0</v>
      </c>
      <c r="U164" t="e">
        <f>(VLOOKUP(F164,tarifas!$C$7:$D$10,2,FALSE)+tarifas!$D$21)*datos!P164</f>
        <v>#N/A</v>
      </c>
      <c r="V164" t="e">
        <f t="shared" si="30"/>
        <v>#N/A</v>
      </c>
      <c r="W164">
        <f t="shared" si="31"/>
        <v>0</v>
      </c>
    </row>
    <row r="165" spans="1:23" x14ac:dyDescent="0.25">
      <c r="A165">
        <f t="shared" si="24"/>
        <v>6</v>
      </c>
      <c r="B165">
        <f t="shared" si="25"/>
        <v>1</v>
      </c>
      <c r="C165" s="1">
        <f t="shared" si="32"/>
        <v>41646.416666666293</v>
      </c>
      <c r="D165" s="7">
        <v>528.03030303030312</v>
      </c>
      <c r="E165" s="7"/>
      <c r="G165">
        <v>26.44</v>
      </c>
      <c r="H165" s="12">
        <v>547.57964804709718</v>
      </c>
      <c r="I165" s="13">
        <f>$D$2*tarifas!$D$12/24</f>
        <v>1.4541666666666666</v>
      </c>
      <c r="J165" s="13" t="e">
        <f>VLOOKUP(E165&amp;" "&amp;F165,tarifas!$A$13:$D$20,4,FALSE)*H165</f>
        <v>#N/A</v>
      </c>
      <c r="K165" s="13">
        <f>IF(F165="COD1",tarifas!$D$11*(SUMIFS($H$11:$H$8770,$F$11:$F$8770,"=COD1",$B$11:$B$8770,"="&amp;B165)/COUNTIFS($F$11:$F$8770,"=COD1",$B$11:$B$8770,"="&amp;B165))/COUNTIFS($A$11:$A$8770,"="&amp;A165,$F$11:$F$8770,"=COD1"),0)</f>
        <v>0</v>
      </c>
      <c r="L165" s="13" t="e">
        <f>(VLOOKUP(F165,tarifas!$C$7:$D$10,2,FALSE)+tarifas!$D$21)*datos!H165</f>
        <v>#N/A</v>
      </c>
      <c r="M165">
        <v>79.621340000000004</v>
      </c>
      <c r="N165" s="13" t="e">
        <f t="shared" si="26"/>
        <v>#N/A</v>
      </c>
      <c r="O165">
        <f t="shared" si="27"/>
        <v>79.621340000000004</v>
      </c>
      <c r="P165" s="12">
        <f t="shared" si="28"/>
        <v>467.95830804709715</v>
      </c>
      <c r="Q165">
        <f t="shared" si="29"/>
        <v>0</v>
      </c>
      <c r="R165">
        <f>$D$2*tarifas!$D$12/24</f>
        <v>1.4541666666666666</v>
      </c>
      <c r="S165" t="e">
        <f>VLOOKUP(E165&amp;" "&amp;F165,tarifas!$A$13:$D$20,4,FALSE)*P165</f>
        <v>#N/A</v>
      </c>
      <c r="T165">
        <f>IF(F165="COD1",tarifas!$D$11*(SUMIFS($P$11:$P$8770,$F$11:$F$8770,"=COD1",$B$11:$B$8770,"="&amp;B165)/COUNTIFS($F$11:$F$8770,"=COD1",$B$11:$B$8770,"="&amp;B165))/COUNTIFS($A$11:$A$8770,"="&amp;A165,$F$11:$F$8770,"=COD1"),0)</f>
        <v>0</v>
      </c>
      <c r="U165" t="e">
        <f>(VLOOKUP(F165,tarifas!$C$7:$D$10,2,FALSE)+tarifas!$D$21)*datos!P165</f>
        <v>#N/A</v>
      </c>
      <c r="V165" t="e">
        <f t="shared" si="30"/>
        <v>#N/A</v>
      </c>
      <c r="W165">
        <f t="shared" si="31"/>
        <v>0</v>
      </c>
    </row>
    <row r="166" spans="1:23" x14ac:dyDescent="0.25">
      <c r="A166">
        <f t="shared" si="24"/>
        <v>6</v>
      </c>
      <c r="B166">
        <f t="shared" si="25"/>
        <v>1</v>
      </c>
      <c r="C166" s="1">
        <f t="shared" si="32"/>
        <v>41646.458333332957</v>
      </c>
      <c r="D166" s="7">
        <v>582.12121212121201</v>
      </c>
      <c r="E166" s="7"/>
      <c r="G166">
        <v>26.44</v>
      </c>
      <c r="H166" s="12">
        <v>612.73603720993481</v>
      </c>
      <c r="I166" s="13">
        <f>$D$2*tarifas!$D$12/24</f>
        <v>1.4541666666666666</v>
      </c>
      <c r="J166" s="13" t="e">
        <f>VLOOKUP(E166&amp;" "&amp;F166,tarifas!$A$13:$D$20,4,FALSE)*H166</f>
        <v>#N/A</v>
      </c>
      <c r="K166" s="13">
        <f>IF(F166="COD1",tarifas!$D$11*(SUMIFS($H$11:$H$8770,$F$11:$F$8770,"=COD1",$B$11:$B$8770,"="&amp;B166)/COUNTIFS($F$11:$F$8770,"=COD1",$B$11:$B$8770,"="&amp;B166))/COUNTIFS($A$11:$A$8770,"="&amp;A166,$F$11:$F$8770,"=COD1"),0)</f>
        <v>0</v>
      </c>
      <c r="L166" s="13" t="e">
        <f>(VLOOKUP(F166,tarifas!$C$7:$D$10,2,FALSE)+tarifas!$D$21)*datos!H166</f>
        <v>#N/A</v>
      </c>
      <c r="M166">
        <v>159.31757000000002</v>
      </c>
      <c r="N166" s="13" t="e">
        <f t="shared" si="26"/>
        <v>#N/A</v>
      </c>
      <c r="O166">
        <f t="shared" si="27"/>
        <v>159.31757000000002</v>
      </c>
      <c r="P166" s="12">
        <f t="shared" si="28"/>
        <v>453.41846720993476</v>
      </c>
      <c r="Q166">
        <f t="shared" si="29"/>
        <v>0</v>
      </c>
      <c r="R166">
        <f>$D$2*tarifas!$D$12/24</f>
        <v>1.4541666666666666</v>
      </c>
      <c r="S166" t="e">
        <f>VLOOKUP(E166&amp;" "&amp;F166,tarifas!$A$13:$D$20,4,FALSE)*P166</f>
        <v>#N/A</v>
      </c>
      <c r="T166">
        <f>IF(F166="COD1",tarifas!$D$11*(SUMIFS($P$11:$P$8770,$F$11:$F$8770,"=COD1",$B$11:$B$8770,"="&amp;B166)/COUNTIFS($F$11:$F$8770,"=COD1",$B$11:$B$8770,"="&amp;B166))/COUNTIFS($A$11:$A$8770,"="&amp;A166,$F$11:$F$8770,"=COD1"),0)</f>
        <v>0</v>
      </c>
      <c r="U166" t="e">
        <f>(VLOOKUP(F166,tarifas!$C$7:$D$10,2,FALSE)+tarifas!$D$21)*datos!P166</f>
        <v>#N/A</v>
      </c>
      <c r="V166" t="e">
        <f t="shared" si="30"/>
        <v>#N/A</v>
      </c>
      <c r="W166">
        <f t="shared" si="31"/>
        <v>0</v>
      </c>
    </row>
    <row r="167" spans="1:23" x14ac:dyDescent="0.25">
      <c r="A167">
        <f t="shared" si="24"/>
        <v>6</v>
      </c>
      <c r="B167">
        <f t="shared" si="25"/>
        <v>1</v>
      </c>
      <c r="C167" s="1">
        <f t="shared" si="32"/>
        <v>41646.499999999622</v>
      </c>
      <c r="D167" s="7">
        <v>589.84848484848487</v>
      </c>
      <c r="E167" s="7"/>
      <c r="G167">
        <v>27.56</v>
      </c>
      <c r="H167" s="12">
        <v>451.51852891290866</v>
      </c>
      <c r="I167" s="13">
        <f>$D$2*tarifas!$D$12/24</f>
        <v>1.4541666666666666</v>
      </c>
      <c r="J167" s="13" t="e">
        <f>VLOOKUP(E167&amp;" "&amp;F167,tarifas!$A$13:$D$20,4,FALSE)*H167</f>
        <v>#N/A</v>
      </c>
      <c r="K167" s="13">
        <f>IF(F167="COD1",tarifas!$D$11*(SUMIFS($H$11:$H$8770,$F$11:$F$8770,"=COD1",$B$11:$B$8770,"="&amp;B167)/COUNTIFS($F$11:$F$8770,"=COD1",$B$11:$B$8770,"="&amp;B167))/COUNTIFS($A$11:$A$8770,"="&amp;A167,$F$11:$F$8770,"=COD1"),0)</f>
        <v>0</v>
      </c>
      <c r="L167" s="13" t="e">
        <f>(VLOOKUP(F167,tarifas!$C$7:$D$10,2,FALSE)+tarifas!$D$21)*datos!H167</f>
        <v>#N/A</v>
      </c>
      <c r="M167">
        <v>44.914010000000005</v>
      </c>
      <c r="N167" s="13" t="e">
        <f t="shared" si="26"/>
        <v>#N/A</v>
      </c>
      <c r="O167">
        <f t="shared" si="27"/>
        <v>44.914010000000005</v>
      </c>
      <c r="P167" s="12">
        <f t="shared" si="28"/>
        <v>406.60451891290865</v>
      </c>
      <c r="Q167">
        <f t="shared" si="29"/>
        <v>0</v>
      </c>
      <c r="R167">
        <f>$D$2*tarifas!$D$12/24</f>
        <v>1.4541666666666666</v>
      </c>
      <c r="S167" t="e">
        <f>VLOOKUP(E167&amp;" "&amp;F167,tarifas!$A$13:$D$20,4,FALSE)*P167</f>
        <v>#N/A</v>
      </c>
      <c r="T167">
        <f>IF(F167="COD1",tarifas!$D$11*(SUMIFS($P$11:$P$8770,$F$11:$F$8770,"=COD1",$B$11:$B$8770,"="&amp;B167)/COUNTIFS($F$11:$F$8770,"=COD1",$B$11:$B$8770,"="&amp;B167))/COUNTIFS($A$11:$A$8770,"="&amp;A167,$F$11:$F$8770,"=COD1"),0)</f>
        <v>0</v>
      </c>
      <c r="U167" t="e">
        <f>(VLOOKUP(F167,tarifas!$C$7:$D$10,2,FALSE)+tarifas!$D$21)*datos!P167</f>
        <v>#N/A</v>
      </c>
      <c r="V167" t="e">
        <f t="shared" si="30"/>
        <v>#N/A</v>
      </c>
      <c r="W167">
        <f t="shared" si="31"/>
        <v>0</v>
      </c>
    </row>
    <row r="168" spans="1:23" x14ac:dyDescent="0.25">
      <c r="A168">
        <f t="shared" si="24"/>
        <v>6</v>
      </c>
      <c r="B168">
        <f t="shared" si="25"/>
        <v>1</v>
      </c>
      <c r="C168" s="1">
        <f t="shared" si="32"/>
        <v>41646.541666666286</v>
      </c>
      <c r="D168" s="7">
        <v>528.03030303030312</v>
      </c>
      <c r="E168" s="7"/>
      <c r="G168">
        <v>26.43</v>
      </c>
      <c r="H168" s="12">
        <v>434.83830437221212</v>
      </c>
      <c r="I168" s="13">
        <f>$D$2*tarifas!$D$12/24</f>
        <v>1.4541666666666666</v>
      </c>
      <c r="J168" s="13" t="e">
        <f>VLOOKUP(E168&amp;" "&amp;F168,tarifas!$A$13:$D$20,4,FALSE)*H168</f>
        <v>#N/A</v>
      </c>
      <c r="K168" s="13">
        <f>IF(F168="COD1",tarifas!$D$11*(SUMIFS($H$11:$H$8770,$F$11:$F$8770,"=COD1",$B$11:$B$8770,"="&amp;B168)/COUNTIFS($F$11:$F$8770,"=COD1",$B$11:$B$8770,"="&amp;B168))/COUNTIFS($A$11:$A$8770,"="&amp;A168,$F$11:$F$8770,"=COD1"),0)</f>
        <v>0</v>
      </c>
      <c r="L168" s="13" t="e">
        <f>(VLOOKUP(F168,tarifas!$C$7:$D$10,2,FALSE)+tarifas!$D$21)*datos!H168</f>
        <v>#N/A</v>
      </c>
      <c r="M168">
        <v>147.03763000000001</v>
      </c>
      <c r="N168" s="13" t="e">
        <f t="shared" si="26"/>
        <v>#N/A</v>
      </c>
      <c r="O168">
        <f t="shared" si="27"/>
        <v>147.03763000000001</v>
      </c>
      <c r="P168" s="12">
        <f t="shared" si="28"/>
        <v>287.80067437221214</v>
      </c>
      <c r="Q168">
        <f t="shared" si="29"/>
        <v>0</v>
      </c>
      <c r="R168">
        <f>$D$2*tarifas!$D$12/24</f>
        <v>1.4541666666666666</v>
      </c>
      <c r="S168" t="e">
        <f>VLOOKUP(E168&amp;" "&amp;F168,tarifas!$A$13:$D$20,4,FALSE)*P168</f>
        <v>#N/A</v>
      </c>
      <c r="T168">
        <f>IF(F168="COD1",tarifas!$D$11*(SUMIFS($P$11:$P$8770,$F$11:$F$8770,"=COD1",$B$11:$B$8770,"="&amp;B168)/COUNTIFS($F$11:$F$8770,"=COD1",$B$11:$B$8770,"="&amp;B168))/COUNTIFS($A$11:$A$8770,"="&amp;A168,$F$11:$F$8770,"=COD1"),0)</f>
        <v>0</v>
      </c>
      <c r="U168" t="e">
        <f>(VLOOKUP(F168,tarifas!$C$7:$D$10,2,FALSE)+tarifas!$D$21)*datos!P168</f>
        <v>#N/A</v>
      </c>
      <c r="V168" t="e">
        <f t="shared" si="30"/>
        <v>#N/A</v>
      </c>
      <c r="W168">
        <f t="shared" si="31"/>
        <v>0</v>
      </c>
    </row>
    <row r="169" spans="1:23" x14ac:dyDescent="0.25">
      <c r="A169">
        <f t="shared" si="24"/>
        <v>6</v>
      </c>
      <c r="B169">
        <f t="shared" si="25"/>
        <v>1</v>
      </c>
      <c r="C169" s="1">
        <f t="shared" si="32"/>
        <v>41646.58333333295</v>
      </c>
      <c r="D169" s="7">
        <v>409.54545454545462</v>
      </c>
      <c r="E169" s="7"/>
      <c r="G169">
        <v>26.36</v>
      </c>
      <c r="H169" s="12">
        <v>606.8719825303242</v>
      </c>
      <c r="I169" s="13">
        <f>$D$2*tarifas!$D$12/24</f>
        <v>1.4541666666666666</v>
      </c>
      <c r="J169" s="13" t="e">
        <f>VLOOKUP(E169&amp;" "&amp;F169,tarifas!$A$13:$D$20,4,FALSE)*H169</f>
        <v>#N/A</v>
      </c>
      <c r="K169" s="13">
        <f>IF(F169="COD1",tarifas!$D$11*(SUMIFS($H$11:$H$8770,$F$11:$F$8770,"=COD1",$B$11:$B$8770,"="&amp;B169)/COUNTIFS($F$11:$F$8770,"=COD1",$B$11:$B$8770,"="&amp;B169))/COUNTIFS($A$11:$A$8770,"="&amp;A169,$F$11:$F$8770,"=COD1"),0)</f>
        <v>0</v>
      </c>
      <c r="L169" s="13" t="e">
        <f>(VLOOKUP(F169,tarifas!$C$7:$D$10,2,FALSE)+tarifas!$D$21)*datos!H169</f>
        <v>#N/A</v>
      </c>
      <c r="M169">
        <v>125.61305</v>
      </c>
      <c r="N169" s="13" t="e">
        <f t="shared" si="26"/>
        <v>#N/A</v>
      </c>
      <c r="O169">
        <f t="shared" si="27"/>
        <v>125.61305</v>
      </c>
      <c r="P169" s="12">
        <f t="shared" si="28"/>
        <v>481.25893253032422</v>
      </c>
      <c r="Q169">
        <f t="shared" si="29"/>
        <v>0</v>
      </c>
      <c r="R169">
        <f>$D$2*tarifas!$D$12/24</f>
        <v>1.4541666666666666</v>
      </c>
      <c r="S169" t="e">
        <f>VLOOKUP(E169&amp;" "&amp;F169,tarifas!$A$13:$D$20,4,FALSE)*P169</f>
        <v>#N/A</v>
      </c>
      <c r="T169">
        <f>IF(F169="COD1",tarifas!$D$11*(SUMIFS($P$11:$P$8770,$F$11:$F$8770,"=COD1",$B$11:$B$8770,"="&amp;B169)/COUNTIFS($F$11:$F$8770,"=COD1",$B$11:$B$8770,"="&amp;B169))/COUNTIFS($A$11:$A$8770,"="&amp;A169,$F$11:$F$8770,"=COD1"),0)</f>
        <v>0</v>
      </c>
      <c r="U169" t="e">
        <f>(VLOOKUP(F169,tarifas!$C$7:$D$10,2,FALSE)+tarifas!$D$21)*datos!P169</f>
        <v>#N/A</v>
      </c>
      <c r="V169" t="e">
        <f t="shared" si="30"/>
        <v>#N/A</v>
      </c>
      <c r="W169">
        <f t="shared" si="31"/>
        <v>0</v>
      </c>
    </row>
    <row r="170" spans="1:23" x14ac:dyDescent="0.25">
      <c r="A170">
        <f t="shared" si="24"/>
        <v>6</v>
      </c>
      <c r="B170">
        <f t="shared" si="25"/>
        <v>1</v>
      </c>
      <c r="C170" s="1">
        <f t="shared" si="32"/>
        <v>41646.624999999614</v>
      </c>
      <c r="D170" s="7">
        <v>226.66666666666666</v>
      </c>
      <c r="E170" s="7"/>
      <c r="G170">
        <v>27.69</v>
      </c>
      <c r="H170" s="12">
        <v>686.69685838759369</v>
      </c>
      <c r="I170" s="13">
        <f>$D$2*tarifas!$D$12/24</f>
        <v>1.4541666666666666</v>
      </c>
      <c r="J170" s="13" t="e">
        <f>VLOOKUP(E170&amp;" "&amp;F170,tarifas!$A$13:$D$20,4,FALSE)*H170</f>
        <v>#N/A</v>
      </c>
      <c r="K170" s="13">
        <f>IF(F170="COD1",tarifas!$D$11*(SUMIFS($H$11:$H$8770,$F$11:$F$8770,"=COD1",$B$11:$B$8770,"="&amp;B170)/COUNTIFS($F$11:$F$8770,"=COD1",$B$11:$B$8770,"="&amp;B170))/COUNTIFS($A$11:$A$8770,"="&amp;A170,$F$11:$F$8770,"=COD1"),0)</f>
        <v>0</v>
      </c>
      <c r="L170" s="13" t="e">
        <f>(VLOOKUP(F170,tarifas!$C$7:$D$10,2,FALSE)+tarifas!$D$21)*datos!H170</f>
        <v>#N/A</v>
      </c>
      <c r="M170">
        <v>50.530379999999994</v>
      </c>
      <c r="N170" s="13" t="e">
        <f t="shared" si="26"/>
        <v>#N/A</v>
      </c>
      <c r="O170">
        <f t="shared" si="27"/>
        <v>50.530379999999994</v>
      </c>
      <c r="P170" s="12">
        <f t="shared" si="28"/>
        <v>636.16647838759366</v>
      </c>
      <c r="Q170">
        <f t="shared" si="29"/>
        <v>0</v>
      </c>
      <c r="R170">
        <f>$D$2*tarifas!$D$12/24</f>
        <v>1.4541666666666666</v>
      </c>
      <c r="S170" t="e">
        <f>VLOOKUP(E170&amp;" "&amp;F170,tarifas!$A$13:$D$20,4,FALSE)*P170</f>
        <v>#N/A</v>
      </c>
      <c r="T170">
        <f>IF(F170="COD1",tarifas!$D$11*(SUMIFS($P$11:$P$8770,$F$11:$F$8770,"=COD1",$B$11:$B$8770,"="&amp;B170)/COUNTIFS($F$11:$F$8770,"=COD1",$B$11:$B$8770,"="&amp;B170))/COUNTIFS($A$11:$A$8770,"="&amp;A170,$F$11:$F$8770,"=COD1"),0)</f>
        <v>0</v>
      </c>
      <c r="U170" t="e">
        <f>(VLOOKUP(F170,tarifas!$C$7:$D$10,2,FALSE)+tarifas!$D$21)*datos!P170</f>
        <v>#N/A</v>
      </c>
      <c r="V170" t="e">
        <f t="shared" si="30"/>
        <v>#N/A</v>
      </c>
      <c r="W170">
        <f t="shared" si="31"/>
        <v>0</v>
      </c>
    </row>
    <row r="171" spans="1:23" x14ac:dyDescent="0.25">
      <c r="A171">
        <f t="shared" si="24"/>
        <v>6</v>
      </c>
      <c r="B171">
        <f t="shared" si="25"/>
        <v>1</v>
      </c>
      <c r="C171" s="1">
        <f t="shared" si="32"/>
        <v>41646.666666666279</v>
      </c>
      <c r="D171" s="7">
        <v>7.7272727272727266</v>
      </c>
      <c r="E171" s="7"/>
      <c r="G171">
        <v>29.69</v>
      </c>
      <c r="H171" s="12">
        <v>696.75036175935338</v>
      </c>
      <c r="I171" s="13">
        <f>$D$2*tarifas!$D$12/24</f>
        <v>1.4541666666666666</v>
      </c>
      <c r="J171" s="13" t="e">
        <f>VLOOKUP(E171&amp;" "&amp;F171,tarifas!$A$13:$D$20,4,FALSE)*H171</f>
        <v>#N/A</v>
      </c>
      <c r="K171" s="13">
        <f>IF(F171="COD1",tarifas!$D$11*(SUMIFS($H$11:$H$8770,$F$11:$F$8770,"=COD1",$B$11:$B$8770,"="&amp;B171)/COUNTIFS($F$11:$F$8770,"=COD1",$B$11:$B$8770,"="&amp;B171))/COUNTIFS($A$11:$A$8770,"="&amp;A171,$F$11:$F$8770,"=COD1"),0)</f>
        <v>0</v>
      </c>
      <c r="L171" s="13" t="e">
        <f>(VLOOKUP(F171,tarifas!$C$7:$D$10,2,FALSE)+tarifas!$D$21)*datos!H171</f>
        <v>#N/A</v>
      </c>
      <c r="M171">
        <v>2.4247800000000002</v>
      </c>
      <c r="N171" s="13" t="e">
        <f t="shared" si="26"/>
        <v>#N/A</v>
      </c>
      <c r="O171">
        <f t="shared" si="27"/>
        <v>2.4247800000000002</v>
      </c>
      <c r="P171" s="12">
        <f t="shared" si="28"/>
        <v>694.32558175935333</v>
      </c>
      <c r="Q171">
        <f t="shared" si="29"/>
        <v>0</v>
      </c>
      <c r="R171">
        <f>$D$2*tarifas!$D$12/24</f>
        <v>1.4541666666666666</v>
      </c>
      <c r="S171" t="e">
        <f>VLOOKUP(E171&amp;" "&amp;F171,tarifas!$A$13:$D$20,4,FALSE)*P171</f>
        <v>#N/A</v>
      </c>
      <c r="T171">
        <f>IF(F171="COD1",tarifas!$D$11*(SUMIFS($P$11:$P$8770,$F$11:$F$8770,"=COD1",$B$11:$B$8770,"="&amp;B171)/COUNTIFS($F$11:$F$8770,"=COD1",$B$11:$B$8770,"="&amp;B171))/COUNTIFS($A$11:$A$8770,"="&amp;A171,$F$11:$F$8770,"=COD1"),0)</f>
        <v>0</v>
      </c>
      <c r="U171" t="e">
        <f>(VLOOKUP(F171,tarifas!$C$7:$D$10,2,FALSE)+tarifas!$D$21)*datos!P171</f>
        <v>#N/A</v>
      </c>
      <c r="V171" t="e">
        <f t="shared" si="30"/>
        <v>#N/A</v>
      </c>
      <c r="W171">
        <f t="shared" si="31"/>
        <v>0</v>
      </c>
    </row>
    <row r="172" spans="1:23" x14ac:dyDescent="0.25">
      <c r="A172">
        <f t="shared" si="24"/>
        <v>6</v>
      </c>
      <c r="B172">
        <f t="shared" si="25"/>
        <v>1</v>
      </c>
      <c r="C172" s="1">
        <f t="shared" si="32"/>
        <v>41646.708333332943</v>
      </c>
      <c r="D172" s="7">
        <v>0</v>
      </c>
      <c r="E172" s="7"/>
      <c r="G172">
        <v>31.69</v>
      </c>
      <c r="H172" s="12">
        <v>549.34654221432584</v>
      </c>
      <c r="I172" s="13">
        <f>$D$2*tarifas!$D$12/24</f>
        <v>1.4541666666666666</v>
      </c>
      <c r="J172" s="13" t="e">
        <f>VLOOKUP(E172&amp;" "&amp;F172,tarifas!$A$13:$D$20,4,FALSE)*H172</f>
        <v>#N/A</v>
      </c>
      <c r="K172" s="13">
        <f>IF(F172="COD1",tarifas!$D$11*(SUMIFS($H$11:$H$8770,$F$11:$F$8770,"=COD1",$B$11:$B$8770,"="&amp;B172)/COUNTIFS($F$11:$F$8770,"=COD1",$B$11:$B$8770,"="&amp;B172))/COUNTIFS($A$11:$A$8770,"="&amp;A172,$F$11:$F$8770,"=COD1"),0)</f>
        <v>0</v>
      </c>
      <c r="L172" s="13" t="e">
        <f>(VLOOKUP(F172,tarifas!$C$7:$D$10,2,FALSE)+tarifas!$D$21)*datos!H172</f>
        <v>#N/A</v>
      </c>
      <c r="M172">
        <v>0</v>
      </c>
      <c r="N172" s="13" t="e">
        <f t="shared" si="26"/>
        <v>#N/A</v>
      </c>
      <c r="O172">
        <f t="shared" si="27"/>
        <v>0</v>
      </c>
      <c r="P172" s="12">
        <f t="shared" si="28"/>
        <v>549.34654221432584</v>
      </c>
      <c r="Q172">
        <f t="shared" si="29"/>
        <v>0</v>
      </c>
      <c r="R172">
        <f>$D$2*tarifas!$D$12/24</f>
        <v>1.4541666666666666</v>
      </c>
      <c r="S172" t="e">
        <f>VLOOKUP(E172&amp;" "&amp;F172,tarifas!$A$13:$D$20,4,FALSE)*P172</f>
        <v>#N/A</v>
      </c>
      <c r="T172">
        <f>IF(F172="COD1",tarifas!$D$11*(SUMIFS($P$11:$P$8770,$F$11:$F$8770,"=COD1",$B$11:$B$8770,"="&amp;B172)/COUNTIFS($F$11:$F$8770,"=COD1",$B$11:$B$8770,"="&amp;B172))/COUNTIFS($A$11:$A$8770,"="&amp;A172,$F$11:$F$8770,"=COD1"),0)</f>
        <v>0</v>
      </c>
      <c r="U172" t="e">
        <f>(VLOOKUP(F172,tarifas!$C$7:$D$10,2,FALSE)+tarifas!$D$21)*datos!P172</f>
        <v>#N/A</v>
      </c>
      <c r="V172" t="e">
        <f t="shared" si="30"/>
        <v>#N/A</v>
      </c>
      <c r="W172">
        <f t="shared" si="31"/>
        <v>0</v>
      </c>
    </row>
    <row r="173" spans="1:23" x14ac:dyDescent="0.25">
      <c r="A173">
        <f t="shared" si="24"/>
        <v>6</v>
      </c>
      <c r="B173">
        <f t="shared" si="25"/>
        <v>1</v>
      </c>
      <c r="C173" s="1">
        <f t="shared" si="32"/>
        <v>41646.749999999607</v>
      </c>
      <c r="D173" s="7">
        <v>0</v>
      </c>
      <c r="E173" s="7"/>
      <c r="G173">
        <v>65.209999999999994</v>
      </c>
      <c r="H173" s="12">
        <v>418.27485964361142</v>
      </c>
      <c r="I173" s="13">
        <f>$D$2*tarifas!$D$12/24</f>
        <v>1.4541666666666666</v>
      </c>
      <c r="J173" s="13" t="e">
        <f>VLOOKUP(E173&amp;" "&amp;F173,tarifas!$A$13:$D$20,4,FALSE)*H173</f>
        <v>#N/A</v>
      </c>
      <c r="K173" s="13">
        <f>IF(F173="COD1",tarifas!$D$11*(SUMIFS($H$11:$H$8770,$F$11:$F$8770,"=COD1",$B$11:$B$8770,"="&amp;B173)/COUNTIFS($F$11:$F$8770,"=COD1",$B$11:$B$8770,"="&amp;B173))/COUNTIFS($A$11:$A$8770,"="&amp;A173,$F$11:$F$8770,"=COD1"),0)</f>
        <v>0</v>
      </c>
      <c r="L173" s="13" t="e">
        <f>(VLOOKUP(F173,tarifas!$C$7:$D$10,2,FALSE)+tarifas!$D$21)*datos!H173</f>
        <v>#N/A</v>
      </c>
      <c r="M173">
        <v>0</v>
      </c>
      <c r="N173" s="13" t="e">
        <f t="shared" si="26"/>
        <v>#N/A</v>
      </c>
      <c r="O173">
        <f t="shared" si="27"/>
        <v>0</v>
      </c>
      <c r="P173" s="12">
        <f t="shared" si="28"/>
        <v>418.27485964361142</v>
      </c>
      <c r="Q173">
        <f t="shared" si="29"/>
        <v>0</v>
      </c>
      <c r="R173">
        <f>$D$2*tarifas!$D$12/24</f>
        <v>1.4541666666666666</v>
      </c>
      <c r="S173" t="e">
        <f>VLOOKUP(E173&amp;" "&amp;F173,tarifas!$A$13:$D$20,4,FALSE)*P173</f>
        <v>#N/A</v>
      </c>
      <c r="T173">
        <f>IF(F173="COD1",tarifas!$D$11*(SUMIFS($P$11:$P$8770,$F$11:$F$8770,"=COD1",$B$11:$B$8770,"="&amp;B173)/COUNTIFS($F$11:$F$8770,"=COD1",$B$11:$B$8770,"="&amp;B173))/COUNTIFS($A$11:$A$8770,"="&amp;A173,$F$11:$F$8770,"=COD1"),0)</f>
        <v>0</v>
      </c>
      <c r="U173" t="e">
        <f>(VLOOKUP(F173,tarifas!$C$7:$D$10,2,FALSE)+tarifas!$D$21)*datos!P173</f>
        <v>#N/A</v>
      </c>
      <c r="V173" t="e">
        <f t="shared" si="30"/>
        <v>#N/A</v>
      </c>
      <c r="W173">
        <f t="shared" si="31"/>
        <v>0</v>
      </c>
    </row>
    <row r="174" spans="1:23" x14ac:dyDescent="0.25">
      <c r="A174">
        <f t="shared" si="24"/>
        <v>6</v>
      </c>
      <c r="B174">
        <f t="shared" si="25"/>
        <v>1</v>
      </c>
      <c r="C174" s="1">
        <f t="shared" si="32"/>
        <v>41646.791666666271</v>
      </c>
      <c r="D174" s="7">
        <v>0</v>
      </c>
      <c r="E174" s="7"/>
      <c r="G174">
        <v>85.69</v>
      </c>
      <c r="H174" s="12">
        <v>302.29147913965141</v>
      </c>
      <c r="I174" s="13">
        <f>$D$2*tarifas!$D$12/24</f>
        <v>1.4541666666666666</v>
      </c>
      <c r="J174" s="13" t="e">
        <f>VLOOKUP(E174&amp;" "&amp;F174,tarifas!$A$13:$D$20,4,FALSE)*H174</f>
        <v>#N/A</v>
      </c>
      <c r="K174" s="13">
        <f>IF(F174="COD1",tarifas!$D$11*(SUMIFS($H$11:$H$8770,$F$11:$F$8770,"=COD1",$B$11:$B$8770,"="&amp;B174)/COUNTIFS($F$11:$F$8770,"=COD1",$B$11:$B$8770,"="&amp;B174))/COUNTIFS($A$11:$A$8770,"="&amp;A174,$F$11:$F$8770,"=COD1"),0)</f>
        <v>0</v>
      </c>
      <c r="L174" s="13" t="e">
        <f>(VLOOKUP(F174,tarifas!$C$7:$D$10,2,FALSE)+tarifas!$D$21)*datos!H174</f>
        <v>#N/A</v>
      </c>
      <c r="M174">
        <v>0</v>
      </c>
      <c r="N174" s="13" t="e">
        <f t="shared" si="26"/>
        <v>#N/A</v>
      </c>
      <c r="O174">
        <f t="shared" si="27"/>
        <v>0</v>
      </c>
      <c r="P174" s="12">
        <f t="shared" si="28"/>
        <v>302.29147913965141</v>
      </c>
      <c r="Q174">
        <f t="shared" si="29"/>
        <v>0</v>
      </c>
      <c r="R174">
        <f>$D$2*tarifas!$D$12/24</f>
        <v>1.4541666666666666</v>
      </c>
      <c r="S174" t="e">
        <f>VLOOKUP(E174&amp;" "&amp;F174,tarifas!$A$13:$D$20,4,FALSE)*P174</f>
        <v>#N/A</v>
      </c>
      <c r="T174">
        <f>IF(F174="COD1",tarifas!$D$11*(SUMIFS($P$11:$P$8770,$F$11:$F$8770,"=COD1",$B$11:$B$8770,"="&amp;B174)/COUNTIFS($F$11:$F$8770,"=COD1",$B$11:$B$8770,"="&amp;B174))/COUNTIFS($A$11:$A$8770,"="&amp;A174,$F$11:$F$8770,"=COD1"),0)</f>
        <v>0</v>
      </c>
      <c r="U174" t="e">
        <f>(VLOOKUP(F174,tarifas!$C$7:$D$10,2,FALSE)+tarifas!$D$21)*datos!P174</f>
        <v>#N/A</v>
      </c>
      <c r="V174" t="e">
        <f t="shared" si="30"/>
        <v>#N/A</v>
      </c>
      <c r="W174">
        <f t="shared" si="31"/>
        <v>0</v>
      </c>
    </row>
    <row r="175" spans="1:23" x14ac:dyDescent="0.25">
      <c r="A175">
        <f t="shared" si="24"/>
        <v>6</v>
      </c>
      <c r="B175">
        <f t="shared" si="25"/>
        <v>1</v>
      </c>
      <c r="C175" s="1">
        <f t="shared" si="32"/>
        <v>41646.833333332936</v>
      </c>
      <c r="D175" s="7">
        <v>0</v>
      </c>
      <c r="E175" s="7"/>
      <c r="G175">
        <v>87.6</v>
      </c>
      <c r="H175" s="12">
        <v>244.02601313502842</v>
      </c>
      <c r="I175" s="13">
        <f>$D$2*tarifas!$D$12/24</f>
        <v>1.4541666666666666</v>
      </c>
      <c r="J175" s="13" t="e">
        <f>VLOOKUP(E175&amp;" "&amp;F175,tarifas!$A$13:$D$20,4,FALSE)*H175</f>
        <v>#N/A</v>
      </c>
      <c r="K175" s="13">
        <f>IF(F175="COD1",tarifas!$D$11*(SUMIFS($H$11:$H$8770,$F$11:$F$8770,"=COD1",$B$11:$B$8770,"="&amp;B175)/COUNTIFS($F$11:$F$8770,"=COD1",$B$11:$B$8770,"="&amp;B175))/COUNTIFS($A$11:$A$8770,"="&amp;A175,$F$11:$F$8770,"=COD1"),0)</f>
        <v>0</v>
      </c>
      <c r="L175" s="13" t="e">
        <f>(VLOOKUP(F175,tarifas!$C$7:$D$10,2,FALSE)+tarifas!$D$21)*datos!H175</f>
        <v>#N/A</v>
      </c>
      <c r="M175">
        <v>0</v>
      </c>
      <c r="N175" s="13" t="e">
        <f t="shared" si="26"/>
        <v>#N/A</v>
      </c>
      <c r="O175">
        <f t="shared" si="27"/>
        <v>0</v>
      </c>
      <c r="P175" s="12">
        <f t="shared" si="28"/>
        <v>244.02601313502842</v>
      </c>
      <c r="Q175">
        <f t="shared" si="29"/>
        <v>0</v>
      </c>
      <c r="R175">
        <f>$D$2*tarifas!$D$12/24</f>
        <v>1.4541666666666666</v>
      </c>
      <c r="S175" t="e">
        <f>VLOOKUP(E175&amp;" "&amp;F175,tarifas!$A$13:$D$20,4,FALSE)*P175</f>
        <v>#N/A</v>
      </c>
      <c r="T175">
        <f>IF(F175="COD1",tarifas!$D$11*(SUMIFS($P$11:$P$8770,$F$11:$F$8770,"=COD1",$B$11:$B$8770,"="&amp;B175)/COUNTIFS($F$11:$F$8770,"=COD1",$B$11:$B$8770,"="&amp;B175))/COUNTIFS($A$11:$A$8770,"="&amp;A175,$F$11:$F$8770,"=COD1"),0)</f>
        <v>0</v>
      </c>
      <c r="U175" t="e">
        <f>(VLOOKUP(F175,tarifas!$C$7:$D$10,2,FALSE)+tarifas!$D$21)*datos!P175</f>
        <v>#N/A</v>
      </c>
      <c r="V175" t="e">
        <f t="shared" si="30"/>
        <v>#N/A</v>
      </c>
      <c r="W175">
        <f t="shared" si="31"/>
        <v>0</v>
      </c>
    </row>
    <row r="176" spans="1:23" x14ac:dyDescent="0.25">
      <c r="A176">
        <f t="shared" si="24"/>
        <v>6</v>
      </c>
      <c r="B176">
        <f t="shared" si="25"/>
        <v>1</v>
      </c>
      <c r="C176" s="1">
        <f t="shared" si="32"/>
        <v>41646.8749999996</v>
      </c>
      <c r="D176" s="7">
        <v>0</v>
      </c>
      <c r="E176" s="7"/>
      <c r="G176">
        <v>31.69</v>
      </c>
      <c r="H176" s="12">
        <v>226.47051309738015</v>
      </c>
      <c r="I176" s="13">
        <f>$D$2*tarifas!$D$12/24</f>
        <v>1.4541666666666666</v>
      </c>
      <c r="J176" s="13" t="e">
        <f>VLOOKUP(E176&amp;" "&amp;F176,tarifas!$A$13:$D$20,4,FALSE)*H176</f>
        <v>#N/A</v>
      </c>
      <c r="K176" s="13">
        <f>IF(F176="COD1",tarifas!$D$11*(SUMIFS($H$11:$H$8770,$F$11:$F$8770,"=COD1",$B$11:$B$8770,"="&amp;B176)/COUNTIFS($F$11:$F$8770,"=COD1",$B$11:$B$8770,"="&amp;B176))/COUNTIFS($A$11:$A$8770,"="&amp;A176,$F$11:$F$8770,"=COD1"),0)</f>
        <v>0</v>
      </c>
      <c r="L176" s="13" t="e">
        <f>(VLOOKUP(F176,tarifas!$C$7:$D$10,2,FALSE)+tarifas!$D$21)*datos!H176</f>
        <v>#N/A</v>
      </c>
      <c r="M176">
        <v>0</v>
      </c>
      <c r="N176" s="13" t="e">
        <f t="shared" si="26"/>
        <v>#N/A</v>
      </c>
      <c r="O176">
        <f t="shared" si="27"/>
        <v>0</v>
      </c>
      <c r="P176" s="12">
        <f t="shared" si="28"/>
        <v>226.47051309738015</v>
      </c>
      <c r="Q176">
        <f t="shared" si="29"/>
        <v>0</v>
      </c>
      <c r="R176">
        <f>$D$2*tarifas!$D$12/24</f>
        <v>1.4541666666666666</v>
      </c>
      <c r="S176" t="e">
        <f>VLOOKUP(E176&amp;" "&amp;F176,tarifas!$A$13:$D$20,4,FALSE)*P176</f>
        <v>#N/A</v>
      </c>
      <c r="T176">
        <f>IF(F176="COD1",tarifas!$D$11*(SUMIFS($P$11:$P$8770,$F$11:$F$8770,"=COD1",$B$11:$B$8770,"="&amp;B176)/COUNTIFS($F$11:$F$8770,"=COD1",$B$11:$B$8770,"="&amp;B176))/COUNTIFS($A$11:$A$8770,"="&amp;A176,$F$11:$F$8770,"=COD1"),0)</f>
        <v>0</v>
      </c>
      <c r="U176" t="e">
        <f>(VLOOKUP(F176,tarifas!$C$7:$D$10,2,FALSE)+tarifas!$D$21)*datos!P176</f>
        <v>#N/A</v>
      </c>
      <c r="V176" t="e">
        <f t="shared" si="30"/>
        <v>#N/A</v>
      </c>
      <c r="W176">
        <f t="shared" si="31"/>
        <v>0</v>
      </c>
    </row>
    <row r="177" spans="1:23" x14ac:dyDescent="0.25">
      <c r="A177">
        <f t="shared" si="24"/>
        <v>6</v>
      </c>
      <c r="B177">
        <f t="shared" si="25"/>
        <v>1</v>
      </c>
      <c r="C177" s="1">
        <f t="shared" si="32"/>
        <v>41646.916666666264</v>
      </c>
      <c r="D177" s="7">
        <v>0</v>
      </c>
      <c r="E177" s="7"/>
      <c r="G177">
        <v>28.69</v>
      </c>
      <c r="H177" s="12">
        <v>232.92799880828713</v>
      </c>
      <c r="I177" s="13">
        <f>$D$2*tarifas!$D$12/24</f>
        <v>1.4541666666666666</v>
      </c>
      <c r="J177" s="13" t="e">
        <f>VLOOKUP(E177&amp;" "&amp;F177,tarifas!$A$13:$D$20,4,FALSE)*H177</f>
        <v>#N/A</v>
      </c>
      <c r="K177" s="13">
        <f>IF(F177="COD1",tarifas!$D$11*(SUMIFS($H$11:$H$8770,$F$11:$F$8770,"=COD1",$B$11:$B$8770,"="&amp;B177)/COUNTIFS($F$11:$F$8770,"=COD1",$B$11:$B$8770,"="&amp;B177))/COUNTIFS($A$11:$A$8770,"="&amp;A177,$F$11:$F$8770,"=COD1"),0)</f>
        <v>0</v>
      </c>
      <c r="L177" s="13" t="e">
        <f>(VLOOKUP(F177,tarifas!$C$7:$D$10,2,FALSE)+tarifas!$D$21)*datos!H177</f>
        <v>#N/A</v>
      </c>
      <c r="M177">
        <v>0</v>
      </c>
      <c r="N177" s="13" t="e">
        <f t="shared" si="26"/>
        <v>#N/A</v>
      </c>
      <c r="O177">
        <f t="shared" si="27"/>
        <v>0</v>
      </c>
      <c r="P177" s="12">
        <f t="shared" si="28"/>
        <v>232.92799880828713</v>
      </c>
      <c r="Q177">
        <f t="shared" si="29"/>
        <v>0</v>
      </c>
      <c r="R177">
        <f>$D$2*tarifas!$D$12/24</f>
        <v>1.4541666666666666</v>
      </c>
      <c r="S177" t="e">
        <f>VLOOKUP(E177&amp;" "&amp;F177,tarifas!$A$13:$D$20,4,FALSE)*P177</f>
        <v>#N/A</v>
      </c>
      <c r="T177">
        <f>IF(F177="COD1",tarifas!$D$11*(SUMIFS($P$11:$P$8770,$F$11:$F$8770,"=COD1",$B$11:$B$8770,"="&amp;B177)/COUNTIFS($F$11:$F$8770,"=COD1",$B$11:$B$8770,"="&amp;B177))/COUNTIFS($A$11:$A$8770,"="&amp;A177,$F$11:$F$8770,"=COD1"),0)</f>
        <v>0</v>
      </c>
      <c r="U177" t="e">
        <f>(VLOOKUP(F177,tarifas!$C$7:$D$10,2,FALSE)+tarifas!$D$21)*datos!P177</f>
        <v>#N/A</v>
      </c>
      <c r="V177" t="e">
        <f t="shared" si="30"/>
        <v>#N/A</v>
      </c>
      <c r="W177">
        <f t="shared" si="31"/>
        <v>0</v>
      </c>
    </row>
    <row r="178" spans="1:23" x14ac:dyDescent="0.25">
      <c r="A178">
        <f t="shared" si="24"/>
        <v>6</v>
      </c>
      <c r="B178">
        <f t="shared" si="25"/>
        <v>1</v>
      </c>
      <c r="C178" s="1">
        <f t="shared" si="32"/>
        <v>41646.958333332928</v>
      </c>
      <c r="D178" s="7">
        <v>0</v>
      </c>
      <c r="E178" s="7"/>
      <c r="G178">
        <v>27.69</v>
      </c>
      <c r="H178" s="12">
        <v>230.39495553340785</v>
      </c>
      <c r="I178" s="13">
        <f>$D$2*tarifas!$D$12/24</f>
        <v>1.4541666666666666</v>
      </c>
      <c r="J178" s="13" t="e">
        <f>VLOOKUP(E178&amp;" "&amp;F178,tarifas!$A$13:$D$20,4,FALSE)*H178</f>
        <v>#N/A</v>
      </c>
      <c r="K178" s="13">
        <f>IF(F178="COD1",tarifas!$D$11*(SUMIFS($H$11:$H$8770,$F$11:$F$8770,"=COD1",$B$11:$B$8770,"="&amp;B178)/COUNTIFS($F$11:$F$8770,"=COD1",$B$11:$B$8770,"="&amp;B178))/COUNTIFS($A$11:$A$8770,"="&amp;A178,$F$11:$F$8770,"=COD1"),0)</f>
        <v>0</v>
      </c>
      <c r="L178" s="13" t="e">
        <f>(VLOOKUP(F178,tarifas!$C$7:$D$10,2,FALSE)+tarifas!$D$21)*datos!H178</f>
        <v>#N/A</v>
      </c>
      <c r="M178">
        <v>0</v>
      </c>
      <c r="N178" s="13" t="e">
        <f t="shared" si="26"/>
        <v>#N/A</v>
      </c>
      <c r="O178">
        <f t="shared" si="27"/>
        <v>0</v>
      </c>
      <c r="P178" s="12">
        <f t="shared" si="28"/>
        <v>230.39495553340785</v>
      </c>
      <c r="Q178">
        <f t="shared" si="29"/>
        <v>0</v>
      </c>
      <c r="R178">
        <f>$D$2*tarifas!$D$12/24</f>
        <v>1.4541666666666666</v>
      </c>
      <c r="S178" t="e">
        <f>VLOOKUP(E178&amp;" "&amp;F178,tarifas!$A$13:$D$20,4,FALSE)*P178</f>
        <v>#N/A</v>
      </c>
      <c r="T178">
        <f>IF(F178="COD1",tarifas!$D$11*(SUMIFS($P$11:$P$8770,$F$11:$F$8770,"=COD1",$B$11:$B$8770,"="&amp;B178)/COUNTIFS($F$11:$F$8770,"=COD1",$B$11:$B$8770,"="&amp;B178))/COUNTIFS($A$11:$A$8770,"="&amp;A178,$F$11:$F$8770,"=COD1"),0)</f>
        <v>0</v>
      </c>
      <c r="U178" t="e">
        <f>(VLOOKUP(F178,tarifas!$C$7:$D$10,2,FALSE)+tarifas!$D$21)*datos!P178</f>
        <v>#N/A</v>
      </c>
      <c r="V178" t="e">
        <f t="shared" si="30"/>
        <v>#N/A</v>
      </c>
      <c r="W178">
        <f t="shared" si="31"/>
        <v>0</v>
      </c>
    </row>
    <row r="179" spans="1:23" x14ac:dyDescent="0.25">
      <c r="A179">
        <f t="shared" si="24"/>
        <v>7</v>
      </c>
      <c r="B179">
        <f t="shared" si="25"/>
        <v>1</v>
      </c>
      <c r="C179" s="1">
        <f t="shared" si="32"/>
        <v>41646.999999999593</v>
      </c>
      <c r="D179" s="7">
        <v>0</v>
      </c>
      <c r="E179" s="7"/>
      <c r="G179">
        <v>27.79</v>
      </c>
      <c r="H179" s="12">
        <v>221.16176526432002</v>
      </c>
      <c r="I179" s="13">
        <f>$D$2*tarifas!$D$12/24</f>
        <v>1.4541666666666666</v>
      </c>
      <c r="J179" s="13" t="e">
        <f>VLOOKUP(E179&amp;" "&amp;F179,tarifas!$A$13:$D$20,4,FALSE)*H179</f>
        <v>#N/A</v>
      </c>
      <c r="K179" s="13">
        <f>IF(F179="COD1",tarifas!$D$11*(SUMIFS($H$11:$H$8770,$F$11:$F$8770,"=COD1",$B$11:$B$8770,"="&amp;B179)/COUNTIFS($F$11:$F$8770,"=COD1",$B$11:$B$8770,"="&amp;B179))/COUNTIFS($A$11:$A$8770,"="&amp;A179,$F$11:$F$8770,"=COD1"),0)</f>
        <v>0</v>
      </c>
      <c r="L179" s="13" t="e">
        <f>(VLOOKUP(F179,tarifas!$C$7:$D$10,2,FALSE)+tarifas!$D$21)*datos!H179</f>
        <v>#N/A</v>
      </c>
      <c r="M179">
        <v>0</v>
      </c>
      <c r="N179" s="13" t="e">
        <f t="shared" si="26"/>
        <v>#N/A</v>
      </c>
      <c r="O179">
        <f t="shared" si="27"/>
        <v>0</v>
      </c>
      <c r="P179" s="12">
        <f t="shared" si="28"/>
        <v>221.16176526432002</v>
      </c>
      <c r="Q179">
        <f t="shared" si="29"/>
        <v>0</v>
      </c>
      <c r="R179">
        <f>$D$2*tarifas!$D$12/24</f>
        <v>1.4541666666666666</v>
      </c>
      <c r="S179" t="e">
        <f>VLOOKUP(E179&amp;" "&amp;F179,tarifas!$A$13:$D$20,4,FALSE)*P179</f>
        <v>#N/A</v>
      </c>
      <c r="T179">
        <f>IF(F179="COD1",tarifas!$D$11*(SUMIFS($P$11:$P$8770,$F$11:$F$8770,"=COD1",$B$11:$B$8770,"="&amp;B179)/COUNTIFS($F$11:$F$8770,"=COD1",$B$11:$B$8770,"="&amp;B179))/COUNTIFS($A$11:$A$8770,"="&amp;A179,$F$11:$F$8770,"=COD1"),0)</f>
        <v>0</v>
      </c>
      <c r="U179" t="e">
        <f>(VLOOKUP(F179,tarifas!$C$7:$D$10,2,FALSE)+tarifas!$D$21)*datos!P179</f>
        <v>#N/A</v>
      </c>
      <c r="V179" t="e">
        <f t="shared" si="30"/>
        <v>#N/A</v>
      </c>
      <c r="W179">
        <f t="shared" si="31"/>
        <v>0</v>
      </c>
    </row>
    <row r="180" spans="1:23" x14ac:dyDescent="0.25">
      <c r="A180">
        <f t="shared" si="24"/>
        <v>7</v>
      </c>
      <c r="B180">
        <f t="shared" si="25"/>
        <v>1</v>
      </c>
      <c r="C180" s="1">
        <f t="shared" si="32"/>
        <v>41647.041666666257</v>
      </c>
      <c r="D180" s="7">
        <v>0</v>
      </c>
      <c r="E180" s="7"/>
      <c r="G180">
        <v>25</v>
      </c>
      <c r="H180" s="12">
        <v>218.6777216010392</v>
      </c>
      <c r="I180" s="13">
        <f>$D$2*tarifas!$D$12/24</f>
        <v>1.4541666666666666</v>
      </c>
      <c r="J180" s="13" t="e">
        <f>VLOOKUP(E180&amp;" "&amp;F180,tarifas!$A$13:$D$20,4,FALSE)*H180</f>
        <v>#N/A</v>
      </c>
      <c r="K180" s="13">
        <f>IF(F180="COD1",tarifas!$D$11*(SUMIFS($H$11:$H$8770,$F$11:$F$8770,"=COD1",$B$11:$B$8770,"="&amp;B180)/COUNTIFS($F$11:$F$8770,"=COD1",$B$11:$B$8770,"="&amp;B180))/COUNTIFS($A$11:$A$8770,"="&amp;A180,$F$11:$F$8770,"=COD1"),0)</f>
        <v>0</v>
      </c>
      <c r="L180" s="13" t="e">
        <f>(VLOOKUP(F180,tarifas!$C$7:$D$10,2,FALSE)+tarifas!$D$21)*datos!H180</f>
        <v>#N/A</v>
      </c>
      <c r="M180">
        <v>0</v>
      </c>
      <c r="N180" s="13" t="e">
        <f t="shared" si="26"/>
        <v>#N/A</v>
      </c>
      <c r="O180">
        <f t="shared" si="27"/>
        <v>0</v>
      </c>
      <c r="P180" s="12">
        <f t="shared" si="28"/>
        <v>218.6777216010392</v>
      </c>
      <c r="Q180">
        <f t="shared" si="29"/>
        <v>0</v>
      </c>
      <c r="R180">
        <f>$D$2*tarifas!$D$12/24</f>
        <v>1.4541666666666666</v>
      </c>
      <c r="S180" t="e">
        <f>VLOOKUP(E180&amp;" "&amp;F180,tarifas!$A$13:$D$20,4,FALSE)*P180</f>
        <v>#N/A</v>
      </c>
      <c r="T180">
        <f>IF(F180="COD1",tarifas!$D$11*(SUMIFS($P$11:$P$8770,$F$11:$F$8770,"=COD1",$B$11:$B$8770,"="&amp;B180)/COUNTIFS($F$11:$F$8770,"=COD1",$B$11:$B$8770,"="&amp;B180))/COUNTIFS($A$11:$A$8770,"="&amp;A180,$F$11:$F$8770,"=COD1"),0)</f>
        <v>0</v>
      </c>
      <c r="U180" t="e">
        <f>(VLOOKUP(F180,tarifas!$C$7:$D$10,2,FALSE)+tarifas!$D$21)*datos!P180</f>
        <v>#N/A</v>
      </c>
      <c r="V180" t="e">
        <f t="shared" si="30"/>
        <v>#N/A</v>
      </c>
      <c r="W180">
        <f t="shared" si="31"/>
        <v>0</v>
      </c>
    </row>
    <row r="181" spans="1:23" x14ac:dyDescent="0.25">
      <c r="A181">
        <f t="shared" si="24"/>
        <v>7</v>
      </c>
      <c r="B181">
        <f t="shared" si="25"/>
        <v>1</v>
      </c>
      <c r="C181" s="1">
        <f t="shared" si="32"/>
        <v>41647.083333332921</v>
      </c>
      <c r="D181" s="7">
        <v>0</v>
      </c>
      <c r="E181" s="7"/>
      <c r="G181">
        <v>12.45</v>
      </c>
      <c r="H181" s="12">
        <v>214.10724729705407</v>
      </c>
      <c r="I181" s="13">
        <f>$D$2*tarifas!$D$12/24</f>
        <v>1.4541666666666666</v>
      </c>
      <c r="J181" s="13" t="e">
        <f>VLOOKUP(E181&amp;" "&amp;F181,tarifas!$A$13:$D$20,4,FALSE)*H181</f>
        <v>#N/A</v>
      </c>
      <c r="K181" s="13">
        <f>IF(F181="COD1",tarifas!$D$11*(SUMIFS($H$11:$H$8770,$F$11:$F$8770,"=COD1",$B$11:$B$8770,"="&amp;B181)/COUNTIFS($F$11:$F$8770,"=COD1",$B$11:$B$8770,"="&amp;B181))/COUNTIFS($A$11:$A$8770,"="&amp;A181,$F$11:$F$8770,"=COD1"),0)</f>
        <v>0</v>
      </c>
      <c r="L181" s="13" t="e">
        <f>(VLOOKUP(F181,tarifas!$C$7:$D$10,2,FALSE)+tarifas!$D$21)*datos!H181</f>
        <v>#N/A</v>
      </c>
      <c r="M181">
        <v>0</v>
      </c>
      <c r="N181" s="13" t="e">
        <f t="shared" si="26"/>
        <v>#N/A</v>
      </c>
      <c r="O181">
        <f t="shared" si="27"/>
        <v>0</v>
      </c>
      <c r="P181" s="12">
        <f t="shared" si="28"/>
        <v>214.10724729705407</v>
      </c>
      <c r="Q181">
        <f t="shared" si="29"/>
        <v>0</v>
      </c>
      <c r="R181">
        <f>$D$2*tarifas!$D$12/24</f>
        <v>1.4541666666666666</v>
      </c>
      <c r="S181" t="e">
        <f>VLOOKUP(E181&amp;" "&amp;F181,tarifas!$A$13:$D$20,4,FALSE)*P181</f>
        <v>#N/A</v>
      </c>
      <c r="T181">
        <f>IF(F181="COD1",tarifas!$D$11*(SUMIFS($P$11:$P$8770,$F$11:$F$8770,"=COD1",$B$11:$B$8770,"="&amp;B181)/COUNTIFS($F$11:$F$8770,"=COD1",$B$11:$B$8770,"="&amp;B181))/COUNTIFS($A$11:$A$8770,"="&amp;A181,$F$11:$F$8770,"=COD1"),0)</f>
        <v>0</v>
      </c>
      <c r="U181" t="e">
        <f>(VLOOKUP(F181,tarifas!$C$7:$D$10,2,FALSE)+tarifas!$D$21)*datos!P181</f>
        <v>#N/A</v>
      </c>
      <c r="V181" t="e">
        <f t="shared" si="30"/>
        <v>#N/A</v>
      </c>
      <c r="W181">
        <f t="shared" si="31"/>
        <v>0</v>
      </c>
    </row>
    <row r="182" spans="1:23" x14ac:dyDescent="0.25">
      <c r="A182">
        <f t="shared" si="24"/>
        <v>7</v>
      </c>
      <c r="B182">
        <f t="shared" si="25"/>
        <v>1</v>
      </c>
      <c r="C182" s="1">
        <f t="shared" si="32"/>
        <v>41647.124999999585</v>
      </c>
      <c r="D182" s="7">
        <v>0</v>
      </c>
      <c r="E182" s="7"/>
      <c r="G182">
        <v>15</v>
      </c>
      <c r="H182" s="12">
        <v>201.57048427817966</v>
      </c>
      <c r="I182" s="13">
        <f>$D$2*tarifas!$D$12/24</f>
        <v>1.4541666666666666</v>
      </c>
      <c r="J182" s="13" t="e">
        <f>VLOOKUP(E182&amp;" "&amp;F182,tarifas!$A$13:$D$20,4,FALSE)*H182</f>
        <v>#N/A</v>
      </c>
      <c r="K182" s="13">
        <f>IF(F182="COD1",tarifas!$D$11*(SUMIFS($H$11:$H$8770,$F$11:$F$8770,"=COD1",$B$11:$B$8770,"="&amp;B182)/COUNTIFS($F$11:$F$8770,"=COD1",$B$11:$B$8770,"="&amp;B182))/COUNTIFS($A$11:$A$8770,"="&amp;A182,$F$11:$F$8770,"=COD1"),0)</f>
        <v>0</v>
      </c>
      <c r="L182" s="13" t="e">
        <f>(VLOOKUP(F182,tarifas!$C$7:$D$10,2,FALSE)+tarifas!$D$21)*datos!H182</f>
        <v>#N/A</v>
      </c>
      <c r="M182">
        <v>0</v>
      </c>
      <c r="N182" s="13" t="e">
        <f t="shared" si="26"/>
        <v>#N/A</v>
      </c>
      <c r="O182">
        <f t="shared" si="27"/>
        <v>0</v>
      </c>
      <c r="P182" s="12">
        <f t="shared" si="28"/>
        <v>201.57048427817966</v>
      </c>
      <c r="Q182">
        <f t="shared" si="29"/>
        <v>0</v>
      </c>
      <c r="R182">
        <f>$D$2*tarifas!$D$12/24</f>
        <v>1.4541666666666666</v>
      </c>
      <c r="S182" t="e">
        <f>VLOOKUP(E182&amp;" "&amp;F182,tarifas!$A$13:$D$20,4,FALSE)*P182</f>
        <v>#N/A</v>
      </c>
      <c r="T182">
        <f>IF(F182="COD1",tarifas!$D$11*(SUMIFS($P$11:$P$8770,$F$11:$F$8770,"=COD1",$B$11:$B$8770,"="&amp;B182)/COUNTIFS($F$11:$F$8770,"=COD1",$B$11:$B$8770,"="&amp;B182))/COUNTIFS($A$11:$A$8770,"="&amp;A182,$F$11:$F$8770,"=COD1"),0)</f>
        <v>0</v>
      </c>
      <c r="U182" t="e">
        <f>(VLOOKUP(F182,tarifas!$C$7:$D$10,2,FALSE)+tarifas!$D$21)*datos!P182</f>
        <v>#N/A</v>
      </c>
      <c r="V182" t="e">
        <f t="shared" si="30"/>
        <v>#N/A</v>
      </c>
      <c r="W182">
        <f t="shared" si="31"/>
        <v>0</v>
      </c>
    </row>
    <row r="183" spans="1:23" x14ac:dyDescent="0.25">
      <c r="A183">
        <f t="shared" si="24"/>
        <v>7</v>
      </c>
      <c r="B183">
        <f t="shared" si="25"/>
        <v>1</v>
      </c>
      <c r="C183" s="1">
        <f t="shared" si="32"/>
        <v>41647.16666666625</v>
      </c>
      <c r="D183" s="7">
        <v>0</v>
      </c>
      <c r="E183" s="7"/>
      <c r="G183">
        <v>9.65</v>
      </c>
      <c r="H183" s="12">
        <v>195.79452945278624</v>
      </c>
      <c r="I183" s="13">
        <f>$D$2*tarifas!$D$12/24</f>
        <v>1.4541666666666666</v>
      </c>
      <c r="J183" s="13" t="e">
        <f>VLOOKUP(E183&amp;" "&amp;F183,tarifas!$A$13:$D$20,4,FALSE)*H183</f>
        <v>#N/A</v>
      </c>
      <c r="K183" s="13">
        <f>IF(F183="COD1",tarifas!$D$11*(SUMIFS($H$11:$H$8770,$F$11:$F$8770,"=COD1",$B$11:$B$8770,"="&amp;B183)/COUNTIFS($F$11:$F$8770,"=COD1",$B$11:$B$8770,"="&amp;B183))/COUNTIFS($A$11:$A$8770,"="&amp;A183,$F$11:$F$8770,"=COD1"),0)</f>
        <v>0</v>
      </c>
      <c r="L183" s="13" t="e">
        <f>(VLOOKUP(F183,tarifas!$C$7:$D$10,2,FALSE)+tarifas!$D$21)*datos!H183</f>
        <v>#N/A</v>
      </c>
      <c r="M183">
        <v>0</v>
      </c>
      <c r="N183" s="13" t="e">
        <f t="shared" si="26"/>
        <v>#N/A</v>
      </c>
      <c r="O183">
        <f t="shared" si="27"/>
        <v>0</v>
      </c>
      <c r="P183" s="12">
        <f t="shared" si="28"/>
        <v>195.79452945278624</v>
      </c>
      <c r="Q183">
        <f t="shared" si="29"/>
        <v>0</v>
      </c>
      <c r="R183">
        <f>$D$2*tarifas!$D$12/24</f>
        <v>1.4541666666666666</v>
      </c>
      <c r="S183" t="e">
        <f>VLOOKUP(E183&amp;" "&amp;F183,tarifas!$A$13:$D$20,4,FALSE)*P183</f>
        <v>#N/A</v>
      </c>
      <c r="T183">
        <f>IF(F183="COD1",tarifas!$D$11*(SUMIFS($P$11:$P$8770,$F$11:$F$8770,"=COD1",$B$11:$B$8770,"="&amp;B183)/COUNTIFS($F$11:$F$8770,"=COD1",$B$11:$B$8770,"="&amp;B183))/COUNTIFS($A$11:$A$8770,"="&amp;A183,$F$11:$F$8770,"=COD1"),0)</f>
        <v>0</v>
      </c>
      <c r="U183" t="e">
        <f>(VLOOKUP(F183,tarifas!$C$7:$D$10,2,FALSE)+tarifas!$D$21)*datos!P183</f>
        <v>#N/A</v>
      </c>
      <c r="V183" t="e">
        <f t="shared" si="30"/>
        <v>#N/A</v>
      </c>
      <c r="W183">
        <f t="shared" si="31"/>
        <v>0</v>
      </c>
    </row>
    <row r="184" spans="1:23" x14ac:dyDescent="0.25">
      <c r="A184">
        <f t="shared" si="24"/>
        <v>7</v>
      </c>
      <c r="B184">
        <f t="shared" si="25"/>
        <v>1</v>
      </c>
      <c r="C184" s="1">
        <f t="shared" si="32"/>
        <v>41647.208333332914</v>
      </c>
      <c r="D184" s="7">
        <v>0</v>
      </c>
      <c r="E184" s="7"/>
      <c r="G184">
        <v>18</v>
      </c>
      <c r="H184" s="12">
        <v>195.51064608979692</v>
      </c>
      <c r="I184" s="13">
        <f>$D$2*tarifas!$D$12/24</f>
        <v>1.4541666666666666</v>
      </c>
      <c r="J184" s="13" t="e">
        <f>VLOOKUP(E184&amp;" "&amp;F184,tarifas!$A$13:$D$20,4,FALSE)*H184</f>
        <v>#N/A</v>
      </c>
      <c r="K184" s="13">
        <f>IF(F184="COD1",tarifas!$D$11*(SUMIFS($H$11:$H$8770,$F$11:$F$8770,"=COD1",$B$11:$B$8770,"="&amp;B184)/COUNTIFS($F$11:$F$8770,"=COD1",$B$11:$B$8770,"="&amp;B184))/COUNTIFS($A$11:$A$8770,"="&amp;A184,$F$11:$F$8770,"=COD1"),0)</f>
        <v>0</v>
      </c>
      <c r="L184" s="13" t="e">
        <f>(VLOOKUP(F184,tarifas!$C$7:$D$10,2,FALSE)+tarifas!$D$21)*datos!H184</f>
        <v>#N/A</v>
      </c>
      <c r="M184">
        <v>0</v>
      </c>
      <c r="N184" s="13" t="e">
        <f t="shared" si="26"/>
        <v>#N/A</v>
      </c>
      <c r="O184">
        <f t="shared" si="27"/>
        <v>0</v>
      </c>
      <c r="P184" s="12">
        <f t="shared" si="28"/>
        <v>195.51064608979692</v>
      </c>
      <c r="Q184">
        <f t="shared" si="29"/>
        <v>0</v>
      </c>
      <c r="R184">
        <f>$D$2*tarifas!$D$12/24</f>
        <v>1.4541666666666666</v>
      </c>
      <c r="S184" t="e">
        <f>VLOOKUP(E184&amp;" "&amp;F184,tarifas!$A$13:$D$20,4,FALSE)*P184</f>
        <v>#N/A</v>
      </c>
      <c r="T184">
        <f>IF(F184="COD1",tarifas!$D$11*(SUMIFS($P$11:$P$8770,$F$11:$F$8770,"=COD1",$B$11:$B$8770,"="&amp;B184)/COUNTIFS($F$11:$F$8770,"=COD1",$B$11:$B$8770,"="&amp;B184))/COUNTIFS($A$11:$A$8770,"="&amp;A184,$F$11:$F$8770,"=COD1"),0)</f>
        <v>0</v>
      </c>
      <c r="U184" t="e">
        <f>(VLOOKUP(F184,tarifas!$C$7:$D$10,2,FALSE)+tarifas!$D$21)*datos!P184</f>
        <v>#N/A</v>
      </c>
      <c r="V184" t="e">
        <f t="shared" si="30"/>
        <v>#N/A</v>
      </c>
      <c r="W184">
        <f t="shared" si="31"/>
        <v>0</v>
      </c>
    </row>
    <row r="185" spans="1:23" x14ac:dyDescent="0.25">
      <c r="A185">
        <f t="shared" si="24"/>
        <v>7</v>
      </c>
      <c r="B185">
        <f t="shared" si="25"/>
        <v>1</v>
      </c>
      <c r="C185" s="1">
        <f t="shared" si="32"/>
        <v>41647.249999999578</v>
      </c>
      <c r="D185" s="7">
        <v>0</v>
      </c>
      <c r="E185" s="7"/>
      <c r="G185">
        <v>20</v>
      </c>
      <c r="H185" s="12">
        <v>195.25598679736549</v>
      </c>
      <c r="I185" s="13">
        <f>$D$2*tarifas!$D$12/24</f>
        <v>1.4541666666666666</v>
      </c>
      <c r="J185" s="13" t="e">
        <f>VLOOKUP(E185&amp;" "&amp;F185,tarifas!$A$13:$D$20,4,FALSE)*H185</f>
        <v>#N/A</v>
      </c>
      <c r="K185" s="13">
        <f>IF(F185="COD1",tarifas!$D$11*(SUMIFS($H$11:$H$8770,$F$11:$F$8770,"=COD1",$B$11:$B$8770,"="&amp;B185)/COUNTIFS($F$11:$F$8770,"=COD1",$B$11:$B$8770,"="&amp;B185))/COUNTIFS($A$11:$A$8770,"="&amp;A185,$F$11:$F$8770,"=COD1"),0)</f>
        <v>0</v>
      </c>
      <c r="L185" s="13" t="e">
        <f>(VLOOKUP(F185,tarifas!$C$7:$D$10,2,FALSE)+tarifas!$D$21)*datos!H185</f>
        <v>#N/A</v>
      </c>
      <c r="M185">
        <v>0</v>
      </c>
      <c r="N185" s="13" t="e">
        <f t="shared" si="26"/>
        <v>#N/A</v>
      </c>
      <c r="O185">
        <f t="shared" si="27"/>
        <v>0</v>
      </c>
      <c r="P185" s="12">
        <f t="shared" si="28"/>
        <v>195.25598679736549</v>
      </c>
      <c r="Q185">
        <f t="shared" si="29"/>
        <v>0</v>
      </c>
      <c r="R185">
        <f>$D$2*tarifas!$D$12/24</f>
        <v>1.4541666666666666</v>
      </c>
      <c r="S185" t="e">
        <f>VLOOKUP(E185&amp;" "&amp;F185,tarifas!$A$13:$D$20,4,FALSE)*P185</f>
        <v>#N/A</v>
      </c>
      <c r="T185">
        <f>IF(F185="COD1",tarifas!$D$11*(SUMIFS($P$11:$P$8770,$F$11:$F$8770,"=COD1",$B$11:$B$8770,"="&amp;B185)/COUNTIFS($F$11:$F$8770,"=COD1",$B$11:$B$8770,"="&amp;B185))/COUNTIFS($A$11:$A$8770,"="&amp;A185,$F$11:$F$8770,"=COD1"),0)</f>
        <v>0</v>
      </c>
      <c r="U185" t="e">
        <f>(VLOOKUP(F185,tarifas!$C$7:$D$10,2,FALSE)+tarifas!$D$21)*datos!P185</f>
        <v>#N/A</v>
      </c>
      <c r="V185" t="e">
        <f t="shared" si="30"/>
        <v>#N/A</v>
      </c>
      <c r="W185">
        <f t="shared" si="31"/>
        <v>0</v>
      </c>
    </row>
    <row r="186" spans="1:23" x14ac:dyDescent="0.25">
      <c r="A186">
        <f t="shared" si="24"/>
        <v>7</v>
      </c>
      <c r="B186">
        <f t="shared" si="25"/>
        <v>1</v>
      </c>
      <c r="C186" s="1">
        <f t="shared" si="32"/>
        <v>41647.291666666242</v>
      </c>
      <c r="D186" s="7">
        <v>2.5757575757575757</v>
      </c>
      <c r="E186" s="7"/>
      <c r="G186">
        <v>25.78</v>
      </c>
      <c r="H186" s="12">
        <v>213.81331275965624</v>
      </c>
      <c r="I186" s="13">
        <f>$D$2*tarifas!$D$12/24</f>
        <v>1.4541666666666666</v>
      </c>
      <c r="J186" s="13" t="e">
        <f>VLOOKUP(E186&amp;" "&amp;F186,tarifas!$A$13:$D$20,4,FALSE)*H186</f>
        <v>#N/A</v>
      </c>
      <c r="K186" s="13">
        <f>IF(F186="COD1",tarifas!$D$11*(SUMIFS($H$11:$H$8770,$F$11:$F$8770,"=COD1",$B$11:$B$8770,"="&amp;B186)/COUNTIFS($F$11:$F$8770,"=COD1",$B$11:$B$8770,"="&amp;B186))/COUNTIFS($A$11:$A$8770,"="&amp;A186,$F$11:$F$8770,"=COD1"),0)</f>
        <v>0</v>
      </c>
      <c r="L186" s="13" t="e">
        <f>(VLOOKUP(F186,tarifas!$C$7:$D$10,2,FALSE)+tarifas!$D$21)*datos!H186</f>
        <v>#N/A</v>
      </c>
      <c r="M186">
        <v>0</v>
      </c>
      <c r="N186" s="13" t="e">
        <f t="shared" si="26"/>
        <v>#N/A</v>
      </c>
      <c r="O186">
        <f t="shared" si="27"/>
        <v>0</v>
      </c>
      <c r="P186" s="12">
        <f t="shared" si="28"/>
        <v>213.81331275965624</v>
      </c>
      <c r="Q186">
        <f t="shared" si="29"/>
        <v>0</v>
      </c>
      <c r="R186">
        <f>$D$2*tarifas!$D$12/24</f>
        <v>1.4541666666666666</v>
      </c>
      <c r="S186" t="e">
        <f>VLOOKUP(E186&amp;" "&amp;F186,tarifas!$A$13:$D$20,4,FALSE)*P186</f>
        <v>#N/A</v>
      </c>
      <c r="T186">
        <f>IF(F186="COD1",tarifas!$D$11*(SUMIFS($P$11:$P$8770,$F$11:$F$8770,"=COD1",$B$11:$B$8770,"="&amp;B186)/COUNTIFS($F$11:$F$8770,"=COD1",$B$11:$B$8770,"="&amp;B186))/COUNTIFS($A$11:$A$8770,"="&amp;A186,$F$11:$F$8770,"=COD1"),0)</f>
        <v>0</v>
      </c>
      <c r="U186" t="e">
        <f>(VLOOKUP(F186,tarifas!$C$7:$D$10,2,FALSE)+tarifas!$D$21)*datos!P186</f>
        <v>#N/A</v>
      </c>
      <c r="V186" t="e">
        <f t="shared" si="30"/>
        <v>#N/A</v>
      </c>
      <c r="W186">
        <f t="shared" si="31"/>
        <v>0</v>
      </c>
    </row>
    <row r="187" spans="1:23" x14ac:dyDescent="0.25">
      <c r="A187">
        <f t="shared" si="24"/>
        <v>7</v>
      </c>
      <c r="B187">
        <f t="shared" si="25"/>
        <v>1</v>
      </c>
      <c r="C187" s="1">
        <f t="shared" si="32"/>
        <v>41647.333333332906</v>
      </c>
      <c r="D187" s="7">
        <v>95.303030303030312</v>
      </c>
      <c r="E187" s="7"/>
      <c r="G187">
        <v>25.82</v>
      </c>
      <c r="H187" s="12">
        <v>277.20698642429517</v>
      </c>
      <c r="I187" s="13">
        <f>$D$2*tarifas!$D$12/24</f>
        <v>1.4541666666666666</v>
      </c>
      <c r="J187" s="13" t="e">
        <f>VLOOKUP(E187&amp;" "&amp;F187,tarifas!$A$13:$D$20,4,FALSE)*H187</f>
        <v>#N/A</v>
      </c>
      <c r="K187" s="13">
        <f>IF(F187="COD1",tarifas!$D$11*(SUMIFS($H$11:$H$8770,$F$11:$F$8770,"=COD1",$B$11:$B$8770,"="&amp;B187)/COUNTIFS($F$11:$F$8770,"=COD1",$B$11:$B$8770,"="&amp;B187))/COUNTIFS($A$11:$A$8770,"="&amp;A187,$F$11:$F$8770,"=COD1"),0)</f>
        <v>0</v>
      </c>
      <c r="L187" s="13" t="e">
        <f>(VLOOKUP(F187,tarifas!$C$7:$D$10,2,FALSE)+tarifas!$D$21)*datos!H187</f>
        <v>#N/A</v>
      </c>
      <c r="M187">
        <v>8.9449199999999998</v>
      </c>
      <c r="N187" s="13" t="e">
        <f t="shared" si="26"/>
        <v>#N/A</v>
      </c>
      <c r="O187">
        <f t="shared" si="27"/>
        <v>8.9449199999999998</v>
      </c>
      <c r="P187" s="12">
        <f t="shared" si="28"/>
        <v>268.26206642429514</v>
      </c>
      <c r="Q187">
        <f t="shared" si="29"/>
        <v>0</v>
      </c>
      <c r="R187">
        <f>$D$2*tarifas!$D$12/24</f>
        <v>1.4541666666666666</v>
      </c>
      <c r="S187" t="e">
        <f>VLOOKUP(E187&amp;" "&amp;F187,tarifas!$A$13:$D$20,4,FALSE)*P187</f>
        <v>#N/A</v>
      </c>
      <c r="T187">
        <f>IF(F187="COD1",tarifas!$D$11*(SUMIFS($P$11:$P$8770,$F$11:$F$8770,"=COD1",$B$11:$B$8770,"="&amp;B187)/COUNTIFS($F$11:$F$8770,"=COD1",$B$11:$B$8770,"="&amp;B187))/COUNTIFS($A$11:$A$8770,"="&amp;A187,$F$11:$F$8770,"=COD1"),0)</f>
        <v>0</v>
      </c>
      <c r="U187" t="e">
        <f>(VLOOKUP(F187,tarifas!$C$7:$D$10,2,FALSE)+tarifas!$D$21)*datos!P187</f>
        <v>#N/A</v>
      </c>
      <c r="V187" t="e">
        <f t="shared" si="30"/>
        <v>#N/A</v>
      </c>
      <c r="W187">
        <f t="shared" si="31"/>
        <v>0</v>
      </c>
    </row>
    <row r="188" spans="1:23" x14ac:dyDescent="0.25">
      <c r="A188">
        <f t="shared" si="24"/>
        <v>7</v>
      </c>
      <c r="B188">
        <f t="shared" si="25"/>
        <v>1</v>
      </c>
      <c r="C188" s="1">
        <f t="shared" si="32"/>
        <v>41647.374999999571</v>
      </c>
      <c r="D188" s="7">
        <v>409.54545454545462</v>
      </c>
      <c r="E188" s="7"/>
      <c r="G188">
        <v>27.81</v>
      </c>
      <c r="H188" s="12">
        <v>431.46467017992751</v>
      </c>
      <c r="I188" s="13">
        <f>$D$2*tarifas!$D$12/24</f>
        <v>1.4541666666666666</v>
      </c>
      <c r="J188" s="13" t="e">
        <f>VLOOKUP(E188&amp;" "&amp;F188,tarifas!$A$13:$D$20,4,FALSE)*H188</f>
        <v>#N/A</v>
      </c>
      <c r="K188" s="13">
        <f>IF(F188="COD1",tarifas!$D$11*(SUMIFS($H$11:$H$8770,$F$11:$F$8770,"=COD1",$B$11:$B$8770,"="&amp;B188)/COUNTIFS($F$11:$F$8770,"=COD1",$B$11:$B$8770,"="&amp;B188))/COUNTIFS($A$11:$A$8770,"="&amp;A188,$F$11:$F$8770,"=COD1"),0)</f>
        <v>0</v>
      </c>
      <c r="L188" s="13" t="e">
        <f>(VLOOKUP(F188,tarifas!$C$7:$D$10,2,FALSE)+tarifas!$D$21)*datos!H188</f>
        <v>#N/A</v>
      </c>
      <c r="M188">
        <v>47.524529999999999</v>
      </c>
      <c r="N188" s="13" t="e">
        <f t="shared" si="26"/>
        <v>#N/A</v>
      </c>
      <c r="O188">
        <f t="shared" si="27"/>
        <v>47.524529999999999</v>
      </c>
      <c r="P188" s="12">
        <f t="shared" si="28"/>
        <v>383.94014017992754</v>
      </c>
      <c r="Q188">
        <f t="shared" si="29"/>
        <v>0</v>
      </c>
      <c r="R188">
        <f>$D$2*tarifas!$D$12/24</f>
        <v>1.4541666666666666</v>
      </c>
      <c r="S188" t="e">
        <f>VLOOKUP(E188&amp;" "&amp;F188,tarifas!$A$13:$D$20,4,FALSE)*P188</f>
        <v>#N/A</v>
      </c>
      <c r="T188">
        <f>IF(F188="COD1",tarifas!$D$11*(SUMIFS($P$11:$P$8770,$F$11:$F$8770,"=COD1",$B$11:$B$8770,"="&amp;B188)/COUNTIFS($F$11:$F$8770,"=COD1",$B$11:$B$8770,"="&amp;B188))/COUNTIFS($A$11:$A$8770,"="&amp;A188,$F$11:$F$8770,"=COD1"),0)</f>
        <v>0</v>
      </c>
      <c r="U188" t="e">
        <f>(VLOOKUP(F188,tarifas!$C$7:$D$10,2,FALSE)+tarifas!$D$21)*datos!P188</f>
        <v>#N/A</v>
      </c>
      <c r="V188" t="e">
        <f t="shared" si="30"/>
        <v>#N/A</v>
      </c>
      <c r="W188">
        <f t="shared" si="31"/>
        <v>0</v>
      </c>
    </row>
    <row r="189" spans="1:23" x14ac:dyDescent="0.25">
      <c r="A189">
        <f t="shared" si="24"/>
        <v>7</v>
      </c>
      <c r="B189">
        <f t="shared" si="25"/>
        <v>1</v>
      </c>
      <c r="C189" s="1">
        <f t="shared" si="32"/>
        <v>41647.416666666235</v>
      </c>
      <c r="D189" s="7">
        <v>522.87878787878788</v>
      </c>
      <c r="E189" s="7"/>
      <c r="G189">
        <v>47.77</v>
      </c>
      <c r="H189" s="12">
        <v>545.08919012857109</v>
      </c>
      <c r="I189" s="13">
        <f>$D$2*tarifas!$D$12/24</f>
        <v>1.4541666666666666</v>
      </c>
      <c r="J189" s="13" t="e">
        <f>VLOOKUP(E189&amp;" "&amp;F189,tarifas!$A$13:$D$20,4,FALSE)*H189</f>
        <v>#N/A</v>
      </c>
      <c r="K189" s="13">
        <f>IF(F189="COD1",tarifas!$D$11*(SUMIFS($H$11:$H$8770,$F$11:$F$8770,"=COD1",$B$11:$B$8770,"="&amp;B189)/COUNTIFS($F$11:$F$8770,"=COD1",$B$11:$B$8770,"="&amp;B189))/COUNTIFS($A$11:$A$8770,"="&amp;A189,$F$11:$F$8770,"=COD1"),0)</f>
        <v>0</v>
      </c>
      <c r="L189" s="13" t="e">
        <f>(VLOOKUP(F189,tarifas!$C$7:$D$10,2,FALSE)+tarifas!$D$21)*datos!H189</f>
        <v>#N/A</v>
      </c>
      <c r="M189">
        <v>76.226929999999996</v>
      </c>
      <c r="N189" s="13" t="e">
        <f t="shared" si="26"/>
        <v>#N/A</v>
      </c>
      <c r="O189">
        <f t="shared" si="27"/>
        <v>76.226929999999996</v>
      </c>
      <c r="P189" s="12">
        <f t="shared" si="28"/>
        <v>468.86226012857111</v>
      </c>
      <c r="Q189">
        <f t="shared" si="29"/>
        <v>0</v>
      </c>
      <c r="R189">
        <f>$D$2*tarifas!$D$12/24</f>
        <v>1.4541666666666666</v>
      </c>
      <c r="S189" t="e">
        <f>VLOOKUP(E189&amp;" "&amp;F189,tarifas!$A$13:$D$20,4,FALSE)*P189</f>
        <v>#N/A</v>
      </c>
      <c r="T189">
        <f>IF(F189="COD1",tarifas!$D$11*(SUMIFS($P$11:$P$8770,$F$11:$F$8770,"=COD1",$B$11:$B$8770,"="&amp;B189)/COUNTIFS($F$11:$F$8770,"=COD1",$B$11:$B$8770,"="&amp;B189))/COUNTIFS($A$11:$A$8770,"="&amp;A189,$F$11:$F$8770,"=COD1"),0)</f>
        <v>0</v>
      </c>
      <c r="U189" t="e">
        <f>(VLOOKUP(F189,tarifas!$C$7:$D$10,2,FALSE)+tarifas!$D$21)*datos!P189</f>
        <v>#N/A</v>
      </c>
      <c r="V189" t="e">
        <f t="shared" si="30"/>
        <v>#N/A</v>
      </c>
      <c r="W189">
        <f t="shared" si="31"/>
        <v>0</v>
      </c>
    </row>
    <row r="190" spans="1:23" x14ac:dyDescent="0.25">
      <c r="A190">
        <f t="shared" si="24"/>
        <v>7</v>
      </c>
      <c r="B190">
        <f t="shared" si="25"/>
        <v>1</v>
      </c>
      <c r="C190" s="1">
        <f t="shared" si="32"/>
        <v>41647.458333332899</v>
      </c>
      <c r="D190" s="7">
        <v>576.96969696969711</v>
      </c>
      <c r="E190" s="7"/>
      <c r="G190">
        <v>48.7</v>
      </c>
      <c r="H190" s="12">
        <v>636.94240270572641</v>
      </c>
      <c r="I190" s="13">
        <f>$D$2*tarifas!$D$12/24</f>
        <v>1.4541666666666666</v>
      </c>
      <c r="J190" s="13" t="e">
        <f>VLOOKUP(E190&amp;" "&amp;F190,tarifas!$A$13:$D$20,4,FALSE)*H190</f>
        <v>#N/A</v>
      </c>
      <c r="K190" s="13">
        <f>IF(F190="COD1",tarifas!$D$11*(SUMIFS($H$11:$H$8770,$F$11:$F$8770,"=COD1",$B$11:$B$8770,"="&amp;B190)/COUNTIFS($F$11:$F$8770,"=COD1",$B$11:$B$8770,"="&amp;B190))/COUNTIFS($A$11:$A$8770,"="&amp;A190,$F$11:$F$8770,"=COD1"),0)</f>
        <v>0</v>
      </c>
      <c r="L190" s="13" t="e">
        <f>(VLOOKUP(F190,tarifas!$C$7:$D$10,2,FALSE)+tarifas!$D$21)*datos!H190</f>
        <v>#N/A</v>
      </c>
      <c r="M190">
        <v>332.45391999999998</v>
      </c>
      <c r="N190" s="13" t="e">
        <f t="shared" si="26"/>
        <v>#N/A</v>
      </c>
      <c r="O190">
        <f t="shared" si="27"/>
        <v>332.45391999999998</v>
      </c>
      <c r="P190" s="12">
        <f t="shared" si="28"/>
        <v>304.48848270572643</v>
      </c>
      <c r="Q190">
        <f t="shared" si="29"/>
        <v>0</v>
      </c>
      <c r="R190">
        <f>$D$2*tarifas!$D$12/24</f>
        <v>1.4541666666666666</v>
      </c>
      <c r="S190" t="e">
        <f>VLOOKUP(E190&amp;" "&amp;F190,tarifas!$A$13:$D$20,4,FALSE)*P190</f>
        <v>#N/A</v>
      </c>
      <c r="T190">
        <f>IF(F190="COD1",tarifas!$D$11*(SUMIFS($P$11:$P$8770,$F$11:$F$8770,"=COD1",$B$11:$B$8770,"="&amp;B190)/COUNTIFS($F$11:$F$8770,"=COD1",$B$11:$B$8770,"="&amp;B190))/COUNTIFS($A$11:$A$8770,"="&amp;A190,$F$11:$F$8770,"=COD1"),0)</f>
        <v>0</v>
      </c>
      <c r="U190" t="e">
        <f>(VLOOKUP(F190,tarifas!$C$7:$D$10,2,FALSE)+tarifas!$D$21)*datos!P190</f>
        <v>#N/A</v>
      </c>
      <c r="V190" t="e">
        <f t="shared" si="30"/>
        <v>#N/A</v>
      </c>
      <c r="W190">
        <f t="shared" si="31"/>
        <v>0</v>
      </c>
    </row>
    <row r="191" spans="1:23" x14ac:dyDescent="0.25">
      <c r="A191">
        <f t="shared" si="24"/>
        <v>7</v>
      </c>
      <c r="B191">
        <f t="shared" si="25"/>
        <v>1</v>
      </c>
      <c r="C191" s="1">
        <f t="shared" si="32"/>
        <v>41647.499999999563</v>
      </c>
      <c r="D191" s="7">
        <v>571.81818181818187</v>
      </c>
      <c r="E191" s="7"/>
      <c r="G191">
        <v>49.77</v>
      </c>
      <c r="H191" s="12">
        <v>491.161793772603</v>
      </c>
      <c r="I191" s="13">
        <f>$D$2*tarifas!$D$12/24</f>
        <v>1.4541666666666666</v>
      </c>
      <c r="J191" s="13" t="e">
        <f>VLOOKUP(E191&amp;" "&amp;F191,tarifas!$A$13:$D$20,4,FALSE)*H191</f>
        <v>#N/A</v>
      </c>
      <c r="K191" s="13">
        <f>IF(F191="COD1",tarifas!$D$11*(SUMIFS($H$11:$H$8770,$F$11:$F$8770,"=COD1",$B$11:$B$8770,"="&amp;B191)/COUNTIFS($F$11:$F$8770,"=COD1",$B$11:$B$8770,"="&amp;B191))/COUNTIFS($A$11:$A$8770,"="&amp;A191,$F$11:$F$8770,"=COD1"),0)</f>
        <v>0</v>
      </c>
      <c r="L191" s="13" t="e">
        <f>(VLOOKUP(F191,tarifas!$C$7:$D$10,2,FALSE)+tarifas!$D$21)*datos!H191</f>
        <v>#N/A</v>
      </c>
      <c r="M191">
        <v>145.16057999999998</v>
      </c>
      <c r="N191" s="13" t="e">
        <f t="shared" si="26"/>
        <v>#N/A</v>
      </c>
      <c r="O191">
        <f t="shared" si="27"/>
        <v>145.16057999999998</v>
      </c>
      <c r="P191" s="12">
        <f t="shared" si="28"/>
        <v>346.00121377260302</v>
      </c>
      <c r="Q191">
        <f t="shared" si="29"/>
        <v>0</v>
      </c>
      <c r="R191">
        <f>$D$2*tarifas!$D$12/24</f>
        <v>1.4541666666666666</v>
      </c>
      <c r="S191" t="e">
        <f>VLOOKUP(E191&amp;" "&amp;F191,tarifas!$A$13:$D$20,4,FALSE)*P191</f>
        <v>#N/A</v>
      </c>
      <c r="T191">
        <f>IF(F191="COD1",tarifas!$D$11*(SUMIFS($P$11:$P$8770,$F$11:$F$8770,"=COD1",$B$11:$B$8770,"="&amp;B191)/COUNTIFS($F$11:$F$8770,"=COD1",$B$11:$B$8770,"="&amp;B191))/COUNTIFS($A$11:$A$8770,"="&amp;A191,$F$11:$F$8770,"=COD1"),0)</f>
        <v>0</v>
      </c>
      <c r="U191" t="e">
        <f>(VLOOKUP(F191,tarifas!$C$7:$D$10,2,FALSE)+tarifas!$D$21)*datos!P191</f>
        <v>#N/A</v>
      </c>
      <c r="V191" t="e">
        <f t="shared" si="30"/>
        <v>#N/A</v>
      </c>
      <c r="W191">
        <f t="shared" si="31"/>
        <v>0</v>
      </c>
    </row>
    <row r="192" spans="1:23" x14ac:dyDescent="0.25">
      <c r="A192">
        <f t="shared" si="24"/>
        <v>7</v>
      </c>
      <c r="B192">
        <f t="shared" si="25"/>
        <v>1</v>
      </c>
      <c r="C192" s="1">
        <f t="shared" si="32"/>
        <v>41647.541666666228</v>
      </c>
      <c r="D192" s="7">
        <v>510</v>
      </c>
      <c r="E192" s="7"/>
      <c r="G192">
        <v>47.77</v>
      </c>
      <c r="H192" s="12">
        <v>412.54813478203266</v>
      </c>
      <c r="I192" s="13">
        <f>$D$2*tarifas!$D$12/24</f>
        <v>1.4541666666666666</v>
      </c>
      <c r="J192" s="13" t="e">
        <f>VLOOKUP(E192&amp;" "&amp;F192,tarifas!$A$13:$D$20,4,FALSE)*H192</f>
        <v>#N/A</v>
      </c>
      <c r="K192" s="13">
        <f>IF(F192="COD1",tarifas!$D$11*(SUMIFS($H$11:$H$8770,$F$11:$F$8770,"=COD1",$B$11:$B$8770,"="&amp;B192)/COUNTIFS($F$11:$F$8770,"=COD1",$B$11:$B$8770,"="&amp;B192))/COUNTIFS($A$11:$A$8770,"="&amp;A192,$F$11:$F$8770,"=COD1"),0)</f>
        <v>0</v>
      </c>
      <c r="L192" s="13" t="e">
        <f>(VLOOKUP(F192,tarifas!$C$7:$D$10,2,FALSE)+tarifas!$D$21)*datos!H192</f>
        <v>#N/A</v>
      </c>
      <c r="M192">
        <v>32.902660000000004</v>
      </c>
      <c r="N192" s="13" t="e">
        <f t="shared" si="26"/>
        <v>#N/A</v>
      </c>
      <c r="O192">
        <f t="shared" si="27"/>
        <v>32.902660000000004</v>
      </c>
      <c r="P192" s="12">
        <f t="shared" si="28"/>
        <v>379.64547478203264</v>
      </c>
      <c r="Q192">
        <f t="shared" si="29"/>
        <v>0</v>
      </c>
      <c r="R192">
        <f>$D$2*tarifas!$D$12/24</f>
        <v>1.4541666666666666</v>
      </c>
      <c r="S192" t="e">
        <f>VLOOKUP(E192&amp;" "&amp;F192,tarifas!$A$13:$D$20,4,FALSE)*P192</f>
        <v>#N/A</v>
      </c>
      <c r="T192">
        <f>IF(F192="COD1",tarifas!$D$11*(SUMIFS($P$11:$P$8770,$F$11:$F$8770,"=COD1",$B$11:$B$8770,"="&amp;B192)/COUNTIFS($F$11:$F$8770,"=COD1",$B$11:$B$8770,"="&amp;B192))/COUNTIFS($A$11:$A$8770,"="&amp;A192,$F$11:$F$8770,"=COD1"),0)</f>
        <v>0</v>
      </c>
      <c r="U192" t="e">
        <f>(VLOOKUP(F192,tarifas!$C$7:$D$10,2,FALSE)+tarifas!$D$21)*datos!P192</f>
        <v>#N/A</v>
      </c>
      <c r="V192" t="e">
        <f t="shared" si="30"/>
        <v>#N/A</v>
      </c>
      <c r="W192">
        <f t="shared" si="31"/>
        <v>0</v>
      </c>
    </row>
    <row r="193" spans="1:23" x14ac:dyDescent="0.25">
      <c r="A193">
        <f t="shared" si="24"/>
        <v>7</v>
      </c>
      <c r="B193">
        <f t="shared" si="25"/>
        <v>1</v>
      </c>
      <c r="C193" s="1">
        <f t="shared" si="32"/>
        <v>41647.583333332892</v>
      </c>
      <c r="D193" s="7">
        <v>386.36363636363643</v>
      </c>
      <c r="E193" s="7"/>
      <c r="G193">
        <v>45.5</v>
      </c>
      <c r="H193" s="12">
        <v>558.24543770439595</v>
      </c>
      <c r="I193" s="13">
        <f>$D$2*tarifas!$D$12/24</f>
        <v>1.4541666666666666</v>
      </c>
      <c r="J193" s="13" t="e">
        <f>VLOOKUP(E193&amp;" "&amp;F193,tarifas!$A$13:$D$20,4,FALSE)*H193</f>
        <v>#N/A</v>
      </c>
      <c r="K193" s="13">
        <f>IF(F193="COD1",tarifas!$D$11*(SUMIFS($H$11:$H$8770,$F$11:$F$8770,"=COD1",$B$11:$B$8770,"="&amp;B193)/COUNTIFS($F$11:$F$8770,"=COD1",$B$11:$B$8770,"="&amp;B193))/COUNTIFS($A$11:$A$8770,"="&amp;A193,$F$11:$F$8770,"=COD1"),0)</f>
        <v>0</v>
      </c>
      <c r="L193" s="13" t="e">
        <f>(VLOOKUP(F193,tarifas!$C$7:$D$10,2,FALSE)+tarifas!$D$21)*datos!H193</f>
        <v>#N/A</v>
      </c>
      <c r="M193">
        <v>2.0909400000000002</v>
      </c>
      <c r="N193" s="13" t="e">
        <f t="shared" si="26"/>
        <v>#N/A</v>
      </c>
      <c r="O193">
        <f t="shared" si="27"/>
        <v>2.0909400000000002</v>
      </c>
      <c r="P193" s="12">
        <f t="shared" si="28"/>
        <v>556.15449770439591</v>
      </c>
      <c r="Q193">
        <f t="shared" si="29"/>
        <v>0</v>
      </c>
      <c r="R193">
        <f>$D$2*tarifas!$D$12/24</f>
        <v>1.4541666666666666</v>
      </c>
      <c r="S193" t="e">
        <f>VLOOKUP(E193&amp;" "&amp;F193,tarifas!$A$13:$D$20,4,FALSE)*P193</f>
        <v>#N/A</v>
      </c>
      <c r="T193">
        <f>IF(F193="COD1",tarifas!$D$11*(SUMIFS($P$11:$P$8770,$F$11:$F$8770,"=COD1",$B$11:$B$8770,"="&amp;B193)/COUNTIFS($F$11:$F$8770,"=COD1",$B$11:$B$8770,"="&amp;B193))/COUNTIFS($A$11:$A$8770,"="&amp;A193,$F$11:$F$8770,"=COD1"),0)</f>
        <v>0</v>
      </c>
      <c r="U193" t="e">
        <f>(VLOOKUP(F193,tarifas!$C$7:$D$10,2,FALSE)+tarifas!$D$21)*datos!P193</f>
        <v>#N/A</v>
      </c>
      <c r="V193" t="e">
        <f t="shared" si="30"/>
        <v>#N/A</v>
      </c>
      <c r="W193">
        <f t="shared" si="31"/>
        <v>0</v>
      </c>
    </row>
    <row r="194" spans="1:23" x14ac:dyDescent="0.25">
      <c r="A194">
        <f t="shared" si="24"/>
        <v>7</v>
      </c>
      <c r="B194">
        <f t="shared" si="25"/>
        <v>1</v>
      </c>
      <c r="C194" s="1">
        <f t="shared" si="32"/>
        <v>41647.624999999556</v>
      </c>
      <c r="D194" s="7">
        <v>218.93939393939394</v>
      </c>
      <c r="E194" s="7"/>
      <c r="G194">
        <v>42.4</v>
      </c>
      <c r="H194" s="12">
        <v>598.83593357822281</v>
      </c>
      <c r="I194" s="13">
        <f>$D$2*tarifas!$D$12/24</f>
        <v>1.4541666666666666</v>
      </c>
      <c r="J194" s="13" t="e">
        <f>VLOOKUP(E194&amp;" "&amp;F194,tarifas!$A$13:$D$20,4,FALSE)*H194</f>
        <v>#N/A</v>
      </c>
      <c r="K194" s="13">
        <f>IF(F194="COD1",tarifas!$D$11*(SUMIFS($H$11:$H$8770,$F$11:$F$8770,"=COD1",$B$11:$B$8770,"="&amp;B194)/COUNTIFS($F$11:$F$8770,"=COD1",$B$11:$B$8770,"="&amp;B194))/COUNTIFS($A$11:$A$8770,"="&amp;A194,$F$11:$F$8770,"=COD1"),0)</f>
        <v>0</v>
      </c>
      <c r="L194" s="13" t="e">
        <f>(VLOOKUP(F194,tarifas!$C$7:$D$10,2,FALSE)+tarifas!$D$21)*datos!H194</f>
        <v>#N/A</v>
      </c>
      <c r="M194">
        <v>10.174020000000001</v>
      </c>
      <c r="N194" s="13" t="e">
        <f t="shared" si="26"/>
        <v>#N/A</v>
      </c>
      <c r="O194">
        <f t="shared" si="27"/>
        <v>10.174020000000001</v>
      </c>
      <c r="P194" s="12">
        <f t="shared" si="28"/>
        <v>588.66191357822277</v>
      </c>
      <c r="Q194">
        <f t="shared" si="29"/>
        <v>0</v>
      </c>
      <c r="R194">
        <f>$D$2*tarifas!$D$12/24</f>
        <v>1.4541666666666666</v>
      </c>
      <c r="S194" t="e">
        <f>VLOOKUP(E194&amp;" "&amp;F194,tarifas!$A$13:$D$20,4,FALSE)*P194</f>
        <v>#N/A</v>
      </c>
      <c r="T194">
        <f>IF(F194="COD1",tarifas!$D$11*(SUMIFS($P$11:$P$8770,$F$11:$F$8770,"=COD1",$B$11:$B$8770,"="&amp;B194)/COUNTIFS($F$11:$F$8770,"=COD1",$B$11:$B$8770,"="&amp;B194))/COUNTIFS($A$11:$A$8770,"="&amp;A194,$F$11:$F$8770,"=COD1"),0)</f>
        <v>0</v>
      </c>
      <c r="U194" t="e">
        <f>(VLOOKUP(F194,tarifas!$C$7:$D$10,2,FALSE)+tarifas!$D$21)*datos!P194</f>
        <v>#N/A</v>
      </c>
      <c r="V194" t="e">
        <f t="shared" si="30"/>
        <v>#N/A</v>
      </c>
      <c r="W194">
        <f t="shared" si="31"/>
        <v>0</v>
      </c>
    </row>
    <row r="195" spans="1:23" x14ac:dyDescent="0.25">
      <c r="A195">
        <f t="shared" si="24"/>
        <v>7</v>
      </c>
      <c r="B195">
        <f t="shared" si="25"/>
        <v>1</v>
      </c>
      <c r="C195" s="1">
        <f t="shared" si="32"/>
        <v>41647.66666666622</v>
      </c>
      <c r="D195" s="7">
        <v>7.7272727272727266</v>
      </c>
      <c r="E195" s="7"/>
      <c r="G195">
        <v>44.41</v>
      </c>
      <c r="H195" s="12">
        <v>647.80469393032672</v>
      </c>
      <c r="I195" s="13">
        <f>$D$2*tarifas!$D$12/24</f>
        <v>1.4541666666666666</v>
      </c>
      <c r="J195" s="13" t="e">
        <f>VLOOKUP(E195&amp;" "&amp;F195,tarifas!$A$13:$D$20,4,FALSE)*H195</f>
        <v>#N/A</v>
      </c>
      <c r="K195" s="13">
        <f>IF(F195="COD1",tarifas!$D$11*(SUMIFS($H$11:$H$8770,$F$11:$F$8770,"=COD1",$B$11:$B$8770,"="&amp;B195)/COUNTIFS($F$11:$F$8770,"=COD1",$B$11:$B$8770,"="&amp;B195))/COUNTIFS($A$11:$A$8770,"="&amp;A195,$F$11:$F$8770,"=COD1"),0)</f>
        <v>0</v>
      </c>
      <c r="L195" s="13" t="e">
        <f>(VLOOKUP(F195,tarifas!$C$7:$D$10,2,FALSE)+tarifas!$D$21)*datos!H195</f>
        <v>#N/A</v>
      </c>
      <c r="M195">
        <v>16.354839999999999</v>
      </c>
      <c r="N195" s="13" t="e">
        <f t="shared" si="26"/>
        <v>#N/A</v>
      </c>
      <c r="O195">
        <f t="shared" si="27"/>
        <v>16.354839999999999</v>
      </c>
      <c r="P195" s="12">
        <f t="shared" si="28"/>
        <v>631.44985393032675</v>
      </c>
      <c r="Q195">
        <f t="shared" si="29"/>
        <v>0</v>
      </c>
      <c r="R195">
        <f>$D$2*tarifas!$D$12/24</f>
        <v>1.4541666666666666</v>
      </c>
      <c r="S195" t="e">
        <f>VLOOKUP(E195&amp;" "&amp;F195,tarifas!$A$13:$D$20,4,FALSE)*P195</f>
        <v>#N/A</v>
      </c>
      <c r="T195">
        <f>IF(F195="COD1",tarifas!$D$11*(SUMIFS($P$11:$P$8770,$F$11:$F$8770,"=COD1",$B$11:$B$8770,"="&amp;B195)/COUNTIFS($F$11:$F$8770,"=COD1",$B$11:$B$8770,"="&amp;B195))/COUNTIFS($A$11:$A$8770,"="&amp;A195,$F$11:$F$8770,"=COD1"),0)</f>
        <v>0</v>
      </c>
      <c r="U195" t="e">
        <f>(VLOOKUP(F195,tarifas!$C$7:$D$10,2,FALSE)+tarifas!$D$21)*datos!P195</f>
        <v>#N/A</v>
      </c>
      <c r="V195" t="e">
        <f t="shared" si="30"/>
        <v>#N/A</v>
      </c>
      <c r="W195">
        <f t="shared" si="31"/>
        <v>0</v>
      </c>
    </row>
    <row r="196" spans="1:23" x14ac:dyDescent="0.25">
      <c r="A196">
        <f t="shared" si="24"/>
        <v>7</v>
      </c>
      <c r="B196">
        <f t="shared" si="25"/>
        <v>1</v>
      </c>
      <c r="C196" s="1">
        <f t="shared" si="32"/>
        <v>41647.708333332885</v>
      </c>
      <c r="D196" s="7">
        <v>0</v>
      </c>
      <c r="E196" s="7"/>
      <c r="G196">
        <v>49.77</v>
      </c>
      <c r="H196" s="12">
        <v>536.71075234650311</v>
      </c>
      <c r="I196" s="13">
        <f>$D$2*tarifas!$D$12/24</f>
        <v>1.4541666666666666</v>
      </c>
      <c r="J196" s="13" t="e">
        <f>VLOOKUP(E196&amp;" "&amp;F196,tarifas!$A$13:$D$20,4,FALSE)*H196</f>
        <v>#N/A</v>
      </c>
      <c r="K196" s="13">
        <f>IF(F196="COD1",tarifas!$D$11*(SUMIFS($H$11:$H$8770,$F$11:$F$8770,"=COD1",$B$11:$B$8770,"="&amp;B196)/COUNTIFS($F$11:$F$8770,"=COD1",$B$11:$B$8770,"="&amp;B196))/COUNTIFS($A$11:$A$8770,"="&amp;A196,$F$11:$F$8770,"=COD1"),0)</f>
        <v>0</v>
      </c>
      <c r="L196" s="13" t="e">
        <f>(VLOOKUP(F196,tarifas!$C$7:$D$10,2,FALSE)+tarifas!$D$21)*datos!H196</f>
        <v>#N/A</v>
      </c>
      <c r="M196">
        <v>0</v>
      </c>
      <c r="N196" s="13" t="e">
        <f t="shared" si="26"/>
        <v>#N/A</v>
      </c>
      <c r="O196">
        <f t="shared" si="27"/>
        <v>0</v>
      </c>
      <c r="P196" s="12">
        <f t="shared" si="28"/>
        <v>536.71075234650311</v>
      </c>
      <c r="Q196">
        <f t="shared" si="29"/>
        <v>0</v>
      </c>
      <c r="R196">
        <f>$D$2*tarifas!$D$12/24</f>
        <v>1.4541666666666666</v>
      </c>
      <c r="S196" t="e">
        <f>VLOOKUP(E196&amp;" "&amp;F196,tarifas!$A$13:$D$20,4,FALSE)*P196</f>
        <v>#N/A</v>
      </c>
      <c r="T196">
        <f>IF(F196="COD1",tarifas!$D$11*(SUMIFS($P$11:$P$8770,$F$11:$F$8770,"=COD1",$B$11:$B$8770,"="&amp;B196)/COUNTIFS($F$11:$F$8770,"=COD1",$B$11:$B$8770,"="&amp;B196))/COUNTIFS($A$11:$A$8770,"="&amp;A196,$F$11:$F$8770,"=COD1"),0)</f>
        <v>0</v>
      </c>
      <c r="U196" t="e">
        <f>(VLOOKUP(F196,tarifas!$C$7:$D$10,2,FALSE)+tarifas!$D$21)*datos!P196</f>
        <v>#N/A</v>
      </c>
      <c r="V196" t="e">
        <f t="shared" si="30"/>
        <v>#N/A</v>
      </c>
      <c r="W196">
        <f t="shared" si="31"/>
        <v>0</v>
      </c>
    </row>
    <row r="197" spans="1:23" x14ac:dyDescent="0.25">
      <c r="A197">
        <f t="shared" si="24"/>
        <v>7</v>
      </c>
      <c r="B197">
        <f t="shared" si="25"/>
        <v>1</v>
      </c>
      <c r="C197" s="1">
        <f t="shared" si="32"/>
        <v>41647.749999999549</v>
      </c>
      <c r="D197" s="7">
        <v>0</v>
      </c>
      <c r="E197" s="7"/>
      <c r="G197">
        <v>55.77</v>
      </c>
      <c r="H197" s="12">
        <v>414.72906957912033</v>
      </c>
      <c r="I197" s="13">
        <f>$D$2*tarifas!$D$12/24</f>
        <v>1.4541666666666666</v>
      </c>
      <c r="J197" s="13" t="e">
        <f>VLOOKUP(E197&amp;" "&amp;F197,tarifas!$A$13:$D$20,4,FALSE)*H197</f>
        <v>#N/A</v>
      </c>
      <c r="K197" s="13">
        <f>IF(F197="COD1",tarifas!$D$11*(SUMIFS($H$11:$H$8770,$F$11:$F$8770,"=COD1",$B$11:$B$8770,"="&amp;B197)/COUNTIFS($F$11:$F$8770,"=COD1",$B$11:$B$8770,"="&amp;B197))/COUNTIFS($A$11:$A$8770,"="&amp;A197,$F$11:$F$8770,"=COD1"),0)</f>
        <v>0</v>
      </c>
      <c r="L197" s="13" t="e">
        <f>(VLOOKUP(F197,tarifas!$C$7:$D$10,2,FALSE)+tarifas!$D$21)*datos!H197</f>
        <v>#N/A</v>
      </c>
      <c r="M197">
        <v>0</v>
      </c>
      <c r="N197" s="13" t="e">
        <f t="shared" si="26"/>
        <v>#N/A</v>
      </c>
      <c r="O197">
        <f t="shared" si="27"/>
        <v>0</v>
      </c>
      <c r="P197" s="12">
        <f t="shared" si="28"/>
        <v>414.72906957912033</v>
      </c>
      <c r="Q197">
        <f t="shared" si="29"/>
        <v>0</v>
      </c>
      <c r="R197">
        <f>$D$2*tarifas!$D$12/24</f>
        <v>1.4541666666666666</v>
      </c>
      <c r="S197" t="e">
        <f>VLOOKUP(E197&amp;" "&amp;F197,tarifas!$A$13:$D$20,4,FALSE)*P197</f>
        <v>#N/A</v>
      </c>
      <c r="T197">
        <f>IF(F197="COD1",tarifas!$D$11*(SUMIFS($P$11:$P$8770,$F$11:$F$8770,"=COD1",$B$11:$B$8770,"="&amp;B197)/COUNTIFS($F$11:$F$8770,"=COD1",$B$11:$B$8770,"="&amp;B197))/COUNTIFS($A$11:$A$8770,"="&amp;A197,$F$11:$F$8770,"=COD1"),0)</f>
        <v>0</v>
      </c>
      <c r="U197" t="e">
        <f>(VLOOKUP(F197,tarifas!$C$7:$D$10,2,FALSE)+tarifas!$D$21)*datos!P197</f>
        <v>#N/A</v>
      </c>
      <c r="V197" t="e">
        <f t="shared" si="30"/>
        <v>#N/A</v>
      </c>
      <c r="W197">
        <f t="shared" si="31"/>
        <v>0</v>
      </c>
    </row>
    <row r="198" spans="1:23" x14ac:dyDescent="0.25">
      <c r="A198">
        <f t="shared" si="24"/>
        <v>7</v>
      </c>
      <c r="B198">
        <f t="shared" si="25"/>
        <v>1</v>
      </c>
      <c r="C198" s="1">
        <f t="shared" si="32"/>
        <v>41647.791666666213</v>
      </c>
      <c r="D198" s="7">
        <v>0</v>
      </c>
      <c r="E198" s="7"/>
      <c r="G198">
        <v>60.01</v>
      </c>
      <c r="H198" s="12">
        <v>304.58700785478806</v>
      </c>
      <c r="I198" s="13">
        <f>$D$2*tarifas!$D$12/24</f>
        <v>1.4541666666666666</v>
      </c>
      <c r="J198" s="13" t="e">
        <f>VLOOKUP(E198&amp;" "&amp;F198,tarifas!$A$13:$D$20,4,FALSE)*H198</f>
        <v>#N/A</v>
      </c>
      <c r="K198" s="13">
        <f>IF(F198="COD1",tarifas!$D$11*(SUMIFS($H$11:$H$8770,$F$11:$F$8770,"=COD1",$B$11:$B$8770,"="&amp;B198)/COUNTIFS($F$11:$F$8770,"=COD1",$B$11:$B$8770,"="&amp;B198))/COUNTIFS($A$11:$A$8770,"="&amp;A198,$F$11:$F$8770,"=COD1"),0)</f>
        <v>0</v>
      </c>
      <c r="L198" s="13" t="e">
        <f>(VLOOKUP(F198,tarifas!$C$7:$D$10,2,FALSE)+tarifas!$D$21)*datos!H198</f>
        <v>#N/A</v>
      </c>
      <c r="M198">
        <v>0</v>
      </c>
      <c r="N198" s="13" t="e">
        <f t="shared" si="26"/>
        <v>#N/A</v>
      </c>
      <c r="O198">
        <f t="shared" si="27"/>
        <v>0</v>
      </c>
      <c r="P198" s="12">
        <f t="shared" si="28"/>
        <v>304.58700785478806</v>
      </c>
      <c r="Q198">
        <f t="shared" si="29"/>
        <v>0</v>
      </c>
      <c r="R198">
        <f>$D$2*tarifas!$D$12/24</f>
        <v>1.4541666666666666</v>
      </c>
      <c r="S198" t="e">
        <f>VLOOKUP(E198&amp;" "&amp;F198,tarifas!$A$13:$D$20,4,FALSE)*P198</f>
        <v>#N/A</v>
      </c>
      <c r="T198">
        <f>IF(F198="COD1",tarifas!$D$11*(SUMIFS($P$11:$P$8770,$F$11:$F$8770,"=COD1",$B$11:$B$8770,"="&amp;B198)/COUNTIFS($F$11:$F$8770,"=COD1",$B$11:$B$8770,"="&amp;B198))/COUNTIFS($A$11:$A$8770,"="&amp;A198,$F$11:$F$8770,"=COD1"),0)</f>
        <v>0</v>
      </c>
      <c r="U198" t="e">
        <f>(VLOOKUP(F198,tarifas!$C$7:$D$10,2,FALSE)+tarifas!$D$21)*datos!P198</f>
        <v>#N/A</v>
      </c>
      <c r="V198" t="e">
        <f t="shared" si="30"/>
        <v>#N/A</v>
      </c>
      <c r="W198">
        <f t="shared" si="31"/>
        <v>0</v>
      </c>
    </row>
    <row r="199" spans="1:23" x14ac:dyDescent="0.25">
      <c r="A199">
        <f t="shared" si="24"/>
        <v>7</v>
      </c>
      <c r="B199">
        <f t="shared" si="25"/>
        <v>1</v>
      </c>
      <c r="C199" s="1">
        <f t="shared" si="32"/>
        <v>41647.833333332877</v>
      </c>
      <c r="D199" s="7">
        <v>0</v>
      </c>
      <c r="E199" s="7"/>
      <c r="G199">
        <v>64.930000000000007</v>
      </c>
      <c r="H199" s="12">
        <v>239.0692480890788</v>
      </c>
      <c r="I199" s="13">
        <f>$D$2*tarifas!$D$12/24</f>
        <v>1.4541666666666666</v>
      </c>
      <c r="J199" s="13" t="e">
        <f>VLOOKUP(E199&amp;" "&amp;F199,tarifas!$A$13:$D$20,4,FALSE)*H199</f>
        <v>#N/A</v>
      </c>
      <c r="K199" s="13">
        <f>IF(F199="COD1",tarifas!$D$11*(SUMIFS($H$11:$H$8770,$F$11:$F$8770,"=COD1",$B$11:$B$8770,"="&amp;B199)/COUNTIFS($F$11:$F$8770,"=COD1",$B$11:$B$8770,"="&amp;B199))/COUNTIFS($A$11:$A$8770,"="&amp;A199,$F$11:$F$8770,"=COD1"),0)</f>
        <v>0</v>
      </c>
      <c r="L199" s="13" t="e">
        <f>(VLOOKUP(F199,tarifas!$C$7:$D$10,2,FALSE)+tarifas!$D$21)*datos!H199</f>
        <v>#N/A</v>
      </c>
      <c r="M199">
        <v>0</v>
      </c>
      <c r="N199" s="13" t="e">
        <f t="shared" si="26"/>
        <v>#N/A</v>
      </c>
      <c r="O199">
        <f t="shared" si="27"/>
        <v>0</v>
      </c>
      <c r="P199" s="12">
        <f t="shared" si="28"/>
        <v>239.0692480890788</v>
      </c>
      <c r="Q199">
        <f t="shared" si="29"/>
        <v>0</v>
      </c>
      <c r="R199">
        <f>$D$2*tarifas!$D$12/24</f>
        <v>1.4541666666666666</v>
      </c>
      <c r="S199" t="e">
        <f>VLOOKUP(E199&amp;" "&amp;F199,tarifas!$A$13:$D$20,4,FALSE)*P199</f>
        <v>#N/A</v>
      </c>
      <c r="T199">
        <f>IF(F199="COD1",tarifas!$D$11*(SUMIFS($P$11:$P$8770,$F$11:$F$8770,"=COD1",$B$11:$B$8770,"="&amp;B199)/COUNTIFS($F$11:$F$8770,"=COD1",$B$11:$B$8770,"="&amp;B199))/COUNTIFS($A$11:$A$8770,"="&amp;A199,$F$11:$F$8770,"=COD1"),0)</f>
        <v>0</v>
      </c>
      <c r="U199" t="e">
        <f>(VLOOKUP(F199,tarifas!$C$7:$D$10,2,FALSE)+tarifas!$D$21)*datos!P199</f>
        <v>#N/A</v>
      </c>
      <c r="V199" t="e">
        <f t="shared" si="30"/>
        <v>#N/A</v>
      </c>
      <c r="W199">
        <f t="shared" si="31"/>
        <v>0</v>
      </c>
    </row>
    <row r="200" spans="1:23" x14ac:dyDescent="0.25">
      <c r="A200">
        <f t="shared" si="24"/>
        <v>7</v>
      </c>
      <c r="B200">
        <f t="shared" si="25"/>
        <v>1</v>
      </c>
      <c r="C200" s="1">
        <f t="shared" si="32"/>
        <v>41647.874999999542</v>
      </c>
      <c r="D200" s="7">
        <v>0</v>
      </c>
      <c r="E200" s="7"/>
      <c r="G200">
        <v>55.77</v>
      </c>
      <c r="H200" s="12">
        <v>219.5838378039123</v>
      </c>
      <c r="I200" s="13">
        <f>$D$2*tarifas!$D$12/24</f>
        <v>1.4541666666666666</v>
      </c>
      <c r="J200" s="13" t="e">
        <f>VLOOKUP(E200&amp;" "&amp;F200,tarifas!$A$13:$D$20,4,FALSE)*H200</f>
        <v>#N/A</v>
      </c>
      <c r="K200" s="13">
        <f>IF(F200="COD1",tarifas!$D$11*(SUMIFS($H$11:$H$8770,$F$11:$F$8770,"=COD1",$B$11:$B$8770,"="&amp;B200)/COUNTIFS($F$11:$F$8770,"=COD1",$B$11:$B$8770,"="&amp;B200))/COUNTIFS($A$11:$A$8770,"="&amp;A200,$F$11:$F$8770,"=COD1"),0)</f>
        <v>0</v>
      </c>
      <c r="L200" s="13" t="e">
        <f>(VLOOKUP(F200,tarifas!$C$7:$D$10,2,FALSE)+tarifas!$D$21)*datos!H200</f>
        <v>#N/A</v>
      </c>
      <c r="M200">
        <v>0</v>
      </c>
      <c r="N200" s="13" t="e">
        <f t="shared" si="26"/>
        <v>#N/A</v>
      </c>
      <c r="O200">
        <f t="shared" si="27"/>
        <v>0</v>
      </c>
      <c r="P200" s="12">
        <f t="shared" si="28"/>
        <v>219.5838378039123</v>
      </c>
      <c r="Q200">
        <f t="shared" si="29"/>
        <v>0</v>
      </c>
      <c r="R200">
        <f>$D$2*tarifas!$D$12/24</f>
        <v>1.4541666666666666</v>
      </c>
      <c r="S200" t="e">
        <f>VLOOKUP(E200&amp;" "&amp;F200,tarifas!$A$13:$D$20,4,FALSE)*P200</f>
        <v>#N/A</v>
      </c>
      <c r="T200">
        <f>IF(F200="COD1",tarifas!$D$11*(SUMIFS($P$11:$P$8770,$F$11:$F$8770,"=COD1",$B$11:$B$8770,"="&amp;B200)/COUNTIFS($F$11:$F$8770,"=COD1",$B$11:$B$8770,"="&amp;B200))/COUNTIFS($A$11:$A$8770,"="&amp;A200,$F$11:$F$8770,"=COD1"),0)</f>
        <v>0</v>
      </c>
      <c r="U200" t="e">
        <f>(VLOOKUP(F200,tarifas!$C$7:$D$10,2,FALSE)+tarifas!$D$21)*datos!P200</f>
        <v>#N/A</v>
      </c>
      <c r="V200" t="e">
        <f t="shared" si="30"/>
        <v>#N/A</v>
      </c>
      <c r="W200">
        <f t="shared" si="31"/>
        <v>0</v>
      </c>
    </row>
    <row r="201" spans="1:23" x14ac:dyDescent="0.25">
      <c r="A201">
        <f t="shared" si="24"/>
        <v>7</v>
      </c>
      <c r="B201">
        <f t="shared" si="25"/>
        <v>1</v>
      </c>
      <c r="C201" s="1">
        <f t="shared" si="32"/>
        <v>41647.916666666206</v>
      </c>
      <c r="D201" s="7">
        <v>0</v>
      </c>
      <c r="E201" s="7"/>
      <c r="G201">
        <v>49.77</v>
      </c>
      <c r="H201" s="12">
        <v>213.83608399127712</v>
      </c>
      <c r="I201" s="13">
        <f>$D$2*tarifas!$D$12/24</f>
        <v>1.4541666666666666</v>
      </c>
      <c r="J201" s="13" t="e">
        <f>VLOOKUP(E201&amp;" "&amp;F201,tarifas!$A$13:$D$20,4,FALSE)*H201</f>
        <v>#N/A</v>
      </c>
      <c r="K201" s="13">
        <f>IF(F201="COD1",tarifas!$D$11*(SUMIFS($H$11:$H$8770,$F$11:$F$8770,"=COD1",$B$11:$B$8770,"="&amp;B201)/COUNTIFS($F$11:$F$8770,"=COD1",$B$11:$B$8770,"="&amp;B201))/COUNTIFS($A$11:$A$8770,"="&amp;A201,$F$11:$F$8770,"=COD1"),0)</f>
        <v>0</v>
      </c>
      <c r="L201" s="13" t="e">
        <f>(VLOOKUP(F201,tarifas!$C$7:$D$10,2,FALSE)+tarifas!$D$21)*datos!H201</f>
        <v>#N/A</v>
      </c>
      <c r="M201">
        <v>0</v>
      </c>
      <c r="N201" s="13" t="e">
        <f t="shared" si="26"/>
        <v>#N/A</v>
      </c>
      <c r="O201">
        <f t="shared" si="27"/>
        <v>0</v>
      </c>
      <c r="P201" s="12">
        <f t="shared" si="28"/>
        <v>213.83608399127712</v>
      </c>
      <c r="Q201">
        <f t="shared" si="29"/>
        <v>0</v>
      </c>
      <c r="R201">
        <f>$D$2*tarifas!$D$12/24</f>
        <v>1.4541666666666666</v>
      </c>
      <c r="S201" t="e">
        <f>VLOOKUP(E201&amp;" "&amp;F201,tarifas!$A$13:$D$20,4,FALSE)*P201</f>
        <v>#N/A</v>
      </c>
      <c r="T201">
        <f>IF(F201="COD1",tarifas!$D$11*(SUMIFS($P$11:$P$8770,$F$11:$F$8770,"=COD1",$B$11:$B$8770,"="&amp;B201)/COUNTIFS($F$11:$F$8770,"=COD1",$B$11:$B$8770,"="&amp;B201))/COUNTIFS($A$11:$A$8770,"="&amp;A201,$F$11:$F$8770,"=COD1"),0)</f>
        <v>0</v>
      </c>
      <c r="U201" t="e">
        <f>(VLOOKUP(F201,tarifas!$C$7:$D$10,2,FALSE)+tarifas!$D$21)*datos!P201</f>
        <v>#N/A</v>
      </c>
      <c r="V201" t="e">
        <f t="shared" si="30"/>
        <v>#N/A</v>
      </c>
      <c r="W201">
        <f t="shared" si="31"/>
        <v>0</v>
      </c>
    </row>
    <row r="202" spans="1:23" x14ac:dyDescent="0.25">
      <c r="A202">
        <f t="shared" si="24"/>
        <v>7</v>
      </c>
      <c r="B202">
        <f t="shared" si="25"/>
        <v>1</v>
      </c>
      <c r="C202" s="1">
        <f t="shared" si="32"/>
        <v>41647.95833333287</v>
      </c>
      <c r="D202" s="7">
        <v>0</v>
      </c>
      <c r="E202" s="7"/>
      <c r="G202">
        <v>39.74</v>
      </c>
      <c r="H202" s="12">
        <v>215.41934546015818</v>
      </c>
      <c r="I202" s="13">
        <f>$D$2*tarifas!$D$12/24</f>
        <v>1.4541666666666666</v>
      </c>
      <c r="J202" s="13" t="e">
        <f>VLOOKUP(E202&amp;" "&amp;F202,tarifas!$A$13:$D$20,4,FALSE)*H202</f>
        <v>#N/A</v>
      </c>
      <c r="K202" s="13">
        <f>IF(F202="COD1",tarifas!$D$11*(SUMIFS($H$11:$H$8770,$F$11:$F$8770,"=COD1",$B$11:$B$8770,"="&amp;B202)/COUNTIFS($F$11:$F$8770,"=COD1",$B$11:$B$8770,"="&amp;B202))/COUNTIFS($A$11:$A$8770,"="&amp;A202,$F$11:$F$8770,"=COD1"),0)</f>
        <v>0</v>
      </c>
      <c r="L202" s="13" t="e">
        <f>(VLOOKUP(F202,tarifas!$C$7:$D$10,2,FALSE)+tarifas!$D$21)*datos!H202</f>
        <v>#N/A</v>
      </c>
      <c r="M202">
        <v>0</v>
      </c>
      <c r="N202" s="13" t="e">
        <f t="shared" si="26"/>
        <v>#N/A</v>
      </c>
      <c r="O202">
        <f t="shared" si="27"/>
        <v>0</v>
      </c>
      <c r="P202" s="12">
        <f t="shared" si="28"/>
        <v>215.41934546015818</v>
      </c>
      <c r="Q202">
        <f t="shared" si="29"/>
        <v>0</v>
      </c>
      <c r="R202">
        <f>$D$2*tarifas!$D$12/24</f>
        <v>1.4541666666666666</v>
      </c>
      <c r="S202" t="e">
        <f>VLOOKUP(E202&amp;" "&amp;F202,tarifas!$A$13:$D$20,4,FALSE)*P202</f>
        <v>#N/A</v>
      </c>
      <c r="T202">
        <f>IF(F202="COD1",tarifas!$D$11*(SUMIFS($P$11:$P$8770,$F$11:$F$8770,"=COD1",$B$11:$B$8770,"="&amp;B202)/COUNTIFS($F$11:$F$8770,"=COD1",$B$11:$B$8770,"="&amp;B202))/COUNTIFS($A$11:$A$8770,"="&amp;A202,$F$11:$F$8770,"=COD1"),0)</f>
        <v>0</v>
      </c>
      <c r="U202" t="e">
        <f>(VLOOKUP(F202,tarifas!$C$7:$D$10,2,FALSE)+tarifas!$D$21)*datos!P202</f>
        <v>#N/A</v>
      </c>
      <c r="V202" t="e">
        <f t="shared" si="30"/>
        <v>#N/A</v>
      </c>
      <c r="W202">
        <f t="shared" si="31"/>
        <v>0</v>
      </c>
    </row>
    <row r="203" spans="1:23" x14ac:dyDescent="0.25">
      <c r="A203">
        <f t="shared" si="24"/>
        <v>8</v>
      </c>
      <c r="B203">
        <f t="shared" si="25"/>
        <v>1</v>
      </c>
      <c r="C203" s="1">
        <f t="shared" si="32"/>
        <v>41647.999999999534</v>
      </c>
      <c r="D203" s="7">
        <v>0</v>
      </c>
      <c r="E203" s="7"/>
      <c r="G203">
        <v>26.46</v>
      </c>
      <c r="H203" s="12">
        <v>206.13108568213522</v>
      </c>
      <c r="I203" s="13">
        <f>$D$2*tarifas!$D$12/24</f>
        <v>1.4541666666666666</v>
      </c>
      <c r="J203" s="13" t="e">
        <f>VLOOKUP(E203&amp;" "&amp;F203,tarifas!$A$13:$D$20,4,FALSE)*H203</f>
        <v>#N/A</v>
      </c>
      <c r="K203" s="13">
        <f>IF(F203="COD1",tarifas!$D$11*(SUMIFS($H$11:$H$8770,$F$11:$F$8770,"=COD1",$B$11:$B$8770,"="&amp;B203)/COUNTIFS($F$11:$F$8770,"=COD1",$B$11:$B$8770,"="&amp;B203))/COUNTIFS($A$11:$A$8770,"="&amp;A203,$F$11:$F$8770,"=COD1"),0)</f>
        <v>0</v>
      </c>
      <c r="L203" s="13" t="e">
        <f>(VLOOKUP(F203,tarifas!$C$7:$D$10,2,FALSE)+tarifas!$D$21)*datos!H203</f>
        <v>#N/A</v>
      </c>
      <c r="M203">
        <v>0</v>
      </c>
      <c r="N203" s="13" t="e">
        <f t="shared" si="26"/>
        <v>#N/A</v>
      </c>
      <c r="O203">
        <f t="shared" si="27"/>
        <v>0</v>
      </c>
      <c r="P203" s="12">
        <f t="shared" si="28"/>
        <v>206.13108568213522</v>
      </c>
      <c r="Q203">
        <f t="shared" si="29"/>
        <v>0</v>
      </c>
      <c r="R203">
        <f>$D$2*tarifas!$D$12/24</f>
        <v>1.4541666666666666</v>
      </c>
      <c r="S203" t="e">
        <f>VLOOKUP(E203&amp;" "&amp;F203,tarifas!$A$13:$D$20,4,FALSE)*P203</f>
        <v>#N/A</v>
      </c>
      <c r="T203">
        <f>IF(F203="COD1",tarifas!$D$11*(SUMIFS($P$11:$P$8770,$F$11:$F$8770,"=COD1",$B$11:$B$8770,"="&amp;B203)/COUNTIFS($F$11:$F$8770,"=COD1",$B$11:$B$8770,"="&amp;B203))/COUNTIFS($A$11:$A$8770,"="&amp;A203,$F$11:$F$8770,"=COD1"),0)</f>
        <v>0</v>
      </c>
      <c r="U203" t="e">
        <f>(VLOOKUP(F203,tarifas!$C$7:$D$10,2,FALSE)+tarifas!$D$21)*datos!P203</f>
        <v>#N/A</v>
      </c>
      <c r="V203" t="e">
        <f t="shared" si="30"/>
        <v>#N/A</v>
      </c>
      <c r="W203">
        <f t="shared" si="31"/>
        <v>0</v>
      </c>
    </row>
    <row r="204" spans="1:23" x14ac:dyDescent="0.25">
      <c r="A204">
        <f t="shared" ref="A204:A267" si="33">DAYS360($C$11,C204)</f>
        <v>8</v>
      </c>
      <c r="B204">
        <f t="shared" ref="B204:B267" si="34">MONTH(C204)</f>
        <v>1</v>
      </c>
      <c r="C204" s="1">
        <f t="shared" si="32"/>
        <v>41648.041666666199</v>
      </c>
      <c r="D204" s="7">
        <v>0</v>
      </c>
      <c r="E204" s="7"/>
      <c r="G204">
        <v>13.22</v>
      </c>
      <c r="H204" s="12">
        <v>204.25214396423462</v>
      </c>
      <c r="I204" s="13">
        <f>$D$2*tarifas!$D$12/24</f>
        <v>1.4541666666666666</v>
      </c>
      <c r="J204" s="13" t="e">
        <f>VLOOKUP(E204&amp;" "&amp;F204,tarifas!$A$13:$D$20,4,FALSE)*H204</f>
        <v>#N/A</v>
      </c>
      <c r="K204" s="13">
        <f>IF(F204="COD1",tarifas!$D$11*(SUMIFS($H$11:$H$8770,$F$11:$F$8770,"=COD1",$B$11:$B$8770,"="&amp;B204)/COUNTIFS($F$11:$F$8770,"=COD1",$B$11:$B$8770,"="&amp;B204))/COUNTIFS($A$11:$A$8770,"="&amp;A204,$F$11:$F$8770,"=COD1"),0)</f>
        <v>0</v>
      </c>
      <c r="L204" s="13" t="e">
        <f>(VLOOKUP(F204,tarifas!$C$7:$D$10,2,FALSE)+tarifas!$D$21)*datos!H204</f>
        <v>#N/A</v>
      </c>
      <c r="M204">
        <v>0</v>
      </c>
      <c r="N204" s="13" t="e">
        <f t="shared" ref="N204:N267" si="35">(I204+J204+K204+L204)*1.23</f>
        <v>#N/A</v>
      </c>
      <c r="O204">
        <f t="shared" ref="O204:O267" si="36">IF(M204&lt;H204,M204,H204)</f>
        <v>0</v>
      </c>
      <c r="P204" s="12">
        <f t="shared" ref="P204:P267" si="37">H204-O204</f>
        <v>204.25214396423462</v>
      </c>
      <c r="Q204">
        <f t="shared" ref="Q204:Q267" si="38">IF(M204&lt;H204,0,M204-H204)</f>
        <v>0</v>
      </c>
      <c r="R204">
        <f>$D$2*tarifas!$D$12/24</f>
        <v>1.4541666666666666</v>
      </c>
      <c r="S204" t="e">
        <f>VLOOKUP(E204&amp;" "&amp;F204,tarifas!$A$13:$D$20,4,FALSE)*P204</f>
        <v>#N/A</v>
      </c>
      <c r="T204">
        <f>IF(F204="COD1",tarifas!$D$11*(SUMIFS($P$11:$P$8770,$F$11:$F$8770,"=COD1",$B$11:$B$8770,"="&amp;B204)/COUNTIFS($F$11:$F$8770,"=COD1",$B$11:$B$8770,"="&amp;B204))/COUNTIFS($A$11:$A$8770,"="&amp;A204,$F$11:$F$8770,"=COD1"),0)</f>
        <v>0</v>
      </c>
      <c r="U204" t="e">
        <f>(VLOOKUP(F204,tarifas!$C$7:$D$10,2,FALSE)+tarifas!$D$21)*datos!P204</f>
        <v>#N/A</v>
      </c>
      <c r="V204" t="e">
        <f t="shared" ref="V204:V267" si="39">(R204+S204+T204+U204)*1.23</f>
        <v>#N/A</v>
      </c>
      <c r="W204">
        <f t="shared" ref="W204:W267" si="40">0.9*G204/1000*Q204</f>
        <v>0</v>
      </c>
    </row>
    <row r="205" spans="1:23" x14ac:dyDescent="0.25">
      <c r="A205">
        <f t="shared" si="33"/>
        <v>8</v>
      </c>
      <c r="B205">
        <f t="shared" si="34"/>
        <v>1</v>
      </c>
      <c r="C205" s="1">
        <f t="shared" ref="C205:C268" si="41">+C204+1/24</f>
        <v>41648.083333332863</v>
      </c>
      <c r="D205" s="7">
        <v>0</v>
      </c>
      <c r="E205" s="7"/>
      <c r="G205">
        <v>5</v>
      </c>
      <c r="H205" s="12">
        <v>202.5462934709272</v>
      </c>
      <c r="I205" s="13">
        <f>$D$2*tarifas!$D$12/24</f>
        <v>1.4541666666666666</v>
      </c>
      <c r="J205" s="13" t="e">
        <f>VLOOKUP(E205&amp;" "&amp;F205,tarifas!$A$13:$D$20,4,FALSE)*H205</f>
        <v>#N/A</v>
      </c>
      <c r="K205" s="13">
        <f>IF(F205="COD1",tarifas!$D$11*(SUMIFS($H$11:$H$8770,$F$11:$F$8770,"=COD1",$B$11:$B$8770,"="&amp;B205)/COUNTIFS($F$11:$F$8770,"=COD1",$B$11:$B$8770,"="&amp;B205))/COUNTIFS($A$11:$A$8770,"="&amp;A205,$F$11:$F$8770,"=COD1"),0)</f>
        <v>0</v>
      </c>
      <c r="L205" s="13" t="e">
        <f>(VLOOKUP(F205,tarifas!$C$7:$D$10,2,FALSE)+tarifas!$D$21)*datos!H205</f>
        <v>#N/A</v>
      </c>
      <c r="M205">
        <v>0</v>
      </c>
      <c r="N205" s="13" t="e">
        <f t="shared" si="35"/>
        <v>#N/A</v>
      </c>
      <c r="O205">
        <f t="shared" si="36"/>
        <v>0</v>
      </c>
      <c r="P205" s="12">
        <f t="shared" si="37"/>
        <v>202.5462934709272</v>
      </c>
      <c r="Q205">
        <f t="shared" si="38"/>
        <v>0</v>
      </c>
      <c r="R205">
        <f>$D$2*tarifas!$D$12/24</f>
        <v>1.4541666666666666</v>
      </c>
      <c r="S205" t="e">
        <f>VLOOKUP(E205&amp;" "&amp;F205,tarifas!$A$13:$D$20,4,FALSE)*P205</f>
        <v>#N/A</v>
      </c>
      <c r="T205">
        <f>IF(F205="COD1",tarifas!$D$11*(SUMIFS($P$11:$P$8770,$F$11:$F$8770,"=COD1",$B$11:$B$8770,"="&amp;B205)/COUNTIFS($F$11:$F$8770,"=COD1",$B$11:$B$8770,"="&amp;B205))/COUNTIFS($A$11:$A$8770,"="&amp;A205,$F$11:$F$8770,"=COD1"),0)</f>
        <v>0</v>
      </c>
      <c r="U205" t="e">
        <f>(VLOOKUP(F205,tarifas!$C$7:$D$10,2,FALSE)+tarifas!$D$21)*datos!P205</f>
        <v>#N/A</v>
      </c>
      <c r="V205" t="e">
        <f t="shared" si="39"/>
        <v>#N/A</v>
      </c>
      <c r="W205">
        <f t="shared" si="40"/>
        <v>0</v>
      </c>
    </row>
    <row r="206" spans="1:23" x14ac:dyDescent="0.25">
      <c r="A206">
        <f t="shared" si="33"/>
        <v>8</v>
      </c>
      <c r="B206">
        <f t="shared" si="34"/>
        <v>1</v>
      </c>
      <c r="C206" s="1">
        <f t="shared" si="41"/>
        <v>41648.124999999527</v>
      </c>
      <c r="D206" s="7">
        <v>0</v>
      </c>
      <c r="E206" s="7"/>
      <c r="G206">
        <v>4</v>
      </c>
      <c r="H206" s="12">
        <v>200.49151192000468</v>
      </c>
      <c r="I206" s="13">
        <f>$D$2*tarifas!$D$12/24</f>
        <v>1.4541666666666666</v>
      </c>
      <c r="J206" s="13" t="e">
        <f>VLOOKUP(E206&amp;" "&amp;F206,tarifas!$A$13:$D$20,4,FALSE)*H206</f>
        <v>#N/A</v>
      </c>
      <c r="K206" s="13">
        <f>IF(F206="COD1",tarifas!$D$11*(SUMIFS($H$11:$H$8770,$F$11:$F$8770,"=COD1",$B$11:$B$8770,"="&amp;B206)/COUNTIFS($F$11:$F$8770,"=COD1",$B$11:$B$8770,"="&amp;B206))/COUNTIFS($A$11:$A$8770,"="&amp;A206,$F$11:$F$8770,"=COD1"),0)</f>
        <v>0</v>
      </c>
      <c r="L206" s="13" t="e">
        <f>(VLOOKUP(F206,tarifas!$C$7:$D$10,2,FALSE)+tarifas!$D$21)*datos!H206</f>
        <v>#N/A</v>
      </c>
      <c r="M206">
        <v>0</v>
      </c>
      <c r="N206" s="13" t="e">
        <f t="shared" si="35"/>
        <v>#N/A</v>
      </c>
      <c r="O206">
        <f t="shared" si="36"/>
        <v>0</v>
      </c>
      <c r="P206" s="12">
        <f t="shared" si="37"/>
        <v>200.49151192000468</v>
      </c>
      <c r="Q206">
        <f t="shared" si="38"/>
        <v>0</v>
      </c>
      <c r="R206">
        <f>$D$2*tarifas!$D$12/24</f>
        <v>1.4541666666666666</v>
      </c>
      <c r="S206" t="e">
        <f>VLOOKUP(E206&amp;" "&amp;F206,tarifas!$A$13:$D$20,4,FALSE)*P206</f>
        <v>#N/A</v>
      </c>
      <c r="T206">
        <f>IF(F206="COD1",tarifas!$D$11*(SUMIFS($P$11:$P$8770,$F$11:$F$8770,"=COD1",$B$11:$B$8770,"="&amp;B206)/COUNTIFS($F$11:$F$8770,"=COD1",$B$11:$B$8770,"="&amp;B206))/COUNTIFS($A$11:$A$8770,"="&amp;A206,$F$11:$F$8770,"=COD1"),0)</f>
        <v>0</v>
      </c>
      <c r="U206" t="e">
        <f>(VLOOKUP(F206,tarifas!$C$7:$D$10,2,FALSE)+tarifas!$D$21)*datos!P206</f>
        <v>#N/A</v>
      </c>
      <c r="V206" t="e">
        <f t="shared" si="39"/>
        <v>#N/A</v>
      </c>
      <c r="W206">
        <f t="shared" si="40"/>
        <v>0</v>
      </c>
    </row>
    <row r="207" spans="1:23" x14ac:dyDescent="0.25">
      <c r="A207">
        <f t="shared" si="33"/>
        <v>8</v>
      </c>
      <c r="B207">
        <f t="shared" si="34"/>
        <v>1</v>
      </c>
      <c r="C207" s="1">
        <f t="shared" si="41"/>
        <v>41648.166666666191</v>
      </c>
      <c r="D207" s="7">
        <v>0</v>
      </c>
      <c r="E207" s="7"/>
      <c r="G207">
        <v>3.45</v>
      </c>
      <c r="H207" s="12">
        <v>198.1028010076177</v>
      </c>
      <c r="I207" s="13">
        <f>$D$2*tarifas!$D$12/24</f>
        <v>1.4541666666666666</v>
      </c>
      <c r="J207" s="13" t="e">
        <f>VLOOKUP(E207&amp;" "&amp;F207,tarifas!$A$13:$D$20,4,FALSE)*H207</f>
        <v>#N/A</v>
      </c>
      <c r="K207" s="13">
        <f>IF(F207="COD1",tarifas!$D$11*(SUMIFS($H$11:$H$8770,$F$11:$F$8770,"=COD1",$B$11:$B$8770,"="&amp;B207)/COUNTIFS($F$11:$F$8770,"=COD1",$B$11:$B$8770,"="&amp;B207))/COUNTIFS($A$11:$A$8770,"="&amp;A207,$F$11:$F$8770,"=COD1"),0)</f>
        <v>0</v>
      </c>
      <c r="L207" s="13" t="e">
        <f>(VLOOKUP(F207,tarifas!$C$7:$D$10,2,FALSE)+tarifas!$D$21)*datos!H207</f>
        <v>#N/A</v>
      </c>
      <c r="M207">
        <v>0</v>
      </c>
      <c r="N207" s="13" t="e">
        <f t="shared" si="35"/>
        <v>#N/A</v>
      </c>
      <c r="O207">
        <f t="shared" si="36"/>
        <v>0</v>
      </c>
      <c r="P207" s="12">
        <f t="shared" si="37"/>
        <v>198.1028010076177</v>
      </c>
      <c r="Q207">
        <f t="shared" si="38"/>
        <v>0</v>
      </c>
      <c r="R207">
        <f>$D$2*tarifas!$D$12/24</f>
        <v>1.4541666666666666</v>
      </c>
      <c r="S207" t="e">
        <f>VLOOKUP(E207&amp;" "&amp;F207,tarifas!$A$13:$D$20,4,FALSE)*P207</f>
        <v>#N/A</v>
      </c>
      <c r="T207">
        <f>IF(F207="COD1",tarifas!$D$11*(SUMIFS($P$11:$P$8770,$F$11:$F$8770,"=COD1",$B$11:$B$8770,"="&amp;B207)/COUNTIFS($F$11:$F$8770,"=COD1",$B$11:$B$8770,"="&amp;B207))/COUNTIFS($A$11:$A$8770,"="&amp;A207,$F$11:$F$8770,"=COD1"),0)</f>
        <v>0</v>
      </c>
      <c r="U207" t="e">
        <f>(VLOOKUP(F207,tarifas!$C$7:$D$10,2,FALSE)+tarifas!$D$21)*datos!P207</f>
        <v>#N/A</v>
      </c>
      <c r="V207" t="e">
        <f t="shared" si="39"/>
        <v>#N/A</v>
      </c>
      <c r="W207">
        <f t="shared" si="40"/>
        <v>0</v>
      </c>
    </row>
    <row r="208" spans="1:23" x14ac:dyDescent="0.25">
      <c r="A208">
        <f t="shared" si="33"/>
        <v>8</v>
      </c>
      <c r="B208">
        <f t="shared" si="34"/>
        <v>1</v>
      </c>
      <c r="C208" s="1">
        <f t="shared" si="41"/>
        <v>41648.208333332856</v>
      </c>
      <c r="D208" s="7">
        <v>0</v>
      </c>
      <c r="E208" s="7"/>
      <c r="G208">
        <v>11.14</v>
      </c>
      <c r="H208" s="12">
        <v>198.69936578771802</v>
      </c>
      <c r="I208" s="13">
        <f>$D$2*tarifas!$D$12/24</f>
        <v>1.4541666666666666</v>
      </c>
      <c r="J208" s="13" t="e">
        <f>VLOOKUP(E208&amp;" "&amp;F208,tarifas!$A$13:$D$20,4,FALSE)*H208</f>
        <v>#N/A</v>
      </c>
      <c r="K208" s="13">
        <f>IF(F208="COD1",tarifas!$D$11*(SUMIFS($H$11:$H$8770,$F$11:$F$8770,"=COD1",$B$11:$B$8770,"="&amp;B208)/COUNTIFS($F$11:$F$8770,"=COD1",$B$11:$B$8770,"="&amp;B208))/COUNTIFS($A$11:$A$8770,"="&amp;A208,$F$11:$F$8770,"=COD1"),0)</f>
        <v>0</v>
      </c>
      <c r="L208" s="13" t="e">
        <f>(VLOOKUP(F208,tarifas!$C$7:$D$10,2,FALSE)+tarifas!$D$21)*datos!H208</f>
        <v>#N/A</v>
      </c>
      <c r="M208">
        <v>0</v>
      </c>
      <c r="N208" s="13" t="e">
        <f t="shared" si="35"/>
        <v>#N/A</v>
      </c>
      <c r="O208">
        <f t="shared" si="36"/>
        <v>0</v>
      </c>
      <c r="P208" s="12">
        <f t="shared" si="37"/>
        <v>198.69936578771802</v>
      </c>
      <c r="Q208">
        <f t="shared" si="38"/>
        <v>0</v>
      </c>
      <c r="R208">
        <f>$D$2*tarifas!$D$12/24</f>
        <v>1.4541666666666666</v>
      </c>
      <c r="S208" t="e">
        <f>VLOOKUP(E208&amp;" "&amp;F208,tarifas!$A$13:$D$20,4,FALSE)*P208</f>
        <v>#N/A</v>
      </c>
      <c r="T208">
        <f>IF(F208="COD1",tarifas!$D$11*(SUMIFS($P$11:$P$8770,$F$11:$F$8770,"=COD1",$B$11:$B$8770,"="&amp;B208)/COUNTIFS($F$11:$F$8770,"=COD1",$B$11:$B$8770,"="&amp;B208))/COUNTIFS($A$11:$A$8770,"="&amp;A208,$F$11:$F$8770,"=COD1"),0)</f>
        <v>0</v>
      </c>
      <c r="U208" t="e">
        <f>(VLOOKUP(F208,tarifas!$C$7:$D$10,2,FALSE)+tarifas!$D$21)*datos!P208</f>
        <v>#N/A</v>
      </c>
      <c r="V208" t="e">
        <f t="shared" si="39"/>
        <v>#N/A</v>
      </c>
      <c r="W208">
        <f t="shared" si="40"/>
        <v>0</v>
      </c>
    </row>
    <row r="209" spans="1:23" x14ac:dyDescent="0.25">
      <c r="A209">
        <f t="shared" si="33"/>
        <v>8</v>
      </c>
      <c r="B209">
        <f t="shared" si="34"/>
        <v>1</v>
      </c>
      <c r="C209" s="1">
        <f t="shared" si="41"/>
        <v>41648.24999999952</v>
      </c>
      <c r="D209" s="7">
        <v>0</v>
      </c>
      <c r="E209" s="7"/>
      <c r="G209">
        <v>25.69</v>
      </c>
      <c r="H209" s="12">
        <v>198.49696628850697</v>
      </c>
      <c r="I209" s="13">
        <f>$D$2*tarifas!$D$12/24</f>
        <v>1.4541666666666666</v>
      </c>
      <c r="J209" s="13" t="e">
        <f>VLOOKUP(E209&amp;" "&amp;F209,tarifas!$A$13:$D$20,4,FALSE)*H209</f>
        <v>#N/A</v>
      </c>
      <c r="K209" s="13">
        <f>IF(F209="COD1",tarifas!$D$11*(SUMIFS($H$11:$H$8770,$F$11:$F$8770,"=COD1",$B$11:$B$8770,"="&amp;B209)/COUNTIFS($F$11:$F$8770,"=COD1",$B$11:$B$8770,"="&amp;B209))/COUNTIFS($A$11:$A$8770,"="&amp;A209,$F$11:$F$8770,"=COD1"),0)</f>
        <v>0</v>
      </c>
      <c r="L209" s="13" t="e">
        <f>(VLOOKUP(F209,tarifas!$C$7:$D$10,2,FALSE)+tarifas!$D$21)*datos!H209</f>
        <v>#N/A</v>
      </c>
      <c r="M209">
        <v>0</v>
      </c>
      <c r="N209" s="13" t="e">
        <f t="shared" si="35"/>
        <v>#N/A</v>
      </c>
      <c r="O209">
        <f t="shared" si="36"/>
        <v>0</v>
      </c>
      <c r="P209" s="12">
        <f t="shared" si="37"/>
        <v>198.49696628850697</v>
      </c>
      <c r="Q209">
        <f t="shared" si="38"/>
        <v>0</v>
      </c>
      <c r="R209">
        <f>$D$2*tarifas!$D$12/24</f>
        <v>1.4541666666666666</v>
      </c>
      <c r="S209" t="e">
        <f>VLOOKUP(E209&amp;" "&amp;F209,tarifas!$A$13:$D$20,4,FALSE)*P209</f>
        <v>#N/A</v>
      </c>
      <c r="T209">
        <f>IF(F209="COD1",tarifas!$D$11*(SUMIFS($P$11:$P$8770,$F$11:$F$8770,"=COD1",$B$11:$B$8770,"="&amp;B209)/COUNTIFS($F$11:$F$8770,"=COD1",$B$11:$B$8770,"="&amp;B209))/COUNTIFS($A$11:$A$8770,"="&amp;A209,$F$11:$F$8770,"=COD1"),0)</f>
        <v>0</v>
      </c>
      <c r="U209" t="e">
        <f>(VLOOKUP(F209,tarifas!$C$7:$D$10,2,FALSE)+tarifas!$D$21)*datos!P209</f>
        <v>#N/A</v>
      </c>
      <c r="V209" t="e">
        <f t="shared" si="39"/>
        <v>#N/A</v>
      </c>
      <c r="W209">
        <f t="shared" si="40"/>
        <v>0</v>
      </c>
    </row>
    <row r="210" spans="1:23" x14ac:dyDescent="0.25">
      <c r="A210">
        <f t="shared" si="33"/>
        <v>8</v>
      </c>
      <c r="B210">
        <f t="shared" si="34"/>
        <v>1</v>
      </c>
      <c r="C210" s="1">
        <f t="shared" si="41"/>
        <v>41648.291666666184</v>
      </c>
      <c r="D210" s="7">
        <v>2.5757575757575757</v>
      </c>
      <c r="E210" s="7"/>
      <c r="G210">
        <v>26.45</v>
      </c>
      <c r="H210" s="12">
        <v>218.97456469465271</v>
      </c>
      <c r="I210" s="13">
        <f>$D$2*tarifas!$D$12/24</f>
        <v>1.4541666666666666</v>
      </c>
      <c r="J210" s="13" t="e">
        <f>VLOOKUP(E210&amp;" "&amp;F210,tarifas!$A$13:$D$20,4,FALSE)*H210</f>
        <v>#N/A</v>
      </c>
      <c r="K210" s="13">
        <f>IF(F210="COD1",tarifas!$D$11*(SUMIFS($H$11:$H$8770,$F$11:$F$8770,"=COD1",$B$11:$B$8770,"="&amp;B210)/COUNTIFS($F$11:$F$8770,"=COD1",$B$11:$B$8770,"="&amp;B210))/COUNTIFS($A$11:$A$8770,"="&amp;A210,$F$11:$F$8770,"=COD1"),0)</f>
        <v>0</v>
      </c>
      <c r="L210" s="13" t="e">
        <f>(VLOOKUP(F210,tarifas!$C$7:$D$10,2,FALSE)+tarifas!$D$21)*datos!H210</f>
        <v>#N/A</v>
      </c>
      <c r="M210">
        <v>0</v>
      </c>
      <c r="N210" s="13" t="e">
        <f t="shared" si="35"/>
        <v>#N/A</v>
      </c>
      <c r="O210">
        <f t="shared" si="36"/>
        <v>0</v>
      </c>
      <c r="P210" s="12">
        <f t="shared" si="37"/>
        <v>218.97456469465271</v>
      </c>
      <c r="Q210">
        <f t="shared" si="38"/>
        <v>0</v>
      </c>
      <c r="R210">
        <f>$D$2*tarifas!$D$12/24</f>
        <v>1.4541666666666666</v>
      </c>
      <c r="S210" t="e">
        <f>VLOOKUP(E210&amp;" "&amp;F210,tarifas!$A$13:$D$20,4,FALSE)*P210</f>
        <v>#N/A</v>
      </c>
      <c r="T210">
        <f>IF(F210="COD1",tarifas!$D$11*(SUMIFS($P$11:$P$8770,$F$11:$F$8770,"=COD1",$B$11:$B$8770,"="&amp;B210)/COUNTIFS($F$11:$F$8770,"=COD1",$B$11:$B$8770,"="&amp;B210))/COUNTIFS($A$11:$A$8770,"="&amp;A210,$F$11:$F$8770,"=COD1"),0)</f>
        <v>0</v>
      </c>
      <c r="U210" t="e">
        <f>(VLOOKUP(F210,tarifas!$C$7:$D$10,2,FALSE)+tarifas!$D$21)*datos!P210</f>
        <v>#N/A</v>
      </c>
      <c r="V210" t="e">
        <f t="shared" si="39"/>
        <v>#N/A</v>
      </c>
      <c r="W210">
        <f t="shared" si="40"/>
        <v>0</v>
      </c>
    </row>
    <row r="211" spans="1:23" x14ac:dyDescent="0.25">
      <c r="A211">
        <f t="shared" si="33"/>
        <v>8</v>
      </c>
      <c r="B211">
        <f t="shared" si="34"/>
        <v>1</v>
      </c>
      <c r="C211" s="1">
        <f t="shared" si="41"/>
        <v>41648.333333332848</v>
      </c>
      <c r="D211" s="7">
        <v>95.303030303030312</v>
      </c>
      <c r="E211" s="7"/>
      <c r="G211">
        <v>26.44</v>
      </c>
      <c r="H211" s="12">
        <v>277.14630058687038</v>
      </c>
      <c r="I211" s="13">
        <f>$D$2*tarifas!$D$12/24</f>
        <v>1.4541666666666666</v>
      </c>
      <c r="J211" s="13" t="e">
        <f>VLOOKUP(E211&amp;" "&amp;F211,tarifas!$A$13:$D$20,4,FALSE)*H211</f>
        <v>#N/A</v>
      </c>
      <c r="K211" s="13">
        <f>IF(F211="COD1",tarifas!$D$11*(SUMIFS($H$11:$H$8770,$F$11:$F$8770,"=COD1",$B$11:$B$8770,"="&amp;B211)/COUNTIFS($F$11:$F$8770,"=COD1",$B$11:$B$8770,"="&amp;B211))/COUNTIFS($A$11:$A$8770,"="&amp;A211,$F$11:$F$8770,"=COD1"),0)</f>
        <v>0</v>
      </c>
      <c r="L211" s="13" t="e">
        <f>(VLOOKUP(F211,tarifas!$C$7:$D$10,2,FALSE)+tarifas!$D$21)*datos!H211</f>
        <v>#N/A</v>
      </c>
      <c r="M211">
        <v>125.81796</v>
      </c>
      <c r="N211" s="13" t="e">
        <f t="shared" si="35"/>
        <v>#N/A</v>
      </c>
      <c r="O211">
        <f t="shared" si="36"/>
        <v>125.81796</v>
      </c>
      <c r="P211" s="12">
        <f t="shared" si="37"/>
        <v>151.32834058687038</v>
      </c>
      <c r="Q211">
        <f t="shared" si="38"/>
        <v>0</v>
      </c>
      <c r="R211">
        <f>$D$2*tarifas!$D$12/24</f>
        <v>1.4541666666666666</v>
      </c>
      <c r="S211" t="e">
        <f>VLOOKUP(E211&amp;" "&amp;F211,tarifas!$A$13:$D$20,4,FALSE)*P211</f>
        <v>#N/A</v>
      </c>
      <c r="T211">
        <f>IF(F211="COD1",tarifas!$D$11*(SUMIFS($P$11:$P$8770,$F$11:$F$8770,"=COD1",$B$11:$B$8770,"="&amp;B211)/COUNTIFS($F$11:$F$8770,"=COD1",$B$11:$B$8770,"="&amp;B211))/COUNTIFS($A$11:$A$8770,"="&amp;A211,$F$11:$F$8770,"=COD1"),0)</f>
        <v>0</v>
      </c>
      <c r="U211" t="e">
        <f>(VLOOKUP(F211,tarifas!$C$7:$D$10,2,FALSE)+tarifas!$D$21)*datos!P211</f>
        <v>#N/A</v>
      </c>
      <c r="V211" t="e">
        <f t="shared" si="39"/>
        <v>#N/A</v>
      </c>
      <c r="W211">
        <f t="shared" si="40"/>
        <v>0</v>
      </c>
    </row>
    <row r="212" spans="1:23" x14ac:dyDescent="0.25">
      <c r="A212">
        <f t="shared" si="33"/>
        <v>8</v>
      </c>
      <c r="B212">
        <f t="shared" si="34"/>
        <v>1</v>
      </c>
      <c r="C212" s="1">
        <f t="shared" si="41"/>
        <v>41648.374999999513</v>
      </c>
      <c r="D212" s="7">
        <v>409.54545454545462</v>
      </c>
      <c r="E212" s="7"/>
      <c r="G212">
        <v>47.77</v>
      </c>
      <c r="H212" s="12">
        <v>441.55181339725715</v>
      </c>
      <c r="I212" s="13">
        <f>$D$2*tarifas!$D$12/24</f>
        <v>1.4541666666666666</v>
      </c>
      <c r="J212" s="13" t="e">
        <f>VLOOKUP(E212&amp;" "&amp;F212,tarifas!$A$13:$D$20,4,FALSE)*H212</f>
        <v>#N/A</v>
      </c>
      <c r="K212" s="13">
        <f>IF(F212="COD1",tarifas!$D$11*(SUMIFS($H$11:$H$8770,$F$11:$F$8770,"=COD1",$B$11:$B$8770,"="&amp;B212)/COUNTIFS($F$11:$F$8770,"=COD1",$B$11:$B$8770,"="&amp;B212))/COUNTIFS($A$11:$A$8770,"="&amp;A212,$F$11:$F$8770,"=COD1"),0)</f>
        <v>0</v>
      </c>
      <c r="L212" s="13" t="e">
        <f>(VLOOKUP(F212,tarifas!$C$7:$D$10,2,FALSE)+tarifas!$D$21)*datos!H212</f>
        <v>#N/A</v>
      </c>
      <c r="M212">
        <v>278.63249000000002</v>
      </c>
      <c r="N212" s="13" t="e">
        <f t="shared" si="35"/>
        <v>#N/A</v>
      </c>
      <c r="O212">
        <f t="shared" si="36"/>
        <v>278.63249000000002</v>
      </c>
      <c r="P212" s="12">
        <f t="shared" si="37"/>
        <v>162.91932339725713</v>
      </c>
      <c r="Q212">
        <f t="shared" si="38"/>
        <v>0</v>
      </c>
      <c r="R212">
        <f>$D$2*tarifas!$D$12/24</f>
        <v>1.4541666666666666</v>
      </c>
      <c r="S212" t="e">
        <f>VLOOKUP(E212&amp;" "&amp;F212,tarifas!$A$13:$D$20,4,FALSE)*P212</f>
        <v>#N/A</v>
      </c>
      <c r="T212">
        <f>IF(F212="COD1",tarifas!$D$11*(SUMIFS($P$11:$P$8770,$F$11:$F$8770,"=COD1",$B$11:$B$8770,"="&amp;B212)/COUNTIFS($F$11:$F$8770,"=COD1",$B$11:$B$8770,"="&amp;B212))/COUNTIFS($A$11:$A$8770,"="&amp;A212,$F$11:$F$8770,"=COD1"),0)</f>
        <v>0</v>
      </c>
      <c r="U212" t="e">
        <f>(VLOOKUP(F212,tarifas!$C$7:$D$10,2,FALSE)+tarifas!$D$21)*datos!P212</f>
        <v>#N/A</v>
      </c>
      <c r="V212" t="e">
        <f t="shared" si="39"/>
        <v>#N/A</v>
      </c>
      <c r="W212">
        <f t="shared" si="40"/>
        <v>0</v>
      </c>
    </row>
    <row r="213" spans="1:23" x14ac:dyDescent="0.25">
      <c r="A213">
        <f t="shared" si="33"/>
        <v>8</v>
      </c>
      <c r="B213">
        <f t="shared" si="34"/>
        <v>1</v>
      </c>
      <c r="C213" s="1">
        <f t="shared" si="41"/>
        <v>41648.416666666177</v>
      </c>
      <c r="D213" s="7">
        <v>535.75757575757575</v>
      </c>
      <c r="E213" s="7"/>
      <c r="G213">
        <v>52.03</v>
      </c>
      <c r="H213" s="12">
        <v>565.8523744520171</v>
      </c>
      <c r="I213" s="13">
        <f>$D$2*tarifas!$D$12/24</f>
        <v>1.4541666666666666</v>
      </c>
      <c r="J213" s="13" t="e">
        <f>VLOOKUP(E213&amp;" "&amp;F213,tarifas!$A$13:$D$20,4,FALSE)*H213</f>
        <v>#N/A</v>
      </c>
      <c r="K213" s="13">
        <f>IF(F213="COD1",tarifas!$D$11*(SUMIFS($H$11:$H$8770,$F$11:$F$8770,"=COD1",$B$11:$B$8770,"="&amp;B213)/COUNTIFS($F$11:$F$8770,"=COD1",$B$11:$B$8770,"="&amp;B213))/COUNTIFS($A$11:$A$8770,"="&amp;A213,$F$11:$F$8770,"=COD1"),0)</f>
        <v>0</v>
      </c>
      <c r="L213" s="13" t="e">
        <f>(VLOOKUP(F213,tarifas!$C$7:$D$10,2,FALSE)+tarifas!$D$21)*datos!H213</f>
        <v>#N/A</v>
      </c>
      <c r="M213">
        <v>369.37104999999997</v>
      </c>
      <c r="N213" s="13" t="e">
        <f t="shared" si="35"/>
        <v>#N/A</v>
      </c>
      <c r="O213">
        <f t="shared" si="36"/>
        <v>369.37104999999997</v>
      </c>
      <c r="P213" s="12">
        <f t="shared" si="37"/>
        <v>196.48132445201713</v>
      </c>
      <c r="Q213">
        <f t="shared" si="38"/>
        <v>0</v>
      </c>
      <c r="R213">
        <f>$D$2*tarifas!$D$12/24</f>
        <v>1.4541666666666666</v>
      </c>
      <c r="S213" t="e">
        <f>VLOOKUP(E213&amp;" "&amp;F213,tarifas!$A$13:$D$20,4,FALSE)*P213</f>
        <v>#N/A</v>
      </c>
      <c r="T213">
        <f>IF(F213="COD1",tarifas!$D$11*(SUMIFS($P$11:$P$8770,$F$11:$F$8770,"=COD1",$B$11:$B$8770,"="&amp;B213)/COUNTIFS($F$11:$F$8770,"=COD1",$B$11:$B$8770,"="&amp;B213))/COUNTIFS($A$11:$A$8770,"="&amp;A213,$F$11:$F$8770,"=COD1"),0)</f>
        <v>0</v>
      </c>
      <c r="U213" t="e">
        <f>(VLOOKUP(F213,tarifas!$C$7:$D$10,2,FALSE)+tarifas!$D$21)*datos!P213</f>
        <v>#N/A</v>
      </c>
      <c r="V213" t="e">
        <f t="shared" si="39"/>
        <v>#N/A</v>
      </c>
      <c r="W213">
        <f t="shared" si="40"/>
        <v>0</v>
      </c>
    </row>
    <row r="214" spans="1:23" x14ac:dyDescent="0.25">
      <c r="A214">
        <f t="shared" si="33"/>
        <v>8</v>
      </c>
      <c r="B214">
        <f t="shared" si="34"/>
        <v>1</v>
      </c>
      <c r="C214" s="1">
        <f t="shared" si="41"/>
        <v>41648.458333332841</v>
      </c>
      <c r="D214" s="7">
        <v>576.96969696969711</v>
      </c>
      <c r="E214" s="7"/>
      <c r="G214">
        <v>52.01</v>
      </c>
      <c r="H214" s="12">
        <v>625.65913241767521</v>
      </c>
      <c r="I214" s="13">
        <f>$D$2*tarifas!$D$12/24</f>
        <v>1.4541666666666666</v>
      </c>
      <c r="J214" s="13" t="e">
        <f>VLOOKUP(E214&amp;" "&amp;F214,tarifas!$A$13:$D$20,4,FALSE)*H214</f>
        <v>#N/A</v>
      </c>
      <c r="K214" s="13">
        <f>IF(F214="COD1",tarifas!$D$11*(SUMIFS($H$11:$H$8770,$F$11:$F$8770,"=COD1",$B$11:$B$8770,"="&amp;B214)/COUNTIFS($F$11:$F$8770,"=COD1",$B$11:$B$8770,"="&amp;B214))/COUNTIFS($A$11:$A$8770,"="&amp;A214,$F$11:$F$8770,"=COD1"),0)</f>
        <v>0</v>
      </c>
      <c r="L214" s="13" t="e">
        <f>(VLOOKUP(F214,tarifas!$C$7:$D$10,2,FALSE)+tarifas!$D$21)*datos!H214</f>
        <v>#N/A</v>
      </c>
      <c r="M214">
        <v>398.29876999999999</v>
      </c>
      <c r="N214" s="13" t="e">
        <f t="shared" si="35"/>
        <v>#N/A</v>
      </c>
      <c r="O214">
        <f t="shared" si="36"/>
        <v>398.29876999999999</v>
      </c>
      <c r="P214" s="12">
        <f t="shared" si="37"/>
        <v>227.36036241767522</v>
      </c>
      <c r="Q214">
        <f t="shared" si="38"/>
        <v>0</v>
      </c>
      <c r="R214">
        <f>$D$2*tarifas!$D$12/24</f>
        <v>1.4541666666666666</v>
      </c>
      <c r="S214" t="e">
        <f>VLOOKUP(E214&amp;" "&amp;F214,tarifas!$A$13:$D$20,4,FALSE)*P214</f>
        <v>#N/A</v>
      </c>
      <c r="T214">
        <f>IF(F214="COD1",tarifas!$D$11*(SUMIFS($P$11:$P$8770,$F$11:$F$8770,"=COD1",$B$11:$B$8770,"="&amp;B214)/COUNTIFS($F$11:$F$8770,"=COD1",$B$11:$B$8770,"="&amp;B214))/COUNTIFS($A$11:$A$8770,"="&amp;A214,$F$11:$F$8770,"=COD1"),0)</f>
        <v>0</v>
      </c>
      <c r="U214" t="e">
        <f>(VLOOKUP(F214,tarifas!$C$7:$D$10,2,FALSE)+tarifas!$D$21)*datos!P214</f>
        <v>#N/A</v>
      </c>
      <c r="V214" t="e">
        <f t="shared" si="39"/>
        <v>#N/A</v>
      </c>
      <c r="W214">
        <f t="shared" si="40"/>
        <v>0</v>
      </c>
    </row>
    <row r="215" spans="1:23" x14ac:dyDescent="0.25">
      <c r="A215">
        <f t="shared" si="33"/>
        <v>8</v>
      </c>
      <c r="B215">
        <f t="shared" si="34"/>
        <v>1</v>
      </c>
      <c r="C215" s="1">
        <f t="shared" si="41"/>
        <v>41648.499999999505</v>
      </c>
      <c r="D215" s="7">
        <v>584.69696969696975</v>
      </c>
      <c r="E215" s="7"/>
      <c r="G215">
        <v>65.02</v>
      </c>
      <c r="H215" s="12">
        <v>433.65799395258125</v>
      </c>
      <c r="I215" s="13">
        <f>$D$2*tarifas!$D$12/24</f>
        <v>1.4541666666666666</v>
      </c>
      <c r="J215" s="13" t="e">
        <f>VLOOKUP(E215&amp;" "&amp;F215,tarifas!$A$13:$D$20,4,FALSE)*H215</f>
        <v>#N/A</v>
      </c>
      <c r="K215" s="13">
        <f>IF(F215="COD1",tarifas!$D$11*(SUMIFS($H$11:$H$8770,$F$11:$F$8770,"=COD1",$B$11:$B$8770,"="&amp;B215)/COUNTIFS($F$11:$F$8770,"=COD1",$B$11:$B$8770,"="&amp;B215))/COUNTIFS($A$11:$A$8770,"="&amp;A215,$F$11:$F$8770,"=COD1"),0)</f>
        <v>0</v>
      </c>
      <c r="L215" s="13" t="e">
        <f>(VLOOKUP(F215,tarifas!$C$7:$D$10,2,FALSE)+tarifas!$D$21)*datos!H215</f>
        <v>#N/A</v>
      </c>
      <c r="M215">
        <v>420.17926</v>
      </c>
      <c r="N215" s="13" t="e">
        <f t="shared" si="35"/>
        <v>#N/A</v>
      </c>
      <c r="O215">
        <f t="shared" si="36"/>
        <v>420.17926</v>
      </c>
      <c r="P215" s="12">
        <f t="shared" si="37"/>
        <v>13.478733952581251</v>
      </c>
      <c r="Q215">
        <f t="shared" si="38"/>
        <v>0</v>
      </c>
      <c r="R215">
        <f>$D$2*tarifas!$D$12/24</f>
        <v>1.4541666666666666</v>
      </c>
      <c r="S215" t="e">
        <f>VLOOKUP(E215&amp;" "&amp;F215,tarifas!$A$13:$D$20,4,FALSE)*P215</f>
        <v>#N/A</v>
      </c>
      <c r="T215">
        <f>IF(F215="COD1",tarifas!$D$11*(SUMIFS($P$11:$P$8770,$F$11:$F$8770,"=COD1",$B$11:$B$8770,"="&amp;B215)/COUNTIFS($F$11:$F$8770,"=COD1",$B$11:$B$8770,"="&amp;B215))/COUNTIFS($A$11:$A$8770,"="&amp;A215,$F$11:$F$8770,"=COD1"),0)</f>
        <v>0</v>
      </c>
      <c r="U215" t="e">
        <f>(VLOOKUP(F215,tarifas!$C$7:$D$10,2,FALSE)+tarifas!$D$21)*datos!P215</f>
        <v>#N/A</v>
      </c>
      <c r="V215" t="e">
        <f t="shared" si="39"/>
        <v>#N/A</v>
      </c>
      <c r="W215">
        <f t="shared" si="40"/>
        <v>0</v>
      </c>
    </row>
    <row r="216" spans="1:23" x14ac:dyDescent="0.25">
      <c r="A216">
        <f t="shared" si="33"/>
        <v>8</v>
      </c>
      <c r="B216">
        <f t="shared" si="34"/>
        <v>1</v>
      </c>
      <c r="C216" s="1">
        <f t="shared" si="41"/>
        <v>41648.541666666169</v>
      </c>
      <c r="D216" s="7">
        <v>528.03030303030312</v>
      </c>
      <c r="E216" s="7"/>
      <c r="G216">
        <v>55.98</v>
      </c>
      <c r="H216" s="12">
        <v>404.07190470782547</v>
      </c>
      <c r="I216" s="13">
        <f>$D$2*tarifas!$D$12/24</f>
        <v>1.4541666666666666</v>
      </c>
      <c r="J216" s="13" t="e">
        <f>VLOOKUP(E216&amp;" "&amp;F216,tarifas!$A$13:$D$20,4,FALSE)*H216</f>
        <v>#N/A</v>
      </c>
      <c r="K216" s="13">
        <f>IF(F216="COD1",tarifas!$D$11*(SUMIFS($H$11:$H$8770,$F$11:$F$8770,"=COD1",$B$11:$B$8770,"="&amp;B216)/COUNTIFS($F$11:$F$8770,"=COD1",$B$11:$B$8770,"="&amp;B216))/COUNTIFS($A$11:$A$8770,"="&amp;A216,$F$11:$F$8770,"=COD1"),0)</f>
        <v>0</v>
      </c>
      <c r="L216" s="13" t="e">
        <f>(VLOOKUP(F216,tarifas!$C$7:$D$10,2,FALSE)+tarifas!$D$21)*datos!H216</f>
        <v>#N/A</v>
      </c>
      <c r="M216">
        <v>372.94615999999996</v>
      </c>
      <c r="N216" s="13" t="e">
        <f t="shared" si="35"/>
        <v>#N/A</v>
      </c>
      <c r="O216">
        <f t="shared" si="36"/>
        <v>372.94615999999996</v>
      </c>
      <c r="P216" s="12">
        <f t="shared" si="37"/>
        <v>31.125744707825504</v>
      </c>
      <c r="Q216">
        <f t="shared" si="38"/>
        <v>0</v>
      </c>
      <c r="R216">
        <f>$D$2*tarifas!$D$12/24</f>
        <v>1.4541666666666666</v>
      </c>
      <c r="S216" t="e">
        <f>VLOOKUP(E216&amp;" "&amp;F216,tarifas!$A$13:$D$20,4,FALSE)*P216</f>
        <v>#N/A</v>
      </c>
      <c r="T216">
        <f>IF(F216="COD1",tarifas!$D$11*(SUMIFS($P$11:$P$8770,$F$11:$F$8770,"=COD1",$B$11:$B$8770,"="&amp;B216)/COUNTIFS($F$11:$F$8770,"=COD1",$B$11:$B$8770,"="&amp;B216))/COUNTIFS($A$11:$A$8770,"="&amp;A216,$F$11:$F$8770,"=COD1"),0)</f>
        <v>0</v>
      </c>
      <c r="U216" t="e">
        <f>(VLOOKUP(F216,tarifas!$C$7:$D$10,2,FALSE)+tarifas!$D$21)*datos!P216</f>
        <v>#N/A</v>
      </c>
      <c r="V216" t="e">
        <f t="shared" si="39"/>
        <v>#N/A</v>
      </c>
      <c r="W216">
        <f t="shared" si="40"/>
        <v>0</v>
      </c>
    </row>
    <row r="217" spans="1:23" x14ac:dyDescent="0.25">
      <c r="A217">
        <f t="shared" si="33"/>
        <v>8</v>
      </c>
      <c r="B217">
        <f t="shared" si="34"/>
        <v>1</v>
      </c>
      <c r="C217" s="1">
        <f t="shared" si="41"/>
        <v>41648.583333332834</v>
      </c>
      <c r="D217" s="7">
        <v>404.39393939393943</v>
      </c>
      <c r="E217" s="7"/>
      <c r="G217">
        <v>55.98</v>
      </c>
      <c r="H217" s="12">
        <v>632.02976277021583</v>
      </c>
      <c r="I217" s="13">
        <f>$D$2*tarifas!$D$12/24</f>
        <v>1.4541666666666666</v>
      </c>
      <c r="J217" s="13" t="e">
        <f>VLOOKUP(E217&amp;" "&amp;F217,tarifas!$A$13:$D$20,4,FALSE)*H217</f>
        <v>#N/A</v>
      </c>
      <c r="K217" s="13">
        <f>IF(F217="COD1",tarifas!$D$11*(SUMIFS($H$11:$H$8770,$F$11:$F$8770,"=COD1",$B$11:$B$8770,"="&amp;B217)/COUNTIFS($F$11:$F$8770,"=COD1",$B$11:$B$8770,"="&amp;B217))/COUNTIFS($A$11:$A$8770,"="&amp;A217,$F$11:$F$8770,"=COD1"),0)</f>
        <v>0</v>
      </c>
      <c r="L217" s="13" t="e">
        <f>(VLOOKUP(F217,tarifas!$C$7:$D$10,2,FALSE)+tarifas!$D$21)*datos!H217</f>
        <v>#N/A</v>
      </c>
      <c r="M217">
        <v>321.92013000000003</v>
      </c>
      <c r="N217" s="13" t="e">
        <f t="shared" si="35"/>
        <v>#N/A</v>
      </c>
      <c r="O217">
        <f t="shared" si="36"/>
        <v>321.92013000000003</v>
      </c>
      <c r="P217" s="12">
        <f t="shared" si="37"/>
        <v>310.1096327702158</v>
      </c>
      <c r="Q217">
        <f t="shared" si="38"/>
        <v>0</v>
      </c>
      <c r="R217">
        <f>$D$2*tarifas!$D$12/24</f>
        <v>1.4541666666666666</v>
      </c>
      <c r="S217" t="e">
        <f>VLOOKUP(E217&amp;" "&amp;F217,tarifas!$A$13:$D$20,4,FALSE)*P217</f>
        <v>#N/A</v>
      </c>
      <c r="T217">
        <f>IF(F217="COD1",tarifas!$D$11*(SUMIFS($P$11:$P$8770,$F$11:$F$8770,"=COD1",$B$11:$B$8770,"="&amp;B217)/COUNTIFS($F$11:$F$8770,"=COD1",$B$11:$B$8770,"="&amp;B217))/COUNTIFS($A$11:$A$8770,"="&amp;A217,$F$11:$F$8770,"=COD1"),0)</f>
        <v>0</v>
      </c>
      <c r="U217" t="e">
        <f>(VLOOKUP(F217,tarifas!$C$7:$D$10,2,FALSE)+tarifas!$D$21)*datos!P217</f>
        <v>#N/A</v>
      </c>
      <c r="V217" t="e">
        <f t="shared" si="39"/>
        <v>#N/A</v>
      </c>
      <c r="W217">
        <f t="shared" si="40"/>
        <v>0</v>
      </c>
    </row>
    <row r="218" spans="1:23" x14ac:dyDescent="0.25">
      <c r="A218">
        <f t="shared" si="33"/>
        <v>8</v>
      </c>
      <c r="B218">
        <f t="shared" si="34"/>
        <v>1</v>
      </c>
      <c r="C218" s="1">
        <f t="shared" si="41"/>
        <v>41648.624999999498</v>
      </c>
      <c r="D218" s="7">
        <v>226.66666666666666</v>
      </c>
      <c r="E218" s="7"/>
      <c r="G218">
        <v>55.97</v>
      </c>
      <c r="H218" s="12">
        <v>727.07624145199327</v>
      </c>
      <c r="I218" s="13">
        <f>$D$2*tarifas!$D$12/24</f>
        <v>1.4541666666666666</v>
      </c>
      <c r="J218" s="13" t="e">
        <f>VLOOKUP(E218&amp;" "&amp;F218,tarifas!$A$13:$D$20,4,FALSE)*H218</f>
        <v>#N/A</v>
      </c>
      <c r="K218" s="13">
        <f>IF(F218="COD1",tarifas!$D$11*(SUMIFS($H$11:$H$8770,$F$11:$F$8770,"=COD1",$B$11:$B$8770,"="&amp;B218)/COUNTIFS($F$11:$F$8770,"=COD1",$B$11:$B$8770,"="&amp;B218))/COUNTIFS($A$11:$A$8770,"="&amp;A218,$F$11:$F$8770,"=COD1"),0)</f>
        <v>0</v>
      </c>
      <c r="L218" s="13" t="e">
        <f>(VLOOKUP(F218,tarifas!$C$7:$D$10,2,FALSE)+tarifas!$D$21)*datos!H218</f>
        <v>#N/A</v>
      </c>
      <c r="M218">
        <v>207.71558999999999</v>
      </c>
      <c r="N218" s="13" t="e">
        <f t="shared" si="35"/>
        <v>#N/A</v>
      </c>
      <c r="O218">
        <f t="shared" si="36"/>
        <v>207.71558999999999</v>
      </c>
      <c r="P218" s="12">
        <f t="shared" si="37"/>
        <v>519.36065145199325</v>
      </c>
      <c r="Q218">
        <f t="shared" si="38"/>
        <v>0</v>
      </c>
      <c r="R218">
        <f>$D$2*tarifas!$D$12/24</f>
        <v>1.4541666666666666</v>
      </c>
      <c r="S218" t="e">
        <f>VLOOKUP(E218&amp;" "&amp;F218,tarifas!$A$13:$D$20,4,FALSE)*P218</f>
        <v>#N/A</v>
      </c>
      <c r="T218">
        <f>IF(F218="COD1",tarifas!$D$11*(SUMIFS($P$11:$P$8770,$F$11:$F$8770,"=COD1",$B$11:$B$8770,"="&amp;B218)/COUNTIFS($F$11:$F$8770,"=COD1",$B$11:$B$8770,"="&amp;B218))/COUNTIFS($A$11:$A$8770,"="&amp;A218,$F$11:$F$8770,"=COD1"),0)</f>
        <v>0</v>
      </c>
      <c r="U218" t="e">
        <f>(VLOOKUP(F218,tarifas!$C$7:$D$10,2,FALSE)+tarifas!$D$21)*datos!P218</f>
        <v>#N/A</v>
      </c>
      <c r="V218" t="e">
        <f t="shared" si="39"/>
        <v>#N/A</v>
      </c>
      <c r="W218">
        <f t="shared" si="40"/>
        <v>0</v>
      </c>
    </row>
    <row r="219" spans="1:23" x14ac:dyDescent="0.25">
      <c r="A219">
        <f t="shared" si="33"/>
        <v>8</v>
      </c>
      <c r="B219">
        <f t="shared" si="34"/>
        <v>1</v>
      </c>
      <c r="C219" s="1">
        <f t="shared" si="41"/>
        <v>41648.666666666162</v>
      </c>
      <c r="D219" s="7">
        <v>10.303030303030303</v>
      </c>
      <c r="E219" s="7"/>
      <c r="G219">
        <v>60</v>
      </c>
      <c r="H219" s="12">
        <v>733.13438347906344</v>
      </c>
      <c r="I219" s="13">
        <f>$D$2*tarifas!$D$12/24</f>
        <v>1.4541666666666666</v>
      </c>
      <c r="J219" s="13" t="e">
        <f>VLOOKUP(E219&amp;" "&amp;F219,tarifas!$A$13:$D$20,4,FALSE)*H219</f>
        <v>#N/A</v>
      </c>
      <c r="K219" s="13">
        <f>IF(F219="COD1",tarifas!$D$11*(SUMIFS($H$11:$H$8770,$F$11:$F$8770,"=COD1",$B$11:$B$8770,"="&amp;B219)/COUNTIFS($F$11:$F$8770,"=COD1",$B$11:$B$8770,"="&amp;B219))/COUNTIFS($A$11:$A$8770,"="&amp;A219,$F$11:$F$8770,"=COD1"),0)</f>
        <v>0</v>
      </c>
      <c r="L219" s="13" t="e">
        <f>(VLOOKUP(F219,tarifas!$C$7:$D$10,2,FALSE)+tarifas!$D$21)*datos!H219</f>
        <v>#N/A</v>
      </c>
      <c r="M219">
        <v>38.544629999999998</v>
      </c>
      <c r="N219" s="13" t="e">
        <f t="shared" si="35"/>
        <v>#N/A</v>
      </c>
      <c r="O219">
        <f t="shared" si="36"/>
        <v>38.544629999999998</v>
      </c>
      <c r="P219" s="12">
        <f t="shared" si="37"/>
        <v>694.58975347906346</v>
      </c>
      <c r="Q219">
        <f t="shared" si="38"/>
        <v>0</v>
      </c>
      <c r="R219">
        <f>$D$2*tarifas!$D$12/24</f>
        <v>1.4541666666666666</v>
      </c>
      <c r="S219" t="e">
        <f>VLOOKUP(E219&amp;" "&amp;F219,tarifas!$A$13:$D$20,4,FALSE)*P219</f>
        <v>#N/A</v>
      </c>
      <c r="T219">
        <f>IF(F219="COD1",tarifas!$D$11*(SUMIFS($P$11:$P$8770,$F$11:$F$8770,"=COD1",$B$11:$B$8770,"="&amp;B219)/COUNTIFS($F$11:$F$8770,"=COD1",$B$11:$B$8770,"="&amp;B219))/COUNTIFS($A$11:$A$8770,"="&amp;A219,$F$11:$F$8770,"=COD1"),0)</f>
        <v>0</v>
      </c>
      <c r="U219" t="e">
        <f>(VLOOKUP(F219,tarifas!$C$7:$D$10,2,FALSE)+tarifas!$D$21)*datos!P219</f>
        <v>#N/A</v>
      </c>
      <c r="V219" t="e">
        <f t="shared" si="39"/>
        <v>#N/A</v>
      </c>
      <c r="W219">
        <f t="shared" si="40"/>
        <v>0</v>
      </c>
    </row>
    <row r="220" spans="1:23" x14ac:dyDescent="0.25">
      <c r="A220">
        <f t="shared" si="33"/>
        <v>8</v>
      </c>
      <c r="B220">
        <f t="shared" si="34"/>
        <v>1</v>
      </c>
      <c r="C220" s="1">
        <f t="shared" si="41"/>
        <v>41648.708333332826</v>
      </c>
      <c r="D220" s="7">
        <v>0</v>
      </c>
      <c r="E220" s="7"/>
      <c r="G220">
        <v>71</v>
      </c>
      <c r="H220" s="12">
        <v>573.16463676683247</v>
      </c>
      <c r="I220" s="13">
        <f>$D$2*tarifas!$D$12/24</f>
        <v>1.4541666666666666</v>
      </c>
      <c r="J220" s="13" t="e">
        <f>VLOOKUP(E220&amp;" "&amp;F220,tarifas!$A$13:$D$20,4,FALSE)*H220</f>
        <v>#N/A</v>
      </c>
      <c r="K220" s="13">
        <f>IF(F220="COD1",tarifas!$D$11*(SUMIFS($H$11:$H$8770,$F$11:$F$8770,"=COD1",$B$11:$B$8770,"="&amp;B220)/COUNTIFS($F$11:$F$8770,"=COD1",$B$11:$B$8770,"="&amp;B220))/COUNTIFS($A$11:$A$8770,"="&amp;A220,$F$11:$F$8770,"=COD1"),0)</f>
        <v>0</v>
      </c>
      <c r="L220" s="13" t="e">
        <f>(VLOOKUP(F220,tarifas!$C$7:$D$10,2,FALSE)+tarifas!$D$21)*datos!H220</f>
        <v>#N/A</v>
      </c>
      <c r="M220">
        <v>0</v>
      </c>
      <c r="N220" s="13" t="e">
        <f t="shared" si="35"/>
        <v>#N/A</v>
      </c>
      <c r="O220">
        <f t="shared" si="36"/>
        <v>0</v>
      </c>
      <c r="P220" s="12">
        <f t="shared" si="37"/>
        <v>573.16463676683247</v>
      </c>
      <c r="Q220">
        <f t="shared" si="38"/>
        <v>0</v>
      </c>
      <c r="R220">
        <f>$D$2*tarifas!$D$12/24</f>
        <v>1.4541666666666666</v>
      </c>
      <c r="S220" t="e">
        <f>VLOOKUP(E220&amp;" "&amp;F220,tarifas!$A$13:$D$20,4,FALSE)*P220</f>
        <v>#N/A</v>
      </c>
      <c r="T220">
        <f>IF(F220="COD1",tarifas!$D$11*(SUMIFS($P$11:$P$8770,$F$11:$F$8770,"=COD1",$B$11:$B$8770,"="&amp;B220)/COUNTIFS($F$11:$F$8770,"=COD1",$B$11:$B$8770,"="&amp;B220))/COUNTIFS($A$11:$A$8770,"="&amp;A220,$F$11:$F$8770,"=COD1"),0)</f>
        <v>0</v>
      </c>
      <c r="U220" t="e">
        <f>(VLOOKUP(F220,tarifas!$C$7:$D$10,2,FALSE)+tarifas!$D$21)*datos!P220</f>
        <v>#N/A</v>
      </c>
      <c r="V220" t="e">
        <f t="shared" si="39"/>
        <v>#N/A</v>
      </c>
      <c r="W220">
        <f t="shared" si="40"/>
        <v>0</v>
      </c>
    </row>
    <row r="221" spans="1:23" x14ac:dyDescent="0.25">
      <c r="A221">
        <f t="shared" si="33"/>
        <v>8</v>
      </c>
      <c r="B221">
        <f t="shared" si="34"/>
        <v>1</v>
      </c>
      <c r="C221" s="1">
        <f t="shared" si="41"/>
        <v>41648.749999999491</v>
      </c>
      <c r="D221" s="7">
        <v>0</v>
      </c>
      <c r="E221" s="7"/>
      <c r="G221">
        <v>84.98</v>
      </c>
      <c r="H221" s="12">
        <v>428.66822678768972</v>
      </c>
      <c r="I221" s="13">
        <f>$D$2*tarifas!$D$12/24</f>
        <v>1.4541666666666666</v>
      </c>
      <c r="J221" s="13" t="e">
        <f>VLOOKUP(E221&amp;" "&amp;F221,tarifas!$A$13:$D$20,4,FALSE)*H221</f>
        <v>#N/A</v>
      </c>
      <c r="K221" s="13">
        <f>IF(F221="COD1",tarifas!$D$11*(SUMIFS($H$11:$H$8770,$F$11:$F$8770,"=COD1",$B$11:$B$8770,"="&amp;B221)/COUNTIFS($F$11:$F$8770,"=COD1",$B$11:$B$8770,"="&amp;B221))/COUNTIFS($A$11:$A$8770,"="&amp;A221,$F$11:$F$8770,"=COD1"),0)</f>
        <v>0</v>
      </c>
      <c r="L221" s="13" t="e">
        <f>(VLOOKUP(F221,tarifas!$C$7:$D$10,2,FALSE)+tarifas!$D$21)*datos!H221</f>
        <v>#N/A</v>
      </c>
      <c r="M221">
        <v>0</v>
      </c>
      <c r="N221" s="13" t="e">
        <f t="shared" si="35"/>
        <v>#N/A</v>
      </c>
      <c r="O221">
        <f t="shared" si="36"/>
        <v>0</v>
      </c>
      <c r="P221" s="12">
        <f t="shared" si="37"/>
        <v>428.66822678768972</v>
      </c>
      <c r="Q221">
        <f t="shared" si="38"/>
        <v>0</v>
      </c>
      <c r="R221">
        <f>$D$2*tarifas!$D$12/24</f>
        <v>1.4541666666666666</v>
      </c>
      <c r="S221" t="e">
        <f>VLOOKUP(E221&amp;" "&amp;F221,tarifas!$A$13:$D$20,4,FALSE)*P221</f>
        <v>#N/A</v>
      </c>
      <c r="T221">
        <f>IF(F221="COD1",tarifas!$D$11*(SUMIFS($P$11:$P$8770,$F$11:$F$8770,"=COD1",$B$11:$B$8770,"="&amp;B221)/COUNTIFS($F$11:$F$8770,"=COD1",$B$11:$B$8770,"="&amp;B221))/COUNTIFS($A$11:$A$8770,"="&amp;A221,$F$11:$F$8770,"=COD1"),0)</f>
        <v>0</v>
      </c>
      <c r="U221" t="e">
        <f>(VLOOKUP(F221,tarifas!$C$7:$D$10,2,FALSE)+tarifas!$D$21)*datos!P221</f>
        <v>#N/A</v>
      </c>
      <c r="V221" t="e">
        <f t="shared" si="39"/>
        <v>#N/A</v>
      </c>
      <c r="W221">
        <f t="shared" si="40"/>
        <v>0</v>
      </c>
    </row>
    <row r="222" spans="1:23" x14ac:dyDescent="0.25">
      <c r="A222">
        <f t="shared" si="33"/>
        <v>8</v>
      </c>
      <c r="B222">
        <f t="shared" si="34"/>
        <v>1</v>
      </c>
      <c r="C222" s="1">
        <f t="shared" si="41"/>
        <v>41648.791666666155</v>
      </c>
      <c r="D222" s="7">
        <v>0</v>
      </c>
      <c r="E222" s="7"/>
      <c r="G222">
        <v>86.8</v>
      </c>
      <c r="H222" s="12">
        <v>305.15802369072992</v>
      </c>
      <c r="I222" s="13">
        <f>$D$2*tarifas!$D$12/24</f>
        <v>1.4541666666666666</v>
      </c>
      <c r="J222" s="13" t="e">
        <f>VLOOKUP(E222&amp;" "&amp;F222,tarifas!$A$13:$D$20,4,FALSE)*H222</f>
        <v>#N/A</v>
      </c>
      <c r="K222" s="13">
        <f>IF(F222="COD1",tarifas!$D$11*(SUMIFS($H$11:$H$8770,$F$11:$F$8770,"=COD1",$B$11:$B$8770,"="&amp;B222)/COUNTIFS($F$11:$F$8770,"=COD1",$B$11:$B$8770,"="&amp;B222))/COUNTIFS($A$11:$A$8770,"="&amp;A222,$F$11:$F$8770,"=COD1"),0)</f>
        <v>0</v>
      </c>
      <c r="L222" s="13" t="e">
        <f>(VLOOKUP(F222,tarifas!$C$7:$D$10,2,FALSE)+tarifas!$D$21)*datos!H222</f>
        <v>#N/A</v>
      </c>
      <c r="M222">
        <v>0</v>
      </c>
      <c r="N222" s="13" t="e">
        <f t="shared" si="35"/>
        <v>#N/A</v>
      </c>
      <c r="O222">
        <f t="shared" si="36"/>
        <v>0</v>
      </c>
      <c r="P222" s="12">
        <f t="shared" si="37"/>
        <v>305.15802369072992</v>
      </c>
      <c r="Q222">
        <f t="shared" si="38"/>
        <v>0</v>
      </c>
      <c r="R222">
        <f>$D$2*tarifas!$D$12/24</f>
        <v>1.4541666666666666</v>
      </c>
      <c r="S222" t="e">
        <f>VLOOKUP(E222&amp;" "&amp;F222,tarifas!$A$13:$D$20,4,FALSE)*P222</f>
        <v>#N/A</v>
      </c>
      <c r="T222">
        <f>IF(F222="COD1",tarifas!$D$11*(SUMIFS($P$11:$P$8770,$F$11:$F$8770,"=COD1",$B$11:$B$8770,"="&amp;B222)/COUNTIFS($F$11:$F$8770,"=COD1",$B$11:$B$8770,"="&amp;B222))/COUNTIFS($A$11:$A$8770,"="&amp;A222,$F$11:$F$8770,"=COD1"),0)</f>
        <v>0</v>
      </c>
      <c r="U222" t="e">
        <f>(VLOOKUP(F222,tarifas!$C$7:$D$10,2,FALSE)+tarifas!$D$21)*datos!P222</f>
        <v>#N/A</v>
      </c>
      <c r="V222" t="e">
        <f t="shared" si="39"/>
        <v>#N/A</v>
      </c>
      <c r="W222">
        <f t="shared" si="40"/>
        <v>0</v>
      </c>
    </row>
    <row r="223" spans="1:23" x14ac:dyDescent="0.25">
      <c r="A223">
        <f t="shared" si="33"/>
        <v>8</v>
      </c>
      <c r="B223">
        <f t="shared" si="34"/>
        <v>1</v>
      </c>
      <c r="C223" s="1">
        <f t="shared" si="41"/>
        <v>41648.833333332819</v>
      </c>
      <c r="D223" s="7">
        <v>0</v>
      </c>
      <c r="E223" s="7"/>
      <c r="G223">
        <v>87.6</v>
      </c>
      <c r="H223" s="12">
        <v>235.07471796093716</v>
      </c>
      <c r="I223" s="13">
        <f>$D$2*tarifas!$D$12/24</f>
        <v>1.4541666666666666</v>
      </c>
      <c r="J223" s="13" t="e">
        <f>VLOOKUP(E223&amp;" "&amp;F223,tarifas!$A$13:$D$20,4,FALSE)*H223</f>
        <v>#N/A</v>
      </c>
      <c r="K223" s="13">
        <f>IF(F223="COD1",tarifas!$D$11*(SUMIFS($H$11:$H$8770,$F$11:$F$8770,"=COD1",$B$11:$B$8770,"="&amp;B223)/COUNTIFS($F$11:$F$8770,"=COD1",$B$11:$B$8770,"="&amp;B223))/COUNTIFS($A$11:$A$8770,"="&amp;A223,$F$11:$F$8770,"=COD1"),0)</f>
        <v>0</v>
      </c>
      <c r="L223" s="13" t="e">
        <f>(VLOOKUP(F223,tarifas!$C$7:$D$10,2,FALSE)+tarifas!$D$21)*datos!H223</f>
        <v>#N/A</v>
      </c>
      <c r="M223">
        <v>0</v>
      </c>
      <c r="N223" s="13" t="e">
        <f t="shared" si="35"/>
        <v>#N/A</v>
      </c>
      <c r="O223">
        <f t="shared" si="36"/>
        <v>0</v>
      </c>
      <c r="P223" s="12">
        <f t="shared" si="37"/>
        <v>235.07471796093716</v>
      </c>
      <c r="Q223">
        <f t="shared" si="38"/>
        <v>0</v>
      </c>
      <c r="R223">
        <f>$D$2*tarifas!$D$12/24</f>
        <v>1.4541666666666666</v>
      </c>
      <c r="S223" t="e">
        <f>VLOOKUP(E223&amp;" "&amp;F223,tarifas!$A$13:$D$20,4,FALSE)*P223</f>
        <v>#N/A</v>
      </c>
      <c r="T223">
        <f>IF(F223="COD1",tarifas!$D$11*(SUMIFS($P$11:$P$8770,$F$11:$F$8770,"=COD1",$B$11:$B$8770,"="&amp;B223)/COUNTIFS($F$11:$F$8770,"=COD1",$B$11:$B$8770,"="&amp;B223))/COUNTIFS($A$11:$A$8770,"="&amp;A223,$F$11:$F$8770,"=COD1"),0)</f>
        <v>0</v>
      </c>
      <c r="U223" t="e">
        <f>(VLOOKUP(F223,tarifas!$C$7:$D$10,2,FALSE)+tarifas!$D$21)*datos!P223</f>
        <v>#N/A</v>
      </c>
      <c r="V223" t="e">
        <f t="shared" si="39"/>
        <v>#N/A</v>
      </c>
      <c r="W223">
        <f t="shared" si="40"/>
        <v>0</v>
      </c>
    </row>
    <row r="224" spans="1:23" x14ac:dyDescent="0.25">
      <c r="A224">
        <f t="shared" si="33"/>
        <v>8</v>
      </c>
      <c r="B224">
        <f t="shared" si="34"/>
        <v>1</v>
      </c>
      <c r="C224" s="1">
        <f t="shared" si="41"/>
        <v>41648.874999999483</v>
      </c>
      <c r="D224" s="7">
        <v>0</v>
      </c>
      <c r="E224" s="7"/>
      <c r="G224">
        <v>86.8</v>
      </c>
      <c r="H224" s="12">
        <v>213.3881346869519</v>
      </c>
      <c r="I224" s="13">
        <f>$D$2*tarifas!$D$12/24</f>
        <v>1.4541666666666666</v>
      </c>
      <c r="J224" s="13" t="e">
        <f>VLOOKUP(E224&amp;" "&amp;F224,tarifas!$A$13:$D$20,4,FALSE)*H224</f>
        <v>#N/A</v>
      </c>
      <c r="K224" s="13">
        <f>IF(F224="COD1",tarifas!$D$11*(SUMIFS($H$11:$H$8770,$F$11:$F$8770,"=COD1",$B$11:$B$8770,"="&amp;B224)/COUNTIFS($F$11:$F$8770,"=COD1",$B$11:$B$8770,"="&amp;B224))/COUNTIFS($A$11:$A$8770,"="&amp;A224,$F$11:$F$8770,"=COD1"),0)</f>
        <v>0</v>
      </c>
      <c r="L224" s="13" t="e">
        <f>(VLOOKUP(F224,tarifas!$C$7:$D$10,2,FALSE)+tarifas!$D$21)*datos!H224</f>
        <v>#N/A</v>
      </c>
      <c r="M224">
        <v>0</v>
      </c>
      <c r="N224" s="13" t="e">
        <f t="shared" si="35"/>
        <v>#N/A</v>
      </c>
      <c r="O224">
        <f t="shared" si="36"/>
        <v>0</v>
      </c>
      <c r="P224" s="12">
        <f t="shared" si="37"/>
        <v>213.3881346869519</v>
      </c>
      <c r="Q224">
        <f t="shared" si="38"/>
        <v>0</v>
      </c>
      <c r="R224">
        <f>$D$2*tarifas!$D$12/24</f>
        <v>1.4541666666666666</v>
      </c>
      <c r="S224" t="e">
        <f>VLOOKUP(E224&amp;" "&amp;F224,tarifas!$A$13:$D$20,4,FALSE)*P224</f>
        <v>#N/A</v>
      </c>
      <c r="T224">
        <f>IF(F224="COD1",tarifas!$D$11*(SUMIFS($P$11:$P$8770,$F$11:$F$8770,"=COD1",$B$11:$B$8770,"="&amp;B224)/COUNTIFS($F$11:$F$8770,"=COD1",$B$11:$B$8770,"="&amp;B224))/COUNTIFS($A$11:$A$8770,"="&amp;A224,$F$11:$F$8770,"=COD1"),0)</f>
        <v>0</v>
      </c>
      <c r="U224" t="e">
        <f>(VLOOKUP(F224,tarifas!$C$7:$D$10,2,FALSE)+tarifas!$D$21)*datos!P224</f>
        <v>#N/A</v>
      </c>
      <c r="V224" t="e">
        <f t="shared" si="39"/>
        <v>#N/A</v>
      </c>
      <c r="W224">
        <f t="shared" si="40"/>
        <v>0</v>
      </c>
    </row>
    <row r="225" spans="1:23" x14ac:dyDescent="0.25">
      <c r="A225">
        <f t="shared" si="33"/>
        <v>8</v>
      </c>
      <c r="B225">
        <f t="shared" si="34"/>
        <v>1</v>
      </c>
      <c r="C225" s="1">
        <f t="shared" si="41"/>
        <v>41648.916666666148</v>
      </c>
      <c r="D225" s="7">
        <v>0</v>
      </c>
      <c r="E225" s="7"/>
      <c r="G225">
        <v>80.11</v>
      </c>
      <c r="H225" s="12">
        <v>209.13153639252064</v>
      </c>
      <c r="I225" s="13">
        <f>$D$2*tarifas!$D$12/24</f>
        <v>1.4541666666666666</v>
      </c>
      <c r="J225" s="13" t="e">
        <f>VLOOKUP(E225&amp;" "&amp;F225,tarifas!$A$13:$D$20,4,FALSE)*H225</f>
        <v>#N/A</v>
      </c>
      <c r="K225" s="13">
        <f>IF(F225="COD1",tarifas!$D$11*(SUMIFS($H$11:$H$8770,$F$11:$F$8770,"=COD1",$B$11:$B$8770,"="&amp;B225)/COUNTIFS($F$11:$F$8770,"=COD1",$B$11:$B$8770,"="&amp;B225))/COUNTIFS($A$11:$A$8770,"="&amp;A225,$F$11:$F$8770,"=COD1"),0)</f>
        <v>0</v>
      </c>
      <c r="L225" s="13" t="e">
        <f>(VLOOKUP(F225,tarifas!$C$7:$D$10,2,FALSE)+tarifas!$D$21)*datos!H225</f>
        <v>#N/A</v>
      </c>
      <c r="M225">
        <v>0</v>
      </c>
      <c r="N225" s="13" t="e">
        <f t="shared" si="35"/>
        <v>#N/A</v>
      </c>
      <c r="O225">
        <f t="shared" si="36"/>
        <v>0</v>
      </c>
      <c r="P225" s="12">
        <f t="shared" si="37"/>
        <v>209.13153639252064</v>
      </c>
      <c r="Q225">
        <f t="shared" si="38"/>
        <v>0</v>
      </c>
      <c r="R225">
        <f>$D$2*tarifas!$D$12/24</f>
        <v>1.4541666666666666</v>
      </c>
      <c r="S225" t="e">
        <f>VLOOKUP(E225&amp;" "&amp;F225,tarifas!$A$13:$D$20,4,FALSE)*P225</f>
        <v>#N/A</v>
      </c>
      <c r="T225">
        <f>IF(F225="COD1",tarifas!$D$11*(SUMIFS($P$11:$P$8770,$F$11:$F$8770,"=COD1",$B$11:$B$8770,"="&amp;B225)/COUNTIFS($F$11:$F$8770,"=COD1",$B$11:$B$8770,"="&amp;B225))/COUNTIFS($A$11:$A$8770,"="&amp;A225,$F$11:$F$8770,"=COD1"),0)</f>
        <v>0</v>
      </c>
      <c r="U225" t="e">
        <f>(VLOOKUP(F225,tarifas!$C$7:$D$10,2,FALSE)+tarifas!$D$21)*datos!P225</f>
        <v>#N/A</v>
      </c>
      <c r="V225" t="e">
        <f t="shared" si="39"/>
        <v>#N/A</v>
      </c>
      <c r="W225">
        <f t="shared" si="40"/>
        <v>0</v>
      </c>
    </row>
    <row r="226" spans="1:23" x14ac:dyDescent="0.25">
      <c r="A226">
        <f t="shared" si="33"/>
        <v>8</v>
      </c>
      <c r="B226">
        <f t="shared" si="34"/>
        <v>1</v>
      </c>
      <c r="C226" s="1">
        <f t="shared" si="41"/>
        <v>41648.958333332812</v>
      </c>
      <c r="D226" s="7">
        <v>0</v>
      </c>
      <c r="E226" s="7"/>
      <c r="G226">
        <v>49.67</v>
      </c>
      <c r="H226" s="12">
        <v>210.02190202808029</v>
      </c>
      <c r="I226" s="13">
        <f>$D$2*tarifas!$D$12/24</f>
        <v>1.4541666666666666</v>
      </c>
      <c r="J226" s="13" t="e">
        <f>VLOOKUP(E226&amp;" "&amp;F226,tarifas!$A$13:$D$20,4,FALSE)*H226</f>
        <v>#N/A</v>
      </c>
      <c r="K226" s="13">
        <f>IF(F226="COD1",tarifas!$D$11*(SUMIFS($H$11:$H$8770,$F$11:$F$8770,"=COD1",$B$11:$B$8770,"="&amp;B226)/COUNTIFS($F$11:$F$8770,"=COD1",$B$11:$B$8770,"="&amp;B226))/COUNTIFS($A$11:$A$8770,"="&amp;A226,$F$11:$F$8770,"=COD1"),0)</f>
        <v>0</v>
      </c>
      <c r="L226" s="13" t="e">
        <f>(VLOOKUP(F226,tarifas!$C$7:$D$10,2,FALSE)+tarifas!$D$21)*datos!H226</f>
        <v>#N/A</v>
      </c>
      <c r="M226">
        <v>0</v>
      </c>
      <c r="N226" s="13" t="e">
        <f t="shared" si="35"/>
        <v>#N/A</v>
      </c>
      <c r="O226">
        <f t="shared" si="36"/>
        <v>0</v>
      </c>
      <c r="P226" s="12">
        <f t="shared" si="37"/>
        <v>210.02190202808029</v>
      </c>
      <c r="Q226">
        <f t="shared" si="38"/>
        <v>0</v>
      </c>
      <c r="R226">
        <f>$D$2*tarifas!$D$12/24</f>
        <v>1.4541666666666666</v>
      </c>
      <c r="S226" t="e">
        <f>VLOOKUP(E226&amp;" "&amp;F226,tarifas!$A$13:$D$20,4,FALSE)*P226</f>
        <v>#N/A</v>
      </c>
      <c r="T226">
        <f>IF(F226="COD1",tarifas!$D$11*(SUMIFS($P$11:$P$8770,$F$11:$F$8770,"=COD1",$B$11:$B$8770,"="&amp;B226)/COUNTIFS($F$11:$F$8770,"=COD1",$B$11:$B$8770,"="&amp;B226))/COUNTIFS($A$11:$A$8770,"="&amp;A226,$F$11:$F$8770,"=COD1"),0)</f>
        <v>0</v>
      </c>
      <c r="U226" t="e">
        <f>(VLOOKUP(F226,tarifas!$C$7:$D$10,2,FALSE)+tarifas!$D$21)*datos!P226</f>
        <v>#N/A</v>
      </c>
      <c r="V226" t="e">
        <f t="shared" si="39"/>
        <v>#N/A</v>
      </c>
      <c r="W226">
        <f t="shared" si="40"/>
        <v>0</v>
      </c>
    </row>
    <row r="227" spans="1:23" x14ac:dyDescent="0.25">
      <c r="A227">
        <f t="shared" si="33"/>
        <v>9</v>
      </c>
      <c r="B227">
        <f t="shared" si="34"/>
        <v>1</v>
      </c>
      <c r="C227" s="1">
        <f t="shared" si="41"/>
        <v>41648.999999999476</v>
      </c>
      <c r="D227" s="7">
        <v>0</v>
      </c>
      <c r="E227" s="7"/>
      <c r="G227">
        <v>44.95</v>
      </c>
      <c r="H227" s="12">
        <v>202.4535963971849</v>
      </c>
      <c r="I227" s="13">
        <f>$D$2*tarifas!$D$12/24</f>
        <v>1.4541666666666666</v>
      </c>
      <c r="J227" s="13" t="e">
        <f>VLOOKUP(E227&amp;" "&amp;F227,tarifas!$A$13:$D$20,4,FALSE)*H227</f>
        <v>#N/A</v>
      </c>
      <c r="K227" s="13">
        <f>IF(F227="COD1",tarifas!$D$11*(SUMIFS($H$11:$H$8770,$F$11:$F$8770,"=COD1",$B$11:$B$8770,"="&amp;B227)/COUNTIFS($F$11:$F$8770,"=COD1",$B$11:$B$8770,"="&amp;B227))/COUNTIFS($A$11:$A$8770,"="&amp;A227,$F$11:$F$8770,"=COD1"),0)</f>
        <v>0</v>
      </c>
      <c r="L227" s="13" t="e">
        <f>(VLOOKUP(F227,tarifas!$C$7:$D$10,2,FALSE)+tarifas!$D$21)*datos!H227</f>
        <v>#N/A</v>
      </c>
      <c r="M227">
        <v>0</v>
      </c>
      <c r="N227" s="13" t="e">
        <f t="shared" si="35"/>
        <v>#N/A</v>
      </c>
      <c r="O227">
        <f t="shared" si="36"/>
        <v>0</v>
      </c>
      <c r="P227" s="12">
        <f t="shared" si="37"/>
        <v>202.4535963971849</v>
      </c>
      <c r="Q227">
        <f t="shared" si="38"/>
        <v>0</v>
      </c>
      <c r="R227">
        <f>$D$2*tarifas!$D$12/24</f>
        <v>1.4541666666666666</v>
      </c>
      <c r="S227" t="e">
        <f>VLOOKUP(E227&amp;" "&amp;F227,tarifas!$A$13:$D$20,4,FALSE)*P227</f>
        <v>#N/A</v>
      </c>
      <c r="T227">
        <f>IF(F227="COD1",tarifas!$D$11*(SUMIFS($P$11:$P$8770,$F$11:$F$8770,"=COD1",$B$11:$B$8770,"="&amp;B227)/COUNTIFS($F$11:$F$8770,"=COD1",$B$11:$B$8770,"="&amp;B227))/COUNTIFS($A$11:$A$8770,"="&amp;A227,$F$11:$F$8770,"=COD1"),0)</f>
        <v>0</v>
      </c>
      <c r="U227" t="e">
        <f>(VLOOKUP(F227,tarifas!$C$7:$D$10,2,FALSE)+tarifas!$D$21)*datos!P227</f>
        <v>#N/A</v>
      </c>
      <c r="V227" t="e">
        <f t="shared" si="39"/>
        <v>#N/A</v>
      </c>
      <c r="W227">
        <f t="shared" si="40"/>
        <v>0</v>
      </c>
    </row>
    <row r="228" spans="1:23" x14ac:dyDescent="0.25">
      <c r="A228">
        <f t="shared" si="33"/>
        <v>9</v>
      </c>
      <c r="B228">
        <f t="shared" si="34"/>
        <v>1</v>
      </c>
      <c r="C228" s="1">
        <f t="shared" si="41"/>
        <v>41649.04166666614</v>
      </c>
      <c r="D228" s="7">
        <v>0</v>
      </c>
      <c r="E228" s="7"/>
      <c r="G228">
        <v>30</v>
      </c>
      <c r="H228" s="12">
        <v>202.0481067106216</v>
      </c>
      <c r="I228" s="13">
        <f>$D$2*tarifas!$D$12/24</f>
        <v>1.4541666666666666</v>
      </c>
      <c r="J228" s="13" t="e">
        <f>VLOOKUP(E228&amp;" "&amp;F228,tarifas!$A$13:$D$20,4,FALSE)*H228</f>
        <v>#N/A</v>
      </c>
      <c r="K228" s="13">
        <f>IF(F228="COD1",tarifas!$D$11*(SUMIFS($H$11:$H$8770,$F$11:$F$8770,"=COD1",$B$11:$B$8770,"="&amp;B228)/COUNTIFS($F$11:$F$8770,"=COD1",$B$11:$B$8770,"="&amp;B228))/COUNTIFS($A$11:$A$8770,"="&amp;A228,$F$11:$F$8770,"=COD1"),0)</f>
        <v>0</v>
      </c>
      <c r="L228" s="13" t="e">
        <f>(VLOOKUP(F228,tarifas!$C$7:$D$10,2,FALSE)+tarifas!$D$21)*datos!H228</f>
        <v>#N/A</v>
      </c>
      <c r="M228">
        <v>0</v>
      </c>
      <c r="N228" s="13" t="e">
        <f t="shared" si="35"/>
        <v>#N/A</v>
      </c>
      <c r="O228">
        <f t="shared" si="36"/>
        <v>0</v>
      </c>
      <c r="P228" s="12">
        <f t="shared" si="37"/>
        <v>202.0481067106216</v>
      </c>
      <c r="Q228">
        <f t="shared" si="38"/>
        <v>0</v>
      </c>
      <c r="R228">
        <f>$D$2*tarifas!$D$12/24</f>
        <v>1.4541666666666666</v>
      </c>
      <c r="S228" t="e">
        <f>VLOOKUP(E228&amp;" "&amp;F228,tarifas!$A$13:$D$20,4,FALSE)*P228</f>
        <v>#N/A</v>
      </c>
      <c r="T228">
        <f>IF(F228="COD1",tarifas!$D$11*(SUMIFS($P$11:$P$8770,$F$11:$F$8770,"=COD1",$B$11:$B$8770,"="&amp;B228)/COUNTIFS($F$11:$F$8770,"=COD1",$B$11:$B$8770,"="&amp;B228))/COUNTIFS($A$11:$A$8770,"="&amp;A228,$F$11:$F$8770,"=COD1"),0)</f>
        <v>0</v>
      </c>
      <c r="U228" t="e">
        <f>(VLOOKUP(F228,tarifas!$C$7:$D$10,2,FALSE)+tarifas!$D$21)*datos!P228</f>
        <v>#N/A</v>
      </c>
      <c r="V228" t="e">
        <f t="shared" si="39"/>
        <v>#N/A</v>
      </c>
      <c r="W228">
        <f t="shared" si="40"/>
        <v>0</v>
      </c>
    </row>
    <row r="229" spans="1:23" x14ac:dyDescent="0.25">
      <c r="A229">
        <f t="shared" si="33"/>
        <v>9</v>
      </c>
      <c r="B229">
        <f t="shared" si="34"/>
        <v>1</v>
      </c>
      <c r="C229" s="1">
        <f t="shared" si="41"/>
        <v>41649.083333332805</v>
      </c>
      <c r="D229" s="7">
        <v>0</v>
      </c>
      <c r="E229" s="7"/>
      <c r="G229">
        <v>24.01</v>
      </c>
      <c r="H229" s="12">
        <v>199.75186489860425</v>
      </c>
      <c r="I229" s="13">
        <f>$D$2*tarifas!$D$12/24</f>
        <v>1.4541666666666666</v>
      </c>
      <c r="J229" s="13" t="e">
        <f>VLOOKUP(E229&amp;" "&amp;F229,tarifas!$A$13:$D$20,4,FALSE)*H229</f>
        <v>#N/A</v>
      </c>
      <c r="K229" s="13">
        <f>IF(F229="COD1",tarifas!$D$11*(SUMIFS($H$11:$H$8770,$F$11:$F$8770,"=COD1",$B$11:$B$8770,"="&amp;B229)/COUNTIFS($F$11:$F$8770,"=COD1",$B$11:$B$8770,"="&amp;B229))/COUNTIFS($A$11:$A$8770,"="&amp;A229,$F$11:$F$8770,"=COD1"),0)</f>
        <v>0</v>
      </c>
      <c r="L229" s="13" t="e">
        <f>(VLOOKUP(F229,tarifas!$C$7:$D$10,2,FALSE)+tarifas!$D$21)*datos!H229</f>
        <v>#N/A</v>
      </c>
      <c r="M229">
        <v>0</v>
      </c>
      <c r="N229" s="13" t="e">
        <f t="shared" si="35"/>
        <v>#N/A</v>
      </c>
      <c r="O229">
        <f t="shared" si="36"/>
        <v>0</v>
      </c>
      <c r="P229" s="12">
        <f t="shared" si="37"/>
        <v>199.75186489860425</v>
      </c>
      <c r="Q229">
        <f t="shared" si="38"/>
        <v>0</v>
      </c>
      <c r="R229">
        <f>$D$2*tarifas!$D$12/24</f>
        <v>1.4541666666666666</v>
      </c>
      <c r="S229" t="e">
        <f>VLOOKUP(E229&amp;" "&amp;F229,tarifas!$A$13:$D$20,4,FALSE)*P229</f>
        <v>#N/A</v>
      </c>
      <c r="T229">
        <f>IF(F229="COD1",tarifas!$D$11*(SUMIFS($P$11:$P$8770,$F$11:$F$8770,"=COD1",$B$11:$B$8770,"="&amp;B229)/COUNTIFS($F$11:$F$8770,"=COD1",$B$11:$B$8770,"="&amp;B229))/COUNTIFS($A$11:$A$8770,"="&amp;A229,$F$11:$F$8770,"=COD1"),0)</f>
        <v>0</v>
      </c>
      <c r="U229" t="e">
        <f>(VLOOKUP(F229,tarifas!$C$7:$D$10,2,FALSE)+tarifas!$D$21)*datos!P229</f>
        <v>#N/A</v>
      </c>
      <c r="V229" t="e">
        <f t="shared" si="39"/>
        <v>#N/A</v>
      </c>
      <c r="W229">
        <f t="shared" si="40"/>
        <v>0</v>
      </c>
    </row>
    <row r="230" spans="1:23" x14ac:dyDescent="0.25">
      <c r="A230">
        <f t="shared" si="33"/>
        <v>9</v>
      </c>
      <c r="B230">
        <f t="shared" si="34"/>
        <v>1</v>
      </c>
      <c r="C230" s="1">
        <f t="shared" si="41"/>
        <v>41649.124999999469</v>
      </c>
      <c r="D230" s="7">
        <v>0</v>
      </c>
      <c r="E230" s="7"/>
      <c r="G230">
        <v>15.69</v>
      </c>
      <c r="H230" s="12">
        <v>197.82900072489807</v>
      </c>
      <c r="I230" s="13">
        <f>$D$2*tarifas!$D$12/24</f>
        <v>1.4541666666666666</v>
      </c>
      <c r="J230" s="13" t="e">
        <f>VLOOKUP(E230&amp;" "&amp;F230,tarifas!$A$13:$D$20,4,FALSE)*H230</f>
        <v>#N/A</v>
      </c>
      <c r="K230" s="13">
        <f>IF(F230="COD1",tarifas!$D$11*(SUMIFS($H$11:$H$8770,$F$11:$F$8770,"=COD1",$B$11:$B$8770,"="&amp;B230)/COUNTIFS($F$11:$F$8770,"=COD1",$B$11:$B$8770,"="&amp;B230))/COUNTIFS($A$11:$A$8770,"="&amp;A230,$F$11:$F$8770,"=COD1"),0)</f>
        <v>0</v>
      </c>
      <c r="L230" s="13" t="e">
        <f>(VLOOKUP(F230,tarifas!$C$7:$D$10,2,FALSE)+tarifas!$D$21)*datos!H230</f>
        <v>#N/A</v>
      </c>
      <c r="M230">
        <v>0</v>
      </c>
      <c r="N230" s="13" t="e">
        <f t="shared" si="35"/>
        <v>#N/A</v>
      </c>
      <c r="O230">
        <f t="shared" si="36"/>
        <v>0</v>
      </c>
      <c r="P230" s="12">
        <f t="shared" si="37"/>
        <v>197.82900072489807</v>
      </c>
      <c r="Q230">
        <f t="shared" si="38"/>
        <v>0</v>
      </c>
      <c r="R230">
        <f>$D$2*tarifas!$D$12/24</f>
        <v>1.4541666666666666</v>
      </c>
      <c r="S230" t="e">
        <f>VLOOKUP(E230&amp;" "&amp;F230,tarifas!$A$13:$D$20,4,FALSE)*P230</f>
        <v>#N/A</v>
      </c>
      <c r="T230">
        <f>IF(F230="COD1",tarifas!$D$11*(SUMIFS($P$11:$P$8770,$F$11:$F$8770,"=COD1",$B$11:$B$8770,"="&amp;B230)/COUNTIFS($F$11:$F$8770,"=COD1",$B$11:$B$8770,"="&amp;B230))/COUNTIFS($A$11:$A$8770,"="&amp;A230,$F$11:$F$8770,"=COD1"),0)</f>
        <v>0</v>
      </c>
      <c r="U230" t="e">
        <f>(VLOOKUP(F230,tarifas!$C$7:$D$10,2,FALSE)+tarifas!$D$21)*datos!P230</f>
        <v>#N/A</v>
      </c>
      <c r="V230" t="e">
        <f t="shared" si="39"/>
        <v>#N/A</v>
      </c>
      <c r="W230">
        <f t="shared" si="40"/>
        <v>0</v>
      </c>
    </row>
    <row r="231" spans="1:23" x14ac:dyDescent="0.25">
      <c r="A231">
        <f t="shared" si="33"/>
        <v>9</v>
      </c>
      <c r="B231">
        <f t="shared" si="34"/>
        <v>1</v>
      </c>
      <c r="C231" s="1">
        <f t="shared" si="41"/>
        <v>41649.166666666133</v>
      </c>
      <c r="D231" s="7">
        <v>0</v>
      </c>
      <c r="E231" s="7"/>
      <c r="G231">
        <v>12.69</v>
      </c>
      <c r="H231" s="12">
        <v>198.72376298813811</v>
      </c>
      <c r="I231" s="13">
        <f>$D$2*tarifas!$D$12/24</f>
        <v>1.4541666666666666</v>
      </c>
      <c r="J231" s="13" t="e">
        <f>VLOOKUP(E231&amp;" "&amp;F231,tarifas!$A$13:$D$20,4,FALSE)*H231</f>
        <v>#N/A</v>
      </c>
      <c r="K231" s="13">
        <f>IF(F231="COD1",tarifas!$D$11*(SUMIFS($H$11:$H$8770,$F$11:$F$8770,"=COD1",$B$11:$B$8770,"="&amp;B231)/COUNTIFS($F$11:$F$8770,"=COD1",$B$11:$B$8770,"="&amp;B231))/COUNTIFS($A$11:$A$8770,"="&amp;A231,$F$11:$F$8770,"=COD1"),0)</f>
        <v>0</v>
      </c>
      <c r="L231" s="13" t="e">
        <f>(VLOOKUP(F231,tarifas!$C$7:$D$10,2,FALSE)+tarifas!$D$21)*datos!H231</f>
        <v>#N/A</v>
      </c>
      <c r="M231">
        <v>0</v>
      </c>
      <c r="N231" s="13" t="e">
        <f t="shared" si="35"/>
        <v>#N/A</v>
      </c>
      <c r="O231">
        <f t="shared" si="36"/>
        <v>0</v>
      </c>
      <c r="P231" s="12">
        <f t="shared" si="37"/>
        <v>198.72376298813811</v>
      </c>
      <c r="Q231">
        <f t="shared" si="38"/>
        <v>0</v>
      </c>
      <c r="R231">
        <f>$D$2*tarifas!$D$12/24</f>
        <v>1.4541666666666666</v>
      </c>
      <c r="S231" t="e">
        <f>VLOOKUP(E231&amp;" "&amp;F231,tarifas!$A$13:$D$20,4,FALSE)*P231</f>
        <v>#N/A</v>
      </c>
      <c r="T231">
        <f>IF(F231="COD1",tarifas!$D$11*(SUMIFS($P$11:$P$8770,$F$11:$F$8770,"=COD1",$B$11:$B$8770,"="&amp;B231)/COUNTIFS($F$11:$F$8770,"=COD1",$B$11:$B$8770,"="&amp;B231))/COUNTIFS($A$11:$A$8770,"="&amp;A231,$F$11:$F$8770,"=COD1"),0)</f>
        <v>0</v>
      </c>
      <c r="U231" t="e">
        <f>(VLOOKUP(F231,tarifas!$C$7:$D$10,2,FALSE)+tarifas!$D$21)*datos!P231</f>
        <v>#N/A</v>
      </c>
      <c r="V231" t="e">
        <f t="shared" si="39"/>
        <v>#N/A</v>
      </c>
      <c r="W231">
        <f t="shared" si="40"/>
        <v>0</v>
      </c>
    </row>
    <row r="232" spans="1:23" x14ac:dyDescent="0.25">
      <c r="A232">
        <f t="shared" si="33"/>
        <v>9</v>
      </c>
      <c r="B232">
        <f t="shared" si="34"/>
        <v>1</v>
      </c>
      <c r="C232" s="1">
        <f t="shared" si="41"/>
        <v>41649.208333332797</v>
      </c>
      <c r="D232" s="7">
        <v>0</v>
      </c>
      <c r="E232" s="7"/>
      <c r="G232">
        <v>24.01</v>
      </c>
      <c r="H232" s="12">
        <v>196.69125611242535</v>
      </c>
      <c r="I232" s="13">
        <f>$D$2*tarifas!$D$12/24</f>
        <v>1.4541666666666666</v>
      </c>
      <c r="J232" s="13" t="e">
        <f>VLOOKUP(E232&amp;" "&amp;F232,tarifas!$A$13:$D$20,4,FALSE)*H232</f>
        <v>#N/A</v>
      </c>
      <c r="K232" s="13">
        <f>IF(F232="COD1",tarifas!$D$11*(SUMIFS($H$11:$H$8770,$F$11:$F$8770,"=COD1",$B$11:$B$8770,"="&amp;B232)/COUNTIFS($F$11:$F$8770,"=COD1",$B$11:$B$8770,"="&amp;B232))/COUNTIFS($A$11:$A$8770,"="&amp;A232,$F$11:$F$8770,"=COD1"),0)</f>
        <v>0</v>
      </c>
      <c r="L232" s="13" t="e">
        <f>(VLOOKUP(F232,tarifas!$C$7:$D$10,2,FALSE)+tarifas!$D$21)*datos!H232</f>
        <v>#N/A</v>
      </c>
      <c r="M232">
        <v>0</v>
      </c>
      <c r="N232" s="13" t="e">
        <f t="shared" si="35"/>
        <v>#N/A</v>
      </c>
      <c r="O232">
        <f t="shared" si="36"/>
        <v>0</v>
      </c>
      <c r="P232" s="12">
        <f t="shared" si="37"/>
        <v>196.69125611242535</v>
      </c>
      <c r="Q232">
        <f t="shared" si="38"/>
        <v>0</v>
      </c>
      <c r="R232">
        <f>$D$2*tarifas!$D$12/24</f>
        <v>1.4541666666666666</v>
      </c>
      <c r="S232" t="e">
        <f>VLOOKUP(E232&amp;" "&amp;F232,tarifas!$A$13:$D$20,4,FALSE)*P232</f>
        <v>#N/A</v>
      </c>
      <c r="T232">
        <f>IF(F232="COD1",tarifas!$D$11*(SUMIFS($P$11:$P$8770,$F$11:$F$8770,"=COD1",$B$11:$B$8770,"="&amp;B232)/COUNTIFS($F$11:$F$8770,"=COD1",$B$11:$B$8770,"="&amp;B232))/COUNTIFS($A$11:$A$8770,"="&amp;A232,$F$11:$F$8770,"=COD1"),0)</f>
        <v>0</v>
      </c>
      <c r="U232" t="e">
        <f>(VLOOKUP(F232,tarifas!$C$7:$D$10,2,FALSE)+tarifas!$D$21)*datos!P232</f>
        <v>#N/A</v>
      </c>
      <c r="V232" t="e">
        <f t="shared" si="39"/>
        <v>#N/A</v>
      </c>
      <c r="W232">
        <f t="shared" si="40"/>
        <v>0</v>
      </c>
    </row>
    <row r="233" spans="1:23" x14ac:dyDescent="0.25">
      <c r="A233">
        <f t="shared" si="33"/>
        <v>9</v>
      </c>
      <c r="B233">
        <f t="shared" si="34"/>
        <v>1</v>
      </c>
      <c r="C233" s="1">
        <f t="shared" si="41"/>
        <v>41649.249999999462</v>
      </c>
      <c r="D233" s="7">
        <v>0</v>
      </c>
      <c r="E233" s="7"/>
      <c r="G233">
        <v>32.06</v>
      </c>
      <c r="H233" s="12">
        <v>195.04240074111658</v>
      </c>
      <c r="I233" s="13">
        <f>$D$2*tarifas!$D$12/24</f>
        <v>1.4541666666666666</v>
      </c>
      <c r="J233" s="13" t="e">
        <f>VLOOKUP(E233&amp;" "&amp;F233,tarifas!$A$13:$D$20,4,FALSE)*H233</f>
        <v>#N/A</v>
      </c>
      <c r="K233" s="13">
        <f>IF(F233="COD1",tarifas!$D$11*(SUMIFS($H$11:$H$8770,$F$11:$F$8770,"=COD1",$B$11:$B$8770,"="&amp;B233)/COUNTIFS($F$11:$F$8770,"=COD1",$B$11:$B$8770,"="&amp;B233))/COUNTIFS($A$11:$A$8770,"="&amp;A233,$F$11:$F$8770,"=COD1"),0)</f>
        <v>0</v>
      </c>
      <c r="L233" s="13" t="e">
        <f>(VLOOKUP(F233,tarifas!$C$7:$D$10,2,FALSE)+tarifas!$D$21)*datos!H233</f>
        <v>#N/A</v>
      </c>
      <c r="M233">
        <v>0</v>
      </c>
      <c r="N233" s="13" t="e">
        <f t="shared" si="35"/>
        <v>#N/A</v>
      </c>
      <c r="O233">
        <f t="shared" si="36"/>
        <v>0</v>
      </c>
      <c r="P233" s="12">
        <f t="shared" si="37"/>
        <v>195.04240074111658</v>
      </c>
      <c r="Q233">
        <f t="shared" si="38"/>
        <v>0</v>
      </c>
      <c r="R233">
        <f>$D$2*tarifas!$D$12/24</f>
        <v>1.4541666666666666</v>
      </c>
      <c r="S233" t="e">
        <f>VLOOKUP(E233&amp;" "&amp;F233,tarifas!$A$13:$D$20,4,FALSE)*P233</f>
        <v>#N/A</v>
      </c>
      <c r="T233">
        <f>IF(F233="COD1",tarifas!$D$11*(SUMIFS($P$11:$P$8770,$F$11:$F$8770,"=COD1",$B$11:$B$8770,"="&amp;B233)/COUNTIFS($F$11:$F$8770,"=COD1",$B$11:$B$8770,"="&amp;B233))/COUNTIFS($A$11:$A$8770,"="&amp;A233,$F$11:$F$8770,"=COD1"),0)</f>
        <v>0</v>
      </c>
      <c r="U233" t="e">
        <f>(VLOOKUP(F233,tarifas!$C$7:$D$10,2,FALSE)+tarifas!$D$21)*datos!P233</f>
        <v>#N/A</v>
      </c>
      <c r="V233" t="e">
        <f t="shared" si="39"/>
        <v>#N/A</v>
      </c>
      <c r="W233">
        <f t="shared" si="40"/>
        <v>0</v>
      </c>
    </row>
    <row r="234" spans="1:23" x14ac:dyDescent="0.25">
      <c r="A234">
        <f t="shared" si="33"/>
        <v>9</v>
      </c>
      <c r="B234">
        <f t="shared" si="34"/>
        <v>1</v>
      </c>
      <c r="C234" s="1">
        <f t="shared" si="41"/>
        <v>41649.291666666126</v>
      </c>
      <c r="D234" s="7">
        <v>0</v>
      </c>
      <c r="E234" s="7"/>
      <c r="G234">
        <v>51.3</v>
      </c>
      <c r="H234" s="12">
        <v>216.70408268901733</v>
      </c>
      <c r="I234" s="13">
        <f>$D$2*tarifas!$D$12/24</f>
        <v>1.4541666666666666</v>
      </c>
      <c r="J234" s="13" t="e">
        <f>VLOOKUP(E234&amp;" "&amp;F234,tarifas!$A$13:$D$20,4,FALSE)*H234</f>
        <v>#N/A</v>
      </c>
      <c r="K234" s="13">
        <f>IF(F234="COD1",tarifas!$D$11*(SUMIFS($H$11:$H$8770,$F$11:$F$8770,"=COD1",$B$11:$B$8770,"="&amp;B234)/COUNTIFS($F$11:$F$8770,"=COD1",$B$11:$B$8770,"="&amp;B234))/COUNTIFS($A$11:$A$8770,"="&amp;A234,$F$11:$F$8770,"=COD1"),0)</f>
        <v>0</v>
      </c>
      <c r="L234" s="13" t="e">
        <f>(VLOOKUP(F234,tarifas!$C$7:$D$10,2,FALSE)+tarifas!$D$21)*datos!H234</f>
        <v>#N/A</v>
      </c>
      <c r="M234">
        <v>0</v>
      </c>
      <c r="N234" s="13" t="e">
        <f t="shared" si="35"/>
        <v>#N/A</v>
      </c>
      <c r="O234">
        <f t="shared" si="36"/>
        <v>0</v>
      </c>
      <c r="P234" s="12">
        <f t="shared" si="37"/>
        <v>216.70408268901733</v>
      </c>
      <c r="Q234">
        <f t="shared" si="38"/>
        <v>0</v>
      </c>
      <c r="R234">
        <f>$D$2*tarifas!$D$12/24</f>
        <v>1.4541666666666666</v>
      </c>
      <c r="S234" t="e">
        <f>VLOOKUP(E234&amp;" "&amp;F234,tarifas!$A$13:$D$20,4,FALSE)*P234</f>
        <v>#N/A</v>
      </c>
      <c r="T234">
        <f>IF(F234="COD1",tarifas!$D$11*(SUMIFS($P$11:$P$8770,$F$11:$F$8770,"=COD1",$B$11:$B$8770,"="&amp;B234)/COUNTIFS($F$11:$F$8770,"=COD1",$B$11:$B$8770,"="&amp;B234))/COUNTIFS($A$11:$A$8770,"="&amp;A234,$F$11:$F$8770,"=COD1"),0)</f>
        <v>0</v>
      </c>
      <c r="U234" t="e">
        <f>(VLOOKUP(F234,tarifas!$C$7:$D$10,2,FALSE)+tarifas!$D$21)*datos!P234</f>
        <v>#N/A</v>
      </c>
      <c r="V234" t="e">
        <f t="shared" si="39"/>
        <v>#N/A</v>
      </c>
      <c r="W234">
        <f t="shared" si="40"/>
        <v>0</v>
      </c>
    </row>
    <row r="235" spans="1:23" x14ac:dyDescent="0.25">
      <c r="A235">
        <f t="shared" si="33"/>
        <v>9</v>
      </c>
      <c r="B235">
        <f t="shared" si="34"/>
        <v>1</v>
      </c>
      <c r="C235" s="1">
        <f t="shared" si="41"/>
        <v>41649.33333333279</v>
      </c>
      <c r="D235" s="7">
        <v>92.727272727272734</v>
      </c>
      <c r="E235" s="7"/>
      <c r="G235">
        <v>61.71</v>
      </c>
      <c r="H235" s="12">
        <v>294.62615740561489</v>
      </c>
      <c r="I235" s="13">
        <f>$D$2*tarifas!$D$12/24</f>
        <v>1.4541666666666666</v>
      </c>
      <c r="J235" s="13" t="e">
        <f>VLOOKUP(E235&amp;" "&amp;F235,tarifas!$A$13:$D$20,4,FALSE)*H235</f>
        <v>#N/A</v>
      </c>
      <c r="K235" s="13">
        <f>IF(F235="COD1",tarifas!$D$11*(SUMIFS($H$11:$H$8770,$F$11:$F$8770,"=COD1",$B$11:$B$8770,"="&amp;B235)/COUNTIFS($F$11:$F$8770,"=COD1",$B$11:$B$8770,"="&amp;B235))/COUNTIFS($A$11:$A$8770,"="&amp;A235,$F$11:$F$8770,"=COD1"),0)</f>
        <v>0</v>
      </c>
      <c r="L235" s="13" t="e">
        <f>(VLOOKUP(F235,tarifas!$C$7:$D$10,2,FALSE)+tarifas!$D$21)*datos!H235</f>
        <v>#N/A</v>
      </c>
      <c r="M235">
        <v>137.48514</v>
      </c>
      <c r="N235" s="13" t="e">
        <f t="shared" si="35"/>
        <v>#N/A</v>
      </c>
      <c r="O235">
        <f t="shared" si="36"/>
        <v>137.48514</v>
      </c>
      <c r="P235" s="12">
        <f t="shared" si="37"/>
        <v>157.14101740561489</v>
      </c>
      <c r="Q235">
        <f t="shared" si="38"/>
        <v>0</v>
      </c>
      <c r="R235">
        <f>$D$2*tarifas!$D$12/24</f>
        <v>1.4541666666666666</v>
      </c>
      <c r="S235" t="e">
        <f>VLOOKUP(E235&amp;" "&amp;F235,tarifas!$A$13:$D$20,4,FALSE)*P235</f>
        <v>#N/A</v>
      </c>
      <c r="T235">
        <f>IF(F235="COD1",tarifas!$D$11*(SUMIFS($P$11:$P$8770,$F$11:$F$8770,"=COD1",$B$11:$B$8770,"="&amp;B235)/COUNTIFS($F$11:$F$8770,"=COD1",$B$11:$B$8770,"="&amp;B235))/COUNTIFS($A$11:$A$8770,"="&amp;A235,$F$11:$F$8770,"=COD1"),0)</f>
        <v>0</v>
      </c>
      <c r="U235" t="e">
        <f>(VLOOKUP(F235,tarifas!$C$7:$D$10,2,FALSE)+tarifas!$D$21)*datos!P235</f>
        <v>#N/A</v>
      </c>
      <c r="V235" t="e">
        <f t="shared" si="39"/>
        <v>#N/A</v>
      </c>
      <c r="W235">
        <f t="shared" si="40"/>
        <v>0</v>
      </c>
    </row>
    <row r="236" spans="1:23" x14ac:dyDescent="0.25">
      <c r="A236">
        <f t="shared" si="33"/>
        <v>9</v>
      </c>
      <c r="B236">
        <f t="shared" si="34"/>
        <v>1</v>
      </c>
      <c r="C236" s="1">
        <f t="shared" si="41"/>
        <v>41649.374999999454</v>
      </c>
      <c r="D236" s="7">
        <v>396.66666666666674</v>
      </c>
      <c r="E236" s="7"/>
      <c r="G236">
        <v>74.98</v>
      </c>
      <c r="H236" s="12">
        <v>495.98509615592508</v>
      </c>
      <c r="I236" s="13">
        <f>$D$2*tarifas!$D$12/24</f>
        <v>1.4541666666666666</v>
      </c>
      <c r="J236" s="13" t="e">
        <f>VLOOKUP(E236&amp;" "&amp;F236,tarifas!$A$13:$D$20,4,FALSE)*H236</f>
        <v>#N/A</v>
      </c>
      <c r="K236" s="13">
        <f>IF(F236="COD1",tarifas!$D$11*(SUMIFS($H$11:$H$8770,$F$11:$F$8770,"=COD1",$B$11:$B$8770,"="&amp;B236)/COUNTIFS($F$11:$F$8770,"=COD1",$B$11:$B$8770,"="&amp;B236))/COUNTIFS($A$11:$A$8770,"="&amp;A236,$F$11:$F$8770,"=COD1"),0)</f>
        <v>0</v>
      </c>
      <c r="L236" s="13" t="e">
        <f>(VLOOKUP(F236,tarifas!$C$7:$D$10,2,FALSE)+tarifas!$D$21)*datos!H236</f>
        <v>#N/A</v>
      </c>
      <c r="M236">
        <v>180.32101999999998</v>
      </c>
      <c r="N236" s="13" t="e">
        <f t="shared" si="35"/>
        <v>#N/A</v>
      </c>
      <c r="O236">
        <f t="shared" si="36"/>
        <v>180.32101999999998</v>
      </c>
      <c r="P236" s="12">
        <f t="shared" si="37"/>
        <v>315.6640761559251</v>
      </c>
      <c r="Q236">
        <f t="shared" si="38"/>
        <v>0</v>
      </c>
      <c r="R236">
        <f>$D$2*tarifas!$D$12/24</f>
        <v>1.4541666666666666</v>
      </c>
      <c r="S236" t="e">
        <f>VLOOKUP(E236&amp;" "&amp;F236,tarifas!$A$13:$D$20,4,FALSE)*P236</f>
        <v>#N/A</v>
      </c>
      <c r="T236">
        <f>IF(F236="COD1",tarifas!$D$11*(SUMIFS($P$11:$P$8770,$F$11:$F$8770,"=COD1",$B$11:$B$8770,"="&amp;B236)/COUNTIFS($F$11:$F$8770,"=COD1",$B$11:$B$8770,"="&amp;B236))/COUNTIFS($A$11:$A$8770,"="&amp;A236,$F$11:$F$8770,"=COD1"),0)</f>
        <v>0</v>
      </c>
      <c r="U236" t="e">
        <f>(VLOOKUP(F236,tarifas!$C$7:$D$10,2,FALSE)+tarifas!$D$21)*datos!P236</f>
        <v>#N/A</v>
      </c>
      <c r="V236" t="e">
        <f t="shared" si="39"/>
        <v>#N/A</v>
      </c>
      <c r="W236">
        <f t="shared" si="40"/>
        <v>0</v>
      </c>
    </row>
    <row r="237" spans="1:23" x14ac:dyDescent="0.25">
      <c r="A237">
        <f t="shared" si="33"/>
        <v>9</v>
      </c>
      <c r="B237">
        <f t="shared" si="34"/>
        <v>1</v>
      </c>
      <c r="C237" s="1">
        <f t="shared" si="41"/>
        <v>41649.416666666119</v>
      </c>
      <c r="D237" s="7">
        <v>525.4545454545455</v>
      </c>
      <c r="E237" s="7"/>
      <c r="G237">
        <v>74.069999999999993</v>
      </c>
      <c r="H237" s="12">
        <v>581.37303396108064</v>
      </c>
      <c r="I237" s="13">
        <f>$D$2*tarifas!$D$12/24</f>
        <v>1.4541666666666666</v>
      </c>
      <c r="J237" s="13" t="e">
        <f>VLOOKUP(E237&amp;" "&amp;F237,tarifas!$A$13:$D$20,4,FALSE)*H237</f>
        <v>#N/A</v>
      </c>
      <c r="K237" s="13">
        <f>IF(F237="COD1",tarifas!$D$11*(SUMIFS($H$11:$H$8770,$F$11:$F$8770,"=COD1",$B$11:$B$8770,"="&amp;B237)/COUNTIFS($F$11:$F$8770,"=COD1",$B$11:$B$8770,"="&amp;B237))/COUNTIFS($A$11:$A$8770,"="&amp;A237,$F$11:$F$8770,"=COD1"),0)</f>
        <v>0</v>
      </c>
      <c r="L237" s="13" t="e">
        <f>(VLOOKUP(F237,tarifas!$C$7:$D$10,2,FALSE)+tarifas!$D$21)*datos!H237</f>
        <v>#N/A</v>
      </c>
      <c r="M237">
        <v>369.94878999999997</v>
      </c>
      <c r="N237" s="13" t="e">
        <f t="shared" si="35"/>
        <v>#N/A</v>
      </c>
      <c r="O237">
        <f t="shared" si="36"/>
        <v>369.94878999999997</v>
      </c>
      <c r="P237" s="12">
        <f t="shared" si="37"/>
        <v>211.42424396108066</v>
      </c>
      <c r="Q237">
        <f t="shared" si="38"/>
        <v>0</v>
      </c>
      <c r="R237">
        <f>$D$2*tarifas!$D$12/24</f>
        <v>1.4541666666666666</v>
      </c>
      <c r="S237" t="e">
        <f>VLOOKUP(E237&amp;" "&amp;F237,tarifas!$A$13:$D$20,4,FALSE)*P237</f>
        <v>#N/A</v>
      </c>
      <c r="T237">
        <f>IF(F237="COD1",tarifas!$D$11*(SUMIFS($P$11:$P$8770,$F$11:$F$8770,"=COD1",$B$11:$B$8770,"="&amp;B237)/COUNTIFS($F$11:$F$8770,"=COD1",$B$11:$B$8770,"="&amp;B237))/COUNTIFS($A$11:$A$8770,"="&amp;A237,$F$11:$F$8770,"=COD1"),0)</f>
        <v>0</v>
      </c>
      <c r="U237" t="e">
        <f>(VLOOKUP(F237,tarifas!$C$7:$D$10,2,FALSE)+tarifas!$D$21)*datos!P237</f>
        <v>#N/A</v>
      </c>
      <c r="V237" t="e">
        <f t="shared" si="39"/>
        <v>#N/A</v>
      </c>
      <c r="W237">
        <f t="shared" si="40"/>
        <v>0</v>
      </c>
    </row>
    <row r="238" spans="1:23" x14ac:dyDescent="0.25">
      <c r="A238">
        <f t="shared" si="33"/>
        <v>9</v>
      </c>
      <c r="B238">
        <f t="shared" si="34"/>
        <v>1</v>
      </c>
      <c r="C238" s="1">
        <f t="shared" si="41"/>
        <v>41649.458333332783</v>
      </c>
      <c r="D238" s="7">
        <v>582.12121212121201</v>
      </c>
      <c r="E238" s="7"/>
      <c r="G238">
        <v>67.5</v>
      </c>
      <c r="H238" s="12">
        <v>630.13716108810229</v>
      </c>
      <c r="I238" s="13">
        <f>$D$2*tarifas!$D$12/24</f>
        <v>1.4541666666666666</v>
      </c>
      <c r="J238" s="13" t="e">
        <f>VLOOKUP(E238&amp;" "&amp;F238,tarifas!$A$13:$D$20,4,FALSE)*H238</f>
        <v>#N/A</v>
      </c>
      <c r="K238" s="13">
        <f>IF(F238="COD1",tarifas!$D$11*(SUMIFS($H$11:$H$8770,$F$11:$F$8770,"=COD1",$B$11:$B$8770,"="&amp;B238)/COUNTIFS($F$11:$F$8770,"=COD1",$B$11:$B$8770,"="&amp;B238))/COUNTIFS($A$11:$A$8770,"="&amp;A238,$F$11:$F$8770,"=COD1"),0)</f>
        <v>0</v>
      </c>
      <c r="L238" s="13" t="e">
        <f>(VLOOKUP(F238,tarifas!$C$7:$D$10,2,FALSE)+tarifas!$D$21)*datos!H238</f>
        <v>#N/A</v>
      </c>
      <c r="M238">
        <v>414.57347999999996</v>
      </c>
      <c r="N238" s="13" t="e">
        <f t="shared" si="35"/>
        <v>#N/A</v>
      </c>
      <c r="O238">
        <f t="shared" si="36"/>
        <v>414.57347999999996</v>
      </c>
      <c r="P238" s="12">
        <f t="shared" si="37"/>
        <v>215.56368108810233</v>
      </c>
      <c r="Q238">
        <f t="shared" si="38"/>
        <v>0</v>
      </c>
      <c r="R238">
        <f>$D$2*tarifas!$D$12/24</f>
        <v>1.4541666666666666</v>
      </c>
      <c r="S238" t="e">
        <f>VLOOKUP(E238&amp;" "&amp;F238,tarifas!$A$13:$D$20,4,FALSE)*P238</f>
        <v>#N/A</v>
      </c>
      <c r="T238">
        <f>IF(F238="COD1",tarifas!$D$11*(SUMIFS($P$11:$P$8770,$F$11:$F$8770,"=COD1",$B$11:$B$8770,"="&amp;B238)/COUNTIFS($F$11:$F$8770,"=COD1",$B$11:$B$8770,"="&amp;B238))/COUNTIFS($A$11:$A$8770,"="&amp;A238,$F$11:$F$8770,"=COD1"),0)</f>
        <v>0</v>
      </c>
      <c r="U238" t="e">
        <f>(VLOOKUP(F238,tarifas!$C$7:$D$10,2,FALSE)+tarifas!$D$21)*datos!P238</f>
        <v>#N/A</v>
      </c>
      <c r="V238" t="e">
        <f t="shared" si="39"/>
        <v>#N/A</v>
      </c>
      <c r="W238">
        <f t="shared" si="40"/>
        <v>0</v>
      </c>
    </row>
    <row r="239" spans="1:23" x14ac:dyDescent="0.25">
      <c r="A239">
        <f t="shared" si="33"/>
        <v>9</v>
      </c>
      <c r="B239">
        <f t="shared" si="34"/>
        <v>1</v>
      </c>
      <c r="C239" s="1">
        <f t="shared" si="41"/>
        <v>41649.499999999447</v>
      </c>
      <c r="D239" s="7">
        <v>582.12121212121201</v>
      </c>
      <c r="E239" s="7"/>
      <c r="G239">
        <v>73</v>
      </c>
      <c r="H239" s="12">
        <v>425.30292967643572</v>
      </c>
      <c r="I239" s="13">
        <f>$D$2*tarifas!$D$12/24</f>
        <v>1.4541666666666666</v>
      </c>
      <c r="J239" s="13" t="e">
        <f>VLOOKUP(E239&amp;" "&amp;F239,tarifas!$A$13:$D$20,4,FALSE)*H239</f>
        <v>#N/A</v>
      </c>
      <c r="K239" s="13">
        <f>IF(F239="COD1",tarifas!$D$11*(SUMIFS($H$11:$H$8770,$F$11:$F$8770,"=COD1",$B$11:$B$8770,"="&amp;B239)/COUNTIFS($F$11:$F$8770,"=COD1",$B$11:$B$8770,"="&amp;B239))/COUNTIFS($A$11:$A$8770,"="&amp;A239,$F$11:$F$8770,"=COD1"),0)</f>
        <v>0</v>
      </c>
      <c r="L239" s="13" t="e">
        <f>(VLOOKUP(F239,tarifas!$C$7:$D$10,2,FALSE)+tarifas!$D$21)*datos!H239</f>
        <v>#N/A</v>
      </c>
      <c r="M239">
        <v>418.56565999999998</v>
      </c>
      <c r="N239" s="13" t="e">
        <f t="shared" si="35"/>
        <v>#N/A</v>
      </c>
      <c r="O239">
        <f t="shared" si="36"/>
        <v>418.56565999999998</v>
      </c>
      <c r="P239" s="12">
        <f t="shared" si="37"/>
        <v>6.7372696764357443</v>
      </c>
      <c r="Q239">
        <f t="shared" si="38"/>
        <v>0</v>
      </c>
      <c r="R239">
        <f>$D$2*tarifas!$D$12/24</f>
        <v>1.4541666666666666</v>
      </c>
      <c r="S239" t="e">
        <f>VLOOKUP(E239&amp;" "&amp;F239,tarifas!$A$13:$D$20,4,FALSE)*P239</f>
        <v>#N/A</v>
      </c>
      <c r="T239">
        <f>IF(F239="COD1",tarifas!$D$11*(SUMIFS($P$11:$P$8770,$F$11:$F$8770,"=COD1",$B$11:$B$8770,"="&amp;B239)/COUNTIFS($F$11:$F$8770,"=COD1",$B$11:$B$8770,"="&amp;B239))/COUNTIFS($A$11:$A$8770,"="&amp;A239,$F$11:$F$8770,"=COD1"),0)</f>
        <v>0</v>
      </c>
      <c r="U239" t="e">
        <f>(VLOOKUP(F239,tarifas!$C$7:$D$10,2,FALSE)+tarifas!$D$21)*datos!P239</f>
        <v>#N/A</v>
      </c>
      <c r="V239" t="e">
        <f t="shared" si="39"/>
        <v>#N/A</v>
      </c>
      <c r="W239">
        <f t="shared" si="40"/>
        <v>0</v>
      </c>
    </row>
    <row r="240" spans="1:23" x14ac:dyDescent="0.25">
      <c r="A240">
        <f t="shared" si="33"/>
        <v>9</v>
      </c>
      <c r="B240">
        <f t="shared" si="34"/>
        <v>1</v>
      </c>
      <c r="C240" s="1">
        <f t="shared" si="41"/>
        <v>41649.541666666111</v>
      </c>
      <c r="D240" s="7">
        <v>520.30303030303037</v>
      </c>
      <c r="E240" s="7"/>
      <c r="G240">
        <v>65.13</v>
      </c>
      <c r="H240" s="12">
        <v>397.97110833078898</v>
      </c>
      <c r="I240" s="13">
        <f>$D$2*tarifas!$D$12/24</f>
        <v>1.4541666666666666</v>
      </c>
      <c r="J240" s="13" t="e">
        <f>VLOOKUP(E240&amp;" "&amp;F240,tarifas!$A$13:$D$20,4,FALSE)*H240</f>
        <v>#N/A</v>
      </c>
      <c r="K240" s="13">
        <f>IF(F240="COD1",tarifas!$D$11*(SUMIFS($H$11:$H$8770,$F$11:$F$8770,"=COD1",$B$11:$B$8770,"="&amp;B240)/COUNTIFS($F$11:$F$8770,"=COD1",$B$11:$B$8770,"="&amp;B240))/COUNTIFS($A$11:$A$8770,"="&amp;A240,$F$11:$F$8770,"=COD1"),0)</f>
        <v>0</v>
      </c>
      <c r="L240" s="13" t="e">
        <f>(VLOOKUP(F240,tarifas!$C$7:$D$10,2,FALSE)+tarifas!$D$21)*datos!H240</f>
        <v>#N/A</v>
      </c>
      <c r="M240">
        <v>392.68266</v>
      </c>
      <c r="N240" s="13" t="e">
        <f t="shared" si="35"/>
        <v>#N/A</v>
      </c>
      <c r="O240">
        <f t="shared" si="36"/>
        <v>392.68266</v>
      </c>
      <c r="P240" s="12">
        <f t="shared" si="37"/>
        <v>5.2884483307889809</v>
      </c>
      <c r="Q240">
        <f t="shared" si="38"/>
        <v>0</v>
      </c>
      <c r="R240">
        <f>$D$2*tarifas!$D$12/24</f>
        <v>1.4541666666666666</v>
      </c>
      <c r="S240" t="e">
        <f>VLOOKUP(E240&amp;" "&amp;F240,tarifas!$A$13:$D$20,4,FALSE)*P240</f>
        <v>#N/A</v>
      </c>
      <c r="T240">
        <f>IF(F240="COD1",tarifas!$D$11*(SUMIFS($P$11:$P$8770,$F$11:$F$8770,"=COD1",$B$11:$B$8770,"="&amp;B240)/COUNTIFS($F$11:$F$8770,"=COD1",$B$11:$B$8770,"="&amp;B240))/COUNTIFS($A$11:$A$8770,"="&amp;A240,$F$11:$F$8770,"=COD1"),0)</f>
        <v>0</v>
      </c>
      <c r="U240" t="e">
        <f>(VLOOKUP(F240,tarifas!$C$7:$D$10,2,FALSE)+tarifas!$D$21)*datos!P240</f>
        <v>#N/A</v>
      </c>
      <c r="V240" t="e">
        <f t="shared" si="39"/>
        <v>#N/A</v>
      </c>
      <c r="W240">
        <f t="shared" si="40"/>
        <v>0</v>
      </c>
    </row>
    <row r="241" spans="1:23" x14ac:dyDescent="0.25">
      <c r="A241">
        <f t="shared" si="33"/>
        <v>9</v>
      </c>
      <c r="B241">
        <f t="shared" si="34"/>
        <v>1</v>
      </c>
      <c r="C241" s="1">
        <f t="shared" si="41"/>
        <v>41649.583333332776</v>
      </c>
      <c r="D241" s="7">
        <v>399.24242424242425</v>
      </c>
      <c r="E241" s="7"/>
      <c r="G241">
        <v>59.24</v>
      </c>
      <c r="H241" s="12">
        <v>538.54792748086402</v>
      </c>
      <c r="I241" s="13">
        <f>$D$2*tarifas!$D$12/24</f>
        <v>1.4541666666666666</v>
      </c>
      <c r="J241" s="13" t="e">
        <f>VLOOKUP(E241&amp;" "&amp;F241,tarifas!$A$13:$D$20,4,FALSE)*H241</f>
        <v>#N/A</v>
      </c>
      <c r="K241" s="13">
        <f>IF(F241="COD1",tarifas!$D$11*(SUMIFS($H$11:$H$8770,$F$11:$F$8770,"=COD1",$B$11:$B$8770,"="&amp;B241)/COUNTIFS($F$11:$F$8770,"=COD1",$B$11:$B$8770,"="&amp;B241))/COUNTIFS($A$11:$A$8770,"="&amp;A241,$F$11:$F$8770,"=COD1"),0)</f>
        <v>0</v>
      </c>
      <c r="L241" s="13" t="e">
        <f>(VLOOKUP(F241,tarifas!$C$7:$D$10,2,FALSE)+tarifas!$D$21)*datos!H241</f>
        <v>#N/A</v>
      </c>
      <c r="M241">
        <v>325.90151000000003</v>
      </c>
      <c r="N241" s="13" t="e">
        <f t="shared" si="35"/>
        <v>#N/A</v>
      </c>
      <c r="O241">
        <f t="shared" si="36"/>
        <v>325.90151000000003</v>
      </c>
      <c r="P241" s="12">
        <f t="shared" si="37"/>
        <v>212.64641748086399</v>
      </c>
      <c r="Q241">
        <f t="shared" si="38"/>
        <v>0</v>
      </c>
      <c r="R241">
        <f>$D$2*tarifas!$D$12/24</f>
        <v>1.4541666666666666</v>
      </c>
      <c r="S241" t="e">
        <f>VLOOKUP(E241&amp;" "&amp;F241,tarifas!$A$13:$D$20,4,FALSE)*P241</f>
        <v>#N/A</v>
      </c>
      <c r="T241">
        <f>IF(F241="COD1",tarifas!$D$11*(SUMIFS($P$11:$P$8770,$F$11:$F$8770,"=COD1",$B$11:$B$8770,"="&amp;B241)/COUNTIFS($F$11:$F$8770,"=COD1",$B$11:$B$8770,"="&amp;B241))/COUNTIFS($A$11:$A$8770,"="&amp;A241,$F$11:$F$8770,"=COD1"),0)</f>
        <v>0</v>
      </c>
      <c r="U241" t="e">
        <f>(VLOOKUP(F241,tarifas!$C$7:$D$10,2,FALSE)+tarifas!$D$21)*datos!P241</f>
        <v>#N/A</v>
      </c>
      <c r="V241" t="e">
        <f t="shared" si="39"/>
        <v>#N/A</v>
      </c>
      <c r="W241">
        <f t="shared" si="40"/>
        <v>0</v>
      </c>
    </row>
    <row r="242" spans="1:23" x14ac:dyDescent="0.25">
      <c r="A242">
        <f t="shared" si="33"/>
        <v>9</v>
      </c>
      <c r="B242">
        <f t="shared" si="34"/>
        <v>1</v>
      </c>
      <c r="C242" s="1">
        <f t="shared" si="41"/>
        <v>41649.62499999944</v>
      </c>
      <c r="D242" s="7">
        <v>200.90909090909093</v>
      </c>
      <c r="E242" s="7"/>
      <c r="G242">
        <v>55.97</v>
      </c>
      <c r="H242" s="12">
        <v>543.51750995661371</v>
      </c>
      <c r="I242" s="13">
        <f>$D$2*tarifas!$D$12/24</f>
        <v>1.4541666666666666</v>
      </c>
      <c r="J242" s="13" t="e">
        <f>VLOOKUP(E242&amp;" "&amp;F242,tarifas!$A$13:$D$20,4,FALSE)*H242</f>
        <v>#N/A</v>
      </c>
      <c r="K242" s="13">
        <f>IF(F242="COD1",tarifas!$D$11*(SUMIFS($H$11:$H$8770,$F$11:$F$8770,"=COD1",$B$11:$B$8770,"="&amp;B242)/COUNTIFS($F$11:$F$8770,"=COD1",$B$11:$B$8770,"="&amp;B242))/COUNTIFS($A$11:$A$8770,"="&amp;A242,$F$11:$F$8770,"=COD1"),0)</f>
        <v>0</v>
      </c>
      <c r="L242" s="13" t="e">
        <f>(VLOOKUP(F242,tarifas!$C$7:$D$10,2,FALSE)+tarifas!$D$21)*datos!H242</f>
        <v>#N/A</v>
      </c>
      <c r="M242">
        <v>212.04834</v>
      </c>
      <c r="N242" s="13" t="e">
        <f t="shared" si="35"/>
        <v>#N/A</v>
      </c>
      <c r="O242">
        <f t="shared" si="36"/>
        <v>212.04834</v>
      </c>
      <c r="P242" s="12">
        <f t="shared" si="37"/>
        <v>331.46916995661371</v>
      </c>
      <c r="Q242">
        <f t="shared" si="38"/>
        <v>0</v>
      </c>
      <c r="R242">
        <f>$D$2*tarifas!$D$12/24</f>
        <v>1.4541666666666666</v>
      </c>
      <c r="S242" t="e">
        <f>VLOOKUP(E242&amp;" "&amp;F242,tarifas!$A$13:$D$20,4,FALSE)*P242</f>
        <v>#N/A</v>
      </c>
      <c r="T242">
        <f>IF(F242="COD1",tarifas!$D$11*(SUMIFS($P$11:$P$8770,$F$11:$F$8770,"=COD1",$B$11:$B$8770,"="&amp;B242)/COUNTIFS($F$11:$F$8770,"=COD1",$B$11:$B$8770,"="&amp;B242))/COUNTIFS($A$11:$A$8770,"="&amp;A242,$F$11:$F$8770,"=COD1"),0)</f>
        <v>0</v>
      </c>
      <c r="U242" t="e">
        <f>(VLOOKUP(F242,tarifas!$C$7:$D$10,2,FALSE)+tarifas!$D$21)*datos!P242</f>
        <v>#N/A</v>
      </c>
      <c r="V242" t="e">
        <f t="shared" si="39"/>
        <v>#N/A</v>
      </c>
      <c r="W242">
        <f t="shared" si="40"/>
        <v>0</v>
      </c>
    </row>
    <row r="243" spans="1:23" x14ac:dyDescent="0.25">
      <c r="A243">
        <f t="shared" si="33"/>
        <v>9</v>
      </c>
      <c r="B243">
        <f t="shared" si="34"/>
        <v>1</v>
      </c>
      <c r="C243" s="1">
        <f t="shared" si="41"/>
        <v>41649.666666666104</v>
      </c>
      <c r="D243" s="7">
        <v>10.303030303030303</v>
      </c>
      <c r="E243" s="7"/>
      <c r="G243">
        <v>55.12</v>
      </c>
      <c r="H243" s="12">
        <v>548.58146280502501</v>
      </c>
      <c r="I243" s="13">
        <f>$D$2*tarifas!$D$12/24</f>
        <v>1.4541666666666666</v>
      </c>
      <c r="J243" s="13" t="e">
        <f>VLOOKUP(E243&amp;" "&amp;F243,tarifas!$A$13:$D$20,4,FALSE)*H243</f>
        <v>#N/A</v>
      </c>
      <c r="K243" s="13">
        <f>IF(F243="COD1",tarifas!$D$11*(SUMIFS($H$11:$H$8770,$F$11:$F$8770,"=COD1",$B$11:$B$8770,"="&amp;B243)/COUNTIFS($F$11:$F$8770,"=COD1",$B$11:$B$8770,"="&amp;B243))/COUNTIFS($A$11:$A$8770,"="&amp;A243,$F$11:$F$8770,"=COD1"),0)</f>
        <v>0</v>
      </c>
      <c r="L243" s="13" t="e">
        <f>(VLOOKUP(F243,tarifas!$C$7:$D$10,2,FALSE)+tarifas!$D$21)*datos!H243</f>
        <v>#N/A</v>
      </c>
      <c r="M243">
        <v>42.08193</v>
      </c>
      <c r="N243" s="13" t="e">
        <f t="shared" si="35"/>
        <v>#N/A</v>
      </c>
      <c r="O243">
        <f t="shared" si="36"/>
        <v>42.08193</v>
      </c>
      <c r="P243" s="12">
        <f t="shared" si="37"/>
        <v>506.49953280502501</v>
      </c>
      <c r="Q243">
        <f t="shared" si="38"/>
        <v>0</v>
      </c>
      <c r="R243">
        <f>$D$2*tarifas!$D$12/24</f>
        <v>1.4541666666666666</v>
      </c>
      <c r="S243" t="e">
        <f>VLOOKUP(E243&amp;" "&amp;F243,tarifas!$A$13:$D$20,4,FALSE)*P243</f>
        <v>#N/A</v>
      </c>
      <c r="T243">
        <f>IF(F243="COD1",tarifas!$D$11*(SUMIFS($P$11:$P$8770,$F$11:$F$8770,"=COD1",$B$11:$B$8770,"="&amp;B243)/COUNTIFS($F$11:$F$8770,"=COD1",$B$11:$B$8770,"="&amp;B243))/COUNTIFS($A$11:$A$8770,"="&amp;A243,$F$11:$F$8770,"=COD1"),0)</f>
        <v>0</v>
      </c>
      <c r="U243" t="e">
        <f>(VLOOKUP(F243,tarifas!$C$7:$D$10,2,FALSE)+tarifas!$D$21)*datos!P243</f>
        <v>#N/A</v>
      </c>
      <c r="V243" t="e">
        <f t="shared" si="39"/>
        <v>#N/A</v>
      </c>
      <c r="W243">
        <f t="shared" si="40"/>
        <v>0</v>
      </c>
    </row>
    <row r="244" spans="1:23" x14ac:dyDescent="0.25">
      <c r="A244">
        <f t="shared" si="33"/>
        <v>9</v>
      </c>
      <c r="B244">
        <f t="shared" si="34"/>
        <v>1</v>
      </c>
      <c r="C244" s="1">
        <f t="shared" si="41"/>
        <v>41649.708333332768</v>
      </c>
      <c r="D244" s="7">
        <v>0</v>
      </c>
      <c r="E244" s="7"/>
      <c r="G244">
        <v>59.21</v>
      </c>
      <c r="H244" s="12">
        <v>501.57164033174041</v>
      </c>
      <c r="I244" s="13">
        <f>$D$2*tarifas!$D$12/24</f>
        <v>1.4541666666666666</v>
      </c>
      <c r="J244" s="13" t="e">
        <f>VLOOKUP(E244&amp;" "&amp;F244,tarifas!$A$13:$D$20,4,FALSE)*H244</f>
        <v>#N/A</v>
      </c>
      <c r="K244" s="13">
        <f>IF(F244="COD1",tarifas!$D$11*(SUMIFS($H$11:$H$8770,$F$11:$F$8770,"=COD1",$B$11:$B$8770,"="&amp;B244)/COUNTIFS($F$11:$F$8770,"=COD1",$B$11:$B$8770,"="&amp;B244))/COUNTIFS($A$11:$A$8770,"="&amp;A244,$F$11:$F$8770,"=COD1"),0)</f>
        <v>0</v>
      </c>
      <c r="L244" s="13" t="e">
        <f>(VLOOKUP(F244,tarifas!$C$7:$D$10,2,FALSE)+tarifas!$D$21)*datos!H244</f>
        <v>#N/A</v>
      </c>
      <c r="M244">
        <v>0</v>
      </c>
      <c r="N244" s="13" t="e">
        <f t="shared" si="35"/>
        <v>#N/A</v>
      </c>
      <c r="O244">
        <f t="shared" si="36"/>
        <v>0</v>
      </c>
      <c r="P244" s="12">
        <f t="shared" si="37"/>
        <v>501.57164033174041</v>
      </c>
      <c r="Q244">
        <f t="shared" si="38"/>
        <v>0</v>
      </c>
      <c r="R244">
        <f>$D$2*tarifas!$D$12/24</f>
        <v>1.4541666666666666</v>
      </c>
      <c r="S244" t="e">
        <f>VLOOKUP(E244&amp;" "&amp;F244,tarifas!$A$13:$D$20,4,FALSE)*P244</f>
        <v>#N/A</v>
      </c>
      <c r="T244">
        <f>IF(F244="COD1",tarifas!$D$11*(SUMIFS($P$11:$P$8770,$F$11:$F$8770,"=COD1",$B$11:$B$8770,"="&amp;B244)/COUNTIFS($F$11:$F$8770,"=COD1",$B$11:$B$8770,"="&amp;B244))/COUNTIFS($A$11:$A$8770,"="&amp;A244,$F$11:$F$8770,"=COD1"),0)</f>
        <v>0</v>
      </c>
      <c r="U244" t="e">
        <f>(VLOOKUP(F244,tarifas!$C$7:$D$10,2,FALSE)+tarifas!$D$21)*datos!P244</f>
        <v>#N/A</v>
      </c>
      <c r="V244" t="e">
        <f t="shared" si="39"/>
        <v>#N/A</v>
      </c>
      <c r="W244">
        <f t="shared" si="40"/>
        <v>0</v>
      </c>
    </row>
    <row r="245" spans="1:23" x14ac:dyDescent="0.25">
      <c r="A245">
        <f t="shared" si="33"/>
        <v>9</v>
      </c>
      <c r="B245">
        <f t="shared" si="34"/>
        <v>1</v>
      </c>
      <c r="C245" s="1">
        <f t="shared" si="41"/>
        <v>41649.749999999432</v>
      </c>
      <c r="D245" s="7">
        <v>0</v>
      </c>
      <c r="E245" s="7"/>
      <c r="G245">
        <v>79.989999999999995</v>
      </c>
      <c r="H245" s="12">
        <v>404.85800453543266</v>
      </c>
      <c r="I245" s="13">
        <f>$D$2*tarifas!$D$12/24</f>
        <v>1.4541666666666666</v>
      </c>
      <c r="J245" s="13" t="e">
        <f>VLOOKUP(E245&amp;" "&amp;F245,tarifas!$A$13:$D$20,4,FALSE)*H245</f>
        <v>#N/A</v>
      </c>
      <c r="K245" s="13">
        <f>IF(F245="COD1",tarifas!$D$11*(SUMIFS($H$11:$H$8770,$F$11:$F$8770,"=COD1",$B$11:$B$8770,"="&amp;B245)/COUNTIFS($F$11:$F$8770,"=COD1",$B$11:$B$8770,"="&amp;B245))/COUNTIFS($A$11:$A$8770,"="&amp;A245,$F$11:$F$8770,"=COD1"),0)</f>
        <v>0</v>
      </c>
      <c r="L245" s="13" t="e">
        <f>(VLOOKUP(F245,tarifas!$C$7:$D$10,2,FALSE)+tarifas!$D$21)*datos!H245</f>
        <v>#N/A</v>
      </c>
      <c r="M245">
        <v>0</v>
      </c>
      <c r="N245" s="13" t="e">
        <f t="shared" si="35"/>
        <v>#N/A</v>
      </c>
      <c r="O245">
        <f t="shared" si="36"/>
        <v>0</v>
      </c>
      <c r="P245" s="12">
        <f t="shared" si="37"/>
        <v>404.85800453543266</v>
      </c>
      <c r="Q245">
        <f t="shared" si="38"/>
        <v>0</v>
      </c>
      <c r="R245">
        <f>$D$2*tarifas!$D$12/24</f>
        <v>1.4541666666666666</v>
      </c>
      <c r="S245" t="e">
        <f>VLOOKUP(E245&amp;" "&amp;F245,tarifas!$A$13:$D$20,4,FALSE)*P245</f>
        <v>#N/A</v>
      </c>
      <c r="T245">
        <f>IF(F245="COD1",tarifas!$D$11*(SUMIFS($P$11:$P$8770,$F$11:$F$8770,"=COD1",$B$11:$B$8770,"="&amp;B245)/COUNTIFS($F$11:$F$8770,"=COD1",$B$11:$B$8770,"="&amp;B245))/COUNTIFS($A$11:$A$8770,"="&amp;A245,$F$11:$F$8770,"=COD1"),0)</f>
        <v>0</v>
      </c>
      <c r="U245" t="e">
        <f>(VLOOKUP(F245,tarifas!$C$7:$D$10,2,FALSE)+tarifas!$D$21)*datos!P245</f>
        <v>#N/A</v>
      </c>
      <c r="V245" t="e">
        <f t="shared" si="39"/>
        <v>#N/A</v>
      </c>
      <c r="W245">
        <f t="shared" si="40"/>
        <v>0</v>
      </c>
    </row>
    <row r="246" spans="1:23" x14ac:dyDescent="0.25">
      <c r="A246">
        <f t="shared" si="33"/>
        <v>9</v>
      </c>
      <c r="B246">
        <f t="shared" si="34"/>
        <v>1</v>
      </c>
      <c r="C246" s="1">
        <f t="shared" si="41"/>
        <v>41649.791666666097</v>
      </c>
      <c r="D246" s="7">
        <v>0</v>
      </c>
      <c r="E246" s="7"/>
      <c r="G246">
        <v>85.69</v>
      </c>
      <c r="H246" s="12">
        <v>299.05923002151235</v>
      </c>
      <c r="I246" s="13">
        <f>$D$2*tarifas!$D$12/24</f>
        <v>1.4541666666666666</v>
      </c>
      <c r="J246" s="13" t="e">
        <f>VLOOKUP(E246&amp;" "&amp;F246,tarifas!$A$13:$D$20,4,FALSE)*H246</f>
        <v>#N/A</v>
      </c>
      <c r="K246" s="13">
        <f>IF(F246="COD1",tarifas!$D$11*(SUMIFS($H$11:$H$8770,$F$11:$F$8770,"=COD1",$B$11:$B$8770,"="&amp;B246)/COUNTIFS($F$11:$F$8770,"=COD1",$B$11:$B$8770,"="&amp;B246))/COUNTIFS($A$11:$A$8770,"="&amp;A246,$F$11:$F$8770,"=COD1"),0)</f>
        <v>0</v>
      </c>
      <c r="L246" s="13" t="e">
        <f>(VLOOKUP(F246,tarifas!$C$7:$D$10,2,FALSE)+tarifas!$D$21)*datos!H246</f>
        <v>#N/A</v>
      </c>
      <c r="M246">
        <v>0</v>
      </c>
      <c r="N246" s="13" t="e">
        <f t="shared" si="35"/>
        <v>#N/A</v>
      </c>
      <c r="O246">
        <f t="shared" si="36"/>
        <v>0</v>
      </c>
      <c r="P246" s="12">
        <f t="shared" si="37"/>
        <v>299.05923002151235</v>
      </c>
      <c r="Q246">
        <f t="shared" si="38"/>
        <v>0</v>
      </c>
      <c r="R246">
        <f>$D$2*tarifas!$D$12/24</f>
        <v>1.4541666666666666</v>
      </c>
      <c r="S246" t="e">
        <f>VLOOKUP(E246&amp;" "&amp;F246,tarifas!$A$13:$D$20,4,FALSE)*P246</f>
        <v>#N/A</v>
      </c>
      <c r="T246">
        <f>IF(F246="COD1",tarifas!$D$11*(SUMIFS($P$11:$P$8770,$F$11:$F$8770,"=COD1",$B$11:$B$8770,"="&amp;B246)/COUNTIFS($F$11:$F$8770,"=COD1",$B$11:$B$8770,"="&amp;B246))/COUNTIFS($A$11:$A$8770,"="&amp;A246,$F$11:$F$8770,"=COD1"),0)</f>
        <v>0</v>
      </c>
      <c r="U246" t="e">
        <f>(VLOOKUP(F246,tarifas!$C$7:$D$10,2,FALSE)+tarifas!$D$21)*datos!P246</f>
        <v>#N/A</v>
      </c>
      <c r="V246" t="e">
        <f t="shared" si="39"/>
        <v>#N/A</v>
      </c>
      <c r="W246">
        <f t="shared" si="40"/>
        <v>0</v>
      </c>
    </row>
    <row r="247" spans="1:23" x14ac:dyDescent="0.25">
      <c r="A247">
        <f t="shared" si="33"/>
        <v>9</v>
      </c>
      <c r="B247">
        <f t="shared" si="34"/>
        <v>1</v>
      </c>
      <c r="C247" s="1">
        <f t="shared" si="41"/>
        <v>41649.833333332761</v>
      </c>
      <c r="D247" s="7">
        <v>0</v>
      </c>
      <c r="E247" s="7"/>
      <c r="G247">
        <v>86.2</v>
      </c>
      <c r="H247" s="12">
        <v>220.92369175920015</v>
      </c>
      <c r="I247" s="13">
        <f>$D$2*tarifas!$D$12/24</f>
        <v>1.4541666666666666</v>
      </c>
      <c r="J247" s="13" t="e">
        <f>VLOOKUP(E247&amp;" "&amp;F247,tarifas!$A$13:$D$20,4,FALSE)*H247</f>
        <v>#N/A</v>
      </c>
      <c r="K247" s="13">
        <f>IF(F247="COD1",tarifas!$D$11*(SUMIFS($H$11:$H$8770,$F$11:$F$8770,"=COD1",$B$11:$B$8770,"="&amp;B247)/COUNTIFS($F$11:$F$8770,"=COD1",$B$11:$B$8770,"="&amp;B247))/COUNTIFS($A$11:$A$8770,"="&amp;A247,$F$11:$F$8770,"=COD1"),0)</f>
        <v>0</v>
      </c>
      <c r="L247" s="13" t="e">
        <f>(VLOOKUP(F247,tarifas!$C$7:$D$10,2,FALSE)+tarifas!$D$21)*datos!H247</f>
        <v>#N/A</v>
      </c>
      <c r="M247">
        <v>0</v>
      </c>
      <c r="N247" s="13" t="e">
        <f t="shared" si="35"/>
        <v>#N/A</v>
      </c>
      <c r="O247">
        <f t="shared" si="36"/>
        <v>0</v>
      </c>
      <c r="P247" s="12">
        <f t="shared" si="37"/>
        <v>220.92369175920015</v>
      </c>
      <c r="Q247">
        <f t="shared" si="38"/>
        <v>0</v>
      </c>
      <c r="R247">
        <f>$D$2*tarifas!$D$12/24</f>
        <v>1.4541666666666666</v>
      </c>
      <c r="S247" t="e">
        <f>VLOOKUP(E247&amp;" "&amp;F247,tarifas!$A$13:$D$20,4,FALSE)*P247</f>
        <v>#N/A</v>
      </c>
      <c r="T247">
        <f>IF(F247="COD1",tarifas!$D$11*(SUMIFS($P$11:$P$8770,$F$11:$F$8770,"=COD1",$B$11:$B$8770,"="&amp;B247)/COUNTIFS($F$11:$F$8770,"=COD1",$B$11:$B$8770,"="&amp;B247))/COUNTIFS($A$11:$A$8770,"="&amp;A247,$F$11:$F$8770,"=COD1"),0)</f>
        <v>0</v>
      </c>
      <c r="U247" t="e">
        <f>(VLOOKUP(F247,tarifas!$C$7:$D$10,2,FALSE)+tarifas!$D$21)*datos!P247</f>
        <v>#N/A</v>
      </c>
      <c r="V247" t="e">
        <f t="shared" si="39"/>
        <v>#N/A</v>
      </c>
      <c r="W247">
        <f t="shared" si="40"/>
        <v>0</v>
      </c>
    </row>
    <row r="248" spans="1:23" x14ac:dyDescent="0.25">
      <c r="A248">
        <f t="shared" si="33"/>
        <v>9</v>
      </c>
      <c r="B248">
        <f t="shared" si="34"/>
        <v>1</v>
      </c>
      <c r="C248" s="1">
        <f t="shared" si="41"/>
        <v>41649.874999999425</v>
      </c>
      <c r="D248" s="7">
        <v>0</v>
      </c>
      <c r="E248" s="7"/>
      <c r="G248">
        <v>85.4</v>
      </c>
      <c r="H248" s="12">
        <v>200.7884637847192</v>
      </c>
      <c r="I248" s="13">
        <f>$D$2*tarifas!$D$12/24</f>
        <v>1.4541666666666666</v>
      </c>
      <c r="J248" s="13" t="e">
        <f>VLOOKUP(E248&amp;" "&amp;F248,tarifas!$A$13:$D$20,4,FALSE)*H248</f>
        <v>#N/A</v>
      </c>
      <c r="K248" s="13">
        <f>IF(F248="COD1",tarifas!$D$11*(SUMIFS($H$11:$H$8770,$F$11:$F$8770,"=COD1",$B$11:$B$8770,"="&amp;B248)/COUNTIFS($F$11:$F$8770,"=COD1",$B$11:$B$8770,"="&amp;B248))/COUNTIFS($A$11:$A$8770,"="&amp;A248,$F$11:$F$8770,"=COD1"),0)</f>
        <v>0</v>
      </c>
      <c r="L248" s="13" t="e">
        <f>(VLOOKUP(F248,tarifas!$C$7:$D$10,2,FALSE)+tarifas!$D$21)*datos!H248</f>
        <v>#N/A</v>
      </c>
      <c r="M248">
        <v>0</v>
      </c>
      <c r="N248" s="13" t="e">
        <f t="shared" si="35"/>
        <v>#N/A</v>
      </c>
      <c r="O248">
        <f t="shared" si="36"/>
        <v>0</v>
      </c>
      <c r="P248" s="12">
        <f t="shared" si="37"/>
        <v>200.7884637847192</v>
      </c>
      <c r="Q248">
        <f t="shared" si="38"/>
        <v>0</v>
      </c>
      <c r="R248">
        <f>$D$2*tarifas!$D$12/24</f>
        <v>1.4541666666666666</v>
      </c>
      <c r="S248" t="e">
        <f>VLOOKUP(E248&amp;" "&amp;F248,tarifas!$A$13:$D$20,4,FALSE)*P248</f>
        <v>#N/A</v>
      </c>
      <c r="T248">
        <f>IF(F248="COD1",tarifas!$D$11*(SUMIFS($P$11:$P$8770,$F$11:$F$8770,"=COD1",$B$11:$B$8770,"="&amp;B248)/COUNTIFS($F$11:$F$8770,"=COD1",$B$11:$B$8770,"="&amp;B248))/COUNTIFS($A$11:$A$8770,"="&amp;A248,$F$11:$F$8770,"=COD1"),0)</f>
        <v>0</v>
      </c>
      <c r="U248" t="e">
        <f>(VLOOKUP(F248,tarifas!$C$7:$D$10,2,FALSE)+tarifas!$D$21)*datos!P248</f>
        <v>#N/A</v>
      </c>
      <c r="V248" t="e">
        <f t="shared" si="39"/>
        <v>#N/A</v>
      </c>
      <c r="W248">
        <f t="shared" si="40"/>
        <v>0</v>
      </c>
    </row>
    <row r="249" spans="1:23" x14ac:dyDescent="0.25">
      <c r="A249">
        <f t="shared" si="33"/>
        <v>9</v>
      </c>
      <c r="B249">
        <f t="shared" si="34"/>
        <v>1</v>
      </c>
      <c r="C249" s="1">
        <f t="shared" si="41"/>
        <v>41649.916666666089</v>
      </c>
      <c r="D249" s="7">
        <v>0</v>
      </c>
      <c r="E249" s="7"/>
      <c r="G249">
        <v>74.98</v>
      </c>
      <c r="H249" s="12">
        <v>195.35705190870408</v>
      </c>
      <c r="I249" s="13">
        <f>$D$2*tarifas!$D$12/24</f>
        <v>1.4541666666666666</v>
      </c>
      <c r="J249" s="13" t="e">
        <f>VLOOKUP(E249&amp;" "&amp;F249,tarifas!$A$13:$D$20,4,FALSE)*H249</f>
        <v>#N/A</v>
      </c>
      <c r="K249" s="13">
        <f>IF(F249="COD1",tarifas!$D$11*(SUMIFS($H$11:$H$8770,$F$11:$F$8770,"=COD1",$B$11:$B$8770,"="&amp;B249)/COUNTIFS($F$11:$F$8770,"=COD1",$B$11:$B$8770,"="&amp;B249))/COUNTIFS($A$11:$A$8770,"="&amp;A249,$F$11:$F$8770,"=COD1"),0)</f>
        <v>0</v>
      </c>
      <c r="L249" s="13" t="e">
        <f>(VLOOKUP(F249,tarifas!$C$7:$D$10,2,FALSE)+tarifas!$D$21)*datos!H249</f>
        <v>#N/A</v>
      </c>
      <c r="M249">
        <v>0</v>
      </c>
      <c r="N249" s="13" t="e">
        <f t="shared" si="35"/>
        <v>#N/A</v>
      </c>
      <c r="O249">
        <f t="shared" si="36"/>
        <v>0</v>
      </c>
      <c r="P249" s="12">
        <f t="shared" si="37"/>
        <v>195.35705190870408</v>
      </c>
      <c r="Q249">
        <f t="shared" si="38"/>
        <v>0</v>
      </c>
      <c r="R249">
        <f>$D$2*tarifas!$D$12/24</f>
        <v>1.4541666666666666</v>
      </c>
      <c r="S249" t="e">
        <f>VLOOKUP(E249&amp;" "&amp;F249,tarifas!$A$13:$D$20,4,FALSE)*P249</f>
        <v>#N/A</v>
      </c>
      <c r="T249">
        <f>IF(F249="COD1",tarifas!$D$11*(SUMIFS($P$11:$P$8770,$F$11:$F$8770,"=COD1",$B$11:$B$8770,"="&amp;B249)/COUNTIFS($F$11:$F$8770,"=COD1",$B$11:$B$8770,"="&amp;B249))/COUNTIFS($A$11:$A$8770,"="&amp;A249,$F$11:$F$8770,"=COD1"),0)</f>
        <v>0</v>
      </c>
      <c r="U249" t="e">
        <f>(VLOOKUP(F249,tarifas!$C$7:$D$10,2,FALSE)+tarifas!$D$21)*datos!P249</f>
        <v>#N/A</v>
      </c>
      <c r="V249" t="e">
        <f t="shared" si="39"/>
        <v>#N/A</v>
      </c>
      <c r="W249">
        <f t="shared" si="40"/>
        <v>0</v>
      </c>
    </row>
    <row r="250" spans="1:23" x14ac:dyDescent="0.25">
      <c r="A250">
        <f t="shared" si="33"/>
        <v>9</v>
      </c>
      <c r="B250">
        <f t="shared" si="34"/>
        <v>1</v>
      </c>
      <c r="C250" s="1">
        <f t="shared" si="41"/>
        <v>41649.958333332754</v>
      </c>
      <c r="D250" s="7">
        <v>0</v>
      </c>
      <c r="E250" s="7"/>
      <c r="G250">
        <v>55.97</v>
      </c>
      <c r="H250" s="12">
        <v>193.68514794921407</v>
      </c>
      <c r="I250" s="13">
        <f>$D$2*tarifas!$D$12/24</f>
        <v>1.4541666666666666</v>
      </c>
      <c r="J250" s="13" t="e">
        <f>VLOOKUP(E250&amp;" "&amp;F250,tarifas!$A$13:$D$20,4,FALSE)*H250</f>
        <v>#N/A</v>
      </c>
      <c r="K250" s="13">
        <f>IF(F250="COD1",tarifas!$D$11*(SUMIFS($H$11:$H$8770,$F$11:$F$8770,"=COD1",$B$11:$B$8770,"="&amp;B250)/COUNTIFS($F$11:$F$8770,"=COD1",$B$11:$B$8770,"="&amp;B250))/COUNTIFS($A$11:$A$8770,"="&amp;A250,$F$11:$F$8770,"=COD1"),0)</f>
        <v>0</v>
      </c>
      <c r="L250" s="13" t="e">
        <f>(VLOOKUP(F250,tarifas!$C$7:$D$10,2,FALSE)+tarifas!$D$21)*datos!H250</f>
        <v>#N/A</v>
      </c>
      <c r="M250">
        <v>0</v>
      </c>
      <c r="N250" s="13" t="e">
        <f t="shared" si="35"/>
        <v>#N/A</v>
      </c>
      <c r="O250">
        <f t="shared" si="36"/>
        <v>0</v>
      </c>
      <c r="P250" s="12">
        <f t="shared" si="37"/>
        <v>193.68514794921407</v>
      </c>
      <c r="Q250">
        <f t="shared" si="38"/>
        <v>0</v>
      </c>
      <c r="R250">
        <f>$D$2*tarifas!$D$12/24</f>
        <v>1.4541666666666666</v>
      </c>
      <c r="S250" t="e">
        <f>VLOOKUP(E250&amp;" "&amp;F250,tarifas!$A$13:$D$20,4,FALSE)*P250</f>
        <v>#N/A</v>
      </c>
      <c r="T250">
        <f>IF(F250="COD1",tarifas!$D$11*(SUMIFS($P$11:$P$8770,$F$11:$F$8770,"=COD1",$B$11:$B$8770,"="&amp;B250)/COUNTIFS($F$11:$F$8770,"=COD1",$B$11:$B$8770,"="&amp;B250))/COUNTIFS($A$11:$A$8770,"="&amp;A250,$F$11:$F$8770,"=COD1"),0)</f>
        <v>0</v>
      </c>
      <c r="U250" t="e">
        <f>(VLOOKUP(F250,tarifas!$C$7:$D$10,2,FALSE)+tarifas!$D$21)*datos!P250</f>
        <v>#N/A</v>
      </c>
      <c r="V250" t="e">
        <f t="shared" si="39"/>
        <v>#N/A</v>
      </c>
      <c r="W250">
        <f t="shared" si="40"/>
        <v>0</v>
      </c>
    </row>
    <row r="251" spans="1:23" x14ac:dyDescent="0.25">
      <c r="A251">
        <f t="shared" si="33"/>
        <v>10</v>
      </c>
      <c r="B251">
        <f t="shared" si="34"/>
        <v>1</v>
      </c>
      <c r="C251" s="1">
        <f t="shared" si="41"/>
        <v>41649.999999999418</v>
      </c>
      <c r="D251" s="7">
        <v>0</v>
      </c>
      <c r="E251" s="7"/>
      <c r="G251">
        <v>55.69</v>
      </c>
      <c r="H251" s="12">
        <v>191.50790077601081</v>
      </c>
      <c r="I251" s="13">
        <f>$D$2*tarifas!$D$12/24</f>
        <v>1.4541666666666666</v>
      </c>
      <c r="J251" s="13" t="e">
        <f>VLOOKUP(E251&amp;" "&amp;F251,tarifas!$A$13:$D$20,4,FALSE)*H251</f>
        <v>#N/A</v>
      </c>
      <c r="K251" s="13">
        <f>IF(F251="COD1",tarifas!$D$11*(SUMIFS($H$11:$H$8770,$F$11:$F$8770,"=COD1",$B$11:$B$8770,"="&amp;B251)/COUNTIFS($F$11:$F$8770,"=COD1",$B$11:$B$8770,"="&amp;B251))/COUNTIFS($A$11:$A$8770,"="&amp;A251,$F$11:$F$8770,"=COD1"),0)</f>
        <v>0</v>
      </c>
      <c r="L251" s="13" t="e">
        <f>(VLOOKUP(F251,tarifas!$C$7:$D$10,2,FALSE)+tarifas!$D$21)*datos!H251</f>
        <v>#N/A</v>
      </c>
      <c r="M251">
        <v>0</v>
      </c>
      <c r="N251" s="13" t="e">
        <f t="shared" si="35"/>
        <v>#N/A</v>
      </c>
      <c r="O251">
        <f t="shared" si="36"/>
        <v>0</v>
      </c>
      <c r="P251" s="12">
        <f t="shared" si="37"/>
        <v>191.50790077601081</v>
      </c>
      <c r="Q251">
        <f t="shared" si="38"/>
        <v>0</v>
      </c>
      <c r="R251">
        <f>$D$2*tarifas!$D$12/24</f>
        <v>1.4541666666666666</v>
      </c>
      <c r="S251" t="e">
        <f>VLOOKUP(E251&amp;" "&amp;F251,tarifas!$A$13:$D$20,4,FALSE)*P251</f>
        <v>#N/A</v>
      </c>
      <c r="T251">
        <f>IF(F251="COD1",tarifas!$D$11*(SUMIFS($P$11:$P$8770,$F$11:$F$8770,"=COD1",$B$11:$B$8770,"="&amp;B251)/COUNTIFS($F$11:$F$8770,"=COD1",$B$11:$B$8770,"="&amp;B251))/COUNTIFS($A$11:$A$8770,"="&amp;A251,$F$11:$F$8770,"=COD1"),0)</f>
        <v>0</v>
      </c>
      <c r="U251" t="e">
        <f>(VLOOKUP(F251,tarifas!$C$7:$D$10,2,FALSE)+tarifas!$D$21)*datos!P251</f>
        <v>#N/A</v>
      </c>
      <c r="V251" t="e">
        <f t="shared" si="39"/>
        <v>#N/A</v>
      </c>
      <c r="W251">
        <f t="shared" si="40"/>
        <v>0</v>
      </c>
    </row>
    <row r="252" spans="1:23" x14ac:dyDescent="0.25">
      <c r="A252">
        <f t="shared" si="33"/>
        <v>10</v>
      </c>
      <c r="B252">
        <f t="shared" si="34"/>
        <v>1</v>
      </c>
      <c r="C252" s="1">
        <f t="shared" si="41"/>
        <v>41650.041666666082</v>
      </c>
      <c r="D252" s="7">
        <v>0</v>
      </c>
      <c r="E252" s="7"/>
      <c r="G252">
        <v>41.12</v>
      </c>
      <c r="H252" s="12">
        <v>189.64142283562788</v>
      </c>
      <c r="I252" s="13">
        <f>$D$2*tarifas!$D$12/24</f>
        <v>1.4541666666666666</v>
      </c>
      <c r="J252" s="13" t="e">
        <f>VLOOKUP(E252&amp;" "&amp;F252,tarifas!$A$13:$D$20,4,FALSE)*H252</f>
        <v>#N/A</v>
      </c>
      <c r="K252" s="13">
        <f>IF(F252="COD1",tarifas!$D$11*(SUMIFS($H$11:$H$8770,$F$11:$F$8770,"=COD1",$B$11:$B$8770,"="&amp;B252)/COUNTIFS($F$11:$F$8770,"=COD1",$B$11:$B$8770,"="&amp;B252))/COUNTIFS($A$11:$A$8770,"="&amp;A252,$F$11:$F$8770,"=COD1"),0)</f>
        <v>0</v>
      </c>
      <c r="L252" s="13" t="e">
        <f>(VLOOKUP(F252,tarifas!$C$7:$D$10,2,FALSE)+tarifas!$D$21)*datos!H252</f>
        <v>#N/A</v>
      </c>
      <c r="M252">
        <v>0</v>
      </c>
      <c r="N252" s="13" t="e">
        <f t="shared" si="35"/>
        <v>#N/A</v>
      </c>
      <c r="O252">
        <f t="shared" si="36"/>
        <v>0</v>
      </c>
      <c r="P252" s="12">
        <f t="shared" si="37"/>
        <v>189.64142283562788</v>
      </c>
      <c r="Q252">
        <f t="shared" si="38"/>
        <v>0</v>
      </c>
      <c r="R252">
        <f>$D$2*tarifas!$D$12/24</f>
        <v>1.4541666666666666</v>
      </c>
      <c r="S252" t="e">
        <f>VLOOKUP(E252&amp;" "&amp;F252,tarifas!$A$13:$D$20,4,FALSE)*P252</f>
        <v>#N/A</v>
      </c>
      <c r="T252">
        <f>IF(F252="COD1",tarifas!$D$11*(SUMIFS($P$11:$P$8770,$F$11:$F$8770,"=COD1",$B$11:$B$8770,"="&amp;B252)/COUNTIFS($F$11:$F$8770,"=COD1",$B$11:$B$8770,"="&amp;B252))/COUNTIFS($A$11:$A$8770,"="&amp;A252,$F$11:$F$8770,"=COD1"),0)</f>
        <v>0</v>
      </c>
      <c r="U252" t="e">
        <f>(VLOOKUP(F252,tarifas!$C$7:$D$10,2,FALSE)+tarifas!$D$21)*datos!P252</f>
        <v>#N/A</v>
      </c>
      <c r="V252" t="e">
        <f t="shared" si="39"/>
        <v>#N/A</v>
      </c>
      <c r="W252">
        <f t="shared" si="40"/>
        <v>0</v>
      </c>
    </row>
    <row r="253" spans="1:23" x14ac:dyDescent="0.25">
      <c r="A253">
        <f t="shared" si="33"/>
        <v>10</v>
      </c>
      <c r="B253">
        <f t="shared" si="34"/>
        <v>1</v>
      </c>
      <c r="C253" s="1">
        <f t="shared" si="41"/>
        <v>41650.083333332746</v>
      </c>
      <c r="D253" s="7">
        <v>0</v>
      </c>
      <c r="E253" s="7"/>
      <c r="G253">
        <v>37.5</v>
      </c>
      <c r="H253" s="12">
        <v>188.83626555514502</v>
      </c>
      <c r="I253" s="13">
        <f>$D$2*tarifas!$D$12/24</f>
        <v>1.4541666666666666</v>
      </c>
      <c r="J253" s="13" t="e">
        <f>VLOOKUP(E253&amp;" "&amp;F253,tarifas!$A$13:$D$20,4,FALSE)*H253</f>
        <v>#N/A</v>
      </c>
      <c r="K253" s="13">
        <f>IF(F253="COD1",tarifas!$D$11*(SUMIFS($H$11:$H$8770,$F$11:$F$8770,"=COD1",$B$11:$B$8770,"="&amp;B253)/COUNTIFS($F$11:$F$8770,"=COD1",$B$11:$B$8770,"="&amp;B253))/COUNTIFS($A$11:$A$8770,"="&amp;A253,$F$11:$F$8770,"=COD1"),0)</f>
        <v>0</v>
      </c>
      <c r="L253" s="13" t="e">
        <f>(VLOOKUP(F253,tarifas!$C$7:$D$10,2,FALSE)+tarifas!$D$21)*datos!H253</f>
        <v>#N/A</v>
      </c>
      <c r="M253">
        <v>0</v>
      </c>
      <c r="N253" s="13" t="e">
        <f t="shared" si="35"/>
        <v>#N/A</v>
      </c>
      <c r="O253">
        <f t="shared" si="36"/>
        <v>0</v>
      </c>
      <c r="P253" s="12">
        <f t="shared" si="37"/>
        <v>188.83626555514502</v>
      </c>
      <c r="Q253">
        <f t="shared" si="38"/>
        <v>0</v>
      </c>
      <c r="R253">
        <f>$D$2*tarifas!$D$12/24</f>
        <v>1.4541666666666666</v>
      </c>
      <c r="S253" t="e">
        <f>VLOOKUP(E253&amp;" "&amp;F253,tarifas!$A$13:$D$20,4,FALSE)*P253</f>
        <v>#N/A</v>
      </c>
      <c r="T253">
        <f>IF(F253="COD1",tarifas!$D$11*(SUMIFS($P$11:$P$8770,$F$11:$F$8770,"=COD1",$B$11:$B$8770,"="&amp;B253)/COUNTIFS($F$11:$F$8770,"=COD1",$B$11:$B$8770,"="&amp;B253))/COUNTIFS($A$11:$A$8770,"="&amp;A253,$F$11:$F$8770,"=COD1"),0)</f>
        <v>0</v>
      </c>
      <c r="U253" t="e">
        <f>(VLOOKUP(F253,tarifas!$C$7:$D$10,2,FALSE)+tarifas!$D$21)*datos!P253</f>
        <v>#N/A</v>
      </c>
      <c r="V253" t="e">
        <f t="shared" si="39"/>
        <v>#N/A</v>
      </c>
      <c r="W253">
        <f t="shared" si="40"/>
        <v>0</v>
      </c>
    </row>
    <row r="254" spans="1:23" x14ac:dyDescent="0.25">
      <c r="A254">
        <f t="shared" si="33"/>
        <v>10</v>
      </c>
      <c r="B254">
        <f t="shared" si="34"/>
        <v>1</v>
      </c>
      <c r="C254" s="1">
        <f t="shared" si="41"/>
        <v>41650.124999999411</v>
      </c>
      <c r="D254" s="7">
        <v>0</v>
      </c>
      <c r="E254" s="7"/>
      <c r="G254">
        <v>38</v>
      </c>
      <c r="H254" s="12">
        <v>186.58854012209304</v>
      </c>
      <c r="I254" s="13">
        <f>$D$2*tarifas!$D$12/24</f>
        <v>1.4541666666666666</v>
      </c>
      <c r="J254" s="13" t="e">
        <f>VLOOKUP(E254&amp;" "&amp;F254,tarifas!$A$13:$D$20,4,FALSE)*H254</f>
        <v>#N/A</v>
      </c>
      <c r="K254" s="13">
        <f>IF(F254="COD1",tarifas!$D$11*(SUMIFS($H$11:$H$8770,$F$11:$F$8770,"=COD1",$B$11:$B$8770,"="&amp;B254)/COUNTIFS($F$11:$F$8770,"=COD1",$B$11:$B$8770,"="&amp;B254))/COUNTIFS($A$11:$A$8770,"="&amp;A254,$F$11:$F$8770,"=COD1"),0)</f>
        <v>0</v>
      </c>
      <c r="L254" s="13" t="e">
        <f>(VLOOKUP(F254,tarifas!$C$7:$D$10,2,FALSE)+tarifas!$D$21)*datos!H254</f>
        <v>#N/A</v>
      </c>
      <c r="M254">
        <v>0</v>
      </c>
      <c r="N254" s="13" t="e">
        <f t="shared" si="35"/>
        <v>#N/A</v>
      </c>
      <c r="O254">
        <f t="shared" si="36"/>
        <v>0</v>
      </c>
      <c r="P254" s="12">
        <f t="shared" si="37"/>
        <v>186.58854012209304</v>
      </c>
      <c r="Q254">
        <f t="shared" si="38"/>
        <v>0</v>
      </c>
      <c r="R254">
        <f>$D$2*tarifas!$D$12/24</f>
        <v>1.4541666666666666</v>
      </c>
      <c r="S254" t="e">
        <f>VLOOKUP(E254&amp;" "&amp;F254,tarifas!$A$13:$D$20,4,FALSE)*P254</f>
        <v>#N/A</v>
      </c>
      <c r="T254">
        <f>IF(F254="COD1",tarifas!$D$11*(SUMIFS($P$11:$P$8770,$F$11:$F$8770,"=COD1",$B$11:$B$8770,"="&amp;B254)/COUNTIFS($F$11:$F$8770,"=COD1",$B$11:$B$8770,"="&amp;B254))/COUNTIFS($A$11:$A$8770,"="&amp;A254,$F$11:$F$8770,"=COD1"),0)</f>
        <v>0</v>
      </c>
      <c r="U254" t="e">
        <f>(VLOOKUP(F254,tarifas!$C$7:$D$10,2,FALSE)+tarifas!$D$21)*datos!P254</f>
        <v>#N/A</v>
      </c>
      <c r="V254" t="e">
        <f t="shared" si="39"/>
        <v>#N/A</v>
      </c>
      <c r="W254">
        <f t="shared" si="40"/>
        <v>0</v>
      </c>
    </row>
    <row r="255" spans="1:23" x14ac:dyDescent="0.25">
      <c r="A255">
        <f t="shared" si="33"/>
        <v>10</v>
      </c>
      <c r="B255">
        <f t="shared" si="34"/>
        <v>1</v>
      </c>
      <c r="C255" s="1">
        <f t="shared" si="41"/>
        <v>41650.166666666075</v>
      </c>
      <c r="D255" s="7">
        <v>0</v>
      </c>
      <c r="E255" s="7"/>
      <c r="G255">
        <v>35</v>
      </c>
      <c r="H255" s="12">
        <v>186.07773218657601</v>
      </c>
      <c r="I255" s="13">
        <f>$D$2*tarifas!$D$12/24</f>
        <v>1.4541666666666666</v>
      </c>
      <c r="J255" s="13" t="e">
        <f>VLOOKUP(E255&amp;" "&amp;F255,tarifas!$A$13:$D$20,4,FALSE)*H255</f>
        <v>#N/A</v>
      </c>
      <c r="K255" s="13">
        <f>IF(F255="COD1",tarifas!$D$11*(SUMIFS($H$11:$H$8770,$F$11:$F$8770,"=COD1",$B$11:$B$8770,"="&amp;B255)/COUNTIFS($F$11:$F$8770,"=COD1",$B$11:$B$8770,"="&amp;B255))/COUNTIFS($A$11:$A$8770,"="&amp;A255,$F$11:$F$8770,"=COD1"),0)</f>
        <v>0</v>
      </c>
      <c r="L255" s="13" t="e">
        <f>(VLOOKUP(F255,tarifas!$C$7:$D$10,2,FALSE)+tarifas!$D$21)*datos!H255</f>
        <v>#N/A</v>
      </c>
      <c r="M255">
        <v>0</v>
      </c>
      <c r="N255" s="13" t="e">
        <f t="shared" si="35"/>
        <v>#N/A</v>
      </c>
      <c r="O255">
        <f t="shared" si="36"/>
        <v>0</v>
      </c>
      <c r="P255" s="12">
        <f t="shared" si="37"/>
        <v>186.07773218657601</v>
      </c>
      <c r="Q255">
        <f t="shared" si="38"/>
        <v>0</v>
      </c>
      <c r="R255">
        <f>$D$2*tarifas!$D$12/24</f>
        <v>1.4541666666666666</v>
      </c>
      <c r="S255" t="e">
        <f>VLOOKUP(E255&amp;" "&amp;F255,tarifas!$A$13:$D$20,4,FALSE)*P255</f>
        <v>#N/A</v>
      </c>
      <c r="T255">
        <f>IF(F255="COD1",tarifas!$D$11*(SUMIFS($P$11:$P$8770,$F$11:$F$8770,"=COD1",$B$11:$B$8770,"="&amp;B255)/COUNTIFS($F$11:$F$8770,"=COD1",$B$11:$B$8770,"="&amp;B255))/COUNTIFS($A$11:$A$8770,"="&amp;A255,$F$11:$F$8770,"=COD1"),0)</f>
        <v>0</v>
      </c>
      <c r="U255" t="e">
        <f>(VLOOKUP(F255,tarifas!$C$7:$D$10,2,FALSE)+tarifas!$D$21)*datos!P255</f>
        <v>#N/A</v>
      </c>
      <c r="V255" t="e">
        <f t="shared" si="39"/>
        <v>#N/A</v>
      </c>
      <c r="W255">
        <f t="shared" si="40"/>
        <v>0</v>
      </c>
    </row>
    <row r="256" spans="1:23" x14ac:dyDescent="0.25">
      <c r="A256">
        <f t="shared" si="33"/>
        <v>10</v>
      </c>
      <c r="B256">
        <f t="shared" si="34"/>
        <v>1</v>
      </c>
      <c r="C256" s="1">
        <f t="shared" si="41"/>
        <v>41650.208333332739</v>
      </c>
      <c r="D256" s="7">
        <v>0</v>
      </c>
      <c r="E256" s="7"/>
      <c r="G256">
        <v>34.69</v>
      </c>
      <c r="H256" s="12">
        <v>185.33479178768613</v>
      </c>
      <c r="I256" s="13">
        <f>$D$2*tarifas!$D$12/24</f>
        <v>1.4541666666666666</v>
      </c>
      <c r="J256" s="13" t="e">
        <f>VLOOKUP(E256&amp;" "&amp;F256,tarifas!$A$13:$D$20,4,FALSE)*H256</f>
        <v>#N/A</v>
      </c>
      <c r="K256" s="13">
        <f>IF(F256="COD1",tarifas!$D$11*(SUMIFS($H$11:$H$8770,$F$11:$F$8770,"=COD1",$B$11:$B$8770,"="&amp;B256)/COUNTIFS($F$11:$F$8770,"=COD1",$B$11:$B$8770,"="&amp;B256))/COUNTIFS($A$11:$A$8770,"="&amp;A256,$F$11:$F$8770,"=COD1"),0)</f>
        <v>0</v>
      </c>
      <c r="L256" s="13" t="e">
        <f>(VLOOKUP(F256,tarifas!$C$7:$D$10,2,FALSE)+tarifas!$D$21)*datos!H256</f>
        <v>#N/A</v>
      </c>
      <c r="M256">
        <v>0</v>
      </c>
      <c r="N256" s="13" t="e">
        <f t="shared" si="35"/>
        <v>#N/A</v>
      </c>
      <c r="O256">
        <f t="shared" si="36"/>
        <v>0</v>
      </c>
      <c r="P256" s="12">
        <f t="shared" si="37"/>
        <v>185.33479178768613</v>
      </c>
      <c r="Q256">
        <f t="shared" si="38"/>
        <v>0</v>
      </c>
      <c r="R256">
        <f>$D$2*tarifas!$D$12/24</f>
        <v>1.4541666666666666</v>
      </c>
      <c r="S256" t="e">
        <f>VLOOKUP(E256&amp;" "&amp;F256,tarifas!$A$13:$D$20,4,FALSE)*P256</f>
        <v>#N/A</v>
      </c>
      <c r="T256">
        <f>IF(F256="COD1",tarifas!$D$11*(SUMIFS($P$11:$P$8770,$F$11:$F$8770,"=COD1",$B$11:$B$8770,"="&amp;B256)/COUNTIFS($F$11:$F$8770,"=COD1",$B$11:$B$8770,"="&amp;B256))/COUNTIFS($A$11:$A$8770,"="&amp;A256,$F$11:$F$8770,"=COD1"),0)</f>
        <v>0</v>
      </c>
      <c r="U256" t="e">
        <f>(VLOOKUP(F256,tarifas!$C$7:$D$10,2,FALSE)+tarifas!$D$21)*datos!P256</f>
        <v>#N/A</v>
      </c>
      <c r="V256" t="e">
        <f t="shared" si="39"/>
        <v>#N/A</v>
      </c>
      <c r="W256">
        <f t="shared" si="40"/>
        <v>0</v>
      </c>
    </row>
    <row r="257" spans="1:23" x14ac:dyDescent="0.25">
      <c r="A257">
        <f t="shared" si="33"/>
        <v>10</v>
      </c>
      <c r="B257">
        <f t="shared" si="34"/>
        <v>1</v>
      </c>
      <c r="C257" s="1">
        <f t="shared" si="41"/>
        <v>41650.249999999403</v>
      </c>
      <c r="D257" s="7">
        <v>0</v>
      </c>
      <c r="E257" s="7"/>
      <c r="G257">
        <v>34.69</v>
      </c>
      <c r="H257" s="12">
        <v>183.86329473787717</v>
      </c>
      <c r="I257" s="13">
        <f>$D$2*tarifas!$D$12/24</f>
        <v>1.4541666666666666</v>
      </c>
      <c r="J257" s="13" t="e">
        <f>VLOOKUP(E257&amp;" "&amp;F257,tarifas!$A$13:$D$20,4,FALSE)*H257</f>
        <v>#N/A</v>
      </c>
      <c r="K257" s="13">
        <f>IF(F257="COD1",tarifas!$D$11*(SUMIFS($H$11:$H$8770,$F$11:$F$8770,"=COD1",$B$11:$B$8770,"="&amp;B257)/COUNTIFS($F$11:$F$8770,"=COD1",$B$11:$B$8770,"="&amp;B257))/COUNTIFS($A$11:$A$8770,"="&amp;A257,$F$11:$F$8770,"=COD1"),0)</f>
        <v>0</v>
      </c>
      <c r="L257" s="13" t="e">
        <f>(VLOOKUP(F257,tarifas!$C$7:$D$10,2,FALSE)+tarifas!$D$21)*datos!H257</f>
        <v>#N/A</v>
      </c>
      <c r="M257">
        <v>0</v>
      </c>
      <c r="N257" s="13" t="e">
        <f t="shared" si="35"/>
        <v>#N/A</v>
      </c>
      <c r="O257">
        <f t="shared" si="36"/>
        <v>0</v>
      </c>
      <c r="P257" s="12">
        <f t="shared" si="37"/>
        <v>183.86329473787717</v>
      </c>
      <c r="Q257">
        <f t="shared" si="38"/>
        <v>0</v>
      </c>
      <c r="R257">
        <f>$D$2*tarifas!$D$12/24</f>
        <v>1.4541666666666666</v>
      </c>
      <c r="S257" t="e">
        <f>VLOOKUP(E257&amp;" "&amp;F257,tarifas!$A$13:$D$20,4,FALSE)*P257</f>
        <v>#N/A</v>
      </c>
      <c r="T257">
        <f>IF(F257="COD1",tarifas!$D$11*(SUMIFS($P$11:$P$8770,$F$11:$F$8770,"=COD1",$B$11:$B$8770,"="&amp;B257)/COUNTIFS($F$11:$F$8770,"=COD1",$B$11:$B$8770,"="&amp;B257))/COUNTIFS($A$11:$A$8770,"="&amp;A257,$F$11:$F$8770,"=COD1"),0)</f>
        <v>0</v>
      </c>
      <c r="U257" t="e">
        <f>(VLOOKUP(F257,tarifas!$C$7:$D$10,2,FALSE)+tarifas!$D$21)*datos!P257</f>
        <v>#N/A</v>
      </c>
      <c r="V257" t="e">
        <f t="shared" si="39"/>
        <v>#N/A</v>
      </c>
      <c r="W257">
        <f t="shared" si="40"/>
        <v>0</v>
      </c>
    </row>
    <row r="258" spans="1:23" x14ac:dyDescent="0.25">
      <c r="A258">
        <f t="shared" si="33"/>
        <v>10</v>
      </c>
      <c r="B258">
        <f t="shared" si="34"/>
        <v>1</v>
      </c>
      <c r="C258" s="1">
        <f t="shared" si="41"/>
        <v>41650.291666666068</v>
      </c>
      <c r="D258" s="7">
        <v>0</v>
      </c>
      <c r="E258" s="7"/>
      <c r="G258">
        <v>38</v>
      </c>
      <c r="H258" s="12">
        <v>169.56461607088795</v>
      </c>
      <c r="I258" s="13">
        <f>$D$2*tarifas!$D$12/24</f>
        <v>1.4541666666666666</v>
      </c>
      <c r="J258" s="13" t="e">
        <f>VLOOKUP(E258&amp;" "&amp;F258,tarifas!$A$13:$D$20,4,FALSE)*H258</f>
        <v>#N/A</v>
      </c>
      <c r="K258" s="13">
        <f>IF(F258="COD1",tarifas!$D$11*(SUMIFS($H$11:$H$8770,$F$11:$F$8770,"=COD1",$B$11:$B$8770,"="&amp;B258)/COUNTIFS($F$11:$F$8770,"=COD1",$B$11:$B$8770,"="&amp;B258))/COUNTIFS($A$11:$A$8770,"="&amp;A258,$F$11:$F$8770,"=COD1"),0)</f>
        <v>0</v>
      </c>
      <c r="L258" s="13" t="e">
        <f>(VLOOKUP(F258,tarifas!$C$7:$D$10,2,FALSE)+tarifas!$D$21)*datos!H258</f>
        <v>#N/A</v>
      </c>
      <c r="M258">
        <v>0</v>
      </c>
      <c r="N258" s="13" t="e">
        <f t="shared" si="35"/>
        <v>#N/A</v>
      </c>
      <c r="O258">
        <f t="shared" si="36"/>
        <v>0</v>
      </c>
      <c r="P258" s="12">
        <f t="shared" si="37"/>
        <v>169.56461607088795</v>
      </c>
      <c r="Q258">
        <f t="shared" si="38"/>
        <v>0</v>
      </c>
      <c r="R258">
        <f>$D$2*tarifas!$D$12/24</f>
        <v>1.4541666666666666</v>
      </c>
      <c r="S258" t="e">
        <f>VLOOKUP(E258&amp;" "&amp;F258,tarifas!$A$13:$D$20,4,FALSE)*P258</f>
        <v>#N/A</v>
      </c>
      <c r="T258">
        <f>IF(F258="COD1",tarifas!$D$11*(SUMIFS($P$11:$P$8770,$F$11:$F$8770,"=COD1",$B$11:$B$8770,"="&amp;B258)/COUNTIFS($F$11:$F$8770,"=COD1",$B$11:$B$8770,"="&amp;B258))/COUNTIFS($A$11:$A$8770,"="&amp;A258,$F$11:$F$8770,"=COD1"),0)</f>
        <v>0</v>
      </c>
      <c r="U258" t="e">
        <f>(VLOOKUP(F258,tarifas!$C$7:$D$10,2,FALSE)+tarifas!$D$21)*datos!P258</f>
        <v>#N/A</v>
      </c>
      <c r="V258" t="e">
        <f t="shared" si="39"/>
        <v>#N/A</v>
      </c>
      <c r="W258">
        <f t="shared" si="40"/>
        <v>0</v>
      </c>
    </row>
    <row r="259" spans="1:23" x14ac:dyDescent="0.25">
      <c r="A259">
        <f t="shared" si="33"/>
        <v>10</v>
      </c>
      <c r="B259">
        <f t="shared" si="34"/>
        <v>1</v>
      </c>
      <c r="C259" s="1">
        <f t="shared" si="41"/>
        <v>41650.333333332732</v>
      </c>
      <c r="D259" s="7">
        <v>95.303030303030312</v>
      </c>
      <c r="E259" s="7"/>
      <c r="G259">
        <v>44.95</v>
      </c>
      <c r="H259" s="12">
        <v>168.80843753226691</v>
      </c>
      <c r="I259" s="13">
        <f>$D$2*tarifas!$D$12/24</f>
        <v>1.4541666666666666</v>
      </c>
      <c r="J259" s="13" t="e">
        <f>VLOOKUP(E259&amp;" "&amp;F259,tarifas!$A$13:$D$20,4,FALSE)*H259</f>
        <v>#N/A</v>
      </c>
      <c r="K259" s="13">
        <f>IF(F259="COD1",tarifas!$D$11*(SUMIFS($H$11:$H$8770,$F$11:$F$8770,"=COD1",$B$11:$B$8770,"="&amp;B259)/COUNTIFS($F$11:$F$8770,"=COD1",$B$11:$B$8770,"="&amp;B259))/COUNTIFS($A$11:$A$8770,"="&amp;A259,$F$11:$F$8770,"=COD1"),0)</f>
        <v>0</v>
      </c>
      <c r="L259" s="13" t="e">
        <f>(VLOOKUP(F259,tarifas!$C$7:$D$10,2,FALSE)+tarifas!$D$21)*datos!H259</f>
        <v>#N/A</v>
      </c>
      <c r="M259">
        <v>140.43734000000001</v>
      </c>
      <c r="N259" s="13" t="e">
        <f t="shared" si="35"/>
        <v>#N/A</v>
      </c>
      <c r="O259">
        <f t="shared" si="36"/>
        <v>140.43734000000001</v>
      </c>
      <c r="P259" s="12">
        <f t="shared" si="37"/>
        <v>28.371097532266901</v>
      </c>
      <c r="Q259">
        <f t="shared" si="38"/>
        <v>0</v>
      </c>
      <c r="R259">
        <f>$D$2*tarifas!$D$12/24</f>
        <v>1.4541666666666666</v>
      </c>
      <c r="S259" t="e">
        <f>VLOOKUP(E259&amp;" "&amp;F259,tarifas!$A$13:$D$20,4,FALSE)*P259</f>
        <v>#N/A</v>
      </c>
      <c r="T259">
        <f>IF(F259="COD1",tarifas!$D$11*(SUMIFS($P$11:$P$8770,$F$11:$F$8770,"=COD1",$B$11:$B$8770,"="&amp;B259)/COUNTIFS($F$11:$F$8770,"=COD1",$B$11:$B$8770,"="&amp;B259))/COUNTIFS($A$11:$A$8770,"="&amp;A259,$F$11:$F$8770,"=COD1"),0)</f>
        <v>0</v>
      </c>
      <c r="U259" t="e">
        <f>(VLOOKUP(F259,tarifas!$C$7:$D$10,2,FALSE)+tarifas!$D$21)*datos!P259</f>
        <v>#N/A</v>
      </c>
      <c r="V259" t="e">
        <f t="shared" si="39"/>
        <v>#N/A</v>
      </c>
      <c r="W259">
        <f t="shared" si="40"/>
        <v>0</v>
      </c>
    </row>
    <row r="260" spans="1:23" x14ac:dyDescent="0.25">
      <c r="A260">
        <f t="shared" si="33"/>
        <v>10</v>
      </c>
      <c r="B260">
        <f t="shared" si="34"/>
        <v>1</v>
      </c>
      <c r="C260" s="1">
        <f t="shared" si="41"/>
        <v>41650.374999999396</v>
      </c>
      <c r="D260" s="7">
        <v>383.78787878787881</v>
      </c>
      <c r="E260" s="7"/>
      <c r="G260">
        <v>49.18</v>
      </c>
      <c r="H260" s="12">
        <v>171.69085483372015</v>
      </c>
      <c r="I260" s="13">
        <f>$D$2*tarifas!$D$12/24</f>
        <v>1.4541666666666666</v>
      </c>
      <c r="J260" s="13" t="e">
        <f>VLOOKUP(E260&amp;" "&amp;F260,tarifas!$A$13:$D$20,4,FALSE)*H260</f>
        <v>#N/A</v>
      </c>
      <c r="K260" s="13">
        <f>IF(F260="COD1",tarifas!$D$11*(SUMIFS($H$11:$H$8770,$F$11:$F$8770,"=COD1",$B$11:$B$8770,"="&amp;B260)/COUNTIFS($F$11:$F$8770,"=COD1",$B$11:$B$8770,"="&amp;B260))/COUNTIFS($A$11:$A$8770,"="&amp;A260,$F$11:$F$8770,"=COD1"),0)</f>
        <v>0</v>
      </c>
      <c r="L260" s="13" t="e">
        <f>(VLOOKUP(F260,tarifas!$C$7:$D$10,2,FALSE)+tarifas!$D$21)*datos!H260</f>
        <v>#N/A</v>
      </c>
      <c r="M260">
        <v>283.26415999999995</v>
      </c>
      <c r="N260" s="13" t="e">
        <f t="shared" si="35"/>
        <v>#N/A</v>
      </c>
      <c r="O260">
        <f t="shared" si="36"/>
        <v>171.69085483372015</v>
      </c>
      <c r="P260" s="12">
        <f t="shared" si="37"/>
        <v>0</v>
      </c>
      <c r="Q260">
        <f t="shared" si="38"/>
        <v>111.57330516627979</v>
      </c>
      <c r="R260">
        <f>$D$2*tarifas!$D$12/24</f>
        <v>1.4541666666666666</v>
      </c>
      <c r="S260" t="e">
        <f>VLOOKUP(E260&amp;" "&amp;F260,tarifas!$A$13:$D$20,4,FALSE)*P260</f>
        <v>#N/A</v>
      </c>
      <c r="T260">
        <f>IF(F260="COD1",tarifas!$D$11*(SUMIFS($P$11:$P$8770,$F$11:$F$8770,"=COD1",$B$11:$B$8770,"="&amp;B260)/COUNTIFS($F$11:$F$8770,"=COD1",$B$11:$B$8770,"="&amp;B260))/COUNTIFS($A$11:$A$8770,"="&amp;A260,$F$11:$F$8770,"=COD1"),0)</f>
        <v>0</v>
      </c>
      <c r="U260" t="e">
        <f>(VLOOKUP(F260,tarifas!$C$7:$D$10,2,FALSE)+tarifas!$D$21)*datos!P260</f>
        <v>#N/A</v>
      </c>
      <c r="V260" t="e">
        <f t="shared" si="39"/>
        <v>#N/A</v>
      </c>
      <c r="W260">
        <f t="shared" si="40"/>
        <v>4.9384576332698762</v>
      </c>
    </row>
    <row r="261" spans="1:23" x14ac:dyDescent="0.25">
      <c r="A261">
        <f t="shared" si="33"/>
        <v>10</v>
      </c>
      <c r="B261">
        <f t="shared" si="34"/>
        <v>1</v>
      </c>
      <c r="C261" s="1">
        <f t="shared" si="41"/>
        <v>41650.41666666606</v>
      </c>
      <c r="D261" s="7">
        <v>510</v>
      </c>
      <c r="E261" s="7"/>
      <c r="G261">
        <v>51.41</v>
      </c>
      <c r="H261" s="12">
        <v>170.4369827594445</v>
      </c>
      <c r="I261" s="13">
        <f>$D$2*tarifas!$D$12/24</f>
        <v>1.4541666666666666</v>
      </c>
      <c r="J261" s="13" t="e">
        <f>VLOOKUP(E261&amp;" "&amp;F261,tarifas!$A$13:$D$20,4,FALSE)*H261</f>
        <v>#N/A</v>
      </c>
      <c r="K261" s="13">
        <f>IF(F261="COD1",tarifas!$D$11*(SUMIFS($H$11:$H$8770,$F$11:$F$8770,"=COD1",$B$11:$B$8770,"="&amp;B261)/COUNTIFS($F$11:$F$8770,"=COD1",$B$11:$B$8770,"="&amp;B261))/COUNTIFS($A$11:$A$8770,"="&amp;A261,$F$11:$F$8770,"=COD1"),0)</f>
        <v>0</v>
      </c>
      <c r="L261" s="13" t="e">
        <f>(VLOOKUP(F261,tarifas!$C$7:$D$10,2,FALSE)+tarifas!$D$21)*datos!H261</f>
        <v>#N/A</v>
      </c>
      <c r="M261">
        <v>225.74426</v>
      </c>
      <c r="N261" s="13" t="e">
        <f t="shared" si="35"/>
        <v>#N/A</v>
      </c>
      <c r="O261">
        <f t="shared" si="36"/>
        <v>170.4369827594445</v>
      </c>
      <c r="P261" s="12">
        <f t="shared" si="37"/>
        <v>0</v>
      </c>
      <c r="Q261">
        <f t="shared" si="38"/>
        <v>55.307277240555493</v>
      </c>
      <c r="R261">
        <f>$D$2*tarifas!$D$12/24</f>
        <v>1.4541666666666666</v>
      </c>
      <c r="S261" t="e">
        <f>VLOOKUP(E261&amp;" "&amp;F261,tarifas!$A$13:$D$20,4,FALSE)*P261</f>
        <v>#N/A</v>
      </c>
      <c r="T261">
        <f>IF(F261="COD1",tarifas!$D$11*(SUMIFS($P$11:$P$8770,$F$11:$F$8770,"=COD1",$B$11:$B$8770,"="&amp;B261)/COUNTIFS($F$11:$F$8770,"=COD1",$B$11:$B$8770,"="&amp;B261))/COUNTIFS($A$11:$A$8770,"="&amp;A261,$F$11:$F$8770,"=COD1"),0)</f>
        <v>0</v>
      </c>
      <c r="U261" t="e">
        <f>(VLOOKUP(F261,tarifas!$C$7:$D$10,2,FALSE)+tarifas!$D$21)*datos!P261</f>
        <v>#N/A</v>
      </c>
      <c r="V261" t="e">
        <f t="shared" si="39"/>
        <v>#N/A</v>
      </c>
      <c r="W261">
        <f t="shared" si="40"/>
        <v>2.5590124106432621</v>
      </c>
    </row>
    <row r="262" spans="1:23" x14ac:dyDescent="0.25">
      <c r="A262">
        <f t="shared" si="33"/>
        <v>10</v>
      </c>
      <c r="B262">
        <f t="shared" si="34"/>
        <v>1</v>
      </c>
      <c r="C262" s="1">
        <f t="shared" si="41"/>
        <v>41650.458333332725</v>
      </c>
      <c r="D262" s="7">
        <v>566.66666666666674</v>
      </c>
      <c r="E262" s="7"/>
      <c r="G262">
        <v>51.56</v>
      </c>
      <c r="H262" s="12">
        <v>170.84622083040432</v>
      </c>
      <c r="I262" s="13">
        <f>$D$2*tarifas!$D$12/24</f>
        <v>1.4541666666666666</v>
      </c>
      <c r="J262" s="13" t="e">
        <f>VLOOKUP(E262&amp;" "&amp;F262,tarifas!$A$13:$D$20,4,FALSE)*H262</f>
        <v>#N/A</v>
      </c>
      <c r="K262" s="13">
        <f>IF(F262="COD1",tarifas!$D$11*(SUMIFS($H$11:$H$8770,$F$11:$F$8770,"=COD1",$B$11:$B$8770,"="&amp;B262)/COUNTIFS($F$11:$F$8770,"=COD1",$B$11:$B$8770,"="&amp;B262))/COUNTIFS($A$11:$A$8770,"="&amp;A262,$F$11:$F$8770,"=COD1"),0)</f>
        <v>0</v>
      </c>
      <c r="L262" s="13" t="e">
        <f>(VLOOKUP(F262,tarifas!$C$7:$D$10,2,FALSE)+tarifas!$D$21)*datos!H262</f>
        <v>#N/A</v>
      </c>
      <c r="M262">
        <v>257.74286999999998</v>
      </c>
      <c r="N262" s="13" t="e">
        <f t="shared" si="35"/>
        <v>#N/A</v>
      </c>
      <c r="O262">
        <f t="shared" si="36"/>
        <v>170.84622083040432</v>
      </c>
      <c r="P262" s="12">
        <f t="shared" si="37"/>
        <v>0</v>
      </c>
      <c r="Q262">
        <f t="shared" si="38"/>
        <v>86.896649169595662</v>
      </c>
      <c r="R262">
        <f>$D$2*tarifas!$D$12/24</f>
        <v>1.4541666666666666</v>
      </c>
      <c r="S262" t="e">
        <f>VLOOKUP(E262&amp;" "&amp;F262,tarifas!$A$13:$D$20,4,FALSE)*P262</f>
        <v>#N/A</v>
      </c>
      <c r="T262">
        <f>IF(F262="COD1",tarifas!$D$11*(SUMIFS($P$11:$P$8770,$F$11:$F$8770,"=COD1",$B$11:$B$8770,"="&amp;B262)/COUNTIFS($F$11:$F$8770,"=COD1",$B$11:$B$8770,"="&amp;B262))/COUNTIFS($A$11:$A$8770,"="&amp;A262,$F$11:$F$8770,"=COD1"),0)</f>
        <v>0</v>
      </c>
      <c r="U262" t="e">
        <f>(VLOOKUP(F262,tarifas!$C$7:$D$10,2,FALSE)+tarifas!$D$21)*datos!P262</f>
        <v>#N/A</v>
      </c>
      <c r="V262" t="e">
        <f t="shared" si="39"/>
        <v>#N/A</v>
      </c>
      <c r="W262">
        <f t="shared" si="40"/>
        <v>4.0323521080659175</v>
      </c>
    </row>
    <row r="263" spans="1:23" x14ac:dyDescent="0.25">
      <c r="A263">
        <f t="shared" si="33"/>
        <v>10</v>
      </c>
      <c r="B263">
        <f t="shared" si="34"/>
        <v>1</v>
      </c>
      <c r="C263" s="1">
        <f t="shared" si="41"/>
        <v>41650.499999999389</v>
      </c>
      <c r="D263" s="7">
        <v>548.63636363636374</v>
      </c>
      <c r="E263" s="7"/>
      <c r="G263">
        <v>50.21</v>
      </c>
      <c r="H263" s="12">
        <v>171.90533069447076</v>
      </c>
      <c r="I263" s="13">
        <f>$D$2*tarifas!$D$12/24</f>
        <v>1.4541666666666666</v>
      </c>
      <c r="J263" s="13" t="e">
        <f>VLOOKUP(E263&amp;" "&amp;F263,tarifas!$A$13:$D$20,4,FALSE)*H263</f>
        <v>#N/A</v>
      </c>
      <c r="K263" s="13">
        <f>IF(F263="COD1",tarifas!$D$11*(SUMIFS($H$11:$H$8770,$F$11:$F$8770,"=COD1",$B$11:$B$8770,"="&amp;B263)/COUNTIFS($F$11:$F$8770,"=COD1",$B$11:$B$8770,"="&amp;B263))/COUNTIFS($A$11:$A$8770,"="&amp;A263,$F$11:$F$8770,"=COD1"),0)</f>
        <v>0</v>
      </c>
      <c r="L263" s="13" t="e">
        <f>(VLOOKUP(F263,tarifas!$C$7:$D$10,2,FALSE)+tarifas!$D$21)*datos!H263</f>
        <v>#N/A</v>
      </c>
      <c r="M263">
        <v>292.01992999999999</v>
      </c>
      <c r="N263" s="13" t="e">
        <f t="shared" si="35"/>
        <v>#N/A</v>
      </c>
      <c r="O263">
        <f t="shared" si="36"/>
        <v>171.90533069447076</v>
      </c>
      <c r="P263" s="12">
        <f t="shared" si="37"/>
        <v>0</v>
      </c>
      <c r="Q263">
        <f t="shared" si="38"/>
        <v>120.11459930552923</v>
      </c>
      <c r="R263">
        <f>$D$2*tarifas!$D$12/24</f>
        <v>1.4541666666666666</v>
      </c>
      <c r="S263" t="e">
        <f>VLOOKUP(E263&amp;" "&amp;F263,tarifas!$A$13:$D$20,4,FALSE)*P263</f>
        <v>#N/A</v>
      </c>
      <c r="T263">
        <f>IF(F263="COD1",tarifas!$D$11*(SUMIFS($P$11:$P$8770,$F$11:$F$8770,"=COD1",$B$11:$B$8770,"="&amp;B263)/COUNTIFS($F$11:$F$8770,"=COD1",$B$11:$B$8770,"="&amp;B263))/COUNTIFS($A$11:$A$8770,"="&amp;A263,$F$11:$F$8770,"=COD1"),0)</f>
        <v>0</v>
      </c>
      <c r="U263" t="e">
        <f>(VLOOKUP(F263,tarifas!$C$7:$D$10,2,FALSE)+tarifas!$D$21)*datos!P263</f>
        <v>#N/A</v>
      </c>
      <c r="V263" t="e">
        <f t="shared" si="39"/>
        <v>#N/A</v>
      </c>
      <c r="W263">
        <f t="shared" si="40"/>
        <v>5.4278586280175602</v>
      </c>
    </row>
    <row r="264" spans="1:23" x14ac:dyDescent="0.25">
      <c r="A264">
        <f t="shared" si="33"/>
        <v>10</v>
      </c>
      <c r="B264">
        <f t="shared" si="34"/>
        <v>1</v>
      </c>
      <c r="C264" s="1">
        <f t="shared" si="41"/>
        <v>41650.541666666053</v>
      </c>
      <c r="D264" s="7">
        <v>494.5454545454545</v>
      </c>
      <c r="E264" s="7"/>
      <c r="G264">
        <v>55</v>
      </c>
      <c r="H264" s="12">
        <v>173.16930849371937</v>
      </c>
      <c r="I264" s="13">
        <f>$D$2*tarifas!$D$12/24</f>
        <v>1.4541666666666666</v>
      </c>
      <c r="J264" s="13" t="e">
        <f>VLOOKUP(E264&amp;" "&amp;F264,tarifas!$A$13:$D$20,4,FALSE)*H264</f>
        <v>#N/A</v>
      </c>
      <c r="K264" s="13">
        <f>IF(F264="COD1",tarifas!$D$11*(SUMIFS($H$11:$H$8770,$F$11:$F$8770,"=COD1",$B$11:$B$8770,"="&amp;B264)/COUNTIFS($F$11:$F$8770,"=COD1",$B$11:$B$8770,"="&amp;B264))/COUNTIFS($A$11:$A$8770,"="&amp;A264,$F$11:$F$8770,"=COD1"),0)</f>
        <v>0</v>
      </c>
      <c r="L264" s="13" t="e">
        <f>(VLOOKUP(F264,tarifas!$C$7:$D$10,2,FALSE)+tarifas!$D$21)*datos!H264</f>
        <v>#N/A</v>
      </c>
      <c r="M264">
        <v>404.74005999999997</v>
      </c>
      <c r="N264" s="13" t="e">
        <f t="shared" si="35"/>
        <v>#N/A</v>
      </c>
      <c r="O264">
        <f t="shared" si="36"/>
        <v>173.16930849371937</v>
      </c>
      <c r="P264" s="12">
        <f t="shared" si="37"/>
        <v>0</v>
      </c>
      <c r="Q264">
        <f t="shared" si="38"/>
        <v>231.5707515062806</v>
      </c>
      <c r="R264">
        <f>$D$2*tarifas!$D$12/24</f>
        <v>1.4541666666666666</v>
      </c>
      <c r="S264" t="e">
        <f>VLOOKUP(E264&amp;" "&amp;F264,tarifas!$A$13:$D$20,4,FALSE)*P264</f>
        <v>#N/A</v>
      </c>
      <c r="T264">
        <f>IF(F264="COD1",tarifas!$D$11*(SUMIFS($P$11:$P$8770,$F$11:$F$8770,"=COD1",$B$11:$B$8770,"="&amp;B264)/COUNTIFS($F$11:$F$8770,"=COD1",$B$11:$B$8770,"="&amp;B264))/COUNTIFS($A$11:$A$8770,"="&amp;A264,$F$11:$F$8770,"=COD1"),0)</f>
        <v>0</v>
      </c>
      <c r="U264" t="e">
        <f>(VLOOKUP(F264,tarifas!$C$7:$D$10,2,FALSE)+tarifas!$D$21)*datos!P264</f>
        <v>#N/A</v>
      </c>
      <c r="V264" t="e">
        <f t="shared" si="39"/>
        <v>#N/A</v>
      </c>
      <c r="W264">
        <f t="shared" si="40"/>
        <v>11.462752199560891</v>
      </c>
    </row>
    <row r="265" spans="1:23" x14ac:dyDescent="0.25">
      <c r="A265">
        <f t="shared" si="33"/>
        <v>10</v>
      </c>
      <c r="B265">
        <f t="shared" si="34"/>
        <v>1</v>
      </c>
      <c r="C265" s="1">
        <f t="shared" si="41"/>
        <v>41650.583333332717</v>
      </c>
      <c r="D265" s="7">
        <v>77.272727272727266</v>
      </c>
      <c r="E265" s="7"/>
      <c r="G265">
        <v>55.48</v>
      </c>
      <c r="H265" s="12">
        <v>173.57410911200083</v>
      </c>
      <c r="I265" s="13">
        <f>$D$2*tarifas!$D$12/24</f>
        <v>1.4541666666666666</v>
      </c>
      <c r="J265" s="13" t="e">
        <f>VLOOKUP(E265&amp;" "&amp;F265,tarifas!$A$13:$D$20,4,FALSE)*H265</f>
        <v>#N/A</v>
      </c>
      <c r="K265" s="13">
        <f>IF(F265="COD1",tarifas!$D$11*(SUMIFS($H$11:$H$8770,$F$11:$F$8770,"=COD1",$B$11:$B$8770,"="&amp;B265)/COUNTIFS($F$11:$F$8770,"=COD1",$B$11:$B$8770,"="&amp;B265))/COUNTIFS($A$11:$A$8770,"="&amp;A265,$F$11:$F$8770,"=COD1"),0)</f>
        <v>0</v>
      </c>
      <c r="L265" s="13" t="e">
        <f>(VLOOKUP(F265,tarifas!$C$7:$D$10,2,FALSE)+tarifas!$D$21)*datos!H265</f>
        <v>#N/A</v>
      </c>
      <c r="M265">
        <v>334.81781999999998</v>
      </c>
      <c r="N265" s="13" t="e">
        <f t="shared" si="35"/>
        <v>#N/A</v>
      </c>
      <c r="O265">
        <f t="shared" si="36"/>
        <v>173.57410911200083</v>
      </c>
      <c r="P265" s="12">
        <f t="shared" si="37"/>
        <v>0</v>
      </c>
      <c r="Q265">
        <f t="shared" si="38"/>
        <v>161.24371088799916</v>
      </c>
      <c r="R265">
        <f>$D$2*tarifas!$D$12/24</f>
        <v>1.4541666666666666</v>
      </c>
      <c r="S265" t="e">
        <f>VLOOKUP(E265&amp;" "&amp;F265,tarifas!$A$13:$D$20,4,FALSE)*P265</f>
        <v>#N/A</v>
      </c>
      <c r="T265">
        <f>IF(F265="COD1",tarifas!$D$11*(SUMIFS($P$11:$P$8770,$F$11:$F$8770,"=COD1",$B$11:$B$8770,"="&amp;B265)/COUNTIFS($F$11:$F$8770,"=COD1",$B$11:$B$8770,"="&amp;B265))/COUNTIFS($A$11:$A$8770,"="&amp;A265,$F$11:$F$8770,"=COD1"),0)</f>
        <v>0</v>
      </c>
      <c r="U265" t="e">
        <f>(VLOOKUP(F265,tarifas!$C$7:$D$10,2,FALSE)+tarifas!$D$21)*datos!P265</f>
        <v>#N/A</v>
      </c>
      <c r="V265" t="e">
        <f t="shared" si="39"/>
        <v>#N/A</v>
      </c>
      <c r="W265">
        <f t="shared" si="40"/>
        <v>8.0512209720595731</v>
      </c>
    </row>
    <row r="266" spans="1:23" x14ac:dyDescent="0.25">
      <c r="A266">
        <f t="shared" si="33"/>
        <v>10</v>
      </c>
      <c r="B266">
        <f t="shared" si="34"/>
        <v>1</v>
      </c>
      <c r="C266" s="1">
        <f t="shared" si="41"/>
        <v>41650.624999999382</v>
      </c>
      <c r="D266" s="7">
        <v>231.81818181818184</v>
      </c>
      <c r="E266" s="7"/>
      <c r="G266">
        <v>50</v>
      </c>
      <c r="H266" s="12">
        <v>179.74613317480123</v>
      </c>
      <c r="I266" s="13">
        <f>$D$2*tarifas!$D$12/24</f>
        <v>1.4541666666666666</v>
      </c>
      <c r="J266" s="13" t="e">
        <f>VLOOKUP(E266&amp;" "&amp;F266,tarifas!$A$13:$D$20,4,FALSE)*H266</f>
        <v>#N/A</v>
      </c>
      <c r="K266" s="13">
        <f>IF(F266="COD1",tarifas!$D$11*(SUMIFS($H$11:$H$8770,$F$11:$F$8770,"=COD1",$B$11:$B$8770,"="&amp;B266)/COUNTIFS($F$11:$F$8770,"=COD1",$B$11:$B$8770,"="&amp;B266))/COUNTIFS($A$11:$A$8770,"="&amp;A266,$F$11:$F$8770,"=COD1"),0)</f>
        <v>0</v>
      </c>
      <c r="L266" s="13" t="e">
        <f>(VLOOKUP(F266,tarifas!$C$7:$D$10,2,FALSE)+tarifas!$D$21)*datos!H266</f>
        <v>#N/A</v>
      </c>
      <c r="M266">
        <v>219.46517</v>
      </c>
      <c r="N266" s="13" t="e">
        <f t="shared" si="35"/>
        <v>#N/A</v>
      </c>
      <c r="O266">
        <f t="shared" si="36"/>
        <v>179.74613317480123</v>
      </c>
      <c r="P266" s="12">
        <f t="shared" si="37"/>
        <v>0</v>
      </c>
      <c r="Q266">
        <f t="shared" si="38"/>
        <v>39.719036825198771</v>
      </c>
      <c r="R266">
        <f>$D$2*tarifas!$D$12/24</f>
        <v>1.4541666666666666</v>
      </c>
      <c r="S266" t="e">
        <f>VLOOKUP(E266&amp;" "&amp;F266,tarifas!$A$13:$D$20,4,FALSE)*P266</f>
        <v>#N/A</v>
      </c>
      <c r="T266">
        <f>IF(F266="COD1",tarifas!$D$11*(SUMIFS($P$11:$P$8770,$F$11:$F$8770,"=COD1",$B$11:$B$8770,"="&amp;B266)/COUNTIFS($F$11:$F$8770,"=COD1",$B$11:$B$8770,"="&amp;B266))/COUNTIFS($A$11:$A$8770,"="&amp;A266,$F$11:$F$8770,"=COD1"),0)</f>
        <v>0</v>
      </c>
      <c r="U266" t="e">
        <f>(VLOOKUP(F266,tarifas!$C$7:$D$10,2,FALSE)+tarifas!$D$21)*datos!P266</f>
        <v>#N/A</v>
      </c>
      <c r="V266" t="e">
        <f t="shared" si="39"/>
        <v>#N/A</v>
      </c>
      <c r="W266">
        <f t="shared" si="40"/>
        <v>1.7873566571339445</v>
      </c>
    </row>
    <row r="267" spans="1:23" x14ac:dyDescent="0.25">
      <c r="A267">
        <f t="shared" si="33"/>
        <v>10</v>
      </c>
      <c r="B267">
        <f t="shared" si="34"/>
        <v>1</v>
      </c>
      <c r="C267" s="1">
        <f t="shared" si="41"/>
        <v>41650.666666666046</v>
      </c>
      <c r="D267" s="7">
        <v>15.454545454545453</v>
      </c>
      <c r="E267" s="7"/>
      <c r="G267">
        <v>44.95</v>
      </c>
      <c r="H267" s="12">
        <v>185.95397474992404</v>
      </c>
      <c r="I267" s="13">
        <f>$D$2*tarifas!$D$12/24</f>
        <v>1.4541666666666666</v>
      </c>
      <c r="J267" s="13" t="e">
        <f>VLOOKUP(E267&amp;" "&amp;F267,tarifas!$A$13:$D$20,4,FALSE)*H267</f>
        <v>#N/A</v>
      </c>
      <c r="K267" s="13">
        <f>IF(F267="COD1",tarifas!$D$11*(SUMIFS($H$11:$H$8770,$F$11:$F$8770,"=COD1",$B$11:$B$8770,"="&amp;B267)/COUNTIFS($F$11:$F$8770,"=COD1",$B$11:$B$8770,"="&amp;B267))/COUNTIFS($A$11:$A$8770,"="&amp;A267,$F$11:$F$8770,"=COD1"),0)</f>
        <v>0</v>
      </c>
      <c r="L267" s="13" t="e">
        <f>(VLOOKUP(F267,tarifas!$C$7:$D$10,2,FALSE)+tarifas!$D$21)*datos!H267</f>
        <v>#N/A</v>
      </c>
      <c r="M267">
        <v>48.461320000000001</v>
      </c>
      <c r="N267" s="13" t="e">
        <f t="shared" si="35"/>
        <v>#N/A</v>
      </c>
      <c r="O267">
        <f t="shared" si="36"/>
        <v>48.461320000000001</v>
      </c>
      <c r="P267" s="12">
        <f t="shared" si="37"/>
        <v>137.49265474992404</v>
      </c>
      <c r="Q267">
        <f t="shared" si="38"/>
        <v>0</v>
      </c>
      <c r="R267">
        <f>$D$2*tarifas!$D$12/24</f>
        <v>1.4541666666666666</v>
      </c>
      <c r="S267" t="e">
        <f>VLOOKUP(E267&amp;" "&amp;F267,tarifas!$A$13:$D$20,4,FALSE)*P267</f>
        <v>#N/A</v>
      </c>
      <c r="T267">
        <f>IF(F267="COD1",tarifas!$D$11*(SUMIFS($P$11:$P$8770,$F$11:$F$8770,"=COD1",$B$11:$B$8770,"="&amp;B267)/COUNTIFS($F$11:$F$8770,"=COD1",$B$11:$B$8770,"="&amp;B267))/COUNTIFS($A$11:$A$8770,"="&amp;A267,$F$11:$F$8770,"=COD1"),0)</f>
        <v>0</v>
      </c>
      <c r="U267" t="e">
        <f>(VLOOKUP(F267,tarifas!$C$7:$D$10,2,FALSE)+tarifas!$D$21)*datos!P267</f>
        <v>#N/A</v>
      </c>
      <c r="V267" t="e">
        <f t="shared" si="39"/>
        <v>#N/A</v>
      </c>
      <c r="W267">
        <f t="shared" si="40"/>
        <v>0</v>
      </c>
    </row>
    <row r="268" spans="1:23" x14ac:dyDescent="0.25">
      <c r="A268">
        <f t="shared" ref="A268:A331" si="42">DAYS360($C$11,C268)</f>
        <v>10</v>
      </c>
      <c r="B268">
        <f t="shared" ref="B268:B331" si="43">MONTH(C268)</f>
        <v>1</v>
      </c>
      <c r="C268" s="1">
        <f t="shared" si="41"/>
        <v>41650.70833333271</v>
      </c>
      <c r="D268" s="7">
        <v>0</v>
      </c>
      <c r="E268" s="7"/>
      <c r="G268">
        <v>50</v>
      </c>
      <c r="H268" s="12">
        <v>185.2891730364538</v>
      </c>
      <c r="I268" s="13">
        <f>$D$2*tarifas!$D$12/24</f>
        <v>1.4541666666666666</v>
      </c>
      <c r="J268" s="13" t="e">
        <f>VLOOKUP(E268&amp;" "&amp;F268,tarifas!$A$13:$D$20,4,FALSE)*H268</f>
        <v>#N/A</v>
      </c>
      <c r="K268" s="13">
        <f>IF(F268="COD1",tarifas!$D$11*(SUMIFS($H$11:$H$8770,$F$11:$F$8770,"=COD1",$B$11:$B$8770,"="&amp;B268)/COUNTIFS($F$11:$F$8770,"=COD1",$B$11:$B$8770,"="&amp;B268))/COUNTIFS($A$11:$A$8770,"="&amp;A268,$F$11:$F$8770,"=COD1"),0)</f>
        <v>0</v>
      </c>
      <c r="L268" s="13" t="e">
        <f>(VLOOKUP(F268,tarifas!$C$7:$D$10,2,FALSE)+tarifas!$D$21)*datos!H268</f>
        <v>#N/A</v>
      </c>
      <c r="M268">
        <v>0</v>
      </c>
      <c r="N268" s="13" t="e">
        <f t="shared" ref="N268:N331" si="44">(I268+J268+K268+L268)*1.23</f>
        <v>#N/A</v>
      </c>
      <c r="O268">
        <f t="shared" ref="O268:O331" si="45">IF(M268&lt;H268,M268,H268)</f>
        <v>0</v>
      </c>
      <c r="P268" s="12">
        <f t="shared" ref="P268:P331" si="46">H268-O268</f>
        <v>185.2891730364538</v>
      </c>
      <c r="Q268">
        <f t="shared" ref="Q268:Q331" si="47">IF(M268&lt;H268,0,M268-H268)</f>
        <v>0</v>
      </c>
      <c r="R268">
        <f>$D$2*tarifas!$D$12/24</f>
        <v>1.4541666666666666</v>
      </c>
      <c r="S268" t="e">
        <f>VLOOKUP(E268&amp;" "&amp;F268,tarifas!$A$13:$D$20,4,FALSE)*P268</f>
        <v>#N/A</v>
      </c>
      <c r="T268">
        <f>IF(F268="COD1",tarifas!$D$11*(SUMIFS($P$11:$P$8770,$F$11:$F$8770,"=COD1",$B$11:$B$8770,"="&amp;B268)/COUNTIFS($F$11:$F$8770,"=COD1",$B$11:$B$8770,"="&amp;B268))/COUNTIFS($A$11:$A$8770,"="&amp;A268,$F$11:$F$8770,"=COD1"),0)</f>
        <v>0</v>
      </c>
      <c r="U268" t="e">
        <f>(VLOOKUP(F268,tarifas!$C$7:$D$10,2,FALSE)+tarifas!$D$21)*datos!P268</f>
        <v>#N/A</v>
      </c>
      <c r="V268" t="e">
        <f t="shared" ref="V268:V331" si="48">(R268+S268+T268+U268)*1.23</f>
        <v>#N/A</v>
      </c>
      <c r="W268">
        <f t="shared" ref="W268:W331" si="49">0.9*G268/1000*Q268</f>
        <v>0</v>
      </c>
    </row>
    <row r="269" spans="1:23" x14ac:dyDescent="0.25">
      <c r="A269">
        <f t="shared" si="42"/>
        <v>10</v>
      </c>
      <c r="B269">
        <f t="shared" si="43"/>
        <v>1</v>
      </c>
      <c r="C269" s="1">
        <f t="shared" ref="C269:C332" si="50">+C268+1/24</f>
        <v>41650.749999999374</v>
      </c>
      <c r="D269" s="7">
        <v>0</v>
      </c>
      <c r="E269" s="7"/>
      <c r="G269">
        <v>65.5</v>
      </c>
      <c r="H269" s="12">
        <v>186.44482549542238</v>
      </c>
      <c r="I269" s="13">
        <f>$D$2*tarifas!$D$12/24</f>
        <v>1.4541666666666666</v>
      </c>
      <c r="J269" s="13" t="e">
        <f>VLOOKUP(E269&amp;" "&amp;F269,tarifas!$A$13:$D$20,4,FALSE)*H269</f>
        <v>#N/A</v>
      </c>
      <c r="K269" s="13">
        <f>IF(F269="COD1",tarifas!$D$11*(SUMIFS($H$11:$H$8770,$F$11:$F$8770,"=COD1",$B$11:$B$8770,"="&amp;B269)/COUNTIFS($F$11:$F$8770,"=COD1",$B$11:$B$8770,"="&amp;B269))/COUNTIFS($A$11:$A$8770,"="&amp;A269,$F$11:$F$8770,"=COD1"),0)</f>
        <v>0</v>
      </c>
      <c r="L269" s="13" t="e">
        <f>(VLOOKUP(F269,tarifas!$C$7:$D$10,2,FALSE)+tarifas!$D$21)*datos!H269</f>
        <v>#N/A</v>
      </c>
      <c r="M269">
        <v>0</v>
      </c>
      <c r="N269" s="13" t="e">
        <f t="shared" si="44"/>
        <v>#N/A</v>
      </c>
      <c r="O269">
        <f t="shared" si="45"/>
        <v>0</v>
      </c>
      <c r="P269" s="12">
        <f t="shared" si="46"/>
        <v>186.44482549542238</v>
      </c>
      <c r="Q269">
        <f t="shared" si="47"/>
        <v>0</v>
      </c>
      <c r="R269">
        <f>$D$2*tarifas!$D$12/24</f>
        <v>1.4541666666666666</v>
      </c>
      <c r="S269" t="e">
        <f>VLOOKUP(E269&amp;" "&amp;F269,tarifas!$A$13:$D$20,4,FALSE)*P269</f>
        <v>#N/A</v>
      </c>
      <c r="T269">
        <f>IF(F269="COD1",tarifas!$D$11*(SUMIFS($P$11:$P$8770,$F$11:$F$8770,"=COD1",$B$11:$B$8770,"="&amp;B269)/COUNTIFS($F$11:$F$8770,"=COD1",$B$11:$B$8770,"="&amp;B269))/COUNTIFS($A$11:$A$8770,"="&amp;A269,$F$11:$F$8770,"=COD1"),0)</f>
        <v>0</v>
      </c>
      <c r="U269" t="e">
        <f>(VLOOKUP(F269,tarifas!$C$7:$D$10,2,FALSE)+tarifas!$D$21)*datos!P269</f>
        <v>#N/A</v>
      </c>
      <c r="V269" t="e">
        <f t="shared" si="48"/>
        <v>#N/A</v>
      </c>
      <c r="W269">
        <f t="shared" si="49"/>
        <v>0</v>
      </c>
    </row>
    <row r="270" spans="1:23" x14ac:dyDescent="0.25">
      <c r="A270">
        <f t="shared" si="42"/>
        <v>10</v>
      </c>
      <c r="B270">
        <f t="shared" si="43"/>
        <v>1</v>
      </c>
      <c r="C270" s="1">
        <f t="shared" si="50"/>
        <v>41650.791666666039</v>
      </c>
      <c r="D270" s="7">
        <v>0</v>
      </c>
      <c r="E270" s="7"/>
      <c r="G270">
        <v>75</v>
      </c>
      <c r="H270" s="12">
        <v>185.58936350896531</v>
      </c>
      <c r="I270" s="13">
        <f>$D$2*tarifas!$D$12/24</f>
        <v>1.4541666666666666</v>
      </c>
      <c r="J270" s="13" t="e">
        <f>VLOOKUP(E270&amp;" "&amp;F270,tarifas!$A$13:$D$20,4,FALSE)*H270</f>
        <v>#N/A</v>
      </c>
      <c r="K270" s="13">
        <f>IF(F270="COD1",tarifas!$D$11*(SUMIFS($H$11:$H$8770,$F$11:$F$8770,"=COD1",$B$11:$B$8770,"="&amp;B270)/COUNTIFS($F$11:$F$8770,"=COD1",$B$11:$B$8770,"="&amp;B270))/COUNTIFS($A$11:$A$8770,"="&amp;A270,$F$11:$F$8770,"=COD1"),0)</f>
        <v>0</v>
      </c>
      <c r="L270" s="13" t="e">
        <f>(VLOOKUP(F270,tarifas!$C$7:$D$10,2,FALSE)+tarifas!$D$21)*datos!H270</f>
        <v>#N/A</v>
      </c>
      <c r="M270">
        <v>0</v>
      </c>
      <c r="N270" s="13" t="e">
        <f t="shared" si="44"/>
        <v>#N/A</v>
      </c>
      <c r="O270">
        <f t="shared" si="45"/>
        <v>0</v>
      </c>
      <c r="P270" s="12">
        <f t="shared" si="46"/>
        <v>185.58936350896531</v>
      </c>
      <c r="Q270">
        <f t="shared" si="47"/>
        <v>0</v>
      </c>
      <c r="R270">
        <f>$D$2*tarifas!$D$12/24</f>
        <v>1.4541666666666666</v>
      </c>
      <c r="S270" t="e">
        <f>VLOOKUP(E270&amp;" "&amp;F270,tarifas!$A$13:$D$20,4,FALSE)*P270</f>
        <v>#N/A</v>
      </c>
      <c r="T270">
        <f>IF(F270="COD1",tarifas!$D$11*(SUMIFS($P$11:$P$8770,$F$11:$F$8770,"=COD1",$B$11:$B$8770,"="&amp;B270)/COUNTIFS($F$11:$F$8770,"=COD1",$B$11:$B$8770,"="&amp;B270))/COUNTIFS($A$11:$A$8770,"="&amp;A270,$F$11:$F$8770,"=COD1"),0)</f>
        <v>0</v>
      </c>
      <c r="U270" t="e">
        <f>(VLOOKUP(F270,tarifas!$C$7:$D$10,2,FALSE)+tarifas!$D$21)*datos!P270</f>
        <v>#N/A</v>
      </c>
      <c r="V270" t="e">
        <f t="shared" si="48"/>
        <v>#N/A</v>
      </c>
      <c r="W270">
        <f t="shared" si="49"/>
        <v>0</v>
      </c>
    </row>
    <row r="271" spans="1:23" x14ac:dyDescent="0.25">
      <c r="A271">
        <f t="shared" si="42"/>
        <v>10</v>
      </c>
      <c r="B271">
        <f t="shared" si="43"/>
        <v>1</v>
      </c>
      <c r="C271" s="1">
        <f t="shared" si="50"/>
        <v>41650.833333332703</v>
      </c>
      <c r="D271" s="7">
        <v>0</v>
      </c>
      <c r="E271" s="7"/>
      <c r="G271">
        <v>75</v>
      </c>
      <c r="H271" s="12">
        <v>197.13280535963636</v>
      </c>
      <c r="I271" s="13">
        <f>$D$2*tarifas!$D$12/24</f>
        <v>1.4541666666666666</v>
      </c>
      <c r="J271" s="13" t="e">
        <f>VLOOKUP(E271&amp;" "&amp;F271,tarifas!$A$13:$D$20,4,FALSE)*H271</f>
        <v>#N/A</v>
      </c>
      <c r="K271" s="13">
        <f>IF(F271="COD1",tarifas!$D$11*(SUMIFS($H$11:$H$8770,$F$11:$F$8770,"=COD1",$B$11:$B$8770,"="&amp;B271)/COUNTIFS($F$11:$F$8770,"=COD1",$B$11:$B$8770,"="&amp;B271))/COUNTIFS($A$11:$A$8770,"="&amp;A271,$F$11:$F$8770,"=COD1"),0)</f>
        <v>0</v>
      </c>
      <c r="L271" s="13" t="e">
        <f>(VLOOKUP(F271,tarifas!$C$7:$D$10,2,FALSE)+tarifas!$D$21)*datos!H271</f>
        <v>#N/A</v>
      </c>
      <c r="M271">
        <v>0</v>
      </c>
      <c r="N271" s="13" t="e">
        <f t="shared" si="44"/>
        <v>#N/A</v>
      </c>
      <c r="O271">
        <f t="shared" si="45"/>
        <v>0</v>
      </c>
      <c r="P271" s="12">
        <f t="shared" si="46"/>
        <v>197.13280535963636</v>
      </c>
      <c r="Q271">
        <f t="shared" si="47"/>
        <v>0</v>
      </c>
      <c r="R271">
        <f>$D$2*tarifas!$D$12/24</f>
        <v>1.4541666666666666</v>
      </c>
      <c r="S271" t="e">
        <f>VLOOKUP(E271&amp;" "&amp;F271,tarifas!$A$13:$D$20,4,FALSE)*P271</f>
        <v>#N/A</v>
      </c>
      <c r="T271">
        <f>IF(F271="COD1",tarifas!$D$11*(SUMIFS($P$11:$P$8770,$F$11:$F$8770,"=COD1",$B$11:$B$8770,"="&amp;B271)/COUNTIFS($F$11:$F$8770,"=COD1",$B$11:$B$8770,"="&amp;B271))/COUNTIFS($A$11:$A$8770,"="&amp;A271,$F$11:$F$8770,"=COD1"),0)</f>
        <v>0</v>
      </c>
      <c r="U271" t="e">
        <f>(VLOOKUP(F271,tarifas!$C$7:$D$10,2,FALSE)+tarifas!$D$21)*datos!P271</f>
        <v>#N/A</v>
      </c>
      <c r="V271" t="e">
        <f t="shared" si="48"/>
        <v>#N/A</v>
      </c>
      <c r="W271">
        <f t="shared" si="49"/>
        <v>0</v>
      </c>
    </row>
    <row r="272" spans="1:23" x14ac:dyDescent="0.25">
      <c r="A272">
        <f t="shared" si="42"/>
        <v>10</v>
      </c>
      <c r="B272">
        <f t="shared" si="43"/>
        <v>1</v>
      </c>
      <c r="C272" s="1">
        <f t="shared" si="50"/>
        <v>41650.874999999367</v>
      </c>
      <c r="D272" s="7">
        <v>0</v>
      </c>
      <c r="E272" s="7"/>
      <c r="G272">
        <v>68.72</v>
      </c>
      <c r="H272" s="12">
        <v>191.57289275069269</v>
      </c>
      <c r="I272" s="13">
        <f>$D$2*tarifas!$D$12/24</f>
        <v>1.4541666666666666</v>
      </c>
      <c r="J272" s="13" t="e">
        <f>VLOOKUP(E272&amp;" "&amp;F272,tarifas!$A$13:$D$20,4,FALSE)*H272</f>
        <v>#N/A</v>
      </c>
      <c r="K272" s="13">
        <f>IF(F272="COD1",tarifas!$D$11*(SUMIFS($H$11:$H$8770,$F$11:$F$8770,"=COD1",$B$11:$B$8770,"="&amp;B272)/COUNTIFS($F$11:$F$8770,"=COD1",$B$11:$B$8770,"="&amp;B272))/COUNTIFS($A$11:$A$8770,"="&amp;A272,$F$11:$F$8770,"=COD1"),0)</f>
        <v>0</v>
      </c>
      <c r="L272" s="13" t="e">
        <f>(VLOOKUP(F272,tarifas!$C$7:$D$10,2,FALSE)+tarifas!$D$21)*datos!H272</f>
        <v>#N/A</v>
      </c>
      <c r="M272">
        <v>0</v>
      </c>
      <c r="N272" s="13" t="e">
        <f t="shared" si="44"/>
        <v>#N/A</v>
      </c>
      <c r="O272">
        <f t="shared" si="45"/>
        <v>0</v>
      </c>
      <c r="P272" s="12">
        <f t="shared" si="46"/>
        <v>191.57289275069269</v>
      </c>
      <c r="Q272">
        <f t="shared" si="47"/>
        <v>0</v>
      </c>
      <c r="R272">
        <f>$D$2*tarifas!$D$12/24</f>
        <v>1.4541666666666666</v>
      </c>
      <c r="S272" t="e">
        <f>VLOOKUP(E272&amp;" "&amp;F272,tarifas!$A$13:$D$20,4,FALSE)*P272</f>
        <v>#N/A</v>
      </c>
      <c r="T272">
        <f>IF(F272="COD1",tarifas!$D$11*(SUMIFS($P$11:$P$8770,$F$11:$F$8770,"=COD1",$B$11:$B$8770,"="&amp;B272)/COUNTIFS($F$11:$F$8770,"=COD1",$B$11:$B$8770,"="&amp;B272))/COUNTIFS($A$11:$A$8770,"="&amp;A272,$F$11:$F$8770,"=COD1"),0)</f>
        <v>0</v>
      </c>
      <c r="U272" t="e">
        <f>(VLOOKUP(F272,tarifas!$C$7:$D$10,2,FALSE)+tarifas!$D$21)*datos!P272</f>
        <v>#N/A</v>
      </c>
      <c r="V272" t="e">
        <f t="shared" si="48"/>
        <v>#N/A</v>
      </c>
      <c r="W272">
        <f t="shared" si="49"/>
        <v>0</v>
      </c>
    </row>
    <row r="273" spans="1:23" x14ac:dyDescent="0.25">
      <c r="A273">
        <f t="shared" si="42"/>
        <v>10</v>
      </c>
      <c r="B273">
        <f t="shared" si="43"/>
        <v>1</v>
      </c>
      <c r="C273" s="1">
        <f t="shared" si="50"/>
        <v>41650.916666666031</v>
      </c>
      <c r="D273" s="7">
        <v>0</v>
      </c>
      <c r="E273" s="7"/>
      <c r="G273">
        <v>55</v>
      </c>
      <c r="H273" s="12">
        <v>193.82676864510154</v>
      </c>
      <c r="I273" s="13">
        <f>$D$2*tarifas!$D$12/24</f>
        <v>1.4541666666666666</v>
      </c>
      <c r="J273" s="13" t="e">
        <f>VLOOKUP(E273&amp;" "&amp;F273,tarifas!$A$13:$D$20,4,FALSE)*H273</f>
        <v>#N/A</v>
      </c>
      <c r="K273" s="13">
        <f>IF(F273="COD1",tarifas!$D$11*(SUMIFS($H$11:$H$8770,$F$11:$F$8770,"=COD1",$B$11:$B$8770,"="&amp;B273)/COUNTIFS($F$11:$F$8770,"=COD1",$B$11:$B$8770,"="&amp;B273))/COUNTIFS($A$11:$A$8770,"="&amp;A273,$F$11:$F$8770,"=COD1"),0)</f>
        <v>0</v>
      </c>
      <c r="L273" s="13" t="e">
        <f>(VLOOKUP(F273,tarifas!$C$7:$D$10,2,FALSE)+tarifas!$D$21)*datos!H273</f>
        <v>#N/A</v>
      </c>
      <c r="M273">
        <v>0</v>
      </c>
      <c r="N273" s="13" t="e">
        <f t="shared" si="44"/>
        <v>#N/A</v>
      </c>
      <c r="O273">
        <f t="shared" si="45"/>
        <v>0</v>
      </c>
      <c r="P273" s="12">
        <f t="shared" si="46"/>
        <v>193.82676864510154</v>
      </c>
      <c r="Q273">
        <f t="shared" si="47"/>
        <v>0</v>
      </c>
      <c r="R273">
        <f>$D$2*tarifas!$D$12/24</f>
        <v>1.4541666666666666</v>
      </c>
      <c r="S273" t="e">
        <f>VLOOKUP(E273&amp;" "&amp;F273,tarifas!$A$13:$D$20,4,FALSE)*P273</f>
        <v>#N/A</v>
      </c>
      <c r="T273">
        <f>IF(F273="COD1",tarifas!$D$11*(SUMIFS($P$11:$P$8770,$F$11:$F$8770,"=COD1",$B$11:$B$8770,"="&amp;B273)/COUNTIFS($F$11:$F$8770,"=COD1",$B$11:$B$8770,"="&amp;B273))/COUNTIFS($A$11:$A$8770,"="&amp;A273,$F$11:$F$8770,"=COD1"),0)</f>
        <v>0</v>
      </c>
      <c r="U273" t="e">
        <f>(VLOOKUP(F273,tarifas!$C$7:$D$10,2,FALSE)+tarifas!$D$21)*datos!P273</f>
        <v>#N/A</v>
      </c>
      <c r="V273" t="e">
        <f t="shared" si="48"/>
        <v>#N/A</v>
      </c>
      <c r="W273">
        <f t="shared" si="49"/>
        <v>0</v>
      </c>
    </row>
    <row r="274" spans="1:23" x14ac:dyDescent="0.25">
      <c r="A274">
        <f t="shared" si="42"/>
        <v>10</v>
      </c>
      <c r="B274">
        <f t="shared" si="43"/>
        <v>1</v>
      </c>
      <c r="C274" s="1">
        <f t="shared" si="50"/>
        <v>41650.958333332695</v>
      </c>
      <c r="D274" s="7">
        <v>0</v>
      </c>
      <c r="E274" s="7"/>
      <c r="G274">
        <v>50</v>
      </c>
      <c r="H274" s="12">
        <v>193.4043518707584</v>
      </c>
      <c r="I274" s="13">
        <f>$D$2*tarifas!$D$12/24</f>
        <v>1.4541666666666666</v>
      </c>
      <c r="J274" s="13" t="e">
        <f>VLOOKUP(E274&amp;" "&amp;F274,tarifas!$A$13:$D$20,4,FALSE)*H274</f>
        <v>#N/A</v>
      </c>
      <c r="K274" s="13">
        <f>IF(F274="COD1",tarifas!$D$11*(SUMIFS($H$11:$H$8770,$F$11:$F$8770,"=COD1",$B$11:$B$8770,"="&amp;B274)/COUNTIFS($F$11:$F$8770,"=COD1",$B$11:$B$8770,"="&amp;B274))/COUNTIFS($A$11:$A$8770,"="&amp;A274,$F$11:$F$8770,"=COD1"),0)</f>
        <v>0</v>
      </c>
      <c r="L274" s="13" t="e">
        <f>(VLOOKUP(F274,tarifas!$C$7:$D$10,2,FALSE)+tarifas!$D$21)*datos!H274</f>
        <v>#N/A</v>
      </c>
      <c r="M274">
        <v>0</v>
      </c>
      <c r="N274" s="13" t="e">
        <f t="shared" si="44"/>
        <v>#N/A</v>
      </c>
      <c r="O274">
        <f t="shared" si="45"/>
        <v>0</v>
      </c>
      <c r="P274" s="12">
        <f t="shared" si="46"/>
        <v>193.4043518707584</v>
      </c>
      <c r="Q274">
        <f t="shared" si="47"/>
        <v>0</v>
      </c>
      <c r="R274">
        <f>$D$2*tarifas!$D$12/24</f>
        <v>1.4541666666666666</v>
      </c>
      <c r="S274" t="e">
        <f>VLOOKUP(E274&amp;" "&amp;F274,tarifas!$A$13:$D$20,4,FALSE)*P274</f>
        <v>#N/A</v>
      </c>
      <c r="T274">
        <f>IF(F274="COD1",tarifas!$D$11*(SUMIFS($P$11:$P$8770,$F$11:$F$8770,"=COD1",$B$11:$B$8770,"="&amp;B274)/COUNTIFS($F$11:$F$8770,"=COD1",$B$11:$B$8770,"="&amp;B274))/COUNTIFS($A$11:$A$8770,"="&amp;A274,$F$11:$F$8770,"=COD1"),0)</f>
        <v>0</v>
      </c>
      <c r="U274" t="e">
        <f>(VLOOKUP(F274,tarifas!$C$7:$D$10,2,FALSE)+tarifas!$D$21)*datos!P274</f>
        <v>#N/A</v>
      </c>
      <c r="V274" t="e">
        <f t="shared" si="48"/>
        <v>#N/A</v>
      </c>
      <c r="W274">
        <f t="shared" si="49"/>
        <v>0</v>
      </c>
    </row>
    <row r="275" spans="1:23" x14ac:dyDescent="0.25">
      <c r="A275">
        <f t="shared" si="42"/>
        <v>11</v>
      </c>
      <c r="B275">
        <f t="shared" si="43"/>
        <v>1</v>
      </c>
      <c r="C275" s="1">
        <f t="shared" si="50"/>
        <v>41650.99999999936</v>
      </c>
      <c r="D275" s="7">
        <v>0</v>
      </c>
      <c r="E275" s="7"/>
      <c r="G275">
        <v>46.73</v>
      </c>
      <c r="H275" s="12">
        <v>191.22177479282283</v>
      </c>
      <c r="I275" s="13">
        <f>$D$2*tarifas!$D$12/24</f>
        <v>1.4541666666666666</v>
      </c>
      <c r="J275" s="13" t="e">
        <f>VLOOKUP(E275&amp;" "&amp;F275,tarifas!$A$13:$D$20,4,FALSE)*H275</f>
        <v>#N/A</v>
      </c>
      <c r="K275" s="13">
        <f>IF(F275="COD1",tarifas!$D$11*(SUMIFS($H$11:$H$8770,$F$11:$F$8770,"=COD1",$B$11:$B$8770,"="&amp;B275)/COUNTIFS($F$11:$F$8770,"=COD1",$B$11:$B$8770,"="&amp;B275))/COUNTIFS($A$11:$A$8770,"="&amp;A275,$F$11:$F$8770,"=COD1"),0)</f>
        <v>0</v>
      </c>
      <c r="L275" s="13" t="e">
        <f>(VLOOKUP(F275,tarifas!$C$7:$D$10,2,FALSE)+tarifas!$D$21)*datos!H275</f>
        <v>#N/A</v>
      </c>
      <c r="M275">
        <v>0</v>
      </c>
      <c r="N275" s="13" t="e">
        <f t="shared" si="44"/>
        <v>#N/A</v>
      </c>
      <c r="O275">
        <f t="shared" si="45"/>
        <v>0</v>
      </c>
      <c r="P275" s="12">
        <f t="shared" si="46"/>
        <v>191.22177479282283</v>
      </c>
      <c r="Q275">
        <f t="shared" si="47"/>
        <v>0</v>
      </c>
      <c r="R275">
        <f>$D$2*tarifas!$D$12/24</f>
        <v>1.4541666666666666</v>
      </c>
      <c r="S275" t="e">
        <f>VLOOKUP(E275&amp;" "&amp;F275,tarifas!$A$13:$D$20,4,FALSE)*P275</f>
        <v>#N/A</v>
      </c>
      <c r="T275">
        <f>IF(F275="COD1",tarifas!$D$11*(SUMIFS($P$11:$P$8770,$F$11:$F$8770,"=COD1",$B$11:$B$8770,"="&amp;B275)/COUNTIFS($F$11:$F$8770,"=COD1",$B$11:$B$8770,"="&amp;B275))/COUNTIFS($A$11:$A$8770,"="&amp;A275,$F$11:$F$8770,"=COD1"),0)</f>
        <v>0</v>
      </c>
      <c r="U275" t="e">
        <f>(VLOOKUP(F275,tarifas!$C$7:$D$10,2,FALSE)+tarifas!$D$21)*datos!P275</f>
        <v>#N/A</v>
      </c>
      <c r="V275" t="e">
        <f t="shared" si="48"/>
        <v>#N/A</v>
      </c>
      <c r="W275">
        <f t="shared" si="49"/>
        <v>0</v>
      </c>
    </row>
    <row r="276" spans="1:23" x14ac:dyDescent="0.25">
      <c r="A276">
        <f t="shared" si="42"/>
        <v>11</v>
      </c>
      <c r="B276">
        <f t="shared" si="43"/>
        <v>1</v>
      </c>
      <c r="C276" s="1">
        <f t="shared" si="50"/>
        <v>41651.041666666024</v>
      </c>
      <c r="D276" s="7">
        <v>0</v>
      </c>
      <c r="E276" s="7"/>
      <c r="G276">
        <v>39.6</v>
      </c>
      <c r="H276" s="12">
        <v>186.80603016793546</v>
      </c>
      <c r="I276" s="13">
        <f>$D$2*tarifas!$D$12/24</f>
        <v>1.4541666666666666</v>
      </c>
      <c r="J276" s="13" t="e">
        <f>VLOOKUP(E276&amp;" "&amp;F276,tarifas!$A$13:$D$20,4,FALSE)*H276</f>
        <v>#N/A</v>
      </c>
      <c r="K276" s="13">
        <f>IF(F276="COD1",tarifas!$D$11*(SUMIFS($H$11:$H$8770,$F$11:$F$8770,"=COD1",$B$11:$B$8770,"="&amp;B276)/COUNTIFS($F$11:$F$8770,"=COD1",$B$11:$B$8770,"="&amp;B276))/COUNTIFS($A$11:$A$8770,"="&amp;A276,$F$11:$F$8770,"=COD1"),0)</f>
        <v>0</v>
      </c>
      <c r="L276" s="13" t="e">
        <f>(VLOOKUP(F276,tarifas!$C$7:$D$10,2,FALSE)+tarifas!$D$21)*datos!H276</f>
        <v>#N/A</v>
      </c>
      <c r="M276">
        <v>0</v>
      </c>
      <c r="N276" s="13" t="e">
        <f t="shared" si="44"/>
        <v>#N/A</v>
      </c>
      <c r="O276">
        <f t="shared" si="45"/>
        <v>0</v>
      </c>
      <c r="P276" s="12">
        <f t="shared" si="46"/>
        <v>186.80603016793546</v>
      </c>
      <c r="Q276">
        <f t="shared" si="47"/>
        <v>0</v>
      </c>
      <c r="R276">
        <f>$D$2*tarifas!$D$12/24</f>
        <v>1.4541666666666666</v>
      </c>
      <c r="S276" t="e">
        <f>VLOOKUP(E276&amp;" "&amp;F276,tarifas!$A$13:$D$20,4,FALSE)*P276</f>
        <v>#N/A</v>
      </c>
      <c r="T276">
        <f>IF(F276="COD1",tarifas!$D$11*(SUMIFS($P$11:$P$8770,$F$11:$F$8770,"=COD1",$B$11:$B$8770,"="&amp;B276)/COUNTIFS($F$11:$F$8770,"=COD1",$B$11:$B$8770,"="&amp;B276))/COUNTIFS($A$11:$A$8770,"="&amp;A276,$F$11:$F$8770,"=COD1"),0)</f>
        <v>0</v>
      </c>
      <c r="U276" t="e">
        <f>(VLOOKUP(F276,tarifas!$C$7:$D$10,2,FALSE)+tarifas!$D$21)*datos!P276</f>
        <v>#N/A</v>
      </c>
      <c r="V276" t="e">
        <f t="shared" si="48"/>
        <v>#N/A</v>
      </c>
      <c r="W276">
        <f t="shared" si="49"/>
        <v>0</v>
      </c>
    </row>
    <row r="277" spans="1:23" x14ac:dyDescent="0.25">
      <c r="A277">
        <f t="shared" si="42"/>
        <v>11</v>
      </c>
      <c r="B277">
        <f t="shared" si="43"/>
        <v>1</v>
      </c>
      <c r="C277" s="1">
        <f t="shared" si="50"/>
        <v>41651.083333332688</v>
      </c>
      <c r="D277" s="7">
        <v>0</v>
      </c>
      <c r="E277" s="7"/>
      <c r="G277">
        <v>35.119999999999997</v>
      </c>
      <c r="H277" s="12">
        <v>185.31553388888165</v>
      </c>
      <c r="I277" s="13">
        <f>$D$2*tarifas!$D$12/24</f>
        <v>1.4541666666666666</v>
      </c>
      <c r="J277" s="13" t="e">
        <f>VLOOKUP(E277&amp;" "&amp;F277,tarifas!$A$13:$D$20,4,FALSE)*H277</f>
        <v>#N/A</v>
      </c>
      <c r="K277" s="13">
        <f>IF(F277="COD1",tarifas!$D$11*(SUMIFS($H$11:$H$8770,$F$11:$F$8770,"=COD1",$B$11:$B$8770,"="&amp;B277)/COUNTIFS($F$11:$F$8770,"=COD1",$B$11:$B$8770,"="&amp;B277))/COUNTIFS($A$11:$A$8770,"="&amp;A277,$F$11:$F$8770,"=COD1"),0)</f>
        <v>0</v>
      </c>
      <c r="L277" s="13" t="e">
        <f>(VLOOKUP(F277,tarifas!$C$7:$D$10,2,FALSE)+tarifas!$D$21)*datos!H277</f>
        <v>#N/A</v>
      </c>
      <c r="M277">
        <v>0</v>
      </c>
      <c r="N277" s="13" t="e">
        <f t="shared" si="44"/>
        <v>#N/A</v>
      </c>
      <c r="O277">
        <f t="shared" si="45"/>
        <v>0</v>
      </c>
      <c r="P277" s="12">
        <f t="shared" si="46"/>
        <v>185.31553388888165</v>
      </c>
      <c r="Q277">
        <f t="shared" si="47"/>
        <v>0</v>
      </c>
      <c r="R277">
        <f>$D$2*tarifas!$D$12/24</f>
        <v>1.4541666666666666</v>
      </c>
      <c r="S277" t="e">
        <f>VLOOKUP(E277&amp;" "&amp;F277,tarifas!$A$13:$D$20,4,FALSE)*P277</f>
        <v>#N/A</v>
      </c>
      <c r="T277">
        <f>IF(F277="COD1",tarifas!$D$11*(SUMIFS($P$11:$P$8770,$F$11:$F$8770,"=COD1",$B$11:$B$8770,"="&amp;B277)/COUNTIFS($F$11:$F$8770,"=COD1",$B$11:$B$8770,"="&amp;B277))/COUNTIFS($A$11:$A$8770,"="&amp;A277,$F$11:$F$8770,"=COD1"),0)</f>
        <v>0</v>
      </c>
      <c r="U277" t="e">
        <f>(VLOOKUP(F277,tarifas!$C$7:$D$10,2,FALSE)+tarifas!$D$21)*datos!P277</f>
        <v>#N/A</v>
      </c>
      <c r="V277" t="e">
        <f t="shared" si="48"/>
        <v>#N/A</v>
      </c>
      <c r="W277">
        <f t="shared" si="49"/>
        <v>0</v>
      </c>
    </row>
    <row r="278" spans="1:23" x14ac:dyDescent="0.25">
      <c r="A278">
        <f t="shared" si="42"/>
        <v>11</v>
      </c>
      <c r="B278">
        <f t="shared" si="43"/>
        <v>1</v>
      </c>
      <c r="C278" s="1">
        <f t="shared" si="50"/>
        <v>41651.124999999352</v>
      </c>
      <c r="D278" s="7">
        <v>0</v>
      </c>
      <c r="E278" s="7"/>
      <c r="G278">
        <v>27.6</v>
      </c>
      <c r="H278" s="12">
        <v>183.7668659939294</v>
      </c>
      <c r="I278" s="13">
        <f>$D$2*tarifas!$D$12/24</f>
        <v>1.4541666666666666</v>
      </c>
      <c r="J278" s="13" t="e">
        <f>VLOOKUP(E278&amp;" "&amp;F278,tarifas!$A$13:$D$20,4,FALSE)*H278</f>
        <v>#N/A</v>
      </c>
      <c r="K278" s="13">
        <f>IF(F278="COD1",tarifas!$D$11*(SUMIFS($H$11:$H$8770,$F$11:$F$8770,"=COD1",$B$11:$B$8770,"="&amp;B278)/COUNTIFS($F$11:$F$8770,"=COD1",$B$11:$B$8770,"="&amp;B278))/COUNTIFS($A$11:$A$8770,"="&amp;A278,$F$11:$F$8770,"=COD1"),0)</f>
        <v>0</v>
      </c>
      <c r="L278" s="13" t="e">
        <f>(VLOOKUP(F278,tarifas!$C$7:$D$10,2,FALSE)+tarifas!$D$21)*datos!H278</f>
        <v>#N/A</v>
      </c>
      <c r="M278">
        <v>0</v>
      </c>
      <c r="N278" s="13" t="e">
        <f t="shared" si="44"/>
        <v>#N/A</v>
      </c>
      <c r="O278">
        <f t="shared" si="45"/>
        <v>0</v>
      </c>
      <c r="P278" s="12">
        <f t="shared" si="46"/>
        <v>183.7668659939294</v>
      </c>
      <c r="Q278">
        <f t="shared" si="47"/>
        <v>0</v>
      </c>
      <c r="R278">
        <f>$D$2*tarifas!$D$12/24</f>
        <v>1.4541666666666666</v>
      </c>
      <c r="S278" t="e">
        <f>VLOOKUP(E278&amp;" "&amp;F278,tarifas!$A$13:$D$20,4,FALSE)*P278</f>
        <v>#N/A</v>
      </c>
      <c r="T278">
        <f>IF(F278="COD1",tarifas!$D$11*(SUMIFS($P$11:$P$8770,$F$11:$F$8770,"=COD1",$B$11:$B$8770,"="&amp;B278)/COUNTIFS($F$11:$F$8770,"=COD1",$B$11:$B$8770,"="&amp;B278))/COUNTIFS($A$11:$A$8770,"="&amp;A278,$F$11:$F$8770,"=COD1"),0)</f>
        <v>0</v>
      </c>
      <c r="U278" t="e">
        <f>(VLOOKUP(F278,tarifas!$C$7:$D$10,2,FALSE)+tarifas!$D$21)*datos!P278</f>
        <v>#N/A</v>
      </c>
      <c r="V278" t="e">
        <f t="shared" si="48"/>
        <v>#N/A</v>
      </c>
      <c r="W278">
        <f t="shared" si="49"/>
        <v>0</v>
      </c>
    </row>
    <row r="279" spans="1:23" x14ac:dyDescent="0.25">
      <c r="A279">
        <f t="shared" si="42"/>
        <v>11</v>
      </c>
      <c r="B279">
        <f t="shared" si="43"/>
        <v>1</v>
      </c>
      <c r="C279" s="1">
        <f t="shared" si="50"/>
        <v>41651.166666666017</v>
      </c>
      <c r="D279" s="7">
        <v>0</v>
      </c>
      <c r="E279" s="7"/>
      <c r="G279">
        <v>25.68</v>
      </c>
      <c r="H279" s="12">
        <v>181.84712884338717</v>
      </c>
      <c r="I279" s="13">
        <f>$D$2*tarifas!$D$12/24</f>
        <v>1.4541666666666666</v>
      </c>
      <c r="J279" s="13" t="e">
        <f>VLOOKUP(E279&amp;" "&amp;F279,tarifas!$A$13:$D$20,4,FALSE)*H279</f>
        <v>#N/A</v>
      </c>
      <c r="K279" s="13">
        <f>IF(F279="COD1",tarifas!$D$11*(SUMIFS($H$11:$H$8770,$F$11:$F$8770,"=COD1",$B$11:$B$8770,"="&amp;B279)/COUNTIFS($F$11:$F$8770,"=COD1",$B$11:$B$8770,"="&amp;B279))/COUNTIFS($A$11:$A$8770,"="&amp;A279,$F$11:$F$8770,"=COD1"),0)</f>
        <v>0</v>
      </c>
      <c r="L279" s="13" t="e">
        <f>(VLOOKUP(F279,tarifas!$C$7:$D$10,2,FALSE)+tarifas!$D$21)*datos!H279</f>
        <v>#N/A</v>
      </c>
      <c r="M279">
        <v>0</v>
      </c>
      <c r="N279" s="13" t="e">
        <f t="shared" si="44"/>
        <v>#N/A</v>
      </c>
      <c r="O279">
        <f t="shared" si="45"/>
        <v>0</v>
      </c>
      <c r="P279" s="12">
        <f t="shared" si="46"/>
        <v>181.84712884338717</v>
      </c>
      <c r="Q279">
        <f t="shared" si="47"/>
        <v>0</v>
      </c>
      <c r="R279">
        <f>$D$2*tarifas!$D$12/24</f>
        <v>1.4541666666666666</v>
      </c>
      <c r="S279" t="e">
        <f>VLOOKUP(E279&amp;" "&amp;F279,tarifas!$A$13:$D$20,4,FALSE)*P279</f>
        <v>#N/A</v>
      </c>
      <c r="T279">
        <f>IF(F279="COD1",tarifas!$D$11*(SUMIFS($P$11:$P$8770,$F$11:$F$8770,"=COD1",$B$11:$B$8770,"="&amp;B279)/COUNTIFS($F$11:$F$8770,"=COD1",$B$11:$B$8770,"="&amp;B279))/COUNTIFS($A$11:$A$8770,"="&amp;A279,$F$11:$F$8770,"=COD1"),0)</f>
        <v>0</v>
      </c>
      <c r="U279" t="e">
        <f>(VLOOKUP(F279,tarifas!$C$7:$D$10,2,FALSE)+tarifas!$D$21)*datos!P279</f>
        <v>#N/A</v>
      </c>
      <c r="V279" t="e">
        <f t="shared" si="48"/>
        <v>#N/A</v>
      </c>
      <c r="W279">
        <f t="shared" si="49"/>
        <v>0</v>
      </c>
    </row>
    <row r="280" spans="1:23" x14ac:dyDescent="0.25">
      <c r="A280">
        <f t="shared" si="42"/>
        <v>11</v>
      </c>
      <c r="B280">
        <f t="shared" si="43"/>
        <v>1</v>
      </c>
      <c r="C280" s="1">
        <f t="shared" si="50"/>
        <v>41651.208333332681</v>
      </c>
      <c r="D280" s="7">
        <v>0</v>
      </c>
      <c r="E280" s="7"/>
      <c r="G280">
        <v>24.14</v>
      </c>
      <c r="H280" s="12">
        <v>182.30615389500042</v>
      </c>
      <c r="I280" s="13">
        <f>$D$2*tarifas!$D$12/24</f>
        <v>1.4541666666666666</v>
      </c>
      <c r="J280" s="13" t="e">
        <f>VLOOKUP(E280&amp;" "&amp;F280,tarifas!$A$13:$D$20,4,FALSE)*H280</f>
        <v>#N/A</v>
      </c>
      <c r="K280" s="13">
        <f>IF(F280="COD1",tarifas!$D$11*(SUMIFS($H$11:$H$8770,$F$11:$F$8770,"=COD1",$B$11:$B$8770,"="&amp;B280)/COUNTIFS($F$11:$F$8770,"=COD1",$B$11:$B$8770,"="&amp;B280))/COUNTIFS($A$11:$A$8770,"="&amp;A280,$F$11:$F$8770,"=COD1"),0)</f>
        <v>0</v>
      </c>
      <c r="L280" s="13" t="e">
        <f>(VLOOKUP(F280,tarifas!$C$7:$D$10,2,FALSE)+tarifas!$D$21)*datos!H280</f>
        <v>#N/A</v>
      </c>
      <c r="M280">
        <v>0</v>
      </c>
      <c r="N280" s="13" t="e">
        <f t="shared" si="44"/>
        <v>#N/A</v>
      </c>
      <c r="O280">
        <f t="shared" si="45"/>
        <v>0</v>
      </c>
      <c r="P280" s="12">
        <f t="shared" si="46"/>
        <v>182.30615389500042</v>
      </c>
      <c r="Q280">
        <f t="shared" si="47"/>
        <v>0</v>
      </c>
      <c r="R280">
        <f>$D$2*tarifas!$D$12/24</f>
        <v>1.4541666666666666</v>
      </c>
      <c r="S280" t="e">
        <f>VLOOKUP(E280&amp;" "&amp;F280,tarifas!$A$13:$D$20,4,FALSE)*P280</f>
        <v>#N/A</v>
      </c>
      <c r="T280">
        <f>IF(F280="COD1",tarifas!$D$11*(SUMIFS($P$11:$P$8770,$F$11:$F$8770,"=COD1",$B$11:$B$8770,"="&amp;B280)/COUNTIFS($F$11:$F$8770,"=COD1",$B$11:$B$8770,"="&amp;B280))/COUNTIFS($A$11:$A$8770,"="&amp;A280,$F$11:$F$8770,"=COD1"),0)</f>
        <v>0</v>
      </c>
      <c r="U280" t="e">
        <f>(VLOOKUP(F280,tarifas!$C$7:$D$10,2,FALSE)+tarifas!$D$21)*datos!P280</f>
        <v>#N/A</v>
      </c>
      <c r="V280" t="e">
        <f t="shared" si="48"/>
        <v>#N/A</v>
      </c>
      <c r="W280">
        <f t="shared" si="49"/>
        <v>0</v>
      </c>
    </row>
    <row r="281" spans="1:23" x14ac:dyDescent="0.25">
      <c r="A281">
        <f t="shared" si="42"/>
        <v>11</v>
      </c>
      <c r="B281">
        <f t="shared" si="43"/>
        <v>1</v>
      </c>
      <c r="C281" s="1">
        <f t="shared" si="50"/>
        <v>41651.249999999345</v>
      </c>
      <c r="D281" s="7">
        <v>0</v>
      </c>
      <c r="E281" s="7"/>
      <c r="G281">
        <v>25</v>
      </c>
      <c r="H281" s="12">
        <v>182.70825954730844</v>
      </c>
      <c r="I281" s="13">
        <f>$D$2*tarifas!$D$12/24</f>
        <v>1.4541666666666666</v>
      </c>
      <c r="J281" s="13" t="e">
        <f>VLOOKUP(E281&amp;" "&amp;F281,tarifas!$A$13:$D$20,4,FALSE)*H281</f>
        <v>#N/A</v>
      </c>
      <c r="K281" s="13">
        <f>IF(F281="COD1",tarifas!$D$11*(SUMIFS($H$11:$H$8770,$F$11:$F$8770,"=COD1",$B$11:$B$8770,"="&amp;B281)/COUNTIFS($F$11:$F$8770,"=COD1",$B$11:$B$8770,"="&amp;B281))/COUNTIFS($A$11:$A$8770,"="&amp;A281,$F$11:$F$8770,"=COD1"),0)</f>
        <v>0</v>
      </c>
      <c r="L281" s="13" t="e">
        <f>(VLOOKUP(F281,tarifas!$C$7:$D$10,2,FALSE)+tarifas!$D$21)*datos!H281</f>
        <v>#N/A</v>
      </c>
      <c r="M281">
        <v>0</v>
      </c>
      <c r="N281" s="13" t="e">
        <f t="shared" si="44"/>
        <v>#N/A</v>
      </c>
      <c r="O281">
        <f t="shared" si="45"/>
        <v>0</v>
      </c>
      <c r="P281" s="12">
        <f t="shared" si="46"/>
        <v>182.70825954730844</v>
      </c>
      <c r="Q281">
        <f t="shared" si="47"/>
        <v>0</v>
      </c>
      <c r="R281">
        <f>$D$2*tarifas!$D$12/24</f>
        <v>1.4541666666666666</v>
      </c>
      <c r="S281" t="e">
        <f>VLOOKUP(E281&amp;" "&amp;F281,tarifas!$A$13:$D$20,4,FALSE)*P281</f>
        <v>#N/A</v>
      </c>
      <c r="T281">
        <f>IF(F281="COD1",tarifas!$D$11*(SUMIFS($P$11:$P$8770,$F$11:$F$8770,"=COD1",$B$11:$B$8770,"="&amp;B281)/COUNTIFS($F$11:$F$8770,"=COD1",$B$11:$B$8770,"="&amp;B281))/COUNTIFS($A$11:$A$8770,"="&amp;A281,$F$11:$F$8770,"=COD1"),0)</f>
        <v>0</v>
      </c>
      <c r="U281" t="e">
        <f>(VLOOKUP(F281,tarifas!$C$7:$D$10,2,FALSE)+tarifas!$D$21)*datos!P281</f>
        <v>#N/A</v>
      </c>
      <c r="V281" t="e">
        <f t="shared" si="48"/>
        <v>#N/A</v>
      </c>
      <c r="W281">
        <f t="shared" si="49"/>
        <v>0</v>
      </c>
    </row>
    <row r="282" spans="1:23" x14ac:dyDescent="0.25">
      <c r="A282">
        <f t="shared" si="42"/>
        <v>11</v>
      </c>
      <c r="B282">
        <f t="shared" si="43"/>
        <v>1</v>
      </c>
      <c r="C282" s="1">
        <f t="shared" si="50"/>
        <v>41651.291666666009</v>
      </c>
      <c r="D282" s="7">
        <v>2.5757575757575757</v>
      </c>
      <c r="E282" s="7"/>
      <c r="G282">
        <v>27</v>
      </c>
      <c r="H282" s="12">
        <v>168.33037486494464</v>
      </c>
      <c r="I282" s="13">
        <f>$D$2*tarifas!$D$12/24</f>
        <v>1.4541666666666666</v>
      </c>
      <c r="J282" s="13" t="e">
        <f>VLOOKUP(E282&amp;" "&amp;F282,tarifas!$A$13:$D$20,4,FALSE)*H282</f>
        <v>#N/A</v>
      </c>
      <c r="K282" s="13">
        <f>IF(F282="COD1",tarifas!$D$11*(SUMIFS($H$11:$H$8770,$F$11:$F$8770,"=COD1",$B$11:$B$8770,"="&amp;B282)/COUNTIFS($F$11:$F$8770,"=COD1",$B$11:$B$8770,"="&amp;B282))/COUNTIFS($A$11:$A$8770,"="&amp;A282,$F$11:$F$8770,"=COD1"),0)</f>
        <v>0</v>
      </c>
      <c r="L282" s="13" t="e">
        <f>(VLOOKUP(F282,tarifas!$C$7:$D$10,2,FALSE)+tarifas!$D$21)*datos!H282</f>
        <v>#N/A</v>
      </c>
      <c r="M282">
        <v>0</v>
      </c>
      <c r="N282" s="13" t="e">
        <f t="shared" si="44"/>
        <v>#N/A</v>
      </c>
      <c r="O282">
        <f t="shared" si="45"/>
        <v>0</v>
      </c>
      <c r="P282" s="12">
        <f t="shared" si="46"/>
        <v>168.33037486494464</v>
      </c>
      <c r="Q282">
        <f t="shared" si="47"/>
        <v>0</v>
      </c>
      <c r="R282">
        <f>$D$2*tarifas!$D$12/24</f>
        <v>1.4541666666666666</v>
      </c>
      <c r="S282" t="e">
        <f>VLOOKUP(E282&amp;" "&amp;F282,tarifas!$A$13:$D$20,4,FALSE)*P282</f>
        <v>#N/A</v>
      </c>
      <c r="T282">
        <f>IF(F282="COD1",tarifas!$D$11*(SUMIFS($P$11:$P$8770,$F$11:$F$8770,"=COD1",$B$11:$B$8770,"="&amp;B282)/COUNTIFS($F$11:$F$8770,"=COD1",$B$11:$B$8770,"="&amp;B282))/COUNTIFS($A$11:$A$8770,"="&amp;A282,$F$11:$F$8770,"=COD1"),0)</f>
        <v>0</v>
      </c>
      <c r="U282" t="e">
        <f>(VLOOKUP(F282,tarifas!$C$7:$D$10,2,FALSE)+tarifas!$D$21)*datos!P282</f>
        <v>#N/A</v>
      </c>
      <c r="V282" t="e">
        <f t="shared" si="48"/>
        <v>#N/A</v>
      </c>
      <c r="W282">
        <f t="shared" si="49"/>
        <v>0</v>
      </c>
    </row>
    <row r="283" spans="1:23" x14ac:dyDescent="0.25">
      <c r="A283">
        <f t="shared" si="42"/>
        <v>11</v>
      </c>
      <c r="B283">
        <f t="shared" si="43"/>
        <v>1</v>
      </c>
      <c r="C283" s="1">
        <f t="shared" si="50"/>
        <v>41651.333333332674</v>
      </c>
      <c r="D283" s="7">
        <v>100.45454545454547</v>
      </c>
      <c r="E283" s="7"/>
      <c r="G283">
        <v>25.76</v>
      </c>
      <c r="H283" s="12">
        <v>167.76621288474681</v>
      </c>
      <c r="I283" s="13">
        <f>$D$2*tarifas!$D$12/24</f>
        <v>1.4541666666666666</v>
      </c>
      <c r="J283" s="13" t="e">
        <f>VLOOKUP(E283&amp;" "&amp;F283,tarifas!$A$13:$D$20,4,FALSE)*H283</f>
        <v>#N/A</v>
      </c>
      <c r="K283" s="13">
        <f>IF(F283="COD1",tarifas!$D$11*(SUMIFS($H$11:$H$8770,$F$11:$F$8770,"=COD1",$B$11:$B$8770,"="&amp;B283)/COUNTIFS($F$11:$F$8770,"=COD1",$B$11:$B$8770,"="&amp;B283))/COUNTIFS($A$11:$A$8770,"="&amp;A283,$F$11:$F$8770,"=COD1"),0)</f>
        <v>0</v>
      </c>
      <c r="L283" s="13" t="e">
        <f>(VLOOKUP(F283,tarifas!$C$7:$D$10,2,FALSE)+tarifas!$D$21)*datos!H283</f>
        <v>#N/A</v>
      </c>
      <c r="M283">
        <v>2.5021</v>
      </c>
      <c r="N283" s="13" t="e">
        <f t="shared" si="44"/>
        <v>#N/A</v>
      </c>
      <c r="O283">
        <f t="shared" si="45"/>
        <v>2.5021</v>
      </c>
      <c r="P283" s="12">
        <f t="shared" si="46"/>
        <v>165.26411288474679</v>
      </c>
      <c r="Q283">
        <f t="shared" si="47"/>
        <v>0</v>
      </c>
      <c r="R283">
        <f>$D$2*tarifas!$D$12/24</f>
        <v>1.4541666666666666</v>
      </c>
      <c r="S283" t="e">
        <f>VLOOKUP(E283&amp;" "&amp;F283,tarifas!$A$13:$D$20,4,FALSE)*P283</f>
        <v>#N/A</v>
      </c>
      <c r="T283">
        <f>IF(F283="COD1",tarifas!$D$11*(SUMIFS($P$11:$P$8770,$F$11:$F$8770,"=COD1",$B$11:$B$8770,"="&amp;B283)/COUNTIFS($F$11:$F$8770,"=COD1",$B$11:$B$8770,"="&amp;B283))/COUNTIFS($A$11:$A$8770,"="&amp;A283,$F$11:$F$8770,"=COD1"),0)</f>
        <v>0</v>
      </c>
      <c r="U283" t="e">
        <f>(VLOOKUP(F283,tarifas!$C$7:$D$10,2,FALSE)+tarifas!$D$21)*datos!P283</f>
        <v>#N/A</v>
      </c>
      <c r="V283" t="e">
        <f t="shared" si="48"/>
        <v>#N/A</v>
      </c>
      <c r="W283">
        <f t="shared" si="49"/>
        <v>0</v>
      </c>
    </row>
    <row r="284" spans="1:23" x14ac:dyDescent="0.25">
      <c r="A284">
        <f t="shared" si="42"/>
        <v>11</v>
      </c>
      <c r="B284">
        <f t="shared" si="43"/>
        <v>1</v>
      </c>
      <c r="C284" s="1">
        <f t="shared" si="50"/>
        <v>41651.374999999338</v>
      </c>
      <c r="D284" s="7">
        <v>376.06060606060606</v>
      </c>
      <c r="E284" s="7"/>
      <c r="G284">
        <v>27.58</v>
      </c>
      <c r="H284" s="12">
        <v>168.00263074782939</v>
      </c>
      <c r="I284" s="13">
        <f>$D$2*tarifas!$D$12/24</f>
        <v>1.4541666666666666</v>
      </c>
      <c r="J284" s="13" t="e">
        <f>VLOOKUP(E284&amp;" "&amp;F284,tarifas!$A$13:$D$20,4,FALSE)*H284</f>
        <v>#N/A</v>
      </c>
      <c r="K284" s="13">
        <f>IF(F284="COD1",tarifas!$D$11*(SUMIFS($H$11:$H$8770,$F$11:$F$8770,"=COD1",$B$11:$B$8770,"="&amp;B284)/COUNTIFS($F$11:$F$8770,"=COD1",$B$11:$B$8770,"="&amp;B284))/COUNTIFS($A$11:$A$8770,"="&amp;A284,$F$11:$F$8770,"=COD1"),0)</f>
        <v>0</v>
      </c>
      <c r="L284" s="13" t="e">
        <f>(VLOOKUP(F284,tarifas!$C$7:$D$10,2,FALSE)+tarifas!$D$21)*datos!H284</f>
        <v>#N/A</v>
      </c>
      <c r="M284">
        <v>1.0785799999999999</v>
      </c>
      <c r="N284" s="13" t="e">
        <f t="shared" si="44"/>
        <v>#N/A</v>
      </c>
      <c r="O284">
        <f t="shared" si="45"/>
        <v>1.0785799999999999</v>
      </c>
      <c r="P284" s="12">
        <f t="shared" si="46"/>
        <v>166.9240507478294</v>
      </c>
      <c r="Q284">
        <f t="shared" si="47"/>
        <v>0</v>
      </c>
      <c r="R284">
        <f>$D$2*tarifas!$D$12/24</f>
        <v>1.4541666666666666</v>
      </c>
      <c r="S284" t="e">
        <f>VLOOKUP(E284&amp;" "&amp;F284,tarifas!$A$13:$D$20,4,FALSE)*P284</f>
        <v>#N/A</v>
      </c>
      <c r="T284">
        <f>IF(F284="COD1",tarifas!$D$11*(SUMIFS($P$11:$P$8770,$F$11:$F$8770,"=COD1",$B$11:$B$8770,"="&amp;B284)/COUNTIFS($F$11:$F$8770,"=COD1",$B$11:$B$8770,"="&amp;B284))/COUNTIFS($A$11:$A$8770,"="&amp;A284,$F$11:$F$8770,"=COD1"),0)</f>
        <v>0</v>
      </c>
      <c r="U284" t="e">
        <f>(VLOOKUP(F284,tarifas!$C$7:$D$10,2,FALSE)+tarifas!$D$21)*datos!P284</f>
        <v>#N/A</v>
      </c>
      <c r="V284" t="e">
        <f t="shared" si="48"/>
        <v>#N/A</v>
      </c>
      <c r="W284">
        <f t="shared" si="49"/>
        <v>0</v>
      </c>
    </row>
    <row r="285" spans="1:23" x14ac:dyDescent="0.25">
      <c r="A285">
        <f t="shared" si="42"/>
        <v>11</v>
      </c>
      <c r="B285">
        <f t="shared" si="43"/>
        <v>1</v>
      </c>
      <c r="C285" s="1">
        <f t="shared" si="50"/>
        <v>41651.416666666002</v>
      </c>
      <c r="D285" s="7">
        <v>520.30303030303037</v>
      </c>
      <c r="E285" s="7"/>
      <c r="G285">
        <v>26.82</v>
      </c>
      <c r="H285" s="12">
        <v>168.48344633067961</v>
      </c>
      <c r="I285" s="13">
        <f>$D$2*tarifas!$D$12/24</f>
        <v>1.4541666666666666</v>
      </c>
      <c r="J285" s="13" t="e">
        <f>VLOOKUP(E285&amp;" "&amp;F285,tarifas!$A$13:$D$20,4,FALSE)*H285</f>
        <v>#N/A</v>
      </c>
      <c r="K285" s="13">
        <f>IF(F285="COD1",tarifas!$D$11*(SUMIFS($H$11:$H$8770,$F$11:$F$8770,"=COD1",$B$11:$B$8770,"="&amp;B285)/COUNTIFS($F$11:$F$8770,"=COD1",$B$11:$B$8770,"="&amp;B285))/COUNTIFS($A$11:$A$8770,"="&amp;A285,$F$11:$F$8770,"=COD1"),0)</f>
        <v>0</v>
      </c>
      <c r="L285" s="13" t="e">
        <f>(VLOOKUP(F285,tarifas!$C$7:$D$10,2,FALSE)+tarifas!$D$21)*datos!H285</f>
        <v>#N/A</v>
      </c>
      <c r="M285">
        <v>8.6785400000000017</v>
      </c>
      <c r="N285" s="13" t="e">
        <f t="shared" si="44"/>
        <v>#N/A</v>
      </c>
      <c r="O285">
        <f t="shared" si="45"/>
        <v>8.6785400000000017</v>
      </c>
      <c r="P285" s="12">
        <f t="shared" si="46"/>
        <v>159.80490633067961</v>
      </c>
      <c r="Q285">
        <f t="shared" si="47"/>
        <v>0</v>
      </c>
      <c r="R285">
        <f>$D$2*tarifas!$D$12/24</f>
        <v>1.4541666666666666</v>
      </c>
      <c r="S285" t="e">
        <f>VLOOKUP(E285&amp;" "&amp;F285,tarifas!$A$13:$D$20,4,FALSE)*P285</f>
        <v>#N/A</v>
      </c>
      <c r="T285">
        <f>IF(F285="COD1",tarifas!$D$11*(SUMIFS($P$11:$P$8770,$F$11:$F$8770,"=COD1",$B$11:$B$8770,"="&amp;B285)/COUNTIFS($F$11:$F$8770,"=COD1",$B$11:$B$8770,"="&amp;B285))/COUNTIFS($A$11:$A$8770,"="&amp;A285,$F$11:$F$8770,"=COD1"),0)</f>
        <v>0</v>
      </c>
      <c r="U285" t="e">
        <f>(VLOOKUP(F285,tarifas!$C$7:$D$10,2,FALSE)+tarifas!$D$21)*datos!P285</f>
        <v>#N/A</v>
      </c>
      <c r="V285" t="e">
        <f t="shared" si="48"/>
        <v>#N/A</v>
      </c>
      <c r="W285">
        <f t="shared" si="49"/>
        <v>0</v>
      </c>
    </row>
    <row r="286" spans="1:23" x14ac:dyDescent="0.25">
      <c r="A286">
        <f t="shared" si="42"/>
        <v>11</v>
      </c>
      <c r="B286">
        <f t="shared" si="43"/>
        <v>1</v>
      </c>
      <c r="C286" s="1">
        <f t="shared" si="50"/>
        <v>41651.458333332666</v>
      </c>
      <c r="D286" s="7">
        <v>553.78787878787875</v>
      </c>
      <c r="E286" s="7"/>
      <c r="G286">
        <v>27.62</v>
      </c>
      <c r="H286" s="12">
        <v>167.68733914502013</v>
      </c>
      <c r="I286" s="13">
        <f>$D$2*tarifas!$D$12/24</f>
        <v>1.4541666666666666</v>
      </c>
      <c r="J286" s="13" t="e">
        <f>VLOOKUP(E286&amp;" "&amp;F286,tarifas!$A$13:$D$20,4,FALSE)*H286</f>
        <v>#N/A</v>
      </c>
      <c r="K286" s="13">
        <f>IF(F286="COD1",tarifas!$D$11*(SUMIFS($H$11:$H$8770,$F$11:$F$8770,"=COD1",$B$11:$B$8770,"="&amp;B286)/COUNTIFS($F$11:$F$8770,"=COD1",$B$11:$B$8770,"="&amp;B286))/COUNTIFS($A$11:$A$8770,"="&amp;A286,$F$11:$F$8770,"=COD1"),0)</f>
        <v>0</v>
      </c>
      <c r="L286" s="13" t="e">
        <f>(VLOOKUP(F286,tarifas!$C$7:$D$10,2,FALSE)+tarifas!$D$21)*datos!H286</f>
        <v>#N/A</v>
      </c>
      <c r="M286">
        <v>10.076459999999999</v>
      </c>
      <c r="N286" s="13" t="e">
        <f t="shared" si="44"/>
        <v>#N/A</v>
      </c>
      <c r="O286">
        <f t="shared" si="45"/>
        <v>10.076459999999999</v>
      </c>
      <c r="P286" s="12">
        <f t="shared" si="46"/>
        <v>157.61087914502014</v>
      </c>
      <c r="Q286">
        <f t="shared" si="47"/>
        <v>0</v>
      </c>
      <c r="R286">
        <f>$D$2*tarifas!$D$12/24</f>
        <v>1.4541666666666666</v>
      </c>
      <c r="S286" t="e">
        <f>VLOOKUP(E286&amp;" "&amp;F286,tarifas!$A$13:$D$20,4,FALSE)*P286</f>
        <v>#N/A</v>
      </c>
      <c r="T286">
        <f>IF(F286="COD1",tarifas!$D$11*(SUMIFS($P$11:$P$8770,$F$11:$F$8770,"=COD1",$B$11:$B$8770,"="&amp;B286)/COUNTIFS($F$11:$F$8770,"=COD1",$B$11:$B$8770,"="&amp;B286))/COUNTIFS($A$11:$A$8770,"="&amp;A286,$F$11:$F$8770,"=COD1"),0)</f>
        <v>0</v>
      </c>
      <c r="U286" t="e">
        <f>(VLOOKUP(F286,tarifas!$C$7:$D$10,2,FALSE)+tarifas!$D$21)*datos!P286</f>
        <v>#N/A</v>
      </c>
      <c r="V286" t="e">
        <f t="shared" si="48"/>
        <v>#N/A</v>
      </c>
      <c r="W286">
        <f t="shared" si="49"/>
        <v>0</v>
      </c>
    </row>
    <row r="287" spans="1:23" x14ac:dyDescent="0.25">
      <c r="A287">
        <f t="shared" si="42"/>
        <v>11</v>
      </c>
      <c r="B287">
        <f t="shared" si="43"/>
        <v>1</v>
      </c>
      <c r="C287" s="1">
        <f t="shared" si="50"/>
        <v>41651.499999999331</v>
      </c>
      <c r="D287" s="7">
        <v>479.09090909090912</v>
      </c>
      <c r="E287" s="7"/>
      <c r="G287">
        <v>30.69</v>
      </c>
      <c r="H287" s="12">
        <v>169.15531048962004</v>
      </c>
      <c r="I287" s="13">
        <f>$D$2*tarifas!$D$12/24</f>
        <v>1.4541666666666666</v>
      </c>
      <c r="J287" s="13" t="e">
        <f>VLOOKUP(E287&amp;" "&amp;F287,tarifas!$A$13:$D$20,4,FALSE)*H287</f>
        <v>#N/A</v>
      </c>
      <c r="K287" s="13">
        <f>IF(F287="COD1",tarifas!$D$11*(SUMIFS($H$11:$H$8770,$F$11:$F$8770,"=COD1",$B$11:$B$8770,"="&amp;B287)/COUNTIFS($F$11:$F$8770,"=COD1",$B$11:$B$8770,"="&amp;B287))/COUNTIFS($A$11:$A$8770,"="&amp;A287,$F$11:$F$8770,"=COD1"),0)</f>
        <v>0</v>
      </c>
      <c r="L287" s="13" t="e">
        <f>(VLOOKUP(F287,tarifas!$C$7:$D$10,2,FALSE)+tarifas!$D$21)*datos!H287</f>
        <v>#N/A</v>
      </c>
      <c r="M287">
        <v>20.790230000000001</v>
      </c>
      <c r="N287" s="13" t="e">
        <f t="shared" si="44"/>
        <v>#N/A</v>
      </c>
      <c r="O287">
        <f t="shared" si="45"/>
        <v>20.790230000000001</v>
      </c>
      <c r="P287" s="12">
        <f t="shared" si="46"/>
        <v>148.36508048962003</v>
      </c>
      <c r="Q287">
        <f t="shared" si="47"/>
        <v>0</v>
      </c>
      <c r="R287">
        <f>$D$2*tarifas!$D$12/24</f>
        <v>1.4541666666666666</v>
      </c>
      <c r="S287" t="e">
        <f>VLOOKUP(E287&amp;" "&amp;F287,tarifas!$A$13:$D$20,4,FALSE)*P287</f>
        <v>#N/A</v>
      </c>
      <c r="T287">
        <f>IF(F287="COD1",tarifas!$D$11*(SUMIFS($P$11:$P$8770,$F$11:$F$8770,"=COD1",$B$11:$B$8770,"="&amp;B287)/COUNTIFS($F$11:$F$8770,"=COD1",$B$11:$B$8770,"="&amp;B287))/COUNTIFS($A$11:$A$8770,"="&amp;A287,$F$11:$F$8770,"=COD1"),0)</f>
        <v>0</v>
      </c>
      <c r="U287" t="e">
        <f>(VLOOKUP(F287,tarifas!$C$7:$D$10,2,FALSE)+tarifas!$D$21)*datos!P287</f>
        <v>#N/A</v>
      </c>
      <c r="V287" t="e">
        <f t="shared" si="48"/>
        <v>#N/A</v>
      </c>
      <c r="W287">
        <f t="shared" si="49"/>
        <v>0</v>
      </c>
    </row>
    <row r="288" spans="1:23" x14ac:dyDescent="0.25">
      <c r="A288">
        <f t="shared" si="42"/>
        <v>11</v>
      </c>
      <c r="B288">
        <f t="shared" si="43"/>
        <v>1</v>
      </c>
      <c r="C288" s="1">
        <f t="shared" si="50"/>
        <v>41651.541666665995</v>
      </c>
      <c r="D288" s="7">
        <v>479.09090909090912</v>
      </c>
      <c r="E288" s="7"/>
      <c r="G288">
        <v>30.69</v>
      </c>
      <c r="H288" s="12">
        <v>168.82468789602495</v>
      </c>
      <c r="I288" s="13">
        <f>$D$2*tarifas!$D$12/24</f>
        <v>1.4541666666666666</v>
      </c>
      <c r="J288" s="13" t="e">
        <f>VLOOKUP(E288&amp;" "&amp;F288,tarifas!$A$13:$D$20,4,FALSE)*H288</f>
        <v>#N/A</v>
      </c>
      <c r="K288" s="13">
        <f>IF(F288="COD1",tarifas!$D$11*(SUMIFS($H$11:$H$8770,$F$11:$F$8770,"=COD1",$B$11:$B$8770,"="&amp;B288)/COUNTIFS($F$11:$F$8770,"=COD1",$B$11:$B$8770,"="&amp;B288))/COUNTIFS($A$11:$A$8770,"="&amp;A288,$F$11:$F$8770,"=COD1"),0)</f>
        <v>0</v>
      </c>
      <c r="L288" s="13" t="e">
        <f>(VLOOKUP(F288,tarifas!$C$7:$D$10,2,FALSE)+tarifas!$D$21)*datos!H288</f>
        <v>#N/A</v>
      </c>
      <c r="M288">
        <v>121.17</v>
      </c>
      <c r="N288" s="13" t="e">
        <f t="shared" si="44"/>
        <v>#N/A</v>
      </c>
      <c r="O288">
        <f t="shared" si="45"/>
        <v>121.17</v>
      </c>
      <c r="P288" s="12">
        <f t="shared" si="46"/>
        <v>47.654687896024953</v>
      </c>
      <c r="Q288">
        <f t="shared" si="47"/>
        <v>0</v>
      </c>
      <c r="R288">
        <f>$D$2*tarifas!$D$12/24</f>
        <v>1.4541666666666666</v>
      </c>
      <c r="S288" t="e">
        <f>VLOOKUP(E288&amp;" "&amp;F288,tarifas!$A$13:$D$20,4,FALSE)*P288</f>
        <v>#N/A</v>
      </c>
      <c r="T288">
        <f>IF(F288="COD1",tarifas!$D$11*(SUMIFS($P$11:$P$8770,$F$11:$F$8770,"=COD1",$B$11:$B$8770,"="&amp;B288)/COUNTIFS($F$11:$F$8770,"=COD1",$B$11:$B$8770,"="&amp;B288))/COUNTIFS($A$11:$A$8770,"="&amp;A288,$F$11:$F$8770,"=COD1"),0)</f>
        <v>0</v>
      </c>
      <c r="U288" t="e">
        <f>(VLOOKUP(F288,tarifas!$C$7:$D$10,2,FALSE)+tarifas!$D$21)*datos!P288</f>
        <v>#N/A</v>
      </c>
      <c r="V288" t="e">
        <f t="shared" si="48"/>
        <v>#N/A</v>
      </c>
      <c r="W288">
        <f t="shared" si="49"/>
        <v>0</v>
      </c>
    </row>
    <row r="289" spans="1:23" x14ac:dyDescent="0.25">
      <c r="A289">
        <f t="shared" si="42"/>
        <v>11</v>
      </c>
      <c r="B289">
        <f t="shared" si="43"/>
        <v>1</v>
      </c>
      <c r="C289" s="1">
        <f t="shared" si="50"/>
        <v>41651.583333332659</v>
      </c>
      <c r="D289" s="7">
        <v>340</v>
      </c>
      <c r="E289" s="7"/>
      <c r="G289">
        <v>27.68</v>
      </c>
      <c r="H289" s="12">
        <v>169.4042016815647</v>
      </c>
      <c r="I289" s="13">
        <f>$D$2*tarifas!$D$12/24</f>
        <v>1.4541666666666666</v>
      </c>
      <c r="J289" s="13" t="e">
        <f>VLOOKUP(E289&amp;" "&amp;F289,tarifas!$A$13:$D$20,4,FALSE)*H289</f>
        <v>#N/A</v>
      </c>
      <c r="K289" s="13">
        <f>IF(F289="COD1",tarifas!$D$11*(SUMIFS($H$11:$H$8770,$F$11:$F$8770,"=COD1",$B$11:$B$8770,"="&amp;B289)/COUNTIFS($F$11:$F$8770,"=COD1",$B$11:$B$8770,"="&amp;B289))/COUNTIFS($A$11:$A$8770,"="&amp;A289,$F$11:$F$8770,"=COD1"),0)</f>
        <v>0</v>
      </c>
      <c r="L289" s="13" t="e">
        <f>(VLOOKUP(F289,tarifas!$C$7:$D$10,2,FALSE)+tarifas!$D$21)*datos!H289</f>
        <v>#N/A</v>
      </c>
      <c r="M289">
        <v>16.31617</v>
      </c>
      <c r="N289" s="13" t="e">
        <f t="shared" si="44"/>
        <v>#N/A</v>
      </c>
      <c r="O289">
        <f t="shared" si="45"/>
        <v>16.31617</v>
      </c>
      <c r="P289" s="12">
        <f t="shared" si="46"/>
        <v>153.0880316815647</v>
      </c>
      <c r="Q289">
        <f t="shared" si="47"/>
        <v>0</v>
      </c>
      <c r="R289">
        <f>$D$2*tarifas!$D$12/24</f>
        <v>1.4541666666666666</v>
      </c>
      <c r="S289" t="e">
        <f>VLOOKUP(E289&amp;" "&amp;F289,tarifas!$A$13:$D$20,4,FALSE)*P289</f>
        <v>#N/A</v>
      </c>
      <c r="T289">
        <f>IF(F289="COD1",tarifas!$D$11*(SUMIFS($P$11:$P$8770,$F$11:$F$8770,"=COD1",$B$11:$B$8770,"="&amp;B289)/COUNTIFS($F$11:$F$8770,"=COD1",$B$11:$B$8770,"="&amp;B289))/COUNTIFS($A$11:$A$8770,"="&amp;A289,$F$11:$F$8770,"=COD1"),0)</f>
        <v>0</v>
      </c>
      <c r="U289" t="e">
        <f>(VLOOKUP(F289,tarifas!$C$7:$D$10,2,FALSE)+tarifas!$D$21)*datos!P289</f>
        <v>#N/A</v>
      </c>
      <c r="V289" t="e">
        <f t="shared" si="48"/>
        <v>#N/A</v>
      </c>
      <c r="W289">
        <f t="shared" si="49"/>
        <v>0</v>
      </c>
    </row>
    <row r="290" spans="1:23" x14ac:dyDescent="0.25">
      <c r="A290">
        <f t="shared" si="42"/>
        <v>11</v>
      </c>
      <c r="B290">
        <f t="shared" si="43"/>
        <v>1</v>
      </c>
      <c r="C290" s="1">
        <f t="shared" si="50"/>
        <v>41651.624999999323</v>
      </c>
      <c r="D290" s="7">
        <v>206.06060606060609</v>
      </c>
      <c r="E290" s="7"/>
      <c r="G290">
        <v>27.3</v>
      </c>
      <c r="H290" s="12">
        <v>171.3338855916561</v>
      </c>
      <c r="I290" s="13">
        <f>$D$2*tarifas!$D$12/24</f>
        <v>1.4541666666666666</v>
      </c>
      <c r="J290" s="13" t="e">
        <f>VLOOKUP(E290&amp;" "&amp;F290,tarifas!$A$13:$D$20,4,FALSE)*H290</f>
        <v>#N/A</v>
      </c>
      <c r="K290" s="13">
        <f>IF(F290="COD1",tarifas!$D$11*(SUMIFS($H$11:$H$8770,$F$11:$F$8770,"=COD1",$B$11:$B$8770,"="&amp;B290)/COUNTIFS($F$11:$F$8770,"=COD1",$B$11:$B$8770,"="&amp;B290))/COUNTIFS($A$11:$A$8770,"="&amp;A290,$F$11:$F$8770,"=COD1"),0)</f>
        <v>0</v>
      </c>
      <c r="L290" s="13" t="e">
        <f>(VLOOKUP(F290,tarifas!$C$7:$D$10,2,FALSE)+tarifas!$D$21)*datos!H290</f>
        <v>#N/A</v>
      </c>
      <c r="M290">
        <v>1.5432000000000001</v>
      </c>
      <c r="N290" s="13" t="e">
        <f t="shared" si="44"/>
        <v>#N/A</v>
      </c>
      <c r="O290">
        <f t="shared" si="45"/>
        <v>1.5432000000000001</v>
      </c>
      <c r="P290" s="12">
        <f t="shared" si="46"/>
        <v>169.79068559165609</v>
      </c>
      <c r="Q290">
        <f t="shared" si="47"/>
        <v>0</v>
      </c>
      <c r="R290">
        <f>$D$2*tarifas!$D$12/24</f>
        <v>1.4541666666666666</v>
      </c>
      <c r="S290" t="e">
        <f>VLOOKUP(E290&amp;" "&amp;F290,tarifas!$A$13:$D$20,4,FALSE)*P290</f>
        <v>#N/A</v>
      </c>
      <c r="T290">
        <f>IF(F290="COD1",tarifas!$D$11*(SUMIFS($P$11:$P$8770,$F$11:$F$8770,"=COD1",$B$11:$B$8770,"="&amp;B290)/COUNTIFS($F$11:$F$8770,"=COD1",$B$11:$B$8770,"="&amp;B290))/COUNTIFS($A$11:$A$8770,"="&amp;A290,$F$11:$F$8770,"=COD1"),0)</f>
        <v>0</v>
      </c>
      <c r="U290" t="e">
        <f>(VLOOKUP(F290,tarifas!$C$7:$D$10,2,FALSE)+tarifas!$D$21)*datos!P290</f>
        <v>#N/A</v>
      </c>
      <c r="V290" t="e">
        <f t="shared" si="48"/>
        <v>#N/A</v>
      </c>
      <c r="W290">
        <f t="shared" si="49"/>
        <v>0</v>
      </c>
    </row>
    <row r="291" spans="1:23" x14ac:dyDescent="0.25">
      <c r="A291">
        <f t="shared" si="42"/>
        <v>11</v>
      </c>
      <c r="B291">
        <f t="shared" si="43"/>
        <v>1</v>
      </c>
      <c r="C291" s="1">
        <f t="shared" si="50"/>
        <v>41651.666666665988</v>
      </c>
      <c r="D291" s="7">
        <v>18.030303030303035</v>
      </c>
      <c r="E291" s="7"/>
      <c r="G291">
        <v>27.27</v>
      </c>
      <c r="H291" s="12">
        <v>175.77991404224522</v>
      </c>
      <c r="I291" s="13">
        <f>$D$2*tarifas!$D$12/24</f>
        <v>1.4541666666666666</v>
      </c>
      <c r="J291" s="13" t="e">
        <f>VLOOKUP(E291&amp;" "&amp;F291,tarifas!$A$13:$D$20,4,FALSE)*H291</f>
        <v>#N/A</v>
      </c>
      <c r="K291" s="13">
        <f>IF(F291="COD1",tarifas!$D$11*(SUMIFS($H$11:$H$8770,$F$11:$F$8770,"=COD1",$B$11:$B$8770,"="&amp;B291)/COUNTIFS($F$11:$F$8770,"=COD1",$B$11:$B$8770,"="&amp;B291))/COUNTIFS($A$11:$A$8770,"="&amp;A291,$F$11:$F$8770,"=COD1"),0)</f>
        <v>0</v>
      </c>
      <c r="L291" s="13" t="e">
        <f>(VLOOKUP(F291,tarifas!$C$7:$D$10,2,FALSE)+tarifas!$D$21)*datos!H291</f>
        <v>#N/A</v>
      </c>
      <c r="M291">
        <v>51.670580000000001</v>
      </c>
      <c r="N291" s="13" t="e">
        <f t="shared" si="44"/>
        <v>#N/A</v>
      </c>
      <c r="O291">
        <f t="shared" si="45"/>
        <v>51.670580000000001</v>
      </c>
      <c r="P291" s="12">
        <f t="shared" si="46"/>
        <v>124.10933404224522</v>
      </c>
      <c r="Q291">
        <f t="shared" si="47"/>
        <v>0</v>
      </c>
      <c r="R291">
        <f>$D$2*tarifas!$D$12/24</f>
        <v>1.4541666666666666</v>
      </c>
      <c r="S291" t="e">
        <f>VLOOKUP(E291&amp;" "&amp;F291,tarifas!$A$13:$D$20,4,FALSE)*P291</f>
        <v>#N/A</v>
      </c>
      <c r="T291">
        <f>IF(F291="COD1",tarifas!$D$11*(SUMIFS($P$11:$P$8770,$F$11:$F$8770,"=COD1",$B$11:$B$8770,"="&amp;B291)/COUNTIFS($F$11:$F$8770,"=COD1",$B$11:$B$8770,"="&amp;B291))/COUNTIFS($A$11:$A$8770,"="&amp;A291,$F$11:$F$8770,"=COD1"),0)</f>
        <v>0</v>
      </c>
      <c r="U291" t="e">
        <f>(VLOOKUP(F291,tarifas!$C$7:$D$10,2,FALSE)+tarifas!$D$21)*datos!P291</f>
        <v>#N/A</v>
      </c>
      <c r="V291" t="e">
        <f t="shared" si="48"/>
        <v>#N/A</v>
      </c>
      <c r="W291">
        <f t="shared" si="49"/>
        <v>0</v>
      </c>
    </row>
    <row r="292" spans="1:23" x14ac:dyDescent="0.25">
      <c r="A292">
        <f t="shared" si="42"/>
        <v>11</v>
      </c>
      <c r="B292">
        <f t="shared" si="43"/>
        <v>1</v>
      </c>
      <c r="C292" s="1">
        <f t="shared" si="50"/>
        <v>41651.708333332652</v>
      </c>
      <c r="D292" s="7">
        <v>0</v>
      </c>
      <c r="E292" s="7"/>
      <c r="G292">
        <v>27.68</v>
      </c>
      <c r="H292" s="12">
        <v>183.38168990383764</v>
      </c>
      <c r="I292" s="13">
        <f>$D$2*tarifas!$D$12/24</f>
        <v>1.4541666666666666</v>
      </c>
      <c r="J292" s="13" t="e">
        <f>VLOOKUP(E292&amp;" "&amp;F292,tarifas!$A$13:$D$20,4,FALSE)*H292</f>
        <v>#N/A</v>
      </c>
      <c r="K292" s="13">
        <f>IF(F292="COD1",tarifas!$D$11*(SUMIFS($H$11:$H$8770,$F$11:$F$8770,"=COD1",$B$11:$B$8770,"="&amp;B292)/COUNTIFS($F$11:$F$8770,"=COD1",$B$11:$B$8770,"="&amp;B292))/COUNTIFS($A$11:$A$8770,"="&amp;A292,$F$11:$F$8770,"=COD1"),0)</f>
        <v>0</v>
      </c>
      <c r="L292" s="13" t="e">
        <f>(VLOOKUP(F292,tarifas!$C$7:$D$10,2,FALSE)+tarifas!$D$21)*datos!H292</f>
        <v>#N/A</v>
      </c>
      <c r="M292">
        <v>0</v>
      </c>
      <c r="N292" s="13" t="e">
        <f t="shared" si="44"/>
        <v>#N/A</v>
      </c>
      <c r="O292">
        <f t="shared" si="45"/>
        <v>0</v>
      </c>
      <c r="P292" s="12">
        <f t="shared" si="46"/>
        <v>183.38168990383764</v>
      </c>
      <c r="Q292">
        <f t="shared" si="47"/>
        <v>0</v>
      </c>
      <c r="R292">
        <f>$D$2*tarifas!$D$12/24</f>
        <v>1.4541666666666666</v>
      </c>
      <c r="S292" t="e">
        <f>VLOOKUP(E292&amp;" "&amp;F292,tarifas!$A$13:$D$20,4,FALSE)*P292</f>
        <v>#N/A</v>
      </c>
      <c r="T292">
        <f>IF(F292="COD1",tarifas!$D$11*(SUMIFS($P$11:$P$8770,$F$11:$F$8770,"=COD1",$B$11:$B$8770,"="&amp;B292)/COUNTIFS($F$11:$F$8770,"=COD1",$B$11:$B$8770,"="&amp;B292))/COUNTIFS($A$11:$A$8770,"="&amp;A292,$F$11:$F$8770,"=COD1"),0)</f>
        <v>0</v>
      </c>
      <c r="U292" t="e">
        <f>(VLOOKUP(F292,tarifas!$C$7:$D$10,2,FALSE)+tarifas!$D$21)*datos!P292</f>
        <v>#N/A</v>
      </c>
      <c r="V292" t="e">
        <f t="shared" si="48"/>
        <v>#N/A</v>
      </c>
      <c r="W292">
        <f t="shared" si="49"/>
        <v>0</v>
      </c>
    </row>
    <row r="293" spans="1:23" x14ac:dyDescent="0.25">
      <c r="A293">
        <f t="shared" si="42"/>
        <v>11</v>
      </c>
      <c r="B293">
        <f t="shared" si="43"/>
        <v>1</v>
      </c>
      <c r="C293" s="1">
        <f t="shared" si="50"/>
        <v>41651.749999999316</v>
      </c>
      <c r="D293" s="7">
        <v>0</v>
      </c>
      <c r="E293" s="7"/>
      <c r="G293">
        <v>36.19</v>
      </c>
      <c r="H293" s="12">
        <v>184.33999076704376</v>
      </c>
      <c r="I293" s="13">
        <f>$D$2*tarifas!$D$12/24</f>
        <v>1.4541666666666666</v>
      </c>
      <c r="J293" s="13" t="e">
        <f>VLOOKUP(E293&amp;" "&amp;F293,tarifas!$A$13:$D$20,4,FALSE)*H293</f>
        <v>#N/A</v>
      </c>
      <c r="K293" s="13">
        <f>IF(F293="COD1",tarifas!$D$11*(SUMIFS($H$11:$H$8770,$F$11:$F$8770,"=COD1",$B$11:$B$8770,"="&amp;B293)/COUNTIFS($F$11:$F$8770,"=COD1",$B$11:$B$8770,"="&amp;B293))/COUNTIFS($A$11:$A$8770,"="&amp;A293,$F$11:$F$8770,"=COD1"),0)</f>
        <v>0</v>
      </c>
      <c r="L293" s="13" t="e">
        <f>(VLOOKUP(F293,tarifas!$C$7:$D$10,2,FALSE)+tarifas!$D$21)*datos!H293</f>
        <v>#N/A</v>
      </c>
      <c r="M293">
        <v>0</v>
      </c>
      <c r="N293" s="13" t="e">
        <f t="shared" si="44"/>
        <v>#N/A</v>
      </c>
      <c r="O293">
        <f t="shared" si="45"/>
        <v>0</v>
      </c>
      <c r="P293" s="12">
        <f t="shared" si="46"/>
        <v>184.33999076704376</v>
      </c>
      <c r="Q293">
        <f t="shared" si="47"/>
        <v>0</v>
      </c>
      <c r="R293">
        <f>$D$2*tarifas!$D$12/24</f>
        <v>1.4541666666666666</v>
      </c>
      <c r="S293" t="e">
        <f>VLOOKUP(E293&amp;" "&amp;F293,tarifas!$A$13:$D$20,4,FALSE)*P293</f>
        <v>#N/A</v>
      </c>
      <c r="T293">
        <f>IF(F293="COD1",tarifas!$D$11*(SUMIFS($P$11:$P$8770,$F$11:$F$8770,"=COD1",$B$11:$B$8770,"="&amp;B293)/COUNTIFS($F$11:$F$8770,"=COD1",$B$11:$B$8770,"="&amp;B293))/COUNTIFS($A$11:$A$8770,"="&amp;A293,$F$11:$F$8770,"=COD1"),0)</f>
        <v>0</v>
      </c>
      <c r="U293" t="e">
        <f>(VLOOKUP(F293,tarifas!$C$7:$D$10,2,FALSE)+tarifas!$D$21)*datos!P293</f>
        <v>#N/A</v>
      </c>
      <c r="V293" t="e">
        <f t="shared" si="48"/>
        <v>#N/A</v>
      </c>
      <c r="W293">
        <f t="shared" si="49"/>
        <v>0</v>
      </c>
    </row>
    <row r="294" spans="1:23" x14ac:dyDescent="0.25">
      <c r="A294">
        <f t="shared" si="42"/>
        <v>11</v>
      </c>
      <c r="B294">
        <f t="shared" si="43"/>
        <v>1</v>
      </c>
      <c r="C294" s="1">
        <f t="shared" si="50"/>
        <v>41651.79166666598</v>
      </c>
      <c r="D294" s="7">
        <v>0</v>
      </c>
      <c r="E294" s="7"/>
      <c r="G294">
        <v>45</v>
      </c>
      <c r="H294" s="12">
        <v>179.23399070266382</v>
      </c>
      <c r="I294" s="13">
        <f>$D$2*tarifas!$D$12/24</f>
        <v>1.4541666666666666</v>
      </c>
      <c r="J294" s="13" t="e">
        <f>VLOOKUP(E294&amp;" "&amp;F294,tarifas!$A$13:$D$20,4,FALSE)*H294</f>
        <v>#N/A</v>
      </c>
      <c r="K294" s="13">
        <f>IF(F294="COD1",tarifas!$D$11*(SUMIFS($H$11:$H$8770,$F$11:$F$8770,"=COD1",$B$11:$B$8770,"="&amp;B294)/COUNTIFS($F$11:$F$8770,"=COD1",$B$11:$B$8770,"="&amp;B294))/COUNTIFS($A$11:$A$8770,"="&amp;A294,$F$11:$F$8770,"=COD1"),0)</f>
        <v>0</v>
      </c>
      <c r="L294" s="13" t="e">
        <f>(VLOOKUP(F294,tarifas!$C$7:$D$10,2,FALSE)+tarifas!$D$21)*datos!H294</f>
        <v>#N/A</v>
      </c>
      <c r="M294">
        <v>0</v>
      </c>
      <c r="N294" s="13" t="e">
        <f t="shared" si="44"/>
        <v>#N/A</v>
      </c>
      <c r="O294">
        <f t="shared" si="45"/>
        <v>0</v>
      </c>
      <c r="P294" s="12">
        <f t="shared" si="46"/>
        <v>179.23399070266382</v>
      </c>
      <c r="Q294">
        <f t="shared" si="47"/>
        <v>0</v>
      </c>
      <c r="R294">
        <f>$D$2*tarifas!$D$12/24</f>
        <v>1.4541666666666666</v>
      </c>
      <c r="S294" t="e">
        <f>VLOOKUP(E294&amp;" "&amp;F294,tarifas!$A$13:$D$20,4,FALSE)*P294</f>
        <v>#N/A</v>
      </c>
      <c r="T294">
        <f>IF(F294="COD1",tarifas!$D$11*(SUMIFS($P$11:$P$8770,$F$11:$F$8770,"=COD1",$B$11:$B$8770,"="&amp;B294)/COUNTIFS($F$11:$F$8770,"=COD1",$B$11:$B$8770,"="&amp;B294))/COUNTIFS($A$11:$A$8770,"="&amp;A294,$F$11:$F$8770,"=COD1"),0)</f>
        <v>0</v>
      </c>
      <c r="U294" t="e">
        <f>(VLOOKUP(F294,tarifas!$C$7:$D$10,2,FALSE)+tarifas!$D$21)*datos!P294</f>
        <v>#N/A</v>
      </c>
      <c r="V294" t="e">
        <f t="shared" si="48"/>
        <v>#N/A</v>
      </c>
      <c r="W294">
        <f t="shared" si="49"/>
        <v>0</v>
      </c>
    </row>
    <row r="295" spans="1:23" x14ac:dyDescent="0.25">
      <c r="A295">
        <f t="shared" si="42"/>
        <v>11</v>
      </c>
      <c r="B295">
        <f t="shared" si="43"/>
        <v>1</v>
      </c>
      <c r="C295" s="1">
        <f t="shared" si="50"/>
        <v>41651.833333332645</v>
      </c>
      <c r="D295" s="7">
        <v>0</v>
      </c>
      <c r="E295" s="7"/>
      <c r="G295">
        <v>47.02</v>
      </c>
      <c r="H295" s="12">
        <v>190.76694814722367</v>
      </c>
      <c r="I295" s="13">
        <f>$D$2*tarifas!$D$12/24</f>
        <v>1.4541666666666666</v>
      </c>
      <c r="J295" s="13" t="e">
        <f>VLOOKUP(E295&amp;" "&amp;F295,tarifas!$A$13:$D$20,4,FALSE)*H295</f>
        <v>#N/A</v>
      </c>
      <c r="K295" s="13">
        <f>IF(F295="COD1",tarifas!$D$11*(SUMIFS($H$11:$H$8770,$F$11:$F$8770,"=COD1",$B$11:$B$8770,"="&amp;B295)/COUNTIFS($F$11:$F$8770,"=COD1",$B$11:$B$8770,"="&amp;B295))/COUNTIFS($A$11:$A$8770,"="&amp;A295,$F$11:$F$8770,"=COD1"),0)</f>
        <v>0</v>
      </c>
      <c r="L295" s="13" t="e">
        <f>(VLOOKUP(F295,tarifas!$C$7:$D$10,2,FALSE)+tarifas!$D$21)*datos!H295</f>
        <v>#N/A</v>
      </c>
      <c r="M295">
        <v>0</v>
      </c>
      <c r="N295" s="13" t="e">
        <f t="shared" si="44"/>
        <v>#N/A</v>
      </c>
      <c r="O295">
        <f t="shared" si="45"/>
        <v>0</v>
      </c>
      <c r="P295" s="12">
        <f t="shared" si="46"/>
        <v>190.76694814722367</v>
      </c>
      <c r="Q295">
        <f t="shared" si="47"/>
        <v>0</v>
      </c>
      <c r="R295">
        <f>$D$2*tarifas!$D$12/24</f>
        <v>1.4541666666666666</v>
      </c>
      <c r="S295" t="e">
        <f>VLOOKUP(E295&amp;" "&amp;F295,tarifas!$A$13:$D$20,4,FALSE)*P295</f>
        <v>#N/A</v>
      </c>
      <c r="T295">
        <f>IF(F295="COD1",tarifas!$D$11*(SUMIFS($P$11:$P$8770,$F$11:$F$8770,"=COD1",$B$11:$B$8770,"="&amp;B295)/COUNTIFS($F$11:$F$8770,"=COD1",$B$11:$B$8770,"="&amp;B295))/COUNTIFS($A$11:$A$8770,"="&amp;A295,$F$11:$F$8770,"=COD1"),0)</f>
        <v>0</v>
      </c>
      <c r="U295" t="e">
        <f>(VLOOKUP(F295,tarifas!$C$7:$D$10,2,FALSE)+tarifas!$D$21)*datos!P295</f>
        <v>#N/A</v>
      </c>
      <c r="V295" t="e">
        <f t="shared" si="48"/>
        <v>#N/A</v>
      </c>
      <c r="W295">
        <f t="shared" si="49"/>
        <v>0</v>
      </c>
    </row>
    <row r="296" spans="1:23" x14ac:dyDescent="0.25">
      <c r="A296">
        <f t="shared" si="42"/>
        <v>11</v>
      </c>
      <c r="B296">
        <f t="shared" si="43"/>
        <v>1</v>
      </c>
      <c r="C296" s="1">
        <f t="shared" si="50"/>
        <v>41651.874999999309</v>
      </c>
      <c r="D296" s="7">
        <v>0</v>
      </c>
      <c r="E296" s="7"/>
      <c r="G296">
        <v>49.92</v>
      </c>
      <c r="H296" s="12">
        <v>193.16036942741158</v>
      </c>
      <c r="I296" s="13">
        <f>$D$2*tarifas!$D$12/24</f>
        <v>1.4541666666666666</v>
      </c>
      <c r="J296" s="13" t="e">
        <f>VLOOKUP(E296&amp;" "&amp;F296,tarifas!$A$13:$D$20,4,FALSE)*H296</f>
        <v>#N/A</v>
      </c>
      <c r="K296" s="13">
        <f>IF(F296="COD1",tarifas!$D$11*(SUMIFS($H$11:$H$8770,$F$11:$F$8770,"=COD1",$B$11:$B$8770,"="&amp;B296)/COUNTIFS($F$11:$F$8770,"=COD1",$B$11:$B$8770,"="&amp;B296))/COUNTIFS($A$11:$A$8770,"="&amp;A296,$F$11:$F$8770,"=COD1"),0)</f>
        <v>0</v>
      </c>
      <c r="L296" s="13" t="e">
        <f>(VLOOKUP(F296,tarifas!$C$7:$D$10,2,FALSE)+tarifas!$D$21)*datos!H296</f>
        <v>#N/A</v>
      </c>
      <c r="M296">
        <v>0</v>
      </c>
      <c r="N296" s="13" t="e">
        <f t="shared" si="44"/>
        <v>#N/A</v>
      </c>
      <c r="O296">
        <f t="shared" si="45"/>
        <v>0</v>
      </c>
      <c r="P296" s="12">
        <f t="shared" si="46"/>
        <v>193.16036942741158</v>
      </c>
      <c r="Q296">
        <f t="shared" si="47"/>
        <v>0</v>
      </c>
      <c r="R296">
        <f>$D$2*tarifas!$D$12/24</f>
        <v>1.4541666666666666</v>
      </c>
      <c r="S296" t="e">
        <f>VLOOKUP(E296&amp;" "&amp;F296,tarifas!$A$13:$D$20,4,FALSE)*P296</f>
        <v>#N/A</v>
      </c>
      <c r="T296">
        <f>IF(F296="COD1",tarifas!$D$11*(SUMIFS($P$11:$P$8770,$F$11:$F$8770,"=COD1",$B$11:$B$8770,"="&amp;B296)/COUNTIFS($F$11:$F$8770,"=COD1",$B$11:$B$8770,"="&amp;B296))/COUNTIFS($A$11:$A$8770,"="&amp;A296,$F$11:$F$8770,"=COD1"),0)</f>
        <v>0</v>
      </c>
      <c r="U296" t="e">
        <f>(VLOOKUP(F296,tarifas!$C$7:$D$10,2,FALSE)+tarifas!$D$21)*datos!P296</f>
        <v>#N/A</v>
      </c>
      <c r="V296" t="e">
        <f t="shared" si="48"/>
        <v>#N/A</v>
      </c>
      <c r="W296">
        <f t="shared" si="49"/>
        <v>0</v>
      </c>
    </row>
    <row r="297" spans="1:23" x14ac:dyDescent="0.25">
      <c r="A297">
        <f t="shared" si="42"/>
        <v>11</v>
      </c>
      <c r="B297">
        <f t="shared" si="43"/>
        <v>1</v>
      </c>
      <c r="C297" s="1">
        <f t="shared" si="50"/>
        <v>41651.916666665973</v>
      </c>
      <c r="D297" s="7">
        <v>0</v>
      </c>
      <c r="E297" s="7"/>
      <c r="G297">
        <v>47.02</v>
      </c>
      <c r="H297" s="12">
        <v>194.07898634561721</v>
      </c>
      <c r="I297" s="13">
        <f>$D$2*tarifas!$D$12/24</f>
        <v>1.4541666666666666</v>
      </c>
      <c r="J297" s="13" t="e">
        <f>VLOOKUP(E297&amp;" "&amp;F297,tarifas!$A$13:$D$20,4,FALSE)*H297</f>
        <v>#N/A</v>
      </c>
      <c r="K297" s="13">
        <f>IF(F297="COD1",tarifas!$D$11*(SUMIFS($H$11:$H$8770,$F$11:$F$8770,"=COD1",$B$11:$B$8770,"="&amp;B297)/COUNTIFS($F$11:$F$8770,"=COD1",$B$11:$B$8770,"="&amp;B297))/COUNTIFS($A$11:$A$8770,"="&amp;A297,$F$11:$F$8770,"=COD1"),0)</f>
        <v>0</v>
      </c>
      <c r="L297" s="13" t="e">
        <f>(VLOOKUP(F297,tarifas!$C$7:$D$10,2,FALSE)+tarifas!$D$21)*datos!H297</f>
        <v>#N/A</v>
      </c>
      <c r="M297">
        <v>0</v>
      </c>
      <c r="N297" s="13" t="e">
        <f t="shared" si="44"/>
        <v>#N/A</v>
      </c>
      <c r="O297">
        <f t="shared" si="45"/>
        <v>0</v>
      </c>
      <c r="P297" s="12">
        <f t="shared" si="46"/>
        <v>194.07898634561721</v>
      </c>
      <c r="Q297">
        <f t="shared" si="47"/>
        <v>0</v>
      </c>
      <c r="R297">
        <f>$D$2*tarifas!$D$12/24</f>
        <v>1.4541666666666666</v>
      </c>
      <c r="S297" t="e">
        <f>VLOOKUP(E297&amp;" "&amp;F297,tarifas!$A$13:$D$20,4,FALSE)*P297</f>
        <v>#N/A</v>
      </c>
      <c r="T297">
        <f>IF(F297="COD1",tarifas!$D$11*(SUMIFS($P$11:$P$8770,$F$11:$F$8770,"=COD1",$B$11:$B$8770,"="&amp;B297)/COUNTIFS($F$11:$F$8770,"=COD1",$B$11:$B$8770,"="&amp;B297))/COUNTIFS($A$11:$A$8770,"="&amp;A297,$F$11:$F$8770,"=COD1"),0)</f>
        <v>0</v>
      </c>
      <c r="U297" t="e">
        <f>(VLOOKUP(F297,tarifas!$C$7:$D$10,2,FALSE)+tarifas!$D$21)*datos!P297</f>
        <v>#N/A</v>
      </c>
      <c r="V297" t="e">
        <f t="shared" si="48"/>
        <v>#N/A</v>
      </c>
      <c r="W297">
        <f t="shared" si="49"/>
        <v>0</v>
      </c>
    </row>
    <row r="298" spans="1:23" x14ac:dyDescent="0.25">
      <c r="A298">
        <f t="shared" si="42"/>
        <v>11</v>
      </c>
      <c r="B298">
        <f t="shared" si="43"/>
        <v>1</v>
      </c>
      <c r="C298" s="1">
        <f t="shared" si="50"/>
        <v>41651.958333332637</v>
      </c>
      <c r="D298" s="7">
        <v>0</v>
      </c>
      <c r="E298" s="7"/>
      <c r="G298">
        <v>45</v>
      </c>
      <c r="H298" s="12">
        <v>193.73585335936161</v>
      </c>
      <c r="I298" s="13">
        <f>$D$2*tarifas!$D$12/24</f>
        <v>1.4541666666666666</v>
      </c>
      <c r="J298" s="13" t="e">
        <f>VLOOKUP(E298&amp;" "&amp;F298,tarifas!$A$13:$D$20,4,FALSE)*H298</f>
        <v>#N/A</v>
      </c>
      <c r="K298" s="13">
        <f>IF(F298="COD1",tarifas!$D$11*(SUMIFS($H$11:$H$8770,$F$11:$F$8770,"=COD1",$B$11:$B$8770,"="&amp;B298)/COUNTIFS($F$11:$F$8770,"=COD1",$B$11:$B$8770,"="&amp;B298))/COUNTIFS($A$11:$A$8770,"="&amp;A298,$F$11:$F$8770,"=COD1"),0)</f>
        <v>0</v>
      </c>
      <c r="L298" s="13" t="e">
        <f>(VLOOKUP(F298,tarifas!$C$7:$D$10,2,FALSE)+tarifas!$D$21)*datos!H298</f>
        <v>#N/A</v>
      </c>
      <c r="M298">
        <v>0</v>
      </c>
      <c r="N298" s="13" t="e">
        <f t="shared" si="44"/>
        <v>#N/A</v>
      </c>
      <c r="O298">
        <f t="shared" si="45"/>
        <v>0</v>
      </c>
      <c r="P298" s="12">
        <f t="shared" si="46"/>
        <v>193.73585335936161</v>
      </c>
      <c r="Q298">
        <f t="shared" si="47"/>
        <v>0</v>
      </c>
      <c r="R298">
        <f>$D$2*tarifas!$D$12/24</f>
        <v>1.4541666666666666</v>
      </c>
      <c r="S298" t="e">
        <f>VLOOKUP(E298&amp;" "&amp;F298,tarifas!$A$13:$D$20,4,FALSE)*P298</f>
        <v>#N/A</v>
      </c>
      <c r="T298">
        <f>IF(F298="COD1",tarifas!$D$11*(SUMIFS($P$11:$P$8770,$F$11:$F$8770,"=COD1",$B$11:$B$8770,"="&amp;B298)/COUNTIFS($F$11:$F$8770,"=COD1",$B$11:$B$8770,"="&amp;B298))/COUNTIFS($A$11:$A$8770,"="&amp;A298,$F$11:$F$8770,"=COD1"),0)</f>
        <v>0</v>
      </c>
      <c r="U298" t="e">
        <f>(VLOOKUP(F298,tarifas!$C$7:$D$10,2,FALSE)+tarifas!$D$21)*datos!P298</f>
        <v>#N/A</v>
      </c>
      <c r="V298" t="e">
        <f t="shared" si="48"/>
        <v>#N/A</v>
      </c>
      <c r="W298">
        <f t="shared" si="49"/>
        <v>0</v>
      </c>
    </row>
    <row r="299" spans="1:23" x14ac:dyDescent="0.25">
      <c r="A299">
        <f t="shared" si="42"/>
        <v>12</v>
      </c>
      <c r="B299">
        <f t="shared" si="43"/>
        <v>1</v>
      </c>
      <c r="C299" s="1">
        <f t="shared" si="50"/>
        <v>41651.999999999302</v>
      </c>
      <c r="D299" s="7">
        <v>0</v>
      </c>
      <c r="E299" s="7"/>
      <c r="G299">
        <v>37.5</v>
      </c>
      <c r="H299" s="12">
        <v>189.4033845582554</v>
      </c>
      <c r="I299" s="13">
        <f>$D$2*tarifas!$D$12/24</f>
        <v>1.4541666666666666</v>
      </c>
      <c r="J299" s="13" t="e">
        <f>VLOOKUP(E299&amp;" "&amp;F299,tarifas!$A$13:$D$20,4,FALSE)*H299</f>
        <v>#N/A</v>
      </c>
      <c r="K299" s="13">
        <f>IF(F299="COD1",tarifas!$D$11*(SUMIFS($H$11:$H$8770,$F$11:$F$8770,"=COD1",$B$11:$B$8770,"="&amp;B299)/COUNTIFS($F$11:$F$8770,"=COD1",$B$11:$B$8770,"="&amp;B299))/COUNTIFS($A$11:$A$8770,"="&amp;A299,$F$11:$F$8770,"=COD1"),0)</f>
        <v>0</v>
      </c>
      <c r="L299" s="13" t="e">
        <f>(VLOOKUP(F299,tarifas!$C$7:$D$10,2,FALSE)+tarifas!$D$21)*datos!H299</f>
        <v>#N/A</v>
      </c>
      <c r="M299">
        <v>0</v>
      </c>
      <c r="N299" s="13" t="e">
        <f t="shared" si="44"/>
        <v>#N/A</v>
      </c>
      <c r="O299">
        <f t="shared" si="45"/>
        <v>0</v>
      </c>
      <c r="P299" s="12">
        <f t="shared" si="46"/>
        <v>189.4033845582554</v>
      </c>
      <c r="Q299">
        <f t="shared" si="47"/>
        <v>0</v>
      </c>
      <c r="R299">
        <f>$D$2*tarifas!$D$12/24</f>
        <v>1.4541666666666666</v>
      </c>
      <c r="S299" t="e">
        <f>VLOOKUP(E299&amp;" "&amp;F299,tarifas!$A$13:$D$20,4,FALSE)*P299</f>
        <v>#N/A</v>
      </c>
      <c r="T299">
        <f>IF(F299="COD1",tarifas!$D$11*(SUMIFS($P$11:$P$8770,$F$11:$F$8770,"=COD1",$B$11:$B$8770,"="&amp;B299)/COUNTIFS($F$11:$F$8770,"=COD1",$B$11:$B$8770,"="&amp;B299))/COUNTIFS($A$11:$A$8770,"="&amp;A299,$F$11:$F$8770,"=COD1"),0)</f>
        <v>0</v>
      </c>
      <c r="U299" t="e">
        <f>(VLOOKUP(F299,tarifas!$C$7:$D$10,2,FALSE)+tarifas!$D$21)*datos!P299</f>
        <v>#N/A</v>
      </c>
      <c r="V299" t="e">
        <f t="shared" si="48"/>
        <v>#N/A</v>
      </c>
      <c r="W299">
        <f t="shared" si="49"/>
        <v>0</v>
      </c>
    </row>
    <row r="300" spans="1:23" x14ac:dyDescent="0.25">
      <c r="A300">
        <f t="shared" si="42"/>
        <v>12</v>
      </c>
      <c r="B300">
        <f t="shared" si="43"/>
        <v>1</v>
      </c>
      <c r="C300" s="1">
        <f t="shared" si="50"/>
        <v>41652.041666665966</v>
      </c>
      <c r="D300" s="7">
        <v>0</v>
      </c>
      <c r="E300" s="7"/>
      <c r="G300">
        <v>30.69</v>
      </c>
      <c r="H300" s="12">
        <v>188.51197357708804</v>
      </c>
      <c r="I300" s="13">
        <f>$D$2*tarifas!$D$12/24</f>
        <v>1.4541666666666666</v>
      </c>
      <c r="J300" s="13" t="e">
        <f>VLOOKUP(E300&amp;" "&amp;F300,tarifas!$A$13:$D$20,4,FALSE)*H300</f>
        <v>#N/A</v>
      </c>
      <c r="K300" s="13">
        <f>IF(F300="COD1",tarifas!$D$11*(SUMIFS($H$11:$H$8770,$F$11:$F$8770,"=COD1",$B$11:$B$8770,"="&amp;B300)/COUNTIFS($F$11:$F$8770,"=COD1",$B$11:$B$8770,"="&amp;B300))/COUNTIFS($A$11:$A$8770,"="&amp;A300,$F$11:$F$8770,"=COD1"),0)</f>
        <v>0</v>
      </c>
      <c r="L300" s="13" t="e">
        <f>(VLOOKUP(F300,tarifas!$C$7:$D$10,2,FALSE)+tarifas!$D$21)*datos!H300</f>
        <v>#N/A</v>
      </c>
      <c r="M300">
        <v>0</v>
      </c>
      <c r="N300" s="13" t="e">
        <f t="shared" si="44"/>
        <v>#N/A</v>
      </c>
      <c r="O300">
        <f t="shared" si="45"/>
        <v>0</v>
      </c>
      <c r="P300" s="12">
        <f t="shared" si="46"/>
        <v>188.51197357708804</v>
      </c>
      <c r="Q300">
        <f t="shared" si="47"/>
        <v>0</v>
      </c>
      <c r="R300">
        <f>$D$2*tarifas!$D$12/24</f>
        <v>1.4541666666666666</v>
      </c>
      <c r="S300" t="e">
        <f>VLOOKUP(E300&amp;" "&amp;F300,tarifas!$A$13:$D$20,4,FALSE)*P300</f>
        <v>#N/A</v>
      </c>
      <c r="T300">
        <f>IF(F300="COD1",tarifas!$D$11*(SUMIFS($P$11:$P$8770,$F$11:$F$8770,"=COD1",$B$11:$B$8770,"="&amp;B300)/COUNTIFS($F$11:$F$8770,"=COD1",$B$11:$B$8770,"="&amp;B300))/COUNTIFS($A$11:$A$8770,"="&amp;A300,$F$11:$F$8770,"=COD1"),0)</f>
        <v>0</v>
      </c>
      <c r="U300" t="e">
        <f>(VLOOKUP(F300,tarifas!$C$7:$D$10,2,FALSE)+tarifas!$D$21)*datos!P300</f>
        <v>#N/A</v>
      </c>
      <c r="V300" t="e">
        <f t="shared" si="48"/>
        <v>#N/A</v>
      </c>
      <c r="W300">
        <f t="shared" si="49"/>
        <v>0</v>
      </c>
    </row>
    <row r="301" spans="1:23" x14ac:dyDescent="0.25">
      <c r="A301">
        <f t="shared" si="42"/>
        <v>12</v>
      </c>
      <c r="B301">
        <f t="shared" si="43"/>
        <v>1</v>
      </c>
      <c r="C301" s="1">
        <f t="shared" si="50"/>
        <v>41652.08333333263</v>
      </c>
      <c r="D301" s="7">
        <v>0</v>
      </c>
      <c r="E301" s="7"/>
      <c r="G301">
        <v>23.2</v>
      </c>
      <c r="H301" s="12">
        <v>186.26210946108068</v>
      </c>
      <c r="I301" s="13">
        <f>$D$2*tarifas!$D$12/24</f>
        <v>1.4541666666666666</v>
      </c>
      <c r="J301" s="13" t="e">
        <f>VLOOKUP(E301&amp;" "&amp;F301,tarifas!$A$13:$D$20,4,FALSE)*H301</f>
        <v>#N/A</v>
      </c>
      <c r="K301" s="13">
        <f>IF(F301="COD1",tarifas!$D$11*(SUMIFS($H$11:$H$8770,$F$11:$F$8770,"=COD1",$B$11:$B$8770,"="&amp;B301)/COUNTIFS($F$11:$F$8770,"=COD1",$B$11:$B$8770,"="&amp;B301))/COUNTIFS($A$11:$A$8770,"="&amp;A301,$F$11:$F$8770,"=COD1"),0)</f>
        <v>0</v>
      </c>
      <c r="L301" s="13" t="e">
        <f>(VLOOKUP(F301,tarifas!$C$7:$D$10,2,FALSE)+tarifas!$D$21)*datos!H301</f>
        <v>#N/A</v>
      </c>
      <c r="M301">
        <v>0</v>
      </c>
      <c r="N301" s="13" t="e">
        <f t="shared" si="44"/>
        <v>#N/A</v>
      </c>
      <c r="O301">
        <f t="shared" si="45"/>
        <v>0</v>
      </c>
      <c r="P301" s="12">
        <f t="shared" si="46"/>
        <v>186.26210946108068</v>
      </c>
      <c r="Q301">
        <f t="shared" si="47"/>
        <v>0</v>
      </c>
      <c r="R301">
        <f>$D$2*tarifas!$D$12/24</f>
        <v>1.4541666666666666</v>
      </c>
      <c r="S301" t="e">
        <f>VLOOKUP(E301&amp;" "&amp;F301,tarifas!$A$13:$D$20,4,FALSE)*P301</f>
        <v>#N/A</v>
      </c>
      <c r="T301">
        <f>IF(F301="COD1",tarifas!$D$11*(SUMIFS($P$11:$P$8770,$F$11:$F$8770,"=COD1",$B$11:$B$8770,"="&amp;B301)/COUNTIFS($F$11:$F$8770,"=COD1",$B$11:$B$8770,"="&amp;B301))/COUNTIFS($A$11:$A$8770,"="&amp;A301,$F$11:$F$8770,"=COD1"),0)</f>
        <v>0</v>
      </c>
      <c r="U301" t="e">
        <f>(VLOOKUP(F301,tarifas!$C$7:$D$10,2,FALSE)+tarifas!$D$21)*datos!P301</f>
        <v>#N/A</v>
      </c>
      <c r="V301" t="e">
        <f t="shared" si="48"/>
        <v>#N/A</v>
      </c>
      <c r="W301">
        <f t="shared" si="49"/>
        <v>0</v>
      </c>
    </row>
    <row r="302" spans="1:23" x14ac:dyDescent="0.25">
      <c r="A302">
        <f t="shared" si="42"/>
        <v>12</v>
      </c>
      <c r="B302">
        <f t="shared" si="43"/>
        <v>1</v>
      </c>
      <c r="C302" s="1">
        <f t="shared" si="50"/>
        <v>41652.124999999294</v>
      </c>
      <c r="D302" s="7">
        <v>0</v>
      </c>
      <c r="E302" s="7"/>
      <c r="G302">
        <v>25.63</v>
      </c>
      <c r="H302" s="12">
        <v>184.42326199793231</v>
      </c>
      <c r="I302" s="13">
        <f>$D$2*tarifas!$D$12/24</f>
        <v>1.4541666666666666</v>
      </c>
      <c r="J302" s="13" t="e">
        <f>VLOOKUP(E302&amp;" "&amp;F302,tarifas!$A$13:$D$20,4,FALSE)*H302</f>
        <v>#N/A</v>
      </c>
      <c r="K302" s="13">
        <f>IF(F302="COD1",tarifas!$D$11*(SUMIFS($H$11:$H$8770,$F$11:$F$8770,"=COD1",$B$11:$B$8770,"="&amp;B302)/COUNTIFS($F$11:$F$8770,"=COD1",$B$11:$B$8770,"="&amp;B302))/COUNTIFS($A$11:$A$8770,"="&amp;A302,$F$11:$F$8770,"=COD1"),0)</f>
        <v>0</v>
      </c>
      <c r="L302" s="13" t="e">
        <f>(VLOOKUP(F302,tarifas!$C$7:$D$10,2,FALSE)+tarifas!$D$21)*datos!H302</f>
        <v>#N/A</v>
      </c>
      <c r="M302">
        <v>0</v>
      </c>
      <c r="N302" s="13" t="e">
        <f t="shared" si="44"/>
        <v>#N/A</v>
      </c>
      <c r="O302">
        <f t="shared" si="45"/>
        <v>0</v>
      </c>
      <c r="P302" s="12">
        <f t="shared" si="46"/>
        <v>184.42326199793231</v>
      </c>
      <c r="Q302">
        <f t="shared" si="47"/>
        <v>0</v>
      </c>
      <c r="R302">
        <f>$D$2*tarifas!$D$12/24</f>
        <v>1.4541666666666666</v>
      </c>
      <c r="S302" t="e">
        <f>VLOOKUP(E302&amp;" "&amp;F302,tarifas!$A$13:$D$20,4,FALSE)*P302</f>
        <v>#N/A</v>
      </c>
      <c r="T302">
        <f>IF(F302="COD1",tarifas!$D$11*(SUMIFS($P$11:$P$8770,$F$11:$F$8770,"=COD1",$B$11:$B$8770,"="&amp;B302)/COUNTIFS($F$11:$F$8770,"=COD1",$B$11:$B$8770,"="&amp;B302))/COUNTIFS($A$11:$A$8770,"="&amp;A302,$F$11:$F$8770,"=COD1"),0)</f>
        <v>0</v>
      </c>
      <c r="U302" t="e">
        <f>(VLOOKUP(F302,tarifas!$C$7:$D$10,2,FALSE)+tarifas!$D$21)*datos!P302</f>
        <v>#N/A</v>
      </c>
      <c r="V302" t="e">
        <f t="shared" si="48"/>
        <v>#N/A</v>
      </c>
      <c r="W302">
        <f t="shared" si="49"/>
        <v>0</v>
      </c>
    </row>
    <row r="303" spans="1:23" x14ac:dyDescent="0.25">
      <c r="A303">
        <f t="shared" si="42"/>
        <v>12</v>
      </c>
      <c r="B303">
        <f t="shared" si="43"/>
        <v>1</v>
      </c>
      <c r="C303" s="1">
        <f t="shared" si="50"/>
        <v>41652.166666665958</v>
      </c>
      <c r="D303" s="7">
        <v>0</v>
      </c>
      <c r="E303" s="7"/>
      <c r="G303">
        <v>25.66</v>
      </c>
      <c r="H303" s="12">
        <v>183.81208231288852</v>
      </c>
      <c r="I303" s="13">
        <f>$D$2*tarifas!$D$12/24</f>
        <v>1.4541666666666666</v>
      </c>
      <c r="J303" s="13" t="e">
        <f>VLOOKUP(E303&amp;" "&amp;F303,tarifas!$A$13:$D$20,4,FALSE)*H303</f>
        <v>#N/A</v>
      </c>
      <c r="K303" s="13">
        <f>IF(F303="COD1",tarifas!$D$11*(SUMIFS($H$11:$H$8770,$F$11:$F$8770,"=COD1",$B$11:$B$8770,"="&amp;B303)/COUNTIFS($F$11:$F$8770,"=COD1",$B$11:$B$8770,"="&amp;B303))/COUNTIFS($A$11:$A$8770,"="&amp;A303,$F$11:$F$8770,"=COD1"),0)</f>
        <v>0</v>
      </c>
      <c r="L303" s="13" t="e">
        <f>(VLOOKUP(F303,tarifas!$C$7:$D$10,2,FALSE)+tarifas!$D$21)*datos!H303</f>
        <v>#N/A</v>
      </c>
      <c r="M303">
        <v>0</v>
      </c>
      <c r="N303" s="13" t="e">
        <f t="shared" si="44"/>
        <v>#N/A</v>
      </c>
      <c r="O303">
        <f t="shared" si="45"/>
        <v>0</v>
      </c>
      <c r="P303" s="12">
        <f t="shared" si="46"/>
        <v>183.81208231288852</v>
      </c>
      <c r="Q303">
        <f t="shared" si="47"/>
        <v>0</v>
      </c>
      <c r="R303">
        <f>$D$2*tarifas!$D$12/24</f>
        <v>1.4541666666666666</v>
      </c>
      <c r="S303" t="e">
        <f>VLOOKUP(E303&amp;" "&amp;F303,tarifas!$A$13:$D$20,4,FALSE)*P303</f>
        <v>#N/A</v>
      </c>
      <c r="T303">
        <f>IF(F303="COD1",tarifas!$D$11*(SUMIFS($P$11:$P$8770,$F$11:$F$8770,"=COD1",$B$11:$B$8770,"="&amp;B303)/COUNTIFS($F$11:$F$8770,"=COD1",$B$11:$B$8770,"="&amp;B303))/COUNTIFS($A$11:$A$8770,"="&amp;A303,$F$11:$F$8770,"=COD1"),0)</f>
        <v>0</v>
      </c>
      <c r="U303" t="e">
        <f>(VLOOKUP(F303,tarifas!$C$7:$D$10,2,FALSE)+tarifas!$D$21)*datos!P303</f>
        <v>#N/A</v>
      </c>
      <c r="V303" t="e">
        <f t="shared" si="48"/>
        <v>#N/A</v>
      </c>
      <c r="W303">
        <f t="shared" si="49"/>
        <v>0</v>
      </c>
    </row>
    <row r="304" spans="1:23" x14ac:dyDescent="0.25">
      <c r="A304">
        <f t="shared" si="42"/>
        <v>12</v>
      </c>
      <c r="B304">
        <f t="shared" si="43"/>
        <v>1</v>
      </c>
      <c r="C304" s="1">
        <f t="shared" si="50"/>
        <v>41652.208333332623</v>
      </c>
      <c r="D304" s="7">
        <v>0</v>
      </c>
      <c r="E304" s="7"/>
      <c r="G304">
        <v>29.1</v>
      </c>
      <c r="H304" s="12">
        <v>185.4703825132348</v>
      </c>
      <c r="I304" s="13">
        <f>$D$2*tarifas!$D$12/24</f>
        <v>1.4541666666666666</v>
      </c>
      <c r="J304" s="13" t="e">
        <f>VLOOKUP(E304&amp;" "&amp;F304,tarifas!$A$13:$D$20,4,FALSE)*H304</f>
        <v>#N/A</v>
      </c>
      <c r="K304" s="13">
        <f>IF(F304="COD1",tarifas!$D$11*(SUMIFS($H$11:$H$8770,$F$11:$F$8770,"=COD1",$B$11:$B$8770,"="&amp;B304)/COUNTIFS($F$11:$F$8770,"=COD1",$B$11:$B$8770,"="&amp;B304))/COUNTIFS($A$11:$A$8770,"="&amp;A304,$F$11:$F$8770,"=COD1"),0)</f>
        <v>0</v>
      </c>
      <c r="L304" s="13" t="e">
        <f>(VLOOKUP(F304,tarifas!$C$7:$D$10,2,FALSE)+tarifas!$D$21)*datos!H304</f>
        <v>#N/A</v>
      </c>
      <c r="M304">
        <v>0</v>
      </c>
      <c r="N304" s="13" t="e">
        <f t="shared" si="44"/>
        <v>#N/A</v>
      </c>
      <c r="O304">
        <f t="shared" si="45"/>
        <v>0</v>
      </c>
      <c r="P304" s="12">
        <f t="shared" si="46"/>
        <v>185.4703825132348</v>
      </c>
      <c r="Q304">
        <f t="shared" si="47"/>
        <v>0</v>
      </c>
      <c r="R304">
        <f>$D$2*tarifas!$D$12/24</f>
        <v>1.4541666666666666</v>
      </c>
      <c r="S304" t="e">
        <f>VLOOKUP(E304&amp;" "&amp;F304,tarifas!$A$13:$D$20,4,FALSE)*P304</f>
        <v>#N/A</v>
      </c>
      <c r="T304">
        <f>IF(F304="COD1",tarifas!$D$11*(SUMIFS($P$11:$P$8770,$F$11:$F$8770,"=COD1",$B$11:$B$8770,"="&amp;B304)/COUNTIFS($F$11:$F$8770,"=COD1",$B$11:$B$8770,"="&amp;B304))/COUNTIFS($A$11:$A$8770,"="&amp;A304,$F$11:$F$8770,"=COD1"),0)</f>
        <v>0</v>
      </c>
      <c r="U304" t="e">
        <f>(VLOOKUP(F304,tarifas!$C$7:$D$10,2,FALSE)+tarifas!$D$21)*datos!P304</f>
        <v>#N/A</v>
      </c>
      <c r="V304" t="e">
        <f t="shared" si="48"/>
        <v>#N/A</v>
      </c>
      <c r="W304">
        <f t="shared" si="49"/>
        <v>0</v>
      </c>
    </row>
    <row r="305" spans="1:23" x14ac:dyDescent="0.25">
      <c r="A305">
        <f t="shared" si="42"/>
        <v>12</v>
      </c>
      <c r="B305">
        <f t="shared" si="43"/>
        <v>1</v>
      </c>
      <c r="C305" s="1">
        <f t="shared" si="50"/>
        <v>41652.249999999287</v>
      </c>
      <c r="D305" s="7">
        <v>0</v>
      </c>
      <c r="E305" s="7"/>
      <c r="G305">
        <v>31.1</v>
      </c>
      <c r="H305" s="12">
        <v>181.75656273662219</v>
      </c>
      <c r="I305" s="13">
        <f>$D$2*tarifas!$D$12/24</f>
        <v>1.4541666666666666</v>
      </c>
      <c r="J305" s="13" t="e">
        <f>VLOOKUP(E305&amp;" "&amp;F305,tarifas!$A$13:$D$20,4,FALSE)*H305</f>
        <v>#N/A</v>
      </c>
      <c r="K305" s="13">
        <f>IF(F305="COD1",tarifas!$D$11*(SUMIFS($H$11:$H$8770,$F$11:$F$8770,"=COD1",$B$11:$B$8770,"="&amp;B305)/COUNTIFS($F$11:$F$8770,"=COD1",$B$11:$B$8770,"="&amp;B305))/COUNTIFS($A$11:$A$8770,"="&amp;A305,$F$11:$F$8770,"=COD1"),0)</f>
        <v>0</v>
      </c>
      <c r="L305" s="13" t="e">
        <f>(VLOOKUP(F305,tarifas!$C$7:$D$10,2,FALSE)+tarifas!$D$21)*datos!H305</f>
        <v>#N/A</v>
      </c>
      <c r="M305">
        <v>0</v>
      </c>
      <c r="N305" s="13" t="e">
        <f t="shared" si="44"/>
        <v>#N/A</v>
      </c>
      <c r="O305">
        <f t="shared" si="45"/>
        <v>0</v>
      </c>
      <c r="P305" s="12">
        <f t="shared" si="46"/>
        <v>181.75656273662219</v>
      </c>
      <c r="Q305">
        <f t="shared" si="47"/>
        <v>0</v>
      </c>
      <c r="R305">
        <f>$D$2*tarifas!$D$12/24</f>
        <v>1.4541666666666666</v>
      </c>
      <c r="S305" t="e">
        <f>VLOOKUP(E305&amp;" "&amp;F305,tarifas!$A$13:$D$20,4,FALSE)*P305</f>
        <v>#N/A</v>
      </c>
      <c r="T305">
        <f>IF(F305="COD1",tarifas!$D$11*(SUMIFS($P$11:$P$8770,$F$11:$F$8770,"=COD1",$B$11:$B$8770,"="&amp;B305)/COUNTIFS($F$11:$F$8770,"=COD1",$B$11:$B$8770,"="&amp;B305))/COUNTIFS($A$11:$A$8770,"="&amp;A305,$F$11:$F$8770,"=COD1"),0)</f>
        <v>0</v>
      </c>
      <c r="U305" t="e">
        <f>(VLOOKUP(F305,tarifas!$C$7:$D$10,2,FALSE)+tarifas!$D$21)*datos!P305</f>
        <v>#N/A</v>
      </c>
      <c r="V305" t="e">
        <f t="shared" si="48"/>
        <v>#N/A</v>
      </c>
      <c r="W305">
        <f t="shared" si="49"/>
        <v>0</v>
      </c>
    </row>
    <row r="306" spans="1:23" x14ac:dyDescent="0.25">
      <c r="A306">
        <f t="shared" si="42"/>
        <v>12</v>
      </c>
      <c r="B306">
        <f t="shared" si="43"/>
        <v>1</v>
      </c>
      <c r="C306" s="1">
        <f t="shared" si="50"/>
        <v>41652.291666665951</v>
      </c>
      <c r="D306" s="7">
        <v>2.5757575757575757</v>
      </c>
      <c r="E306" s="7"/>
      <c r="G306">
        <v>32.19</v>
      </c>
      <c r="H306" s="12">
        <v>176.31854643496499</v>
      </c>
      <c r="I306" s="13">
        <f>$D$2*tarifas!$D$12/24</f>
        <v>1.4541666666666666</v>
      </c>
      <c r="J306" s="13" t="e">
        <f>VLOOKUP(E306&amp;" "&amp;F306,tarifas!$A$13:$D$20,4,FALSE)*H306</f>
        <v>#N/A</v>
      </c>
      <c r="K306" s="13">
        <f>IF(F306="COD1",tarifas!$D$11*(SUMIFS($H$11:$H$8770,$F$11:$F$8770,"=COD1",$B$11:$B$8770,"="&amp;B306)/COUNTIFS($F$11:$F$8770,"=COD1",$B$11:$B$8770,"="&amp;B306))/COUNTIFS($A$11:$A$8770,"="&amp;A306,$F$11:$F$8770,"=COD1"),0)</f>
        <v>0</v>
      </c>
      <c r="L306" s="13" t="e">
        <f>(VLOOKUP(F306,tarifas!$C$7:$D$10,2,FALSE)+tarifas!$D$21)*datos!H306</f>
        <v>#N/A</v>
      </c>
      <c r="M306">
        <v>0</v>
      </c>
      <c r="N306" s="13" t="e">
        <f t="shared" si="44"/>
        <v>#N/A</v>
      </c>
      <c r="O306">
        <f t="shared" si="45"/>
        <v>0</v>
      </c>
      <c r="P306" s="12">
        <f t="shared" si="46"/>
        <v>176.31854643496499</v>
      </c>
      <c r="Q306">
        <f t="shared" si="47"/>
        <v>0</v>
      </c>
      <c r="R306">
        <f>$D$2*tarifas!$D$12/24</f>
        <v>1.4541666666666666</v>
      </c>
      <c r="S306" t="e">
        <f>VLOOKUP(E306&amp;" "&amp;F306,tarifas!$A$13:$D$20,4,FALSE)*P306</f>
        <v>#N/A</v>
      </c>
      <c r="T306">
        <f>IF(F306="COD1",tarifas!$D$11*(SUMIFS($P$11:$P$8770,$F$11:$F$8770,"=COD1",$B$11:$B$8770,"="&amp;B306)/COUNTIFS($F$11:$F$8770,"=COD1",$B$11:$B$8770,"="&amp;B306))/COUNTIFS($A$11:$A$8770,"="&amp;A306,$F$11:$F$8770,"=COD1"),0)</f>
        <v>0</v>
      </c>
      <c r="U306" t="e">
        <f>(VLOOKUP(F306,tarifas!$C$7:$D$10,2,FALSE)+tarifas!$D$21)*datos!P306</f>
        <v>#N/A</v>
      </c>
      <c r="V306" t="e">
        <f t="shared" si="48"/>
        <v>#N/A</v>
      </c>
      <c r="W306">
        <f t="shared" si="49"/>
        <v>0</v>
      </c>
    </row>
    <row r="307" spans="1:23" x14ac:dyDescent="0.25">
      <c r="A307">
        <f t="shared" si="42"/>
        <v>12</v>
      </c>
      <c r="B307">
        <f t="shared" si="43"/>
        <v>1</v>
      </c>
      <c r="C307" s="1">
        <f t="shared" si="50"/>
        <v>41652.333333332615</v>
      </c>
      <c r="D307" s="7">
        <v>87.575757575757578</v>
      </c>
      <c r="E307" s="7"/>
      <c r="G307">
        <v>33.69</v>
      </c>
      <c r="H307" s="12">
        <v>225.74419235525716</v>
      </c>
      <c r="I307" s="13">
        <f>$D$2*tarifas!$D$12/24</f>
        <v>1.4541666666666666</v>
      </c>
      <c r="J307" s="13" t="e">
        <f>VLOOKUP(E307&amp;" "&amp;F307,tarifas!$A$13:$D$20,4,FALSE)*H307</f>
        <v>#N/A</v>
      </c>
      <c r="K307" s="13">
        <f>IF(F307="COD1",tarifas!$D$11*(SUMIFS($H$11:$H$8770,$F$11:$F$8770,"=COD1",$B$11:$B$8770,"="&amp;B307)/COUNTIFS($F$11:$F$8770,"=COD1",$B$11:$B$8770,"="&amp;B307))/COUNTIFS($A$11:$A$8770,"="&amp;A307,$F$11:$F$8770,"=COD1"),0)</f>
        <v>0</v>
      </c>
      <c r="L307" s="13" t="e">
        <f>(VLOOKUP(F307,tarifas!$C$7:$D$10,2,FALSE)+tarifas!$D$21)*datos!H307</f>
        <v>#N/A</v>
      </c>
      <c r="M307">
        <v>146.53315000000001</v>
      </c>
      <c r="N307" s="13" t="e">
        <f t="shared" si="44"/>
        <v>#N/A</v>
      </c>
      <c r="O307">
        <f t="shared" si="45"/>
        <v>146.53315000000001</v>
      </c>
      <c r="P307" s="12">
        <f t="shared" si="46"/>
        <v>79.211042355257149</v>
      </c>
      <c r="Q307">
        <f t="shared" si="47"/>
        <v>0</v>
      </c>
      <c r="R307">
        <f>$D$2*tarifas!$D$12/24</f>
        <v>1.4541666666666666</v>
      </c>
      <c r="S307" t="e">
        <f>VLOOKUP(E307&amp;" "&amp;F307,tarifas!$A$13:$D$20,4,FALSE)*P307</f>
        <v>#N/A</v>
      </c>
      <c r="T307">
        <f>IF(F307="COD1",tarifas!$D$11*(SUMIFS($P$11:$P$8770,$F$11:$F$8770,"=COD1",$B$11:$B$8770,"="&amp;B307)/COUNTIFS($F$11:$F$8770,"=COD1",$B$11:$B$8770,"="&amp;B307))/COUNTIFS($A$11:$A$8770,"="&amp;A307,$F$11:$F$8770,"=COD1"),0)</f>
        <v>0</v>
      </c>
      <c r="U307" t="e">
        <f>(VLOOKUP(F307,tarifas!$C$7:$D$10,2,FALSE)+tarifas!$D$21)*datos!P307</f>
        <v>#N/A</v>
      </c>
      <c r="V307" t="e">
        <f t="shared" si="48"/>
        <v>#N/A</v>
      </c>
      <c r="W307">
        <f t="shared" si="49"/>
        <v>0</v>
      </c>
    </row>
    <row r="308" spans="1:23" x14ac:dyDescent="0.25">
      <c r="A308">
        <f t="shared" si="42"/>
        <v>12</v>
      </c>
      <c r="B308">
        <f t="shared" si="43"/>
        <v>1</v>
      </c>
      <c r="C308" s="1">
        <f t="shared" si="50"/>
        <v>41652.37499999928</v>
      </c>
      <c r="D308" s="7">
        <v>270.4545454545455</v>
      </c>
      <c r="E308" s="7"/>
      <c r="G308">
        <v>48.69</v>
      </c>
      <c r="H308" s="12">
        <v>358.69103685584736</v>
      </c>
      <c r="I308" s="13">
        <f>$D$2*tarifas!$D$12/24</f>
        <v>1.4541666666666666</v>
      </c>
      <c r="J308" s="13" t="e">
        <f>VLOOKUP(E308&amp;" "&amp;F308,tarifas!$A$13:$D$20,4,FALSE)*H308</f>
        <v>#N/A</v>
      </c>
      <c r="K308" s="13">
        <f>IF(F308="COD1",tarifas!$D$11*(SUMIFS($H$11:$H$8770,$F$11:$F$8770,"=COD1",$B$11:$B$8770,"="&amp;B308)/COUNTIFS($F$11:$F$8770,"=COD1",$B$11:$B$8770,"="&amp;B308))/COUNTIFS($A$11:$A$8770,"="&amp;A308,$F$11:$F$8770,"=COD1"),0)</f>
        <v>0</v>
      </c>
      <c r="L308" s="13" t="e">
        <f>(VLOOKUP(F308,tarifas!$C$7:$D$10,2,FALSE)+tarifas!$D$21)*datos!H308</f>
        <v>#N/A</v>
      </c>
      <c r="M308">
        <v>293.26121000000001</v>
      </c>
      <c r="N308" s="13" t="e">
        <f t="shared" si="44"/>
        <v>#N/A</v>
      </c>
      <c r="O308">
        <f t="shared" si="45"/>
        <v>293.26121000000001</v>
      </c>
      <c r="P308" s="12">
        <f t="shared" si="46"/>
        <v>65.429826855847352</v>
      </c>
      <c r="Q308">
        <f t="shared" si="47"/>
        <v>0</v>
      </c>
      <c r="R308">
        <f>$D$2*tarifas!$D$12/24</f>
        <v>1.4541666666666666</v>
      </c>
      <c r="S308" t="e">
        <f>VLOOKUP(E308&amp;" "&amp;F308,tarifas!$A$13:$D$20,4,FALSE)*P308</f>
        <v>#N/A</v>
      </c>
      <c r="T308">
        <f>IF(F308="COD1",tarifas!$D$11*(SUMIFS($P$11:$P$8770,$F$11:$F$8770,"=COD1",$B$11:$B$8770,"="&amp;B308)/COUNTIFS($F$11:$F$8770,"=COD1",$B$11:$B$8770,"="&amp;B308))/COUNTIFS($A$11:$A$8770,"="&amp;A308,$F$11:$F$8770,"=COD1"),0)</f>
        <v>0</v>
      </c>
      <c r="U308" t="e">
        <f>(VLOOKUP(F308,tarifas!$C$7:$D$10,2,FALSE)+tarifas!$D$21)*datos!P308</f>
        <v>#N/A</v>
      </c>
      <c r="V308" t="e">
        <f t="shared" si="48"/>
        <v>#N/A</v>
      </c>
      <c r="W308">
        <f t="shared" si="49"/>
        <v>0</v>
      </c>
    </row>
    <row r="309" spans="1:23" x14ac:dyDescent="0.25">
      <c r="A309">
        <f t="shared" si="42"/>
        <v>12</v>
      </c>
      <c r="B309">
        <f t="shared" si="43"/>
        <v>1</v>
      </c>
      <c r="C309" s="1">
        <f t="shared" si="50"/>
        <v>41652.416666665944</v>
      </c>
      <c r="D309" s="7">
        <v>396.66666666666674</v>
      </c>
      <c r="E309" s="7"/>
      <c r="G309">
        <v>51.29</v>
      </c>
      <c r="H309" s="12">
        <v>555.75802450229014</v>
      </c>
      <c r="I309" s="13">
        <f>$D$2*tarifas!$D$12/24</f>
        <v>1.4541666666666666</v>
      </c>
      <c r="J309" s="13" t="e">
        <f>VLOOKUP(E309&amp;" "&amp;F309,tarifas!$A$13:$D$20,4,FALSE)*H309</f>
        <v>#N/A</v>
      </c>
      <c r="K309" s="13">
        <f>IF(F309="COD1",tarifas!$D$11*(SUMIFS($H$11:$H$8770,$F$11:$F$8770,"=COD1",$B$11:$B$8770,"="&amp;B309)/COUNTIFS($F$11:$F$8770,"=COD1",$B$11:$B$8770,"="&amp;B309))/COUNTIFS($A$11:$A$8770,"="&amp;A309,$F$11:$F$8770,"=COD1"),0)</f>
        <v>0</v>
      </c>
      <c r="L309" s="13" t="e">
        <f>(VLOOKUP(F309,tarifas!$C$7:$D$10,2,FALSE)+tarifas!$D$21)*datos!H309</f>
        <v>#N/A</v>
      </c>
      <c r="M309">
        <v>386.11338000000001</v>
      </c>
      <c r="N309" s="13" t="e">
        <f t="shared" si="44"/>
        <v>#N/A</v>
      </c>
      <c r="O309">
        <f t="shared" si="45"/>
        <v>386.11338000000001</v>
      </c>
      <c r="P309" s="12">
        <f t="shared" si="46"/>
        <v>169.64464450229013</v>
      </c>
      <c r="Q309">
        <f t="shared" si="47"/>
        <v>0</v>
      </c>
      <c r="R309">
        <f>$D$2*tarifas!$D$12/24</f>
        <v>1.4541666666666666</v>
      </c>
      <c r="S309" t="e">
        <f>VLOOKUP(E309&amp;" "&amp;F309,tarifas!$A$13:$D$20,4,FALSE)*P309</f>
        <v>#N/A</v>
      </c>
      <c r="T309">
        <f>IF(F309="COD1",tarifas!$D$11*(SUMIFS($P$11:$P$8770,$F$11:$F$8770,"=COD1",$B$11:$B$8770,"="&amp;B309)/COUNTIFS($F$11:$F$8770,"=COD1",$B$11:$B$8770,"="&amp;B309))/COUNTIFS($A$11:$A$8770,"="&amp;A309,$F$11:$F$8770,"=COD1"),0)</f>
        <v>0</v>
      </c>
      <c r="U309" t="e">
        <f>(VLOOKUP(F309,tarifas!$C$7:$D$10,2,FALSE)+tarifas!$D$21)*datos!P309</f>
        <v>#N/A</v>
      </c>
      <c r="V309" t="e">
        <f t="shared" si="48"/>
        <v>#N/A</v>
      </c>
      <c r="W309">
        <f t="shared" si="49"/>
        <v>0</v>
      </c>
    </row>
    <row r="310" spans="1:23" x14ac:dyDescent="0.25">
      <c r="A310">
        <f t="shared" si="42"/>
        <v>12</v>
      </c>
      <c r="B310">
        <f t="shared" si="43"/>
        <v>1</v>
      </c>
      <c r="C310" s="1">
        <f t="shared" si="50"/>
        <v>41652.458333332608</v>
      </c>
      <c r="D310" s="7">
        <v>548.63636363636374</v>
      </c>
      <c r="E310" s="7"/>
      <c r="G310">
        <v>48.02</v>
      </c>
      <c r="H310" s="12">
        <v>611.70629127047357</v>
      </c>
      <c r="I310" s="13">
        <f>$D$2*tarifas!$D$12/24</f>
        <v>1.4541666666666666</v>
      </c>
      <c r="J310" s="13" t="e">
        <f>VLOOKUP(E310&amp;" "&amp;F310,tarifas!$A$13:$D$20,4,FALSE)*H310</f>
        <v>#N/A</v>
      </c>
      <c r="K310" s="13">
        <f>IF(F310="COD1",tarifas!$D$11*(SUMIFS($H$11:$H$8770,$F$11:$F$8770,"=COD1",$B$11:$B$8770,"="&amp;B310)/COUNTIFS($F$11:$F$8770,"=COD1",$B$11:$B$8770,"="&amp;B310))/COUNTIFS($A$11:$A$8770,"="&amp;A310,$F$11:$F$8770,"=COD1"),0)</f>
        <v>0</v>
      </c>
      <c r="L310" s="13" t="e">
        <f>(VLOOKUP(F310,tarifas!$C$7:$D$10,2,FALSE)+tarifas!$D$21)*datos!H310</f>
        <v>#N/A</v>
      </c>
      <c r="M310">
        <v>440.10903000000002</v>
      </c>
      <c r="N310" s="13" t="e">
        <f t="shared" si="44"/>
        <v>#N/A</v>
      </c>
      <c r="O310">
        <f t="shared" si="45"/>
        <v>440.10903000000002</v>
      </c>
      <c r="P310" s="12">
        <f t="shared" si="46"/>
        <v>171.59726127047355</v>
      </c>
      <c r="Q310">
        <f t="shared" si="47"/>
        <v>0</v>
      </c>
      <c r="R310">
        <f>$D$2*tarifas!$D$12/24</f>
        <v>1.4541666666666666</v>
      </c>
      <c r="S310" t="e">
        <f>VLOOKUP(E310&amp;" "&amp;F310,tarifas!$A$13:$D$20,4,FALSE)*P310</f>
        <v>#N/A</v>
      </c>
      <c r="T310">
        <f>IF(F310="COD1",tarifas!$D$11*(SUMIFS($P$11:$P$8770,$F$11:$F$8770,"=COD1",$B$11:$B$8770,"="&amp;B310)/COUNTIFS($F$11:$F$8770,"=COD1",$B$11:$B$8770,"="&amp;B310))/COUNTIFS($A$11:$A$8770,"="&amp;A310,$F$11:$F$8770,"=COD1"),0)</f>
        <v>0</v>
      </c>
      <c r="U310" t="e">
        <f>(VLOOKUP(F310,tarifas!$C$7:$D$10,2,FALSE)+tarifas!$D$21)*datos!P310</f>
        <v>#N/A</v>
      </c>
      <c r="V310" t="e">
        <f t="shared" si="48"/>
        <v>#N/A</v>
      </c>
      <c r="W310">
        <f t="shared" si="49"/>
        <v>0</v>
      </c>
    </row>
    <row r="311" spans="1:23" x14ac:dyDescent="0.25">
      <c r="A311">
        <f t="shared" si="42"/>
        <v>12</v>
      </c>
      <c r="B311">
        <f t="shared" si="43"/>
        <v>1</v>
      </c>
      <c r="C311" s="1">
        <f t="shared" si="50"/>
        <v>41652.499999999272</v>
      </c>
      <c r="D311" s="7">
        <v>188.03030303030303</v>
      </c>
      <c r="E311" s="7"/>
      <c r="G311">
        <v>48.02</v>
      </c>
      <c r="H311" s="12">
        <v>531.51969860548979</v>
      </c>
      <c r="I311" s="13">
        <f>$D$2*tarifas!$D$12/24</f>
        <v>1.4541666666666666</v>
      </c>
      <c r="J311" s="13" t="e">
        <f>VLOOKUP(E311&amp;" "&amp;F311,tarifas!$A$13:$D$20,4,FALSE)*H311</f>
        <v>#N/A</v>
      </c>
      <c r="K311" s="13">
        <f>IF(F311="COD1",tarifas!$D$11*(SUMIFS($H$11:$H$8770,$F$11:$F$8770,"=COD1",$B$11:$B$8770,"="&amp;B311)/COUNTIFS($F$11:$F$8770,"=COD1",$B$11:$B$8770,"="&amp;B311))/COUNTIFS($A$11:$A$8770,"="&amp;A311,$F$11:$F$8770,"=COD1"),0)</f>
        <v>0</v>
      </c>
      <c r="L311" s="13" t="e">
        <f>(VLOOKUP(F311,tarifas!$C$7:$D$10,2,FALSE)+tarifas!$D$21)*datos!H311</f>
        <v>#N/A</v>
      </c>
      <c r="M311">
        <v>246.47167000000002</v>
      </c>
      <c r="N311" s="13" t="e">
        <f t="shared" si="44"/>
        <v>#N/A</v>
      </c>
      <c r="O311">
        <f t="shared" si="45"/>
        <v>246.47167000000002</v>
      </c>
      <c r="P311" s="12">
        <f t="shared" si="46"/>
        <v>285.04802860548978</v>
      </c>
      <c r="Q311">
        <f t="shared" si="47"/>
        <v>0</v>
      </c>
      <c r="R311">
        <f>$D$2*tarifas!$D$12/24</f>
        <v>1.4541666666666666</v>
      </c>
      <c r="S311" t="e">
        <f>VLOOKUP(E311&amp;" "&amp;F311,tarifas!$A$13:$D$20,4,FALSE)*P311</f>
        <v>#N/A</v>
      </c>
      <c r="T311">
        <f>IF(F311="COD1",tarifas!$D$11*(SUMIFS($P$11:$P$8770,$F$11:$F$8770,"=COD1",$B$11:$B$8770,"="&amp;B311)/COUNTIFS($F$11:$F$8770,"=COD1",$B$11:$B$8770,"="&amp;B311))/COUNTIFS($A$11:$A$8770,"="&amp;A311,$F$11:$F$8770,"=COD1"),0)</f>
        <v>0</v>
      </c>
      <c r="U311" t="e">
        <f>(VLOOKUP(F311,tarifas!$C$7:$D$10,2,FALSE)+tarifas!$D$21)*datos!P311</f>
        <v>#N/A</v>
      </c>
      <c r="V311" t="e">
        <f t="shared" si="48"/>
        <v>#N/A</v>
      </c>
      <c r="W311">
        <f t="shared" si="49"/>
        <v>0</v>
      </c>
    </row>
    <row r="312" spans="1:23" x14ac:dyDescent="0.25">
      <c r="A312">
        <f t="shared" si="42"/>
        <v>12</v>
      </c>
      <c r="B312">
        <f t="shared" si="43"/>
        <v>1</v>
      </c>
      <c r="C312" s="1">
        <f t="shared" si="50"/>
        <v>41652.541666665937</v>
      </c>
      <c r="D312" s="7">
        <v>502.27272727272731</v>
      </c>
      <c r="E312" s="7"/>
      <c r="G312">
        <v>36.19</v>
      </c>
      <c r="H312" s="12">
        <v>482.97098628825199</v>
      </c>
      <c r="I312" s="13">
        <f>$D$2*tarifas!$D$12/24</f>
        <v>1.4541666666666666</v>
      </c>
      <c r="J312" s="13" t="e">
        <f>VLOOKUP(E312&amp;" "&amp;F312,tarifas!$A$13:$D$20,4,FALSE)*H312</f>
        <v>#N/A</v>
      </c>
      <c r="K312" s="13">
        <f>IF(F312="COD1",tarifas!$D$11*(SUMIFS($H$11:$H$8770,$F$11:$F$8770,"=COD1",$B$11:$B$8770,"="&amp;B312)/COUNTIFS($F$11:$F$8770,"=COD1",$B$11:$B$8770,"="&amp;B312))/COUNTIFS($A$11:$A$8770,"="&amp;A312,$F$11:$F$8770,"=COD1"),0)</f>
        <v>0</v>
      </c>
      <c r="L312" s="13" t="e">
        <f>(VLOOKUP(F312,tarifas!$C$7:$D$10,2,FALSE)+tarifas!$D$21)*datos!H312</f>
        <v>#N/A</v>
      </c>
      <c r="M312">
        <v>418.36079999999998</v>
      </c>
      <c r="N312" s="13" t="e">
        <f t="shared" si="44"/>
        <v>#N/A</v>
      </c>
      <c r="O312">
        <f t="shared" si="45"/>
        <v>418.36079999999998</v>
      </c>
      <c r="P312" s="12">
        <f t="shared" si="46"/>
        <v>64.610186288252009</v>
      </c>
      <c r="Q312">
        <f t="shared" si="47"/>
        <v>0</v>
      </c>
      <c r="R312">
        <f>$D$2*tarifas!$D$12/24</f>
        <v>1.4541666666666666</v>
      </c>
      <c r="S312" t="e">
        <f>VLOOKUP(E312&amp;" "&amp;F312,tarifas!$A$13:$D$20,4,FALSE)*P312</f>
        <v>#N/A</v>
      </c>
      <c r="T312">
        <f>IF(F312="COD1",tarifas!$D$11*(SUMIFS($P$11:$P$8770,$F$11:$F$8770,"=COD1",$B$11:$B$8770,"="&amp;B312)/COUNTIFS($F$11:$F$8770,"=COD1",$B$11:$B$8770,"="&amp;B312))/COUNTIFS($A$11:$A$8770,"="&amp;A312,$F$11:$F$8770,"=COD1"),0)</f>
        <v>0</v>
      </c>
      <c r="U312" t="e">
        <f>(VLOOKUP(F312,tarifas!$C$7:$D$10,2,FALSE)+tarifas!$D$21)*datos!P312</f>
        <v>#N/A</v>
      </c>
      <c r="V312" t="e">
        <f t="shared" si="48"/>
        <v>#N/A</v>
      </c>
      <c r="W312">
        <f t="shared" si="49"/>
        <v>0</v>
      </c>
    </row>
    <row r="313" spans="1:23" x14ac:dyDescent="0.25">
      <c r="A313">
        <f t="shared" si="42"/>
        <v>12</v>
      </c>
      <c r="B313">
        <f t="shared" si="43"/>
        <v>1</v>
      </c>
      <c r="C313" s="1">
        <f t="shared" si="50"/>
        <v>41652.583333332601</v>
      </c>
      <c r="D313" s="7">
        <v>321.96969696969694</v>
      </c>
      <c r="E313" s="7"/>
      <c r="G313">
        <v>33.1</v>
      </c>
      <c r="H313" s="12">
        <v>583.52130566778737</v>
      </c>
      <c r="I313" s="13">
        <f>$D$2*tarifas!$D$12/24</f>
        <v>1.4541666666666666</v>
      </c>
      <c r="J313" s="13" t="e">
        <f>VLOOKUP(E313&amp;" "&amp;F313,tarifas!$A$13:$D$20,4,FALSE)*H313</f>
        <v>#N/A</v>
      </c>
      <c r="K313" s="13">
        <f>IF(F313="COD1",tarifas!$D$11*(SUMIFS($H$11:$H$8770,$F$11:$F$8770,"=COD1",$B$11:$B$8770,"="&amp;B313)/COUNTIFS($F$11:$F$8770,"=COD1",$B$11:$B$8770,"="&amp;B313))/COUNTIFS($A$11:$A$8770,"="&amp;A313,$F$11:$F$8770,"=COD1"),0)</f>
        <v>0</v>
      </c>
      <c r="L313" s="13" t="e">
        <f>(VLOOKUP(F313,tarifas!$C$7:$D$10,2,FALSE)+tarifas!$D$21)*datos!H313</f>
        <v>#N/A</v>
      </c>
      <c r="M313">
        <v>7.5472700000000001</v>
      </c>
      <c r="N313" s="13" t="e">
        <f t="shared" si="44"/>
        <v>#N/A</v>
      </c>
      <c r="O313">
        <f t="shared" si="45"/>
        <v>7.5472700000000001</v>
      </c>
      <c r="P313" s="12">
        <f t="shared" si="46"/>
        <v>575.97403566778735</v>
      </c>
      <c r="Q313">
        <f t="shared" si="47"/>
        <v>0</v>
      </c>
      <c r="R313">
        <f>$D$2*tarifas!$D$12/24</f>
        <v>1.4541666666666666</v>
      </c>
      <c r="S313" t="e">
        <f>VLOOKUP(E313&amp;" "&amp;F313,tarifas!$A$13:$D$20,4,FALSE)*P313</f>
        <v>#N/A</v>
      </c>
      <c r="T313">
        <f>IF(F313="COD1",tarifas!$D$11*(SUMIFS($P$11:$P$8770,$F$11:$F$8770,"=COD1",$B$11:$B$8770,"="&amp;B313)/COUNTIFS($F$11:$F$8770,"=COD1",$B$11:$B$8770,"="&amp;B313))/COUNTIFS($A$11:$A$8770,"="&amp;A313,$F$11:$F$8770,"=COD1"),0)</f>
        <v>0</v>
      </c>
      <c r="U313" t="e">
        <f>(VLOOKUP(F313,tarifas!$C$7:$D$10,2,FALSE)+tarifas!$D$21)*datos!P313</f>
        <v>#N/A</v>
      </c>
      <c r="V313" t="e">
        <f t="shared" si="48"/>
        <v>#N/A</v>
      </c>
      <c r="W313">
        <f t="shared" si="49"/>
        <v>0</v>
      </c>
    </row>
    <row r="314" spans="1:23" x14ac:dyDescent="0.25">
      <c r="A314">
        <f t="shared" si="42"/>
        <v>12</v>
      </c>
      <c r="B314">
        <f t="shared" si="43"/>
        <v>1</v>
      </c>
      <c r="C314" s="1">
        <f t="shared" si="50"/>
        <v>41652.624999999265</v>
      </c>
      <c r="D314" s="7">
        <v>177.72727272727272</v>
      </c>
      <c r="E314" s="7"/>
      <c r="G314">
        <v>33.1</v>
      </c>
      <c r="H314" s="12">
        <v>590.18621894553644</v>
      </c>
      <c r="I314" s="13">
        <f>$D$2*tarifas!$D$12/24</f>
        <v>1.4541666666666666</v>
      </c>
      <c r="J314" s="13" t="e">
        <f>VLOOKUP(E314&amp;" "&amp;F314,tarifas!$A$13:$D$20,4,FALSE)*H314</f>
        <v>#N/A</v>
      </c>
      <c r="K314" s="13">
        <f>IF(F314="COD1",tarifas!$D$11*(SUMIFS($H$11:$H$8770,$F$11:$F$8770,"=COD1",$B$11:$B$8770,"="&amp;B314)/COUNTIFS($F$11:$F$8770,"=COD1",$B$11:$B$8770,"="&amp;B314))/COUNTIFS($A$11:$A$8770,"="&amp;A314,$F$11:$F$8770,"=COD1"),0)</f>
        <v>0</v>
      </c>
      <c r="L314" s="13" t="e">
        <f>(VLOOKUP(F314,tarifas!$C$7:$D$10,2,FALSE)+tarifas!$D$21)*datos!H314</f>
        <v>#N/A</v>
      </c>
      <c r="M314">
        <v>7.2698499999999999</v>
      </c>
      <c r="N314" s="13" t="e">
        <f t="shared" si="44"/>
        <v>#N/A</v>
      </c>
      <c r="O314">
        <f t="shared" si="45"/>
        <v>7.2698499999999999</v>
      </c>
      <c r="P314" s="12">
        <f t="shared" si="46"/>
        <v>582.91636894553642</v>
      </c>
      <c r="Q314">
        <f t="shared" si="47"/>
        <v>0</v>
      </c>
      <c r="R314">
        <f>$D$2*tarifas!$D$12/24</f>
        <v>1.4541666666666666</v>
      </c>
      <c r="S314" t="e">
        <f>VLOOKUP(E314&amp;" "&amp;F314,tarifas!$A$13:$D$20,4,FALSE)*P314</f>
        <v>#N/A</v>
      </c>
      <c r="T314">
        <f>IF(F314="COD1",tarifas!$D$11*(SUMIFS($P$11:$P$8770,$F$11:$F$8770,"=COD1",$B$11:$B$8770,"="&amp;B314)/COUNTIFS($F$11:$F$8770,"=COD1",$B$11:$B$8770,"="&amp;B314))/COUNTIFS($A$11:$A$8770,"="&amp;A314,$F$11:$F$8770,"=COD1"),0)</f>
        <v>0</v>
      </c>
      <c r="U314" t="e">
        <f>(VLOOKUP(F314,tarifas!$C$7:$D$10,2,FALSE)+tarifas!$D$21)*datos!P314</f>
        <v>#N/A</v>
      </c>
      <c r="V314" t="e">
        <f t="shared" si="48"/>
        <v>#N/A</v>
      </c>
      <c r="W314">
        <f t="shared" si="49"/>
        <v>0</v>
      </c>
    </row>
    <row r="315" spans="1:23" x14ac:dyDescent="0.25">
      <c r="A315">
        <f t="shared" si="42"/>
        <v>12</v>
      </c>
      <c r="B315">
        <f t="shared" si="43"/>
        <v>1</v>
      </c>
      <c r="C315" s="1">
        <f t="shared" si="50"/>
        <v>41652.666666665929</v>
      </c>
      <c r="D315" s="7">
        <v>12.878787878787881</v>
      </c>
      <c r="E315" s="7"/>
      <c r="G315">
        <v>30</v>
      </c>
      <c r="H315" s="12">
        <v>578.97870916466536</v>
      </c>
      <c r="I315" s="13">
        <f>$D$2*tarifas!$D$12/24</f>
        <v>1.4541666666666666</v>
      </c>
      <c r="J315" s="13" t="e">
        <f>VLOOKUP(E315&amp;" "&amp;F315,tarifas!$A$13:$D$20,4,FALSE)*H315</f>
        <v>#N/A</v>
      </c>
      <c r="K315" s="13">
        <f>IF(F315="COD1",tarifas!$D$11*(SUMIFS($H$11:$H$8770,$F$11:$F$8770,"=COD1",$B$11:$B$8770,"="&amp;B315)/COUNTIFS($F$11:$F$8770,"=COD1",$B$11:$B$8770,"="&amp;B315))/COUNTIFS($A$11:$A$8770,"="&amp;A315,$F$11:$F$8770,"=COD1"),0)</f>
        <v>0</v>
      </c>
      <c r="L315" s="13" t="e">
        <f>(VLOOKUP(F315,tarifas!$C$7:$D$10,2,FALSE)+tarifas!$D$21)*datos!H315</f>
        <v>#N/A</v>
      </c>
      <c r="M315">
        <v>0.39795999999999998</v>
      </c>
      <c r="N315" s="13" t="e">
        <f t="shared" si="44"/>
        <v>#N/A</v>
      </c>
      <c r="O315">
        <f t="shared" si="45"/>
        <v>0.39795999999999998</v>
      </c>
      <c r="P315" s="12">
        <f t="shared" si="46"/>
        <v>578.58074916466535</v>
      </c>
      <c r="Q315">
        <f t="shared" si="47"/>
        <v>0</v>
      </c>
      <c r="R315">
        <f>$D$2*tarifas!$D$12/24</f>
        <v>1.4541666666666666</v>
      </c>
      <c r="S315" t="e">
        <f>VLOOKUP(E315&amp;" "&amp;F315,tarifas!$A$13:$D$20,4,FALSE)*P315</f>
        <v>#N/A</v>
      </c>
      <c r="T315">
        <f>IF(F315="COD1",tarifas!$D$11*(SUMIFS($P$11:$P$8770,$F$11:$F$8770,"=COD1",$B$11:$B$8770,"="&amp;B315)/COUNTIFS($F$11:$F$8770,"=COD1",$B$11:$B$8770,"="&amp;B315))/COUNTIFS($A$11:$A$8770,"="&amp;A315,$F$11:$F$8770,"=COD1"),0)</f>
        <v>0</v>
      </c>
      <c r="U315" t="e">
        <f>(VLOOKUP(F315,tarifas!$C$7:$D$10,2,FALSE)+tarifas!$D$21)*datos!P315</f>
        <v>#N/A</v>
      </c>
      <c r="V315" t="e">
        <f t="shared" si="48"/>
        <v>#N/A</v>
      </c>
      <c r="W315">
        <f t="shared" si="49"/>
        <v>0</v>
      </c>
    </row>
    <row r="316" spans="1:23" x14ac:dyDescent="0.25">
      <c r="A316">
        <f t="shared" si="42"/>
        <v>12</v>
      </c>
      <c r="B316">
        <f t="shared" si="43"/>
        <v>1</v>
      </c>
      <c r="C316" s="1">
        <f t="shared" si="50"/>
        <v>41652.708333332594</v>
      </c>
      <c r="D316" s="7">
        <v>0</v>
      </c>
      <c r="E316" s="7"/>
      <c r="G316">
        <v>32.19</v>
      </c>
      <c r="H316" s="12">
        <v>584.66385621191637</v>
      </c>
      <c r="I316" s="13">
        <f>$D$2*tarifas!$D$12/24</f>
        <v>1.4541666666666666</v>
      </c>
      <c r="J316" s="13" t="e">
        <f>VLOOKUP(E316&amp;" "&amp;F316,tarifas!$A$13:$D$20,4,FALSE)*H316</f>
        <v>#N/A</v>
      </c>
      <c r="K316" s="13">
        <f>IF(F316="COD1",tarifas!$D$11*(SUMIFS($H$11:$H$8770,$F$11:$F$8770,"=COD1",$B$11:$B$8770,"="&amp;B316)/COUNTIFS($F$11:$F$8770,"=COD1",$B$11:$B$8770,"="&amp;B316))/COUNTIFS($A$11:$A$8770,"="&amp;A316,$F$11:$F$8770,"=COD1"),0)</f>
        <v>0</v>
      </c>
      <c r="L316" s="13" t="e">
        <f>(VLOOKUP(F316,tarifas!$C$7:$D$10,2,FALSE)+tarifas!$D$21)*datos!H316</f>
        <v>#N/A</v>
      </c>
      <c r="M316">
        <v>0</v>
      </c>
      <c r="N316" s="13" t="e">
        <f t="shared" si="44"/>
        <v>#N/A</v>
      </c>
      <c r="O316">
        <f t="shared" si="45"/>
        <v>0</v>
      </c>
      <c r="P316" s="12">
        <f t="shared" si="46"/>
        <v>584.66385621191637</v>
      </c>
      <c r="Q316">
        <f t="shared" si="47"/>
        <v>0</v>
      </c>
      <c r="R316">
        <f>$D$2*tarifas!$D$12/24</f>
        <v>1.4541666666666666</v>
      </c>
      <c r="S316" t="e">
        <f>VLOOKUP(E316&amp;" "&amp;F316,tarifas!$A$13:$D$20,4,FALSE)*P316</f>
        <v>#N/A</v>
      </c>
      <c r="T316">
        <f>IF(F316="COD1",tarifas!$D$11*(SUMIFS($P$11:$P$8770,$F$11:$F$8770,"=COD1",$B$11:$B$8770,"="&amp;B316)/COUNTIFS($F$11:$F$8770,"=COD1",$B$11:$B$8770,"="&amp;B316))/COUNTIFS($A$11:$A$8770,"="&amp;A316,$F$11:$F$8770,"=COD1"),0)</f>
        <v>0</v>
      </c>
      <c r="U316" t="e">
        <f>(VLOOKUP(F316,tarifas!$C$7:$D$10,2,FALSE)+tarifas!$D$21)*datos!P316</f>
        <v>#N/A</v>
      </c>
      <c r="V316" t="e">
        <f t="shared" si="48"/>
        <v>#N/A</v>
      </c>
      <c r="W316">
        <f t="shared" si="49"/>
        <v>0</v>
      </c>
    </row>
    <row r="317" spans="1:23" x14ac:dyDescent="0.25">
      <c r="A317">
        <f t="shared" si="42"/>
        <v>12</v>
      </c>
      <c r="B317">
        <f t="shared" si="43"/>
        <v>1</v>
      </c>
      <c r="C317" s="1">
        <f t="shared" si="50"/>
        <v>41652.749999999258</v>
      </c>
      <c r="D317" s="7">
        <v>0</v>
      </c>
      <c r="E317" s="7"/>
      <c r="G317">
        <v>33.69</v>
      </c>
      <c r="H317" s="12">
        <v>464.62596048798127</v>
      </c>
      <c r="I317" s="13">
        <f>$D$2*tarifas!$D$12/24</f>
        <v>1.4541666666666666</v>
      </c>
      <c r="J317" s="13" t="e">
        <f>VLOOKUP(E317&amp;" "&amp;F317,tarifas!$A$13:$D$20,4,FALSE)*H317</f>
        <v>#N/A</v>
      </c>
      <c r="K317" s="13">
        <f>IF(F317="COD1",tarifas!$D$11*(SUMIFS($H$11:$H$8770,$F$11:$F$8770,"=COD1",$B$11:$B$8770,"="&amp;B317)/COUNTIFS($F$11:$F$8770,"=COD1",$B$11:$B$8770,"="&amp;B317))/COUNTIFS($A$11:$A$8770,"="&amp;A317,$F$11:$F$8770,"=COD1"),0)</f>
        <v>0</v>
      </c>
      <c r="L317" s="13" t="e">
        <f>(VLOOKUP(F317,tarifas!$C$7:$D$10,2,FALSE)+tarifas!$D$21)*datos!H317</f>
        <v>#N/A</v>
      </c>
      <c r="M317">
        <v>0</v>
      </c>
      <c r="N317" s="13" t="e">
        <f t="shared" si="44"/>
        <v>#N/A</v>
      </c>
      <c r="O317">
        <f t="shared" si="45"/>
        <v>0</v>
      </c>
      <c r="P317" s="12">
        <f t="shared" si="46"/>
        <v>464.62596048798127</v>
      </c>
      <c r="Q317">
        <f t="shared" si="47"/>
        <v>0</v>
      </c>
      <c r="R317">
        <f>$D$2*tarifas!$D$12/24</f>
        <v>1.4541666666666666</v>
      </c>
      <c r="S317" t="e">
        <f>VLOOKUP(E317&amp;" "&amp;F317,tarifas!$A$13:$D$20,4,FALSE)*P317</f>
        <v>#N/A</v>
      </c>
      <c r="T317">
        <f>IF(F317="COD1",tarifas!$D$11*(SUMIFS($P$11:$P$8770,$F$11:$F$8770,"=COD1",$B$11:$B$8770,"="&amp;B317)/COUNTIFS($F$11:$F$8770,"=COD1",$B$11:$B$8770,"="&amp;B317))/COUNTIFS($A$11:$A$8770,"="&amp;A317,$F$11:$F$8770,"=COD1"),0)</f>
        <v>0</v>
      </c>
      <c r="U317" t="e">
        <f>(VLOOKUP(F317,tarifas!$C$7:$D$10,2,FALSE)+tarifas!$D$21)*datos!P317</f>
        <v>#N/A</v>
      </c>
      <c r="V317" t="e">
        <f t="shared" si="48"/>
        <v>#N/A</v>
      </c>
      <c r="W317">
        <f t="shared" si="49"/>
        <v>0</v>
      </c>
    </row>
    <row r="318" spans="1:23" x14ac:dyDescent="0.25">
      <c r="A318">
        <f t="shared" si="42"/>
        <v>12</v>
      </c>
      <c r="B318">
        <f t="shared" si="43"/>
        <v>1</v>
      </c>
      <c r="C318" s="1">
        <f t="shared" si="50"/>
        <v>41652.791666665922</v>
      </c>
      <c r="D318" s="7">
        <v>0</v>
      </c>
      <c r="E318" s="7"/>
      <c r="G318">
        <v>40</v>
      </c>
      <c r="H318" s="12">
        <v>331.02460190531747</v>
      </c>
      <c r="I318" s="13">
        <f>$D$2*tarifas!$D$12/24</f>
        <v>1.4541666666666666</v>
      </c>
      <c r="J318" s="13" t="e">
        <f>VLOOKUP(E318&amp;" "&amp;F318,tarifas!$A$13:$D$20,4,FALSE)*H318</f>
        <v>#N/A</v>
      </c>
      <c r="K318" s="13">
        <f>IF(F318="COD1",tarifas!$D$11*(SUMIFS($H$11:$H$8770,$F$11:$F$8770,"=COD1",$B$11:$B$8770,"="&amp;B318)/COUNTIFS($F$11:$F$8770,"=COD1",$B$11:$B$8770,"="&amp;B318))/COUNTIFS($A$11:$A$8770,"="&amp;A318,$F$11:$F$8770,"=COD1"),0)</f>
        <v>0</v>
      </c>
      <c r="L318" s="13" t="e">
        <f>(VLOOKUP(F318,tarifas!$C$7:$D$10,2,FALSE)+tarifas!$D$21)*datos!H318</f>
        <v>#N/A</v>
      </c>
      <c r="M318">
        <v>0</v>
      </c>
      <c r="N318" s="13" t="e">
        <f t="shared" si="44"/>
        <v>#N/A</v>
      </c>
      <c r="O318">
        <f t="shared" si="45"/>
        <v>0</v>
      </c>
      <c r="P318" s="12">
        <f t="shared" si="46"/>
        <v>331.02460190531747</v>
      </c>
      <c r="Q318">
        <f t="shared" si="47"/>
        <v>0</v>
      </c>
      <c r="R318">
        <f>$D$2*tarifas!$D$12/24</f>
        <v>1.4541666666666666</v>
      </c>
      <c r="S318" t="e">
        <f>VLOOKUP(E318&amp;" "&amp;F318,tarifas!$A$13:$D$20,4,FALSE)*P318</f>
        <v>#N/A</v>
      </c>
      <c r="T318">
        <f>IF(F318="COD1",tarifas!$D$11*(SUMIFS($P$11:$P$8770,$F$11:$F$8770,"=COD1",$B$11:$B$8770,"="&amp;B318)/COUNTIFS($F$11:$F$8770,"=COD1",$B$11:$B$8770,"="&amp;B318))/COUNTIFS($A$11:$A$8770,"="&amp;A318,$F$11:$F$8770,"=COD1"),0)</f>
        <v>0</v>
      </c>
      <c r="U318" t="e">
        <f>(VLOOKUP(F318,tarifas!$C$7:$D$10,2,FALSE)+tarifas!$D$21)*datos!P318</f>
        <v>#N/A</v>
      </c>
      <c r="V318" t="e">
        <f t="shared" si="48"/>
        <v>#N/A</v>
      </c>
      <c r="W318">
        <f t="shared" si="49"/>
        <v>0</v>
      </c>
    </row>
    <row r="319" spans="1:23" x14ac:dyDescent="0.25">
      <c r="A319">
        <f t="shared" si="42"/>
        <v>12</v>
      </c>
      <c r="B319">
        <f t="shared" si="43"/>
        <v>1</v>
      </c>
      <c r="C319" s="1">
        <f t="shared" si="50"/>
        <v>41652.833333332586</v>
      </c>
      <c r="D319" s="7">
        <v>0</v>
      </c>
      <c r="E319" s="7"/>
      <c r="G319">
        <v>41.27</v>
      </c>
      <c r="H319" s="12">
        <v>233.10440770248408</v>
      </c>
      <c r="I319" s="13">
        <f>$D$2*tarifas!$D$12/24</f>
        <v>1.4541666666666666</v>
      </c>
      <c r="J319" s="13" t="e">
        <f>VLOOKUP(E319&amp;" "&amp;F319,tarifas!$A$13:$D$20,4,FALSE)*H319</f>
        <v>#N/A</v>
      </c>
      <c r="K319" s="13">
        <f>IF(F319="COD1",tarifas!$D$11*(SUMIFS($H$11:$H$8770,$F$11:$F$8770,"=COD1",$B$11:$B$8770,"="&amp;B319)/COUNTIFS($F$11:$F$8770,"=COD1",$B$11:$B$8770,"="&amp;B319))/COUNTIFS($A$11:$A$8770,"="&amp;A319,$F$11:$F$8770,"=COD1"),0)</f>
        <v>0</v>
      </c>
      <c r="L319" s="13" t="e">
        <f>(VLOOKUP(F319,tarifas!$C$7:$D$10,2,FALSE)+tarifas!$D$21)*datos!H319</f>
        <v>#N/A</v>
      </c>
      <c r="M319">
        <v>0</v>
      </c>
      <c r="N319" s="13" t="e">
        <f t="shared" si="44"/>
        <v>#N/A</v>
      </c>
      <c r="O319">
        <f t="shared" si="45"/>
        <v>0</v>
      </c>
      <c r="P319" s="12">
        <f t="shared" si="46"/>
        <v>233.10440770248408</v>
      </c>
      <c r="Q319">
        <f t="shared" si="47"/>
        <v>0</v>
      </c>
      <c r="R319">
        <f>$D$2*tarifas!$D$12/24</f>
        <v>1.4541666666666666</v>
      </c>
      <c r="S319" t="e">
        <f>VLOOKUP(E319&amp;" "&amp;F319,tarifas!$A$13:$D$20,4,FALSE)*P319</f>
        <v>#N/A</v>
      </c>
      <c r="T319">
        <f>IF(F319="COD1",tarifas!$D$11*(SUMIFS($P$11:$P$8770,$F$11:$F$8770,"=COD1",$B$11:$B$8770,"="&amp;B319)/COUNTIFS($F$11:$F$8770,"=COD1",$B$11:$B$8770,"="&amp;B319))/COUNTIFS($A$11:$A$8770,"="&amp;A319,$F$11:$F$8770,"=COD1"),0)</f>
        <v>0</v>
      </c>
      <c r="U319" t="e">
        <f>(VLOOKUP(F319,tarifas!$C$7:$D$10,2,FALSE)+tarifas!$D$21)*datos!P319</f>
        <v>#N/A</v>
      </c>
      <c r="V319" t="e">
        <f t="shared" si="48"/>
        <v>#N/A</v>
      </c>
      <c r="W319">
        <f t="shared" si="49"/>
        <v>0</v>
      </c>
    </row>
    <row r="320" spans="1:23" x14ac:dyDescent="0.25">
      <c r="A320">
        <f t="shared" si="42"/>
        <v>12</v>
      </c>
      <c r="B320">
        <f t="shared" si="43"/>
        <v>1</v>
      </c>
      <c r="C320" s="1">
        <f t="shared" si="50"/>
        <v>41652.874999999251</v>
      </c>
      <c r="D320" s="7">
        <v>0</v>
      </c>
      <c r="E320" s="7"/>
      <c r="G320">
        <v>40</v>
      </c>
      <c r="H320" s="12">
        <v>221.03210738362662</v>
      </c>
      <c r="I320" s="13">
        <f>$D$2*tarifas!$D$12/24</f>
        <v>1.4541666666666666</v>
      </c>
      <c r="J320" s="13" t="e">
        <f>VLOOKUP(E320&amp;" "&amp;F320,tarifas!$A$13:$D$20,4,FALSE)*H320</f>
        <v>#N/A</v>
      </c>
      <c r="K320" s="13">
        <f>IF(F320="COD1",tarifas!$D$11*(SUMIFS($H$11:$H$8770,$F$11:$F$8770,"=COD1",$B$11:$B$8770,"="&amp;B320)/COUNTIFS($F$11:$F$8770,"=COD1",$B$11:$B$8770,"="&amp;B320))/COUNTIFS($A$11:$A$8770,"="&amp;A320,$F$11:$F$8770,"=COD1"),0)</f>
        <v>0</v>
      </c>
      <c r="L320" s="13" t="e">
        <f>(VLOOKUP(F320,tarifas!$C$7:$D$10,2,FALSE)+tarifas!$D$21)*datos!H320</f>
        <v>#N/A</v>
      </c>
      <c r="M320">
        <v>0</v>
      </c>
      <c r="N320" s="13" t="e">
        <f t="shared" si="44"/>
        <v>#N/A</v>
      </c>
      <c r="O320">
        <f t="shared" si="45"/>
        <v>0</v>
      </c>
      <c r="P320" s="12">
        <f t="shared" si="46"/>
        <v>221.03210738362662</v>
      </c>
      <c r="Q320">
        <f t="shared" si="47"/>
        <v>0</v>
      </c>
      <c r="R320">
        <f>$D$2*tarifas!$D$12/24</f>
        <v>1.4541666666666666</v>
      </c>
      <c r="S320" t="e">
        <f>VLOOKUP(E320&amp;" "&amp;F320,tarifas!$A$13:$D$20,4,FALSE)*P320</f>
        <v>#N/A</v>
      </c>
      <c r="T320">
        <f>IF(F320="COD1",tarifas!$D$11*(SUMIFS($P$11:$P$8770,$F$11:$F$8770,"=COD1",$B$11:$B$8770,"="&amp;B320)/COUNTIFS($F$11:$F$8770,"=COD1",$B$11:$B$8770,"="&amp;B320))/COUNTIFS($A$11:$A$8770,"="&amp;A320,$F$11:$F$8770,"=COD1"),0)</f>
        <v>0</v>
      </c>
      <c r="U320" t="e">
        <f>(VLOOKUP(F320,tarifas!$C$7:$D$10,2,FALSE)+tarifas!$D$21)*datos!P320</f>
        <v>#N/A</v>
      </c>
      <c r="V320" t="e">
        <f t="shared" si="48"/>
        <v>#N/A</v>
      </c>
      <c r="W320">
        <f t="shared" si="49"/>
        <v>0</v>
      </c>
    </row>
    <row r="321" spans="1:23" x14ac:dyDescent="0.25">
      <c r="A321">
        <f t="shared" si="42"/>
        <v>12</v>
      </c>
      <c r="B321">
        <f t="shared" si="43"/>
        <v>1</v>
      </c>
      <c r="C321" s="1">
        <f t="shared" si="50"/>
        <v>41652.916666665915</v>
      </c>
      <c r="D321" s="7">
        <v>0</v>
      </c>
      <c r="E321" s="7"/>
      <c r="G321">
        <v>32.19</v>
      </c>
      <c r="H321" s="12">
        <v>208.06791225205706</v>
      </c>
      <c r="I321" s="13">
        <f>$D$2*tarifas!$D$12/24</f>
        <v>1.4541666666666666</v>
      </c>
      <c r="J321" s="13" t="e">
        <f>VLOOKUP(E321&amp;" "&amp;F321,tarifas!$A$13:$D$20,4,FALSE)*H321</f>
        <v>#N/A</v>
      </c>
      <c r="K321" s="13">
        <f>IF(F321="COD1",tarifas!$D$11*(SUMIFS($H$11:$H$8770,$F$11:$F$8770,"=COD1",$B$11:$B$8770,"="&amp;B321)/COUNTIFS($F$11:$F$8770,"=COD1",$B$11:$B$8770,"="&amp;B321))/COUNTIFS($A$11:$A$8770,"="&amp;A321,$F$11:$F$8770,"=COD1"),0)</f>
        <v>0</v>
      </c>
      <c r="L321" s="13" t="e">
        <f>(VLOOKUP(F321,tarifas!$C$7:$D$10,2,FALSE)+tarifas!$D$21)*datos!H321</f>
        <v>#N/A</v>
      </c>
      <c r="M321">
        <v>0</v>
      </c>
      <c r="N321" s="13" t="e">
        <f t="shared" si="44"/>
        <v>#N/A</v>
      </c>
      <c r="O321">
        <f t="shared" si="45"/>
        <v>0</v>
      </c>
      <c r="P321" s="12">
        <f t="shared" si="46"/>
        <v>208.06791225205706</v>
      </c>
      <c r="Q321">
        <f t="shared" si="47"/>
        <v>0</v>
      </c>
      <c r="R321">
        <f>$D$2*tarifas!$D$12/24</f>
        <v>1.4541666666666666</v>
      </c>
      <c r="S321" t="e">
        <f>VLOOKUP(E321&amp;" "&amp;F321,tarifas!$A$13:$D$20,4,FALSE)*P321</f>
        <v>#N/A</v>
      </c>
      <c r="T321">
        <f>IF(F321="COD1",tarifas!$D$11*(SUMIFS($P$11:$P$8770,$F$11:$F$8770,"=COD1",$B$11:$B$8770,"="&amp;B321)/COUNTIFS($F$11:$F$8770,"=COD1",$B$11:$B$8770,"="&amp;B321))/COUNTIFS($A$11:$A$8770,"="&amp;A321,$F$11:$F$8770,"=COD1"),0)</f>
        <v>0</v>
      </c>
      <c r="U321" t="e">
        <f>(VLOOKUP(F321,tarifas!$C$7:$D$10,2,FALSE)+tarifas!$D$21)*datos!P321</f>
        <v>#N/A</v>
      </c>
      <c r="V321" t="e">
        <f t="shared" si="48"/>
        <v>#N/A</v>
      </c>
      <c r="W321">
        <f t="shared" si="49"/>
        <v>0</v>
      </c>
    </row>
    <row r="322" spans="1:23" x14ac:dyDescent="0.25">
      <c r="A322">
        <f t="shared" si="42"/>
        <v>12</v>
      </c>
      <c r="B322">
        <f t="shared" si="43"/>
        <v>1</v>
      </c>
      <c r="C322" s="1">
        <f t="shared" si="50"/>
        <v>41652.958333332579</v>
      </c>
      <c r="D322" s="7">
        <v>0</v>
      </c>
      <c r="E322" s="7"/>
      <c r="G322">
        <v>20</v>
      </c>
      <c r="H322" s="12">
        <v>206.10655686504154</v>
      </c>
      <c r="I322" s="13">
        <f>$D$2*tarifas!$D$12/24</f>
        <v>1.4541666666666666</v>
      </c>
      <c r="J322" s="13" t="e">
        <f>VLOOKUP(E322&amp;" "&amp;F322,tarifas!$A$13:$D$20,4,FALSE)*H322</f>
        <v>#N/A</v>
      </c>
      <c r="K322" s="13">
        <f>IF(F322="COD1",tarifas!$D$11*(SUMIFS($H$11:$H$8770,$F$11:$F$8770,"=COD1",$B$11:$B$8770,"="&amp;B322)/COUNTIFS($F$11:$F$8770,"=COD1",$B$11:$B$8770,"="&amp;B322))/COUNTIFS($A$11:$A$8770,"="&amp;A322,$F$11:$F$8770,"=COD1"),0)</f>
        <v>0</v>
      </c>
      <c r="L322" s="13" t="e">
        <f>(VLOOKUP(F322,tarifas!$C$7:$D$10,2,FALSE)+tarifas!$D$21)*datos!H322</f>
        <v>#N/A</v>
      </c>
      <c r="M322">
        <v>0</v>
      </c>
      <c r="N322" s="13" t="e">
        <f t="shared" si="44"/>
        <v>#N/A</v>
      </c>
      <c r="O322">
        <f t="shared" si="45"/>
        <v>0</v>
      </c>
      <c r="P322" s="12">
        <f t="shared" si="46"/>
        <v>206.10655686504154</v>
      </c>
      <c r="Q322">
        <f t="shared" si="47"/>
        <v>0</v>
      </c>
      <c r="R322">
        <f>$D$2*tarifas!$D$12/24</f>
        <v>1.4541666666666666</v>
      </c>
      <c r="S322" t="e">
        <f>VLOOKUP(E322&amp;" "&amp;F322,tarifas!$A$13:$D$20,4,FALSE)*P322</f>
        <v>#N/A</v>
      </c>
      <c r="T322">
        <f>IF(F322="COD1",tarifas!$D$11*(SUMIFS($P$11:$P$8770,$F$11:$F$8770,"=COD1",$B$11:$B$8770,"="&amp;B322)/COUNTIFS($F$11:$F$8770,"=COD1",$B$11:$B$8770,"="&amp;B322))/COUNTIFS($A$11:$A$8770,"="&amp;A322,$F$11:$F$8770,"=COD1"),0)</f>
        <v>0</v>
      </c>
      <c r="U322" t="e">
        <f>(VLOOKUP(F322,tarifas!$C$7:$D$10,2,FALSE)+tarifas!$D$21)*datos!P322</f>
        <v>#N/A</v>
      </c>
      <c r="V322" t="e">
        <f t="shared" si="48"/>
        <v>#N/A</v>
      </c>
      <c r="W322">
        <f t="shared" si="49"/>
        <v>0</v>
      </c>
    </row>
    <row r="323" spans="1:23" x14ac:dyDescent="0.25">
      <c r="A323">
        <f t="shared" si="42"/>
        <v>13</v>
      </c>
      <c r="B323">
        <f t="shared" si="43"/>
        <v>1</v>
      </c>
      <c r="C323" s="1">
        <f t="shared" si="50"/>
        <v>41652.999999999243</v>
      </c>
      <c r="D323" s="7">
        <v>0</v>
      </c>
      <c r="E323" s="7"/>
      <c r="G323">
        <v>7.4</v>
      </c>
      <c r="H323" s="12">
        <v>203.71906382034612</v>
      </c>
      <c r="I323" s="13">
        <f>$D$2*tarifas!$D$12/24</f>
        <v>1.4541666666666666</v>
      </c>
      <c r="J323" s="13" t="e">
        <f>VLOOKUP(E323&amp;" "&amp;F323,tarifas!$A$13:$D$20,4,FALSE)*H323</f>
        <v>#N/A</v>
      </c>
      <c r="K323" s="13">
        <f>IF(F323="COD1",tarifas!$D$11*(SUMIFS($H$11:$H$8770,$F$11:$F$8770,"=COD1",$B$11:$B$8770,"="&amp;B323)/COUNTIFS($F$11:$F$8770,"=COD1",$B$11:$B$8770,"="&amp;B323))/COUNTIFS($A$11:$A$8770,"="&amp;A323,$F$11:$F$8770,"=COD1"),0)</f>
        <v>0</v>
      </c>
      <c r="L323" s="13" t="e">
        <f>(VLOOKUP(F323,tarifas!$C$7:$D$10,2,FALSE)+tarifas!$D$21)*datos!H323</f>
        <v>#N/A</v>
      </c>
      <c r="M323">
        <v>0</v>
      </c>
      <c r="N323" s="13" t="e">
        <f t="shared" si="44"/>
        <v>#N/A</v>
      </c>
      <c r="O323">
        <f t="shared" si="45"/>
        <v>0</v>
      </c>
      <c r="P323" s="12">
        <f t="shared" si="46"/>
        <v>203.71906382034612</v>
      </c>
      <c r="Q323">
        <f t="shared" si="47"/>
        <v>0</v>
      </c>
      <c r="R323">
        <f>$D$2*tarifas!$D$12/24</f>
        <v>1.4541666666666666</v>
      </c>
      <c r="S323" t="e">
        <f>VLOOKUP(E323&amp;" "&amp;F323,tarifas!$A$13:$D$20,4,FALSE)*P323</f>
        <v>#N/A</v>
      </c>
      <c r="T323">
        <f>IF(F323="COD1",tarifas!$D$11*(SUMIFS($P$11:$P$8770,$F$11:$F$8770,"=COD1",$B$11:$B$8770,"="&amp;B323)/COUNTIFS($F$11:$F$8770,"=COD1",$B$11:$B$8770,"="&amp;B323))/COUNTIFS($A$11:$A$8770,"="&amp;A323,$F$11:$F$8770,"=COD1"),0)</f>
        <v>0</v>
      </c>
      <c r="U323" t="e">
        <f>(VLOOKUP(F323,tarifas!$C$7:$D$10,2,FALSE)+tarifas!$D$21)*datos!P323</f>
        <v>#N/A</v>
      </c>
      <c r="V323" t="e">
        <f t="shared" si="48"/>
        <v>#N/A</v>
      </c>
      <c r="W323">
        <f t="shared" si="49"/>
        <v>0</v>
      </c>
    </row>
    <row r="324" spans="1:23" x14ac:dyDescent="0.25">
      <c r="A324">
        <f t="shared" si="42"/>
        <v>13</v>
      </c>
      <c r="B324">
        <f t="shared" si="43"/>
        <v>1</v>
      </c>
      <c r="C324" s="1">
        <f t="shared" si="50"/>
        <v>41653.041666665908</v>
      </c>
      <c r="D324" s="7">
        <v>0</v>
      </c>
      <c r="E324" s="7"/>
      <c r="G324">
        <v>4</v>
      </c>
      <c r="H324" s="12">
        <v>203.35113509533187</v>
      </c>
      <c r="I324" s="13">
        <f>$D$2*tarifas!$D$12/24</f>
        <v>1.4541666666666666</v>
      </c>
      <c r="J324" s="13" t="e">
        <f>VLOOKUP(E324&amp;" "&amp;F324,tarifas!$A$13:$D$20,4,FALSE)*H324</f>
        <v>#N/A</v>
      </c>
      <c r="K324" s="13">
        <f>IF(F324="COD1",tarifas!$D$11*(SUMIFS($H$11:$H$8770,$F$11:$F$8770,"=COD1",$B$11:$B$8770,"="&amp;B324)/COUNTIFS($F$11:$F$8770,"=COD1",$B$11:$B$8770,"="&amp;B324))/COUNTIFS($A$11:$A$8770,"="&amp;A324,$F$11:$F$8770,"=COD1"),0)</f>
        <v>0</v>
      </c>
      <c r="L324" s="13" t="e">
        <f>(VLOOKUP(F324,tarifas!$C$7:$D$10,2,FALSE)+tarifas!$D$21)*datos!H324</f>
        <v>#N/A</v>
      </c>
      <c r="M324">
        <v>0</v>
      </c>
      <c r="N324" s="13" t="e">
        <f t="shared" si="44"/>
        <v>#N/A</v>
      </c>
      <c r="O324">
        <f t="shared" si="45"/>
        <v>0</v>
      </c>
      <c r="P324" s="12">
        <f t="shared" si="46"/>
        <v>203.35113509533187</v>
      </c>
      <c r="Q324">
        <f t="shared" si="47"/>
        <v>0</v>
      </c>
      <c r="R324">
        <f>$D$2*tarifas!$D$12/24</f>
        <v>1.4541666666666666</v>
      </c>
      <c r="S324" t="e">
        <f>VLOOKUP(E324&amp;" "&amp;F324,tarifas!$A$13:$D$20,4,FALSE)*P324</f>
        <v>#N/A</v>
      </c>
      <c r="T324">
        <f>IF(F324="COD1",tarifas!$D$11*(SUMIFS($P$11:$P$8770,$F$11:$F$8770,"=COD1",$B$11:$B$8770,"="&amp;B324)/COUNTIFS($F$11:$F$8770,"=COD1",$B$11:$B$8770,"="&amp;B324))/COUNTIFS($A$11:$A$8770,"="&amp;A324,$F$11:$F$8770,"=COD1"),0)</f>
        <v>0</v>
      </c>
      <c r="U324" t="e">
        <f>(VLOOKUP(F324,tarifas!$C$7:$D$10,2,FALSE)+tarifas!$D$21)*datos!P324</f>
        <v>#N/A</v>
      </c>
      <c r="V324" t="e">
        <f t="shared" si="48"/>
        <v>#N/A</v>
      </c>
      <c r="W324">
        <f t="shared" si="49"/>
        <v>0</v>
      </c>
    </row>
    <row r="325" spans="1:23" x14ac:dyDescent="0.25">
      <c r="A325">
        <f t="shared" si="42"/>
        <v>13</v>
      </c>
      <c r="B325">
        <f t="shared" si="43"/>
        <v>1</v>
      </c>
      <c r="C325" s="1">
        <f t="shared" si="50"/>
        <v>41653.083333332572</v>
      </c>
      <c r="D325" s="7">
        <v>0</v>
      </c>
      <c r="E325" s="7"/>
      <c r="G325">
        <v>0</v>
      </c>
      <c r="H325" s="12">
        <v>197.99256333092558</v>
      </c>
      <c r="I325" s="13">
        <f>$D$2*tarifas!$D$12/24</f>
        <v>1.4541666666666666</v>
      </c>
      <c r="J325" s="13" t="e">
        <f>VLOOKUP(E325&amp;" "&amp;F325,tarifas!$A$13:$D$20,4,FALSE)*H325</f>
        <v>#N/A</v>
      </c>
      <c r="K325" s="13">
        <f>IF(F325="COD1",tarifas!$D$11*(SUMIFS($H$11:$H$8770,$F$11:$F$8770,"=COD1",$B$11:$B$8770,"="&amp;B325)/COUNTIFS($F$11:$F$8770,"=COD1",$B$11:$B$8770,"="&amp;B325))/COUNTIFS($A$11:$A$8770,"="&amp;A325,$F$11:$F$8770,"=COD1"),0)</f>
        <v>0</v>
      </c>
      <c r="L325" s="13" t="e">
        <f>(VLOOKUP(F325,tarifas!$C$7:$D$10,2,FALSE)+tarifas!$D$21)*datos!H325</f>
        <v>#N/A</v>
      </c>
      <c r="M325">
        <v>0</v>
      </c>
      <c r="N325" s="13" t="e">
        <f t="shared" si="44"/>
        <v>#N/A</v>
      </c>
      <c r="O325">
        <f t="shared" si="45"/>
        <v>0</v>
      </c>
      <c r="P325" s="12">
        <f t="shared" si="46"/>
        <v>197.99256333092558</v>
      </c>
      <c r="Q325">
        <f t="shared" si="47"/>
        <v>0</v>
      </c>
      <c r="R325">
        <f>$D$2*tarifas!$D$12/24</f>
        <v>1.4541666666666666</v>
      </c>
      <c r="S325" t="e">
        <f>VLOOKUP(E325&amp;" "&amp;F325,tarifas!$A$13:$D$20,4,FALSE)*P325</f>
        <v>#N/A</v>
      </c>
      <c r="T325">
        <f>IF(F325="COD1",tarifas!$D$11*(SUMIFS($P$11:$P$8770,$F$11:$F$8770,"=COD1",$B$11:$B$8770,"="&amp;B325)/COUNTIFS($F$11:$F$8770,"=COD1",$B$11:$B$8770,"="&amp;B325))/COUNTIFS($A$11:$A$8770,"="&amp;A325,$F$11:$F$8770,"=COD1"),0)</f>
        <v>0</v>
      </c>
      <c r="U325" t="e">
        <f>(VLOOKUP(F325,tarifas!$C$7:$D$10,2,FALSE)+tarifas!$D$21)*datos!P325</f>
        <v>#N/A</v>
      </c>
      <c r="V325" t="e">
        <f t="shared" si="48"/>
        <v>#N/A</v>
      </c>
      <c r="W325">
        <f t="shared" si="49"/>
        <v>0</v>
      </c>
    </row>
    <row r="326" spans="1:23" x14ac:dyDescent="0.25">
      <c r="A326">
        <f t="shared" si="42"/>
        <v>13</v>
      </c>
      <c r="B326">
        <f t="shared" si="43"/>
        <v>1</v>
      </c>
      <c r="C326" s="1">
        <f t="shared" si="50"/>
        <v>41653.124999999236</v>
      </c>
      <c r="D326" s="7">
        <v>0</v>
      </c>
      <c r="E326" s="7"/>
      <c r="G326">
        <v>0</v>
      </c>
      <c r="H326" s="12">
        <v>197.5598059748047</v>
      </c>
      <c r="I326" s="13">
        <f>$D$2*tarifas!$D$12/24</f>
        <v>1.4541666666666666</v>
      </c>
      <c r="J326" s="13" t="e">
        <f>VLOOKUP(E326&amp;" "&amp;F326,tarifas!$A$13:$D$20,4,FALSE)*H326</f>
        <v>#N/A</v>
      </c>
      <c r="K326" s="13">
        <f>IF(F326="COD1",tarifas!$D$11*(SUMIFS($H$11:$H$8770,$F$11:$F$8770,"=COD1",$B$11:$B$8770,"="&amp;B326)/COUNTIFS($F$11:$F$8770,"=COD1",$B$11:$B$8770,"="&amp;B326))/COUNTIFS($A$11:$A$8770,"="&amp;A326,$F$11:$F$8770,"=COD1"),0)</f>
        <v>0</v>
      </c>
      <c r="L326" s="13" t="e">
        <f>(VLOOKUP(F326,tarifas!$C$7:$D$10,2,FALSE)+tarifas!$D$21)*datos!H326</f>
        <v>#N/A</v>
      </c>
      <c r="M326">
        <v>0</v>
      </c>
      <c r="N326" s="13" t="e">
        <f t="shared" si="44"/>
        <v>#N/A</v>
      </c>
      <c r="O326">
        <f t="shared" si="45"/>
        <v>0</v>
      </c>
      <c r="P326" s="12">
        <f t="shared" si="46"/>
        <v>197.5598059748047</v>
      </c>
      <c r="Q326">
        <f t="shared" si="47"/>
        <v>0</v>
      </c>
      <c r="R326">
        <f>$D$2*tarifas!$D$12/24</f>
        <v>1.4541666666666666</v>
      </c>
      <c r="S326" t="e">
        <f>VLOOKUP(E326&amp;" "&amp;F326,tarifas!$A$13:$D$20,4,FALSE)*P326</f>
        <v>#N/A</v>
      </c>
      <c r="T326">
        <f>IF(F326="COD1",tarifas!$D$11*(SUMIFS($P$11:$P$8770,$F$11:$F$8770,"=COD1",$B$11:$B$8770,"="&amp;B326)/COUNTIFS($F$11:$F$8770,"=COD1",$B$11:$B$8770,"="&amp;B326))/COUNTIFS($A$11:$A$8770,"="&amp;A326,$F$11:$F$8770,"=COD1"),0)</f>
        <v>0</v>
      </c>
      <c r="U326" t="e">
        <f>(VLOOKUP(F326,tarifas!$C$7:$D$10,2,FALSE)+tarifas!$D$21)*datos!P326</f>
        <v>#N/A</v>
      </c>
      <c r="V326" t="e">
        <f t="shared" si="48"/>
        <v>#N/A</v>
      </c>
      <c r="W326">
        <f t="shared" si="49"/>
        <v>0</v>
      </c>
    </row>
    <row r="327" spans="1:23" x14ac:dyDescent="0.25">
      <c r="A327">
        <f t="shared" si="42"/>
        <v>13</v>
      </c>
      <c r="B327">
        <f t="shared" si="43"/>
        <v>1</v>
      </c>
      <c r="C327" s="1">
        <f t="shared" si="50"/>
        <v>41653.1666666659</v>
      </c>
      <c r="D327" s="7">
        <v>0</v>
      </c>
      <c r="E327" s="7"/>
      <c r="G327">
        <v>0</v>
      </c>
      <c r="H327" s="12">
        <v>191.47157293488087</v>
      </c>
      <c r="I327" s="13">
        <f>$D$2*tarifas!$D$12/24</f>
        <v>1.4541666666666666</v>
      </c>
      <c r="J327" s="13" t="e">
        <f>VLOOKUP(E327&amp;" "&amp;F327,tarifas!$A$13:$D$20,4,FALSE)*H327</f>
        <v>#N/A</v>
      </c>
      <c r="K327" s="13">
        <f>IF(F327="COD1",tarifas!$D$11*(SUMIFS($H$11:$H$8770,$F$11:$F$8770,"=COD1",$B$11:$B$8770,"="&amp;B327)/COUNTIFS($F$11:$F$8770,"=COD1",$B$11:$B$8770,"="&amp;B327))/COUNTIFS($A$11:$A$8770,"="&amp;A327,$F$11:$F$8770,"=COD1"),0)</f>
        <v>0</v>
      </c>
      <c r="L327" s="13" t="e">
        <f>(VLOOKUP(F327,tarifas!$C$7:$D$10,2,FALSE)+tarifas!$D$21)*datos!H327</f>
        <v>#N/A</v>
      </c>
      <c r="M327">
        <v>0</v>
      </c>
      <c r="N327" s="13" t="e">
        <f t="shared" si="44"/>
        <v>#N/A</v>
      </c>
      <c r="O327">
        <f t="shared" si="45"/>
        <v>0</v>
      </c>
      <c r="P327" s="12">
        <f t="shared" si="46"/>
        <v>191.47157293488087</v>
      </c>
      <c r="Q327">
        <f t="shared" si="47"/>
        <v>0</v>
      </c>
      <c r="R327">
        <f>$D$2*tarifas!$D$12/24</f>
        <v>1.4541666666666666</v>
      </c>
      <c r="S327" t="e">
        <f>VLOOKUP(E327&amp;" "&amp;F327,tarifas!$A$13:$D$20,4,FALSE)*P327</f>
        <v>#N/A</v>
      </c>
      <c r="T327">
        <f>IF(F327="COD1",tarifas!$D$11*(SUMIFS($P$11:$P$8770,$F$11:$F$8770,"=COD1",$B$11:$B$8770,"="&amp;B327)/COUNTIFS($F$11:$F$8770,"=COD1",$B$11:$B$8770,"="&amp;B327))/COUNTIFS($A$11:$A$8770,"="&amp;A327,$F$11:$F$8770,"=COD1"),0)</f>
        <v>0</v>
      </c>
      <c r="U327" t="e">
        <f>(VLOOKUP(F327,tarifas!$C$7:$D$10,2,FALSE)+tarifas!$D$21)*datos!P327</f>
        <v>#N/A</v>
      </c>
      <c r="V327" t="e">
        <f t="shared" si="48"/>
        <v>#N/A</v>
      </c>
      <c r="W327">
        <f t="shared" si="49"/>
        <v>0</v>
      </c>
    </row>
    <row r="328" spans="1:23" x14ac:dyDescent="0.25">
      <c r="A328">
        <f t="shared" si="42"/>
        <v>13</v>
      </c>
      <c r="B328">
        <f t="shared" si="43"/>
        <v>1</v>
      </c>
      <c r="C328" s="1">
        <f t="shared" si="50"/>
        <v>41653.208333332565</v>
      </c>
      <c r="D328" s="7">
        <v>0</v>
      </c>
      <c r="E328" s="7"/>
      <c r="G328">
        <v>0</v>
      </c>
      <c r="H328" s="12">
        <v>189.45861650692348</v>
      </c>
      <c r="I328" s="13">
        <f>$D$2*tarifas!$D$12/24</f>
        <v>1.4541666666666666</v>
      </c>
      <c r="J328" s="13" t="e">
        <f>VLOOKUP(E328&amp;" "&amp;F328,tarifas!$A$13:$D$20,4,FALSE)*H328</f>
        <v>#N/A</v>
      </c>
      <c r="K328" s="13">
        <f>IF(F328="COD1",tarifas!$D$11*(SUMIFS($H$11:$H$8770,$F$11:$F$8770,"=COD1",$B$11:$B$8770,"="&amp;B328)/COUNTIFS($F$11:$F$8770,"=COD1",$B$11:$B$8770,"="&amp;B328))/COUNTIFS($A$11:$A$8770,"="&amp;A328,$F$11:$F$8770,"=COD1"),0)</f>
        <v>0</v>
      </c>
      <c r="L328" s="13" t="e">
        <f>(VLOOKUP(F328,tarifas!$C$7:$D$10,2,FALSE)+tarifas!$D$21)*datos!H328</f>
        <v>#N/A</v>
      </c>
      <c r="M328">
        <v>0</v>
      </c>
      <c r="N328" s="13" t="e">
        <f t="shared" si="44"/>
        <v>#N/A</v>
      </c>
      <c r="O328">
        <f t="shared" si="45"/>
        <v>0</v>
      </c>
      <c r="P328" s="12">
        <f t="shared" si="46"/>
        <v>189.45861650692348</v>
      </c>
      <c r="Q328">
        <f t="shared" si="47"/>
        <v>0</v>
      </c>
      <c r="R328">
        <f>$D$2*tarifas!$D$12/24</f>
        <v>1.4541666666666666</v>
      </c>
      <c r="S328" t="e">
        <f>VLOOKUP(E328&amp;" "&amp;F328,tarifas!$A$13:$D$20,4,FALSE)*P328</f>
        <v>#N/A</v>
      </c>
      <c r="T328">
        <f>IF(F328="COD1",tarifas!$D$11*(SUMIFS($P$11:$P$8770,$F$11:$F$8770,"=COD1",$B$11:$B$8770,"="&amp;B328)/COUNTIFS($F$11:$F$8770,"=COD1",$B$11:$B$8770,"="&amp;B328))/COUNTIFS($A$11:$A$8770,"="&amp;A328,$F$11:$F$8770,"=COD1"),0)</f>
        <v>0</v>
      </c>
      <c r="U328" t="e">
        <f>(VLOOKUP(F328,tarifas!$C$7:$D$10,2,FALSE)+tarifas!$D$21)*datos!P328</f>
        <v>#N/A</v>
      </c>
      <c r="V328" t="e">
        <f t="shared" si="48"/>
        <v>#N/A</v>
      </c>
      <c r="W328">
        <f t="shared" si="49"/>
        <v>0</v>
      </c>
    </row>
    <row r="329" spans="1:23" x14ac:dyDescent="0.25">
      <c r="A329">
        <f t="shared" si="42"/>
        <v>13</v>
      </c>
      <c r="B329">
        <f t="shared" si="43"/>
        <v>1</v>
      </c>
      <c r="C329" s="1">
        <f t="shared" si="50"/>
        <v>41653.249999999229</v>
      </c>
      <c r="D329" s="7">
        <v>0</v>
      </c>
      <c r="E329" s="7"/>
      <c r="G329">
        <v>4</v>
      </c>
      <c r="H329" s="12">
        <v>188.00819132489099</v>
      </c>
      <c r="I329" s="13">
        <f>$D$2*tarifas!$D$12/24</f>
        <v>1.4541666666666666</v>
      </c>
      <c r="J329" s="13" t="e">
        <f>VLOOKUP(E329&amp;" "&amp;F329,tarifas!$A$13:$D$20,4,FALSE)*H329</f>
        <v>#N/A</v>
      </c>
      <c r="K329" s="13">
        <f>IF(F329="COD1",tarifas!$D$11*(SUMIFS($H$11:$H$8770,$F$11:$F$8770,"=COD1",$B$11:$B$8770,"="&amp;B329)/COUNTIFS($F$11:$F$8770,"=COD1",$B$11:$B$8770,"="&amp;B329))/COUNTIFS($A$11:$A$8770,"="&amp;A329,$F$11:$F$8770,"=COD1"),0)</f>
        <v>0</v>
      </c>
      <c r="L329" s="13" t="e">
        <f>(VLOOKUP(F329,tarifas!$C$7:$D$10,2,FALSE)+tarifas!$D$21)*datos!H329</f>
        <v>#N/A</v>
      </c>
      <c r="M329">
        <v>0</v>
      </c>
      <c r="N329" s="13" t="e">
        <f t="shared" si="44"/>
        <v>#N/A</v>
      </c>
      <c r="O329">
        <f t="shared" si="45"/>
        <v>0</v>
      </c>
      <c r="P329" s="12">
        <f t="shared" si="46"/>
        <v>188.00819132489099</v>
      </c>
      <c r="Q329">
        <f t="shared" si="47"/>
        <v>0</v>
      </c>
      <c r="R329">
        <f>$D$2*tarifas!$D$12/24</f>
        <v>1.4541666666666666</v>
      </c>
      <c r="S329" t="e">
        <f>VLOOKUP(E329&amp;" "&amp;F329,tarifas!$A$13:$D$20,4,FALSE)*P329</f>
        <v>#N/A</v>
      </c>
      <c r="T329">
        <f>IF(F329="COD1",tarifas!$D$11*(SUMIFS($P$11:$P$8770,$F$11:$F$8770,"=COD1",$B$11:$B$8770,"="&amp;B329)/COUNTIFS($F$11:$F$8770,"=COD1",$B$11:$B$8770,"="&amp;B329))/COUNTIFS($A$11:$A$8770,"="&amp;A329,$F$11:$F$8770,"=COD1"),0)</f>
        <v>0</v>
      </c>
      <c r="U329" t="e">
        <f>(VLOOKUP(F329,tarifas!$C$7:$D$10,2,FALSE)+tarifas!$D$21)*datos!P329</f>
        <v>#N/A</v>
      </c>
      <c r="V329" t="e">
        <f t="shared" si="48"/>
        <v>#N/A</v>
      </c>
      <c r="W329">
        <f t="shared" si="49"/>
        <v>0</v>
      </c>
    </row>
    <row r="330" spans="1:23" x14ac:dyDescent="0.25">
      <c r="A330">
        <f t="shared" si="42"/>
        <v>13</v>
      </c>
      <c r="B330">
        <f t="shared" si="43"/>
        <v>1</v>
      </c>
      <c r="C330" s="1">
        <f t="shared" si="50"/>
        <v>41653.291666665893</v>
      </c>
      <c r="D330" s="7">
        <v>0</v>
      </c>
      <c r="E330" s="7"/>
      <c r="G330">
        <v>20.69</v>
      </c>
      <c r="H330" s="12">
        <v>182.11258082833109</v>
      </c>
      <c r="I330" s="13">
        <f>$D$2*tarifas!$D$12/24</f>
        <v>1.4541666666666666</v>
      </c>
      <c r="J330" s="13" t="e">
        <f>VLOOKUP(E330&amp;" "&amp;F330,tarifas!$A$13:$D$20,4,FALSE)*H330</f>
        <v>#N/A</v>
      </c>
      <c r="K330" s="13">
        <f>IF(F330="COD1",tarifas!$D$11*(SUMIFS($H$11:$H$8770,$F$11:$F$8770,"=COD1",$B$11:$B$8770,"="&amp;B330)/COUNTIFS($F$11:$F$8770,"=COD1",$B$11:$B$8770,"="&amp;B330))/COUNTIFS($A$11:$A$8770,"="&amp;A330,$F$11:$F$8770,"=COD1"),0)</f>
        <v>0</v>
      </c>
      <c r="L330" s="13" t="e">
        <f>(VLOOKUP(F330,tarifas!$C$7:$D$10,2,FALSE)+tarifas!$D$21)*datos!H330</f>
        <v>#N/A</v>
      </c>
      <c r="M330">
        <v>0</v>
      </c>
      <c r="N330" s="13" t="e">
        <f t="shared" si="44"/>
        <v>#N/A</v>
      </c>
      <c r="O330">
        <f t="shared" si="45"/>
        <v>0</v>
      </c>
      <c r="P330" s="12">
        <f t="shared" si="46"/>
        <v>182.11258082833109</v>
      </c>
      <c r="Q330">
        <f t="shared" si="47"/>
        <v>0</v>
      </c>
      <c r="R330">
        <f>$D$2*tarifas!$D$12/24</f>
        <v>1.4541666666666666</v>
      </c>
      <c r="S330" t="e">
        <f>VLOOKUP(E330&amp;" "&amp;F330,tarifas!$A$13:$D$20,4,FALSE)*P330</f>
        <v>#N/A</v>
      </c>
      <c r="T330">
        <f>IF(F330="COD1",tarifas!$D$11*(SUMIFS($P$11:$P$8770,$F$11:$F$8770,"=COD1",$B$11:$B$8770,"="&amp;B330)/COUNTIFS($F$11:$F$8770,"=COD1",$B$11:$B$8770,"="&amp;B330))/COUNTIFS($A$11:$A$8770,"="&amp;A330,$F$11:$F$8770,"=COD1"),0)</f>
        <v>0</v>
      </c>
      <c r="U330" t="e">
        <f>(VLOOKUP(F330,tarifas!$C$7:$D$10,2,FALSE)+tarifas!$D$21)*datos!P330</f>
        <v>#N/A</v>
      </c>
      <c r="V330" t="e">
        <f t="shared" si="48"/>
        <v>#N/A</v>
      </c>
      <c r="W330">
        <f t="shared" si="49"/>
        <v>0</v>
      </c>
    </row>
    <row r="331" spans="1:23" x14ac:dyDescent="0.25">
      <c r="A331">
        <f t="shared" si="42"/>
        <v>13</v>
      </c>
      <c r="B331">
        <f t="shared" si="43"/>
        <v>1</v>
      </c>
      <c r="C331" s="1">
        <f t="shared" si="50"/>
        <v>41653.333333332557</v>
      </c>
      <c r="D331" s="7">
        <v>7.7272727272727266</v>
      </c>
      <c r="E331" s="7"/>
      <c r="G331">
        <v>12.69</v>
      </c>
      <c r="H331" s="12">
        <v>227.93067078180923</v>
      </c>
      <c r="I331" s="13">
        <f>$D$2*tarifas!$D$12/24</f>
        <v>1.4541666666666666</v>
      </c>
      <c r="J331" s="13" t="e">
        <f>VLOOKUP(E331&amp;" "&amp;F331,tarifas!$A$13:$D$20,4,FALSE)*H331</f>
        <v>#N/A</v>
      </c>
      <c r="K331" s="13">
        <f>IF(F331="COD1",tarifas!$D$11*(SUMIFS($H$11:$H$8770,$F$11:$F$8770,"=COD1",$B$11:$B$8770,"="&amp;B331)/COUNTIFS($F$11:$F$8770,"=COD1",$B$11:$B$8770,"="&amp;B331))/COUNTIFS($A$11:$A$8770,"="&amp;A331,$F$11:$F$8770,"=COD1"),0)</f>
        <v>0</v>
      </c>
      <c r="L331" s="13" t="e">
        <f>(VLOOKUP(F331,tarifas!$C$7:$D$10,2,FALSE)+tarifas!$D$21)*datos!H331</f>
        <v>#N/A</v>
      </c>
      <c r="M331">
        <v>114.28191000000001</v>
      </c>
      <c r="N331" s="13" t="e">
        <f t="shared" si="44"/>
        <v>#N/A</v>
      </c>
      <c r="O331">
        <f t="shared" si="45"/>
        <v>114.28191000000001</v>
      </c>
      <c r="P331" s="12">
        <f t="shared" si="46"/>
        <v>113.64876078180922</v>
      </c>
      <c r="Q331">
        <f t="shared" si="47"/>
        <v>0</v>
      </c>
      <c r="R331">
        <f>$D$2*tarifas!$D$12/24</f>
        <v>1.4541666666666666</v>
      </c>
      <c r="S331" t="e">
        <f>VLOOKUP(E331&amp;" "&amp;F331,tarifas!$A$13:$D$20,4,FALSE)*P331</f>
        <v>#N/A</v>
      </c>
      <c r="T331">
        <f>IF(F331="COD1",tarifas!$D$11*(SUMIFS($P$11:$P$8770,$F$11:$F$8770,"=COD1",$B$11:$B$8770,"="&amp;B331)/COUNTIFS($F$11:$F$8770,"=COD1",$B$11:$B$8770,"="&amp;B331))/COUNTIFS($A$11:$A$8770,"="&amp;A331,$F$11:$F$8770,"=COD1"),0)</f>
        <v>0</v>
      </c>
      <c r="U331" t="e">
        <f>(VLOOKUP(F331,tarifas!$C$7:$D$10,2,FALSE)+tarifas!$D$21)*datos!P331</f>
        <v>#N/A</v>
      </c>
      <c r="V331" t="e">
        <f t="shared" si="48"/>
        <v>#N/A</v>
      </c>
      <c r="W331">
        <f t="shared" si="49"/>
        <v>0</v>
      </c>
    </row>
    <row r="332" spans="1:23" x14ac:dyDescent="0.25">
      <c r="A332">
        <f t="shared" ref="A332:A395" si="51">DAYS360($C$11,C332)</f>
        <v>13</v>
      </c>
      <c r="B332">
        <f t="shared" ref="B332:B395" si="52">MONTH(C332)</f>
        <v>1</v>
      </c>
      <c r="C332" s="1">
        <f t="shared" si="50"/>
        <v>41653.374999999221</v>
      </c>
      <c r="D332" s="7">
        <v>18.030303030303035</v>
      </c>
      <c r="E332" s="7"/>
      <c r="G332">
        <v>25.67</v>
      </c>
      <c r="H332" s="12">
        <v>423.9709760953474</v>
      </c>
      <c r="I332" s="13">
        <f>$D$2*tarifas!$D$12/24</f>
        <v>1.4541666666666666</v>
      </c>
      <c r="J332" s="13" t="e">
        <f>VLOOKUP(E332&amp;" "&amp;F332,tarifas!$A$13:$D$20,4,FALSE)*H332</f>
        <v>#N/A</v>
      </c>
      <c r="K332" s="13">
        <f>IF(F332="COD1",tarifas!$D$11*(SUMIFS($H$11:$H$8770,$F$11:$F$8770,"=COD1",$B$11:$B$8770,"="&amp;B332)/COUNTIFS($F$11:$F$8770,"=COD1",$B$11:$B$8770,"="&amp;B332))/COUNTIFS($A$11:$A$8770,"="&amp;A332,$F$11:$F$8770,"=COD1"),0)</f>
        <v>0</v>
      </c>
      <c r="L332" s="13" t="e">
        <f>(VLOOKUP(F332,tarifas!$C$7:$D$10,2,FALSE)+tarifas!$D$21)*datos!H332</f>
        <v>#N/A</v>
      </c>
      <c r="M332">
        <v>125.70766</v>
      </c>
      <c r="N332" s="13" t="e">
        <f t="shared" ref="N332:N395" si="53">(I332+J332+K332+L332)*1.23</f>
        <v>#N/A</v>
      </c>
      <c r="O332">
        <f t="shared" ref="O332:O395" si="54">IF(M332&lt;H332,M332,H332)</f>
        <v>125.70766</v>
      </c>
      <c r="P332" s="12">
        <f t="shared" ref="P332:P395" si="55">H332-O332</f>
        <v>298.26331609534736</v>
      </c>
      <c r="Q332">
        <f t="shared" ref="Q332:Q395" si="56">IF(M332&lt;H332,0,M332-H332)</f>
        <v>0</v>
      </c>
      <c r="R332">
        <f>$D$2*tarifas!$D$12/24</f>
        <v>1.4541666666666666</v>
      </c>
      <c r="S332" t="e">
        <f>VLOOKUP(E332&amp;" "&amp;F332,tarifas!$A$13:$D$20,4,FALSE)*P332</f>
        <v>#N/A</v>
      </c>
      <c r="T332">
        <f>IF(F332="COD1",tarifas!$D$11*(SUMIFS($P$11:$P$8770,$F$11:$F$8770,"=COD1",$B$11:$B$8770,"="&amp;B332)/COUNTIFS($F$11:$F$8770,"=COD1",$B$11:$B$8770,"="&amp;B332))/COUNTIFS($A$11:$A$8770,"="&amp;A332,$F$11:$F$8770,"=COD1"),0)</f>
        <v>0</v>
      </c>
      <c r="U332" t="e">
        <f>(VLOOKUP(F332,tarifas!$C$7:$D$10,2,FALSE)+tarifas!$D$21)*datos!P332</f>
        <v>#N/A</v>
      </c>
      <c r="V332" t="e">
        <f t="shared" ref="V332:V395" si="57">(R332+S332+T332+U332)*1.23</f>
        <v>#N/A</v>
      </c>
      <c r="W332">
        <f t="shared" ref="W332:W395" si="58">0.9*G332/1000*Q332</f>
        <v>0</v>
      </c>
    </row>
    <row r="333" spans="1:23" x14ac:dyDescent="0.25">
      <c r="A333">
        <f t="shared" si="51"/>
        <v>13</v>
      </c>
      <c r="B333">
        <f t="shared" si="52"/>
        <v>1</v>
      </c>
      <c r="C333" s="1">
        <f t="shared" ref="C333:C396" si="59">+C332+1/24</f>
        <v>41653.416666665886</v>
      </c>
      <c r="D333" s="7">
        <v>72.121212121212139</v>
      </c>
      <c r="E333" s="7"/>
      <c r="G333">
        <v>27.57</v>
      </c>
      <c r="H333" s="12">
        <v>536.27793401200756</v>
      </c>
      <c r="I333" s="13">
        <f>$D$2*tarifas!$D$12/24</f>
        <v>1.4541666666666666</v>
      </c>
      <c r="J333" s="13" t="e">
        <f>VLOOKUP(E333&amp;" "&amp;F333,tarifas!$A$13:$D$20,4,FALSE)*H333</f>
        <v>#N/A</v>
      </c>
      <c r="K333" s="13">
        <f>IF(F333="COD1",tarifas!$D$11*(SUMIFS($H$11:$H$8770,$F$11:$F$8770,"=COD1",$B$11:$B$8770,"="&amp;B333)/COUNTIFS($F$11:$F$8770,"=COD1",$B$11:$B$8770,"="&amp;B333))/COUNTIFS($A$11:$A$8770,"="&amp;A333,$F$11:$F$8770,"=COD1"),0)</f>
        <v>0</v>
      </c>
      <c r="L333" s="13" t="e">
        <f>(VLOOKUP(F333,tarifas!$C$7:$D$10,2,FALSE)+tarifas!$D$21)*datos!H333</f>
        <v>#N/A</v>
      </c>
      <c r="M333">
        <v>189.65701000000001</v>
      </c>
      <c r="N333" s="13" t="e">
        <f t="shared" si="53"/>
        <v>#N/A</v>
      </c>
      <c r="O333">
        <f t="shared" si="54"/>
        <v>189.65701000000001</v>
      </c>
      <c r="P333" s="12">
        <f t="shared" si="55"/>
        <v>346.62092401200755</v>
      </c>
      <c r="Q333">
        <f t="shared" si="56"/>
        <v>0</v>
      </c>
      <c r="R333">
        <f>$D$2*tarifas!$D$12/24</f>
        <v>1.4541666666666666</v>
      </c>
      <c r="S333" t="e">
        <f>VLOOKUP(E333&amp;" "&amp;F333,tarifas!$A$13:$D$20,4,FALSE)*P333</f>
        <v>#N/A</v>
      </c>
      <c r="T333">
        <f>IF(F333="COD1",tarifas!$D$11*(SUMIFS($P$11:$P$8770,$F$11:$F$8770,"=COD1",$B$11:$B$8770,"="&amp;B333)/COUNTIFS($F$11:$F$8770,"=COD1",$B$11:$B$8770,"="&amp;B333))/COUNTIFS($A$11:$A$8770,"="&amp;A333,$F$11:$F$8770,"=COD1"),0)</f>
        <v>0</v>
      </c>
      <c r="U333" t="e">
        <f>(VLOOKUP(F333,tarifas!$C$7:$D$10,2,FALSE)+tarifas!$D$21)*datos!P333</f>
        <v>#N/A</v>
      </c>
      <c r="V333" t="e">
        <f t="shared" si="57"/>
        <v>#N/A</v>
      </c>
      <c r="W333">
        <f t="shared" si="58"/>
        <v>0</v>
      </c>
    </row>
    <row r="334" spans="1:23" x14ac:dyDescent="0.25">
      <c r="A334">
        <f t="shared" si="51"/>
        <v>13</v>
      </c>
      <c r="B334">
        <f t="shared" si="52"/>
        <v>1</v>
      </c>
      <c r="C334" s="1">
        <f t="shared" si="59"/>
        <v>41653.45833333255</v>
      </c>
      <c r="D334" s="7">
        <v>121.06060606060606</v>
      </c>
      <c r="E334" s="7"/>
      <c r="G334">
        <v>30</v>
      </c>
      <c r="H334" s="12">
        <v>602.24414390497213</v>
      </c>
      <c r="I334" s="13">
        <f>$D$2*tarifas!$D$12/24</f>
        <v>1.4541666666666666</v>
      </c>
      <c r="J334" s="13" t="e">
        <f>VLOOKUP(E334&amp;" "&amp;F334,tarifas!$A$13:$D$20,4,FALSE)*H334</f>
        <v>#N/A</v>
      </c>
      <c r="K334" s="13">
        <f>IF(F334="COD1",tarifas!$D$11*(SUMIFS($H$11:$H$8770,$F$11:$F$8770,"=COD1",$B$11:$B$8770,"="&amp;B334)/COUNTIFS($F$11:$F$8770,"=COD1",$B$11:$B$8770,"="&amp;B334))/COUNTIFS($A$11:$A$8770,"="&amp;A334,$F$11:$F$8770,"=COD1"),0)</f>
        <v>0</v>
      </c>
      <c r="L334" s="13" t="e">
        <f>(VLOOKUP(F334,tarifas!$C$7:$D$10,2,FALSE)+tarifas!$D$21)*datos!H334</f>
        <v>#N/A</v>
      </c>
      <c r="M334">
        <v>245.46310999999997</v>
      </c>
      <c r="N334" s="13" t="e">
        <f t="shared" si="53"/>
        <v>#N/A</v>
      </c>
      <c r="O334">
        <f t="shared" si="54"/>
        <v>245.46310999999997</v>
      </c>
      <c r="P334" s="12">
        <f t="shared" si="55"/>
        <v>356.78103390497216</v>
      </c>
      <c r="Q334">
        <f t="shared" si="56"/>
        <v>0</v>
      </c>
      <c r="R334">
        <f>$D$2*tarifas!$D$12/24</f>
        <v>1.4541666666666666</v>
      </c>
      <c r="S334" t="e">
        <f>VLOOKUP(E334&amp;" "&amp;F334,tarifas!$A$13:$D$20,4,FALSE)*P334</f>
        <v>#N/A</v>
      </c>
      <c r="T334">
        <f>IF(F334="COD1",tarifas!$D$11*(SUMIFS($P$11:$P$8770,$F$11:$F$8770,"=COD1",$B$11:$B$8770,"="&amp;B334)/COUNTIFS($F$11:$F$8770,"=COD1",$B$11:$B$8770,"="&amp;B334))/COUNTIFS($A$11:$A$8770,"="&amp;A334,$F$11:$F$8770,"=COD1"),0)</f>
        <v>0</v>
      </c>
      <c r="U334" t="e">
        <f>(VLOOKUP(F334,tarifas!$C$7:$D$10,2,FALSE)+tarifas!$D$21)*datos!P334</f>
        <v>#N/A</v>
      </c>
      <c r="V334" t="e">
        <f t="shared" si="57"/>
        <v>#N/A</v>
      </c>
      <c r="W334">
        <f t="shared" si="58"/>
        <v>0</v>
      </c>
    </row>
    <row r="335" spans="1:23" x14ac:dyDescent="0.25">
      <c r="A335">
        <f t="shared" si="51"/>
        <v>13</v>
      </c>
      <c r="B335">
        <f t="shared" si="52"/>
        <v>1</v>
      </c>
      <c r="C335" s="1">
        <f t="shared" si="59"/>
        <v>41653.499999999214</v>
      </c>
      <c r="D335" s="7">
        <v>0</v>
      </c>
      <c r="E335" s="7"/>
      <c r="G335">
        <v>30.69</v>
      </c>
      <c r="H335" s="12">
        <v>439.50814376954872</v>
      </c>
      <c r="I335" s="13">
        <f>$D$2*tarifas!$D$12/24</f>
        <v>1.4541666666666666</v>
      </c>
      <c r="J335" s="13" t="e">
        <f>VLOOKUP(E335&amp;" "&amp;F335,tarifas!$A$13:$D$20,4,FALSE)*H335</f>
        <v>#N/A</v>
      </c>
      <c r="K335" s="13">
        <f>IF(F335="COD1",tarifas!$D$11*(SUMIFS($H$11:$H$8770,$F$11:$F$8770,"=COD1",$B$11:$B$8770,"="&amp;B335)/COUNTIFS($F$11:$F$8770,"=COD1",$B$11:$B$8770,"="&amp;B335))/COUNTIFS($A$11:$A$8770,"="&amp;A335,$F$11:$F$8770,"=COD1"),0)</f>
        <v>0</v>
      </c>
      <c r="L335" s="13" t="e">
        <f>(VLOOKUP(F335,tarifas!$C$7:$D$10,2,FALSE)+tarifas!$D$21)*datos!H335</f>
        <v>#N/A</v>
      </c>
      <c r="M335">
        <v>210.61011999999999</v>
      </c>
      <c r="N335" s="13" t="e">
        <f t="shared" si="53"/>
        <v>#N/A</v>
      </c>
      <c r="O335">
        <f t="shared" si="54"/>
        <v>210.61011999999999</v>
      </c>
      <c r="P335" s="12">
        <f t="shared" si="55"/>
        <v>228.89802376954873</v>
      </c>
      <c r="Q335">
        <f t="shared" si="56"/>
        <v>0</v>
      </c>
      <c r="R335">
        <f>$D$2*tarifas!$D$12/24</f>
        <v>1.4541666666666666</v>
      </c>
      <c r="S335" t="e">
        <f>VLOOKUP(E335&amp;" "&amp;F335,tarifas!$A$13:$D$20,4,FALSE)*P335</f>
        <v>#N/A</v>
      </c>
      <c r="T335">
        <f>IF(F335="COD1",tarifas!$D$11*(SUMIFS($P$11:$P$8770,$F$11:$F$8770,"=COD1",$B$11:$B$8770,"="&amp;B335)/COUNTIFS($F$11:$F$8770,"=COD1",$B$11:$B$8770,"="&amp;B335))/COUNTIFS($A$11:$A$8770,"="&amp;A335,$F$11:$F$8770,"=COD1"),0)</f>
        <v>0</v>
      </c>
      <c r="U335" t="e">
        <f>(VLOOKUP(F335,tarifas!$C$7:$D$10,2,FALSE)+tarifas!$D$21)*datos!P335</f>
        <v>#N/A</v>
      </c>
      <c r="V335" t="e">
        <f t="shared" si="57"/>
        <v>#N/A</v>
      </c>
      <c r="W335">
        <f t="shared" si="58"/>
        <v>0</v>
      </c>
    </row>
    <row r="336" spans="1:23" x14ac:dyDescent="0.25">
      <c r="A336">
        <f t="shared" si="51"/>
        <v>13</v>
      </c>
      <c r="B336">
        <f t="shared" si="52"/>
        <v>1</v>
      </c>
      <c r="C336" s="1">
        <f t="shared" si="59"/>
        <v>41653.541666665878</v>
      </c>
      <c r="D336" s="7">
        <v>301.36363636363637</v>
      </c>
      <c r="E336" s="7"/>
      <c r="G336">
        <v>30.69</v>
      </c>
      <c r="H336" s="12">
        <v>422.78009606321507</v>
      </c>
      <c r="I336" s="13">
        <f>$D$2*tarifas!$D$12/24</f>
        <v>1.4541666666666666</v>
      </c>
      <c r="J336" s="13" t="e">
        <f>VLOOKUP(E336&amp;" "&amp;F336,tarifas!$A$13:$D$20,4,FALSE)*H336</f>
        <v>#N/A</v>
      </c>
      <c r="K336" s="13">
        <f>IF(F336="COD1",tarifas!$D$11*(SUMIFS($H$11:$H$8770,$F$11:$F$8770,"=COD1",$B$11:$B$8770,"="&amp;B336)/COUNTIFS($F$11:$F$8770,"=COD1",$B$11:$B$8770,"="&amp;B336))/COUNTIFS($A$11:$A$8770,"="&amp;A336,$F$11:$F$8770,"=COD1"),0)</f>
        <v>0</v>
      </c>
      <c r="L336" s="13" t="e">
        <f>(VLOOKUP(F336,tarifas!$C$7:$D$10,2,FALSE)+tarifas!$D$21)*datos!H336</f>
        <v>#N/A</v>
      </c>
      <c r="M336">
        <v>196.36070999999998</v>
      </c>
      <c r="N336" s="13" t="e">
        <f t="shared" si="53"/>
        <v>#N/A</v>
      </c>
      <c r="O336">
        <f t="shared" si="54"/>
        <v>196.36070999999998</v>
      </c>
      <c r="P336" s="12">
        <f t="shared" si="55"/>
        <v>226.41938606321509</v>
      </c>
      <c r="Q336">
        <f t="shared" si="56"/>
        <v>0</v>
      </c>
      <c r="R336">
        <f>$D$2*tarifas!$D$12/24</f>
        <v>1.4541666666666666</v>
      </c>
      <c r="S336" t="e">
        <f>VLOOKUP(E336&amp;" "&amp;F336,tarifas!$A$13:$D$20,4,FALSE)*P336</f>
        <v>#N/A</v>
      </c>
      <c r="T336">
        <f>IF(F336="COD1",tarifas!$D$11*(SUMIFS($P$11:$P$8770,$F$11:$F$8770,"=COD1",$B$11:$B$8770,"="&amp;B336)/COUNTIFS($F$11:$F$8770,"=COD1",$B$11:$B$8770,"="&amp;B336))/COUNTIFS($A$11:$A$8770,"="&amp;A336,$F$11:$F$8770,"=COD1"),0)</f>
        <v>0</v>
      </c>
      <c r="U336" t="e">
        <f>(VLOOKUP(F336,tarifas!$C$7:$D$10,2,FALSE)+tarifas!$D$21)*datos!P336</f>
        <v>#N/A</v>
      </c>
      <c r="V336" t="e">
        <f t="shared" si="57"/>
        <v>#N/A</v>
      </c>
      <c r="W336">
        <f t="shared" si="58"/>
        <v>0</v>
      </c>
    </row>
    <row r="337" spans="1:23" x14ac:dyDescent="0.25">
      <c r="A337">
        <f t="shared" si="51"/>
        <v>13</v>
      </c>
      <c r="B337">
        <f t="shared" si="52"/>
        <v>1</v>
      </c>
      <c r="C337" s="1">
        <f t="shared" si="59"/>
        <v>41653.583333332543</v>
      </c>
      <c r="D337" s="7">
        <v>301.36363636363637</v>
      </c>
      <c r="E337" s="7"/>
      <c r="G337">
        <v>32</v>
      </c>
      <c r="H337" s="12">
        <v>596.29828038892515</v>
      </c>
      <c r="I337" s="13">
        <f>$D$2*tarifas!$D$12/24</f>
        <v>1.4541666666666666</v>
      </c>
      <c r="J337" s="13" t="e">
        <f>VLOOKUP(E337&amp;" "&amp;F337,tarifas!$A$13:$D$20,4,FALSE)*H337</f>
        <v>#N/A</v>
      </c>
      <c r="K337" s="13">
        <f>IF(F337="COD1",tarifas!$D$11*(SUMIFS($H$11:$H$8770,$F$11:$F$8770,"=COD1",$B$11:$B$8770,"="&amp;B337)/COUNTIFS($F$11:$F$8770,"=COD1",$B$11:$B$8770,"="&amp;B337))/COUNTIFS($A$11:$A$8770,"="&amp;A337,$F$11:$F$8770,"=COD1"),0)</f>
        <v>0</v>
      </c>
      <c r="L337" s="13" t="e">
        <f>(VLOOKUP(F337,tarifas!$C$7:$D$10,2,FALSE)+tarifas!$D$21)*datos!H337</f>
        <v>#N/A</v>
      </c>
      <c r="M337">
        <v>121.34799000000001</v>
      </c>
      <c r="N337" s="13" t="e">
        <f t="shared" si="53"/>
        <v>#N/A</v>
      </c>
      <c r="O337">
        <f t="shared" si="54"/>
        <v>121.34799000000001</v>
      </c>
      <c r="P337" s="12">
        <f t="shared" si="55"/>
        <v>474.95029038892517</v>
      </c>
      <c r="Q337">
        <f t="shared" si="56"/>
        <v>0</v>
      </c>
      <c r="R337">
        <f>$D$2*tarifas!$D$12/24</f>
        <v>1.4541666666666666</v>
      </c>
      <c r="S337" t="e">
        <f>VLOOKUP(E337&amp;" "&amp;F337,tarifas!$A$13:$D$20,4,FALSE)*P337</f>
        <v>#N/A</v>
      </c>
      <c r="T337">
        <f>IF(F337="COD1",tarifas!$D$11*(SUMIFS($P$11:$P$8770,$F$11:$F$8770,"=COD1",$B$11:$B$8770,"="&amp;B337)/COUNTIFS($F$11:$F$8770,"=COD1",$B$11:$B$8770,"="&amp;B337))/COUNTIFS($A$11:$A$8770,"="&amp;A337,$F$11:$F$8770,"=COD1"),0)</f>
        <v>0</v>
      </c>
      <c r="U337" t="e">
        <f>(VLOOKUP(F337,tarifas!$C$7:$D$10,2,FALSE)+tarifas!$D$21)*datos!P337</f>
        <v>#N/A</v>
      </c>
      <c r="V337" t="e">
        <f t="shared" si="57"/>
        <v>#N/A</v>
      </c>
      <c r="W337">
        <f t="shared" si="58"/>
        <v>0</v>
      </c>
    </row>
    <row r="338" spans="1:23" x14ac:dyDescent="0.25">
      <c r="A338">
        <f t="shared" si="51"/>
        <v>13</v>
      </c>
      <c r="B338">
        <f t="shared" si="52"/>
        <v>1</v>
      </c>
      <c r="C338" s="1">
        <f t="shared" si="59"/>
        <v>41653.624999999207</v>
      </c>
      <c r="D338" s="7">
        <v>301.36363636363637</v>
      </c>
      <c r="E338" s="7"/>
      <c r="G338">
        <v>40.01</v>
      </c>
      <c r="H338" s="12">
        <v>677.36727525650008</v>
      </c>
      <c r="I338" s="13">
        <f>$D$2*tarifas!$D$12/24</f>
        <v>1.4541666666666666</v>
      </c>
      <c r="J338" s="13" t="e">
        <f>VLOOKUP(E338&amp;" "&amp;F338,tarifas!$A$13:$D$20,4,FALSE)*H338</f>
        <v>#N/A</v>
      </c>
      <c r="K338" s="13">
        <f>IF(F338="COD1",tarifas!$D$11*(SUMIFS($H$11:$H$8770,$F$11:$F$8770,"=COD1",$B$11:$B$8770,"="&amp;B338)/COUNTIFS($F$11:$F$8770,"=COD1",$B$11:$B$8770,"="&amp;B338))/COUNTIFS($A$11:$A$8770,"="&amp;A338,$F$11:$F$8770,"=COD1"),0)</f>
        <v>0</v>
      </c>
      <c r="L338" s="13" t="e">
        <f>(VLOOKUP(F338,tarifas!$C$7:$D$10,2,FALSE)+tarifas!$D$21)*datos!H338</f>
        <v>#N/A</v>
      </c>
      <c r="M338">
        <v>86.244699999999995</v>
      </c>
      <c r="N338" s="13" t="e">
        <f t="shared" si="53"/>
        <v>#N/A</v>
      </c>
      <c r="O338">
        <f t="shared" si="54"/>
        <v>86.244699999999995</v>
      </c>
      <c r="P338" s="12">
        <f t="shared" si="55"/>
        <v>591.12257525650011</v>
      </c>
      <c r="Q338">
        <f t="shared" si="56"/>
        <v>0</v>
      </c>
      <c r="R338">
        <f>$D$2*tarifas!$D$12/24</f>
        <v>1.4541666666666666</v>
      </c>
      <c r="S338" t="e">
        <f>VLOOKUP(E338&amp;" "&amp;F338,tarifas!$A$13:$D$20,4,FALSE)*P338</f>
        <v>#N/A</v>
      </c>
      <c r="T338">
        <f>IF(F338="COD1",tarifas!$D$11*(SUMIFS($P$11:$P$8770,$F$11:$F$8770,"=COD1",$B$11:$B$8770,"="&amp;B338)/COUNTIFS($F$11:$F$8770,"=COD1",$B$11:$B$8770,"="&amp;B338))/COUNTIFS($A$11:$A$8770,"="&amp;A338,$F$11:$F$8770,"=COD1"),0)</f>
        <v>0</v>
      </c>
      <c r="U338" t="e">
        <f>(VLOOKUP(F338,tarifas!$C$7:$D$10,2,FALSE)+tarifas!$D$21)*datos!P338</f>
        <v>#N/A</v>
      </c>
      <c r="V338" t="e">
        <f t="shared" si="57"/>
        <v>#N/A</v>
      </c>
      <c r="W338">
        <f t="shared" si="58"/>
        <v>0</v>
      </c>
    </row>
    <row r="339" spans="1:23" x14ac:dyDescent="0.25">
      <c r="A339">
        <f t="shared" si="51"/>
        <v>13</v>
      </c>
      <c r="B339">
        <f t="shared" si="52"/>
        <v>1</v>
      </c>
      <c r="C339" s="1">
        <f t="shared" si="59"/>
        <v>41653.666666665871</v>
      </c>
      <c r="D339" s="7">
        <v>301.36363636363637</v>
      </c>
      <c r="E339" s="7"/>
      <c r="G339">
        <v>36.19</v>
      </c>
      <c r="H339" s="12">
        <v>687.59584096768617</v>
      </c>
      <c r="I339" s="13">
        <f>$D$2*tarifas!$D$12/24</f>
        <v>1.4541666666666666</v>
      </c>
      <c r="J339" s="13" t="e">
        <f>VLOOKUP(E339&amp;" "&amp;F339,tarifas!$A$13:$D$20,4,FALSE)*H339</f>
        <v>#N/A</v>
      </c>
      <c r="K339" s="13">
        <f>IF(F339="COD1",tarifas!$D$11*(SUMIFS($H$11:$H$8770,$F$11:$F$8770,"=COD1",$B$11:$B$8770,"="&amp;B339)/COUNTIFS($F$11:$F$8770,"=COD1",$B$11:$B$8770,"="&amp;B339))/COUNTIFS($A$11:$A$8770,"="&amp;A339,$F$11:$F$8770,"=COD1"),0)</f>
        <v>0</v>
      </c>
      <c r="L339" s="13" t="e">
        <f>(VLOOKUP(F339,tarifas!$C$7:$D$10,2,FALSE)+tarifas!$D$21)*datos!H339</f>
        <v>#N/A</v>
      </c>
      <c r="M339">
        <v>41.114449999999998</v>
      </c>
      <c r="N339" s="13" t="e">
        <f t="shared" si="53"/>
        <v>#N/A</v>
      </c>
      <c r="O339">
        <f t="shared" si="54"/>
        <v>41.114449999999998</v>
      </c>
      <c r="P339" s="12">
        <f t="shared" si="55"/>
        <v>646.48139096768614</v>
      </c>
      <c r="Q339">
        <f t="shared" si="56"/>
        <v>0</v>
      </c>
      <c r="R339">
        <f>$D$2*tarifas!$D$12/24</f>
        <v>1.4541666666666666</v>
      </c>
      <c r="S339" t="e">
        <f>VLOOKUP(E339&amp;" "&amp;F339,tarifas!$A$13:$D$20,4,FALSE)*P339</f>
        <v>#N/A</v>
      </c>
      <c r="T339">
        <f>IF(F339="COD1",tarifas!$D$11*(SUMIFS($P$11:$P$8770,$F$11:$F$8770,"=COD1",$B$11:$B$8770,"="&amp;B339)/COUNTIFS($F$11:$F$8770,"=COD1",$B$11:$B$8770,"="&amp;B339))/COUNTIFS($A$11:$A$8770,"="&amp;A339,$F$11:$F$8770,"=COD1"),0)</f>
        <v>0</v>
      </c>
      <c r="U339" t="e">
        <f>(VLOOKUP(F339,tarifas!$C$7:$D$10,2,FALSE)+tarifas!$D$21)*datos!P339</f>
        <v>#N/A</v>
      </c>
      <c r="V339" t="e">
        <f t="shared" si="57"/>
        <v>#N/A</v>
      </c>
      <c r="W339">
        <f t="shared" si="58"/>
        <v>0</v>
      </c>
    </row>
    <row r="340" spans="1:23" x14ac:dyDescent="0.25">
      <c r="A340">
        <f t="shared" si="51"/>
        <v>13</v>
      </c>
      <c r="B340">
        <f t="shared" si="52"/>
        <v>1</v>
      </c>
      <c r="C340" s="1">
        <f t="shared" si="59"/>
        <v>41653.708333332535</v>
      </c>
      <c r="D340" s="7">
        <v>0</v>
      </c>
      <c r="E340" s="7"/>
      <c r="G340">
        <v>42.4</v>
      </c>
      <c r="H340" s="12">
        <v>538.06371454057194</v>
      </c>
      <c r="I340" s="13">
        <f>$D$2*tarifas!$D$12/24</f>
        <v>1.4541666666666666</v>
      </c>
      <c r="J340" s="13" t="e">
        <f>VLOOKUP(E340&amp;" "&amp;F340,tarifas!$A$13:$D$20,4,FALSE)*H340</f>
        <v>#N/A</v>
      </c>
      <c r="K340" s="13">
        <f>IF(F340="COD1",tarifas!$D$11*(SUMIFS($H$11:$H$8770,$F$11:$F$8770,"=COD1",$B$11:$B$8770,"="&amp;B340)/COUNTIFS($F$11:$F$8770,"=COD1",$B$11:$B$8770,"="&amp;B340))/COUNTIFS($A$11:$A$8770,"="&amp;A340,$F$11:$F$8770,"=COD1"),0)</f>
        <v>0</v>
      </c>
      <c r="L340" s="13" t="e">
        <f>(VLOOKUP(F340,tarifas!$C$7:$D$10,2,FALSE)+tarifas!$D$21)*datos!H340</f>
        <v>#N/A</v>
      </c>
      <c r="M340">
        <v>0</v>
      </c>
      <c r="N340" s="13" t="e">
        <f t="shared" si="53"/>
        <v>#N/A</v>
      </c>
      <c r="O340">
        <f t="shared" si="54"/>
        <v>0</v>
      </c>
      <c r="P340" s="12">
        <f t="shared" si="55"/>
        <v>538.06371454057194</v>
      </c>
      <c r="Q340">
        <f t="shared" si="56"/>
        <v>0</v>
      </c>
      <c r="R340">
        <f>$D$2*tarifas!$D$12/24</f>
        <v>1.4541666666666666</v>
      </c>
      <c r="S340" t="e">
        <f>VLOOKUP(E340&amp;" "&amp;F340,tarifas!$A$13:$D$20,4,FALSE)*P340</f>
        <v>#N/A</v>
      </c>
      <c r="T340">
        <f>IF(F340="COD1",tarifas!$D$11*(SUMIFS($P$11:$P$8770,$F$11:$F$8770,"=COD1",$B$11:$B$8770,"="&amp;B340)/COUNTIFS($F$11:$F$8770,"=COD1",$B$11:$B$8770,"="&amp;B340))/COUNTIFS($A$11:$A$8770,"="&amp;A340,$F$11:$F$8770,"=COD1"),0)</f>
        <v>0</v>
      </c>
      <c r="U340" t="e">
        <f>(VLOOKUP(F340,tarifas!$C$7:$D$10,2,FALSE)+tarifas!$D$21)*datos!P340</f>
        <v>#N/A</v>
      </c>
      <c r="V340" t="e">
        <f t="shared" si="57"/>
        <v>#N/A</v>
      </c>
      <c r="W340">
        <f t="shared" si="58"/>
        <v>0</v>
      </c>
    </row>
    <row r="341" spans="1:23" x14ac:dyDescent="0.25">
      <c r="A341">
        <f t="shared" si="51"/>
        <v>13</v>
      </c>
      <c r="B341">
        <f t="shared" si="52"/>
        <v>1</v>
      </c>
      <c r="C341" s="1">
        <f t="shared" si="59"/>
        <v>41653.7499999992</v>
      </c>
      <c r="D341" s="7">
        <v>0</v>
      </c>
      <c r="E341" s="7"/>
      <c r="G341">
        <v>50.01</v>
      </c>
      <c r="H341" s="12">
        <v>406.19609283058685</v>
      </c>
      <c r="I341" s="13">
        <f>$D$2*tarifas!$D$12/24</f>
        <v>1.4541666666666666</v>
      </c>
      <c r="J341" s="13" t="e">
        <f>VLOOKUP(E341&amp;" "&amp;F341,tarifas!$A$13:$D$20,4,FALSE)*H341</f>
        <v>#N/A</v>
      </c>
      <c r="K341" s="13">
        <f>IF(F341="COD1",tarifas!$D$11*(SUMIFS($H$11:$H$8770,$F$11:$F$8770,"=COD1",$B$11:$B$8770,"="&amp;B341)/COUNTIFS($F$11:$F$8770,"=COD1",$B$11:$B$8770,"="&amp;B341))/COUNTIFS($A$11:$A$8770,"="&amp;A341,$F$11:$F$8770,"=COD1"),0)</f>
        <v>0</v>
      </c>
      <c r="L341" s="13" t="e">
        <f>(VLOOKUP(F341,tarifas!$C$7:$D$10,2,FALSE)+tarifas!$D$21)*datos!H341</f>
        <v>#N/A</v>
      </c>
      <c r="M341">
        <v>0</v>
      </c>
      <c r="N341" s="13" t="e">
        <f t="shared" si="53"/>
        <v>#N/A</v>
      </c>
      <c r="O341">
        <f t="shared" si="54"/>
        <v>0</v>
      </c>
      <c r="P341" s="12">
        <f t="shared" si="55"/>
        <v>406.19609283058685</v>
      </c>
      <c r="Q341">
        <f t="shared" si="56"/>
        <v>0</v>
      </c>
      <c r="R341">
        <f>$D$2*tarifas!$D$12/24</f>
        <v>1.4541666666666666</v>
      </c>
      <c r="S341" t="e">
        <f>VLOOKUP(E341&amp;" "&amp;F341,tarifas!$A$13:$D$20,4,FALSE)*P341</f>
        <v>#N/A</v>
      </c>
      <c r="T341">
        <f>IF(F341="COD1",tarifas!$D$11*(SUMIFS($P$11:$P$8770,$F$11:$F$8770,"=COD1",$B$11:$B$8770,"="&amp;B341)/COUNTIFS($F$11:$F$8770,"=COD1",$B$11:$B$8770,"="&amp;B341))/COUNTIFS($A$11:$A$8770,"="&amp;A341,$F$11:$F$8770,"=COD1"),0)</f>
        <v>0</v>
      </c>
      <c r="U341" t="e">
        <f>(VLOOKUP(F341,tarifas!$C$7:$D$10,2,FALSE)+tarifas!$D$21)*datos!P341</f>
        <v>#N/A</v>
      </c>
      <c r="V341" t="e">
        <f t="shared" si="57"/>
        <v>#N/A</v>
      </c>
      <c r="W341">
        <f t="shared" si="58"/>
        <v>0</v>
      </c>
    </row>
    <row r="342" spans="1:23" x14ac:dyDescent="0.25">
      <c r="A342">
        <f t="shared" si="51"/>
        <v>13</v>
      </c>
      <c r="B342">
        <f t="shared" si="52"/>
        <v>1</v>
      </c>
      <c r="C342" s="1">
        <f t="shared" si="59"/>
        <v>41653.791666665864</v>
      </c>
      <c r="D342" s="7">
        <v>0</v>
      </c>
      <c r="E342" s="7"/>
      <c r="G342">
        <v>54.99</v>
      </c>
      <c r="H342" s="12">
        <v>291.10152347117969</v>
      </c>
      <c r="I342" s="13">
        <f>$D$2*tarifas!$D$12/24</f>
        <v>1.4541666666666666</v>
      </c>
      <c r="J342" s="13" t="e">
        <f>VLOOKUP(E342&amp;" "&amp;F342,tarifas!$A$13:$D$20,4,FALSE)*H342</f>
        <v>#N/A</v>
      </c>
      <c r="K342" s="13">
        <f>IF(F342="COD1",tarifas!$D$11*(SUMIFS($H$11:$H$8770,$F$11:$F$8770,"=COD1",$B$11:$B$8770,"="&amp;B342)/COUNTIFS($F$11:$F$8770,"=COD1",$B$11:$B$8770,"="&amp;B342))/COUNTIFS($A$11:$A$8770,"="&amp;A342,$F$11:$F$8770,"=COD1"),0)</f>
        <v>0</v>
      </c>
      <c r="L342" s="13" t="e">
        <f>(VLOOKUP(F342,tarifas!$C$7:$D$10,2,FALSE)+tarifas!$D$21)*datos!H342</f>
        <v>#N/A</v>
      </c>
      <c r="M342">
        <v>0</v>
      </c>
      <c r="N342" s="13" t="e">
        <f t="shared" si="53"/>
        <v>#N/A</v>
      </c>
      <c r="O342">
        <f t="shared" si="54"/>
        <v>0</v>
      </c>
      <c r="P342" s="12">
        <f t="shared" si="55"/>
        <v>291.10152347117969</v>
      </c>
      <c r="Q342">
        <f t="shared" si="56"/>
        <v>0</v>
      </c>
      <c r="R342">
        <f>$D$2*tarifas!$D$12/24</f>
        <v>1.4541666666666666</v>
      </c>
      <c r="S342" t="e">
        <f>VLOOKUP(E342&amp;" "&amp;F342,tarifas!$A$13:$D$20,4,FALSE)*P342</f>
        <v>#N/A</v>
      </c>
      <c r="T342">
        <f>IF(F342="COD1",tarifas!$D$11*(SUMIFS($P$11:$P$8770,$F$11:$F$8770,"=COD1",$B$11:$B$8770,"="&amp;B342)/COUNTIFS($F$11:$F$8770,"=COD1",$B$11:$B$8770,"="&amp;B342))/COUNTIFS($A$11:$A$8770,"="&amp;A342,$F$11:$F$8770,"=COD1"),0)</f>
        <v>0</v>
      </c>
      <c r="U342" t="e">
        <f>(VLOOKUP(F342,tarifas!$C$7:$D$10,2,FALSE)+tarifas!$D$21)*datos!P342</f>
        <v>#N/A</v>
      </c>
      <c r="V342" t="e">
        <f t="shared" si="57"/>
        <v>#N/A</v>
      </c>
      <c r="W342">
        <f t="shared" si="58"/>
        <v>0</v>
      </c>
    </row>
    <row r="343" spans="1:23" x14ac:dyDescent="0.25">
      <c r="A343">
        <f t="shared" si="51"/>
        <v>13</v>
      </c>
      <c r="B343">
        <f t="shared" si="52"/>
        <v>1</v>
      </c>
      <c r="C343" s="1">
        <f t="shared" si="59"/>
        <v>41653.833333332528</v>
      </c>
      <c r="D343" s="7">
        <v>0</v>
      </c>
      <c r="E343" s="7"/>
      <c r="G343">
        <v>54.99</v>
      </c>
      <c r="H343" s="12">
        <v>234.42974348863578</v>
      </c>
      <c r="I343" s="13">
        <f>$D$2*tarifas!$D$12/24</f>
        <v>1.4541666666666666</v>
      </c>
      <c r="J343" s="13" t="e">
        <f>VLOOKUP(E343&amp;" "&amp;F343,tarifas!$A$13:$D$20,4,FALSE)*H343</f>
        <v>#N/A</v>
      </c>
      <c r="K343" s="13">
        <f>IF(F343="COD1",tarifas!$D$11*(SUMIFS($H$11:$H$8770,$F$11:$F$8770,"=COD1",$B$11:$B$8770,"="&amp;B343)/COUNTIFS($F$11:$F$8770,"=COD1",$B$11:$B$8770,"="&amp;B343))/COUNTIFS($A$11:$A$8770,"="&amp;A343,$F$11:$F$8770,"=COD1"),0)</f>
        <v>0</v>
      </c>
      <c r="L343" s="13" t="e">
        <f>(VLOOKUP(F343,tarifas!$C$7:$D$10,2,FALSE)+tarifas!$D$21)*datos!H343</f>
        <v>#N/A</v>
      </c>
      <c r="M343">
        <v>0</v>
      </c>
      <c r="N343" s="13" t="e">
        <f t="shared" si="53"/>
        <v>#N/A</v>
      </c>
      <c r="O343">
        <f t="shared" si="54"/>
        <v>0</v>
      </c>
      <c r="P343" s="12">
        <f t="shared" si="55"/>
        <v>234.42974348863578</v>
      </c>
      <c r="Q343">
        <f t="shared" si="56"/>
        <v>0</v>
      </c>
      <c r="R343">
        <f>$D$2*tarifas!$D$12/24</f>
        <v>1.4541666666666666</v>
      </c>
      <c r="S343" t="e">
        <f>VLOOKUP(E343&amp;" "&amp;F343,tarifas!$A$13:$D$20,4,FALSE)*P343</f>
        <v>#N/A</v>
      </c>
      <c r="T343">
        <f>IF(F343="COD1",tarifas!$D$11*(SUMIFS($P$11:$P$8770,$F$11:$F$8770,"=COD1",$B$11:$B$8770,"="&amp;B343)/COUNTIFS($F$11:$F$8770,"=COD1",$B$11:$B$8770,"="&amp;B343))/COUNTIFS($A$11:$A$8770,"="&amp;A343,$F$11:$F$8770,"=COD1"),0)</f>
        <v>0</v>
      </c>
      <c r="U343" t="e">
        <f>(VLOOKUP(F343,tarifas!$C$7:$D$10,2,FALSE)+tarifas!$D$21)*datos!P343</f>
        <v>#N/A</v>
      </c>
      <c r="V343" t="e">
        <f t="shared" si="57"/>
        <v>#N/A</v>
      </c>
      <c r="W343">
        <f t="shared" si="58"/>
        <v>0</v>
      </c>
    </row>
    <row r="344" spans="1:23" x14ac:dyDescent="0.25">
      <c r="A344">
        <f t="shared" si="51"/>
        <v>13</v>
      </c>
      <c r="B344">
        <f t="shared" si="52"/>
        <v>1</v>
      </c>
      <c r="C344" s="1">
        <f t="shared" si="59"/>
        <v>41653.874999999192</v>
      </c>
      <c r="D344" s="7">
        <v>0</v>
      </c>
      <c r="E344" s="7"/>
      <c r="G344">
        <v>54.96</v>
      </c>
      <c r="H344" s="12">
        <v>217.64167948363905</v>
      </c>
      <c r="I344" s="13">
        <f>$D$2*tarifas!$D$12/24</f>
        <v>1.4541666666666666</v>
      </c>
      <c r="J344" s="13" t="e">
        <f>VLOOKUP(E344&amp;" "&amp;F344,tarifas!$A$13:$D$20,4,FALSE)*H344</f>
        <v>#N/A</v>
      </c>
      <c r="K344" s="13">
        <f>IF(F344="COD1",tarifas!$D$11*(SUMIFS($H$11:$H$8770,$F$11:$F$8770,"=COD1",$B$11:$B$8770,"="&amp;B344)/COUNTIFS($F$11:$F$8770,"=COD1",$B$11:$B$8770,"="&amp;B344))/COUNTIFS($A$11:$A$8770,"="&amp;A344,$F$11:$F$8770,"=COD1"),0)</f>
        <v>0</v>
      </c>
      <c r="L344" s="13" t="e">
        <f>(VLOOKUP(F344,tarifas!$C$7:$D$10,2,FALSE)+tarifas!$D$21)*datos!H344</f>
        <v>#N/A</v>
      </c>
      <c r="M344">
        <v>0</v>
      </c>
      <c r="N344" s="13" t="e">
        <f t="shared" si="53"/>
        <v>#N/A</v>
      </c>
      <c r="O344">
        <f t="shared" si="54"/>
        <v>0</v>
      </c>
      <c r="P344" s="12">
        <f t="shared" si="55"/>
        <v>217.64167948363905</v>
      </c>
      <c r="Q344">
        <f t="shared" si="56"/>
        <v>0</v>
      </c>
      <c r="R344">
        <f>$D$2*tarifas!$D$12/24</f>
        <v>1.4541666666666666</v>
      </c>
      <c r="S344" t="e">
        <f>VLOOKUP(E344&amp;" "&amp;F344,tarifas!$A$13:$D$20,4,FALSE)*P344</f>
        <v>#N/A</v>
      </c>
      <c r="T344">
        <f>IF(F344="COD1",tarifas!$D$11*(SUMIFS($P$11:$P$8770,$F$11:$F$8770,"=COD1",$B$11:$B$8770,"="&amp;B344)/COUNTIFS($F$11:$F$8770,"=COD1",$B$11:$B$8770,"="&amp;B344))/COUNTIFS($A$11:$A$8770,"="&amp;A344,$F$11:$F$8770,"=COD1"),0)</f>
        <v>0</v>
      </c>
      <c r="U344" t="e">
        <f>(VLOOKUP(F344,tarifas!$C$7:$D$10,2,FALSE)+tarifas!$D$21)*datos!P344</f>
        <v>#N/A</v>
      </c>
      <c r="V344" t="e">
        <f t="shared" si="57"/>
        <v>#N/A</v>
      </c>
      <c r="W344">
        <f t="shared" si="58"/>
        <v>0</v>
      </c>
    </row>
    <row r="345" spans="1:23" x14ac:dyDescent="0.25">
      <c r="A345">
        <f t="shared" si="51"/>
        <v>13</v>
      </c>
      <c r="B345">
        <f t="shared" si="52"/>
        <v>1</v>
      </c>
      <c r="C345" s="1">
        <f t="shared" si="59"/>
        <v>41653.916666665857</v>
      </c>
      <c r="D345" s="7">
        <v>0</v>
      </c>
      <c r="E345" s="7"/>
      <c r="G345">
        <v>49.03</v>
      </c>
      <c r="H345" s="12">
        <v>223.79558062466683</v>
      </c>
      <c r="I345" s="13">
        <f>$D$2*tarifas!$D$12/24</f>
        <v>1.4541666666666666</v>
      </c>
      <c r="J345" s="13" t="e">
        <f>VLOOKUP(E345&amp;" "&amp;F345,tarifas!$A$13:$D$20,4,FALSE)*H345</f>
        <v>#N/A</v>
      </c>
      <c r="K345" s="13">
        <f>IF(F345="COD1",tarifas!$D$11*(SUMIFS($H$11:$H$8770,$F$11:$F$8770,"=COD1",$B$11:$B$8770,"="&amp;B345)/COUNTIFS($F$11:$F$8770,"=COD1",$B$11:$B$8770,"="&amp;B345))/COUNTIFS($A$11:$A$8770,"="&amp;A345,$F$11:$F$8770,"=COD1"),0)</f>
        <v>0</v>
      </c>
      <c r="L345" s="13" t="e">
        <f>(VLOOKUP(F345,tarifas!$C$7:$D$10,2,FALSE)+tarifas!$D$21)*datos!H345</f>
        <v>#N/A</v>
      </c>
      <c r="M345">
        <v>0</v>
      </c>
      <c r="N345" s="13" t="e">
        <f t="shared" si="53"/>
        <v>#N/A</v>
      </c>
      <c r="O345">
        <f t="shared" si="54"/>
        <v>0</v>
      </c>
      <c r="P345" s="12">
        <f t="shared" si="55"/>
        <v>223.79558062466683</v>
      </c>
      <c r="Q345">
        <f t="shared" si="56"/>
        <v>0</v>
      </c>
      <c r="R345">
        <f>$D$2*tarifas!$D$12/24</f>
        <v>1.4541666666666666</v>
      </c>
      <c r="S345" t="e">
        <f>VLOOKUP(E345&amp;" "&amp;F345,tarifas!$A$13:$D$20,4,FALSE)*P345</f>
        <v>#N/A</v>
      </c>
      <c r="T345">
        <f>IF(F345="COD1",tarifas!$D$11*(SUMIFS($P$11:$P$8770,$F$11:$F$8770,"=COD1",$B$11:$B$8770,"="&amp;B345)/COUNTIFS($F$11:$F$8770,"=COD1",$B$11:$B$8770,"="&amp;B345))/COUNTIFS($A$11:$A$8770,"="&amp;A345,$F$11:$F$8770,"=COD1"),0)</f>
        <v>0</v>
      </c>
      <c r="U345" t="e">
        <f>(VLOOKUP(F345,tarifas!$C$7:$D$10,2,FALSE)+tarifas!$D$21)*datos!P345</f>
        <v>#N/A</v>
      </c>
      <c r="V345" t="e">
        <f t="shared" si="57"/>
        <v>#N/A</v>
      </c>
      <c r="W345">
        <f t="shared" si="58"/>
        <v>0</v>
      </c>
    </row>
    <row r="346" spans="1:23" x14ac:dyDescent="0.25">
      <c r="A346">
        <f t="shared" si="51"/>
        <v>13</v>
      </c>
      <c r="B346">
        <f t="shared" si="52"/>
        <v>1</v>
      </c>
      <c r="C346" s="1">
        <f t="shared" si="59"/>
        <v>41653.958333332521</v>
      </c>
      <c r="D346" s="7">
        <v>0</v>
      </c>
      <c r="E346" s="7"/>
      <c r="G346">
        <v>41.26</v>
      </c>
      <c r="H346" s="12">
        <v>221.37842773165735</v>
      </c>
      <c r="I346" s="13">
        <f>$D$2*tarifas!$D$12/24</f>
        <v>1.4541666666666666</v>
      </c>
      <c r="J346" s="13" t="e">
        <f>VLOOKUP(E346&amp;" "&amp;F346,tarifas!$A$13:$D$20,4,FALSE)*H346</f>
        <v>#N/A</v>
      </c>
      <c r="K346" s="13">
        <f>IF(F346="COD1",tarifas!$D$11*(SUMIFS($H$11:$H$8770,$F$11:$F$8770,"=COD1",$B$11:$B$8770,"="&amp;B346)/COUNTIFS($F$11:$F$8770,"=COD1",$B$11:$B$8770,"="&amp;B346))/COUNTIFS($A$11:$A$8770,"="&amp;A346,$F$11:$F$8770,"=COD1"),0)</f>
        <v>0</v>
      </c>
      <c r="L346" s="13" t="e">
        <f>(VLOOKUP(F346,tarifas!$C$7:$D$10,2,FALSE)+tarifas!$D$21)*datos!H346</f>
        <v>#N/A</v>
      </c>
      <c r="M346">
        <v>0</v>
      </c>
      <c r="N346" s="13" t="e">
        <f t="shared" si="53"/>
        <v>#N/A</v>
      </c>
      <c r="O346">
        <f t="shared" si="54"/>
        <v>0</v>
      </c>
      <c r="P346" s="12">
        <f t="shared" si="55"/>
        <v>221.37842773165735</v>
      </c>
      <c r="Q346">
        <f t="shared" si="56"/>
        <v>0</v>
      </c>
      <c r="R346">
        <f>$D$2*tarifas!$D$12/24</f>
        <v>1.4541666666666666</v>
      </c>
      <c r="S346" t="e">
        <f>VLOOKUP(E346&amp;" "&amp;F346,tarifas!$A$13:$D$20,4,FALSE)*P346</f>
        <v>#N/A</v>
      </c>
      <c r="T346">
        <f>IF(F346="COD1",tarifas!$D$11*(SUMIFS($P$11:$P$8770,$F$11:$F$8770,"=COD1",$B$11:$B$8770,"="&amp;B346)/COUNTIFS($F$11:$F$8770,"=COD1",$B$11:$B$8770,"="&amp;B346))/COUNTIFS($A$11:$A$8770,"="&amp;A346,$F$11:$F$8770,"=COD1"),0)</f>
        <v>0</v>
      </c>
      <c r="U346" t="e">
        <f>(VLOOKUP(F346,tarifas!$C$7:$D$10,2,FALSE)+tarifas!$D$21)*datos!P346</f>
        <v>#N/A</v>
      </c>
      <c r="V346" t="e">
        <f t="shared" si="57"/>
        <v>#N/A</v>
      </c>
      <c r="W346">
        <f t="shared" si="58"/>
        <v>0</v>
      </c>
    </row>
    <row r="347" spans="1:23" x14ac:dyDescent="0.25">
      <c r="A347">
        <f t="shared" si="51"/>
        <v>14</v>
      </c>
      <c r="B347">
        <f t="shared" si="52"/>
        <v>1</v>
      </c>
      <c r="C347" s="1">
        <f t="shared" si="59"/>
        <v>41653.999999999185</v>
      </c>
      <c r="D347" s="7">
        <v>0</v>
      </c>
      <c r="E347" s="7"/>
      <c r="G347">
        <v>44.86</v>
      </c>
      <c r="H347" s="12">
        <v>212.53912252452318</v>
      </c>
      <c r="I347" s="13">
        <f>$D$2*tarifas!$D$12/24</f>
        <v>1.4541666666666666</v>
      </c>
      <c r="J347" s="13" t="e">
        <f>VLOOKUP(E347&amp;" "&amp;F347,tarifas!$A$13:$D$20,4,FALSE)*H347</f>
        <v>#N/A</v>
      </c>
      <c r="K347" s="13">
        <f>IF(F347="COD1",tarifas!$D$11*(SUMIFS($H$11:$H$8770,$F$11:$F$8770,"=COD1",$B$11:$B$8770,"="&amp;B347)/COUNTIFS($F$11:$F$8770,"=COD1",$B$11:$B$8770,"="&amp;B347))/COUNTIFS($A$11:$A$8770,"="&amp;A347,$F$11:$F$8770,"=COD1"),0)</f>
        <v>0</v>
      </c>
      <c r="L347" s="13" t="e">
        <f>(VLOOKUP(F347,tarifas!$C$7:$D$10,2,FALSE)+tarifas!$D$21)*datos!H347</f>
        <v>#N/A</v>
      </c>
      <c r="M347">
        <v>0</v>
      </c>
      <c r="N347" s="13" t="e">
        <f t="shared" si="53"/>
        <v>#N/A</v>
      </c>
      <c r="O347">
        <f t="shared" si="54"/>
        <v>0</v>
      </c>
      <c r="P347" s="12">
        <f t="shared" si="55"/>
        <v>212.53912252452318</v>
      </c>
      <c r="Q347">
        <f t="shared" si="56"/>
        <v>0</v>
      </c>
      <c r="R347">
        <f>$D$2*tarifas!$D$12/24</f>
        <v>1.4541666666666666</v>
      </c>
      <c r="S347" t="e">
        <f>VLOOKUP(E347&amp;" "&amp;F347,tarifas!$A$13:$D$20,4,FALSE)*P347</f>
        <v>#N/A</v>
      </c>
      <c r="T347">
        <f>IF(F347="COD1",tarifas!$D$11*(SUMIFS($P$11:$P$8770,$F$11:$F$8770,"=COD1",$B$11:$B$8770,"="&amp;B347)/COUNTIFS($F$11:$F$8770,"=COD1",$B$11:$B$8770,"="&amp;B347))/COUNTIFS($A$11:$A$8770,"="&amp;A347,$F$11:$F$8770,"=COD1"),0)</f>
        <v>0</v>
      </c>
      <c r="U347" t="e">
        <f>(VLOOKUP(F347,tarifas!$C$7:$D$10,2,FALSE)+tarifas!$D$21)*datos!P347</f>
        <v>#N/A</v>
      </c>
      <c r="V347" t="e">
        <f t="shared" si="57"/>
        <v>#N/A</v>
      </c>
      <c r="W347">
        <f t="shared" si="58"/>
        <v>0</v>
      </c>
    </row>
    <row r="348" spans="1:23" x14ac:dyDescent="0.25">
      <c r="A348">
        <f t="shared" si="51"/>
        <v>14</v>
      </c>
      <c r="B348">
        <f t="shared" si="52"/>
        <v>1</v>
      </c>
      <c r="C348" s="1">
        <f t="shared" si="59"/>
        <v>41654.041666665849</v>
      </c>
      <c r="D348" s="7">
        <v>0</v>
      </c>
      <c r="E348" s="7"/>
      <c r="G348">
        <v>35.520000000000003</v>
      </c>
      <c r="H348" s="12">
        <v>210.18772497656897</v>
      </c>
      <c r="I348" s="13">
        <f>$D$2*tarifas!$D$12/24</f>
        <v>1.4541666666666666</v>
      </c>
      <c r="J348" s="13" t="e">
        <f>VLOOKUP(E348&amp;" "&amp;F348,tarifas!$A$13:$D$20,4,FALSE)*H348</f>
        <v>#N/A</v>
      </c>
      <c r="K348" s="13">
        <f>IF(F348="COD1",tarifas!$D$11*(SUMIFS($H$11:$H$8770,$F$11:$F$8770,"=COD1",$B$11:$B$8770,"="&amp;B348)/COUNTIFS($F$11:$F$8770,"=COD1",$B$11:$B$8770,"="&amp;B348))/COUNTIFS($A$11:$A$8770,"="&amp;A348,$F$11:$F$8770,"=COD1"),0)</f>
        <v>0</v>
      </c>
      <c r="L348" s="13" t="e">
        <f>(VLOOKUP(F348,tarifas!$C$7:$D$10,2,FALSE)+tarifas!$D$21)*datos!H348</f>
        <v>#N/A</v>
      </c>
      <c r="M348">
        <v>0</v>
      </c>
      <c r="N348" s="13" t="e">
        <f t="shared" si="53"/>
        <v>#N/A</v>
      </c>
      <c r="O348">
        <f t="shared" si="54"/>
        <v>0</v>
      </c>
      <c r="P348" s="12">
        <f t="shared" si="55"/>
        <v>210.18772497656897</v>
      </c>
      <c r="Q348">
        <f t="shared" si="56"/>
        <v>0</v>
      </c>
      <c r="R348">
        <f>$D$2*tarifas!$D$12/24</f>
        <v>1.4541666666666666</v>
      </c>
      <c r="S348" t="e">
        <f>VLOOKUP(E348&amp;" "&amp;F348,tarifas!$A$13:$D$20,4,FALSE)*P348</f>
        <v>#N/A</v>
      </c>
      <c r="T348">
        <f>IF(F348="COD1",tarifas!$D$11*(SUMIFS($P$11:$P$8770,$F$11:$F$8770,"=COD1",$B$11:$B$8770,"="&amp;B348)/COUNTIFS($F$11:$F$8770,"=COD1",$B$11:$B$8770,"="&amp;B348))/COUNTIFS($A$11:$A$8770,"="&amp;A348,$F$11:$F$8770,"=COD1"),0)</f>
        <v>0</v>
      </c>
      <c r="U348" t="e">
        <f>(VLOOKUP(F348,tarifas!$C$7:$D$10,2,FALSE)+tarifas!$D$21)*datos!P348</f>
        <v>#N/A</v>
      </c>
      <c r="V348" t="e">
        <f t="shared" si="57"/>
        <v>#N/A</v>
      </c>
      <c r="W348">
        <f t="shared" si="58"/>
        <v>0</v>
      </c>
    </row>
    <row r="349" spans="1:23" x14ac:dyDescent="0.25">
      <c r="A349">
        <f t="shared" si="51"/>
        <v>14</v>
      </c>
      <c r="B349">
        <f t="shared" si="52"/>
        <v>1</v>
      </c>
      <c r="C349" s="1">
        <f t="shared" si="59"/>
        <v>41654.083333332514</v>
      </c>
      <c r="D349" s="7">
        <v>0</v>
      </c>
      <c r="E349" s="7"/>
      <c r="G349">
        <v>29.12</v>
      </c>
      <c r="H349" s="12">
        <v>205.87442378259692</v>
      </c>
      <c r="I349" s="13">
        <f>$D$2*tarifas!$D$12/24</f>
        <v>1.4541666666666666</v>
      </c>
      <c r="J349" s="13" t="e">
        <f>VLOOKUP(E349&amp;" "&amp;F349,tarifas!$A$13:$D$20,4,FALSE)*H349</f>
        <v>#N/A</v>
      </c>
      <c r="K349" s="13">
        <f>IF(F349="COD1",tarifas!$D$11*(SUMIFS($H$11:$H$8770,$F$11:$F$8770,"=COD1",$B$11:$B$8770,"="&amp;B349)/COUNTIFS($F$11:$F$8770,"=COD1",$B$11:$B$8770,"="&amp;B349))/COUNTIFS($A$11:$A$8770,"="&amp;A349,$F$11:$F$8770,"=COD1"),0)</f>
        <v>0</v>
      </c>
      <c r="L349" s="13" t="e">
        <f>(VLOOKUP(F349,tarifas!$C$7:$D$10,2,FALSE)+tarifas!$D$21)*datos!H349</f>
        <v>#N/A</v>
      </c>
      <c r="M349">
        <v>0</v>
      </c>
      <c r="N349" s="13" t="e">
        <f t="shared" si="53"/>
        <v>#N/A</v>
      </c>
      <c r="O349">
        <f t="shared" si="54"/>
        <v>0</v>
      </c>
      <c r="P349" s="12">
        <f t="shared" si="55"/>
        <v>205.87442378259692</v>
      </c>
      <c r="Q349">
        <f t="shared" si="56"/>
        <v>0</v>
      </c>
      <c r="R349">
        <f>$D$2*tarifas!$D$12/24</f>
        <v>1.4541666666666666</v>
      </c>
      <c r="S349" t="e">
        <f>VLOOKUP(E349&amp;" "&amp;F349,tarifas!$A$13:$D$20,4,FALSE)*P349</f>
        <v>#N/A</v>
      </c>
      <c r="T349">
        <f>IF(F349="COD1",tarifas!$D$11*(SUMIFS($P$11:$P$8770,$F$11:$F$8770,"=COD1",$B$11:$B$8770,"="&amp;B349)/COUNTIFS($F$11:$F$8770,"=COD1",$B$11:$B$8770,"="&amp;B349))/COUNTIFS($A$11:$A$8770,"="&amp;A349,$F$11:$F$8770,"=COD1"),0)</f>
        <v>0</v>
      </c>
      <c r="U349" t="e">
        <f>(VLOOKUP(F349,tarifas!$C$7:$D$10,2,FALSE)+tarifas!$D$21)*datos!P349</f>
        <v>#N/A</v>
      </c>
      <c r="V349" t="e">
        <f t="shared" si="57"/>
        <v>#N/A</v>
      </c>
      <c r="W349">
        <f t="shared" si="58"/>
        <v>0</v>
      </c>
    </row>
    <row r="350" spans="1:23" x14ac:dyDescent="0.25">
      <c r="A350">
        <f t="shared" si="51"/>
        <v>14</v>
      </c>
      <c r="B350">
        <f t="shared" si="52"/>
        <v>1</v>
      </c>
      <c r="C350" s="1">
        <f t="shared" si="59"/>
        <v>41654.124999999178</v>
      </c>
      <c r="D350" s="7">
        <v>0</v>
      </c>
      <c r="E350" s="7"/>
      <c r="G350">
        <v>27.67</v>
      </c>
      <c r="H350" s="12">
        <v>194.14485246175292</v>
      </c>
      <c r="I350" s="13">
        <f>$D$2*tarifas!$D$12/24</f>
        <v>1.4541666666666666</v>
      </c>
      <c r="J350" s="13" t="e">
        <f>VLOOKUP(E350&amp;" "&amp;F350,tarifas!$A$13:$D$20,4,FALSE)*H350</f>
        <v>#N/A</v>
      </c>
      <c r="K350" s="13">
        <f>IF(F350="COD1",tarifas!$D$11*(SUMIFS($H$11:$H$8770,$F$11:$F$8770,"=COD1",$B$11:$B$8770,"="&amp;B350)/COUNTIFS($F$11:$F$8770,"=COD1",$B$11:$B$8770,"="&amp;B350))/COUNTIFS($A$11:$A$8770,"="&amp;A350,$F$11:$F$8770,"=COD1"),0)</f>
        <v>0</v>
      </c>
      <c r="L350" s="13" t="e">
        <f>(VLOOKUP(F350,tarifas!$C$7:$D$10,2,FALSE)+tarifas!$D$21)*datos!H350</f>
        <v>#N/A</v>
      </c>
      <c r="M350">
        <v>0</v>
      </c>
      <c r="N350" s="13" t="e">
        <f t="shared" si="53"/>
        <v>#N/A</v>
      </c>
      <c r="O350">
        <f t="shared" si="54"/>
        <v>0</v>
      </c>
      <c r="P350" s="12">
        <f t="shared" si="55"/>
        <v>194.14485246175292</v>
      </c>
      <c r="Q350">
        <f t="shared" si="56"/>
        <v>0</v>
      </c>
      <c r="R350">
        <f>$D$2*tarifas!$D$12/24</f>
        <v>1.4541666666666666</v>
      </c>
      <c r="S350" t="e">
        <f>VLOOKUP(E350&amp;" "&amp;F350,tarifas!$A$13:$D$20,4,FALSE)*P350</f>
        <v>#N/A</v>
      </c>
      <c r="T350">
        <f>IF(F350="COD1",tarifas!$D$11*(SUMIFS($P$11:$P$8770,$F$11:$F$8770,"=COD1",$B$11:$B$8770,"="&amp;B350)/COUNTIFS($F$11:$F$8770,"=COD1",$B$11:$B$8770,"="&amp;B350))/COUNTIFS($A$11:$A$8770,"="&amp;A350,$F$11:$F$8770,"=COD1"),0)</f>
        <v>0</v>
      </c>
      <c r="U350" t="e">
        <f>(VLOOKUP(F350,tarifas!$C$7:$D$10,2,FALSE)+tarifas!$D$21)*datos!P350</f>
        <v>#N/A</v>
      </c>
      <c r="V350" t="e">
        <f t="shared" si="57"/>
        <v>#N/A</v>
      </c>
      <c r="W350">
        <f t="shared" si="58"/>
        <v>0</v>
      </c>
    </row>
    <row r="351" spans="1:23" x14ac:dyDescent="0.25">
      <c r="A351">
        <f t="shared" si="51"/>
        <v>14</v>
      </c>
      <c r="B351">
        <f t="shared" si="52"/>
        <v>1</v>
      </c>
      <c r="C351" s="1">
        <f t="shared" si="59"/>
        <v>41654.166666665842</v>
      </c>
      <c r="D351" s="7">
        <v>0</v>
      </c>
      <c r="E351" s="7"/>
      <c r="G351">
        <v>29.12</v>
      </c>
      <c r="H351" s="12">
        <v>188.80190546176124</v>
      </c>
      <c r="I351" s="13">
        <f>$D$2*tarifas!$D$12/24</f>
        <v>1.4541666666666666</v>
      </c>
      <c r="J351" s="13" t="e">
        <f>VLOOKUP(E351&amp;" "&amp;F351,tarifas!$A$13:$D$20,4,FALSE)*H351</f>
        <v>#N/A</v>
      </c>
      <c r="K351" s="13">
        <f>IF(F351="COD1",tarifas!$D$11*(SUMIFS($H$11:$H$8770,$F$11:$F$8770,"=COD1",$B$11:$B$8770,"="&amp;B351)/COUNTIFS($F$11:$F$8770,"=COD1",$B$11:$B$8770,"="&amp;B351))/COUNTIFS($A$11:$A$8770,"="&amp;A351,$F$11:$F$8770,"=COD1"),0)</f>
        <v>0</v>
      </c>
      <c r="L351" s="13" t="e">
        <f>(VLOOKUP(F351,tarifas!$C$7:$D$10,2,FALSE)+tarifas!$D$21)*datos!H351</f>
        <v>#N/A</v>
      </c>
      <c r="M351">
        <v>0</v>
      </c>
      <c r="N351" s="13" t="e">
        <f t="shared" si="53"/>
        <v>#N/A</v>
      </c>
      <c r="O351">
        <f t="shared" si="54"/>
        <v>0</v>
      </c>
      <c r="P351" s="12">
        <f t="shared" si="55"/>
        <v>188.80190546176124</v>
      </c>
      <c r="Q351">
        <f t="shared" si="56"/>
        <v>0</v>
      </c>
      <c r="R351">
        <f>$D$2*tarifas!$D$12/24</f>
        <v>1.4541666666666666</v>
      </c>
      <c r="S351" t="e">
        <f>VLOOKUP(E351&amp;" "&amp;F351,tarifas!$A$13:$D$20,4,FALSE)*P351</f>
        <v>#N/A</v>
      </c>
      <c r="T351">
        <f>IF(F351="COD1",tarifas!$D$11*(SUMIFS($P$11:$P$8770,$F$11:$F$8770,"=COD1",$B$11:$B$8770,"="&amp;B351)/COUNTIFS($F$11:$F$8770,"=COD1",$B$11:$B$8770,"="&amp;B351))/COUNTIFS($A$11:$A$8770,"="&amp;A351,$F$11:$F$8770,"=COD1"),0)</f>
        <v>0</v>
      </c>
      <c r="U351" t="e">
        <f>(VLOOKUP(F351,tarifas!$C$7:$D$10,2,FALSE)+tarifas!$D$21)*datos!P351</f>
        <v>#N/A</v>
      </c>
      <c r="V351" t="e">
        <f t="shared" si="57"/>
        <v>#N/A</v>
      </c>
      <c r="W351">
        <f t="shared" si="58"/>
        <v>0</v>
      </c>
    </row>
    <row r="352" spans="1:23" x14ac:dyDescent="0.25">
      <c r="A352">
        <f t="shared" si="51"/>
        <v>14</v>
      </c>
      <c r="B352">
        <f t="shared" si="52"/>
        <v>1</v>
      </c>
      <c r="C352" s="1">
        <f t="shared" si="59"/>
        <v>41654.208333332506</v>
      </c>
      <c r="D352" s="7">
        <v>0</v>
      </c>
      <c r="E352" s="7"/>
      <c r="G352">
        <v>33.65</v>
      </c>
      <c r="H352" s="12">
        <v>188.54048429054035</v>
      </c>
      <c r="I352" s="13">
        <f>$D$2*tarifas!$D$12/24</f>
        <v>1.4541666666666666</v>
      </c>
      <c r="J352" s="13" t="e">
        <f>VLOOKUP(E352&amp;" "&amp;F352,tarifas!$A$13:$D$20,4,FALSE)*H352</f>
        <v>#N/A</v>
      </c>
      <c r="K352" s="13">
        <f>IF(F352="COD1",tarifas!$D$11*(SUMIFS($H$11:$H$8770,$F$11:$F$8770,"=COD1",$B$11:$B$8770,"="&amp;B352)/COUNTIFS($F$11:$F$8770,"=COD1",$B$11:$B$8770,"="&amp;B352))/COUNTIFS($A$11:$A$8770,"="&amp;A352,$F$11:$F$8770,"=COD1"),0)</f>
        <v>0</v>
      </c>
      <c r="L352" s="13" t="e">
        <f>(VLOOKUP(F352,tarifas!$C$7:$D$10,2,FALSE)+tarifas!$D$21)*datos!H352</f>
        <v>#N/A</v>
      </c>
      <c r="M352">
        <v>0</v>
      </c>
      <c r="N352" s="13" t="e">
        <f t="shared" si="53"/>
        <v>#N/A</v>
      </c>
      <c r="O352">
        <f t="shared" si="54"/>
        <v>0</v>
      </c>
      <c r="P352" s="12">
        <f t="shared" si="55"/>
        <v>188.54048429054035</v>
      </c>
      <c r="Q352">
        <f t="shared" si="56"/>
        <v>0</v>
      </c>
      <c r="R352">
        <f>$D$2*tarifas!$D$12/24</f>
        <v>1.4541666666666666</v>
      </c>
      <c r="S352" t="e">
        <f>VLOOKUP(E352&amp;" "&amp;F352,tarifas!$A$13:$D$20,4,FALSE)*P352</f>
        <v>#N/A</v>
      </c>
      <c r="T352">
        <f>IF(F352="COD1",tarifas!$D$11*(SUMIFS($P$11:$P$8770,$F$11:$F$8770,"=COD1",$B$11:$B$8770,"="&amp;B352)/COUNTIFS($F$11:$F$8770,"=COD1",$B$11:$B$8770,"="&amp;B352))/COUNTIFS($A$11:$A$8770,"="&amp;A352,$F$11:$F$8770,"=COD1"),0)</f>
        <v>0</v>
      </c>
      <c r="U352" t="e">
        <f>(VLOOKUP(F352,tarifas!$C$7:$D$10,2,FALSE)+tarifas!$D$21)*datos!P352</f>
        <v>#N/A</v>
      </c>
      <c r="V352" t="e">
        <f t="shared" si="57"/>
        <v>#N/A</v>
      </c>
      <c r="W352">
        <f t="shared" si="58"/>
        <v>0</v>
      </c>
    </row>
    <row r="353" spans="1:23" x14ac:dyDescent="0.25">
      <c r="A353">
        <f t="shared" si="51"/>
        <v>14</v>
      </c>
      <c r="B353">
        <f t="shared" si="52"/>
        <v>1</v>
      </c>
      <c r="C353" s="1">
        <f t="shared" si="59"/>
        <v>41654.249999999171</v>
      </c>
      <c r="D353" s="7">
        <v>0</v>
      </c>
      <c r="E353" s="7"/>
      <c r="G353">
        <v>38.5</v>
      </c>
      <c r="H353" s="12">
        <v>188.30607520426753</v>
      </c>
      <c r="I353" s="13">
        <f>$D$2*tarifas!$D$12/24</f>
        <v>1.4541666666666666</v>
      </c>
      <c r="J353" s="13" t="e">
        <f>VLOOKUP(E353&amp;" "&amp;F353,tarifas!$A$13:$D$20,4,FALSE)*H353</f>
        <v>#N/A</v>
      </c>
      <c r="K353" s="13">
        <f>IF(F353="COD1",tarifas!$D$11*(SUMIFS($H$11:$H$8770,$F$11:$F$8770,"=COD1",$B$11:$B$8770,"="&amp;B353)/COUNTIFS($F$11:$F$8770,"=COD1",$B$11:$B$8770,"="&amp;B353))/COUNTIFS($A$11:$A$8770,"="&amp;A353,$F$11:$F$8770,"=COD1"),0)</f>
        <v>0</v>
      </c>
      <c r="L353" s="13" t="e">
        <f>(VLOOKUP(F353,tarifas!$C$7:$D$10,2,FALSE)+tarifas!$D$21)*datos!H353</f>
        <v>#N/A</v>
      </c>
      <c r="M353">
        <v>0</v>
      </c>
      <c r="N353" s="13" t="e">
        <f t="shared" si="53"/>
        <v>#N/A</v>
      </c>
      <c r="O353">
        <f t="shared" si="54"/>
        <v>0</v>
      </c>
      <c r="P353" s="12">
        <f t="shared" si="55"/>
        <v>188.30607520426753</v>
      </c>
      <c r="Q353">
        <f t="shared" si="56"/>
        <v>0</v>
      </c>
      <c r="R353">
        <f>$D$2*tarifas!$D$12/24</f>
        <v>1.4541666666666666</v>
      </c>
      <c r="S353" t="e">
        <f>VLOOKUP(E353&amp;" "&amp;F353,tarifas!$A$13:$D$20,4,FALSE)*P353</f>
        <v>#N/A</v>
      </c>
      <c r="T353">
        <f>IF(F353="COD1",tarifas!$D$11*(SUMIFS($P$11:$P$8770,$F$11:$F$8770,"=COD1",$B$11:$B$8770,"="&amp;B353)/COUNTIFS($F$11:$F$8770,"=COD1",$B$11:$B$8770,"="&amp;B353))/COUNTIFS($A$11:$A$8770,"="&amp;A353,$F$11:$F$8770,"=COD1"),0)</f>
        <v>0</v>
      </c>
      <c r="U353" t="e">
        <f>(VLOOKUP(F353,tarifas!$C$7:$D$10,2,FALSE)+tarifas!$D$21)*datos!P353</f>
        <v>#N/A</v>
      </c>
      <c r="V353" t="e">
        <f t="shared" si="57"/>
        <v>#N/A</v>
      </c>
      <c r="W353">
        <f t="shared" si="58"/>
        <v>0</v>
      </c>
    </row>
    <row r="354" spans="1:23" x14ac:dyDescent="0.25">
      <c r="A354">
        <f t="shared" si="51"/>
        <v>14</v>
      </c>
      <c r="B354">
        <f t="shared" si="52"/>
        <v>1</v>
      </c>
      <c r="C354" s="1">
        <f t="shared" si="59"/>
        <v>41654.291666665835</v>
      </c>
      <c r="D354" s="7">
        <v>0</v>
      </c>
      <c r="E354" s="7"/>
      <c r="G354">
        <v>55.19</v>
      </c>
      <c r="H354" s="12">
        <v>205.59764205321599</v>
      </c>
      <c r="I354" s="13">
        <f>$D$2*tarifas!$D$12/24</f>
        <v>1.4541666666666666</v>
      </c>
      <c r="J354" s="13" t="e">
        <f>VLOOKUP(E354&amp;" "&amp;F354,tarifas!$A$13:$D$20,4,FALSE)*H354</f>
        <v>#N/A</v>
      </c>
      <c r="K354" s="13">
        <f>IF(F354="COD1",tarifas!$D$11*(SUMIFS($H$11:$H$8770,$F$11:$F$8770,"=COD1",$B$11:$B$8770,"="&amp;B354)/COUNTIFS($F$11:$F$8770,"=COD1",$B$11:$B$8770,"="&amp;B354))/COUNTIFS($A$11:$A$8770,"="&amp;A354,$F$11:$F$8770,"=COD1"),0)</f>
        <v>0</v>
      </c>
      <c r="L354" s="13" t="e">
        <f>(VLOOKUP(F354,tarifas!$C$7:$D$10,2,FALSE)+tarifas!$D$21)*datos!H354</f>
        <v>#N/A</v>
      </c>
      <c r="M354">
        <v>0</v>
      </c>
      <c r="N354" s="13" t="e">
        <f t="shared" si="53"/>
        <v>#N/A</v>
      </c>
      <c r="O354">
        <f t="shared" si="54"/>
        <v>0</v>
      </c>
      <c r="P354" s="12">
        <f t="shared" si="55"/>
        <v>205.59764205321599</v>
      </c>
      <c r="Q354">
        <f t="shared" si="56"/>
        <v>0</v>
      </c>
      <c r="R354">
        <f>$D$2*tarifas!$D$12/24</f>
        <v>1.4541666666666666</v>
      </c>
      <c r="S354" t="e">
        <f>VLOOKUP(E354&amp;" "&amp;F354,tarifas!$A$13:$D$20,4,FALSE)*P354</f>
        <v>#N/A</v>
      </c>
      <c r="T354">
        <f>IF(F354="COD1",tarifas!$D$11*(SUMIFS($P$11:$P$8770,$F$11:$F$8770,"=COD1",$B$11:$B$8770,"="&amp;B354)/COUNTIFS($F$11:$F$8770,"=COD1",$B$11:$B$8770,"="&amp;B354))/COUNTIFS($A$11:$A$8770,"="&amp;A354,$F$11:$F$8770,"=COD1"),0)</f>
        <v>0</v>
      </c>
      <c r="U354" t="e">
        <f>(VLOOKUP(F354,tarifas!$C$7:$D$10,2,FALSE)+tarifas!$D$21)*datos!P354</f>
        <v>#N/A</v>
      </c>
      <c r="V354" t="e">
        <f t="shared" si="57"/>
        <v>#N/A</v>
      </c>
      <c r="W354">
        <f t="shared" si="58"/>
        <v>0</v>
      </c>
    </row>
    <row r="355" spans="1:23" x14ac:dyDescent="0.25">
      <c r="A355">
        <f t="shared" si="51"/>
        <v>14</v>
      </c>
      <c r="B355">
        <f t="shared" si="52"/>
        <v>1</v>
      </c>
      <c r="C355" s="1">
        <f t="shared" si="59"/>
        <v>41654.333333332499</v>
      </c>
      <c r="D355" s="7">
        <v>301.36363636363637</v>
      </c>
      <c r="E355" s="7"/>
      <c r="G355">
        <v>56.69</v>
      </c>
      <c r="H355" s="12">
        <v>266.52317760046748</v>
      </c>
      <c r="I355" s="13">
        <f>$D$2*tarifas!$D$12/24</f>
        <v>1.4541666666666666</v>
      </c>
      <c r="J355" s="13" t="e">
        <f>VLOOKUP(E355&amp;" "&amp;F355,tarifas!$A$13:$D$20,4,FALSE)*H355</f>
        <v>#N/A</v>
      </c>
      <c r="K355" s="13">
        <f>IF(F355="COD1",tarifas!$D$11*(SUMIFS($H$11:$H$8770,$F$11:$F$8770,"=COD1",$B$11:$B$8770,"="&amp;B355)/COUNTIFS($F$11:$F$8770,"=COD1",$B$11:$B$8770,"="&amp;B355))/COUNTIFS($A$11:$A$8770,"="&amp;A355,$F$11:$F$8770,"=COD1"),0)</f>
        <v>0</v>
      </c>
      <c r="L355" s="13" t="e">
        <f>(VLOOKUP(F355,tarifas!$C$7:$D$10,2,FALSE)+tarifas!$D$21)*datos!H355</f>
        <v>#N/A</v>
      </c>
      <c r="M355">
        <v>69.674039999999991</v>
      </c>
      <c r="N355" s="13" t="e">
        <f t="shared" si="53"/>
        <v>#N/A</v>
      </c>
      <c r="O355">
        <f t="shared" si="54"/>
        <v>69.674039999999991</v>
      </c>
      <c r="P355" s="12">
        <f t="shared" si="55"/>
        <v>196.84913760046749</v>
      </c>
      <c r="Q355">
        <f t="shared" si="56"/>
        <v>0</v>
      </c>
      <c r="R355">
        <f>$D$2*tarifas!$D$12/24</f>
        <v>1.4541666666666666</v>
      </c>
      <c r="S355" t="e">
        <f>VLOOKUP(E355&amp;" "&amp;F355,tarifas!$A$13:$D$20,4,FALSE)*P355</f>
        <v>#N/A</v>
      </c>
      <c r="T355">
        <f>IF(F355="COD1",tarifas!$D$11*(SUMIFS($P$11:$P$8770,$F$11:$F$8770,"=COD1",$B$11:$B$8770,"="&amp;B355)/COUNTIFS($F$11:$F$8770,"=COD1",$B$11:$B$8770,"="&amp;B355))/COUNTIFS($A$11:$A$8770,"="&amp;A355,$F$11:$F$8770,"=COD1"),0)</f>
        <v>0</v>
      </c>
      <c r="U355" t="e">
        <f>(VLOOKUP(F355,tarifas!$C$7:$D$10,2,FALSE)+tarifas!$D$21)*datos!P355</f>
        <v>#N/A</v>
      </c>
      <c r="V355" t="e">
        <f t="shared" si="57"/>
        <v>#N/A</v>
      </c>
      <c r="W355">
        <f t="shared" si="58"/>
        <v>0</v>
      </c>
    </row>
    <row r="356" spans="1:23" x14ac:dyDescent="0.25">
      <c r="A356">
        <f t="shared" si="51"/>
        <v>14</v>
      </c>
      <c r="B356">
        <f t="shared" si="52"/>
        <v>1</v>
      </c>
      <c r="C356" s="1">
        <f t="shared" si="59"/>
        <v>41654.374999999163</v>
      </c>
      <c r="D356" s="7">
        <v>301.36363636363637</v>
      </c>
      <c r="E356" s="7"/>
      <c r="G356">
        <v>65.13</v>
      </c>
      <c r="H356" s="12">
        <v>419.40317070230549</v>
      </c>
      <c r="I356" s="13">
        <f>$D$2*tarifas!$D$12/24</f>
        <v>1.4541666666666666</v>
      </c>
      <c r="J356" s="13" t="e">
        <f>VLOOKUP(E356&amp;" "&amp;F356,tarifas!$A$13:$D$20,4,FALSE)*H356</f>
        <v>#N/A</v>
      </c>
      <c r="K356" s="13">
        <f>IF(F356="COD1",tarifas!$D$11*(SUMIFS($H$11:$H$8770,$F$11:$F$8770,"=COD1",$B$11:$B$8770,"="&amp;B356)/COUNTIFS($F$11:$F$8770,"=COD1",$B$11:$B$8770,"="&amp;B356))/COUNTIFS($A$11:$A$8770,"="&amp;A356,$F$11:$F$8770,"=COD1"),0)</f>
        <v>0</v>
      </c>
      <c r="L356" s="13" t="e">
        <f>(VLOOKUP(F356,tarifas!$C$7:$D$10,2,FALSE)+tarifas!$D$21)*datos!H356</f>
        <v>#N/A</v>
      </c>
      <c r="M356">
        <v>114.13611999999999</v>
      </c>
      <c r="N356" s="13" t="e">
        <f t="shared" si="53"/>
        <v>#N/A</v>
      </c>
      <c r="O356">
        <f t="shared" si="54"/>
        <v>114.13611999999999</v>
      </c>
      <c r="P356" s="12">
        <f t="shared" si="55"/>
        <v>305.26705070230548</v>
      </c>
      <c r="Q356">
        <f t="shared" si="56"/>
        <v>0</v>
      </c>
      <c r="R356">
        <f>$D$2*tarifas!$D$12/24</f>
        <v>1.4541666666666666</v>
      </c>
      <c r="S356" t="e">
        <f>VLOOKUP(E356&amp;" "&amp;F356,tarifas!$A$13:$D$20,4,FALSE)*P356</f>
        <v>#N/A</v>
      </c>
      <c r="T356">
        <f>IF(F356="COD1",tarifas!$D$11*(SUMIFS($P$11:$P$8770,$F$11:$F$8770,"=COD1",$B$11:$B$8770,"="&amp;B356)/COUNTIFS($F$11:$F$8770,"=COD1",$B$11:$B$8770,"="&amp;B356))/COUNTIFS($A$11:$A$8770,"="&amp;A356,$F$11:$F$8770,"=COD1"),0)</f>
        <v>0</v>
      </c>
      <c r="U356" t="e">
        <f>(VLOOKUP(F356,tarifas!$C$7:$D$10,2,FALSE)+tarifas!$D$21)*datos!P356</f>
        <v>#N/A</v>
      </c>
      <c r="V356" t="e">
        <f t="shared" si="57"/>
        <v>#N/A</v>
      </c>
      <c r="W356">
        <f t="shared" si="58"/>
        <v>0</v>
      </c>
    </row>
    <row r="357" spans="1:23" x14ac:dyDescent="0.25">
      <c r="A357">
        <f t="shared" si="51"/>
        <v>14</v>
      </c>
      <c r="B357">
        <f t="shared" si="52"/>
        <v>1</v>
      </c>
      <c r="C357" s="1">
        <f t="shared" si="59"/>
        <v>41654.416666665828</v>
      </c>
      <c r="D357" s="7">
        <v>301.36363636363637</v>
      </c>
      <c r="E357" s="7"/>
      <c r="G357">
        <v>65.53</v>
      </c>
      <c r="H357" s="12">
        <v>533.77819602001102</v>
      </c>
      <c r="I357" s="13">
        <f>$D$2*tarifas!$D$12/24</f>
        <v>1.4541666666666666</v>
      </c>
      <c r="J357" s="13" t="e">
        <f>VLOOKUP(E357&amp;" "&amp;F357,tarifas!$A$13:$D$20,4,FALSE)*H357</f>
        <v>#N/A</v>
      </c>
      <c r="K357" s="13">
        <f>IF(F357="COD1",tarifas!$D$11*(SUMIFS($H$11:$H$8770,$F$11:$F$8770,"=COD1",$B$11:$B$8770,"="&amp;B357)/COUNTIFS($F$11:$F$8770,"=COD1",$B$11:$B$8770,"="&amp;B357))/COUNTIFS($A$11:$A$8770,"="&amp;A357,$F$11:$F$8770,"=COD1"),0)</f>
        <v>0</v>
      </c>
      <c r="L357" s="13" t="e">
        <f>(VLOOKUP(F357,tarifas!$C$7:$D$10,2,FALSE)+tarifas!$D$21)*datos!H357</f>
        <v>#N/A</v>
      </c>
      <c r="M357">
        <v>168.25551000000002</v>
      </c>
      <c r="N357" s="13" t="e">
        <f t="shared" si="53"/>
        <v>#N/A</v>
      </c>
      <c r="O357">
        <f t="shared" si="54"/>
        <v>168.25551000000002</v>
      </c>
      <c r="P357" s="12">
        <f t="shared" si="55"/>
        <v>365.52268602001101</v>
      </c>
      <c r="Q357">
        <f t="shared" si="56"/>
        <v>0</v>
      </c>
      <c r="R357">
        <f>$D$2*tarifas!$D$12/24</f>
        <v>1.4541666666666666</v>
      </c>
      <c r="S357" t="e">
        <f>VLOOKUP(E357&amp;" "&amp;F357,tarifas!$A$13:$D$20,4,FALSE)*P357</f>
        <v>#N/A</v>
      </c>
      <c r="T357">
        <f>IF(F357="COD1",tarifas!$D$11*(SUMIFS($P$11:$P$8770,$F$11:$F$8770,"=COD1",$B$11:$B$8770,"="&amp;B357)/COUNTIFS($F$11:$F$8770,"=COD1",$B$11:$B$8770,"="&amp;B357))/COUNTIFS($A$11:$A$8770,"="&amp;A357,$F$11:$F$8770,"=COD1"),0)</f>
        <v>0</v>
      </c>
      <c r="U357" t="e">
        <f>(VLOOKUP(F357,tarifas!$C$7:$D$10,2,FALSE)+tarifas!$D$21)*datos!P357</f>
        <v>#N/A</v>
      </c>
      <c r="V357" t="e">
        <f t="shared" si="57"/>
        <v>#N/A</v>
      </c>
      <c r="W357">
        <f t="shared" si="58"/>
        <v>0</v>
      </c>
    </row>
    <row r="358" spans="1:23" x14ac:dyDescent="0.25">
      <c r="A358">
        <f t="shared" si="51"/>
        <v>14</v>
      </c>
      <c r="B358">
        <f t="shared" si="52"/>
        <v>1</v>
      </c>
      <c r="C358" s="1">
        <f t="shared" si="59"/>
        <v>41654.458333332492</v>
      </c>
      <c r="D358" s="7">
        <v>301.36363636363637</v>
      </c>
      <c r="E358" s="7"/>
      <c r="G358">
        <v>60.02</v>
      </c>
      <c r="H358" s="12">
        <v>626.82712093616306</v>
      </c>
      <c r="I358" s="13">
        <f>$D$2*tarifas!$D$12/24</f>
        <v>1.4541666666666666</v>
      </c>
      <c r="J358" s="13" t="e">
        <f>VLOOKUP(E358&amp;" "&amp;F358,tarifas!$A$13:$D$20,4,FALSE)*H358</f>
        <v>#N/A</v>
      </c>
      <c r="K358" s="13">
        <f>IF(F358="COD1",tarifas!$D$11*(SUMIFS($H$11:$H$8770,$F$11:$F$8770,"=COD1",$B$11:$B$8770,"="&amp;B358)/COUNTIFS($F$11:$F$8770,"=COD1",$B$11:$B$8770,"="&amp;B358))/COUNTIFS($A$11:$A$8770,"="&amp;A358,$F$11:$F$8770,"=COD1"),0)</f>
        <v>0</v>
      </c>
      <c r="L358" s="13" t="e">
        <f>(VLOOKUP(F358,tarifas!$C$7:$D$10,2,FALSE)+tarifas!$D$21)*datos!H358</f>
        <v>#N/A</v>
      </c>
      <c r="M358">
        <v>192.28807999999998</v>
      </c>
      <c r="N358" s="13" t="e">
        <f t="shared" si="53"/>
        <v>#N/A</v>
      </c>
      <c r="O358">
        <f t="shared" si="54"/>
        <v>192.28807999999998</v>
      </c>
      <c r="P358" s="12">
        <f t="shared" si="55"/>
        <v>434.53904093616308</v>
      </c>
      <c r="Q358">
        <f t="shared" si="56"/>
        <v>0</v>
      </c>
      <c r="R358">
        <f>$D$2*tarifas!$D$12/24</f>
        <v>1.4541666666666666</v>
      </c>
      <c r="S358" t="e">
        <f>VLOOKUP(E358&amp;" "&amp;F358,tarifas!$A$13:$D$20,4,FALSE)*P358</f>
        <v>#N/A</v>
      </c>
      <c r="T358">
        <f>IF(F358="COD1",tarifas!$D$11*(SUMIFS($P$11:$P$8770,$F$11:$F$8770,"=COD1",$B$11:$B$8770,"="&amp;B358)/COUNTIFS($F$11:$F$8770,"=COD1",$B$11:$B$8770,"="&amp;B358))/COUNTIFS($A$11:$A$8770,"="&amp;A358,$F$11:$F$8770,"=COD1"),0)</f>
        <v>0</v>
      </c>
      <c r="U358" t="e">
        <f>(VLOOKUP(F358,tarifas!$C$7:$D$10,2,FALSE)+tarifas!$D$21)*datos!P358</f>
        <v>#N/A</v>
      </c>
      <c r="V358" t="e">
        <f t="shared" si="57"/>
        <v>#N/A</v>
      </c>
      <c r="W358">
        <f t="shared" si="58"/>
        <v>0</v>
      </c>
    </row>
    <row r="359" spans="1:23" x14ac:dyDescent="0.25">
      <c r="A359">
        <f t="shared" si="51"/>
        <v>14</v>
      </c>
      <c r="B359">
        <f t="shared" si="52"/>
        <v>1</v>
      </c>
      <c r="C359" s="1">
        <f t="shared" si="59"/>
        <v>41654.499999999156</v>
      </c>
      <c r="D359" s="7">
        <v>301.36363636363637</v>
      </c>
      <c r="E359" s="7"/>
      <c r="G359">
        <v>59.1</v>
      </c>
      <c r="H359" s="12">
        <v>479.37357440913036</v>
      </c>
      <c r="I359" s="13">
        <f>$D$2*tarifas!$D$12/24</f>
        <v>1.4541666666666666</v>
      </c>
      <c r="J359" s="13" t="e">
        <f>VLOOKUP(E359&amp;" "&amp;F359,tarifas!$A$13:$D$20,4,FALSE)*H359</f>
        <v>#N/A</v>
      </c>
      <c r="K359" s="13">
        <f>IF(F359="COD1",tarifas!$D$11*(SUMIFS($H$11:$H$8770,$F$11:$F$8770,"=COD1",$B$11:$B$8770,"="&amp;B359)/COUNTIFS($F$11:$F$8770,"=COD1",$B$11:$B$8770,"="&amp;B359))/COUNTIFS($A$11:$A$8770,"="&amp;A359,$F$11:$F$8770,"=COD1"),0)</f>
        <v>0</v>
      </c>
      <c r="L359" s="13" t="e">
        <f>(VLOOKUP(F359,tarifas!$C$7:$D$10,2,FALSE)+tarifas!$D$21)*datos!H359</f>
        <v>#N/A</v>
      </c>
      <c r="M359">
        <v>187.03920000000002</v>
      </c>
      <c r="N359" s="13" t="e">
        <f t="shared" si="53"/>
        <v>#N/A</v>
      </c>
      <c r="O359">
        <f t="shared" si="54"/>
        <v>187.03920000000002</v>
      </c>
      <c r="P359" s="12">
        <f t="shared" si="55"/>
        <v>292.33437440913031</v>
      </c>
      <c r="Q359">
        <f t="shared" si="56"/>
        <v>0</v>
      </c>
      <c r="R359">
        <f>$D$2*tarifas!$D$12/24</f>
        <v>1.4541666666666666</v>
      </c>
      <c r="S359" t="e">
        <f>VLOOKUP(E359&amp;" "&amp;F359,tarifas!$A$13:$D$20,4,FALSE)*P359</f>
        <v>#N/A</v>
      </c>
      <c r="T359">
        <f>IF(F359="COD1",tarifas!$D$11*(SUMIFS($P$11:$P$8770,$F$11:$F$8770,"=COD1",$B$11:$B$8770,"="&amp;B359)/COUNTIFS($F$11:$F$8770,"=COD1",$B$11:$B$8770,"="&amp;B359))/COUNTIFS($A$11:$A$8770,"="&amp;A359,$F$11:$F$8770,"=COD1"),0)</f>
        <v>0</v>
      </c>
      <c r="U359" t="e">
        <f>(VLOOKUP(F359,tarifas!$C$7:$D$10,2,FALSE)+tarifas!$D$21)*datos!P359</f>
        <v>#N/A</v>
      </c>
      <c r="V359" t="e">
        <f t="shared" si="57"/>
        <v>#N/A</v>
      </c>
      <c r="W359">
        <f t="shared" si="58"/>
        <v>0</v>
      </c>
    </row>
    <row r="360" spans="1:23" x14ac:dyDescent="0.25">
      <c r="A360">
        <f t="shared" si="51"/>
        <v>14</v>
      </c>
      <c r="B360">
        <f t="shared" si="52"/>
        <v>1</v>
      </c>
      <c r="C360" s="1">
        <f t="shared" si="59"/>
        <v>41654.54166666582</v>
      </c>
      <c r="D360" s="7">
        <v>301.36363636363637</v>
      </c>
      <c r="E360" s="7"/>
      <c r="G360">
        <v>53.69</v>
      </c>
      <c r="H360" s="12">
        <v>400.46869991636186</v>
      </c>
      <c r="I360" s="13">
        <f>$D$2*tarifas!$D$12/24</f>
        <v>1.4541666666666666</v>
      </c>
      <c r="J360" s="13" t="e">
        <f>VLOOKUP(E360&amp;" "&amp;F360,tarifas!$A$13:$D$20,4,FALSE)*H360</f>
        <v>#N/A</v>
      </c>
      <c r="K360" s="13">
        <f>IF(F360="COD1",tarifas!$D$11*(SUMIFS($H$11:$H$8770,$F$11:$F$8770,"=COD1",$B$11:$B$8770,"="&amp;B360)/COUNTIFS($F$11:$F$8770,"=COD1",$B$11:$B$8770,"="&amp;B360))/COUNTIFS($A$11:$A$8770,"="&amp;A360,$F$11:$F$8770,"=COD1"),0)</f>
        <v>0</v>
      </c>
      <c r="L360" s="13" t="e">
        <f>(VLOOKUP(F360,tarifas!$C$7:$D$10,2,FALSE)+tarifas!$D$21)*datos!H360</f>
        <v>#N/A</v>
      </c>
      <c r="M360">
        <v>186.11851000000001</v>
      </c>
      <c r="N360" s="13" t="e">
        <f t="shared" si="53"/>
        <v>#N/A</v>
      </c>
      <c r="O360">
        <f t="shared" si="54"/>
        <v>186.11851000000001</v>
      </c>
      <c r="P360" s="12">
        <f t="shared" si="55"/>
        <v>214.35018991636184</v>
      </c>
      <c r="Q360">
        <f t="shared" si="56"/>
        <v>0</v>
      </c>
      <c r="R360">
        <f>$D$2*tarifas!$D$12/24</f>
        <v>1.4541666666666666</v>
      </c>
      <c r="S360" t="e">
        <f>VLOOKUP(E360&amp;" "&amp;F360,tarifas!$A$13:$D$20,4,FALSE)*P360</f>
        <v>#N/A</v>
      </c>
      <c r="T360">
        <f>IF(F360="COD1",tarifas!$D$11*(SUMIFS($P$11:$P$8770,$F$11:$F$8770,"=COD1",$B$11:$B$8770,"="&amp;B360)/COUNTIFS($F$11:$F$8770,"=COD1",$B$11:$B$8770,"="&amp;B360))/COUNTIFS($A$11:$A$8770,"="&amp;A360,$F$11:$F$8770,"=COD1"),0)</f>
        <v>0</v>
      </c>
      <c r="U360" t="e">
        <f>(VLOOKUP(F360,tarifas!$C$7:$D$10,2,FALSE)+tarifas!$D$21)*datos!P360</f>
        <v>#N/A</v>
      </c>
      <c r="V360" t="e">
        <f t="shared" si="57"/>
        <v>#N/A</v>
      </c>
      <c r="W360">
        <f t="shared" si="58"/>
        <v>0</v>
      </c>
    </row>
    <row r="361" spans="1:23" x14ac:dyDescent="0.25">
      <c r="A361">
        <f t="shared" si="51"/>
        <v>14</v>
      </c>
      <c r="B361">
        <f t="shared" si="52"/>
        <v>1</v>
      </c>
      <c r="C361" s="1">
        <f t="shared" si="59"/>
        <v>41654.583333332484</v>
      </c>
      <c r="D361" s="7">
        <v>301.36363636363637</v>
      </c>
      <c r="E361" s="7"/>
      <c r="G361">
        <v>51.19</v>
      </c>
      <c r="H361" s="12">
        <v>547.07853907350068</v>
      </c>
      <c r="I361" s="13">
        <f>$D$2*tarifas!$D$12/24</f>
        <v>1.4541666666666666</v>
      </c>
      <c r="J361" s="13" t="e">
        <f>VLOOKUP(E361&amp;" "&amp;F361,tarifas!$A$13:$D$20,4,FALSE)*H361</f>
        <v>#N/A</v>
      </c>
      <c r="K361" s="13">
        <f>IF(F361="COD1",tarifas!$D$11*(SUMIFS($H$11:$H$8770,$F$11:$F$8770,"=COD1",$B$11:$B$8770,"="&amp;B361)/COUNTIFS($F$11:$F$8770,"=COD1",$B$11:$B$8770,"="&amp;B361))/COUNTIFS($A$11:$A$8770,"="&amp;A361,$F$11:$F$8770,"=COD1"),0)</f>
        <v>0</v>
      </c>
      <c r="L361" s="13" t="e">
        <f>(VLOOKUP(F361,tarifas!$C$7:$D$10,2,FALSE)+tarifas!$D$21)*datos!H361</f>
        <v>#N/A</v>
      </c>
      <c r="M361">
        <v>113.35462</v>
      </c>
      <c r="N361" s="13" t="e">
        <f t="shared" si="53"/>
        <v>#N/A</v>
      </c>
      <c r="O361">
        <f t="shared" si="54"/>
        <v>113.35462</v>
      </c>
      <c r="P361" s="12">
        <f t="shared" si="55"/>
        <v>433.72391907350067</v>
      </c>
      <c r="Q361">
        <f t="shared" si="56"/>
        <v>0</v>
      </c>
      <c r="R361">
        <f>$D$2*tarifas!$D$12/24</f>
        <v>1.4541666666666666</v>
      </c>
      <c r="S361" t="e">
        <f>VLOOKUP(E361&amp;" "&amp;F361,tarifas!$A$13:$D$20,4,FALSE)*P361</f>
        <v>#N/A</v>
      </c>
      <c r="T361">
        <f>IF(F361="COD1",tarifas!$D$11*(SUMIFS($P$11:$P$8770,$F$11:$F$8770,"=COD1",$B$11:$B$8770,"="&amp;B361)/COUNTIFS($F$11:$F$8770,"=COD1",$B$11:$B$8770,"="&amp;B361))/COUNTIFS($A$11:$A$8770,"="&amp;A361,$F$11:$F$8770,"=COD1"),0)</f>
        <v>0</v>
      </c>
      <c r="U361" t="e">
        <f>(VLOOKUP(F361,tarifas!$C$7:$D$10,2,FALSE)+tarifas!$D$21)*datos!P361</f>
        <v>#N/A</v>
      </c>
      <c r="V361" t="e">
        <f t="shared" si="57"/>
        <v>#N/A</v>
      </c>
      <c r="W361">
        <f t="shared" si="58"/>
        <v>0</v>
      </c>
    </row>
    <row r="362" spans="1:23" x14ac:dyDescent="0.25">
      <c r="A362">
        <f t="shared" si="51"/>
        <v>14</v>
      </c>
      <c r="B362">
        <f t="shared" si="52"/>
        <v>1</v>
      </c>
      <c r="C362" s="1">
        <f t="shared" si="59"/>
        <v>41654.624999999149</v>
      </c>
      <c r="D362" s="7">
        <v>301.36363636363637</v>
      </c>
      <c r="E362" s="7"/>
      <c r="G362">
        <v>49.69</v>
      </c>
      <c r="H362" s="12">
        <v>588.17331892816537</v>
      </c>
      <c r="I362" s="13">
        <f>$D$2*tarifas!$D$12/24</f>
        <v>1.4541666666666666</v>
      </c>
      <c r="J362" s="13" t="e">
        <f>VLOOKUP(E362&amp;" "&amp;F362,tarifas!$A$13:$D$20,4,FALSE)*H362</f>
        <v>#N/A</v>
      </c>
      <c r="K362" s="13">
        <f>IF(F362="COD1",tarifas!$D$11*(SUMIFS($H$11:$H$8770,$F$11:$F$8770,"=COD1",$B$11:$B$8770,"="&amp;B362)/COUNTIFS($F$11:$F$8770,"=COD1",$B$11:$B$8770,"="&amp;B362))/COUNTIFS($A$11:$A$8770,"="&amp;A362,$F$11:$F$8770,"=COD1"),0)</f>
        <v>0</v>
      </c>
      <c r="L362" s="13" t="e">
        <f>(VLOOKUP(F362,tarifas!$C$7:$D$10,2,FALSE)+tarifas!$D$21)*datos!H362</f>
        <v>#N/A</v>
      </c>
      <c r="M362">
        <v>73.119070000000008</v>
      </c>
      <c r="N362" s="13" t="e">
        <f t="shared" si="53"/>
        <v>#N/A</v>
      </c>
      <c r="O362">
        <f t="shared" si="54"/>
        <v>73.119070000000008</v>
      </c>
      <c r="P362" s="12">
        <f t="shared" si="55"/>
        <v>515.05424892816541</v>
      </c>
      <c r="Q362">
        <f t="shared" si="56"/>
        <v>0</v>
      </c>
      <c r="R362">
        <f>$D$2*tarifas!$D$12/24</f>
        <v>1.4541666666666666</v>
      </c>
      <c r="S362" t="e">
        <f>VLOOKUP(E362&amp;" "&amp;F362,tarifas!$A$13:$D$20,4,FALSE)*P362</f>
        <v>#N/A</v>
      </c>
      <c r="T362">
        <f>IF(F362="COD1",tarifas!$D$11*(SUMIFS($P$11:$P$8770,$F$11:$F$8770,"=COD1",$B$11:$B$8770,"="&amp;B362)/COUNTIFS($F$11:$F$8770,"=COD1",$B$11:$B$8770,"="&amp;B362))/COUNTIFS($A$11:$A$8770,"="&amp;A362,$F$11:$F$8770,"=COD1"),0)</f>
        <v>0</v>
      </c>
      <c r="U362" t="e">
        <f>(VLOOKUP(F362,tarifas!$C$7:$D$10,2,FALSE)+tarifas!$D$21)*datos!P362</f>
        <v>#N/A</v>
      </c>
      <c r="V362" t="e">
        <f t="shared" si="57"/>
        <v>#N/A</v>
      </c>
      <c r="W362">
        <f t="shared" si="58"/>
        <v>0</v>
      </c>
    </row>
    <row r="363" spans="1:23" x14ac:dyDescent="0.25">
      <c r="A363">
        <f t="shared" si="51"/>
        <v>14</v>
      </c>
      <c r="B363">
        <f t="shared" si="52"/>
        <v>1</v>
      </c>
      <c r="C363" s="1">
        <f t="shared" si="59"/>
        <v>41654.666666665813</v>
      </c>
      <c r="D363" s="7">
        <v>301.36363636363637</v>
      </c>
      <c r="E363" s="7"/>
      <c r="G363">
        <v>48.69</v>
      </c>
      <c r="H363" s="12">
        <v>637.85731572863676</v>
      </c>
      <c r="I363" s="13">
        <f>$D$2*tarifas!$D$12/24</f>
        <v>1.4541666666666666</v>
      </c>
      <c r="J363" s="13" t="e">
        <f>VLOOKUP(E363&amp;" "&amp;F363,tarifas!$A$13:$D$20,4,FALSE)*H363</f>
        <v>#N/A</v>
      </c>
      <c r="K363" s="13">
        <f>IF(F363="COD1",tarifas!$D$11*(SUMIFS($H$11:$H$8770,$F$11:$F$8770,"=COD1",$B$11:$B$8770,"="&amp;B363)/COUNTIFS($F$11:$F$8770,"=COD1",$B$11:$B$8770,"="&amp;B363))/COUNTIFS($A$11:$A$8770,"="&amp;A363,$F$11:$F$8770,"=COD1"),0)</f>
        <v>0</v>
      </c>
      <c r="L363" s="13" t="e">
        <f>(VLOOKUP(F363,tarifas!$C$7:$D$10,2,FALSE)+tarifas!$D$21)*datos!H363</f>
        <v>#N/A</v>
      </c>
      <c r="M363">
        <v>59.378230000000002</v>
      </c>
      <c r="N363" s="13" t="e">
        <f t="shared" si="53"/>
        <v>#N/A</v>
      </c>
      <c r="O363">
        <f t="shared" si="54"/>
        <v>59.378230000000002</v>
      </c>
      <c r="P363" s="12">
        <f t="shared" si="55"/>
        <v>578.47908572863673</v>
      </c>
      <c r="Q363">
        <f t="shared" si="56"/>
        <v>0</v>
      </c>
      <c r="R363">
        <f>$D$2*tarifas!$D$12/24</f>
        <v>1.4541666666666666</v>
      </c>
      <c r="S363" t="e">
        <f>VLOOKUP(E363&amp;" "&amp;F363,tarifas!$A$13:$D$20,4,FALSE)*P363</f>
        <v>#N/A</v>
      </c>
      <c r="T363">
        <f>IF(F363="COD1",tarifas!$D$11*(SUMIFS($P$11:$P$8770,$F$11:$F$8770,"=COD1",$B$11:$B$8770,"="&amp;B363)/COUNTIFS($F$11:$F$8770,"=COD1",$B$11:$B$8770,"="&amp;B363))/COUNTIFS($A$11:$A$8770,"="&amp;A363,$F$11:$F$8770,"=COD1"),0)</f>
        <v>0</v>
      </c>
      <c r="U363" t="e">
        <f>(VLOOKUP(F363,tarifas!$C$7:$D$10,2,FALSE)+tarifas!$D$21)*datos!P363</f>
        <v>#N/A</v>
      </c>
      <c r="V363" t="e">
        <f t="shared" si="57"/>
        <v>#N/A</v>
      </c>
      <c r="W363">
        <f t="shared" si="58"/>
        <v>0</v>
      </c>
    </row>
    <row r="364" spans="1:23" x14ac:dyDescent="0.25">
      <c r="A364">
        <f t="shared" si="51"/>
        <v>14</v>
      </c>
      <c r="B364">
        <f t="shared" si="52"/>
        <v>1</v>
      </c>
      <c r="C364" s="1">
        <f t="shared" si="59"/>
        <v>41654.708333332477</v>
      </c>
      <c r="D364" s="7">
        <v>0</v>
      </c>
      <c r="E364" s="7"/>
      <c r="G364">
        <v>48.69</v>
      </c>
      <c r="H364" s="12">
        <v>525.3133150107966</v>
      </c>
      <c r="I364" s="13">
        <f>$D$2*tarifas!$D$12/24</f>
        <v>1.4541666666666666</v>
      </c>
      <c r="J364" s="13" t="e">
        <f>VLOOKUP(E364&amp;" "&amp;F364,tarifas!$A$13:$D$20,4,FALSE)*H364</f>
        <v>#N/A</v>
      </c>
      <c r="K364" s="13">
        <f>IF(F364="COD1",tarifas!$D$11*(SUMIFS($H$11:$H$8770,$F$11:$F$8770,"=COD1",$B$11:$B$8770,"="&amp;B364)/COUNTIFS($F$11:$F$8770,"=COD1",$B$11:$B$8770,"="&amp;B364))/COUNTIFS($A$11:$A$8770,"="&amp;A364,$F$11:$F$8770,"=COD1"),0)</f>
        <v>0</v>
      </c>
      <c r="L364" s="13" t="e">
        <f>(VLOOKUP(F364,tarifas!$C$7:$D$10,2,FALSE)+tarifas!$D$21)*datos!H364</f>
        <v>#N/A</v>
      </c>
      <c r="M364">
        <v>0</v>
      </c>
      <c r="N364" s="13" t="e">
        <f t="shared" si="53"/>
        <v>#N/A</v>
      </c>
      <c r="O364">
        <f t="shared" si="54"/>
        <v>0</v>
      </c>
      <c r="P364" s="12">
        <f t="shared" si="55"/>
        <v>525.3133150107966</v>
      </c>
      <c r="Q364">
        <f t="shared" si="56"/>
        <v>0</v>
      </c>
      <c r="R364">
        <f>$D$2*tarifas!$D$12/24</f>
        <v>1.4541666666666666</v>
      </c>
      <c r="S364" t="e">
        <f>VLOOKUP(E364&amp;" "&amp;F364,tarifas!$A$13:$D$20,4,FALSE)*P364</f>
        <v>#N/A</v>
      </c>
      <c r="T364">
        <f>IF(F364="COD1",tarifas!$D$11*(SUMIFS($P$11:$P$8770,$F$11:$F$8770,"=COD1",$B$11:$B$8770,"="&amp;B364)/COUNTIFS($F$11:$F$8770,"=COD1",$B$11:$B$8770,"="&amp;B364))/COUNTIFS($A$11:$A$8770,"="&amp;A364,$F$11:$F$8770,"=COD1"),0)</f>
        <v>0</v>
      </c>
      <c r="U364" t="e">
        <f>(VLOOKUP(F364,tarifas!$C$7:$D$10,2,FALSE)+tarifas!$D$21)*datos!P364</f>
        <v>#N/A</v>
      </c>
      <c r="V364" t="e">
        <f t="shared" si="57"/>
        <v>#N/A</v>
      </c>
      <c r="W364">
        <f t="shared" si="58"/>
        <v>0</v>
      </c>
    </row>
    <row r="365" spans="1:23" x14ac:dyDescent="0.25">
      <c r="A365">
        <f t="shared" si="51"/>
        <v>14</v>
      </c>
      <c r="B365">
        <f t="shared" si="52"/>
        <v>1</v>
      </c>
      <c r="C365" s="1">
        <f t="shared" si="59"/>
        <v>41654.749999999141</v>
      </c>
      <c r="D365" s="7">
        <v>0</v>
      </c>
      <c r="E365" s="7"/>
      <c r="G365">
        <v>48.69</v>
      </c>
      <c r="H365" s="12">
        <v>402.64978444305632</v>
      </c>
      <c r="I365" s="13">
        <f>$D$2*tarifas!$D$12/24</f>
        <v>1.4541666666666666</v>
      </c>
      <c r="J365" s="13" t="e">
        <f>VLOOKUP(E365&amp;" "&amp;F365,tarifas!$A$13:$D$20,4,FALSE)*H365</f>
        <v>#N/A</v>
      </c>
      <c r="K365" s="13">
        <f>IF(F365="COD1",tarifas!$D$11*(SUMIFS($H$11:$H$8770,$F$11:$F$8770,"=COD1",$B$11:$B$8770,"="&amp;B365)/COUNTIFS($F$11:$F$8770,"=COD1",$B$11:$B$8770,"="&amp;B365))/COUNTIFS($A$11:$A$8770,"="&amp;A365,$F$11:$F$8770,"=COD1"),0)</f>
        <v>0</v>
      </c>
      <c r="L365" s="13" t="e">
        <f>(VLOOKUP(F365,tarifas!$C$7:$D$10,2,FALSE)+tarifas!$D$21)*datos!H365</f>
        <v>#N/A</v>
      </c>
      <c r="M365">
        <v>0</v>
      </c>
      <c r="N365" s="13" t="e">
        <f t="shared" si="53"/>
        <v>#N/A</v>
      </c>
      <c r="O365">
        <f t="shared" si="54"/>
        <v>0</v>
      </c>
      <c r="P365" s="12">
        <f t="shared" si="55"/>
        <v>402.64978444305632</v>
      </c>
      <c r="Q365">
        <f t="shared" si="56"/>
        <v>0</v>
      </c>
      <c r="R365">
        <f>$D$2*tarifas!$D$12/24</f>
        <v>1.4541666666666666</v>
      </c>
      <c r="S365" t="e">
        <f>VLOOKUP(E365&amp;" "&amp;F365,tarifas!$A$13:$D$20,4,FALSE)*P365</f>
        <v>#N/A</v>
      </c>
      <c r="T365">
        <f>IF(F365="COD1",tarifas!$D$11*(SUMIFS($P$11:$P$8770,$F$11:$F$8770,"=COD1",$B$11:$B$8770,"="&amp;B365)/COUNTIFS($F$11:$F$8770,"=COD1",$B$11:$B$8770,"="&amp;B365))/COUNTIFS($A$11:$A$8770,"="&amp;A365,$F$11:$F$8770,"=COD1"),0)</f>
        <v>0</v>
      </c>
      <c r="U365" t="e">
        <f>(VLOOKUP(F365,tarifas!$C$7:$D$10,2,FALSE)+tarifas!$D$21)*datos!P365</f>
        <v>#N/A</v>
      </c>
      <c r="V365" t="e">
        <f t="shared" si="57"/>
        <v>#N/A</v>
      </c>
      <c r="W365">
        <f t="shared" si="58"/>
        <v>0</v>
      </c>
    </row>
    <row r="366" spans="1:23" x14ac:dyDescent="0.25">
      <c r="A366">
        <f t="shared" si="51"/>
        <v>14</v>
      </c>
      <c r="B366">
        <f t="shared" si="52"/>
        <v>1</v>
      </c>
      <c r="C366" s="1">
        <f t="shared" si="59"/>
        <v>41654.791666665806</v>
      </c>
      <c r="D366" s="7">
        <v>0</v>
      </c>
      <c r="E366" s="7"/>
      <c r="G366">
        <v>52.69</v>
      </c>
      <c r="H366" s="12">
        <v>293.32741281955396</v>
      </c>
      <c r="I366" s="13">
        <f>$D$2*tarifas!$D$12/24</f>
        <v>1.4541666666666666</v>
      </c>
      <c r="J366" s="13" t="e">
        <f>VLOOKUP(E366&amp;" "&amp;F366,tarifas!$A$13:$D$20,4,FALSE)*H366</f>
        <v>#N/A</v>
      </c>
      <c r="K366" s="13">
        <f>IF(F366="COD1",tarifas!$D$11*(SUMIFS($H$11:$H$8770,$F$11:$F$8770,"=COD1",$B$11:$B$8770,"="&amp;B366)/COUNTIFS($F$11:$F$8770,"=COD1",$B$11:$B$8770,"="&amp;B366))/COUNTIFS($A$11:$A$8770,"="&amp;A366,$F$11:$F$8770,"=COD1"),0)</f>
        <v>0</v>
      </c>
      <c r="L366" s="13" t="e">
        <f>(VLOOKUP(F366,tarifas!$C$7:$D$10,2,FALSE)+tarifas!$D$21)*datos!H366</f>
        <v>#N/A</v>
      </c>
      <c r="M366">
        <v>0</v>
      </c>
      <c r="N366" s="13" t="e">
        <f t="shared" si="53"/>
        <v>#N/A</v>
      </c>
      <c r="O366">
        <f t="shared" si="54"/>
        <v>0</v>
      </c>
      <c r="P366" s="12">
        <f t="shared" si="55"/>
        <v>293.32741281955396</v>
      </c>
      <c r="Q366">
        <f t="shared" si="56"/>
        <v>0</v>
      </c>
      <c r="R366">
        <f>$D$2*tarifas!$D$12/24</f>
        <v>1.4541666666666666</v>
      </c>
      <c r="S366" t="e">
        <f>VLOOKUP(E366&amp;" "&amp;F366,tarifas!$A$13:$D$20,4,FALSE)*P366</f>
        <v>#N/A</v>
      </c>
      <c r="T366">
        <f>IF(F366="COD1",tarifas!$D$11*(SUMIFS($P$11:$P$8770,$F$11:$F$8770,"=COD1",$B$11:$B$8770,"="&amp;B366)/COUNTIFS($F$11:$F$8770,"=COD1",$B$11:$B$8770,"="&amp;B366))/COUNTIFS($A$11:$A$8770,"="&amp;A366,$F$11:$F$8770,"=COD1"),0)</f>
        <v>0</v>
      </c>
      <c r="U366" t="e">
        <f>(VLOOKUP(F366,tarifas!$C$7:$D$10,2,FALSE)+tarifas!$D$21)*datos!P366</f>
        <v>#N/A</v>
      </c>
      <c r="V366" t="e">
        <f t="shared" si="57"/>
        <v>#N/A</v>
      </c>
      <c r="W366">
        <f t="shared" si="58"/>
        <v>0</v>
      </c>
    </row>
    <row r="367" spans="1:23" x14ac:dyDescent="0.25">
      <c r="A367">
        <f t="shared" si="51"/>
        <v>14</v>
      </c>
      <c r="B367">
        <f t="shared" si="52"/>
        <v>1</v>
      </c>
      <c r="C367" s="1">
        <f t="shared" si="59"/>
        <v>41654.83333333247</v>
      </c>
      <c r="D367" s="7">
        <v>0</v>
      </c>
      <c r="E367" s="7"/>
      <c r="G367">
        <v>52.69</v>
      </c>
      <c r="H367" s="12">
        <v>229.61630380989607</v>
      </c>
      <c r="I367" s="13">
        <f>$D$2*tarifas!$D$12/24</f>
        <v>1.4541666666666666</v>
      </c>
      <c r="J367" s="13" t="e">
        <f>VLOOKUP(E367&amp;" "&amp;F367,tarifas!$A$13:$D$20,4,FALSE)*H367</f>
        <v>#N/A</v>
      </c>
      <c r="K367" s="13">
        <f>IF(F367="COD1",tarifas!$D$11*(SUMIFS($H$11:$H$8770,$F$11:$F$8770,"=COD1",$B$11:$B$8770,"="&amp;B367)/COUNTIFS($F$11:$F$8770,"=COD1",$B$11:$B$8770,"="&amp;B367))/COUNTIFS($A$11:$A$8770,"="&amp;A367,$F$11:$F$8770,"=COD1"),0)</f>
        <v>0</v>
      </c>
      <c r="L367" s="13" t="e">
        <f>(VLOOKUP(F367,tarifas!$C$7:$D$10,2,FALSE)+tarifas!$D$21)*datos!H367</f>
        <v>#N/A</v>
      </c>
      <c r="M367">
        <v>0</v>
      </c>
      <c r="N367" s="13" t="e">
        <f t="shared" si="53"/>
        <v>#N/A</v>
      </c>
      <c r="O367">
        <f t="shared" si="54"/>
        <v>0</v>
      </c>
      <c r="P367" s="12">
        <f t="shared" si="55"/>
        <v>229.61630380989607</v>
      </c>
      <c r="Q367">
        <f t="shared" si="56"/>
        <v>0</v>
      </c>
      <c r="R367">
        <f>$D$2*tarifas!$D$12/24</f>
        <v>1.4541666666666666</v>
      </c>
      <c r="S367" t="e">
        <f>VLOOKUP(E367&amp;" "&amp;F367,tarifas!$A$13:$D$20,4,FALSE)*P367</f>
        <v>#N/A</v>
      </c>
      <c r="T367">
        <f>IF(F367="COD1",tarifas!$D$11*(SUMIFS($P$11:$P$8770,$F$11:$F$8770,"=COD1",$B$11:$B$8770,"="&amp;B367)/COUNTIFS($F$11:$F$8770,"=COD1",$B$11:$B$8770,"="&amp;B367))/COUNTIFS($A$11:$A$8770,"="&amp;A367,$F$11:$F$8770,"=COD1"),0)</f>
        <v>0</v>
      </c>
      <c r="U367" t="e">
        <f>(VLOOKUP(F367,tarifas!$C$7:$D$10,2,FALSE)+tarifas!$D$21)*datos!P367</f>
        <v>#N/A</v>
      </c>
      <c r="V367" t="e">
        <f t="shared" si="57"/>
        <v>#N/A</v>
      </c>
      <c r="W367">
        <f t="shared" si="58"/>
        <v>0</v>
      </c>
    </row>
    <row r="368" spans="1:23" x14ac:dyDescent="0.25">
      <c r="A368">
        <f t="shared" si="51"/>
        <v>14</v>
      </c>
      <c r="B368">
        <f t="shared" si="52"/>
        <v>1</v>
      </c>
      <c r="C368" s="1">
        <f t="shared" si="59"/>
        <v>41654.874999999134</v>
      </c>
      <c r="D368" s="7">
        <v>0</v>
      </c>
      <c r="E368" s="7"/>
      <c r="G368">
        <v>51.19</v>
      </c>
      <c r="H368" s="12">
        <v>211.04489641557487</v>
      </c>
      <c r="I368" s="13">
        <f>$D$2*tarifas!$D$12/24</f>
        <v>1.4541666666666666</v>
      </c>
      <c r="J368" s="13" t="e">
        <f>VLOOKUP(E368&amp;" "&amp;F368,tarifas!$A$13:$D$20,4,FALSE)*H368</f>
        <v>#N/A</v>
      </c>
      <c r="K368" s="13">
        <f>IF(F368="COD1",tarifas!$D$11*(SUMIFS($H$11:$H$8770,$F$11:$F$8770,"=COD1",$B$11:$B$8770,"="&amp;B368)/COUNTIFS($F$11:$F$8770,"=COD1",$B$11:$B$8770,"="&amp;B368))/COUNTIFS($A$11:$A$8770,"="&amp;A368,$F$11:$F$8770,"=COD1"),0)</f>
        <v>0</v>
      </c>
      <c r="L368" s="13" t="e">
        <f>(VLOOKUP(F368,tarifas!$C$7:$D$10,2,FALSE)+tarifas!$D$21)*datos!H368</f>
        <v>#N/A</v>
      </c>
      <c r="M368">
        <v>0</v>
      </c>
      <c r="N368" s="13" t="e">
        <f t="shared" si="53"/>
        <v>#N/A</v>
      </c>
      <c r="O368">
        <f t="shared" si="54"/>
        <v>0</v>
      </c>
      <c r="P368" s="12">
        <f t="shared" si="55"/>
        <v>211.04489641557487</v>
      </c>
      <c r="Q368">
        <f t="shared" si="56"/>
        <v>0</v>
      </c>
      <c r="R368">
        <f>$D$2*tarifas!$D$12/24</f>
        <v>1.4541666666666666</v>
      </c>
      <c r="S368" t="e">
        <f>VLOOKUP(E368&amp;" "&amp;F368,tarifas!$A$13:$D$20,4,FALSE)*P368</f>
        <v>#N/A</v>
      </c>
      <c r="T368">
        <f>IF(F368="COD1",tarifas!$D$11*(SUMIFS($P$11:$P$8770,$F$11:$F$8770,"=COD1",$B$11:$B$8770,"="&amp;B368)/COUNTIFS($F$11:$F$8770,"=COD1",$B$11:$B$8770,"="&amp;B368))/COUNTIFS($A$11:$A$8770,"="&amp;A368,$F$11:$F$8770,"=COD1"),0)</f>
        <v>0</v>
      </c>
      <c r="U368" t="e">
        <f>(VLOOKUP(F368,tarifas!$C$7:$D$10,2,FALSE)+tarifas!$D$21)*datos!P368</f>
        <v>#N/A</v>
      </c>
      <c r="V368" t="e">
        <f t="shared" si="57"/>
        <v>#N/A</v>
      </c>
      <c r="W368">
        <f t="shared" si="58"/>
        <v>0</v>
      </c>
    </row>
    <row r="369" spans="1:23" x14ac:dyDescent="0.25">
      <c r="A369">
        <f t="shared" si="51"/>
        <v>14</v>
      </c>
      <c r="B369">
        <f t="shared" si="52"/>
        <v>1</v>
      </c>
      <c r="C369" s="1">
        <f t="shared" si="59"/>
        <v>41654.916666665798</v>
      </c>
      <c r="D369" s="7">
        <v>0</v>
      </c>
      <c r="E369" s="7"/>
      <c r="G369">
        <v>48.5</v>
      </c>
      <c r="H369" s="12">
        <v>205.61908170218419</v>
      </c>
      <c r="I369" s="13">
        <f>$D$2*tarifas!$D$12/24</f>
        <v>1.4541666666666666</v>
      </c>
      <c r="J369" s="13" t="e">
        <f>VLOOKUP(E369&amp;" "&amp;F369,tarifas!$A$13:$D$20,4,FALSE)*H369</f>
        <v>#N/A</v>
      </c>
      <c r="K369" s="13">
        <f>IF(F369="COD1",tarifas!$D$11*(SUMIFS($H$11:$H$8770,$F$11:$F$8770,"=COD1",$B$11:$B$8770,"="&amp;B369)/COUNTIFS($F$11:$F$8770,"=COD1",$B$11:$B$8770,"="&amp;B369))/COUNTIFS($A$11:$A$8770,"="&amp;A369,$F$11:$F$8770,"=COD1"),0)</f>
        <v>0</v>
      </c>
      <c r="L369" s="13" t="e">
        <f>(VLOOKUP(F369,tarifas!$C$7:$D$10,2,FALSE)+tarifas!$D$21)*datos!H369</f>
        <v>#N/A</v>
      </c>
      <c r="M369">
        <v>0</v>
      </c>
      <c r="N369" s="13" t="e">
        <f t="shared" si="53"/>
        <v>#N/A</v>
      </c>
      <c r="O369">
        <f t="shared" si="54"/>
        <v>0</v>
      </c>
      <c r="P369" s="12">
        <f t="shared" si="55"/>
        <v>205.61908170218419</v>
      </c>
      <c r="Q369">
        <f t="shared" si="56"/>
        <v>0</v>
      </c>
      <c r="R369">
        <f>$D$2*tarifas!$D$12/24</f>
        <v>1.4541666666666666</v>
      </c>
      <c r="S369" t="e">
        <f>VLOOKUP(E369&amp;" "&amp;F369,tarifas!$A$13:$D$20,4,FALSE)*P369</f>
        <v>#N/A</v>
      </c>
      <c r="T369">
        <f>IF(F369="COD1",tarifas!$D$11*(SUMIFS($P$11:$P$8770,$F$11:$F$8770,"=COD1",$B$11:$B$8770,"="&amp;B369)/COUNTIFS($F$11:$F$8770,"=COD1",$B$11:$B$8770,"="&amp;B369))/COUNTIFS($A$11:$A$8770,"="&amp;A369,$F$11:$F$8770,"=COD1"),0)</f>
        <v>0</v>
      </c>
      <c r="U369" t="e">
        <f>(VLOOKUP(F369,tarifas!$C$7:$D$10,2,FALSE)+tarifas!$D$21)*datos!P369</f>
        <v>#N/A</v>
      </c>
      <c r="V369" t="e">
        <f t="shared" si="57"/>
        <v>#N/A</v>
      </c>
      <c r="W369">
        <f t="shared" si="58"/>
        <v>0</v>
      </c>
    </row>
    <row r="370" spans="1:23" x14ac:dyDescent="0.25">
      <c r="A370">
        <f t="shared" si="51"/>
        <v>14</v>
      </c>
      <c r="B370">
        <f t="shared" si="52"/>
        <v>1</v>
      </c>
      <c r="C370" s="1">
        <f t="shared" si="59"/>
        <v>41654.958333332463</v>
      </c>
      <c r="D370" s="7">
        <v>0</v>
      </c>
      <c r="E370" s="7"/>
      <c r="G370">
        <v>36.21</v>
      </c>
      <c r="H370" s="12">
        <v>207.11087970740181</v>
      </c>
      <c r="I370" s="13">
        <f>$D$2*tarifas!$D$12/24</f>
        <v>1.4541666666666666</v>
      </c>
      <c r="J370" s="13" t="e">
        <f>VLOOKUP(E370&amp;" "&amp;F370,tarifas!$A$13:$D$20,4,FALSE)*H370</f>
        <v>#N/A</v>
      </c>
      <c r="K370" s="13">
        <f>IF(F370="COD1",tarifas!$D$11*(SUMIFS($H$11:$H$8770,$F$11:$F$8770,"=COD1",$B$11:$B$8770,"="&amp;B370)/COUNTIFS($F$11:$F$8770,"=COD1",$B$11:$B$8770,"="&amp;B370))/COUNTIFS($A$11:$A$8770,"="&amp;A370,$F$11:$F$8770,"=COD1"),0)</f>
        <v>0</v>
      </c>
      <c r="L370" s="13" t="e">
        <f>(VLOOKUP(F370,tarifas!$C$7:$D$10,2,FALSE)+tarifas!$D$21)*datos!H370</f>
        <v>#N/A</v>
      </c>
      <c r="M370">
        <v>0</v>
      </c>
      <c r="N370" s="13" t="e">
        <f t="shared" si="53"/>
        <v>#N/A</v>
      </c>
      <c r="O370">
        <f t="shared" si="54"/>
        <v>0</v>
      </c>
      <c r="P370" s="12">
        <f t="shared" si="55"/>
        <v>207.11087970740181</v>
      </c>
      <c r="Q370">
        <f t="shared" si="56"/>
        <v>0</v>
      </c>
      <c r="R370">
        <f>$D$2*tarifas!$D$12/24</f>
        <v>1.4541666666666666</v>
      </c>
      <c r="S370" t="e">
        <f>VLOOKUP(E370&amp;" "&amp;F370,tarifas!$A$13:$D$20,4,FALSE)*P370</f>
        <v>#N/A</v>
      </c>
      <c r="T370">
        <f>IF(F370="COD1",tarifas!$D$11*(SUMIFS($P$11:$P$8770,$F$11:$F$8770,"=COD1",$B$11:$B$8770,"="&amp;B370)/COUNTIFS($F$11:$F$8770,"=COD1",$B$11:$B$8770,"="&amp;B370))/COUNTIFS($A$11:$A$8770,"="&amp;A370,$F$11:$F$8770,"=COD1"),0)</f>
        <v>0</v>
      </c>
      <c r="U370" t="e">
        <f>(VLOOKUP(F370,tarifas!$C$7:$D$10,2,FALSE)+tarifas!$D$21)*datos!P370</f>
        <v>#N/A</v>
      </c>
      <c r="V370" t="e">
        <f t="shared" si="57"/>
        <v>#N/A</v>
      </c>
      <c r="W370">
        <f t="shared" si="58"/>
        <v>0</v>
      </c>
    </row>
    <row r="371" spans="1:23" x14ac:dyDescent="0.25">
      <c r="A371">
        <f t="shared" si="51"/>
        <v>15</v>
      </c>
      <c r="B371">
        <f t="shared" si="52"/>
        <v>1</v>
      </c>
      <c r="C371" s="1">
        <f t="shared" si="59"/>
        <v>41654.999999999127</v>
      </c>
      <c r="D371" s="7">
        <v>0</v>
      </c>
      <c r="E371" s="7"/>
      <c r="G371">
        <v>29.12</v>
      </c>
      <c r="H371" s="12">
        <v>199.96925988108532</v>
      </c>
      <c r="I371" s="13">
        <f>$D$2*tarifas!$D$12/24</f>
        <v>1.4541666666666666</v>
      </c>
      <c r="J371" s="13" t="e">
        <f>VLOOKUP(E371&amp;" "&amp;F371,tarifas!$A$13:$D$20,4,FALSE)*H371</f>
        <v>#N/A</v>
      </c>
      <c r="K371" s="13">
        <f>IF(F371="COD1",tarifas!$D$11*(SUMIFS($H$11:$H$8770,$F$11:$F$8770,"=COD1",$B$11:$B$8770,"="&amp;B371)/COUNTIFS($F$11:$F$8770,"=COD1",$B$11:$B$8770,"="&amp;B371))/COUNTIFS($A$11:$A$8770,"="&amp;A371,$F$11:$F$8770,"=COD1"),0)</f>
        <v>0</v>
      </c>
      <c r="L371" s="13" t="e">
        <f>(VLOOKUP(F371,tarifas!$C$7:$D$10,2,FALSE)+tarifas!$D$21)*datos!H371</f>
        <v>#N/A</v>
      </c>
      <c r="M371">
        <v>0</v>
      </c>
      <c r="N371" s="13" t="e">
        <f t="shared" si="53"/>
        <v>#N/A</v>
      </c>
      <c r="O371">
        <f t="shared" si="54"/>
        <v>0</v>
      </c>
      <c r="P371" s="12">
        <f t="shared" si="55"/>
        <v>199.96925988108532</v>
      </c>
      <c r="Q371">
        <f t="shared" si="56"/>
        <v>0</v>
      </c>
      <c r="R371">
        <f>$D$2*tarifas!$D$12/24</f>
        <v>1.4541666666666666</v>
      </c>
      <c r="S371" t="e">
        <f>VLOOKUP(E371&amp;" "&amp;F371,tarifas!$A$13:$D$20,4,FALSE)*P371</f>
        <v>#N/A</v>
      </c>
      <c r="T371">
        <f>IF(F371="COD1",tarifas!$D$11*(SUMIFS($P$11:$P$8770,$F$11:$F$8770,"=COD1",$B$11:$B$8770,"="&amp;B371)/COUNTIFS($F$11:$F$8770,"=COD1",$B$11:$B$8770,"="&amp;B371))/COUNTIFS($A$11:$A$8770,"="&amp;A371,$F$11:$F$8770,"=COD1"),0)</f>
        <v>0</v>
      </c>
      <c r="U371" t="e">
        <f>(VLOOKUP(F371,tarifas!$C$7:$D$10,2,FALSE)+tarifas!$D$21)*datos!P371</f>
        <v>#N/A</v>
      </c>
      <c r="V371" t="e">
        <f t="shared" si="57"/>
        <v>#N/A</v>
      </c>
      <c r="W371">
        <f t="shared" si="58"/>
        <v>0</v>
      </c>
    </row>
    <row r="372" spans="1:23" x14ac:dyDescent="0.25">
      <c r="A372">
        <f t="shared" si="51"/>
        <v>15</v>
      </c>
      <c r="B372">
        <f t="shared" si="52"/>
        <v>1</v>
      </c>
      <c r="C372" s="1">
        <f t="shared" si="59"/>
        <v>41655.041666665791</v>
      </c>
      <c r="D372" s="7">
        <v>0</v>
      </c>
      <c r="E372" s="7"/>
      <c r="G372">
        <v>25</v>
      </c>
      <c r="H372" s="12">
        <v>198.18528512832862</v>
      </c>
      <c r="I372" s="13">
        <f>$D$2*tarifas!$D$12/24</f>
        <v>1.4541666666666666</v>
      </c>
      <c r="J372" s="13" t="e">
        <f>VLOOKUP(E372&amp;" "&amp;F372,tarifas!$A$13:$D$20,4,FALSE)*H372</f>
        <v>#N/A</v>
      </c>
      <c r="K372" s="13">
        <f>IF(F372="COD1",tarifas!$D$11*(SUMIFS($H$11:$H$8770,$F$11:$F$8770,"=COD1",$B$11:$B$8770,"="&amp;B372)/COUNTIFS($F$11:$F$8770,"=COD1",$B$11:$B$8770,"="&amp;B372))/COUNTIFS($A$11:$A$8770,"="&amp;A372,$F$11:$F$8770,"=COD1"),0)</f>
        <v>0</v>
      </c>
      <c r="L372" s="13" t="e">
        <f>(VLOOKUP(F372,tarifas!$C$7:$D$10,2,FALSE)+tarifas!$D$21)*datos!H372</f>
        <v>#N/A</v>
      </c>
      <c r="M372">
        <v>0</v>
      </c>
      <c r="N372" s="13" t="e">
        <f t="shared" si="53"/>
        <v>#N/A</v>
      </c>
      <c r="O372">
        <f t="shared" si="54"/>
        <v>0</v>
      </c>
      <c r="P372" s="12">
        <f t="shared" si="55"/>
        <v>198.18528512832862</v>
      </c>
      <c r="Q372">
        <f t="shared" si="56"/>
        <v>0</v>
      </c>
      <c r="R372">
        <f>$D$2*tarifas!$D$12/24</f>
        <v>1.4541666666666666</v>
      </c>
      <c r="S372" t="e">
        <f>VLOOKUP(E372&amp;" "&amp;F372,tarifas!$A$13:$D$20,4,FALSE)*P372</f>
        <v>#N/A</v>
      </c>
      <c r="T372">
        <f>IF(F372="COD1",tarifas!$D$11*(SUMIFS($P$11:$P$8770,$F$11:$F$8770,"=COD1",$B$11:$B$8770,"="&amp;B372)/COUNTIFS($F$11:$F$8770,"=COD1",$B$11:$B$8770,"="&amp;B372))/COUNTIFS($A$11:$A$8770,"="&amp;A372,$F$11:$F$8770,"=COD1"),0)</f>
        <v>0</v>
      </c>
      <c r="U372" t="e">
        <f>(VLOOKUP(F372,tarifas!$C$7:$D$10,2,FALSE)+tarifas!$D$21)*datos!P372</f>
        <v>#N/A</v>
      </c>
      <c r="V372" t="e">
        <f t="shared" si="57"/>
        <v>#N/A</v>
      </c>
      <c r="W372">
        <f t="shared" si="58"/>
        <v>0</v>
      </c>
    </row>
    <row r="373" spans="1:23" x14ac:dyDescent="0.25">
      <c r="A373">
        <f t="shared" si="51"/>
        <v>15</v>
      </c>
      <c r="B373">
        <f t="shared" si="52"/>
        <v>1</v>
      </c>
      <c r="C373" s="1">
        <f t="shared" si="59"/>
        <v>41655.083333332455</v>
      </c>
      <c r="D373" s="7">
        <v>0</v>
      </c>
      <c r="E373" s="7"/>
      <c r="G373">
        <v>14.05</v>
      </c>
      <c r="H373" s="12">
        <v>196.56815086228249</v>
      </c>
      <c r="I373" s="13">
        <f>$D$2*tarifas!$D$12/24</f>
        <v>1.4541666666666666</v>
      </c>
      <c r="J373" s="13" t="e">
        <f>VLOOKUP(E373&amp;" "&amp;F373,tarifas!$A$13:$D$20,4,FALSE)*H373</f>
        <v>#N/A</v>
      </c>
      <c r="K373" s="13">
        <f>IF(F373="COD1",tarifas!$D$11*(SUMIFS($H$11:$H$8770,$F$11:$F$8770,"=COD1",$B$11:$B$8770,"="&amp;B373)/COUNTIFS($F$11:$F$8770,"=COD1",$B$11:$B$8770,"="&amp;B373))/COUNTIFS($A$11:$A$8770,"="&amp;A373,$F$11:$F$8770,"=COD1"),0)</f>
        <v>0</v>
      </c>
      <c r="L373" s="13" t="e">
        <f>(VLOOKUP(F373,tarifas!$C$7:$D$10,2,FALSE)+tarifas!$D$21)*datos!H373</f>
        <v>#N/A</v>
      </c>
      <c r="M373">
        <v>0</v>
      </c>
      <c r="N373" s="13" t="e">
        <f t="shared" si="53"/>
        <v>#N/A</v>
      </c>
      <c r="O373">
        <f t="shared" si="54"/>
        <v>0</v>
      </c>
      <c r="P373" s="12">
        <f t="shared" si="55"/>
        <v>196.56815086228249</v>
      </c>
      <c r="Q373">
        <f t="shared" si="56"/>
        <v>0</v>
      </c>
      <c r="R373">
        <f>$D$2*tarifas!$D$12/24</f>
        <v>1.4541666666666666</v>
      </c>
      <c r="S373" t="e">
        <f>VLOOKUP(E373&amp;" "&amp;F373,tarifas!$A$13:$D$20,4,FALSE)*P373</f>
        <v>#N/A</v>
      </c>
      <c r="T373">
        <f>IF(F373="COD1",tarifas!$D$11*(SUMIFS($P$11:$P$8770,$F$11:$F$8770,"=COD1",$B$11:$B$8770,"="&amp;B373)/COUNTIFS($F$11:$F$8770,"=COD1",$B$11:$B$8770,"="&amp;B373))/COUNTIFS($A$11:$A$8770,"="&amp;A373,$F$11:$F$8770,"=COD1"),0)</f>
        <v>0</v>
      </c>
      <c r="U373" t="e">
        <f>(VLOOKUP(F373,tarifas!$C$7:$D$10,2,FALSE)+tarifas!$D$21)*datos!P373</f>
        <v>#N/A</v>
      </c>
      <c r="V373" t="e">
        <f t="shared" si="57"/>
        <v>#N/A</v>
      </c>
      <c r="W373">
        <f t="shared" si="58"/>
        <v>0</v>
      </c>
    </row>
    <row r="374" spans="1:23" x14ac:dyDescent="0.25">
      <c r="A374">
        <f t="shared" si="51"/>
        <v>15</v>
      </c>
      <c r="B374">
        <f t="shared" si="52"/>
        <v>1</v>
      </c>
      <c r="C374" s="1">
        <f t="shared" si="59"/>
        <v>41655.12499999912</v>
      </c>
      <c r="D374" s="7">
        <v>0</v>
      </c>
      <c r="E374" s="7"/>
      <c r="G374">
        <v>14</v>
      </c>
      <c r="H374" s="12">
        <v>194.62355746926505</v>
      </c>
      <c r="I374" s="13">
        <f>$D$2*tarifas!$D$12/24</f>
        <v>1.4541666666666666</v>
      </c>
      <c r="J374" s="13" t="e">
        <f>VLOOKUP(E374&amp;" "&amp;F374,tarifas!$A$13:$D$20,4,FALSE)*H374</f>
        <v>#N/A</v>
      </c>
      <c r="K374" s="13">
        <f>IF(F374="COD1",tarifas!$D$11*(SUMIFS($H$11:$H$8770,$F$11:$F$8770,"=COD1",$B$11:$B$8770,"="&amp;B374)/COUNTIFS($F$11:$F$8770,"=COD1",$B$11:$B$8770,"="&amp;B374))/COUNTIFS($A$11:$A$8770,"="&amp;A374,$F$11:$F$8770,"=COD1"),0)</f>
        <v>0</v>
      </c>
      <c r="L374" s="13" t="e">
        <f>(VLOOKUP(F374,tarifas!$C$7:$D$10,2,FALSE)+tarifas!$D$21)*datos!H374</f>
        <v>#N/A</v>
      </c>
      <c r="M374">
        <v>0</v>
      </c>
      <c r="N374" s="13" t="e">
        <f t="shared" si="53"/>
        <v>#N/A</v>
      </c>
      <c r="O374">
        <f t="shared" si="54"/>
        <v>0</v>
      </c>
      <c r="P374" s="12">
        <f t="shared" si="55"/>
        <v>194.62355746926505</v>
      </c>
      <c r="Q374">
        <f t="shared" si="56"/>
        <v>0</v>
      </c>
      <c r="R374">
        <f>$D$2*tarifas!$D$12/24</f>
        <v>1.4541666666666666</v>
      </c>
      <c r="S374" t="e">
        <f>VLOOKUP(E374&amp;" "&amp;F374,tarifas!$A$13:$D$20,4,FALSE)*P374</f>
        <v>#N/A</v>
      </c>
      <c r="T374">
        <f>IF(F374="COD1",tarifas!$D$11*(SUMIFS($P$11:$P$8770,$F$11:$F$8770,"=COD1",$B$11:$B$8770,"="&amp;B374)/COUNTIFS($F$11:$F$8770,"=COD1",$B$11:$B$8770,"="&amp;B374))/COUNTIFS($A$11:$A$8770,"="&amp;A374,$F$11:$F$8770,"=COD1"),0)</f>
        <v>0</v>
      </c>
      <c r="U374" t="e">
        <f>(VLOOKUP(F374,tarifas!$C$7:$D$10,2,FALSE)+tarifas!$D$21)*datos!P374</f>
        <v>#N/A</v>
      </c>
      <c r="V374" t="e">
        <f t="shared" si="57"/>
        <v>#N/A</v>
      </c>
      <c r="W374">
        <f t="shared" si="58"/>
        <v>0</v>
      </c>
    </row>
    <row r="375" spans="1:23" x14ac:dyDescent="0.25">
      <c r="A375">
        <f t="shared" si="51"/>
        <v>15</v>
      </c>
      <c r="B375">
        <f t="shared" si="52"/>
        <v>1</v>
      </c>
      <c r="C375" s="1">
        <f t="shared" si="59"/>
        <v>41655.166666665784</v>
      </c>
      <c r="D375" s="7">
        <v>0</v>
      </c>
      <c r="E375" s="7"/>
      <c r="G375">
        <v>13</v>
      </c>
      <c r="H375" s="12">
        <v>192.36778700458342</v>
      </c>
      <c r="I375" s="13">
        <f>$D$2*tarifas!$D$12/24</f>
        <v>1.4541666666666666</v>
      </c>
      <c r="J375" s="13" t="e">
        <f>VLOOKUP(E375&amp;" "&amp;F375,tarifas!$A$13:$D$20,4,FALSE)*H375</f>
        <v>#N/A</v>
      </c>
      <c r="K375" s="13">
        <f>IF(F375="COD1",tarifas!$D$11*(SUMIFS($H$11:$H$8770,$F$11:$F$8770,"=COD1",$B$11:$B$8770,"="&amp;B375)/COUNTIFS($F$11:$F$8770,"=COD1",$B$11:$B$8770,"="&amp;B375))/COUNTIFS($A$11:$A$8770,"="&amp;A375,$F$11:$F$8770,"=COD1"),0)</f>
        <v>0</v>
      </c>
      <c r="L375" s="13" t="e">
        <f>(VLOOKUP(F375,tarifas!$C$7:$D$10,2,FALSE)+tarifas!$D$21)*datos!H375</f>
        <v>#N/A</v>
      </c>
      <c r="M375">
        <v>0</v>
      </c>
      <c r="N375" s="13" t="e">
        <f t="shared" si="53"/>
        <v>#N/A</v>
      </c>
      <c r="O375">
        <f t="shared" si="54"/>
        <v>0</v>
      </c>
      <c r="P375" s="12">
        <f t="shared" si="55"/>
        <v>192.36778700458342</v>
      </c>
      <c r="Q375">
        <f t="shared" si="56"/>
        <v>0</v>
      </c>
      <c r="R375">
        <f>$D$2*tarifas!$D$12/24</f>
        <v>1.4541666666666666</v>
      </c>
      <c r="S375" t="e">
        <f>VLOOKUP(E375&amp;" "&amp;F375,tarifas!$A$13:$D$20,4,FALSE)*P375</f>
        <v>#N/A</v>
      </c>
      <c r="T375">
        <f>IF(F375="COD1",tarifas!$D$11*(SUMIFS($P$11:$P$8770,$F$11:$F$8770,"=COD1",$B$11:$B$8770,"="&amp;B375)/COUNTIFS($F$11:$F$8770,"=COD1",$B$11:$B$8770,"="&amp;B375))/COUNTIFS($A$11:$A$8770,"="&amp;A375,$F$11:$F$8770,"=COD1"),0)</f>
        <v>0</v>
      </c>
      <c r="U375" t="e">
        <f>(VLOOKUP(F375,tarifas!$C$7:$D$10,2,FALSE)+tarifas!$D$21)*datos!P375</f>
        <v>#N/A</v>
      </c>
      <c r="V375" t="e">
        <f t="shared" si="57"/>
        <v>#N/A</v>
      </c>
      <c r="W375">
        <f t="shared" si="58"/>
        <v>0</v>
      </c>
    </row>
    <row r="376" spans="1:23" x14ac:dyDescent="0.25">
      <c r="A376">
        <f t="shared" si="51"/>
        <v>15</v>
      </c>
      <c r="B376">
        <f t="shared" si="52"/>
        <v>1</v>
      </c>
      <c r="C376" s="1">
        <f t="shared" si="59"/>
        <v>41655.208333332448</v>
      </c>
      <c r="D376" s="7">
        <v>0</v>
      </c>
      <c r="E376" s="7"/>
      <c r="G376">
        <v>20</v>
      </c>
      <c r="H376" s="12">
        <v>192.93064402010339</v>
      </c>
      <c r="I376" s="13">
        <f>$D$2*tarifas!$D$12/24</f>
        <v>1.4541666666666666</v>
      </c>
      <c r="J376" s="13" t="e">
        <f>VLOOKUP(E376&amp;" "&amp;F376,tarifas!$A$13:$D$20,4,FALSE)*H376</f>
        <v>#N/A</v>
      </c>
      <c r="K376" s="13">
        <f>IF(F376="COD1",tarifas!$D$11*(SUMIFS($H$11:$H$8770,$F$11:$F$8770,"=COD1",$B$11:$B$8770,"="&amp;B376)/COUNTIFS($F$11:$F$8770,"=COD1",$B$11:$B$8770,"="&amp;B376))/COUNTIFS($A$11:$A$8770,"="&amp;A376,$F$11:$F$8770,"=COD1"),0)</f>
        <v>0</v>
      </c>
      <c r="L376" s="13" t="e">
        <f>(VLOOKUP(F376,tarifas!$C$7:$D$10,2,FALSE)+tarifas!$D$21)*datos!H376</f>
        <v>#N/A</v>
      </c>
      <c r="M376">
        <v>0</v>
      </c>
      <c r="N376" s="13" t="e">
        <f t="shared" si="53"/>
        <v>#N/A</v>
      </c>
      <c r="O376">
        <f t="shared" si="54"/>
        <v>0</v>
      </c>
      <c r="P376" s="12">
        <f t="shared" si="55"/>
        <v>192.93064402010339</v>
      </c>
      <c r="Q376">
        <f t="shared" si="56"/>
        <v>0</v>
      </c>
      <c r="R376">
        <f>$D$2*tarifas!$D$12/24</f>
        <v>1.4541666666666666</v>
      </c>
      <c r="S376" t="e">
        <f>VLOOKUP(E376&amp;" "&amp;F376,tarifas!$A$13:$D$20,4,FALSE)*P376</f>
        <v>#N/A</v>
      </c>
      <c r="T376">
        <f>IF(F376="COD1",tarifas!$D$11*(SUMIFS($P$11:$P$8770,$F$11:$F$8770,"=COD1",$B$11:$B$8770,"="&amp;B376)/COUNTIFS($F$11:$F$8770,"=COD1",$B$11:$B$8770,"="&amp;B376))/COUNTIFS($A$11:$A$8770,"="&amp;A376,$F$11:$F$8770,"=COD1"),0)</f>
        <v>0</v>
      </c>
      <c r="U376" t="e">
        <f>(VLOOKUP(F376,tarifas!$C$7:$D$10,2,FALSE)+tarifas!$D$21)*datos!P376</f>
        <v>#N/A</v>
      </c>
      <c r="V376" t="e">
        <f t="shared" si="57"/>
        <v>#N/A</v>
      </c>
      <c r="W376">
        <f t="shared" si="58"/>
        <v>0</v>
      </c>
    </row>
    <row r="377" spans="1:23" x14ac:dyDescent="0.25">
      <c r="A377">
        <f t="shared" si="51"/>
        <v>15</v>
      </c>
      <c r="B377">
        <f t="shared" si="52"/>
        <v>1</v>
      </c>
      <c r="C377" s="1">
        <f t="shared" si="59"/>
        <v>41655.249999999112</v>
      </c>
      <c r="D377" s="7">
        <v>0</v>
      </c>
      <c r="E377" s="7"/>
      <c r="G377">
        <v>26.71</v>
      </c>
      <c r="H377" s="12">
        <v>192.73964214565348</v>
      </c>
      <c r="I377" s="13">
        <f>$D$2*tarifas!$D$12/24</f>
        <v>1.4541666666666666</v>
      </c>
      <c r="J377" s="13" t="e">
        <f>VLOOKUP(E377&amp;" "&amp;F377,tarifas!$A$13:$D$20,4,FALSE)*H377</f>
        <v>#N/A</v>
      </c>
      <c r="K377" s="13">
        <f>IF(F377="COD1",tarifas!$D$11*(SUMIFS($H$11:$H$8770,$F$11:$F$8770,"=COD1",$B$11:$B$8770,"="&amp;B377)/COUNTIFS($F$11:$F$8770,"=COD1",$B$11:$B$8770,"="&amp;B377))/COUNTIFS($A$11:$A$8770,"="&amp;A377,$F$11:$F$8770,"=COD1"),0)</f>
        <v>0</v>
      </c>
      <c r="L377" s="13" t="e">
        <f>(VLOOKUP(F377,tarifas!$C$7:$D$10,2,FALSE)+tarifas!$D$21)*datos!H377</f>
        <v>#N/A</v>
      </c>
      <c r="M377">
        <v>0</v>
      </c>
      <c r="N377" s="13" t="e">
        <f t="shared" si="53"/>
        <v>#N/A</v>
      </c>
      <c r="O377">
        <f t="shared" si="54"/>
        <v>0</v>
      </c>
      <c r="P377" s="12">
        <f t="shared" si="55"/>
        <v>192.73964214565348</v>
      </c>
      <c r="Q377">
        <f t="shared" si="56"/>
        <v>0</v>
      </c>
      <c r="R377">
        <f>$D$2*tarifas!$D$12/24</f>
        <v>1.4541666666666666</v>
      </c>
      <c r="S377" t="e">
        <f>VLOOKUP(E377&amp;" "&amp;F377,tarifas!$A$13:$D$20,4,FALSE)*P377</f>
        <v>#N/A</v>
      </c>
      <c r="T377">
        <f>IF(F377="COD1",tarifas!$D$11*(SUMIFS($P$11:$P$8770,$F$11:$F$8770,"=COD1",$B$11:$B$8770,"="&amp;B377)/COUNTIFS($F$11:$F$8770,"=COD1",$B$11:$B$8770,"="&amp;B377))/COUNTIFS($A$11:$A$8770,"="&amp;A377,$F$11:$F$8770,"=COD1"),0)</f>
        <v>0</v>
      </c>
      <c r="U377" t="e">
        <f>(VLOOKUP(F377,tarifas!$C$7:$D$10,2,FALSE)+tarifas!$D$21)*datos!P377</f>
        <v>#N/A</v>
      </c>
      <c r="V377" t="e">
        <f t="shared" si="57"/>
        <v>#N/A</v>
      </c>
      <c r="W377">
        <f t="shared" si="58"/>
        <v>0</v>
      </c>
    </row>
    <row r="378" spans="1:23" x14ac:dyDescent="0.25">
      <c r="A378">
        <f t="shared" si="51"/>
        <v>15</v>
      </c>
      <c r="B378">
        <f t="shared" si="52"/>
        <v>1</v>
      </c>
      <c r="C378" s="1">
        <f t="shared" si="59"/>
        <v>41655.291666665777</v>
      </c>
      <c r="D378" s="7">
        <v>0</v>
      </c>
      <c r="E378" s="7"/>
      <c r="G378">
        <v>39.1</v>
      </c>
      <c r="H378" s="12">
        <v>212.2309359845257</v>
      </c>
      <c r="I378" s="13">
        <f>$D$2*tarifas!$D$12/24</f>
        <v>1.4541666666666666</v>
      </c>
      <c r="J378" s="13" t="e">
        <f>VLOOKUP(E378&amp;" "&amp;F378,tarifas!$A$13:$D$20,4,FALSE)*H378</f>
        <v>#N/A</v>
      </c>
      <c r="K378" s="13">
        <f>IF(F378="COD1",tarifas!$D$11*(SUMIFS($H$11:$H$8770,$F$11:$F$8770,"=COD1",$B$11:$B$8770,"="&amp;B378)/COUNTIFS($F$11:$F$8770,"=COD1",$B$11:$B$8770,"="&amp;B378))/COUNTIFS($A$11:$A$8770,"="&amp;A378,$F$11:$F$8770,"=COD1"),0)</f>
        <v>0</v>
      </c>
      <c r="L378" s="13" t="e">
        <f>(VLOOKUP(F378,tarifas!$C$7:$D$10,2,FALSE)+tarifas!$D$21)*datos!H378</f>
        <v>#N/A</v>
      </c>
      <c r="M378">
        <v>0</v>
      </c>
      <c r="N378" s="13" t="e">
        <f t="shared" si="53"/>
        <v>#N/A</v>
      </c>
      <c r="O378">
        <f t="shared" si="54"/>
        <v>0</v>
      </c>
      <c r="P378" s="12">
        <f t="shared" si="55"/>
        <v>212.2309359845257</v>
      </c>
      <c r="Q378">
        <f t="shared" si="56"/>
        <v>0</v>
      </c>
      <c r="R378">
        <f>$D$2*tarifas!$D$12/24</f>
        <v>1.4541666666666666</v>
      </c>
      <c r="S378" t="e">
        <f>VLOOKUP(E378&amp;" "&amp;F378,tarifas!$A$13:$D$20,4,FALSE)*P378</f>
        <v>#N/A</v>
      </c>
      <c r="T378">
        <f>IF(F378="COD1",tarifas!$D$11*(SUMIFS($P$11:$P$8770,$F$11:$F$8770,"=COD1",$B$11:$B$8770,"="&amp;B378)/COUNTIFS($F$11:$F$8770,"=COD1",$B$11:$B$8770,"="&amp;B378))/COUNTIFS($A$11:$A$8770,"="&amp;A378,$F$11:$F$8770,"=COD1"),0)</f>
        <v>0</v>
      </c>
      <c r="U378" t="e">
        <f>(VLOOKUP(F378,tarifas!$C$7:$D$10,2,FALSE)+tarifas!$D$21)*datos!P378</f>
        <v>#N/A</v>
      </c>
      <c r="V378" t="e">
        <f t="shared" si="57"/>
        <v>#N/A</v>
      </c>
      <c r="W378">
        <f t="shared" si="58"/>
        <v>0</v>
      </c>
    </row>
    <row r="379" spans="1:23" x14ac:dyDescent="0.25">
      <c r="A379">
        <f t="shared" si="51"/>
        <v>15</v>
      </c>
      <c r="B379">
        <f t="shared" si="52"/>
        <v>1</v>
      </c>
      <c r="C379" s="1">
        <f t="shared" si="59"/>
        <v>41655.333333332441</v>
      </c>
      <c r="D379" s="7">
        <v>301.36363636363637</v>
      </c>
      <c r="E379" s="7"/>
      <c r="G379">
        <v>44.69</v>
      </c>
      <c r="H379" s="12">
        <v>268.70421982656626</v>
      </c>
      <c r="I379" s="13">
        <f>$D$2*tarifas!$D$12/24</f>
        <v>1.4541666666666666</v>
      </c>
      <c r="J379" s="13" t="e">
        <f>VLOOKUP(E379&amp;" "&amp;F379,tarifas!$A$13:$D$20,4,FALSE)*H379</f>
        <v>#N/A</v>
      </c>
      <c r="K379" s="13">
        <f>IF(F379="COD1",tarifas!$D$11*(SUMIFS($H$11:$H$8770,$F$11:$F$8770,"=COD1",$B$11:$B$8770,"="&amp;B379)/COUNTIFS($F$11:$F$8770,"=COD1",$B$11:$B$8770,"="&amp;B379))/COUNTIFS($A$11:$A$8770,"="&amp;A379,$F$11:$F$8770,"=COD1"),0)</f>
        <v>0</v>
      </c>
      <c r="L379" s="13" t="e">
        <f>(VLOOKUP(F379,tarifas!$C$7:$D$10,2,FALSE)+tarifas!$D$21)*datos!H379</f>
        <v>#N/A</v>
      </c>
      <c r="M379">
        <v>61.210279999999997</v>
      </c>
      <c r="N379" s="13" t="e">
        <f t="shared" si="53"/>
        <v>#N/A</v>
      </c>
      <c r="O379">
        <f t="shared" si="54"/>
        <v>61.210279999999997</v>
      </c>
      <c r="P379" s="12">
        <f t="shared" si="55"/>
        <v>207.49393982656625</v>
      </c>
      <c r="Q379">
        <f t="shared" si="56"/>
        <v>0</v>
      </c>
      <c r="R379">
        <f>$D$2*tarifas!$D$12/24</f>
        <v>1.4541666666666666</v>
      </c>
      <c r="S379" t="e">
        <f>VLOOKUP(E379&amp;" "&amp;F379,tarifas!$A$13:$D$20,4,FALSE)*P379</f>
        <v>#N/A</v>
      </c>
      <c r="T379">
        <f>IF(F379="COD1",tarifas!$D$11*(SUMIFS($P$11:$P$8770,$F$11:$F$8770,"=COD1",$B$11:$B$8770,"="&amp;B379)/COUNTIFS($F$11:$F$8770,"=COD1",$B$11:$B$8770,"="&amp;B379))/COUNTIFS($A$11:$A$8770,"="&amp;A379,$F$11:$F$8770,"=COD1"),0)</f>
        <v>0</v>
      </c>
      <c r="U379" t="e">
        <f>(VLOOKUP(F379,tarifas!$C$7:$D$10,2,FALSE)+tarifas!$D$21)*datos!P379</f>
        <v>#N/A</v>
      </c>
      <c r="V379" t="e">
        <f t="shared" si="57"/>
        <v>#N/A</v>
      </c>
      <c r="W379">
        <f t="shared" si="58"/>
        <v>0</v>
      </c>
    </row>
    <row r="380" spans="1:23" x14ac:dyDescent="0.25">
      <c r="A380">
        <f t="shared" si="51"/>
        <v>15</v>
      </c>
      <c r="B380">
        <f t="shared" si="52"/>
        <v>1</v>
      </c>
      <c r="C380" s="1">
        <f t="shared" si="59"/>
        <v>41655.374999999105</v>
      </c>
      <c r="D380" s="7">
        <v>301.36363636363637</v>
      </c>
      <c r="E380" s="7"/>
      <c r="G380">
        <v>46.69</v>
      </c>
      <c r="H380" s="12">
        <v>431.75037390950365</v>
      </c>
      <c r="I380" s="13">
        <f>$D$2*tarifas!$D$12/24</f>
        <v>1.4541666666666666</v>
      </c>
      <c r="J380" s="13" t="e">
        <f>VLOOKUP(E380&amp;" "&amp;F380,tarifas!$A$13:$D$20,4,FALSE)*H380</f>
        <v>#N/A</v>
      </c>
      <c r="K380" s="13">
        <f>IF(F380="COD1",tarifas!$D$11*(SUMIFS($H$11:$H$8770,$F$11:$F$8770,"=COD1",$B$11:$B$8770,"="&amp;B380)/COUNTIFS($F$11:$F$8770,"=COD1",$B$11:$B$8770,"="&amp;B380))/COUNTIFS($A$11:$A$8770,"="&amp;A380,$F$11:$F$8770,"=COD1"),0)</f>
        <v>0</v>
      </c>
      <c r="L380" s="13" t="e">
        <f>(VLOOKUP(F380,tarifas!$C$7:$D$10,2,FALSE)+tarifas!$D$21)*datos!H380</f>
        <v>#N/A</v>
      </c>
      <c r="M380">
        <v>103.21037</v>
      </c>
      <c r="N380" s="13" t="e">
        <f t="shared" si="53"/>
        <v>#N/A</v>
      </c>
      <c r="O380">
        <f t="shared" si="54"/>
        <v>103.21037</v>
      </c>
      <c r="P380" s="12">
        <f t="shared" si="55"/>
        <v>328.54000390950364</v>
      </c>
      <c r="Q380">
        <f t="shared" si="56"/>
        <v>0</v>
      </c>
      <c r="R380">
        <f>$D$2*tarifas!$D$12/24</f>
        <v>1.4541666666666666</v>
      </c>
      <c r="S380" t="e">
        <f>VLOOKUP(E380&amp;" "&amp;F380,tarifas!$A$13:$D$20,4,FALSE)*P380</f>
        <v>#N/A</v>
      </c>
      <c r="T380">
        <f>IF(F380="COD1",tarifas!$D$11*(SUMIFS($P$11:$P$8770,$F$11:$F$8770,"=COD1",$B$11:$B$8770,"="&amp;B380)/COUNTIFS($F$11:$F$8770,"=COD1",$B$11:$B$8770,"="&amp;B380))/COUNTIFS($A$11:$A$8770,"="&amp;A380,$F$11:$F$8770,"=COD1"),0)</f>
        <v>0</v>
      </c>
      <c r="U380" t="e">
        <f>(VLOOKUP(F380,tarifas!$C$7:$D$10,2,FALSE)+tarifas!$D$21)*datos!P380</f>
        <v>#N/A</v>
      </c>
      <c r="V380" t="e">
        <f t="shared" si="57"/>
        <v>#N/A</v>
      </c>
      <c r="W380">
        <f t="shared" si="58"/>
        <v>0</v>
      </c>
    </row>
    <row r="381" spans="1:23" x14ac:dyDescent="0.25">
      <c r="A381">
        <f t="shared" si="51"/>
        <v>15</v>
      </c>
      <c r="B381">
        <f t="shared" si="52"/>
        <v>1</v>
      </c>
      <c r="C381" s="1">
        <f t="shared" si="59"/>
        <v>41655.416666665769</v>
      </c>
      <c r="D381" s="7">
        <v>301.36363636363637</v>
      </c>
      <c r="E381" s="7"/>
      <c r="G381">
        <v>48.69</v>
      </c>
      <c r="H381" s="12">
        <v>556.44261984321577</v>
      </c>
      <c r="I381" s="13">
        <f>$D$2*tarifas!$D$12/24</f>
        <v>1.4541666666666666</v>
      </c>
      <c r="J381" s="13" t="e">
        <f>VLOOKUP(E381&amp;" "&amp;F381,tarifas!$A$13:$D$20,4,FALSE)*H381</f>
        <v>#N/A</v>
      </c>
      <c r="K381" s="13">
        <f>IF(F381="COD1",tarifas!$D$11*(SUMIFS($H$11:$H$8770,$F$11:$F$8770,"=COD1",$B$11:$B$8770,"="&amp;B381)/COUNTIFS($F$11:$F$8770,"=COD1",$B$11:$B$8770,"="&amp;B381))/COUNTIFS($A$11:$A$8770,"="&amp;A381,$F$11:$F$8770,"=COD1"),0)</f>
        <v>0</v>
      </c>
      <c r="L381" s="13" t="e">
        <f>(VLOOKUP(F381,tarifas!$C$7:$D$10,2,FALSE)+tarifas!$D$21)*datos!H381</f>
        <v>#N/A</v>
      </c>
      <c r="M381">
        <v>152.16639999999998</v>
      </c>
      <c r="N381" s="13" t="e">
        <f t="shared" si="53"/>
        <v>#N/A</v>
      </c>
      <c r="O381">
        <f t="shared" si="54"/>
        <v>152.16639999999998</v>
      </c>
      <c r="P381" s="12">
        <f t="shared" si="55"/>
        <v>404.27621984321581</v>
      </c>
      <c r="Q381">
        <f t="shared" si="56"/>
        <v>0</v>
      </c>
      <c r="R381">
        <f>$D$2*tarifas!$D$12/24</f>
        <v>1.4541666666666666</v>
      </c>
      <c r="S381" t="e">
        <f>VLOOKUP(E381&amp;" "&amp;F381,tarifas!$A$13:$D$20,4,FALSE)*P381</f>
        <v>#N/A</v>
      </c>
      <c r="T381">
        <f>IF(F381="COD1",tarifas!$D$11*(SUMIFS($P$11:$P$8770,$F$11:$F$8770,"=COD1",$B$11:$B$8770,"="&amp;B381)/COUNTIFS($F$11:$F$8770,"=COD1",$B$11:$B$8770,"="&amp;B381))/COUNTIFS($A$11:$A$8770,"="&amp;A381,$F$11:$F$8770,"=COD1"),0)</f>
        <v>0</v>
      </c>
      <c r="U381" t="e">
        <f>(VLOOKUP(F381,tarifas!$C$7:$D$10,2,FALSE)+tarifas!$D$21)*datos!P381</f>
        <v>#N/A</v>
      </c>
      <c r="V381" t="e">
        <f t="shared" si="57"/>
        <v>#N/A</v>
      </c>
      <c r="W381">
        <f t="shared" si="58"/>
        <v>0</v>
      </c>
    </row>
    <row r="382" spans="1:23" x14ac:dyDescent="0.25">
      <c r="A382">
        <f t="shared" si="51"/>
        <v>15</v>
      </c>
      <c r="B382">
        <f t="shared" si="52"/>
        <v>1</v>
      </c>
      <c r="C382" s="1">
        <f t="shared" si="59"/>
        <v>41655.458333332434</v>
      </c>
      <c r="D382" s="7">
        <v>301.36363636363637</v>
      </c>
      <c r="E382" s="7"/>
      <c r="G382">
        <v>49.22</v>
      </c>
      <c r="H382" s="12">
        <v>616.67657043711813</v>
      </c>
      <c r="I382" s="13">
        <f>$D$2*tarifas!$D$12/24</f>
        <v>1.4541666666666666</v>
      </c>
      <c r="J382" s="13" t="e">
        <f>VLOOKUP(E382&amp;" "&amp;F382,tarifas!$A$13:$D$20,4,FALSE)*H382</f>
        <v>#N/A</v>
      </c>
      <c r="K382" s="13">
        <f>IF(F382="COD1",tarifas!$D$11*(SUMIFS($H$11:$H$8770,$F$11:$F$8770,"=COD1",$B$11:$B$8770,"="&amp;B382)/COUNTIFS($F$11:$F$8770,"=COD1",$B$11:$B$8770,"="&amp;B382))/COUNTIFS($A$11:$A$8770,"="&amp;A382,$F$11:$F$8770,"=COD1"),0)</f>
        <v>0</v>
      </c>
      <c r="L382" s="13" t="e">
        <f>(VLOOKUP(F382,tarifas!$C$7:$D$10,2,FALSE)+tarifas!$D$21)*datos!H382</f>
        <v>#N/A</v>
      </c>
      <c r="M382">
        <v>164.55046999999999</v>
      </c>
      <c r="N382" s="13" t="e">
        <f t="shared" si="53"/>
        <v>#N/A</v>
      </c>
      <c r="O382">
        <f t="shared" si="54"/>
        <v>164.55046999999999</v>
      </c>
      <c r="P382" s="12">
        <f t="shared" si="55"/>
        <v>452.12610043711811</v>
      </c>
      <c r="Q382">
        <f t="shared" si="56"/>
        <v>0</v>
      </c>
      <c r="R382">
        <f>$D$2*tarifas!$D$12/24</f>
        <v>1.4541666666666666</v>
      </c>
      <c r="S382" t="e">
        <f>VLOOKUP(E382&amp;" "&amp;F382,tarifas!$A$13:$D$20,4,FALSE)*P382</f>
        <v>#N/A</v>
      </c>
      <c r="T382">
        <f>IF(F382="COD1",tarifas!$D$11*(SUMIFS($P$11:$P$8770,$F$11:$F$8770,"=COD1",$B$11:$B$8770,"="&amp;B382)/COUNTIFS($F$11:$F$8770,"=COD1",$B$11:$B$8770,"="&amp;B382))/COUNTIFS($A$11:$A$8770,"="&amp;A382,$F$11:$F$8770,"=COD1"),0)</f>
        <v>0</v>
      </c>
      <c r="U382" t="e">
        <f>(VLOOKUP(F382,tarifas!$C$7:$D$10,2,FALSE)+tarifas!$D$21)*datos!P382</f>
        <v>#N/A</v>
      </c>
      <c r="V382" t="e">
        <f t="shared" si="57"/>
        <v>#N/A</v>
      </c>
      <c r="W382">
        <f t="shared" si="58"/>
        <v>0</v>
      </c>
    </row>
    <row r="383" spans="1:23" x14ac:dyDescent="0.25">
      <c r="A383">
        <f t="shared" si="51"/>
        <v>15</v>
      </c>
      <c r="B383">
        <f t="shared" si="52"/>
        <v>1</v>
      </c>
      <c r="C383" s="1">
        <f t="shared" si="59"/>
        <v>41655.499999999098</v>
      </c>
      <c r="D383" s="7">
        <v>301.36363636363637</v>
      </c>
      <c r="E383" s="7"/>
      <c r="G383">
        <v>52.03</v>
      </c>
      <c r="H383" s="12">
        <v>423.86106204451852</v>
      </c>
      <c r="I383" s="13">
        <f>$D$2*tarifas!$D$12/24</f>
        <v>1.4541666666666666</v>
      </c>
      <c r="J383" s="13" t="e">
        <f>VLOOKUP(E383&amp;" "&amp;F383,tarifas!$A$13:$D$20,4,FALSE)*H383</f>
        <v>#N/A</v>
      </c>
      <c r="K383" s="13">
        <f>IF(F383="COD1",tarifas!$D$11*(SUMIFS($H$11:$H$8770,$F$11:$F$8770,"=COD1",$B$11:$B$8770,"="&amp;B383)/COUNTIFS($F$11:$F$8770,"=COD1",$B$11:$B$8770,"="&amp;B383))/COUNTIFS($A$11:$A$8770,"="&amp;A383,$F$11:$F$8770,"=COD1"),0)</f>
        <v>0</v>
      </c>
      <c r="L383" s="13" t="e">
        <f>(VLOOKUP(F383,tarifas!$C$7:$D$10,2,FALSE)+tarifas!$D$21)*datos!H383</f>
        <v>#N/A</v>
      </c>
      <c r="M383">
        <v>137.43428</v>
      </c>
      <c r="N383" s="13" t="e">
        <f t="shared" si="53"/>
        <v>#N/A</v>
      </c>
      <c r="O383">
        <f t="shared" si="54"/>
        <v>137.43428</v>
      </c>
      <c r="P383" s="12">
        <f t="shared" si="55"/>
        <v>286.42678204451852</v>
      </c>
      <c r="Q383">
        <f t="shared" si="56"/>
        <v>0</v>
      </c>
      <c r="R383">
        <f>$D$2*tarifas!$D$12/24</f>
        <v>1.4541666666666666</v>
      </c>
      <c r="S383" t="e">
        <f>VLOOKUP(E383&amp;" "&amp;F383,tarifas!$A$13:$D$20,4,FALSE)*P383</f>
        <v>#N/A</v>
      </c>
      <c r="T383">
        <f>IF(F383="COD1",tarifas!$D$11*(SUMIFS($P$11:$P$8770,$F$11:$F$8770,"=COD1",$B$11:$B$8770,"="&amp;B383)/COUNTIFS($F$11:$F$8770,"=COD1",$B$11:$B$8770,"="&amp;B383))/COUNTIFS($A$11:$A$8770,"="&amp;A383,$F$11:$F$8770,"=COD1"),0)</f>
        <v>0</v>
      </c>
      <c r="U383" t="e">
        <f>(VLOOKUP(F383,tarifas!$C$7:$D$10,2,FALSE)+tarifas!$D$21)*datos!P383</f>
        <v>#N/A</v>
      </c>
      <c r="V383" t="e">
        <f t="shared" si="57"/>
        <v>#N/A</v>
      </c>
      <c r="W383">
        <f t="shared" si="58"/>
        <v>0</v>
      </c>
    </row>
    <row r="384" spans="1:23" x14ac:dyDescent="0.25">
      <c r="A384">
        <f t="shared" si="51"/>
        <v>15</v>
      </c>
      <c r="B384">
        <f t="shared" si="52"/>
        <v>1</v>
      </c>
      <c r="C384" s="1">
        <f t="shared" si="59"/>
        <v>41655.541666665762</v>
      </c>
      <c r="D384" s="7">
        <v>301.36363636363637</v>
      </c>
      <c r="E384" s="7"/>
      <c r="G384">
        <v>50</v>
      </c>
      <c r="H384" s="12">
        <v>394.33208689042033</v>
      </c>
      <c r="I384" s="13">
        <f>$D$2*tarifas!$D$12/24</f>
        <v>1.4541666666666666</v>
      </c>
      <c r="J384" s="13" t="e">
        <f>VLOOKUP(E384&amp;" "&amp;F384,tarifas!$A$13:$D$20,4,FALSE)*H384</f>
        <v>#N/A</v>
      </c>
      <c r="K384" s="13">
        <f>IF(F384="COD1",tarifas!$D$11*(SUMIFS($H$11:$H$8770,$F$11:$F$8770,"=COD1",$B$11:$B$8770,"="&amp;B384)/COUNTIFS($F$11:$F$8770,"=COD1",$B$11:$B$8770,"="&amp;B384))/COUNTIFS($A$11:$A$8770,"="&amp;A384,$F$11:$F$8770,"=COD1"),0)</f>
        <v>0</v>
      </c>
      <c r="L384" s="13" t="e">
        <f>(VLOOKUP(F384,tarifas!$C$7:$D$10,2,FALSE)+tarifas!$D$21)*datos!H384</f>
        <v>#N/A</v>
      </c>
      <c r="M384">
        <v>144.29060999999999</v>
      </c>
      <c r="N384" s="13" t="e">
        <f t="shared" si="53"/>
        <v>#N/A</v>
      </c>
      <c r="O384">
        <f t="shared" si="54"/>
        <v>144.29060999999999</v>
      </c>
      <c r="P384" s="12">
        <f t="shared" si="55"/>
        <v>250.04147689042034</v>
      </c>
      <c r="Q384">
        <f t="shared" si="56"/>
        <v>0</v>
      </c>
      <c r="R384">
        <f>$D$2*tarifas!$D$12/24</f>
        <v>1.4541666666666666</v>
      </c>
      <c r="S384" t="e">
        <f>VLOOKUP(E384&amp;" "&amp;F384,tarifas!$A$13:$D$20,4,FALSE)*P384</f>
        <v>#N/A</v>
      </c>
      <c r="T384">
        <f>IF(F384="COD1",tarifas!$D$11*(SUMIFS($P$11:$P$8770,$F$11:$F$8770,"=COD1",$B$11:$B$8770,"="&amp;B384)/COUNTIFS($F$11:$F$8770,"=COD1",$B$11:$B$8770,"="&amp;B384))/COUNTIFS($A$11:$A$8770,"="&amp;A384,$F$11:$F$8770,"=COD1"),0)</f>
        <v>0</v>
      </c>
      <c r="U384" t="e">
        <f>(VLOOKUP(F384,tarifas!$C$7:$D$10,2,FALSE)+tarifas!$D$21)*datos!P384</f>
        <v>#N/A</v>
      </c>
      <c r="V384" t="e">
        <f t="shared" si="57"/>
        <v>#N/A</v>
      </c>
      <c r="W384">
        <f t="shared" si="58"/>
        <v>0</v>
      </c>
    </row>
    <row r="385" spans="1:23" x14ac:dyDescent="0.25">
      <c r="A385">
        <f t="shared" si="51"/>
        <v>15</v>
      </c>
      <c r="B385">
        <f t="shared" si="52"/>
        <v>1</v>
      </c>
      <c r="C385" s="1">
        <f t="shared" si="59"/>
        <v>41655.583333332426</v>
      </c>
      <c r="D385" s="7">
        <v>301.36363636363637</v>
      </c>
      <c r="E385" s="7"/>
      <c r="G385">
        <v>48.01</v>
      </c>
      <c r="H385" s="12">
        <v>623.09989469951711</v>
      </c>
      <c r="I385" s="13">
        <f>$D$2*tarifas!$D$12/24</f>
        <v>1.4541666666666666</v>
      </c>
      <c r="J385" s="13" t="e">
        <f>VLOOKUP(E385&amp;" "&amp;F385,tarifas!$A$13:$D$20,4,FALSE)*H385</f>
        <v>#N/A</v>
      </c>
      <c r="K385" s="13">
        <f>IF(F385="COD1",tarifas!$D$11*(SUMIFS($H$11:$H$8770,$F$11:$F$8770,"=COD1",$B$11:$B$8770,"="&amp;B385)/COUNTIFS($F$11:$F$8770,"=COD1",$B$11:$B$8770,"="&amp;B385))/COUNTIFS($A$11:$A$8770,"="&amp;A385,$F$11:$F$8770,"=COD1"),0)</f>
        <v>0</v>
      </c>
      <c r="L385" s="13" t="e">
        <f>(VLOOKUP(F385,tarifas!$C$7:$D$10,2,FALSE)+tarifas!$D$21)*datos!H385</f>
        <v>#N/A</v>
      </c>
      <c r="M385">
        <v>119.97338000000001</v>
      </c>
      <c r="N385" s="13" t="e">
        <f t="shared" si="53"/>
        <v>#N/A</v>
      </c>
      <c r="O385">
        <f t="shared" si="54"/>
        <v>119.97338000000001</v>
      </c>
      <c r="P385" s="12">
        <f t="shared" si="55"/>
        <v>503.12651469951709</v>
      </c>
      <c r="Q385">
        <f t="shared" si="56"/>
        <v>0</v>
      </c>
      <c r="R385">
        <f>$D$2*tarifas!$D$12/24</f>
        <v>1.4541666666666666</v>
      </c>
      <c r="S385" t="e">
        <f>VLOOKUP(E385&amp;" "&amp;F385,tarifas!$A$13:$D$20,4,FALSE)*P385</f>
        <v>#N/A</v>
      </c>
      <c r="T385">
        <f>IF(F385="COD1",tarifas!$D$11*(SUMIFS($P$11:$P$8770,$F$11:$F$8770,"=COD1",$B$11:$B$8770,"="&amp;B385)/COUNTIFS($F$11:$F$8770,"=COD1",$B$11:$B$8770,"="&amp;B385))/COUNTIFS($A$11:$A$8770,"="&amp;A385,$F$11:$F$8770,"=COD1"),0)</f>
        <v>0</v>
      </c>
      <c r="U385" t="e">
        <f>(VLOOKUP(F385,tarifas!$C$7:$D$10,2,FALSE)+tarifas!$D$21)*datos!P385</f>
        <v>#N/A</v>
      </c>
      <c r="V385" t="e">
        <f t="shared" si="57"/>
        <v>#N/A</v>
      </c>
      <c r="W385">
        <f t="shared" si="58"/>
        <v>0</v>
      </c>
    </row>
    <row r="386" spans="1:23" x14ac:dyDescent="0.25">
      <c r="A386">
        <f t="shared" si="51"/>
        <v>15</v>
      </c>
      <c r="B386">
        <f t="shared" si="52"/>
        <v>1</v>
      </c>
      <c r="C386" s="1">
        <f t="shared" si="59"/>
        <v>41655.624999999091</v>
      </c>
      <c r="D386" s="7">
        <v>301.36363636363637</v>
      </c>
      <c r="E386" s="7"/>
      <c r="G386">
        <v>47</v>
      </c>
      <c r="H386" s="12">
        <v>719.07198556148126</v>
      </c>
      <c r="I386" s="13">
        <f>$D$2*tarifas!$D$12/24</f>
        <v>1.4541666666666666</v>
      </c>
      <c r="J386" s="13" t="e">
        <f>VLOOKUP(E386&amp;" "&amp;F386,tarifas!$A$13:$D$20,4,FALSE)*H386</f>
        <v>#N/A</v>
      </c>
      <c r="K386" s="13">
        <f>IF(F386="COD1",tarifas!$D$11*(SUMIFS($H$11:$H$8770,$F$11:$F$8770,"=COD1",$B$11:$B$8770,"="&amp;B386)/COUNTIFS($F$11:$F$8770,"=COD1",$B$11:$B$8770,"="&amp;B386))/COUNTIFS($A$11:$A$8770,"="&amp;A386,$F$11:$F$8770,"=COD1"),0)</f>
        <v>0</v>
      </c>
      <c r="L386" s="13" t="e">
        <f>(VLOOKUP(F386,tarifas!$C$7:$D$10,2,FALSE)+tarifas!$D$21)*datos!H386</f>
        <v>#N/A</v>
      </c>
      <c r="M386">
        <v>66.751149999999996</v>
      </c>
      <c r="N386" s="13" t="e">
        <f t="shared" si="53"/>
        <v>#N/A</v>
      </c>
      <c r="O386">
        <f t="shared" si="54"/>
        <v>66.751149999999996</v>
      </c>
      <c r="P386" s="12">
        <f t="shared" si="55"/>
        <v>652.32083556148132</v>
      </c>
      <c r="Q386">
        <f t="shared" si="56"/>
        <v>0</v>
      </c>
      <c r="R386">
        <f>$D$2*tarifas!$D$12/24</f>
        <v>1.4541666666666666</v>
      </c>
      <c r="S386" t="e">
        <f>VLOOKUP(E386&amp;" "&amp;F386,tarifas!$A$13:$D$20,4,FALSE)*P386</f>
        <v>#N/A</v>
      </c>
      <c r="T386">
        <f>IF(F386="COD1",tarifas!$D$11*(SUMIFS($P$11:$P$8770,$F$11:$F$8770,"=COD1",$B$11:$B$8770,"="&amp;B386)/COUNTIFS($F$11:$F$8770,"=COD1",$B$11:$B$8770,"="&amp;B386))/COUNTIFS($A$11:$A$8770,"="&amp;A386,$F$11:$F$8770,"=COD1"),0)</f>
        <v>0</v>
      </c>
      <c r="U386" t="e">
        <f>(VLOOKUP(F386,tarifas!$C$7:$D$10,2,FALSE)+tarifas!$D$21)*datos!P386</f>
        <v>#N/A</v>
      </c>
      <c r="V386" t="e">
        <f t="shared" si="57"/>
        <v>#N/A</v>
      </c>
      <c r="W386">
        <f t="shared" si="58"/>
        <v>0</v>
      </c>
    </row>
    <row r="387" spans="1:23" x14ac:dyDescent="0.25">
      <c r="A387">
        <f t="shared" si="51"/>
        <v>15</v>
      </c>
      <c r="B387">
        <f t="shared" si="52"/>
        <v>1</v>
      </c>
      <c r="C387" s="1">
        <f t="shared" si="59"/>
        <v>41655.666666665755</v>
      </c>
      <c r="D387" s="7">
        <v>301.36363636363637</v>
      </c>
      <c r="E387" s="7"/>
      <c r="G387">
        <v>47</v>
      </c>
      <c r="H387" s="12">
        <v>725.19712916966091</v>
      </c>
      <c r="I387" s="13">
        <f>$D$2*tarifas!$D$12/24</f>
        <v>1.4541666666666666</v>
      </c>
      <c r="J387" s="13" t="e">
        <f>VLOOKUP(E387&amp;" "&amp;F387,tarifas!$A$13:$D$20,4,FALSE)*H387</f>
        <v>#N/A</v>
      </c>
      <c r="K387" s="13">
        <f>IF(F387="COD1",tarifas!$D$11*(SUMIFS($H$11:$H$8770,$F$11:$F$8770,"=COD1",$B$11:$B$8770,"="&amp;B387)/COUNTIFS($F$11:$F$8770,"=COD1",$B$11:$B$8770,"="&amp;B387))/COUNTIFS($A$11:$A$8770,"="&amp;A387,$F$11:$F$8770,"=COD1"),0)</f>
        <v>0</v>
      </c>
      <c r="L387" s="13" t="e">
        <f>(VLOOKUP(F387,tarifas!$C$7:$D$10,2,FALSE)+tarifas!$D$21)*datos!H387</f>
        <v>#N/A</v>
      </c>
      <c r="M387">
        <v>36.098230000000001</v>
      </c>
      <c r="N387" s="13" t="e">
        <f t="shared" si="53"/>
        <v>#N/A</v>
      </c>
      <c r="O387">
        <f t="shared" si="54"/>
        <v>36.098230000000001</v>
      </c>
      <c r="P387" s="12">
        <f t="shared" si="55"/>
        <v>689.09889916966085</v>
      </c>
      <c r="Q387">
        <f t="shared" si="56"/>
        <v>0</v>
      </c>
      <c r="R387">
        <f>$D$2*tarifas!$D$12/24</f>
        <v>1.4541666666666666</v>
      </c>
      <c r="S387" t="e">
        <f>VLOOKUP(E387&amp;" "&amp;F387,tarifas!$A$13:$D$20,4,FALSE)*P387</f>
        <v>#N/A</v>
      </c>
      <c r="T387">
        <f>IF(F387="COD1",tarifas!$D$11*(SUMIFS($P$11:$P$8770,$F$11:$F$8770,"=COD1",$B$11:$B$8770,"="&amp;B387)/COUNTIFS($F$11:$F$8770,"=COD1",$B$11:$B$8770,"="&amp;B387))/COUNTIFS($A$11:$A$8770,"="&amp;A387,$F$11:$F$8770,"=COD1"),0)</f>
        <v>0</v>
      </c>
      <c r="U387" t="e">
        <f>(VLOOKUP(F387,tarifas!$C$7:$D$10,2,FALSE)+tarifas!$D$21)*datos!P387</f>
        <v>#N/A</v>
      </c>
      <c r="V387" t="e">
        <f t="shared" si="57"/>
        <v>#N/A</v>
      </c>
      <c r="W387">
        <f t="shared" si="58"/>
        <v>0</v>
      </c>
    </row>
    <row r="388" spans="1:23" x14ac:dyDescent="0.25">
      <c r="A388">
        <f t="shared" si="51"/>
        <v>15</v>
      </c>
      <c r="B388">
        <f t="shared" si="52"/>
        <v>1</v>
      </c>
      <c r="C388" s="1">
        <f t="shared" si="59"/>
        <v>41655.708333332419</v>
      </c>
      <c r="D388" s="7">
        <v>0</v>
      </c>
      <c r="E388" s="7"/>
      <c r="G388">
        <v>50.69</v>
      </c>
      <c r="H388" s="12">
        <v>563.80012570726728</v>
      </c>
      <c r="I388" s="13">
        <f>$D$2*tarifas!$D$12/24</f>
        <v>1.4541666666666666</v>
      </c>
      <c r="J388" s="13" t="e">
        <f>VLOOKUP(E388&amp;" "&amp;F388,tarifas!$A$13:$D$20,4,FALSE)*H388</f>
        <v>#N/A</v>
      </c>
      <c r="K388" s="13">
        <f>IF(F388="COD1",tarifas!$D$11*(SUMIFS($H$11:$H$8770,$F$11:$F$8770,"=COD1",$B$11:$B$8770,"="&amp;B388)/COUNTIFS($F$11:$F$8770,"=COD1",$B$11:$B$8770,"="&amp;B388))/COUNTIFS($A$11:$A$8770,"="&amp;A388,$F$11:$F$8770,"=COD1"),0)</f>
        <v>0</v>
      </c>
      <c r="L388" s="13" t="e">
        <f>(VLOOKUP(F388,tarifas!$C$7:$D$10,2,FALSE)+tarifas!$D$21)*datos!H388</f>
        <v>#N/A</v>
      </c>
      <c r="M388">
        <v>0</v>
      </c>
      <c r="N388" s="13" t="e">
        <f t="shared" si="53"/>
        <v>#N/A</v>
      </c>
      <c r="O388">
        <f t="shared" si="54"/>
        <v>0</v>
      </c>
      <c r="P388" s="12">
        <f t="shared" si="55"/>
        <v>563.80012570726728</v>
      </c>
      <c r="Q388">
        <f t="shared" si="56"/>
        <v>0</v>
      </c>
      <c r="R388">
        <f>$D$2*tarifas!$D$12/24</f>
        <v>1.4541666666666666</v>
      </c>
      <c r="S388" t="e">
        <f>VLOOKUP(E388&amp;" "&amp;F388,tarifas!$A$13:$D$20,4,FALSE)*P388</f>
        <v>#N/A</v>
      </c>
      <c r="T388">
        <f>IF(F388="COD1",tarifas!$D$11*(SUMIFS($P$11:$P$8770,$F$11:$F$8770,"=COD1",$B$11:$B$8770,"="&amp;B388)/COUNTIFS($F$11:$F$8770,"=COD1",$B$11:$B$8770,"="&amp;B388))/COUNTIFS($A$11:$A$8770,"="&amp;A388,$F$11:$F$8770,"=COD1"),0)</f>
        <v>0</v>
      </c>
      <c r="U388" t="e">
        <f>(VLOOKUP(F388,tarifas!$C$7:$D$10,2,FALSE)+tarifas!$D$21)*datos!P388</f>
        <v>#N/A</v>
      </c>
      <c r="V388" t="e">
        <f t="shared" si="57"/>
        <v>#N/A</v>
      </c>
      <c r="W388">
        <f t="shared" si="58"/>
        <v>0</v>
      </c>
    </row>
    <row r="389" spans="1:23" x14ac:dyDescent="0.25">
      <c r="A389">
        <f t="shared" si="51"/>
        <v>15</v>
      </c>
      <c r="B389">
        <f t="shared" si="52"/>
        <v>1</v>
      </c>
      <c r="C389" s="1">
        <f t="shared" si="59"/>
        <v>41655.749999999083</v>
      </c>
      <c r="D389" s="7">
        <v>0</v>
      </c>
      <c r="E389" s="7"/>
      <c r="G389">
        <v>56.31</v>
      </c>
      <c r="H389" s="12">
        <v>418.87637287705843</v>
      </c>
      <c r="I389" s="13">
        <f>$D$2*tarifas!$D$12/24</f>
        <v>1.4541666666666666</v>
      </c>
      <c r="J389" s="13" t="e">
        <f>VLOOKUP(E389&amp;" "&amp;F389,tarifas!$A$13:$D$20,4,FALSE)*H389</f>
        <v>#N/A</v>
      </c>
      <c r="K389" s="13">
        <f>IF(F389="COD1",tarifas!$D$11*(SUMIFS($H$11:$H$8770,$F$11:$F$8770,"=COD1",$B$11:$B$8770,"="&amp;B389)/COUNTIFS($F$11:$F$8770,"=COD1",$B$11:$B$8770,"="&amp;B389))/COUNTIFS($A$11:$A$8770,"="&amp;A389,$F$11:$F$8770,"=COD1"),0)</f>
        <v>0</v>
      </c>
      <c r="L389" s="13" t="e">
        <f>(VLOOKUP(F389,tarifas!$C$7:$D$10,2,FALSE)+tarifas!$D$21)*datos!H389</f>
        <v>#N/A</v>
      </c>
      <c r="M389">
        <v>0</v>
      </c>
      <c r="N389" s="13" t="e">
        <f t="shared" si="53"/>
        <v>#N/A</v>
      </c>
      <c r="O389">
        <f t="shared" si="54"/>
        <v>0</v>
      </c>
      <c r="P389" s="12">
        <f t="shared" si="55"/>
        <v>418.87637287705843</v>
      </c>
      <c r="Q389">
        <f t="shared" si="56"/>
        <v>0</v>
      </c>
      <c r="R389">
        <f>$D$2*tarifas!$D$12/24</f>
        <v>1.4541666666666666</v>
      </c>
      <c r="S389" t="e">
        <f>VLOOKUP(E389&amp;" "&amp;F389,tarifas!$A$13:$D$20,4,FALSE)*P389</f>
        <v>#N/A</v>
      </c>
      <c r="T389">
        <f>IF(F389="COD1",tarifas!$D$11*(SUMIFS($P$11:$P$8770,$F$11:$F$8770,"=COD1",$B$11:$B$8770,"="&amp;B389)/COUNTIFS($F$11:$F$8770,"=COD1",$B$11:$B$8770,"="&amp;B389))/COUNTIFS($A$11:$A$8770,"="&amp;A389,$F$11:$F$8770,"=COD1"),0)</f>
        <v>0</v>
      </c>
      <c r="U389" t="e">
        <f>(VLOOKUP(F389,tarifas!$C$7:$D$10,2,FALSE)+tarifas!$D$21)*datos!P389</f>
        <v>#N/A</v>
      </c>
      <c r="V389" t="e">
        <f t="shared" si="57"/>
        <v>#N/A</v>
      </c>
      <c r="W389">
        <f t="shared" si="58"/>
        <v>0</v>
      </c>
    </row>
    <row r="390" spans="1:23" x14ac:dyDescent="0.25">
      <c r="A390">
        <f t="shared" si="51"/>
        <v>15</v>
      </c>
      <c r="B390">
        <f t="shared" si="52"/>
        <v>1</v>
      </c>
      <c r="C390" s="1">
        <f t="shared" si="59"/>
        <v>41655.791666665747</v>
      </c>
      <c r="D390" s="7">
        <v>0</v>
      </c>
      <c r="E390" s="7"/>
      <c r="G390">
        <v>59.61</v>
      </c>
      <c r="H390" s="12">
        <v>296.22896765231394</v>
      </c>
      <c r="I390" s="13">
        <f>$D$2*tarifas!$D$12/24</f>
        <v>1.4541666666666666</v>
      </c>
      <c r="J390" s="13" t="e">
        <f>VLOOKUP(E390&amp;" "&amp;F390,tarifas!$A$13:$D$20,4,FALSE)*H390</f>
        <v>#N/A</v>
      </c>
      <c r="K390" s="13">
        <f>IF(F390="COD1",tarifas!$D$11*(SUMIFS($H$11:$H$8770,$F$11:$F$8770,"=COD1",$B$11:$B$8770,"="&amp;B390)/COUNTIFS($F$11:$F$8770,"=COD1",$B$11:$B$8770,"="&amp;B390))/COUNTIFS($A$11:$A$8770,"="&amp;A390,$F$11:$F$8770,"=COD1"),0)</f>
        <v>0</v>
      </c>
      <c r="L390" s="13" t="e">
        <f>(VLOOKUP(F390,tarifas!$C$7:$D$10,2,FALSE)+tarifas!$D$21)*datos!H390</f>
        <v>#N/A</v>
      </c>
      <c r="M390">
        <v>0</v>
      </c>
      <c r="N390" s="13" t="e">
        <f t="shared" si="53"/>
        <v>#N/A</v>
      </c>
      <c r="O390">
        <f t="shared" si="54"/>
        <v>0</v>
      </c>
      <c r="P390" s="12">
        <f t="shared" si="55"/>
        <v>296.22896765231394</v>
      </c>
      <c r="Q390">
        <f t="shared" si="56"/>
        <v>0</v>
      </c>
      <c r="R390">
        <f>$D$2*tarifas!$D$12/24</f>
        <v>1.4541666666666666</v>
      </c>
      <c r="S390" t="e">
        <f>VLOOKUP(E390&amp;" "&amp;F390,tarifas!$A$13:$D$20,4,FALSE)*P390</f>
        <v>#N/A</v>
      </c>
      <c r="T390">
        <f>IF(F390="COD1",tarifas!$D$11*(SUMIFS($P$11:$P$8770,$F$11:$F$8770,"=COD1",$B$11:$B$8770,"="&amp;B390)/COUNTIFS($F$11:$F$8770,"=COD1",$B$11:$B$8770,"="&amp;B390))/COUNTIFS($A$11:$A$8770,"="&amp;A390,$F$11:$F$8770,"=COD1"),0)</f>
        <v>0</v>
      </c>
      <c r="U390" t="e">
        <f>(VLOOKUP(F390,tarifas!$C$7:$D$10,2,FALSE)+tarifas!$D$21)*datos!P390</f>
        <v>#N/A</v>
      </c>
      <c r="V390" t="e">
        <f t="shared" si="57"/>
        <v>#N/A</v>
      </c>
      <c r="W390">
        <f t="shared" si="58"/>
        <v>0</v>
      </c>
    </row>
    <row r="391" spans="1:23" x14ac:dyDescent="0.25">
      <c r="A391">
        <f t="shared" si="51"/>
        <v>15</v>
      </c>
      <c r="B391">
        <f t="shared" si="52"/>
        <v>1</v>
      </c>
      <c r="C391" s="1">
        <f t="shared" si="59"/>
        <v>41655.833333332412</v>
      </c>
      <c r="D391" s="7">
        <v>0</v>
      </c>
      <c r="E391" s="7"/>
      <c r="G391">
        <v>59.2</v>
      </c>
      <c r="H391" s="12">
        <v>227.73401421581508</v>
      </c>
      <c r="I391" s="13">
        <f>$D$2*tarifas!$D$12/24</f>
        <v>1.4541666666666666</v>
      </c>
      <c r="J391" s="13" t="e">
        <f>VLOOKUP(E391&amp;" "&amp;F391,tarifas!$A$13:$D$20,4,FALSE)*H391</f>
        <v>#N/A</v>
      </c>
      <c r="K391" s="13">
        <f>IF(F391="COD1",tarifas!$D$11*(SUMIFS($H$11:$H$8770,$F$11:$F$8770,"=COD1",$B$11:$B$8770,"="&amp;B391)/COUNTIFS($F$11:$F$8770,"=COD1",$B$11:$B$8770,"="&amp;B391))/COUNTIFS($A$11:$A$8770,"="&amp;A391,$F$11:$F$8770,"=COD1"),0)</f>
        <v>0</v>
      </c>
      <c r="L391" s="13" t="e">
        <f>(VLOOKUP(F391,tarifas!$C$7:$D$10,2,FALSE)+tarifas!$D$21)*datos!H391</f>
        <v>#N/A</v>
      </c>
      <c r="M391">
        <v>0</v>
      </c>
      <c r="N391" s="13" t="e">
        <f t="shared" si="53"/>
        <v>#N/A</v>
      </c>
      <c r="O391">
        <f t="shared" si="54"/>
        <v>0</v>
      </c>
      <c r="P391" s="12">
        <f t="shared" si="55"/>
        <v>227.73401421581508</v>
      </c>
      <c r="Q391">
        <f t="shared" si="56"/>
        <v>0</v>
      </c>
      <c r="R391">
        <f>$D$2*tarifas!$D$12/24</f>
        <v>1.4541666666666666</v>
      </c>
      <c r="S391" t="e">
        <f>VLOOKUP(E391&amp;" "&amp;F391,tarifas!$A$13:$D$20,4,FALSE)*P391</f>
        <v>#N/A</v>
      </c>
      <c r="T391">
        <f>IF(F391="COD1",tarifas!$D$11*(SUMIFS($P$11:$P$8770,$F$11:$F$8770,"=COD1",$B$11:$B$8770,"="&amp;B391)/COUNTIFS($F$11:$F$8770,"=COD1",$B$11:$B$8770,"="&amp;B391))/COUNTIFS($A$11:$A$8770,"="&amp;A391,$F$11:$F$8770,"=COD1"),0)</f>
        <v>0</v>
      </c>
      <c r="U391" t="e">
        <f>(VLOOKUP(F391,tarifas!$C$7:$D$10,2,FALSE)+tarifas!$D$21)*datos!P391</f>
        <v>#N/A</v>
      </c>
      <c r="V391" t="e">
        <f t="shared" si="57"/>
        <v>#N/A</v>
      </c>
      <c r="W391">
        <f t="shared" si="58"/>
        <v>0</v>
      </c>
    </row>
    <row r="392" spans="1:23" x14ac:dyDescent="0.25">
      <c r="A392">
        <f t="shared" si="51"/>
        <v>15</v>
      </c>
      <c r="B392">
        <f t="shared" si="52"/>
        <v>1</v>
      </c>
      <c r="C392" s="1">
        <f t="shared" si="59"/>
        <v>41655.874999999076</v>
      </c>
      <c r="D392" s="7">
        <v>0</v>
      </c>
      <c r="E392" s="7"/>
      <c r="G392">
        <v>55</v>
      </c>
      <c r="H392" s="12">
        <v>206.88418135785167</v>
      </c>
      <c r="I392" s="13">
        <f>$D$2*tarifas!$D$12/24</f>
        <v>1.4541666666666666</v>
      </c>
      <c r="J392" s="13" t="e">
        <f>VLOOKUP(E392&amp;" "&amp;F392,tarifas!$A$13:$D$20,4,FALSE)*H392</f>
        <v>#N/A</v>
      </c>
      <c r="K392" s="13">
        <f>IF(F392="COD1",tarifas!$D$11*(SUMIFS($H$11:$H$8770,$F$11:$F$8770,"=COD1",$B$11:$B$8770,"="&amp;B392)/COUNTIFS($F$11:$F$8770,"=COD1",$B$11:$B$8770,"="&amp;B392))/COUNTIFS($A$11:$A$8770,"="&amp;A392,$F$11:$F$8770,"=COD1"),0)</f>
        <v>0</v>
      </c>
      <c r="L392" s="13" t="e">
        <f>(VLOOKUP(F392,tarifas!$C$7:$D$10,2,FALSE)+tarifas!$D$21)*datos!H392</f>
        <v>#N/A</v>
      </c>
      <c r="M392">
        <v>0</v>
      </c>
      <c r="N392" s="13" t="e">
        <f t="shared" si="53"/>
        <v>#N/A</v>
      </c>
      <c r="O392">
        <f t="shared" si="54"/>
        <v>0</v>
      </c>
      <c r="P392" s="12">
        <f t="shared" si="55"/>
        <v>206.88418135785167</v>
      </c>
      <c r="Q392">
        <f t="shared" si="56"/>
        <v>0</v>
      </c>
      <c r="R392">
        <f>$D$2*tarifas!$D$12/24</f>
        <v>1.4541666666666666</v>
      </c>
      <c r="S392" t="e">
        <f>VLOOKUP(E392&amp;" "&amp;F392,tarifas!$A$13:$D$20,4,FALSE)*P392</f>
        <v>#N/A</v>
      </c>
      <c r="T392">
        <f>IF(F392="COD1",tarifas!$D$11*(SUMIFS($P$11:$P$8770,$F$11:$F$8770,"=COD1",$B$11:$B$8770,"="&amp;B392)/COUNTIFS($F$11:$F$8770,"=COD1",$B$11:$B$8770,"="&amp;B392))/COUNTIFS($A$11:$A$8770,"="&amp;A392,$F$11:$F$8770,"=COD1"),0)</f>
        <v>0</v>
      </c>
      <c r="U392" t="e">
        <f>(VLOOKUP(F392,tarifas!$C$7:$D$10,2,FALSE)+tarifas!$D$21)*datos!P392</f>
        <v>#N/A</v>
      </c>
      <c r="V392" t="e">
        <f t="shared" si="57"/>
        <v>#N/A</v>
      </c>
      <c r="W392">
        <f t="shared" si="58"/>
        <v>0</v>
      </c>
    </row>
    <row r="393" spans="1:23" x14ac:dyDescent="0.25">
      <c r="A393">
        <f t="shared" si="51"/>
        <v>15</v>
      </c>
      <c r="B393">
        <f t="shared" si="52"/>
        <v>1</v>
      </c>
      <c r="C393" s="1">
        <f t="shared" si="59"/>
        <v>41655.91666666574</v>
      </c>
      <c r="D393" s="7">
        <v>0</v>
      </c>
      <c r="E393" s="7"/>
      <c r="G393">
        <v>47.1</v>
      </c>
      <c r="H393" s="12">
        <v>202.8237006676041</v>
      </c>
      <c r="I393" s="13">
        <f>$D$2*tarifas!$D$12/24</f>
        <v>1.4541666666666666</v>
      </c>
      <c r="J393" s="13" t="e">
        <f>VLOOKUP(E393&amp;" "&amp;F393,tarifas!$A$13:$D$20,4,FALSE)*H393</f>
        <v>#N/A</v>
      </c>
      <c r="K393" s="13">
        <f>IF(F393="COD1",tarifas!$D$11*(SUMIFS($H$11:$H$8770,$F$11:$F$8770,"=COD1",$B$11:$B$8770,"="&amp;B393)/COUNTIFS($F$11:$F$8770,"=COD1",$B$11:$B$8770,"="&amp;B393))/COUNTIFS($A$11:$A$8770,"="&amp;A393,$F$11:$F$8770,"=COD1"),0)</f>
        <v>0</v>
      </c>
      <c r="L393" s="13" t="e">
        <f>(VLOOKUP(F393,tarifas!$C$7:$D$10,2,FALSE)+tarifas!$D$21)*datos!H393</f>
        <v>#N/A</v>
      </c>
      <c r="M393">
        <v>0</v>
      </c>
      <c r="N393" s="13" t="e">
        <f t="shared" si="53"/>
        <v>#N/A</v>
      </c>
      <c r="O393">
        <f t="shared" si="54"/>
        <v>0</v>
      </c>
      <c r="P393" s="12">
        <f t="shared" si="55"/>
        <v>202.8237006676041</v>
      </c>
      <c r="Q393">
        <f t="shared" si="56"/>
        <v>0</v>
      </c>
      <c r="R393">
        <f>$D$2*tarifas!$D$12/24</f>
        <v>1.4541666666666666</v>
      </c>
      <c r="S393" t="e">
        <f>VLOOKUP(E393&amp;" "&amp;F393,tarifas!$A$13:$D$20,4,FALSE)*P393</f>
        <v>#N/A</v>
      </c>
      <c r="T393">
        <f>IF(F393="COD1",tarifas!$D$11*(SUMIFS($P$11:$P$8770,$F$11:$F$8770,"=COD1",$B$11:$B$8770,"="&amp;B393)/COUNTIFS($F$11:$F$8770,"=COD1",$B$11:$B$8770,"="&amp;B393))/COUNTIFS($A$11:$A$8770,"="&amp;A393,$F$11:$F$8770,"=COD1"),0)</f>
        <v>0</v>
      </c>
      <c r="U393" t="e">
        <f>(VLOOKUP(F393,tarifas!$C$7:$D$10,2,FALSE)+tarifas!$D$21)*datos!P393</f>
        <v>#N/A</v>
      </c>
      <c r="V393" t="e">
        <f t="shared" si="57"/>
        <v>#N/A</v>
      </c>
      <c r="W393">
        <f t="shared" si="58"/>
        <v>0</v>
      </c>
    </row>
    <row r="394" spans="1:23" x14ac:dyDescent="0.25">
      <c r="A394">
        <f t="shared" si="51"/>
        <v>15</v>
      </c>
      <c r="B394">
        <f t="shared" si="52"/>
        <v>1</v>
      </c>
      <c r="C394" s="1">
        <f t="shared" si="59"/>
        <v>41655.958333332404</v>
      </c>
      <c r="D394" s="7">
        <v>0</v>
      </c>
      <c r="E394" s="7"/>
      <c r="G394">
        <v>41.26</v>
      </c>
      <c r="H394" s="12">
        <v>203.67200887355915</v>
      </c>
      <c r="I394" s="13">
        <f>$D$2*tarifas!$D$12/24</f>
        <v>1.4541666666666666</v>
      </c>
      <c r="J394" s="13" t="e">
        <f>VLOOKUP(E394&amp;" "&amp;F394,tarifas!$A$13:$D$20,4,FALSE)*H394</f>
        <v>#N/A</v>
      </c>
      <c r="K394" s="13">
        <f>IF(F394="COD1",tarifas!$D$11*(SUMIFS($H$11:$H$8770,$F$11:$F$8770,"=COD1",$B$11:$B$8770,"="&amp;B394)/COUNTIFS($F$11:$F$8770,"=COD1",$B$11:$B$8770,"="&amp;B394))/COUNTIFS($A$11:$A$8770,"="&amp;A394,$F$11:$F$8770,"=COD1"),0)</f>
        <v>0</v>
      </c>
      <c r="L394" s="13" t="e">
        <f>(VLOOKUP(F394,tarifas!$C$7:$D$10,2,FALSE)+tarifas!$D$21)*datos!H394</f>
        <v>#N/A</v>
      </c>
      <c r="M394">
        <v>0</v>
      </c>
      <c r="N394" s="13" t="e">
        <f t="shared" si="53"/>
        <v>#N/A</v>
      </c>
      <c r="O394">
        <f t="shared" si="54"/>
        <v>0</v>
      </c>
      <c r="P394" s="12">
        <f t="shared" si="55"/>
        <v>203.67200887355915</v>
      </c>
      <c r="Q394">
        <f t="shared" si="56"/>
        <v>0</v>
      </c>
      <c r="R394">
        <f>$D$2*tarifas!$D$12/24</f>
        <v>1.4541666666666666</v>
      </c>
      <c r="S394" t="e">
        <f>VLOOKUP(E394&amp;" "&amp;F394,tarifas!$A$13:$D$20,4,FALSE)*P394</f>
        <v>#N/A</v>
      </c>
      <c r="T394">
        <f>IF(F394="COD1",tarifas!$D$11*(SUMIFS($P$11:$P$8770,$F$11:$F$8770,"=COD1",$B$11:$B$8770,"="&amp;B394)/COUNTIFS($F$11:$F$8770,"=COD1",$B$11:$B$8770,"="&amp;B394))/COUNTIFS($A$11:$A$8770,"="&amp;A394,$F$11:$F$8770,"=COD1"),0)</f>
        <v>0</v>
      </c>
      <c r="U394" t="e">
        <f>(VLOOKUP(F394,tarifas!$C$7:$D$10,2,FALSE)+tarifas!$D$21)*datos!P394</f>
        <v>#N/A</v>
      </c>
      <c r="V394" t="e">
        <f t="shared" si="57"/>
        <v>#N/A</v>
      </c>
      <c r="W394">
        <f t="shared" si="58"/>
        <v>0</v>
      </c>
    </row>
    <row r="395" spans="1:23" x14ac:dyDescent="0.25">
      <c r="A395">
        <f t="shared" si="51"/>
        <v>16</v>
      </c>
      <c r="B395">
        <f t="shared" si="52"/>
        <v>1</v>
      </c>
      <c r="C395" s="1">
        <f t="shared" si="59"/>
        <v>41655.999999999069</v>
      </c>
      <c r="D395" s="7">
        <v>0</v>
      </c>
      <c r="E395" s="7"/>
      <c r="G395">
        <v>27.93</v>
      </c>
      <c r="H395" s="12">
        <v>198.0313077646222</v>
      </c>
      <c r="I395" s="13">
        <f>$D$2*tarifas!$D$12/24</f>
        <v>1.4541666666666666</v>
      </c>
      <c r="J395" s="13" t="e">
        <f>VLOOKUP(E395&amp;" "&amp;F395,tarifas!$A$13:$D$20,4,FALSE)*H395</f>
        <v>#N/A</v>
      </c>
      <c r="K395" s="13">
        <f>IF(F395="COD1",tarifas!$D$11*(SUMIFS($H$11:$H$8770,$F$11:$F$8770,"=COD1",$B$11:$B$8770,"="&amp;B395)/COUNTIFS($F$11:$F$8770,"=COD1",$B$11:$B$8770,"="&amp;B395))/COUNTIFS($A$11:$A$8770,"="&amp;A395,$F$11:$F$8770,"=COD1"),0)</f>
        <v>0</v>
      </c>
      <c r="L395" s="13" t="e">
        <f>(VLOOKUP(F395,tarifas!$C$7:$D$10,2,FALSE)+tarifas!$D$21)*datos!H395</f>
        <v>#N/A</v>
      </c>
      <c r="M395">
        <v>0</v>
      </c>
      <c r="N395" s="13" t="e">
        <f t="shared" si="53"/>
        <v>#N/A</v>
      </c>
      <c r="O395">
        <f t="shared" si="54"/>
        <v>0</v>
      </c>
      <c r="P395" s="12">
        <f t="shared" si="55"/>
        <v>198.0313077646222</v>
      </c>
      <c r="Q395">
        <f t="shared" si="56"/>
        <v>0</v>
      </c>
      <c r="R395">
        <f>$D$2*tarifas!$D$12/24</f>
        <v>1.4541666666666666</v>
      </c>
      <c r="S395" t="e">
        <f>VLOOKUP(E395&amp;" "&amp;F395,tarifas!$A$13:$D$20,4,FALSE)*P395</f>
        <v>#N/A</v>
      </c>
      <c r="T395">
        <f>IF(F395="COD1",tarifas!$D$11*(SUMIFS($P$11:$P$8770,$F$11:$F$8770,"=COD1",$B$11:$B$8770,"="&amp;B395)/COUNTIFS($F$11:$F$8770,"=COD1",$B$11:$B$8770,"="&amp;B395))/COUNTIFS($A$11:$A$8770,"="&amp;A395,$F$11:$F$8770,"=COD1"),0)</f>
        <v>0</v>
      </c>
      <c r="U395" t="e">
        <f>(VLOOKUP(F395,tarifas!$C$7:$D$10,2,FALSE)+tarifas!$D$21)*datos!P395</f>
        <v>#N/A</v>
      </c>
      <c r="V395" t="e">
        <f t="shared" si="57"/>
        <v>#N/A</v>
      </c>
      <c r="W395">
        <f t="shared" si="58"/>
        <v>0</v>
      </c>
    </row>
    <row r="396" spans="1:23" x14ac:dyDescent="0.25">
      <c r="A396">
        <f t="shared" ref="A396:A459" si="60">DAYS360($C$11,C396)</f>
        <v>16</v>
      </c>
      <c r="B396">
        <f t="shared" ref="B396:B459" si="61">MONTH(C396)</f>
        <v>1</v>
      </c>
      <c r="C396" s="1">
        <f t="shared" si="59"/>
        <v>41656.041666665733</v>
      </c>
      <c r="D396" s="7">
        <v>0</v>
      </c>
      <c r="E396" s="7"/>
      <c r="G396">
        <v>17.78</v>
      </c>
      <c r="H396" s="12">
        <v>197.64037785862783</v>
      </c>
      <c r="I396" s="13">
        <f>$D$2*tarifas!$D$12/24</f>
        <v>1.4541666666666666</v>
      </c>
      <c r="J396" s="13" t="e">
        <f>VLOOKUP(E396&amp;" "&amp;F396,tarifas!$A$13:$D$20,4,FALSE)*H396</f>
        <v>#N/A</v>
      </c>
      <c r="K396" s="13">
        <f>IF(F396="COD1",tarifas!$D$11*(SUMIFS($H$11:$H$8770,$F$11:$F$8770,"=COD1",$B$11:$B$8770,"="&amp;B396)/COUNTIFS($F$11:$F$8770,"=COD1",$B$11:$B$8770,"="&amp;B396))/COUNTIFS($A$11:$A$8770,"="&amp;A396,$F$11:$F$8770,"=COD1"),0)</f>
        <v>0</v>
      </c>
      <c r="L396" s="13" t="e">
        <f>(VLOOKUP(F396,tarifas!$C$7:$D$10,2,FALSE)+tarifas!$D$21)*datos!H396</f>
        <v>#N/A</v>
      </c>
      <c r="M396">
        <v>0</v>
      </c>
      <c r="N396" s="13" t="e">
        <f t="shared" ref="N396:N459" si="62">(I396+J396+K396+L396)*1.23</f>
        <v>#N/A</v>
      </c>
      <c r="O396">
        <f t="shared" ref="O396:O459" si="63">IF(M396&lt;H396,M396,H396)</f>
        <v>0</v>
      </c>
      <c r="P396" s="12">
        <f t="shared" ref="P396:P459" si="64">H396-O396</f>
        <v>197.64037785862783</v>
      </c>
      <c r="Q396">
        <f t="shared" ref="Q396:Q459" si="65">IF(M396&lt;H396,0,M396-H396)</f>
        <v>0</v>
      </c>
      <c r="R396">
        <f>$D$2*tarifas!$D$12/24</f>
        <v>1.4541666666666666</v>
      </c>
      <c r="S396" t="e">
        <f>VLOOKUP(E396&amp;" "&amp;F396,tarifas!$A$13:$D$20,4,FALSE)*P396</f>
        <v>#N/A</v>
      </c>
      <c r="T396">
        <f>IF(F396="COD1",tarifas!$D$11*(SUMIFS($P$11:$P$8770,$F$11:$F$8770,"=COD1",$B$11:$B$8770,"="&amp;B396)/COUNTIFS($F$11:$F$8770,"=COD1",$B$11:$B$8770,"="&amp;B396))/COUNTIFS($A$11:$A$8770,"="&amp;A396,$F$11:$F$8770,"=COD1"),0)</f>
        <v>0</v>
      </c>
      <c r="U396" t="e">
        <f>(VLOOKUP(F396,tarifas!$C$7:$D$10,2,FALSE)+tarifas!$D$21)*datos!P396</f>
        <v>#N/A</v>
      </c>
      <c r="V396" t="e">
        <f t="shared" ref="V396:V459" si="66">(R396+S396+T396+U396)*1.23</f>
        <v>#N/A</v>
      </c>
      <c r="W396">
        <f t="shared" ref="W396:W459" si="67">0.9*G396/1000*Q396</f>
        <v>0</v>
      </c>
    </row>
    <row r="397" spans="1:23" x14ac:dyDescent="0.25">
      <c r="A397">
        <f t="shared" si="60"/>
        <v>16</v>
      </c>
      <c r="B397">
        <f t="shared" si="61"/>
        <v>1</v>
      </c>
      <c r="C397" s="1">
        <f t="shared" ref="C397:C460" si="68">+C396+1/24</f>
        <v>41656.083333332397</v>
      </c>
      <c r="D397" s="7">
        <v>0</v>
      </c>
      <c r="E397" s="7"/>
      <c r="G397">
        <v>6</v>
      </c>
      <c r="H397" s="12">
        <v>195.42828168693782</v>
      </c>
      <c r="I397" s="13">
        <f>$D$2*tarifas!$D$12/24</f>
        <v>1.4541666666666666</v>
      </c>
      <c r="J397" s="13" t="e">
        <f>VLOOKUP(E397&amp;" "&amp;F397,tarifas!$A$13:$D$20,4,FALSE)*H397</f>
        <v>#N/A</v>
      </c>
      <c r="K397" s="13">
        <f>IF(F397="COD1",tarifas!$D$11*(SUMIFS($H$11:$H$8770,$F$11:$F$8770,"=COD1",$B$11:$B$8770,"="&amp;B397)/COUNTIFS($F$11:$F$8770,"=COD1",$B$11:$B$8770,"="&amp;B397))/COUNTIFS($A$11:$A$8770,"="&amp;A397,$F$11:$F$8770,"=COD1"),0)</f>
        <v>0</v>
      </c>
      <c r="L397" s="13" t="e">
        <f>(VLOOKUP(F397,tarifas!$C$7:$D$10,2,FALSE)+tarifas!$D$21)*datos!H397</f>
        <v>#N/A</v>
      </c>
      <c r="M397">
        <v>0</v>
      </c>
      <c r="N397" s="13" t="e">
        <f t="shared" si="62"/>
        <v>#N/A</v>
      </c>
      <c r="O397">
        <f t="shared" si="63"/>
        <v>0</v>
      </c>
      <c r="P397" s="12">
        <f t="shared" si="64"/>
        <v>195.42828168693782</v>
      </c>
      <c r="Q397">
        <f t="shared" si="65"/>
        <v>0</v>
      </c>
      <c r="R397">
        <f>$D$2*tarifas!$D$12/24</f>
        <v>1.4541666666666666</v>
      </c>
      <c r="S397" t="e">
        <f>VLOOKUP(E397&amp;" "&amp;F397,tarifas!$A$13:$D$20,4,FALSE)*P397</f>
        <v>#N/A</v>
      </c>
      <c r="T397">
        <f>IF(F397="COD1",tarifas!$D$11*(SUMIFS($P$11:$P$8770,$F$11:$F$8770,"=COD1",$B$11:$B$8770,"="&amp;B397)/COUNTIFS($F$11:$F$8770,"=COD1",$B$11:$B$8770,"="&amp;B397))/COUNTIFS($A$11:$A$8770,"="&amp;A397,$F$11:$F$8770,"=COD1"),0)</f>
        <v>0</v>
      </c>
      <c r="U397" t="e">
        <f>(VLOOKUP(F397,tarifas!$C$7:$D$10,2,FALSE)+tarifas!$D$21)*datos!P397</f>
        <v>#N/A</v>
      </c>
      <c r="V397" t="e">
        <f t="shared" si="66"/>
        <v>#N/A</v>
      </c>
      <c r="W397">
        <f t="shared" si="67"/>
        <v>0</v>
      </c>
    </row>
    <row r="398" spans="1:23" x14ac:dyDescent="0.25">
      <c r="A398">
        <f t="shared" si="60"/>
        <v>16</v>
      </c>
      <c r="B398">
        <f t="shared" si="61"/>
        <v>1</v>
      </c>
      <c r="C398" s="1">
        <f t="shared" si="68"/>
        <v>41656.124999999061</v>
      </c>
      <c r="D398" s="7">
        <v>0</v>
      </c>
      <c r="E398" s="7"/>
      <c r="G398">
        <v>6</v>
      </c>
      <c r="H398" s="12">
        <v>193.5782010309058</v>
      </c>
      <c r="I398" s="13">
        <f>$D$2*tarifas!$D$12/24</f>
        <v>1.4541666666666666</v>
      </c>
      <c r="J398" s="13" t="e">
        <f>VLOOKUP(E398&amp;" "&amp;F398,tarifas!$A$13:$D$20,4,FALSE)*H398</f>
        <v>#N/A</v>
      </c>
      <c r="K398" s="13">
        <f>IF(F398="COD1",tarifas!$D$11*(SUMIFS($H$11:$H$8770,$F$11:$F$8770,"=COD1",$B$11:$B$8770,"="&amp;B398)/COUNTIFS($F$11:$F$8770,"=COD1",$B$11:$B$8770,"="&amp;B398))/COUNTIFS($A$11:$A$8770,"="&amp;A398,$F$11:$F$8770,"=COD1"),0)</f>
        <v>0</v>
      </c>
      <c r="L398" s="13" t="e">
        <f>(VLOOKUP(F398,tarifas!$C$7:$D$10,2,FALSE)+tarifas!$D$21)*datos!H398</f>
        <v>#N/A</v>
      </c>
      <c r="M398">
        <v>0</v>
      </c>
      <c r="N398" s="13" t="e">
        <f t="shared" si="62"/>
        <v>#N/A</v>
      </c>
      <c r="O398">
        <f t="shared" si="63"/>
        <v>0</v>
      </c>
      <c r="P398" s="12">
        <f t="shared" si="64"/>
        <v>193.5782010309058</v>
      </c>
      <c r="Q398">
        <f t="shared" si="65"/>
        <v>0</v>
      </c>
      <c r="R398">
        <f>$D$2*tarifas!$D$12/24</f>
        <v>1.4541666666666666</v>
      </c>
      <c r="S398" t="e">
        <f>VLOOKUP(E398&amp;" "&amp;F398,tarifas!$A$13:$D$20,4,FALSE)*P398</f>
        <v>#N/A</v>
      </c>
      <c r="T398">
        <f>IF(F398="COD1",tarifas!$D$11*(SUMIFS($P$11:$P$8770,$F$11:$F$8770,"=COD1",$B$11:$B$8770,"="&amp;B398)/COUNTIFS($F$11:$F$8770,"=COD1",$B$11:$B$8770,"="&amp;B398))/COUNTIFS($A$11:$A$8770,"="&amp;A398,$F$11:$F$8770,"=COD1"),0)</f>
        <v>0</v>
      </c>
      <c r="U398" t="e">
        <f>(VLOOKUP(F398,tarifas!$C$7:$D$10,2,FALSE)+tarifas!$D$21)*datos!P398</f>
        <v>#N/A</v>
      </c>
      <c r="V398" t="e">
        <f t="shared" si="66"/>
        <v>#N/A</v>
      </c>
      <c r="W398">
        <f t="shared" si="67"/>
        <v>0</v>
      </c>
    </row>
    <row r="399" spans="1:23" x14ac:dyDescent="0.25">
      <c r="A399">
        <f t="shared" si="60"/>
        <v>16</v>
      </c>
      <c r="B399">
        <f t="shared" si="61"/>
        <v>1</v>
      </c>
      <c r="C399" s="1">
        <f t="shared" si="68"/>
        <v>41656.166666665726</v>
      </c>
      <c r="D399" s="7">
        <v>0</v>
      </c>
      <c r="E399" s="7"/>
      <c r="G399">
        <v>6</v>
      </c>
      <c r="H399" s="12">
        <v>194.43882317821925</v>
      </c>
      <c r="I399" s="13">
        <f>$D$2*tarifas!$D$12/24</f>
        <v>1.4541666666666666</v>
      </c>
      <c r="J399" s="13" t="e">
        <f>VLOOKUP(E399&amp;" "&amp;F399,tarifas!$A$13:$D$20,4,FALSE)*H399</f>
        <v>#N/A</v>
      </c>
      <c r="K399" s="13">
        <f>IF(F399="COD1",tarifas!$D$11*(SUMIFS($H$11:$H$8770,$F$11:$F$8770,"=COD1",$B$11:$B$8770,"="&amp;B399)/COUNTIFS($F$11:$F$8770,"=COD1",$B$11:$B$8770,"="&amp;B399))/COUNTIFS($A$11:$A$8770,"="&amp;A399,$F$11:$F$8770,"=COD1"),0)</f>
        <v>0</v>
      </c>
      <c r="L399" s="13" t="e">
        <f>(VLOOKUP(F399,tarifas!$C$7:$D$10,2,FALSE)+tarifas!$D$21)*datos!H399</f>
        <v>#N/A</v>
      </c>
      <c r="M399">
        <v>0</v>
      </c>
      <c r="N399" s="13" t="e">
        <f t="shared" si="62"/>
        <v>#N/A</v>
      </c>
      <c r="O399">
        <f t="shared" si="63"/>
        <v>0</v>
      </c>
      <c r="P399" s="12">
        <f t="shared" si="64"/>
        <v>194.43882317821925</v>
      </c>
      <c r="Q399">
        <f t="shared" si="65"/>
        <v>0</v>
      </c>
      <c r="R399">
        <f>$D$2*tarifas!$D$12/24</f>
        <v>1.4541666666666666</v>
      </c>
      <c r="S399" t="e">
        <f>VLOOKUP(E399&amp;" "&amp;F399,tarifas!$A$13:$D$20,4,FALSE)*P399</f>
        <v>#N/A</v>
      </c>
      <c r="T399">
        <f>IF(F399="COD1",tarifas!$D$11*(SUMIFS($P$11:$P$8770,$F$11:$F$8770,"=COD1",$B$11:$B$8770,"="&amp;B399)/COUNTIFS($F$11:$F$8770,"=COD1",$B$11:$B$8770,"="&amp;B399))/COUNTIFS($A$11:$A$8770,"="&amp;A399,$F$11:$F$8770,"=COD1"),0)</f>
        <v>0</v>
      </c>
      <c r="U399" t="e">
        <f>(VLOOKUP(F399,tarifas!$C$7:$D$10,2,FALSE)+tarifas!$D$21)*datos!P399</f>
        <v>#N/A</v>
      </c>
      <c r="V399" t="e">
        <f t="shared" si="66"/>
        <v>#N/A</v>
      </c>
      <c r="W399">
        <f t="shared" si="67"/>
        <v>0</v>
      </c>
    </row>
    <row r="400" spans="1:23" x14ac:dyDescent="0.25">
      <c r="A400">
        <f t="shared" si="60"/>
        <v>16</v>
      </c>
      <c r="B400">
        <f t="shared" si="61"/>
        <v>1</v>
      </c>
      <c r="C400" s="1">
        <f t="shared" si="68"/>
        <v>41656.20833333239</v>
      </c>
      <c r="D400" s="7">
        <v>0</v>
      </c>
      <c r="E400" s="7"/>
      <c r="G400">
        <v>9.99</v>
      </c>
      <c r="H400" s="12">
        <v>192.48457304229191</v>
      </c>
      <c r="I400" s="13">
        <f>$D$2*tarifas!$D$12/24</f>
        <v>1.4541666666666666</v>
      </c>
      <c r="J400" s="13" t="e">
        <f>VLOOKUP(E400&amp;" "&amp;F400,tarifas!$A$13:$D$20,4,FALSE)*H400</f>
        <v>#N/A</v>
      </c>
      <c r="K400" s="13">
        <f>IF(F400="COD1",tarifas!$D$11*(SUMIFS($H$11:$H$8770,$F$11:$F$8770,"=COD1",$B$11:$B$8770,"="&amp;B400)/COUNTIFS($F$11:$F$8770,"=COD1",$B$11:$B$8770,"="&amp;B400))/COUNTIFS($A$11:$A$8770,"="&amp;A400,$F$11:$F$8770,"=COD1"),0)</f>
        <v>0</v>
      </c>
      <c r="L400" s="13" t="e">
        <f>(VLOOKUP(F400,tarifas!$C$7:$D$10,2,FALSE)+tarifas!$D$21)*datos!H400</f>
        <v>#N/A</v>
      </c>
      <c r="M400">
        <v>0</v>
      </c>
      <c r="N400" s="13" t="e">
        <f t="shared" si="62"/>
        <v>#N/A</v>
      </c>
      <c r="O400">
        <f t="shared" si="63"/>
        <v>0</v>
      </c>
      <c r="P400" s="12">
        <f t="shared" si="64"/>
        <v>192.48457304229191</v>
      </c>
      <c r="Q400">
        <f t="shared" si="65"/>
        <v>0</v>
      </c>
      <c r="R400">
        <f>$D$2*tarifas!$D$12/24</f>
        <v>1.4541666666666666</v>
      </c>
      <c r="S400" t="e">
        <f>VLOOKUP(E400&amp;" "&amp;F400,tarifas!$A$13:$D$20,4,FALSE)*P400</f>
        <v>#N/A</v>
      </c>
      <c r="T400">
        <f>IF(F400="COD1",tarifas!$D$11*(SUMIFS($P$11:$P$8770,$F$11:$F$8770,"=COD1",$B$11:$B$8770,"="&amp;B400)/COUNTIFS($F$11:$F$8770,"=COD1",$B$11:$B$8770,"="&amp;B400))/COUNTIFS($A$11:$A$8770,"="&amp;A400,$F$11:$F$8770,"=COD1"),0)</f>
        <v>0</v>
      </c>
      <c r="U400" t="e">
        <f>(VLOOKUP(F400,tarifas!$C$7:$D$10,2,FALSE)+tarifas!$D$21)*datos!P400</f>
        <v>#N/A</v>
      </c>
      <c r="V400" t="e">
        <f t="shared" si="66"/>
        <v>#N/A</v>
      </c>
      <c r="W400">
        <f t="shared" si="67"/>
        <v>0</v>
      </c>
    </row>
    <row r="401" spans="1:23" x14ac:dyDescent="0.25">
      <c r="A401">
        <f t="shared" si="60"/>
        <v>16</v>
      </c>
      <c r="B401">
        <f t="shared" si="61"/>
        <v>1</v>
      </c>
      <c r="C401" s="1">
        <f t="shared" si="68"/>
        <v>41656.249999999054</v>
      </c>
      <c r="D401" s="7">
        <v>0</v>
      </c>
      <c r="E401" s="7"/>
      <c r="G401">
        <v>17.75</v>
      </c>
      <c r="H401" s="12">
        <v>190.90110993586151</v>
      </c>
      <c r="I401" s="13">
        <f>$D$2*tarifas!$D$12/24</f>
        <v>1.4541666666666666</v>
      </c>
      <c r="J401" s="13" t="e">
        <f>VLOOKUP(E401&amp;" "&amp;F401,tarifas!$A$13:$D$20,4,FALSE)*H401</f>
        <v>#N/A</v>
      </c>
      <c r="K401" s="13">
        <f>IF(F401="COD1",tarifas!$D$11*(SUMIFS($H$11:$H$8770,$F$11:$F$8770,"=COD1",$B$11:$B$8770,"="&amp;B401)/COUNTIFS($F$11:$F$8770,"=COD1",$B$11:$B$8770,"="&amp;B401))/COUNTIFS($A$11:$A$8770,"="&amp;A401,$F$11:$F$8770,"=COD1"),0)</f>
        <v>0</v>
      </c>
      <c r="L401" s="13" t="e">
        <f>(VLOOKUP(F401,tarifas!$C$7:$D$10,2,FALSE)+tarifas!$D$21)*datos!H401</f>
        <v>#N/A</v>
      </c>
      <c r="M401">
        <v>0</v>
      </c>
      <c r="N401" s="13" t="e">
        <f t="shared" si="62"/>
        <v>#N/A</v>
      </c>
      <c r="O401">
        <f t="shared" si="63"/>
        <v>0</v>
      </c>
      <c r="P401" s="12">
        <f t="shared" si="64"/>
        <v>190.90110993586151</v>
      </c>
      <c r="Q401">
        <f t="shared" si="65"/>
        <v>0</v>
      </c>
      <c r="R401">
        <f>$D$2*tarifas!$D$12/24</f>
        <v>1.4541666666666666</v>
      </c>
      <c r="S401" t="e">
        <f>VLOOKUP(E401&amp;" "&amp;F401,tarifas!$A$13:$D$20,4,FALSE)*P401</f>
        <v>#N/A</v>
      </c>
      <c r="T401">
        <f>IF(F401="COD1",tarifas!$D$11*(SUMIFS($P$11:$P$8770,$F$11:$F$8770,"=COD1",$B$11:$B$8770,"="&amp;B401)/COUNTIFS($F$11:$F$8770,"=COD1",$B$11:$B$8770,"="&amp;B401))/COUNTIFS($A$11:$A$8770,"="&amp;A401,$F$11:$F$8770,"=COD1"),0)</f>
        <v>0</v>
      </c>
      <c r="U401" t="e">
        <f>(VLOOKUP(F401,tarifas!$C$7:$D$10,2,FALSE)+tarifas!$D$21)*datos!P401</f>
        <v>#N/A</v>
      </c>
      <c r="V401" t="e">
        <f t="shared" si="66"/>
        <v>#N/A</v>
      </c>
      <c r="W401">
        <f t="shared" si="67"/>
        <v>0</v>
      </c>
    </row>
    <row r="402" spans="1:23" x14ac:dyDescent="0.25">
      <c r="A402">
        <f t="shared" si="60"/>
        <v>16</v>
      </c>
      <c r="B402">
        <f t="shared" si="61"/>
        <v>1</v>
      </c>
      <c r="C402" s="1">
        <f t="shared" si="68"/>
        <v>41656.291666665718</v>
      </c>
      <c r="D402" s="7">
        <v>0</v>
      </c>
      <c r="E402" s="7"/>
      <c r="G402">
        <v>25.63</v>
      </c>
      <c r="H402" s="12">
        <v>211.81927599007051</v>
      </c>
      <c r="I402" s="13">
        <f>$D$2*tarifas!$D$12/24</f>
        <v>1.4541666666666666</v>
      </c>
      <c r="J402" s="13" t="e">
        <f>VLOOKUP(E402&amp;" "&amp;F402,tarifas!$A$13:$D$20,4,FALSE)*H402</f>
        <v>#N/A</v>
      </c>
      <c r="K402" s="13">
        <f>IF(F402="COD1",tarifas!$D$11*(SUMIFS($H$11:$H$8770,$F$11:$F$8770,"=COD1",$B$11:$B$8770,"="&amp;B402)/COUNTIFS($F$11:$F$8770,"=COD1",$B$11:$B$8770,"="&amp;B402))/COUNTIFS($A$11:$A$8770,"="&amp;A402,$F$11:$F$8770,"=COD1"),0)</f>
        <v>0</v>
      </c>
      <c r="L402" s="13" t="e">
        <f>(VLOOKUP(F402,tarifas!$C$7:$D$10,2,FALSE)+tarifas!$D$21)*datos!H402</f>
        <v>#N/A</v>
      </c>
      <c r="M402">
        <v>0</v>
      </c>
      <c r="N402" s="13" t="e">
        <f t="shared" si="62"/>
        <v>#N/A</v>
      </c>
      <c r="O402">
        <f t="shared" si="63"/>
        <v>0</v>
      </c>
      <c r="P402" s="12">
        <f t="shared" si="64"/>
        <v>211.81927599007051</v>
      </c>
      <c r="Q402">
        <f t="shared" si="65"/>
        <v>0</v>
      </c>
      <c r="R402">
        <f>$D$2*tarifas!$D$12/24</f>
        <v>1.4541666666666666</v>
      </c>
      <c r="S402" t="e">
        <f>VLOOKUP(E402&amp;" "&amp;F402,tarifas!$A$13:$D$20,4,FALSE)*P402</f>
        <v>#N/A</v>
      </c>
      <c r="T402">
        <f>IF(F402="COD1",tarifas!$D$11*(SUMIFS($P$11:$P$8770,$F$11:$F$8770,"=COD1",$B$11:$B$8770,"="&amp;B402)/COUNTIFS($F$11:$F$8770,"=COD1",$B$11:$B$8770,"="&amp;B402))/COUNTIFS($A$11:$A$8770,"="&amp;A402,$F$11:$F$8770,"=COD1"),0)</f>
        <v>0</v>
      </c>
      <c r="U402" t="e">
        <f>(VLOOKUP(F402,tarifas!$C$7:$D$10,2,FALSE)+tarifas!$D$21)*datos!P402</f>
        <v>#N/A</v>
      </c>
      <c r="V402" t="e">
        <f t="shared" si="66"/>
        <v>#N/A</v>
      </c>
      <c r="W402">
        <f t="shared" si="67"/>
        <v>0</v>
      </c>
    </row>
    <row r="403" spans="1:23" x14ac:dyDescent="0.25">
      <c r="A403">
        <f t="shared" si="60"/>
        <v>16</v>
      </c>
      <c r="B403">
        <f t="shared" si="61"/>
        <v>1</v>
      </c>
      <c r="C403" s="1">
        <f t="shared" si="68"/>
        <v>41656.333333332383</v>
      </c>
      <c r="D403" s="7">
        <v>301.36363636363637</v>
      </c>
      <c r="E403" s="7"/>
      <c r="G403">
        <v>25.62</v>
      </c>
      <c r="H403" s="12">
        <v>288.18163192634364</v>
      </c>
      <c r="I403" s="13">
        <f>$D$2*tarifas!$D$12/24</f>
        <v>1.4541666666666666</v>
      </c>
      <c r="J403" s="13" t="e">
        <f>VLOOKUP(E403&amp;" "&amp;F403,tarifas!$A$13:$D$20,4,FALSE)*H403</f>
        <v>#N/A</v>
      </c>
      <c r="K403" s="13">
        <f>IF(F403="COD1",tarifas!$D$11*(SUMIFS($H$11:$H$8770,$F$11:$F$8770,"=COD1",$B$11:$B$8770,"="&amp;B403)/COUNTIFS($F$11:$F$8770,"=COD1",$B$11:$B$8770,"="&amp;B403))/COUNTIFS($A$11:$A$8770,"="&amp;A403,$F$11:$F$8770,"=COD1"),0)</f>
        <v>0</v>
      </c>
      <c r="L403" s="13" t="e">
        <f>(VLOOKUP(F403,tarifas!$C$7:$D$10,2,FALSE)+tarifas!$D$21)*datos!H403</f>
        <v>#N/A</v>
      </c>
      <c r="M403">
        <v>16.155390000000001</v>
      </c>
      <c r="N403" s="13" t="e">
        <f t="shared" si="62"/>
        <v>#N/A</v>
      </c>
      <c r="O403">
        <f t="shared" si="63"/>
        <v>16.155390000000001</v>
      </c>
      <c r="P403" s="12">
        <f t="shared" si="64"/>
        <v>272.02624192634363</v>
      </c>
      <c r="Q403">
        <f t="shared" si="65"/>
        <v>0</v>
      </c>
      <c r="R403">
        <f>$D$2*tarifas!$D$12/24</f>
        <v>1.4541666666666666</v>
      </c>
      <c r="S403" t="e">
        <f>VLOOKUP(E403&amp;" "&amp;F403,tarifas!$A$13:$D$20,4,FALSE)*P403</f>
        <v>#N/A</v>
      </c>
      <c r="T403">
        <f>IF(F403="COD1",tarifas!$D$11*(SUMIFS($P$11:$P$8770,$F$11:$F$8770,"=COD1",$B$11:$B$8770,"="&amp;B403)/COUNTIFS($F$11:$F$8770,"=COD1",$B$11:$B$8770,"="&amp;B403))/COUNTIFS($A$11:$A$8770,"="&amp;A403,$F$11:$F$8770,"=COD1"),0)</f>
        <v>0</v>
      </c>
      <c r="U403" t="e">
        <f>(VLOOKUP(F403,tarifas!$C$7:$D$10,2,FALSE)+tarifas!$D$21)*datos!P403</f>
        <v>#N/A</v>
      </c>
      <c r="V403" t="e">
        <f t="shared" si="66"/>
        <v>#N/A</v>
      </c>
      <c r="W403">
        <f t="shared" si="67"/>
        <v>0</v>
      </c>
    </row>
    <row r="404" spans="1:23" x14ac:dyDescent="0.25">
      <c r="A404">
        <f t="shared" si="60"/>
        <v>16</v>
      </c>
      <c r="B404">
        <f t="shared" si="61"/>
        <v>1</v>
      </c>
      <c r="C404" s="1">
        <f t="shared" si="68"/>
        <v>41656.374999999047</v>
      </c>
      <c r="D404" s="7">
        <v>301.36363636363637</v>
      </c>
      <c r="E404" s="7"/>
      <c r="G404">
        <v>32.69</v>
      </c>
      <c r="H404" s="12">
        <v>488.26920590758522</v>
      </c>
      <c r="I404" s="13">
        <f>$D$2*tarifas!$D$12/24</f>
        <v>1.4541666666666666</v>
      </c>
      <c r="J404" s="13" t="e">
        <f>VLOOKUP(E404&amp;" "&amp;F404,tarifas!$A$13:$D$20,4,FALSE)*H404</f>
        <v>#N/A</v>
      </c>
      <c r="K404" s="13">
        <f>IF(F404="COD1",tarifas!$D$11*(SUMIFS($H$11:$H$8770,$F$11:$F$8770,"=COD1",$B$11:$B$8770,"="&amp;B404)/COUNTIFS($F$11:$F$8770,"=COD1",$B$11:$B$8770,"="&amp;B404))/COUNTIFS($A$11:$A$8770,"="&amp;A404,$F$11:$F$8770,"=COD1"),0)</f>
        <v>0</v>
      </c>
      <c r="L404" s="13" t="e">
        <f>(VLOOKUP(F404,tarifas!$C$7:$D$10,2,FALSE)+tarifas!$D$21)*datos!H404</f>
        <v>#N/A</v>
      </c>
      <c r="M404">
        <v>88.676729999999992</v>
      </c>
      <c r="N404" s="13" t="e">
        <f t="shared" si="62"/>
        <v>#N/A</v>
      </c>
      <c r="O404">
        <f t="shared" si="63"/>
        <v>88.676729999999992</v>
      </c>
      <c r="P404" s="12">
        <f t="shared" si="64"/>
        <v>399.59247590758525</v>
      </c>
      <c r="Q404">
        <f t="shared" si="65"/>
        <v>0</v>
      </c>
      <c r="R404">
        <f>$D$2*tarifas!$D$12/24</f>
        <v>1.4541666666666666</v>
      </c>
      <c r="S404" t="e">
        <f>VLOOKUP(E404&amp;" "&amp;F404,tarifas!$A$13:$D$20,4,FALSE)*P404</f>
        <v>#N/A</v>
      </c>
      <c r="T404">
        <f>IF(F404="COD1",tarifas!$D$11*(SUMIFS($P$11:$P$8770,$F$11:$F$8770,"=COD1",$B$11:$B$8770,"="&amp;B404)/COUNTIFS($F$11:$F$8770,"=COD1",$B$11:$B$8770,"="&amp;B404))/COUNTIFS($A$11:$A$8770,"="&amp;A404,$F$11:$F$8770,"=COD1"),0)</f>
        <v>0</v>
      </c>
      <c r="U404" t="e">
        <f>(VLOOKUP(F404,tarifas!$C$7:$D$10,2,FALSE)+tarifas!$D$21)*datos!P404</f>
        <v>#N/A</v>
      </c>
      <c r="V404" t="e">
        <f t="shared" si="66"/>
        <v>#N/A</v>
      </c>
      <c r="W404">
        <f t="shared" si="67"/>
        <v>0</v>
      </c>
    </row>
    <row r="405" spans="1:23" x14ac:dyDescent="0.25">
      <c r="A405">
        <f t="shared" si="60"/>
        <v>16</v>
      </c>
      <c r="B405">
        <f t="shared" si="61"/>
        <v>1</v>
      </c>
      <c r="C405" s="1">
        <f t="shared" si="68"/>
        <v>41656.416666665711</v>
      </c>
      <c r="D405" s="7">
        <v>301.36363636363637</v>
      </c>
      <c r="E405" s="7"/>
      <c r="G405">
        <v>36.69</v>
      </c>
      <c r="H405" s="12">
        <v>573.62202189651191</v>
      </c>
      <c r="I405" s="13">
        <f>$D$2*tarifas!$D$12/24</f>
        <v>1.4541666666666666</v>
      </c>
      <c r="J405" s="13" t="e">
        <f>VLOOKUP(E405&amp;" "&amp;F405,tarifas!$A$13:$D$20,4,FALSE)*H405</f>
        <v>#N/A</v>
      </c>
      <c r="K405" s="13">
        <f>IF(F405="COD1",tarifas!$D$11*(SUMIFS($H$11:$H$8770,$F$11:$F$8770,"=COD1",$B$11:$B$8770,"="&amp;B405)/COUNTIFS($F$11:$F$8770,"=COD1",$B$11:$B$8770,"="&amp;B405))/COUNTIFS($A$11:$A$8770,"="&amp;A405,$F$11:$F$8770,"=COD1"),0)</f>
        <v>0</v>
      </c>
      <c r="L405" s="13" t="e">
        <f>(VLOOKUP(F405,tarifas!$C$7:$D$10,2,FALSE)+tarifas!$D$21)*datos!H405</f>
        <v>#N/A</v>
      </c>
      <c r="M405">
        <v>138.76629</v>
      </c>
      <c r="N405" s="13" t="e">
        <f t="shared" si="62"/>
        <v>#N/A</v>
      </c>
      <c r="O405">
        <f t="shared" si="63"/>
        <v>138.76629</v>
      </c>
      <c r="P405" s="12">
        <f t="shared" si="64"/>
        <v>434.85573189651188</v>
      </c>
      <c r="Q405">
        <f t="shared" si="65"/>
        <v>0</v>
      </c>
      <c r="R405">
        <f>$D$2*tarifas!$D$12/24</f>
        <v>1.4541666666666666</v>
      </c>
      <c r="S405" t="e">
        <f>VLOOKUP(E405&amp;" "&amp;F405,tarifas!$A$13:$D$20,4,FALSE)*P405</f>
        <v>#N/A</v>
      </c>
      <c r="T405">
        <f>IF(F405="COD1",tarifas!$D$11*(SUMIFS($P$11:$P$8770,$F$11:$F$8770,"=COD1",$B$11:$B$8770,"="&amp;B405)/COUNTIFS($F$11:$F$8770,"=COD1",$B$11:$B$8770,"="&amp;B405))/COUNTIFS($A$11:$A$8770,"="&amp;A405,$F$11:$F$8770,"=COD1"),0)</f>
        <v>0</v>
      </c>
      <c r="U405" t="e">
        <f>(VLOOKUP(F405,tarifas!$C$7:$D$10,2,FALSE)+tarifas!$D$21)*datos!P405</f>
        <v>#N/A</v>
      </c>
      <c r="V405" t="e">
        <f t="shared" si="66"/>
        <v>#N/A</v>
      </c>
      <c r="W405">
        <f t="shared" si="67"/>
        <v>0</v>
      </c>
    </row>
    <row r="406" spans="1:23" x14ac:dyDescent="0.25">
      <c r="A406">
        <f t="shared" si="60"/>
        <v>16</v>
      </c>
      <c r="B406">
        <f t="shared" si="61"/>
        <v>1</v>
      </c>
      <c r="C406" s="1">
        <f t="shared" si="68"/>
        <v>41656.458333332375</v>
      </c>
      <c r="D406" s="7">
        <v>301.36363636363637</v>
      </c>
      <c r="E406" s="7"/>
      <c r="G406">
        <v>46.1</v>
      </c>
      <c r="H406" s="12">
        <v>622.44437731157518</v>
      </c>
      <c r="I406" s="13">
        <f>$D$2*tarifas!$D$12/24</f>
        <v>1.4541666666666666</v>
      </c>
      <c r="J406" s="13" t="e">
        <f>VLOOKUP(E406&amp;" "&amp;F406,tarifas!$A$13:$D$20,4,FALSE)*H406</f>
        <v>#N/A</v>
      </c>
      <c r="K406" s="13">
        <f>IF(F406="COD1",tarifas!$D$11*(SUMIFS($H$11:$H$8770,$F$11:$F$8770,"=COD1",$B$11:$B$8770,"="&amp;B406)/COUNTIFS($F$11:$F$8770,"=COD1",$B$11:$B$8770,"="&amp;B406))/COUNTIFS($A$11:$A$8770,"="&amp;A406,$F$11:$F$8770,"=COD1"),0)</f>
        <v>0</v>
      </c>
      <c r="L406" s="13" t="e">
        <f>(VLOOKUP(F406,tarifas!$C$7:$D$10,2,FALSE)+tarifas!$D$21)*datos!H406</f>
        <v>#N/A</v>
      </c>
      <c r="M406">
        <v>174.23334</v>
      </c>
      <c r="N406" s="13" t="e">
        <f t="shared" si="62"/>
        <v>#N/A</v>
      </c>
      <c r="O406">
        <f t="shared" si="63"/>
        <v>174.23334</v>
      </c>
      <c r="P406" s="12">
        <f t="shared" si="64"/>
        <v>448.21103731157518</v>
      </c>
      <c r="Q406">
        <f t="shared" si="65"/>
        <v>0</v>
      </c>
      <c r="R406">
        <f>$D$2*tarifas!$D$12/24</f>
        <v>1.4541666666666666</v>
      </c>
      <c r="S406" t="e">
        <f>VLOOKUP(E406&amp;" "&amp;F406,tarifas!$A$13:$D$20,4,FALSE)*P406</f>
        <v>#N/A</v>
      </c>
      <c r="T406">
        <f>IF(F406="COD1",tarifas!$D$11*(SUMIFS($P$11:$P$8770,$F$11:$F$8770,"=COD1",$B$11:$B$8770,"="&amp;B406)/COUNTIFS($F$11:$F$8770,"=COD1",$B$11:$B$8770,"="&amp;B406))/COUNTIFS($A$11:$A$8770,"="&amp;A406,$F$11:$F$8770,"=COD1"),0)</f>
        <v>0</v>
      </c>
      <c r="U406" t="e">
        <f>(VLOOKUP(F406,tarifas!$C$7:$D$10,2,FALSE)+tarifas!$D$21)*datos!P406</f>
        <v>#N/A</v>
      </c>
      <c r="V406" t="e">
        <f t="shared" si="66"/>
        <v>#N/A</v>
      </c>
      <c r="W406">
        <f t="shared" si="67"/>
        <v>0</v>
      </c>
    </row>
    <row r="407" spans="1:23" x14ac:dyDescent="0.25">
      <c r="A407">
        <f t="shared" si="60"/>
        <v>16</v>
      </c>
      <c r="B407">
        <f t="shared" si="61"/>
        <v>1</v>
      </c>
      <c r="C407" s="1">
        <f t="shared" si="68"/>
        <v>41656.49999999904</v>
      </c>
      <c r="D407" s="7">
        <v>301.36363636363637</v>
      </c>
      <c r="E407" s="7"/>
      <c r="G407">
        <v>46.4</v>
      </c>
      <c r="H407" s="12">
        <v>417.7896626371616</v>
      </c>
      <c r="I407" s="13">
        <f>$D$2*tarifas!$D$12/24</f>
        <v>1.4541666666666666</v>
      </c>
      <c r="J407" s="13" t="e">
        <f>VLOOKUP(E407&amp;" "&amp;F407,tarifas!$A$13:$D$20,4,FALSE)*H407</f>
        <v>#N/A</v>
      </c>
      <c r="K407" s="13">
        <f>IF(F407="COD1",tarifas!$D$11*(SUMIFS($H$11:$H$8770,$F$11:$F$8770,"=COD1",$B$11:$B$8770,"="&amp;B407)/COUNTIFS($F$11:$F$8770,"=COD1",$B$11:$B$8770,"="&amp;B407))/COUNTIFS($A$11:$A$8770,"="&amp;A407,$F$11:$F$8770,"=COD1"),0)</f>
        <v>0</v>
      </c>
      <c r="L407" s="13" t="e">
        <f>(VLOOKUP(F407,tarifas!$C$7:$D$10,2,FALSE)+tarifas!$D$21)*datos!H407</f>
        <v>#N/A</v>
      </c>
      <c r="M407">
        <v>148.35910999999999</v>
      </c>
      <c r="N407" s="13" t="e">
        <f t="shared" si="62"/>
        <v>#N/A</v>
      </c>
      <c r="O407">
        <f t="shared" si="63"/>
        <v>148.35910999999999</v>
      </c>
      <c r="P407" s="12">
        <f t="shared" si="64"/>
        <v>269.43055263716161</v>
      </c>
      <c r="Q407">
        <f t="shared" si="65"/>
        <v>0</v>
      </c>
      <c r="R407">
        <f>$D$2*tarifas!$D$12/24</f>
        <v>1.4541666666666666</v>
      </c>
      <c r="S407" t="e">
        <f>VLOOKUP(E407&amp;" "&amp;F407,tarifas!$A$13:$D$20,4,FALSE)*P407</f>
        <v>#N/A</v>
      </c>
      <c r="T407">
        <f>IF(F407="COD1",tarifas!$D$11*(SUMIFS($P$11:$P$8770,$F$11:$F$8770,"=COD1",$B$11:$B$8770,"="&amp;B407)/COUNTIFS($F$11:$F$8770,"=COD1",$B$11:$B$8770,"="&amp;B407))/COUNTIFS($A$11:$A$8770,"="&amp;A407,$F$11:$F$8770,"=COD1"),0)</f>
        <v>0</v>
      </c>
      <c r="U407" t="e">
        <f>(VLOOKUP(F407,tarifas!$C$7:$D$10,2,FALSE)+tarifas!$D$21)*datos!P407</f>
        <v>#N/A</v>
      </c>
      <c r="V407" t="e">
        <f t="shared" si="66"/>
        <v>#N/A</v>
      </c>
      <c r="W407">
        <f t="shared" si="67"/>
        <v>0</v>
      </c>
    </row>
    <row r="408" spans="1:23" x14ac:dyDescent="0.25">
      <c r="A408">
        <f t="shared" si="60"/>
        <v>16</v>
      </c>
      <c r="B408">
        <f t="shared" si="61"/>
        <v>1</v>
      </c>
      <c r="C408" s="1">
        <f t="shared" si="68"/>
        <v>41656.541666665704</v>
      </c>
      <c r="D408" s="7">
        <v>301.36363636363637</v>
      </c>
      <c r="E408" s="7"/>
      <c r="G408">
        <v>46.4</v>
      </c>
      <c r="H408" s="12">
        <v>390.59198257778786</v>
      </c>
      <c r="I408" s="13">
        <f>$D$2*tarifas!$D$12/24</f>
        <v>1.4541666666666666</v>
      </c>
      <c r="J408" s="13" t="e">
        <f>VLOOKUP(E408&amp;" "&amp;F408,tarifas!$A$13:$D$20,4,FALSE)*H408</f>
        <v>#N/A</v>
      </c>
      <c r="K408" s="13">
        <f>IF(F408="COD1",tarifas!$D$11*(SUMIFS($H$11:$H$8770,$F$11:$F$8770,"=COD1",$B$11:$B$8770,"="&amp;B408)/COUNTIFS($F$11:$F$8770,"=COD1",$B$11:$B$8770,"="&amp;B408))/COUNTIFS($A$11:$A$8770,"="&amp;A408,$F$11:$F$8770,"=COD1"),0)</f>
        <v>0</v>
      </c>
      <c r="L408" s="13" t="e">
        <f>(VLOOKUP(F408,tarifas!$C$7:$D$10,2,FALSE)+tarifas!$D$21)*datos!H408</f>
        <v>#N/A</v>
      </c>
      <c r="M408">
        <v>151.69879999999998</v>
      </c>
      <c r="N408" s="13" t="e">
        <f t="shared" si="62"/>
        <v>#N/A</v>
      </c>
      <c r="O408">
        <f t="shared" si="63"/>
        <v>151.69879999999998</v>
      </c>
      <c r="P408" s="12">
        <f t="shared" si="64"/>
        <v>238.89318257778788</v>
      </c>
      <c r="Q408">
        <f t="shared" si="65"/>
        <v>0</v>
      </c>
      <c r="R408">
        <f>$D$2*tarifas!$D$12/24</f>
        <v>1.4541666666666666</v>
      </c>
      <c r="S408" t="e">
        <f>VLOOKUP(E408&amp;" "&amp;F408,tarifas!$A$13:$D$20,4,FALSE)*P408</f>
        <v>#N/A</v>
      </c>
      <c r="T408">
        <f>IF(F408="COD1",tarifas!$D$11*(SUMIFS($P$11:$P$8770,$F$11:$F$8770,"=COD1",$B$11:$B$8770,"="&amp;B408)/COUNTIFS($F$11:$F$8770,"=COD1",$B$11:$B$8770,"="&amp;B408))/COUNTIFS($A$11:$A$8770,"="&amp;A408,$F$11:$F$8770,"=COD1"),0)</f>
        <v>0</v>
      </c>
      <c r="U408" t="e">
        <f>(VLOOKUP(F408,tarifas!$C$7:$D$10,2,FALSE)+tarifas!$D$21)*datos!P408</f>
        <v>#N/A</v>
      </c>
      <c r="V408" t="e">
        <f t="shared" si="66"/>
        <v>#N/A</v>
      </c>
      <c r="W408">
        <f t="shared" si="67"/>
        <v>0</v>
      </c>
    </row>
    <row r="409" spans="1:23" x14ac:dyDescent="0.25">
      <c r="A409">
        <f t="shared" si="60"/>
        <v>16</v>
      </c>
      <c r="B409">
        <f t="shared" si="61"/>
        <v>1</v>
      </c>
      <c r="C409" s="1">
        <f t="shared" si="68"/>
        <v>41656.583333332368</v>
      </c>
      <c r="D409" s="7">
        <v>301.36363636363637</v>
      </c>
      <c r="E409" s="7"/>
      <c r="G409">
        <v>46.57</v>
      </c>
      <c r="H409" s="12">
        <v>530.79021341851751</v>
      </c>
      <c r="I409" s="13">
        <f>$D$2*tarifas!$D$12/24</f>
        <v>1.4541666666666666</v>
      </c>
      <c r="J409" s="13" t="e">
        <f>VLOOKUP(E409&amp;" "&amp;F409,tarifas!$A$13:$D$20,4,FALSE)*H409</f>
        <v>#N/A</v>
      </c>
      <c r="K409" s="13">
        <f>IF(F409="COD1",tarifas!$D$11*(SUMIFS($H$11:$H$8770,$F$11:$F$8770,"=COD1",$B$11:$B$8770,"="&amp;B409)/COUNTIFS($F$11:$F$8770,"=COD1",$B$11:$B$8770,"="&amp;B409))/COUNTIFS($A$11:$A$8770,"="&amp;A409,$F$11:$F$8770,"=COD1"),0)</f>
        <v>0</v>
      </c>
      <c r="L409" s="13" t="e">
        <f>(VLOOKUP(F409,tarifas!$C$7:$D$10,2,FALSE)+tarifas!$D$21)*datos!H409</f>
        <v>#N/A</v>
      </c>
      <c r="M409">
        <v>122.03134</v>
      </c>
      <c r="N409" s="13" t="e">
        <f t="shared" si="62"/>
        <v>#N/A</v>
      </c>
      <c r="O409">
        <f t="shared" si="63"/>
        <v>122.03134</v>
      </c>
      <c r="P409" s="12">
        <f t="shared" si="64"/>
        <v>408.75887341851751</v>
      </c>
      <c r="Q409">
        <f t="shared" si="65"/>
        <v>0</v>
      </c>
      <c r="R409">
        <f>$D$2*tarifas!$D$12/24</f>
        <v>1.4541666666666666</v>
      </c>
      <c r="S409" t="e">
        <f>VLOOKUP(E409&amp;" "&amp;F409,tarifas!$A$13:$D$20,4,FALSE)*P409</f>
        <v>#N/A</v>
      </c>
      <c r="T409">
        <f>IF(F409="COD1",tarifas!$D$11*(SUMIFS($P$11:$P$8770,$F$11:$F$8770,"=COD1",$B$11:$B$8770,"="&amp;B409)/COUNTIFS($F$11:$F$8770,"=COD1",$B$11:$B$8770,"="&amp;B409))/COUNTIFS($A$11:$A$8770,"="&amp;A409,$F$11:$F$8770,"=COD1"),0)</f>
        <v>0</v>
      </c>
      <c r="U409" t="e">
        <f>(VLOOKUP(F409,tarifas!$C$7:$D$10,2,FALSE)+tarifas!$D$21)*datos!P409</f>
        <v>#N/A</v>
      </c>
      <c r="V409" t="e">
        <f t="shared" si="66"/>
        <v>#N/A</v>
      </c>
      <c r="W409">
        <f t="shared" si="67"/>
        <v>0</v>
      </c>
    </row>
    <row r="410" spans="1:23" x14ac:dyDescent="0.25">
      <c r="A410">
        <f t="shared" si="60"/>
        <v>16</v>
      </c>
      <c r="B410">
        <f t="shared" si="61"/>
        <v>1</v>
      </c>
      <c r="C410" s="1">
        <f t="shared" si="68"/>
        <v>41656.624999999032</v>
      </c>
      <c r="D410" s="7">
        <v>301.36363636363637</v>
      </c>
      <c r="E410" s="7"/>
      <c r="G410">
        <v>44.93</v>
      </c>
      <c r="H410" s="12">
        <v>535.75821623094839</v>
      </c>
      <c r="I410" s="13">
        <f>$D$2*tarifas!$D$12/24</f>
        <v>1.4541666666666666</v>
      </c>
      <c r="J410" s="13" t="e">
        <f>VLOOKUP(E410&amp;" "&amp;F410,tarifas!$A$13:$D$20,4,FALSE)*H410</f>
        <v>#N/A</v>
      </c>
      <c r="K410" s="13">
        <f>IF(F410="COD1",tarifas!$D$11*(SUMIFS($H$11:$H$8770,$F$11:$F$8770,"=COD1",$B$11:$B$8770,"="&amp;B410)/COUNTIFS($F$11:$F$8770,"=COD1",$B$11:$B$8770,"="&amp;B410))/COUNTIFS($A$11:$A$8770,"="&amp;A410,$F$11:$F$8770,"=COD1"),0)</f>
        <v>0</v>
      </c>
      <c r="L410" s="13" t="e">
        <f>(VLOOKUP(F410,tarifas!$C$7:$D$10,2,FALSE)+tarifas!$D$21)*datos!H410</f>
        <v>#N/A</v>
      </c>
      <c r="M410">
        <v>64.900180000000006</v>
      </c>
      <c r="N410" s="13" t="e">
        <f t="shared" si="62"/>
        <v>#N/A</v>
      </c>
      <c r="O410">
        <f t="shared" si="63"/>
        <v>64.900180000000006</v>
      </c>
      <c r="P410" s="12">
        <f t="shared" si="64"/>
        <v>470.85803623094841</v>
      </c>
      <c r="Q410">
        <f t="shared" si="65"/>
        <v>0</v>
      </c>
      <c r="R410">
        <f>$D$2*tarifas!$D$12/24</f>
        <v>1.4541666666666666</v>
      </c>
      <c r="S410" t="e">
        <f>VLOOKUP(E410&amp;" "&amp;F410,tarifas!$A$13:$D$20,4,FALSE)*P410</f>
        <v>#N/A</v>
      </c>
      <c r="T410">
        <f>IF(F410="COD1",tarifas!$D$11*(SUMIFS($P$11:$P$8770,$F$11:$F$8770,"=COD1",$B$11:$B$8770,"="&amp;B410)/COUNTIFS($F$11:$F$8770,"=COD1",$B$11:$B$8770,"="&amp;B410))/COUNTIFS($A$11:$A$8770,"="&amp;A410,$F$11:$F$8770,"=COD1"),0)</f>
        <v>0</v>
      </c>
      <c r="U410" t="e">
        <f>(VLOOKUP(F410,tarifas!$C$7:$D$10,2,FALSE)+tarifas!$D$21)*datos!P410</f>
        <v>#N/A</v>
      </c>
      <c r="V410" t="e">
        <f t="shared" si="66"/>
        <v>#N/A</v>
      </c>
      <c r="W410">
        <f t="shared" si="67"/>
        <v>0</v>
      </c>
    </row>
    <row r="411" spans="1:23" x14ac:dyDescent="0.25">
      <c r="A411">
        <f t="shared" si="60"/>
        <v>16</v>
      </c>
      <c r="B411">
        <f t="shared" si="61"/>
        <v>1</v>
      </c>
      <c r="C411" s="1">
        <f t="shared" si="68"/>
        <v>41656.666666665697</v>
      </c>
      <c r="D411" s="7">
        <v>301.36363636363637</v>
      </c>
      <c r="E411" s="7"/>
      <c r="G411">
        <v>47</v>
      </c>
      <c r="H411" s="12">
        <v>540.82122213401487</v>
      </c>
      <c r="I411" s="13">
        <f>$D$2*tarifas!$D$12/24</f>
        <v>1.4541666666666666</v>
      </c>
      <c r="J411" s="13" t="e">
        <f>VLOOKUP(E411&amp;" "&amp;F411,tarifas!$A$13:$D$20,4,FALSE)*H411</f>
        <v>#N/A</v>
      </c>
      <c r="K411" s="13">
        <f>IF(F411="COD1",tarifas!$D$11*(SUMIFS($H$11:$H$8770,$F$11:$F$8770,"=COD1",$B$11:$B$8770,"="&amp;B411)/COUNTIFS($F$11:$F$8770,"=COD1",$B$11:$B$8770,"="&amp;B411))/COUNTIFS($A$11:$A$8770,"="&amp;A411,$F$11:$F$8770,"=COD1"),0)</f>
        <v>0</v>
      </c>
      <c r="L411" s="13" t="e">
        <f>(VLOOKUP(F411,tarifas!$C$7:$D$10,2,FALSE)+tarifas!$D$21)*datos!H411</f>
        <v>#N/A</v>
      </c>
      <c r="M411">
        <v>19.213619999999999</v>
      </c>
      <c r="N411" s="13" t="e">
        <f t="shared" si="62"/>
        <v>#N/A</v>
      </c>
      <c r="O411">
        <f t="shared" si="63"/>
        <v>19.213619999999999</v>
      </c>
      <c r="P411" s="12">
        <f t="shared" si="64"/>
        <v>521.60760213401488</v>
      </c>
      <c r="Q411">
        <f t="shared" si="65"/>
        <v>0</v>
      </c>
      <c r="R411">
        <f>$D$2*tarifas!$D$12/24</f>
        <v>1.4541666666666666</v>
      </c>
      <c r="S411" t="e">
        <f>VLOOKUP(E411&amp;" "&amp;F411,tarifas!$A$13:$D$20,4,FALSE)*P411</f>
        <v>#N/A</v>
      </c>
      <c r="T411">
        <f>IF(F411="COD1",tarifas!$D$11*(SUMIFS($P$11:$P$8770,$F$11:$F$8770,"=COD1",$B$11:$B$8770,"="&amp;B411)/COUNTIFS($F$11:$F$8770,"=COD1",$B$11:$B$8770,"="&amp;B411))/COUNTIFS($A$11:$A$8770,"="&amp;A411,$F$11:$F$8770,"=COD1"),0)</f>
        <v>0</v>
      </c>
      <c r="U411" t="e">
        <f>(VLOOKUP(F411,tarifas!$C$7:$D$10,2,FALSE)+tarifas!$D$21)*datos!P411</f>
        <v>#N/A</v>
      </c>
      <c r="V411" t="e">
        <f t="shared" si="66"/>
        <v>#N/A</v>
      </c>
      <c r="W411">
        <f t="shared" si="67"/>
        <v>0</v>
      </c>
    </row>
    <row r="412" spans="1:23" x14ac:dyDescent="0.25">
      <c r="A412">
        <f t="shared" si="60"/>
        <v>16</v>
      </c>
      <c r="B412">
        <f t="shared" si="61"/>
        <v>1</v>
      </c>
      <c r="C412" s="1">
        <f t="shared" si="68"/>
        <v>41656.708333332361</v>
      </c>
      <c r="D412" s="7">
        <v>0</v>
      </c>
      <c r="E412" s="7"/>
      <c r="G412">
        <v>54.1</v>
      </c>
      <c r="H412" s="12">
        <v>493.84720362614212</v>
      </c>
      <c r="I412" s="13">
        <f>$D$2*tarifas!$D$12/24</f>
        <v>1.4541666666666666</v>
      </c>
      <c r="J412" s="13" t="e">
        <f>VLOOKUP(E412&amp;" "&amp;F412,tarifas!$A$13:$D$20,4,FALSE)*H412</f>
        <v>#N/A</v>
      </c>
      <c r="K412" s="13">
        <f>IF(F412="COD1",tarifas!$D$11*(SUMIFS($H$11:$H$8770,$F$11:$F$8770,"=COD1",$B$11:$B$8770,"="&amp;B412)/COUNTIFS($F$11:$F$8770,"=COD1",$B$11:$B$8770,"="&amp;B412))/COUNTIFS($A$11:$A$8770,"="&amp;A412,$F$11:$F$8770,"=COD1"),0)</f>
        <v>0</v>
      </c>
      <c r="L412" s="13" t="e">
        <f>(VLOOKUP(F412,tarifas!$C$7:$D$10,2,FALSE)+tarifas!$D$21)*datos!H412</f>
        <v>#N/A</v>
      </c>
      <c r="M412">
        <v>0</v>
      </c>
      <c r="N412" s="13" t="e">
        <f t="shared" si="62"/>
        <v>#N/A</v>
      </c>
      <c r="O412">
        <f t="shared" si="63"/>
        <v>0</v>
      </c>
      <c r="P412" s="12">
        <f t="shared" si="64"/>
        <v>493.84720362614212</v>
      </c>
      <c r="Q412">
        <f t="shared" si="65"/>
        <v>0</v>
      </c>
      <c r="R412">
        <f>$D$2*tarifas!$D$12/24</f>
        <v>1.4541666666666666</v>
      </c>
      <c r="S412" t="e">
        <f>VLOOKUP(E412&amp;" "&amp;F412,tarifas!$A$13:$D$20,4,FALSE)*P412</f>
        <v>#N/A</v>
      </c>
      <c r="T412">
        <f>IF(F412="COD1",tarifas!$D$11*(SUMIFS($P$11:$P$8770,$F$11:$F$8770,"=COD1",$B$11:$B$8770,"="&amp;B412)/COUNTIFS($F$11:$F$8770,"=COD1",$B$11:$B$8770,"="&amp;B412))/COUNTIFS($A$11:$A$8770,"="&amp;A412,$F$11:$F$8770,"=COD1"),0)</f>
        <v>0</v>
      </c>
      <c r="U412" t="e">
        <f>(VLOOKUP(F412,tarifas!$C$7:$D$10,2,FALSE)+tarifas!$D$21)*datos!P412</f>
        <v>#N/A</v>
      </c>
      <c r="V412" t="e">
        <f t="shared" si="66"/>
        <v>#N/A</v>
      </c>
      <c r="W412">
        <f t="shared" si="67"/>
        <v>0</v>
      </c>
    </row>
    <row r="413" spans="1:23" x14ac:dyDescent="0.25">
      <c r="A413">
        <f t="shared" si="60"/>
        <v>16</v>
      </c>
      <c r="B413">
        <f t="shared" si="61"/>
        <v>1</v>
      </c>
      <c r="C413" s="1">
        <f t="shared" si="68"/>
        <v>41656.749999999025</v>
      </c>
      <c r="D413" s="7">
        <v>0</v>
      </c>
      <c r="E413" s="7"/>
      <c r="G413">
        <v>56.36</v>
      </c>
      <c r="H413" s="12">
        <v>397.44164627227337</v>
      </c>
      <c r="I413" s="13">
        <f>$D$2*tarifas!$D$12/24</f>
        <v>1.4541666666666666</v>
      </c>
      <c r="J413" s="13" t="e">
        <f>VLOOKUP(E413&amp;" "&amp;F413,tarifas!$A$13:$D$20,4,FALSE)*H413</f>
        <v>#N/A</v>
      </c>
      <c r="K413" s="13">
        <f>IF(F413="COD1",tarifas!$D$11*(SUMIFS($H$11:$H$8770,$F$11:$F$8770,"=COD1",$B$11:$B$8770,"="&amp;B413)/COUNTIFS($F$11:$F$8770,"=COD1",$B$11:$B$8770,"="&amp;B413))/COUNTIFS($A$11:$A$8770,"="&amp;A413,$F$11:$F$8770,"=COD1"),0)</f>
        <v>0</v>
      </c>
      <c r="L413" s="13" t="e">
        <f>(VLOOKUP(F413,tarifas!$C$7:$D$10,2,FALSE)+tarifas!$D$21)*datos!H413</f>
        <v>#N/A</v>
      </c>
      <c r="M413">
        <v>0</v>
      </c>
      <c r="N413" s="13" t="e">
        <f t="shared" si="62"/>
        <v>#N/A</v>
      </c>
      <c r="O413">
        <f t="shared" si="63"/>
        <v>0</v>
      </c>
      <c r="P413" s="12">
        <f t="shared" si="64"/>
        <v>397.44164627227337</v>
      </c>
      <c r="Q413">
        <f t="shared" si="65"/>
        <v>0</v>
      </c>
      <c r="R413">
        <f>$D$2*tarifas!$D$12/24</f>
        <v>1.4541666666666666</v>
      </c>
      <c r="S413" t="e">
        <f>VLOOKUP(E413&amp;" "&amp;F413,tarifas!$A$13:$D$20,4,FALSE)*P413</f>
        <v>#N/A</v>
      </c>
      <c r="T413">
        <f>IF(F413="COD1",tarifas!$D$11*(SUMIFS($P$11:$P$8770,$F$11:$F$8770,"=COD1",$B$11:$B$8770,"="&amp;B413)/COUNTIFS($F$11:$F$8770,"=COD1",$B$11:$B$8770,"="&amp;B413))/COUNTIFS($A$11:$A$8770,"="&amp;A413,$F$11:$F$8770,"=COD1"),0)</f>
        <v>0</v>
      </c>
      <c r="U413" t="e">
        <f>(VLOOKUP(F413,tarifas!$C$7:$D$10,2,FALSE)+tarifas!$D$21)*datos!P413</f>
        <v>#N/A</v>
      </c>
      <c r="V413" t="e">
        <f t="shared" si="66"/>
        <v>#N/A</v>
      </c>
      <c r="W413">
        <f t="shared" si="67"/>
        <v>0</v>
      </c>
    </row>
    <row r="414" spans="1:23" x14ac:dyDescent="0.25">
      <c r="A414">
        <f t="shared" si="60"/>
        <v>16</v>
      </c>
      <c r="B414">
        <f t="shared" si="61"/>
        <v>1</v>
      </c>
      <c r="C414" s="1">
        <f t="shared" si="68"/>
        <v>41656.791666665689</v>
      </c>
      <c r="D414" s="7">
        <v>0</v>
      </c>
      <c r="E414" s="7"/>
      <c r="G414">
        <v>66.959999999999994</v>
      </c>
      <c r="H414" s="12">
        <v>292.5556707603269</v>
      </c>
      <c r="I414" s="13">
        <f>$D$2*tarifas!$D$12/24</f>
        <v>1.4541666666666666</v>
      </c>
      <c r="J414" s="13" t="e">
        <f>VLOOKUP(E414&amp;" "&amp;F414,tarifas!$A$13:$D$20,4,FALSE)*H414</f>
        <v>#N/A</v>
      </c>
      <c r="K414" s="13">
        <f>IF(F414="COD1",tarifas!$D$11*(SUMIFS($H$11:$H$8770,$F$11:$F$8770,"=COD1",$B$11:$B$8770,"="&amp;B414)/COUNTIFS($F$11:$F$8770,"=COD1",$B$11:$B$8770,"="&amp;B414))/COUNTIFS($A$11:$A$8770,"="&amp;A414,$F$11:$F$8770,"=COD1"),0)</f>
        <v>0</v>
      </c>
      <c r="L414" s="13" t="e">
        <f>(VLOOKUP(F414,tarifas!$C$7:$D$10,2,FALSE)+tarifas!$D$21)*datos!H414</f>
        <v>#N/A</v>
      </c>
      <c r="M414">
        <v>0</v>
      </c>
      <c r="N414" s="13" t="e">
        <f t="shared" si="62"/>
        <v>#N/A</v>
      </c>
      <c r="O414">
        <f t="shared" si="63"/>
        <v>0</v>
      </c>
      <c r="P414" s="12">
        <f t="shared" si="64"/>
        <v>292.5556707603269</v>
      </c>
      <c r="Q414">
        <f t="shared" si="65"/>
        <v>0</v>
      </c>
      <c r="R414">
        <f>$D$2*tarifas!$D$12/24</f>
        <v>1.4541666666666666</v>
      </c>
      <c r="S414" t="e">
        <f>VLOOKUP(E414&amp;" "&amp;F414,tarifas!$A$13:$D$20,4,FALSE)*P414</f>
        <v>#N/A</v>
      </c>
      <c r="T414">
        <f>IF(F414="COD1",tarifas!$D$11*(SUMIFS($P$11:$P$8770,$F$11:$F$8770,"=COD1",$B$11:$B$8770,"="&amp;B414)/COUNTIFS($F$11:$F$8770,"=COD1",$B$11:$B$8770,"="&amp;B414))/COUNTIFS($A$11:$A$8770,"="&amp;A414,$F$11:$F$8770,"=COD1"),0)</f>
        <v>0</v>
      </c>
      <c r="U414" t="e">
        <f>(VLOOKUP(F414,tarifas!$C$7:$D$10,2,FALSE)+tarifas!$D$21)*datos!P414</f>
        <v>#N/A</v>
      </c>
      <c r="V414" t="e">
        <f t="shared" si="66"/>
        <v>#N/A</v>
      </c>
      <c r="W414">
        <f t="shared" si="67"/>
        <v>0</v>
      </c>
    </row>
    <row r="415" spans="1:23" x14ac:dyDescent="0.25">
      <c r="A415">
        <f t="shared" si="60"/>
        <v>16</v>
      </c>
      <c r="B415">
        <f t="shared" si="61"/>
        <v>1</v>
      </c>
      <c r="C415" s="1">
        <f t="shared" si="68"/>
        <v>41656.833333332354</v>
      </c>
      <c r="D415" s="7">
        <v>0</v>
      </c>
      <c r="E415" s="7"/>
      <c r="G415">
        <v>59.41</v>
      </c>
      <c r="H415" s="12">
        <v>215.9176513008963</v>
      </c>
      <c r="I415" s="13">
        <f>$D$2*tarifas!$D$12/24</f>
        <v>1.4541666666666666</v>
      </c>
      <c r="J415" s="13" t="e">
        <f>VLOOKUP(E415&amp;" "&amp;F415,tarifas!$A$13:$D$20,4,FALSE)*H415</f>
        <v>#N/A</v>
      </c>
      <c r="K415" s="13">
        <f>IF(F415="COD1",tarifas!$D$11*(SUMIFS($H$11:$H$8770,$F$11:$F$8770,"=COD1",$B$11:$B$8770,"="&amp;B415)/COUNTIFS($F$11:$F$8770,"=COD1",$B$11:$B$8770,"="&amp;B415))/COUNTIFS($A$11:$A$8770,"="&amp;A415,$F$11:$F$8770,"=COD1"),0)</f>
        <v>0</v>
      </c>
      <c r="L415" s="13" t="e">
        <f>(VLOOKUP(F415,tarifas!$C$7:$D$10,2,FALSE)+tarifas!$D$21)*datos!H415</f>
        <v>#N/A</v>
      </c>
      <c r="M415">
        <v>0</v>
      </c>
      <c r="N415" s="13" t="e">
        <f t="shared" si="62"/>
        <v>#N/A</v>
      </c>
      <c r="O415">
        <f t="shared" si="63"/>
        <v>0</v>
      </c>
      <c r="P415" s="12">
        <f t="shared" si="64"/>
        <v>215.9176513008963</v>
      </c>
      <c r="Q415">
        <f t="shared" si="65"/>
        <v>0</v>
      </c>
      <c r="R415">
        <f>$D$2*tarifas!$D$12/24</f>
        <v>1.4541666666666666</v>
      </c>
      <c r="S415" t="e">
        <f>VLOOKUP(E415&amp;" "&amp;F415,tarifas!$A$13:$D$20,4,FALSE)*P415</f>
        <v>#N/A</v>
      </c>
      <c r="T415">
        <f>IF(F415="COD1",tarifas!$D$11*(SUMIFS($P$11:$P$8770,$F$11:$F$8770,"=COD1",$B$11:$B$8770,"="&amp;B415)/COUNTIFS($F$11:$F$8770,"=COD1",$B$11:$B$8770,"="&amp;B415))/COUNTIFS($A$11:$A$8770,"="&amp;A415,$F$11:$F$8770,"=COD1"),0)</f>
        <v>0</v>
      </c>
      <c r="U415" t="e">
        <f>(VLOOKUP(F415,tarifas!$C$7:$D$10,2,FALSE)+tarifas!$D$21)*datos!P415</f>
        <v>#N/A</v>
      </c>
      <c r="V415" t="e">
        <f t="shared" si="66"/>
        <v>#N/A</v>
      </c>
      <c r="W415">
        <f t="shared" si="67"/>
        <v>0</v>
      </c>
    </row>
    <row r="416" spans="1:23" x14ac:dyDescent="0.25">
      <c r="A416">
        <f t="shared" si="60"/>
        <v>16</v>
      </c>
      <c r="B416">
        <f t="shared" si="61"/>
        <v>1</v>
      </c>
      <c r="C416" s="1">
        <f t="shared" si="68"/>
        <v>41656.874999999018</v>
      </c>
      <c r="D416" s="7">
        <v>0</v>
      </c>
      <c r="E416" s="7"/>
      <c r="G416">
        <v>57.12</v>
      </c>
      <c r="H416" s="12">
        <v>196.42653188738714</v>
      </c>
      <c r="I416" s="13">
        <f>$D$2*tarifas!$D$12/24</f>
        <v>1.4541666666666666</v>
      </c>
      <c r="J416" s="13" t="e">
        <f>VLOOKUP(E416&amp;" "&amp;F416,tarifas!$A$13:$D$20,4,FALSE)*H416</f>
        <v>#N/A</v>
      </c>
      <c r="K416" s="13">
        <f>IF(F416="COD1",tarifas!$D$11*(SUMIFS($H$11:$H$8770,$F$11:$F$8770,"=COD1",$B$11:$B$8770,"="&amp;B416)/COUNTIFS($F$11:$F$8770,"=COD1",$B$11:$B$8770,"="&amp;B416))/COUNTIFS($A$11:$A$8770,"="&amp;A416,$F$11:$F$8770,"=COD1"),0)</f>
        <v>0</v>
      </c>
      <c r="L416" s="13" t="e">
        <f>(VLOOKUP(F416,tarifas!$C$7:$D$10,2,FALSE)+tarifas!$D$21)*datos!H416</f>
        <v>#N/A</v>
      </c>
      <c r="M416">
        <v>0</v>
      </c>
      <c r="N416" s="13" t="e">
        <f t="shared" si="62"/>
        <v>#N/A</v>
      </c>
      <c r="O416">
        <f t="shared" si="63"/>
        <v>0</v>
      </c>
      <c r="P416" s="12">
        <f t="shared" si="64"/>
        <v>196.42653188738714</v>
      </c>
      <c r="Q416">
        <f t="shared" si="65"/>
        <v>0</v>
      </c>
      <c r="R416">
        <f>$D$2*tarifas!$D$12/24</f>
        <v>1.4541666666666666</v>
      </c>
      <c r="S416" t="e">
        <f>VLOOKUP(E416&amp;" "&amp;F416,tarifas!$A$13:$D$20,4,FALSE)*P416</f>
        <v>#N/A</v>
      </c>
      <c r="T416">
        <f>IF(F416="COD1",tarifas!$D$11*(SUMIFS($P$11:$P$8770,$F$11:$F$8770,"=COD1",$B$11:$B$8770,"="&amp;B416)/COUNTIFS($F$11:$F$8770,"=COD1",$B$11:$B$8770,"="&amp;B416))/COUNTIFS($A$11:$A$8770,"="&amp;A416,$F$11:$F$8770,"=COD1"),0)</f>
        <v>0</v>
      </c>
      <c r="U416" t="e">
        <f>(VLOOKUP(F416,tarifas!$C$7:$D$10,2,FALSE)+tarifas!$D$21)*datos!P416</f>
        <v>#N/A</v>
      </c>
      <c r="V416" t="e">
        <f t="shared" si="66"/>
        <v>#N/A</v>
      </c>
      <c r="W416">
        <f t="shared" si="67"/>
        <v>0</v>
      </c>
    </row>
    <row r="417" spans="1:23" x14ac:dyDescent="0.25">
      <c r="A417">
        <f t="shared" si="60"/>
        <v>16</v>
      </c>
      <c r="B417">
        <f t="shared" si="61"/>
        <v>1</v>
      </c>
      <c r="C417" s="1">
        <f t="shared" si="68"/>
        <v>41656.916666665682</v>
      </c>
      <c r="D417" s="7">
        <v>0</v>
      </c>
      <c r="E417" s="7"/>
      <c r="G417">
        <v>52.93</v>
      </c>
      <c r="H417" s="12">
        <v>191.20314560449174</v>
      </c>
      <c r="I417" s="13">
        <f>$D$2*tarifas!$D$12/24</f>
        <v>1.4541666666666666</v>
      </c>
      <c r="J417" s="13" t="e">
        <f>VLOOKUP(E417&amp;" "&amp;F417,tarifas!$A$13:$D$20,4,FALSE)*H417</f>
        <v>#N/A</v>
      </c>
      <c r="K417" s="13">
        <f>IF(F417="COD1",tarifas!$D$11*(SUMIFS($H$11:$H$8770,$F$11:$F$8770,"=COD1",$B$11:$B$8770,"="&amp;B417)/COUNTIFS($F$11:$F$8770,"=COD1",$B$11:$B$8770,"="&amp;B417))/COUNTIFS($A$11:$A$8770,"="&amp;A417,$F$11:$F$8770,"=COD1"),0)</f>
        <v>0</v>
      </c>
      <c r="L417" s="13" t="e">
        <f>(VLOOKUP(F417,tarifas!$C$7:$D$10,2,FALSE)+tarifas!$D$21)*datos!H417</f>
        <v>#N/A</v>
      </c>
      <c r="M417">
        <v>0</v>
      </c>
      <c r="N417" s="13" t="e">
        <f t="shared" si="62"/>
        <v>#N/A</v>
      </c>
      <c r="O417">
        <f t="shared" si="63"/>
        <v>0</v>
      </c>
      <c r="P417" s="12">
        <f t="shared" si="64"/>
        <v>191.20314560449174</v>
      </c>
      <c r="Q417">
        <f t="shared" si="65"/>
        <v>0</v>
      </c>
      <c r="R417">
        <f>$D$2*tarifas!$D$12/24</f>
        <v>1.4541666666666666</v>
      </c>
      <c r="S417" t="e">
        <f>VLOOKUP(E417&amp;" "&amp;F417,tarifas!$A$13:$D$20,4,FALSE)*P417</f>
        <v>#N/A</v>
      </c>
      <c r="T417">
        <f>IF(F417="COD1",tarifas!$D$11*(SUMIFS($P$11:$P$8770,$F$11:$F$8770,"=COD1",$B$11:$B$8770,"="&amp;B417)/COUNTIFS($F$11:$F$8770,"=COD1",$B$11:$B$8770,"="&amp;B417))/COUNTIFS($A$11:$A$8770,"="&amp;A417,$F$11:$F$8770,"=COD1"),0)</f>
        <v>0</v>
      </c>
      <c r="U417" t="e">
        <f>(VLOOKUP(F417,tarifas!$C$7:$D$10,2,FALSE)+tarifas!$D$21)*datos!P417</f>
        <v>#N/A</v>
      </c>
      <c r="V417" t="e">
        <f t="shared" si="66"/>
        <v>#N/A</v>
      </c>
      <c r="W417">
        <f t="shared" si="67"/>
        <v>0</v>
      </c>
    </row>
    <row r="418" spans="1:23" x14ac:dyDescent="0.25">
      <c r="A418">
        <f t="shared" si="60"/>
        <v>16</v>
      </c>
      <c r="B418">
        <f t="shared" si="61"/>
        <v>1</v>
      </c>
      <c r="C418" s="1">
        <f t="shared" si="68"/>
        <v>41656.958333332346</v>
      </c>
      <c r="D418" s="7">
        <v>0</v>
      </c>
      <c r="E418" s="7"/>
      <c r="G418">
        <v>47</v>
      </c>
      <c r="H418" s="12">
        <v>189.5990378989186</v>
      </c>
      <c r="I418" s="13">
        <f>$D$2*tarifas!$D$12/24</f>
        <v>1.4541666666666666</v>
      </c>
      <c r="J418" s="13" t="e">
        <f>VLOOKUP(E418&amp;" "&amp;F418,tarifas!$A$13:$D$20,4,FALSE)*H418</f>
        <v>#N/A</v>
      </c>
      <c r="K418" s="13">
        <f>IF(F418="COD1",tarifas!$D$11*(SUMIFS($H$11:$H$8770,$F$11:$F$8770,"=COD1",$B$11:$B$8770,"="&amp;B418)/COUNTIFS($F$11:$F$8770,"=COD1",$B$11:$B$8770,"="&amp;B418))/COUNTIFS($A$11:$A$8770,"="&amp;A418,$F$11:$F$8770,"=COD1"),0)</f>
        <v>0</v>
      </c>
      <c r="L418" s="13" t="e">
        <f>(VLOOKUP(F418,tarifas!$C$7:$D$10,2,FALSE)+tarifas!$D$21)*datos!H418</f>
        <v>#N/A</v>
      </c>
      <c r="M418">
        <v>0</v>
      </c>
      <c r="N418" s="13" t="e">
        <f t="shared" si="62"/>
        <v>#N/A</v>
      </c>
      <c r="O418">
        <f t="shared" si="63"/>
        <v>0</v>
      </c>
      <c r="P418" s="12">
        <f t="shared" si="64"/>
        <v>189.5990378989186</v>
      </c>
      <c r="Q418">
        <f t="shared" si="65"/>
        <v>0</v>
      </c>
      <c r="R418">
        <f>$D$2*tarifas!$D$12/24</f>
        <v>1.4541666666666666</v>
      </c>
      <c r="S418" t="e">
        <f>VLOOKUP(E418&amp;" "&amp;F418,tarifas!$A$13:$D$20,4,FALSE)*P418</f>
        <v>#N/A</v>
      </c>
      <c r="T418">
        <f>IF(F418="COD1",tarifas!$D$11*(SUMIFS($P$11:$P$8770,$F$11:$F$8770,"=COD1",$B$11:$B$8770,"="&amp;B418)/COUNTIFS($F$11:$F$8770,"=COD1",$B$11:$B$8770,"="&amp;B418))/COUNTIFS($A$11:$A$8770,"="&amp;A418,$F$11:$F$8770,"=COD1"),0)</f>
        <v>0</v>
      </c>
      <c r="U418" t="e">
        <f>(VLOOKUP(F418,tarifas!$C$7:$D$10,2,FALSE)+tarifas!$D$21)*datos!P418</f>
        <v>#N/A</v>
      </c>
      <c r="V418" t="e">
        <f t="shared" si="66"/>
        <v>#N/A</v>
      </c>
      <c r="W418">
        <f t="shared" si="67"/>
        <v>0</v>
      </c>
    </row>
    <row r="419" spans="1:23" x14ac:dyDescent="0.25">
      <c r="A419">
        <f t="shared" si="60"/>
        <v>17</v>
      </c>
      <c r="B419">
        <f t="shared" si="61"/>
        <v>1</v>
      </c>
      <c r="C419" s="1">
        <f t="shared" si="68"/>
        <v>41656.99999999901</v>
      </c>
      <c r="D419" s="7">
        <v>0</v>
      </c>
      <c r="E419" s="7"/>
      <c r="G419">
        <v>53.64</v>
      </c>
      <c r="H419" s="12">
        <v>188.89606754792197</v>
      </c>
      <c r="I419" s="13">
        <f>$D$2*tarifas!$D$12/24</f>
        <v>1.4541666666666666</v>
      </c>
      <c r="J419" s="13" t="e">
        <f>VLOOKUP(E419&amp;" "&amp;F419,tarifas!$A$13:$D$20,4,FALSE)*H419</f>
        <v>#N/A</v>
      </c>
      <c r="K419" s="13">
        <f>IF(F419="COD1",tarifas!$D$11*(SUMIFS($H$11:$H$8770,$F$11:$F$8770,"=COD1",$B$11:$B$8770,"="&amp;B419)/COUNTIFS($F$11:$F$8770,"=COD1",$B$11:$B$8770,"="&amp;B419))/COUNTIFS($A$11:$A$8770,"="&amp;A419,$F$11:$F$8770,"=COD1"),0)</f>
        <v>0</v>
      </c>
      <c r="L419" s="13" t="e">
        <f>(VLOOKUP(F419,tarifas!$C$7:$D$10,2,FALSE)+tarifas!$D$21)*datos!H419</f>
        <v>#N/A</v>
      </c>
      <c r="M419">
        <v>0</v>
      </c>
      <c r="N419" s="13" t="e">
        <f t="shared" si="62"/>
        <v>#N/A</v>
      </c>
      <c r="O419">
        <f t="shared" si="63"/>
        <v>0</v>
      </c>
      <c r="P419" s="12">
        <f t="shared" si="64"/>
        <v>188.89606754792197</v>
      </c>
      <c r="Q419">
        <f t="shared" si="65"/>
        <v>0</v>
      </c>
      <c r="R419">
        <f>$D$2*tarifas!$D$12/24</f>
        <v>1.4541666666666666</v>
      </c>
      <c r="S419" t="e">
        <f>VLOOKUP(E419&amp;" "&amp;F419,tarifas!$A$13:$D$20,4,FALSE)*P419</f>
        <v>#N/A</v>
      </c>
      <c r="T419">
        <f>IF(F419="COD1",tarifas!$D$11*(SUMIFS($P$11:$P$8770,$F$11:$F$8770,"=COD1",$B$11:$B$8770,"="&amp;B419)/COUNTIFS($F$11:$F$8770,"=COD1",$B$11:$B$8770,"="&amp;B419))/COUNTIFS($A$11:$A$8770,"="&amp;A419,$F$11:$F$8770,"=COD1"),0)</f>
        <v>0</v>
      </c>
      <c r="U419" t="e">
        <f>(VLOOKUP(F419,tarifas!$C$7:$D$10,2,FALSE)+tarifas!$D$21)*datos!P419</f>
        <v>#N/A</v>
      </c>
      <c r="V419" t="e">
        <f t="shared" si="66"/>
        <v>#N/A</v>
      </c>
      <c r="W419">
        <f t="shared" si="67"/>
        <v>0</v>
      </c>
    </row>
    <row r="420" spans="1:23" x14ac:dyDescent="0.25">
      <c r="A420">
        <f t="shared" si="60"/>
        <v>17</v>
      </c>
      <c r="B420">
        <f t="shared" si="61"/>
        <v>1</v>
      </c>
      <c r="C420" s="1">
        <f t="shared" si="68"/>
        <v>41657.041666665675</v>
      </c>
      <c r="D420" s="7">
        <v>0</v>
      </c>
      <c r="E420" s="7"/>
      <c r="G420">
        <v>35.5</v>
      </c>
      <c r="H420" s="12">
        <v>187.0708031848155</v>
      </c>
      <c r="I420" s="13">
        <f>$D$2*tarifas!$D$12/24</f>
        <v>1.4541666666666666</v>
      </c>
      <c r="J420" s="13" t="e">
        <f>VLOOKUP(E420&amp;" "&amp;F420,tarifas!$A$13:$D$20,4,FALSE)*H420</f>
        <v>#N/A</v>
      </c>
      <c r="K420" s="13">
        <f>IF(F420="COD1",tarifas!$D$11*(SUMIFS($H$11:$H$8770,$F$11:$F$8770,"=COD1",$B$11:$B$8770,"="&amp;B420)/COUNTIFS($F$11:$F$8770,"=COD1",$B$11:$B$8770,"="&amp;B420))/COUNTIFS($A$11:$A$8770,"="&amp;A420,$F$11:$F$8770,"=COD1"),0)</f>
        <v>0</v>
      </c>
      <c r="L420" s="13" t="e">
        <f>(VLOOKUP(F420,tarifas!$C$7:$D$10,2,FALSE)+tarifas!$D$21)*datos!H420</f>
        <v>#N/A</v>
      </c>
      <c r="M420">
        <v>0</v>
      </c>
      <c r="N420" s="13" t="e">
        <f t="shared" si="62"/>
        <v>#N/A</v>
      </c>
      <c r="O420">
        <f t="shared" si="63"/>
        <v>0</v>
      </c>
      <c r="P420" s="12">
        <f t="shared" si="64"/>
        <v>187.0708031848155</v>
      </c>
      <c r="Q420">
        <f t="shared" si="65"/>
        <v>0</v>
      </c>
      <c r="R420">
        <f>$D$2*tarifas!$D$12/24</f>
        <v>1.4541666666666666</v>
      </c>
      <c r="S420" t="e">
        <f>VLOOKUP(E420&amp;" "&amp;F420,tarifas!$A$13:$D$20,4,FALSE)*P420</f>
        <v>#N/A</v>
      </c>
      <c r="T420">
        <f>IF(F420="COD1",tarifas!$D$11*(SUMIFS($P$11:$P$8770,$F$11:$F$8770,"=COD1",$B$11:$B$8770,"="&amp;B420)/COUNTIFS($F$11:$F$8770,"=COD1",$B$11:$B$8770,"="&amp;B420))/COUNTIFS($A$11:$A$8770,"="&amp;A420,$F$11:$F$8770,"=COD1"),0)</f>
        <v>0</v>
      </c>
      <c r="U420" t="e">
        <f>(VLOOKUP(F420,tarifas!$C$7:$D$10,2,FALSE)+tarifas!$D$21)*datos!P420</f>
        <v>#N/A</v>
      </c>
      <c r="V420" t="e">
        <f t="shared" si="66"/>
        <v>#N/A</v>
      </c>
      <c r="W420">
        <f t="shared" si="67"/>
        <v>0</v>
      </c>
    </row>
    <row r="421" spans="1:23" x14ac:dyDescent="0.25">
      <c r="A421">
        <f t="shared" si="60"/>
        <v>17</v>
      </c>
      <c r="B421">
        <f t="shared" si="61"/>
        <v>1</v>
      </c>
      <c r="C421" s="1">
        <f t="shared" si="68"/>
        <v>41657.083333332339</v>
      </c>
      <c r="D421" s="7">
        <v>0</v>
      </c>
      <c r="E421" s="7"/>
      <c r="G421">
        <v>28.5</v>
      </c>
      <c r="H421" s="12">
        <v>186.2837515193757</v>
      </c>
      <c r="I421" s="13">
        <f>$D$2*tarifas!$D$12/24</f>
        <v>1.4541666666666666</v>
      </c>
      <c r="J421" s="13" t="e">
        <f>VLOOKUP(E421&amp;" "&amp;F421,tarifas!$A$13:$D$20,4,FALSE)*H421</f>
        <v>#N/A</v>
      </c>
      <c r="K421" s="13">
        <f>IF(F421="COD1",tarifas!$D$11*(SUMIFS($H$11:$H$8770,$F$11:$F$8770,"=COD1",$B$11:$B$8770,"="&amp;B421)/COUNTIFS($F$11:$F$8770,"=COD1",$B$11:$B$8770,"="&amp;B421))/COUNTIFS($A$11:$A$8770,"="&amp;A421,$F$11:$F$8770,"=COD1"),0)</f>
        <v>0</v>
      </c>
      <c r="L421" s="13" t="e">
        <f>(VLOOKUP(F421,tarifas!$C$7:$D$10,2,FALSE)+tarifas!$D$21)*datos!H421</f>
        <v>#N/A</v>
      </c>
      <c r="M421">
        <v>0</v>
      </c>
      <c r="N421" s="13" t="e">
        <f t="shared" si="62"/>
        <v>#N/A</v>
      </c>
      <c r="O421">
        <f t="shared" si="63"/>
        <v>0</v>
      </c>
      <c r="P421" s="12">
        <f t="shared" si="64"/>
        <v>186.2837515193757</v>
      </c>
      <c r="Q421">
        <f t="shared" si="65"/>
        <v>0</v>
      </c>
      <c r="R421">
        <f>$D$2*tarifas!$D$12/24</f>
        <v>1.4541666666666666</v>
      </c>
      <c r="S421" t="e">
        <f>VLOOKUP(E421&amp;" "&amp;F421,tarifas!$A$13:$D$20,4,FALSE)*P421</f>
        <v>#N/A</v>
      </c>
      <c r="T421">
        <f>IF(F421="COD1",tarifas!$D$11*(SUMIFS($P$11:$P$8770,$F$11:$F$8770,"=COD1",$B$11:$B$8770,"="&amp;B421)/COUNTIFS($F$11:$F$8770,"=COD1",$B$11:$B$8770,"="&amp;B421))/COUNTIFS($A$11:$A$8770,"="&amp;A421,$F$11:$F$8770,"=COD1"),0)</f>
        <v>0</v>
      </c>
      <c r="U421" t="e">
        <f>(VLOOKUP(F421,tarifas!$C$7:$D$10,2,FALSE)+tarifas!$D$21)*datos!P421</f>
        <v>#N/A</v>
      </c>
      <c r="V421" t="e">
        <f t="shared" si="66"/>
        <v>#N/A</v>
      </c>
      <c r="W421">
        <f t="shared" si="67"/>
        <v>0</v>
      </c>
    </row>
    <row r="422" spans="1:23" x14ac:dyDescent="0.25">
      <c r="A422">
        <f t="shared" si="60"/>
        <v>17</v>
      </c>
      <c r="B422">
        <f t="shared" si="61"/>
        <v>1</v>
      </c>
      <c r="C422" s="1">
        <f t="shared" si="68"/>
        <v>41657.124999999003</v>
      </c>
      <c r="D422" s="7">
        <v>0</v>
      </c>
      <c r="E422" s="7"/>
      <c r="G422">
        <v>27.07</v>
      </c>
      <c r="H422" s="12">
        <v>184.08768158992254</v>
      </c>
      <c r="I422" s="13">
        <f>$D$2*tarifas!$D$12/24</f>
        <v>1.4541666666666666</v>
      </c>
      <c r="J422" s="13" t="e">
        <f>VLOOKUP(E422&amp;" "&amp;F422,tarifas!$A$13:$D$20,4,FALSE)*H422</f>
        <v>#N/A</v>
      </c>
      <c r="K422" s="13">
        <f>IF(F422="COD1",tarifas!$D$11*(SUMIFS($H$11:$H$8770,$F$11:$F$8770,"=COD1",$B$11:$B$8770,"="&amp;B422)/COUNTIFS($F$11:$F$8770,"=COD1",$B$11:$B$8770,"="&amp;B422))/COUNTIFS($A$11:$A$8770,"="&amp;A422,$F$11:$F$8770,"=COD1"),0)</f>
        <v>0</v>
      </c>
      <c r="L422" s="13" t="e">
        <f>(VLOOKUP(F422,tarifas!$C$7:$D$10,2,FALSE)+tarifas!$D$21)*datos!H422</f>
        <v>#N/A</v>
      </c>
      <c r="M422">
        <v>0</v>
      </c>
      <c r="N422" s="13" t="e">
        <f t="shared" si="62"/>
        <v>#N/A</v>
      </c>
      <c r="O422">
        <f t="shared" si="63"/>
        <v>0</v>
      </c>
      <c r="P422" s="12">
        <f t="shared" si="64"/>
        <v>184.08768158992254</v>
      </c>
      <c r="Q422">
        <f t="shared" si="65"/>
        <v>0</v>
      </c>
      <c r="R422">
        <f>$D$2*tarifas!$D$12/24</f>
        <v>1.4541666666666666</v>
      </c>
      <c r="S422" t="e">
        <f>VLOOKUP(E422&amp;" "&amp;F422,tarifas!$A$13:$D$20,4,FALSE)*P422</f>
        <v>#N/A</v>
      </c>
      <c r="T422">
        <f>IF(F422="COD1",tarifas!$D$11*(SUMIFS($P$11:$P$8770,$F$11:$F$8770,"=COD1",$B$11:$B$8770,"="&amp;B422)/COUNTIFS($F$11:$F$8770,"=COD1",$B$11:$B$8770,"="&amp;B422))/COUNTIFS($A$11:$A$8770,"="&amp;A422,$F$11:$F$8770,"=COD1"),0)</f>
        <v>0</v>
      </c>
      <c r="U422" t="e">
        <f>(VLOOKUP(F422,tarifas!$C$7:$D$10,2,FALSE)+tarifas!$D$21)*datos!P422</f>
        <v>#N/A</v>
      </c>
      <c r="V422" t="e">
        <f t="shared" si="66"/>
        <v>#N/A</v>
      </c>
      <c r="W422">
        <f t="shared" si="67"/>
        <v>0</v>
      </c>
    </row>
    <row r="423" spans="1:23" x14ac:dyDescent="0.25">
      <c r="A423">
        <f t="shared" si="60"/>
        <v>17</v>
      </c>
      <c r="B423">
        <f t="shared" si="61"/>
        <v>1</v>
      </c>
      <c r="C423" s="1">
        <f t="shared" si="68"/>
        <v>41657.166666665667</v>
      </c>
      <c r="D423" s="7">
        <v>0</v>
      </c>
      <c r="E423" s="7"/>
      <c r="G423">
        <v>25</v>
      </c>
      <c r="H423" s="12">
        <v>183.58885173232071</v>
      </c>
      <c r="I423" s="13">
        <f>$D$2*tarifas!$D$12/24</f>
        <v>1.4541666666666666</v>
      </c>
      <c r="J423" s="13" t="e">
        <f>VLOOKUP(E423&amp;" "&amp;F423,tarifas!$A$13:$D$20,4,FALSE)*H423</f>
        <v>#N/A</v>
      </c>
      <c r="K423" s="13">
        <f>IF(F423="COD1",tarifas!$D$11*(SUMIFS($H$11:$H$8770,$F$11:$F$8770,"=COD1",$B$11:$B$8770,"="&amp;B423)/COUNTIFS($F$11:$F$8770,"=COD1",$B$11:$B$8770,"="&amp;B423))/COUNTIFS($A$11:$A$8770,"="&amp;A423,$F$11:$F$8770,"=COD1"),0)</f>
        <v>0</v>
      </c>
      <c r="L423" s="13" t="e">
        <f>(VLOOKUP(F423,tarifas!$C$7:$D$10,2,FALSE)+tarifas!$D$21)*datos!H423</f>
        <v>#N/A</v>
      </c>
      <c r="M423">
        <v>0</v>
      </c>
      <c r="N423" s="13" t="e">
        <f t="shared" si="62"/>
        <v>#N/A</v>
      </c>
      <c r="O423">
        <f t="shared" si="63"/>
        <v>0</v>
      </c>
      <c r="P423" s="12">
        <f t="shared" si="64"/>
        <v>183.58885173232071</v>
      </c>
      <c r="Q423">
        <f t="shared" si="65"/>
        <v>0</v>
      </c>
      <c r="R423">
        <f>$D$2*tarifas!$D$12/24</f>
        <v>1.4541666666666666</v>
      </c>
      <c r="S423" t="e">
        <f>VLOOKUP(E423&amp;" "&amp;F423,tarifas!$A$13:$D$20,4,FALSE)*P423</f>
        <v>#N/A</v>
      </c>
      <c r="T423">
        <f>IF(F423="COD1",tarifas!$D$11*(SUMIFS($P$11:$P$8770,$F$11:$F$8770,"=COD1",$B$11:$B$8770,"="&amp;B423)/COUNTIFS($F$11:$F$8770,"=COD1",$B$11:$B$8770,"="&amp;B423))/COUNTIFS($A$11:$A$8770,"="&amp;A423,$F$11:$F$8770,"=COD1"),0)</f>
        <v>0</v>
      </c>
      <c r="U423" t="e">
        <f>(VLOOKUP(F423,tarifas!$C$7:$D$10,2,FALSE)+tarifas!$D$21)*datos!P423</f>
        <v>#N/A</v>
      </c>
      <c r="V423" t="e">
        <f t="shared" si="66"/>
        <v>#N/A</v>
      </c>
      <c r="W423">
        <f t="shared" si="67"/>
        <v>0</v>
      </c>
    </row>
    <row r="424" spans="1:23" x14ac:dyDescent="0.25">
      <c r="A424">
        <f t="shared" si="60"/>
        <v>17</v>
      </c>
      <c r="B424">
        <f t="shared" si="61"/>
        <v>1</v>
      </c>
      <c r="C424" s="1">
        <f t="shared" si="68"/>
        <v>41657.208333332332</v>
      </c>
      <c r="D424" s="7">
        <v>0</v>
      </c>
      <c r="E424" s="7"/>
      <c r="G424">
        <v>25.94</v>
      </c>
      <c r="H424" s="12">
        <v>182.86349846201296</v>
      </c>
      <c r="I424" s="13">
        <f>$D$2*tarifas!$D$12/24</f>
        <v>1.4541666666666666</v>
      </c>
      <c r="J424" s="13" t="e">
        <f>VLOOKUP(E424&amp;" "&amp;F424,tarifas!$A$13:$D$20,4,FALSE)*H424</f>
        <v>#N/A</v>
      </c>
      <c r="K424" s="13">
        <f>IF(F424="COD1",tarifas!$D$11*(SUMIFS($H$11:$H$8770,$F$11:$F$8770,"=COD1",$B$11:$B$8770,"="&amp;B424)/COUNTIFS($F$11:$F$8770,"=COD1",$B$11:$B$8770,"="&amp;B424))/COUNTIFS($A$11:$A$8770,"="&amp;A424,$F$11:$F$8770,"=COD1"),0)</f>
        <v>0</v>
      </c>
      <c r="L424" s="13" t="e">
        <f>(VLOOKUP(F424,tarifas!$C$7:$D$10,2,FALSE)+tarifas!$D$21)*datos!H424</f>
        <v>#N/A</v>
      </c>
      <c r="M424">
        <v>0</v>
      </c>
      <c r="N424" s="13" t="e">
        <f t="shared" si="62"/>
        <v>#N/A</v>
      </c>
      <c r="O424">
        <f t="shared" si="63"/>
        <v>0</v>
      </c>
      <c r="P424" s="12">
        <f t="shared" si="64"/>
        <v>182.86349846201296</v>
      </c>
      <c r="Q424">
        <f t="shared" si="65"/>
        <v>0</v>
      </c>
      <c r="R424">
        <f>$D$2*tarifas!$D$12/24</f>
        <v>1.4541666666666666</v>
      </c>
      <c r="S424" t="e">
        <f>VLOOKUP(E424&amp;" "&amp;F424,tarifas!$A$13:$D$20,4,FALSE)*P424</f>
        <v>#N/A</v>
      </c>
      <c r="T424">
        <f>IF(F424="COD1",tarifas!$D$11*(SUMIFS($P$11:$P$8770,$F$11:$F$8770,"=COD1",$B$11:$B$8770,"="&amp;B424)/COUNTIFS($F$11:$F$8770,"=COD1",$B$11:$B$8770,"="&amp;B424))/COUNTIFS($A$11:$A$8770,"="&amp;A424,$F$11:$F$8770,"=COD1"),0)</f>
        <v>0</v>
      </c>
      <c r="U424" t="e">
        <f>(VLOOKUP(F424,tarifas!$C$7:$D$10,2,FALSE)+tarifas!$D$21)*datos!P424</f>
        <v>#N/A</v>
      </c>
      <c r="V424" t="e">
        <f t="shared" si="66"/>
        <v>#N/A</v>
      </c>
      <c r="W424">
        <f t="shared" si="67"/>
        <v>0</v>
      </c>
    </row>
    <row r="425" spans="1:23" x14ac:dyDescent="0.25">
      <c r="A425">
        <f t="shared" si="60"/>
        <v>17</v>
      </c>
      <c r="B425">
        <f t="shared" si="61"/>
        <v>1</v>
      </c>
      <c r="C425" s="1">
        <f t="shared" si="68"/>
        <v>41657.249999998996</v>
      </c>
      <c r="D425" s="7">
        <v>0</v>
      </c>
      <c r="E425" s="7"/>
      <c r="G425">
        <v>27.7</v>
      </c>
      <c r="H425" s="12">
        <v>181.4274376317494</v>
      </c>
      <c r="I425" s="13">
        <f>$D$2*tarifas!$D$12/24</f>
        <v>1.4541666666666666</v>
      </c>
      <c r="J425" s="13" t="e">
        <f>VLOOKUP(E425&amp;" "&amp;F425,tarifas!$A$13:$D$20,4,FALSE)*H425</f>
        <v>#N/A</v>
      </c>
      <c r="K425" s="13">
        <f>IF(F425="COD1",tarifas!$D$11*(SUMIFS($H$11:$H$8770,$F$11:$F$8770,"=COD1",$B$11:$B$8770,"="&amp;B425)/COUNTIFS($F$11:$F$8770,"=COD1",$B$11:$B$8770,"="&amp;B425))/COUNTIFS($A$11:$A$8770,"="&amp;A425,$F$11:$F$8770,"=COD1"),0)</f>
        <v>0</v>
      </c>
      <c r="L425" s="13" t="e">
        <f>(VLOOKUP(F425,tarifas!$C$7:$D$10,2,FALSE)+tarifas!$D$21)*datos!H425</f>
        <v>#N/A</v>
      </c>
      <c r="M425">
        <v>0</v>
      </c>
      <c r="N425" s="13" t="e">
        <f t="shared" si="62"/>
        <v>#N/A</v>
      </c>
      <c r="O425">
        <f t="shared" si="63"/>
        <v>0</v>
      </c>
      <c r="P425" s="12">
        <f t="shared" si="64"/>
        <v>181.4274376317494</v>
      </c>
      <c r="Q425">
        <f t="shared" si="65"/>
        <v>0</v>
      </c>
      <c r="R425">
        <f>$D$2*tarifas!$D$12/24</f>
        <v>1.4541666666666666</v>
      </c>
      <c r="S425" t="e">
        <f>VLOOKUP(E425&amp;" "&amp;F425,tarifas!$A$13:$D$20,4,FALSE)*P425</f>
        <v>#N/A</v>
      </c>
      <c r="T425">
        <f>IF(F425="COD1",tarifas!$D$11*(SUMIFS($P$11:$P$8770,$F$11:$F$8770,"=COD1",$B$11:$B$8770,"="&amp;B425)/COUNTIFS($F$11:$F$8770,"=COD1",$B$11:$B$8770,"="&amp;B425))/COUNTIFS($A$11:$A$8770,"="&amp;A425,$F$11:$F$8770,"=COD1"),0)</f>
        <v>0</v>
      </c>
      <c r="U425" t="e">
        <f>(VLOOKUP(F425,tarifas!$C$7:$D$10,2,FALSE)+tarifas!$D$21)*datos!P425</f>
        <v>#N/A</v>
      </c>
      <c r="V425" t="e">
        <f t="shared" si="66"/>
        <v>#N/A</v>
      </c>
      <c r="W425">
        <f t="shared" si="67"/>
        <v>0</v>
      </c>
    </row>
    <row r="426" spans="1:23" x14ac:dyDescent="0.25">
      <c r="A426">
        <f t="shared" si="60"/>
        <v>17</v>
      </c>
      <c r="B426">
        <f t="shared" si="61"/>
        <v>1</v>
      </c>
      <c r="C426" s="1">
        <f t="shared" si="68"/>
        <v>41657.29166666566</v>
      </c>
      <c r="D426" s="7">
        <v>0</v>
      </c>
      <c r="E426" s="7"/>
      <c r="G426">
        <v>27.92</v>
      </c>
      <c r="H426" s="12">
        <v>167.52854410400022</v>
      </c>
      <c r="I426" s="13">
        <f>$D$2*tarifas!$D$12/24</f>
        <v>1.4541666666666666</v>
      </c>
      <c r="J426" s="13" t="e">
        <f>VLOOKUP(E426&amp;" "&amp;F426,tarifas!$A$13:$D$20,4,FALSE)*H426</f>
        <v>#N/A</v>
      </c>
      <c r="K426" s="13">
        <f>IF(F426="COD1",tarifas!$D$11*(SUMIFS($H$11:$H$8770,$F$11:$F$8770,"=COD1",$B$11:$B$8770,"="&amp;B426)/COUNTIFS($F$11:$F$8770,"=COD1",$B$11:$B$8770,"="&amp;B426))/COUNTIFS($A$11:$A$8770,"="&amp;A426,$F$11:$F$8770,"=COD1"),0)</f>
        <v>0</v>
      </c>
      <c r="L426" s="13" t="e">
        <f>(VLOOKUP(F426,tarifas!$C$7:$D$10,2,FALSE)+tarifas!$D$21)*datos!H426</f>
        <v>#N/A</v>
      </c>
      <c r="M426">
        <v>0</v>
      </c>
      <c r="N426" s="13" t="e">
        <f t="shared" si="62"/>
        <v>#N/A</v>
      </c>
      <c r="O426">
        <f t="shared" si="63"/>
        <v>0</v>
      </c>
      <c r="P426" s="12">
        <f t="shared" si="64"/>
        <v>167.52854410400022</v>
      </c>
      <c r="Q426">
        <f t="shared" si="65"/>
        <v>0</v>
      </c>
      <c r="R426">
        <f>$D$2*tarifas!$D$12/24</f>
        <v>1.4541666666666666</v>
      </c>
      <c r="S426" t="e">
        <f>VLOOKUP(E426&amp;" "&amp;F426,tarifas!$A$13:$D$20,4,FALSE)*P426</f>
        <v>#N/A</v>
      </c>
      <c r="T426">
        <f>IF(F426="COD1",tarifas!$D$11*(SUMIFS($P$11:$P$8770,$F$11:$F$8770,"=COD1",$B$11:$B$8770,"="&amp;B426)/COUNTIFS($F$11:$F$8770,"=COD1",$B$11:$B$8770,"="&amp;B426))/COUNTIFS($A$11:$A$8770,"="&amp;A426,$F$11:$F$8770,"=COD1"),0)</f>
        <v>0</v>
      </c>
      <c r="U426" t="e">
        <f>(VLOOKUP(F426,tarifas!$C$7:$D$10,2,FALSE)+tarifas!$D$21)*datos!P426</f>
        <v>#N/A</v>
      </c>
      <c r="V426" t="e">
        <f t="shared" si="66"/>
        <v>#N/A</v>
      </c>
      <c r="W426">
        <f t="shared" si="67"/>
        <v>0</v>
      </c>
    </row>
    <row r="427" spans="1:23" x14ac:dyDescent="0.25">
      <c r="A427">
        <f t="shared" si="60"/>
        <v>17</v>
      </c>
      <c r="B427">
        <f t="shared" si="61"/>
        <v>1</v>
      </c>
      <c r="C427" s="1">
        <f t="shared" si="68"/>
        <v>41657.333333332324</v>
      </c>
      <c r="D427" s="7">
        <v>301.36363636363637</v>
      </c>
      <c r="E427" s="7"/>
      <c r="G427">
        <v>27.12</v>
      </c>
      <c r="H427" s="12">
        <v>166.79734213629561</v>
      </c>
      <c r="I427" s="13">
        <f>$D$2*tarifas!$D$12/24</f>
        <v>1.4541666666666666</v>
      </c>
      <c r="J427" s="13" t="e">
        <f>VLOOKUP(E427&amp;" "&amp;F427,tarifas!$A$13:$D$20,4,FALSE)*H427</f>
        <v>#N/A</v>
      </c>
      <c r="K427" s="13">
        <f>IF(F427="COD1",tarifas!$D$11*(SUMIFS($H$11:$H$8770,$F$11:$F$8770,"=COD1",$B$11:$B$8770,"="&amp;B427)/COUNTIFS($F$11:$F$8770,"=COD1",$B$11:$B$8770,"="&amp;B427))/COUNTIFS($A$11:$A$8770,"="&amp;A427,$F$11:$F$8770,"=COD1"),0)</f>
        <v>0</v>
      </c>
      <c r="L427" s="13" t="e">
        <f>(VLOOKUP(F427,tarifas!$C$7:$D$10,2,FALSE)+tarifas!$D$21)*datos!H427</f>
        <v>#N/A</v>
      </c>
      <c r="M427">
        <v>35.280680000000004</v>
      </c>
      <c r="N427" s="13" t="e">
        <f t="shared" si="62"/>
        <v>#N/A</v>
      </c>
      <c r="O427">
        <f t="shared" si="63"/>
        <v>35.280680000000004</v>
      </c>
      <c r="P427" s="12">
        <f t="shared" si="64"/>
        <v>131.51666213629562</v>
      </c>
      <c r="Q427">
        <f t="shared" si="65"/>
        <v>0</v>
      </c>
      <c r="R427">
        <f>$D$2*tarifas!$D$12/24</f>
        <v>1.4541666666666666</v>
      </c>
      <c r="S427" t="e">
        <f>VLOOKUP(E427&amp;" "&amp;F427,tarifas!$A$13:$D$20,4,FALSE)*P427</f>
        <v>#N/A</v>
      </c>
      <c r="T427">
        <f>IF(F427="COD1",tarifas!$D$11*(SUMIFS($P$11:$P$8770,$F$11:$F$8770,"=COD1",$B$11:$B$8770,"="&amp;B427)/COUNTIFS($F$11:$F$8770,"=COD1",$B$11:$B$8770,"="&amp;B427))/COUNTIFS($A$11:$A$8770,"="&amp;A427,$F$11:$F$8770,"=COD1"),0)</f>
        <v>0</v>
      </c>
      <c r="U427" t="e">
        <f>(VLOOKUP(F427,tarifas!$C$7:$D$10,2,FALSE)+tarifas!$D$21)*datos!P427</f>
        <v>#N/A</v>
      </c>
      <c r="V427" t="e">
        <f t="shared" si="66"/>
        <v>#N/A</v>
      </c>
      <c r="W427">
        <f t="shared" si="67"/>
        <v>0</v>
      </c>
    </row>
    <row r="428" spans="1:23" x14ac:dyDescent="0.25">
      <c r="A428">
        <f t="shared" si="60"/>
        <v>17</v>
      </c>
      <c r="B428">
        <f t="shared" si="61"/>
        <v>1</v>
      </c>
      <c r="C428" s="1">
        <f t="shared" si="68"/>
        <v>41657.374999998989</v>
      </c>
      <c r="D428" s="7">
        <v>301.36363636363637</v>
      </c>
      <c r="E428" s="7"/>
      <c r="G428">
        <v>28.06</v>
      </c>
      <c r="H428" s="12">
        <v>169.58718046380466</v>
      </c>
      <c r="I428" s="13">
        <f>$D$2*tarifas!$D$12/24</f>
        <v>1.4541666666666666</v>
      </c>
      <c r="J428" s="13" t="e">
        <f>VLOOKUP(E428&amp;" "&amp;F428,tarifas!$A$13:$D$20,4,FALSE)*H428</f>
        <v>#N/A</v>
      </c>
      <c r="K428" s="13">
        <f>IF(F428="COD1",tarifas!$D$11*(SUMIFS($H$11:$H$8770,$F$11:$F$8770,"=COD1",$B$11:$B$8770,"="&amp;B428)/COUNTIFS($F$11:$F$8770,"=COD1",$B$11:$B$8770,"="&amp;B428))/COUNTIFS($A$11:$A$8770,"="&amp;A428,$F$11:$F$8770,"=COD1"),0)</f>
        <v>0</v>
      </c>
      <c r="L428" s="13" t="e">
        <f>(VLOOKUP(F428,tarifas!$C$7:$D$10,2,FALSE)+tarifas!$D$21)*datos!H428</f>
        <v>#N/A</v>
      </c>
      <c r="M428">
        <v>95.129080000000002</v>
      </c>
      <c r="N428" s="13" t="e">
        <f t="shared" si="62"/>
        <v>#N/A</v>
      </c>
      <c r="O428">
        <f t="shared" si="63"/>
        <v>95.129080000000002</v>
      </c>
      <c r="P428" s="12">
        <f t="shared" si="64"/>
        <v>74.458100463804655</v>
      </c>
      <c r="Q428">
        <f t="shared" si="65"/>
        <v>0</v>
      </c>
      <c r="R428">
        <f>$D$2*tarifas!$D$12/24</f>
        <v>1.4541666666666666</v>
      </c>
      <c r="S428" t="e">
        <f>VLOOKUP(E428&amp;" "&amp;F428,tarifas!$A$13:$D$20,4,FALSE)*P428</f>
        <v>#N/A</v>
      </c>
      <c r="T428">
        <f>IF(F428="COD1",tarifas!$D$11*(SUMIFS($P$11:$P$8770,$F$11:$F$8770,"=COD1",$B$11:$B$8770,"="&amp;B428)/COUNTIFS($F$11:$F$8770,"=COD1",$B$11:$B$8770,"="&amp;B428))/COUNTIFS($A$11:$A$8770,"="&amp;A428,$F$11:$F$8770,"=COD1"),0)</f>
        <v>0</v>
      </c>
      <c r="U428" t="e">
        <f>(VLOOKUP(F428,tarifas!$C$7:$D$10,2,FALSE)+tarifas!$D$21)*datos!P428</f>
        <v>#N/A</v>
      </c>
      <c r="V428" t="e">
        <f t="shared" si="66"/>
        <v>#N/A</v>
      </c>
      <c r="W428">
        <f t="shared" si="67"/>
        <v>0</v>
      </c>
    </row>
    <row r="429" spans="1:23" x14ac:dyDescent="0.25">
      <c r="A429">
        <f t="shared" si="60"/>
        <v>17</v>
      </c>
      <c r="B429">
        <f t="shared" si="61"/>
        <v>1</v>
      </c>
      <c r="C429" s="1">
        <f t="shared" si="68"/>
        <v>41657.416666665653</v>
      </c>
      <c r="D429" s="7">
        <v>301.36363636363637</v>
      </c>
      <c r="E429" s="7"/>
      <c r="G429">
        <v>34.69</v>
      </c>
      <c r="H429" s="12">
        <v>168.37272432317803</v>
      </c>
      <c r="I429" s="13">
        <f>$D$2*tarifas!$D$12/24</f>
        <v>1.4541666666666666</v>
      </c>
      <c r="J429" s="13" t="e">
        <f>VLOOKUP(E429&amp;" "&amp;F429,tarifas!$A$13:$D$20,4,FALSE)*H429</f>
        <v>#N/A</v>
      </c>
      <c r="K429" s="13">
        <f>IF(F429="COD1",tarifas!$D$11*(SUMIFS($H$11:$H$8770,$F$11:$F$8770,"=COD1",$B$11:$B$8770,"="&amp;B429)/COUNTIFS($F$11:$F$8770,"=COD1",$B$11:$B$8770,"="&amp;B429))/COUNTIFS($A$11:$A$8770,"="&amp;A429,$F$11:$F$8770,"=COD1"),0)</f>
        <v>0</v>
      </c>
      <c r="L429" s="13" t="e">
        <f>(VLOOKUP(F429,tarifas!$C$7:$D$10,2,FALSE)+tarifas!$D$21)*datos!H429</f>
        <v>#N/A</v>
      </c>
      <c r="M429">
        <v>144.90897000000001</v>
      </c>
      <c r="N429" s="13" t="e">
        <f t="shared" si="62"/>
        <v>#N/A</v>
      </c>
      <c r="O429">
        <f t="shared" si="63"/>
        <v>144.90897000000001</v>
      </c>
      <c r="P429" s="12">
        <f t="shared" si="64"/>
        <v>23.463754323178023</v>
      </c>
      <c r="Q429">
        <f t="shared" si="65"/>
        <v>0</v>
      </c>
      <c r="R429">
        <f>$D$2*tarifas!$D$12/24</f>
        <v>1.4541666666666666</v>
      </c>
      <c r="S429" t="e">
        <f>VLOOKUP(E429&amp;" "&amp;F429,tarifas!$A$13:$D$20,4,FALSE)*P429</f>
        <v>#N/A</v>
      </c>
      <c r="T429">
        <f>IF(F429="COD1",tarifas!$D$11*(SUMIFS($P$11:$P$8770,$F$11:$F$8770,"=COD1",$B$11:$B$8770,"="&amp;B429)/COUNTIFS($F$11:$F$8770,"=COD1",$B$11:$B$8770,"="&amp;B429))/COUNTIFS($A$11:$A$8770,"="&amp;A429,$F$11:$F$8770,"=COD1"),0)</f>
        <v>0</v>
      </c>
      <c r="U429" t="e">
        <f>(VLOOKUP(F429,tarifas!$C$7:$D$10,2,FALSE)+tarifas!$D$21)*datos!P429</f>
        <v>#N/A</v>
      </c>
      <c r="V429" t="e">
        <f t="shared" si="66"/>
        <v>#N/A</v>
      </c>
      <c r="W429">
        <f t="shared" si="67"/>
        <v>0</v>
      </c>
    </row>
    <row r="430" spans="1:23" x14ac:dyDescent="0.25">
      <c r="A430">
        <f t="shared" si="60"/>
        <v>17</v>
      </c>
      <c r="B430">
        <f t="shared" si="61"/>
        <v>1</v>
      </c>
      <c r="C430" s="1">
        <f t="shared" si="68"/>
        <v>41657.458333332317</v>
      </c>
      <c r="D430" s="7">
        <v>301.36363636363637</v>
      </c>
      <c r="E430" s="7"/>
      <c r="G430">
        <v>36.69</v>
      </c>
      <c r="H430" s="12">
        <v>168.76895998339273</v>
      </c>
      <c r="I430" s="13">
        <f>$D$2*tarifas!$D$12/24</f>
        <v>1.4541666666666666</v>
      </c>
      <c r="J430" s="13" t="e">
        <f>VLOOKUP(E430&amp;" "&amp;F430,tarifas!$A$13:$D$20,4,FALSE)*H430</f>
        <v>#N/A</v>
      </c>
      <c r="K430" s="13">
        <f>IF(F430="COD1",tarifas!$D$11*(SUMIFS($H$11:$H$8770,$F$11:$F$8770,"=COD1",$B$11:$B$8770,"="&amp;B430)/COUNTIFS($F$11:$F$8770,"=COD1",$B$11:$B$8770,"="&amp;B430))/COUNTIFS($A$11:$A$8770,"="&amp;A430,$F$11:$F$8770,"=COD1"),0)</f>
        <v>0</v>
      </c>
      <c r="L430" s="13" t="e">
        <f>(VLOOKUP(F430,tarifas!$C$7:$D$10,2,FALSE)+tarifas!$D$21)*datos!H430</f>
        <v>#N/A</v>
      </c>
      <c r="M430">
        <v>193.19004000000001</v>
      </c>
      <c r="N430" s="13" t="e">
        <f t="shared" si="62"/>
        <v>#N/A</v>
      </c>
      <c r="O430">
        <f t="shared" si="63"/>
        <v>168.76895998339273</v>
      </c>
      <c r="P430" s="12">
        <f t="shared" si="64"/>
        <v>0</v>
      </c>
      <c r="Q430">
        <f t="shared" si="65"/>
        <v>24.421080016607277</v>
      </c>
      <c r="R430">
        <f>$D$2*tarifas!$D$12/24</f>
        <v>1.4541666666666666</v>
      </c>
      <c r="S430" t="e">
        <f>VLOOKUP(E430&amp;" "&amp;F430,tarifas!$A$13:$D$20,4,FALSE)*P430</f>
        <v>#N/A</v>
      </c>
      <c r="T430">
        <f>IF(F430="COD1",tarifas!$D$11*(SUMIFS($P$11:$P$8770,$F$11:$F$8770,"=COD1",$B$11:$B$8770,"="&amp;B430)/COUNTIFS($F$11:$F$8770,"=COD1",$B$11:$B$8770,"="&amp;B430))/COUNTIFS($A$11:$A$8770,"="&amp;A430,$F$11:$F$8770,"=COD1"),0)</f>
        <v>0</v>
      </c>
      <c r="U430" t="e">
        <f>(VLOOKUP(F430,tarifas!$C$7:$D$10,2,FALSE)+tarifas!$D$21)*datos!P430</f>
        <v>#N/A</v>
      </c>
      <c r="V430" t="e">
        <f t="shared" si="66"/>
        <v>#N/A</v>
      </c>
      <c r="W430">
        <f t="shared" si="67"/>
        <v>0.80640848322838898</v>
      </c>
    </row>
    <row r="431" spans="1:23" x14ac:dyDescent="0.25">
      <c r="A431">
        <f t="shared" si="60"/>
        <v>17</v>
      </c>
      <c r="B431">
        <f t="shared" si="61"/>
        <v>1</v>
      </c>
      <c r="C431" s="1">
        <f t="shared" si="68"/>
        <v>41657.499999998981</v>
      </c>
      <c r="D431" s="7">
        <v>301.36363636363637</v>
      </c>
      <c r="E431" s="7"/>
      <c r="G431">
        <v>40.4</v>
      </c>
      <c r="H431" s="12">
        <v>169.79503672423925</v>
      </c>
      <c r="I431" s="13">
        <f>$D$2*tarifas!$D$12/24</f>
        <v>1.4541666666666666</v>
      </c>
      <c r="J431" s="13" t="e">
        <f>VLOOKUP(E431&amp;" "&amp;F431,tarifas!$A$13:$D$20,4,FALSE)*H431</f>
        <v>#N/A</v>
      </c>
      <c r="K431" s="13">
        <f>IF(F431="COD1",tarifas!$D$11*(SUMIFS($H$11:$H$8770,$F$11:$F$8770,"=COD1",$B$11:$B$8770,"="&amp;B431)/COUNTIFS($F$11:$F$8770,"=COD1",$B$11:$B$8770,"="&amp;B431))/COUNTIFS($A$11:$A$8770,"="&amp;A431,$F$11:$F$8770,"=COD1"),0)</f>
        <v>0</v>
      </c>
      <c r="L431" s="13" t="e">
        <f>(VLOOKUP(F431,tarifas!$C$7:$D$10,2,FALSE)+tarifas!$D$21)*datos!H431</f>
        <v>#N/A</v>
      </c>
      <c r="M431">
        <v>196.21526</v>
      </c>
      <c r="N431" s="13" t="e">
        <f t="shared" si="62"/>
        <v>#N/A</v>
      </c>
      <c r="O431">
        <f t="shared" si="63"/>
        <v>169.79503672423925</v>
      </c>
      <c r="P431" s="12">
        <f t="shared" si="64"/>
        <v>0</v>
      </c>
      <c r="Q431">
        <f t="shared" si="65"/>
        <v>26.420223275760748</v>
      </c>
      <c r="R431">
        <f>$D$2*tarifas!$D$12/24</f>
        <v>1.4541666666666666</v>
      </c>
      <c r="S431" t="e">
        <f>VLOOKUP(E431&amp;" "&amp;F431,tarifas!$A$13:$D$20,4,FALSE)*P431</f>
        <v>#N/A</v>
      </c>
      <c r="T431">
        <f>IF(F431="COD1",tarifas!$D$11*(SUMIFS($P$11:$P$8770,$F$11:$F$8770,"=COD1",$B$11:$B$8770,"="&amp;B431)/COUNTIFS($F$11:$F$8770,"=COD1",$B$11:$B$8770,"="&amp;B431))/COUNTIFS($A$11:$A$8770,"="&amp;A431,$F$11:$F$8770,"=COD1"),0)</f>
        <v>0</v>
      </c>
      <c r="U431" t="e">
        <f>(VLOOKUP(F431,tarifas!$C$7:$D$10,2,FALSE)+tarifas!$D$21)*datos!P431</f>
        <v>#N/A</v>
      </c>
      <c r="V431" t="e">
        <f t="shared" si="66"/>
        <v>#N/A</v>
      </c>
      <c r="W431">
        <f t="shared" si="67"/>
        <v>0.96063931830666072</v>
      </c>
    </row>
    <row r="432" spans="1:23" x14ac:dyDescent="0.25">
      <c r="A432">
        <f t="shared" si="60"/>
        <v>17</v>
      </c>
      <c r="B432">
        <f t="shared" si="61"/>
        <v>1</v>
      </c>
      <c r="C432" s="1">
        <f t="shared" si="68"/>
        <v>41657.541666665646</v>
      </c>
      <c r="D432" s="7">
        <v>301.36363636363637</v>
      </c>
      <c r="E432" s="7"/>
      <c r="G432">
        <v>46.4</v>
      </c>
      <c r="H432" s="12">
        <v>171.02068601427374</v>
      </c>
      <c r="I432" s="13">
        <f>$D$2*tarifas!$D$12/24</f>
        <v>1.4541666666666666</v>
      </c>
      <c r="J432" s="13" t="e">
        <f>VLOOKUP(E432&amp;" "&amp;F432,tarifas!$A$13:$D$20,4,FALSE)*H432</f>
        <v>#N/A</v>
      </c>
      <c r="K432" s="13">
        <f>IF(F432="COD1",tarifas!$D$11*(SUMIFS($H$11:$H$8770,$F$11:$F$8770,"=COD1",$B$11:$B$8770,"="&amp;B432)/COUNTIFS($F$11:$F$8770,"=COD1",$B$11:$B$8770,"="&amp;B432))/COUNTIFS($A$11:$A$8770,"="&amp;A432,$F$11:$F$8770,"=COD1"),0)</f>
        <v>0</v>
      </c>
      <c r="L432" s="13" t="e">
        <f>(VLOOKUP(F432,tarifas!$C$7:$D$10,2,FALSE)+tarifas!$D$21)*datos!H432</f>
        <v>#N/A</v>
      </c>
      <c r="M432">
        <v>165.53257000000002</v>
      </c>
      <c r="N432" s="13" t="e">
        <f t="shared" si="62"/>
        <v>#N/A</v>
      </c>
      <c r="O432">
        <f t="shared" si="63"/>
        <v>165.53257000000002</v>
      </c>
      <c r="P432" s="12">
        <f t="shared" si="64"/>
        <v>5.4881160142737144</v>
      </c>
      <c r="Q432">
        <f t="shared" si="65"/>
        <v>0</v>
      </c>
      <c r="R432">
        <f>$D$2*tarifas!$D$12/24</f>
        <v>1.4541666666666666</v>
      </c>
      <c r="S432" t="e">
        <f>VLOOKUP(E432&amp;" "&amp;F432,tarifas!$A$13:$D$20,4,FALSE)*P432</f>
        <v>#N/A</v>
      </c>
      <c r="T432">
        <f>IF(F432="COD1",tarifas!$D$11*(SUMIFS($P$11:$P$8770,$F$11:$F$8770,"=COD1",$B$11:$B$8770,"="&amp;B432)/COUNTIFS($F$11:$F$8770,"=COD1",$B$11:$B$8770,"="&amp;B432))/COUNTIFS($A$11:$A$8770,"="&amp;A432,$F$11:$F$8770,"=COD1"),0)</f>
        <v>0</v>
      </c>
      <c r="U432" t="e">
        <f>(VLOOKUP(F432,tarifas!$C$7:$D$10,2,FALSE)+tarifas!$D$21)*datos!P432</f>
        <v>#N/A</v>
      </c>
      <c r="V432" t="e">
        <f t="shared" si="66"/>
        <v>#N/A</v>
      </c>
      <c r="W432">
        <f t="shared" si="67"/>
        <v>0</v>
      </c>
    </row>
    <row r="433" spans="1:23" x14ac:dyDescent="0.25">
      <c r="A433">
        <f t="shared" si="60"/>
        <v>17</v>
      </c>
      <c r="B433">
        <f t="shared" si="61"/>
        <v>1</v>
      </c>
      <c r="C433" s="1">
        <f t="shared" si="68"/>
        <v>41657.58333333231</v>
      </c>
      <c r="D433" s="7">
        <v>301.36363636363637</v>
      </c>
      <c r="E433" s="7"/>
      <c r="G433">
        <v>46.4</v>
      </c>
      <c r="H433" s="12">
        <v>171.41344842211143</v>
      </c>
      <c r="I433" s="13">
        <f>$D$2*tarifas!$D$12/24</f>
        <v>1.4541666666666666</v>
      </c>
      <c r="J433" s="13" t="e">
        <f>VLOOKUP(E433&amp;" "&amp;F433,tarifas!$A$13:$D$20,4,FALSE)*H433</f>
        <v>#N/A</v>
      </c>
      <c r="K433" s="13">
        <f>IF(F433="COD1",tarifas!$D$11*(SUMIFS($H$11:$H$8770,$F$11:$F$8770,"=COD1",$B$11:$B$8770,"="&amp;B433)/COUNTIFS($F$11:$F$8770,"=COD1",$B$11:$B$8770,"="&amp;B433))/COUNTIFS($A$11:$A$8770,"="&amp;A433,$F$11:$F$8770,"=COD1"),0)</f>
        <v>0</v>
      </c>
      <c r="L433" s="13" t="e">
        <f>(VLOOKUP(F433,tarifas!$C$7:$D$10,2,FALSE)+tarifas!$D$21)*datos!H433</f>
        <v>#N/A</v>
      </c>
      <c r="M433">
        <v>142.47235000000001</v>
      </c>
      <c r="N433" s="13" t="e">
        <f t="shared" si="62"/>
        <v>#N/A</v>
      </c>
      <c r="O433">
        <f t="shared" si="63"/>
        <v>142.47235000000001</v>
      </c>
      <c r="P433" s="12">
        <f t="shared" si="64"/>
        <v>28.941098422111423</v>
      </c>
      <c r="Q433">
        <f t="shared" si="65"/>
        <v>0</v>
      </c>
      <c r="R433">
        <f>$D$2*tarifas!$D$12/24</f>
        <v>1.4541666666666666</v>
      </c>
      <c r="S433" t="e">
        <f>VLOOKUP(E433&amp;" "&amp;F433,tarifas!$A$13:$D$20,4,FALSE)*P433</f>
        <v>#N/A</v>
      </c>
      <c r="T433">
        <f>IF(F433="COD1",tarifas!$D$11*(SUMIFS($P$11:$P$8770,$F$11:$F$8770,"=COD1",$B$11:$B$8770,"="&amp;B433)/COUNTIFS($F$11:$F$8770,"=COD1",$B$11:$B$8770,"="&amp;B433))/COUNTIFS($A$11:$A$8770,"="&amp;A433,$F$11:$F$8770,"=COD1"),0)</f>
        <v>0</v>
      </c>
      <c r="U433" t="e">
        <f>(VLOOKUP(F433,tarifas!$C$7:$D$10,2,FALSE)+tarifas!$D$21)*datos!P433</f>
        <v>#N/A</v>
      </c>
      <c r="V433" t="e">
        <f t="shared" si="66"/>
        <v>#N/A</v>
      </c>
      <c r="W433">
        <f t="shared" si="67"/>
        <v>0</v>
      </c>
    </row>
    <row r="434" spans="1:23" x14ac:dyDescent="0.25">
      <c r="A434">
        <f t="shared" si="60"/>
        <v>17</v>
      </c>
      <c r="B434">
        <f t="shared" si="61"/>
        <v>1</v>
      </c>
      <c r="C434" s="1">
        <f t="shared" si="68"/>
        <v>41657.624999998974</v>
      </c>
      <c r="D434" s="7">
        <v>301.36363636363637</v>
      </c>
      <c r="E434" s="7"/>
      <c r="G434">
        <v>44.17</v>
      </c>
      <c r="H434" s="12">
        <v>177.41410251262567</v>
      </c>
      <c r="I434" s="13">
        <f>$D$2*tarifas!$D$12/24</f>
        <v>1.4541666666666666</v>
      </c>
      <c r="J434" s="13" t="e">
        <f>VLOOKUP(E434&amp;" "&amp;F434,tarifas!$A$13:$D$20,4,FALSE)*H434</f>
        <v>#N/A</v>
      </c>
      <c r="K434" s="13">
        <f>IF(F434="COD1",tarifas!$D$11*(SUMIFS($H$11:$H$8770,$F$11:$F$8770,"=COD1",$B$11:$B$8770,"="&amp;B434)/COUNTIFS($F$11:$F$8770,"=COD1",$B$11:$B$8770,"="&amp;B434))/COUNTIFS($A$11:$A$8770,"="&amp;A434,$F$11:$F$8770,"=COD1"),0)</f>
        <v>0</v>
      </c>
      <c r="L434" s="13" t="e">
        <f>(VLOOKUP(F434,tarifas!$C$7:$D$10,2,FALSE)+tarifas!$D$21)*datos!H434</f>
        <v>#N/A</v>
      </c>
      <c r="M434">
        <v>86.619500000000002</v>
      </c>
      <c r="N434" s="13" t="e">
        <f t="shared" si="62"/>
        <v>#N/A</v>
      </c>
      <c r="O434">
        <f t="shared" si="63"/>
        <v>86.619500000000002</v>
      </c>
      <c r="P434" s="12">
        <f t="shared" si="64"/>
        <v>90.794602512625673</v>
      </c>
      <c r="Q434">
        <f t="shared" si="65"/>
        <v>0</v>
      </c>
      <c r="R434">
        <f>$D$2*tarifas!$D$12/24</f>
        <v>1.4541666666666666</v>
      </c>
      <c r="S434" t="e">
        <f>VLOOKUP(E434&amp;" "&amp;F434,tarifas!$A$13:$D$20,4,FALSE)*P434</f>
        <v>#N/A</v>
      </c>
      <c r="T434">
        <f>IF(F434="COD1",tarifas!$D$11*(SUMIFS($P$11:$P$8770,$F$11:$F$8770,"=COD1",$B$11:$B$8770,"="&amp;B434)/COUNTIFS($F$11:$F$8770,"=COD1",$B$11:$B$8770,"="&amp;B434))/COUNTIFS($A$11:$A$8770,"="&amp;A434,$F$11:$F$8770,"=COD1"),0)</f>
        <v>0</v>
      </c>
      <c r="U434" t="e">
        <f>(VLOOKUP(F434,tarifas!$C$7:$D$10,2,FALSE)+tarifas!$D$21)*datos!P434</f>
        <v>#N/A</v>
      </c>
      <c r="V434" t="e">
        <f t="shared" si="66"/>
        <v>#N/A</v>
      </c>
      <c r="W434">
        <f t="shared" si="67"/>
        <v>0</v>
      </c>
    </row>
    <row r="435" spans="1:23" x14ac:dyDescent="0.25">
      <c r="A435">
        <f t="shared" si="60"/>
        <v>17</v>
      </c>
      <c r="B435">
        <f t="shared" si="61"/>
        <v>1</v>
      </c>
      <c r="C435" s="1">
        <f t="shared" si="68"/>
        <v>41657.666666665638</v>
      </c>
      <c r="D435" s="7">
        <v>301.36363636363637</v>
      </c>
      <c r="E435" s="7"/>
      <c r="G435">
        <v>38.29</v>
      </c>
      <c r="H435" s="12">
        <v>183.4680101696259</v>
      </c>
      <c r="I435" s="13">
        <f>$D$2*tarifas!$D$12/24</f>
        <v>1.4541666666666666</v>
      </c>
      <c r="J435" s="13" t="e">
        <f>VLOOKUP(E435&amp;" "&amp;F435,tarifas!$A$13:$D$20,4,FALSE)*H435</f>
        <v>#N/A</v>
      </c>
      <c r="K435" s="13">
        <f>IF(F435="COD1",tarifas!$D$11*(SUMIFS($H$11:$H$8770,$F$11:$F$8770,"=COD1",$B$11:$B$8770,"="&amp;B435)/COUNTIFS($F$11:$F$8770,"=COD1",$B$11:$B$8770,"="&amp;B435))/COUNTIFS($A$11:$A$8770,"="&amp;A435,$F$11:$F$8770,"=COD1"),0)</f>
        <v>0</v>
      </c>
      <c r="L435" s="13" t="e">
        <f>(VLOOKUP(F435,tarifas!$C$7:$D$10,2,FALSE)+tarifas!$D$21)*datos!H435</f>
        <v>#N/A</v>
      </c>
      <c r="M435">
        <v>36.724699999999999</v>
      </c>
      <c r="N435" s="13" t="e">
        <f t="shared" si="62"/>
        <v>#N/A</v>
      </c>
      <c r="O435">
        <f t="shared" si="63"/>
        <v>36.724699999999999</v>
      </c>
      <c r="P435" s="12">
        <f t="shared" si="64"/>
        <v>146.74331016962589</v>
      </c>
      <c r="Q435">
        <f t="shared" si="65"/>
        <v>0</v>
      </c>
      <c r="R435">
        <f>$D$2*tarifas!$D$12/24</f>
        <v>1.4541666666666666</v>
      </c>
      <c r="S435" t="e">
        <f>VLOOKUP(E435&amp;" "&amp;F435,tarifas!$A$13:$D$20,4,FALSE)*P435</f>
        <v>#N/A</v>
      </c>
      <c r="T435">
        <f>IF(F435="COD1",tarifas!$D$11*(SUMIFS($P$11:$P$8770,$F$11:$F$8770,"=COD1",$B$11:$B$8770,"="&amp;B435)/COUNTIFS($F$11:$F$8770,"=COD1",$B$11:$B$8770,"="&amp;B435))/COUNTIFS($A$11:$A$8770,"="&amp;A435,$F$11:$F$8770,"=COD1"),0)</f>
        <v>0</v>
      </c>
      <c r="U435" t="e">
        <f>(VLOOKUP(F435,tarifas!$C$7:$D$10,2,FALSE)+tarifas!$D$21)*datos!P435</f>
        <v>#N/A</v>
      </c>
      <c r="V435" t="e">
        <f t="shared" si="66"/>
        <v>#N/A</v>
      </c>
      <c r="W435">
        <f t="shared" si="67"/>
        <v>0</v>
      </c>
    </row>
    <row r="436" spans="1:23" x14ac:dyDescent="0.25">
      <c r="A436">
        <f t="shared" si="60"/>
        <v>17</v>
      </c>
      <c r="B436">
        <f t="shared" si="61"/>
        <v>1</v>
      </c>
      <c r="C436" s="1">
        <f t="shared" si="68"/>
        <v>41657.708333332303</v>
      </c>
      <c r="D436" s="7">
        <v>0</v>
      </c>
      <c r="E436" s="7"/>
      <c r="G436">
        <v>40.4</v>
      </c>
      <c r="H436" s="12">
        <v>182.81896612933286</v>
      </c>
      <c r="I436" s="13">
        <f>$D$2*tarifas!$D$12/24</f>
        <v>1.4541666666666666</v>
      </c>
      <c r="J436" s="13" t="e">
        <f>VLOOKUP(E436&amp;" "&amp;F436,tarifas!$A$13:$D$20,4,FALSE)*H436</f>
        <v>#N/A</v>
      </c>
      <c r="K436" s="13">
        <f>IF(F436="COD1",tarifas!$D$11*(SUMIFS($H$11:$H$8770,$F$11:$F$8770,"=COD1",$B$11:$B$8770,"="&amp;B436)/COUNTIFS($F$11:$F$8770,"=COD1",$B$11:$B$8770,"="&amp;B436))/COUNTIFS($A$11:$A$8770,"="&amp;A436,$F$11:$F$8770,"=COD1"),0)</f>
        <v>0</v>
      </c>
      <c r="L436" s="13" t="e">
        <f>(VLOOKUP(F436,tarifas!$C$7:$D$10,2,FALSE)+tarifas!$D$21)*datos!H436</f>
        <v>#N/A</v>
      </c>
      <c r="M436">
        <v>0</v>
      </c>
      <c r="N436" s="13" t="e">
        <f t="shared" si="62"/>
        <v>#N/A</v>
      </c>
      <c r="O436">
        <f t="shared" si="63"/>
        <v>0</v>
      </c>
      <c r="P436" s="12">
        <f t="shared" si="64"/>
        <v>182.81896612933286</v>
      </c>
      <c r="Q436">
        <f t="shared" si="65"/>
        <v>0</v>
      </c>
      <c r="R436">
        <f>$D$2*tarifas!$D$12/24</f>
        <v>1.4541666666666666</v>
      </c>
      <c r="S436" t="e">
        <f>VLOOKUP(E436&amp;" "&amp;F436,tarifas!$A$13:$D$20,4,FALSE)*P436</f>
        <v>#N/A</v>
      </c>
      <c r="T436">
        <f>IF(F436="COD1",tarifas!$D$11*(SUMIFS($P$11:$P$8770,$F$11:$F$8770,"=COD1",$B$11:$B$8770,"="&amp;B436)/COUNTIFS($F$11:$F$8770,"=COD1",$B$11:$B$8770,"="&amp;B436))/COUNTIFS($A$11:$A$8770,"="&amp;A436,$F$11:$F$8770,"=COD1"),0)</f>
        <v>0</v>
      </c>
      <c r="U436" t="e">
        <f>(VLOOKUP(F436,tarifas!$C$7:$D$10,2,FALSE)+tarifas!$D$21)*datos!P436</f>
        <v>#N/A</v>
      </c>
      <c r="V436" t="e">
        <f t="shared" si="66"/>
        <v>#N/A</v>
      </c>
      <c r="W436">
        <f t="shared" si="67"/>
        <v>0</v>
      </c>
    </row>
    <row r="437" spans="1:23" x14ac:dyDescent="0.25">
      <c r="A437">
        <f t="shared" si="60"/>
        <v>17</v>
      </c>
      <c r="B437">
        <f t="shared" si="61"/>
        <v>1</v>
      </c>
      <c r="C437" s="1">
        <f t="shared" si="68"/>
        <v>41657.749999998967</v>
      </c>
      <c r="D437" s="7">
        <v>0</v>
      </c>
      <c r="E437" s="7"/>
      <c r="G437">
        <v>52.1</v>
      </c>
      <c r="H437" s="12">
        <v>183.94732772529963</v>
      </c>
      <c r="I437" s="13">
        <f>$D$2*tarifas!$D$12/24</f>
        <v>1.4541666666666666</v>
      </c>
      <c r="J437" s="13" t="e">
        <f>VLOOKUP(E437&amp;" "&amp;F437,tarifas!$A$13:$D$20,4,FALSE)*H437</f>
        <v>#N/A</v>
      </c>
      <c r="K437" s="13">
        <f>IF(F437="COD1",tarifas!$D$11*(SUMIFS($H$11:$H$8770,$F$11:$F$8770,"=COD1",$B$11:$B$8770,"="&amp;B437)/COUNTIFS($F$11:$F$8770,"=COD1",$B$11:$B$8770,"="&amp;B437))/COUNTIFS($A$11:$A$8770,"="&amp;A437,$F$11:$F$8770,"=COD1"),0)</f>
        <v>0</v>
      </c>
      <c r="L437" s="13" t="e">
        <f>(VLOOKUP(F437,tarifas!$C$7:$D$10,2,FALSE)+tarifas!$D$21)*datos!H437</f>
        <v>#N/A</v>
      </c>
      <c r="M437">
        <v>0</v>
      </c>
      <c r="N437" s="13" t="e">
        <f t="shared" si="62"/>
        <v>#N/A</v>
      </c>
      <c r="O437">
        <f t="shared" si="63"/>
        <v>0</v>
      </c>
      <c r="P437" s="12">
        <f t="shared" si="64"/>
        <v>183.94732772529963</v>
      </c>
      <c r="Q437">
        <f t="shared" si="65"/>
        <v>0</v>
      </c>
      <c r="R437">
        <f>$D$2*tarifas!$D$12/24</f>
        <v>1.4541666666666666</v>
      </c>
      <c r="S437" t="e">
        <f>VLOOKUP(E437&amp;" "&amp;F437,tarifas!$A$13:$D$20,4,FALSE)*P437</f>
        <v>#N/A</v>
      </c>
      <c r="T437">
        <f>IF(F437="COD1",tarifas!$D$11*(SUMIFS($P$11:$P$8770,$F$11:$F$8770,"=COD1",$B$11:$B$8770,"="&amp;B437)/COUNTIFS($F$11:$F$8770,"=COD1",$B$11:$B$8770,"="&amp;B437))/COUNTIFS($A$11:$A$8770,"="&amp;A437,$F$11:$F$8770,"=COD1"),0)</f>
        <v>0</v>
      </c>
      <c r="U437" t="e">
        <f>(VLOOKUP(F437,tarifas!$C$7:$D$10,2,FALSE)+tarifas!$D$21)*datos!P437</f>
        <v>#N/A</v>
      </c>
      <c r="V437" t="e">
        <f t="shared" si="66"/>
        <v>#N/A</v>
      </c>
      <c r="W437">
        <f t="shared" si="67"/>
        <v>0</v>
      </c>
    </row>
    <row r="438" spans="1:23" x14ac:dyDescent="0.25">
      <c r="A438">
        <f t="shared" si="60"/>
        <v>17</v>
      </c>
      <c r="B438">
        <f t="shared" si="61"/>
        <v>1</v>
      </c>
      <c r="C438" s="1">
        <f t="shared" si="68"/>
        <v>41657.791666665631</v>
      </c>
      <c r="D438" s="7">
        <v>0</v>
      </c>
      <c r="E438" s="7"/>
      <c r="G438">
        <v>59.68</v>
      </c>
      <c r="H438" s="12">
        <v>183.11202145146191</v>
      </c>
      <c r="I438" s="13">
        <f>$D$2*tarifas!$D$12/24</f>
        <v>1.4541666666666666</v>
      </c>
      <c r="J438" s="13" t="e">
        <f>VLOOKUP(E438&amp;" "&amp;F438,tarifas!$A$13:$D$20,4,FALSE)*H438</f>
        <v>#N/A</v>
      </c>
      <c r="K438" s="13">
        <f>IF(F438="COD1",tarifas!$D$11*(SUMIFS($H$11:$H$8770,$F$11:$F$8770,"=COD1",$B$11:$B$8770,"="&amp;B438)/COUNTIFS($F$11:$F$8770,"=COD1",$B$11:$B$8770,"="&amp;B438))/COUNTIFS($A$11:$A$8770,"="&amp;A438,$F$11:$F$8770,"=COD1"),0)</f>
        <v>0</v>
      </c>
      <c r="L438" s="13" t="e">
        <f>(VLOOKUP(F438,tarifas!$C$7:$D$10,2,FALSE)+tarifas!$D$21)*datos!H438</f>
        <v>#N/A</v>
      </c>
      <c r="M438">
        <v>0</v>
      </c>
      <c r="N438" s="13" t="e">
        <f t="shared" si="62"/>
        <v>#N/A</v>
      </c>
      <c r="O438">
        <f t="shared" si="63"/>
        <v>0</v>
      </c>
      <c r="P438" s="12">
        <f t="shared" si="64"/>
        <v>183.11202145146191</v>
      </c>
      <c r="Q438">
        <f t="shared" si="65"/>
        <v>0</v>
      </c>
      <c r="R438">
        <f>$D$2*tarifas!$D$12/24</f>
        <v>1.4541666666666666</v>
      </c>
      <c r="S438" t="e">
        <f>VLOOKUP(E438&amp;" "&amp;F438,tarifas!$A$13:$D$20,4,FALSE)*P438</f>
        <v>#N/A</v>
      </c>
      <c r="T438">
        <f>IF(F438="COD1",tarifas!$D$11*(SUMIFS($P$11:$P$8770,$F$11:$F$8770,"=COD1",$B$11:$B$8770,"="&amp;B438)/COUNTIFS($F$11:$F$8770,"=COD1",$B$11:$B$8770,"="&amp;B438))/COUNTIFS($A$11:$A$8770,"="&amp;A438,$F$11:$F$8770,"=COD1"),0)</f>
        <v>0</v>
      </c>
      <c r="U438" t="e">
        <f>(VLOOKUP(F438,tarifas!$C$7:$D$10,2,FALSE)+tarifas!$D$21)*datos!P438</f>
        <v>#N/A</v>
      </c>
      <c r="V438" t="e">
        <f t="shared" si="66"/>
        <v>#N/A</v>
      </c>
      <c r="W438">
        <f t="shared" si="67"/>
        <v>0</v>
      </c>
    </row>
    <row r="439" spans="1:23" x14ac:dyDescent="0.25">
      <c r="A439">
        <f t="shared" si="60"/>
        <v>17</v>
      </c>
      <c r="B439">
        <f t="shared" si="61"/>
        <v>1</v>
      </c>
      <c r="C439" s="1">
        <f t="shared" si="68"/>
        <v>41657.833333332295</v>
      </c>
      <c r="D439" s="7">
        <v>0</v>
      </c>
      <c r="E439" s="7"/>
      <c r="G439">
        <v>60.35</v>
      </c>
      <c r="H439" s="12">
        <v>194.40257688227962</v>
      </c>
      <c r="I439" s="13">
        <f>$D$2*tarifas!$D$12/24</f>
        <v>1.4541666666666666</v>
      </c>
      <c r="J439" s="13" t="e">
        <f>VLOOKUP(E439&amp;" "&amp;F439,tarifas!$A$13:$D$20,4,FALSE)*H439</f>
        <v>#N/A</v>
      </c>
      <c r="K439" s="13">
        <f>IF(F439="COD1",tarifas!$D$11*(SUMIFS($H$11:$H$8770,$F$11:$F$8770,"=COD1",$B$11:$B$8770,"="&amp;B439)/COUNTIFS($F$11:$F$8770,"=COD1",$B$11:$B$8770,"="&amp;B439))/COUNTIFS($A$11:$A$8770,"="&amp;A439,$F$11:$F$8770,"=COD1"),0)</f>
        <v>0</v>
      </c>
      <c r="L439" s="13" t="e">
        <f>(VLOOKUP(F439,tarifas!$C$7:$D$10,2,FALSE)+tarifas!$D$21)*datos!H439</f>
        <v>#N/A</v>
      </c>
      <c r="M439">
        <v>0</v>
      </c>
      <c r="N439" s="13" t="e">
        <f t="shared" si="62"/>
        <v>#N/A</v>
      </c>
      <c r="O439">
        <f t="shared" si="63"/>
        <v>0</v>
      </c>
      <c r="P439" s="12">
        <f t="shared" si="64"/>
        <v>194.40257688227962</v>
      </c>
      <c r="Q439">
        <f t="shared" si="65"/>
        <v>0</v>
      </c>
      <c r="R439">
        <f>$D$2*tarifas!$D$12/24</f>
        <v>1.4541666666666666</v>
      </c>
      <c r="S439" t="e">
        <f>VLOOKUP(E439&amp;" "&amp;F439,tarifas!$A$13:$D$20,4,FALSE)*P439</f>
        <v>#N/A</v>
      </c>
      <c r="T439">
        <f>IF(F439="COD1",tarifas!$D$11*(SUMIFS($P$11:$P$8770,$F$11:$F$8770,"=COD1",$B$11:$B$8770,"="&amp;B439)/COUNTIFS($F$11:$F$8770,"=COD1",$B$11:$B$8770,"="&amp;B439))/COUNTIFS($A$11:$A$8770,"="&amp;A439,$F$11:$F$8770,"=COD1"),0)</f>
        <v>0</v>
      </c>
      <c r="U439" t="e">
        <f>(VLOOKUP(F439,tarifas!$C$7:$D$10,2,FALSE)+tarifas!$D$21)*datos!P439</f>
        <v>#N/A</v>
      </c>
      <c r="V439" t="e">
        <f t="shared" si="66"/>
        <v>#N/A</v>
      </c>
      <c r="W439">
        <f t="shared" si="67"/>
        <v>0</v>
      </c>
    </row>
    <row r="440" spans="1:23" x14ac:dyDescent="0.25">
      <c r="A440">
        <f t="shared" si="60"/>
        <v>17</v>
      </c>
      <c r="B440">
        <f t="shared" si="61"/>
        <v>1</v>
      </c>
      <c r="C440" s="1">
        <f t="shared" si="68"/>
        <v>41657.87499999896</v>
      </c>
      <c r="D440" s="7">
        <v>0</v>
      </c>
      <c r="E440" s="7"/>
      <c r="G440">
        <v>57.69</v>
      </c>
      <c r="H440" s="12">
        <v>188.95964288486417</v>
      </c>
      <c r="I440" s="13">
        <f>$D$2*tarifas!$D$12/24</f>
        <v>1.4541666666666666</v>
      </c>
      <c r="J440" s="13" t="e">
        <f>VLOOKUP(E440&amp;" "&amp;F440,tarifas!$A$13:$D$20,4,FALSE)*H440</f>
        <v>#N/A</v>
      </c>
      <c r="K440" s="13">
        <f>IF(F440="COD1",tarifas!$D$11*(SUMIFS($H$11:$H$8770,$F$11:$F$8770,"=COD1",$B$11:$B$8770,"="&amp;B440)/COUNTIFS($F$11:$F$8770,"=COD1",$B$11:$B$8770,"="&amp;B440))/COUNTIFS($A$11:$A$8770,"="&amp;A440,$F$11:$F$8770,"=COD1"),0)</f>
        <v>0</v>
      </c>
      <c r="L440" s="13" t="e">
        <f>(VLOOKUP(F440,tarifas!$C$7:$D$10,2,FALSE)+tarifas!$D$21)*datos!H440</f>
        <v>#N/A</v>
      </c>
      <c r="M440">
        <v>0</v>
      </c>
      <c r="N440" s="13" t="e">
        <f t="shared" si="62"/>
        <v>#N/A</v>
      </c>
      <c r="O440">
        <f t="shared" si="63"/>
        <v>0</v>
      </c>
      <c r="P440" s="12">
        <f t="shared" si="64"/>
        <v>188.95964288486417</v>
      </c>
      <c r="Q440">
        <f t="shared" si="65"/>
        <v>0</v>
      </c>
      <c r="R440">
        <f>$D$2*tarifas!$D$12/24</f>
        <v>1.4541666666666666</v>
      </c>
      <c r="S440" t="e">
        <f>VLOOKUP(E440&amp;" "&amp;F440,tarifas!$A$13:$D$20,4,FALSE)*P440</f>
        <v>#N/A</v>
      </c>
      <c r="T440">
        <f>IF(F440="COD1",tarifas!$D$11*(SUMIFS($P$11:$P$8770,$F$11:$F$8770,"=COD1",$B$11:$B$8770,"="&amp;B440)/COUNTIFS($F$11:$F$8770,"=COD1",$B$11:$B$8770,"="&amp;B440))/COUNTIFS($A$11:$A$8770,"="&amp;A440,$F$11:$F$8770,"=COD1"),0)</f>
        <v>0</v>
      </c>
      <c r="U440" t="e">
        <f>(VLOOKUP(F440,tarifas!$C$7:$D$10,2,FALSE)+tarifas!$D$21)*datos!P440</f>
        <v>#N/A</v>
      </c>
      <c r="V440" t="e">
        <f t="shared" si="66"/>
        <v>#N/A</v>
      </c>
      <c r="W440">
        <f t="shared" si="67"/>
        <v>0</v>
      </c>
    </row>
    <row r="441" spans="1:23" x14ac:dyDescent="0.25">
      <c r="A441">
        <f t="shared" si="60"/>
        <v>17</v>
      </c>
      <c r="B441">
        <f t="shared" si="61"/>
        <v>1</v>
      </c>
      <c r="C441" s="1">
        <f t="shared" si="68"/>
        <v>41657.916666665624</v>
      </c>
      <c r="D441" s="7">
        <v>0</v>
      </c>
      <c r="E441" s="7"/>
      <c r="G441">
        <v>52.36</v>
      </c>
      <c r="H441" s="12">
        <v>191.16512120911804</v>
      </c>
      <c r="I441" s="13">
        <f>$D$2*tarifas!$D$12/24</f>
        <v>1.4541666666666666</v>
      </c>
      <c r="J441" s="13" t="e">
        <f>VLOOKUP(E441&amp;" "&amp;F441,tarifas!$A$13:$D$20,4,FALSE)*H441</f>
        <v>#N/A</v>
      </c>
      <c r="K441" s="13">
        <f>IF(F441="COD1",tarifas!$D$11*(SUMIFS($H$11:$H$8770,$F$11:$F$8770,"=COD1",$B$11:$B$8770,"="&amp;B441)/COUNTIFS($F$11:$F$8770,"=COD1",$B$11:$B$8770,"="&amp;B441))/COUNTIFS($A$11:$A$8770,"="&amp;A441,$F$11:$F$8770,"=COD1"),0)</f>
        <v>0</v>
      </c>
      <c r="L441" s="13" t="e">
        <f>(VLOOKUP(F441,tarifas!$C$7:$D$10,2,FALSE)+tarifas!$D$21)*datos!H441</f>
        <v>#N/A</v>
      </c>
      <c r="M441">
        <v>0</v>
      </c>
      <c r="N441" s="13" t="e">
        <f t="shared" si="62"/>
        <v>#N/A</v>
      </c>
      <c r="O441">
        <f t="shared" si="63"/>
        <v>0</v>
      </c>
      <c r="P441" s="12">
        <f t="shared" si="64"/>
        <v>191.16512120911804</v>
      </c>
      <c r="Q441">
        <f t="shared" si="65"/>
        <v>0</v>
      </c>
      <c r="R441">
        <f>$D$2*tarifas!$D$12/24</f>
        <v>1.4541666666666666</v>
      </c>
      <c r="S441" t="e">
        <f>VLOOKUP(E441&amp;" "&amp;F441,tarifas!$A$13:$D$20,4,FALSE)*P441</f>
        <v>#N/A</v>
      </c>
      <c r="T441">
        <f>IF(F441="COD1",tarifas!$D$11*(SUMIFS($P$11:$P$8770,$F$11:$F$8770,"=COD1",$B$11:$B$8770,"="&amp;B441)/COUNTIFS($F$11:$F$8770,"=COD1",$B$11:$B$8770,"="&amp;B441))/COUNTIFS($A$11:$A$8770,"="&amp;A441,$F$11:$F$8770,"=COD1"),0)</f>
        <v>0</v>
      </c>
      <c r="U441" t="e">
        <f>(VLOOKUP(F441,tarifas!$C$7:$D$10,2,FALSE)+tarifas!$D$21)*datos!P441</f>
        <v>#N/A</v>
      </c>
      <c r="V441" t="e">
        <f t="shared" si="66"/>
        <v>#N/A</v>
      </c>
      <c r="W441">
        <f t="shared" si="67"/>
        <v>0</v>
      </c>
    </row>
    <row r="442" spans="1:23" x14ac:dyDescent="0.25">
      <c r="A442">
        <f t="shared" si="60"/>
        <v>17</v>
      </c>
      <c r="B442">
        <f t="shared" si="61"/>
        <v>1</v>
      </c>
      <c r="C442" s="1">
        <f t="shared" si="68"/>
        <v>41657.958333332288</v>
      </c>
      <c r="D442" s="7">
        <v>0</v>
      </c>
      <c r="E442" s="7"/>
      <c r="G442">
        <v>47.1</v>
      </c>
      <c r="H442" s="12">
        <v>190.75166926792755</v>
      </c>
      <c r="I442" s="13">
        <f>$D$2*tarifas!$D$12/24</f>
        <v>1.4541666666666666</v>
      </c>
      <c r="J442" s="13" t="e">
        <f>VLOOKUP(E442&amp;" "&amp;F442,tarifas!$A$13:$D$20,4,FALSE)*H442</f>
        <v>#N/A</v>
      </c>
      <c r="K442" s="13">
        <f>IF(F442="COD1",tarifas!$D$11*(SUMIFS($H$11:$H$8770,$F$11:$F$8770,"=COD1",$B$11:$B$8770,"="&amp;B442)/COUNTIFS($F$11:$F$8770,"=COD1",$B$11:$B$8770,"="&amp;B442))/COUNTIFS($A$11:$A$8770,"="&amp;A442,$F$11:$F$8770,"=COD1"),0)</f>
        <v>0</v>
      </c>
      <c r="L442" s="13" t="e">
        <f>(VLOOKUP(F442,tarifas!$C$7:$D$10,2,FALSE)+tarifas!$D$21)*datos!H442</f>
        <v>#N/A</v>
      </c>
      <c r="M442">
        <v>0</v>
      </c>
      <c r="N442" s="13" t="e">
        <f t="shared" si="62"/>
        <v>#N/A</v>
      </c>
      <c r="O442">
        <f t="shared" si="63"/>
        <v>0</v>
      </c>
      <c r="P442" s="12">
        <f t="shared" si="64"/>
        <v>190.75166926792755</v>
      </c>
      <c r="Q442">
        <f t="shared" si="65"/>
        <v>0</v>
      </c>
      <c r="R442">
        <f>$D$2*tarifas!$D$12/24</f>
        <v>1.4541666666666666</v>
      </c>
      <c r="S442" t="e">
        <f>VLOOKUP(E442&amp;" "&amp;F442,tarifas!$A$13:$D$20,4,FALSE)*P442</f>
        <v>#N/A</v>
      </c>
      <c r="T442">
        <f>IF(F442="COD1",tarifas!$D$11*(SUMIFS($P$11:$P$8770,$F$11:$F$8770,"=COD1",$B$11:$B$8770,"="&amp;B442)/COUNTIFS($F$11:$F$8770,"=COD1",$B$11:$B$8770,"="&amp;B442))/COUNTIFS($A$11:$A$8770,"="&amp;A442,$F$11:$F$8770,"=COD1"),0)</f>
        <v>0</v>
      </c>
      <c r="U442" t="e">
        <f>(VLOOKUP(F442,tarifas!$C$7:$D$10,2,FALSE)+tarifas!$D$21)*datos!P442</f>
        <v>#N/A</v>
      </c>
      <c r="V442" t="e">
        <f t="shared" si="66"/>
        <v>#N/A</v>
      </c>
      <c r="W442">
        <f t="shared" si="67"/>
        <v>0</v>
      </c>
    </row>
    <row r="443" spans="1:23" x14ac:dyDescent="0.25">
      <c r="A443">
        <f t="shared" si="60"/>
        <v>18</v>
      </c>
      <c r="B443">
        <f t="shared" si="61"/>
        <v>1</v>
      </c>
      <c r="C443" s="1">
        <f t="shared" si="68"/>
        <v>41657.999999998952</v>
      </c>
      <c r="D443" s="7">
        <v>0</v>
      </c>
      <c r="E443" s="7"/>
      <c r="G443">
        <v>54</v>
      </c>
      <c r="H443" s="12">
        <v>190.03378597639653</v>
      </c>
      <c r="I443" s="13">
        <f>$D$2*tarifas!$D$12/24</f>
        <v>1.4541666666666666</v>
      </c>
      <c r="J443" s="13" t="e">
        <f>VLOOKUP(E443&amp;" "&amp;F443,tarifas!$A$13:$D$20,4,FALSE)*H443</f>
        <v>#N/A</v>
      </c>
      <c r="K443" s="13">
        <f>IF(F443="COD1",tarifas!$D$11*(SUMIFS($H$11:$H$8770,$F$11:$F$8770,"=COD1",$B$11:$B$8770,"="&amp;B443)/COUNTIFS($F$11:$F$8770,"=COD1",$B$11:$B$8770,"="&amp;B443))/COUNTIFS($A$11:$A$8770,"="&amp;A443,$F$11:$F$8770,"=COD1"),0)</f>
        <v>0</v>
      </c>
      <c r="L443" s="13" t="e">
        <f>(VLOOKUP(F443,tarifas!$C$7:$D$10,2,FALSE)+tarifas!$D$21)*datos!H443</f>
        <v>#N/A</v>
      </c>
      <c r="M443">
        <v>0</v>
      </c>
      <c r="N443" s="13" t="e">
        <f t="shared" si="62"/>
        <v>#N/A</v>
      </c>
      <c r="O443">
        <f t="shared" si="63"/>
        <v>0</v>
      </c>
      <c r="P443" s="12">
        <f t="shared" si="64"/>
        <v>190.03378597639653</v>
      </c>
      <c r="Q443">
        <f t="shared" si="65"/>
        <v>0</v>
      </c>
      <c r="R443">
        <f>$D$2*tarifas!$D$12/24</f>
        <v>1.4541666666666666</v>
      </c>
      <c r="S443" t="e">
        <f>VLOOKUP(E443&amp;" "&amp;F443,tarifas!$A$13:$D$20,4,FALSE)*P443</f>
        <v>#N/A</v>
      </c>
      <c r="T443">
        <f>IF(F443="COD1",tarifas!$D$11*(SUMIFS($P$11:$P$8770,$F$11:$F$8770,"=COD1",$B$11:$B$8770,"="&amp;B443)/COUNTIFS($F$11:$F$8770,"=COD1",$B$11:$B$8770,"="&amp;B443))/COUNTIFS($A$11:$A$8770,"="&amp;A443,$F$11:$F$8770,"=COD1"),0)</f>
        <v>0</v>
      </c>
      <c r="U443" t="e">
        <f>(VLOOKUP(F443,tarifas!$C$7:$D$10,2,FALSE)+tarifas!$D$21)*datos!P443</f>
        <v>#N/A</v>
      </c>
      <c r="V443" t="e">
        <f t="shared" si="66"/>
        <v>#N/A</v>
      </c>
      <c r="W443">
        <f t="shared" si="67"/>
        <v>0</v>
      </c>
    </row>
    <row r="444" spans="1:23" x14ac:dyDescent="0.25">
      <c r="A444">
        <f t="shared" si="60"/>
        <v>18</v>
      </c>
      <c r="B444">
        <f t="shared" si="61"/>
        <v>1</v>
      </c>
      <c r="C444" s="1">
        <f t="shared" si="68"/>
        <v>41658.041666665617</v>
      </c>
      <c r="D444" s="7">
        <v>0</v>
      </c>
      <c r="E444" s="7"/>
      <c r="G444">
        <v>42.1</v>
      </c>
      <c r="H444" s="12">
        <v>185.62186340081138</v>
      </c>
      <c r="I444" s="13">
        <f>$D$2*tarifas!$D$12/24</f>
        <v>1.4541666666666666</v>
      </c>
      <c r="J444" s="13" t="e">
        <f>VLOOKUP(E444&amp;" "&amp;F444,tarifas!$A$13:$D$20,4,FALSE)*H444</f>
        <v>#N/A</v>
      </c>
      <c r="K444" s="13">
        <f>IF(F444="COD1",tarifas!$D$11*(SUMIFS($H$11:$H$8770,$F$11:$F$8770,"=COD1",$B$11:$B$8770,"="&amp;B444)/COUNTIFS($F$11:$F$8770,"=COD1",$B$11:$B$8770,"="&amp;B444))/COUNTIFS($A$11:$A$8770,"="&amp;A444,$F$11:$F$8770,"=COD1"),0)</f>
        <v>0</v>
      </c>
      <c r="L444" s="13" t="e">
        <f>(VLOOKUP(F444,tarifas!$C$7:$D$10,2,FALSE)+tarifas!$D$21)*datos!H444</f>
        <v>#N/A</v>
      </c>
      <c r="M444">
        <v>0</v>
      </c>
      <c r="N444" s="13" t="e">
        <f t="shared" si="62"/>
        <v>#N/A</v>
      </c>
      <c r="O444">
        <f t="shared" si="63"/>
        <v>0</v>
      </c>
      <c r="P444" s="12">
        <f t="shared" si="64"/>
        <v>185.62186340081138</v>
      </c>
      <c r="Q444">
        <f t="shared" si="65"/>
        <v>0</v>
      </c>
      <c r="R444">
        <f>$D$2*tarifas!$D$12/24</f>
        <v>1.4541666666666666</v>
      </c>
      <c r="S444" t="e">
        <f>VLOOKUP(E444&amp;" "&amp;F444,tarifas!$A$13:$D$20,4,FALSE)*P444</f>
        <v>#N/A</v>
      </c>
      <c r="T444">
        <f>IF(F444="COD1",tarifas!$D$11*(SUMIFS($P$11:$P$8770,$F$11:$F$8770,"=COD1",$B$11:$B$8770,"="&amp;B444)/COUNTIFS($F$11:$F$8770,"=COD1",$B$11:$B$8770,"="&amp;B444))/COUNTIFS($A$11:$A$8770,"="&amp;A444,$F$11:$F$8770,"=COD1"),0)</f>
        <v>0</v>
      </c>
      <c r="U444" t="e">
        <f>(VLOOKUP(F444,tarifas!$C$7:$D$10,2,FALSE)+tarifas!$D$21)*datos!P444</f>
        <v>#N/A</v>
      </c>
      <c r="V444" t="e">
        <f t="shared" si="66"/>
        <v>#N/A</v>
      </c>
      <c r="W444">
        <f t="shared" si="67"/>
        <v>0</v>
      </c>
    </row>
    <row r="445" spans="1:23" x14ac:dyDescent="0.25">
      <c r="A445">
        <f t="shared" si="60"/>
        <v>18</v>
      </c>
      <c r="B445">
        <f t="shared" si="61"/>
        <v>1</v>
      </c>
      <c r="C445" s="1">
        <f t="shared" si="68"/>
        <v>41658.083333332281</v>
      </c>
      <c r="D445" s="7">
        <v>0</v>
      </c>
      <c r="E445" s="7"/>
      <c r="G445">
        <v>33.65</v>
      </c>
      <c r="H445" s="12">
        <v>184.13176447784807</v>
      </c>
      <c r="I445" s="13">
        <f>$D$2*tarifas!$D$12/24</f>
        <v>1.4541666666666666</v>
      </c>
      <c r="J445" s="13" t="e">
        <f>VLOOKUP(E445&amp;" "&amp;F445,tarifas!$A$13:$D$20,4,FALSE)*H445</f>
        <v>#N/A</v>
      </c>
      <c r="K445" s="13">
        <f>IF(F445="COD1",tarifas!$D$11*(SUMIFS($H$11:$H$8770,$F$11:$F$8770,"=COD1",$B$11:$B$8770,"="&amp;B445)/COUNTIFS($F$11:$F$8770,"=COD1",$B$11:$B$8770,"="&amp;B445))/COUNTIFS($A$11:$A$8770,"="&amp;A445,$F$11:$F$8770,"=COD1"),0)</f>
        <v>0</v>
      </c>
      <c r="L445" s="13" t="e">
        <f>(VLOOKUP(F445,tarifas!$C$7:$D$10,2,FALSE)+tarifas!$D$21)*datos!H445</f>
        <v>#N/A</v>
      </c>
      <c r="M445">
        <v>0</v>
      </c>
      <c r="N445" s="13" t="e">
        <f t="shared" si="62"/>
        <v>#N/A</v>
      </c>
      <c r="O445">
        <f t="shared" si="63"/>
        <v>0</v>
      </c>
      <c r="P445" s="12">
        <f t="shared" si="64"/>
        <v>184.13176447784807</v>
      </c>
      <c r="Q445">
        <f t="shared" si="65"/>
        <v>0</v>
      </c>
      <c r="R445">
        <f>$D$2*tarifas!$D$12/24</f>
        <v>1.4541666666666666</v>
      </c>
      <c r="S445" t="e">
        <f>VLOOKUP(E445&amp;" "&amp;F445,tarifas!$A$13:$D$20,4,FALSE)*P445</f>
        <v>#N/A</v>
      </c>
      <c r="T445">
        <f>IF(F445="COD1",tarifas!$D$11*(SUMIFS($P$11:$P$8770,$F$11:$F$8770,"=COD1",$B$11:$B$8770,"="&amp;B445)/COUNTIFS($F$11:$F$8770,"=COD1",$B$11:$B$8770,"="&amp;B445))/COUNTIFS($A$11:$A$8770,"="&amp;A445,$F$11:$F$8770,"=COD1"),0)</f>
        <v>0</v>
      </c>
      <c r="U445" t="e">
        <f>(VLOOKUP(F445,tarifas!$C$7:$D$10,2,FALSE)+tarifas!$D$21)*datos!P445</f>
        <v>#N/A</v>
      </c>
      <c r="V445" t="e">
        <f t="shared" si="66"/>
        <v>#N/A</v>
      </c>
      <c r="W445">
        <f t="shared" si="67"/>
        <v>0</v>
      </c>
    </row>
    <row r="446" spans="1:23" x14ac:dyDescent="0.25">
      <c r="A446">
        <f t="shared" si="60"/>
        <v>18</v>
      </c>
      <c r="B446">
        <f t="shared" si="61"/>
        <v>1</v>
      </c>
      <c r="C446" s="1">
        <f t="shared" si="68"/>
        <v>41658.124999998945</v>
      </c>
      <c r="D446" s="7">
        <v>0</v>
      </c>
      <c r="E446" s="7"/>
      <c r="G446">
        <v>30.32</v>
      </c>
      <c r="H446" s="12">
        <v>182.58298124936286</v>
      </c>
      <c r="I446" s="13">
        <f>$D$2*tarifas!$D$12/24</f>
        <v>1.4541666666666666</v>
      </c>
      <c r="J446" s="13" t="e">
        <f>VLOOKUP(E446&amp;" "&amp;F446,tarifas!$A$13:$D$20,4,FALSE)*H446</f>
        <v>#N/A</v>
      </c>
      <c r="K446" s="13">
        <f>IF(F446="COD1",tarifas!$D$11*(SUMIFS($H$11:$H$8770,$F$11:$F$8770,"=COD1",$B$11:$B$8770,"="&amp;B446)/COUNTIFS($F$11:$F$8770,"=COD1",$B$11:$B$8770,"="&amp;B446))/COUNTIFS($A$11:$A$8770,"="&amp;A446,$F$11:$F$8770,"=COD1"),0)</f>
        <v>0</v>
      </c>
      <c r="L446" s="13" t="e">
        <f>(VLOOKUP(F446,tarifas!$C$7:$D$10,2,FALSE)+tarifas!$D$21)*datos!H446</f>
        <v>#N/A</v>
      </c>
      <c r="M446">
        <v>0</v>
      </c>
      <c r="N446" s="13" t="e">
        <f t="shared" si="62"/>
        <v>#N/A</v>
      </c>
      <c r="O446">
        <f t="shared" si="63"/>
        <v>0</v>
      </c>
      <c r="P446" s="12">
        <f t="shared" si="64"/>
        <v>182.58298124936286</v>
      </c>
      <c r="Q446">
        <f t="shared" si="65"/>
        <v>0</v>
      </c>
      <c r="R446">
        <f>$D$2*tarifas!$D$12/24</f>
        <v>1.4541666666666666</v>
      </c>
      <c r="S446" t="e">
        <f>VLOOKUP(E446&amp;" "&amp;F446,tarifas!$A$13:$D$20,4,FALSE)*P446</f>
        <v>#N/A</v>
      </c>
      <c r="T446">
        <f>IF(F446="COD1",tarifas!$D$11*(SUMIFS($P$11:$P$8770,$F$11:$F$8770,"=COD1",$B$11:$B$8770,"="&amp;B446)/COUNTIFS($F$11:$F$8770,"=COD1",$B$11:$B$8770,"="&amp;B446))/COUNTIFS($A$11:$A$8770,"="&amp;A446,$F$11:$F$8770,"=COD1"),0)</f>
        <v>0</v>
      </c>
      <c r="U446" t="e">
        <f>(VLOOKUP(F446,tarifas!$C$7:$D$10,2,FALSE)+tarifas!$D$21)*datos!P446</f>
        <v>#N/A</v>
      </c>
      <c r="V446" t="e">
        <f t="shared" si="66"/>
        <v>#N/A</v>
      </c>
      <c r="W446">
        <f t="shared" si="67"/>
        <v>0</v>
      </c>
    </row>
    <row r="447" spans="1:23" x14ac:dyDescent="0.25">
      <c r="A447">
        <f t="shared" si="60"/>
        <v>18</v>
      </c>
      <c r="B447">
        <f t="shared" si="61"/>
        <v>1</v>
      </c>
      <c r="C447" s="1">
        <f t="shared" si="68"/>
        <v>41658.166666665609</v>
      </c>
      <c r="D447" s="7">
        <v>0</v>
      </c>
      <c r="E447" s="7"/>
      <c r="G447">
        <v>27.69</v>
      </c>
      <c r="H447" s="12">
        <v>180.66229750625578</v>
      </c>
      <c r="I447" s="13">
        <f>$D$2*tarifas!$D$12/24</f>
        <v>1.4541666666666666</v>
      </c>
      <c r="J447" s="13" t="e">
        <f>VLOOKUP(E447&amp;" "&amp;F447,tarifas!$A$13:$D$20,4,FALSE)*H447</f>
        <v>#N/A</v>
      </c>
      <c r="K447" s="13">
        <f>IF(F447="COD1",tarifas!$D$11*(SUMIFS($H$11:$H$8770,$F$11:$F$8770,"=COD1",$B$11:$B$8770,"="&amp;B447)/COUNTIFS($F$11:$F$8770,"=COD1",$B$11:$B$8770,"="&amp;B447))/COUNTIFS($A$11:$A$8770,"="&amp;A447,$F$11:$F$8770,"=COD1"),0)</f>
        <v>0</v>
      </c>
      <c r="L447" s="13" t="e">
        <f>(VLOOKUP(F447,tarifas!$C$7:$D$10,2,FALSE)+tarifas!$D$21)*datos!H447</f>
        <v>#N/A</v>
      </c>
      <c r="M447">
        <v>0</v>
      </c>
      <c r="N447" s="13" t="e">
        <f t="shared" si="62"/>
        <v>#N/A</v>
      </c>
      <c r="O447">
        <f t="shared" si="63"/>
        <v>0</v>
      </c>
      <c r="P447" s="12">
        <f t="shared" si="64"/>
        <v>180.66229750625578</v>
      </c>
      <c r="Q447">
        <f t="shared" si="65"/>
        <v>0</v>
      </c>
      <c r="R447">
        <f>$D$2*tarifas!$D$12/24</f>
        <v>1.4541666666666666</v>
      </c>
      <c r="S447" t="e">
        <f>VLOOKUP(E447&amp;" "&amp;F447,tarifas!$A$13:$D$20,4,FALSE)*P447</f>
        <v>#N/A</v>
      </c>
      <c r="T447">
        <f>IF(F447="COD1",tarifas!$D$11*(SUMIFS($P$11:$P$8770,$F$11:$F$8770,"=COD1",$B$11:$B$8770,"="&amp;B447)/COUNTIFS($F$11:$F$8770,"=COD1",$B$11:$B$8770,"="&amp;B447))/COUNTIFS($A$11:$A$8770,"="&amp;A447,$F$11:$F$8770,"=COD1"),0)</f>
        <v>0</v>
      </c>
      <c r="U447" t="e">
        <f>(VLOOKUP(F447,tarifas!$C$7:$D$10,2,FALSE)+tarifas!$D$21)*datos!P447</f>
        <v>#N/A</v>
      </c>
      <c r="V447" t="e">
        <f t="shared" si="66"/>
        <v>#N/A</v>
      </c>
      <c r="W447">
        <f t="shared" si="67"/>
        <v>0</v>
      </c>
    </row>
    <row r="448" spans="1:23" x14ac:dyDescent="0.25">
      <c r="A448">
        <f t="shared" si="60"/>
        <v>18</v>
      </c>
      <c r="B448">
        <f t="shared" si="61"/>
        <v>1</v>
      </c>
      <c r="C448" s="1">
        <f t="shared" si="68"/>
        <v>41658.208333332273</v>
      </c>
      <c r="D448" s="7">
        <v>0</v>
      </c>
      <c r="E448" s="7"/>
      <c r="G448">
        <v>26.68</v>
      </c>
      <c r="H448" s="12">
        <v>181.12163356390866</v>
      </c>
      <c r="I448" s="13">
        <f>$D$2*tarifas!$D$12/24</f>
        <v>1.4541666666666666</v>
      </c>
      <c r="J448" s="13" t="e">
        <f>VLOOKUP(E448&amp;" "&amp;F448,tarifas!$A$13:$D$20,4,FALSE)*H448</f>
        <v>#N/A</v>
      </c>
      <c r="K448" s="13">
        <f>IF(F448="COD1",tarifas!$D$11*(SUMIFS($H$11:$H$8770,$F$11:$F$8770,"=COD1",$B$11:$B$8770,"="&amp;B448)/COUNTIFS($F$11:$F$8770,"=COD1",$B$11:$B$8770,"="&amp;B448))/COUNTIFS($A$11:$A$8770,"="&amp;A448,$F$11:$F$8770,"=COD1"),0)</f>
        <v>0</v>
      </c>
      <c r="L448" s="13" t="e">
        <f>(VLOOKUP(F448,tarifas!$C$7:$D$10,2,FALSE)+tarifas!$D$21)*datos!H448</f>
        <v>#N/A</v>
      </c>
      <c r="M448">
        <v>0</v>
      </c>
      <c r="N448" s="13" t="e">
        <f t="shared" si="62"/>
        <v>#N/A</v>
      </c>
      <c r="O448">
        <f t="shared" si="63"/>
        <v>0</v>
      </c>
      <c r="P448" s="12">
        <f t="shared" si="64"/>
        <v>181.12163356390866</v>
      </c>
      <c r="Q448">
        <f t="shared" si="65"/>
        <v>0</v>
      </c>
      <c r="R448">
        <f>$D$2*tarifas!$D$12/24</f>
        <v>1.4541666666666666</v>
      </c>
      <c r="S448" t="e">
        <f>VLOOKUP(E448&amp;" "&amp;F448,tarifas!$A$13:$D$20,4,FALSE)*P448</f>
        <v>#N/A</v>
      </c>
      <c r="T448">
        <f>IF(F448="COD1",tarifas!$D$11*(SUMIFS($P$11:$P$8770,$F$11:$F$8770,"=COD1",$B$11:$B$8770,"="&amp;B448)/COUNTIFS($F$11:$F$8770,"=COD1",$B$11:$B$8770,"="&amp;B448))/COUNTIFS($A$11:$A$8770,"="&amp;A448,$F$11:$F$8770,"=COD1"),0)</f>
        <v>0</v>
      </c>
      <c r="U448" t="e">
        <f>(VLOOKUP(F448,tarifas!$C$7:$D$10,2,FALSE)+tarifas!$D$21)*datos!P448</f>
        <v>#N/A</v>
      </c>
      <c r="V448" t="e">
        <f t="shared" si="66"/>
        <v>#N/A</v>
      </c>
      <c r="W448">
        <f t="shared" si="67"/>
        <v>0</v>
      </c>
    </row>
    <row r="449" spans="1:23" x14ac:dyDescent="0.25">
      <c r="A449">
        <f t="shared" si="60"/>
        <v>18</v>
      </c>
      <c r="B449">
        <f t="shared" si="61"/>
        <v>1</v>
      </c>
      <c r="C449" s="1">
        <f t="shared" si="68"/>
        <v>41658.249999998938</v>
      </c>
      <c r="D449" s="7">
        <v>0</v>
      </c>
      <c r="E449" s="7"/>
      <c r="G449">
        <v>25.99</v>
      </c>
      <c r="H449" s="12">
        <v>181.52396721865836</v>
      </c>
      <c r="I449" s="13">
        <f>$D$2*tarifas!$D$12/24</f>
        <v>1.4541666666666666</v>
      </c>
      <c r="J449" s="13" t="e">
        <f>VLOOKUP(E449&amp;" "&amp;F449,tarifas!$A$13:$D$20,4,FALSE)*H449</f>
        <v>#N/A</v>
      </c>
      <c r="K449" s="13">
        <f>IF(F449="COD1",tarifas!$D$11*(SUMIFS($H$11:$H$8770,$F$11:$F$8770,"=COD1",$B$11:$B$8770,"="&amp;B449)/COUNTIFS($F$11:$F$8770,"=COD1",$B$11:$B$8770,"="&amp;B449))/COUNTIFS($A$11:$A$8770,"="&amp;A449,$F$11:$F$8770,"=COD1"),0)</f>
        <v>0</v>
      </c>
      <c r="L449" s="13" t="e">
        <f>(VLOOKUP(F449,tarifas!$C$7:$D$10,2,FALSE)+tarifas!$D$21)*datos!H449</f>
        <v>#N/A</v>
      </c>
      <c r="M449">
        <v>0</v>
      </c>
      <c r="N449" s="13" t="e">
        <f t="shared" si="62"/>
        <v>#N/A</v>
      </c>
      <c r="O449">
        <f t="shared" si="63"/>
        <v>0</v>
      </c>
      <c r="P449" s="12">
        <f t="shared" si="64"/>
        <v>181.52396721865836</v>
      </c>
      <c r="Q449">
        <f t="shared" si="65"/>
        <v>0</v>
      </c>
      <c r="R449">
        <f>$D$2*tarifas!$D$12/24</f>
        <v>1.4541666666666666</v>
      </c>
      <c r="S449" t="e">
        <f>VLOOKUP(E449&amp;" "&amp;F449,tarifas!$A$13:$D$20,4,FALSE)*P449</f>
        <v>#N/A</v>
      </c>
      <c r="T449">
        <f>IF(F449="COD1",tarifas!$D$11*(SUMIFS($P$11:$P$8770,$F$11:$F$8770,"=COD1",$B$11:$B$8770,"="&amp;B449)/COUNTIFS($F$11:$F$8770,"=COD1",$B$11:$B$8770,"="&amp;B449))/COUNTIFS($A$11:$A$8770,"="&amp;A449,$F$11:$F$8770,"=COD1"),0)</f>
        <v>0</v>
      </c>
      <c r="U449" t="e">
        <f>(VLOOKUP(F449,tarifas!$C$7:$D$10,2,FALSE)+tarifas!$D$21)*datos!P449</f>
        <v>#N/A</v>
      </c>
      <c r="V449" t="e">
        <f t="shared" si="66"/>
        <v>#N/A</v>
      </c>
      <c r="W449">
        <f t="shared" si="67"/>
        <v>0</v>
      </c>
    </row>
    <row r="450" spans="1:23" x14ac:dyDescent="0.25">
      <c r="A450">
        <f t="shared" si="60"/>
        <v>18</v>
      </c>
      <c r="B450">
        <f t="shared" si="61"/>
        <v>1</v>
      </c>
      <c r="C450" s="1">
        <f t="shared" si="68"/>
        <v>41658.291666665602</v>
      </c>
      <c r="D450" s="7">
        <v>0</v>
      </c>
      <c r="E450" s="7"/>
      <c r="G450">
        <v>20.69</v>
      </c>
      <c r="H450" s="12">
        <v>167.10453824322582</v>
      </c>
      <c r="I450" s="13">
        <f>$D$2*tarifas!$D$12/24</f>
        <v>1.4541666666666666</v>
      </c>
      <c r="J450" s="13" t="e">
        <f>VLOOKUP(E450&amp;" "&amp;F450,tarifas!$A$13:$D$20,4,FALSE)*H450</f>
        <v>#N/A</v>
      </c>
      <c r="K450" s="13">
        <f>IF(F450="COD1",tarifas!$D$11*(SUMIFS($H$11:$H$8770,$F$11:$F$8770,"=COD1",$B$11:$B$8770,"="&amp;B450)/COUNTIFS($F$11:$F$8770,"=COD1",$B$11:$B$8770,"="&amp;B450))/COUNTIFS($A$11:$A$8770,"="&amp;A450,$F$11:$F$8770,"=COD1"),0)</f>
        <v>0</v>
      </c>
      <c r="L450" s="13" t="e">
        <f>(VLOOKUP(F450,tarifas!$C$7:$D$10,2,FALSE)+tarifas!$D$21)*datos!H450</f>
        <v>#N/A</v>
      </c>
      <c r="M450">
        <v>0</v>
      </c>
      <c r="N450" s="13" t="e">
        <f t="shared" si="62"/>
        <v>#N/A</v>
      </c>
      <c r="O450">
        <f t="shared" si="63"/>
        <v>0</v>
      </c>
      <c r="P450" s="12">
        <f t="shared" si="64"/>
        <v>167.10453824322582</v>
      </c>
      <c r="Q450">
        <f t="shared" si="65"/>
        <v>0</v>
      </c>
      <c r="R450">
        <f>$D$2*tarifas!$D$12/24</f>
        <v>1.4541666666666666</v>
      </c>
      <c r="S450" t="e">
        <f>VLOOKUP(E450&amp;" "&amp;F450,tarifas!$A$13:$D$20,4,FALSE)*P450</f>
        <v>#N/A</v>
      </c>
      <c r="T450">
        <f>IF(F450="COD1",tarifas!$D$11*(SUMIFS($P$11:$P$8770,$F$11:$F$8770,"=COD1",$B$11:$B$8770,"="&amp;B450)/COUNTIFS($F$11:$F$8770,"=COD1",$B$11:$B$8770,"="&amp;B450))/COUNTIFS($A$11:$A$8770,"="&amp;A450,$F$11:$F$8770,"=COD1"),0)</f>
        <v>0</v>
      </c>
      <c r="U450" t="e">
        <f>(VLOOKUP(F450,tarifas!$C$7:$D$10,2,FALSE)+tarifas!$D$21)*datos!P450</f>
        <v>#N/A</v>
      </c>
      <c r="V450" t="e">
        <f t="shared" si="66"/>
        <v>#N/A</v>
      </c>
      <c r="W450">
        <f t="shared" si="67"/>
        <v>0</v>
      </c>
    </row>
    <row r="451" spans="1:23" x14ac:dyDescent="0.25">
      <c r="A451">
        <f t="shared" si="60"/>
        <v>18</v>
      </c>
      <c r="B451">
        <f t="shared" si="61"/>
        <v>1</v>
      </c>
      <c r="C451" s="1">
        <f t="shared" si="68"/>
        <v>41658.333333332266</v>
      </c>
      <c r="D451" s="7">
        <v>301.36363636363637</v>
      </c>
      <c r="E451" s="7"/>
      <c r="G451">
        <v>18.78</v>
      </c>
      <c r="H451" s="12">
        <v>166.53685396891839</v>
      </c>
      <c r="I451" s="13">
        <f>$D$2*tarifas!$D$12/24</f>
        <v>1.4541666666666666</v>
      </c>
      <c r="J451" s="13" t="e">
        <f>VLOOKUP(E451&amp;" "&amp;F451,tarifas!$A$13:$D$20,4,FALSE)*H451</f>
        <v>#N/A</v>
      </c>
      <c r="K451" s="13">
        <f>IF(F451="COD1",tarifas!$D$11*(SUMIFS($H$11:$H$8770,$F$11:$F$8770,"=COD1",$B$11:$B$8770,"="&amp;B451)/COUNTIFS($F$11:$F$8770,"=COD1",$B$11:$B$8770,"="&amp;B451))/COUNTIFS($A$11:$A$8770,"="&amp;A451,$F$11:$F$8770,"=COD1"),0)</f>
        <v>0</v>
      </c>
      <c r="L451" s="13" t="e">
        <f>(VLOOKUP(F451,tarifas!$C$7:$D$10,2,FALSE)+tarifas!$D$21)*datos!H451</f>
        <v>#N/A</v>
      </c>
      <c r="M451">
        <v>32.709029999999998</v>
      </c>
      <c r="N451" s="13" t="e">
        <f t="shared" si="62"/>
        <v>#N/A</v>
      </c>
      <c r="O451">
        <f t="shared" si="63"/>
        <v>32.709029999999998</v>
      </c>
      <c r="P451" s="12">
        <f t="shared" si="64"/>
        <v>133.82782396891838</v>
      </c>
      <c r="Q451">
        <f t="shared" si="65"/>
        <v>0</v>
      </c>
      <c r="R451">
        <f>$D$2*tarifas!$D$12/24</f>
        <v>1.4541666666666666</v>
      </c>
      <c r="S451" t="e">
        <f>VLOOKUP(E451&amp;" "&amp;F451,tarifas!$A$13:$D$20,4,FALSE)*P451</f>
        <v>#N/A</v>
      </c>
      <c r="T451">
        <f>IF(F451="COD1",tarifas!$D$11*(SUMIFS($P$11:$P$8770,$F$11:$F$8770,"=COD1",$B$11:$B$8770,"="&amp;B451)/COUNTIFS($F$11:$F$8770,"=COD1",$B$11:$B$8770,"="&amp;B451))/COUNTIFS($A$11:$A$8770,"="&amp;A451,$F$11:$F$8770,"=COD1"),0)</f>
        <v>0</v>
      </c>
      <c r="U451" t="e">
        <f>(VLOOKUP(F451,tarifas!$C$7:$D$10,2,FALSE)+tarifas!$D$21)*datos!P451</f>
        <v>#N/A</v>
      </c>
      <c r="V451" t="e">
        <f t="shared" si="66"/>
        <v>#N/A</v>
      </c>
      <c r="W451">
        <f t="shared" si="67"/>
        <v>0</v>
      </c>
    </row>
    <row r="452" spans="1:23" x14ac:dyDescent="0.25">
      <c r="A452">
        <f t="shared" si="60"/>
        <v>18</v>
      </c>
      <c r="B452">
        <f t="shared" si="61"/>
        <v>1</v>
      </c>
      <c r="C452" s="1">
        <f t="shared" si="68"/>
        <v>41658.37499999893</v>
      </c>
      <c r="D452" s="7">
        <v>301.36363636363637</v>
      </c>
      <c r="E452" s="7"/>
      <c r="G452">
        <v>17.78</v>
      </c>
      <c r="H452" s="12">
        <v>166.77477194189947</v>
      </c>
      <c r="I452" s="13">
        <f>$D$2*tarifas!$D$12/24</f>
        <v>1.4541666666666666</v>
      </c>
      <c r="J452" s="13" t="e">
        <f>VLOOKUP(E452&amp;" "&amp;F452,tarifas!$A$13:$D$20,4,FALSE)*H452</f>
        <v>#N/A</v>
      </c>
      <c r="K452" s="13">
        <f>IF(F452="COD1",tarifas!$D$11*(SUMIFS($H$11:$H$8770,$F$11:$F$8770,"=COD1",$B$11:$B$8770,"="&amp;B452)/COUNTIFS($F$11:$F$8770,"=COD1",$B$11:$B$8770,"="&amp;B452))/COUNTIFS($A$11:$A$8770,"="&amp;A452,$F$11:$F$8770,"=COD1"),0)</f>
        <v>0</v>
      </c>
      <c r="L452" s="13" t="e">
        <f>(VLOOKUP(F452,tarifas!$C$7:$D$10,2,FALSE)+tarifas!$D$21)*datos!H452</f>
        <v>#N/A</v>
      </c>
      <c r="M452">
        <v>130.56013999999999</v>
      </c>
      <c r="N452" s="13" t="e">
        <f t="shared" si="62"/>
        <v>#N/A</v>
      </c>
      <c r="O452">
        <f t="shared" si="63"/>
        <v>130.56013999999999</v>
      </c>
      <c r="P452" s="12">
        <f t="shared" si="64"/>
        <v>36.214631941899484</v>
      </c>
      <c r="Q452">
        <f t="shared" si="65"/>
        <v>0</v>
      </c>
      <c r="R452">
        <f>$D$2*tarifas!$D$12/24</f>
        <v>1.4541666666666666</v>
      </c>
      <c r="S452" t="e">
        <f>VLOOKUP(E452&amp;" "&amp;F452,tarifas!$A$13:$D$20,4,FALSE)*P452</f>
        <v>#N/A</v>
      </c>
      <c r="T452">
        <f>IF(F452="COD1",tarifas!$D$11*(SUMIFS($P$11:$P$8770,$F$11:$F$8770,"=COD1",$B$11:$B$8770,"="&amp;B452)/COUNTIFS($F$11:$F$8770,"=COD1",$B$11:$B$8770,"="&amp;B452))/COUNTIFS($A$11:$A$8770,"="&amp;A452,$F$11:$F$8770,"=COD1"),0)</f>
        <v>0</v>
      </c>
      <c r="U452" t="e">
        <f>(VLOOKUP(F452,tarifas!$C$7:$D$10,2,FALSE)+tarifas!$D$21)*datos!P452</f>
        <v>#N/A</v>
      </c>
      <c r="V452" t="e">
        <f t="shared" si="66"/>
        <v>#N/A</v>
      </c>
      <c r="W452">
        <f t="shared" si="67"/>
        <v>0</v>
      </c>
    </row>
    <row r="453" spans="1:23" x14ac:dyDescent="0.25">
      <c r="A453">
        <f t="shared" si="60"/>
        <v>18</v>
      </c>
      <c r="B453">
        <f t="shared" si="61"/>
        <v>1</v>
      </c>
      <c r="C453" s="1">
        <f t="shared" si="68"/>
        <v>41658.416666665595</v>
      </c>
      <c r="D453" s="7">
        <v>301.36363636363637</v>
      </c>
      <c r="E453" s="7"/>
      <c r="G453">
        <v>25.69</v>
      </c>
      <c r="H453" s="12">
        <v>167.25853176510287</v>
      </c>
      <c r="I453" s="13">
        <f>$D$2*tarifas!$D$12/24</f>
        <v>1.4541666666666666</v>
      </c>
      <c r="J453" s="13" t="e">
        <f>VLOOKUP(E453&amp;" "&amp;F453,tarifas!$A$13:$D$20,4,FALSE)*H453</f>
        <v>#N/A</v>
      </c>
      <c r="K453" s="13">
        <f>IF(F453="COD1",tarifas!$D$11*(SUMIFS($H$11:$H$8770,$F$11:$F$8770,"=COD1",$B$11:$B$8770,"="&amp;B453)/COUNTIFS($F$11:$F$8770,"=COD1",$B$11:$B$8770,"="&amp;B453))/COUNTIFS($A$11:$A$8770,"="&amp;A453,$F$11:$F$8770,"=COD1"),0)</f>
        <v>0</v>
      </c>
      <c r="L453" s="13" t="e">
        <f>(VLOOKUP(F453,tarifas!$C$7:$D$10,2,FALSE)+tarifas!$D$21)*datos!H453</f>
        <v>#N/A</v>
      </c>
      <c r="M453">
        <v>188.64604</v>
      </c>
      <c r="N453" s="13" t="e">
        <f t="shared" si="62"/>
        <v>#N/A</v>
      </c>
      <c r="O453">
        <f t="shared" si="63"/>
        <v>167.25853176510287</v>
      </c>
      <c r="P453" s="12">
        <f t="shared" si="64"/>
        <v>0</v>
      </c>
      <c r="Q453">
        <f t="shared" si="65"/>
        <v>21.387508234897126</v>
      </c>
      <c r="R453">
        <f>$D$2*tarifas!$D$12/24</f>
        <v>1.4541666666666666</v>
      </c>
      <c r="S453" t="e">
        <f>VLOOKUP(E453&amp;" "&amp;F453,tarifas!$A$13:$D$20,4,FALSE)*P453</f>
        <v>#N/A</v>
      </c>
      <c r="T453">
        <f>IF(F453="COD1",tarifas!$D$11*(SUMIFS($P$11:$P$8770,$F$11:$F$8770,"=COD1",$B$11:$B$8770,"="&amp;B453)/COUNTIFS($F$11:$F$8770,"=COD1",$B$11:$B$8770,"="&amp;B453))/COUNTIFS($A$11:$A$8770,"="&amp;A453,$F$11:$F$8770,"=COD1"),0)</f>
        <v>0</v>
      </c>
      <c r="U453" t="e">
        <f>(VLOOKUP(F453,tarifas!$C$7:$D$10,2,FALSE)+tarifas!$D$21)*datos!P453</f>
        <v>#N/A</v>
      </c>
      <c r="V453" t="e">
        <f t="shared" si="66"/>
        <v>#N/A</v>
      </c>
      <c r="W453">
        <f t="shared" si="67"/>
        <v>0.49450057789905649</v>
      </c>
    </row>
    <row r="454" spans="1:23" x14ac:dyDescent="0.25">
      <c r="A454">
        <f t="shared" si="60"/>
        <v>18</v>
      </c>
      <c r="B454">
        <f t="shared" si="61"/>
        <v>1</v>
      </c>
      <c r="C454" s="1">
        <f t="shared" si="68"/>
        <v>41658.458333332259</v>
      </c>
      <c r="D454" s="7">
        <v>301.36363636363637</v>
      </c>
      <c r="E454" s="7"/>
      <c r="G454">
        <v>26.69</v>
      </c>
      <c r="H454" s="12">
        <v>166.45747190026916</v>
      </c>
      <c r="I454" s="13">
        <f>$D$2*tarifas!$D$12/24</f>
        <v>1.4541666666666666</v>
      </c>
      <c r="J454" s="13" t="e">
        <f>VLOOKUP(E454&amp;" "&amp;F454,tarifas!$A$13:$D$20,4,FALSE)*H454</f>
        <v>#N/A</v>
      </c>
      <c r="K454" s="13">
        <f>IF(F454="COD1",tarifas!$D$11*(SUMIFS($H$11:$H$8770,$F$11:$F$8770,"=COD1",$B$11:$B$8770,"="&amp;B454)/COUNTIFS($F$11:$F$8770,"=COD1",$B$11:$B$8770,"="&amp;B454))/COUNTIFS($A$11:$A$8770,"="&amp;A454,$F$11:$F$8770,"=COD1"),0)</f>
        <v>0</v>
      </c>
      <c r="L454" s="13" t="e">
        <f>(VLOOKUP(F454,tarifas!$C$7:$D$10,2,FALSE)+tarifas!$D$21)*datos!H454</f>
        <v>#N/A</v>
      </c>
      <c r="M454">
        <v>212.61904999999999</v>
      </c>
      <c r="N454" s="13" t="e">
        <f t="shared" si="62"/>
        <v>#N/A</v>
      </c>
      <c r="O454">
        <f t="shared" si="63"/>
        <v>166.45747190026916</v>
      </c>
      <c r="P454" s="12">
        <f t="shared" si="64"/>
        <v>0</v>
      </c>
      <c r="Q454">
        <f t="shared" si="65"/>
        <v>46.161578099730832</v>
      </c>
      <c r="R454">
        <f>$D$2*tarifas!$D$12/24</f>
        <v>1.4541666666666666</v>
      </c>
      <c r="S454" t="e">
        <f>VLOOKUP(E454&amp;" "&amp;F454,tarifas!$A$13:$D$20,4,FALSE)*P454</f>
        <v>#N/A</v>
      </c>
      <c r="T454">
        <f>IF(F454="COD1",tarifas!$D$11*(SUMIFS($P$11:$P$8770,$F$11:$F$8770,"=COD1",$B$11:$B$8770,"="&amp;B454)/COUNTIFS($F$11:$F$8770,"=COD1",$B$11:$B$8770,"="&amp;B454))/COUNTIFS($A$11:$A$8770,"="&amp;A454,$F$11:$F$8770,"=COD1"),0)</f>
        <v>0</v>
      </c>
      <c r="U454" t="e">
        <f>(VLOOKUP(F454,tarifas!$C$7:$D$10,2,FALSE)+tarifas!$D$21)*datos!P454</f>
        <v>#N/A</v>
      </c>
      <c r="V454" t="e">
        <f t="shared" si="66"/>
        <v>#N/A</v>
      </c>
      <c r="W454">
        <f t="shared" si="67"/>
        <v>1.1088472675336343</v>
      </c>
    </row>
    <row r="455" spans="1:23" x14ac:dyDescent="0.25">
      <c r="A455">
        <f t="shared" si="60"/>
        <v>18</v>
      </c>
      <c r="B455">
        <f t="shared" si="61"/>
        <v>1</v>
      </c>
      <c r="C455" s="1">
        <f t="shared" si="68"/>
        <v>41658.499999998923</v>
      </c>
      <c r="D455" s="7">
        <v>301.36363636363637</v>
      </c>
      <c r="E455" s="7"/>
      <c r="G455">
        <v>27.69</v>
      </c>
      <c r="H455" s="12">
        <v>167.93427961078663</v>
      </c>
      <c r="I455" s="13">
        <f>$D$2*tarifas!$D$12/24</f>
        <v>1.4541666666666666</v>
      </c>
      <c r="J455" s="13" t="e">
        <f>VLOOKUP(E455&amp;" "&amp;F455,tarifas!$A$13:$D$20,4,FALSE)*H455</f>
        <v>#N/A</v>
      </c>
      <c r="K455" s="13">
        <f>IF(F455="COD1",tarifas!$D$11*(SUMIFS($H$11:$H$8770,$F$11:$F$8770,"=COD1",$B$11:$B$8770,"="&amp;B455)/COUNTIFS($F$11:$F$8770,"=COD1",$B$11:$B$8770,"="&amp;B455))/COUNTIFS($A$11:$A$8770,"="&amp;A455,$F$11:$F$8770,"=COD1"),0)</f>
        <v>0</v>
      </c>
      <c r="L455" s="13" t="e">
        <f>(VLOOKUP(F455,tarifas!$C$7:$D$10,2,FALSE)+tarifas!$D$21)*datos!H455</f>
        <v>#N/A</v>
      </c>
      <c r="M455">
        <v>269.24473</v>
      </c>
      <c r="N455" s="13" t="e">
        <f t="shared" si="62"/>
        <v>#N/A</v>
      </c>
      <c r="O455">
        <f t="shared" si="63"/>
        <v>167.93427961078663</v>
      </c>
      <c r="P455" s="12">
        <f t="shared" si="64"/>
        <v>0</v>
      </c>
      <c r="Q455">
        <f t="shared" si="65"/>
        <v>101.31045038921337</v>
      </c>
      <c r="R455">
        <f>$D$2*tarifas!$D$12/24</f>
        <v>1.4541666666666666</v>
      </c>
      <c r="S455" t="e">
        <f>VLOOKUP(E455&amp;" "&amp;F455,tarifas!$A$13:$D$20,4,FALSE)*P455</f>
        <v>#N/A</v>
      </c>
      <c r="T455">
        <f>IF(F455="COD1",tarifas!$D$11*(SUMIFS($P$11:$P$8770,$F$11:$F$8770,"=COD1",$B$11:$B$8770,"="&amp;B455)/COUNTIFS($F$11:$F$8770,"=COD1",$B$11:$B$8770,"="&amp;B455))/COUNTIFS($A$11:$A$8770,"="&amp;A455,$F$11:$F$8770,"=COD1"),0)</f>
        <v>0</v>
      </c>
      <c r="U455" t="e">
        <f>(VLOOKUP(F455,tarifas!$C$7:$D$10,2,FALSE)+tarifas!$D$21)*datos!P455</f>
        <v>#N/A</v>
      </c>
      <c r="V455" t="e">
        <f t="shared" si="66"/>
        <v>#N/A</v>
      </c>
      <c r="W455">
        <f t="shared" si="67"/>
        <v>2.5247577341495866</v>
      </c>
    </row>
    <row r="456" spans="1:23" x14ac:dyDescent="0.25">
      <c r="A456">
        <f t="shared" si="60"/>
        <v>18</v>
      </c>
      <c r="B456">
        <f t="shared" si="61"/>
        <v>1</v>
      </c>
      <c r="C456" s="1">
        <f t="shared" si="68"/>
        <v>41658.541666665587</v>
      </c>
      <c r="D456" s="7">
        <v>301.36363636363637</v>
      </c>
      <c r="E456" s="7"/>
      <c r="G456">
        <v>27.72</v>
      </c>
      <c r="H456" s="12">
        <v>167.60177868636106</v>
      </c>
      <c r="I456" s="13">
        <f>$D$2*tarifas!$D$12/24</f>
        <v>1.4541666666666666</v>
      </c>
      <c r="J456" s="13" t="e">
        <f>VLOOKUP(E456&amp;" "&amp;F456,tarifas!$A$13:$D$20,4,FALSE)*H456</f>
        <v>#N/A</v>
      </c>
      <c r="K456" s="13">
        <f>IF(F456="COD1",tarifas!$D$11*(SUMIFS($H$11:$H$8770,$F$11:$F$8770,"=COD1",$B$11:$B$8770,"="&amp;B456)/COUNTIFS($F$11:$F$8770,"=COD1",$B$11:$B$8770,"="&amp;B456))/COUNTIFS($A$11:$A$8770,"="&amp;A456,$F$11:$F$8770,"=COD1"),0)</f>
        <v>0</v>
      </c>
      <c r="L456" s="13" t="e">
        <f>(VLOOKUP(F456,tarifas!$C$7:$D$10,2,FALSE)+tarifas!$D$21)*datos!H456</f>
        <v>#N/A</v>
      </c>
      <c r="M456">
        <v>215.25907000000001</v>
      </c>
      <c r="N456" s="13" t="e">
        <f t="shared" si="62"/>
        <v>#N/A</v>
      </c>
      <c r="O456">
        <f t="shared" si="63"/>
        <v>167.60177868636106</v>
      </c>
      <c r="P456" s="12">
        <f t="shared" si="64"/>
        <v>0</v>
      </c>
      <c r="Q456">
        <f t="shared" si="65"/>
        <v>47.65729131363895</v>
      </c>
      <c r="R456">
        <f>$D$2*tarifas!$D$12/24</f>
        <v>1.4541666666666666</v>
      </c>
      <c r="S456" t="e">
        <f>VLOOKUP(E456&amp;" "&amp;F456,tarifas!$A$13:$D$20,4,FALSE)*P456</f>
        <v>#N/A</v>
      </c>
      <c r="T456">
        <f>IF(F456="COD1",tarifas!$D$11*(SUMIFS($P$11:$P$8770,$F$11:$F$8770,"=COD1",$B$11:$B$8770,"="&amp;B456)/COUNTIFS($F$11:$F$8770,"=COD1",$B$11:$B$8770,"="&amp;B456))/COUNTIFS($A$11:$A$8770,"="&amp;A456,$F$11:$F$8770,"=COD1"),0)</f>
        <v>0</v>
      </c>
      <c r="U456" t="e">
        <f>(VLOOKUP(F456,tarifas!$C$7:$D$10,2,FALSE)+tarifas!$D$21)*datos!P456</f>
        <v>#N/A</v>
      </c>
      <c r="V456" t="e">
        <f t="shared" si="66"/>
        <v>#N/A</v>
      </c>
      <c r="W456">
        <f t="shared" si="67"/>
        <v>1.1889541036926645</v>
      </c>
    </row>
    <row r="457" spans="1:23" x14ac:dyDescent="0.25">
      <c r="A457">
        <f t="shared" si="60"/>
        <v>18</v>
      </c>
      <c r="B457">
        <f t="shared" si="61"/>
        <v>1</v>
      </c>
      <c r="C457" s="1">
        <f t="shared" si="68"/>
        <v>41658.583333332252</v>
      </c>
      <c r="D457" s="7">
        <v>301.36363636363637</v>
      </c>
      <c r="E457" s="7"/>
      <c r="G457">
        <v>27.13</v>
      </c>
      <c r="H457" s="12">
        <v>168.18454386268485</v>
      </c>
      <c r="I457" s="13">
        <f>$D$2*tarifas!$D$12/24</f>
        <v>1.4541666666666666</v>
      </c>
      <c r="J457" s="13" t="e">
        <f>VLOOKUP(E457&amp;" "&amp;F457,tarifas!$A$13:$D$20,4,FALSE)*H457</f>
        <v>#N/A</v>
      </c>
      <c r="K457" s="13">
        <f>IF(F457="COD1",tarifas!$D$11*(SUMIFS($H$11:$H$8770,$F$11:$F$8770,"=COD1",$B$11:$B$8770,"="&amp;B457)/COUNTIFS($F$11:$F$8770,"=COD1",$B$11:$B$8770,"="&amp;B457))/COUNTIFS($A$11:$A$8770,"="&amp;A457,$F$11:$F$8770,"=COD1"),0)</f>
        <v>0</v>
      </c>
      <c r="L457" s="13" t="e">
        <f>(VLOOKUP(F457,tarifas!$C$7:$D$10,2,FALSE)+tarifas!$D$21)*datos!H457</f>
        <v>#N/A</v>
      </c>
      <c r="M457">
        <v>189.81035</v>
      </c>
      <c r="N457" s="13" t="e">
        <f t="shared" si="62"/>
        <v>#N/A</v>
      </c>
      <c r="O457">
        <f t="shared" si="63"/>
        <v>168.18454386268485</v>
      </c>
      <c r="P457" s="12">
        <f t="shared" si="64"/>
        <v>0</v>
      </c>
      <c r="Q457">
        <f t="shared" si="65"/>
        <v>21.625806137315152</v>
      </c>
      <c r="R457">
        <f>$D$2*tarifas!$D$12/24</f>
        <v>1.4541666666666666</v>
      </c>
      <c r="S457" t="e">
        <f>VLOOKUP(E457&amp;" "&amp;F457,tarifas!$A$13:$D$20,4,FALSE)*P457</f>
        <v>#N/A</v>
      </c>
      <c r="T457">
        <f>IF(F457="COD1",tarifas!$D$11*(SUMIFS($P$11:$P$8770,$F$11:$F$8770,"=COD1",$B$11:$B$8770,"="&amp;B457)/COUNTIFS($F$11:$F$8770,"=COD1",$B$11:$B$8770,"="&amp;B457))/COUNTIFS($A$11:$A$8770,"="&amp;A457,$F$11:$F$8770,"=COD1"),0)</f>
        <v>0</v>
      </c>
      <c r="U457" t="e">
        <f>(VLOOKUP(F457,tarifas!$C$7:$D$10,2,FALSE)+tarifas!$D$21)*datos!P457</f>
        <v>#N/A</v>
      </c>
      <c r="V457" t="e">
        <f t="shared" si="66"/>
        <v>#N/A</v>
      </c>
      <c r="W457">
        <f t="shared" si="67"/>
        <v>0.52803730845482399</v>
      </c>
    </row>
    <row r="458" spans="1:23" x14ac:dyDescent="0.25">
      <c r="A458">
        <f t="shared" si="60"/>
        <v>18</v>
      </c>
      <c r="B458">
        <f t="shared" si="61"/>
        <v>1</v>
      </c>
      <c r="C458" s="1">
        <f t="shared" si="68"/>
        <v>41658.624999998916</v>
      </c>
      <c r="D458" s="7">
        <v>301.36363636363637</v>
      </c>
      <c r="E458" s="7"/>
      <c r="G458">
        <v>27.67</v>
      </c>
      <c r="H458" s="12">
        <v>170.12375403633979</v>
      </c>
      <c r="I458" s="13">
        <f>$D$2*tarifas!$D$12/24</f>
        <v>1.4541666666666666</v>
      </c>
      <c r="J458" s="13" t="e">
        <f>VLOOKUP(E458&amp;" "&amp;F458,tarifas!$A$13:$D$20,4,FALSE)*H458</f>
        <v>#N/A</v>
      </c>
      <c r="K458" s="13">
        <f>IF(F458="COD1",tarifas!$D$11*(SUMIFS($H$11:$H$8770,$F$11:$F$8770,"=COD1",$B$11:$B$8770,"="&amp;B458)/COUNTIFS($F$11:$F$8770,"=COD1",$B$11:$B$8770,"="&amp;B458))/COUNTIFS($A$11:$A$8770,"="&amp;A458,$F$11:$F$8770,"=COD1"),0)</f>
        <v>0</v>
      </c>
      <c r="L458" s="13" t="e">
        <f>(VLOOKUP(F458,tarifas!$C$7:$D$10,2,FALSE)+tarifas!$D$21)*datos!H458</f>
        <v>#N/A</v>
      </c>
      <c r="M458">
        <v>125.39501</v>
      </c>
      <c r="N458" s="13" t="e">
        <f t="shared" si="62"/>
        <v>#N/A</v>
      </c>
      <c r="O458">
        <f t="shared" si="63"/>
        <v>125.39501</v>
      </c>
      <c r="P458" s="12">
        <f t="shared" si="64"/>
        <v>44.728744036339791</v>
      </c>
      <c r="Q458">
        <f t="shared" si="65"/>
        <v>0</v>
      </c>
      <c r="R458">
        <f>$D$2*tarifas!$D$12/24</f>
        <v>1.4541666666666666</v>
      </c>
      <c r="S458" t="e">
        <f>VLOOKUP(E458&amp;" "&amp;F458,tarifas!$A$13:$D$20,4,FALSE)*P458</f>
        <v>#N/A</v>
      </c>
      <c r="T458">
        <f>IF(F458="COD1",tarifas!$D$11*(SUMIFS($P$11:$P$8770,$F$11:$F$8770,"=COD1",$B$11:$B$8770,"="&amp;B458)/COUNTIFS($F$11:$F$8770,"=COD1",$B$11:$B$8770,"="&amp;B458))/COUNTIFS($A$11:$A$8770,"="&amp;A458,$F$11:$F$8770,"=COD1"),0)</f>
        <v>0</v>
      </c>
      <c r="U458" t="e">
        <f>(VLOOKUP(F458,tarifas!$C$7:$D$10,2,FALSE)+tarifas!$D$21)*datos!P458</f>
        <v>#N/A</v>
      </c>
      <c r="V458" t="e">
        <f t="shared" si="66"/>
        <v>#N/A</v>
      </c>
      <c r="W458">
        <f t="shared" si="67"/>
        <v>0</v>
      </c>
    </row>
    <row r="459" spans="1:23" x14ac:dyDescent="0.25">
      <c r="A459">
        <f t="shared" si="60"/>
        <v>18</v>
      </c>
      <c r="B459">
        <f t="shared" si="61"/>
        <v>1</v>
      </c>
      <c r="C459" s="1">
        <f t="shared" si="68"/>
        <v>41658.66666666558</v>
      </c>
      <c r="D459" s="7">
        <v>301.36363636363637</v>
      </c>
      <c r="E459" s="7"/>
      <c r="G459">
        <v>27.2</v>
      </c>
      <c r="H459" s="12">
        <v>174.58525908693935</v>
      </c>
      <c r="I459" s="13">
        <f>$D$2*tarifas!$D$12/24</f>
        <v>1.4541666666666666</v>
      </c>
      <c r="J459" s="13" t="e">
        <f>VLOOKUP(E459&amp;" "&amp;F459,tarifas!$A$13:$D$20,4,FALSE)*H459</f>
        <v>#N/A</v>
      </c>
      <c r="K459" s="13">
        <f>IF(F459="COD1",tarifas!$D$11*(SUMIFS($H$11:$H$8770,$F$11:$F$8770,"=COD1",$B$11:$B$8770,"="&amp;B459)/COUNTIFS($F$11:$F$8770,"=COD1",$B$11:$B$8770,"="&amp;B459))/COUNTIFS($A$11:$A$8770,"="&amp;A459,$F$11:$F$8770,"=COD1"),0)</f>
        <v>0</v>
      </c>
      <c r="L459" s="13" t="e">
        <f>(VLOOKUP(F459,tarifas!$C$7:$D$10,2,FALSE)+tarifas!$D$21)*datos!H459</f>
        <v>#N/A</v>
      </c>
      <c r="M459">
        <v>47.214230000000001</v>
      </c>
      <c r="N459" s="13" t="e">
        <f t="shared" si="62"/>
        <v>#N/A</v>
      </c>
      <c r="O459">
        <f t="shared" si="63"/>
        <v>47.214230000000001</v>
      </c>
      <c r="P459" s="12">
        <f t="shared" si="64"/>
        <v>127.37102908693934</v>
      </c>
      <c r="Q459">
        <f t="shared" si="65"/>
        <v>0</v>
      </c>
      <c r="R459">
        <f>$D$2*tarifas!$D$12/24</f>
        <v>1.4541666666666666</v>
      </c>
      <c r="S459" t="e">
        <f>VLOOKUP(E459&amp;" "&amp;F459,tarifas!$A$13:$D$20,4,FALSE)*P459</f>
        <v>#N/A</v>
      </c>
      <c r="T459">
        <f>IF(F459="COD1",tarifas!$D$11*(SUMIFS($P$11:$P$8770,$F$11:$F$8770,"=COD1",$B$11:$B$8770,"="&amp;B459)/COUNTIFS($F$11:$F$8770,"=COD1",$B$11:$B$8770,"="&amp;B459))/COUNTIFS($A$11:$A$8770,"="&amp;A459,$F$11:$F$8770,"=COD1"),0)</f>
        <v>0</v>
      </c>
      <c r="U459" t="e">
        <f>(VLOOKUP(F459,tarifas!$C$7:$D$10,2,FALSE)+tarifas!$D$21)*datos!P459</f>
        <v>#N/A</v>
      </c>
      <c r="V459" t="e">
        <f t="shared" si="66"/>
        <v>#N/A</v>
      </c>
      <c r="W459">
        <f t="shared" si="67"/>
        <v>0</v>
      </c>
    </row>
    <row r="460" spans="1:23" x14ac:dyDescent="0.25">
      <c r="A460">
        <f t="shared" ref="A460:A523" si="69">DAYS360($C$11,C460)</f>
        <v>18</v>
      </c>
      <c r="B460">
        <f t="shared" ref="B460:B523" si="70">MONTH(C460)</f>
        <v>1</v>
      </c>
      <c r="C460" s="1">
        <f t="shared" si="68"/>
        <v>41658.708333332244</v>
      </c>
      <c r="D460" s="7">
        <v>0</v>
      </c>
      <c r="E460" s="7"/>
      <c r="G460">
        <v>27.1</v>
      </c>
      <c r="H460" s="12">
        <v>182.19768865084276</v>
      </c>
      <c r="I460" s="13">
        <f>$D$2*tarifas!$D$12/24</f>
        <v>1.4541666666666666</v>
      </c>
      <c r="J460" s="13" t="e">
        <f>VLOOKUP(E460&amp;" "&amp;F460,tarifas!$A$13:$D$20,4,FALSE)*H460</f>
        <v>#N/A</v>
      </c>
      <c r="K460" s="13">
        <f>IF(F460="COD1",tarifas!$D$11*(SUMIFS($H$11:$H$8770,$F$11:$F$8770,"=COD1",$B$11:$B$8770,"="&amp;B460)/COUNTIFS($F$11:$F$8770,"=COD1",$B$11:$B$8770,"="&amp;B460))/COUNTIFS($A$11:$A$8770,"="&amp;A460,$F$11:$F$8770,"=COD1"),0)</f>
        <v>0</v>
      </c>
      <c r="L460" s="13" t="e">
        <f>(VLOOKUP(F460,tarifas!$C$7:$D$10,2,FALSE)+tarifas!$D$21)*datos!H460</f>
        <v>#N/A</v>
      </c>
      <c r="M460">
        <v>0</v>
      </c>
      <c r="N460" s="13" t="e">
        <f t="shared" ref="N460:N523" si="71">(I460+J460+K460+L460)*1.23</f>
        <v>#N/A</v>
      </c>
      <c r="O460">
        <f t="shared" ref="O460:O523" si="72">IF(M460&lt;H460,M460,H460)</f>
        <v>0</v>
      </c>
      <c r="P460" s="12">
        <f t="shared" ref="P460:P523" si="73">H460-O460</f>
        <v>182.19768865084276</v>
      </c>
      <c r="Q460">
        <f t="shared" ref="Q460:Q523" si="74">IF(M460&lt;H460,0,M460-H460)</f>
        <v>0</v>
      </c>
      <c r="R460">
        <f>$D$2*tarifas!$D$12/24</f>
        <v>1.4541666666666666</v>
      </c>
      <c r="S460" t="e">
        <f>VLOOKUP(E460&amp;" "&amp;F460,tarifas!$A$13:$D$20,4,FALSE)*P460</f>
        <v>#N/A</v>
      </c>
      <c r="T460">
        <f>IF(F460="COD1",tarifas!$D$11*(SUMIFS($P$11:$P$8770,$F$11:$F$8770,"=COD1",$B$11:$B$8770,"="&amp;B460)/COUNTIFS($F$11:$F$8770,"=COD1",$B$11:$B$8770,"="&amp;B460))/COUNTIFS($A$11:$A$8770,"="&amp;A460,$F$11:$F$8770,"=COD1"),0)</f>
        <v>0</v>
      </c>
      <c r="U460" t="e">
        <f>(VLOOKUP(F460,tarifas!$C$7:$D$10,2,FALSE)+tarifas!$D$21)*datos!P460</f>
        <v>#N/A</v>
      </c>
      <c r="V460" t="e">
        <f t="shared" ref="V460:V523" si="75">(R460+S460+T460+U460)*1.23</f>
        <v>#N/A</v>
      </c>
      <c r="W460">
        <f t="shared" ref="W460:W523" si="76">0.9*G460/1000*Q460</f>
        <v>0</v>
      </c>
    </row>
    <row r="461" spans="1:23" x14ac:dyDescent="0.25">
      <c r="A461">
        <f t="shared" si="69"/>
        <v>18</v>
      </c>
      <c r="B461">
        <f t="shared" si="70"/>
        <v>1</v>
      </c>
      <c r="C461" s="1">
        <f t="shared" ref="C461:C524" si="77">+C460+1/24</f>
        <v>41658.749999998909</v>
      </c>
      <c r="D461" s="7">
        <v>0</v>
      </c>
      <c r="E461" s="7"/>
      <c r="G461">
        <v>28.06</v>
      </c>
      <c r="H461" s="12">
        <v>183.15621369692886</v>
      </c>
      <c r="I461" s="13">
        <f>$D$2*tarifas!$D$12/24</f>
        <v>1.4541666666666666</v>
      </c>
      <c r="J461" s="13" t="e">
        <f>VLOOKUP(E461&amp;" "&amp;F461,tarifas!$A$13:$D$20,4,FALSE)*H461</f>
        <v>#N/A</v>
      </c>
      <c r="K461" s="13">
        <f>IF(F461="COD1",tarifas!$D$11*(SUMIFS($H$11:$H$8770,$F$11:$F$8770,"=COD1",$B$11:$B$8770,"="&amp;B461)/COUNTIFS($F$11:$F$8770,"=COD1",$B$11:$B$8770,"="&amp;B461))/COUNTIFS($A$11:$A$8770,"="&amp;A461,$F$11:$F$8770,"=COD1"),0)</f>
        <v>0</v>
      </c>
      <c r="L461" s="13" t="e">
        <f>(VLOOKUP(F461,tarifas!$C$7:$D$10,2,FALSE)+tarifas!$D$21)*datos!H461</f>
        <v>#N/A</v>
      </c>
      <c r="M461">
        <v>0</v>
      </c>
      <c r="N461" s="13" t="e">
        <f t="shared" si="71"/>
        <v>#N/A</v>
      </c>
      <c r="O461">
        <f t="shared" si="72"/>
        <v>0</v>
      </c>
      <c r="P461" s="12">
        <f t="shared" si="73"/>
        <v>183.15621369692886</v>
      </c>
      <c r="Q461">
        <f t="shared" si="74"/>
        <v>0</v>
      </c>
      <c r="R461">
        <f>$D$2*tarifas!$D$12/24</f>
        <v>1.4541666666666666</v>
      </c>
      <c r="S461" t="e">
        <f>VLOOKUP(E461&amp;" "&amp;F461,tarifas!$A$13:$D$20,4,FALSE)*P461</f>
        <v>#N/A</v>
      </c>
      <c r="T461">
        <f>IF(F461="COD1",tarifas!$D$11*(SUMIFS($P$11:$P$8770,$F$11:$F$8770,"=COD1",$B$11:$B$8770,"="&amp;B461)/COUNTIFS($F$11:$F$8770,"=COD1",$B$11:$B$8770,"="&amp;B461))/COUNTIFS($A$11:$A$8770,"="&amp;A461,$F$11:$F$8770,"=COD1"),0)</f>
        <v>0</v>
      </c>
      <c r="U461" t="e">
        <f>(VLOOKUP(F461,tarifas!$C$7:$D$10,2,FALSE)+tarifas!$D$21)*datos!P461</f>
        <v>#N/A</v>
      </c>
      <c r="V461" t="e">
        <f t="shared" si="75"/>
        <v>#N/A</v>
      </c>
      <c r="W461">
        <f t="shared" si="76"/>
        <v>0</v>
      </c>
    </row>
    <row r="462" spans="1:23" x14ac:dyDescent="0.25">
      <c r="A462">
        <f t="shared" si="69"/>
        <v>18</v>
      </c>
      <c r="B462">
        <f t="shared" si="70"/>
        <v>1</v>
      </c>
      <c r="C462" s="1">
        <f t="shared" si="77"/>
        <v>41658.791666665573</v>
      </c>
      <c r="D462" s="7">
        <v>0</v>
      </c>
      <c r="E462" s="7"/>
      <c r="G462">
        <v>33.65</v>
      </c>
      <c r="H462" s="12">
        <v>178.04629912810663</v>
      </c>
      <c r="I462" s="13">
        <f>$D$2*tarifas!$D$12/24</f>
        <v>1.4541666666666666</v>
      </c>
      <c r="J462" s="13" t="e">
        <f>VLOOKUP(E462&amp;" "&amp;F462,tarifas!$A$13:$D$20,4,FALSE)*H462</f>
        <v>#N/A</v>
      </c>
      <c r="K462" s="13">
        <f>IF(F462="COD1",tarifas!$D$11*(SUMIFS($H$11:$H$8770,$F$11:$F$8770,"=COD1",$B$11:$B$8770,"="&amp;B462)/COUNTIFS($F$11:$F$8770,"=COD1",$B$11:$B$8770,"="&amp;B462))/COUNTIFS($A$11:$A$8770,"="&amp;A462,$F$11:$F$8770,"=COD1"),0)</f>
        <v>0</v>
      </c>
      <c r="L462" s="13" t="e">
        <f>(VLOOKUP(F462,tarifas!$C$7:$D$10,2,FALSE)+tarifas!$D$21)*datos!H462</f>
        <v>#N/A</v>
      </c>
      <c r="M462">
        <v>0</v>
      </c>
      <c r="N462" s="13" t="e">
        <f t="shared" si="71"/>
        <v>#N/A</v>
      </c>
      <c r="O462">
        <f t="shared" si="72"/>
        <v>0</v>
      </c>
      <c r="P462" s="12">
        <f t="shared" si="73"/>
        <v>178.04629912810663</v>
      </c>
      <c r="Q462">
        <f t="shared" si="74"/>
        <v>0</v>
      </c>
      <c r="R462">
        <f>$D$2*tarifas!$D$12/24</f>
        <v>1.4541666666666666</v>
      </c>
      <c r="S462" t="e">
        <f>VLOOKUP(E462&amp;" "&amp;F462,tarifas!$A$13:$D$20,4,FALSE)*P462</f>
        <v>#N/A</v>
      </c>
      <c r="T462">
        <f>IF(F462="COD1",tarifas!$D$11*(SUMIFS($P$11:$P$8770,$F$11:$F$8770,"=COD1",$B$11:$B$8770,"="&amp;B462)/COUNTIFS($F$11:$F$8770,"=COD1",$B$11:$B$8770,"="&amp;B462))/COUNTIFS($A$11:$A$8770,"="&amp;A462,$F$11:$F$8770,"=COD1"),0)</f>
        <v>0</v>
      </c>
      <c r="U462" t="e">
        <f>(VLOOKUP(F462,tarifas!$C$7:$D$10,2,FALSE)+tarifas!$D$21)*datos!P462</f>
        <v>#N/A</v>
      </c>
      <c r="V462" t="e">
        <f t="shared" si="75"/>
        <v>#N/A</v>
      </c>
      <c r="W462">
        <f t="shared" si="76"/>
        <v>0</v>
      </c>
    </row>
    <row r="463" spans="1:23" x14ac:dyDescent="0.25">
      <c r="A463">
        <f t="shared" si="69"/>
        <v>18</v>
      </c>
      <c r="B463">
        <f t="shared" si="70"/>
        <v>1</v>
      </c>
      <c r="C463" s="1">
        <f t="shared" si="77"/>
        <v>41658.833333332237</v>
      </c>
      <c r="D463" s="7">
        <v>0</v>
      </c>
      <c r="E463" s="7"/>
      <c r="G463">
        <v>35.5</v>
      </c>
      <c r="H463" s="12">
        <v>189.5795230441627</v>
      </c>
      <c r="I463" s="13">
        <f>$D$2*tarifas!$D$12/24</f>
        <v>1.4541666666666666</v>
      </c>
      <c r="J463" s="13" t="e">
        <f>VLOOKUP(E463&amp;" "&amp;F463,tarifas!$A$13:$D$20,4,FALSE)*H463</f>
        <v>#N/A</v>
      </c>
      <c r="K463" s="13">
        <f>IF(F463="COD1",tarifas!$D$11*(SUMIFS($H$11:$H$8770,$F$11:$F$8770,"=COD1",$B$11:$B$8770,"="&amp;B463)/COUNTIFS($F$11:$F$8770,"=COD1",$B$11:$B$8770,"="&amp;B463))/COUNTIFS($A$11:$A$8770,"="&amp;A463,$F$11:$F$8770,"=COD1"),0)</f>
        <v>0</v>
      </c>
      <c r="L463" s="13" t="e">
        <f>(VLOOKUP(F463,tarifas!$C$7:$D$10,2,FALSE)+tarifas!$D$21)*datos!H463</f>
        <v>#N/A</v>
      </c>
      <c r="M463">
        <v>0</v>
      </c>
      <c r="N463" s="13" t="e">
        <f t="shared" si="71"/>
        <v>#N/A</v>
      </c>
      <c r="O463">
        <f t="shared" si="72"/>
        <v>0</v>
      </c>
      <c r="P463" s="12">
        <f t="shared" si="73"/>
        <v>189.5795230441627</v>
      </c>
      <c r="Q463">
        <f t="shared" si="74"/>
        <v>0</v>
      </c>
      <c r="R463">
        <f>$D$2*tarifas!$D$12/24</f>
        <v>1.4541666666666666</v>
      </c>
      <c r="S463" t="e">
        <f>VLOOKUP(E463&amp;" "&amp;F463,tarifas!$A$13:$D$20,4,FALSE)*P463</f>
        <v>#N/A</v>
      </c>
      <c r="T463">
        <f>IF(F463="COD1",tarifas!$D$11*(SUMIFS($P$11:$P$8770,$F$11:$F$8770,"=COD1",$B$11:$B$8770,"="&amp;B463)/COUNTIFS($F$11:$F$8770,"=COD1",$B$11:$B$8770,"="&amp;B463))/COUNTIFS($A$11:$A$8770,"="&amp;A463,$F$11:$F$8770,"=COD1"),0)</f>
        <v>0</v>
      </c>
      <c r="U463" t="e">
        <f>(VLOOKUP(F463,tarifas!$C$7:$D$10,2,FALSE)+tarifas!$D$21)*datos!P463</f>
        <v>#N/A</v>
      </c>
      <c r="V463" t="e">
        <f t="shared" si="75"/>
        <v>#N/A</v>
      </c>
      <c r="W463">
        <f t="shared" si="76"/>
        <v>0</v>
      </c>
    </row>
    <row r="464" spans="1:23" x14ac:dyDescent="0.25">
      <c r="A464">
        <f t="shared" si="69"/>
        <v>18</v>
      </c>
      <c r="B464">
        <f t="shared" si="70"/>
        <v>1</v>
      </c>
      <c r="C464" s="1">
        <f t="shared" si="77"/>
        <v>41658.874999998901</v>
      </c>
      <c r="D464" s="7">
        <v>0</v>
      </c>
      <c r="E464" s="7"/>
      <c r="G464">
        <v>35.770000000000003</v>
      </c>
      <c r="H464" s="12">
        <v>191.96957347967603</v>
      </c>
      <c r="I464" s="13">
        <f>$D$2*tarifas!$D$12/24</f>
        <v>1.4541666666666666</v>
      </c>
      <c r="J464" s="13" t="e">
        <f>VLOOKUP(E464&amp;" "&amp;F464,tarifas!$A$13:$D$20,4,FALSE)*H464</f>
        <v>#N/A</v>
      </c>
      <c r="K464" s="13">
        <f>IF(F464="COD1",tarifas!$D$11*(SUMIFS($H$11:$H$8770,$F$11:$F$8770,"=COD1",$B$11:$B$8770,"="&amp;B464)/COUNTIFS($F$11:$F$8770,"=COD1",$B$11:$B$8770,"="&amp;B464))/COUNTIFS($A$11:$A$8770,"="&amp;A464,$F$11:$F$8770,"=COD1"),0)</f>
        <v>0</v>
      </c>
      <c r="L464" s="13" t="e">
        <f>(VLOOKUP(F464,tarifas!$C$7:$D$10,2,FALSE)+tarifas!$D$21)*datos!H464</f>
        <v>#N/A</v>
      </c>
      <c r="M464">
        <v>0</v>
      </c>
      <c r="N464" s="13" t="e">
        <f t="shared" si="71"/>
        <v>#N/A</v>
      </c>
      <c r="O464">
        <f t="shared" si="72"/>
        <v>0</v>
      </c>
      <c r="P464" s="12">
        <f t="shared" si="73"/>
        <v>191.96957347967603</v>
      </c>
      <c r="Q464">
        <f t="shared" si="74"/>
        <v>0</v>
      </c>
      <c r="R464">
        <f>$D$2*tarifas!$D$12/24</f>
        <v>1.4541666666666666</v>
      </c>
      <c r="S464" t="e">
        <f>VLOOKUP(E464&amp;" "&amp;F464,tarifas!$A$13:$D$20,4,FALSE)*P464</f>
        <v>#N/A</v>
      </c>
      <c r="T464">
        <f>IF(F464="COD1",tarifas!$D$11*(SUMIFS($P$11:$P$8770,$F$11:$F$8770,"=COD1",$B$11:$B$8770,"="&amp;B464)/COUNTIFS($F$11:$F$8770,"=COD1",$B$11:$B$8770,"="&amp;B464))/COUNTIFS($A$11:$A$8770,"="&amp;A464,$F$11:$F$8770,"=COD1"),0)</f>
        <v>0</v>
      </c>
      <c r="U464" t="e">
        <f>(VLOOKUP(F464,tarifas!$C$7:$D$10,2,FALSE)+tarifas!$D$21)*datos!P464</f>
        <v>#N/A</v>
      </c>
      <c r="V464" t="e">
        <f t="shared" si="75"/>
        <v>#N/A</v>
      </c>
      <c r="W464">
        <f t="shared" si="76"/>
        <v>0</v>
      </c>
    </row>
    <row r="465" spans="1:23" x14ac:dyDescent="0.25">
      <c r="A465">
        <f t="shared" si="69"/>
        <v>18</v>
      </c>
      <c r="B465">
        <f t="shared" si="70"/>
        <v>1</v>
      </c>
      <c r="C465" s="1">
        <f t="shared" si="77"/>
        <v>41658.916666665566</v>
      </c>
      <c r="D465" s="7">
        <v>0</v>
      </c>
      <c r="E465" s="7"/>
      <c r="G465">
        <v>35.5</v>
      </c>
      <c r="H465" s="12">
        <v>192.88664026670239</v>
      </c>
      <c r="I465" s="13">
        <f>$D$2*tarifas!$D$12/24</f>
        <v>1.4541666666666666</v>
      </c>
      <c r="J465" s="13" t="e">
        <f>VLOOKUP(E465&amp;" "&amp;F465,tarifas!$A$13:$D$20,4,FALSE)*H465</f>
        <v>#N/A</v>
      </c>
      <c r="K465" s="13">
        <f>IF(F465="COD1",tarifas!$D$11*(SUMIFS($H$11:$H$8770,$F$11:$F$8770,"=COD1",$B$11:$B$8770,"="&amp;B465)/COUNTIFS($F$11:$F$8770,"=COD1",$B$11:$B$8770,"="&amp;B465))/COUNTIFS($A$11:$A$8770,"="&amp;A465,$F$11:$F$8770,"=COD1"),0)</f>
        <v>0</v>
      </c>
      <c r="L465" s="13" t="e">
        <f>(VLOOKUP(F465,tarifas!$C$7:$D$10,2,FALSE)+tarifas!$D$21)*datos!H465</f>
        <v>#N/A</v>
      </c>
      <c r="M465">
        <v>0</v>
      </c>
      <c r="N465" s="13" t="e">
        <f t="shared" si="71"/>
        <v>#N/A</v>
      </c>
      <c r="O465">
        <f t="shared" si="72"/>
        <v>0</v>
      </c>
      <c r="P465" s="12">
        <f t="shared" si="73"/>
        <v>192.88664026670239</v>
      </c>
      <c r="Q465">
        <f t="shared" si="74"/>
        <v>0</v>
      </c>
      <c r="R465">
        <f>$D$2*tarifas!$D$12/24</f>
        <v>1.4541666666666666</v>
      </c>
      <c r="S465" t="e">
        <f>VLOOKUP(E465&amp;" "&amp;F465,tarifas!$A$13:$D$20,4,FALSE)*P465</f>
        <v>#N/A</v>
      </c>
      <c r="T465">
        <f>IF(F465="COD1",tarifas!$D$11*(SUMIFS($P$11:$P$8770,$F$11:$F$8770,"=COD1",$B$11:$B$8770,"="&amp;B465)/COUNTIFS($F$11:$F$8770,"=COD1",$B$11:$B$8770,"="&amp;B465))/COUNTIFS($A$11:$A$8770,"="&amp;A465,$F$11:$F$8770,"=COD1"),0)</f>
        <v>0</v>
      </c>
      <c r="U465" t="e">
        <f>(VLOOKUP(F465,tarifas!$C$7:$D$10,2,FALSE)+tarifas!$D$21)*datos!P465</f>
        <v>#N/A</v>
      </c>
      <c r="V465" t="e">
        <f t="shared" si="75"/>
        <v>#N/A</v>
      </c>
      <c r="W465">
        <f t="shared" si="76"/>
        <v>0</v>
      </c>
    </row>
    <row r="466" spans="1:23" x14ac:dyDescent="0.25">
      <c r="A466">
        <f t="shared" si="69"/>
        <v>18</v>
      </c>
      <c r="B466">
        <f t="shared" si="70"/>
        <v>1</v>
      </c>
      <c r="C466" s="1">
        <f t="shared" si="77"/>
        <v>41658.95833333223</v>
      </c>
      <c r="D466" s="7">
        <v>0</v>
      </c>
      <c r="E466" s="7"/>
      <c r="G466">
        <v>32.32</v>
      </c>
      <c r="H466" s="12">
        <v>192.54410237001466</v>
      </c>
      <c r="I466" s="13">
        <f>$D$2*tarifas!$D$12/24</f>
        <v>1.4541666666666666</v>
      </c>
      <c r="J466" s="13" t="e">
        <f>VLOOKUP(E466&amp;" "&amp;F466,tarifas!$A$13:$D$20,4,FALSE)*H466</f>
        <v>#N/A</v>
      </c>
      <c r="K466" s="13">
        <f>IF(F466="COD1",tarifas!$D$11*(SUMIFS($H$11:$H$8770,$F$11:$F$8770,"=COD1",$B$11:$B$8770,"="&amp;B466)/COUNTIFS($F$11:$F$8770,"=COD1",$B$11:$B$8770,"="&amp;B466))/COUNTIFS($A$11:$A$8770,"="&amp;A466,$F$11:$F$8770,"=COD1"),0)</f>
        <v>0</v>
      </c>
      <c r="L466" s="13" t="e">
        <f>(VLOOKUP(F466,tarifas!$C$7:$D$10,2,FALSE)+tarifas!$D$21)*datos!H466</f>
        <v>#N/A</v>
      </c>
      <c r="M466">
        <v>0</v>
      </c>
      <c r="N466" s="13" t="e">
        <f t="shared" si="71"/>
        <v>#N/A</v>
      </c>
      <c r="O466">
        <f t="shared" si="72"/>
        <v>0</v>
      </c>
      <c r="P466" s="12">
        <f t="shared" si="73"/>
        <v>192.54410237001466</v>
      </c>
      <c r="Q466">
        <f t="shared" si="74"/>
        <v>0</v>
      </c>
      <c r="R466">
        <f>$D$2*tarifas!$D$12/24</f>
        <v>1.4541666666666666</v>
      </c>
      <c r="S466" t="e">
        <f>VLOOKUP(E466&amp;" "&amp;F466,tarifas!$A$13:$D$20,4,FALSE)*P466</f>
        <v>#N/A</v>
      </c>
      <c r="T466">
        <f>IF(F466="COD1",tarifas!$D$11*(SUMIFS($P$11:$P$8770,$F$11:$F$8770,"=COD1",$B$11:$B$8770,"="&amp;B466)/COUNTIFS($F$11:$F$8770,"=COD1",$B$11:$B$8770,"="&amp;B466))/COUNTIFS($A$11:$A$8770,"="&amp;A466,$F$11:$F$8770,"=COD1"),0)</f>
        <v>0</v>
      </c>
      <c r="U466" t="e">
        <f>(VLOOKUP(F466,tarifas!$C$7:$D$10,2,FALSE)+tarifas!$D$21)*datos!P466</f>
        <v>#N/A</v>
      </c>
      <c r="V466" t="e">
        <f t="shared" si="75"/>
        <v>#N/A</v>
      </c>
      <c r="W466">
        <f t="shared" si="76"/>
        <v>0</v>
      </c>
    </row>
    <row r="467" spans="1:23" x14ac:dyDescent="0.25">
      <c r="A467">
        <f t="shared" si="69"/>
        <v>19</v>
      </c>
      <c r="B467">
        <f t="shared" si="70"/>
        <v>1</v>
      </c>
      <c r="C467" s="1">
        <f t="shared" si="77"/>
        <v>41658.999999998894</v>
      </c>
      <c r="D467" s="7">
        <v>0</v>
      </c>
      <c r="E467" s="7"/>
      <c r="G467">
        <v>26.62</v>
      </c>
      <c r="H467" s="12">
        <v>189.6381896042177</v>
      </c>
      <c r="I467" s="13">
        <f>$D$2*tarifas!$D$12/24</f>
        <v>1.4541666666666666</v>
      </c>
      <c r="J467" s="13" t="e">
        <f>VLOOKUP(E467&amp;" "&amp;F467,tarifas!$A$13:$D$20,4,FALSE)*H467</f>
        <v>#N/A</v>
      </c>
      <c r="K467" s="13">
        <f>IF(F467="COD1",tarifas!$D$11*(SUMIFS($H$11:$H$8770,$F$11:$F$8770,"=COD1",$B$11:$B$8770,"="&amp;B467)/COUNTIFS($F$11:$F$8770,"=COD1",$B$11:$B$8770,"="&amp;B467))/COUNTIFS($A$11:$A$8770,"="&amp;A467,$F$11:$F$8770,"=COD1"),0)</f>
        <v>0</v>
      </c>
      <c r="L467" s="13" t="e">
        <f>(VLOOKUP(F467,tarifas!$C$7:$D$10,2,FALSE)+tarifas!$D$21)*datos!H467</f>
        <v>#N/A</v>
      </c>
      <c r="M467">
        <v>0</v>
      </c>
      <c r="N467" s="13" t="e">
        <f t="shared" si="71"/>
        <v>#N/A</v>
      </c>
      <c r="O467">
        <f t="shared" si="72"/>
        <v>0</v>
      </c>
      <c r="P467" s="12">
        <f t="shared" si="73"/>
        <v>189.6381896042177</v>
      </c>
      <c r="Q467">
        <f t="shared" si="74"/>
        <v>0</v>
      </c>
      <c r="R467">
        <f>$D$2*tarifas!$D$12/24</f>
        <v>1.4541666666666666</v>
      </c>
      <c r="S467" t="e">
        <f>VLOOKUP(E467&amp;" "&amp;F467,tarifas!$A$13:$D$20,4,FALSE)*P467</f>
        <v>#N/A</v>
      </c>
      <c r="T467">
        <f>IF(F467="COD1",tarifas!$D$11*(SUMIFS($P$11:$P$8770,$F$11:$F$8770,"=COD1",$B$11:$B$8770,"="&amp;B467)/COUNTIFS($F$11:$F$8770,"=COD1",$B$11:$B$8770,"="&amp;B467))/COUNTIFS($A$11:$A$8770,"="&amp;A467,$F$11:$F$8770,"=COD1"),0)</f>
        <v>0</v>
      </c>
      <c r="U467" t="e">
        <f>(VLOOKUP(F467,tarifas!$C$7:$D$10,2,FALSE)+tarifas!$D$21)*datos!P467</f>
        <v>#N/A</v>
      </c>
      <c r="V467" t="e">
        <f t="shared" si="75"/>
        <v>#N/A</v>
      </c>
      <c r="W467">
        <f t="shared" si="76"/>
        <v>0</v>
      </c>
    </row>
    <row r="468" spans="1:23" x14ac:dyDescent="0.25">
      <c r="A468">
        <f t="shared" si="69"/>
        <v>19</v>
      </c>
      <c r="B468">
        <f t="shared" si="70"/>
        <v>1</v>
      </c>
      <c r="C468" s="1">
        <f t="shared" si="77"/>
        <v>41659.041666665558</v>
      </c>
      <c r="D468" s="7">
        <v>0</v>
      </c>
      <c r="E468" s="7"/>
      <c r="G468">
        <v>14.69</v>
      </c>
      <c r="H468" s="12">
        <v>188.72858591815574</v>
      </c>
      <c r="I468" s="13">
        <f>$D$2*tarifas!$D$12/24</f>
        <v>1.4541666666666666</v>
      </c>
      <c r="J468" s="13" t="e">
        <f>VLOOKUP(E468&amp;" "&amp;F468,tarifas!$A$13:$D$20,4,FALSE)*H468</f>
        <v>#N/A</v>
      </c>
      <c r="K468" s="13">
        <f>IF(F468="COD1",tarifas!$D$11*(SUMIFS($H$11:$H$8770,$F$11:$F$8770,"=COD1",$B$11:$B$8770,"="&amp;B468)/COUNTIFS($F$11:$F$8770,"=COD1",$B$11:$B$8770,"="&amp;B468))/COUNTIFS($A$11:$A$8770,"="&amp;A468,$F$11:$F$8770,"=COD1"),0)</f>
        <v>0</v>
      </c>
      <c r="L468" s="13" t="e">
        <f>(VLOOKUP(F468,tarifas!$C$7:$D$10,2,FALSE)+tarifas!$D$21)*datos!H468</f>
        <v>#N/A</v>
      </c>
      <c r="M468">
        <v>0</v>
      </c>
      <c r="N468" s="13" t="e">
        <f t="shared" si="71"/>
        <v>#N/A</v>
      </c>
      <c r="O468">
        <f t="shared" si="72"/>
        <v>0</v>
      </c>
      <c r="P468" s="12">
        <f t="shared" si="73"/>
        <v>188.72858591815574</v>
      </c>
      <c r="Q468">
        <f t="shared" si="74"/>
        <v>0</v>
      </c>
      <c r="R468">
        <f>$D$2*tarifas!$D$12/24</f>
        <v>1.4541666666666666</v>
      </c>
      <c r="S468" t="e">
        <f>VLOOKUP(E468&amp;" "&amp;F468,tarifas!$A$13:$D$20,4,FALSE)*P468</f>
        <v>#N/A</v>
      </c>
      <c r="T468">
        <f>IF(F468="COD1",tarifas!$D$11*(SUMIFS($P$11:$P$8770,$F$11:$F$8770,"=COD1",$B$11:$B$8770,"="&amp;B468)/COUNTIFS($F$11:$F$8770,"=COD1",$B$11:$B$8770,"="&amp;B468))/COUNTIFS($A$11:$A$8770,"="&amp;A468,$F$11:$F$8770,"=COD1"),0)</f>
        <v>0</v>
      </c>
      <c r="U468" t="e">
        <f>(VLOOKUP(F468,tarifas!$C$7:$D$10,2,FALSE)+tarifas!$D$21)*datos!P468</f>
        <v>#N/A</v>
      </c>
      <c r="V468" t="e">
        <f t="shared" si="75"/>
        <v>#N/A</v>
      </c>
      <c r="W468">
        <f t="shared" si="76"/>
        <v>0</v>
      </c>
    </row>
    <row r="469" spans="1:23" x14ac:dyDescent="0.25">
      <c r="A469">
        <f t="shared" si="69"/>
        <v>19</v>
      </c>
      <c r="B469">
        <f t="shared" si="70"/>
        <v>1</v>
      </c>
      <c r="C469" s="1">
        <f t="shared" si="77"/>
        <v>41659.083333332223</v>
      </c>
      <c r="D469" s="7">
        <v>0</v>
      </c>
      <c r="E469" s="7"/>
      <c r="G469">
        <v>0.1</v>
      </c>
      <c r="H469" s="12">
        <v>186.43023547304901</v>
      </c>
      <c r="I469" s="13">
        <f>$D$2*tarifas!$D$12/24</f>
        <v>1.4541666666666666</v>
      </c>
      <c r="J469" s="13" t="e">
        <f>VLOOKUP(E469&amp;" "&amp;F469,tarifas!$A$13:$D$20,4,FALSE)*H469</f>
        <v>#N/A</v>
      </c>
      <c r="K469" s="13">
        <f>IF(F469="COD1",tarifas!$D$11*(SUMIFS($H$11:$H$8770,$F$11:$F$8770,"=COD1",$B$11:$B$8770,"="&amp;B469)/COUNTIFS($F$11:$F$8770,"=COD1",$B$11:$B$8770,"="&amp;B469))/COUNTIFS($A$11:$A$8770,"="&amp;A469,$F$11:$F$8770,"=COD1"),0)</f>
        <v>0</v>
      </c>
      <c r="L469" s="13" t="e">
        <f>(VLOOKUP(F469,tarifas!$C$7:$D$10,2,FALSE)+tarifas!$D$21)*datos!H469</f>
        <v>#N/A</v>
      </c>
      <c r="M469">
        <v>0</v>
      </c>
      <c r="N469" s="13" t="e">
        <f t="shared" si="71"/>
        <v>#N/A</v>
      </c>
      <c r="O469">
        <f t="shared" si="72"/>
        <v>0</v>
      </c>
      <c r="P469" s="12">
        <f t="shared" si="73"/>
        <v>186.43023547304901</v>
      </c>
      <c r="Q469">
        <f t="shared" si="74"/>
        <v>0</v>
      </c>
      <c r="R469">
        <f>$D$2*tarifas!$D$12/24</f>
        <v>1.4541666666666666</v>
      </c>
      <c r="S469" t="e">
        <f>VLOOKUP(E469&amp;" "&amp;F469,tarifas!$A$13:$D$20,4,FALSE)*P469</f>
        <v>#N/A</v>
      </c>
      <c r="T469">
        <f>IF(F469="COD1",tarifas!$D$11*(SUMIFS($P$11:$P$8770,$F$11:$F$8770,"=COD1",$B$11:$B$8770,"="&amp;B469)/COUNTIFS($F$11:$F$8770,"=COD1",$B$11:$B$8770,"="&amp;B469))/COUNTIFS($A$11:$A$8770,"="&amp;A469,$F$11:$F$8770,"=COD1"),0)</f>
        <v>0</v>
      </c>
      <c r="U469" t="e">
        <f>(VLOOKUP(F469,tarifas!$C$7:$D$10,2,FALSE)+tarifas!$D$21)*datos!P469</f>
        <v>#N/A</v>
      </c>
      <c r="V469" t="e">
        <f t="shared" si="75"/>
        <v>#N/A</v>
      </c>
      <c r="W469">
        <f t="shared" si="76"/>
        <v>0</v>
      </c>
    </row>
    <row r="470" spans="1:23" x14ac:dyDescent="0.25">
      <c r="A470">
        <f t="shared" si="69"/>
        <v>19</v>
      </c>
      <c r="B470">
        <f t="shared" si="70"/>
        <v>1</v>
      </c>
      <c r="C470" s="1">
        <f t="shared" si="77"/>
        <v>41659.124999998887</v>
      </c>
      <c r="D470" s="7">
        <v>0</v>
      </c>
      <c r="E470" s="7"/>
      <c r="G470">
        <v>0.1</v>
      </c>
      <c r="H470" s="12">
        <v>184.5488330050691</v>
      </c>
      <c r="I470" s="13">
        <f>$D$2*tarifas!$D$12/24</f>
        <v>1.4541666666666666</v>
      </c>
      <c r="J470" s="13" t="e">
        <f>VLOOKUP(E470&amp;" "&amp;F470,tarifas!$A$13:$D$20,4,FALSE)*H470</f>
        <v>#N/A</v>
      </c>
      <c r="K470" s="13">
        <f>IF(F470="COD1",tarifas!$D$11*(SUMIFS($H$11:$H$8770,$F$11:$F$8770,"=COD1",$B$11:$B$8770,"="&amp;B470)/COUNTIFS($F$11:$F$8770,"=COD1",$B$11:$B$8770,"="&amp;B470))/COUNTIFS($A$11:$A$8770,"="&amp;A470,$F$11:$F$8770,"=COD1"),0)</f>
        <v>0</v>
      </c>
      <c r="L470" s="13" t="e">
        <f>(VLOOKUP(F470,tarifas!$C$7:$D$10,2,FALSE)+tarifas!$D$21)*datos!H470</f>
        <v>#N/A</v>
      </c>
      <c r="M470">
        <v>0</v>
      </c>
      <c r="N470" s="13" t="e">
        <f t="shared" si="71"/>
        <v>#N/A</v>
      </c>
      <c r="O470">
        <f t="shared" si="72"/>
        <v>0</v>
      </c>
      <c r="P470" s="12">
        <f t="shared" si="73"/>
        <v>184.5488330050691</v>
      </c>
      <c r="Q470">
        <f t="shared" si="74"/>
        <v>0</v>
      </c>
      <c r="R470">
        <f>$D$2*tarifas!$D$12/24</f>
        <v>1.4541666666666666</v>
      </c>
      <c r="S470" t="e">
        <f>VLOOKUP(E470&amp;" "&amp;F470,tarifas!$A$13:$D$20,4,FALSE)*P470</f>
        <v>#N/A</v>
      </c>
      <c r="T470">
        <f>IF(F470="COD1",tarifas!$D$11*(SUMIFS($P$11:$P$8770,$F$11:$F$8770,"=COD1",$B$11:$B$8770,"="&amp;B470)/COUNTIFS($F$11:$F$8770,"=COD1",$B$11:$B$8770,"="&amp;B470))/COUNTIFS($A$11:$A$8770,"="&amp;A470,$F$11:$F$8770,"=COD1"),0)</f>
        <v>0</v>
      </c>
      <c r="U470" t="e">
        <f>(VLOOKUP(F470,tarifas!$C$7:$D$10,2,FALSE)+tarifas!$D$21)*datos!P470</f>
        <v>#N/A</v>
      </c>
      <c r="V470" t="e">
        <f t="shared" si="75"/>
        <v>#N/A</v>
      </c>
      <c r="W470">
        <f t="shared" si="76"/>
        <v>0</v>
      </c>
    </row>
    <row r="471" spans="1:23" x14ac:dyDescent="0.25">
      <c r="A471">
        <f t="shared" si="69"/>
        <v>19</v>
      </c>
      <c r="B471">
        <f t="shared" si="70"/>
        <v>1</v>
      </c>
      <c r="C471" s="1">
        <f t="shared" si="77"/>
        <v>41659.166666665551</v>
      </c>
      <c r="D471" s="7">
        <v>0</v>
      </c>
      <c r="E471" s="7"/>
      <c r="G471">
        <v>0.1</v>
      </c>
      <c r="H471" s="12">
        <v>183.92288639104669</v>
      </c>
      <c r="I471" s="13">
        <f>$D$2*tarifas!$D$12/24</f>
        <v>1.4541666666666666</v>
      </c>
      <c r="J471" s="13" t="e">
        <f>VLOOKUP(E471&amp;" "&amp;F471,tarifas!$A$13:$D$20,4,FALSE)*H471</f>
        <v>#N/A</v>
      </c>
      <c r="K471" s="13">
        <f>IF(F471="COD1",tarifas!$D$11*(SUMIFS($H$11:$H$8770,$F$11:$F$8770,"=COD1",$B$11:$B$8770,"="&amp;B471)/COUNTIFS($F$11:$F$8770,"=COD1",$B$11:$B$8770,"="&amp;B471))/COUNTIFS($A$11:$A$8770,"="&amp;A471,$F$11:$F$8770,"=COD1"),0)</f>
        <v>0</v>
      </c>
      <c r="L471" s="13" t="e">
        <f>(VLOOKUP(F471,tarifas!$C$7:$D$10,2,FALSE)+tarifas!$D$21)*datos!H471</f>
        <v>#N/A</v>
      </c>
      <c r="M471">
        <v>0</v>
      </c>
      <c r="N471" s="13" t="e">
        <f t="shared" si="71"/>
        <v>#N/A</v>
      </c>
      <c r="O471">
        <f t="shared" si="72"/>
        <v>0</v>
      </c>
      <c r="P471" s="12">
        <f t="shared" si="73"/>
        <v>183.92288639104669</v>
      </c>
      <c r="Q471">
        <f t="shared" si="74"/>
        <v>0</v>
      </c>
      <c r="R471">
        <f>$D$2*tarifas!$D$12/24</f>
        <v>1.4541666666666666</v>
      </c>
      <c r="S471" t="e">
        <f>VLOOKUP(E471&amp;" "&amp;F471,tarifas!$A$13:$D$20,4,FALSE)*P471</f>
        <v>#N/A</v>
      </c>
      <c r="T471">
        <f>IF(F471="COD1",tarifas!$D$11*(SUMIFS($P$11:$P$8770,$F$11:$F$8770,"=COD1",$B$11:$B$8770,"="&amp;B471)/COUNTIFS($F$11:$F$8770,"=COD1",$B$11:$B$8770,"="&amp;B471))/COUNTIFS($A$11:$A$8770,"="&amp;A471,$F$11:$F$8770,"=COD1"),0)</f>
        <v>0</v>
      </c>
      <c r="U471" t="e">
        <f>(VLOOKUP(F471,tarifas!$C$7:$D$10,2,FALSE)+tarifas!$D$21)*datos!P471</f>
        <v>#N/A</v>
      </c>
      <c r="V471" t="e">
        <f t="shared" si="75"/>
        <v>#N/A</v>
      </c>
      <c r="W471">
        <f t="shared" si="76"/>
        <v>0</v>
      </c>
    </row>
    <row r="472" spans="1:23" x14ac:dyDescent="0.25">
      <c r="A472">
        <f t="shared" si="69"/>
        <v>19</v>
      </c>
      <c r="B472">
        <f t="shared" si="70"/>
        <v>1</v>
      </c>
      <c r="C472" s="1">
        <f t="shared" si="77"/>
        <v>41659.208333332215</v>
      </c>
      <c r="D472" s="7">
        <v>0</v>
      </c>
      <c r="E472" s="7"/>
      <c r="G472">
        <v>1</v>
      </c>
      <c r="H472" s="12">
        <v>185.62052281455777</v>
      </c>
      <c r="I472" s="13">
        <f>$D$2*tarifas!$D$12/24</f>
        <v>1.4541666666666666</v>
      </c>
      <c r="J472" s="13" t="e">
        <f>VLOOKUP(E472&amp;" "&amp;F472,tarifas!$A$13:$D$20,4,FALSE)*H472</f>
        <v>#N/A</v>
      </c>
      <c r="K472" s="13">
        <f>IF(F472="COD1",tarifas!$D$11*(SUMIFS($H$11:$H$8770,$F$11:$F$8770,"=COD1",$B$11:$B$8770,"="&amp;B472)/COUNTIFS($F$11:$F$8770,"=COD1",$B$11:$B$8770,"="&amp;B472))/COUNTIFS($A$11:$A$8770,"="&amp;A472,$F$11:$F$8770,"=COD1"),0)</f>
        <v>0</v>
      </c>
      <c r="L472" s="13" t="e">
        <f>(VLOOKUP(F472,tarifas!$C$7:$D$10,2,FALSE)+tarifas!$D$21)*datos!H472</f>
        <v>#N/A</v>
      </c>
      <c r="M472">
        <v>0</v>
      </c>
      <c r="N472" s="13" t="e">
        <f t="shared" si="71"/>
        <v>#N/A</v>
      </c>
      <c r="O472">
        <f t="shared" si="72"/>
        <v>0</v>
      </c>
      <c r="P472" s="12">
        <f t="shared" si="73"/>
        <v>185.62052281455777</v>
      </c>
      <c r="Q472">
        <f t="shared" si="74"/>
        <v>0</v>
      </c>
      <c r="R472">
        <f>$D$2*tarifas!$D$12/24</f>
        <v>1.4541666666666666</v>
      </c>
      <c r="S472" t="e">
        <f>VLOOKUP(E472&amp;" "&amp;F472,tarifas!$A$13:$D$20,4,FALSE)*P472</f>
        <v>#N/A</v>
      </c>
      <c r="T472">
        <f>IF(F472="COD1",tarifas!$D$11*(SUMIFS($P$11:$P$8770,$F$11:$F$8770,"=COD1",$B$11:$B$8770,"="&amp;B472)/COUNTIFS($F$11:$F$8770,"=COD1",$B$11:$B$8770,"="&amp;B472))/COUNTIFS($A$11:$A$8770,"="&amp;A472,$F$11:$F$8770,"=COD1"),0)</f>
        <v>0</v>
      </c>
      <c r="U472" t="e">
        <f>(VLOOKUP(F472,tarifas!$C$7:$D$10,2,FALSE)+tarifas!$D$21)*datos!P472</f>
        <v>#N/A</v>
      </c>
      <c r="V472" t="e">
        <f t="shared" si="75"/>
        <v>#N/A</v>
      </c>
      <c r="W472">
        <f t="shared" si="76"/>
        <v>0</v>
      </c>
    </row>
    <row r="473" spans="1:23" x14ac:dyDescent="0.25">
      <c r="A473">
        <f t="shared" si="69"/>
        <v>19</v>
      </c>
      <c r="B473">
        <f t="shared" si="70"/>
        <v>1</v>
      </c>
      <c r="C473" s="1">
        <f t="shared" si="77"/>
        <v>41659.24999999888</v>
      </c>
      <c r="D473" s="7">
        <v>0</v>
      </c>
      <c r="E473" s="7"/>
      <c r="G473">
        <v>16.78</v>
      </c>
      <c r="H473" s="12">
        <v>181.81526368919398</v>
      </c>
      <c r="I473" s="13">
        <f>$D$2*tarifas!$D$12/24</f>
        <v>1.4541666666666666</v>
      </c>
      <c r="J473" s="13" t="e">
        <f>VLOOKUP(E473&amp;" "&amp;F473,tarifas!$A$13:$D$20,4,FALSE)*H473</f>
        <v>#N/A</v>
      </c>
      <c r="K473" s="13">
        <f>IF(F473="COD1",tarifas!$D$11*(SUMIFS($H$11:$H$8770,$F$11:$F$8770,"=COD1",$B$11:$B$8770,"="&amp;B473)/COUNTIFS($F$11:$F$8770,"=COD1",$B$11:$B$8770,"="&amp;B473))/COUNTIFS($A$11:$A$8770,"="&amp;A473,$F$11:$F$8770,"=COD1"),0)</f>
        <v>0</v>
      </c>
      <c r="L473" s="13" t="e">
        <f>(VLOOKUP(F473,tarifas!$C$7:$D$10,2,FALSE)+tarifas!$D$21)*datos!H473</f>
        <v>#N/A</v>
      </c>
      <c r="M473">
        <v>0</v>
      </c>
      <c r="N473" s="13" t="e">
        <f t="shared" si="71"/>
        <v>#N/A</v>
      </c>
      <c r="O473">
        <f t="shared" si="72"/>
        <v>0</v>
      </c>
      <c r="P473" s="12">
        <f t="shared" si="73"/>
        <v>181.81526368919398</v>
      </c>
      <c r="Q473">
        <f t="shared" si="74"/>
        <v>0</v>
      </c>
      <c r="R473">
        <f>$D$2*tarifas!$D$12/24</f>
        <v>1.4541666666666666</v>
      </c>
      <c r="S473" t="e">
        <f>VLOOKUP(E473&amp;" "&amp;F473,tarifas!$A$13:$D$20,4,FALSE)*P473</f>
        <v>#N/A</v>
      </c>
      <c r="T473">
        <f>IF(F473="COD1",tarifas!$D$11*(SUMIFS($P$11:$P$8770,$F$11:$F$8770,"=COD1",$B$11:$B$8770,"="&amp;B473)/COUNTIFS($F$11:$F$8770,"=COD1",$B$11:$B$8770,"="&amp;B473))/COUNTIFS($A$11:$A$8770,"="&amp;A473,$F$11:$F$8770,"=COD1"),0)</f>
        <v>0</v>
      </c>
      <c r="U473" t="e">
        <f>(VLOOKUP(F473,tarifas!$C$7:$D$10,2,FALSE)+tarifas!$D$21)*datos!P473</f>
        <v>#N/A</v>
      </c>
      <c r="V473" t="e">
        <f t="shared" si="75"/>
        <v>#N/A</v>
      </c>
      <c r="W473">
        <f t="shared" si="76"/>
        <v>0</v>
      </c>
    </row>
    <row r="474" spans="1:23" x14ac:dyDescent="0.25">
      <c r="A474">
        <f t="shared" si="69"/>
        <v>19</v>
      </c>
      <c r="B474">
        <f t="shared" si="70"/>
        <v>1</v>
      </c>
      <c r="C474" s="1">
        <f t="shared" si="77"/>
        <v>41659.291666665544</v>
      </c>
      <c r="D474" s="7">
        <v>0</v>
      </c>
      <c r="E474" s="7"/>
      <c r="G474">
        <v>35.5</v>
      </c>
      <c r="H474" s="12">
        <v>176.2186771563307</v>
      </c>
      <c r="I474" s="13">
        <f>$D$2*tarifas!$D$12/24</f>
        <v>1.4541666666666666</v>
      </c>
      <c r="J474" s="13" t="e">
        <f>VLOOKUP(E474&amp;" "&amp;F474,tarifas!$A$13:$D$20,4,FALSE)*H474</f>
        <v>#N/A</v>
      </c>
      <c r="K474" s="13">
        <f>IF(F474="COD1",tarifas!$D$11*(SUMIFS($H$11:$H$8770,$F$11:$F$8770,"=COD1",$B$11:$B$8770,"="&amp;B474)/COUNTIFS($F$11:$F$8770,"=COD1",$B$11:$B$8770,"="&amp;B474))/COUNTIFS($A$11:$A$8770,"="&amp;A474,$F$11:$F$8770,"=COD1"),0)</f>
        <v>0</v>
      </c>
      <c r="L474" s="13" t="e">
        <f>(VLOOKUP(F474,tarifas!$C$7:$D$10,2,FALSE)+tarifas!$D$21)*datos!H474</f>
        <v>#N/A</v>
      </c>
      <c r="M474">
        <v>0</v>
      </c>
      <c r="N474" s="13" t="e">
        <f t="shared" si="71"/>
        <v>#N/A</v>
      </c>
      <c r="O474">
        <f t="shared" si="72"/>
        <v>0</v>
      </c>
      <c r="P474" s="12">
        <f t="shared" si="73"/>
        <v>176.2186771563307</v>
      </c>
      <c r="Q474">
        <f t="shared" si="74"/>
        <v>0</v>
      </c>
      <c r="R474">
        <f>$D$2*tarifas!$D$12/24</f>
        <v>1.4541666666666666</v>
      </c>
      <c r="S474" t="e">
        <f>VLOOKUP(E474&amp;" "&amp;F474,tarifas!$A$13:$D$20,4,FALSE)*P474</f>
        <v>#N/A</v>
      </c>
      <c r="T474">
        <f>IF(F474="COD1",tarifas!$D$11*(SUMIFS($P$11:$P$8770,$F$11:$F$8770,"=COD1",$B$11:$B$8770,"="&amp;B474)/COUNTIFS($F$11:$F$8770,"=COD1",$B$11:$B$8770,"="&amp;B474))/COUNTIFS($A$11:$A$8770,"="&amp;A474,$F$11:$F$8770,"=COD1"),0)</f>
        <v>0</v>
      </c>
      <c r="U474" t="e">
        <f>(VLOOKUP(F474,tarifas!$C$7:$D$10,2,FALSE)+tarifas!$D$21)*datos!P474</f>
        <v>#N/A</v>
      </c>
      <c r="V474" t="e">
        <f t="shared" si="75"/>
        <v>#N/A</v>
      </c>
      <c r="W474">
        <f t="shared" si="76"/>
        <v>0</v>
      </c>
    </row>
    <row r="475" spans="1:23" x14ac:dyDescent="0.25">
      <c r="A475">
        <f t="shared" si="69"/>
        <v>19</v>
      </c>
      <c r="B475">
        <f t="shared" si="70"/>
        <v>1</v>
      </c>
      <c r="C475" s="1">
        <f t="shared" si="77"/>
        <v>41659.333333332208</v>
      </c>
      <c r="D475" s="7">
        <v>301.36363636363637</v>
      </c>
      <c r="E475" s="7"/>
      <c r="G475">
        <v>45.77</v>
      </c>
      <c r="H475" s="12">
        <v>226.3910115794944</v>
      </c>
      <c r="I475" s="13">
        <f>$D$2*tarifas!$D$12/24</f>
        <v>1.4541666666666666</v>
      </c>
      <c r="J475" s="13" t="e">
        <f>VLOOKUP(E475&amp;" "&amp;F475,tarifas!$A$13:$D$20,4,FALSE)*H475</f>
        <v>#N/A</v>
      </c>
      <c r="K475" s="13">
        <f>IF(F475="COD1",tarifas!$D$11*(SUMIFS($H$11:$H$8770,$F$11:$F$8770,"=COD1",$B$11:$B$8770,"="&amp;B475)/COUNTIFS($F$11:$F$8770,"=COD1",$B$11:$B$8770,"="&amp;B475))/COUNTIFS($A$11:$A$8770,"="&amp;A475,$F$11:$F$8770,"=COD1"),0)</f>
        <v>0</v>
      </c>
      <c r="L475" s="13" t="e">
        <f>(VLOOKUP(F475,tarifas!$C$7:$D$10,2,FALSE)+tarifas!$D$21)*datos!H475</f>
        <v>#N/A</v>
      </c>
      <c r="M475">
        <v>54.898360000000004</v>
      </c>
      <c r="N475" s="13" t="e">
        <f t="shared" si="71"/>
        <v>#N/A</v>
      </c>
      <c r="O475">
        <f t="shared" si="72"/>
        <v>54.898360000000004</v>
      </c>
      <c r="P475" s="12">
        <f t="shared" si="73"/>
        <v>171.49265157949441</v>
      </c>
      <c r="Q475">
        <f t="shared" si="74"/>
        <v>0</v>
      </c>
      <c r="R475">
        <f>$D$2*tarifas!$D$12/24</f>
        <v>1.4541666666666666</v>
      </c>
      <c r="S475" t="e">
        <f>VLOOKUP(E475&amp;" "&amp;F475,tarifas!$A$13:$D$20,4,FALSE)*P475</f>
        <v>#N/A</v>
      </c>
      <c r="T475">
        <f>IF(F475="COD1",tarifas!$D$11*(SUMIFS($P$11:$P$8770,$F$11:$F$8770,"=COD1",$B$11:$B$8770,"="&amp;B475)/COUNTIFS($F$11:$F$8770,"=COD1",$B$11:$B$8770,"="&amp;B475))/COUNTIFS($A$11:$A$8770,"="&amp;A475,$F$11:$F$8770,"=COD1"),0)</f>
        <v>0</v>
      </c>
      <c r="U475" t="e">
        <f>(VLOOKUP(F475,tarifas!$C$7:$D$10,2,FALSE)+tarifas!$D$21)*datos!P475</f>
        <v>#N/A</v>
      </c>
      <c r="V475" t="e">
        <f t="shared" si="75"/>
        <v>#N/A</v>
      </c>
      <c r="W475">
        <f t="shared" si="76"/>
        <v>0</v>
      </c>
    </row>
    <row r="476" spans="1:23" x14ac:dyDescent="0.25">
      <c r="A476">
        <f t="shared" si="69"/>
        <v>19</v>
      </c>
      <c r="B476">
        <f t="shared" si="70"/>
        <v>1</v>
      </c>
      <c r="C476" s="1">
        <f t="shared" si="77"/>
        <v>41659.374999998872</v>
      </c>
      <c r="D476" s="7">
        <v>301.36363636363637</v>
      </c>
      <c r="E476" s="7"/>
      <c r="G476">
        <v>47</v>
      </c>
      <c r="H476" s="12">
        <v>358.73289067611563</v>
      </c>
      <c r="I476" s="13">
        <f>$D$2*tarifas!$D$12/24</f>
        <v>1.4541666666666666</v>
      </c>
      <c r="J476" s="13" t="e">
        <f>VLOOKUP(E476&amp;" "&amp;F476,tarifas!$A$13:$D$20,4,FALSE)*H476</f>
        <v>#N/A</v>
      </c>
      <c r="K476" s="13">
        <f>IF(F476="COD1",tarifas!$D$11*(SUMIFS($H$11:$H$8770,$F$11:$F$8770,"=COD1",$B$11:$B$8770,"="&amp;B476)/COUNTIFS($F$11:$F$8770,"=COD1",$B$11:$B$8770,"="&amp;B476))/COUNTIFS($A$11:$A$8770,"="&amp;A476,$F$11:$F$8770,"=COD1"),0)</f>
        <v>0</v>
      </c>
      <c r="L476" s="13" t="e">
        <f>(VLOOKUP(F476,tarifas!$C$7:$D$10,2,FALSE)+tarifas!$D$21)*datos!H476</f>
        <v>#N/A</v>
      </c>
      <c r="M476">
        <v>181.32810999999998</v>
      </c>
      <c r="N476" s="13" t="e">
        <f t="shared" si="71"/>
        <v>#N/A</v>
      </c>
      <c r="O476">
        <f t="shared" si="72"/>
        <v>181.32810999999998</v>
      </c>
      <c r="P476" s="12">
        <f t="shared" si="73"/>
        <v>177.40478067611565</v>
      </c>
      <c r="Q476">
        <f t="shared" si="74"/>
        <v>0</v>
      </c>
      <c r="R476">
        <f>$D$2*tarifas!$D$12/24</f>
        <v>1.4541666666666666</v>
      </c>
      <c r="S476" t="e">
        <f>VLOOKUP(E476&amp;" "&amp;F476,tarifas!$A$13:$D$20,4,FALSE)*P476</f>
        <v>#N/A</v>
      </c>
      <c r="T476">
        <f>IF(F476="COD1",tarifas!$D$11*(SUMIFS($P$11:$P$8770,$F$11:$F$8770,"=COD1",$B$11:$B$8770,"="&amp;B476)/COUNTIFS($F$11:$F$8770,"=COD1",$B$11:$B$8770,"="&amp;B476))/COUNTIFS($A$11:$A$8770,"="&amp;A476,$F$11:$F$8770,"=COD1"),0)</f>
        <v>0</v>
      </c>
      <c r="U476" t="e">
        <f>(VLOOKUP(F476,tarifas!$C$7:$D$10,2,FALSE)+tarifas!$D$21)*datos!P476</f>
        <v>#N/A</v>
      </c>
      <c r="V476" t="e">
        <f t="shared" si="75"/>
        <v>#N/A</v>
      </c>
      <c r="W476">
        <f t="shared" si="76"/>
        <v>0</v>
      </c>
    </row>
    <row r="477" spans="1:23" x14ac:dyDescent="0.25">
      <c r="A477">
        <f t="shared" si="69"/>
        <v>19</v>
      </c>
      <c r="B477">
        <f t="shared" si="70"/>
        <v>1</v>
      </c>
      <c r="C477" s="1">
        <f t="shared" si="77"/>
        <v>41659.416666665536</v>
      </c>
      <c r="D477" s="7">
        <v>301.36363636363637</v>
      </c>
      <c r="E477" s="7"/>
      <c r="G477">
        <v>46.4</v>
      </c>
      <c r="H477" s="12">
        <v>553.01485043029174</v>
      </c>
      <c r="I477" s="13">
        <f>$D$2*tarifas!$D$12/24</f>
        <v>1.4541666666666666</v>
      </c>
      <c r="J477" s="13" t="e">
        <f>VLOOKUP(E477&amp;" "&amp;F477,tarifas!$A$13:$D$20,4,FALSE)*H477</f>
        <v>#N/A</v>
      </c>
      <c r="K477" s="13">
        <f>IF(F477="COD1",tarifas!$D$11*(SUMIFS($H$11:$H$8770,$F$11:$F$8770,"=COD1",$B$11:$B$8770,"="&amp;B477)/COUNTIFS($F$11:$F$8770,"=COD1",$B$11:$B$8770,"="&amp;B477))/COUNTIFS($A$11:$A$8770,"="&amp;A477,$F$11:$F$8770,"=COD1"),0)</f>
        <v>0</v>
      </c>
      <c r="L477" s="13" t="e">
        <f>(VLOOKUP(F477,tarifas!$C$7:$D$10,2,FALSE)+tarifas!$D$21)*datos!H477</f>
        <v>#N/A</v>
      </c>
      <c r="M477">
        <v>247.77934999999999</v>
      </c>
      <c r="N477" s="13" t="e">
        <f t="shared" si="71"/>
        <v>#N/A</v>
      </c>
      <c r="O477">
        <f t="shared" si="72"/>
        <v>247.77934999999999</v>
      </c>
      <c r="P477" s="12">
        <f t="shared" si="73"/>
        <v>305.23550043029172</v>
      </c>
      <c r="Q477">
        <f t="shared" si="74"/>
        <v>0</v>
      </c>
      <c r="R477">
        <f>$D$2*tarifas!$D$12/24</f>
        <v>1.4541666666666666</v>
      </c>
      <c r="S477" t="e">
        <f>VLOOKUP(E477&amp;" "&amp;F477,tarifas!$A$13:$D$20,4,FALSE)*P477</f>
        <v>#N/A</v>
      </c>
      <c r="T477">
        <f>IF(F477="COD1",tarifas!$D$11*(SUMIFS($P$11:$P$8770,$F$11:$F$8770,"=COD1",$B$11:$B$8770,"="&amp;B477)/COUNTIFS($F$11:$F$8770,"=COD1",$B$11:$B$8770,"="&amp;B477))/COUNTIFS($A$11:$A$8770,"="&amp;A477,$F$11:$F$8770,"=COD1"),0)</f>
        <v>0</v>
      </c>
      <c r="U477" t="e">
        <f>(VLOOKUP(F477,tarifas!$C$7:$D$10,2,FALSE)+tarifas!$D$21)*datos!P477</f>
        <v>#N/A</v>
      </c>
      <c r="V477" t="e">
        <f t="shared" si="75"/>
        <v>#N/A</v>
      </c>
      <c r="W477">
        <f t="shared" si="76"/>
        <v>0</v>
      </c>
    </row>
    <row r="478" spans="1:23" x14ac:dyDescent="0.25">
      <c r="A478">
        <f t="shared" si="69"/>
        <v>19</v>
      </c>
      <c r="B478">
        <f t="shared" si="70"/>
        <v>1</v>
      </c>
      <c r="C478" s="1">
        <f t="shared" si="77"/>
        <v>41659.458333332201</v>
      </c>
      <c r="D478" s="7">
        <v>301.36363636363637</v>
      </c>
      <c r="E478" s="7"/>
      <c r="G478">
        <v>41.87</v>
      </c>
      <c r="H478" s="12">
        <v>607.98937813375983</v>
      </c>
      <c r="I478" s="13">
        <f>$D$2*tarifas!$D$12/24</f>
        <v>1.4541666666666666</v>
      </c>
      <c r="J478" s="13" t="e">
        <f>VLOOKUP(E478&amp;" "&amp;F478,tarifas!$A$13:$D$20,4,FALSE)*H478</f>
        <v>#N/A</v>
      </c>
      <c r="K478" s="13">
        <f>IF(F478="COD1",tarifas!$D$11*(SUMIFS($H$11:$H$8770,$F$11:$F$8770,"=COD1",$B$11:$B$8770,"="&amp;B478)/COUNTIFS($F$11:$F$8770,"=COD1",$B$11:$B$8770,"="&amp;B478))/COUNTIFS($A$11:$A$8770,"="&amp;A478,$F$11:$F$8770,"=COD1"),0)</f>
        <v>0</v>
      </c>
      <c r="L478" s="13" t="e">
        <f>(VLOOKUP(F478,tarifas!$C$7:$D$10,2,FALSE)+tarifas!$D$21)*datos!H478</f>
        <v>#N/A</v>
      </c>
      <c r="M478">
        <v>290.39936</v>
      </c>
      <c r="N478" s="13" t="e">
        <f t="shared" si="71"/>
        <v>#N/A</v>
      </c>
      <c r="O478">
        <f t="shared" si="72"/>
        <v>290.39936</v>
      </c>
      <c r="P478" s="12">
        <f t="shared" si="73"/>
        <v>317.59001813375983</v>
      </c>
      <c r="Q478">
        <f t="shared" si="74"/>
        <v>0</v>
      </c>
      <c r="R478">
        <f>$D$2*tarifas!$D$12/24</f>
        <v>1.4541666666666666</v>
      </c>
      <c r="S478" t="e">
        <f>VLOOKUP(E478&amp;" "&amp;F478,tarifas!$A$13:$D$20,4,FALSE)*P478</f>
        <v>#N/A</v>
      </c>
      <c r="T478">
        <f>IF(F478="COD1",tarifas!$D$11*(SUMIFS($P$11:$P$8770,$F$11:$F$8770,"=COD1",$B$11:$B$8770,"="&amp;B478)/COUNTIFS($F$11:$F$8770,"=COD1",$B$11:$B$8770,"="&amp;B478))/COUNTIFS($A$11:$A$8770,"="&amp;A478,$F$11:$F$8770,"=COD1"),0)</f>
        <v>0</v>
      </c>
      <c r="U478" t="e">
        <f>(VLOOKUP(F478,tarifas!$C$7:$D$10,2,FALSE)+tarifas!$D$21)*datos!P478</f>
        <v>#N/A</v>
      </c>
      <c r="V478" t="e">
        <f t="shared" si="75"/>
        <v>#N/A</v>
      </c>
      <c r="W478">
        <f t="shared" si="76"/>
        <v>0</v>
      </c>
    </row>
    <row r="479" spans="1:23" x14ac:dyDescent="0.25">
      <c r="A479">
        <f t="shared" si="69"/>
        <v>19</v>
      </c>
      <c r="B479">
        <f t="shared" si="70"/>
        <v>1</v>
      </c>
      <c r="C479" s="1">
        <f t="shared" si="77"/>
        <v>41659.499999998865</v>
      </c>
      <c r="D479" s="7">
        <v>301.36363636363637</v>
      </c>
      <c r="E479" s="7"/>
      <c r="G479">
        <v>43.85</v>
      </c>
      <c r="H479" s="12">
        <v>529.17918977117552</v>
      </c>
      <c r="I479" s="13">
        <f>$D$2*tarifas!$D$12/24</f>
        <v>1.4541666666666666</v>
      </c>
      <c r="J479" s="13" t="e">
        <f>VLOOKUP(E479&amp;" "&amp;F479,tarifas!$A$13:$D$20,4,FALSE)*H479</f>
        <v>#N/A</v>
      </c>
      <c r="K479" s="13">
        <f>IF(F479="COD1",tarifas!$D$11*(SUMIFS($H$11:$H$8770,$F$11:$F$8770,"=COD1",$B$11:$B$8770,"="&amp;B479)/COUNTIFS($F$11:$F$8770,"=COD1",$B$11:$B$8770,"="&amp;B479))/COUNTIFS($A$11:$A$8770,"="&amp;A479,$F$11:$F$8770,"=COD1"),0)</f>
        <v>0</v>
      </c>
      <c r="L479" s="13" t="e">
        <f>(VLOOKUP(F479,tarifas!$C$7:$D$10,2,FALSE)+tarifas!$D$21)*datos!H479</f>
        <v>#N/A</v>
      </c>
      <c r="M479">
        <v>329.86728999999997</v>
      </c>
      <c r="N479" s="13" t="e">
        <f t="shared" si="71"/>
        <v>#N/A</v>
      </c>
      <c r="O479">
        <f t="shared" si="72"/>
        <v>329.86728999999997</v>
      </c>
      <c r="P479" s="12">
        <f t="shared" si="73"/>
        <v>199.31189977117555</v>
      </c>
      <c r="Q479">
        <f t="shared" si="74"/>
        <v>0</v>
      </c>
      <c r="R479">
        <f>$D$2*tarifas!$D$12/24</f>
        <v>1.4541666666666666</v>
      </c>
      <c r="S479" t="e">
        <f>VLOOKUP(E479&amp;" "&amp;F479,tarifas!$A$13:$D$20,4,FALSE)*P479</f>
        <v>#N/A</v>
      </c>
      <c r="T479">
        <f>IF(F479="COD1",tarifas!$D$11*(SUMIFS($P$11:$P$8770,$F$11:$F$8770,"=COD1",$B$11:$B$8770,"="&amp;B479)/COUNTIFS($F$11:$F$8770,"=COD1",$B$11:$B$8770,"="&amp;B479))/COUNTIFS($A$11:$A$8770,"="&amp;A479,$F$11:$F$8770,"=COD1"),0)</f>
        <v>0</v>
      </c>
      <c r="U479" t="e">
        <f>(VLOOKUP(F479,tarifas!$C$7:$D$10,2,FALSE)+tarifas!$D$21)*datos!P479</f>
        <v>#N/A</v>
      </c>
      <c r="V479" t="e">
        <f t="shared" si="75"/>
        <v>#N/A</v>
      </c>
      <c r="W479">
        <f t="shared" si="76"/>
        <v>0</v>
      </c>
    </row>
    <row r="480" spans="1:23" x14ac:dyDescent="0.25">
      <c r="A480">
        <f t="shared" si="69"/>
        <v>19</v>
      </c>
      <c r="B480">
        <f t="shared" si="70"/>
        <v>1</v>
      </c>
      <c r="C480" s="1">
        <f t="shared" si="77"/>
        <v>41659.541666665529</v>
      </c>
      <c r="D480" s="7">
        <v>301.36363636363637</v>
      </c>
      <c r="E480" s="7"/>
      <c r="G480">
        <v>47</v>
      </c>
      <c r="H480" s="12">
        <v>481.3959265481717</v>
      </c>
      <c r="I480" s="13">
        <f>$D$2*tarifas!$D$12/24</f>
        <v>1.4541666666666666</v>
      </c>
      <c r="J480" s="13" t="e">
        <f>VLOOKUP(E480&amp;" "&amp;F480,tarifas!$A$13:$D$20,4,FALSE)*H480</f>
        <v>#N/A</v>
      </c>
      <c r="K480" s="13">
        <f>IF(F480="COD1",tarifas!$D$11*(SUMIFS($H$11:$H$8770,$F$11:$F$8770,"=COD1",$B$11:$B$8770,"="&amp;B480)/COUNTIFS($F$11:$F$8770,"=COD1",$B$11:$B$8770,"="&amp;B480))/COUNTIFS($A$11:$A$8770,"="&amp;A480,$F$11:$F$8770,"=COD1"),0)</f>
        <v>0</v>
      </c>
      <c r="L480" s="13" t="e">
        <f>(VLOOKUP(F480,tarifas!$C$7:$D$10,2,FALSE)+tarifas!$D$21)*datos!H480</f>
        <v>#N/A</v>
      </c>
      <c r="M480">
        <v>257.70350000000002</v>
      </c>
      <c r="N480" s="13" t="e">
        <f t="shared" si="71"/>
        <v>#N/A</v>
      </c>
      <c r="O480">
        <f t="shared" si="72"/>
        <v>257.70350000000002</v>
      </c>
      <c r="P480" s="12">
        <f t="shared" si="73"/>
        <v>223.69242654817168</v>
      </c>
      <c r="Q480">
        <f t="shared" si="74"/>
        <v>0</v>
      </c>
      <c r="R480">
        <f>$D$2*tarifas!$D$12/24</f>
        <v>1.4541666666666666</v>
      </c>
      <c r="S480" t="e">
        <f>VLOOKUP(E480&amp;" "&amp;F480,tarifas!$A$13:$D$20,4,FALSE)*P480</f>
        <v>#N/A</v>
      </c>
      <c r="T480">
        <f>IF(F480="COD1",tarifas!$D$11*(SUMIFS($P$11:$P$8770,$F$11:$F$8770,"=COD1",$B$11:$B$8770,"="&amp;B480)/COUNTIFS($F$11:$F$8770,"=COD1",$B$11:$B$8770,"="&amp;B480))/COUNTIFS($A$11:$A$8770,"="&amp;A480,$F$11:$F$8770,"=COD1"),0)</f>
        <v>0</v>
      </c>
      <c r="U480" t="e">
        <f>(VLOOKUP(F480,tarifas!$C$7:$D$10,2,FALSE)+tarifas!$D$21)*datos!P480</f>
        <v>#N/A</v>
      </c>
      <c r="V480" t="e">
        <f t="shared" si="75"/>
        <v>#N/A</v>
      </c>
      <c r="W480">
        <f t="shared" si="76"/>
        <v>0</v>
      </c>
    </row>
    <row r="481" spans="1:23" x14ac:dyDescent="0.25">
      <c r="A481">
        <f t="shared" si="69"/>
        <v>19</v>
      </c>
      <c r="B481">
        <f t="shared" si="70"/>
        <v>1</v>
      </c>
      <c r="C481" s="1">
        <f t="shared" si="77"/>
        <v>41659.583333332193</v>
      </c>
      <c r="D481" s="7">
        <v>301.36363636363637</v>
      </c>
      <c r="E481" s="7"/>
      <c r="G481">
        <v>47</v>
      </c>
      <c r="H481" s="12">
        <v>580.30218450437417</v>
      </c>
      <c r="I481" s="13">
        <f>$D$2*tarifas!$D$12/24</f>
        <v>1.4541666666666666</v>
      </c>
      <c r="J481" s="13" t="e">
        <f>VLOOKUP(E481&amp;" "&amp;F481,tarifas!$A$13:$D$20,4,FALSE)*H481</f>
        <v>#N/A</v>
      </c>
      <c r="K481" s="13">
        <f>IF(F481="COD1",tarifas!$D$11*(SUMIFS($H$11:$H$8770,$F$11:$F$8770,"=COD1",$B$11:$B$8770,"="&amp;B481)/COUNTIFS($F$11:$F$8770,"=COD1",$B$11:$B$8770,"="&amp;B481))/COUNTIFS($A$11:$A$8770,"="&amp;A481,$F$11:$F$8770,"=COD1"),0)</f>
        <v>0</v>
      </c>
      <c r="L481" s="13" t="e">
        <f>(VLOOKUP(F481,tarifas!$C$7:$D$10,2,FALSE)+tarifas!$D$21)*datos!H481</f>
        <v>#N/A</v>
      </c>
      <c r="M481">
        <v>229.78560999999999</v>
      </c>
      <c r="N481" s="13" t="e">
        <f t="shared" si="71"/>
        <v>#N/A</v>
      </c>
      <c r="O481">
        <f t="shared" si="72"/>
        <v>229.78560999999999</v>
      </c>
      <c r="P481" s="12">
        <f t="shared" si="73"/>
        <v>350.51657450437415</v>
      </c>
      <c r="Q481">
        <f t="shared" si="74"/>
        <v>0</v>
      </c>
      <c r="R481">
        <f>$D$2*tarifas!$D$12/24</f>
        <v>1.4541666666666666</v>
      </c>
      <c r="S481" t="e">
        <f>VLOOKUP(E481&amp;" "&amp;F481,tarifas!$A$13:$D$20,4,FALSE)*P481</f>
        <v>#N/A</v>
      </c>
      <c r="T481">
        <f>IF(F481="COD1",tarifas!$D$11*(SUMIFS($P$11:$P$8770,$F$11:$F$8770,"=COD1",$B$11:$B$8770,"="&amp;B481)/COUNTIFS($F$11:$F$8770,"=COD1",$B$11:$B$8770,"="&amp;B481))/COUNTIFS($A$11:$A$8770,"="&amp;A481,$F$11:$F$8770,"=COD1"),0)</f>
        <v>0</v>
      </c>
      <c r="U481" t="e">
        <f>(VLOOKUP(F481,tarifas!$C$7:$D$10,2,FALSE)+tarifas!$D$21)*datos!P481</f>
        <v>#N/A</v>
      </c>
      <c r="V481" t="e">
        <f t="shared" si="75"/>
        <v>#N/A</v>
      </c>
      <c r="W481">
        <f t="shared" si="76"/>
        <v>0</v>
      </c>
    </row>
    <row r="482" spans="1:23" x14ac:dyDescent="0.25">
      <c r="A482">
        <f t="shared" si="69"/>
        <v>19</v>
      </c>
      <c r="B482">
        <f t="shared" si="70"/>
        <v>1</v>
      </c>
      <c r="C482" s="1">
        <f t="shared" si="77"/>
        <v>41659.624999998858</v>
      </c>
      <c r="D482" s="7">
        <v>301.36363636363637</v>
      </c>
      <c r="E482" s="7"/>
      <c r="G482">
        <v>42.1</v>
      </c>
      <c r="H482" s="12">
        <v>586.85066175251711</v>
      </c>
      <c r="I482" s="13">
        <f>$D$2*tarifas!$D$12/24</f>
        <v>1.4541666666666666</v>
      </c>
      <c r="J482" s="13" t="e">
        <f>VLOOKUP(E482&amp;" "&amp;F482,tarifas!$A$13:$D$20,4,FALSE)*H482</f>
        <v>#N/A</v>
      </c>
      <c r="K482" s="13">
        <f>IF(F482="COD1",tarifas!$D$11*(SUMIFS($H$11:$H$8770,$F$11:$F$8770,"=COD1",$B$11:$B$8770,"="&amp;B482)/COUNTIFS($F$11:$F$8770,"=COD1",$B$11:$B$8770,"="&amp;B482))/COUNTIFS($A$11:$A$8770,"="&amp;A482,$F$11:$F$8770,"=COD1"),0)</f>
        <v>0</v>
      </c>
      <c r="L482" s="13" t="e">
        <f>(VLOOKUP(F482,tarifas!$C$7:$D$10,2,FALSE)+tarifas!$D$21)*datos!H482</f>
        <v>#N/A</v>
      </c>
      <c r="M482">
        <v>154.18251000000001</v>
      </c>
      <c r="N482" s="13" t="e">
        <f t="shared" si="71"/>
        <v>#N/A</v>
      </c>
      <c r="O482">
        <f t="shared" si="72"/>
        <v>154.18251000000001</v>
      </c>
      <c r="P482" s="12">
        <f t="shared" si="73"/>
        <v>432.66815175251713</v>
      </c>
      <c r="Q482">
        <f t="shared" si="74"/>
        <v>0</v>
      </c>
      <c r="R482">
        <f>$D$2*tarifas!$D$12/24</f>
        <v>1.4541666666666666</v>
      </c>
      <c r="S482" t="e">
        <f>VLOOKUP(E482&amp;" "&amp;F482,tarifas!$A$13:$D$20,4,FALSE)*P482</f>
        <v>#N/A</v>
      </c>
      <c r="T482">
        <f>IF(F482="COD1",tarifas!$D$11*(SUMIFS($P$11:$P$8770,$F$11:$F$8770,"=COD1",$B$11:$B$8770,"="&amp;B482)/COUNTIFS($F$11:$F$8770,"=COD1",$B$11:$B$8770,"="&amp;B482))/COUNTIFS($A$11:$A$8770,"="&amp;A482,$F$11:$F$8770,"=COD1"),0)</f>
        <v>0</v>
      </c>
      <c r="U482" t="e">
        <f>(VLOOKUP(F482,tarifas!$C$7:$D$10,2,FALSE)+tarifas!$D$21)*datos!P482</f>
        <v>#N/A</v>
      </c>
      <c r="V482" t="e">
        <f t="shared" si="75"/>
        <v>#N/A</v>
      </c>
      <c r="W482">
        <f t="shared" si="76"/>
        <v>0</v>
      </c>
    </row>
    <row r="483" spans="1:23" x14ac:dyDescent="0.25">
      <c r="A483">
        <f t="shared" si="69"/>
        <v>19</v>
      </c>
      <c r="B483">
        <f t="shared" si="70"/>
        <v>1</v>
      </c>
      <c r="C483" s="1">
        <f t="shared" si="77"/>
        <v>41659.666666665522</v>
      </c>
      <c r="D483" s="7">
        <v>301.36363636363637</v>
      </c>
      <c r="E483" s="7"/>
      <c r="G483">
        <v>45.77</v>
      </c>
      <c r="H483" s="12">
        <v>575.83847680010058</v>
      </c>
      <c r="I483" s="13">
        <f>$D$2*tarifas!$D$12/24</f>
        <v>1.4541666666666666</v>
      </c>
      <c r="J483" s="13" t="e">
        <f>VLOOKUP(E483&amp;" "&amp;F483,tarifas!$A$13:$D$20,4,FALSE)*H483</f>
        <v>#N/A</v>
      </c>
      <c r="K483" s="13">
        <f>IF(F483="COD1",tarifas!$D$11*(SUMIFS($H$11:$H$8770,$F$11:$F$8770,"=COD1",$B$11:$B$8770,"="&amp;B483)/COUNTIFS($F$11:$F$8770,"=COD1",$B$11:$B$8770,"="&amp;B483))/COUNTIFS($A$11:$A$8770,"="&amp;A483,$F$11:$F$8770,"=COD1"),0)</f>
        <v>0</v>
      </c>
      <c r="L483" s="13" t="e">
        <f>(VLOOKUP(F483,tarifas!$C$7:$D$10,2,FALSE)+tarifas!$D$21)*datos!H483</f>
        <v>#N/A</v>
      </c>
      <c r="M483">
        <v>59.581120000000006</v>
      </c>
      <c r="N483" s="13" t="e">
        <f t="shared" si="71"/>
        <v>#N/A</v>
      </c>
      <c r="O483">
        <f t="shared" si="72"/>
        <v>59.581120000000006</v>
      </c>
      <c r="P483" s="12">
        <f t="shared" si="73"/>
        <v>516.25735680010052</v>
      </c>
      <c r="Q483">
        <f t="shared" si="74"/>
        <v>0</v>
      </c>
      <c r="R483">
        <f>$D$2*tarifas!$D$12/24</f>
        <v>1.4541666666666666</v>
      </c>
      <c r="S483" t="e">
        <f>VLOOKUP(E483&amp;" "&amp;F483,tarifas!$A$13:$D$20,4,FALSE)*P483</f>
        <v>#N/A</v>
      </c>
      <c r="T483">
        <f>IF(F483="COD1",tarifas!$D$11*(SUMIFS($P$11:$P$8770,$F$11:$F$8770,"=COD1",$B$11:$B$8770,"="&amp;B483)/COUNTIFS($F$11:$F$8770,"=COD1",$B$11:$B$8770,"="&amp;B483))/COUNTIFS($A$11:$A$8770,"="&amp;A483,$F$11:$F$8770,"=COD1"),0)</f>
        <v>0</v>
      </c>
      <c r="U483" t="e">
        <f>(VLOOKUP(F483,tarifas!$C$7:$D$10,2,FALSE)+tarifas!$D$21)*datos!P483</f>
        <v>#N/A</v>
      </c>
      <c r="V483" t="e">
        <f t="shared" si="75"/>
        <v>#N/A</v>
      </c>
      <c r="W483">
        <f t="shared" si="76"/>
        <v>0</v>
      </c>
    </row>
    <row r="484" spans="1:23" x14ac:dyDescent="0.25">
      <c r="A484">
        <f t="shared" si="69"/>
        <v>19</v>
      </c>
      <c r="B484">
        <f t="shared" si="70"/>
        <v>1</v>
      </c>
      <c r="C484" s="1">
        <f t="shared" si="77"/>
        <v>41659.708333332186</v>
      </c>
      <c r="D484" s="7">
        <v>0</v>
      </c>
      <c r="E484" s="7"/>
      <c r="G484">
        <v>53.3</v>
      </c>
      <c r="H484" s="12">
        <v>581.42483260249753</v>
      </c>
      <c r="I484" s="13">
        <f>$D$2*tarifas!$D$12/24</f>
        <v>1.4541666666666666</v>
      </c>
      <c r="J484" s="13" t="e">
        <f>VLOOKUP(E484&amp;" "&amp;F484,tarifas!$A$13:$D$20,4,FALSE)*H484</f>
        <v>#N/A</v>
      </c>
      <c r="K484" s="13">
        <f>IF(F484="COD1",tarifas!$D$11*(SUMIFS($H$11:$H$8770,$F$11:$F$8770,"=COD1",$B$11:$B$8770,"="&amp;B484)/COUNTIFS($F$11:$F$8770,"=COD1",$B$11:$B$8770,"="&amp;B484))/COUNTIFS($A$11:$A$8770,"="&amp;A484,$F$11:$F$8770,"=COD1"),0)</f>
        <v>0</v>
      </c>
      <c r="L484" s="13" t="e">
        <f>(VLOOKUP(F484,tarifas!$C$7:$D$10,2,FALSE)+tarifas!$D$21)*datos!H484</f>
        <v>#N/A</v>
      </c>
      <c r="M484">
        <v>0</v>
      </c>
      <c r="N484" s="13" t="e">
        <f t="shared" si="71"/>
        <v>#N/A</v>
      </c>
      <c r="O484">
        <f t="shared" si="72"/>
        <v>0</v>
      </c>
      <c r="P484" s="12">
        <f t="shared" si="73"/>
        <v>581.42483260249753</v>
      </c>
      <c r="Q484">
        <f t="shared" si="74"/>
        <v>0</v>
      </c>
      <c r="R484">
        <f>$D$2*tarifas!$D$12/24</f>
        <v>1.4541666666666666</v>
      </c>
      <c r="S484" t="e">
        <f>VLOOKUP(E484&amp;" "&amp;F484,tarifas!$A$13:$D$20,4,FALSE)*P484</f>
        <v>#N/A</v>
      </c>
      <c r="T484">
        <f>IF(F484="COD1",tarifas!$D$11*(SUMIFS($P$11:$P$8770,$F$11:$F$8770,"=COD1",$B$11:$B$8770,"="&amp;B484)/COUNTIFS($F$11:$F$8770,"=COD1",$B$11:$B$8770,"="&amp;B484))/COUNTIFS($A$11:$A$8770,"="&amp;A484,$F$11:$F$8770,"=COD1"),0)</f>
        <v>0</v>
      </c>
      <c r="U484" t="e">
        <f>(VLOOKUP(F484,tarifas!$C$7:$D$10,2,FALSE)+tarifas!$D$21)*datos!P484</f>
        <v>#N/A</v>
      </c>
      <c r="V484" t="e">
        <f t="shared" si="75"/>
        <v>#N/A</v>
      </c>
      <c r="W484">
        <f t="shared" si="76"/>
        <v>0</v>
      </c>
    </row>
    <row r="485" spans="1:23" x14ac:dyDescent="0.25">
      <c r="A485">
        <f t="shared" si="69"/>
        <v>19</v>
      </c>
      <c r="B485">
        <f t="shared" si="70"/>
        <v>1</v>
      </c>
      <c r="C485" s="1">
        <f t="shared" si="77"/>
        <v>41659.74999999885</v>
      </c>
      <c r="D485" s="7">
        <v>0</v>
      </c>
      <c r="E485" s="7"/>
      <c r="G485">
        <v>58</v>
      </c>
      <c r="H485" s="12">
        <v>463.32393500280932</v>
      </c>
      <c r="I485" s="13">
        <f>$D$2*tarifas!$D$12/24</f>
        <v>1.4541666666666666</v>
      </c>
      <c r="J485" s="13" t="e">
        <f>VLOOKUP(E485&amp;" "&amp;F485,tarifas!$A$13:$D$20,4,FALSE)*H485</f>
        <v>#N/A</v>
      </c>
      <c r="K485" s="13">
        <f>IF(F485="COD1",tarifas!$D$11*(SUMIFS($H$11:$H$8770,$F$11:$F$8770,"=COD1",$B$11:$B$8770,"="&amp;B485)/COUNTIFS($F$11:$F$8770,"=COD1",$B$11:$B$8770,"="&amp;B485))/COUNTIFS($A$11:$A$8770,"="&amp;A485,$F$11:$F$8770,"=COD1"),0)</f>
        <v>0</v>
      </c>
      <c r="L485" s="13" t="e">
        <f>(VLOOKUP(F485,tarifas!$C$7:$D$10,2,FALSE)+tarifas!$D$21)*datos!H485</f>
        <v>#N/A</v>
      </c>
      <c r="M485">
        <v>0</v>
      </c>
      <c r="N485" s="13" t="e">
        <f t="shared" si="71"/>
        <v>#N/A</v>
      </c>
      <c r="O485">
        <f t="shared" si="72"/>
        <v>0</v>
      </c>
      <c r="P485" s="12">
        <f t="shared" si="73"/>
        <v>463.32393500280932</v>
      </c>
      <c r="Q485">
        <f t="shared" si="74"/>
        <v>0</v>
      </c>
      <c r="R485">
        <f>$D$2*tarifas!$D$12/24</f>
        <v>1.4541666666666666</v>
      </c>
      <c r="S485" t="e">
        <f>VLOOKUP(E485&amp;" "&amp;F485,tarifas!$A$13:$D$20,4,FALSE)*P485</f>
        <v>#N/A</v>
      </c>
      <c r="T485">
        <f>IF(F485="COD1",tarifas!$D$11*(SUMIFS($P$11:$P$8770,$F$11:$F$8770,"=COD1",$B$11:$B$8770,"="&amp;B485)/COUNTIFS($F$11:$F$8770,"=COD1",$B$11:$B$8770,"="&amp;B485))/COUNTIFS($A$11:$A$8770,"="&amp;A485,$F$11:$F$8770,"=COD1"),0)</f>
        <v>0</v>
      </c>
      <c r="U485" t="e">
        <f>(VLOOKUP(F485,tarifas!$C$7:$D$10,2,FALSE)+tarifas!$D$21)*datos!P485</f>
        <v>#N/A</v>
      </c>
      <c r="V485" t="e">
        <f t="shared" si="75"/>
        <v>#N/A</v>
      </c>
      <c r="W485">
        <f t="shared" si="76"/>
        <v>0</v>
      </c>
    </row>
    <row r="486" spans="1:23" x14ac:dyDescent="0.25">
      <c r="A486">
        <f t="shared" si="69"/>
        <v>19</v>
      </c>
      <c r="B486">
        <f t="shared" si="70"/>
        <v>1</v>
      </c>
      <c r="C486" s="1">
        <f t="shared" si="77"/>
        <v>41659.791666665515</v>
      </c>
      <c r="D486" s="7">
        <v>0</v>
      </c>
      <c r="E486" s="7"/>
      <c r="G486">
        <v>65.13</v>
      </c>
      <c r="H486" s="12">
        <v>331.32902076992787</v>
      </c>
      <c r="I486" s="13">
        <f>$D$2*tarifas!$D$12/24</f>
        <v>1.4541666666666666</v>
      </c>
      <c r="J486" s="13" t="e">
        <f>VLOOKUP(E486&amp;" "&amp;F486,tarifas!$A$13:$D$20,4,FALSE)*H486</f>
        <v>#N/A</v>
      </c>
      <c r="K486" s="13">
        <f>IF(F486="COD1",tarifas!$D$11*(SUMIFS($H$11:$H$8770,$F$11:$F$8770,"=COD1",$B$11:$B$8770,"="&amp;B486)/COUNTIFS($F$11:$F$8770,"=COD1",$B$11:$B$8770,"="&amp;B486))/COUNTIFS($A$11:$A$8770,"="&amp;A486,$F$11:$F$8770,"=COD1"),0)</f>
        <v>0</v>
      </c>
      <c r="L486" s="13" t="e">
        <f>(VLOOKUP(F486,tarifas!$C$7:$D$10,2,FALSE)+tarifas!$D$21)*datos!H486</f>
        <v>#N/A</v>
      </c>
      <c r="M486">
        <v>0</v>
      </c>
      <c r="N486" s="13" t="e">
        <f t="shared" si="71"/>
        <v>#N/A</v>
      </c>
      <c r="O486">
        <f t="shared" si="72"/>
        <v>0</v>
      </c>
      <c r="P486" s="12">
        <f t="shared" si="73"/>
        <v>331.32902076992787</v>
      </c>
      <c r="Q486">
        <f t="shared" si="74"/>
        <v>0</v>
      </c>
      <c r="R486">
        <f>$D$2*tarifas!$D$12/24</f>
        <v>1.4541666666666666</v>
      </c>
      <c r="S486" t="e">
        <f>VLOOKUP(E486&amp;" "&amp;F486,tarifas!$A$13:$D$20,4,FALSE)*P486</f>
        <v>#N/A</v>
      </c>
      <c r="T486">
        <f>IF(F486="COD1",tarifas!$D$11*(SUMIFS($P$11:$P$8770,$F$11:$F$8770,"=COD1",$B$11:$B$8770,"="&amp;B486)/COUNTIFS($F$11:$F$8770,"=COD1",$B$11:$B$8770,"="&amp;B486))/COUNTIFS($A$11:$A$8770,"="&amp;A486,$F$11:$F$8770,"=COD1"),0)</f>
        <v>0</v>
      </c>
      <c r="U486" t="e">
        <f>(VLOOKUP(F486,tarifas!$C$7:$D$10,2,FALSE)+tarifas!$D$21)*datos!P486</f>
        <v>#N/A</v>
      </c>
      <c r="V486" t="e">
        <f t="shared" si="75"/>
        <v>#N/A</v>
      </c>
      <c r="W486">
        <f t="shared" si="76"/>
        <v>0</v>
      </c>
    </row>
    <row r="487" spans="1:23" x14ac:dyDescent="0.25">
      <c r="A487">
        <f t="shared" si="69"/>
        <v>19</v>
      </c>
      <c r="B487">
        <f t="shared" si="70"/>
        <v>1</v>
      </c>
      <c r="C487" s="1">
        <f t="shared" si="77"/>
        <v>41659.833333332179</v>
      </c>
      <c r="D487" s="7">
        <v>0</v>
      </c>
      <c r="E487" s="7"/>
      <c r="G487">
        <v>65.13</v>
      </c>
      <c r="H487" s="12">
        <v>233.78171309271212</v>
      </c>
      <c r="I487" s="13">
        <f>$D$2*tarifas!$D$12/24</f>
        <v>1.4541666666666666</v>
      </c>
      <c r="J487" s="13" t="e">
        <f>VLOOKUP(E487&amp;" "&amp;F487,tarifas!$A$13:$D$20,4,FALSE)*H487</f>
        <v>#N/A</v>
      </c>
      <c r="K487" s="13">
        <f>IF(F487="COD1",tarifas!$D$11*(SUMIFS($H$11:$H$8770,$F$11:$F$8770,"=COD1",$B$11:$B$8770,"="&amp;B487)/COUNTIFS($F$11:$F$8770,"=COD1",$B$11:$B$8770,"="&amp;B487))/COUNTIFS($A$11:$A$8770,"="&amp;A487,$F$11:$F$8770,"=COD1"),0)</f>
        <v>0</v>
      </c>
      <c r="L487" s="13" t="e">
        <f>(VLOOKUP(F487,tarifas!$C$7:$D$10,2,FALSE)+tarifas!$D$21)*datos!H487</f>
        <v>#N/A</v>
      </c>
      <c r="M487">
        <v>0</v>
      </c>
      <c r="N487" s="13" t="e">
        <f t="shared" si="71"/>
        <v>#N/A</v>
      </c>
      <c r="O487">
        <f t="shared" si="72"/>
        <v>0</v>
      </c>
      <c r="P487" s="12">
        <f t="shared" si="73"/>
        <v>233.78171309271212</v>
      </c>
      <c r="Q487">
        <f t="shared" si="74"/>
        <v>0</v>
      </c>
      <c r="R487">
        <f>$D$2*tarifas!$D$12/24</f>
        <v>1.4541666666666666</v>
      </c>
      <c r="S487" t="e">
        <f>VLOOKUP(E487&amp;" "&amp;F487,tarifas!$A$13:$D$20,4,FALSE)*P487</f>
        <v>#N/A</v>
      </c>
      <c r="T487">
        <f>IF(F487="COD1",tarifas!$D$11*(SUMIFS($P$11:$P$8770,$F$11:$F$8770,"=COD1",$B$11:$B$8770,"="&amp;B487)/COUNTIFS($F$11:$F$8770,"=COD1",$B$11:$B$8770,"="&amp;B487))/COUNTIFS($A$11:$A$8770,"="&amp;A487,$F$11:$F$8770,"=COD1"),0)</f>
        <v>0</v>
      </c>
      <c r="U487" t="e">
        <f>(VLOOKUP(F487,tarifas!$C$7:$D$10,2,FALSE)+tarifas!$D$21)*datos!P487</f>
        <v>#N/A</v>
      </c>
      <c r="V487" t="e">
        <f t="shared" si="75"/>
        <v>#N/A</v>
      </c>
      <c r="W487">
        <f t="shared" si="76"/>
        <v>0</v>
      </c>
    </row>
    <row r="488" spans="1:23" x14ac:dyDescent="0.25">
      <c r="A488">
        <f t="shared" si="69"/>
        <v>19</v>
      </c>
      <c r="B488">
        <f t="shared" si="70"/>
        <v>1</v>
      </c>
      <c r="C488" s="1">
        <f t="shared" si="77"/>
        <v>41659.874999998843</v>
      </c>
      <c r="D488" s="7">
        <v>0</v>
      </c>
      <c r="E488" s="7"/>
      <c r="G488">
        <v>67.099999999999994</v>
      </c>
      <c r="H488" s="12">
        <v>221.65224121154802</v>
      </c>
      <c r="I488" s="13">
        <f>$D$2*tarifas!$D$12/24</f>
        <v>1.4541666666666666</v>
      </c>
      <c r="J488" s="13" t="e">
        <f>VLOOKUP(E488&amp;" "&amp;F488,tarifas!$A$13:$D$20,4,FALSE)*H488</f>
        <v>#N/A</v>
      </c>
      <c r="K488" s="13">
        <f>IF(F488="COD1",tarifas!$D$11*(SUMIFS($H$11:$H$8770,$F$11:$F$8770,"=COD1",$B$11:$B$8770,"="&amp;B488)/COUNTIFS($F$11:$F$8770,"=COD1",$B$11:$B$8770,"="&amp;B488))/COUNTIFS($A$11:$A$8770,"="&amp;A488,$F$11:$F$8770,"=COD1"),0)</f>
        <v>0</v>
      </c>
      <c r="L488" s="13" t="e">
        <f>(VLOOKUP(F488,tarifas!$C$7:$D$10,2,FALSE)+tarifas!$D$21)*datos!H488</f>
        <v>#N/A</v>
      </c>
      <c r="M488">
        <v>0</v>
      </c>
      <c r="N488" s="13" t="e">
        <f t="shared" si="71"/>
        <v>#N/A</v>
      </c>
      <c r="O488">
        <f t="shared" si="72"/>
        <v>0</v>
      </c>
      <c r="P488" s="12">
        <f t="shared" si="73"/>
        <v>221.65224121154802</v>
      </c>
      <c r="Q488">
        <f t="shared" si="74"/>
        <v>0</v>
      </c>
      <c r="R488">
        <f>$D$2*tarifas!$D$12/24</f>
        <v>1.4541666666666666</v>
      </c>
      <c r="S488" t="e">
        <f>VLOOKUP(E488&amp;" "&amp;F488,tarifas!$A$13:$D$20,4,FALSE)*P488</f>
        <v>#N/A</v>
      </c>
      <c r="T488">
        <f>IF(F488="COD1",tarifas!$D$11*(SUMIFS($P$11:$P$8770,$F$11:$F$8770,"=COD1",$B$11:$B$8770,"="&amp;B488)/COUNTIFS($F$11:$F$8770,"=COD1",$B$11:$B$8770,"="&amp;B488))/COUNTIFS($A$11:$A$8770,"="&amp;A488,$F$11:$F$8770,"=COD1"),0)</f>
        <v>0</v>
      </c>
      <c r="U488" t="e">
        <f>(VLOOKUP(F488,tarifas!$C$7:$D$10,2,FALSE)+tarifas!$D$21)*datos!P488</f>
        <v>#N/A</v>
      </c>
      <c r="V488" t="e">
        <f t="shared" si="75"/>
        <v>#N/A</v>
      </c>
      <c r="W488">
        <f t="shared" si="76"/>
        <v>0</v>
      </c>
    </row>
    <row r="489" spans="1:23" x14ac:dyDescent="0.25">
      <c r="A489">
        <f t="shared" si="69"/>
        <v>19</v>
      </c>
      <c r="B489">
        <f t="shared" si="70"/>
        <v>1</v>
      </c>
      <c r="C489" s="1">
        <f t="shared" si="77"/>
        <v>41659.916666665507</v>
      </c>
      <c r="D489" s="7">
        <v>0</v>
      </c>
      <c r="E489" s="7"/>
      <c r="G489">
        <v>54.71</v>
      </c>
      <c r="H489" s="12">
        <v>208.58011928599529</v>
      </c>
      <c r="I489" s="13">
        <f>$D$2*tarifas!$D$12/24</f>
        <v>1.4541666666666666</v>
      </c>
      <c r="J489" s="13" t="e">
        <f>VLOOKUP(E489&amp;" "&amp;F489,tarifas!$A$13:$D$20,4,FALSE)*H489</f>
        <v>#N/A</v>
      </c>
      <c r="K489" s="13">
        <f>IF(F489="COD1",tarifas!$D$11*(SUMIFS($H$11:$H$8770,$F$11:$F$8770,"=COD1",$B$11:$B$8770,"="&amp;B489)/COUNTIFS($F$11:$F$8770,"=COD1",$B$11:$B$8770,"="&amp;B489))/COUNTIFS($A$11:$A$8770,"="&amp;A489,$F$11:$F$8770,"=COD1"),0)</f>
        <v>0</v>
      </c>
      <c r="L489" s="13" t="e">
        <f>(VLOOKUP(F489,tarifas!$C$7:$D$10,2,FALSE)+tarifas!$D$21)*datos!H489</f>
        <v>#N/A</v>
      </c>
      <c r="M489">
        <v>0</v>
      </c>
      <c r="N489" s="13" t="e">
        <f t="shared" si="71"/>
        <v>#N/A</v>
      </c>
      <c r="O489">
        <f t="shared" si="72"/>
        <v>0</v>
      </c>
      <c r="P489" s="12">
        <f t="shared" si="73"/>
        <v>208.58011928599529</v>
      </c>
      <c r="Q489">
        <f t="shared" si="74"/>
        <v>0</v>
      </c>
      <c r="R489">
        <f>$D$2*tarifas!$D$12/24</f>
        <v>1.4541666666666666</v>
      </c>
      <c r="S489" t="e">
        <f>VLOOKUP(E489&amp;" "&amp;F489,tarifas!$A$13:$D$20,4,FALSE)*P489</f>
        <v>#N/A</v>
      </c>
      <c r="T489">
        <f>IF(F489="COD1",tarifas!$D$11*(SUMIFS($P$11:$P$8770,$F$11:$F$8770,"=COD1",$B$11:$B$8770,"="&amp;B489)/COUNTIFS($F$11:$F$8770,"=COD1",$B$11:$B$8770,"="&amp;B489))/COUNTIFS($A$11:$A$8770,"="&amp;A489,$F$11:$F$8770,"=COD1"),0)</f>
        <v>0</v>
      </c>
      <c r="U489" t="e">
        <f>(VLOOKUP(F489,tarifas!$C$7:$D$10,2,FALSE)+tarifas!$D$21)*datos!P489</f>
        <v>#N/A</v>
      </c>
      <c r="V489" t="e">
        <f t="shared" si="75"/>
        <v>#N/A</v>
      </c>
      <c r="W489">
        <f t="shared" si="76"/>
        <v>0</v>
      </c>
    </row>
    <row r="490" spans="1:23" x14ac:dyDescent="0.25">
      <c r="A490">
        <f t="shared" si="69"/>
        <v>19</v>
      </c>
      <c r="B490">
        <f t="shared" si="70"/>
        <v>1</v>
      </c>
      <c r="C490" s="1">
        <f t="shared" si="77"/>
        <v>41659.958333332172</v>
      </c>
      <c r="D490" s="7">
        <v>0</v>
      </c>
      <c r="E490" s="7"/>
      <c r="G490">
        <v>42.5</v>
      </c>
      <c r="H490" s="12">
        <v>206.59730405095644</v>
      </c>
      <c r="I490" s="13">
        <f>$D$2*tarifas!$D$12/24</f>
        <v>1.4541666666666666</v>
      </c>
      <c r="J490" s="13" t="e">
        <f>VLOOKUP(E490&amp;" "&amp;F490,tarifas!$A$13:$D$20,4,FALSE)*H490</f>
        <v>#N/A</v>
      </c>
      <c r="K490" s="13">
        <f>IF(F490="COD1",tarifas!$D$11*(SUMIFS($H$11:$H$8770,$F$11:$F$8770,"=COD1",$B$11:$B$8770,"="&amp;B490)/COUNTIFS($F$11:$F$8770,"=COD1",$B$11:$B$8770,"="&amp;B490))/COUNTIFS($A$11:$A$8770,"="&amp;A490,$F$11:$F$8770,"=COD1"),0)</f>
        <v>0</v>
      </c>
      <c r="L490" s="13" t="e">
        <f>(VLOOKUP(F490,tarifas!$C$7:$D$10,2,FALSE)+tarifas!$D$21)*datos!H490</f>
        <v>#N/A</v>
      </c>
      <c r="M490">
        <v>0</v>
      </c>
      <c r="N490" s="13" t="e">
        <f t="shared" si="71"/>
        <v>#N/A</v>
      </c>
      <c r="O490">
        <f t="shared" si="72"/>
        <v>0</v>
      </c>
      <c r="P490" s="12">
        <f t="shared" si="73"/>
        <v>206.59730405095644</v>
      </c>
      <c r="Q490">
        <f t="shared" si="74"/>
        <v>0</v>
      </c>
      <c r="R490">
        <f>$D$2*tarifas!$D$12/24</f>
        <v>1.4541666666666666</v>
      </c>
      <c r="S490" t="e">
        <f>VLOOKUP(E490&amp;" "&amp;F490,tarifas!$A$13:$D$20,4,FALSE)*P490</f>
        <v>#N/A</v>
      </c>
      <c r="T490">
        <f>IF(F490="COD1",tarifas!$D$11*(SUMIFS($P$11:$P$8770,$F$11:$F$8770,"=COD1",$B$11:$B$8770,"="&amp;B490)/COUNTIFS($F$11:$F$8770,"=COD1",$B$11:$B$8770,"="&amp;B490))/COUNTIFS($A$11:$A$8770,"="&amp;A490,$F$11:$F$8770,"=COD1"),0)</f>
        <v>0</v>
      </c>
      <c r="U490" t="e">
        <f>(VLOOKUP(F490,tarifas!$C$7:$D$10,2,FALSE)+tarifas!$D$21)*datos!P490</f>
        <v>#N/A</v>
      </c>
      <c r="V490" t="e">
        <f t="shared" si="75"/>
        <v>#N/A</v>
      </c>
      <c r="W490">
        <f t="shared" si="76"/>
        <v>0</v>
      </c>
    </row>
    <row r="491" spans="1:23" x14ac:dyDescent="0.25">
      <c r="A491">
        <f t="shared" si="69"/>
        <v>20</v>
      </c>
      <c r="B491">
        <f t="shared" si="70"/>
        <v>1</v>
      </c>
      <c r="C491" s="1">
        <f t="shared" si="77"/>
        <v>41659.999999998836</v>
      </c>
      <c r="D491" s="7">
        <v>0</v>
      </c>
      <c r="E491" s="7"/>
      <c r="G491">
        <v>47.5</v>
      </c>
      <c r="H491" s="12">
        <v>205.89525559750075</v>
      </c>
      <c r="I491" s="13">
        <f>$D$2*tarifas!$D$12/24</f>
        <v>1.4541666666666666</v>
      </c>
      <c r="J491" s="13" t="e">
        <f>VLOOKUP(E491&amp;" "&amp;F491,tarifas!$A$13:$D$20,4,FALSE)*H491</f>
        <v>#N/A</v>
      </c>
      <c r="K491" s="13">
        <f>IF(F491="COD1",tarifas!$D$11*(SUMIFS($H$11:$H$8770,$F$11:$F$8770,"=COD1",$B$11:$B$8770,"="&amp;B491)/COUNTIFS($F$11:$F$8770,"=COD1",$B$11:$B$8770,"="&amp;B491))/COUNTIFS($A$11:$A$8770,"="&amp;A491,$F$11:$F$8770,"=COD1"),0)</f>
        <v>0</v>
      </c>
      <c r="L491" s="13" t="e">
        <f>(VLOOKUP(F491,tarifas!$C$7:$D$10,2,FALSE)+tarifas!$D$21)*datos!H491</f>
        <v>#N/A</v>
      </c>
      <c r="M491">
        <v>0</v>
      </c>
      <c r="N491" s="13" t="e">
        <f t="shared" si="71"/>
        <v>#N/A</v>
      </c>
      <c r="O491">
        <f t="shared" si="72"/>
        <v>0</v>
      </c>
      <c r="P491" s="12">
        <f t="shared" si="73"/>
        <v>205.89525559750075</v>
      </c>
      <c r="Q491">
        <f t="shared" si="74"/>
        <v>0</v>
      </c>
      <c r="R491">
        <f>$D$2*tarifas!$D$12/24</f>
        <v>1.4541666666666666</v>
      </c>
      <c r="S491" t="e">
        <f>VLOOKUP(E491&amp;" "&amp;F491,tarifas!$A$13:$D$20,4,FALSE)*P491</f>
        <v>#N/A</v>
      </c>
      <c r="T491">
        <f>IF(F491="COD1",tarifas!$D$11*(SUMIFS($P$11:$P$8770,$F$11:$F$8770,"=COD1",$B$11:$B$8770,"="&amp;B491)/COUNTIFS($F$11:$F$8770,"=COD1",$B$11:$B$8770,"="&amp;B491))/COUNTIFS($A$11:$A$8770,"="&amp;A491,$F$11:$F$8770,"=COD1"),0)</f>
        <v>0</v>
      </c>
      <c r="U491" t="e">
        <f>(VLOOKUP(F491,tarifas!$C$7:$D$10,2,FALSE)+tarifas!$D$21)*datos!P491</f>
        <v>#N/A</v>
      </c>
      <c r="V491" t="e">
        <f t="shared" si="75"/>
        <v>#N/A</v>
      </c>
      <c r="W491">
        <f t="shared" si="76"/>
        <v>0</v>
      </c>
    </row>
    <row r="492" spans="1:23" x14ac:dyDescent="0.25">
      <c r="A492">
        <f t="shared" si="69"/>
        <v>20</v>
      </c>
      <c r="B492">
        <f t="shared" si="70"/>
        <v>1</v>
      </c>
      <c r="C492" s="1">
        <f t="shared" si="77"/>
        <v>41660.0416666655</v>
      </c>
      <c r="D492" s="7">
        <v>0</v>
      </c>
      <c r="E492" s="7"/>
      <c r="G492">
        <v>42.98</v>
      </c>
      <c r="H492" s="12">
        <v>205.51722659792722</v>
      </c>
      <c r="I492" s="13">
        <f>$D$2*tarifas!$D$12/24</f>
        <v>1.4541666666666666</v>
      </c>
      <c r="J492" s="13" t="e">
        <f>VLOOKUP(E492&amp;" "&amp;F492,tarifas!$A$13:$D$20,4,FALSE)*H492</f>
        <v>#N/A</v>
      </c>
      <c r="K492" s="13">
        <f>IF(F492="COD1",tarifas!$D$11*(SUMIFS($H$11:$H$8770,$F$11:$F$8770,"=COD1",$B$11:$B$8770,"="&amp;B492)/COUNTIFS($F$11:$F$8770,"=COD1",$B$11:$B$8770,"="&amp;B492))/COUNTIFS($A$11:$A$8770,"="&amp;A492,$F$11:$F$8770,"=COD1"),0)</f>
        <v>0</v>
      </c>
      <c r="L492" s="13" t="e">
        <f>(VLOOKUP(F492,tarifas!$C$7:$D$10,2,FALSE)+tarifas!$D$21)*datos!H492</f>
        <v>#N/A</v>
      </c>
      <c r="M492">
        <v>0</v>
      </c>
      <c r="N492" s="13" t="e">
        <f t="shared" si="71"/>
        <v>#N/A</v>
      </c>
      <c r="O492">
        <f t="shared" si="72"/>
        <v>0</v>
      </c>
      <c r="P492" s="12">
        <f t="shared" si="73"/>
        <v>205.51722659792722</v>
      </c>
      <c r="Q492">
        <f t="shared" si="74"/>
        <v>0</v>
      </c>
      <c r="R492">
        <f>$D$2*tarifas!$D$12/24</f>
        <v>1.4541666666666666</v>
      </c>
      <c r="S492" t="e">
        <f>VLOOKUP(E492&amp;" "&amp;F492,tarifas!$A$13:$D$20,4,FALSE)*P492</f>
        <v>#N/A</v>
      </c>
      <c r="T492">
        <f>IF(F492="COD1",tarifas!$D$11*(SUMIFS($P$11:$P$8770,$F$11:$F$8770,"=COD1",$B$11:$B$8770,"="&amp;B492)/COUNTIFS($F$11:$F$8770,"=COD1",$B$11:$B$8770,"="&amp;B492))/COUNTIFS($A$11:$A$8770,"="&amp;A492,$F$11:$F$8770,"=COD1"),0)</f>
        <v>0</v>
      </c>
      <c r="U492" t="e">
        <f>(VLOOKUP(F492,tarifas!$C$7:$D$10,2,FALSE)+tarifas!$D$21)*datos!P492</f>
        <v>#N/A</v>
      </c>
      <c r="V492" t="e">
        <f t="shared" si="75"/>
        <v>#N/A</v>
      </c>
      <c r="W492">
        <f t="shared" si="76"/>
        <v>0</v>
      </c>
    </row>
    <row r="493" spans="1:23" x14ac:dyDescent="0.25">
      <c r="A493">
        <f t="shared" si="69"/>
        <v>20</v>
      </c>
      <c r="B493">
        <f t="shared" si="70"/>
        <v>1</v>
      </c>
      <c r="C493" s="1">
        <f t="shared" si="77"/>
        <v>41660.083333332164</v>
      </c>
      <c r="D493" s="7">
        <v>0</v>
      </c>
      <c r="E493" s="7"/>
      <c r="G493">
        <v>35</v>
      </c>
      <c r="H493" s="12">
        <v>199.99952294976202</v>
      </c>
      <c r="I493" s="13">
        <f>$D$2*tarifas!$D$12/24</f>
        <v>1.4541666666666666</v>
      </c>
      <c r="J493" s="13" t="e">
        <f>VLOOKUP(E493&amp;" "&amp;F493,tarifas!$A$13:$D$20,4,FALSE)*H493</f>
        <v>#N/A</v>
      </c>
      <c r="K493" s="13">
        <f>IF(F493="COD1",tarifas!$D$11*(SUMIFS($H$11:$H$8770,$F$11:$F$8770,"=COD1",$B$11:$B$8770,"="&amp;B493)/COUNTIFS($F$11:$F$8770,"=COD1",$B$11:$B$8770,"="&amp;B493))/COUNTIFS($A$11:$A$8770,"="&amp;A493,$F$11:$F$8770,"=COD1"),0)</f>
        <v>0</v>
      </c>
      <c r="L493" s="13" t="e">
        <f>(VLOOKUP(F493,tarifas!$C$7:$D$10,2,FALSE)+tarifas!$D$21)*datos!H493</f>
        <v>#N/A</v>
      </c>
      <c r="M493">
        <v>0</v>
      </c>
      <c r="N493" s="13" t="e">
        <f t="shared" si="71"/>
        <v>#N/A</v>
      </c>
      <c r="O493">
        <f t="shared" si="72"/>
        <v>0</v>
      </c>
      <c r="P493" s="12">
        <f t="shared" si="73"/>
        <v>199.99952294976202</v>
      </c>
      <c r="Q493">
        <f t="shared" si="74"/>
        <v>0</v>
      </c>
      <c r="R493">
        <f>$D$2*tarifas!$D$12/24</f>
        <v>1.4541666666666666</v>
      </c>
      <c r="S493" t="e">
        <f>VLOOKUP(E493&amp;" "&amp;F493,tarifas!$A$13:$D$20,4,FALSE)*P493</f>
        <v>#N/A</v>
      </c>
      <c r="T493">
        <f>IF(F493="COD1",tarifas!$D$11*(SUMIFS($P$11:$P$8770,$F$11:$F$8770,"=COD1",$B$11:$B$8770,"="&amp;B493)/COUNTIFS($F$11:$F$8770,"=COD1",$B$11:$B$8770,"="&amp;B493))/COUNTIFS($A$11:$A$8770,"="&amp;A493,$F$11:$F$8770,"=COD1"),0)</f>
        <v>0</v>
      </c>
      <c r="U493" t="e">
        <f>(VLOOKUP(F493,tarifas!$C$7:$D$10,2,FALSE)+tarifas!$D$21)*datos!P493</f>
        <v>#N/A</v>
      </c>
      <c r="V493" t="e">
        <f t="shared" si="75"/>
        <v>#N/A</v>
      </c>
      <c r="W493">
        <f t="shared" si="76"/>
        <v>0</v>
      </c>
    </row>
    <row r="494" spans="1:23" x14ac:dyDescent="0.25">
      <c r="A494">
        <f t="shared" si="69"/>
        <v>20</v>
      </c>
      <c r="B494">
        <f t="shared" si="70"/>
        <v>1</v>
      </c>
      <c r="C494" s="1">
        <f t="shared" si="77"/>
        <v>41660.124999998829</v>
      </c>
      <c r="D494" s="7">
        <v>0</v>
      </c>
      <c r="E494" s="7"/>
      <c r="G494">
        <v>30.78</v>
      </c>
      <c r="H494" s="12">
        <v>199.55286887762895</v>
      </c>
      <c r="I494" s="13">
        <f>$D$2*tarifas!$D$12/24</f>
        <v>1.4541666666666666</v>
      </c>
      <c r="J494" s="13" t="e">
        <f>VLOOKUP(E494&amp;" "&amp;F494,tarifas!$A$13:$D$20,4,FALSE)*H494</f>
        <v>#N/A</v>
      </c>
      <c r="K494" s="13">
        <f>IF(F494="COD1",tarifas!$D$11*(SUMIFS($H$11:$H$8770,$F$11:$F$8770,"=COD1",$B$11:$B$8770,"="&amp;B494)/COUNTIFS($F$11:$F$8770,"=COD1",$B$11:$B$8770,"="&amp;B494))/COUNTIFS($A$11:$A$8770,"="&amp;A494,$F$11:$F$8770,"=COD1"),0)</f>
        <v>0</v>
      </c>
      <c r="L494" s="13" t="e">
        <f>(VLOOKUP(F494,tarifas!$C$7:$D$10,2,FALSE)+tarifas!$D$21)*datos!H494</f>
        <v>#N/A</v>
      </c>
      <c r="M494">
        <v>0</v>
      </c>
      <c r="N494" s="13" t="e">
        <f t="shared" si="71"/>
        <v>#N/A</v>
      </c>
      <c r="O494">
        <f t="shared" si="72"/>
        <v>0</v>
      </c>
      <c r="P494" s="12">
        <f t="shared" si="73"/>
        <v>199.55286887762895</v>
      </c>
      <c r="Q494">
        <f t="shared" si="74"/>
        <v>0</v>
      </c>
      <c r="R494">
        <f>$D$2*tarifas!$D$12/24</f>
        <v>1.4541666666666666</v>
      </c>
      <c r="S494" t="e">
        <f>VLOOKUP(E494&amp;" "&amp;F494,tarifas!$A$13:$D$20,4,FALSE)*P494</f>
        <v>#N/A</v>
      </c>
      <c r="T494">
        <f>IF(F494="COD1",tarifas!$D$11*(SUMIFS($P$11:$P$8770,$F$11:$F$8770,"=COD1",$B$11:$B$8770,"="&amp;B494)/COUNTIFS($F$11:$F$8770,"=COD1",$B$11:$B$8770,"="&amp;B494))/COUNTIFS($A$11:$A$8770,"="&amp;A494,$F$11:$F$8770,"=COD1"),0)</f>
        <v>0</v>
      </c>
      <c r="U494" t="e">
        <f>(VLOOKUP(F494,tarifas!$C$7:$D$10,2,FALSE)+tarifas!$D$21)*datos!P494</f>
        <v>#N/A</v>
      </c>
      <c r="V494" t="e">
        <f t="shared" si="75"/>
        <v>#N/A</v>
      </c>
      <c r="W494">
        <f t="shared" si="76"/>
        <v>0</v>
      </c>
    </row>
    <row r="495" spans="1:23" x14ac:dyDescent="0.25">
      <c r="A495">
        <f t="shared" si="69"/>
        <v>20</v>
      </c>
      <c r="B495">
        <f t="shared" si="70"/>
        <v>1</v>
      </c>
      <c r="C495" s="1">
        <f t="shared" si="77"/>
        <v>41660.166666665493</v>
      </c>
      <c r="D495" s="7">
        <v>0</v>
      </c>
      <c r="E495" s="7"/>
      <c r="G495">
        <v>30</v>
      </c>
      <c r="H495" s="12">
        <v>193.25031751086445</v>
      </c>
      <c r="I495" s="13">
        <f>$D$2*tarifas!$D$12/24</f>
        <v>1.4541666666666666</v>
      </c>
      <c r="J495" s="13" t="e">
        <f>VLOOKUP(E495&amp;" "&amp;F495,tarifas!$A$13:$D$20,4,FALSE)*H495</f>
        <v>#N/A</v>
      </c>
      <c r="K495" s="13">
        <f>IF(F495="COD1",tarifas!$D$11*(SUMIFS($H$11:$H$8770,$F$11:$F$8770,"=COD1",$B$11:$B$8770,"="&amp;B495)/COUNTIFS($F$11:$F$8770,"=COD1",$B$11:$B$8770,"="&amp;B495))/COUNTIFS($A$11:$A$8770,"="&amp;A495,$F$11:$F$8770,"=COD1"),0)</f>
        <v>0</v>
      </c>
      <c r="L495" s="13" t="e">
        <f>(VLOOKUP(F495,tarifas!$C$7:$D$10,2,FALSE)+tarifas!$D$21)*datos!H495</f>
        <v>#N/A</v>
      </c>
      <c r="M495">
        <v>0</v>
      </c>
      <c r="N495" s="13" t="e">
        <f t="shared" si="71"/>
        <v>#N/A</v>
      </c>
      <c r="O495">
        <f t="shared" si="72"/>
        <v>0</v>
      </c>
      <c r="P495" s="12">
        <f t="shared" si="73"/>
        <v>193.25031751086445</v>
      </c>
      <c r="Q495">
        <f t="shared" si="74"/>
        <v>0</v>
      </c>
      <c r="R495">
        <f>$D$2*tarifas!$D$12/24</f>
        <v>1.4541666666666666</v>
      </c>
      <c r="S495" t="e">
        <f>VLOOKUP(E495&amp;" "&amp;F495,tarifas!$A$13:$D$20,4,FALSE)*P495</f>
        <v>#N/A</v>
      </c>
      <c r="T495">
        <f>IF(F495="COD1",tarifas!$D$11*(SUMIFS($P$11:$P$8770,$F$11:$F$8770,"=COD1",$B$11:$B$8770,"="&amp;B495)/COUNTIFS($F$11:$F$8770,"=COD1",$B$11:$B$8770,"="&amp;B495))/COUNTIFS($A$11:$A$8770,"="&amp;A495,$F$11:$F$8770,"=COD1"),0)</f>
        <v>0</v>
      </c>
      <c r="U495" t="e">
        <f>(VLOOKUP(F495,tarifas!$C$7:$D$10,2,FALSE)+tarifas!$D$21)*datos!P495</f>
        <v>#N/A</v>
      </c>
      <c r="V495" t="e">
        <f t="shared" si="75"/>
        <v>#N/A</v>
      </c>
      <c r="W495">
        <f t="shared" si="76"/>
        <v>0</v>
      </c>
    </row>
    <row r="496" spans="1:23" x14ac:dyDescent="0.25">
      <c r="A496">
        <f t="shared" si="69"/>
        <v>20</v>
      </c>
      <c r="B496">
        <f t="shared" si="70"/>
        <v>1</v>
      </c>
      <c r="C496" s="1">
        <f t="shared" si="77"/>
        <v>41660.208333332157</v>
      </c>
      <c r="D496" s="7">
        <v>0</v>
      </c>
      <c r="E496" s="7"/>
      <c r="G496">
        <v>35.5</v>
      </c>
      <c r="H496" s="12">
        <v>191.15796704275715</v>
      </c>
      <c r="I496" s="13">
        <f>$D$2*tarifas!$D$12/24</f>
        <v>1.4541666666666666</v>
      </c>
      <c r="J496" s="13" t="e">
        <f>VLOOKUP(E496&amp;" "&amp;F496,tarifas!$A$13:$D$20,4,FALSE)*H496</f>
        <v>#N/A</v>
      </c>
      <c r="K496" s="13">
        <f>IF(F496="COD1",tarifas!$D$11*(SUMIFS($H$11:$H$8770,$F$11:$F$8770,"=COD1",$B$11:$B$8770,"="&amp;B496)/COUNTIFS($F$11:$F$8770,"=COD1",$B$11:$B$8770,"="&amp;B496))/COUNTIFS($A$11:$A$8770,"="&amp;A496,$F$11:$F$8770,"=COD1"),0)</f>
        <v>0</v>
      </c>
      <c r="L496" s="13" t="e">
        <f>(VLOOKUP(F496,tarifas!$C$7:$D$10,2,FALSE)+tarifas!$D$21)*datos!H496</f>
        <v>#N/A</v>
      </c>
      <c r="M496">
        <v>0</v>
      </c>
      <c r="N496" s="13" t="e">
        <f t="shared" si="71"/>
        <v>#N/A</v>
      </c>
      <c r="O496">
        <f t="shared" si="72"/>
        <v>0</v>
      </c>
      <c r="P496" s="12">
        <f t="shared" si="73"/>
        <v>191.15796704275715</v>
      </c>
      <c r="Q496">
        <f t="shared" si="74"/>
        <v>0</v>
      </c>
      <c r="R496">
        <f>$D$2*tarifas!$D$12/24</f>
        <v>1.4541666666666666</v>
      </c>
      <c r="S496" t="e">
        <f>VLOOKUP(E496&amp;" "&amp;F496,tarifas!$A$13:$D$20,4,FALSE)*P496</f>
        <v>#N/A</v>
      </c>
      <c r="T496">
        <f>IF(F496="COD1",tarifas!$D$11*(SUMIFS($P$11:$P$8770,$F$11:$F$8770,"=COD1",$B$11:$B$8770,"="&amp;B496)/COUNTIFS($F$11:$F$8770,"=COD1",$B$11:$B$8770,"="&amp;B496))/COUNTIFS($A$11:$A$8770,"="&amp;A496,$F$11:$F$8770,"=COD1"),0)</f>
        <v>0</v>
      </c>
      <c r="U496" t="e">
        <f>(VLOOKUP(F496,tarifas!$C$7:$D$10,2,FALSE)+tarifas!$D$21)*datos!P496</f>
        <v>#N/A</v>
      </c>
      <c r="V496" t="e">
        <f t="shared" si="75"/>
        <v>#N/A</v>
      </c>
      <c r="W496">
        <f t="shared" si="76"/>
        <v>0</v>
      </c>
    </row>
    <row r="497" spans="1:23" x14ac:dyDescent="0.25">
      <c r="A497">
        <f t="shared" si="69"/>
        <v>20</v>
      </c>
      <c r="B497">
        <f t="shared" si="70"/>
        <v>1</v>
      </c>
      <c r="C497" s="1">
        <f t="shared" si="77"/>
        <v>41660.249999998821</v>
      </c>
      <c r="D497" s="7">
        <v>0</v>
      </c>
      <c r="E497" s="7"/>
      <c r="G497">
        <v>44.04</v>
      </c>
      <c r="H497" s="12">
        <v>189.64738349217319</v>
      </c>
      <c r="I497" s="13">
        <f>$D$2*tarifas!$D$12/24</f>
        <v>1.4541666666666666</v>
      </c>
      <c r="J497" s="13" t="e">
        <f>VLOOKUP(E497&amp;" "&amp;F497,tarifas!$A$13:$D$20,4,FALSE)*H497</f>
        <v>#N/A</v>
      </c>
      <c r="K497" s="13">
        <f>IF(F497="COD1",tarifas!$D$11*(SUMIFS($H$11:$H$8770,$F$11:$F$8770,"=COD1",$B$11:$B$8770,"="&amp;B497)/COUNTIFS($F$11:$F$8770,"=COD1",$B$11:$B$8770,"="&amp;B497))/COUNTIFS($A$11:$A$8770,"="&amp;A497,$F$11:$F$8770,"=COD1"),0)</f>
        <v>0</v>
      </c>
      <c r="L497" s="13" t="e">
        <f>(VLOOKUP(F497,tarifas!$C$7:$D$10,2,FALSE)+tarifas!$D$21)*datos!H497</f>
        <v>#N/A</v>
      </c>
      <c r="M497">
        <v>0</v>
      </c>
      <c r="N497" s="13" t="e">
        <f t="shared" si="71"/>
        <v>#N/A</v>
      </c>
      <c r="O497">
        <f t="shared" si="72"/>
        <v>0</v>
      </c>
      <c r="P497" s="12">
        <f t="shared" si="73"/>
        <v>189.64738349217319</v>
      </c>
      <c r="Q497">
        <f t="shared" si="74"/>
        <v>0</v>
      </c>
      <c r="R497">
        <f>$D$2*tarifas!$D$12/24</f>
        <v>1.4541666666666666</v>
      </c>
      <c r="S497" t="e">
        <f>VLOOKUP(E497&amp;" "&amp;F497,tarifas!$A$13:$D$20,4,FALSE)*P497</f>
        <v>#N/A</v>
      </c>
      <c r="T497">
        <f>IF(F497="COD1",tarifas!$D$11*(SUMIFS($P$11:$P$8770,$F$11:$F$8770,"=COD1",$B$11:$B$8770,"="&amp;B497)/COUNTIFS($F$11:$F$8770,"=COD1",$B$11:$B$8770,"="&amp;B497))/COUNTIFS($A$11:$A$8770,"="&amp;A497,$F$11:$F$8770,"=COD1"),0)</f>
        <v>0</v>
      </c>
      <c r="U497" t="e">
        <f>(VLOOKUP(F497,tarifas!$C$7:$D$10,2,FALSE)+tarifas!$D$21)*datos!P497</f>
        <v>#N/A</v>
      </c>
      <c r="V497" t="e">
        <f t="shared" si="75"/>
        <v>#N/A</v>
      </c>
      <c r="W497">
        <f t="shared" si="76"/>
        <v>0</v>
      </c>
    </row>
    <row r="498" spans="1:23" x14ac:dyDescent="0.25">
      <c r="A498">
        <f t="shared" si="69"/>
        <v>20</v>
      </c>
      <c r="B498">
        <f t="shared" si="70"/>
        <v>1</v>
      </c>
      <c r="C498" s="1">
        <f t="shared" si="77"/>
        <v>41660.291666665486</v>
      </c>
      <c r="D498" s="7">
        <v>0</v>
      </c>
      <c r="E498" s="7"/>
      <c r="G498">
        <v>50.69</v>
      </c>
      <c r="H498" s="12">
        <v>183.4782994962664</v>
      </c>
      <c r="I498" s="13">
        <f>$D$2*tarifas!$D$12/24</f>
        <v>1.4541666666666666</v>
      </c>
      <c r="J498" s="13" t="e">
        <f>VLOOKUP(E498&amp;" "&amp;F498,tarifas!$A$13:$D$20,4,FALSE)*H498</f>
        <v>#N/A</v>
      </c>
      <c r="K498" s="13">
        <f>IF(F498="COD1",tarifas!$D$11*(SUMIFS($H$11:$H$8770,$F$11:$F$8770,"=COD1",$B$11:$B$8770,"="&amp;B498)/COUNTIFS($F$11:$F$8770,"=COD1",$B$11:$B$8770,"="&amp;B498))/COUNTIFS($A$11:$A$8770,"="&amp;A498,$F$11:$F$8770,"=COD1"),0)</f>
        <v>0</v>
      </c>
      <c r="L498" s="13" t="e">
        <f>(VLOOKUP(F498,tarifas!$C$7:$D$10,2,FALSE)+tarifas!$D$21)*datos!H498</f>
        <v>#N/A</v>
      </c>
      <c r="M498">
        <v>0</v>
      </c>
      <c r="N498" s="13" t="e">
        <f t="shared" si="71"/>
        <v>#N/A</v>
      </c>
      <c r="O498">
        <f t="shared" si="72"/>
        <v>0</v>
      </c>
      <c r="P498" s="12">
        <f t="shared" si="73"/>
        <v>183.4782994962664</v>
      </c>
      <c r="Q498">
        <f t="shared" si="74"/>
        <v>0</v>
      </c>
      <c r="R498">
        <f>$D$2*tarifas!$D$12/24</f>
        <v>1.4541666666666666</v>
      </c>
      <c r="S498" t="e">
        <f>VLOOKUP(E498&amp;" "&amp;F498,tarifas!$A$13:$D$20,4,FALSE)*P498</f>
        <v>#N/A</v>
      </c>
      <c r="T498">
        <f>IF(F498="COD1",tarifas!$D$11*(SUMIFS($P$11:$P$8770,$F$11:$F$8770,"=COD1",$B$11:$B$8770,"="&amp;B498)/COUNTIFS($F$11:$F$8770,"=COD1",$B$11:$B$8770,"="&amp;B498))/COUNTIFS($A$11:$A$8770,"="&amp;A498,$F$11:$F$8770,"=COD1"),0)</f>
        <v>0</v>
      </c>
      <c r="U498" t="e">
        <f>(VLOOKUP(F498,tarifas!$C$7:$D$10,2,FALSE)+tarifas!$D$21)*datos!P498</f>
        <v>#N/A</v>
      </c>
      <c r="V498" t="e">
        <f t="shared" si="75"/>
        <v>#N/A</v>
      </c>
      <c r="W498">
        <f t="shared" si="76"/>
        <v>0</v>
      </c>
    </row>
    <row r="499" spans="1:23" x14ac:dyDescent="0.25">
      <c r="A499">
        <f t="shared" si="69"/>
        <v>20</v>
      </c>
      <c r="B499">
        <f t="shared" si="70"/>
        <v>1</v>
      </c>
      <c r="C499" s="1">
        <f t="shared" si="77"/>
        <v>41660.33333333215</v>
      </c>
      <c r="D499" s="7">
        <v>301.36363636363637</v>
      </c>
      <c r="E499" s="7"/>
      <c r="G499">
        <v>53.19</v>
      </c>
      <c r="H499" s="12">
        <v>230.59053838837997</v>
      </c>
      <c r="I499" s="13">
        <f>$D$2*tarifas!$D$12/24</f>
        <v>1.4541666666666666</v>
      </c>
      <c r="J499" s="13" t="e">
        <f>VLOOKUP(E499&amp;" "&amp;F499,tarifas!$A$13:$D$20,4,FALSE)*H499</f>
        <v>#N/A</v>
      </c>
      <c r="K499" s="13">
        <f>IF(F499="COD1",tarifas!$D$11*(SUMIFS($H$11:$H$8770,$F$11:$F$8770,"=COD1",$B$11:$B$8770,"="&amp;B499)/COUNTIFS($F$11:$F$8770,"=COD1",$B$11:$B$8770,"="&amp;B499))/COUNTIFS($A$11:$A$8770,"="&amp;A499,$F$11:$F$8770,"=COD1"),0)</f>
        <v>0</v>
      </c>
      <c r="L499" s="13" t="e">
        <f>(VLOOKUP(F499,tarifas!$C$7:$D$10,2,FALSE)+tarifas!$D$21)*datos!H499</f>
        <v>#N/A</v>
      </c>
      <c r="M499">
        <v>48.179780000000001</v>
      </c>
      <c r="N499" s="13" t="e">
        <f t="shared" si="71"/>
        <v>#N/A</v>
      </c>
      <c r="O499">
        <f t="shared" si="72"/>
        <v>48.179780000000001</v>
      </c>
      <c r="P499" s="12">
        <f t="shared" si="73"/>
        <v>182.41075838837997</v>
      </c>
      <c r="Q499">
        <f t="shared" si="74"/>
        <v>0</v>
      </c>
      <c r="R499">
        <f>$D$2*tarifas!$D$12/24</f>
        <v>1.4541666666666666</v>
      </c>
      <c r="S499" t="e">
        <f>VLOOKUP(E499&amp;" "&amp;F499,tarifas!$A$13:$D$20,4,FALSE)*P499</f>
        <v>#N/A</v>
      </c>
      <c r="T499">
        <f>IF(F499="COD1",tarifas!$D$11*(SUMIFS($P$11:$P$8770,$F$11:$F$8770,"=COD1",$B$11:$B$8770,"="&amp;B499)/COUNTIFS($F$11:$F$8770,"=COD1",$B$11:$B$8770,"="&amp;B499))/COUNTIFS($A$11:$A$8770,"="&amp;A499,$F$11:$F$8770,"=COD1"),0)</f>
        <v>0</v>
      </c>
      <c r="U499" t="e">
        <f>(VLOOKUP(F499,tarifas!$C$7:$D$10,2,FALSE)+tarifas!$D$21)*datos!P499</f>
        <v>#N/A</v>
      </c>
      <c r="V499" t="e">
        <f t="shared" si="75"/>
        <v>#N/A</v>
      </c>
      <c r="W499">
        <f t="shared" si="76"/>
        <v>0</v>
      </c>
    </row>
    <row r="500" spans="1:23" x14ac:dyDescent="0.25">
      <c r="A500">
        <f t="shared" si="69"/>
        <v>20</v>
      </c>
      <c r="B500">
        <f t="shared" si="70"/>
        <v>1</v>
      </c>
      <c r="C500" s="1">
        <f t="shared" si="77"/>
        <v>41660.374999998814</v>
      </c>
      <c r="D500" s="7">
        <v>301.36363636363637</v>
      </c>
      <c r="E500" s="7"/>
      <c r="G500">
        <v>62.1</v>
      </c>
      <c r="H500" s="12">
        <v>425.47343300946744</v>
      </c>
      <c r="I500" s="13">
        <f>$D$2*tarifas!$D$12/24</f>
        <v>1.4541666666666666</v>
      </c>
      <c r="J500" s="13" t="e">
        <f>VLOOKUP(E500&amp;" "&amp;F500,tarifas!$A$13:$D$20,4,FALSE)*H500</f>
        <v>#N/A</v>
      </c>
      <c r="K500" s="13">
        <f>IF(F500="COD1",tarifas!$D$11*(SUMIFS($H$11:$H$8770,$F$11:$F$8770,"=COD1",$B$11:$B$8770,"="&amp;B500)/COUNTIFS($F$11:$F$8770,"=COD1",$B$11:$B$8770,"="&amp;B500))/COUNTIFS($A$11:$A$8770,"="&amp;A500,$F$11:$F$8770,"=COD1"),0)</f>
        <v>0</v>
      </c>
      <c r="L500" s="13" t="e">
        <f>(VLOOKUP(F500,tarifas!$C$7:$D$10,2,FALSE)+tarifas!$D$21)*datos!H500</f>
        <v>#N/A</v>
      </c>
      <c r="M500">
        <v>39.783769999999997</v>
      </c>
      <c r="N500" s="13" t="e">
        <f t="shared" si="71"/>
        <v>#N/A</v>
      </c>
      <c r="O500">
        <f t="shared" si="72"/>
        <v>39.783769999999997</v>
      </c>
      <c r="P500" s="12">
        <f t="shared" si="73"/>
        <v>385.68966300946744</v>
      </c>
      <c r="Q500">
        <f t="shared" si="74"/>
        <v>0</v>
      </c>
      <c r="R500">
        <f>$D$2*tarifas!$D$12/24</f>
        <v>1.4541666666666666</v>
      </c>
      <c r="S500" t="e">
        <f>VLOOKUP(E500&amp;" "&amp;F500,tarifas!$A$13:$D$20,4,FALSE)*P500</f>
        <v>#N/A</v>
      </c>
      <c r="T500">
        <f>IF(F500="COD1",tarifas!$D$11*(SUMIFS($P$11:$P$8770,$F$11:$F$8770,"=COD1",$B$11:$B$8770,"="&amp;B500)/COUNTIFS($F$11:$F$8770,"=COD1",$B$11:$B$8770,"="&amp;B500))/COUNTIFS($A$11:$A$8770,"="&amp;A500,$F$11:$F$8770,"=COD1"),0)</f>
        <v>0</v>
      </c>
      <c r="U500" t="e">
        <f>(VLOOKUP(F500,tarifas!$C$7:$D$10,2,FALSE)+tarifas!$D$21)*datos!P500</f>
        <v>#N/A</v>
      </c>
      <c r="V500" t="e">
        <f t="shared" si="75"/>
        <v>#N/A</v>
      </c>
      <c r="W500">
        <f t="shared" si="76"/>
        <v>0</v>
      </c>
    </row>
    <row r="501" spans="1:23" x14ac:dyDescent="0.25">
      <c r="A501">
        <f t="shared" si="69"/>
        <v>20</v>
      </c>
      <c r="B501">
        <f t="shared" si="70"/>
        <v>1</v>
      </c>
      <c r="C501" s="1">
        <f t="shared" si="77"/>
        <v>41660.416666665478</v>
      </c>
      <c r="D501" s="7">
        <v>301.36363636363637</v>
      </c>
      <c r="E501" s="7"/>
      <c r="G501">
        <v>57.13</v>
      </c>
      <c r="H501" s="12">
        <v>535.60409708328234</v>
      </c>
      <c r="I501" s="13">
        <f>$D$2*tarifas!$D$12/24</f>
        <v>1.4541666666666666</v>
      </c>
      <c r="J501" s="13" t="e">
        <f>VLOOKUP(E501&amp;" "&amp;F501,tarifas!$A$13:$D$20,4,FALSE)*H501</f>
        <v>#N/A</v>
      </c>
      <c r="K501" s="13">
        <f>IF(F501="COD1",tarifas!$D$11*(SUMIFS($H$11:$H$8770,$F$11:$F$8770,"=COD1",$B$11:$B$8770,"="&amp;B501)/COUNTIFS($F$11:$F$8770,"=COD1",$B$11:$B$8770,"="&amp;B501))/COUNTIFS($A$11:$A$8770,"="&amp;A501,$F$11:$F$8770,"=COD1"),0)</f>
        <v>0</v>
      </c>
      <c r="L501" s="13" t="e">
        <f>(VLOOKUP(F501,tarifas!$C$7:$D$10,2,FALSE)+tarifas!$D$21)*datos!H501</f>
        <v>#N/A</v>
      </c>
      <c r="M501">
        <v>31.833410000000001</v>
      </c>
      <c r="N501" s="13" t="e">
        <f t="shared" si="71"/>
        <v>#N/A</v>
      </c>
      <c r="O501">
        <f t="shared" si="72"/>
        <v>31.833410000000001</v>
      </c>
      <c r="P501" s="12">
        <f t="shared" si="73"/>
        <v>503.77068708328233</v>
      </c>
      <c r="Q501">
        <f t="shared" si="74"/>
        <v>0</v>
      </c>
      <c r="R501">
        <f>$D$2*tarifas!$D$12/24</f>
        <v>1.4541666666666666</v>
      </c>
      <c r="S501" t="e">
        <f>VLOOKUP(E501&amp;" "&amp;F501,tarifas!$A$13:$D$20,4,FALSE)*P501</f>
        <v>#N/A</v>
      </c>
      <c r="T501">
        <f>IF(F501="COD1",tarifas!$D$11*(SUMIFS($P$11:$P$8770,$F$11:$F$8770,"=COD1",$B$11:$B$8770,"="&amp;B501)/COUNTIFS($F$11:$F$8770,"=COD1",$B$11:$B$8770,"="&amp;B501))/COUNTIFS($A$11:$A$8770,"="&amp;A501,$F$11:$F$8770,"=COD1"),0)</f>
        <v>0</v>
      </c>
      <c r="U501" t="e">
        <f>(VLOOKUP(F501,tarifas!$C$7:$D$10,2,FALSE)+tarifas!$D$21)*datos!P501</f>
        <v>#N/A</v>
      </c>
      <c r="V501" t="e">
        <f t="shared" si="75"/>
        <v>#N/A</v>
      </c>
      <c r="W501">
        <f t="shared" si="76"/>
        <v>0</v>
      </c>
    </row>
    <row r="502" spans="1:23" x14ac:dyDescent="0.25">
      <c r="A502">
        <f t="shared" si="69"/>
        <v>20</v>
      </c>
      <c r="B502">
        <f t="shared" si="70"/>
        <v>1</v>
      </c>
      <c r="C502" s="1">
        <f t="shared" si="77"/>
        <v>41660.458333332143</v>
      </c>
      <c r="D502" s="7">
        <v>301.36363636363637</v>
      </c>
      <c r="E502" s="7"/>
      <c r="G502">
        <v>55.03</v>
      </c>
      <c r="H502" s="12">
        <v>600.05269502313399</v>
      </c>
      <c r="I502" s="13">
        <f>$D$2*tarifas!$D$12/24</f>
        <v>1.4541666666666666</v>
      </c>
      <c r="J502" s="13" t="e">
        <f>VLOOKUP(E502&amp;" "&amp;F502,tarifas!$A$13:$D$20,4,FALSE)*H502</f>
        <v>#N/A</v>
      </c>
      <c r="K502" s="13">
        <f>IF(F502="COD1",tarifas!$D$11*(SUMIFS($H$11:$H$8770,$F$11:$F$8770,"=COD1",$B$11:$B$8770,"="&amp;B502)/COUNTIFS($F$11:$F$8770,"=COD1",$B$11:$B$8770,"="&amp;B502))/COUNTIFS($A$11:$A$8770,"="&amp;A502,$F$11:$F$8770,"=COD1"),0)</f>
        <v>0</v>
      </c>
      <c r="L502" s="13" t="e">
        <f>(VLOOKUP(F502,tarifas!$C$7:$D$10,2,FALSE)+tarifas!$D$21)*datos!H502</f>
        <v>#N/A</v>
      </c>
      <c r="M502">
        <v>66.577079999999995</v>
      </c>
      <c r="N502" s="13" t="e">
        <f t="shared" si="71"/>
        <v>#N/A</v>
      </c>
      <c r="O502">
        <f t="shared" si="72"/>
        <v>66.577079999999995</v>
      </c>
      <c r="P502" s="12">
        <f t="shared" si="73"/>
        <v>533.47561502313397</v>
      </c>
      <c r="Q502">
        <f t="shared" si="74"/>
        <v>0</v>
      </c>
      <c r="R502">
        <f>$D$2*tarifas!$D$12/24</f>
        <v>1.4541666666666666</v>
      </c>
      <c r="S502" t="e">
        <f>VLOOKUP(E502&amp;" "&amp;F502,tarifas!$A$13:$D$20,4,FALSE)*P502</f>
        <v>#N/A</v>
      </c>
      <c r="T502">
        <f>IF(F502="COD1",tarifas!$D$11*(SUMIFS($P$11:$P$8770,$F$11:$F$8770,"=COD1",$B$11:$B$8770,"="&amp;B502)/COUNTIFS($F$11:$F$8770,"=COD1",$B$11:$B$8770,"="&amp;B502))/COUNTIFS($A$11:$A$8770,"="&amp;A502,$F$11:$F$8770,"=COD1"),0)</f>
        <v>0</v>
      </c>
      <c r="U502" t="e">
        <f>(VLOOKUP(F502,tarifas!$C$7:$D$10,2,FALSE)+tarifas!$D$21)*datos!P502</f>
        <v>#N/A</v>
      </c>
      <c r="V502" t="e">
        <f t="shared" si="75"/>
        <v>#N/A</v>
      </c>
      <c r="W502">
        <f t="shared" si="76"/>
        <v>0</v>
      </c>
    </row>
    <row r="503" spans="1:23" x14ac:dyDescent="0.25">
      <c r="A503">
        <f t="shared" si="69"/>
        <v>20</v>
      </c>
      <c r="B503">
        <f t="shared" si="70"/>
        <v>1</v>
      </c>
      <c r="C503" s="1">
        <f t="shared" si="77"/>
        <v>41660.499999998807</v>
      </c>
      <c r="D503" s="7">
        <v>301.36363636363637</v>
      </c>
      <c r="E503" s="7"/>
      <c r="G503">
        <v>57.13</v>
      </c>
      <c r="H503" s="12">
        <v>440.74800849578241</v>
      </c>
      <c r="I503" s="13">
        <f>$D$2*tarifas!$D$12/24</f>
        <v>1.4541666666666666</v>
      </c>
      <c r="J503" s="13" t="e">
        <f>VLOOKUP(E503&amp;" "&amp;F503,tarifas!$A$13:$D$20,4,FALSE)*H503</f>
        <v>#N/A</v>
      </c>
      <c r="K503" s="13">
        <f>IF(F503="COD1",tarifas!$D$11*(SUMIFS($H$11:$H$8770,$F$11:$F$8770,"=COD1",$B$11:$B$8770,"="&amp;B503)/COUNTIFS($F$11:$F$8770,"=COD1",$B$11:$B$8770,"="&amp;B503))/COUNTIFS($A$11:$A$8770,"="&amp;A503,$F$11:$F$8770,"=COD1"),0)</f>
        <v>0</v>
      </c>
      <c r="L503" s="13" t="e">
        <f>(VLOOKUP(F503,tarifas!$C$7:$D$10,2,FALSE)+tarifas!$D$21)*datos!H503</f>
        <v>#N/A</v>
      </c>
      <c r="M503">
        <v>60.232279999999996</v>
      </c>
      <c r="N503" s="13" t="e">
        <f t="shared" si="71"/>
        <v>#N/A</v>
      </c>
      <c r="O503">
        <f t="shared" si="72"/>
        <v>60.232279999999996</v>
      </c>
      <c r="P503" s="12">
        <f t="shared" si="73"/>
        <v>380.51572849578241</v>
      </c>
      <c r="Q503">
        <f t="shared" si="74"/>
        <v>0</v>
      </c>
      <c r="R503">
        <f>$D$2*tarifas!$D$12/24</f>
        <v>1.4541666666666666</v>
      </c>
      <c r="S503" t="e">
        <f>VLOOKUP(E503&amp;" "&amp;F503,tarifas!$A$13:$D$20,4,FALSE)*P503</f>
        <v>#N/A</v>
      </c>
      <c r="T503">
        <f>IF(F503="COD1",tarifas!$D$11*(SUMIFS($P$11:$P$8770,$F$11:$F$8770,"=COD1",$B$11:$B$8770,"="&amp;B503)/COUNTIFS($F$11:$F$8770,"=COD1",$B$11:$B$8770,"="&amp;B503))/COUNTIFS($A$11:$A$8770,"="&amp;A503,$F$11:$F$8770,"=COD1"),0)</f>
        <v>0</v>
      </c>
      <c r="U503" t="e">
        <f>(VLOOKUP(F503,tarifas!$C$7:$D$10,2,FALSE)+tarifas!$D$21)*datos!P503</f>
        <v>#N/A</v>
      </c>
      <c r="V503" t="e">
        <f t="shared" si="75"/>
        <v>#N/A</v>
      </c>
      <c r="W503">
        <f t="shared" si="76"/>
        <v>0</v>
      </c>
    </row>
    <row r="504" spans="1:23" x14ac:dyDescent="0.25">
      <c r="A504">
        <f t="shared" si="69"/>
        <v>20</v>
      </c>
      <c r="B504">
        <f t="shared" si="70"/>
        <v>1</v>
      </c>
      <c r="C504" s="1">
        <f t="shared" si="77"/>
        <v>41660.541666665471</v>
      </c>
      <c r="D504" s="7">
        <v>301.36363636363637</v>
      </c>
      <c r="E504" s="7"/>
      <c r="G504">
        <v>55</v>
      </c>
      <c r="H504" s="12">
        <v>424.30206904091995</v>
      </c>
      <c r="I504" s="13">
        <f>$D$2*tarifas!$D$12/24</f>
        <v>1.4541666666666666</v>
      </c>
      <c r="J504" s="13" t="e">
        <f>VLOOKUP(E504&amp;" "&amp;F504,tarifas!$A$13:$D$20,4,FALSE)*H504</f>
        <v>#N/A</v>
      </c>
      <c r="K504" s="13">
        <f>IF(F504="COD1",tarifas!$D$11*(SUMIFS($H$11:$H$8770,$F$11:$F$8770,"=COD1",$B$11:$B$8770,"="&amp;B504)/COUNTIFS($F$11:$F$8770,"=COD1",$B$11:$B$8770,"="&amp;B504))/COUNTIFS($A$11:$A$8770,"="&amp;A504,$F$11:$F$8770,"=COD1"),0)</f>
        <v>0</v>
      </c>
      <c r="L504" s="13" t="e">
        <f>(VLOOKUP(F504,tarifas!$C$7:$D$10,2,FALSE)+tarifas!$D$21)*datos!H504</f>
        <v>#N/A</v>
      </c>
      <c r="M504">
        <v>19.47203</v>
      </c>
      <c r="N504" s="13" t="e">
        <f t="shared" si="71"/>
        <v>#N/A</v>
      </c>
      <c r="O504">
        <f t="shared" si="72"/>
        <v>19.47203</v>
      </c>
      <c r="P504" s="12">
        <f t="shared" si="73"/>
        <v>404.83003904091993</v>
      </c>
      <c r="Q504">
        <f t="shared" si="74"/>
        <v>0</v>
      </c>
      <c r="R504">
        <f>$D$2*tarifas!$D$12/24</f>
        <v>1.4541666666666666</v>
      </c>
      <c r="S504" t="e">
        <f>VLOOKUP(E504&amp;" "&amp;F504,tarifas!$A$13:$D$20,4,FALSE)*P504</f>
        <v>#N/A</v>
      </c>
      <c r="T504">
        <f>IF(F504="COD1",tarifas!$D$11*(SUMIFS($P$11:$P$8770,$F$11:$F$8770,"=COD1",$B$11:$B$8770,"="&amp;B504)/COUNTIFS($F$11:$F$8770,"=COD1",$B$11:$B$8770,"="&amp;B504))/COUNTIFS($A$11:$A$8770,"="&amp;A504,$F$11:$F$8770,"=COD1"),0)</f>
        <v>0</v>
      </c>
      <c r="U504" t="e">
        <f>(VLOOKUP(F504,tarifas!$C$7:$D$10,2,FALSE)+tarifas!$D$21)*datos!P504</f>
        <v>#N/A</v>
      </c>
      <c r="V504" t="e">
        <f t="shared" si="75"/>
        <v>#N/A</v>
      </c>
      <c r="W504">
        <f t="shared" si="76"/>
        <v>0</v>
      </c>
    </row>
    <row r="505" spans="1:23" x14ac:dyDescent="0.25">
      <c r="A505">
        <f t="shared" si="69"/>
        <v>20</v>
      </c>
      <c r="B505">
        <f t="shared" si="70"/>
        <v>1</v>
      </c>
      <c r="C505" s="1">
        <f t="shared" si="77"/>
        <v>41660.583333332135</v>
      </c>
      <c r="D505" s="7">
        <v>301.36363636363637</v>
      </c>
      <c r="E505" s="7"/>
      <c r="G505">
        <v>50.69</v>
      </c>
      <c r="H505" s="12">
        <v>594.24937050816084</v>
      </c>
      <c r="I505" s="13">
        <f>$D$2*tarifas!$D$12/24</f>
        <v>1.4541666666666666</v>
      </c>
      <c r="J505" s="13" t="e">
        <f>VLOOKUP(E505&amp;" "&amp;F505,tarifas!$A$13:$D$20,4,FALSE)*H505</f>
        <v>#N/A</v>
      </c>
      <c r="K505" s="13">
        <f>IF(F505="COD1",tarifas!$D$11*(SUMIFS($H$11:$H$8770,$F$11:$F$8770,"=COD1",$B$11:$B$8770,"="&amp;B505)/COUNTIFS($F$11:$F$8770,"=COD1",$B$11:$B$8770,"="&amp;B505))/COUNTIFS($A$11:$A$8770,"="&amp;A505,$F$11:$F$8770,"=COD1"),0)</f>
        <v>0</v>
      </c>
      <c r="L505" s="13" t="e">
        <f>(VLOOKUP(F505,tarifas!$C$7:$D$10,2,FALSE)+tarifas!$D$21)*datos!H505</f>
        <v>#N/A</v>
      </c>
      <c r="M505">
        <v>2.6351300000000002</v>
      </c>
      <c r="N505" s="13" t="e">
        <f t="shared" si="71"/>
        <v>#N/A</v>
      </c>
      <c r="O505">
        <f t="shared" si="72"/>
        <v>2.6351300000000002</v>
      </c>
      <c r="P505" s="12">
        <f t="shared" si="73"/>
        <v>591.61424050816083</v>
      </c>
      <c r="Q505">
        <f t="shared" si="74"/>
        <v>0</v>
      </c>
      <c r="R505">
        <f>$D$2*tarifas!$D$12/24</f>
        <v>1.4541666666666666</v>
      </c>
      <c r="S505" t="e">
        <f>VLOOKUP(E505&amp;" "&amp;F505,tarifas!$A$13:$D$20,4,FALSE)*P505</f>
        <v>#N/A</v>
      </c>
      <c r="T505">
        <f>IF(F505="COD1",tarifas!$D$11*(SUMIFS($P$11:$P$8770,$F$11:$F$8770,"=COD1",$B$11:$B$8770,"="&amp;B505)/COUNTIFS($F$11:$F$8770,"=COD1",$B$11:$B$8770,"="&amp;B505))/COUNTIFS($A$11:$A$8770,"="&amp;A505,$F$11:$F$8770,"=COD1"),0)</f>
        <v>0</v>
      </c>
      <c r="U505" t="e">
        <f>(VLOOKUP(F505,tarifas!$C$7:$D$10,2,FALSE)+tarifas!$D$21)*datos!P505</f>
        <v>#N/A</v>
      </c>
      <c r="V505" t="e">
        <f t="shared" si="75"/>
        <v>#N/A</v>
      </c>
      <c r="W505">
        <f t="shared" si="76"/>
        <v>0</v>
      </c>
    </row>
    <row r="506" spans="1:23" x14ac:dyDescent="0.25">
      <c r="A506">
        <f t="shared" si="69"/>
        <v>20</v>
      </c>
      <c r="B506">
        <f t="shared" si="70"/>
        <v>1</v>
      </c>
      <c r="C506" s="1">
        <f t="shared" si="77"/>
        <v>41660.624999998799</v>
      </c>
      <c r="D506" s="7">
        <v>301.36363636363637</v>
      </c>
      <c r="E506" s="7"/>
      <c r="G506">
        <v>51</v>
      </c>
      <c r="H506" s="12">
        <v>673.29098712671589</v>
      </c>
      <c r="I506" s="13">
        <f>$D$2*tarifas!$D$12/24</f>
        <v>1.4541666666666666</v>
      </c>
      <c r="J506" s="13" t="e">
        <f>VLOOKUP(E506&amp;" "&amp;F506,tarifas!$A$13:$D$20,4,FALSE)*H506</f>
        <v>#N/A</v>
      </c>
      <c r="K506" s="13">
        <f>IF(F506="COD1",tarifas!$D$11*(SUMIFS($H$11:$H$8770,$F$11:$F$8770,"=COD1",$B$11:$B$8770,"="&amp;B506)/COUNTIFS($F$11:$F$8770,"=COD1",$B$11:$B$8770,"="&amp;B506))/COUNTIFS($A$11:$A$8770,"="&amp;A506,$F$11:$F$8770,"=COD1"),0)</f>
        <v>0</v>
      </c>
      <c r="L506" s="13" t="e">
        <f>(VLOOKUP(F506,tarifas!$C$7:$D$10,2,FALSE)+tarifas!$D$21)*datos!H506</f>
        <v>#N/A</v>
      </c>
      <c r="M506">
        <v>0.63257000000000008</v>
      </c>
      <c r="N506" s="13" t="e">
        <f t="shared" si="71"/>
        <v>#N/A</v>
      </c>
      <c r="O506">
        <f t="shared" si="72"/>
        <v>0.63257000000000008</v>
      </c>
      <c r="P506" s="12">
        <f t="shared" si="73"/>
        <v>672.6584171267159</v>
      </c>
      <c r="Q506">
        <f t="shared" si="74"/>
        <v>0</v>
      </c>
      <c r="R506">
        <f>$D$2*tarifas!$D$12/24</f>
        <v>1.4541666666666666</v>
      </c>
      <c r="S506" t="e">
        <f>VLOOKUP(E506&amp;" "&amp;F506,tarifas!$A$13:$D$20,4,FALSE)*P506</f>
        <v>#N/A</v>
      </c>
      <c r="T506">
        <f>IF(F506="COD1",tarifas!$D$11*(SUMIFS($P$11:$P$8770,$F$11:$F$8770,"=COD1",$B$11:$B$8770,"="&amp;B506)/COUNTIFS($F$11:$F$8770,"=COD1",$B$11:$B$8770,"="&amp;B506))/COUNTIFS($A$11:$A$8770,"="&amp;A506,$F$11:$F$8770,"=COD1"),0)</f>
        <v>0</v>
      </c>
      <c r="U506" t="e">
        <f>(VLOOKUP(F506,tarifas!$C$7:$D$10,2,FALSE)+tarifas!$D$21)*datos!P506</f>
        <v>#N/A</v>
      </c>
      <c r="V506" t="e">
        <f t="shared" si="75"/>
        <v>#N/A</v>
      </c>
      <c r="W506">
        <f t="shared" si="76"/>
        <v>0</v>
      </c>
    </row>
    <row r="507" spans="1:23" x14ac:dyDescent="0.25">
      <c r="A507">
        <f t="shared" si="69"/>
        <v>20</v>
      </c>
      <c r="B507">
        <f t="shared" si="70"/>
        <v>1</v>
      </c>
      <c r="C507" s="1">
        <f t="shared" si="77"/>
        <v>41660.666666665464</v>
      </c>
      <c r="D507" s="7">
        <v>301.36363636363637</v>
      </c>
      <c r="E507" s="7"/>
      <c r="G507">
        <v>50.69</v>
      </c>
      <c r="H507" s="12">
        <v>683.25195869802246</v>
      </c>
      <c r="I507" s="13">
        <f>$D$2*tarifas!$D$12/24</f>
        <v>1.4541666666666666</v>
      </c>
      <c r="J507" s="13" t="e">
        <f>VLOOKUP(E507&amp;" "&amp;F507,tarifas!$A$13:$D$20,4,FALSE)*H507</f>
        <v>#N/A</v>
      </c>
      <c r="K507" s="13">
        <f>IF(F507="COD1",tarifas!$D$11*(SUMIFS($H$11:$H$8770,$F$11:$F$8770,"=COD1",$B$11:$B$8770,"="&amp;B507)/COUNTIFS($F$11:$F$8770,"=COD1",$B$11:$B$8770,"="&amp;B507))/COUNTIFS($A$11:$A$8770,"="&amp;A507,$F$11:$F$8770,"=COD1"),0)</f>
        <v>0</v>
      </c>
      <c r="L507" s="13" t="e">
        <f>(VLOOKUP(F507,tarifas!$C$7:$D$10,2,FALSE)+tarifas!$D$21)*datos!H507</f>
        <v>#N/A</v>
      </c>
      <c r="M507">
        <v>3.6197499999999998</v>
      </c>
      <c r="N507" s="13" t="e">
        <f t="shared" si="71"/>
        <v>#N/A</v>
      </c>
      <c r="O507">
        <f t="shared" si="72"/>
        <v>3.6197499999999998</v>
      </c>
      <c r="P507" s="12">
        <f t="shared" si="73"/>
        <v>679.63220869802251</v>
      </c>
      <c r="Q507">
        <f t="shared" si="74"/>
        <v>0</v>
      </c>
      <c r="R507">
        <f>$D$2*tarifas!$D$12/24</f>
        <v>1.4541666666666666</v>
      </c>
      <c r="S507" t="e">
        <f>VLOOKUP(E507&amp;" "&amp;F507,tarifas!$A$13:$D$20,4,FALSE)*P507</f>
        <v>#N/A</v>
      </c>
      <c r="T507">
        <f>IF(F507="COD1",tarifas!$D$11*(SUMIFS($P$11:$P$8770,$F$11:$F$8770,"=COD1",$B$11:$B$8770,"="&amp;B507)/COUNTIFS($F$11:$F$8770,"=COD1",$B$11:$B$8770,"="&amp;B507))/COUNTIFS($A$11:$A$8770,"="&amp;A507,$F$11:$F$8770,"=COD1"),0)</f>
        <v>0</v>
      </c>
      <c r="U507" t="e">
        <f>(VLOOKUP(F507,tarifas!$C$7:$D$10,2,FALSE)+tarifas!$D$21)*datos!P507</f>
        <v>#N/A</v>
      </c>
      <c r="V507" t="e">
        <f t="shared" si="75"/>
        <v>#N/A</v>
      </c>
      <c r="W507">
        <f t="shared" si="76"/>
        <v>0</v>
      </c>
    </row>
    <row r="508" spans="1:23" x14ac:dyDescent="0.25">
      <c r="A508">
        <f t="shared" si="69"/>
        <v>20</v>
      </c>
      <c r="B508">
        <f t="shared" si="70"/>
        <v>1</v>
      </c>
      <c r="C508" s="1">
        <f t="shared" si="77"/>
        <v>41660.708333332128</v>
      </c>
      <c r="D508" s="7">
        <v>0</v>
      </c>
      <c r="E508" s="7"/>
      <c r="G508">
        <v>53.41</v>
      </c>
      <c r="H508" s="12">
        <v>537.35077429827572</v>
      </c>
      <c r="I508" s="13">
        <f>$D$2*tarifas!$D$12/24</f>
        <v>1.4541666666666666</v>
      </c>
      <c r="J508" s="13" t="e">
        <f>VLOOKUP(E508&amp;" "&amp;F508,tarifas!$A$13:$D$20,4,FALSE)*H508</f>
        <v>#N/A</v>
      </c>
      <c r="K508" s="13">
        <f>IF(F508="COD1",tarifas!$D$11*(SUMIFS($H$11:$H$8770,$F$11:$F$8770,"=COD1",$B$11:$B$8770,"="&amp;B508)/COUNTIFS($F$11:$F$8770,"=COD1",$B$11:$B$8770,"="&amp;B508))/COUNTIFS($A$11:$A$8770,"="&amp;A508,$F$11:$F$8770,"=COD1"),0)</f>
        <v>0</v>
      </c>
      <c r="L508" s="13" t="e">
        <f>(VLOOKUP(F508,tarifas!$C$7:$D$10,2,FALSE)+tarifas!$D$21)*datos!H508</f>
        <v>#N/A</v>
      </c>
      <c r="M508">
        <v>0</v>
      </c>
      <c r="N508" s="13" t="e">
        <f t="shared" si="71"/>
        <v>#N/A</v>
      </c>
      <c r="O508">
        <f t="shared" si="72"/>
        <v>0</v>
      </c>
      <c r="P508" s="12">
        <f t="shared" si="73"/>
        <v>537.35077429827572</v>
      </c>
      <c r="Q508">
        <f t="shared" si="74"/>
        <v>0</v>
      </c>
      <c r="R508">
        <f>$D$2*tarifas!$D$12/24</f>
        <v>1.4541666666666666</v>
      </c>
      <c r="S508" t="e">
        <f>VLOOKUP(E508&amp;" "&amp;F508,tarifas!$A$13:$D$20,4,FALSE)*P508</f>
        <v>#N/A</v>
      </c>
      <c r="T508">
        <f>IF(F508="COD1",tarifas!$D$11*(SUMIFS($P$11:$P$8770,$F$11:$F$8770,"=COD1",$B$11:$B$8770,"="&amp;B508)/COUNTIFS($F$11:$F$8770,"=COD1",$B$11:$B$8770,"="&amp;B508))/COUNTIFS($A$11:$A$8770,"="&amp;A508,$F$11:$F$8770,"=COD1"),0)</f>
        <v>0</v>
      </c>
      <c r="U508" t="e">
        <f>(VLOOKUP(F508,tarifas!$C$7:$D$10,2,FALSE)+tarifas!$D$21)*datos!P508</f>
        <v>#N/A</v>
      </c>
      <c r="V508" t="e">
        <f t="shared" si="75"/>
        <v>#N/A</v>
      </c>
      <c r="W508">
        <f t="shared" si="76"/>
        <v>0</v>
      </c>
    </row>
    <row r="509" spans="1:23" x14ac:dyDescent="0.25">
      <c r="A509">
        <f t="shared" si="69"/>
        <v>20</v>
      </c>
      <c r="B509">
        <f t="shared" si="70"/>
        <v>1</v>
      </c>
      <c r="C509" s="1">
        <f t="shared" si="77"/>
        <v>41660.749999998792</v>
      </c>
      <c r="D509" s="7">
        <v>0</v>
      </c>
      <c r="E509" s="7"/>
      <c r="G509">
        <v>57.13</v>
      </c>
      <c r="H509" s="12">
        <v>407.98023293833626</v>
      </c>
      <c r="I509" s="13">
        <f>$D$2*tarifas!$D$12/24</f>
        <v>1.4541666666666666</v>
      </c>
      <c r="J509" s="13" t="e">
        <f>VLOOKUP(E509&amp;" "&amp;F509,tarifas!$A$13:$D$20,4,FALSE)*H509</f>
        <v>#N/A</v>
      </c>
      <c r="K509" s="13">
        <f>IF(F509="COD1",tarifas!$D$11*(SUMIFS($H$11:$H$8770,$F$11:$F$8770,"=COD1",$B$11:$B$8770,"="&amp;B509)/COUNTIFS($F$11:$F$8770,"=COD1",$B$11:$B$8770,"="&amp;B509))/COUNTIFS($A$11:$A$8770,"="&amp;A509,$F$11:$F$8770,"=COD1"),0)</f>
        <v>0</v>
      </c>
      <c r="L509" s="13" t="e">
        <f>(VLOOKUP(F509,tarifas!$C$7:$D$10,2,FALSE)+tarifas!$D$21)*datos!H509</f>
        <v>#N/A</v>
      </c>
      <c r="M509">
        <v>0</v>
      </c>
      <c r="N509" s="13" t="e">
        <f t="shared" si="71"/>
        <v>#N/A</v>
      </c>
      <c r="O509">
        <f t="shared" si="72"/>
        <v>0</v>
      </c>
      <c r="P509" s="12">
        <f t="shared" si="73"/>
        <v>407.98023293833626</v>
      </c>
      <c r="Q509">
        <f t="shared" si="74"/>
        <v>0</v>
      </c>
      <c r="R509">
        <f>$D$2*tarifas!$D$12/24</f>
        <v>1.4541666666666666</v>
      </c>
      <c r="S509" t="e">
        <f>VLOOKUP(E509&amp;" "&amp;F509,tarifas!$A$13:$D$20,4,FALSE)*P509</f>
        <v>#N/A</v>
      </c>
      <c r="T509">
        <f>IF(F509="COD1",tarifas!$D$11*(SUMIFS($P$11:$P$8770,$F$11:$F$8770,"=COD1",$B$11:$B$8770,"="&amp;B509)/COUNTIFS($F$11:$F$8770,"=COD1",$B$11:$B$8770,"="&amp;B509))/COUNTIFS($A$11:$A$8770,"="&amp;A509,$F$11:$F$8770,"=COD1"),0)</f>
        <v>0</v>
      </c>
      <c r="U509" t="e">
        <f>(VLOOKUP(F509,tarifas!$C$7:$D$10,2,FALSE)+tarifas!$D$21)*datos!P509</f>
        <v>#N/A</v>
      </c>
      <c r="V509" t="e">
        <f t="shared" si="75"/>
        <v>#N/A</v>
      </c>
      <c r="W509">
        <f t="shared" si="76"/>
        <v>0</v>
      </c>
    </row>
    <row r="510" spans="1:23" x14ac:dyDescent="0.25">
      <c r="A510">
        <f t="shared" si="69"/>
        <v>20</v>
      </c>
      <c r="B510">
        <f t="shared" si="70"/>
        <v>1</v>
      </c>
      <c r="C510" s="1">
        <f t="shared" si="77"/>
        <v>41660.791666665456</v>
      </c>
      <c r="D510" s="7">
        <v>0</v>
      </c>
      <c r="E510" s="7"/>
      <c r="G510">
        <v>61.32</v>
      </c>
      <c r="H510" s="12">
        <v>294.03245028005108</v>
      </c>
      <c r="I510" s="13">
        <f>$D$2*tarifas!$D$12/24</f>
        <v>1.4541666666666666</v>
      </c>
      <c r="J510" s="13" t="e">
        <f>VLOOKUP(E510&amp;" "&amp;F510,tarifas!$A$13:$D$20,4,FALSE)*H510</f>
        <v>#N/A</v>
      </c>
      <c r="K510" s="13">
        <f>IF(F510="COD1",tarifas!$D$11*(SUMIFS($H$11:$H$8770,$F$11:$F$8770,"=COD1",$B$11:$B$8770,"="&amp;B510)/COUNTIFS($F$11:$F$8770,"=COD1",$B$11:$B$8770,"="&amp;B510))/COUNTIFS($A$11:$A$8770,"="&amp;A510,$F$11:$F$8770,"=COD1"),0)</f>
        <v>0</v>
      </c>
      <c r="L510" s="13" t="e">
        <f>(VLOOKUP(F510,tarifas!$C$7:$D$10,2,FALSE)+tarifas!$D$21)*datos!H510</f>
        <v>#N/A</v>
      </c>
      <c r="M510">
        <v>0</v>
      </c>
      <c r="N510" s="13" t="e">
        <f t="shared" si="71"/>
        <v>#N/A</v>
      </c>
      <c r="O510">
        <f t="shared" si="72"/>
        <v>0</v>
      </c>
      <c r="P510" s="12">
        <f t="shared" si="73"/>
        <v>294.03245028005108</v>
      </c>
      <c r="Q510">
        <f t="shared" si="74"/>
        <v>0</v>
      </c>
      <c r="R510">
        <f>$D$2*tarifas!$D$12/24</f>
        <v>1.4541666666666666</v>
      </c>
      <c r="S510" t="e">
        <f>VLOOKUP(E510&amp;" "&amp;F510,tarifas!$A$13:$D$20,4,FALSE)*P510</f>
        <v>#N/A</v>
      </c>
      <c r="T510">
        <f>IF(F510="COD1",tarifas!$D$11*(SUMIFS($P$11:$P$8770,$F$11:$F$8770,"=COD1",$B$11:$B$8770,"="&amp;B510)/COUNTIFS($F$11:$F$8770,"=COD1",$B$11:$B$8770,"="&amp;B510))/COUNTIFS($A$11:$A$8770,"="&amp;A510,$F$11:$F$8770,"=COD1"),0)</f>
        <v>0</v>
      </c>
      <c r="U510" t="e">
        <f>(VLOOKUP(F510,tarifas!$C$7:$D$10,2,FALSE)+tarifas!$D$21)*datos!P510</f>
        <v>#N/A</v>
      </c>
      <c r="V510" t="e">
        <f t="shared" si="75"/>
        <v>#N/A</v>
      </c>
      <c r="W510">
        <f t="shared" si="76"/>
        <v>0</v>
      </c>
    </row>
    <row r="511" spans="1:23" x14ac:dyDescent="0.25">
      <c r="A511">
        <f t="shared" si="69"/>
        <v>20</v>
      </c>
      <c r="B511">
        <f t="shared" si="70"/>
        <v>1</v>
      </c>
      <c r="C511" s="1">
        <f t="shared" si="77"/>
        <v>41660.833333332121</v>
      </c>
      <c r="D511" s="7">
        <v>0</v>
      </c>
      <c r="E511" s="7"/>
      <c r="G511">
        <v>59.79</v>
      </c>
      <c r="H511" s="12">
        <v>237.17143604141802</v>
      </c>
      <c r="I511" s="13">
        <f>$D$2*tarifas!$D$12/24</f>
        <v>1.4541666666666666</v>
      </c>
      <c r="J511" s="13" t="e">
        <f>VLOOKUP(E511&amp;" "&amp;F511,tarifas!$A$13:$D$20,4,FALSE)*H511</f>
        <v>#N/A</v>
      </c>
      <c r="K511" s="13">
        <f>IF(F511="COD1",tarifas!$D$11*(SUMIFS($H$11:$H$8770,$F$11:$F$8770,"=COD1",$B$11:$B$8770,"="&amp;B511)/COUNTIFS($F$11:$F$8770,"=COD1",$B$11:$B$8770,"="&amp;B511))/COUNTIFS($A$11:$A$8770,"="&amp;A511,$F$11:$F$8770,"=COD1"),0)</f>
        <v>0</v>
      </c>
      <c r="L511" s="13" t="e">
        <f>(VLOOKUP(F511,tarifas!$C$7:$D$10,2,FALSE)+tarifas!$D$21)*datos!H511</f>
        <v>#N/A</v>
      </c>
      <c r="M511">
        <v>0</v>
      </c>
      <c r="N511" s="13" t="e">
        <f t="shared" si="71"/>
        <v>#N/A</v>
      </c>
      <c r="O511">
        <f t="shared" si="72"/>
        <v>0</v>
      </c>
      <c r="P511" s="12">
        <f t="shared" si="73"/>
        <v>237.17143604141802</v>
      </c>
      <c r="Q511">
        <f t="shared" si="74"/>
        <v>0</v>
      </c>
      <c r="R511">
        <f>$D$2*tarifas!$D$12/24</f>
        <v>1.4541666666666666</v>
      </c>
      <c r="S511" t="e">
        <f>VLOOKUP(E511&amp;" "&amp;F511,tarifas!$A$13:$D$20,4,FALSE)*P511</f>
        <v>#N/A</v>
      </c>
      <c r="T511">
        <f>IF(F511="COD1",tarifas!$D$11*(SUMIFS($P$11:$P$8770,$F$11:$F$8770,"=COD1",$B$11:$B$8770,"="&amp;B511)/COUNTIFS($F$11:$F$8770,"=COD1",$B$11:$B$8770,"="&amp;B511))/COUNTIFS($A$11:$A$8770,"="&amp;A511,$F$11:$F$8770,"=COD1"),0)</f>
        <v>0</v>
      </c>
      <c r="U511" t="e">
        <f>(VLOOKUP(F511,tarifas!$C$7:$D$10,2,FALSE)+tarifas!$D$21)*datos!P511</f>
        <v>#N/A</v>
      </c>
      <c r="V511" t="e">
        <f t="shared" si="75"/>
        <v>#N/A</v>
      </c>
      <c r="W511">
        <f t="shared" si="76"/>
        <v>0</v>
      </c>
    </row>
    <row r="512" spans="1:23" x14ac:dyDescent="0.25">
      <c r="A512">
        <f t="shared" si="69"/>
        <v>20</v>
      </c>
      <c r="B512">
        <f t="shared" si="70"/>
        <v>1</v>
      </c>
      <c r="C512" s="1">
        <f t="shared" si="77"/>
        <v>41660.874999998785</v>
      </c>
      <c r="D512" s="7">
        <v>0</v>
      </c>
      <c r="E512" s="7"/>
      <c r="G512">
        <v>61.56</v>
      </c>
      <c r="H512" s="12">
        <v>220.13471506948852</v>
      </c>
      <c r="I512" s="13">
        <f>$D$2*tarifas!$D$12/24</f>
        <v>1.4541666666666666</v>
      </c>
      <c r="J512" s="13" t="e">
        <f>VLOOKUP(E512&amp;" "&amp;F512,tarifas!$A$13:$D$20,4,FALSE)*H512</f>
        <v>#N/A</v>
      </c>
      <c r="K512" s="13">
        <f>IF(F512="COD1",tarifas!$D$11*(SUMIFS($H$11:$H$8770,$F$11:$F$8770,"=COD1",$B$11:$B$8770,"="&amp;B512)/COUNTIFS($F$11:$F$8770,"=COD1",$B$11:$B$8770,"="&amp;B512))/COUNTIFS($A$11:$A$8770,"="&amp;A512,$F$11:$F$8770,"=COD1"),0)</f>
        <v>0</v>
      </c>
      <c r="L512" s="13" t="e">
        <f>(VLOOKUP(F512,tarifas!$C$7:$D$10,2,FALSE)+tarifas!$D$21)*datos!H512</f>
        <v>#N/A</v>
      </c>
      <c r="M512">
        <v>0</v>
      </c>
      <c r="N512" s="13" t="e">
        <f t="shared" si="71"/>
        <v>#N/A</v>
      </c>
      <c r="O512">
        <f t="shared" si="72"/>
        <v>0</v>
      </c>
      <c r="P512" s="12">
        <f t="shared" si="73"/>
        <v>220.13471506948852</v>
      </c>
      <c r="Q512">
        <f t="shared" si="74"/>
        <v>0</v>
      </c>
      <c r="R512">
        <f>$D$2*tarifas!$D$12/24</f>
        <v>1.4541666666666666</v>
      </c>
      <c r="S512" t="e">
        <f>VLOOKUP(E512&amp;" "&amp;F512,tarifas!$A$13:$D$20,4,FALSE)*P512</f>
        <v>#N/A</v>
      </c>
      <c r="T512">
        <f>IF(F512="COD1",tarifas!$D$11*(SUMIFS($P$11:$P$8770,$F$11:$F$8770,"=COD1",$B$11:$B$8770,"="&amp;B512)/COUNTIFS($F$11:$F$8770,"=COD1",$B$11:$B$8770,"="&amp;B512))/COUNTIFS($A$11:$A$8770,"="&amp;A512,$F$11:$F$8770,"=COD1"),0)</f>
        <v>0</v>
      </c>
      <c r="U512" t="e">
        <f>(VLOOKUP(F512,tarifas!$C$7:$D$10,2,FALSE)+tarifas!$D$21)*datos!P512</f>
        <v>#N/A</v>
      </c>
      <c r="V512" t="e">
        <f t="shared" si="75"/>
        <v>#N/A</v>
      </c>
      <c r="W512">
        <f t="shared" si="76"/>
        <v>0</v>
      </c>
    </row>
    <row r="513" spans="1:23" x14ac:dyDescent="0.25">
      <c r="A513">
        <f t="shared" si="69"/>
        <v>20</v>
      </c>
      <c r="B513">
        <f t="shared" si="70"/>
        <v>1</v>
      </c>
      <c r="C513" s="1">
        <f t="shared" si="77"/>
        <v>41660.916666665449</v>
      </c>
      <c r="D513" s="7">
        <v>0</v>
      </c>
      <c r="E513" s="7"/>
      <c r="G513">
        <v>56.31</v>
      </c>
      <c r="H513" s="12">
        <v>226.39428820218637</v>
      </c>
      <c r="I513" s="13">
        <f>$D$2*tarifas!$D$12/24</f>
        <v>1.4541666666666666</v>
      </c>
      <c r="J513" s="13" t="e">
        <f>VLOOKUP(E513&amp;" "&amp;F513,tarifas!$A$13:$D$20,4,FALSE)*H513</f>
        <v>#N/A</v>
      </c>
      <c r="K513" s="13">
        <f>IF(F513="COD1",tarifas!$D$11*(SUMIFS($H$11:$H$8770,$F$11:$F$8770,"=COD1",$B$11:$B$8770,"="&amp;B513)/COUNTIFS($F$11:$F$8770,"=COD1",$B$11:$B$8770,"="&amp;B513))/COUNTIFS($A$11:$A$8770,"="&amp;A513,$F$11:$F$8770,"=COD1"),0)</f>
        <v>0</v>
      </c>
      <c r="L513" s="13" t="e">
        <f>(VLOOKUP(F513,tarifas!$C$7:$D$10,2,FALSE)+tarifas!$D$21)*datos!H513</f>
        <v>#N/A</v>
      </c>
      <c r="M513">
        <v>0</v>
      </c>
      <c r="N513" s="13" t="e">
        <f t="shared" si="71"/>
        <v>#N/A</v>
      </c>
      <c r="O513">
        <f t="shared" si="72"/>
        <v>0</v>
      </c>
      <c r="P513" s="12">
        <f t="shared" si="73"/>
        <v>226.39428820218637</v>
      </c>
      <c r="Q513">
        <f t="shared" si="74"/>
        <v>0</v>
      </c>
      <c r="R513">
        <f>$D$2*tarifas!$D$12/24</f>
        <v>1.4541666666666666</v>
      </c>
      <c r="S513" t="e">
        <f>VLOOKUP(E513&amp;" "&amp;F513,tarifas!$A$13:$D$20,4,FALSE)*P513</f>
        <v>#N/A</v>
      </c>
      <c r="T513">
        <f>IF(F513="COD1",tarifas!$D$11*(SUMIFS($P$11:$P$8770,$F$11:$F$8770,"=COD1",$B$11:$B$8770,"="&amp;B513)/COUNTIFS($F$11:$F$8770,"=COD1",$B$11:$B$8770,"="&amp;B513))/COUNTIFS($A$11:$A$8770,"="&amp;A513,$F$11:$F$8770,"=COD1"),0)</f>
        <v>0</v>
      </c>
      <c r="U513" t="e">
        <f>(VLOOKUP(F513,tarifas!$C$7:$D$10,2,FALSE)+tarifas!$D$21)*datos!P513</f>
        <v>#N/A</v>
      </c>
      <c r="V513" t="e">
        <f t="shared" si="75"/>
        <v>#N/A</v>
      </c>
      <c r="W513">
        <f t="shared" si="76"/>
        <v>0</v>
      </c>
    </row>
    <row r="514" spans="1:23" x14ac:dyDescent="0.25">
      <c r="A514">
        <f t="shared" si="69"/>
        <v>20</v>
      </c>
      <c r="B514">
        <f t="shared" si="70"/>
        <v>1</v>
      </c>
      <c r="C514" s="1">
        <f t="shared" si="77"/>
        <v>41660.958333332113</v>
      </c>
      <c r="D514" s="7">
        <v>0</v>
      </c>
      <c r="E514" s="7"/>
      <c r="G514">
        <v>48.19</v>
      </c>
      <c r="H514" s="12">
        <v>223.93781551782411</v>
      </c>
      <c r="I514" s="13">
        <f>$D$2*tarifas!$D$12/24</f>
        <v>1.4541666666666666</v>
      </c>
      <c r="J514" s="13" t="e">
        <f>VLOOKUP(E514&amp;" "&amp;F514,tarifas!$A$13:$D$20,4,FALSE)*H514</f>
        <v>#N/A</v>
      </c>
      <c r="K514" s="13">
        <f>IF(F514="COD1",tarifas!$D$11*(SUMIFS($H$11:$H$8770,$F$11:$F$8770,"=COD1",$B$11:$B$8770,"="&amp;B514)/COUNTIFS($F$11:$F$8770,"=COD1",$B$11:$B$8770,"="&amp;B514))/COUNTIFS($A$11:$A$8770,"="&amp;A514,$F$11:$F$8770,"=COD1"),0)</f>
        <v>0</v>
      </c>
      <c r="L514" s="13" t="e">
        <f>(VLOOKUP(F514,tarifas!$C$7:$D$10,2,FALSE)+tarifas!$D$21)*datos!H514</f>
        <v>#N/A</v>
      </c>
      <c r="M514">
        <v>0</v>
      </c>
      <c r="N514" s="13" t="e">
        <f t="shared" si="71"/>
        <v>#N/A</v>
      </c>
      <c r="O514">
        <f t="shared" si="72"/>
        <v>0</v>
      </c>
      <c r="P514" s="12">
        <f t="shared" si="73"/>
        <v>223.93781551782411</v>
      </c>
      <c r="Q514">
        <f t="shared" si="74"/>
        <v>0</v>
      </c>
      <c r="R514">
        <f>$D$2*tarifas!$D$12/24</f>
        <v>1.4541666666666666</v>
      </c>
      <c r="S514" t="e">
        <f>VLOOKUP(E514&amp;" "&amp;F514,tarifas!$A$13:$D$20,4,FALSE)*P514</f>
        <v>#N/A</v>
      </c>
      <c r="T514">
        <f>IF(F514="COD1",tarifas!$D$11*(SUMIFS($P$11:$P$8770,$F$11:$F$8770,"=COD1",$B$11:$B$8770,"="&amp;B514)/COUNTIFS($F$11:$F$8770,"=COD1",$B$11:$B$8770,"="&amp;B514))/COUNTIFS($A$11:$A$8770,"="&amp;A514,$F$11:$F$8770,"=COD1"),0)</f>
        <v>0</v>
      </c>
      <c r="U514" t="e">
        <f>(VLOOKUP(F514,tarifas!$C$7:$D$10,2,FALSE)+tarifas!$D$21)*datos!P514</f>
        <v>#N/A</v>
      </c>
      <c r="V514" t="e">
        <f t="shared" si="75"/>
        <v>#N/A</v>
      </c>
      <c r="W514">
        <f t="shared" si="76"/>
        <v>0</v>
      </c>
    </row>
    <row r="515" spans="1:23" x14ac:dyDescent="0.25">
      <c r="A515">
        <f t="shared" si="69"/>
        <v>21</v>
      </c>
      <c r="B515">
        <f t="shared" si="70"/>
        <v>1</v>
      </c>
      <c r="C515" s="1">
        <f t="shared" si="77"/>
        <v>41660.999999998778</v>
      </c>
      <c r="D515" s="7">
        <v>0</v>
      </c>
      <c r="E515" s="7"/>
      <c r="G515">
        <v>45</v>
      </c>
      <c r="H515" s="12">
        <v>216.79563241465613</v>
      </c>
      <c r="I515" s="13">
        <f>$D$2*tarifas!$D$12/24</f>
        <v>1.4541666666666666</v>
      </c>
      <c r="J515" s="13" t="e">
        <f>VLOOKUP(E515&amp;" "&amp;F515,tarifas!$A$13:$D$20,4,FALSE)*H515</f>
        <v>#N/A</v>
      </c>
      <c r="K515" s="13">
        <f>IF(F515="COD1",tarifas!$D$11*(SUMIFS($H$11:$H$8770,$F$11:$F$8770,"=COD1",$B$11:$B$8770,"="&amp;B515)/COUNTIFS($F$11:$F$8770,"=COD1",$B$11:$B$8770,"="&amp;B515))/COUNTIFS($A$11:$A$8770,"="&amp;A515,$F$11:$F$8770,"=COD1"),0)</f>
        <v>0</v>
      </c>
      <c r="L515" s="13" t="e">
        <f>(VLOOKUP(F515,tarifas!$C$7:$D$10,2,FALSE)+tarifas!$D$21)*datos!H515</f>
        <v>#N/A</v>
      </c>
      <c r="M515">
        <v>0</v>
      </c>
      <c r="N515" s="13" t="e">
        <f t="shared" si="71"/>
        <v>#N/A</v>
      </c>
      <c r="O515">
        <f t="shared" si="72"/>
        <v>0</v>
      </c>
      <c r="P515" s="12">
        <f t="shared" si="73"/>
        <v>216.79563241465613</v>
      </c>
      <c r="Q515">
        <f t="shared" si="74"/>
        <v>0</v>
      </c>
      <c r="R515">
        <f>$D$2*tarifas!$D$12/24</f>
        <v>1.4541666666666666</v>
      </c>
      <c r="S515" t="e">
        <f>VLOOKUP(E515&amp;" "&amp;F515,tarifas!$A$13:$D$20,4,FALSE)*P515</f>
        <v>#N/A</v>
      </c>
      <c r="T515">
        <f>IF(F515="COD1",tarifas!$D$11*(SUMIFS($P$11:$P$8770,$F$11:$F$8770,"=COD1",$B$11:$B$8770,"="&amp;B515)/COUNTIFS($F$11:$F$8770,"=COD1",$B$11:$B$8770,"="&amp;B515))/COUNTIFS($A$11:$A$8770,"="&amp;A515,$F$11:$F$8770,"=COD1"),0)</f>
        <v>0</v>
      </c>
      <c r="U515" t="e">
        <f>(VLOOKUP(F515,tarifas!$C$7:$D$10,2,FALSE)+tarifas!$D$21)*datos!P515</f>
        <v>#N/A</v>
      </c>
      <c r="V515" t="e">
        <f t="shared" si="75"/>
        <v>#N/A</v>
      </c>
      <c r="W515">
        <f t="shared" si="76"/>
        <v>0</v>
      </c>
    </row>
    <row r="516" spans="1:23" x14ac:dyDescent="0.25">
      <c r="A516">
        <f t="shared" si="69"/>
        <v>21</v>
      </c>
      <c r="B516">
        <f t="shared" si="70"/>
        <v>1</v>
      </c>
      <c r="C516" s="1">
        <f t="shared" si="77"/>
        <v>41661.041666665442</v>
      </c>
      <c r="D516" s="7">
        <v>0</v>
      </c>
      <c r="E516" s="7"/>
      <c r="G516">
        <v>35.85</v>
      </c>
      <c r="H516" s="12">
        <v>214.36268666711399</v>
      </c>
      <c r="I516" s="13">
        <f>$D$2*tarifas!$D$12/24</f>
        <v>1.4541666666666666</v>
      </c>
      <c r="J516" s="13" t="e">
        <f>VLOOKUP(E516&amp;" "&amp;F516,tarifas!$A$13:$D$20,4,FALSE)*H516</f>
        <v>#N/A</v>
      </c>
      <c r="K516" s="13">
        <f>IF(F516="COD1",tarifas!$D$11*(SUMIFS($H$11:$H$8770,$F$11:$F$8770,"=COD1",$B$11:$B$8770,"="&amp;B516)/COUNTIFS($F$11:$F$8770,"=COD1",$B$11:$B$8770,"="&amp;B516))/COUNTIFS($A$11:$A$8770,"="&amp;A516,$F$11:$F$8770,"=COD1"),0)</f>
        <v>0</v>
      </c>
      <c r="L516" s="13" t="e">
        <f>(VLOOKUP(F516,tarifas!$C$7:$D$10,2,FALSE)+tarifas!$D$21)*datos!H516</f>
        <v>#N/A</v>
      </c>
      <c r="M516">
        <v>0</v>
      </c>
      <c r="N516" s="13" t="e">
        <f t="shared" si="71"/>
        <v>#N/A</v>
      </c>
      <c r="O516">
        <f t="shared" si="72"/>
        <v>0</v>
      </c>
      <c r="P516" s="12">
        <f t="shared" si="73"/>
        <v>214.36268666711399</v>
      </c>
      <c r="Q516">
        <f t="shared" si="74"/>
        <v>0</v>
      </c>
      <c r="R516">
        <f>$D$2*tarifas!$D$12/24</f>
        <v>1.4541666666666666</v>
      </c>
      <c r="S516" t="e">
        <f>VLOOKUP(E516&amp;" "&amp;F516,tarifas!$A$13:$D$20,4,FALSE)*P516</f>
        <v>#N/A</v>
      </c>
      <c r="T516">
        <f>IF(F516="COD1",tarifas!$D$11*(SUMIFS($P$11:$P$8770,$F$11:$F$8770,"=COD1",$B$11:$B$8770,"="&amp;B516)/COUNTIFS($F$11:$F$8770,"=COD1",$B$11:$B$8770,"="&amp;B516))/COUNTIFS($A$11:$A$8770,"="&amp;A516,$F$11:$F$8770,"=COD1"),0)</f>
        <v>0</v>
      </c>
      <c r="U516" t="e">
        <f>(VLOOKUP(F516,tarifas!$C$7:$D$10,2,FALSE)+tarifas!$D$21)*datos!P516</f>
        <v>#N/A</v>
      </c>
      <c r="V516" t="e">
        <f t="shared" si="75"/>
        <v>#N/A</v>
      </c>
      <c r="W516">
        <f t="shared" si="76"/>
        <v>0</v>
      </c>
    </row>
    <row r="517" spans="1:23" x14ac:dyDescent="0.25">
      <c r="A517">
        <f t="shared" si="69"/>
        <v>21</v>
      </c>
      <c r="B517">
        <f t="shared" si="70"/>
        <v>1</v>
      </c>
      <c r="C517" s="1">
        <f t="shared" si="77"/>
        <v>41661.083333332106</v>
      </c>
      <c r="D517" s="7">
        <v>0</v>
      </c>
      <c r="E517" s="7"/>
      <c r="G517">
        <v>30.52</v>
      </c>
      <c r="H517" s="12">
        <v>209.88698311727433</v>
      </c>
      <c r="I517" s="13">
        <f>$D$2*tarifas!$D$12/24</f>
        <v>1.4541666666666666</v>
      </c>
      <c r="J517" s="13" t="e">
        <f>VLOOKUP(E517&amp;" "&amp;F517,tarifas!$A$13:$D$20,4,FALSE)*H517</f>
        <v>#N/A</v>
      </c>
      <c r="K517" s="13">
        <f>IF(F517="COD1",tarifas!$D$11*(SUMIFS($H$11:$H$8770,$F$11:$F$8770,"=COD1",$B$11:$B$8770,"="&amp;B517)/COUNTIFS($F$11:$F$8770,"=COD1",$B$11:$B$8770,"="&amp;B517))/COUNTIFS($A$11:$A$8770,"="&amp;A517,$F$11:$F$8770,"=COD1"),0)</f>
        <v>0</v>
      </c>
      <c r="L517" s="13" t="e">
        <f>(VLOOKUP(F517,tarifas!$C$7:$D$10,2,FALSE)+tarifas!$D$21)*datos!H517</f>
        <v>#N/A</v>
      </c>
      <c r="M517">
        <v>0</v>
      </c>
      <c r="N517" s="13" t="e">
        <f t="shared" si="71"/>
        <v>#N/A</v>
      </c>
      <c r="O517">
        <f t="shared" si="72"/>
        <v>0</v>
      </c>
      <c r="P517" s="12">
        <f t="shared" si="73"/>
        <v>209.88698311727433</v>
      </c>
      <c r="Q517">
        <f t="shared" si="74"/>
        <v>0</v>
      </c>
      <c r="R517">
        <f>$D$2*tarifas!$D$12/24</f>
        <v>1.4541666666666666</v>
      </c>
      <c r="S517" t="e">
        <f>VLOOKUP(E517&amp;" "&amp;F517,tarifas!$A$13:$D$20,4,FALSE)*P517</f>
        <v>#N/A</v>
      </c>
      <c r="T517">
        <f>IF(F517="COD1",tarifas!$D$11*(SUMIFS($P$11:$P$8770,$F$11:$F$8770,"=COD1",$B$11:$B$8770,"="&amp;B517)/COUNTIFS($F$11:$F$8770,"=COD1",$B$11:$B$8770,"="&amp;B517))/COUNTIFS($A$11:$A$8770,"="&amp;A517,$F$11:$F$8770,"=COD1"),0)</f>
        <v>0</v>
      </c>
      <c r="U517" t="e">
        <f>(VLOOKUP(F517,tarifas!$C$7:$D$10,2,FALSE)+tarifas!$D$21)*datos!P517</f>
        <v>#N/A</v>
      </c>
      <c r="V517" t="e">
        <f t="shared" si="75"/>
        <v>#N/A</v>
      </c>
      <c r="W517">
        <f t="shared" si="76"/>
        <v>0</v>
      </c>
    </row>
    <row r="518" spans="1:23" x14ac:dyDescent="0.25">
      <c r="A518">
        <f t="shared" si="69"/>
        <v>21</v>
      </c>
      <c r="B518">
        <f t="shared" si="70"/>
        <v>1</v>
      </c>
      <c r="C518" s="1">
        <f t="shared" si="77"/>
        <v>41661.12499999877</v>
      </c>
      <c r="D518" s="7">
        <v>0</v>
      </c>
      <c r="E518" s="7"/>
      <c r="G518">
        <v>30.13</v>
      </c>
      <c r="H518" s="12">
        <v>197.61602697386701</v>
      </c>
      <c r="I518" s="13">
        <f>$D$2*tarifas!$D$12/24</f>
        <v>1.4541666666666666</v>
      </c>
      <c r="J518" s="13" t="e">
        <f>VLOOKUP(E518&amp;" "&amp;F518,tarifas!$A$13:$D$20,4,FALSE)*H518</f>
        <v>#N/A</v>
      </c>
      <c r="K518" s="13">
        <f>IF(F518="COD1",tarifas!$D$11*(SUMIFS($H$11:$H$8770,$F$11:$F$8770,"=COD1",$B$11:$B$8770,"="&amp;B518)/COUNTIFS($F$11:$F$8770,"=COD1",$B$11:$B$8770,"="&amp;B518))/COUNTIFS($A$11:$A$8770,"="&amp;A518,$F$11:$F$8770,"=COD1"),0)</f>
        <v>0</v>
      </c>
      <c r="L518" s="13" t="e">
        <f>(VLOOKUP(F518,tarifas!$C$7:$D$10,2,FALSE)+tarifas!$D$21)*datos!H518</f>
        <v>#N/A</v>
      </c>
      <c r="M518">
        <v>0</v>
      </c>
      <c r="N518" s="13" t="e">
        <f t="shared" si="71"/>
        <v>#N/A</v>
      </c>
      <c r="O518">
        <f t="shared" si="72"/>
        <v>0</v>
      </c>
      <c r="P518" s="12">
        <f t="shared" si="73"/>
        <v>197.61602697386701</v>
      </c>
      <c r="Q518">
        <f t="shared" si="74"/>
        <v>0</v>
      </c>
      <c r="R518">
        <f>$D$2*tarifas!$D$12/24</f>
        <v>1.4541666666666666</v>
      </c>
      <c r="S518" t="e">
        <f>VLOOKUP(E518&amp;" "&amp;F518,tarifas!$A$13:$D$20,4,FALSE)*P518</f>
        <v>#N/A</v>
      </c>
      <c r="T518">
        <f>IF(F518="COD1",tarifas!$D$11*(SUMIFS($P$11:$P$8770,$F$11:$F$8770,"=COD1",$B$11:$B$8770,"="&amp;B518)/COUNTIFS($F$11:$F$8770,"=COD1",$B$11:$B$8770,"="&amp;B518))/COUNTIFS($A$11:$A$8770,"="&amp;A518,$F$11:$F$8770,"=COD1"),0)</f>
        <v>0</v>
      </c>
      <c r="U518" t="e">
        <f>(VLOOKUP(F518,tarifas!$C$7:$D$10,2,FALSE)+tarifas!$D$21)*datos!P518</f>
        <v>#N/A</v>
      </c>
      <c r="V518" t="e">
        <f t="shared" si="75"/>
        <v>#N/A</v>
      </c>
      <c r="W518">
        <f t="shared" si="76"/>
        <v>0</v>
      </c>
    </row>
    <row r="519" spans="1:23" x14ac:dyDescent="0.25">
      <c r="A519">
        <f t="shared" si="69"/>
        <v>21</v>
      </c>
      <c r="B519">
        <f t="shared" si="70"/>
        <v>1</v>
      </c>
      <c r="C519" s="1">
        <f t="shared" si="77"/>
        <v>41661.166666665435</v>
      </c>
      <c r="D519" s="7">
        <v>0</v>
      </c>
      <c r="E519" s="7"/>
      <c r="G519">
        <v>30.78</v>
      </c>
      <c r="H519" s="12">
        <v>191.96604930787856</v>
      </c>
      <c r="I519" s="13">
        <f>$D$2*tarifas!$D$12/24</f>
        <v>1.4541666666666666</v>
      </c>
      <c r="J519" s="13" t="e">
        <f>VLOOKUP(E519&amp;" "&amp;F519,tarifas!$A$13:$D$20,4,FALSE)*H519</f>
        <v>#N/A</v>
      </c>
      <c r="K519" s="13">
        <f>IF(F519="COD1",tarifas!$D$11*(SUMIFS($H$11:$H$8770,$F$11:$F$8770,"=COD1",$B$11:$B$8770,"="&amp;B519)/COUNTIFS($F$11:$F$8770,"=COD1",$B$11:$B$8770,"="&amp;B519))/COUNTIFS($A$11:$A$8770,"="&amp;A519,$F$11:$F$8770,"=COD1"),0)</f>
        <v>0</v>
      </c>
      <c r="L519" s="13" t="e">
        <f>(VLOOKUP(F519,tarifas!$C$7:$D$10,2,FALSE)+tarifas!$D$21)*datos!H519</f>
        <v>#N/A</v>
      </c>
      <c r="M519">
        <v>0</v>
      </c>
      <c r="N519" s="13" t="e">
        <f t="shared" si="71"/>
        <v>#N/A</v>
      </c>
      <c r="O519">
        <f t="shared" si="72"/>
        <v>0</v>
      </c>
      <c r="P519" s="12">
        <f t="shared" si="73"/>
        <v>191.96604930787856</v>
      </c>
      <c r="Q519">
        <f t="shared" si="74"/>
        <v>0</v>
      </c>
      <c r="R519">
        <f>$D$2*tarifas!$D$12/24</f>
        <v>1.4541666666666666</v>
      </c>
      <c r="S519" t="e">
        <f>VLOOKUP(E519&amp;" "&amp;F519,tarifas!$A$13:$D$20,4,FALSE)*P519</f>
        <v>#N/A</v>
      </c>
      <c r="T519">
        <f>IF(F519="COD1",tarifas!$D$11*(SUMIFS($P$11:$P$8770,$F$11:$F$8770,"=COD1",$B$11:$B$8770,"="&amp;B519)/COUNTIFS($F$11:$F$8770,"=COD1",$B$11:$B$8770,"="&amp;B519))/COUNTIFS($A$11:$A$8770,"="&amp;A519,$F$11:$F$8770,"=COD1"),0)</f>
        <v>0</v>
      </c>
      <c r="U519" t="e">
        <f>(VLOOKUP(F519,tarifas!$C$7:$D$10,2,FALSE)+tarifas!$D$21)*datos!P519</f>
        <v>#N/A</v>
      </c>
      <c r="V519" t="e">
        <f t="shared" si="75"/>
        <v>#N/A</v>
      </c>
      <c r="W519">
        <f t="shared" si="76"/>
        <v>0</v>
      </c>
    </row>
    <row r="520" spans="1:23" x14ac:dyDescent="0.25">
      <c r="A520">
        <f t="shared" si="69"/>
        <v>21</v>
      </c>
      <c r="B520">
        <f t="shared" si="70"/>
        <v>1</v>
      </c>
      <c r="C520" s="1">
        <f t="shared" si="77"/>
        <v>41661.208333332099</v>
      </c>
      <c r="D520" s="7">
        <v>0</v>
      </c>
      <c r="E520" s="7"/>
      <c r="G520">
        <v>35</v>
      </c>
      <c r="H520" s="12">
        <v>191.68842547976823</v>
      </c>
      <c r="I520" s="13">
        <f>$D$2*tarifas!$D$12/24</f>
        <v>1.4541666666666666</v>
      </c>
      <c r="J520" s="13" t="e">
        <f>VLOOKUP(E520&amp;" "&amp;F520,tarifas!$A$13:$D$20,4,FALSE)*H520</f>
        <v>#N/A</v>
      </c>
      <c r="K520" s="13">
        <f>IF(F520="COD1",tarifas!$D$11*(SUMIFS($H$11:$H$8770,$F$11:$F$8770,"=COD1",$B$11:$B$8770,"="&amp;B520)/COUNTIFS($F$11:$F$8770,"=COD1",$B$11:$B$8770,"="&amp;B520))/COUNTIFS($A$11:$A$8770,"="&amp;A520,$F$11:$F$8770,"=COD1"),0)</f>
        <v>0</v>
      </c>
      <c r="L520" s="13" t="e">
        <f>(VLOOKUP(F520,tarifas!$C$7:$D$10,2,FALSE)+tarifas!$D$21)*datos!H520</f>
        <v>#N/A</v>
      </c>
      <c r="M520">
        <v>0</v>
      </c>
      <c r="N520" s="13" t="e">
        <f t="shared" si="71"/>
        <v>#N/A</v>
      </c>
      <c r="O520">
        <f t="shared" si="72"/>
        <v>0</v>
      </c>
      <c r="P520" s="12">
        <f t="shared" si="73"/>
        <v>191.68842547976823</v>
      </c>
      <c r="Q520">
        <f t="shared" si="74"/>
        <v>0</v>
      </c>
      <c r="R520">
        <f>$D$2*tarifas!$D$12/24</f>
        <v>1.4541666666666666</v>
      </c>
      <c r="S520" t="e">
        <f>VLOOKUP(E520&amp;" "&amp;F520,tarifas!$A$13:$D$20,4,FALSE)*P520</f>
        <v>#N/A</v>
      </c>
      <c r="T520">
        <f>IF(F520="COD1",tarifas!$D$11*(SUMIFS($P$11:$P$8770,$F$11:$F$8770,"=COD1",$B$11:$B$8770,"="&amp;B520)/COUNTIFS($F$11:$F$8770,"=COD1",$B$11:$B$8770,"="&amp;B520))/COUNTIFS($A$11:$A$8770,"="&amp;A520,$F$11:$F$8770,"=COD1"),0)</f>
        <v>0</v>
      </c>
      <c r="U520" t="e">
        <f>(VLOOKUP(F520,tarifas!$C$7:$D$10,2,FALSE)+tarifas!$D$21)*datos!P520</f>
        <v>#N/A</v>
      </c>
      <c r="V520" t="e">
        <f t="shared" si="75"/>
        <v>#N/A</v>
      </c>
      <c r="W520">
        <f t="shared" si="76"/>
        <v>0</v>
      </c>
    </row>
    <row r="521" spans="1:23" x14ac:dyDescent="0.25">
      <c r="A521">
        <f t="shared" si="69"/>
        <v>21</v>
      </c>
      <c r="B521">
        <f t="shared" si="70"/>
        <v>1</v>
      </c>
      <c r="C521" s="1">
        <f t="shared" si="77"/>
        <v>41661.249999998763</v>
      </c>
      <c r="D521" s="7">
        <v>0</v>
      </c>
      <c r="E521" s="7"/>
      <c r="G521">
        <v>44.17</v>
      </c>
      <c r="H521" s="12">
        <v>191.43938711180846</v>
      </c>
      <c r="I521" s="13">
        <f>$D$2*tarifas!$D$12/24</f>
        <v>1.4541666666666666</v>
      </c>
      <c r="J521" s="13" t="e">
        <f>VLOOKUP(E521&amp;" "&amp;F521,tarifas!$A$13:$D$20,4,FALSE)*H521</f>
        <v>#N/A</v>
      </c>
      <c r="K521" s="13">
        <f>IF(F521="COD1",tarifas!$D$11*(SUMIFS($H$11:$H$8770,$F$11:$F$8770,"=COD1",$B$11:$B$8770,"="&amp;B521)/COUNTIFS($F$11:$F$8770,"=COD1",$B$11:$B$8770,"="&amp;B521))/COUNTIFS($A$11:$A$8770,"="&amp;A521,$F$11:$F$8770,"=COD1"),0)</f>
        <v>0</v>
      </c>
      <c r="L521" s="13" t="e">
        <f>(VLOOKUP(F521,tarifas!$C$7:$D$10,2,FALSE)+tarifas!$D$21)*datos!H521</f>
        <v>#N/A</v>
      </c>
      <c r="M521">
        <v>0</v>
      </c>
      <c r="N521" s="13" t="e">
        <f t="shared" si="71"/>
        <v>#N/A</v>
      </c>
      <c r="O521">
        <f t="shared" si="72"/>
        <v>0</v>
      </c>
      <c r="P521" s="12">
        <f t="shared" si="73"/>
        <v>191.43938711180846</v>
      </c>
      <c r="Q521">
        <f t="shared" si="74"/>
        <v>0</v>
      </c>
      <c r="R521">
        <f>$D$2*tarifas!$D$12/24</f>
        <v>1.4541666666666666</v>
      </c>
      <c r="S521" t="e">
        <f>VLOOKUP(E521&amp;" "&amp;F521,tarifas!$A$13:$D$20,4,FALSE)*P521</f>
        <v>#N/A</v>
      </c>
      <c r="T521">
        <f>IF(F521="COD1",tarifas!$D$11*(SUMIFS($P$11:$P$8770,$F$11:$F$8770,"=COD1",$B$11:$B$8770,"="&amp;B521)/COUNTIFS($F$11:$F$8770,"=COD1",$B$11:$B$8770,"="&amp;B521))/COUNTIFS($A$11:$A$8770,"="&amp;A521,$F$11:$F$8770,"=COD1"),0)</f>
        <v>0</v>
      </c>
      <c r="U521" t="e">
        <f>(VLOOKUP(F521,tarifas!$C$7:$D$10,2,FALSE)+tarifas!$D$21)*datos!P521</f>
        <v>#N/A</v>
      </c>
      <c r="V521" t="e">
        <f t="shared" si="75"/>
        <v>#N/A</v>
      </c>
      <c r="W521">
        <f t="shared" si="76"/>
        <v>0</v>
      </c>
    </row>
    <row r="522" spans="1:23" x14ac:dyDescent="0.25">
      <c r="A522">
        <f t="shared" si="69"/>
        <v>21</v>
      </c>
      <c r="B522">
        <f t="shared" si="70"/>
        <v>1</v>
      </c>
      <c r="C522" s="1">
        <f t="shared" si="77"/>
        <v>41661.291666665427</v>
      </c>
      <c r="D522" s="7">
        <v>0</v>
      </c>
      <c r="E522" s="7"/>
      <c r="G522">
        <v>50.6</v>
      </c>
      <c r="H522" s="12">
        <v>209.59917872074192</v>
      </c>
      <c r="I522" s="13">
        <f>$D$2*tarifas!$D$12/24</f>
        <v>1.4541666666666666</v>
      </c>
      <c r="J522" s="13" t="e">
        <f>VLOOKUP(E522&amp;" "&amp;F522,tarifas!$A$13:$D$20,4,FALSE)*H522</f>
        <v>#N/A</v>
      </c>
      <c r="K522" s="13">
        <f>IF(F522="COD1",tarifas!$D$11*(SUMIFS($H$11:$H$8770,$F$11:$F$8770,"=COD1",$B$11:$B$8770,"="&amp;B522)/COUNTIFS($F$11:$F$8770,"=COD1",$B$11:$B$8770,"="&amp;B522))/COUNTIFS($A$11:$A$8770,"="&amp;A522,$F$11:$F$8770,"=COD1"),0)</f>
        <v>0</v>
      </c>
      <c r="L522" s="13" t="e">
        <f>(VLOOKUP(F522,tarifas!$C$7:$D$10,2,FALSE)+tarifas!$D$21)*datos!H522</f>
        <v>#N/A</v>
      </c>
      <c r="M522">
        <v>0</v>
      </c>
      <c r="N522" s="13" t="e">
        <f t="shared" si="71"/>
        <v>#N/A</v>
      </c>
      <c r="O522">
        <f t="shared" si="72"/>
        <v>0</v>
      </c>
      <c r="P522" s="12">
        <f t="shared" si="73"/>
        <v>209.59917872074192</v>
      </c>
      <c r="Q522">
        <f t="shared" si="74"/>
        <v>0</v>
      </c>
      <c r="R522">
        <f>$D$2*tarifas!$D$12/24</f>
        <v>1.4541666666666666</v>
      </c>
      <c r="S522" t="e">
        <f>VLOOKUP(E522&amp;" "&amp;F522,tarifas!$A$13:$D$20,4,FALSE)*P522</f>
        <v>#N/A</v>
      </c>
      <c r="T522">
        <f>IF(F522="COD1",tarifas!$D$11*(SUMIFS($P$11:$P$8770,$F$11:$F$8770,"=COD1",$B$11:$B$8770,"="&amp;B522)/COUNTIFS($F$11:$F$8770,"=COD1",$B$11:$B$8770,"="&amp;B522))/COUNTIFS($A$11:$A$8770,"="&amp;A522,$F$11:$F$8770,"=COD1"),0)</f>
        <v>0</v>
      </c>
      <c r="U522" t="e">
        <f>(VLOOKUP(F522,tarifas!$C$7:$D$10,2,FALSE)+tarifas!$D$21)*datos!P522</f>
        <v>#N/A</v>
      </c>
      <c r="V522" t="e">
        <f t="shared" si="75"/>
        <v>#N/A</v>
      </c>
      <c r="W522">
        <f t="shared" si="76"/>
        <v>0</v>
      </c>
    </row>
    <row r="523" spans="1:23" x14ac:dyDescent="0.25">
      <c r="A523">
        <f t="shared" si="69"/>
        <v>21</v>
      </c>
      <c r="B523">
        <f t="shared" si="70"/>
        <v>1</v>
      </c>
      <c r="C523" s="1">
        <f t="shared" si="77"/>
        <v>41661.333333332092</v>
      </c>
      <c r="D523" s="7">
        <v>301.36363636363637</v>
      </c>
      <c r="E523" s="7"/>
      <c r="G523">
        <v>50.69</v>
      </c>
      <c r="H523" s="12">
        <v>271.74154515449993</v>
      </c>
      <c r="I523" s="13">
        <f>$D$2*tarifas!$D$12/24</f>
        <v>1.4541666666666666</v>
      </c>
      <c r="J523" s="13" t="e">
        <f>VLOOKUP(E523&amp;" "&amp;F523,tarifas!$A$13:$D$20,4,FALSE)*H523</f>
        <v>#N/A</v>
      </c>
      <c r="K523" s="13">
        <f>IF(F523="COD1",tarifas!$D$11*(SUMIFS($H$11:$H$8770,$F$11:$F$8770,"=COD1",$B$11:$B$8770,"="&amp;B523)/COUNTIFS($F$11:$F$8770,"=COD1",$B$11:$B$8770,"="&amp;B523))/COUNTIFS($A$11:$A$8770,"="&amp;A523,$F$11:$F$8770,"=COD1"),0)</f>
        <v>0</v>
      </c>
      <c r="L523" s="13" t="e">
        <f>(VLOOKUP(F523,tarifas!$C$7:$D$10,2,FALSE)+tarifas!$D$21)*datos!H523</f>
        <v>#N/A</v>
      </c>
      <c r="M523">
        <v>126.96817</v>
      </c>
      <c r="N523" s="13" t="e">
        <f t="shared" si="71"/>
        <v>#N/A</v>
      </c>
      <c r="O523">
        <f t="shared" si="72"/>
        <v>126.96817</v>
      </c>
      <c r="P523" s="12">
        <f t="shared" si="73"/>
        <v>144.77337515449994</v>
      </c>
      <c r="Q523">
        <f t="shared" si="74"/>
        <v>0</v>
      </c>
      <c r="R523">
        <f>$D$2*tarifas!$D$12/24</f>
        <v>1.4541666666666666</v>
      </c>
      <c r="S523" t="e">
        <f>VLOOKUP(E523&amp;" "&amp;F523,tarifas!$A$13:$D$20,4,FALSE)*P523</f>
        <v>#N/A</v>
      </c>
      <c r="T523">
        <f>IF(F523="COD1",tarifas!$D$11*(SUMIFS($P$11:$P$8770,$F$11:$F$8770,"=COD1",$B$11:$B$8770,"="&amp;B523)/COUNTIFS($F$11:$F$8770,"=COD1",$B$11:$B$8770,"="&amp;B523))/COUNTIFS($A$11:$A$8770,"="&amp;A523,$F$11:$F$8770,"=COD1"),0)</f>
        <v>0</v>
      </c>
      <c r="U523" t="e">
        <f>(VLOOKUP(F523,tarifas!$C$7:$D$10,2,FALSE)+tarifas!$D$21)*datos!P523</f>
        <v>#N/A</v>
      </c>
      <c r="V523" t="e">
        <f t="shared" si="75"/>
        <v>#N/A</v>
      </c>
      <c r="W523">
        <f t="shared" si="76"/>
        <v>0</v>
      </c>
    </row>
    <row r="524" spans="1:23" x14ac:dyDescent="0.25">
      <c r="A524">
        <f t="shared" ref="A524:A587" si="78">DAYS360($C$11,C524)</f>
        <v>21</v>
      </c>
      <c r="B524">
        <f t="shared" ref="B524:B587" si="79">MONTH(C524)</f>
        <v>1</v>
      </c>
      <c r="C524" s="1">
        <f t="shared" si="77"/>
        <v>41661.374999998756</v>
      </c>
      <c r="D524" s="7">
        <v>301.36363636363637</v>
      </c>
      <c r="E524" s="7"/>
      <c r="G524">
        <v>55.6</v>
      </c>
      <c r="H524" s="12">
        <v>423.22050223181554</v>
      </c>
      <c r="I524" s="13">
        <f>$D$2*tarifas!$D$12/24</f>
        <v>1.4541666666666666</v>
      </c>
      <c r="J524" s="13" t="e">
        <f>VLOOKUP(E524&amp;" "&amp;F524,tarifas!$A$13:$D$20,4,FALSE)*H524</f>
        <v>#N/A</v>
      </c>
      <c r="K524" s="13">
        <f>IF(F524="COD1",tarifas!$D$11*(SUMIFS($H$11:$H$8770,$F$11:$F$8770,"=COD1",$B$11:$B$8770,"="&amp;B524)/COUNTIFS($F$11:$F$8770,"=COD1",$B$11:$B$8770,"="&amp;B524))/COUNTIFS($A$11:$A$8770,"="&amp;A524,$F$11:$F$8770,"=COD1"),0)</f>
        <v>0</v>
      </c>
      <c r="L524" s="13" t="e">
        <f>(VLOOKUP(F524,tarifas!$C$7:$D$10,2,FALSE)+tarifas!$D$21)*datos!H524</f>
        <v>#N/A</v>
      </c>
      <c r="M524">
        <v>299.32175999999998</v>
      </c>
      <c r="N524" s="13" t="e">
        <f t="shared" ref="N524:N587" si="80">(I524+J524+K524+L524)*1.23</f>
        <v>#N/A</v>
      </c>
      <c r="O524">
        <f t="shared" ref="O524:O587" si="81">IF(M524&lt;H524,M524,H524)</f>
        <v>299.32175999999998</v>
      </c>
      <c r="P524" s="12">
        <f t="shared" ref="P524:P587" si="82">H524-O524</f>
        <v>123.89874223181556</v>
      </c>
      <c r="Q524">
        <f t="shared" ref="Q524:Q587" si="83">IF(M524&lt;H524,0,M524-H524)</f>
        <v>0</v>
      </c>
      <c r="R524">
        <f>$D$2*tarifas!$D$12/24</f>
        <v>1.4541666666666666</v>
      </c>
      <c r="S524" t="e">
        <f>VLOOKUP(E524&amp;" "&amp;F524,tarifas!$A$13:$D$20,4,FALSE)*P524</f>
        <v>#N/A</v>
      </c>
      <c r="T524">
        <f>IF(F524="COD1",tarifas!$D$11*(SUMIFS($P$11:$P$8770,$F$11:$F$8770,"=COD1",$B$11:$B$8770,"="&amp;B524)/COUNTIFS($F$11:$F$8770,"=COD1",$B$11:$B$8770,"="&amp;B524))/COUNTIFS($A$11:$A$8770,"="&amp;A524,$F$11:$F$8770,"=COD1"),0)</f>
        <v>0</v>
      </c>
      <c r="U524" t="e">
        <f>(VLOOKUP(F524,tarifas!$C$7:$D$10,2,FALSE)+tarifas!$D$21)*datos!P524</f>
        <v>#N/A</v>
      </c>
      <c r="V524" t="e">
        <f t="shared" ref="V524:V587" si="84">(R524+S524+T524+U524)*1.23</f>
        <v>#N/A</v>
      </c>
      <c r="W524">
        <f t="shared" ref="W524:W587" si="85">0.9*G524/1000*Q524</f>
        <v>0</v>
      </c>
    </row>
    <row r="525" spans="1:23" x14ac:dyDescent="0.25">
      <c r="A525">
        <f t="shared" si="78"/>
        <v>21</v>
      </c>
      <c r="B525">
        <f t="shared" si="79"/>
        <v>1</v>
      </c>
      <c r="C525" s="1">
        <f t="shared" ref="C525:C588" si="86">+C524+1/24</f>
        <v>41661.41666666542</v>
      </c>
      <c r="D525" s="7">
        <v>301.36363636363637</v>
      </c>
      <c r="E525" s="7"/>
      <c r="G525">
        <v>53.57</v>
      </c>
      <c r="H525" s="12">
        <v>534.89974714007894</v>
      </c>
      <c r="I525" s="13">
        <f>$D$2*tarifas!$D$12/24</f>
        <v>1.4541666666666666</v>
      </c>
      <c r="J525" s="13" t="e">
        <f>VLOOKUP(E525&amp;" "&amp;F525,tarifas!$A$13:$D$20,4,FALSE)*H525</f>
        <v>#N/A</v>
      </c>
      <c r="K525" s="13">
        <f>IF(F525="COD1",tarifas!$D$11*(SUMIFS($H$11:$H$8770,$F$11:$F$8770,"=COD1",$B$11:$B$8770,"="&amp;B525)/COUNTIFS($F$11:$F$8770,"=COD1",$B$11:$B$8770,"="&amp;B525))/COUNTIFS($A$11:$A$8770,"="&amp;A525,$F$11:$F$8770,"=COD1"),0)</f>
        <v>0</v>
      </c>
      <c r="L525" s="13" t="e">
        <f>(VLOOKUP(F525,tarifas!$C$7:$D$10,2,FALSE)+tarifas!$D$21)*datos!H525</f>
        <v>#N/A</v>
      </c>
      <c r="M525">
        <v>402.03721999999999</v>
      </c>
      <c r="N525" s="13" t="e">
        <f t="shared" si="80"/>
        <v>#N/A</v>
      </c>
      <c r="O525">
        <f t="shared" si="81"/>
        <v>402.03721999999999</v>
      </c>
      <c r="P525" s="12">
        <f t="shared" si="82"/>
        <v>132.86252714007895</v>
      </c>
      <c r="Q525">
        <f t="shared" si="83"/>
        <v>0</v>
      </c>
      <c r="R525">
        <f>$D$2*tarifas!$D$12/24</f>
        <v>1.4541666666666666</v>
      </c>
      <c r="S525" t="e">
        <f>VLOOKUP(E525&amp;" "&amp;F525,tarifas!$A$13:$D$20,4,FALSE)*P525</f>
        <v>#N/A</v>
      </c>
      <c r="T525">
        <f>IF(F525="COD1",tarifas!$D$11*(SUMIFS($P$11:$P$8770,$F$11:$F$8770,"=COD1",$B$11:$B$8770,"="&amp;B525)/COUNTIFS($F$11:$F$8770,"=COD1",$B$11:$B$8770,"="&amp;B525))/COUNTIFS($A$11:$A$8770,"="&amp;A525,$F$11:$F$8770,"=COD1"),0)</f>
        <v>0</v>
      </c>
      <c r="U525" t="e">
        <f>(VLOOKUP(F525,tarifas!$C$7:$D$10,2,FALSE)+tarifas!$D$21)*datos!P525</f>
        <v>#N/A</v>
      </c>
      <c r="V525" t="e">
        <f t="shared" si="84"/>
        <v>#N/A</v>
      </c>
      <c r="W525">
        <f t="shared" si="85"/>
        <v>0</v>
      </c>
    </row>
    <row r="526" spans="1:23" x14ac:dyDescent="0.25">
      <c r="A526">
        <f t="shared" si="78"/>
        <v>21</v>
      </c>
      <c r="B526">
        <f t="shared" si="79"/>
        <v>1</v>
      </c>
      <c r="C526" s="1">
        <f t="shared" si="86"/>
        <v>41661.458333332084</v>
      </c>
      <c r="D526" s="7">
        <v>301.36363636363637</v>
      </c>
      <c r="E526" s="7"/>
      <c r="G526">
        <v>53.03</v>
      </c>
      <c r="H526" s="12">
        <v>625.21428195662634</v>
      </c>
      <c r="I526" s="13">
        <f>$D$2*tarifas!$D$12/24</f>
        <v>1.4541666666666666</v>
      </c>
      <c r="J526" s="13" t="e">
        <f>VLOOKUP(E526&amp;" "&amp;F526,tarifas!$A$13:$D$20,4,FALSE)*H526</f>
        <v>#N/A</v>
      </c>
      <c r="K526" s="13">
        <f>IF(F526="COD1",tarifas!$D$11*(SUMIFS($H$11:$H$8770,$F$11:$F$8770,"=COD1",$B$11:$B$8770,"="&amp;B526)/COUNTIFS($F$11:$F$8770,"=COD1",$B$11:$B$8770,"="&amp;B526))/COUNTIFS($A$11:$A$8770,"="&amp;A526,$F$11:$F$8770,"=COD1"),0)</f>
        <v>0</v>
      </c>
      <c r="L526" s="13" t="e">
        <f>(VLOOKUP(F526,tarifas!$C$7:$D$10,2,FALSE)+tarifas!$D$21)*datos!H526</f>
        <v>#N/A</v>
      </c>
      <c r="M526">
        <v>458.53131000000002</v>
      </c>
      <c r="N526" s="13" t="e">
        <f t="shared" si="80"/>
        <v>#N/A</v>
      </c>
      <c r="O526">
        <f t="shared" si="81"/>
        <v>458.53131000000002</v>
      </c>
      <c r="P526" s="12">
        <f t="shared" si="82"/>
        <v>166.68297195662632</v>
      </c>
      <c r="Q526">
        <f t="shared" si="83"/>
        <v>0</v>
      </c>
      <c r="R526">
        <f>$D$2*tarifas!$D$12/24</f>
        <v>1.4541666666666666</v>
      </c>
      <c r="S526" t="e">
        <f>VLOOKUP(E526&amp;" "&amp;F526,tarifas!$A$13:$D$20,4,FALSE)*P526</f>
        <v>#N/A</v>
      </c>
      <c r="T526">
        <f>IF(F526="COD1",tarifas!$D$11*(SUMIFS($P$11:$P$8770,$F$11:$F$8770,"=COD1",$B$11:$B$8770,"="&amp;B526)/COUNTIFS($F$11:$F$8770,"=COD1",$B$11:$B$8770,"="&amp;B526))/COUNTIFS($A$11:$A$8770,"="&amp;A526,$F$11:$F$8770,"=COD1"),0)</f>
        <v>0</v>
      </c>
      <c r="U526" t="e">
        <f>(VLOOKUP(F526,tarifas!$C$7:$D$10,2,FALSE)+tarifas!$D$21)*datos!P526</f>
        <v>#N/A</v>
      </c>
      <c r="V526" t="e">
        <f t="shared" si="84"/>
        <v>#N/A</v>
      </c>
      <c r="W526">
        <f t="shared" si="85"/>
        <v>0</v>
      </c>
    </row>
    <row r="527" spans="1:23" x14ac:dyDescent="0.25">
      <c r="A527">
        <f t="shared" si="78"/>
        <v>21</v>
      </c>
      <c r="B527">
        <f t="shared" si="79"/>
        <v>1</v>
      </c>
      <c r="C527" s="1">
        <f t="shared" si="86"/>
        <v>41661.499999998749</v>
      </c>
      <c r="D527" s="7">
        <v>301.36363636363637</v>
      </c>
      <c r="E527" s="7"/>
      <c r="G527">
        <v>53.57</v>
      </c>
      <c r="H527" s="12">
        <v>481.88863976818277</v>
      </c>
      <c r="I527" s="13">
        <f>$D$2*tarifas!$D$12/24</f>
        <v>1.4541666666666666</v>
      </c>
      <c r="J527" s="13" t="e">
        <f>VLOOKUP(E527&amp;" "&amp;F527,tarifas!$A$13:$D$20,4,FALSE)*H527</f>
        <v>#N/A</v>
      </c>
      <c r="K527" s="13">
        <f>IF(F527="COD1",tarifas!$D$11*(SUMIFS($H$11:$H$8770,$F$11:$F$8770,"=COD1",$B$11:$B$8770,"="&amp;B527)/COUNTIFS($F$11:$F$8770,"=COD1",$B$11:$B$8770,"="&amp;B527))/COUNTIFS($A$11:$A$8770,"="&amp;A527,$F$11:$F$8770,"=COD1"),0)</f>
        <v>0</v>
      </c>
      <c r="L527" s="13" t="e">
        <f>(VLOOKUP(F527,tarifas!$C$7:$D$10,2,FALSE)+tarifas!$D$21)*datos!H527</f>
        <v>#N/A</v>
      </c>
      <c r="M527">
        <v>472.79515999999995</v>
      </c>
      <c r="N527" s="13" t="e">
        <f t="shared" si="80"/>
        <v>#N/A</v>
      </c>
      <c r="O527">
        <f t="shared" si="81"/>
        <v>472.79515999999995</v>
      </c>
      <c r="P527" s="12">
        <f t="shared" si="82"/>
        <v>9.0934797681828172</v>
      </c>
      <c r="Q527">
        <f t="shared" si="83"/>
        <v>0</v>
      </c>
      <c r="R527">
        <f>$D$2*tarifas!$D$12/24</f>
        <v>1.4541666666666666</v>
      </c>
      <c r="S527" t="e">
        <f>VLOOKUP(E527&amp;" "&amp;F527,tarifas!$A$13:$D$20,4,FALSE)*P527</f>
        <v>#N/A</v>
      </c>
      <c r="T527">
        <f>IF(F527="COD1",tarifas!$D$11*(SUMIFS($P$11:$P$8770,$F$11:$F$8770,"=COD1",$B$11:$B$8770,"="&amp;B527)/COUNTIFS($F$11:$F$8770,"=COD1",$B$11:$B$8770,"="&amp;B527))/COUNTIFS($A$11:$A$8770,"="&amp;A527,$F$11:$F$8770,"=COD1"),0)</f>
        <v>0</v>
      </c>
      <c r="U527" t="e">
        <f>(VLOOKUP(F527,tarifas!$C$7:$D$10,2,FALSE)+tarifas!$D$21)*datos!P527</f>
        <v>#N/A</v>
      </c>
      <c r="V527" t="e">
        <f t="shared" si="84"/>
        <v>#N/A</v>
      </c>
      <c r="W527">
        <f t="shared" si="85"/>
        <v>0</v>
      </c>
    </row>
    <row r="528" spans="1:23" x14ac:dyDescent="0.25">
      <c r="A528">
        <f t="shared" si="78"/>
        <v>21</v>
      </c>
      <c r="B528">
        <f t="shared" si="79"/>
        <v>1</v>
      </c>
      <c r="C528" s="1">
        <f t="shared" si="86"/>
        <v>41661.541666665413</v>
      </c>
      <c r="D528" s="7">
        <v>301.36363636363637</v>
      </c>
      <c r="E528" s="7"/>
      <c r="G528">
        <v>50.69</v>
      </c>
      <c r="H528" s="12">
        <v>404.63397491857108</v>
      </c>
      <c r="I528" s="13">
        <f>$D$2*tarifas!$D$12/24</f>
        <v>1.4541666666666666</v>
      </c>
      <c r="J528" s="13" t="e">
        <f>VLOOKUP(E528&amp;" "&amp;F528,tarifas!$A$13:$D$20,4,FALSE)*H528</f>
        <v>#N/A</v>
      </c>
      <c r="K528" s="13">
        <f>IF(F528="COD1",tarifas!$D$11*(SUMIFS($H$11:$H$8770,$F$11:$F$8770,"=COD1",$B$11:$B$8770,"="&amp;B528)/COUNTIFS($F$11:$F$8770,"=COD1",$B$11:$B$8770,"="&amp;B528))/COUNTIFS($A$11:$A$8770,"="&amp;A528,$F$11:$F$8770,"=COD1"),0)</f>
        <v>0</v>
      </c>
      <c r="L528" s="13" t="e">
        <f>(VLOOKUP(F528,tarifas!$C$7:$D$10,2,FALSE)+tarifas!$D$21)*datos!H528</f>
        <v>#N/A</v>
      </c>
      <c r="M528">
        <v>314.07633000000004</v>
      </c>
      <c r="N528" s="13" t="e">
        <f t="shared" si="80"/>
        <v>#N/A</v>
      </c>
      <c r="O528">
        <f t="shared" si="81"/>
        <v>314.07633000000004</v>
      </c>
      <c r="P528" s="12">
        <f t="shared" si="82"/>
        <v>90.557644918571043</v>
      </c>
      <c r="Q528">
        <f t="shared" si="83"/>
        <v>0</v>
      </c>
      <c r="R528">
        <f>$D$2*tarifas!$D$12/24</f>
        <v>1.4541666666666666</v>
      </c>
      <c r="S528" t="e">
        <f>VLOOKUP(E528&amp;" "&amp;F528,tarifas!$A$13:$D$20,4,FALSE)*P528</f>
        <v>#N/A</v>
      </c>
      <c r="T528">
        <f>IF(F528="COD1",tarifas!$D$11*(SUMIFS($P$11:$P$8770,$F$11:$F$8770,"=COD1",$B$11:$B$8770,"="&amp;B528)/COUNTIFS($F$11:$F$8770,"=COD1",$B$11:$B$8770,"="&amp;B528))/COUNTIFS($A$11:$A$8770,"="&amp;A528,$F$11:$F$8770,"=COD1"),0)</f>
        <v>0</v>
      </c>
      <c r="U528" t="e">
        <f>(VLOOKUP(F528,tarifas!$C$7:$D$10,2,FALSE)+tarifas!$D$21)*datos!P528</f>
        <v>#N/A</v>
      </c>
      <c r="V528" t="e">
        <f t="shared" si="84"/>
        <v>#N/A</v>
      </c>
      <c r="W528">
        <f t="shared" si="85"/>
        <v>0</v>
      </c>
    </row>
    <row r="529" spans="1:23" x14ac:dyDescent="0.25">
      <c r="A529">
        <f t="shared" si="78"/>
        <v>21</v>
      </c>
      <c r="B529">
        <f t="shared" si="79"/>
        <v>1</v>
      </c>
      <c r="C529" s="1">
        <f t="shared" si="86"/>
        <v>41661.583333332077</v>
      </c>
      <c r="D529" s="7">
        <v>301.36363636363637</v>
      </c>
      <c r="E529" s="7"/>
      <c r="G529">
        <v>49.57</v>
      </c>
      <c r="H529" s="12">
        <v>547.83404587329255</v>
      </c>
      <c r="I529" s="13">
        <f>$D$2*tarifas!$D$12/24</f>
        <v>1.4541666666666666</v>
      </c>
      <c r="J529" s="13" t="e">
        <f>VLOOKUP(E529&amp;" "&amp;F529,tarifas!$A$13:$D$20,4,FALSE)*H529</f>
        <v>#N/A</v>
      </c>
      <c r="K529" s="13">
        <f>IF(F529="COD1",tarifas!$D$11*(SUMIFS($H$11:$H$8770,$F$11:$F$8770,"=COD1",$B$11:$B$8770,"="&amp;B529)/COUNTIFS($F$11:$F$8770,"=COD1",$B$11:$B$8770,"="&amp;B529))/COUNTIFS($A$11:$A$8770,"="&amp;A529,$F$11:$F$8770,"=COD1"),0)</f>
        <v>0</v>
      </c>
      <c r="L529" s="13" t="e">
        <f>(VLOOKUP(F529,tarifas!$C$7:$D$10,2,FALSE)+tarifas!$D$21)*datos!H529</f>
        <v>#N/A</v>
      </c>
      <c r="M529">
        <v>5.0126499999999998</v>
      </c>
      <c r="N529" s="13" t="e">
        <f t="shared" si="80"/>
        <v>#N/A</v>
      </c>
      <c r="O529">
        <f t="shared" si="81"/>
        <v>5.0126499999999998</v>
      </c>
      <c r="P529" s="12">
        <f t="shared" si="82"/>
        <v>542.82139587329254</v>
      </c>
      <c r="Q529">
        <f t="shared" si="83"/>
        <v>0</v>
      </c>
      <c r="R529">
        <f>$D$2*tarifas!$D$12/24</f>
        <v>1.4541666666666666</v>
      </c>
      <c r="S529" t="e">
        <f>VLOOKUP(E529&amp;" "&amp;F529,tarifas!$A$13:$D$20,4,FALSE)*P529</f>
        <v>#N/A</v>
      </c>
      <c r="T529">
        <f>IF(F529="COD1",tarifas!$D$11*(SUMIFS($P$11:$P$8770,$F$11:$F$8770,"=COD1",$B$11:$B$8770,"="&amp;B529)/COUNTIFS($F$11:$F$8770,"=COD1",$B$11:$B$8770,"="&amp;B529))/COUNTIFS($A$11:$A$8770,"="&amp;A529,$F$11:$F$8770,"=COD1"),0)</f>
        <v>0</v>
      </c>
      <c r="U529" t="e">
        <f>(VLOOKUP(F529,tarifas!$C$7:$D$10,2,FALSE)+tarifas!$D$21)*datos!P529</f>
        <v>#N/A</v>
      </c>
      <c r="V529" t="e">
        <f t="shared" si="84"/>
        <v>#N/A</v>
      </c>
      <c r="W529">
        <f t="shared" si="85"/>
        <v>0</v>
      </c>
    </row>
    <row r="530" spans="1:23" x14ac:dyDescent="0.25">
      <c r="A530">
        <f t="shared" si="78"/>
        <v>21</v>
      </c>
      <c r="B530">
        <f t="shared" si="79"/>
        <v>1</v>
      </c>
      <c r="C530" s="1">
        <f t="shared" si="86"/>
        <v>41661.624999998741</v>
      </c>
      <c r="D530" s="7">
        <v>301.36363636363637</v>
      </c>
      <c r="E530" s="7"/>
      <c r="G530">
        <v>48.62</v>
      </c>
      <c r="H530" s="12">
        <v>587.74320439822566</v>
      </c>
      <c r="I530" s="13">
        <f>$D$2*tarifas!$D$12/24</f>
        <v>1.4541666666666666</v>
      </c>
      <c r="J530" s="13" t="e">
        <f>VLOOKUP(E530&amp;" "&amp;F530,tarifas!$A$13:$D$20,4,FALSE)*H530</f>
        <v>#N/A</v>
      </c>
      <c r="K530" s="13">
        <f>IF(F530="COD1",tarifas!$D$11*(SUMIFS($H$11:$H$8770,$F$11:$F$8770,"=COD1",$B$11:$B$8770,"="&amp;B530)/COUNTIFS($F$11:$F$8770,"=COD1",$B$11:$B$8770,"="&amp;B530))/COUNTIFS($A$11:$A$8770,"="&amp;A530,$F$11:$F$8770,"=COD1"),0)</f>
        <v>0</v>
      </c>
      <c r="L530" s="13" t="e">
        <f>(VLOOKUP(F530,tarifas!$C$7:$D$10,2,FALSE)+tarifas!$D$21)*datos!H530</f>
        <v>#N/A</v>
      </c>
      <c r="M530">
        <v>124.21236</v>
      </c>
      <c r="N530" s="13" t="e">
        <f t="shared" si="80"/>
        <v>#N/A</v>
      </c>
      <c r="O530">
        <f t="shared" si="81"/>
        <v>124.21236</v>
      </c>
      <c r="P530" s="12">
        <f t="shared" si="82"/>
        <v>463.53084439822567</v>
      </c>
      <c r="Q530">
        <f t="shared" si="83"/>
        <v>0</v>
      </c>
      <c r="R530">
        <f>$D$2*tarifas!$D$12/24</f>
        <v>1.4541666666666666</v>
      </c>
      <c r="S530" t="e">
        <f>VLOOKUP(E530&amp;" "&amp;F530,tarifas!$A$13:$D$20,4,FALSE)*P530</f>
        <v>#N/A</v>
      </c>
      <c r="T530">
        <f>IF(F530="COD1",tarifas!$D$11*(SUMIFS($P$11:$P$8770,$F$11:$F$8770,"=COD1",$B$11:$B$8770,"="&amp;B530)/COUNTIFS($F$11:$F$8770,"=COD1",$B$11:$B$8770,"="&amp;B530))/COUNTIFS($A$11:$A$8770,"="&amp;A530,$F$11:$F$8770,"=COD1"),0)</f>
        <v>0</v>
      </c>
      <c r="U530" t="e">
        <f>(VLOOKUP(F530,tarifas!$C$7:$D$10,2,FALSE)+tarifas!$D$21)*datos!P530</f>
        <v>#N/A</v>
      </c>
      <c r="V530" t="e">
        <f t="shared" si="84"/>
        <v>#N/A</v>
      </c>
      <c r="W530">
        <f t="shared" si="85"/>
        <v>0</v>
      </c>
    </row>
    <row r="531" spans="1:23" x14ac:dyDescent="0.25">
      <c r="A531">
        <f t="shared" si="78"/>
        <v>21</v>
      </c>
      <c r="B531">
        <f t="shared" si="79"/>
        <v>1</v>
      </c>
      <c r="C531" s="1">
        <f t="shared" si="86"/>
        <v>41661.666666665406</v>
      </c>
      <c r="D531" s="7">
        <v>301.36363636363637</v>
      </c>
      <c r="E531" s="7"/>
      <c r="G531">
        <v>47.5</v>
      </c>
      <c r="H531" s="12">
        <v>635.89613753994877</v>
      </c>
      <c r="I531" s="13">
        <f>$D$2*tarifas!$D$12/24</f>
        <v>1.4541666666666666</v>
      </c>
      <c r="J531" s="13" t="e">
        <f>VLOOKUP(E531&amp;" "&amp;F531,tarifas!$A$13:$D$20,4,FALSE)*H531</f>
        <v>#N/A</v>
      </c>
      <c r="K531" s="13">
        <f>IF(F531="COD1",tarifas!$D$11*(SUMIFS($H$11:$H$8770,$F$11:$F$8770,"=COD1",$B$11:$B$8770,"="&amp;B531)/COUNTIFS($F$11:$F$8770,"=COD1",$B$11:$B$8770,"="&amp;B531))/COUNTIFS($A$11:$A$8770,"="&amp;A531,$F$11:$F$8770,"=COD1"),0)</f>
        <v>0</v>
      </c>
      <c r="L531" s="13" t="e">
        <f>(VLOOKUP(F531,tarifas!$C$7:$D$10,2,FALSE)+tarifas!$D$21)*datos!H531</f>
        <v>#N/A</v>
      </c>
      <c r="M531">
        <v>93.629190000000008</v>
      </c>
      <c r="N531" s="13" t="e">
        <f t="shared" si="80"/>
        <v>#N/A</v>
      </c>
      <c r="O531">
        <f t="shared" si="81"/>
        <v>93.629190000000008</v>
      </c>
      <c r="P531" s="12">
        <f t="shared" si="82"/>
        <v>542.26694753994877</v>
      </c>
      <c r="Q531">
        <f t="shared" si="83"/>
        <v>0</v>
      </c>
      <c r="R531">
        <f>$D$2*tarifas!$D$12/24</f>
        <v>1.4541666666666666</v>
      </c>
      <c r="S531" t="e">
        <f>VLOOKUP(E531&amp;" "&amp;F531,tarifas!$A$13:$D$20,4,FALSE)*P531</f>
        <v>#N/A</v>
      </c>
      <c r="T531">
        <f>IF(F531="COD1",tarifas!$D$11*(SUMIFS($P$11:$P$8770,$F$11:$F$8770,"=COD1",$B$11:$B$8770,"="&amp;B531)/COUNTIFS($F$11:$F$8770,"=COD1",$B$11:$B$8770,"="&amp;B531))/COUNTIFS($A$11:$A$8770,"="&amp;A531,$F$11:$F$8770,"=COD1"),0)</f>
        <v>0</v>
      </c>
      <c r="U531" t="e">
        <f>(VLOOKUP(F531,tarifas!$C$7:$D$10,2,FALSE)+tarifas!$D$21)*datos!P531</f>
        <v>#N/A</v>
      </c>
      <c r="V531" t="e">
        <f t="shared" si="84"/>
        <v>#N/A</v>
      </c>
      <c r="W531">
        <f t="shared" si="85"/>
        <v>0</v>
      </c>
    </row>
    <row r="532" spans="1:23" x14ac:dyDescent="0.25">
      <c r="A532">
        <f t="shared" si="78"/>
        <v>21</v>
      </c>
      <c r="B532">
        <f t="shared" si="79"/>
        <v>1</v>
      </c>
      <c r="C532" s="1">
        <f t="shared" si="86"/>
        <v>41661.70833333207</v>
      </c>
      <c r="D532" s="7">
        <v>0</v>
      </c>
      <c r="E532" s="7"/>
      <c r="G532">
        <v>48.51</v>
      </c>
      <c r="H532" s="12">
        <v>526.66296153363623</v>
      </c>
      <c r="I532" s="13">
        <f>$D$2*tarifas!$D$12/24</f>
        <v>1.4541666666666666</v>
      </c>
      <c r="J532" s="13" t="e">
        <f>VLOOKUP(E532&amp;" "&amp;F532,tarifas!$A$13:$D$20,4,FALSE)*H532</f>
        <v>#N/A</v>
      </c>
      <c r="K532" s="13">
        <f>IF(F532="COD1",tarifas!$D$11*(SUMIFS($H$11:$H$8770,$F$11:$F$8770,"=COD1",$B$11:$B$8770,"="&amp;B532)/COUNTIFS($F$11:$F$8770,"=COD1",$B$11:$B$8770,"="&amp;B532))/COUNTIFS($A$11:$A$8770,"="&amp;A532,$F$11:$F$8770,"=COD1"),0)</f>
        <v>0</v>
      </c>
      <c r="L532" s="13" t="e">
        <f>(VLOOKUP(F532,tarifas!$C$7:$D$10,2,FALSE)+tarifas!$D$21)*datos!H532</f>
        <v>#N/A</v>
      </c>
      <c r="M532">
        <v>0</v>
      </c>
      <c r="N532" s="13" t="e">
        <f t="shared" si="80"/>
        <v>#N/A</v>
      </c>
      <c r="O532">
        <f t="shared" si="81"/>
        <v>0</v>
      </c>
      <c r="P532" s="12">
        <f t="shared" si="82"/>
        <v>526.66296153363623</v>
      </c>
      <c r="Q532">
        <f t="shared" si="83"/>
        <v>0</v>
      </c>
      <c r="R532">
        <f>$D$2*tarifas!$D$12/24</f>
        <v>1.4541666666666666</v>
      </c>
      <c r="S532" t="e">
        <f>VLOOKUP(E532&amp;" "&amp;F532,tarifas!$A$13:$D$20,4,FALSE)*P532</f>
        <v>#N/A</v>
      </c>
      <c r="T532">
        <f>IF(F532="COD1",tarifas!$D$11*(SUMIFS($P$11:$P$8770,$F$11:$F$8770,"=COD1",$B$11:$B$8770,"="&amp;B532)/COUNTIFS($F$11:$F$8770,"=COD1",$B$11:$B$8770,"="&amp;B532))/COUNTIFS($A$11:$A$8770,"="&amp;A532,$F$11:$F$8770,"=COD1"),0)</f>
        <v>0</v>
      </c>
      <c r="U532" t="e">
        <f>(VLOOKUP(F532,tarifas!$C$7:$D$10,2,FALSE)+tarifas!$D$21)*datos!P532</f>
        <v>#N/A</v>
      </c>
      <c r="V532" t="e">
        <f t="shared" si="84"/>
        <v>#N/A</v>
      </c>
      <c r="W532">
        <f t="shared" si="85"/>
        <v>0</v>
      </c>
    </row>
    <row r="533" spans="1:23" x14ac:dyDescent="0.25">
      <c r="A533">
        <f t="shared" si="78"/>
        <v>21</v>
      </c>
      <c r="B533">
        <f t="shared" si="79"/>
        <v>1</v>
      </c>
      <c r="C533" s="1">
        <f t="shared" si="86"/>
        <v>41661.749999998734</v>
      </c>
      <c r="D533" s="7">
        <v>0</v>
      </c>
      <c r="E533" s="7"/>
      <c r="G533">
        <v>50</v>
      </c>
      <c r="H533" s="12">
        <v>406.77675196616212</v>
      </c>
      <c r="I533" s="13">
        <f>$D$2*tarifas!$D$12/24</f>
        <v>1.4541666666666666</v>
      </c>
      <c r="J533" s="13" t="e">
        <f>VLOOKUP(E533&amp;" "&amp;F533,tarifas!$A$13:$D$20,4,FALSE)*H533</f>
        <v>#N/A</v>
      </c>
      <c r="K533" s="13">
        <f>IF(F533="COD1",tarifas!$D$11*(SUMIFS($H$11:$H$8770,$F$11:$F$8770,"=COD1",$B$11:$B$8770,"="&amp;B533)/COUNTIFS($F$11:$F$8770,"=COD1",$B$11:$B$8770,"="&amp;B533))/COUNTIFS($A$11:$A$8770,"="&amp;A533,$F$11:$F$8770,"=COD1"),0)</f>
        <v>0</v>
      </c>
      <c r="L533" s="13" t="e">
        <f>(VLOOKUP(F533,tarifas!$C$7:$D$10,2,FALSE)+tarifas!$D$21)*datos!H533</f>
        <v>#N/A</v>
      </c>
      <c r="M533">
        <v>0</v>
      </c>
      <c r="N533" s="13" t="e">
        <f t="shared" si="80"/>
        <v>#N/A</v>
      </c>
      <c r="O533">
        <f t="shared" si="81"/>
        <v>0</v>
      </c>
      <c r="P533" s="12">
        <f t="shared" si="82"/>
        <v>406.77675196616212</v>
      </c>
      <c r="Q533">
        <f t="shared" si="83"/>
        <v>0</v>
      </c>
      <c r="R533">
        <f>$D$2*tarifas!$D$12/24</f>
        <v>1.4541666666666666</v>
      </c>
      <c r="S533" t="e">
        <f>VLOOKUP(E533&amp;" "&amp;F533,tarifas!$A$13:$D$20,4,FALSE)*P533</f>
        <v>#N/A</v>
      </c>
      <c r="T533">
        <f>IF(F533="COD1",tarifas!$D$11*(SUMIFS($P$11:$P$8770,$F$11:$F$8770,"=COD1",$B$11:$B$8770,"="&amp;B533)/COUNTIFS($F$11:$F$8770,"=COD1",$B$11:$B$8770,"="&amp;B533))/COUNTIFS($A$11:$A$8770,"="&amp;A533,$F$11:$F$8770,"=COD1"),0)</f>
        <v>0</v>
      </c>
      <c r="U533" t="e">
        <f>(VLOOKUP(F533,tarifas!$C$7:$D$10,2,FALSE)+tarifas!$D$21)*datos!P533</f>
        <v>#N/A</v>
      </c>
      <c r="V533" t="e">
        <f t="shared" si="84"/>
        <v>#N/A</v>
      </c>
      <c r="W533">
        <f t="shared" si="85"/>
        <v>0</v>
      </c>
    </row>
    <row r="534" spans="1:23" x14ac:dyDescent="0.25">
      <c r="A534">
        <f t="shared" si="78"/>
        <v>21</v>
      </c>
      <c r="B534">
        <f t="shared" si="79"/>
        <v>1</v>
      </c>
      <c r="C534" s="1">
        <f t="shared" si="86"/>
        <v>41661.791666665398</v>
      </c>
      <c r="D534" s="7">
        <v>0</v>
      </c>
      <c r="E534" s="7"/>
      <c r="G534">
        <v>53.28</v>
      </c>
      <c r="H534" s="12">
        <v>298.60930850280329</v>
      </c>
      <c r="I534" s="13">
        <f>$D$2*tarifas!$D$12/24</f>
        <v>1.4541666666666666</v>
      </c>
      <c r="J534" s="13" t="e">
        <f>VLOOKUP(E534&amp;" "&amp;F534,tarifas!$A$13:$D$20,4,FALSE)*H534</f>
        <v>#N/A</v>
      </c>
      <c r="K534" s="13">
        <f>IF(F534="COD1",tarifas!$D$11*(SUMIFS($H$11:$H$8770,$F$11:$F$8770,"=COD1",$B$11:$B$8770,"="&amp;B534)/COUNTIFS($F$11:$F$8770,"=COD1",$B$11:$B$8770,"="&amp;B534))/COUNTIFS($A$11:$A$8770,"="&amp;A534,$F$11:$F$8770,"=COD1"),0)</f>
        <v>0</v>
      </c>
      <c r="L534" s="13" t="e">
        <f>(VLOOKUP(F534,tarifas!$C$7:$D$10,2,FALSE)+tarifas!$D$21)*datos!H534</f>
        <v>#N/A</v>
      </c>
      <c r="M534">
        <v>0</v>
      </c>
      <c r="N534" s="13" t="e">
        <f t="shared" si="80"/>
        <v>#N/A</v>
      </c>
      <c r="O534">
        <f t="shared" si="81"/>
        <v>0</v>
      </c>
      <c r="P534" s="12">
        <f t="shared" si="82"/>
        <v>298.60930850280329</v>
      </c>
      <c r="Q534">
        <f t="shared" si="83"/>
        <v>0</v>
      </c>
      <c r="R534">
        <f>$D$2*tarifas!$D$12/24</f>
        <v>1.4541666666666666</v>
      </c>
      <c r="S534" t="e">
        <f>VLOOKUP(E534&amp;" "&amp;F534,tarifas!$A$13:$D$20,4,FALSE)*P534</f>
        <v>#N/A</v>
      </c>
      <c r="T534">
        <f>IF(F534="COD1",tarifas!$D$11*(SUMIFS($P$11:$P$8770,$F$11:$F$8770,"=COD1",$B$11:$B$8770,"="&amp;B534)/COUNTIFS($F$11:$F$8770,"=COD1",$B$11:$B$8770,"="&amp;B534))/COUNTIFS($A$11:$A$8770,"="&amp;A534,$F$11:$F$8770,"=COD1"),0)</f>
        <v>0</v>
      </c>
      <c r="U534" t="e">
        <f>(VLOOKUP(F534,tarifas!$C$7:$D$10,2,FALSE)+tarifas!$D$21)*datos!P534</f>
        <v>#N/A</v>
      </c>
      <c r="V534" t="e">
        <f t="shared" si="84"/>
        <v>#N/A</v>
      </c>
      <c r="W534">
        <f t="shared" si="85"/>
        <v>0</v>
      </c>
    </row>
    <row r="535" spans="1:23" x14ac:dyDescent="0.25">
      <c r="A535">
        <f t="shared" si="78"/>
        <v>21</v>
      </c>
      <c r="B535">
        <f t="shared" si="79"/>
        <v>1</v>
      </c>
      <c r="C535" s="1">
        <f t="shared" si="86"/>
        <v>41661.833333332062</v>
      </c>
      <c r="D535" s="7">
        <v>0</v>
      </c>
      <c r="E535" s="7"/>
      <c r="G535">
        <v>52.34</v>
      </c>
      <c r="H535" s="12">
        <v>234.34199195146692</v>
      </c>
      <c r="I535" s="13">
        <f>$D$2*tarifas!$D$12/24</f>
        <v>1.4541666666666666</v>
      </c>
      <c r="J535" s="13" t="e">
        <f>VLOOKUP(E535&amp;" "&amp;F535,tarifas!$A$13:$D$20,4,FALSE)*H535</f>
        <v>#N/A</v>
      </c>
      <c r="K535" s="13">
        <f>IF(F535="COD1",tarifas!$D$11*(SUMIFS($H$11:$H$8770,$F$11:$F$8770,"=COD1",$B$11:$B$8770,"="&amp;B535)/COUNTIFS($F$11:$F$8770,"=COD1",$B$11:$B$8770,"="&amp;B535))/COUNTIFS($A$11:$A$8770,"="&amp;A535,$F$11:$F$8770,"=COD1"),0)</f>
        <v>0</v>
      </c>
      <c r="L535" s="13" t="e">
        <f>(VLOOKUP(F535,tarifas!$C$7:$D$10,2,FALSE)+tarifas!$D$21)*datos!H535</f>
        <v>#N/A</v>
      </c>
      <c r="M535">
        <v>0</v>
      </c>
      <c r="N535" s="13" t="e">
        <f t="shared" si="80"/>
        <v>#N/A</v>
      </c>
      <c r="O535">
        <f t="shared" si="81"/>
        <v>0</v>
      </c>
      <c r="P535" s="12">
        <f t="shared" si="82"/>
        <v>234.34199195146692</v>
      </c>
      <c r="Q535">
        <f t="shared" si="83"/>
        <v>0</v>
      </c>
      <c r="R535">
        <f>$D$2*tarifas!$D$12/24</f>
        <v>1.4541666666666666</v>
      </c>
      <c r="S535" t="e">
        <f>VLOOKUP(E535&amp;" "&amp;F535,tarifas!$A$13:$D$20,4,FALSE)*P535</f>
        <v>#N/A</v>
      </c>
      <c r="T535">
        <f>IF(F535="COD1",tarifas!$D$11*(SUMIFS($P$11:$P$8770,$F$11:$F$8770,"=COD1",$B$11:$B$8770,"="&amp;B535)/COUNTIFS($F$11:$F$8770,"=COD1",$B$11:$B$8770,"="&amp;B535))/COUNTIFS($A$11:$A$8770,"="&amp;A535,$F$11:$F$8770,"=COD1"),0)</f>
        <v>0</v>
      </c>
      <c r="U535" t="e">
        <f>(VLOOKUP(F535,tarifas!$C$7:$D$10,2,FALSE)+tarifas!$D$21)*datos!P535</f>
        <v>#N/A</v>
      </c>
      <c r="V535" t="e">
        <f t="shared" si="84"/>
        <v>#N/A</v>
      </c>
      <c r="W535">
        <f t="shared" si="85"/>
        <v>0</v>
      </c>
    </row>
    <row r="536" spans="1:23" x14ac:dyDescent="0.25">
      <c r="A536">
        <f t="shared" si="78"/>
        <v>21</v>
      </c>
      <c r="B536">
        <f t="shared" si="79"/>
        <v>1</v>
      </c>
      <c r="C536" s="1">
        <f t="shared" si="86"/>
        <v>41661.874999998727</v>
      </c>
      <c r="D536" s="7">
        <v>0</v>
      </c>
      <c r="E536" s="7"/>
      <c r="G536">
        <v>50.69</v>
      </c>
      <c r="H536" s="12">
        <v>215.25013151251443</v>
      </c>
      <c r="I536" s="13">
        <f>$D$2*tarifas!$D$12/24</f>
        <v>1.4541666666666666</v>
      </c>
      <c r="J536" s="13" t="e">
        <f>VLOOKUP(E536&amp;" "&amp;F536,tarifas!$A$13:$D$20,4,FALSE)*H536</f>
        <v>#N/A</v>
      </c>
      <c r="K536" s="13">
        <f>IF(F536="COD1",tarifas!$D$11*(SUMIFS($H$11:$H$8770,$F$11:$F$8770,"=COD1",$B$11:$B$8770,"="&amp;B536)/COUNTIFS($F$11:$F$8770,"=COD1",$B$11:$B$8770,"="&amp;B536))/COUNTIFS($A$11:$A$8770,"="&amp;A536,$F$11:$F$8770,"=COD1"),0)</f>
        <v>0</v>
      </c>
      <c r="L536" s="13" t="e">
        <f>(VLOOKUP(F536,tarifas!$C$7:$D$10,2,FALSE)+tarifas!$D$21)*datos!H536</f>
        <v>#N/A</v>
      </c>
      <c r="M536">
        <v>0</v>
      </c>
      <c r="N536" s="13" t="e">
        <f t="shared" si="80"/>
        <v>#N/A</v>
      </c>
      <c r="O536">
        <f t="shared" si="81"/>
        <v>0</v>
      </c>
      <c r="P536" s="12">
        <f t="shared" si="82"/>
        <v>215.25013151251443</v>
      </c>
      <c r="Q536">
        <f t="shared" si="83"/>
        <v>0</v>
      </c>
      <c r="R536">
        <f>$D$2*tarifas!$D$12/24</f>
        <v>1.4541666666666666</v>
      </c>
      <c r="S536" t="e">
        <f>VLOOKUP(E536&amp;" "&amp;F536,tarifas!$A$13:$D$20,4,FALSE)*P536</f>
        <v>#N/A</v>
      </c>
      <c r="T536">
        <f>IF(F536="COD1",tarifas!$D$11*(SUMIFS($P$11:$P$8770,$F$11:$F$8770,"=COD1",$B$11:$B$8770,"="&amp;B536)/COUNTIFS($F$11:$F$8770,"=COD1",$B$11:$B$8770,"="&amp;B536))/COUNTIFS($A$11:$A$8770,"="&amp;A536,$F$11:$F$8770,"=COD1"),0)</f>
        <v>0</v>
      </c>
      <c r="U536" t="e">
        <f>(VLOOKUP(F536,tarifas!$C$7:$D$10,2,FALSE)+tarifas!$D$21)*datos!P536</f>
        <v>#N/A</v>
      </c>
      <c r="V536" t="e">
        <f t="shared" si="84"/>
        <v>#N/A</v>
      </c>
      <c r="W536">
        <f t="shared" si="85"/>
        <v>0</v>
      </c>
    </row>
    <row r="537" spans="1:23" x14ac:dyDescent="0.25">
      <c r="A537">
        <f t="shared" si="78"/>
        <v>21</v>
      </c>
      <c r="B537">
        <f t="shared" si="79"/>
        <v>1</v>
      </c>
      <c r="C537" s="1">
        <f t="shared" si="86"/>
        <v>41661.916666665391</v>
      </c>
      <c r="D537" s="7">
        <v>0</v>
      </c>
      <c r="E537" s="7"/>
      <c r="G537">
        <v>48.62</v>
      </c>
      <c r="H537" s="12">
        <v>209.62147488980693</v>
      </c>
      <c r="I537" s="13">
        <f>$D$2*tarifas!$D$12/24</f>
        <v>1.4541666666666666</v>
      </c>
      <c r="J537" s="13" t="e">
        <f>VLOOKUP(E537&amp;" "&amp;F537,tarifas!$A$13:$D$20,4,FALSE)*H537</f>
        <v>#N/A</v>
      </c>
      <c r="K537" s="13">
        <f>IF(F537="COD1",tarifas!$D$11*(SUMIFS($H$11:$H$8770,$F$11:$F$8770,"=COD1",$B$11:$B$8770,"="&amp;B537)/COUNTIFS($F$11:$F$8770,"=COD1",$B$11:$B$8770,"="&amp;B537))/COUNTIFS($A$11:$A$8770,"="&amp;A537,$F$11:$F$8770,"=COD1"),0)</f>
        <v>0</v>
      </c>
      <c r="L537" s="13" t="e">
        <f>(VLOOKUP(F537,tarifas!$C$7:$D$10,2,FALSE)+tarifas!$D$21)*datos!H537</f>
        <v>#N/A</v>
      </c>
      <c r="M537">
        <v>0</v>
      </c>
      <c r="N537" s="13" t="e">
        <f t="shared" si="80"/>
        <v>#N/A</v>
      </c>
      <c r="O537">
        <f t="shared" si="81"/>
        <v>0</v>
      </c>
      <c r="P537" s="12">
        <f t="shared" si="82"/>
        <v>209.62147488980693</v>
      </c>
      <c r="Q537">
        <f t="shared" si="83"/>
        <v>0</v>
      </c>
      <c r="R537">
        <f>$D$2*tarifas!$D$12/24</f>
        <v>1.4541666666666666</v>
      </c>
      <c r="S537" t="e">
        <f>VLOOKUP(E537&amp;" "&amp;F537,tarifas!$A$13:$D$20,4,FALSE)*P537</f>
        <v>#N/A</v>
      </c>
      <c r="T537">
        <f>IF(F537="COD1",tarifas!$D$11*(SUMIFS($P$11:$P$8770,$F$11:$F$8770,"=COD1",$B$11:$B$8770,"="&amp;B537)/COUNTIFS($F$11:$F$8770,"=COD1",$B$11:$B$8770,"="&amp;B537))/COUNTIFS($A$11:$A$8770,"="&amp;A537,$F$11:$F$8770,"=COD1"),0)</f>
        <v>0</v>
      </c>
      <c r="U537" t="e">
        <f>(VLOOKUP(F537,tarifas!$C$7:$D$10,2,FALSE)+tarifas!$D$21)*datos!P537</f>
        <v>#N/A</v>
      </c>
      <c r="V537" t="e">
        <f t="shared" si="84"/>
        <v>#N/A</v>
      </c>
      <c r="W537">
        <f t="shared" si="85"/>
        <v>0</v>
      </c>
    </row>
    <row r="538" spans="1:23" x14ac:dyDescent="0.25">
      <c r="A538">
        <f t="shared" si="78"/>
        <v>21</v>
      </c>
      <c r="B538">
        <f t="shared" si="79"/>
        <v>1</v>
      </c>
      <c r="C538" s="1">
        <f t="shared" si="86"/>
        <v>41661.958333332055</v>
      </c>
      <c r="D538" s="7">
        <v>0</v>
      </c>
      <c r="E538" s="7"/>
      <c r="G538">
        <v>45.69</v>
      </c>
      <c r="H538" s="12">
        <v>211.17177013382195</v>
      </c>
      <c r="I538" s="13">
        <f>$D$2*tarifas!$D$12/24</f>
        <v>1.4541666666666666</v>
      </c>
      <c r="J538" s="13" t="e">
        <f>VLOOKUP(E538&amp;" "&amp;F538,tarifas!$A$13:$D$20,4,FALSE)*H538</f>
        <v>#N/A</v>
      </c>
      <c r="K538" s="13">
        <f>IF(F538="COD1",tarifas!$D$11*(SUMIFS($H$11:$H$8770,$F$11:$F$8770,"=COD1",$B$11:$B$8770,"="&amp;B538)/COUNTIFS($F$11:$F$8770,"=COD1",$B$11:$B$8770,"="&amp;B538))/COUNTIFS($A$11:$A$8770,"="&amp;A538,$F$11:$F$8770,"=COD1"),0)</f>
        <v>0</v>
      </c>
      <c r="L538" s="13" t="e">
        <f>(VLOOKUP(F538,tarifas!$C$7:$D$10,2,FALSE)+tarifas!$D$21)*datos!H538</f>
        <v>#N/A</v>
      </c>
      <c r="M538">
        <v>0</v>
      </c>
      <c r="N538" s="13" t="e">
        <f t="shared" si="80"/>
        <v>#N/A</v>
      </c>
      <c r="O538">
        <f t="shared" si="81"/>
        <v>0</v>
      </c>
      <c r="P538" s="12">
        <f t="shared" si="82"/>
        <v>211.17177013382195</v>
      </c>
      <c r="Q538">
        <f t="shared" si="83"/>
        <v>0</v>
      </c>
      <c r="R538">
        <f>$D$2*tarifas!$D$12/24</f>
        <v>1.4541666666666666</v>
      </c>
      <c r="S538" t="e">
        <f>VLOOKUP(E538&amp;" "&amp;F538,tarifas!$A$13:$D$20,4,FALSE)*P538</f>
        <v>#N/A</v>
      </c>
      <c r="T538">
        <f>IF(F538="COD1",tarifas!$D$11*(SUMIFS($P$11:$P$8770,$F$11:$F$8770,"=COD1",$B$11:$B$8770,"="&amp;B538)/COUNTIFS($F$11:$F$8770,"=COD1",$B$11:$B$8770,"="&amp;B538))/COUNTIFS($A$11:$A$8770,"="&amp;A538,$F$11:$F$8770,"=COD1"),0)</f>
        <v>0</v>
      </c>
      <c r="U538" t="e">
        <f>(VLOOKUP(F538,tarifas!$C$7:$D$10,2,FALSE)+tarifas!$D$21)*datos!P538</f>
        <v>#N/A</v>
      </c>
      <c r="V538" t="e">
        <f t="shared" si="84"/>
        <v>#N/A</v>
      </c>
      <c r="W538">
        <f t="shared" si="85"/>
        <v>0</v>
      </c>
    </row>
    <row r="539" spans="1:23" x14ac:dyDescent="0.25">
      <c r="A539">
        <f t="shared" si="78"/>
        <v>22</v>
      </c>
      <c r="B539">
        <f t="shared" si="79"/>
        <v>1</v>
      </c>
      <c r="C539" s="1">
        <f t="shared" si="86"/>
        <v>41661.999999998719</v>
      </c>
      <c r="D539" s="7">
        <v>0</v>
      </c>
      <c r="E539" s="7"/>
      <c r="G539">
        <v>45.69</v>
      </c>
      <c r="H539" s="12">
        <v>203.70464521197152</v>
      </c>
      <c r="I539" s="13">
        <f>$D$2*tarifas!$D$12/24</f>
        <v>1.4541666666666666</v>
      </c>
      <c r="J539" s="13" t="e">
        <f>VLOOKUP(E539&amp;" "&amp;F539,tarifas!$A$13:$D$20,4,FALSE)*H539</f>
        <v>#N/A</v>
      </c>
      <c r="K539" s="13">
        <f>IF(F539="COD1",tarifas!$D$11*(SUMIFS($H$11:$H$8770,$F$11:$F$8770,"=COD1",$B$11:$B$8770,"="&amp;B539)/COUNTIFS($F$11:$F$8770,"=COD1",$B$11:$B$8770,"="&amp;B539))/COUNTIFS($A$11:$A$8770,"="&amp;A539,$F$11:$F$8770,"=COD1"),0)</f>
        <v>0</v>
      </c>
      <c r="L539" s="13" t="e">
        <f>(VLOOKUP(F539,tarifas!$C$7:$D$10,2,FALSE)+tarifas!$D$21)*datos!H539</f>
        <v>#N/A</v>
      </c>
      <c r="M539">
        <v>0</v>
      </c>
      <c r="N539" s="13" t="e">
        <f t="shared" si="80"/>
        <v>#N/A</v>
      </c>
      <c r="O539">
        <f t="shared" si="81"/>
        <v>0</v>
      </c>
      <c r="P539" s="12">
        <f t="shared" si="82"/>
        <v>203.70464521197152</v>
      </c>
      <c r="Q539">
        <f t="shared" si="83"/>
        <v>0</v>
      </c>
      <c r="R539">
        <f>$D$2*tarifas!$D$12/24</f>
        <v>1.4541666666666666</v>
      </c>
      <c r="S539" t="e">
        <f>VLOOKUP(E539&amp;" "&amp;F539,tarifas!$A$13:$D$20,4,FALSE)*P539</f>
        <v>#N/A</v>
      </c>
      <c r="T539">
        <f>IF(F539="COD1",tarifas!$D$11*(SUMIFS($P$11:$P$8770,$F$11:$F$8770,"=COD1",$B$11:$B$8770,"="&amp;B539)/COUNTIFS($F$11:$F$8770,"=COD1",$B$11:$B$8770,"="&amp;B539))/COUNTIFS($A$11:$A$8770,"="&amp;A539,$F$11:$F$8770,"=COD1"),0)</f>
        <v>0</v>
      </c>
      <c r="U539" t="e">
        <f>(VLOOKUP(F539,tarifas!$C$7:$D$10,2,FALSE)+tarifas!$D$21)*datos!P539</f>
        <v>#N/A</v>
      </c>
      <c r="V539" t="e">
        <f t="shared" si="84"/>
        <v>#N/A</v>
      </c>
      <c r="W539">
        <f t="shared" si="85"/>
        <v>0</v>
      </c>
    </row>
    <row r="540" spans="1:23" x14ac:dyDescent="0.25">
      <c r="A540">
        <f t="shared" si="78"/>
        <v>22</v>
      </c>
      <c r="B540">
        <f t="shared" si="79"/>
        <v>1</v>
      </c>
      <c r="C540" s="1">
        <f t="shared" si="86"/>
        <v>41662.041666665384</v>
      </c>
      <c r="D540" s="7">
        <v>0</v>
      </c>
      <c r="E540" s="7"/>
      <c r="G540">
        <v>38</v>
      </c>
      <c r="H540" s="12">
        <v>201.8361657654861</v>
      </c>
      <c r="I540" s="13">
        <f>$D$2*tarifas!$D$12/24</f>
        <v>1.4541666666666666</v>
      </c>
      <c r="J540" s="13" t="e">
        <f>VLOOKUP(E540&amp;" "&amp;F540,tarifas!$A$13:$D$20,4,FALSE)*H540</f>
        <v>#N/A</v>
      </c>
      <c r="K540" s="13">
        <f>IF(F540="COD1",tarifas!$D$11*(SUMIFS($H$11:$H$8770,$F$11:$F$8770,"=COD1",$B$11:$B$8770,"="&amp;B540)/COUNTIFS($F$11:$F$8770,"=COD1",$B$11:$B$8770,"="&amp;B540))/COUNTIFS($A$11:$A$8770,"="&amp;A540,$F$11:$F$8770,"=COD1"),0)</f>
        <v>0</v>
      </c>
      <c r="L540" s="13" t="e">
        <f>(VLOOKUP(F540,tarifas!$C$7:$D$10,2,FALSE)+tarifas!$D$21)*datos!H540</f>
        <v>#N/A</v>
      </c>
      <c r="M540">
        <v>0</v>
      </c>
      <c r="N540" s="13" t="e">
        <f t="shared" si="80"/>
        <v>#N/A</v>
      </c>
      <c r="O540">
        <f t="shared" si="81"/>
        <v>0</v>
      </c>
      <c r="P540" s="12">
        <f t="shared" si="82"/>
        <v>201.8361657654861</v>
      </c>
      <c r="Q540">
        <f t="shared" si="83"/>
        <v>0</v>
      </c>
      <c r="R540">
        <f>$D$2*tarifas!$D$12/24</f>
        <v>1.4541666666666666</v>
      </c>
      <c r="S540" t="e">
        <f>VLOOKUP(E540&amp;" "&amp;F540,tarifas!$A$13:$D$20,4,FALSE)*P540</f>
        <v>#N/A</v>
      </c>
      <c r="T540">
        <f>IF(F540="COD1",tarifas!$D$11*(SUMIFS($P$11:$P$8770,$F$11:$F$8770,"=COD1",$B$11:$B$8770,"="&amp;B540)/COUNTIFS($F$11:$F$8770,"=COD1",$B$11:$B$8770,"="&amp;B540))/COUNTIFS($A$11:$A$8770,"="&amp;A540,$F$11:$F$8770,"=COD1"),0)</f>
        <v>0</v>
      </c>
      <c r="U540" t="e">
        <f>(VLOOKUP(F540,tarifas!$C$7:$D$10,2,FALSE)+tarifas!$D$21)*datos!P540</f>
        <v>#N/A</v>
      </c>
      <c r="V540" t="e">
        <f t="shared" si="84"/>
        <v>#N/A</v>
      </c>
      <c r="W540">
        <f t="shared" si="85"/>
        <v>0</v>
      </c>
    </row>
    <row r="541" spans="1:23" x14ac:dyDescent="0.25">
      <c r="A541">
        <f t="shared" si="78"/>
        <v>22</v>
      </c>
      <c r="B541">
        <f t="shared" si="79"/>
        <v>1</v>
      </c>
      <c r="C541" s="1">
        <f t="shared" si="86"/>
        <v>41662.083333332048</v>
      </c>
      <c r="D541" s="7">
        <v>0</v>
      </c>
      <c r="E541" s="7"/>
      <c r="G541">
        <v>27.94</v>
      </c>
      <c r="H541" s="12">
        <v>200.13906342165697</v>
      </c>
      <c r="I541" s="13">
        <f>$D$2*tarifas!$D$12/24</f>
        <v>1.4541666666666666</v>
      </c>
      <c r="J541" s="13" t="e">
        <f>VLOOKUP(E541&amp;" "&amp;F541,tarifas!$A$13:$D$20,4,FALSE)*H541</f>
        <v>#N/A</v>
      </c>
      <c r="K541" s="13">
        <f>IF(F541="COD1",tarifas!$D$11*(SUMIFS($H$11:$H$8770,$F$11:$F$8770,"=COD1",$B$11:$B$8770,"="&amp;B541)/COUNTIFS($F$11:$F$8770,"=COD1",$B$11:$B$8770,"="&amp;B541))/COUNTIFS($A$11:$A$8770,"="&amp;A541,$F$11:$F$8770,"=COD1"),0)</f>
        <v>0</v>
      </c>
      <c r="L541" s="13" t="e">
        <f>(VLOOKUP(F541,tarifas!$C$7:$D$10,2,FALSE)+tarifas!$D$21)*datos!H541</f>
        <v>#N/A</v>
      </c>
      <c r="M541">
        <v>0</v>
      </c>
      <c r="N541" s="13" t="e">
        <f t="shared" si="80"/>
        <v>#N/A</v>
      </c>
      <c r="O541">
        <f t="shared" si="81"/>
        <v>0</v>
      </c>
      <c r="P541" s="12">
        <f t="shared" si="82"/>
        <v>200.13906342165697</v>
      </c>
      <c r="Q541">
        <f t="shared" si="83"/>
        <v>0</v>
      </c>
      <c r="R541">
        <f>$D$2*tarifas!$D$12/24</f>
        <v>1.4541666666666666</v>
      </c>
      <c r="S541" t="e">
        <f>VLOOKUP(E541&amp;" "&amp;F541,tarifas!$A$13:$D$20,4,FALSE)*P541</f>
        <v>#N/A</v>
      </c>
      <c r="T541">
        <f>IF(F541="COD1",tarifas!$D$11*(SUMIFS($P$11:$P$8770,$F$11:$F$8770,"=COD1",$B$11:$B$8770,"="&amp;B541)/COUNTIFS($F$11:$F$8770,"=COD1",$B$11:$B$8770,"="&amp;B541))/COUNTIFS($A$11:$A$8770,"="&amp;A541,$F$11:$F$8770,"=COD1"),0)</f>
        <v>0</v>
      </c>
      <c r="U541" t="e">
        <f>(VLOOKUP(F541,tarifas!$C$7:$D$10,2,FALSE)+tarifas!$D$21)*datos!P541</f>
        <v>#N/A</v>
      </c>
      <c r="V541" t="e">
        <f t="shared" si="84"/>
        <v>#N/A</v>
      </c>
      <c r="W541">
        <f t="shared" si="85"/>
        <v>0</v>
      </c>
    </row>
    <row r="542" spans="1:23" x14ac:dyDescent="0.25">
      <c r="A542">
        <f t="shared" si="78"/>
        <v>22</v>
      </c>
      <c r="B542">
        <f t="shared" si="79"/>
        <v>1</v>
      </c>
      <c r="C542" s="1">
        <f t="shared" si="86"/>
        <v>41662.124999998712</v>
      </c>
      <c r="D542" s="7">
        <v>0</v>
      </c>
      <c r="E542" s="7"/>
      <c r="G542">
        <v>26.07</v>
      </c>
      <c r="H542" s="12">
        <v>198.09382061832952</v>
      </c>
      <c r="I542" s="13">
        <f>$D$2*tarifas!$D$12/24</f>
        <v>1.4541666666666666</v>
      </c>
      <c r="J542" s="13" t="e">
        <f>VLOOKUP(E542&amp;" "&amp;F542,tarifas!$A$13:$D$20,4,FALSE)*H542</f>
        <v>#N/A</v>
      </c>
      <c r="K542" s="13">
        <f>IF(F542="COD1",tarifas!$D$11*(SUMIFS($H$11:$H$8770,$F$11:$F$8770,"=COD1",$B$11:$B$8770,"="&amp;B542)/COUNTIFS($F$11:$F$8770,"=COD1",$B$11:$B$8770,"="&amp;B542))/COUNTIFS($A$11:$A$8770,"="&amp;A542,$F$11:$F$8770,"=COD1"),0)</f>
        <v>0</v>
      </c>
      <c r="L542" s="13" t="e">
        <f>(VLOOKUP(F542,tarifas!$C$7:$D$10,2,FALSE)+tarifas!$D$21)*datos!H542</f>
        <v>#N/A</v>
      </c>
      <c r="M542">
        <v>0</v>
      </c>
      <c r="N542" s="13" t="e">
        <f t="shared" si="80"/>
        <v>#N/A</v>
      </c>
      <c r="O542">
        <f t="shared" si="81"/>
        <v>0</v>
      </c>
      <c r="P542" s="12">
        <f t="shared" si="82"/>
        <v>198.09382061832952</v>
      </c>
      <c r="Q542">
        <f t="shared" si="83"/>
        <v>0</v>
      </c>
      <c r="R542">
        <f>$D$2*tarifas!$D$12/24</f>
        <v>1.4541666666666666</v>
      </c>
      <c r="S542" t="e">
        <f>VLOOKUP(E542&amp;" "&amp;F542,tarifas!$A$13:$D$20,4,FALSE)*P542</f>
        <v>#N/A</v>
      </c>
      <c r="T542">
        <f>IF(F542="COD1",tarifas!$D$11*(SUMIFS($P$11:$P$8770,$F$11:$F$8770,"=COD1",$B$11:$B$8770,"="&amp;B542)/COUNTIFS($F$11:$F$8770,"=COD1",$B$11:$B$8770,"="&amp;B542))/COUNTIFS($A$11:$A$8770,"="&amp;A542,$F$11:$F$8770,"=COD1"),0)</f>
        <v>0</v>
      </c>
      <c r="U542" t="e">
        <f>(VLOOKUP(F542,tarifas!$C$7:$D$10,2,FALSE)+tarifas!$D$21)*datos!P542</f>
        <v>#N/A</v>
      </c>
      <c r="V542" t="e">
        <f t="shared" si="84"/>
        <v>#N/A</v>
      </c>
      <c r="W542">
        <f t="shared" si="85"/>
        <v>0</v>
      </c>
    </row>
    <row r="543" spans="1:23" x14ac:dyDescent="0.25">
      <c r="A543">
        <f t="shared" si="78"/>
        <v>22</v>
      </c>
      <c r="B543">
        <f t="shared" si="79"/>
        <v>1</v>
      </c>
      <c r="C543" s="1">
        <f t="shared" si="86"/>
        <v>41662.166666665376</v>
      </c>
      <c r="D543" s="7">
        <v>0</v>
      </c>
      <c r="E543" s="7"/>
      <c r="G543">
        <v>25.99</v>
      </c>
      <c r="H543" s="12">
        <v>195.71474313781775</v>
      </c>
      <c r="I543" s="13">
        <f>$D$2*tarifas!$D$12/24</f>
        <v>1.4541666666666666</v>
      </c>
      <c r="J543" s="13" t="e">
        <f>VLOOKUP(E543&amp;" "&amp;F543,tarifas!$A$13:$D$20,4,FALSE)*H543</f>
        <v>#N/A</v>
      </c>
      <c r="K543" s="13">
        <f>IF(F543="COD1",tarifas!$D$11*(SUMIFS($H$11:$H$8770,$F$11:$F$8770,"=COD1",$B$11:$B$8770,"="&amp;B543)/COUNTIFS($F$11:$F$8770,"=COD1",$B$11:$B$8770,"="&amp;B543))/COUNTIFS($A$11:$A$8770,"="&amp;A543,$F$11:$F$8770,"=COD1"),0)</f>
        <v>0</v>
      </c>
      <c r="L543" s="13" t="e">
        <f>(VLOOKUP(F543,tarifas!$C$7:$D$10,2,FALSE)+tarifas!$D$21)*datos!H543</f>
        <v>#N/A</v>
      </c>
      <c r="M543">
        <v>0</v>
      </c>
      <c r="N543" s="13" t="e">
        <f t="shared" si="80"/>
        <v>#N/A</v>
      </c>
      <c r="O543">
        <f t="shared" si="81"/>
        <v>0</v>
      </c>
      <c r="P543" s="12">
        <f t="shared" si="82"/>
        <v>195.71474313781775</v>
      </c>
      <c r="Q543">
        <f t="shared" si="83"/>
        <v>0</v>
      </c>
      <c r="R543">
        <f>$D$2*tarifas!$D$12/24</f>
        <v>1.4541666666666666</v>
      </c>
      <c r="S543" t="e">
        <f>VLOOKUP(E543&amp;" "&amp;F543,tarifas!$A$13:$D$20,4,FALSE)*P543</f>
        <v>#N/A</v>
      </c>
      <c r="T543">
        <f>IF(F543="COD1",tarifas!$D$11*(SUMIFS($P$11:$P$8770,$F$11:$F$8770,"=COD1",$B$11:$B$8770,"="&amp;B543)/COUNTIFS($F$11:$F$8770,"=COD1",$B$11:$B$8770,"="&amp;B543))/COUNTIFS($A$11:$A$8770,"="&amp;A543,$F$11:$F$8770,"=COD1"),0)</f>
        <v>0</v>
      </c>
      <c r="U543" t="e">
        <f>(VLOOKUP(F543,tarifas!$C$7:$D$10,2,FALSE)+tarifas!$D$21)*datos!P543</f>
        <v>#N/A</v>
      </c>
      <c r="V543" t="e">
        <f t="shared" si="84"/>
        <v>#N/A</v>
      </c>
      <c r="W543">
        <f t="shared" si="85"/>
        <v>0</v>
      </c>
    </row>
    <row r="544" spans="1:23" x14ac:dyDescent="0.25">
      <c r="A544">
        <f t="shared" si="78"/>
        <v>22</v>
      </c>
      <c r="B544">
        <f t="shared" si="79"/>
        <v>1</v>
      </c>
      <c r="C544" s="1">
        <f t="shared" si="86"/>
        <v>41662.208333332041</v>
      </c>
      <c r="D544" s="7">
        <v>0</v>
      </c>
      <c r="E544" s="7"/>
      <c r="G544">
        <v>27.52</v>
      </c>
      <c r="H544" s="12">
        <v>196.30905426184134</v>
      </c>
      <c r="I544" s="13">
        <f>$D$2*tarifas!$D$12/24</f>
        <v>1.4541666666666666</v>
      </c>
      <c r="J544" s="13" t="e">
        <f>VLOOKUP(E544&amp;" "&amp;F544,tarifas!$A$13:$D$20,4,FALSE)*H544</f>
        <v>#N/A</v>
      </c>
      <c r="K544" s="13">
        <f>IF(F544="COD1",tarifas!$D$11*(SUMIFS($H$11:$H$8770,$F$11:$F$8770,"=COD1",$B$11:$B$8770,"="&amp;B544)/COUNTIFS($F$11:$F$8770,"=COD1",$B$11:$B$8770,"="&amp;B544))/COUNTIFS($A$11:$A$8770,"="&amp;A544,$F$11:$F$8770,"=COD1"),0)</f>
        <v>0</v>
      </c>
      <c r="L544" s="13" t="e">
        <f>(VLOOKUP(F544,tarifas!$C$7:$D$10,2,FALSE)+tarifas!$D$21)*datos!H544</f>
        <v>#N/A</v>
      </c>
      <c r="M544">
        <v>0</v>
      </c>
      <c r="N544" s="13" t="e">
        <f t="shared" si="80"/>
        <v>#N/A</v>
      </c>
      <c r="O544">
        <f t="shared" si="81"/>
        <v>0</v>
      </c>
      <c r="P544" s="12">
        <f t="shared" si="82"/>
        <v>196.30905426184134</v>
      </c>
      <c r="Q544">
        <f t="shared" si="83"/>
        <v>0</v>
      </c>
      <c r="R544">
        <f>$D$2*tarifas!$D$12/24</f>
        <v>1.4541666666666666</v>
      </c>
      <c r="S544" t="e">
        <f>VLOOKUP(E544&amp;" "&amp;F544,tarifas!$A$13:$D$20,4,FALSE)*P544</f>
        <v>#N/A</v>
      </c>
      <c r="T544">
        <f>IF(F544="COD1",tarifas!$D$11*(SUMIFS($P$11:$P$8770,$F$11:$F$8770,"=COD1",$B$11:$B$8770,"="&amp;B544)/COUNTIFS($F$11:$F$8770,"=COD1",$B$11:$B$8770,"="&amp;B544))/COUNTIFS($A$11:$A$8770,"="&amp;A544,$F$11:$F$8770,"=COD1"),0)</f>
        <v>0</v>
      </c>
      <c r="U544" t="e">
        <f>(VLOOKUP(F544,tarifas!$C$7:$D$10,2,FALSE)+tarifas!$D$21)*datos!P544</f>
        <v>#N/A</v>
      </c>
      <c r="V544" t="e">
        <f t="shared" si="84"/>
        <v>#N/A</v>
      </c>
      <c r="W544">
        <f t="shared" si="85"/>
        <v>0</v>
      </c>
    </row>
    <row r="545" spans="1:23" x14ac:dyDescent="0.25">
      <c r="A545">
        <f t="shared" si="78"/>
        <v>22</v>
      </c>
      <c r="B545">
        <f t="shared" si="79"/>
        <v>1</v>
      </c>
      <c r="C545" s="1">
        <f t="shared" si="86"/>
        <v>41662.249999998705</v>
      </c>
      <c r="D545" s="7">
        <v>0</v>
      </c>
      <c r="E545" s="7"/>
      <c r="G545">
        <v>30</v>
      </c>
      <c r="H545" s="12">
        <v>196.10743095982002</v>
      </c>
      <c r="I545" s="13">
        <f>$D$2*tarifas!$D$12/24</f>
        <v>1.4541666666666666</v>
      </c>
      <c r="J545" s="13" t="e">
        <f>VLOOKUP(E545&amp;" "&amp;F545,tarifas!$A$13:$D$20,4,FALSE)*H545</f>
        <v>#N/A</v>
      </c>
      <c r="K545" s="13">
        <f>IF(F545="COD1",tarifas!$D$11*(SUMIFS($H$11:$H$8770,$F$11:$F$8770,"=COD1",$B$11:$B$8770,"="&amp;B545)/COUNTIFS($F$11:$F$8770,"=COD1",$B$11:$B$8770,"="&amp;B545))/COUNTIFS($A$11:$A$8770,"="&amp;A545,$F$11:$F$8770,"=COD1"),0)</f>
        <v>0</v>
      </c>
      <c r="L545" s="13" t="e">
        <f>(VLOOKUP(F545,tarifas!$C$7:$D$10,2,FALSE)+tarifas!$D$21)*datos!H545</f>
        <v>#N/A</v>
      </c>
      <c r="M545">
        <v>0</v>
      </c>
      <c r="N545" s="13" t="e">
        <f t="shared" si="80"/>
        <v>#N/A</v>
      </c>
      <c r="O545">
        <f t="shared" si="81"/>
        <v>0</v>
      </c>
      <c r="P545" s="12">
        <f t="shared" si="82"/>
        <v>196.10743095982002</v>
      </c>
      <c r="Q545">
        <f t="shared" si="83"/>
        <v>0</v>
      </c>
      <c r="R545">
        <f>$D$2*tarifas!$D$12/24</f>
        <v>1.4541666666666666</v>
      </c>
      <c r="S545" t="e">
        <f>VLOOKUP(E545&amp;" "&amp;F545,tarifas!$A$13:$D$20,4,FALSE)*P545</f>
        <v>#N/A</v>
      </c>
      <c r="T545">
        <f>IF(F545="COD1",tarifas!$D$11*(SUMIFS($P$11:$P$8770,$F$11:$F$8770,"=COD1",$B$11:$B$8770,"="&amp;B545)/COUNTIFS($F$11:$F$8770,"=COD1",$B$11:$B$8770,"="&amp;B545))/COUNTIFS($A$11:$A$8770,"="&amp;A545,$F$11:$F$8770,"=COD1"),0)</f>
        <v>0</v>
      </c>
      <c r="U545" t="e">
        <f>(VLOOKUP(F545,tarifas!$C$7:$D$10,2,FALSE)+tarifas!$D$21)*datos!P545</f>
        <v>#N/A</v>
      </c>
      <c r="V545" t="e">
        <f t="shared" si="84"/>
        <v>#N/A</v>
      </c>
      <c r="W545">
        <f t="shared" si="85"/>
        <v>0</v>
      </c>
    </row>
    <row r="546" spans="1:23" x14ac:dyDescent="0.25">
      <c r="A546">
        <f t="shared" si="78"/>
        <v>22</v>
      </c>
      <c r="B546">
        <f t="shared" si="79"/>
        <v>1</v>
      </c>
      <c r="C546" s="1">
        <f t="shared" si="86"/>
        <v>41662.291666665369</v>
      </c>
      <c r="D546" s="7">
        <v>0</v>
      </c>
      <c r="E546" s="7"/>
      <c r="G546">
        <v>45.69</v>
      </c>
      <c r="H546" s="12">
        <v>216.45638017814176</v>
      </c>
      <c r="I546" s="13">
        <f>$D$2*tarifas!$D$12/24</f>
        <v>1.4541666666666666</v>
      </c>
      <c r="J546" s="13" t="e">
        <f>VLOOKUP(E546&amp;" "&amp;F546,tarifas!$A$13:$D$20,4,FALSE)*H546</f>
        <v>#N/A</v>
      </c>
      <c r="K546" s="13">
        <f>IF(F546="COD1",tarifas!$D$11*(SUMIFS($H$11:$H$8770,$F$11:$F$8770,"=COD1",$B$11:$B$8770,"="&amp;B546)/COUNTIFS($F$11:$F$8770,"=COD1",$B$11:$B$8770,"="&amp;B546))/COUNTIFS($A$11:$A$8770,"="&amp;A546,$F$11:$F$8770,"=COD1"),0)</f>
        <v>0</v>
      </c>
      <c r="L546" s="13" t="e">
        <f>(VLOOKUP(F546,tarifas!$C$7:$D$10,2,FALSE)+tarifas!$D$21)*datos!H546</f>
        <v>#N/A</v>
      </c>
      <c r="M546">
        <v>0</v>
      </c>
      <c r="N546" s="13" t="e">
        <f t="shared" si="80"/>
        <v>#N/A</v>
      </c>
      <c r="O546">
        <f t="shared" si="81"/>
        <v>0</v>
      </c>
      <c r="P546" s="12">
        <f t="shared" si="82"/>
        <v>216.45638017814176</v>
      </c>
      <c r="Q546">
        <f t="shared" si="83"/>
        <v>0</v>
      </c>
      <c r="R546">
        <f>$D$2*tarifas!$D$12/24</f>
        <v>1.4541666666666666</v>
      </c>
      <c r="S546" t="e">
        <f>VLOOKUP(E546&amp;" "&amp;F546,tarifas!$A$13:$D$20,4,FALSE)*P546</f>
        <v>#N/A</v>
      </c>
      <c r="T546">
        <f>IF(F546="COD1",tarifas!$D$11*(SUMIFS($P$11:$P$8770,$F$11:$F$8770,"=COD1",$B$11:$B$8770,"="&amp;B546)/COUNTIFS($F$11:$F$8770,"=COD1",$B$11:$B$8770,"="&amp;B546))/COUNTIFS($A$11:$A$8770,"="&amp;A546,$F$11:$F$8770,"=COD1"),0)</f>
        <v>0</v>
      </c>
      <c r="U546" t="e">
        <f>(VLOOKUP(F546,tarifas!$C$7:$D$10,2,FALSE)+tarifas!$D$21)*datos!P546</f>
        <v>#N/A</v>
      </c>
      <c r="V546" t="e">
        <f t="shared" si="84"/>
        <v>#N/A</v>
      </c>
      <c r="W546">
        <f t="shared" si="85"/>
        <v>0</v>
      </c>
    </row>
    <row r="547" spans="1:23" x14ac:dyDescent="0.25">
      <c r="A547">
        <f t="shared" si="78"/>
        <v>22</v>
      </c>
      <c r="B547">
        <f t="shared" si="79"/>
        <v>1</v>
      </c>
      <c r="C547" s="1">
        <f t="shared" si="86"/>
        <v>41662.333333332033</v>
      </c>
      <c r="D547" s="7">
        <v>301.36363636363637</v>
      </c>
      <c r="E547" s="7"/>
      <c r="G547">
        <v>45.79</v>
      </c>
      <c r="H547" s="12">
        <v>273.93120200861756</v>
      </c>
      <c r="I547" s="13">
        <f>$D$2*tarifas!$D$12/24</f>
        <v>1.4541666666666666</v>
      </c>
      <c r="J547" s="13" t="e">
        <f>VLOOKUP(E547&amp;" "&amp;F547,tarifas!$A$13:$D$20,4,FALSE)*H547</f>
        <v>#N/A</v>
      </c>
      <c r="K547" s="13">
        <f>IF(F547="COD1",tarifas!$D$11*(SUMIFS($H$11:$H$8770,$F$11:$F$8770,"=COD1",$B$11:$B$8770,"="&amp;B547)/COUNTIFS($F$11:$F$8770,"=COD1",$B$11:$B$8770,"="&amp;B547))/COUNTIFS($A$11:$A$8770,"="&amp;A547,$F$11:$F$8770,"=COD1"),0)</f>
        <v>0</v>
      </c>
      <c r="L547" s="13" t="e">
        <f>(VLOOKUP(F547,tarifas!$C$7:$D$10,2,FALSE)+tarifas!$D$21)*datos!H547</f>
        <v>#N/A</v>
      </c>
      <c r="M547">
        <v>51.750949999999996</v>
      </c>
      <c r="N547" s="13" t="e">
        <f t="shared" si="80"/>
        <v>#N/A</v>
      </c>
      <c r="O547">
        <f t="shared" si="81"/>
        <v>51.750949999999996</v>
      </c>
      <c r="P547" s="12">
        <f t="shared" si="82"/>
        <v>222.18025200861757</v>
      </c>
      <c r="Q547">
        <f t="shared" si="83"/>
        <v>0</v>
      </c>
      <c r="R547">
        <f>$D$2*tarifas!$D$12/24</f>
        <v>1.4541666666666666</v>
      </c>
      <c r="S547" t="e">
        <f>VLOOKUP(E547&amp;" "&amp;F547,tarifas!$A$13:$D$20,4,FALSE)*P547</f>
        <v>#N/A</v>
      </c>
      <c r="T547">
        <f>IF(F547="COD1",tarifas!$D$11*(SUMIFS($P$11:$P$8770,$F$11:$F$8770,"=COD1",$B$11:$B$8770,"="&amp;B547)/COUNTIFS($F$11:$F$8770,"=COD1",$B$11:$B$8770,"="&amp;B547))/COUNTIFS($A$11:$A$8770,"="&amp;A547,$F$11:$F$8770,"=COD1"),0)</f>
        <v>0</v>
      </c>
      <c r="U547" t="e">
        <f>(VLOOKUP(F547,tarifas!$C$7:$D$10,2,FALSE)+tarifas!$D$21)*datos!P547</f>
        <v>#N/A</v>
      </c>
      <c r="V547" t="e">
        <f t="shared" si="84"/>
        <v>#N/A</v>
      </c>
      <c r="W547">
        <f t="shared" si="85"/>
        <v>0</v>
      </c>
    </row>
    <row r="548" spans="1:23" x14ac:dyDescent="0.25">
      <c r="A548">
        <f t="shared" si="78"/>
        <v>22</v>
      </c>
      <c r="B548">
        <f t="shared" si="79"/>
        <v>1</v>
      </c>
      <c r="C548" s="1">
        <f t="shared" si="86"/>
        <v>41662.374999998698</v>
      </c>
      <c r="D548" s="7">
        <v>301.36363636363637</v>
      </c>
      <c r="E548" s="7"/>
      <c r="G548">
        <v>50</v>
      </c>
      <c r="H548" s="12">
        <v>435.33348288632305</v>
      </c>
      <c r="I548" s="13">
        <f>$D$2*tarifas!$D$12/24</f>
        <v>1.4541666666666666</v>
      </c>
      <c r="J548" s="13" t="e">
        <f>VLOOKUP(E548&amp;" "&amp;F548,tarifas!$A$13:$D$20,4,FALSE)*H548</f>
        <v>#N/A</v>
      </c>
      <c r="K548" s="13">
        <f>IF(F548="COD1",tarifas!$D$11*(SUMIFS($H$11:$H$8770,$F$11:$F$8770,"=COD1",$B$11:$B$8770,"="&amp;B548)/COUNTIFS($F$11:$F$8770,"=COD1",$B$11:$B$8770,"="&amp;B548))/COUNTIFS($A$11:$A$8770,"="&amp;A548,$F$11:$F$8770,"=COD1"),0)</f>
        <v>0</v>
      </c>
      <c r="L548" s="13" t="e">
        <f>(VLOOKUP(F548,tarifas!$C$7:$D$10,2,FALSE)+tarifas!$D$21)*datos!H548</f>
        <v>#N/A</v>
      </c>
      <c r="M548">
        <v>42.496250000000003</v>
      </c>
      <c r="N548" s="13" t="e">
        <f t="shared" si="80"/>
        <v>#N/A</v>
      </c>
      <c r="O548">
        <f t="shared" si="81"/>
        <v>42.496250000000003</v>
      </c>
      <c r="P548" s="12">
        <f t="shared" si="82"/>
        <v>392.83723288632302</v>
      </c>
      <c r="Q548">
        <f t="shared" si="83"/>
        <v>0</v>
      </c>
      <c r="R548">
        <f>$D$2*tarifas!$D$12/24</f>
        <v>1.4541666666666666</v>
      </c>
      <c r="S548" t="e">
        <f>VLOOKUP(E548&amp;" "&amp;F548,tarifas!$A$13:$D$20,4,FALSE)*P548</f>
        <v>#N/A</v>
      </c>
      <c r="T548">
        <f>IF(F548="COD1",tarifas!$D$11*(SUMIFS($P$11:$P$8770,$F$11:$F$8770,"=COD1",$B$11:$B$8770,"="&amp;B548)/COUNTIFS($F$11:$F$8770,"=COD1",$B$11:$B$8770,"="&amp;B548))/COUNTIFS($A$11:$A$8770,"="&amp;A548,$F$11:$F$8770,"=COD1"),0)</f>
        <v>0</v>
      </c>
      <c r="U548" t="e">
        <f>(VLOOKUP(F548,tarifas!$C$7:$D$10,2,FALSE)+tarifas!$D$21)*datos!P548</f>
        <v>#N/A</v>
      </c>
      <c r="V548" t="e">
        <f t="shared" si="84"/>
        <v>#N/A</v>
      </c>
      <c r="W548">
        <f t="shared" si="85"/>
        <v>0</v>
      </c>
    </row>
    <row r="549" spans="1:23" x14ac:dyDescent="0.25">
      <c r="A549">
        <f t="shared" si="78"/>
        <v>22</v>
      </c>
      <c r="B549">
        <f t="shared" si="79"/>
        <v>1</v>
      </c>
      <c r="C549" s="1">
        <f t="shared" si="86"/>
        <v>41662.416666665362</v>
      </c>
      <c r="D549" s="7">
        <v>301.36363636363637</v>
      </c>
      <c r="E549" s="7"/>
      <c r="G549">
        <v>48.71</v>
      </c>
      <c r="H549" s="12">
        <v>556.93702419271199</v>
      </c>
      <c r="I549" s="13">
        <f>$D$2*tarifas!$D$12/24</f>
        <v>1.4541666666666666</v>
      </c>
      <c r="J549" s="13" t="e">
        <f>VLOOKUP(E549&amp;" "&amp;F549,tarifas!$A$13:$D$20,4,FALSE)*H549</f>
        <v>#N/A</v>
      </c>
      <c r="K549" s="13">
        <f>IF(F549="COD1",tarifas!$D$11*(SUMIFS($H$11:$H$8770,$F$11:$F$8770,"=COD1",$B$11:$B$8770,"="&amp;B549)/COUNTIFS($F$11:$F$8770,"=COD1",$B$11:$B$8770,"="&amp;B549))/COUNTIFS($A$11:$A$8770,"="&amp;A549,$F$11:$F$8770,"=COD1"),0)</f>
        <v>0</v>
      </c>
      <c r="L549" s="13" t="e">
        <f>(VLOOKUP(F549,tarifas!$C$7:$D$10,2,FALSE)+tarifas!$D$21)*datos!H549</f>
        <v>#N/A</v>
      </c>
      <c r="M549">
        <v>83.527410000000003</v>
      </c>
      <c r="N549" s="13" t="e">
        <f t="shared" si="80"/>
        <v>#N/A</v>
      </c>
      <c r="O549">
        <f t="shared" si="81"/>
        <v>83.527410000000003</v>
      </c>
      <c r="P549" s="12">
        <f t="shared" si="82"/>
        <v>473.40961419271196</v>
      </c>
      <c r="Q549">
        <f t="shared" si="83"/>
        <v>0</v>
      </c>
      <c r="R549">
        <f>$D$2*tarifas!$D$12/24</f>
        <v>1.4541666666666666</v>
      </c>
      <c r="S549" t="e">
        <f>VLOOKUP(E549&amp;" "&amp;F549,tarifas!$A$13:$D$20,4,FALSE)*P549</f>
        <v>#N/A</v>
      </c>
      <c r="T549">
        <f>IF(F549="COD1",tarifas!$D$11*(SUMIFS($P$11:$P$8770,$F$11:$F$8770,"=COD1",$B$11:$B$8770,"="&amp;B549)/COUNTIFS($F$11:$F$8770,"=COD1",$B$11:$B$8770,"="&amp;B549))/COUNTIFS($A$11:$A$8770,"="&amp;A549,$F$11:$F$8770,"=COD1"),0)</f>
        <v>0</v>
      </c>
      <c r="U549" t="e">
        <f>(VLOOKUP(F549,tarifas!$C$7:$D$10,2,FALSE)+tarifas!$D$21)*datos!P549</f>
        <v>#N/A</v>
      </c>
      <c r="V549" t="e">
        <f t="shared" si="84"/>
        <v>#N/A</v>
      </c>
      <c r="W549">
        <f t="shared" si="85"/>
        <v>0</v>
      </c>
    </row>
    <row r="550" spans="1:23" x14ac:dyDescent="0.25">
      <c r="A550">
        <f t="shared" si="78"/>
        <v>22</v>
      </c>
      <c r="B550">
        <f t="shared" si="79"/>
        <v>1</v>
      </c>
      <c r="C550" s="1">
        <f t="shared" si="86"/>
        <v>41662.458333332026</v>
      </c>
      <c r="D550" s="7">
        <v>301.36363636363637</v>
      </c>
      <c r="E550" s="7"/>
      <c r="G550">
        <v>48.4</v>
      </c>
      <c r="H550" s="12">
        <v>615.37440619368135</v>
      </c>
      <c r="I550" s="13">
        <f>$D$2*tarifas!$D$12/24</f>
        <v>1.4541666666666666</v>
      </c>
      <c r="J550" s="13" t="e">
        <f>VLOOKUP(E550&amp;" "&amp;F550,tarifas!$A$13:$D$20,4,FALSE)*H550</f>
        <v>#N/A</v>
      </c>
      <c r="K550" s="13">
        <f>IF(F550="COD1",tarifas!$D$11*(SUMIFS($H$11:$H$8770,$F$11:$F$8770,"=COD1",$B$11:$B$8770,"="&amp;B550)/COUNTIFS($F$11:$F$8770,"=COD1",$B$11:$B$8770,"="&amp;B550))/COUNTIFS($A$11:$A$8770,"="&amp;A550,$F$11:$F$8770,"=COD1"),0)</f>
        <v>0</v>
      </c>
      <c r="L550" s="13" t="e">
        <f>(VLOOKUP(F550,tarifas!$C$7:$D$10,2,FALSE)+tarifas!$D$21)*datos!H550</f>
        <v>#N/A</v>
      </c>
      <c r="M550">
        <v>300.31126</v>
      </c>
      <c r="N550" s="13" t="e">
        <f t="shared" si="80"/>
        <v>#N/A</v>
      </c>
      <c r="O550">
        <f t="shared" si="81"/>
        <v>300.31126</v>
      </c>
      <c r="P550" s="12">
        <f t="shared" si="82"/>
        <v>315.06314619368135</v>
      </c>
      <c r="Q550">
        <f t="shared" si="83"/>
        <v>0</v>
      </c>
      <c r="R550">
        <f>$D$2*tarifas!$D$12/24</f>
        <v>1.4541666666666666</v>
      </c>
      <c r="S550" t="e">
        <f>VLOOKUP(E550&amp;" "&amp;F550,tarifas!$A$13:$D$20,4,FALSE)*P550</f>
        <v>#N/A</v>
      </c>
      <c r="T550">
        <f>IF(F550="COD1",tarifas!$D$11*(SUMIFS($P$11:$P$8770,$F$11:$F$8770,"=COD1",$B$11:$B$8770,"="&amp;B550)/COUNTIFS($F$11:$F$8770,"=COD1",$B$11:$B$8770,"="&amp;B550))/COUNTIFS($A$11:$A$8770,"="&amp;A550,$F$11:$F$8770,"=COD1"),0)</f>
        <v>0</v>
      </c>
      <c r="U550" t="e">
        <f>(VLOOKUP(F550,tarifas!$C$7:$D$10,2,FALSE)+tarifas!$D$21)*datos!P550</f>
        <v>#N/A</v>
      </c>
      <c r="V550" t="e">
        <f t="shared" si="84"/>
        <v>#N/A</v>
      </c>
      <c r="W550">
        <f t="shared" si="85"/>
        <v>0</v>
      </c>
    </row>
    <row r="551" spans="1:23" x14ac:dyDescent="0.25">
      <c r="A551">
        <f t="shared" si="78"/>
        <v>22</v>
      </c>
      <c r="B551">
        <f t="shared" si="79"/>
        <v>1</v>
      </c>
      <c r="C551" s="1">
        <f t="shared" si="86"/>
        <v>41662.49999999869</v>
      </c>
      <c r="D551" s="7">
        <v>520.30303030303037</v>
      </c>
      <c r="E551" s="7"/>
      <c r="G551">
        <v>50.31</v>
      </c>
      <c r="H551" s="12">
        <v>427.6021139397817</v>
      </c>
      <c r="I551" s="13">
        <f>$D$2*tarifas!$D$12/24</f>
        <v>1.4541666666666666</v>
      </c>
      <c r="J551" s="13" t="e">
        <f>VLOOKUP(E551&amp;" "&amp;F551,tarifas!$A$13:$D$20,4,FALSE)*H551</f>
        <v>#N/A</v>
      </c>
      <c r="K551" s="13">
        <f>IF(F551="COD1",tarifas!$D$11*(SUMIFS($H$11:$H$8770,$F$11:$F$8770,"=COD1",$B$11:$B$8770,"="&amp;B551)/COUNTIFS($F$11:$F$8770,"=COD1",$B$11:$B$8770,"="&amp;B551))/COUNTIFS($A$11:$A$8770,"="&amp;A551,$F$11:$F$8770,"=COD1"),0)</f>
        <v>0</v>
      </c>
      <c r="L551" s="13" t="e">
        <f>(VLOOKUP(F551,tarifas!$C$7:$D$10,2,FALSE)+tarifas!$D$21)*datos!H551</f>
        <v>#N/A</v>
      </c>
      <c r="M551">
        <v>422.20206000000002</v>
      </c>
      <c r="N551" s="13" t="e">
        <f t="shared" si="80"/>
        <v>#N/A</v>
      </c>
      <c r="O551">
        <f t="shared" si="81"/>
        <v>422.20206000000002</v>
      </c>
      <c r="P551" s="12">
        <f t="shared" si="82"/>
        <v>5.4000539397816851</v>
      </c>
      <c r="Q551">
        <f t="shared" si="83"/>
        <v>0</v>
      </c>
      <c r="R551">
        <f>$D$2*tarifas!$D$12/24</f>
        <v>1.4541666666666666</v>
      </c>
      <c r="S551" t="e">
        <f>VLOOKUP(E551&amp;" "&amp;F551,tarifas!$A$13:$D$20,4,FALSE)*P551</f>
        <v>#N/A</v>
      </c>
      <c r="T551">
        <f>IF(F551="COD1",tarifas!$D$11*(SUMIFS($P$11:$P$8770,$F$11:$F$8770,"=COD1",$B$11:$B$8770,"="&amp;B551)/COUNTIFS($F$11:$F$8770,"=COD1",$B$11:$B$8770,"="&amp;B551))/COUNTIFS($A$11:$A$8770,"="&amp;A551,$F$11:$F$8770,"=COD1"),0)</f>
        <v>0</v>
      </c>
      <c r="U551" t="e">
        <f>(VLOOKUP(F551,tarifas!$C$7:$D$10,2,FALSE)+tarifas!$D$21)*datos!P551</f>
        <v>#N/A</v>
      </c>
      <c r="V551" t="e">
        <f t="shared" si="84"/>
        <v>#N/A</v>
      </c>
      <c r="W551">
        <f t="shared" si="85"/>
        <v>0</v>
      </c>
    </row>
    <row r="552" spans="1:23" x14ac:dyDescent="0.25">
      <c r="A552">
        <f t="shared" si="78"/>
        <v>22</v>
      </c>
      <c r="B552">
        <f t="shared" si="79"/>
        <v>1</v>
      </c>
      <c r="C552" s="1">
        <f t="shared" si="86"/>
        <v>41662.541666665355</v>
      </c>
      <c r="D552" s="7">
        <v>463.63636363636368</v>
      </c>
      <c r="E552" s="7"/>
      <c r="G552">
        <v>48.79</v>
      </c>
      <c r="H552" s="12">
        <v>398.61280848018396</v>
      </c>
      <c r="I552" s="13">
        <f>$D$2*tarifas!$D$12/24</f>
        <v>1.4541666666666666</v>
      </c>
      <c r="J552" s="13" t="e">
        <f>VLOOKUP(E552&amp;" "&amp;F552,tarifas!$A$13:$D$20,4,FALSE)*H552</f>
        <v>#N/A</v>
      </c>
      <c r="K552" s="13">
        <f>IF(F552="COD1",tarifas!$D$11*(SUMIFS($H$11:$H$8770,$F$11:$F$8770,"=COD1",$B$11:$B$8770,"="&amp;B552)/COUNTIFS($F$11:$F$8770,"=COD1",$B$11:$B$8770,"="&amp;B552))/COUNTIFS($A$11:$A$8770,"="&amp;A552,$F$11:$F$8770,"=COD1"),0)</f>
        <v>0</v>
      </c>
      <c r="L552" s="13" t="e">
        <f>(VLOOKUP(F552,tarifas!$C$7:$D$10,2,FALSE)+tarifas!$D$21)*datos!H552</f>
        <v>#N/A</v>
      </c>
      <c r="M552">
        <v>434.75200999999998</v>
      </c>
      <c r="N552" s="13" t="e">
        <f t="shared" si="80"/>
        <v>#N/A</v>
      </c>
      <c r="O552">
        <f t="shared" si="81"/>
        <v>398.61280848018396</v>
      </c>
      <c r="P552" s="12">
        <f t="shared" si="82"/>
        <v>0</v>
      </c>
      <c r="Q552">
        <f t="shared" si="83"/>
        <v>36.139201519816027</v>
      </c>
      <c r="R552">
        <f>$D$2*tarifas!$D$12/24</f>
        <v>1.4541666666666666</v>
      </c>
      <c r="S552" t="e">
        <f>VLOOKUP(E552&amp;" "&amp;F552,tarifas!$A$13:$D$20,4,FALSE)*P552</f>
        <v>#N/A</v>
      </c>
      <c r="T552">
        <f>IF(F552="COD1",tarifas!$D$11*(SUMIFS($P$11:$P$8770,$F$11:$F$8770,"=COD1",$B$11:$B$8770,"="&amp;B552)/COUNTIFS($F$11:$F$8770,"=COD1",$B$11:$B$8770,"="&amp;B552))/COUNTIFS($A$11:$A$8770,"="&amp;A552,$F$11:$F$8770,"=COD1"),0)</f>
        <v>0</v>
      </c>
      <c r="U552" t="e">
        <f>(VLOOKUP(F552,tarifas!$C$7:$D$10,2,FALSE)+tarifas!$D$21)*datos!P552</f>
        <v>#N/A</v>
      </c>
      <c r="V552" t="e">
        <f t="shared" si="84"/>
        <v>#N/A</v>
      </c>
      <c r="W552">
        <f t="shared" si="85"/>
        <v>1.5869084779366416</v>
      </c>
    </row>
    <row r="553" spans="1:23" x14ac:dyDescent="0.25">
      <c r="A553">
        <f t="shared" si="78"/>
        <v>22</v>
      </c>
      <c r="B553">
        <f t="shared" si="79"/>
        <v>1</v>
      </c>
      <c r="C553" s="1">
        <f t="shared" si="86"/>
        <v>41662.583333332019</v>
      </c>
      <c r="D553" s="7">
        <v>399.24242424242425</v>
      </c>
      <c r="E553" s="7"/>
      <c r="G553">
        <v>50.31</v>
      </c>
      <c r="H553" s="12">
        <v>621.59701067072751</v>
      </c>
      <c r="I553" s="13">
        <f>$D$2*tarifas!$D$12/24</f>
        <v>1.4541666666666666</v>
      </c>
      <c r="J553" s="13" t="e">
        <f>VLOOKUP(E553&amp;" "&amp;F553,tarifas!$A$13:$D$20,4,FALSE)*H553</f>
        <v>#N/A</v>
      </c>
      <c r="K553" s="13">
        <f>IF(F553="COD1",tarifas!$D$11*(SUMIFS($H$11:$H$8770,$F$11:$F$8770,"=COD1",$B$11:$B$8770,"="&amp;B553)/COUNTIFS($F$11:$F$8770,"=COD1",$B$11:$B$8770,"="&amp;B553))/COUNTIFS($A$11:$A$8770,"="&amp;A553,$F$11:$F$8770,"=COD1"),0)</f>
        <v>0</v>
      </c>
      <c r="L553" s="13" t="e">
        <f>(VLOOKUP(F553,tarifas!$C$7:$D$10,2,FALSE)+tarifas!$D$21)*datos!H553</f>
        <v>#N/A</v>
      </c>
      <c r="M553">
        <v>367.57092</v>
      </c>
      <c r="N553" s="13" t="e">
        <f t="shared" si="80"/>
        <v>#N/A</v>
      </c>
      <c r="O553">
        <f t="shared" si="81"/>
        <v>367.57092</v>
      </c>
      <c r="P553" s="12">
        <f t="shared" si="82"/>
        <v>254.02609067072751</v>
      </c>
      <c r="Q553">
        <f t="shared" si="83"/>
        <v>0</v>
      </c>
      <c r="R553">
        <f>$D$2*tarifas!$D$12/24</f>
        <v>1.4541666666666666</v>
      </c>
      <c r="S553" t="e">
        <f>VLOOKUP(E553&amp;" "&amp;F553,tarifas!$A$13:$D$20,4,FALSE)*P553</f>
        <v>#N/A</v>
      </c>
      <c r="T553">
        <f>IF(F553="COD1",tarifas!$D$11*(SUMIFS($P$11:$P$8770,$F$11:$F$8770,"=COD1",$B$11:$B$8770,"="&amp;B553)/COUNTIFS($F$11:$F$8770,"=COD1",$B$11:$B$8770,"="&amp;B553))/COUNTIFS($A$11:$A$8770,"="&amp;A553,$F$11:$F$8770,"=COD1"),0)</f>
        <v>0</v>
      </c>
      <c r="U553" t="e">
        <f>(VLOOKUP(F553,tarifas!$C$7:$D$10,2,FALSE)+tarifas!$D$21)*datos!P553</f>
        <v>#N/A</v>
      </c>
      <c r="V553" t="e">
        <f t="shared" si="84"/>
        <v>#N/A</v>
      </c>
      <c r="W553">
        <f t="shared" si="85"/>
        <v>0</v>
      </c>
    </row>
    <row r="554" spans="1:23" x14ac:dyDescent="0.25">
      <c r="A554">
        <f t="shared" si="78"/>
        <v>22</v>
      </c>
      <c r="B554">
        <f t="shared" si="79"/>
        <v>1</v>
      </c>
      <c r="C554" s="1">
        <f t="shared" si="86"/>
        <v>41662.624999998683</v>
      </c>
      <c r="D554" s="7">
        <v>247.27272727272725</v>
      </c>
      <c r="E554" s="7"/>
      <c r="G554">
        <v>48.19</v>
      </c>
      <c r="H554" s="12">
        <v>714.39313149174006</v>
      </c>
      <c r="I554" s="13">
        <f>$D$2*tarifas!$D$12/24</f>
        <v>1.4541666666666666</v>
      </c>
      <c r="J554" s="13" t="e">
        <f>VLOOKUP(E554&amp;" "&amp;F554,tarifas!$A$13:$D$20,4,FALSE)*H554</f>
        <v>#N/A</v>
      </c>
      <c r="K554" s="13">
        <f>IF(F554="COD1",tarifas!$D$11*(SUMIFS($H$11:$H$8770,$F$11:$F$8770,"=COD1",$B$11:$B$8770,"="&amp;B554)/COUNTIFS($F$11:$F$8770,"=COD1",$B$11:$B$8770,"="&amp;B554))/COUNTIFS($A$11:$A$8770,"="&amp;A554,$F$11:$F$8770,"=COD1"),0)</f>
        <v>0</v>
      </c>
      <c r="L554" s="13" t="e">
        <f>(VLOOKUP(F554,tarifas!$C$7:$D$10,2,FALSE)+tarifas!$D$21)*datos!H554</f>
        <v>#N/A</v>
      </c>
      <c r="M554">
        <v>167.11</v>
      </c>
      <c r="N554" s="13" t="e">
        <f t="shared" si="80"/>
        <v>#N/A</v>
      </c>
      <c r="O554">
        <f t="shared" si="81"/>
        <v>167.11</v>
      </c>
      <c r="P554" s="12">
        <f t="shared" si="82"/>
        <v>547.28313149174005</v>
      </c>
      <c r="Q554">
        <f t="shared" si="83"/>
        <v>0</v>
      </c>
      <c r="R554">
        <f>$D$2*tarifas!$D$12/24</f>
        <v>1.4541666666666666</v>
      </c>
      <c r="S554" t="e">
        <f>VLOOKUP(E554&amp;" "&amp;F554,tarifas!$A$13:$D$20,4,FALSE)*P554</f>
        <v>#N/A</v>
      </c>
      <c r="T554">
        <f>IF(F554="COD1",tarifas!$D$11*(SUMIFS($P$11:$P$8770,$F$11:$F$8770,"=COD1",$B$11:$B$8770,"="&amp;B554)/COUNTIFS($F$11:$F$8770,"=COD1",$B$11:$B$8770,"="&amp;B554))/COUNTIFS($A$11:$A$8770,"="&amp;A554,$F$11:$F$8770,"=COD1"),0)</f>
        <v>0</v>
      </c>
      <c r="U554" t="e">
        <f>(VLOOKUP(F554,tarifas!$C$7:$D$10,2,FALSE)+tarifas!$D$21)*datos!P554</f>
        <v>#N/A</v>
      </c>
      <c r="V554" t="e">
        <f t="shared" si="84"/>
        <v>#N/A</v>
      </c>
      <c r="W554">
        <f t="shared" si="85"/>
        <v>0</v>
      </c>
    </row>
    <row r="555" spans="1:23" x14ac:dyDescent="0.25">
      <c r="A555">
        <f t="shared" si="78"/>
        <v>22</v>
      </c>
      <c r="B555">
        <f t="shared" si="79"/>
        <v>1</v>
      </c>
      <c r="C555" s="1">
        <f t="shared" si="86"/>
        <v>41662.666666665347</v>
      </c>
      <c r="D555" s="7">
        <v>41.212121212121211</v>
      </c>
      <c r="E555" s="7"/>
      <c r="G555">
        <v>48.1</v>
      </c>
      <c r="H555" s="12">
        <v>720.30543412827114</v>
      </c>
      <c r="I555" s="13">
        <f>$D$2*tarifas!$D$12/24</f>
        <v>1.4541666666666666</v>
      </c>
      <c r="J555" s="13" t="e">
        <f>VLOOKUP(E555&amp;" "&amp;F555,tarifas!$A$13:$D$20,4,FALSE)*H555</f>
        <v>#N/A</v>
      </c>
      <c r="K555" s="13">
        <f>IF(F555="COD1",tarifas!$D$11*(SUMIFS($H$11:$H$8770,$F$11:$F$8770,"=COD1",$B$11:$B$8770,"="&amp;B555)/COUNTIFS($F$11:$F$8770,"=COD1",$B$11:$B$8770,"="&amp;B555))/COUNTIFS($A$11:$A$8770,"="&amp;A555,$F$11:$F$8770,"=COD1"),0)</f>
        <v>0</v>
      </c>
      <c r="L555" s="13" t="e">
        <f>(VLOOKUP(F555,tarifas!$C$7:$D$10,2,FALSE)+tarifas!$D$21)*datos!H555</f>
        <v>#N/A</v>
      </c>
      <c r="M555">
        <v>86.268910000000005</v>
      </c>
      <c r="N555" s="13" t="e">
        <f t="shared" si="80"/>
        <v>#N/A</v>
      </c>
      <c r="O555">
        <f t="shared" si="81"/>
        <v>86.268910000000005</v>
      </c>
      <c r="P555" s="12">
        <f t="shared" si="82"/>
        <v>634.03652412827114</v>
      </c>
      <c r="Q555">
        <f t="shared" si="83"/>
        <v>0</v>
      </c>
      <c r="R555">
        <f>$D$2*tarifas!$D$12/24</f>
        <v>1.4541666666666666</v>
      </c>
      <c r="S555" t="e">
        <f>VLOOKUP(E555&amp;" "&amp;F555,tarifas!$A$13:$D$20,4,FALSE)*P555</f>
        <v>#N/A</v>
      </c>
      <c r="T555">
        <f>IF(F555="COD1",tarifas!$D$11*(SUMIFS($P$11:$P$8770,$F$11:$F$8770,"=COD1",$B$11:$B$8770,"="&amp;B555)/COUNTIFS($F$11:$F$8770,"=COD1",$B$11:$B$8770,"="&amp;B555))/COUNTIFS($A$11:$A$8770,"="&amp;A555,$F$11:$F$8770,"=COD1"),0)</f>
        <v>0</v>
      </c>
      <c r="U555" t="e">
        <f>(VLOOKUP(F555,tarifas!$C$7:$D$10,2,FALSE)+tarifas!$D$21)*datos!P555</f>
        <v>#N/A</v>
      </c>
      <c r="V555" t="e">
        <f t="shared" si="84"/>
        <v>#N/A</v>
      </c>
      <c r="W555">
        <f t="shared" si="85"/>
        <v>0</v>
      </c>
    </row>
    <row r="556" spans="1:23" x14ac:dyDescent="0.25">
      <c r="A556">
        <f t="shared" si="78"/>
        <v>22</v>
      </c>
      <c r="B556">
        <f t="shared" si="79"/>
        <v>1</v>
      </c>
      <c r="C556" s="1">
        <f t="shared" si="86"/>
        <v>41662.708333332012</v>
      </c>
      <c r="D556" s="7">
        <v>0</v>
      </c>
      <c r="E556" s="7"/>
      <c r="G556">
        <v>50.21</v>
      </c>
      <c r="H556" s="12">
        <v>564.08395889134272</v>
      </c>
      <c r="I556" s="13">
        <f>$D$2*tarifas!$D$12/24</f>
        <v>1.4541666666666666</v>
      </c>
      <c r="J556" s="13" t="e">
        <f>VLOOKUP(E556&amp;" "&amp;F556,tarifas!$A$13:$D$20,4,FALSE)*H556</f>
        <v>#N/A</v>
      </c>
      <c r="K556" s="13">
        <f>IF(F556="COD1",tarifas!$D$11*(SUMIFS($H$11:$H$8770,$F$11:$F$8770,"=COD1",$B$11:$B$8770,"="&amp;B556)/COUNTIFS($F$11:$F$8770,"=COD1",$B$11:$B$8770,"="&amp;B556))/COUNTIFS($A$11:$A$8770,"="&amp;A556,$F$11:$F$8770,"=COD1"),0)</f>
        <v>0</v>
      </c>
      <c r="L556" s="13" t="e">
        <f>(VLOOKUP(F556,tarifas!$C$7:$D$10,2,FALSE)+tarifas!$D$21)*datos!H556</f>
        <v>#N/A</v>
      </c>
      <c r="M556">
        <v>0</v>
      </c>
      <c r="N556" s="13" t="e">
        <f t="shared" si="80"/>
        <v>#N/A</v>
      </c>
      <c r="O556">
        <f t="shared" si="81"/>
        <v>0</v>
      </c>
      <c r="P556" s="12">
        <f t="shared" si="82"/>
        <v>564.08395889134272</v>
      </c>
      <c r="Q556">
        <f t="shared" si="83"/>
        <v>0</v>
      </c>
      <c r="R556">
        <f>$D$2*tarifas!$D$12/24</f>
        <v>1.4541666666666666</v>
      </c>
      <c r="S556" t="e">
        <f>VLOOKUP(E556&amp;" "&amp;F556,tarifas!$A$13:$D$20,4,FALSE)*P556</f>
        <v>#N/A</v>
      </c>
      <c r="T556">
        <f>IF(F556="COD1",tarifas!$D$11*(SUMIFS($P$11:$P$8770,$F$11:$F$8770,"=COD1",$B$11:$B$8770,"="&amp;B556)/COUNTIFS($F$11:$F$8770,"=COD1",$B$11:$B$8770,"="&amp;B556))/COUNTIFS($A$11:$A$8770,"="&amp;A556,$F$11:$F$8770,"=COD1"),0)</f>
        <v>0</v>
      </c>
      <c r="U556" t="e">
        <f>(VLOOKUP(F556,tarifas!$C$7:$D$10,2,FALSE)+tarifas!$D$21)*datos!P556</f>
        <v>#N/A</v>
      </c>
      <c r="V556" t="e">
        <f t="shared" si="84"/>
        <v>#N/A</v>
      </c>
      <c r="W556">
        <f t="shared" si="85"/>
        <v>0</v>
      </c>
    </row>
    <row r="557" spans="1:23" x14ac:dyDescent="0.25">
      <c r="A557">
        <f t="shared" si="78"/>
        <v>22</v>
      </c>
      <c r="B557">
        <f t="shared" si="79"/>
        <v>1</v>
      </c>
      <c r="C557" s="1">
        <f t="shared" si="86"/>
        <v>41662.749999998676</v>
      </c>
      <c r="D557" s="7">
        <v>0</v>
      </c>
      <c r="E557" s="7"/>
      <c r="G557">
        <v>52.69</v>
      </c>
      <c r="H557" s="12">
        <v>422.7143639678186</v>
      </c>
      <c r="I557" s="13">
        <f>$D$2*tarifas!$D$12/24</f>
        <v>1.4541666666666666</v>
      </c>
      <c r="J557" s="13" t="e">
        <f>VLOOKUP(E557&amp;" "&amp;F557,tarifas!$A$13:$D$20,4,FALSE)*H557</f>
        <v>#N/A</v>
      </c>
      <c r="K557" s="13">
        <f>IF(F557="COD1",tarifas!$D$11*(SUMIFS($H$11:$H$8770,$F$11:$F$8770,"=COD1",$B$11:$B$8770,"="&amp;B557)/COUNTIFS($F$11:$F$8770,"=COD1",$B$11:$B$8770,"="&amp;B557))/COUNTIFS($A$11:$A$8770,"="&amp;A557,$F$11:$F$8770,"=COD1"),0)</f>
        <v>0</v>
      </c>
      <c r="L557" s="13" t="e">
        <f>(VLOOKUP(F557,tarifas!$C$7:$D$10,2,FALSE)+tarifas!$D$21)*datos!H557</f>
        <v>#N/A</v>
      </c>
      <c r="M557">
        <v>0</v>
      </c>
      <c r="N557" s="13" t="e">
        <f t="shared" si="80"/>
        <v>#N/A</v>
      </c>
      <c r="O557">
        <f t="shared" si="81"/>
        <v>0</v>
      </c>
      <c r="P557" s="12">
        <f t="shared" si="82"/>
        <v>422.7143639678186</v>
      </c>
      <c r="Q557">
        <f t="shared" si="83"/>
        <v>0</v>
      </c>
      <c r="R557">
        <f>$D$2*tarifas!$D$12/24</f>
        <v>1.4541666666666666</v>
      </c>
      <c r="S557" t="e">
        <f>VLOOKUP(E557&amp;" "&amp;F557,tarifas!$A$13:$D$20,4,FALSE)*P557</f>
        <v>#N/A</v>
      </c>
      <c r="T557">
        <f>IF(F557="COD1",tarifas!$D$11*(SUMIFS($P$11:$P$8770,$F$11:$F$8770,"=COD1",$B$11:$B$8770,"="&amp;B557)/COUNTIFS($F$11:$F$8770,"=COD1",$B$11:$B$8770,"="&amp;B557))/COUNTIFS($A$11:$A$8770,"="&amp;A557,$F$11:$F$8770,"=COD1"),0)</f>
        <v>0</v>
      </c>
      <c r="U557" t="e">
        <f>(VLOOKUP(F557,tarifas!$C$7:$D$10,2,FALSE)+tarifas!$D$21)*datos!P557</f>
        <v>#N/A</v>
      </c>
      <c r="V557" t="e">
        <f t="shared" si="84"/>
        <v>#N/A</v>
      </c>
      <c r="W557">
        <f t="shared" si="85"/>
        <v>0</v>
      </c>
    </row>
    <row r="558" spans="1:23" x14ac:dyDescent="0.25">
      <c r="A558">
        <f t="shared" si="78"/>
        <v>22</v>
      </c>
      <c r="B558">
        <f t="shared" si="79"/>
        <v>1</v>
      </c>
      <c r="C558" s="1">
        <f t="shared" si="86"/>
        <v>41662.79166666534</v>
      </c>
      <c r="D558" s="7">
        <v>0</v>
      </c>
      <c r="E558" s="7"/>
      <c r="G558">
        <v>58.45</v>
      </c>
      <c r="H558" s="12">
        <v>301.50793924228446</v>
      </c>
      <c r="I558" s="13">
        <f>$D$2*tarifas!$D$12/24</f>
        <v>1.4541666666666666</v>
      </c>
      <c r="J558" s="13" t="e">
        <f>VLOOKUP(E558&amp;" "&amp;F558,tarifas!$A$13:$D$20,4,FALSE)*H558</f>
        <v>#N/A</v>
      </c>
      <c r="K558" s="13">
        <f>IF(F558="COD1",tarifas!$D$11*(SUMIFS($H$11:$H$8770,$F$11:$F$8770,"=COD1",$B$11:$B$8770,"="&amp;B558)/COUNTIFS($F$11:$F$8770,"=COD1",$B$11:$B$8770,"="&amp;B558))/COUNTIFS($A$11:$A$8770,"="&amp;A558,$F$11:$F$8770,"=COD1"),0)</f>
        <v>0</v>
      </c>
      <c r="L558" s="13" t="e">
        <f>(VLOOKUP(F558,tarifas!$C$7:$D$10,2,FALSE)+tarifas!$D$21)*datos!H558</f>
        <v>#N/A</v>
      </c>
      <c r="M558">
        <v>0</v>
      </c>
      <c r="N558" s="13" t="e">
        <f t="shared" si="80"/>
        <v>#N/A</v>
      </c>
      <c r="O558">
        <f t="shared" si="81"/>
        <v>0</v>
      </c>
      <c r="P558" s="12">
        <f t="shared" si="82"/>
        <v>301.50793924228446</v>
      </c>
      <c r="Q558">
        <f t="shared" si="83"/>
        <v>0</v>
      </c>
      <c r="R558">
        <f>$D$2*tarifas!$D$12/24</f>
        <v>1.4541666666666666</v>
      </c>
      <c r="S558" t="e">
        <f>VLOOKUP(E558&amp;" "&amp;F558,tarifas!$A$13:$D$20,4,FALSE)*P558</f>
        <v>#N/A</v>
      </c>
      <c r="T558">
        <f>IF(F558="COD1",tarifas!$D$11*(SUMIFS($P$11:$P$8770,$F$11:$F$8770,"=COD1",$B$11:$B$8770,"="&amp;B558)/COUNTIFS($F$11:$F$8770,"=COD1",$B$11:$B$8770,"="&amp;B558))/COUNTIFS($A$11:$A$8770,"="&amp;A558,$F$11:$F$8770,"=COD1"),0)</f>
        <v>0</v>
      </c>
      <c r="U558" t="e">
        <f>(VLOOKUP(F558,tarifas!$C$7:$D$10,2,FALSE)+tarifas!$D$21)*datos!P558</f>
        <v>#N/A</v>
      </c>
      <c r="V558" t="e">
        <f t="shared" si="84"/>
        <v>#N/A</v>
      </c>
      <c r="W558">
        <f t="shared" si="85"/>
        <v>0</v>
      </c>
    </row>
    <row r="559" spans="1:23" x14ac:dyDescent="0.25">
      <c r="A559">
        <f t="shared" si="78"/>
        <v>22</v>
      </c>
      <c r="B559">
        <f t="shared" si="79"/>
        <v>1</v>
      </c>
      <c r="C559" s="1">
        <f t="shared" si="86"/>
        <v>41662.833333332004</v>
      </c>
      <c r="D559" s="7">
        <v>0</v>
      </c>
      <c r="E559" s="7"/>
      <c r="G559">
        <v>53.19</v>
      </c>
      <c r="H559" s="12">
        <v>232.40179786344447</v>
      </c>
      <c r="I559" s="13">
        <f>$D$2*tarifas!$D$12/24</f>
        <v>1.4541666666666666</v>
      </c>
      <c r="J559" s="13" t="e">
        <f>VLOOKUP(E559&amp;" "&amp;F559,tarifas!$A$13:$D$20,4,FALSE)*H559</f>
        <v>#N/A</v>
      </c>
      <c r="K559" s="13">
        <f>IF(F559="COD1",tarifas!$D$11*(SUMIFS($H$11:$H$8770,$F$11:$F$8770,"=COD1",$B$11:$B$8770,"="&amp;B559)/COUNTIFS($F$11:$F$8770,"=COD1",$B$11:$B$8770,"="&amp;B559))/COUNTIFS($A$11:$A$8770,"="&amp;A559,$F$11:$F$8770,"=COD1"),0)</f>
        <v>0</v>
      </c>
      <c r="L559" s="13" t="e">
        <f>(VLOOKUP(F559,tarifas!$C$7:$D$10,2,FALSE)+tarifas!$D$21)*datos!H559</f>
        <v>#N/A</v>
      </c>
      <c r="M559">
        <v>0</v>
      </c>
      <c r="N559" s="13" t="e">
        <f t="shared" si="80"/>
        <v>#N/A</v>
      </c>
      <c r="O559">
        <f t="shared" si="81"/>
        <v>0</v>
      </c>
      <c r="P559" s="12">
        <f t="shared" si="82"/>
        <v>232.40179786344447</v>
      </c>
      <c r="Q559">
        <f t="shared" si="83"/>
        <v>0</v>
      </c>
      <c r="R559">
        <f>$D$2*tarifas!$D$12/24</f>
        <v>1.4541666666666666</v>
      </c>
      <c r="S559" t="e">
        <f>VLOOKUP(E559&amp;" "&amp;F559,tarifas!$A$13:$D$20,4,FALSE)*P559</f>
        <v>#N/A</v>
      </c>
      <c r="T559">
        <f>IF(F559="COD1",tarifas!$D$11*(SUMIFS($P$11:$P$8770,$F$11:$F$8770,"=COD1",$B$11:$B$8770,"="&amp;B559)/COUNTIFS($F$11:$F$8770,"=COD1",$B$11:$B$8770,"="&amp;B559))/COUNTIFS($A$11:$A$8770,"="&amp;A559,$F$11:$F$8770,"=COD1"),0)</f>
        <v>0</v>
      </c>
      <c r="U559" t="e">
        <f>(VLOOKUP(F559,tarifas!$C$7:$D$10,2,FALSE)+tarifas!$D$21)*datos!P559</f>
        <v>#N/A</v>
      </c>
      <c r="V559" t="e">
        <f t="shared" si="84"/>
        <v>#N/A</v>
      </c>
      <c r="W559">
        <f t="shared" si="85"/>
        <v>0</v>
      </c>
    </row>
    <row r="560" spans="1:23" x14ac:dyDescent="0.25">
      <c r="A560">
        <f t="shared" si="78"/>
        <v>22</v>
      </c>
      <c r="B560">
        <f t="shared" si="79"/>
        <v>1</v>
      </c>
      <c r="C560" s="1">
        <f t="shared" si="86"/>
        <v>41662.874999998668</v>
      </c>
      <c r="D560" s="7">
        <v>0</v>
      </c>
      <c r="E560" s="7"/>
      <c r="G560">
        <v>52.12</v>
      </c>
      <c r="H560" s="12">
        <v>210.91387676562823</v>
      </c>
      <c r="I560" s="13">
        <f>$D$2*tarifas!$D$12/24</f>
        <v>1.4541666666666666</v>
      </c>
      <c r="J560" s="13" t="e">
        <f>VLOOKUP(E560&amp;" "&amp;F560,tarifas!$A$13:$D$20,4,FALSE)*H560</f>
        <v>#N/A</v>
      </c>
      <c r="K560" s="13">
        <f>IF(F560="COD1",tarifas!$D$11*(SUMIFS($H$11:$H$8770,$F$11:$F$8770,"=COD1",$B$11:$B$8770,"="&amp;B560)/COUNTIFS($F$11:$F$8770,"=COD1",$B$11:$B$8770,"="&amp;B560))/COUNTIFS($A$11:$A$8770,"="&amp;A560,$F$11:$F$8770,"=COD1"),0)</f>
        <v>0</v>
      </c>
      <c r="L560" s="13" t="e">
        <f>(VLOOKUP(F560,tarifas!$C$7:$D$10,2,FALSE)+tarifas!$D$21)*datos!H560</f>
        <v>#N/A</v>
      </c>
      <c r="M560">
        <v>0</v>
      </c>
      <c r="N560" s="13" t="e">
        <f t="shared" si="80"/>
        <v>#N/A</v>
      </c>
      <c r="O560">
        <f t="shared" si="81"/>
        <v>0</v>
      </c>
      <c r="P560" s="12">
        <f t="shared" si="82"/>
        <v>210.91387676562823</v>
      </c>
      <c r="Q560">
        <f t="shared" si="83"/>
        <v>0</v>
      </c>
      <c r="R560">
        <f>$D$2*tarifas!$D$12/24</f>
        <v>1.4541666666666666</v>
      </c>
      <c r="S560" t="e">
        <f>VLOOKUP(E560&amp;" "&amp;F560,tarifas!$A$13:$D$20,4,FALSE)*P560</f>
        <v>#N/A</v>
      </c>
      <c r="T560">
        <f>IF(F560="COD1",tarifas!$D$11*(SUMIFS($P$11:$P$8770,$F$11:$F$8770,"=COD1",$B$11:$B$8770,"="&amp;B560)/COUNTIFS($F$11:$F$8770,"=COD1",$B$11:$B$8770,"="&amp;B560))/COUNTIFS($A$11:$A$8770,"="&amp;A560,$F$11:$F$8770,"=COD1"),0)</f>
        <v>0</v>
      </c>
      <c r="U560" t="e">
        <f>(VLOOKUP(F560,tarifas!$C$7:$D$10,2,FALSE)+tarifas!$D$21)*datos!P560</f>
        <v>#N/A</v>
      </c>
      <c r="V560" t="e">
        <f t="shared" si="84"/>
        <v>#N/A</v>
      </c>
      <c r="W560">
        <f t="shared" si="85"/>
        <v>0</v>
      </c>
    </row>
    <row r="561" spans="1:23" x14ac:dyDescent="0.25">
      <c r="A561">
        <f t="shared" si="78"/>
        <v>22</v>
      </c>
      <c r="B561">
        <f t="shared" si="79"/>
        <v>1</v>
      </c>
      <c r="C561" s="1">
        <f t="shared" si="86"/>
        <v>41662.916666665333</v>
      </c>
      <c r="D561" s="7">
        <v>0</v>
      </c>
      <c r="E561" s="7"/>
      <c r="G561">
        <v>48.68</v>
      </c>
      <c r="H561" s="12">
        <v>206.68669429383655</v>
      </c>
      <c r="I561" s="13">
        <f>$D$2*tarifas!$D$12/24</f>
        <v>1.4541666666666666</v>
      </c>
      <c r="J561" s="13" t="e">
        <f>VLOOKUP(E561&amp;" "&amp;F561,tarifas!$A$13:$D$20,4,FALSE)*H561</f>
        <v>#N/A</v>
      </c>
      <c r="K561" s="13">
        <f>IF(F561="COD1",tarifas!$D$11*(SUMIFS($H$11:$H$8770,$F$11:$F$8770,"=COD1",$B$11:$B$8770,"="&amp;B561)/COUNTIFS($F$11:$F$8770,"=COD1",$B$11:$B$8770,"="&amp;B561))/COUNTIFS($A$11:$A$8770,"="&amp;A561,$F$11:$F$8770,"=COD1"),0)</f>
        <v>0</v>
      </c>
      <c r="L561" s="13" t="e">
        <f>(VLOOKUP(F561,tarifas!$C$7:$D$10,2,FALSE)+tarifas!$D$21)*datos!H561</f>
        <v>#N/A</v>
      </c>
      <c r="M561">
        <v>0</v>
      </c>
      <c r="N561" s="13" t="e">
        <f t="shared" si="80"/>
        <v>#N/A</v>
      </c>
      <c r="O561">
        <f t="shared" si="81"/>
        <v>0</v>
      </c>
      <c r="P561" s="12">
        <f t="shared" si="82"/>
        <v>206.68669429383655</v>
      </c>
      <c r="Q561">
        <f t="shared" si="83"/>
        <v>0</v>
      </c>
      <c r="R561">
        <f>$D$2*tarifas!$D$12/24</f>
        <v>1.4541666666666666</v>
      </c>
      <c r="S561" t="e">
        <f>VLOOKUP(E561&amp;" "&amp;F561,tarifas!$A$13:$D$20,4,FALSE)*P561</f>
        <v>#N/A</v>
      </c>
      <c r="T561">
        <f>IF(F561="COD1",tarifas!$D$11*(SUMIFS($P$11:$P$8770,$F$11:$F$8770,"=COD1",$B$11:$B$8770,"="&amp;B561)/COUNTIFS($F$11:$F$8770,"=COD1",$B$11:$B$8770,"="&amp;B561))/COUNTIFS($A$11:$A$8770,"="&amp;A561,$F$11:$F$8770,"=COD1"),0)</f>
        <v>0</v>
      </c>
      <c r="U561" t="e">
        <f>(VLOOKUP(F561,tarifas!$C$7:$D$10,2,FALSE)+tarifas!$D$21)*datos!P561</f>
        <v>#N/A</v>
      </c>
      <c r="V561" t="e">
        <f t="shared" si="84"/>
        <v>#N/A</v>
      </c>
      <c r="W561">
        <f t="shared" si="85"/>
        <v>0</v>
      </c>
    </row>
    <row r="562" spans="1:23" x14ac:dyDescent="0.25">
      <c r="A562">
        <f t="shared" si="78"/>
        <v>22</v>
      </c>
      <c r="B562">
        <f t="shared" si="79"/>
        <v>1</v>
      </c>
      <c r="C562" s="1">
        <f t="shared" si="86"/>
        <v>41662.958333331997</v>
      </c>
      <c r="D562" s="7">
        <v>0</v>
      </c>
      <c r="E562" s="7"/>
      <c r="G562">
        <v>45</v>
      </c>
      <c r="H562" s="12">
        <v>207.57121781502173</v>
      </c>
      <c r="I562" s="13">
        <f>$D$2*tarifas!$D$12/24</f>
        <v>1.4541666666666666</v>
      </c>
      <c r="J562" s="13" t="e">
        <f>VLOOKUP(E562&amp;" "&amp;F562,tarifas!$A$13:$D$20,4,FALSE)*H562</f>
        <v>#N/A</v>
      </c>
      <c r="K562" s="13">
        <f>IF(F562="COD1",tarifas!$D$11*(SUMIFS($H$11:$H$8770,$F$11:$F$8770,"=COD1",$B$11:$B$8770,"="&amp;B562)/COUNTIFS($F$11:$F$8770,"=COD1",$B$11:$B$8770,"="&amp;B562))/COUNTIFS($A$11:$A$8770,"="&amp;A562,$F$11:$F$8770,"=COD1"),0)</f>
        <v>0</v>
      </c>
      <c r="L562" s="13" t="e">
        <f>(VLOOKUP(F562,tarifas!$C$7:$D$10,2,FALSE)+tarifas!$D$21)*datos!H562</f>
        <v>#N/A</v>
      </c>
      <c r="M562">
        <v>0</v>
      </c>
      <c r="N562" s="13" t="e">
        <f t="shared" si="80"/>
        <v>#N/A</v>
      </c>
      <c r="O562">
        <f t="shared" si="81"/>
        <v>0</v>
      </c>
      <c r="P562" s="12">
        <f t="shared" si="82"/>
        <v>207.57121781502173</v>
      </c>
      <c r="Q562">
        <f t="shared" si="83"/>
        <v>0</v>
      </c>
      <c r="R562">
        <f>$D$2*tarifas!$D$12/24</f>
        <v>1.4541666666666666</v>
      </c>
      <c r="S562" t="e">
        <f>VLOOKUP(E562&amp;" "&amp;F562,tarifas!$A$13:$D$20,4,FALSE)*P562</f>
        <v>#N/A</v>
      </c>
      <c r="T562">
        <f>IF(F562="COD1",tarifas!$D$11*(SUMIFS($P$11:$P$8770,$F$11:$F$8770,"=COD1",$B$11:$B$8770,"="&amp;B562)/COUNTIFS($F$11:$F$8770,"=COD1",$B$11:$B$8770,"="&amp;B562))/COUNTIFS($A$11:$A$8770,"="&amp;A562,$F$11:$F$8770,"=COD1"),0)</f>
        <v>0</v>
      </c>
      <c r="U562" t="e">
        <f>(VLOOKUP(F562,tarifas!$C$7:$D$10,2,FALSE)+tarifas!$D$21)*datos!P562</f>
        <v>#N/A</v>
      </c>
      <c r="V562" t="e">
        <f t="shared" si="84"/>
        <v>#N/A</v>
      </c>
      <c r="W562">
        <f t="shared" si="85"/>
        <v>0</v>
      </c>
    </row>
    <row r="563" spans="1:23" x14ac:dyDescent="0.25">
      <c r="A563">
        <f t="shared" si="78"/>
        <v>23</v>
      </c>
      <c r="B563">
        <f t="shared" si="79"/>
        <v>1</v>
      </c>
      <c r="C563" s="1">
        <f t="shared" si="86"/>
        <v>41662.999999998661</v>
      </c>
      <c r="D563" s="7">
        <v>0</v>
      </c>
      <c r="E563" s="7"/>
      <c r="G563">
        <v>44.17</v>
      </c>
      <c r="H563" s="12">
        <v>201.64941319388274</v>
      </c>
      <c r="I563" s="13">
        <f>$D$2*tarifas!$D$12/24</f>
        <v>1.4541666666666666</v>
      </c>
      <c r="J563" s="13" t="e">
        <f>VLOOKUP(E563&amp;" "&amp;F563,tarifas!$A$13:$D$20,4,FALSE)*H563</f>
        <v>#N/A</v>
      </c>
      <c r="K563" s="13">
        <f>IF(F563="COD1",tarifas!$D$11*(SUMIFS($H$11:$H$8770,$F$11:$F$8770,"=COD1",$B$11:$B$8770,"="&amp;B563)/COUNTIFS($F$11:$F$8770,"=COD1",$B$11:$B$8770,"="&amp;B563))/COUNTIFS($A$11:$A$8770,"="&amp;A563,$F$11:$F$8770,"=COD1"),0)</f>
        <v>0</v>
      </c>
      <c r="L563" s="13" t="e">
        <f>(VLOOKUP(F563,tarifas!$C$7:$D$10,2,FALSE)+tarifas!$D$21)*datos!H563</f>
        <v>#N/A</v>
      </c>
      <c r="M563">
        <v>0</v>
      </c>
      <c r="N563" s="13" t="e">
        <f t="shared" si="80"/>
        <v>#N/A</v>
      </c>
      <c r="O563">
        <f t="shared" si="81"/>
        <v>0</v>
      </c>
      <c r="P563" s="12">
        <f t="shared" si="82"/>
        <v>201.64941319388274</v>
      </c>
      <c r="Q563">
        <f t="shared" si="83"/>
        <v>0</v>
      </c>
      <c r="R563">
        <f>$D$2*tarifas!$D$12/24</f>
        <v>1.4541666666666666</v>
      </c>
      <c r="S563" t="e">
        <f>VLOOKUP(E563&amp;" "&amp;F563,tarifas!$A$13:$D$20,4,FALSE)*P563</f>
        <v>#N/A</v>
      </c>
      <c r="T563">
        <f>IF(F563="COD1",tarifas!$D$11*(SUMIFS($P$11:$P$8770,$F$11:$F$8770,"=COD1",$B$11:$B$8770,"="&amp;B563)/COUNTIFS($F$11:$F$8770,"=COD1",$B$11:$B$8770,"="&amp;B563))/COUNTIFS($A$11:$A$8770,"="&amp;A563,$F$11:$F$8770,"=COD1"),0)</f>
        <v>0</v>
      </c>
      <c r="U563" t="e">
        <f>(VLOOKUP(F563,tarifas!$C$7:$D$10,2,FALSE)+tarifas!$D$21)*datos!P563</f>
        <v>#N/A</v>
      </c>
      <c r="V563" t="e">
        <f t="shared" si="84"/>
        <v>#N/A</v>
      </c>
      <c r="W563">
        <f t="shared" si="85"/>
        <v>0</v>
      </c>
    </row>
    <row r="564" spans="1:23" x14ac:dyDescent="0.25">
      <c r="A564">
        <f t="shared" si="78"/>
        <v>23</v>
      </c>
      <c r="B564">
        <f t="shared" si="79"/>
        <v>1</v>
      </c>
      <c r="C564" s="1">
        <f t="shared" si="86"/>
        <v>41663.041666665325</v>
      </c>
      <c r="D564" s="7">
        <v>0</v>
      </c>
      <c r="E564" s="7"/>
      <c r="G564">
        <v>39.4</v>
      </c>
      <c r="H564" s="12">
        <v>201.23926145991737</v>
      </c>
      <c r="I564" s="13">
        <f>$D$2*tarifas!$D$12/24</f>
        <v>1.4541666666666666</v>
      </c>
      <c r="J564" s="13" t="e">
        <f>VLOOKUP(E564&amp;" "&amp;F564,tarifas!$A$13:$D$20,4,FALSE)*H564</f>
        <v>#N/A</v>
      </c>
      <c r="K564" s="13">
        <f>IF(F564="COD1",tarifas!$D$11*(SUMIFS($H$11:$H$8770,$F$11:$F$8770,"=COD1",$B$11:$B$8770,"="&amp;B564)/COUNTIFS($F$11:$F$8770,"=COD1",$B$11:$B$8770,"="&amp;B564))/COUNTIFS($A$11:$A$8770,"="&amp;A564,$F$11:$F$8770,"=COD1"),0)</f>
        <v>0</v>
      </c>
      <c r="L564" s="13" t="e">
        <f>(VLOOKUP(F564,tarifas!$C$7:$D$10,2,FALSE)+tarifas!$D$21)*datos!H564</f>
        <v>#N/A</v>
      </c>
      <c r="M564">
        <v>0</v>
      </c>
      <c r="N564" s="13" t="e">
        <f t="shared" si="80"/>
        <v>#N/A</v>
      </c>
      <c r="O564">
        <f t="shared" si="81"/>
        <v>0</v>
      </c>
      <c r="P564" s="12">
        <f t="shared" si="82"/>
        <v>201.23926145991737</v>
      </c>
      <c r="Q564">
        <f t="shared" si="83"/>
        <v>0</v>
      </c>
      <c r="R564">
        <f>$D$2*tarifas!$D$12/24</f>
        <v>1.4541666666666666</v>
      </c>
      <c r="S564" t="e">
        <f>VLOOKUP(E564&amp;" "&amp;F564,tarifas!$A$13:$D$20,4,FALSE)*P564</f>
        <v>#N/A</v>
      </c>
      <c r="T564">
        <f>IF(F564="COD1",tarifas!$D$11*(SUMIFS($P$11:$P$8770,$F$11:$F$8770,"=COD1",$B$11:$B$8770,"="&amp;B564)/COUNTIFS($F$11:$F$8770,"=COD1",$B$11:$B$8770,"="&amp;B564))/COUNTIFS($A$11:$A$8770,"="&amp;A564,$F$11:$F$8770,"=COD1"),0)</f>
        <v>0</v>
      </c>
      <c r="U564" t="e">
        <f>(VLOOKUP(F564,tarifas!$C$7:$D$10,2,FALSE)+tarifas!$D$21)*datos!P564</f>
        <v>#N/A</v>
      </c>
      <c r="V564" t="e">
        <f t="shared" si="84"/>
        <v>#N/A</v>
      </c>
      <c r="W564">
        <f t="shared" si="85"/>
        <v>0</v>
      </c>
    </row>
    <row r="565" spans="1:23" x14ac:dyDescent="0.25">
      <c r="A565">
        <f t="shared" si="78"/>
        <v>23</v>
      </c>
      <c r="B565">
        <f t="shared" si="79"/>
        <v>1</v>
      </c>
      <c r="C565" s="1">
        <f t="shared" si="86"/>
        <v>41663.08333333199</v>
      </c>
      <c r="D565" s="7">
        <v>0</v>
      </c>
      <c r="E565" s="7"/>
      <c r="G565">
        <v>31.5</v>
      </c>
      <c r="H565" s="12">
        <v>198.91475421427643</v>
      </c>
      <c r="I565" s="13">
        <f>$D$2*tarifas!$D$12/24</f>
        <v>1.4541666666666666</v>
      </c>
      <c r="J565" s="13" t="e">
        <f>VLOOKUP(E565&amp;" "&amp;F565,tarifas!$A$13:$D$20,4,FALSE)*H565</f>
        <v>#N/A</v>
      </c>
      <c r="K565" s="13">
        <f>IF(F565="COD1",tarifas!$D$11*(SUMIFS($H$11:$H$8770,$F$11:$F$8770,"=COD1",$B$11:$B$8770,"="&amp;B565)/COUNTIFS($F$11:$F$8770,"=COD1",$B$11:$B$8770,"="&amp;B565))/COUNTIFS($A$11:$A$8770,"="&amp;A565,$F$11:$F$8770,"=COD1"),0)</f>
        <v>0</v>
      </c>
      <c r="L565" s="13" t="e">
        <f>(VLOOKUP(F565,tarifas!$C$7:$D$10,2,FALSE)+tarifas!$D$21)*datos!H565</f>
        <v>#N/A</v>
      </c>
      <c r="M565">
        <v>0</v>
      </c>
      <c r="N565" s="13" t="e">
        <f t="shared" si="80"/>
        <v>#N/A</v>
      </c>
      <c r="O565">
        <f t="shared" si="81"/>
        <v>0</v>
      </c>
      <c r="P565" s="12">
        <f t="shared" si="82"/>
        <v>198.91475421427643</v>
      </c>
      <c r="Q565">
        <f t="shared" si="83"/>
        <v>0</v>
      </c>
      <c r="R565">
        <f>$D$2*tarifas!$D$12/24</f>
        <v>1.4541666666666666</v>
      </c>
      <c r="S565" t="e">
        <f>VLOOKUP(E565&amp;" "&amp;F565,tarifas!$A$13:$D$20,4,FALSE)*P565</f>
        <v>#N/A</v>
      </c>
      <c r="T565">
        <f>IF(F565="COD1",tarifas!$D$11*(SUMIFS($P$11:$P$8770,$F$11:$F$8770,"=COD1",$B$11:$B$8770,"="&amp;B565)/COUNTIFS($F$11:$F$8770,"=COD1",$B$11:$B$8770,"="&amp;B565))/COUNTIFS($A$11:$A$8770,"="&amp;A565,$F$11:$F$8770,"=COD1"),0)</f>
        <v>0</v>
      </c>
      <c r="U565" t="e">
        <f>(VLOOKUP(F565,tarifas!$C$7:$D$10,2,FALSE)+tarifas!$D$21)*datos!P565</f>
        <v>#N/A</v>
      </c>
      <c r="V565" t="e">
        <f t="shared" si="84"/>
        <v>#N/A</v>
      </c>
      <c r="W565">
        <f t="shared" si="85"/>
        <v>0</v>
      </c>
    </row>
    <row r="566" spans="1:23" x14ac:dyDescent="0.25">
      <c r="A566">
        <f t="shared" si="78"/>
        <v>23</v>
      </c>
      <c r="B566">
        <f t="shared" si="79"/>
        <v>1</v>
      </c>
      <c r="C566" s="1">
        <f t="shared" si="86"/>
        <v>41663.124999998654</v>
      </c>
      <c r="D566" s="7">
        <v>0</v>
      </c>
      <c r="E566" s="7"/>
      <c r="G566">
        <v>28.21</v>
      </c>
      <c r="H566" s="12">
        <v>196.96566836799244</v>
      </c>
      <c r="I566" s="13">
        <f>$D$2*tarifas!$D$12/24</f>
        <v>1.4541666666666666</v>
      </c>
      <c r="J566" s="13" t="e">
        <f>VLOOKUP(E566&amp;" "&amp;F566,tarifas!$A$13:$D$20,4,FALSE)*H566</f>
        <v>#N/A</v>
      </c>
      <c r="K566" s="13">
        <f>IF(F566="COD1",tarifas!$D$11*(SUMIFS($H$11:$H$8770,$F$11:$F$8770,"=COD1",$B$11:$B$8770,"="&amp;B566)/COUNTIFS($F$11:$F$8770,"=COD1",$B$11:$B$8770,"="&amp;B566))/COUNTIFS($A$11:$A$8770,"="&amp;A566,$F$11:$F$8770,"=COD1"),0)</f>
        <v>0</v>
      </c>
      <c r="L566" s="13" t="e">
        <f>(VLOOKUP(F566,tarifas!$C$7:$D$10,2,FALSE)+tarifas!$D$21)*datos!H566</f>
        <v>#N/A</v>
      </c>
      <c r="M566">
        <v>0</v>
      </c>
      <c r="N566" s="13" t="e">
        <f t="shared" si="80"/>
        <v>#N/A</v>
      </c>
      <c r="O566">
        <f t="shared" si="81"/>
        <v>0</v>
      </c>
      <c r="P566" s="12">
        <f t="shared" si="82"/>
        <v>196.96566836799244</v>
      </c>
      <c r="Q566">
        <f t="shared" si="83"/>
        <v>0</v>
      </c>
      <c r="R566">
        <f>$D$2*tarifas!$D$12/24</f>
        <v>1.4541666666666666</v>
      </c>
      <c r="S566" t="e">
        <f>VLOOKUP(E566&amp;" "&amp;F566,tarifas!$A$13:$D$20,4,FALSE)*P566</f>
        <v>#N/A</v>
      </c>
      <c r="T566">
        <f>IF(F566="COD1",tarifas!$D$11*(SUMIFS($P$11:$P$8770,$F$11:$F$8770,"=COD1",$B$11:$B$8770,"="&amp;B566)/COUNTIFS($F$11:$F$8770,"=COD1",$B$11:$B$8770,"="&amp;B566))/COUNTIFS($A$11:$A$8770,"="&amp;A566,$F$11:$F$8770,"=COD1"),0)</f>
        <v>0</v>
      </c>
      <c r="U566" t="e">
        <f>(VLOOKUP(F566,tarifas!$C$7:$D$10,2,FALSE)+tarifas!$D$21)*datos!P566</f>
        <v>#N/A</v>
      </c>
      <c r="V566" t="e">
        <f t="shared" si="84"/>
        <v>#N/A</v>
      </c>
      <c r="W566">
        <f t="shared" si="85"/>
        <v>0</v>
      </c>
    </row>
    <row r="567" spans="1:23" x14ac:dyDescent="0.25">
      <c r="A567">
        <f t="shared" si="78"/>
        <v>23</v>
      </c>
      <c r="B567">
        <f t="shared" si="79"/>
        <v>1</v>
      </c>
      <c r="C567" s="1">
        <f t="shared" si="86"/>
        <v>41663.166666665318</v>
      </c>
      <c r="D567" s="7">
        <v>0</v>
      </c>
      <c r="E567" s="7"/>
      <c r="G567">
        <v>27.52</v>
      </c>
      <c r="H567" s="12">
        <v>197.872931415381</v>
      </c>
      <c r="I567" s="13">
        <f>$D$2*tarifas!$D$12/24</f>
        <v>1.4541666666666666</v>
      </c>
      <c r="J567" s="13" t="e">
        <f>VLOOKUP(E567&amp;" "&amp;F567,tarifas!$A$13:$D$20,4,FALSE)*H567</f>
        <v>#N/A</v>
      </c>
      <c r="K567" s="13">
        <f>IF(F567="COD1",tarifas!$D$11*(SUMIFS($H$11:$H$8770,$F$11:$F$8770,"=COD1",$B$11:$B$8770,"="&amp;B567)/COUNTIFS($F$11:$F$8770,"=COD1",$B$11:$B$8770,"="&amp;B567))/COUNTIFS($A$11:$A$8770,"="&amp;A567,$F$11:$F$8770,"=COD1"),0)</f>
        <v>0</v>
      </c>
      <c r="L567" s="13" t="e">
        <f>(VLOOKUP(F567,tarifas!$C$7:$D$10,2,FALSE)+tarifas!$D$21)*datos!H567</f>
        <v>#N/A</v>
      </c>
      <c r="M567">
        <v>0</v>
      </c>
      <c r="N567" s="13" t="e">
        <f t="shared" si="80"/>
        <v>#N/A</v>
      </c>
      <c r="O567">
        <f t="shared" si="81"/>
        <v>0</v>
      </c>
      <c r="P567" s="12">
        <f t="shared" si="82"/>
        <v>197.872931415381</v>
      </c>
      <c r="Q567">
        <f t="shared" si="83"/>
        <v>0</v>
      </c>
      <c r="R567">
        <f>$D$2*tarifas!$D$12/24</f>
        <v>1.4541666666666666</v>
      </c>
      <c r="S567" t="e">
        <f>VLOOKUP(E567&amp;" "&amp;F567,tarifas!$A$13:$D$20,4,FALSE)*P567</f>
        <v>#N/A</v>
      </c>
      <c r="T567">
        <f>IF(F567="COD1",tarifas!$D$11*(SUMIFS($P$11:$P$8770,$F$11:$F$8770,"=COD1",$B$11:$B$8770,"="&amp;B567)/COUNTIFS($F$11:$F$8770,"=COD1",$B$11:$B$8770,"="&amp;B567))/COUNTIFS($A$11:$A$8770,"="&amp;A567,$F$11:$F$8770,"=COD1"),0)</f>
        <v>0</v>
      </c>
      <c r="U567" t="e">
        <f>(VLOOKUP(F567,tarifas!$C$7:$D$10,2,FALSE)+tarifas!$D$21)*datos!P567</f>
        <v>#N/A</v>
      </c>
      <c r="V567" t="e">
        <f t="shared" si="84"/>
        <v>#N/A</v>
      </c>
      <c r="W567">
        <f t="shared" si="85"/>
        <v>0</v>
      </c>
    </row>
    <row r="568" spans="1:23" x14ac:dyDescent="0.25">
      <c r="A568">
        <f t="shared" si="78"/>
        <v>23</v>
      </c>
      <c r="B568">
        <f t="shared" si="79"/>
        <v>1</v>
      </c>
      <c r="C568" s="1">
        <f t="shared" si="86"/>
        <v>41663.208333331982</v>
      </c>
      <c r="D568" s="7">
        <v>0</v>
      </c>
      <c r="E568" s="7"/>
      <c r="G568">
        <v>28.66</v>
      </c>
      <c r="H568" s="12">
        <v>195.81125231842424</v>
      </c>
      <c r="I568" s="13">
        <f>$D$2*tarifas!$D$12/24</f>
        <v>1.4541666666666666</v>
      </c>
      <c r="J568" s="13" t="e">
        <f>VLOOKUP(E568&amp;" "&amp;F568,tarifas!$A$13:$D$20,4,FALSE)*H568</f>
        <v>#N/A</v>
      </c>
      <c r="K568" s="13">
        <f>IF(F568="COD1",tarifas!$D$11*(SUMIFS($H$11:$H$8770,$F$11:$F$8770,"=COD1",$B$11:$B$8770,"="&amp;B568)/COUNTIFS($F$11:$F$8770,"=COD1",$B$11:$B$8770,"="&amp;B568))/COUNTIFS($A$11:$A$8770,"="&amp;A568,$F$11:$F$8770,"=COD1"),0)</f>
        <v>0</v>
      </c>
      <c r="L568" s="13" t="e">
        <f>(VLOOKUP(F568,tarifas!$C$7:$D$10,2,FALSE)+tarifas!$D$21)*datos!H568</f>
        <v>#N/A</v>
      </c>
      <c r="M568">
        <v>0</v>
      </c>
      <c r="N568" s="13" t="e">
        <f t="shared" si="80"/>
        <v>#N/A</v>
      </c>
      <c r="O568">
        <f t="shared" si="81"/>
        <v>0</v>
      </c>
      <c r="P568" s="12">
        <f t="shared" si="82"/>
        <v>195.81125231842424</v>
      </c>
      <c r="Q568">
        <f t="shared" si="83"/>
        <v>0</v>
      </c>
      <c r="R568">
        <f>$D$2*tarifas!$D$12/24</f>
        <v>1.4541666666666666</v>
      </c>
      <c r="S568" t="e">
        <f>VLOOKUP(E568&amp;" "&amp;F568,tarifas!$A$13:$D$20,4,FALSE)*P568</f>
        <v>#N/A</v>
      </c>
      <c r="T568">
        <f>IF(F568="COD1",tarifas!$D$11*(SUMIFS($P$11:$P$8770,$F$11:$F$8770,"=COD1",$B$11:$B$8770,"="&amp;B568)/COUNTIFS($F$11:$F$8770,"=COD1",$B$11:$B$8770,"="&amp;B568))/COUNTIFS($A$11:$A$8770,"="&amp;A568,$F$11:$F$8770,"=COD1"),0)</f>
        <v>0</v>
      </c>
      <c r="U568" t="e">
        <f>(VLOOKUP(F568,tarifas!$C$7:$D$10,2,FALSE)+tarifas!$D$21)*datos!P568</f>
        <v>#N/A</v>
      </c>
      <c r="V568" t="e">
        <f t="shared" si="84"/>
        <v>#N/A</v>
      </c>
      <c r="W568">
        <f t="shared" si="85"/>
        <v>0</v>
      </c>
    </row>
    <row r="569" spans="1:23" x14ac:dyDescent="0.25">
      <c r="A569">
        <f t="shared" si="78"/>
        <v>23</v>
      </c>
      <c r="B569">
        <f t="shared" si="79"/>
        <v>1</v>
      </c>
      <c r="C569" s="1">
        <f t="shared" si="86"/>
        <v>41663.249999998647</v>
      </c>
      <c r="D569" s="7">
        <v>0</v>
      </c>
      <c r="E569" s="7"/>
      <c r="G569">
        <v>31.5</v>
      </c>
      <c r="H569" s="12">
        <v>194.13663340614593</v>
      </c>
      <c r="I569" s="13">
        <f>$D$2*tarifas!$D$12/24</f>
        <v>1.4541666666666666</v>
      </c>
      <c r="J569" s="13" t="e">
        <f>VLOOKUP(E569&amp;" "&amp;F569,tarifas!$A$13:$D$20,4,FALSE)*H569</f>
        <v>#N/A</v>
      </c>
      <c r="K569" s="13">
        <f>IF(F569="COD1",tarifas!$D$11*(SUMIFS($H$11:$H$8770,$F$11:$F$8770,"=COD1",$B$11:$B$8770,"="&amp;B569)/COUNTIFS($F$11:$F$8770,"=COD1",$B$11:$B$8770,"="&amp;B569))/COUNTIFS($A$11:$A$8770,"="&amp;A569,$F$11:$F$8770,"=COD1"),0)</f>
        <v>0</v>
      </c>
      <c r="L569" s="13" t="e">
        <f>(VLOOKUP(F569,tarifas!$C$7:$D$10,2,FALSE)+tarifas!$D$21)*datos!H569</f>
        <v>#N/A</v>
      </c>
      <c r="M569">
        <v>0</v>
      </c>
      <c r="N569" s="13" t="e">
        <f t="shared" si="80"/>
        <v>#N/A</v>
      </c>
      <c r="O569">
        <f t="shared" si="81"/>
        <v>0</v>
      </c>
      <c r="P569" s="12">
        <f t="shared" si="82"/>
        <v>194.13663340614593</v>
      </c>
      <c r="Q569">
        <f t="shared" si="83"/>
        <v>0</v>
      </c>
      <c r="R569">
        <f>$D$2*tarifas!$D$12/24</f>
        <v>1.4541666666666666</v>
      </c>
      <c r="S569" t="e">
        <f>VLOOKUP(E569&amp;" "&amp;F569,tarifas!$A$13:$D$20,4,FALSE)*P569</f>
        <v>#N/A</v>
      </c>
      <c r="T569">
        <f>IF(F569="COD1",tarifas!$D$11*(SUMIFS($P$11:$P$8770,$F$11:$F$8770,"=COD1",$B$11:$B$8770,"="&amp;B569)/COUNTIFS($F$11:$F$8770,"=COD1",$B$11:$B$8770,"="&amp;B569))/COUNTIFS($A$11:$A$8770,"="&amp;A569,$F$11:$F$8770,"=COD1"),0)</f>
        <v>0</v>
      </c>
      <c r="U569" t="e">
        <f>(VLOOKUP(F569,tarifas!$C$7:$D$10,2,FALSE)+tarifas!$D$21)*datos!P569</f>
        <v>#N/A</v>
      </c>
      <c r="V569" t="e">
        <f t="shared" si="84"/>
        <v>#N/A</v>
      </c>
      <c r="W569">
        <f t="shared" si="85"/>
        <v>0</v>
      </c>
    </row>
    <row r="570" spans="1:23" x14ac:dyDescent="0.25">
      <c r="A570">
        <f t="shared" si="78"/>
        <v>23</v>
      </c>
      <c r="B570">
        <f t="shared" si="79"/>
        <v>1</v>
      </c>
      <c r="C570" s="1">
        <f t="shared" si="86"/>
        <v>41663.291666665311</v>
      </c>
      <c r="D570" s="7">
        <v>15.454545454545453</v>
      </c>
      <c r="E570" s="7"/>
      <c r="G570">
        <v>42.1</v>
      </c>
      <c r="H570" s="12">
        <v>216.00965574256634</v>
      </c>
      <c r="I570" s="13">
        <f>$D$2*tarifas!$D$12/24</f>
        <v>1.4541666666666666</v>
      </c>
      <c r="J570" s="13" t="e">
        <f>VLOOKUP(E570&amp;" "&amp;F570,tarifas!$A$13:$D$20,4,FALSE)*H570</f>
        <v>#N/A</v>
      </c>
      <c r="K570" s="13">
        <f>IF(F570="COD1",tarifas!$D$11*(SUMIFS($H$11:$H$8770,$F$11:$F$8770,"=COD1",$B$11:$B$8770,"="&amp;B570)/COUNTIFS($F$11:$F$8770,"=COD1",$B$11:$B$8770,"="&amp;B570))/COUNTIFS($A$11:$A$8770,"="&amp;A570,$F$11:$F$8770,"=COD1"),0)</f>
        <v>0</v>
      </c>
      <c r="L570" s="13" t="e">
        <f>(VLOOKUP(F570,tarifas!$C$7:$D$10,2,FALSE)+tarifas!$D$21)*datos!H570</f>
        <v>#N/A</v>
      </c>
      <c r="M570">
        <v>0</v>
      </c>
      <c r="N570" s="13" t="e">
        <f t="shared" si="80"/>
        <v>#N/A</v>
      </c>
      <c r="O570">
        <f t="shared" si="81"/>
        <v>0</v>
      </c>
      <c r="P570" s="12">
        <f t="shared" si="82"/>
        <v>216.00965574256634</v>
      </c>
      <c r="Q570">
        <f t="shared" si="83"/>
        <v>0</v>
      </c>
      <c r="R570">
        <f>$D$2*tarifas!$D$12/24</f>
        <v>1.4541666666666666</v>
      </c>
      <c r="S570" t="e">
        <f>VLOOKUP(E570&amp;" "&amp;F570,tarifas!$A$13:$D$20,4,FALSE)*P570</f>
        <v>#N/A</v>
      </c>
      <c r="T570">
        <f>IF(F570="COD1",tarifas!$D$11*(SUMIFS($P$11:$P$8770,$F$11:$F$8770,"=COD1",$B$11:$B$8770,"="&amp;B570)/COUNTIFS($F$11:$F$8770,"=COD1",$B$11:$B$8770,"="&amp;B570))/COUNTIFS($A$11:$A$8770,"="&amp;A570,$F$11:$F$8770,"=COD1"),0)</f>
        <v>0</v>
      </c>
      <c r="U570" t="e">
        <f>(VLOOKUP(F570,tarifas!$C$7:$D$10,2,FALSE)+tarifas!$D$21)*datos!P570</f>
        <v>#N/A</v>
      </c>
      <c r="V570" t="e">
        <f t="shared" si="84"/>
        <v>#N/A</v>
      </c>
      <c r="W570">
        <f t="shared" si="85"/>
        <v>0</v>
      </c>
    </row>
    <row r="571" spans="1:23" x14ac:dyDescent="0.25">
      <c r="A571">
        <f t="shared" si="78"/>
        <v>23</v>
      </c>
      <c r="B571">
        <f t="shared" si="79"/>
        <v>1</v>
      </c>
      <c r="C571" s="1">
        <f t="shared" si="86"/>
        <v>41663.333333331975</v>
      </c>
      <c r="D571" s="7">
        <v>229.24242424242425</v>
      </c>
      <c r="E571" s="7"/>
      <c r="G571">
        <v>44</v>
      </c>
      <c r="H571" s="12">
        <v>293.46560302545618</v>
      </c>
      <c r="I571" s="13">
        <f>$D$2*tarifas!$D$12/24</f>
        <v>1.4541666666666666</v>
      </c>
      <c r="J571" s="13" t="e">
        <f>VLOOKUP(E571&amp;" "&amp;F571,tarifas!$A$13:$D$20,4,FALSE)*H571</f>
        <v>#N/A</v>
      </c>
      <c r="K571" s="13">
        <f>IF(F571="COD1",tarifas!$D$11*(SUMIFS($H$11:$H$8770,$F$11:$F$8770,"=COD1",$B$11:$B$8770,"="&amp;B571)/COUNTIFS($F$11:$F$8770,"=COD1",$B$11:$B$8770,"="&amp;B571))/COUNTIFS($A$11:$A$8770,"="&amp;A571,$F$11:$F$8770,"=COD1"),0)</f>
        <v>0</v>
      </c>
      <c r="L571" s="13" t="e">
        <f>(VLOOKUP(F571,tarifas!$C$7:$D$10,2,FALSE)+tarifas!$D$21)*datos!H571</f>
        <v>#N/A</v>
      </c>
      <c r="M571">
        <v>14.007580000000001</v>
      </c>
      <c r="N571" s="13" t="e">
        <f t="shared" si="80"/>
        <v>#N/A</v>
      </c>
      <c r="O571">
        <f t="shared" si="81"/>
        <v>14.007580000000001</v>
      </c>
      <c r="P571" s="12">
        <f t="shared" si="82"/>
        <v>279.45802302545616</v>
      </c>
      <c r="Q571">
        <f t="shared" si="83"/>
        <v>0</v>
      </c>
      <c r="R571">
        <f>$D$2*tarifas!$D$12/24</f>
        <v>1.4541666666666666</v>
      </c>
      <c r="S571" t="e">
        <f>VLOOKUP(E571&amp;" "&amp;F571,tarifas!$A$13:$D$20,4,FALSE)*P571</f>
        <v>#N/A</v>
      </c>
      <c r="T571">
        <f>IF(F571="COD1",tarifas!$D$11*(SUMIFS($P$11:$P$8770,$F$11:$F$8770,"=COD1",$B$11:$B$8770,"="&amp;B571)/COUNTIFS($F$11:$F$8770,"=COD1",$B$11:$B$8770,"="&amp;B571))/COUNTIFS($A$11:$A$8770,"="&amp;A571,$F$11:$F$8770,"=COD1"),0)</f>
        <v>0</v>
      </c>
      <c r="U571" t="e">
        <f>(VLOOKUP(F571,tarifas!$C$7:$D$10,2,FALSE)+tarifas!$D$21)*datos!P571</f>
        <v>#N/A</v>
      </c>
      <c r="V571" t="e">
        <f t="shared" si="84"/>
        <v>#N/A</v>
      </c>
      <c r="W571">
        <f t="shared" si="85"/>
        <v>0</v>
      </c>
    </row>
    <row r="572" spans="1:23" x14ac:dyDescent="0.25">
      <c r="A572">
        <f t="shared" si="78"/>
        <v>23</v>
      </c>
      <c r="B572">
        <f t="shared" si="79"/>
        <v>1</v>
      </c>
      <c r="C572" s="1">
        <f t="shared" si="86"/>
        <v>41663.374999998639</v>
      </c>
      <c r="D572" s="7">
        <v>401.81818181818187</v>
      </c>
      <c r="E572" s="7"/>
      <c r="G572">
        <v>46.85</v>
      </c>
      <c r="H572" s="12">
        <v>490.58499273673306</v>
      </c>
      <c r="I572" s="13">
        <f>$D$2*tarifas!$D$12/24</f>
        <v>1.4541666666666666</v>
      </c>
      <c r="J572" s="13" t="e">
        <f>VLOOKUP(E572&amp;" "&amp;F572,tarifas!$A$13:$D$20,4,FALSE)*H572</f>
        <v>#N/A</v>
      </c>
      <c r="K572" s="13">
        <f>IF(F572="COD1",tarifas!$D$11*(SUMIFS($H$11:$H$8770,$F$11:$F$8770,"=COD1",$B$11:$B$8770,"="&amp;B572)/COUNTIFS($F$11:$F$8770,"=COD1",$B$11:$B$8770,"="&amp;B572))/COUNTIFS($A$11:$A$8770,"="&amp;A572,$F$11:$F$8770,"=COD1"),0)</f>
        <v>0</v>
      </c>
      <c r="L572" s="13" t="e">
        <f>(VLOOKUP(F572,tarifas!$C$7:$D$10,2,FALSE)+tarifas!$D$21)*datos!H572</f>
        <v>#N/A</v>
      </c>
      <c r="M572">
        <v>21.231210000000001</v>
      </c>
      <c r="N572" s="13" t="e">
        <f t="shared" si="80"/>
        <v>#N/A</v>
      </c>
      <c r="O572">
        <f t="shared" si="81"/>
        <v>21.231210000000001</v>
      </c>
      <c r="P572" s="12">
        <f t="shared" si="82"/>
        <v>469.35378273673308</v>
      </c>
      <c r="Q572">
        <f t="shared" si="83"/>
        <v>0</v>
      </c>
      <c r="R572">
        <f>$D$2*tarifas!$D$12/24</f>
        <v>1.4541666666666666</v>
      </c>
      <c r="S572" t="e">
        <f>VLOOKUP(E572&amp;" "&amp;F572,tarifas!$A$13:$D$20,4,FALSE)*P572</f>
        <v>#N/A</v>
      </c>
      <c r="T572">
        <f>IF(F572="COD1",tarifas!$D$11*(SUMIFS($P$11:$P$8770,$F$11:$F$8770,"=COD1",$B$11:$B$8770,"="&amp;B572)/COUNTIFS($F$11:$F$8770,"=COD1",$B$11:$B$8770,"="&amp;B572))/COUNTIFS($A$11:$A$8770,"="&amp;A572,$F$11:$F$8770,"=COD1"),0)</f>
        <v>0</v>
      </c>
      <c r="U572" t="e">
        <f>(VLOOKUP(F572,tarifas!$C$7:$D$10,2,FALSE)+tarifas!$D$21)*datos!P572</f>
        <v>#N/A</v>
      </c>
      <c r="V572" t="e">
        <f t="shared" si="84"/>
        <v>#N/A</v>
      </c>
      <c r="W572">
        <f t="shared" si="85"/>
        <v>0</v>
      </c>
    </row>
    <row r="573" spans="1:23" x14ac:dyDescent="0.25">
      <c r="A573">
        <f t="shared" si="78"/>
        <v>23</v>
      </c>
      <c r="B573">
        <f t="shared" si="79"/>
        <v>1</v>
      </c>
      <c r="C573" s="1">
        <f t="shared" si="86"/>
        <v>41663.416666665304</v>
      </c>
      <c r="D573" s="7">
        <v>546.06060606060601</v>
      </c>
      <c r="E573" s="7"/>
      <c r="G573">
        <v>45.08</v>
      </c>
      <c r="H573" s="12">
        <v>573.62070228119603</v>
      </c>
      <c r="I573" s="13">
        <f>$D$2*tarifas!$D$12/24</f>
        <v>1.4541666666666666</v>
      </c>
      <c r="J573" s="13" t="e">
        <f>VLOOKUP(E573&amp;" "&amp;F573,tarifas!$A$13:$D$20,4,FALSE)*H573</f>
        <v>#N/A</v>
      </c>
      <c r="K573" s="13">
        <f>IF(F573="COD1",tarifas!$D$11*(SUMIFS($H$11:$H$8770,$F$11:$F$8770,"=COD1",$B$11:$B$8770,"="&amp;B573)/COUNTIFS($F$11:$F$8770,"=COD1",$B$11:$B$8770,"="&amp;B573))/COUNTIFS($A$11:$A$8770,"="&amp;A573,$F$11:$F$8770,"=COD1"),0)</f>
        <v>0</v>
      </c>
      <c r="L573" s="13" t="e">
        <f>(VLOOKUP(F573,tarifas!$C$7:$D$10,2,FALSE)+tarifas!$D$21)*datos!H573</f>
        <v>#N/A</v>
      </c>
      <c r="M573">
        <v>300.495</v>
      </c>
      <c r="N573" s="13" t="e">
        <f t="shared" si="80"/>
        <v>#N/A</v>
      </c>
      <c r="O573">
        <f t="shared" si="81"/>
        <v>300.495</v>
      </c>
      <c r="P573" s="12">
        <f t="shared" si="82"/>
        <v>273.12570228119603</v>
      </c>
      <c r="Q573">
        <f t="shared" si="83"/>
        <v>0</v>
      </c>
      <c r="R573">
        <f>$D$2*tarifas!$D$12/24</f>
        <v>1.4541666666666666</v>
      </c>
      <c r="S573" t="e">
        <f>VLOOKUP(E573&amp;" "&amp;F573,tarifas!$A$13:$D$20,4,FALSE)*P573</f>
        <v>#N/A</v>
      </c>
      <c r="T573">
        <f>IF(F573="COD1",tarifas!$D$11*(SUMIFS($P$11:$P$8770,$F$11:$F$8770,"=COD1",$B$11:$B$8770,"="&amp;B573)/COUNTIFS($F$11:$F$8770,"=COD1",$B$11:$B$8770,"="&amp;B573))/COUNTIFS($A$11:$A$8770,"="&amp;A573,$F$11:$F$8770,"=COD1"),0)</f>
        <v>0</v>
      </c>
      <c r="U573" t="e">
        <f>(VLOOKUP(F573,tarifas!$C$7:$D$10,2,FALSE)+tarifas!$D$21)*datos!P573</f>
        <v>#N/A</v>
      </c>
      <c r="V573" t="e">
        <f t="shared" si="84"/>
        <v>#N/A</v>
      </c>
      <c r="W573">
        <f t="shared" si="85"/>
        <v>0</v>
      </c>
    </row>
    <row r="574" spans="1:23" x14ac:dyDescent="0.25">
      <c r="A574">
        <f t="shared" si="78"/>
        <v>23</v>
      </c>
      <c r="B574">
        <f t="shared" si="79"/>
        <v>1</v>
      </c>
      <c r="C574" s="1">
        <f t="shared" si="86"/>
        <v>41663.458333331968</v>
      </c>
      <c r="D574" s="7">
        <v>607.87878787878788</v>
      </c>
      <c r="E574" s="7"/>
      <c r="G574">
        <v>44</v>
      </c>
      <c r="H574" s="12">
        <v>620.95538273181546</v>
      </c>
      <c r="I574" s="13">
        <f>$D$2*tarifas!$D$12/24</f>
        <v>1.4541666666666666</v>
      </c>
      <c r="J574" s="13" t="e">
        <f>VLOOKUP(E574&amp;" "&amp;F574,tarifas!$A$13:$D$20,4,FALSE)*H574</f>
        <v>#N/A</v>
      </c>
      <c r="K574" s="13">
        <f>IF(F574="COD1",tarifas!$D$11*(SUMIFS($H$11:$H$8770,$F$11:$F$8770,"=COD1",$B$11:$B$8770,"="&amp;B574)/COUNTIFS($F$11:$F$8770,"=COD1",$B$11:$B$8770,"="&amp;B574))/COUNTIFS($A$11:$A$8770,"="&amp;A574,$F$11:$F$8770,"=COD1"),0)</f>
        <v>0</v>
      </c>
      <c r="L574" s="13" t="e">
        <f>(VLOOKUP(F574,tarifas!$C$7:$D$10,2,FALSE)+tarifas!$D$21)*datos!H574</f>
        <v>#N/A</v>
      </c>
      <c r="M574">
        <v>118.41346</v>
      </c>
      <c r="N574" s="13" t="e">
        <f t="shared" si="80"/>
        <v>#N/A</v>
      </c>
      <c r="O574">
        <f t="shared" si="81"/>
        <v>118.41346</v>
      </c>
      <c r="P574" s="12">
        <f t="shared" si="82"/>
        <v>502.54192273181548</v>
      </c>
      <c r="Q574">
        <f t="shared" si="83"/>
        <v>0</v>
      </c>
      <c r="R574">
        <f>$D$2*tarifas!$D$12/24</f>
        <v>1.4541666666666666</v>
      </c>
      <c r="S574" t="e">
        <f>VLOOKUP(E574&amp;" "&amp;F574,tarifas!$A$13:$D$20,4,FALSE)*P574</f>
        <v>#N/A</v>
      </c>
      <c r="T574">
        <f>IF(F574="COD1",tarifas!$D$11*(SUMIFS($P$11:$P$8770,$F$11:$F$8770,"=COD1",$B$11:$B$8770,"="&amp;B574)/COUNTIFS($F$11:$F$8770,"=COD1",$B$11:$B$8770,"="&amp;B574))/COUNTIFS($A$11:$A$8770,"="&amp;A574,$F$11:$F$8770,"=COD1"),0)</f>
        <v>0</v>
      </c>
      <c r="U574" t="e">
        <f>(VLOOKUP(F574,tarifas!$C$7:$D$10,2,FALSE)+tarifas!$D$21)*datos!P574</f>
        <v>#N/A</v>
      </c>
      <c r="V574" t="e">
        <f t="shared" si="84"/>
        <v>#N/A</v>
      </c>
      <c r="W574">
        <f t="shared" si="85"/>
        <v>0</v>
      </c>
    </row>
    <row r="575" spans="1:23" x14ac:dyDescent="0.25">
      <c r="A575">
        <f t="shared" si="78"/>
        <v>23</v>
      </c>
      <c r="B575">
        <f t="shared" si="79"/>
        <v>1</v>
      </c>
      <c r="C575" s="1">
        <f t="shared" si="86"/>
        <v>41663.499999998632</v>
      </c>
      <c r="D575" s="7">
        <v>610.4545454545455</v>
      </c>
      <c r="E575" s="7"/>
      <c r="G575">
        <v>45</v>
      </c>
      <c r="H575" s="12">
        <v>421.65904138869701</v>
      </c>
      <c r="I575" s="13">
        <f>$D$2*tarifas!$D$12/24</f>
        <v>1.4541666666666666</v>
      </c>
      <c r="J575" s="13" t="e">
        <f>VLOOKUP(E575&amp;" "&amp;F575,tarifas!$A$13:$D$20,4,FALSE)*H575</f>
        <v>#N/A</v>
      </c>
      <c r="K575" s="13">
        <f>IF(F575="COD1",tarifas!$D$11*(SUMIFS($H$11:$H$8770,$F$11:$F$8770,"=COD1",$B$11:$B$8770,"="&amp;B575)/COUNTIFS($F$11:$F$8770,"=COD1",$B$11:$B$8770,"="&amp;B575))/COUNTIFS($A$11:$A$8770,"="&amp;A575,$F$11:$F$8770,"=COD1"),0)</f>
        <v>0</v>
      </c>
      <c r="L575" s="13" t="e">
        <f>(VLOOKUP(F575,tarifas!$C$7:$D$10,2,FALSE)+tarifas!$D$21)*datos!H575</f>
        <v>#N/A</v>
      </c>
      <c r="M575">
        <v>158.08451000000002</v>
      </c>
      <c r="N575" s="13" t="e">
        <f t="shared" si="80"/>
        <v>#N/A</v>
      </c>
      <c r="O575">
        <f t="shared" si="81"/>
        <v>158.08451000000002</v>
      </c>
      <c r="P575" s="12">
        <f t="shared" si="82"/>
        <v>263.57453138869698</v>
      </c>
      <c r="Q575">
        <f t="shared" si="83"/>
        <v>0</v>
      </c>
      <c r="R575">
        <f>$D$2*tarifas!$D$12/24</f>
        <v>1.4541666666666666</v>
      </c>
      <c r="S575" t="e">
        <f>VLOOKUP(E575&amp;" "&amp;F575,tarifas!$A$13:$D$20,4,FALSE)*P575</f>
        <v>#N/A</v>
      </c>
      <c r="T575">
        <f>IF(F575="COD1",tarifas!$D$11*(SUMIFS($P$11:$P$8770,$F$11:$F$8770,"=COD1",$B$11:$B$8770,"="&amp;B575)/COUNTIFS($F$11:$F$8770,"=COD1",$B$11:$B$8770,"="&amp;B575))/COUNTIFS($A$11:$A$8770,"="&amp;A575,$F$11:$F$8770,"=COD1"),0)</f>
        <v>0</v>
      </c>
      <c r="U575" t="e">
        <f>(VLOOKUP(F575,tarifas!$C$7:$D$10,2,FALSE)+tarifas!$D$21)*datos!P575</f>
        <v>#N/A</v>
      </c>
      <c r="V575" t="e">
        <f t="shared" si="84"/>
        <v>#N/A</v>
      </c>
      <c r="W575">
        <f t="shared" si="85"/>
        <v>0</v>
      </c>
    </row>
    <row r="576" spans="1:23" x14ac:dyDescent="0.25">
      <c r="A576">
        <f t="shared" si="78"/>
        <v>23</v>
      </c>
      <c r="B576">
        <f t="shared" si="79"/>
        <v>1</v>
      </c>
      <c r="C576" s="1">
        <f t="shared" si="86"/>
        <v>41663.541666665296</v>
      </c>
      <c r="D576" s="7">
        <v>548.63636363636374</v>
      </c>
      <c r="E576" s="7"/>
      <c r="G576">
        <v>43.69</v>
      </c>
      <c r="H576" s="12">
        <v>394.94495562582813</v>
      </c>
      <c r="I576" s="13">
        <f>$D$2*tarifas!$D$12/24</f>
        <v>1.4541666666666666</v>
      </c>
      <c r="J576" s="13" t="e">
        <f>VLOOKUP(E576&amp;" "&amp;F576,tarifas!$A$13:$D$20,4,FALSE)*H576</f>
        <v>#N/A</v>
      </c>
      <c r="K576" s="13">
        <f>IF(F576="COD1",tarifas!$D$11*(SUMIFS($H$11:$H$8770,$F$11:$F$8770,"=COD1",$B$11:$B$8770,"="&amp;B576)/COUNTIFS($F$11:$F$8770,"=COD1",$B$11:$B$8770,"="&amp;B576))/COUNTIFS($A$11:$A$8770,"="&amp;A576,$F$11:$F$8770,"=COD1"),0)</f>
        <v>0</v>
      </c>
      <c r="L576" s="13" t="e">
        <f>(VLOOKUP(F576,tarifas!$C$7:$D$10,2,FALSE)+tarifas!$D$21)*datos!H576</f>
        <v>#N/A</v>
      </c>
      <c r="M576">
        <v>144.83617999999998</v>
      </c>
      <c r="N576" s="13" t="e">
        <f t="shared" si="80"/>
        <v>#N/A</v>
      </c>
      <c r="O576">
        <f t="shared" si="81"/>
        <v>144.83617999999998</v>
      </c>
      <c r="P576" s="12">
        <f t="shared" si="82"/>
        <v>250.10877562582814</v>
      </c>
      <c r="Q576">
        <f t="shared" si="83"/>
        <v>0</v>
      </c>
      <c r="R576">
        <f>$D$2*tarifas!$D$12/24</f>
        <v>1.4541666666666666</v>
      </c>
      <c r="S576" t="e">
        <f>VLOOKUP(E576&amp;" "&amp;F576,tarifas!$A$13:$D$20,4,FALSE)*P576</f>
        <v>#N/A</v>
      </c>
      <c r="T576">
        <f>IF(F576="COD1",tarifas!$D$11*(SUMIFS($P$11:$P$8770,$F$11:$F$8770,"=COD1",$B$11:$B$8770,"="&amp;B576)/COUNTIFS($F$11:$F$8770,"=COD1",$B$11:$B$8770,"="&amp;B576))/COUNTIFS($A$11:$A$8770,"="&amp;A576,$F$11:$F$8770,"=COD1"),0)</f>
        <v>0</v>
      </c>
      <c r="U576" t="e">
        <f>(VLOOKUP(F576,tarifas!$C$7:$D$10,2,FALSE)+tarifas!$D$21)*datos!P576</f>
        <v>#N/A</v>
      </c>
      <c r="V576" t="e">
        <f t="shared" si="84"/>
        <v>#N/A</v>
      </c>
      <c r="W576">
        <f t="shared" si="85"/>
        <v>0</v>
      </c>
    </row>
    <row r="577" spans="1:23" x14ac:dyDescent="0.25">
      <c r="A577">
        <f t="shared" si="78"/>
        <v>23</v>
      </c>
      <c r="B577">
        <f t="shared" si="79"/>
        <v>1</v>
      </c>
      <c r="C577" s="1">
        <f t="shared" si="86"/>
        <v>41663.583333331961</v>
      </c>
      <c r="D577" s="7">
        <v>432.72727272727275</v>
      </c>
      <c r="E577" s="7"/>
      <c r="G577">
        <v>41.69</v>
      </c>
      <c r="H577" s="12">
        <v>532.002070979981</v>
      </c>
      <c r="I577" s="13">
        <f>$D$2*tarifas!$D$12/24</f>
        <v>1.4541666666666666</v>
      </c>
      <c r="J577" s="13" t="e">
        <f>VLOOKUP(E577&amp;" "&amp;F577,tarifas!$A$13:$D$20,4,FALSE)*H577</f>
        <v>#N/A</v>
      </c>
      <c r="K577" s="13">
        <f>IF(F577="COD1",tarifas!$D$11*(SUMIFS($H$11:$H$8770,$F$11:$F$8770,"=COD1",$B$11:$B$8770,"="&amp;B577)/COUNTIFS($F$11:$F$8770,"=COD1",$B$11:$B$8770,"="&amp;B577))/COUNTIFS($A$11:$A$8770,"="&amp;A577,$F$11:$F$8770,"=COD1"),0)</f>
        <v>0</v>
      </c>
      <c r="L577" s="13" t="e">
        <f>(VLOOKUP(F577,tarifas!$C$7:$D$10,2,FALSE)+tarifas!$D$21)*datos!H577</f>
        <v>#N/A</v>
      </c>
      <c r="M577">
        <v>33.877879999999998</v>
      </c>
      <c r="N577" s="13" t="e">
        <f t="shared" si="80"/>
        <v>#N/A</v>
      </c>
      <c r="O577">
        <f t="shared" si="81"/>
        <v>33.877879999999998</v>
      </c>
      <c r="P577" s="12">
        <f t="shared" si="82"/>
        <v>498.12419097998099</v>
      </c>
      <c r="Q577">
        <f t="shared" si="83"/>
        <v>0</v>
      </c>
      <c r="R577">
        <f>$D$2*tarifas!$D$12/24</f>
        <v>1.4541666666666666</v>
      </c>
      <c r="S577" t="e">
        <f>VLOOKUP(E577&amp;" "&amp;F577,tarifas!$A$13:$D$20,4,FALSE)*P577</f>
        <v>#N/A</v>
      </c>
      <c r="T577">
        <f>IF(F577="COD1",tarifas!$D$11*(SUMIFS($P$11:$P$8770,$F$11:$F$8770,"=COD1",$B$11:$B$8770,"="&amp;B577)/COUNTIFS($F$11:$F$8770,"=COD1",$B$11:$B$8770,"="&amp;B577))/COUNTIFS($A$11:$A$8770,"="&amp;A577,$F$11:$F$8770,"=COD1"),0)</f>
        <v>0</v>
      </c>
      <c r="U577" t="e">
        <f>(VLOOKUP(F577,tarifas!$C$7:$D$10,2,FALSE)+tarifas!$D$21)*datos!P577</f>
        <v>#N/A</v>
      </c>
      <c r="V577" t="e">
        <f t="shared" si="84"/>
        <v>#N/A</v>
      </c>
      <c r="W577">
        <f t="shared" si="85"/>
        <v>0</v>
      </c>
    </row>
    <row r="578" spans="1:23" x14ac:dyDescent="0.25">
      <c r="A578">
        <f t="shared" si="78"/>
        <v>23</v>
      </c>
      <c r="B578">
        <f t="shared" si="79"/>
        <v>1</v>
      </c>
      <c r="C578" s="1">
        <f t="shared" si="86"/>
        <v>41663.624999998625</v>
      </c>
      <c r="D578" s="7">
        <v>265.30303030303031</v>
      </c>
      <c r="E578" s="7"/>
      <c r="G578">
        <v>41.26</v>
      </c>
      <c r="H578" s="12">
        <v>536.83424277606036</v>
      </c>
      <c r="I578" s="13">
        <f>$D$2*tarifas!$D$12/24</f>
        <v>1.4541666666666666</v>
      </c>
      <c r="J578" s="13" t="e">
        <f>VLOOKUP(E578&amp;" "&amp;F578,tarifas!$A$13:$D$20,4,FALSE)*H578</f>
        <v>#N/A</v>
      </c>
      <c r="K578" s="13">
        <f>IF(F578="COD1",tarifas!$D$11*(SUMIFS($H$11:$H$8770,$F$11:$F$8770,"=COD1",$B$11:$B$8770,"="&amp;B578)/COUNTIFS($F$11:$F$8770,"=COD1",$B$11:$B$8770,"="&amp;B578))/COUNTIFS($A$11:$A$8770,"="&amp;A578,$F$11:$F$8770,"=COD1"),0)</f>
        <v>0</v>
      </c>
      <c r="L578" s="13" t="e">
        <f>(VLOOKUP(F578,tarifas!$C$7:$D$10,2,FALSE)+tarifas!$D$21)*datos!H578</f>
        <v>#N/A</v>
      </c>
      <c r="M578">
        <v>25.883869999999998</v>
      </c>
      <c r="N578" s="13" t="e">
        <f t="shared" si="80"/>
        <v>#N/A</v>
      </c>
      <c r="O578">
        <f t="shared" si="81"/>
        <v>25.883869999999998</v>
      </c>
      <c r="P578" s="12">
        <f t="shared" si="82"/>
        <v>510.95037277606036</v>
      </c>
      <c r="Q578">
        <f t="shared" si="83"/>
        <v>0</v>
      </c>
      <c r="R578">
        <f>$D$2*tarifas!$D$12/24</f>
        <v>1.4541666666666666</v>
      </c>
      <c r="S578" t="e">
        <f>VLOOKUP(E578&amp;" "&amp;F578,tarifas!$A$13:$D$20,4,FALSE)*P578</f>
        <v>#N/A</v>
      </c>
      <c r="T578">
        <f>IF(F578="COD1",tarifas!$D$11*(SUMIFS($P$11:$P$8770,$F$11:$F$8770,"=COD1",$B$11:$B$8770,"="&amp;B578)/COUNTIFS($F$11:$F$8770,"=COD1",$B$11:$B$8770,"="&amp;B578))/COUNTIFS($A$11:$A$8770,"="&amp;A578,$F$11:$F$8770,"=COD1"),0)</f>
        <v>0</v>
      </c>
      <c r="U578" t="e">
        <f>(VLOOKUP(F578,tarifas!$C$7:$D$10,2,FALSE)+tarifas!$D$21)*datos!P578</f>
        <v>#N/A</v>
      </c>
      <c r="V578" t="e">
        <f t="shared" si="84"/>
        <v>#N/A</v>
      </c>
      <c r="W578">
        <f t="shared" si="85"/>
        <v>0</v>
      </c>
    </row>
    <row r="579" spans="1:23" x14ac:dyDescent="0.25">
      <c r="A579">
        <f t="shared" si="78"/>
        <v>23</v>
      </c>
      <c r="B579">
        <f t="shared" si="79"/>
        <v>1</v>
      </c>
      <c r="C579" s="1">
        <f t="shared" si="86"/>
        <v>41663.666666665289</v>
      </c>
      <c r="D579" s="7">
        <v>51.515151515151523</v>
      </c>
      <c r="E579" s="7"/>
      <c r="G579">
        <v>37.4</v>
      </c>
      <c r="H579" s="12">
        <v>541.75744658459553</v>
      </c>
      <c r="I579" s="13">
        <f>$D$2*tarifas!$D$12/24</f>
        <v>1.4541666666666666</v>
      </c>
      <c r="J579" s="13" t="e">
        <f>VLOOKUP(E579&amp;" "&amp;F579,tarifas!$A$13:$D$20,4,FALSE)*H579</f>
        <v>#N/A</v>
      </c>
      <c r="K579" s="13">
        <f>IF(F579="COD1",tarifas!$D$11*(SUMIFS($H$11:$H$8770,$F$11:$F$8770,"=COD1",$B$11:$B$8770,"="&amp;B579)/COUNTIFS($F$11:$F$8770,"=COD1",$B$11:$B$8770,"="&amp;B579))/COUNTIFS($A$11:$A$8770,"="&amp;A579,$F$11:$F$8770,"=COD1"),0)</f>
        <v>0</v>
      </c>
      <c r="L579" s="13" t="e">
        <f>(VLOOKUP(F579,tarifas!$C$7:$D$10,2,FALSE)+tarifas!$D$21)*datos!H579</f>
        <v>#N/A</v>
      </c>
      <c r="M579">
        <v>0</v>
      </c>
      <c r="N579" s="13" t="e">
        <f t="shared" si="80"/>
        <v>#N/A</v>
      </c>
      <c r="O579">
        <f t="shared" si="81"/>
        <v>0</v>
      </c>
      <c r="P579" s="12">
        <f t="shared" si="82"/>
        <v>541.75744658459553</v>
      </c>
      <c r="Q579">
        <f t="shared" si="83"/>
        <v>0</v>
      </c>
      <c r="R579">
        <f>$D$2*tarifas!$D$12/24</f>
        <v>1.4541666666666666</v>
      </c>
      <c r="S579" t="e">
        <f>VLOOKUP(E579&amp;" "&amp;F579,tarifas!$A$13:$D$20,4,FALSE)*P579</f>
        <v>#N/A</v>
      </c>
      <c r="T579">
        <f>IF(F579="COD1",tarifas!$D$11*(SUMIFS($P$11:$P$8770,$F$11:$F$8770,"=COD1",$B$11:$B$8770,"="&amp;B579)/COUNTIFS($F$11:$F$8770,"=COD1",$B$11:$B$8770,"="&amp;B579))/COUNTIFS($A$11:$A$8770,"="&amp;A579,$F$11:$F$8770,"=COD1"),0)</f>
        <v>0</v>
      </c>
      <c r="U579" t="e">
        <f>(VLOOKUP(F579,tarifas!$C$7:$D$10,2,FALSE)+tarifas!$D$21)*datos!P579</f>
        <v>#N/A</v>
      </c>
      <c r="V579" t="e">
        <f t="shared" si="84"/>
        <v>#N/A</v>
      </c>
      <c r="W579">
        <f t="shared" si="85"/>
        <v>0</v>
      </c>
    </row>
    <row r="580" spans="1:23" x14ac:dyDescent="0.25">
      <c r="A580">
        <f t="shared" si="78"/>
        <v>23</v>
      </c>
      <c r="B580">
        <f t="shared" si="79"/>
        <v>1</v>
      </c>
      <c r="C580" s="1">
        <f t="shared" si="86"/>
        <v>41663.708333331953</v>
      </c>
      <c r="D580" s="7">
        <v>0</v>
      </c>
      <c r="E580" s="7"/>
      <c r="G580">
        <v>41.26</v>
      </c>
      <c r="H580" s="12">
        <v>496.02451477860984</v>
      </c>
      <c r="I580" s="13">
        <f>$D$2*tarifas!$D$12/24</f>
        <v>1.4541666666666666</v>
      </c>
      <c r="J580" s="13" t="e">
        <f>VLOOKUP(E580&amp;" "&amp;F580,tarifas!$A$13:$D$20,4,FALSE)*H580</f>
        <v>#N/A</v>
      </c>
      <c r="K580" s="13">
        <f>IF(F580="COD1",tarifas!$D$11*(SUMIFS($H$11:$H$8770,$F$11:$F$8770,"=COD1",$B$11:$B$8770,"="&amp;B580)/COUNTIFS($F$11:$F$8770,"=COD1",$B$11:$B$8770,"="&amp;B580))/COUNTIFS($A$11:$A$8770,"="&amp;A580,$F$11:$F$8770,"=COD1"),0)</f>
        <v>0</v>
      </c>
      <c r="L580" s="13" t="e">
        <f>(VLOOKUP(F580,tarifas!$C$7:$D$10,2,FALSE)+tarifas!$D$21)*datos!H580</f>
        <v>#N/A</v>
      </c>
      <c r="M580">
        <v>0</v>
      </c>
      <c r="N580" s="13" t="e">
        <f t="shared" si="80"/>
        <v>#N/A</v>
      </c>
      <c r="O580">
        <f t="shared" si="81"/>
        <v>0</v>
      </c>
      <c r="P580" s="12">
        <f t="shared" si="82"/>
        <v>496.02451477860984</v>
      </c>
      <c r="Q580">
        <f t="shared" si="83"/>
        <v>0</v>
      </c>
      <c r="R580">
        <f>$D$2*tarifas!$D$12/24</f>
        <v>1.4541666666666666</v>
      </c>
      <c r="S580" t="e">
        <f>VLOOKUP(E580&amp;" "&amp;F580,tarifas!$A$13:$D$20,4,FALSE)*P580</f>
        <v>#N/A</v>
      </c>
      <c r="T580">
        <f>IF(F580="COD1",tarifas!$D$11*(SUMIFS($P$11:$P$8770,$F$11:$F$8770,"=COD1",$B$11:$B$8770,"="&amp;B580)/COUNTIFS($F$11:$F$8770,"=COD1",$B$11:$B$8770,"="&amp;B580))/COUNTIFS($A$11:$A$8770,"="&amp;A580,$F$11:$F$8770,"=COD1"),0)</f>
        <v>0</v>
      </c>
      <c r="U580" t="e">
        <f>(VLOOKUP(F580,tarifas!$C$7:$D$10,2,FALSE)+tarifas!$D$21)*datos!P580</f>
        <v>#N/A</v>
      </c>
      <c r="V580" t="e">
        <f t="shared" si="84"/>
        <v>#N/A</v>
      </c>
      <c r="W580">
        <f t="shared" si="85"/>
        <v>0</v>
      </c>
    </row>
    <row r="581" spans="1:23" x14ac:dyDescent="0.25">
      <c r="A581">
        <f t="shared" si="78"/>
        <v>23</v>
      </c>
      <c r="B581">
        <f t="shared" si="79"/>
        <v>1</v>
      </c>
      <c r="C581" s="1">
        <f t="shared" si="86"/>
        <v>41663.749999998618</v>
      </c>
      <c r="D581" s="7">
        <v>0</v>
      </c>
      <c r="E581" s="7"/>
      <c r="G581">
        <v>45</v>
      </c>
      <c r="H581" s="12">
        <v>401.67997449791585</v>
      </c>
      <c r="I581" s="13">
        <f>$D$2*tarifas!$D$12/24</f>
        <v>1.4541666666666666</v>
      </c>
      <c r="J581" s="13" t="e">
        <f>VLOOKUP(E581&amp;" "&amp;F581,tarifas!$A$13:$D$20,4,FALSE)*H581</f>
        <v>#N/A</v>
      </c>
      <c r="K581" s="13">
        <f>IF(F581="COD1",tarifas!$D$11*(SUMIFS($H$11:$H$8770,$F$11:$F$8770,"=COD1",$B$11:$B$8770,"="&amp;B581)/COUNTIFS($F$11:$F$8770,"=COD1",$B$11:$B$8770,"="&amp;B581))/COUNTIFS($A$11:$A$8770,"="&amp;A581,$F$11:$F$8770,"=COD1"),0)</f>
        <v>0</v>
      </c>
      <c r="L581" s="13" t="e">
        <f>(VLOOKUP(F581,tarifas!$C$7:$D$10,2,FALSE)+tarifas!$D$21)*datos!H581</f>
        <v>#N/A</v>
      </c>
      <c r="M581">
        <v>0</v>
      </c>
      <c r="N581" s="13" t="e">
        <f t="shared" si="80"/>
        <v>#N/A</v>
      </c>
      <c r="O581">
        <f t="shared" si="81"/>
        <v>0</v>
      </c>
      <c r="P581" s="12">
        <f t="shared" si="82"/>
        <v>401.67997449791585</v>
      </c>
      <c r="Q581">
        <f t="shared" si="83"/>
        <v>0</v>
      </c>
      <c r="R581">
        <f>$D$2*tarifas!$D$12/24</f>
        <v>1.4541666666666666</v>
      </c>
      <c r="S581" t="e">
        <f>VLOOKUP(E581&amp;" "&amp;F581,tarifas!$A$13:$D$20,4,FALSE)*P581</f>
        <v>#N/A</v>
      </c>
      <c r="T581">
        <f>IF(F581="COD1",tarifas!$D$11*(SUMIFS($P$11:$P$8770,$F$11:$F$8770,"=COD1",$B$11:$B$8770,"="&amp;B581)/COUNTIFS($F$11:$F$8770,"=COD1",$B$11:$B$8770,"="&amp;B581))/COUNTIFS($A$11:$A$8770,"="&amp;A581,$F$11:$F$8770,"=COD1"),0)</f>
        <v>0</v>
      </c>
      <c r="U581" t="e">
        <f>(VLOOKUP(F581,tarifas!$C$7:$D$10,2,FALSE)+tarifas!$D$21)*datos!P581</f>
        <v>#N/A</v>
      </c>
      <c r="V581" t="e">
        <f t="shared" si="84"/>
        <v>#N/A</v>
      </c>
      <c r="W581">
        <f t="shared" si="85"/>
        <v>0</v>
      </c>
    </row>
    <row r="582" spans="1:23" x14ac:dyDescent="0.25">
      <c r="A582">
        <f t="shared" si="78"/>
        <v>23</v>
      </c>
      <c r="B582">
        <f t="shared" si="79"/>
        <v>1</v>
      </c>
      <c r="C582" s="1">
        <f t="shared" si="86"/>
        <v>41663.791666665282</v>
      </c>
      <c r="D582" s="7">
        <v>0</v>
      </c>
      <c r="E582" s="7"/>
      <c r="G582">
        <v>47</v>
      </c>
      <c r="H582" s="12">
        <v>297.83948676821404</v>
      </c>
      <c r="I582" s="13">
        <f>$D$2*tarifas!$D$12/24</f>
        <v>1.4541666666666666</v>
      </c>
      <c r="J582" s="13" t="e">
        <f>VLOOKUP(E582&amp;" "&amp;F582,tarifas!$A$13:$D$20,4,FALSE)*H582</f>
        <v>#N/A</v>
      </c>
      <c r="K582" s="13">
        <f>IF(F582="COD1",tarifas!$D$11*(SUMIFS($H$11:$H$8770,$F$11:$F$8770,"=COD1",$B$11:$B$8770,"="&amp;B582)/COUNTIFS($F$11:$F$8770,"=COD1",$B$11:$B$8770,"="&amp;B582))/COUNTIFS($A$11:$A$8770,"="&amp;A582,$F$11:$F$8770,"=COD1"),0)</f>
        <v>0</v>
      </c>
      <c r="L582" s="13" t="e">
        <f>(VLOOKUP(F582,tarifas!$C$7:$D$10,2,FALSE)+tarifas!$D$21)*datos!H582</f>
        <v>#N/A</v>
      </c>
      <c r="M582">
        <v>0</v>
      </c>
      <c r="N582" s="13" t="e">
        <f t="shared" si="80"/>
        <v>#N/A</v>
      </c>
      <c r="O582">
        <f t="shared" si="81"/>
        <v>0</v>
      </c>
      <c r="P582" s="12">
        <f t="shared" si="82"/>
        <v>297.83948676821404</v>
      </c>
      <c r="Q582">
        <f t="shared" si="83"/>
        <v>0</v>
      </c>
      <c r="R582">
        <f>$D$2*tarifas!$D$12/24</f>
        <v>1.4541666666666666</v>
      </c>
      <c r="S582" t="e">
        <f>VLOOKUP(E582&amp;" "&amp;F582,tarifas!$A$13:$D$20,4,FALSE)*P582</f>
        <v>#N/A</v>
      </c>
      <c r="T582">
        <f>IF(F582="COD1",tarifas!$D$11*(SUMIFS($P$11:$P$8770,$F$11:$F$8770,"=COD1",$B$11:$B$8770,"="&amp;B582)/COUNTIFS($F$11:$F$8770,"=COD1",$B$11:$B$8770,"="&amp;B582))/COUNTIFS($A$11:$A$8770,"="&amp;A582,$F$11:$F$8770,"=COD1"),0)</f>
        <v>0</v>
      </c>
      <c r="U582" t="e">
        <f>(VLOOKUP(F582,tarifas!$C$7:$D$10,2,FALSE)+tarifas!$D$21)*datos!P582</f>
        <v>#N/A</v>
      </c>
      <c r="V582" t="e">
        <f t="shared" si="84"/>
        <v>#N/A</v>
      </c>
      <c r="W582">
        <f t="shared" si="85"/>
        <v>0</v>
      </c>
    </row>
    <row r="583" spans="1:23" x14ac:dyDescent="0.25">
      <c r="A583">
        <f t="shared" si="78"/>
        <v>23</v>
      </c>
      <c r="B583">
        <f t="shared" si="79"/>
        <v>1</v>
      </c>
      <c r="C583" s="1">
        <f t="shared" si="86"/>
        <v>41663.833333331946</v>
      </c>
      <c r="D583" s="7">
        <v>0</v>
      </c>
      <c r="E583" s="7"/>
      <c r="G583">
        <v>47</v>
      </c>
      <c r="H583" s="12">
        <v>220.24447289407681</v>
      </c>
      <c r="I583" s="13">
        <f>$D$2*tarifas!$D$12/24</f>
        <v>1.4541666666666666</v>
      </c>
      <c r="J583" s="13" t="e">
        <f>VLOOKUP(E583&amp;" "&amp;F583,tarifas!$A$13:$D$20,4,FALSE)*H583</f>
        <v>#N/A</v>
      </c>
      <c r="K583" s="13">
        <f>IF(F583="COD1",tarifas!$D$11*(SUMIFS($H$11:$H$8770,$F$11:$F$8770,"=COD1",$B$11:$B$8770,"="&amp;B583)/COUNTIFS($F$11:$F$8770,"=COD1",$B$11:$B$8770,"="&amp;B583))/COUNTIFS($A$11:$A$8770,"="&amp;A583,$F$11:$F$8770,"=COD1"),0)</f>
        <v>0</v>
      </c>
      <c r="L583" s="13" t="e">
        <f>(VLOOKUP(F583,tarifas!$C$7:$D$10,2,FALSE)+tarifas!$D$21)*datos!H583</f>
        <v>#N/A</v>
      </c>
      <c r="M583">
        <v>0</v>
      </c>
      <c r="N583" s="13" t="e">
        <f t="shared" si="80"/>
        <v>#N/A</v>
      </c>
      <c r="O583">
        <f t="shared" si="81"/>
        <v>0</v>
      </c>
      <c r="P583" s="12">
        <f t="shared" si="82"/>
        <v>220.24447289407681</v>
      </c>
      <c r="Q583">
        <f t="shared" si="83"/>
        <v>0</v>
      </c>
      <c r="R583">
        <f>$D$2*tarifas!$D$12/24</f>
        <v>1.4541666666666666</v>
      </c>
      <c r="S583" t="e">
        <f>VLOOKUP(E583&amp;" "&amp;F583,tarifas!$A$13:$D$20,4,FALSE)*P583</f>
        <v>#N/A</v>
      </c>
      <c r="T583">
        <f>IF(F583="COD1",tarifas!$D$11*(SUMIFS($P$11:$P$8770,$F$11:$F$8770,"=COD1",$B$11:$B$8770,"="&amp;B583)/COUNTIFS($F$11:$F$8770,"=COD1",$B$11:$B$8770,"="&amp;B583))/COUNTIFS($A$11:$A$8770,"="&amp;A583,$F$11:$F$8770,"=COD1"),0)</f>
        <v>0</v>
      </c>
      <c r="U583" t="e">
        <f>(VLOOKUP(F583,tarifas!$C$7:$D$10,2,FALSE)+tarifas!$D$21)*datos!P583</f>
        <v>#N/A</v>
      </c>
      <c r="V583" t="e">
        <f t="shared" si="84"/>
        <v>#N/A</v>
      </c>
      <c r="W583">
        <f t="shared" si="85"/>
        <v>0</v>
      </c>
    </row>
    <row r="584" spans="1:23" x14ac:dyDescent="0.25">
      <c r="A584">
        <f t="shared" si="78"/>
        <v>23</v>
      </c>
      <c r="B584">
        <f t="shared" si="79"/>
        <v>1</v>
      </c>
      <c r="C584" s="1">
        <f t="shared" si="86"/>
        <v>41663.87499999861</v>
      </c>
      <c r="D584" s="7">
        <v>0</v>
      </c>
      <c r="E584" s="7"/>
      <c r="G584">
        <v>47</v>
      </c>
      <c r="H584" s="12">
        <v>199.96451188581236</v>
      </c>
      <c r="I584" s="13">
        <f>$D$2*tarifas!$D$12/24</f>
        <v>1.4541666666666666</v>
      </c>
      <c r="J584" s="13" t="e">
        <f>VLOOKUP(E584&amp;" "&amp;F584,tarifas!$A$13:$D$20,4,FALSE)*H584</f>
        <v>#N/A</v>
      </c>
      <c r="K584" s="13">
        <f>IF(F584="COD1",tarifas!$D$11*(SUMIFS($H$11:$H$8770,$F$11:$F$8770,"=COD1",$B$11:$B$8770,"="&amp;B584)/COUNTIFS($F$11:$F$8770,"=COD1",$B$11:$B$8770,"="&amp;B584))/COUNTIFS($A$11:$A$8770,"="&amp;A584,$F$11:$F$8770,"=COD1"),0)</f>
        <v>0</v>
      </c>
      <c r="L584" s="13" t="e">
        <f>(VLOOKUP(F584,tarifas!$C$7:$D$10,2,FALSE)+tarifas!$D$21)*datos!H584</f>
        <v>#N/A</v>
      </c>
      <c r="M584">
        <v>0</v>
      </c>
      <c r="N584" s="13" t="e">
        <f t="shared" si="80"/>
        <v>#N/A</v>
      </c>
      <c r="O584">
        <f t="shared" si="81"/>
        <v>0</v>
      </c>
      <c r="P584" s="12">
        <f t="shared" si="82"/>
        <v>199.96451188581236</v>
      </c>
      <c r="Q584">
        <f t="shared" si="83"/>
        <v>0</v>
      </c>
      <c r="R584">
        <f>$D$2*tarifas!$D$12/24</f>
        <v>1.4541666666666666</v>
      </c>
      <c r="S584" t="e">
        <f>VLOOKUP(E584&amp;" "&amp;F584,tarifas!$A$13:$D$20,4,FALSE)*P584</f>
        <v>#N/A</v>
      </c>
      <c r="T584">
        <f>IF(F584="COD1",tarifas!$D$11*(SUMIFS($P$11:$P$8770,$F$11:$F$8770,"=COD1",$B$11:$B$8770,"="&amp;B584)/COUNTIFS($F$11:$F$8770,"=COD1",$B$11:$B$8770,"="&amp;B584))/COUNTIFS($A$11:$A$8770,"="&amp;A584,$F$11:$F$8770,"=COD1"),0)</f>
        <v>0</v>
      </c>
      <c r="U584" t="e">
        <f>(VLOOKUP(F584,tarifas!$C$7:$D$10,2,FALSE)+tarifas!$D$21)*datos!P584</f>
        <v>#N/A</v>
      </c>
      <c r="V584" t="e">
        <f t="shared" si="84"/>
        <v>#N/A</v>
      </c>
      <c r="W584">
        <f t="shared" si="85"/>
        <v>0</v>
      </c>
    </row>
    <row r="585" spans="1:23" x14ac:dyDescent="0.25">
      <c r="A585">
        <f t="shared" si="78"/>
        <v>23</v>
      </c>
      <c r="B585">
        <f t="shared" si="79"/>
        <v>1</v>
      </c>
      <c r="C585" s="1">
        <f t="shared" si="86"/>
        <v>41663.916666665275</v>
      </c>
      <c r="D585" s="7">
        <v>0</v>
      </c>
      <c r="E585" s="7"/>
      <c r="G585">
        <v>45.69</v>
      </c>
      <c r="H585" s="12">
        <v>194.456351389894</v>
      </c>
      <c r="I585" s="13">
        <f>$D$2*tarifas!$D$12/24</f>
        <v>1.4541666666666666</v>
      </c>
      <c r="J585" s="13" t="e">
        <f>VLOOKUP(E585&amp;" "&amp;F585,tarifas!$A$13:$D$20,4,FALSE)*H585</f>
        <v>#N/A</v>
      </c>
      <c r="K585" s="13">
        <f>IF(F585="COD1",tarifas!$D$11*(SUMIFS($H$11:$H$8770,$F$11:$F$8770,"=COD1",$B$11:$B$8770,"="&amp;B585)/COUNTIFS($F$11:$F$8770,"=COD1",$B$11:$B$8770,"="&amp;B585))/COUNTIFS($A$11:$A$8770,"="&amp;A585,$F$11:$F$8770,"=COD1"),0)</f>
        <v>0</v>
      </c>
      <c r="L585" s="13" t="e">
        <f>(VLOOKUP(F585,tarifas!$C$7:$D$10,2,FALSE)+tarifas!$D$21)*datos!H585</f>
        <v>#N/A</v>
      </c>
      <c r="M585">
        <v>0</v>
      </c>
      <c r="N585" s="13" t="e">
        <f t="shared" si="80"/>
        <v>#N/A</v>
      </c>
      <c r="O585">
        <f t="shared" si="81"/>
        <v>0</v>
      </c>
      <c r="P585" s="12">
        <f t="shared" si="82"/>
        <v>194.456351389894</v>
      </c>
      <c r="Q585">
        <f t="shared" si="83"/>
        <v>0</v>
      </c>
      <c r="R585">
        <f>$D$2*tarifas!$D$12/24</f>
        <v>1.4541666666666666</v>
      </c>
      <c r="S585" t="e">
        <f>VLOOKUP(E585&amp;" "&amp;F585,tarifas!$A$13:$D$20,4,FALSE)*P585</f>
        <v>#N/A</v>
      </c>
      <c r="T585">
        <f>IF(F585="COD1",tarifas!$D$11*(SUMIFS($P$11:$P$8770,$F$11:$F$8770,"=COD1",$B$11:$B$8770,"="&amp;B585)/COUNTIFS($F$11:$F$8770,"=COD1",$B$11:$B$8770,"="&amp;B585))/COUNTIFS($A$11:$A$8770,"="&amp;A585,$F$11:$F$8770,"=COD1"),0)</f>
        <v>0</v>
      </c>
      <c r="U585" t="e">
        <f>(VLOOKUP(F585,tarifas!$C$7:$D$10,2,FALSE)+tarifas!$D$21)*datos!P585</f>
        <v>#N/A</v>
      </c>
      <c r="V585" t="e">
        <f t="shared" si="84"/>
        <v>#N/A</v>
      </c>
      <c r="W585">
        <f t="shared" si="85"/>
        <v>0</v>
      </c>
    </row>
    <row r="586" spans="1:23" x14ac:dyDescent="0.25">
      <c r="A586">
        <f t="shared" si="78"/>
        <v>23</v>
      </c>
      <c r="B586">
        <f t="shared" si="79"/>
        <v>1</v>
      </c>
      <c r="C586" s="1">
        <f t="shared" si="86"/>
        <v>41663.958333331939</v>
      </c>
      <c r="D586" s="7">
        <v>0</v>
      </c>
      <c r="E586" s="7"/>
      <c r="G586">
        <v>40.4</v>
      </c>
      <c r="H586" s="12">
        <v>192.75668486196116</v>
      </c>
      <c r="I586" s="13">
        <f>$D$2*tarifas!$D$12/24</f>
        <v>1.4541666666666666</v>
      </c>
      <c r="J586" s="13" t="e">
        <f>VLOOKUP(E586&amp;" "&amp;F586,tarifas!$A$13:$D$20,4,FALSE)*H586</f>
        <v>#N/A</v>
      </c>
      <c r="K586" s="13">
        <f>IF(F586="COD1",tarifas!$D$11*(SUMIFS($H$11:$H$8770,$F$11:$F$8770,"=COD1",$B$11:$B$8770,"="&amp;B586)/COUNTIFS($F$11:$F$8770,"=COD1",$B$11:$B$8770,"="&amp;B586))/COUNTIFS($A$11:$A$8770,"="&amp;A586,$F$11:$F$8770,"=COD1"),0)</f>
        <v>0</v>
      </c>
      <c r="L586" s="13" t="e">
        <f>(VLOOKUP(F586,tarifas!$C$7:$D$10,2,FALSE)+tarifas!$D$21)*datos!H586</f>
        <v>#N/A</v>
      </c>
      <c r="M586">
        <v>0</v>
      </c>
      <c r="N586" s="13" t="e">
        <f t="shared" si="80"/>
        <v>#N/A</v>
      </c>
      <c r="O586">
        <f t="shared" si="81"/>
        <v>0</v>
      </c>
      <c r="P586" s="12">
        <f t="shared" si="82"/>
        <v>192.75668486196116</v>
      </c>
      <c r="Q586">
        <f t="shared" si="83"/>
        <v>0</v>
      </c>
      <c r="R586">
        <f>$D$2*tarifas!$D$12/24</f>
        <v>1.4541666666666666</v>
      </c>
      <c r="S586" t="e">
        <f>VLOOKUP(E586&amp;" "&amp;F586,tarifas!$A$13:$D$20,4,FALSE)*P586</f>
        <v>#N/A</v>
      </c>
      <c r="T586">
        <f>IF(F586="COD1",tarifas!$D$11*(SUMIFS($P$11:$P$8770,$F$11:$F$8770,"=COD1",$B$11:$B$8770,"="&amp;B586)/COUNTIFS($F$11:$F$8770,"=COD1",$B$11:$B$8770,"="&amp;B586))/COUNTIFS($A$11:$A$8770,"="&amp;A586,$F$11:$F$8770,"=COD1"),0)</f>
        <v>0</v>
      </c>
      <c r="U586" t="e">
        <f>(VLOOKUP(F586,tarifas!$C$7:$D$10,2,FALSE)+tarifas!$D$21)*datos!P586</f>
        <v>#N/A</v>
      </c>
      <c r="V586" t="e">
        <f t="shared" si="84"/>
        <v>#N/A</v>
      </c>
      <c r="W586">
        <f t="shared" si="85"/>
        <v>0</v>
      </c>
    </row>
    <row r="587" spans="1:23" x14ac:dyDescent="0.25">
      <c r="A587">
        <f t="shared" si="78"/>
        <v>24</v>
      </c>
      <c r="B587">
        <f t="shared" si="79"/>
        <v>1</v>
      </c>
      <c r="C587" s="1">
        <f t="shared" si="86"/>
        <v>41663.999999998603</v>
      </c>
      <c r="D587" s="7">
        <v>0</v>
      </c>
      <c r="E587" s="7"/>
      <c r="G587">
        <v>25</v>
      </c>
      <c r="H587" s="12">
        <v>191.98300932492685</v>
      </c>
      <c r="I587" s="13">
        <f>$D$2*tarifas!$D$12/24</f>
        <v>1.4541666666666666</v>
      </c>
      <c r="J587" s="13" t="e">
        <f>VLOOKUP(E587&amp;" "&amp;F587,tarifas!$A$13:$D$20,4,FALSE)*H587</f>
        <v>#N/A</v>
      </c>
      <c r="K587" s="13">
        <f>IF(F587="COD1",tarifas!$D$11*(SUMIFS($H$11:$H$8770,$F$11:$F$8770,"=COD1",$B$11:$B$8770,"="&amp;B587)/COUNTIFS($F$11:$F$8770,"=COD1",$B$11:$B$8770,"="&amp;B587))/COUNTIFS($A$11:$A$8770,"="&amp;A587,$F$11:$F$8770,"=COD1"),0)</f>
        <v>0</v>
      </c>
      <c r="L587" s="13" t="e">
        <f>(VLOOKUP(F587,tarifas!$C$7:$D$10,2,FALSE)+tarifas!$D$21)*datos!H587</f>
        <v>#N/A</v>
      </c>
      <c r="M587">
        <v>0</v>
      </c>
      <c r="N587" s="13" t="e">
        <f t="shared" si="80"/>
        <v>#N/A</v>
      </c>
      <c r="O587">
        <f t="shared" si="81"/>
        <v>0</v>
      </c>
      <c r="P587" s="12">
        <f t="shared" si="82"/>
        <v>191.98300932492685</v>
      </c>
      <c r="Q587">
        <f t="shared" si="83"/>
        <v>0</v>
      </c>
      <c r="R587">
        <f>$D$2*tarifas!$D$12/24</f>
        <v>1.4541666666666666</v>
      </c>
      <c r="S587" t="e">
        <f>VLOOKUP(E587&amp;" "&amp;F587,tarifas!$A$13:$D$20,4,FALSE)*P587</f>
        <v>#N/A</v>
      </c>
      <c r="T587">
        <f>IF(F587="COD1",tarifas!$D$11*(SUMIFS($P$11:$P$8770,$F$11:$F$8770,"=COD1",$B$11:$B$8770,"="&amp;B587)/COUNTIFS($F$11:$F$8770,"=COD1",$B$11:$B$8770,"="&amp;B587))/COUNTIFS($A$11:$A$8770,"="&amp;A587,$F$11:$F$8770,"=COD1"),0)</f>
        <v>0</v>
      </c>
      <c r="U587" t="e">
        <f>(VLOOKUP(F587,tarifas!$C$7:$D$10,2,FALSE)+tarifas!$D$21)*datos!P587</f>
        <v>#N/A</v>
      </c>
      <c r="V587" t="e">
        <f t="shared" si="84"/>
        <v>#N/A</v>
      </c>
      <c r="W587">
        <f t="shared" si="85"/>
        <v>0</v>
      </c>
    </row>
    <row r="588" spans="1:23" x14ac:dyDescent="0.25">
      <c r="A588">
        <f t="shared" ref="A588:A651" si="87">DAYS360($C$11,C588)</f>
        <v>24</v>
      </c>
      <c r="B588">
        <f t="shared" ref="B588:B651" si="88">MONTH(C588)</f>
        <v>1</v>
      </c>
      <c r="C588" s="1">
        <f t="shared" si="86"/>
        <v>41664.041666665267</v>
      </c>
      <c r="D588" s="7">
        <v>0</v>
      </c>
      <c r="E588" s="7"/>
      <c r="G588">
        <v>15</v>
      </c>
      <c r="H588" s="12">
        <v>190.04135215224071</v>
      </c>
      <c r="I588" s="13">
        <f>$D$2*tarifas!$D$12/24</f>
        <v>1.4541666666666666</v>
      </c>
      <c r="J588" s="13" t="e">
        <f>VLOOKUP(E588&amp;" "&amp;F588,tarifas!$A$13:$D$20,4,FALSE)*H588</f>
        <v>#N/A</v>
      </c>
      <c r="K588" s="13">
        <f>IF(F588="COD1",tarifas!$D$11*(SUMIFS($H$11:$H$8770,$F$11:$F$8770,"=COD1",$B$11:$B$8770,"="&amp;B588)/COUNTIFS($F$11:$F$8770,"=COD1",$B$11:$B$8770,"="&amp;B588))/COUNTIFS($A$11:$A$8770,"="&amp;A588,$F$11:$F$8770,"=COD1"),0)</f>
        <v>0</v>
      </c>
      <c r="L588" s="13" t="e">
        <f>(VLOOKUP(F588,tarifas!$C$7:$D$10,2,FALSE)+tarifas!$D$21)*datos!H588</f>
        <v>#N/A</v>
      </c>
      <c r="M588">
        <v>0</v>
      </c>
      <c r="N588" s="13" t="e">
        <f t="shared" ref="N588:N651" si="89">(I588+J588+K588+L588)*1.23</f>
        <v>#N/A</v>
      </c>
      <c r="O588">
        <f t="shared" ref="O588:O651" si="90">IF(M588&lt;H588,M588,H588)</f>
        <v>0</v>
      </c>
      <c r="P588" s="12">
        <f t="shared" ref="P588:P651" si="91">H588-O588</f>
        <v>190.04135215224071</v>
      </c>
      <c r="Q588">
        <f t="shared" ref="Q588:Q651" si="92">IF(M588&lt;H588,0,M588-H588)</f>
        <v>0</v>
      </c>
      <c r="R588">
        <f>$D$2*tarifas!$D$12/24</f>
        <v>1.4541666666666666</v>
      </c>
      <c r="S588" t="e">
        <f>VLOOKUP(E588&amp;" "&amp;F588,tarifas!$A$13:$D$20,4,FALSE)*P588</f>
        <v>#N/A</v>
      </c>
      <c r="T588">
        <f>IF(F588="COD1",tarifas!$D$11*(SUMIFS($P$11:$P$8770,$F$11:$F$8770,"=COD1",$B$11:$B$8770,"="&amp;B588)/COUNTIFS($F$11:$F$8770,"=COD1",$B$11:$B$8770,"="&amp;B588))/COUNTIFS($A$11:$A$8770,"="&amp;A588,$F$11:$F$8770,"=COD1"),0)</f>
        <v>0</v>
      </c>
      <c r="U588" t="e">
        <f>(VLOOKUP(F588,tarifas!$C$7:$D$10,2,FALSE)+tarifas!$D$21)*datos!P588</f>
        <v>#N/A</v>
      </c>
      <c r="V588" t="e">
        <f t="shared" ref="V588:V651" si="93">(R588+S588+T588+U588)*1.23</f>
        <v>#N/A</v>
      </c>
      <c r="W588">
        <f t="shared" ref="W588:W651" si="94">0.9*G588/1000*Q588</f>
        <v>0</v>
      </c>
    </row>
    <row r="589" spans="1:23" x14ac:dyDescent="0.25">
      <c r="A589">
        <f t="shared" si="87"/>
        <v>24</v>
      </c>
      <c r="B589">
        <f t="shared" si="88"/>
        <v>1</v>
      </c>
      <c r="C589" s="1">
        <f t="shared" ref="C589:C652" si="95">+C588+1/24</f>
        <v>41664.083333331931</v>
      </c>
      <c r="D589" s="7">
        <v>0</v>
      </c>
      <c r="E589" s="7"/>
      <c r="G589">
        <v>4.75</v>
      </c>
      <c r="H589" s="12">
        <v>189.20230028527521</v>
      </c>
      <c r="I589" s="13">
        <f>$D$2*tarifas!$D$12/24</f>
        <v>1.4541666666666666</v>
      </c>
      <c r="J589" s="13" t="e">
        <f>VLOOKUP(E589&amp;" "&amp;F589,tarifas!$A$13:$D$20,4,FALSE)*H589</f>
        <v>#N/A</v>
      </c>
      <c r="K589" s="13">
        <f>IF(F589="COD1",tarifas!$D$11*(SUMIFS($H$11:$H$8770,$F$11:$F$8770,"=COD1",$B$11:$B$8770,"="&amp;B589)/COUNTIFS($F$11:$F$8770,"=COD1",$B$11:$B$8770,"="&amp;B589))/COUNTIFS($A$11:$A$8770,"="&amp;A589,$F$11:$F$8770,"=COD1"),0)</f>
        <v>0</v>
      </c>
      <c r="L589" s="13" t="e">
        <f>(VLOOKUP(F589,tarifas!$C$7:$D$10,2,FALSE)+tarifas!$D$21)*datos!H589</f>
        <v>#N/A</v>
      </c>
      <c r="M589">
        <v>0</v>
      </c>
      <c r="N589" s="13" t="e">
        <f t="shared" si="89"/>
        <v>#N/A</v>
      </c>
      <c r="O589">
        <f t="shared" si="90"/>
        <v>0</v>
      </c>
      <c r="P589" s="12">
        <f t="shared" si="91"/>
        <v>189.20230028527521</v>
      </c>
      <c r="Q589">
        <f t="shared" si="92"/>
        <v>0</v>
      </c>
      <c r="R589">
        <f>$D$2*tarifas!$D$12/24</f>
        <v>1.4541666666666666</v>
      </c>
      <c r="S589" t="e">
        <f>VLOOKUP(E589&amp;" "&amp;F589,tarifas!$A$13:$D$20,4,FALSE)*P589</f>
        <v>#N/A</v>
      </c>
      <c r="T589">
        <f>IF(F589="COD1",tarifas!$D$11*(SUMIFS($P$11:$P$8770,$F$11:$F$8770,"=COD1",$B$11:$B$8770,"="&amp;B589)/COUNTIFS($F$11:$F$8770,"=COD1",$B$11:$B$8770,"="&amp;B589))/COUNTIFS($A$11:$A$8770,"="&amp;A589,$F$11:$F$8770,"=COD1"),0)</f>
        <v>0</v>
      </c>
      <c r="U589" t="e">
        <f>(VLOOKUP(F589,tarifas!$C$7:$D$10,2,FALSE)+tarifas!$D$21)*datos!P589</f>
        <v>#N/A</v>
      </c>
      <c r="V589" t="e">
        <f t="shared" si="93"/>
        <v>#N/A</v>
      </c>
      <c r="W589">
        <f t="shared" si="94"/>
        <v>0</v>
      </c>
    </row>
    <row r="590" spans="1:23" x14ac:dyDescent="0.25">
      <c r="A590">
        <f t="shared" si="87"/>
        <v>24</v>
      </c>
      <c r="B590">
        <f t="shared" si="88"/>
        <v>1</v>
      </c>
      <c r="C590" s="1">
        <f t="shared" si="95"/>
        <v>41664.124999998596</v>
      </c>
      <c r="D590" s="7">
        <v>0</v>
      </c>
      <c r="E590" s="7"/>
      <c r="G590">
        <v>4.22</v>
      </c>
      <c r="H590" s="12">
        <v>186.85497973595554</v>
      </c>
      <c r="I590" s="13">
        <f>$D$2*tarifas!$D$12/24</f>
        <v>1.4541666666666666</v>
      </c>
      <c r="J590" s="13" t="e">
        <f>VLOOKUP(E590&amp;" "&amp;F590,tarifas!$A$13:$D$20,4,FALSE)*H590</f>
        <v>#N/A</v>
      </c>
      <c r="K590" s="13">
        <f>IF(F590="COD1",tarifas!$D$11*(SUMIFS($H$11:$H$8770,$F$11:$F$8770,"=COD1",$B$11:$B$8770,"="&amp;B590)/COUNTIFS($F$11:$F$8770,"=COD1",$B$11:$B$8770,"="&amp;B590))/COUNTIFS($A$11:$A$8770,"="&amp;A590,$F$11:$F$8770,"=COD1"),0)</f>
        <v>0</v>
      </c>
      <c r="L590" s="13" t="e">
        <f>(VLOOKUP(F590,tarifas!$C$7:$D$10,2,FALSE)+tarifas!$D$21)*datos!H590</f>
        <v>#N/A</v>
      </c>
      <c r="M590">
        <v>0</v>
      </c>
      <c r="N590" s="13" t="e">
        <f t="shared" si="89"/>
        <v>#N/A</v>
      </c>
      <c r="O590">
        <f t="shared" si="90"/>
        <v>0</v>
      </c>
      <c r="P590" s="12">
        <f t="shared" si="91"/>
        <v>186.85497973595554</v>
      </c>
      <c r="Q590">
        <f t="shared" si="92"/>
        <v>0</v>
      </c>
      <c r="R590">
        <f>$D$2*tarifas!$D$12/24</f>
        <v>1.4541666666666666</v>
      </c>
      <c r="S590" t="e">
        <f>VLOOKUP(E590&amp;" "&amp;F590,tarifas!$A$13:$D$20,4,FALSE)*P590</f>
        <v>#N/A</v>
      </c>
      <c r="T590">
        <f>IF(F590="COD1",tarifas!$D$11*(SUMIFS($P$11:$P$8770,$F$11:$F$8770,"=COD1",$B$11:$B$8770,"="&amp;B590)/COUNTIFS($F$11:$F$8770,"=COD1",$B$11:$B$8770,"="&amp;B590))/COUNTIFS($A$11:$A$8770,"="&amp;A590,$F$11:$F$8770,"=COD1"),0)</f>
        <v>0</v>
      </c>
      <c r="U590" t="e">
        <f>(VLOOKUP(F590,tarifas!$C$7:$D$10,2,FALSE)+tarifas!$D$21)*datos!P590</f>
        <v>#N/A</v>
      </c>
      <c r="V590" t="e">
        <f t="shared" si="93"/>
        <v>#N/A</v>
      </c>
      <c r="W590">
        <f t="shared" si="94"/>
        <v>0</v>
      </c>
    </row>
    <row r="591" spans="1:23" x14ac:dyDescent="0.25">
      <c r="A591">
        <f t="shared" si="87"/>
        <v>24</v>
      </c>
      <c r="B591">
        <f t="shared" si="88"/>
        <v>1</v>
      </c>
      <c r="C591" s="1">
        <f t="shared" si="95"/>
        <v>41664.16666666526</v>
      </c>
      <c r="D591" s="7">
        <v>0</v>
      </c>
      <c r="E591" s="7"/>
      <c r="G591">
        <v>3</v>
      </c>
      <c r="H591" s="12">
        <v>186.32046789971892</v>
      </c>
      <c r="I591" s="13">
        <f>$D$2*tarifas!$D$12/24</f>
        <v>1.4541666666666666</v>
      </c>
      <c r="J591" s="13" t="e">
        <f>VLOOKUP(E591&amp;" "&amp;F591,tarifas!$A$13:$D$20,4,FALSE)*H591</f>
        <v>#N/A</v>
      </c>
      <c r="K591" s="13">
        <f>IF(F591="COD1",tarifas!$D$11*(SUMIFS($H$11:$H$8770,$F$11:$F$8770,"=COD1",$B$11:$B$8770,"="&amp;B591)/COUNTIFS($F$11:$F$8770,"=COD1",$B$11:$B$8770,"="&amp;B591))/COUNTIFS($A$11:$A$8770,"="&amp;A591,$F$11:$F$8770,"=COD1"),0)</f>
        <v>0</v>
      </c>
      <c r="L591" s="13" t="e">
        <f>(VLOOKUP(F591,tarifas!$C$7:$D$10,2,FALSE)+tarifas!$D$21)*datos!H591</f>
        <v>#N/A</v>
      </c>
      <c r="M591">
        <v>0</v>
      </c>
      <c r="N591" s="13" t="e">
        <f t="shared" si="89"/>
        <v>#N/A</v>
      </c>
      <c r="O591">
        <f t="shared" si="90"/>
        <v>0</v>
      </c>
      <c r="P591" s="12">
        <f t="shared" si="91"/>
        <v>186.32046789971892</v>
      </c>
      <c r="Q591">
        <f t="shared" si="92"/>
        <v>0</v>
      </c>
      <c r="R591">
        <f>$D$2*tarifas!$D$12/24</f>
        <v>1.4541666666666666</v>
      </c>
      <c r="S591" t="e">
        <f>VLOOKUP(E591&amp;" "&amp;F591,tarifas!$A$13:$D$20,4,FALSE)*P591</f>
        <v>#N/A</v>
      </c>
      <c r="T591">
        <f>IF(F591="COD1",tarifas!$D$11*(SUMIFS($P$11:$P$8770,$F$11:$F$8770,"=COD1",$B$11:$B$8770,"="&amp;B591)/COUNTIFS($F$11:$F$8770,"=COD1",$B$11:$B$8770,"="&amp;B591))/COUNTIFS($A$11:$A$8770,"="&amp;A591,$F$11:$F$8770,"=COD1"),0)</f>
        <v>0</v>
      </c>
      <c r="U591" t="e">
        <f>(VLOOKUP(F591,tarifas!$C$7:$D$10,2,FALSE)+tarifas!$D$21)*datos!P591</f>
        <v>#N/A</v>
      </c>
      <c r="V591" t="e">
        <f t="shared" si="93"/>
        <v>#N/A</v>
      </c>
      <c r="W591">
        <f t="shared" si="94"/>
        <v>0</v>
      </c>
    </row>
    <row r="592" spans="1:23" x14ac:dyDescent="0.25">
      <c r="A592">
        <f t="shared" si="87"/>
        <v>24</v>
      </c>
      <c r="B592">
        <f t="shared" si="88"/>
        <v>1</v>
      </c>
      <c r="C592" s="1">
        <f t="shared" si="95"/>
        <v>41664.208333331924</v>
      </c>
      <c r="D592" s="7">
        <v>0</v>
      </c>
      <c r="E592" s="7"/>
      <c r="G592">
        <v>1.25</v>
      </c>
      <c r="H592" s="12">
        <v>185.54230966819949</v>
      </c>
      <c r="I592" s="13">
        <f>$D$2*tarifas!$D$12/24</f>
        <v>1.4541666666666666</v>
      </c>
      <c r="J592" s="13" t="e">
        <f>VLOOKUP(E592&amp;" "&amp;F592,tarifas!$A$13:$D$20,4,FALSE)*H592</f>
        <v>#N/A</v>
      </c>
      <c r="K592" s="13">
        <f>IF(F592="COD1",tarifas!$D$11*(SUMIFS($H$11:$H$8770,$F$11:$F$8770,"=COD1",$B$11:$B$8770,"="&amp;B592)/COUNTIFS($F$11:$F$8770,"=COD1",$B$11:$B$8770,"="&amp;B592))/COUNTIFS($A$11:$A$8770,"="&amp;A592,$F$11:$F$8770,"=COD1"),0)</f>
        <v>0</v>
      </c>
      <c r="L592" s="13" t="e">
        <f>(VLOOKUP(F592,tarifas!$C$7:$D$10,2,FALSE)+tarifas!$D$21)*datos!H592</f>
        <v>#N/A</v>
      </c>
      <c r="M592">
        <v>0</v>
      </c>
      <c r="N592" s="13" t="e">
        <f t="shared" si="89"/>
        <v>#N/A</v>
      </c>
      <c r="O592">
        <f t="shared" si="90"/>
        <v>0</v>
      </c>
      <c r="P592" s="12">
        <f t="shared" si="91"/>
        <v>185.54230966819949</v>
      </c>
      <c r="Q592">
        <f t="shared" si="92"/>
        <v>0</v>
      </c>
      <c r="R592">
        <f>$D$2*tarifas!$D$12/24</f>
        <v>1.4541666666666666</v>
      </c>
      <c r="S592" t="e">
        <f>VLOOKUP(E592&amp;" "&amp;F592,tarifas!$A$13:$D$20,4,FALSE)*P592</f>
        <v>#N/A</v>
      </c>
      <c r="T592">
        <f>IF(F592="COD1",tarifas!$D$11*(SUMIFS($P$11:$P$8770,$F$11:$F$8770,"=COD1",$B$11:$B$8770,"="&amp;B592)/COUNTIFS($F$11:$F$8770,"=COD1",$B$11:$B$8770,"="&amp;B592))/COUNTIFS($A$11:$A$8770,"="&amp;A592,$F$11:$F$8770,"=COD1"),0)</f>
        <v>0</v>
      </c>
      <c r="U592" t="e">
        <f>(VLOOKUP(F592,tarifas!$C$7:$D$10,2,FALSE)+tarifas!$D$21)*datos!P592</f>
        <v>#N/A</v>
      </c>
      <c r="V592" t="e">
        <f t="shared" si="93"/>
        <v>#N/A</v>
      </c>
      <c r="W592">
        <f t="shared" si="94"/>
        <v>0</v>
      </c>
    </row>
    <row r="593" spans="1:23" x14ac:dyDescent="0.25">
      <c r="A593">
        <f t="shared" si="87"/>
        <v>24</v>
      </c>
      <c r="B593">
        <f t="shared" si="88"/>
        <v>1</v>
      </c>
      <c r="C593" s="1">
        <f t="shared" si="95"/>
        <v>41664.249999998588</v>
      </c>
      <c r="D593" s="7">
        <v>0</v>
      </c>
      <c r="E593" s="7"/>
      <c r="G593">
        <v>1.69</v>
      </c>
      <c r="H593" s="12">
        <v>183.99836158819713</v>
      </c>
      <c r="I593" s="13">
        <f>$D$2*tarifas!$D$12/24</f>
        <v>1.4541666666666666</v>
      </c>
      <c r="J593" s="13" t="e">
        <f>VLOOKUP(E593&amp;" "&amp;F593,tarifas!$A$13:$D$20,4,FALSE)*H593</f>
        <v>#N/A</v>
      </c>
      <c r="K593" s="13">
        <f>IF(F593="COD1",tarifas!$D$11*(SUMIFS($H$11:$H$8770,$F$11:$F$8770,"=COD1",$B$11:$B$8770,"="&amp;B593)/COUNTIFS($F$11:$F$8770,"=COD1",$B$11:$B$8770,"="&amp;B593))/COUNTIFS($A$11:$A$8770,"="&amp;A593,$F$11:$F$8770,"=COD1"),0)</f>
        <v>0</v>
      </c>
      <c r="L593" s="13" t="e">
        <f>(VLOOKUP(F593,tarifas!$C$7:$D$10,2,FALSE)+tarifas!$D$21)*datos!H593</f>
        <v>#N/A</v>
      </c>
      <c r="M593">
        <v>0</v>
      </c>
      <c r="N593" s="13" t="e">
        <f t="shared" si="89"/>
        <v>#N/A</v>
      </c>
      <c r="O593">
        <f t="shared" si="90"/>
        <v>0</v>
      </c>
      <c r="P593" s="12">
        <f t="shared" si="91"/>
        <v>183.99836158819713</v>
      </c>
      <c r="Q593">
        <f t="shared" si="92"/>
        <v>0</v>
      </c>
      <c r="R593">
        <f>$D$2*tarifas!$D$12/24</f>
        <v>1.4541666666666666</v>
      </c>
      <c r="S593" t="e">
        <f>VLOOKUP(E593&amp;" "&amp;F593,tarifas!$A$13:$D$20,4,FALSE)*P593</f>
        <v>#N/A</v>
      </c>
      <c r="T593">
        <f>IF(F593="COD1",tarifas!$D$11*(SUMIFS($P$11:$P$8770,$F$11:$F$8770,"=COD1",$B$11:$B$8770,"="&amp;B593)/COUNTIFS($F$11:$F$8770,"=COD1",$B$11:$B$8770,"="&amp;B593))/COUNTIFS($A$11:$A$8770,"="&amp;A593,$F$11:$F$8770,"=COD1"),0)</f>
        <v>0</v>
      </c>
      <c r="U593" t="e">
        <f>(VLOOKUP(F593,tarifas!$C$7:$D$10,2,FALSE)+tarifas!$D$21)*datos!P593</f>
        <v>#N/A</v>
      </c>
      <c r="V593" t="e">
        <f t="shared" si="93"/>
        <v>#N/A</v>
      </c>
      <c r="W593">
        <f t="shared" si="94"/>
        <v>0</v>
      </c>
    </row>
    <row r="594" spans="1:23" x14ac:dyDescent="0.25">
      <c r="A594">
        <f t="shared" si="87"/>
        <v>24</v>
      </c>
      <c r="B594">
        <f t="shared" si="88"/>
        <v>1</v>
      </c>
      <c r="C594" s="1">
        <f t="shared" si="95"/>
        <v>41664.291666665253</v>
      </c>
      <c r="D594" s="7">
        <v>12.878787878787881</v>
      </c>
      <c r="E594" s="7"/>
      <c r="G594">
        <v>4</v>
      </c>
      <c r="H594" s="12">
        <v>168.7474293745594</v>
      </c>
      <c r="I594" s="13">
        <f>$D$2*tarifas!$D$12/24</f>
        <v>1.4541666666666666</v>
      </c>
      <c r="J594" s="13" t="e">
        <f>VLOOKUP(E594&amp;" "&amp;F594,tarifas!$A$13:$D$20,4,FALSE)*H594</f>
        <v>#N/A</v>
      </c>
      <c r="K594" s="13">
        <f>IF(F594="COD1",tarifas!$D$11*(SUMIFS($H$11:$H$8770,$F$11:$F$8770,"=COD1",$B$11:$B$8770,"="&amp;B594)/COUNTIFS($F$11:$F$8770,"=COD1",$B$11:$B$8770,"="&amp;B594))/COUNTIFS($A$11:$A$8770,"="&amp;A594,$F$11:$F$8770,"=COD1"),0)</f>
        <v>0</v>
      </c>
      <c r="L594" s="13" t="e">
        <f>(VLOOKUP(F594,tarifas!$C$7:$D$10,2,FALSE)+tarifas!$D$21)*datos!H594</f>
        <v>#N/A</v>
      </c>
      <c r="M594">
        <v>0</v>
      </c>
      <c r="N594" s="13" t="e">
        <f t="shared" si="89"/>
        <v>#N/A</v>
      </c>
      <c r="O594">
        <f t="shared" si="90"/>
        <v>0</v>
      </c>
      <c r="P594" s="12">
        <f t="shared" si="91"/>
        <v>168.7474293745594</v>
      </c>
      <c r="Q594">
        <f t="shared" si="92"/>
        <v>0</v>
      </c>
      <c r="R594">
        <f>$D$2*tarifas!$D$12/24</f>
        <v>1.4541666666666666</v>
      </c>
      <c r="S594" t="e">
        <f>VLOOKUP(E594&amp;" "&amp;F594,tarifas!$A$13:$D$20,4,FALSE)*P594</f>
        <v>#N/A</v>
      </c>
      <c r="T594">
        <f>IF(F594="COD1",tarifas!$D$11*(SUMIFS($P$11:$P$8770,$F$11:$F$8770,"=COD1",$B$11:$B$8770,"="&amp;B594)/COUNTIFS($F$11:$F$8770,"=COD1",$B$11:$B$8770,"="&amp;B594))/COUNTIFS($A$11:$A$8770,"="&amp;A594,$F$11:$F$8770,"=COD1"),0)</f>
        <v>0</v>
      </c>
      <c r="U594" t="e">
        <f>(VLOOKUP(F594,tarifas!$C$7:$D$10,2,FALSE)+tarifas!$D$21)*datos!P594</f>
        <v>#N/A</v>
      </c>
      <c r="V594" t="e">
        <f t="shared" si="93"/>
        <v>#N/A</v>
      </c>
      <c r="W594">
        <f t="shared" si="94"/>
        <v>0</v>
      </c>
    </row>
    <row r="595" spans="1:23" x14ac:dyDescent="0.25">
      <c r="A595">
        <f t="shared" si="87"/>
        <v>24</v>
      </c>
      <c r="B595">
        <f t="shared" si="88"/>
        <v>1</v>
      </c>
      <c r="C595" s="1">
        <f t="shared" si="95"/>
        <v>41664.333333331917</v>
      </c>
      <c r="D595" s="7">
        <v>213.78787878787878</v>
      </c>
      <c r="E595" s="7"/>
      <c r="G595">
        <v>4.75</v>
      </c>
      <c r="H595" s="12">
        <v>167.92372601861643</v>
      </c>
      <c r="I595" s="13">
        <f>$D$2*tarifas!$D$12/24</f>
        <v>1.4541666666666666</v>
      </c>
      <c r="J595" s="13" t="e">
        <f>VLOOKUP(E595&amp;" "&amp;F595,tarifas!$A$13:$D$20,4,FALSE)*H595</f>
        <v>#N/A</v>
      </c>
      <c r="K595" s="13">
        <f>IF(F595="COD1",tarifas!$D$11*(SUMIFS($H$11:$H$8770,$F$11:$F$8770,"=COD1",$B$11:$B$8770,"="&amp;B595)/COUNTIFS($F$11:$F$8770,"=COD1",$B$11:$B$8770,"="&amp;B595))/COUNTIFS($A$11:$A$8770,"="&amp;A595,$F$11:$F$8770,"=COD1"),0)</f>
        <v>0</v>
      </c>
      <c r="L595" s="13" t="e">
        <f>(VLOOKUP(F595,tarifas!$C$7:$D$10,2,FALSE)+tarifas!$D$21)*datos!H595</f>
        <v>#N/A</v>
      </c>
      <c r="M595">
        <v>85.439160000000001</v>
      </c>
      <c r="N595" s="13" t="e">
        <f t="shared" si="89"/>
        <v>#N/A</v>
      </c>
      <c r="O595">
        <f t="shared" si="90"/>
        <v>85.439160000000001</v>
      </c>
      <c r="P595" s="12">
        <f t="shared" si="91"/>
        <v>82.484566018616434</v>
      </c>
      <c r="Q595">
        <f t="shared" si="92"/>
        <v>0</v>
      </c>
      <c r="R595">
        <f>$D$2*tarifas!$D$12/24</f>
        <v>1.4541666666666666</v>
      </c>
      <c r="S595" t="e">
        <f>VLOOKUP(E595&amp;" "&amp;F595,tarifas!$A$13:$D$20,4,FALSE)*P595</f>
        <v>#N/A</v>
      </c>
      <c r="T595">
        <f>IF(F595="COD1",tarifas!$D$11*(SUMIFS($P$11:$P$8770,$F$11:$F$8770,"=COD1",$B$11:$B$8770,"="&amp;B595)/COUNTIFS($F$11:$F$8770,"=COD1",$B$11:$B$8770,"="&amp;B595))/COUNTIFS($A$11:$A$8770,"="&amp;A595,$F$11:$F$8770,"=COD1"),0)</f>
        <v>0</v>
      </c>
      <c r="U595" t="e">
        <f>(VLOOKUP(F595,tarifas!$C$7:$D$10,2,FALSE)+tarifas!$D$21)*datos!P595</f>
        <v>#N/A</v>
      </c>
      <c r="V595" t="e">
        <f t="shared" si="93"/>
        <v>#N/A</v>
      </c>
      <c r="W595">
        <f t="shared" si="94"/>
        <v>0</v>
      </c>
    </row>
    <row r="596" spans="1:23" x14ac:dyDescent="0.25">
      <c r="A596">
        <f t="shared" si="87"/>
        <v>24</v>
      </c>
      <c r="B596">
        <f t="shared" si="88"/>
        <v>1</v>
      </c>
      <c r="C596" s="1">
        <f t="shared" si="95"/>
        <v>41664.374999998581</v>
      </c>
      <c r="D596" s="7">
        <v>394.09090909090912</v>
      </c>
      <c r="E596" s="7"/>
      <c r="G596">
        <v>4.22</v>
      </c>
      <c r="H596" s="12">
        <v>171.05177369622021</v>
      </c>
      <c r="I596" s="13">
        <f>$D$2*tarifas!$D$12/24</f>
        <v>1.4541666666666666</v>
      </c>
      <c r="J596" s="13" t="e">
        <f>VLOOKUP(E596&amp;" "&amp;F596,tarifas!$A$13:$D$20,4,FALSE)*H596</f>
        <v>#N/A</v>
      </c>
      <c r="K596" s="13">
        <f>IF(F596="COD1",tarifas!$D$11*(SUMIFS($H$11:$H$8770,$F$11:$F$8770,"=COD1",$B$11:$B$8770,"="&amp;B596)/COUNTIFS($F$11:$F$8770,"=COD1",$B$11:$B$8770,"="&amp;B596))/COUNTIFS($A$11:$A$8770,"="&amp;A596,$F$11:$F$8770,"=COD1"),0)</f>
        <v>0</v>
      </c>
      <c r="L596" s="13" t="e">
        <f>(VLOOKUP(F596,tarifas!$C$7:$D$10,2,FALSE)+tarifas!$D$21)*datos!H596</f>
        <v>#N/A</v>
      </c>
      <c r="M596">
        <v>83.640839999999997</v>
      </c>
      <c r="N596" s="13" t="e">
        <f t="shared" si="89"/>
        <v>#N/A</v>
      </c>
      <c r="O596">
        <f t="shared" si="90"/>
        <v>83.640839999999997</v>
      </c>
      <c r="P596" s="12">
        <f t="shared" si="91"/>
        <v>87.410933696220212</v>
      </c>
      <c r="Q596">
        <f t="shared" si="92"/>
        <v>0</v>
      </c>
      <c r="R596">
        <f>$D$2*tarifas!$D$12/24</f>
        <v>1.4541666666666666</v>
      </c>
      <c r="S596" t="e">
        <f>VLOOKUP(E596&amp;" "&amp;F596,tarifas!$A$13:$D$20,4,FALSE)*P596</f>
        <v>#N/A</v>
      </c>
      <c r="T596">
        <f>IF(F596="COD1",tarifas!$D$11*(SUMIFS($P$11:$P$8770,$F$11:$F$8770,"=COD1",$B$11:$B$8770,"="&amp;B596)/COUNTIFS($F$11:$F$8770,"=COD1",$B$11:$B$8770,"="&amp;B596))/COUNTIFS($A$11:$A$8770,"="&amp;A596,$F$11:$F$8770,"=COD1"),0)</f>
        <v>0</v>
      </c>
      <c r="U596" t="e">
        <f>(VLOOKUP(F596,tarifas!$C$7:$D$10,2,FALSE)+tarifas!$D$21)*datos!P596</f>
        <v>#N/A</v>
      </c>
      <c r="V596" t="e">
        <f t="shared" si="93"/>
        <v>#N/A</v>
      </c>
      <c r="W596">
        <f t="shared" si="94"/>
        <v>0</v>
      </c>
    </row>
    <row r="597" spans="1:23" x14ac:dyDescent="0.25">
      <c r="A597">
        <f t="shared" si="87"/>
        <v>24</v>
      </c>
      <c r="B597">
        <f t="shared" si="88"/>
        <v>1</v>
      </c>
      <c r="C597" s="1">
        <f t="shared" si="95"/>
        <v>41664.416666665245</v>
      </c>
      <c r="D597" s="7">
        <v>515.15151515151513</v>
      </c>
      <c r="E597" s="7"/>
      <c r="G597">
        <v>14.69</v>
      </c>
      <c r="H597" s="12">
        <v>169.69488555514704</v>
      </c>
      <c r="I597" s="13">
        <f>$D$2*tarifas!$D$12/24</f>
        <v>1.4541666666666666</v>
      </c>
      <c r="J597" s="13" t="e">
        <f>VLOOKUP(E597&amp;" "&amp;F597,tarifas!$A$13:$D$20,4,FALSE)*H597</f>
        <v>#N/A</v>
      </c>
      <c r="K597" s="13">
        <f>IF(F597="COD1",tarifas!$D$11*(SUMIFS($H$11:$H$8770,$F$11:$F$8770,"=COD1",$B$11:$B$8770,"="&amp;B597)/COUNTIFS($F$11:$F$8770,"=COD1",$B$11:$B$8770,"="&amp;B597))/COUNTIFS($A$11:$A$8770,"="&amp;A597,$F$11:$F$8770,"=COD1"),0)</f>
        <v>0</v>
      </c>
      <c r="L597" s="13" t="e">
        <f>(VLOOKUP(F597,tarifas!$C$7:$D$10,2,FALSE)+tarifas!$D$21)*datos!H597</f>
        <v>#N/A</v>
      </c>
      <c r="M597">
        <v>143.41924</v>
      </c>
      <c r="N597" s="13" t="e">
        <f t="shared" si="89"/>
        <v>#N/A</v>
      </c>
      <c r="O597">
        <f t="shared" si="90"/>
        <v>143.41924</v>
      </c>
      <c r="P597" s="12">
        <f t="shared" si="91"/>
        <v>26.275645555147037</v>
      </c>
      <c r="Q597">
        <f t="shared" si="92"/>
        <v>0</v>
      </c>
      <c r="R597">
        <f>$D$2*tarifas!$D$12/24</f>
        <v>1.4541666666666666</v>
      </c>
      <c r="S597" t="e">
        <f>VLOOKUP(E597&amp;" "&amp;F597,tarifas!$A$13:$D$20,4,FALSE)*P597</f>
        <v>#N/A</v>
      </c>
      <c r="T597">
        <f>IF(F597="COD1",tarifas!$D$11*(SUMIFS($P$11:$P$8770,$F$11:$F$8770,"=COD1",$B$11:$B$8770,"="&amp;B597)/COUNTIFS($F$11:$F$8770,"=COD1",$B$11:$B$8770,"="&amp;B597))/COUNTIFS($A$11:$A$8770,"="&amp;A597,$F$11:$F$8770,"=COD1"),0)</f>
        <v>0</v>
      </c>
      <c r="U597" t="e">
        <f>(VLOOKUP(F597,tarifas!$C$7:$D$10,2,FALSE)+tarifas!$D$21)*datos!P597</f>
        <v>#N/A</v>
      </c>
      <c r="V597" t="e">
        <f t="shared" si="93"/>
        <v>#N/A</v>
      </c>
      <c r="W597">
        <f t="shared" si="94"/>
        <v>0</v>
      </c>
    </row>
    <row r="598" spans="1:23" x14ac:dyDescent="0.25">
      <c r="A598">
        <f t="shared" si="87"/>
        <v>24</v>
      </c>
      <c r="B598">
        <f t="shared" si="88"/>
        <v>1</v>
      </c>
      <c r="C598" s="1">
        <f t="shared" si="95"/>
        <v>41664.45833333191</v>
      </c>
      <c r="D598" s="7">
        <v>564.09090909090912</v>
      </c>
      <c r="E598" s="7"/>
      <c r="G598">
        <v>17</v>
      </c>
      <c r="H598" s="12">
        <v>170.13836315122762</v>
      </c>
      <c r="I598" s="13">
        <f>$D$2*tarifas!$D$12/24</f>
        <v>1.4541666666666666</v>
      </c>
      <c r="J598" s="13" t="e">
        <f>VLOOKUP(E598&amp;" "&amp;F598,tarifas!$A$13:$D$20,4,FALSE)*H598</f>
        <v>#N/A</v>
      </c>
      <c r="K598" s="13">
        <f>IF(F598="COD1",tarifas!$D$11*(SUMIFS($H$11:$H$8770,$F$11:$F$8770,"=COD1",$B$11:$B$8770,"="&amp;B598)/COUNTIFS($F$11:$F$8770,"=COD1",$B$11:$B$8770,"="&amp;B598))/COUNTIFS($A$11:$A$8770,"="&amp;A598,$F$11:$F$8770,"=COD1"),0)</f>
        <v>0</v>
      </c>
      <c r="L598" s="13" t="e">
        <f>(VLOOKUP(F598,tarifas!$C$7:$D$10,2,FALSE)+tarifas!$D$21)*datos!H598</f>
        <v>#N/A</v>
      </c>
      <c r="M598">
        <v>49.224330000000002</v>
      </c>
      <c r="N598" s="13" t="e">
        <f t="shared" si="89"/>
        <v>#N/A</v>
      </c>
      <c r="O598">
        <f t="shared" si="90"/>
        <v>49.224330000000002</v>
      </c>
      <c r="P598" s="12">
        <f t="shared" si="91"/>
        <v>120.91403315122761</v>
      </c>
      <c r="Q598">
        <f t="shared" si="92"/>
        <v>0</v>
      </c>
      <c r="R598">
        <f>$D$2*tarifas!$D$12/24</f>
        <v>1.4541666666666666</v>
      </c>
      <c r="S598" t="e">
        <f>VLOOKUP(E598&amp;" "&amp;F598,tarifas!$A$13:$D$20,4,FALSE)*P598</f>
        <v>#N/A</v>
      </c>
      <c r="T598">
        <f>IF(F598="COD1",tarifas!$D$11*(SUMIFS($P$11:$P$8770,$F$11:$F$8770,"=COD1",$B$11:$B$8770,"="&amp;B598)/COUNTIFS($F$11:$F$8770,"=COD1",$B$11:$B$8770,"="&amp;B598))/COUNTIFS($A$11:$A$8770,"="&amp;A598,$F$11:$F$8770,"=COD1"),0)</f>
        <v>0</v>
      </c>
      <c r="U598" t="e">
        <f>(VLOOKUP(F598,tarifas!$C$7:$D$10,2,FALSE)+tarifas!$D$21)*datos!P598</f>
        <v>#N/A</v>
      </c>
      <c r="V598" t="e">
        <f t="shared" si="93"/>
        <v>#N/A</v>
      </c>
      <c r="W598">
        <f t="shared" si="94"/>
        <v>0</v>
      </c>
    </row>
    <row r="599" spans="1:23" x14ac:dyDescent="0.25">
      <c r="A599">
        <f t="shared" si="87"/>
        <v>24</v>
      </c>
      <c r="B599">
        <f t="shared" si="88"/>
        <v>1</v>
      </c>
      <c r="C599" s="1">
        <f t="shared" si="95"/>
        <v>41664.499999998574</v>
      </c>
      <c r="D599" s="7">
        <v>574.39393939393938</v>
      </c>
      <c r="E599" s="7"/>
      <c r="G599">
        <v>18.78</v>
      </c>
      <c r="H599" s="12">
        <v>171.28332198495269</v>
      </c>
      <c r="I599" s="13">
        <f>$D$2*tarifas!$D$12/24</f>
        <v>1.4541666666666666</v>
      </c>
      <c r="J599" s="13" t="e">
        <f>VLOOKUP(E599&amp;" "&amp;F599,tarifas!$A$13:$D$20,4,FALSE)*H599</f>
        <v>#N/A</v>
      </c>
      <c r="K599" s="13">
        <f>IF(F599="COD1",tarifas!$D$11*(SUMIFS($H$11:$H$8770,$F$11:$F$8770,"=COD1",$B$11:$B$8770,"="&amp;B599)/COUNTIFS($F$11:$F$8770,"=COD1",$B$11:$B$8770,"="&amp;B599))/COUNTIFS($A$11:$A$8770,"="&amp;A599,$F$11:$F$8770,"=COD1"),0)</f>
        <v>0</v>
      </c>
      <c r="L599" s="13" t="e">
        <f>(VLOOKUP(F599,tarifas!$C$7:$D$10,2,FALSE)+tarifas!$D$21)*datos!H599</f>
        <v>#N/A</v>
      </c>
      <c r="M599">
        <v>147.75662</v>
      </c>
      <c r="N599" s="13" t="e">
        <f t="shared" si="89"/>
        <v>#N/A</v>
      </c>
      <c r="O599">
        <f t="shared" si="90"/>
        <v>147.75662</v>
      </c>
      <c r="P599" s="12">
        <f t="shared" si="91"/>
        <v>23.526701984952695</v>
      </c>
      <c r="Q599">
        <f t="shared" si="92"/>
        <v>0</v>
      </c>
      <c r="R599">
        <f>$D$2*tarifas!$D$12/24</f>
        <v>1.4541666666666666</v>
      </c>
      <c r="S599" t="e">
        <f>VLOOKUP(E599&amp;" "&amp;F599,tarifas!$A$13:$D$20,4,FALSE)*P599</f>
        <v>#N/A</v>
      </c>
      <c r="T599">
        <f>IF(F599="COD1",tarifas!$D$11*(SUMIFS($P$11:$P$8770,$F$11:$F$8770,"=COD1",$B$11:$B$8770,"="&amp;B599)/COUNTIFS($F$11:$F$8770,"=COD1",$B$11:$B$8770,"="&amp;B599))/COUNTIFS($A$11:$A$8770,"="&amp;A599,$F$11:$F$8770,"=COD1"),0)</f>
        <v>0</v>
      </c>
      <c r="U599" t="e">
        <f>(VLOOKUP(F599,tarifas!$C$7:$D$10,2,FALSE)+tarifas!$D$21)*datos!P599</f>
        <v>#N/A</v>
      </c>
      <c r="V599" t="e">
        <f t="shared" si="93"/>
        <v>#N/A</v>
      </c>
      <c r="W599">
        <f t="shared" si="94"/>
        <v>0</v>
      </c>
    </row>
    <row r="600" spans="1:23" x14ac:dyDescent="0.25">
      <c r="A600">
        <f t="shared" si="87"/>
        <v>24</v>
      </c>
      <c r="B600">
        <f t="shared" si="88"/>
        <v>1</v>
      </c>
      <c r="C600" s="1">
        <f t="shared" si="95"/>
        <v>41664.541666665238</v>
      </c>
      <c r="D600" s="7">
        <v>530.60606060606062</v>
      </c>
      <c r="E600" s="7"/>
      <c r="G600">
        <v>21.03</v>
      </c>
      <c r="H600" s="12">
        <v>172.64485549830013</v>
      </c>
      <c r="I600" s="13">
        <f>$D$2*tarifas!$D$12/24</f>
        <v>1.4541666666666666</v>
      </c>
      <c r="J600" s="13" t="e">
        <f>VLOOKUP(E600&amp;" "&amp;F600,tarifas!$A$13:$D$20,4,FALSE)*H600</f>
        <v>#N/A</v>
      </c>
      <c r="K600" s="13">
        <f>IF(F600="COD1",tarifas!$D$11*(SUMIFS($H$11:$H$8770,$F$11:$F$8770,"=COD1",$B$11:$B$8770,"="&amp;B600)/COUNTIFS($F$11:$F$8770,"=COD1",$B$11:$B$8770,"="&amp;B600))/COUNTIFS($A$11:$A$8770,"="&amp;A600,$F$11:$F$8770,"=COD1"),0)</f>
        <v>0</v>
      </c>
      <c r="L600" s="13" t="e">
        <f>(VLOOKUP(F600,tarifas!$C$7:$D$10,2,FALSE)+tarifas!$D$21)*datos!H600</f>
        <v>#N/A</v>
      </c>
      <c r="M600">
        <v>82.260329999999996</v>
      </c>
      <c r="N600" s="13" t="e">
        <f t="shared" si="89"/>
        <v>#N/A</v>
      </c>
      <c r="O600">
        <f t="shared" si="90"/>
        <v>82.260329999999996</v>
      </c>
      <c r="P600" s="12">
        <f t="shared" si="91"/>
        <v>90.384525498300135</v>
      </c>
      <c r="Q600">
        <f t="shared" si="92"/>
        <v>0</v>
      </c>
      <c r="R600">
        <f>$D$2*tarifas!$D$12/24</f>
        <v>1.4541666666666666</v>
      </c>
      <c r="S600" t="e">
        <f>VLOOKUP(E600&amp;" "&amp;F600,tarifas!$A$13:$D$20,4,FALSE)*P600</f>
        <v>#N/A</v>
      </c>
      <c r="T600">
        <f>IF(F600="COD1",tarifas!$D$11*(SUMIFS($P$11:$P$8770,$F$11:$F$8770,"=COD1",$B$11:$B$8770,"="&amp;B600)/COUNTIFS($F$11:$F$8770,"=COD1",$B$11:$B$8770,"="&amp;B600))/COUNTIFS($A$11:$A$8770,"="&amp;A600,$F$11:$F$8770,"=COD1"),0)</f>
        <v>0</v>
      </c>
      <c r="U600" t="e">
        <f>(VLOOKUP(F600,tarifas!$C$7:$D$10,2,FALSE)+tarifas!$D$21)*datos!P600</f>
        <v>#N/A</v>
      </c>
      <c r="V600" t="e">
        <f t="shared" si="93"/>
        <v>#N/A</v>
      </c>
      <c r="W600">
        <f t="shared" si="94"/>
        <v>0</v>
      </c>
    </row>
    <row r="601" spans="1:23" x14ac:dyDescent="0.25">
      <c r="A601">
        <f t="shared" si="87"/>
        <v>24</v>
      </c>
      <c r="B601">
        <f t="shared" si="88"/>
        <v>1</v>
      </c>
      <c r="C601" s="1">
        <f t="shared" si="95"/>
        <v>41664.583333331902</v>
      </c>
      <c r="D601" s="7">
        <v>427.57575757575756</v>
      </c>
      <c r="E601" s="7"/>
      <c r="G601">
        <v>22.5</v>
      </c>
      <c r="H601" s="12">
        <v>173.07983886352244</v>
      </c>
      <c r="I601" s="13">
        <f>$D$2*tarifas!$D$12/24</f>
        <v>1.4541666666666666</v>
      </c>
      <c r="J601" s="13" t="e">
        <f>VLOOKUP(E601&amp;" "&amp;F601,tarifas!$A$13:$D$20,4,FALSE)*H601</f>
        <v>#N/A</v>
      </c>
      <c r="K601" s="13">
        <f>IF(F601="COD1",tarifas!$D$11*(SUMIFS($H$11:$H$8770,$F$11:$F$8770,"=COD1",$B$11:$B$8770,"="&amp;B601)/COUNTIFS($F$11:$F$8770,"=COD1",$B$11:$B$8770,"="&amp;B601))/COUNTIFS($A$11:$A$8770,"="&amp;A601,$F$11:$F$8770,"=COD1"),0)</f>
        <v>0</v>
      </c>
      <c r="L601" s="13" t="e">
        <f>(VLOOKUP(F601,tarifas!$C$7:$D$10,2,FALSE)+tarifas!$D$21)*datos!H601</f>
        <v>#N/A</v>
      </c>
      <c r="M601">
        <v>221.471</v>
      </c>
      <c r="N601" s="13" t="e">
        <f t="shared" si="89"/>
        <v>#N/A</v>
      </c>
      <c r="O601">
        <f t="shared" si="90"/>
        <v>173.07983886352244</v>
      </c>
      <c r="P601" s="12">
        <f t="shared" si="91"/>
        <v>0</v>
      </c>
      <c r="Q601">
        <f t="shared" si="92"/>
        <v>48.391161136477564</v>
      </c>
      <c r="R601">
        <f>$D$2*tarifas!$D$12/24</f>
        <v>1.4541666666666666</v>
      </c>
      <c r="S601" t="e">
        <f>VLOOKUP(E601&amp;" "&amp;F601,tarifas!$A$13:$D$20,4,FALSE)*P601</f>
        <v>#N/A</v>
      </c>
      <c r="T601">
        <f>IF(F601="COD1",tarifas!$D$11*(SUMIFS($P$11:$P$8770,$F$11:$F$8770,"=COD1",$B$11:$B$8770,"="&amp;B601)/COUNTIFS($F$11:$F$8770,"=COD1",$B$11:$B$8770,"="&amp;B601))/COUNTIFS($A$11:$A$8770,"="&amp;A601,$F$11:$F$8770,"=COD1"),0)</f>
        <v>0</v>
      </c>
      <c r="U601" t="e">
        <f>(VLOOKUP(F601,tarifas!$C$7:$D$10,2,FALSE)+tarifas!$D$21)*datos!P601</f>
        <v>#N/A</v>
      </c>
      <c r="V601" t="e">
        <f t="shared" si="93"/>
        <v>#N/A</v>
      </c>
      <c r="W601">
        <f t="shared" si="94"/>
        <v>0.97992101301367074</v>
      </c>
    </row>
    <row r="602" spans="1:23" x14ac:dyDescent="0.25">
      <c r="A602">
        <f t="shared" si="87"/>
        <v>24</v>
      </c>
      <c r="B602">
        <f t="shared" si="88"/>
        <v>1</v>
      </c>
      <c r="C602" s="1">
        <f t="shared" si="95"/>
        <v>41664.624999998567</v>
      </c>
      <c r="D602" s="7">
        <v>234.39393939393938</v>
      </c>
      <c r="E602" s="7"/>
      <c r="G602">
        <v>21</v>
      </c>
      <c r="H602" s="12">
        <v>179.6575429826699</v>
      </c>
      <c r="I602" s="13">
        <f>$D$2*tarifas!$D$12/24</f>
        <v>1.4541666666666666</v>
      </c>
      <c r="J602" s="13" t="e">
        <f>VLOOKUP(E602&amp;" "&amp;F602,tarifas!$A$13:$D$20,4,FALSE)*H602</f>
        <v>#N/A</v>
      </c>
      <c r="K602" s="13">
        <f>IF(F602="COD1",tarifas!$D$11*(SUMIFS($H$11:$H$8770,$F$11:$F$8770,"=COD1",$B$11:$B$8770,"="&amp;B602)/COUNTIFS($F$11:$F$8770,"=COD1",$B$11:$B$8770,"="&amp;B602))/COUNTIFS($A$11:$A$8770,"="&amp;A602,$F$11:$F$8770,"=COD1"),0)</f>
        <v>0</v>
      </c>
      <c r="L602" s="13" t="e">
        <f>(VLOOKUP(F602,tarifas!$C$7:$D$10,2,FALSE)+tarifas!$D$21)*datos!H602</f>
        <v>#N/A</v>
      </c>
      <c r="M602">
        <v>30.28978</v>
      </c>
      <c r="N602" s="13" t="e">
        <f t="shared" si="89"/>
        <v>#N/A</v>
      </c>
      <c r="O602">
        <f t="shared" si="90"/>
        <v>30.28978</v>
      </c>
      <c r="P602" s="12">
        <f t="shared" si="91"/>
        <v>149.36776298266989</v>
      </c>
      <c r="Q602">
        <f t="shared" si="92"/>
        <v>0</v>
      </c>
      <c r="R602">
        <f>$D$2*tarifas!$D$12/24</f>
        <v>1.4541666666666666</v>
      </c>
      <c r="S602" t="e">
        <f>VLOOKUP(E602&amp;" "&amp;F602,tarifas!$A$13:$D$20,4,FALSE)*P602</f>
        <v>#N/A</v>
      </c>
      <c r="T602">
        <f>IF(F602="COD1",tarifas!$D$11*(SUMIFS($P$11:$P$8770,$F$11:$F$8770,"=COD1",$B$11:$B$8770,"="&amp;B602)/COUNTIFS($F$11:$F$8770,"=COD1",$B$11:$B$8770,"="&amp;B602))/COUNTIFS($A$11:$A$8770,"="&amp;A602,$F$11:$F$8770,"=COD1"),0)</f>
        <v>0</v>
      </c>
      <c r="U602" t="e">
        <f>(VLOOKUP(F602,tarifas!$C$7:$D$10,2,FALSE)+tarifas!$D$21)*datos!P602</f>
        <v>#N/A</v>
      </c>
      <c r="V602" t="e">
        <f t="shared" si="93"/>
        <v>#N/A</v>
      </c>
      <c r="W602">
        <f t="shared" si="94"/>
        <v>0</v>
      </c>
    </row>
    <row r="603" spans="1:23" x14ac:dyDescent="0.25">
      <c r="A603">
        <f t="shared" si="87"/>
        <v>24</v>
      </c>
      <c r="B603">
        <f t="shared" si="88"/>
        <v>1</v>
      </c>
      <c r="C603" s="1">
        <f t="shared" si="95"/>
        <v>41664.666666665231</v>
      </c>
      <c r="D603" s="7">
        <v>51.515151515151523</v>
      </c>
      <c r="E603" s="7"/>
      <c r="G603">
        <v>18.78</v>
      </c>
      <c r="H603" s="12">
        <v>186.19090552155626</v>
      </c>
      <c r="I603" s="13">
        <f>$D$2*tarifas!$D$12/24</f>
        <v>1.4541666666666666</v>
      </c>
      <c r="J603" s="13" t="e">
        <f>VLOOKUP(E603&amp;" "&amp;F603,tarifas!$A$13:$D$20,4,FALSE)*H603</f>
        <v>#N/A</v>
      </c>
      <c r="K603" s="13">
        <f>IF(F603="COD1",tarifas!$D$11*(SUMIFS($H$11:$H$8770,$F$11:$F$8770,"=COD1",$B$11:$B$8770,"="&amp;B603)/COUNTIFS($F$11:$F$8770,"=COD1",$B$11:$B$8770,"="&amp;B603))/COUNTIFS($A$11:$A$8770,"="&amp;A603,$F$11:$F$8770,"=COD1"),0)</f>
        <v>0</v>
      </c>
      <c r="L603" s="13" t="e">
        <f>(VLOOKUP(F603,tarifas!$C$7:$D$10,2,FALSE)+tarifas!$D$21)*datos!H603</f>
        <v>#N/A</v>
      </c>
      <c r="M603">
        <v>97.821160000000006</v>
      </c>
      <c r="N603" s="13" t="e">
        <f t="shared" si="89"/>
        <v>#N/A</v>
      </c>
      <c r="O603">
        <f t="shared" si="90"/>
        <v>97.821160000000006</v>
      </c>
      <c r="P603" s="12">
        <f t="shared" si="91"/>
        <v>88.369745521556254</v>
      </c>
      <c r="Q603">
        <f t="shared" si="92"/>
        <v>0</v>
      </c>
      <c r="R603">
        <f>$D$2*tarifas!$D$12/24</f>
        <v>1.4541666666666666</v>
      </c>
      <c r="S603" t="e">
        <f>VLOOKUP(E603&amp;" "&amp;F603,tarifas!$A$13:$D$20,4,FALSE)*P603</f>
        <v>#N/A</v>
      </c>
      <c r="T603">
        <f>IF(F603="COD1",tarifas!$D$11*(SUMIFS($P$11:$P$8770,$F$11:$F$8770,"=COD1",$B$11:$B$8770,"="&amp;B603)/COUNTIFS($F$11:$F$8770,"=COD1",$B$11:$B$8770,"="&amp;B603))/COUNTIFS($A$11:$A$8770,"="&amp;A603,$F$11:$F$8770,"=COD1"),0)</f>
        <v>0</v>
      </c>
      <c r="U603" t="e">
        <f>(VLOOKUP(F603,tarifas!$C$7:$D$10,2,FALSE)+tarifas!$D$21)*datos!P603</f>
        <v>#N/A</v>
      </c>
      <c r="V603" t="e">
        <f t="shared" si="93"/>
        <v>#N/A</v>
      </c>
      <c r="W603">
        <f t="shared" si="94"/>
        <v>0</v>
      </c>
    </row>
    <row r="604" spans="1:23" x14ac:dyDescent="0.25">
      <c r="A604">
        <f t="shared" si="87"/>
        <v>24</v>
      </c>
      <c r="B604">
        <f t="shared" si="88"/>
        <v>1</v>
      </c>
      <c r="C604" s="1">
        <f t="shared" si="95"/>
        <v>41664.708333331895</v>
      </c>
      <c r="D604" s="7">
        <v>0</v>
      </c>
      <c r="E604" s="7"/>
      <c r="G604">
        <v>22.5</v>
      </c>
      <c r="H604" s="12">
        <v>185.49449926285143</v>
      </c>
      <c r="I604" s="13">
        <f>$D$2*tarifas!$D$12/24</f>
        <v>1.4541666666666666</v>
      </c>
      <c r="J604" s="13" t="e">
        <f>VLOOKUP(E604&amp;" "&amp;F604,tarifas!$A$13:$D$20,4,FALSE)*H604</f>
        <v>#N/A</v>
      </c>
      <c r="K604" s="13">
        <f>IF(F604="COD1",tarifas!$D$11*(SUMIFS($H$11:$H$8770,$F$11:$F$8770,"=COD1",$B$11:$B$8770,"="&amp;B604)/COUNTIFS($F$11:$F$8770,"=COD1",$B$11:$B$8770,"="&amp;B604))/COUNTIFS($A$11:$A$8770,"="&amp;A604,$F$11:$F$8770,"=COD1"),0)</f>
        <v>0</v>
      </c>
      <c r="L604" s="13" t="e">
        <f>(VLOOKUP(F604,tarifas!$C$7:$D$10,2,FALSE)+tarifas!$D$21)*datos!H604</f>
        <v>#N/A</v>
      </c>
      <c r="M604">
        <v>0</v>
      </c>
      <c r="N604" s="13" t="e">
        <f t="shared" si="89"/>
        <v>#N/A</v>
      </c>
      <c r="O604">
        <f t="shared" si="90"/>
        <v>0</v>
      </c>
      <c r="P604" s="12">
        <f t="shared" si="91"/>
        <v>185.49449926285143</v>
      </c>
      <c r="Q604">
        <f t="shared" si="92"/>
        <v>0</v>
      </c>
      <c r="R604">
        <f>$D$2*tarifas!$D$12/24</f>
        <v>1.4541666666666666</v>
      </c>
      <c r="S604" t="e">
        <f>VLOOKUP(E604&amp;" "&amp;F604,tarifas!$A$13:$D$20,4,FALSE)*P604</f>
        <v>#N/A</v>
      </c>
      <c r="T604">
        <f>IF(F604="COD1",tarifas!$D$11*(SUMIFS($P$11:$P$8770,$F$11:$F$8770,"=COD1",$B$11:$B$8770,"="&amp;B604)/COUNTIFS($F$11:$F$8770,"=COD1",$B$11:$B$8770,"="&amp;B604))/COUNTIFS($A$11:$A$8770,"="&amp;A604,$F$11:$F$8770,"=COD1"),0)</f>
        <v>0</v>
      </c>
      <c r="U604" t="e">
        <f>(VLOOKUP(F604,tarifas!$C$7:$D$10,2,FALSE)+tarifas!$D$21)*datos!P604</f>
        <v>#N/A</v>
      </c>
      <c r="V604" t="e">
        <f t="shared" si="93"/>
        <v>#N/A</v>
      </c>
      <c r="W604">
        <f t="shared" si="94"/>
        <v>0</v>
      </c>
    </row>
    <row r="605" spans="1:23" x14ac:dyDescent="0.25">
      <c r="A605">
        <f t="shared" si="87"/>
        <v>24</v>
      </c>
      <c r="B605">
        <f t="shared" si="88"/>
        <v>1</v>
      </c>
      <c r="C605" s="1">
        <f t="shared" si="95"/>
        <v>41664.749999998559</v>
      </c>
      <c r="D605" s="7">
        <v>0</v>
      </c>
      <c r="E605" s="7"/>
      <c r="G605">
        <v>39.69</v>
      </c>
      <c r="H605" s="12">
        <v>186.70463744979656</v>
      </c>
      <c r="I605" s="13">
        <f>$D$2*tarifas!$D$12/24</f>
        <v>1.4541666666666666</v>
      </c>
      <c r="J605" s="13" t="e">
        <f>VLOOKUP(E605&amp;" "&amp;F605,tarifas!$A$13:$D$20,4,FALSE)*H605</f>
        <v>#N/A</v>
      </c>
      <c r="K605" s="13">
        <f>IF(F605="COD1",tarifas!$D$11*(SUMIFS($H$11:$H$8770,$F$11:$F$8770,"=COD1",$B$11:$B$8770,"="&amp;B605)/COUNTIFS($F$11:$F$8770,"=COD1",$B$11:$B$8770,"="&amp;B605))/COUNTIFS($A$11:$A$8770,"="&amp;A605,$F$11:$F$8770,"=COD1"),0)</f>
        <v>0</v>
      </c>
      <c r="L605" s="13" t="e">
        <f>(VLOOKUP(F605,tarifas!$C$7:$D$10,2,FALSE)+tarifas!$D$21)*datos!H605</f>
        <v>#N/A</v>
      </c>
      <c r="M605">
        <v>0</v>
      </c>
      <c r="N605" s="13" t="e">
        <f t="shared" si="89"/>
        <v>#N/A</v>
      </c>
      <c r="O605">
        <f t="shared" si="90"/>
        <v>0</v>
      </c>
      <c r="P605" s="12">
        <f t="shared" si="91"/>
        <v>186.70463744979656</v>
      </c>
      <c r="Q605">
        <f t="shared" si="92"/>
        <v>0</v>
      </c>
      <c r="R605">
        <f>$D$2*tarifas!$D$12/24</f>
        <v>1.4541666666666666</v>
      </c>
      <c r="S605" t="e">
        <f>VLOOKUP(E605&amp;" "&amp;F605,tarifas!$A$13:$D$20,4,FALSE)*P605</f>
        <v>#N/A</v>
      </c>
      <c r="T605">
        <f>IF(F605="COD1",tarifas!$D$11*(SUMIFS($P$11:$P$8770,$F$11:$F$8770,"=COD1",$B$11:$B$8770,"="&amp;B605)/COUNTIFS($F$11:$F$8770,"=COD1",$B$11:$B$8770,"="&amp;B605))/COUNTIFS($A$11:$A$8770,"="&amp;A605,$F$11:$F$8770,"=COD1"),0)</f>
        <v>0</v>
      </c>
      <c r="U605" t="e">
        <f>(VLOOKUP(F605,tarifas!$C$7:$D$10,2,FALSE)+tarifas!$D$21)*datos!P605</f>
        <v>#N/A</v>
      </c>
      <c r="V605" t="e">
        <f t="shared" si="93"/>
        <v>#N/A</v>
      </c>
      <c r="W605">
        <f t="shared" si="94"/>
        <v>0</v>
      </c>
    </row>
    <row r="606" spans="1:23" x14ac:dyDescent="0.25">
      <c r="A606">
        <f t="shared" si="87"/>
        <v>24</v>
      </c>
      <c r="B606">
        <f t="shared" si="88"/>
        <v>1</v>
      </c>
      <c r="C606" s="1">
        <f t="shared" si="95"/>
        <v>41664.791666665224</v>
      </c>
      <c r="D606" s="7">
        <v>0</v>
      </c>
      <c r="E606" s="7"/>
      <c r="G606">
        <v>41.26</v>
      </c>
      <c r="H606" s="12">
        <v>185.80904933491973</v>
      </c>
      <c r="I606" s="13">
        <f>$D$2*tarifas!$D$12/24</f>
        <v>1.4541666666666666</v>
      </c>
      <c r="J606" s="13" t="e">
        <f>VLOOKUP(E606&amp;" "&amp;F606,tarifas!$A$13:$D$20,4,FALSE)*H606</f>
        <v>#N/A</v>
      </c>
      <c r="K606" s="13">
        <f>IF(F606="COD1",tarifas!$D$11*(SUMIFS($H$11:$H$8770,$F$11:$F$8770,"=COD1",$B$11:$B$8770,"="&amp;B606)/COUNTIFS($F$11:$F$8770,"=COD1",$B$11:$B$8770,"="&amp;B606))/COUNTIFS($A$11:$A$8770,"="&amp;A606,$F$11:$F$8770,"=COD1"),0)</f>
        <v>0</v>
      </c>
      <c r="L606" s="13" t="e">
        <f>(VLOOKUP(F606,tarifas!$C$7:$D$10,2,FALSE)+tarifas!$D$21)*datos!H606</f>
        <v>#N/A</v>
      </c>
      <c r="M606">
        <v>0</v>
      </c>
      <c r="N606" s="13" t="e">
        <f t="shared" si="89"/>
        <v>#N/A</v>
      </c>
      <c r="O606">
        <f t="shared" si="90"/>
        <v>0</v>
      </c>
      <c r="P606" s="12">
        <f t="shared" si="91"/>
        <v>185.80904933491973</v>
      </c>
      <c r="Q606">
        <f t="shared" si="92"/>
        <v>0</v>
      </c>
      <c r="R606">
        <f>$D$2*tarifas!$D$12/24</f>
        <v>1.4541666666666666</v>
      </c>
      <c r="S606" t="e">
        <f>VLOOKUP(E606&amp;" "&amp;F606,tarifas!$A$13:$D$20,4,FALSE)*P606</f>
        <v>#N/A</v>
      </c>
      <c r="T606">
        <f>IF(F606="COD1",tarifas!$D$11*(SUMIFS($P$11:$P$8770,$F$11:$F$8770,"=COD1",$B$11:$B$8770,"="&amp;B606)/COUNTIFS($F$11:$F$8770,"=COD1",$B$11:$B$8770,"="&amp;B606))/COUNTIFS($A$11:$A$8770,"="&amp;A606,$F$11:$F$8770,"=COD1"),0)</f>
        <v>0</v>
      </c>
      <c r="U606" t="e">
        <f>(VLOOKUP(F606,tarifas!$C$7:$D$10,2,FALSE)+tarifas!$D$21)*datos!P606</f>
        <v>#N/A</v>
      </c>
      <c r="V606" t="e">
        <f t="shared" si="93"/>
        <v>#N/A</v>
      </c>
      <c r="W606">
        <f t="shared" si="94"/>
        <v>0</v>
      </c>
    </row>
    <row r="607" spans="1:23" x14ac:dyDescent="0.25">
      <c r="A607">
        <f t="shared" si="87"/>
        <v>24</v>
      </c>
      <c r="B607">
        <f t="shared" si="88"/>
        <v>1</v>
      </c>
      <c r="C607" s="1">
        <f t="shared" si="95"/>
        <v>41664.833333331888</v>
      </c>
      <c r="D607" s="7">
        <v>0</v>
      </c>
      <c r="E607" s="7"/>
      <c r="G607">
        <v>47</v>
      </c>
      <c r="H607" s="12">
        <v>197.80847563468569</v>
      </c>
      <c r="I607" s="13">
        <f>$D$2*tarifas!$D$12/24</f>
        <v>1.4541666666666666</v>
      </c>
      <c r="J607" s="13" t="e">
        <f>VLOOKUP(E607&amp;" "&amp;F607,tarifas!$A$13:$D$20,4,FALSE)*H607</f>
        <v>#N/A</v>
      </c>
      <c r="K607" s="13">
        <f>IF(F607="COD1",tarifas!$D$11*(SUMIFS($H$11:$H$8770,$F$11:$F$8770,"=COD1",$B$11:$B$8770,"="&amp;B607)/COUNTIFS($F$11:$F$8770,"=COD1",$B$11:$B$8770,"="&amp;B607))/COUNTIFS($A$11:$A$8770,"="&amp;A607,$F$11:$F$8770,"=COD1"),0)</f>
        <v>0</v>
      </c>
      <c r="L607" s="13" t="e">
        <f>(VLOOKUP(F607,tarifas!$C$7:$D$10,2,FALSE)+tarifas!$D$21)*datos!H607</f>
        <v>#N/A</v>
      </c>
      <c r="M607">
        <v>0</v>
      </c>
      <c r="N607" s="13" t="e">
        <f t="shared" si="89"/>
        <v>#N/A</v>
      </c>
      <c r="O607">
        <f t="shared" si="90"/>
        <v>0</v>
      </c>
      <c r="P607" s="12">
        <f t="shared" si="91"/>
        <v>197.80847563468569</v>
      </c>
      <c r="Q607">
        <f t="shared" si="92"/>
        <v>0</v>
      </c>
      <c r="R607">
        <f>$D$2*tarifas!$D$12/24</f>
        <v>1.4541666666666666</v>
      </c>
      <c r="S607" t="e">
        <f>VLOOKUP(E607&amp;" "&amp;F607,tarifas!$A$13:$D$20,4,FALSE)*P607</f>
        <v>#N/A</v>
      </c>
      <c r="T607">
        <f>IF(F607="COD1",tarifas!$D$11*(SUMIFS($P$11:$P$8770,$F$11:$F$8770,"=COD1",$B$11:$B$8770,"="&amp;B607)/COUNTIFS($F$11:$F$8770,"=COD1",$B$11:$B$8770,"="&amp;B607))/COUNTIFS($A$11:$A$8770,"="&amp;A607,$F$11:$F$8770,"=COD1"),0)</f>
        <v>0</v>
      </c>
      <c r="U607" t="e">
        <f>(VLOOKUP(F607,tarifas!$C$7:$D$10,2,FALSE)+tarifas!$D$21)*datos!P607</f>
        <v>#N/A</v>
      </c>
      <c r="V607" t="e">
        <f t="shared" si="93"/>
        <v>#N/A</v>
      </c>
      <c r="W607">
        <f t="shared" si="94"/>
        <v>0</v>
      </c>
    </row>
    <row r="608" spans="1:23" x14ac:dyDescent="0.25">
      <c r="A608">
        <f t="shared" si="87"/>
        <v>24</v>
      </c>
      <c r="B608">
        <f t="shared" si="88"/>
        <v>1</v>
      </c>
      <c r="C608" s="1">
        <f t="shared" si="95"/>
        <v>41664.874999998552</v>
      </c>
      <c r="D608" s="7">
        <v>0</v>
      </c>
      <c r="E608" s="7"/>
      <c r="G608">
        <v>47.1</v>
      </c>
      <c r="H608" s="12">
        <v>192.0505365077085</v>
      </c>
      <c r="I608" s="13">
        <f>$D$2*tarifas!$D$12/24</f>
        <v>1.4541666666666666</v>
      </c>
      <c r="J608" s="13" t="e">
        <f>VLOOKUP(E608&amp;" "&amp;F608,tarifas!$A$13:$D$20,4,FALSE)*H608</f>
        <v>#N/A</v>
      </c>
      <c r="K608" s="13">
        <f>IF(F608="COD1",tarifas!$D$11*(SUMIFS($H$11:$H$8770,$F$11:$F$8770,"=COD1",$B$11:$B$8770,"="&amp;B608)/COUNTIFS($F$11:$F$8770,"=COD1",$B$11:$B$8770,"="&amp;B608))/COUNTIFS($A$11:$A$8770,"="&amp;A608,$F$11:$F$8770,"=COD1"),0)</f>
        <v>0</v>
      </c>
      <c r="L608" s="13" t="e">
        <f>(VLOOKUP(F608,tarifas!$C$7:$D$10,2,FALSE)+tarifas!$D$21)*datos!H608</f>
        <v>#N/A</v>
      </c>
      <c r="M608">
        <v>0</v>
      </c>
      <c r="N608" s="13" t="e">
        <f t="shared" si="89"/>
        <v>#N/A</v>
      </c>
      <c r="O608">
        <f t="shared" si="90"/>
        <v>0</v>
      </c>
      <c r="P608" s="12">
        <f t="shared" si="91"/>
        <v>192.0505365077085</v>
      </c>
      <c r="Q608">
        <f t="shared" si="92"/>
        <v>0</v>
      </c>
      <c r="R608">
        <f>$D$2*tarifas!$D$12/24</f>
        <v>1.4541666666666666</v>
      </c>
      <c r="S608" t="e">
        <f>VLOOKUP(E608&amp;" "&amp;F608,tarifas!$A$13:$D$20,4,FALSE)*P608</f>
        <v>#N/A</v>
      </c>
      <c r="T608">
        <f>IF(F608="COD1",tarifas!$D$11*(SUMIFS($P$11:$P$8770,$F$11:$F$8770,"=COD1",$B$11:$B$8770,"="&amp;B608)/COUNTIFS($F$11:$F$8770,"=COD1",$B$11:$B$8770,"="&amp;B608))/COUNTIFS($A$11:$A$8770,"="&amp;A608,$F$11:$F$8770,"=COD1"),0)</f>
        <v>0</v>
      </c>
      <c r="U608" t="e">
        <f>(VLOOKUP(F608,tarifas!$C$7:$D$10,2,FALSE)+tarifas!$D$21)*datos!P608</f>
        <v>#N/A</v>
      </c>
      <c r="V608" t="e">
        <f t="shared" si="93"/>
        <v>#N/A</v>
      </c>
      <c r="W608">
        <f t="shared" si="94"/>
        <v>0</v>
      </c>
    </row>
    <row r="609" spans="1:23" x14ac:dyDescent="0.25">
      <c r="A609">
        <f t="shared" si="87"/>
        <v>24</v>
      </c>
      <c r="B609">
        <f t="shared" si="88"/>
        <v>1</v>
      </c>
      <c r="C609" s="1">
        <f t="shared" si="95"/>
        <v>41664.916666665216</v>
      </c>
      <c r="D609" s="7">
        <v>0</v>
      </c>
      <c r="E609" s="7"/>
      <c r="G609">
        <v>47</v>
      </c>
      <c r="H609" s="12">
        <v>194.38906151318059</v>
      </c>
      <c r="I609" s="13">
        <f>$D$2*tarifas!$D$12/24</f>
        <v>1.4541666666666666</v>
      </c>
      <c r="J609" s="13" t="e">
        <f>VLOOKUP(E609&amp;" "&amp;F609,tarifas!$A$13:$D$20,4,FALSE)*H609</f>
        <v>#N/A</v>
      </c>
      <c r="K609" s="13">
        <f>IF(F609="COD1",tarifas!$D$11*(SUMIFS($H$11:$H$8770,$F$11:$F$8770,"=COD1",$B$11:$B$8770,"="&amp;B609)/COUNTIFS($F$11:$F$8770,"=COD1",$B$11:$B$8770,"="&amp;B609))/COUNTIFS($A$11:$A$8770,"="&amp;A609,$F$11:$F$8770,"=COD1"),0)</f>
        <v>0</v>
      </c>
      <c r="L609" s="13" t="e">
        <f>(VLOOKUP(F609,tarifas!$C$7:$D$10,2,FALSE)+tarifas!$D$21)*datos!H609</f>
        <v>#N/A</v>
      </c>
      <c r="M609">
        <v>0</v>
      </c>
      <c r="N609" s="13" t="e">
        <f t="shared" si="89"/>
        <v>#N/A</v>
      </c>
      <c r="O609">
        <f t="shared" si="90"/>
        <v>0</v>
      </c>
      <c r="P609" s="12">
        <f t="shared" si="91"/>
        <v>194.38906151318059</v>
      </c>
      <c r="Q609">
        <f t="shared" si="92"/>
        <v>0</v>
      </c>
      <c r="R609">
        <f>$D$2*tarifas!$D$12/24</f>
        <v>1.4541666666666666</v>
      </c>
      <c r="S609" t="e">
        <f>VLOOKUP(E609&amp;" "&amp;F609,tarifas!$A$13:$D$20,4,FALSE)*P609</f>
        <v>#N/A</v>
      </c>
      <c r="T609">
        <f>IF(F609="COD1",tarifas!$D$11*(SUMIFS($P$11:$P$8770,$F$11:$F$8770,"=COD1",$B$11:$B$8770,"="&amp;B609)/COUNTIFS($F$11:$F$8770,"=COD1",$B$11:$B$8770,"="&amp;B609))/COUNTIFS($A$11:$A$8770,"="&amp;A609,$F$11:$F$8770,"=COD1"),0)</f>
        <v>0</v>
      </c>
      <c r="U609" t="e">
        <f>(VLOOKUP(F609,tarifas!$C$7:$D$10,2,FALSE)+tarifas!$D$21)*datos!P609</f>
        <v>#N/A</v>
      </c>
      <c r="V609" t="e">
        <f t="shared" si="93"/>
        <v>#N/A</v>
      </c>
      <c r="W609">
        <f t="shared" si="94"/>
        <v>0</v>
      </c>
    </row>
    <row r="610" spans="1:23" x14ac:dyDescent="0.25">
      <c r="A610">
        <f t="shared" si="87"/>
        <v>24</v>
      </c>
      <c r="B610">
        <f t="shared" si="88"/>
        <v>1</v>
      </c>
      <c r="C610" s="1">
        <f t="shared" si="95"/>
        <v>41664.958333331881</v>
      </c>
      <c r="D610" s="7">
        <v>0</v>
      </c>
      <c r="E610" s="7"/>
      <c r="G610">
        <v>47.8</v>
      </c>
      <c r="H610" s="12">
        <v>193.95125337217434</v>
      </c>
      <c r="I610" s="13">
        <f>$D$2*tarifas!$D$12/24</f>
        <v>1.4541666666666666</v>
      </c>
      <c r="J610" s="13" t="e">
        <f>VLOOKUP(E610&amp;" "&amp;F610,tarifas!$A$13:$D$20,4,FALSE)*H610</f>
        <v>#N/A</v>
      </c>
      <c r="K610" s="13">
        <f>IF(F610="COD1",tarifas!$D$11*(SUMIFS($H$11:$H$8770,$F$11:$F$8770,"=COD1",$B$11:$B$8770,"="&amp;B610)/COUNTIFS($F$11:$F$8770,"=COD1",$B$11:$B$8770,"="&amp;B610))/COUNTIFS($A$11:$A$8770,"="&amp;A610,$F$11:$F$8770,"=COD1"),0)</f>
        <v>0</v>
      </c>
      <c r="L610" s="13" t="e">
        <f>(VLOOKUP(F610,tarifas!$C$7:$D$10,2,FALSE)+tarifas!$D$21)*datos!H610</f>
        <v>#N/A</v>
      </c>
      <c r="M610">
        <v>0</v>
      </c>
      <c r="N610" s="13" t="e">
        <f t="shared" si="89"/>
        <v>#N/A</v>
      </c>
      <c r="O610">
        <f t="shared" si="90"/>
        <v>0</v>
      </c>
      <c r="P610" s="12">
        <f t="shared" si="91"/>
        <v>193.95125337217434</v>
      </c>
      <c r="Q610">
        <f t="shared" si="92"/>
        <v>0</v>
      </c>
      <c r="R610">
        <f>$D$2*tarifas!$D$12/24</f>
        <v>1.4541666666666666</v>
      </c>
      <c r="S610" t="e">
        <f>VLOOKUP(E610&amp;" "&amp;F610,tarifas!$A$13:$D$20,4,FALSE)*P610</f>
        <v>#N/A</v>
      </c>
      <c r="T610">
        <f>IF(F610="COD1",tarifas!$D$11*(SUMIFS($P$11:$P$8770,$F$11:$F$8770,"=COD1",$B$11:$B$8770,"="&amp;B610)/COUNTIFS($F$11:$F$8770,"=COD1",$B$11:$B$8770,"="&amp;B610))/COUNTIFS($A$11:$A$8770,"="&amp;A610,$F$11:$F$8770,"=COD1"),0)</f>
        <v>0</v>
      </c>
      <c r="U610" t="e">
        <f>(VLOOKUP(F610,tarifas!$C$7:$D$10,2,FALSE)+tarifas!$D$21)*datos!P610</f>
        <v>#N/A</v>
      </c>
      <c r="V610" t="e">
        <f t="shared" si="93"/>
        <v>#N/A</v>
      </c>
      <c r="W610">
        <f t="shared" si="94"/>
        <v>0</v>
      </c>
    </row>
    <row r="611" spans="1:23" x14ac:dyDescent="0.25">
      <c r="A611">
        <f t="shared" si="87"/>
        <v>25</v>
      </c>
      <c r="B611">
        <f t="shared" si="88"/>
        <v>1</v>
      </c>
      <c r="C611" s="1">
        <f t="shared" si="95"/>
        <v>41664.999999998545</v>
      </c>
      <c r="D611" s="7">
        <v>0</v>
      </c>
      <c r="E611" s="7"/>
      <c r="G611">
        <v>36.69</v>
      </c>
      <c r="H611" s="12">
        <v>193.16330128790406</v>
      </c>
      <c r="I611" s="13">
        <f>$D$2*tarifas!$D$12/24</f>
        <v>1.4541666666666666</v>
      </c>
      <c r="J611" s="13" t="e">
        <f>VLOOKUP(E611&amp;" "&amp;F611,tarifas!$A$13:$D$20,4,FALSE)*H611</f>
        <v>#N/A</v>
      </c>
      <c r="K611" s="13">
        <f>IF(F611="COD1",tarifas!$D$11*(SUMIFS($H$11:$H$8770,$F$11:$F$8770,"=COD1",$B$11:$B$8770,"="&amp;B611)/COUNTIFS($F$11:$F$8770,"=COD1",$B$11:$B$8770,"="&amp;B611))/COUNTIFS($A$11:$A$8770,"="&amp;A611,$F$11:$F$8770,"=COD1"),0)</f>
        <v>0</v>
      </c>
      <c r="L611" s="13" t="e">
        <f>(VLOOKUP(F611,tarifas!$C$7:$D$10,2,FALSE)+tarifas!$D$21)*datos!H611</f>
        <v>#N/A</v>
      </c>
      <c r="M611">
        <v>0</v>
      </c>
      <c r="N611" s="13" t="e">
        <f t="shared" si="89"/>
        <v>#N/A</v>
      </c>
      <c r="O611">
        <f t="shared" si="90"/>
        <v>0</v>
      </c>
      <c r="P611" s="12">
        <f t="shared" si="91"/>
        <v>193.16330128790406</v>
      </c>
      <c r="Q611">
        <f t="shared" si="92"/>
        <v>0</v>
      </c>
      <c r="R611">
        <f>$D$2*tarifas!$D$12/24</f>
        <v>1.4541666666666666</v>
      </c>
      <c r="S611" t="e">
        <f>VLOOKUP(E611&amp;" "&amp;F611,tarifas!$A$13:$D$20,4,FALSE)*P611</f>
        <v>#N/A</v>
      </c>
      <c r="T611">
        <f>IF(F611="COD1",tarifas!$D$11*(SUMIFS($P$11:$P$8770,$F$11:$F$8770,"=COD1",$B$11:$B$8770,"="&amp;B611)/COUNTIFS($F$11:$F$8770,"=COD1",$B$11:$B$8770,"="&amp;B611))/COUNTIFS($A$11:$A$8770,"="&amp;A611,$F$11:$F$8770,"=COD1"),0)</f>
        <v>0</v>
      </c>
      <c r="U611" t="e">
        <f>(VLOOKUP(F611,tarifas!$C$7:$D$10,2,FALSE)+tarifas!$D$21)*datos!P611</f>
        <v>#N/A</v>
      </c>
      <c r="V611" t="e">
        <f t="shared" si="93"/>
        <v>#N/A</v>
      </c>
      <c r="W611">
        <f t="shared" si="94"/>
        <v>0</v>
      </c>
    </row>
    <row r="612" spans="1:23" x14ac:dyDescent="0.25">
      <c r="A612">
        <f t="shared" si="87"/>
        <v>25</v>
      </c>
      <c r="B612">
        <f t="shared" si="88"/>
        <v>1</v>
      </c>
      <c r="C612" s="1">
        <f t="shared" si="95"/>
        <v>41665.041666665209</v>
      </c>
      <c r="D612" s="7">
        <v>0</v>
      </c>
      <c r="E612" s="7"/>
      <c r="G612">
        <v>33.1</v>
      </c>
      <c r="H612" s="12">
        <v>188.46798396439249</v>
      </c>
      <c r="I612" s="13">
        <f>$D$2*tarifas!$D$12/24</f>
        <v>1.4541666666666666</v>
      </c>
      <c r="J612" s="13" t="e">
        <f>VLOOKUP(E612&amp;" "&amp;F612,tarifas!$A$13:$D$20,4,FALSE)*H612</f>
        <v>#N/A</v>
      </c>
      <c r="K612" s="13">
        <f>IF(F612="COD1",tarifas!$D$11*(SUMIFS($H$11:$H$8770,$F$11:$F$8770,"=COD1",$B$11:$B$8770,"="&amp;B612)/COUNTIFS($F$11:$F$8770,"=COD1",$B$11:$B$8770,"="&amp;B612))/COUNTIFS($A$11:$A$8770,"="&amp;A612,$F$11:$F$8770,"=COD1"),0)</f>
        <v>0</v>
      </c>
      <c r="L612" s="13" t="e">
        <f>(VLOOKUP(F612,tarifas!$C$7:$D$10,2,FALSE)+tarifas!$D$21)*datos!H612</f>
        <v>#N/A</v>
      </c>
      <c r="M612">
        <v>0</v>
      </c>
      <c r="N612" s="13" t="e">
        <f t="shared" si="89"/>
        <v>#N/A</v>
      </c>
      <c r="O612">
        <f t="shared" si="90"/>
        <v>0</v>
      </c>
      <c r="P612" s="12">
        <f t="shared" si="91"/>
        <v>188.46798396439249</v>
      </c>
      <c r="Q612">
        <f t="shared" si="92"/>
        <v>0</v>
      </c>
      <c r="R612">
        <f>$D$2*tarifas!$D$12/24</f>
        <v>1.4541666666666666</v>
      </c>
      <c r="S612" t="e">
        <f>VLOOKUP(E612&amp;" "&amp;F612,tarifas!$A$13:$D$20,4,FALSE)*P612</f>
        <v>#N/A</v>
      </c>
      <c r="T612">
        <f>IF(F612="COD1",tarifas!$D$11*(SUMIFS($P$11:$P$8770,$F$11:$F$8770,"=COD1",$B$11:$B$8770,"="&amp;B612)/COUNTIFS($F$11:$F$8770,"=COD1",$B$11:$B$8770,"="&amp;B612))/COUNTIFS($A$11:$A$8770,"="&amp;A612,$F$11:$F$8770,"=COD1"),0)</f>
        <v>0</v>
      </c>
      <c r="U612" t="e">
        <f>(VLOOKUP(F612,tarifas!$C$7:$D$10,2,FALSE)+tarifas!$D$21)*datos!P612</f>
        <v>#N/A</v>
      </c>
      <c r="V612" t="e">
        <f t="shared" si="93"/>
        <v>#N/A</v>
      </c>
      <c r="W612">
        <f t="shared" si="94"/>
        <v>0</v>
      </c>
    </row>
    <row r="613" spans="1:23" x14ac:dyDescent="0.25">
      <c r="A613">
        <f t="shared" si="87"/>
        <v>25</v>
      </c>
      <c r="B613">
        <f t="shared" si="88"/>
        <v>1</v>
      </c>
      <c r="C613" s="1">
        <f t="shared" si="95"/>
        <v>41665.083333331873</v>
      </c>
      <c r="D613" s="7">
        <v>0</v>
      </c>
      <c r="E613" s="7"/>
      <c r="G613">
        <v>26</v>
      </c>
      <c r="H613" s="12">
        <v>186.87424488695027</v>
      </c>
      <c r="I613" s="13">
        <f>$D$2*tarifas!$D$12/24</f>
        <v>1.4541666666666666</v>
      </c>
      <c r="J613" s="13" t="e">
        <f>VLOOKUP(E613&amp;" "&amp;F613,tarifas!$A$13:$D$20,4,FALSE)*H613</f>
        <v>#N/A</v>
      </c>
      <c r="K613" s="13">
        <f>IF(F613="COD1",tarifas!$D$11*(SUMIFS($H$11:$H$8770,$F$11:$F$8770,"=COD1",$B$11:$B$8770,"="&amp;B613)/COUNTIFS($F$11:$F$8770,"=COD1",$B$11:$B$8770,"="&amp;B613))/COUNTIFS($A$11:$A$8770,"="&amp;A613,$F$11:$F$8770,"=COD1"),0)</f>
        <v>0</v>
      </c>
      <c r="L613" s="13" t="e">
        <f>(VLOOKUP(F613,tarifas!$C$7:$D$10,2,FALSE)+tarifas!$D$21)*datos!H613</f>
        <v>#N/A</v>
      </c>
      <c r="M613">
        <v>0</v>
      </c>
      <c r="N613" s="13" t="e">
        <f t="shared" si="89"/>
        <v>#N/A</v>
      </c>
      <c r="O613">
        <f t="shared" si="90"/>
        <v>0</v>
      </c>
      <c r="P613" s="12">
        <f t="shared" si="91"/>
        <v>186.87424488695027</v>
      </c>
      <c r="Q613">
        <f t="shared" si="92"/>
        <v>0</v>
      </c>
      <c r="R613">
        <f>$D$2*tarifas!$D$12/24</f>
        <v>1.4541666666666666</v>
      </c>
      <c r="S613" t="e">
        <f>VLOOKUP(E613&amp;" "&amp;F613,tarifas!$A$13:$D$20,4,FALSE)*P613</f>
        <v>#N/A</v>
      </c>
      <c r="T613">
        <f>IF(F613="COD1",tarifas!$D$11*(SUMIFS($P$11:$P$8770,$F$11:$F$8770,"=COD1",$B$11:$B$8770,"="&amp;B613)/COUNTIFS($F$11:$F$8770,"=COD1",$B$11:$B$8770,"="&amp;B613))/COUNTIFS($A$11:$A$8770,"="&amp;A613,$F$11:$F$8770,"=COD1"),0)</f>
        <v>0</v>
      </c>
      <c r="U613" t="e">
        <f>(VLOOKUP(F613,tarifas!$C$7:$D$10,2,FALSE)+tarifas!$D$21)*datos!P613</f>
        <v>#N/A</v>
      </c>
      <c r="V613" t="e">
        <f t="shared" si="93"/>
        <v>#N/A</v>
      </c>
      <c r="W613">
        <f t="shared" si="94"/>
        <v>0</v>
      </c>
    </row>
    <row r="614" spans="1:23" x14ac:dyDescent="0.25">
      <c r="A614">
        <f t="shared" si="87"/>
        <v>25</v>
      </c>
      <c r="B614">
        <f t="shared" si="88"/>
        <v>1</v>
      </c>
      <c r="C614" s="1">
        <f t="shared" si="95"/>
        <v>41665.124999998538</v>
      </c>
      <c r="D614" s="7">
        <v>0</v>
      </c>
      <c r="E614" s="7"/>
      <c r="G614">
        <v>19</v>
      </c>
      <c r="H614" s="12">
        <v>185.21305357062772</v>
      </c>
      <c r="I614" s="13">
        <f>$D$2*tarifas!$D$12/24</f>
        <v>1.4541666666666666</v>
      </c>
      <c r="J614" s="13" t="e">
        <f>VLOOKUP(E614&amp;" "&amp;F614,tarifas!$A$13:$D$20,4,FALSE)*H614</f>
        <v>#N/A</v>
      </c>
      <c r="K614" s="13">
        <f>IF(F614="COD1",tarifas!$D$11*(SUMIFS($H$11:$H$8770,$F$11:$F$8770,"=COD1",$B$11:$B$8770,"="&amp;B614)/COUNTIFS($F$11:$F$8770,"=COD1",$B$11:$B$8770,"="&amp;B614))/COUNTIFS($A$11:$A$8770,"="&amp;A614,$F$11:$F$8770,"=COD1"),0)</f>
        <v>0</v>
      </c>
      <c r="L614" s="13" t="e">
        <f>(VLOOKUP(F614,tarifas!$C$7:$D$10,2,FALSE)+tarifas!$D$21)*datos!H614</f>
        <v>#N/A</v>
      </c>
      <c r="M614">
        <v>0</v>
      </c>
      <c r="N614" s="13" t="e">
        <f t="shared" si="89"/>
        <v>#N/A</v>
      </c>
      <c r="O614">
        <f t="shared" si="90"/>
        <v>0</v>
      </c>
      <c r="P614" s="12">
        <f t="shared" si="91"/>
        <v>185.21305357062772</v>
      </c>
      <c r="Q614">
        <f t="shared" si="92"/>
        <v>0</v>
      </c>
      <c r="R614">
        <f>$D$2*tarifas!$D$12/24</f>
        <v>1.4541666666666666</v>
      </c>
      <c r="S614" t="e">
        <f>VLOOKUP(E614&amp;" "&amp;F614,tarifas!$A$13:$D$20,4,FALSE)*P614</f>
        <v>#N/A</v>
      </c>
      <c r="T614">
        <f>IF(F614="COD1",tarifas!$D$11*(SUMIFS($P$11:$P$8770,$F$11:$F$8770,"=COD1",$B$11:$B$8770,"="&amp;B614)/COUNTIFS($F$11:$F$8770,"=COD1",$B$11:$B$8770,"="&amp;B614))/COUNTIFS($A$11:$A$8770,"="&amp;A614,$F$11:$F$8770,"=COD1"),0)</f>
        <v>0</v>
      </c>
      <c r="U614" t="e">
        <f>(VLOOKUP(F614,tarifas!$C$7:$D$10,2,FALSE)+tarifas!$D$21)*datos!P614</f>
        <v>#N/A</v>
      </c>
      <c r="V614" t="e">
        <f t="shared" si="93"/>
        <v>#N/A</v>
      </c>
      <c r="W614">
        <f t="shared" si="94"/>
        <v>0</v>
      </c>
    </row>
    <row r="615" spans="1:23" x14ac:dyDescent="0.25">
      <c r="A615">
        <f t="shared" si="87"/>
        <v>25</v>
      </c>
      <c r="B615">
        <f t="shared" si="88"/>
        <v>1</v>
      </c>
      <c r="C615" s="1">
        <f t="shared" si="95"/>
        <v>41665.166666665202</v>
      </c>
      <c r="D615" s="7">
        <v>0</v>
      </c>
      <c r="E615" s="7"/>
      <c r="G615">
        <v>20</v>
      </c>
      <c r="H615" s="12">
        <v>183.14584231605403</v>
      </c>
      <c r="I615" s="13">
        <f>$D$2*tarifas!$D$12/24</f>
        <v>1.4541666666666666</v>
      </c>
      <c r="J615" s="13" t="e">
        <f>VLOOKUP(E615&amp;" "&amp;F615,tarifas!$A$13:$D$20,4,FALSE)*H615</f>
        <v>#N/A</v>
      </c>
      <c r="K615" s="13">
        <f>IF(F615="COD1",tarifas!$D$11*(SUMIFS($H$11:$H$8770,$F$11:$F$8770,"=COD1",$B$11:$B$8770,"="&amp;B615)/COUNTIFS($F$11:$F$8770,"=COD1",$B$11:$B$8770,"="&amp;B615))/COUNTIFS($A$11:$A$8770,"="&amp;A615,$F$11:$F$8770,"=COD1"),0)</f>
        <v>0</v>
      </c>
      <c r="L615" s="13" t="e">
        <f>(VLOOKUP(F615,tarifas!$C$7:$D$10,2,FALSE)+tarifas!$D$21)*datos!H615</f>
        <v>#N/A</v>
      </c>
      <c r="M615">
        <v>0</v>
      </c>
      <c r="N615" s="13" t="e">
        <f t="shared" si="89"/>
        <v>#N/A</v>
      </c>
      <c r="O615">
        <f t="shared" si="90"/>
        <v>0</v>
      </c>
      <c r="P615" s="12">
        <f t="shared" si="91"/>
        <v>183.14584231605403</v>
      </c>
      <c r="Q615">
        <f t="shared" si="92"/>
        <v>0</v>
      </c>
      <c r="R615">
        <f>$D$2*tarifas!$D$12/24</f>
        <v>1.4541666666666666</v>
      </c>
      <c r="S615" t="e">
        <f>VLOOKUP(E615&amp;" "&amp;F615,tarifas!$A$13:$D$20,4,FALSE)*P615</f>
        <v>#N/A</v>
      </c>
      <c r="T615">
        <f>IF(F615="COD1",tarifas!$D$11*(SUMIFS($P$11:$P$8770,$F$11:$F$8770,"=COD1",$B$11:$B$8770,"="&amp;B615)/COUNTIFS($F$11:$F$8770,"=COD1",$B$11:$B$8770,"="&amp;B615))/COUNTIFS($A$11:$A$8770,"="&amp;A615,$F$11:$F$8770,"=COD1"),0)</f>
        <v>0</v>
      </c>
      <c r="U615" t="e">
        <f>(VLOOKUP(F615,tarifas!$C$7:$D$10,2,FALSE)+tarifas!$D$21)*datos!P615</f>
        <v>#N/A</v>
      </c>
      <c r="V615" t="e">
        <f t="shared" si="93"/>
        <v>#N/A</v>
      </c>
      <c r="W615">
        <f t="shared" si="94"/>
        <v>0</v>
      </c>
    </row>
    <row r="616" spans="1:23" x14ac:dyDescent="0.25">
      <c r="A616">
        <f t="shared" si="87"/>
        <v>25</v>
      </c>
      <c r="B616">
        <f t="shared" si="88"/>
        <v>1</v>
      </c>
      <c r="C616" s="1">
        <f t="shared" si="95"/>
        <v>41665.208333331866</v>
      </c>
      <c r="D616" s="7">
        <v>0</v>
      </c>
      <c r="E616" s="7"/>
      <c r="G616">
        <v>20.2</v>
      </c>
      <c r="H616" s="12">
        <v>183.64097139717717</v>
      </c>
      <c r="I616" s="13">
        <f>$D$2*tarifas!$D$12/24</f>
        <v>1.4541666666666666</v>
      </c>
      <c r="J616" s="13" t="e">
        <f>VLOOKUP(E616&amp;" "&amp;F616,tarifas!$A$13:$D$20,4,FALSE)*H616</f>
        <v>#N/A</v>
      </c>
      <c r="K616" s="13">
        <f>IF(F616="COD1",tarifas!$D$11*(SUMIFS($H$11:$H$8770,$F$11:$F$8770,"=COD1",$B$11:$B$8770,"="&amp;B616)/COUNTIFS($F$11:$F$8770,"=COD1",$B$11:$B$8770,"="&amp;B616))/COUNTIFS($A$11:$A$8770,"="&amp;A616,$F$11:$F$8770,"=COD1"),0)</f>
        <v>0</v>
      </c>
      <c r="L616" s="13" t="e">
        <f>(VLOOKUP(F616,tarifas!$C$7:$D$10,2,FALSE)+tarifas!$D$21)*datos!H616</f>
        <v>#N/A</v>
      </c>
      <c r="M616">
        <v>0</v>
      </c>
      <c r="N616" s="13" t="e">
        <f t="shared" si="89"/>
        <v>#N/A</v>
      </c>
      <c r="O616">
        <f t="shared" si="90"/>
        <v>0</v>
      </c>
      <c r="P616" s="12">
        <f t="shared" si="91"/>
        <v>183.64097139717717</v>
      </c>
      <c r="Q616">
        <f t="shared" si="92"/>
        <v>0</v>
      </c>
      <c r="R616">
        <f>$D$2*tarifas!$D$12/24</f>
        <v>1.4541666666666666</v>
      </c>
      <c r="S616" t="e">
        <f>VLOOKUP(E616&amp;" "&amp;F616,tarifas!$A$13:$D$20,4,FALSE)*P616</f>
        <v>#N/A</v>
      </c>
      <c r="T616">
        <f>IF(F616="COD1",tarifas!$D$11*(SUMIFS($P$11:$P$8770,$F$11:$F$8770,"=COD1",$B$11:$B$8770,"="&amp;B616)/COUNTIFS($F$11:$F$8770,"=COD1",$B$11:$B$8770,"="&amp;B616))/COUNTIFS($A$11:$A$8770,"="&amp;A616,$F$11:$F$8770,"=COD1"),0)</f>
        <v>0</v>
      </c>
      <c r="U616" t="e">
        <f>(VLOOKUP(F616,tarifas!$C$7:$D$10,2,FALSE)+tarifas!$D$21)*datos!P616</f>
        <v>#N/A</v>
      </c>
      <c r="V616" t="e">
        <f t="shared" si="93"/>
        <v>#N/A</v>
      </c>
      <c r="W616">
        <f t="shared" si="94"/>
        <v>0</v>
      </c>
    </row>
    <row r="617" spans="1:23" x14ac:dyDescent="0.25">
      <c r="A617">
        <f t="shared" si="87"/>
        <v>25</v>
      </c>
      <c r="B617">
        <f t="shared" si="88"/>
        <v>1</v>
      </c>
      <c r="C617" s="1">
        <f t="shared" si="95"/>
        <v>41665.24999999853</v>
      </c>
      <c r="D617" s="7">
        <v>0</v>
      </c>
      <c r="E617" s="7"/>
      <c r="G617">
        <v>21.86</v>
      </c>
      <c r="H617" s="12">
        <v>184.07426235697392</v>
      </c>
      <c r="I617" s="13">
        <f>$D$2*tarifas!$D$12/24</f>
        <v>1.4541666666666666</v>
      </c>
      <c r="J617" s="13" t="e">
        <f>VLOOKUP(E617&amp;" "&amp;F617,tarifas!$A$13:$D$20,4,FALSE)*H617</f>
        <v>#N/A</v>
      </c>
      <c r="K617" s="13">
        <f>IF(F617="COD1",tarifas!$D$11*(SUMIFS($H$11:$H$8770,$F$11:$F$8770,"=COD1",$B$11:$B$8770,"="&amp;B617)/COUNTIFS($F$11:$F$8770,"=COD1",$B$11:$B$8770,"="&amp;B617))/COUNTIFS($A$11:$A$8770,"="&amp;A617,$F$11:$F$8770,"=COD1"),0)</f>
        <v>0</v>
      </c>
      <c r="L617" s="13" t="e">
        <f>(VLOOKUP(F617,tarifas!$C$7:$D$10,2,FALSE)+tarifas!$D$21)*datos!H617</f>
        <v>#N/A</v>
      </c>
      <c r="M617">
        <v>0</v>
      </c>
      <c r="N617" s="13" t="e">
        <f t="shared" si="89"/>
        <v>#N/A</v>
      </c>
      <c r="O617">
        <f t="shared" si="90"/>
        <v>0</v>
      </c>
      <c r="P617" s="12">
        <f t="shared" si="91"/>
        <v>184.07426235697392</v>
      </c>
      <c r="Q617">
        <f t="shared" si="92"/>
        <v>0</v>
      </c>
      <c r="R617">
        <f>$D$2*tarifas!$D$12/24</f>
        <v>1.4541666666666666</v>
      </c>
      <c r="S617" t="e">
        <f>VLOOKUP(E617&amp;" "&amp;F617,tarifas!$A$13:$D$20,4,FALSE)*P617</f>
        <v>#N/A</v>
      </c>
      <c r="T617">
        <f>IF(F617="COD1",tarifas!$D$11*(SUMIFS($P$11:$P$8770,$F$11:$F$8770,"=COD1",$B$11:$B$8770,"="&amp;B617)/COUNTIFS($F$11:$F$8770,"=COD1",$B$11:$B$8770,"="&amp;B617))/COUNTIFS($A$11:$A$8770,"="&amp;A617,$F$11:$F$8770,"=COD1"),0)</f>
        <v>0</v>
      </c>
      <c r="U617" t="e">
        <f>(VLOOKUP(F617,tarifas!$C$7:$D$10,2,FALSE)+tarifas!$D$21)*datos!P617</f>
        <v>#N/A</v>
      </c>
      <c r="V617" t="e">
        <f t="shared" si="93"/>
        <v>#N/A</v>
      </c>
      <c r="W617">
        <f t="shared" si="94"/>
        <v>0</v>
      </c>
    </row>
    <row r="618" spans="1:23" x14ac:dyDescent="0.25">
      <c r="A618">
        <f t="shared" si="87"/>
        <v>25</v>
      </c>
      <c r="B618">
        <f t="shared" si="88"/>
        <v>1</v>
      </c>
      <c r="C618" s="1">
        <f t="shared" si="95"/>
        <v>41665.291666665194</v>
      </c>
      <c r="D618" s="7">
        <v>5.1515151515151514</v>
      </c>
      <c r="E618" s="7"/>
      <c r="G618">
        <v>28</v>
      </c>
      <c r="H618" s="12">
        <v>168.24932746533514</v>
      </c>
      <c r="I618" s="13">
        <f>$D$2*tarifas!$D$12/24</f>
        <v>1.4541666666666666</v>
      </c>
      <c r="J618" s="13" t="e">
        <f>VLOOKUP(E618&amp;" "&amp;F618,tarifas!$A$13:$D$20,4,FALSE)*H618</f>
        <v>#N/A</v>
      </c>
      <c r="K618" s="13">
        <f>IF(F618="COD1",tarifas!$D$11*(SUMIFS($H$11:$H$8770,$F$11:$F$8770,"=COD1",$B$11:$B$8770,"="&amp;B618)/COUNTIFS($F$11:$F$8770,"=COD1",$B$11:$B$8770,"="&amp;B618))/COUNTIFS($A$11:$A$8770,"="&amp;A618,$F$11:$F$8770,"=COD1"),0)</f>
        <v>0</v>
      </c>
      <c r="L618" s="13" t="e">
        <f>(VLOOKUP(F618,tarifas!$C$7:$D$10,2,FALSE)+tarifas!$D$21)*datos!H618</f>
        <v>#N/A</v>
      </c>
      <c r="M618">
        <v>3.2621899999999999</v>
      </c>
      <c r="N618" s="13" t="e">
        <f t="shared" si="89"/>
        <v>#N/A</v>
      </c>
      <c r="O618">
        <f t="shared" si="90"/>
        <v>3.2621899999999999</v>
      </c>
      <c r="P618" s="12">
        <f t="shared" si="91"/>
        <v>164.98713746533514</v>
      </c>
      <c r="Q618">
        <f t="shared" si="92"/>
        <v>0</v>
      </c>
      <c r="R618">
        <f>$D$2*tarifas!$D$12/24</f>
        <v>1.4541666666666666</v>
      </c>
      <c r="S618" t="e">
        <f>VLOOKUP(E618&amp;" "&amp;F618,tarifas!$A$13:$D$20,4,FALSE)*P618</f>
        <v>#N/A</v>
      </c>
      <c r="T618">
        <f>IF(F618="COD1",tarifas!$D$11*(SUMIFS($P$11:$P$8770,$F$11:$F$8770,"=COD1",$B$11:$B$8770,"="&amp;B618)/COUNTIFS($F$11:$F$8770,"=COD1",$B$11:$B$8770,"="&amp;B618))/COUNTIFS($A$11:$A$8770,"="&amp;A618,$F$11:$F$8770,"=COD1"),0)</f>
        <v>0</v>
      </c>
      <c r="U618" t="e">
        <f>(VLOOKUP(F618,tarifas!$C$7:$D$10,2,FALSE)+tarifas!$D$21)*datos!P618</f>
        <v>#N/A</v>
      </c>
      <c r="V618" t="e">
        <f t="shared" si="93"/>
        <v>#N/A</v>
      </c>
      <c r="W618">
        <f t="shared" si="94"/>
        <v>0</v>
      </c>
    </row>
    <row r="619" spans="1:23" x14ac:dyDescent="0.25">
      <c r="A619">
        <f t="shared" si="87"/>
        <v>25</v>
      </c>
      <c r="B619">
        <f t="shared" si="88"/>
        <v>1</v>
      </c>
      <c r="C619" s="1">
        <f t="shared" si="95"/>
        <v>41665.333333331859</v>
      </c>
      <c r="D619" s="7">
        <v>10.303030303030303</v>
      </c>
      <c r="E619" s="7"/>
      <c r="G619">
        <v>20</v>
      </c>
      <c r="H619" s="12">
        <v>167.6095743160131</v>
      </c>
      <c r="I619" s="13">
        <f>$D$2*tarifas!$D$12/24</f>
        <v>1.4541666666666666</v>
      </c>
      <c r="J619" s="13" t="e">
        <f>VLOOKUP(E619&amp;" "&amp;F619,tarifas!$A$13:$D$20,4,FALSE)*H619</f>
        <v>#N/A</v>
      </c>
      <c r="K619" s="13">
        <f>IF(F619="COD1",tarifas!$D$11*(SUMIFS($H$11:$H$8770,$F$11:$F$8770,"=COD1",$B$11:$B$8770,"="&amp;B619)/COUNTIFS($F$11:$F$8770,"=COD1",$B$11:$B$8770,"="&amp;B619))/COUNTIFS($A$11:$A$8770,"="&amp;A619,$F$11:$F$8770,"=COD1"),0)</f>
        <v>0</v>
      </c>
      <c r="L619" s="13" t="e">
        <f>(VLOOKUP(F619,tarifas!$C$7:$D$10,2,FALSE)+tarifas!$D$21)*datos!H619</f>
        <v>#N/A</v>
      </c>
      <c r="M619">
        <v>40.348219999999998</v>
      </c>
      <c r="N619" s="13" t="e">
        <f t="shared" si="89"/>
        <v>#N/A</v>
      </c>
      <c r="O619">
        <f t="shared" si="90"/>
        <v>40.348219999999998</v>
      </c>
      <c r="P619" s="12">
        <f t="shared" si="91"/>
        <v>127.2613543160131</v>
      </c>
      <c r="Q619">
        <f t="shared" si="92"/>
        <v>0</v>
      </c>
      <c r="R619">
        <f>$D$2*tarifas!$D$12/24</f>
        <v>1.4541666666666666</v>
      </c>
      <c r="S619" t="e">
        <f>VLOOKUP(E619&amp;" "&amp;F619,tarifas!$A$13:$D$20,4,FALSE)*P619</f>
        <v>#N/A</v>
      </c>
      <c r="T619">
        <f>IF(F619="COD1",tarifas!$D$11*(SUMIFS($P$11:$P$8770,$F$11:$F$8770,"=COD1",$B$11:$B$8770,"="&amp;B619)/COUNTIFS($F$11:$F$8770,"=COD1",$B$11:$B$8770,"="&amp;B619))/COUNTIFS($A$11:$A$8770,"="&amp;A619,$F$11:$F$8770,"=COD1"),0)</f>
        <v>0</v>
      </c>
      <c r="U619" t="e">
        <f>(VLOOKUP(F619,tarifas!$C$7:$D$10,2,FALSE)+tarifas!$D$21)*datos!P619</f>
        <v>#N/A</v>
      </c>
      <c r="V619" t="e">
        <f t="shared" si="93"/>
        <v>#N/A</v>
      </c>
      <c r="W619">
        <f t="shared" si="94"/>
        <v>0</v>
      </c>
    </row>
    <row r="620" spans="1:23" x14ac:dyDescent="0.25">
      <c r="A620">
        <f t="shared" si="87"/>
        <v>25</v>
      </c>
      <c r="B620">
        <f t="shared" si="88"/>
        <v>1</v>
      </c>
      <c r="C620" s="1">
        <f t="shared" si="95"/>
        <v>41665.374999998523</v>
      </c>
      <c r="D620" s="7">
        <v>36.060606060606069</v>
      </c>
      <c r="E620" s="7"/>
      <c r="G620">
        <v>26.88</v>
      </c>
      <c r="H620" s="12">
        <v>167.87790859745215</v>
      </c>
      <c r="I620" s="13">
        <f>$D$2*tarifas!$D$12/24</f>
        <v>1.4541666666666666</v>
      </c>
      <c r="J620" s="13" t="e">
        <f>VLOOKUP(E620&amp;" "&amp;F620,tarifas!$A$13:$D$20,4,FALSE)*H620</f>
        <v>#N/A</v>
      </c>
      <c r="K620" s="13">
        <f>IF(F620="COD1",tarifas!$D$11*(SUMIFS($H$11:$H$8770,$F$11:$F$8770,"=COD1",$B$11:$B$8770,"="&amp;B620)/COUNTIFS($F$11:$F$8770,"=COD1",$B$11:$B$8770,"="&amp;B620))/COUNTIFS($A$11:$A$8770,"="&amp;A620,$F$11:$F$8770,"=COD1"),0)</f>
        <v>0</v>
      </c>
      <c r="L620" s="13" t="e">
        <f>(VLOOKUP(F620,tarifas!$C$7:$D$10,2,FALSE)+tarifas!$D$21)*datos!H620</f>
        <v>#N/A</v>
      </c>
      <c r="M620">
        <v>97.623910000000009</v>
      </c>
      <c r="N620" s="13" t="e">
        <f t="shared" si="89"/>
        <v>#N/A</v>
      </c>
      <c r="O620">
        <f t="shared" si="90"/>
        <v>97.623910000000009</v>
      </c>
      <c r="P620" s="12">
        <f t="shared" si="91"/>
        <v>70.253998597452139</v>
      </c>
      <c r="Q620">
        <f t="shared" si="92"/>
        <v>0</v>
      </c>
      <c r="R620">
        <f>$D$2*tarifas!$D$12/24</f>
        <v>1.4541666666666666</v>
      </c>
      <c r="S620" t="e">
        <f>VLOOKUP(E620&amp;" "&amp;F620,tarifas!$A$13:$D$20,4,FALSE)*P620</f>
        <v>#N/A</v>
      </c>
      <c r="T620">
        <f>IF(F620="COD1",tarifas!$D$11*(SUMIFS($P$11:$P$8770,$F$11:$F$8770,"=COD1",$B$11:$B$8770,"="&amp;B620)/COUNTIFS($F$11:$F$8770,"=COD1",$B$11:$B$8770,"="&amp;B620))/COUNTIFS($A$11:$A$8770,"="&amp;A620,$F$11:$F$8770,"=COD1"),0)</f>
        <v>0</v>
      </c>
      <c r="U620" t="e">
        <f>(VLOOKUP(F620,tarifas!$C$7:$D$10,2,FALSE)+tarifas!$D$21)*datos!P620</f>
        <v>#N/A</v>
      </c>
      <c r="V620" t="e">
        <f t="shared" si="93"/>
        <v>#N/A</v>
      </c>
      <c r="W620">
        <f t="shared" si="94"/>
        <v>0</v>
      </c>
    </row>
    <row r="621" spans="1:23" x14ac:dyDescent="0.25">
      <c r="A621">
        <f t="shared" si="87"/>
        <v>25</v>
      </c>
      <c r="B621">
        <f t="shared" si="88"/>
        <v>1</v>
      </c>
      <c r="C621" s="1">
        <f t="shared" si="95"/>
        <v>41665.416666665187</v>
      </c>
      <c r="D621" s="7">
        <v>64.393939393939391</v>
      </c>
      <c r="E621" s="7"/>
      <c r="G621">
        <v>35.71</v>
      </c>
      <c r="H621" s="12">
        <v>168.42257437545675</v>
      </c>
      <c r="I621" s="13">
        <f>$D$2*tarifas!$D$12/24</f>
        <v>1.4541666666666666</v>
      </c>
      <c r="J621" s="13" t="e">
        <f>VLOOKUP(E621&amp;" "&amp;F621,tarifas!$A$13:$D$20,4,FALSE)*H621</f>
        <v>#N/A</v>
      </c>
      <c r="K621" s="13">
        <f>IF(F621="COD1",tarifas!$D$11*(SUMIFS($H$11:$H$8770,$F$11:$F$8770,"=COD1",$B$11:$B$8770,"="&amp;B621)/COUNTIFS($F$11:$F$8770,"=COD1",$B$11:$B$8770,"="&amp;B621))/COUNTIFS($A$11:$A$8770,"="&amp;A621,$F$11:$F$8770,"=COD1"),0)</f>
        <v>0</v>
      </c>
      <c r="L621" s="13" t="e">
        <f>(VLOOKUP(F621,tarifas!$C$7:$D$10,2,FALSE)+tarifas!$D$21)*datos!H621</f>
        <v>#N/A</v>
      </c>
      <c r="M621">
        <v>86.754199999999997</v>
      </c>
      <c r="N621" s="13" t="e">
        <f t="shared" si="89"/>
        <v>#N/A</v>
      </c>
      <c r="O621">
        <f t="shared" si="90"/>
        <v>86.754199999999997</v>
      </c>
      <c r="P621" s="12">
        <f t="shared" si="91"/>
        <v>81.66837437545675</v>
      </c>
      <c r="Q621">
        <f t="shared" si="92"/>
        <v>0</v>
      </c>
      <c r="R621">
        <f>$D$2*tarifas!$D$12/24</f>
        <v>1.4541666666666666</v>
      </c>
      <c r="S621" t="e">
        <f>VLOOKUP(E621&amp;" "&amp;F621,tarifas!$A$13:$D$20,4,FALSE)*P621</f>
        <v>#N/A</v>
      </c>
      <c r="T621">
        <f>IF(F621="COD1",tarifas!$D$11*(SUMIFS($P$11:$P$8770,$F$11:$F$8770,"=COD1",$B$11:$B$8770,"="&amp;B621)/COUNTIFS($F$11:$F$8770,"=COD1",$B$11:$B$8770,"="&amp;B621))/COUNTIFS($A$11:$A$8770,"="&amp;A621,$F$11:$F$8770,"=COD1"),0)</f>
        <v>0</v>
      </c>
      <c r="U621" t="e">
        <f>(VLOOKUP(F621,tarifas!$C$7:$D$10,2,FALSE)+tarifas!$D$21)*datos!P621</f>
        <v>#N/A</v>
      </c>
      <c r="V621" t="e">
        <f t="shared" si="93"/>
        <v>#N/A</v>
      </c>
      <c r="W621">
        <f t="shared" si="94"/>
        <v>0</v>
      </c>
    </row>
    <row r="622" spans="1:23" x14ac:dyDescent="0.25">
      <c r="A622">
        <f t="shared" si="87"/>
        <v>25</v>
      </c>
      <c r="B622">
        <f t="shared" si="88"/>
        <v>1</v>
      </c>
      <c r="C622" s="1">
        <f t="shared" si="95"/>
        <v>41665.458333331851</v>
      </c>
      <c r="D622" s="7">
        <v>69.803030303030312</v>
      </c>
      <c r="E622" s="7"/>
      <c r="G622">
        <v>36.200000000000003</v>
      </c>
      <c r="H622" s="12">
        <v>167.51997445506572</v>
      </c>
      <c r="I622" s="13">
        <f>$D$2*tarifas!$D$12/24</f>
        <v>1.4541666666666666</v>
      </c>
      <c r="J622" s="13" t="e">
        <f>VLOOKUP(E622&amp;" "&amp;F622,tarifas!$A$13:$D$20,4,FALSE)*H622</f>
        <v>#N/A</v>
      </c>
      <c r="K622" s="13">
        <f>IF(F622="COD1",tarifas!$D$11*(SUMIFS($H$11:$H$8770,$F$11:$F$8770,"=COD1",$B$11:$B$8770,"="&amp;B622)/COUNTIFS($F$11:$F$8770,"=COD1",$B$11:$B$8770,"="&amp;B622))/COUNTIFS($A$11:$A$8770,"="&amp;A622,$F$11:$F$8770,"=COD1"),0)</f>
        <v>0</v>
      </c>
      <c r="L622" s="13" t="e">
        <f>(VLOOKUP(F622,tarifas!$C$7:$D$10,2,FALSE)+tarifas!$D$21)*datos!H622</f>
        <v>#N/A</v>
      </c>
      <c r="M622">
        <v>81.831339999999997</v>
      </c>
      <c r="N622" s="13" t="e">
        <f t="shared" si="89"/>
        <v>#N/A</v>
      </c>
      <c r="O622">
        <f t="shared" si="90"/>
        <v>81.831339999999997</v>
      </c>
      <c r="P622" s="12">
        <f t="shared" si="91"/>
        <v>85.688634455065724</v>
      </c>
      <c r="Q622">
        <f t="shared" si="92"/>
        <v>0</v>
      </c>
      <c r="R622">
        <f>$D$2*tarifas!$D$12/24</f>
        <v>1.4541666666666666</v>
      </c>
      <c r="S622" t="e">
        <f>VLOOKUP(E622&amp;" "&amp;F622,tarifas!$A$13:$D$20,4,FALSE)*P622</f>
        <v>#N/A</v>
      </c>
      <c r="T622">
        <f>IF(F622="COD1",tarifas!$D$11*(SUMIFS($P$11:$P$8770,$F$11:$F$8770,"=COD1",$B$11:$B$8770,"="&amp;B622)/COUNTIFS($F$11:$F$8770,"=COD1",$B$11:$B$8770,"="&amp;B622))/COUNTIFS($A$11:$A$8770,"="&amp;A622,$F$11:$F$8770,"=COD1"),0)</f>
        <v>0</v>
      </c>
      <c r="U622" t="e">
        <f>(VLOOKUP(F622,tarifas!$C$7:$D$10,2,FALSE)+tarifas!$D$21)*datos!P622</f>
        <v>#N/A</v>
      </c>
      <c r="V622" t="e">
        <f t="shared" si="93"/>
        <v>#N/A</v>
      </c>
      <c r="W622">
        <f t="shared" si="94"/>
        <v>0</v>
      </c>
    </row>
    <row r="623" spans="1:23" x14ac:dyDescent="0.25">
      <c r="A623">
        <f t="shared" si="87"/>
        <v>25</v>
      </c>
      <c r="B623">
        <f t="shared" si="88"/>
        <v>1</v>
      </c>
      <c r="C623" s="1">
        <f t="shared" si="95"/>
        <v>41665.499999998516</v>
      </c>
      <c r="D623" s="7">
        <v>55.378787878787882</v>
      </c>
      <c r="E623" s="7"/>
      <c r="G623">
        <v>40</v>
      </c>
      <c r="H623" s="12">
        <v>169.18136829451277</v>
      </c>
      <c r="I623" s="13">
        <f>$D$2*tarifas!$D$12/24</f>
        <v>1.4541666666666666</v>
      </c>
      <c r="J623" s="13" t="e">
        <f>VLOOKUP(E623&amp;" "&amp;F623,tarifas!$A$13:$D$20,4,FALSE)*H623</f>
        <v>#N/A</v>
      </c>
      <c r="K623" s="13">
        <f>IF(F623="COD1",tarifas!$D$11*(SUMIFS($H$11:$H$8770,$F$11:$F$8770,"=COD1",$B$11:$B$8770,"="&amp;B623)/COUNTIFS($F$11:$F$8770,"=COD1",$B$11:$B$8770,"="&amp;B623))/COUNTIFS($A$11:$A$8770,"="&amp;A623,$F$11:$F$8770,"=COD1"),0)</f>
        <v>0</v>
      </c>
      <c r="L623" s="13" t="e">
        <f>(VLOOKUP(F623,tarifas!$C$7:$D$10,2,FALSE)+tarifas!$D$21)*datos!H623</f>
        <v>#N/A</v>
      </c>
      <c r="M623">
        <v>66.023359999999997</v>
      </c>
      <c r="N623" s="13" t="e">
        <f t="shared" si="89"/>
        <v>#N/A</v>
      </c>
      <c r="O623">
        <f t="shared" si="90"/>
        <v>66.023359999999997</v>
      </c>
      <c r="P623" s="12">
        <f t="shared" si="91"/>
        <v>103.15800829451277</v>
      </c>
      <c r="Q623">
        <f t="shared" si="92"/>
        <v>0</v>
      </c>
      <c r="R623">
        <f>$D$2*tarifas!$D$12/24</f>
        <v>1.4541666666666666</v>
      </c>
      <c r="S623" t="e">
        <f>VLOOKUP(E623&amp;" "&amp;F623,tarifas!$A$13:$D$20,4,FALSE)*P623</f>
        <v>#N/A</v>
      </c>
      <c r="T623">
        <f>IF(F623="COD1",tarifas!$D$11*(SUMIFS($P$11:$P$8770,$F$11:$F$8770,"=COD1",$B$11:$B$8770,"="&amp;B623)/COUNTIFS($F$11:$F$8770,"=COD1",$B$11:$B$8770,"="&amp;B623))/COUNTIFS($A$11:$A$8770,"="&amp;A623,$F$11:$F$8770,"=COD1"),0)</f>
        <v>0</v>
      </c>
      <c r="U623" t="e">
        <f>(VLOOKUP(F623,tarifas!$C$7:$D$10,2,FALSE)+tarifas!$D$21)*datos!P623</f>
        <v>#N/A</v>
      </c>
      <c r="V623" t="e">
        <f t="shared" si="93"/>
        <v>#N/A</v>
      </c>
      <c r="W623">
        <f t="shared" si="94"/>
        <v>0</v>
      </c>
    </row>
    <row r="624" spans="1:23" x14ac:dyDescent="0.25">
      <c r="A624">
        <f t="shared" si="87"/>
        <v>25</v>
      </c>
      <c r="B624">
        <f t="shared" si="88"/>
        <v>1</v>
      </c>
      <c r="C624" s="1">
        <f t="shared" si="95"/>
        <v>41665.54166666518</v>
      </c>
      <c r="D624" s="7">
        <v>62.075757575757578</v>
      </c>
      <c r="E624" s="7"/>
      <c r="G624">
        <v>35.26</v>
      </c>
      <c r="H624" s="12">
        <v>168.80829409521047</v>
      </c>
      <c r="I624" s="13">
        <f>$D$2*tarifas!$D$12/24</f>
        <v>1.4541666666666666</v>
      </c>
      <c r="J624" s="13" t="e">
        <f>VLOOKUP(E624&amp;" "&amp;F624,tarifas!$A$13:$D$20,4,FALSE)*H624</f>
        <v>#N/A</v>
      </c>
      <c r="K624" s="13">
        <f>IF(F624="COD1",tarifas!$D$11*(SUMIFS($H$11:$H$8770,$F$11:$F$8770,"=COD1",$B$11:$B$8770,"="&amp;B624)/COUNTIFS($F$11:$F$8770,"=COD1",$B$11:$B$8770,"="&amp;B624))/COUNTIFS($A$11:$A$8770,"="&amp;A624,$F$11:$F$8770,"=COD1"),0)</f>
        <v>0</v>
      </c>
      <c r="L624" s="13" t="e">
        <f>(VLOOKUP(F624,tarifas!$C$7:$D$10,2,FALSE)+tarifas!$D$21)*datos!H624</f>
        <v>#N/A</v>
      </c>
      <c r="M624">
        <v>76.098590000000002</v>
      </c>
      <c r="N624" s="13" t="e">
        <f t="shared" si="89"/>
        <v>#N/A</v>
      </c>
      <c r="O624">
        <f t="shared" si="90"/>
        <v>76.098590000000002</v>
      </c>
      <c r="P624" s="12">
        <f t="shared" si="91"/>
        <v>92.709704095210469</v>
      </c>
      <c r="Q624">
        <f t="shared" si="92"/>
        <v>0</v>
      </c>
      <c r="R624">
        <f>$D$2*tarifas!$D$12/24</f>
        <v>1.4541666666666666</v>
      </c>
      <c r="S624" t="e">
        <f>VLOOKUP(E624&amp;" "&amp;F624,tarifas!$A$13:$D$20,4,FALSE)*P624</f>
        <v>#N/A</v>
      </c>
      <c r="T624">
        <f>IF(F624="COD1",tarifas!$D$11*(SUMIFS($P$11:$P$8770,$F$11:$F$8770,"=COD1",$B$11:$B$8770,"="&amp;B624)/COUNTIFS($F$11:$F$8770,"=COD1",$B$11:$B$8770,"="&amp;B624))/COUNTIFS($A$11:$A$8770,"="&amp;A624,$F$11:$F$8770,"=COD1"),0)</f>
        <v>0</v>
      </c>
      <c r="U624" t="e">
        <f>(VLOOKUP(F624,tarifas!$C$7:$D$10,2,FALSE)+tarifas!$D$21)*datos!P624</f>
        <v>#N/A</v>
      </c>
      <c r="V624" t="e">
        <f t="shared" si="93"/>
        <v>#N/A</v>
      </c>
      <c r="W624">
        <f t="shared" si="94"/>
        <v>0</v>
      </c>
    </row>
    <row r="625" spans="1:23" x14ac:dyDescent="0.25">
      <c r="A625">
        <f t="shared" si="87"/>
        <v>25</v>
      </c>
      <c r="B625">
        <f t="shared" si="88"/>
        <v>1</v>
      </c>
      <c r="C625" s="1">
        <f t="shared" si="95"/>
        <v>41665.583333331844</v>
      </c>
      <c r="D625" s="7">
        <v>59.242424242424242</v>
      </c>
      <c r="E625" s="7"/>
      <c r="G625">
        <v>33.200000000000003</v>
      </c>
      <c r="H625" s="12">
        <v>169.4618098565806</v>
      </c>
      <c r="I625" s="13">
        <f>$D$2*tarifas!$D$12/24</f>
        <v>1.4541666666666666</v>
      </c>
      <c r="J625" s="13" t="e">
        <f>VLOOKUP(E625&amp;" "&amp;F625,tarifas!$A$13:$D$20,4,FALSE)*H625</f>
        <v>#N/A</v>
      </c>
      <c r="K625" s="13">
        <f>IF(F625="COD1",tarifas!$D$11*(SUMIFS($H$11:$H$8770,$F$11:$F$8770,"=COD1",$B$11:$B$8770,"="&amp;B625)/COUNTIFS($F$11:$F$8770,"=COD1",$B$11:$B$8770,"="&amp;B625))/COUNTIFS($A$11:$A$8770,"="&amp;A625,$F$11:$F$8770,"=COD1"),0)</f>
        <v>0</v>
      </c>
      <c r="L625" s="13" t="e">
        <f>(VLOOKUP(F625,tarifas!$C$7:$D$10,2,FALSE)+tarifas!$D$21)*datos!H625</f>
        <v>#N/A</v>
      </c>
      <c r="M625">
        <v>31.440519999999999</v>
      </c>
      <c r="N625" s="13" t="e">
        <f t="shared" si="89"/>
        <v>#N/A</v>
      </c>
      <c r="O625">
        <f t="shared" si="90"/>
        <v>31.440519999999999</v>
      </c>
      <c r="P625" s="12">
        <f t="shared" si="91"/>
        <v>138.02128985658061</v>
      </c>
      <c r="Q625">
        <f t="shared" si="92"/>
        <v>0</v>
      </c>
      <c r="R625">
        <f>$D$2*tarifas!$D$12/24</f>
        <v>1.4541666666666666</v>
      </c>
      <c r="S625" t="e">
        <f>VLOOKUP(E625&amp;" "&amp;F625,tarifas!$A$13:$D$20,4,FALSE)*P625</f>
        <v>#N/A</v>
      </c>
      <c r="T625">
        <f>IF(F625="COD1",tarifas!$D$11*(SUMIFS($P$11:$P$8770,$F$11:$F$8770,"=COD1",$B$11:$B$8770,"="&amp;B625)/COUNTIFS($F$11:$F$8770,"=COD1",$B$11:$B$8770,"="&amp;B625))/COUNTIFS($A$11:$A$8770,"="&amp;A625,$F$11:$F$8770,"=COD1"),0)</f>
        <v>0</v>
      </c>
      <c r="U625" t="e">
        <f>(VLOOKUP(F625,tarifas!$C$7:$D$10,2,FALSE)+tarifas!$D$21)*datos!P625</f>
        <v>#N/A</v>
      </c>
      <c r="V625" t="e">
        <f t="shared" si="93"/>
        <v>#N/A</v>
      </c>
      <c r="W625">
        <f t="shared" si="94"/>
        <v>0</v>
      </c>
    </row>
    <row r="626" spans="1:23" x14ac:dyDescent="0.25">
      <c r="A626">
        <f t="shared" si="87"/>
        <v>25</v>
      </c>
      <c r="B626">
        <f t="shared" si="88"/>
        <v>1</v>
      </c>
      <c r="C626" s="1">
        <f t="shared" si="95"/>
        <v>41665.624999998508</v>
      </c>
      <c r="D626" s="7">
        <v>40.95454545454546</v>
      </c>
      <c r="E626" s="7"/>
      <c r="G626">
        <v>17</v>
      </c>
      <c r="H626" s="12">
        <v>171.62498042844209</v>
      </c>
      <c r="I626" s="13">
        <f>$D$2*tarifas!$D$12/24</f>
        <v>1.4541666666666666</v>
      </c>
      <c r="J626" s="13" t="e">
        <f>VLOOKUP(E626&amp;" "&amp;F626,tarifas!$A$13:$D$20,4,FALSE)*H626</f>
        <v>#N/A</v>
      </c>
      <c r="K626" s="13">
        <f>IF(F626="COD1",tarifas!$D$11*(SUMIFS($H$11:$H$8770,$F$11:$F$8770,"=COD1",$B$11:$B$8770,"="&amp;B626)/COUNTIFS($F$11:$F$8770,"=COD1",$B$11:$B$8770,"="&amp;B626))/COUNTIFS($A$11:$A$8770,"="&amp;A626,$F$11:$F$8770,"=COD1"),0)</f>
        <v>0</v>
      </c>
      <c r="L626" s="13" t="e">
        <f>(VLOOKUP(F626,tarifas!$C$7:$D$10,2,FALSE)+tarifas!$D$21)*datos!H626</f>
        <v>#N/A</v>
      </c>
      <c r="M626">
        <v>0.91337999999999997</v>
      </c>
      <c r="N626" s="13" t="e">
        <f t="shared" si="89"/>
        <v>#N/A</v>
      </c>
      <c r="O626">
        <f t="shared" si="90"/>
        <v>0.91337999999999997</v>
      </c>
      <c r="P626" s="12">
        <f t="shared" si="91"/>
        <v>170.7116004284421</v>
      </c>
      <c r="Q626">
        <f t="shared" si="92"/>
        <v>0</v>
      </c>
      <c r="R626">
        <f>$D$2*tarifas!$D$12/24</f>
        <v>1.4541666666666666</v>
      </c>
      <c r="S626" t="e">
        <f>VLOOKUP(E626&amp;" "&amp;F626,tarifas!$A$13:$D$20,4,FALSE)*P626</f>
        <v>#N/A</v>
      </c>
      <c r="T626">
        <f>IF(F626="COD1",tarifas!$D$11*(SUMIFS($P$11:$P$8770,$F$11:$F$8770,"=COD1",$B$11:$B$8770,"="&amp;B626)/COUNTIFS($F$11:$F$8770,"=COD1",$B$11:$B$8770,"="&amp;B626))/COUNTIFS($A$11:$A$8770,"="&amp;A626,$F$11:$F$8770,"=COD1"),0)</f>
        <v>0</v>
      </c>
      <c r="U626" t="e">
        <f>(VLOOKUP(F626,tarifas!$C$7:$D$10,2,FALSE)+tarifas!$D$21)*datos!P626</f>
        <v>#N/A</v>
      </c>
      <c r="V626" t="e">
        <f t="shared" si="93"/>
        <v>#N/A</v>
      </c>
      <c r="W626">
        <f t="shared" si="94"/>
        <v>0</v>
      </c>
    </row>
    <row r="627" spans="1:23" x14ac:dyDescent="0.25">
      <c r="A627">
        <f t="shared" si="87"/>
        <v>25</v>
      </c>
      <c r="B627">
        <f t="shared" si="88"/>
        <v>1</v>
      </c>
      <c r="C627" s="1">
        <f t="shared" si="95"/>
        <v>41665.666666665173</v>
      </c>
      <c r="D627" s="7">
        <v>47.393939393939398</v>
      </c>
      <c r="E627" s="7"/>
      <c r="G627">
        <v>8.01</v>
      </c>
      <c r="H627" s="12">
        <v>176.54462246565015</v>
      </c>
      <c r="I627" s="13">
        <f>$D$2*tarifas!$D$12/24</f>
        <v>1.4541666666666666</v>
      </c>
      <c r="J627" s="13" t="e">
        <f>VLOOKUP(E627&amp;" "&amp;F627,tarifas!$A$13:$D$20,4,FALSE)*H627</f>
        <v>#N/A</v>
      </c>
      <c r="K627" s="13">
        <f>IF(F627="COD1",tarifas!$D$11*(SUMIFS($H$11:$H$8770,$F$11:$F$8770,"=COD1",$B$11:$B$8770,"="&amp;B627)/COUNTIFS($F$11:$F$8770,"=COD1",$B$11:$B$8770,"="&amp;B627))/COUNTIFS($A$11:$A$8770,"="&amp;A627,$F$11:$F$8770,"=COD1"),0)</f>
        <v>0</v>
      </c>
      <c r="L627" s="13" t="e">
        <f>(VLOOKUP(F627,tarifas!$C$7:$D$10,2,FALSE)+tarifas!$D$21)*datos!H627</f>
        <v>#N/A</v>
      </c>
      <c r="M627">
        <v>98.044880000000006</v>
      </c>
      <c r="N627" s="13" t="e">
        <f t="shared" si="89"/>
        <v>#N/A</v>
      </c>
      <c r="O627">
        <f t="shared" si="90"/>
        <v>98.044880000000006</v>
      </c>
      <c r="P627" s="12">
        <f t="shared" si="91"/>
        <v>78.499742465650144</v>
      </c>
      <c r="Q627">
        <f t="shared" si="92"/>
        <v>0</v>
      </c>
      <c r="R627">
        <f>$D$2*tarifas!$D$12/24</f>
        <v>1.4541666666666666</v>
      </c>
      <c r="S627" t="e">
        <f>VLOOKUP(E627&amp;" "&amp;F627,tarifas!$A$13:$D$20,4,FALSE)*P627</f>
        <v>#N/A</v>
      </c>
      <c r="T627">
        <f>IF(F627="COD1",tarifas!$D$11*(SUMIFS($P$11:$P$8770,$F$11:$F$8770,"=COD1",$B$11:$B$8770,"="&amp;B627)/COUNTIFS($F$11:$F$8770,"=COD1",$B$11:$B$8770,"="&amp;B627))/COUNTIFS($A$11:$A$8770,"="&amp;A627,$F$11:$F$8770,"=COD1"),0)</f>
        <v>0</v>
      </c>
      <c r="U627" t="e">
        <f>(VLOOKUP(F627,tarifas!$C$7:$D$10,2,FALSE)+tarifas!$D$21)*datos!P627</f>
        <v>#N/A</v>
      </c>
      <c r="V627" t="e">
        <f t="shared" si="93"/>
        <v>#N/A</v>
      </c>
      <c r="W627">
        <f t="shared" si="94"/>
        <v>0</v>
      </c>
    </row>
    <row r="628" spans="1:23" x14ac:dyDescent="0.25">
      <c r="A628">
        <f t="shared" si="87"/>
        <v>25</v>
      </c>
      <c r="B628">
        <f t="shared" si="88"/>
        <v>1</v>
      </c>
      <c r="C628" s="1">
        <f t="shared" si="95"/>
        <v>41665.708333331837</v>
      </c>
      <c r="D628" s="7">
        <v>0</v>
      </c>
      <c r="E628" s="7"/>
      <c r="G628">
        <v>8.5</v>
      </c>
      <c r="H628" s="12">
        <v>184.79901815909923</v>
      </c>
      <c r="I628" s="13">
        <f>$D$2*tarifas!$D$12/24</f>
        <v>1.4541666666666666</v>
      </c>
      <c r="J628" s="13" t="e">
        <f>VLOOKUP(E628&amp;" "&amp;F628,tarifas!$A$13:$D$20,4,FALSE)*H628</f>
        <v>#N/A</v>
      </c>
      <c r="K628" s="13">
        <f>IF(F628="COD1",tarifas!$D$11*(SUMIFS($H$11:$H$8770,$F$11:$F$8770,"=COD1",$B$11:$B$8770,"="&amp;B628)/COUNTIFS($F$11:$F$8770,"=COD1",$B$11:$B$8770,"="&amp;B628))/COUNTIFS($A$11:$A$8770,"="&amp;A628,$F$11:$F$8770,"=COD1"),0)</f>
        <v>0</v>
      </c>
      <c r="L628" s="13" t="e">
        <f>(VLOOKUP(F628,tarifas!$C$7:$D$10,2,FALSE)+tarifas!$D$21)*datos!H628</f>
        <v>#N/A</v>
      </c>
      <c r="M628">
        <v>0</v>
      </c>
      <c r="N628" s="13" t="e">
        <f t="shared" si="89"/>
        <v>#N/A</v>
      </c>
      <c r="O628">
        <f t="shared" si="90"/>
        <v>0</v>
      </c>
      <c r="P628" s="12">
        <f t="shared" si="91"/>
        <v>184.79901815909923</v>
      </c>
      <c r="Q628">
        <f t="shared" si="92"/>
        <v>0</v>
      </c>
      <c r="R628">
        <f>$D$2*tarifas!$D$12/24</f>
        <v>1.4541666666666666</v>
      </c>
      <c r="S628" t="e">
        <f>VLOOKUP(E628&amp;" "&amp;F628,tarifas!$A$13:$D$20,4,FALSE)*P628</f>
        <v>#N/A</v>
      </c>
      <c r="T628">
        <f>IF(F628="COD1",tarifas!$D$11*(SUMIFS($P$11:$P$8770,$F$11:$F$8770,"=COD1",$B$11:$B$8770,"="&amp;B628)/COUNTIFS($F$11:$F$8770,"=COD1",$B$11:$B$8770,"="&amp;B628))/COUNTIFS($A$11:$A$8770,"="&amp;A628,$F$11:$F$8770,"=COD1"),0)</f>
        <v>0</v>
      </c>
      <c r="U628" t="e">
        <f>(VLOOKUP(F628,tarifas!$C$7:$D$10,2,FALSE)+tarifas!$D$21)*datos!P628</f>
        <v>#N/A</v>
      </c>
      <c r="V628" t="e">
        <f t="shared" si="93"/>
        <v>#N/A</v>
      </c>
      <c r="W628">
        <f t="shared" si="94"/>
        <v>0</v>
      </c>
    </row>
    <row r="629" spans="1:23" x14ac:dyDescent="0.25">
      <c r="A629">
        <f t="shared" si="87"/>
        <v>25</v>
      </c>
      <c r="B629">
        <f t="shared" si="88"/>
        <v>1</v>
      </c>
      <c r="C629" s="1">
        <f t="shared" si="95"/>
        <v>41665.749999998501</v>
      </c>
      <c r="D629" s="7">
        <v>0</v>
      </c>
      <c r="E629" s="7"/>
      <c r="G629">
        <v>18.5</v>
      </c>
      <c r="H629" s="12">
        <v>185.8284666970589</v>
      </c>
      <c r="I629" s="13">
        <f>$D$2*tarifas!$D$12/24</f>
        <v>1.4541666666666666</v>
      </c>
      <c r="J629" s="13" t="e">
        <f>VLOOKUP(E629&amp;" "&amp;F629,tarifas!$A$13:$D$20,4,FALSE)*H629</f>
        <v>#N/A</v>
      </c>
      <c r="K629" s="13">
        <f>IF(F629="COD1",tarifas!$D$11*(SUMIFS($H$11:$H$8770,$F$11:$F$8770,"=COD1",$B$11:$B$8770,"="&amp;B629)/COUNTIFS($F$11:$F$8770,"=COD1",$B$11:$B$8770,"="&amp;B629))/COUNTIFS($A$11:$A$8770,"="&amp;A629,$F$11:$F$8770,"=COD1"),0)</f>
        <v>0</v>
      </c>
      <c r="L629" s="13" t="e">
        <f>(VLOOKUP(F629,tarifas!$C$7:$D$10,2,FALSE)+tarifas!$D$21)*datos!H629</f>
        <v>#N/A</v>
      </c>
      <c r="M629">
        <v>0</v>
      </c>
      <c r="N629" s="13" t="e">
        <f t="shared" si="89"/>
        <v>#N/A</v>
      </c>
      <c r="O629">
        <f t="shared" si="90"/>
        <v>0</v>
      </c>
      <c r="P629" s="12">
        <f t="shared" si="91"/>
        <v>185.8284666970589</v>
      </c>
      <c r="Q629">
        <f t="shared" si="92"/>
        <v>0</v>
      </c>
      <c r="R629">
        <f>$D$2*tarifas!$D$12/24</f>
        <v>1.4541666666666666</v>
      </c>
      <c r="S629" t="e">
        <f>VLOOKUP(E629&amp;" "&amp;F629,tarifas!$A$13:$D$20,4,FALSE)*P629</f>
        <v>#N/A</v>
      </c>
      <c r="T629">
        <f>IF(F629="COD1",tarifas!$D$11*(SUMIFS($P$11:$P$8770,$F$11:$F$8770,"=COD1",$B$11:$B$8770,"="&amp;B629)/COUNTIFS($F$11:$F$8770,"=COD1",$B$11:$B$8770,"="&amp;B629))/COUNTIFS($A$11:$A$8770,"="&amp;A629,$F$11:$F$8770,"=COD1"),0)</f>
        <v>0</v>
      </c>
      <c r="U629" t="e">
        <f>(VLOOKUP(F629,tarifas!$C$7:$D$10,2,FALSE)+tarifas!$D$21)*datos!P629</f>
        <v>#N/A</v>
      </c>
      <c r="V629" t="e">
        <f t="shared" si="93"/>
        <v>#N/A</v>
      </c>
      <c r="W629">
        <f t="shared" si="94"/>
        <v>0</v>
      </c>
    </row>
    <row r="630" spans="1:23" x14ac:dyDescent="0.25">
      <c r="A630">
        <f t="shared" si="87"/>
        <v>25</v>
      </c>
      <c r="B630">
        <f t="shared" si="88"/>
        <v>1</v>
      </c>
      <c r="C630" s="1">
        <f t="shared" si="95"/>
        <v>41665.791666665165</v>
      </c>
      <c r="D630" s="7">
        <v>0</v>
      </c>
      <c r="E630" s="7"/>
      <c r="G630">
        <v>26.89</v>
      </c>
      <c r="H630" s="12">
        <v>180.31633715408995</v>
      </c>
      <c r="I630" s="13">
        <f>$D$2*tarifas!$D$12/24</f>
        <v>1.4541666666666666</v>
      </c>
      <c r="J630" s="13" t="e">
        <f>VLOOKUP(E630&amp;" "&amp;F630,tarifas!$A$13:$D$20,4,FALSE)*H630</f>
        <v>#N/A</v>
      </c>
      <c r="K630" s="13">
        <f>IF(F630="COD1",tarifas!$D$11*(SUMIFS($H$11:$H$8770,$F$11:$F$8770,"=COD1",$B$11:$B$8770,"="&amp;B630)/COUNTIFS($F$11:$F$8770,"=COD1",$B$11:$B$8770,"="&amp;B630))/COUNTIFS($A$11:$A$8770,"="&amp;A630,$F$11:$F$8770,"=COD1"),0)</f>
        <v>0</v>
      </c>
      <c r="L630" s="13" t="e">
        <f>(VLOOKUP(F630,tarifas!$C$7:$D$10,2,FALSE)+tarifas!$D$21)*datos!H630</f>
        <v>#N/A</v>
      </c>
      <c r="M630">
        <v>0</v>
      </c>
      <c r="N630" s="13" t="e">
        <f t="shared" si="89"/>
        <v>#N/A</v>
      </c>
      <c r="O630">
        <f t="shared" si="90"/>
        <v>0</v>
      </c>
      <c r="P630" s="12">
        <f t="shared" si="91"/>
        <v>180.31633715408995</v>
      </c>
      <c r="Q630">
        <f t="shared" si="92"/>
        <v>0</v>
      </c>
      <c r="R630">
        <f>$D$2*tarifas!$D$12/24</f>
        <v>1.4541666666666666</v>
      </c>
      <c r="S630" t="e">
        <f>VLOOKUP(E630&amp;" "&amp;F630,tarifas!$A$13:$D$20,4,FALSE)*P630</f>
        <v>#N/A</v>
      </c>
      <c r="T630">
        <f>IF(F630="COD1",tarifas!$D$11*(SUMIFS($P$11:$P$8770,$F$11:$F$8770,"=COD1",$B$11:$B$8770,"="&amp;B630)/COUNTIFS($F$11:$F$8770,"=COD1",$B$11:$B$8770,"="&amp;B630))/COUNTIFS($A$11:$A$8770,"="&amp;A630,$F$11:$F$8770,"=COD1"),0)</f>
        <v>0</v>
      </c>
      <c r="U630" t="e">
        <f>(VLOOKUP(F630,tarifas!$C$7:$D$10,2,FALSE)+tarifas!$D$21)*datos!P630</f>
        <v>#N/A</v>
      </c>
      <c r="V630" t="e">
        <f t="shared" si="93"/>
        <v>#N/A</v>
      </c>
      <c r="W630">
        <f t="shared" si="94"/>
        <v>0</v>
      </c>
    </row>
    <row r="631" spans="1:23" x14ac:dyDescent="0.25">
      <c r="A631">
        <f t="shared" si="87"/>
        <v>25</v>
      </c>
      <c r="B631">
        <f t="shared" si="88"/>
        <v>1</v>
      </c>
      <c r="C631" s="1">
        <f t="shared" si="95"/>
        <v>41665.83333333183</v>
      </c>
      <c r="D631" s="7">
        <v>0</v>
      </c>
      <c r="E631" s="7"/>
      <c r="G631">
        <v>30.86</v>
      </c>
      <c r="H631" s="12">
        <v>192.68136882155835</v>
      </c>
      <c r="I631" s="13">
        <f>$D$2*tarifas!$D$12/24</f>
        <v>1.4541666666666666</v>
      </c>
      <c r="J631" s="13" t="e">
        <f>VLOOKUP(E631&amp;" "&amp;F631,tarifas!$A$13:$D$20,4,FALSE)*H631</f>
        <v>#N/A</v>
      </c>
      <c r="K631" s="13">
        <f>IF(F631="COD1",tarifas!$D$11*(SUMIFS($H$11:$H$8770,$F$11:$F$8770,"=COD1",$B$11:$B$8770,"="&amp;B631)/COUNTIFS($F$11:$F$8770,"=COD1",$B$11:$B$8770,"="&amp;B631))/COUNTIFS($A$11:$A$8770,"="&amp;A631,$F$11:$F$8770,"=COD1"),0)</f>
        <v>0</v>
      </c>
      <c r="L631" s="13" t="e">
        <f>(VLOOKUP(F631,tarifas!$C$7:$D$10,2,FALSE)+tarifas!$D$21)*datos!H631</f>
        <v>#N/A</v>
      </c>
      <c r="M631">
        <v>0</v>
      </c>
      <c r="N631" s="13" t="e">
        <f t="shared" si="89"/>
        <v>#N/A</v>
      </c>
      <c r="O631">
        <f t="shared" si="90"/>
        <v>0</v>
      </c>
      <c r="P631" s="12">
        <f t="shared" si="91"/>
        <v>192.68136882155835</v>
      </c>
      <c r="Q631">
        <f t="shared" si="92"/>
        <v>0</v>
      </c>
      <c r="R631">
        <f>$D$2*tarifas!$D$12/24</f>
        <v>1.4541666666666666</v>
      </c>
      <c r="S631" t="e">
        <f>VLOOKUP(E631&amp;" "&amp;F631,tarifas!$A$13:$D$20,4,FALSE)*P631</f>
        <v>#N/A</v>
      </c>
      <c r="T631">
        <f>IF(F631="COD1",tarifas!$D$11*(SUMIFS($P$11:$P$8770,$F$11:$F$8770,"=COD1",$B$11:$B$8770,"="&amp;B631)/COUNTIFS($F$11:$F$8770,"=COD1",$B$11:$B$8770,"="&amp;B631))/COUNTIFS($A$11:$A$8770,"="&amp;A631,$F$11:$F$8770,"=COD1"),0)</f>
        <v>0</v>
      </c>
      <c r="U631" t="e">
        <f>(VLOOKUP(F631,tarifas!$C$7:$D$10,2,FALSE)+tarifas!$D$21)*datos!P631</f>
        <v>#N/A</v>
      </c>
      <c r="V631" t="e">
        <f t="shared" si="93"/>
        <v>#N/A</v>
      </c>
      <c r="W631">
        <f t="shared" si="94"/>
        <v>0</v>
      </c>
    </row>
    <row r="632" spans="1:23" x14ac:dyDescent="0.25">
      <c r="A632">
        <f t="shared" si="87"/>
        <v>25</v>
      </c>
      <c r="B632">
        <f t="shared" si="88"/>
        <v>1</v>
      </c>
      <c r="C632" s="1">
        <f t="shared" si="95"/>
        <v>41665.874999998494</v>
      </c>
      <c r="D632" s="7">
        <v>0</v>
      </c>
      <c r="E632" s="7"/>
      <c r="G632">
        <v>32.89</v>
      </c>
      <c r="H632" s="12">
        <v>195.21340751542292</v>
      </c>
      <c r="I632" s="13">
        <f>$D$2*tarifas!$D$12/24</f>
        <v>1.4541666666666666</v>
      </c>
      <c r="J632" s="13" t="e">
        <f>VLOOKUP(E632&amp;" "&amp;F632,tarifas!$A$13:$D$20,4,FALSE)*H632</f>
        <v>#N/A</v>
      </c>
      <c r="K632" s="13">
        <f>IF(F632="COD1",tarifas!$D$11*(SUMIFS($H$11:$H$8770,$F$11:$F$8770,"=COD1",$B$11:$B$8770,"="&amp;B632)/COUNTIFS($F$11:$F$8770,"=COD1",$B$11:$B$8770,"="&amp;B632))/COUNTIFS($A$11:$A$8770,"="&amp;A632,$F$11:$F$8770,"=COD1"),0)</f>
        <v>0</v>
      </c>
      <c r="L632" s="13" t="e">
        <f>(VLOOKUP(F632,tarifas!$C$7:$D$10,2,FALSE)+tarifas!$D$21)*datos!H632</f>
        <v>#N/A</v>
      </c>
      <c r="M632">
        <v>0</v>
      </c>
      <c r="N632" s="13" t="e">
        <f t="shared" si="89"/>
        <v>#N/A</v>
      </c>
      <c r="O632">
        <f t="shared" si="90"/>
        <v>0</v>
      </c>
      <c r="P632" s="12">
        <f t="shared" si="91"/>
        <v>195.21340751542292</v>
      </c>
      <c r="Q632">
        <f t="shared" si="92"/>
        <v>0</v>
      </c>
      <c r="R632">
        <f>$D$2*tarifas!$D$12/24</f>
        <v>1.4541666666666666</v>
      </c>
      <c r="S632" t="e">
        <f>VLOOKUP(E632&amp;" "&amp;F632,tarifas!$A$13:$D$20,4,FALSE)*P632</f>
        <v>#N/A</v>
      </c>
      <c r="T632">
        <f>IF(F632="COD1",tarifas!$D$11*(SUMIFS($P$11:$P$8770,$F$11:$F$8770,"=COD1",$B$11:$B$8770,"="&amp;B632)/COUNTIFS($F$11:$F$8770,"=COD1",$B$11:$B$8770,"="&amp;B632))/COUNTIFS($A$11:$A$8770,"="&amp;A632,$F$11:$F$8770,"=COD1"),0)</f>
        <v>0</v>
      </c>
      <c r="U632" t="e">
        <f>(VLOOKUP(F632,tarifas!$C$7:$D$10,2,FALSE)+tarifas!$D$21)*datos!P632</f>
        <v>#N/A</v>
      </c>
      <c r="V632" t="e">
        <f t="shared" si="93"/>
        <v>#N/A</v>
      </c>
      <c r="W632">
        <f t="shared" si="94"/>
        <v>0</v>
      </c>
    </row>
    <row r="633" spans="1:23" x14ac:dyDescent="0.25">
      <c r="A633">
        <f t="shared" si="87"/>
        <v>25</v>
      </c>
      <c r="B633">
        <f t="shared" si="88"/>
        <v>1</v>
      </c>
      <c r="C633" s="1">
        <f t="shared" si="95"/>
        <v>41665.916666665158</v>
      </c>
      <c r="D633" s="7">
        <v>0</v>
      </c>
      <c r="E633" s="7"/>
      <c r="G633">
        <v>28.94</v>
      </c>
      <c r="H633" s="12">
        <v>196.18267828454944</v>
      </c>
      <c r="I633" s="13">
        <f>$D$2*tarifas!$D$12/24</f>
        <v>1.4541666666666666</v>
      </c>
      <c r="J633" s="13" t="e">
        <f>VLOOKUP(E633&amp;" "&amp;F633,tarifas!$A$13:$D$20,4,FALSE)*H633</f>
        <v>#N/A</v>
      </c>
      <c r="K633" s="13">
        <f>IF(F633="COD1",tarifas!$D$11*(SUMIFS($H$11:$H$8770,$F$11:$F$8770,"=COD1",$B$11:$B$8770,"="&amp;B633)/COUNTIFS($F$11:$F$8770,"=COD1",$B$11:$B$8770,"="&amp;B633))/COUNTIFS($A$11:$A$8770,"="&amp;A633,$F$11:$F$8770,"=COD1"),0)</f>
        <v>0</v>
      </c>
      <c r="L633" s="13" t="e">
        <f>(VLOOKUP(F633,tarifas!$C$7:$D$10,2,FALSE)+tarifas!$D$21)*datos!H633</f>
        <v>#N/A</v>
      </c>
      <c r="M633">
        <v>0</v>
      </c>
      <c r="N633" s="13" t="e">
        <f t="shared" si="89"/>
        <v>#N/A</v>
      </c>
      <c r="O633">
        <f t="shared" si="90"/>
        <v>0</v>
      </c>
      <c r="P633" s="12">
        <f t="shared" si="91"/>
        <v>196.18267828454944</v>
      </c>
      <c r="Q633">
        <f t="shared" si="92"/>
        <v>0</v>
      </c>
      <c r="R633">
        <f>$D$2*tarifas!$D$12/24</f>
        <v>1.4541666666666666</v>
      </c>
      <c r="S633" t="e">
        <f>VLOOKUP(E633&amp;" "&amp;F633,tarifas!$A$13:$D$20,4,FALSE)*P633</f>
        <v>#N/A</v>
      </c>
      <c r="T633">
        <f>IF(F633="COD1",tarifas!$D$11*(SUMIFS($P$11:$P$8770,$F$11:$F$8770,"=COD1",$B$11:$B$8770,"="&amp;B633)/COUNTIFS($F$11:$F$8770,"=COD1",$B$11:$B$8770,"="&amp;B633))/COUNTIFS($A$11:$A$8770,"="&amp;A633,$F$11:$F$8770,"=COD1"),0)</f>
        <v>0</v>
      </c>
      <c r="U633" t="e">
        <f>(VLOOKUP(F633,tarifas!$C$7:$D$10,2,FALSE)+tarifas!$D$21)*datos!P633</f>
        <v>#N/A</v>
      </c>
      <c r="V633" t="e">
        <f t="shared" si="93"/>
        <v>#N/A</v>
      </c>
      <c r="W633">
        <f t="shared" si="94"/>
        <v>0</v>
      </c>
    </row>
    <row r="634" spans="1:23" x14ac:dyDescent="0.25">
      <c r="A634">
        <f t="shared" si="87"/>
        <v>25</v>
      </c>
      <c r="B634">
        <f t="shared" si="88"/>
        <v>1</v>
      </c>
      <c r="C634" s="1">
        <f t="shared" si="95"/>
        <v>41665.958333331822</v>
      </c>
      <c r="D634" s="7">
        <v>0</v>
      </c>
      <c r="E634" s="7"/>
      <c r="G634">
        <v>20</v>
      </c>
      <c r="H634" s="12">
        <v>195.82078417604788</v>
      </c>
      <c r="I634" s="13">
        <f>$D$2*tarifas!$D$12/24</f>
        <v>1.4541666666666666</v>
      </c>
      <c r="J634" s="13" t="e">
        <f>VLOOKUP(E634&amp;" "&amp;F634,tarifas!$A$13:$D$20,4,FALSE)*H634</f>
        <v>#N/A</v>
      </c>
      <c r="K634" s="13">
        <f>IF(F634="COD1",tarifas!$D$11*(SUMIFS($H$11:$H$8770,$F$11:$F$8770,"=COD1",$B$11:$B$8770,"="&amp;B634)/COUNTIFS($F$11:$F$8770,"=COD1",$B$11:$B$8770,"="&amp;B634))/COUNTIFS($A$11:$A$8770,"="&amp;A634,$F$11:$F$8770,"=COD1"),0)</f>
        <v>0</v>
      </c>
      <c r="L634" s="13" t="e">
        <f>(VLOOKUP(F634,tarifas!$C$7:$D$10,2,FALSE)+tarifas!$D$21)*datos!H634</f>
        <v>#N/A</v>
      </c>
      <c r="M634">
        <v>0</v>
      </c>
      <c r="N634" s="13" t="e">
        <f t="shared" si="89"/>
        <v>#N/A</v>
      </c>
      <c r="O634">
        <f t="shared" si="90"/>
        <v>0</v>
      </c>
      <c r="P634" s="12">
        <f t="shared" si="91"/>
        <v>195.82078417604788</v>
      </c>
      <c r="Q634">
        <f t="shared" si="92"/>
        <v>0</v>
      </c>
      <c r="R634">
        <f>$D$2*tarifas!$D$12/24</f>
        <v>1.4541666666666666</v>
      </c>
      <c r="S634" t="e">
        <f>VLOOKUP(E634&amp;" "&amp;F634,tarifas!$A$13:$D$20,4,FALSE)*P634</f>
        <v>#N/A</v>
      </c>
      <c r="T634">
        <f>IF(F634="COD1",tarifas!$D$11*(SUMIFS($P$11:$P$8770,$F$11:$F$8770,"=COD1",$B$11:$B$8770,"="&amp;B634)/COUNTIFS($F$11:$F$8770,"=COD1",$B$11:$B$8770,"="&amp;B634))/COUNTIFS($A$11:$A$8770,"="&amp;A634,$F$11:$F$8770,"=COD1"),0)</f>
        <v>0</v>
      </c>
      <c r="U634" t="e">
        <f>(VLOOKUP(F634,tarifas!$C$7:$D$10,2,FALSE)+tarifas!$D$21)*datos!P634</f>
        <v>#N/A</v>
      </c>
      <c r="V634" t="e">
        <f t="shared" si="93"/>
        <v>#N/A</v>
      </c>
      <c r="W634">
        <f t="shared" si="94"/>
        <v>0</v>
      </c>
    </row>
    <row r="635" spans="1:23" x14ac:dyDescent="0.25">
      <c r="A635">
        <f t="shared" si="87"/>
        <v>26</v>
      </c>
      <c r="B635">
        <f t="shared" si="88"/>
        <v>1</v>
      </c>
      <c r="C635" s="1">
        <f t="shared" si="95"/>
        <v>41665.999999998487</v>
      </c>
      <c r="D635" s="7">
        <v>0</v>
      </c>
      <c r="E635" s="7"/>
      <c r="G635">
        <v>4.6900000000000004</v>
      </c>
      <c r="H635" s="12">
        <v>192.71656670186059</v>
      </c>
      <c r="I635" s="13">
        <f>$D$2*tarifas!$D$12/24</f>
        <v>1.4541666666666666</v>
      </c>
      <c r="J635" s="13" t="e">
        <f>VLOOKUP(E635&amp;" "&amp;F635,tarifas!$A$13:$D$20,4,FALSE)*H635</f>
        <v>#N/A</v>
      </c>
      <c r="K635" s="13">
        <f>IF(F635="COD1",tarifas!$D$11*(SUMIFS($H$11:$H$8770,$F$11:$F$8770,"=COD1",$B$11:$B$8770,"="&amp;B635)/COUNTIFS($F$11:$F$8770,"=COD1",$B$11:$B$8770,"="&amp;B635))/COUNTIFS($A$11:$A$8770,"="&amp;A635,$F$11:$F$8770,"=COD1"),0)</f>
        <v>0</v>
      </c>
      <c r="L635" s="13" t="e">
        <f>(VLOOKUP(F635,tarifas!$C$7:$D$10,2,FALSE)+tarifas!$D$21)*datos!H635</f>
        <v>#N/A</v>
      </c>
      <c r="M635">
        <v>0</v>
      </c>
      <c r="N635" s="13" t="e">
        <f t="shared" si="89"/>
        <v>#N/A</v>
      </c>
      <c r="O635">
        <f t="shared" si="90"/>
        <v>0</v>
      </c>
      <c r="P635" s="12">
        <f t="shared" si="91"/>
        <v>192.71656670186059</v>
      </c>
      <c r="Q635">
        <f t="shared" si="92"/>
        <v>0</v>
      </c>
      <c r="R635">
        <f>$D$2*tarifas!$D$12/24</f>
        <v>1.4541666666666666</v>
      </c>
      <c r="S635" t="e">
        <f>VLOOKUP(E635&amp;" "&amp;F635,tarifas!$A$13:$D$20,4,FALSE)*P635</f>
        <v>#N/A</v>
      </c>
      <c r="T635">
        <f>IF(F635="COD1",tarifas!$D$11*(SUMIFS($P$11:$P$8770,$F$11:$F$8770,"=COD1",$B$11:$B$8770,"="&amp;B635)/COUNTIFS($F$11:$F$8770,"=COD1",$B$11:$B$8770,"="&amp;B635))/COUNTIFS($A$11:$A$8770,"="&amp;A635,$F$11:$F$8770,"=COD1"),0)</f>
        <v>0</v>
      </c>
      <c r="U635" t="e">
        <f>(VLOOKUP(F635,tarifas!$C$7:$D$10,2,FALSE)+tarifas!$D$21)*datos!P635</f>
        <v>#N/A</v>
      </c>
      <c r="V635" t="e">
        <f t="shared" si="93"/>
        <v>#N/A</v>
      </c>
      <c r="W635">
        <f t="shared" si="94"/>
        <v>0</v>
      </c>
    </row>
    <row r="636" spans="1:23" x14ac:dyDescent="0.25">
      <c r="A636">
        <f t="shared" si="87"/>
        <v>26</v>
      </c>
      <c r="B636">
        <f t="shared" si="88"/>
        <v>1</v>
      </c>
      <c r="C636" s="1">
        <f t="shared" si="95"/>
        <v>41666.041666665151</v>
      </c>
      <c r="D636" s="7">
        <v>0</v>
      </c>
      <c r="E636" s="7"/>
      <c r="G636">
        <v>1.5</v>
      </c>
      <c r="H636" s="12">
        <v>191.75049739572125</v>
      </c>
      <c r="I636" s="13">
        <f>$D$2*tarifas!$D$12/24</f>
        <v>1.4541666666666666</v>
      </c>
      <c r="J636" s="13" t="e">
        <f>VLOOKUP(E636&amp;" "&amp;F636,tarifas!$A$13:$D$20,4,FALSE)*H636</f>
        <v>#N/A</v>
      </c>
      <c r="K636" s="13">
        <f>IF(F636="COD1",tarifas!$D$11*(SUMIFS($H$11:$H$8770,$F$11:$F$8770,"=COD1",$B$11:$B$8770,"="&amp;B636)/COUNTIFS($F$11:$F$8770,"=COD1",$B$11:$B$8770,"="&amp;B636))/COUNTIFS($A$11:$A$8770,"="&amp;A636,$F$11:$F$8770,"=COD1"),0)</f>
        <v>0</v>
      </c>
      <c r="L636" s="13" t="e">
        <f>(VLOOKUP(F636,tarifas!$C$7:$D$10,2,FALSE)+tarifas!$D$21)*datos!H636</f>
        <v>#N/A</v>
      </c>
      <c r="M636">
        <v>0</v>
      </c>
      <c r="N636" s="13" t="e">
        <f t="shared" si="89"/>
        <v>#N/A</v>
      </c>
      <c r="O636">
        <f t="shared" si="90"/>
        <v>0</v>
      </c>
      <c r="P636" s="12">
        <f t="shared" si="91"/>
        <v>191.75049739572125</v>
      </c>
      <c r="Q636">
        <f t="shared" si="92"/>
        <v>0</v>
      </c>
      <c r="R636">
        <f>$D$2*tarifas!$D$12/24</f>
        <v>1.4541666666666666</v>
      </c>
      <c r="S636" t="e">
        <f>VLOOKUP(E636&amp;" "&amp;F636,tarifas!$A$13:$D$20,4,FALSE)*P636</f>
        <v>#N/A</v>
      </c>
      <c r="T636">
        <f>IF(F636="COD1",tarifas!$D$11*(SUMIFS($P$11:$P$8770,$F$11:$F$8770,"=COD1",$B$11:$B$8770,"="&amp;B636)/COUNTIFS($F$11:$F$8770,"=COD1",$B$11:$B$8770,"="&amp;B636))/COUNTIFS($A$11:$A$8770,"="&amp;A636,$F$11:$F$8770,"=COD1"),0)</f>
        <v>0</v>
      </c>
      <c r="U636" t="e">
        <f>(VLOOKUP(F636,tarifas!$C$7:$D$10,2,FALSE)+tarifas!$D$21)*datos!P636</f>
        <v>#N/A</v>
      </c>
      <c r="V636" t="e">
        <f t="shared" si="93"/>
        <v>#N/A</v>
      </c>
      <c r="W636">
        <f t="shared" si="94"/>
        <v>0</v>
      </c>
    </row>
    <row r="637" spans="1:23" x14ac:dyDescent="0.25">
      <c r="A637">
        <f t="shared" si="87"/>
        <v>26</v>
      </c>
      <c r="B637">
        <f t="shared" si="88"/>
        <v>1</v>
      </c>
      <c r="C637" s="1">
        <f t="shared" si="95"/>
        <v>41666.083333331815</v>
      </c>
      <c r="D637" s="7">
        <v>0</v>
      </c>
      <c r="E637" s="7"/>
      <c r="G637">
        <v>0</v>
      </c>
      <c r="H637" s="12">
        <v>189.30332006514405</v>
      </c>
      <c r="I637" s="13">
        <f>$D$2*tarifas!$D$12/24</f>
        <v>1.4541666666666666</v>
      </c>
      <c r="J637" s="13" t="e">
        <f>VLOOKUP(E637&amp;" "&amp;F637,tarifas!$A$13:$D$20,4,FALSE)*H637</f>
        <v>#N/A</v>
      </c>
      <c r="K637" s="13">
        <f>IF(F637="COD1",tarifas!$D$11*(SUMIFS($H$11:$H$8770,$F$11:$F$8770,"=COD1",$B$11:$B$8770,"="&amp;B637)/COUNTIFS($F$11:$F$8770,"=COD1",$B$11:$B$8770,"="&amp;B637))/COUNTIFS($A$11:$A$8770,"="&amp;A637,$F$11:$F$8770,"=COD1"),0)</f>
        <v>0</v>
      </c>
      <c r="L637" s="13" t="e">
        <f>(VLOOKUP(F637,tarifas!$C$7:$D$10,2,FALSE)+tarifas!$D$21)*datos!H637</f>
        <v>#N/A</v>
      </c>
      <c r="M637">
        <v>0</v>
      </c>
      <c r="N637" s="13" t="e">
        <f t="shared" si="89"/>
        <v>#N/A</v>
      </c>
      <c r="O637">
        <f t="shared" si="90"/>
        <v>0</v>
      </c>
      <c r="P637" s="12">
        <f t="shared" si="91"/>
        <v>189.30332006514405</v>
      </c>
      <c r="Q637">
        <f t="shared" si="92"/>
        <v>0</v>
      </c>
      <c r="R637">
        <f>$D$2*tarifas!$D$12/24</f>
        <v>1.4541666666666666</v>
      </c>
      <c r="S637" t="e">
        <f>VLOOKUP(E637&amp;" "&amp;F637,tarifas!$A$13:$D$20,4,FALSE)*P637</f>
        <v>#N/A</v>
      </c>
      <c r="T637">
        <f>IF(F637="COD1",tarifas!$D$11*(SUMIFS($P$11:$P$8770,$F$11:$F$8770,"=COD1",$B$11:$B$8770,"="&amp;B637)/COUNTIFS($F$11:$F$8770,"=COD1",$B$11:$B$8770,"="&amp;B637))/COUNTIFS($A$11:$A$8770,"="&amp;A637,$F$11:$F$8770,"=COD1"),0)</f>
        <v>0</v>
      </c>
      <c r="U637" t="e">
        <f>(VLOOKUP(F637,tarifas!$C$7:$D$10,2,FALSE)+tarifas!$D$21)*datos!P637</f>
        <v>#N/A</v>
      </c>
      <c r="V637" t="e">
        <f t="shared" si="93"/>
        <v>#N/A</v>
      </c>
      <c r="W637">
        <f t="shared" si="94"/>
        <v>0</v>
      </c>
    </row>
    <row r="638" spans="1:23" x14ac:dyDescent="0.25">
      <c r="A638">
        <f t="shared" si="87"/>
        <v>26</v>
      </c>
      <c r="B638">
        <f t="shared" si="88"/>
        <v>1</v>
      </c>
      <c r="C638" s="1">
        <f t="shared" si="95"/>
        <v>41666.124999998479</v>
      </c>
      <c r="D638" s="7">
        <v>0</v>
      </c>
      <c r="E638" s="7"/>
      <c r="G638">
        <v>0</v>
      </c>
      <c r="H638" s="12">
        <v>187.29309014710242</v>
      </c>
      <c r="I638" s="13">
        <f>$D$2*tarifas!$D$12/24</f>
        <v>1.4541666666666666</v>
      </c>
      <c r="J638" s="13" t="e">
        <f>VLOOKUP(E638&amp;" "&amp;F638,tarifas!$A$13:$D$20,4,FALSE)*H638</f>
        <v>#N/A</v>
      </c>
      <c r="K638" s="13">
        <f>IF(F638="COD1",tarifas!$D$11*(SUMIFS($H$11:$H$8770,$F$11:$F$8770,"=COD1",$B$11:$B$8770,"="&amp;B638)/COUNTIFS($F$11:$F$8770,"=COD1",$B$11:$B$8770,"="&amp;B638))/COUNTIFS($A$11:$A$8770,"="&amp;A638,$F$11:$F$8770,"=COD1"),0)</f>
        <v>0</v>
      </c>
      <c r="L638" s="13" t="e">
        <f>(VLOOKUP(F638,tarifas!$C$7:$D$10,2,FALSE)+tarifas!$D$21)*datos!H638</f>
        <v>#N/A</v>
      </c>
      <c r="M638">
        <v>0</v>
      </c>
      <c r="N638" s="13" t="e">
        <f t="shared" si="89"/>
        <v>#N/A</v>
      </c>
      <c r="O638">
        <f t="shared" si="90"/>
        <v>0</v>
      </c>
      <c r="P638" s="12">
        <f t="shared" si="91"/>
        <v>187.29309014710242</v>
      </c>
      <c r="Q638">
        <f t="shared" si="92"/>
        <v>0</v>
      </c>
      <c r="R638">
        <f>$D$2*tarifas!$D$12/24</f>
        <v>1.4541666666666666</v>
      </c>
      <c r="S638" t="e">
        <f>VLOOKUP(E638&amp;" "&amp;F638,tarifas!$A$13:$D$20,4,FALSE)*P638</f>
        <v>#N/A</v>
      </c>
      <c r="T638">
        <f>IF(F638="COD1",tarifas!$D$11*(SUMIFS($P$11:$P$8770,$F$11:$F$8770,"=COD1",$B$11:$B$8770,"="&amp;B638)/COUNTIFS($F$11:$F$8770,"=COD1",$B$11:$B$8770,"="&amp;B638))/COUNTIFS($A$11:$A$8770,"="&amp;A638,$F$11:$F$8770,"=COD1"),0)</f>
        <v>0</v>
      </c>
      <c r="U638" t="e">
        <f>(VLOOKUP(F638,tarifas!$C$7:$D$10,2,FALSE)+tarifas!$D$21)*datos!P638</f>
        <v>#N/A</v>
      </c>
      <c r="V638" t="e">
        <f t="shared" si="93"/>
        <v>#N/A</v>
      </c>
      <c r="W638">
        <f t="shared" si="94"/>
        <v>0</v>
      </c>
    </row>
    <row r="639" spans="1:23" x14ac:dyDescent="0.25">
      <c r="A639">
        <f t="shared" si="87"/>
        <v>26</v>
      </c>
      <c r="B639">
        <f t="shared" si="88"/>
        <v>1</v>
      </c>
      <c r="C639" s="1">
        <f t="shared" si="95"/>
        <v>41666.166666665144</v>
      </c>
      <c r="D639" s="7">
        <v>0</v>
      </c>
      <c r="E639" s="7"/>
      <c r="G639">
        <v>0</v>
      </c>
      <c r="H639" s="12">
        <v>186.62279485510737</v>
      </c>
      <c r="I639" s="13">
        <f>$D$2*tarifas!$D$12/24</f>
        <v>1.4541666666666666</v>
      </c>
      <c r="J639" s="13" t="e">
        <f>VLOOKUP(E639&amp;" "&amp;F639,tarifas!$A$13:$D$20,4,FALSE)*H639</f>
        <v>#N/A</v>
      </c>
      <c r="K639" s="13">
        <f>IF(F639="COD1",tarifas!$D$11*(SUMIFS($H$11:$H$8770,$F$11:$F$8770,"=COD1",$B$11:$B$8770,"="&amp;B639)/COUNTIFS($F$11:$F$8770,"=COD1",$B$11:$B$8770,"="&amp;B639))/COUNTIFS($A$11:$A$8770,"="&amp;A639,$F$11:$F$8770,"=COD1"),0)</f>
        <v>0</v>
      </c>
      <c r="L639" s="13" t="e">
        <f>(VLOOKUP(F639,tarifas!$C$7:$D$10,2,FALSE)+tarifas!$D$21)*datos!H639</f>
        <v>#N/A</v>
      </c>
      <c r="M639">
        <v>0</v>
      </c>
      <c r="N639" s="13" t="e">
        <f t="shared" si="89"/>
        <v>#N/A</v>
      </c>
      <c r="O639">
        <f t="shared" si="90"/>
        <v>0</v>
      </c>
      <c r="P639" s="12">
        <f t="shared" si="91"/>
        <v>186.62279485510737</v>
      </c>
      <c r="Q639">
        <f t="shared" si="92"/>
        <v>0</v>
      </c>
      <c r="R639">
        <f>$D$2*tarifas!$D$12/24</f>
        <v>1.4541666666666666</v>
      </c>
      <c r="S639" t="e">
        <f>VLOOKUP(E639&amp;" "&amp;F639,tarifas!$A$13:$D$20,4,FALSE)*P639</f>
        <v>#N/A</v>
      </c>
      <c r="T639">
        <f>IF(F639="COD1",tarifas!$D$11*(SUMIFS($P$11:$P$8770,$F$11:$F$8770,"=COD1",$B$11:$B$8770,"="&amp;B639)/COUNTIFS($F$11:$F$8770,"=COD1",$B$11:$B$8770,"="&amp;B639))/COUNTIFS($A$11:$A$8770,"="&amp;A639,$F$11:$F$8770,"=COD1"),0)</f>
        <v>0</v>
      </c>
      <c r="U639" t="e">
        <f>(VLOOKUP(F639,tarifas!$C$7:$D$10,2,FALSE)+tarifas!$D$21)*datos!P639</f>
        <v>#N/A</v>
      </c>
      <c r="V639" t="e">
        <f t="shared" si="93"/>
        <v>#N/A</v>
      </c>
      <c r="W639">
        <f t="shared" si="94"/>
        <v>0</v>
      </c>
    </row>
    <row r="640" spans="1:23" x14ac:dyDescent="0.25">
      <c r="A640">
        <f t="shared" si="87"/>
        <v>26</v>
      </c>
      <c r="B640">
        <f t="shared" si="88"/>
        <v>1</v>
      </c>
      <c r="C640" s="1">
        <f t="shared" si="95"/>
        <v>41666.208333331808</v>
      </c>
      <c r="D640" s="7">
        <v>0</v>
      </c>
      <c r="E640" s="7"/>
      <c r="G640">
        <v>0</v>
      </c>
      <c r="H640" s="12">
        <v>188.43896687100136</v>
      </c>
      <c r="I640" s="13">
        <f>$D$2*tarifas!$D$12/24</f>
        <v>1.4541666666666666</v>
      </c>
      <c r="J640" s="13" t="e">
        <f>VLOOKUP(E640&amp;" "&amp;F640,tarifas!$A$13:$D$20,4,FALSE)*H640</f>
        <v>#N/A</v>
      </c>
      <c r="K640" s="13">
        <f>IF(F640="COD1",tarifas!$D$11*(SUMIFS($H$11:$H$8770,$F$11:$F$8770,"=COD1",$B$11:$B$8770,"="&amp;B640)/COUNTIFS($F$11:$F$8770,"=COD1",$B$11:$B$8770,"="&amp;B640))/COUNTIFS($A$11:$A$8770,"="&amp;A640,$F$11:$F$8770,"=COD1"),0)</f>
        <v>0</v>
      </c>
      <c r="L640" s="13" t="e">
        <f>(VLOOKUP(F640,tarifas!$C$7:$D$10,2,FALSE)+tarifas!$D$21)*datos!H640</f>
        <v>#N/A</v>
      </c>
      <c r="M640">
        <v>0</v>
      </c>
      <c r="N640" s="13" t="e">
        <f t="shared" si="89"/>
        <v>#N/A</v>
      </c>
      <c r="O640">
        <f t="shared" si="90"/>
        <v>0</v>
      </c>
      <c r="P640" s="12">
        <f t="shared" si="91"/>
        <v>188.43896687100136</v>
      </c>
      <c r="Q640">
        <f t="shared" si="92"/>
        <v>0</v>
      </c>
      <c r="R640">
        <f>$D$2*tarifas!$D$12/24</f>
        <v>1.4541666666666666</v>
      </c>
      <c r="S640" t="e">
        <f>VLOOKUP(E640&amp;" "&amp;F640,tarifas!$A$13:$D$20,4,FALSE)*P640</f>
        <v>#N/A</v>
      </c>
      <c r="T640">
        <f>IF(F640="COD1",tarifas!$D$11*(SUMIFS($P$11:$P$8770,$F$11:$F$8770,"=COD1",$B$11:$B$8770,"="&amp;B640)/COUNTIFS($F$11:$F$8770,"=COD1",$B$11:$B$8770,"="&amp;B640))/COUNTIFS($A$11:$A$8770,"="&amp;A640,$F$11:$F$8770,"=COD1"),0)</f>
        <v>0</v>
      </c>
      <c r="U640" t="e">
        <f>(VLOOKUP(F640,tarifas!$C$7:$D$10,2,FALSE)+tarifas!$D$21)*datos!P640</f>
        <v>#N/A</v>
      </c>
      <c r="V640" t="e">
        <f t="shared" si="93"/>
        <v>#N/A</v>
      </c>
      <c r="W640">
        <f t="shared" si="94"/>
        <v>0</v>
      </c>
    </row>
    <row r="641" spans="1:23" x14ac:dyDescent="0.25">
      <c r="A641">
        <f t="shared" si="87"/>
        <v>26</v>
      </c>
      <c r="B641">
        <f t="shared" si="88"/>
        <v>1</v>
      </c>
      <c r="C641" s="1">
        <f t="shared" si="95"/>
        <v>41666.249999998472</v>
      </c>
      <c r="D641" s="7">
        <v>0</v>
      </c>
      <c r="E641" s="7"/>
      <c r="G641">
        <v>0</v>
      </c>
      <c r="H641" s="12">
        <v>184.36002704656158</v>
      </c>
      <c r="I641" s="13">
        <f>$D$2*tarifas!$D$12/24</f>
        <v>1.4541666666666666</v>
      </c>
      <c r="J641" s="13" t="e">
        <f>VLOOKUP(E641&amp;" "&amp;F641,tarifas!$A$13:$D$20,4,FALSE)*H641</f>
        <v>#N/A</v>
      </c>
      <c r="K641" s="13">
        <f>IF(F641="COD1",tarifas!$D$11*(SUMIFS($H$11:$H$8770,$F$11:$F$8770,"=COD1",$B$11:$B$8770,"="&amp;B641)/COUNTIFS($F$11:$F$8770,"=COD1",$B$11:$B$8770,"="&amp;B641))/COUNTIFS($A$11:$A$8770,"="&amp;A641,$F$11:$F$8770,"=COD1"),0)</f>
        <v>0</v>
      </c>
      <c r="L641" s="13" t="e">
        <f>(VLOOKUP(F641,tarifas!$C$7:$D$10,2,FALSE)+tarifas!$D$21)*datos!H641</f>
        <v>#N/A</v>
      </c>
      <c r="M641">
        <v>0</v>
      </c>
      <c r="N641" s="13" t="e">
        <f t="shared" si="89"/>
        <v>#N/A</v>
      </c>
      <c r="O641">
        <f t="shared" si="90"/>
        <v>0</v>
      </c>
      <c r="P641" s="12">
        <f t="shared" si="91"/>
        <v>184.36002704656158</v>
      </c>
      <c r="Q641">
        <f t="shared" si="92"/>
        <v>0</v>
      </c>
      <c r="R641">
        <f>$D$2*tarifas!$D$12/24</f>
        <v>1.4541666666666666</v>
      </c>
      <c r="S641" t="e">
        <f>VLOOKUP(E641&amp;" "&amp;F641,tarifas!$A$13:$D$20,4,FALSE)*P641</f>
        <v>#N/A</v>
      </c>
      <c r="T641">
        <f>IF(F641="COD1",tarifas!$D$11*(SUMIFS($P$11:$P$8770,$F$11:$F$8770,"=COD1",$B$11:$B$8770,"="&amp;B641)/COUNTIFS($F$11:$F$8770,"=COD1",$B$11:$B$8770,"="&amp;B641))/COUNTIFS($A$11:$A$8770,"="&amp;A641,$F$11:$F$8770,"=COD1"),0)</f>
        <v>0</v>
      </c>
      <c r="U641" t="e">
        <f>(VLOOKUP(F641,tarifas!$C$7:$D$10,2,FALSE)+tarifas!$D$21)*datos!P641</f>
        <v>#N/A</v>
      </c>
      <c r="V641" t="e">
        <f t="shared" si="93"/>
        <v>#N/A</v>
      </c>
      <c r="W641">
        <f t="shared" si="94"/>
        <v>0</v>
      </c>
    </row>
    <row r="642" spans="1:23" x14ac:dyDescent="0.25">
      <c r="A642">
        <f t="shared" si="87"/>
        <v>26</v>
      </c>
      <c r="B642">
        <f t="shared" si="88"/>
        <v>1</v>
      </c>
      <c r="C642" s="1">
        <f t="shared" si="95"/>
        <v>41666.291666665136</v>
      </c>
      <c r="D642" s="7">
        <v>9.0151515151515174</v>
      </c>
      <c r="E642" s="7"/>
      <c r="G642">
        <v>14</v>
      </c>
      <c r="H642" s="12">
        <v>178.30207342852489</v>
      </c>
      <c r="I642" s="13">
        <f>$D$2*tarifas!$D$12/24</f>
        <v>1.4541666666666666</v>
      </c>
      <c r="J642" s="13" t="e">
        <f>VLOOKUP(E642&amp;" "&amp;F642,tarifas!$A$13:$D$20,4,FALSE)*H642</f>
        <v>#N/A</v>
      </c>
      <c r="K642" s="13">
        <f>IF(F642="COD1",tarifas!$D$11*(SUMIFS($H$11:$H$8770,$F$11:$F$8770,"=COD1",$B$11:$B$8770,"="&amp;B642)/COUNTIFS($F$11:$F$8770,"=COD1",$B$11:$B$8770,"="&amp;B642))/COUNTIFS($A$11:$A$8770,"="&amp;A642,$F$11:$F$8770,"=COD1"),0)</f>
        <v>0</v>
      </c>
      <c r="L642" s="13" t="e">
        <f>(VLOOKUP(F642,tarifas!$C$7:$D$10,2,FALSE)+tarifas!$D$21)*datos!H642</f>
        <v>#N/A</v>
      </c>
      <c r="M642">
        <v>4.4421299999999997</v>
      </c>
      <c r="N642" s="13" t="e">
        <f t="shared" si="89"/>
        <v>#N/A</v>
      </c>
      <c r="O642">
        <f t="shared" si="90"/>
        <v>4.4421299999999997</v>
      </c>
      <c r="P642" s="12">
        <f t="shared" si="91"/>
        <v>173.8599434285249</v>
      </c>
      <c r="Q642">
        <f t="shared" si="92"/>
        <v>0</v>
      </c>
      <c r="R642">
        <f>$D$2*tarifas!$D$12/24</f>
        <v>1.4541666666666666</v>
      </c>
      <c r="S642" t="e">
        <f>VLOOKUP(E642&amp;" "&amp;F642,tarifas!$A$13:$D$20,4,FALSE)*P642</f>
        <v>#N/A</v>
      </c>
      <c r="T642">
        <f>IF(F642="COD1",tarifas!$D$11*(SUMIFS($P$11:$P$8770,$F$11:$F$8770,"=COD1",$B$11:$B$8770,"="&amp;B642)/COUNTIFS($F$11:$F$8770,"=COD1",$B$11:$B$8770,"="&amp;B642))/COUNTIFS($A$11:$A$8770,"="&amp;A642,$F$11:$F$8770,"=COD1"),0)</f>
        <v>0</v>
      </c>
      <c r="U642" t="e">
        <f>(VLOOKUP(F642,tarifas!$C$7:$D$10,2,FALSE)+tarifas!$D$21)*datos!P642</f>
        <v>#N/A</v>
      </c>
      <c r="V642" t="e">
        <f t="shared" si="93"/>
        <v>#N/A</v>
      </c>
      <c r="W642">
        <f t="shared" si="94"/>
        <v>0</v>
      </c>
    </row>
    <row r="643" spans="1:23" x14ac:dyDescent="0.25">
      <c r="A643">
        <f t="shared" si="87"/>
        <v>26</v>
      </c>
      <c r="B643">
        <f t="shared" si="88"/>
        <v>1</v>
      </c>
      <c r="C643" s="1">
        <f t="shared" si="95"/>
        <v>41666.333333331801</v>
      </c>
      <c r="D643" s="7">
        <v>119.51515151515153</v>
      </c>
      <c r="E643" s="7"/>
      <c r="G643">
        <v>19.78</v>
      </c>
      <c r="H643" s="12">
        <v>230.96151719542593</v>
      </c>
      <c r="I643" s="13">
        <f>$D$2*tarifas!$D$12/24</f>
        <v>1.4541666666666666</v>
      </c>
      <c r="J643" s="13" t="e">
        <f>VLOOKUP(E643&amp;" "&amp;F643,tarifas!$A$13:$D$20,4,FALSE)*H643</f>
        <v>#N/A</v>
      </c>
      <c r="K643" s="13">
        <f>IF(F643="COD1",tarifas!$D$11*(SUMIFS($H$11:$H$8770,$F$11:$F$8770,"=COD1",$B$11:$B$8770,"="&amp;B643)/COUNTIFS($F$11:$F$8770,"=COD1",$B$11:$B$8770,"="&amp;B643))/COUNTIFS($A$11:$A$8770,"="&amp;A643,$F$11:$F$8770,"=COD1"),0)</f>
        <v>0</v>
      </c>
      <c r="L643" s="13" t="e">
        <f>(VLOOKUP(F643,tarifas!$C$7:$D$10,2,FALSE)+tarifas!$D$21)*datos!H643</f>
        <v>#N/A</v>
      </c>
      <c r="M643">
        <v>21.39753</v>
      </c>
      <c r="N643" s="13" t="e">
        <f t="shared" si="89"/>
        <v>#N/A</v>
      </c>
      <c r="O643">
        <f t="shared" si="90"/>
        <v>21.39753</v>
      </c>
      <c r="P643" s="12">
        <f t="shared" si="91"/>
        <v>209.56398719542594</v>
      </c>
      <c r="Q643">
        <f t="shared" si="92"/>
        <v>0</v>
      </c>
      <c r="R643">
        <f>$D$2*tarifas!$D$12/24</f>
        <v>1.4541666666666666</v>
      </c>
      <c r="S643" t="e">
        <f>VLOOKUP(E643&amp;" "&amp;F643,tarifas!$A$13:$D$20,4,FALSE)*P643</f>
        <v>#N/A</v>
      </c>
      <c r="T643">
        <f>IF(F643="COD1",tarifas!$D$11*(SUMIFS($P$11:$P$8770,$F$11:$F$8770,"=COD1",$B$11:$B$8770,"="&amp;B643)/COUNTIFS($F$11:$F$8770,"=COD1",$B$11:$B$8770,"="&amp;B643))/COUNTIFS($A$11:$A$8770,"="&amp;A643,$F$11:$F$8770,"=COD1"),0)</f>
        <v>0</v>
      </c>
      <c r="U643" t="e">
        <f>(VLOOKUP(F643,tarifas!$C$7:$D$10,2,FALSE)+tarifas!$D$21)*datos!P643</f>
        <v>#N/A</v>
      </c>
      <c r="V643" t="e">
        <f t="shared" si="93"/>
        <v>#N/A</v>
      </c>
      <c r="W643">
        <f t="shared" si="94"/>
        <v>0</v>
      </c>
    </row>
    <row r="644" spans="1:23" x14ac:dyDescent="0.25">
      <c r="A644">
        <f t="shared" si="87"/>
        <v>26</v>
      </c>
      <c r="B644">
        <f t="shared" si="88"/>
        <v>1</v>
      </c>
      <c r="C644" s="1">
        <f t="shared" si="95"/>
        <v>41666.374999998465</v>
      </c>
      <c r="D644" s="7">
        <v>336.13636363636363</v>
      </c>
      <c r="E644" s="7"/>
      <c r="G644">
        <v>32.26</v>
      </c>
      <c r="H644" s="12">
        <v>363.57313771758777</v>
      </c>
      <c r="I644" s="13">
        <f>$D$2*tarifas!$D$12/24</f>
        <v>1.4541666666666666</v>
      </c>
      <c r="J644" s="13" t="e">
        <f>VLOOKUP(E644&amp;" "&amp;F644,tarifas!$A$13:$D$20,4,FALSE)*H644</f>
        <v>#N/A</v>
      </c>
      <c r="K644" s="13">
        <f>IF(F644="COD1",tarifas!$D$11*(SUMIFS($H$11:$H$8770,$F$11:$F$8770,"=COD1",$B$11:$B$8770,"="&amp;B644)/COUNTIFS($F$11:$F$8770,"=COD1",$B$11:$B$8770,"="&amp;B644))/COUNTIFS($A$11:$A$8770,"="&amp;A644,$F$11:$F$8770,"=COD1"),0)</f>
        <v>0</v>
      </c>
      <c r="L644" s="13" t="e">
        <f>(VLOOKUP(F644,tarifas!$C$7:$D$10,2,FALSE)+tarifas!$D$21)*datos!H644</f>
        <v>#N/A</v>
      </c>
      <c r="M644">
        <v>38.716519999999996</v>
      </c>
      <c r="N644" s="13" t="e">
        <f t="shared" si="89"/>
        <v>#N/A</v>
      </c>
      <c r="O644">
        <f t="shared" si="90"/>
        <v>38.716519999999996</v>
      </c>
      <c r="P644" s="12">
        <f t="shared" si="91"/>
        <v>324.85661771758777</v>
      </c>
      <c r="Q644">
        <f t="shared" si="92"/>
        <v>0</v>
      </c>
      <c r="R644">
        <f>$D$2*tarifas!$D$12/24</f>
        <v>1.4541666666666666</v>
      </c>
      <c r="S644" t="e">
        <f>VLOOKUP(E644&amp;" "&amp;F644,tarifas!$A$13:$D$20,4,FALSE)*P644</f>
        <v>#N/A</v>
      </c>
      <c r="T644">
        <f>IF(F644="COD1",tarifas!$D$11*(SUMIFS($P$11:$P$8770,$F$11:$F$8770,"=COD1",$B$11:$B$8770,"="&amp;B644)/COUNTIFS($F$11:$F$8770,"=COD1",$B$11:$B$8770,"="&amp;B644))/COUNTIFS($A$11:$A$8770,"="&amp;A644,$F$11:$F$8770,"=COD1"),0)</f>
        <v>0</v>
      </c>
      <c r="U644" t="e">
        <f>(VLOOKUP(F644,tarifas!$C$7:$D$10,2,FALSE)+tarifas!$D$21)*datos!P644</f>
        <v>#N/A</v>
      </c>
      <c r="V644" t="e">
        <f t="shared" si="93"/>
        <v>#N/A</v>
      </c>
      <c r="W644">
        <f t="shared" si="94"/>
        <v>0</v>
      </c>
    </row>
    <row r="645" spans="1:23" x14ac:dyDescent="0.25">
      <c r="A645">
        <f t="shared" si="87"/>
        <v>26</v>
      </c>
      <c r="B645">
        <f t="shared" si="88"/>
        <v>1</v>
      </c>
      <c r="C645" s="1">
        <f t="shared" si="95"/>
        <v>41666.416666665129</v>
      </c>
      <c r="D645" s="7">
        <v>497.63636363636363</v>
      </c>
      <c r="E645" s="7"/>
      <c r="G645">
        <v>30.3</v>
      </c>
      <c r="H645" s="12">
        <v>553.6161589770353</v>
      </c>
      <c r="I645" s="13">
        <f>$D$2*tarifas!$D$12/24</f>
        <v>1.4541666666666666</v>
      </c>
      <c r="J645" s="13" t="e">
        <f>VLOOKUP(E645&amp;" "&amp;F645,tarifas!$A$13:$D$20,4,FALSE)*H645</f>
        <v>#N/A</v>
      </c>
      <c r="K645" s="13">
        <f>IF(F645="COD1",tarifas!$D$11*(SUMIFS($H$11:$H$8770,$F$11:$F$8770,"=COD1",$B$11:$B$8770,"="&amp;B645)/COUNTIFS($F$11:$F$8770,"=COD1",$B$11:$B$8770,"="&amp;B645))/COUNTIFS($A$11:$A$8770,"="&amp;A645,$F$11:$F$8770,"=COD1"),0)</f>
        <v>0</v>
      </c>
      <c r="L645" s="13" t="e">
        <f>(VLOOKUP(F645,tarifas!$C$7:$D$10,2,FALSE)+tarifas!$D$21)*datos!H645</f>
        <v>#N/A</v>
      </c>
      <c r="M645">
        <v>4.1122299999999994</v>
      </c>
      <c r="N645" s="13" t="e">
        <f t="shared" si="89"/>
        <v>#N/A</v>
      </c>
      <c r="O645">
        <f t="shared" si="90"/>
        <v>4.1122299999999994</v>
      </c>
      <c r="P645" s="12">
        <f t="shared" si="91"/>
        <v>549.50392897703534</v>
      </c>
      <c r="Q645">
        <f t="shared" si="92"/>
        <v>0</v>
      </c>
      <c r="R645">
        <f>$D$2*tarifas!$D$12/24</f>
        <v>1.4541666666666666</v>
      </c>
      <c r="S645" t="e">
        <f>VLOOKUP(E645&amp;" "&amp;F645,tarifas!$A$13:$D$20,4,FALSE)*P645</f>
        <v>#N/A</v>
      </c>
      <c r="T645">
        <f>IF(F645="COD1",tarifas!$D$11*(SUMIFS($P$11:$P$8770,$F$11:$F$8770,"=COD1",$B$11:$B$8770,"="&amp;B645)/COUNTIFS($F$11:$F$8770,"=COD1",$B$11:$B$8770,"="&amp;B645))/COUNTIFS($A$11:$A$8770,"="&amp;A645,$F$11:$F$8770,"=COD1"),0)</f>
        <v>0</v>
      </c>
      <c r="U645" t="e">
        <f>(VLOOKUP(F645,tarifas!$C$7:$D$10,2,FALSE)+tarifas!$D$21)*datos!P645</f>
        <v>#N/A</v>
      </c>
      <c r="V645" t="e">
        <f t="shared" si="93"/>
        <v>#N/A</v>
      </c>
      <c r="W645">
        <f t="shared" si="94"/>
        <v>0</v>
      </c>
    </row>
    <row r="646" spans="1:23" x14ac:dyDescent="0.25">
      <c r="A646">
        <f t="shared" si="87"/>
        <v>26</v>
      </c>
      <c r="B646">
        <f t="shared" si="88"/>
        <v>1</v>
      </c>
      <c r="C646" s="1">
        <f t="shared" si="95"/>
        <v>41666.458333331793</v>
      </c>
      <c r="D646" s="7">
        <v>592.42424242424238</v>
      </c>
      <c r="E646" s="7"/>
      <c r="G646">
        <v>18.78</v>
      </c>
      <c r="H646" s="12">
        <v>606.93753499204649</v>
      </c>
      <c r="I646" s="13">
        <f>$D$2*tarifas!$D$12/24</f>
        <v>1.4541666666666666</v>
      </c>
      <c r="J646" s="13" t="e">
        <f>VLOOKUP(E646&amp;" "&amp;F646,tarifas!$A$13:$D$20,4,FALSE)*H646</f>
        <v>#N/A</v>
      </c>
      <c r="K646" s="13">
        <f>IF(F646="COD1",tarifas!$D$11*(SUMIFS($H$11:$H$8770,$F$11:$F$8770,"=COD1",$B$11:$B$8770,"="&amp;B646)/COUNTIFS($F$11:$F$8770,"=COD1",$B$11:$B$8770,"="&amp;B646))/COUNTIFS($A$11:$A$8770,"="&amp;A646,$F$11:$F$8770,"=COD1"),0)</f>
        <v>0</v>
      </c>
      <c r="L646" s="13" t="e">
        <f>(VLOOKUP(F646,tarifas!$C$7:$D$10,2,FALSE)+tarifas!$D$21)*datos!H646</f>
        <v>#N/A</v>
      </c>
      <c r="M646">
        <v>366.11700000000002</v>
      </c>
      <c r="N646" s="13" t="e">
        <f t="shared" si="89"/>
        <v>#N/A</v>
      </c>
      <c r="O646">
        <f t="shared" si="90"/>
        <v>366.11700000000002</v>
      </c>
      <c r="P646" s="12">
        <f t="shared" si="91"/>
        <v>240.82053499204648</v>
      </c>
      <c r="Q646">
        <f t="shared" si="92"/>
        <v>0</v>
      </c>
      <c r="R646">
        <f>$D$2*tarifas!$D$12/24</f>
        <v>1.4541666666666666</v>
      </c>
      <c r="S646" t="e">
        <f>VLOOKUP(E646&amp;" "&amp;F646,tarifas!$A$13:$D$20,4,FALSE)*P646</f>
        <v>#N/A</v>
      </c>
      <c r="T646">
        <f>IF(F646="COD1",tarifas!$D$11*(SUMIFS($P$11:$P$8770,$F$11:$F$8770,"=COD1",$B$11:$B$8770,"="&amp;B646)/COUNTIFS($F$11:$F$8770,"=COD1",$B$11:$B$8770,"="&amp;B646))/COUNTIFS($A$11:$A$8770,"="&amp;A646,$F$11:$F$8770,"=COD1"),0)</f>
        <v>0</v>
      </c>
      <c r="U646" t="e">
        <f>(VLOOKUP(F646,tarifas!$C$7:$D$10,2,FALSE)+tarifas!$D$21)*datos!P646</f>
        <v>#N/A</v>
      </c>
      <c r="V646" t="e">
        <f t="shared" si="93"/>
        <v>#N/A</v>
      </c>
      <c r="W646">
        <f t="shared" si="94"/>
        <v>0</v>
      </c>
    </row>
    <row r="647" spans="1:23" x14ac:dyDescent="0.25">
      <c r="A647">
        <f t="shared" si="87"/>
        <v>26</v>
      </c>
      <c r="B647">
        <f t="shared" si="88"/>
        <v>1</v>
      </c>
      <c r="C647" s="1">
        <f t="shared" si="95"/>
        <v>41666.499999998457</v>
      </c>
      <c r="D647" s="7">
        <v>619.98484848484861</v>
      </c>
      <c r="E647" s="7"/>
      <c r="G647">
        <v>25</v>
      </c>
      <c r="H647" s="12">
        <v>530.44955842770594</v>
      </c>
      <c r="I647" s="13">
        <f>$D$2*tarifas!$D$12/24</f>
        <v>1.4541666666666666</v>
      </c>
      <c r="J647" s="13" t="e">
        <f>VLOOKUP(E647&amp;" "&amp;F647,tarifas!$A$13:$D$20,4,FALSE)*H647</f>
        <v>#N/A</v>
      </c>
      <c r="K647" s="13">
        <f>IF(F647="COD1",tarifas!$D$11*(SUMIFS($H$11:$H$8770,$F$11:$F$8770,"=COD1",$B$11:$B$8770,"="&amp;B647)/COUNTIFS($F$11:$F$8770,"=COD1",$B$11:$B$8770,"="&amp;B647))/COUNTIFS($A$11:$A$8770,"="&amp;A647,$F$11:$F$8770,"=COD1"),0)</f>
        <v>0</v>
      </c>
      <c r="L647" s="13" t="e">
        <f>(VLOOKUP(F647,tarifas!$C$7:$D$10,2,FALSE)+tarifas!$D$21)*datos!H647</f>
        <v>#N/A</v>
      </c>
      <c r="M647">
        <v>186.07339999999999</v>
      </c>
      <c r="N647" s="13" t="e">
        <f t="shared" si="89"/>
        <v>#N/A</v>
      </c>
      <c r="O647">
        <f t="shared" si="90"/>
        <v>186.07339999999999</v>
      </c>
      <c r="P647" s="12">
        <f t="shared" si="91"/>
        <v>344.37615842770595</v>
      </c>
      <c r="Q647">
        <f t="shared" si="92"/>
        <v>0</v>
      </c>
      <c r="R647">
        <f>$D$2*tarifas!$D$12/24</f>
        <v>1.4541666666666666</v>
      </c>
      <c r="S647" t="e">
        <f>VLOOKUP(E647&amp;" "&amp;F647,tarifas!$A$13:$D$20,4,FALSE)*P647</f>
        <v>#N/A</v>
      </c>
      <c r="T647">
        <f>IF(F647="COD1",tarifas!$D$11*(SUMIFS($P$11:$P$8770,$F$11:$F$8770,"=COD1",$B$11:$B$8770,"="&amp;B647)/COUNTIFS($F$11:$F$8770,"=COD1",$B$11:$B$8770,"="&amp;B647))/COUNTIFS($A$11:$A$8770,"="&amp;A647,$F$11:$F$8770,"=COD1"),0)</f>
        <v>0</v>
      </c>
      <c r="U647" t="e">
        <f>(VLOOKUP(F647,tarifas!$C$7:$D$10,2,FALSE)+tarifas!$D$21)*datos!P647</f>
        <v>#N/A</v>
      </c>
      <c r="V647" t="e">
        <f t="shared" si="93"/>
        <v>#N/A</v>
      </c>
      <c r="W647">
        <f t="shared" si="94"/>
        <v>0</v>
      </c>
    </row>
    <row r="648" spans="1:23" x14ac:dyDescent="0.25">
      <c r="A648">
        <f t="shared" si="87"/>
        <v>26</v>
      </c>
      <c r="B648">
        <f t="shared" si="88"/>
        <v>1</v>
      </c>
      <c r="C648" s="1">
        <f t="shared" si="95"/>
        <v>41666.541666665122</v>
      </c>
      <c r="D648" s="7">
        <v>603.75757575757575</v>
      </c>
      <c r="E648" s="7"/>
      <c r="G648">
        <v>15</v>
      </c>
      <c r="H648" s="12">
        <v>483.90549093012118</v>
      </c>
      <c r="I648" s="13">
        <f>$D$2*tarifas!$D$12/24</f>
        <v>1.4541666666666666</v>
      </c>
      <c r="J648" s="13" t="e">
        <f>VLOOKUP(E648&amp;" "&amp;F648,tarifas!$A$13:$D$20,4,FALSE)*H648</f>
        <v>#N/A</v>
      </c>
      <c r="K648" s="13">
        <f>IF(F648="COD1",tarifas!$D$11*(SUMIFS($H$11:$H$8770,$F$11:$F$8770,"=COD1",$B$11:$B$8770,"="&amp;B648)/COUNTIFS($F$11:$F$8770,"=COD1",$B$11:$B$8770,"="&amp;B648))/COUNTIFS($A$11:$A$8770,"="&amp;A648,$F$11:$F$8770,"=COD1"),0)</f>
        <v>0</v>
      </c>
      <c r="L648" s="13" t="e">
        <f>(VLOOKUP(F648,tarifas!$C$7:$D$10,2,FALSE)+tarifas!$D$21)*datos!H648</f>
        <v>#N/A</v>
      </c>
      <c r="M648">
        <v>69.128690000000006</v>
      </c>
      <c r="N648" s="13" t="e">
        <f t="shared" si="89"/>
        <v>#N/A</v>
      </c>
      <c r="O648">
        <f t="shared" si="90"/>
        <v>69.128690000000006</v>
      </c>
      <c r="P648" s="12">
        <f t="shared" si="91"/>
        <v>414.77680093012117</v>
      </c>
      <c r="Q648">
        <f t="shared" si="92"/>
        <v>0</v>
      </c>
      <c r="R648">
        <f>$D$2*tarifas!$D$12/24</f>
        <v>1.4541666666666666</v>
      </c>
      <c r="S648" t="e">
        <f>VLOOKUP(E648&amp;" "&amp;F648,tarifas!$A$13:$D$20,4,FALSE)*P648</f>
        <v>#N/A</v>
      </c>
      <c r="T648">
        <f>IF(F648="COD1",tarifas!$D$11*(SUMIFS($P$11:$P$8770,$F$11:$F$8770,"=COD1",$B$11:$B$8770,"="&amp;B648)/COUNTIFS($F$11:$F$8770,"=COD1",$B$11:$B$8770,"="&amp;B648))/COUNTIFS($A$11:$A$8770,"="&amp;A648,$F$11:$F$8770,"=COD1"),0)</f>
        <v>0</v>
      </c>
      <c r="U648" t="e">
        <f>(VLOOKUP(F648,tarifas!$C$7:$D$10,2,FALSE)+tarifas!$D$21)*datos!P648</f>
        <v>#N/A</v>
      </c>
      <c r="V648" t="e">
        <f t="shared" si="93"/>
        <v>#N/A</v>
      </c>
      <c r="W648">
        <f t="shared" si="94"/>
        <v>0</v>
      </c>
    </row>
    <row r="649" spans="1:23" x14ac:dyDescent="0.25">
      <c r="A649">
        <f t="shared" si="87"/>
        <v>26</v>
      </c>
      <c r="B649">
        <f t="shared" si="88"/>
        <v>1</v>
      </c>
      <c r="C649" s="1">
        <f t="shared" si="95"/>
        <v>41666.583333331786</v>
      </c>
      <c r="D649" s="7">
        <v>525.71212121212113</v>
      </c>
      <c r="E649" s="7"/>
      <c r="G649">
        <v>5.5</v>
      </c>
      <c r="H649" s="12">
        <v>580.10096447590354</v>
      </c>
      <c r="I649" s="13">
        <f>$D$2*tarifas!$D$12/24</f>
        <v>1.4541666666666666</v>
      </c>
      <c r="J649" s="13" t="e">
        <f>VLOOKUP(E649&amp;" "&amp;F649,tarifas!$A$13:$D$20,4,FALSE)*H649</f>
        <v>#N/A</v>
      </c>
      <c r="K649" s="13">
        <f>IF(F649="COD1",tarifas!$D$11*(SUMIFS($H$11:$H$8770,$F$11:$F$8770,"=COD1",$B$11:$B$8770,"="&amp;B649)/COUNTIFS($F$11:$F$8770,"=COD1",$B$11:$B$8770,"="&amp;B649))/COUNTIFS($A$11:$A$8770,"="&amp;A649,$F$11:$F$8770,"=COD1"),0)</f>
        <v>0</v>
      </c>
      <c r="L649" s="13" t="e">
        <f>(VLOOKUP(F649,tarifas!$C$7:$D$10,2,FALSE)+tarifas!$D$21)*datos!H649</f>
        <v>#N/A</v>
      </c>
      <c r="M649">
        <v>158.39588000000001</v>
      </c>
      <c r="N649" s="13" t="e">
        <f t="shared" si="89"/>
        <v>#N/A</v>
      </c>
      <c r="O649">
        <f t="shared" si="90"/>
        <v>158.39588000000001</v>
      </c>
      <c r="P649" s="12">
        <f t="shared" si="91"/>
        <v>421.7050844759035</v>
      </c>
      <c r="Q649">
        <f t="shared" si="92"/>
        <v>0</v>
      </c>
      <c r="R649">
        <f>$D$2*tarifas!$D$12/24</f>
        <v>1.4541666666666666</v>
      </c>
      <c r="S649" t="e">
        <f>VLOOKUP(E649&amp;" "&amp;F649,tarifas!$A$13:$D$20,4,FALSE)*P649</f>
        <v>#N/A</v>
      </c>
      <c r="T649">
        <f>IF(F649="COD1",tarifas!$D$11*(SUMIFS($P$11:$P$8770,$F$11:$F$8770,"=COD1",$B$11:$B$8770,"="&amp;B649)/COUNTIFS($F$11:$F$8770,"=COD1",$B$11:$B$8770,"="&amp;B649))/COUNTIFS($A$11:$A$8770,"="&amp;A649,$F$11:$F$8770,"=COD1"),0)</f>
        <v>0</v>
      </c>
      <c r="U649" t="e">
        <f>(VLOOKUP(F649,tarifas!$C$7:$D$10,2,FALSE)+tarifas!$D$21)*datos!P649</f>
        <v>#N/A</v>
      </c>
      <c r="V649" t="e">
        <f t="shared" si="93"/>
        <v>#N/A</v>
      </c>
      <c r="W649">
        <f t="shared" si="94"/>
        <v>0</v>
      </c>
    </row>
    <row r="650" spans="1:23" x14ac:dyDescent="0.25">
      <c r="A650">
        <f t="shared" si="87"/>
        <v>26</v>
      </c>
      <c r="B650">
        <f t="shared" si="88"/>
        <v>1</v>
      </c>
      <c r="C650" s="1">
        <f t="shared" si="95"/>
        <v>41666.62499999845</v>
      </c>
      <c r="D650" s="7">
        <v>374.5151515151515</v>
      </c>
      <c r="E650" s="7"/>
      <c r="G650">
        <v>4.01</v>
      </c>
      <c r="H650" s="12">
        <v>586.45143169083326</v>
      </c>
      <c r="I650" s="13">
        <f>$D$2*tarifas!$D$12/24</f>
        <v>1.4541666666666666</v>
      </c>
      <c r="J650" s="13" t="e">
        <f>VLOOKUP(E650&amp;" "&amp;F650,tarifas!$A$13:$D$20,4,FALSE)*H650</f>
        <v>#N/A</v>
      </c>
      <c r="K650" s="13">
        <f>IF(F650="COD1",tarifas!$D$11*(SUMIFS($H$11:$H$8770,$F$11:$F$8770,"=COD1",$B$11:$B$8770,"="&amp;B650)/COUNTIFS($F$11:$F$8770,"=COD1",$B$11:$B$8770,"="&amp;B650))/COUNTIFS($A$11:$A$8770,"="&amp;A650,$F$11:$F$8770,"=COD1"),0)</f>
        <v>0</v>
      </c>
      <c r="L650" s="13" t="e">
        <f>(VLOOKUP(F650,tarifas!$C$7:$D$10,2,FALSE)+tarifas!$D$21)*datos!H650</f>
        <v>#N/A</v>
      </c>
      <c r="M650">
        <v>237.7955</v>
      </c>
      <c r="N650" s="13" t="e">
        <f t="shared" si="89"/>
        <v>#N/A</v>
      </c>
      <c r="O650">
        <f t="shared" si="90"/>
        <v>237.7955</v>
      </c>
      <c r="P650" s="12">
        <f t="shared" si="91"/>
        <v>348.65593169083326</v>
      </c>
      <c r="Q650">
        <f t="shared" si="92"/>
        <v>0</v>
      </c>
      <c r="R650">
        <f>$D$2*tarifas!$D$12/24</f>
        <v>1.4541666666666666</v>
      </c>
      <c r="S650" t="e">
        <f>VLOOKUP(E650&amp;" "&amp;F650,tarifas!$A$13:$D$20,4,FALSE)*P650</f>
        <v>#N/A</v>
      </c>
      <c r="T650">
        <f>IF(F650="COD1",tarifas!$D$11*(SUMIFS($P$11:$P$8770,$F$11:$F$8770,"=COD1",$B$11:$B$8770,"="&amp;B650)/COUNTIFS($F$11:$F$8770,"=COD1",$B$11:$B$8770,"="&amp;B650))/COUNTIFS($A$11:$A$8770,"="&amp;A650,$F$11:$F$8770,"=COD1"),0)</f>
        <v>0</v>
      </c>
      <c r="U650" t="e">
        <f>(VLOOKUP(F650,tarifas!$C$7:$D$10,2,FALSE)+tarifas!$D$21)*datos!P650</f>
        <v>#N/A</v>
      </c>
      <c r="V650" t="e">
        <f t="shared" si="93"/>
        <v>#N/A</v>
      </c>
      <c r="W650">
        <f t="shared" si="94"/>
        <v>0</v>
      </c>
    </row>
    <row r="651" spans="1:23" x14ac:dyDescent="0.25">
      <c r="A651">
        <f t="shared" si="87"/>
        <v>26</v>
      </c>
      <c r="B651">
        <f t="shared" si="88"/>
        <v>1</v>
      </c>
      <c r="C651" s="1">
        <f t="shared" si="95"/>
        <v>41666.666666665114</v>
      </c>
      <c r="D651" s="7">
        <v>177.98484848484847</v>
      </c>
      <c r="E651" s="7"/>
      <c r="G651">
        <v>2.02</v>
      </c>
      <c r="H651" s="12">
        <v>575.77105873498601</v>
      </c>
      <c r="I651" s="13">
        <f>$D$2*tarifas!$D$12/24</f>
        <v>1.4541666666666666</v>
      </c>
      <c r="J651" s="13" t="e">
        <f>VLOOKUP(E651&amp;" "&amp;F651,tarifas!$A$13:$D$20,4,FALSE)*H651</f>
        <v>#N/A</v>
      </c>
      <c r="K651" s="13">
        <f>IF(F651="COD1",tarifas!$D$11*(SUMIFS($H$11:$H$8770,$F$11:$F$8770,"=COD1",$B$11:$B$8770,"="&amp;B651)/COUNTIFS($F$11:$F$8770,"=COD1",$B$11:$B$8770,"="&amp;B651))/COUNTIFS($A$11:$A$8770,"="&amp;A651,$F$11:$F$8770,"=COD1"),0)</f>
        <v>0</v>
      </c>
      <c r="L651" s="13" t="e">
        <f>(VLOOKUP(F651,tarifas!$C$7:$D$10,2,FALSE)+tarifas!$D$21)*datos!H651</f>
        <v>#N/A</v>
      </c>
      <c r="M651">
        <v>35.430889999999998</v>
      </c>
      <c r="N651" s="13" t="e">
        <f t="shared" si="89"/>
        <v>#N/A</v>
      </c>
      <c r="O651">
        <f t="shared" si="90"/>
        <v>35.430889999999998</v>
      </c>
      <c r="P651" s="12">
        <f t="shared" si="91"/>
        <v>540.34016873498604</v>
      </c>
      <c r="Q651">
        <f t="shared" si="92"/>
        <v>0</v>
      </c>
      <c r="R651">
        <f>$D$2*tarifas!$D$12/24</f>
        <v>1.4541666666666666</v>
      </c>
      <c r="S651" t="e">
        <f>VLOOKUP(E651&amp;" "&amp;F651,tarifas!$A$13:$D$20,4,FALSE)*P651</f>
        <v>#N/A</v>
      </c>
      <c r="T651">
        <f>IF(F651="COD1",tarifas!$D$11*(SUMIFS($P$11:$P$8770,$F$11:$F$8770,"=COD1",$B$11:$B$8770,"="&amp;B651)/COUNTIFS($F$11:$F$8770,"=COD1",$B$11:$B$8770,"="&amp;B651))/COUNTIFS($A$11:$A$8770,"="&amp;A651,$F$11:$F$8770,"=COD1"),0)</f>
        <v>0</v>
      </c>
      <c r="U651" t="e">
        <f>(VLOOKUP(F651,tarifas!$C$7:$D$10,2,FALSE)+tarifas!$D$21)*datos!P651</f>
        <v>#N/A</v>
      </c>
      <c r="V651" t="e">
        <f t="shared" si="93"/>
        <v>#N/A</v>
      </c>
      <c r="W651">
        <f t="shared" si="94"/>
        <v>0</v>
      </c>
    </row>
    <row r="652" spans="1:23" x14ac:dyDescent="0.25">
      <c r="A652">
        <f t="shared" ref="A652:A715" si="96">DAYS360($C$11,C652)</f>
        <v>26</v>
      </c>
      <c r="B652">
        <f t="shared" ref="B652:B715" si="97">MONTH(C652)</f>
        <v>1</v>
      </c>
      <c r="C652" s="1">
        <f t="shared" si="95"/>
        <v>41666.708333331779</v>
      </c>
      <c r="D652" s="7">
        <v>0</v>
      </c>
      <c r="E652" s="7"/>
      <c r="G652">
        <v>13</v>
      </c>
      <c r="H652" s="12">
        <v>581.18981044027123</v>
      </c>
      <c r="I652" s="13">
        <f>$D$2*tarifas!$D$12/24</f>
        <v>1.4541666666666666</v>
      </c>
      <c r="J652" s="13" t="e">
        <f>VLOOKUP(E652&amp;" "&amp;F652,tarifas!$A$13:$D$20,4,FALSE)*H652</f>
        <v>#N/A</v>
      </c>
      <c r="K652" s="13">
        <f>IF(F652="COD1",tarifas!$D$11*(SUMIFS($H$11:$H$8770,$F$11:$F$8770,"=COD1",$B$11:$B$8770,"="&amp;B652)/COUNTIFS($F$11:$F$8770,"=COD1",$B$11:$B$8770,"="&amp;B652))/COUNTIFS($A$11:$A$8770,"="&amp;A652,$F$11:$F$8770,"=COD1"),0)</f>
        <v>0</v>
      </c>
      <c r="L652" s="13" t="e">
        <f>(VLOOKUP(F652,tarifas!$C$7:$D$10,2,FALSE)+tarifas!$D$21)*datos!H652</f>
        <v>#N/A</v>
      </c>
      <c r="M652">
        <v>0</v>
      </c>
      <c r="N652" s="13" t="e">
        <f t="shared" ref="N652:N715" si="98">(I652+J652+K652+L652)*1.23</f>
        <v>#N/A</v>
      </c>
      <c r="O652">
        <f t="shared" ref="O652:O715" si="99">IF(M652&lt;H652,M652,H652)</f>
        <v>0</v>
      </c>
      <c r="P652" s="12">
        <f t="shared" ref="P652:P715" si="100">H652-O652</f>
        <v>581.18981044027123</v>
      </c>
      <c r="Q652">
        <f t="shared" ref="Q652:Q715" si="101">IF(M652&lt;H652,0,M652-H652)</f>
        <v>0</v>
      </c>
      <c r="R652">
        <f>$D$2*tarifas!$D$12/24</f>
        <v>1.4541666666666666</v>
      </c>
      <c r="S652" t="e">
        <f>VLOOKUP(E652&amp;" "&amp;F652,tarifas!$A$13:$D$20,4,FALSE)*P652</f>
        <v>#N/A</v>
      </c>
      <c r="T652">
        <f>IF(F652="COD1",tarifas!$D$11*(SUMIFS($P$11:$P$8770,$F$11:$F$8770,"=COD1",$B$11:$B$8770,"="&amp;B652)/COUNTIFS($F$11:$F$8770,"=COD1",$B$11:$B$8770,"="&amp;B652))/COUNTIFS($A$11:$A$8770,"="&amp;A652,$F$11:$F$8770,"=COD1"),0)</f>
        <v>0</v>
      </c>
      <c r="U652" t="e">
        <f>(VLOOKUP(F652,tarifas!$C$7:$D$10,2,FALSE)+tarifas!$D$21)*datos!P652</f>
        <v>#N/A</v>
      </c>
      <c r="V652" t="e">
        <f t="shared" ref="V652:V715" si="102">(R652+S652+T652+U652)*1.23</f>
        <v>#N/A</v>
      </c>
      <c r="W652">
        <f t="shared" ref="W652:W715" si="103">0.9*G652/1000*Q652</f>
        <v>0</v>
      </c>
    </row>
    <row r="653" spans="1:23" x14ac:dyDescent="0.25">
      <c r="A653">
        <f t="shared" si="96"/>
        <v>26</v>
      </c>
      <c r="B653">
        <f t="shared" si="97"/>
        <v>1</v>
      </c>
      <c r="C653" s="1">
        <f t="shared" ref="C653:C716" si="104">+C652+1/24</f>
        <v>41666.749999998443</v>
      </c>
      <c r="D653" s="7">
        <v>0</v>
      </c>
      <c r="E653" s="7"/>
      <c r="G653">
        <v>27.83</v>
      </c>
      <c r="H653" s="12">
        <v>466.26194357209602</v>
      </c>
      <c r="I653" s="13">
        <f>$D$2*tarifas!$D$12/24</f>
        <v>1.4541666666666666</v>
      </c>
      <c r="J653" s="13" t="e">
        <f>VLOOKUP(E653&amp;" "&amp;F653,tarifas!$A$13:$D$20,4,FALSE)*H653</f>
        <v>#N/A</v>
      </c>
      <c r="K653" s="13">
        <f>IF(F653="COD1",tarifas!$D$11*(SUMIFS($H$11:$H$8770,$F$11:$F$8770,"=COD1",$B$11:$B$8770,"="&amp;B653)/COUNTIFS($F$11:$F$8770,"=COD1",$B$11:$B$8770,"="&amp;B653))/COUNTIFS($A$11:$A$8770,"="&amp;A653,$F$11:$F$8770,"=COD1"),0)</f>
        <v>0</v>
      </c>
      <c r="L653" s="13" t="e">
        <f>(VLOOKUP(F653,tarifas!$C$7:$D$10,2,FALSE)+tarifas!$D$21)*datos!H653</f>
        <v>#N/A</v>
      </c>
      <c r="M653">
        <v>0</v>
      </c>
      <c r="N653" s="13" t="e">
        <f t="shared" si="98"/>
        <v>#N/A</v>
      </c>
      <c r="O653">
        <f t="shared" si="99"/>
        <v>0</v>
      </c>
      <c r="P653" s="12">
        <f t="shared" si="100"/>
        <v>466.26194357209602</v>
      </c>
      <c r="Q653">
        <f t="shared" si="101"/>
        <v>0</v>
      </c>
      <c r="R653">
        <f>$D$2*tarifas!$D$12/24</f>
        <v>1.4541666666666666</v>
      </c>
      <c r="S653" t="e">
        <f>VLOOKUP(E653&amp;" "&amp;F653,tarifas!$A$13:$D$20,4,FALSE)*P653</f>
        <v>#N/A</v>
      </c>
      <c r="T653">
        <f>IF(F653="COD1",tarifas!$D$11*(SUMIFS($P$11:$P$8770,$F$11:$F$8770,"=COD1",$B$11:$B$8770,"="&amp;B653)/COUNTIFS($F$11:$F$8770,"=COD1",$B$11:$B$8770,"="&amp;B653))/COUNTIFS($A$11:$A$8770,"="&amp;A653,$F$11:$F$8770,"=COD1"),0)</f>
        <v>0</v>
      </c>
      <c r="U653" t="e">
        <f>(VLOOKUP(F653,tarifas!$C$7:$D$10,2,FALSE)+tarifas!$D$21)*datos!P653</f>
        <v>#N/A</v>
      </c>
      <c r="V653" t="e">
        <f t="shared" si="102"/>
        <v>#N/A</v>
      </c>
      <c r="W653">
        <f t="shared" si="103"/>
        <v>0</v>
      </c>
    </row>
    <row r="654" spans="1:23" x14ac:dyDescent="0.25">
      <c r="A654">
        <f t="shared" si="96"/>
        <v>26</v>
      </c>
      <c r="B654">
        <f t="shared" si="97"/>
        <v>1</v>
      </c>
      <c r="C654" s="1">
        <f t="shared" si="104"/>
        <v>41666.791666665107</v>
      </c>
      <c r="D654" s="7">
        <v>0</v>
      </c>
      <c r="E654" s="7"/>
      <c r="G654">
        <v>37.69</v>
      </c>
      <c r="H654" s="12">
        <v>336.44888034551263</v>
      </c>
      <c r="I654" s="13">
        <f>$D$2*tarifas!$D$12/24</f>
        <v>1.4541666666666666</v>
      </c>
      <c r="J654" s="13" t="e">
        <f>VLOOKUP(E654&amp;" "&amp;F654,tarifas!$A$13:$D$20,4,FALSE)*H654</f>
        <v>#N/A</v>
      </c>
      <c r="K654" s="13">
        <f>IF(F654="COD1",tarifas!$D$11*(SUMIFS($H$11:$H$8770,$F$11:$F$8770,"=COD1",$B$11:$B$8770,"="&amp;B654)/COUNTIFS($F$11:$F$8770,"=COD1",$B$11:$B$8770,"="&amp;B654))/COUNTIFS($A$11:$A$8770,"="&amp;A654,$F$11:$F$8770,"=COD1"),0)</f>
        <v>0</v>
      </c>
      <c r="L654" s="13" t="e">
        <f>(VLOOKUP(F654,tarifas!$C$7:$D$10,2,FALSE)+tarifas!$D$21)*datos!H654</f>
        <v>#N/A</v>
      </c>
      <c r="M654">
        <v>0</v>
      </c>
      <c r="N654" s="13" t="e">
        <f t="shared" si="98"/>
        <v>#N/A</v>
      </c>
      <c r="O654">
        <f t="shared" si="99"/>
        <v>0</v>
      </c>
      <c r="P654" s="12">
        <f t="shared" si="100"/>
        <v>336.44888034551263</v>
      </c>
      <c r="Q654">
        <f t="shared" si="101"/>
        <v>0</v>
      </c>
      <c r="R654">
        <f>$D$2*tarifas!$D$12/24</f>
        <v>1.4541666666666666</v>
      </c>
      <c r="S654" t="e">
        <f>VLOOKUP(E654&amp;" "&amp;F654,tarifas!$A$13:$D$20,4,FALSE)*P654</f>
        <v>#N/A</v>
      </c>
      <c r="T654">
        <f>IF(F654="COD1",tarifas!$D$11*(SUMIFS($P$11:$P$8770,$F$11:$F$8770,"=COD1",$B$11:$B$8770,"="&amp;B654)/COUNTIFS($F$11:$F$8770,"=COD1",$B$11:$B$8770,"="&amp;B654))/COUNTIFS($A$11:$A$8770,"="&amp;A654,$F$11:$F$8770,"=COD1"),0)</f>
        <v>0</v>
      </c>
      <c r="U654" t="e">
        <f>(VLOOKUP(F654,tarifas!$C$7:$D$10,2,FALSE)+tarifas!$D$21)*datos!P654</f>
        <v>#N/A</v>
      </c>
      <c r="V654" t="e">
        <f t="shared" si="102"/>
        <v>#N/A</v>
      </c>
      <c r="W654">
        <f t="shared" si="103"/>
        <v>0</v>
      </c>
    </row>
    <row r="655" spans="1:23" x14ac:dyDescent="0.25">
      <c r="A655">
        <f t="shared" si="96"/>
        <v>26</v>
      </c>
      <c r="B655">
        <f t="shared" si="97"/>
        <v>1</v>
      </c>
      <c r="C655" s="1">
        <f t="shared" si="104"/>
        <v>41666.833333331771</v>
      </c>
      <c r="D655" s="7">
        <v>0</v>
      </c>
      <c r="E655" s="7"/>
      <c r="G655">
        <v>38.79</v>
      </c>
      <c r="H655" s="12">
        <v>238.52432153043725</v>
      </c>
      <c r="I655" s="13">
        <f>$D$2*tarifas!$D$12/24</f>
        <v>1.4541666666666666</v>
      </c>
      <c r="J655" s="13" t="e">
        <f>VLOOKUP(E655&amp;" "&amp;F655,tarifas!$A$13:$D$20,4,FALSE)*H655</f>
        <v>#N/A</v>
      </c>
      <c r="K655" s="13">
        <f>IF(F655="COD1",tarifas!$D$11*(SUMIFS($H$11:$H$8770,$F$11:$F$8770,"=COD1",$B$11:$B$8770,"="&amp;B655)/COUNTIFS($F$11:$F$8770,"=COD1",$B$11:$B$8770,"="&amp;B655))/COUNTIFS($A$11:$A$8770,"="&amp;A655,$F$11:$F$8770,"=COD1"),0)</f>
        <v>0</v>
      </c>
      <c r="L655" s="13" t="e">
        <f>(VLOOKUP(F655,tarifas!$C$7:$D$10,2,FALSE)+tarifas!$D$21)*datos!H655</f>
        <v>#N/A</v>
      </c>
      <c r="M655">
        <v>0</v>
      </c>
      <c r="N655" s="13" t="e">
        <f t="shared" si="98"/>
        <v>#N/A</v>
      </c>
      <c r="O655">
        <f t="shared" si="99"/>
        <v>0</v>
      </c>
      <c r="P655" s="12">
        <f t="shared" si="100"/>
        <v>238.52432153043725</v>
      </c>
      <c r="Q655">
        <f t="shared" si="101"/>
        <v>0</v>
      </c>
      <c r="R655">
        <f>$D$2*tarifas!$D$12/24</f>
        <v>1.4541666666666666</v>
      </c>
      <c r="S655" t="e">
        <f>VLOOKUP(E655&amp;" "&amp;F655,tarifas!$A$13:$D$20,4,FALSE)*P655</f>
        <v>#N/A</v>
      </c>
      <c r="T655">
        <f>IF(F655="COD1",tarifas!$D$11*(SUMIFS($P$11:$P$8770,$F$11:$F$8770,"=COD1",$B$11:$B$8770,"="&amp;B655)/COUNTIFS($F$11:$F$8770,"=COD1",$B$11:$B$8770,"="&amp;B655))/COUNTIFS($A$11:$A$8770,"="&amp;A655,$F$11:$F$8770,"=COD1"),0)</f>
        <v>0</v>
      </c>
      <c r="U655" t="e">
        <f>(VLOOKUP(F655,tarifas!$C$7:$D$10,2,FALSE)+tarifas!$D$21)*datos!P655</f>
        <v>#N/A</v>
      </c>
      <c r="V655" t="e">
        <f t="shared" si="102"/>
        <v>#N/A</v>
      </c>
      <c r="W655">
        <f t="shared" si="103"/>
        <v>0</v>
      </c>
    </row>
    <row r="656" spans="1:23" x14ac:dyDescent="0.25">
      <c r="A656">
        <f t="shared" si="96"/>
        <v>26</v>
      </c>
      <c r="B656">
        <f t="shared" si="97"/>
        <v>1</v>
      </c>
      <c r="C656" s="1">
        <f t="shared" si="104"/>
        <v>41666.874999998436</v>
      </c>
      <c r="D656" s="7">
        <v>0</v>
      </c>
      <c r="E656" s="7"/>
      <c r="G656">
        <v>38.79</v>
      </c>
      <c r="H656" s="12">
        <v>226.09495629765934</v>
      </c>
      <c r="I656" s="13">
        <f>$D$2*tarifas!$D$12/24</f>
        <v>1.4541666666666666</v>
      </c>
      <c r="J656" s="13" t="e">
        <f>VLOOKUP(E656&amp;" "&amp;F656,tarifas!$A$13:$D$20,4,FALSE)*H656</f>
        <v>#N/A</v>
      </c>
      <c r="K656" s="13">
        <f>IF(F656="COD1",tarifas!$D$11*(SUMIFS($H$11:$H$8770,$F$11:$F$8770,"=COD1",$B$11:$B$8770,"="&amp;B656)/COUNTIFS($F$11:$F$8770,"=COD1",$B$11:$B$8770,"="&amp;B656))/COUNTIFS($A$11:$A$8770,"="&amp;A656,$F$11:$F$8770,"=COD1"),0)</f>
        <v>0</v>
      </c>
      <c r="L656" s="13" t="e">
        <f>(VLOOKUP(F656,tarifas!$C$7:$D$10,2,FALSE)+tarifas!$D$21)*datos!H656</f>
        <v>#N/A</v>
      </c>
      <c r="M656">
        <v>0</v>
      </c>
      <c r="N656" s="13" t="e">
        <f t="shared" si="98"/>
        <v>#N/A</v>
      </c>
      <c r="O656">
        <f t="shared" si="99"/>
        <v>0</v>
      </c>
      <c r="P656" s="12">
        <f t="shared" si="100"/>
        <v>226.09495629765934</v>
      </c>
      <c r="Q656">
        <f t="shared" si="101"/>
        <v>0</v>
      </c>
      <c r="R656">
        <f>$D$2*tarifas!$D$12/24</f>
        <v>1.4541666666666666</v>
      </c>
      <c r="S656" t="e">
        <f>VLOOKUP(E656&amp;" "&amp;F656,tarifas!$A$13:$D$20,4,FALSE)*P656</f>
        <v>#N/A</v>
      </c>
      <c r="T656">
        <f>IF(F656="COD1",tarifas!$D$11*(SUMIFS($P$11:$P$8770,$F$11:$F$8770,"=COD1",$B$11:$B$8770,"="&amp;B656)/COUNTIFS($F$11:$F$8770,"=COD1",$B$11:$B$8770,"="&amp;B656))/COUNTIFS($A$11:$A$8770,"="&amp;A656,$F$11:$F$8770,"=COD1"),0)</f>
        <v>0</v>
      </c>
      <c r="U656" t="e">
        <f>(VLOOKUP(F656,tarifas!$C$7:$D$10,2,FALSE)+tarifas!$D$21)*datos!P656</f>
        <v>#N/A</v>
      </c>
      <c r="V656" t="e">
        <f t="shared" si="102"/>
        <v>#N/A</v>
      </c>
      <c r="W656">
        <f t="shared" si="103"/>
        <v>0</v>
      </c>
    </row>
    <row r="657" spans="1:23" x14ac:dyDescent="0.25">
      <c r="A657">
        <f t="shared" si="96"/>
        <v>26</v>
      </c>
      <c r="B657">
        <f t="shared" si="97"/>
        <v>1</v>
      </c>
      <c r="C657" s="1">
        <f t="shared" si="104"/>
        <v>41666.9166666651</v>
      </c>
      <c r="D657" s="7">
        <v>0</v>
      </c>
      <c r="E657" s="7"/>
      <c r="G657">
        <v>34.340000000000003</v>
      </c>
      <c r="H657" s="12">
        <v>212.58647578401781</v>
      </c>
      <c r="I657" s="13">
        <f>$D$2*tarifas!$D$12/24</f>
        <v>1.4541666666666666</v>
      </c>
      <c r="J657" s="13" t="e">
        <f>VLOOKUP(E657&amp;" "&amp;F657,tarifas!$A$13:$D$20,4,FALSE)*H657</f>
        <v>#N/A</v>
      </c>
      <c r="K657" s="13">
        <f>IF(F657="COD1",tarifas!$D$11*(SUMIFS($H$11:$H$8770,$F$11:$F$8770,"=COD1",$B$11:$B$8770,"="&amp;B657)/COUNTIFS($F$11:$F$8770,"=COD1",$B$11:$B$8770,"="&amp;B657))/COUNTIFS($A$11:$A$8770,"="&amp;A657,$F$11:$F$8770,"=COD1"),0)</f>
        <v>0</v>
      </c>
      <c r="L657" s="13" t="e">
        <f>(VLOOKUP(F657,tarifas!$C$7:$D$10,2,FALSE)+tarifas!$D$21)*datos!H657</f>
        <v>#N/A</v>
      </c>
      <c r="M657">
        <v>0</v>
      </c>
      <c r="N657" s="13" t="e">
        <f t="shared" si="98"/>
        <v>#N/A</v>
      </c>
      <c r="O657">
        <f t="shared" si="99"/>
        <v>0</v>
      </c>
      <c r="P657" s="12">
        <f t="shared" si="100"/>
        <v>212.58647578401781</v>
      </c>
      <c r="Q657">
        <f t="shared" si="101"/>
        <v>0</v>
      </c>
      <c r="R657">
        <f>$D$2*tarifas!$D$12/24</f>
        <v>1.4541666666666666</v>
      </c>
      <c r="S657" t="e">
        <f>VLOOKUP(E657&amp;" "&amp;F657,tarifas!$A$13:$D$20,4,FALSE)*P657</f>
        <v>#N/A</v>
      </c>
      <c r="T657">
        <f>IF(F657="COD1",tarifas!$D$11*(SUMIFS($P$11:$P$8770,$F$11:$F$8770,"=COD1",$B$11:$B$8770,"="&amp;B657)/COUNTIFS($F$11:$F$8770,"=COD1",$B$11:$B$8770,"="&amp;B657))/COUNTIFS($A$11:$A$8770,"="&amp;A657,$F$11:$F$8770,"=COD1"),0)</f>
        <v>0</v>
      </c>
      <c r="U657" t="e">
        <f>(VLOOKUP(F657,tarifas!$C$7:$D$10,2,FALSE)+tarifas!$D$21)*datos!P657</f>
        <v>#N/A</v>
      </c>
      <c r="V657" t="e">
        <f t="shared" si="102"/>
        <v>#N/A</v>
      </c>
      <c r="W657">
        <f t="shared" si="103"/>
        <v>0</v>
      </c>
    </row>
    <row r="658" spans="1:23" x14ac:dyDescent="0.25">
      <c r="A658">
        <f t="shared" si="96"/>
        <v>26</v>
      </c>
      <c r="B658">
        <f t="shared" si="97"/>
        <v>1</v>
      </c>
      <c r="C658" s="1">
        <f t="shared" si="104"/>
        <v>41666.958333331764</v>
      </c>
      <c r="D658" s="7">
        <v>0</v>
      </c>
      <c r="E658" s="7"/>
      <c r="G658">
        <v>15</v>
      </c>
      <c r="H658" s="12">
        <v>210.52503751155348</v>
      </c>
      <c r="I658" s="13">
        <f>$D$2*tarifas!$D$12/24</f>
        <v>1.4541666666666666</v>
      </c>
      <c r="J658" s="13" t="e">
        <f>VLOOKUP(E658&amp;" "&amp;F658,tarifas!$A$13:$D$20,4,FALSE)*H658</f>
        <v>#N/A</v>
      </c>
      <c r="K658" s="13">
        <f>IF(F658="COD1",tarifas!$D$11*(SUMIFS($H$11:$H$8770,$F$11:$F$8770,"=COD1",$B$11:$B$8770,"="&amp;B658)/COUNTIFS($F$11:$F$8770,"=COD1",$B$11:$B$8770,"="&amp;B658))/COUNTIFS($A$11:$A$8770,"="&amp;A658,$F$11:$F$8770,"=COD1"),0)</f>
        <v>0</v>
      </c>
      <c r="L658" s="13" t="e">
        <f>(VLOOKUP(F658,tarifas!$C$7:$D$10,2,FALSE)+tarifas!$D$21)*datos!H658</f>
        <v>#N/A</v>
      </c>
      <c r="M658">
        <v>0</v>
      </c>
      <c r="N658" s="13" t="e">
        <f t="shared" si="98"/>
        <v>#N/A</v>
      </c>
      <c r="O658">
        <f t="shared" si="99"/>
        <v>0</v>
      </c>
      <c r="P658" s="12">
        <f t="shared" si="100"/>
        <v>210.52503751155348</v>
      </c>
      <c r="Q658">
        <f t="shared" si="101"/>
        <v>0</v>
      </c>
      <c r="R658">
        <f>$D$2*tarifas!$D$12/24</f>
        <v>1.4541666666666666</v>
      </c>
      <c r="S658" t="e">
        <f>VLOOKUP(E658&amp;" "&amp;F658,tarifas!$A$13:$D$20,4,FALSE)*P658</f>
        <v>#N/A</v>
      </c>
      <c r="T658">
        <f>IF(F658="COD1",tarifas!$D$11*(SUMIFS($P$11:$P$8770,$F$11:$F$8770,"=COD1",$B$11:$B$8770,"="&amp;B658)/COUNTIFS($F$11:$F$8770,"=COD1",$B$11:$B$8770,"="&amp;B658))/COUNTIFS($A$11:$A$8770,"="&amp;A658,$F$11:$F$8770,"=COD1"),0)</f>
        <v>0</v>
      </c>
      <c r="U658" t="e">
        <f>(VLOOKUP(F658,tarifas!$C$7:$D$10,2,FALSE)+tarifas!$D$21)*datos!P658</f>
        <v>#N/A</v>
      </c>
      <c r="V658" t="e">
        <f t="shared" si="102"/>
        <v>#N/A</v>
      </c>
      <c r="W658">
        <f t="shared" si="103"/>
        <v>0</v>
      </c>
    </row>
    <row r="659" spans="1:23" x14ac:dyDescent="0.25">
      <c r="A659">
        <f t="shared" si="96"/>
        <v>27</v>
      </c>
      <c r="B659">
        <f t="shared" si="97"/>
        <v>1</v>
      </c>
      <c r="C659" s="1">
        <f t="shared" si="104"/>
        <v>41666.999999998428</v>
      </c>
      <c r="D659" s="7">
        <v>0</v>
      </c>
      <c r="E659" s="7"/>
      <c r="G659">
        <v>3.5</v>
      </c>
      <c r="H659" s="12">
        <v>209.77127065336771</v>
      </c>
      <c r="I659" s="13">
        <f>$D$2*tarifas!$D$12/24</f>
        <v>1.4541666666666666</v>
      </c>
      <c r="J659" s="13" t="e">
        <f>VLOOKUP(E659&amp;" "&amp;F659,tarifas!$A$13:$D$20,4,FALSE)*H659</f>
        <v>#N/A</v>
      </c>
      <c r="K659" s="13">
        <f>IF(F659="COD1",tarifas!$D$11*(SUMIFS($H$11:$H$8770,$F$11:$F$8770,"=COD1",$B$11:$B$8770,"="&amp;B659)/COUNTIFS($F$11:$F$8770,"=COD1",$B$11:$B$8770,"="&amp;B659))/COUNTIFS($A$11:$A$8770,"="&amp;A659,$F$11:$F$8770,"=COD1"),0)</f>
        <v>0</v>
      </c>
      <c r="L659" s="13" t="e">
        <f>(VLOOKUP(F659,tarifas!$C$7:$D$10,2,FALSE)+tarifas!$D$21)*datos!H659</f>
        <v>#N/A</v>
      </c>
      <c r="M659">
        <v>0</v>
      </c>
      <c r="N659" s="13" t="e">
        <f t="shared" si="98"/>
        <v>#N/A</v>
      </c>
      <c r="O659">
        <f t="shared" si="99"/>
        <v>0</v>
      </c>
      <c r="P659" s="12">
        <f t="shared" si="100"/>
        <v>209.77127065336771</v>
      </c>
      <c r="Q659">
        <f t="shared" si="101"/>
        <v>0</v>
      </c>
      <c r="R659">
        <f>$D$2*tarifas!$D$12/24</f>
        <v>1.4541666666666666</v>
      </c>
      <c r="S659" t="e">
        <f>VLOOKUP(E659&amp;" "&amp;F659,tarifas!$A$13:$D$20,4,FALSE)*P659</f>
        <v>#N/A</v>
      </c>
      <c r="T659">
        <f>IF(F659="COD1",tarifas!$D$11*(SUMIFS($P$11:$P$8770,$F$11:$F$8770,"=COD1",$B$11:$B$8770,"="&amp;B659)/COUNTIFS($F$11:$F$8770,"=COD1",$B$11:$B$8770,"="&amp;B659))/COUNTIFS($A$11:$A$8770,"="&amp;A659,$F$11:$F$8770,"=COD1"),0)</f>
        <v>0</v>
      </c>
      <c r="U659" t="e">
        <f>(VLOOKUP(F659,tarifas!$C$7:$D$10,2,FALSE)+tarifas!$D$21)*datos!P659</f>
        <v>#N/A</v>
      </c>
      <c r="V659" t="e">
        <f t="shared" si="102"/>
        <v>#N/A</v>
      </c>
      <c r="W659">
        <f t="shared" si="103"/>
        <v>0</v>
      </c>
    </row>
    <row r="660" spans="1:23" x14ac:dyDescent="0.25">
      <c r="A660">
        <f t="shared" si="96"/>
        <v>27</v>
      </c>
      <c r="B660">
        <f t="shared" si="97"/>
        <v>1</v>
      </c>
      <c r="C660" s="1">
        <f t="shared" si="104"/>
        <v>41667.041666665093</v>
      </c>
      <c r="D660" s="7">
        <v>0</v>
      </c>
      <c r="E660" s="7"/>
      <c r="G660">
        <v>0.1</v>
      </c>
      <c r="H660" s="12">
        <v>209.37746623533542</v>
      </c>
      <c r="I660" s="13">
        <f>$D$2*tarifas!$D$12/24</f>
        <v>1.4541666666666666</v>
      </c>
      <c r="J660" s="13" t="e">
        <f>VLOOKUP(E660&amp;" "&amp;F660,tarifas!$A$13:$D$20,4,FALSE)*H660</f>
        <v>#N/A</v>
      </c>
      <c r="K660" s="13">
        <f>IF(F660="COD1",tarifas!$D$11*(SUMIFS($H$11:$H$8770,$F$11:$F$8770,"=COD1",$B$11:$B$8770,"="&amp;B660)/COUNTIFS($F$11:$F$8770,"=COD1",$B$11:$B$8770,"="&amp;B660))/COUNTIFS($A$11:$A$8770,"="&amp;A660,$F$11:$F$8770,"=COD1"),0)</f>
        <v>0</v>
      </c>
      <c r="L660" s="13" t="e">
        <f>(VLOOKUP(F660,tarifas!$C$7:$D$10,2,FALSE)+tarifas!$D$21)*datos!H660</f>
        <v>#N/A</v>
      </c>
      <c r="M660">
        <v>0</v>
      </c>
      <c r="N660" s="13" t="e">
        <f t="shared" si="98"/>
        <v>#N/A</v>
      </c>
      <c r="O660">
        <f t="shared" si="99"/>
        <v>0</v>
      </c>
      <c r="P660" s="12">
        <f t="shared" si="100"/>
        <v>209.37746623533542</v>
      </c>
      <c r="Q660">
        <f t="shared" si="101"/>
        <v>0</v>
      </c>
      <c r="R660">
        <f>$D$2*tarifas!$D$12/24</f>
        <v>1.4541666666666666</v>
      </c>
      <c r="S660" t="e">
        <f>VLOOKUP(E660&amp;" "&amp;F660,tarifas!$A$13:$D$20,4,FALSE)*P660</f>
        <v>#N/A</v>
      </c>
      <c r="T660">
        <f>IF(F660="COD1",tarifas!$D$11*(SUMIFS($P$11:$P$8770,$F$11:$F$8770,"=COD1",$B$11:$B$8770,"="&amp;B660)/COUNTIFS($F$11:$F$8770,"=COD1",$B$11:$B$8770,"="&amp;B660))/COUNTIFS($A$11:$A$8770,"="&amp;A660,$F$11:$F$8770,"=COD1"),0)</f>
        <v>0</v>
      </c>
      <c r="U660" t="e">
        <f>(VLOOKUP(F660,tarifas!$C$7:$D$10,2,FALSE)+tarifas!$D$21)*datos!P660</f>
        <v>#N/A</v>
      </c>
      <c r="V660" t="e">
        <f t="shared" si="102"/>
        <v>#N/A</v>
      </c>
      <c r="W660">
        <f t="shared" si="103"/>
        <v>0</v>
      </c>
    </row>
    <row r="661" spans="1:23" x14ac:dyDescent="0.25">
      <c r="A661">
        <f t="shared" si="96"/>
        <v>27</v>
      </c>
      <c r="B661">
        <f t="shared" si="97"/>
        <v>1</v>
      </c>
      <c r="C661" s="1">
        <f t="shared" si="104"/>
        <v>41667.083333331757</v>
      </c>
      <c r="D661" s="7">
        <v>0</v>
      </c>
      <c r="E661" s="7"/>
      <c r="G661">
        <v>0</v>
      </c>
      <c r="H661" s="12">
        <v>203.61289757924436</v>
      </c>
      <c r="I661" s="13">
        <f>$D$2*tarifas!$D$12/24</f>
        <v>1.4541666666666666</v>
      </c>
      <c r="J661" s="13" t="e">
        <f>VLOOKUP(E661&amp;" "&amp;F661,tarifas!$A$13:$D$20,4,FALSE)*H661</f>
        <v>#N/A</v>
      </c>
      <c r="K661" s="13">
        <f>IF(F661="COD1",tarifas!$D$11*(SUMIFS($H$11:$H$8770,$F$11:$F$8770,"=COD1",$B$11:$B$8770,"="&amp;B661)/COUNTIFS($F$11:$F$8770,"=COD1",$B$11:$B$8770,"="&amp;B661))/COUNTIFS($A$11:$A$8770,"="&amp;A661,$F$11:$F$8770,"=COD1"),0)</f>
        <v>0</v>
      </c>
      <c r="L661" s="13" t="e">
        <f>(VLOOKUP(F661,tarifas!$C$7:$D$10,2,FALSE)+tarifas!$D$21)*datos!H661</f>
        <v>#N/A</v>
      </c>
      <c r="M661">
        <v>0</v>
      </c>
      <c r="N661" s="13" t="e">
        <f t="shared" si="98"/>
        <v>#N/A</v>
      </c>
      <c r="O661">
        <f t="shared" si="99"/>
        <v>0</v>
      </c>
      <c r="P661" s="12">
        <f t="shared" si="100"/>
        <v>203.61289757924436</v>
      </c>
      <c r="Q661">
        <f t="shared" si="101"/>
        <v>0</v>
      </c>
      <c r="R661">
        <f>$D$2*tarifas!$D$12/24</f>
        <v>1.4541666666666666</v>
      </c>
      <c r="S661" t="e">
        <f>VLOOKUP(E661&amp;" "&amp;F661,tarifas!$A$13:$D$20,4,FALSE)*P661</f>
        <v>#N/A</v>
      </c>
      <c r="T661">
        <f>IF(F661="COD1",tarifas!$D$11*(SUMIFS($P$11:$P$8770,$F$11:$F$8770,"=COD1",$B$11:$B$8770,"="&amp;B661)/COUNTIFS($F$11:$F$8770,"=COD1",$B$11:$B$8770,"="&amp;B661))/COUNTIFS($A$11:$A$8770,"="&amp;A661,$F$11:$F$8770,"=COD1"),0)</f>
        <v>0</v>
      </c>
      <c r="U661" t="e">
        <f>(VLOOKUP(F661,tarifas!$C$7:$D$10,2,FALSE)+tarifas!$D$21)*datos!P661</f>
        <v>#N/A</v>
      </c>
      <c r="V661" t="e">
        <f t="shared" si="102"/>
        <v>#N/A</v>
      </c>
      <c r="W661">
        <f t="shared" si="103"/>
        <v>0</v>
      </c>
    </row>
    <row r="662" spans="1:23" x14ac:dyDescent="0.25">
      <c r="A662">
        <f t="shared" si="96"/>
        <v>27</v>
      </c>
      <c r="B662">
        <f t="shared" si="97"/>
        <v>1</v>
      </c>
      <c r="C662" s="1">
        <f t="shared" si="104"/>
        <v>41667.124999998421</v>
      </c>
      <c r="D662" s="7">
        <v>0</v>
      </c>
      <c r="E662" s="7"/>
      <c r="G662">
        <v>0</v>
      </c>
      <c r="H662" s="12">
        <v>203.14482013746365</v>
      </c>
      <c r="I662" s="13">
        <f>$D$2*tarifas!$D$12/24</f>
        <v>1.4541666666666666</v>
      </c>
      <c r="J662" s="13" t="e">
        <f>VLOOKUP(E662&amp;" "&amp;F662,tarifas!$A$13:$D$20,4,FALSE)*H662</f>
        <v>#N/A</v>
      </c>
      <c r="K662" s="13">
        <f>IF(F662="COD1",tarifas!$D$11*(SUMIFS($H$11:$H$8770,$F$11:$F$8770,"=COD1",$B$11:$B$8770,"="&amp;B662)/COUNTIFS($F$11:$F$8770,"=COD1",$B$11:$B$8770,"="&amp;B662))/COUNTIFS($A$11:$A$8770,"="&amp;A662,$F$11:$F$8770,"=COD1"),0)</f>
        <v>0</v>
      </c>
      <c r="L662" s="13" t="e">
        <f>(VLOOKUP(F662,tarifas!$C$7:$D$10,2,FALSE)+tarifas!$D$21)*datos!H662</f>
        <v>#N/A</v>
      </c>
      <c r="M662">
        <v>0</v>
      </c>
      <c r="N662" s="13" t="e">
        <f t="shared" si="98"/>
        <v>#N/A</v>
      </c>
      <c r="O662">
        <f t="shared" si="99"/>
        <v>0</v>
      </c>
      <c r="P662" s="12">
        <f t="shared" si="100"/>
        <v>203.14482013746365</v>
      </c>
      <c r="Q662">
        <f t="shared" si="101"/>
        <v>0</v>
      </c>
      <c r="R662">
        <f>$D$2*tarifas!$D$12/24</f>
        <v>1.4541666666666666</v>
      </c>
      <c r="S662" t="e">
        <f>VLOOKUP(E662&amp;" "&amp;F662,tarifas!$A$13:$D$20,4,FALSE)*P662</f>
        <v>#N/A</v>
      </c>
      <c r="T662">
        <f>IF(F662="COD1",tarifas!$D$11*(SUMIFS($P$11:$P$8770,$F$11:$F$8770,"=COD1",$B$11:$B$8770,"="&amp;B662)/COUNTIFS($F$11:$F$8770,"=COD1",$B$11:$B$8770,"="&amp;B662))/COUNTIFS($A$11:$A$8770,"="&amp;A662,$F$11:$F$8770,"=COD1"),0)</f>
        <v>0</v>
      </c>
      <c r="U662" t="e">
        <f>(VLOOKUP(F662,tarifas!$C$7:$D$10,2,FALSE)+tarifas!$D$21)*datos!P662</f>
        <v>#N/A</v>
      </c>
      <c r="V662" t="e">
        <f t="shared" si="102"/>
        <v>#N/A</v>
      </c>
      <c r="W662">
        <f t="shared" si="103"/>
        <v>0</v>
      </c>
    </row>
    <row r="663" spans="1:23" x14ac:dyDescent="0.25">
      <c r="A663">
        <f t="shared" si="96"/>
        <v>27</v>
      </c>
      <c r="B663">
        <f t="shared" si="97"/>
        <v>1</v>
      </c>
      <c r="C663" s="1">
        <f t="shared" si="104"/>
        <v>41667.166666665085</v>
      </c>
      <c r="D663" s="7">
        <v>0</v>
      </c>
      <c r="E663" s="7"/>
      <c r="G663">
        <v>0</v>
      </c>
      <c r="H663" s="12">
        <v>196.51411853735596</v>
      </c>
      <c r="I663" s="13">
        <f>$D$2*tarifas!$D$12/24</f>
        <v>1.4541666666666666</v>
      </c>
      <c r="J663" s="13" t="e">
        <f>VLOOKUP(E663&amp;" "&amp;F663,tarifas!$A$13:$D$20,4,FALSE)*H663</f>
        <v>#N/A</v>
      </c>
      <c r="K663" s="13">
        <f>IF(F663="COD1",tarifas!$D$11*(SUMIFS($H$11:$H$8770,$F$11:$F$8770,"=COD1",$B$11:$B$8770,"="&amp;B663)/COUNTIFS($F$11:$F$8770,"=COD1",$B$11:$B$8770,"="&amp;B663))/COUNTIFS($A$11:$A$8770,"="&amp;A663,$F$11:$F$8770,"=COD1"),0)</f>
        <v>0</v>
      </c>
      <c r="L663" s="13" t="e">
        <f>(VLOOKUP(F663,tarifas!$C$7:$D$10,2,FALSE)+tarifas!$D$21)*datos!H663</f>
        <v>#N/A</v>
      </c>
      <c r="M663">
        <v>0</v>
      </c>
      <c r="N663" s="13" t="e">
        <f t="shared" si="98"/>
        <v>#N/A</v>
      </c>
      <c r="O663">
        <f t="shared" si="99"/>
        <v>0</v>
      </c>
      <c r="P663" s="12">
        <f t="shared" si="100"/>
        <v>196.51411853735596</v>
      </c>
      <c r="Q663">
        <f t="shared" si="101"/>
        <v>0</v>
      </c>
      <c r="R663">
        <f>$D$2*tarifas!$D$12/24</f>
        <v>1.4541666666666666</v>
      </c>
      <c r="S663" t="e">
        <f>VLOOKUP(E663&amp;" "&amp;F663,tarifas!$A$13:$D$20,4,FALSE)*P663</f>
        <v>#N/A</v>
      </c>
      <c r="T663">
        <f>IF(F663="COD1",tarifas!$D$11*(SUMIFS($P$11:$P$8770,$F$11:$F$8770,"=COD1",$B$11:$B$8770,"="&amp;B663)/COUNTIFS($F$11:$F$8770,"=COD1",$B$11:$B$8770,"="&amp;B663))/COUNTIFS($A$11:$A$8770,"="&amp;A663,$F$11:$F$8770,"=COD1"),0)</f>
        <v>0</v>
      </c>
      <c r="U663" t="e">
        <f>(VLOOKUP(F663,tarifas!$C$7:$D$10,2,FALSE)+tarifas!$D$21)*datos!P663</f>
        <v>#N/A</v>
      </c>
      <c r="V663" t="e">
        <f t="shared" si="102"/>
        <v>#N/A</v>
      </c>
      <c r="W663">
        <f t="shared" si="103"/>
        <v>0</v>
      </c>
    </row>
    <row r="664" spans="1:23" x14ac:dyDescent="0.25">
      <c r="A664">
        <f t="shared" si="96"/>
        <v>27</v>
      </c>
      <c r="B664">
        <f t="shared" si="97"/>
        <v>1</v>
      </c>
      <c r="C664" s="1">
        <f t="shared" si="104"/>
        <v>41667.20833333175</v>
      </c>
      <c r="D664" s="7">
        <v>0</v>
      </c>
      <c r="E664" s="7"/>
      <c r="G664">
        <v>0</v>
      </c>
      <c r="H664" s="12">
        <v>194.30113443438285</v>
      </c>
      <c r="I664" s="13">
        <f>$D$2*tarifas!$D$12/24</f>
        <v>1.4541666666666666</v>
      </c>
      <c r="J664" s="13" t="e">
        <f>VLOOKUP(E664&amp;" "&amp;F664,tarifas!$A$13:$D$20,4,FALSE)*H664</f>
        <v>#N/A</v>
      </c>
      <c r="K664" s="13">
        <f>IF(F664="COD1",tarifas!$D$11*(SUMIFS($H$11:$H$8770,$F$11:$F$8770,"=COD1",$B$11:$B$8770,"="&amp;B664)/COUNTIFS($F$11:$F$8770,"=COD1",$B$11:$B$8770,"="&amp;B664))/COUNTIFS($A$11:$A$8770,"="&amp;A664,$F$11:$F$8770,"=COD1"),0)</f>
        <v>0</v>
      </c>
      <c r="L664" s="13" t="e">
        <f>(VLOOKUP(F664,tarifas!$C$7:$D$10,2,FALSE)+tarifas!$D$21)*datos!H664</f>
        <v>#N/A</v>
      </c>
      <c r="M664">
        <v>0</v>
      </c>
      <c r="N664" s="13" t="e">
        <f t="shared" si="98"/>
        <v>#N/A</v>
      </c>
      <c r="O664">
        <f t="shared" si="99"/>
        <v>0</v>
      </c>
      <c r="P664" s="12">
        <f t="shared" si="100"/>
        <v>194.30113443438285</v>
      </c>
      <c r="Q664">
        <f t="shared" si="101"/>
        <v>0</v>
      </c>
      <c r="R664">
        <f>$D$2*tarifas!$D$12/24</f>
        <v>1.4541666666666666</v>
      </c>
      <c r="S664" t="e">
        <f>VLOOKUP(E664&amp;" "&amp;F664,tarifas!$A$13:$D$20,4,FALSE)*P664</f>
        <v>#N/A</v>
      </c>
      <c r="T664">
        <f>IF(F664="COD1",tarifas!$D$11*(SUMIFS($P$11:$P$8770,$F$11:$F$8770,"=COD1",$B$11:$B$8770,"="&amp;B664)/COUNTIFS($F$11:$F$8770,"=COD1",$B$11:$B$8770,"="&amp;B664))/COUNTIFS($A$11:$A$8770,"="&amp;A664,$F$11:$F$8770,"=COD1"),0)</f>
        <v>0</v>
      </c>
      <c r="U664" t="e">
        <f>(VLOOKUP(F664,tarifas!$C$7:$D$10,2,FALSE)+tarifas!$D$21)*datos!P664</f>
        <v>#N/A</v>
      </c>
      <c r="V664" t="e">
        <f t="shared" si="102"/>
        <v>#N/A</v>
      </c>
      <c r="W664">
        <f t="shared" si="103"/>
        <v>0</v>
      </c>
    </row>
    <row r="665" spans="1:23" x14ac:dyDescent="0.25">
      <c r="A665">
        <f t="shared" si="96"/>
        <v>27</v>
      </c>
      <c r="B665">
        <f t="shared" si="97"/>
        <v>1</v>
      </c>
      <c r="C665" s="1">
        <f t="shared" si="104"/>
        <v>41667.249999998414</v>
      </c>
      <c r="D665" s="7">
        <v>0</v>
      </c>
      <c r="E665" s="7"/>
      <c r="G665">
        <v>0</v>
      </c>
      <c r="H665" s="12">
        <v>192.69943135510096</v>
      </c>
      <c r="I665" s="13">
        <f>$D$2*tarifas!$D$12/24</f>
        <v>1.4541666666666666</v>
      </c>
      <c r="J665" s="13" t="e">
        <f>VLOOKUP(E665&amp;" "&amp;F665,tarifas!$A$13:$D$20,4,FALSE)*H665</f>
        <v>#N/A</v>
      </c>
      <c r="K665" s="13">
        <f>IF(F665="COD1",tarifas!$D$11*(SUMIFS($H$11:$H$8770,$F$11:$F$8770,"=COD1",$B$11:$B$8770,"="&amp;B665)/COUNTIFS($F$11:$F$8770,"=COD1",$B$11:$B$8770,"="&amp;B665))/COUNTIFS($A$11:$A$8770,"="&amp;A665,$F$11:$F$8770,"=COD1"),0)</f>
        <v>0</v>
      </c>
      <c r="L665" s="13" t="e">
        <f>(VLOOKUP(F665,tarifas!$C$7:$D$10,2,FALSE)+tarifas!$D$21)*datos!H665</f>
        <v>#N/A</v>
      </c>
      <c r="M665">
        <v>0</v>
      </c>
      <c r="N665" s="13" t="e">
        <f t="shared" si="98"/>
        <v>#N/A</v>
      </c>
      <c r="O665">
        <f t="shared" si="99"/>
        <v>0</v>
      </c>
      <c r="P665" s="12">
        <f t="shared" si="100"/>
        <v>192.69943135510096</v>
      </c>
      <c r="Q665">
        <f t="shared" si="101"/>
        <v>0</v>
      </c>
      <c r="R665">
        <f>$D$2*tarifas!$D$12/24</f>
        <v>1.4541666666666666</v>
      </c>
      <c r="S665" t="e">
        <f>VLOOKUP(E665&amp;" "&amp;F665,tarifas!$A$13:$D$20,4,FALSE)*P665</f>
        <v>#N/A</v>
      </c>
      <c r="T665">
        <f>IF(F665="COD1",tarifas!$D$11*(SUMIFS($P$11:$P$8770,$F$11:$F$8770,"=COD1",$B$11:$B$8770,"="&amp;B665)/COUNTIFS($F$11:$F$8770,"=COD1",$B$11:$B$8770,"="&amp;B665))/COUNTIFS($A$11:$A$8770,"="&amp;A665,$F$11:$F$8770,"=COD1"),0)</f>
        <v>0</v>
      </c>
      <c r="U665" t="e">
        <f>(VLOOKUP(F665,tarifas!$C$7:$D$10,2,FALSE)+tarifas!$D$21)*datos!P665</f>
        <v>#N/A</v>
      </c>
      <c r="V665" t="e">
        <f t="shared" si="102"/>
        <v>#N/A</v>
      </c>
      <c r="W665">
        <f t="shared" si="103"/>
        <v>0</v>
      </c>
    </row>
    <row r="666" spans="1:23" x14ac:dyDescent="0.25">
      <c r="A666">
        <f t="shared" si="96"/>
        <v>27</v>
      </c>
      <c r="B666">
        <f t="shared" si="97"/>
        <v>1</v>
      </c>
      <c r="C666" s="1">
        <f t="shared" si="104"/>
        <v>41667.291666665078</v>
      </c>
      <c r="D666" s="7">
        <v>18.287878787878785</v>
      </c>
      <c r="E666" s="7"/>
      <c r="G666">
        <v>5.0999999999999996</v>
      </c>
      <c r="H666" s="12">
        <v>186.1188030266203</v>
      </c>
      <c r="I666" s="13">
        <f>$D$2*tarifas!$D$12/24</f>
        <v>1.4541666666666666</v>
      </c>
      <c r="J666" s="13" t="e">
        <f>VLOOKUP(E666&amp;" "&amp;F666,tarifas!$A$13:$D$20,4,FALSE)*H666</f>
        <v>#N/A</v>
      </c>
      <c r="K666" s="13">
        <f>IF(F666="COD1",tarifas!$D$11*(SUMIFS($H$11:$H$8770,$F$11:$F$8770,"=COD1",$B$11:$B$8770,"="&amp;B666)/COUNTIFS($F$11:$F$8770,"=COD1",$B$11:$B$8770,"="&amp;B666))/COUNTIFS($A$11:$A$8770,"="&amp;A666,$F$11:$F$8770,"=COD1"),0)</f>
        <v>0</v>
      </c>
      <c r="L666" s="13" t="e">
        <f>(VLOOKUP(F666,tarifas!$C$7:$D$10,2,FALSE)+tarifas!$D$21)*datos!H666</f>
        <v>#N/A</v>
      </c>
      <c r="M666">
        <v>5.1833900000000002</v>
      </c>
      <c r="N666" s="13" t="e">
        <f t="shared" si="98"/>
        <v>#N/A</v>
      </c>
      <c r="O666">
        <f t="shared" si="99"/>
        <v>5.1833900000000002</v>
      </c>
      <c r="P666" s="12">
        <f t="shared" si="100"/>
        <v>180.9354130266203</v>
      </c>
      <c r="Q666">
        <f t="shared" si="101"/>
        <v>0</v>
      </c>
      <c r="R666">
        <f>$D$2*tarifas!$D$12/24</f>
        <v>1.4541666666666666</v>
      </c>
      <c r="S666" t="e">
        <f>VLOOKUP(E666&amp;" "&amp;F666,tarifas!$A$13:$D$20,4,FALSE)*P666</f>
        <v>#N/A</v>
      </c>
      <c r="T666">
        <f>IF(F666="COD1",tarifas!$D$11*(SUMIFS($P$11:$P$8770,$F$11:$F$8770,"=COD1",$B$11:$B$8770,"="&amp;B666)/COUNTIFS($F$11:$F$8770,"=COD1",$B$11:$B$8770,"="&amp;B666))/COUNTIFS($A$11:$A$8770,"="&amp;A666,$F$11:$F$8770,"=COD1"),0)</f>
        <v>0</v>
      </c>
      <c r="U666" t="e">
        <f>(VLOOKUP(F666,tarifas!$C$7:$D$10,2,FALSE)+tarifas!$D$21)*datos!P666</f>
        <v>#N/A</v>
      </c>
      <c r="V666" t="e">
        <f t="shared" si="102"/>
        <v>#N/A</v>
      </c>
      <c r="W666">
        <f t="shared" si="103"/>
        <v>0</v>
      </c>
    </row>
    <row r="667" spans="1:23" x14ac:dyDescent="0.25">
      <c r="A667">
        <f t="shared" si="96"/>
        <v>27</v>
      </c>
      <c r="B667">
        <f t="shared" si="97"/>
        <v>1</v>
      </c>
      <c r="C667" s="1">
        <f t="shared" si="104"/>
        <v>41667.333333331742</v>
      </c>
      <c r="D667" s="7">
        <v>129.04545454545453</v>
      </c>
      <c r="E667" s="7"/>
      <c r="G667">
        <v>8.1</v>
      </c>
      <c r="H667" s="12">
        <v>235.24726942328516</v>
      </c>
      <c r="I667" s="13">
        <f>$D$2*tarifas!$D$12/24</f>
        <v>1.4541666666666666</v>
      </c>
      <c r="J667" s="13" t="e">
        <f>VLOOKUP(E667&amp;" "&amp;F667,tarifas!$A$13:$D$20,4,FALSE)*H667</f>
        <v>#N/A</v>
      </c>
      <c r="K667" s="13">
        <f>IF(F667="COD1",tarifas!$D$11*(SUMIFS($H$11:$H$8770,$F$11:$F$8770,"=COD1",$B$11:$B$8770,"="&amp;B667)/COUNTIFS($F$11:$F$8770,"=COD1",$B$11:$B$8770,"="&amp;B667))/COUNTIFS($A$11:$A$8770,"="&amp;A667,$F$11:$F$8770,"=COD1"),0)</f>
        <v>0</v>
      </c>
      <c r="L667" s="13" t="e">
        <f>(VLOOKUP(F667,tarifas!$C$7:$D$10,2,FALSE)+tarifas!$D$21)*datos!H667</f>
        <v>#N/A</v>
      </c>
      <c r="M667">
        <v>163.76344</v>
      </c>
      <c r="N667" s="13" t="e">
        <f t="shared" si="98"/>
        <v>#N/A</v>
      </c>
      <c r="O667">
        <f t="shared" si="99"/>
        <v>163.76344</v>
      </c>
      <c r="P667" s="12">
        <f t="shared" si="100"/>
        <v>71.483829423285158</v>
      </c>
      <c r="Q667">
        <f t="shared" si="101"/>
        <v>0</v>
      </c>
      <c r="R667">
        <f>$D$2*tarifas!$D$12/24</f>
        <v>1.4541666666666666</v>
      </c>
      <c r="S667" t="e">
        <f>VLOOKUP(E667&amp;" "&amp;F667,tarifas!$A$13:$D$20,4,FALSE)*P667</f>
        <v>#N/A</v>
      </c>
      <c r="T667">
        <f>IF(F667="COD1",tarifas!$D$11*(SUMIFS($P$11:$P$8770,$F$11:$F$8770,"=COD1",$B$11:$B$8770,"="&amp;B667)/COUNTIFS($F$11:$F$8770,"=COD1",$B$11:$B$8770,"="&amp;B667))/COUNTIFS($A$11:$A$8770,"="&amp;A667,$F$11:$F$8770,"=COD1"),0)</f>
        <v>0</v>
      </c>
      <c r="U667" t="e">
        <f>(VLOOKUP(F667,tarifas!$C$7:$D$10,2,FALSE)+tarifas!$D$21)*datos!P667</f>
        <v>#N/A</v>
      </c>
      <c r="V667" t="e">
        <f t="shared" si="102"/>
        <v>#N/A</v>
      </c>
      <c r="W667">
        <f t="shared" si="103"/>
        <v>0</v>
      </c>
    </row>
    <row r="668" spans="1:23" x14ac:dyDescent="0.25">
      <c r="A668">
        <f t="shared" si="96"/>
        <v>27</v>
      </c>
      <c r="B668">
        <f t="shared" si="97"/>
        <v>1</v>
      </c>
      <c r="C668" s="1">
        <f t="shared" si="104"/>
        <v>41667.374999998407</v>
      </c>
      <c r="D668" s="7">
        <v>355.71212121212119</v>
      </c>
      <c r="E668" s="7"/>
      <c r="G668">
        <v>13</v>
      </c>
      <c r="H668" s="12">
        <v>429.23557837564329</v>
      </c>
      <c r="I668" s="13">
        <f>$D$2*tarifas!$D$12/24</f>
        <v>1.4541666666666666</v>
      </c>
      <c r="J668" s="13" t="e">
        <f>VLOOKUP(E668&amp;" "&amp;F668,tarifas!$A$13:$D$20,4,FALSE)*H668</f>
        <v>#N/A</v>
      </c>
      <c r="K668" s="13">
        <f>IF(F668="COD1",tarifas!$D$11*(SUMIFS($H$11:$H$8770,$F$11:$F$8770,"=COD1",$B$11:$B$8770,"="&amp;B668)/COUNTIFS($F$11:$F$8770,"=COD1",$B$11:$B$8770,"="&amp;B668))/COUNTIFS($A$11:$A$8770,"="&amp;A668,$F$11:$F$8770,"=COD1"),0)</f>
        <v>0</v>
      </c>
      <c r="L668" s="13" t="e">
        <f>(VLOOKUP(F668,tarifas!$C$7:$D$10,2,FALSE)+tarifas!$D$21)*datos!H668</f>
        <v>#N/A</v>
      </c>
      <c r="M668">
        <v>70.799789999999987</v>
      </c>
      <c r="N668" s="13" t="e">
        <f t="shared" si="98"/>
        <v>#N/A</v>
      </c>
      <c r="O668">
        <f t="shared" si="99"/>
        <v>70.799789999999987</v>
      </c>
      <c r="P668" s="12">
        <f t="shared" si="100"/>
        <v>358.43578837564331</v>
      </c>
      <c r="Q668">
        <f t="shared" si="101"/>
        <v>0</v>
      </c>
      <c r="R668">
        <f>$D$2*tarifas!$D$12/24</f>
        <v>1.4541666666666666</v>
      </c>
      <c r="S668" t="e">
        <f>VLOOKUP(E668&amp;" "&amp;F668,tarifas!$A$13:$D$20,4,FALSE)*P668</f>
        <v>#N/A</v>
      </c>
      <c r="T668">
        <f>IF(F668="COD1",tarifas!$D$11*(SUMIFS($P$11:$P$8770,$F$11:$F$8770,"=COD1",$B$11:$B$8770,"="&amp;B668)/COUNTIFS($F$11:$F$8770,"=COD1",$B$11:$B$8770,"="&amp;B668))/COUNTIFS($A$11:$A$8770,"="&amp;A668,$F$11:$F$8770,"=COD1"),0)</f>
        <v>0</v>
      </c>
      <c r="U668" t="e">
        <f>(VLOOKUP(F668,tarifas!$C$7:$D$10,2,FALSE)+tarifas!$D$21)*datos!P668</f>
        <v>#N/A</v>
      </c>
      <c r="V668" t="e">
        <f t="shared" si="102"/>
        <v>#N/A</v>
      </c>
      <c r="W668">
        <f t="shared" si="103"/>
        <v>0</v>
      </c>
    </row>
    <row r="669" spans="1:23" x14ac:dyDescent="0.25">
      <c r="A669">
        <f t="shared" si="96"/>
        <v>27</v>
      </c>
      <c r="B669">
        <f t="shared" si="97"/>
        <v>1</v>
      </c>
      <c r="C669" s="1">
        <f t="shared" si="104"/>
        <v>41667.416666665071</v>
      </c>
      <c r="D669" s="7">
        <v>514.89393939393949</v>
      </c>
      <c r="E669" s="7"/>
      <c r="G669">
        <v>8.7799999999999994</v>
      </c>
      <c r="H669" s="12">
        <v>536.70157300561789</v>
      </c>
      <c r="I669" s="13">
        <f>$D$2*tarifas!$D$12/24</f>
        <v>1.4541666666666666</v>
      </c>
      <c r="J669" s="13" t="e">
        <f>VLOOKUP(E669&amp;" "&amp;F669,tarifas!$A$13:$D$20,4,FALSE)*H669</f>
        <v>#N/A</v>
      </c>
      <c r="K669" s="13">
        <f>IF(F669="COD1",tarifas!$D$11*(SUMIFS($H$11:$H$8770,$F$11:$F$8770,"=COD1",$B$11:$B$8770,"="&amp;B669)/COUNTIFS($F$11:$F$8770,"=COD1",$B$11:$B$8770,"="&amp;B669))/COUNTIFS($A$11:$A$8770,"="&amp;A669,$F$11:$F$8770,"=COD1"),0)</f>
        <v>0</v>
      </c>
      <c r="L669" s="13" t="e">
        <f>(VLOOKUP(F669,tarifas!$C$7:$D$10,2,FALSE)+tarifas!$D$21)*datos!H669</f>
        <v>#N/A</v>
      </c>
      <c r="M669">
        <v>100.81010000000001</v>
      </c>
      <c r="N669" s="13" t="e">
        <f t="shared" si="98"/>
        <v>#N/A</v>
      </c>
      <c r="O669">
        <f t="shared" si="99"/>
        <v>100.81010000000001</v>
      </c>
      <c r="P669" s="12">
        <f t="shared" si="100"/>
        <v>435.89147300561785</v>
      </c>
      <c r="Q669">
        <f t="shared" si="101"/>
        <v>0</v>
      </c>
      <c r="R669">
        <f>$D$2*tarifas!$D$12/24</f>
        <v>1.4541666666666666</v>
      </c>
      <c r="S669" t="e">
        <f>VLOOKUP(E669&amp;" "&amp;F669,tarifas!$A$13:$D$20,4,FALSE)*P669</f>
        <v>#N/A</v>
      </c>
      <c r="T669">
        <f>IF(F669="COD1",tarifas!$D$11*(SUMIFS($P$11:$P$8770,$F$11:$F$8770,"=COD1",$B$11:$B$8770,"="&amp;B669)/COUNTIFS($F$11:$F$8770,"=COD1",$B$11:$B$8770,"="&amp;B669))/COUNTIFS($A$11:$A$8770,"="&amp;A669,$F$11:$F$8770,"=COD1"),0)</f>
        <v>0</v>
      </c>
      <c r="U669" t="e">
        <f>(VLOOKUP(F669,tarifas!$C$7:$D$10,2,FALSE)+tarifas!$D$21)*datos!P669</f>
        <v>#N/A</v>
      </c>
      <c r="V669" t="e">
        <f t="shared" si="102"/>
        <v>#N/A</v>
      </c>
      <c r="W669">
        <f t="shared" si="103"/>
        <v>0</v>
      </c>
    </row>
    <row r="670" spans="1:23" x14ac:dyDescent="0.25">
      <c r="A670">
        <f t="shared" si="96"/>
        <v>27</v>
      </c>
      <c r="B670">
        <f t="shared" si="97"/>
        <v>1</v>
      </c>
      <c r="C670" s="1">
        <f t="shared" si="104"/>
        <v>41667.458333331735</v>
      </c>
      <c r="D670" s="7">
        <v>602.98484848484861</v>
      </c>
      <c r="E670" s="7"/>
      <c r="G670">
        <v>5</v>
      </c>
      <c r="H670" s="12">
        <v>599.24465354514973</v>
      </c>
      <c r="I670" s="13">
        <f>$D$2*tarifas!$D$12/24</f>
        <v>1.4541666666666666</v>
      </c>
      <c r="J670" s="13" t="e">
        <f>VLOOKUP(E670&amp;" "&amp;F670,tarifas!$A$13:$D$20,4,FALSE)*H670</f>
        <v>#N/A</v>
      </c>
      <c r="K670" s="13">
        <f>IF(F670="COD1",tarifas!$D$11*(SUMIFS($H$11:$H$8770,$F$11:$F$8770,"=COD1",$B$11:$B$8770,"="&amp;B670)/COUNTIFS($F$11:$F$8770,"=COD1",$B$11:$B$8770,"="&amp;B670))/COUNTIFS($A$11:$A$8770,"="&amp;A670,$F$11:$F$8770,"=COD1"),0)</f>
        <v>0</v>
      </c>
      <c r="L670" s="13" t="e">
        <f>(VLOOKUP(F670,tarifas!$C$7:$D$10,2,FALSE)+tarifas!$D$21)*datos!H670</f>
        <v>#N/A</v>
      </c>
      <c r="M670">
        <v>62.041640000000001</v>
      </c>
      <c r="N670" s="13" t="e">
        <f t="shared" si="98"/>
        <v>#N/A</v>
      </c>
      <c r="O670">
        <f t="shared" si="99"/>
        <v>62.041640000000001</v>
      </c>
      <c r="P670" s="12">
        <f t="shared" si="100"/>
        <v>537.2030135451497</v>
      </c>
      <c r="Q670">
        <f t="shared" si="101"/>
        <v>0</v>
      </c>
      <c r="R670">
        <f>$D$2*tarifas!$D$12/24</f>
        <v>1.4541666666666666</v>
      </c>
      <c r="S670" t="e">
        <f>VLOOKUP(E670&amp;" "&amp;F670,tarifas!$A$13:$D$20,4,FALSE)*P670</f>
        <v>#N/A</v>
      </c>
      <c r="T670">
        <f>IF(F670="COD1",tarifas!$D$11*(SUMIFS($P$11:$P$8770,$F$11:$F$8770,"=COD1",$B$11:$B$8770,"="&amp;B670)/COUNTIFS($F$11:$F$8770,"=COD1",$B$11:$B$8770,"="&amp;B670))/COUNTIFS($A$11:$A$8770,"="&amp;A670,$F$11:$F$8770,"=COD1"),0)</f>
        <v>0</v>
      </c>
      <c r="U670" t="e">
        <f>(VLOOKUP(F670,tarifas!$C$7:$D$10,2,FALSE)+tarifas!$D$21)*datos!P670</f>
        <v>#N/A</v>
      </c>
      <c r="V670" t="e">
        <f t="shared" si="102"/>
        <v>#N/A</v>
      </c>
      <c r="W670">
        <f t="shared" si="103"/>
        <v>0</v>
      </c>
    </row>
    <row r="671" spans="1:23" x14ac:dyDescent="0.25">
      <c r="A671">
        <f t="shared" si="96"/>
        <v>27</v>
      </c>
      <c r="B671">
        <f t="shared" si="97"/>
        <v>1</v>
      </c>
      <c r="C671" s="1">
        <f t="shared" si="104"/>
        <v>41667.499999998399</v>
      </c>
      <c r="D671" s="7">
        <v>626.93939393939399</v>
      </c>
      <c r="E671" s="7"/>
      <c r="G671">
        <v>5</v>
      </c>
      <c r="H671" s="12">
        <v>444.19624820028162</v>
      </c>
      <c r="I671" s="13">
        <f>$D$2*tarifas!$D$12/24</f>
        <v>1.4541666666666666</v>
      </c>
      <c r="J671" s="13" t="e">
        <f>VLOOKUP(E671&amp;" "&amp;F671,tarifas!$A$13:$D$20,4,FALSE)*H671</f>
        <v>#N/A</v>
      </c>
      <c r="K671" s="13">
        <f>IF(F671="COD1",tarifas!$D$11*(SUMIFS($H$11:$H$8770,$F$11:$F$8770,"=COD1",$B$11:$B$8770,"="&amp;B671)/COUNTIFS($F$11:$F$8770,"=COD1",$B$11:$B$8770,"="&amp;B671))/COUNTIFS($A$11:$A$8770,"="&amp;A671,$F$11:$F$8770,"=COD1"),0)</f>
        <v>0</v>
      </c>
      <c r="L671" s="13" t="e">
        <f>(VLOOKUP(F671,tarifas!$C$7:$D$10,2,FALSE)+tarifas!$D$21)*datos!H671</f>
        <v>#N/A</v>
      </c>
      <c r="M671">
        <v>265.58092999999997</v>
      </c>
      <c r="N671" s="13" t="e">
        <f t="shared" si="98"/>
        <v>#N/A</v>
      </c>
      <c r="O671">
        <f t="shared" si="99"/>
        <v>265.58092999999997</v>
      </c>
      <c r="P671" s="12">
        <f t="shared" si="100"/>
        <v>178.61531820028165</v>
      </c>
      <c r="Q671">
        <f t="shared" si="101"/>
        <v>0</v>
      </c>
      <c r="R671">
        <f>$D$2*tarifas!$D$12/24</f>
        <v>1.4541666666666666</v>
      </c>
      <c r="S671" t="e">
        <f>VLOOKUP(E671&amp;" "&amp;F671,tarifas!$A$13:$D$20,4,FALSE)*P671</f>
        <v>#N/A</v>
      </c>
      <c r="T671">
        <f>IF(F671="COD1",tarifas!$D$11*(SUMIFS($P$11:$P$8770,$F$11:$F$8770,"=COD1",$B$11:$B$8770,"="&amp;B671)/COUNTIFS($F$11:$F$8770,"=COD1",$B$11:$B$8770,"="&amp;B671))/COUNTIFS($A$11:$A$8770,"="&amp;A671,$F$11:$F$8770,"=COD1"),0)</f>
        <v>0</v>
      </c>
      <c r="U671" t="e">
        <f>(VLOOKUP(F671,tarifas!$C$7:$D$10,2,FALSE)+tarifas!$D$21)*datos!P671</f>
        <v>#N/A</v>
      </c>
      <c r="V671" t="e">
        <f t="shared" si="102"/>
        <v>#N/A</v>
      </c>
      <c r="W671">
        <f t="shared" si="103"/>
        <v>0</v>
      </c>
    </row>
    <row r="672" spans="1:23" x14ac:dyDescent="0.25">
      <c r="A672">
        <f t="shared" si="96"/>
        <v>27</v>
      </c>
      <c r="B672">
        <f t="shared" si="97"/>
        <v>1</v>
      </c>
      <c r="C672" s="1">
        <f t="shared" si="104"/>
        <v>41667.541666665064</v>
      </c>
      <c r="D672" s="7">
        <v>602.21212121212125</v>
      </c>
      <c r="E672" s="7"/>
      <c r="G672">
        <v>4</v>
      </c>
      <c r="H672" s="12">
        <v>428.08740556640851</v>
      </c>
      <c r="I672" s="13">
        <f>$D$2*tarifas!$D$12/24</f>
        <v>1.4541666666666666</v>
      </c>
      <c r="J672" s="13" t="e">
        <f>VLOOKUP(E672&amp;" "&amp;F672,tarifas!$A$13:$D$20,4,FALSE)*H672</f>
        <v>#N/A</v>
      </c>
      <c r="K672" s="13">
        <f>IF(F672="COD1",tarifas!$D$11*(SUMIFS($H$11:$H$8770,$F$11:$F$8770,"=COD1",$B$11:$B$8770,"="&amp;B672)/COUNTIFS($F$11:$F$8770,"=COD1",$B$11:$B$8770,"="&amp;B672))/COUNTIFS($A$11:$A$8770,"="&amp;A672,$F$11:$F$8770,"=COD1"),0)</f>
        <v>0</v>
      </c>
      <c r="L672" s="13" t="e">
        <f>(VLOOKUP(F672,tarifas!$C$7:$D$10,2,FALSE)+tarifas!$D$21)*datos!H672</f>
        <v>#N/A</v>
      </c>
      <c r="M672">
        <v>61.951329999999999</v>
      </c>
      <c r="N672" s="13" t="e">
        <f t="shared" si="98"/>
        <v>#N/A</v>
      </c>
      <c r="O672">
        <f t="shared" si="99"/>
        <v>61.951329999999999</v>
      </c>
      <c r="P672" s="12">
        <f t="shared" si="100"/>
        <v>366.13607556640852</v>
      </c>
      <c r="Q672">
        <f t="shared" si="101"/>
        <v>0</v>
      </c>
      <c r="R672">
        <f>$D$2*tarifas!$D$12/24</f>
        <v>1.4541666666666666</v>
      </c>
      <c r="S672" t="e">
        <f>VLOOKUP(E672&amp;" "&amp;F672,tarifas!$A$13:$D$20,4,FALSE)*P672</f>
        <v>#N/A</v>
      </c>
      <c r="T672">
        <f>IF(F672="COD1",tarifas!$D$11*(SUMIFS($P$11:$P$8770,$F$11:$F$8770,"=COD1",$B$11:$B$8770,"="&amp;B672)/COUNTIFS($F$11:$F$8770,"=COD1",$B$11:$B$8770,"="&amp;B672))/COUNTIFS($A$11:$A$8770,"="&amp;A672,$F$11:$F$8770,"=COD1"),0)</f>
        <v>0</v>
      </c>
      <c r="U672" t="e">
        <f>(VLOOKUP(F672,tarifas!$C$7:$D$10,2,FALSE)+tarifas!$D$21)*datos!P672</f>
        <v>#N/A</v>
      </c>
      <c r="V672" t="e">
        <f t="shared" si="102"/>
        <v>#N/A</v>
      </c>
      <c r="W672">
        <f t="shared" si="103"/>
        <v>0</v>
      </c>
    </row>
    <row r="673" spans="1:23" x14ac:dyDescent="0.25">
      <c r="A673">
        <f t="shared" si="96"/>
        <v>27</v>
      </c>
      <c r="B673">
        <f t="shared" si="97"/>
        <v>1</v>
      </c>
      <c r="C673" s="1">
        <f t="shared" si="104"/>
        <v>41667.583333331728</v>
      </c>
      <c r="D673" s="7">
        <v>506.90909090909099</v>
      </c>
      <c r="E673" s="7"/>
      <c r="G673">
        <v>1.69</v>
      </c>
      <c r="H673" s="12">
        <v>593.62125933750235</v>
      </c>
      <c r="I673" s="13">
        <f>$D$2*tarifas!$D$12/24</f>
        <v>1.4541666666666666</v>
      </c>
      <c r="J673" s="13" t="e">
        <f>VLOOKUP(E673&amp;" "&amp;F673,tarifas!$A$13:$D$20,4,FALSE)*H673</f>
        <v>#N/A</v>
      </c>
      <c r="K673" s="13">
        <f>IF(F673="COD1",tarifas!$D$11*(SUMIFS($H$11:$H$8770,$F$11:$F$8770,"=COD1",$B$11:$B$8770,"="&amp;B673)/COUNTIFS($F$11:$F$8770,"=COD1",$B$11:$B$8770,"="&amp;B673))/COUNTIFS($A$11:$A$8770,"="&amp;A673,$F$11:$F$8770,"=COD1"),0)</f>
        <v>0</v>
      </c>
      <c r="L673" s="13" t="e">
        <f>(VLOOKUP(F673,tarifas!$C$7:$D$10,2,FALSE)+tarifas!$D$21)*datos!H673</f>
        <v>#N/A</v>
      </c>
      <c r="M673">
        <v>348.72041999999999</v>
      </c>
      <c r="N673" s="13" t="e">
        <f t="shared" si="98"/>
        <v>#N/A</v>
      </c>
      <c r="O673">
        <f t="shared" si="99"/>
        <v>348.72041999999999</v>
      </c>
      <c r="P673" s="12">
        <f t="shared" si="100"/>
        <v>244.90083933750236</v>
      </c>
      <c r="Q673">
        <f t="shared" si="101"/>
        <v>0</v>
      </c>
      <c r="R673">
        <f>$D$2*tarifas!$D$12/24</f>
        <v>1.4541666666666666</v>
      </c>
      <c r="S673" t="e">
        <f>VLOOKUP(E673&amp;" "&amp;F673,tarifas!$A$13:$D$20,4,FALSE)*P673</f>
        <v>#N/A</v>
      </c>
      <c r="T673">
        <f>IF(F673="COD1",tarifas!$D$11*(SUMIFS($P$11:$P$8770,$F$11:$F$8770,"=COD1",$B$11:$B$8770,"="&amp;B673)/COUNTIFS($F$11:$F$8770,"=COD1",$B$11:$B$8770,"="&amp;B673))/COUNTIFS($A$11:$A$8770,"="&amp;A673,$F$11:$F$8770,"=COD1"),0)</f>
        <v>0</v>
      </c>
      <c r="U673" t="e">
        <f>(VLOOKUP(F673,tarifas!$C$7:$D$10,2,FALSE)+tarifas!$D$21)*datos!P673</f>
        <v>#N/A</v>
      </c>
      <c r="V673" t="e">
        <f t="shared" si="102"/>
        <v>#N/A</v>
      </c>
      <c r="W673">
        <f t="shared" si="103"/>
        <v>0</v>
      </c>
    </row>
    <row r="674" spans="1:23" x14ac:dyDescent="0.25">
      <c r="A674">
        <f t="shared" si="96"/>
        <v>27</v>
      </c>
      <c r="B674">
        <f t="shared" si="97"/>
        <v>1</v>
      </c>
      <c r="C674" s="1">
        <f t="shared" si="104"/>
        <v>41667.624999998392</v>
      </c>
      <c r="D674" s="7">
        <v>377.09090909090907</v>
      </c>
      <c r="E674" s="7"/>
      <c r="G674">
        <v>1.5</v>
      </c>
      <c r="H674" s="12">
        <v>670.09024816381634</v>
      </c>
      <c r="I674" s="13">
        <f>$D$2*tarifas!$D$12/24</f>
        <v>1.4541666666666666</v>
      </c>
      <c r="J674" s="13" t="e">
        <f>VLOOKUP(E674&amp;" "&amp;F674,tarifas!$A$13:$D$20,4,FALSE)*H674</f>
        <v>#N/A</v>
      </c>
      <c r="K674" s="13">
        <f>IF(F674="COD1",tarifas!$D$11*(SUMIFS($H$11:$H$8770,$F$11:$F$8770,"=COD1",$B$11:$B$8770,"="&amp;B674)/COUNTIFS($F$11:$F$8770,"=COD1",$B$11:$B$8770,"="&amp;B674))/COUNTIFS($A$11:$A$8770,"="&amp;A674,$F$11:$F$8770,"=COD1"),0)</f>
        <v>0</v>
      </c>
      <c r="L674" s="13" t="e">
        <f>(VLOOKUP(F674,tarifas!$C$7:$D$10,2,FALSE)+tarifas!$D$21)*datos!H674</f>
        <v>#N/A</v>
      </c>
      <c r="M674">
        <v>238.87325000000001</v>
      </c>
      <c r="N674" s="13" t="e">
        <f t="shared" si="98"/>
        <v>#N/A</v>
      </c>
      <c r="O674">
        <f t="shared" si="99"/>
        <v>238.87325000000001</v>
      </c>
      <c r="P674" s="12">
        <f t="shared" si="100"/>
        <v>431.21699816381636</v>
      </c>
      <c r="Q674">
        <f t="shared" si="101"/>
        <v>0</v>
      </c>
      <c r="R674">
        <f>$D$2*tarifas!$D$12/24</f>
        <v>1.4541666666666666</v>
      </c>
      <c r="S674" t="e">
        <f>VLOOKUP(E674&amp;" "&amp;F674,tarifas!$A$13:$D$20,4,FALSE)*P674</f>
        <v>#N/A</v>
      </c>
      <c r="T674">
        <f>IF(F674="COD1",tarifas!$D$11*(SUMIFS($P$11:$P$8770,$F$11:$F$8770,"=COD1",$B$11:$B$8770,"="&amp;B674)/COUNTIFS($F$11:$F$8770,"=COD1",$B$11:$B$8770,"="&amp;B674))/COUNTIFS($A$11:$A$8770,"="&amp;A674,$F$11:$F$8770,"=COD1"),0)</f>
        <v>0</v>
      </c>
      <c r="U674" t="e">
        <f>(VLOOKUP(F674,tarifas!$C$7:$D$10,2,FALSE)+tarifas!$D$21)*datos!P674</f>
        <v>#N/A</v>
      </c>
      <c r="V674" t="e">
        <f t="shared" si="102"/>
        <v>#N/A</v>
      </c>
      <c r="W674">
        <f t="shared" si="103"/>
        <v>0</v>
      </c>
    </row>
    <row r="675" spans="1:23" x14ac:dyDescent="0.25">
      <c r="A675">
        <f t="shared" si="96"/>
        <v>27</v>
      </c>
      <c r="B675">
        <f t="shared" si="97"/>
        <v>1</v>
      </c>
      <c r="C675" s="1">
        <f t="shared" si="104"/>
        <v>41667.666666665056</v>
      </c>
      <c r="D675" s="7">
        <v>186.48484848484847</v>
      </c>
      <c r="E675" s="7"/>
      <c r="G675">
        <v>1</v>
      </c>
      <c r="H675" s="12">
        <v>679.70984951535934</v>
      </c>
      <c r="I675" s="13">
        <f>$D$2*tarifas!$D$12/24</f>
        <v>1.4541666666666666</v>
      </c>
      <c r="J675" s="13" t="e">
        <f>VLOOKUP(E675&amp;" "&amp;F675,tarifas!$A$13:$D$20,4,FALSE)*H675</f>
        <v>#N/A</v>
      </c>
      <c r="K675" s="13">
        <f>IF(F675="COD1",tarifas!$D$11*(SUMIFS($H$11:$H$8770,$F$11:$F$8770,"=COD1",$B$11:$B$8770,"="&amp;B675)/COUNTIFS($F$11:$F$8770,"=COD1",$B$11:$B$8770,"="&amp;B675))/COUNTIFS($A$11:$A$8770,"="&amp;A675,$F$11:$F$8770,"=COD1"),0)</f>
        <v>0</v>
      </c>
      <c r="L675" s="13" t="e">
        <f>(VLOOKUP(F675,tarifas!$C$7:$D$10,2,FALSE)+tarifas!$D$21)*datos!H675</f>
        <v>#N/A</v>
      </c>
      <c r="M675">
        <v>112.84771000000001</v>
      </c>
      <c r="N675" s="13" t="e">
        <f t="shared" si="98"/>
        <v>#N/A</v>
      </c>
      <c r="O675">
        <f t="shared" si="99"/>
        <v>112.84771000000001</v>
      </c>
      <c r="P675" s="12">
        <f t="shared" si="100"/>
        <v>566.86213951535933</v>
      </c>
      <c r="Q675">
        <f t="shared" si="101"/>
        <v>0</v>
      </c>
      <c r="R675">
        <f>$D$2*tarifas!$D$12/24</f>
        <v>1.4541666666666666</v>
      </c>
      <c r="S675" t="e">
        <f>VLOOKUP(E675&amp;" "&amp;F675,tarifas!$A$13:$D$20,4,FALSE)*P675</f>
        <v>#N/A</v>
      </c>
      <c r="T675">
        <f>IF(F675="COD1",tarifas!$D$11*(SUMIFS($P$11:$P$8770,$F$11:$F$8770,"=COD1",$B$11:$B$8770,"="&amp;B675)/COUNTIFS($F$11:$F$8770,"=COD1",$B$11:$B$8770,"="&amp;B675))/COUNTIFS($A$11:$A$8770,"="&amp;A675,$F$11:$F$8770,"=COD1"),0)</f>
        <v>0</v>
      </c>
      <c r="U675" t="e">
        <f>(VLOOKUP(F675,tarifas!$C$7:$D$10,2,FALSE)+tarifas!$D$21)*datos!P675</f>
        <v>#N/A</v>
      </c>
      <c r="V675" t="e">
        <f t="shared" si="102"/>
        <v>#N/A</v>
      </c>
      <c r="W675">
        <f t="shared" si="103"/>
        <v>0</v>
      </c>
    </row>
    <row r="676" spans="1:23" x14ac:dyDescent="0.25">
      <c r="A676">
        <f t="shared" si="96"/>
        <v>27</v>
      </c>
      <c r="B676">
        <f t="shared" si="97"/>
        <v>1</v>
      </c>
      <c r="C676" s="1">
        <f t="shared" si="104"/>
        <v>41667.70833333172</v>
      </c>
      <c r="D676" s="7">
        <v>0</v>
      </c>
      <c r="E676" s="7"/>
      <c r="G676">
        <v>5</v>
      </c>
      <c r="H676" s="12">
        <v>538.39948196122236</v>
      </c>
      <c r="I676" s="13">
        <f>$D$2*tarifas!$D$12/24</f>
        <v>1.4541666666666666</v>
      </c>
      <c r="J676" s="13" t="e">
        <f>VLOOKUP(E676&amp;" "&amp;F676,tarifas!$A$13:$D$20,4,FALSE)*H676</f>
        <v>#N/A</v>
      </c>
      <c r="K676" s="13">
        <f>IF(F676="COD1",tarifas!$D$11*(SUMIFS($H$11:$H$8770,$F$11:$F$8770,"=COD1",$B$11:$B$8770,"="&amp;B676)/COUNTIFS($F$11:$F$8770,"=COD1",$B$11:$B$8770,"="&amp;B676))/COUNTIFS($A$11:$A$8770,"="&amp;A676,$F$11:$F$8770,"=COD1"),0)</f>
        <v>0</v>
      </c>
      <c r="L676" s="13" t="e">
        <f>(VLOOKUP(F676,tarifas!$C$7:$D$10,2,FALSE)+tarifas!$D$21)*datos!H676</f>
        <v>#N/A</v>
      </c>
      <c r="M676">
        <v>0</v>
      </c>
      <c r="N676" s="13" t="e">
        <f t="shared" si="98"/>
        <v>#N/A</v>
      </c>
      <c r="O676">
        <f t="shared" si="99"/>
        <v>0</v>
      </c>
      <c r="P676" s="12">
        <f t="shared" si="100"/>
        <v>538.39948196122236</v>
      </c>
      <c r="Q676">
        <f t="shared" si="101"/>
        <v>0</v>
      </c>
      <c r="R676">
        <f>$D$2*tarifas!$D$12/24</f>
        <v>1.4541666666666666</v>
      </c>
      <c r="S676" t="e">
        <f>VLOOKUP(E676&amp;" "&amp;F676,tarifas!$A$13:$D$20,4,FALSE)*P676</f>
        <v>#N/A</v>
      </c>
      <c r="T676">
        <f>IF(F676="COD1",tarifas!$D$11*(SUMIFS($P$11:$P$8770,$F$11:$F$8770,"=COD1",$B$11:$B$8770,"="&amp;B676)/COUNTIFS($F$11:$F$8770,"=COD1",$B$11:$B$8770,"="&amp;B676))/COUNTIFS($A$11:$A$8770,"="&amp;A676,$F$11:$F$8770,"=COD1"),0)</f>
        <v>0</v>
      </c>
      <c r="U676" t="e">
        <f>(VLOOKUP(F676,tarifas!$C$7:$D$10,2,FALSE)+tarifas!$D$21)*datos!P676</f>
        <v>#N/A</v>
      </c>
      <c r="V676" t="e">
        <f t="shared" si="102"/>
        <v>#N/A</v>
      </c>
      <c r="W676">
        <f t="shared" si="103"/>
        <v>0</v>
      </c>
    </row>
    <row r="677" spans="1:23" x14ac:dyDescent="0.25">
      <c r="A677">
        <f t="shared" si="96"/>
        <v>27</v>
      </c>
      <c r="B677">
        <f t="shared" si="97"/>
        <v>1</v>
      </c>
      <c r="C677" s="1">
        <f t="shared" si="104"/>
        <v>41667.749999998385</v>
      </c>
      <c r="D677" s="7">
        <v>0</v>
      </c>
      <c r="E677" s="7"/>
      <c r="G677">
        <v>6.76</v>
      </c>
      <c r="H677" s="12">
        <v>412.0748575328812</v>
      </c>
      <c r="I677" s="13">
        <f>$D$2*tarifas!$D$12/24</f>
        <v>1.4541666666666666</v>
      </c>
      <c r="J677" s="13" t="e">
        <f>VLOOKUP(E677&amp;" "&amp;F677,tarifas!$A$13:$D$20,4,FALSE)*H677</f>
        <v>#N/A</v>
      </c>
      <c r="K677" s="13">
        <f>IF(F677="COD1",tarifas!$D$11*(SUMIFS($H$11:$H$8770,$F$11:$F$8770,"=COD1",$B$11:$B$8770,"="&amp;B677)/COUNTIFS($F$11:$F$8770,"=COD1",$B$11:$B$8770,"="&amp;B677))/COUNTIFS($A$11:$A$8770,"="&amp;A677,$F$11:$F$8770,"=COD1"),0)</f>
        <v>0</v>
      </c>
      <c r="L677" s="13" t="e">
        <f>(VLOOKUP(F677,tarifas!$C$7:$D$10,2,FALSE)+tarifas!$D$21)*datos!H677</f>
        <v>#N/A</v>
      </c>
      <c r="M677">
        <v>0</v>
      </c>
      <c r="N677" s="13" t="e">
        <f t="shared" si="98"/>
        <v>#N/A</v>
      </c>
      <c r="O677">
        <f t="shared" si="99"/>
        <v>0</v>
      </c>
      <c r="P677" s="12">
        <f t="shared" si="100"/>
        <v>412.0748575328812</v>
      </c>
      <c r="Q677">
        <f t="shared" si="101"/>
        <v>0</v>
      </c>
      <c r="R677">
        <f>$D$2*tarifas!$D$12/24</f>
        <v>1.4541666666666666</v>
      </c>
      <c r="S677" t="e">
        <f>VLOOKUP(E677&amp;" "&amp;F677,tarifas!$A$13:$D$20,4,FALSE)*P677</f>
        <v>#N/A</v>
      </c>
      <c r="T677">
        <f>IF(F677="COD1",tarifas!$D$11*(SUMIFS($P$11:$P$8770,$F$11:$F$8770,"=COD1",$B$11:$B$8770,"="&amp;B677)/COUNTIFS($F$11:$F$8770,"=COD1",$B$11:$B$8770,"="&amp;B677))/COUNTIFS($A$11:$A$8770,"="&amp;A677,$F$11:$F$8770,"=COD1"),0)</f>
        <v>0</v>
      </c>
      <c r="U677" t="e">
        <f>(VLOOKUP(F677,tarifas!$C$7:$D$10,2,FALSE)+tarifas!$D$21)*datos!P677</f>
        <v>#N/A</v>
      </c>
      <c r="V677" t="e">
        <f t="shared" si="102"/>
        <v>#N/A</v>
      </c>
      <c r="W677">
        <f t="shared" si="103"/>
        <v>0</v>
      </c>
    </row>
    <row r="678" spans="1:23" x14ac:dyDescent="0.25">
      <c r="A678">
        <f t="shared" si="96"/>
        <v>27</v>
      </c>
      <c r="B678">
        <f t="shared" si="97"/>
        <v>1</v>
      </c>
      <c r="C678" s="1">
        <f t="shared" si="104"/>
        <v>41667.791666665049</v>
      </c>
      <c r="D678" s="7">
        <v>0</v>
      </c>
      <c r="E678" s="7"/>
      <c r="G678">
        <v>16</v>
      </c>
      <c r="H678" s="12">
        <v>299.31685750181293</v>
      </c>
      <c r="I678" s="13">
        <f>$D$2*tarifas!$D$12/24</f>
        <v>1.4541666666666666</v>
      </c>
      <c r="J678" s="13" t="e">
        <f>VLOOKUP(E678&amp;" "&amp;F678,tarifas!$A$13:$D$20,4,FALSE)*H678</f>
        <v>#N/A</v>
      </c>
      <c r="K678" s="13">
        <f>IF(F678="COD1",tarifas!$D$11*(SUMIFS($H$11:$H$8770,$F$11:$F$8770,"=COD1",$B$11:$B$8770,"="&amp;B678)/COUNTIFS($F$11:$F$8770,"=COD1",$B$11:$B$8770,"="&amp;B678))/COUNTIFS($A$11:$A$8770,"="&amp;A678,$F$11:$F$8770,"=COD1"),0)</f>
        <v>0</v>
      </c>
      <c r="L678" s="13" t="e">
        <f>(VLOOKUP(F678,tarifas!$C$7:$D$10,2,FALSE)+tarifas!$D$21)*datos!H678</f>
        <v>#N/A</v>
      </c>
      <c r="M678">
        <v>0</v>
      </c>
      <c r="N678" s="13" t="e">
        <f t="shared" si="98"/>
        <v>#N/A</v>
      </c>
      <c r="O678">
        <f t="shared" si="99"/>
        <v>0</v>
      </c>
      <c r="P678" s="12">
        <f t="shared" si="100"/>
        <v>299.31685750181293</v>
      </c>
      <c r="Q678">
        <f t="shared" si="101"/>
        <v>0</v>
      </c>
      <c r="R678">
        <f>$D$2*tarifas!$D$12/24</f>
        <v>1.4541666666666666</v>
      </c>
      <c r="S678" t="e">
        <f>VLOOKUP(E678&amp;" "&amp;F678,tarifas!$A$13:$D$20,4,FALSE)*P678</f>
        <v>#N/A</v>
      </c>
      <c r="T678">
        <f>IF(F678="COD1",tarifas!$D$11*(SUMIFS($P$11:$P$8770,$F$11:$F$8770,"=COD1",$B$11:$B$8770,"="&amp;B678)/COUNTIFS($F$11:$F$8770,"=COD1",$B$11:$B$8770,"="&amp;B678))/COUNTIFS($A$11:$A$8770,"="&amp;A678,$F$11:$F$8770,"=COD1"),0)</f>
        <v>0</v>
      </c>
      <c r="U678" t="e">
        <f>(VLOOKUP(F678,tarifas!$C$7:$D$10,2,FALSE)+tarifas!$D$21)*datos!P678</f>
        <v>#N/A</v>
      </c>
      <c r="V678" t="e">
        <f t="shared" si="102"/>
        <v>#N/A</v>
      </c>
      <c r="W678">
        <f t="shared" si="103"/>
        <v>0</v>
      </c>
    </row>
    <row r="679" spans="1:23" x14ac:dyDescent="0.25">
      <c r="A679">
        <f t="shared" si="96"/>
        <v>27</v>
      </c>
      <c r="B679">
        <f t="shared" si="97"/>
        <v>1</v>
      </c>
      <c r="C679" s="1">
        <f t="shared" si="104"/>
        <v>41667.833333331713</v>
      </c>
      <c r="D679" s="7">
        <v>0</v>
      </c>
      <c r="E679" s="7"/>
      <c r="G679">
        <v>13.3</v>
      </c>
      <c r="H679" s="12">
        <v>241.96945562739606</v>
      </c>
      <c r="I679" s="13">
        <f>$D$2*tarifas!$D$12/24</f>
        <v>1.4541666666666666</v>
      </c>
      <c r="J679" s="13" t="e">
        <f>VLOOKUP(E679&amp;" "&amp;F679,tarifas!$A$13:$D$20,4,FALSE)*H679</f>
        <v>#N/A</v>
      </c>
      <c r="K679" s="13">
        <f>IF(F679="COD1",tarifas!$D$11*(SUMIFS($H$11:$H$8770,$F$11:$F$8770,"=COD1",$B$11:$B$8770,"="&amp;B679)/COUNTIFS($F$11:$F$8770,"=COD1",$B$11:$B$8770,"="&amp;B679))/COUNTIFS($A$11:$A$8770,"="&amp;A679,$F$11:$F$8770,"=COD1"),0)</f>
        <v>0</v>
      </c>
      <c r="L679" s="13" t="e">
        <f>(VLOOKUP(F679,tarifas!$C$7:$D$10,2,FALSE)+tarifas!$D$21)*datos!H679</f>
        <v>#N/A</v>
      </c>
      <c r="M679">
        <v>0</v>
      </c>
      <c r="N679" s="13" t="e">
        <f t="shared" si="98"/>
        <v>#N/A</v>
      </c>
      <c r="O679">
        <f t="shared" si="99"/>
        <v>0</v>
      </c>
      <c r="P679" s="12">
        <f t="shared" si="100"/>
        <v>241.96945562739606</v>
      </c>
      <c r="Q679">
        <f t="shared" si="101"/>
        <v>0</v>
      </c>
      <c r="R679">
        <f>$D$2*tarifas!$D$12/24</f>
        <v>1.4541666666666666</v>
      </c>
      <c r="S679" t="e">
        <f>VLOOKUP(E679&amp;" "&amp;F679,tarifas!$A$13:$D$20,4,FALSE)*P679</f>
        <v>#N/A</v>
      </c>
      <c r="T679">
        <f>IF(F679="COD1",tarifas!$D$11*(SUMIFS($P$11:$P$8770,$F$11:$F$8770,"=COD1",$B$11:$B$8770,"="&amp;B679)/COUNTIFS($F$11:$F$8770,"=COD1",$B$11:$B$8770,"="&amp;B679))/COUNTIFS($A$11:$A$8770,"="&amp;A679,$F$11:$F$8770,"=COD1"),0)</f>
        <v>0</v>
      </c>
      <c r="U679" t="e">
        <f>(VLOOKUP(F679,tarifas!$C$7:$D$10,2,FALSE)+tarifas!$D$21)*datos!P679</f>
        <v>#N/A</v>
      </c>
      <c r="V679" t="e">
        <f t="shared" si="102"/>
        <v>#N/A</v>
      </c>
      <c r="W679">
        <f t="shared" si="103"/>
        <v>0</v>
      </c>
    </row>
    <row r="680" spans="1:23" x14ac:dyDescent="0.25">
      <c r="A680">
        <f t="shared" si="96"/>
        <v>27</v>
      </c>
      <c r="B680">
        <f t="shared" si="97"/>
        <v>1</v>
      </c>
      <c r="C680" s="1">
        <f t="shared" si="104"/>
        <v>41667.874999998377</v>
      </c>
      <c r="D680" s="7">
        <v>0</v>
      </c>
      <c r="E680" s="7"/>
      <c r="G680">
        <v>13</v>
      </c>
      <c r="H680" s="12">
        <v>224.51472885526971</v>
      </c>
      <c r="I680" s="13">
        <f>$D$2*tarifas!$D$12/24</f>
        <v>1.4541666666666666</v>
      </c>
      <c r="J680" s="13" t="e">
        <f>VLOOKUP(E680&amp;" "&amp;F680,tarifas!$A$13:$D$20,4,FALSE)*H680</f>
        <v>#N/A</v>
      </c>
      <c r="K680" s="13">
        <f>IF(F680="COD1",tarifas!$D$11*(SUMIFS($H$11:$H$8770,$F$11:$F$8770,"=COD1",$B$11:$B$8770,"="&amp;B680)/COUNTIFS($F$11:$F$8770,"=COD1",$B$11:$B$8770,"="&amp;B680))/COUNTIFS($A$11:$A$8770,"="&amp;A680,$F$11:$F$8770,"=COD1"),0)</f>
        <v>0</v>
      </c>
      <c r="L680" s="13" t="e">
        <f>(VLOOKUP(F680,tarifas!$C$7:$D$10,2,FALSE)+tarifas!$D$21)*datos!H680</f>
        <v>#N/A</v>
      </c>
      <c r="M680">
        <v>0</v>
      </c>
      <c r="N680" s="13" t="e">
        <f t="shared" si="98"/>
        <v>#N/A</v>
      </c>
      <c r="O680">
        <f t="shared" si="99"/>
        <v>0</v>
      </c>
      <c r="P680" s="12">
        <f t="shared" si="100"/>
        <v>224.51472885526971</v>
      </c>
      <c r="Q680">
        <f t="shared" si="101"/>
        <v>0</v>
      </c>
      <c r="R680">
        <f>$D$2*tarifas!$D$12/24</f>
        <v>1.4541666666666666</v>
      </c>
      <c r="S680" t="e">
        <f>VLOOKUP(E680&amp;" "&amp;F680,tarifas!$A$13:$D$20,4,FALSE)*P680</f>
        <v>#N/A</v>
      </c>
      <c r="T680">
        <f>IF(F680="COD1",tarifas!$D$11*(SUMIFS($P$11:$P$8770,$F$11:$F$8770,"=COD1",$B$11:$B$8770,"="&amp;B680)/COUNTIFS($F$11:$F$8770,"=COD1",$B$11:$B$8770,"="&amp;B680))/COUNTIFS($A$11:$A$8770,"="&amp;A680,$F$11:$F$8770,"=COD1"),0)</f>
        <v>0</v>
      </c>
      <c r="U680" t="e">
        <f>(VLOOKUP(F680,tarifas!$C$7:$D$10,2,FALSE)+tarifas!$D$21)*datos!P680</f>
        <v>#N/A</v>
      </c>
      <c r="V680" t="e">
        <f t="shared" si="102"/>
        <v>#N/A</v>
      </c>
      <c r="W680">
        <f t="shared" si="103"/>
        <v>0</v>
      </c>
    </row>
    <row r="681" spans="1:23" x14ac:dyDescent="0.25">
      <c r="A681">
        <f t="shared" si="96"/>
        <v>27</v>
      </c>
      <c r="B681">
        <f t="shared" si="97"/>
        <v>1</v>
      </c>
      <c r="C681" s="1">
        <f t="shared" si="104"/>
        <v>41667.916666665042</v>
      </c>
      <c r="D681" s="7">
        <v>0</v>
      </c>
      <c r="E681" s="7"/>
      <c r="G681">
        <v>7</v>
      </c>
      <c r="H681" s="12">
        <v>230.94818340656252</v>
      </c>
      <c r="I681" s="13">
        <f>$D$2*tarifas!$D$12/24</f>
        <v>1.4541666666666666</v>
      </c>
      <c r="J681" s="13" t="e">
        <f>VLOOKUP(E681&amp;" "&amp;F681,tarifas!$A$13:$D$20,4,FALSE)*H681</f>
        <v>#N/A</v>
      </c>
      <c r="K681" s="13">
        <f>IF(F681="COD1",tarifas!$D$11*(SUMIFS($H$11:$H$8770,$F$11:$F$8770,"=COD1",$B$11:$B$8770,"="&amp;B681)/COUNTIFS($F$11:$F$8770,"=COD1",$B$11:$B$8770,"="&amp;B681))/COUNTIFS($A$11:$A$8770,"="&amp;A681,$F$11:$F$8770,"=COD1"),0)</f>
        <v>0</v>
      </c>
      <c r="L681" s="13" t="e">
        <f>(VLOOKUP(F681,tarifas!$C$7:$D$10,2,FALSE)+tarifas!$D$21)*datos!H681</f>
        <v>#N/A</v>
      </c>
      <c r="M681">
        <v>0</v>
      </c>
      <c r="N681" s="13" t="e">
        <f t="shared" si="98"/>
        <v>#N/A</v>
      </c>
      <c r="O681">
        <f t="shared" si="99"/>
        <v>0</v>
      </c>
      <c r="P681" s="12">
        <f t="shared" si="100"/>
        <v>230.94818340656252</v>
      </c>
      <c r="Q681">
        <f t="shared" si="101"/>
        <v>0</v>
      </c>
      <c r="R681">
        <f>$D$2*tarifas!$D$12/24</f>
        <v>1.4541666666666666</v>
      </c>
      <c r="S681" t="e">
        <f>VLOOKUP(E681&amp;" "&amp;F681,tarifas!$A$13:$D$20,4,FALSE)*P681</f>
        <v>#N/A</v>
      </c>
      <c r="T681">
        <f>IF(F681="COD1",tarifas!$D$11*(SUMIFS($P$11:$P$8770,$F$11:$F$8770,"=COD1",$B$11:$B$8770,"="&amp;B681)/COUNTIFS($F$11:$F$8770,"=COD1",$B$11:$B$8770,"="&amp;B681))/COUNTIFS($A$11:$A$8770,"="&amp;A681,$F$11:$F$8770,"=COD1"),0)</f>
        <v>0</v>
      </c>
      <c r="U681" t="e">
        <f>(VLOOKUP(F681,tarifas!$C$7:$D$10,2,FALSE)+tarifas!$D$21)*datos!P681</f>
        <v>#N/A</v>
      </c>
      <c r="V681" t="e">
        <f t="shared" si="102"/>
        <v>#N/A</v>
      </c>
      <c r="W681">
        <f t="shared" si="103"/>
        <v>0</v>
      </c>
    </row>
    <row r="682" spans="1:23" x14ac:dyDescent="0.25">
      <c r="A682">
        <f t="shared" si="96"/>
        <v>27</v>
      </c>
      <c r="B682">
        <f t="shared" si="97"/>
        <v>1</v>
      </c>
      <c r="C682" s="1">
        <f t="shared" si="104"/>
        <v>41667.958333331706</v>
      </c>
      <c r="D682" s="7">
        <v>0</v>
      </c>
      <c r="E682" s="7"/>
      <c r="G682">
        <v>0.9</v>
      </c>
      <c r="H682" s="12">
        <v>228.42652256864366</v>
      </c>
      <c r="I682" s="13">
        <f>$D$2*tarifas!$D$12/24</f>
        <v>1.4541666666666666</v>
      </c>
      <c r="J682" s="13" t="e">
        <f>VLOOKUP(E682&amp;" "&amp;F682,tarifas!$A$13:$D$20,4,FALSE)*H682</f>
        <v>#N/A</v>
      </c>
      <c r="K682" s="13">
        <f>IF(F682="COD1",tarifas!$D$11*(SUMIFS($H$11:$H$8770,$F$11:$F$8770,"=COD1",$B$11:$B$8770,"="&amp;B682)/COUNTIFS($F$11:$F$8770,"=COD1",$B$11:$B$8770,"="&amp;B682))/COUNTIFS($A$11:$A$8770,"="&amp;A682,$F$11:$F$8770,"=COD1"),0)</f>
        <v>0</v>
      </c>
      <c r="L682" s="13" t="e">
        <f>(VLOOKUP(F682,tarifas!$C$7:$D$10,2,FALSE)+tarifas!$D$21)*datos!H682</f>
        <v>#N/A</v>
      </c>
      <c r="M682">
        <v>0</v>
      </c>
      <c r="N682" s="13" t="e">
        <f t="shared" si="98"/>
        <v>#N/A</v>
      </c>
      <c r="O682">
        <f t="shared" si="99"/>
        <v>0</v>
      </c>
      <c r="P682" s="12">
        <f t="shared" si="100"/>
        <v>228.42652256864366</v>
      </c>
      <c r="Q682">
        <f t="shared" si="101"/>
        <v>0</v>
      </c>
      <c r="R682">
        <f>$D$2*tarifas!$D$12/24</f>
        <v>1.4541666666666666</v>
      </c>
      <c r="S682" t="e">
        <f>VLOOKUP(E682&amp;" "&amp;F682,tarifas!$A$13:$D$20,4,FALSE)*P682</f>
        <v>#N/A</v>
      </c>
      <c r="T682">
        <f>IF(F682="COD1",tarifas!$D$11*(SUMIFS($P$11:$P$8770,$F$11:$F$8770,"=COD1",$B$11:$B$8770,"="&amp;B682)/COUNTIFS($F$11:$F$8770,"=COD1",$B$11:$B$8770,"="&amp;B682))/COUNTIFS($A$11:$A$8770,"="&amp;A682,$F$11:$F$8770,"=COD1"),0)</f>
        <v>0</v>
      </c>
      <c r="U682" t="e">
        <f>(VLOOKUP(F682,tarifas!$C$7:$D$10,2,FALSE)+tarifas!$D$21)*datos!P682</f>
        <v>#N/A</v>
      </c>
      <c r="V682" t="e">
        <f t="shared" si="102"/>
        <v>#N/A</v>
      </c>
      <c r="W682">
        <f t="shared" si="103"/>
        <v>0</v>
      </c>
    </row>
    <row r="683" spans="1:23" x14ac:dyDescent="0.25">
      <c r="A683">
        <f t="shared" si="96"/>
        <v>28</v>
      </c>
      <c r="B683">
        <f t="shared" si="97"/>
        <v>1</v>
      </c>
      <c r="C683" s="1">
        <f t="shared" si="104"/>
        <v>41667.99999999837</v>
      </c>
      <c r="D683" s="7">
        <v>0</v>
      </c>
      <c r="E683" s="7"/>
      <c r="G683">
        <v>1</v>
      </c>
      <c r="H683" s="12">
        <v>221.05214230478907</v>
      </c>
      <c r="I683" s="13">
        <f>$D$2*tarifas!$D$12/24</f>
        <v>1.4541666666666666</v>
      </c>
      <c r="J683" s="13" t="e">
        <f>VLOOKUP(E683&amp;" "&amp;F683,tarifas!$A$13:$D$20,4,FALSE)*H683</f>
        <v>#N/A</v>
      </c>
      <c r="K683" s="13">
        <f>IF(F683="COD1",tarifas!$D$11*(SUMIFS($H$11:$H$8770,$F$11:$F$8770,"=COD1",$B$11:$B$8770,"="&amp;B683)/COUNTIFS($F$11:$F$8770,"=COD1",$B$11:$B$8770,"="&amp;B683))/COUNTIFS($A$11:$A$8770,"="&amp;A683,$F$11:$F$8770,"=COD1"),0)</f>
        <v>0</v>
      </c>
      <c r="L683" s="13" t="e">
        <f>(VLOOKUP(F683,tarifas!$C$7:$D$10,2,FALSE)+tarifas!$D$21)*datos!H683</f>
        <v>#N/A</v>
      </c>
      <c r="M683">
        <v>0</v>
      </c>
      <c r="N683" s="13" t="e">
        <f t="shared" si="98"/>
        <v>#N/A</v>
      </c>
      <c r="O683">
        <f t="shared" si="99"/>
        <v>0</v>
      </c>
      <c r="P683" s="12">
        <f t="shared" si="100"/>
        <v>221.05214230478907</v>
      </c>
      <c r="Q683">
        <f t="shared" si="101"/>
        <v>0</v>
      </c>
      <c r="R683">
        <f>$D$2*tarifas!$D$12/24</f>
        <v>1.4541666666666666</v>
      </c>
      <c r="S683" t="e">
        <f>VLOOKUP(E683&amp;" "&amp;F683,tarifas!$A$13:$D$20,4,FALSE)*P683</f>
        <v>#N/A</v>
      </c>
      <c r="T683">
        <f>IF(F683="COD1",tarifas!$D$11*(SUMIFS($P$11:$P$8770,$F$11:$F$8770,"=COD1",$B$11:$B$8770,"="&amp;B683)/COUNTIFS($F$11:$F$8770,"=COD1",$B$11:$B$8770,"="&amp;B683))/COUNTIFS($A$11:$A$8770,"="&amp;A683,$F$11:$F$8770,"=COD1"),0)</f>
        <v>0</v>
      </c>
      <c r="U683" t="e">
        <f>(VLOOKUP(F683,tarifas!$C$7:$D$10,2,FALSE)+tarifas!$D$21)*datos!P683</f>
        <v>#N/A</v>
      </c>
      <c r="V683" t="e">
        <f t="shared" si="102"/>
        <v>#N/A</v>
      </c>
      <c r="W683">
        <f t="shared" si="103"/>
        <v>0</v>
      </c>
    </row>
    <row r="684" spans="1:23" x14ac:dyDescent="0.25">
      <c r="A684">
        <f t="shared" si="96"/>
        <v>28</v>
      </c>
      <c r="B684">
        <f t="shared" si="97"/>
        <v>1</v>
      </c>
      <c r="C684" s="1">
        <f t="shared" si="104"/>
        <v>41668.041666665034</v>
      </c>
      <c r="D684" s="7">
        <v>0</v>
      </c>
      <c r="E684" s="7"/>
      <c r="G684">
        <v>0</v>
      </c>
      <c r="H684" s="12">
        <v>218.53764835765901</v>
      </c>
      <c r="I684" s="13">
        <f>$D$2*tarifas!$D$12/24</f>
        <v>1.4541666666666666</v>
      </c>
      <c r="J684" s="13" t="e">
        <f>VLOOKUP(E684&amp;" "&amp;F684,tarifas!$A$13:$D$20,4,FALSE)*H684</f>
        <v>#N/A</v>
      </c>
      <c r="K684" s="13">
        <f>IF(F684="COD1",tarifas!$D$11*(SUMIFS($H$11:$H$8770,$F$11:$F$8770,"=COD1",$B$11:$B$8770,"="&amp;B684)/COUNTIFS($F$11:$F$8770,"=COD1",$B$11:$B$8770,"="&amp;B684))/COUNTIFS($A$11:$A$8770,"="&amp;A684,$F$11:$F$8770,"=COD1"),0)</f>
        <v>0</v>
      </c>
      <c r="L684" s="13" t="e">
        <f>(VLOOKUP(F684,tarifas!$C$7:$D$10,2,FALSE)+tarifas!$D$21)*datos!H684</f>
        <v>#N/A</v>
      </c>
      <c r="M684">
        <v>0</v>
      </c>
      <c r="N684" s="13" t="e">
        <f t="shared" si="98"/>
        <v>#N/A</v>
      </c>
      <c r="O684">
        <f t="shared" si="99"/>
        <v>0</v>
      </c>
      <c r="P684" s="12">
        <f t="shared" si="100"/>
        <v>218.53764835765901</v>
      </c>
      <c r="Q684">
        <f t="shared" si="101"/>
        <v>0</v>
      </c>
      <c r="R684">
        <f>$D$2*tarifas!$D$12/24</f>
        <v>1.4541666666666666</v>
      </c>
      <c r="S684" t="e">
        <f>VLOOKUP(E684&amp;" "&amp;F684,tarifas!$A$13:$D$20,4,FALSE)*P684</f>
        <v>#N/A</v>
      </c>
      <c r="T684">
        <f>IF(F684="COD1",tarifas!$D$11*(SUMIFS($P$11:$P$8770,$F$11:$F$8770,"=COD1",$B$11:$B$8770,"="&amp;B684)/COUNTIFS($F$11:$F$8770,"=COD1",$B$11:$B$8770,"="&amp;B684))/COUNTIFS($A$11:$A$8770,"="&amp;A684,$F$11:$F$8770,"=COD1"),0)</f>
        <v>0</v>
      </c>
      <c r="U684" t="e">
        <f>(VLOOKUP(F684,tarifas!$C$7:$D$10,2,FALSE)+tarifas!$D$21)*datos!P684</f>
        <v>#N/A</v>
      </c>
      <c r="V684" t="e">
        <f t="shared" si="102"/>
        <v>#N/A</v>
      </c>
      <c r="W684">
        <f t="shared" si="103"/>
        <v>0</v>
      </c>
    </row>
    <row r="685" spans="1:23" x14ac:dyDescent="0.25">
      <c r="A685">
        <f t="shared" si="96"/>
        <v>28</v>
      </c>
      <c r="B685">
        <f t="shared" si="97"/>
        <v>1</v>
      </c>
      <c r="C685" s="1">
        <f t="shared" si="104"/>
        <v>41668.083333331699</v>
      </c>
      <c r="D685" s="7">
        <v>0</v>
      </c>
      <c r="E685" s="7"/>
      <c r="G685">
        <v>0</v>
      </c>
      <c r="H685" s="12">
        <v>213.89954245195179</v>
      </c>
      <c r="I685" s="13">
        <f>$D$2*tarifas!$D$12/24</f>
        <v>1.4541666666666666</v>
      </c>
      <c r="J685" s="13" t="e">
        <f>VLOOKUP(E685&amp;" "&amp;F685,tarifas!$A$13:$D$20,4,FALSE)*H685</f>
        <v>#N/A</v>
      </c>
      <c r="K685" s="13">
        <f>IF(F685="COD1",tarifas!$D$11*(SUMIFS($H$11:$H$8770,$F$11:$F$8770,"=COD1",$B$11:$B$8770,"="&amp;B685)/COUNTIFS($F$11:$F$8770,"=COD1",$B$11:$B$8770,"="&amp;B685))/COUNTIFS($A$11:$A$8770,"="&amp;A685,$F$11:$F$8770,"=COD1"),0)</f>
        <v>0</v>
      </c>
      <c r="L685" s="13" t="e">
        <f>(VLOOKUP(F685,tarifas!$C$7:$D$10,2,FALSE)+tarifas!$D$21)*datos!H685</f>
        <v>#N/A</v>
      </c>
      <c r="M685">
        <v>0</v>
      </c>
      <c r="N685" s="13" t="e">
        <f t="shared" si="98"/>
        <v>#N/A</v>
      </c>
      <c r="O685">
        <f t="shared" si="99"/>
        <v>0</v>
      </c>
      <c r="P685" s="12">
        <f t="shared" si="100"/>
        <v>213.89954245195179</v>
      </c>
      <c r="Q685">
        <f t="shared" si="101"/>
        <v>0</v>
      </c>
      <c r="R685">
        <f>$D$2*tarifas!$D$12/24</f>
        <v>1.4541666666666666</v>
      </c>
      <c r="S685" t="e">
        <f>VLOOKUP(E685&amp;" "&amp;F685,tarifas!$A$13:$D$20,4,FALSE)*P685</f>
        <v>#N/A</v>
      </c>
      <c r="T685">
        <f>IF(F685="COD1",tarifas!$D$11*(SUMIFS($P$11:$P$8770,$F$11:$F$8770,"=COD1",$B$11:$B$8770,"="&amp;B685)/COUNTIFS($F$11:$F$8770,"=COD1",$B$11:$B$8770,"="&amp;B685))/COUNTIFS($A$11:$A$8770,"="&amp;A685,$F$11:$F$8770,"=COD1"),0)</f>
        <v>0</v>
      </c>
      <c r="U685" t="e">
        <f>(VLOOKUP(F685,tarifas!$C$7:$D$10,2,FALSE)+tarifas!$D$21)*datos!P685</f>
        <v>#N/A</v>
      </c>
      <c r="V685" t="e">
        <f t="shared" si="102"/>
        <v>#N/A</v>
      </c>
      <c r="W685">
        <f t="shared" si="103"/>
        <v>0</v>
      </c>
    </row>
    <row r="686" spans="1:23" x14ac:dyDescent="0.25">
      <c r="A686">
        <f t="shared" si="96"/>
        <v>28</v>
      </c>
      <c r="B686">
        <f t="shared" si="97"/>
        <v>1</v>
      </c>
      <c r="C686" s="1">
        <f t="shared" si="104"/>
        <v>41668.124999998363</v>
      </c>
      <c r="D686" s="7">
        <v>0</v>
      </c>
      <c r="E686" s="7"/>
      <c r="G686">
        <v>0</v>
      </c>
      <c r="H686" s="12">
        <v>201.0872014859811</v>
      </c>
      <c r="I686" s="13">
        <f>$D$2*tarifas!$D$12/24</f>
        <v>1.4541666666666666</v>
      </c>
      <c r="J686" s="13" t="e">
        <f>VLOOKUP(E686&amp;" "&amp;F686,tarifas!$A$13:$D$20,4,FALSE)*H686</f>
        <v>#N/A</v>
      </c>
      <c r="K686" s="13">
        <f>IF(F686="COD1",tarifas!$D$11*(SUMIFS($H$11:$H$8770,$F$11:$F$8770,"=COD1",$B$11:$B$8770,"="&amp;B686)/COUNTIFS($F$11:$F$8770,"=COD1",$B$11:$B$8770,"="&amp;B686))/COUNTIFS($A$11:$A$8770,"="&amp;A686,$F$11:$F$8770,"=COD1"),0)</f>
        <v>0</v>
      </c>
      <c r="L686" s="13" t="e">
        <f>(VLOOKUP(F686,tarifas!$C$7:$D$10,2,FALSE)+tarifas!$D$21)*datos!H686</f>
        <v>#N/A</v>
      </c>
      <c r="M686">
        <v>0</v>
      </c>
      <c r="N686" s="13" t="e">
        <f t="shared" si="98"/>
        <v>#N/A</v>
      </c>
      <c r="O686">
        <f t="shared" si="99"/>
        <v>0</v>
      </c>
      <c r="P686" s="12">
        <f t="shared" si="100"/>
        <v>201.0872014859811</v>
      </c>
      <c r="Q686">
        <f t="shared" si="101"/>
        <v>0</v>
      </c>
      <c r="R686">
        <f>$D$2*tarifas!$D$12/24</f>
        <v>1.4541666666666666</v>
      </c>
      <c r="S686" t="e">
        <f>VLOOKUP(E686&amp;" "&amp;F686,tarifas!$A$13:$D$20,4,FALSE)*P686</f>
        <v>#N/A</v>
      </c>
      <c r="T686">
        <f>IF(F686="COD1",tarifas!$D$11*(SUMIFS($P$11:$P$8770,$F$11:$F$8770,"=COD1",$B$11:$B$8770,"="&amp;B686)/COUNTIFS($F$11:$F$8770,"=COD1",$B$11:$B$8770,"="&amp;B686))/COUNTIFS($A$11:$A$8770,"="&amp;A686,$F$11:$F$8770,"=COD1"),0)</f>
        <v>0</v>
      </c>
      <c r="U686" t="e">
        <f>(VLOOKUP(F686,tarifas!$C$7:$D$10,2,FALSE)+tarifas!$D$21)*datos!P686</f>
        <v>#N/A</v>
      </c>
      <c r="V686" t="e">
        <f t="shared" si="102"/>
        <v>#N/A</v>
      </c>
      <c r="W686">
        <f t="shared" si="103"/>
        <v>0</v>
      </c>
    </row>
    <row r="687" spans="1:23" x14ac:dyDescent="0.25">
      <c r="A687">
        <f t="shared" si="96"/>
        <v>28</v>
      </c>
      <c r="B687">
        <f t="shared" si="97"/>
        <v>1</v>
      </c>
      <c r="C687" s="1">
        <f t="shared" si="104"/>
        <v>41668.166666665027</v>
      </c>
      <c r="D687" s="7">
        <v>0</v>
      </c>
      <c r="E687" s="7"/>
      <c r="G687">
        <v>0</v>
      </c>
      <c r="H687" s="12">
        <v>195.13019315399589</v>
      </c>
      <c r="I687" s="13">
        <f>$D$2*tarifas!$D$12/24</f>
        <v>1.4541666666666666</v>
      </c>
      <c r="J687" s="13" t="e">
        <f>VLOOKUP(E687&amp;" "&amp;F687,tarifas!$A$13:$D$20,4,FALSE)*H687</f>
        <v>#N/A</v>
      </c>
      <c r="K687" s="13">
        <f>IF(F687="COD1",tarifas!$D$11*(SUMIFS($H$11:$H$8770,$F$11:$F$8770,"=COD1",$B$11:$B$8770,"="&amp;B687)/COUNTIFS($F$11:$F$8770,"=COD1",$B$11:$B$8770,"="&amp;B687))/COUNTIFS($A$11:$A$8770,"="&amp;A687,$F$11:$F$8770,"=COD1"),0)</f>
        <v>0</v>
      </c>
      <c r="L687" s="13" t="e">
        <f>(VLOOKUP(F687,tarifas!$C$7:$D$10,2,FALSE)+tarifas!$D$21)*datos!H687</f>
        <v>#N/A</v>
      </c>
      <c r="M687">
        <v>0</v>
      </c>
      <c r="N687" s="13" t="e">
        <f t="shared" si="98"/>
        <v>#N/A</v>
      </c>
      <c r="O687">
        <f t="shared" si="99"/>
        <v>0</v>
      </c>
      <c r="P687" s="12">
        <f t="shared" si="100"/>
        <v>195.13019315399589</v>
      </c>
      <c r="Q687">
        <f t="shared" si="101"/>
        <v>0</v>
      </c>
      <c r="R687">
        <f>$D$2*tarifas!$D$12/24</f>
        <v>1.4541666666666666</v>
      </c>
      <c r="S687" t="e">
        <f>VLOOKUP(E687&amp;" "&amp;F687,tarifas!$A$13:$D$20,4,FALSE)*P687</f>
        <v>#N/A</v>
      </c>
      <c r="T687">
        <f>IF(F687="COD1",tarifas!$D$11*(SUMIFS($P$11:$P$8770,$F$11:$F$8770,"=COD1",$B$11:$B$8770,"="&amp;B687)/COUNTIFS($F$11:$F$8770,"=COD1",$B$11:$B$8770,"="&amp;B687))/COUNTIFS($A$11:$A$8770,"="&amp;A687,$F$11:$F$8770,"=COD1"),0)</f>
        <v>0</v>
      </c>
      <c r="U687" t="e">
        <f>(VLOOKUP(F687,tarifas!$C$7:$D$10,2,FALSE)+tarifas!$D$21)*datos!P687</f>
        <v>#N/A</v>
      </c>
      <c r="V687" t="e">
        <f t="shared" si="102"/>
        <v>#N/A</v>
      </c>
      <c r="W687">
        <f t="shared" si="103"/>
        <v>0</v>
      </c>
    </row>
    <row r="688" spans="1:23" x14ac:dyDescent="0.25">
      <c r="A688">
        <f t="shared" si="96"/>
        <v>28</v>
      </c>
      <c r="B688">
        <f t="shared" si="97"/>
        <v>1</v>
      </c>
      <c r="C688" s="1">
        <f t="shared" si="104"/>
        <v>41668.208333331691</v>
      </c>
      <c r="D688" s="7">
        <v>0</v>
      </c>
      <c r="E688" s="7"/>
      <c r="G688">
        <v>1</v>
      </c>
      <c r="H688" s="12">
        <v>194.83636666899611</v>
      </c>
      <c r="I688" s="13">
        <f>$D$2*tarifas!$D$12/24</f>
        <v>1.4541666666666666</v>
      </c>
      <c r="J688" s="13" t="e">
        <f>VLOOKUP(E688&amp;" "&amp;F688,tarifas!$A$13:$D$20,4,FALSE)*H688</f>
        <v>#N/A</v>
      </c>
      <c r="K688" s="13">
        <f>IF(F688="COD1",tarifas!$D$11*(SUMIFS($H$11:$H$8770,$F$11:$F$8770,"=COD1",$B$11:$B$8770,"="&amp;B688)/COUNTIFS($F$11:$F$8770,"=COD1",$B$11:$B$8770,"="&amp;B688))/COUNTIFS($A$11:$A$8770,"="&amp;A688,$F$11:$F$8770,"=COD1"),0)</f>
        <v>0</v>
      </c>
      <c r="L688" s="13" t="e">
        <f>(VLOOKUP(F688,tarifas!$C$7:$D$10,2,FALSE)+tarifas!$D$21)*datos!H688</f>
        <v>#N/A</v>
      </c>
      <c r="M688">
        <v>0</v>
      </c>
      <c r="N688" s="13" t="e">
        <f t="shared" si="98"/>
        <v>#N/A</v>
      </c>
      <c r="O688">
        <f t="shared" si="99"/>
        <v>0</v>
      </c>
      <c r="P688" s="12">
        <f t="shared" si="100"/>
        <v>194.83636666899611</v>
      </c>
      <c r="Q688">
        <f t="shared" si="101"/>
        <v>0</v>
      </c>
      <c r="R688">
        <f>$D$2*tarifas!$D$12/24</f>
        <v>1.4541666666666666</v>
      </c>
      <c r="S688" t="e">
        <f>VLOOKUP(E688&amp;" "&amp;F688,tarifas!$A$13:$D$20,4,FALSE)*P688</f>
        <v>#N/A</v>
      </c>
      <c r="T688">
        <f>IF(F688="COD1",tarifas!$D$11*(SUMIFS($P$11:$P$8770,$F$11:$F$8770,"=COD1",$B$11:$B$8770,"="&amp;B688)/COUNTIFS($F$11:$F$8770,"=COD1",$B$11:$B$8770,"="&amp;B688))/COUNTIFS($A$11:$A$8770,"="&amp;A688,$F$11:$F$8770,"=COD1"),0)</f>
        <v>0</v>
      </c>
      <c r="U688" t="e">
        <f>(VLOOKUP(F688,tarifas!$C$7:$D$10,2,FALSE)+tarifas!$D$21)*datos!P688</f>
        <v>#N/A</v>
      </c>
      <c r="V688" t="e">
        <f t="shared" si="102"/>
        <v>#N/A</v>
      </c>
      <c r="W688">
        <f t="shared" si="103"/>
        <v>0</v>
      </c>
    </row>
    <row r="689" spans="1:23" x14ac:dyDescent="0.25">
      <c r="A689">
        <f t="shared" si="96"/>
        <v>28</v>
      </c>
      <c r="B689">
        <f t="shared" si="97"/>
        <v>1</v>
      </c>
      <c r="C689" s="1">
        <f t="shared" si="104"/>
        <v>41668.249999998356</v>
      </c>
      <c r="D689" s="7">
        <v>0</v>
      </c>
      <c r="E689" s="7"/>
      <c r="G689">
        <v>10.19</v>
      </c>
      <c r="H689" s="12">
        <v>194.57269901934939</v>
      </c>
      <c r="I689" s="13">
        <f>$D$2*tarifas!$D$12/24</f>
        <v>1.4541666666666666</v>
      </c>
      <c r="J689" s="13" t="e">
        <f>VLOOKUP(E689&amp;" "&amp;F689,tarifas!$A$13:$D$20,4,FALSE)*H689</f>
        <v>#N/A</v>
      </c>
      <c r="K689" s="13">
        <f>IF(F689="COD1",tarifas!$D$11*(SUMIFS($H$11:$H$8770,$F$11:$F$8770,"=COD1",$B$11:$B$8770,"="&amp;B689)/COUNTIFS($F$11:$F$8770,"=COD1",$B$11:$B$8770,"="&amp;B689))/COUNTIFS($A$11:$A$8770,"="&amp;A689,$F$11:$F$8770,"=COD1"),0)</f>
        <v>0</v>
      </c>
      <c r="L689" s="13" t="e">
        <f>(VLOOKUP(F689,tarifas!$C$7:$D$10,2,FALSE)+tarifas!$D$21)*datos!H689</f>
        <v>#N/A</v>
      </c>
      <c r="M689">
        <v>0</v>
      </c>
      <c r="N689" s="13" t="e">
        <f t="shared" si="98"/>
        <v>#N/A</v>
      </c>
      <c r="O689">
        <f t="shared" si="99"/>
        <v>0</v>
      </c>
      <c r="P689" s="12">
        <f t="shared" si="100"/>
        <v>194.57269901934939</v>
      </c>
      <c r="Q689">
        <f t="shared" si="101"/>
        <v>0</v>
      </c>
      <c r="R689">
        <f>$D$2*tarifas!$D$12/24</f>
        <v>1.4541666666666666</v>
      </c>
      <c r="S689" t="e">
        <f>VLOOKUP(E689&amp;" "&amp;F689,tarifas!$A$13:$D$20,4,FALSE)*P689</f>
        <v>#N/A</v>
      </c>
      <c r="T689">
        <f>IF(F689="COD1",tarifas!$D$11*(SUMIFS($P$11:$P$8770,$F$11:$F$8770,"=COD1",$B$11:$B$8770,"="&amp;B689)/COUNTIFS($F$11:$F$8770,"=COD1",$B$11:$B$8770,"="&amp;B689))/COUNTIFS($A$11:$A$8770,"="&amp;A689,$F$11:$F$8770,"=COD1"),0)</f>
        <v>0</v>
      </c>
      <c r="U689" t="e">
        <f>(VLOOKUP(F689,tarifas!$C$7:$D$10,2,FALSE)+tarifas!$D$21)*datos!P689</f>
        <v>#N/A</v>
      </c>
      <c r="V689" t="e">
        <f t="shared" si="102"/>
        <v>#N/A</v>
      </c>
      <c r="W689">
        <f t="shared" si="103"/>
        <v>0</v>
      </c>
    </row>
    <row r="690" spans="1:23" x14ac:dyDescent="0.25">
      <c r="A690">
        <f t="shared" si="96"/>
        <v>28</v>
      </c>
      <c r="B690">
        <f t="shared" si="97"/>
        <v>1</v>
      </c>
      <c r="C690" s="1">
        <f t="shared" si="104"/>
        <v>41668.29166666502</v>
      </c>
      <c r="D690" s="7">
        <v>24.984848484848484</v>
      </c>
      <c r="E690" s="7"/>
      <c r="G690">
        <v>24.69</v>
      </c>
      <c r="H690" s="12">
        <v>213.60071538826787</v>
      </c>
      <c r="I690" s="13">
        <f>$D$2*tarifas!$D$12/24</f>
        <v>1.4541666666666666</v>
      </c>
      <c r="J690" s="13" t="e">
        <f>VLOOKUP(E690&amp;" "&amp;F690,tarifas!$A$13:$D$20,4,FALSE)*H690</f>
        <v>#N/A</v>
      </c>
      <c r="K690" s="13">
        <f>IF(F690="COD1",tarifas!$D$11*(SUMIFS($H$11:$H$8770,$F$11:$F$8770,"=COD1",$B$11:$B$8770,"="&amp;B690)/COUNTIFS($F$11:$F$8770,"=COD1",$B$11:$B$8770,"="&amp;B690))/COUNTIFS($A$11:$A$8770,"="&amp;A690,$F$11:$F$8770,"=COD1"),0)</f>
        <v>0</v>
      </c>
      <c r="L690" s="13" t="e">
        <f>(VLOOKUP(F690,tarifas!$C$7:$D$10,2,FALSE)+tarifas!$D$21)*datos!H690</f>
        <v>#N/A</v>
      </c>
      <c r="M690">
        <v>0</v>
      </c>
      <c r="N690" s="13" t="e">
        <f t="shared" si="98"/>
        <v>#N/A</v>
      </c>
      <c r="O690">
        <f t="shared" si="99"/>
        <v>0</v>
      </c>
      <c r="P690" s="12">
        <f t="shared" si="100"/>
        <v>213.60071538826787</v>
      </c>
      <c r="Q690">
        <f t="shared" si="101"/>
        <v>0</v>
      </c>
      <c r="R690">
        <f>$D$2*tarifas!$D$12/24</f>
        <v>1.4541666666666666</v>
      </c>
      <c r="S690" t="e">
        <f>VLOOKUP(E690&amp;" "&amp;F690,tarifas!$A$13:$D$20,4,FALSE)*P690</f>
        <v>#N/A</v>
      </c>
      <c r="T690">
        <f>IF(F690="COD1",tarifas!$D$11*(SUMIFS($P$11:$P$8770,$F$11:$F$8770,"=COD1",$B$11:$B$8770,"="&amp;B690)/COUNTIFS($F$11:$F$8770,"=COD1",$B$11:$B$8770,"="&amp;B690))/COUNTIFS($A$11:$A$8770,"="&amp;A690,$F$11:$F$8770,"=COD1"),0)</f>
        <v>0</v>
      </c>
      <c r="U690" t="e">
        <f>(VLOOKUP(F690,tarifas!$C$7:$D$10,2,FALSE)+tarifas!$D$21)*datos!P690</f>
        <v>#N/A</v>
      </c>
      <c r="V690" t="e">
        <f t="shared" si="102"/>
        <v>#N/A</v>
      </c>
      <c r="W690">
        <f t="shared" si="103"/>
        <v>0</v>
      </c>
    </row>
    <row r="691" spans="1:23" x14ac:dyDescent="0.25">
      <c r="A691">
        <f t="shared" si="96"/>
        <v>28</v>
      </c>
      <c r="B691">
        <f t="shared" si="97"/>
        <v>1</v>
      </c>
      <c r="C691" s="1">
        <f t="shared" si="104"/>
        <v>41668.333333331684</v>
      </c>
      <c r="D691" s="7">
        <v>125.43939393939394</v>
      </c>
      <c r="E691" s="7"/>
      <c r="G691">
        <v>27.67</v>
      </c>
      <c r="H691" s="12">
        <v>276.95991270853233</v>
      </c>
      <c r="I691" s="13">
        <f>$D$2*tarifas!$D$12/24</f>
        <v>1.4541666666666666</v>
      </c>
      <c r="J691" s="13" t="e">
        <f>VLOOKUP(E691&amp;" "&amp;F691,tarifas!$A$13:$D$20,4,FALSE)*H691</f>
        <v>#N/A</v>
      </c>
      <c r="K691" s="13">
        <f>IF(F691="COD1",tarifas!$D$11*(SUMIFS($H$11:$H$8770,$F$11:$F$8770,"=COD1",$B$11:$B$8770,"="&amp;B691)/COUNTIFS($F$11:$F$8770,"=COD1",$B$11:$B$8770,"="&amp;B691))/COUNTIFS($A$11:$A$8770,"="&amp;A691,$F$11:$F$8770,"=COD1"),0)</f>
        <v>0</v>
      </c>
      <c r="L691" s="13" t="e">
        <f>(VLOOKUP(F691,tarifas!$C$7:$D$10,2,FALSE)+tarifas!$D$21)*datos!H691</f>
        <v>#N/A</v>
      </c>
      <c r="M691">
        <v>49.209620000000001</v>
      </c>
      <c r="N691" s="13" t="e">
        <f t="shared" si="98"/>
        <v>#N/A</v>
      </c>
      <c r="O691">
        <f t="shared" si="99"/>
        <v>49.209620000000001</v>
      </c>
      <c r="P691" s="12">
        <f t="shared" si="100"/>
        <v>227.75029270853233</v>
      </c>
      <c r="Q691">
        <f t="shared" si="101"/>
        <v>0</v>
      </c>
      <c r="R691">
        <f>$D$2*tarifas!$D$12/24</f>
        <v>1.4541666666666666</v>
      </c>
      <c r="S691" t="e">
        <f>VLOOKUP(E691&amp;" "&amp;F691,tarifas!$A$13:$D$20,4,FALSE)*P691</f>
        <v>#N/A</v>
      </c>
      <c r="T691">
        <f>IF(F691="COD1",tarifas!$D$11*(SUMIFS($P$11:$P$8770,$F$11:$F$8770,"=COD1",$B$11:$B$8770,"="&amp;B691)/COUNTIFS($F$11:$F$8770,"=COD1",$B$11:$B$8770,"="&amp;B691))/COUNTIFS($A$11:$A$8770,"="&amp;A691,$F$11:$F$8770,"=COD1"),0)</f>
        <v>0</v>
      </c>
      <c r="U691" t="e">
        <f>(VLOOKUP(F691,tarifas!$C$7:$D$10,2,FALSE)+tarifas!$D$21)*datos!P691</f>
        <v>#N/A</v>
      </c>
      <c r="V691" t="e">
        <f t="shared" si="102"/>
        <v>#N/A</v>
      </c>
      <c r="W691">
        <f t="shared" si="103"/>
        <v>0</v>
      </c>
    </row>
    <row r="692" spans="1:23" x14ac:dyDescent="0.25">
      <c r="A692">
        <f t="shared" si="96"/>
        <v>28</v>
      </c>
      <c r="B692">
        <f t="shared" si="97"/>
        <v>1</v>
      </c>
      <c r="C692" s="1">
        <f t="shared" si="104"/>
        <v>41668.374999998348</v>
      </c>
      <c r="D692" s="7">
        <v>349.27272727272731</v>
      </c>
      <c r="E692" s="7"/>
      <c r="G692">
        <v>28.64</v>
      </c>
      <c r="H692" s="12">
        <v>427.0378337613256</v>
      </c>
      <c r="I692" s="13">
        <f>$D$2*tarifas!$D$12/24</f>
        <v>1.4541666666666666</v>
      </c>
      <c r="J692" s="13" t="e">
        <f>VLOOKUP(E692&amp;" "&amp;F692,tarifas!$A$13:$D$20,4,FALSE)*H692</f>
        <v>#N/A</v>
      </c>
      <c r="K692" s="13">
        <f>IF(F692="COD1",tarifas!$D$11*(SUMIFS($H$11:$H$8770,$F$11:$F$8770,"=COD1",$B$11:$B$8770,"="&amp;B692)/COUNTIFS($F$11:$F$8770,"=COD1",$B$11:$B$8770,"="&amp;B692))/COUNTIFS($A$11:$A$8770,"="&amp;A692,$F$11:$F$8770,"=COD1"),0)</f>
        <v>0</v>
      </c>
      <c r="L692" s="13" t="e">
        <f>(VLOOKUP(F692,tarifas!$C$7:$D$10,2,FALSE)+tarifas!$D$21)*datos!H692</f>
        <v>#N/A</v>
      </c>
      <c r="M692">
        <v>313.78300999999999</v>
      </c>
      <c r="N692" s="13" t="e">
        <f t="shared" si="98"/>
        <v>#N/A</v>
      </c>
      <c r="O692">
        <f t="shared" si="99"/>
        <v>313.78300999999999</v>
      </c>
      <c r="P692" s="12">
        <f t="shared" si="100"/>
        <v>113.25482376132561</v>
      </c>
      <c r="Q692">
        <f t="shared" si="101"/>
        <v>0</v>
      </c>
      <c r="R692">
        <f>$D$2*tarifas!$D$12/24</f>
        <v>1.4541666666666666</v>
      </c>
      <c r="S692" t="e">
        <f>VLOOKUP(E692&amp;" "&amp;F692,tarifas!$A$13:$D$20,4,FALSE)*P692</f>
        <v>#N/A</v>
      </c>
      <c r="T692">
        <f>IF(F692="COD1",tarifas!$D$11*(SUMIFS($P$11:$P$8770,$F$11:$F$8770,"=COD1",$B$11:$B$8770,"="&amp;B692)/COUNTIFS($F$11:$F$8770,"=COD1",$B$11:$B$8770,"="&amp;B692))/COUNTIFS($A$11:$A$8770,"="&amp;A692,$F$11:$F$8770,"=COD1"),0)</f>
        <v>0</v>
      </c>
      <c r="U692" t="e">
        <f>(VLOOKUP(F692,tarifas!$C$7:$D$10,2,FALSE)+tarifas!$D$21)*datos!P692</f>
        <v>#N/A</v>
      </c>
      <c r="V692" t="e">
        <f t="shared" si="102"/>
        <v>#N/A</v>
      </c>
      <c r="W692">
        <f t="shared" si="103"/>
        <v>0</v>
      </c>
    </row>
    <row r="693" spans="1:23" x14ac:dyDescent="0.25">
      <c r="A693">
        <f t="shared" si="96"/>
        <v>28</v>
      </c>
      <c r="B693">
        <f t="shared" si="97"/>
        <v>1</v>
      </c>
      <c r="C693" s="1">
        <f t="shared" si="104"/>
        <v>41668.416666665013</v>
      </c>
      <c r="D693" s="7">
        <v>506.39393939393938</v>
      </c>
      <c r="E693" s="7"/>
      <c r="G693">
        <v>45</v>
      </c>
      <c r="H693" s="12">
        <v>536.02129826014686</v>
      </c>
      <c r="I693" s="13">
        <f>$D$2*tarifas!$D$12/24</f>
        <v>1.4541666666666666</v>
      </c>
      <c r="J693" s="13" t="e">
        <f>VLOOKUP(E693&amp;" "&amp;F693,tarifas!$A$13:$D$20,4,FALSE)*H693</f>
        <v>#N/A</v>
      </c>
      <c r="K693" s="13">
        <f>IF(F693="COD1",tarifas!$D$11*(SUMIFS($H$11:$H$8770,$F$11:$F$8770,"=COD1",$B$11:$B$8770,"="&amp;B693)/COUNTIFS($F$11:$F$8770,"=COD1",$B$11:$B$8770,"="&amp;B693))/COUNTIFS($A$11:$A$8770,"="&amp;A693,$F$11:$F$8770,"=COD1"),0)</f>
        <v>0</v>
      </c>
      <c r="L693" s="13" t="e">
        <f>(VLOOKUP(F693,tarifas!$C$7:$D$10,2,FALSE)+tarifas!$D$21)*datos!H693</f>
        <v>#N/A</v>
      </c>
      <c r="M693">
        <v>413.64150999999998</v>
      </c>
      <c r="N693" s="13" t="e">
        <f t="shared" si="98"/>
        <v>#N/A</v>
      </c>
      <c r="O693">
        <f t="shared" si="99"/>
        <v>413.64150999999998</v>
      </c>
      <c r="P693" s="12">
        <f t="shared" si="100"/>
        <v>122.37978826014688</v>
      </c>
      <c r="Q693">
        <f t="shared" si="101"/>
        <v>0</v>
      </c>
      <c r="R693">
        <f>$D$2*tarifas!$D$12/24</f>
        <v>1.4541666666666666</v>
      </c>
      <c r="S693" t="e">
        <f>VLOOKUP(E693&amp;" "&amp;F693,tarifas!$A$13:$D$20,4,FALSE)*P693</f>
        <v>#N/A</v>
      </c>
      <c r="T693">
        <f>IF(F693="COD1",tarifas!$D$11*(SUMIFS($P$11:$P$8770,$F$11:$F$8770,"=COD1",$B$11:$B$8770,"="&amp;B693)/COUNTIFS($F$11:$F$8770,"=COD1",$B$11:$B$8770,"="&amp;B693))/COUNTIFS($A$11:$A$8770,"="&amp;A693,$F$11:$F$8770,"=COD1"),0)</f>
        <v>0</v>
      </c>
      <c r="U693" t="e">
        <f>(VLOOKUP(F693,tarifas!$C$7:$D$10,2,FALSE)+tarifas!$D$21)*datos!P693</f>
        <v>#N/A</v>
      </c>
      <c r="V693" t="e">
        <f t="shared" si="102"/>
        <v>#N/A</v>
      </c>
      <c r="W693">
        <f t="shared" si="103"/>
        <v>0</v>
      </c>
    </row>
    <row r="694" spans="1:23" x14ac:dyDescent="0.25">
      <c r="A694">
        <f t="shared" si="96"/>
        <v>28</v>
      </c>
      <c r="B694">
        <f t="shared" si="97"/>
        <v>1</v>
      </c>
      <c r="C694" s="1">
        <f t="shared" si="104"/>
        <v>41668.458333331677</v>
      </c>
      <c r="D694" s="7">
        <v>576.4545454545455</v>
      </c>
      <c r="E694" s="7"/>
      <c r="G694">
        <v>42.5</v>
      </c>
      <c r="H694" s="12">
        <v>623.60144297708973</v>
      </c>
      <c r="I694" s="13">
        <f>$D$2*tarifas!$D$12/24</f>
        <v>1.4541666666666666</v>
      </c>
      <c r="J694" s="13" t="e">
        <f>VLOOKUP(E694&amp;" "&amp;F694,tarifas!$A$13:$D$20,4,FALSE)*H694</f>
        <v>#N/A</v>
      </c>
      <c r="K694" s="13">
        <f>IF(F694="COD1",tarifas!$D$11*(SUMIFS($H$11:$H$8770,$F$11:$F$8770,"=COD1",$B$11:$B$8770,"="&amp;B694)/COUNTIFS($F$11:$F$8770,"=COD1",$B$11:$B$8770,"="&amp;B694))/COUNTIFS($A$11:$A$8770,"="&amp;A694,$F$11:$F$8770,"=COD1"),0)</f>
        <v>0</v>
      </c>
      <c r="L694" s="13" t="e">
        <f>(VLOOKUP(F694,tarifas!$C$7:$D$10,2,FALSE)+tarifas!$D$21)*datos!H694</f>
        <v>#N/A</v>
      </c>
      <c r="M694">
        <v>84.405550000000005</v>
      </c>
      <c r="N694" s="13" t="e">
        <f t="shared" si="98"/>
        <v>#N/A</v>
      </c>
      <c r="O694">
        <f t="shared" si="99"/>
        <v>84.405550000000005</v>
      </c>
      <c r="P694" s="12">
        <f t="shared" si="100"/>
        <v>539.19589297708967</v>
      </c>
      <c r="Q694">
        <f t="shared" si="101"/>
        <v>0</v>
      </c>
      <c r="R694">
        <f>$D$2*tarifas!$D$12/24</f>
        <v>1.4541666666666666</v>
      </c>
      <c r="S694" t="e">
        <f>VLOOKUP(E694&amp;" "&amp;F694,tarifas!$A$13:$D$20,4,FALSE)*P694</f>
        <v>#N/A</v>
      </c>
      <c r="T694">
        <f>IF(F694="COD1",tarifas!$D$11*(SUMIFS($P$11:$P$8770,$F$11:$F$8770,"=COD1",$B$11:$B$8770,"="&amp;B694)/COUNTIFS($F$11:$F$8770,"=COD1",$B$11:$B$8770,"="&amp;B694))/COUNTIFS($A$11:$A$8770,"="&amp;A694,$F$11:$F$8770,"=COD1"),0)</f>
        <v>0</v>
      </c>
      <c r="U694" t="e">
        <f>(VLOOKUP(F694,tarifas!$C$7:$D$10,2,FALSE)+tarifas!$D$21)*datos!P694</f>
        <v>#N/A</v>
      </c>
      <c r="V694" t="e">
        <f t="shared" si="102"/>
        <v>#N/A</v>
      </c>
      <c r="W694">
        <f t="shared" si="103"/>
        <v>0</v>
      </c>
    </row>
    <row r="695" spans="1:23" x14ac:dyDescent="0.25">
      <c r="A695">
        <f t="shared" si="96"/>
        <v>28</v>
      </c>
      <c r="B695">
        <f t="shared" si="97"/>
        <v>1</v>
      </c>
      <c r="C695" s="1">
        <f t="shared" si="104"/>
        <v>41668.499999998341</v>
      </c>
      <c r="D695" s="7">
        <v>604.53030303030312</v>
      </c>
      <c r="E695" s="7"/>
      <c r="G695">
        <v>46</v>
      </c>
      <c r="H695" s="12">
        <v>484.40370512723524</v>
      </c>
      <c r="I695" s="13">
        <f>$D$2*tarifas!$D$12/24</f>
        <v>1.4541666666666666</v>
      </c>
      <c r="J695" s="13" t="e">
        <f>VLOOKUP(E695&amp;" "&amp;F695,tarifas!$A$13:$D$20,4,FALSE)*H695</f>
        <v>#N/A</v>
      </c>
      <c r="K695" s="13">
        <f>IF(F695="COD1",tarifas!$D$11*(SUMIFS($H$11:$H$8770,$F$11:$F$8770,"=COD1",$B$11:$B$8770,"="&amp;B695)/COUNTIFS($F$11:$F$8770,"=COD1",$B$11:$B$8770,"="&amp;B695))/COUNTIFS($A$11:$A$8770,"="&amp;A695,$F$11:$F$8770,"=COD1"),0)</f>
        <v>0</v>
      </c>
      <c r="L695" s="13" t="e">
        <f>(VLOOKUP(F695,tarifas!$C$7:$D$10,2,FALSE)+tarifas!$D$21)*datos!H695</f>
        <v>#N/A</v>
      </c>
      <c r="M695">
        <v>90.740750000000006</v>
      </c>
      <c r="N695" s="13" t="e">
        <f t="shared" si="98"/>
        <v>#N/A</v>
      </c>
      <c r="O695">
        <f t="shared" si="99"/>
        <v>90.740750000000006</v>
      </c>
      <c r="P695" s="12">
        <f t="shared" si="100"/>
        <v>393.66295512723525</v>
      </c>
      <c r="Q695">
        <f t="shared" si="101"/>
        <v>0</v>
      </c>
      <c r="R695">
        <f>$D$2*tarifas!$D$12/24</f>
        <v>1.4541666666666666</v>
      </c>
      <c r="S695" t="e">
        <f>VLOOKUP(E695&amp;" "&amp;F695,tarifas!$A$13:$D$20,4,FALSE)*P695</f>
        <v>#N/A</v>
      </c>
      <c r="T695">
        <f>IF(F695="COD1",tarifas!$D$11*(SUMIFS($P$11:$P$8770,$F$11:$F$8770,"=COD1",$B$11:$B$8770,"="&amp;B695)/COUNTIFS($F$11:$F$8770,"=COD1",$B$11:$B$8770,"="&amp;B695))/COUNTIFS($A$11:$A$8770,"="&amp;A695,$F$11:$F$8770,"=COD1"),0)</f>
        <v>0</v>
      </c>
      <c r="U695" t="e">
        <f>(VLOOKUP(F695,tarifas!$C$7:$D$10,2,FALSE)+tarifas!$D$21)*datos!P695</f>
        <v>#N/A</v>
      </c>
      <c r="V695" t="e">
        <f t="shared" si="102"/>
        <v>#N/A</v>
      </c>
      <c r="W695">
        <f t="shared" si="103"/>
        <v>0</v>
      </c>
    </row>
    <row r="696" spans="1:23" x14ac:dyDescent="0.25">
      <c r="A696">
        <f t="shared" si="96"/>
        <v>28</v>
      </c>
      <c r="B696">
        <f t="shared" si="97"/>
        <v>1</v>
      </c>
      <c r="C696" s="1">
        <f t="shared" si="104"/>
        <v>41668.541666665005</v>
      </c>
      <c r="D696" s="7">
        <v>593.71212121212125</v>
      </c>
      <c r="E696" s="7"/>
      <c r="G696">
        <v>29.69</v>
      </c>
      <c r="H696" s="12">
        <v>408.79924992078031</v>
      </c>
      <c r="I696" s="13">
        <f>$D$2*tarifas!$D$12/24</f>
        <v>1.4541666666666666</v>
      </c>
      <c r="J696" s="13" t="e">
        <f>VLOOKUP(E696&amp;" "&amp;F696,tarifas!$A$13:$D$20,4,FALSE)*H696</f>
        <v>#N/A</v>
      </c>
      <c r="K696" s="13">
        <f>IF(F696="COD1",tarifas!$D$11*(SUMIFS($H$11:$H$8770,$F$11:$F$8770,"=COD1",$B$11:$B$8770,"="&amp;B696)/COUNTIFS($F$11:$F$8770,"=COD1",$B$11:$B$8770,"="&amp;B696))/COUNTIFS($A$11:$A$8770,"="&amp;A696,$F$11:$F$8770,"=COD1"),0)</f>
        <v>0</v>
      </c>
      <c r="L696" s="13" t="e">
        <f>(VLOOKUP(F696,tarifas!$C$7:$D$10,2,FALSE)+tarifas!$D$21)*datos!H696</f>
        <v>#N/A</v>
      </c>
      <c r="M696">
        <v>217.45192</v>
      </c>
      <c r="N696" s="13" t="e">
        <f t="shared" si="98"/>
        <v>#N/A</v>
      </c>
      <c r="O696">
        <f t="shared" si="99"/>
        <v>217.45192</v>
      </c>
      <c r="P696" s="12">
        <f t="shared" si="100"/>
        <v>191.34732992078031</v>
      </c>
      <c r="Q696">
        <f t="shared" si="101"/>
        <v>0</v>
      </c>
      <c r="R696">
        <f>$D$2*tarifas!$D$12/24</f>
        <v>1.4541666666666666</v>
      </c>
      <c r="S696" t="e">
        <f>VLOOKUP(E696&amp;" "&amp;F696,tarifas!$A$13:$D$20,4,FALSE)*P696</f>
        <v>#N/A</v>
      </c>
      <c r="T696">
        <f>IF(F696="COD1",tarifas!$D$11*(SUMIFS($P$11:$P$8770,$F$11:$F$8770,"=COD1",$B$11:$B$8770,"="&amp;B696)/COUNTIFS($F$11:$F$8770,"=COD1",$B$11:$B$8770,"="&amp;B696))/COUNTIFS($A$11:$A$8770,"="&amp;A696,$F$11:$F$8770,"=COD1"),0)</f>
        <v>0</v>
      </c>
      <c r="U696" t="e">
        <f>(VLOOKUP(F696,tarifas!$C$7:$D$10,2,FALSE)+tarifas!$D$21)*datos!P696</f>
        <v>#N/A</v>
      </c>
      <c r="V696" t="e">
        <f t="shared" si="102"/>
        <v>#N/A</v>
      </c>
      <c r="W696">
        <f t="shared" si="103"/>
        <v>0</v>
      </c>
    </row>
    <row r="697" spans="1:23" x14ac:dyDescent="0.25">
      <c r="A697">
        <f t="shared" si="96"/>
        <v>28</v>
      </c>
      <c r="B697">
        <f t="shared" si="97"/>
        <v>1</v>
      </c>
      <c r="C697" s="1">
        <f t="shared" si="104"/>
        <v>41668.58333333167</v>
      </c>
      <c r="D697" s="7">
        <v>517.21212121212125</v>
      </c>
      <c r="E697" s="7"/>
      <c r="G697">
        <v>27.75</v>
      </c>
      <c r="H697" s="12">
        <v>548.58955267308443</v>
      </c>
      <c r="I697" s="13">
        <f>$D$2*tarifas!$D$12/24</f>
        <v>1.4541666666666666</v>
      </c>
      <c r="J697" s="13" t="e">
        <f>VLOOKUP(E697&amp;" "&amp;F697,tarifas!$A$13:$D$20,4,FALSE)*H697</f>
        <v>#N/A</v>
      </c>
      <c r="K697" s="13">
        <f>IF(F697="COD1",tarifas!$D$11*(SUMIFS($H$11:$H$8770,$F$11:$F$8770,"=COD1",$B$11:$B$8770,"="&amp;B697)/COUNTIFS($F$11:$F$8770,"=COD1",$B$11:$B$8770,"="&amp;B697))/COUNTIFS($A$11:$A$8770,"="&amp;A697,$F$11:$F$8770,"=COD1"),0)</f>
        <v>0</v>
      </c>
      <c r="L697" s="13" t="e">
        <f>(VLOOKUP(F697,tarifas!$C$7:$D$10,2,FALSE)+tarifas!$D$21)*datos!H697</f>
        <v>#N/A</v>
      </c>
      <c r="M697">
        <v>371.12063000000001</v>
      </c>
      <c r="N697" s="13" t="e">
        <f t="shared" si="98"/>
        <v>#N/A</v>
      </c>
      <c r="O697">
        <f t="shared" si="99"/>
        <v>371.12063000000001</v>
      </c>
      <c r="P697" s="12">
        <f t="shared" si="100"/>
        <v>177.46892267308442</v>
      </c>
      <c r="Q697">
        <f t="shared" si="101"/>
        <v>0</v>
      </c>
      <c r="R697">
        <f>$D$2*tarifas!$D$12/24</f>
        <v>1.4541666666666666</v>
      </c>
      <c r="S697" t="e">
        <f>VLOOKUP(E697&amp;" "&amp;F697,tarifas!$A$13:$D$20,4,FALSE)*P697</f>
        <v>#N/A</v>
      </c>
      <c r="T697">
        <f>IF(F697="COD1",tarifas!$D$11*(SUMIFS($P$11:$P$8770,$F$11:$F$8770,"=COD1",$B$11:$B$8770,"="&amp;B697)/COUNTIFS($F$11:$F$8770,"=COD1",$B$11:$B$8770,"="&amp;B697))/COUNTIFS($A$11:$A$8770,"="&amp;A697,$F$11:$F$8770,"=COD1"),0)</f>
        <v>0</v>
      </c>
      <c r="U697" t="e">
        <f>(VLOOKUP(F697,tarifas!$C$7:$D$10,2,FALSE)+tarifas!$D$21)*datos!P697</f>
        <v>#N/A</v>
      </c>
      <c r="V697" t="e">
        <f t="shared" si="102"/>
        <v>#N/A</v>
      </c>
      <c r="W697">
        <f t="shared" si="103"/>
        <v>0</v>
      </c>
    </row>
    <row r="698" spans="1:23" x14ac:dyDescent="0.25">
      <c r="A698">
        <f t="shared" si="96"/>
        <v>28</v>
      </c>
      <c r="B698">
        <f t="shared" si="97"/>
        <v>1</v>
      </c>
      <c r="C698" s="1">
        <f t="shared" si="104"/>
        <v>41668.624999998334</v>
      </c>
      <c r="D698" s="7">
        <v>380.9545454545455</v>
      </c>
      <c r="E698" s="7"/>
      <c r="G698">
        <v>27.76</v>
      </c>
      <c r="H698" s="12">
        <v>587.31308986828594</v>
      </c>
      <c r="I698" s="13">
        <f>$D$2*tarifas!$D$12/24</f>
        <v>1.4541666666666666</v>
      </c>
      <c r="J698" s="13" t="e">
        <f>VLOOKUP(E698&amp;" "&amp;F698,tarifas!$A$13:$D$20,4,FALSE)*H698</f>
        <v>#N/A</v>
      </c>
      <c r="K698" s="13">
        <f>IF(F698="COD1",tarifas!$D$11*(SUMIFS($H$11:$H$8770,$F$11:$F$8770,"=COD1",$B$11:$B$8770,"="&amp;B698)/COUNTIFS($F$11:$F$8770,"=COD1",$B$11:$B$8770,"="&amp;B698))/COUNTIFS($A$11:$A$8770,"="&amp;A698,$F$11:$F$8770,"=COD1"),0)</f>
        <v>0</v>
      </c>
      <c r="L698" s="13" t="e">
        <f>(VLOOKUP(F698,tarifas!$C$7:$D$10,2,FALSE)+tarifas!$D$21)*datos!H698</f>
        <v>#N/A</v>
      </c>
      <c r="M698">
        <v>1.1815799999999999</v>
      </c>
      <c r="N698" s="13" t="e">
        <f t="shared" si="98"/>
        <v>#N/A</v>
      </c>
      <c r="O698">
        <f t="shared" si="99"/>
        <v>1.1815799999999999</v>
      </c>
      <c r="P698" s="12">
        <f t="shared" si="100"/>
        <v>586.13150986828589</v>
      </c>
      <c r="Q698">
        <f t="shared" si="101"/>
        <v>0</v>
      </c>
      <c r="R698">
        <f>$D$2*tarifas!$D$12/24</f>
        <v>1.4541666666666666</v>
      </c>
      <c r="S698" t="e">
        <f>VLOOKUP(E698&amp;" "&amp;F698,tarifas!$A$13:$D$20,4,FALSE)*P698</f>
        <v>#N/A</v>
      </c>
      <c r="T698">
        <f>IF(F698="COD1",tarifas!$D$11*(SUMIFS($P$11:$P$8770,$F$11:$F$8770,"=COD1",$B$11:$B$8770,"="&amp;B698)/COUNTIFS($F$11:$F$8770,"=COD1",$B$11:$B$8770,"="&amp;B698))/COUNTIFS($A$11:$A$8770,"="&amp;A698,$F$11:$F$8770,"=COD1"),0)</f>
        <v>0</v>
      </c>
      <c r="U698" t="e">
        <f>(VLOOKUP(F698,tarifas!$C$7:$D$10,2,FALSE)+tarifas!$D$21)*datos!P698</f>
        <v>#N/A</v>
      </c>
      <c r="V698" t="e">
        <f t="shared" si="102"/>
        <v>#N/A</v>
      </c>
      <c r="W698">
        <f t="shared" si="103"/>
        <v>0</v>
      </c>
    </row>
    <row r="699" spans="1:23" x14ac:dyDescent="0.25">
      <c r="A699">
        <f t="shared" si="96"/>
        <v>28</v>
      </c>
      <c r="B699">
        <f t="shared" si="97"/>
        <v>1</v>
      </c>
      <c r="C699" s="1">
        <f t="shared" si="104"/>
        <v>41668.666666664998</v>
      </c>
      <c r="D699" s="7">
        <v>190.60606060606062</v>
      </c>
      <c r="E699" s="7"/>
      <c r="G699">
        <v>27.66</v>
      </c>
      <c r="H699" s="12">
        <v>633.93495935126089</v>
      </c>
      <c r="I699" s="13">
        <f>$D$2*tarifas!$D$12/24</f>
        <v>1.4541666666666666</v>
      </c>
      <c r="J699" s="13" t="e">
        <f>VLOOKUP(E699&amp;" "&amp;F699,tarifas!$A$13:$D$20,4,FALSE)*H699</f>
        <v>#N/A</v>
      </c>
      <c r="K699" s="13">
        <f>IF(F699="COD1",tarifas!$D$11*(SUMIFS($H$11:$H$8770,$F$11:$F$8770,"=COD1",$B$11:$B$8770,"="&amp;B699)/COUNTIFS($F$11:$F$8770,"=COD1",$B$11:$B$8770,"="&amp;B699))/COUNTIFS($A$11:$A$8770,"="&amp;A699,$F$11:$F$8770,"=COD1"),0)</f>
        <v>0</v>
      </c>
      <c r="L699" s="13" t="e">
        <f>(VLOOKUP(F699,tarifas!$C$7:$D$10,2,FALSE)+tarifas!$D$21)*datos!H699</f>
        <v>#N/A</v>
      </c>
      <c r="M699">
        <v>5.3019799999999995</v>
      </c>
      <c r="N699" s="13" t="e">
        <f t="shared" si="98"/>
        <v>#N/A</v>
      </c>
      <c r="O699">
        <f t="shared" si="99"/>
        <v>5.3019799999999995</v>
      </c>
      <c r="P699" s="12">
        <f t="shared" si="100"/>
        <v>628.63297935126093</v>
      </c>
      <c r="Q699">
        <f t="shared" si="101"/>
        <v>0</v>
      </c>
      <c r="R699">
        <f>$D$2*tarifas!$D$12/24</f>
        <v>1.4541666666666666</v>
      </c>
      <c r="S699" t="e">
        <f>VLOOKUP(E699&amp;" "&amp;F699,tarifas!$A$13:$D$20,4,FALSE)*P699</f>
        <v>#N/A</v>
      </c>
      <c r="T699">
        <f>IF(F699="COD1",tarifas!$D$11*(SUMIFS($P$11:$P$8770,$F$11:$F$8770,"=COD1",$B$11:$B$8770,"="&amp;B699)/COUNTIFS($F$11:$F$8770,"=COD1",$B$11:$B$8770,"="&amp;B699))/COUNTIFS($A$11:$A$8770,"="&amp;A699,$F$11:$F$8770,"=COD1"),0)</f>
        <v>0</v>
      </c>
      <c r="U699" t="e">
        <f>(VLOOKUP(F699,tarifas!$C$7:$D$10,2,FALSE)+tarifas!$D$21)*datos!P699</f>
        <v>#N/A</v>
      </c>
      <c r="V699" t="e">
        <f t="shared" si="102"/>
        <v>#N/A</v>
      </c>
      <c r="W699">
        <f t="shared" si="103"/>
        <v>0</v>
      </c>
    </row>
    <row r="700" spans="1:23" x14ac:dyDescent="0.25">
      <c r="A700">
        <f t="shared" si="96"/>
        <v>28</v>
      </c>
      <c r="B700">
        <f t="shared" si="97"/>
        <v>1</v>
      </c>
      <c r="C700" s="1">
        <f t="shared" si="104"/>
        <v>41668.708333331662</v>
      </c>
      <c r="D700" s="7">
        <v>0</v>
      </c>
      <c r="E700" s="7"/>
      <c r="G700">
        <v>26.69</v>
      </c>
      <c r="H700" s="12">
        <v>528.01260805647576</v>
      </c>
      <c r="I700" s="13">
        <f>$D$2*tarifas!$D$12/24</f>
        <v>1.4541666666666666</v>
      </c>
      <c r="J700" s="13" t="e">
        <f>VLOOKUP(E700&amp;" "&amp;F700,tarifas!$A$13:$D$20,4,FALSE)*H700</f>
        <v>#N/A</v>
      </c>
      <c r="K700" s="13">
        <f>IF(F700="COD1",tarifas!$D$11*(SUMIFS($H$11:$H$8770,$F$11:$F$8770,"=COD1",$B$11:$B$8770,"="&amp;B700)/COUNTIFS($F$11:$F$8770,"=COD1",$B$11:$B$8770,"="&amp;B700))/COUNTIFS($A$11:$A$8770,"="&amp;A700,$F$11:$F$8770,"=COD1"),0)</f>
        <v>0</v>
      </c>
      <c r="L700" s="13" t="e">
        <f>(VLOOKUP(F700,tarifas!$C$7:$D$10,2,FALSE)+tarifas!$D$21)*datos!H700</f>
        <v>#N/A</v>
      </c>
      <c r="M700">
        <v>0</v>
      </c>
      <c r="N700" s="13" t="e">
        <f t="shared" si="98"/>
        <v>#N/A</v>
      </c>
      <c r="O700">
        <f t="shared" si="99"/>
        <v>0</v>
      </c>
      <c r="P700" s="12">
        <f t="shared" si="100"/>
        <v>528.01260805647576</v>
      </c>
      <c r="Q700">
        <f t="shared" si="101"/>
        <v>0</v>
      </c>
      <c r="R700">
        <f>$D$2*tarifas!$D$12/24</f>
        <v>1.4541666666666666</v>
      </c>
      <c r="S700" t="e">
        <f>VLOOKUP(E700&amp;" "&amp;F700,tarifas!$A$13:$D$20,4,FALSE)*P700</f>
        <v>#N/A</v>
      </c>
      <c r="T700">
        <f>IF(F700="COD1",tarifas!$D$11*(SUMIFS($P$11:$P$8770,$F$11:$F$8770,"=COD1",$B$11:$B$8770,"="&amp;B700)/COUNTIFS($F$11:$F$8770,"=COD1",$B$11:$B$8770,"="&amp;B700))/COUNTIFS($A$11:$A$8770,"="&amp;A700,$F$11:$F$8770,"=COD1"),0)</f>
        <v>0</v>
      </c>
      <c r="U700" t="e">
        <f>(VLOOKUP(F700,tarifas!$C$7:$D$10,2,FALSE)+tarifas!$D$21)*datos!P700</f>
        <v>#N/A</v>
      </c>
      <c r="V700" t="e">
        <f t="shared" si="102"/>
        <v>#N/A</v>
      </c>
      <c r="W700">
        <f t="shared" si="103"/>
        <v>0</v>
      </c>
    </row>
    <row r="701" spans="1:23" x14ac:dyDescent="0.25">
      <c r="A701">
        <f t="shared" si="96"/>
        <v>28</v>
      </c>
      <c r="B701">
        <f t="shared" si="97"/>
        <v>1</v>
      </c>
      <c r="C701" s="1">
        <f t="shared" si="104"/>
        <v>41668.749999998327</v>
      </c>
      <c r="D701" s="7">
        <v>0</v>
      </c>
      <c r="E701" s="7"/>
      <c r="G701">
        <v>27.69</v>
      </c>
      <c r="H701" s="12">
        <v>410.90371948926793</v>
      </c>
      <c r="I701" s="13">
        <f>$D$2*tarifas!$D$12/24</f>
        <v>1.4541666666666666</v>
      </c>
      <c r="J701" s="13" t="e">
        <f>VLOOKUP(E701&amp;" "&amp;F701,tarifas!$A$13:$D$20,4,FALSE)*H701</f>
        <v>#N/A</v>
      </c>
      <c r="K701" s="13">
        <f>IF(F701="COD1",tarifas!$D$11*(SUMIFS($H$11:$H$8770,$F$11:$F$8770,"=COD1",$B$11:$B$8770,"="&amp;B701)/COUNTIFS($F$11:$F$8770,"=COD1",$B$11:$B$8770,"="&amp;B701))/COUNTIFS($A$11:$A$8770,"="&amp;A701,$F$11:$F$8770,"=COD1"),0)</f>
        <v>0</v>
      </c>
      <c r="L701" s="13" t="e">
        <f>(VLOOKUP(F701,tarifas!$C$7:$D$10,2,FALSE)+tarifas!$D$21)*datos!H701</f>
        <v>#N/A</v>
      </c>
      <c r="M701">
        <v>0</v>
      </c>
      <c r="N701" s="13" t="e">
        <f t="shared" si="98"/>
        <v>#N/A</v>
      </c>
      <c r="O701">
        <f t="shared" si="99"/>
        <v>0</v>
      </c>
      <c r="P701" s="12">
        <f t="shared" si="100"/>
        <v>410.90371948926793</v>
      </c>
      <c r="Q701">
        <f t="shared" si="101"/>
        <v>0</v>
      </c>
      <c r="R701">
        <f>$D$2*tarifas!$D$12/24</f>
        <v>1.4541666666666666</v>
      </c>
      <c r="S701" t="e">
        <f>VLOOKUP(E701&amp;" "&amp;F701,tarifas!$A$13:$D$20,4,FALSE)*P701</f>
        <v>#N/A</v>
      </c>
      <c r="T701">
        <f>IF(F701="COD1",tarifas!$D$11*(SUMIFS($P$11:$P$8770,$F$11:$F$8770,"=COD1",$B$11:$B$8770,"="&amp;B701)/COUNTIFS($F$11:$F$8770,"=COD1",$B$11:$B$8770,"="&amp;B701))/COUNTIFS($A$11:$A$8770,"="&amp;A701,$F$11:$F$8770,"=COD1"),0)</f>
        <v>0</v>
      </c>
      <c r="U701" t="e">
        <f>(VLOOKUP(F701,tarifas!$C$7:$D$10,2,FALSE)+tarifas!$D$21)*datos!P701</f>
        <v>#N/A</v>
      </c>
      <c r="V701" t="e">
        <f t="shared" si="102"/>
        <v>#N/A</v>
      </c>
      <c r="W701">
        <f t="shared" si="103"/>
        <v>0</v>
      </c>
    </row>
    <row r="702" spans="1:23" x14ac:dyDescent="0.25">
      <c r="A702">
        <f t="shared" si="96"/>
        <v>28</v>
      </c>
      <c r="B702">
        <f t="shared" si="97"/>
        <v>1</v>
      </c>
      <c r="C702" s="1">
        <f t="shared" si="104"/>
        <v>41668.791666664991</v>
      </c>
      <c r="D702" s="7">
        <v>0</v>
      </c>
      <c r="E702" s="7"/>
      <c r="G702">
        <v>46</v>
      </c>
      <c r="H702" s="12">
        <v>303.89120418605268</v>
      </c>
      <c r="I702" s="13">
        <f>$D$2*tarifas!$D$12/24</f>
        <v>1.4541666666666666</v>
      </c>
      <c r="J702" s="13" t="e">
        <f>VLOOKUP(E702&amp;" "&amp;F702,tarifas!$A$13:$D$20,4,FALSE)*H702</f>
        <v>#N/A</v>
      </c>
      <c r="K702" s="13">
        <f>IF(F702="COD1",tarifas!$D$11*(SUMIFS($H$11:$H$8770,$F$11:$F$8770,"=COD1",$B$11:$B$8770,"="&amp;B702)/COUNTIFS($F$11:$F$8770,"=COD1",$B$11:$B$8770,"="&amp;B702))/COUNTIFS($A$11:$A$8770,"="&amp;A702,$F$11:$F$8770,"=COD1"),0)</f>
        <v>0</v>
      </c>
      <c r="L702" s="13" t="e">
        <f>(VLOOKUP(F702,tarifas!$C$7:$D$10,2,FALSE)+tarifas!$D$21)*datos!H702</f>
        <v>#N/A</v>
      </c>
      <c r="M702">
        <v>0</v>
      </c>
      <c r="N702" s="13" t="e">
        <f t="shared" si="98"/>
        <v>#N/A</v>
      </c>
      <c r="O702">
        <f t="shared" si="99"/>
        <v>0</v>
      </c>
      <c r="P702" s="12">
        <f t="shared" si="100"/>
        <v>303.89120418605268</v>
      </c>
      <c r="Q702">
        <f t="shared" si="101"/>
        <v>0</v>
      </c>
      <c r="R702">
        <f>$D$2*tarifas!$D$12/24</f>
        <v>1.4541666666666666</v>
      </c>
      <c r="S702" t="e">
        <f>VLOOKUP(E702&amp;" "&amp;F702,tarifas!$A$13:$D$20,4,FALSE)*P702</f>
        <v>#N/A</v>
      </c>
      <c r="T702">
        <f>IF(F702="COD1",tarifas!$D$11*(SUMIFS($P$11:$P$8770,$F$11:$F$8770,"=COD1",$B$11:$B$8770,"="&amp;B702)/COUNTIFS($F$11:$F$8770,"=COD1",$B$11:$B$8770,"="&amp;B702))/COUNTIFS($A$11:$A$8770,"="&amp;A702,$F$11:$F$8770,"=COD1"),0)</f>
        <v>0</v>
      </c>
      <c r="U702" t="e">
        <f>(VLOOKUP(F702,tarifas!$C$7:$D$10,2,FALSE)+tarifas!$D$21)*datos!P702</f>
        <v>#N/A</v>
      </c>
      <c r="V702" t="e">
        <f t="shared" si="102"/>
        <v>#N/A</v>
      </c>
      <c r="W702">
        <f t="shared" si="103"/>
        <v>0</v>
      </c>
    </row>
    <row r="703" spans="1:23" x14ac:dyDescent="0.25">
      <c r="A703">
        <f t="shared" si="96"/>
        <v>28</v>
      </c>
      <c r="B703">
        <f t="shared" si="97"/>
        <v>1</v>
      </c>
      <c r="C703" s="1">
        <f t="shared" si="104"/>
        <v>41668.833333331655</v>
      </c>
      <c r="D703" s="7">
        <v>0</v>
      </c>
      <c r="E703" s="7"/>
      <c r="G703">
        <v>47.48</v>
      </c>
      <c r="H703" s="12">
        <v>239.06768009303775</v>
      </c>
      <c r="I703" s="13">
        <f>$D$2*tarifas!$D$12/24</f>
        <v>1.4541666666666666</v>
      </c>
      <c r="J703" s="13" t="e">
        <f>VLOOKUP(E703&amp;" "&amp;F703,tarifas!$A$13:$D$20,4,FALSE)*H703</f>
        <v>#N/A</v>
      </c>
      <c r="K703" s="13">
        <f>IF(F703="COD1",tarifas!$D$11*(SUMIFS($H$11:$H$8770,$F$11:$F$8770,"=COD1",$B$11:$B$8770,"="&amp;B703)/COUNTIFS($F$11:$F$8770,"=COD1",$B$11:$B$8770,"="&amp;B703))/COUNTIFS($A$11:$A$8770,"="&amp;A703,$F$11:$F$8770,"=COD1"),0)</f>
        <v>0</v>
      </c>
      <c r="L703" s="13" t="e">
        <f>(VLOOKUP(F703,tarifas!$C$7:$D$10,2,FALSE)+tarifas!$D$21)*datos!H703</f>
        <v>#N/A</v>
      </c>
      <c r="M703">
        <v>0</v>
      </c>
      <c r="N703" s="13" t="e">
        <f t="shared" si="98"/>
        <v>#N/A</v>
      </c>
      <c r="O703">
        <f t="shared" si="99"/>
        <v>0</v>
      </c>
      <c r="P703" s="12">
        <f t="shared" si="100"/>
        <v>239.06768009303775</v>
      </c>
      <c r="Q703">
        <f t="shared" si="101"/>
        <v>0</v>
      </c>
      <c r="R703">
        <f>$D$2*tarifas!$D$12/24</f>
        <v>1.4541666666666666</v>
      </c>
      <c r="S703" t="e">
        <f>VLOOKUP(E703&amp;" "&amp;F703,tarifas!$A$13:$D$20,4,FALSE)*P703</f>
        <v>#N/A</v>
      </c>
      <c r="T703">
        <f>IF(F703="COD1",tarifas!$D$11*(SUMIFS($P$11:$P$8770,$F$11:$F$8770,"=COD1",$B$11:$B$8770,"="&amp;B703)/COUNTIFS($F$11:$F$8770,"=COD1",$B$11:$B$8770,"="&amp;B703))/COUNTIFS($A$11:$A$8770,"="&amp;A703,$F$11:$F$8770,"=COD1"),0)</f>
        <v>0</v>
      </c>
      <c r="U703" t="e">
        <f>(VLOOKUP(F703,tarifas!$C$7:$D$10,2,FALSE)+tarifas!$D$21)*datos!P703</f>
        <v>#N/A</v>
      </c>
      <c r="V703" t="e">
        <f t="shared" si="102"/>
        <v>#N/A</v>
      </c>
      <c r="W703">
        <f t="shared" si="103"/>
        <v>0</v>
      </c>
    </row>
    <row r="704" spans="1:23" x14ac:dyDescent="0.25">
      <c r="A704">
        <f t="shared" si="96"/>
        <v>28</v>
      </c>
      <c r="B704">
        <f t="shared" si="97"/>
        <v>1</v>
      </c>
      <c r="C704" s="1">
        <f t="shared" si="104"/>
        <v>41668.874999998319</v>
      </c>
      <c r="D704" s="7">
        <v>0</v>
      </c>
      <c r="E704" s="7"/>
      <c r="G704">
        <v>46</v>
      </c>
      <c r="H704" s="12">
        <v>219.45536660945402</v>
      </c>
      <c r="I704" s="13">
        <f>$D$2*tarifas!$D$12/24</f>
        <v>1.4541666666666666</v>
      </c>
      <c r="J704" s="13" t="e">
        <f>VLOOKUP(E704&amp;" "&amp;F704,tarifas!$A$13:$D$20,4,FALSE)*H704</f>
        <v>#N/A</v>
      </c>
      <c r="K704" s="13">
        <f>IF(F704="COD1",tarifas!$D$11*(SUMIFS($H$11:$H$8770,$F$11:$F$8770,"=COD1",$B$11:$B$8770,"="&amp;B704)/COUNTIFS($F$11:$F$8770,"=COD1",$B$11:$B$8770,"="&amp;B704))/COUNTIFS($A$11:$A$8770,"="&amp;A704,$F$11:$F$8770,"=COD1"),0)</f>
        <v>0</v>
      </c>
      <c r="L704" s="13" t="e">
        <f>(VLOOKUP(F704,tarifas!$C$7:$D$10,2,FALSE)+tarifas!$D$21)*datos!H704</f>
        <v>#N/A</v>
      </c>
      <c r="M704">
        <v>0</v>
      </c>
      <c r="N704" s="13" t="e">
        <f t="shared" si="98"/>
        <v>#N/A</v>
      </c>
      <c r="O704">
        <f t="shared" si="99"/>
        <v>0</v>
      </c>
      <c r="P704" s="12">
        <f t="shared" si="100"/>
        <v>219.45536660945402</v>
      </c>
      <c r="Q704">
        <f t="shared" si="101"/>
        <v>0</v>
      </c>
      <c r="R704">
        <f>$D$2*tarifas!$D$12/24</f>
        <v>1.4541666666666666</v>
      </c>
      <c r="S704" t="e">
        <f>VLOOKUP(E704&amp;" "&amp;F704,tarifas!$A$13:$D$20,4,FALSE)*P704</f>
        <v>#N/A</v>
      </c>
      <c r="T704">
        <f>IF(F704="COD1",tarifas!$D$11*(SUMIFS($P$11:$P$8770,$F$11:$F$8770,"=COD1",$B$11:$B$8770,"="&amp;B704)/COUNTIFS($F$11:$F$8770,"=COD1",$B$11:$B$8770,"="&amp;B704))/COUNTIFS($A$11:$A$8770,"="&amp;A704,$F$11:$F$8770,"=COD1"),0)</f>
        <v>0</v>
      </c>
      <c r="U704" t="e">
        <f>(VLOOKUP(F704,tarifas!$C$7:$D$10,2,FALSE)+tarifas!$D$21)*datos!P704</f>
        <v>#N/A</v>
      </c>
      <c r="V704" t="e">
        <f t="shared" si="102"/>
        <v>#N/A</v>
      </c>
      <c r="W704">
        <f t="shared" si="103"/>
        <v>0</v>
      </c>
    </row>
    <row r="705" spans="1:23" x14ac:dyDescent="0.25">
      <c r="A705">
        <f t="shared" si="96"/>
        <v>28</v>
      </c>
      <c r="B705">
        <f t="shared" si="97"/>
        <v>1</v>
      </c>
      <c r="C705" s="1">
        <f t="shared" si="104"/>
        <v>41668.916666664983</v>
      </c>
      <c r="D705" s="7">
        <v>0</v>
      </c>
      <c r="E705" s="7"/>
      <c r="G705">
        <v>34</v>
      </c>
      <c r="H705" s="12">
        <v>213.62386807742968</v>
      </c>
      <c r="I705" s="13">
        <f>$D$2*tarifas!$D$12/24</f>
        <v>1.4541666666666666</v>
      </c>
      <c r="J705" s="13" t="e">
        <f>VLOOKUP(E705&amp;" "&amp;F705,tarifas!$A$13:$D$20,4,FALSE)*H705</f>
        <v>#N/A</v>
      </c>
      <c r="K705" s="13">
        <f>IF(F705="COD1",tarifas!$D$11*(SUMIFS($H$11:$H$8770,$F$11:$F$8770,"=COD1",$B$11:$B$8770,"="&amp;B705)/COUNTIFS($F$11:$F$8770,"=COD1",$B$11:$B$8770,"="&amp;B705))/COUNTIFS($A$11:$A$8770,"="&amp;A705,$F$11:$F$8770,"=COD1"),0)</f>
        <v>0</v>
      </c>
      <c r="L705" s="13" t="e">
        <f>(VLOOKUP(F705,tarifas!$C$7:$D$10,2,FALSE)+tarifas!$D$21)*datos!H705</f>
        <v>#N/A</v>
      </c>
      <c r="M705">
        <v>0</v>
      </c>
      <c r="N705" s="13" t="e">
        <f t="shared" si="98"/>
        <v>#N/A</v>
      </c>
      <c r="O705">
        <f t="shared" si="99"/>
        <v>0</v>
      </c>
      <c r="P705" s="12">
        <f t="shared" si="100"/>
        <v>213.62386807742968</v>
      </c>
      <c r="Q705">
        <f t="shared" si="101"/>
        <v>0</v>
      </c>
      <c r="R705">
        <f>$D$2*tarifas!$D$12/24</f>
        <v>1.4541666666666666</v>
      </c>
      <c r="S705" t="e">
        <f>VLOOKUP(E705&amp;" "&amp;F705,tarifas!$A$13:$D$20,4,FALSE)*P705</f>
        <v>#N/A</v>
      </c>
      <c r="T705">
        <f>IF(F705="COD1",tarifas!$D$11*(SUMIFS($P$11:$P$8770,$F$11:$F$8770,"=COD1",$B$11:$B$8770,"="&amp;B705)/COUNTIFS($F$11:$F$8770,"=COD1",$B$11:$B$8770,"="&amp;B705))/COUNTIFS($A$11:$A$8770,"="&amp;A705,$F$11:$F$8770,"=COD1"),0)</f>
        <v>0</v>
      </c>
      <c r="U705" t="e">
        <f>(VLOOKUP(F705,tarifas!$C$7:$D$10,2,FALSE)+tarifas!$D$21)*datos!P705</f>
        <v>#N/A</v>
      </c>
      <c r="V705" t="e">
        <f t="shared" si="102"/>
        <v>#N/A</v>
      </c>
      <c r="W705">
        <f t="shared" si="103"/>
        <v>0</v>
      </c>
    </row>
    <row r="706" spans="1:23" x14ac:dyDescent="0.25">
      <c r="A706">
        <f t="shared" si="96"/>
        <v>28</v>
      </c>
      <c r="B706">
        <f t="shared" si="97"/>
        <v>1</v>
      </c>
      <c r="C706" s="1">
        <f t="shared" si="104"/>
        <v>41668.958333331648</v>
      </c>
      <c r="D706" s="7">
        <v>0</v>
      </c>
      <c r="E706" s="7"/>
      <c r="G706">
        <v>26.69</v>
      </c>
      <c r="H706" s="12">
        <v>215.2326605602421</v>
      </c>
      <c r="I706" s="13">
        <f>$D$2*tarifas!$D$12/24</f>
        <v>1.4541666666666666</v>
      </c>
      <c r="J706" s="13" t="e">
        <f>VLOOKUP(E706&amp;" "&amp;F706,tarifas!$A$13:$D$20,4,FALSE)*H706</f>
        <v>#N/A</v>
      </c>
      <c r="K706" s="13">
        <f>IF(F706="COD1",tarifas!$D$11*(SUMIFS($H$11:$H$8770,$F$11:$F$8770,"=COD1",$B$11:$B$8770,"="&amp;B706)/COUNTIFS($F$11:$F$8770,"=COD1",$B$11:$B$8770,"="&amp;B706))/COUNTIFS($A$11:$A$8770,"="&amp;A706,$F$11:$F$8770,"=COD1"),0)</f>
        <v>0</v>
      </c>
      <c r="L706" s="13" t="e">
        <f>(VLOOKUP(F706,tarifas!$C$7:$D$10,2,FALSE)+tarifas!$D$21)*datos!H706</f>
        <v>#N/A</v>
      </c>
      <c r="M706">
        <v>0</v>
      </c>
      <c r="N706" s="13" t="e">
        <f t="shared" si="98"/>
        <v>#N/A</v>
      </c>
      <c r="O706">
        <f t="shared" si="99"/>
        <v>0</v>
      </c>
      <c r="P706" s="12">
        <f t="shared" si="100"/>
        <v>215.2326605602421</v>
      </c>
      <c r="Q706">
        <f t="shared" si="101"/>
        <v>0</v>
      </c>
      <c r="R706">
        <f>$D$2*tarifas!$D$12/24</f>
        <v>1.4541666666666666</v>
      </c>
      <c r="S706" t="e">
        <f>VLOOKUP(E706&amp;" "&amp;F706,tarifas!$A$13:$D$20,4,FALSE)*P706</f>
        <v>#N/A</v>
      </c>
      <c r="T706">
        <f>IF(F706="COD1",tarifas!$D$11*(SUMIFS($P$11:$P$8770,$F$11:$F$8770,"=COD1",$B$11:$B$8770,"="&amp;B706)/COUNTIFS($F$11:$F$8770,"=COD1",$B$11:$B$8770,"="&amp;B706))/COUNTIFS($A$11:$A$8770,"="&amp;A706,$F$11:$F$8770,"=COD1"),0)</f>
        <v>0</v>
      </c>
      <c r="U706" t="e">
        <f>(VLOOKUP(F706,tarifas!$C$7:$D$10,2,FALSE)+tarifas!$D$21)*datos!P706</f>
        <v>#N/A</v>
      </c>
      <c r="V706" t="e">
        <f t="shared" si="102"/>
        <v>#N/A</v>
      </c>
      <c r="W706">
        <f t="shared" si="103"/>
        <v>0</v>
      </c>
    </row>
    <row r="707" spans="1:23" x14ac:dyDescent="0.25">
      <c r="A707">
        <f t="shared" si="96"/>
        <v>29</v>
      </c>
      <c r="B707">
        <f t="shared" si="97"/>
        <v>1</v>
      </c>
      <c r="C707" s="1">
        <f t="shared" si="104"/>
        <v>41668.999999998312</v>
      </c>
      <c r="D707" s="7">
        <v>0</v>
      </c>
      <c r="E707" s="7"/>
      <c r="G707">
        <v>29.69</v>
      </c>
      <c r="H707" s="12">
        <v>207.44003054285773</v>
      </c>
      <c r="I707" s="13">
        <f>$D$2*tarifas!$D$12/24</f>
        <v>1.4541666666666666</v>
      </c>
      <c r="J707" s="13" t="e">
        <f>VLOOKUP(E707&amp;" "&amp;F707,tarifas!$A$13:$D$20,4,FALSE)*H707</f>
        <v>#N/A</v>
      </c>
      <c r="K707" s="13">
        <f>IF(F707="COD1",tarifas!$D$11*(SUMIFS($H$11:$H$8770,$F$11:$F$8770,"=COD1",$B$11:$B$8770,"="&amp;B707)/COUNTIFS($F$11:$F$8770,"=COD1",$B$11:$B$8770,"="&amp;B707))/COUNTIFS($A$11:$A$8770,"="&amp;A707,$F$11:$F$8770,"=COD1"),0)</f>
        <v>0</v>
      </c>
      <c r="L707" s="13" t="e">
        <f>(VLOOKUP(F707,tarifas!$C$7:$D$10,2,FALSE)+tarifas!$D$21)*datos!H707</f>
        <v>#N/A</v>
      </c>
      <c r="M707">
        <v>0</v>
      </c>
      <c r="N707" s="13" t="e">
        <f t="shared" si="98"/>
        <v>#N/A</v>
      </c>
      <c r="O707">
        <f t="shared" si="99"/>
        <v>0</v>
      </c>
      <c r="P707" s="12">
        <f t="shared" si="100"/>
        <v>207.44003054285773</v>
      </c>
      <c r="Q707">
        <f t="shared" si="101"/>
        <v>0</v>
      </c>
      <c r="R707">
        <f>$D$2*tarifas!$D$12/24</f>
        <v>1.4541666666666666</v>
      </c>
      <c r="S707" t="e">
        <f>VLOOKUP(E707&amp;" "&amp;F707,tarifas!$A$13:$D$20,4,FALSE)*P707</f>
        <v>#N/A</v>
      </c>
      <c r="T707">
        <f>IF(F707="COD1",tarifas!$D$11*(SUMIFS($P$11:$P$8770,$F$11:$F$8770,"=COD1",$B$11:$B$8770,"="&amp;B707)/COUNTIFS($F$11:$F$8770,"=COD1",$B$11:$B$8770,"="&amp;B707))/COUNTIFS($A$11:$A$8770,"="&amp;A707,$F$11:$F$8770,"=COD1"),0)</f>
        <v>0</v>
      </c>
      <c r="U707" t="e">
        <f>(VLOOKUP(F707,tarifas!$C$7:$D$10,2,FALSE)+tarifas!$D$21)*datos!P707</f>
        <v>#N/A</v>
      </c>
      <c r="V707" t="e">
        <f t="shared" si="102"/>
        <v>#N/A</v>
      </c>
      <c r="W707">
        <f t="shared" si="103"/>
        <v>0</v>
      </c>
    </row>
    <row r="708" spans="1:23" x14ac:dyDescent="0.25">
      <c r="A708">
        <f t="shared" si="96"/>
        <v>29</v>
      </c>
      <c r="B708">
        <f t="shared" si="97"/>
        <v>1</v>
      </c>
      <c r="C708" s="1">
        <f t="shared" si="104"/>
        <v>41669.041666664976</v>
      </c>
      <c r="D708" s="7">
        <v>0</v>
      </c>
      <c r="E708" s="7"/>
      <c r="G708">
        <v>20</v>
      </c>
      <c r="H708" s="12">
        <v>205.48704640264361</v>
      </c>
      <c r="I708" s="13">
        <f>$D$2*tarifas!$D$12/24</f>
        <v>1.4541666666666666</v>
      </c>
      <c r="J708" s="13" t="e">
        <f>VLOOKUP(E708&amp;" "&amp;F708,tarifas!$A$13:$D$20,4,FALSE)*H708</f>
        <v>#N/A</v>
      </c>
      <c r="K708" s="13">
        <f>IF(F708="COD1",tarifas!$D$11*(SUMIFS($H$11:$H$8770,$F$11:$F$8770,"=COD1",$B$11:$B$8770,"="&amp;B708)/COUNTIFS($F$11:$F$8770,"=COD1",$B$11:$B$8770,"="&amp;B708))/COUNTIFS($A$11:$A$8770,"="&amp;A708,$F$11:$F$8770,"=COD1"),0)</f>
        <v>0</v>
      </c>
      <c r="L708" s="13" t="e">
        <f>(VLOOKUP(F708,tarifas!$C$7:$D$10,2,FALSE)+tarifas!$D$21)*datos!H708</f>
        <v>#N/A</v>
      </c>
      <c r="M708">
        <v>0</v>
      </c>
      <c r="N708" s="13" t="e">
        <f t="shared" si="98"/>
        <v>#N/A</v>
      </c>
      <c r="O708">
        <f t="shared" si="99"/>
        <v>0</v>
      </c>
      <c r="P708" s="12">
        <f t="shared" si="100"/>
        <v>205.48704640264361</v>
      </c>
      <c r="Q708">
        <f t="shared" si="101"/>
        <v>0</v>
      </c>
      <c r="R708">
        <f>$D$2*tarifas!$D$12/24</f>
        <v>1.4541666666666666</v>
      </c>
      <c r="S708" t="e">
        <f>VLOOKUP(E708&amp;" "&amp;F708,tarifas!$A$13:$D$20,4,FALSE)*P708</f>
        <v>#N/A</v>
      </c>
      <c r="T708">
        <f>IF(F708="COD1",tarifas!$D$11*(SUMIFS($P$11:$P$8770,$F$11:$F$8770,"=COD1",$B$11:$B$8770,"="&amp;B708)/COUNTIFS($F$11:$F$8770,"=COD1",$B$11:$B$8770,"="&amp;B708))/COUNTIFS($A$11:$A$8770,"="&amp;A708,$F$11:$F$8770,"=COD1"),0)</f>
        <v>0</v>
      </c>
      <c r="U708" t="e">
        <f>(VLOOKUP(F708,tarifas!$C$7:$D$10,2,FALSE)+tarifas!$D$21)*datos!P708</f>
        <v>#N/A</v>
      </c>
      <c r="V708" t="e">
        <f t="shared" si="102"/>
        <v>#N/A</v>
      </c>
      <c r="W708">
        <f t="shared" si="103"/>
        <v>0</v>
      </c>
    </row>
    <row r="709" spans="1:23" x14ac:dyDescent="0.25">
      <c r="A709">
        <f t="shared" si="96"/>
        <v>29</v>
      </c>
      <c r="B709">
        <f t="shared" si="97"/>
        <v>1</v>
      </c>
      <c r="C709" s="1">
        <f t="shared" si="104"/>
        <v>41669.08333333164</v>
      </c>
      <c r="D709" s="7">
        <v>0</v>
      </c>
      <c r="E709" s="7"/>
      <c r="G709">
        <v>12.5</v>
      </c>
      <c r="H709" s="12">
        <v>203.7099759810315</v>
      </c>
      <c r="I709" s="13">
        <f>$D$2*tarifas!$D$12/24</f>
        <v>1.4541666666666666</v>
      </c>
      <c r="J709" s="13" t="e">
        <f>VLOOKUP(E709&amp;" "&amp;F709,tarifas!$A$13:$D$20,4,FALSE)*H709</f>
        <v>#N/A</v>
      </c>
      <c r="K709" s="13">
        <f>IF(F709="COD1",tarifas!$D$11*(SUMIFS($H$11:$H$8770,$F$11:$F$8770,"=COD1",$B$11:$B$8770,"="&amp;B709)/COUNTIFS($F$11:$F$8770,"=COD1",$B$11:$B$8770,"="&amp;B709))/COUNTIFS($A$11:$A$8770,"="&amp;A709,$F$11:$F$8770,"=COD1"),0)</f>
        <v>0</v>
      </c>
      <c r="L709" s="13" t="e">
        <f>(VLOOKUP(F709,tarifas!$C$7:$D$10,2,FALSE)+tarifas!$D$21)*datos!H709</f>
        <v>#N/A</v>
      </c>
      <c r="M709">
        <v>0</v>
      </c>
      <c r="N709" s="13" t="e">
        <f t="shared" si="98"/>
        <v>#N/A</v>
      </c>
      <c r="O709">
        <f t="shared" si="99"/>
        <v>0</v>
      </c>
      <c r="P709" s="12">
        <f t="shared" si="100"/>
        <v>203.7099759810315</v>
      </c>
      <c r="Q709">
        <f t="shared" si="101"/>
        <v>0</v>
      </c>
      <c r="R709">
        <f>$D$2*tarifas!$D$12/24</f>
        <v>1.4541666666666666</v>
      </c>
      <c r="S709" t="e">
        <f>VLOOKUP(E709&amp;" "&amp;F709,tarifas!$A$13:$D$20,4,FALSE)*P709</f>
        <v>#N/A</v>
      </c>
      <c r="T709">
        <f>IF(F709="COD1",tarifas!$D$11*(SUMIFS($P$11:$P$8770,$F$11:$F$8770,"=COD1",$B$11:$B$8770,"="&amp;B709)/COUNTIFS($F$11:$F$8770,"=COD1",$B$11:$B$8770,"="&amp;B709))/COUNTIFS($A$11:$A$8770,"="&amp;A709,$F$11:$F$8770,"=COD1"),0)</f>
        <v>0</v>
      </c>
      <c r="U709" t="e">
        <f>(VLOOKUP(F709,tarifas!$C$7:$D$10,2,FALSE)+tarifas!$D$21)*datos!P709</f>
        <v>#N/A</v>
      </c>
      <c r="V709" t="e">
        <f t="shared" si="102"/>
        <v>#N/A</v>
      </c>
      <c r="W709">
        <f t="shared" si="103"/>
        <v>0</v>
      </c>
    </row>
    <row r="710" spans="1:23" x14ac:dyDescent="0.25">
      <c r="A710">
        <f t="shared" si="96"/>
        <v>29</v>
      </c>
      <c r="B710">
        <f t="shared" si="97"/>
        <v>1</v>
      </c>
      <c r="C710" s="1">
        <f t="shared" si="104"/>
        <v>41669.124999998305</v>
      </c>
      <c r="D710" s="7">
        <v>0</v>
      </c>
      <c r="E710" s="7"/>
      <c r="G710">
        <v>12.5</v>
      </c>
      <c r="H710" s="12">
        <v>201.56408376739398</v>
      </c>
      <c r="I710" s="13">
        <f>$D$2*tarifas!$D$12/24</f>
        <v>1.4541666666666666</v>
      </c>
      <c r="J710" s="13" t="e">
        <f>VLOOKUP(E710&amp;" "&amp;F710,tarifas!$A$13:$D$20,4,FALSE)*H710</f>
        <v>#N/A</v>
      </c>
      <c r="K710" s="13">
        <f>IF(F710="COD1",tarifas!$D$11*(SUMIFS($H$11:$H$8770,$F$11:$F$8770,"=COD1",$B$11:$B$8770,"="&amp;B710)/COUNTIFS($F$11:$F$8770,"=COD1",$B$11:$B$8770,"="&amp;B710))/COUNTIFS($A$11:$A$8770,"="&amp;A710,$F$11:$F$8770,"=COD1"),0)</f>
        <v>0</v>
      </c>
      <c r="L710" s="13" t="e">
        <f>(VLOOKUP(F710,tarifas!$C$7:$D$10,2,FALSE)+tarifas!$D$21)*datos!H710</f>
        <v>#N/A</v>
      </c>
      <c r="M710">
        <v>0</v>
      </c>
      <c r="N710" s="13" t="e">
        <f t="shared" si="98"/>
        <v>#N/A</v>
      </c>
      <c r="O710">
        <f t="shared" si="99"/>
        <v>0</v>
      </c>
      <c r="P710" s="12">
        <f t="shared" si="100"/>
        <v>201.56408376739398</v>
      </c>
      <c r="Q710">
        <f t="shared" si="101"/>
        <v>0</v>
      </c>
      <c r="R710">
        <f>$D$2*tarifas!$D$12/24</f>
        <v>1.4541666666666666</v>
      </c>
      <c r="S710" t="e">
        <f>VLOOKUP(E710&amp;" "&amp;F710,tarifas!$A$13:$D$20,4,FALSE)*P710</f>
        <v>#N/A</v>
      </c>
      <c r="T710">
        <f>IF(F710="COD1",tarifas!$D$11*(SUMIFS($P$11:$P$8770,$F$11:$F$8770,"=COD1",$B$11:$B$8770,"="&amp;B710)/COUNTIFS($F$11:$F$8770,"=COD1",$B$11:$B$8770,"="&amp;B710))/COUNTIFS($A$11:$A$8770,"="&amp;A710,$F$11:$F$8770,"=COD1"),0)</f>
        <v>0</v>
      </c>
      <c r="U710" t="e">
        <f>(VLOOKUP(F710,tarifas!$C$7:$D$10,2,FALSE)+tarifas!$D$21)*datos!P710</f>
        <v>#N/A</v>
      </c>
      <c r="V710" t="e">
        <f t="shared" si="102"/>
        <v>#N/A</v>
      </c>
      <c r="W710">
        <f t="shared" si="103"/>
        <v>0</v>
      </c>
    </row>
    <row r="711" spans="1:23" x14ac:dyDescent="0.25">
      <c r="A711">
        <f t="shared" si="96"/>
        <v>29</v>
      </c>
      <c r="B711">
        <f t="shared" si="97"/>
        <v>1</v>
      </c>
      <c r="C711" s="1">
        <f t="shared" si="104"/>
        <v>41669.166666664969</v>
      </c>
      <c r="D711" s="7">
        <v>0</v>
      </c>
      <c r="E711" s="7"/>
      <c r="G711">
        <v>10</v>
      </c>
      <c r="H711" s="12">
        <v>199.06169927105205</v>
      </c>
      <c r="I711" s="13">
        <f>$D$2*tarifas!$D$12/24</f>
        <v>1.4541666666666666</v>
      </c>
      <c r="J711" s="13" t="e">
        <f>VLOOKUP(E711&amp;" "&amp;F711,tarifas!$A$13:$D$20,4,FALSE)*H711</f>
        <v>#N/A</v>
      </c>
      <c r="K711" s="13">
        <f>IF(F711="COD1",tarifas!$D$11*(SUMIFS($H$11:$H$8770,$F$11:$F$8770,"=COD1",$B$11:$B$8770,"="&amp;B711)/COUNTIFS($F$11:$F$8770,"=COD1",$B$11:$B$8770,"="&amp;B711))/COUNTIFS($A$11:$A$8770,"="&amp;A711,$F$11:$F$8770,"=COD1"),0)</f>
        <v>0</v>
      </c>
      <c r="L711" s="13" t="e">
        <f>(VLOOKUP(F711,tarifas!$C$7:$D$10,2,FALSE)+tarifas!$D$21)*datos!H711</f>
        <v>#N/A</v>
      </c>
      <c r="M711">
        <v>0</v>
      </c>
      <c r="N711" s="13" t="e">
        <f t="shared" si="98"/>
        <v>#N/A</v>
      </c>
      <c r="O711">
        <f t="shared" si="99"/>
        <v>0</v>
      </c>
      <c r="P711" s="12">
        <f t="shared" si="100"/>
        <v>199.06169927105205</v>
      </c>
      <c r="Q711">
        <f t="shared" si="101"/>
        <v>0</v>
      </c>
      <c r="R711">
        <f>$D$2*tarifas!$D$12/24</f>
        <v>1.4541666666666666</v>
      </c>
      <c r="S711" t="e">
        <f>VLOOKUP(E711&amp;" "&amp;F711,tarifas!$A$13:$D$20,4,FALSE)*P711</f>
        <v>#N/A</v>
      </c>
      <c r="T711">
        <f>IF(F711="COD1",tarifas!$D$11*(SUMIFS($P$11:$P$8770,$F$11:$F$8770,"=COD1",$B$11:$B$8770,"="&amp;B711)/COUNTIFS($F$11:$F$8770,"=COD1",$B$11:$B$8770,"="&amp;B711))/COUNTIFS($A$11:$A$8770,"="&amp;A711,$F$11:$F$8770,"=COD1"),0)</f>
        <v>0</v>
      </c>
      <c r="U711" t="e">
        <f>(VLOOKUP(F711,tarifas!$C$7:$D$10,2,FALSE)+tarifas!$D$21)*datos!P711</f>
        <v>#N/A</v>
      </c>
      <c r="V711" t="e">
        <f t="shared" si="102"/>
        <v>#N/A</v>
      </c>
      <c r="W711">
        <f t="shared" si="103"/>
        <v>0</v>
      </c>
    </row>
    <row r="712" spans="1:23" x14ac:dyDescent="0.25">
      <c r="A712">
        <f t="shared" si="96"/>
        <v>29</v>
      </c>
      <c r="B712">
        <f t="shared" si="97"/>
        <v>1</v>
      </c>
      <c r="C712" s="1">
        <f t="shared" si="104"/>
        <v>41669.208333331633</v>
      </c>
      <c r="D712" s="7">
        <v>0</v>
      </c>
      <c r="E712" s="7"/>
      <c r="G712">
        <v>14.5</v>
      </c>
      <c r="H712" s="12">
        <v>199.68746450357926</v>
      </c>
      <c r="I712" s="13">
        <f>$D$2*tarifas!$D$12/24</f>
        <v>1.4541666666666666</v>
      </c>
      <c r="J712" s="13" t="e">
        <f>VLOOKUP(E712&amp;" "&amp;F712,tarifas!$A$13:$D$20,4,FALSE)*H712</f>
        <v>#N/A</v>
      </c>
      <c r="K712" s="13">
        <f>IF(F712="COD1",tarifas!$D$11*(SUMIFS($H$11:$H$8770,$F$11:$F$8770,"=COD1",$B$11:$B$8770,"="&amp;B712)/COUNTIFS($F$11:$F$8770,"=COD1",$B$11:$B$8770,"="&amp;B712))/COUNTIFS($A$11:$A$8770,"="&amp;A712,$F$11:$F$8770,"=COD1"),0)</f>
        <v>0</v>
      </c>
      <c r="L712" s="13" t="e">
        <f>(VLOOKUP(F712,tarifas!$C$7:$D$10,2,FALSE)+tarifas!$D$21)*datos!H712</f>
        <v>#N/A</v>
      </c>
      <c r="M712">
        <v>0</v>
      </c>
      <c r="N712" s="13" t="e">
        <f t="shared" si="98"/>
        <v>#N/A</v>
      </c>
      <c r="O712">
        <f t="shared" si="99"/>
        <v>0</v>
      </c>
      <c r="P712" s="12">
        <f t="shared" si="100"/>
        <v>199.68746450357926</v>
      </c>
      <c r="Q712">
        <f t="shared" si="101"/>
        <v>0</v>
      </c>
      <c r="R712">
        <f>$D$2*tarifas!$D$12/24</f>
        <v>1.4541666666666666</v>
      </c>
      <c r="S712" t="e">
        <f>VLOOKUP(E712&amp;" "&amp;F712,tarifas!$A$13:$D$20,4,FALSE)*P712</f>
        <v>#N/A</v>
      </c>
      <c r="T712">
        <f>IF(F712="COD1",tarifas!$D$11*(SUMIFS($P$11:$P$8770,$F$11:$F$8770,"=COD1",$B$11:$B$8770,"="&amp;B712)/COUNTIFS($F$11:$F$8770,"=COD1",$B$11:$B$8770,"="&amp;B712))/COUNTIFS($A$11:$A$8770,"="&amp;A712,$F$11:$F$8770,"=COD1"),0)</f>
        <v>0</v>
      </c>
      <c r="U712" t="e">
        <f>(VLOOKUP(F712,tarifas!$C$7:$D$10,2,FALSE)+tarifas!$D$21)*datos!P712</f>
        <v>#N/A</v>
      </c>
      <c r="V712" t="e">
        <f t="shared" si="102"/>
        <v>#N/A</v>
      </c>
      <c r="W712">
        <f t="shared" si="103"/>
        <v>0</v>
      </c>
    </row>
    <row r="713" spans="1:23" x14ac:dyDescent="0.25">
      <c r="A713">
        <f t="shared" si="96"/>
        <v>29</v>
      </c>
      <c r="B713">
        <f t="shared" si="97"/>
        <v>1</v>
      </c>
      <c r="C713" s="1">
        <f t="shared" si="104"/>
        <v>41669.249999998297</v>
      </c>
      <c r="D713" s="7">
        <v>0</v>
      </c>
      <c r="E713" s="7"/>
      <c r="G713">
        <v>19.690000000000001</v>
      </c>
      <c r="H713" s="12">
        <v>199.47521977398651</v>
      </c>
      <c r="I713" s="13">
        <f>$D$2*tarifas!$D$12/24</f>
        <v>1.4541666666666666</v>
      </c>
      <c r="J713" s="13" t="e">
        <f>VLOOKUP(E713&amp;" "&amp;F713,tarifas!$A$13:$D$20,4,FALSE)*H713</f>
        <v>#N/A</v>
      </c>
      <c r="K713" s="13">
        <f>IF(F713="COD1",tarifas!$D$11*(SUMIFS($H$11:$H$8770,$F$11:$F$8770,"=COD1",$B$11:$B$8770,"="&amp;B713)/COUNTIFS($F$11:$F$8770,"=COD1",$B$11:$B$8770,"="&amp;B713))/COUNTIFS($A$11:$A$8770,"="&amp;A713,$F$11:$F$8770,"=COD1"),0)</f>
        <v>0</v>
      </c>
      <c r="L713" s="13" t="e">
        <f>(VLOOKUP(F713,tarifas!$C$7:$D$10,2,FALSE)+tarifas!$D$21)*datos!H713</f>
        <v>#N/A</v>
      </c>
      <c r="M713">
        <v>0</v>
      </c>
      <c r="N713" s="13" t="e">
        <f t="shared" si="98"/>
        <v>#N/A</v>
      </c>
      <c r="O713">
        <f t="shared" si="99"/>
        <v>0</v>
      </c>
      <c r="P713" s="12">
        <f t="shared" si="100"/>
        <v>199.47521977398651</v>
      </c>
      <c r="Q713">
        <f t="shared" si="101"/>
        <v>0</v>
      </c>
      <c r="R713">
        <f>$D$2*tarifas!$D$12/24</f>
        <v>1.4541666666666666</v>
      </c>
      <c r="S713" t="e">
        <f>VLOOKUP(E713&amp;" "&amp;F713,tarifas!$A$13:$D$20,4,FALSE)*P713</f>
        <v>#N/A</v>
      </c>
      <c r="T713">
        <f>IF(F713="COD1",tarifas!$D$11*(SUMIFS($P$11:$P$8770,$F$11:$F$8770,"=COD1",$B$11:$B$8770,"="&amp;B713)/COUNTIFS($F$11:$F$8770,"=COD1",$B$11:$B$8770,"="&amp;B713))/COUNTIFS($A$11:$A$8770,"="&amp;A713,$F$11:$F$8770,"=COD1"),0)</f>
        <v>0</v>
      </c>
      <c r="U713" t="e">
        <f>(VLOOKUP(F713,tarifas!$C$7:$D$10,2,FALSE)+tarifas!$D$21)*datos!P713</f>
        <v>#N/A</v>
      </c>
      <c r="V713" t="e">
        <f t="shared" si="102"/>
        <v>#N/A</v>
      </c>
      <c r="W713">
        <f t="shared" si="103"/>
        <v>0</v>
      </c>
    </row>
    <row r="714" spans="1:23" x14ac:dyDescent="0.25">
      <c r="A714">
        <f t="shared" si="96"/>
        <v>29</v>
      </c>
      <c r="B714">
        <f t="shared" si="97"/>
        <v>1</v>
      </c>
      <c r="C714" s="1">
        <f t="shared" si="104"/>
        <v>41669.291666664962</v>
      </c>
      <c r="D714" s="7">
        <v>21.378787878787879</v>
      </c>
      <c r="E714" s="7"/>
      <c r="G714">
        <v>28.65</v>
      </c>
      <c r="H714" s="12">
        <v>220.68182437175781</v>
      </c>
      <c r="I714" s="13">
        <f>$D$2*tarifas!$D$12/24</f>
        <v>1.4541666666666666</v>
      </c>
      <c r="J714" s="13" t="e">
        <f>VLOOKUP(E714&amp;" "&amp;F714,tarifas!$A$13:$D$20,4,FALSE)*H714</f>
        <v>#N/A</v>
      </c>
      <c r="K714" s="13">
        <f>IF(F714="COD1",tarifas!$D$11*(SUMIFS($H$11:$H$8770,$F$11:$F$8770,"=COD1",$B$11:$B$8770,"="&amp;B714)/COUNTIFS($F$11:$F$8770,"=COD1",$B$11:$B$8770,"="&amp;B714))/COUNTIFS($A$11:$A$8770,"="&amp;A714,$F$11:$F$8770,"=COD1"),0)</f>
        <v>0</v>
      </c>
      <c r="L714" s="13" t="e">
        <f>(VLOOKUP(F714,tarifas!$C$7:$D$10,2,FALSE)+tarifas!$D$21)*datos!H714</f>
        <v>#N/A</v>
      </c>
      <c r="M714">
        <v>2.7422800000000001</v>
      </c>
      <c r="N714" s="13" t="e">
        <f t="shared" si="98"/>
        <v>#N/A</v>
      </c>
      <c r="O714">
        <f t="shared" si="99"/>
        <v>2.7422800000000001</v>
      </c>
      <c r="P714" s="12">
        <f t="shared" si="100"/>
        <v>217.93954437175782</v>
      </c>
      <c r="Q714">
        <f t="shared" si="101"/>
        <v>0</v>
      </c>
      <c r="R714">
        <f>$D$2*tarifas!$D$12/24</f>
        <v>1.4541666666666666</v>
      </c>
      <c r="S714" t="e">
        <f>VLOOKUP(E714&amp;" "&amp;F714,tarifas!$A$13:$D$20,4,FALSE)*P714</f>
        <v>#N/A</v>
      </c>
      <c r="T714">
        <f>IF(F714="COD1",tarifas!$D$11*(SUMIFS($P$11:$P$8770,$F$11:$F$8770,"=COD1",$B$11:$B$8770,"="&amp;B714)/COUNTIFS($F$11:$F$8770,"=COD1",$B$11:$B$8770,"="&amp;B714))/COUNTIFS($A$11:$A$8770,"="&amp;A714,$F$11:$F$8770,"=COD1"),0)</f>
        <v>0</v>
      </c>
      <c r="U714" t="e">
        <f>(VLOOKUP(F714,tarifas!$C$7:$D$10,2,FALSE)+tarifas!$D$21)*datos!P714</f>
        <v>#N/A</v>
      </c>
      <c r="V714" t="e">
        <f t="shared" si="102"/>
        <v>#N/A</v>
      </c>
      <c r="W714">
        <f t="shared" si="103"/>
        <v>0</v>
      </c>
    </row>
    <row r="715" spans="1:23" x14ac:dyDescent="0.25">
      <c r="A715">
        <f t="shared" si="96"/>
        <v>29</v>
      </c>
      <c r="B715">
        <f t="shared" si="97"/>
        <v>1</v>
      </c>
      <c r="C715" s="1">
        <f t="shared" si="104"/>
        <v>41669.333333331626</v>
      </c>
      <c r="D715" s="7">
        <v>119.00000000000001</v>
      </c>
      <c r="E715" s="7"/>
      <c r="G715">
        <v>28.79</v>
      </c>
      <c r="H715" s="12">
        <v>279.15818419066892</v>
      </c>
      <c r="I715" s="13">
        <f>$D$2*tarifas!$D$12/24</f>
        <v>1.4541666666666666</v>
      </c>
      <c r="J715" s="13" t="e">
        <f>VLOOKUP(E715&amp;" "&amp;F715,tarifas!$A$13:$D$20,4,FALSE)*H715</f>
        <v>#N/A</v>
      </c>
      <c r="K715" s="13">
        <f>IF(F715="COD1",tarifas!$D$11*(SUMIFS($H$11:$H$8770,$F$11:$F$8770,"=COD1",$B$11:$B$8770,"="&amp;B715)/COUNTIFS($F$11:$F$8770,"=COD1",$B$11:$B$8770,"="&amp;B715))/COUNTIFS($A$11:$A$8770,"="&amp;A715,$F$11:$F$8770,"=COD1"),0)</f>
        <v>0</v>
      </c>
      <c r="L715" s="13" t="e">
        <f>(VLOOKUP(F715,tarifas!$C$7:$D$10,2,FALSE)+tarifas!$D$21)*datos!H715</f>
        <v>#N/A</v>
      </c>
      <c r="M715">
        <v>169.11814999999999</v>
      </c>
      <c r="N715" s="13" t="e">
        <f t="shared" si="98"/>
        <v>#N/A</v>
      </c>
      <c r="O715">
        <f t="shared" si="99"/>
        <v>169.11814999999999</v>
      </c>
      <c r="P715" s="12">
        <f t="shared" si="100"/>
        <v>110.04003419066893</v>
      </c>
      <c r="Q715">
        <f t="shared" si="101"/>
        <v>0</v>
      </c>
      <c r="R715">
        <f>$D$2*tarifas!$D$12/24</f>
        <v>1.4541666666666666</v>
      </c>
      <c r="S715" t="e">
        <f>VLOOKUP(E715&amp;" "&amp;F715,tarifas!$A$13:$D$20,4,FALSE)*P715</f>
        <v>#N/A</v>
      </c>
      <c r="T715">
        <f>IF(F715="COD1",tarifas!$D$11*(SUMIFS($P$11:$P$8770,$F$11:$F$8770,"=COD1",$B$11:$B$8770,"="&amp;B715)/COUNTIFS($F$11:$F$8770,"=COD1",$B$11:$B$8770,"="&amp;B715))/COUNTIFS($A$11:$A$8770,"="&amp;A715,$F$11:$F$8770,"=COD1"),0)</f>
        <v>0</v>
      </c>
      <c r="U715" t="e">
        <f>(VLOOKUP(F715,tarifas!$C$7:$D$10,2,FALSE)+tarifas!$D$21)*datos!P715</f>
        <v>#N/A</v>
      </c>
      <c r="V715" t="e">
        <f t="shared" si="102"/>
        <v>#N/A</v>
      </c>
      <c r="W715">
        <f t="shared" si="103"/>
        <v>0</v>
      </c>
    </row>
    <row r="716" spans="1:23" x14ac:dyDescent="0.25">
      <c r="A716">
        <f t="shared" ref="A716:A779" si="105">DAYS360($C$11,C716)</f>
        <v>29</v>
      </c>
      <c r="B716">
        <f t="shared" ref="B716:B779" si="106">MONTH(C716)</f>
        <v>1</v>
      </c>
      <c r="C716" s="1">
        <f t="shared" si="104"/>
        <v>41669.37499999829</v>
      </c>
      <c r="D716" s="7">
        <v>344.89393939393938</v>
      </c>
      <c r="E716" s="7"/>
      <c r="G716">
        <v>32.69</v>
      </c>
      <c r="H716" s="12">
        <v>438.91659186314246</v>
      </c>
      <c r="I716" s="13">
        <f>$D$2*tarifas!$D$12/24</f>
        <v>1.4541666666666666</v>
      </c>
      <c r="J716" s="13" t="e">
        <f>VLOOKUP(E716&amp;" "&amp;F716,tarifas!$A$13:$D$20,4,FALSE)*H716</f>
        <v>#N/A</v>
      </c>
      <c r="K716" s="13">
        <f>IF(F716="COD1",tarifas!$D$11*(SUMIFS($H$11:$H$8770,$F$11:$F$8770,"=COD1",$B$11:$B$8770,"="&amp;B716)/COUNTIFS($F$11:$F$8770,"=COD1",$B$11:$B$8770,"="&amp;B716))/COUNTIFS($A$11:$A$8770,"="&amp;A716,$F$11:$F$8770,"=COD1"),0)</f>
        <v>0</v>
      </c>
      <c r="L716" s="13" t="e">
        <f>(VLOOKUP(F716,tarifas!$C$7:$D$10,2,FALSE)+tarifas!$D$21)*datos!H716</f>
        <v>#N/A</v>
      </c>
      <c r="M716">
        <v>56.016849999999998</v>
      </c>
      <c r="N716" s="13" t="e">
        <f t="shared" ref="N716:N779" si="107">(I716+J716+K716+L716)*1.23</f>
        <v>#N/A</v>
      </c>
      <c r="O716">
        <f t="shared" ref="O716:O779" si="108">IF(M716&lt;H716,M716,H716)</f>
        <v>56.016849999999998</v>
      </c>
      <c r="P716" s="12">
        <f t="shared" ref="P716:P779" si="109">H716-O716</f>
        <v>382.89974186314248</v>
      </c>
      <c r="Q716">
        <f t="shared" ref="Q716:Q779" si="110">IF(M716&lt;H716,0,M716-H716)</f>
        <v>0</v>
      </c>
      <c r="R716">
        <f>$D$2*tarifas!$D$12/24</f>
        <v>1.4541666666666666</v>
      </c>
      <c r="S716" t="e">
        <f>VLOOKUP(E716&amp;" "&amp;F716,tarifas!$A$13:$D$20,4,FALSE)*P716</f>
        <v>#N/A</v>
      </c>
      <c r="T716">
        <f>IF(F716="COD1",tarifas!$D$11*(SUMIFS($P$11:$P$8770,$F$11:$F$8770,"=COD1",$B$11:$B$8770,"="&amp;B716)/COUNTIFS($F$11:$F$8770,"=COD1",$B$11:$B$8770,"="&amp;B716))/COUNTIFS($A$11:$A$8770,"="&amp;A716,$F$11:$F$8770,"=COD1"),0)</f>
        <v>0</v>
      </c>
      <c r="U716" t="e">
        <f>(VLOOKUP(F716,tarifas!$C$7:$D$10,2,FALSE)+tarifas!$D$21)*datos!P716</f>
        <v>#N/A</v>
      </c>
      <c r="V716" t="e">
        <f t="shared" ref="V716:V779" si="111">(R716+S716+T716+U716)*1.23</f>
        <v>#N/A</v>
      </c>
      <c r="W716">
        <f t="shared" ref="W716:W779" si="112">0.9*G716/1000*Q716</f>
        <v>0</v>
      </c>
    </row>
    <row r="717" spans="1:23" x14ac:dyDescent="0.25">
      <c r="A717">
        <f t="shared" si="105"/>
        <v>29</v>
      </c>
      <c r="B717">
        <f t="shared" si="106"/>
        <v>1</v>
      </c>
      <c r="C717" s="1">
        <f t="shared" ref="C717:C780" si="113">+C716+1/24</f>
        <v>41669.416666664954</v>
      </c>
      <c r="D717" s="7">
        <v>505.10606060606068</v>
      </c>
      <c r="E717" s="7"/>
      <c r="G717">
        <v>33</v>
      </c>
      <c r="H717" s="12">
        <v>557.4314285422081</v>
      </c>
      <c r="I717" s="13">
        <f>$D$2*tarifas!$D$12/24</f>
        <v>1.4541666666666666</v>
      </c>
      <c r="J717" s="13" t="e">
        <f>VLOOKUP(E717&amp;" "&amp;F717,tarifas!$A$13:$D$20,4,FALSE)*H717</f>
        <v>#N/A</v>
      </c>
      <c r="K717" s="13">
        <f>IF(F717="COD1",tarifas!$D$11*(SUMIFS($H$11:$H$8770,$F$11:$F$8770,"=COD1",$B$11:$B$8770,"="&amp;B717)/COUNTIFS($F$11:$F$8770,"=COD1",$B$11:$B$8770,"="&amp;B717))/COUNTIFS($A$11:$A$8770,"="&amp;A717,$F$11:$F$8770,"=COD1"),0)</f>
        <v>0</v>
      </c>
      <c r="L717" s="13" t="e">
        <f>(VLOOKUP(F717,tarifas!$C$7:$D$10,2,FALSE)+tarifas!$D$21)*datos!H717</f>
        <v>#N/A</v>
      </c>
      <c r="M717">
        <v>174.20554999999999</v>
      </c>
      <c r="N717" s="13" t="e">
        <f t="shared" si="107"/>
        <v>#N/A</v>
      </c>
      <c r="O717">
        <f t="shared" si="108"/>
        <v>174.20554999999999</v>
      </c>
      <c r="P717" s="12">
        <f t="shared" si="109"/>
        <v>383.22587854220808</v>
      </c>
      <c r="Q717">
        <f t="shared" si="110"/>
        <v>0</v>
      </c>
      <c r="R717">
        <f>$D$2*tarifas!$D$12/24</f>
        <v>1.4541666666666666</v>
      </c>
      <c r="S717" t="e">
        <f>VLOOKUP(E717&amp;" "&amp;F717,tarifas!$A$13:$D$20,4,FALSE)*P717</f>
        <v>#N/A</v>
      </c>
      <c r="T717">
        <f>IF(F717="COD1",tarifas!$D$11*(SUMIFS($P$11:$P$8770,$F$11:$F$8770,"=COD1",$B$11:$B$8770,"="&amp;B717)/COUNTIFS($F$11:$F$8770,"=COD1",$B$11:$B$8770,"="&amp;B717))/COUNTIFS($A$11:$A$8770,"="&amp;A717,$F$11:$F$8770,"=COD1"),0)</f>
        <v>0</v>
      </c>
      <c r="U717" t="e">
        <f>(VLOOKUP(F717,tarifas!$C$7:$D$10,2,FALSE)+tarifas!$D$21)*datos!P717</f>
        <v>#N/A</v>
      </c>
      <c r="V717" t="e">
        <f t="shared" si="111"/>
        <v>#N/A</v>
      </c>
      <c r="W717">
        <f t="shared" si="112"/>
        <v>0</v>
      </c>
    </row>
    <row r="718" spans="1:23" x14ac:dyDescent="0.25">
      <c r="A718">
        <f t="shared" si="105"/>
        <v>29</v>
      </c>
      <c r="B718">
        <f t="shared" si="106"/>
        <v>1</v>
      </c>
      <c r="C718" s="1">
        <f t="shared" si="113"/>
        <v>41669.458333331619</v>
      </c>
      <c r="D718" s="7">
        <v>558.68181818181824</v>
      </c>
      <c r="E718" s="7"/>
      <c r="G718">
        <v>29.69</v>
      </c>
      <c r="H718" s="12">
        <v>614.07224195024457</v>
      </c>
      <c r="I718" s="13">
        <f>$D$2*tarifas!$D$12/24</f>
        <v>1.4541666666666666</v>
      </c>
      <c r="J718" s="13" t="e">
        <f>VLOOKUP(E718&amp;" "&amp;F718,tarifas!$A$13:$D$20,4,FALSE)*H718</f>
        <v>#N/A</v>
      </c>
      <c r="K718" s="13">
        <f>IF(F718="COD1",tarifas!$D$11*(SUMIFS($H$11:$H$8770,$F$11:$F$8770,"=COD1",$B$11:$B$8770,"="&amp;B718)/COUNTIFS($F$11:$F$8770,"=COD1",$B$11:$B$8770,"="&amp;B718))/COUNTIFS($A$11:$A$8770,"="&amp;A718,$F$11:$F$8770,"=COD1"),0)</f>
        <v>0</v>
      </c>
      <c r="L718" s="13" t="e">
        <f>(VLOOKUP(F718,tarifas!$C$7:$D$10,2,FALSE)+tarifas!$D$21)*datos!H718</f>
        <v>#N/A</v>
      </c>
      <c r="M718">
        <v>108.85455</v>
      </c>
      <c r="N718" s="13" t="e">
        <f t="shared" si="107"/>
        <v>#N/A</v>
      </c>
      <c r="O718">
        <f t="shared" si="108"/>
        <v>108.85455</v>
      </c>
      <c r="P718" s="12">
        <f t="shared" si="109"/>
        <v>505.21769195024456</v>
      </c>
      <c r="Q718">
        <f t="shared" si="110"/>
        <v>0</v>
      </c>
      <c r="R718">
        <f>$D$2*tarifas!$D$12/24</f>
        <v>1.4541666666666666</v>
      </c>
      <c r="S718" t="e">
        <f>VLOOKUP(E718&amp;" "&amp;F718,tarifas!$A$13:$D$20,4,FALSE)*P718</f>
        <v>#N/A</v>
      </c>
      <c r="T718">
        <f>IF(F718="COD1",tarifas!$D$11*(SUMIFS($P$11:$P$8770,$F$11:$F$8770,"=COD1",$B$11:$B$8770,"="&amp;B718)/COUNTIFS($F$11:$F$8770,"=COD1",$B$11:$B$8770,"="&amp;B718))/COUNTIFS($A$11:$A$8770,"="&amp;A718,$F$11:$F$8770,"=COD1"),0)</f>
        <v>0</v>
      </c>
      <c r="U718" t="e">
        <f>(VLOOKUP(F718,tarifas!$C$7:$D$10,2,FALSE)+tarifas!$D$21)*datos!P718</f>
        <v>#N/A</v>
      </c>
      <c r="V718" t="e">
        <f t="shared" si="111"/>
        <v>#N/A</v>
      </c>
      <c r="W718">
        <f t="shared" si="112"/>
        <v>0</v>
      </c>
    </row>
    <row r="719" spans="1:23" x14ac:dyDescent="0.25">
      <c r="A719">
        <f t="shared" si="105"/>
        <v>29</v>
      </c>
      <c r="B719">
        <f t="shared" si="106"/>
        <v>1</v>
      </c>
      <c r="C719" s="1">
        <f t="shared" si="113"/>
        <v>41669.499999998283</v>
      </c>
      <c r="D719" s="7">
        <v>630.03030303030312</v>
      </c>
      <c r="E719" s="7"/>
      <c r="G719">
        <v>28.91</v>
      </c>
      <c r="H719" s="12">
        <v>431.34316583504494</v>
      </c>
      <c r="I719" s="13">
        <f>$D$2*tarifas!$D$12/24</f>
        <v>1.4541666666666666</v>
      </c>
      <c r="J719" s="13" t="e">
        <f>VLOOKUP(E719&amp;" "&amp;F719,tarifas!$A$13:$D$20,4,FALSE)*H719</f>
        <v>#N/A</v>
      </c>
      <c r="K719" s="13">
        <f>IF(F719="COD1",tarifas!$D$11*(SUMIFS($H$11:$H$8770,$F$11:$F$8770,"=COD1",$B$11:$B$8770,"="&amp;B719)/COUNTIFS($F$11:$F$8770,"=COD1",$B$11:$B$8770,"="&amp;B719))/COUNTIFS($A$11:$A$8770,"="&amp;A719,$F$11:$F$8770,"=COD1"),0)</f>
        <v>0</v>
      </c>
      <c r="L719" s="13" t="e">
        <f>(VLOOKUP(F719,tarifas!$C$7:$D$10,2,FALSE)+tarifas!$D$21)*datos!H719</f>
        <v>#N/A</v>
      </c>
      <c r="M719">
        <v>333.75128000000001</v>
      </c>
      <c r="N719" s="13" t="e">
        <f t="shared" si="107"/>
        <v>#N/A</v>
      </c>
      <c r="O719">
        <f t="shared" si="108"/>
        <v>333.75128000000001</v>
      </c>
      <c r="P719" s="12">
        <f t="shared" si="109"/>
        <v>97.591885835044934</v>
      </c>
      <c r="Q719">
        <f t="shared" si="110"/>
        <v>0</v>
      </c>
      <c r="R719">
        <f>$D$2*tarifas!$D$12/24</f>
        <v>1.4541666666666666</v>
      </c>
      <c r="S719" t="e">
        <f>VLOOKUP(E719&amp;" "&amp;F719,tarifas!$A$13:$D$20,4,FALSE)*P719</f>
        <v>#N/A</v>
      </c>
      <c r="T719">
        <f>IF(F719="COD1",tarifas!$D$11*(SUMIFS($P$11:$P$8770,$F$11:$F$8770,"=COD1",$B$11:$B$8770,"="&amp;B719)/COUNTIFS($F$11:$F$8770,"=COD1",$B$11:$B$8770,"="&amp;B719))/COUNTIFS($A$11:$A$8770,"="&amp;A719,$F$11:$F$8770,"=COD1"),0)</f>
        <v>0</v>
      </c>
      <c r="U719" t="e">
        <f>(VLOOKUP(F719,tarifas!$C$7:$D$10,2,FALSE)+tarifas!$D$21)*datos!P719</f>
        <v>#N/A</v>
      </c>
      <c r="V719" t="e">
        <f t="shared" si="111"/>
        <v>#N/A</v>
      </c>
      <c r="W719">
        <f t="shared" si="112"/>
        <v>0</v>
      </c>
    </row>
    <row r="720" spans="1:23" x14ac:dyDescent="0.25">
      <c r="A720">
        <f t="shared" si="105"/>
        <v>29</v>
      </c>
      <c r="B720">
        <f t="shared" si="106"/>
        <v>1</v>
      </c>
      <c r="C720" s="1">
        <f t="shared" si="113"/>
        <v>41669.541666664947</v>
      </c>
      <c r="D720" s="7">
        <v>613.80303030303025</v>
      </c>
      <c r="E720" s="7"/>
      <c r="G720">
        <v>26.29</v>
      </c>
      <c r="H720" s="12">
        <v>402.89353006994764</v>
      </c>
      <c r="I720" s="13">
        <f>$D$2*tarifas!$D$12/24</f>
        <v>1.4541666666666666</v>
      </c>
      <c r="J720" s="13" t="e">
        <f>VLOOKUP(E720&amp;" "&amp;F720,tarifas!$A$13:$D$20,4,FALSE)*H720</f>
        <v>#N/A</v>
      </c>
      <c r="K720" s="13">
        <f>IF(F720="COD1",tarifas!$D$11*(SUMIFS($H$11:$H$8770,$F$11:$F$8770,"=COD1",$B$11:$B$8770,"="&amp;B720)/COUNTIFS($F$11:$F$8770,"=COD1",$B$11:$B$8770,"="&amp;B720))/COUNTIFS($A$11:$A$8770,"="&amp;A720,$F$11:$F$8770,"=COD1"),0)</f>
        <v>0</v>
      </c>
      <c r="L720" s="13" t="e">
        <f>(VLOOKUP(F720,tarifas!$C$7:$D$10,2,FALSE)+tarifas!$D$21)*datos!H720</f>
        <v>#N/A</v>
      </c>
      <c r="M720">
        <v>291.24321999999995</v>
      </c>
      <c r="N720" s="13" t="e">
        <f t="shared" si="107"/>
        <v>#N/A</v>
      </c>
      <c r="O720">
        <f t="shared" si="108"/>
        <v>291.24321999999995</v>
      </c>
      <c r="P720" s="12">
        <f t="shared" si="109"/>
        <v>111.65031006994769</v>
      </c>
      <c r="Q720">
        <f t="shared" si="110"/>
        <v>0</v>
      </c>
      <c r="R720">
        <f>$D$2*tarifas!$D$12/24</f>
        <v>1.4541666666666666</v>
      </c>
      <c r="S720" t="e">
        <f>VLOOKUP(E720&amp;" "&amp;F720,tarifas!$A$13:$D$20,4,FALSE)*P720</f>
        <v>#N/A</v>
      </c>
      <c r="T720">
        <f>IF(F720="COD1",tarifas!$D$11*(SUMIFS($P$11:$P$8770,$F$11:$F$8770,"=COD1",$B$11:$B$8770,"="&amp;B720)/COUNTIFS($F$11:$F$8770,"=COD1",$B$11:$B$8770,"="&amp;B720))/COUNTIFS($A$11:$A$8770,"="&amp;A720,$F$11:$F$8770,"=COD1"),0)</f>
        <v>0</v>
      </c>
      <c r="U720" t="e">
        <f>(VLOOKUP(F720,tarifas!$C$7:$D$10,2,FALSE)+tarifas!$D$21)*datos!P720</f>
        <v>#N/A</v>
      </c>
      <c r="V720" t="e">
        <f t="shared" si="111"/>
        <v>#N/A</v>
      </c>
      <c r="W720">
        <f t="shared" si="112"/>
        <v>0</v>
      </c>
    </row>
    <row r="721" spans="1:23" x14ac:dyDescent="0.25">
      <c r="A721">
        <f t="shared" si="105"/>
        <v>29</v>
      </c>
      <c r="B721">
        <f t="shared" si="106"/>
        <v>1</v>
      </c>
      <c r="C721" s="1">
        <f t="shared" si="113"/>
        <v>41669.583333331611</v>
      </c>
      <c r="D721" s="7">
        <v>533.18181818181813</v>
      </c>
      <c r="E721" s="7"/>
      <c r="G721">
        <v>24.53</v>
      </c>
      <c r="H721" s="12">
        <v>620.09412664193781</v>
      </c>
      <c r="I721" s="13">
        <f>$D$2*tarifas!$D$12/24</f>
        <v>1.4541666666666666</v>
      </c>
      <c r="J721" s="13" t="e">
        <f>VLOOKUP(E721&amp;" "&amp;F721,tarifas!$A$13:$D$20,4,FALSE)*H721</f>
        <v>#N/A</v>
      </c>
      <c r="K721" s="13">
        <f>IF(F721="COD1",tarifas!$D$11*(SUMIFS($H$11:$H$8770,$F$11:$F$8770,"=COD1",$B$11:$B$8770,"="&amp;B721)/COUNTIFS($F$11:$F$8770,"=COD1",$B$11:$B$8770,"="&amp;B721))/COUNTIFS($A$11:$A$8770,"="&amp;A721,$F$11:$F$8770,"=COD1"),0)</f>
        <v>0</v>
      </c>
      <c r="L721" s="13" t="e">
        <f>(VLOOKUP(F721,tarifas!$C$7:$D$10,2,FALSE)+tarifas!$D$21)*datos!H721</f>
        <v>#N/A</v>
      </c>
      <c r="M721">
        <v>59.739100000000001</v>
      </c>
      <c r="N721" s="13" t="e">
        <f t="shared" si="107"/>
        <v>#N/A</v>
      </c>
      <c r="O721">
        <f t="shared" si="108"/>
        <v>59.739100000000001</v>
      </c>
      <c r="P721" s="12">
        <f t="shared" si="109"/>
        <v>560.3550266419378</v>
      </c>
      <c r="Q721">
        <f t="shared" si="110"/>
        <v>0</v>
      </c>
      <c r="R721">
        <f>$D$2*tarifas!$D$12/24</f>
        <v>1.4541666666666666</v>
      </c>
      <c r="S721" t="e">
        <f>VLOOKUP(E721&amp;" "&amp;F721,tarifas!$A$13:$D$20,4,FALSE)*P721</f>
        <v>#N/A</v>
      </c>
      <c r="T721">
        <f>IF(F721="COD1",tarifas!$D$11*(SUMIFS($P$11:$P$8770,$F$11:$F$8770,"=COD1",$B$11:$B$8770,"="&amp;B721)/COUNTIFS($F$11:$F$8770,"=COD1",$B$11:$B$8770,"="&amp;B721))/COUNTIFS($A$11:$A$8770,"="&amp;A721,$F$11:$F$8770,"=COD1"),0)</f>
        <v>0</v>
      </c>
      <c r="U721" t="e">
        <f>(VLOOKUP(F721,tarifas!$C$7:$D$10,2,FALSE)+tarifas!$D$21)*datos!P721</f>
        <v>#N/A</v>
      </c>
      <c r="V721" t="e">
        <f t="shared" si="111"/>
        <v>#N/A</v>
      </c>
      <c r="W721">
        <f t="shared" si="112"/>
        <v>0</v>
      </c>
    </row>
    <row r="722" spans="1:23" x14ac:dyDescent="0.25">
      <c r="A722">
        <f t="shared" si="105"/>
        <v>29</v>
      </c>
      <c r="B722">
        <f t="shared" si="106"/>
        <v>1</v>
      </c>
      <c r="C722" s="1">
        <f t="shared" si="113"/>
        <v>41669.624999998276</v>
      </c>
      <c r="D722" s="7">
        <v>375.54545454545456</v>
      </c>
      <c r="E722" s="7"/>
      <c r="G722">
        <v>20</v>
      </c>
      <c r="H722" s="12">
        <v>709.71427742199899</v>
      </c>
      <c r="I722" s="13">
        <f>$D$2*tarifas!$D$12/24</f>
        <v>1.4541666666666666</v>
      </c>
      <c r="J722" s="13" t="e">
        <f>VLOOKUP(E722&amp;" "&amp;F722,tarifas!$A$13:$D$20,4,FALSE)*H722</f>
        <v>#N/A</v>
      </c>
      <c r="K722" s="13">
        <f>IF(F722="COD1",tarifas!$D$11*(SUMIFS($H$11:$H$8770,$F$11:$F$8770,"=COD1",$B$11:$B$8770,"="&amp;B722)/COUNTIFS($F$11:$F$8770,"=COD1",$B$11:$B$8770,"="&amp;B722))/COUNTIFS($A$11:$A$8770,"="&amp;A722,$F$11:$F$8770,"=COD1"),0)</f>
        <v>0</v>
      </c>
      <c r="L722" s="13" t="e">
        <f>(VLOOKUP(F722,tarifas!$C$7:$D$10,2,FALSE)+tarifas!$D$21)*datos!H722</f>
        <v>#N/A</v>
      </c>
      <c r="M722">
        <v>9.1424400000000006</v>
      </c>
      <c r="N722" s="13" t="e">
        <f t="shared" si="107"/>
        <v>#N/A</v>
      </c>
      <c r="O722">
        <f t="shared" si="108"/>
        <v>9.1424400000000006</v>
      </c>
      <c r="P722" s="12">
        <f t="shared" si="109"/>
        <v>700.57183742199902</v>
      </c>
      <c r="Q722">
        <f t="shared" si="110"/>
        <v>0</v>
      </c>
      <c r="R722">
        <f>$D$2*tarifas!$D$12/24</f>
        <v>1.4541666666666666</v>
      </c>
      <c r="S722" t="e">
        <f>VLOOKUP(E722&amp;" "&amp;F722,tarifas!$A$13:$D$20,4,FALSE)*P722</f>
        <v>#N/A</v>
      </c>
      <c r="T722">
        <f>IF(F722="COD1",tarifas!$D$11*(SUMIFS($P$11:$P$8770,$F$11:$F$8770,"=COD1",$B$11:$B$8770,"="&amp;B722)/COUNTIFS($F$11:$F$8770,"=COD1",$B$11:$B$8770,"="&amp;B722))/COUNTIFS($A$11:$A$8770,"="&amp;A722,$F$11:$F$8770,"=COD1"),0)</f>
        <v>0</v>
      </c>
      <c r="U722" t="e">
        <f>(VLOOKUP(F722,tarifas!$C$7:$D$10,2,FALSE)+tarifas!$D$21)*datos!P722</f>
        <v>#N/A</v>
      </c>
      <c r="V722" t="e">
        <f t="shared" si="111"/>
        <v>#N/A</v>
      </c>
      <c r="W722">
        <f t="shared" si="112"/>
        <v>0</v>
      </c>
    </row>
    <row r="723" spans="1:23" x14ac:dyDescent="0.25">
      <c r="A723">
        <f t="shared" si="105"/>
        <v>29</v>
      </c>
      <c r="B723">
        <f t="shared" si="106"/>
        <v>1</v>
      </c>
      <c r="C723" s="1">
        <f t="shared" si="113"/>
        <v>41669.66666666494</v>
      </c>
      <c r="D723" s="7">
        <v>119.25757575757576</v>
      </c>
      <c r="E723" s="7"/>
      <c r="G723">
        <v>22.5</v>
      </c>
      <c r="H723" s="12">
        <v>715.41373908688149</v>
      </c>
      <c r="I723" s="13">
        <f>$D$2*tarifas!$D$12/24</f>
        <v>1.4541666666666666</v>
      </c>
      <c r="J723" s="13" t="e">
        <f>VLOOKUP(E723&amp;" "&amp;F723,tarifas!$A$13:$D$20,4,FALSE)*H723</f>
        <v>#N/A</v>
      </c>
      <c r="K723" s="13">
        <f>IF(F723="COD1",tarifas!$D$11*(SUMIFS($H$11:$H$8770,$F$11:$F$8770,"=COD1",$B$11:$B$8770,"="&amp;B723)/COUNTIFS($F$11:$F$8770,"=COD1",$B$11:$B$8770,"="&amp;B723))/COUNTIFS($A$11:$A$8770,"="&amp;A723,$F$11:$F$8770,"=COD1"),0)</f>
        <v>0</v>
      </c>
      <c r="L723" s="13" t="e">
        <f>(VLOOKUP(F723,tarifas!$C$7:$D$10,2,FALSE)+tarifas!$D$21)*datos!H723</f>
        <v>#N/A</v>
      </c>
      <c r="M723">
        <v>2.0613899999999998</v>
      </c>
      <c r="N723" s="13" t="e">
        <f t="shared" si="107"/>
        <v>#N/A</v>
      </c>
      <c r="O723">
        <f t="shared" si="108"/>
        <v>2.0613899999999998</v>
      </c>
      <c r="P723" s="12">
        <f t="shared" si="109"/>
        <v>713.35234908688153</v>
      </c>
      <c r="Q723">
        <f t="shared" si="110"/>
        <v>0</v>
      </c>
      <c r="R723">
        <f>$D$2*tarifas!$D$12/24</f>
        <v>1.4541666666666666</v>
      </c>
      <c r="S723" t="e">
        <f>VLOOKUP(E723&amp;" "&amp;F723,tarifas!$A$13:$D$20,4,FALSE)*P723</f>
        <v>#N/A</v>
      </c>
      <c r="T723">
        <f>IF(F723="COD1",tarifas!$D$11*(SUMIFS($P$11:$P$8770,$F$11:$F$8770,"=COD1",$B$11:$B$8770,"="&amp;B723)/COUNTIFS($F$11:$F$8770,"=COD1",$B$11:$B$8770,"="&amp;B723))/COUNTIFS($A$11:$A$8770,"="&amp;A723,$F$11:$F$8770,"=COD1"),0)</f>
        <v>0</v>
      </c>
      <c r="U723" t="e">
        <f>(VLOOKUP(F723,tarifas!$C$7:$D$10,2,FALSE)+tarifas!$D$21)*datos!P723</f>
        <v>#N/A</v>
      </c>
      <c r="V723" t="e">
        <f t="shared" si="111"/>
        <v>#N/A</v>
      </c>
      <c r="W723">
        <f t="shared" si="112"/>
        <v>0</v>
      </c>
    </row>
    <row r="724" spans="1:23" x14ac:dyDescent="0.25">
      <c r="A724">
        <f t="shared" si="105"/>
        <v>29</v>
      </c>
      <c r="B724">
        <f t="shared" si="106"/>
        <v>1</v>
      </c>
      <c r="C724" s="1">
        <f t="shared" si="113"/>
        <v>41669.708333331604</v>
      </c>
      <c r="D724" s="7">
        <v>0</v>
      </c>
      <c r="E724" s="7"/>
      <c r="G724">
        <v>28.61</v>
      </c>
      <c r="H724" s="12">
        <v>564.36779207541827</v>
      </c>
      <c r="I724" s="13">
        <f>$D$2*tarifas!$D$12/24</f>
        <v>1.4541666666666666</v>
      </c>
      <c r="J724" s="13" t="e">
        <f>VLOOKUP(E724&amp;" "&amp;F724,tarifas!$A$13:$D$20,4,FALSE)*H724</f>
        <v>#N/A</v>
      </c>
      <c r="K724" s="13">
        <f>IF(F724="COD1",tarifas!$D$11*(SUMIFS($H$11:$H$8770,$F$11:$F$8770,"=COD1",$B$11:$B$8770,"="&amp;B724)/COUNTIFS($F$11:$F$8770,"=COD1",$B$11:$B$8770,"="&amp;B724))/COUNTIFS($A$11:$A$8770,"="&amp;A724,$F$11:$F$8770,"=COD1"),0)</f>
        <v>0</v>
      </c>
      <c r="L724" s="13" t="e">
        <f>(VLOOKUP(F724,tarifas!$C$7:$D$10,2,FALSE)+tarifas!$D$21)*datos!H724</f>
        <v>#N/A</v>
      </c>
      <c r="M724">
        <v>0</v>
      </c>
      <c r="N724" s="13" t="e">
        <f t="shared" si="107"/>
        <v>#N/A</v>
      </c>
      <c r="O724">
        <f t="shared" si="108"/>
        <v>0</v>
      </c>
      <c r="P724" s="12">
        <f t="shared" si="109"/>
        <v>564.36779207541827</v>
      </c>
      <c r="Q724">
        <f t="shared" si="110"/>
        <v>0</v>
      </c>
      <c r="R724">
        <f>$D$2*tarifas!$D$12/24</f>
        <v>1.4541666666666666</v>
      </c>
      <c r="S724" t="e">
        <f>VLOOKUP(E724&amp;" "&amp;F724,tarifas!$A$13:$D$20,4,FALSE)*P724</f>
        <v>#N/A</v>
      </c>
      <c r="T724">
        <f>IF(F724="COD1",tarifas!$D$11*(SUMIFS($P$11:$P$8770,$F$11:$F$8770,"=COD1",$B$11:$B$8770,"="&amp;B724)/COUNTIFS($F$11:$F$8770,"=COD1",$B$11:$B$8770,"="&amp;B724))/COUNTIFS($A$11:$A$8770,"="&amp;A724,$F$11:$F$8770,"=COD1"),0)</f>
        <v>0</v>
      </c>
      <c r="U724" t="e">
        <f>(VLOOKUP(F724,tarifas!$C$7:$D$10,2,FALSE)+tarifas!$D$21)*datos!P724</f>
        <v>#N/A</v>
      </c>
      <c r="V724" t="e">
        <f t="shared" si="111"/>
        <v>#N/A</v>
      </c>
      <c r="W724">
        <f t="shared" si="112"/>
        <v>0</v>
      </c>
    </row>
    <row r="725" spans="1:23" x14ac:dyDescent="0.25">
      <c r="A725">
        <f t="shared" si="105"/>
        <v>29</v>
      </c>
      <c r="B725">
        <f t="shared" si="106"/>
        <v>1</v>
      </c>
      <c r="C725" s="1">
        <f t="shared" si="113"/>
        <v>41669.749999998268</v>
      </c>
      <c r="D725" s="7">
        <v>0</v>
      </c>
      <c r="E725" s="7"/>
      <c r="G725">
        <v>30.69</v>
      </c>
      <c r="H725" s="12">
        <v>426.55235505857877</v>
      </c>
      <c r="I725" s="13">
        <f>$D$2*tarifas!$D$12/24</f>
        <v>1.4541666666666666</v>
      </c>
      <c r="J725" s="13" t="e">
        <f>VLOOKUP(E725&amp;" "&amp;F725,tarifas!$A$13:$D$20,4,FALSE)*H725</f>
        <v>#N/A</v>
      </c>
      <c r="K725" s="13">
        <f>IF(F725="COD1",tarifas!$D$11*(SUMIFS($H$11:$H$8770,$F$11:$F$8770,"=COD1",$B$11:$B$8770,"="&amp;B725)/COUNTIFS($F$11:$F$8770,"=COD1",$B$11:$B$8770,"="&amp;B725))/COUNTIFS($A$11:$A$8770,"="&amp;A725,$F$11:$F$8770,"=COD1"),0)</f>
        <v>0</v>
      </c>
      <c r="L725" s="13" t="e">
        <f>(VLOOKUP(F725,tarifas!$C$7:$D$10,2,FALSE)+tarifas!$D$21)*datos!H725</f>
        <v>#N/A</v>
      </c>
      <c r="M725">
        <v>0</v>
      </c>
      <c r="N725" s="13" t="e">
        <f t="shared" si="107"/>
        <v>#N/A</v>
      </c>
      <c r="O725">
        <f t="shared" si="108"/>
        <v>0</v>
      </c>
      <c r="P725" s="12">
        <f t="shared" si="109"/>
        <v>426.55235505857877</v>
      </c>
      <c r="Q725">
        <f t="shared" si="110"/>
        <v>0</v>
      </c>
      <c r="R725">
        <f>$D$2*tarifas!$D$12/24</f>
        <v>1.4541666666666666</v>
      </c>
      <c r="S725" t="e">
        <f>VLOOKUP(E725&amp;" "&amp;F725,tarifas!$A$13:$D$20,4,FALSE)*P725</f>
        <v>#N/A</v>
      </c>
      <c r="T725">
        <f>IF(F725="COD1",tarifas!$D$11*(SUMIFS($P$11:$P$8770,$F$11:$F$8770,"=COD1",$B$11:$B$8770,"="&amp;B725)/COUNTIFS($F$11:$F$8770,"=COD1",$B$11:$B$8770,"="&amp;B725))/COUNTIFS($A$11:$A$8770,"="&amp;A725,$F$11:$F$8770,"=COD1"),0)</f>
        <v>0</v>
      </c>
      <c r="U725" t="e">
        <f>(VLOOKUP(F725,tarifas!$C$7:$D$10,2,FALSE)+tarifas!$D$21)*datos!P725</f>
        <v>#N/A</v>
      </c>
      <c r="V725" t="e">
        <f t="shared" si="111"/>
        <v>#N/A</v>
      </c>
      <c r="W725">
        <f t="shared" si="112"/>
        <v>0</v>
      </c>
    </row>
    <row r="726" spans="1:23" x14ac:dyDescent="0.25">
      <c r="A726">
        <f t="shared" si="105"/>
        <v>29</v>
      </c>
      <c r="B726">
        <f t="shared" si="106"/>
        <v>1</v>
      </c>
      <c r="C726" s="1">
        <f t="shared" si="113"/>
        <v>41669.791666664933</v>
      </c>
      <c r="D726" s="7">
        <v>0</v>
      </c>
      <c r="E726" s="7"/>
      <c r="G726">
        <v>41.73</v>
      </c>
      <c r="H726" s="12">
        <v>306.78691083225488</v>
      </c>
      <c r="I726" s="13">
        <f>$D$2*tarifas!$D$12/24</f>
        <v>1.4541666666666666</v>
      </c>
      <c r="J726" s="13" t="e">
        <f>VLOOKUP(E726&amp;" "&amp;F726,tarifas!$A$13:$D$20,4,FALSE)*H726</f>
        <v>#N/A</v>
      </c>
      <c r="K726" s="13">
        <f>IF(F726="COD1",tarifas!$D$11*(SUMIFS($H$11:$H$8770,$F$11:$F$8770,"=COD1",$B$11:$B$8770,"="&amp;B726)/COUNTIFS($F$11:$F$8770,"=COD1",$B$11:$B$8770,"="&amp;B726))/COUNTIFS($A$11:$A$8770,"="&amp;A726,$F$11:$F$8770,"=COD1"),0)</f>
        <v>0</v>
      </c>
      <c r="L726" s="13" t="e">
        <f>(VLOOKUP(F726,tarifas!$C$7:$D$10,2,FALSE)+tarifas!$D$21)*datos!H726</f>
        <v>#N/A</v>
      </c>
      <c r="M726">
        <v>0</v>
      </c>
      <c r="N726" s="13" t="e">
        <f t="shared" si="107"/>
        <v>#N/A</v>
      </c>
      <c r="O726">
        <f t="shared" si="108"/>
        <v>0</v>
      </c>
      <c r="P726" s="12">
        <f t="shared" si="109"/>
        <v>306.78691083225488</v>
      </c>
      <c r="Q726">
        <f t="shared" si="110"/>
        <v>0</v>
      </c>
      <c r="R726">
        <f>$D$2*tarifas!$D$12/24</f>
        <v>1.4541666666666666</v>
      </c>
      <c r="S726" t="e">
        <f>VLOOKUP(E726&amp;" "&amp;F726,tarifas!$A$13:$D$20,4,FALSE)*P726</f>
        <v>#N/A</v>
      </c>
      <c r="T726">
        <f>IF(F726="COD1",tarifas!$D$11*(SUMIFS($P$11:$P$8770,$F$11:$F$8770,"=COD1",$B$11:$B$8770,"="&amp;B726)/COUNTIFS($F$11:$F$8770,"=COD1",$B$11:$B$8770,"="&amp;B726))/COUNTIFS($A$11:$A$8770,"="&amp;A726,$F$11:$F$8770,"=COD1"),0)</f>
        <v>0</v>
      </c>
      <c r="U726" t="e">
        <f>(VLOOKUP(F726,tarifas!$C$7:$D$10,2,FALSE)+tarifas!$D$21)*datos!P726</f>
        <v>#N/A</v>
      </c>
      <c r="V726" t="e">
        <f t="shared" si="111"/>
        <v>#N/A</v>
      </c>
      <c r="W726">
        <f t="shared" si="112"/>
        <v>0</v>
      </c>
    </row>
    <row r="727" spans="1:23" x14ac:dyDescent="0.25">
      <c r="A727">
        <f t="shared" si="105"/>
        <v>29</v>
      </c>
      <c r="B727">
        <f t="shared" si="106"/>
        <v>1</v>
      </c>
      <c r="C727" s="1">
        <f t="shared" si="113"/>
        <v>41669.833333331597</v>
      </c>
      <c r="D727" s="7">
        <v>0</v>
      </c>
      <c r="E727" s="7"/>
      <c r="G727">
        <v>45.83</v>
      </c>
      <c r="H727" s="12">
        <v>237.06958151107386</v>
      </c>
      <c r="I727" s="13">
        <f>$D$2*tarifas!$D$12/24</f>
        <v>1.4541666666666666</v>
      </c>
      <c r="J727" s="13" t="e">
        <f>VLOOKUP(E727&amp;" "&amp;F727,tarifas!$A$13:$D$20,4,FALSE)*H727</f>
        <v>#N/A</v>
      </c>
      <c r="K727" s="13">
        <f>IF(F727="COD1",tarifas!$D$11*(SUMIFS($H$11:$H$8770,$F$11:$F$8770,"=COD1",$B$11:$B$8770,"="&amp;B727)/COUNTIFS($F$11:$F$8770,"=COD1",$B$11:$B$8770,"="&amp;B727))/COUNTIFS($A$11:$A$8770,"="&amp;A727,$F$11:$F$8770,"=COD1"),0)</f>
        <v>0</v>
      </c>
      <c r="L727" s="13" t="e">
        <f>(VLOOKUP(F727,tarifas!$C$7:$D$10,2,FALSE)+tarifas!$D$21)*datos!H727</f>
        <v>#N/A</v>
      </c>
      <c r="M727">
        <v>0</v>
      </c>
      <c r="N727" s="13" t="e">
        <f t="shared" si="107"/>
        <v>#N/A</v>
      </c>
      <c r="O727">
        <f t="shared" si="108"/>
        <v>0</v>
      </c>
      <c r="P727" s="12">
        <f t="shared" si="109"/>
        <v>237.06958151107386</v>
      </c>
      <c r="Q727">
        <f t="shared" si="110"/>
        <v>0</v>
      </c>
      <c r="R727">
        <f>$D$2*tarifas!$D$12/24</f>
        <v>1.4541666666666666</v>
      </c>
      <c r="S727" t="e">
        <f>VLOOKUP(E727&amp;" "&amp;F727,tarifas!$A$13:$D$20,4,FALSE)*P727</f>
        <v>#N/A</v>
      </c>
      <c r="T727">
        <f>IF(F727="COD1",tarifas!$D$11*(SUMIFS($P$11:$P$8770,$F$11:$F$8770,"=COD1",$B$11:$B$8770,"="&amp;B727)/COUNTIFS($F$11:$F$8770,"=COD1",$B$11:$B$8770,"="&amp;B727))/COUNTIFS($A$11:$A$8770,"="&amp;A727,$F$11:$F$8770,"=COD1"),0)</f>
        <v>0</v>
      </c>
      <c r="U727" t="e">
        <f>(VLOOKUP(F727,tarifas!$C$7:$D$10,2,FALSE)+tarifas!$D$21)*datos!P727</f>
        <v>#N/A</v>
      </c>
      <c r="V727" t="e">
        <f t="shared" si="111"/>
        <v>#N/A</v>
      </c>
      <c r="W727">
        <f t="shared" si="112"/>
        <v>0</v>
      </c>
    </row>
    <row r="728" spans="1:23" x14ac:dyDescent="0.25">
      <c r="A728">
        <f t="shared" si="105"/>
        <v>29</v>
      </c>
      <c r="B728">
        <f t="shared" si="106"/>
        <v>1</v>
      </c>
      <c r="C728" s="1">
        <f t="shared" si="113"/>
        <v>41669.874999998261</v>
      </c>
      <c r="D728" s="7">
        <v>0</v>
      </c>
      <c r="E728" s="7"/>
      <c r="G728">
        <v>45.83</v>
      </c>
      <c r="H728" s="12">
        <v>214.94357217340482</v>
      </c>
      <c r="I728" s="13">
        <f>$D$2*tarifas!$D$12/24</f>
        <v>1.4541666666666666</v>
      </c>
      <c r="J728" s="13" t="e">
        <f>VLOOKUP(E728&amp;" "&amp;F728,tarifas!$A$13:$D$20,4,FALSE)*H728</f>
        <v>#N/A</v>
      </c>
      <c r="K728" s="13">
        <f>IF(F728="COD1",tarifas!$D$11*(SUMIFS($H$11:$H$8770,$F$11:$F$8770,"=COD1",$B$11:$B$8770,"="&amp;B728)/COUNTIFS($F$11:$F$8770,"=COD1",$B$11:$B$8770,"="&amp;B728))/COUNTIFS($A$11:$A$8770,"="&amp;A728,$F$11:$F$8770,"=COD1"),0)</f>
        <v>0</v>
      </c>
      <c r="L728" s="13" t="e">
        <f>(VLOOKUP(F728,tarifas!$C$7:$D$10,2,FALSE)+tarifas!$D$21)*datos!H728</f>
        <v>#N/A</v>
      </c>
      <c r="M728">
        <v>0</v>
      </c>
      <c r="N728" s="13" t="e">
        <f t="shared" si="107"/>
        <v>#N/A</v>
      </c>
      <c r="O728">
        <f t="shared" si="108"/>
        <v>0</v>
      </c>
      <c r="P728" s="12">
        <f t="shared" si="109"/>
        <v>214.94357217340482</v>
      </c>
      <c r="Q728">
        <f t="shared" si="110"/>
        <v>0</v>
      </c>
      <c r="R728">
        <f>$D$2*tarifas!$D$12/24</f>
        <v>1.4541666666666666</v>
      </c>
      <c r="S728" t="e">
        <f>VLOOKUP(E728&amp;" "&amp;F728,tarifas!$A$13:$D$20,4,FALSE)*P728</f>
        <v>#N/A</v>
      </c>
      <c r="T728">
        <f>IF(F728="COD1",tarifas!$D$11*(SUMIFS($P$11:$P$8770,$F$11:$F$8770,"=COD1",$B$11:$B$8770,"="&amp;B728)/COUNTIFS($F$11:$F$8770,"=COD1",$B$11:$B$8770,"="&amp;B728))/COUNTIFS($A$11:$A$8770,"="&amp;A728,$F$11:$F$8770,"=COD1"),0)</f>
        <v>0</v>
      </c>
      <c r="U728" t="e">
        <f>(VLOOKUP(F728,tarifas!$C$7:$D$10,2,FALSE)+tarifas!$D$21)*datos!P728</f>
        <v>#N/A</v>
      </c>
      <c r="V728" t="e">
        <f t="shared" si="111"/>
        <v>#N/A</v>
      </c>
      <c r="W728">
        <f t="shared" si="112"/>
        <v>0</v>
      </c>
    </row>
    <row r="729" spans="1:23" x14ac:dyDescent="0.25">
      <c r="A729">
        <f t="shared" si="105"/>
        <v>29</v>
      </c>
      <c r="B729">
        <f t="shared" si="106"/>
        <v>1</v>
      </c>
      <c r="C729" s="1">
        <f t="shared" si="113"/>
        <v>41669.916666664925</v>
      </c>
      <c r="D729" s="7">
        <v>0</v>
      </c>
      <c r="E729" s="7"/>
      <c r="G729">
        <v>35</v>
      </c>
      <c r="H729" s="12">
        <v>210.54968792006903</v>
      </c>
      <c r="I729" s="13">
        <f>$D$2*tarifas!$D$12/24</f>
        <v>1.4541666666666666</v>
      </c>
      <c r="J729" s="13" t="e">
        <f>VLOOKUP(E729&amp;" "&amp;F729,tarifas!$A$13:$D$20,4,FALSE)*H729</f>
        <v>#N/A</v>
      </c>
      <c r="K729" s="13">
        <f>IF(F729="COD1",tarifas!$D$11*(SUMIFS($H$11:$H$8770,$F$11:$F$8770,"=COD1",$B$11:$B$8770,"="&amp;B729)/COUNTIFS($F$11:$F$8770,"=COD1",$B$11:$B$8770,"="&amp;B729))/COUNTIFS($A$11:$A$8770,"="&amp;A729,$F$11:$F$8770,"=COD1"),0)</f>
        <v>0</v>
      </c>
      <c r="L729" s="13" t="e">
        <f>(VLOOKUP(F729,tarifas!$C$7:$D$10,2,FALSE)+tarifas!$D$21)*datos!H729</f>
        <v>#N/A</v>
      </c>
      <c r="M729">
        <v>0</v>
      </c>
      <c r="N729" s="13" t="e">
        <f t="shared" si="107"/>
        <v>#N/A</v>
      </c>
      <c r="O729">
        <f t="shared" si="108"/>
        <v>0</v>
      </c>
      <c r="P729" s="12">
        <f t="shared" si="109"/>
        <v>210.54968792006903</v>
      </c>
      <c r="Q729">
        <f t="shared" si="110"/>
        <v>0</v>
      </c>
      <c r="R729">
        <f>$D$2*tarifas!$D$12/24</f>
        <v>1.4541666666666666</v>
      </c>
      <c r="S729" t="e">
        <f>VLOOKUP(E729&amp;" "&amp;F729,tarifas!$A$13:$D$20,4,FALSE)*P729</f>
        <v>#N/A</v>
      </c>
      <c r="T729">
        <f>IF(F729="COD1",tarifas!$D$11*(SUMIFS($P$11:$P$8770,$F$11:$F$8770,"=COD1",$B$11:$B$8770,"="&amp;B729)/COUNTIFS($F$11:$F$8770,"=COD1",$B$11:$B$8770,"="&amp;B729))/COUNTIFS($A$11:$A$8770,"="&amp;A729,$F$11:$F$8770,"=COD1"),0)</f>
        <v>0</v>
      </c>
      <c r="U729" t="e">
        <f>(VLOOKUP(F729,tarifas!$C$7:$D$10,2,FALSE)+tarifas!$D$21)*datos!P729</f>
        <v>#N/A</v>
      </c>
      <c r="V729" t="e">
        <f t="shared" si="111"/>
        <v>#N/A</v>
      </c>
      <c r="W729">
        <f t="shared" si="112"/>
        <v>0</v>
      </c>
    </row>
    <row r="730" spans="1:23" x14ac:dyDescent="0.25">
      <c r="A730">
        <f t="shared" si="105"/>
        <v>29</v>
      </c>
      <c r="B730">
        <f t="shared" si="106"/>
        <v>1</v>
      </c>
      <c r="C730" s="1">
        <f t="shared" si="113"/>
        <v>41669.95833333159</v>
      </c>
      <c r="D730" s="7">
        <v>0</v>
      </c>
      <c r="E730" s="7"/>
      <c r="G730">
        <v>30</v>
      </c>
      <c r="H730" s="12">
        <v>211.4704267564843</v>
      </c>
      <c r="I730" s="13">
        <f>$D$2*tarifas!$D$12/24</f>
        <v>1.4541666666666666</v>
      </c>
      <c r="J730" s="13" t="e">
        <f>VLOOKUP(E730&amp;" "&amp;F730,tarifas!$A$13:$D$20,4,FALSE)*H730</f>
        <v>#N/A</v>
      </c>
      <c r="K730" s="13">
        <f>IF(F730="COD1",tarifas!$D$11*(SUMIFS($H$11:$H$8770,$F$11:$F$8770,"=COD1",$B$11:$B$8770,"="&amp;B730)/COUNTIFS($F$11:$F$8770,"=COD1",$B$11:$B$8770,"="&amp;B730))/COUNTIFS($A$11:$A$8770,"="&amp;A730,$F$11:$F$8770,"=COD1"),0)</f>
        <v>0</v>
      </c>
      <c r="L730" s="13" t="e">
        <f>(VLOOKUP(F730,tarifas!$C$7:$D$10,2,FALSE)+tarifas!$D$21)*datos!H730</f>
        <v>#N/A</v>
      </c>
      <c r="M730">
        <v>0</v>
      </c>
      <c r="N730" s="13" t="e">
        <f t="shared" si="107"/>
        <v>#N/A</v>
      </c>
      <c r="O730">
        <f t="shared" si="108"/>
        <v>0</v>
      </c>
      <c r="P730" s="12">
        <f t="shared" si="109"/>
        <v>211.4704267564843</v>
      </c>
      <c r="Q730">
        <f t="shared" si="110"/>
        <v>0</v>
      </c>
      <c r="R730">
        <f>$D$2*tarifas!$D$12/24</f>
        <v>1.4541666666666666</v>
      </c>
      <c r="S730" t="e">
        <f>VLOOKUP(E730&amp;" "&amp;F730,tarifas!$A$13:$D$20,4,FALSE)*P730</f>
        <v>#N/A</v>
      </c>
      <c r="T730">
        <f>IF(F730="COD1",tarifas!$D$11*(SUMIFS($P$11:$P$8770,$F$11:$F$8770,"=COD1",$B$11:$B$8770,"="&amp;B730)/COUNTIFS($F$11:$F$8770,"=COD1",$B$11:$B$8770,"="&amp;B730))/COUNTIFS($A$11:$A$8770,"="&amp;A730,$F$11:$F$8770,"=COD1"),0)</f>
        <v>0</v>
      </c>
      <c r="U730" t="e">
        <f>(VLOOKUP(F730,tarifas!$C$7:$D$10,2,FALSE)+tarifas!$D$21)*datos!P730</f>
        <v>#N/A</v>
      </c>
      <c r="V730" t="e">
        <f t="shared" si="111"/>
        <v>#N/A</v>
      </c>
      <c r="W730">
        <f t="shared" si="112"/>
        <v>0</v>
      </c>
    </row>
    <row r="731" spans="1:23" x14ac:dyDescent="0.25">
      <c r="A731">
        <f t="shared" si="105"/>
        <v>30</v>
      </c>
      <c r="B731">
        <f t="shared" si="106"/>
        <v>1</v>
      </c>
      <c r="C731" s="1">
        <f t="shared" si="113"/>
        <v>41669.999999998254</v>
      </c>
      <c r="D731" s="7">
        <v>0</v>
      </c>
      <c r="E731" s="7"/>
      <c r="G731">
        <v>28.74</v>
      </c>
      <c r="H731" s="12">
        <v>205.26751862314325</v>
      </c>
      <c r="I731" s="13">
        <f>$D$2*tarifas!$D$12/24</f>
        <v>1.4541666666666666</v>
      </c>
      <c r="J731" s="13" t="e">
        <f>VLOOKUP(E731&amp;" "&amp;F731,tarifas!$A$13:$D$20,4,FALSE)*H731</f>
        <v>#N/A</v>
      </c>
      <c r="K731" s="13">
        <f>IF(F731="COD1",tarifas!$D$11*(SUMIFS($H$11:$H$8770,$F$11:$F$8770,"=COD1",$B$11:$B$8770,"="&amp;B731)/COUNTIFS($F$11:$F$8770,"=COD1",$B$11:$B$8770,"="&amp;B731))/COUNTIFS($A$11:$A$8770,"="&amp;A731,$F$11:$F$8770,"=COD1"),0)</f>
        <v>0</v>
      </c>
      <c r="L731" s="13" t="e">
        <f>(VLOOKUP(F731,tarifas!$C$7:$D$10,2,FALSE)+tarifas!$D$21)*datos!H731</f>
        <v>#N/A</v>
      </c>
      <c r="M731">
        <v>0</v>
      </c>
      <c r="N731" s="13" t="e">
        <f t="shared" si="107"/>
        <v>#N/A</v>
      </c>
      <c r="O731">
        <f t="shared" si="108"/>
        <v>0</v>
      </c>
      <c r="P731" s="12">
        <f t="shared" si="109"/>
        <v>205.26751862314325</v>
      </c>
      <c r="Q731">
        <f t="shared" si="110"/>
        <v>0</v>
      </c>
      <c r="R731">
        <f>$D$2*tarifas!$D$12/24</f>
        <v>1.4541666666666666</v>
      </c>
      <c r="S731" t="e">
        <f>VLOOKUP(E731&amp;" "&amp;F731,tarifas!$A$13:$D$20,4,FALSE)*P731</f>
        <v>#N/A</v>
      </c>
      <c r="T731">
        <f>IF(F731="COD1",tarifas!$D$11*(SUMIFS($P$11:$P$8770,$F$11:$F$8770,"=COD1",$B$11:$B$8770,"="&amp;B731)/COUNTIFS($F$11:$F$8770,"=COD1",$B$11:$B$8770,"="&amp;B731))/COUNTIFS($A$11:$A$8770,"="&amp;A731,$F$11:$F$8770,"=COD1"),0)</f>
        <v>0</v>
      </c>
      <c r="U731" t="e">
        <f>(VLOOKUP(F731,tarifas!$C$7:$D$10,2,FALSE)+tarifas!$D$21)*datos!P731</f>
        <v>#N/A</v>
      </c>
      <c r="V731" t="e">
        <f t="shared" si="111"/>
        <v>#N/A</v>
      </c>
      <c r="W731">
        <f t="shared" si="112"/>
        <v>0</v>
      </c>
    </row>
    <row r="732" spans="1:23" x14ac:dyDescent="0.25">
      <c r="A732">
        <f t="shared" si="105"/>
        <v>30</v>
      </c>
      <c r="B732">
        <f t="shared" si="106"/>
        <v>1</v>
      </c>
      <c r="C732" s="1">
        <f t="shared" si="113"/>
        <v>41670.041666664918</v>
      </c>
      <c r="D732" s="7">
        <v>0</v>
      </c>
      <c r="E732" s="7"/>
      <c r="G732">
        <v>20</v>
      </c>
      <c r="H732" s="12">
        <v>204.83814506120694</v>
      </c>
      <c r="I732" s="13">
        <f>$D$2*tarifas!$D$12/24</f>
        <v>1.4541666666666666</v>
      </c>
      <c r="J732" s="13" t="e">
        <f>VLOOKUP(E732&amp;" "&amp;F732,tarifas!$A$13:$D$20,4,FALSE)*H732</f>
        <v>#N/A</v>
      </c>
      <c r="K732" s="13">
        <f>IF(F732="COD1",tarifas!$D$11*(SUMIFS($H$11:$H$8770,$F$11:$F$8770,"=COD1",$B$11:$B$8770,"="&amp;B732)/COUNTIFS($F$11:$F$8770,"=COD1",$B$11:$B$8770,"="&amp;B732))/COUNTIFS($A$11:$A$8770,"="&amp;A732,$F$11:$F$8770,"=COD1"),0)</f>
        <v>0</v>
      </c>
      <c r="L732" s="13" t="e">
        <f>(VLOOKUP(F732,tarifas!$C$7:$D$10,2,FALSE)+tarifas!$D$21)*datos!H732</f>
        <v>#N/A</v>
      </c>
      <c r="M732">
        <v>0</v>
      </c>
      <c r="N732" s="13" t="e">
        <f t="shared" si="107"/>
        <v>#N/A</v>
      </c>
      <c r="O732">
        <f t="shared" si="108"/>
        <v>0</v>
      </c>
      <c r="P732" s="12">
        <f t="shared" si="109"/>
        <v>204.83814506120694</v>
      </c>
      <c r="Q732">
        <f t="shared" si="110"/>
        <v>0</v>
      </c>
      <c r="R732">
        <f>$D$2*tarifas!$D$12/24</f>
        <v>1.4541666666666666</v>
      </c>
      <c r="S732" t="e">
        <f>VLOOKUP(E732&amp;" "&amp;F732,tarifas!$A$13:$D$20,4,FALSE)*P732</f>
        <v>#N/A</v>
      </c>
      <c r="T732">
        <f>IF(F732="COD1",tarifas!$D$11*(SUMIFS($P$11:$P$8770,$F$11:$F$8770,"=COD1",$B$11:$B$8770,"="&amp;B732)/COUNTIFS($F$11:$F$8770,"=COD1",$B$11:$B$8770,"="&amp;B732))/COUNTIFS($A$11:$A$8770,"="&amp;A732,$F$11:$F$8770,"=COD1"),0)</f>
        <v>0</v>
      </c>
      <c r="U732" t="e">
        <f>(VLOOKUP(F732,tarifas!$C$7:$D$10,2,FALSE)+tarifas!$D$21)*datos!P732</f>
        <v>#N/A</v>
      </c>
      <c r="V732" t="e">
        <f t="shared" si="111"/>
        <v>#N/A</v>
      </c>
      <c r="W732">
        <f t="shared" si="112"/>
        <v>0</v>
      </c>
    </row>
    <row r="733" spans="1:23" x14ac:dyDescent="0.25">
      <c r="A733">
        <f t="shared" si="105"/>
        <v>30</v>
      </c>
      <c r="B733">
        <f t="shared" si="106"/>
        <v>1</v>
      </c>
      <c r="C733" s="1">
        <f t="shared" si="113"/>
        <v>41670.083333331582</v>
      </c>
      <c r="D733" s="7">
        <v>0</v>
      </c>
      <c r="E733" s="7"/>
      <c r="G733">
        <v>14.5</v>
      </c>
      <c r="H733" s="12">
        <v>202.40122674161506</v>
      </c>
      <c r="I733" s="13">
        <f>$D$2*tarifas!$D$12/24</f>
        <v>1.4541666666666666</v>
      </c>
      <c r="J733" s="13" t="e">
        <f>VLOOKUP(E733&amp;" "&amp;F733,tarifas!$A$13:$D$20,4,FALSE)*H733</f>
        <v>#N/A</v>
      </c>
      <c r="K733" s="13">
        <f>IF(F733="COD1",tarifas!$D$11*(SUMIFS($H$11:$H$8770,$F$11:$F$8770,"=COD1",$B$11:$B$8770,"="&amp;B733)/COUNTIFS($F$11:$F$8770,"=COD1",$B$11:$B$8770,"="&amp;B733))/COUNTIFS($A$11:$A$8770,"="&amp;A733,$F$11:$F$8770,"=COD1"),0)</f>
        <v>0</v>
      </c>
      <c r="L733" s="13" t="e">
        <f>(VLOOKUP(F733,tarifas!$C$7:$D$10,2,FALSE)+tarifas!$D$21)*datos!H733</f>
        <v>#N/A</v>
      </c>
      <c r="M733">
        <v>0</v>
      </c>
      <c r="N733" s="13" t="e">
        <f t="shared" si="107"/>
        <v>#N/A</v>
      </c>
      <c r="O733">
        <f t="shared" si="108"/>
        <v>0</v>
      </c>
      <c r="P733" s="12">
        <f t="shared" si="109"/>
        <v>202.40122674161506</v>
      </c>
      <c r="Q733">
        <f t="shared" si="110"/>
        <v>0</v>
      </c>
      <c r="R733">
        <f>$D$2*tarifas!$D$12/24</f>
        <v>1.4541666666666666</v>
      </c>
      <c r="S733" t="e">
        <f>VLOOKUP(E733&amp;" "&amp;F733,tarifas!$A$13:$D$20,4,FALSE)*P733</f>
        <v>#N/A</v>
      </c>
      <c r="T733">
        <f>IF(F733="COD1",tarifas!$D$11*(SUMIFS($P$11:$P$8770,$F$11:$F$8770,"=COD1",$B$11:$B$8770,"="&amp;B733)/COUNTIFS($F$11:$F$8770,"=COD1",$B$11:$B$8770,"="&amp;B733))/COUNTIFS($A$11:$A$8770,"="&amp;A733,$F$11:$F$8770,"=COD1"),0)</f>
        <v>0</v>
      </c>
      <c r="U733" t="e">
        <f>(VLOOKUP(F733,tarifas!$C$7:$D$10,2,FALSE)+tarifas!$D$21)*datos!P733</f>
        <v>#N/A</v>
      </c>
      <c r="V733" t="e">
        <f t="shared" si="111"/>
        <v>#N/A</v>
      </c>
      <c r="W733">
        <f t="shared" si="112"/>
        <v>0</v>
      </c>
    </row>
    <row r="734" spans="1:23" x14ac:dyDescent="0.25">
      <c r="A734">
        <f t="shared" si="105"/>
        <v>30</v>
      </c>
      <c r="B734">
        <f t="shared" si="106"/>
        <v>1</v>
      </c>
      <c r="C734" s="1">
        <f t="shared" si="113"/>
        <v>41670.124999998246</v>
      </c>
      <c r="D734" s="7">
        <v>0</v>
      </c>
      <c r="E734" s="7"/>
      <c r="G734">
        <v>18.190000000000001</v>
      </c>
      <c r="H734" s="12">
        <v>200.35313570507907</v>
      </c>
      <c r="I734" s="13">
        <f>$D$2*tarifas!$D$12/24</f>
        <v>1.4541666666666666</v>
      </c>
      <c r="J734" s="13" t="e">
        <f>VLOOKUP(E734&amp;" "&amp;F734,tarifas!$A$13:$D$20,4,FALSE)*H734</f>
        <v>#N/A</v>
      </c>
      <c r="K734" s="13">
        <f>IF(F734="COD1",tarifas!$D$11*(SUMIFS($H$11:$H$8770,$F$11:$F$8770,"=COD1",$B$11:$B$8770,"="&amp;B734)/COUNTIFS($F$11:$F$8770,"=COD1",$B$11:$B$8770,"="&amp;B734))/COUNTIFS($A$11:$A$8770,"="&amp;A734,$F$11:$F$8770,"=COD1"),0)</f>
        <v>0</v>
      </c>
      <c r="L734" s="13" t="e">
        <f>(VLOOKUP(F734,tarifas!$C$7:$D$10,2,FALSE)+tarifas!$D$21)*datos!H734</f>
        <v>#N/A</v>
      </c>
      <c r="M734">
        <v>0</v>
      </c>
      <c r="N734" s="13" t="e">
        <f t="shared" si="107"/>
        <v>#N/A</v>
      </c>
      <c r="O734">
        <f t="shared" si="108"/>
        <v>0</v>
      </c>
      <c r="P734" s="12">
        <f t="shared" si="109"/>
        <v>200.35313570507907</v>
      </c>
      <c r="Q734">
        <f t="shared" si="110"/>
        <v>0</v>
      </c>
      <c r="R734">
        <f>$D$2*tarifas!$D$12/24</f>
        <v>1.4541666666666666</v>
      </c>
      <c r="S734" t="e">
        <f>VLOOKUP(E734&amp;" "&amp;F734,tarifas!$A$13:$D$20,4,FALSE)*P734</f>
        <v>#N/A</v>
      </c>
      <c r="T734">
        <f>IF(F734="COD1",tarifas!$D$11*(SUMIFS($P$11:$P$8770,$F$11:$F$8770,"=COD1",$B$11:$B$8770,"="&amp;B734)/COUNTIFS($F$11:$F$8770,"=COD1",$B$11:$B$8770,"="&amp;B734))/COUNTIFS($A$11:$A$8770,"="&amp;A734,$F$11:$F$8770,"=COD1"),0)</f>
        <v>0</v>
      </c>
      <c r="U734" t="e">
        <f>(VLOOKUP(F734,tarifas!$C$7:$D$10,2,FALSE)+tarifas!$D$21)*datos!P734</f>
        <v>#N/A</v>
      </c>
      <c r="V734" t="e">
        <f t="shared" si="111"/>
        <v>#N/A</v>
      </c>
      <c r="W734">
        <f t="shared" si="112"/>
        <v>0</v>
      </c>
    </row>
    <row r="735" spans="1:23" x14ac:dyDescent="0.25">
      <c r="A735">
        <f t="shared" si="105"/>
        <v>30</v>
      </c>
      <c r="B735">
        <f t="shared" si="106"/>
        <v>1</v>
      </c>
      <c r="C735" s="1">
        <f t="shared" si="113"/>
        <v>41670.166666664911</v>
      </c>
      <c r="D735" s="7">
        <v>0</v>
      </c>
      <c r="E735" s="7"/>
      <c r="G735">
        <v>19.5</v>
      </c>
      <c r="H735" s="12">
        <v>201.30703965254276</v>
      </c>
      <c r="I735" s="13">
        <f>$D$2*tarifas!$D$12/24</f>
        <v>1.4541666666666666</v>
      </c>
      <c r="J735" s="13" t="e">
        <f>VLOOKUP(E735&amp;" "&amp;F735,tarifas!$A$13:$D$20,4,FALSE)*H735</f>
        <v>#N/A</v>
      </c>
      <c r="K735" s="13">
        <f>IF(F735="COD1",tarifas!$D$11*(SUMIFS($H$11:$H$8770,$F$11:$F$8770,"=COD1",$B$11:$B$8770,"="&amp;B735)/COUNTIFS($F$11:$F$8770,"=COD1",$B$11:$B$8770,"="&amp;B735))/COUNTIFS($A$11:$A$8770,"="&amp;A735,$F$11:$F$8770,"=COD1"),0)</f>
        <v>0</v>
      </c>
      <c r="L735" s="13" t="e">
        <f>(VLOOKUP(F735,tarifas!$C$7:$D$10,2,FALSE)+tarifas!$D$21)*datos!H735</f>
        <v>#N/A</v>
      </c>
      <c r="M735">
        <v>0</v>
      </c>
      <c r="N735" s="13" t="e">
        <f t="shared" si="107"/>
        <v>#N/A</v>
      </c>
      <c r="O735">
        <f t="shared" si="108"/>
        <v>0</v>
      </c>
      <c r="P735" s="12">
        <f t="shared" si="109"/>
        <v>201.30703965254276</v>
      </c>
      <c r="Q735">
        <f t="shared" si="110"/>
        <v>0</v>
      </c>
      <c r="R735">
        <f>$D$2*tarifas!$D$12/24</f>
        <v>1.4541666666666666</v>
      </c>
      <c r="S735" t="e">
        <f>VLOOKUP(E735&amp;" "&amp;F735,tarifas!$A$13:$D$20,4,FALSE)*P735</f>
        <v>#N/A</v>
      </c>
      <c r="T735">
        <f>IF(F735="COD1",tarifas!$D$11*(SUMIFS($P$11:$P$8770,$F$11:$F$8770,"=COD1",$B$11:$B$8770,"="&amp;B735)/COUNTIFS($F$11:$F$8770,"=COD1",$B$11:$B$8770,"="&amp;B735))/COUNTIFS($A$11:$A$8770,"="&amp;A735,$F$11:$F$8770,"=COD1"),0)</f>
        <v>0</v>
      </c>
      <c r="U735" t="e">
        <f>(VLOOKUP(F735,tarifas!$C$7:$D$10,2,FALSE)+tarifas!$D$21)*datos!P735</f>
        <v>#N/A</v>
      </c>
      <c r="V735" t="e">
        <f t="shared" si="111"/>
        <v>#N/A</v>
      </c>
      <c r="W735">
        <f t="shared" si="112"/>
        <v>0</v>
      </c>
    </row>
    <row r="736" spans="1:23" x14ac:dyDescent="0.25">
      <c r="A736">
        <f t="shared" si="105"/>
        <v>30</v>
      </c>
      <c r="B736">
        <f t="shared" si="106"/>
        <v>1</v>
      </c>
      <c r="C736" s="1">
        <f t="shared" si="113"/>
        <v>41670.208333331575</v>
      </c>
      <c r="D736" s="7">
        <v>0</v>
      </c>
      <c r="E736" s="7"/>
      <c r="G736">
        <v>22.3</v>
      </c>
      <c r="H736" s="12">
        <v>199.13793159455656</v>
      </c>
      <c r="I736" s="13">
        <f>$D$2*tarifas!$D$12/24</f>
        <v>1.4541666666666666</v>
      </c>
      <c r="J736" s="13" t="e">
        <f>VLOOKUP(E736&amp;" "&amp;F736,tarifas!$A$13:$D$20,4,FALSE)*H736</f>
        <v>#N/A</v>
      </c>
      <c r="K736" s="13">
        <f>IF(F736="COD1",tarifas!$D$11*(SUMIFS($H$11:$H$8770,$F$11:$F$8770,"=COD1",$B$11:$B$8770,"="&amp;B736)/COUNTIFS($F$11:$F$8770,"=COD1",$B$11:$B$8770,"="&amp;B736))/COUNTIFS($A$11:$A$8770,"="&amp;A736,$F$11:$F$8770,"=COD1"),0)</f>
        <v>0</v>
      </c>
      <c r="L736" s="13" t="e">
        <f>(VLOOKUP(F736,tarifas!$C$7:$D$10,2,FALSE)+tarifas!$D$21)*datos!H736</f>
        <v>#N/A</v>
      </c>
      <c r="M736">
        <v>0</v>
      </c>
      <c r="N736" s="13" t="e">
        <f t="shared" si="107"/>
        <v>#N/A</v>
      </c>
      <c r="O736">
        <f t="shared" si="108"/>
        <v>0</v>
      </c>
      <c r="P736" s="12">
        <f t="shared" si="109"/>
        <v>199.13793159455656</v>
      </c>
      <c r="Q736">
        <f t="shared" si="110"/>
        <v>0</v>
      </c>
      <c r="R736">
        <f>$D$2*tarifas!$D$12/24</f>
        <v>1.4541666666666666</v>
      </c>
      <c r="S736" t="e">
        <f>VLOOKUP(E736&amp;" "&amp;F736,tarifas!$A$13:$D$20,4,FALSE)*P736</f>
        <v>#N/A</v>
      </c>
      <c r="T736">
        <f>IF(F736="COD1",tarifas!$D$11*(SUMIFS($P$11:$P$8770,$F$11:$F$8770,"=COD1",$B$11:$B$8770,"="&amp;B736)/COUNTIFS($F$11:$F$8770,"=COD1",$B$11:$B$8770,"="&amp;B736))/COUNTIFS($A$11:$A$8770,"="&amp;A736,$F$11:$F$8770,"=COD1"),0)</f>
        <v>0</v>
      </c>
      <c r="U736" t="e">
        <f>(VLOOKUP(F736,tarifas!$C$7:$D$10,2,FALSE)+tarifas!$D$21)*datos!P736</f>
        <v>#N/A</v>
      </c>
      <c r="V736" t="e">
        <f t="shared" si="111"/>
        <v>#N/A</v>
      </c>
      <c r="W736">
        <f t="shared" si="112"/>
        <v>0</v>
      </c>
    </row>
    <row r="737" spans="1:23" x14ac:dyDescent="0.25">
      <c r="A737">
        <f t="shared" si="105"/>
        <v>30</v>
      </c>
      <c r="B737">
        <f t="shared" si="106"/>
        <v>1</v>
      </c>
      <c r="C737" s="1">
        <f t="shared" si="113"/>
        <v>41670.249999998239</v>
      </c>
      <c r="D737" s="7">
        <v>0</v>
      </c>
      <c r="E737" s="7"/>
      <c r="G737">
        <v>28.69</v>
      </c>
      <c r="H737" s="12">
        <v>197.37215687643038</v>
      </c>
      <c r="I737" s="13">
        <f>$D$2*tarifas!$D$12/24</f>
        <v>1.4541666666666666</v>
      </c>
      <c r="J737" s="13" t="e">
        <f>VLOOKUP(E737&amp;" "&amp;F737,tarifas!$A$13:$D$20,4,FALSE)*H737</f>
        <v>#N/A</v>
      </c>
      <c r="K737" s="13">
        <f>IF(F737="COD1",tarifas!$D$11*(SUMIFS($H$11:$H$8770,$F$11:$F$8770,"=COD1",$B$11:$B$8770,"="&amp;B737)/COUNTIFS($F$11:$F$8770,"=COD1",$B$11:$B$8770,"="&amp;B737))/COUNTIFS($A$11:$A$8770,"="&amp;A737,$F$11:$F$8770,"=COD1"),0)</f>
        <v>0</v>
      </c>
      <c r="L737" s="13" t="e">
        <f>(VLOOKUP(F737,tarifas!$C$7:$D$10,2,FALSE)+tarifas!$D$21)*datos!H737</f>
        <v>#N/A</v>
      </c>
      <c r="M737">
        <v>0</v>
      </c>
      <c r="N737" s="13" t="e">
        <f t="shared" si="107"/>
        <v>#N/A</v>
      </c>
      <c r="O737">
        <f t="shared" si="108"/>
        <v>0</v>
      </c>
      <c r="P737" s="12">
        <f t="shared" si="109"/>
        <v>197.37215687643038</v>
      </c>
      <c r="Q737">
        <f t="shared" si="110"/>
        <v>0</v>
      </c>
      <c r="R737">
        <f>$D$2*tarifas!$D$12/24</f>
        <v>1.4541666666666666</v>
      </c>
      <c r="S737" t="e">
        <f>VLOOKUP(E737&amp;" "&amp;F737,tarifas!$A$13:$D$20,4,FALSE)*P737</f>
        <v>#N/A</v>
      </c>
      <c r="T737">
        <f>IF(F737="COD1",tarifas!$D$11*(SUMIFS($P$11:$P$8770,$F$11:$F$8770,"=COD1",$B$11:$B$8770,"="&amp;B737)/COUNTIFS($F$11:$F$8770,"=COD1",$B$11:$B$8770,"="&amp;B737))/COUNTIFS($A$11:$A$8770,"="&amp;A737,$F$11:$F$8770,"=COD1"),0)</f>
        <v>0</v>
      </c>
      <c r="U737" t="e">
        <f>(VLOOKUP(F737,tarifas!$C$7:$D$10,2,FALSE)+tarifas!$D$21)*datos!P737</f>
        <v>#N/A</v>
      </c>
      <c r="V737" t="e">
        <f t="shared" si="111"/>
        <v>#N/A</v>
      </c>
      <c r="W737">
        <f t="shared" si="112"/>
        <v>0</v>
      </c>
    </row>
    <row r="738" spans="1:23" x14ac:dyDescent="0.25">
      <c r="A738">
        <f t="shared" si="105"/>
        <v>30</v>
      </c>
      <c r="B738">
        <f t="shared" si="106"/>
        <v>1</v>
      </c>
      <c r="C738" s="1">
        <f t="shared" si="113"/>
        <v>41670.291666664903</v>
      </c>
      <c r="D738" s="7">
        <v>17.257575757575761</v>
      </c>
      <c r="E738" s="7"/>
      <c r="G738">
        <v>30.69</v>
      </c>
      <c r="H738" s="12">
        <v>220.2000354950622</v>
      </c>
      <c r="I738" s="13">
        <f>$D$2*tarifas!$D$12/24</f>
        <v>1.4541666666666666</v>
      </c>
      <c r="J738" s="13" t="e">
        <f>VLOOKUP(E738&amp;" "&amp;F738,tarifas!$A$13:$D$20,4,FALSE)*H738</f>
        <v>#N/A</v>
      </c>
      <c r="K738" s="13">
        <f>IF(F738="COD1",tarifas!$D$11*(SUMIFS($H$11:$H$8770,$F$11:$F$8770,"=COD1",$B$11:$B$8770,"="&amp;B738)/COUNTIFS($F$11:$F$8770,"=COD1",$B$11:$B$8770,"="&amp;B738))/COUNTIFS($A$11:$A$8770,"="&amp;A738,$F$11:$F$8770,"=COD1"),0)</f>
        <v>0</v>
      </c>
      <c r="L738" s="13" t="e">
        <f>(VLOOKUP(F738,tarifas!$C$7:$D$10,2,FALSE)+tarifas!$D$21)*datos!H738</f>
        <v>#N/A</v>
      </c>
      <c r="M738">
        <v>1.81806</v>
      </c>
      <c r="N738" s="13" t="e">
        <f t="shared" si="107"/>
        <v>#N/A</v>
      </c>
      <c r="O738">
        <f t="shared" si="108"/>
        <v>1.81806</v>
      </c>
      <c r="P738" s="12">
        <f t="shared" si="109"/>
        <v>218.38197549506219</v>
      </c>
      <c r="Q738">
        <f t="shared" si="110"/>
        <v>0</v>
      </c>
      <c r="R738">
        <f>$D$2*tarifas!$D$12/24</f>
        <v>1.4541666666666666</v>
      </c>
      <c r="S738" t="e">
        <f>VLOOKUP(E738&amp;" "&amp;F738,tarifas!$A$13:$D$20,4,FALSE)*P738</f>
        <v>#N/A</v>
      </c>
      <c r="T738">
        <f>IF(F738="COD1",tarifas!$D$11*(SUMIFS($P$11:$P$8770,$F$11:$F$8770,"=COD1",$B$11:$B$8770,"="&amp;B738)/COUNTIFS($F$11:$F$8770,"=COD1",$B$11:$B$8770,"="&amp;B738))/COUNTIFS($A$11:$A$8770,"="&amp;A738,$F$11:$F$8770,"=COD1"),0)</f>
        <v>0</v>
      </c>
      <c r="U738" t="e">
        <f>(VLOOKUP(F738,tarifas!$C$7:$D$10,2,FALSE)+tarifas!$D$21)*datos!P738</f>
        <v>#N/A</v>
      </c>
      <c r="V738" t="e">
        <f t="shared" si="111"/>
        <v>#N/A</v>
      </c>
      <c r="W738">
        <f t="shared" si="112"/>
        <v>0</v>
      </c>
    </row>
    <row r="739" spans="1:23" x14ac:dyDescent="0.25">
      <c r="A739">
        <f t="shared" si="105"/>
        <v>30</v>
      </c>
      <c r="B739">
        <f t="shared" si="106"/>
        <v>1</v>
      </c>
      <c r="C739" s="1">
        <f t="shared" si="113"/>
        <v>41670.333333331568</v>
      </c>
      <c r="D739" s="7">
        <v>74.439393939393923</v>
      </c>
      <c r="E739" s="7"/>
      <c r="G739">
        <v>34.69</v>
      </c>
      <c r="H739" s="12">
        <v>298.74957412456877</v>
      </c>
      <c r="I739" s="13">
        <f>$D$2*tarifas!$D$12/24</f>
        <v>1.4541666666666666</v>
      </c>
      <c r="J739" s="13" t="e">
        <f>VLOOKUP(E739&amp;" "&amp;F739,tarifas!$A$13:$D$20,4,FALSE)*H739</f>
        <v>#N/A</v>
      </c>
      <c r="K739" s="13">
        <f>IF(F739="COD1",tarifas!$D$11*(SUMIFS($H$11:$H$8770,$F$11:$F$8770,"=COD1",$B$11:$B$8770,"="&amp;B739)/COUNTIFS($F$11:$F$8770,"=COD1",$B$11:$B$8770,"="&amp;B739))/COUNTIFS($A$11:$A$8770,"="&amp;A739,$F$11:$F$8770,"=COD1"),0)</f>
        <v>0</v>
      </c>
      <c r="L739" s="13" t="e">
        <f>(VLOOKUP(F739,tarifas!$C$7:$D$10,2,FALSE)+tarifas!$D$21)*datos!H739</f>
        <v>#N/A</v>
      </c>
      <c r="M739">
        <v>25.753490000000003</v>
      </c>
      <c r="N739" s="13" t="e">
        <f t="shared" si="107"/>
        <v>#N/A</v>
      </c>
      <c r="O739">
        <f t="shared" si="108"/>
        <v>25.753490000000003</v>
      </c>
      <c r="P739" s="12">
        <f t="shared" si="109"/>
        <v>272.99608412456877</v>
      </c>
      <c r="Q739">
        <f t="shared" si="110"/>
        <v>0</v>
      </c>
      <c r="R739">
        <f>$D$2*tarifas!$D$12/24</f>
        <v>1.4541666666666666</v>
      </c>
      <c r="S739" t="e">
        <f>VLOOKUP(E739&amp;" "&amp;F739,tarifas!$A$13:$D$20,4,FALSE)*P739</f>
        <v>#N/A</v>
      </c>
      <c r="T739">
        <f>IF(F739="COD1",tarifas!$D$11*(SUMIFS($P$11:$P$8770,$F$11:$F$8770,"=COD1",$B$11:$B$8770,"="&amp;B739)/COUNTIFS($F$11:$F$8770,"=COD1",$B$11:$B$8770,"="&amp;B739))/COUNTIFS($A$11:$A$8770,"="&amp;A739,$F$11:$F$8770,"=COD1"),0)</f>
        <v>0</v>
      </c>
      <c r="U739" t="e">
        <f>(VLOOKUP(F739,tarifas!$C$7:$D$10,2,FALSE)+tarifas!$D$21)*datos!P739</f>
        <v>#N/A</v>
      </c>
      <c r="V739" t="e">
        <f t="shared" si="111"/>
        <v>#N/A</v>
      </c>
      <c r="W739">
        <f t="shared" si="112"/>
        <v>0</v>
      </c>
    </row>
    <row r="740" spans="1:23" x14ac:dyDescent="0.25">
      <c r="A740">
        <f t="shared" si="105"/>
        <v>30</v>
      </c>
      <c r="B740">
        <f t="shared" si="106"/>
        <v>1</v>
      </c>
      <c r="C740" s="1">
        <f t="shared" si="113"/>
        <v>41670.374999998232</v>
      </c>
      <c r="D740" s="7">
        <v>294.40909090909088</v>
      </c>
      <c r="E740" s="7"/>
      <c r="G740">
        <v>53.1</v>
      </c>
      <c r="H740" s="12">
        <v>492.90077956588084</v>
      </c>
      <c r="I740" s="13">
        <f>$D$2*tarifas!$D$12/24</f>
        <v>1.4541666666666666</v>
      </c>
      <c r="J740" s="13" t="e">
        <f>VLOOKUP(E740&amp;" "&amp;F740,tarifas!$A$13:$D$20,4,FALSE)*H740</f>
        <v>#N/A</v>
      </c>
      <c r="K740" s="13">
        <f>IF(F740="COD1",tarifas!$D$11*(SUMIFS($H$11:$H$8770,$F$11:$F$8770,"=COD1",$B$11:$B$8770,"="&amp;B740)/COUNTIFS($F$11:$F$8770,"=COD1",$B$11:$B$8770,"="&amp;B740))/COUNTIFS($A$11:$A$8770,"="&amp;A740,$F$11:$F$8770,"=COD1"),0)</f>
        <v>0</v>
      </c>
      <c r="L740" s="13" t="e">
        <f>(VLOOKUP(F740,tarifas!$C$7:$D$10,2,FALSE)+tarifas!$D$21)*datos!H740</f>
        <v>#N/A</v>
      </c>
      <c r="M740">
        <v>44.822129999999994</v>
      </c>
      <c r="N740" s="13" t="e">
        <f t="shared" si="107"/>
        <v>#N/A</v>
      </c>
      <c r="O740">
        <f t="shared" si="108"/>
        <v>44.822129999999994</v>
      </c>
      <c r="P740" s="12">
        <f t="shared" si="109"/>
        <v>448.07864956588082</v>
      </c>
      <c r="Q740">
        <f t="shared" si="110"/>
        <v>0</v>
      </c>
      <c r="R740">
        <f>$D$2*tarifas!$D$12/24</f>
        <v>1.4541666666666666</v>
      </c>
      <c r="S740" t="e">
        <f>VLOOKUP(E740&amp;" "&amp;F740,tarifas!$A$13:$D$20,4,FALSE)*P740</f>
        <v>#N/A</v>
      </c>
      <c r="T740">
        <f>IF(F740="COD1",tarifas!$D$11*(SUMIFS($P$11:$P$8770,$F$11:$F$8770,"=COD1",$B$11:$B$8770,"="&amp;B740)/COUNTIFS($F$11:$F$8770,"=COD1",$B$11:$B$8770,"="&amp;B740))/COUNTIFS($A$11:$A$8770,"="&amp;A740,$F$11:$F$8770,"=COD1"),0)</f>
        <v>0</v>
      </c>
      <c r="U740" t="e">
        <f>(VLOOKUP(F740,tarifas!$C$7:$D$10,2,FALSE)+tarifas!$D$21)*datos!P740</f>
        <v>#N/A</v>
      </c>
      <c r="V740" t="e">
        <f t="shared" si="111"/>
        <v>#N/A</v>
      </c>
      <c r="W740">
        <f t="shared" si="112"/>
        <v>0</v>
      </c>
    </row>
    <row r="741" spans="1:23" x14ac:dyDescent="0.25">
      <c r="A741">
        <f t="shared" si="105"/>
        <v>30</v>
      </c>
      <c r="B741">
        <f t="shared" si="106"/>
        <v>1</v>
      </c>
      <c r="C741" s="1">
        <f t="shared" si="113"/>
        <v>41670.416666664896</v>
      </c>
      <c r="D741" s="7">
        <v>45.590909090909093</v>
      </c>
      <c r="E741" s="7"/>
      <c r="G741">
        <v>50</v>
      </c>
      <c r="H741" s="12">
        <v>573.61938266588027</v>
      </c>
      <c r="I741" s="13">
        <f>$D$2*tarifas!$D$12/24</f>
        <v>1.4541666666666666</v>
      </c>
      <c r="J741" s="13" t="e">
        <f>VLOOKUP(E741&amp;" "&amp;F741,tarifas!$A$13:$D$20,4,FALSE)*H741</f>
        <v>#N/A</v>
      </c>
      <c r="K741" s="13">
        <f>IF(F741="COD1",tarifas!$D$11*(SUMIFS($H$11:$H$8770,$F$11:$F$8770,"=COD1",$B$11:$B$8770,"="&amp;B741)/COUNTIFS($F$11:$F$8770,"=COD1",$B$11:$B$8770,"="&amp;B741))/COUNTIFS($A$11:$A$8770,"="&amp;A741,$F$11:$F$8770,"=COD1"),0)</f>
        <v>0</v>
      </c>
      <c r="L741" s="13" t="e">
        <f>(VLOOKUP(F741,tarifas!$C$7:$D$10,2,FALSE)+tarifas!$D$21)*datos!H741</f>
        <v>#N/A</v>
      </c>
      <c r="M741">
        <v>58.874110000000002</v>
      </c>
      <c r="N741" s="13" t="e">
        <f t="shared" si="107"/>
        <v>#N/A</v>
      </c>
      <c r="O741">
        <f t="shared" si="108"/>
        <v>58.874110000000002</v>
      </c>
      <c r="P741" s="12">
        <f t="shared" si="109"/>
        <v>514.74527266588029</v>
      </c>
      <c r="Q741">
        <f t="shared" si="110"/>
        <v>0</v>
      </c>
      <c r="R741">
        <f>$D$2*tarifas!$D$12/24</f>
        <v>1.4541666666666666</v>
      </c>
      <c r="S741" t="e">
        <f>VLOOKUP(E741&amp;" "&amp;F741,tarifas!$A$13:$D$20,4,FALSE)*P741</f>
        <v>#N/A</v>
      </c>
      <c r="T741">
        <f>IF(F741="COD1",tarifas!$D$11*(SUMIFS($P$11:$P$8770,$F$11:$F$8770,"=COD1",$B$11:$B$8770,"="&amp;B741)/COUNTIFS($F$11:$F$8770,"=COD1",$B$11:$B$8770,"="&amp;B741))/COUNTIFS($A$11:$A$8770,"="&amp;A741,$F$11:$F$8770,"=COD1"),0)</f>
        <v>0</v>
      </c>
      <c r="U741" t="e">
        <f>(VLOOKUP(F741,tarifas!$C$7:$D$10,2,FALSE)+tarifas!$D$21)*datos!P741</f>
        <v>#N/A</v>
      </c>
      <c r="V741" t="e">
        <f t="shared" si="111"/>
        <v>#N/A</v>
      </c>
      <c r="W741">
        <f t="shared" si="112"/>
        <v>0</v>
      </c>
    </row>
    <row r="742" spans="1:23" x14ac:dyDescent="0.25">
      <c r="A742">
        <f t="shared" si="105"/>
        <v>30</v>
      </c>
      <c r="B742">
        <f t="shared" si="106"/>
        <v>1</v>
      </c>
      <c r="C742" s="1">
        <f t="shared" si="113"/>
        <v>41670.45833333156</v>
      </c>
      <c r="D742" s="7">
        <v>503.30303030303037</v>
      </c>
      <c r="E742" s="7"/>
      <c r="G742">
        <v>49</v>
      </c>
      <c r="H742" s="12">
        <v>619.46638815205574</v>
      </c>
      <c r="I742" s="13">
        <f>$D$2*tarifas!$D$12/24</f>
        <v>1.4541666666666666</v>
      </c>
      <c r="J742" s="13" t="e">
        <f>VLOOKUP(E742&amp;" "&amp;F742,tarifas!$A$13:$D$20,4,FALSE)*H742</f>
        <v>#N/A</v>
      </c>
      <c r="K742" s="13">
        <f>IF(F742="COD1",tarifas!$D$11*(SUMIFS($H$11:$H$8770,$F$11:$F$8770,"=COD1",$B$11:$B$8770,"="&amp;B742)/COUNTIFS($F$11:$F$8770,"=COD1",$B$11:$B$8770,"="&amp;B742))/COUNTIFS($A$11:$A$8770,"="&amp;A742,$F$11:$F$8770,"=COD1"),0)</f>
        <v>0</v>
      </c>
      <c r="L742" s="13" t="e">
        <f>(VLOOKUP(F742,tarifas!$C$7:$D$10,2,FALSE)+tarifas!$D$21)*datos!H742</f>
        <v>#N/A</v>
      </c>
      <c r="M742">
        <v>108.98033</v>
      </c>
      <c r="N742" s="13" t="e">
        <f t="shared" si="107"/>
        <v>#N/A</v>
      </c>
      <c r="O742">
        <f t="shared" si="108"/>
        <v>108.98033</v>
      </c>
      <c r="P742" s="12">
        <f t="shared" si="109"/>
        <v>510.48605815205576</v>
      </c>
      <c r="Q742">
        <f t="shared" si="110"/>
        <v>0</v>
      </c>
      <c r="R742">
        <f>$D$2*tarifas!$D$12/24</f>
        <v>1.4541666666666666</v>
      </c>
      <c r="S742" t="e">
        <f>VLOOKUP(E742&amp;" "&amp;F742,tarifas!$A$13:$D$20,4,FALSE)*P742</f>
        <v>#N/A</v>
      </c>
      <c r="T742">
        <f>IF(F742="COD1",tarifas!$D$11*(SUMIFS($P$11:$P$8770,$F$11:$F$8770,"=COD1",$B$11:$B$8770,"="&amp;B742)/COUNTIFS($F$11:$F$8770,"=COD1",$B$11:$B$8770,"="&amp;B742))/COUNTIFS($A$11:$A$8770,"="&amp;A742,$F$11:$F$8770,"=COD1"),0)</f>
        <v>0</v>
      </c>
      <c r="U742" t="e">
        <f>(VLOOKUP(F742,tarifas!$C$7:$D$10,2,FALSE)+tarifas!$D$21)*datos!P742</f>
        <v>#N/A</v>
      </c>
      <c r="V742" t="e">
        <f t="shared" si="111"/>
        <v>#N/A</v>
      </c>
      <c r="W742">
        <f t="shared" si="112"/>
        <v>0</v>
      </c>
    </row>
    <row r="743" spans="1:23" x14ac:dyDescent="0.25">
      <c r="A743">
        <f t="shared" si="105"/>
        <v>30</v>
      </c>
      <c r="B743">
        <f t="shared" si="106"/>
        <v>1</v>
      </c>
      <c r="C743" s="1">
        <f t="shared" si="113"/>
        <v>41670.499999998225</v>
      </c>
      <c r="D743" s="7">
        <v>596.03030303030312</v>
      </c>
      <c r="E743" s="7"/>
      <c r="G743">
        <v>47.51</v>
      </c>
      <c r="H743" s="12">
        <v>425.52842014023247</v>
      </c>
      <c r="I743" s="13">
        <f>$D$2*tarifas!$D$12/24</f>
        <v>1.4541666666666666</v>
      </c>
      <c r="J743" s="13" t="e">
        <f>VLOOKUP(E743&amp;" "&amp;F743,tarifas!$A$13:$D$20,4,FALSE)*H743</f>
        <v>#N/A</v>
      </c>
      <c r="K743" s="13">
        <f>IF(F743="COD1",tarifas!$D$11*(SUMIFS($H$11:$H$8770,$F$11:$F$8770,"=COD1",$B$11:$B$8770,"="&amp;B743)/COUNTIFS($F$11:$F$8770,"=COD1",$B$11:$B$8770,"="&amp;B743))/COUNTIFS($A$11:$A$8770,"="&amp;A743,$F$11:$F$8770,"=COD1"),0)</f>
        <v>0</v>
      </c>
      <c r="L743" s="13" t="e">
        <f>(VLOOKUP(F743,tarifas!$C$7:$D$10,2,FALSE)+tarifas!$D$21)*datos!H743</f>
        <v>#N/A</v>
      </c>
      <c r="M743">
        <v>74.755549999999999</v>
      </c>
      <c r="N743" s="13" t="e">
        <f t="shared" si="107"/>
        <v>#N/A</v>
      </c>
      <c r="O743">
        <f t="shared" si="108"/>
        <v>74.755549999999999</v>
      </c>
      <c r="P743" s="12">
        <f t="shared" si="109"/>
        <v>350.7728701402325</v>
      </c>
      <c r="Q743">
        <f t="shared" si="110"/>
        <v>0</v>
      </c>
      <c r="R743">
        <f>$D$2*tarifas!$D$12/24</f>
        <v>1.4541666666666666</v>
      </c>
      <c r="S743" t="e">
        <f>VLOOKUP(E743&amp;" "&amp;F743,tarifas!$A$13:$D$20,4,FALSE)*P743</f>
        <v>#N/A</v>
      </c>
      <c r="T743">
        <f>IF(F743="COD1",tarifas!$D$11*(SUMIFS($P$11:$P$8770,$F$11:$F$8770,"=COD1",$B$11:$B$8770,"="&amp;B743)/COUNTIFS($F$11:$F$8770,"=COD1",$B$11:$B$8770,"="&amp;B743))/COUNTIFS($A$11:$A$8770,"="&amp;A743,$F$11:$F$8770,"=COD1"),0)</f>
        <v>0</v>
      </c>
      <c r="U743" t="e">
        <f>(VLOOKUP(F743,tarifas!$C$7:$D$10,2,FALSE)+tarifas!$D$21)*datos!P743</f>
        <v>#N/A</v>
      </c>
      <c r="V743" t="e">
        <f t="shared" si="111"/>
        <v>#N/A</v>
      </c>
      <c r="W743">
        <f t="shared" si="112"/>
        <v>0</v>
      </c>
    </row>
    <row r="744" spans="1:23" x14ac:dyDescent="0.25">
      <c r="A744">
        <f t="shared" si="105"/>
        <v>30</v>
      </c>
      <c r="B744">
        <f t="shared" si="106"/>
        <v>1</v>
      </c>
      <c r="C744" s="1">
        <f t="shared" si="113"/>
        <v>41670.541666664889</v>
      </c>
      <c r="D744" s="7">
        <v>250.87878787878788</v>
      </c>
      <c r="E744" s="7"/>
      <c r="G744">
        <v>46.8</v>
      </c>
      <c r="H744" s="12">
        <v>399.2979286738684</v>
      </c>
      <c r="I744" s="13">
        <f>$D$2*tarifas!$D$12/24</f>
        <v>1.4541666666666666</v>
      </c>
      <c r="J744" s="13" t="e">
        <f>VLOOKUP(E744&amp;" "&amp;F744,tarifas!$A$13:$D$20,4,FALSE)*H744</f>
        <v>#N/A</v>
      </c>
      <c r="K744" s="13">
        <f>IF(F744="COD1",tarifas!$D$11*(SUMIFS($H$11:$H$8770,$F$11:$F$8770,"=COD1",$B$11:$B$8770,"="&amp;B744)/COUNTIFS($F$11:$F$8770,"=COD1",$B$11:$B$8770,"="&amp;B744))/COUNTIFS($A$11:$A$8770,"="&amp;A744,$F$11:$F$8770,"=COD1"),0)</f>
        <v>0</v>
      </c>
      <c r="L744" s="13" t="e">
        <f>(VLOOKUP(F744,tarifas!$C$7:$D$10,2,FALSE)+tarifas!$D$21)*datos!H744</f>
        <v>#N/A</v>
      </c>
      <c r="M744">
        <v>49.623280000000001</v>
      </c>
      <c r="N744" s="13" t="e">
        <f t="shared" si="107"/>
        <v>#N/A</v>
      </c>
      <c r="O744">
        <f t="shared" si="108"/>
        <v>49.623280000000001</v>
      </c>
      <c r="P744" s="12">
        <f t="shared" si="109"/>
        <v>349.67464867386838</v>
      </c>
      <c r="Q744">
        <f t="shared" si="110"/>
        <v>0</v>
      </c>
      <c r="R744">
        <f>$D$2*tarifas!$D$12/24</f>
        <v>1.4541666666666666</v>
      </c>
      <c r="S744" t="e">
        <f>VLOOKUP(E744&amp;" "&amp;F744,tarifas!$A$13:$D$20,4,FALSE)*P744</f>
        <v>#N/A</v>
      </c>
      <c r="T744">
        <f>IF(F744="COD1",tarifas!$D$11*(SUMIFS($P$11:$P$8770,$F$11:$F$8770,"=COD1",$B$11:$B$8770,"="&amp;B744)/COUNTIFS($F$11:$F$8770,"=COD1",$B$11:$B$8770,"="&amp;B744))/COUNTIFS($A$11:$A$8770,"="&amp;A744,$F$11:$F$8770,"=COD1"),0)</f>
        <v>0</v>
      </c>
      <c r="U744" t="e">
        <f>(VLOOKUP(F744,tarifas!$C$7:$D$10,2,FALSE)+tarifas!$D$21)*datos!P744</f>
        <v>#N/A</v>
      </c>
      <c r="V744" t="e">
        <f t="shared" si="111"/>
        <v>#N/A</v>
      </c>
      <c r="W744">
        <f t="shared" si="112"/>
        <v>0</v>
      </c>
    </row>
    <row r="745" spans="1:23" x14ac:dyDescent="0.25">
      <c r="A745">
        <f t="shared" si="105"/>
        <v>30</v>
      </c>
      <c r="B745">
        <f t="shared" si="106"/>
        <v>1</v>
      </c>
      <c r="C745" s="1">
        <f t="shared" si="113"/>
        <v>41670.583333331553</v>
      </c>
      <c r="D745" s="7">
        <v>493.25757575757581</v>
      </c>
      <c r="E745" s="7"/>
      <c r="G745">
        <v>46</v>
      </c>
      <c r="H745" s="12">
        <v>533.21392854144437</v>
      </c>
      <c r="I745" s="13">
        <f>$D$2*tarifas!$D$12/24</f>
        <v>1.4541666666666666</v>
      </c>
      <c r="J745" s="13" t="e">
        <f>VLOOKUP(E745&amp;" "&amp;F745,tarifas!$A$13:$D$20,4,FALSE)*H745</f>
        <v>#N/A</v>
      </c>
      <c r="K745" s="13">
        <f>IF(F745="COD1",tarifas!$D$11*(SUMIFS($H$11:$H$8770,$F$11:$F$8770,"=COD1",$B$11:$B$8770,"="&amp;B745)/COUNTIFS($F$11:$F$8770,"=COD1",$B$11:$B$8770,"="&amp;B745))/COUNTIFS($A$11:$A$8770,"="&amp;A745,$F$11:$F$8770,"=COD1"),0)</f>
        <v>0</v>
      </c>
      <c r="L745" s="13" t="e">
        <f>(VLOOKUP(F745,tarifas!$C$7:$D$10,2,FALSE)+tarifas!$D$21)*datos!H745</f>
        <v>#N/A</v>
      </c>
      <c r="M745">
        <v>67.368039999999993</v>
      </c>
      <c r="N745" s="13" t="e">
        <f t="shared" si="107"/>
        <v>#N/A</v>
      </c>
      <c r="O745">
        <f t="shared" si="108"/>
        <v>67.368039999999993</v>
      </c>
      <c r="P745" s="12">
        <f t="shared" si="109"/>
        <v>465.84588854144437</v>
      </c>
      <c r="Q745">
        <f t="shared" si="110"/>
        <v>0</v>
      </c>
      <c r="R745">
        <f>$D$2*tarifas!$D$12/24</f>
        <v>1.4541666666666666</v>
      </c>
      <c r="S745" t="e">
        <f>VLOOKUP(E745&amp;" "&amp;F745,tarifas!$A$13:$D$20,4,FALSE)*P745</f>
        <v>#N/A</v>
      </c>
      <c r="T745">
        <f>IF(F745="COD1",tarifas!$D$11*(SUMIFS($P$11:$P$8770,$F$11:$F$8770,"=COD1",$B$11:$B$8770,"="&amp;B745)/COUNTIFS($F$11:$F$8770,"=COD1",$B$11:$B$8770,"="&amp;B745))/COUNTIFS($A$11:$A$8770,"="&amp;A745,$F$11:$F$8770,"=COD1"),0)</f>
        <v>0</v>
      </c>
      <c r="U745" t="e">
        <f>(VLOOKUP(F745,tarifas!$C$7:$D$10,2,FALSE)+tarifas!$D$21)*datos!P745</f>
        <v>#N/A</v>
      </c>
      <c r="V745" t="e">
        <f t="shared" si="111"/>
        <v>#N/A</v>
      </c>
      <c r="W745">
        <f t="shared" si="112"/>
        <v>0</v>
      </c>
    </row>
    <row r="746" spans="1:23" x14ac:dyDescent="0.25">
      <c r="A746">
        <f t="shared" si="105"/>
        <v>30</v>
      </c>
      <c r="B746">
        <f t="shared" si="106"/>
        <v>1</v>
      </c>
      <c r="C746" s="1">
        <f t="shared" si="113"/>
        <v>41670.624999998217</v>
      </c>
      <c r="D746" s="7">
        <v>350.04545454545456</v>
      </c>
      <c r="E746" s="7"/>
      <c r="G746">
        <v>42.1</v>
      </c>
      <c r="H746" s="12">
        <v>537.91026932117222</v>
      </c>
      <c r="I746" s="13">
        <f>$D$2*tarifas!$D$12/24</f>
        <v>1.4541666666666666</v>
      </c>
      <c r="J746" s="13" t="e">
        <f>VLOOKUP(E746&amp;" "&amp;F746,tarifas!$A$13:$D$20,4,FALSE)*H746</f>
        <v>#N/A</v>
      </c>
      <c r="K746" s="13">
        <f>IF(F746="COD1",tarifas!$D$11*(SUMIFS($H$11:$H$8770,$F$11:$F$8770,"=COD1",$B$11:$B$8770,"="&amp;B746)/COUNTIFS($F$11:$F$8770,"=COD1",$B$11:$B$8770,"="&amp;B746))/COUNTIFS($A$11:$A$8770,"="&amp;A746,$F$11:$F$8770,"=COD1"),0)</f>
        <v>0</v>
      </c>
      <c r="L746" s="13" t="e">
        <f>(VLOOKUP(F746,tarifas!$C$7:$D$10,2,FALSE)+tarifas!$D$21)*datos!H746</f>
        <v>#N/A</v>
      </c>
      <c r="M746">
        <v>1.2199899999999999</v>
      </c>
      <c r="N746" s="13" t="e">
        <f t="shared" si="107"/>
        <v>#N/A</v>
      </c>
      <c r="O746">
        <f t="shared" si="108"/>
        <v>1.2199899999999999</v>
      </c>
      <c r="P746" s="12">
        <f t="shared" si="109"/>
        <v>536.69027932117217</v>
      </c>
      <c r="Q746">
        <f t="shared" si="110"/>
        <v>0</v>
      </c>
      <c r="R746">
        <f>$D$2*tarifas!$D$12/24</f>
        <v>1.4541666666666666</v>
      </c>
      <c r="S746" t="e">
        <f>VLOOKUP(E746&amp;" "&amp;F746,tarifas!$A$13:$D$20,4,FALSE)*P746</f>
        <v>#N/A</v>
      </c>
      <c r="T746">
        <f>IF(F746="COD1",tarifas!$D$11*(SUMIFS($P$11:$P$8770,$F$11:$F$8770,"=COD1",$B$11:$B$8770,"="&amp;B746)/COUNTIFS($F$11:$F$8770,"=COD1",$B$11:$B$8770,"="&amp;B746))/COUNTIFS($A$11:$A$8770,"="&amp;A746,$F$11:$F$8770,"=COD1"),0)</f>
        <v>0</v>
      </c>
      <c r="U746" t="e">
        <f>(VLOOKUP(F746,tarifas!$C$7:$D$10,2,FALSE)+tarifas!$D$21)*datos!P746</f>
        <v>#N/A</v>
      </c>
      <c r="V746" t="e">
        <f t="shared" si="111"/>
        <v>#N/A</v>
      </c>
      <c r="W746">
        <f t="shared" si="112"/>
        <v>0</v>
      </c>
    </row>
    <row r="747" spans="1:23" x14ac:dyDescent="0.25">
      <c r="A747">
        <f t="shared" si="105"/>
        <v>30</v>
      </c>
      <c r="B747">
        <f t="shared" si="106"/>
        <v>1</v>
      </c>
      <c r="C747" s="1">
        <f t="shared" si="113"/>
        <v>41670.666666664882</v>
      </c>
      <c r="D747" s="7">
        <v>181.84848484848484</v>
      </c>
      <c r="E747" s="7"/>
      <c r="G747">
        <v>40</v>
      </c>
      <c r="H747" s="12">
        <v>542.69367103517618</v>
      </c>
      <c r="I747" s="13">
        <f>$D$2*tarifas!$D$12/24</f>
        <v>1.4541666666666666</v>
      </c>
      <c r="J747" s="13" t="e">
        <f>VLOOKUP(E747&amp;" "&amp;F747,tarifas!$A$13:$D$20,4,FALSE)*H747</f>
        <v>#N/A</v>
      </c>
      <c r="K747" s="13">
        <f>IF(F747="COD1",tarifas!$D$11*(SUMIFS($H$11:$H$8770,$F$11:$F$8770,"=COD1",$B$11:$B$8770,"="&amp;B747)/COUNTIFS($F$11:$F$8770,"=COD1",$B$11:$B$8770,"="&amp;B747))/COUNTIFS($A$11:$A$8770,"="&amp;A747,$F$11:$F$8770,"=COD1"),0)</f>
        <v>0</v>
      </c>
      <c r="L747" s="13" t="e">
        <f>(VLOOKUP(F747,tarifas!$C$7:$D$10,2,FALSE)+tarifas!$D$21)*datos!H747</f>
        <v>#N/A</v>
      </c>
      <c r="M747">
        <v>10.253950000000001</v>
      </c>
      <c r="N747" s="13" t="e">
        <f t="shared" si="107"/>
        <v>#N/A</v>
      </c>
      <c r="O747">
        <f t="shared" si="108"/>
        <v>10.253950000000001</v>
      </c>
      <c r="P747" s="12">
        <f t="shared" si="109"/>
        <v>532.43972103517615</v>
      </c>
      <c r="Q747">
        <f t="shared" si="110"/>
        <v>0</v>
      </c>
      <c r="R747">
        <f>$D$2*tarifas!$D$12/24</f>
        <v>1.4541666666666666</v>
      </c>
      <c r="S747" t="e">
        <f>VLOOKUP(E747&amp;" "&amp;F747,tarifas!$A$13:$D$20,4,FALSE)*P747</f>
        <v>#N/A</v>
      </c>
      <c r="T747">
        <f>IF(F747="COD1",tarifas!$D$11*(SUMIFS($P$11:$P$8770,$F$11:$F$8770,"=COD1",$B$11:$B$8770,"="&amp;B747)/COUNTIFS($F$11:$F$8770,"=COD1",$B$11:$B$8770,"="&amp;B747))/COUNTIFS($A$11:$A$8770,"="&amp;A747,$F$11:$F$8770,"=COD1"),0)</f>
        <v>0</v>
      </c>
      <c r="U747" t="e">
        <f>(VLOOKUP(F747,tarifas!$C$7:$D$10,2,FALSE)+tarifas!$D$21)*datos!P747</f>
        <v>#N/A</v>
      </c>
      <c r="V747" t="e">
        <f t="shared" si="111"/>
        <v>#N/A</v>
      </c>
      <c r="W747">
        <f t="shared" si="112"/>
        <v>0</v>
      </c>
    </row>
    <row r="748" spans="1:23" x14ac:dyDescent="0.25">
      <c r="A748">
        <f t="shared" si="105"/>
        <v>30</v>
      </c>
      <c r="B748">
        <f t="shared" si="106"/>
        <v>1</v>
      </c>
      <c r="C748" s="1">
        <f t="shared" si="113"/>
        <v>41670.708333331546</v>
      </c>
      <c r="D748" s="7">
        <v>0</v>
      </c>
      <c r="E748" s="7"/>
      <c r="G748">
        <v>32.69</v>
      </c>
      <c r="H748" s="12">
        <v>498.20182593107768</v>
      </c>
      <c r="I748" s="13">
        <f>$D$2*tarifas!$D$12/24</f>
        <v>1.4541666666666666</v>
      </c>
      <c r="J748" s="13" t="e">
        <f>VLOOKUP(E748&amp;" "&amp;F748,tarifas!$A$13:$D$20,4,FALSE)*H748</f>
        <v>#N/A</v>
      </c>
      <c r="K748" s="13">
        <f>IF(F748="COD1",tarifas!$D$11*(SUMIFS($H$11:$H$8770,$F$11:$F$8770,"=COD1",$B$11:$B$8770,"="&amp;B748)/COUNTIFS($F$11:$F$8770,"=COD1",$B$11:$B$8770,"="&amp;B748))/COUNTIFS($A$11:$A$8770,"="&amp;A748,$F$11:$F$8770,"=COD1"),0)</f>
        <v>0</v>
      </c>
      <c r="L748" s="13" t="e">
        <f>(VLOOKUP(F748,tarifas!$C$7:$D$10,2,FALSE)+tarifas!$D$21)*datos!H748</f>
        <v>#N/A</v>
      </c>
      <c r="M748">
        <v>0</v>
      </c>
      <c r="N748" s="13" t="e">
        <f t="shared" si="107"/>
        <v>#N/A</v>
      </c>
      <c r="O748">
        <f t="shared" si="108"/>
        <v>0</v>
      </c>
      <c r="P748" s="12">
        <f t="shared" si="109"/>
        <v>498.20182593107768</v>
      </c>
      <c r="Q748">
        <f t="shared" si="110"/>
        <v>0</v>
      </c>
      <c r="R748">
        <f>$D$2*tarifas!$D$12/24</f>
        <v>1.4541666666666666</v>
      </c>
      <c r="S748" t="e">
        <f>VLOOKUP(E748&amp;" "&amp;F748,tarifas!$A$13:$D$20,4,FALSE)*P748</f>
        <v>#N/A</v>
      </c>
      <c r="T748">
        <f>IF(F748="COD1",tarifas!$D$11*(SUMIFS($P$11:$P$8770,$F$11:$F$8770,"=COD1",$B$11:$B$8770,"="&amp;B748)/COUNTIFS($F$11:$F$8770,"=COD1",$B$11:$B$8770,"="&amp;B748))/COUNTIFS($A$11:$A$8770,"="&amp;A748,$F$11:$F$8770,"=COD1"),0)</f>
        <v>0</v>
      </c>
      <c r="U748" t="e">
        <f>(VLOOKUP(F748,tarifas!$C$7:$D$10,2,FALSE)+tarifas!$D$21)*datos!P748</f>
        <v>#N/A</v>
      </c>
      <c r="V748" t="e">
        <f t="shared" si="111"/>
        <v>#N/A</v>
      </c>
      <c r="W748">
        <f t="shared" si="112"/>
        <v>0</v>
      </c>
    </row>
    <row r="749" spans="1:23" x14ac:dyDescent="0.25">
      <c r="A749">
        <f t="shared" si="105"/>
        <v>30</v>
      </c>
      <c r="B749">
        <f t="shared" si="106"/>
        <v>1</v>
      </c>
      <c r="C749" s="1">
        <f t="shared" si="113"/>
        <v>41670.74999999821</v>
      </c>
      <c r="D749" s="7">
        <v>0</v>
      </c>
      <c r="E749" s="7"/>
      <c r="G749">
        <v>32.69</v>
      </c>
      <c r="H749" s="12">
        <v>405.91830272355833</v>
      </c>
      <c r="I749" s="13">
        <f>$D$2*tarifas!$D$12/24</f>
        <v>1.4541666666666666</v>
      </c>
      <c r="J749" s="13" t="e">
        <f>VLOOKUP(E749&amp;" "&amp;F749,tarifas!$A$13:$D$20,4,FALSE)*H749</f>
        <v>#N/A</v>
      </c>
      <c r="K749" s="13">
        <f>IF(F749="COD1",tarifas!$D$11*(SUMIFS($H$11:$H$8770,$F$11:$F$8770,"=COD1",$B$11:$B$8770,"="&amp;B749)/COUNTIFS($F$11:$F$8770,"=COD1",$B$11:$B$8770,"="&amp;B749))/COUNTIFS($A$11:$A$8770,"="&amp;A749,$F$11:$F$8770,"=COD1"),0)</f>
        <v>0</v>
      </c>
      <c r="L749" s="13" t="e">
        <f>(VLOOKUP(F749,tarifas!$C$7:$D$10,2,FALSE)+tarifas!$D$21)*datos!H749</f>
        <v>#N/A</v>
      </c>
      <c r="M749">
        <v>0</v>
      </c>
      <c r="N749" s="13" t="e">
        <f t="shared" si="107"/>
        <v>#N/A</v>
      </c>
      <c r="O749">
        <f t="shared" si="108"/>
        <v>0</v>
      </c>
      <c r="P749" s="12">
        <f t="shared" si="109"/>
        <v>405.91830272355833</v>
      </c>
      <c r="Q749">
        <f t="shared" si="110"/>
        <v>0</v>
      </c>
      <c r="R749">
        <f>$D$2*tarifas!$D$12/24</f>
        <v>1.4541666666666666</v>
      </c>
      <c r="S749" t="e">
        <f>VLOOKUP(E749&amp;" "&amp;F749,tarifas!$A$13:$D$20,4,FALSE)*P749</f>
        <v>#N/A</v>
      </c>
      <c r="T749">
        <f>IF(F749="COD1",tarifas!$D$11*(SUMIFS($P$11:$P$8770,$F$11:$F$8770,"=COD1",$B$11:$B$8770,"="&amp;B749)/COUNTIFS($F$11:$F$8770,"=COD1",$B$11:$B$8770,"="&amp;B749))/COUNTIFS($A$11:$A$8770,"="&amp;A749,$F$11:$F$8770,"=COD1"),0)</f>
        <v>0</v>
      </c>
      <c r="U749" t="e">
        <f>(VLOOKUP(F749,tarifas!$C$7:$D$10,2,FALSE)+tarifas!$D$21)*datos!P749</f>
        <v>#N/A</v>
      </c>
      <c r="V749" t="e">
        <f t="shared" si="111"/>
        <v>#N/A</v>
      </c>
      <c r="W749">
        <f t="shared" si="112"/>
        <v>0</v>
      </c>
    </row>
    <row r="750" spans="1:23" x14ac:dyDescent="0.25">
      <c r="A750">
        <f t="shared" si="105"/>
        <v>30</v>
      </c>
      <c r="B750">
        <f t="shared" si="106"/>
        <v>1</v>
      </c>
      <c r="C750" s="1">
        <f t="shared" si="113"/>
        <v>41670.791666664874</v>
      </c>
      <c r="D750" s="7">
        <v>0</v>
      </c>
      <c r="E750" s="7"/>
      <c r="G750">
        <v>34.69</v>
      </c>
      <c r="H750" s="12">
        <v>303.12330277610124</v>
      </c>
      <c r="I750" s="13">
        <f>$D$2*tarifas!$D$12/24</f>
        <v>1.4541666666666666</v>
      </c>
      <c r="J750" s="13" t="e">
        <f>VLOOKUP(E750&amp;" "&amp;F750,tarifas!$A$13:$D$20,4,FALSE)*H750</f>
        <v>#N/A</v>
      </c>
      <c r="K750" s="13">
        <f>IF(F750="COD1",tarifas!$D$11*(SUMIFS($H$11:$H$8770,$F$11:$F$8770,"=COD1",$B$11:$B$8770,"="&amp;B750)/COUNTIFS($F$11:$F$8770,"=COD1",$B$11:$B$8770,"="&amp;B750))/COUNTIFS($A$11:$A$8770,"="&amp;A750,$F$11:$F$8770,"=COD1"),0)</f>
        <v>0</v>
      </c>
      <c r="L750" s="13" t="e">
        <f>(VLOOKUP(F750,tarifas!$C$7:$D$10,2,FALSE)+tarifas!$D$21)*datos!H750</f>
        <v>#N/A</v>
      </c>
      <c r="M750">
        <v>0</v>
      </c>
      <c r="N750" s="13" t="e">
        <f t="shared" si="107"/>
        <v>#N/A</v>
      </c>
      <c r="O750">
        <f t="shared" si="108"/>
        <v>0</v>
      </c>
      <c r="P750" s="12">
        <f t="shared" si="109"/>
        <v>303.12330277610124</v>
      </c>
      <c r="Q750">
        <f t="shared" si="110"/>
        <v>0</v>
      </c>
      <c r="R750">
        <f>$D$2*tarifas!$D$12/24</f>
        <v>1.4541666666666666</v>
      </c>
      <c r="S750" t="e">
        <f>VLOOKUP(E750&amp;" "&amp;F750,tarifas!$A$13:$D$20,4,FALSE)*P750</f>
        <v>#N/A</v>
      </c>
      <c r="T750">
        <f>IF(F750="COD1",tarifas!$D$11*(SUMIFS($P$11:$P$8770,$F$11:$F$8770,"=COD1",$B$11:$B$8770,"="&amp;B750)/COUNTIFS($F$11:$F$8770,"=COD1",$B$11:$B$8770,"="&amp;B750))/COUNTIFS($A$11:$A$8770,"="&amp;A750,$F$11:$F$8770,"=COD1"),0)</f>
        <v>0</v>
      </c>
      <c r="U750" t="e">
        <f>(VLOOKUP(F750,tarifas!$C$7:$D$10,2,FALSE)+tarifas!$D$21)*datos!P750</f>
        <v>#N/A</v>
      </c>
      <c r="V750" t="e">
        <f t="shared" si="111"/>
        <v>#N/A</v>
      </c>
      <c r="W750">
        <f t="shared" si="112"/>
        <v>0</v>
      </c>
    </row>
    <row r="751" spans="1:23" x14ac:dyDescent="0.25">
      <c r="A751">
        <f t="shared" si="105"/>
        <v>30</v>
      </c>
      <c r="B751">
        <f t="shared" si="106"/>
        <v>1</v>
      </c>
      <c r="C751" s="1">
        <f t="shared" si="113"/>
        <v>41670.833333331539</v>
      </c>
      <c r="D751" s="7">
        <v>0</v>
      </c>
      <c r="E751" s="7"/>
      <c r="G751">
        <v>42.1</v>
      </c>
      <c r="H751" s="12">
        <v>224.57129448725732</v>
      </c>
      <c r="I751" s="13">
        <f>$D$2*tarifas!$D$12/24</f>
        <v>1.4541666666666666</v>
      </c>
      <c r="J751" s="13" t="e">
        <f>VLOOKUP(E751&amp;" "&amp;F751,tarifas!$A$13:$D$20,4,FALSE)*H751</f>
        <v>#N/A</v>
      </c>
      <c r="K751" s="13">
        <f>IF(F751="COD1",tarifas!$D$11*(SUMIFS($H$11:$H$8770,$F$11:$F$8770,"=COD1",$B$11:$B$8770,"="&amp;B751)/COUNTIFS($F$11:$F$8770,"=COD1",$B$11:$B$8770,"="&amp;B751))/COUNTIFS($A$11:$A$8770,"="&amp;A751,$F$11:$F$8770,"=COD1"),0)</f>
        <v>0</v>
      </c>
      <c r="L751" s="13" t="e">
        <f>(VLOOKUP(F751,tarifas!$C$7:$D$10,2,FALSE)+tarifas!$D$21)*datos!H751</f>
        <v>#N/A</v>
      </c>
      <c r="M751">
        <v>0</v>
      </c>
      <c r="N751" s="13" t="e">
        <f t="shared" si="107"/>
        <v>#N/A</v>
      </c>
      <c r="O751">
        <f t="shared" si="108"/>
        <v>0</v>
      </c>
      <c r="P751" s="12">
        <f t="shared" si="109"/>
        <v>224.57129448725732</v>
      </c>
      <c r="Q751">
        <f t="shared" si="110"/>
        <v>0</v>
      </c>
      <c r="R751">
        <f>$D$2*tarifas!$D$12/24</f>
        <v>1.4541666666666666</v>
      </c>
      <c r="S751" t="e">
        <f>VLOOKUP(E751&amp;" "&amp;F751,tarifas!$A$13:$D$20,4,FALSE)*P751</f>
        <v>#N/A</v>
      </c>
      <c r="T751">
        <f>IF(F751="COD1",tarifas!$D$11*(SUMIFS($P$11:$P$8770,$F$11:$F$8770,"=COD1",$B$11:$B$8770,"="&amp;B751)/COUNTIFS($F$11:$F$8770,"=COD1",$B$11:$B$8770,"="&amp;B751))/COUNTIFS($A$11:$A$8770,"="&amp;A751,$F$11:$F$8770,"=COD1"),0)</f>
        <v>0</v>
      </c>
      <c r="U751" t="e">
        <f>(VLOOKUP(F751,tarifas!$C$7:$D$10,2,FALSE)+tarifas!$D$21)*datos!P751</f>
        <v>#N/A</v>
      </c>
      <c r="V751" t="e">
        <f t="shared" si="111"/>
        <v>#N/A</v>
      </c>
      <c r="W751">
        <f t="shared" si="112"/>
        <v>0</v>
      </c>
    </row>
    <row r="752" spans="1:23" x14ac:dyDescent="0.25">
      <c r="A752">
        <f t="shared" si="105"/>
        <v>30</v>
      </c>
      <c r="B752">
        <f t="shared" si="106"/>
        <v>1</v>
      </c>
      <c r="C752" s="1">
        <f t="shared" si="113"/>
        <v>41670.874999998203</v>
      </c>
      <c r="D752" s="7">
        <v>0</v>
      </c>
      <c r="E752" s="7"/>
      <c r="G752">
        <v>34.69</v>
      </c>
      <c r="H752" s="12">
        <v>203.50249188423757</v>
      </c>
      <c r="I752" s="13">
        <f>$D$2*tarifas!$D$12/24</f>
        <v>1.4541666666666666</v>
      </c>
      <c r="J752" s="13" t="e">
        <f>VLOOKUP(E752&amp;" "&amp;F752,tarifas!$A$13:$D$20,4,FALSE)*H752</f>
        <v>#N/A</v>
      </c>
      <c r="K752" s="13">
        <f>IF(F752="COD1",tarifas!$D$11*(SUMIFS($H$11:$H$8770,$F$11:$F$8770,"=COD1",$B$11:$B$8770,"="&amp;B752)/COUNTIFS($F$11:$F$8770,"=COD1",$B$11:$B$8770,"="&amp;B752))/COUNTIFS($A$11:$A$8770,"="&amp;A752,$F$11:$F$8770,"=COD1"),0)</f>
        <v>0</v>
      </c>
      <c r="L752" s="13" t="e">
        <f>(VLOOKUP(F752,tarifas!$C$7:$D$10,2,FALSE)+tarifas!$D$21)*datos!H752</f>
        <v>#N/A</v>
      </c>
      <c r="M752">
        <v>0</v>
      </c>
      <c r="N752" s="13" t="e">
        <f t="shared" si="107"/>
        <v>#N/A</v>
      </c>
      <c r="O752">
        <f t="shared" si="108"/>
        <v>0</v>
      </c>
      <c r="P752" s="12">
        <f t="shared" si="109"/>
        <v>203.50249188423757</v>
      </c>
      <c r="Q752">
        <f t="shared" si="110"/>
        <v>0</v>
      </c>
      <c r="R752">
        <f>$D$2*tarifas!$D$12/24</f>
        <v>1.4541666666666666</v>
      </c>
      <c r="S752" t="e">
        <f>VLOOKUP(E752&amp;" "&amp;F752,tarifas!$A$13:$D$20,4,FALSE)*P752</f>
        <v>#N/A</v>
      </c>
      <c r="T752">
        <f>IF(F752="COD1",tarifas!$D$11*(SUMIFS($P$11:$P$8770,$F$11:$F$8770,"=COD1",$B$11:$B$8770,"="&amp;B752)/COUNTIFS($F$11:$F$8770,"=COD1",$B$11:$B$8770,"="&amp;B752))/COUNTIFS($A$11:$A$8770,"="&amp;A752,$F$11:$F$8770,"=COD1"),0)</f>
        <v>0</v>
      </c>
      <c r="U752" t="e">
        <f>(VLOOKUP(F752,tarifas!$C$7:$D$10,2,FALSE)+tarifas!$D$21)*datos!P752</f>
        <v>#N/A</v>
      </c>
      <c r="V752" t="e">
        <f t="shared" si="111"/>
        <v>#N/A</v>
      </c>
      <c r="W752">
        <f t="shared" si="112"/>
        <v>0</v>
      </c>
    </row>
    <row r="753" spans="1:23" x14ac:dyDescent="0.25">
      <c r="A753">
        <f t="shared" si="105"/>
        <v>30</v>
      </c>
      <c r="B753">
        <f t="shared" si="106"/>
        <v>1</v>
      </c>
      <c r="C753" s="1">
        <f t="shared" si="113"/>
        <v>41670.916666664867</v>
      </c>
      <c r="D753" s="7">
        <v>0</v>
      </c>
      <c r="E753" s="7"/>
      <c r="G753">
        <v>32.69</v>
      </c>
      <c r="H753" s="12">
        <v>197.7095571752962</v>
      </c>
      <c r="I753" s="13">
        <f>$D$2*tarifas!$D$12/24</f>
        <v>1.4541666666666666</v>
      </c>
      <c r="J753" s="13" t="e">
        <f>VLOOKUP(E753&amp;" "&amp;F753,tarifas!$A$13:$D$20,4,FALSE)*H753</f>
        <v>#N/A</v>
      </c>
      <c r="K753" s="13">
        <f>IF(F753="COD1",tarifas!$D$11*(SUMIFS($H$11:$H$8770,$F$11:$F$8770,"=COD1",$B$11:$B$8770,"="&amp;B753)/COUNTIFS($F$11:$F$8770,"=COD1",$B$11:$B$8770,"="&amp;B753))/COUNTIFS($A$11:$A$8770,"="&amp;A753,$F$11:$F$8770,"=COD1"),0)</f>
        <v>0</v>
      </c>
      <c r="L753" s="13" t="e">
        <f>(VLOOKUP(F753,tarifas!$C$7:$D$10,2,FALSE)+tarifas!$D$21)*datos!H753</f>
        <v>#N/A</v>
      </c>
      <c r="M753">
        <v>0</v>
      </c>
      <c r="N753" s="13" t="e">
        <f t="shared" si="107"/>
        <v>#N/A</v>
      </c>
      <c r="O753">
        <f t="shared" si="108"/>
        <v>0</v>
      </c>
      <c r="P753" s="12">
        <f t="shared" si="109"/>
        <v>197.7095571752962</v>
      </c>
      <c r="Q753">
        <f t="shared" si="110"/>
        <v>0</v>
      </c>
      <c r="R753">
        <f>$D$2*tarifas!$D$12/24</f>
        <v>1.4541666666666666</v>
      </c>
      <c r="S753" t="e">
        <f>VLOOKUP(E753&amp;" "&amp;F753,tarifas!$A$13:$D$20,4,FALSE)*P753</f>
        <v>#N/A</v>
      </c>
      <c r="T753">
        <f>IF(F753="COD1",tarifas!$D$11*(SUMIFS($P$11:$P$8770,$F$11:$F$8770,"=COD1",$B$11:$B$8770,"="&amp;B753)/COUNTIFS($F$11:$F$8770,"=COD1",$B$11:$B$8770,"="&amp;B753))/COUNTIFS($A$11:$A$8770,"="&amp;A753,$F$11:$F$8770,"=COD1"),0)</f>
        <v>0</v>
      </c>
      <c r="U753" t="e">
        <f>(VLOOKUP(F753,tarifas!$C$7:$D$10,2,FALSE)+tarifas!$D$21)*datos!P753</f>
        <v>#N/A</v>
      </c>
      <c r="V753" t="e">
        <f t="shared" si="111"/>
        <v>#N/A</v>
      </c>
      <c r="W753">
        <f t="shared" si="112"/>
        <v>0</v>
      </c>
    </row>
    <row r="754" spans="1:23" x14ac:dyDescent="0.25">
      <c r="A754">
        <f t="shared" si="105"/>
        <v>30</v>
      </c>
      <c r="B754">
        <f t="shared" si="106"/>
        <v>1</v>
      </c>
      <c r="C754" s="1">
        <f t="shared" si="113"/>
        <v>41670.958333331531</v>
      </c>
      <c r="D754" s="7">
        <v>0</v>
      </c>
      <c r="E754" s="7"/>
      <c r="G754">
        <v>30.69</v>
      </c>
      <c r="H754" s="12">
        <v>195.91433182500373</v>
      </c>
      <c r="I754" s="13">
        <f>$D$2*tarifas!$D$12/24</f>
        <v>1.4541666666666666</v>
      </c>
      <c r="J754" s="13" t="e">
        <f>VLOOKUP(E754&amp;" "&amp;F754,tarifas!$A$13:$D$20,4,FALSE)*H754</f>
        <v>#N/A</v>
      </c>
      <c r="K754" s="13">
        <f>IF(F754="COD1",tarifas!$D$11*(SUMIFS($H$11:$H$8770,$F$11:$F$8770,"=COD1",$B$11:$B$8770,"="&amp;B754)/COUNTIFS($F$11:$F$8770,"=COD1",$B$11:$B$8770,"="&amp;B754))/COUNTIFS($A$11:$A$8770,"="&amp;A754,$F$11:$F$8770,"=COD1"),0)</f>
        <v>0</v>
      </c>
      <c r="L754" s="13" t="e">
        <f>(VLOOKUP(F754,tarifas!$C$7:$D$10,2,FALSE)+tarifas!$D$21)*datos!H754</f>
        <v>#N/A</v>
      </c>
      <c r="M754">
        <v>0</v>
      </c>
      <c r="N754" s="13" t="e">
        <f t="shared" si="107"/>
        <v>#N/A</v>
      </c>
      <c r="O754">
        <f t="shared" si="108"/>
        <v>0</v>
      </c>
      <c r="P754" s="12">
        <f t="shared" si="109"/>
        <v>195.91433182500373</v>
      </c>
      <c r="Q754">
        <f t="shared" si="110"/>
        <v>0</v>
      </c>
      <c r="R754">
        <f>$D$2*tarifas!$D$12/24</f>
        <v>1.4541666666666666</v>
      </c>
      <c r="S754" t="e">
        <f>VLOOKUP(E754&amp;" "&amp;F754,tarifas!$A$13:$D$20,4,FALSE)*P754</f>
        <v>#N/A</v>
      </c>
      <c r="T754">
        <f>IF(F754="COD1",tarifas!$D$11*(SUMIFS($P$11:$P$8770,$F$11:$F$8770,"=COD1",$B$11:$B$8770,"="&amp;B754)/COUNTIFS($F$11:$F$8770,"=COD1",$B$11:$B$8770,"="&amp;B754))/COUNTIFS($A$11:$A$8770,"="&amp;A754,$F$11:$F$8770,"=COD1"),0)</f>
        <v>0</v>
      </c>
      <c r="U754" t="e">
        <f>(VLOOKUP(F754,tarifas!$C$7:$D$10,2,FALSE)+tarifas!$D$21)*datos!P754</f>
        <v>#N/A</v>
      </c>
      <c r="V754" t="e">
        <f t="shared" si="111"/>
        <v>#N/A</v>
      </c>
      <c r="W754">
        <f t="shared" si="112"/>
        <v>0</v>
      </c>
    </row>
    <row r="755" spans="1:23" x14ac:dyDescent="0.25">
      <c r="A755">
        <f t="shared" si="105"/>
        <v>30</v>
      </c>
      <c r="B755">
        <f t="shared" si="106"/>
        <v>2</v>
      </c>
      <c r="C755" s="1">
        <f t="shared" si="113"/>
        <v>41670.999999998196</v>
      </c>
      <c r="D755" s="7">
        <v>0</v>
      </c>
      <c r="E755" s="7"/>
      <c r="G755">
        <v>22.69</v>
      </c>
      <c r="H755" s="12">
        <v>194.62895941950245</v>
      </c>
      <c r="I755" s="13">
        <f>$D$2*tarifas!$D$12/24</f>
        <v>1.4541666666666666</v>
      </c>
      <c r="J755" s="13" t="e">
        <f>VLOOKUP(E755&amp;" "&amp;F755,tarifas!$A$13:$D$20,4,FALSE)*H755</f>
        <v>#N/A</v>
      </c>
      <c r="K755" s="13">
        <f>IF(F755="COD1",tarifas!$D$11*(SUMIFS($H$11:$H$8770,$F$11:$F$8770,"=COD1",$B$11:$B$8770,"="&amp;B755)/COUNTIFS($F$11:$F$8770,"=COD1",$B$11:$B$8770,"="&amp;B755))/COUNTIFS($A$11:$A$8770,"="&amp;A755,$F$11:$F$8770,"=COD1"),0)</f>
        <v>0</v>
      </c>
      <c r="L755" s="13" t="e">
        <f>(VLOOKUP(F755,tarifas!$C$7:$D$10,2,FALSE)+tarifas!$D$21)*datos!H755</f>
        <v>#N/A</v>
      </c>
      <c r="M755">
        <v>0</v>
      </c>
      <c r="N755" s="13" t="e">
        <f t="shared" si="107"/>
        <v>#N/A</v>
      </c>
      <c r="O755">
        <f t="shared" si="108"/>
        <v>0</v>
      </c>
      <c r="P755" s="12">
        <f t="shared" si="109"/>
        <v>194.62895941950245</v>
      </c>
      <c r="Q755">
        <f t="shared" si="110"/>
        <v>0</v>
      </c>
      <c r="R755">
        <f>$D$2*tarifas!$D$12/24</f>
        <v>1.4541666666666666</v>
      </c>
      <c r="S755" t="e">
        <f>VLOOKUP(E755&amp;" "&amp;F755,tarifas!$A$13:$D$20,4,FALSE)*P755</f>
        <v>#N/A</v>
      </c>
      <c r="T755">
        <f>IF(F755="COD1",tarifas!$D$11*(SUMIFS($P$11:$P$8770,$F$11:$F$8770,"=COD1",$B$11:$B$8770,"="&amp;B755)/COUNTIFS($F$11:$F$8770,"=COD1",$B$11:$B$8770,"="&amp;B755))/COUNTIFS($A$11:$A$8770,"="&amp;A755,$F$11:$F$8770,"=COD1"),0)</f>
        <v>0</v>
      </c>
      <c r="U755" t="e">
        <f>(VLOOKUP(F755,tarifas!$C$7:$D$10,2,FALSE)+tarifas!$D$21)*datos!P755</f>
        <v>#N/A</v>
      </c>
      <c r="V755" t="e">
        <f t="shared" si="111"/>
        <v>#N/A</v>
      </c>
      <c r="W755">
        <f t="shared" si="112"/>
        <v>0</v>
      </c>
    </row>
    <row r="756" spans="1:23" x14ac:dyDescent="0.25">
      <c r="A756">
        <f t="shared" si="105"/>
        <v>30</v>
      </c>
      <c r="B756">
        <f t="shared" si="106"/>
        <v>2</v>
      </c>
      <c r="C756" s="1">
        <f t="shared" si="113"/>
        <v>41671.04166666486</v>
      </c>
      <c r="D756" s="7">
        <v>0</v>
      </c>
      <c r="E756" s="7"/>
      <c r="G756">
        <v>12</v>
      </c>
      <c r="H756" s="12">
        <v>192.58753698146234</v>
      </c>
      <c r="I756" s="13">
        <f>$D$2*tarifas!$D$12/24</f>
        <v>1.4541666666666666</v>
      </c>
      <c r="J756" s="13" t="e">
        <f>VLOOKUP(E756&amp;" "&amp;F756,tarifas!$A$13:$D$20,4,FALSE)*H756</f>
        <v>#N/A</v>
      </c>
      <c r="K756" s="13">
        <f>IF(F756="COD1",tarifas!$D$11*(SUMIFS($H$11:$H$8770,$F$11:$F$8770,"=COD1",$B$11:$B$8770,"="&amp;B756)/COUNTIFS($F$11:$F$8770,"=COD1",$B$11:$B$8770,"="&amp;B756))/COUNTIFS($A$11:$A$8770,"="&amp;A756,$F$11:$F$8770,"=COD1"),0)</f>
        <v>0</v>
      </c>
      <c r="L756" s="13" t="e">
        <f>(VLOOKUP(F756,tarifas!$C$7:$D$10,2,FALSE)+tarifas!$D$21)*datos!H756</f>
        <v>#N/A</v>
      </c>
      <c r="M756">
        <v>0</v>
      </c>
      <c r="N756" s="13" t="e">
        <f t="shared" si="107"/>
        <v>#N/A</v>
      </c>
      <c r="O756">
        <f t="shared" si="108"/>
        <v>0</v>
      </c>
      <c r="P756" s="12">
        <f t="shared" si="109"/>
        <v>192.58753698146234</v>
      </c>
      <c r="Q756">
        <f t="shared" si="110"/>
        <v>0</v>
      </c>
      <c r="R756">
        <f>$D$2*tarifas!$D$12/24</f>
        <v>1.4541666666666666</v>
      </c>
      <c r="S756" t="e">
        <f>VLOOKUP(E756&amp;" "&amp;F756,tarifas!$A$13:$D$20,4,FALSE)*P756</f>
        <v>#N/A</v>
      </c>
      <c r="T756">
        <f>IF(F756="COD1",tarifas!$D$11*(SUMIFS($P$11:$P$8770,$F$11:$F$8770,"=COD1",$B$11:$B$8770,"="&amp;B756)/COUNTIFS($F$11:$F$8770,"=COD1",$B$11:$B$8770,"="&amp;B756))/COUNTIFS($A$11:$A$8770,"="&amp;A756,$F$11:$F$8770,"=COD1"),0)</f>
        <v>0</v>
      </c>
      <c r="U756" t="e">
        <f>(VLOOKUP(F756,tarifas!$C$7:$D$10,2,FALSE)+tarifas!$D$21)*datos!P756</f>
        <v>#N/A</v>
      </c>
      <c r="V756" t="e">
        <f t="shared" si="111"/>
        <v>#N/A</v>
      </c>
      <c r="W756">
        <f t="shared" si="112"/>
        <v>0</v>
      </c>
    </row>
    <row r="757" spans="1:23" x14ac:dyDescent="0.25">
      <c r="A757">
        <f t="shared" si="105"/>
        <v>30</v>
      </c>
      <c r="B757">
        <f t="shared" si="106"/>
        <v>2</v>
      </c>
      <c r="C757" s="1">
        <f t="shared" si="113"/>
        <v>41671.083333331524</v>
      </c>
      <c r="D757" s="7">
        <v>0</v>
      </c>
      <c r="E757" s="7"/>
      <c r="G757">
        <v>5</v>
      </c>
      <c r="H757" s="12">
        <v>191.70391351318912</v>
      </c>
      <c r="I757" s="13">
        <f>$D$2*tarifas!$D$12/24</f>
        <v>1.4541666666666666</v>
      </c>
      <c r="J757" s="13" t="e">
        <f>VLOOKUP(E757&amp;" "&amp;F757,tarifas!$A$13:$D$20,4,FALSE)*H757</f>
        <v>#N/A</v>
      </c>
      <c r="K757" s="13">
        <f>IF(F757="COD1",tarifas!$D$11*(SUMIFS($H$11:$H$8770,$F$11:$F$8770,"=COD1",$B$11:$B$8770,"="&amp;B757)/COUNTIFS($F$11:$F$8770,"=COD1",$B$11:$B$8770,"="&amp;B757))/COUNTIFS($A$11:$A$8770,"="&amp;A757,$F$11:$F$8770,"=COD1"),0)</f>
        <v>0</v>
      </c>
      <c r="L757" s="13" t="e">
        <f>(VLOOKUP(F757,tarifas!$C$7:$D$10,2,FALSE)+tarifas!$D$21)*datos!H757</f>
        <v>#N/A</v>
      </c>
      <c r="M757">
        <v>0</v>
      </c>
      <c r="N757" s="13" t="e">
        <f t="shared" si="107"/>
        <v>#N/A</v>
      </c>
      <c r="O757">
        <f t="shared" si="108"/>
        <v>0</v>
      </c>
      <c r="P757" s="12">
        <f t="shared" si="109"/>
        <v>191.70391351318912</v>
      </c>
      <c r="Q757">
        <f t="shared" si="110"/>
        <v>0</v>
      </c>
      <c r="R757">
        <f>$D$2*tarifas!$D$12/24</f>
        <v>1.4541666666666666</v>
      </c>
      <c r="S757" t="e">
        <f>VLOOKUP(E757&amp;" "&amp;F757,tarifas!$A$13:$D$20,4,FALSE)*P757</f>
        <v>#N/A</v>
      </c>
      <c r="T757">
        <f>IF(F757="COD1",tarifas!$D$11*(SUMIFS($P$11:$P$8770,$F$11:$F$8770,"=COD1",$B$11:$B$8770,"="&amp;B757)/COUNTIFS($F$11:$F$8770,"=COD1",$B$11:$B$8770,"="&amp;B757))/COUNTIFS($A$11:$A$8770,"="&amp;A757,$F$11:$F$8770,"=COD1"),0)</f>
        <v>0</v>
      </c>
      <c r="U757" t="e">
        <f>(VLOOKUP(F757,tarifas!$C$7:$D$10,2,FALSE)+tarifas!$D$21)*datos!P757</f>
        <v>#N/A</v>
      </c>
      <c r="V757" t="e">
        <f t="shared" si="111"/>
        <v>#N/A</v>
      </c>
      <c r="W757">
        <f t="shared" si="112"/>
        <v>0</v>
      </c>
    </row>
    <row r="758" spans="1:23" x14ac:dyDescent="0.25">
      <c r="A758">
        <f t="shared" si="105"/>
        <v>30</v>
      </c>
      <c r="B758">
        <f t="shared" si="106"/>
        <v>2</v>
      </c>
      <c r="C758" s="1">
        <f t="shared" si="113"/>
        <v>41671.124999998188</v>
      </c>
      <c r="D758" s="7">
        <v>0</v>
      </c>
      <c r="E758" s="7"/>
      <c r="G758">
        <v>5</v>
      </c>
      <c r="H758" s="12">
        <v>189.22694957541239</v>
      </c>
      <c r="I758" s="13">
        <f>$D$2*tarifas!$D$12/24</f>
        <v>1.4541666666666666</v>
      </c>
      <c r="J758" s="13" t="e">
        <f>VLOOKUP(E758&amp;" "&amp;F758,tarifas!$A$13:$D$20,4,FALSE)*H758</f>
        <v>#N/A</v>
      </c>
      <c r="K758" s="13">
        <f>IF(F758="COD1",tarifas!$D$11*(SUMIFS($H$11:$H$8770,$F$11:$F$8770,"=COD1",$B$11:$B$8770,"="&amp;B758)/COUNTIFS($F$11:$F$8770,"=COD1",$B$11:$B$8770,"="&amp;B758))/COUNTIFS($A$11:$A$8770,"="&amp;A758,$F$11:$F$8770,"=COD1"),0)</f>
        <v>0</v>
      </c>
      <c r="L758" s="13" t="e">
        <f>(VLOOKUP(F758,tarifas!$C$7:$D$10,2,FALSE)+tarifas!$D$21)*datos!H758</f>
        <v>#N/A</v>
      </c>
      <c r="M758">
        <v>0</v>
      </c>
      <c r="N758" s="13" t="e">
        <f t="shared" si="107"/>
        <v>#N/A</v>
      </c>
      <c r="O758">
        <f t="shared" si="108"/>
        <v>0</v>
      </c>
      <c r="P758" s="12">
        <f t="shared" si="109"/>
        <v>189.22694957541239</v>
      </c>
      <c r="Q758">
        <f t="shared" si="110"/>
        <v>0</v>
      </c>
      <c r="R758">
        <f>$D$2*tarifas!$D$12/24</f>
        <v>1.4541666666666666</v>
      </c>
      <c r="S758" t="e">
        <f>VLOOKUP(E758&amp;" "&amp;F758,tarifas!$A$13:$D$20,4,FALSE)*P758</f>
        <v>#N/A</v>
      </c>
      <c r="T758">
        <f>IF(F758="COD1",tarifas!$D$11*(SUMIFS($P$11:$P$8770,$F$11:$F$8770,"=COD1",$B$11:$B$8770,"="&amp;B758)/COUNTIFS($F$11:$F$8770,"=COD1",$B$11:$B$8770,"="&amp;B758))/COUNTIFS($A$11:$A$8770,"="&amp;A758,$F$11:$F$8770,"=COD1"),0)</f>
        <v>0</v>
      </c>
      <c r="U758" t="e">
        <f>(VLOOKUP(F758,tarifas!$C$7:$D$10,2,FALSE)+tarifas!$D$21)*datos!P758</f>
        <v>#N/A</v>
      </c>
      <c r="V758" t="e">
        <f t="shared" si="111"/>
        <v>#N/A</v>
      </c>
      <c r="W758">
        <f t="shared" si="112"/>
        <v>0</v>
      </c>
    </row>
    <row r="759" spans="1:23" x14ac:dyDescent="0.25">
      <c r="A759">
        <f t="shared" si="105"/>
        <v>30</v>
      </c>
      <c r="B759">
        <f t="shared" si="106"/>
        <v>2</v>
      </c>
      <c r="C759" s="1">
        <f t="shared" si="113"/>
        <v>41671.166666664853</v>
      </c>
      <c r="D759" s="7">
        <v>0</v>
      </c>
      <c r="E759" s="7"/>
      <c r="G759">
        <v>4</v>
      </c>
      <c r="H759" s="12">
        <v>188.66185318606023</v>
      </c>
      <c r="I759" s="13">
        <f>$D$2*tarifas!$D$12/24</f>
        <v>1.4541666666666666</v>
      </c>
      <c r="J759" s="13" t="e">
        <f>VLOOKUP(E759&amp;" "&amp;F759,tarifas!$A$13:$D$20,4,FALSE)*H759</f>
        <v>#N/A</v>
      </c>
      <c r="K759" s="13">
        <f>IF(F759="COD1",tarifas!$D$11*(SUMIFS($H$11:$H$8770,$F$11:$F$8770,"=COD1",$B$11:$B$8770,"="&amp;B759)/COUNTIFS($F$11:$F$8770,"=COD1",$B$11:$B$8770,"="&amp;B759))/COUNTIFS($A$11:$A$8770,"="&amp;A759,$F$11:$F$8770,"=COD1"),0)</f>
        <v>0</v>
      </c>
      <c r="L759" s="13" t="e">
        <f>(VLOOKUP(F759,tarifas!$C$7:$D$10,2,FALSE)+tarifas!$D$21)*datos!H759</f>
        <v>#N/A</v>
      </c>
      <c r="M759">
        <v>0</v>
      </c>
      <c r="N759" s="13" t="e">
        <f t="shared" si="107"/>
        <v>#N/A</v>
      </c>
      <c r="O759">
        <f t="shared" si="108"/>
        <v>0</v>
      </c>
      <c r="P759" s="12">
        <f t="shared" si="109"/>
        <v>188.66185318606023</v>
      </c>
      <c r="Q759">
        <f t="shared" si="110"/>
        <v>0</v>
      </c>
      <c r="R759">
        <f>$D$2*tarifas!$D$12/24</f>
        <v>1.4541666666666666</v>
      </c>
      <c r="S759" t="e">
        <f>VLOOKUP(E759&amp;" "&amp;F759,tarifas!$A$13:$D$20,4,FALSE)*P759</f>
        <v>#N/A</v>
      </c>
      <c r="T759">
        <f>IF(F759="COD1",tarifas!$D$11*(SUMIFS($P$11:$P$8770,$F$11:$F$8770,"=COD1",$B$11:$B$8770,"="&amp;B759)/COUNTIFS($F$11:$F$8770,"=COD1",$B$11:$B$8770,"="&amp;B759))/COUNTIFS($A$11:$A$8770,"="&amp;A759,$F$11:$F$8770,"=COD1"),0)</f>
        <v>0</v>
      </c>
      <c r="U759" t="e">
        <f>(VLOOKUP(F759,tarifas!$C$7:$D$10,2,FALSE)+tarifas!$D$21)*datos!P759</f>
        <v>#N/A</v>
      </c>
      <c r="V759" t="e">
        <f t="shared" si="111"/>
        <v>#N/A</v>
      </c>
      <c r="W759">
        <f t="shared" si="112"/>
        <v>0</v>
      </c>
    </row>
    <row r="760" spans="1:23" x14ac:dyDescent="0.25">
      <c r="A760">
        <f t="shared" si="105"/>
        <v>30</v>
      </c>
      <c r="B760">
        <f t="shared" si="106"/>
        <v>2</v>
      </c>
      <c r="C760" s="1">
        <f t="shared" si="113"/>
        <v>41671.208333331517</v>
      </c>
      <c r="D760" s="7">
        <v>0</v>
      </c>
      <c r="E760" s="7"/>
      <c r="G760">
        <v>1</v>
      </c>
      <c r="H760" s="12">
        <v>187.8384335592165</v>
      </c>
      <c r="I760" s="13">
        <f>$D$2*tarifas!$D$12/24</f>
        <v>1.4541666666666666</v>
      </c>
      <c r="J760" s="13" t="e">
        <f>VLOOKUP(E760&amp;" "&amp;F760,tarifas!$A$13:$D$20,4,FALSE)*H760</f>
        <v>#N/A</v>
      </c>
      <c r="K760" s="13">
        <f>IF(F760="COD1",tarifas!$D$11*(SUMIFS($H$11:$H$8770,$F$11:$F$8770,"=COD1",$B$11:$B$8770,"="&amp;B760)/COUNTIFS($F$11:$F$8770,"=COD1",$B$11:$B$8770,"="&amp;B760))/COUNTIFS($A$11:$A$8770,"="&amp;A760,$F$11:$F$8770,"=COD1"),0)</f>
        <v>0</v>
      </c>
      <c r="L760" s="13" t="e">
        <f>(VLOOKUP(F760,tarifas!$C$7:$D$10,2,FALSE)+tarifas!$D$21)*datos!H760</f>
        <v>#N/A</v>
      </c>
      <c r="M760">
        <v>0</v>
      </c>
      <c r="N760" s="13" t="e">
        <f t="shared" si="107"/>
        <v>#N/A</v>
      </c>
      <c r="O760">
        <f t="shared" si="108"/>
        <v>0</v>
      </c>
      <c r="P760" s="12">
        <f t="shared" si="109"/>
        <v>187.8384335592165</v>
      </c>
      <c r="Q760">
        <f t="shared" si="110"/>
        <v>0</v>
      </c>
      <c r="R760">
        <f>$D$2*tarifas!$D$12/24</f>
        <v>1.4541666666666666</v>
      </c>
      <c r="S760" t="e">
        <f>VLOOKUP(E760&amp;" "&amp;F760,tarifas!$A$13:$D$20,4,FALSE)*P760</f>
        <v>#N/A</v>
      </c>
      <c r="T760">
        <f>IF(F760="COD1",tarifas!$D$11*(SUMIFS($P$11:$P$8770,$F$11:$F$8770,"=COD1",$B$11:$B$8770,"="&amp;B760)/COUNTIFS($F$11:$F$8770,"=COD1",$B$11:$B$8770,"="&amp;B760))/COUNTIFS($A$11:$A$8770,"="&amp;A760,$F$11:$F$8770,"=COD1"),0)</f>
        <v>0</v>
      </c>
      <c r="U760" t="e">
        <f>(VLOOKUP(F760,tarifas!$C$7:$D$10,2,FALSE)+tarifas!$D$21)*datos!P760</f>
        <v>#N/A</v>
      </c>
      <c r="V760" t="e">
        <f t="shared" si="111"/>
        <v>#N/A</v>
      </c>
      <c r="W760">
        <f t="shared" si="112"/>
        <v>0</v>
      </c>
    </row>
    <row r="761" spans="1:23" x14ac:dyDescent="0.25">
      <c r="A761">
        <f t="shared" si="105"/>
        <v>30</v>
      </c>
      <c r="B761">
        <f t="shared" si="106"/>
        <v>2</v>
      </c>
      <c r="C761" s="1">
        <f t="shared" si="113"/>
        <v>41671.249999998181</v>
      </c>
      <c r="D761" s="7">
        <v>0</v>
      </c>
      <c r="E761" s="7"/>
      <c r="G761">
        <v>1</v>
      </c>
      <c r="H761" s="12">
        <v>186.20201069372376</v>
      </c>
      <c r="I761" s="13">
        <f>$D$2*tarifas!$D$12/24</f>
        <v>1.4541666666666666</v>
      </c>
      <c r="J761" s="13" t="e">
        <f>VLOOKUP(E761&amp;" "&amp;F761,tarifas!$A$13:$D$20,4,FALSE)*H761</f>
        <v>#N/A</v>
      </c>
      <c r="K761" s="13">
        <f>IF(F761="COD1",tarifas!$D$11*(SUMIFS($H$11:$H$8770,$F$11:$F$8770,"=COD1",$B$11:$B$8770,"="&amp;B761)/COUNTIFS($F$11:$F$8770,"=COD1",$B$11:$B$8770,"="&amp;B761))/COUNTIFS($A$11:$A$8770,"="&amp;A761,$F$11:$F$8770,"=COD1"),0)</f>
        <v>0</v>
      </c>
      <c r="L761" s="13" t="e">
        <f>(VLOOKUP(F761,tarifas!$C$7:$D$10,2,FALSE)+tarifas!$D$21)*datos!H761</f>
        <v>#N/A</v>
      </c>
      <c r="M761">
        <v>0</v>
      </c>
      <c r="N761" s="13" t="e">
        <f t="shared" si="107"/>
        <v>#N/A</v>
      </c>
      <c r="O761">
        <f t="shared" si="108"/>
        <v>0</v>
      </c>
      <c r="P761" s="12">
        <f t="shared" si="109"/>
        <v>186.20201069372376</v>
      </c>
      <c r="Q761">
        <f t="shared" si="110"/>
        <v>0</v>
      </c>
      <c r="R761">
        <f>$D$2*tarifas!$D$12/24</f>
        <v>1.4541666666666666</v>
      </c>
      <c r="S761" t="e">
        <f>VLOOKUP(E761&amp;" "&amp;F761,tarifas!$A$13:$D$20,4,FALSE)*P761</f>
        <v>#N/A</v>
      </c>
      <c r="T761">
        <f>IF(F761="COD1",tarifas!$D$11*(SUMIFS($P$11:$P$8770,$F$11:$F$8770,"=COD1",$B$11:$B$8770,"="&amp;B761)/COUNTIFS($F$11:$F$8770,"=COD1",$B$11:$B$8770,"="&amp;B761))/COUNTIFS($A$11:$A$8770,"="&amp;A761,$F$11:$F$8770,"=COD1"),0)</f>
        <v>0</v>
      </c>
      <c r="U761" t="e">
        <f>(VLOOKUP(F761,tarifas!$C$7:$D$10,2,FALSE)+tarifas!$D$21)*datos!P761</f>
        <v>#N/A</v>
      </c>
      <c r="V761" t="e">
        <f t="shared" si="111"/>
        <v>#N/A</v>
      </c>
      <c r="W761">
        <f t="shared" si="112"/>
        <v>0</v>
      </c>
    </row>
    <row r="762" spans="1:23" x14ac:dyDescent="0.25">
      <c r="A762">
        <f t="shared" si="105"/>
        <v>30</v>
      </c>
      <c r="B762">
        <f t="shared" si="106"/>
        <v>2</v>
      </c>
      <c r="C762" s="1">
        <f t="shared" si="113"/>
        <v>41671.291666664845</v>
      </c>
      <c r="D762" s="7">
        <v>0</v>
      </c>
      <c r="E762" s="7"/>
      <c r="G762">
        <v>2</v>
      </c>
      <c r="H762" s="12">
        <v>169.79218817789587</v>
      </c>
      <c r="I762" s="13">
        <f>$D$2*tarifas!$D$12/24</f>
        <v>1.4541666666666666</v>
      </c>
      <c r="J762" s="13" t="e">
        <f>VLOOKUP(E762&amp;" "&amp;F762,tarifas!$A$13:$D$20,4,FALSE)*H762</f>
        <v>#N/A</v>
      </c>
      <c r="K762" s="13">
        <f>IF(F762="COD1",tarifas!$D$11*(SUMIFS($H$11:$H$8770,$F$11:$F$8770,"=COD1",$B$11:$B$8770,"="&amp;B762)/COUNTIFS($F$11:$F$8770,"=COD1",$B$11:$B$8770,"="&amp;B762))/COUNTIFS($A$11:$A$8770,"="&amp;A762,$F$11:$F$8770,"=COD1"),0)</f>
        <v>0</v>
      </c>
      <c r="L762" s="13" t="e">
        <f>(VLOOKUP(F762,tarifas!$C$7:$D$10,2,FALSE)+tarifas!$D$21)*datos!H762</f>
        <v>#N/A</v>
      </c>
      <c r="M762">
        <v>0</v>
      </c>
      <c r="N762" s="13" t="e">
        <f t="shared" si="107"/>
        <v>#N/A</v>
      </c>
      <c r="O762">
        <f t="shared" si="108"/>
        <v>0</v>
      </c>
      <c r="P762" s="12">
        <f t="shared" si="109"/>
        <v>169.79218817789587</v>
      </c>
      <c r="Q762">
        <f t="shared" si="110"/>
        <v>0</v>
      </c>
      <c r="R762">
        <f>$D$2*tarifas!$D$12/24</f>
        <v>1.4541666666666666</v>
      </c>
      <c r="S762" t="e">
        <f>VLOOKUP(E762&amp;" "&amp;F762,tarifas!$A$13:$D$20,4,FALSE)*P762</f>
        <v>#N/A</v>
      </c>
      <c r="T762">
        <f>IF(F762="COD1",tarifas!$D$11*(SUMIFS($P$11:$P$8770,$F$11:$F$8770,"=COD1",$B$11:$B$8770,"="&amp;B762)/COUNTIFS($F$11:$F$8770,"=COD1",$B$11:$B$8770,"="&amp;B762))/COUNTIFS($A$11:$A$8770,"="&amp;A762,$F$11:$F$8770,"=COD1"),0)</f>
        <v>0</v>
      </c>
      <c r="U762" t="e">
        <f>(VLOOKUP(F762,tarifas!$C$7:$D$10,2,FALSE)+tarifas!$D$21)*datos!P762</f>
        <v>#N/A</v>
      </c>
      <c r="V762" t="e">
        <f t="shared" si="111"/>
        <v>#N/A</v>
      </c>
      <c r="W762">
        <f t="shared" si="112"/>
        <v>0</v>
      </c>
    </row>
    <row r="763" spans="1:23" x14ac:dyDescent="0.25">
      <c r="A763">
        <f t="shared" si="105"/>
        <v>30</v>
      </c>
      <c r="B763">
        <f t="shared" si="106"/>
        <v>2</v>
      </c>
      <c r="C763" s="1">
        <f t="shared" si="113"/>
        <v>41671.333333331509</v>
      </c>
      <c r="D763" s="7">
        <v>37.86363636363636</v>
      </c>
      <c r="E763" s="7"/>
      <c r="G763">
        <v>2</v>
      </c>
      <c r="H763" s="12">
        <v>168.88919791774856</v>
      </c>
      <c r="I763" s="13">
        <f>$D$2*tarifas!$D$12/24</f>
        <v>1.4541666666666666</v>
      </c>
      <c r="J763" s="13" t="e">
        <f>VLOOKUP(E763&amp;" "&amp;F763,tarifas!$A$13:$D$20,4,FALSE)*H763</f>
        <v>#N/A</v>
      </c>
      <c r="K763" s="13">
        <f>IF(F763="COD1",tarifas!$D$11*(SUMIFS($H$11:$H$8770,$F$11:$F$8770,"=COD1",$B$11:$B$8770,"="&amp;B763)/COUNTIFS($F$11:$F$8770,"=COD1",$B$11:$B$8770,"="&amp;B763))/COUNTIFS($A$11:$A$8770,"="&amp;A763,$F$11:$F$8770,"=COD1"),0)</f>
        <v>0</v>
      </c>
      <c r="L763" s="13" t="e">
        <f>(VLOOKUP(F763,tarifas!$C$7:$D$10,2,FALSE)+tarifas!$D$21)*datos!H763</f>
        <v>#N/A</v>
      </c>
      <c r="M763">
        <v>180.39735999999999</v>
      </c>
      <c r="N763" s="13" t="e">
        <f t="shared" si="107"/>
        <v>#N/A</v>
      </c>
      <c r="O763">
        <f t="shared" si="108"/>
        <v>168.88919791774856</v>
      </c>
      <c r="P763" s="12">
        <f t="shared" si="109"/>
        <v>0</v>
      </c>
      <c r="Q763">
        <f t="shared" si="110"/>
        <v>11.508162082251431</v>
      </c>
      <c r="R763">
        <f>$D$2*tarifas!$D$12/24</f>
        <v>1.4541666666666666</v>
      </c>
      <c r="S763" t="e">
        <f>VLOOKUP(E763&amp;" "&amp;F763,tarifas!$A$13:$D$20,4,FALSE)*P763</f>
        <v>#N/A</v>
      </c>
      <c r="T763">
        <f>IF(F763="COD1",tarifas!$D$11*(SUMIFS($P$11:$P$8770,$F$11:$F$8770,"=COD1",$B$11:$B$8770,"="&amp;B763)/COUNTIFS($F$11:$F$8770,"=COD1",$B$11:$B$8770,"="&amp;B763))/COUNTIFS($A$11:$A$8770,"="&amp;A763,$F$11:$F$8770,"=COD1"),0)</f>
        <v>0</v>
      </c>
      <c r="U763" t="e">
        <f>(VLOOKUP(F763,tarifas!$C$7:$D$10,2,FALSE)+tarifas!$D$21)*datos!P763</f>
        <v>#N/A</v>
      </c>
      <c r="V763" t="e">
        <f t="shared" si="111"/>
        <v>#N/A</v>
      </c>
      <c r="W763">
        <f t="shared" si="112"/>
        <v>2.0714691748052575E-2</v>
      </c>
    </row>
    <row r="764" spans="1:23" x14ac:dyDescent="0.25">
      <c r="A764">
        <f t="shared" si="105"/>
        <v>30</v>
      </c>
      <c r="B764">
        <f t="shared" si="106"/>
        <v>2</v>
      </c>
      <c r="C764" s="1">
        <f t="shared" si="113"/>
        <v>41671.374999998174</v>
      </c>
      <c r="D764" s="7">
        <v>136.25757575757578</v>
      </c>
      <c r="E764" s="7"/>
      <c r="G764">
        <v>5</v>
      </c>
      <c r="H764" s="12">
        <v>172.30713932400499</v>
      </c>
      <c r="I764" s="13">
        <f>$D$2*tarifas!$D$12/24</f>
        <v>1.4541666666666666</v>
      </c>
      <c r="J764" s="13" t="e">
        <f>VLOOKUP(E764&amp;" "&amp;F764,tarifas!$A$13:$D$20,4,FALSE)*H764</f>
        <v>#N/A</v>
      </c>
      <c r="K764" s="13">
        <f>IF(F764="COD1",tarifas!$D$11*(SUMIFS($H$11:$H$8770,$F$11:$F$8770,"=COD1",$B$11:$B$8770,"="&amp;B764)/COUNTIFS($F$11:$F$8770,"=COD1",$B$11:$B$8770,"="&amp;B764))/COUNTIFS($A$11:$A$8770,"="&amp;A764,$F$11:$F$8770,"=COD1"),0)</f>
        <v>0</v>
      </c>
      <c r="L764" s="13" t="e">
        <f>(VLOOKUP(F764,tarifas!$C$7:$D$10,2,FALSE)+tarifas!$D$21)*datos!H764</f>
        <v>#N/A</v>
      </c>
      <c r="M764">
        <v>19.450140000000001</v>
      </c>
      <c r="N764" s="13" t="e">
        <f t="shared" si="107"/>
        <v>#N/A</v>
      </c>
      <c r="O764">
        <f t="shared" si="108"/>
        <v>19.450140000000001</v>
      </c>
      <c r="P764" s="12">
        <f t="shared" si="109"/>
        <v>152.85699932400499</v>
      </c>
      <c r="Q764">
        <f t="shared" si="110"/>
        <v>0</v>
      </c>
      <c r="R764">
        <f>$D$2*tarifas!$D$12/24</f>
        <v>1.4541666666666666</v>
      </c>
      <c r="S764" t="e">
        <f>VLOOKUP(E764&amp;" "&amp;F764,tarifas!$A$13:$D$20,4,FALSE)*P764</f>
        <v>#N/A</v>
      </c>
      <c r="T764">
        <f>IF(F764="COD1",tarifas!$D$11*(SUMIFS($P$11:$P$8770,$F$11:$F$8770,"=COD1",$B$11:$B$8770,"="&amp;B764)/COUNTIFS($F$11:$F$8770,"=COD1",$B$11:$B$8770,"="&amp;B764))/COUNTIFS($A$11:$A$8770,"="&amp;A764,$F$11:$F$8770,"=COD1"),0)</f>
        <v>0</v>
      </c>
      <c r="U764" t="e">
        <f>(VLOOKUP(F764,tarifas!$C$7:$D$10,2,FALSE)+tarifas!$D$21)*datos!P764</f>
        <v>#N/A</v>
      </c>
      <c r="V764" t="e">
        <f t="shared" si="111"/>
        <v>#N/A</v>
      </c>
      <c r="W764">
        <f t="shared" si="112"/>
        <v>0</v>
      </c>
    </row>
    <row r="765" spans="1:23" x14ac:dyDescent="0.25">
      <c r="A765">
        <f t="shared" si="105"/>
        <v>30</v>
      </c>
      <c r="B765">
        <f t="shared" si="106"/>
        <v>2</v>
      </c>
      <c r="C765" s="1">
        <f t="shared" si="113"/>
        <v>41671.416666664838</v>
      </c>
      <c r="D765" s="7">
        <v>465.95454545454544</v>
      </c>
      <c r="E765" s="7"/>
      <c r="G765">
        <v>9.69</v>
      </c>
      <c r="H765" s="12">
        <v>170.82816661112042</v>
      </c>
      <c r="I765" s="13">
        <f>$D$2*tarifas!$D$12/24</f>
        <v>1.4541666666666666</v>
      </c>
      <c r="J765" s="13" t="e">
        <f>VLOOKUP(E765&amp;" "&amp;F765,tarifas!$A$13:$D$20,4,FALSE)*H765</f>
        <v>#N/A</v>
      </c>
      <c r="K765" s="13">
        <f>IF(F765="COD1",tarifas!$D$11*(SUMIFS($H$11:$H$8770,$F$11:$F$8770,"=COD1",$B$11:$B$8770,"="&amp;B765)/COUNTIFS($F$11:$F$8770,"=COD1",$B$11:$B$8770,"="&amp;B765))/COUNTIFS($A$11:$A$8770,"="&amp;A765,$F$11:$F$8770,"=COD1"),0)</f>
        <v>0</v>
      </c>
      <c r="L765" s="13" t="e">
        <f>(VLOOKUP(F765,tarifas!$C$7:$D$10,2,FALSE)+tarifas!$D$21)*datos!H765</f>
        <v>#N/A</v>
      </c>
      <c r="M765">
        <v>204.71982999999997</v>
      </c>
      <c r="N765" s="13" t="e">
        <f t="shared" si="107"/>
        <v>#N/A</v>
      </c>
      <c r="O765">
        <f t="shared" si="108"/>
        <v>170.82816661112042</v>
      </c>
      <c r="P765" s="12">
        <f t="shared" si="109"/>
        <v>0</v>
      </c>
      <c r="Q765">
        <f t="shared" si="110"/>
        <v>33.89166338887955</v>
      </c>
      <c r="R765">
        <f>$D$2*tarifas!$D$12/24</f>
        <v>1.4541666666666666</v>
      </c>
      <c r="S765" t="e">
        <f>VLOOKUP(E765&amp;" "&amp;F765,tarifas!$A$13:$D$20,4,FALSE)*P765</f>
        <v>#N/A</v>
      </c>
      <c r="T765">
        <f>IF(F765="COD1",tarifas!$D$11*(SUMIFS($P$11:$P$8770,$F$11:$F$8770,"=COD1",$B$11:$B$8770,"="&amp;B765)/COUNTIFS($F$11:$F$8770,"=COD1",$B$11:$B$8770,"="&amp;B765))/COUNTIFS($A$11:$A$8770,"="&amp;A765,$F$11:$F$8770,"=COD1"),0)</f>
        <v>0</v>
      </c>
      <c r="U765" t="e">
        <f>(VLOOKUP(F765,tarifas!$C$7:$D$10,2,FALSE)+tarifas!$D$21)*datos!P765</f>
        <v>#N/A</v>
      </c>
      <c r="V765" t="e">
        <f t="shared" si="111"/>
        <v>#N/A</v>
      </c>
      <c r="W765">
        <f t="shared" si="112"/>
        <v>0.29556919641441853</v>
      </c>
    </row>
    <row r="766" spans="1:23" x14ac:dyDescent="0.25">
      <c r="A766">
        <f t="shared" si="105"/>
        <v>30</v>
      </c>
      <c r="B766">
        <f t="shared" si="106"/>
        <v>2</v>
      </c>
      <c r="C766" s="1">
        <f t="shared" si="113"/>
        <v>41671.458333331502</v>
      </c>
      <c r="D766" s="7">
        <v>164.33333333333337</v>
      </c>
      <c r="E766" s="7"/>
      <c r="G766">
        <v>10</v>
      </c>
      <c r="H766" s="12">
        <v>171.31213729508607</v>
      </c>
      <c r="I766" s="13">
        <f>$D$2*tarifas!$D$12/24</f>
        <v>1.4541666666666666</v>
      </c>
      <c r="J766" s="13" t="e">
        <f>VLOOKUP(E766&amp;" "&amp;F766,tarifas!$A$13:$D$20,4,FALSE)*H766</f>
        <v>#N/A</v>
      </c>
      <c r="K766" s="13">
        <f>IF(F766="COD1",tarifas!$D$11*(SUMIFS($H$11:$H$8770,$F$11:$F$8770,"=COD1",$B$11:$B$8770,"="&amp;B766)/COUNTIFS($F$11:$F$8770,"=COD1",$B$11:$B$8770,"="&amp;B766))/COUNTIFS($A$11:$A$8770,"="&amp;A766,$F$11:$F$8770,"=COD1"),0)</f>
        <v>0</v>
      </c>
      <c r="L766" s="13" t="e">
        <f>(VLOOKUP(F766,tarifas!$C$7:$D$10,2,FALSE)+tarifas!$D$21)*datos!H766</f>
        <v>#N/A</v>
      </c>
      <c r="M766">
        <v>300.95522999999997</v>
      </c>
      <c r="N766" s="13" t="e">
        <f t="shared" si="107"/>
        <v>#N/A</v>
      </c>
      <c r="O766">
        <f t="shared" si="108"/>
        <v>171.31213729508607</v>
      </c>
      <c r="P766" s="12">
        <f t="shared" si="109"/>
        <v>0</v>
      </c>
      <c r="Q766">
        <f t="shared" si="110"/>
        <v>129.6430927049139</v>
      </c>
      <c r="R766">
        <f>$D$2*tarifas!$D$12/24</f>
        <v>1.4541666666666666</v>
      </c>
      <c r="S766" t="e">
        <f>VLOOKUP(E766&amp;" "&amp;F766,tarifas!$A$13:$D$20,4,FALSE)*P766</f>
        <v>#N/A</v>
      </c>
      <c r="T766">
        <f>IF(F766="COD1",tarifas!$D$11*(SUMIFS($P$11:$P$8770,$F$11:$F$8770,"=COD1",$B$11:$B$8770,"="&amp;B766)/COUNTIFS($F$11:$F$8770,"=COD1",$B$11:$B$8770,"="&amp;B766))/COUNTIFS($A$11:$A$8770,"="&amp;A766,$F$11:$F$8770,"=COD1"),0)</f>
        <v>0</v>
      </c>
      <c r="U766" t="e">
        <f>(VLOOKUP(F766,tarifas!$C$7:$D$10,2,FALSE)+tarifas!$D$21)*datos!P766</f>
        <v>#N/A</v>
      </c>
      <c r="V766" t="e">
        <f t="shared" si="111"/>
        <v>#N/A</v>
      </c>
      <c r="W766">
        <f t="shared" si="112"/>
        <v>1.1667878343442251</v>
      </c>
    </row>
    <row r="767" spans="1:23" x14ac:dyDescent="0.25">
      <c r="A767">
        <f t="shared" si="105"/>
        <v>30</v>
      </c>
      <c r="B767">
        <f t="shared" si="106"/>
        <v>2</v>
      </c>
      <c r="C767" s="1">
        <f t="shared" si="113"/>
        <v>41671.499999998166</v>
      </c>
      <c r="D767" s="7">
        <v>72.37878787878789</v>
      </c>
      <c r="E767" s="7"/>
      <c r="G767">
        <v>4</v>
      </c>
      <c r="H767" s="12">
        <v>172.5589950655642</v>
      </c>
      <c r="I767" s="13">
        <f>$D$2*tarifas!$D$12/24</f>
        <v>1.4541666666666666</v>
      </c>
      <c r="J767" s="13" t="e">
        <f>VLOOKUP(E767&amp;" "&amp;F767,tarifas!$A$13:$D$20,4,FALSE)*H767</f>
        <v>#N/A</v>
      </c>
      <c r="K767" s="13">
        <f>IF(F767="COD1",tarifas!$D$11*(SUMIFS($H$11:$H$8770,$F$11:$F$8770,"=COD1",$B$11:$B$8770,"="&amp;B767)/COUNTIFS($F$11:$F$8770,"=COD1",$B$11:$B$8770,"="&amp;B767))/COUNTIFS($A$11:$A$8770,"="&amp;A767,$F$11:$F$8770,"=COD1"),0)</f>
        <v>0</v>
      </c>
      <c r="L767" s="13" t="e">
        <f>(VLOOKUP(F767,tarifas!$C$7:$D$10,2,FALSE)+tarifas!$D$21)*datos!H767</f>
        <v>#N/A</v>
      </c>
      <c r="M767">
        <v>187.54948999999999</v>
      </c>
      <c r="N767" s="13" t="e">
        <f t="shared" si="107"/>
        <v>#N/A</v>
      </c>
      <c r="O767">
        <f t="shared" si="108"/>
        <v>172.5589950655642</v>
      </c>
      <c r="P767" s="12">
        <f t="shared" si="109"/>
        <v>0</v>
      </c>
      <c r="Q767">
        <f t="shared" si="110"/>
        <v>14.990494934435787</v>
      </c>
      <c r="R767">
        <f>$D$2*tarifas!$D$12/24</f>
        <v>1.4541666666666666</v>
      </c>
      <c r="S767" t="e">
        <f>VLOOKUP(E767&amp;" "&amp;F767,tarifas!$A$13:$D$20,4,FALSE)*P767</f>
        <v>#N/A</v>
      </c>
      <c r="T767">
        <f>IF(F767="COD1",tarifas!$D$11*(SUMIFS($P$11:$P$8770,$F$11:$F$8770,"=COD1",$B$11:$B$8770,"="&amp;B767)/COUNTIFS($F$11:$F$8770,"=COD1",$B$11:$B$8770,"="&amp;B767))/COUNTIFS($A$11:$A$8770,"="&amp;A767,$F$11:$F$8770,"=COD1"),0)</f>
        <v>0</v>
      </c>
      <c r="U767" t="e">
        <f>(VLOOKUP(F767,tarifas!$C$7:$D$10,2,FALSE)+tarifas!$D$21)*datos!P767</f>
        <v>#N/A</v>
      </c>
      <c r="V767" t="e">
        <f t="shared" si="111"/>
        <v>#N/A</v>
      </c>
      <c r="W767">
        <f t="shared" si="112"/>
        <v>5.396578176396883E-2</v>
      </c>
    </row>
    <row r="768" spans="1:23" x14ac:dyDescent="0.25">
      <c r="A768">
        <f t="shared" si="105"/>
        <v>30</v>
      </c>
      <c r="B768">
        <f t="shared" si="106"/>
        <v>2</v>
      </c>
      <c r="C768" s="1">
        <f t="shared" si="113"/>
        <v>41671.541666664831</v>
      </c>
      <c r="D768" s="7">
        <v>202.45454545454547</v>
      </c>
      <c r="E768" s="7"/>
      <c r="G768">
        <v>5</v>
      </c>
      <c r="H768" s="12">
        <v>174.03700077032278</v>
      </c>
      <c r="I768" s="13">
        <f>$D$2*tarifas!$D$12/24</f>
        <v>1.4541666666666666</v>
      </c>
      <c r="J768" s="13" t="e">
        <f>VLOOKUP(E768&amp;" "&amp;F768,tarifas!$A$13:$D$20,4,FALSE)*H768</f>
        <v>#N/A</v>
      </c>
      <c r="K768" s="13">
        <f>IF(F768="COD1",tarifas!$D$11*(SUMIFS($H$11:$H$8770,$F$11:$F$8770,"=COD1",$B$11:$B$8770,"="&amp;B768)/COUNTIFS($F$11:$F$8770,"=COD1",$B$11:$B$8770,"="&amp;B768))/COUNTIFS($A$11:$A$8770,"="&amp;A768,$F$11:$F$8770,"=COD1"),0)</f>
        <v>0</v>
      </c>
      <c r="L768" s="13" t="e">
        <f>(VLOOKUP(F768,tarifas!$C$7:$D$10,2,FALSE)+tarifas!$D$21)*datos!H768</f>
        <v>#N/A</v>
      </c>
      <c r="M768">
        <v>83.704350000000005</v>
      </c>
      <c r="N768" s="13" t="e">
        <f t="shared" si="107"/>
        <v>#N/A</v>
      </c>
      <c r="O768">
        <f t="shared" si="108"/>
        <v>83.704350000000005</v>
      </c>
      <c r="P768" s="12">
        <f t="shared" si="109"/>
        <v>90.332650770322772</v>
      </c>
      <c r="Q768">
        <f t="shared" si="110"/>
        <v>0</v>
      </c>
      <c r="R768">
        <f>$D$2*tarifas!$D$12/24</f>
        <v>1.4541666666666666</v>
      </c>
      <c r="S768" t="e">
        <f>VLOOKUP(E768&amp;" "&amp;F768,tarifas!$A$13:$D$20,4,FALSE)*P768</f>
        <v>#N/A</v>
      </c>
      <c r="T768">
        <f>IF(F768="COD1",tarifas!$D$11*(SUMIFS($P$11:$P$8770,$F$11:$F$8770,"=COD1",$B$11:$B$8770,"="&amp;B768)/COUNTIFS($F$11:$F$8770,"=COD1",$B$11:$B$8770,"="&amp;B768))/COUNTIFS($A$11:$A$8770,"="&amp;A768,$F$11:$F$8770,"=COD1"),0)</f>
        <v>0</v>
      </c>
      <c r="U768" t="e">
        <f>(VLOOKUP(F768,tarifas!$C$7:$D$10,2,FALSE)+tarifas!$D$21)*datos!P768</f>
        <v>#N/A</v>
      </c>
      <c r="V768" t="e">
        <f t="shared" si="111"/>
        <v>#N/A</v>
      </c>
      <c r="W768">
        <f t="shared" si="112"/>
        <v>0</v>
      </c>
    </row>
    <row r="769" spans="1:23" x14ac:dyDescent="0.25">
      <c r="A769">
        <f t="shared" si="105"/>
        <v>30</v>
      </c>
      <c r="B769">
        <f t="shared" si="106"/>
        <v>2</v>
      </c>
      <c r="C769" s="1">
        <f t="shared" si="113"/>
        <v>41671.583333331495</v>
      </c>
      <c r="D769" s="7">
        <v>375.54545454545456</v>
      </c>
      <c r="E769" s="7"/>
      <c r="G769">
        <v>4</v>
      </c>
      <c r="H769" s="12">
        <v>174.50817352758904</v>
      </c>
      <c r="I769" s="13">
        <f>$D$2*tarifas!$D$12/24</f>
        <v>1.4541666666666666</v>
      </c>
      <c r="J769" s="13" t="e">
        <f>VLOOKUP(E769&amp;" "&amp;F769,tarifas!$A$13:$D$20,4,FALSE)*H769</f>
        <v>#N/A</v>
      </c>
      <c r="K769" s="13">
        <f>IF(F769="COD1",tarifas!$D$11*(SUMIFS($H$11:$H$8770,$F$11:$F$8770,"=COD1",$B$11:$B$8770,"="&amp;B769)/COUNTIFS($F$11:$F$8770,"=COD1",$B$11:$B$8770,"="&amp;B769))/COUNTIFS($A$11:$A$8770,"="&amp;A769,$F$11:$F$8770,"=COD1"),0)</f>
        <v>0</v>
      </c>
      <c r="L769" s="13" t="e">
        <f>(VLOOKUP(F769,tarifas!$C$7:$D$10,2,FALSE)+tarifas!$D$21)*datos!H769</f>
        <v>#N/A</v>
      </c>
      <c r="M769">
        <v>407.28136999999998</v>
      </c>
      <c r="N769" s="13" t="e">
        <f t="shared" si="107"/>
        <v>#N/A</v>
      </c>
      <c r="O769">
        <f t="shared" si="108"/>
        <v>174.50817352758904</v>
      </c>
      <c r="P769" s="12">
        <f t="shared" si="109"/>
        <v>0</v>
      </c>
      <c r="Q769">
        <f t="shared" si="110"/>
        <v>232.77319647241094</v>
      </c>
      <c r="R769">
        <f>$D$2*tarifas!$D$12/24</f>
        <v>1.4541666666666666</v>
      </c>
      <c r="S769" t="e">
        <f>VLOOKUP(E769&amp;" "&amp;F769,tarifas!$A$13:$D$20,4,FALSE)*P769</f>
        <v>#N/A</v>
      </c>
      <c r="T769">
        <f>IF(F769="COD1",tarifas!$D$11*(SUMIFS($P$11:$P$8770,$F$11:$F$8770,"=COD1",$B$11:$B$8770,"="&amp;B769)/COUNTIFS($F$11:$F$8770,"=COD1",$B$11:$B$8770,"="&amp;B769))/COUNTIFS($A$11:$A$8770,"="&amp;A769,$F$11:$F$8770,"=COD1"),0)</f>
        <v>0</v>
      </c>
      <c r="U769" t="e">
        <f>(VLOOKUP(F769,tarifas!$C$7:$D$10,2,FALSE)+tarifas!$D$21)*datos!P769</f>
        <v>#N/A</v>
      </c>
      <c r="V769" t="e">
        <f t="shared" si="111"/>
        <v>#N/A</v>
      </c>
      <c r="W769">
        <f t="shared" si="112"/>
        <v>0.83798350730067939</v>
      </c>
    </row>
    <row r="770" spans="1:23" x14ac:dyDescent="0.25">
      <c r="A770">
        <f t="shared" si="105"/>
        <v>30</v>
      </c>
      <c r="B770">
        <f t="shared" si="106"/>
        <v>2</v>
      </c>
      <c r="C770" s="1">
        <f t="shared" si="113"/>
        <v>41671.624999998159</v>
      </c>
      <c r="D770" s="7">
        <v>386.36363636363643</v>
      </c>
      <c r="E770" s="7"/>
      <c r="G770">
        <v>0.52</v>
      </c>
      <c r="H770" s="12">
        <v>181.58049195699357</v>
      </c>
      <c r="I770" s="13">
        <f>$D$2*tarifas!$D$12/24</f>
        <v>1.4541666666666666</v>
      </c>
      <c r="J770" s="13" t="e">
        <f>VLOOKUP(E770&amp;" "&amp;F770,tarifas!$A$13:$D$20,4,FALSE)*H770</f>
        <v>#N/A</v>
      </c>
      <c r="K770" s="13">
        <f>IF(F770="COD1",tarifas!$D$11*(SUMIFS($H$11:$H$8770,$F$11:$F$8770,"=COD1",$B$11:$B$8770,"="&amp;B770)/COUNTIFS($F$11:$F$8770,"=COD1",$B$11:$B$8770,"="&amp;B770))/COUNTIFS($A$11:$A$8770,"="&amp;A770,$F$11:$F$8770,"=COD1"),0)</f>
        <v>0</v>
      </c>
      <c r="L770" s="13" t="e">
        <f>(VLOOKUP(F770,tarifas!$C$7:$D$10,2,FALSE)+tarifas!$D$21)*datos!H770</f>
        <v>#N/A</v>
      </c>
      <c r="M770">
        <v>290.85563000000002</v>
      </c>
      <c r="N770" s="13" t="e">
        <f t="shared" si="107"/>
        <v>#N/A</v>
      </c>
      <c r="O770">
        <f t="shared" si="108"/>
        <v>181.58049195699357</v>
      </c>
      <c r="P770" s="12">
        <f t="shared" si="109"/>
        <v>0</v>
      </c>
      <c r="Q770">
        <f t="shared" si="110"/>
        <v>109.27513804300645</v>
      </c>
      <c r="R770">
        <f>$D$2*tarifas!$D$12/24</f>
        <v>1.4541666666666666</v>
      </c>
      <c r="S770" t="e">
        <f>VLOOKUP(E770&amp;" "&amp;F770,tarifas!$A$13:$D$20,4,FALSE)*P770</f>
        <v>#N/A</v>
      </c>
      <c r="T770">
        <f>IF(F770="COD1",tarifas!$D$11*(SUMIFS($P$11:$P$8770,$F$11:$F$8770,"=COD1",$B$11:$B$8770,"="&amp;B770)/COUNTIFS($F$11:$F$8770,"=COD1",$B$11:$B$8770,"="&amp;B770))/COUNTIFS($A$11:$A$8770,"="&amp;A770,$F$11:$F$8770,"=COD1"),0)</f>
        <v>0</v>
      </c>
      <c r="U770" t="e">
        <f>(VLOOKUP(F770,tarifas!$C$7:$D$10,2,FALSE)+tarifas!$D$21)*datos!P770</f>
        <v>#N/A</v>
      </c>
      <c r="V770" t="e">
        <f t="shared" si="111"/>
        <v>#N/A</v>
      </c>
      <c r="W770">
        <f t="shared" si="112"/>
        <v>5.1140764604127024E-2</v>
      </c>
    </row>
    <row r="771" spans="1:23" x14ac:dyDescent="0.25">
      <c r="A771">
        <f t="shared" si="105"/>
        <v>30</v>
      </c>
      <c r="B771">
        <f t="shared" si="106"/>
        <v>2</v>
      </c>
      <c r="C771" s="1">
        <f t="shared" si="113"/>
        <v>41671.666666664823</v>
      </c>
      <c r="D771" s="7">
        <v>0</v>
      </c>
      <c r="E771" s="7"/>
      <c r="G771">
        <v>0.1</v>
      </c>
      <c r="H771" s="12">
        <v>188.52481582321084</v>
      </c>
      <c r="I771" s="13">
        <f>$D$2*tarifas!$D$12/24</f>
        <v>1.4541666666666666</v>
      </c>
      <c r="J771" s="13" t="e">
        <f>VLOOKUP(E771&amp;" "&amp;F771,tarifas!$A$13:$D$20,4,FALSE)*H771</f>
        <v>#N/A</v>
      </c>
      <c r="K771" s="13">
        <f>IF(F771="COD1",tarifas!$D$11*(SUMIFS($H$11:$H$8770,$F$11:$F$8770,"=COD1",$B$11:$B$8770,"="&amp;B771)/COUNTIFS($F$11:$F$8770,"=COD1",$B$11:$B$8770,"="&amp;B771))/COUNTIFS($A$11:$A$8770,"="&amp;A771,$F$11:$F$8770,"=COD1"),0)</f>
        <v>0</v>
      </c>
      <c r="L771" s="13" t="e">
        <f>(VLOOKUP(F771,tarifas!$C$7:$D$10,2,FALSE)+tarifas!$D$21)*datos!H771</f>
        <v>#N/A</v>
      </c>
      <c r="M771">
        <v>120.76946000000001</v>
      </c>
      <c r="N771" s="13" t="e">
        <f t="shared" si="107"/>
        <v>#N/A</v>
      </c>
      <c r="O771">
        <f t="shared" si="108"/>
        <v>120.76946000000001</v>
      </c>
      <c r="P771" s="12">
        <f t="shared" si="109"/>
        <v>67.755355823210834</v>
      </c>
      <c r="Q771">
        <f t="shared" si="110"/>
        <v>0</v>
      </c>
      <c r="R771">
        <f>$D$2*tarifas!$D$12/24</f>
        <v>1.4541666666666666</v>
      </c>
      <c r="S771" t="e">
        <f>VLOOKUP(E771&amp;" "&amp;F771,tarifas!$A$13:$D$20,4,FALSE)*P771</f>
        <v>#N/A</v>
      </c>
      <c r="T771">
        <f>IF(F771="COD1",tarifas!$D$11*(SUMIFS($P$11:$P$8770,$F$11:$F$8770,"=COD1",$B$11:$B$8770,"="&amp;B771)/COUNTIFS($F$11:$F$8770,"=COD1",$B$11:$B$8770,"="&amp;B771))/COUNTIFS($A$11:$A$8770,"="&amp;A771,$F$11:$F$8770,"=COD1"),0)</f>
        <v>0</v>
      </c>
      <c r="U771" t="e">
        <f>(VLOOKUP(F771,tarifas!$C$7:$D$10,2,FALSE)+tarifas!$D$21)*datos!P771</f>
        <v>#N/A</v>
      </c>
      <c r="V771" t="e">
        <f t="shared" si="111"/>
        <v>#N/A</v>
      </c>
      <c r="W771">
        <f t="shared" si="112"/>
        <v>0</v>
      </c>
    </row>
    <row r="772" spans="1:23" x14ac:dyDescent="0.25">
      <c r="A772">
        <f t="shared" si="105"/>
        <v>30</v>
      </c>
      <c r="B772">
        <f t="shared" si="106"/>
        <v>2</v>
      </c>
      <c r="C772" s="1">
        <f t="shared" si="113"/>
        <v>41671.708333331488</v>
      </c>
      <c r="D772" s="7">
        <v>0</v>
      </c>
      <c r="E772" s="7"/>
      <c r="G772">
        <v>4</v>
      </c>
      <c r="H772" s="12">
        <v>187.78781337729589</v>
      </c>
      <c r="I772" s="13">
        <f>$D$2*tarifas!$D$12/24</f>
        <v>1.4541666666666666</v>
      </c>
      <c r="J772" s="13" t="e">
        <f>VLOOKUP(E772&amp;" "&amp;F772,tarifas!$A$13:$D$20,4,FALSE)*H772</f>
        <v>#N/A</v>
      </c>
      <c r="K772" s="13">
        <f>IF(F772="COD1",tarifas!$D$11*(SUMIFS($H$11:$H$8770,$F$11:$F$8770,"=COD1",$B$11:$B$8770,"="&amp;B772)/COUNTIFS($F$11:$F$8770,"=COD1",$B$11:$B$8770,"="&amp;B772))/COUNTIFS($A$11:$A$8770,"="&amp;A772,$F$11:$F$8770,"=COD1"),0)</f>
        <v>0</v>
      </c>
      <c r="L772" s="13" t="e">
        <f>(VLOOKUP(F772,tarifas!$C$7:$D$10,2,FALSE)+tarifas!$D$21)*datos!H772</f>
        <v>#N/A</v>
      </c>
      <c r="M772">
        <v>0</v>
      </c>
      <c r="N772" s="13" t="e">
        <f t="shared" si="107"/>
        <v>#N/A</v>
      </c>
      <c r="O772">
        <f t="shared" si="108"/>
        <v>0</v>
      </c>
      <c r="P772" s="12">
        <f t="shared" si="109"/>
        <v>187.78781337729589</v>
      </c>
      <c r="Q772">
        <f t="shared" si="110"/>
        <v>0</v>
      </c>
      <c r="R772">
        <f>$D$2*tarifas!$D$12/24</f>
        <v>1.4541666666666666</v>
      </c>
      <c r="S772" t="e">
        <f>VLOOKUP(E772&amp;" "&amp;F772,tarifas!$A$13:$D$20,4,FALSE)*P772</f>
        <v>#N/A</v>
      </c>
      <c r="T772">
        <f>IF(F772="COD1",tarifas!$D$11*(SUMIFS($P$11:$P$8770,$F$11:$F$8770,"=COD1",$B$11:$B$8770,"="&amp;B772)/COUNTIFS($F$11:$F$8770,"=COD1",$B$11:$B$8770,"="&amp;B772))/COUNTIFS($A$11:$A$8770,"="&amp;A772,$F$11:$F$8770,"=COD1"),0)</f>
        <v>0</v>
      </c>
      <c r="U772" t="e">
        <f>(VLOOKUP(F772,tarifas!$C$7:$D$10,2,FALSE)+tarifas!$D$21)*datos!P772</f>
        <v>#N/A</v>
      </c>
      <c r="V772" t="e">
        <f t="shared" si="111"/>
        <v>#N/A</v>
      </c>
      <c r="W772">
        <f t="shared" si="112"/>
        <v>0</v>
      </c>
    </row>
    <row r="773" spans="1:23" x14ac:dyDescent="0.25">
      <c r="A773">
        <f t="shared" si="105"/>
        <v>30</v>
      </c>
      <c r="B773">
        <f t="shared" si="106"/>
        <v>2</v>
      </c>
      <c r="C773" s="1">
        <f t="shared" si="113"/>
        <v>41671.749999998152</v>
      </c>
      <c r="D773" s="7">
        <v>0</v>
      </c>
      <c r="E773" s="7"/>
      <c r="G773">
        <v>18.5</v>
      </c>
      <c r="H773" s="12">
        <v>189.06804578507968</v>
      </c>
      <c r="I773" s="13">
        <f>$D$2*tarifas!$D$12/24</f>
        <v>1.4541666666666666</v>
      </c>
      <c r="J773" s="13" t="e">
        <f>VLOOKUP(E773&amp;" "&amp;F773,tarifas!$A$13:$D$20,4,FALSE)*H773</f>
        <v>#N/A</v>
      </c>
      <c r="K773" s="13">
        <f>IF(F773="COD1",tarifas!$D$11*(SUMIFS($H$11:$H$8770,$F$11:$F$8770,"=COD1",$B$11:$B$8770,"="&amp;B773)/COUNTIFS($F$11:$F$8770,"=COD1",$B$11:$B$8770,"="&amp;B773))/COUNTIFS($A$11:$A$8770,"="&amp;A773,$F$11:$F$8770,"=COD1"),0)</f>
        <v>0</v>
      </c>
      <c r="L773" s="13" t="e">
        <f>(VLOOKUP(F773,tarifas!$C$7:$D$10,2,FALSE)+tarifas!$D$21)*datos!H773</f>
        <v>#N/A</v>
      </c>
      <c r="M773">
        <v>0</v>
      </c>
      <c r="N773" s="13" t="e">
        <f t="shared" si="107"/>
        <v>#N/A</v>
      </c>
      <c r="O773">
        <f t="shared" si="108"/>
        <v>0</v>
      </c>
      <c r="P773" s="12">
        <f t="shared" si="109"/>
        <v>189.06804578507968</v>
      </c>
      <c r="Q773">
        <f t="shared" si="110"/>
        <v>0</v>
      </c>
      <c r="R773">
        <f>$D$2*tarifas!$D$12/24</f>
        <v>1.4541666666666666</v>
      </c>
      <c r="S773" t="e">
        <f>VLOOKUP(E773&amp;" "&amp;F773,tarifas!$A$13:$D$20,4,FALSE)*P773</f>
        <v>#N/A</v>
      </c>
      <c r="T773">
        <f>IF(F773="COD1",tarifas!$D$11*(SUMIFS($P$11:$P$8770,$F$11:$F$8770,"=COD1",$B$11:$B$8770,"="&amp;B773)/COUNTIFS($F$11:$F$8770,"=COD1",$B$11:$B$8770,"="&amp;B773))/COUNTIFS($A$11:$A$8770,"="&amp;A773,$F$11:$F$8770,"=COD1"),0)</f>
        <v>0</v>
      </c>
      <c r="U773" t="e">
        <f>(VLOOKUP(F773,tarifas!$C$7:$D$10,2,FALSE)+tarifas!$D$21)*datos!P773</f>
        <v>#N/A</v>
      </c>
      <c r="V773" t="e">
        <f t="shared" si="111"/>
        <v>#N/A</v>
      </c>
      <c r="W773">
        <f t="shared" si="112"/>
        <v>0</v>
      </c>
    </row>
    <row r="774" spans="1:23" x14ac:dyDescent="0.25">
      <c r="A774">
        <f t="shared" si="105"/>
        <v>30</v>
      </c>
      <c r="B774">
        <f t="shared" si="106"/>
        <v>2</v>
      </c>
      <c r="C774" s="1">
        <f t="shared" si="113"/>
        <v>41671.791666664816</v>
      </c>
      <c r="D774" s="7">
        <v>0</v>
      </c>
      <c r="E774" s="7"/>
      <c r="G774">
        <v>27.75</v>
      </c>
      <c r="H774" s="12">
        <v>188.12078752074075</v>
      </c>
      <c r="I774" s="13">
        <f>$D$2*tarifas!$D$12/24</f>
        <v>1.4541666666666666</v>
      </c>
      <c r="J774" s="13" t="e">
        <f>VLOOKUP(E774&amp;" "&amp;F774,tarifas!$A$13:$D$20,4,FALSE)*H774</f>
        <v>#N/A</v>
      </c>
      <c r="K774" s="13">
        <f>IF(F774="COD1",tarifas!$D$11*(SUMIFS($H$11:$H$8770,$F$11:$F$8770,"=COD1",$B$11:$B$8770,"="&amp;B774)/COUNTIFS($F$11:$F$8770,"=COD1",$B$11:$B$8770,"="&amp;B774))/COUNTIFS($A$11:$A$8770,"="&amp;A774,$F$11:$F$8770,"=COD1"),0)</f>
        <v>0</v>
      </c>
      <c r="L774" s="13" t="e">
        <f>(VLOOKUP(F774,tarifas!$C$7:$D$10,2,FALSE)+tarifas!$D$21)*datos!H774</f>
        <v>#N/A</v>
      </c>
      <c r="M774">
        <v>0</v>
      </c>
      <c r="N774" s="13" t="e">
        <f t="shared" si="107"/>
        <v>#N/A</v>
      </c>
      <c r="O774">
        <f t="shared" si="108"/>
        <v>0</v>
      </c>
      <c r="P774" s="12">
        <f t="shared" si="109"/>
        <v>188.12078752074075</v>
      </c>
      <c r="Q774">
        <f t="shared" si="110"/>
        <v>0</v>
      </c>
      <c r="R774">
        <f>$D$2*tarifas!$D$12/24</f>
        <v>1.4541666666666666</v>
      </c>
      <c r="S774" t="e">
        <f>VLOOKUP(E774&amp;" "&amp;F774,tarifas!$A$13:$D$20,4,FALSE)*P774</f>
        <v>#N/A</v>
      </c>
      <c r="T774">
        <f>IF(F774="COD1",tarifas!$D$11*(SUMIFS($P$11:$P$8770,$F$11:$F$8770,"=COD1",$B$11:$B$8770,"="&amp;B774)/COUNTIFS($F$11:$F$8770,"=COD1",$B$11:$B$8770,"="&amp;B774))/COUNTIFS($A$11:$A$8770,"="&amp;A774,$F$11:$F$8770,"=COD1"),0)</f>
        <v>0</v>
      </c>
      <c r="U774" t="e">
        <f>(VLOOKUP(F774,tarifas!$C$7:$D$10,2,FALSE)+tarifas!$D$21)*datos!P774</f>
        <v>#N/A</v>
      </c>
      <c r="V774" t="e">
        <f t="shared" si="111"/>
        <v>#N/A</v>
      </c>
      <c r="W774">
        <f t="shared" si="112"/>
        <v>0</v>
      </c>
    </row>
    <row r="775" spans="1:23" x14ac:dyDescent="0.25">
      <c r="A775">
        <f t="shared" si="105"/>
        <v>30</v>
      </c>
      <c r="B775">
        <f t="shared" si="106"/>
        <v>2</v>
      </c>
      <c r="C775" s="1">
        <f t="shared" si="113"/>
        <v>41671.83333333148</v>
      </c>
      <c r="D775" s="7">
        <v>0</v>
      </c>
      <c r="E775" s="7"/>
      <c r="G775">
        <v>31.05</v>
      </c>
      <c r="H775" s="12">
        <v>200.72781742246232</v>
      </c>
      <c r="I775" s="13">
        <f>$D$2*tarifas!$D$12/24</f>
        <v>1.4541666666666666</v>
      </c>
      <c r="J775" s="13" t="e">
        <f>VLOOKUP(E775&amp;" "&amp;F775,tarifas!$A$13:$D$20,4,FALSE)*H775</f>
        <v>#N/A</v>
      </c>
      <c r="K775" s="13">
        <f>IF(F775="COD1",tarifas!$D$11*(SUMIFS($H$11:$H$8770,$F$11:$F$8770,"=COD1",$B$11:$B$8770,"="&amp;B775)/COUNTIFS($F$11:$F$8770,"=COD1",$B$11:$B$8770,"="&amp;B775))/COUNTIFS($A$11:$A$8770,"="&amp;A775,$F$11:$F$8770,"=COD1"),0)</f>
        <v>0</v>
      </c>
      <c r="L775" s="13" t="e">
        <f>(VLOOKUP(F775,tarifas!$C$7:$D$10,2,FALSE)+tarifas!$D$21)*datos!H775</f>
        <v>#N/A</v>
      </c>
      <c r="M775">
        <v>0</v>
      </c>
      <c r="N775" s="13" t="e">
        <f t="shared" si="107"/>
        <v>#N/A</v>
      </c>
      <c r="O775">
        <f t="shared" si="108"/>
        <v>0</v>
      </c>
      <c r="P775" s="12">
        <f t="shared" si="109"/>
        <v>200.72781742246232</v>
      </c>
      <c r="Q775">
        <f t="shared" si="110"/>
        <v>0</v>
      </c>
      <c r="R775">
        <f>$D$2*tarifas!$D$12/24</f>
        <v>1.4541666666666666</v>
      </c>
      <c r="S775" t="e">
        <f>VLOOKUP(E775&amp;" "&amp;F775,tarifas!$A$13:$D$20,4,FALSE)*P775</f>
        <v>#N/A</v>
      </c>
      <c r="T775">
        <f>IF(F775="COD1",tarifas!$D$11*(SUMIFS($P$11:$P$8770,$F$11:$F$8770,"=COD1",$B$11:$B$8770,"="&amp;B775)/COUNTIFS($F$11:$F$8770,"=COD1",$B$11:$B$8770,"="&amp;B775))/COUNTIFS($A$11:$A$8770,"="&amp;A775,$F$11:$F$8770,"=COD1"),0)</f>
        <v>0</v>
      </c>
      <c r="U775" t="e">
        <f>(VLOOKUP(F775,tarifas!$C$7:$D$10,2,FALSE)+tarifas!$D$21)*datos!P775</f>
        <v>#N/A</v>
      </c>
      <c r="V775" t="e">
        <f t="shared" si="111"/>
        <v>#N/A</v>
      </c>
      <c r="W775">
        <f t="shared" si="112"/>
        <v>0</v>
      </c>
    </row>
    <row r="776" spans="1:23" x14ac:dyDescent="0.25">
      <c r="A776">
        <f t="shared" si="105"/>
        <v>30</v>
      </c>
      <c r="B776">
        <f t="shared" si="106"/>
        <v>2</v>
      </c>
      <c r="C776" s="1">
        <f t="shared" si="113"/>
        <v>41671.874999998145</v>
      </c>
      <c r="D776" s="7">
        <v>0</v>
      </c>
      <c r="E776" s="7"/>
      <c r="G776">
        <v>30.3</v>
      </c>
      <c r="H776" s="12">
        <v>194.69987389871795</v>
      </c>
      <c r="I776" s="13">
        <f>$D$2*tarifas!$D$12/24</f>
        <v>1.4541666666666666</v>
      </c>
      <c r="J776" s="13" t="e">
        <f>VLOOKUP(E776&amp;" "&amp;F776,tarifas!$A$13:$D$20,4,FALSE)*H776</f>
        <v>#N/A</v>
      </c>
      <c r="K776" s="13">
        <f>IF(F776="COD1",tarifas!$D$11*(SUMIFS($H$11:$H$8770,$F$11:$F$8770,"=COD1",$B$11:$B$8770,"="&amp;B776)/COUNTIFS($F$11:$F$8770,"=COD1",$B$11:$B$8770,"="&amp;B776))/COUNTIFS($A$11:$A$8770,"="&amp;A776,$F$11:$F$8770,"=COD1"),0)</f>
        <v>0</v>
      </c>
      <c r="L776" s="13" t="e">
        <f>(VLOOKUP(F776,tarifas!$C$7:$D$10,2,FALSE)+tarifas!$D$21)*datos!H776</f>
        <v>#N/A</v>
      </c>
      <c r="M776">
        <v>0</v>
      </c>
      <c r="N776" s="13" t="e">
        <f t="shared" si="107"/>
        <v>#N/A</v>
      </c>
      <c r="O776">
        <f t="shared" si="108"/>
        <v>0</v>
      </c>
      <c r="P776" s="12">
        <f t="shared" si="109"/>
        <v>194.69987389871795</v>
      </c>
      <c r="Q776">
        <f t="shared" si="110"/>
        <v>0</v>
      </c>
      <c r="R776">
        <f>$D$2*tarifas!$D$12/24</f>
        <v>1.4541666666666666</v>
      </c>
      <c r="S776" t="e">
        <f>VLOOKUP(E776&amp;" "&amp;F776,tarifas!$A$13:$D$20,4,FALSE)*P776</f>
        <v>#N/A</v>
      </c>
      <c r="T776">
        <f>IF(F776="COD1",tarifas!$D$11*(SUMIFS($P$11:$P$8770,$F$11:$F$8770,"=COD1",$B$11:$B$8770,"="&amp;B776)/COUNTIFS($F$11:$F$8770,"=COD1",$B$11:$B$8770,"="&amp;B776))/COUNTIFS($A$11:$A$8770,"="&amp;A776,$F$11:$F$8770,"=COD1"),0)</f>
        <v>0</v>
      </c>
      <c r="U776" t="e">
        <f>(VLOOKUP(F776,tarifas!$C$7:$D$10,2,FALSE)+tarifas!$D$21)*datos!P776</f>
        <v>#N/A</v>
      </c>
      <c r="V776" t="e">
        <f t="shared" si="111"/>
        <v>#N/A</v>
      </c>
      <c r="W776">
        <f t="shared" si="112"/>
        <v>0</v>
      </c>
    </row>
    <row r="777" spans="1:23" x14ac:dyDescent="0.25">
      <c r="A777">
        <f t="shared" si="105"/>
        <v>30</v>
      </c>
      <c r="B777">
        <f t="shared" si="106"/>
        <v>2</v>
      </c>
      <c r="C777" s="1">
        <f t="shared" si="113"/>
        <v>41671.916666664809</v>
      </c>
      <c r="D777" s="7">
        <v>0</v>
      </c>
      <c r="E777" s="7"/>
      <c r="G777">
        <v>29.51</v>
      </c>
      <c r="H777" s="12">
        <v>197.15243891666279</v>
      </c>
      <c r="I777" s="13">
        <f>$D$2*tarifas!$D$12/24</f>
        <v>1.4541666666666666</v>
      </c>
      <c r="J777" s="13" t="e">
        <f>VLOOKUP(E777&amp;" "&amp;F777,tarifas!$A$13:$D$20,4,FALSE)*H777</f>
        <v>#N/A</v>
      </c>
      <c r="K777" s="13">
        <f>IF(F777="COD1",tarifas!$D$11*(SUMIFS($H$11:$H$8770,$F$11:$F$8770,"=COD1",$B$11:$B$8770,"="&amp;B777)/COUNTIFS($F$11:$F$8770,"=COD1",$B$11:$B$8770,"="&amp;B777))/COUNTIFS($A$11:$A$8770,"="&amp;A777,$F$11:$F$8770,"=COD1"),0)</f>
        <v>0</v>
      </c>
      <c r="L777" s="13" t="e">
        <f>(VLOOKUP(F777,tarifas!$C$7:$D$10,2,FALSE)+tarifas!$D$21)*datos!H777</f>
        <v>#N/A</v>
      </c>
      <c r="M777">
        <v>0</v>
      </c>
      <c r="N777" s="13" t="e">
        <f t="shared" si="107"/>
        <v>#N/A</v>
      </c>
      <c r="O777">
        <f t="shared" si="108"/>
        <v>0</v>
      </c>
      <c r="P777" s="12">
        <f t="shared" si="109"/>
        <v>197.15243891666279</v>
      </c>
      <c r="Q777">
        <f t="shared" si="110"/>
        <v>0</v>
      </c>
      <c r="R777">
        <f>$D$2*tarifas!$D$12/24</f>
        <v>1.4541666666666666</v>
      </c>
      <c r="S777" t="e">
        <f>VLOOKUP(E777&amp;" "&amp;F777,tarifas!$A$13:$D$20,4,FALSE)*P777</f>
        <v>#N/A</v>
      </c>
      <c r="T777">
        <f>IF(F777="COD1",tarifas!$D$11*(SUMIFS($P$11:$P$8770,$F$11:$F$8770,"=COD1",$B$11:$B$8770,"="&amp;B777)/COUNTIFS($F$11:$F$8770,"=COD1",$B$11:$B$8770,"="&amp;B777))/COUNTIFS($A$11:$A$8770,"="&amp;A777,$F$11:$F$8770,"=COD1"),0)</f>
        <v>0</v>
      </c>
      <c r="U777" t="e">
        <f>(VLOOKUP(F777,tarifas!$C$7:$D$10,2,FALSE)+tarifas!$D$21)*datos!P777</f>
        <v>#N/A</v>
      </c>
      <c r="V777" t="e">
        <f t="shared" si="111"/>
        <v>#N/A</v>
      </c>
      <c r="W777">
        <f t="shared" si="112"/>
        <v>0</v>
      </c>
    </row>
    <row r="778" spans="1:23" x14ac:dyDescent="0.25">
      <c r="A778">
        <f t="shared" si="105"/>
        <v>30</v>
      </c>
      <c r="B778">
        <f t="shared" si="106"/>
        <v>2</v>
      </c>
      <c r="C778" s="1">
        <f t="shared" si="113"/>
        <v>41671.958333331473</v>
      </c>
      <c r="D778" s="7">
        <v>0</v>
      </c>
      <c r="E778" s="7"/>
      <c r="G778">
        <v>24.69</v>
      </c>
      <c r="H778" s="12">
        <v>196.69375403295726</v>
      </c>
      <c r="I778" s="13">
        <f>$D$2*tarifas!$D$12/24</f>
        <v>1.4541666666666666</v>
      </c>
      <c r="J778" s="13" t="e">
        <f>VLOOKUP(E778&amp;" "&amp;F778,tarifas!$A$13:$D$20,4,FALSE)*H778</f>
        <v>#N/A</v>
      </c>
      <c r="K778" s="13">
        <f>IF(F778="COD1",tarifas!$D$11*(SUMIFS($H$11:$H$8770,$F$11:$F$8770,"=COD1",$B$11:$B$8770,"="&amp;B778)/COUNTIFS($F$11:$F$8770,"=COD1",$B$11:$B$8770,"="&amp;B778))/COUNTIFS($A$11:$A$8770,"="&amp;A778,$F$11:$F$8770,"=COD1"),0)</f>
        <v>0</v>
      </c>
      <c r="L778" s="13" t="e">
        <f>(VLOOKUP(F778,tarifas!$C$7:$D$10,2,FALSE)+tarifas!$D$21)*datos!H778</f>
        <v>#N/A</v>
      </c>
      <c r="M778">
        <v>0</v>
      </c>
      <c r="N778" s="13" t="e">
        <f t="shared" si="107"/>
        <v>#N/A</v>
      </c>
      <c r="O778">
        <f t="shared" si="108"/>
        <v>0</v>
      </c>
      <c r="P778" s="12">
        <f t="shared" si="109"/>
        <v>196.69375403295726</v>
      </c>
      <c r="Q778">
        <f t="shared" si="110"/>
        <v>0</v>
      </c>
      <c r="R778">
        <f>$D$2*tarifas!$D$12/24</f>
        <v>1.4541666666666666</v>
      </c>
      <c r="S778" t="e">
        <f>VLOOKUP(E778&amp;" "&amp;F778,tarifas!$A$13:$D$20,4,FALSE)*P778</f>
        <v>#N/A</v>
      </c>
      <c r="T778">
        <f>IF(F778="COD1",tarifas!$D$11*(SUMIFS($P$11:$P$8770,$F$11:$F$8770,"=COD1",$B$11:$B$8770,"="&amp;B778)/COUNTIFS($F$11:$F$8770,"=COD1",$B$11:$B$8770,"="&amp;B778))/COUNTIFS($A$11:$A$8770,"="&amp;A778,$F$11:$F$8770,"=COD1"),0)</f>
        <v>0</v>
      </c>
      <c r="U778" t="e">
        <f>(VLOOKUP(F778,tarifas!$C$7:$D$10,2,FALSE)+tarifas!$D$21)*datos!P778</f>
        <v>#N/A</v>
      </c>
      <c r="V778" t="e">
        <f t="shared" si="111"/>
        <v>#N/A</v>
      </c>
      <c r="W778">
        <f t="shared" si="112"/>
        <v>0</v>
      </c>
    </row>
    <row r="779" spans="1:23" x14ac:dyDescent="0.25">
      <c r="A779">
        <f t="shared" si="105"/>
        <v>31</v>
      </c>
      <c r="B779">
        <f t="shared" si="106"/>
        <v>2</v>
      </c>
      <c r="C779" s="1">
        <f t="shared" si="113"/>
        <v>41671.999999998137</v>
      </c>
      <c r="D779" s="7">
        <v>0</v>
      </c>
      <c r="E779" s="7"/>
      <c r="G779">
        <v>24.69</v>
      </c>
      <c r="H779" s="12">
        <v>195.8457429834819</v>
      </c>
      <c r="I779" s="13">
        <f>$D$2*tarifas!$D$12/24</f>
        <v>1.4541666666666666</v>
      </c>
      <c r="J779" s="13" t="e">
        <f>VLOOKUP(E779&amp;" "&amp;F779,tarifas!$A$13:$D$20,4,FALSE)*H779</f>
        <v>#N/A</v>
      </c>
      <c r="K779" s="13">
        <f>IF(F779="COD1",tarifas!$D$11*(SUMIFS($H$11:$H$8770,$F$11:$F$8770,"=COD1",$B$11:$B$8770,"="&amp;B779)/COUNTIFS($F$11:$F$8770,"=COD1",$B$11:$B$8770,"="&amp;B779))/COUNTIFS($A$11:$A$8770,"="&amp;A779,$F$11:$F$8770,"=COD1"),0)</f>
        <v>0</v>
      </c>
      <c r="L779" s="13" t="e">
        <f>(VLOOKUP(F779,tarifas!$C$7:$D$10,2,FALSE)+tarifas!$D$21)*datos!H779</f>
        <v>#N/A</v>
      </c>
      <c r="M779">
        <v>0</v>
      </c>
      <c r="N779" s="13" t="e">
        <f t="shared" si="107"/>
        <v>#N/A</v>
      </c>
      <c r="O779">
        <f t="shared" si="108"/>
        <v>0</v>
      </c>
      <c r="P779" s="12">
        <f t="shared" si="109"/>
        <v>195.8457429834819</v>
      </c>
      <c r="Q779">
        <f t="shared" si="110"/>
        <v>0</v>
      </c>
      <c r="R779">
        <f>$D$2*tarifas!$D$12/24</f>
        <v>1.4541666666666666</v>
      </c>
      <c r="S779" t="e">
        <f>VLOOKUP(E779&amp;" "&amp;F779,tarifas!$A$13:$D$20,4,FALSE)*P779</f>
        <v>#N/A</v>
      </c>
      <c r="T779">
        <f>IF(F779="COD1",tarifas!$D$11*(SUMIFS($P$11:$P$8770,$F$11:$F$8770,"=COD1",$B$11:$B$8770,"="&amp;B779)/COUNTIFS($F$11:$F$8770,"=COD1",$B$11:$B$8770,"="&amp;B779))/COUNTIFS($A$11:$A$8770,"="&amp;A779,$F$11:$F$8770,"=COD1"),0)</f>
        <v>0</v>
      </c>
      <c r="U779" t="e">
        <f>(VLOOKUP(F779,tarifas!$C$7:$D$10,2,FALSE)+tarifas!$D$21)*datos!P779</f>
        <v>#N/A</v>
      </c>
      <c r="V779" t="e">
        <f t="shared" si="111"/>
        <v>#N/A</v>
      </c>
      <c r="W779">
        <f t="shared" si="112"/>
        <v>0</v>
      </c>
    </row>
    <row r="780" spans="1:23" x14ac:dyDescent="0.25">
      <c r="A780">
        <f t="shared" ref="A780:A843" si="114">DAYS360($C$11,C780)</f>
        <v>31</v>
      </c>
      <c r="B780">
        <f t="shared" ref="B780:B843" si="115">MONTH(C780)</f>
        <v>2</v>
      </c>
      <c r="C780" s="1">
        <f t="shared" si="113"/>
        <v>41672.041666664802</v>
      </c>
      <c r="D780" s="7">
        <v>0</v>
      </c>
      <c r="E780" s="7"/>
      <c r="G780">
        <v>14</v>
      </c>
      <c r="H780" s="12">
        <v>190.90751587603341</v>
      </c>
      <c r="I780" s="13">
        <f>$D$2*tarifas!$D$12/24</f>
        <v>1.4541666666666666</v>
      </c>
      <c r="J780" s="13" t="e">
        <f>VLOOKUP(E780&amp;" "&amp;F780,tarifas!$A$13:$D$20,4,FALSE)*H780</f>
        <v>#N/A</v>
      </c>
      <c r="K780" s="13">
        <f>IF(F780="COD1",tarifas!$D$11*(SUMIFS($H$11:$H$8770,$F$11:$F$8770,"=COD1",$B$11:$B$8770,"="&amp;B780)/COUNTIFS($F$11:$F$8770,"=COD1",$B$11:$B$8770,"="&amp;B780))/COUNTIFS($A$11:$A$8770,"="&amp;A780,$F$11:$F$8770,"=COD1"),0)</f>
        <v>0</v>
      </c>
      <c r="L780" s="13" t="e">
        <f>(VLOOKUP(F780,tarifas!$C$7:$D$10,2,FALSE)+tarifas!$D$21)*datos!H780</f>
        <v>#N/A</v>
      </c>
      <c r="M780">
        <v>0</v>
      </c>
      <c r="N780" s="13" t="e">
        <f t="shared" ref="N780:N843" si="116">(I780+J780+K780+L780)*1.23</f>
        <v>#N/A</v>
      </c>
      <c r="O780">
        <f t="shared" ref="O780:O843" si="117">IF(M780&lt;H780,M780,H780)</f>
        <v>0</v>
      </c>
      <c r="P780" s="12">
        <f t="shared" ref="P780:P843" si="118">H780-O780</f>
        <v>190.90751587603341</v>
      </c>
      <c r="Q780">
        <f t="shared" ref="Q780:Q843" si="119">IF(M780&lt;H780,0,M780-H780)</f>
        <v>0</v>
      </c>
      <c r="R780">
        <f>$D$2*tarifas!$D$12/24</f>
        <v>1.4541666666666666</v>
      </c>
      <c r="S780" t="e">
        <f>VLOOKUP(E780&amp;" "&amp;F780,tarifas!$A$13:$D$20,4,FALSE)*P780</f>
        <v>#N/A</v>
      </c>
      <c r="T780">
        <f>IF(F780="COD1",tarifas!$D$11*(SUMIFS($P$11:$P$8770,$F$11:$F$8770,"=COD1",$B$11:$B$8770,"="&amp;B780)/COUNTIFS($F$11:$F$8770,"=COD1",$B$11:$B$8770,"="&amp;B780))/COUNTIFS($A$11:$A$8770,"="&amp;A780,$F$11:$F$8770,"=COD1"),0)</f>
        <v>0</v>
      </c>
      <c r="U780" t="e">
        <f>(VLOOKUP(F780,tarifas!$C$7:$D$10,2,FALSE)+tarifas!$D$21)*datos!P780</f>
        <v>#N/A</v>
      </c>
      <c r="V780" t="e">
        <f t="shared" ref="V780:V843" si="120">(R780+S780+T780+U780)*1.23</f>
        <v>#N/A</v>
      </c>
      <c r="W780">
        <f t="shared" ref="W780:W843" si="121">0.9*G780/1000*Q780</f>
        <v>0</v>
      </c>
    </row>
    <row r="781" spans="1:23" x14ac:dyDescent="0.25">
      <c r="A781">
        <f t="shared" si="114"/>
        <v>31</v>
      </c>
      <c r="B781">
        <f t="shared" si="115"/>
        <v>2</v>
      </c>
      <c r="C781" s="1">
        <f t="shared" ref="C781:C844" si="122">+C780+1/24</f>
        <v>41672.083333331466</v>
      </c>
      <c r="D781" s="7">
        <v>0</v>
      </c>
      <c r="E781" s="7"/>
      <c r="G781">
        <v>9.69</v>
      </c>
      <c r="H781" s="12">
        <v>189.22494238046642</v>
      </c>
      <c r="I781" s="13">
        <f>$D$2*tarifas!$D$12/24</f>
        <v>1.4541666666666666</v>
      </c>
      <c r="J781" s="13" t="e">
        <f>VLOOKUP(E781&amp;" "&amp;F781,tarifas!$A$13:$D$20,4,FALSE)*H781</f>
        <v>#N/A</v>
      </c>
      <c r="K781" s="13">
        <f>IF(F781="COD1",tarifas!$D$11*(SUMIFS($H$11:$H$8770,$F$11:$F$8770,"=COD1",$B$11:$B$8770,"="&amp;B781)/COUNTIFS($F$11:$F$8770,"=COD1",$B$11:$B$8770,"="&amp;B781))/COUNTIFS($A$11:$A$8770,"="&amp;A781,$F$11:$F$8770,"=COD1"),0)</f>
        <v>0</v>
      </c>
      <c r="L781" s="13" t="e">
        <f>(VLOOKUP(F781,tarifas!$C$7:$D$10,2,FALSE)+tarifas!$D$21)*datos!H781</f>
        <v>#N/A</v>
      </c>
      <c r="M781">
        <v>0</v>
      </c>
      <c r="N781" s="13" t="e">
        <f t="shared" si="116"/>
        <v>#N/A</v>
      </c>
      <c r="O781">
        <f t="shared" si="117"/>
        <v>0</v>
      </c>
      <c r="P781" s="12">
        <f t="shared" si="118"/>
        <v>189.22494238046642</v>
      </c>
      <c r="Q781">
        <f t="shared" si="119"/>
        <v>0</v>
      </c>
      <c r="R781">
        <f>$D$2*tarifas!$D$12/24</f>
        <v>1.4541666666666666</v>
      </c>
      <c r="S781" t="e">
        <f>VLOOKUP(E781&amp;" "&amp;F781,tarifas!$A$13:$D$20,4,FALSE)*P781</f>
        <v>#N/A</v>
      </c>
      <c r="T781">
        <f>IF(F781="COD1",tarifas!$D$11*(SUMIFS($P$11:$P$8770,$F$11:$F$8770,"=COD1",$B$11:$B$8770,"="&amp;B781)/COUNTIFS($F$11:$F$8770,"=COD1",$B$11:$B$8770,"="&amp;B781))/COUNTIFS($A$11:$A$8770,"="&amp;A781,$F$11:$F$8770,"=COD1"),0)</f>
        <v>0</v>
      </c>
      <c r="U781" t="e">
        <f>(VLOOKUP(F781,tarifas!$C$7:$D$10,2,FALSE)+tarifas!$D$21)*datos!P781</f>
        <v>#N/A</v>
      </c>
      <c r="V781" t="e">
        <f t="shared" si="120"/>
        <v>#N/A</v>
      </c>
      <c r="W781">
        <f t="shared" si="121"/>
        <v>0</v>
      </c>
    </row>
    <row r="782" spans="1:23" x14ac:dyDescent="0.25">
      <c r="A782">
        <f t="shared" si="114"/>
        <v>31</v>
      </c>
      <c r="B782">
        <f t="shared" si="115"/>
        <v>2</v>
      </c>
      <c r="C782" s="1">
        <f t="shared" si="122"/>
        <v>41672.12499999813</v>
      </c>
      <c r="D782" s="7">
        <v>0</v>
      </c>
      <c r="E782" s="7"/>
      <c r="G782">
        <v>8.19</v>
      </c>
      <c r="H782" s="12">
        <v>187.46740127456903</v>
      </c>
      <c r="I782" s="13">
        <f>$D$2*tarifas!$D$12/24</f>
        <v>1.4541666666666666</v>
      </c>
      <c r="J782" s="13" t="e">
        <f>VLOOKUP(E782&amp;" "&amp;F782,tarifas!$A$13:$D$20,4,FALSE)*H782</f>
        <v>#N/A</v>
      </c>
      <c r="K782" s="13">
        <f>IF(F782="COD1",tarifas!$D$11*(SUMIFS($H$11:$H$8770,$F$11:$F$8770,"=COD1",$B$11:$B$8770,"="&amp;B782)/COUNTIFS($F$11:$F$8770,"=COD1",$B$11:$B$8770,"="&amp;B782))/COUNTIFS($A$11:$A$8770,"="&amp;A782,$F$11:$F$8770,"=COD1"),0)</f>
        <v>0</v>
      </c>
      <c r="L782" s="13" t="e">
        <f>(VLOOKUP(F782,tarifas!$C$7:$D$10,2,FALSE)+tarifas!$D$21)*datos!H782</f>
        <v>#N/A</v>
      </c>
      <c r="M782">
        <v>0</v>
      </c>
      <c r="N782" s="13" t="e">
        <f t="shared" si="116"/>
        <v>#N/A</v>
      </c>
      <c r="O782">
        <f t="shared" si="117"/>
        <v>0</v>
      </c>
      <c r="P782" s="12">
        <f t="shared" si="118"/>
        <v>187.46740127456903</v>
      </c>
      <c r="Q782">
        <f t="shared" si="119"/>
        <v>0</v>
      </c>
      <c r="R782">
        <f>$D$2*tarifas!$D$12/24</f>
        <v>1.4541666666666666</v>
      </c>
      <c r="S782" t="e">
        <f>VLOOKUP(E782&amp;" "&amp;F782,tarifas!$A$13:$D$20,4,FALSE)*P782</f>
        <v>#N/A</v>
      </c>
      <c r="T782">
        <f>IF(F782="COD1",tarifas!$D$11*(SUMIFS($P$11:$P$8770,$F$11:$F$8770,"=COD1",$B$11:$B$8770,"="&amp;B782)/COUNTIFS($F$11:$F$8770,"=COD1",$B$11:$B$8770,"="&amp;B782))/COUNTIFS($A$11:$A$8770,"="&amp;A782,$F$11:$F$8770,"=COD1"),0)</f>
        <v>0</v>
      </c>
      <c r="U782" t="e">
        <f>(VLOOKUP(F782,tarifas!$C$7:$D$10,2,FALSE)+tarifas!$D$21)*datos!P782</f>
        <v>#N/A</v>
      </c>
      <c r="V782" t="e">
        <f t="shared" si="120"/>
        <v>#N/A</v>
      </c>
      <c r="W782">
        <f t="shared" si="121"/>
        <v>0</v>
      </c>
    </row>
    <row r="783" spans="1:23" x14ac:dyDescent="0.25">
      <c r="A783">
        <f t="shared" si="114"/>
        <v>31</v>
      </c>
      <c r="B783">
        <f t="shared" si="115"/>
        <v>2</v>
      </c>
      <c r="C783" s="1">
        <f t="shared" si="122"/>
        <v>41672.166666664794</v>
      </c>
      <c r="D783" s="7">
        <v>0</v>
      </c>
      <c r="E783" s="7"/>
      <c r="G783">
        <v>7.5</v>
      </c>
      <c r="H783" s="12">
        <v>185.27459501016676</v>
      </c>
      <c r="I783" s="13">
        <f>$D$2*tarifas!$D$12/24</f>
        <v>1.4541666666666666</v>
      </c>
      <c r="J783" s="13" t="e">
        <f>VLOOKUP(E783&amp;" "&amp;F783,tarifas!$A$13:$D$20,4,FALSE)*H783</f>
        <v>#N/A</v>
      </c>
      <c r="K783" s="13">
        <f>IF(F783="COD1",tarifas!$D$11*(SUMIFS($H$11:$H$8770,$F$11:$F$8770,"=COD1",$B$11:$B$8770,"="&amp;B783)/COUNTIFS($F$11:$F$8770,"=COD1",$B$11:$B$8770,"="&amp;B783))/COUNTIFS($A$11:$A$8770,"="&amp;A783,$F$11:$F$8770,"=COD1"),0)</f>
        <v>0</v>
      </c>
      <c r="L783" s="13" t="e">
        <f>(VLOOKUP(F783,tarifas!$C$7:$D$10,2,FALSE)+tarifas!$D$21)*datos!H783</f>
        <v>#N/A</v>
      </c>
      <c r="M783">
        <v>0</v>
      </c>
      <c r="N783" s="13" t="e">
        <f t="shared" si="116"/>
        <v>#N/A</v>
      </c>
      <c r="O783">
        <f t="shared" si="117"/>
        <v>0</v>
      </c>
      <c r="P783" s="12">
        <f t="shared" si="118"/>
        <v>185.27459501016676</v>
      </c>
      <c r="Q783">
        <f t="shared" si="119"/>
        <v>0</v>
      </c>
      <c r="R783">
        <f>$D$2*tarifas!$D$12/24</f>
        <v>1.4541666666666666</v>
      </c>
      <c r="S783" t="e">
        <f>VLOOKUP(E783&amp;" "&amp;F783,tarifas!$A$13:$D$20,4,FALSE)*P783</f>
        <v>#N/A</v>
      </c>
      <c r="T783">
        <f>IF(F783="COD1",tarifas!$D$11*(SUMIFS($P$11:$P$8770,$F$11:$F$8770,"=COD1",$B$11:$B$8770,"="&amp;B783)/COUNTIFS($F$11:$F$8770,"=COD1",$B$11:$B$8770,"="&amp;B783))/COUNTIFS($A$11:$A$8770,"="&amp;A783,$F$11:$F$8770,"=COD1"),0)</f>
        <v>0</v>
      </c>
      <c r="U783" t="e">
        <f>(VLOOKUP(F783,tarifas!$C$7:$D$10,2,FALSE)+tarifas!$D$21)*datos!P783</f>
        <v>#N/A</v>
      </c>
      <c r="V783" t="e">
        <f t="shared" si="120"/>
        <v>#N/A</v>
      </c>
      <c r="W783">
        <f t="shared" si="121"/>
        <v>0</v>
      </c>
    </row>
    <row r="784" spans="1:23" x14ac:dyDescent="0.25">
      <c r="A784">
        <f t="shared" si="114"/>
        <v>31</v>
      </c>
      <c r="B784">
        <f t="shared" si="115"/>
        <v>2</v>
      </c>
      <c r="C784" s="1">
        <f t="shared" si="122"/>
        <v>41672.208333331459</v>
      </c>
      <c r="D784" s="7">
        <v>0</v>
      </c>
      <c r="E784" s="7"/>
      <c r="G784">
        <v>9.69</v>
      </c>
      <c r="H784" s="12">
        <v>185.80040382569302</v>
      </c>
      <c r="I784" s="13">
        <f>$D$2*tarifas!$D$12/24</f>
        <v>1.4541666666666666</v>
      </c>
      <c r="J784" s="13" t="e">
        <f>VLOOKUP(E784&amp;" "&amp;F784,tarifas!$A$13:$D$20,4,FALSE)*H784</f>
        <v>#N/A</v>
      </c>
      <c r="K784" s="13">
        <f>IF(F784="COD1",tarifas!$D$11*(SUMIFS($H$11:$H$8770,$F$11:$F$8770,"=COD1",$B$11:$B$8770,"="&amp;B784)/COUNTIFS($F$11:$F$8770,"=COD1",$B$11:$B$8770,"="&amp;B784))/COUNTIFS($A$11:$A$8770,"="&amp;A784,$F$11:$F$8770,"=COD1"),0)</f>
        <v>0</v>
      </c>
      <c r="L784" s="13" t="e">
        <f>(VLOOKUP(F784,tarifas!$C$7:$D$10,2,FALSE)+tarifas!$D$21)*datos!H784</f>
        <v>#N/A</v>
      </c>
      <c r="M784">
        <v>0</v>
      </c>
      <c r="N784" s="13" t="e">
        <f t="shared" si="116"/>
        <v>#N/A</v>
      </c>
      <c r="O784">
        <f t="shared" si="117"/>
        <v>0</v>
      </c>
      <c r="P784" s="12">
        <f t="shared" si="118"/>
        <v>185.80040382569302</v>
      </c>
      <c r="Q784">
        <f t="shared" si="119"/>
        <v>0</v>
      </c>
      <c r="R784">
        <f>$D$2*tarifas!$D$12/24</f>
        <v>1.4541666666666666</v>
      </c>
      <c r="S784" t="e">
        <f>VLOOKUP(E784&amp;" "&amp;F784,tarifas!$A$13:$D$20,4,FALSE)*P784</f>
        <v>#N/A</v>
      </c>
      <c r="T784">
        <f>IF(F784="COD1",tarifas!$D$11*(SUMIFS($P$11:$P$8770,$F$11:$F$8770,"=COD1",$B$11:$B$8770,"="&amp;B784)/COUNTIFS($F$11:$F$8770,"=COD1",$B$11:$B$8770,"="&amp;B784))/COUNTIFS($A$11:$A$8770,"="&amp;A784,$F$11:$F$8770,"=COD1"),0)</f>
        <v>0</v>
      </c>
      <c r="U784" t="e">
        <f>(VLOOKUP(F784,tarifas!$C$7:$D$10,2,FALSE)+tarifas!$D$21)*datos!P784</f>
        <v>#N/A</v>
      </c>
      <c r="V784" t="e">
        <f t="shared" si="120"/>
        <v>#N/A</v>
      </c>
      <c r="W784">
        <f t="shared" si="121"/>
        <v>0</v>
      </c>
    </row>
    <row r="785" spans="1:23" x14ac:dyDescent="0.25">
      <c r="A785">
        <f t="shared" si="114"/>
        <v>31</v>
      </c>
      <c r="B785">
        <f t="shared" si="115"/>
        <v>2</v>
      </c>
      <c r="C785" s="1">
        <f t="shared" si="122"/>
        <v>41672.249999998123</v>
      </c>
      <c r="D785" s="7">
        <v>0</v>
      </c>
      <c r="E785" s="7"/>
      <c r="G785">
        <v>9.69</v>
      </c>
      <c r="H785" s="12">
        <v>186.2602296183872</v>
      </c>
      <c r="I785" s="13">
        <f>$D$2*tarifas!$D$12/24</f>
        <v>1.4541666666666666</v>
      </c>
      <c r="J785" s="13" t="e">
        <f>VLOOKUP(E785&amp;" "&amp;F785,tarifas!$A$13:$D$20,4,FALSE)*H785</f>
        <v>#N/A</v>
      </c>
      <c r="K785" s="13">
        <f>IF(F785="COD1",tarifas!$D$11*(SUMIFS($H$11:$H$8770,$F$11:$F$8770,"=COD1",$B$11:$B$8770,"="&amp;B785)/COUNTIFS($F$11:$F$8770,"=COD1",$B$11:$B$8770,"="&amp;B785))/COUNTIFS($A$11:$A$8770,"="&amp;A785,$F$11:$F$8770,"=COD1"),0)</f>
        <v>0</v>
      </c>
      <c r="L785" s="13" t="e">
        <f>(VLOOKUP(F785,tarifas!$C$7:$D$10,2,FALSE)+tarifas!$D$21)*datos!H785</f>
        <v>#N/A</v>
      </c>
      <c r="M785">
        <v>0</v>
      </c>
      <c r="N785" s="13" t="e">
        <f t="shared" si="116"/>
        <v>#N/A</v>
      </c>
      <c r="O785">
        <f t="shared" si="117"/>
        <v>0</v>
      </c>
      <c r="P785" s="12">
        <f t="shared" si="118"/>
        <v>186.2602296183872</v>
      </c>
      <c r="Q785">
        <f t="shared" si="119"/>
        <v>0</v>
      </c>
      <c r="R785">
        <f>$D$2*tarifas!$D$12/24</f>
        <v>1.4541666666666666</v>
      </c>
      <c r="S785" t="e">
        <f>VLOOKUP(E785&amp;" "&amp;F785,tarifas!$A$13:$D$20,4,FALSE)*P785</f>
        <v>#N/A</v>
      </c>
      <c r="T785">
        <f>IF(F785="COD1",tarifas!$D$11*(SUMIFS($P$11:$P$8770,$F$11:$F$8770,"=COD1",$B$11:$B$8770,"="&amp;B785)/COUNTIFS($F$11:$F$8770,"=COD1",$B$11:$B$8770,"="&amp;B785))/COUNTIFS($A$11:$A$8770,"="&amp;A785,$F$11:$F$8770,"=COD1"),0)</f>
        <v>0</v>
      </c>
      <c r="U785" t="e">
        <f>(VLOOKUP(F785,tarifas!$C$7:$D$10,2,FALSE)+tarifas!$D$21)*datos!P785</f>
        <v>#N/A</v>
      </c>
      <c r="V785" t="e">
        <f t="shared" si="120"/>
        <v>#N/A</v>
      </c>
      <c r="W785">
        <f t="shared" si="121"/>
        <v>0</v>
      </c>
    </row>
    <row r="786" spans="1:23" x14ac:dyDescent="0.25">
      <c r="A786">
        <f t="shared" si="114"/>
        <v>31</v>
      </c>
      <c r="B786">
        <f t="shared" si="115"/>
        <v>2</v>
      </c>
      <c r="C786" s="1">
        <f t="shared" si="122"/>
        <v>41672.291666664787</v>
      </c>
      <c r="D786" s="7">
        <v>0</v>
      </c>
      <c r="E786" s="7"/>
      <c r="G786">
        <v>12.69</v>
      </c>
      <c r="H786" s="12">
        <v>169.23057537000028</v>
      </c>
      <c r="I786" s="13">
        <f>$D$2*tarifas!$D$12/24</f>
        <v>1.4541666666666666</v>
      </c>
      <c r="J786" s="13" t="e">
        <f>VLOOKUP(E786&amp;" "&amp;F786,tarifas!$A$13:$D$20,4,FALSE)*H786</f>
        <v>#N/A</v>
      </c>
      <c r="K786" s="13">
        <f>IF(F786="COD1",tarifas!$D$11*(SUMIFS($H$11:$H$8770,$F$11:$F$8770,"=COD1",$B$11:$B$8770,"="&amp;B786)/COUNTIFS($F$11:$F$8770,"=COD1",$B$11:$B$8770,"="&amp;B786))/COUNTIFS($A$11:$A$8770,"="&amp;A786,$F$11:$F$8770,"=COD1"),0)</f>
        <v>0</v>
      </c>
      <c r="L786" s="13" t="e">
        <f>(VLOOKUP(F786,tarifas!$C$7:$D$10,2,FALSE)+tarifas!$D$21)*datos!H786</f>
        <v>#N/A</v>
      </c>
      <c r="M786">
        <v>0</v>
      </c>
      <c r="N786" s="13" t="e">
        <f t="shared" si="116"/>
        <v>#N/A</v>
      </c>
      <c r="O786">
        <f t="shared" si="117"/>
        <v>0</v>
      </c>
      <c r="P786" s="12">
        <f t="shared" si="118"/>
        <v>169.23057537000028</v>
      </c>
      <c r="Q786">
        <f t="shared" si="119"/>
        <v>0</v>
      </c>
      <c r="R786">
        <f>$D$2*tarifas!$D$12/24</f>
        <v>1.4541666666666666</v>
      </c>
      <c r="S786" t="e">
        <f>VLOOKUP(E786&amp;" "&amp;F786,tarifas!$A$13:$D$20,4,FALSE)*P786</f>
        <v>#N/A</v>
      </c>
      <c r="T786">
        <f>IF(F786="COD1",tarifas!$D$11*(SUMIFS($P$11:$P$8770,$F$11:$F$8770,"=COD1",$B$11:$B$8770,"="&amp;B786)/COUNTIFS($F$11:$F$8770,"=COD1",$B$11:$B$8770,"="&amp;B786))/COUNTIFS($A$11:$A$8770,"="&amp;A786,$F$11:$F$8770,"=COD1"),0)</f>
        <v>0</v>
      </c>
      <c r="U786" t="e">
        <f>(VLOOKUP(F786,tarifas!$C$7:$D$10,2,FALSE)+tarifas!$D$21)*datos!P786</f>
        <v>#N/A</v>
      </c>
      <c r="V786" t="e">
        <f t="shared" si="120"/>
        <v>#N/A</v>
      </c>
      <c r="W786">
        <f t="shared" si="121"/>
        <v>0</v>
      </c>
    </row>
    <row r="787" spans="1:23" x14ac:dyDescent="0.25">
      <c r="A787">
        <f t="shared" si="114"/>
        <v>31</v>
      </c>
      <c r="B787">
        <f t="shared" si="115"/>
        <v>2</v>
      </c>
      <c r="C787" s="1">
        <f t="shared" si="122"/>
        <v>41672.333333331451</v>
      </c>
      <c r="D787" s="7">
        <v>446.63636363636368</v>
      </c>
      <c r="E787" s="7"/>
      <c r="G787">
        <v>12.69</v>
      </c>
      <c r="H787" s="12">
        <v>168.5290488992371</v>
      </c>
      <c r="I787" s="13">
        <f>$D$2*tarifas!$D$12/24</f>
        <v>1.4541666666666666</v>
      </c>
      <c r="J787" s="13" t="e">
        <f>VLOOKUP(E787&amp;" "&amp;F787,tarifas!$A$13:$D$20,4,FALSE)*H787</f>
        <v>#N/A</v>
      </c>
      <c r="K787" s="13">
        <f>IF(F787="COD1",tarifas!$D$11*(SUMIFS($H$11:$H$8770,$F$11:$F$8770,"=COD1",$B$11:$B$8770,"="&amp;B787)/COUNTIFS($F$11:$F$8770,"=COD1",$B$11:$B$8770,"="&amp;B787))/COUNTIFS($A$11:$A$8770,"="&amp;A787,$F$11:$F$8770,"=COD1"),0)</f>
        <v>0</v>
      </c>
      <c r="L787" s="13" t="e">
        <f>(VLOOKUP(F787,tarifas!$C$7:$D$10,2,FALSE)+tarifas!$D$21)*datos!H787</f>
        <v>#N/A</v>
      </c>
      <c r="M787">
        <v>128.60442999999998</v>
      </c>
      <c r="N787" s="13" t="e">
        <f t="shared" si="116"/>
        <v>#N/A</v>
      </c>
      <c r="O787">
        <f t="shared" si="117"/>
        <v>128.60442999999998</v>
      </c>
      <c r="P787" s="12">
        <f t="shared" si="118"/>
        <v>39.924618899237117</v>
      </c>
      <c r="Q787">
        <f t="shared" si="119"/>
        <v>0</v>
      </c>
      <c r="R787">
        <f>$D$2*tarifas!$D$12/24</f>
        <v>1.4541666666666666</v>
      </c>
      <c r="S787" t="e">
        <f>VLOOKUP(E787&amp;" "&amp;F787,tarifas!$A$13:$D$20,4,FALSE)*P787</f>
        <v>#N/A</v>
      </c>
      <c r="T787">
        <f>IF(F787="COD1",tarifas!$D$11*(SUMIFS($P$11:$P$8770,$F$11:$F$8770,"=COD1",$B$11:$B$8770,"="&amp;B787)/COUNTIFS($F$11:$F$8770,"=COD1",$B$11:$B$8770,"="&amp;B787))/COUNTIFS($A$11:$A$8770,"="&amp;A787,$F$11:$F$8770,"=COD1"),0)</f>
        <v>0</v>
      </c>
      <c r="U787" t="e">
        <f>(VLOOKUP(F787,tarifas!$C$7:$D$10,2,FALSE)+tarifas!$D$21)*datos!P787</f>
        <v>#N/A</v>
      </c>
      <c r="V787" t="e">
        <f t="shared" si="120"/>
        <v>#N/A</v>
      </c>
      <c r="W787">
        <f t="shared" si="121"/>
        <v>0</v>
      </c>
    </row>
    <row r="788" spans="1:23" x14ac:dyDescent="0.25">
      <c r="A788">
        <f t="shared" si="114"/>
        <v>31</v>
      </c>
      <c r="B788">
        <f t="shared" si="115"/>
        <v>2</v>
      </c>
      <c r="C788" s="1">
        <f t="shared" si="122"/>
        <v>41672.374999998116</v>
      </c>
      <c r="D788" s="7">
        <v>274.06060606060606</v>
      </c>
      <c r="E788" s="7"/>
      <c r="G788">
        <v>17.5</v>
      </c>
      <c r="H788" s="12">
        <v>168.82345430221159</v>
      </c>
      <c r="I788" s="13">
        <f>$D$2*tarifas!$D$12/24</f>
        <v>1.4541666666666666</v>
      </c>
      <c r="J788" s="13" t="e">
        <f>VLOOKUP(E788&amp;" "&amp;F788,tarifas!$A$13:$D$20,4,FALSE)*H788</f>
        <v>#N/A</v>
      </c>
      <c r="K788" s="13">
        <f>IF(F788="COD1",tarifas!$D$11*(SUMIFS($H$11:$H$8770,$F$11:$F$8770,"=COD1",$B$11:$B$8770,"="&amp;B788)/COUNTIFS($F$11:$F$8770,"=COD1",$B$11:$B$8770,"="&amp;B788))/COUNTIFS($A$11:$A$8770,"="&amp;A788,$F$11:$F$8770,"=COD1"),0)</f>
        <v>0</v>
      </c>
      <c r="L788" s="13" t="e">
        <f>(VLOOKUP(F788,tarifas!$C$7:$D$10,2,FALSE)+tarifas!$D$21)*datos!H788</f>
        <v>#N/A</v>
      </c>
      <c r="M788">
        <v>65.642880000000005</v>
      </c>
      <c r="N788" s="13" t="e">
        <f t="shared" si="116"/>
        <v>#N/A</v>
      </c>
      <c r="O788">
        <f t="shared" si="117"/>
        <v>65.642880000000005</v>
      </c>
      <c r="P788" s="12">
        <f t="shared" si="118"/>
        <v>103.18057430221158</v>
      </c>
      <c r="Q788">
        <f t="shared" si="119"/>
        <v>0</v>
      </c>
      <c r="R788">
        <f>$D$2*tarifas!$D$12/24</f>
        <v>1.4541666666666666</v>
      </c>
      <c r="S788" t="e">
        <f>VLOOKUP(E788&amp;" "&amp;F788,tarifas!$A$13:$D$20,4,FALSE)*P788</f>
        <v>#N/A</v>
      </c>
      <c r="T788">
        <f>IF(F788="COD1",tarifas!$D$11*(SUMIFS($P$11:$P$8770,$F$11:$F$8770,"=COD1",$B$11:$B$8770,"="&amp;B788)/COUNTIFS($F$11:$F$8770,"=COD1",$B$11:$B$8770,"="&amp;B788))/COUNTIFS($A$11:$A$8770,"="&amp;A788,$F$11:$F$8770,"=COD1"),0)</f>
        <v>0</v>
      </c>
      <c r="U788" t="e">
        <f>(VLOOKUP(F788,tarifas!$C$7:$D$10,2,FALSE)+tarifas!$D$21)*datos!P788</f>
        <v>#N/A</v>
      </c>
      <c r="V788" t="e">
        <f t="shared" si="120"/>
        <v>#N/A</v>
      </c>
      <c r="W788">
        <f t="shared" si="121"/>
        <v>0</v>
      </c>
    </row>
    <row r="789" spans="1:23" x14ac:dyDescent="0.25">
      <c r="A789">
        <f t="shared" si="114"/>
        <v>31</v>
      </c>
      <c r="B789">
        <f t="shared" si="115"/>
        <v>2</v>
      </c>
      <c r="C789" s="1">
        <f t="shared" si="122"/>
        <v>41672.41666666478</v>
      </c>
      <c r="D789" s="7">
        <v>0</v>
      </c>
      <c r="E789" s="7"/>
      <c r="G789">
        <v>26.03</v>
      </c>
      <c r="H789" s="12">
        <v>169.42032518433152</v>
      </c>
      <c r="I789" s="13">
        <f>$D$2*tarifas!$D$12/24</f>
        <v>1.4541666666666666</v>
      </c>
      <c r="J789" s="13" t="e">
        <f>VLOOKUP(E789&amp;" "&amp;F789,tarifas!$A$13:$D$20,4,FALSE)*H789</f>
        <v>#N/A</v>
      </c>
      <c r="K789" s="13">
        <f>IF(F789="COD1",tarifas!$D$11*(SUMIFS($H$11:$H$8770,$F$11:$F$8770,"=COD1",$B$11:$B$8770,"="&amp;B789)/COUNTIFS($F$11:$F$8770,"=COD1",$B$11:$B$8770,"="&amp;B789))/COUNTIFS($A$11:$A$8770,"="&amp;A789,$F$11:$F$8770,"=COD1"),0)</f>
        <v>0</v>
      </c>
      <c r="L789" s="13" t="e">
        <f>(VLOOKUP(F789,tarifas!$C$7:$D$10,2,FALSE)+tarifas!$D$21)*datos!H789</f>
        <v>#N/A</v>
      </c>
      <c r="M789">
        <v>121.90031</v>
      </c>
      <c r="N789" s="13" t="e">
        <f t="shared" si="116"/>
        <v>#N/A</v>
      </c>
      <c r="O789">
        <f t="shared" si="117"/>
        <v>121.90031</v>
      </c>
      <c r="P789" s="12">
        <f t="shared" si="118"/>
        <v>47.520015184331513</v>
      </c>
      <c r="Q789">
        <f t="shared" si="119"/>
        <v>0</v>
      </c>
      <c r="R789">
        <f>$D$2*tarifas!$D$12/24</f>
        <v>1.4541666666666666</v>
      </c>
      <c r="S789" t="e">
        <f>VLOOKUP(E789&amp;" "&amp;F789,tarifas!$A$13:$D$20,4,FALSE)*P789</f>
        <v>#N/A</v>
      </c>
      <c r="T789">
        <f>IF(F789="COD1",tarifas!$D$11*(SUMIFS($P$11:$P$8770,$F$11:$F$8770,"=COD1",$B$11:$B$8770,"="&amp;B789)/COUNTIFS($F$11:$F$8770,"=COD1",$B$11:$B$8770,"="&amp;B789))/COUNTIFS($A$11:$A$8770,"="&amp;A789,$F$11:$F$8770,"=COD1"),0)</f>
        <v>0</v>
      </c>
      <c r="U789" t="e">
        <f>(VLOOKUP(F789,tarifas!$C$7:$D$10,2,FALSE)+tarifas!$D$21)*datos!P789</f>
        <v>#N/A</v>
      </c>
      <c r="V789" t="e">
        <f t="shared" si="120"/>
        <v>#N/A</v>
      </c>
      <c r="W789">
        <f t="shared" si="121"/>
        <v>0</v>
      </c>
    </row>
    <row r="790" spans="1:23" x14ac:dyDescent="0.25">
      <c r="A790">
        <f t="shared" si="114"/>
        <v>31</v>
      </c>
      <c r="B790">
        <f t="shared" si="115"/>
        <v>2</v>
      </c>
      <c r="C790" s="1">
        <f t="shared" si="122"/>
        <v>41672.458333331444</v>
      </c>
      <c r="D790" s="7">
        <v>188.80303030303031</v>
      </c>
      <c r="E790" s="7"/>
      <c r="G790">
        <v>28.71</v>
      </c>
      <c r="H790" s="12">
        <v>168.43069093060561</v>
      </c>
      <c r="I790" s="13">
        <f>$D$2*tarifas!$D$12/24</f>
        <v>1.4541666666666666</v>
      </c>
      <c r="J790" s="13" t="e">
        <f>VLOOKUP(E790&amp;" "&amp;F790,tarifas!$A$13:$D$20,4,FALSE)*H790</f>
        <v>#N/A</v>
      </c>
      <c r="K790" s="13">
        <f>IF(F790="COD1",tarifas!$D$11*(SUMIFS($H$11:$H$8770,$F$11:$F$8770,"=COD1",$B$11:$B$8770,"="&amp;B790)/COUNTIFS($F$11:$F$8770,"=COD1",$B$11:$B$8770,"="&amp;B790))/COUNTIFS($A$11:$A$8770,"="&amp;A790,$F$11:$F$8770,"=COD1"),0)</f>
        <v>0</v>
      </c>
      <c r="L790" s="13" t="e">
        <f>(VLOOKUP(F790,tarifas!$C$7:$D$10,2,FALSE)+tarifas!$D$21)*datos!H790</f>
        <v>#N/A</v>
      </c>
      <c r="M790">
        <v>341.84278</v>
      </c>
      <c r="N790" s="13" t="e">
        <f t="shared" si="116"/>
        <v>#N/A</v>
      </c>
      <c r="O790">
        <f t="shared" si="117"/>
        <v>168.43069093060561</v>
      </c>
      <c r="P790" s="12">
        <f t="shared" si="118"/>
        <v>0</v>
      </c>
      <c r="Q790">
        <f t="shared" si="119"/>
        <v>173.4120890693944</v>
      </c>
      <c r="R790">
        <f>$D$2*tarifas!$D$12/24</f>
        <v>1.4541666666666666</v>
      </c>
      <c r="S790" t="e">
        <f>VLOOKUP(E790&amp;" "&amp;F790,tarifas!$A$13:$D$20,4,FALSE)*P790</f>
        <v>#N/A</v>
      </c>
      <c r="T790">
        <f>IF(F790="COD1",tarifas!$D$11*(SUMIFS($P$11:$P$8770,$F$11:$F$8770,"=COD1",$B$11:$B$8770,"="&amp;B790)/COUNTIFS($F$11:$F$8770,"=COD1",$B$11:$B$8770,"="&amp;B790))/COUNTIFS($A$11:$A$8770,"="&amp;A790,$F$11:$F$8770,"=COD1"),0)</f>
        <v>0</v>
      </c>
      <c r="U790" t="e">
        <f>(VLOOKUP(F790,tarifas!$C$7:$D$10,2,FALSE)+tarifas!$D$21)*datos!P790</f>
        <v>#N/A</v>
      </c>
      <c r="V790" t="e">
        <f t="shared" si="120"/>
        <v>#N/A</v>
      </c>
      <c r="W790">
        <f t="shared" si="121"/>
        <v>4.4807949694640818</v>
      </c>
    </row>
    <row r="791" spans="1:23" x14ac:dyDescent="0.25">
      <c r="A791">
        <f t="shared" si="114"/>
        <v>31</v>
      </c>
      <c r="B791">
        <f t="shared" si="115"/>
        <v>2</v>
      </c>
      <c r="C791" s="1">
        <f t="shared" si="122"/>
        <v>41672.499999998108</v>
      </c>
      <c r="D791" s="7">
        <v>0</v>
      </c>
      <c r="E791" s="7"/>
      <c r="G791">
        <v>32.520000000000003</v>
      </c>
      <c r="H791" s="12">
        <v>170.25030145199236</v>
      </c>
      <c r="I791" s="13">
        <f>$D$2*tarifas!$D$12/24</f>
        <v>1.4541666666666666</v>
      </c>
      <c r="J791" s="13" t="e">
        <f>VLOOKUP(E791&amp;" "&amp;F791,tarifas!$A$13:$D$20,4,FALSE)*H791</f>
        <v>#N/A</v>
      </c>
      <c r="K791" s="13">
        <f>IF(F791="COD1",tarifas!$D$11*(SUMIFS($H$11:$H$8770,$F$11:$F$8770,"=COD1",$B$11:$B$8770,"="&amp;B791)/COUNTIFS($F$11:$F$8770,"=COD1",$B$11:$B$8770,"="&amp;B791))/COUNTIFS($A$11:$A$8770,"="&amp;A791,$F$11:$F$8770,"=COD1"),0)</f>
        <v>0</v>
      </c>
      <c r="L791" s="13" t="e">
        <f>(VLOOKUP(F791,tarifas!$C$7:$D$10,2,FALSE)+tarifas!$D$21)*datos!H791</f>
        <v>#N/A</v>
      </c>
      <c r="M791">
        <v>282.51355999999998</v>
      </c>
      <c r="N791" s="13" t="e">
        <f t="shared" si="116"/>
        <v>#N/A</v>
      </c>
      <c r="O791">
        <f t="shared" si="117"/>
        <v>170.25030145199236</v>
      </c>
      <c r="P791" s="12">
        <f t="shared" si="118"/>
        <v>0</v>
      </c>
      <c r="Q791">
        <f t="shared" si="119"/>
        <v>112.26325854800763</v>
      </c>
      <c r="R791">
        <f>$D$2*tarifas!$D$12/24</f>
        <v>1.4541666666666666</v>
      </c>
      <c r="S791" t="e">
        <f>VLOOKUP(E791&amp;" "&amp;F791,tarifas!$A$13:$D$20,4,FALSE)*P791</f>
        <v>#N/A</v>
      </c>
      <c r="T791">
        <f>IF(F791="COD1",tarifas!$D$11*(SUMIFS($P$11:$P$8770,$F$11:$F$8770,"=COD1",$B$11:$B$8770,"="&amp;B791)/COUNTIFS($F$11:$F$8770,"=COD1",$B$11:$B$8770,"="&amp;B791))/COUNTIFS($A$11:$A$8770,"="&amp;A791,$F$11:$F$8770,"=COD1"),0)</f>
        <v>0</v>
      </c>
      <c r="U791" t="e">
        <f>(VLOOKUP(F791,tarifas!$C$7:$D$10,2,FALSE)+tarifas!$D$21)*datos!P791</f>
        <v>#N/A</v>
      </c>
      <c r="V791" t="e">
        <f t="shared" si="120"/>
        <v>#N/A</v>
      </c>
      <c r="W791">
        <f t="shared" si="121"/>
        <v>3.2857210511830881</v>
      </c>
    </row>
    <row r="792" spans="1:23" x14ac:dyDescent="0.25">
      <c r="A792">
        <f t="shared" si="114"/>
        <v>31</v>
      </c>
      <c r="B792">
        <f t="shared" si="115"/>
        <v>2</v>
      </c>
      <c r="C792" s="1">
        <f t="shared" si="122"/>
        <v>41672.541666664772</v>
      </c>
      <c r="D792" s="7">
        <v>0</v>
      </c>
      <c r="E792" s="7"/>
      <c r="G792">
        <v>30.2</v>
      </c>
      <c r="H792" s="12">
        <v>169.84245015993855</v>
      </c>
      <c r="I792" s="13">
        <f>$D$2*tarifas!$D$12/24</f>
        <v>1.4541666666666666</v>
      </c>
      <c r="J792" s="13" t="e">
        <f>VLOOKUP(E792&amp;" "&amp;F792,tarifas!$A$13:$D$20,4,FALSE)*H792</f>
        <v>#N/A</v>
      </c>
      <c r="K792" s="13">
        <f>IF(F792="COD1",tarifas!$D$11*(SUMIFS($H$11:$H$8770,$F$11:$F$8770,"=COD1",$B$11:$B$8770,"="&amp;B792)/COUNTIFS($F$11:$F$8770,"=COD1",$B$11:$B$8770,"="&amp;B792))/COUNTIFS($A$11:$A$8770,"="&amp;A792,$F$11:$F$8770,"=COD1"),0)</f>
        <v>0</v>
      </c>
      <c r="L792" s="13" t="e">
        <f>(VLOOKUP(F792,tarifas!$C$7:$D$10,2,FALSE)+tarifas!$D$21)*datos!H792</f>
        <v>#N/A</v>
      </c>
      <c r="M792">
        <v>164.95615000000001</v>
      </c>
      <c r="N792" s="13" t="e">
        <f t="shared" si="116"/>
        <v>#N/A</v>
      </c>
      <c r="O792">
        <f t="shared" si="117"/>
        <v>164.95615000000001</v>
      </c>
      <c r="P792" s="12">
        <f t="shared" si="118"/>
        <v>4.8863001599385427</v>
      </c>
      <c r="Q792">
        <f t="shared" si="119"/>
        <v>0</v>
      </c>
      <c r="R792">
        <f>$D$2*tarifas!$D$12/24</f>
        <v>1.4541666666666666</v>
      </c>
      <c r="S792" t="e">
        <f>VLOOKUP(E792&amp;" "&amp;F792,tarifas!$A$13:$D$20,4,FALSE)*P792</f>
        <v>#N/A</v>
      </c>
      <c r="T792">
        <f>IF(F792="COD1",tarifas!$D$11*(SUMIFS($P$11:$P$8770,$F$11:$F$8770,"=COD1",$B$11:$B$8770,"="&amp;B792)/COUNTIFS($F$11:$F$8770,"=COD1",$B$11:$B$8770,"="&amp;B792))/COUNTIFS($A$11:$A$8770,"="&amp;A792,$F$11:$F$8770,"=COD1"),0)</f>
        <v>0</v>
      </c>
      <c r="U792" t="e">
        <f>(VLOOKUP(F792,tarifas!$C$7:$D$10,2,FALSE)+tarifas!$D$21)*datos!P792</f>
        <v>#N/A</v>
      </c>
      <c r="V792" t="e">
        <f t="shared" si="120"/>
        <v>#N/A</v>
      </c>
      <c r="W792">
        <f t="shared" si="121"/>
        <v>0</v>
      </c>
    </row>
    <row r="793" spans="1:23" x14ac:dyDescent="0.25">
      <c r="A793">
        <f t="shared" si="114"/>
        <v>31</v>
      </c>
      <c r="B793">
        <f t="shared" si="115"/>
        <v>2</v>
      </c>
      <c r="C793" s="1">
        <f t="shared" si="122"/>
        <v>41672.583333331437</v>
      </c>
      <c r="D793" s="7">
        <v>629.25757575757575</v>
      </c>
      <c r="E793" s="7"/>
      <c r="G793">
        <v>30</v>
      </c>
      <c r="H793" s="12">
        <v>170.55660927991985</v>
      </c>
      <c r="I793" s="13">
        <f>$D$2*tarifas!$D$12/24</f>
        <v>1.4541666666666666</v>
      </c>
      <c r="J793" s="13" t="e">
        <f>VLOOKUP(E793&amp;" "&amp;F793,tarifas!$A$13:$D$20,4,FALSE)*H793</f>
        <v>#N/A</v>
      </c>
      <c r="K793" s="13">
        <f>IF(F793="COD1",tarifas!$D$11*(SUMIFS($H$11:$H$8770,$F$11:$F$8770,"=COD1",$B$11:$B$8770,"="&amp;B793)/COUNTIFS($F$11:$F$8770,"=COD1",$B$11:$B$8770,"="&amp;B793))/COUNTIFS($A$11:$A$8770,"="&amp;A793,$F$11:$F$8770,"=COD1"),0)</f>
        <v>0</v>
      </c>
      <c r="L793" s="13" t="e">
        <f>(VLOOKUP(F793,tarifas!$C$7:$D$10,2,FALSE)+tarifas!$D$21)*datos!H793</f>
        <v>#N/A</v>
      </c>
      <c r="M793">
        <v>86.142150000000001</v>
      </c>
      <c r="N793" s="13" t="e">
        <f t="shared" si="116"/>
        <v>#N/A</v>
      </c>
      <c r="O793">
        <f t="shared" si="117"/>
        <v>86.142150000000001</v>
      </c>
      <c r="P793" s="12">
        <f t="shared" si="118"/>
        <v>84.414459279919853</v>
      </c>
      <c r="Q793">
        <f t="shared" si="119"/>
        <v>0</v>
      </c>
      <c r="R793">
        <f>$D$2*tarifas!$D$12/24</f>
        <v>1.4541666666666666</v>
      </c>
      <c r="S793" t="e">
        <f>VLOOKUP(E793&amp;" "&amp;F793,tarifas!$A$13:$D$20,4,FALSE)*P793</f>
        <v>#N/A</v>
      </c>
      <c r="T793">
        <f>IF(F793="COD1",tarifas!$D$11*(SUMIFS($P$11:$P$8770,$F$11:$F$8770,"=COD1",$B$11:$B$8770,"="&amp;B793)/COUNTIFS($F$11:$F$8770,"=COD1",$B$11:$B$8770,"="&amp;B793))/COUNTIFS($A$11:$A$8770,"="&amp;A793,$F$11:$F$8770,"=COD1"),0)</f>
        <v>0</v>
      </c>
      <c r="U793" t="e">
        <f>(VLOOKUP(F793,tarifas!$C$7:$D$10,2,FALSE)+tarifas!$D$21)*datos!P793</f>
        <v>#N/A</v>
      </c>
      <c r="V793" t="e">
        <f t="shared" si="120"/>
        <v>#N/A</v>
      </c>
      <c r="W793">
        <f t="shared" si="121"/>
        <v>0</v>
      </c>
    </row>
    <row r="794" spans="1:23" x14ac:dyDescent="0.25">
      <c r="A794">
        <f t="shared" si="114"/>
        <v>31</v>
      </c>
      <c r="B794">
        <f t="shared" si="115"/>
        <v>2</v>
      </c>
      <c r="C794" s="1">
        <f t="shared" si="122"/>
        <v>41672.624999998101</v>
      </c>
      <c r="D794" s="7">
        <v>388.93939393939394</v>
      </c>
      <c r="E794" s="7"/>
      <c r="G794">
        <v>28.67</v>
      </c>
      <c r="H794" s="12">
        <v>172.91174590738689</v>
      </c>
      <c r="I794" s="13">
        <f>$D$2*tarifas!$D$12/24</f>
        <v>1.4541666666666666</v>
      </c>
      <c r="J794" s="13" t="e">
        <f>VLOOKUP(E794&amp;" "&amp;F794,tarifas!$A$13:$D$20,4,FALSE)*H794</f>
        <v>#N/A</v>
      </c>
      <c r="K794" s="13">
        <f>IF(F794="COD1",tarifas!$D$11*(SUMIFS($H$11:$H$8770,$F$11:$F$8770,"=COD1",$B$11:$B$8770,"="&amp;B794)/COUNTIFS($F$11:$F$8770,"=COD1",$B$11:$B$8770,"="&amp;B794))/COUNTIFS($A$11:$A$8770,"="&amp;A794,$F$11:$F$8770,"=COD1"),0)</f>
        <v>0</v>
      </c>
      <c r="L794" s="13" t="e">
        <f>(VLOOKUP(F794,tarifas!$C$7:$D$10,2,FALSE)+tarifas!$D$21)*datos!H794</f>
        <v>#N/A</v>
      </c>
      <c r="M794">
        <v>119.61002000000001</v>
      </c>
      <c r="N794" s="13" t="e">
        <f t="shared" si="116"/>
        <v>#N/A</v>
      </c>
      <c r="O794">
        <f t="shared" si="117"/>
        <v>119.61002000000001</v>
      </c>
      <c r="P794" s="12">
        <f t="shared" si="118"/>
        <v>53.301725907386881</v>
      </c>
      <c r="Q794">
        <f t="shared" si="119"/>
        <v>0</v>
      </c>
      <c r="R794">
        <f>$D$2*tarifas!$D$12/24</f>
        <v>1.4541666666666666</v>
      </c>
      <c r="S794" t="e">
        <f>VLOOKUP(E794&amp;" "&amp;F794,tarifas!$A$13:$D$20,4,FALSE)*P794</f>
        <v>#N/A</v>
      </c>
      <c r="T794">
        <f>IF(F794="COD1",tarifas!$D$11*(SUMIFS($P$11:$P$8770,$F$11:$F$8770,"=COD1",$B$11:$B$8770,"="&amp;B794)/COUNTIFS($F$11:$F$8770,"=COD1",$B$11:$B$8770,"="&amp;B794))/COUNTIFS($A$11:$A$8770,"="&amp;A794,$F$11:$F$8770,"=COD1"),0)</f>
        <v>0</v>
      </c>
      <c r="U794" t="e">
        <f>(VLOOKUP(F794,tarifas!$C$7:$D$10,2,FALSE)+tarifas!$D$21)*datos!P794</f>
        <v>#N/A</v>
      </c>
      <c r="V794" t="e">
        <f t="shared" si="120"/>
        <v>#N/A</v>
      </c>
      <c r="W794">
        <f t="shared" si="121"/>
        <v>0</v>
      </c>
    </row>
    <row r="795" spans="1:23" x14ac:dyDescent="0.25">
      <c r="A795">
        <f t="shared" si="114"/>
        <v>31</v>
      </c>
      <c r="B795">
        <f t="shared" si="115"/>
        <v>2</v>
      </c>
      <c r="C795" s="1">
        <f t="shared" si="122"/>
        <v>41672.666666664765</v>
      </c>
      <c r="D795" s="7">
        <v>126.98484848484851</v>
      </c>
      <c r="E795" s="7"/>
      <c r="G795">
        <v>28.66</v>
      </c>
      <c r="H795" s="12">
        <v>178.2240767902594</v>
      </c>
      <c r="I795" s="13">
        <f>$D$2*tarifas!$D$12/24</f>
        <v>1.4541666666666666</v>
      </c>
      <c r="J795" s="13" t="e">
        <f>VLOOKUP(E795&amp;" "&amp;F795,tarifas!$A$13:$D$20,4,FALSE)*H795</f>
        <v>#N/A</v>
      </c>
      <c r="K795" s="13">
        <f>IF(F795="COD1",tarifas!$D$11*(SUMIFS($H$11:$H$8770,$F$11:$F$8770,"=COD1",$B$11:$B$8770,"="&amp;B795)/COUNTIFS($F$11:$F$8770,"=COD1",$B$11:$B$8770,"="&amp;B795))/COUNTIFS($A$11:$A$8770,"="&amp;A795,$F$11:$F$8770,"=COD1"),0)</f>
        <v>0</v>
      </c>
      <c r="L795" s="13" t="e">
        <f>(VLOOKUP(F795,tarifas!$C$7:$D$10,2,FALSE)+tarifas!$D$21)*datos!H795</f>
        <v>#N/A</v>
      </c>
      <c r="M795">
        <v>16.991130000000002</v>
      </c>
      <c r="N795" s="13" t="e">
        <f t="shared" si="116"/>
        <v>#N/A</v>
      </c>
      <c r="O795">
        <f t="shared" si="117"/>
        <v>16.991130000000002</v>
      </c>
      <c r="P795" s="12">
        <f t="shared" si="118"/>
        <v>161.2329467902594</v>
      </c>
      <c r="Q795">
        <f t="shared" si="119"/>
        <v>0</v>
      </c>
      <c r="R795">
        <f>$D$2*tarifas!$D$12/24</f>
        <v>1.4541666666666666</v>
      </c>
      <c r="S795" t="e">
        <f>VLOOKUP(E795&amp;" "&amp;F795,tarifas!$A$13:$D$20,4,FALSE)*P795</f>
        <v>#N/A</v>
      </c>
      <c r="T795">
        <f>IF(F795="COD1",tarifas!$D$11*(SUMIFS($P$11:$P$8770,$F$11:$F$8770,"=COD1",$B$11:$B$8770,"="&amp;B795)/COUNTIFS($F$11:$F$8770,"=COD1",$B$11:$B$8770,"="&amp;B795))/COUNTIFS($A$11:$A$8770,"="&amp;A795,$F$11:$F$8770,"=COD1"),0)</f>
        <v>0</v>
      </c>
      <c r="U795" t="e">
        <f>(VLOOKUP(F795,tarifas!$C$7:$D$10,2,FALSE)+tarifas!$D$21)*datos!P795</f>
        <v>#N/A</v>
      </c>
      <c r="V795" t="e">
        <f t="shared" si="120"/>
        <v>#N/A</v>
      </c>
      <c r="W795">
        <f t="shared" si="121"/>
        <v>0</v>
      </c>
    </row>
    <row r="796" spans="1:23" x14ac:dyDescent="0.25">
      <c r="A796">
        <f t="shared" si="114"/>
        <v>31</v>
      </c>
      <c r="B796">
        <f t="shared" si="115"/>
        <v>2</v>
      </c>
      <c r="C796" s="1">
        <f t="shared" si="122"/>
        <v>41672.708333331429</v>
      </c>
      <c r="D796" s="7">
        <v>0</v>
      </c>
      <c r="E796" s="7"/>
      <c r="G796">
        <v>31.42</v>
      </c>
      <c r="H796" s="12">
        <v>187.02872916617622</v>
      </c>
      <c r="I796" s="13">
        <f>$D$2*tarifas!$D$12/24</f>
        <v>1.4541666666666666</v>
      </c>
      <c r="J796" s="13" t="e">
        <f>VLOOKUP(E796&amp;" "&amp;F796,tarifas!$A$13:$D$20,4,FALSE)*H796</f>
        <v>#N/A</v>
      </c>
      <c r="K796" s="13">
        <f>IF(F796="COD1",tarifas!$D$11*(SUMIFS($H$11:$H$8770,$F$11:$F$8770,"=COD1",$B$11:$B$8770,"="&amp;B796)/COUNTIFS($F$11:$F$8770,"=COD1",$B$11:$B$8770,"="&amp;B796))/COUNTIFS($A$11:$A$8770,"="&amp;A796,$F$11:$F$8770,"=COD1"),0)</f>
        <v>0</v>
      </c>
      <c r="L796" s="13" t="e">
        <f>(VLOOKUP(F796,tarifas!$C$7:$D$10,2,FALSE)+tarifas!$D$21)*datos!H796</f>
        <v>#N/A</v>
      </c>
      <c r="M796">
        <v>0</v>
      </c>
      <c r="N796" s="13" t="e">
        <f t="shared" si="116"/>
        <v>#N/A</v>
      </c>
      <c r="O796">
        <f t="shared" si="117"/>
        <v>0</v>
      </c>
      <c r="P796" s="12">
        <f t="shared" si="118"/>
        <v>187.02872916617622</v>
      </c>
      <c r="Q796">
        <f t="shared" si="119"/>
        <v>0</v>
      </c>
      <c r="R796">
        <f>$D$2*tarifas!$D$12/24</f>
        <v>1.4541666666666666</v>
      </c>
      <c r="S796" t="e">
        <f>VLOOKUP(E796&amp;" "&amp;F796,tarifas!$A$13:$D$20,4,FALSE)*P796</f>
        <v>#N/A</v>
      </c>
      <c r="T796">
        <f>IF(F796="COD1",tarifas!$D$11*(SUMIFS($P$11:$P$8770,$F$11:$F$8770,"=COD1",$B$11:$B$8770,"="&amp;B796)/COUNTIFS($F$11:$F$8770,"=COD1",$B$11:$B$8770,"="&amp;B796))/COUNTIFS($A$11:$A$8770,"="&amp;A796,$F$11:$F$8770,"=COD1"),0)</f>
        <v>0</v>
      </c>
      <c r="U796" t="e">
        <f>(VLOOKUP(F796,tarifas!$C$7:$D$10,2,FALSE)+tarifas!$D$21)*datos!P796</f>
        <v>#N/A</v>
      </c>
      <c r="V796" t="e">
        <f t="shared" si="120"/>
        <v>#N/A</v>
      </c>
      <c r="W796">
        <f t="shared" si="121"/>
        <v>0</v>
      </c>
    </row>
    <row r="797" spans="1:23" x14ac:dyDescent="0.25">
      <c r="A797">
        <f t="shared" si="114"/>
        <v>31</v>
      </c>
      <c r="B797">
        <f t="shared" si="115"/>
        <v>2</v>
      </c>
      <c r="C797" s="1">
        <f t="shared" si="122"/>
        <v>41672.749999998094</v>
      </c>
      <c r="D797" s="7">
        <v>0</v>
      </c>
      <c r="E797" s="7"/>
      <c r="G797">
        <v>30.69</v>
      </c>
      <c r="H797" s="12">
        <v>188.1189692685989</v>
      </c>
      <c r="I797" s="13">
        <f>$D$2*tarifas!$D$12/24</f>
        <v>1.4541666666666666</v>
      </c>
      <c r="J797" s="13" t="e">
        <f>VLOOKUP(E797&amp;" "&amp;F797,tarifas!$A$13:$D$20,4,FALSE)*H797</f>
        <v>#N/A</v>
      </c>
      <c r="K797" s="13">
        <f>IF(F797="COD1",tarifas!$D$11*(SUMIFS($H$11:$H$8770,$F$11:$F$8770,"=COD1",$B$11:$B$8770,"="&amp;B797)/COUNTIFS($F$11:$F$8770,"=COD1",$B$11:$B$8770,"="&amp;B797))/COUNTIFS($A$11:$A$8770,"="&amp;A797,$F$11:$F$8770,"=COD1"),0)</f>
        <v>0</v>
      </c>
      <c r="L797" s="13" t="e">
        <f>(VLOOKUP(F797,tarifas!$C$7:$D$10,2,FALSE)+tarifas!$D$21)*datos!H797</f>
        <v>#N/A</v>
      </c>
      <c r="M797">
        <v>0</v>
      </c>
      <c r="N797" s="13" t="e">
        <f t="shared" si="116"/>
        <v>#N/A</v>
      </c>
      <c r="O797">
        <f t="shared" si="117"/>
        <v>0</v>
      </c>
      <c r="P797" s="12">
        <f t="shared" si="118"/>
        <v>188.1189692685989</v>
      </c>
      <c r="Q797">
        <f t="shared" si="119"/>
        <v>0</v>
      </c>
      <c r="R797">
        <f>$D$2*tarifas!$D$12/24</f>
        <v>1.4541666666666666</v>
      </c>
      <c r="S797" t="e">
        <f>VLOOKUP(E797&amp;" "&amp;F797,tarifas!$A$13:$D$20,4,FALSE)*P797</f>
        <v>#N/A</v>
      </c>
      <c r="T797">
        <f>IF(F797="COD1",tarifas!$D$11*(SUMIFS($P$11:$P$8770,$F$11:$F$8770,"=COD1",$B$11:$B$8770,"="&amp;B797)/COUNTIFS($F$11:$F$8770,"=COD1",$B$11:$B$8770,"="&amp;B797))/COUNTIFS($A$11:$A$8770,"="&amp;A797,$F$11:$F$8770,"=COD1"),0)</f>
        <v>0</v>
      </c>
      <c r="U797" t="e">
        <f>(VLOOKUP(F797,tarifas!$C$7:$D$10,2,FALSE)+tarifas!$D$21)*datos!P797</f>
        <v>#N/A</v>
      </c>
      <c r="V797" t="e">
        <f t="shared" si="120"/>
        <v>#N/A</v>
      </c>
      <c r="W797">
        <f t="shared" si="121"/>
        <v>0</v>
      </c>
    </row>
    <row r="798" spans="1:23" x14ac:dyDescent="0.25">
      <c r="A798">
        <f t="shared" si="114"/>
        <v>31</v>
      </c>
      <c r="B798">
        <f t="shared" si="115"/>
        <v>2</v>
      </c>
      <c r="C798" s="1">
        <f t="shared" si="122"/>
        <v>41672.791666664758</v>
      </c>
      <c r="D798" s="7">
        <v>0</v>
      </c>
      <c r="E798" s="7"/>
      <c r="G798">
        <v>44.2</v>
      </c>
      <c r="H798" s="12">
        <v>182.26208403350421</v>
      </c>
      <c r="I798" s="13">
        <f>$D$2*tarifas!$D$12/24</f>
        <v>1.4541666666666666</v>
      </c>
      <c r="J798" s="13" t="e">
        <f>VLOOKUP(E798&amp;" "&amp;F798,tarifas!$A$13:$D$20,4,FALSE)*H798</f>
        <v>#N/A</v>
      </c>
      <c r="K798" s="13">
        <f>IF(F798="COD1",tarifas!$D$11*(SUMIFS($H$11:$H$8770,$F$11:$F$8770,"=COD1",$B$11:$B$8770,"="&amp;B798)/COUNTIFS($F$11:$F$8770,"=COD1",$B$11:$B$8770,"="&amp;B798))/COUNTIFS($A$11:$A$8770,"="&amp;A798,$F$11:$F$8770,"=COD1"),0)</f>
        <v>0</v>
      </c>
      <c r="L798" s="13" t="e">
        <f>(VLOOKUP(F798,tarifas!$C$7:$D$10,2,FALSE)+tarifas!$D$21)*datos!H798</f>
        <v>#N/A</v>
      </c>
      <c r="M798">
        <v>0</v>
      </c>
      <c r="N798" s="13" t="e">
        <f t="shared" si="116"/>
        <v>#N/A</v>
      </c>
      <c r="O798">
        <f t="shared" si="117"/>
        <v>0</v>
      </c>
      <c r="P798" s="12">
        <f t="shared" si="118"/>
        <v>182.26208403350421</v>
      </c>
      <c r="Q798">
        <f t="shared" si="119"/>
        <v>0</v>
      </c>
      <c r="R798">
        <f>$D$2*tarifas!$D$12/24</f>
        <v>1.4541666666666666</v>
      </c>
      <c r="S798" t="e">
        <f>VLOOKUP(E798&amp;" "&amp;F798,tarifas!$A$13:$D$20,4,FALSE)*P798</f>
        <v>#N/A</v>
      </c>
      <c r="T798">
        <f>IF(F798="COD1",tarifas!$D$11*(SUMIFS($P$11:$P$8770,$F$11:$F$8770,"=COD1",$B$11:$B$8770,"="&amp;B798)/COUNTIFS($F$11:$F$8770,"=COD1",$B$11:$B$8770,"="&amp;B798))/COUNTIFS($A$11:$A$8770,"="&amp;A798,$F$11:$F$8770,"=COD1"),0)</f>
        <v>0</v>
      </c>
      <c r="U798" t="e">
        <f>(VLOOKUP(F798,tarifas!$C$7:$D$10,2,FALSE)+tarifas!$D$21)*datos!P798</f>
        <v>#N/A</v>
      </c>
      <c r="V798" t="e">
        <f t="shared" si="120"/>
        <v>#N/A</v>
      </c>
      <c r="W798">
        <f t="shared" si="121"/>
        <v>0</v>
      </c>
    </row>
    <row r="799" spans="1:23" x14ac:dyDescent="0.25">
      <c r="A799">
        <f t="shared" si="114"/>
        <v>31</v>
      </c>
      <c r="B799">
        <f t="shared" si="115"/>
        <v>2</v>
      </c>
      <c r="C799" s="1">
        <f t="shared" si="122"/>
        <v>41672.833333331422</v>
      </c>
      <c r="D799" s="7">
        <v>0</v>
      </c>
      <c r="E799" s="7"/>
      <c r="G799">
        <v>54</v>
      </c>
      <c r="H799" s="12">
        <v>195.34009377361173</v>
      </c>
      <c r="I799" s="13">
        <f>$D$2*tarifas!$D$12/24</f>
        <v>1.4541666666666666</v>
      </c>
      <c r="J799" s="13" t="e">
        <f>VLOOKUP(E799&amp;" "&amp;F799,tarifas!$A$13:$D$20,4,FALSE)*H799</f>
        <v>#N/A</v>
      </c>
      <c r="K799" s="13">
        <f>IF(F799="COD1",tarifas!$D$11*(SUMIFS($H$11:$H$8770,$F$11:$F$8770,"=COD1",$B$11:$B$8770,"="&amp;B799)/COUNTIFS($F$11:$F$8770,"=COD1",$B$11:$B$8770,"="&amp;B799))/COUNTIFS($A$11:$A$8770,"="&amp;A799,$F$11:$F$8770,"=COD1"),0)</f>
        <v>0</v>
      </c>
      <c r="L799" s="13" t="e">
        <f>(VLOOKUP(F799,tarifas!$C$7:$D$10,2,FALSE)+tarifas!$D$21)*datos!H799</f>
        <v>#N/A</v>
      </c>
      <c r="M799">
        <v>0</v>
      </c>
      <c r="N799" s="13" t="e">
        <f t="shared" si="116"/>
        <v>#N/A</v>
      </c>
      <c r="O799">
        <f t="shared" si="117"/>
        <v>0</v>
      </c>
      <c r="P799" s="12">
        <f t="shared" si="118"/>
        <v>195.34009377361173</v>
      </c>
      <c r="Q799">
        <f t="shared" si="119"/>
        <v>0</v>
      </c>
      <c r="R799">
        <f>$D$2*tarifas!$D$12/24</f>
        <v>1.4541666666666666</v>
      </c>
      <c r="S799" t="e">
        <f>VLOOKUP(E799&amp;" "&amp;F799,tarifas!$A$13:$D$20,4,FALSE)*P799</f>
        <v>#N/A</v>
      </c>
      <c r="T799">
        <f>IF(F799="COD1",tarifas!$D$11*(SUMIFS($P$11:$P$8770,$F$11:$F$8770,"=COD1",$B$11:$B$8770,"="&amp;B799)/COUNTIFS($F$11:$F$8770,"=COD1",$B$11:$B$8770,"="&amp;B799))/COUNTIFS($A$11:$A$8770,"="&amp;A799,$F$11:$F$8770,"=COD1"),0)</f>
        <v>0</v>
      </c>
      <c r="U799" t="e">
        <f>(VLOOKUP(F799,tarifas!$C$7:$D$10,2,FALSE)+tarifas!$D$21)*datos!P799</f>
        <v>#N/A</v>
      </c>
      <c r="V799" t="e">
        <f t="shared" si="120"/>
        <v>#N/A</v>
      </c>
      <c r="W799">
        <f t="shared" si="121"/>
        <v>0</v>
      </c>
    </row>
    <row r="800" spans="1:23" x14ac:dyDescent="0.25">
      <c r="A800">
        <f t="shared" si="114"/>
        <v>31</v>
      </c>
      <c r="B800">
        <f t="shared" si="115"/>
        <v>2</v>
      </c>
      <c r="C800" s="1">
        <f t="shared" si="122"/>
        <v>41672.874999998086</v>
      </c>
      <c r="D800" s="7">
        <v>0</v>
      </c>
      <c r="E800" s="7"/>
      <c r="G800">
        <v>54</v>
      </c>
      <c r="H800" s="12">
        <v>197.99383668892023</v>
      </c>
      <c r="I800" s="13">
        <f>$D$2*tarifas!$D$12/24</f>
        <v>1.4541666666666666</v>
      </c>
      <c r="J800" s="13" t="e">
        <f>VLOOKUP(E800&amp;" "&amp;F800,tarifas!$A$13:$D$20,4,FALSE)*H800</f>
        <v>#N/A</v>
      </c>
      <c r="K800" s="13">
        <f>IF(F800="COD1",tarifas!$D$11*(SUMIFS($H$11:$H$8770,$F$11:$F$8770,"=COD1",$B$11:$B$8770,"="&amp;B800)/COUNTIFS($F$11:$F$8770,"=COD1",$B$11:$B$8770,"="&amp;B800))/COUNTIFS($A$11:$A$8770,"="&amp;A800,$F$11:$F$8770,"=COD1"),0)</f>
        <v>0</v>
      </c>
      <c r="L800" s="13" t="e">
        <f>(VLOOKUP(F800,tarifas!$C$7:$D$10,2,FALSE)+tarifas!$D$21)*datos!H800</f>
        <v>#N/A</v>
      </c>
      <c r="M800">
        <v>0</v>
      </c>
      <c r="N800" s="13" t="e">
        <f t="shared" si="116"/>
        <v>#N/A</v>
      </c>
      <c r="O800">
        <f t="shared" si="117"/>
        <v>0</v>
      </c>
      <c r="P800" s="12">
        <f t="shared" si="118"/>
        <v>197.99383668892023</v>
      </c>
      <c r="Q800">
        <f t="shared" si="119"/>
        <v>0</v>
      </c>
      <c r="R800">
        <f>$D$2*tarifas!$D$12/24</f>
        <v>1.4541666666666666</v>
      </c>
      <c r="S800" t="e">
        <f>VLOOKUP(E800&amp;" "&amp;F800,tarifas!$A$13:$D$20,4,FALSE)*P800</f>
        <v>#N/A</v>
      </c>
      <c r="T800">
        <f>IF(F800="COD1",tarifas!$D$11*(SUMIFS($P$11:$P$8770,$F$11:$F$8770,"=COD1",$B$11:$B$8770,"="&amp;B800)/COUNTIFS($F$11:$F$8770,"=COD1",$B$11:$B$8770,"="&amp;B800))/COUNTIFS($A$11:$A$8770,"="&amp;A800,$F$11:$F$8770,"=COD1"),0)</f>
        <v>0</v>
      </c>
      <c r="U800" t="e">
        <f>(VLOOKUP(F800,tarifas!$C$7:$D$10,2,FALSE)+tarifas!$D$21)*datos!P800</f>
        <v>#N/A</v>
      </c>
      <c r="V800" t="e">
        <f t="shared" si="120"/>
        <v>#N/A</v>
      </c>
      <c r="W800">
        <f t="shared" si="121"/>
        <v>0</v>
      </c>
    </row>
    <row r="801" spans="1:23" x14ac:dyDescent="0.25">
      <c r="A801">
        <f t="shared" si="114"/>
        <v>31</v>
      </c>
      <c r="B801">
        <f t="shared" si="115"/>
        <v>2</v>
      </c>
      <c r="C801" s="1">
        <f t="shared" si="122"/>
        <v>41672.916666664751</v>
      </c>
      <c r="D801" s="7">
        <v>0</v>
      </c>
      <c r="E801" s="7"/>
      <c r="G801">
        <v>28.73</v>
      </c>
      <c r="H801" s="12">
        <v>199.00785372841835</v>
      </c>
      <c r="I801" s="13">
        <f>$D$2*tarifas!$D$12/24</f>
        <v>1.4541666666666666</v>
      </c>
      <c r="J801" s="13" t="e">
        <f>VLOOKUP(E801&amp;" "&amp;F801,tarifas!$A$13:$D$20,4,FALSE)*H801</f>
        <v>#N/A</v>
      </c>
      <c r="K801" s="13">
        <f>IF(F801="COD1",tarifas!$D$11*(SUMIFS($H$11:$H$8770,$F$11:$F$8770,"=COD1",$B$11:$B$8770,"="&amp;B801)/COUNTIFS($F$11:$F$8770,"=COD1",$B$11:$B$8770,"="&amp;B801))/COUNTIFS($A$11:$A$8770,"="&amp;A801,$F$11:$F$8770,"=COD1"),0)</f>
        <v>0</v>
      </c>
      <c r="L801" s="13" t="e">
        <f>(VLOOKUP(F801,tarifas!$C$7:$D$10,2,FALSE)+tarifas!$D$21)*datos!H801</f>
        <v>#N/A</v>
      </c>
      <c r="M801">
        <v>0</v>
      </c>
      <c r="N801" s="13" t="e">
        <f t="shared" si="116"/>
        <v>#N/A</v>
      </c>
      <c r="O801">
        <f t="shared" si="117"/>
        <v>0</v>
      </c>
      <c r="P801" s="12">
        <f t="shared" si="118"/>
        <v>199.00785372841835</v>
      </c>
      <c r="Q801">
        <f t="shared" si="119"/>
        <v>0</v>
      </c>
      <c r="R801">
        <f>$D$2*tarifas!$D$12/24</f>
        <v>1.4541666666666666</v>
      </c>
      <c r="S801" t="e">
        <f>VLOOKUP(E801&amp;" "&amp;F801,tarifas!$A$13:$D$20,4,FALSE)*P801</f>
        <v>#N/A</v>
      </c>
      <c r="T801">
        <f>IF(F801="COD1",tarifas!$D$11*(SUMIFS($P$11:$P$8770,$F$11:$F$8770,"=COD1",$B$11:$B$8770,"="&amp;B801)/COUNTIFS($F$11:$F$8770,"=COD1",$B$11:$B$8770,"="&amp;B801))/COUNTIFS($A$11:$A$8770,"="&amp;A801,$F$11:$F$8770,"=COD1"),0)</f>
        <v>0</v>
      </c>
      <c r="U801" t="e">
        <f>(VLOOKUP(F801,tarifas!$C$7:$D$10,2,FALSE)+tarifas!$D$21)*datos!P801</f>
        <v>#N/A</v>
      </c>
      <c r="V801" t="e">
        <f t="shared" si="120"/>
        <v>#N/A</v>
      </c>
      <c r="W801">
        <f t="shared" si="121"/>
        <v>0</v>
      </c>
    </row>
    <row r="802" spans="1:23" x14ac:dyDescent="0.25">
      <c r="A802">
        <f t="shared" si="114"/>
        <v>31</v>
      </c>
      <c r="B802">
        <f t="shared" si="115"/>
        <v>2</v>
      </c>
      <c r="C802" s="1">
        <f t="shared" si="122"/>
        <v>41672.958333331415</v>
      </c>
      <c r="D802" s="7">
        <v>0</v>
      </c>
      <c r="E802" s="7"/>
      <c r="G802">
        <v>28.53</v>
      </c>
      <c r="H802" s="12">
        <v>198.62936858121918</v>
      </c>
      <c r="I802" s="13">
        <f>$D$2*tarifas!$D$12/24</f>
        <v>1.4541666666666666</v>
      </c>
      <c r="J802" s="13" t="e">
        <f>VLOOKUP(E802&amp;" "&amp;F802,tarifas!$A$13:$D$20,4,FALSE)*H802</f>
        <v>#N/A</v>
      </c>
      <c r="K802" s="13">
        <f>IF(F802="COD1",tarifas!$D$11*(SUMIFS($H$11:$H$8770,$F$11:$F$8770,"=COD1",$B$11:$B$8770,"="&amp;B802)/COUNTIFS($F$11:$F$8770,"=COD1",$B$11:$B$8770,"="&amp;B802))/COUNTIFS($A$11:$A$8770,"="&amp;A802,$F$11:$F$8770,"=COD1"),0)</f>
        <v>0</v>
      </c>
      <c r="L802" s="13" t="e">
        <f>(VLOOKUP(F802,tarifas!$C$7:$D$10,2,FALSE)+tarifas!$D$21)*datos!H802</f>
        <v>#N/A</v>
      </c>
      <c r="M802">
        <v>0</v>
      </c>
      <c r="N802" s="13" t="e">
        <f t="shared" si="116"/>
        <v>#N/A</v>
      </c>
      <c r="O802">
        <f t="shared" si="117"/>
        <v>0</v>
      </c>
      <c r="P802" s="12">
        <f t="shared" si="118"/>
        <v>198.62936858121918</v>
      </c>
      <c r="Q802">
        <f t="shared" si="119"/>
        <v>0</v>
      </c>
      <c r="R802">
        <f>$D$2*tarifas!$D$12/24</f>
        <v>1.4541666666666666</v>
      </c>
      <c r="S802" t="e">
        <f>VLOOKUP(E802&amp;" "&amp;F802,tarifas!$A$13:$D$20,4,FALSE)*P802</f>
        <v>#N/A</v>
      </c>
      <c r="T802">
        <f>IF(F802="COD1",tarifas!$D$11*(SUMIFS($P$11:$P$8770,$F$11:$F$8770,"=COD1",$B$11:$B$8770,"="&amp;B802)/COUNTIFS($F$11:$F$8770,"=COD1",$B$11:$B$8770,"="&amp;B802))/COUNTIFS($A$11:$A$8770,"="&amp;A802,$F$11:$F$8770,"=COD1"),0)</f>
        <v>0</v>
      </c>
      <c r="U802" t="e">
        <f>(VLOOKUP(F802,tarifas!$C$7:$D$10,2,FALSE)+tarifas!$D$21)*datos!P802</f>
        <v>#N/A</v>
      </c>
      <c r="V802" t="e">
        <f t="shared" si="120"/>
        <v>#N/A</v>
      </c>
      <c r="W802">
        <f t="shared" si="121"/>
        <v>0</v>
      </c>
    </row>
    <row r="803" spans="1:23" x14ac:dyDescent="0.25">
      <c r="A803">
        <f t="shared" si="114"/>
        <v>32</v>
      </c>
      <c r="B803">
        <f t="shared" si="115"/>
        <v>2</v>
      </c>
      <c r="C803" s="1">
        <f t="shared" si="122"/>
        <v>41672.999999998079</v>
      </c>
      <c r="D803" s="7">
        <v>0</v>
      </c>
      <c r="E803" s="7"/>
      <c r="G803">
        <v>24</v>
      </c>
      <c r="H803" s="12">
        <v>195.35517564269733</v>
      </c>
      <c r="I803" s="13">
        <f>$D$2*tarifas!$D$12/24</f>
        <v>1.4541666666666666</v>
      </c>
      <c r="J803" s="13" t="e">
        <f>VLOOKUP(E803&amp;" "&amp;F803,tarifas!$A$13:$D$20,4,FALSE)*H803</f>
        <v>#N/A</v>
      </c>
      <c r="K803" s="13">
        <f>IF(F803="COD1",tarifas!$D$11*(SUMIFS($H$11:$H$8770,$F$11:$F$8770,"=COD1",$B$11:$B$8770,"="&amp;B803)/COUNTIFS($F$11:$F$8770,"=COD1",$B$11:$B$8770,"="&amp;B803))/COUNTIFS($A$11:$A$8770,"="&amp;A803,$F$11:$F$8770,"=COD1"),0)</f>
        <v>0</v>
      </c>
      <c r="L803" s="13" t="e">
        <f>(VLOOKUP(F803,tarifas!$C$7:$D$10,2,FALSE)+tarifas!$D$21)*datos!H803</f>
        <v>#N/A</v>
      </c>
      <c r="M803">
        <v>0</v>
      </c>
      <c r="N803" s="13" t="e">
        <f t="shared" si="116"/>
        <v>#N/A</v>
      </c>
      <c r="O803">
        <f t="shared" si="117"/>
        <v>0</v>
      </c>
      <c r="P803" s="12">
        <f t="shared" si="118"/>
        <v>195.35517564269733</v>
      </c>
      <c r="Q803">
        <f t="shared" si="119"/>
        <v>0</v>
      </c>
      <c r="R803">
        <f>$D$2*tarifas!$D$12/24</f>
        <v>1.4541666666666666</v>
      </c>
      <c r="S803" t="e">
        <f>VLOOKUP(E803&amp;" "&amp;F803,tarifas!$A$13:$D$20,4,FALSE)*P803</f>
        <v>#N/A</v>
      </c>
      <c r="T803">
        <f>IF(F803="COD1",tarifas!$D$11*(SUMIFS($P$11:$P$8770,$F$11:$F$8770,"=COD1",$B$11:$B$8770,"="&amp;B803)/COUNTIFS($F$11:$F$8770,"=COD1",$B$11:$B$8770,"="&amp;B803))/COUNTIFS($A$11:$A$8770,"="&amp;A803,$F$11:$F$8770,"=COD1"),0)</f>
        <v>0</v>
      </c>
      <c r="U803" t="e">
        <f>(VLOOKUP(F803,tarifas!$C$7:$D$10,2,FALSE)+tarifas!$D$21)*datos!P803</f>
        <v>#N/A</v>
      </c>
      <c r="V803" t="e">
        <f t="shared" si="120"/>
        <v>#N/A</v>
      </c>
      <c r="W803">
        <f t="shared" si="121"/>
        <v>0</v>
      </c>
    </row>
    <row r="804" spans="1:23" x14ac:dyDescent="0.25">
      <c r="A804">
        <f t="shared" si="114"/>
        <v>32</v>
      </c>
      <c r="B804">
        <f t="shared" si="115"/>
        <v>2</v>
      </c>
      <c r="C804" s="1">
        <f t="shared" si="122"/>
        <v>41673.041666664743</v>
      </c>
      <c r="D804" s="7">
        <v>0</v>
      </c>
      <c r="E804" s="7"/>
      <c r="G804">
        <v>14</v>
      </c>
      <c r="H804" s="12">
        <v>194.34070723363459</v>
      </c>
      <c r="I804" s="13">
        <f>$D$2*tarifas!$D$12/24</f>
        <v>1.4541666666666666</v>
      </c>
      <c r="J804" s="13" t="e">
        <f>VLOOKUP(E804&amp;" "&amp;F804,tarifas!$A$13:$D$20,4,FALSE)*H804</f>
        <v>#N/A</v>
      </c>
      <c r="K804" s="13">
        <f>IF(F804="COD1",tarifas!$D$11*(SUMIFS($H$11:$H$8770,$F$11:$F$8770,"=COD1",$B$11:$B$8770,"="&amp;B804)/COUNTIFS($F$11:$F$8770,"=COD1",$B$11:$B$8770,"="&amp;B804))/COUNTIFS($A$11:$A$8770,"="&amp;A804,$F$11:$F$8770,"=COD1"),0)</f>
        <v>0</v>
      </c>
      <c r="L804" s="13" t="e">
        <f>(VLOOKUP(F804,tarifas!$C$7:$D$10,2,FALSE)+tarifas!$D$21)*datos!H804</f>
        <v>#N/A</v>
      </c>
      <c r="M804">
        <v>0</v>
      </c>
      <c r="N804" s="13" t="e">
        <f t="shared" si="116"/>
        <v>#N/A</v>
      </c>
      <c r="O804">
        <f t="shared" si="117"/>
        <v>0</v>
      </c>
      <c r="P804" s="12">
        <f t="shared" si="118"/>
        <v>194.34070723363459</v>
      </c>
      <c r="Q804">
        <f t="shared" si="119"/>
        <v>0</v>
      </c>
      <c r="R804">
        <f>$D$2*tarifas!$D$12/24</f>
        <v>1.4541666666666666</v>
      </c>
      <c r="S804" t="e">
        <f>VLOOKUP(E804&amp;" "&amp;F804,tarifas!$A$13:$D$20,4,FALSE)*P804</f>
        <v>#N/A</v>
      </c>
      <c r="T804">
        <f>IF(F804="COD1",tarifas!$D$11*(SUMIFS($P$11:$P$8770,$F$11:$F$8770,"=COD1",$B$11:$B$8770,"="&amp;B804)/COUNTIFS($F$11:$F$8770,"=COD1",$B$11:$B$8770,"="&amp;B804))/COUNTIFS($A$11:$A$8770,"="&amp;A804,$F$11:$F$8770,"=COD1"),0)</f>
        <v>0</v>
      </c>
      <c r="U804" t="e">
        <f>(VLOOKUP(F804,tarifas!$C$7:$D$10,2,FALSE)+tarifas!$D$21)*datos!P804</f>
        <v>#N/A</v>
      </c>
      <c r="V804" t="e">
        <f t="shared" si="120"/>
        <v>#N/A</v>
      </c>
      <c r="W804">
        <f t="shared" si="121"/>
        <v>0</v>
      </c>
    </row>
    <row r="805" spans="1:23" x14ac:dyDescent="0.25">
      <c r="A805">
        <f t="shared" si="114"/>
        <v>32</v>
      </c>
      <c r="B805">
        <f t="shared" si="115"/>
        <v>2</v>
      </c>
      <c r="C805" s="1">
        <f t="shared" si="122"/>
        <v>41673.083333331408</v>
      </c>
      <c r="D805" s="7">
        <v>0</v>
      </c>
      <c r="E805" s="7"/>
      <c r="G805">
        <v>1</v>
      </c>
      <c r="H805" s="12">
        <v>191.76596400122548</v>
      </c>
      <c r="I805" s="13">
        <f>$D$2*tarifas!$D$12/24</f>
        <v>1.4541666666666666</v>
      </c>
      <c r="J805" s="13" t="e">
        <f>VLOOKUP(E805&amp;" "&amp;F805,tarifas!$A$13:$D$20,4,FALSE)*H805</f>
        <v>#N/A</v>
      </c>
      <c r="K805" s="13">
        <f>IF(F805="COD1",tarifas!$D$11*(SUMIFS($H$11:$H$8770,$F$11:$F$8770,"=COD1",$B$11:$B$8770,"="&amp;B805)/COUNTIFS($F$11:$F$8770,"=COD1",$B$11:$B$8770,"="&amp;B805))/COUNTIFS($A$11:$A$8770,"="&amp;A805,$F$11:$F$8770,"=COD1"),0)</f>
        <v>0</v>
      </c>
      <c r="L805" s="13" t="e">
        <f>(VLOOKUP(F805,tarifas!$C$7:$D$10,2,FALSE)+tarifas!$D$21)*datos!H805</f>
        <v>#N/A</v>
      </c>
      <c r="M805">
        <v>0</v>
      </c>
      <c r="N805" s="13" t="e">
        <f t="shared" si="116"/>
        <v>#N/A</v>
      </c>
      <c r="O805">
        <f t="shared" si="117"/>
        <v>0</v>
      </c>
      <c r="P805" s="12">
        <f t="shared" si="118"/>
        <v>191.76596400122548</v>
      </c>
      <c r="Q805">
        <f t="shared" si="119"/>
        <v>0</v>
      </c>
      <c r="R805">
        <f>$D$2*tarifas!$D$12/24</f>
        <v>1.4541666666666666</v>
      </c>
      <c r="S805" t="e">
        <f>VLOOKUP(E805&amp;" "&amp;F805,tarifas!$A$13:$D$20,4,FALSE)*P805</f>
        <v>#N/A</v>
      </c>
      <c r="T805">
        <f>IF(F805="COD1",tarifas!$D$11*(SUMIFS($P$11:$P$8770,$F$11:$F$8770,"=COD1",$B$11:$B$8770,"="&amp;B805)/COUNTIFS($F$11:$F$8770,"=COD1",$B$11:$B$8770,"="&amp;B805))/COUNTIFS($A$11:$A$8770,"="&amp;A805,$F$11:$F$8770,"=COD1"),0)</f>
        <v>0</v>
      </c>
      <c r="U805" t="e">
        <f>(VLOOKUP(F805,tarifas!$C$7:$D$10,2,FALSE)+tarifas!$D$21)*datos!P805</f>
        <v>#N/A</v>
      </c>
      <c r="V805" t="e">
        <f t="shared" si="120"/>
        <v>#N/A</v>
      </c>
      <c r="W805">
        <f t="shared" si="121"/>
        <v>0</v>
      </c>
    </row>
    <row r="806" spans="1:23" x14ac:dyDescent="0.25">
      <c r="A806">
        <f t="shared" si="114"/>
        <v>32</v>
      </c>
      <c r="B806">
        <f t="shared" si="115"/>
        <v>2</v>
      </c>
      <c r="C806" s="1">
        <f t="shared" si="122"/>
        <v>41673.124999998072</v>
      </c>
      <c r="D806" s="7">
        <v>0</v>
      </c>
      <c r="E806" s="7"/>
      <c r="G806">
        <v>0.3</v>
      </c>
      <c r="H806" s="12">
        <v>189.64531055455956</v>
      </c>
      <c r="I806" s="13">
        <f>$D$2*tarifas!$D$12/24</f>
        <v>1.4541666666666666</v>
      </c>
      <c r="J806" s="13" t="e">
        <f>VLOOKUP(E806&amp;" "&amp;F806,tarifas!$A$13:$D$20,4,FALSE)*H806</f>
        <v>#N/A</v>
      </c>
      <c r="K806" s="13">
        <f>IF(F806="COD1",tarifas!$D$11*(SUMIFS($H$11:$H$8770,$F$11:$F$8770,"=COD1",$B$11:$B$8770,"="&amp;B806)/COUNTIFS($F$11:$F$8770,"=COD1",$B$11:$B$8770,"="&amp;B806))/COUNTIFS($A$11:$A$8770,"="&amp;A806,$F$11:$F$8770,"=COD1"),0)</f>
        <v>0</v>
      </c>
      <c r="L806" s="13" t="e">
        <f>(VLOOKUP(F806,tarifas!$C$7:$D$10,2,FALSE)+tarifas!$D$21)*datos!H806</f>
        <v>#N/A</v>
      </c>
      <c r="M806">
        <v>0</v>
      </c>
      <c r="N806" s="13" t="e">
        <f t="shared" si="116"/>
        <v>#N/A</v>
      </c>
      <c r="O806">
        <f t="shared" si="117"/>
        <v>0</v>
      </c>
      <c r="P806" s="12">
        <f t="shared" si="118"/>
        <v>189.64531055455956</v>
      </c>
      <c r="Q806">
        <f t="shared" si="119"/>
        <v>0</v>
      </c>
      <c r="R806">
        <f>$D$2*tarifas!$D$12/24</f>
        <v>1.4541666666666666</v>
      </c>
      <c r="S806" t="e">
        <f>VLOOKUP(E806&amp;" "&amp;F806,tarifas!$A$13:$D$20,4,FALSE)*P806</f>
        <v>#N/A</v>
      </c>
      <c r="T806">
        <f>IF(F806="COD1",tarifas!$D$11*(SUMIFS($P$11:$P$8770,$F$11:$F$8770,"=COD1",$B$11:$B$8770,"="&amp;B806)/COUNTIFS($F$11:$F$8770,"=COD1",$B$11:$B$8770,"="&amp;B806))/COUNTIFS($A$11:$A$8770,"="&amp;A806,$F$11:$F$8770,"=COD1"),0)</f>
        <v>0</v>
      </c>
      <c r="U806" t="e">
        <f>(VLOOKUP(F806,tarifas!$C$7:$D$10,2,FALSE)+tarifas!$D$21)*datos!P806</f>
        <v>#N/A</v>
      </c>
      <c r="V806" t="e">
        <f t="shared" si="120"/>
        <v>#N/A</v>
      </c>
      <c r="W806">
        <f t="shared" si="121"/>
        <v>0</v>
      </c>
    </row>
    <row r="807" spans="1:23" x14ac:dyDescent="0.25">
      <c r="A807">
        <f t="shared" si="114"/>
        <v>32</v>
      </c>
      <c r="B807">
        <f t="shared" si="115"/>
        <v>2</v>
      </c>
      <c r="C807" s="1">
        <f t="shared" si="122"/>
        <v>41673.166666664736</v>
      </c>
      <c r="D807" s="7">
        <v>0</v>
      </c>
      <c r="E807" s="7"/>
      <c r="G807">
        <v>0.15</v>
      </c>
      <c r="H807" s="12">
        <v>188.93700211001652</v>
      </c>
      <c r="I807" s="13">
        <f>$D$2*tarifas!$D$12/24</f>
        <v>1.4541666666666666</v>
      </c>
      <c r="J807" s="13" t="e">
        <f>VLOOKUP(E807&amp;" "&amp;F807,tarifas!$A$13:$D$20,4,FALSE)*H807</f>
        <v>#N/A</v>
      </c>
      <c r="K807" s="13">
        <f>IF(F807="COD1",tarifas!$D$11*(SUMIFS($H$11:$H$8770,$F$11:$F$8770,"=COD1",$B$11:$B$8770,"="&amp;B807)/COUNTIFS($F$11:$F$8770,"=COD1",$B$11:$B$8770,"="&amp;B807))/COUNTIFS($A$11:$A$8770,"="&amp;A807,$F$11:$F$8770,"=COD1"),0)</f>
        <v>0</v>
      </c>
      <c r="L807" s="13" t="e">
        <f>(VLOOKUP(F807,tarifas!$C$7:$D$10,2,FALSE)+tarifas!$D$21)*datos!H807</f>
        <v>#N/A</v>
      </c>
      <c r="M807">
        <v>0</v>
      </c>
      <c r="N807" s="13" t="e">
        <f t="shared" si="116"/>
        <v>#N/A</v>
      </c>
      <c r="O807">
        <f t="shared" si="117"/>
        <v>0</v>
      </c>
      <c r="P807" s="12">
        <f t="shared" si="118"/>
        <v>188.93700211001652</v>
      </c>
      <c r="Q807">
        <f t="shared" si="119"/>
        <v>0</v>
      </c>
      <c r="R807">
        <f>$D$2*tarifas!$D$12/24</f>
        <v>1.4541666666666666</v>
      </c>
      <c r="S807" t="e">
        <f>VLOOKUP(E807&amp;" "&amp;F807,tarifas!$A$13:$D$20,4,FALSE)*P807</f>
        <v>#N/A</v>
      </c>
      <c r="T807">
        <f>IF(F807="COD1",tarifas!$D$11*(SUMIFS($P$11:$P$8770,$F$11:$F$8770,"=COD1",$B$11:$B$8770,"="&amp;B807)/COUNTIFS($F$11:$F$8770,"=COD1",$B$11:$B$8770,"="&amp;B807))/COUNTIFS($A$11:$A$8770,"="&amp;A807,$F$11:$F$8770,"=COD1"),0)</f>
        <v>0</v>
      </c>
      <c r="U807" t="e">
        <f>(VLOOKUP(F807,tarifas!$C$7:$D$10,2,FALSE)+tarifas!$D$21)*datos!P807</f>
        <v>#N/A</v>
      </c>
      <c r="V807" t="e">
        <f t="shared" si="120"/>
        <v>#N/A</v>
      </c>
      <c r="W807">
        <f t="shared" si="121"/>
        <v>0</v>
      </c>
    </row>
    <row r="808" spans="1:23" x14ac:dyDescent="0.25">
      <c r="A808">
        <f t="shared" si="114"/>
        <v>32</v>
      </c>
      <c r="B808">
        <f t="shared" si="115"/>
        <v>2</v>
      </c>
      <c r="C808" s="1">
        <f t="shared" si="122"/>
        <v>41673.2083333314</v>
      </c>
      <c r="D808" s="7">
        <v>0</v>
      </c>
      <c r="E808" s="7"/>
      <c r="G808">
        <v>0.3</v>
      </c>
      <c r="H808" s="12">
        <v>190.85477606223876</v>
      </c>
      <c r="I808" s="13">
        <f>$D$2*tarifas!$D$12/24</f>
        <v>1.4541666666666666</v>
      </c>
      <c r="J808" s="13" t="e">
        <f>VLOOKUP(E808&amp;" "&amp;F808,tarifas!$A$13:$D$20,4,FALSE)*H808</f>
        <v>#N/A</v>
      </c>
      <c r="K808" s="13">
        <f>IF(F808="COD1",tarifas!$D$11*(SUMIFS($H$11:$H$8770,$F$11:$F$8770,"=COD1",$B$11:$B$8770,"="&amp;B808)/COUNTIFS($F$11:$F$8770,"=COD1",$B$11:$B$8770,"="&amp;B808))/COUNTIFS($A$11:$A$8770,"="&amp;A808,$F$11:$F$8770,"=COD1"),0)</f>
        <v>0</v>
      </c>
      <c r="L808" s="13" t="e">
        <f>(VLOOKUP(F808,tarifas!$C$7:$D$10,2,FALSE)+tarifas!$D$21)*datos!H808</f>
        <v>#N/A</v>
      </c>
      <c r="M808">
        <v>0</v>
      </c>
      <c r="N808" s="13" t="e">
        <f t="shared" si="116"/>
        <v>#N/A</v>
      </c>
      <c r="O808">
        <f t="shared" si="117"/>
        <v>0</v>
      </c>
      <c r="P808" s="12">
        <f t="shared" si="118"/>
        <v>190.85477606223876</v>
      </c>
      <c r="Q808">
        <f t="shared" si="119"/>
        <v>0</v>
      </c>
      <c r="R808">
        <f>$D$2*tarifas!$D$12/24</f>
        <v>1.4541666666666666</v>
      </c>
      <c r="S808" t="e">
        <f>VLOOKUP(E808&amp;" "&amp;F808,tarifas!$A$13:$D$20,4,FALSE)*P808</f>
        <v>#N/A</v>
      </c>
      <c r="T808">
        <f>IF(F808="COD1",tarifas!$D$11*(SUMIFS($P$11:$P$8770,$F$11:$F$8770,"=COD1",$B$11:$B$8770,"="&amp;B808)/COUNTIFS($F$11:$F$8770,"=COD1",$B$11:$B$8770,"="&amp;B808))/COUNTIFS($A$11:$A$8770,"="&amp;A808,$F$11:$F$8770,"=COD1"),0)</f>
        <v>0</v>
      </c>
      <c r="U808" t="e">
        <f>(VLOOKUP(F808,tarifas!$C$7:$D$10,2,FALSE)+tarifas!$D$21)*datos!P808</f>
        <v>#N/A</v>
      </c>
      <c r="V808" t="e">
        <f t="shared" si="120"/>
        <v>#N/A</v>
      </c>
      <c r="W808">
        <f t="shared" si="121"/>
        <v>0</v>
      </c>
    </row>
    <row r="809" spans="1:23" x14ac:dyDescent="0.25">
      <c r="A809">
        <f t="shared" si="114"/>
        <v>32</v>
      </c>
      <c r="B809">
        <f t="shared" si="115"/>
        <v>2</v>
      </c>
      <c r="C809" s="1">
        <f t="shared" si="122"/>
        <v>41673.249999998065</v>
      </c>
      <c r="D809" s="7">
        <v>0</v>
      </c>
      <c r="E809" s="7"/>
      <c r="G809">
        <v>6.6</v>
      </c>
      <c r="H809" s="12">
        <v>186.54125278144809</v>
      </c>
      <c r="I809" s="13">
        <f>$D$2*tarifas!$D$12/24</f>
        <v>1.4541666666666666</v>
      </c>
      <c r="J809" s="13" t="e">
        <f>VLOOKUP(E809&amp;" "&amp;F809,tarifas!$A$13:$D$20,4,FALSE)*H809</f>
        <v>#N/A</v>
      </c>
      <c r="K809" s="13">
        <f>IF(F809="COD1",tarifas!$D$11*(SUMIFS($H$11:$H$8770,$F$11:$F$8770,"=COD1",$B$11:$B$8770,"="&amp;B809)/COUNTIFS($F$11:$F$8770,"=COD1",$B$11:$B$8770,"="&amp;B809))/COUNTIFS($A$11:$A$8770,"="&amp;A809,$F$11:$F$8770,"=COD1"),0)</f>
        <v>0</v>
      </c>
      <c r="L809" s="13" t="e">
        <f>(VLOOKUP(F809,tarifas!$C$7:$D$10,2,FALSE)+tarifas!$D$21)*datos!H809</f>
        <v>#N/A</v>
      </c>
      <c r="M809">
        <v>0</v>
      </c>
      <c r="N809" s="13" t="e">
        <f t="shared" si="116"/>
        <v>#N/A</v>
      </c>
      <c r="O809">
        <f t="shared" si="117"/>
        <v>0</v>
      </c>
      <c r="P809" s="12">
        <f t="shared" si="118"/>
        <v>186.54125278144809</v>
      </c>
      <c r="Q809">
        <f t="shared" si="119"/>
        <v>0</v>
      </c>
      <c r="R809">
        <f>$D$2*tarifas!$D$12/24</f>
        <v>1.4541666666666666</v>
      </c>
      <c r="S809" t="e">
        <f>VLOOKUP(E809&amp;" "&amp;F809,tarifas!$A$13:$D$20,4,FALSE)*P809</f>
        <v>#N/A</v>
      </c>
      <c r="T809">
        <f>IF(F809="COD1",tarifas!$D$11*(SUMIFS($P$11:$P$8770,$F$11:$F$8770,"=COD1",$B$11:$B$8770,"="&amp;B809)/COUNTIFS($F$11:$F$8770,"=COD1",$B$11:$B$8770,"="&amp;B809))/COUNTIFS($A$11:$A$8770,"="&amp;A809,$F$11:$F$8770,"=COD1"),0)</f>
        <v>0</v>
      </c>
      <c r="U809" t="e">
        <f>(VLOOKUP(F809,tarifas!$C$7:$D$10,2,FALSE)+tarifas!$D$21)*datos!P809</f>
        <v>#N/A</v>
      </c>
      <c r="V809" t="e">
        <f t="shared" si="120"/>
        <v>#N/A</v>
      </c>
      <c r="W809">
        <f t="shared" si="121"/>
        <v>0</v>
      </c>
    </row>
    <row r="810" spans="1:23" x14ac:dyDescent="0.25">
      <c r="A810">
        <f t="shared" si="114"/>
        <v>32</v>
      </c>
      <c r="B810">
        <f t="shared" si="115"/>
        <v>2</v>
      </c>
      <c r="C810" s="1">
        <f t="shared" si="122"/>
        <v>41673.291666664729</v>
      </c>
      <c r="D810" s="7">
        <v>0</v>
      </c>
      <c r="E810" s="7"/>
      <c r="G810">
        <v>14.69</v>
      </c>
      <c r="H810" s="12">
        <v>180.0878416618342</v>
      </c>
      <c r="I810" s="13">
        <f>$D$2*tarifas!$D$12/24</f>
        <v>1.4541666666666666</v>
      </c>
      <c r="J810" s="13" t="e">
        <f>VLOOKUP(E810&amp;" "&amp;F810,tarifas!$A$13:$D$20,4,FALSE)*H810</f>
        <v>#N/A</v>
      </c>
      <c r="K810" s="13">
        <f>IF(F810="COD1",tarifas!$D$11*(SUMIFS($H$11:$H$8770,$F$11:$F$8770,"=COD1",$B$11:$B$8770,"="&amp;B810)/COUNTIFS($F$11:$F$8770,"=COD1",$B$11:$B$8770,"="&amp;B810))/COUNTIFS($A$11:$A$8770,"="&amp;A810,$F$11:$F$8770,"=COD1"),0)</f>
        <v>0</v>
      </c>
      <c r="L810" s="13" t="e">
        <f>(VLOOKUP(F810,tarifas!$C$7:$D$10,2,FALSE)+tarifas!$D$21)*datos!H810</f>
        <v>#N/A</v>
      </c>
      <c r="M810">
        <v>0</v>
      </c>
      <c r="N810" s="13" t="e">
        <f t="shared" si="116"/>
        <v>#N/A</v>
      </c>
      <c r="O810">
        <f t="shared" si="117"/>
        <v>0</v>
      </c>
      <c r="P810" s="12">
        <f t="shared" si="118"/>
        <v>180.0878416618342</v>
      </c>
      <c r="Q810">
        <f t="shared" si="119"/>
        <v>0</v>
      </c>
      <c r="R810">
        <f>$D$2*tarifas!$D$12/24</f>
        <v>1.4541666666666666</v>
      </c>
      <c r="S810" t="e">
        <f>VLOOKUP(E810&amp;" "&amp;F810,tarifas!$A$13:$D$20,4,FALSE)*P810</f>
        <v>#N/A</v>
      </c>
      <c r="T810">
        <f>IF(F810="COD1",tarifas!$D$11*(SUMIFS($P$11:$P$8770,$F$11:$F$8770,"=COD1",$B$11:$B$8770,"="&amp;B810)/COUNTIFS($F$11:$F$8770,"=COD1",$B$11:$B$8770,"="&amp;B810))/COUNTIFS($A$11:$A$8770,"="&amp;A810,$F$11:$F$8770,"=COD1"),0)</f>
        <v>0</v>
      </c>
      <c r="U810" t="e">
        <f>(VLOOKUP(F810,tarifas!$C$7:$D$10,2,FALSE)+tarifas!$D$21)*datos!P810</f>
        <v>#N/A</v>
      </c>
      <c r="V810" t="e">
        <f t="shared" si="120"/>
        <v>#N/A</v>
      </c>
      <c r="W810">
        <f t="shared" si="121"/>
        <v>0</v>
      </c>
    </row>
    <row r="811" spans="1:23" x14ac:dyDescent="0.25">
      <c r="A811">
        <f t="shared" si="114"/>
        <v>32</v>
      </c>
      <c r="B811">
        <f t="shared" si="115"/>
        <v>2</v>
      </c>
      <c r="C811" s="1">
        <f t="shared" si="122"/>
        <v>41673.333333331393</v>
      </c>
      <c r="D811" s="7">
        <v>290.28787878787881</v>
      </c>
      <c r="E811" s="7"/>
      <c r="G811">
        <v>23.69</v>
      </c>
      <c r="H811" s="12">
        <v>234.87909343765301</v>
      </c>
      <c r="I811" s="13">
        <f>$D$2*tarifas!$D$12/24</f>
        <v>1.4541666666666666</v>
      </c>
      <c r="J811" s="13" t="e">
        <f>VLOOKUP(E811&amp;" "&amp;F811,tarifas!$A$13:$D$20,4,FALSE)*H811</f>
        <v>#N/A</v>
      </c>
      <c r="K811" s="13">
        <f>IF(F811="COD1",tarifas!$D$11*(SUMIFS($H$11:$H$8770,$F$11:$F$8770,"=COD1",$B$11:$B$8770,"="&amp;B811)/COUNTIFS($F$11:$F$8770,"=COD1",$B$11:$B$8770,"="&amp;B811))/COUNTIFS($A$11:$A$8770,"="&amp;A811,$F$11:$F$8770,"=COD1"),0)</f>
        <v>0</v>
      </c>
      <c r="L811" s="13" t="e">
        <f>(VLOOKUP(F811,tarifas!$C$7:$D$10,2,FALSE)+tarifas!$D$21)*datos!H811</f>
        <v>#N/A</v>
      </c>
      <c r="M811">
        <v>21.47551</v>
      </c>
      <c r="N811" s="13" t="e">
        <f t="shared" si="116"/>
        <v>#N/A</v>
      </c>
      <c r="O811">
        <f t="shared" si="117"/>
        <v>21.47551</v>
      </c>
      <c r="P811" s="12">
        <f t="shared" si="118"/>
        <v>213.40358343765303</v>
      </c>
      <c r="Q811">
        <f t="shared" si="119"/>
        <v>0</v>
      </c>
      <c r="R811">
        <f>$D$2*tarifas!$D$12/24</f>
        <v>1.4541666666666666</v>
      </c>
      <c r="S811" t="e">
        <f>VLOOKUP(E811&amp;" "&amp;F811,tarifas!$A$13:$D$20,4,FALSE)*P811</f>
        <v>#N/A</v>
      </c>
      <c r="T811">
        <f>IF(F811="COD1",tarifas!$D$11*(SUMIFS($P$11:$P$8770,$F$11:$F$8770,"=COD1",$B$11:$B$8770,"="&amp;B811)/COUNTIFS($F$11:$F$8770,"=COD1",$B$11:$B$8770,"="&amp;B811))/COUNTIFS($A$11:$A$8770,"="&amp;A811,$F$11:$F$8770,"=COD1"),0)</f>
        <v>0</v>
      </c>
      <c r="U811" t="e">
        <f>(VLOOKUP(F811,tarifas!$C$7:$D$10,2,FALSE)+tarifas!$D$21)*datos!P811</f>
        <v>#N/A</v>
      </c>
      <c r="V811" t="e">
        <f t="shared" si="120"/>
        <v>#N/A</v>
      </c>
      <c r="W811">
        <f t="shared" si="121"/>
        <v>0</v>
      </c>
    </row>
    <row r="812" spans="1:23" x14ac:dyDescent="0.25">
      <c r="A812">
        <f t="shared" si="114"/>
        <v>32</v>
      </c>
      <c r="B812">
        <f t="shared" si="115"/>
        <v>2</v>
      </c>
      <c r="C812" s="1">
        <f t="shared" si="122"/>
        <v>41673.374999998057</v>
      </c>
      <c r="D812" s="7">
        <v>0</v>
      </c>
      <c r="E812" s="7"/>
      <c r="G812">
        <v>24.05</v>
      </c>
      <c r="H812" s="12">
        <v>367.72192089599241</v>
      </c>
      <c r="I812" s="13">
        <f>$D$2*tarifas!$D$12/24</f>
        <v>1.4541666666666666</v>
      </c>
      <c r="J812" s="13" t="e">
        <f>VLOOKUP(E812&amp;" "&amp;F812,tarifas!$A$13:$D$20,4,FALSE)*H812</f>
        <v>#N/A</v>
      </c>
      <c r="K812" s="13">
        <f>IF(F812="COD1",tarifas!$D$11*(SUMIFS($H$11:$H$8770,$F$11:$F$8770,"=COD1",$B$11:$B$8770,"="&amp;B812)/COUNTIFS($F$11:$F$8770,"=COD1",$B$11:$B$8770,"="&amp;B812))/COUNTIFS($A$11:$A$8770,"="&amp;A812,$F$11:$F$8770,"=COD1"),0)</f>
        <v>0</v>
      </c>
      <c r="L812" s="13" t="e">
        <f>(VLOOKUP(F812,tarifas!$C$7:$D$10,2,FALSE)+tarifas!$D$21)*datos!H812</f>
        <v>#N/A</v>
      </c>
      <c r="M812">
        <v>311.89478000000003</v>
      </c>
      <c r="N812" s="13" t="e">
        <f t="shared" si="116"/>
        <v>#N/A</v>
      </c>
      <c r="O812">
        <f t="shared" si="117"/>
        <v>311.89478000000003</v>
      </c>
      <c r="P812" s="12">
        <f t="shared" si="118"/>
        <v>55.827140895992386</v>
      </c>
      <c r="Q812">
        <f t="shared" si="119"/>
        <v>0</v>
      </c>
      <c r="R812">
        <f>$D$2*tarifas!$D$12/24</f>
        <v>1.4541666666666666</v>
      </c>
      <c r="S812" t="e">
        <f>VLOOKUP(E812&amp;" "&amp;F812,tarifas!$A$13:$D$20,4,FALSE)*P812</f>
        <v>#N/A</v>
      </c>
      <c r="T812">
        <f>IF(F812="COD1",tarifas!$D$11*(SUMIFS($P$11:$P$8770,$F$11:$F$8770,"=COD1",$B$11:$B$8770,"="&amp;B812)/COUNTIFS($F$11:$F$8770,"=COD1",$B$11:$B$8770,"="&amp;B812))/COUNTIFS($A$11:$A$8770,"="&amp;A812,$F$11:$F$8770,"=COD1"),0)</f>
        <v>0</v>
      </c>
      <c r="U812" t="e">
        <f>(VLOOKUP(F812,tarifas!$C$7:$D$10,2,FALSE)+tarifas!$D$21)*datos!P812</f>
        <v>#N/A</v>
      </c>
      <c r="V812" t="e">
        <f t="shared" si="120"/>
        <v>#N/A</v>
      </c>
      <c r="W812">
        <f t="shared" si="121"/>
        <v>0</v>
      </c>
    </row>
    <row r="813" spans="1:23" x14ac:dyDescent="0.25">
      <c r="A813">
        <f t="shared" si="114"/>
        <v>32</v>
      </c>
      <c r="B813">
        <f t="shared" si="115"/>
        <v>2</v>
      </c>
      <c r="C813" s="1">
        <f t="shared" si="122"/>
        <v>41673.416666664722</v>
      </c>
      <c r="D813" s="7">
        <v>0</v>
      </c>
      <c r="E813" s="7"/>
      <c r="G813">
        <v>28.61</v>
      </c>
      <c r="H813" s="12">
        <v>554.13156630281537</v>
      </c>
      <c r="I813" s="13">
        <f>$D$2*tarifas!$D$12/24</f>
        <v>1.4541666666666666</v>
      </c>
      <c r="J813" s="13" t="e">
        <f>VLOOKUP(E813&amp;" "&amp;F813,tarifas!$A$13:$D$20,4,FALSE)*H813</f>
        <v>#N/A</v>
      </c>
      <c r="K813" s="13">
        <f>IF(F813="COD1",tarifas!$D$11*(SUMIFS($H$11:$H$8770,$F$11:$F$8770,"=COD1",$B$11:$B$8770,"="&amp;B813)/COUNTIFS($F$11:$F$8770,"=COD1",$B$11:$B$8770,"="&amp;B813))/COUNTIFS($A$11:$A$8770,"="&amp;A813,$F$11:$F$8770,"=COD1"),0)</f>
        <v>0</v>
      </c>
      <c r="L813" s="13" t="e">
        <f>(VLOOKUP(F813,tarifas!$C$7:$D$10,2,FALSE)+tarifas!$D$21)*datos!H813</f>
        <v>#N/A</v>
      </c>
      <c r="M813">
        <v>35.681809999999999</v>
      </c>
      <c r="N813" s="13" t="e">
        <f t="shared" si="116"/>
        <v>#N/A</v>
      </c>
      <c r="O813">
        <f t="shared" si="117"/>
        <v>35.681809999999999</v>
      </c>
      <c r="P813" s="12">
        <f t="shared" si="118"/>
        <v>518.44975630281533</v>
      </c>
      <c r="Q813">
        <f t="shared" si="119"/>
        <v>0</v>
      </c>
      <c r="R813">
        <f>$D$2*tarifas!$D$12/24</f>
        <v>1.4541666666666666</v>
      </c>
      <c r="S813" t="e">
        <f>VLOOKUP(E813&amp;" "&amp;F813,tarifas!$A$13:$D$20,4,FALSE)*P813</f>
        <v>#N/A</v>
      </c>
      <c r="T813">
        <f>IF(F813="COD1",tarifas!$D$11*(SUMIFS($P$11:$P$8770,$F$11:$F$8770,"=COD1",$B$11:$B$8770,"="&amp;B813)/COUNTIFS($F$11:$F$8770,"=COD1",$B$11:$B$8770,"="&amp;B813))/COUNTIFS($A$11:$A$8770,"="&amp;A813,$F$11:$F$8770,"=COD1"),0)</f>
        <v>0</v>
      </c>
      <c r="U813" t="e">
        <f>(VLOOKUP(F813,tarifas!$C$7:$D$10,2,FALSE)+tarifas!$D$21)*datos!P813</f>
        <v>#N/A</v>
      </c>
      <c r="V813" t="e">
        <f t="shared" si="120"/>
        <v>#N/A</v>
      </c>
      <c r="W813">
        <f t="shared" si="121"/>
        <v>0</v>
      </c>
    </row>
    <row r="814" spans="1:23" x14ac:dyDescent="0.25">
      <c r="A814">
        <f t="shared" si="114"/>
        <v>32</v>
      </c>
      <c r="B814">
        <f t="shared" si="115"/>
        <v>2</v>
      </c>
      <c r="C814" s="1">
        <f t="shared" si="122"/>
        <v>41673.458333331386</v>
      </c>
      <c r="D814" s="7">
        <v>0</v>
      </c>
      <c r="E814" s="7"/>
      <c r="G814">
        <v>28.68</v>
      </c>
      <c r="H814" s="12">
        <v>606.0359551562924</v>
      </c>
      <c r="I814" s="13">
        <f>$D$2*tarifas!$D$12/24</f>
        <v>1.4541666666666666</v>
      </c>
      <c r="J814" s="13" t="e">
        <f>VLOOKUP(E814&amp;" "&amp;F814,tarifas!$A$13:$D$20,4,FALSE)*H814</f>
        <v>#N/A</v>
      </c>
      <c r="K814" s="13">
        <f>IF(F814="COD1",tarifas!$D$11*(SUMIFS($H$11:$H$8770,$F$11:$F$8770,"=COD1",$B$11:$B$8770,"="&amp;B814)/COUNTIFS($F$11:$F$8770,"=COD1",$B$11:$B$8770,"="&amp;B814))/COUNTIFS($A$11:$A$8770,"="&amp;A814,$F$11:$F$8770,"=COD1"),0)</f>
        <v>0</v>
      </c>
      <c r="L814" s="13" t="e">
        <f>(VLOOKUP(F814,tarifas!$C$7:$D$10,2,FALSE)+tarifas!$D$21)*datos!H814</f>
        <v>#N/A</v>
      </c>
      <c r="M814">
        <v>64.502300000000005</v>
      </c>
      <c r="N814" s="13" t="e">
        <f t="shared" si="116"/>
        <v>#N/A</v>
      </c>
      <c r="O814">
        <f t="shared" si="117"/>
        <v>64.502300000000005</v>
      </c>
      <c r="P814" s="12">
        <f t="shared" si="118"/>
        <v>541.53365515629241</v>
      </c>
      <c r="Q814">
        <f t="shared" si="119"/>
        <v>0</v>
      </c>
      <c r="R814">
        <f>$D$2*tarifas!$D$12/24</f>
        <v>1.4541666666666666</v>
      </c>
      <c r="S814" t="e">
        <f>VLOOKUP(E814&amp;" "&amp;F814,tarifas!$A$13:$D$20,4,FALSE)*P814</f>
        <v>#N/A</v>
      </c>
      <c r="T814">
        <f>IF(F814="COD1",tarifas!$D$11*(SUMIFS($P$11:$P$8770,$F$11:$F$8770,"=COD1",$B$11:$B$8770,"="&amp;B814)/COUNTIFS($F$11:$F$8770,"=COD1",$B$11:$B$8770,"="&amp;B814))/COUNTIFS($A$11:$A$8770,"="&amp;A814,$F$11:$F$8770,"=COD1"),0)</f>
        <v>0</v>
      </c>
      <c r="U814" t="e">
        <f>(VLOOKUP(F814,tarifas!$C$7:$D$10,2,FALSE)+tarifas!$D$21)*datos!P814</f>
        <v>#N/A</v>
      </c>
      <c r="V814" t="e">
        <f t="shared" si="120"/>
        <v>#N/A</v>
      </c>
      <c r="W814">
        <f t="shared" si="121"/>
        <v>0</v>
      </c>
    </row>
    <row r="815" spans="1:23" x14ac:dyDescent="0.25">
      <c r="A815">
        <f t="shared" si="114"/>
        <v>32</v>
      </c>
      <c r="B815">
        <f t="shared" si="115"/>
        <v>2</v>
      </c>
      <c r="C815" s="1">
        <f t="shared" si="122"/>
        <v>41673.49999999805</v>
      </c>
      <c r="D815" s="7">
        <v>0</v>
      </c>
      <c r="E815" s="7"/>
      <c r="G815">
        <v>29.69</v>
      </c>
      <c r="H815" s="12">
        <v>531.53844584758917</v>
      </c>
      <c r="I815" s="13">
        <f>$D$2*tarifas!$D$12/24</f>
        <v>1.4541666666666666</v>
      </c>
      <c r="J815" s="13" t="e">
        <f>VLOOKUP(E815&amp;" "&amp;F815,tarifas!$A$13:$D$20,4,FALSE)*H815</f>
        <v>#N/A</v>
      </c>
      <c r="K815" s="13">
        <f>IF(F815="COD1",tarifas!$D$11*(SUMIFS($H$11:$H$8770,$F$11:$F$8770,"=COD1",$B$11:$B$8770,"="&amp;B815)/COUNTIFS($F$11:$F$8770,"=COD1",$B$11:$B$8770,"="&amp;B815))/COUNTIFS($A$11:$A$8770,"="&amp;A815,$F$11:$F$8770,"=COD1"),0)</f>
        <v>0</v>
      </c>
      <c r="L815" s="13" t="e">
        <f>(VLOOKUP(F815,tarifas!$C$7:$D$10,2,FALSE)+tarifas!$D$21)*datos!H815</f>
        <v>#N/A</v>
      </c>
      <c r="M815">
        <v>494.70571000000001</v>
      </c>
      <c r="N815" s="13" t="e">
        <f t="shared" si="116"/>
        <v>#N/A</v>
      </c>
      <c r="O815">
        <f t="shared" si="117"/>
        <v>494.70571000000001</v>
      </c>
      <c r="P815" s="12">
        <f t="shared" si="118"/>
        <v>36.832735847589163</v>
      </c>
      <c r="Q815">
        <f t="shared" si="119"/>
        <v>0</v>
      </c>
      <c r="R815">
        <f>$D$2*tarifas!$D$12/24</f>
        <v>1.4541666666666666</v>
      </c>
      <c r="S815" t="e">
        <f>VLOOKUP(E815&amp;" "&amp;F815,tarifas!$A$13:$D$20,4,FALSE)*P815</f>
        <v>#N/A</v>
      </c>
      <c r="T815">
        <f>IF(F815="COD1",tarifas!$D$11*(SUMIFS($P$11:$P$8770,$F$11:$F$8770,"=COD1",$B$11:$B$8770,"="&amp;B815)/COUNTIFS($F$11:$F$8770,"=COD1",$B$11:$B$8770,"="&amp;B815))/COUNTIFS($A$11:$A$8770,"="&amp;A815,$F$11:$F$8770,"=COD1"),0)</f>
        <v>0</v>
      </c>
      <c r="U815" t="e">
        <f>(VLOOKUP(F815,tarifas!$C$7:$D$10,2,FALSE)+tarifas!$D$21)*datos!P815</f>
        <v>#N/A</v>
      </c>
      <c r="V815" t="e">
        <f t="shared" si="120"/>
        <v>#N/A</v>
      </c>
      <c r="W815">
        <f t="shared" si="121"/>
        <v>0</v>
      </c>
    </row>
    <row r="816" spans="1:23" x14ac:dyDescent="0.25">
      <c r="A816">
        <f t="shared" si="114"/>
        <v>32</v>
      </c>
      <c r="B816">
        <f t="shared" si="115"/>
        <v>2</v>
      </c>
      <c r="C816" s="1">
        <f t="shared" si="122"/>
        <v>41673.541666664714</v>
      </c>
      <c r="D816" s="7">
        <v>562.03030303030312</v>
      </c>
      <c r="E816" s="7"/>
      <c r="G816">
        <v>29.69</v>
      </c>
      <c r="H816" s="12">
        <v>486.05654611464934</v>
      </c>
      <c r="I816" s="13">
        <f>$D$2*tarifas!$D$12/24</f>
        <v>1.4541666666666666</v>
      </c>
      <c r="J816" s="13" t="e">
        <f>VLOOKUP(E816&amp;" "&amp;F816,tarifas!$A$13:$D$20,4,FALSE)*H816</f>
        <v>#N/A</v>
      </c>
      <c r="K816" s="13">
        <f>IF(F816="COD1",tarifas!$D$11*(SUMIFS($H$11:$H$8770,$F$11:$F$8770,"=COD1",$B$11:$B$8770,"="&amp;B816)/COUNTIFS($F$11:$F$8770,"=COD1",$B$11:$B$8770,"="&amp;B816))/COUNTIFS($A$11:$A$8770,"="&amp;A816,$F$11:$F$8770,"=COD1"),0)</f>
        <v>0</v>
      </c>
      <c r="L816" s="13" t="e">
        <f>(VLOOKUP(F816,tarifas!$C$7:$D$10,2,FALSE)+tarifas!$D$21)*datos!H816</f>
        <v>#N/A</v>
      </c>
      <c r="M816">
        <v>77.499850000000009</v>
      </c>
      <c r="N816" s="13" t="e">
        <f t="shared" si="116"/>
        <v>#N/A</v>
      </c>
      <c r="O816">
        <f t="shared" si="117"/>
        <v>77.499850000000009</v>
      </c>
      <c r="P816" s="12">
        <f t="shared" si="118"/>
        <v>408.5566961146493</v>
      </c>
      <c r="Q816">
        <f t="shared" si="119"/>
        <v>0</v>
      </c>
      <c r="R816">
        <f>$D$2*tarifas!$D$12/24</f>
        <v>1.4541666666666666</v>
      </c>
      <c r="S816" t="e">
        <f>VLOOKUP(E816&amp;" "&amp;F816,tarifas!$A$13:$D$20,4,FALSE)*P816</f>
        <v>#N/A</v>
      </c>
      <c r="T816">
        <f>IF(F816="COD1",tarifas!$D$11*(SUMIFS($P$11:$P$8770,$F$11:$F$8770,"=COD1",$B$11:$B$8770,"="&amp;B816)/COUNTIFS($F$11:$F$8770,"=COD1",$B$11:$B$8770,"="&amp;B816))/COUNTIFS($A$11:$A$8770,"="&amp;A816,$F$11:$F$8770,"=COD1"),0)</f>
        <v>0</v>
      </c>
      <c r="U816" t="e">
        <f>(VLOOKUP(F816,tarifas!$C$7:$D$10,2,FALSE)+tarifas!$D$21)*datos!P816</f>
        <v>#N/A</v>
      </c>
      <c r="V816" t="e">
        <f t="shared" si="120"/>
        <v>#N/A</v>
      </c>
      <c r="W816">
        <f t="shared" si="121"/>
        <v>0</v>
      </c>
    </row>
    <row r="817" spans="1:23" x14ac:dyDescent="0.25">
      <c r="A817">
        <f t="shared" si="114"/>
        <v>32</v>
      </c>
      <c r="B817">
        <f t="shared" si="115"/>
        <v>2</v>
      </c>
      <c r="C817" s="1">
        <f t="shared" si="122"/>
        <v>41673.583333331379</v>
      </c>
      <c r="D817" s="7">
        <v>0</v>
      </c>
      <c r="E817" s="7"/>
      <c r="G817">
        <v>29.29</v>
      </c>
      <c r="H817" s="12">
        <v>579.92849016578589</v>
      </c>
      <c r="I817" s="13">
        <f>$D$2*tarifas!$D$12/24</f>
        <v>1.4541666666666666</v>
      </c>
      <c r="J817" s="13" t="e">
        <f>VLOOKUP(E817&amp;" "&amp;F817,tarifas!$A$13:$D$20,4,FALSE)*H817</f>
        <v>#N/A</v>
      </c>
      <c r="K817" s="13">
        <f>IF(F817="COD1",tarifas!$D$11*(SUMIFS($H$11:$H$8770,$F$11:$F$8770,"=COD1",$B$11:$B$8770,"="&amp;B817)/COUNTIFS($F$11:$F$8770,"=COD1",$B$11:$B$8770,"="&amp;B817))/COUNTIFS($A$11:$A$8770,"="&amp;A817,$F$11:$F$8770,"=COD1"),0)</f>
        <v>0</v>
      </c>
      <c r="L817" s="13" t="e">
        <f>(VLOOKUP(F817,tarifas!$C$7:$D$10,2,FALSE)+tarifas!$D$21)*datos!H817</f>
        <v>#N/A</v>
      </c>
      <c r="M817">
        <v>242.76476</v>
      </c>
      <c r="N817" s="13" t="e">
        <f t="shared" si="116"/>
        <v>#N/A</v>
      </c>
      <c r="O817">
        <f t="shared" si="117"/>
        <v>242.76476</v>
      </c>
      <c r="P817" s="12">
        <f t="shared" si="118"/>
        <v>337.16373016578586</v>
      </c>
      <c r="Q817">
        <f t="shared" si="119"/>
        <v>0</v>
      </c>
      <c r="R817">
        <f>$D$2*tarifas!$D$12/24</f>
        <v>1.4541666666666666</v>
      </c>
      <c r="S817" t="e">
        <f>VLOOKUP(E817&amp;" "&amp;F817,tarifas!$A$13:$D$20,4,FALSE)*P817</f>
        <v>#N/A</v>
      </c>
      <c r="T817">
        <f>IF(F817="COD1",tarifas!$D$11*(SUMIFS($P$11:$P$8770,$F$11:$F$8770,"=COD1",$B$11:$B$8770,"="&amp;B817)/COUNTIFS($F$11:$F$8770,"=COD1",$B$11:$B$8770,"="&amp;B817))/COUNTIFS($A$11:$A$8770,"="&amp;A817,$F$11:$F$8770,"=COD1"),0)</f>
        <v>0</v>
      </c>
      <c r="U817" t="e">
        <f>(VLOOKUP(F817,tarifas!$C$7:$D$10,2,FALSE)+tarifas!$D$21)*datos!P817</f>
        <v>#N/A</v>
      </c>
      <c r="V817" t="e">
        <f t="shared" si="120"/>
        <v>#N/A</v>
      </c>
      <c r="W817">
        <f t="shared" si="121"/>
        <v>0</v>
      </c>
    </row>
    <row r="818" spans="1:23" x14ac:dyDescent="0.25">
      <c r="A818">
        <f t="shared" si="114"/>
        <v>32</v>
      </c>
      <c r="B818">
        <f t="shared" si="115"/>
        <v>2</v>
      </c>
      <c r="C818" s="1">
        <f t="shared" si="122"/>
        <v>41673.624999998043</v>
      </c>
      <c r="D818" s="7">
        <v>287.96969696969705</v>
      </c>
      <c r="E818" s="7"/>
      <c r="G818">
        <v>27.07</v>
      </c>
      <c r="H818" s="12">
        <v>586.10923449510437</v>
      </c>
      <c r="I818" s="13">
        <f>$D$2*tarifas!$D$12/24</f>
        <v>1.4541666666666666</v>
      </c>
      <c r="J818" s="13" t="e">
        <f>VLOOKUP(E818&amp;" "&amp;F818,tarifas!$A$13:$D$20,4,FALSE)*H818</f>
        <v>#N/A</v>
      </c>
      <c r="K818" s="13">
        <f>IF(F818="COD1",tarifas!$D$11*(SUMIFS($H$11:$H$8770,$F$11:$F$8770,"=COD1",$B$11:$B$8770,"="&amp;B818)/COUNTIFS($F$11:$F$8770,"=COD1",$B$11:$B$8770,"="&amp;B818))/COUNTIFS($A$11:$A$8770,"="&amp;A818,$F$11:$F$8770,"=COD1"),0)</f>
        <v>0</v>
      </c>
      <c r="L818" s="13" t="e">
        <f>(VLOOKUP(F818,tarifas!$C$7:$D$10,2,FALSE)+tarifas!$D$21)*datos!H818</f>
        <v>#N/A</v>
      </c>
      <c r="M818">
        <v>14.443860000000001</v>
      </c>
      <c r="N818" s="13" t="e">
        <f t="shared" si="116"/>
        <v>#N/A</v>
      </c>
      <c r="O818">
        <f t="shared" si="117"/>
        <v>14.443860000000001</v>
      </c>
      <c r="P818" s="12">
        <f t="shared" si="118"/>
        <v>571.6653744951044</v>
      </c>
      <c r="Q818">
        <f t="shared" si="119"/>
        <v>0</v>
      </c>
      <c r="R818">
        <f>$D$2*tarifas!$D$12/24</f>
        <v>1.4541666666666666</v>
      </c>
      <c r="S818" t="e">
        <f>VLOOKUP(E818&amp;" "&amp;F818,tarifas!$A$13:$D$20,4,FALSE)*P818</f>
        <v>#N/A</v>
      </c>
      <c r="T818">
        <f>IF(F818="COD1",tarifas!$D$11*(SUMIFS($P$11:$P$8770,$F$11:$F$8770,"=COD1",$B$11:$B$8770,"="&amp;B818)/COUNTIFS($F$11:$F$8770,"=COD1",$B$11:$B$8770,"="&amp;B818))/COUNTIFS($A$11:$A$8770,"="&amp;A818,$F$11:$F$8770,"=COD1"),0)</f>
        <v>0</v>
      </c>
      <c r="U818" t="e">
        <f>(VLOOKUP(F818,tarifas!$C$7:$D$10,2,FALSE)+tarifas!$D$21)*datos!P818</f>
        <v>#N/A</v>
      </c>
      <c r="V818" t="e">
        <f t="shared" si="120"/>
        <v>#N/A</v>
      </c>
      <c r="W818">
        <f t="shared" si="121"/>
        <v>0</v>
      </c>
    </row>
    <row r="819" spans="1:23" x14ac:dyDescent="0.25">
      <c r="A819">
        <f t="shared" si="114"/>
        <v>32</v>
      </c>
      <c r="B819">
        <f t="shared" si="115"/>
        <v>2</v>
      </c>
      <c r="C819" s="1">
        <f t="shared" si="122"/>
        <v>41673.666666664707</v>
      </c>
      <c r="D819" s="7">
        <v>208.37878787878788</v>
      </c>
      <c r="E819" s="7"/>
      <c r="G819">
        <v>25</v>
      </c>
      <c r="H819" s="12">
        <v>575.71327182203061</v>
      </c>
      <c r="I819" s="13">
        <f>$D$2*tarifas!$D$12/24</f>
        <v>1.4541666666666666</v>
      </c>
      <c r="J819" s="13" t="e">
        <f>VLOOKUP(E819&amp;" "&amp;F819,tarifas!$A$13:$D$20,4,FALSE)*H819</f>
        <v>#N/A</v>
      </c>
      <c r="K819" s="13">
        <f>IF(F819="COD1",tarifas!$D$11*(SUMIFS($H$11:$H$8770,$F$11:$F$8770,"=COD1",$B$11:$B$8770,"="&amp;B819)/COUNTIFS($F$11:$F$8770,"=COD1",$B$11:$B$8770,"="&amp;B819))/COUNTIFS($A$11:$A$8770,"="&amp;A819,$F$11:$F$8770,"=COD1"),0)</f>
        <v>0</v>
      </c>
      <c r="L819" s="13" t="e">
        <f>(VLOOKUP(F819,tarifas!$C$7:$D$10,2,FALSE)+tarifas!$D$21)*datos!H819</f>
        <v>#N/A</v>
      </c>
      <c r="M819">
        <v>0.74861999999999995</v>
      </c>
      <c r="N819" s="13" t="e">
        <f t="shared" si="116"/>
        <v>#N/A</v>
      </c>
      <c r="O819">
        <f t="shared" si="117"/>
        <v>0.74861999999999995</v>
      </c>
      <c r="P819" s="12">
        <f t="shared" si="118"/>
        <v>574.96465182203065</v>
      </c>
      <c r="Q819">
        <f t="shared" si="119"/>
        <v>0</v>
      </c>
      <c r="R819">
        <f>$D$2*tarifas!$D$12/24</f>
        <v>1.4541666666666666</v>
      </c>
      <c r="S819" t="e">
        <f>VLOOKUP(E819&amp;" "&amp;F819,tarifas!$A$13:$D$20,4,FALSE)*P819</f>
        <v>#N/A</v>
      </c>
      <c r="T819">
        <f>IF(F819="COD1",tarifas!$D$11*(SUMIFS($P$11:$P$8770,$F$11:$F$8770,"=COD1",$B$11:$B$8770,"="&amp;B819)/COUNTIFS($F$11:$F$8770,"=COD1",$B$11:$B$8770,"="&amp;B819))/COUNTIFS($A$11:$A$8770,"="&amp;A819,$F$11:$F$8770,"=COD1"),0)</f>
        <v>0</v>
      </c>
      <c r="U819" t="e">
        <f>(VLOOKUP(F819,tarifas!$C$7:$D$10,2,FALSE)+tarifas!$D$21)*datos!P819</f>
        <v>#N/A</v>
      </c>
      <c r="V819" t="e">
        <f t="shared" si="120"/>
        <v>#N/A</v>
      </c>
      <c r="W819">
        <f t="shared" si="121"/>
        <v>0</v>
      </c>
    </row>
    <row r="820" spans="1:23" x14ac:dyDescent="0.25">
      <c r="A820">
        <f t="shared" si="114"/>
        <v>32</v>
      </c>
      <c r="B820">
        <f t="shared" si="115"/>
        <v>2</v>
      </c>
      <c r="C820" s="1">
        <f t="shared" si="122"/>
        <v>41673.708333331371</v>
      </c>
      <c r="D820" s="7">
        <v>13.65151515151515</v>
      </c>
      <c r="E820" s="7"/>
      <c r="G820">
        <v>29.6</v>
      </c>
      <c r="H820" s="12">
        <v>580.98836287264874</v>
      </c>
      <c r="I820" s="13">
        <f>$D$2*tarifas!$D$12/24</f>
        <v>1.4541666666666666</v>
      </c>
      <c r="J820" s="13" t="e">
        <f>VLOOKUP(E820&amp;" "&amp;F820,tarifas!$A$13:$D$20,4,FALSE)*H820</f>
        <v>#N/A</v>
      </c>
      <c r="K820" s="13">
        <f>IF(F820="COD1",tarifas!$D$11*(SUMIFS($H$11:$H$8770,$F$11:$F$8770,"=COD1",$B$11:$B$8770,"="&amp;B820)/COUNTIFS($F$11:$F$8770,"=COD1",$B$11:$B$8770,"="&amp;B820))/COUNTIFS($A$11:$A$8770,"="&amp;A820,$F$11:$F$8770,"=COD1"),0)</f>
        <v>0</v>
      </c>
      <c r="L820" s="13" t="e">
        <f>(VLOOKUP(F820,tarifas!$C$7:$D$10,2,FALSE)+tarifas!$D$21)*datos!H820</f>
        <v>#N/A</v>
      </c>
      <c r="M820">
        <v>0</v>
      </c>
      <c r="N820" s="13" t="e">
        <f t="shared" si="116"/>
        <v>#N/A</v>
      </c>
      <c r="O820">
        <f t="shared" si="117"/>
        <v>0</v>
      </c>
      <c r="P820" s="12">
        <f t="shared" si="118"/>
        <v>580.98836287264874</v>
      </c>
      <c r="Q820">
        <f t="shared" si="119"/>
        <v>0</v>
      </c>
      <c r="R820">
        <f>$D$2*tarifas!$D$12/24</f>
        <v>1.4541666666666666</v>
      </c>
      <c r="S820" t="e">
        <f>VLOOKUP(E820&amp;" "&amp;F820,tarifas!$A$13:$D$20,4,FALSE)*P820</f>
        <v>#N/A</v>
      </c>
      <c r="T820">
        <f>IF(F820="COD1",tarifas!$D$11*(SUMIFS($P$11:$P$8770,$F$11:$F$8770,"=COD1",$B$11:$B$8770,"="&amp;B820)/COUNTIFS($F$11:$F$8770,"=COD1",$B$11:$B$8770,"="&amp;B820))/COUNTIFS($A$11:$A$8770,"="&amp;A820,$F$11:$F$8770,"=COD1"),0)</f>
        <v>0</v>
      </c>
      <c r="U820" t="e">
        <f>(VLOOKUP(F820,tarifas!$C$7:$D$10,2,FALSE)+tarifas!$D$21)*datos!P820</f>
        <v>#N/A</v>
      </c>
      <c r="V820" t="e">
        <f t="shared" si="120"/>
        <v>#N/A</v>
      </c>
      <c r="W820">
        <f t="shared" si="121"/>
        <v>0</v>
      </c>
    </row>
    <row r="821" spans="1:23" x14ac:dyDescent="0.25">
      <c r="A821">
        <f t="shared" si="114"/>
        <v>32</v>
      </c>
      <c r="B821">
        <f t="shared" si="115"/>
        <v>2</v>
      </c>
      <c r="C821" s="1">
        <f t="shared" si="122"/>
        <v>41673.749999998035</v>
      </c>
      <c r="D821" s="7">
        <v>0</v>
      </c>
      <c r="E821" s="7"/>
      <c r="G821">
        <v>36.43</v>
      </c>
      <c r="H821" s="12">
        <v>468.78023663148463</v>
      </c>
      <c r="I821" s="13">
        <f>$D$2*tarifas!$D$12/24</f>
        <v>1.4541666666666666</v>
      </c>
      <c r="J821" s="13" t="e">
        <f>VLOOKUP(E821&amp;" "&amp;F821,tarifas!$A$13:$D$20,4,FALSE)*H821</f>
        <v>#N/A</v>
      </c>
      <c r="K821" s="13">
        <f>IF(F821="COD1",tarifas!$D$11*(SUMIFS($H$11:$H$8770,$F$11:$F$8770,"=COD1",$B$11:$B$8770,"="&amp;B821)/COUNTIFS($F$11:$F$8770,"=COD1",$B$11:$B$8770,"="&amp;B821))/COUNTIFS($A$11:$A$8770,"="&amp;A821,$F$11:$F$8770,"=COD1"),0)</f>
        <v>0</v>
      </c>
      <c r="L821" s="13" t="e">
        <f>(VLOOKUP(F821,tarifas!$C$7:$D$10,2,FALSE)+tarifas!$D$21)*datos!H821</f>
        <v>#N/A</v>
      </c>
      <c r="M821">
        <v>0</v>
      </c>
      <c r="N821" s="13" t="e">
        <f t="shared" si="116"/>
        <v>#N/A</v>
      </c>
      <c r="O821">
        <f t="shared" si="117"/>
        <v>0</v>
      </c>
      <c r="P821" s="12">
        <f t="shared" si="118"/>
        <v>468.78023663148463</v>
      </c>
      <c r="Q821">
        <f t="shared" si="119"/>
        <v>0</v>
      </c>
      <c r="R821">
        <f>$D$2*tarifas!$D$12/24</f>
        <v>1.4541666666666666</v>
      </c>
      <c r="S821" t="e">
        <f>VLOOKUP(E821&amp;" "&amp;F821,tarifas!$A$13:$D$20,4,FALSE)*P821</f>
        <v>#N/A</v>
      </c>
      <c r="T821">
        <f>IF(F821="COD1",tarifas!$D$11*(SUMIFS($P$11:$P$8770,$F$11:$F$8770,"=COD1",$B$11:$B$8770,"="&amp;B821)/COUNTIFS($F$11:$F$8770,"=COD1",$B$11:$B$8770,"="&amp;B821))/COUNTIFS($A$11:$A$8770,"="&amp;A821,$F$11:$F$8770,"=COD1"),0)</f>
        <v>0</v>
      </c>
      <c r="U821" t="e">
        <f>(VLOOKUP(F821,tarifas!$C$7:$D$10,2,FALSE)+tarifas!$D$21)*datos!P821</f>
        <v>#N/A</v>
      </c>
      <c r="V821" t="e">
        <f t="shared" si="120"/>
        <v>#N/A</v>
      </c>
      <c r="W821">
        <f t="shared" si="121"/>
        <v>0</v>
      </c>
    </row>
    <row r="822" spans="1:23" x14ac:dyDescent="0.25">
      <c r="A822">
        <f t="shared" si="114"/>
        <v>32</v>
      </c>
      <c r="B822">
        <f t="shared" si="115"/>
        <v>2</v>
      </c>
      <c r="C822" s="1">
        <f t="shared" si="122"/>
        <v>41673.7916666647</v>
      </c>
      <c r="D822" s="7">
        <v>0</v>
      </c>
      <c r="E822" s="7"/>
      <c r="G822">
        <v>46</v>
      </c>
      <c r="H822" s="12">
        <v>340.83733141029961</v>
      </c>
      <c r="I822" s="13">
        <f>$D$2*tarifas!$D$12/24</f>
        <v>1.4541666666666666</v>
      </c>
      <c r="J822" s="13" t="e">
        <f>VLOOKUP(E822&amp;" "&amp;F822,tarifas!$A$13:$D$20,4,FALSE)*H822</f>
        <v>#N/A</v>
      </c>
      <c r="K822" s="13">
        <f>IF(F822="COD1",tarifas!$D$11*(SUMIFS($H$11:$H$8770,$F$11:$F$8770,"=COD1",$B$11:$B$8770,"="&amp;B822)/COUNTIFS($F$11:$F$8770,"=COD1",$B$11:$B$8770,"="&amp;B822))/COUNTIFS($A$11:$A$8770,"="&amp;A822,$F$11:$F$8770,"=COD1"),0)</f>
        <v>0</v>
      </c>
      <c r="L822" s="13" t="e">
        <f>(VLOOKUP(F822,tarifas!$C$7:$D$10,2,FALSE)+tarifas!$D$21)*datos!H822</f>
        <v>#N/A</v>
      </c>
      <c r="M822">
        <v>0</v>
      </c>
      <c r="N822" s="13" t="e">
        <f t="shared" si="116"/>
        <v>#N/A</v>
      </c>
      <c r="O822">
        <f t="shared" si="117"/>
        <v>0</v>
      </c>
      <c r="P822" s="12">
        <f t="shared" si="118"/>
        <v>340.83733141029961</v>
      </c>
      <c r="Q822">
        <f t="shared" si="119"/>
        <v>0</v>
      </c>
      <c r="R822">
        <f>$D$2*tarifas!$D$12/24</f>
        <v>1.4541666666666666</v>
      </c>
      <c r="S822" t="e">
        <f>VLOOKUP(E822&amp;" "&amp;F822,tarifas!$A$13:$D$20,4,FALSE)*P822</f>
        <v>#N/A</v>
      </c>
      <c r="T822">
        <f>IF(F822="COD1",tarifas!$D$11*(SUMIFS($P$11:$P$8770,$F$11:$F$8770,"=COD1",$B$11:$B$8770,"="&amp;B822)/COUNTIFS($F$11:$F$8770,"=COD1",$B$11:$B$8770,"="&amp;B822))/COUNTIFS($A$11:$A$8770,"="&amp;A822,$F$11:$F$8770,"=COD1"),0)</f>
        <v>0</v>
      </c>
      <c r="U822" t="e">
        <f>(VLOOKUP(F822,tarifas!$C$7:$D$10,2,FALSE)+tarifas!$D$21)*datos!P822</f>
        <v>#N/A</v>
      </c>
      <c r="V822" t="e">
        <f t="shared" si="120"/>
        <v>#N/A</v>
      </c>
      <c r="W822">
        <f t="shared" si="121"/>
        <v>0</v>
      </c>
    </row>
    <row r="823" spans="1:23" x14ac:dyDescent="0.25">
      <c r="A823">
        <f t="shared" si="114"/>
        <v>32</v>
      </c>
      <c r="B823">
        <f t="shared" si="115"/>
        <v>2</v>
      </c>
      <c r="C823" s="1">
        <f t="shared" si="122"/>
        <v>41673.833333331364</v>
      </c>
      <c r="D823" s="7">
        <v>0</v>
      </c>
      <c r="E823" s="7"/>
      <c r="G823">
        <v>46</v>
      </c>
      <c r="H823" s="12">
        <v>242.58941447705882</v>
      </c>
      <c r="I823" s="13">
        <f>$D$2*tarifas!$D$12/24</f>
        <v>1.4541666666666666</v>
      </c>
      <c r="J823" s="13" t="e">
        <f>VLOOKUP(E823&amp;" "&amp;F823,tarifas!$A$13:$D$20,4,FALSE)*H823</f>
        <v>#N/A</v>
      </c>
      <c r="K823" s="13">
        <f>IF(F823="COD1",tarifas!$D$11*(SUMIFS($H$11:$H$8770,$F$11:$F$8770,"=COD1",$B$11:$B$8770,"="&amp;B823)/COUNTIFS($F$11:$F$8770,"=COD1",$B$11:$B$8770,"="&amp;B823))/COUNTIFS($A$11:$A$8770,"="&amp;A823,$F$11:$F$8770,"=COD1"),0)</f>
        <v>0</v>
      </c>
      <c r="L823" s="13" t="e">
        <f>(VLOOKUP(F823,tarifas!$C$7:$D$10,2,FALSE)+tarifas!$D$21)*datos!H823</f>
        <v>#N/A</v>
      </c>
      <c r="M823">
        <v>0</v>
      </c>
      <c r="N823" s="13" t="e">
        <f t="shared" si="116"/>
        <v>#N/A</v>
      </c>
      <c r="O823">
        <f t="shared" si="117"/>
        <v>0</v>
      </c>
      <c r="P823" s="12">
        <f t="shared" si="118"/>
        <v>242.58941447705882</v>
      </c>
      <c r="Q823">
        <f t="shared" si="119"/>
        <v>0</v>
      </c>
      <c r="R823">
        <f>$D$2*tarifas!$D$12/24</f>
        <v>1.4541666666666666</v>
      </c>
      <c r="S823" t="e">
        <f>VLOOKUP(E823&amp;" "&amp;F823,tarifas!$A$13:$D$20,4,FALSE)*P823</f>
        <v>#N/A</v>
      </c>
      <c r="T823">
        <f>IF(F823="COD1",tarifas!$D$11*(SUMIFS($P$11:$P$8770,$F$11:$F$8770,"=COD1",$B$11:$B$8770,"="&amp;B823)/COUNTIFS($F$11:$F$8770,"=COD1",$B$11:$B$8770,"="&amp;B823))/COUNTIFS($A$11:$A$8770,"="&amp;A823,$F$11:$F$8770,"=COD1"),0)</f>
        <v>0</v>
      </c>
      <c r="U823" t="e">
        <f>(VLOOKUP(F823,tarifas!$C$7:$D$10,2,FALSE)+tarifas!$D$21)*datos!P823</f>
        <v>#N/A</v>
      </c>
      <c r="V823" t="e">
        <f t="shared" si="120"/>
        <v>#N/A</v>
      </c>
      <c r="W823">
        <f t="shared" si="121"/>
        <v>0</v>
      </c>
    </row>
    <row r="824" spans="1:23" x14ac:dyDescent="0.25">
      <c r="A824">
        <f t="shared" si="114"/>
        <v>32</v>
      </c>
      <c r="B824">
        <f t="shared" si="115"/>
        <v>2</v>
      </c>
      <c r="C824" s="1">
        <f t="shared" si="122"/>
        <v>41673.874999998028</v>
      </c>
      <c r="D824" s="7">
        <v>0</v>
      </c>
      <c r="E824" s="7"/>
      <c r="G824">
        <v>44.2</v>
      </c>
      <c r="H824" s="12">
        <v>229.90299780004051</v>
      </c>
      <c r="I824" s="13">
        <f>$D$2*tarifas!$D$12/24</f>
        <v>1.4541666666666666</v>
      </c>
      <c r="J824" s="13" t="e">
        <f>VLOOKUP(E824&amp;" "&amp;F824,tarifas!$A$13:$D$20,4,FALSE)*H824</f>
        <v>#N/A</v>
      </c>
      <c r="K824" s="13">
        <f>IF(F824="COD1",tarifas!$D$11*(SUMIFS($H$11:$H$8770,$F$11:$F$8770,"=COD1",$B$11:$B$8770,"="&amp;B824)/COUNTIFS($F$11:$F$8770,"=COD1",$B$11:$B$8770,"="&amp;B824))/COUNTIFS($A$11:$A$8770,"="&amp;A824,$F$11:$F$8770,"=COD1"),0)</f>
        <v>0</v>
      </c>
      <c r="L824" s="13" t="e">
        <f>(VLOOKUP(F824,tarifas!$C$7:$D$10,2,FALSE)+tarifas!$D$21)*datos!H824</f>
        <v>#N/A</v>
      </c>
      <c r="M824">
        <v>0</v>
      </c>
      <c r="N824" s="13" t="e">
        <f t="shared" si="116"/>
        <v>#N/A</v>
      </c>
      <c r="O824">
        <f t="shared" si="117"/>
        <v>0</v>
      </c>
      <c r="P824" s="12">
        <f t="shared" si="118"/>
        <v>229.90299780004051</v>
      </c>
      <c r="Q824">
        <f t="shared" si="119"/>
        <v>0</v>
      </c>
      <c r="R824">
        <f>$D$2*tarifas!$D$12/24</f>
        <v>1.4541666666666666</v>
      </c>
      <c r="S824" t="e">
        <f>VLOOKUP(E824&amp;" "&amp;F824,tarifas!$A$13:$D$20,4,FALSE)*P824</f>
        <v>#N/A</v>
      </c>
      <c r="T824">
        <f>IF(F824="COD1",tarifas!$D$11*(SUMIFS($P$11:$P$8770,$F$11:$F$8770,"=COD1",$B$11:$B$8770,"="&amp;B824)/COUNTIFS($F$11:$F$8770,"=COD1",$B$11:$B$8770,"="&amp;B824))/COUNTIFS($A$11:$A$8770,"="&amp;A824,$F$11:$F$8770,"=COD1"),0)</f>
        <v>0</v>
      </c>
      <c r="U824" t="e">
        <f>(VLOOKUP(F824,tarifas!$C$7:$D$10,2,FALSE)+tarifas!$D$21)*datos!P824</f>
        <v>#N/A</v>
      </c>
      <c r="V824" t="e">
        <f t="shared" si="120"/>
        <v>#N/A</v>
      </c>
      <c r="W824">
        <f t="shared" si="121"/>
        <v>0</v>
      </c>
    </row>
    <row r="825" spans="1:23" x14ac:dyDescent="0.25">
      <c r="A825">
        <f t="shared" si="114"/>
        <v>32</v>
      </c>
      <c r="B825">
        <f t="shared" si="115"/>
        <v>2</v>
      </c>
      <c r="C825" s="1">
        <f t="shared" si="122"/>
        <v>41673.916666664692</v>
      </c>
      <c r="D825" s="7">
        <v>0</v>
      </c>
      <c r="E825" s="7"/>
      <c r="G825">
        <v>39</v>
      </c>
      <c r="H825" s="12">
        <v>216.02049563946571</v>
      </c>
      <c r="I825" s="13">
        <f>$D$2*tarifas!$D$12/24</f>
        <v>1.4541666666666666</v>
      </c>
      <c r="J825" s="13" t="e">
        <f>VLOOKUP(E825&amp;" "&amp;F825,tarifas!$A$13:$D$20,4,FALSE)*H825</f>
        <v>#N/A</v>
      </c>
      <c r="K825" s="13">
        <f>IF(F825="COD1",tarifas!$D$11*(SUMIFS($H$11:$H$8770,$F$11:$F$8770,"=COD1",$B$11:$B$8770,"="&amp;B825)/COUNTIFS($F$11:$F$8770,"=COD1",$B$11:$B$8770,"="&amp;B825))/COUNTIFS($A$11:$A$8770,"="&amp;A825,$F$11:$F$8770,"=COD1"),0)</f>
        <v>0</v>
      </c>
      <c r="L825" s="13" t="e">
        <f>(VLOOKUP(F825,tarifas!$C$7:$D$10,2,FALSE)+tarifas!$D$21)*datos!H825</f>
        <v>#N/A</v>
      </c>
      <c r="M825">
        <v>0</v>
      </c>
      <c r="N825" s="13" t="e">
        <f t="shared" si="116"/>
        <v>#N/A</v>
      </c>
      <c r="O825">
        <f t="shared" si="117"/>
        <v>0</v>
      </c>
      <c r="P825" s="12">
        <f t="shared" si="118"/>
        <v>216.02049563946571</v>
      </c>
      <c r="Q825">
        <f t="shared" si="119"/>
        <v>0</v>
      </c>
      <c r="R825">
        <f>$D$2*tarifas!$D$12/24</f>
        <v>1.4541666666666666</v>
      </c>
      <c r="S825" t="e">
        <f>VLOOKUP(E825&amp;" "&amp;F825,tarifas!$A$13:$D$20,4,FALSE)*P825</f>
        <v>#N/A</v>
      </c>
      <c r="T825">
        <f>IF(F825="COD1",tarifas!$D$11*(SUMIFS($P$11:$P$8770,$F$11:$F$8770,"=COD1",$B$11:$B$8770,"="&amp;B825)/COUNTIFS($F$11:$F$8770,"=COD1",$B$11:$B$8770,"="&amp;B825))/COUNTIFS($A$11:$A$8770,"="&amp;A825,$F$11:$F$8770,"=COD1"),0)</f>
        <v>0</v>
      </c>
      <c r="U825" t="e">
        <f>(VLOOKUP(F825,tarifas!$C$7:$D$10,2,FALSE)+tarifas!$D$21)*datos!P825</f>
        <v>#N/A</v>
      </c>
      <c r="V825" t="e">
        <f t="shared" si="120"/>
        <v>#N/A</v>
      </c>
      <c r="W825">
        <f t="shared" si="121"/>
        <v>0</v>
      </c>
    </row>
    <row r="826" spans="1:23" x14ac:dyDescent="0.25">
      <c r="A826">
        <f t="shared" si="114"/>
        <v>32</v>
      </c>
      <c r="B826">
        <f t="shared" si="115"/>
        <v>2</v>
      </c>
      <c r="C826" s="1">
        <f t="shared" si="122"/>
        <v>41673.958333331357</v>
      </c>
      <c r="D826" s="7">
        <v>0</v>
      </c>
      <c r="E826" s="7"/>
      <c r="G826">
        <v>29.4</v>
      </c>
      <c r="H826" s="12">
        <v>213.89166619206526</v>
      </c>
      <c r="I826" s="13">
        <f>$D$2*tarifas!$D$12/24</f>
        <v>1.4541666666666666</v>
      </c>
      <c r="J826" s="13" t="e">
        <f>VLOOKUP(E826&amp;" "&amp;F826,tarifas!$A$13:$D$20,4,FALSE)*H826</f>
        <v>#N/A</v>
      </c>
      <c r="K826" s="13">
        <f>IF(F826="COD1",tarifas!$D$11*(SUMIFS($H$11:$H$8770,$F$11:$F$8770,"=COD1",$B$11:$B$8770,"="&amp;B826)/COUNTIFS($F$11:$F$8770,"=COD1",$B$11:$B$8770,"="&amp;B826))/COUNTIFS($A$11:$A$8770,"="&amp;A826,$F$11:$F$8770,"=COD1"),0)</f>
        <v>0</v>
      </c>
      <c r="L826" s="13" t="e">
        <f>(VLOOKUP(F826,tarifas!$C$7:$D$10,2,FALSE)+tarifas!$D$21)*datos!H826</f>
        <v>#N/A</v>
      </c>
      <c r="M826">
        <v>0</v>
      </c>
      <c r="N826" s="13" t="e">
        <f t="shared" si="116"/>
        <v>#N/A</v>
      </c>
      <c r="O826">
        <f t="shared" si="117"/>
        <v>0</v>
      </c>
      <c r="P826" s="12">
        <f t="shared" si="118"/>
        <v>213.89166619206526</v>
      </c>
      <c r="Q826">
        <f t="shared" si="119"/>
        <v>0</v>
      </c>
      <c r="R826">
        <f>$D$2*tarifas!$D$12/24</f>
        <v>1.4541666666666666</v>
      </c>
      <c r="S826" t="e">
        <f>VLOOKUP(E826&amp;" "&amp;F826,tarifas!$A$13:$D$20,4,FALSE)*P826</f>
        <v>#N/A</v>
      </c>
      <c r="T826">
        <f>IF(F826="COD1",tarifas!$D$11*(SUMIFS($P$11:$P$8770,$F$11:$F$8770,"=COD1",$B$11:$B$8770,"="&amp;B826)/COUNTIFS($F$11:$F$8770,"=COD1",$B$11:$B$8770,"="&amp;B826))/COUNTIFS($A$11:$A$8770,"="&amp;A826,$F$11:$F$8770,"=COD1"),0)</f>
        <v>0</v>
      </c>
      <c r="U826" t="e">
        <f>(VLOOKUP(F826,tarifas!$C$7:$D$10,2,FALSE)+tarifas!$D$21)*datos!P826</f>
        <v>#N/A</v>
      </c>
      <c r="V826" t="e">
        <f t="shared" si="120"/>
        <v>#N/A</v>
      </c>
      <c r="W826">
        <f t="shared" si="121"/>
        <v>0</v>
      </c>
    </row>
    <row r="827" spans="1:23" x14ac:dyDescent="0.25">
      <c r="A827">
        <f t="shared" si="114"/>
        <v>33</v>
      </c>
      <c r="B827">
        <f t="shared" si="115"/>
        <v>2</v>
      </c>
      <c r="C827" s="1">
        <f t="shared" si="122"/>
        <v>41673.999999998021</v>
      </c>
      <c r="D827" s="7">
        <v>0</v>
      </c>
      <c r="E827" s="7"/>
      <c r="G827">
        <v>15.98</v>
      </c>
      <c r="H827" s="12">
        <v>213.09356927268226</v>
      </c>
      <c r="I827" s="13">
        <f>$D$2*tarifas!$D$12/24</f>
        <v>1.4541666666666666</v>
      </c>
      <c r="J827" s="13" t="e">
        <f>VLOOKUP(E827&amp;" "&amp;F827,tarifas!$A$13:$D$20,4,FALSE)*H827</f>
        <v>#N/A</v>
      </c>
      <c r="K827" s="13">
        <f>IF(F827="COD1",tarifas!$D$11*(SUMIFS($H$11:$H$8770,$F$11:$F$8770,"=COD1",$B$11:$B$8770,"="&amp;B827)/COUNTIFS($F$11:$F$8770,"=COD1",$B$11:$B$8770,"="&amp;B827))/COUNTIFS($A$11:$A$8770,"="&amp;A827,$F$11:$F$8770,"=COD1"),0)</f>
        <v>0</v>
      </c>
      <c r="L827" s="13" t="e">
        <f>(VLOOKUP(F827,tarifas!$C$7:$D$10,2,FALSE)+tarifas!$D$21)*datos!H827</f>
        <v>#N/A</v>
      </c>
      <c r="M827">
        <v>0</v>
      </c>
      <c r="N827" s="13" t="e">
        <f t="shared" si="116"/>
        <v>#N/A</v>
      </c>
      <c r="O827">
        <f t="shared" si="117"/>
        <v>0</v>
      </c>
      <c r="P827" s="12">
        <f t="shared" si="118"/>
        <v>213.09356927268226</v>
      </c>
      <c r="Q827">
        <f t="shared" si="119"/>
        <v>0</v>
      </c>
      <c r="R827">
        <f>$D$2*tarifas!$D$12/24</f>
        <v>1.4541666666666666</v>
      </c>
      <c r="S827" t="e">
        <f>VLOOKUP(E827&amp;" "&amp;F827,tarifas!$A$13:$D$20,4,FALSE)*P827</f>
        <v>#N/A</v>
      </c>
      <c r="T827">
        <f>IF(F827="COD1",tarifas!$D$11*(SUMIFS($P$11:$P$8770,$F$11:$F$8770,"=COD1",$B$11:$B$8770,"="&amp;B827)/COUNTIFS($F$11:$F$8770,"=COD1",$B$11:$B$8770,"="&amp;B827))/COUNTIFS($A$11:$A$8770,"="&amp;A827,$F$11:$F$8770,"=COD1"),0)</f>
        <v>0</v>
      </c>
      <c r="U827" t="e">
        <f>(VLOOKUP(F827,tarifas!$C$7:$D$10,2,FALSE)+tarifas!$D$21)*datos!P827</f>
        <v>#N/A</v>
      </c>
      <c r="V827" t="e">
        <f t="shared" si="120"/>
        <v>#N/A</v>
      </c>
      <c r="W827">
        <f t="shared" si="121"/>
        <v>0</v>
      </c>
    </row>
    <row r="828" spans="1:23" x14ac:dyDescent="0.25">
      <c r="A828">
        <f t="shared" si="114"/>
        <v>33</v>
      </c>
      <c r="B828">
        <f t="shared" si="115"/>
        <v>2</v>
      </c>
      <c r="C828" s="1">
        <f t="shared" si="122"/>
        <v>41674.041666664685</v>
      </c>
      <c r="D828" s="7">
        <v>0</v>
      </c>
      <c r="E828" s="7"/>
      <c r="G828">
        <v>8</v>
      </c>
      <c r="H828" s="12">
        <v>212.68624306739963</v>
      </c>
      <c r="I828" s="13">
        <f>$D$2*tarifas!$D$12/24</f>
        <v>1.4541666666666666</v>
      </c>
      <c r="J828" s="13" t="e">
        <f>VLOOKUP(E828&amp;" "&amp;F828,tarifas!$A$13:$D$20,4,FALSE)*H828</f>
        <v>#N/A</v>
      </c>
      <c r="K828" s="13">
        <f>IF(F828="COD1",tarifas!$D$11*(SUMIFS($H$11:$H$8770,$F$11:$F$8770,"=COD1",$B$11:$B$8770,"="&amp;B828)/COUNTIFS($F$11:$F$8770,"=COD1",$B$11:$B$8770,"="&amp;B828))/COUNTIFS($A$11:$A$8770,"="&amp;A828,$F$11:$F$8770,"=COD1"),0)</f>
        <v>0</v>
      </c>
      <c r="L828" s="13" t="e">
        <f>(VLOOKUP(F828,tarifas!$C$7:$D$10,2,FALSE)+tarifas!$D$21)*datos!H828</f>
        <v>#N/A</v>
      </c>
      <c r="M828">
        <v>0</v>
      </c>
      <c r="N828" s="13" t="e">
        <f t="shared" si="116"/>
        <v>#N/A</v>
      </c>
      <c r="O828">
        <f t="shared" si="117"/>
        <v>0</v>
      </c>
      <c r="P828" s="12">
        <f t="shared" si="118"/>
        <v>212.68624306739963</v>
      </c>
      <c r="Q828">
        <f t="shared" si="119"/>
        <v>0</v>
      </c>
      <c r="R828">
        <f>$D$2*tarifas!$D$12/24</f>
        <v>1.4541666666666666</v>
      </c>
      <c r="S828" t="e">
        <f>VLOOKUP(E828&amp;" "&amp;F828,tarifas!$A$13:$D$20,4,FALSE)*P828</f>
        <v>#N/A</v>
      </c>
      <c r="T828">
        <f>IF(F828="COD1",tarifas!$D$11*(SUMIFS($P$11:$P$8770,$F$11:$F$8770,"=COD1",$B$11:$B$8770,"="&amp;B828)/COUNTIFS($F$11:$F$8770,"=COD1",$B$11:$B$8770,"="&amp;B828))/COUNTIFS($A$11:$A$8770,"="&amp;A828,$F$11:$F$8770,"=COD1"),0)</f>
        <v>0</v>
      </c>
      <c r="U828" t="e">
        <f>(VLOOKUP(F828,tarifas!$C$7:$D$10,2,FALSE)+tarifas!$D$21)*datos!P828</f>
        <v>#N/A</v>
      </c>
      <c r="V828" t="e">
        <f t="shared" si="120"/>
        <v>#N/A</v>
      </c>
      <c r="W828">
        <f t="shared" si="121"/>
        <v>0</v>
      </c>
    </row>
    <row r="829" spans="1:23" x14ac:dyDescent="0.25">
      <c r="A829">
        <f t="shared" si="114"/>
        <v>33</v>
      </c>
      <c r="B829">
        <f t="shared" si="115"/>
        <v>2</v>
      </c>
      <c r="C829" s="1">
        <f t="shared" si="122"/>
        <v>41674.083333331349</v>
      </c>
      <c r="D829" s="7">
        <v>0</v>
      </c>
      <c r="E829" s="7"/>
      <c r="G829">
        <v>4.84</v>
      </c>
      <c r="H829" s="12">
        <v>206.71007583308636</v>
      </c>
      <c r="I829" s="13">
        <f>$D$2*tarifas!$D$12/24</f>
        <v>1.4541666666666666</v>
      </c>
      <c r="J829" s="13" t="e">
        <f>VLOOKUP(E829&amp;" "&amp;F829,tarifas!$A$13:$D$20,4,FALSE)*H829</f>
        <v>#N/A</v>
      </c>
      <c r="K829" s="13">
        <f>IF(F829="COD1",tarifas!$D$11*(SUMIFS($H$11:$H$8770,$F$11:$F$8770,"=COD1",$B$11:$B$8770,"="&amp;B829)/COUNTIFS($F$11:$F$8770,"=COD1",$B$11:$B$8770,"="&amp;B829))/COUNTIFS($A$11:$A$8770,"="&amp;A829,$F$11:$F$8770,"=COD1"),0)</f>
        <v>0</v>
      </c>
      <c r="L829" s="13" t="e">
        <f>(VLOOKUP(F829,tarifas!$C$7:$D$10,2,FALSE)+tarifas!$D$21)*datos!H829</f>
        <v>#N/A</v>
      </c>
      <c r="M829">
        <v>0</v>
      </c>
      <c r="N829" s="13" t="e">
        <f t="shared" si="116"/>
        <v>#N/A</v>
      </c>
      <c r="O829">
        <f t="shared" si="117"/>
        <v>0</v>
      </c>
      <c r="P829" s="12">
        <f t="shared" si="118"/>
        <v>206.71007583308636</v>
      </c>
      <c r="Q829">
        <f t="shared" si="119"/>
        <v>0</v>
      </c>
      <c r="R829">
        <f>$D$2*tarifas!$D$12/24</f>
        <v>1.4541666666666666</v>
      </c>
      <c r="S829" t="e">
        <f>VLOOKUP(E829&amp;" "&amp;F829,tarifas!$A$13:$D$20,4,FALSE)*P829</f>
        <v>#N/A</v>
      </c>
      <c r="T829">
        <f>IF(F829="COD1",tarifas!$D$11*(SUMIFS($P$11:$P$8770,$F$11:$F$8770,"=COD1",$B$11:$B$8770,"="&amp;B829)/COUNTIFS($F$11:$F$8770,"=COD1",$B$11:$B$8770,"="&amp;B829))/COUNTIFS($A$11:$A$8770,"="&amp;A829,$F$11:$F$8770,"=COD1"),0)</f>
        <v>0</v>
      </c>
      <c r="U829" t="e">
        <f>(VLOOKUP(F829,tarifas!$C$7:$D$10,2,FALSE)+tarifas!$D$21)*datos!P829</f>
        <v>#N/A</v>
      </c>
      <c r="V829" t="e">
        <f t="shared" si="120"/>
        <v>#N/A</v>
      </c>
      <c r="W829">
        <f t="shared" si="121"/>
        <v>0</v>
      </c>
    </row>
    <row r="830" spans="1:23" x14ac:dyDescent="0.25">
      <c r="A830">
        <f t="shared" si="114"/>
        <v>33</v>
      </c>
      <c r="B830">
        <f t="shared" si="115"/>
        <v>2</v>
      </c>
      <c r="C830" s="1">
        <f t="shared" si="122"/>
        <v>41674.124999998014</v>
      </c>
      <c r="D830" s="7">
        <v>0</v>
      </c>
      <c r="E830" s="7"/>
      <c r="G830">
        <v>10</v>
      </c>
      <c r="H830" s="12">
        <v>206.22363550303623</v>
      </c>
      <c r="I830" s="13">
        <f>$D$2*tarifas!$D$12/24</f>
        <v>1.4541666666666666</v>
      </c>
      <c r="J830" s="13" t="e">
        <f>VLOOKUP(E830&amp;" "&amp;F830,tarifas!$A$13:$D$20,4,FALSE)*H830</f>
        <v>#N/A</v>
      </c>
      <c r="K830" s="13">
        <f>IF(F830="COD1",tarifas!$D$11*(SUMIFS($H$11:$H$8770,$F$11:$F$8770,"=COD1",$B$11:$B$8770,"="&amp;B830)/COUNTIFS($F$11:$F$8770,"=COD1",$B$11:$B$8770,"="&amp;B830))/COUNTIFS($A$11:$A$8770,"="&amp;A830,$F$11:$F$8770,"=COD1"),0)</f>
        <v>0</v>
      </c>
      <c r="L830" s="13" t="e">
        <f>(VLOOKUP(F830,tarifas!$C$7:$D$10,2,FALSE)+tarifas!$D$21)*datos!H830</f>
        <v>#N/A</v>
      </c>
      <c r="M830">
        <v>0</v>
      </c>
      <c r="N830" s="13" t="e">
        <f t="shared" si="116"/>
        <v>#N/A</v>
      </c>
      <c r="O830">
        <f t="shared" si="117"/>
        <v>0</v>
      </c>
      <c r="P830" s="12">
        <f t="shared" si="118"/>
        <v>206.22363550303623</v>
      </c>
      <c r="Q830">
        <f t="shared" si="119"/>
        <v>0</v>
      </c>
      <c r="R830">
        <f>$D$2*tarifas!$D$12/24</f>
        <v>1.4541666666666666</v>
      </c>
      <c r="S830" t="e">
        <f>VLOOKUP(E830&amp;" "&amp;F830,tarifas!$A$13:$D$20,4,FALSE)*P830</f>
        <v>#N/A</v>
      </c>
      <c r="T830">
        <f>IF(F830="COD1",tarifas!$D$11*(SUMIFS($P$11:$P$8770,$F$11:$F$8770,"=COD1",$B$11:$B$8770,"="&amp;B830)/COUNTIFS($F$11:$F$8770,"=COD1",$B$11:$B$8770,"="&amp;B830))/COUNTIFS($A$11:$A$8770,"="&amp;A830,$F$11:$F$8770,"=COD1"),0)</f>
        <v>0</v>
      </c>
      <c r="U830" t="e">
        <f>(VLOOKUP(F830,tarifas!$C$7:$D$10,2,FALSE)+tarifas!$D$21)*datos!P830</f>
        <v>#N/A</v>
      </c>
      <c r="V830" t="e">
        <f t="shared" si="120"/>
        <v>#N/A</v>
      </c>
      <c r="W830">
        <f t="shared" si="121"/>
        <v>0</v>
      </c>
    </row>
    <row r="831" spans="1:23" x14ac:dyDescent="0.25">
      <c r="A831">
        <f t="shared" si="114"/>
        <v>33</v>
      </c>
      <c r="B831">
        <f t="shared" si="115"/>
        <v>2</v>
      </c>
      <c r="C831" s="1">
        <f t="shared" si="122"/>
        <v>41674.166666664678</v>
      </c>
      <c r="D831" s="7">
        <v>0</v>
      </c>
      <c r="E831" s="7"/>
      <c r="G831">
        <v>10</v>
      </c>
      <c r="H831" s="12">
        <v>199.31166227434872</v>
      </c>
      <c r="I831" s="13">
        <f>$D$2*tarifas!$D$12/24</f>
        <v>1.4541666666666666</v>
      </c>
      <c r="J831" s="13" t="e">
        <f>VLOOKUP(E831&amp;" "&amp;F831,tarifas!$A$13:$D$20,4,FALSE)*H831</f>
        <v>#N/A</v>
      </c>
      <c r="K831" s="13">
        <f>IF(F831="COD1",tarifas!$D$11*(SUMIFS($H$11:$H$8770,$F$11:$F$8770,"=COD1",$B$11:$B$8770,"="&amp;B831)/COUNTIFS($F$11:$F$8770,"=COD1",$B$11:$B$8770,"="&amp;B831))/COUNTIFS($A$11:$A$8770,"="&amp;A831,$F$11:$F$8770,"=COD1"),0)</f>
        <v>0</v>
      </c>
      <c r="L831" s="13" t="e">
        <f>(VLOOKUP(F831,tarifas!$C$7:$D$10,2,FALSE)+tarifas!$D$21)*datos!H831</f>
        <v>#N/A</v>
      </c>
      <c r="M831">
        <v>0</v>
      </c>
      <c r="N831" s="13" t="e">
        <f t="shared" si="116"/>
        <v>#N/A</v>
      </c>
      <c r="O831">
        <f t="shared" si="117"/>
        <v>0</v>
      </c>
      <c r="P831" s="12">
        <f t="shared" si="118"/>
        <v>199.31166227434872</v>
      </c>
      <c r="Q831">
        <f t="shared" si="119"/>
        <v>0</v>
      </c>
      <c r="R831">
        <f>$D$2*tarifas!$D$12/24</f>
        <v>1.4541666666666666</v>
      </c>
      <c r="S831" t="e">
        <f>VLOOKUP(E831&amp;" "&amp;F831,tarifas!$A$13:$D$20,4,FALSE)*P831</f>
        <v>#N/A</v>
      </c>
      <c r="T831">
        <f>IF(F831="COD1",tarifas!$D$11*(SUMIFS($P$11:$P$8770,$F$11:$F$8770,"=COD1",$B$11:$B$8770,"="&amp;B831)/COUNTIFS($F$11:$F$8770,"=COD1",$B$11:$B$8770,"="&amp;B831))/COUNTIFS($A$11:$A$8770,"="&amp;A831,$F$11:$F$8770,"=COD1"),0)</f>
        <v>0</v>
      </c>
      <c r="U831" t="e">
        <f>(VLOOKUP(F831,tarifas!$C$7:$D$10,2,FALSE)+tarifas!$D$21)*datos!P831</f>
        <v>#N/A</v>
      </c>
      <c r="V831" t="e">
        <f t="shared" si="120"/>
        <v>#N/A</v>
      </c>
      <c r="W831">
        <f t="shared" si="121"/>
        <v>0</v>
      </c>
    </row>
    <row r="832" spans="1:23" x14ac:dyDescent="0.25">
      <c r="A832">
        <f t="shared" si="114"/>
        <v>33</v>
      </c>
      <c r="B832">
        <f t="shared" si="115"/>
        <v>2</v>
      </c>
      <c r="C832" s="1">
        <f t="shared" si="122"/>
        <v>41674.208333331342</v>
      </c>
      <c r="D832" s="7">
        <v>0</v>
      </c>
      <c r="E832" s="7"/>
      <c r="G832">
        <v>14.98</v>
      </c>
      <c r="H832" s="12">
        <v>196.99527791291919</v>
      </c>
      <c r="I832" s="13">
        <f>$D$2*tarifas!$D$12/24</f>
        <v>1.4541666666666666</v>
      </c>
      <c r="J832" s="13" t="e">
        <f>VLOOKUP(E832&amp;" "&amp;F832,tarifas!$A$13:$D$20,4,FALSE)*H832</f>
        <v>#N/A</v>
      </c>
      <c r="K832" s="13">
        <f>IF(F832="COD1",tarifas!$D$11*(SUMIFS($H$11:$H$8770,$F$11:$F$8770,"=COD1",$B$11:$B$8770,"="&amp;B832)/COUNTIFS($F$11:$F$8770,"=COD1",$B$11:$B$8770,"="&amp;B832))/COUNTIFS($A$11:$A$8770,"="&amp;A832,$F$11:$F$8770,"=COD1"),0)</f>
        <v>0</v>
      </c>
      <c r="L832" s="13" t="e">
        <f>(VLOOKUP(F832,tarifas!$C$7:$D$10,2,FALSE)+tarifas!$D$21)*datos!H832</f>
        <v>#N/A</v>
      </c>
      <c r="M832">
        <v>0</v>
      </c>
      <c r="N832" s="13" t="e">
        <f t="shared" si="116"/>
        <v>#N/A</v>
      </c>
      <c r="O832">
        <f t="shared" si="117"/>
        <v>0</v>
      </c>
      <c r="P832" s="12">
        <f t="shared" si="118"/>
        <v>196.99527791291919</v>
      </c>
      <c r="Q832">
        <f t="shared" si="119"/>
        <v>0</v>
      </c>
      <c r="R832">
        <f>$D$2*tarifas!$D$12/24</f>
        <v>1.4541666666666666</v>
      </c>
      <c r="S832" t="e">
        <f>VLOOKUP(E832&amp;" "&amp;F832,tarifas!$A$13:$D$20,4,FALSE)*P832</f>
        <v>#N/A</v>
      </c>
      <c r="T832">
        <f>IF(F832="COD1",tarifas!$D$11*(SUMIFS($P$11:$P$8770,$F$11:$F$8770,"=COD1",$B$11:$B$8770,"="&amp;B832)/COUNTIFS($F$11:$F$8770,"=COD1",$B$11:$B$8770,"="&amp;B832))/COUNTIFS($A$11:$A$8770,"="&amp;A832,$F$11:$F$8770,"=COD1"),0)</f>
        <v>0</v>
      </c>
      <c r="U832" t="e">
        <f>(VLOOKUP(F832,tarifas!$C$7:$D$10,2,FALSE)+tarifas!$D$21)*datos!P832</f>
        <v>#N/A</v>
      </c>
      <c r="V832" t="e">
        <f t="shared" si="120"/>
        <v>#N/A</v>
      </c>
      <c r="W832">
        <f t="shared" si="121"/>
        <v>0</v>
      </c>
    </row>
    <row r="833" spans="1:23" x14ac:dyDescent="0.25">
      <c r="A833">
        <f t="shared" si="114"/>
        <v>33</v>
      </c>
      <c r="B833">
        <f t="shared" si="115"/>
        <v>2</v>
      </c>
      <c r="C833" s="1">
        <f t="shared" si="122"/>
        <v>41674.249999998006</v>
      </c>
      <c r="D833" s="7">
        <v>0</v>
      </c>
      <c r="E833" s="7"/>
      <c r="G833">
        <v>16.98</v>
      </c>
      <c r="H833" s="12">
        <v>195.31547238046761</v>
      </c>
      <c r="I833" s="13">
        <f>$D$2*tarifas!$D$12/24</f>
        <v>1.4541666666666666</v>
      </c>
      <c r="J833" s="13" t="e">
        <f>VLOOKUP(E833&amp;" "&amp;F833,tarifas!$A$13:$D$20,4,FALSE)*H833</f>
        <v>#N/A</v>
      </c>
      <c r="K833" s="13">
        <f>IF(F833="COD1",tarifas!$D$11*(SUMIFS($H$11:$H$8770,$F$11:$F$8770,"=COD1",$B$11:$B$8770,"="&amp;B833)/COUNTIFS($F$11:$F$8770,"=COD1",$B$11:$B$8770,"="&amp;B833))/COUNTIFS($A$11:$A$8770,"="&amp;A833,$F$11:$F$8770,"=COD1"),0)</f>
        <v>0</v>
      </c>
      <c r="L833" s="13" t="e">
        <f>(VLOOKUP(F833,tarifas!$C$7:$D$10,2,FALSE)+tarifas!$D$21)*datos!H833</f>
        <v>#N/A</v>
      </c>
      <c r="M833">
        <v>0</v>
      </c>
      <c r="N833" s="13" t="e">
        <f t="shared" si="116"/>
        <v>#N/A</v>
      </c>
      <c r="O833">
        <f t="shared" si="117"/>
        <v>0</v>
      </c>
      <c r="P833" s="12">
        <f t="shared" si="118"/>
        <v>195.31547238046761</v>
      </c>
      <c r="Q833">
        <f t="shared" si="119"/>
        <v>0</v>
      </c>
      <c r="R833">
        <f>$D$2*tarifas!$D$12/24</f>
        <v>1.4541666666666666</v>
      </c>
      <c r="S833" t="e">
        <f>VLOOKUP(E833&amp;" "&amp;F833,tarifas!$A$13:$D$20,4,FALSE)*P833</f>
        <v>#N/A</v>
      </c>
      <c r="T833">
        <f>IF(F833="COD1",tarifas!$D$11*(SUMIFS($P$11:$P$8770,$F$11:$F$8770,"=COD1",$B$11:$B$8770,"="&amp;B833)/COUNTIFS($F$11:$F$8770,"=COD1",$B$11:$B$8770,"="&amp;B833))/COUNTIFS($A$11:$A$8770,"="&amp;A833,$F$11:$F$8770,"=COD1"),0)</f>
        <v>0</v>
      </c>
      <c r="U833" t="e">
        <f>(VLOOKUP(F833,tarifas!$C$7:$D$10,2,FALSE)+tarifas!$D$21)*datos!P833</f>
        <v>#N/A</v>
      </c>
      <c r="V833" t="e">
        <f t="shared" si="120"/>
        <v>#N/A</v>
      </c>
      <c r="W833">
        <f t="shared" si="121"/>
        <v>0</v>
      </c>
    </row>
    <row r="834" spans="1:23" x14ac:dyDescent="0.25">
      <c r="A834">
        <f t="shared" si="114"/>
        <v>33</v>
      </c>
      <c r="B834">
        <f t="shared" si="115"/>
        <v>2</v>
      </c>
      <c r="C834" s="1">
        <f t="shared" si="122"/>
        <v>41674.291666664671</v>
      </c>
      <c r="D834" s="7">
        <v>3.8636363636363633</v>
      </c>
      <c r="E834" s="7"/>
      <c r="G834">
        <v>32.1</v>
      </c>
      <c r="H834" s="12">
        <v>188.38209176692362</v>
      </c>
      <c r="I834" s="13">
        <f>$D$2*tarifas!$D$12/24</f>
        <v>1.4541666666666666</v>
      </c>
      <c r="J834" s="13" t="e">
        <f>VLOOKUP(E834&amp;" "&amp;F834,tarifas!$A$13:$D$20,4,FALSE)*H834</f>
        <v>#N/A</v>
      </c>
      <c r="K834" s="13">
        <f>IF(F834="COD1",tarifas!$D$11*(SUMIFS($H$11:$H$8770,$F$11:$F$8770,"=COD1",$B$11:$B$8770,"="&amp;B834)/COUNTIFS($F$11:$F$8770,"=COD1",$B$11:$B$8770,"="&amp;B834))/COUNTIFS($A$11:$A$8770,"="&amp;A834,$F$11:$F$8770,"=COD1"),0)</f>
        <v>0</v>
      </c>
      <c r="L834" s="13" t="e">
        <f>(VLOOKUP(F834,tarifas!$C$7:$D$10,2,FALSE)+tarifas!$D$21)*datos!H834</f>
        <v>#N/A</v>
      </c>
      <c r="M834">
        <v>0</v>
      </c>
      <c r="N834" s="13" t="e">
        <f t="shared" si="116"/>
        <v>#N/A</v>
      </c>
      <c r="O834">
        <f t="shared" si="117"/>
        <v>0</v>
      </c>
      <c r="P834" s="12">
        <f t="shared" si="118"/>
        <v>188.38209176692362</v>
      </c>
      <c r="Q834">
        <f t="shared" si="119"/>
        <v>0</v>
      </c>
      <c r="R834">
        <f>$D$2*tarifas!$D$12/24</f>
        <v>1.4541666666666666</v>
      </c>
      <c r="S834" t="e">
        <f>VLOOKUP(E834&amp;" "&amp;F834,tarifas!$A$13:$D$20,4,FALSE)*P834</f>
        <v>#N/A</v>
      </c>
      <c r="T834">
        <f>IF(F834="COD1",tarifas!$D$11*(SUMIFS($P$11:$P$8770,$F$11:$F$8770,"=COD1",$B$11:$B$8770,"="&amp;B834)/COUNTIFS($F$11:$F$8770,"=COD1",$B$11:$B$8770,"="&amp;B834))/COUNTIFS($A$11:$A$8770,"="&amp;A834,$F$11:$F$8770,"=COD1"),0)</f>
        <v>0</v>
      </c>
      <c r="U834" t="e">
        <f>(VLOOKUP(F834,tarifas!$C$7:$D$10,2,FALSE)+tarifas!$D$21)*datos!P834</f>
        <v>#N/A</v>
      </c>
      <c r="V834" t="e">
        <f t="shared" si="120"/>
        <v>#N/A</v>
      </c>
      <c r="W834">
        <f t="shared" si="121"/>
        <v>0</v>
      </c>
    </row>
    <row r="835" spans="1:23" x14ac:dyDescent="0.25">
      <c r="A835">
        <f t="shared" si="114"/>
        <v>33</v>
      </c>
      <c r="B835">
        <f t="shared" si="115"/>
        <v>2</v>
      </c>
      <c r="C835" s="1">
        <f t="shared" si="122"/>
        <v>41674.333333331335</v>
      </c>
      <c r="D835" s="7">
        <v>142.95454545454547</v>
      </c>
      <c r="E835" s="7"/>
      <c r="G835">
        <v>38.5</v>
      </c>
      <c r="H835" s="12">
        <v>239.23875316748959</v>
      </c>
      <c r="I835" s="13">
        <f>$D$2*tarifas!$D$12/24</f>
        <v>1.4541666666666666</v>
      </c>
      <c r="J835" s="13" t="e">
        <f>VLOOKUP(E835&amp;" "&amp;F835,tarifas!$A$13:$D$20,4,FALSE)*H835</f>
        <v>#N/A</v>
      </c>
      <c r="K835" s="13">
        <f>IF(F835="COD1",tarifas!$D$11*(SUMIFS($H$11:$H$8770,$F$11:$F$8770,"=COD1",$B$11:$B$8770,"="&amp;B835)/COUNTIFS($F$11:$F$8770,"=COD1",$B$11:$B$8770,"="&amp;B835))/COUNTIFS($A$11:$A$8770,"="&amp;A835,$F$11:$F$8770,"=COD1"),0)</f>
        <v>0</v>
      </c>
      <c r="L835" s="13" t="e">
        <f>(VLOOKUP(F835,tarifas!$C$7:$D$10,2,FALSE)+tarifas!$D$21)*datos!H835</f>
        <v>#N/A</v>
      </c>
      <c r="M835">
        <v>36.635349999999995</v>
      </c>
      <c r="N835" s="13" t="e">
        <f t="shared" si="116"/>
        <v>#N/A</v>
      </c>
      <c r="O835">
        <f t="shared" si="117"/>
        <v>36.635349999999995</v>
      </c>
      <c r="P835" s="12">
        <f t="shared" si="118"/>
        <v>202.6034031674896</v>
      </c>
      <c r="Q835">
        <f t="shared" si="119"/>
        <v>0</v>
      </c>
      <c r="R835">
        <f>$D$2*tarifas!$D$12/24</f>
        <v>1.4541666666666666</v>
      </c>
      <c r="S835" t="e">
        <f>VLOOKUP(E835&amp;" "&amp;F835,tarifas!$A$13:$D$20,4,FALSE)*P835</f>
        <v>#N/A</v>
      </c>
      <c r="T835">
        <f>IF(F835="COD1",tarifas!$D$11*(SUMIFS($P$11:$P$8770,$F$11:$F$8770,"=COD1",$B$11:$B$8770,"="&amp;B835)/COUNTIFS($F$11:$F$8770,"=COD1",$B$11:$B$8770,"="&amp;B835))/COUNTIFS($A$11:$A$8770,"="&amp;A835,$F$11:$F$8770,"=COD1"),0)</f>
        <v>0</v>
      </c>
      <c r="U835" t="e">
        <f>(VLOOKUP(F835,tarifas!$C$7:$D$10,2,FALSE)+tarifas!$D$21)*datos!P835</f>
        <v>#N/A</v>
      </c>
      <c r="V835" t="e">
        <f t="shared" si="120"/>
        <v>#N/A</v>
      </c>
      <c r="W835">
        <f t="shared" si="121"/>
        <v>0</v>
      </c>
    </row>
    <row r="836" spans="1:23" x14ac:dyDescent="0.25">
      <c r="A836">
        <f t="shared" si="114"/>
        <v>33</v>
      </c>
      <c r="B836">
        <f t="shared" si="115"/>
        <v>2</v>
      </c>
      <c r="C836" s="1">
        <f t="shared" si="122"/>
        <v>41674.374999997999</v>
      </c>
      <c r="D836" s="7">
        <v>376.31818181818181</v>
      </c>
      <c r="E836" s="7"/>
      <c r="G836">
        <v>44.27</v>
      </c>
      <c r="H836" s="12">
        <v>432.46027440379407</v>
      </c>
      <c r="I836" s="13">
        <f>$D$2*tarifas!$D$12/24</f>
        <v>1.4541666666666666</v>
      </c>
      <c r="J836" s="13" t="e">
        <f>VLOOKUP(E836&amp;" "&amp;F836,tarifas!$A$13:$D$20,4,FALSE)*H836</f>
        <v>#N/A</v>
      </c>
      <c r="K836" s="13">
        <f>IF(F836="COD1",tarifas!$D$11*(SUMIFS($H$11:$H$8770,$F$11:$F$8770,"=COD1",$B$11:$B$8770,"="&amp;B836)/COUNTIFS($F$11:$F$8770,"=COD1",$B$11:$B$8770,"="&amp;B836))/COUNTIFS($A$11:$A$8770,"="&amp;A836,$F$11:$F$8770,"=COD1"),0)</f>
        <v>0</v>
      </c>
      <c r="L836" s="13" t="e">
        <f>(VLOOKUP(F836,tarifas!$C$7:$D$10,2,FALSE)+tarifas!$D$21)*datos!H836</f>
        <v>#N/A</v>
      </c>
      <c r="M836">
        <v>27.150880000000001</v>
      </c>
      <c r="N836" s="13" t="e">
        <f t="shared" si="116"/>
        <v>#N/A</v>
      </c>
      <c r="O836">
        <f t="shared" si="117"/>
        <v>27.150880000000001</v>
      </c>
      <c r="P836" s="12">
        <f t="shared" si="118"/>
        <v>405.30939440379404</v>
      </c>
      <c r="Q836">
        <f t="shared" si="119"/>
        <v>0</v>
      </c>
      <c r="R836">
        <f>$D$2*tarifas!$D$12/24</f>
        <v>1.4541666666666666</v>
      </c>
      <c r="S836" t="e">
        <f>VLOOKUP(E836&amp;" "&amp;F836,tarifas!$A$13:$D$20,4,FALSE)*P836</f>
        <v>#N/A</v>
      </c>
      <c r="T836">
        <f>IF(F836="COD1",tarifas!$D$11*(SUMIFS($P$11:$P$8770,$F$11:$F$8770,"=COD1",$B$11:$B$8770,"="&amp;B836)/COUNTIFS($F$11:$F$8770,"=COD1",$B$11:$B$8770,"="&amp;B836))/COUNTIFS($A$11:$A$8770,"="&amp;A836,$F$11:$F$8770,"=COD1"),0)</f>
        <v>0</v>
      </c>
      <c r="U836" t="e">
        <f>(VLOOKUP(F836,tarifas!$C$7:$D$10,2,FALSE)+tarifas!$D$21)*datos!P836</f>
        <v>#N/A</v>
      </c>
      <c r="V836" t="e">
        <f t="shared" si="120"/>
        <v>#N/A</v>
      </c>
      <c r="W836">
        <f t="shared" si="121"/>
        <v>0</v>
      </c>
    </row>
    <row r="837" spans="1:23" x14ac:dyDescent="0.25">
      <c r="A837">
        <f t="shared" si="114"/>
        <v>33</v>
      </c>
      <c r="B837">
        <f t="shared" si="115"/>
        <v>2</v>
      </c>
      <c r="C837" s="1">
        <f t="shared" si="122"/>
        <v>41674.416666664663</v>
      </c>
      <c r="D837" s="7">
        <v>537.81818181818187</v>
      </c>
      <c r="E837" s="7"/>
      <c r="G837">
        <v>41</v>
      </c>
      <c r="H837" s="12">
        <v>537.6422666533341</v>
      </c>
      <c r="I837" s="13">
        <f>$D$2*tarifas!$D$12/24</f>
        <v>1.4541666666666666</v>
      </c>
      <c r="J837" s="13" t="e">
        <f>VLOOKUP(E837&amp;" "&amp;F837,tarifas!$A$13:$D$20,4,FALSE)*H837</f>
        <v>#N/A</v>
      </c>
      <c r="K837" s="13">
        <f>IF(F837="COD1",tarifas!$D$11*(SUMIFS($H$11:$H$8770,$F$11:$F$8770,"=COD1",$B$11:$B$8770,"="&amp;B837)/COUNTIFS($F$11:$F$8770,"=COD1",$B$11:$B$8770,"="&amp;B837))/COUNTIFS($A$11:$A$8770,"="&amp;A837,$F$11:$F$8770,"=COD1"),0)</f>
        <v>0</v>
      </c>
      <c r="L837" s="13" t="e">
        <f>(VLOOKUP(F837,tarifas!$C$7:$D$10,2,FALSE)+tarifas!$D$21)*datos!H837</f>
        <v>#N/A</v>
      </c>
      <c r="M837">
        <v>48.986890000000002</v>
      </c>
      <c r="N837" s="13" t="e">
        <f t="shared" si="116"/>
        <v>#N/A</v>
      </c>
      <c r="O837">
        <f t="shared" si="117"/>
        <v>48.986890000000002</v>
      </c>
      <c r="P837" s="12">
        <f t="shared" si="118"/>
        <v>488.65537665333409</v>
      </c>
      <c r="Q837">
        <f t="shared" si="119"/>
        <v>0</v>
      </c>
      <c r="R837">
        <f>$D$2*tarifas!$D$12/24</f>
        <v>1.4541666666666666</v>
      </c>
      <c r="S837" t="e">
        <f>VLOOKUP(E837&amp;" "&amp;F837,tarifas!$A$13:$D$20,4,FALSE)*P837</f>
        <v>#N/A</v>
      </c>
      <c r="T837">
        <f>IF(F837="COD1",tarifas!$D$11*(SUMIFS($P$11:$P$8770,$F$11:$F$8770,"=COD1",$B$11:$B$8770,"="&amp;B837)/COUNTIFS($F$11:$F$8770,"=COD1",$B$11:$B$8770,"="&amp;B837))/COUNTIFS($A$11:$A$8770,"="&amp;A837,$F$11:$F$8770,"=COD1"),0)</f>
        <v>0</v>
      </c>
      <c r="U837" t="e">
        <f>(VLOOKUP(F837,tarifas!$C$7:$D$10,2,FALSE)+tarifas!$D$21)*datos!P837</f>
        <v>#N/A</v>
      </c>
      <c r="V837" t="e">
        <f t="shared" si="120"/>
        <v>#N/A</v>
      </c>
      <c r="W837">
        <f t="shared" si="121"/>
        <v>0</v>
      </c>
    </row>
    <row r="838" spans="1:23" x14ac:dyDescent="0.25">
      <c r="A838">
        <f t="shared" si="114"/>
        <v>33</v>
      </c>
      <c r="B838">
        <f t="shared" si="115"/>
        <v>2</v>
      </c>
      <c r="C838" s="1">
        <f t="shared" si="122"/>
        <v>41674.458333331328</v>
      </c>
      <c r="D838" s="7">
        <v>629.5151515151515</v>
      </c>
      <c r="E838" s="7"/>
      <c r="G838">
        <v>32.82</v>
      </c>
      <c r="H838" s="12">
        <v>598.55204656402066</v>
      </c>
      <c r="I838" s="13">
        <f>$D$2*tarifas!$D$12/24</f>
        <v>1.4541666666666666</v>
      </c>
      <c r="J838" s="13" t="e">
        <f>VLOOKUP(E838&amp;" "&amp;F838,tarifas!$A$13:$D$20,4,FALSE)*H838</f>
        <v>#N/A</v>
      </c>
      <c r="K838" s="13">
        <f>IF(F838="COD1",tarifas!$D$11*(SUMIFS($H$11:$H$8770,$F$11:$F$8770,"=COD1",$B$11:$B$8770,"="&amp;B838)/COUNTIFS($F$11:$F$8770,"=COD1",$B$11:$B$8770,"="&amp;B838))/COUNTIFS($A$11:$A$8770,"="&amp;A838,$F$11:$F$8770,"=COD1"),0)</f>
        <v>0</v>
      </c>
      <c r="L838" s="13" t="e">
        <f>(VLOOKUP(F838,tarifas!$C$7:$D$10,2,FALSE)+tarifas!$D$21)*datos!H838</f>
        <v>#N/A</v>
      </c>
      <c r="M838">
        <v>38.399260000000005</v>
      </c>
      <c r="N838" s="13" t="e">
        <f t="shared" si="116"/>
        <v>#N/A</v>
      </c>
      <c r="O838">
        <f t="shared" si="117"/>
        <v>38.399260000000005</v>
      </c>
      <c r="P838" s="12">
        <f t="shared" si="118"/>
        <v>560.15278656402063</v>
      </c>
      <c r="Q838">
        <f t="shared" si="119"/>
        <v>0</v>
      </c>
      <c r="R838">
        <f>$D$2*tarifas!$D$12/24</f>
        <v>1.4541666666666666</v>
      </c>
      <c r="S838" t="e">
        <f>VLOOKUP(E838&amp;" "&amp;F838,tarifas!$A$13:$D$20,4,FALSE)*P838</f>
        <v>#N/A</v>
      </c>
      <c r="T838">
        <f>IF(F838="COD1",tarifas!$D$11*(SUMIFS($P$11:$P$8770,$F$11:$F$8770,"=COD1",$B$11:$B$8770,"="&amp;B838)/COUNTIFS($F$11:$F$8770,"=COD1",$B$11:$B$8770,"="&amp;B838))/COUNTIFS($A$11:$A$8770,"="&amp;A838,$F$11:$F$8770,"=COD1"),0)</f>
        <v>0</v>
      </c>
      <c r="U838" t="e">
        <f>(VLOOKUP(F838,tarifas!$C$7:$D$10,2,FALSE)+tarifas!$D$21)*datos!P838</f>
        <v>#N/A</v>
      </c>
      <c r="V838" t="e">
        <f t="shared" si="120"/>
        <v>#N/A</v>
      </c>
      <c r="W838">
        <f t="shared" si="121"/>
        <v>0</v>
      </c>
    </row>
    <row r="839" spans="1:23" x14ac:dyDescent="0.25">
      <c r="A839">
        <f t="shared" si="114"/>
        <v>33</v>
      </c>
      <c r="B839">
        <f t="shared" si="115"/>
        <v>2</v>
      </c>
      <c r="C839" s="1">
        <f t="shared" si="122"/>
        <v>41674.499999997992</v>
      </c>
      <c r="D839" s="7">
        <v>675.36363636363637</v>
      </c>
      <c r="E839" s="7"/>
      <c r="G839">
        <v>29.69</v>
      </c>
      <c r="H839" s="12">
        <v>447.15188223270957</v>
      </c>
      <c r="I839" s="13">
        <f>$D$2*tarifas!$D$12/24</f>
        <v>1.4541666666666666</v>
      </c>
      <c r="J839" s="13" t="e">
        <f>VLOOKUP(E839&amp;" "&amp;F839,tarifas!$A$13:$D$20,4,FALSE)*H839</f>
        <v>#N/A</v>
      </c>
      <c r="K839" s="13">
        <f>IF(F839="COD1",tarifas!$D$11*(SUMIFS($H$11:$H$8770,$F$11:$F$8770,"=COD1",$B$11:$B$8770,"="&amp;B839)/COUNTIFS($F$11:$F$8770,"=COD1",$B$11:$B$8770,"="&amp;B839))/COUNTIFS($A$11:$A$8770,"="&amp;A839,$F$11:$F$8770,"=COD1"),0)</f>
        <v>0</v>
      </c>
      <c r="L839" s="13" t="e">
        <f>(VLOOKUP(F839,tarifas!$C$7:$D$10,2,FALSE)+tarifas!$D$21)*datos!H839</f>
        <v>#N/A</v>
      </c>
      <c r="M839">
        <v>11.8889</v>
      </c>
      <c r="N839" s="13" t="e">
        <f t="shared" si="116"/>
        <v>#N/A</v>
      </c>
      <c r="O839">
        <f t="shared" si="117"/>
        <v>11.8889</v>
      </c>
      <c r="P839" s="12">
        <f t="shared" si="118"/>
        <v>435.26298223270959</v>
      </c>
      <c r="Q839">
        <f t="shared" si="119"/>
        <v>0</v>
      </c>
      <c r="R839">
        <f>$D$2*tarifas!$D$12/24</f>
        <v>1.4541666666666666</v>
      </c>
      <c r="S839" t="e">
        <f>VLOOKUP(E839&amp;" "&amp;F839,tarifas!$A$13:$D$20,4,FALSE)*P839</f>
        <v>#N/A</v>
      </c>
      <c r="T839">
        <f>IF(F839="COD1",tarifas!$D$11*(SUMIFS($P$11:$P$8770,$F$11:$F$8770,"=COD1",$B$11:$B$8770,"="&amp;B839)/COUNTIFS($F$11:$F$8770,"=COD1",$B$11:$B$8770,"="&amp;B839))/COUNTIFS($A$11:$A$8770,"="&amp;A839,$F$11:$F$8770,"=COD1"),0)</f>
        <v>0</v>
      </c>
      <c r="U839" t="e">
        <f>(VLOOKUP(F839,tarifas!$C$7:$D$10,2,FALSE)+tarifas!$D$21)*datos!P839</f>
        <v>#N/A</v>
      </c>
      <c r="V839" t="e">
        <f t="shared" si="120"/>
        <v>#N/A</v>
      </c>
      <c r="W839">
        <f t="shared" si="121"/>
        <v>0</v>
      </c>
    </row>
    <row r="840" spans="1:23" x14ac:dyDescent="0.25">
      <c r="A840">
        <f t="shared" si="114"/>
        <v>33</v>
      </c>
      <c r="B840">
        <f t="shared" si="115"/>
        <v>2</v>
      </c>
      <c r="C840" s="1">
        <f t="shared" si="122"/>
        <v>41674.541666664656</v>
      </c>
      <c r="D840" s="7">
        <v>658.87878787878788</v>
      </c>
      <c r="E840" s="7"/>
      <c r="G840">
        <v>29.69</v>
      </c>
      <c r="H840" s="12">
        <v>431.33197973111294</v>
      </c>
      <c r="I840" s="13">
        <f>$D$2*tarifas!$D$12/24</f>
        <v>1.4541666666666666</v>
      </c>
      <c r="J840" s="13" t="e">
        <f>VLOOKUP(E840&amp;" "&amp;F840,tarifas!$A$13:$D$20,4,FALSE)*H840</f>
        <v>#N/A</v>
      </c>
      <c r="K840" s="13">
        <f>IF(F840="COD1",tarifas!$D$11*(SUMIFS($H$11:$H$8770,$F$11:$F$8770,"=COD1",$B$11:$B$8770,"="&amp;B840)/COUNTIFS($F$11:$F$8770,"=COD1",$B$11:$B$8770,"="&amp;B840))/COUNTIFS($A$11:$A$8770,"="&amp;A840,$F$11:$F$8770,"=COD1"),0)</f>
        <v>0</v>
      </c>
      <c r="L840" s="13" t="e">
        <f>(VLOOKUP(F840,tarifas!$C$7:$D$10,2,FALSE)+tarifas!$D$21)*datos!H840</f>
        <v>#N/A</v>
      </c>
      <c r="M840">
        <v>17.862689999999997</v>
      </c>
      <c r="N840" s="13" t="e">
        <f t="shared" si="116"/>
        <v>#N/A</v>
      </c>
      <c r="O840">
        <f t="shared" si="117"/>
        <v>17.862689999999997</v>
      </c>
      <c r="P840" s="12">
        <f t="shared" si="118"/>
        <v>413.46928973111295</v>
      </c>
      <c r="Q840">
        <f t="shared" si="119"/>
        <v>0</v>
      </c>
      <c r="R840">
        <f>$D$2*tarifas!$D$12/24</f>
        <v>1.4541666666666666</v>
      </c>
      <c r="S840" t="e">
        <f>VLOOKUP(E840&amp;" "&amp;F840,tarifas!$A$13:$D$20,4,FALSE)*P840</f>
        <v>#N/A</v>
      </c>
      <c r="T840">
        <f>IF(F840="COD1",tarifas!$D$11*(SUMIFS($P$11:$P$8770,$F$11:$F$8770,"=COD1",$B$11:$B$8770,"="&amp;B840)/COUNTIFS($F$11:$F$8770,"=COD1",$B$11:$B$8770,"="&amp;B840))/COUNTIFS($A$11:$A$8770,"="&amp;A840,$F$11:$F$8770,"=COD1"),0)</f>
        <v>0</v>
      </c>
      <c r="U840" t="e">
        <f>(VLOOKUP(F840,tarifas!$C$7:$D$10,2,FALSE)+tarifas!$D$21)*datos!P840</f>
        <v>#N/A</v>
      </c>
      <c r="V840" t="e">
        <f t="shared" si="120"/>
        <v>#N/A</v>
      </c>
      <c r="W840">
        <f t="shared" si="121"/>
        <v>0</v>
      </c>
    </row>
    <row r="841" spans="1:23" x14ac:dyDescent="0.25">
      <c r="A841">
        <f t="shared" si="114"/>
        <v>33</v>
      </c>
      <c r="B841">
        <f t="shared" si="115"/>
        <v>2</v>
      </c>
      <c r="C841" s="1">
        <f t="shared" si="122"/>
        <v>41674.58333333132</v>
      </c>
      <c r="D841" s="7">
        <v>578.5151515151515</v>
      </c>
      <c r="E841" s="7"/>
      <c r="G841">
        <v>26.05</v>
      </c>
      <c r="H841" s="12">
        <v>593.08287833408076</v>
      </c>
      <c r="I841" s="13">
        <f>$D$2*tarifas!$D$12/24</f>
        <v>1.4541666666666666</v>
      </c>
      <c r="J841" s="13" t="e">
        <f>VLOOKUP(E841&amp;" "&amp;F841,tarifas!$A$13:$D$20,4,FALSE)*H841</f>
        <v>#N/A</v>
      </c>
      <c r="K841" s="13">
        <f>IF(F841="COD1",tarifas!$D$11*(SUMIFS($H$11:$H$8770,$F$11:$F$8770,"=COD1",$B$11:$B$8770,"="&amp;B841)/COUNTIFS($F$11:$F$8770,"=COD1",$B$11:$B$8770,"="&amp;B841))/COUNTIFS($A$11:$A$8770,"="&amp;A841,$F$11:$F$8770,"=COD1"),0)</f>
        <v>0</v>
      </c>
      <c r="L841" s="13" t="e">
        <f>(VLOOKUP(F841,tarifas!$C$7:$D$10,2,FALSE)+tarifas!$D$21)*datos!H841</f>
        <v>#N/A</v>
      </c>
      <c r="M841">
        <v>10.445209999999999</v>
      </c>
      <c r="N841" s="13" t="e">
        <f t="shared" si="116"/>
        <v>#N/A</v>
      </c>
      <c r="O841">
        <f t="shared" si="117"/>
        <v>10.445209999999999</v>
      </c>
      <c r="P841" s="12">
        <f t="shared" si="118"/>
        <v>582.63766833408079</v>
      </c>
      <c r="Q841">
        <f t="shared" si="119"/>
        <v>0</v>
      </c>
      <c r="R841">
        <f>$D$2*tarifas!$D$12/24</f>
        <v>1.4541666666666666</v>
      </c>
      <c r="S841" t="e">
        <f>VLOOKUP(E841&amp;" "&amp;F841,tarifas!$A$13:$D$20,4,FALSE)*P841</f>
        <v>#N/A</v>
      </c>
      <c r="T841">
        <f>IF(F841="COD1",tarifas!$D$11*(SUMIFS($P$11:$P$8770,$F$11:$F$8770,"=COD1",$B$11:$B$8770,"="&amp;B841)/COUNTIFS($F$11:$F$8770,"=COD1",$B$11:$B$8770,"="&amp;B841))/COUNTIFS($A$11:$A$8770,"="&amp;A841,$F$11:$F$8770,"=COD1"),0)</f>
        <v>0</v>
      </c>
      <c r="U841" t="e">
        <f>(VLOOKUP(F841,tarifas!$C$7:$D$10,2,FALSE)+tarifas!$D$21)*datos!P841</f>
        <v>#N/A</v>
      </c>
      <c r="V841" t="e">
        <f t="shared" si="120"/>
        <v>#N/A</v>
      </c>
      <c r="W841">
        <f t="shared" si="121"/>
        <v>0</v>
      </c>
    </row>
    <row r="842" spans="1:23" x14ac:dyDescent="0.25">
      <c r="A842">
        <f t="shared" si="114"/>
        <v>33</v>
      </c>
      <c r="B842">
        <f t="shared" si="115"/>
        <v>2</v>
      </c>
      <c r="C842" s="1">
        <f t="shared" si="122"/>
        <v>41674.624999997985</v>
      </c>
      <c r="D842" s="7">
        <v>432.46969696969694</v>
      </c>
      <c r="E842" s="7"/>
      <c r="G842">
        <v>22.88</v>
      </c>
      <c r="H842" s="12">
        <v>667.34675762418817</v>
      </c>
      <c r="I842" s="13">
        <f>$D$2*tarifas!$D$12/24</f>
        <v>1.4541666666666666</v>
      </c>
      <c r="J842" s="13" t="e">
        <f>VLOOKUP(E842&amp;" "&amp;F842,tarifas!$A$13:$D$20,4,FALSE)*H842</f>
        <v>#N/A</v>
      </c>
      <c r="K842" s="13">
        <f>IF(F842="COD1",tarifas!$D$11*(SUMIFS($H$11:$H$8770,$F$11:$F$8770,"=COD1",$B$11:$B$8770,"="&amp;B842)/COUNTIFS($F$11:$F$8770,"=COD1",$B$11:$B$8770,"="&amp;B842))/COUNTIFS($A$11:$A$8770,"="&amp;A842,$F$11:$F$8770,"=COD1"),0)</f>
        <v>0</v>
      </c>
      <c r="L842" s="13" t="e">
        <f>(VLOOKUP(F842,tarifas!$C$7:$D$10,2,FALSE)+tarifas!$D$21)*datos!H842</f>
        <v>#N/A</v>
      </c>
      <c r="M842">
        <v>1.48369</v>
      </c>
      <c r="N842" s="13" t="e">
        <f t="shared" si="116"/>
        <v>#N/A</v>
      </c>
      <c r="O842">
        <f t="shared" si="117"/>
        <v>1.48369</v>
      </c>
      <c r="P842" s="12">
        <f t="shared" si="118"/>
        <v>665.86306762418815</v>
      </c>
      <c r="Q842">
        <f t="shared" si="119"/>
        <v>0</v>
      </c>
      <c r="R842">
        <f>$D$2*tarifas!$D$12/24</f>
        <v>1.4541666666666666</v>
      </c>
      <c r="S842" t="e">
        <f>VLOOKUP(E842&amp;" "&amp;F842,tarifas!$A$13:$D$20,4,FALSE)*P842</f>
        <v>#N/A</v>
      </c>
      <c r="T842">
        <f>IF(F842="COD1",tarifas!$D$11*(SUMIFS($P$11:$P$8770,$F$11:$F$8770,"=COD1",$B$11:$B$8770,"="&amp;B842)/COUNTIFS($F$11:$F$8770,"=COD1",$B$11:$B$8770,"="&amp;B842))/COUNTIFS($A$11:$A$8770,"="&amp;A842,$F$11:$F$8770,"=COD1"),0)</f>
        <v>0</v>
      </c>
      <c r="U842" t="e">
        <f>(VLOOKUP(F842,tarifas!$C$7:$D$10,2,FALSE)+tarifas!$D$21)*datos!P842</f>
        <v>#N/A</v>
      </c>
      <c r="V842" t="e">
        <f t="shared" si="120"/>
        <v>#N/A</v>
      </c>
      <c r="W842">
        <f t="shared" si="121"/>
        <v>0</v>
      </c>
    </row>
    <row r="843" spans="1:23" x14ac:dyDescent="0.25">
      <c r="A843">
        <f t="shared" si="114"/>
        <v>33</v>
      </c>
      <c r="B843">
        <f t="shared" si="115"/>
        <v>2</v>
      </c>
      <c r="C843" s="1">
        <f t="shared" si="122"/>
        <v>41674.666666664649</v>
      </c>
      <c r="D843" s="7">
        <v>230.53030303030306</v>
      </c>
      <c r="E843" s="7"/>
      <c r="G843">
        <v>19.98</v>
      </c>
      <c r="H843" s="12">
        <v>676.67375593021961</v>
      </c>
      <c r="I843" s="13">
        <f>$D$2*tarifas!$D$12/24</f>
        <v>1.4541666666666666</v>
      </c>
      <c r="J843" s="13" t="e">
        <f>VLOOKUP(E843&amp;" "&amp;F843,tarifas!$A$13:$D$20,4,FALSE)*H843</f>
        <v>#N/A</v>
      </c>
      <c r="K843" s="13">
        <f>IF(F843="COD1",tarifas!$D$11*(SUMIFS($H$11:$H$8770,$F$11:$F$8770,"=COD1",$B$11:$B$8770,"="&amp;B843)/COUNTIFS($F$11:$F$8770,"=COD1",$B$11:$B$8770,"="&amp;B843))/COUNTIFS($A$11:$A$8770,"="&amp;A843,$F$11:$F$8770,"=COD1"),0)</f>
        <v>0</v>
      </c>
      <c r="L843" s="13" t="e">
        <f>(VLOOKUP(F843,tarifas!$C$7:$D$10,2,FALSE)+tarifas!$D$21)*datos!H843</f>
        <v>#N/A</v>
      </c>
      <c r="M843">
        <v>0</v>
      </c>
      <c r="N843" s="13" t="e">
        <f t="shared" si="116"/>
        <v>#N/A</v>
      </c>
      <c r="O843">
        <f t="shared" si="117"/>
        <v>0</v>
      </c>
      <c r="P843" s="12">
        <f t="shared" si="118"/>
        <v>676.67375593021961</v>
      </c>
      <c r="Q843">
        <f t="shared" si="119"/>
        <v>0</v>
      </c>
      <c r="R843">
        <f>$D$2*tarifas!$D$12/24</f>
        <v>1.4541666666666666</v>
      </c>
      <c r="S843" t="e">
        <f>VLOOKUP(E843&amp;" "&amp;F843,tarifas!$A$13:$D$20,4,FALSE)*P843</f>
        <v>#N/A</v>
      </c>
      <c r="T843">
        <f>IF(F843="COD1",tarifas!$D$11*(SUMIFS($P$11:$P$8770,$F$11:$F$8770,"=COD1",$B$11:$B$8770,"="&amp;B843)/COUNTIFS($F$11:$F$8770,"=COD1",$B$11:$B$8770,"="&amp;B843))/COUNTIFS($A$11:$A$8770,"="&amp;A843,$F$11:$F$8770,"=COD1"),0)</f>
        <v>0</v>
      </c>
      <c r="U843" t="e">
        <f>(VLOOKUP(F843,tarifas!$C$7:$D$10,2,FALSE)+tarifas!$D$21)*datos!P843</f>
        <v>#N/A</v>
      </c>
      <c r="V843" t="e">
        <f t="shared" si="120"/>
        <v>#N/A</v>
      </c>
      <c r="W843">
        <f t="shared" si="121"/>
        <v>0</v>
      </c>
    </row>
    <row r="844" spans="1:23" x14ac:dyDescent="0.25">
      <c r="A844">
        <f t="shared" ref="A844:A907" si="123">DAYS360($C$11,C844)</f>
        <v>33</v>
      </c>
      <c r="B844">
        <f t="shared" ref="B844:B907" si="124">MONTH(C844)</f>
        <v>2</v>
      </c>
      <c r="C844" s="1">
        <f t="shared" si="122"/>
        <v>41674.708333331313</v>
      </c>
      <c r="D844" s="7">
        <v>34.515151515151523</v>
      </c>
      <c r="E844" s="7"/>
      <c r="G844">
        <v>24.05</v>
      </c>
      <c r="H844" s="12">
        <v>539.29837424374807</v>
      </c>
      <c r="I844" s="13">
        <f>$D$2*tarifas!$D$12/24</f>
        <v>1.4541666666666666</v>
      </c>
      <c r="J844" s="13" t="e">
        <f>VLOOKUP(E844&amp;" "&amp;F844,tarifas!$A$13:$D$20,4,FALSE)*H844</f>
        <v>#N/A</v>
      </c>
      <c r="K844" s="13">
        <f>IF(F844="COD1",tarifas!$D$11*(SUMIFS($H$11:$H$8770,$F$11:$F$8770,"=COD1",$B$11:$B$8770,"="&amp;B844)/COUNTIFS($F$11:$F$8770,"=COD1",$B$11:$B$8770,"="&amp;B844))/COUNTIFS($A$11:$A$8770,"="&amp;A844,$F$11:$F$8770,"=COD1"),0)</f>
        <v>0</v>
      </c>
      <c r="L844" s="13" t="e">
        <f>(VLOOKUP(F844,tarifas!$C$7:$D$10,2,FALSE)+tarifas!$D$21)*datos!H844</f>
        <v>#N/A</v>
      </c>
      <c r="M844">
        <v>0</v>
      </c>
      <c r="N844" s="13" t="e">
        <f t="shared" ref="N844:N907" si="125">(I844+J844+K844+L844)*1.23</f>
        <v>#N/A</v>
      </c>
      <c r="O844">
        <f t="shared" ref="O844:O907" si="126">IF(M844&lt;H844,M844,H844)</f>
        <v>0</v>
      </c>
      <c r="P844" s="12">
        <f t="shared" ref="P844:P907" si="127">H844-O844</f>
        <v>539.29837424374807</v>
      </c>
      <c r="Q844">
        <f t="shared" ref="Q844:Q907" si="128">IF(M844&lt;H844,0,M844-H844)</f>
        <v>0</v>
      </c>
      <c r="R844">
        <f>$D$2*tarifas!$D$12/24</f>
        <v>1.4541666666666666</v>
      </c>
      <c r="S844" t="e">
        <f>VLOOKUP(E844&amp;" "&amp;F844,tarifas!$A$13:$D$20,4,FALSE)*P844</f>
        <v>#N/A</v>
      </c>
      <c r="T844">
        <f>IF(F844="COD1",tarifas!$D$11*(SUMIFS($P$11:$P$8770,$F$11:$F$8770,"=COD1",$B$11:$B$8770,"="&amp;B844)/COUNTIFS($F$11:$F$8770,"=COD1",$B$11:$B$8770,"="&amp;B844))/COUNTIFS($A$11:$A$8770,"="&amp;A844,$F$11:$F$8770,"=COD1"),0)</f>
        <v>0</v>
      </c>
      <c r="U844" t="e">
        <f>(VLOOKUP(F844,tarifas!$C$7:$D$10,2,FALSE)+tarifas!$D$21)*datos!P844</f>
        <v>#N/A</v>
      </c>
      <c r="V844" t="e">
        <f t="shared" ref="V844:V907" si="129">(R844+S844+T844+U844)*1.23</f>
        <v>#N/A</v>
      </c>
      <c r="W844">
        <f t="shared" ref="W844:W907" si="130">0.9*G844/1000*Q844</f>
        <v>0</v>
      </c>
    </row>
    <row r="845" spans="1:23" x14ac:dyDescent="0.25">
      <c r="A845">
        <f t="shared" si="123"/>
        <v>33</v>
      </c>
      <c r="B845">
        <f t="shared" si="124"/>
        <v>2</v>
      </c>
      <c r="C845" s="1">
        <f t="shared" ref="C845:C908" si="131">+C844+1/24</f>
        <v>41674.749999997977</v>
      </c>
      <c r="D845" s="7">
        <v>0</v>
      </c>
      <c r="E845" s="7"/>
      <c r="G845">
        <v>19.98</v>
      </c>
      <c r="H845" s="12">
        <v>415.58453575677697</v>
      </c>
      <c r="I845" s="13">
        <f>$D$2*tarifas!$D$12/24</f>
        <v>1.4541666666666666</v>
      </c>
      <c r="J845" s="13" t="e">
        <f>VLOOKUP(E845&amp;" "&amp;F845,tarifas!$A$13:$D$20,4,FALSE)*H845</f>
        <v>#N/A</v>
      </c>
      <c r="K845" s="13">
        <f>IF(F845="COD1",tarifas!$D$11*(SUMIFS($H$11:$H$8770,$F$11:$F$8770,"=COD1",$B$11:$B$8770,"="&amp;B845)/COUNTIFS($F$11:$F$8770,"=COD1",$B$11:$B$8770,"="&amp;B845))/COUNTIFS($A$11:$A$8770,"="&amp;A845,$F$11:$F$8770,"=COD1"),0)</f>
        <v>0</v>
      </c>
      <c r="L845" s="13" t="e">
        <f>(VLOOKUP(F845,tarifas!$C$7:$D$10,2,FALSE)+tarifas!$D$21)*datos!H845</f>
        <v>#N/A</v>
      </c>
      <c r="M845">
        <v>0</v>
      </c>
      <c r="N845" s="13" t="e">
        <f t="shared" si="125"/>
        <v>#N/A</v>
      </c>
      <c r="O845">
        <f t="shared" si="126"/>
        <v>0</v>
      </c>
      <c r="P845" s="12">
        <f t="shared" si="127"/>
        <v>415.58453575677697</v>
      </c>
      <c r="Q845">
        <f t="shared" si="128"/>
        <v>0</v>
      </c>
      <c r="R845">
        <f>$D$2*tarifas!$D$12/24</f>
        <v>1.4541666666666666</v>
      </c>
      <c r="S845" t="e">
        <f>VLOOKUP(E845&amp;" "&amp;F845,tarifas!$A$13:$D$20,4,FALSE)*P845</f>
        <v>#N/A</v>
      </c>
      <c r="T845">
        <f>IF(F845="COD1",tarifas!$D$11*(SUMIFS($P$11:$P$8770,$F$11:$F$8770,"=COD1",$B$11:$B$8770,"="&amp;B845)/COUNTIFS($F$11:$F$8770,"=COD1",$B$11:$B$8770,"="&amp;B845))/COUNTIFS($A$11:$A$8770,"="&amp;A845,$F$11:$F$8770,"=COD1"),0)</f>
        <v>0</v>
      </c>
      <c r="U845" t="e">
        <f>(VLOOKUP(F845,tarifas!$C$7:$D$10,2,FALSE)+tarifas!$D$21)*datos!P845</f>
        <v>#N/A</v>
      </c>
      <c r="V845" t="e">
        <f t="shared" si="129"/>
        <v>#N/A</v>
      </c>
      <c r="W845">
        <f t="shared" si="130"/>
        <v>0</v>
      </c>
    </row>
    <row r="846" spans="1:23" x14ac:dyDescent="0.25">
      <c r="A846">
        <f t="shared" si="123"/>
        <v>33</v>
      </c>
      <c r="B846">
        <f t="shared" si="124"/>
        <v>2</v>
      </c>
      <c r="C846" s="1">
        <f t="shared" si="131"/>
        <v>41674.791666664642</v>
      </c>
      <c r="D846" s="7">
        <v>0</v>
      </c>
      <c r="E846" s="7"/>
      <c r="G846">
        <v>29.69</v>
      </c>
      <c r="H846" s="12">
        <v>303.84634940618025</v>
      </c>
      <c r="I846" s="13">
        <f>$D$2*tarifas!$D$12/24</f>
        <v>1.4541666666666666</v>
      </c>
      <c r="J846" s="13" t="e">
        <f>VLOOKUP(E846&amp;" "&amp;F846,tarifas!$A$13:$D$20,4,FALSE)*H846</f>
        <v>#N/A</v>
      </c>
      <c r="K846" s="13">
        <f>IF(F846="COD1",tarifas!$D$11*(SUMIFS($H$11:$H$8770,$F$11:$F$8770,"=COD1",$B$11:$B$8770,"="&amp;B846)/COUNTIFS($F$11:$F$8770,"=COD1",$B$11:$B$8770,"="&amp;B846))/COUNTIFS($A$11:$A$8770,"="&amp;A846,$F$11:$F$8770,"=COD1"),0)</f>
        <v>0</v>
      </c>
      <c r="L846" s="13" t="e">
        <f>(VLOOKUP(F846,tarifas!$C$7:$D$10,2,FALSE)+tarifas!$D$21)*datos!H846</f>
        <v>#N/A</v>
      </c>
      <c r="M846">
        <v>0</v>
      </c>
      <c r="N846" s="13" t="e">
        <f t="shared" si="125"/>
        <v>#N/A</v>
      </c>
      <c r="O846">
        <f t="shared" si="126"/>
        <v>0</v>
      </c>
      <c r="P846" s="12">
        <f t="shared" si="127"/>
        <v>303.84634940618025</v>
      </c>
      <c r="Q846">
        <f t="shared" si="128"/>
        <v>0</v>
      </c>
      <c r="R846">
        <f>$D$2*tarifas!$D$12/24</f>
        <v>1.4541666666666666</v>
      </c>
      <c r="S846" t="e">
        <f>VLOOKUP(E846&amp;" "&amp;F846,tarifas!$A$13:$D$20,4,FALSE)*P846</f>
        <v>#N/A</v>
      </c>
      <c r="T846">
        <f>IF(F846="COD1",tarifas!$D$11*(SUMIFS($P$11:$P$8770,$F$11:$F$8770,"=COD1",$B$11:$B$8770,"="&amp;B846)/COUNTIFS($F$11:$F$8770,"=COD1",$B$11:$B$8770,"="&amp;B846))/COUNTIFS($A$11:$A$8770,"="&amp;A846,$F$11:$F$8770,"=COD1"),0)</f>
        <v>0</v>
      </c>
      <c r="U846" t="e">
        <f>(VLOOKUP(F846,tarifas!$C$7:$D$10,2,FALSE)+tarifas!$D$21)*datos!P846</f>
        <v>#N/A</v>
      </c>
      <c r="V846" t="e">
        <f t="shared" si="129"/>
        <v>#N/A</v>
      </c>
      <c r="W846">
        <f t="shared" si="130"/>
        <v>0</v>
      </c>
    </row>
    <row r="847" spans="1:23" x14ac:dyDescent="0.25">
      <c r="A847">
        <f t="shared" si="123"/>
        <v>33</v>
      </c>
      <c r="B847">
        <f t="shared" si="124"/>
        <v>2</v>
      </c>
      <c r="C847" s="1">
        <f t="shared" si="131"/>
        <v>41674.833333331306</v>
      </c>
      <c r="D847" s="7">
        <v>0</v>
      </c>
      <c r="E847" s="7"/>
      <c r="G847">
        <v>35.200000000000003</v>
      </c>
      <c r="H847" s="12">
        <v>246.08204384394867</v>
      </c>
      <c r="I847" s="13">
        <f>$D$2*tarifas!$D$12/24</f>
        <v>1.4541666666666666</v>
      </c>
      <c r="J847" s="13" t="e">
        <f>VLOOKUP(E847&amp;" "&amp;F847,tarifas!$A$13:$D$20,4,FALSE)*H847</f>
        <v>#N/A</v>
      </c>
      <c r="K847" s="13">
        <f>IF(F847="COD1",tarifas!$D$11*(SUMIFS($H$11:$H$8770,$F$11:$F$8770,"=COD1",$B$11:$B$8770,"="&amp;B847)/COUNTIFS($F$11:$F$8770,"=COD1",$B$11:$B$8770,"="&amp;B847))/COUNTIFS($A$11:$A$8770,"="&amp;A847,$F$11:$F$8770,"=COD1"),0)</f>
        <v>0</v>
      </c>
      <c r="L847" s="13" t="e">
        <f>(VLOOKUP(F847,tarifas!$C$7:$D$10,2,FALSE)+tarifas!$D$21)*datos!H847</f>
        <v>#N/A</v>
      </c>
      <c r="M847">
        <v>0</v>
      </c>
      <c r="N847" s="13" t="e">
        <f t="shared" si="125"/>
        <v>#N/A</v>
      </c>
      <c r="O847">
        <f t="shared" si="126"/>
        <v>0</v>
      </c>
      <c r="P847" s="12">
        <f t="shared" si="127"/>
        <v>246.08204384394867</v>
      </c>
      <c r="Q847">
        <f t="shared" si="128"/>
        <v>0</v>
      </c>
      <c r="R847">
        <f>$D$2*tarifas!$D$12/24</f>
        <v>1.4541666666666666</v>
      </c>
      <c r="S847" t="e">
        <f>VLOOKUP(E847&amp;" "&amp;F847,tarifas!$A$13:$D$20,4,FALSE)*P847</f>
        <v>#N/A</v>
      </c>
      <c r="T847">
        <f>IF(F847="COD1",tarifas!$D$11*(SUMIFS($P$11:$P$8770,$F$11:$F$8770,"=COD1",$B$11:$B$8770,"="&amp;B847)/COUNTIFS($F$11:$F$8770,"=COD1",$B$11:$B$8770,"="&amp;B847))/COUNTIFS($A$11:$A$8770,"="&amp;A847,$F$11:$F$8770,"=COD1"),0)</f>
        <v>0</v>
      </c>
      <c r="U847" t="e">
        <f>(VLOOKUP(F847,tarifas!$C$7:$D$10,2,FALSE)+tarifas!$D$21)*datos!P847</f>
        <v>#N/A</v>
      </c>
      <c r="V847" t="e">
        <f t="shared" si="129"/>
        <v>#N/A</v>
      </c>
      <c r="W847">
        <f t="shared" si="130"/>
        <v>0</v>
      </c>
    </row>
    <row r="848" spans="1:23" x14ac:dyDescent="0.25">
      <c r="A848">
        <f t="shared" si="123"/>
        <v>33</v>
      </c>
      <c r="B848">
        <f t="shared" si="124"/>
        <v>2</v>
      </c>
      <c r="C848" s="1">
        <f t="shared" si="131"/>
        <v>41674.87499999797</v>
      </c>
      <c r="D848" s="7">
        <v>0</v>
      </c>
      <c r="E848" s="7"/>
      <c r="G848">
        <v>29.4</v>
      </c>
      <c r="H848" s="12">
        <v>228.2690263859393</v>
      </c>
      <c r="I848" s="13">
        <f>$D$2*tarifas!$D$12/24</f>
        <v>1.4541666666666666</v>
      </c>
      <c r="J848" s="13" t="e">
        <f>VLOOKUP(E848&amp;" "&amp;F848,tarifas!$A$13:$D$20,4,FALSE)*H848</f>
        <v>#N/A</v>
      </c>
      <c r="K848" s="13">
        <f>IF(F848="COD1",tarifas!$D$11*(SUMIFS($H$11:$H$8770,$F$11:$F$8770,"=COD1",$B$11:$B$8770,"="&amp;B848)/COUNTIFS($F$11:$F$8770,"=COD1",$B$11:$B$8770,"="&amp;B848))/COUNTIFS($A$11:$A$8770,"="&amp;A848,$F$11:$F$8770,"=COD1"),0)</f>
        <v>0</v>
      </c>
      <c r="L848" s="13" t="e">
        <f>(VLOOKUP(F848,tarifas!$C$7:$D$10,2,FALSE)+tarifas!$D$21)*datos!H848</f>
        <v>#N/A</v>
      </c>
      <c r="M848">
        <v>0</v>
      </c>
      <c r="N848" s="13" t="e">
        <f t="shared" si="125"/>
        <v>#N/A</v>
      </c>
      <c r="O848">
        <f t="shared" si="126"/>
        <v>0</v>
      </c>
      <c r="P848" s="12">
        <f t="shared" si="127"/>
        <v>228.2690263859393</v>
      </c>
      <c r="Q848">
        <f t="shared" si="128"/>
        <v>0</v>
      </c>
      <c r="R848">
        <f>$D$2*tarifas!$D$12/24</f>
        <v>1.4541666666666666</v>
      </c>
      <c r="S848" t="e">
        <f>VLOOKUP(E848&amp;" "&amp;F848,tarifas!$A$13:$D$20,4,FALSE)*P848</f>
        <v>#N/A</v>
      </c>
      <c r="T848">
        <f>IF(F848="COD1",tarifas!$D$11*(SUMIFS($P$11:$P$8770,$F$11:$F$8770,"=COD1",$B$11:$B$8770,"="&amp;B848)/COUNTIFS($F$11:$F$8770,"=COD1",$B$11:$B$8770,"="&amp;B848))/COUNTIFS($A$11:$A$8770,"="&amp;A848,$F$11:$F$8770,"=COD1"),0)</f>
        <v>0</v>
      </c>
      <c r="U848" t="e">
        <f>(VLOOKUP(F848,tarifas!$C$7:$D$10,2,FALSE)+tarifas!$D$21)*datos!P848</f>
        <v>#N/A</v>
      </c>
      <c r="V848" t="e">
        <f t="shared" si="129"/>
        <v>#N/A</v>
      </c>
      <c r="W848">
        <f t="shared" si="130"/>
        <v>0</v>
      </c>
    </row>
    <row r="849" spans="1:23" x14ac:dyDescent="0.25">
      <c r="A849">
        <f t="shared" si="123"/>
        <v>33</v>
      </c>
      <c r="B849">
        <f t="shared" si="124"/>
        <v>2</v>
      </c>
      <c r="C849" s="1">
        <f t="shared" si="131"/>
        <v>41674.916666664634</v>
      </c>
      <c r="D849" s="7">
        <v>0</v>
      </c>
      <c r="E849" s="7"/>
      <c r="G849">
        <v>19.5</v>
      </c>
      <c r="H849" s="12">
        <v>234.85152215317069</v>
      </c>
      <c r="I849" s="13">
        <f>$D$2*tarifas!$D$12/24</f>
        <v>1.4541666666666666</v>
      </c>
      <c r="J849" s="13" t="e">
        <f>VLOOKUP(E849&amp;" "&amp;F849,tarifas!$A$13:$D$20,4,FALSE)*H849</f>
        <v>#N/A</v>
      </c>
      <c r="K849" s="13">
        <f>IF(F849="COD1",tarifas!$D$11*(SUMIFS($H$11:$H$8770,$F$11:$F$8770,"=COD1",$B$11:$B$8770,"="&amp;B849)/COUNTIFS($F$11:$F$8770,"=COD1",$B$11:$B$8770,"="&amp;B849))/COUNTIFS($A$11:$A$8770,"="&amp;A849,$F$11:$F$8770,"=COD1"),0)</f>
        <v>0</v>
      </c>
      <c r="L849" s="13" t="e">
        <f>(VLOOKUP(F849,tarifas!$C$7:$D$10,2,FALSE)+tarifas!$D$21)*datos!H849</f>
        <v>#N/A</v>
      </c>
      <c r="M849">
        <v>0</v>
      </c>
      <c r="N849" s="13" t="e">
        <f t="shared" si="125"/>
        <v>#N/A</v>
      </c>
      <c r="O849">
        <f t="shared" si="126"/>
        <v>0</v>
      </c>
      <c r="P849" s="12">
        <f t="shared" si="127"/>
        <v>234.85152215317069</v>
      </c>
      <c r="Q849">
        <f t="shared" si="128"/>
        <v>0</v>
      </c>
      <c r="R849">
        <f>$D$2*tarifas!$D$12/24</f>
        <v>1.4541666666666666</v>
      </c>
      <c r="S849" t="e">
        <f>VLOOKUP(E849&amp;" "&amp;F849,tarifas!$A$13:$D$20,4,FALSE)*P849</f>
        <v>#N/A</v>
      </c>
      <c r="T849">
        <f>IF(F849="COD1",tarifas!$D$11*(SUMIFS($P$11:$P$8770,$F$11:$F$8770,"=COD1",$B$11:$B$8770,"="&amp;B849)/COUNTIFS($F$11:$F$8770,"=COD1",$B$11:$B$8770,"="&amp;B849))/COUNTIFS($A$11:$A$8770,"="&amp;A849,$F$11:$F$8770,"=COD1"),0)</f>
        <v>0</v>
      </c>
      <c r="U849" t="e">
        <f>(VLOOKUP(F849,tarifas!$C$7:$D$10,2,FALSE)+tarifas!$D$21)*datos!P849</f>
        <v>#N/A</v>
      </c>
      <c r="V849" t="e">
        <f t="shared" si="129"/>
        <v>#N/A</v>
      </c>
      <c r="W849">
        <f t="shared" si="130"/>
        <v>0</v>
      </c>
    </row>
    <row r="850" spans="1:23" x14ac:dyDescent="0.25">
      <c r="A850">
        <f t="shared" si="123"/>
        <v>33</v>
      </c>
      <c r="B850">
        <f t="shared" si="124"/>
        <v>2</v>
      </c>
      <c r="C850" s="1">
        <f t="shared" si="131"/>
        <v>41674.958333331298</v>
      </c>
      <c r="D850" s="7">
        <v>0</v>
      </c>
      <c r="E850" s="7"/>
      <c r="G850">
        <v>7</v>
      </c>
      <c r="H850" s="12">
        <v>232.27398575506044</v>
      </c>
      <c r="I850" s="13">
        <f>$D$2*tarifas!$D$12/24</f>
        <v>1.4541666666666666</v>
      </c>
      <c r="J850" s="13" t="e">
        <f>VLOOKUP(E850&amp;" "&amp;F850,tarifas!$A$13:$D$20,4,FALSE)*H850</f>
        <v>#N/A</v>
      </c>
      <c r="K850" s="13">
        <f>IF(F850="COD1",tarifas!$D$11*(SUMIFS($H$11:$H$8770,$F$11:$F$8770,"=COD1",$B$11:$B$8770,"="&amp;B850)/COUNTIFS($F$11:$F$8770,"=COD1",$B$11:$B$8770,"="&amp;B850))/COUNTIFS($A$11:$A$8770,"="&amp;A850,$F$11:$F$8770,"=COD1"),0)</f>
        <v>0</v>
      </c>
      <c r="L850" s="13" t="e">
        <f>(VLOOKUP(F850,tarifas!$C$7:$D$10,2,FALSE)+tarifas!$D$21)*datos!H850</f>
        <v>#N/A</v>
      </c>
      <c r="M850">
        <v>0</v>
      </c>
      <c r="N850" s="13" t="e">
        <f t="shared" si="125"/>
        <v>#N/A</v>
      </c>
      <c r="O850">
        <f t="shared" si="126"/>
        <v>0</v>
      </c>
      <c r="P850" s="12">
        <f t="shared" si="127"/>
        <v>232.27398575506044</v>
      </c>
      <c r="Q850">
        <f t="shared" si="128"/>
        <v>0</v>
      </c>
      <c r="R850">
        <f>$D$2*tarifas!$D$12/24</f>
        <v>1.4541666666666666</v>
      </c>
      <c r="S850" t="e">
        <f>VLOOKUP(E850&amp;" "&amp;F850,tarifas!$A$13:$D$20,4,FALSE)*P850</f>
        <v>#N/A</v>
      </c>
      <c r="T850">
        <f>IF(F850="COD1",tarifas!$D$11*(SUMIFS($P$11:$P$8770,$F$11:$F$8770,"=COD1",$B$11:$B$8770,"="&amp;B850)/COUNTIFS($F$11:$F$8770,"=COD1",$B$11:$B$8770,"="&amp;B850))/COUNTIFS($A$11:$A$8770,"="&amp;A850,$F$11:$F$8770,"=COD1"),0)</f>
        <v>0</v>
      </c>
      <c r="U850" t="e">
        <f>(VLOOKUP(F850,tarifas!$C$7:$D$10,2,FALSE)+tarifas!$D$21)*datos!P850</f>
        <v>#N/A</v>
      </c>
      <c r="V850" t="e">
        <f t="shared" si="129"/>
        <v>#N/A</v>
      </c>
      <c r="W850">
        <f t="shared" si="130"/>
        <v>0</v>
      </c>
    </row>
    <row r="851" spans="1:23" x14ac:dyDescent="0.25">
      <c r="A851">
        <f t="shared" si="123"/>
        <v>34</v>
      </c>
      <c r="B851">
        <f t="shared" si="124"/>
        <v>2</v>
      </c>
      <c r="C851" s="1">
        <f t="shared" si="131"/>
        <v>41674.999999997963</v>
      </c>
      <c r="D851" s="7">
        <v>0</v>
      </c>
      <c r="E851" s="7"/>
      <c r="G851">
        <v>0.1</v>
      </c>
      <c r="H851" s="12">
        <v>224.70057935347444</v>
      </c>
      <c r="I851" s="13">
        <f>$D$2*tarifas!$D$12/24</f>
        <v>1.4541666666666666</v>
      </c>
      <c r="J851" s="13" t="e">
        <f>VLOOKUP(E851&amp;" "&amp;F851,tarifas!$A$13:$D$20,4,FALSE)*H851</f>
        <v>#N/A</v>
      </c>
      <c r="K851" s="13">
        <f>IF(F851="COD1",tarifas!$D$11*(SUMIFS($H$11:$H$8770,$F$11:$F$8770,"=COD1",$B$11:$B$8770,"="&amp;B851)/COUNTIFS($F$11:$F$8770,"=COD1",$B$11:$B$8770,"="&amp;B851))/COUNTIFS($A$11:$A$8770,"="&amp;A851,$F$11:$F$8770,"=COD1"),0)</f>
        <v>0</v>
      </c>
      <c r="L851" s="13" t="e">
        <f>(VLOOKUP(F851,tarifas!$C$7:$D$10,2,FALSE)+tarifas!$D$21)*datos!H851</f>
        <v>#N/A</v>
      </c>
      <c r="M851">
        <v>0</v>
      </c>
      <c r="N851" s="13" t="e">
        <f t="shared" si="125"/>
        <v>#N/A</v>
      </c>
      <c r="O851">
        <f t="shared" si="126"/>
        <v>0</v>
      </c>
      <c r="P851" s="12">
        <f t="shared" si="127"/>
        <v>224.70057935347444</v>
      </c>
      <c r="Q851">
        <f t="shared" si="128"/>
        <v>0</v>
      </c>
      <c r="R851">
        <f>$D$2*tarifas!$D$12/24</f>
        <v>1.4541666666666666</v>
      </c>
      <c r="S851" t="e">
        <f>VLOOKUP(E851&amp;" "&amp;F851,tarifas!$A$13:$D$20,4,FALSE)*P851</f>
        <v>#N/A</v>
      </c>
      <c r="T851">
        <f>IF(F851="COD1",tarifas!$D$11*(SUMIFS($P$11:$P$8770,$F$11:$F$8770,"=COD1",$B$11:$B$8770,"="&amp;B851)/COUNTIFS($F$11:$F$8770,"=COD1",$B$11:$B$8770,"="&amp;B851))/COUNTIFS($A$11:$A$8770,"="&amp;A851,$F$11:$F$8770,"=COD1"),0)</f>
        <v>0</v>
      </c>
      <c r="U851" t="e">
        <f>(VLOOKUP(F851,tarifas!$C$7:$D$10,2,FALSE)+tarifas!$D$21)*datos!P851</f>
        <v>#N/A</v>
      </c>
      <c r="V851" t="e">
        <f t="shared" si="129"/>
        <v>#N/A</v>
      </c>
      <c r="W851">
        <f t="shared" si="130"/>
        <v>0</v>
      </c>
    </row>
    <row r="852" spans="1:23" x14ac:dyDescent="0.25">
      <c r="A852">
        <f t="shared" si="123"/>
        <v>34</v>
      </c>
      <c r="B852">
        <f t="shared" si="124"/>
        <v>2</v>
      </c>
      <c r="C852" s="1">
        <f t="shared" si="131"/>
        <v>41675.041666664627</v>
      </c>
      <c r="D852" s="7">
        <v>0</v>
      </c>
      <c r="E852" s="7"/>
      <c r="G852">
        <v>0</v>
      </c>
      <c r="H852" s="12">
        <v>222.1161869495547</v>
      </c>
      <c r="I852" s="13">
        <f>$D$2*tarifas!$D$12/24</f>
        <v>1.4541666666666666</v>
      </c>
      <c r="J852" s="13" t="e">
        <f>VLOOKUP(E852&amp;" "&amp;F852,tarifas!$A$13:$D$20,4,FALSE)*H852</f>
        <v>#N/A</v>
      </c>
      <c r="K852" s="13">
        <f>IF(F852="COD1",tarifas!$D$11*(SUMIFS($H$11:$H$8770,$F$11:$F$8770,"=COD1",$B$11:$B$8770,"="&amp;B852)/COUNTIFS($F$11:$F$8770,"=COD1",$B$11:$B$8770,"="&amp;B852))/COUNTIFS($A$11:$A$8770,"="&amp;A852,$F$11:$F$8770,"=COD1"),0)</f>
        <v>0</v>
      </c>
      <c r="L852" s="13" t="e">
        <f>(VLOOKUP(F852,tarifas!$C$7:$D$10,2,FALSE)+tarifas!$D$21)*datos!H852</f>
        <v>#N/A</v>
      </c>
      <c r="M852">
        <v>0</v>
      </c>
      <c r="N852" s="13" t="e">
        <f t="shared" si="125"/>
        <v>#N/A</v>
      </c>
      <c r="O852">
        <f t="shared" si="126"/>
        <v>0</v>
      </c>
      <c r="P852" s="12">
        <f t="shared" si="127"/>
        <v>222.1161869495547</v>
      </c>
      <c r="Q852">
        <f t="shared" si="128"/>
        <v>0</v>
      </c>
      <c r="R852">
        <f>$D$2*tarifas!$D$12/24</f>
        <v>1.4541666666666666</v>
      </c>
      <c r="S852" t="e">
        <f>VLOOKUP(E852&amp;" "&amp;F852,tarifas!$A$13:$D$20,4,FALSE)*P852</f>
        <v>#N/A</v>
      </c>
      <c r="T852">
        <f>IF(F852="COD1",tarifas!$D$11*(SUMIFS($P$11:$P$8770,$F$11:$F$8770,"=COD1",$B$11:$B$8770,"="&amp;B852)/COUNTIFS($F$11:$F$8770,"=COD1",$B$11:$B$8770,"="&amp;B852))/COUNTIFS($A$11:$A$8770,"="&amp;A852,$F$11:$F$8770,"=COD1"),0)</f>
        <v>0</v>
      </c>
      <c r="U852" t="e">
        <f>(VLOOKUP(F852,tarifas!$C$7:$D$10,2,FALSE)+tarifas!$D$21)*datos!P852</f>
        <v>#N/A</v>
      </c>
      <c r="V852" t="e">
        <f t="shared" si="129"/>
        <v>#N/A</v>
      </c>
      <c r="W852">
        <f t="shared" si="130"/>
        <v>0</v>
      </c>
    </row>
    <row r="853" spans="1:23" x14ac:dyDescent="0.25">
      <c r="A853">
        <f t="shared" si="123"/>
        <v>34</v>
      </c>
      <c r="B853">
        <f t="shared" si="124"/>
        <v>2</v>
      </c>
      <c r="C853" s="1">
        <f t="shared" si="131"/>
        <v>41675.083333331291</v>
      </c>
      <c r="D853" s="7">
        <v>0</v>
      </c>
      <c r="E853" s="7"/>
      <c r="G853">
        <v>0</v>
      </c>
      <c r="H853" s="12">
        <v>217.33887902453242</v>
      </c>
      <c r="I853" s="13">
        <f>$D$2*tarifas!$D$12/24</f>
        <v>1.4541666666666666</v>
      </c>
      <c r="J853" s="13" t="e">
        <f>VLOOKUP(E853&amp;" "&amp;F853,tarifas!$A$13:$D$20,4,FALSE)*H853</f>
        <v>#N/A</v>
      </c>
      <c r="K853" s="13">
        <f>IF(F853="COD1",tarifas!$D$11*(SUMIFS($H$11:$H$8770,$F$11:$F$8770,"=COD1",$B$11:$B$8770,"="&amp;B853)/COUNTIFS($F$11:$F$8770,"=COD1",$B$11:$B$8770,"="&amp;B853))/COUNTIFS($A$11:$A$8770,"="&amp;A853,$F$11:$F$8770,"=COD1"),0)</f>
        <v>0</v>
      </c>
      <c r="L853" s="13" t="e">
        <f>(VLOOKUP(F853,tarifas!$C$7:$D$10,2,FALSE)+tarifas!$D$21)*datos!H853</f>
        <v>#N/A</v>
      </c>
      <c r="M853">
        <v>0</v>
      </c>
      <c r="N853" s="13" t="e">
        <f t="shared" si="125"/>
        <v>#N/A</v>
      </c>
      <c r="O853">
        <f t="shared" si="126"/>
        <v>0</v>
      </c>
      <c r="P853" s="12">
        <f t="shared" si="127"/>
        <v>217.33887902453242</v>
      </c>
      <c r="Q853">
        <f t="shared" si="128"/>
        <v>0</v>
      </c>
      <c r="R853">
        <f>$D$2*tarifas!$D$12/24</f>
        <v>1.4541666666666666</v>
      </c>
      <c r="S853" t="e">
        <f>VLOOKUP(E853&amp;" "&amp;F853,tarifas!$A$13:$D$20,4,FALSE)*P853</f>
        <v>#N/A</v>
      </c>
      <c r="T853">
        <f>IF(F853="COD1",tarifas!$D$11*(SUMIFS($P$11:$P$8770,$F$11:$F$8770,"=COD1",$B$11:$B$8770,"="&amp;B853)/COUNTIFS($F$11:$F$8770,"=COD1",$B$11:$B$8770,"="&amp;B853))/COUNTIFS($A$11:$A$8770,"="&amp;A853,$F$11:$F$8770,"=COD1"),0)</f>
        <v>0</v>
      </c>
      <c r="U853" t="e">
        <f>(VLOOKUP(F853,tarifas!$C$7:$D$10,2,FALSE)+tarifas!$D$21)*datos!P853</f>
        <v>#N/A</v>
      </c>
      <c r="V853" t="e">
        <f t="shared" si="129"/>
        <v>#N/A</v>
      </c>
      <c r="W853">
        <f t="shared" si="130"/>
        <v>0</v>
      </c>
    </row>
    <row r="854" spans="1:23" x14ac:dyDescent="0.25">
      <c r="A854">
        <f t="shared" si="123"/>
        <v>34</v>
      </c>
      <c r="B854">
        <f t="shared" si="124"/>
        <v>2</v>
      </c>
      <c r="C854" s="1">
        <f t="shared" si="131"/>
        <v>41675.124999997955</v>
      </c>
      <c r="D854" s="7">
        <v>0</v>
      </c>
      <c r="E854" s="7"/>
      <c r="G854">
        <v>0</v>
      </c>
      <c r="H854" s="12">
        <v>204.06249392493601</v>
      </c>
      <c r="I854" s="13">
        <f>$D$2*tarifas!$D$12/24</f>
        <v>1.4541666666666666</v>
      </c>
      <c r="J854" s="13" t="e">
        <f>VLOOKUP(E854&amp;" "&amp;F854,tarifas!$A$13:$D$20,4,FALSE)*H854</f>
        <v>#N/A</v>
      </c>
      <c r="K854" s="13">
        <f>IF(F854="COD1",tarifas!$D$11*(SUMIFS($H$11:$H$8770,$F$11:$F$8770,"=COD1",$B$11:$B$8770,"="&amp;B854)/COUNTIFS($F$11:$F$8770,"=COD1",$B$11:$B$8770,"="&amp;B854))/COUNTIFS($A$11:$A$8770,"="&amp;A854,$F$11:$F$8770,"=COD1"),0)</f>
        <v>0</v>
      </c>
      <c r="L854" s="13" t="e">
        <f>(VLOOKUP(F854,tarifas!$C$7:$D$10,2,FALSE)+tarifas!$D$21)*datos!H854</f>
        <v>#N/A</v>
      </c>
      <c r="M854">
        <v>0</v>
      </c>
      <c r="N854" s="13" t="e">
        <f t="shared" si="125"/>
        <v>#N/A</v>
      </c>
      <c r="O854">
        <f t="shared" si="126"/>
        <v>0</v>
      </c>
      <c r="P854" s="12">
        <f t="shared" si="127"/>
        <v>204.06249392493601</v>
      </c>
      <c r="Q854">
        <f t="shared" si="128"/>
        <v>0</v>
      </c>
      <c r="R854">
        <f>$D$2*tarifas!$D$12/24</f>
        <v>1.4541666666666666</v>
      </c>
      <c r="S854" t="e">
        <f>VLOOKUP(E854&amp;" "&amp;F854,tarifas!$A$13:$D$20,4,FALSE)*P854</f>
        <v>#N/A</v>
      </c>
      <c r="T854">
        <f>IF(F854="COD1",tarifas!$D$11*(SUMIFS($P$11:$P$8770,$F$11:$F$8770,"=COD1",$B$11:$B$8770,"="&amp;B854)/COUNTIFS($F$11:$F$8770,"=COD1",$B$11:$B$8770,"="&amp;B854))/COUNTIFS($A$11:$A$8770,"="&amp;A854,$F$11:$F$8770,"=COD1"),0)</f>
        <v>0</v>
      </c>
      <c r="U854" t="e">
        <f>(VLOOKUP(F854,tarifas!$C$7:$D$10,2,FALSE)+tarifas!$D$21)*datos!P854</f>
        <v>#N/A</v>
      </c>
      <c r="V854" t="e">
        <f t="shared" si="129"/>
        <v>#N/A</v>
      </c>
      <c r="W854">
        <f t="shared" si="130"/>
        <v>0</v>
      </c>
    </row>
    <row r="855" spans="1:23" x14ac:dyDescent="0.25">
      <c r="A855">
        <f t="shared" si="123"/>
        <v>34</v>
      </c>
      <c r="B855">
        <f t="shared" si="124"/>
        <v>2</v>
      </c>
      <c r="C855" s="1">
        <f t="shared" si="131"/>
        <v>41675.16666666462</v>
      </c>
      <c r="D855" s="7">
        <v>0</v>
      </c>
      <c r="E855" s="7"/>
      <c r="G855">
        <v>0</v>
      </c>
      <c r="H855" s="12">
        <v>197.84231645066788</v>
      </c>
      <c r="I855" s="13">
        <f>$D$2*tarifas!$D$12/24</f>
        <v>1.4541666666666666</v>
      </c>
      <c r="J855" s="13" t="e">
        <f>VLOOKUP(E855&amp;" "&amp;F855,tarifas!$A$13:$D$20,4,FALSE)*H855</f>
        <v>#N/A</v>
      </c>
      <c r="K855" s="13">
        <f>IF(F855="COD1",tarifas!$D$11*(SUMIFS($H$11:$H$8770,$F$11:$F$8770,"=COD1",$B$11:$B$8770,"="&amp;B855)/COUNTIFS($F$11:$F$8770,"=COD1",$B$11:$B$8770,"="&amp;B855))/COUNTIFS($A$11:$A$8770,"="&amp;A855,$F$11:$F$8770,"=COD1"),0)</f>
        <v>0</v>
      </c>
      <c r="L855" s="13" t="e">
        <f>(VLOOKUP(F855,tarifas!$C$7:$D$10,2,FALSE)+tarifas!$D$21)*datos!H855</f>
        <v>#N/A</v>
      </c>
      <c r="M855">
        <v>0</v>
      </c>
      <c r="N855" s="13" t="e">
        <f t="shared" si="125"/>
        <v>#N/A</v>
      </c>
      <c r="O855">
        <f t="shared" si="126"/>
        <v>0</v>
      </c>
      <c r="P855" s="12">
        <f t="shared" si="127"/>
        <v>197.84231645066788</v>
      </c>
      <c r="Q855">
        <f t="shared" si="128"/>
        <v>0</v>
      </c>
      <c r="R855">
        <f>$D$2*tarifas!$D$12/24</f>
        <v>1.4541666666666666</v>
      </c>
      <c r="S855" t="e">
        <f>VLOOKUP(E855&amp;" "&amp;F855,tarifas!$A$13:$D$20,4,FALSE)*P855</f>
        <v>#N/A</v>
      </c>
      <c r="T855">
        <f>IF(F855="COD1",tarifas!$D$11*(SUMIFS($P$11:$P$8770,$F$11:$F$8770,"=COD1",$B$11:$B$8770,"="&amp;B855)/COUNTIFS($F$11:$F$8770,"=COD1",$B$11:$B$8770,"="&amp;B855))/COUNTIFS($A$11:$A$8770,"="&amp;A855,$F$11:$F$8770,"=COD1"),0)</f>
        <v>0</v>
      </c>
      <c r="U855" t="e">
        <f>(VLOOKUP(F855,tarifas!$C$7:$D$10,2,FALSE)+tarifas!$D$21)*datos!P855</f>
        <v>#N/A</v>
      </c>
      <c r="V855" t="e">
        <f t="shared" si="129"/>
        <v>#N/A</v>
      </c>
      <c r="W855">
        <f t="shared" si="130"/>
        <v>0</v>
      </c>
    </row>
    <row r="856" spans="1:23" x14ac:dyDescent="0.25">
      <c r="A856">
        <f t="shared" si="123"/>
        <v>34</v>
      </c>
      <c r="B856">
        <f t="shared" si="124"/>
        <v>2</v>
      </c>
      <c r="C856" s="1">
        <f t="shared" si="131"/>
        <v>41675.208333331284</v>
      </c>
      <c r="D856" s="7">
        <v>0</v>
      </c>
      <c r="E856" s="7"/>
      <c r="G856">
        <v>0</v>
      </c>
      <c r="H856" s="12">
        <v>197.53460197404857</v>
      </c>
      <c r="I856" s="13">
        <f>$D$2*tarifas!$D$12/24</f>
        <v>1.4541666666666666</v>
      </c>
      <c r="J856" s="13" t="e">
        <f>VLOOKUP(E856&amp;" "&amp;F856,tarifas!$A$13:$D$20,4,FALSE)*H856</f>
        <v>#N/A</v>
      </c>
      <c r="K856" s="13">
        <f>IF(F856="COD1",tarifas!$D$11*(SUMIFS($H$11:$H$8770,$F$11:$F$8770,"=COD1",$B$11:$B$8770,"="&amp;B856)/COUNTIFS($F$11:$F$8770,"=COD1",$B$11:$B$8770,"="&amp;B856))/COUNTIFS($A$11:$A$8770,"="&amp;A856,$F$11:$F$8770,"=COD1"),0)</f>
        <v>0</v>
      </c>
      <c r="L856" s="13" t="e">
        <f>(VLOOKUP(F856,tarifas!$C$7:$D$10,2,FALSE)+tarifas!$D$21)*datos!H856</f>
        <v>#N/A</v>
      </c>
      <c r="M856">
        <v>0</v>
      </c>
      <c r="N856" s="13" t="e">
        <f t="shared" si="125"/>
        <v>#N/A</v>
      </c>
      <c r="O856">
        <f t="shared" si="126"/>
        <v>0</v>
      </c>
      <c r="P856" s="12">
        <f t="shared" si="127"/>
        <v>197.53460197404857</v>
      </c>
      <c r="Q856">
        <f t="shared" si="128"/>
        <v>0</v>
      </c>
      <c r="R856">
        <f>$D$2*tarifas!$D$12/24</f>
        <v>1.4541666666666666</v>
      </c>
      <c r="S856" t="e">
        <f>VLOOKUP(E856&amp;" "&amp;F856,tarifas!$A$13:$D$20,4,FALSE)*P856</f>
        <v>#N/A</v>
      </c>
      <c r="T856">
        <f>IF(F856="COD1",tarifas!$D$11*(SUMIFS($P$11:$P$8770,$F$11:$F$8770,"=COD1",$B$11:$B$8770,"="&amp;B856)/COUNTIFS($F$11:$F$8770,"=COD1",$B$11:$B$8770,"="&amp;B856))/COUNTIFS($A$11:$A$8770,"="&amp;A856,$F$11:$F$8770,"=COD1"),0)</f>
        <v>0</v>
      </c>
      <c r="U856" t="e">
        <f>(VLOOKUP(F856,tarifas!$C$7:$D$10,2,FALSE)+tarifas!$D$21)*datos!P856</f>
        <v>#N/A</v>
      </c>
      <c r="V856" t="e">
        <f t="shared" si="129"/>
        <v>#N/A</v>
      </c>
      <c r="W856">
        <f t="shared" si="130"/>
        <v>0</v>
      </c>
    </row>
    <row r="857" spans="1:23" x14ac:dyDescent="0.25">
      <c r="A857">
        <f t="shared" si="123"/>
        <v>34</v>
      </c>
      <c r="B857">
        <f t="shared" si="124"/>
        <v>2</v>
      </c>
      <c r="C857" s="1">
        <f t="shared" si="131"/>
        <v>41675.249999997948</v>
      </c>
      <c r="D857" s="7">
        <v>0</v>
      </c>
      <c r="E857" s="7"/>
      <c r="G857">
        <v>0</v>
      </c>
      <c r="H857" s="12">
        <v>197.25839494009878</v>
      </c>
      <c r="I857" s="13">
        <f>$D$2*tarifas!$D$12/24</f>
        <v>1.4541666666666666</v>
      </c>
      <c r="J857" s="13" t="e">
        <f>VLOOKUP(E857&amp;" "&amp;F857,tarifas!$A$13:$D$20,4,FALSE)*H857</f>
        <v>#N/A</v>
      </c>
      <c r="K857" s="13">
        <f>IF(F857="COD1",tarifas!$D$11*(SUMIFS($H$11:$H$8770,$F$11:$F$8770,"=COD1",$B$11:$B$8770,"="&amp;B857)/COUNTIFS($F$11:$F$8770,"=COD1",$B$11:$B$8770,"="&amp;B857))/COUNTIFS($A$11:$A$8770,"="&amp;A857,$F$11:$F$8770,"=COD1"),0)</f>
        <v>0</v>
      </c>
      <c r="L857" s="13" t="e">
        <f>(VLOOKUP(F857,tarifas!$C$7:$D$10,2,FALSE)+tarifas!$D$21)*datos!H857</f>
        <v>#N/A</v>
      </c>
      <c r="M857">
        <v>0</v>
      </c>
      <c r="N857" s="13" t="e">
        <f t="shared" si="125"/>
        <v>#N/A</v>
      </c>
      <c r="O857">
        <f t="shared" si="126"/>
        <v>0</v>
      </c>
      <c r="P857" s="12">
        <f t="shared" si="127"/>
        <v>197.25839494009878</v>
      </c>
      <c r="Q857">
        <f t="shared" si="128"/>
        <v>0</v>
      </c>
      <c r="R857">
        <f>$D$2*tarifas!$D$12/24</f>
        <v>1.4541666666666666</v>
      </c>
      <c r="S857" t="e">
        <f>VLOOKUP(E857&amp;" "&amp;F857,tarifas!$A$13:$D$20,4,FALSE)*P857</f>
        <v>#N/A</v>
      </c>
      <c r="T857">
        <f>IF(F857="COD1",tarifas!$D$11*(SUMIFS($P$11:$P$8770,$F$11:$F$8770,"=COD1",$B$11:$B$8770,"="&amp;B857)/COUNTIFS($F$11:$F$8770,"=COD1",$B$11:$B$8770,"="&amp;B857))/COUNTIFS($A$11:$A$8770,"="&amp;A857,$F$11:$F$8770,"=COD1"),0)</f>
        <v>0</v>
      </c>
      <c r="U857" t="e">
        <f>(VLOOKUP(F857,tarifas!$C$7:$D$10,2,FALSE)+tarifas!$D$21)*datos!P857</f>
        <v>#N/A</v>
      </c>
      <c r="V857" t="e">
        <f t="shared" si="129"/>
        <v>#N/A</v>
      </c>
      <c r="W857">
        <f t="shared" si="130"/>
        <v>0</v>
      </c>
    </row>
    <row r="858" spans="1:23" x14ac:dyDescent="0.25">
      <c r="A858">
        <f t="shared" si="123"/>
        <v>34</v>
      </c>
      <c r="B858">
        <f t="shared" si="124"/>
        <v>2</v>
      </c>
      <c r="C858" s="1">
        <f t="shared" si="131"/>
        <v>41675.291666664612</v>
      </c>
      <c r="D858" s="7">
        <v>1.2878787878787878</v>
      </c>
      <c r="E858" s="7"/>
      <c r="G858">
        <v>1</v>
      </c>
      <c r="H858" s="12">
        <v>217.03060396043298</v>
      </c>
      <c r="I858" s="13">
        <f>$D$2*tarifas!$D$12/24</f>
        <v>1.4541666666666666</v>
      </c>
      <c r="J858" s="13" t="e">
        <f>VLOOKUP(E858&amp;" "&amp;F858,tarifas!$A$13:$D$20,4,FALSE)*H858</f>
        <v>#N/A</v>
      </c>
      <c r="K858" s="13">
        <f>IF(F858="COD1",tarifas!$D$11*(SUMIFS($H$11:$H$8770,$F$11:$F$8770,"=COD1",$B$11:$B$8770,"="&amp;B858)/COUNTIFS($F$11:$F$8770,"=COD1",$B$11:$B$8770,"="&amp;B858))/COUNTIFS($A$11:$A$8770,"="&amp;A858,$F$11:$F$8770,"=COD1"),0)</f>
        <v>0</v>
      </c>
      <c r="L858" s="13" t="e">
        <f>(VLOOKUP(F858,tarifas!$C$7:$D$10,2,FALSE)+tarifas!$D$21)*datos!H858</f>
        <v>#N/A</v>
      </c>
      <c r="M858">
        <v>0.97777999999999998</v>
      </c>
      <c r="N858" s="13" t="e">
        <f t="shared" si="125"/>
        <v>#N/A</v>
      </c>
      <c r="O858">
        <f t="shared" si="126"/>
        <v>0.97777999999999998</v>
      </c>
      <c r="P858" s="12">
        <f t="shared" si="127"/>
        <v>216.05282396043299</v>
      </c>
      <c r="Q858">
        <f t="shared" si="128"/>
        <v>0</v>
      </c>
      <c r="R858">
        <f>$D$2*tarifas!$D$12/24</f>
        <v>1.4541666666666666</v>
      </c>
      <c r="S858" t="e">
        <f>VLOOKUP(E858&amp;" "&amp;F858,tarifas!$A$13:$D$20,4,FALSE)*P858</f>
        <v>#N/A</v>
      </c>
      <c r="T858">
        <f>IF(F858="COD1",tarifas!$D$11*(SUMIFS($P$11:$P$8770,$F$11:$F$8770,"=COD1",$B$11:$B$8770,"="&amp;B858)/COUNTIFS($F$11:$F$8770,"=COD1",$B$11:$B$8770,"="&amp;B858))/COUNTIFS($A$11:$A$8770,"="&amp;A858,$F$11:$F$8770,"=COD1"),0)</f>
        <v>0</v>
      </c>
      <c r="U858" t="e">
        <f>(VLOOKUP(F858,tarifas!$C$7:$D$10,2,FALSE)+tarifas!$D$21)*datos!P858</f>
        <v>#N/A</v>
      </c>
      <c r="V858" t="e">
        <f t="shared" si="129"/>
        <v>#N/A</v>
      </c>
      <c r="W858">
        <f t="shared" si="130"/>
        <v>0</v>
      </c>
    </row>
    <row r="859" spans="1:23" x14ac:dyDescent="0.25">
      <c r="A859">
        <f t="shared" si="123"/>
        <v>34</v>
      </c>
      <c r="B859">
        <f t="shared" si="124"/>
        <v>2</v>
      </c>
      <c r="C859" s="1">
        <f t="shared" si="131"/>
        <v>41675.333333331277</v>
      </c>
      <c r="D859" s="7">
        <v>80.621212121212125</v>
      </c>
      <c r="E859" s="7"/>
      <c r="G859">
        <v>3</v>
      </c>
      <c r="H859" s="12">
        <v>281.43279918341722</v>
      </c>
      <c r="I859" s="13">
        <f>$D$2*tarifas!$D$12/24</f>
        <v>1.4541666666666666</v>
      </c>
      <c r="J859" s="13" t="e">
        <f>VLOOKUP(E859&amp;" "&amp;F859,tarifas!$A$13:$D$20,4,FALSE)*H859</f>
        <v>#N/A</v>
      </c>
      <c r="K859" s="13">
        <f>IF(F859="COD1",tarifas!$D$11*(SUMIFS($H$11:$H$8770,$F$11:$F$8770,"=COD1",$B$11:$B$8770,"="&amp;B859)/COUNTIFS($F$11:$F$8770,"=COD1",$B$11:$B$8770,"="&amp;B859))/COUNTIFS($A$11:$A$8770,"="&amp;A859,$F$11:$F$8770,"=COD1"),0)</f>
        <v>0</v>
      </c>
      <c r="L859" s="13" t="e">
        <f>(VLOOKUP(F859,tarifas!$C$7:$D$10,2,FALSE)+tarifas!$D$21)*datos!H859</f>
        <v>#N/A</v>
      </c>
      <c r="M859">
        <v>89.759659999999997</v>
      </c>
      <c r="N859" s="13" t="e">
        <f t="shared" si="125"/>
        <v>#N/A</v>
      </c>
      <c r="O859">
        <f t="shared" si="126"/>
        <v>89.759659999999997</v>
      </c>
      <c r="P859" s="12">
        <f t="shared" si="127"/>
        <v>191.67313918341722</v>
      </c>
      <c r="Q859">
        <f t="shared" si="128"/>
        <v>0</v>
      </c>
      <c r="R859">
        <f>$D$2*tarifas!$D$12/24</f>
        <v>1.4541666666666666</v>
      </c>
      <c r="S859" t="e">
        <f>VLOOKUP(E859&amp;" "&amp;F859,tarifas!$A$13:$D$20,4,FALSE)*P859</f>
        <v>#N/A</v>
      </c>
      <c r="T859">
        <f>IF(F859="COD1",tarifas!$D$11*(SUMIFS($P$11:$P$8770,$F$11:$F$8770,"=COD1",$B$11:$B$8770,"="&amp;B859)/COUNTIFS($F$11:$F$8770,"=COD1",$B$11:$B$8770,"="&amp;B859))/COUNTIFS($A$11:$A$8770,"="&amp;A859,$F$11:$F$8770,"=COD1"),0)</f>
        <v>0</v>
      </c>
      <c r="U859" t="e">
        <f>(VLOOKUP(F859,tarifas!$C$7:$D$10,2,FALSE)+tarifas!$D$21)*datos!P859</f>
        <v>#N/A</v>
      </c>
      <c r="V859" t="e">
        <f t="shared" si="129"/>
        <v>#N/A</v>
      </c>
      <c r="W859">
        <f t="shared" si="130"/>
        <v>0</v>
      </c>
    </row>
    <row r="860" spans="1:23" x14ac:dyDescent="0.25">
      <c r="A860">
        <f t="shared" si="123"/>
        <v>34</v>
      </c>
      <c r="B860">
        <f t="shared" si="124"/>
        <v>2</v>
      </c>
      <c r="C860" s="1">
        <f t="shared" si="131"/>
        <v>41675.374999997941</v>
      </c>
      <c r="D860" s="7">
        <v>71.090909090909093</v>
      </c>
      <c r="E860" s="7"/>
      <c r="G860">
        <v>8.1300000000000008</v>
      </c>
      <c r="H860" s="12">
        <v>430.30983221519131</v>
      </c>
      <c r="I860" s="13">
        <f>$D$2*tarifas!$D$12/24</f>
        <v>1.4541666666666666</v>
      </c>
      <c r="J860" s="13" t="e">
        <f>VLOOKUP(E860&amp;" "&amp;F860,tarifas!$A$13:$D$20,4,FALSE)*H860</f>
        <v>#N/A</v>
      </c>
      <c r="K860" s="13">
        <f>IF(F860="COD1",tarifas!$D$11*(SUMIFS($H$11:$H$8770,$F$11:$F$8770,"=COD1",$B$11:$B$8770,"="&amp;B860)/COUNTIFS($F$11:$F$8770,"=COD1",$B$11:$B$8770,"="&amp;B860))/COUNTIFS($A$11:$A$8770,"="&amp;A860,$F$11:$F$8770,"=COD1"),0)</f>
        <v>0</v>
      </c>
      <c r="L860" s="13" t="e">
        <f>(VLOOKUP(F860,tarifas!$C$7:$D$10,2,FALSE)+tarifas!$D$21)*datos!H860</f>
        <v>#N/A</v>
      </c>
      <c r="M860">
        <v>142.00306</v>
      </c>
      <c r="N860" s="13" t="e">
        <f t="shared" si="125"/>
        <v>#N/A</v>
      </c>
      <c r="O860">
        <f t="shared" si="126"/>
        <v>142.00306</v>
      </c>
      <c r="P860" s="12">
        <f t="shared" si="127"/>
        <v>288.3067722151913</v>
      </c>
      <c r="Q860">
        <f t="shared" si="128"/>
        <v>0</v>
      </c>
      <c r="R860">
        <f>$D$2*tarifas!$D$12/24</f>
        <v>1.4541666666666666</v>
      </c>
      <c r="S860" t="e">
        <f>VLOOKUP(E860&amp;" "&amp;F860,tarifas!$A$13:$D$20,4,FALSE)*P860</f>
        <v>#N/A</v>
      </c>
      <c r="T860">
        <f>IF(F860="COD1",tarifas!$D$11*(SUMIFS($P$11:$P$8770,$F$11:$F$8770,"=COD1",$B$11:$B$8770,"="&amp;B860)/COUNTIFS($F$11:$F$8770,"=COD1",$B$11:$B$8770,"="&amp;B860))/COUNTIFS($A$11:$A$8770,"="&amp;A860,$F$11:$F$8770,"=COD1"),0)</f>
        <v>0</v>
      </c>
      <c r="U860" t="e">
        <f>(VLOOKUP(F860,tarifas!$C$7:$D$10,2,FALSE)+tarifas!$D$21)*datos!P860</f>
        <v>#N/A</v>
      </c>
      <c r="V860" t="e">
        <f t="shared" si="129"/>
        <v>#N/A</v>
      </c>
      <c r="W860">
        <f t="shared" si="130"/>
        <v>0</v>
      </c>
    </row>
    <row r="861" spans="1:23" x14ac:dyDescent="0.25">
      <c r="A861">
        <f t="shared" si="123"/>
        <v>34</v>
      </c>
      <c r="B861">
        <f t="shared" si="124"/>
        <v>2</v>
      </c>
      <c r="C861" s="1">
        <f t="shared" si="131"/>
        <v>41675.416666664605</v>
      </c>
      <c r="D861" s="7">
        <v>442.25757575757581</v>
      </c>
      <c r="E861" s="7"/>
      <c r="G861">
        <v>5.01</v>
      </c>
      <c r="H861" s="12">
        <v>536.9826277916336</v>
      </c>
      <c r="I861" s="13">
        <f>$D$2*tarifas!$D$12/24</f>
        <v>1.4541666666666666</v>
      </c>
      <c r="J861" s="13" t="e">
        <f>VLOOKUP(E861&amp;" "&amp;F861,tarifas!$A$13:$D$20,4,FALSE)*H861</f>
        <v>#N/A</v>
      </c>
      <c r="K861" s="13">
        <f>IF(F861="COD1",tarifas!$D$11*(SUMIFS($H$11:$H$8770,$F$11:$F$8770,"=COD1",$B$11:$B$8770,"="&amp;B861)/COUNTIFS($F$11:$F$8770,"=COD1",$B$11:$B$8770,"="&amp;B861))/COUNTIFS($A$11:$A$8770,"="&amp;A861,$F$11:$F$8770,"=COD1"),0)</f>
        <v>0</v>
      </c>
      <c r="L861" s="13" t="e">
        <f>(VLOOKUP(F861,tarifas!$C$7:$D$10,2,FALSE)+tarifas!$D$21)*datos!H861</f>
        <v>#N/A</v>
      </c>
      <c r="M861">
        <v>197.39367000000001</v>
      </c>
      <c r="N861" s="13" t="e">
        <f t="shared" si="125"/>
        <v>#N/A</v>
      </c>
      <c r="O861">
        <f t="shared" si="126"/>
        <v>197.39367000000001</v>
      </c>
      <c r="P861" s="12">
        <f t="shared" si="127"/>
        <v>339.58895779163356</v>
      </c>
      <c r="Q861">
        <f t="shared" si="128"/>
        <v>0</v>
      </c>
      <c r="R861">
        <f>$D$2*tarifas!$D$12/24</f>
        <v>1.4541666666666666</v>
      </c>
      <c r="S861" t="e">
        <f>VLOOKUP(E861&amp;" "&amp;F861,tarifas!$A$13:$D$20,4,FALSE)*P861</f>
        <v>#N/A</v>
      </c>
      <c r="T861">
        <f>IF(F861="COD1",tarifas!$D$11*(SUMIFS($P$11:$P$8770,$F$11:$F$8770,"=COD1",$B$11:$B$8770,"="&amp;B861)/COUNTIFS($F$11:$F$8770,"=COD1",$B$11:$B$8770,"="&amp;B861))/COUNTIFS($A$11:$A$8770,"="&amp;A861,$F$11:$F$8770,"=COD1"),0)</f>
        <v>0</v>
      </c>
      <c r="U861" t="e">
        <f>(VLOOKUP(F861,tarifas!$C$7:$D$10,2,FALSE)+tarifas!$D$21)*datos!P861</f>
        <v>#N/A</v>
      </c>
      <c r="V861" t="e">
        <f t="shared" si="129"/>
        <v>#N/A</v>
      </c>
      <c r="W861">
        <f t="shared" si="130"/>
        <v>0</v>
      </c>
    </row>
    <row r="862" spans="1:23" x14ac:dyDescent="0.25">
      <c r="A862">
        <f t="shared" si="123"/>
        <v>34</v>
      </c>
      <c r="B862">
        <f t="shared" si="124"/>
        <v>2</v>
      </c>
      <c r="C862" s="1">
        <f t="shared" si="131"/>
        <v>41675.458333331269</v>
      </c>
      <c r="D862" s="7">
        <v>591.90909090909099</v>
      </c>
      <c r="E862" s="7"/>
      <c r="G862">
        <v>5</v>
      </c>
      <c r="H862" s="12">
        <v>622.21900956605828</v>
      </c>
      <c r="I862" s="13">
        <f>$D$2*tarifas!$D$12/24</f>
        <v>1.4541666666666666</v>
      </c>
      <c r="J862" s="13" t="e">
        <f>VLOOKUP(E862&amp;" "&amp;F862,tarifas!$A$13:$D$20,4,FALSE)*H862</f>
        <v>#N/A</v>
      </c>
      <c r="K862" s="13">
        <f>IF(F862="COD1",tarifas!$D$11*(SUMIFS($H$11:$H$8770,$F$11:$F$8770,"=COD1",$B$11:$B$8770,"="&amp;B862)/COUNTIFS($F$11:$F$8770,"=COD1",$B$11:$B$8770,"="&amp;B862))/COUNTIFS($A$11:$A$8770,"="&amp;A862,$F$11:$F$8770,"=COD1"),0)</f>
        <v>0</v>
      </c>
      <c r="L862" s="13" t="e">
        <f>(VLOOKUP(F862,tarifas!$C$7:$D$10,2,FALSE)+tarifas!$D$21)*datos!H862</f>
        <v>#N/A</v>
      </c>
      <c r="M862">
        <v>412.57145000000003</v>
      </c>
      <c r="N862" s="13" t="e">
        <f t="shared" si="125"/>
        <v>#N/A</v>
      </c>
      <c r="O862">
        <f t="shared" si="126"/>
        <v>412.57145000000003</v>
      </c>
      <c r="P862" s="12">
        <f t="shared" si="127"/>
        <v>209.64755956605825</v>
      </c>
      <c r="Q862">
        <f t="shared" si="128"/>
        <v>0</v>
      </c>
      <c r="R862">
        <f>$D$2*tarifas!$D$12/24</f>
        <v>1.4541666666666666</v>
      </c>
      <c r="S862" t="e">
        <f>VLOOKUP(E862&amp;" "&amp;F862,tarifas!$A$13:$D$20,4,FALSE)*P862</f>
        <v>#N/A</v>
      </c>
      <c r="T862">
        <f>IF(F862="COD1",tarifas!$D$11*(SUMIFS($P$11:$P$8770,$F$11:$F$8770,"=COD1",$B$11:$B$8770,"="&amp;B862)/COUNTIFS($F$11:$F$8770,"=COD1",$B$11:$B$8770,"="&amp;B862))/COUNTIFS($A$11:$A$8770,"="&amp;A862,$F$11:$F$8770,"=COD1"),0)</f>
        <v>0</v>
      </c>
      <c r="U862" t="e">
        <f>(VLOOKUP(F862,tarifas!$C$7:$D$10,2,FALSE)+tarifas!$D$21)*datos!P862</f>
        <v>#N/A</v>
      </c>
      <c r="V862" t="e">
        <f t="shared" si="129"/>
        <v>#N/A</v>
      </c>
      <c r="W862">
        <f t="shared" si="130"/>
        <v>0</v>
      </c>
    </row>
    <row r="863" spans="1:23" x14ac:dyDescent="0.25">
      <c r="A863">
        <f t="shared" si="123"/>
        <v>34</v>
      </c>
      <c r="B863">
        <f t="shared" si="124"/>
        <v>2</v>
      </c>
      <c r="C863" s="1">
        <f t="shared" si="131"/>
        <v>41675.499999997934</v>
      </c>
      <c r="D863" s="7">
        <v>391.25757575757575</v>
      </c>
      <c r="E863" s="7"/>
      <c r="G863">
        <v>6.68</v>
      </c>
      <c r="H863" s="12">
        <v>486.55947543499451</v>
      </c>
      <c r="I863" s="13">
        <f>$D$2*tarifas!$D$12/24</f>
        <v>1.4541666666666666</v>
      </c>
      <c r="J863" s="13" t="e">
        <f>VLOOKUP(E863&amp;" "&amp;F863,tarifas!$A$13:$D$20,4,FALSE)*H863</f>
        <v>#N/A</v>
      </c>
      <c r="K863" s="13">
        <f>IF(F863="COD1",tarifas!$D$11*(SUMIFS($H$11:$H$8770,$F$11:$F$8770,"=COD1",$B$11:$B$8770,"="&amp;B863)/COUNTIFS($F$11:$F$8770,"=COD1",$B$11:$B$8770,"="&amp;B863))/COUNTIFS($A$11:$A$8770,"="&amp;A863,$F$11:$F$8770,"=COD1"),0)</f>
        <v>0</v>
      </c>
      <c r="L863" s="13" t="e">
        <f>(VLOOKUP(F863,tarifas!$C$7:$D$10,2,FALSE)+tarifas!$D$21)*datos!H863</f>
        <v>#N/A</v>
      </c>
      <c r="M863">
        <v>111.77594000000001</v>
      </c>
      <c r="N863" s="13" t="e">
        <f t="shared" si="125"/>
        <v>#N/A</v>
      </c>
      <c r="O863">
        <f t="shared" si="126"/>
        <v>111.77594000000001</v>
      </c>
      <c r="P863" s="12">
        <f t="shared" si="127"/>
        <v>374.78353543499452</v>
      </c>
      <c r="Q863">
        <f t="shared" si="128"/>
        <v>0</v>
      </c>
      <c r="R863">
        <f>$D$2*tarifas!$D$12/24</f>
        <v>1.4541666666666666</v>
      </c>
      <c r="S863" t="e">
        <f>VLOOKUP(E863&amp;" "&amp;F863,tarifas!$A$13:$D$20,4,FALSE)*P863</f>
        <v>#N/A</v>
      </c>
      <c r="T863">
        <f>IF(F863="COD1",tarifas!$D$11*(SUMIFS($P$11:$P$8770,$F$11:$F$8770,"=COD1",$B$11:$B$8770,"="&amp;B863)/COUNTIFS($F$11:$F$8770,"=COD1",$B$11:$B$8770,"="&amp;B863))/COUNTIFS($A$11:$A$8770,"="&amp;A863,$F$11:$F$8770,"=COD1"),0)</f>
        <v>0</v>
      </c>
      <c r="U863" t="e">
        <f>(VLOOKUP(F863,tarifas!$C$7:$D$10,2,FALSE)+tarifas!$D$21)*datos!P863</f>
        <v>#N/A</v>
      </c>
      <c r="V863" t="e">
        <f t="shared" si="129"/>
        <v>#N/A</v>
      </c>
      <c r="W863">
        <f t="shared" si="130"/>
        <v>0</v>
      </c>
    </row>
    <row r="864" spans="1:23" x14ac:dyDescent="0.25">
      <c r="A864">
        <f t="shared" si="123"/>
        <v>34</v>
      </c>
      <c r="B864">
        <f t="shared" si="124"/>
        <v>2</v>
      </c>
      <c r="C864" s="1">
        <f t="shared" si="131"/>
        <v>41675.541666664598</v>
      </c>
      <c r="D864" s="7">
        <v>220.74242424242425</v>
      </c>
      <c r="E864" s="7"/>
      <c r="G864">
        <v>5</v>
      </c>
      <c r="H864" s="12">
        <v>412.36948563695961</v>
      </c>
      <c r="I864" s="13">
        <f>$D$2*tarifas!$D$12/24</f>
        <v>1.4541666666666666</v>
      </c>
      <c r="J864" s="13" t="e">
        <f>VLOOKUP(E864&amp;" "&amp;F864,tarifas!$A$13:$D$20,4,FALSE)*H864</f>
        <v>#N/A</v>
      </c>
      <c r="K864" s="13">
        <f>IF(F864="COD1",tarifas!$D$11*(SUMIFS($H$11:$H$8770,$F$11:$F$8770,"=COD1",$B$11:$B$8770,"="&amp;B864)/COUNTIFS($F$11:$F$8770,"=COD1",$B$11:$B$8770,"="&amp;B864))/COUNTIFS($A$11:$A$8770,"="&amp;A864,$F$11:$F$8770,"=COD1"),0)</f>
        <v>0</v>
      </c>
      <c r="L864" s="13" t="e">
        <f>(VLOOKUP(F864,tarifas!$C$7:$D$10,2,FALSE)+tarifas!$D$21)*datos!H864</f>
        <v>#N/A</v>
      </c>
      <c r="M864">
        <v>192.73177999999999</v>
      </c>
      <c r="N864" s="13" t="e">
        <f t="shared" si="125"/>
        <v>#N/A</v>
      </c>
      <c r="O864">
        <f t="shared" si="126"/>
        <v>192.73177999999999</v>
      </c>
      <c r="P864" s="12">
        <f t="shared" si="127"/>
        <v>219.63770563695962</v>
      </c>
      <c r="Q864">
        <f t="shared" si="128"/>
        <v>0</v>
      </c>
      <c r="R864">
        <f>$D$2*tarifas!$D$12/24</f>
        <v>1.4541666666666666</v>
      </c>
      <c r="S864" t="e">
        <f>VLOOKUP(E864&amp;" "&amp;F864,tarifas!$A$13:$D$20,4,FALSE)*P864</f>
        <v>#N/A</v>
      </c>
      <c r="T864">
        <f>IF(F864="COD1",tarifas!$D$11*(SUMIFS($P$11:$P$8770,$F$11:$F$8770,"=COD1",$B$11:$B$8770,"="&amp;B864)/COUNTIFS($F$11:$F$8770,"=COD1",$B$11:$B$8770,"="&amp;B864))/COUNTIFS($A$11:$A$8770,"="&amp;A864,$F$11:$F$8770,"=COD1"),0)</f>
        <v>0</v>
      </c>
      <c r="U864" t="e">
        <f>(VLOOKUP(F864,tarifas!$C$7:$D$10,2,FALSE)+tarifas!$D$21)*datos!P864</f>
        <v>#N/A</v>
      </c>
      <c r="V864" t="e">
        <f t="shared" si="129"/>
        <v>#N/A</v>
      </c>
      <c r="W864">
        <f t="shared" si="130"/>
        <v>0</v>
      </c>
    </row>
    <row r="865" spans="1:23" x14ac:dyDescent="0.25">
      <c r="A865">
        <f t="shared" si="123"/>
        <v>34</v>
      </c>
      <c r="B865">
        <f t="shared" si="124"/>
        <v>2</v>
      </c>
      <c r="C865" s="1">
        <f t="shared" si="131"/>
        <v>41675.583333331262</v>
      </c>
      <c r="D865" s="7">
        <v>167.68181818181819</v>
      </c>
      <c r="E865" s="7"/>
      <c r="G865">
        <v>3.6</v>
      </c>
      <c r="H865" s="12">
        <v>549.23712993004892</v>
      </c>
      <c r="I865" s="13">
        <f>$D$2*tarifas!$D$12/24</f>
        <v>1.4541666666666666</v>
      </c>
      <c r="J865" s="13" t="e">
        <f>VLOOKUP(E865&amp;" "&amp;F865,tarifas!$A$13:$D$20,4,FALSE)*H865</f>
        <v>#N/A</v>
      </c>
      <c r="K865" s="13">
        <f>IF(F865="COD1",tarifas!$D$11*(SUMIFS($H$11:$H$8770,$F$11:$F$8770,"=COD1",$B$11:$B$8770,"="&amp;B865)/COUNTIFS($F$11:$F$8770,"=COD1",$B$11:$B$8770,"="&amp;B865))/COUNTIFS($A$11:$A$8770,"="&amp;A865,$F$11:$F$8770,"=COD1"),0)</f>
        <v>0</v>
      </c>
      <c r="L865" s="13" t="e">
        <f>(VLOOKUP(F865,tarifas!$C$7:$D$10,2,FALSE)+tarifas!$D$21)*datos!H865</f>
        <v>#N/A</v>
      </c>
      <c r="M865">
        <v>90.563949999999991</v>
      </c>
      <c r="N865" s="13" t="e">
        <f t="shared" si="125"/>
        <v>#N/A</v>
      </c>
      <c r="O865">
        <f t="shared" si="126"/>
        <v>90.563949999999991</v>
      </c>
      <c r="P865" s="12">
        <f t="shared" si="127"/>
        <v>458.67317993004895</v>
      </c>
      <c r="Q865">
        <f t="shared" si="128"/>
        <v>0</v>
      </c>
      <c r="R865">
        <f>$D$2*tarifas!$D$12/24</f>
        <v>1.4541666666666666</v>
      </c>
      <c r="S865" t="e">
        <f>VLOOKUP(E865&amp;" "&amp;F865,tarifas!$A$13:$D$20,4,FALSE)*P865</f>
        <v>#N/A</v>
      </c>
      <c r="T865">
        <f>IF(F865="COD1",tarifas!$D$11*(SUMIFS($P$11:$P$8770,$F$11:$F$8770,"=COD1",$B$11:$B$8770,"="&amp;B865)/COUNTIFS($F$11:$F$8770,"=COD1",$B$11:$B$8770,"="&amp;B865))/COUNTIFS($A$11:$A$8770,"="&amp;A865,$F$11:$F$8770,"=COD1"),0)</f>
        <v>0</v>
      </c>
      <c r="U865" t="e">
        <f>(VLOOKUP(F865,tarifas!$C$7:$D$10,2,FALSE)+tarifas!$D$21)*datos!P865</f>
        <v>#N/A</v>
      </c>
      <c r="V865" t="e">
        <f t="shared" si="129"/>
        <v>#N/A</v>
      </c>
      <c r="W865">
        <f t="shared" si="130"/>
        <v>0</v>
      </c>
    </row>
    <row r="866" spans="1:23" x14ac:dyDescent="0.25">
      <c r="A866">
        <f t="shared" si="123"/>
        <v>34</v>
      </c>
      <c r="B866">
        <f t="shared" si="124"/>
        <v>2</v>
      </c>
      <c r="C866" s="1">
        <f t="shared" si="131"/>
        <v>41675.624999997926</v>
      </c>
      <c r="D866" s="7">
        <v>56.151515151515163</v>
      </c>
      <c r="E866" s="7"/>
      <c r="G866">
        <v>4</v>
      </c>
      <c r="H866" s="12">
        <v>586.94442027119476</v>
      </c>
      <c r="I866" s="13">
        <f>$D$2*tarifas!$D$12/24</f>
        <v>1.4541666666666666</v>
      </c>
      <c r="J866" s="13" t="e">
        <f>VLOOKUP(E866&amp;" "&amp;F866,tarifas!$A$13:$D$20,4,FALSE)*H866</f>
        <v>#N/A</v>
      </c>
      <c r="K866" s="13">
        <f>IF(F866="COD1",tarifas!$D$11*(SUMIFS($H$11:$H$8770,$F$11:$F$8770,"=COD1",$B$11:$B$8770,"="&amp;B866)/COUNTIFS($F$11:$F$8770,"=COD1",$B$11:$B$8770,"="&amp;B866))/COUNTIFS($A$11:$A$8770,"="&amp;A866,$F$11:$F$8770,"=COD1"),0)</f>
        <v>0</v>
      </c>
      <c r="L866" s="13" t="e">
        <f>(VLOOKUP(F866,tarifas!$C$7:$D$10,2,FALSE)+tarifas!$D$21)*datos!H866</f>
        <v>#N/A</v>
      </c>
      <c r="M866">
        <v>187.45717999999999</v>
      </c>
      <c r="N866" s="13" t="e">
        <f t="shared" si="125"/>
        <v>#N/A</v>
      </c>
      <c r="O866">
        <f t="shared" si="126"/>
        <v>187.45717999999999</v>
      </c>
      <c r="P866" s="12">
        <f t="shared" si="127"/>
        <v>399.48724027119476</v>
      </c>
      <c r="Q866">
        <f t="shared" si="128"/>
        <v>0</v>
      </c>
      <c r="R866">
        <f>$D$2*tarifas!$D$12/24</f>
        <v>1.4541666666666666</v>
      </c>
      <c r="S866" t="e">
        <f>VLOOKUP(E866&amp;" "&amp;F866,tarifas!$A$13:$D$20,4,FALSE)*P866</f>
        <v>#N/A</v>
      </c>
      <c r="T866">
        <f>IF(F866="COD1",tarifas!$D$11*(SUMIFS($P$11:$P$8770,$F$11:$F$8770,"=COD1",$B$11:$B$8770,"="&amp;B866)/COUNTIFS($F$11:$F$8770,"=COD1",$B$11:$B$8770,"="&amp;B866))/COUNTIFS($A$11:$A$8770,"="&amp;A866,$F$11:$F$8770,"=COD1"),0)</f>
        <v>0</v>
      </c>
      <c r="U866" t="e">
        <f>(VLOOKUP(F866,tarifas!$C$7:$D$10,2,FALSE)+tarifas!$D$21)*datos!P866</f>
        <v>#N/A</v>
      </c>
      <c r="V866" t="e">
        <f t="shared" si="129"/>
        <v>#N/A</v>
      </c>
      <c r="W866">
        <f t="shared" si="130"/>
        <v>0</v>
      </c>
    </row>
    <row r="867" spans="1:23" x14ac:dyDescent="0.25">
      <c r="A867">
        <f t="shared" si="123"/>
        <v>34</v>
      </c>
      <c r="B867">
        <f t="shared" si="124"/>
        <v>2</v>
      </c>
      <c r="C867" s="1">
        <f t="shared" si="131"/>
        <v>41675.666666664591</v>
      </c>
      <c r="D867" s="7">
        <v>61.560606060606055</v>
      </c>
      <c r="E867" s="7"/>
      <c r="G867">
        <v>5</v>
      </c>
      <c r="H867" s="12">
        <v>632.25394947524273</v>
      </c>
      <c r="I867" s="13">
        <f>$D$2*tarifas!$D$12/24</f>
        <v>1.4541666666666666</v>
      </c>
      <c r="J867" s="13" t="e">
        <f>VLOOKUP(E867&amp;" "&amp;F867,tarifas!$A$13:$D$20,4,FALSE)*H867</f>
        <v>#N/A</v>
      </c>
      <c r="K867" s="13">
        <f>IF(F867="COD1",tarifas!$D$11*(SUMIFS($H$11:$H$8770,$F$11:$F$8770,"=COD1",$B$11:$B$8770,"="&amp;B867)/COUNTIFS($F$11:$F$8770,"=COD1",$B$11:$B$8770,"="&amp;B867))/COUNTIFS($A$11:$A$8770,"="&amp;A867,$F$11:$F$8770,"=COD1"),0)</f>
        <v>0</v>
      </c>
      <c r="L867" s="13" t="e">
        <f>(VLOOKUP(F867,tarifas!$C$7:$D$10,2,FALSE)+tarifas!$D$21)*datos!H867</f>
        <v>#N/A</v>
      </c>
      <c r="M867">
        <v>74.54567999999999</v>
      </c>
      <c r="N867" s="13" t="e">
        <f t="shared" si="125"/>
        <v>#N/A</v>
      </c>
      <c r="O867">
        <f t="shared" si="126"/>
        <v>74.54567999999999</v>
      </c>
      <c r="P867" s="12">
        <f t="shared" si="127"/>
        <v>557.70826947524279</v>
      </c>
      <c r="Q867">
        <f t="shared" si="128"/>
        <v>0</v>
      </c>
      <c r="R867">
        <f>$D$2*tarifas!$D$12/24</f>
        <v>1.4541666666666666</v>
      </c>
      <c r="S867" t="e">
        <f>VLOOKUP(E867&amp;" "&amp;F867,tarifas!$A$13:$D$20,4,FALSE)*P867</f>
        <v>#N/A</v>
      </c>
      <c r="T867">
        <f>IF(F867="COD1",tarifas!$D$11*(SUMIFS($P$11:$P$8770,$F$11:$F$8770,"=COD1",$B$11:$B$8770,"="&amp;B867)/COUNTIFS($F$11:$F$8770,"=COD1",$B$11:$B$8770,"="&amp;B867))/COUNTIFS($A$11:$A$8770,"="&amp;A867,$F$11:$F$8770,"=COD1"),0)</f>
        <v>0</v>
      </c>
      <c r="U867" t="e">
        <f>(VLOOKUP(F867,tarifas!$C$7:$D$10,2,FALSE)+tarifas!$D$21)*datos!P867</f>
        <v>#N/A</v>
      </c>
      <c r="V867" t="e">
        <f t="shared" si="129"/>
        <v>#N/A</v>
      </c>
      <c r="W867">
        <f t="shared" si="130"/>
        <v>0</v>
      </c>
    </row>
    <row r="868" spans="1:23" x14ac:dyDescent="0.25">
      <c r="A868">
        <f t="shared" si="123"/>
        <v>34</v>
      </c>
      <c r="B868">
        <f t="shared" si="124"/>
        <v>2</v>
      </c>
      <c r="C868" s="1">
        <f t="shared" si="131"/>
        <v>41675.708333331255</v>
      </c>
      <c r="D868" s="7">
        <v>17</v>
      </c>
      <c r="E868" s="7"/>
      <c r="G868">
        <v>13</v>
      </c>
      <c r="H868" s="12">
        <v>529.16944793319544</v>
      </c>
      <c r="I868" s="13">
        <f>$D$2*tarifas!$D$12/24</f>
        <v>1.4541666666666666</v>
      </c>
      <c r="J868" s="13" t="e">
        <f>VLOOKUP(E868&amp;" "&amp;F868,tarifas!$A$13:$D$20,4,FALSE)*H868</f>
        <v>#N/A</v>
      </c>
      <c r="K868" s="13">
        <f>IF(F868="COD1",tarifas!$D$11*(SUMIFS($H$11:$H$8770,$F$11:$F$8770,"=COD1",$B$11:$B$8770,"="&amp;B868)/COUNTIFS($F$11:$F$8770,"=COD1",$B$11:$B$8770,"="&amp;B868))/COUNTIFS($A$11:$A$8770,"="&amp;A868,$F$11:$F$8770,"=COD1"),0)</f>
        <v>0</v>
      </c>
      <c r="L868" s="13" t="e">
        <f>(VLOOKUP(F868,tarifas!$C$7:$D$10,2,FALSE)+tarifas!$D$21)*datos!H868</f>
        <v>#N/A</v>
      </c>
      <c r="M868">
        <v>0</v>
      </c>
      <c r="N868" s="13" t="e">
        <f t="shared" si="125"/>
        <v>#N/A</v>
      </c>
      <c r="O868">
        <f t="shared" si="126"/>
        <v>0</v>
      </c>
      <c r="P868" s="12">
        <f t="shared" si="127"/>
        <v>529.16944793319544</v>
      </c>
      <c r="Q868">
        <f t="shared" si="128"/>
        <v>0</v>
      </c>
      <c r="R868">
        <f>$D$2*tarifas!$D$12/24</f>
        <v>1.4541666666666666</v>
      </c>
      <c r="S868" t="e">
        <f>VLOOKUP(E868&amp;" "&amp;F868,tarifas!$A$13:$D$20,4,FALSE)*P868</f>
        <v>#N/A</v>
      </c>
      <c r="T868">
        <f>IF(F868="COD1",tarifas!$D$11*(SUMIFS($P$11:$P$8770,$F$11:$F$8770,"=COD1",$B$11:$B$8770,"="&amp;B868)/COUNTIFS($F$11:$F$8770,"=COD1",$B$11:$B$8770,"="&amp;B868))/COUNTIFS($A$11:$A$8770,"="&amp;A868,$F$11:$F$8770,"=COD1"),0)</f>
        <v>0</v>
      </c>
      <c r="U868" t="e">
        <f>(VLOOKUP(F868,tarifas!$C$7:$D$10,2,FALSE)+tarifas!$D$21)*datos!P868</f>
        <v>#N/A</v>
      </c>
      <c r="V868" t="e">
        <f t="shared" si="129"/>
        <v>#N/A</v>
      </c>
      <c r="W868">
        <f t="shared" si="130"/>
        <v>0</v>
      </c>
    </row>
    <row r="869" spans="1:23" x14ac:dyDescent="0.25">
      <c r="A869">
        <f t="shared" si="123"/>
        <v>34</v>
      </c>
      <c r="B869">
        <f t="shared" si="124"/>
        <v>2</v>
      </c>
      <c r="C869" s="1">
        <f t="shared" si="131"/>
        <v>41675.749999997919</v>
      </c>
      <c r="D869" s="7">
        <v>0</v>
      </c>
      <c r="E869" s="7"/>
      <c r="G869">
        <v>32.700000000000003</v>
      </c>
      <c r="H869" s="12">
        <v>414.44112022335855</v>
      </c>
      <c r="I869" s="13">
        <f>$D$2*tarifas!$D$12/24</f>
        <v>1.4541666666666666</v>
      </c>
      <c r="J869" s="13" t="e">
        <f>VLOOKUP(E869&amp;" "&amp;F869,tarifas!$A$13:$D$20,4,FALSE)*H869</f>
        <v>#N/A</v>
      </c>
      <c r="K869" s="13">
        <f>IF(F869="COD1",tarifas!$D$11*(SUMIFS($H$11:$H$8770,$F$11:$F$8770,"=COD1",$B$11:$B$8770,"="&amp;B869)/COUNTIFS($F$11:$F$8770,"=COD1",$B$11:$B$8770,"="&amp;B869))/COUNTIFS($A$11:$A$8770,"="&amp;A869,$F$11:$F$8770,"=COD1"),0)</f>
        <v>0</v>
      </c>
      <c r="L869" s="13" t="e">
        <f>(VLOOKUP(F869,tarifas!$C$7:$D$10,2,FALSE)+tarifas!$D$21)*datos!H869</f>
        <v>#N/A</v>
      </c>
      <c r="M869">
        <v>0</v>
      </c>
      <c r="N869" s="13" t="e">
        <f t="shared" si="125"/>
        <v>#N/A</v>
      </c>
      <c r="O869">
        <f t="shared" si="126"/>
        <v>0</v>
      </c>
      <c r="P869" s="12">
        <f t="shared" si="127"/>
        <v>414.44112022335855</v>
      </c>
      <c r="Q869">
        <f t="shared" si="128"/>
        <v>0</v>
      </c>
      <c r="R869">
        <f>$D$2*tarifas!$D$12/24</f>
        <v>1.4541666666666666</v>
      </c>
      <c r="S869" t="e">
        <f>VLOOKUP(E869&amp;" "&amp;F869,tarifas!$A$13:$D$20,4,FALSE)*P869</f>
        <v>#N/A</v>
      </c>
      <c r="T869">
        <f>IF(F869="COD1",tarifas!$D$11*(SUMIFS($P$11:$P$8770,$F$11:$F$8770,"=COD1",$B$11:$B$8770,"="&amp;B869)/COUNTIFS($F$11:$F$8770,"=COD1",$B$11:$B$8770,"="&amp;B869))/COUNTIFS($A$11:$A$8770,"="&amp;A869,$F$11:$F$8770,"=COD1"),0)</f>
        <v>0</v>
      </c>
      <c r="U869" t="e">
        <f>(VLOOKUP(F869,tarifas!$C$7:$D$10,2,FALSE)+tarifas!$D$21)*datos!P869</f>
        <v>#N/A</v>
      </c>
      <c r="V869" t="e">
        <f t="shared" si="129"/>
        <v>#N/A</v>
      </c>
      <c r="W869">
        <f t="shared" si="130"/>
        <v>0</v>
      </c>
    </row>
    <row r="870" spans="1:23" x14ac:dyDescent="0.25">
      <c r="A870">
        <f t="shared" si="123"/>
        <v>34</v>
      </c>
      <c r="B870">
        <f t="shared" si="124"/>
        <v>2</v>
      </c>
      <c r="C870" s="1">
        <f t="shared" si="131"/>
        <v>41675.791666664583</v>
      </c>
      <c r="D870" s="7">
        <v>0</v>
      </c>
      <c r="E870" s="7"/>
      <c r="G870">
        <v>44.2</v>
      </c>
      <c r="H870" s="12">
        <v>308.41854334312359</v>
      </c>
      <c r="I870" s="13">
        <f>$D$2*tarifas!$D$12/24</f>
        <v>1.4541666666666666</v>
      </c>
      <c r="J870" s="13" t="e">
        <f>VLOOKUP(E870&amp;" "&amp;F870,tarifas!$A$13:$D$20,4,FALSE)*H870</f>
        <v>#N/A</v>
      </c>
      <c r="K870" s="13">
        <f>IF(F870="COD1",tarifas!$D$11*(SUMIFS($H$11:$H$8770,$F$11:$F$8770,"=COD1",$B$11:$B$8770,"="&amp;B870)/COUNTIFS($F$11:$F$8770,"=COD1",$B$11:$B$8770,"="&amp;B870))/COUNTIFS($A$11:$A$8770,"="&amp;A870,$F$11:$F$8770,"=COD1"),0)</f>
        <v>0</v>
      </c>
      <c r="L870" s="13" t="e">
        <f>(VLOOKUP(F870,tarifas!$C$7:$D$10,2,FALSE)+tarifas!$D$21)*datos!H870</f>
        <v>#N/A</v>
      </c>
      <c r="M870">
        <v>0</v>
      </c>
      <c r="N870" s="13" t="e">
        <f t="shared" si="125"/>
        <v>#N/A</v>
      </c>
      <c r="O870">
        <f t="shared" si="126"/>
        <v>0</v>
      </c>
      <c r="P870" s="12">
        <f t="shared" si="127"/>
        <v>308.41854334312359</v>
      </c>
      <c r="Q870">
        <f t="shared" si="128"/>
        <v>0</v>
      </c>
      <c r="R870">
        <f>$D$2*tarifas!$D$12/24</f>
        <v>1.4541666666666666</v>
      </c>
      <c r="S870" t="e">
        <f>VLOOKUP(E870&amp;" "&amp;F870,tarifas!$A$13:$D$20,4,FALSE)*P870</f>
        <v>#N/A</v>
      </c>
      <c r="T870">
        <f>IF(F870="COD1",tarifas!$D$11*(SUMIFS($P$11:$P$8770,$F$11:$F$8770,"=COD1",$B$11:$B$8770,"="&amp;B870)/COUNTIFS($F$11:$F$8770,"=COD1",$B$11:$B$8770,"="&amp;B870))/COUNTIFS($A$11:$A$8770,"="&amp;A870,$F$11:$F$8770,"=COD1"),0)</f>
        <v>0</v>
      </c>
      <c r="U870" t="e">
        <f>(VLOOKUP(F870,tarifas!$C$7:$D$10,2,FALSE)+tarifas!$D$21)*datos!P870</f>
        <v>#N/A</v>
      </c>
      <c r="V870" t="e">
        <f t="shared" si="129"/>
        <v>#N/A</v>
      </c>
      <c r="W870">
        <f t="shared" si="130"/>
        <v>0</v>
      </c>
    </row>
    <row r="871" spans="1:23" x14ac:dyDescent="0.25">
      <c r="A871">
        <f t="shared" si="123"/>
        <v>34</v>
      </c>
      <c r="B871">
        <f t="shared" si="124"/>
        <v>2</v>
      </c>
      <c r="C871" s="1">
        <f t="shared" si="131"/>
        <v>41675.833333331248</v>
      </c>
      <c r="D871" s="7">
        <v>0</v>
      </c>
      <c r="E871" s="7"/>
      <c r="G871">
        <v>52.1</v>
      </c>
      <c r="H871" s="12">
        <v>243.11826992866992</v>
      </c>
      <c r="I871" s="13">
        <f>$D$2*tarifas!$D$12/24</f>
        <v>1.4541666666666666</v>
      </c>
      <c r="J871" s="13" t="e">
        <f>VLOOKUP(E871&amp;" "&amp;F871,tarifas!$A$13:$D$20,4,FALSE)*H871</f>
        <v>#N/A</v>
      </c>
      <c r="K871" s="13">
        <f>IF(F871="COD1",tarifas!$D$11*(SUMIFS($H$11:$H$8770,$F$11:$F$8770,"=COD1",$B$11:$B$8770,"="&amp;B871)/COUNTIFS($F$11:$F$8770,"=COD1",$B$11:$B$8770,"="&amp;B871))/COUNTIFS($A$11:$A$8770,"="&amp;A871,$F$11:$F$8770,"=COD1"),0)</f>
        <v>0</v>
      </c>
      <c r="L871" s="13" t="e">
        <f>(VLOOKUP(F871,tarifas!$C$7:$D$10,2,FALSE)+tarifas!$D$21)*datos!H871</f>
        <v>#N/A</v>
      </c>
      <c r="M871">
        <v>0</v>
      </c>
      <c r="N871" s="13" t="e">
        <f t="shared" si="125"/>
        <v>#N/A</v>
      </c>
      <c r="O871">
        <f t="shared" si="126"/>
        <v>0</v>
      </c>
      <c r="P871" s="12">
        <f t="shared" si="127"/>
        <v>243.11826992866992</v>
      </c>
      <c r="Q871">
        <f t="shared" si="128"/>
        <v>0</v>
      </c>
      <c r="R871">
        <f>$D$2*tarifas!$D$12/24</f>
        <v>1.4541666666666666</v>
      </c>
      <c r="S871" t="e">
        <f>VLOOKUP(E871&amp;" "&amp;F871,tarifas!$A$13:$D$20,4,FALSE)*P871</f>
        <v>#N/A</v>
      </c>
      <c r="T871">
        <f>IF(F871="COD1",tarifas!$D$11*(SUMIFS($P$11:$P$8770,$F$11:$F$8770,"=COD1",$B$11:$B$8770,"="&amp;B871)/COUNTIFS($F$11:$F$8770,"=COD1",$B$11:$B$8770,"="&amp;B871))/COUNTIFS($A$11:$A$8770,"="&amp;A871,$F$11:$F$8770,"=COD1"),0)</f>
        <v>0</v>
      </c>
      <c r="U871" t="e">
        <f>(VLOOKUP(F871,tarifas!$C$7:$D$10,2,FALSE)+tarifas!$D$21)*datos!P871</f>
        <v>#N/A</v>
      </c>
      <c r="V871" t="e">
        <f t="shared" si="129"/>
        <v>#N/A</v>
      </c>
      <c r="W871">
        <f t="shared" si="130"/>
        <v>0</v>
      </c>
    </row>
    <row r="872" spans="1:23" x14ac:dyDescent="0.25">
      <c r="A872">
        <f t="shared" si="123"/>
        <v>34</v>
      </c>
      <c r="B872">
        <f t="shared" si="124"/>
        <v>2</v>
      </c>
      <c r="C872" s="1">
        <f t="shared" si="131"/>
        <v>41675.874999997912</v>
      </c>
      <c r="D872" s="7">
        <v>0</v>
      </c>
      <c r="E872" s="7"/>
      <c r="G872">
        <v>50.13</v>
      </c>
      <c r="H872" s="12">
        <v>223.05985383540221</v>
      </c>
      <c r="I872" s="13">
        <f>$D$2*tarifas!$D$12/24</f>
        <v>1.4541666666666666</v>
      </c>
      <c r="J872" s="13" t="e">
        <f>VLOOKUP(E872&amp;" "&amp;F872,tarifas!$A$13:$D$20,4,FALSE)*H872</f>
        <v>#N/A</v>
      </c>
      <c r="K872" s="13">
        <f>IF(F872="COD1",tarifas!$D$11*(SUMIFS($H$11:$H$8770,$F$11:$F$8770,"=COD1",$B$11:$B$8770,"="&amp;B872)/COUNTIFS($F$11:$F$8770,"=COD1",$B$11:$B$8770,"="&amp;B872))/COUNTIFS($A$11:$A$8770,"="&amp;A872,$F$11:$F$8770,"=COD1"),0)</f>
        <v>0</v>
      </c>
      <c r="L872" s="13" t="e">
        <f>(VLOOKUP(F872,tarifas!$C$7:$D$10,2,FALSE)+tarifas!$D$21)*datos!H872</f>
        <v>#N/A</v>
      </c>
      <c r="M872">
        <v>0</v>
      </c>
      <c r="N872" s="13" t="e">
        <f t="shared" si="125"/>
        <v>#N/A</v>
      </c>
      <c r="O872">
        <f t="shared" si="126"/>
        <v>0</v>
      </c>
      <c r="P872" s="12">
        <f t="shared" si="127"/>
        <v>223.05985383540221</v>
      </c>
      <c r="Q872">
        <f t="shared" si="128"/>
        <v>0</v>
      </c>
      <c r="R872">
        <f>$D$2*tarifas!$D$12/24</f>
        <v>1.4541666666666666</v>
      </c>
      <c r="S872" t="e">
        <f>VLOOKUP(E872&amp;" "&amp;F872,tarifas!$A$13:$D$20,4,FALSE)*P872</f>
        <v>#N/A</v>
      </c>
      <c r="T872">
        <f>IF(F872="COD1",tarifas!$D$11*(SUMIFS($P$11:$P$8770,$F$11:$F$8770,"=COD1",$B$11:$B$8770,"="&amp;B872)/COUNTIFS($F$11:$F$8770,"=COD1",$B$11:$B$8770,"="&amp;B872))/COUNTIFS($A$11:$A$8770,"="&amp;A872,$F$11:$F$8770,"=COD1"),0)</f>
        <v>0</v>
      </c>
      <c r="U872" t="e">
        <f>(VLOOKUP(F872,tarifas!$C$7:$D$10,2,FALSE)+tarifas!$D$21)*datos!P872</f>
        <v>#N/A</v>
      </c>
      <c r="V872" t="e">
        <f t="shared" si="129"/>
        <v>#N/A</v>
      </c>
      <c r="W872">
        <f t="shared" si="130"/>
        <v>0</v>
      </c>
    </row>
    <row r="873" spans="1:23" x14ac:dyDescent="0.25">
      <c r="A873">
        <f t="shared" si="123"/>
        <v>34</v>
      </c>
      <c r="B873">
        <f t="shared" si="124"/>
        <v>2</v>
      </c>
      <c r="C873" s="1">
        <f t="shared" si="131"/>
        <v>41675.916666664576</v>
      </c>
      <c r="D873" s="7">
        <v>0</v>
      </c>
      <c r="E873" s="7"/>
      <c r="G873">
        <v>36.299999999999997</v>
      </c>
      <c r="H873" s="12">
        <v>217.05449080967773</v>
      </c>
      <c r="I873" s="13">
        <f>$D$2*tarifas!$D$12/24</f>
        <v>1.4541666666666666</v>
      </c>
      <c r="J873" s="13" t="e">
        <f>VLOOKUP(E873&amp;" "&amp;F873,tarifas!$A$13:$D$20,4,FALSE)*H873</f>
        <v>#N/A</v>
      </c>
      <c r="K873" s="13">
        <f>IF(F873="COD1",tarifas!$D$11*(SUMIFS($H$11:$H$8770,$F$11:$F$8770,"=COD1",$B$11:$B$8770,"="&amp;B873)/COUNTIFS($F$11:$F$8770,"=COD1",$B$11:$B$8770,"="&amp;B873))/COUNTIFS($A$11:$A$8770,"="&amp;A873,$F$11:$F$8770,"=COD1"),0)</f>
        <v>0</v>
      </c>
      <c r="L873" s="13" t="e">
        <f>(VLOOKUP(F873,tarifas!$C$7:$D$10,2,FALSE)+tarifas!$D$21)*datos!H873</f>
        <v>#N/A</v>
      </c>
      <c r="M873">
        <v>0</v>
      </c>
      <c r="N873" s="13" t="e">
        <f t="shared" si="125"/>
        <v>#N/A</v>
      </c>
      <c r="O873">
        <f t="shared" si="126"/>
        <v>0</v>
      </c>
      <c r="P873" s="12">
        <f t="shared" si="127"/>
        <v>217.05449080967773</v>
      </c>
      <c r="Q873">
        <f t="shared" si="128"/>
        <v>0</v>
      </c>
      <c r="R873">
        <f>$D$2*tarifas!$D$12/24</f>
        <v>1.4541666666666666</v>
      </c>
      <c r="S873" t="e">
        <f>VLOOKUP(E873&amp;" "&amp;F873,tarifas!$A$13:$D$20,4,FALSE)*P873</f>
        <v>#N/A</v>
      </c>
      <c r="T873">
        <f>IF(F873="COD1",tarifas!$D$11*(SUMIFS($P$11:$P$8770,$F$11:$F$8770,"=COD1",$B$11:$B$8770,"="&amp;B873)/COUNTIFS($F$11:$F$8770,"=COD1",$B$11:$B$8770,"="&amp;B873))/COUNTIFS($A$11:$A$8770,"="&amp;A873,$F$11:$F$8770,"=COD1"),0)</f>
        <v>0</v>
      </c>
      <c r="U873" t="e">
        <f>(VLOOKUP(F873,tarifas!$C$7:$D$10,2,FALSE)+tarifas!$D$21)*datos!P873</f>
        <v>#N/A</v>
      </c>
      <c r="V873" t="e">
        <f t="shared" si="129"/>
        <v>#N/A</v>
      </c>
      <c r="W873">
        <f t="shared" si="130"/>
        <v>0</v>
      </c>
    </row>
    <row r="874" spans="1:23" x14ac:dyDescent="0.25">
      <c r="A874">
        <f t="shared" si="123"/>
        <v>34</v>
      </c>
      <c r="B874">
        <f t="shared" si="124"/>
        <v>2</v>
      </c>
      <c r="C874" s="1">
        <f t="shared" si="131"/>
        <v>41675.95833333124</v>
      </c>
      <c r="D874" s="7">
        <v>0</v>
      </c>
      <c r="E874" s="7"/>
      <c r="G874">
        <v>14</v>
      </c>
      <c r="H874" s="12">
        <v>218.71342378288796</v>
      </c>
      <c r="I874" s="13">
        <f>$D$2*tarifas!$D$12/24</f>
        <v>1.4541666666666666</v>
      </c>
      <c r="J874" s="13" t="e">
        <f>VLOOKUP(E874&amp;" "&amp;F874,tarifas!$A$13:$D$20,4,FALSE)*H874</f>
        <v>#N/A</v>
      </c>
      <c r="K874" s="13">
        <f>IF(F874="COD1",tarifas!$D$11*(SUMIFS($H$11:$H$8770,$F$11:$F$8770,"=COD1",$B$11:$B$8770,"="&amp;B874)/COUNTIFS($F$11:$F$8770,"=COD1",$B$11:$B$8770,"="&amp;B874))/COUNTIFS($A$11:$A$8770,"="&amp;A874,$F$11:$F$8770,"=COD1"),0)</f>
        <v>0</v>
      </c>
      <c r="L874" s="13" t="e">
        <f>(VLOOKUP(F874,tarifas!$C$7:$D$10,2,FALSE)+tarifas!$D$21)*datos!H874</f>
        <v>#N/A</v>
      </c>
      <c r="M874">
        <v>0</v>
      </c>
      <c r="N874" s="13" t="e">
        <f t="shared" si="125"/>
        <v>#N/A</v>
      </c>
      <c r="O874">
        <f t="shared" si="126"/>
        <v>0</v>
      </c>
      <c r="P874" s="12">
        <f t="shared" si="127"/>
        <v>218.71342378288796</v>
      </c>
      <c r="Q874">
        <f t="shared" si="128"/>
        <v>0</v>
      </c>
      <c r="R874">
        <f>$D$2*tarifas!$D$12/24</f>
        <v>1.4541666666666666</v>
      </c>
      <c r="S874" t="e">
        <f>VLOOKUP(E874&amp;" "&amp;F874,tarifas!$A$13:$D$20,4,FALSE)*P874</f>
        <v>#N/A</v>
      </c>
      <c r="T874">
        <f>IF(F874="COD1",tarifas!$D$11*(SUMIFS($P$11:$P$8770,$F$11:$F$8770,"=COD1",$B$11:$B$8770,"="&amp;B874)/COUNTIFS($F$11:$F$8770,"=COD1",$B$11:$B$8770,"="&amp;B874))/COUNTIFS($A$11:$A$8770,"="&amp;A874,$F$11:$F$8770,"=COD1"),0)</f>
        <v>0</v>
      </c>
      <c r="U874" t="e">
        <f>(VLOOKUP(F874,tarifas!$C$7:$D$10,2,FALSE)+tarifas!$D$21)*datos!P874</f>
        <v>#N/A</v>
      </c>
      <c r="V874" t="e">
        <f t="shared" si="129"/>
        <v>#N/A</v>
      </c>
      <c r="W874">
        <f t="shared" si="130"/>
        <v>0</v>
      </c>
    </row>
    <row r="875" spans="1:23" x14ac:dyDescent="0.25">
      <c r="A875">
        <f t="shared" si="123"/>
        <v>35</v>
      </c>
      <c r="B875">
        <f t="shared" si="124"/>
        <v>2</v>
      </c>
      <c r="C875" s="1">
        <f t="shared" si="131"/>
        <v>41675.999999997905</v>
      </c>
      <c r="D875" s="7">
        <v>0</v>
      </c>
      <c r="E875" s="7"/>
      <c r="G875">
        <v>3</v>
      </c>
      <c r="H875" s="12">
        <v>210.64178939790304</v>
      </c>
      <c r="I875" s="13">
        <f>$D$2*tarifas!$D$12/24</f>
        <v>1.4541666666666666</v>
      </c>
      <c r="J875" s="13" t="e">
        <f>VLOOKUP(E875&amp;" "&amp;F875,tarifas!$A$13:$D$20,4,FALSE)*H875</f>
        <v>#N/A</v>
      </c>
      <c r="K875" s="13">
        <f>IF(F875="COD1",tarifas!$D$11*(SUMIFS($H$11:$H$8770,$F$11:$F$8770,"=COD1",$B$11:$B$8770,"="&amp;B875)/COUNTIFS($F$11:$F$8770,"=COD1",$B$11:$B$8770,"="&amp;B875))/COUNTIFS($A$11:$A$8770,"="&amp;A875,$F$11:$F$8770,"=COD1"),0)</f>
        <v>0</v>
      </c>
      <c r="L875" s="13" t="e">
        <f>(VLOOKUP(F875,tarifas!$C$7:$D$10,2,FALSE)+tarifas!$D$21)*datos!H875</f>
        <v>#N/A</v>
      </c>
      <c r="M875">
        <v>0</v>
      </c>
      <c r="N875" s="13" t="e">
        <f t="shared" si="125"/>
        <v>#N/A</v>
      </c>
      <c r="O875">
        <f t="shared" si="126"/>
        <v>0</v>
      </c>
      <c r="P875" s="12">
        <f t="shared" si="127"/>
        <v>210.64178939790304</v>
      </c>
      <c r="Q875">
        <f t="shared" si="128"/>
        <v>0</v>
      </c>
      <c r="R875">
        <f>$D$2*tarifas!$D$12/24</f>
        <v>1.4541666666666666</v>
      </c>
      <c r="S875" t="e">
        <f>VLOOKUP(E875&amp;" "&amp;F875,tarifas!$A$13:$D$20,4,FALSE)*P875</f>
        <v>#N/A</v>
      </c>
      <c r="T875">
        <f>IF(F875="COD1",tarifas!$D$11*(SUMIFS($P$11:$P$8770,$F$11:$F$8770,"=COD1",$B$11:$B$8770,"="&amp;B875)/COUNTIFS($F$11:$F$8770,"=COD1",$B$11:$B$8770,"="&amp;B875))/COUNTIFS($A$11:$A$8770,"="&amp;A875,$F$11:$F$8770,"=COD1"),0)</f>
        <v>0</v>
      </c>
      <c r="U875" t="e">
        <f>(VLOOKUP(F875,tarifas!$C$7:$D$10,2,FALSE)+tarifas!$D$21)*datos!P875</f>
        <v>#N/A</v>
      </c>
      <c r="V875" t="e">
        <f t="shared" si="129"/>
        <v>#N/A</v>
      </c>
      <c r="W875">
        <f t="shared" si="130"/>
        <v>0</v>
      </c>
    </row>
    <row r="876" spans="1:23" x14ac:dyDescent="0.25">
      <c r="A876">
        <f t="shared" si="123"/>
        <v>35</v>
      </c>
      <c r="B876">
        <f t="shared" si="124"/>
        <v>2</v>
      </c>
      <c r="C876" s="1">
        <f t="shared" si="131"/>
        <v>41676.041666664569</v>
      </c>
      <c r="D876" s="7">
        <v>0</v>
      </c>
      <c r="E876" s="7"/>
      <c r="G876">
        <v>1</v>
      </c>
      <c r="H876" s="12">
        <v>208.61637266306428</v>
      </c>
      <c r="I876" s="13">
        <f>$D$2*tarifas!$D$12/24</f>
        <v>1.4541666666666666</v>
      </c>
      <c r="J876" s="13" t="e">
        <f>VLOOKUP(E876&amp;" "&amp;F876,tarifas!$A$13:$D$20,4,FALSE)*H876</f>
        <v>#N/A</v>
      </c>
      <c r="K876" s="13">
        <f>IF(F876="COD1",tarifas!$D$11*(SUMIFS($H$11:$H$8770,$F$11:$F$8770,"=COD1",$B$11:$B$8770,"="&amp;B876)/COUNTIFS($F$11:$F$8770,"=COD1",$B$11:$B$8770,"="&amp;B876))/COUNTIFS($A$11:$A$8770,"="&amp;A876,$F$11:$F$8770,"=COD1"),0)</f>
        <v>0</v>
      </c>
      <c r="L876" s="13" t="e">
        <f>(VLOOKUP(F876,tarifas!$C$7:$D$10,2,FALSE)+tarifas!$D$21)*datos!H876</f>
        <v>#N/A</v>
      </c>
      <c r="M876">
        <v>0</v>
      </c>
      <c r="N876" s="13" t="e">
        <f t="shared" si="125"/>
        <v>#N/A</v>
      </c>
      <c r="O876">
        <f t="shared" si="126"/>
        <v>0</v>
      </c>
      <c r="P876" s="12">
        <f t="shared" si="127"/>
        <v>208.61637266306428</v>
      </c>
      <c r="Q876">
        <f t="shared" si="128"/>
        <v>0</v>
      </c>
      <c r="R876">
        <f>$D$2*tarifas!$D$12/24</f>
        <v>1.4541666666666666</v>
      </c>
      <c r="S876" t="e">
        <f>VLOOKUP(E876&amp;" "&amp;F876,tarifas!$A$13:$D$20,4,FALSE)*P876</f>
        <v>#N/A</v>
      </c>
      <c r="T876">
        <f>IF(F876="COD1",tarifas!$D$11*(SUMIFS($P$11:$P$8770,$F$11:$F$8770,"=COD1",$B$11:$B$8770,"="&amp;B876)/COUNTIFS($F$11:$F$8770,"=COD1",$B$11:$B$8770,"="&amp;B876))/COUNTIFS($A$11:$A$8770,"="&amp;A876,$F$11:$F$8770,"=COD1"),0)</f>
        <v>0</v>
      </c>
      <c r="U876" t="e">
        <f>(VLOOKUP(F876,tarifas!$C$7:$D$10,2,FALSE)+tarifas!$D$21)*datos!P876</f>
        <v>#N/A</v>
      </c>
      <c r="V876" t="e">
        <f t="shared" si="129"/>
        <v>#N/A</v>
      </c>
      <c r="W876">
        <f t="shared" si="130"/>
        <v>0</v>
      </c>
    </row>
    <row r="877" spans="1:23" x14ac:dyDescent="0.25">
      <c r="A877">
        <f t="shared" si="123"/>
        <v>35</v>
      </c>
      <c r="B877">
        <f t="shared" si="124"/>
        <v>2</v>
      </c>
      <c r="C877" s="1">
        <f t="shared" si="131"/>
        <v>41676.083333331233</v>
      </c>
      <c r="D877" s="7">
        <v>0</v>
      </c>
      <c r="E877" s="7"/>
      <c r="G877">
        <v>0</v>
      </c>
      <c r="H877" s="12">
        <v>206.77075817478107</v>
      </c>
      <c r="I877" s="13">
        <f>$D$2*tarifas!$D$12/24</f>
        <v>1.4541666666666666</v>
      </c>
      <c r="J877" s="13" t="e">
        <f>VLOOKUP(E877&amp;" "&amp;F877,tarifas!$A$13:$D$20,4,FALSE)*H877</f>
        <v>#N/A</v>
      </c>
      <c r="K877" s="13">
        <f>IF(F877="COD1",tarifas!$D$11*(SUMIFS($H$11:$H$8770,$F$11:$F$8770,"=COD1",$B$11:$B$8770,"="&amp;B877)/COUNTIFS($F$11:$F$8770,"=COD1",$B$11:$B$8770,"="&amp;B877))/COUNTIFS($A$11:$A$8770,"="&amp;A877,$F$11:$F$8770,"=COD1"),0)</f>
        <v>0</v>
      </c>
      <c r="L877" s="13" t="e">
        <f>(VLOOKUP(F877,tarifas!$C$7:$D$10,2,FALSE)+tarifas!$D$21)*datos!H877</f>
        <v>#N/A</v>
      </c>
      <c r="M877">
        <v>0</v>
      </c>
      <c r="N877" s="13" t="e">
        <f t="shared" si="125"/>
        <v>#N/A</v>
      </c>
      <c r="O877">
        <f t="shared" si="126"/>
        <v>0</v>
      </c>
      <c r="P877" s="12">
        <f t="shared" si="127"/>
        <v>206.77075817478107</v>
      </c>
      <c r="Q877">
        <f t="shared" si="128"/>
        <v>0</v>
      </c>
      <c r="R877">
        <f>$D$2*tarifas!$D$12/24</f>
        <v>1.4541666666666666</v>
      </c>
      <c r="S877" t="e">
        <f>VLOOKUP(E877&amp;" "&amp;F877,tarifas!$A$13:$D$20,4,FALSE)*P877</f>
        <v>#N/A</v>
      </c>
      <c r="T877">
        <f>IF(F877="COD1",tarifas!$D$11*(SUMIFS($P$11:$P$8770,$F$11:$F$8770,"=COD1",$B$11:$B$8770,"="&amp;B877)/COUNTIFS($F$11:$F$8770,"=COD1",$B$11:$B$8770,"="&amp;B877))/COUNTIFS($A$11:$A$8770,"="&amp;A877,$F$11:$F$8770,"=COD1"),0)</f>
        <v>0</v>
      </c>
      <c r="U877" t="e">
        <f>(VLOOKUP(F877,tarifas!$C$7:$D$10,2,FALSE)+tarifas!$D$21)*datos!P877</f>
        <v>#N/A</v>
      </c>
      <c r="V877" t="e">
        <f t="shared" si="129"/>
        <v>#N/A</v>
      </c>
      <c r="W877">
        <f t="shared" si="130"/>
        <v>0</v>
      </c>
    </row>
    <row r="878" spans="1:23" x14ac:dyDescent="0.25">
      <c r="A878">
        <f t="shared" si="123"/>
        <v>35</v>
      </c>
      <c r="B878">
        <f t="shared" si="124"/>
        <v>2</v>
      </c>
      <c r="C878" s="1">
        <f t="shared" si="131"/>
        <v>41676.124999997897</v>
      </c>
      <c r="D878" s="7">
        <v>0</v>
      </c>
      <c r="E878" s="7"/>
      <c r="G878">
        <v>0</v>
      </c>
      <c r="H878" s="12">
        <v>204.5385950380207</v>
      </c>
      <c r="I878" s="13">
        <f>$D$2*tarifas!$D$12/24</f>
        <v>1.4541666666666666</v>
      </c>
      <c r="J878" s="13" t="e">
        <f>VLOOKUP(E878&amp;" "&amp;F878,tarifas!$A$13:$D$20,4,FALSE)*H878</f>
        <v>#N/A</v>
      </c>
      <c r="K878" s="13">
        <f>IF(F878="COD1",tarifas!$D$11*(SUMIFS($H$11:$H$8770,$F$11:$F$8770,"=COD1",$B$11:$B$8770,"="&amp;B878)/COUNTIFS($F$11:$F$8770,"=COD1",$B$11:$B$8770,"="&amp;B878))/COUNTIFS($A$11:$A$8770,"="&amp;A878,$F$11:$F$8770,"=COD1"),0)</f>
        <v>0</v>
      </c>
      <c r="L878" s="13" t="e">
        <f>(VLOOKUP(F878,tarifas!$C$7:$D$10,2,FALSE)+tarifas!$D$21)*datos!H878</f>
        <v>#N/A</v>
      </c>
      <c r="M878">
        <v>0</v>
      </c>
      <c r="N878" s="13" t="e">
        <f t="shared" si="125"/>
        <v>#N/A</v>
      </c>
      <c r="O878">
        <f t="shared" si="126"/>
        <v>0</v>
      </c>
      <c r="P878" s="12">
        <f t="shared" si="127"/>
        <v>204.5385950380207</v>
      </c>
      <c r="Q878">
        <f t="shared" si="128"/>
        <v>0</v>
      </c>
      <c r="R878">
        <f>$D$2*tarifas!$D$12/24</f>
        <v>1.4541666666666666</v>
      </c>
      <c r="S878" t="e">
        <f>VLOOKUP(E878&amp;" "&amp;F878,tarifas!$A$13:$D$20,4,FALSE)*P878</f>
        <v>#N/A</v>
      </c>
      <c r="T878">
        <f>IF(F878="COD1",tarifas!$D$11*(SUMIFS($P$11:$P$8770,$F$11:$F$8770,"=COD1",$B$11:$B$8770,"="&amp;B878)/COUNTIFS($F$11:$F$8770,"=COD1",$B$11:$B$8770,"="&amp;B878))/COUNTIFS($A$11:$A$8770,"="&amp;A878,$F$11:$F$8770,"=COD1"),0)</f>
        <v>0</v>
      </c>
      <c r="U878" t="e">
        <f>(VLOOKUP(F878,tarifas!$C$7:$D$10,2,FALSE)+tarifas!$D$21)*datos!P878</f>
        <v>#N/A</v>
      </c>
      <c r="V878" t="e">
        <f t="shared" si="129"/>
        <v>#N/A</v>
      </c>
      <c r="W878">
        <f t="shared" si="130"/>
        <v>0</v>
      </c>
    </row>
    <row r="879" spans="1:23" x14ac:dyDescent="0.25">
      <c r="A879">
        <f t="shared" si="123"/>
        <v>35</v>
      </c>
      <c r="B879">
        <f t="shared" si="124"/>
        <v>2</v>
      </c>
      <c r="C879" s="1">
        <f t="shared" si="131"/>
        <v>41676.166666664561</v>
      </c>
      <c r="D879" s="7">
        <v>0</v>
      </c>
      <c r="E879" s="7"/>
      <c r="G879">
        <v>0</v>
      </c>
      <c r="H879" s="12">
        <v>201.93051881382431</v>
      </c>
      <c r="I879" s="13">
        <f>$D$2*tarifas!$D$12/24</f>
        <v>1.4541666666666666</v>
      </c>
      <c r="J879" s="13" t="e">
        <f>VLOOKUP(E879&amp;" "&amp;F879,tarifas!$A$13:$D$20,4,FALSE)*H879</f>
        <v>#N/A</v>
      </c>
      <c r="K879" s="13">
        <f>IF(F879="COD1",tarifas!$D$11*(SUMIFS($H$11:$H$8770,$F$11:$F$8770,"=COD1",$B$11:$B$8770,"="&amp;B879)/COUNTIFS($F$11:$F$8770,"=COD1",$B$11:$B$8770,"="&amp;B879))/COUNTIFS($A$11:$A$8770,"="&amp;A879,$F$11:$F$8770,"=COD1"),0)</f>
        <v>0</v>
      </c>
      <c r="L879" s="13" t="e">
        <f>(VLOOKUP(F879,tarifas!$C$7:$D$10,2,FALSE)+tarifas!$D$21)*datos!H879</f>
        <v>#N/A</v>
      </c>
      <c r="M879">
        <v>0</v>
      </c>
      <c r="N879" s="13" t="e">
        <f t="shared" si="125"/>
        <v>#N/A</v>
      </c>
      <c r="O879">
        <f t="shared" si="126"/>
        <v>0</v>
      </c>
      <c r="P879" s="12">
        <f t="shared" si="127"/>
        <v>201.93051881382431</v>
      </c>
      <c r="Q879">
        <f t="shared" si="128"/>
        <v>0</v>
      </c>
      <c r="R879">
        <f>$D$2*tarifas!$D$12/24</f>
        <v>1.4541666666666666</v>
      </c>
      <c r="S879" t="e">
        <f>VLOOKUP(E879&amp;" "&amp;F879,tarifas!$A$13:$D$20,4,FALSE)*P879</f>
        <v>#N/A</v>
      </c>
      <c r="T879">
        <f>IF(F879="COD1",tarifas!$D$11*(SUMIFS($P$11:$P$8770,$F$11:$F$8770,"=COD1",$B$11:$B$8770,"="&amp;B879)/COUNTIFS($F$11:$F$8770,"=COD1",$B$11:$B$8770,"="&amp;B879))/COUNTIFS($A$11:$A$8770,"="&amp;A879,$F$11:$F$8770,"=COD1"),0)</f>
        <v>0</v>
      </c>
      <c r="U879" t="e">
        <f>(VLOOKUP(F879,tarifas!$C$7:$D$10,2,FALSE)+tarifas!$D$21)*datos!P879</f>
        <v>#N/A</v>
      </c>
      <c r="V879" t="e">
        <f t="shared" si="129"/>
        <v>#N/A</v>
      </c>
      <c r="W879">
        <f t="shared" si="130"/>
        <v>0</v>
      </c>
    </row>
    <row r="880" spans="1:23" x14ac:dyDescent="0.25">
      <c r="A880">
        <f t="shared" si="123"/>
        <v>35</v>
      </c>
      <c r="B880">
        <f t="shared" si="124"/>
        <v>2</v>
      </c>
      <c r="C880" s="1">
        <f t="shared" si="131"/>
        <v>41676.208333331226</v>
      </c>
      <c r="D880" s="7">
        <v>0</v>
      </c>
      <c r="E880" s="7"/>
      <c r="G880">
        <v>0</v>
      </c>
      <c r="H880" s="12">
        <v>202.58324471078322</v>
      </c>
      <c r="I880" s="13">
        <f>$D$2*tarifas!$D$12/24</f>
        <v>1.4541666666666666</v>
      </c>
      <c r="J880" s="13" t="e">
        <f>VLOOKUP(E880&amp;" "&amp;F880,tarifas!$A$13:$D$20,4,FALSE)*H880</f>
        <v>#N/A</v>
      </c>
      <c r="K880" s="13">
        <f>IF(F880="COD1",tarifas!$D$11*(SUMIFS($H$11:$H$8770,$F$11:$F$8770,"=COD1",$B$11:$B$8770,"="&amp;B880)/COUNTIFS($F$11:$F$8770,"=COD1",$B$11:$B$8770,"="&amp;B880))/COUNTIFS($A$11:$A$8770,"="&amp;A880,$F$11:$F$8770,"=COD1"),0)</f>
        <v>0</v>
      </c>
      <c r="L880" s="13" t="e">
        <f>(VLOOKUP(F880,tarifas!$C$7:$D$10,2,FALSE)+tarifas!$D$21)*datos!H880</f>
        <v>#N/A</v>
      </c>
      <c r="M880">
        <v>0</v>
      </c>
      <c r="N880" s="13" t="e">
        <f t="shared" si="125"/>
        <v>#N/A</v>
      </c>
      <c r="O880">
        <f t="shared" si="126"/>
        <v>0</v>
      </c>
      <c r="P880" s="12">
        <f t="shared" si="127"/>
        <v>202.58324471078322</v>
      </c>
      <c r="Q880">
        <f t="shared" si="128"/>
        <v>0</v>
      </c>
      <c r="R880">
        <f>$D$2*tarifas!$D$12/24</f>
        <v>1.4541666666666666</v>
      </c>
      <c r="S880" t="e">
        <f>VLOOKUP(E880&amp;" "&amp;F880,tarifas!$A$13:$D$20,4,FALSE)*P880</f>
        <v>#N/A</v>
      </c>
      <c r="T880">
        <f>IF(F880="COD1",tarifas!$D$11*(SUMIFS($P$11:$P$8770,$F$11:$F$8770,"=COD1",$B$11:$B$8770,"="&amp;B880)/COUNTIFS($F$11:$F$8770,"=COD1",$B$11:$B$8770,"="&amp;B880))/COUNTIFS($A$11:$A$8770,"="&amp;A880,$F$11:$F$8770,"=COD1"),0)</f>
        <v>0</v>
      </c>
      <c r="U880" t="e">
        <f>(VLOOKUP(F880,tarifas!$C$7:$D$10,2,FALSE)+tarifas!$D$21)*datos!P880</f>
        <v>#N/A</v>
      </c>
      <c r="V880" t="e">
        <f t="shared" si="129"/>
        <v>#N/A</v>
      </c>
      <c r="W880">
        <f t="shared" si="130"/>
        <v>0</v>
      </c>
    </row>
    <row r="881" spans="1:23" x14ac:dyDescent="0.25">
      <c r="A881">
        <f t="shared" si="123"/>
        <v>35</v>
      </c>
      <c r="B881">
        <f t="shared" si="124"/>
        <v>2</v>
      </c>
      <c r="C881" s="1">
        <f t="shared" si="131"/>
        <v>41676.24999999789</v>
      </c>
      <c r="D881" s="7">
        <v>0</v>
      </c>
      <c r="E881" s="7"/>
      <c r="G881">
        <v>0</v>
      </c>
      <c r="H881" s="12">
        <v>202.36189590041499</v>
      </c>
      <c r="I881" s="13">
        <f>$D$2*tarifas!$D$12/24</f>
        <v>1.4541666666666666</v>
      </c>
      <c r="J881" s="13" t="e">
        <f>VLOOKUP(E881&amp;" "&amp;F881,tarifas!$A$13:$D$20,4,FALSE)*H881</f>
        <v>#N/A</v>
      </c>
      <c r="K881" s="13">
        <f>IF(F881="COD1",tarifas!$D$11*(SUMIFS($H$11:$H$8770,$F$11:$F$8770,"=COD1",$B$11:$B$8770,"="&amp;B881)/COUNTIFS($F$11:$F$8770,"=COD1",$B$11:$B$8770,"="&amp;B881))/COUNTIFS($A$11:$A$8770,"="&amp;A881,$F$11:$F$8770,"=COD1"),0)</f>
        <v>0</v>
      </c>
      <c r="L881" s="13" t="e">
        <f>(VLOOKUP(F881,tarifas!$C$7:$D$10,2,FALSE)+tarifas!$D$21)*datos!H881</f>
        <v>#N/A</v>
      </c>
      <c r="M881">
        <v>0</v>
      </c>
      <c r="N881" s="13" t="e">
        <f t="shared" si="125"/>
        <v>#N/A</v>
      </c>
      <c r="O881">
        <f t="shared" si="126"/>
        <v>0</v>
      </c>
      <c r="P881" s="12">
        <f t="shared" si="127"/>
        <v>202.36189590041499</v>
      </c>
      <c r="Q881">
        <f t="shared" si="128"/>
        <v>0</v>
      </c>
      <c r="R881">
        <f>$D$2*tarifas!$D$12/24</f>
        <v>1.4541666666666666</v>
      </c>
      <c r="S881" t="e">
        <f>VLOOKUP(E881&amp;" "&amp;F881,tarifas!$A$13:$D$20,4,FALSE)*P881</f>
        <v>#N/A</v>
      </c>
      <c r="T881">
        <f>IF(F881="COD1",tarifas!$D$11*(SUMIFS($P$11:$P$8770,$F$11:$F$8770,"=COD1",$B$11:$B$8770,"="&amp;B881)/COUNTIFS($F$11:$F$8770,"=COD1",$B$11:$B$8770,"="&amp;B881))/COUNTIFS($A$11:$A$8770,"="&amp;A881,$F$11:$F$8770,"=COD1"),0)</f>
        <v>0</v>
      </c>
      <c r="U881" t="e">
        <f>(VLOOKUP(F881,tarifas!$C$7:$D$10,2,FALSE)+tarifas!$D$21)*datos!P881</f>
        <v>#N/A</v>
      </c>
      <c r="V881" t="e">
        <f t="shared" si="129"/>
        <v>#N/A</v>
      </c>
      <c r="W881">
        <f t="shared" si="130"/>
        <v>0</v>
      </c>
    </row>
    <row r="882" spans="1:23" x14ac:dyDescent="0.25">
      <c r="A882">
        <f t="shared" si="123"/>
        <v>35</v>
      </c>
      <c r="B882">
        <f t="shared" si="124"/>
        <v>2</v>
      </c>
      <c r="C882" s="1">
        <f t="shared" si="131"/>
        <v>41676.291666664554</v>
      </c>
      <c r="D882" s="7">
        <v>2.5757575757575757</v>
      </c>
      <c r="E882" s="7"/>
      <c r="G882">
        <v>0</v>
      </c>
      <c r="H882" s="12">
        <v>224.30363368057158</v>
      </c>
      <c r="I882" s="13">
        <f>$D$2*tarifas!$D$12/24</f>
        <v>1.4541666666666666</v>
      </c>
      <c r="J882" s="13" t="e">
        <f>VLOOKUP(E882&amp;" "&amp;F882,tarifas!$A$13:$D$20,4,FALSE)*H882</f>
        <v>#N/A</v>
      </c>
      <c r="K882" s="13">
        <f>IF(F882="COD1",tarifas!$D$11*(SUMIFS($H$11:$H$8770,$F$11:$F$8770,"=COD1",$B$11:$B$8770,"="&amp;B882)/COUNTIFS($F$11:$F$8770,"=COD1",$B$11:$B$8770,"="&amp;B882))/COUNTIFS($A$11:$A$8770,"="&amp;A882,$F$11:$F$8770,"=COD1"),0)</f>
        <v>0</v>
      </c>
      <c r="L882" s="13" t="e">
        <f>(VLOOKUP(F882,tarifas!$C$7:$D$10,2,FALSE)+tarifas!$D$21)*datos!H882</f>
        <v>#N/A</v>
      </c>
      <c r="M882">
        <v>1.4139300000000001</v>
      </c>
      <c r="N882" s="13" t="e">
        <f t="shared" si="125"/>
        <v>#N/A</v>
      </c>
      <c r="O882">
        <f t="shared" si="126"/>
        <v>1.4139300000000001</v>
      </c>
      <c r="P882" s="12">
        <f t="shared" si="127"/>
        <v>222.88970368057159</v>
      </c>
      <c r="Q882">
        <f t="shared" si="128"/>
        <v>0</v>
      </c>
      <c r="R882">
        <f>$D$2*tarifas!$D$12/24</f>
        <v>1.4541666666666666</v>
      </c>
      <c r="S882" t="e">
        <f>VLOOKUP(E882&amp;" "&amp;F882,tarifas!$A$13:$D$20,4,FALSE)*P882</f>
        <v>#N/A</v>
      </c>
      <c r="T882">
        <f>IF(F882="COD1",tarifas!$D$11*(SUMIFS($P$11:$P$8770,$F$11:$F$8770,"=COD1",$B$11:$B$8770,"="&amp;B882)/COUNTIFS($F$11:$F$8770,"=COD1",$B$11:$B$8770,"="&amp;B882))/COUNTIFS($A$11:$A$8770,"="&amp;A882,$F$11:$F$8770,"=COD1"),0)</f>
        <v>0</v>
      </c>
      <c r="U882" t="e">
        <f>(VLOOKUP(F882,tarifas!$C$7:$D$10,2,FALSE)+tarifas!$D$21)*datos!P882</f>
        <v>#N/A</v>
      </c>
      <c r="V882" t="e">
        <f t="shared" si="129"/>
        <v>#N/A</v>
      </c>
      <c r="W882">
        <f t="shared" si="130"/>
        <v>0</v>
      </c>
    </row>
    <row r="883" spans="1:23" x14ac:dyDescent="0.25">
      <c r="A883">
        <f t="shared" si="123"/>
        <v>35</v>
      </c>
      <c r="B883">
        <f t="shared" si="124"/>
        <v>2</v>
      </c>
      <c r="C883" s="1">
        <f t="shared" si="131"/>
        <v>41676.333333331218</v>
      </c>
      <c r="D883" s="7">
        <v>139.86363636363637</v>
      </c>
      <c r="E883" s="7"/>
      <c r="G883">
        <v>0</v>
      </c>
      <c r="H883" s="12">
        <v>283.63845463242717</v>
      </c>
      <c r="I883" s="13">
        <f>$D$2*tarifas!$D$12/24</f>
        <v>1.4541666666666666</v>
      </c>
      <c r="J883" s="13" t="e">
        <f>VLOOKUP(E883&amp;" "&amp;F883,tarifas!$A$13:$D$20,4,FALSE)*H883</f>
        <v>#N/A</v>
      </c>
      <c r="K883" s="13">
        <f>IF(F883="COD1",tarifas!$D$11*(SUMIFS($H$11:$H$8770,$F$11:$F$8770,"=COD1",$B$11:$B$8770,"="&amp;B883)/COUNTIFS($F$11:$F$8770,"=COD1",$B$11:$B$8770,"="&amp;B883))/COUNTIFS($A$11:$A$8770,"="&amp;A883,$F$11:$F$8770,"=COD1"),0)</f>
        <v>0</v>
      </c>
      <c r="L883" s="13" t="e">
        <f>(VLOOKUP(F883,tarifas!$C$7:$D$10,2,FALSE)+tarifas!$D$21)*datos!H883</f>
        <v>#N/A</v>
      </c>
      <c r="M883">
        <v>64.844080000000005</v>
      </c>
      <c r="N883" s="13" t="e">
        <f t="shared" si="125"/>
        <v>#N/A</v>
      </c>
      <c r="O883">
        <f t="shared" si="126"/>
        <v>64.844080000000005</v>
      </c>
      <c r="P883" s="12">
        <f t="shared" si="127"/>
        <v>218.79437463242715</v>
      </c>
      <c r="Q883">
        <f t="shared" si="128"/>
        <v>0</v>
      </c>
      <c r="R883">
        <f>$D$2*tarifas!$D$12/24</f>
        <v>1.4541666666666666</v>
      </c>
      <c r="S883" t="e">
        <f>VLOOKUP(E883&amp;" "&amp;F883,tarifas!$A$13:$D$20,4,FALSE)*P883</f>
        <v>#N/A</v>
      </c>
      <c r="T883">
        <f>IF(F883="COD1",tarifas!$D$11*(SUMIFS($P$11:$P$8770,$F$11:$F$8770,"=COD1",$B$11:$B$8770,"="&amp;B883)/COUNTIFS($F$11:$F$8770,"=COD1",$B$11:$B$8770,"="&amp;B883))/COUNTIFS($A$11:$A$8770,"="&amp;A883,$F$11:$F$8770,"=COD1"),0)</f>
        <v>0</v>
      </c>
      <c r="U883" t="e">
        <f>(VLOOKUP(F883,tarifas!$C$7:$D$10,2,FALSE)+tarifas!$D$21)*datos!P883</f>
        <v>#N/A</v>
      </c>
      <c r="V883" t="e">
        <f t="shared" si="129"/>
        <v>#N/A</v>
      </c>
      <c r="W883">
        <f t="shared" si="130"/>
        <v>0</v>
      </c>
    </row>
    <row r="884" spans="1:23" x14ac:dyDescent="0.25">
      <c r="A884">
        <f t="shared" si="123"/>
        <v>35</v>
      </c>
      <c r="B884">
        <f t="shared" si="124"/>
        <v>2</v>
      </c>
      <c r="C884" s="1">
        <f t="shared" si="131"/>
        <v>41676.374999997883</v>
      </c>
      <c r="D884" s="7">
        <v>362.66666666666663</v>
      </c>
      <c r="E884" s="7"/>
      <c r="G884">
        <v>0</v>
      </c>
      <c r="H884" s="12">
        <v>441.98782812898764</v>
      </c>
      <c r="I884" s="13">
        <f>$D$2*tarifas!$D$12/24</f>
        <v>1.4541666666666666</v>
      </c>
      <c r="J884" s="13" t="e">
        <f>VLOOKUP(E884&amp;" "&amp;F884,tarifas!$A$13:$D$20,4,FALSE)*H884</f>
        <v>#N/A</v>
      </c>
      <c r="K884" s="13">
        <f>IF(F884="COD1",tarifas!$D$11*(SUMIFS($H$11:$H$8770,$F$11:$F$8770,"=COD1",$B$11:$B$8770,"="&amp;B884)/COUNTIFS($F$11:$F$8770,"=COD1",$B$11:$B$8770,"="&amp;B884))/COUNTIFS($A$11:$A$8770,"="&amp;A884,$F$11:$F$8770,"=COD1"),0)</f>
        <v>0</v>
      </c>
      <c r="L884" s="13" t="e">
        <f>(VLOOKUP(F884,tarifas!$C$7:$D$10,2,FALSE)+tarifas!$D$21)*datos!H884</f>
        <v>#N/A</v>
      </c>
      <c r="M884">
        <v>43.428719999999998</v>
      </c>
      <c r="N884" s="13" t="e">
        <f t="shared" si="125"/>
        <v>#N/A</v>
      </c>
      <c r="O884">
        <f t="shared" si="126"/>
        <v>43.428719999999998</v>
      </c>
      <c r="P884" s="12">
        <f t="shared" si="127"/>
        <v>398.55910812898765</v>
      </c>
      <c r="Q884">
        <f t="shared" si="128"/>
        <v>0</v>
      </c>
      <c r="R884">
        <f>$D$2*tarifas!$D$12/24</f>
        <v>1.4541666666666666</v>
      </c>
      <c r="S884" t="e">
        <f>VLOOKUP(E884&amp;" "&amp;F884,tarifas!$A$13:$D$20,4,FALSE)*P884</f>
        <v>#N/A</v>
      </c>
      <c r="T884">
        <f>IF(F884="COD1",tarifas!$D$11*(SUMIFS($P$11:$P$8770,$F$11:$F$8770,"=COD1",$B$11:$B$8770,"="&amp;B884)/COUNTIFS($F$11:$F$8770,"=COD1",$B$11:$B$8770,"="&amp;B884))/COUNTIFS($A$11:$A$8770,"="&amp;A884,$F$11:$F$8770,"=COD1"),0)</f>
        <v>0</v>
      </c>
      <c r="U884" t="e">
        <f>(VLOOKUP(F884,tarifas!$C$7:$D$10,2,FALSE)+tarifas!$D$21)*datos!P884</f>
        <v>#N/A</v>
      </c>
      <c r="V884" t="e">
        <f t="shared" si="129"/>
        <v>#N/A</v>
      </c>
      <c r="W884">
        <f t="shared" si="130"/>
        <v>0</v>
      </c>
    </row>
    <row r="885" spans="1:23" x14ac:dyDescent="0.25">
      <c r="A885">
        <f t="shared" si="123"/>
        <v>35</v>
      </c>
      <c r="B885">
        <f t="shared" si="124"/>
        <v>2</v>
      </c>
      <c r="C885" s="1">
        <f t="shared" si="131"/>
        <v>41676.416666664547</v>
      </c>
      <c r="D885" s="7">
        <v>498.40909090909099</v>
      </c>
      <c r="E885" s="7"/>
      <c r="G885">
        <v>0</v>
      </c>
      <c r="H885" s="12">
        <v>557.85520369891913</v>
      </c>
      <c r="I885" s="13">
        <f>$D$2*tarifas!$D$12/24</f>
        <v>1.4541666666666666</v>
      </c>
      <c r="J885" s="13" t="e">
        <f>VLOOKUP(E885&amp;" "&amp;F885,tarifas!$A$13:$D$20,4,FALSE)*H885</f>
        <v>#N/A</v>
      </c>
      <c r="K885" s="13">
        <f>IF(F885="COD1",tarifas!$D$11*(SUMIFS($H$11:$H$8770,$F$11:$F$8770,"=COD1",$B$11:$B$8770,"="&amp;B885)/COUNTIFS($F$11:$F$8770,"=COD1",$B$11:$B$8770,"="&amp;B885))/COUNTIFS($A$11:$A$8770,"="&amp;A885,$F$11:$F$8770,"=COD1"),0)</f>
        <v>0</v>
      </c>
      <c r="L885" s="13" t="e">
        <f>(VLOOKUP(F885,tarifas!$C$7:$D$10,2,FALSE)+tarifas!$D$21)*datos!H885</f>
        <v>#N/A</v>
      </c>
      <c r="M885">
        <v>4.8014099999999997</v>
      </c>
      <c r="N885" s="13" t="e">
        <f t="shared" si="125"/>
        <v>#N/A</v>
      </c>
      <c r="O885">
        <f t="shared" si="126"/>
        <v>4.8014099999999997</v>
      </c>
      <c r="P885" s="12">
        <f t="shared" si="127"/>
        <v>553.05379369891909</v>
      </c>
      <c r="Q885">
        <f t="shared" si="128"/>
        <v>0</v>
      </c>
      <c r="R885">
        <f>$D$2*tarifas!$D$12/24</f>
        <v>1.4541666666666666</v>
      </c>
      <c r="S885" t="e">
        <f>VLOOKUP(E885&amp;" "&amp;F885,tarifas!$A$13:$D$20,4,FALSE)*P885</f>
        <v>#N/A</v>
      </c>
      <c r="T885">
        <f>IF(F885="COD1",tarifas!$D$11*(SUMIFS($P$11:$P$8770,$F$11:$F$8770,"=COD1",$B$11:$B$8770,"="&amp;B885)/COUNTIFS($F$11:$F$8770,"=COD1",$B$11:$B$8770,"="&amp;B885))/COUNTIFS($A$11:$A$8770,"="&amp;A885,$F$11:$F$8770,"=COD1"),0)</f>
        <v>0</v>
      </c>
      <c r="U885" t="e">
        <f>(VLOOKUP(F885,tarifas!$C$7:$D$10,2,FALSE)+tarifas!$D$21)*datos!P885</f>
        <v>#N/A</v>
      </c>
      <c r="V885" t="e">
        <f t="shared" si="129"/>
        <v>#N/A</v>
      </c>
      <c r="W885">
        <f t="shared" si="130"/>
        <v>0</v>
      </c>
    </row>
    <row r="886" spans="1:23" x14ac:dyDescent="0.25">
      <c r="A886">
        <f t="shared" si="123"/>
        <v>35</v>
      </c>
      <c r="B886">
        <f t="shared" si="124"/>
        <v>2</v>
      </c>
      <c r="C886" s="1">
        <f t="shared" si="131"/>
        <v>41676.458333331211</v>
      </c>
      <c r="D886" s="7">
        <v>580.83333333333326</v>
      </c>
      <c r="E886" s="7"/>
      <c r="G886">
        <v>0</v>
      </c>
      <c r="H886" s="12">
        <v>612.95610117015599</v>
      </c>
      <c r="I886" s="13">
        <f>$D$2*tarifas!$D$12/24</f>
        <v>1.4541666666666666</v>
      </c>
      <c r="J886" s="13" t="e">
        <f>VLOOKUP(E886&amp;" "&amp;F886,tarifas!$A$13:$D$20,4,FALSE)*H886</f>
        <v>#N/A</v>
      </c>
      <c r="K886" s="13">
        <f>IF(F886="COD1",tarifas!$D$11*(SUMIFS($H$11:$H$8770,$F$11:$F$8770,"=COD1",$B$11:$B$8770,"="&amp;B886)/COUNTIFS($F$11:$F$8770,"=COD1",$B$11:$B$8770,"="&amp;B886))/COUNTIFS($A$11:$A$8770,"="&amp;A886,$F$11:$F$8770,"=COD1"),0)</f>
        <v>0</v>
      </c>
      <c r="L886" s="13" t="e">
        <f>(VLOOKUP(F886,tarifas!$C$7:$D$10,2,FALSE)+tarifas!$D$21)*datos!H886</f>
        <v>#N/A</v>
      </c>
      <c r="M886">
        <v>56.415089999999999</v>
      </c>
      <c r="N886" s="13" t="e">
        <f t="shared" si="125"/>
        <v>#N/A</v>
      </c>
      <c r="O886">
        <f t="shared" si="126"/>
        <v>56.415089999999999</v>
      </c>
      <c r="P886" s="12">
        <f t="shared" si="127"/>
        <v>556.54101117015603</v>
      </c>
      <c r="Q886">
        <f t="shared" si="128"/>
        <v>0</v>
      </c>
      <c r="R886">
        <f>$D$2*tarifas!$D$12/24</f>
        <v>1.4541666666666666</v>
      </c>
      <c r="S886" t="e">
        <f>VLOOKUP(E886&amp;" "&amp;F886,tarifas!$A$13:$D$20,4,FALSE)*P886</f>
        <v>#N/A</v>
      </c>
      <c r="T886">
        <f>IF(F886="COD1",tarifas!$D$11*(SUMIFS($P$11:$P$8770,$F$11:$F$8770,"=COD1",$B$11:$B$8770,"="&amp;B886)/COUNTIFS($F$11:$F$8770,"=COD1",$B$11:$B$8770,"="&amp;B886))/COUNTIFS($A$11:$A$8770,"="&amp;A886,$F$11:$F$8770,"=COD1"),0)</f>
        <v>0</v>
      </c>
      <c r="U886" t="e">
        <f>(VLOOKUP(F886,tarifas!$C$7:$D$10,2,FALSE)+tarifas!$D$21)*datos!P886</f>
        <v>#N/A</v>
      </c>
      <c r="V886" t="e">
        <f t="shared" si="129"/>
        <v>#N/A</v>
      </c>
      <c r="W886">
        <f t="shared" si="130"/>
        <v>0</v>
      </c>
    </row>
    <row r="887" spans="1:23" x14ac:dyDescent="0.25">
      <c r="A887">
        <f t="shared" si="123"/>
        <v>35</v>
      </c>
      <c r="B887">
        <f t="shared" si="124"/>
        <v>2</v>
      </c>
      <c r="C887" s="1">
        <f t="shared" si="131"/>
        <v>41676.499999997875</v>
      </c>
      <c r="D887" s="7">
        <v>506.90909090909099</v>
      </c>
      <c r="E887" s="7"/>
      <c r="G887">
        <v>0</v>
      </c>
      <c r="H887" s="12">
        <v>434.54978174527059</v>
      </c>
      <c r="I887" s="13">
        <f>$D$2*tarifas!$D$12/24</f>
        <v>1.4541666666666666</v>
      </c>
      <c r="J887" s="13" t="e">
        <f>VLOOKUP(E887&amp;" "&amp;F887,tarifas!$A$13:$D$20,4,FALSE)*H887</f>
        <v>#N/A</v>
      </c>
      <c r="K887" s="13">
        <f>IF(F887="COD1",tarifas!$D$11*(SUMIFS($H$11:$H$8770,$F$11:$F$8770,"=COD1",$B$11:$B$8770,"="&amp;B887)/COUNTIFS($F$11:$F$8770,"=COD1",$B$11:$B$8770,"="&amp;B887))/COUNTIFS($A$11:$A$8770,"="&amp;A887,$F$11:$F$8770,"=COD1"),0)</f>
        <v>0</v>
      </c>
      <c r="L887" s="13" t="e">
        <f>(VLOOKUP(F887,tarifas!$C$7:$D$10,2,FALSE)+tarifas!$D$21)*datos!H887</f>
        <v>#N/A</v>
      </c>
      <c r="M887">
        <v>21.19868</v>
      </c>
      <c r="N887" s="13" t="e">
        <f t="shared" si="125"/>
        <v>#N/A</v>
      </c>
      <c r="O887">
        <f t="shared" si="126"/>
        <v>21.19868</v>
      </c>
      <c r="P887" s="12">
        <f t="shared" si="127"/>
        <v>413.35110174527057</v>
      </c>
      <c r="Q887">
        <f t="shared" si="128"/>
        <v>0</v>
      </c>
      <c r="R887">
        <f>$D$2*tarifas!$D$12/24</f>
        <v>1.4541666666666666</v>
      </c>
      <c r="S887" t="e">
        <f>VLOOKUP(E887&amp;" "&amp;F887,tarifas!$A$13:$D$20,4,FALSE)*P887</f>
        <v>#N/A</v>
      </c>
      <c r="T887">
        <f>IF(F887="COD1",tarifas!$D$11*(SUMIFS($P$11:$P$8770,$F$11:$F$8770,"=COD1",$B$11:$B$8770,"="&amp;B887)/COUNTIFS($F$11:$F$8770,"=COD1",$B$11:$B$8770,"="&amp;B887))/COUNTIFS($A$11:$A$8770,"="&amp;A887,$F$11:$F$8770,"=COD1"),0)</f>
        <v>0</v>
      </c>
      <c r="U887" t="e">
        <f>(VLOOKUP(F887,tarifas!$C$7:$D$10,2,FALSE)+tarifas!$D$21)*datos!P887</f>
        <v>#N/A</v>
      </c>
      <c r="V887" t="e">
        <f t="shared" si="129"/>
        <v>#N/A</v>
      </c>
      <c r="W887">
        <f t="shared" si="130"/>
        <v>0</v>
      </c>
    </row>
    <row r="888" spans="1:23" x14ac:dyDescent="0.25">
      <c r="A888">
        <f t="shared" si="123"/>
        <v>35</v>
      </c>
      <c r="B888">
        <f t="shared" si="124"/>
        <v>2</v>
      </c>
      <c r="C888" s="1">
        <f t="shared" si="131"/>
        <v>41676.54166666454</v>
      </c>
      <c r="D888" s="7">
        <v>673.56060606060623</v>
      </c>
      <c r="E888" s="7"/>
      <c r="G888">
        <v>0</v>
      </c>
      <c r="H888" s="12">
        <v>406.56272000403078</v>
      </c>
      <c r="I888" s="13">
        <f>$D$2*tarifas!$D$12/24</f>
        <v>1.4541666666666666</v>
      </c>
      <c r="J888" s="13" t="e">
        <f>VLOOKUP(E888&amp;" "&amp;F888,tarifas!$A$13:$D$20,4,FALSE)*H888</f>
        <v>#N/A</v>
      </c>
      <c r="K888" s="13">
        <f>IF(F888="COD1",tarifas!$D$11*(SUMIFS($H$11:$H$8770,$F$11:$F$8770,"=COD1",$B$11:$B$8770,"="&amp;B888)/COUNTIFS($F$11:$F$8770,"=COD1",$B$11:$B$8770,"="&amp;B888))/COUNTIFS($A$11:$A$8770,"="&amp;A888,$F$11:$F$8770,"=COD1"),0)</f>
        <v>0</v>
      </c>
      <c r="L888" s="13" t="e">
        <f>(VLOOKUP(F888,tarifas!$C$7:$D$10,2,FALSE)+tarifas!$D$21)*datos!H888</f>
        <v>#N/A</v>
      </c>
      <c r="M888">
        <v>49.119169999999997</v>
      </c>
      <c r="N888" s="13" t="e">
        <f t="shared" si="125"/>
        <v>#N/A</v>
      </c>
      <c r="O888">
        <f t="shared" si="126"/>
        <v>49.119169999999997</v>
      </c>
      <c r="P888" s="12">
        <f t="shared" si="127"/>
        <v>357.44355000403078</v>
      </c>
      <c r="Q888">
        <f t="shared" si="128"/>
        <v>0</v>
      </c>
      <c r="R888">
        <f>$D$2*tarifas!$D$12/24</f>
        <v>1.4541666666666666</v>
      </c>
      <c r="S888" t="e">
        <f>VLOOKUP(E888&amp;" "&amp;F888,tarifas!$A$13:$D$20,4,FALSE)*P888</f>
        <v>#N/A</v>
      </c>
      <c r="T888">
        <f>IF(F888="COD1",tarifas!$D$11*(SUMIFS($P$11:$P$8770,$F$11:$F$8770,"=COD1",$B$11:$B$8770,"="&amp;B888)/COUNTIFS($F$11:$F$8770,"=COD1",$B$11:$B$8770,"="&amp;B888))/COUNTIFS($A$11:$A$8770,"="&amp;A888,$F$11:$F$8770,"=COD1"),0)</f>
        <v>0</v>
      </c>
      <c r="U888" t="e">
        <f>(VLOOKUP(F888,tarifas!$C$7:$D$10,2,FALSE)+tarifas!$D$21)*datos!P888</f>
        <v>#N/A</v>
      </c>
      <c r="V888" t="e">
        <f t="shared" si="129"/>
        <v>#N/A</v>
      </c>
      <c r="W888">
        <f t="shared" si="130"/>
        <v>0</v>
      </c>
    </row>
    <row r="889" spans="1:23" x14ac:dyDescent="0.25">
      <c r="A889">
        <f t="shared" si="123"/>
        <v>35</v>
      </c>
      <c r="B889">
        <f t="shared" si="124"/>
        <v>2</v>
      </c>
      <c r="C889" s="1">
        <f t="shared" si="131"/>
        <v>41676.583333331204</v>
      </c>
      <c r="D889" s="7">
        <v>447.66666666666669</v>
      </c>
      <c r="E889" s="7"/>
      <c r="G889">
        <v>0</v>
      </c>
      <c r="H889" s="12">
        <v>618.80594033154659</v>
      </c>
      <c r="I889" s="13">
        <f>$D$2*tarifas!$D$12/24</f>
        <v>1.4541666666666666</v>
      </c>
      <c r="J889" s="13" t="e">
        <f>VLOOKUP(E889&amp;" "&amp;F889,tarifas!$A$13:$D$20,4,FALSE)*H889</f>
        <v>#N/A</v>
      </c>
      <c r="K889" s="13">
        <f>IF(F889="COD1",tarifas!$D$11*(SUMIFS($H$11:$H$8770,$F$11:$F$8770,"=COD1",$B$11:$B$8770,"="&amp;B889)/COUNTIFS($F$11:$F$8770,"=COD1",$B$11:$B$8770,"="&amp;B889))/COUNTIFS($A$11:$A$8770,"="&amp;A889,$F$11:$F$8770,"=COD1"),0)</f>
        <v>0</v>
      </c>
      <c r="L889" s="13" t="e">
        <f>(VLOOKUP(F889,tarifas!$C$7:$D$10,2,FALSE)+tarifas!$D$21)*datos!H889</f>
        <v>#N/A</v>
      </c>
      <c r="M889">
        <v>70.117059999999995</v>
      </c>
      <c r="N889" s="13" t="e">
        <f t="shared" si="125"/>
        <v>#N/A</v>
      </c>
      <c r="O889">
        <f t="shared" si="126"/>
        <v>70.117059999999995</v>
      </c>
      <c r="P889" s="12">
        <f t="shared" si="127"/>
        <v>548.68888033154656</v>
      </c>
      <c r="Q889">
        <f t="shared" si="128"/>
        <v>0</v>
      </c>
      <c r="R889">
        <f>$D$2*tarifas!$D$12/24</f>
        <v>1.4541666666666666</v>
      </c>
      <c r="S889" t="e">
        <f>VLOOKUP(E889&amp;" "&amp;F889,tarifas!$A$13:$D$20,4,FALSE)*P889</f>
        <v>#N/A</v>
      </c>
      <c r="T889">
        <f>IF(F889="COD1",tarifas!$D$11*(SUMIFS($P$11:$P$8770,$F$11:$F$8770,"=COD1",$B$11:$B$8770,"="&amp;B889)/COUNTIFS($F$11:$F$8770,"=COD1",$B$11:$B$8770,"="&amp;B889))/COUNTIFS($A$11:$A$8770,"="&amp;A889,$F$11:$F$8770,"=COD1"),0)</f>
        <v>0</v>
      </c>
      <c r="U889" t="e">
        <f>(VLOOKUP(F889,tarifas!$C$7:$D$10,2,FALSE)+tarifas!$D$21)*datos!P889</f>
        <v>#N/A</v>
      </c>
      <c r="V889" t="e">
        <f t="shared" si="129"/>
        <v>#N/A</v>
      </c>
      <c r="W889">
        <f t="shared" si="130"/>
        <v>0</v>
      </c>
    </row>
    <row r="890" spans="1:23" x14ac:dyDescent="0.25">
      <c r="A890">
        <f t="shared" si="123"/>
        <v>35</v>
      </c>
      <c r="B890">
        <f t="shared" si="124"/>
        <v>2</v>
      </c>
      <c r="C890" s="1">
        <f t="shared" si="131"/>
        <v>41676.624999997868</v>
      </c>
      <c r="D890" s="7">
        <v>101.74242424242425</v>
      </c>
      <c r="E890" s="7"/>
      <c r="G890">
        <v>0</v>
      </c>
      <c r="H890" s="12">
        <v>705.7038310765065</v>
      </c>
      <c r="I890" s="13">
        <f>$D$2*tarifas!$D$12/24</f>
        <v>1.4541666666666666</v>
      </c>
      <c r="J890" s="13" t="e">
        <f>VLOOKUP(E890&amp;" "&amp;F890,tarifas!$A$13:$D$20,4,FALSE)*H890</f>
        <v>#N/A</v>
      </c>
      <c r="K890" s="13">
        <f>IF(F890="COD1",tarifas!$D$11*(SUMIFS($H$11:$H$8770,$F$11:$F$8770,"=COD1",$B$11:$B$8770,"="&amp;B890)/COUNTIFS($F$11:$F$8770,"=COD1",$B$11:$B$8770,"="&amp;B890))/COUNTIFS($A$11:$A$8770,"="&amp;A890,$F$11:$F$8770,"=COD1"),0)</f>
        <v>0</v>
      </c>
      <c r="L890" s="13" t="e">
        <f>(VLOOKUP(F890,tarifas!$C$7:$D$10,2,FALSE)+tarifas!$D$21)*datos!H890</f>
        <v>#N/A</v>
      </c>
      <c r="M890">
        <v>29.41479</v>
      </c>
      <c r="N890" s="13" t="e">
        <f t="shared" si="125"/>
        <v>#N/A</v>
      </c>
      <c r="O890">
        <f t="shared" si="126"/>
        <v>29.41479</v>
      </c>
      <c r="P890" s="12">
        <f t="shared" si="127"/>
        <v>676.28904107650646</v>
      </c>
      <c r="Q890">
        <f t="shared" si="128"/>
        <v>0</v>
      </c>
      <c r="R890">
        <f>$D$2*tarifas!$D$12/24</f>
        <v>1.4541666666666666</v>
      </c>
      <c r="S890" t="e">
        <f>VLOOKUP(E890&amp;" "&amp;F890,tarifas!$A$13:$D$20,4,FALSE)*P890</f>
        <v>#N/A</v>
      </c>
      <c r="T890">
        <f>IF(F890="COD1",tarifas!$D$11*(SUMIFS($P$11:$P$8770,$F$11:$F$8770,"=COD1",$B$11:$B$8770,"="&amp;B890)/COUNTIFS($F$11:$F$8770,"=COD1",$B$11:$B$8770,"="&amp;B890))/COUNTIFS($A$11:$A$8770,"="&amp;A890,$F$11:$F$8770,"=COD1"),0)</f>
        <v>0</v>
      </c>
      <c r="U890" t="e">
        <f>(VLOOKUP(F890,tarifas!$C$7:$D$10,2,FALSE)+tarifas!$D$21)*datos!P890</f>
        <v>#N/A</v>
      </c>
      <c r="V890" t="e">
        <f t="shared" si="129"/>
        <v>#N/A</v>
      </c>
      <c r="W890">
        <f t="shared" si="130"/>
        <v>0</v>
      </c>
    </row>
    <row r="891" spans="1:23" x14ac:dyDescent="0.25">
      <c r="A891">
        <f t="shared" si="123"/>
        <v>35</v>
      </c>
      <c r="B891">
        <f t="shared" si="124"/>
        <v>2</v>
      </c>
      <c r="C891" s="1">
        <f t="shared" si="131"/>
        <v>41676.666666664532</v>
      </c>
      <c r="D891" s="7">
        <v>162.53030303030303</v>
      </c>
      <c r="E891" s="7"/>
      <c r="G891">
        <v>0</v>
      </c>
      <c r="H891" s="12">
        <v>711.22085762283314</v>
      </c>
      <c r="I891" s="13">
        <f>$D$2*tarifas!$D$12/24</f>
        <v>1.4541666666666666</v>
      </c>
      <c r="J891" s="13" t="e">
        <f>VLOOKUP(E891&amp;" "&amp;F891,tarifas!$A$13:$D$20,4,FALSE)*H891</f>
        <v>#N/A</v>
      </c>
      <c r="K891" s="13">
        <f>IF(F891="COD1",tarifas!$D$11*(SUMIFS($H$11:$H$8770,$F$11:$F$8770,"=COD1",$B$11:$B$8770,"="&amp;B891)/COUNTIFS($F$11:$F$8770,"=COD1",$B$11:$B$8770,"="&amp;B891))/COUNTIFS($A$11:$A$8770,"="&amp;A891,$F$11:$F$8770,"=COD1"),0)</f>
        <v>0</v>
      </c>
      <c r="L891" s="13" t="e">
        <f>(VLOOKUP(F891,tarifas!$C$7:$D$10,2,FALSE)+tarifas!$D$21)*datos!H891</f>
        <v>#N/A</v>
      </c>
      <c r="M891">
        <v>16.552979999999998</v>
      </c>
      <c r="N891" s="13" t="e">
        <f t="shared" si="125"/>
        <v>#N/A</v>
      </c>
      <c r="O891">
        <f t="shared" si="126"/>
        <v>16.552979999999998</v>
      </c>
      <c r="P891" s="12">
        <f t="shared" si="127"/>
        <v>694.66787762283309</v>
      </c>
      <c r="Q891">
        <f t="shared" si="128"/>
        <v>0</v>
      </c>
      <c r="R891">
        <f>$D$2*tarifas!$D$12/24</f>
        <v>1.4541666666666666</v>
      </c>
      <c r="S891" t="e">
        <f>VLOOKUP(E891&amp;" "&amp;F891,tarifas!$A$13:$D$20,4,FALSE)*P891</f>
        <v>#N/A</v>
      </c>
      <c r="T891">
        <f>IF(F891="COD1",tarifas!$D$11*(SUMIFS($P$11:$P$8770,$F$11:$F$8770,"=COD1",$B$11:$B$8770,"="&amp;B891)/COUNTIFS($F$11:$F$8770,"=COD1",$B$11:$B$8770,"="&amp;B891))/COUNTIFS($A$11:$A$8770,"="&amp;A891,$F$11:$F$8770,"=COD1"),0)</f>
        <v>0</v>
      </c>
      <c r="U891" t="e">
        <f>(VLOOKUP(F891,tarifas!$C$7:$D$10,2,FALSE)+tarifas!$D$21)*datos!P891</f>
        <v>#N/A</v>
      </c>
      <c r="V891" t="e">
        <f t="shared" si="129"/>
        <v>#N/A</v>
      </c>
      <c r="W891">
        <f t="shared" si="130"/>
        <v>0</v>
      </c>
    </row>
    <row r="892" spans="1:23" x14ac:dyDescent="0.25">
      <c r="A892">
        <f t="shared" si="123"/>
        <v>35</v>
      </c>
      <c r="B892">
        <f t="shared" si="124"/>
        <v>2</v>
      </c>
      <c r="C892" s="1">
        <f t="shared" si="131"/>
        <v>41676.708333331197</v>
      </c>
      <c r="D892" s="7">
        <v>20.863636363636367</v>
      </c>
      <c r="E892" s="7"/>
      <c r="G892">
        <v>0</v>
      </c>
      <c r="H892" s="12">
        <v>564.61107766176872</v>
      </c>
      <c r="I892" s="13">
        <f>$D$2*tarifas!$D$12/24</f>
        <v>1.4541666666666666</v>
      </c>
      <c r="J892" s="13" t="e">
        <f>VLOOKUP(E892&amp;" "&amp;F892,tarifas!$A$13:$D$20,4,FALSE)*H892</f>
        <v>#N/A</v>
      </c>
      <c r="K892" s="13">
        <f>IF(F892="COD1",tarifas!$D$11*(SUMIFS($H$11:$H$8770,$F$11:$F$8770,"=COD1",$B$11:$B$8770,"="&amp;B892)/COUNTIFS($F$11:$F$8770,"=COD1",$B$11:$B$8770,"="&amp;B892))/COUNTIFS($A$11:$A$8770,"="&amp;A892,$F$11:$F$8770,"=COD1"),0)</f>
        <v>0</v>
      </c>
      <c r="L892" s="13" t="e">
        <f>(VLOOKUP(F892,tarifas!$C$7:$D$10,2,FALSE)+tarifas!$D$21)*datos!H892</f>
        <v>#N/A</v>
      </c>
      <c r="M892">
        <v>0</v>
      </c>
      <c r="N892" s="13" t="e">
        <f t="shared" si="125"/>
        <v>#N/A</v>
      </c>
      <c r="O892">
        <f t="shared" si="126"/>
        <v>0</v>
      </c>
      <c r="P892" s="12">
        <f t="shared" si="127"/>
        <v>564.61107766176872</v>
      </c>
      <c r="Q892">
        <f t="shared" si="128"/>
        <v>0</v>
      </c>
      <c r="R892">
        <f>$D$2*tarifas!$D$12/24</f>
        <v>1.4541666666666666</v>
      </c>
      <c r="S892" t="e">
        <f>VLOOKUP(E892&amp;" "&amp;F892,tarifas!$A$13:$D$20,4,FALSE)*P892</f>
        <v>#N/A</v>
      </c>
      <c r="T892">
        <f>IF(F892="COD1",tarifas!$D$11*(SUMIFS($P$11:$P$8770,$F$11:$F$8770,"=COD1",$B$11:$B$8770,"="&amp;B892)/COUNTIFS($F$11:$F$8770,"=COD1",$B$11:$B$8770,"="&amp;B892))/COUNTIFS($A$11:$A$8770,"="&amp;A892,$F$11:$F$8770,"=COD1"),0)</f>
        <v>0</v>
      </c>
      <c r="U892" t="e">
        <f>(VLOOKUP(F892,tarifas!$C$7:$D$10,2,FALSE)+tarifas!$D$21)*datos!P892</f>
        <v>#N/A</v>
      </c>
      <c r="V892" t="e">
        <f t="shared" si="129"/>
        <v>#N/A</v>
      </c>
      <c r="W892">
        <f t="shared" si="130"/>
        <v>0</v>
      </c>
    </row>
    <row r="893" spans="1:23" x14ac:dyDescent="0.25">
      <c r="A893">
        <f t="shared" si="123"/>
        <v>35</v>
      </c>
      <c r="B893">
        <f t="shared" si="124"/>
        <v>2</v>
      </c>
      <c r="C893" s="1">
        <f t="shared" si="131"/>
        <v>41676.749999997861</v>
      </c>
      <c r="D893" s="7">
        <v>0</v>
      </c>
      <c r="E893" s="7"/>
      <c r="G893">
        <v>0</v>
      </c>
      <c r="H893" s="12">
        <v>429.8420617078018</v>
      </c>
      <c r="I893" s="13">
        <f>$D$2*tarifas!$D$12/24</f>
        <v>1.4541666666666666</v>
      </c>
      <c r="J893" s="13" t="e">
        <f>VLOOKUP(E893&amp;" "&amp;F893,tarifas!$A$13:$D$20,4,FALSE)*H893</f>
        <v>#N/A</v>
      </c>
      <c r="K893" s="13">
        <f>IF(F893="COD1",tarifas!$D$11*(SUMIFS($H$11:$H$8770,$F$11:$F$8770,"=COD1",$B$11:$B$8770,"="&amp;B893)/COUNTIFS($F$11:$F$8770,"=COD1",$B$11:$B$8770,"="&amp;B893))/COUNTIFS($A$11:$A$8770,"="&amp;A893,$F$11:$F$8770,"=COD1"),0)</f>
        <v>0</v>
      </c>
      <c r="L893" s="13" t="e">
        <f>(VLOOKUP(F893,tarifas!$C$7:$D$10,2,FALSE)+tarifas!$D$21)*datos!H893</f>
        <v>#N/A</v>
      </c>
      <c r="M893">
        <v>0</v>
      </c>
      <c r="N893" s="13" t="e">
        <f t="shared" si="125"/>
        <v>#N/A</v>
      </c>
      <c r="O893">
        <f t="shared" si="126"/>
        <v>0</v>
      </c>
      <c r="P893" s="12">
        <f t="shared" si="127"/>
        <v>429.8420617078018</v>
      </c>
      <c r="Q893">
        <f t="shared" si="128"/>
        <v>0</v>
      </c>
      <c r="R893">
        <f>$D$2*tarifas!$D$12/24</f>
        <v>1.4541666666666666</v>
      </c>
      <c r="S893" t="e">
        <f>VLOOKUP(E893&amp;" "&amp;F893,tarifas!$A$13:$D$20,4,FALSE)*P893</f>
        <v>#N/A</v>
      </c>
      <c r="T893">
        <f>IF(F893="COD1",tarifas!$D$11*(SUMIFS($P$11:$P$8770,$F$11:$F$8770,"=COD1",$B$11:$B$8770,"="&amp;B893)/COUNTIFS($F$11:$F$8770,"=COD1",$B$11:$B$8770,"="&amp;B893))/COUNTIFS($A$11:$A$8770,"="&amp;A893,$F$11:$F$8770,"=COD1"),0)</f>
        <v>0</v>
      </c>
      <c r="U893" t="e">
        <f>(VLOOKUP(F893,tarifas!$C$7:$D$10,2,FALSE)+tarifas!$D$21)*datos!P893</f>
        <v>#N/A</v>
      </c>
      <c r="V893" t="e">
        <f t="shared" si="129"/>
        <v>#N/A</v>
      </c>
      <c r="W893">
        <f t="shared" si="130"/>
        <v>0</v>
      </c>
    </row>
    <row r="894" spans="1:23" x14ac:dyDescent="0.25">
      <c r="A894">
        <f t="shared" si="123"/>
        <v>35</v>
      </c>
      <c r="B894">
        <f t="shared" si="124"/>
        <v>2</v>
      </c>
      <c r="C894" s="1">
        <f t="shared" si="131"/>
        <v>41676.791666664525</v>
      </c>
      <c r="D894" s="7">
        <v>0</v>
      </c>
      <c r="E894" s="7"/>
      <c r="G894">
        <v>7</v>
      </c>
      <c r="H894" s="12">
        <v>311.31174362365817</v>
      </c>
      <c r="I894" s="13">
        <f>$D$2*tarifas!$D$12/24</f>
        <v>1.4541666666666666</v>
      </c>
      <c r="J894" s="13" t="e">
        <f>VLOOKUP(E894&amp;" "&amp;F894,tarifas!$A$13:$D$20,4,FALSE)*H894</f>
        <v>#N/A</v>
      </c>
      <c r="K894" s="13">
        <f>IF(F894="COD1",tarifas!$D$11*(SUMIFS($H$11:$H$8770,$F$11:$F$8770,"=COD1",$B$11:$B$8770,"="&amp;B894)/COUNTIFS($F$11:$F$8770,"=COD1",$B$11:$B$8770,"="&amp;B894))/COUNTIFS($A$11:$A$8770,"="&amp;A894,$F$11:$F$8770,"=COD1"),0)</f>
        <v>0</v>
      </c>
      <c r="L894" s="13" t="e">
        <f>(VLOOKUP(F894,tarifas!$C$7:$D$10,2,FALSE)+tarifas!$D$21)*datos!H894</f>
        <v>#N/A</v>
      </c>
      <c r="M894">
        <v>0</v>
      </c>
      <c r="N894" s="13" t="e">
        <f t="shared" si="125"/>
        <v>#N/A</v>
      </c>
      <c r="O894">
        <f t="shared" si="126"/>
        <v>0</v>
      </c>
      <c r="P894" s="12">
        <f t="shared" si="127"/>
        <v>311.31174362365817</v>
      </c>
      <c r="Q894">
        <f t="shared" si="128"/>
        <v>0</v>
      </c>
      <c r="R894">
        <f>$D$2*tarifas!$D$12/24</f>
        <v>1.4541666666666666</v>
      </c>
      <c r="S894" t="e">
        <f>VLOOKUP(E894&amp;" "&amp;F894,tarifas!$A$13:$D$20,4,FALSE)*P894</f>
        <v>#N/A</v>
      </c>
      <c r="T894">
        <f>IF(F894="COD1",tarifas!$D$11*(SUMIFS($P$11:$P$8770,$F$11:$F$8770,"=COD1",$B$11:$B$8770,"="&amp;B894)/COUNTIFS($F$11:$F$8770,"=COD1",$B$11:$B$8770,"="&amp;B894))/COUNTIFS($A$11:$A$8770,"="&amp;A894,$F$11:$F$8770,"=COD1"),0)</f>
        <v>0</v>
      </c>
      <c r="U894" t="e">
        <f>(VLOOKUP(F894,tarifas!$C$7:$D$10,2,FALSE)+tarifas!$D$21)*datos!P894</f>
        <v>#N/A</v>
      </c>
      <c r="V894" t="e">
        <f t="shared" si="129"/>
        <v>#N/A</v>
      </c>
      <c r="W894">
        <f t="shared" si="130"/>
        <v>0</v>
      </c>
    </row>
    <row r="895" spans="1:23" x14ac:dyDescent="0.25">
      <c r="A895">
        <f t="shared" si="123"/>
        <v>35</v>
      </c>
      <c r="B895">
        <f t="shared" si="124"/>
        <v>2</v>
      </c>
      <c r="C895" s="1">
        <f t="shared" si="131"/>
        <v>41676.833333331189</v>
      </c>
      <c r="D895" s="7">
        <v>0</v>
      </c>
      <c r="E895" s="7"/>
      <c r="G895">
        <v>7</v>
      </c>
      <c r="H895" s="12">
        <v>241.0705389233276</v>
      </c>
      <c r="I895" s="13">
        <f>$D$2*tarifas!$D$12/24</f>
        <v>1.4541666666666666</v>
      </c>
      <c r="J895" s="13" t="e">
        <f>VLOOKUP(E895&amp;" "&amp;F895,tarifas!$A$13:$D$20,4,FALSE)*H895</f>
        <v>#N/A</v>
      </c>
      <c r="K895" s="13">
        <f>IF(F895="COD1",tarifas!$D$11*(SUMIFS($H$11:$H$8770,$F$11:$F$8770,"=COD1",$B$11:$B$8770,"="&amp;B895)/COUNTIFS($F$11:$F$8770,"=COD1",$B$11:$B$8770,"="&amp;B895))/COUNTIFS($A$11:$A$8770,"="&amp;A895,$F$11:$F$8770,"=COD1"),0)</f>
        <v>0</v>
      </c>
      <c r="L895" s="13" t="e">
        <f>(VLOOKUP(F895,tarifas!$C$7:$D$10,2,FALSE)+tarifas!$D$21)*datos!H895</f>
        <v>#N/A</v>
      </c>
      <c r="M895">
        <v>0</v>
      </c>
      <c r="N895" s="13" t="e">
        <f t="shared" si="125"/>
        <v>#N/A</v>
      </c>
      <c r="O895">
        <f t="shared" si="126"/>
        <v>0</v>
      </c>
      <c r="P895" s="12">
        <f t="shared" si="127"/>
        <v>241.0705389233276</v>
      </c>
      <c r="Q895">
        <f t="shared" si="128"/>
        <v>0</v>
      </c>
      <c r="R895">
        <f>$D$2*tarifas!$D$12/24</f>
        <v>1.4541666666666666</v>
      </c>
      <c r="S895" t="e">
        <f>VLOOKUP(E895&amp;" "&amp;F895,tarifas!$A$13:$D$20,4,FALSE)*P895</f>
        <v>#N/A</v>
      </c>
      <c r="T895">
        <f>IF(F895="COD1",tarifas!$D$11*(SUMIFS($P$11:$P$8770,$F$11:$F$8770,"=COD1",$B$11:$B$8770,"="&amp;B895)/COUNTIFS($F$11:$F$8770,"=COD1",$B$11:$B$8770,"="&amp;B895))/COUNTIFS($A$11:$A$8770,"="&amp;A895,$F$11:$F$8770,"=COD1"),0)</f>
        <v>0</v>
      </c>
      <c r="U895" t="e">
        <f>(VLOOKUP(F895,tarifas!$C$7:$D$10,2,FALSE)+tarifas!$D$21)*datos!P895</f>
        <v>#N/A</v>
      </c>
      <c r="V895" t="e">
        <f t="shared" si="129"/>
        <v>#N/A</v>
      </c>
      <c r="W895">
        <f t="shared" si="130"/>
        <v>0</v>
      </c>
    </row>
    <row r="896" spans="1:23" x14ac:dyDescent="0.25">
      <c r="A896">
        <f t="shared" si="123"/>
        <v>35</v>
      </c>
      <c r="B896">
        <f t="shared" si="124"/>
        <v>2</v>
      </c>
      <c r="C896" s="1">
        <f t="shared" si="131"/>
        <v>41676.874999997854</v>
      </c>
      <c r="D896" s="7">
        <v>0</v>
      </c>
      <c r="E896" s="7"/>
      <c r="G896">
        <v>10.029999999999999</v>
      </c>
      <c r="H896" s="12">
        <v>218.39759680864188</v>
      </c>
      <c r="I896" s="13">
        <f>$D$2*tarifas!$D$12/24</f>
        <v>1.4541666666666666</v>
      </c>
      <c r="J896" s="13" t="e">
        <f>VLOOKUP(E896&amp;" "&amp;F896,tarifas!$A$13:$D$20,4,FALSE)*H896</f>
        <v>#N/A</v>
      </c>
      <c r="K896" s="13">
        <f>IF(F896="COD1",tarifas!$D$11*(SUMIFS($H$11:$H$8770,$F$11:$F$8770,"=COD1",$B$11:$B$8770,"="&amp;B896)/COUNTIFS($F$11:$F$8770,"=COD1",$B$11:$B$8770,"="&amp;B896))/COUNTIFS($A$11:$A$8770,"="&amp;A896,$F$11:$F$8770,"=COD1"),0)</f>
        <v>0</v>
      </c>
      <c r="L896" s="13" t="e">
        <f>(VLOOKUP(F896,tarifas!$C$7:$D$10,2,FALSE)+tarifas!$D$21)*datos!H896</f>
        <v>#N/A</v>
      </c>
      <c r="M896">
        <v>0</v>
      </c>
      <c r="N896" s="13" t="e">
        <f t="shared" si="125"/>
        <v>#N/A</v>
      </c>
      <c r="O896">
        <f t="shared" si="126"/>
        <v>0</v>
      </c>
      <c r="P896" s="12">
        <f t="shared" si="127"/>
        <v>218.39759680864188</v>
      </c>
      <c r="Q896">
        <f t="shared" si="128"/>
        <v>0</v>
      </c>
      <c r="R896">
        <f>$D$2*tarifas!$D$12/24</f>
        <v>1.4541666666666666</v>
      </c>
      <c r="S896" t="e">
        <f>VLOOKUP(E896&amp;" "&amp;F896,tarifas!$A$13:$D$20,4,FALSE)*P896</f>
        <v>#N/A</v>
      </c>
      <c r="T896">
        <f>IF(F896="COD1",tarifas!$D$11*(SUMIFS($P$11:$P$8770,$F$11:$F$8770,"=COD1",$B$11:$B$8770,"="&amp;B896)/COUNTIFS($F$11:$F$8770,"=COD1",$B$11:$B$8770,"="&amp;B896))/COUNTIFS($A$11:$A$8770,"="&amp;A896,$F$11:$F$8770,"=COD1"),0)</f>
        <v>0</v>
      </c>
      <c r="U896" t="e">
        <f>(VLOOKUP(F896,tarifas!$C$7:$D$10,2,FALSE)+tarifas!$D$21)*datos!P896</f>
        <v>#N/A</v>
      </c>
      <c r="V896" t="e">
        <f t="shared" si="129"/>
        <v>#N/A</v>
      </c>
      <c r="W896">
        <f t="shared" si="130"/>
        <v>0</v>
      </c>
    </row>
    <row r="897" spans="1:23" x14ac:dyDescent="0.25">
      <c r="A897">
        <f t="shared" si="123"/>
        <v>35</v>
      </c>
      <c r="B897">
        <f t="shared" si="124"/>
        <v>2</v>
      </c>
      <c r="C897" s="1">
        <f t="shared" si="131"/>
        <v>41676.916666664518</v>
      </c>
      <c r="D897" s="7">
        <v>0</v>
      </c>
      <c r="E897" s="7"/>
      <c r="G897">
        <v>6.2</v>
      </c>
      <c r="H897" s="12">
        <v>213.86082531398256</v>
      </c>
      <c r="I897" s="13">
        <f>$D$2*tarifas!$D$12/24</f>
        <v>1.4541666666666666</v>
      </c>
      <c r="J897" s="13" t="e">
        <f>VLOOKUP(E897&amp;" "&amp;F897,tarifas!$A$13:$D$20,4,FALSE)*H897</f>
        <v>#N/A</v>
      </c>
      <c r="K897" s="13">
        <f>IF(F897="COD1",tarifas!$D$11*(SUMIFS($H$11:$H$8770,$F$11:$F$8770,"=COD1",$B$11:$B$8770,"="&amp;B897)/COUNTIFS($F$11:$F$8770,"=COD1",$B$11:$B$8770,"="&amp;B897))/COUNTIFS($A$11:$A$8770,"="&amp;A897,$F$11:$F$8770,"=COD1"),0)</f>
        <v>0</v>
      </c>
      <c r="L897" s="13" t="e">
        <f>(VLOOKUP(F897,tarifas!$C$7:$D$10,2,FALSE)+tarifas!$D$21)*datos!H897</f>
        <v>#N/A</v>
      </c>
      <c r="M897">
        <v>0</v>
      </c>
      <c r="N897" s="13" t="e">
        <f t="shared" si="125"/>
        <v>#N/A</v>
      </c>
      <c r="O897">
        <f t="shared" si="126"/>
        <v>0</v>
      </c>
      <c r="P897" s="12">
        <f t="shared" si="127"/>
        <v>213.86082531398256</v>
      </c>
      <c r="Q897">
        <f t="shared" si="128"/>
        <v>0</v>
      </c>
      <c r="R897">
        <f>$D$2*tarifas!$D$12/24</f>
        <v>1.4541666666666666</v>
      </c>
      <c r="S897" t="e">
        <f>VLOOKUP(E897&amp;" "&amp;F897,tarifas!$A$13:$D$20,4,FALSE)*P897</f>
        <v>#N/A</v>
      </c>
      <c r="T897">
        <f>IF(F897="COD1",tarifas!$D$11*(SUMIFS($P$11:$P$8770,$F$11:$F$8770,"=COD1",$B$11:$B$8770,"="&amp;B897)/COUNTIFS($F$11:$F$8770,"=COD1",$B$11:$B$8770,"="&amp;B897))/COUNTIFS($A$11:$A$8770,"="&amp;A897,$F$11:$F$8770,"=COD1"),0)</f>
        <v>0</v>
      </c>
      <c r="U897" t="e">
        <f>(VLOOKUP(F897,tarifas!$C$7:$D$10,2,FALSE)+tarifas!$D$21)*datos!P897</f>
        <v>#N/A</v>
      </c>
      <c r="V897" t="e">
        <f t="shared" si="129"/>
        <v>#N/A</v>
      </c>
      <c r="W897">
        <f t="shared" si="130"/>
        <v>0</v>
      </c>
    </row>
    <row r="898" spans="1:23" x14ac:dyDescent="0.25">
      <c r="A898">
        <f t="shared" si="123"/>
        <v>35</v>
      </c>
      <c r="B898">
        <f t="shared" si="124"/>
        <v>2</v>
      </c>
      <c r="C898" s="1">
        <f t="shared" si="131"/>
        <v>41676.958333331182</v>
      </c>
      <c r="D898" s="7">
        <v>0</v>
      </c>
      <c r="E898" s="7"/>
      <c r="G898">
        <v>2.94</v>
      </c>
      <c r="H898" s="12">
        <v>214.81260584916646</v>
      </c>
      <c r="I898" s="13">
        <f>$D$2*tarifas!$D$12/24</f>
        <v>1.4541666666666666</v>
      </c>
      <c r="J898" s="13" t="e">
        <f>VLOOKUP(E898&amp;" "&amp;F898,tarifas!$A$13:$D$20,4,FALSE)*H898</f>
        <v>#N/A</v>
      </c>
      <c r="K898" s="13">
        <f>IF(F898="COD1",tarifas!$D$11*(SUMIFS($H$11:$H$8770,$F$11:$F$8770,"=COD1",$B$11:$B$8770,"="&amp;B898)/COUNTIFS($F$11:$F$8770,"=COD1",$B$11:$B$8770,"="&amp;B898))/COUNTIFS($A$11:$A$8770,"="&amp;A898,$F$11:$F$8770,"=COD1"),0)</f>
        <v>0</v>
      </c>
      <c r="L898" s="13" t="e">
        <f>(VLOOKUP(F898,tarifas!$C$7:$D$10,2,FALSE)+tarifas!$D$21)*datos!H898</f>
        <v>#N/A</v>
      </c>
      <c r="M898">
        <v>0</v>
      </c>
      <c r="N898" s="13" t="e">
        <f t="shared" si="125"/>
        <v>#N/A</v>
      </c>
      <c r="O898">
        <f t="shared" si="126"/>
        <v>0</v>
      </c>
      <c r="P898" s="12">
        <f t="shared" si="127"/>
        <v>214.81260584916646</v>
      </c>
      <c r="Q898">
        <f t="shared" si="128"/>
        <v>0</v>
      </c>
      <c r="R898">
        <f>$D$2*tarifas!$D$12/24</f>
        <v>1.4541666666666666</v>
      </c>
      <c r="S898" t="e">
        <f>VLOOKUP(E898&amp;" "&amp;F898,tarifas!$A$13:$D$20,4,FALSE)*P898</f>
        <v>#N/A</v>
      </c>
      <c r="T898">
        <f>IF(F898="COD1",tarifas!$D$11*(SUMIFS($P$11:$P$8770,$F$11:$F$8770,"=COD1",$B$11:$B$8770,"="&amp;B898)/COUNTIFS($F$11:$F$8770,"=COD1",$B$11:$B$8770,"="&amp;B898))/COUNTIFS($A$11:$A$8770,"="&amp;A898,$F$11:$F$8770,"=COD1"),0)</f>
        <v>0</v>
      </c>
      <c r="U898" t="e">
        <f>(VLOOKUP(F898,tarifas!$C$7:$D$10,2,FALSE)+tarifas!$D$21)*datos!P898</f>
        <v>#N/A</v>
      </c>
      <c r="V898" t="e">
        <f t="shared" si="129"/>
        <v>#N/A</v>
      </c>
      <c r="W898">
        <f t="shared" si="130"/>
        <v>0</v>
      </c>
    </row>
    <row r="899" spans="1:23" x14ac:dyDescent="0.25">
      <c r="A899">
        <f t="shared" si="123"/>
        <v>36</v>
      </c>
      <c r="B899">
        <f t="shared" si="124"/>
        <v>2</v>
      </c>
      <c r="C899" s="1">
        <f t="shared" si="131"/>
        <v>41676.999999997846</v>
      </c>
      <c r="D899" s="7">
        <v>0</v>
      </c>
      <c r="E899" s="7"/>
      <c r="G899">
        <v>0.5</v>
      </c>
      <c r="H899" s="12">
        <v>208.3687518482237</v>
      </c>
      <c r="I899" s="13">
        <f>$D$2*tarifas!$D$12/24</f>
        <v>1.4541666666666666</v>
      </c>
      <c r="J899" s="13" t="e">
        <f>VLOOKUP(E899&amp;" "&amp;F899,tarifas!$A$13:$D$20,4,FALSE)*H899</f>
        <v>#N/A</v>
      </c>
      <c r="K899" s="13">
        <f>IF(F899="COD1",tarifas!$D$11*(SUMIFS($H$11:$H$8770,$F$11:$F$8770,"=COD1",$B$11:$B$8770,"="&amp;B899)/COUNTIFS($F$11:$F$8770,"=COD1",$B$11:$B$8770,"="&amp;B899))/COUNTIFS($A$11:$A$8770,"="&amp;A899,$F$11:$F$8770,"=COD1"),0)</f>
        <v>0</v>
      </c>
      <c r="L899" s="13" t="e">
        <f>(VLOOKUP(F899,tarifas!$C$7:$D$10,2,FALSE)+tarifas!$D$21)*datos!H899</f>
        <v>#N/A</v>
      </c>
      <c r="M899">
        <v>0</v>
      </c>
      <c r="N899" s="13" t="e">
        <f t="shared" si="125"/>
        <v>#N/A</v>
      </c>
      <c r="O899">
        <f t="shared" si="126"/>
        <v>0</v>
      </c>
      <c r="P899" s="12">
        <f t="shared" si="127"/>
        <v>208.3687518482237</v>
      </c>
      <c r="Q899">
        <f t="shared" si="128"/>
        <v>0</v>
      </c>
      <c r="R899">
        <f>$D$2*tarifas!$D$12/24</f>
        <v>1.4541666666666666</v>
      </c>
      <c r="S899" t="e">
        <f>VLOOKUP(E899&amp;" "&amp;F899,tarifas!$A$13:$D$20,4,FALSE)*P899</f>
        <v>#N/A</v>
      </c>
      <c r="T899">
        <f>IF(F899="COD1",tarifas!$D$11*(SUMIFS($P$11:$P$8770,$F$11:$F$8770,"=COD1",$B$11:$B$8770,"="&amp;B899)/COUNTIFS($F$11:$F$8770,"=COD1",$B$11:$B$8770,"="&amp;B899))/COUNTIFS($A$11:$A$8770,"="&amp;A899,$F$11:$F$8770,"=COD1"),0)</f>
        <v>0</v>
      </c>
      <c r="U899" t="e">
        <f>(VLOOKUP(F899,tarifas!$C$7:$D$10,2,FALSE)+tarifas!$D$21)*datos!P899</f>
        <v>#N/A</v>
      </c>
      <c r="V899" t="e">
        <f t="shared" si="129"/>
        <v>#N/A</v>
      </c>
      <c r="W899">
        <f t="shared" si="130"/>
        <v>0</v>
      </c>
    </row>
    <row r="900" spans="1:23" x14ac:dyDescent="0.25">
      <c r="A900">
        <f t="shared" si="123"/>
        <v>36</v>
      </c>
      <c r="B900">
        <f t="shared" si="124"/>
        <v>2</v>
      </c>
      <c r="C900" s="1">
        <f t="shared" si="131"/>
        <v>41677.041666664511</v>
      </c>
      <c r="D900" s="7">
        <v>0</v>
      </c>
      <c r="E900" s="7"/>
      <c r="G900">
        <v>0</v>
      </c>
      <c r="H900" s="12">
        <v>207.92290243374089</v>
      </c>
      <c r="I900" s="13">
        <f>$D$2*tarifas!$D$12/24</f>
        <v>1.4541666666666666</v>
      </c>
      <c r="J900" s="13" t="e">
        <f>VLOOKUP(E900&amp;" "&amp;F900,tarifas!$A$13:$D$20,4,FALSE)*H900</f>
        <v>#N/A</v>
      </c>
      <c r="K900" s="13">
        <f>IF(F900="COD1",tarifas!$D$11*(SUMIFS($H$11:$H$8770,$F$11:$F$8770,"=COD1",$B$11:$B$8770,"="&amp;B900)/COUNTIFS($F$11:$F$8770,"=COD1",$B$11:$B$8770,"="&amp;B900))/COUNTIFS($A$11:$A$8770,"="&amp;A900,$F$11:$F$8770,"=COD1"),0)</f>
        <v>0</v>
      </c>
      <c r="L900" s="13" t="e">
        <f>(VLOOKUP(F900,tarifas!$C$7:$D$10,2,FALSE)+tarifas!$D$21)*datos!H900</f>
        <v>#N/A</v>
      </c>
      <c r="M900">
        <v>0</v>
      </c>
      <c r="N900" s="13" t="e">
        <f t="shared" si="125"/>
        <v>#N/A</v>
      </c>
      <c r="O900">
        <f t="shared" si="126"/>
        <v>0</v>
      </c>
      <c r="P900" s="12">
        <f t="shared" si="127"/>
        <v>207.92290243374089</v>
      </c>
      <c r="Q900">
        <f t="shared" si="128"/>
        <v>0</v>
      </c>
      <c r="R900">
        <f>$D$2*tarifas!$D$12/24</f>
        <v>1.4541666666666666</v>
      </c>
      <c r="S900" t="e">
        <f>VLOOKUP(E900&amp;" "&amp;F900,tarifas!$A$13:$D$20,4,FALSE)*P900</f>
        <v>#N/A</v>
      </c>
      <c r="T900">
        <f>IF(F900="COD1",tarifas!$D$11*(SUMIFS($P$11:$P$8770,$F$11:$F$8770,"=COD1",$B$11:$B$8770,"="&amp;B900)/COUNTIFS($F$11:$F$8770,"=COD1",$B$11:$B$8770,"="&amp;B900))/COUNTIFS($A$11:$A$8770,"="&amp;A900,$F$11:$F$8770,"=COD1"),0)</f>
        <v>0</v>
      </c>
      <c r="U900" t="e">
        <f>(VLOOKUP(F900,tarifas!$C$7:$D$10,2,FALSE)+tarifas!$D$21)*datos!P900</f>
        <v>#N/A</v>
      </c>
      <c r="V900" t="e">
        <f t="shared" si="129"/>
        <v>#N/A</v>
      </c>
      <c r="W900">
        <f t="shared" si="130"/>
        <v>0</v>
      </c>
    </row>
    <row r="901" spans="1:23" x14ac:dyDescent="0.25">
      <c r="A901">
        <f t="shared" si="123"/>
        <v>36</v>
      </c>
      <c r="B901">
        <f t="shared" si="124"/>
        <v>2</v>
      </c>
      <c r="C901" s="1">
        <f t="shared" si="131"/>
        <v>41677.083333331175</v>
      </c>
      <c r="D901" s="7">
        <v>0</v>
      </c>
      <c r="E901" s="7"/>
      <c r="G901">
        <v>0</v>
      </c>
      <c r="H901" s="12">
        <v>205.38963176504816</v>
      </c>
      <c r="I901" s="13">
        <f>$D$2*tarifas!$D$12/24</f>
        <v>1.4541666666666666</v>
      </c>
      <c r="J901" s="13" t="e">
        <f>VLOOKUP(E901&amp;" "&amp;F901,tarifas!$A$13:$D$20,4,FALSE)*H901</f>
        <v>#N/A</v>
      </c>
      <c r="K901" s="13">
        <f>IF(F901="COD1",tarifas!$D$11*(SUMIFS($H$11:$H$8770,$F$11:$F$8770,"=COD1",$B$11:$B$8770,"="&amp;B901)/COUNTIFS($F$11:$F$8770,"=COD1",$B$11:$B$8770,"="&amp;B901))/COUNTIFS($A$11:$A$8770,"="&amp;A901,$F$11:$F$8770,"=COD1"),0)</f>
        <v>0</v>
      </c>
      <c r="L901" s="13" t="e">
        <f>(VLOOKUP(F901,tarifas!$C$7:$D$10,2,FALSE)+tarifas!$D$21)*datos!H901</f>
        <v>#N/A</v>
      </c>
      <c r="M901">
        <v>0</v>
      </c>
      <c r="N901" s="13" t="e">
        <f t="shared" si="125"/>
        <v>#N/A</v>
      </c>
      <c r="O901">
        <f t="shared" si="126"/>
        <v>0</v>
      </c>
      <c r="P901" s="12">
        <f t="shared" si="127"/>
        <v>205.38963176504816</v>
      </c>
      <c r="Q901">
        <f t="shared" si="128"/>
        <v>0</v>
      </c>
      <c r="R901">
        <f>$D$2*tarifas!$D$12/24</f>
        <v>1.4541666666666666</v>
      </c>
      <c r="S901" t="e">
        <f>VLOOKUP(E901&amp;" "&amp;F901,tarifas!$A$13:$D$20,4,FALSE)*P901</f>
        <v>#N/A</v>
      </c>
      <c r="T901">
        <f>IF(F901="COD1",tarifas!$D$11*(SUMIFS($P$11:$P$8770,$F$11:$F$8770,"=COD1",$B$11:$B$8770,"="&amp;B901)/COUNTIFS($F$11:$F$8770,"=COD1",$B$11:$B$8770,"="&amp;B901))/COUNTIFS($A$11:$A$8770,"="&amp;A901,$F$11:$F$8770,"=COD1"),0)</f>
        <v>0</v>
      </c>
      <c r="U901" t="e">
        <f>(VLOOKUP(F901,tarifas!$C$7:$D$10,2,FALSE)+tarifas!$D$21)*datos!P901</f>
        <v>#N/A</v>
      </c>
      <c r="V901" t="e">
        <f t="shared" si="129"/>
        <v>#N/A</v>
      </c>
      <c r="W901">
        <f t="shared" si="130"/>
        <v>0</v>
      </c>
    </row>
    <row r="902" spans="1:23" x14ac:dyDescent="0.25">
      <c r="A902">
        <f t="shared" si="123"/>
        <v>36</v>
      </c>
      <c r="B902">
        <f t="shared" si="124"/>
        <v>2</v>
      </c>
      <c r="C902" s="1">
        <f t="shared" si="131"/>
        <v>41677.124999997839</v>
      </c>
      <c r="D902" s="7">
        <v>0</v>
      </c>
      <c r="E902" s="7"/>
      <c r="G902">
        <v>0</v>
      </c>
      <c r="H902" s="12">
        <v>203.25667913686766</v>
      </c>
      <c r="I902" s="13">
        <f>$D$2*tarifas!$D$12/24</f>
        <v>1.4541666666666666</v>
      </c>
      <c r="J902" s="13" t="e">
        <f>VLOOKUP(E902&amp;" "&amp;F902,tarifas!$A$13:$D$20,4,FALSE)*H902</f>
        <v>#N/A</v>
      </c>
      <c r="K902" s="13">
        <f>IF(F902="COD1",tarifas!$D$11*(SUMIFS($H$11:$H$8770,$F$11:$F$8770,"=COD1",$B$11:$B$8770,"="&amp;B902)/COUNTIFS($F$11:$F$8770,"=COD1",$B$11:$B$8770,"="&amp;B902))/COUNTIFS($A$11:$A$8770,"="&amp;A902,$F$11:$F$8770,"=COD1"),0)</f>
        <v>0</v>
      </c>
      <c r="L902" s="13" t="e">
        <f>(VLOOKUP(F902,tarifas!$C$7:$D$10,2,FALSE)+tarifas!$D$21)*datos!H902</f>
        <v>#N/A</v>
      </c>
      <c r="M902">
        <v>0</v>
      </c>
      <c r="N902" s="13" t="e">
        <f t="shared" si="125"/>
        <v>#N/A</v>
      </c>
      <c r="O902">
        <f t="shared" si="126"/>
        <v>0</v>
      </c>
      <c r="P902" s="12">
        <f t="shared" si="127"/>
        <v>203.25667913686766</v>
      </c>
      <c r="Q902">
        <f t="shared" si="128"/>
        <v>0</v>
      </c>
      <c r="R902">
        <f>$D$2*tarifas!$D$12/24</f>
        <v>1.4541666666666666</v>
      </c>
      <c r="S902" t="e">
        <f>VLOOKUP(E902&amp;" "&amp;F902,tarifas!$A$13:$D$20,4,FALSE)*P902</f>
        <v>#N/A</v>
      </c>
      <c r="T902">
        <f>IF(F902="COD1",tarifas!$D$11*(SUMIFS($P$11:$P$8770,$F$11:$F$8770,"=COD1",$B$11:$B$8770,"="&amp;B902)/COUNTIFS($F$11:$F$8770,"=COD1",$B$11:$B$8770,"="&amp;B902))/COUNTIFS($A$11:$A$8770,"="&amp;A902,$F$11:$F$8770,"=COD1"),0)</f>
        <v>0</v>
      </c>
      <c r="U902" t="e">
        <f>(VLOOKUP(F902,tarifas!$C$7:$D$10,2,FALSE)+tarifas!$D$21)*datos!P902</f>
        <v>#N/A</v>
      </c>
      <c r="V902" t="e">
        <f t="shared" si="129"/>
        <v>#N/A</v>
      </c>
      <c r="W902">
        <f t="shared" si="130"/>
        <v>0</v>
      </c>
    </row>
    <row r="903" spans="1:23" x14ac:dyDescent="0.25">
      <c r="A903">
        <f t="shared" si="123"/>
        <v>36</v>
      </c>
      <c r="B903">
        <f t="shared" si="124"/>
        <v>2</v>
      </c>
      <c r="C903" s="1">
        <f t="shared" si="131"/>
        <v>41677.166666664503</v>
      </c>
      <c r="D903" s="7">
        <v>0</v>
      </c>
      <c r="E903" s="7"/>
      <c r="G903">
        <v>0</v>
      </c>
      <c r="H903" s="12">
        <v>204.25056099868141</v>
      </c>
      <c r="I903" s="13">
        <f>$D$2*tarifas!$D$12/24</f>
        <v>1.4541666666666666</v>
      </c>
      <c r="J903" s="13" t="e">
        <f>VLOOKUP(E903&amp;" "&amp;F903,tarifas!$A$13:$D$20,4,FALSE)*H903</f>
        <v>#N/A</v>
      </c>
      <c r="K903" s="13">
        <f>IF(F903="COD1",tarifas!$D$11*(SUMIFS($H$11:$H$8770,$F$11:$F$8770,"=COD1",$B$11:$B$8770,"="&amp;B903)/COUNTIFS($F$11:$F$8770,"=COD1",$B$11:$B$8770,"="&amp;B903))/COUNTIFS($A$11:$A$8770,"="&amp;A903,$F$11:$F$8770,"=COD1"),0)</f>
        <v>0</v>
      </c>
      <c r="L903" s="13" t="e">
        <f>(VLOOKUP(F903,tarifas!$C$7:$D$10,2,FALSE)+tarifas!$D$21)*datos!H903</f>
        <v>#N/A</v>
      </c>
      <c r="M903">
        <v>0</v>
      </c>
      <c r="N903" s="13" t="e">
        <f t="shared" si="125"/>
        <v>#N/A</v>
      </c>
      <c r="O903">
        <f t="shared" si="126"/>
        <v>0</v>
      </c>
      <c r="P903" s="12">
        <f t="shared" si="127"/>
        <v>204.25056099868141</v>
      </c>
      <c r="Q903">
        <f t="shared" si="128"/>
        <v>0</v>
      </c>
      <c r="R903">
        <f>$D$2*tarifas!$D$12/24</f>
        <v>1.4541666666666666</v>
      </c>
      <c r="S903" t="e">
        <f>VLOOKUP(E903&amp;" "&amp;F903,tarifas!$A$13:$D$20,4,FALSE)*P903</f>
        <v>#N/A</v>
      </c>
      <c r="T903">
        <f>IF(F903="COD1",tarifas!$D$11*(SUMIFS($P$11:$P$8770,$F$11:$F$8770,"=COD1",$B$11:$B$8770,"="&amp;B903)/COUNTIFS($F$11:$F$8770,"=COD1",$B$11:$B$8770,"="&amp;B903))/COUNTIFS($A$11:$A$8770,"="&amp;A903,$F$11:$F$8770,"=COD1"),0)</f>
        <v>0</v>
      </c>
      <c r="U903" t="e">
        <f>(VLOOKUP(F903,tarifas!$C$7:$D$10,2,FALSE)+tarifas!$D$21)*datos!P903</f>
        <v>#N/A</v>
      </c>
      <c r="V903" t="e">
        <f t="shared" si="129"/>
        <v>#N/A</v>
      </c>
      <c r="W903">
        <f t="shared" si="130"/>
        <v>0</v>
      </c>
    </row>
    <row r="904" spans="1:23" x14ac:dyDescent="0.25">
      <c r="A904">
        <f t="shared" si="123"/>
        <v>36</v>
      </c>
      <c r="B904">
        <f t="shared" si="124"/>
        <v>2</v>
      </c>
      <c r="C904" s="1">
        <f t="shared" si="131"/>
        <v>41677.208333331168</v>
      </c>
      <c r="D904" s="7">
        <v>0</v>
      </c>
      <c r="E904" s="7"/>
      <c r="G904">
        <v>0</v>
      </c>
      <c r="H904" s="12">
        <v>201.98937097409856</v>
      </c>
      <c r="I904" s="13">
        <f>$D$2*tarifas!$D$12/24</f>
        <v>1.4541666666666666</v>
      </c>
      <c r="J904" s="13" t="e">
        <f>VLOOKUP(E904&amp;" "&amp;F904,tarifas!$A$13:$D$20,4,FALSE)*H904</f>
        <v>#N/A</v>
      </c>
      <c r="K904" s="13">
        <f>IF(F904="COD1",tarifas!$D$11*(SUMIFS($H$11:$H$8770,$F$11:$F$8770,"=COD1",$B$11:$B$8770,"="&amp;B904)/COUNTIFS($F$11:$F$8770,"=COD1",$B$11:$B$8770,"="&amp;B904))/COUNTIFS($A$11:$A$8770,"="&amp;A904,$F$11:$F$8770,"=COD1"),0)</f>
        <v>0</v>
      </c>
      <c r="L904" s="13" t="e">
        <f>(VLOOKUP(F904,tarifas!$C$7:$D$10,2,FALSE)+tarifas!$D$21)*datos!H904</f>
        <v>#N/A</v>
      </c>
      <c r="M904">
        <v>0</v>
      </c>
      <c r="N904" s="13" t="e">
        <f t="shared" si="125"/>
        <v>#N/A</v>
      </c>
      <c r="O904">
        <f t="shared" si="126"/>
        <v>0</v>
      </c>
      <c r="P904" s="12">
        <f t="shared" si="127"/>
        <v>201.98937097409856</v>
      </c>
      <c r="Q904">
        <f t="shared" si="128"/>
        <v>0</v>
      </c>
      <c r="R904">
        <f>$D$2*tarifas!$D$12/24</f>
        <v>1.4541666666666666</v>
      </c>
      <c r="S904" t="e">
        <f>VLOOKUP(E904&amp;" "&amp;F904,tarifas!$A$13:$D$20,4,FALSE)*P904</f>
        <v>#N/A</v>
      </c>
      <c r="T904">
        <f>IF(F904="COD1",tarifas!$D$11*(SUMIFS($P$11:$P$8770,$F$11:$F$8770,"=COD1",$B$11:$B$8770,"="&amp;B904)/COUNTIFS($F$11:$F$8770,"=COD1",$B$11:$B$8770,"="&amp;B904))/COUNTIFS($A$11:$A$8770,"="&amp;A904,$F$11:$F$8770,"=COD1"),0)</f>
        <v>0</v>
      </c>
      <c r="U904" t="e">
        <f>(VLOOKUP(F904,tarifas!$C$7:$D$10,2,FALSE)+tarifas!$D$21)*datos!P904</f>
        <v>#N/A</v>
      </c>
      <c r="V904" t="e">
        <f t="shared" si="129"/>
        <v>#N/A</v>
      </c>
      <c r="W904">
        <f t="shared" si="130"/>
        <v>0</v>
      </c>
    </row>
    <row r="905" spans="1:23" x14ac:dyDescent="0.25">
      <c r="A905">
        <f t="shared" si="123"/>
        <v>36</v>
      </c>
      <c r="B905">
        <f t="shared" si="124"/>
        <v>2</v>
      </c>
      <c r="C905" s="1">
        <f t="shared" si="131"/>
        <v>41677.249999997832</v>
      </c>
      <c r="D905" s="7">
        <v>0</v>
      </c>
      <c r="E905" s="7"/>
      <c r="G905">
        <v>0</v>
      </c>
      <c r="H905" s="12">
        <v>200.1454627081028</v>
      </c>
      <c r="I905" s="13">
        <f>$D$2*tarifas!$D$12/24</f>
        <v>1.4541666666666666</v>
      </c>
      <c r="J905" s="13" t="e">
        <f>VLOOKUP(E905&amp;" "&amp;F905,tarifas!$A$13:$D$20,4,FALSE)*H905</f>
        <v>#N/A</v>
      </c>
      <c r="K905" s="13">
        <f>IF(F905="COD1",tarifas!$D$11*(SUMIFS($H$11:$H$8770,$F$11:$F$8770,"=COD1",$B$11:$B$8770,"="&amp;B905)/COUNTIFS($F$11:$F$8770,"=COD1",$B$11:$B$8770,"="&amp;B905))/COUNTIFS($A$11:$A$8770,"="&amp;A905,$F$11:$F$8770,"=COD1"),0)</f>
        <v>0</v>
      </c>
      <c r="L905" s="13" t="e">
        <f>(VLOOKUP(F905,tarifas!$C$7:$D$10,2,FALSE)+tarifas!$D$21)*datos!H905</f>
        <v>#N/A</v>
      </c>
      <c r="M905">
        <v>0</v>
      </c>
      <c r="N905" s="13" t="e">
        <f t="shared" si="125"/>
        <v>#N/A</v>
      </c>
      <c r="O905">
        <f t="shared" si="126"/>
        <v>0</v>
      </c>
      <c r="P905" s="12">
        <f t="shared" si="127"/>
        <v>200.1454627081028</v>
      </c>
      <c r="Q905">
        <f t="shared" si="128"/>
        <v>0</v>
      </c>
      <c r="R905">
        <f>$D$2*tarifas!$D$12/24</f>
        <v>1.4541666666666666</v>
      </c>
      <c r="S905" t="e">
        <f>VLOOKUP(E905&amp;" "&amp;F905,tarifas!$A$13:$D$20,4,FALSE)*P905</f>
        <v>#N/A</v>
      </c>
      <c r="T905">
        <f>IF(F905="COD1",tarifas!$D$11*(SUMIFS($P$11:$P$8770,$F$11:$F$8770,"=COD1",$B$11:$B$8770,"="&amp;B905)/COUNTIFS($F$11:$F$8770,"=COD1",$B$11:$B$8770,"="&amp;B905))/COUNTIFS($A$11:$A$8770,"="&amp;A905,$F$11:$F$8770,"=COD1"),0)</f>
        <v>0</v>
      </c>
      <c r="U905" t="e">
        <f>(VLOOKUP(F905,tarifas!$C$7:$D$10,2,FALSE)+tarifas!$D$21)*datos!P905</f>
        <v>#N/A</v>
      </c>
      <c r="V905" t="e">
        <f t="shared" si="129"/>
        <v>#N/A</v>
      </c>
      <c r="W905">
        <f t="shared" si="130"/>
        <v>0</v>
      </c>
    </row>
    <row r="906" spans="1:23" x14ac:dyDescent="0.25">
      <c r="A906">
        <f t="shared" si="123"/>
        <v>36</v>
      </c>
      <c r="B906">
        <f t="shared" si="124"/>
        <v>2</v>
      </c>
      <c r="C906" s="1">
        <f t="shared" si="131"/>
        <v>41677.291666664496</v>
      </c>
      <c r="D906" s="7">
        <v>1.2878787878787878</v>
      </c>
      <c r="E906" s="7"/>
      <c r="G906">
        <v>2</v>
      </c>
      <c r="H906" s="12">
        <v>223.79178956863004</v>
      </c>
      <c r="I906" s="13">
        <f>$D$2*tarifas!$D$12/24</f>
        <v>1.4541666666666666</v>
      </c>
      <c r="J906" s="13" t="e">
        <f>VLOOKUP(E906&amp;" "&amp;F906,tarifas!$A$13:$D$20,4,FALSE)*H906</f>
        <v>#N/A</v>
      </c>
      <c r="K906" s="13">
        <f>IF(F906="COD1",tarifas!$D$11*(SUMIFS($H$11:$H$8770,$F$11:$F$8770,"=COD1",$B$11:$B$8770,"="&amp;B906)/COUNTIFS($F$11:$F$8770,"=COD1",$B$11:$B$8770,"="&amp;B906))/COUNTIFS($A$11:$A$8770,"="&amp;A906,$F$11:$F$8770,"=COD1"),0)</f>
        <v>0</v>
      </c>
      <c r="L906" s="13" t="e">
        <f>(VLOOKUP(F906,tarifas!$C$7:$D$10,2,FALSE)+tarifas!$D$21)*datos!H906</f>
        <v>#N/A</v>
      </c>
      <c r="M906">
        <v>1.87462</v>
      </c>
      <c r="N906" s="13" t="e">
        <f t="shared" si="125"/>
        <v>#N/A</v>
      </c>
      <c r="O906">
        <f t="shared" si="126"/>
        <v>1.87462</v>
      </c>
      <c r="P906" s="12">
        <f t="shared" si="127"/>
        <v>221.91716956863004</v>
      </c>
      <c r="Q906">
        <f t="shared" si="128"/>
        <v>0</v>
      </c>
      <c r="R906">
        <f>$D$2*tarifas!$D$12/24</f>
        <v>1.4541666666666666</v>
      </c>
      <c r="S906" t="e">
        <f>VLOOKUP(E906&amp;" "&amp;F906,tarifas!$A$13:$D$20,4,FALSE)*P906</f>
        <v>#N/A</v>
      </c>
      <c r="T906">
        <f>IF(F906="COD1",tarifas!$D$11*(SUMIFS($P$11:$P$8770,$F$11:$F$8770,"=COD1",$B$11:$B$8770,"="&amp;B906)/COUNTIFS($F$11:$F$8770,"=COD1",$B$11:$B$8770,"="&amp;B906))/COUNTIFS($A$11:$A$8770,"="&amp;A906,$F$11:$F$8770,"=COD1"),0)</f>
        <v>0</v>
      </c>
      <c r="U906" t="e">
        <f>(VLOOKUP(F906,tarifas!$C$7:$D$10,2,FALSE)+tarifas!$D$21)*datos!P906</f>
        <v>#N/A</v>
      </c>
      <c r="V906" t="e">
        <f t="shared" si="129"/>
        <v>#N/A</v>
      </c>
      <c r="W906">
        <f t="shared" si="130"/>
        <v>0</v>
      </c>
    </row>
    <row r="907" spans="1:23" x14ac:dyDescent="0.25">
      <c r="A907">
        <f t="shared" si="123"/>
        <v>36</v>
      </c>
      <c r="B907">
        <f t="shared" si="124"/>
        <v>2</v>
      </c>
      <c r="C907" s="1">
        <f t="shared" si="131"/>
        <v>41677.33333333116</v>
      </c>
      <c r="D907" s="7">
        <v>49.196969696969695</v>
      </c>
      <c r="E907" s="7"/>
      <c r="G907">
        <v>3</v>
      </c>
      <c r="H907" s="12">
        <v>303.27869220952232</v>
      </c>
      <c r="I907" s="13">
        <f>$D$2*tarifas!$D$12/24</f>
        <v>1.4541666666666666</v>
      </c>
      <c r="J907" s="13" t="e">
        <f>VLOOKUP(E907&amp;" "&amp;F907,tarifas!$A$13:$D$20,4,FALSE)*H907</f>
        <v>#N/A</v>
      </c>
      <c r="K907" s="13">
        <f>IF(F907="COD1",tarifas!$D$11*(SUMIFS($H$11:$H$8770,$F$11:$F$8770,"=COD1",$B$11:$B$8770,"="&amp;B907)/COUNTIFS($F$11:$F$8770,"=COD1",$B$11:$B$8770,"="&amp;B907))/COUNTIFS($A$11:$A$8770,"="&amp;A907,$F$11:$F$8770,"=COD1"),0)</f>
        <v>0</v>
      </c>
      <c r="L907" s="13" t="e">
        <f>(VLOOKUP(F907,tarifas!$C$7:$D$10,2,FALSE)+tarifas!$D$21)*datos!H907</f>
        <v>#N/A</v>
      </c>
      <c r="M907">
        <v>41.986710000000002</v>
      </c>
      <c r="N907" s="13" t="e">
        <f t="shared" si="125"/>
        <v>#N/A</v>
      </c>
      <c r="O907">
        <f t="shared" si="126"/>
        <v>41.986710000000002</v>
      </c>
      <c r="P907" s="12">
        <f t="shared" si="127"/>
        <v>261.2919822095223</v>
      </c>
      <c r="Q907">
        <f t="shared" si="128"/>
        <v>0</v>
      </c>
      <c r="R907">
        <f>$D$2*tarifas!$D$12/24</f>
        <v>1.4541666666666666</v>
      </c>
      <c r="S907" t="e">
        <f>VLOOKUP(E907&amp;" "&amp;F907,tarifas!$A$13:$D$20,4,FALSE)*P907</f>
        <v>#N/A</v>
      </c>
      <c r="T907">
        <f>IF(F907="COD1",tarifas!$D$11*(SUMIFS($P$11:$P$8770,$F$11:$F$8770,"=COD1",$B$11:$B$8770,"="&amp;B907)/COUNTIFS($F$11:$F$8770,"=COD1",$B$11:$B$8770,"="&amp;B907))/COUNTIFS($A$11:$A$8770,"="&amp;A907,$F$11:$F$8770,"=COD1"),0)</f>
        <v>0</v>
      </c>
      <c r="U907" t="e">
        <f>(VLOOKUP(F907,tarifas!$C$7:$D$10,2,FALSE)+tarifas!$D$21)*datos!P907</f>
        <v>#N/A</v>
      </c>
      <c r="V907" t="e">
        <f t="shared" si="129"/>
        <v>#N/A</v>
      </c>
      <c r="W907">
        <f t="shared" si="130"/>
        <v>0</v>
      </c>
    </row>
    <row r="908" spans="1:23" x14ac:dyDescent="0.25">
      <c r="A908">
        <f t="shared" ref="A908:A971" si="132">DAYS360($C$11,C908)</f>
        <v>36</v>
      </c>
      <c r="B908">
        <f t="shared" ref="B908:B971" si="133">MONTH(C908)</f>
        <v>2</v>
      </c>
      <c r="C908" s="1">
        <f t="shared" si="131"/>
        <v>41677.374999997824</v>
      </c>
      <c r="D908" s="7">
        <v>95.818181818181813</v>
      </c>
      <c r="E908" s="7"/>
      <c r="G908">
        <v>5.87</v>
      </c>
      <c r="H908" s="12">
        <v>494.88573970515034</v>
      </c>
      <c r="I908" s="13">
        <f>$D$2*tarifas!$D$12/24</f>
        <v>1.4541666666666666</v>
      </c>
      <c r="J908" s="13" t="e">
        <f>VLOOKUP(E908&amp;" "&amp;F908,tarifas!$A$13:$D$20,4,FALSE)*H908</f>
        <v>#N/A</v>
      </c>
      <c r="K908" s="13">
        <f>IF(F908="COD1",tarifas!$D$11*(SUMIFS($H$11:$H$8770,$F$11:$F$8770,"=COD1",$B$11:$B$8770,"="&amp;B908)/COUNTIFS($F$11:$F$8770,"=COD1",$B$11:$B$8770,"="&amp;B908))/COUNTIFS($A$11:$A$8770,"="&amp;A908,$F$11:$F$8770,"=COD1"),0)</f>
        <v>0</v>
      </c>
      <c r="L908" s="13" t="e">
        <f>(VLOOKUP(F908,tarifas!$C$7:$D$10,2,FALSE)+tarifas!$D$21)*datos!H908</f>
        <v>#N/A</v>
      </c>
      <c r="M908">
        <v>58.389890000000001</v>
      </c>
      <c r="N908" s="13" t="e">
        <f t="shared" ref="N908:N971" si="134">(I908+J908+K908+L908)*1.23</f>
        <v>#N/A</v>
      </c>
      <c r="O908">
        <f t="shared" ref="O908:O971" si="135">IF(M908&lt;H908,M908,H908)</f>
        <v>58.389890000000001</v>
      </c>
      <c r="P908" s="12">
        <f t="shared" ref="P908:P971" si="136">H908-O908</f>
        <v>436.49584970515036</v>
      </c>
      <c r="Q908">
        <f t="shared" ref="Q908:Q971" si="137">IF(M908&lt;H908,0,M908-H908)</f>
        <v>0</v>
      </c>
      <c r="R908">
        <f>$D$2*tarifas!$D$12/24</f>
        <v>1.4541666666666666</v>
      </c>
      <c r="S908" t="e">
        <f>VLOOKUP(E908&amp;" "&amp;F908,tarifas!$A$13:$D$20,4,FALSE)*P908</f>
        <v>#N/A</v>
      </c>
      <c r="T908">
        <f>IF(F908="COD1",tarifas!$D$11*(SUMIFS($P$11:$P$8770,$F$11:$F$8770,"=COD1",$B$11:$B$8770,"="&amp;B908)/COUNTIFS($F$11:$F$8770,"=COD1",$B$11:$B$8770,"="&amp;B908))/COUNTIFS($A$11:$A$8770,"="&amp;A908,$F$11:$F$8770,"=COD1"),0)</f>
        <v>0</v>
      </c>
      <c r="U908" t="e">
        <f>(VLOOKUP(F908,tarifas!$C$7:$D$10,2,FALSE)+tarifas!$D$21)*datos!P908</f>
        <v>#N/A</v>
      </c>
      <c r="V908" t="e">
        <f t="shared" ref="V908:V971" si="138">(R908+S908+T908+U908)*1.23</f>
        <v>#N/A</v>
      </c>
      <c r="W908">
        <f t="shared" ref="W908:W971" si="139">0.9*G908/1000*Q908</f>
        <v>0</v>
      </c>
    </row>
    <row r="909" spans="1:23" x14ac:dyDescent="0.25">
      <c r="A909">
        <f t="shared" si="132"/>
        <v>36</v>
      </c>
      <c r="B909">
        <f t="shared" si="133"/>
        <v>2</v>
      </c>
      <c r="C909" s="1">
        <f t="shared" ref="C909:C972" si="140">+C908+1/24</f>
        <v>41677.416666664489</v>
      </c>
      <c r="D909" s="7">
        <v>293.89393939393938</v>
      </c>
      <c r="E909" s="7"/>
      <c r="G909">
        <v>5</v>
      </c>
      <c r="H909" s="12">
        <v>573.61825156703799</v>
      </c>
      <c r="I909" s="13">
        <f>$D$2*tarifas!$D$12/24</f>
        <v>1.4541666666666666</v>
      </c>
      <c r="J909" s="13" t="e">
        <f>VLOOKUP(E909&amp;" "&amp;F909,tarifas!$A$13:$D$20,4,FALSE)*H909</f>
        <v>#N/A</v>
      </c>
      <c r="K909" s="13">
        <f>IF(F909="COD1",tarifas!$D$11*(SUMIFS($H$11:$H$8770,$F$11:$F$8770,"=COD1",$B$11:$B$8770,"="&amp;B909)/COUNTIFS($F$11:$F$8770,"=COD1",$B$11:$B$8770,"="&amp;B909))/COUNTIFS($A$11:$A$8770,"="&amp;A909,$F$11:$F$8770,"=COD1"),0)</f>
        <v>0</v>
      </c>
      <c r="L909" s="13" t="e">
        <f>(VLOOKUP(F909,tarifas!$C$7:$D$10,2,FALSE)+tarifas!$D$21)*datos!H909</f>
        <v>#N/A</v>
      </c>
      <c r="M909">
        <v>361.44796000000002</v>
      </c>
      <c r="N909" s="13" t="e">
        <f t="shared" si="134"/>
        <v>#N/A</v>
      </c>
      <c r="O909">
        <f t="shared" si="135"/>
        <v>361.44796000000002</v>
      </c>
      <c r="P909" s="12">
        <f t="shared" si="136"/>
        <v>212.17029156703796</v>
      </c>
      <c r="Q909">
        <f t="shared" si="137"/>
        <v>0</v>
      </c>
      <c r="R909">
        <f>$D$2*tarifas!$D$12/24</f>
        <v>1.4541666666666666</v>
      </c>
      <c r="S909" t="e">
        <f>VLOOKUP(E909&amp;" "&amp;F909,tarifas!$A$13:$D$20,4,FALSE)*P909</f>
        <v>#N/A</v>
      </c>
      <c r="T909">
        <f>IF(F909="COD1",tarifas!$D$11*(SUMIFS($P$11:$P$8770,$F$11:$F$8770,"=COD1",$B$11:$B$8770,"="&amp;B909)/COUNTIFS($F$11:$F$8770,"=COD1",$B$11:$B$8770,"="&amp;B909))/COUNTIFS($A$11:$A$8770,"="&amp;A909,$F$11:$F$8770,"=COD1"),0)</f>
        <v>0</v>
      </c>
      <c r="U909" t="e">
        <f>(VLOOKUP(F909,tarifas!$C$7:$D$10,2,FALSE)+tarifas!$D$21)*datos!P909</f>
        <v>#N/A</v>
      </c>
      <c r="V909" t="e">
        <f t="shared" si="138"/>
        <v>#N/A</v>
      </c>
      <c r="W909">
        <f t="shared" si="139"/>
        <v>0</v>
      </c>
    </row>
    <row r="910" spans="1:23" x14ac:dyDescent="0.25">
      <c r="A910">
        <f t="shared" si="132"/>
        <v>36</v>
      </c>
      <c r="B910">
        <f t="shared" si="133"/>
        <v>2</v>
      </c>
      <c r="C910" s="1">
        <f t="shared" si="140"/>
        <v>41677.458333331153</v>
      </c>
      <c r="D910" s="7">
        <v>613.28787878787875</v>
      </c>
      <c r="E910" s="7"/>
      <c r="G910">
        <v>3</v>
      </c>
      <c r="H910" s="12">
        <v>618.19010708369012</v>
      </c>
      <c r="I910" s="13">
        <f>$D$2*tarifas!$D$12/24</f>
        <v>1.4541666666666666</v>
      </c>
      <c r="J910" s="13" t="e">
        <f>VLOOKUP(E910&amp;" "&amp;F910,tarifas!$A$13:$D$20,4,FALSE)*H910</f>
        <v>#N/A</v>
      </c>
      <c r="K910" s="13">
        <f>IF(F910="COD1",tarifas!$D$11*(SUMIFS($H$11:$H$8770,$F$11:$F$8770,"=COD1",$B$11:$B$8770,"="&amp;B910)/COUNTIFS($F$11:$F$8770,"=COD1",$B$11:$B$8770,"="&amp;B910))/COUNTIFS($A$11:$A$8770,"="&amp;A910,$F$11:$F$8770,"=COD1"),0)</f>
        <v>0</v>
      </c>
      <c r="L910" s="13" t="e">
        <f>(VLOOKUP(F910,tarifas!$C$7:$D$10,2,FALSE)+tarifas!$D$21)*datos!H910</f>
        <v>#N/A</v>
      </c>
      <c r="M910">
        <v>121.89736000000001</v>
      </c>
      <c r="N910" s="13" t="e">
        <f t="shared" si="134"/>
        <v>#N/A</v>
      </c>
      <c r="O910">
        <f t="shared" si="135"/>
        <v>121.89736000000001</v>
      </c>
      <c r="P910" s="12">
        <f t="shared" si="136"/>
        <v>496.29274708369013</v>
      </c>
      <c r="Q910">
        <f t="shared" si="137"/>
        <v>0</v>
      </c>
      <c r="R910">
        <f>$D$2*tarifas!$D$12/24</f>
        <v>1.4541666666666666</v>
      </c>
      <c r="S910" t="e">
        <f>VLOOKUP(E910&amp;" "&amp;F910,tarifas!$A$13:$D$20,4,FALSE)*P910</f>
        <v>#N/A</v>
      </c>
      <c r="T910">
        <f>IF(F910="COD1",tarifas!$D$11*(SUMIFS($P$11:$P$8770,$F$11:$F$8770,"=COD1",$B$11:$B$8770,"="&amp;B910)/COUNTIFS($F$11:$F$8770,"=COD1",$B$11:$B$8770,"="&amp;B910))/COUNTIFS($A$11:$A$8770,"="&amp;A910,$F$11:$F$8770,"=COD1"),0)</f>
        <v>0</v>
      </c>
      <c r="U910" t="e">
        <f>(VLOOKUP(F910,tarifas!$C$7:$D$10,2,FALSE)+tarifas!$D$21)*datos!P910</f>
        <v>#N/A</v>
      </c>
      <c r="V910" t="e">
        <f t="shared" si="138"/>
        <v>#N/A</v>
      </c>
      <c r="W910">
        <f t="shared" si="139"/>
        <v>0</v>
      </c>
    </row>
    <row r="911" spans="1:23" x14ac:dyDescent="0.25">
      <c r="A911">
        <f t="shared" si="132"/>
        <v>36</v>
      </c>
      <c r="B911">
        <f t="shared" si="133"/>
        <v>2</v>
      </c>
      <c r="C911" s="1">
        <f t="shared" si="140"/>
        <v>41677.499999997817</v>
      </c>
      <c r="D911" s="7">
        <v>383.27272727272725</v>
      </c>
      <c r="E911" s="7"/>
      <c r="G911">
        <v>3</v>
      </c>
      <c r="H911" s="12">
        <v>428.84503049869141</v>
      </c>
      <c r="I911" s="13">
        <f>$D$2*tarifas!$D$12/24</f>
        <v>1.4541666666666666</v>
      </c>
      <c r="J911" s="13" t="e">
        <f>VLOOKUP(E911&amp;" "&amp;F911,tarifas!$A$13:$D$20,4,FALSE)*H911</f>
        <v>#N/A</v>
      </c>
      <c r="K911" s="13">
        <f>IF(F911="COD1",tarifas!$D$11*(SUMIFS($H$11:$H$8770,$F$11:$F$8770,"=COD1",$B$11:$B$8770,"="&amp;B911)/COUNTIFS($F$11:$F$8770,"=COD1",$B$11:$B$8770,"="&amp;B911))/COUNTIFS($A$11:$A$8770,"="&amp;A911,$F$11:$F$8770,"=COD1"),0)</f>
        <v>0</v>
      </c>
      <c r="L911" s="13" t="e">
        <f>(VLOOKUP(F911,tarifas!$C$7:$D$10,2,FALSE)+tarifas!$D$21)*datos!H911</f>
        <v>#N/A</v>
      </c>
      <c r="M911">
        <v>77.527600000000007</v>
      </c>
      <c r="N911" s="13" t="e">
        <f t="shared" si="134"/>
        <v>#N/A</v>
      </c>
      <c r="O911">
        <f t="shared" si="135"/>
        <v>77.527600000000007</v>
      </c>
      <c r="P911" s="12">
        <f t="shared" si="136"/>
        <v>351.31743049869141</v>
      </c>
      <c r="Q911">
        <f t="shared" si="137"/>
        <v>0</v>
      </c>
      <c r="R911">
        <f>$D$2*tarifas!$D$12/24</f>
        <v>1.4541666666666666</v>
      </c>
      <c r="S911" t="e">
        <f>VLOOKUP(E911&amp;" "&amp;F911,tarifas!$A$13:$D$20,4,FALSE)*P911</f>
        <v>#N/A</v>
      </c>
      <c r="T911">
        <f>IF(F911="COD1",tarifas!$D$11*(SUMIFS($P$11:$P$8770,$F$11:$F$8770,"=COD1",$B$11:$B$8770,"="&amp;B911)/COUNTIFS($F$11:$F$8770,"=COD1",$B$11:$B$8770,"="&amp;B911))/COUNTIFS($A$11:$A$8770,"="&amp;A911,$F$11:$F$8770,"=COD1"),0)</f>
        <v>0</v>
      </c>
      <c r="U911" t="e">
        <f>(VLOOKUP(F911,tarifas!$C$7:$D$10,2,FALSE)+tarifas!$D$21)*datos!P911</f>
        <v>#N/A</v>
      </c>
      <c r="V911" t="e">
        <f t="shared" si="138"/>
        <v>#N/A</v>
      </c>
      <c r="W911">
        <f t="shared" si="139"/>
        <v>0</v>
      </c>
    </row>
    <row r="912" spans="1:23" x14ac:dyDescent="0.25">
      <c r="A912">
        <f t="shared" si="132"/>
        <v>36</v>
      </c>
      <c r="B912">
        <f t="shared" si="133"/>
        <v>2</v>
      </c>
      <c r="C912" s="1">
        <f t="shared" si="140"/>
        <v>41677.541666664481</v>
      </c>
      <c r="D912" s="7">
        <v>249.84848484848484</v>
      </c>
      <c r="E912" s="7"/>
      <c r="G912">
        <v>3</v>
      </c>
      <c r="H912" s="12">
        <v>403.02904842933151</v>
      </c>
      <c r="I912" s="13">
        <f>$D$2*tarifas!$D$12/24</f>
        <v>1.4541666666666666</v>
      </c>
      <c r="J912" s="13" t="e">
        <f>VLOOKUP(E912&amp;" "&amp;F912,tarifas!$A$13:$D$20,4,FALSE)*H912</f>
        <v>#N/A</v>
      </c>
      <c r="K912" s="13">
        <f>IF(F912="COD1",tarifas!$D$11*(SUMIFS($H$11:$H$8770,$F$11:$F$8770,"=COD1",$B$11:$B$8770,"="&amp;B912)/COUNTIFS($F$11:$F$8770,"=COD1",$B$11:$B$8770,"="&amp;B912))/COUNTIFS($A$11:$A$8770,"="&amp;A912,$F$11:$F$8770,"=COD1"),0)</f>
        <v>0</v>
      </c>
      <c r="L912" s="13" t="e">
        <f>(VLOOKUP(F912,tarifas!$C$7:$D$10,2,FALSE)+tarifas!$D$21)*datos!H912</f>
        <v>#N/A</v>
      </c>
      <c r="M912">
        <v>95.039969999999997</v>
      </c>
      <c r="N912" s="13" t="e">
        <f t="shared" si="134"/>
        <v>#N/A</v>
      </c>
      <c r="O912">
        <f t="shared" si="135"/>
        <v>95.039969999999997</v>
      </c>
      <c r="P912" s="12">
        <f t="shared" si="136"/>
        <v>307.98907842933153</v>
      </c>
      <c r="Q912">
        <f t="shared" si="137"/>
        <v>0</v>
      </c>
      <c r="R912">
        <f>$D$2*tarifas!$D$12/24</f>
        <v>1.4541666666666666</v>
      </c>
      <c r="S912" t="e">
        <f>VLOOKUP(E912&amp;" "&amp;F912,tarifas!$A$13:$D$20,4,FALSE)*P912</f>
        <v>#N/A</v>
      </c>
      <c r="T912">
        <f>IF(F912="COD1",tarifas!$D$11*(SUMIFS($P$11:$P$8770,$F$11:$F$8770,"=COD1",$B$11:$B$8770,"="&amp;B912)/COUNTIFS($F$11:$F$8770,"=COD1",$B$11:$B$8770,"="&amp;B912))/COUNTIFS($A$11:$A$8770,"="&amp;A912,$F$11:$F$8770,"=COD1"),0)</f>
        <v>0</v>
      </c>
      <c r="U912" t="e">
        <f>(VLOOKUP(F912,tarifas!$C$7:$D$10,2,FALSE)+tarifas!$D$21)*datos!P912</f>
        <v>#N/A</v>
      </c>
      <c r="V912" t="e">
        <f t="shared" si="138"/>
        <v>#N/A</v>
      </c>
      <c r="W912">
        <f t="shared" si="139"/>
        <v>0</v>
      </c>
    </row>
    <row r="913" spans="1:23" x14ac:dyDescent="0.25">
      <c r="A913">
        <f t="shared" si="132"/>
        <v>36</v>
      </c>
      <c r="B913">
        <f t="shared" si="133"/>
        <v>2</v>
      </c>
      <c r="C913" s="1">
        <f t="shared" si="140"/>
        <v>41677.583333331146</v>
      </c>
      <c r="D913" s="7">
        <v>196.78787878787878</v>
      </c>
      <c r="E913" s="7"/>
      <c r="G913">
        <v>1.4</v>
      </c>
      <c r="H913" s="12">
        <v>534.25266359412728</v>
      </c>
      <c r="I913" s="13">
        <f>$D$2*tarifas!$D$12/24</f>
        <v>1.4541666666666666</v>
      </c>
      <c r="J913" s="13" t="e">
        <f>VLOOKUP(E913&amp;" "&amp;F913,tarifas!$A$13:$D$20,4,FALSE)*H913</f>
        <v>#N/A</v>
      </c>
      <c r="K913" s="13">
        <f>IF(F913="COD1",tarifas!$D$11*(SUMIFS($H$11:$H$8770,$F$11:$F$8770,"=COD1",$B$11:$B$8770,"="&amp;B913)/COUNTIFS($F$11:$F$8770,"=COD1",$B$11:$B$8770,"="&amp;B913))/COUNTIFS($A$11:$A$8770,"="&amp;A913,$F$11:$F$8770,"=COD1"),0)</f>
        <v>0</v>
      </c>
      <c r="L913" s="13" t="e">
        <f>(VLOOKUP(F913,tarifas!$C$7:$D$10,2,FALSE)+tarifas!$D$21)*datos!H913</f>
        <v>#N/A</v>
      </c>
      <c r="M913">
        <v>55.755650000000003</v>
      </c>
      <c r="N913" s="13" t="e">
        <f t="shared" si="134"/>
        <v>#N/A</v>
      </c>
      <c r="O913">
        <f t="shared" si="135"/>
        <v>55.755650000000003</v>
      </c>
      <c r="P913" s="12">
        <f t="shared" si="136"/>
        <v>478.49701359412728</v>
      </c>
      <c r="Q913">
        <f t="shared" si="137"/>
        <v>0</v>
      </c>
      <c r="R913">
        <f>$D$2*tarifas!$D$12/24</f>
        <v>1.4541666666666666</v>
      </c>
      <c r="S913" t="e">
        <f>VLOOKUP(E913&amp;" "&amp;F913,tarifas!$A$13:$D$20,4,FALSE)*P913</f>
        <v>#N/A</v>
      </c>
      <c r="T913">
        <f>IF(F913="COD1",tarifas!$D$11*(SUMIFS($P$11:$P$8770,$F$11:$F$8770,"=COD1",$B$11:$B$8770,"="&amp;B913)/COUNTIFS($F$11:$F$8770,"=COD1",$B$11:$B$8770,"="&amp;B913))/COUNTIFS($A$11:$A$8770,"="&amp;A913,$F$11:$F$8770,"=COD1"),0)</f>
        <v>0</v>
      </c>
      <c r="U913" t="e">
        <f>(VLOOKUP(F913,tarifas!$C$7:$D$10,2,FALSE)+tarifas!$D$21)*datos!P913</f>
        <v>#N/A</v>
      </c>
      <c r="V913" t="e">
        <f t="shared" si="138"/>
        <v>#N/A</v>
      </c>
      <c r="W913">
        <f t="shared" si="139"/>
        <v>0</v>
      </c>
    </row>
    <row r="914" spans="1:23" x14ac:dyDescent="0.25">
      <c r="A914">
        <f t="shared" si="132"/>
        <v>36</v>
      </c>
      <c r="B914">
        <f t="shared" si="133"/>
        <v>2</v>
      </c>
      <c r="C914" s="1">
        <f t="shared" si="140"/>
        <v>41677.62499999781</v>
      </c>
      <c r="D914" s="7">
        <v>366.27272727272725</v>
      </c>
      <c r="E914" s="7"/>
      <c r="G914">
        <v>1</v>
      </c>
      <c r="H914" s="12">
        <v>538.83257778841107</v>
      </c>
      <c r="I914" s="13">
        <f>$D$2*tarifas!$D$12/24</f>
        <v>1.4541666666666666</v>
      </c>
      <c r="J914" s="13" t="e">
        <f>VLOOKUP(E914&amp;" "&amp;F914,tarifas!$A$13:$D$20,4,FALSE)*H914</f>
        <v>#N/A</v>
      </c>
      <c r="K914" s="13">
        <f>IF(F914="COD1",tarifas!$D$11*(SUMIFS($H$11:$H$8770,$F$11:$F$8770,"=COD1",$B$11:$B$8770,"="&amp;B914)/COUNTIFS($F$11:$F$8770,"=COD1",$B$11:$B$8770,"="&amp;B914))/COUNTIFS($A$11:$A$8770,"="&amp;A914,$F$11:$F$8770,"=COD1"),0)</f>
        <v>0</v>
      </c>
      <c r="L914" s="13" t="e">
        <f>(VLOOKUP(F914,tarifas!$C$7:$D$10,2,FALSE)+tarifas!$D$21)*datos!H914</f>
        <v>#N/A</v>
      </c>
      <c r="M914">
        <v>29.285450000000001</v>
      </c>
      <c r="N914" s="13" t="e">
        <f t="shared" si="134"/>
        <v>#N/A</v>
      </c>
      <c r="O914">
        <f t="shared" si="135"/>
        <v>29.285450000000001</v>
      </c>
      <c r="P914" s="12">
        <f t="shared" si="136"/>
        <v>509.54712778841105</v>
      </c>
      <c r="Q914">
        <f t="shared" si="137"/>
        <v>0</v>
      </c>
      <c r="R914">
        <f>$D$2*tarifas!$D$12/24</f>
        <v>1.4541666666666666</v>
      </c>
      <c r="S914" t="e">
        <f>VLOOKUP(E914&amp;" "&amp;F914,tarifas!$A$13:$D$20,4,FALSE)*P914</f>
        <v>#N/A</v>
      </c>
      <c r="T914">
        <f>IF(F914="COD1",tarifas!$D$11*(SUMIFS($P$11:$P$8770,$F$11:$F$8770,"=COD1",$B$11:$B$8770,"="&amp;B914)/COUNTIFS($F$11:$F$8770,"=COD1",$B$11:$B$8770,"="&amp;B914))/COUNTIFS($A$11:$A$8770,"="&amp;A914,$F$11:$F$8770,"=COD1"),0)</f>
        <v>0</v>
      </c>
      <c r="U914" t="e">
        <f>(VLOOKUP(F914,tarifas!$C$7:$D$10,2,FALSE)+tarifas!$D$21)*datos!P914</f>
        <v>#N/A</v>
      </c>
      <c r="V914" t="e">
        <f t="shared" si="138"/>
        <v>#N/A</v>
      </c>
      <c r="W914">
        <f t="shared" si="139"/>
        <v>0</v>
      </c>
    </row>
    <row r="915" spans="1:23" x14ac:dyDescent="0.25">
      <c r="A915">
        <f t="shared" si="132"/>
        <v>36</v>
      </c>
      <c r="B915">
        <f t="shared" si="133"/>
        <v>2</v>
      </c>
      <c r="C915" s="1">
        <f t="shared" si="140"/>
        <v>41677.666666664474</v>
      </c>
      <c r="D915" s="7">
        <v>200.90909090909093</v>
      </c>
      <c r="E915" s="7"/>
      <c r="G915">
        <v>1</v>
      </c>
      <c r="H915" s="12">
        <v>543.49614913567393</v>
      </c>
      <c r="I915" s="13">
        <f>$D$2*tarifas!$D$12/24</f>
        <v>1.4541666666666666</v>
      </c>
      <c r="J915" s="13" t="e">
        <f>VLOOKUP(E915&amp;" "&amp;F915,tarifas!$A$13:$D$20,4,FALSE)*H915</f>
        <v>#N/A</v>
      </c>
      <c r="K915" s="13">
        <f>IF(F915="COD1",tarifas!$D$11*(SUMIFS($H$11:$H$8770,$F$11:$F$8770,"=COD1",$B$11:$B$8770,"="&amp;B915)/COUNTIFS($F$11:$F$8770,"=COD1",$B$11:$B$8770,"="&amp;B915))/COUNTIFS($A$11:$A$8770,"="&amp;A915,$F$11:$F$8770,"=COD1"),0)</f>
        <v>0</v>
      </c>
      <c r="L915" s="13" t="e">
        <f>(VLOOKUP(F915,tarifas!$C$7:$D$10,2,FALSE)+tarifas!$D$21)*datos!H915</f>
        <v>#N/A</v>
      </c>
      <c r="M915">
        <v>0.86117999999999995</v>
      </c>
      <c r="N915" s="13" t="e">
        <f t="shared" si="134"/>
        <v>#N/A</v>
      </c>
      <c r="O915">
        <f t="shared" si="135"/>
        <v>0.86117999999999995</v>
      </c>
      <c r="P915" s="12">
        <f t="shared" si="136"/>
        <v>542.63496913567394</v>
      </c>
      <c r="Q915">
        <f t="shared" si="137"/>
        <v>0</v>
      </c>
      <c r="R915">
        <f>$D$2*tarifas!$D$12/24</f>
        <v>1.4541666666666666</v>
      </c>
      <c r="S915" t="e">
        <f>VLOOKUP(E915&amp;" "&amp;F915,tarifas!$A$13:$D$20,4,FALSE)*P915</f>
        <v>#N/A</v>
      </c>
      <c r="T915">
        <f>IF(F915="COD1",tarifas!$D$11*(SUMIFS($P$11:$P$8770,$F$11:$F$8770,"=COD1",$B$11:$B$8770,"="&amp;B915)/COUNTIFS($F$11:$F$8770,"=COD1",$B$11:$B$8770,"="&amp;B915))/COUNTIFS($A$11:$A$8770,"="&amp;A915,$F$11:$F$8770,"=COD1"),0)</f>
        <v>0</v>
      </c>
      <c r="U915" t="e">
        <f>(VLOOKUP(F915,tarifas!$C$7:$D$10,2,FALSE)+tarifas!$D$21)*datos!P915</f>
        <v>#N/A</v>
      </c>
      <c r="V915" t="e">
        <f t="shared" si="138"/>
        <v>#N/A</v>
      </c>
      <c r="W915">
        <f t="shared" si="139"/>
        <v>0</v>
      </c>
    </row>
    <row r="916" spans="1:23" x14ac:dyDescent="0.25">
      <c r="A916">
        <f t="shared" si="132"/>
        <v>36</v>
      </c>
      <c r="B916">
        <f t="shared" si="133"/>
        <v>2</v>
      </c>
      <c r="C916" s="1">
        <f t="shared" si="140"/>
        <v>41677.708333331138</v>
      </c>
      <c r="D916" s="7">
        <v>0</v>
      </c>
      <c r="E916" s="7"/>
      <c r="G916">
        <v>3</v>
      </c>
      <c r="H916" s="12">
        <v>500.06809263319292</v>
      </c>
      <c r="I916" s="13">
        <f>$D$2*tarifas!$D$12/24</f>
        <v>1.4541666666666666</v>
      </c>
      <c r="J916" s="13" t="e">
        <f>VLOOKUP(E916&amp;" "&amp;F916,tarifas!$A$13:$D$20,4,FALSE)*H916</f>
        <v>#N/A</v>
      </c>
      <c r="K916" s="13">
        <f>IF(F916="COD1",tarifas!$D$11*(SUMIFS($H$11:$H$8770,$F$11:$F$8770,"=COD1",$B$11:$B$8770,"="&amp;B916)/COUNTIFS($F$11:$F$8770,"=COD1",$B$11:$B$8770,"="&amp;B916))/COUNTIFS($A$11:$A$8770,"="&amp;A916,$F$11:$F$8770,"=COD1"),0)</f>
        <v>0</v>
      </c>
      <c r="L916" s="13" t="e">
        <f>(VLOOKUP(F916,tarifas!$C$7:$D$10,2,FALSE)+tarifas!$D$21)*datos!H916</f>
        <v>#N/A</v>
      </c>
      <c r="M916">
        <v>0</v>
      </c>
      <c r="N916" s="13" t="e">
        <f t="shared" si="134"/>
        <v>#N/A</v>
      </c>
      <c r="O916">
        <f t="shared" si="135"/>
        <v>0</v>
      </c>
      <c r="P916" s="12">
        <f t="shared" si="136"/>
        <v>500.06809263319292</v>
      </c>
      <c r="Q916">
        <f t="shared" si="137"/>
        <v>0</v>
      </c>
      <c r="R916">
        <f>$D$2*tarifas!$D$12/24</f>
        <v>1.4541666666666666</v>
      </c>
      <c r="S916" t="e">
        <f>VLOOKUP(E916&amp;" "&amp;F916,tarifas!$A$13:$D$20,4,FALSE)*P916</f>
        <v>#N/A</v>
      </c>
      <c r="T916">
        <f>IF(F916="COD1",tarifas!$D$11*(SUMIFS($P$11:$P$8770,$F$11:$F$8770,"=COD1",$B$11:$B$8770,"="&amp;B916)/COUNTIFS($F$11:$F$8770,"=COD1",$B$11:$B$8770,"="&amp;B916))/COUNTIFS($A$11:$A$8770,"="&amp;A916,$F$11:$F$8770,"=COD1"),0)</f>
        <v>0</v>
      </c>
      <c r="U916" t="e">
        <f>(VLOOKUP(F916,tarifas!$C$7:$D$10,2,FALSE)+tarifas!$D$21)*datos!P916</f>
        <v>#N/A</v>
      </c>
      <c r="V916" t="e">
        <f t="shared" si="138"/>
        <v>#N/A</v>
      </c>
      <c r="W916">
        <f t="shared" si="139"/>
        <v>0</v>
      </c>
    </row>
    <row r="917" spans="1:23" x14ac:dyDescent="0.25">
      <c r="A917">
        <f t="shared" si="132"/>
        <v>36</v>
      </c>
      <c r="B917">
        <f t="shared" si="133"/>
        <v>2</v>
      </c>
      <c r="C917" s="1">
        <f t="shared" si="140"/>
        <v>41677.749999997803</v>
      </c>
      <c r="D917" s="7">
        <v>0</v>
      </c>
      <c r="E917" s="7"/>
      <c r="G917">
        <v>5.87</v>
      </c>
      <c r="H917" s="12">
        <v>409.55115548839473</v>
      </c>
      <c r="I917" s="13">
        <f>$D$2*tarifas!$D$12/24</f>
        <v>1.4541666666666666</v>
      </c>
      <c r="J917" s="13" t="e">
        <f>VLOOKUP(E917&amp;" "&amp;F917,tarifas!$A$13:$D$20,4,FALSE)*H917</f>
        <v>#N/A</v>
      </c>
      <c r="K917" s="13">
        <f>IF(F917="COD1",tarifas!$D$11*(SUMIFS($H$11:$H$8770,$F$11:$F$8770,"=COD1",$B$11:$B$8770,"="&amp;B917)/COUNTIFS($F$11:$F$8770,"=COD1",$B$11:$B$8770,"="&amp;B917))/COUNTIFS($A$11:$A$8770,"="&amp;A917,$F$11:$F$8770,"=COD1"),0)</f>
        <v>0</v>
      </c>
      <c r="L917" s="13" t="e">
        <f>(VLOOKUP(F917,tarifas!$C$7:$D$10,2,FALSE)+tarifas!$D$21)*datos!H917</f>
        <v>#N/A</v>
      </c>
      <c r="M917">
        <v>0</v>
      </c>
      <c r="N917" s="13" t="e">
        <f t="shared" si="134"/>
        <v>#N/A</v>
      </c>
      <c r="O917">
        <f t="shared" si="135"/>
        <v>0</v>
      </c>
      <c r="P917" s="12">
        <f t="shared" si="136"/>
        <v>409.55115548839473</v>
      </c>
      <c r="Q917">
        <f t="shared" si="137"/>
        <v>0</v>
      </c>
      <c r="R917">
        <f>$D$2*tarifas!$D$12/24</f>
        <v>1.4541666666666666</v>
      </c>
      <c r="S917" t="e">
        <f>VLOOKUP(E917&amp;" "&amp;F917,tarifas!$A$13:$D$20,4,FALSE)*P917</f>
        <v>#N/A</v>
      </c>
      <c r="T917">
        <f>IF(F917="COD1",tarifas!$D$11*(SUMIFS($P$11:$P$8770,$F$11:$F$8770,"=COD1",$B$11:$B$8770,"="&amp;B917)/COUNTIFS($F$11:$F$8770,"=COD1",$B$11:$B$8770,"="&amp;B917))/COUNTIFS($A$11:$A$8770,"="&amp;A917,$F$11:$F$8770,"=COD1"),0)</f>
        <v>0</v>
      </c>
      <c r="U917" t="e">
        <f>(VLOOKUP(F917,tarifas!$C$7:$D$10,2,FALSE)+tarifas!$D$21)*datos!P917</f>
        <v>#N/A</v>
      </c>
      <c r="V917" t="e">
        <f t="shared" si="138"/>
        <v>#N/A</v>
      </c>
      <c r="W917">
        <f t="shared" si="139"/>
        <v>0</v>
      </c>
    </row>
    <row r="918" spans="1:23" x14ac:dyDescent="0.25">
      <c r="A918">
        <f t="shared" si="132"/>
        <v>36</v>
      </c>
      <c r="B918">
        <f t="shared" si="133"/>
        <v>2</v>
      </c>
      <c r="C918" s="1">
        <f t="shared" si="140"/>
        <v>41677.791666664467</v>
      </c>
      <c r="D918" s="7">
        <v>0</v>
      </c>
      <c r="E918" s="7"/>
      <c r="G918">
        <v>8.8699999999999992</v>
      </c>
      <c r="H918" s="12">
        <v>307.65228792571878</v>
      </c>
      <c r="I918" s="13">
        <f>$D$2*tarifas!$D$12/24</f>
        <v>1.4541666666666666</v>
      </c>
      <c r="J918" s="13" t="e">
        <f>VLOOKUP(E918&amp;" "&amp;F918,tarifas!$A$13:$D$20,4,FALSE)*H918</f>
        <v>#N/A</v>
      </c>
      <c r="K918" s="13">
        <f>IF(F918="COD1",tarifas!$D$11*(SUMIFS($H$11:$H$8770,$F$11:$F$8770,"=COD1",$B$11:$B$8770,"="&amp;B918)/COUNTIFS($F$11:$F$8770,"=COD1",$B$11:$B$8770,"="&amp;B918))/COUNTIFS($A$11:$A$8770,"="&amp;A918,$F$11:$F$8770,"=COD1"),0)</f>
        <v>0</v>
      </c>
      <c r="L918" s="13" t="e">
        <f>(VLOOKUP(F918,tarifas!$C$7:$D$10,2,FALSE)+tarifas!$D$21)*datos!H918</f>
        <v>#N/A</v>
      </c>
      <c r="M918">
        <v>0</v>
      </c>
      <c r="N918" s="13" t="e">
        <f t="shared" si="134"/>
        <v>#N/A</v>
      </c>
      <c r="O918">
        <f t="shared" si="135"/>
        <v>0</v>
      </c>
      <c r="P918" s="12">
        <f t="shared" si="136"/>
        <v>307.65228792571878</v>
      </c>
      <c r="Q918">
        <f t="shared" si="137"/>
        <v>0</v>
      </c>
      <c r="R918">
        <f>$D$2*tarifas!$D$12/24</f>
        <v>1.4541666666666666</v>
      </c>
      <c r="S918" t="e">
        <f>VLOOKUP(E918&amp;" "&amp;F918,tarifas!$A$13:$D$20,4,FALSE)*P918</f>
        <v>#N/A</v>
      </c>
      <c r="T918">
        <f>IF(F918="COD1",tarifas!$D$11*(SUMIFS($P$11:$P$8770,$F$11:$F$8770,"=COD1",$B$11:$B$8770,"="&amp;B918)/COUNTIFS($F$11:$F$8770,"=COD1",$B$11:$B$8770,"="&amp;B918))/COUNTIFS($A$11:$A$8770,"="&amp;A918,$F$11:$F$8770,"=COD1"),0)</f>
        <v>0</v>
      </c>
      <c r="U918" t="e">
        <f>(VLOOKUP(F918,tarifas!$C$7:$D$10,2,FALSE)+tarifas!$D$21)*datos!P918</f>
        <v>#N/A</v>
      </c>
      <c r="V918" t="e">
        <f t="shared" si="138"/>
        <v>#N/A</v>
      </c>
      <c r="W918">
        <f t="shared" si="139"/>
        <v>0</v>
      </c>
    </row>
    <row r="919" spans="1:23" x14ac:dyDescent="0.25">
      <c r="A919">
        <f t="shared" si="132"/>
        <v>36</v>
      </c>
      <c r="B919">
        <f t="shared" si="133"/>
        <v>2</v>
      </c>
      <c r="C919" s="1">
        <f t="shared" si="140"/>
        <v>41677.833333331131</v>
      </c>
      <c r="D919" s="7">
        <v>0</v>
      </c>
      <c r="E919" s="7"/>
      <c r="G919">
        <v>9.5</v>
      </c>
      <c r="H919" s="12">
        <v>228.27999870998349</v>
      </c>
      <c r="I919" s="13">
        <f>$D$2*tarifas!$D$12/24</f>
        <v>1.4541666666666666</v>
      </c>
      <c r="J919" s="13" t="e">
        <f>VLOOKUP(E919&amp;" "&amp;F919,tarifas!$A$13:$D$20,4,FALSE)*H919</f>
        <v>#N/A</v>
      </c>
      <c r="K919" s="13">
        <f>IF(F919="COD1",tarifas!$D$11*(SUMIFS($H$11:$H$8770,$F$11:$F$8770,"=COD1",$B$11:$B$8770,"="&amp;B919)/COUNTIFS($F$11:$F$8770,"=COD1",$B$11:$B$8770,"="&amp;B919))/COUNTIFS($A$11:$A$8770,"="&amp;A919,$F$11:$F$8770,"=COD1"),0)</f>
        <v>0</v>
      </c>
      <c r="L919" s="13" t="e">
        <f>(VLOOKUP(F919,tarifas!$C$7:$D$10,2,FALSE)+tarifas!$D$21)*datos!H919</f>
        <v>#N/A</v>
      </c>
      <c r="M919">
        <v>0</v>
      </c>
      <c r="N919" s="13" t="e">
        <f t="shared" si="134"/>
        <v>#N/A</v>
      </c>
      <c r="O919">
        <f t="shared" si="135"/>
        <v>0</v>
      </c>
      <c r="P919" s="12">
        <f t="shared" si="136"/>
        <v>228.27999870998349</v>
      </c>
      <c r="Q919">
        <f t="shared" si="137"/>
        <v>0</v>
      </c>
      <c r="R919">
        <f>$D$2*tarifas!$D$12/24</f>
        <v>1.4541666666666666</v>
      </c>
      <c r="S919" t="e">
        <f>VLOOKUP(E919&amp;" "&amp;F919,tarifas!$A$13:$D$20,4,FALSE)*P919</f>
        <v>#N/A</v>
      </c>
      <c r="T919">
        <f>IF(F919="COD1",tarifas!$D$11*(SUMIFS($P$11:$P$8770,$F$11:$F$8770,"=COD1",$B$11:$B$8770,"="&amp;B919)/COUNTIFS($F$11:$F$8770,"=COD1",$B$11:$B$8770,"="&amp;B919))/COUNTIFS($A$11:$A$8770,"="&amp;A919,$F$11:$F$8770,"=COD1"),0)</f>
        <v>0</v>
      </c>
      <c r="U919" t="e">
        <f>(VLOOKUP(F919,tarifas!$C$7:$D$10,2,FALSE)+tarifas!$D$21)*datos!P919</f>
        <v>#N/A</v>
      </c>
      <c r="V919" t="e">
        <f t="shared" si="138"/>
        <v>#N/A</v>
      </c>
      <c r="W919">
        <f t="shared" si="139"/>
        <v>0</v>
      </c>
    </row>
    <row r="920" spans="1:23" x14ac:dyDescent="0.25">
      <c r="A920">
        <f t="shared" si="132"/>
        <v>36</v>
      </c>
      <c r="B920">
        <f t="shared" si="133"/>
        <v>2</v>
      </c>
      <c r="C920" s="1">
        <f t="shared" si="140"/>
        <v>41677.874999997795</v>
      </c>
      <c r="D920" s="7">
        <v>0</v>
      </c>
      <c r="E920" s="7"/>
      <c r="G920">
        <v>7.37</v>
      </c>
      <c r="H920" s="12">
        <v>206.53504616860204</v>
      </c>
      <c r="I920" s="13">
        <f>$D$2*tarifas!$D$12/24</f>
        <v>1.4541666666666666</v>
      </c>
      <c r="J920" s="13" t="e">
        <f>VLOOKUP(E920&amp;" "&amp;F920,tarifas!$A$13:$D$20,4,FALSE)*H920</f>
        <v>#N/A</v>
      </c>
      <c r="K920" s="13">
        <f>IF(F920="COD1",tarifas!$D$11*(SUMIFS($H$11:$H$8770,$F$11:$F$8770,"=COD1",$B$11:$B$8770,"="&amp;B920)/COUNTIFS($F$11:$F$8770,"=COD1",$B$11:$B$8770,"="&amp;B920))/COUNTIFS($A$11:$A$8770,"="&amp;A920,$F$11:$F$8770,"=COD1"),0)</f>
        <v>0</v>
      </c>
      <c r="L920" s="13" t="e">
        <f>(VLOOKUP(F920,tarifas!$C$7:$D$10,2,FALSE)+tarifas!$D$21)*datos!H920</f>
        <v>#N/A</v>
      </c>
      <c r="M920">
        <v>0</v>
      </c>
      <c r="N920" s="13" t="e">
        <f t="shared" si="134"/>
        <v>#N/A</v>
      </c>
      <c r="O920">
        <f t="shared" si="135"/>
        <v>0</v>
      </c>
      <c r="P920" s="12">
        <f t="shared" si="136"/>
        <v>206.53504616860204</v>
      </c>
      <c r="Q920">
        <f t="shared" si="137"/>
        <v>0</v>
      </c>
      <c r="R920">
        <f>$D$2*tarifas!$D$12/24</f>
        <v>1.4541666666666666</v>
      </c>
      <c r="S920" t="e">
        <f>VLOOKUP(E920&amp;" "&amp;F920,tarifas!$A$13:$D$20,4,FALSE)*P920</f>
        <v>#N/A</v>
      </c>
      <c r="T920">
        <f>IF(F920="COD1",tarifas!$D$11*(SUMIFS($P$11:$P$8770,$F$11:$F$8770,"=COD1",$B$11:$B$8770,"="&amp;B920)/COUNTIFS($F$11:$F$8770,"=COD1",$B$11:$B$8770,"="&amp;B920))/COUNTIFS($A$11:$A$8770,"="&amp;A920,$F$11:$F$8770,"=COD1"),0)</f>
        <v>0</v>
      </c>
      <c r="U920" t="e">
        <f>(VLOOKUP(F920,tarifas!$C$7:$D$10,2,FALSE)+tarifas!$D$21)*datos!P920</f>
        <v>#N/A</v>
      </c>
      <c r="V920" t="e">
        <f t="shared" si="138"/>
        <v>#N/A</v>
      </c>
      <c r="W920">
        <f t="shared" si="139"/>
        <v>0</v>
      </c>
    </row>
    <row r="921" spans="1:23" x14ac:dyDescent="0.25">
      <c r="A921">
        <f t="shared" si="132"/>
        <v>36</v>
      </c>
      <c r="B921">
        <f t="shared" si="133"/>
        <v>2</v>
      </c>
      <c r="C921" s="1">
        <f t="shared" si="140"/>
        <v>41677.91666666446</v>
      </c>
      <c r="D921" s="7">
        <v>0</v>
      </c>
      <c r="E921" s="7"/>
      <c r="G921">
        <v>3.12</v>
      </c>
      <c r="H921" s="12">
        <v>200.4980192770696</v>
      </c>
      <c r="I921" s="13">
        <f>$D$2*tarifas!$D$12/24</f>
        <v>1.4541666666666666</v>
      </c>
      <c r="J921" s="13" t="e">
        <f>VLOOKUP(E921&amp;" "&amp;F921,tarifas!$A$13:$D$20,4,FALSE)*H921</f>
        <v>#N/A</v>
      </c>
      <c r="K921" s="13">
        <f>IF(F921="COD1",tarifas!$D$11*(SUMIFS($H$11:$H$8770,$F$11:$F$8770,"=COD1",$B$11:$B$8770,"="&amp;B921)/COUNTIFS($F$11:$F$8770,"=COD1",$B$11:$B$8770,"="&amp;B921))/COUNTIFS($A$11:$A$8770,"="&amp;A921,$F$11:$F$8770,"=COD1"),0)</f>
        <v>0</v>
      </c>
      <c r="L921" s="13" t="e">
        <f>(VLOOKUP(F921,tarifas!$C$7:$D$10,2,FALSE)+tarifas!$D$21)*datos!H921</f>
        <v>#N/A</v>
      </c>
      <c r="M921">
        <v>0</v>
      </c>
      <c r="N921" s="13" t="e">
        <f t="shared" si="134"/>
        <v>#N/A</v>
      </c>
      <c r="O921">
        <f t="shared" si="135"/>
        <v>0</v>
      </c>
      <c r="P921" s="12">
        <f t="shared" si="136"/>
        <v>200.4980192770696</v>
      </c>
      <c r="Q921">
        <f t="shared" si="137"/>
        <v>0</v>
      </c>
      <c r="R921">
        <f>$D$2*tarifas!$D$12/24</f>
        <v>1.4541666666666666</v>
      </c>
      <c r="S921" t="e">
        <f>VLOOKUP(E921&amp;" "&amp;F921,tarifas!$A$13:$D$20,4,FALSE)*P921</f>
        <v>#N/A</v>
      </c>
      <c r="T921">
        <f>IF(F921="COD1",tarifas!$D$11*(SUMIFS($P$11:$P$8770,$F$11:$F$8770,"=COD1",$B$11:$B$8770,"="&amp;B921)/COUNTIFS($F$11:$F$8770,"=COD1",$B$11:$B$8770,"="&amp;B921))/COUNTIFS($A$11:$A$8770,"="&amp;A921,$F$11:$F$8770,"=COD1"),0)</f>
        <v>0</v>
      </c>
      <c r="U921" t="e">
        <f>(VLOOKUP(F921,tarifas!$C$7:$D$10,2,FALSE)+tarifas!$D$21)*datos!P921</f>
        <v>#N/A</v>
      </c>
      <c r="V921" t="e">
        <f t="shared" si="138"/>
        <v>#N/A</v>
      </c>
      <c r="W921">
        <f t="shared" si="139"/>
        <v>0</v>
      </c>
    </row>
    <row r="922" spans="1:23" x14ac:dyDescent="0.25">
      <c r="A922">
        <f t="shared" si="132"/>
        <v>36</v>
      </c>
      <c r="B922">
        <f t="shared" si="133"/>
        <v>2</v>
      </c>
      <c r="C922" s="1">
        <f t="shared" si="140"/>
        <v>41677.958333331124</v>
      </c>
      <c r="D922" s="7">
        <v>0</v>
      </c>
      <c r="E922" s="7"/>
      <c r="G922">
        <v>1</v>
      </c>
      <c r="H922" s="12">
        <v>198.62088636475454</v>
      </c>
      <c r="I922" s="13">
        <f>$D$2*tarifas!$D$12/24</f>
        <v>1.4541666666666666</v>
      </c>
      <c r="J922" s="13" t="e">
        <f>VLOOKUP(E922&amp;" "&amp;F922,tarifas!$A$13:$D$20,4,FALSE)*H922</f>
        <v>#N/A</v>
      </c>
      <c r="K922" s="13">
        <f>IF(F922="COD1",tarifas!$D$11*(SUMIFS($H$11:$H$8770,$F$11:$F$8770,"=COD1",$B$11:$B$8770,"="&amp;B922)/COUNTIFS($F$11:$F$8770,"=COD1",$B$11:$B$8770,"="&amp;B922))/COUNTIFS($A$11:$A$8770,"="&amp;A922,$F$11:$F$8770,"=COD1"),0)</f>
        <v>0</v>
      </c>
      <c r="L922" s="13" t="e">
        <f>(VLOOKUP(F922,tarifas!$C$7:$D$10,2,FALSE)+tarifas!$D$21)*datos!H922</f>
        <v>#N/A</v>
      </c>
      <c r="M922">
        <v>0</v>
      </c>
      <c r="N922" s="13" t="e">
        <f t="shared" si="134"/>
        <v>#N/A</v>
      </c>
      <c r="O922">
        <f t="shared" si="135"/>
        <v>0</v>
      </c>
      <c r="P922" s="12">
        <f t="shared" si="136"/>
        <v>198.62088636475454</v>
      </c>
      <c r="Q922">
        <f t="shared" si="137"/>
        <v>0</v>
      </c>
      <c r="R922">
        <f>$D$2*tarifas!$D$12/24</f>
        <v>1.4541666666666666</v>
      </c>
      <c r="S922" t="e">
        <f>VLOOKUP(E922&amp;" "&amp;F922,tarifas!$A$13:$D$20,4,FALSE)*P922</f>
        <v>#N/A</v>
      </c>
      <c r="T922">
        <f>IF(F922="COD1",tarifas!$D$11*(SUMIFS($P$11:$P$8770,$F$11:$F$8770,"=COD1",$B$11:$B$8770,"="&amp;B922)/COUNTIFS($F$11:$F$8770,"=COD1",$B$11:$B$8770,"="&amp;B922))/COUNTIFS($A$11:$A$8770,"="&amp;A922,$F$11:$F$8770,"=COD1"),0)</f>
        <v>0</v>
      </c>
      <c r="U922" t="e">
        <f>(VLOOKUP(F922,tarifas!$C$7:$D$10,2,FALSE)+tarifas!$D$21)*datos!P922</f>
        <v>#N/A</v>
      </c>
      <c r="V922" t="e">
        <f t="shared" si="138"/>
        <v>#N/A</v>
      </c>
      <c r="W922">
        <f t="shared" si="139"/>
        <v>0</v>
      </c>
    </row>
    <row r="923" spans="1:23" x14ac:dyDescent="0.25">
      <c r="A923">
        <f t="shared" si="132"/>
        <v>37</v>
      </c>
      <c r="B923">
        <f t="shared" si="133"/>
        <v>2</v>
      </c>
      <c r="C923" s="1">
        <f t="shared" si="140"/>
        <v>41677.999999997788</v>
      </c>
      <c r="D923" s="7">
        <v>0</v>
      </c>
      <c r="E923" s="7"/>
      <c r="G923">
        <v>1.01</v>
      </c>
      <c r="H923" s="12">
        <v>197.71590119650733</v>
      </c>
      <c r="I923" s="13">
        <f>$D$2*tarifas!$D$12/24</f>
        <v>1.4541666666666666</v>
      </c>
      <c r="J923" s="13" t="e">
        <f>VLOOKUP(E923&amp;" "&amp;F923,tarifas!$A$13:$D$20,4,FALSE)*H923</f>
        <v>#N/A</v>
      </c>
      <c r="K923" s="13">
        <f>IF(F923="COD1",tarifas!$D$11*(SUMIFS($H$11:$H$8770,$F$11:$F$8770,"=COD1",$B$11:$B$8770,"="&amp;B923)/COUNTIFS($F$11:$F$8770,"=COD1",$B$11:$B$8770,"="&amp;B923))/COUNTIFS($A$11:$A$8770,"="&amp;A923,$F$11:$F$8770,"=COD1"),0)</f>
        <v>0</v>
      </c>
      <c r="L923" s="13" t="e">
        <f>(VLOOKUP(F923,tarifas!$C$7:$D$10,2,FALSE)+tarifas!$D$21)*datos!H923</f>
        <v>#N/A</v>
      </c>
      <c r="M923">
        <v>0</v>
      </c>
      <c r="N923" s="13" t="e">
        <f t="shared" si="134"/>
        <v>#N/A</v>
      </c>
      <c r="O923">
        <f t="shared" si="135"/>
        <v>0</v>
      </c>
      <c r="P923" s="12">
        <f t="shared" si="136"/>
        <v>197.71590119650733</v>
      </c>
      <c r="Q923">
        <f t="shared" si="137"/>
        <v>0</v>
      </c>
      <c r="R923">
        <f>$D$2*tarifas!$D$12/24</f>
        <v>1.4541666666666666</v>
      </c>
      <c r="S923" t="e">
        <f>VLOOKUP(E923&amp;" "&amp;F923,tarifas!$A$13:$D$20,4,FALSE)*P923</f>
        <v>#N/A</v>
      </c>
      <c r="T923">
        <f>IF(F923="COD1",tarifas!$D$11*(SUMIFS($P$11:$P$8770,$F$11:$F$8770,"=COD1",$B$11:$B$8770,"="&amp;B923)/COUNTIFS($F$11:$F$8770,"=COD1",$B$11:$B$8770,"="&amp;B923))/COUNTIFS($A$11:$A$8770,"="&amp;A923,$F$11:$F$8770,"=COD1"),0)</f>
        <v>0</v>
      </c>
      <c r="U923" t="e">
        <f>(VLOOKUP(F923,tarifas!$C$7:$D$10,2,FALSE)+tarifas!$D$21)*datos!P923</f>
        <v>#N/A</v>
      </c>
      <c r="V923" t="e">
        <f t="shared" si="138"/>
        <v>#N/A</v>
      </c>
      <c r="W923">
        <f t="shared" si="139"/>
        <v>0</v>
      </c>
    </row>
    <row r="924" spans="1:23" x14ac:dyDescent="0.25">
      <c r="A924">
        <f t="shared" si="132"/>
        <v>37</v>
      </c>
      <c r="B924">
        <f t="shared" si="133"/>
        <v>2</v>
      </c>
      <c r="C924" s="1">
        <f t="shared" si="140"/>
        <v>41678.041666664452</v>
      </c>
      <c r="D924" s="7">
        <v>0</v>
      </c>
      <c r="E924" s="7"/>
      <c r="G924">
        <v>0</v>
      </c>
      <c r="H924" s="12">
        <v>195.55808594888754</v>
      </c>
      <c r="I924" s="13">
        <f>$D$2*tarifas!$D$12/24</f>
        <v>1.4541666666666666</v>
      </c>
      <c r="J924" s="13" t="e">
        <f>VLOOKUP(E924&amp;" "&amp;F924,tarifas!$A$13:$D$20,4,FALSE)*H924</f>
        <v>#N/A</v>
      </c>
      <c r="K924" s="13">
        <f>IF(F924="COD1",tarifas!$D$11*(SUMIFS($H$11:$H$8770,$F$11:$F$8770,"=COD1",$B$11:$B$8770,"="&amp;B924)/COUNTIFS($F$11:$F$8770,"=COD1",$B$11:$B$8770,"="&amp;B924))/COUNTIFS($A$11:$A$8770,"="&amp;A924,$F$11:$F$8770,"=COD1"),0)</f>
        <v>0</v>
      </c>
      <c r="L924" s="13" t="e">
        <f>(VLOOKUP(F924,tarifas!$C$7:$D$10,2,FALSE)+tarifas!$D$21)*datos!H924</f>
        <v>#N/A</v>
      </c>
      <c r="M924">
        <v>0</v>
      </c>
      <c r="N924" s="13" t="e">
        <f t="shared" si="134"/>
        <v>#N/A</v>
      </c>
      <c r="O924">
        <f t="shared" si="135"/>
        <v>0</v>
      </c>
      <c r="P924" s="12">
        <f t="shared" si="136"/>
        <v>195.55808594888754</v>
      </c>
      <c r="Q924">
        <f t="shared" si="137"/>
        <v>0</v>
      </c>
      <c r="R924">
        <f>$D$2*tarifas!$D$12/24</f>
        <v>1.4541666666666666</v>
      </c>
      <c r="S924" t="e">
        <f>VLOOKUP(E924&amp;" "&amp;F924,tarifas!$A$13:$D$20,4,FALSE)*P924</f>
        <v>#N/A</v>
      </c>
      <c r="T924">
        <f>IF(F924="COD1",tarifas!$D$11*(SUMIFS($P$11:$P$8770,$F$11:$F$8770,"=COD1",$B$11:$B$8770,"="&amp;B924)/COUNTIFS($F$11:$F$8770,"=COD1",$B$11:$B$8770,"="&amp;B924))/COUNTIFS($A$11:$A$8770,"="&amp;A924,$F$11:$F$8770,"=COD1"),0)</f>
        <v>0</v>
      </c>
      <c r="U924" t="e">
        <f>(VLOOKUP(F924,tarifas!$C$7:$D$10,2,FALSE)+tarifas!$D$21)*datos!P924</f>
        <v>#N/A</v>
      </c>
      <c r="V924" t="e">
        <f t="shared" si="138"/>
        <v>#N/A</v>
      </c>
      <c r="W924">
        <f t="shared" si="139"/>
        <v>0</v>
      </c>
    </row>
    <row r="925" spans="1:23" x14ac:dyDescent="0.25">
      <c r="A925">
        <f t="shared" si="132"/>
        <v>37</v>
      </c>
      <c r="B925">
        <f t="shared" si="133"/>
        <v>2</v>
      </c>
      <c r="C925" s="1">
        <f t="shared" si="140"/>
        <v>41678.083333331117</v>
      </c>
      <c r="D925" s="7">
        <v>0</v>
      </c>
      <c r="E925" s="7"/>
      <c r="G925">
        <v>0</v>
      </c>
      <c r="H925" s="12">
        <v>194.62246227908864</v>
      </c>
      <c r="I925" s="13">
        <f>$D$2*tarifas!$D$12/24</f>
        <v>1.4541666666666666</v>
      </c>
      <c r="J925" s="13" t="e">
        <f>VLOOKUP(E925&amp;" "&amp;F925,tarifas!$A$13:$D$20,4,FALSE)*H925</f>
        <v>#N/A</v>
      </c>
      <c r="K925" s="13">
        <f>IF(F925="COD1",tarifas!$D$11*(SUMIFS($H$11:$H$8770,$F$11:$F$8770,"=COD1",$B$11:$B$8770,"="&amp;B925)/COUNTIFS($F$11:$F$8770,"=COD1",$B$11:$B$8770,"="&amp;B925))/COUNTIFS($A$11:$A$8770,"="&amp;A925,$F$11:$F$8770,"=COD1"),0)</f>
        <v>0</v>
      </c>
      <c r="L925" s="13" t="e">
        <f>(VLOOKUP(F925,tarifas!$C$7:$D$10,2,FALSE)+tarifas!$D$21)*datos!H925</f>
        <v>#N/A</v>
      </c>
      <c r="M925">
        <v>0</v>
      </c>
      <c r="N925" s="13" t="e">
        <f t="shared" si="134"/>
        <v>#N/A</v>
      </c>
      <c r="O925">
        <f t="shared" si="135"/>
        <v>0</v>
      </c>
      <c r="P925" s="12">
        <f t="shared" si="136"/>
        <v>194.62246227908864</v>
      </c>
      <c r="Q925">
        <f t="shared" si="137"/>
        <v>0</v>
      </c>
      <c r="R925">
        <f>$D$2*tarifas!$D$12/24</f>
        <v>1.4541666666666666</v>
      </c>
      <c r="S925" t="e">
        <f>VLOOKUP(E925&amp;" "&amp;F925,tarifas!$A$13:$D$20,4,FALSE)*P925</f>
        <v>#N/A</v>
      </c>
      <c r="T925">
        <f>IF(F925="COD1",tarifas!$D$11*(SUMIFS($P$11:$P$8770,$F$11:$F$8770,"=COD1",$B$11:$B$8770,"="&amp;B925)/COUNTIFS($F$11:$F$8770,"=COD1",$B$11:$B$8770,"="&amp;B925))/COUNTIFS($A$11:$A$8770,"="&amp;A925,$F$11:$F$8770,"=COD1"),0)</f>
        <v>0</v>
      </c>
      <c r="U925" t="e">
        <f>(VLOOKUP(F925,tarifas!$C$7:$D$10,2,FALSE)+tarifas!$D$21)*datos!P925</f>
        <v>#N/A</v>
      </c>
      <c r="V925" t="e">
        <f t="shared" si="138"/>
        <v>#N/A</v>
      </c>
      <c r="W925">
        <f t="shared" si="139"/>
        <v>0</v>
      </c>
    </row>
    <row r="926" spans="1:23" x14ac:dyDescent="0.25">
      <c r="A926">
        <f t="shared" si="132"/>
        <v>37</v>
      </c>
      <c r="B926">
        <f t="shared" si="133"/>
        <v>2</v>
      </c>
      <c r="C926" s="1">
        <f t="shared" si="140"/>
        <v>41678.124999997781</v>
      </c>
      <c r="D926" s="7">
        <v>0</v>
      </c>
      <c r="E926" s="7"/>
      <c r="G926">
        <v>0</v>
      </c>
      <c r="H926" s="12">
        <v>191.99424772144542</v>
      </c>
      <c r="I926" s="13">
        <f>$D$2*tarifas!$D$12/24</f>
        <v>1.4541666666666666</v>
      </c>
      <c r="J926" s="13" t="e">
        <f>VLOOKUP(E926&amp;" "&amp;F926,tarifas!$A$13:$D$20,4,FALSE)*H926</f>
        <v>#N/A</v>
      </c>
      <c r="K926" s="13">
        <f>IF(F926="COD1",tarifas!$D$11*(SUMIFS($H$11:$H$8770,$F$11:$F$8770,"=COD1",$B$11:$B$8770,"="&amp;B926)/COUNTIFS($F$11:$F$8770,"=COD1",$B$11:$B$8770,"="&amp;B926))/COUNTIFS($A$11:$A$8770,"="&amp;A926,$F$11:$F$8770,"=COD1"),0)</f>
        <v>0</v>
      </c>
      <c r="L926" s="13" t="e">
        <f>(VLOOKUP(F926,tarifas!$C$7:$D$10,2,FALSE)+tarifas!$D$21)*datos!H926</f>
        <v>#N/A</v>
      </c>
      <c r="M926">
        <v>0</v>
      </c>
      <c r="N926" s="13" t="e">
        <f t="shared" si="134"/>
        <v>#N/A</v>
      </c>
      <c r="O926">
        <f t="shared" si="135"/>
        <v>0</v>
      </c>
      <c r="P926" s="12">
        <f t="shared" si="136"/>
        <v>191.99424772144542</v>
      </c>
      <c r="Q926">
        <f t="shared" si="137"/>
        <v>0</v>
      </c>
      <c r="R926">
        <f>$D$2*tarifas!$D$12/24</f>
        <v>1.4541666666666666</v>
      </c>
      <c r="S926" t="e">
        <f>VLOOKUP(E926&amp;" "&amp;F926,tarifas!$A$13:$D$20,4,FALSE)*P926</f>
        <v>#N/A</v>
      </c>
      <c r="T926">
        <f>IF(F926="COD1",tarifas!$D$11*(SUMIFS($P$11:$P$8770,$F$11:$F$8770,"=COD1",$B$11:$B$8770,"="&amp;B926)/COUNTIFS($F$11:$F$8770,"=COD1",$B$11:$B$8770,"="&amp;B926))/COUNTIFS($A$11:$A$8770,"="&amp;A926,$F$11:$F$8770,"=COD1"),0)</f>
        <v>0</v>
      </c>
      <c r="U926" t="e">
        <f>(VLOOKUP(F926,tarifas!$C$7:$D$10,2,FALSE)+tarifas!$D$21)*datos!P926</f>
        <v>#N/A</v>
      </c>
      <c r="V926" t="e">
        <f t="shared" si="138"/>
        <v>#N/A</v>
      </c>
      <c r="W926">
        <f t="shared" si="139"/>
        <v>0</v>
      </c>
    </row>
    <row r="927" spans="1:23" x14ac:dyDescent="0.25">
      <c r="A927">
        <f t="shared" si="132"/>
        <v>37</v>
      </c>
      <c r="B927">
        <f t="shared" si="133"/>
        <v>2</v>
      </c>
      <c r="C927" s="1">
        <f t="shared" si="140"/>
        <v>41678.166666664445</v>
      </c>
      <c r="D927" s="7">
        <v>0</v>
      </c>
      <c r="E927" s="7"/>
      <c r="G927">
        <v>0</v>
      </c>
      <c r="H927" s="12">
        <v>191.39346935345847</v>
      </c>
      <c r="I927" s="13">
        <f>$D$2*tarifas!$D$12/24</f>
        <v>1.4541666666666666</v>
      </c>
      <c r="J927" s="13" t="e">
        <f>VLOOKUP(E927&amp;" "&amp;F927,tarifas!$A$13:$D$20,4,FALSE)*H927</f>
        <v>#N/A</v>
      </c>
      <c r="K927" s="13">
        <f>IF(F927="COD1",tarifas!$D$11*(SUMIFS($H$11:$H$8770,$F$11:$F$8770,"=COD1",$B$11:$B$8770,"="&amp;B927)/COUNTIFS($F$11:$F$8770,"=COD1",$B$11:$B$8770,"="&amp;B927))/COUNTIFS($A$11:$A$8770,"="&amp;A927,$F$11:$F$8770,"=COD1"),0)</f>
        <v>0</v>
      </c>
      <c r="L927" s="13" t="e">
        <f>(VLOOKUP(F927,tarifas!$C$7:$D$10,2,FALSE)+tarifas!$D$21)*datos!H927</f>
        <v>#N/A</v>
      </c>
      <c r="M927">
        <v>0</v>
      </c>
      <c r="N927" s="13" t="e">
        <f t="shared" si="134"/>
        <v>#N/A</v>
      </c>
      <c r="O927">
        <f t="shared" si="135"/>
        <v>0</v>
      </c>
      <c r="P927" s="12">
        <f t="shared" si="136"/>
        <v>191.39346935345847</v>
      </c>
      <c r="Q927">
        <f t="shared" si="137"/>
        <v>0</v>
      </c>
      <c r="R927">
        <f>$D$2*tarifas!$D$12/24</f>
        <v>1.4541666666666666</v>
      </c>
      <c r="S927" t="e">
        <f>VLOOKUP(E927&amp;" "&amp;F927,tarifas!$A$13:$D$20,4,FALSE)*P927</f>
        <v>#N/A</v>
      </c>
      <c r="T927">
        <f>IF(F927="COD1",tarifas!$D$11*(SUMIFS($P$11:$P$8770,$F$11:$F$8770,"=COD1",$B$11:$B$8770,"="&amp;B927)/COUNTIFS($F$11:$F$8770,"=COD1",$B$11:$B$8770,"="&amp;B927))/COUNTIFS($A$11:$A$8770,"="&amp;A927,$F$11:$F$8770,"=COD1"),0)</f>
        <v>0</v>
      </c>
      <c r="U927" t="e">
        <f>(VLOOKUP(F927,tarifas!$C$7:$D$10,2,FALSE)+tarifas!$D$21)*datos!P927</f>
        <v>#N/A</v>
      </c>
      <c r="V927" t="e">
        <f t="shared" si="138"/>
        <v>#N/A</v>
      </c>
      <c r="W927">
        <f t="shared" si="139"/>
        <v>0</v>
      </c>
    </row>
    <row r="928" spans="1:23" x14ac:dyDescent="0.25">
      <c r="A928">
        <f t="shared" si="132"/>
        <v>37</v>
      </c>
      <c r="B928">
        <f t="shared" si="133"/>
        <v>2</v>
      </c>
      <c r="C928" s="1">
        <f t="shared" si="140"/>
        <v>41678.208333331109</v>
      </c>
      <c r="D928" s="7">
        <v>0</v>
      </c>
      <c r="E928" s="7"/>
      <c r="G928">
        <v>0</v>
      </c>
      <c r="H928" s="12">
        <v>190.51724476540301</v>
      </c>
      <c r="I928" s="13">
        <f>$D$2*tarifas!$D$12/24</f>
        <v>1.4541666666666666</v>
      </c>
      <c r="J928" s="13" t="e">
        <f>VLOOKUP(E928&amp;" "&amp;F928,tarifas!$A$13:$D$20,4,FALSE)*H928</f>
        <v>#N/A</v>
      </c>
      <c r="K928" s="13">
        <f>IF(F928="COD1",tarifas!$D$11*(SUMIFS($H$11:$H$8770,$F$11:$F$8770,"=COD1",$B$11:$B$8770,"="&amp;B928)/COUNTIFS($F$11:$F$8770,"=COD1",$B$11:$B$8770,"="&amp;B928))/COUNTIFS($A$11:$A$8770,"="&amp;A928,$F$11:$F$8770,"=COD1"),0)</f>
        <v>0</v>
      </c>
      <c r="L928" s="13" t="e">
        <f>(VLOOKUP(F928,tarifas!$C$7:$D$10,2,FALSE)+tarifas!$D$21)*datos!H928</f>
        <v>#N/A</v>
      </c>
      <c r="M928">
        <v>0</v>
      </c>
      <c r="N928" s="13" t="e">
        <f t="shared" si="134"/>
        <v>#N/A</v>
      </c>
      <c r="O928">
        <f t="shared" si="135"/>
        <v>0</v>
      </c>
      <c r="P928" s="12">
        <f t="shared" si="136"/>
        <v>190.51724476540301</v>
      </c>
      <c r="Q928">
        <f t="shared" si="137"/>
        <v>0</v>
      </c>
      <c r="R928">
        <f>$D$2*tarifas!$D$12/24</f>
        <v>1.4541666666666666</v>
      </c>
      <c r="S928" t="e">
        <f>VLOOKUP(E928&amp;" "&amp;F928,tarifas!$A$13:$D$20,4,FALSE)*P928</f>
        <v>#N/A</v>
      </c>
      <c r="T928">
        <f>IF(F928="COD1",tarifas!$D$11*(SUMIFS($P$11:$P$8770,$F$11:$F$8770,"=COD1",$B$11:$B$8770,"="&amp;B928)/COUNTIFS($F$11:$F$8770,"=COD1",$B$11:$B$8770,"="&amp;B928))/COUNTIFS($A$11:$A$8770,"="&amp;A928,$F$11:$F$8770,"=COD1"),0)</f>
        <v>0</v>
      </c>
      <c r="U928" t="e">
        <f>(VLOOKUP(F928,tarifas!$C$7:$D$10,2,FALSE)+tarifas!$D$21)*datos!P928</f>
        <v>#N/A</v>
      </c>
      <c r="V928" t="e">
        <f t="shared" si="138"/>
        <v>#N/A</v>
      </c>
      <c r="W928">
        <f t="shared" si="139"/>
        <v>0</v>
      </c>
    </row>
    <row r="929" spans="1:23" x14ac:dyDescent="0.25">
      <c r="A929">
        <f t="shared" si="132"/>
        <v>37</v>
      </c>
      <c r="B929">
        <f t="shared" si="133"/>
        <v>2</v>
      </c>
      <c r="C929" s="1">
        <f t="shared" si="140"/>
        <v>41678.249999997774</v>
      </c>
      <c r="D929" s="7">
        <v>0</v>
      </c>
      <c r="E929" s="7"/>
      <c r="G929">
        <v>0</v>
      </c>
      <c r="H929" s="12">
        <v>188.77293465017152</v>
      </c>
      <c r="I929" s="13">
        <f>$D$2*tarifas!$D$12/24</f>
        <v>1.4541666666666666</v>
      </c>
      <c r="J929" s="13" t="e">
        <f>VLOOKUP(E929&amp;" "&amp;F929,tarifas!$A$13:$D$20,4,FALSE)*H929</f>
        <v>#N/A</v>
      </c>
      <c r="K929" s="13">
        <f>IF(F929="COD1",tarifas!$D$11*(SUMIFS($H$11:$H$8770,$F$11:$F$8770,"=COD1",$B$11:$B$8770,"="&amp;B929)/COUNTIFS($F$11:$F$8770,"=COD1",$B$11:$B$8770,"="&amp;B929))/COUNTIFS($A$11:$A$8770,"="&amp;A929,$F$11:$F$8770,"=COD1"),0)</f>
        <v>0</v>
      </c>
      <c r="L929" s="13" t="e">
        <f>(VLOOKUP(F929,tarifas!$C$7:$D$10,2,FALSE)+tarifas!$D$21)*datos!H929</f>
        <v>#N/A</v>
      </c>
      <c r="M929">
        <v>0</v>
      </c>
      <c r="N929" s="13" t="e">
        <f t="shared" si="134"/>
        <v>#N/A</v>
      </c>
      <c r="O929">
        <f t="shared" si="135"/>
        <v>0</v>
      </c>
      <c r="P929" s="12">
        <f t="shared" si="136"/>
        <v>188.77293465017152</v>
      </c>
      <c r="Q929">
        <f t="shared" si="137"/>
        <v>0</v>
      </c>
      <c r="R929">
        <f>$D$2*tarifas!$D$12/24</f>
        <v>1.4541666666666666</v>
      </c>
      <c r="S929" t="e">
        <f>VLOOKUP(E929&amp;" "&amp;F929,tarifas!$A$13:$D$20,4,FALSE)*P929</f>
        <v>#N/A</v>
      </c>
      <c r="T929">
        <f>IF(F929="COD1",tarifas!$D$11*(SUMIFS($P$11:$P$8770,$F$11:$F$8770,"=COD1",$B$11:$B$8770,"="&amp;B929)/COUNTIFS($F$11:$F$8770,"=COD1",$B$11:$B$8770,"="&amp;B929))/COUNTIFS($A$11:$A$8770,"="&amp;A929,$F$11:$F$8770,"=COD1"),0)</f>
        <v>0</v>
      </c>
      <c r="U929" t="e">
        <f>(VLOOKUP(F929,tarifas!$C$7:$D$10,2,FALSE)+tarifas!$D$21)*datos!P929</f>
        <v>#N/A</v>
      </c>
      <c r="V929" t="e">
        <f t="shared" si="138"/>
        <v>#N/A</v>
      </c>
      <c r="W929">
        <f t="shared" si="139"/>
        <v>0</v>
      </c>
    </row>
    <row r="930" spans="1:23" x14ac:dyDescent="0.25">
      <c r="A930">
        <f t="shared" si="132"/>
        <v>37</v>
      </c>
      <c r="B930">
        <f t="shared" si="133"/>
        <v>2</v>
      </c>
      <c r="C930" s="1">
        <f t="shared" si="140"/>
        <v>41678.291666664438</v>
      </c>
      <c r="D930" s="7">
        <v>32.196969696969695</v>
      </c>
      <c r="E930" s="7"/>
      <c r="G930">
        <v>0</v>
      </c>
      <c r="H930" s="12">
        <v>171.01107344845505</v>
      </c>
      <c r="I930" s="13">
        <f>$D$2*tarifas!$D$12/24</f>
        <v>1.4541666666666666</v>
      </c>
      <c r="J930" s="13" t="e">
        <f>VLOOKUP(E930&amp;" "&amp;F930,tarifas!$A$13:$D$20,4,FALSE)*H930</f>
        <v>#N/A</v>
      </c>
      <c r="K930" s="13">
        <f>IF(F930="COD1",tarifas!$D$11*(SUMIFS($H$11:$H$8770,$F$11:$F$8770,"=COD1",$B$11:$B$8770,"="&amp;B930)/COUNTIFS($F$11:$F$8770,"=COD1",$B$11:$B$8770,"="&amp;B930))/COUNTIFS($A$11:$A$8770,"="&amp;A930,$F$11:$F$8770,"=COD1"),0)</f>
        <v>0</v>
      </c>
      <c r="L930" s="13" t="e">
        <f>(VLOOKUP(F930,tarifas!$C$7:$D$10,2,FALSE)+tarifas!$D$21)*datos!H930</f>
        <v>#N/A</v>
      </c>
      <c r="M930">
        <v>2.4231599999999998</v>
      </c>
      <c r="N930" s="13" t="e">
        <f t="shared" si="134"/>
        <v>#N/A</v>
      </c>
      <c r="O930">
        <f t="shared" si="135"/>
        <v>2.4231599999999998</v>
      </c>
      <c r="P930" s="12">
        <f t="shared" si="136"/>
        <v>168.58791344845505</v>
      </c>
      <c r="Q930">
        <f t="shared" si="137"/>
        <v>0</v>
      </c>
      <c r="R930">
        <f>$D$2*tarifas!$D$12/24</f>
        <v>1.4541666666666666</v>
      </c>
      <c r="S930" t="e">
        <f>VLOOKUP(E930&amp;" "&amp;F930,tarifas!$A$13:$D$20,4,FALSE)*P930</f>
        <v>#N/A</v>
      </c>
      <c r="T930">
        <f>IF(F930="COD1",tarifas!$D$11*(SUMIFS($P$11:$P$8770,$F$11:$F$8770,"=COD1",$B$11:$B$8770,"="&amp;B930)/COUNTIFS($F$11:$F$8770,"=COD1",$B$11:$B$8770,"="&amp;B930))/COUNTIFS($A$11:$A$8770,"="&amp;A930,$F$11:$F$8770,"=COD1"),0)</f>
        <v>0</v>
      </c>
      <c r="U930" t="e">
        <f>(VLOOKUP(F930,tarifas!$C$7:$D$10,2,FALSE)+tarifas!$D$21)*datos!P930</f>
        <v>#N/A</v>
      </c>
      <c r="V930" t="e">
        <f t="shared" si="138"/>
        <v>#N/A</v>
      </c>
      <c r="W930">
        <f t="shared" si="139"/>
        <v>0</v>
      </c>
    </row>
    <row r="931" spans="1:23" x14ac:dyDescent="0.25">
      <c r="A931">
        <f t="shared" si="132"/>
        <v>37</v>
      </c>
      <c r="B931">
        <f t="shared" si="133"/>
        <v>2</v>
      </c>
      <c r="C931" s="1">
        <f t="shared" si="140"/>
        <v>41678.333333331102</v>
      </c>
      <c r="D931" s="7">
        <v>163.56060606060606</v>
      </c>
      <c r="E931" s="7"/>
      <c r="G931">
        <v>0</v>
      </c>
      <c r="H931" s="12">
        <v>170.01558180006938</v>
      </c>
      <c r="I931" s="13">
        <f>$D$2*tarifas!$D$12/24</f>
        <v>1.4541666666666666</v>
      </c>
      <c r="J931" s="13" t="e">
        <f>VLOOKUP(E931&amp;" "&amp;F931,tarifas!$A$13:$D$20,4,FALSE)*H931</f>
        <v>#N/A</v>
      </c>
      <c r="K931" s="13">
        <f>IF(F931="COD1",tarifas!$D$11*(SUMIFS($H$11:$H$8770,$F$11:$F$8770,"=COD1",$B$11:$B$8770,"="&amp;B931)/COUNTIFS($F$11:$F$8770,"=COD1",$B$11:$B$8770,"="&amp;B931))/COUNTIFS($A$11:$A$8770,"="&amp;A931,$F$11:$F$8770,"=COD1"),0)</f>
        <v>0</v>
      </c>
      <c r="L931" s="13" t="e">
        <f>(VLOOKUP(F931,tarifas!$C$7:$D$10,2,FALSE)+tarifas!$D$21)*datos!H931</f>
        <v>#N/A</v>
      </c>
      <c r="M931">
        <v>0.25407000000000002</v>
      </c>
      <c r="N931" s="13" t="e">
        <f t="shared" si="134"/>
        <v>#N/A</v>
      </c>
      <c r="O931">
        <f t="shared" si="135"/>
        <v>0.25407000000000002</v>
      </c>
      <c r="P931" s="12">
        <f t="shared" si="136"/>
        <v>169.76151180006937</v>
      </c>
      <c r="Q931">
        <f t="shared" si="137"/>
        <v>0</v>
      </c>
      <c r="R931">
        <f>$D$2*tarifas!$D$12/24</f>
        <v>1.4541666666666666</v>
      </c>
      <c r="S931" t="e">
        <f>VLOOKUP(E931&amp;" "&amp;F931,tarifas!$A$13:$D$20,4,FALSE)*P931</f>
        <v>#N/A</v>
      </c>
      <c r="T931">
        <f>IF(F931="COD1",tarifas!$D$11*(SUMIFS($P$11:$P$8770,$F$11:$F$8770,"=COD1",$B$11:$B$8770,"="&amp;B931)/COUNTIFS($F$11:$F$8770,"=COD1",$B$11:$B$8770,"="&amp;B931))/COUNTIFS($A$11:$A$8770,"="&amp;A931,$F$11:$F$8770,"=COD1"),0)</f>
        <v>0</v>
      </c>
      <c r="U931" t="e">
        <f>(VLOOKUP(F931,tarifas!$C$7:$D$10,2,FALSE)+tarifas!$D$21)*datos!P931</f>
        <v>#N/A</v>
      </c>
      <c r="V931" t="e">
        <f t="shared" si="138"/>
        <v>#N/A</v>
      </c>
      <c r="W931">
        <f t="shared" si="139"/>
        <v>0</v>
      </c>
    </row>
    <row r="932" spans="1:23" x14ac:dyDescent="0.25">
      <c r="A932">
        <f t="shared" si="132"/>
        <v>37</v>
      </c>
      <c r="B932">
        <f t="shared" si="133"/>
        <v>2</v>
      </c>
      <c r="C932" s="1">
        <f t="shared" si="140"/>
        <v>41678.374999997766</v>
      </c>
      <c r="D932" s="7">
        <v>388.16666666666669</v>
      </c>
      <c r="E932" s="7"/>
      <c r="G932">
        <v>0</v>
      </c>
      <c r="H932" s="12">
        <v>173.7717325564206</v>
      </c>
      <c r="I932" s="13">
        <f>$D$2*tarifas!$D$12/24</f>
        <v>1.4541666666666666</v>
      </c>
      <c r="J932" s="13" t="e">
        <f>VLOOKUP(E932&amp;" "&amp;F932,tarifas!$A$13:$D$20,4,FALSE)*H932</f>
        <v>#N/A</v>
      </c>
      <c r="K932" s="13">
        <f>IF(F932="COD1",tarifas!$D$11*(SUMIFS($H$11:$H$8770,$F$11:$F$8770,"=COD1",$B$11:$B$8770,"="&amp;B932)/COUNTIFS($F$11:$F$8770,"=COD1",$B$11:$B$8770,"="&amp;B932))/COUNTIFS($A$11:$A$8770,"="&amp;A932,$F$11:$F$8770,"=COD1"),0)</f>
        <v>0</v>
      </c>
      <c r="L932" s="13" t="e">
        <f>(VLOOKUP(F932,tarifas!$C$7:$D$10,2,FALSE)+tarifas!$D$21)*datos!H932</f>
        <v>#N/A</v>
      </c>
      <c r="M932">
        <v>50.048720000000003</v>
      </c>
      <c r="N932" s="13" t="e">
        <f t="shared" si="134"/>
        <v>#N/A</v>
      </c>
      <c r="O932">
        <f t="shared" si="135"/>
        <v>50.048720000000003</v>
      </c>
      <c r="P932" s="12">
        <f t="shared" si="136"/>
        <v>123.7230125564206</v>
      </c>
      <c r="Q932">
        <f t="shared" si="137"/>
        <v>0</v>
      </c>
      <c r="R932">
        <f>$D$2*tarifas!$D$12/24</f>
        <v>1.4541666666666666</v>
      </c>
      <c r="S932" t="e">
        <f>VLOOKUP(E932&amp;" "&amp;F932,tarifas!$A$13:$D$20,4,FALSE)*P932</f>
        <v>#N/A</v>
      </c>
      <c r="T932">
        <f>IF(F932="COD1",tarifas!$D$11*(SUMIFS($P$11:$P$8770,$F$11:$F$8770,"=COD1",$B$11:$B$8770,"="&amp;B932)/COUNTIFS($F$11:$F$8770,"=COD1",$B$11:$B$8770,"="&amp;B932))/COUNTIFS($A$11:$A$8770,"="&amp;A932,$F$11:$F$8770,"=COD1"),0)</f>
        <v>0</v>
      </c>
      <c r="U932" t="e">
        <f>(VLOOKUP(F932,tarifas!$C$7:$D$10,2,FALSE)+tarifas!$D$21)*datos!P932</f>
        <v>#N/A</v>
      </c>
      <c r="V932" t="e">
        <f t="shared" si="138"/>
        <v>#N/A</v>
      </c>
      <c r="W932">
        <f t="shared" si="139"/>
        <v>0</v>
      </c>
    </row>
    <row r="933" spans="1:23" x14ac:dyDescent="0.25">
      <c r="A933">
        <f t="shared" si="132"/>
        <v>37</v>
      </c>
      <c r="B933">
        <f t="shared" si="133"/>
        <v>2</v>
      </c>
      <c r="C933" s="1">
        <f t="shared" si="140"/>
        <v>41678.416666664431</v>
      </c>
      <c r="D933" s="7">
        <v>550.43939393939388</v>
      </c>
      <c r="E933" s="7"/>
      <c r="G933">
        <v>0</v>
      </c>
      <c r="H933" s="12">
        <v>172.15032784308937</v>
      </c>
      <c r="I933" s="13">
        <f>$D$2*tarifas!$D$12/24</f>
        <v>1.4541666666666666</v>
      </c>
      <c r="J933" s="13" t="e">
        <f>VLOOKUP(E933&amp;" "&amp;F933,tarifas!$A$13:$D$20,4,FALSE)*H933</f>
        <v>#N/A</v>
      </c>
      <c r="K933" s="13">
        <f>IF(F933="COD1",tarifas!$D$11*(SUMIFS($H$11:$H$8770,$F$11:$F$8770,"=COD1",$B$11:$B$8770,"="&amp;B933)/COUNTIFS($F$11:$F$8770,"=COD1",$B$11:$B$8770,"="&amp;B933))/COUNTIFS($A$11:$A$8770,"="&amp;A933,$F$11:$F$8770,"=COD1"),0)</f>
        <v>0</v>
      </c>
      <c r="L933" s="13" t="e">
        <f>(VLOOKUP(F933,tarifas!$C$7:$D$10,2,FALSE)+tarifas!$D$21)*datos!H933</f>
        <v>#N/A</v>
      </c>
      <c r="M933">
        <v>17.691849999999999</v>
      </c>
      <c r="N933" s="13" t="e">
        <f t="shared" si="134"/>
        <v>#N/A</v>
      </c>
      <c r="O933">
        <f t="shared" si="135"/>
        <v>17.691849999999999</v>
      </c>
      <c r="P933" s="12">
        <f t="shared" si="136"/>
        <v>154.45847784308938</v>
      </c>
      <c r="Q933">
        <f t="shared" si="137"/>
        <v>0</v>
      </c>
      <c r="R933">
        <f>$D$2*tarifas!$D$12/24</f>
        <v>1.4541666666666666</v>
      </c>
      <c r="S933" t="e">
        <f>VLOOKUP(E933&amp;" "&amp;F933,tarifas!$A$13:$D$20,4,FALSE)*P933</f>
        <v>#N/A</v>
      </c>
      <c r="T933">
        <f>IF(F933="COD1",tarifas!$D$11*(SUMIFS($P$11:$P$8770,$F$11:$F$8770,"=COD1",$B$11:$B$8770,"="&amp;B933)/COUNTIFS($F$11:$F$8770,"=COD1",$B$11:$B$8770,"="&amp;B933))/COUNTIFS($A$11:$A$8770,"="&amp;A933,$F$11:$F$8770,"=COD1"),0)</f>
        <v>0</v>
      </c>
      <c r="U933" t="e">
        <f>(VLOOKUP(F933,tarifas!$C$7:$D$10,2,FALSE)+tarifas!$D$21)*datos!P933</f>
        <v>#N/A</v>
      </c>
      <c r="V933" t="e">
        <f t="shared" si="138"/>
        <v>#N/A</v>
      </c>
      <c r="W933">
        <f t="shared" si="139"/>
        <v>0</v>
      </c>
    </row>
    <row r="934" spans="1:23" x14ac:dyDescent="0.25">
      <c r="A934">
        <f t="shared" si="132"/>
        <v>37</v>
      </c>
      <c r="B934">
        <f t="shared" si="133"/>
        <v>2</v>
      </c>
      <c r="C934" s="1">
        <f t="shared" si="140"/>
        <v>41678.458333331095</v>
      </c>
      <c r="D934" s="7">
        <v>641.36363636363649</v>
      </c>
      <c r="E934" s="7"/>
      <c r="G934">
        <v>0</v>
      </c>
      <c r="H934" s="12">
        <v>172.68154046292099</v>
      </c>
      <c r="I934" s="13">
        <f>$D$2*tarifas!$D$12/24</f>
        <v>1.4541666666666666</v>
      </c>
      <c r="J934" s="13" t="e">
        <f>VLOOKUP(E934&amp;" "&amp;F934,tarifas!$A$13:$D$20,4,FALSE)*H934</f>
        <v>#N/A</v>
      </c>
      <c r="K934" s="13">
        <f>IF(F934="COD1",tarifas!$D$11*(SUMIFS($H$11:$H$8770,$F$11:$F$8770,"=COD1",$B$11:$B$8770,"="&amp;B934)/COUNTIFS($F$11:$F$8770,"=COD1",$B$11:$B$8770,"="&amp;B934))/COUNTIFS($A$11:$A$8770,"="&amp;A934,$F$11:$F$8770,"=COD1"),0)</f>
        <v>0</v>
      </c>
      <c r="L934" s="13" t="e">
        <f>(VLOOKUP(F934,tarifas!$C$7:$D$10,2,FALSE)+tarifas!$D$21)*datos!H934</f>
        <v>#N/A</v>
      </c>
      <c r="M934">
        <v>56.135040000000004</v>
      </c>
      <c r="N934" s="13" t="e">
        <f t="shared" si="134"/>
        <v>#N/A</v>
      </c>
      <c r="O934">
        <f t="shared" si="135"/>
        <v>56.135040000000004</v>
      </c>
      <c r="P934" s="12">
        <f t="shared" si="136"/>
        <v>116.54650046292099</v>
      </c>
      <c r="Q934">
        <f t="shared" si="137"/>
        <v>0</v>
      </c>
      <c r="R934">
        <f>$D$2*tarifas!$D$12/24</f>
        <v>1.4541666666666666</v>
      </c>
      <c r="S934" t="e">
        <f>VLOOKUP(E934&amp;" "&amp;F934,tarifas!$A$13:$D$20,4,FALSE)*P934</f>
        <v>#N/A</v>
      </c>
      <c r="T934">
        <f>IF(F934="COD1",tarifas!$D$11*(SUMIFS($P$11:$P$8770,$F$11:$F$8770,"=COD1",$B$11:$B$8770,"="&amp;B934)/COUNTIFS($F$11:$F$8770,"=COD1",$B$11:$B$8770,"="&amp;B934))/COUNTIFS($A$11:$A$8770,"="&amp;A934,$F$11:$F$8770,"=COD1"),0)</f>
        <v>0</v>
      </c>
      <c r="U934" t="e">
        <f>(VLOOKUP(F934,tarifas!$C$7:$D$10,2,FALSE)+tarifas!$D$21)*datos!P934</f>
        <v>#N/A</v>
      </c>
      <c r="V934" t="e">
        <f t="shared" si="138"/>
        <v>#N/A</v>
      </c>
      <c r="W934">
        <f t="shared" si="139"/>
        <v>0</v>
      </c>
    </row>
    <row r="935" spans="1:23" x14ac:dyDescent="0.25">
      <c r="A935">
        <f t="shared" si="132"/>
        <v>37</v>
      </c>
      <c r="B935">
        <f t="shared" si="133"/>
        <v>2</v>
      </c>
      <c r="C935" s="1">
        <f t="shared" si="140"/>
        <v>41678.499999997759</v>
      </c>
      <c r="D935" s="7">
        <v>696.22727272727275</v>
      </c>
      <c r="E935" s="7"/>
      <c r="G935">
        <v>0</v>
      </c>
      <c r="H935" s="12">
        <v>174.04728032627767</v>
      </c>
      <c r="I935" s="13">
        <f>$D$2*tarifas!$D$12/24</f>
        <v>1.4541666666666666</v>
      </c>
      <c r="J935" s="13" t="e">
        <f>VLOOKUP(E935&amp;" "&amp;F935,tarifas!$A$13:$D$20,4,FALSE)*H935</f>
        <v>#N/A</v>
      </c>
      <c r="K935" s="13">
        <f>IF(F935="COD1",tarifas!$D$11*(SUMIFS($H$11:$H$8770,$F$11:$F$8770,"=COD1",$B$11:$B$8770,"="&amp;B935)/COUNTIFS($F$11:$F$8770,"=COD1",$B$11:$B$8770,"="&amp;B935))/COUNTIFS($A$11:$A$8770,"="&amp;A935,$F$11:$F$8770,"=COD1"),0)</f>
        <v>0</v>
      </c>
      <c r="L935" s="13" t="e">
        <f>(VLOOKUP(F935,tarifas!$C$7:$D$10,2,FALSE)+tarifas!$D$21)*datos!H935</f>
        <v>#N/A</v>
      </c>
      <c r="M935">
        <v>109.10051</v>
      </c>
      <c r="N935" s="13" t="e">
        <f t="shared" si="134"/>
        <v>#N/A</v>
      </c>
      <c r="O935">
        <f t="shared" si="135"/>
        <v>109.10051</v>
      </c>
      <c r="P935" s="12">
        <f t="shared" si="136"/>
        <v>64.946770326277672</v>
      </c>
      <c r="Q935">
        <f t="shared" si="137"/>
        <v>0</v>
      </c>
      <c r="R935">
        <f>$D$2*tarifas!$D$12/24</f>
        <v>1.4541666666666666</v>
      </c>
      <c r="S935" t="e">
        <f>VLOOKUP(E935&amp;" "&amp;F935,tarifas!$A$13:$D$20,4,FALSE)*P935</f>
        <v>#N/A</v>
      </c>
      <c r="T935">
        <f>IF(F935="COD1",tarifas!$D$11*(SUMIFS($P$11:$P$8770,$F$11:$F$8770,"=COD1",$B$11:$B$8770,"="&amp;B935)/COUNTIFS($F$11:$F$8770,"=COD1",$B$11:$B$8770,"="&amp;B935))/COUNTIFS($A$11:$A$8770,"="&amp;A935,$F$11:$F$8770,"=COD1"),0)</f>
        <v>0</v>
      </c>
      <c r="U935" t="e">
        <f>(VLOOKUP(F935,tarifas!$C$7:$D$10,2,FALSE)+tarifas!$D$21)*datos!P935</f>
        <v>#N/A</v>
      </c>
      <c r="V935" t="e">
        <f t="shared" si="138"/>
        <v>#N/A</v>
      </c>
      <c r="W935">
        <f t="shared" si="139"/>
        <v>0</v>
      </c>
    </row>
    <row r="936" spans="1:23" x14ac:dyDescent="0.25">
      <c r="A936">
        <f t="shared" si="132"/>
        <v>37</v>
      </c>
      <c r="B936">
        <f t="shared" si="133"/>
        <v>2</v>
      </c>
      <c r="C936" s="1">
        <f t="shared" si="140"/>
        <v>41678.541666664423</v>
      </c>
      <c r="D936" s="7">
        <v>669.69696969696975</v>
      </c>
      <c r="E936" s="7"/>
      <c r="G936">
        <v>0</v>
      </c>
      <c r="H936" s="12">
        <v>175.66117025434914</v>
      </c>
      <c r="I936" s="13">
        <f>$D$2*tarifas!$D$12/24</f>
        <v>1.4541666666666666</v>
      </c>
      <c r="J936" s="13" t="e">
        <f>VLOOKUP(E936&amp;" "&amp;F936,tarifas!$A$13:$D$20,4,FALSE)*H936</f>
        <v>#N/A</v>
      </c>
      <c r="K936" s="13">
        <f>IF(F936="COD1",tarifas!$D$11*(SUMIFS($H$11:$H$8770,$F$11:$F$8770,"=COD1",$B$11:$B$8770,"="&amp;B936)/COUNTIFS($F$11:$F$8770,"=COD1",$B$11:$B$8770,"="&amp;B936))/COUNTIFS($A$11:$A$8770,"="&amp;A936,$F$11:$F$8770,"=COD1"),0)</f>
        <v>0</v>
      </c>
      <c r="L936" s="13" t="e">
        <f>(VLOOKUP(F936,tarifas!$C$7:$D$10,2,FALSE)+tarifas!$D$21)*datos!H936</f>
        <v>#N/A</v>
      </c>
      <c r="M936">
        <v>150.01499999999999</v>
      </c>
      <c r="N936" s="13" t="e">
        <f t="shared" si="134"/>
        <v>#N/A</v>
      </c>
      <c r="O936">
        <f t="shared" si="135"/>
        <v>150.01499999999999</v>
      </c>
      <c r="P936" s="12">
        <f t="shared" si="136"/>
        <v>25.646170254349158</v>
      </c>
      <c r="Q936">
        <f t="shared" si="137"/>
        <v>0</v>
      </c>
      <c r="R936">
        <f>$D$2*tarifas!$D$12/24</f>
        <v>1.4541666666666666</v>
      </c>
      <c r="S936" t="e">
        <f>VLOOKUP(E936&amp;" "&amp;F936,tarifas!$A$13:$D$20,4,FALSE)*P936</f>
        <v>#N/A</v>
      </c>
      <c r="T936">
        <f>IF(F936="COD1",tarifas!$D$11*(SUMIFS($P$11:$P$8770,$F$11:$F$8770,"=COD1",$B$11:$B$8770,"="&amp;B936)/COUNTIFS($F$11:$F$8770,"=COD1",$B$11:$B$8770,"="&amp;B936))/COUNTIFS($A$11:$A$8770,"="&amp;A936,$F$11:$F$8770,"=COD1"),0)</f>
        <v>0</v>
      </c>
      <c r="U936" t="e">
        <f>(VLOOKUP(F936,tarifas!$C$7:$D$10,2,FALSE)+tarifas!$D$21)*datos!P936</f>
        <v>#N/A</v>
      </c>
      <c r="V936" t="e">
        <f t="shared" si="138"/>
        <v>#N/A</v>
      </c>
      <c r="W936">
        <f t="shared" si="139"/>
        <v>0</v>
      </c>
    </row>
    <row r="937" spans="1:23" x14ac:dyDescent="0.25">
      <c r="A937">
        <f t="shared" si="132"/>
        <v>37</v>
      </c>
      <c r="B937">
        <f t="shared" si="133"/>
        <v>2</v>
      </c>
      <c r="C937" s="1">
        <f t="shared" si="140"/>
        <v>41678.583333331087</v>
      </c>
      <c r="D937" s="7">
        <v>587.53030303030312</v>
      </c>
      <c r="E937" s="7"/>
      <c r="G937">
        <v>0</v>
      </c>
      <c r="H937" s="12">
        <v>176.17456396900005</v>
      </c>
      <c r="I937" s="13">
        <f>$D$2*tarifas!$D$12/24</f>
        <v>1.4541666666666666</v>
      </c>
      <c r="J937" s="13" t="e">
        <f>VLOOKUP(E937&amp;" "&amp;F937,tarifas!$A$13:$D$20,4,FALSE)*H937</f>
        <v>#N/A</v>
      </c>
      <c r="K937" s="13">
        <f>IF(F937="COD1",tarifas!$D$11*(SUMIFS($H$11:$H$8770,$F$11:$F$8770,"=COD1",$B$11:$B$8770,"="&amp;B937)/COUNTIFS($F$11:$F$8770,"=COD1",$B$11:$B$8770,"="&amp;B937))/COUNTIFS($A$11:$A$8770,"="&amp;A937,$F$11:$F$8770,"=COD1"),0)</f>
        <v>0</v>
      </c>
      <c r="L937" s="13" t="e">
        <f>(VLOOKUP(F937,tarifas!$C$7:$D$10,2,FALSE)+tarifas!$D$21)*datos!H937</f>
        <v>#N/A</v>
      </c>
      <c r="M937">
        <v>156.11570999999998</v>
      </c>
      <c r="N937" s="13" t="e">
        <f t="shared" si="134"/>
        <v>#N/A</v>
      </c>
      <c r="O937">
        <f t="shared" si="135"/>
        <v>156.11570999999998</v>
      </c>
      <c r="P937" s="12">
        <f t="shared" si="136"/>
        <v>20.058853969000069</v>
      </c>
      <c r="Q937">
        <f t="shared" si="137"/>
        <v>0</v>
      </c>
      <c r="R937">
        <f>$D$2*tarifas!$D$12/24</f>
        <v>1.4541666666666666</v>
      </c>
      <c r="S937" t="e">
        <f>VLOOKUP(E937&amp;" "&amp;F937,tarifas!$A$13:$D$20,4,FALSE)*P937</f>
        <v>#N/A</v>
      </c>
      <c r="T937">
        <f>IF(F937="COD1",tarifas!$D$11*(SUMIFS($P$11:$P$8770,$F$11:$F$8770,"=COD1",$B$11:$B$8770,"="&amp;B937)/COUNTIFS($F$11:$F$8770,"=COD1",$B$11:$B$8770,"="&amp;B937))/COUNTIFS($A$11:$A$8770,"="&amp;A937,$F$11:$F$8770,"=COD1"),0)</f>
        <v>0</v>
      </c>
      <c r="U937" t="e">
        <f>(VLOOKUP(F937,tarifas!$C$7:$D$10,2,FALSE)+tarifas!$D$21)*datos!P937</f>
        <v>#N/A</v>
      </c>
      <c r="V937" t="e">
        <f t="shared" si="138"/>
        <v>#N/A</v>
      </c>
      <c r="W937">
        <f t="shared" si="139"/>
        <v>0</v>
      </c>
    </row>
    <row r="938" spans="1:23" x14ac:dyDescent="0.25">
      <c r="A938">
        <f t="shared" si="132"/>
        <v>37</v>
      </c>
      <c r="B938">
        <f t="shared" si="133"/>
        <v>2</v>
      </c>
      <c r="C938" s="1">
        <f t="shared" si="140"/>
        <v>41678.624999997752</v>
      </c>
      <c r="D938" s="7">
        <v>440.45454545454544</v>
      </c>
      <c r="E938" s="7"/>
      <c r="G938">
        <v>0</v>
      </c>
      <c r="H938" s="12">
        <v>183.82393242703776</v>
      </c>
      <c r="I938" s="13">
        <f>$D$2*tarifas!$D$12/24</f>
        <v>1.4541666666666666</v>
      </c>
      <c r="J938" s="13" t="e">
        <f>VLOOKUP(E938&amp;" "&amp;F938,tarifas!$A$13:$D$20,4,FALSE)*H938</f>
        <v>#N/A</v>
      </c>
      <c r="K938" s="13">
        <f>IF(F938="COD1",tarifas!$D$11*(SUMIFS($H$11:$H$8770,$F$11:$F$8770,"=COD1",$B$11:$B$8770,"="&amp;B938)/COUNTIFS($F$11:$F$8770,"=COD1",$B$11:$B$8770,"="&amp;B938))/COUNTIFS($A$11:$A$8770,"="&amp;A938,$F$11:$F$8770,"=COD1"),0)</f>
        <v>0</v>
      </c>
      <c r="L938" s="13" t="e">
        <f>(VLOOKUP(F938,tarifas!$C$7:$D$10,2,FALSE)+tarifas!$D$21)*datos!H938</f>
        <v>#N/A</v>
      </c>
      <c r="M938">
        <v>163.60321999999999</v>
      </c>
      <c r="N938" s="13" t="e">
        <f t="shared" si="134"/>
        <v>#N/A</v>
      </c>
      <c r="O938">
        <f t="shared" si="135"/>
        <v>163.60321999999999</v>
      </c>
      <c r="P938" s="12">
        <f t="shared" si="136"/>
        <v>20.220712427037768</v>
      </c>
      <c r="Q938">
        <f t="shared" si="137"/>
        <v>0</v>
      </c>
      <c r="R938">
        <f>$D$2*tarifas!$D$12/24</f>
        <v>1.4541666666666666</v>
      </c>
      <c r="S938" t="e">
        <f>VLOOKUP(E938&amp;" "&amp;F938,tarifas!$A$13:$D$20,4,FALSE)*P938</f>
        <v>#N/A</v>
      </c>
      <c r="T938">
        <f>IF(F938="COD1",tarifas!$D$11*(SUMIFS($P$11:$P$8770,$F$11:$F$8770,"=COD1",$B$11:$B$8770,"="&amp;B938)/COUNTIFS($F$11:$F$8770,"=COD1",$B$11:$B$8770,"="&amp;B938))/COUNTIFS($A$11:$A$8770,"="&amp;A938,$F$11:$F$8770,"=COD1"),0)</f>
        <v>0</v>
      </c>
      <c r="U938" t="e">
        <f>(VLOOKUP(F938,tarifas!$C$7:$D$10,2,FALSE)+tarifas!$D$21)*datos!P938</f>
        <v>#N/A</v>
      </c>
      <c r="V938" t="e">
        <f t="shared" si="138"/>
        <v>#N/A</v>
      </c>
      <c r="W938">
        <f t="shared" si="139"/>
        <v>0</v>
      </c>
    </row>
    <row r="939" spans="1:23" x14ac:dyDescent="0.25">
      <c r="A939">
        <f t="shared" si="132"/>
        <v>37</v>
      </c>
      <c r="B939">
        <f t="shared" si="133"/>
        <v>2</v>
      </c>
      <c r="C939" s="1">
        <f t="shared" si="140"/>
        <v>41678.666666664416</v>
      </c>
      <c r="D939" s="7">
        <v>235.93939393939394</v>
      </c>
      <c r="E939" s="7"/>
      <c r="G939">
        <v>0</v>
      </c>
      <c r="H939" s="12">
        <v>191.24771117514121</v>
      </c>
      <c r="I939" s="13">
        <f>$D$2*tarifas!$D$12/24</f>
        <v>1.4541666666666666</v>
      </c>
      <c r="J939" s="13" t="e">
        <f>VLOOKUP(E939&amp;" "&amp;F939,tarifas!$A$13:$D$20,4,FALSE)*H939</f>
        <v>#N/A</v>
      </c>
      <c r="K939" s="13">
        <f>IF(F939="COD1",tarifas!$D$11*(SUMIFS($H$11:$H$8770,$F$11:$F$8770,"=COD1",$B$11:$B$8770,"="&amp;B939)/COUNTIFS($F$11:$F$8770,"=COD1",$B$11:$B$8770,"="&amp;B939))/COUNTIFS($A$11:$A$8770,"="&amp;A939,$F$11:$F$8770,"=COD1"),0)</f>
        <v>0</v>
      </c>
      <c r="L939" s="13" t="e">
        <f>(VLOOKUP(F939,tarifas!$C$7:$D$10,2,FALSE)+tarifas!$D$21)*datos!H939</f>
        <v>#N/A</v>
      </c>
      <c r="M939">
        <v>45.921570000000003</v>
      </c>
      <c r="N939" s="13" t="e">
        <f t="shared" si="134"/>
        <v>#N/A</v>
      </c>
      <c r="O939">
        <f t="shared" si="135"/>
        <v>45.921570000000003</v>
      </c>
      <c r="P939" s="12">
        <f t="shared" si="136"/>
        <v>145.3261411751412</v>
      </c>
      <c r="Q939">
        <f t="shared" si="137"/>
        <v>0</v>
      </c>
      <c r="R939">
        <f>$D$2*tarifas!$D$12/24</f>
        <v>1.4541666666666666</v>
      </c>
      <c r="S939" t="e">
        <f>VLOOKUP(E939&amp;" "&amp;F939,tarifas!$A$13:$D$20,4,FALSE)*P939</f>
        <v>#N/A</v>
      </c>
      <c r="T939">
        <f>IF(F939="COD1",tarifas!$D$11*(SUMIFS($P$11:$P$8770,$F$11:$F$8770,"=COD1",$B$11:$B$8770,"="&amp;B939)/COUNTIFS($F$11:$F$8770,"=COD1",$B$11:$B$8770,"="&amp;B939))/COUNTIFS($A$11:$A$8770,"="&amp;A939,$F$11:$F$8770,"=COD1"),0)</f>
        <v>0</v>
      </c>
      <c r="U939" t="e">
        <f>(VLOOKUP(F939,tarifas!$C$7:$D$10,2,FALSE)+tarifas!$D$21)*datos!P939</f>
        <v>#N/A</v>
      </c>
      <c r="V939" t="e">
        <f t="shared" si="138"/>
        <v>#N/A</v>
      </c>
      <c r="W939">
        <f t="shared" si="139"/>
        <v>0</v>
      </c>
    </row>
    <row r="940" spans="1:23" x14ac:dyDescent="0.25">
      <c r="A940">
        <f t="shared" si="132"/>
        <v>37</v>
      </c>
      <c r="B940">
        <f t="shared" si="133"/>
        <v>2</v>
      </c>
      <c r="C940" s="1">
        <f t="shared" si="140"/>
        <v>41678.70833333108</v>
      </c>
      <c r="D940" s="7">
        <v>35.030303030303038</v>
      </c>
      <c r="E940" s="7"/>
      <c r="G940">
        <v>0</v>
      </c>
      <c r="H940" s="12">
        <v>190.46334651081446</v>
      </c>
      <c r="I940" s="13">
        <f>$D$2*tarifas!$D$12/24</f>
        <v>1.4541666666666666</v>
      </c>
      <c r="J940" s="13" t="e">
        <f>VLOOKUP(E940&amp;" "&amp;F940,tarifas!$A$13:$D$20,4,FALSE)*H940</f>
        <v>#N/A</v>
      </c>
      <c r="K940" s="13">
        <f>IF(F940="COD1",tarifas!$D$11*(SUMIFS($H$11:$H$8770,$F$11:$F$8770,"=COD1",$B$11:$B$8770,"="&amp;B940)/COUNTIFS($F$11:$F$8770,"=COD1",$B$11:$B$8770,"="&amp;B940))/COUNTIFS($A$11:$A$8770,"="&amp;A940,$F$11:$F$8770,"=COD1"),0)</f>
        <v>0</v>
      </c>
      <c r="L940" s="13" t="e">
        <f>(VLOOKUP(F940,tarifas!$C$7:$D$10,2,FALSE)+tarifas!$D$21)*datos!H940</f>
        <v>#N/A</v>
      </c>
      <c r="M940">
        <v>0</v>
      </c>
      <c r="N940" s="13" t="e">
        <f t="shared" si="134"/>
        <v>#N/A</v>
      </c>
      <c r="O940">
        <f t="shared" si="135"/>
        <v>0</v>
      </c>
      <c r="P940" s="12">
        <f t="shared" si="136"/>
        <v>190.46334651081446</v>
      </c>
      <c r="Q940">
        <f t="shared" si="137"/>
        <v>0</v>
      </c>
      <c r="R940">
        <f>$D$2*tarifas!$D$12/24</f>
        <v>1.4541666666666666</v>
      </c>
      <c r="S940" t="e">
        <f>VLOOKUP(E940&amp;" "&amp;F940,tarifas!$A$13:$D$20,4,FALSE)*P940</f>
        <v>#N/A</v>
      </c>
      <c r="T940">
        <f>IF(F940="COD1",tarifas!$D$11*(SUMIFS($P$11:$P$8770,$F$11:$F$8770,"=COD1",$B$11:$B$8770,"="&amp;B940)/COUNTIFS($F$11:$F$8770,"=COD1",$B$11:$B$8770,"="&amp;B940))/COUNTIFS($A$11:$A$8770,"="&amp;A940,$F$11:$F$8770,"=COD1"),0)</f>
        <v>0</v>
      </c>
      <c r="U940" t="e">
        <f>(VLOOKUP(F940,tarifas!$C$7:$D$10,2,FALSE)+tarifas!$D$21)*datos!P940</f>
        <v>#N/A</v>
      </c>
      <c r="V940" t="e">
        <f t="shared" si="138"/>
        <v>#N/A</v>
      </c>
      <c r="W940">
        <f t="shared" si="139"/>
        <v>0</v>
      </c>
    </row>
    <row r="941" spans="1:23" x14ac:dyDescent="0.25">
      <c r="A941">
        <f t="shared" si="132"/>
        <v>37</v>
      </c>
      <c r="B941">
        <f t="shared" si="133"/>
        <v>2</v>
      </c>
      <c r="C941" s="1">
        <f t="shared" si="140"/>
        <v>41678.749999997744</v>
      </c>
      <c r="D941" s="7">
        <v>0</v>
      </c>
      <c r="E941" s="7"/>
      <c r="G941">
        <v>2.8</v>
      </c>
      <c r="H941" s="12">
        <v>191.82535550957658</v>
      </c>
      <c r="I941" s="13">
        <f>$D$2*tarifas!$D$12/24</f>
        <v>1.4541666666666666</v>
      </c>
      <c r="J941" s="13" t="e">
        <f>VLOOKUP(E941&amp;" "&amp;F941,tarifas!$A$13:$D$20,4,FALSE)*H941</f>
        <v>#N/A</v>
      </c>
      <c r="K941" s="13">
        <f>IF(F941="COD1",tarifas!$D$11*(SUMIFS($H$11:$H$8770,$F$11:$F$8770,"=COD1",$B$11:$B$8770,"="&amp;B941)/COUNTIFS($F$11:$F$8770,"=COD1",$B$11:$B$8770,"="&amp;B941))/COUNTIFS($A$11:$A$8770,"="&amp;A941,$F$11:$F$8770,"=COD1"),0)</f>
        <v>0</v>
      </c>
      <c r="L941" s="13" t="e">
        <f>(VLOOKUP(F941,tarifas!$C$7:$D$10,2,FALSE)+tarifas!$D$21)*datos!H941</f>
        <v>#N/A</v>
      </c>
      <c r="M941">
        <v>0</v>
      </c>
      <c r="N941" s="13" t="e">
        <f t="shared" si="134"/>
        <v>#N/A</v>
      </c>
      <c r="O941">
        <f t="shared" si="135"/>
        <v>0</v>
      </c>
      <c r="P941" s="12">
        <f t="shared" si="136"/>
        <v>191.82535550957658</v>
      </c>
      <c r="Q941">
        <f t="shared" si="137"/>
        <v>0</v>
      </c>
      <c r="R941">
        <f>$D$2*tarifas!$D$12/24</f>
        <v>1.4541666666666666</v>
      </c>
      <c r="S941" t="e">
        <f>VLOOKUP(E941&amp;" "&amp;F941,tarifas!$A$13:$D$20,4,FALSE)*P941</f>
        <v>#N/A</v>
      </c>
      <c r="T941">
        <f>IF(F941="COD1",tarifas!$D$11*(SUMIFS($P$11:$P$8770,$F$11:$F$8770,"=COD1",$B$11:$B$8770,"="&amp;B941)/COUNTIFS($F$11:$F$8770,"=COD1",$B$11:$B$8770,"="&amp;B941))/COUNTIFS($A$11:$A$8770,"="&amp;A941,$F$11:$F$8770,"=COD1"),0)</f>
        <v>0</v>
      </c>
      <c r="U941" t="e">
        <f>(VLOOKUP(F941,tarifas!$C$7:$D$10,2,FALSE)+tarifas!$D$21)*datos!P941</f>
        <v>#N/A</v>
      </c>
      <c r="V941" t="e">
        <f t="shared" si="138"/>
        <v>#N/A</v>
      </c>
      <c r="W941">
        <f t="shared" si="139"/>
        <v>0</v>
      </c>
    </row>
    <row r="942" spans="1:23" x14ac:dyDescent="0.25">
      <c r="A942">
        <f t="shared" si="132"/>
        <v>37</v>
      </c>
      <c r="B942">
        <f t="shared" si="133"/>
        <v>2</v>
      </c>
      <c r="C942" s="1">
        <f t="shared" si="140"/>
        <v>41678.791666664409</v>
      </c>
      <c r="D942" s="7">
        <v>0</v>
      </c>
      <c r="E942" s="7"/>
      <c r="G942">
        <v>3.2</v>
      </c>
      <c r="H942" s="12">
        <v>190.8178154041986</v>
      </c>
      <c r="I942" s="13">
        <f>$D$2*tarifas!$D$12/24</f>
        <v>1.4541666666666666</v>
      </c>
      <c r="J942" s="13" t="e">
        <f>VLOOKUP(E942&amp;" "&amp;F942,tarifas!$A$13:$D$20,4,FALSE)*H942</f>
        <v>#N/A</v>
      </c>
      <c r="K942" s="13">
        <f>IF(F942="COD1",tarifas!$D$11*(SUMIFS($H$11:$H$8770,$F$11:$F$8770,"=COD1",$B$11:$B$8770,"="&amp;B942)/COUNTIFS($F$11:$F$8770,"=COD1",$B$11:$B$8770,"="&amp;B942))/COUNTIFS($A$11:$A$8770,"="&amp;A942,$F$11:$F$8770,"=COD1"),0)</f>
        <v>0</v>
      </c>
      <c r="L942" s="13" t="e">
        <f>(VLOOKUP(F942,tarifas!$C$7:$D$10,2,FALSE)+tarifas!$D$21)*datos!H942</f>
        <v>#N/A</v>
      </c>
      <c r="M942">
        <v>0</v>
      </c>
      <c r="N942" s="13" t="e">
        <f t="shared" si="134"/>
        <v>#N/A</v>
      </c>
      <c r="O942">
        <f t="shared" si="135"/>
        <v>0</v>
      </c>
      <c r="P942" s="12">
        <f t="shared" si="136"/>
        <v>190.8178154041986</v>
      </c>
      <c r="Q942">
        <f t="shared" si="137"/>
        <v>0</v>
      </c>
      <c r="R942">
        <f>$D$2*tarifas!$D$12/24</f>
        <v>1.4541666666666666</v>
      </c>
      <c r="S942" t="e">
        <f>VLOOKUP(E942&amp;" "&amp;F942,tarifas!$A$13:$D$20,4,FALSE)*P942</f>
        <v>#N/A</v>
      </c>
      <c r="T942">
        <f>IF(F942="COD1",tarifas!$D$11*(SUMIFS($P$11:$P$8770,$F$11:$F$8770,"=COD1",$B$11:$B$8770,"="&amp;B942)/COUNTIFS($F$11:$F$8770,"=COD1",$B$11:$B$8770,"="&amp;B942))/COUNTIFS($A$11:$A$8770,"="&amp;A942,$F$11:$F$8770,"=COD1"),0)</f>
        <v>0</v>
      </c>
      <c r="U942" t="e">
        <f>(VLOOKUP(F942,tarifas!$C$7:$D$10,2,FALSE)+tarifas!$D$21)*datos!P942</f>
        <v>#N/A</v>
      </c>
      <c r="V942" t="e">
        <f t="shared" si="138"/>
        <v>#N/A</v>
      </c>
      <c r="W942">
        <f t="shared" si="139"/>
        <v>0</v>
      </c>
    </row>
    <row r="943" spans="1:23" x14ac:dyDescent="0.25">
      <c r="A943">
        <f t="shared" si="132"/>
        <v>37</v>
      </c>
      <c r="B943">
        <f t="shared" si="133"/>
        <v>2</v>
      </c>
      <c r="C943" s="1">
        <f t="shared" si="140"/>
        <v>41678.833333331073</v>
      </c>
      <c r="D943" s="7">
        <v>0</v>
      </c>
      <c r="E943" s="7"/>
      <c r="G943">
        <v>5</v>
      </c>
      <c r="H943" s="12">
        <v>204.13371617486837</v>
      </c>
      <c r="I943" s="13">
        <f>$D$2*tarifas!$D$12/24</f>
        <v>1.4541666666666666</v>
      </c>
      <c r="J943" s="13" t="e">
        <f>VLOOKUP(E943&amp;" "&amp;F943,tarifas!$A$13:$D$20,4,FALSE)*H943</f>
        <v>#N/A</v>
      </c>
      <c r="K943" s="13">
        <f>IF(F943="COD1",tarifas!$D$11*(SUMIFS($H$11:$H$8770,$F$11:$F$8770,"=COD1",$B$11:$B$8770,"="&amp;B943)/COUNTIFS($F$11:$F$8770,"=COD1",$B$11:$B$8770,"="&amp;B943))/COUNTIFS($A$11:$A$8770,"="&amp;A943,$F$11:$F$8770,"=COD1"),0)</f>
        <v>0</v>
      </c>
      <c r="L943" s="13" t="e">
        <f>(VLOOKUP(F943,tarifas!$C$7:$D$10,2,FALSE)+tarifas!$D$21)*datos!H943</f>
        <v>#N/A</v>
      </c>
      <c r="M943">
        <v>0</v>
      </c>
      <c r="N943" s="13" t="e">
        <f t="shared" si="134"/>
        <v>#N/A</v>
      </c>
      <c r="O943">
        <f t="shared" si="135"/>
        <v>0</v>
      </c>
      <c r="P943" s="12">
        <f t="shared" si="136"/>
        <v>204.13371617486837</v>
      </c>
      <c r="Q943">
        <f t="shared" si="137"/>
        <v>0</v>
      </c>
      <c r="R943">
        <f>$D$2*tarifas!$D$12/24</f>
        <v>1.4541666666666666</v>
      </c>
      <c r="S943" t="e">
        <f>VLOOKUP(E943&amp;" "&amp;F943,tarifas!$A$13:$D$20,4,FALSE)*P943</f>
        <v>#N/A</v>
      </c>
      <c r="T943">
        <f>IF(F943="COD1",tarifas!$D$11*(SUMIFS($P$11:$P$8770,$F$11:$F$8770,"=COD1",$B$11:$B$8770,"="&amp;B943)/COUNTIFS($F$11:$F$8770,"=COD1",$B$11:$B$8770,"="&amp;B943))/COUNTIFS($A$11:$A$8770,"="&amp;A943,$F$11:$F$8770,"=COD1"),0)</f>
        <v>0</v>
      </c>
      <c r="U943" t="e">
        <f>(VLOOKUP(F943,tarifas!$C$7:$D$10,2,FALSE)+tarifas!$D$21)*datos!P943</f>
        <v>#N/A</v>
      </c>
      <c r="V943" t="e">
        <f t="shared" si="138"/>
        <v>#N/A</v>
      </c>
      <c r="W943">
        <f t="shared" si="139"/>
        <v>0</v>
      </c>
    </row>
    <row r="944" spans="1:23" x14ac:dyDescent="0.25">
      <c r="A944">
        <f t="shared" si="132"/>
        <v>37</v>
      </c>
      <c r="B944">
        <f t="shared" si="133"/>
        <v>2</v>
      </c>
      <c r="C944" s="1">
        <f t="shared" si="140"/>
        <v>41678.874999997737</v>
      </c>
      <c r="D944" s="7">
        <v>0</v>
      </c>
      <c r="E944" s="7"/>
      <c r="G944">
        <v>6</v>
      </c>
      <c r="H944" s="12">
        <v>197.79076752156229</v>
      </c>
      <c r="I944" s="13">
        <f>$D$2*tarifas!$D$12/24</f>
        <v>1.4541666666666666</v>
      </c>
      <c r="J944" s="13" t="e">
        <f>VLOOKUP(E944&amp;" "&amp;F944,tarifas!$A$13:$D$20,4,FALSE)*H944</f>
        <v>#N/A</v>
      </c>
      <c r="K944" s="13">
        <f>IF(F944="COD1",tarifas!$D$11*(SUMIFS($H$11:$H$8770,$F$11:$F$8770,"=COD1",$B$11:$B$8770,"="&amp;B944)/COUNTIFS($F$11:$F$8770,"=COD1",$B$11:$B$8770,"="&amp;B944))/COUNTIFS($A$11:$A$8770,"="&amp;A944,$F$11:$F$8770,"=COD1"),0)</f>
        <v>0</v>
      </c>
      <c r="L944" s="13" t="e">
        <f>(VLOOKUP(F944,tarifas!$C$7:$D$10,2,FALSE)+tarifas!$D$21)*datos!H944</f>
        <v>#N/A</v>
      </c>
      <c r="M944">
        <v>0</v>
      </c>
      <c r="N944" s="13" t="e">
        <f t="shared" si="134"/>
        <v>#N/A</v>
      </c>
      <c r="O944">
        <f t="shared" si="135"/>
        <v>0</v>
      </c>
      <c r="P944" s="12">
        <f t="shared" si="136"/>
        <v>197.79076752156229</v>
      </c>
      <c r="Q944">
        <f t="shared" si="137"/>
        <v>0</v>
      </c>
      <c r="R944">
        <f>$D$2*tarifas!$D$12/24</f>
        <v>1.4541666666666666</v>
      </c>
      <c r="S944" t="e">
        <f>VLOOKUP(E944&amp;" "&amp;F944,tarifas!$A$13:$D$20,4,FALSE)*P944</f>
        <v>#N/A</v>
      </c>
      <c r="T944">
        <f>IF(F944="COD1",tarifas!$D$11*(SUMIFS($P$11:$P$8770,$F$11:$F$8770,"=COD1",$B$11:$B$8770,"="&amp;B944)/COUNTIFS($F$11:$F$8770,"=COD1",$B$11:$B$8770,"="&amp;B944))/COUNTIFS($A$11:$A$8770,"="&amp;A944,$F$11:$F$8770,"=COD1"),0)</f>
        <v>0</v>
      </c>
      <c r="U944" t="e">
        <f>(VLOOKUP(F944,tarifas!$C$7:$D$10,2,FALSE)+tarifas!$D$21)*datos!P944</f>
        <v>#N/A</v>
      </c>
      <c r="V944" t="e">
        <f t="shared" si="138"/>
        <v>#N/A</v>
      </c>
      <c r="W944">
        <f t="shared" si="139"/>
        <v>0</v>
      </c>
    </row>
    <row r="945" spans="1:23" x14ac:dyDescent="0.25">
      <c r="A945">
        <f t="shared" si="132"/>
        <v>37</v>
      </c>
      <c r="B945">
        <f t="shared" si="133"/>
        <v>2</v>
      </c>
      <c r="C945" s="1">
        <f t="shared" si="140"/>
        <v>41678.916666664401</v>
      </c>
      <c r="D945" s="7">
        <v>0</v>
      </c>
      <c r="E945" s="7"/>
      <c r="G945">
        <v>3.4</v>
      </c>
      <c r="H945" s="12">
        <v>200.37637922072531</v>
      </c>
      <c r="I945" s="13">
        <f>$D$2*tarifas!$D$12/24</f>
        <v>1.4541666666666666</v>
      </c>
      <c r="J945" s="13" t="e">
        <f>VLOOKUP(E945&amp;" "&amp;F945,tarifas!$A$13:$D$20,4,FALSE)*H945</f>
        <v>#N/A</v>
      </c>
      <c r="K945" s="13">
        <f>IF(F945="COD1",tarifas!$D$11*(SUMIFS($H$11:$H$8770,$F$11:$F$8770,"=COD1",$B$11:$B$8770,"="&amp;B945)/COUNTIFS($F$11:$F$8770,"=COD1",$B$11:$B$8770,"="&amp;B945))/COUNTIFS($A$11:$A$8770,"="&amp;A945,$F$11:$F$8770,"=COD1"),0)</f>
        <v>0</v>
      </c>
      <c r="L945" s="13" t="e">
        <f>(VLOOKUP(F945,tarifas!$C$7:$D$10,2,FALSE)+tarifas!$D$21)*datos!H945</f>
        <v>#N/A</v>
      </c>
      <c r="M945">
        <v>0</v>
      </c>
      <c r="N945" s="13" t="e">
        <f t="shared" si="134"/>
        <v>#N/A</v>
      </c>
      <c r="O945">
        <f t="shared" si="135"/>
        <v>0</v>
      </c>
      <c r="P945" s="12">
        <f t="shared" si="136"/>
        <v>200.37637922072531</v>
      </c>
      <c r="Q945">
        <f t="shared" si="137"/>
        <v>0</v>
      </c>
      <c r="R945">
        <f>$D$2*tarifas!$D$12/24</f>
        <v>1.4541666666666666</v>
      </c>
      <c r="S945" t="e">
        <f>VLOOKUP(E945&amp;" "&amp;F945,tarifas!$A$13:$D$20,4,FALSE)*P945</f>
        <v>#N/A</v>
      </c>
      <c r="T945">
        <f>IF(F945="COD1",tarifas!$D$11*(SUMIFS($P$11:$P$8770,$F$11:$F$8770,"=COD1",$B$11:$B$8770,"="&amp;B945)/COUNTIFS($F$11:$F$8770,"=COD1",$B$11:$B$8770,"="&amp;B945))/COUNTIFS($A$11:$A$8770,"="&amp;A945,$F$11:$F$8770,"=COD1"),0)</f>
        <v>0</v>
      </c>
      <c r="U945" t="e">
        <f>(VLOOKUP(F945,tarifas!$C$7:$D$10,2,FALSE)+tarifas!$D$21)*datos!P945</f>
        <v>#N/A</v>
      </c>
      <c r="V945" t="e">
        <f t="shared" si="138"/>
        <v>#N/A</v>
      </c>
      <c r="W945">
        <f t="shared" si="139"/>
        <v>0</v>
      </c>
    </row>
    <row r="946" spans="1:23" x14ac:dyDescent="0.25">
      <c r="A946">
        <f t="shared" si="132"/>
        <v>37</v>
      </c>
      <c r="B946">
        <f t="shared" si="133"/>
        <v>2</v>
      </c>
      <c r="C946" s="1">
        <f t="shared" si="140"/>
        <v>41678.958333331066</v>
      </c>
      <c r="D946" s="7">
        <v>0</v>
      </c>
      <c r="E946" s="7"/>
      <c r="G946">
        <v>3</v>
      </c>
      <c r="H946" s="12">
        <v>199.89333813720407</v>
      </c>
      <c r="I946" s="13">
        <f>$D$2*tarifas!$D$12/24</f>
        <v>1.4541666666666666</v>
      </c>
      <c r="J946" s="13" t="e">
        <f>VLOOKUP(E946&amp;" "&amp;F946,tarifas!$A$13:$D$20,4,FALSE)*H946</f>
        <v>#N/A</v>
      </c>
      <c r="K946" s="13">
        <f>IF(F946="COD1",tarifas!$D$11*(SUMIFS($H$11:$H$8770,$F$11:$F$8770,"=COD1",$B$11:$B$8770,"="&amp;B946)/COUNTIFS($F$11:$F$8770,"=COD1",$B$11:$B$8770,"="&amp;B946))/COUNTIFS($A$11:$A$8770,"="&amp;A946,$F$11:$F$8770,"=COD1"),0)</f>
        <v>0</v>
      </c>
      <c r="L946" s="13" t="e">
        <f>(VLOOKUP(F946,tarifas!$C$7:$D$10,2,FALSE)+tarifas!$D$21)*datos!H946</f>
        <v>#N/A</v>
      </c>
      <c r="M946">
        <v>0</v>
      </c>
      <c r="N946" s="13" t="e">
        <f t="shared" si="134"/>
        <v>#N/A</v>
      </c>
      <c r="O946">
        <f t="shared" si="135"/>
        <v>0</v>
      </c>
      <c r="P946" s="12">
        <f t="shared" si="136"/>
        <v>199.89333813720407</v>
      </c>
      <c r="Q946">
        <f t="shared" si="137"/>
        <v>0</v>
      </c>
      <c r="R946">
        <f>$D$2*tarifas!$D$12/24</f>
        <v>1.4541666666666666</v>
      </c>
      <c r="S946" t="e">
        <f>VLOOKUP(E946&amp;" "&amp;F946,tarifas!$A$13:$D$20,4,FALSE)*P946</f>
        <v>#N/A</v>
      </c>
      <c r="T946">
        <f>IF(F946="COD1",tarifas!$D$11*(SUMIFS($P$11:$P$8770,$F$11:$F$8770,"=COD1",$B$11:$B$8770,"="&amp;B946)/COUNTIFS($F$11:$F$8770,"=COD1",$B$11:$B$8770,"="&amp;B946))/COUNTIFS($A$11:$A$8770,"="&amp;A946,$F$11:$F$8770,"=COD1"),0)</f>
        <v>0</v>
      </c>
      <c r="U946" t="e">
        <f>(VLOOKUP(F946,tarifas!$C$7:$D$10,2,FALSE)+tarifas!$D$21)*datos!P946</f>
        <v>#N/A</v>
      </c>
      <c r="V946" t="e">
        <f t="shared" si="138"/>
        <v>#N/A</v>
      </c>
      <c r="W946">
        <f t="shared" si="139"/>
        <v>0</v>
      </c>
    </row>
    <row r="947" spans="1:23" x14ac:dyDescent="0.25">
      <c r="A947">
        <f t="shared" si="132"/>
        <v>38</v>
      </c>
      <c r="B947">
        <f t="shared" si="133"/>
        <v>2</v>
      </c>
      <c r="C947" s="1">
        <f t="shared" si="140"/>
        <v>41678.99999999773</v>
      </c>
      <c r="D947" s="7">
        <v>0</v>
      </c>
      <c r="E947" s="7"/>
      <c r="G947">
        <v>0.2</v>
      </c>
      <c r="H947" s="12">
        <v>198.9752582949894</v>
      </c>
      <c r="I947" s="13">
        <f>$D$2*tarifas!$D$12/24</f>
        <v>1.4541666666666666</v>
      </c>
      <c r="J947" s="13" t="e">
        <f>VLOOKUP(E947&amp;" "&amp;F947,tarifas!$A$13:$D$20,4,FALSE)*H947</f>
        <v>#N/A</v>
      </c>
      <c r="K947" s="13">
        <f>IF(F947="COD1",tarifas!$D$11*(SUMIFS($H$11:$H$8770,$F$11:$F$8770,"=COD1",$B$11:$B$8770,"="&amp;B947)/COUNTIFS($F$11:$F$8770,"=COD1",$B$11:$B$8770,"="&amp;B947))/COUNTIFS($A$11:$A$8770,"="&amp;A947,$F$11:$F$8770,"=COD1"),0)</f>
        <v>0</v>
      </c>
      <c r="L947" s="13" t="e">
        <f>(VLOOKUP(F947,tarifas!$C$7:$D$10,2,FALSE)+tarifas!$D$21)*datos!H947</f>
        <v>#N/A</v>
      </c>
      <c r="M947">
        <v>0</v>
      </c>
      <c r="N947" s="13" t="e">
        <f t="shared" si="134"/>
        <v>#N/A</v>
      </c>
      <c r="O947">
        <f t="shared" si="135"/>
        <v>0</v>
      </c>
      <c r="P947" s="12">
        <f t="shared" si="136"/>
        <v>198.9752582949894</v>
      </c>
      <c r="Q947">
        <f t="shared" si="137"/>
        <v>0</v>
      </c>
      <c r="R947">
        <f>$D$2*tarifas!$D$12/24</f>
        <v>1.4541666666666666</v>
      </c>
      <c r="S947" t="e">
        <f>VLOOKUP(E947&amp;" "&amp;F947,tarifas!$A$13:$D$20,4,FALSE)*P947</f>
        <v>#N/A</v>
      </c>
      <c r="T947">
        <f>IF(F947="COD1",tarifas!$D$11*(SUMIFS($P$11:$P$8770,$F$11:$F$8770,"=COD1",$B$11:$B$8770,"="&amp;B947)/COUNTIFS($F$11:$F$8770,"=COD1",$B$11:$B$8770,"="&amp;B947))/COUNTIFS($A$11:$A$8770,"="&amp;A947,$F$11:$F$8770,"=COD1"),0)</f>
        <v>0</v>
      </c>
      <c r="U947" t="e">
        <f>(VLOOKUP(F947,tarifas!$C$7:$D$10,2,FALSE)+tarifas!$D$21)*datos!P947</f>
        <v>#N/A</v>
      </c>
      <c r="V947" t="e">
        <f t="shared" si="138"/>
        <v>#N/A</v>
      </c>
      <c r="W947">
        <f t="shared" si="139"/>
        <v>0</v>
      </c>
    </row>
    <row r="948" spans="1:23" x14ac:dyDescent="0.25">
      <c r="A948">
        <f t="shared" si="132"/>
        <v>38</v>
      </c>
      <c r="B948">
        <f t="shared" si="133"/>
        <v>2</v>
      </c>
      <c r="C948" s="1">
        <f t="shared" si="140"/>
        <v>41679.041666664394</v>
      </c>
      <c r="D948" s="7">
        <v>0</v>
      </c>
      <c r="E948" s="7"/>
      <c r="G948">
        <v>0</v>
      </c>
      <c r="H948" s="12">
        <v>193.75363643961447</v>
      </c>
      <c r="I948" s="13">
        <f>$D$2*tarifas!$D$12/24</f>
        <v>1.4541666666666666</v>
      </c>
      <c r="J948" s="13" t="e">
        <f>VLOOKUP(E948&amp;" "&amp;F948,tarifas!$A$13:$D$20,4,FALSE)*H948</f>
        <v>#N/A</v>
      </c>
      <c r="K948" s="13">
        <f>IF(F948="COD1",tarifas!$D$11*(SUMIFS($H$11:$H$8770,$F$11:$F$8770,"=COD1",$B$11:$B$8770,"="&amp;B948)/COUNTIFS($F$11:$F$8770,"=COD1",$B$11:$B$8770,"="&amp;B948))/COUNTIFS($A$11:$A$8770,"="&amp;A948,$F$11:$F$8770,"=COD1"),0)</f>
        <v>0</v>
      </c>
      <c r="L948" s="13" t="e">
        <f>(VLOOKUP(F948,tarifas!$C$7:$D$10,2,FALSE)+tarifas!$D$21)*datos!H948</f>
        <v>#N/A</v>
      </c>
      <c r="M948">
        <v>0</v>
      </c>
      <c r="N948" s="13" t="e">
        <f t="shared" si="134"/>
        <v>#N/A</v>
      </c>
      <c r="O948">
        <f t="shared" si="135"/>
        <v>0</v>
      </c>
      <c r="P948" s="12">
        <f t="shared" si="136"/>
        <v>193.75363643961447</v>
      </c>
      <c r="Q948">
        <f t="shared" si="137"/>
        <v>0</v>
      </c>
      <c r="R948">
        <f>$D$2*tarifas!$D$12/24</f>
        <v>1.4541666666666666</v>
      </c>
      <c r="S948" t="e">
        <f>VLOOKUP(E948&amp;" "&amp;F948,tarifas!$A$13:$D$20,4,FALSE)*P948</f>
        <v>#N/A</v>
      </c>
      <c r="T948">
        <f>IF(F948="COD1",tarifas!$D$11*(SUMIFS($P$11:$P$8770,$F$11:$F$8770,"=COD1",$B$11:$B$8770,"="&amp;B948)/COUNTIFS($F$11:$F$8770,"=COD1",$B$11:$B$8770,"="&amp;B948))/COUNTIFS($A$11:$A$8770,"="&amp;A948,$F$11:$F$8770,"=COD1"),0)</f>
        <v>0</v>
      </c>
      <c r="U948" t="e">
        <f>(VLOOKUP(F948,tarifas!$C$7:$D$10,2,FALSE)+tarifas!$D$21)*datos!P948</f>
        <v>#N/A</v>
      </c>
      <c r="V948" t="e">
        <f t="shared" si="138"/>
        <v>#N/A</v>
      </c>
      <c r="W948">
        <f t="shared" si="139"/>
        <v>0</v>
      </c>
    </row>
    <row r="949" spans="1:23" x14ac:dyDescent="0.25">
      <c r="A949">
        <f t="shared" si="132"/>
        <v>38</v>
      </c>
      <c r="B949">
        <f t="shared" si="133"/>
        <v>2</v>
      </c>
      <c r="C949" s="1">
        <f t="shared" si="140"/>
        <v>41679.083333331058</v>
      </c>
      <c r="D949" s="7">
        <v>0</v>
      </c>
      <c r="E949" s="7"/>
      <c r="G949">
        <v>0</v>
      </c>
      <c r="H949" s="12">
        <v>191.96742278956864</v>
      </c>
      <c r="I949" s="13">
        <f>$D$2*tarifas!$D$12/24</f>
        <v>1.4541666666666666</v>
      </c>
      <c r="J949" s="13" t="e">
        <f>VLOOKUP(E949&amp;" "&amp;F949,tarifas!$A$13:$D$20,4,FALSE)*H949</f>
        <v>#N/A</v>
      </c>
      <c r="K949" s="13">
        <f>IF(F949="COD1",tarifas!$D$11*(SUMIFS($H$11:$H$8770,$F$11:$F$8770,"=COD1",$B$11:$B$8770,"="&amp;B949)/COUNTIFS($F$11:$F$8770,"=COD1",$B$11:$B$8770,"="&amp;B949))/COUNTIFS($A$11:$A$8770,"="&amp;A949,$F$11:$F$8770,"=COD1"),0)</f>
        <v>0</v>
      </c>
      <c r="L949" s="13" t="e">
        <f>(VLOOKUP(F949,tarifas!$C$7:$D$10,2,FALSE)+tarifas!$D$21)*datos!H949</f>
        <v>#N/A</v>
      </c>
      <c r="M949">
        <v>0</v>
      </c>
      <c r="N949" s="13" t="e">
        <f t="shared" si="134"/>
        <v>#N/A</v>
      </c>
      <c r="O949">
        <f t="shared" si="135"/>
        <v>0</v>
      </c>
      <c r="P949" s="12">
        <f t="shared" si="136"/>
        <v>191.96742278956864</v>
      </c>
      <c r="Q949">
        <f t="shared" si="137"/>
        <v>0</v>
      </c>
      <c r="R949">
        <f>$D$2*tarifas!$D$12/24</f>
        <v>1.4541666666666666</v>
      </c>
      <c r="S949" t="e">
        <f>VLOOKUP(E949&amp;" "&amp;F949,tarifas!$A$13:$D$20,4,FALSE)*P949</f>
        <v>#N/A</v>
      </c>
      <c r="T949">
        <f>IF(F949="COD1",tarifas!$D$11*(SUMIFS($P$11:$P$8770,$F$11:$F$8770,"=COD1",$B$11:$B$8770,"="&amp;B949)/COUNTIFS($F$11:$F$8770,"=COD1",$B$11:$B$8770,"="&amp;B949))/COUNTIFS($A$11:$A$8770,"="&amp;A949,$F$11:$F$8770,"=COD1"),0)</f>
        <v>0</v>
      </c>
      <c r="U949" t="e">
        <f>(VLOOKUP(F949,tarifas!$C$7:$D$10,2,FALSE)+tarifas!$D$21)*datos!P949</f>
        <v>#N/A</v>
      </c>
      <c r="V949" t="e">
        <f t="shared" si="138"/>
        <v>#N/A</v>
      </c>
      <c r="W949">
        <f t="shared" si="139"/>
        <v>0</v>
      </c>
    </row>
    <row r="950" spans="1:23" x14ac:dyDescent="0.25">
      <c r="A950">
        <f t="shared" si="132"/>
        <v>38</v>
      </c>
      <c r="B950">
        <f t="shared" si="133"/>
        <v>2</v>
      </c>
      <c r="C950" s="1">
        <f t="shared" si="140"/>
        <v>41679.124999997723</v>
      </c>
      <c r="D950" s="7">
        <v>0</v>
      </c>
      <c r="E950" s="7"/>
      <c r="G950">
        <v>0</v>
      </c>
      <c r="H950" s="12">
        <v>190.09747359583389</v>
      </c>
      <c r="I950" s="13">
        <f>$D$2*tarifas!$D$12/24</f>
        <v>1.4541666666666666</v>
      </c>
      <c r="J950" s="13" t="e">
        <f>VLOOKUP(E950&amp;" "&amp;F950,tarifas!$A$13:$D$20,4,FALSE)*H950</f>
        <v>#N/A</v>
      </c>
      <c r="K950" s="13">
        <f>IF(F950="COD1",tarifas!$D$11*(SUMIFS($H$11:$H$8770,$F$11:$F$8770,"=COD1",$B$11:$B$8770,"="&amp;B950)/COUNTIFS($F$11:$F$8770,"=COD1",$B$11:$B$8770,"="&amp;B950))/COUNTIFS($A$11:$A$8770,"="&amp;A950,$F$11:$F$8770,"=COD1"),0)</f>
        <v>0</v>
      </c>
      <c r="L950" s="13" t="e">
        <f>(VLOOKUP(F950,tarifas!$C$7:$D$10,2,FALSE)+tarifas!$D$21)*datos!H950</f>
        <v>#N/A</v>
      </c>
      <c r="M950">
        <v>0</v>
      </c>
      <c r="N950" s="13" t="e">
        <f t="shared" si="134"/>
        <v>#N/A</v>
      </c>
      <c r="O950">
        <f t="shared" si="135"/>
        <v>0</v>
      </c>
      <c r="P950" s="12">
        <f t="shared" si="136"/>
        <v>190.09747359583389</v>
      </c>
      <c r="Q950">
        <f t="shared" si="137"/>
        <v>0</v>
      </c>
      <c r="R950">
        <f>$D$2*tarifas!$D$12/24</f>
        <v>1.4541666666666666</v>
      </c>
      <c r="S950" t="e">
        <f>VLOOKUP(E950&amp;" "&amp;F950,tarifas!$A$13:$D$20,4,FALSE)*P950</f>
        <v>#N/A</v>
      </c>
      <c r="T950">
        <f>IF(F950="COD1",tarifas!$D$11*(SUMIFS($P$11:$P$8770,$F$11:$F$8770,"=COD1",$B$11:$B$8770,"="&amp;B950)/COUNTIFS($F$11:$F$8770,"=COD1",$B$11:$B$8770,"="&amp;B950))/COUNTIFS($A$11:$A$8770,"="&amp;A950,$F$11:$F$8770,"=COD1"),0)</f>
        <v>0</v>
      </c>
      <c r="U950" t="e">
        <f>(VLOOKUP(F950,tarifas!$C$7:$D$10,2,FALSE)+tarifas!$D$21)*datos!P950</f>
        <v>#N/A</v>
      </c>
      <c r="V950" t="e">
        <f t="shared" si="138"/>
        <v>#N/A</v>
      </c>
      <c r="W950">
        <f t="shared" si="139"/>
        <v>0</v>
      </c>
    </row>
    <row r="951" spans="1:23" x14ac:dyDescent="0.25">
      <c r="A951">
        <f t="shared" si="132"/>
        <v>38</v>
      </c>
      <c r="B951">
        <f t="shared" si="133"/>
        <v>2</v>
      </c>
      <c r="C951" s="1">
        <f t="shared" si="140"/>
        <v>41679.166666664387</v>
      </c>
      <c r="D951" s="7">
        <v>0</v>
      </c>
      <c r="E951" s="7"/>
      <c r="G951">
        <v>0</v>
      </c>
      <c r="H951" s="12">
        <v>187.75813981996498</v>
      </c>
      <c r="I951" s="13">
        <f>$D$2*tarifas!$D$12/24</f>
        <v>1.4541666666666666</v>
      </c>
      <c r="J951" s="13" t="e">
        <f>VLOOKUP(E951&amp;" "&amp;F951,tarifas!$A$13:$D$20,4,FALSE)*H951</f>
        <v>#N/A</v>
      </c>
      <c r="K951" s="13">
        <f>IF(F951="COD1",tarifas!$D$11*(SUMIFS($H$11:$H$8770,$F$11:$F$8770,"=COD1",$B$11:$B$8770,"="&amp;B951)/COUNTIFS($F$11:$F$8770,"=COD1",$B$11:$B$8770,"="&amp;B951))/COUNTIFS($A$11:$A$8770,"="&amp;A951,$F$11:$F$8770,"=COD1"),0)</f>
        <v>0</v>
      </c>
      <c r="L951" s="13" t="e">
        <f>(VLOOKUP(F951,tarifas!$C$7:$D$10,2,FALSE)+tarifas!$D$21)*datos!H951</f>
        <v>#N/A</v>
      </c>
      <c r="M951">
        <v>0</v>
      </c>
      <c r="N951" s="13" t="e">
        <f t="shared" si="134"/>
        <v>#N/A</v>
      </c>
      <c r="O951">
        <f t="shared" si="135"/>
        <v>0</v>
      </c>
      <c r="P951" s="12">
        <f t="shared" si="136"/>
        <v>187.75813981996498</v>
      </c>
      <c r="Q951">
        <f t="shared" si="137"/>
        <v>0</v>
      </c>
      <c r="R951">
        <f>$D$2*tarifas!$D$12/24</f>
        <v>1.4541666666666666</v>
      </c>
      <c r="S951" t="e">
        <f>VLOOKUP(E951&amp;" "&amp;F951,tarifas!$A$13:$D$20,4,FALSE)*P951</f>
        <v>#N/A</v>
      </c>
      <c r="T951">
        <f>IF(F951="COD1",tarifas!$D$11*(SUMIFS($P$11:$P$8770,$F$11:$F$8770,"=COD1",$B$11:$B$8770,"="&amp;B951)/COUNTIFS($F$11:$F$8770,"=COD1",$B$11:$B$8770,"="&amp;B951))/COUNTIFS($A$11:$A$8770,"="&amp;A951,$F$11:$F$8770,"=COD1"),0)</f>
        <v>0</v>
      </c>
      <c r="U951" t="e">
        <f>(VLOOKUP(F951,tarifas!$C$7:$D$10,2,FALSE)+tarifas!$D$21)*datos!P951</f>
        <v>#N/A</v>
      </c>
      <c r="V951" t="e">
        <f t="shared" si="138"/>
        <v>#N/A</v>
      </c>
      <c r="W951">
        <f t="shared" si="139"/>
        <v>0</v>
      </c>
    </row>
    <row r="952" spans="1:23" x14ac:dyDescent="0.25">
      <c r="A952">
        <f t="shared" si="132"/>
        <v>38</v>
      </c>
      <c r="B952">
        <f t="shared" si="133"/>
        <v>2</v>
      </c>
      <c r="C952" s="1">
        <f t="shared" si="140"/>
        <v>41679.208333331051</v>
      </c>
      <c r="D952" s="7">
        <v>0</v>
      </c>
      <c r="E952" s="7"/>
      <c r="G952">
        <v>0</v>
      </c>
      <c r="H952" s="12">
        <v>188.31974165896156</v>
      </c>
      <c r="I952" s="13">
        <f>$D$2*tarifas!$D$12/24</f>
        <v>1.4541666666666666</v>
      </c>
      <c r="J952" s="13" t="e">
        <f>VLOOKUP(E952&amp;" "&amp;F952,tarifas!$A$13:$D$20,4,FALSE)*H952</f>
        <v>#N/A</v>
      </c>
      <c r="K952" s="13">
        <f>IF(F952="COD1",tarifas!$D$11*(SUMIFS($H$11:$H$8770,$F$11:$F$8770,"=COD1",$B$11:$B$8770,"="&amp;B952)/COUNTIFS($F$11:$F$8770,"=COD1",$B$11:$B$8770,"="&amp;B952))/COUNTIFS($A$11:$A$8770,"="&amp;A952,$F$11:$F$8770,"=COD1"),0)</f>
        <v>0</v>
      </c>
      <c r="L952" s="13" t="e">
        <f>(VLOOKUP(F952,tarifas!$C$7:$D$10,2,FALSE)+tarifas!$D$21)*datos!H952</f>
        <v>#N/A</v>
      </c>
      <c r="M952">
        <v>0</v>
      </c>
      <c r="N952" s="13" t="e">
        <f t="shared" si="134"/>
        <v>#N/A</v>
      </c>
      <c r="O952">
        <f t="shared" si="135"/>
        <v>0</v>
      </c>
      <c r="P952" s="12">
        <f t="shared" si="136"/>
        <v>188.31974165896156</v>
      </c>
      <c r="Q952">
        <f t="shared" si="137"/>
        <v>0</v>
      </c>
      <c r="R952">
        <f>$D$2*tarifas!$D$12/24</f>
        <v>1.4541666666666666</v>
      </c>
      <c r="S952" t="e">
        <f>VLOOKUP(E952&amp;" "&amp;F952,tarifas!$A$13:$D$20,4,FALSE)*P952</f>
        <v>#N/A</v>
      </c>
      <c r="T952">
        <f>IF(F952="COD1",tarifas!$D$11*(SUMIFS($P$11:$P$8770,$F$11:$F$8770,"=COD1",$B$11:$B$8770,"="&amp;B952)/COUNTIFS($F$11:$F$8770,"=COD1",$B$11:$B$8770,"="&amp;B952))/COUNTIFS($A$11:$A$8770,"="&amp;A952,$F$11:$F$8770,"=COD1"),0)</f>
        <v>0</v>
      </c>
      <c r="U952" t="e">
        <f>(VLOOKUP(F952,tarifas!$C$7:$D$10,2,FALSE)+tarifas!$D$21)*datos!P952</f>
        <v>#N/A</v>
      </c>
      <c r="V952" t="e">
        <f t="shared" si="138"/>
        <v>#N/A</v>
      </c>
      <c r="W952">
        <f t="shared" si="139"/>
        <v>0</v>
      </c>
    </row>
    <row r="953" spans="1:23" x14ac:dyDescent="0.25">
      <c r="A953">
        <f t="shared" si="132"/>
        <v>38</v>
      </c>
      <c r="B953">
        <f t="shared" si="133"/>
        <v>2</v>
      </c>
      <c r="C953" s="1">
        <f t="shared" si="140"/>
        <v>41679.249999997715</v>
      </c>
      <c r="D953" s="7">
        <v>0</v>
      </c>
      <c r="E953" s="7"/>
      <c r="G953">
        <v>0</v>
      </c>
      <c r="H953" s="12">
        <v>188.81052475670276</v>
      </c>
      <c r="I953" s="13">
        <f>$D$2*tarifas!$D$12/24</f>
        <v>1.4541666666666666</v>
      </c>
      <c r="J953" s="13" t="e">
        <f>VLOOKUP(E953&amp;" "&amp;F953,tarifas!$A$13:$D$20,4,FALSE)*H953</f>
        <v>#N/A</v>
      </c>
      <c r="K953" s="13">
        <f>IF(F953="COD1",tarifas!$D$11*(SUMIFS($H$11:$H$8770,$F$11:$F$8770,"=COD1",$B$11:$B$8770,"="&amp;B953)/COUNTIFS($F$11:$F$8770,"=COD1",$B$11:$B$8770,"="&amp;B953))/COUNTIFS($A$11:$A$8770,"="&amp;A953,$F$11:$F$8770,"=COD1"),0)</f>
        <v>0</v>
      </c>
      <c r="L953" s="13" t="e">
        <f>(VLOOKUP(F953,tarifas!$C$7:$D$10,2,FALSE)+tarifas!$D$21)*datos!H953</f>
        <v>#N/A</v>
      </c>
      <c r="M953">
        <v>0</v>
      </c>
      <c r="N953" s="13" t="e">
        <f t="shared" si="134"/>
        <v>#N/A</v>
      </c>
      <c r="O953">
        <f t="shared" si="135"/>
        <v>0</v>
      </c>
      <c r="P953" s="12">
        <f t="shared" si="136"/>
        <v>188.81052475670276</v>
      </c>
      <c r="Q953">
        <f t="shared" si="137"/>
        <v>0</v>
      </c>
      <c r="R953">
        <f>$D$2*tarifas!$D$12/24</f>
        <v>1.4541666666666666</v>
      </c>
      <c r="S953" t="e">
        <f>VLOOKUP(E953&amp;" "&amp;F953,tarifas!$A$13:$D$20,4,FALSE)*P953</f>
        <v>#N/A</v>
      </c>
      <c r="T953">
        <f>IF(F953="COD1",tarifas!$D$11*(SUMIFS($P$11:$P$8770,$F$11:$F$8770,"=COD1",$B$11:$B$8770,"="&amp;B953)/COUNTIFS($F$11:$F$8770,"=COD1",$B$11:$B$8770,"="&amp;B953))/COUNTIFS($A$11:$A$8770,"="&amp;A953,$F$11:$F$8770,"=COD1"),0)</f>
        <v>0</v>
      </c>
      <c r="U953" t="e">
        <f>(VLOOKUP(F953,tarifas!$C$7:$D$10,2,FALSE)+tarifas!$D$21)*datos!P953</f>
        <v>#N/A</v>
      </c>
      <c r="V953" t="e">
        <f t="shared" si="138"/>
        <v>#N/A</v>
      </c>
      <c r="W953">
        <f t="shared" si="139"/>
        <v>0</v>
      </c>
    </row>
    <row r="954" spans="1:23" x14ac:dyDescent="0.25">
      <c r="A954">
        <f t="shared" si="132"/>
        <v>38</v>
      </c>
      <c r="B954">
        <f t="shared" si="133"/>
        <v>2</v>
      </c>
      <c r="C954" s="1">
        <f t="shared" si="140"/>
        <v>41679.29166666438</v>
      </c>
      <c r="D954" s="7">
        <v>6.9545454545454541</v>
      </c>
      <c r="E954" s="7"/>
      <c r="G954">
        <v>0</v>
      </c>
      <c r="H954" s="12">
        <v>170.37536459210961</v>
      </c>
      <c r="I954" s="13">
        <f>$D$2*tarifas!$D$12/24</f>
        <v>1.4541666666666666</v>
      </c>
      <c r="J954" s="13" t="e">
        <f>VLOOKUP(E954&amp;" "&amp;F954,tarifas!$A$13:$D$20,4,FALSE)*H954</f>
        <v>#N/A</v>
      </c>
      <c r="K954" s="13">
        <f>IF(F954="COD1",tarifas!$D$11*(SUMIFS($H$11:$H$8770,$F$11:$F$8770,"=COD1",$B$11:$B$8770,"="&amp;B954)/COUNTIFS($F$11:$F$8770,"=COD1",$B$11:$B$8770,"="&amp;B954))/COUNTIFS($A$11:$A$8770,"="&amp;A954,$F$11:$F$8770,"=COD1"),0)</f>
        <v>0</v>
      </c>
      <c r="L954" s="13" t="e">
        <f>(VLOOKUP(F954,tarifas!$C$7:$D$10,2,FALSE)+tarifas!$D$21)*datos!H954</f>
        <v>#N/A</v>
      </c>
      <c r="M954">
        <v>2.5479600000000002</v>
      </c>
      <c r="N954" s="13" t="e">
        <f t="shared" si="134"/>
        <v>#N/A</v>
      </c>
      <c r="O954">
        <f t="shared" si="135"/>
        <v>2.5479600000000002</v>
      </c>
      <c r="P954" s="12">
        <f t="shared" si="136"/>
        <v>167.82740459210962</v>
      </c>
      <c r="Q954">
        <f t="shared" si="137"/>
        <v>0</v>
      </c>
      <c r="R954">
        <f>$D$2*tarifas!$D$12/24</f>
        <v>1.4541666666666666</v>
      </c>
      <c r="S954" t="e">
        <f>VLOOKUP(E954&amp;" "&amp;F954,tarifas!$A$13:$D$20,4,FALSE)*P954</f>
        <v>#N/A</v>
      </c>
      <c r="T954">
        <f>IF(F954="COD1",tarifas!$D$11*(SUMIFS($P$11:$P$8770,$F$11:$F$8770,"=COD1",$B$11:$B$8770,"="&amp;B954)/COUNTIFS($F$11:$F$8770,"=COD1",$B$11:$B$8770,"="&amp;B954))/COUNTIFS($A$11:$A$8770,"="&amp;A954,$F$11:$F$8770,"=COD1"),0)</f>
        <v>0</v>
      </c>
      <c r="U954" t="e">
        <f>(VLOOKUP(F954,tarifas!$C$7:$D$10,2,FALSE)+tarifas!$D$21)*datos!P954</f>
        <v>#N/A</v>
      </c>
      <c r="V954" t="e">
        <f t="shared" si="138"/>
        <v>#N/A</v>
      </c>
      <c r="W954">
        <f t="shared" si="139"/>
        <v>0</v>
      </c>
    </row>
    <row r="955" spans="1:23" x14ac:dyDescent="0.25">
      <c r="A955">
        <f t="shared" si="132"/>
        <v>38</v>
      </c>
      <c r="B955">
        <f t="shared" si="133"/>
        <v>2</v>
      </c>
      <c r="C955" s="1">
        <f t="shared" si="140"/>
        <v>41679.333333331044</v>
      </c>
      <c r="D955" s="7">
        <v>149.90909090909091</v>
      </c>
      <c r="E955" s="7"/>
      <c r="G955">
        <v>0</v>
      </c>
      <c r="H955" s="12">
        <v>169.60176924633177</v>
      </c>
      <c r="I955" s="13">
        <f>$D$2*tarifas!$D$12/24</f>
        <v>1.4541666666666666</v>
      </c>
      <c r="J955" s="13" t="e">
        <f>VLOOKUP(E955&amp;" "&amp;F955,tarifas!$A$13:$D$20,4,FALSE)*H955</f>
        <v>#N/A</v>
      </c>
      <c r="K955" s="13">
        <f>IF(F955="COD1",tarifas!$D$11*(SUMIFS($H$11:$H$8770,$F$11:$F$8770,"=COD1",$B$11:$B$8770,"="&amp;B955)/COUNTIFS($F$11:$F$8770,"=COD1",$B$11:$B$8770,"="&amp;B955))/COUNTIFS($A$11:$A$8770,"="&amp;A955,$F$11:$F$8770,"=COD1"),0)</f>
        <v>0</v>
      </c>
      <c r="L955" s="13" t="e">
        <f>(VLOOKUP(F955,tarifas!$C$7:$D$10,2,FALSE)+tarifas!$D$21)*datos!H955</f>
        <v>#N/A</v>
      </c>
      <c r="M955">
        <v>0.28411000000000003</v>
      </c>
      <c r="N955" s="13" t="e">
        <f t="shared" si="134"/>
        <v>#N/A</v>
      </c>
      <c r="O955">
        <f t="shared" si="135"/>
        <v>0.28411000000000003</v>
      </c>
      <c r="P955" s="12">
        <f t="shared" si="136"/>
        <v>169.31765924633177</v>
      </c>
      <c r="Q955">
        <f t="shared" si="137"/>
        <v>0</v>
      </c>
      <c r="R955">
        <f>$D$2*tarifas!$D$12/24</f>
        <v>1.4541666666666666</v>
      </c>
      <c r="S955" t="e">
        <f>VLOOKUP(E955&amp;" "&amp;F955,tarifas!$A$13:$D$20,4,FALSE)*P955</f>
        <v>#N/A</v>
      </c>
      <c r="T955">
        <f>IF(F955="COD1",tarifas!$D$11*(SUMIFS($P$11:$P$8770,$F$11:$F$8770,"=COD1",$B$11:$B$8770,"="&amp;B955)/COUNTIFS($F$11:$F$8770,"=COD1",$B$11:$B$8770,"="&amp;B955))/COUNTIFS($A$11:$A$8770,"="&amp;A955,$F$11:$F$8770,"=COD1"),0)</f>
        <v>0</v>
      </c>
      <c r="U955" t="e">
        <f>(VLOOKUP(F955,tarifas!$C$7:$D$10,2,FALSE)+tarifas!$D$21)*datos!P955</f>
        <v>#N/A</v>
      </c>
      <c r="V955" t="e">
        <f t="shared" si="138"/>
        <v>#N/A</v>
      </c>
      <c r="W955">
        <f t="shared" si="139"/>
        <v>0</v>
      </c>
    </row>
    <row r="956" spans="1:23" x14ac:dyDescent="0.25">
      <c r="A956">
        <f t="shared" si="132"/>
        <v>38</v>
      </c>
      <c r="B956">
        <f t="shared" si="133"/>
        <v>2</v>
      </c>
      <c r="C956" s="1">
        <f t="shared" si="140"/>
        <v>41679.374999997708</v>
      </c>
      <c r="D956" s="7">
        <v>368.84848484848487</v>
      </c>
      <c r="E956" s="7"/>
      <c r="G956">
        <v>0</v>
      </c>
      <c r="H956" s="12">
        <v>169.92659095776426</v>
      </c>
      <c r="I956" s="13">
        <f>$D$2*tarifas!$D$12/24</f>
        <v>1.4541666666666666</v>
      </c>
      <c r="J956" s="13" t="e">
        <f>VLOOKUP(E956&amp;" "&amp;F956,tarifas!$A$13:$D$20,4,FALSE)*H956</f>
        <v>#N/A</v>
      </c>
      <c r="K956" s="13">
        <f>IF(F956="COD1",tarifas!$D$11*(SUMIFS($H$11:$H$8770,$F$11:$F$8770,"=COD1",$B$11:$B$8770,"="&amp;B956)/COUNTIFS($F$11:$F$8770,"=COD1",$B$11:$B$8770,"="&amp;B956))/COUNTIFS($A$11:$A$8770,"="&amp;A956,$F$11:$F$8770,"=COD1"),0)</f>
        <v>0</v>
      </c>
      <c r="L956" s="13" t="e">
        <f>(VLOOKUP(F956,tarifas!$C$7:$D$10,2,FALSE)+tarifas!$D$21)*datos!H956</f>
        <v>#N/A</v>
      </c>
      <c r="M956">
        <v>2.6728700000000001</v>
      </c>
      <c r="N956" s="13" t="e">
        <f t="shared" si="134"/>
        <v>#N/A</v>
      </c>
      <c r="O956">
        <f t="shared" si="135"/>
        <v>2.6728700000000001</v>
      </c>
      <c r="P956" s="12">
        <f t="shared" si="136"/>
        <v>167.25372095776427</v>
      </c>
      <c r="Q956">
        <f t="shared" si="137"/>
        <v>0</v>
      </c>
      <c r="R956">
        <f>$D$2*tarifas!$D$12/24</f>
        <v>1.4541666666666666</v>
      </c>
      <c r="S956" t="e">
        <f>VLOOKUP(E956&amp;" "&amp;F956,tarifas!$A$13:$D$20,4,FALSE)*P956</f>
        <v>#N/A</v>
      </c>
      <c r="T956">
        <f>IF(F956="COD1",tarifas!$D$11*(SUMIFS($P$11:$P$8770,$F$11:$F$8770,"=COD1",$B$11:$B$8770,"="&amp;B956)/COUNTIFS($F$11:$F$8770,"=COD1",$B$11:$B$8770,"="&amp;B956))/COUNTIFS($A$11:$A$8770,"="&amp;A956,$F$11:$F$8770,"=COD1"),0)</f>
        <v>0</v>
      </c>
      <c r="U956" t="e">
        <f>(VLOOKUP(F956,tarifas!$C$7:$D$10,2,FALSE)+tarifas!$D$21)*datos!P956</f>
        <v>#N/A</v>
      </c>
      <c r="V956" t="e">
        <f t="shared" si="138"/>
        <v>#N/A</v>
      </c>
      <c r="W956">
        <f t="shared" si="139"/>
        <v>0</v>
      </c>
    </row>
    <row r="957" spans="1:23" x14ac:dyDescent="0.25">
      <c r="A957">
        <f t="shared" si="132"/>
        <v>38</v>
      </c>
      <c r="B957">
        <f t="shared" si="133"/>
        <v>2</v>
      </c>
      <c r="C957" s="1">
        <f t="shared" si="140"/>
        <v>41679.416666664372</v>
      </c>
      <c r="D957" s="7">
        <v>521.59090909090912</v>
      </c>
      <c r="E957" s="7"/>
      <c r="G957">
        <v>0</v>
      </c>
      <c r="H957" s="12">
        <v>170.58436779468542</v>
      </c>
      <c r="I957" s="13">
        <f>$D$2*tarifas!$D$12/24</f>
        <v>1.4541666666666666</v>
      </c>
      <c r="J957" s="13" t="e">
        <f>VLOOKUP(E957&amp;" "&amp;F957,tarifas!$A$13:$D$20,4,FALSE)*H957</f>
        <v>#N/A</v>
      </c>
      <c r="K957" s="13">
        <f>IF(F957="COD1",tarifas!$D$11*(SUMIFS($H$11:$H$8770,$F$11:$F$8770,"=COD1",$B$11:$B$8770,"="&amp;B957)/COUNTIFS($F$11:$F$8770,"=COD1",$B$11:$B$8770,"="&amp;B957))/COUNTIFS($A$11:$A$8770,"="&amp;A957,$F$11:$F$8770,"=COD1"),0)</f>
        <v>0</v>
      </c>
      <c r="L957" s="13" t="e">
        <f>(VLOOKUP(F957,tarifas!$C$7:$D$10,2,FALSE)+tarifas!$D$21)*datos!H957</f>
        <v>#N/A</v>
      </c>
      <c r="M957">
        <v>106.09662</v>
      </c>
      <c r="N957" s="13" t="e">
        <f t="shared" si="134"/>
        <v>#N/A</v>
      </c>
      <c r="O957">
        <f t="shared" si="135"/>
        <v>106.09662</v>
      </c>
      <c r="P957" s="12">
        <f t="shared" si="136"/>
        <v>64.487747794685419</v>
      </c>
      <c r="Q957">
        <f t="shared" si="137"/>
        <v>0</v>
      </c>
      <c r="R957">
        <f>$D$2*tarifas!$D$12/24</f>
        <v>1.4541666666666666</v>
      </c>
      <c r="S957" t="e">
        <f>VLOOKUP(E957&amp;" "&amp;F957,tarifas!$A$13:$D$20,4,FALSE)*P957</f>
        <v>#N/A</v>
      </c>
      <c r="T957">
        <f>IF(F957="COD1",tarifas!$D$11*(SUMIFS($P$11:$P$8770,$F$11:$F$8770,"=COD1",$B$11:$B$8770,"="&amp;B957)/COUNTIFS($F$11:$F$8770,"=COD1",$B$11:$B$8770,"="&amp;B957))/COUNTIFS($A$11:$A$8770,"="&amp;A957,$F$11:$F$8770,"=COD1"),0)</f>
        <v>0</v>
      </c>
      <c r="U957" t="e">
        <f>(VLOOKUP(F957,tarifas!$C$7:$D$10,2,FALSE)+tarifas!$D$21)*datos!P957</f>
        <v>#N/A</v>
      </c>
      <c r="V957" t="e">
        <f t="shared" si="138"/>
        <v>#N/A</v>
      </c>
      <c r="W957">
        <f t="shared" si="139"/>
        <v>0</v>
      </c>
    </row>
    <row r="958" spans="1:23" x14ac:dyDescent="0.25">
      <c r="A958">
        <f t="shared" si="132"/>
        <v>38</v>
      </c>
      <c r="B958">
        <f t="shared" si="133"/>
        <v>2</v>
      </c>
      <c r="C958" s="1">
        <f t="shared" si="140"/>
        <v>41679.458333331037</v>
      </c>
      <c r="D958" s="7">
        <v>608.13636363636374</v>
      </c>
      <c r="E958" s="7"/>
      <c r="G958">
        <v>0.01</v>
      </c>
      <c r="H958" s="12">
        <v>169.49319348540214</v>
      </c>
      <c r="I958" s="13">
        <f>$D$2*tarifas!$D$12/24</f>
        <v>1.4541666666666666</v>
      </c>
      <c r="J958" s="13" t="e">
        <f>VLOOKUP(E958&amp;" "&amp;F958,tarifas!$A$13:$D$20,4,FALSE)*H958</f>
        <v>#N/A</v>
      </c>
      <c r="K958" s="13">
        <f>IF(F958="COD1",tarifas!$D$11*(SUMIFS($H$11:$H$8770,$F$11:$F$8770,"=COD1",$B$11:$B$8770,"="&amp;B958)/COUNTIFS($F$11:$F$8770,"=COD1",$B$11:$B$8770,"="&amp;B958))/COUNTIFS($A$11:$A$8770,"="&amp;A958,$F$11:$F$8770,"=COD1"),0)</f>
        <v>0</v>
      </c>
      <c r="L958" s="13" t="e">
        <f>(VLOOKUP(F958,tarifas!$C$7:$D$10,2,FALSE)+tarifas!$D$21)*datos!H958</f>
        <v>#N/A</v>
      </c>
      <c r="M958">
        <v>76.802639999999997</v>
      </c>
      <c r="N958" s="13" t="e">
        <f t="shared" si="134"/>
        <v>#N/A</v>
      </c>
      <c r="O958">
        <f t="shared" si="135"/>
        <v>76.802639999999997</v>
      </c>
      <c r="P958" s="12">
        <f t="shared" si="136"/>
        <v>92.690553485402148</v>
      </c>
      <c r="Q958">
        <f t="shared" si="137"/>
        <v>0</v>
      </c>
      <c r="R958">
        <f>$D$2*tarifas!$D$12/24</f>
        <v>1.4541666666666666</v>
      </c>
      <c r="S958" t="e">
        <f>VLOOKUP(E958&amp;" "&amp;F958,tarifas!$A$13:$D$20,4,FALSE)*P958</f>
        <v>#N/A</v>
      </c>
      <c r="T958">
        <f>IF(F958="COD1",tarifas!$D$11*(SUMIFS($P$11:$P$8770,$F$11:$F$8770,"=COD1",$B$11:$B$8770,"="&amp;B958)/COUNTIFS($F$11:$F$8770,"=COD1",$B$11:$B$8770,"="&amp;B958))/COUNTIFS($A$11:$A$8770,"="&amp;A958,$F$11:$F$8770,"=COD1"),0)</f>
        <v>0</v>
      </c>
      <c r="U958" t="e">
        <f>(VLOOKUP(F958,tarifas!$C$7:$D$10,2,FALSE)+tarifas!$D$21)*datos!P958</f>
        <v>#N/A</v>
      </c>
      <c r="V958" t="e">
        <f t="shared" si="138"/>
        <v>#N/A</v>
      </c>
      <c r="W958">
        <f t="shared" si="139"/>
        <v>0</v>
      </c>
    </row>
    <row r="959" spans="1:23" x14ac:dyDescent="0.25">
      <c r="A959">
        <f t="shared" si="132"/>
        <v>38</v>
      </c>
      <c r="B959">
        <f t="shared" si="133"/>
        <v>2</v>
      </c>
      <c r="C959" s="1">
        <f t="shared" si="140"/>
        <v>41679.499999997701</v>
      </c>
      <c r="D959" s="7">
        <v>630.03030303030312</v>
      </c>
      <c r="E959" s="7"/>
      <c r="G959">
        <v>0.14000000000000001</v>
      </c>
      <c r="H959" s="12">
        <v>171.49739013571849</v>
      </c>
      <c r="I959" s="13">
        <f>$D$2*tarifas!$D$12/24</f>
        <v>1.4541666666666666</v>
      </c>
      <c r="J959" s="13" t="e">
        <f>VLOOKUP(E959&amp;" "&amp;F959,tarifas!$A$13:$D$20,4,FALSE)*H959</f>
        <v>#N/A</v>
      </c>
      <c r="K959" s="13">
        <f>IF(F959="COD1",tarifas!$D$11*(SUMIFS($H$11:$H$8770,$F$11:$F$8770,"=COD1",$B$11:$B$8770,"="&amp;B959)/COUNTIFS($F$11:$F$8770,"=COD1",$B$11:$B$8770,"="&amp;B959))/COUNTIFS($A$11:$A$8770,"="&amp;A959,$F$11:$F$8770,"=COD1"),0)</f>
        <v>0</v>
      </c>
      <c r="L959" s="13" t="e">
        <f>(VLOOKUP(F959,tarifas!$C$7:$D$10,2,FALSE)+tarifas!$D$21)*datos!H959</f>
        <v>#N/A</v>
      </c>
      <c r="M959">
        <v>49.350010000000005</v>
      </c>
      <c r="N959" s="13" t="e">
        <f t="shared" si="134"/>
        <v>#N/A</v>
      </c>
      <c r="O959">
        <f t="shared" si="135"/>
        <v>49.350010000000005</v>
      </c>
      <c r="P959" s="12">
        <f t="shared" si="136"/>
        <v>122.14738013571849</v>
      </c>
      <c r="Q959">
        <f t="shared" si="137"/>
        <v>0</v>
      </c>
      <c r="R959">
        <f>$D$2*tarifas!$D$12/24</f>
        <v>1.4541666666666666</v>
      </c>
      <c r="S959" t="e">
        <f>VLOOKUP(E959&amp;" "&amp;F959,tarifas!$A$13:$D$20,4,FALSE)*P959</f>
        <v>#N/A</v>
      </c>
      <c r="T959">
        <f>IF(F959="COD1",tarifas!$D$11*(SUMIFS($P$11:$P$8770,$F$11:$F$8770,"=COD1",$B$11:$B$8770,"="&amp;B959)/COUNTIFS($F$11:$F$8770,"=COD1",$B$11:$B$8770,"="&amp;B959))/COUNTIFS($A$11:$A$8770,"="&amp;A959,$F$11:$F$8770,"=COD1"),0)</f>
        <v>0</v>
      </c>
      <c r="U959" t="e">
        <f>(VLOOKUP(F959,tarifas!$C$7:$D$10,2,FALSE)+tarifas!$D$21)*datos!P959</f>
        <v>#N/A</v>
      </c>
      <c r="V959" t="e">
        <f t="shared" si="138"/>
        <v>#N/A</v>
      </c>
      <c r="W959">
        <f t="shared" si="139"/>
        <v>0</v>
      </c>
    </row>
    <row r="960" spans="1:23" x14ac:dyDescent="0.25">
      <c r="A960">
        <f t="shared" si="132"/>
        <v>38</v>
      </c>
      <c r="B960">
        <f t="shared" si="133"/>
        <v>2</v>
      </c>
      <c r="C960" s="1">
        <f t="shared" si="140"/>
        <v>41679.541666664365</v>
      </c>
      <c r="D960" s="7">
        <v>602.98484848484861</v>
      </c>
      <c r="E960" s="7"/>
      <c r="G960">
        <v>0.01</v>
      </c>
      <c r="H960" s="12">
        <v>171.04896556878796</v>
      </c>
      <c r="I960" s="13">
        <f>$D$2*tarifas!$D$12/24</f>
        <v>1.4541666666666666</v>
      </c>
      <c r="J960" s="13" t="e">
        <f>VLOOKUP(E960&amp;" "&amp;F960,tarifas!$A$13:$D$20,4,FALSE)*H960</f>
        <v>#N/A</v>
      </c>
      <c r="K960" s="13">
        <f>IF(F960="COD1",tarifas!$D$11*(SUMIFS($H$11:$H$8770,$F$11:$F$8770,"=COD1",$B$11:$B$8770,"="&amp;B960)/COUNTIFS($F$11:$F$8770,"=COD1",$B$11:$B$8770,"="&amp;B960))/COUNTIFS($A$11:$A$8770,"="&amp;A960,$F$11:$F$8770,"=COD1"),0)</f>
        <v>0</v>
      </c>
      <c r="L960" s="13" t="e">
        <f>(VLOOKUP(F960,tarifas!$C$7:$D$10,2,FALSE)+tarifas!$D$21)*datos!H960</f>
        <v>#N/A</v>
      </c>
      <c r="M960">
        <v>96.291300000000007</v>
      </c>
      <c r="N960" s="13" t="e">
        <f t="shared" si="134"/>
        <v>#N/A</v>
      </c>
      <c r="O960">
        <f t="shared" si="135"/>
        <v>96.291300000000007</v>
      </c>
      <c r="P960" s="12">
        <f t="shared" si="136"/>
        <v>74.757665568787957</v>
      </c>
      <c r="Q960">
        <f t="shared" si="137"/>
        <v>0</v>
      </c>
      <c r="R960">
        <f>$D$2*tarifas!$D$12/24</f>
        <v>1.4541666666666666</v>
      </c>
      <c r="S960" t="e">
        <f>VLOOKUP(E960&amp;" "&amp;F960,tarifas!$A$13:$D$20,4,FALSE)*P960</f>
        <v>#N/A</v>
      </c>
      <c r="T960">
        <f>IF(F960="COD1",tarifas!$D$11*(SUMIFS($P$11:$P$8770,$F$11:$F$8770,"=COD1",$B$11:$B$8770,"="&amp;B960)/COUNTIFS($F$11:$F$8770,"=COD1",$B$11:$B$8770,"="&amp;B960))/COUNTIFS($A$11:$A$8770,"="&amp;A960,$F$11:$F$8770,"=COD1"),0)</f>
        <v>0</v>
      </c>
      <c r="U960" t="e">
        <f>(VLOOKUP(F960,tarifas!$C$7:$D$10,2,FALSE)+tarifas!$D$21)*datos!P960</f>
        <v>#N/A</v>
      </c>
      <c r="V960" t="e">
        <f t="shared" si="138"/>
        <v>#N/A</v>
      </c>
      <c r="W960">
        <f t="shared" si="139"/>
        <v>0</v>
      </c>
    </row>
    <row r="961" spans="1:23" x14ac:dyDescent="0.25">
      <c r="A961">
        <f t="shared" si="132"/>
        <v>38</v>
      </c>
      <c r="B961">
        <f t="shared" si="133"/>
        <v>2</v>
      </c>
      <c r="C961" s="1">
        <f t="shared" si="140"/>
        <v>41679.583333331029</v>
      </c>
      <c r="D961" s="7">
        <v>542.19696969696975</v>
      </c>
      <c r="E961" s="7"/>
      <c r="G961">
        <v>0</v>
      </c>
      <c r="H961" s="12">
        <v>171.83387527381561</v>
      </c>
      <c r="I961" s="13">
        <f>$D$2*tarifas!$D$12/24</f>
        <v>1.4541666666666666</v>
      </c>
      <c r="J961" s="13" t="e">
        <f>VLOOKUP(E961&amp;" "&amp;F961,tarifas!$A$13:$D$20,4,FALSE)*H961</f>
        <v>#N/A</v>
      </c>
      <c r="K961" s="13">
        <f>IF(F961="COD1",tarifas!$D$11*(SUMIFS($H$11:$H$8770,$F$11:$F$8770,"=COD1",$B$11:$B$8770,"="&amp;B961)/COUNTIFS($F$11:$F$8770,"=COD1",$B$11:$B$8770,"="&amp;B961))/COUNTIFS($A$11:$A$8770,"="&amp;A961,$F$11:$F$8770,"=COD1"),0)</f>
        <v>0</v>
      </c>
      <c r="L961" s="13" t="e">
        <f>(VLOOKUP(F961,tarifas!$C$7:$D$10,2,FALSE)+tarifas!$D$21)*datos!H961</f>
        <v>#N/A</v>
      </c>
      <c r="M961">
        <v>4.5315000000000003</v>
      </c>
      <c r="N961" s="13" t="e">
        <f t="shared" si="134"/>
        <v>#N/A</v>
      </c>
      <c r="O961">
        <f t="shared" si="135"/>
        <v>4.5315000000000003</v>
      </c>
      <c r="P961" s="12">
        <f t="shared" si="136"/>
        <v>167.30237527381561</v>
      </c>
      <c r="Q961">
        <f t="shared" si="137"/>
        <v>0</v>
      </c>
      <c r="R961">
        <f>$D$2*tarifas!$D$12/24</f>
        <v>1.4541666666666666</v>
      </c>
      <c r="S961" t="e">
        <f>VLOOKUP(E961&amp;" "&amp;F961,tarifas!$A$13:$D$20,4,FALSE)*P961</f>
        <v>#N/A</v>
      </c>
      <c r="T961">
        <f>IF(F961="COD1",tarifas!$D$11*(SUMIFS($P$11:$P$8770,$F$11:$F$8770,"=COD1",$B$11:$B$8770,"="&amp;B961)/COUNTIFS($F$11:$F$8770,"=COD1",$B$11:$B$8770,"="&amp;B961))/COUNTIFS($A$11:$A$8770,"="&amp;A961,$F$11:$F$8770,"=COD1"),0)</f>
        <v>0</v>
      </c>
      <c r="U961" t="e">
        <f>(VLOOKUP(F961,tarifas!$C$7:$D$10,2,FALSE)+tarifas!$D$21)*datos!P961</f>
        <v>#N/A</v>
      </c>
      <c r="V961" t="e">
        <f t="shared" si="138"/>
        <v>#N/A</v>
      </c>
      <c r="W961">
        <f t="shared" si="139"/>
        <v>0</v>
      </c>
    </row>
    <row r="962" spans="1:23" x14ac:dyDescent="0.25">
      <c r="A962">
        <f t="shared" si="132"/>
        <v>38</v>
      </c>
      <c r="B962">
        <f t="shared" si="133"/>
        <v>2</v>
      </c>
      <c r="C962" s="1">
        <f t="shared" si="140"/>
        <v>41679.624999997694</v>
      </c>
      <c r="D962" s="7">
        <v>404.65151515151513</v>
      </c>
      <c r="E962" s="7"/>
      <c r="G962">
        <v>0</v>
      </c>
      <c r="H962" s="12">
        <v>174.41297229948916</v>
      </c>
      <c r="I962" s="13">
        <f>$D$2*tarifas!$D$12/24</f>
        <v>1.4541666666666666</v>
      </c>
      <c r="J962" s="13" t="e">
        <f>VLOOKUP(E962&amp;" "&amp;F962,tarifas!$A$13:$D$20,4,FALSE)*H962</f>
        <v>#N/A</v>
      </c>
      <c r="K962" s="13">
        <f>IF(F962="COD1",tarifas!$D$11*(SUMIFS($H$11:$H$8770,$F$11:$F$8770,"=COD1",$B$11:$B$8770,"="&amp;B962)/COUNTIFS($F$11:$F$8770,"=COD1",$B$11:$B$8770,"="&amp;B962))/COUNTIFS($A$11:$A$8770,"="&amp;A962,$F$11:$F$8770,"=COD1"),0)</f>
        <v>0</v>
      </c>
      <c r="L962" s="13" t="e">
        <f>(VLOOKUP(F962,tarifas!$C$7:$D$10,2,FALSE)+tarifas!$D$21)*datos!H962</f>
        <v>#N/A</v>
      </c>
      <c r="M962">
        <v>17.780669999999997</v>
      </c>
      <c r="N962" s="13" t="e">
        <f t="shared" si="134"/>
        <v>#N/A</v>
      </c>
      <c r="O962">
        <f t="shared" si="135"/>
        <v>17.780669999999997</v>
      </c>
      <c r="P962" s="12">
        <f t="shared" si="136"/>
        <v>156.63230229948917</v>
      </c>
      <c r="Q962">
        <f t="shared" si="137"/>
        <v>0</v>
      </c>
      <c r="R962">
        <f>$D$2*tarifas!$D$12/24</f>
        <v>1.4541666666666666</v>
      </c>
      <c r="S962" t="e">
        <f>VLOOKUP(E962&amp;" "&amp;F962,tarifas!$A$13:$D$20,4,FALSE)*P962</f>
        <v>#N/A</v>
      </c>
      <c r="T962">
        <f>IF(F962="COD1",tarifas!$D$11*(SUMIFS($P$11:$P$8770,$F$11:$F$8770,"=COD1",$B$11:$B$8770,"="&amp;B962)/COUNTIFS($F$11:$F$8770,"=COD1",$B$11:$B$8770,"="&amp;B962))/COUNTIFS($A$11:$A$8770,"="&amp;A962,$F$11:$F$8770,"=COD1"),0)</f>
        <v>0</v>
      </c>
      <c r="U962" t="e">
        <f>(VLOOKUP(F962,tarifas!$C$7:$D$10,2,FALSE)+tarifas!$D$21)*datos!P962</f>
        <v>#N/A</v>
      </c>
      <c r="V962" t="e">
        <f t="shared" si="138"/>
        <v>#N/A</v>
      </c>
      <c r="W962">
        <f t="shared" si="139"/>
        <v>0</v>
      </c>
    </row>
    <row r="963" spans="1:23" x14ac:dyDescent="0.25">
      <c r="A963">
        <f t="shared" si="132"/>
        <v>38</v>
      </c>
      <c r="B963">
        <f t="shared" si="133"/>
        <v>2</v>
      </c>
      <c r="C963" s="1">
        <f t="shared" si="140"/>
        <v>41679.666666664358</v>
      </c>
      <c r="D963" s="7">
        <v>212.24242424242422</v>
      </c>
      <c r="E963" s="7"/>
      <c r="G963">
        <v>0</v>
      </c>
      <c r="H963" s="12">
        <v>180.18344016897018</v>
      </c>
      <c r="I963" s="13">
        <f>$D$2*tarifas!$D$12/24</f>
        <v>1.4541666666666666</v>
      </c>
      <c r="J963" s="13" t="e">
        <f>VLOOKUP(E963&amp;" "&amp;F963,tarifas!$A$13:$D$20,4,FALSE)*H963</f>
        <v>#N/A</v>
      </c>
      <c r="K963" s="13">
        <f>IF(F963="COD1",tarifas!$D$11*(SUMIFS($H$11:$H$8770,$F$11:$F$8770,"=COD1",$B$11:$B$8770,"="&amp;B963)/COUNTIFS($F$11:$F$8770,"=COD1",$B$11:$B$8770,"="&amp;B963))/COUNTIFS($A$11:$A$8770,"="&amp;A963,$F$11:$F$8770,"=COD1"),0)</f>
        <v>0</v>
      </c>
      <c r="L963" s="13" t="e">
        <f>(VLOOKUP(F963,tarifas!$C$7:$D$10,2,FALSE)+tarifas!$D$21)*datos!H963</f>
        <v>#N/A</v>
      </c>
      <c r="M963">
        <v>18.166340000000002</v>
      </c>
      <c r="N963" s="13" t="e">
        <f t="shared" si="134"/>
        <v>#N/A</v>
      </c>
      <c r="O963">
        <f t="shared" si="135"/>
        <v>18.166340000000002</v>
      </c>
      <c r="P963" s="12">
        <f t="shared" si="136"/>
        <v>162.01710016897019</v>
      </c>
      <c r="Q963">
        <f t="shared" si="137"/>
        <v>0</v>
      </c>
      <c r="R963">
        <f>$D$2*tarifas!$D$12/24</f>
        <v>1.4541666666666666</v>
      </c>
      <c r="S963" t="e">
        <f>VLOOKUP(E963&amp;" "&amp;F963,tarifas!$A$13:$D$20,4,FALSE)*P963</f>
        <v>#N/A</v>
      </c>
      <c r="T963">
        <f>IF(F963="COD1",tarifas!$D$11*(SUMIFS($P$11:$P$8770,$F$11:$F$8770,"=COD1",$B$11:$B$8770,"="&amp;B963)/COUNTIFS($F$11:$F$8770,"=COD1",$B$11:$B$8770,"="&amp;B963))/COUNTIFS($A$11:$A$8770,"="&amp;A963,$F$11:$F$8770,"=COD1"),0)</f>
        <v>0</v>
      </c>
      <c r="U963" t="e">
        <f>(VLOOKUP(F963,tarifas!$C$7:$D$10,2,FALSE)+tarifas!$D$21)*datos!P963</f>
        <v>#N/A</v>
      </c>
      <c r="V963" t="e">
        <f t="shared" si="138"/>
        <v>#N/A</v>
      </c>
      <c r="W963">
        <f t="shared" si="139"/>
        <v>0</v>
      </c>
    </row>
    <row r="964" spans="1:23" x14ac:dyDescent="0.25">
      <c r="A964">
        <f t="shared" si="132"/>
        <v>38</v>
      </c>
      <c r="B964">
        <f t="shared" si="133"/>
        <v>2</v>
      </c>
      <c r="C964" s="1">
        <f t="shared" si="140"/>
        <v>41679.708333331022</v>
      </c>
      <c r="D964" s="7">
        <v>32.45454545454546</v>
      </c>
      <c r="E964" s="7"/>
      <c r="G964">
        <v>0</v>
      </c>
      <c r="H964" s="12">
        <v>189.63005867443272</v>
      </c>
      <c r="I964" s="13">
        <f>$D$2*tarifas!$D$12/24</f>
        <v>1.4541666666666666</v>
      </c>
      <c r="J964" s="13" t="e">
        <f>VLOOKUP(E964&amp;" "&amp;F964,tarifas!$A$13:$D$20,4,FALSE)*H964</f>
        <v>#N/A</v>
      </c>
      <c r="K964" s="13">
        <f>IF(F964="COD1",tarifas!$D$11*(SUMIFS($H$11:$H$8770,$F$11:$F$8770,"=COD1",$B$11:$B$8770,"="&amp;B964)/COUNTIFS($F$11:$F$8770,"=COD1",$B$11:$B$8770,"="&amp;B964))/COUNTIFS($A$11:$A$8770,"="&amp;A964,$F$11:$F$8770,"=COD1"),0)</f>
        <v>0</v>
      </c>
      <c r="L964" s="13" t="e">
        <f>(VLOOKUP(F964,tarifas!$C$7:$D$10,2,FALSE)+tarifas!$D$21)*datos!H964</f>
        <v>#N/A</v>
      </c>
      <c r="M964">
        <v>0</v>
      </c>
      <c r="N964" s="13" t="e">
        <f t="shared" si="134"/>
        <v>#N/A</v>
      </c>
      <c r="O964">
        <f t="shared" si="135"/>
        <v>0</v>
      </c>
      <c r="P964" s="12">
        <f t="shared" si="136"/>
        <v>189.63005867443272</v>
      </c>
      <c r="Q964">
        <f t="shared" si="137"/>
        <v>0</v>
      </c>
      <c r="R964">
        <f>$D$2*tarifas!$D$12/24</f>
        <v>1.4541666666666666</v>
      </c>
      <c r="S964" t="e">
        <f>VLOOKUP(E964&amp;" "&amp;F964,tarifas!$A$13:$D$20,4,FALSE)*P964</f>
        <v>#N/A</v>
      </c>
      <c r="T964">
        <f>IF(F964="COD1",tarifas!$D$11*(SUMIFS($P$11:$P$8770,$F$11:$F$8770,"=COD1",$B$11:$B$8770,"="&amp;B964)/COUNTIFS($F$11:$F$8770,"=COD1",$B$11:$B$8770,"="&amp;B964))/COUNTIFS($A$11:$A$8770,"="&amp;A964,$F$11:$F$8770,"=COD1"),0)</f>
        <v>0</v>
      </c>
      <c r="U964" t="e">
        <f>(VLOOKUP(F964,tarifas!$C$7:$D$10,2,FALSE)+tarifas!$D$21)*datos!P964</f>
        <v>#N/A</v>
      </c>
      <c r="V964" t="e">
        <f t="shared" si="138"/>
        <v>#N/A</v>
      </c>
      <c r="W964">
        <f t="shared" si="139"/>
        <v>0</v>
      </c>
    </row>
    <row r="965" spans="1:23" x14ac:dyDescent="0.25">
      <c r="A965">
        <f t="shared" si="132"/>
        <v>38</v>
      </c>
      <c r="B965">
        <f t="shared" si="133"/>
        <v>2</v>
      </c>
      <c r="C965" s="1">
        <f t="shared" si="140"/>
        <v>41679.749999997686</v>
      </c>
      <c r="D965" s="7">
        <v>0</v>
      </c>
      <c r="E965" s="7"/>
      <c r="G965">
        <v>0.01</v>
      </c>
      <c r="H965" s="12">
        <v>190.79122226872894</v>
      </c>
      <c r="I965" s="13">
        <f>$D$2*tarifas!$D$12/24</f>
        <v>1.4541666666666666</v>
      </c>
      <c r="J965" s="13" t="e">
        <f>VLOOKUP(E965&amp;" "&amp;F965,tarifas!$A$13:$D$20,4,FALSE)*H965</f>
        <v>#N/A</v>
      </c>
      <c r="K965" s="13">
        <f>IF(F965="COD1",tarifas!$D$11*(SUMIFS($H$11:$H$8770,$F$11:$F$8770,"=COD1",$B$11:$B$8770,"="&amp;B965)/COUNTIFS($F$11:$F$8770,"=COD1",$B$11:$B$8770,"="&amp;B965))/COUNTIFS($A$11:$A$8770,"="&amp;A965,$F$11:$F$8770,"=COD1"),0)</f>
        <v>0</v>
      </c>
      <c r="L965" s="13" t="e">
        <f>(VLOOKUP(F965,tarifas!$C$7:$D$10,2,FALSE)+tarifas!$D$21)*datos!H965</f>
        <v>#N/A</v>
      </c>
      <c r="M965">
        <v>0</v>
      </c>
      <c r="N965" s="13" t="e">
        <f t="shared" si="134"/>
        <v>#N/A</v>
      </c>
      <c r="O965">
        <f t="shared" si="135"/>
        <v>0</v>
      </c>
      <c r="P965" s="12">
        <f t="shared" si="136"/>
        <v>190.79122226872894</v>
      </c>
      <c r="Q965">
        <f t="shared" si="137"/>
        <v>0</v>
      </c>
      <c r="R965">
        <f>$D$2*tarifas!$D$12/24</f>
        <v>1.4541666666666666</v>
      </c>
      <c r="S965" t="e">
        <f>VLOOKUP(E965&amp;" "&amp;F965,tarifas!$A$13:$D$20,4,FALSE)*P965</f>
        <v>#N/A</v>
      </c>
      <c r="T965">
        <f>IF(F965="COD1",tarifas!$D$11*(SUMIFS($P$11:$P$8770,$F$11:$F$8770,"=COD1",$B$11:$B$8770,"="&amp;B965)/COUNTIFS($F$11:$F$8770,"=COD1",$B$11:$B$8770,"="&amp;B965))/COUNTIFS($A$11:$A$8770,"="&amp;A965,$F$11:$F$8770,"=COD1"),0)</f>
        <v>0</v>
      </c>
      <c r="U965" t="e">
        <f>(VLOOKUP(F965,tarifas!$C$7:$D$10,2,FALSE)+tarifas!$D$21)*datos!P965</f>
        <v>#N/A</v>
      </c>
      <c r="V965" t="e">
        <f t="shared" si="138"/>
        <v>#N/A</v>
      </c>
      <c r="W965">
        <f t="shared" si="139"/>
        <v>0</v>
      </c>
    </row>
    <row r="966" spans="1:23" x14ac:dyDescent="0.25">
      <c r="A966">
        <f t="shared" si="132"/>
        <v>38</v>
      </c>
      <c r="B966">
        <f t="shared" si="133"/>
        <v>2</v>
      </c>
      <c r="C966" s="1">
        <f t="shared" si="140"/>
        <v>41679.79166666435</v>
      </c>
      <c r="D966" s="7">
        <v>0</v>
      </c>
      <c r="E966" s="7"/>
      <c r="G966">
        <v>2</v>
      </c>
      <c r="H966" s="12">
        <v>184.53212205948753</v>
      </c>
      <c r="I966" s="13">
        <f>$D$2*tarifas!$D$12/24</f>
        <v>1.4541666666666666</v>
      </c>
      <c r="J966" s="13" t="e">
        <f>VLOOKUP(E966&amp;" "&amp;F966,tarifas!$A$13:$D$20,4,FALSE)*H966</f>
        <v>#N/A</v>
      </c>
      <c r="K966" s="13">
        <f>IF(F966="COD1",tarifas!$D$11*(SUMIFS($H$11:$H$8770,$F$11:$F$8770,"=COD1",$B$11:$B$8770,"="&amp;B966)/COUNTIFS($F$11:$F$8770,"=COD1",$B$11:$B$8770,"="&amp;B966))/COUNTIFS($A$11:$A$8770,"="&amp;A966,$F$11:$F$8770,"=COD1"),0)</f>
        <v>0</v>
      </c>
      <c r="L966" s="13" t="e">
        <f>(VLOOKUP(F966,tarifas!$C$7:$D$10,2,FALSE)+tarifas!$D$21)*datos!H966</f>
        <v>#N/A</v>
      </c>
      <c r="M966">
        <v>0</v>
      </c>
      <c r="N966" s="13" t="e">
        <f t="shared" si="134"/>
        <v>#N/A</v>
      </c>
      <c r="O966">
        <f t="shared" si="135"/>
        <v>0</v>
      </c>
      <c r="P966" s="12">
        <f t="shared" si="136"/>
        <v>184.53212205948753</v>
      </c>
      <c r="Q966">
        <f t="shared" si="137"/>
        <v>0</v>
      </c>
      <c r="R966">
        <f>$D$2*tarifas!$D$12/24</f>
        <v>1.4541666666666666</v>
      </c>
      <c r="S966" t="e">
        <f>VLOOKUP(E966&amp;" "&amp;F966,tarifas!$A$13:$D$20,4,FALSE)*P966</f>
        <v>#N/A</v>
      </c>
      <c r="T966">
        <f>IF(F966="COD1",tarifas!$D$11*(SUMIFS($P$11:$P$8770,$F$11:$F$8770,"=COD1",$B$11:$B$8770,"="&amp;B966)/COUNTIFS($F$11:$F$8770,"=COD1",$B$11:$B$8770,"="&amp;B966))/COUNTIFS($A$11:$A$8770,"="&amp;A966,$F$11:$F$8770,"=COD1"),0)</f>
        <v>0</v>
      </c>
      <c r="U966" t="e">
        <f>(VLOOKUP(F966,tarifas!$C$7:$D$10,2,FALSE)+tarifas!$D$21)*datos!P966</f>
        <v>#N/A</v>
      </c>
      <c r="V966" t="e">
        <f t="shared" si="138"/>
        <v>#N/A</v>
      </c>
      <c r="W966">
        <f t="shared" si="139"/>
        <v>0</v>
      </c>
    </row>
    <row r="967" spans="1:23" x14ac:dyDescent="0.25">
      <c r="A967">
        <f t="shared" si="132"/>
        <v>38</v>
      </c>
      <c r="B967">
        <f t="shared" si="133"/>
        <v>2</v>
      </c>
      <c r="C967" s="1">
        <f t="shared" si="140"/>
        <v>41679.833333331015</v>
      </c>
      <c r="D967" s="7">
        <v>0</v>
      </c>
      <c r="E967" s="7"/>
      <c r="G967">
        <v>3</v>
      </c>
      <c r="H967" s="12">
        <v>198.44193955100738</v>
      </c>
      <c r="I967" s="13">
        <f>$D$2*tarifas!$D$12/24</f>
        <v>1.4541666666666666</v>
      </c>
      <c r="J967" s="13" t="e">
        <f>VLOOKUP(E967&amp;" "&amp;F967,tarifas!$A$13:$D$20,4,FALSE)*H967</f>
        <v>#N/A</v>
      </c>
      <c r="K967" s="13">
        <f>IF(F967="COD1",tarifas!$D$11*(SUMIFS($H$11:$H$8770,$F$11:$F$8770,"=COD1",$B$11:$B$8770,"="&amp;B967)/COUNTIFS($F$11:$F$8770,"=COD1",$B$11:$B$8770,"="&amp;B967))/COUNTIFS($A$11:$A$8770,"="&amp;A967,$F$11:$F$8770,"=COD1"),0)</f>
        <v>0</v>
      </c>
      <c r="L967" s="13" t="e">
        <f>(VLOOKUP(F967,tarifas!$C$7:$D$10,2,FALSE)+tarifas!$D$21)*datos!H967</f>
        <v>#N/A</v>
      </c>
      <c r="M967">
        <v>0</v>
      </c>
      <c r="N967" s="13" t="e">
        <f t="shared" si="134"/>
        <v>#N/A</v>
      </c>
      <c r="O967">
        <f t="shared" si="135"/>
        <v>0</v>
      </c>
      <c r="P967" s="12">
        <f t="shared" si="136"/>
        <v>198.44193955100738</v>
      </c>
      <c r="Q967">
        <f t="shared" si="137"/>
        <v>0</v>
      </c>
      <c r="R967">
        <f>$D$2*tarifas!$D$12/24</f>
        <v>1.4541666666666666</v>
      </c>
      <c r="S967" t="e">
        <f>VLOOKUP(E967&amp;" "&amp;F967,tarifas!$A$13:$D$20,4,FALSE)*P967</f>
        <v>#N/A</v>
      </c>
      <c r="T967">
        <f>IF(F967="COD1",tarifas!$D$11*(SUMIFS($P$11:$P$8770,$F$11:$F$8770,"=COD1",$B$11:$B$8770,"="&amp;B967)/COUNTIFS($F$11:$F$8770,"=COD1",$B$11:$B$8770,"="&amp;B967))/COUNTIFS($A$11:$A$8770,"="&amp;A967,$F$11:$F$8770,"=COD1"),0)</f>
        <v>0</v>
      </c>
      <c r="U967" t="e">
        <f>(VLOOKUP(F967,tarifas!$C$7:$D$10,2,FALSE)+tarifas!$D$21)*datos!P967</f>
        <v>#N/A</v>
      </c>
      <c r="V967" t="e">
        <f t="shared" si="138"/>
        <v>#N/A</v>
      </c>
      <c r="W967">
        <f t="shared" si="139"/>
        <v>0</v>
      </c>
    </row>
    <row r="968" spans="1:23" x14ac:dyDescent="0.25">
      <c r="A968">
        <f t="shared" si="132"/>
        <v>38</v>
      </c>
      <c r="B968">
        <f t="shared" si="133"/>
        <v>2</v>
      </c>
      <c r="C968" s="1">
        <f t="shared" si="140"/>
        <v>41679.874999997679</v>
      </c>
      <c r="D968" s="7">
        <v>0</v>
      </c>
      <c r="E968" s="7"/>
      <c r="G968">
        <v>3</v>
      </c>
      <c r="H968" s="12">
        <v>201.23767072466711</v>
      </c>
      <c r="I968" s="13">
        <f>$D$2*tarifas!$D$12/24</f>
        <v>1.4541666666666666</v>
      </c>
      <c r="J968" s="13" t="e">
        <f>VLOOKUP(E968&amp;" "&amp;F968,tarifas!$A$13:$D$20,4,FALSE)*H968</f>
        <v>#N/A</v>
      </c>
      <c r="K968" s="13">
        <f>IF(F968="COD1",tarifas!$D$11*(SUMIFS($H$11:$H$8770,$F$11:$F$8770,"=COD1",$B$11:$B$8770,"="&amp;B968)/COUNTIFS($F$11:$F$8770,"=COD1",$B$11:$B$8770,"="&amp;B968))/COUNTIFS($A$11:$A$8770,"="&amp;A968,$F$11:$F$8770,"=COD1"),0)</f>
        <v>0</v>
      </c>
      <c r="L968" s="13" t="e">
        <f>(VLOOKUP(F968,tarifas!$C$7:$D$10,2,FALSE)+tarifas!$D$21)*datos!H968</f>
        <v>#N/A</v>
      </c>
      <c r="M968">
        <v>0</v>
      </c>
      <c r="N968" s="13" t="e">
        <f t="shared" si="134"/>
        <v>#N/A</v>
      </c>
      <c r="O968">
        <f t="shared" si="135"/>
        <v>0</v>
      </c>
      <c r="P968" s="12">
        <f t="shared" si="136"/>
        <v>201.23767072466711</v>
      </c>
      <c r="Q968">
        <f t="shared" si="137"/>
        <v>0</v>
      </c>
      <c r="R968">
        <f>$D$2*tarifas!$D$12/24</f>
        <v>1.4541666666666666</v>
      </c>
      <c r="S968" t="e">
        <f>VLOOKUP(E968&amp;" "&amp;F968,tarifas!$A$13:$D$20,4,FALSE)*P968</f>
        <v>#N/A</v>
      </c>
      <c r="T968">
        <f>IF(F968="COD1",tarifas!$D$11*(SUMIFS($P$11:$P$8770,$F$11:$F$8770,"=COD1",$B$11:$B$8770,"="&amp;B968)/COUNTIFS($F$11:$F$8770,"=COD1",$B$11:$B$8770,"="&amp;B968))/COUNTIFS($A$11:$A$8770,"="&amp;A968,$F$11:$F$8770,"=COD1"),0)</f>
        <v>0</v>
      </c>
      <c r="U968" t="e">
        <f>(VLOOKUP(F968,tarifas!$C$7:$D$10,2,FALSE)+tarifas!$D$21)*datos!P968</f>
        <v>#N/A</v>
      </c>
      <c r="V968" t="e">
        <f t="shared" si="138"/>
        <v>#N/A</v>
      </c>
      <c r="W968">
        <f t="shared" si="139"/>
        <v>0</v>
      </c>
    </row>
    <row r="969" spans="1:23" x14ac:dyDescent="0.25">
      <c r="A969">
        <f t="shared" si="132"/>
        <v>38</v>
      </c>
      <c r="B969">
        <f t="shared" si="133"/>
        <v>2</v>
      </c>
      <c r="C969" s="1">
        <f t="shared" si="140"/>
        <v>41679.916666664343</v>
      </c>
      <c r="D969" s="7">
        <v>0</v>
      </c>
      <c r="E969" s="7"/>
      <c r="G969">
        <v>3</v>
      </c>
      <c r="H969" s="12">
        <v>202.30389174626541</v>
      </c>
      <c r="I969" s="13">
        <f>$D$2*tarifas!$D$12/24</f>
        <v>1.4541666666666666</v>
      </c>
      <c r="J969" s="13" t="e">
        <f>VLOOKUP(E969&amp;" "&amp;F969,tarifas!$A$13:$D$20,4,FALSE)*H969</f>
        <v>#N/A</v>
      </c>
      <c r="K969" s="13">
        <f>IF(F969="COD1",tarifas!$D$11*(SUMIFS($H$11:$H$8770,$F$11:$F$8770,"=COD1",$B$11:$B$8770,"="&amp;B969)/COUNTIFS($F$11:$F$8770,"=COD1",$B$11:$B$8770,"="&amp;B969))/COUNTIFS($A$11:$A$8770,"="&amp;A969,$F$11:$F$8770,"=COD1"),0)</f>
        <v>0</v>
      </c>
      <c r="L969" s="13" t="e">
        <f>(VLOOKUP(F969,tarifas!$C$7:$D$10,2,FALSE)+tarifas!$D$21)*datos!H969</f>
        <v>#N/A</v>
      </c>
      <c r="M969">
        <v>0</v>
      </c>
      <c r="N969" s="13" t="e">
        <f t="shared" si="134"/>
        <v>#N/A</v>
      </c>
      <c r="O969">
        <f t="shared" si="135"/>
        <v>0</v>
      </c>
      <c r="P969" s="12">
        <f t="shared" si="136"/>
        <v>202.30389174626541</v>
      </c>
      <c r="Q969">
        <f t="shared" si="137"/>
        <v>0</v>
      </c>
      <c r="R969">
        <f>$D$2*tarifas!$D$12/24</f>
        <v>1.4541666666666666</v>
      </c>
      <c r="S969" t="e">
        <f>VLOOKUP(E969&amp;" "&amp;F969,tarifas!$A$13:$D$20,4,FALSE)*P969</f>
        <v>#N/A</v>
      </c>
      <c r="T969">
        <f>IF(F969="COD1",tarifas!$D$11*(SUMIFS($P$11:$P$8770,$F$11:$F$8770,"=COD1",$B$11:$B$8770,"="&amp;B969)/COUNTIFS($F$11:$F$8770,"=COD1",$B$11:$B$8770,"="&amp;B969))/COUNTIFS($A$11:$A$8770,"="&amp;A969,$F$11:$F$8770,"=COD1"),0)</f>
        <v>0</v>
      </c>
      <c r="U969" t="e">
        <f>(VLOOKUP(F969,tarifas!$C$7:$D$10,2,FALSE)+tarifas!$D$21)*datos!P969</f>
        <v>#N/A</v>
      </c>
      <c r="V969" t="e">
        <f t="shared" si="138"/>
        <v>#N/A</v>
      </c>
      <c r="W969">
        <f t="shared" si="139"/>
        <v>0</v>
      </c>
    </row>
    <row r="970" spans="1:23" x14ac:dyDescent="0.25">
      <c r="A970">
        <f t="shared" si="132"/>
        <v>38</v>
      </c>
      <c r="B970">
        <f t="shared" si="133"/>
        <v>2</v>
      </c>
      <c r="C970" s="1">
        <f t="shared" si="140"/>
        <v>41679.958333331007</v>
      </c>
      <c r="D970" s="7">
        <v>0</v>
      </c>
      <c r="E970" s="7"/>
      <c r="G970">
        <v>0.1</v>
      </c>
      <c r="H970" s="12">
        <v>201.90605038725238</v>
      </c>
      <c r="I970" s="13">
        <f>$D$2*tarifas!$D$12/24</f>
        <v>1.4541666666666666</v>
      </c>
      <c r="J970" s="13" t="e">
        <f>VLOOKUP(E970&amp;" "&amp;F970,tarifas!$A$13:$D$20,4,FALSE)*H970</f>
        <v>#N/A</v>
      </c>
      <c r="K970" s="13">
        <f>IF(F970="COD1",tarifas!$D$11*(SUMIFS($H$11:$H$8770,$F$11:$F$8770,"=COD1",$B$11:$B$8770,"="&amp;B970)/COUNTIFS($F$11:$F$8770,"=COD1",$B$11:$B$8770,"="&amp;B970))/COUNTIFS($A$11:$A$8770,"="&amp;A970,$F$11:$F$8770,"=COD1"),0)</f>
        <v>0</v>
      </c>
      <c r="L970" s="13" t="e">
        <f>(VLOOKUP(F970,tarifas!$C$7:$D$10,2,FALSE)+tarifas!$D$21)*datos!H970</f>
        <v>#N/A</v>
      </c>
      <c r="M970">
        <v>0</v>
      </c>
      <c r="N970" s="13" t="e">
        <f t="shared" si="134"/>
        <v>#N/A</v>
      </c>
      <c r="O970">
        <f t="shared" si="135"/>
        <v>0</v>
      </c>
      <c r="P970" s="12">
        <f t="shared" si="136"/>
        <v>201.90605038725238</v>
      </c>
      <c r="Q970">
        <f t="shared" si="137"/>
        <v>0</v>
      </c>
      <c r="R970">
        <f>$D$2*tarifas!$D$12/24</f>
        <v>1.4541666666666666</v>
      </c>
      <c r="S970" t="e">
        <f>VLOOKUP(E970&amp;" "&amp;F970,tarifas!$A$13:$D$20,4,FALSE)*P970</f>
        <v>#N/A</v>
      </c>
      <c r="T970">
        <f>IF(F970="COD1",tarifas!$D$11*(SUMIFS($P$11:$P$8770,$F$11:$F$8770,"=COD1",$B$11:$B$8770,"="&amp;B970)/COUNTIFS($F$11:$F$8770,"=COD1",$B$11:$B$8770,"="&amp;B970))/COUNTIFS($A$11:$A$8770,"="&amp;A970,$F$11:$F$8770,"=COD1"),0)</f>
        <v>0</v>
      </c>
      <c r="U970" t="e">
        <f>(VLOOKUP(F970,tarifas!$C$7:$D$10,2,FALSE)+tarifas!$D$21)*datos!P970</f>
        <v>#N/A</v>
      </c>
      <c r="V970" t="e">
        <f t="shared" si="138"/>
        <v>#N/A</v>
      </c>
      <c r="W970">
        <f t="shared" si="139"/>
        <v>0</v>
      </c>
    </row>
    <row r="971" spans="1:23" x14ac:dyDescent="0.25">
      <c r="A971">
        <f t="shared" si="132"/>
        <v>39</v>
      </c>
      <c r="B971">
        <f t="shared" si="133"/>
        <v>2</v>
      </c>
      <c r="C971" s="1">
        <f t="shared" si="140"/>
        <v>41679.999999997672</v>
      </c>
      <c r="D971" s="7">
        <v>0</v>
      </c>
      <c r="E971" s="7"/>
      <c r="G971">
        <v>0</v>
      </c>
      <c r="H971" s="12">
        <v>198.43355274034019</v>
      </c>
      <c r="I971" s="13">
        <f>$D$2*tarifas!$D$12/24</f>
        <v>1.4541666666666666</v>
      </c>
      <c r="J971" s="13" t="e">
        <f>VLOOKUP(E971&amp;" "&amp;F971,tarifas!$A$13:$D$20,4,FALSE)*H971</f>
        <v>#N/A</v>
      </c>
      <c r="K971" s="13">
        <f>IF(F971="COD1",tarifas!$D$11*(SUMIFS($H$11:$H$8770,$F$11:$F$8770,"=COD1",$B$11:$B$8770,"="&amp;B971)/COUNTIFS($F$11:$F$8770,"=COD1",$B$11:$B$8770,"="&amp;B971))/COUNTIFS($A$11:$A$8770,"="&amp;A971,$F$11:$F$8770,"=COD1"),0)</f>
        <v>0</v>
      </c>
      <c r="L971" s="13" t="e">
        <f>(VLOOKUP(F971,tarifas!$C$7:$D$10,2,FALSE)+tarifas!$D$21)*datos!H971</f>
        <v>#N/A</v>
      </c>
      <c r="M971">
        <v>0</v>
      </c>
      <c r="N971" s="13" t="e">
        <f t="shared" si="134"/>
        <v>#N/A</v>
      </c>
      <c r="O971">
        <f t="shared" si="135"/>
        <v>0</v>
      </c>
      <c r="P971" s="12">
        <f t="shared" si="136"/>
        <v>198.43355274034019</v>
      </c>
      <c r="Q971">
        <f t="shared" si="137"/>
        <v>0</v>
      </c>
      <c r="R971">
        <f>$D$2*tarifas!$D$12/24</f>
        <v>1.4541666666666666</v>
      </c>
      <c r="S971" t="e">
        <f>VLOOKUP(E971&amp;" "&amp;F971,tarifas!$A$13:$D$20,4,FALSE)*P971</f>
        <v>#N/A</v>
      </c>
      <c r="T971">
        <f>IF(F971="COD1",tarifas!$D$11*(SUMIFS($P$11:$P$8770,$F$11:$F$8770,"=COD1",$B$11:$B$8770,"="&amp;B971)/COUNTIFS($F$11:$F$8770,"=COD1",$B$11:$B$8770,"="&amp;B971))/COUNTIFS($A$11:$A$8770,"="&amp;A971,$F$11:$F$8770,"=COD1"),0)</f>
        <v>0</v>
      </c>
      <c r="U971" t="e">
        <f>(VLOOKUP(F971,tarifas!$C$7:$D$10,2,FALSE)+tarifas!$D$21)*datos!P971</f>
        <v>#N/A</v>
      </c>
      <c r="V971" t="e">
        <f t="shared" si="138"/>
        <v>#N/A</v>
      </c>
      <c r="W971">
        <f t="shared" si="139"/>
        <v>0</v>
      </c>
    </row>
    <row r="972" spans="1:23" x14ac:dyDescent="0.25">
      <c r="A972">
        <f t="shared" ref="A972:A1035" si="141">DAYS360($C$11,C972)</f>
        <v>39</v>
      </c>
      <c r="B972">
        <f t="shared" ref="B972:B1035" si="142">MONTH(C972)</f>
        <v>2</v>
      </c>
      <c r="C972" s="1">
        <f t="shared" si="140"/>
        <v>41680.041666664336</v>
      </c>
      <c r="D972" s="7">
        <v>0</v>
      </c>
      <c r="E972" s="7"/>
      <c r="G972">
        <v>0</v>
      </c>
      <c r="H972" s="12">
        <v>197.36261871120013</v>
      </c>
      <c r="I972" s="13">
        <f>$D$2*tarifas!$D$12/24</f>
        <v>1.4541666666666666</v>
      </c>
      <c r="J972" s="13" t="e">
        <f>VLOOKUP(E972&amp;" "&amp;F972,tarifas!$A$13:$D$20,4,FALSE)*H972</f>
        <v>#N/A</v>
      </c>
      <c r="K972" s="13">
        <f>IF(F972="COD1",tarifas!$D$11*(SUMIFS($H$11:$H$8770,$F$11:$F$8770,"=COD1",$B$11:$B$8770,"="&amp;B972)/COUNTIFS($F$11:$F$8770,"=COD1",$B$11:$B$8770,"="&amp;B972))/COUNTIFS($A$11:$A$8770,"="&amp;A972,$F$11:$F$8770,"=COD1"),0)</f>
        <v>0</v>
      </c>
      <c r="L972" s="13" t="e">
        <f>(VLOOKUP(F972,tarifas!$C$7:$D$10,2,FALSE)+tarifas!$D$21)*datos!H972</f>
        <v>#N/A</v>
      </c>
      <c r="M972">
        <v>0</v>
      </c>
      <c r="N972" s="13" t="e">
        <f t="shared" ref="N972:N1035" si="143">(I972+J972+K972+L972)*1.23</f>
        <v>#N/A</v>
      </c>
      <c r="O972">
        <f t="shared" ref="O972:O1035" si="144">IF(M972&lt;H972,M972,H972)</f>
        <v>0</v>
      </c>
      <c r="P972" s="12">
        <f t="shared" ref="P972:P1035" si="145">H972-O972</f>
        <v>197.36261871120013</v>
      </c>
      <c r="Q972">
        <f t="shared" ref="Q972:Q1035" si="146">IF(M972&lt;H972,0,M972-H972)</f>
        <v>0</v>
      </c>
      <c r="R972">
        <f>$D$2*tarifas!$D$12/24</f>
        <v>1.4541666666666666</v>
      </c>
      <c r="S972" t="e">
        <f>VLOOKUP(E972&amp;" "&amp;F972,tarifas!$A$13:$D$20,4,FALSE)*P972</f>
        <v>#N/A</v>
      </c>
      <c r="T972">
        <f>IF(F972="COD1",tarifas!$D$11*(SUMIFS($P$11:$P$8770,$F$11:$F$8770,"=COD1",$B$11:$B$8770,"="&amp;B972)/COUNTIFS($F$11:$F$8770,"=COD1",$B$11:$B$8770,"="&amp;B972))/COUNTIFS($A$11:$A$8770,"="&amp;A972,$F$11:$F$8770,"=COD1"),0)</f>
        <v>0</v>
      </c>
      <c r="U972" t="e">
        <f>(VLOOKUP(F972,tarifas!$C$7:$D$10,2,FALSE)+tarifas!$D$21)*datos!P972</f>
        <v>#N/A</v>
      </c>
      <c r="V972" t="e">
        <f t="shared" ref="V972:V1035" si="147">(R972+S972+T972+U972)*1.23</f>
        <v>#N/A</v>
      </c>
      <c r="W972">
        <f t="shared" ref="W972:W1035" si="148">0.9*G972/1000*Q972</f>
        <v>0</v>
      </c>
    </row>
    <row r="973" spans="1:23" x14ac:dyDescent="0.25">
      <c r="A973">
        <f t="shared" si="141"/>
        <v>39</v>
      </c>
      <c r="B973">
        <f t="shared" si="142"/>
        <v>2</v>
      </c>
      <c r="C973" s="1">
        <f t="shared" ref="C973:C1036" si="149">+C972+1/24</f>
        <v>41680.083333331</v>
      </c>
      <c r="D973" s="7">
        <v>0</v>
      </c>
      <c r="E973" s="7"/>
      <c r="G973">
        <v>0</v>
      </c>
      <c r="H973" s="12">
        <v>194.6390485933205</v>
      </c>
      <c r="I973" s="13">
        <f>$D$2*tarifas!$D$12/24</f>
        <v>1.4541666666666666</v>
      </c>
      <c r="J973" s="13" t="e">
        <f>VLOOKUP(E973&amp;" "&amp;F973,tarifas!$A$13:$D$20,4,FALSE)*H973</f>
        <v>#N/A</v>
      </c>
      <c r="K973" s="13">
        <f>IF(F973="COD1",tarifas!$D$11*(SUMIFS($H$11:$H$8770,$F$11:$F$8770,"=COD1",$B$11:$B$8770,"="&amp;B973)/COUNTIFS($F$11:$F$8770,"=COD1",$B$11:$B$8770,"="&amp;B973))/COUNTIFS($A$11:$A$8770,"="&amp;A973,$F$11:$F$8770,"=COD1"),0)</f>
        <v>0</v>
      </c>
      <c r="L973" s="13" t="e">
        <f>(VLOOKUP(F973,tarifas!$C$7:$D$10,2,FALSE)+tarifas!$D$21)*datos!H973</f>
        <v>#N/A</v>
      </c>
      <c r="M973">
        <v>0</v>
      </c>
      <c r="N973" s="13" t="e">
        <f t="shared" si="143"/>
        <v>#N/A</v>
      </c>
      <c r="O973">
        <f t="shared" si="144"/>
        <v>0</v>
      </c>
      <c r="P973" s="12">
        <f t="shared" si="145"/>
        <v>194.6390485933205</v>
      </c>
      <c r="Q973">
        <f t="shared" si="146"/>
        <v>0</v>
      </c>
      <c r="R973">
        <f>$D$2*tarifas!$D$12/24</f>
        <v>1.4541666666666666</v>
      </c>
      <c r="S973" t="e">
        <f>VLOOKUP(E973&amp;" "&amp;F973,tarifas!$A$13:$D$20,4,FALSE)*P973</f>
        <v>#N/A</v>
      </c>
      <c r="T973">
        <f>IF(F973="COD1",tarifas!$D$11*(SUMIFS($P$11:$P$8770,$F$11:$F$8770,"=COD1",$B$11:$B$8770,"="&amp;B973)/COUNTIFS($F$11:$F$8770,"=COD1",$B$11:$B$8770,"="&amp;B973))/COUNTIFS($A$11:$A$8770,"="&amp;A973,$F$11:$F$8770,"=COD1"),0)</f>
        <v>0</v>
      </c>
      <c r="U973" t="e">
        <f>(VLOOKUP(F973,tarifas!$C$7:$D$10,2,FALSE)+tarifas!$D$21)*datos!P973</f>
        <v>#N/A</v>
      </c>
      <c r="V973" t="e">
        <f t="shared" si="147"/>
        <v>#N/A</v>
      </c>
      <c r="W973">
        <f t="shared" si="148"/>
        <v>0</v>
      </c>
    </row>
    <row r="974" spans="1:23" x14ac:dyDescent="0.25">
      <c r="A974">
        <f t="shared" si="141"/>
        <v>39</v>
      </c>
      <c r="B974">
        <f t="shared" si="142"/>
        <v>2</v>
      </c>
      <c r="C974" s="1">
        <f t="shared" si="149"/>
        <v>41680.124999997664</v>
      </c>
      <c r="D974" s="7">
        <v>0</v>
      </c>
      <c r="E974" s="7"/>
      <c r="G974">
        <v>0</v>
      </c>
      <c r="H974" s="12">
        <v>192.38956769659288</v>
      </c>
      <c r="I974" s="13">
        <f>$D$2*tarifas!$D$12/24</f>
        <v>1.4541666666666666</v>
      </c>
      <c r="J974" s="13" t="e">
        <f>VLOOKUP(E974&amp;" "&amp;F974,tarifas!$A$13:$D$20,4,FALSE)*H974</f>
        <v>#N/A</v>
      </c>
      <c r="K974" s="13">
        <f>IF(F974="COD1",tarifas!$D$11*(SUMIFS($H$11:$H$8770,$F$11:$F$8770,"=COD1",$B$11:$B$8770,"="&amp;B974)/COUNTIFS($F$11:$F$8770,"=COD1",$B$11:$B$8770,"="&amp;B974))/COUNTIFS($A$11:$A$8770,"="&amp;A974,$F$11:$F$8770,"=COD1"),0)</f>
        <v>0</v>
      </c>
      <c r="L974" s="13" t="e">
        <f>(VLOOKUP(F974,tarifas!$C$7:$D$10,2,FALSE)+tarifas!$D$21)*datos!H974</f>
        <v>#N/A</v>
      </c>
      <c r="M974">
        <v>0</v>
      </c>
      <c r="N974" s="13" t="e">
        <f t="shared" si="143"/>
        <v>#N/A</v>
      </c>
      <c r="O974">
        <f t="shared" si="144"/>
        <v>0</v>
      </c>
      <c r="P974" s="12">
        <f t="shared" si="145"/>
        <v>192.38956769659288</v>
      </c>
      <c r="Q974">
        <f t="shared" si="146"/>
        <v>0</v>
      </c>
      <c r="R974">
        <f>$D$2*tarifas!$D$12/24</f>
        <v>1.4541666666666666</v>
      </c>
      <c r="S974" t="e">
        <f>VLOOKUP(E974&amp;" "&amp;F974,tarifas!$A$13:$D$20,4,FALSE)*P974</f>
        <v>#N/A</v>
      </c>
      <c r="T974">
        <f>IF(F974="COD1",tarifas!$D$11*(SUMIFS($P$11:$P$8770,$F$11:$F$8770,"=COD1",$B$11:$B$8770,"="&amp;B974)/COUNTIFS($F$11:$F$8770,"=COD1",$B$11:$B$8770,"="&amp;B974))/COUNTIFS($A$11:$A$8770,"="&amp;A974,$F$11:$F$8770,"=COD1"),0)</f>
        <v>0</v>
      </c>
      <c r="U974" t="e">
        <f>(VLOOKUP(F974,tarifas!$C$7:$D$10,2,FALSE)+tarifas!$D$21)*datos!P974</f>
        <v>#N/A</v>
      </c>
      <c r="V974" t="e">
        <f t="shared" si="147"/>
        <v>#N/A</v>
      </c>
      <c r="W974">
        <f t="shared" si="148"/>
        <v>0</v>
      </c>
    </row>
    <row r="975" spans="1:23" x14ac:dyDescent="0.25">
      <c r="A975">
        <f t="shared" si="141"/>
        <v>39</v>
      </c>
      <c r="B975">
        <f t="shared" si="142"/>
        <v>2</v>
      </c>
      <c r="C975" s="1">
        <f t="shared" si="149"/>
        <v>41680.166666664329</v>
      </c>
      <c r="D975" s="7">
        <v>0</v>
      </c>
      <c r="E975" s="7"/>
      <c r="G975">
        <v>0</v>
      </c>
      <c r="H975" s="12">
        <v>191.63691057407721</v>
      </c>
      <c r="I975" s="13">
        <f>$D$2*tarifas!$D$12/24</f>
        <v>1.4541666666666666</v>
      </c>
      <c r="J975" s="13" t="e">
        <f>VLOOKUP(E975&amp;" "&amp;F975,tarifas!$A$13:$D$20,4,FALSE)*H975</f>
        <v>#N/A</v>
      </c>
      <c r="K975" s="13">
        <f>IF(F975="COD1",tarifas!$D$11*(SUMIFS($H$11:$H$8770,$F$11:$F$8770,"=COD1",$B$11:$B$8770,"="&amp;B975)/COUNTIFS($F$11:$F$8770,"=COD1",$B$11:$B$8770,"="&amp;B975))/COUNTIFS($A$11:$A$8770,"="&amp;A975,$F$11:$F$8770,"=COD1"),0)</f>
        <v>0</v>
      </c>
      <c r="L975" s="13" t="e">
        <f>(VLOOKUP(F975,tarifas!$C$7:$D$10,2,FALSE)+tarifas!$D$21)*datos!H975</f>
        <v>#N/A</v>
      </c>
      <c r="M975">
        <v>0</v>
      </c>
      <c r="N975" s="13" t="e">
        <f t="shared" si="143"/>
        <v>#N/A</v>
      </c>
      <c r="O975">
        <f t="shared" si="144"/>
        <v>0</v>
      </c>
      <c r="P975" s="12">
        <f t="shared" si="145"/>
        <v>191.63691057407721</v>
      </c>
      <c r="Q975">
        <f t="shared" si="146"/>
        <v>0</v>
      </c>
      <c r="R975">
        <f>$D$2*tarifas!$D$12/24</f>
        <v>1.4541666666666666</v>
      </c>
      <c r="S975" t="e">
        <f>VLOOKUP(E975&amp;" "&amp;F975,tarifas!$A$13:$D$20,4,FALSE)*P975</f>
        <v>#N/A</v>
      </c>
      <c r="T975">
        <f>IF(F975="COD1",tarifas!$D$11*(SUMIFS($P$11:$P$8770,$F$11:$F$8770,"=COD1",$B$11:$B$8770,"="&amp;B975)/COUNTIFS($F$11:$F$8770,"=COD1",$B$11:$B$8770,"="&amp;B975))/COUNTIFS($A$11:$A$8770,"="&amp;A975,$F$11:$F$8770,"=COD1"),0)</f>
        <v>0</v>
      </c>
      <c r="U975" t="e">
        <f>(VLOOKUP(F975,tarifas!$C$7:$D$10,2,FALSE)+tarifas!$D$21)*datos!P975</f>
        <v>#N/A</v>
      </c>
      <c r="V975" t="e">
        <f t="shared" si="147"/>
        <v>#N/A</v>
      </c>
      <c r="W975">
        <f t="shared" si="148"/>
        <v>0</v>
      </c>
    </row>
    <row r="976" spans="1:23" x14ac:dyDescent="0.25">
      <c r="A976">
        <f t="shared" si="141"/>
        <v>39</v>
      </c>
      <c r="B976">
        <f t="shared" si="142"/>
        <v>2</v>
      </c>
      <c r="C976" s="1">
        <f t="shared" si="149"/>
        <v>41680.208333330993</v>
      </c>
      <c r="D976" s="7">
        <v>0</v>
      </c>
      <c r="E976" s="7"/>
      <c r="G976">
        <v>0</v>
      </c>
      <c r="H976" s="12">
        <v>193.67322011868237</v>
      </c>
      <c r="I976" s="13">
        <f>$D$2*tarifas!$D$12/24</f>
        <v>1.4541666666666666</v>
      </c>
      <c r="J976" s="13" t="e">
        <f>VLOOKUP(E976&amp;" "&amp;F976,tarifas!$A$13:$D$20,4,FALSE)*H976</f>
        <v>#N/A</v>
      </c>
      <c r="K976" s="13">
        <f>IF(F976="COD1",tarifas!$D$11*(SUMIFS($H$11:$H$8770,$F$11:$F$8770,"=COD1",$B$11:$B$8770,"="&amp;B976)/COUNTIFS($F$11:$F$8770,"=COD1",$B$11:$B$8770,"="&amp;B976))/COUNTIFS($A$11:$A$8770,"="&amp;A976,$F$11:$F$8770,"=COD1"),0)</f>
        <v>0</v>
      </c>
      <c r="L976" s="13" t="e">
        <f>(VLOOKUP(F976,tarifas!$C$7:$D$10,2,FALSE)+tarifas!$D$21)*datos!H976</f>
        <v>#N/A</v>
      </c>
      <c r="M976">
        <v>0</v>
      </c>
      <c r="N976" s="13" t="e">
        <f t="shared" si="143"/>
        <v>#N/A</v>
      </c>
      <c r="O976">
        <f t="shared" si="144"/>
        <v>0</v>
      </c>
      <c r="P976" s="12">
        <f t="shared" si="145"/>
        <v>193.67322011868237</v>
      </c>
      <c r="Q976">
        <f t="shared" si="146"/>
        <v>0</v>
      </c>
      <c r="R976">
        <f>$D$2*tarifas!$D$12/24</f>
        <v>1.4541666666666666</v>
      </c>
      <c r="S976" t="e">
        <f>VLOOKUP(E976&amp;" "&amp;F976,tarifas!$A$13:$D$20,4,FALSE)*P976</f>
        <v>#N/A</v>
      </c>
      <c r="T976">
        <f>IF(F976="COD1",tarifas!$D$11*(SUMIFS($P$11:$P$8770,$F$11:$F$8770,"=COD1",$B$11:$B$8770,"="&amp;B976)/COUNTIFS($F$11:$F$8770,"=COD1",$B$11:$B$8770,"="&amp;B976))/COUNTIFS($A$11:$A$8770,"="&amp;A976,$F$11:$F$8770,"=COD1"),0)</f>
        <v>0</v>
      </c>
      <c r="U976" t="e">
        <f>(VLOOKUP(F976,tarifas!$C$7:$D$10,2,FALSE)+tarifas!$D$21)*datos!P976</f>
        <v>#N/A</v>
      </c>
      <c r="V976" t="e">
        <f t="shared" si="147"/>
        <v>#N/A</v>
      </c>
      <c r="W976">
        <f t="shared" si="148"/>
        <v>0</v>
      </c>
    </row>
    <row r="977" spans="1:23" x14ac:dyDescent="0.25">
      <c r="A977">
        <f t="shared" si="141"/>
        <v>39</v>
      </c>
      <c r="B977">
        <f t="shared" si="142"/>
        <v>2</v>
      </c>
      <c r="C977" s="1">
        <f t="shared" si="149"/>
        <v>41680.249999997657</v>
      </c>
      <c r="D977" s="7">
        <v>0</v>
      </c>
      <c r="E977" s="7"/>
      <c r="G977">
        <v>0</v>
      </c>
      <c r="H977" s="12">
        <v>189.08601613881569</v>
      </c>
      <c r="I977" s="13">
        <f>$D$2*tarifas!$D$12/24</f>
        <v>1.4541666666666666</v>
      </c>
      <c r="J977" s="13" t="e">
        <f>VLOOKUP(E977&amp;" "&amp;F977,tarifas!$A$13:$D$20,4,FALSE)*H977</f>
        <v>#N/A</v>
      </c>
      <c r="K977" s="13">
        <f>IF(F977="COD1",tarifas!$D$11*(SUMIFS($H$11:$H$8770,$F$11:$F$8770,"=COD1",$B$11:$B$8770,"="&amp;B977)/COUNTIFS($F$11:$F$8770,"=COD1",$B$11:$B$8770,"="&amp;B977))/COUNTIFS($A$11:$A$8770,"="&amp;A977,$F$11:$F$8770,"=COD1"),0)</f>
        <v>0</v>
      </c>
      <c r="L977" s="13" t="e">
        <f>(VLOOKUP(F977,tarifas!$C$7:$D$10,2,FALSE)+tarifas!$D$21)*datos!H977</f>
        <v>#N/A</v>
      </c>
      <c r="M977">
        <v>0</v>
      </c>
      <c r="N977" s="13" t="e">
        <f t="shared" si="143"/>
        <v>#N/A</v>
      </c>
      <c r="O977">
        <f t="shared" si="144"/>
        <v>0</v>
      </c>
      <c r="P977" s="12">
        <f t="shared" si="145"/>
        <v>189.08601613881569</v>
      </c>
      <c r="Q977">
        <f t="shared" si="146"/>
        <v>0</v>
      </c>
      <c r="R977">
        <f>$D$2*tarifas!$D$12/24</f>
        <v>1.4541666666666666</v>
      </c>
      <c r="S977" t="e">
        <f>VLOOKUP(E977&amp;" "&amp;F977,tarifas!$A$13:$D$20,4,FALSE)*P977</f>
        <v>#N/A</v>
      </c>
      <c r="T977">
        <f>IF(F977="COD1",tarifas!$D$11*(SUMIFS($P$11:$P$8770,$F$11:$F$8770,"=COD1",$B$11:$B$8770,"="&amp;B977)/COUNTIFS($F$11:$F$8770,"=COD1",$B$11:$B$8770,"="&amp;B977))/COUNTIFS($A$11:$A$8770,"="&amp;A977,$F$11:$F$8770,"=COD1"),0)</f>
        <v>0</v>
      </c>
      <c r="U977" t="e">
        <f>(VLOOKUP(F977,tarifas!$C$7:$D$10,2,FALSE)+tarifas!$D$21)*datos!P977</f>
        <v>#N/A</v>
      </c>
      <c r="V977" t="e">
        <f t="shared" si="147"/>
        <v>#N/A</v>
      </c>
      <c r="W977">
        <f t="shared" si="148"/>
        <v>0</v>
      </c>
    </row>
    <row r="978" spans="1:23" x14ac:dyDescent="0.25">
      <c r="A978">
        <f t="shared" si="141"/>
        <v>39</v>
      </c>
      <c r="B978">
        <f t="shared" si="142"/>
        <v>2</v>
      </c>
      <c r="C978" s="1">
        <f t="shared" si="149"/>
        <v>41680.291666664321</v>
      </c>
      <c r="D978" s="7">
        <v>8.2424242424242422</v>
      </c>
      <c r="E978" s="7"/>
      <c r="G978">
        <v>0</v>
      </c>
      <c r="H978" s="12">
        <v>182.1712379340284</v>
      </c>
      <c r="I978" s="13">
        <f>$D$2*tarifas!$D$12/24</f>
        <v>1.4541666666666666</v>
      </c>
      <c r="J978" s="13" t="e">
        <f>VLOOKUP(E978&amp;" "&amp;F978,tarifas!$A$13:$D$20,4,FALSE)*H978</f>
        <v>#N/A</v>
      </c>
      <c r="K978" s="13">
        <f>IF(F978="COD1",tarifas!$D$11*(SUMIFS($H$11:$H$8770,$F$11:$F$8770,"=COD1",$B$11:$B$8770,"="&amp;B978)/COUNTIFS($F$11:$F$8770,"=COD1",$B$11:$B$8770,"="&amp;B978))/COUNTIFS($A$11:$A$8770,"="&amp;A978,$F$11:$F$8770,"=COD1"),0)</f>
        <v>0</v>
      </c>
      <c r="L978" s="13" t="e">
        <f>(VLOOKUP(F978,tarifas!$C$7:$D$10,2,FALSE)+tarifas!$D$21)*datos!H978</f>
        <v>#N/A</v>
      </c>
      <c r="M978">
        <v>1.8422000000000001</v>
      </c>
      <c r="N978" s="13" t="e">
        <f t="shared" si="143"/>
        <v>#N/A</v>
      </c>
      <c r="O978">
        <f t="shared" si="144"/>
        <v>1.8422000000000001</v>
      </c>
      <c r="P978" s="12">
        <f t="shared" si="145"/>
        <v>180.32903793402841</v>
      </c>
      <c r="Q978">
        <f t="shared" si="146"/>
        <v>0</v>
      </c>
      <c r="R978">
        <f>$D$2*tarifas!$D$12/24</f>
        <v>1.4541666666666666</v>
      </c>
      <c r="S978" t="e">
        <f>VLOOKUP(E978&amp;" "&amp;F978,tarifas!$A$13:$D$20,4,FALSE)*P978</f>
        <v>#N/A</v>
      </c>
      <c r="T978">
        <f>IF(F978="COD1",tarifas!$D$11*(SUMIFS($P$11:$P$8770,$F$11:$F$8770,"=COD1",$B$11:$B$8770,"="&amp;B978)/COUNTIFS($F$11:$F$8770,"=COD1",$B$11:$B$8770,"="&amp;B978))/COUNTIFS($A$11:$A$8770,"="&amp;A978,$F$11:$F$8770,"=COD1"),0)</f>
        <v>0</v>
      </c>
      <c r="U978" t="e">
        <f>(VLOOKUP(F978,tarifas!$C$7:$D$10,2,FALSE)+tarifas!$D$21)*datos!P978</f>
        <v>#N/A</v>
      </c>
      <c r="V978" t="e">
        <f t="shared" si="147"/>
        <v>#N/A</v>
      </c>
      <c r="W978">
        <f t="shared" si="148"/>
        <v>0</v>
      </c>
    </row>
    <row r="979" spans="1:23" x14ac:dyDescent="0.25">
      <c r="A979">
        <f t="shared" si="141"/>
        <v>39</v>
      </c>
      <c r="B979">
        <f t="shared" si="142"/>
        <v>2</v>
      </c>
      <c r="C979" s="1">
        <f t="shared" si="149"/>
        <v>41680.333333330986</v>
      </c>
      <c r="D979" s="7">
        <v>164.07575757575759</v>
      </c>
      <c r="E979" s="7"/>
      <c r="G979">
        <v>0.1</v>
      </c>
      <c r="H979" s="12">
        <v>239.44959905358454</v>
      </c>
      <c r="I979" s="13">
        <f>$D$2*tarifas!$D$12/24</f>
        <v>1.4541666666666666</v>
      </c>
      <c r="J979" s="13" t="e">
        <f>VLOOKUP(E979&amp;" "&amp;F979,tarifas!$A$13:$D$20,4,FALSE)*H979</f>
        <v>#N/A</v>
      </c>
      <c r="K979" s="13">
        <f>IF(F979="COD1",tarifas!$D$11*(SUMIFS($H$11:$H$8770,$F$11:$F$8770,"=COD1",$B$11:$B$8770,"="&amp;B979)/COUNTIFS($F$11:$F$8770,"=COD1",$B$11:$B$8770,"="&amp;B979))/COUNTIFS($A$11:$A$8770,"="&amp;A979,$F$11:$F$8770,"=COD1"),0)</f>
        <v>0</v>
      </c>
      <c r="L979" s="13" t="e">
        <f>(VLOOKUP(F979,tarifas!$C$7:$D$10,2,FALSE)+tarifas!$D$21)*datos!H979</f>
        <v>#N/A</v>
      </c>
      <c r="M979">
        <v>76.204440000000005</v>
      </c>
      <c r="N979" s="13" t="e">
        <f t="shared" si="143"/>
        <v>#N/A</v>
      </c>
      <c r="O979">
        <f t="shared" si="144"/>
        <v>76.204440000000005</v>
      </c>
      <c r="P979" s="12">
        <f t="shared" si="145"/>
        <v>163.24515905358453</v>
      </c>
      <c r="Q979">
        <f t="shared" si="146"/>
        <v>0</v>
      </c>
      <c r="R979">
        <f>$D$2*tarifas!$D$12/24</f>
        <v>1.4541666666666666</v>
      </c>
      <c r="S979" t="e">
        <f>VLOOKUP(E979&amp;" "&amp;F979,tarifas!$A$13:$D$20,4,FALSE)*P979</f>
        <v>#N/A</v>
      </c>
      <c r="T979">
        <f>IF(F979="COD1",tarifas!$D$11*(SUMIFS($P$11:$P$8770,$F$11:$F$8770,"=COD1",$B$11:$B$8770,"="&amp;B979)/COUNTIFS($F$11:$F$8770,"=COD1",$B$11:$B$8770,"="&amp;B979))/COUNTIFS($A$11:$A$8770,"="&amp;A979,$F$11:$F$8770,"=COD1"),0)</f>
        <v>0</v>
      </c>
      <c r="U979" t="e">
        <f>(VLOOKUP(F979,tarifas!$C$7:$D$10,2,FALSE)+tarifas!$D$21)*datos!P979</f>
        <v>#N/A</v>
      </c>
      <c r="V979" t="e">
        <f t="shared" si="147"/>
        <v>#N/A</v>
      </c>
      <c r="W979">
        <f t="shared" si="148"/>
        <v>0</v>
      </c>
    </row>
    <row r="980" spans="1:23" x14ac:dyDescent="0.25">
      <c r="A980">
        <f t="shared" si="141"/>
        <v>39</v>
      </c>
      <c r="B980">
        <f t="shared" si="142"/>
        <v>2</v>
      </c>
      <c r="C980" s="1">
        <f t="shared" si="149"/>
        <v>41680.37499999765</v>
      </c>
      <c r="D980" s="7">
        <v>383.27272727272725</v>
      </c>
      <c r="E980" s="7"/>
      <c r="G980">
        <v>3</v>
      </c>
      <c r="H980" s="12">
        <v>372.56216793746455</v>
      </c>
      <c r="I980" s="13">
        <f>$D$2*tarifas!$D$12/24</f>
        <v>1.4541666666666666</v>
      </c>
      <c r="J980" s="13" t="e">
        <f>VLOOKUP(E980&amp;" "&amp;F980,tarifas!$A$13:$D$20,4,FALSE)*H980</f>
        <v>#N/A</v>
      </c>
      <c r="K980" s="13">
        <f>IF(F980="COD1",tarifas!$D$11*(SUMIFS($H$11:$H$8770,$F$11:$F$8770,"=COD1",$B$11:$B$8770,"="&amp;B980)/COUNTIFS($F$11:$F$8770,"=COD1",$B$11:$B$8770,"="&amp;B980))/COUNTIFS($A$11:$A$8770,"="&amp;A980,$F$11:$F$8770,"=COD1"),0)</f>
        <v>0</v>
      </c>
      <c r="L980" s="13" t="e">
        <f>(VLOOKUP(F980,tarifas!$C$7:$D$10,2,FALSE)+tarifas!$D$21)*datos!H980</f>
        <v>#N/A</v>
      </c>
      <c r="M980">
        <v>348.79563000000002</v>
      </c>
      <c r="N980" s="13" t="e">
        <f t="shared" si="143"/>
        <v>#N/A</v>
      </c>
      <c r="O980">
        <f t="shared" si="144"/>
        <v>348.79563000000002</v>
      </c>
      <c r="P980" s="12">
        <f t="shared" si="145"/>
        <v>23.766537937464534</v>
      </c>
      <c r="Q980">
        <f t="shared" si="146"/>
        <v>0</v>
      </c>
      <c r="R980">
        <f>$D$2*tarifas!$D$12/24</f>
        <v>1.4541666666666666</v>
      </c>
      <c r="S980" t="e">
        <f>VLOOKUP(E980&amp;" "&amp;F980,tarifas!$A$13:$D$20,4,FALSE)*P980</f>
        <v>#N/A</v>
      </c>
      <c r="T980">
        <f>IF(F980="COD1",tarifas!$D$11*(SUMIFS($P$11:$P$8770,$F$11:$F$8770,"=COD1",$B$11:$B$8770,"="&amp;B980)/COUNTIFS($F$11:$F$8770,"=COD1",$B$11:$B$8770,"="&amp;B980))/COUNTIFS($A$11:$A$8770,"="&amp;A980,$F$11:$F$8770,"=COD1"),0)</f>
        <v>0</v>
      </c>
      <c r="U980" t="e">
        <f>(VLOOKUP(F980,tarifas!$C$7:$D$10,2,FALSE)+tarifas!$D$21)*datos!P980</f>
        <v>#N/A</v>
      </c>
      <c r="V980" t="e">
        <f t="shared" si="147"/>
        <v>#N/A</v>
      </c>
      <c r="W980">
        <f t="shared" si="148"/>
        <v>0</v>
      </c>
    </row>
    <row r="981" spans="1:23" x14ac:dyDescent="0.25">
      <c r="A981">
        <f t="shared" si="141"/>
        <v>39</v>
      </c>
      <c r="B981">
        <f t="shared" si="142"/>
        <v>2</v>
      </c>
      <c r="C981" s="1">
        <f t="shared" si="149"/>
        <v>41680.416666664314</v>
      </c>
      <c r="D981" s="7">
        <v>527.77272727272725</v>
      </c>
      <c r="E981" s="7"/>
      <c r="G981">
        <v>3</v>
      </c>
      <c r="H981" s="12">
        <v>554.73287484955893</v>
      </c>
      <c r="I981" s="13">
        <f>$D$2*tarifas!$D$12/24</f>
        <v>1.4541666666666666</v>
      </c>
      <c r="J981" s="13" t="e">
        <f>VLOOKUP(E981&amp;" "&amp;F981,tarifas!$A$13:$D$20,4,FALSE)*H981</f>
        <v>#N/A</v>
      </c>
      <c r="K981" s="13">
        <f>IF(F981="COD1",tarifas!$D$11*(SUMIFS($H$11:$H$8770,$F$11:$F$8770,"=COD1",$B$11:$B$8770,"="&amp;B981)/COUNTIFS($F$11:$F$8770,"=COD1",$B$11:$B$8770,"="&amp;B981))/COUNTIFS($A$11:$A$8770,"="&amp;A981,$F$11:$F$8770,"=COD1"),0)</f>
        <v>0</v>
      </c>
      <c r="L981" s="13" t="e">
        <f>(VLOOKUP(F981,tarifas!$C$7:$D$10,2,FALSE)+tarifas!$D$21)*datos!H981</f>
        <v>#N/A</v>
      </c>
      <c r="M981">
        <v>436.39681999999999</v>
      </c>
      <c r="N981" s="13" t="e">
        <f t="shared" si="143"/>
        <v>#N/A</v>
      </c>
      <c r="O981">
        <f t="shared" si="144"/>
        <v>436.39681999999999</v>
      </c>
      <c r="P981" s="12">
        <f t="shared" si="145"/>
        <v>118.33605484955893</v>
      </c>
      <c r="Q981">
        <f t="shared" si="146"/>
        <v>0</v>
      </c>
      <c r="R981">
        <f>$D$2*tarifas!$D$12/24</f>
        <v>1.4541666666666666</v>
      </c>
      <c r="S981" t="e">
        <f>VLOOKUP(E981&amp;" "&amp;F981,tarifas!$A$13:$D$20,4,FALSE)*P981</f>
        <v>#N/A</v>
      </c>
      <c r="T981">
        <f>IF(F981="COD1",tarifas!$D$11*(SUMIFS($P$11:$P$8770,$F$11:$F$8770,"=COD1",$B$11:$B$8770,"="&amp;B981)/COUNTIFS($F$11:$F$8770,"=COD1",$B$11:$B$8770,"="&amp;B981))/COUNTIFS($A$11:$A$8770,"="&amp;A981,$F$11:$F$8770,"=COD1"),0)</f>
        <v>0</v>
      </c>
      <c r="U981" t="e">
        <f>(VLOOKUP(F981,tarifas!$C$7:$D$10,2,FALSE)+tarifas!$D$21)*datos!P981</f>
        <v>#N/A</v>
      </c>
      <c r="V981" t="e">
        <f t="shared" si="147"/>
        <v>#N/A</v>
      </c>
      <c r="W981">
        <f t="shared" si="148"/>
        <v>0</v>
      </c>
    </row>
    <row r="982" spans="1:23" x14ac:dyDescent="0.25">
      <c r="A982">
        <f t="shared" si="141"/>
        <v>39</v>
      </c>
      <c r="B982">
        <f t="shared" si="142"/>
        <v>2</v>
      </c>
      <c r="C982" s="1">
        <f t="shared" si="149"/>
        <v>41680.458333330978</v>
      </c>
      <c r="D982" s="7">
        <v>601.43939393939399</v>
      </c>
      <c r="E982" s="7"/>
      <c r="G982">
        <v>2</v>
      </c>
      <c r="H982" s="12">
        <v>604.98411201457918</v>
      </c>
      <c r="I982" s="13">
        <f>$D$2*tarifas!$D$12/24</f>
        <v>1.4541666666666666</v>
      </c>
      <c r="J982" s="13" t="e">
        <f>VLOOKUP(E982&amp;" "&amp;F982,tarifas!$A$13:$D$20,4,FALSE)*H982</f>
        <v>#N/A</v>
      </c>
      <c r="K982" s="13">
        <f>IF(F982="COD1",tarifas!$D$11*(SUMIFS($H$11:$H$8770,$F$11:$F$8770,"=COD1",$B$11:$B$8770,"="&amp;B982)/COUNTIFS($F$11:$F$8770,"=COD1",$B$11:$B$8770,"="&amp;B982))/COUNTIFS($A$11:$A$8770,"="&amp;A982,$F$11:$F$8770,"=COD1"),0)</f>
        <v>0</v>
      </c>
      <c r="L982" s="13" t="e">
        <f>(VLOOKUP(F982,tarifas!$C$7:$D$10,2,FALSE)+tarifas!$D$21)*datos!H982</f>
        <v>#N/A</v>
      </c>
      <c r="M982">
        <v>499.27115999999995</v>
      </c>
      <c r="N982" s="13" t="e">
        <f t="shared" si="143"/>
        <v>#N/A</v>
      </c>
      <c r="O982">
        <f t="shared" si="144"/>
        <v>499.27115999999995</v>
      </c>
      <c r="P982" s="12">
        <f t="shared" si="145"/>
        <v>105.71295201457923</v>
      </c>
      <c r="Q982">
        <f t="shared" si="146"/>
        <v>0</v>
      </c>
      <c r="R982">
        <f>$D$2*tarifas!$D$12/24</f>
        <v>1.4541666666666666</v>
      </c>
      <c r="S982" t="e">
        <f>VLOOKUP(E982&amp;" "&amp;F982,tarifas!$A$13:$D$20,4,FALSE)*P982</f>
        <v>#N/A</v>
      </c>
      <c r="T982">
        <f>IF(F982="COD1",tarifas!$D$11*(SUMIFS($P$11:$P$8770,$F$11:$F$8770,"=COD1",$B$11:$B$8770,"="&amp;B982)/COUNTIFS($F$11:$F$8770,"=COD1",$B$11:$B$8770,"="&amp;B982))/COUNTIFS($A$11:$A$8770,"="&amp;A982,$F$11:$F$8770,"=COD1"),0)</f>
        <v>0</v>
      </c>
      <c r="U982" t="e">
        <f>(VLOOKUP(F982,tarifas!$C$7:$D$10,2,FALSE)+tarifas!$D$21)*datos!P982</f>
        <v>#N/A</v>
      </c>
      <c r="V982" t="e">
        <f t="shared" si="147"/>
        <v>#N/A</v>
      </c>
      <c r="W982">
        <f t="shared" si="148"/>
        <v>0</v>
      </c>
    </row>
    <row r="983" spans="1:23" x14ac:dyDescent="0.25">
      <c r="A983">
        <f t="shared" si="141"/>
        <v>39</v>
      </c>
      <c r="B983">
        <f t="shared" si="142"/>
        <v>2</v>
      </c>
      <c r="C983" s="1">
        <f t="shared" si="149"/>
        <v>41680.499999997643</v>
      </c>
      <c r="D983" s="7">
        <v>650.89393939393949</v>
      </c>
      <c r="E983" s="7"/>
      <c r="G983">
        <v>3</v>
      </c>
      <c r="H983" s="12">
        <v>532.8088145041196</v>
      </c>
      <c r="I983" s="13">
        <f>$D$2*tarifas!$D$12/24</f>
        <v>1.4541666666666666</v>
      </c>
      <c r="J983" s="13" t="e">
        <f>VLOOKUP(E983&amp;" "&amp;F983,tarifas!$A$13:$D$20,4,FALSE)*H983</f>
        <v>#N/A</v>
      </c>
      <c r="K983" s="13">
        <f>IF(F983="COD1",tarifas!$D$11*(SUMIFS($H$11:$H$8770,$F$11:$F$8770,"=COD1",$B$11:$B$8770,"="&amp;B983)/COUNTIFS($F$11:$F$8770,"=COD1",$B$11:$B$8770,"="&amp;B983))/COUNTIFS($A$11:$A$8770,"="&amp;A983,$F$11:$F$8770,"=COD1"),0)</f>
        <v>0</v>
      </c>
      <c r="L983" s="13" t="e">
        <f>(VLOOKUP(F983,tarifas!$C$7:$D$10,2,FALSE)+tarifas!$D$21)*datos!H983</f>
        <v>#N/A</v>
      </c>
      <c r="M983">
        <v>501.36404999999996</v>
      </c>
      <c r="N983" s="13" t="e">
        <f t="shared" si="143"/>
        <v>#N/A</v>
      </c>
      <c r="O983">
        <f t="shared" si="144"/>
        <v>501.36404999999996</v>
      </c>
      <c r="P983" s="12">
        <f t="shared" si="145"/>
        <v>31.444764504119632</v>
      </c>
      <c r="Q983">
        <f t="shared" si="146"/>
        <v>0</v>
      </c>
      <c r="R983">
        <f>$D$2*tarifas!$D$12/24</f>
        <v>1.4541666666666666</v>
      </c>
      <c r="S983" t="e">
        <f>VLOOKUP(E983&amp;" "&amp;F983,tarifas!$A$13:$D$20,4,FALSE)*P983</f>
        <v>#N/A</v>
      </c>
      <c r="T983">
        <f>IF(F983="COD1",tarifas!$D$11*(SUMIFS($P$11:$P$8770,$F$11:$F$8770,"=COD1",$B$11:$B$8770,"="&amp;B983)/COUNTIFS($F$11:$F$8770,"=COD1",$B$11:$B$8770,"="&amp;B983))/COUNTIFS($A$11:$A$8770,"="&amp;A983,$F$11:$F$8770,"=COD1"),0)</f>
        <v>0</v>
      </c>
      <c r="U983" t="e">
        <f>(VLOOKUP(F983,tarifas!$C$7:$D$10,2,FALSE)+tarifas!$D$21)*datos!P983</f>
        <v>#N/A</v>
      </c>
      <c r="V983" t="e">
        <f t="shared" si="147"/>
        <v>#N/A</v>
      </c>
      <c r="W983">
        <f t="shared" si="148"/>
        <v>0</v>
      </c>
    </row>
    <row r="984" spans="1:23" x14ac:dyDescent="0.25">
      <c r="A984">
        <f t="shared" si="141"/>
        <v>39</v>
      </c>
      <c r="B984">
        <f t="shared" si="142"/>
        <v>2</v>
      </c>
      <c r="C984" s="1">
        <f t="shared" si="149"/>
        <v>41680.541666664307</v>
      </c>
      <c r="D984" s="7">
        <v>630.03030303030312</v>
      </c>
      <c r="E984" s="7"/>
      <c r="G984">
        <v>2</v>
      </c>
      <c r="H984" s="12">
        <v>488.56611049659881</v>
      </c>
      <c r="I984" s="13">
        <f>$D$2*tarifas!$D$12/24</f>
        <v>1.4541666666666666</v>
      </c>
      <c r="J984" s="13" t="e">
        <f>VLOOKUP(E984&amp;" "&amp;F984,tarifas!$A$13:$D$20,4,FALSE)*H984</f>
        <v>#N/A</v>
      </c>
      <c r="K984" s="13">
        <f>IF(F984="COD1",tarifas!$D$11*(SUMIFS($H$11:$H$8770,$F$11:$F$8770,"=COD1",$B$11:$B$8770,"="&amp;B984)/COUNTIFS($F$11:$F$8770,"=COD1",$B$11:$B$8770,"="&amp;B984))/COUNTIFS($A$11:$A$8770,"="&amp;A984,$F$11:$F$8770,"=COD1"),0)</f>
        <v>0</v>
      </c>
      <c r="L984" s="13" t="e">
        <f>(VLOOKUP(F984,tarifas!$C$7:$D$10,2,FALSE)+tarifas!$D$21)*datos!H984</f>
        <v>#N/A</v>
      </c>
      <c r="M984">
        <v>81.788679999999999</v>
      </c>
      <c r="N984" s="13" t="e">
        <f t="shared" si="143"/>
        <v>#N/A</v>
      </c>
      <c r="O984">
        <f t="shared" si="144"/>
        <v>81.788679999999999</v>
      </c>
      <c r="P984" s="12">
        <f t="shared" si="145"/>
        <v>406.77743049659881</v>
      </c>
      <c r="Q984">
        <f t="shared" si="146"/>
        <v>0</v>
      </c>
      <c r="R984">
        <f>$D$2*tarifas!$D$12/24</f>
        <v>1.4541666666666666</v>
      </c>
      <c r="S984" t="e">
        <f>VLOOKUP(E984&amp;" "&amp;F984,tarifas!$A$13:$D$20,4,FALSE)*P984</f>
        <v>#N/A</v>
      </c>
      <c r="T984">
        <f>IF(F984="COD1",tarifas!$D$11*(SUMIFS($P$11:$P$8770,$F$11:$F$8770,"=COD1",$B$11:$B$8770,"="&amp;B984)/COUNTIFS($F$11:$F$8770,"=COD1",$B$11:$B$8770,"="&amp;B984))/COUNTIFS($A$11:$A$8770,"="&amp;A984,$F$11:$F$8770,"=COD1"),0)</f>
        <v>0</v>
      </c>
      <c r="U984" t="e">
        <f>(VLOOKUP(F984,tarifas!$C$7:$D$10,2,FALSE)+tarifas!$D$21)*datos!P984</f>
        <v>#N/A</v>
      </c>
      <c r="V984" t="e">
        <f t="shared" si="147"/>
        <v>#N/A</v>
      </c>
      <c r="W984">
        <f t="shared" si="148"/>
        <v>0</v>
      </c>
    </row>
    <row r="985" spans="1:23" x14ac:dyDescent="0.25">
      <c r="A985">
        <f t="shared" si="141"/>
        <v>39</v>
      </c>
      <c r="B985">
        <f t="shared" si="142"/>
        <v>2</v>
      </c>
      <c r="C985" s="1">
        <f t="shared" si="149"/>
        <v>41680.583333330971</v>
      </c>
      <c r="D985" s="7">
        <v>550.43939393939388</v>
      </c>
      <c r="E985" s="7"/>
      <c r="G985">
        <v>2</v>
      </c>
      <c r="H985" s="12">
        <v>579.72727013731526</v>
      </c>
      <c r="I985" s="13">
        <f>$D$2*tarifas!$D$12/24</f>
        <v>1.4541666666666666</v>
      </c>
      <c r="J985" s="13" t="e">
        <f>VLOOKUP(E985&amp;" "&amp;F985,tarifas!$A$13:$D$20,4,FALSE)*H985</f>
        <v>#N/A</v>
      </c>
      <c r="K985" s="13">
        <f>IF(F985="COD1",tarifas!$D$11*(SUMIFS($H$11:$H$8770,$F$11:$F$8770,"=COD1",$B$11:$B$8770,"="&amp;B985)/COUNTIFS($F$11:$F$8770,"=COD1",$B$11:$B$8770,"="&amp;B985))/COUNTIFS($A$11:$A$8770,"="&amp;A985,$F$11:$F$8770,"=COD1"),0)</f>
        <v>0</v>
      </c>
      <c r="L985" s="13" t="e">
        <f>(VLOOKUP(F985,tarifas!$C$7:$D$10,2,FALSE)+tarifas!$D$21)*datos!H985</f>
        <v>#N/A</v>
      </c>
      <c r="M985">
        <v>420.55673999999999</v>
      </c>
      <c r="N985" s="13" t="e">
        <f t="shared" si="143"/>
        <v>#N/A</v>
      </c>
      <c r="O985">
        <f t="shared" si="144"/>
        <v>420.55673999999999</v>
      </c>
      <c r="P985" s="12">
        <f t="shared" si="145"/>
        <v>159.17053013731527</v>
      </c>
      <c r="Q985">
        <f t="shared" si="146"/>
        <v>0</v>
      </c>
      <c r="R985">
        <f>$D$2*tarifas!$D$12/24</f>
        <v>1.4541666666666666</v>
      </c>
      <c r="S985" t="e">
        <f>VLOOKUP(E985&amp;" "&amp;F985,tarifas!$A$13:$D$20,4,FALSE)*P985</f>
        <v>#N/A</v>
      </c>
      <c r="T985">
        <f>IF(F985="COD1",tarifas!$D$11*(SUMIFS($P$11:$P$8770,$F$11:$F$8770,"=COD1",$B$11:$B$8770,"="&amp;B985)/COUNTIFS($F$11:$F$8770,"=COD1",$B$11:$B$8770,"="&amp;B985))/COUNTIFS($A$11:$A$8770,"="&amp;A985,$F$11:$F$8770,"=COD1"),0)</f>
        <v>0</v>
      </c>
      <c r="U985" t="e">
        <f>(VLOOKUP(F985,tarifas!$C$7:$D$10,2,FALSE)+tarifas!$D$21)*datos!P985</f>
        <v>#N/A</v>
      </c>
      <c r="V985" t="e">
        <f t="shared" si="147"/>
        <v>#N/A</v>
      </c>
      <c r="W985">
        <f t="shared" si="148"/>
        <v>0</v>
      </c>
    </row>
    <row r="986" spans="1:23" x14ac:dyDescent="0.25">
      <c r="A986">
        <f t="shared" si="141"/>
        <v>39</v>
      </c>
      <c r="B986">
        <f t="shared" si="142"/>
        <v>2</v>
      </c>
      <c r="C986" s="1">
        <f t="shared" si="149"/>
        <v>41680.624999997635</v>
      </c>
      <c r="D986" s="7">
        <v>412.12121212121218</v>
      </c>
      <c r="E986" s="7"/>
      <c r="G986">
        <v>0.5</v>
      </c>
      <c r="H986" s="12">
        <v>585.71000443342052</v>
      </c>
      <c r="I986" s="13">
        <f>$D$2*tarifas!$D$12/24</f>
        <v>1.4541666666666666</v>
      </c>
      <c r="J986" s="13" t="e">
        <f>VLOOKUP(E986&amp;" "&amp;F986,tarifas!$A$13:$D$20,4,FALSE)*H986</f>
        <v>#N/A</v>
      </c>
      <c r="K986" s="13">
        <f>IF(F986="COD1",tarifas!$D$11*(SUMIFS($H$11:$H$8770,$F$11:$F$8770,"=COD1",$B$11:$B$8770,"="&amp;B986)/COUNTIFS($F$11:$F$8770,"=COD1",$B$11:$B$8770,"="&amp;B986))/COUNTIFS($A$11:$A$8770,"="&amp;A986,$F$11:$F$8770,"=COD1"),0)</f>
        <v>0</v>
      </c>
      <c r="L986" s="13" t="e">
        <f>(VLOOKUP(F986,tarifas!$C$7:$D$10,2,FALSE)+tarifas!$D$21)*datos!H986</f>
        <v>#N/A</v>
      </c>
      <c r="M986">
        <v>203.95666</v>
      </c>
      <c r="N986" s="13" t="e">
        <f t="shared" si="143"/>
        <v>#N/A</v>
      </c>
      <c r="O986">
        <f t="shared" si="144"/>
        <v>203.95666</v>
      </c>
      <c r="P986" s="12">
        <f t="shared" si="145"/>
        <v>381.75334443342052</v>
      </c>
      <c r="Q986">
        <f t="shared" si="146"/>
        <v>0</v>
      </c>
      <c r="R986">
        <f>$D$2*tarifas!$D$12/24</f>
        <v>1.4541666666666666</v>
      </c>
      <c r="S986" t="e">
        <f>VLOOKUP(E986&amp;" "&amp;F986,tarifas!$A$13:$D$20,4,FALSE)*P986</f>
        <v>#N/A</v>
      </c>
      <c r="T986">
        <f>IF(F986="COD1",tarifas!$D$11*(SUMIFS($P$11:$P$8770,$F$11:$F$8770,"=COD1",$B$11:$B$8770,"="&amp;B986)/COUNTIFS($F$11:$F$8770,"=COD1",$B$11:$B$8770,"="&amp;B986))/COUNTIFS($A$11:$A$8770,"="&amp;A986,$F$11:$F$8770,"=COD1"),0)</f>
        <v>0</v>
      </c>
      <c r="U986" t="e">
        <f>(VLOOKUP(F986,tarifas!$C$7:$D$10,2,FALSE)+tarifas!$D$21)*datos!P986</f>
        <v>#N/A</v>
      </c>
      <c r="V986" t="e">
        <f t="shared" si="147"/>
        <v>#N/A</v>
      </c>
      <c r="W986">
        <f t="shared" si="148"/>
        <v>0</v>
      </c>
    </row>
    <row r="987" spans="1:23" x14ac:dyDescent="0.25">
      <c r="A987">
        <f t="shared" si="141"/>
        <v>39</v>
      </c>
      <c r="B987">
        <f t="shared" si="142"/>
        <v>2</v>
      </c>
      <c r="C987" s="1">
        <f t="shared" si="149"/>
        <v>41680.6666666643</v>
      </c>
      <c r="D987" s="7">
        <v>218.16666666666666</v>
      </c>
      <c r="E987" s="7"/>
      <c r="G987">
        <v>2</v>
      </c>
      <c r="H987" s="12">
        <v>575.64585375691604</v>
      </c>
      <c r="I987" s="13">
        <f>$D$2*tarifas!$D$12/24</f>
        <v>1.4541666666666666</v>
      </c>
      <c r="J987" s="13" t="e">
        <f>VLOOKUP(E987&amp;" "&amp;F987,tarifas!$A$13:$D$20,4,FALSE)*H987</f>
        <v>#N/A</v>
      </c>
      <c r="K987" s="13">
        <f>IF(F987="COD1",tarifas!$D$11*(SUMIFS($H$11:$H$8770,$F$11:$F$8770,"=COD1",$B$11:$B$8770,"="&amp;B987)/COUNTIFS($F$11:$F$8770,"=COD1",$B$11:$B$8770,"="&amp;B987))/COUNTIFS($A$11:$A$8770,"="&amp;A987,$F$11:$F$8770,"=COD1"),0)</f>
        <v>0</v>
      </c>
      <c r="L987" s="13" t="e">
        <f>(VLOOKUP(F987,tarifas!$C$7:$D$10,2,FALSE)+tarifas!$D$21)*datos!H987</f>
        <v>#N/A</v>
      </c>
      <c r="M987">
        <v>98.022379999999998</v>
      </c>
      <c r="N987" s="13" t="e">
        <f t="shared" si="143"/>
        <v>#N/A</v>
      </c>
      <c r="O987">
        <f t="shared" si="144"/>
        <v>98.022379999999998</v>
      </c>
      <c r="P987" s="12">
        <f t="shared" si="145"/>
        <v>477.62347375691604</v>
      </c>
      <c r="Q987">
        <f t="shared" si="146"/>
        <v>0</v>
      </c>
      <c r="R987">
        <f>$D$2*tarifas!$D$12/24</f>
        <v>1.4541666666666666</v>
      </c>
      <c r="S987" t="e">
        <f>VLOOKUP(E987&amp;" "&amp;F987,tarifas!$A$13:$D$20,4,FALSE)*P987</f>
        <v>#N/A</v>
      </c>
      <c r="T987">
        <f>IF(F987="COD1",tarifas!$D$11*(SUMIFS($P$11:$P$8770,$F$11:$F$8770,"=COD1",$B$11:$B$8770,"="&amp;B987)/COUNTIFS($F$11:$F$8770,"=COD1",$B$11:$B$8770,"="&amp;B987))/COUNTIFS($A$11:$A$8770,"="&amp;A987,$F$11:$F$8770,"=COD1"),0)</f>
        <v>0</v>
      </c>
      <c r="U987" t="e">
        <f>(VLOOKUP(F987,tarifas!$C$7:$D$10,2,FALSE)+tarifas!$D$21)*datos!P987</f>
        <v>#N/A</v>
      </c>
      <c r="V987" t="e">
        <f t="shared" si="147"/>
        <v>#N/A</v>
      </c>
      <c r="W987">
        <f t="shared" si="148"/>
        <v>0</v>
      </c>
    </row>
    <row r="988" spans="1:23" x14ac:dyDescent="0.25">
      <c r="A988">
        <f t="shared" si="141"/>
        <v>39</v>
      </c>
      <c r="B988">
        <f t="shared" si="142"/>
        <v>2</v>
      </c>
      <c r="C988" s="1">
        <f t="shared" si="149"/>
        <v>41680.708333330964</v>
      </c>
      <c r="D988" s="7">
        <v>35.545454545454547</v>
      </c>
      <c r="E988" s="7"/>
      <c r="G988">
        <v>3</v>
      </c>
      <c r="H988" s="12">
        <v>580.75334071042244</v>
      </c>
      <c r="I988" s="13">
        <f>$D$2*tarifas!$D$12/24</f>
        <v>1.4541666666666666</v>
      </c>
      <c r="J988" s="13" t="e">
        <f>VLOOKUP(E988&amp;" "&amp;F988,tarifas!$A$13:$D$20,4,FALSE)*H988</f>
        <v>#N/A</v>
      </c>
      <c r="K988" s="13">
        <f>IF(F988="COD1",tarifas!$D$11*(SUMIFS($H$11:$H$8770,$F$11:$F$8770,"=COD1",$B$11:$B$8770,"="&amp;B988)/COUNTIFS($F$11:$F$8770,"=COD1",$B$11:$B$8770,"="&amp;B988))/COUNTIFS($A$11:$A$8770,"="&amp;A988,$F$11:$F$8770,"=COD1"),0)</f>
        <v>0</v>
      </c>
      <c r="L988" s="13" t="e">
        <f>(VLOOKUP(F988,tarifas!$C$7:$D$10,2,FALSE)+tarifas!$D$21)*datos!H988</f>
        <v>#N/A</v>
      </c>
      <c r="M988">
        <v>1.0787100000000001</v>
      </c>
      <c r="N988" s="13" t="e">
        <f t="shared" si="143"/>
        <v>#N/A</v>
      </c>
      <c r="O988">
        <f t="shared" si="144"/>
        <v>1.0787100000000001</v>
      </c>
      <c r="P988" s="12">
        <f t="shared" si="145"/>
        <v>579.67463071042243</v>
      </c>
      <c r="Q988">
        <f t="shared" si="146"/>
        <v>0</v>
      </c>
      <c r="R988">
        <f>$D$2*tarifas!$D$12/24</f>
        <v>1.4541666666666666</v>
      </c>
      <c r="S988" t="e">
        <f>VLOOKUP(E988&amp;" "&amp;F988,tarifas!$A$13:$D$20,4,FALSE)*P988</f>
        <v>#N/A</v>
      </c>
      <c r="T988">
        <f>IF(F988="COD1",tarifas!$D$11*(SUMIFS($P$11:$P$8770,$F$11:$F$8770,"=COD1",$B$11:$B$8770,"="&amp;B988)/COUNTIFS($F$11:$F$8770,"=COD1",$B$11:$B$8770,"="&amp;B988))/COUNTIFS($A$11:$A$8770,"="&amp;A988,$F$11:$F$8770,"=COD1"),0)</f>
        <v>0</v>
      </c>
      <c r="U988" t="e">
        <f>(VLOOKUP(F988,tarifas!$C$7:$D$10,2,FALSE)+tarifas!$D$21)*datos!P988</f>
        <v>#N/A</v>
      </c>
      <c r="V988" t="e">
        <f t="shared" si="147"/>
        <v>#N/A</v>
      </c>
      <c r="W988">
        <f t="shared" si="148"/>
        <v>0</v>
      </c>
    </row>
    <row r="989" spans="1:23" x14ac:dyDescent="0.25">
      <c r="A989">
        <f t="shared" si="141"/>
        <v>39</v>
      </c>
      <c r="B989">
        <f t="shared" si="142"/>
        <v>2</v>
      </c>
      <c r="C989" s="1">
        <f t="shared" si="149"/>
        <v>41680.749999997628</v>
      </c>
      <c r="D989" s="7">
        <v>0</v>
      </c>
      <c r="E989" s="7"/>
      <c r="G989">
        <v>7</v>
      </c>
      <c r="H989" s="12">
        <v>471.71824520077132</v>
      </c>
      <c r="I989" s="13">
        <f>$D$2*tarifas!$D$12/24</f>
        <v>1.4541666666666666</v>
      </c>
      <c r="J989" s="13" t="e">
        <f>VLOOKUP(E989&amp;" "&amp;F989,tarifas!$A$13:$D$20,4,FALSE)*H989</f>
        <v>#N/A</v>
      </c>
      <c r="K989" s="13">
        <f>IF(F989="COD1",tarifas!$D$11*(SUMIFS($H$11:$H$8770,$F$11:$F$8770,"=COD1",$B$11:$B$8770,"="&amp;B989)/COUNTIFS($F$11:$F$8770,"=COD1",$B$11:$B$8770,"="&amp;B989))/COUNTIFS($A$11:$A$8770,"="&amp;A989,$F$11:$F$8770,"=COD1"),0)</f>
        <v>0</v>
      </c>
      <c r="L989" s="13" t="e">
        <f>(VLOOKUP(F989,tarifas!$C$7:$D$10,2,FALSE)+tarifas!$D$21)*datos!H989</f>
        <v>#N/A</v>
      </c>
      <c r="M989">
        <v>0</v>
      </c>
      <c r="N989" s="13" t="e">
        <f t="shared" si="143"/>
        <v>#N/A</v>
      </c>
      <c r="O989">
        <f t="shared" si="144"/>
        <v>0</v>
      </c>
      <c r="P989" s="12">
        <f t="shared" si="145"/>
        <v>471.71824520077132</v>
      </c>
      <c r="Q989">
        <f t="shared" si="146"/>
        <v>0</v>
      </c>
      <c r="R989">
        <f>$D$2*tarifas!$D$12/24</f>
        <v>1.4541666666666666</v>
      </c>
      <c r="S989" t="e">
        <f>VLOOKUP(E989&amp;" "&amp;F989,tarifas!$A$13:$D$20,4,FALSE)*P989</f>
        <v>#N/A</v>
      </c>
      <c r="T989">
        <f>IF(F989="COD1",tarifas!$D$11*(SUMIFS($P$11:$P$8770,$F$11:$F$8770,"=COD1",$B$11:$B$8770,"="&amp;B989)/COUNTIFS($F$11:$F$8770,"=COD1",$B$11:$B$8770,"="&amp;B989))/COUNTIFS($A$11:$A$8770,"="&amp;A989,$F$11:$F$8770,"=COD1"),0)</f>
        <v>0</v>
      </c>
      <c r="U989" t="e">
        <f>(VLOOKUP(F989,tarifas!$C$7:$D$10,2,FALSE)+tarifas!$D$21)*datos!P989</f>
        <v>#N/A</v>
      </c>
      <c r="V989" t="e">
        <f t="shared" si="147"/>
        <v>#N/A</v>
      </c>
      <c r="W989">
        <f t="shared" si="148"/>
        <v>0</v>
      </c>
    </row>
    <row r="990" spans="1:23" x14ac:dyDescent="0.25">
      <c r="A990">
        <f t="shared" si="141"/>
        <v>39</v>
      </c>
      <c r="B990">
        <f t="shared" si="142"/>
        <v>2</v>
      </c>
      <c r="C990" s="1">
        <f t="shared" si="149"/>
        <v>41680.791666664292</v>
      </c>
      <c r="D990" s="7">
        <v>0</v>
      </c>
      <c r="E990" s="7"/>
      <c r="G990">
        <v>10</v>
      </c>
      <c r="H990" s="12">
        <v>345.95719098588444</v>
      </c>
      <c r="I990" s="13">
        <f>$D$2*tarifas!$D$12/24</f>
        <v>1.4541666666666666</v>
      </c>
      <c r="J990" s="13" t="e">
        <f>VLOOKUP(E990&amp;" "&amp;F990,tarifas!$A$13:$D$20,4,FALSE)*H990</f>
        <v>#N/A</v>
      </c>
      <c r="K990" s="13">
        <f>IF(F990="COD1",tarifas!$D$11*(SUMIFS($H$11:$H$8770,$F$11:$F$8770,"=COD1",$B$11:$B$8770,"="&amp;B990)/COUNTIFS($F$11:$F$8770,"=COD1",$B$11:$B$8770,"="&amp;B990))/COUNTIFS($A$11:$A$8770,"="&amp;A990,$F$11:$F$8770,"=COD1"),0)</f>
        <v>0</v>
      </c>
      <c r="L990" s="13" t="e">
        <f>(VLOOKUP(F990,tarifas!$C$7:$D$10,2,FALSE)+tarifas!$D$21)*datos!H990</f>
        <v>#N/A</v>
      </c>
      <c r="M990">
        <v>0</v>
      </c>
      <c r="N990" s="13" t="e">
        <f t="shared" si="143"/>
        <v>#N/A</v>
      </c>
      <c r="O990">
        <f t="shared" si="144"/>
        <v>0</v>
      </c>
      <c r="P990" s="12">
        <f t="shared" si="145"/>
        <v>345.95719098588444</v>
      </c>
      <c r="Q990">
        <f t="shared" si="146"/>
        <v>0</v>
      </c>
      <c r="R990">
        <f>$D$2*tarifas!$D$12/24</f>
        <v>1.4541666666666666</v>
      </c>
      <c r="S990" t="e">
        <f>VLOOKUP(E990&amp;" "&amp;F990,tarifas!$A$13:$D$20,4,FALSE)*P990</f>
        <v>#N/A</v>
      </c>
      <c r="T990">
        <f>IF(F990="COD1",tarifas!$D$11*(SUMIFS($P$11:$P$8770,$F$11:$F$8770,"=COD1",$B$11:$B$8770,"="&amp;B990)/COUNTIFS($F$11:$F$8770,"=COD1",$B$11:$B$8770,"="&amp;B990))/COUNTIFS($A$11:$A$8770,"="&amp;A990,$F$11:$F$8770,"=COD1"),0)</f>
        <v>0</v>
      </c>
      <c r="U990" t="e">
        <f>(VLOOKUP(F990,tarifas!$C$7:$D$10,2,FALSE)+tarifas!$D$21)*datos!P990</f>
        <v>#N/A</v>
      </c>
      <c r="V990" t="e">
        <f t="shared" si="147"/>
        <v>#N/A</v>
      </c>
      <c r="W990">
        <f t="shared" si="148"/>
        <v>0</v>
      </c>
    </row>
    <row r="991" spans="1:23" x14ac:dyDescent="0.25">
      <c r="A991">
        <f t="shared" si="141"/>
        <v>39</v>
      </c>
      <c r="B991">
        <f t="shared" si="142"/>
        <v>2</v>
      </c>
      <c r="C991" s="1">
        <f t="shared" si="149"/>
        <v>41680.833333330957</v>
      </c>
      <c r="D991" s="7">
        <v>0</v>
      </c>
      <c r="E991" s="7"/>
      <c r="G991">
        <v>13</v>
      </c>
      <c r="H991" s="12">
        <v>247.33202291478395</v>
      </c>
      <c r="I991" s="13">
        <f>$D$2*tarifas!$D$12/24</f>
        <v>1.4541666666666666</v>
      </c>
      <c r="J991" s="13" t="e">
        <f>VLOOKUP(E991&amp;" "&amp;F991,tarifas!$A$13:$D$20,4,FALSE)*H991</f>
        <v>#N/A</v>
      </c>
      <c r="K991" s="13">
        <f>IF(F991="COD1",tarifas!$D$11*(SUMIFS($H$11:$H$8770,$F$11:$F$8770,"=COD1",$B$11:$B$8770,"="&amp;B991)/COUNTIFS($F$11:$F$8770,"=COD1",$B$11:$B$8770,"="&amp;B991))/COUNTIFS($A$11:$A$8770,"="&amp;A991,$F$11:$F$8770,"=COD1"),0)</f>
        <v>0</v>
      </c>
      <c r="L991" s="13" t="e">
        <f>(VLOOKUP(F991,tarifas!$C$7:$D$10,2,FALSE)+tarifas!$D$21)*datos!H991</f>
        <v>#N/A</v>
      </c>
      <c r="M991">
        <v>0</v>
      </c>
      <c r="N991" s="13" t="e">
        <f t="shared" si="143"/>
        <v>#N/A</v>
      </c>
      <c r="O991">
        <f t="shared" si="144"/>
        <v>0</v>
      </c>
      <c r="P991" s="12">
        <f t="shared" si="145"/>
        <v>247.33202291478395</v>
      </c>
      <c r="Q991">
        <f t="shared" si="146"/>
        <v>0</v>
      </c>
      <c r="R991">
        <f>$D$2*tarifas!$D$12/24</f>
        <v>1.4541666666666666</v>
      </c>
      <c r="S991" t="e">
        <f>VLOOKUP(E991&amp;" "&amp;F991,tarifas!$A$13:$D$20,4,FALSE)*P991</f>
        <v>#N/A</v>
      </c>
      <c r="T991">
        <f>IF(F991="COD1",tarifas!$D$11*(SUMIFS($P$11:$P$8770,$F$11:$F$8770,"=COD1",$B$11:$B$8770,"="&amp;B991)/COUNTIFS($F$11:$F$8770,"=COD1",$B$11:$B$8770,"="&amp;B991))/COUNTIFS($A$11:$A$8770,"="&amp;A991,$F$11:$F$8770,"=COD1"),0)</f>
        <v>0</v>
      </c>
      <c r="U991" t="e">
        <f>(VLOOKUP(F991,tarifas!$C$7:$D$10,2,FALSE)+tarifas!$D$21)*datos!P991</f>
        <v>#N/A</v>
      </c>
      <c r="V991" t="e">
        <f t="shared" si="147"/>
        <v>#N/A</v>
      </c>
      <c r="W991">
        <f t="shared" si="148"/>
        <v>0</v>
      </c>
    </row>
    <row r="992" spans="1:23" x14ac:dyDescent="0.25">
      <c r="A992">
        <f t="shared" si="141"/>
        <v>39</v>
      </c>
      <c r="B992">
        <f t="shared" si="142"/>
        <v>2</v>
      </c>
      <c r="C992" s="1">
        <f t="shared" si="149"/>
        <v>41680.874999997621</v>
      </c>
      <c r="D992" s="7">
        <v>0</v>
      </c>
      <c r="E992" s="7"/>
      <c r="G992">
        <v>14</v>
      </c>
      <c r="H992" s="12">
        <v>234.34571288615183</v>
      </c>
      <c r="I992" s="13">
        <f>$D$2*tarifas!$D$12/24</f>
        <v>1.4541666666666666</v>
      </c>
      <c r="J992" s="13" t="e">
        <f>VLOOKUP(E992&amp;" "&amp;F992,tarifas!$A$13:$D$20,4,FALSE)*H992</f>
        <v>#N/A</v>
      </c>
      <c r="K992" s="13">
        <f>IF(F992="COD1",tarifas!$D$11*(SUMIFS($H$11:$H$8770,$F$11:$F$8770,"=COD1",$B$11:$B$8770,"="&amp;B992)/COUNTIFS($F$11:$F$8770,"=COD1",$B$11:$B$8770,"="&amp;B992))/COUNTIFS($A$11:$A$8770,"="&amp;A992,$F$11:$F$8770,"=COD1"),0)</f>
        <v>0</v>
      </c>
      <c r="L992" s="13" t="e">
        <f>(VLOOKUP(F992,tarifas!$C$7:$D$10,2,FALSE)+tarifas!$D$21)*datos!H992</f>
        <v>#N/A</v>
      </c>
      <c r="M992">
        <v>0</v>
      </c>
      <c r="N992" s="13" t="e">
        <f t="shared" si="143"/>
        <v>#N/A</v>
      </c>
      <c r="O992">
        <f t="shared" si="144"/>
        <v>0</v>
      </c>
      <c r="P992" s="12">
        <f t="shared" si="145"/>
        <v>234.34571288615183</v>
      </c>
      <c r="Q992">
        <f t="shared" si="146"/>
        <v>0</v>
      </c>
      <c r="R992">
        <f>$D$2*tarifas!$D$12/24</f>
        <v>1.4541666666666666</v>
      </c>
      <c r="S992" t="e">
        <f>VLOOKUP(E992&amp;" "&amp;F992,tarifas!$A$13:$D$20,4,FALSE)*P992</f>
        <v>#N/A</v>
      </c>
      <c r="T992">
        <f>IF(F992="COD1",tarifas!$D$11*(SUMIFS($P$11:$P$8770,$F$11:$F$8770,"=COD1",$B$11:$B$8770,"="&amp;B992)/COUNTIFS($F$11:$F$8770,"=COD1",$B$11:$B$8770,"="&amp;B992))/COUNTIFS($A$11:$A$8770,"="&amp;A992,$F$11:$F$8770,"=COD1"),0)</f>
        <v>0</v>
      </c>
      <c r="U992" t="e">
        <f>(VLOOKUP(F992,tarifas!$C$7:$D$10,2,FALSE)+tarifas!$D$21)*datos!P992</f>
        <v>#N/A</v>
      </c>
      <c r="V992" t="e">
        <f t="shared" si="147"/>
        <v>#N/A</v>
      </c>
      <c r="W992">
        <f t="shared" si="148"/>
        <v>0</v>
      </c>
    </row>
    <row r="993" spans="1:23" x14ac:dyDescent="0.25">
      <c r="A993">
        <f t="shared" si="141"/>
        <v>39</v>
      </c>
      <c r="B993">
        <f t="shared" si="142"/>
        <v>2</v>
      </c>
      <c r="C993" s="1">
        <f t="shared" si="149"/>
        <v>41680.916666664285</v>
      </c>
      <c r="D993" s="7">
        <v>0</v>
      </c>
      <c r="E993" s="7"/>
      <c r="G993">
        <v>6.9</v>
      </c>
      <c r="H993" s="12">
        <v>220.02685213748828</v>
      </c>
      <c r="I993" s="13">
        <f>$D$2*tarifas!$D$12/24</f>
        <v>1.4541666666666666</v>
      </c>
      <c r="J993" s="13" t="e">
        <f>VLOOKUP(E993&amp;" "&amp;F993,tarifas!$A$13:$D$20,4,FALSE)*H993</f>
        <v>#N/A</v>
      </c>
      <c r="K993" s="13">
        <f>IF(F993="COD1",tarifas!$D$11*(SUMIFS($H$11:$H$8770,$F$11:$F$8770,"=COD1",$B$11:$B$8770,"="&amp;B993)/COUNTIFS($F$11:$F$8770,"=COD1",$B$11:$B$8770,"="&amp;B993))/COUNTIFS($A$11:$A$8770,"="&amp;A993,$F$11:$F$8770,"=COD1"),0)</f>
        <v>0</v>
      </c>
      <c r="L993" s="13" t="e">
        <f>(VLOOKUP(F993,tarifas!$C$7:$D$10,2,FALSE)+tarifas!$D$21)*datos!H993</f>
        <v>#N/A</v>
      </c>
      <c r="M993">
        <v>0</v>
      </c>
      <c r="N993" s="13" t="e">
        <f t="shared" si="143"/>
        <v>#N/A</v>
      </c>
      <c r="O993">
        <f t="shared" si="144"/>
        <v>0</v>
      </c>
      <c r="P993" s="12">
        <f t="shared" si="145"/>
        <v>220.02685213748828</v>
      </c>
      <c r="Q993">
        <f t="shared" si="146"/>
        <v>0</v>
      </c>
      <c r="R993">
        <f>$D$2*tarifas!$D$12/24</f>
        <v>1.4541666666666666</v>
      </c>
      <c r="S993" t="e">
        <f>VLOOKUP(E993&amp;" "&amp;F993,tarifas!$A$13:$D$20,4,FALSE)*P993</f>
        <v>#N/A</v>
      </c>
      <c r="T993">
        <f>IF(F993="COD1",tarifas!$D$11*(SUMIFS($P$11:$P$8770,$F$11:$F$8770,"=COD1",$B$11:$B$8770,"="&amp;B993)/COUNTIFS($F$11:$F$8770,"=COD1",$B$11:$B$8770,"="&amp;B993))/COUNTIFS($A$11:$A$8770,"="&amp;A993,$F$11:$F$8770,"=COD1"),0)</f>
        <v>0</v>
      </c>
      <c r="U993" t="e">
        <f>(VLOOKUP(F993,tarifas!$C$7:$D$10,2,FALSE)+tarifas!$D$21)*datos!P993</f>
        <v>#N/A</v>
      </c>
      <c r="V993" t="e">
        <f t="shared" si="147"/>
        <v>#N/A</v>
      </c>
      <c r="W993">
        <f t="shared" si="148"/>
        <v>0</v>
      </c>
    </row>
    <row r="994" spans="1:23" x14ac:dyDescent="0.25">
      <c r="A994">
        <f t="shared" si="141"/>
        <v>39</v>
      </c>
      <c r="B994">
        <f t="shared" si="142"/>
        <v>2</v>
      </c>
      <c r="C994" s="1">
        <f t="shared" si="149"/>
        <v>41680.958333330949</v>
      </c>
      <c r="D994" s="7">
        <v>0</v>
      </c>
      <c r="E994" s="7"/>
      <c r="G994">
        <v>3</v>
      </c>
      <c r="H994" s="12">
        <v>217.81939965266236</v>
      </c>
      <c r="I994" s="13">
        <f>$D$2*tarifas!$D$12/24</f>
        <v>1.4541666666666666</v>
      </c>
      <c r="J994" s="13" t="e">
        <f>VLOOKUP(E994&amp;" "&amp;F994,tarifas!$A$13:$D$20,4,FALSE)*H994</f>
        <v>#N/A</v>
      </c>
      <c r="K994" s="13">
        <f>IF(F994="COD1",tarifas!$D$11*(SUMIFS($H$11:$H$8770,$F$11:$F$8770,"=COD1",$B$11:$B$8770,"="&amp;B994)/COUNTIFS($F$11:$F$8770,"=COD1",$B$11:$B$8770,"="&amp;B994))/COUNTIFS($A$11:$A$8770,"="&amp;A994,$F$11:$F$8770,"=COD1"),0)</f>
        <v>0</v>
      </c>
      <c r="L994" s="13" t="e">
        <f>(VLOOKUP(F994,tarifas!$C$7:$D$10,2,FALSE)+tarifas!$D$21)*datos!H994</f>
        <v>#N/A</v>
      </c>
      <c r="M994">
        <v>0</v>
      </c>
      <c r="N994" s="13" t="e">
        <f t="shared" si="143"/>
        <v>#N/A</v>
      </c>
      <c r="O994">
        <f t="shared" si="144"/>
        <v>0</v>
      </c>
      <c r="P994" s="12">
        <f t="shared" si="145"/>
        <v>217.81939965266236</v>
      </c>
      <c r="Q994">
        <f t="shared" si="146"/>
        <v>0</v>
      </c>
      <c r="R994">
        <f>$D$2*tarifas!$D$12/24</f>
        <v>1.4541666666666666</v>
      </c>
      <c r="S994" t="e">
        <f>VLOOKUP(E994&amp;" "&amp;F994,tarifas!$A$13:$D$20,4,FALSE)*P994</f>
        <v>#N/A</v>
      </c>
      <c r="T994">
        <f>IF(F994="COD1",tarifas!$D$11*(SUMIFS($P$11:$P$8770,$F$11:$F$8770,"=COD1",$B$11:$B$8770,"="&amp;B994)/COUNTIFS($F$11:$F$8770,"=COD1",$B$11:$B$8770,"="&amp;B994))/COUNTIFS($A$11:$A$8770,"="&amp;A994,$F$11:$F$8770,"=COD1"),0)</f>
        <v>0</v>
      </c>
      <c r="U994" t="e">
        <f>(VLOOKUP(F994,tarifas!$C$7:$D$10,2,FALSE)+tarifas!$D$21)*datos!P994</f>
        <v>#N/A</v>
      </c>
      <c r="V994" t="e">
        <f t="shared" si="147"/>
        <v>#N/A</v>
      </c>
      <c r="W994">
        <f t="shared" si="148"/>
        <v>0</v>
      </c>
    </row>
    <row r="995" spans="1:23" x14ac:dyDescent="0.25">
      <c r="A995">
        <f t="shared" si="141"/>
        <v>40</v>
      </c>
      <c r="B995">
        <f t="shared" si="142"/>
        <v>2</v>
      </c>
      <c r="C995" s="1">
        <f t="shared" si="149"/>
        <v>41680.999999997613</v>
      </c>
      <c r="D995" s="7">
        <v>0</v>
      </c>
      <c r="E995" s="7"/>
      <c r="G995">
        <v>0.51</v>
      </c>
      <c r="H995" s="12">
        <v>216.96958432854919</v>
      </c>
      <c r="I995" s="13">
        <f>$D$2*tarifas!$D$12/24</f>
        <v>1.4541666666666666</v>
      </c>
      <c r="J995" s="13" t="e">
        <f>VLOOKUP(E995&amp;" "&amp;F995,tarifas!$A$13:$D$20,4,FALSE)*H995</f>
        <v>#N/A</v>
      </c>
      <c r="K995" s="13">
        <f>IF(F995="COD1",tarifas!$D$11*(SUMIFS($H$11:$H$8770,$F$11:$F$8770,"=COD1",$B$11:$B$8770,"="&amp;B995)/COUNTIFS($F$11:$F$8770,"=COD1",$B$11:$B$8770,"="&amp;B995))/COUNTIFS($A$11:$A$8770,"="&amp;A995,$F$11:$F$8770,"=COD1"),0)</f>
        <v>0</v>
      </c>
      <c r="L995" s="13" t="e">
        <f>(VLOOKUP(F995,tarifas!$C$7:$D$10,2,FALSE)+tarifas!$D$21)*datos!H995</f>
        <v>#N/A</v>
      </c>
      <c r="M995">
        <v>0</v>
      </c>
      <c r="N995" s="13" t="e">
        <f t="shared" si="143"/>
        <v>#N/A</v>
      </c>
      <c r="O995">
        <f t="shared" si="144"/>
        <v>0</v>
      </c>
      <c r="P995" s="12">
        <f t="shared" si="145"/>
        <v>216.96958432854919</v>
      </c>
      <c r="Q995">
        <f t="shared" si="146"/>
        <v>0</v>
      </c>
      <c r="R995">
        <f>$D$2*tarifas!$D$12/24</f>
        <v>1.4541666666666666</v>
      </c>
      <c r="S995" t="e">
        <f>VLOOKUP(E995&amp;" "&amp;F995,tarifas!$A$13:$D$20,4,FALSE)*P995</f>
        <v>#N/A</v>
      </c>
      <c r="T995">
        <f>IF(F995="COD1",tarifas!$D$11*(SUMIFS($P$11:$P$8770,$F$11:$F$8770,"=COD1",$B$11:$B$8770,"="&amp;B995)/COUNTIFS($F$11:$F$8770,"=COD1",$B$11:$B$8770,"="&amp;B995))/COUNTIFS($A$11:$A$8770,"="&amp;A995,$F$11:$F$8770,"=COD1"),0)</f>
        <v>0</v>
      </c>
      <c r="U995" t="e">
        <f>(VLOOKUP(F995,tarifas!$C$7:$D$10,2,FALSE)+tarifas!$D$21)*datos!P995</f>
        <v>#N/A</v>
      </c>
      <c r="V995" t="e">
        <f t="shared" si="147"/>
        <v>#N/A</v>
      </c>
      <c r="W995">
        <f t="shared" si="148"/>
        <v>0</v>
      </c>
    </row>
    <row r="996" spans="1:23" x14ac:dyDescent="0.25">
      <c r="A996">
        <f t="shared" si="141"/>
        <v>40</v>
      </c>
      <c r="B996">
        <f t="shared" si="142"/>
        <v>2</v>
      </c>
      <c r="C996" s="1">
        <f t="shared" si="149"/>
        <v>41681.041666664278</v>
      </c>
      <c r="D996" s="7">
        <v>0</v>
      </c>
      <c r="E996" s="7"/>
      <c r="G996">
        <v>0</v>
      </c>
      <c r="H996" s="12">
        <v>216.54648270480783</v>
      </c>
      <c r="I996" s="13">
        <f>$D$2*tarifas!$D$12/24</f>
        <v>1.4541666666666666</v>
      </c>
      <c r="J996" s="13" t="e">
        <f>VLOOKUP(E996&amp;" "&amp;F996,tarifas!$A$13:$D$20,4,FALSE)*H996</f>
        <v>#N/A</v>
      </c>
      <c r="K996" s="13">
        <f>IF(F996="COD1",tarifas!$D$11*(SUMIFS($H$11:$H$8770,$F$11:$F$8770,"=COD1",$B$11:$B$8770,"="&amp;B996)/COUNTIFS($F$11:$F$8770,"=COD1",$B$11:$B$8770,"="&amp;B996))/COUNTIFS($A$11:$A$8770,"="&amp;A996,$F$11:$F$8770,"=COD1"),0)</f>
        <v>0</v>
      </c>
      <c r="L996" s="13" t="e">
        <f>(VLOOKUP(F996,tarifas!$C$7:$D$10,2,FALSE)+tarifas!$D$21)*datos!H996</f>
        <v>#N/A</v>
      </c>
      <c r="M996">
        <v>0</v>
      </c>
      <c r="N996" s="13" t="e">
        <f t="shared" si="143"/>
        <v>#N/A</v>
      </c>
      <c r="O996">
        <f t="shared" si="144"/>
        <v>0</v>
      </c>
      <c r="P996" s="12">
        <f t="shared" si="145"/>
        <v>216.54648270480783</v>
      </c>
      <c r="Q996">
        <f t="shared" si="146"/>
        <v>0</v>
      </c>
      <c r="R996">
        <f>$D$2*tarifas!$D$12/24</f>
        <v>1.4541666666666666</v>
      </c>
      <c r="S996" t="e">
        <f>VLOOKUP(E996&amp;" "&amp;F996,tarifas!$A$13:$D$20,4,FALSE)*P996</f>
        <v>#N/A</v>
      </c>
      <c r="T996">
        <f>IF(F996="COD1",tarifas!$D$11*(SUMIFS($P$11:$P$8770,$F$11:$F$8770,"=COD1",$B$11:$B$8770,"="&amp;B996)/COUNTIFS($F$11:$F$8770,"=COD1",$B$11:$B$8770,"="&amp;B996))/COUNTIFS($A$11:$A$8770,"="&amp;A996,$F$11:$F$8770,"=COD1"),0)</f>
        <v>0</v>
      </c>
      <c r="U996" t="e">
        <f>(VLOOKUP(F996,tarifas!$C$7:$D$10,2,FALSE)+tarifas!$D$21)*datos!P996</f>
        <v>#N/A</v>
      </c>
      <c r="V996" t="e">
        <f t="shared" si="147"/>
        <v>#N/A</v>
      </c>
      <c r="W996">
        <f t="shared" si="148"/>
        <v>0</v>
      </c>
    </row>
    <row r="997" spans="1:23" x14ac:dyDescent="0.25">
      <c r="A997">
        <f t="shared" si="141"/>
        <v>40</v>
      </c>
      <c r="B997">
        <f t="shared" si="142"/>
        <v>2</v>
      </c>
      <c r="C997" s="1">
        <f t="shared" si="149"/>
        <v>41681.083333330942</v>
      </c>
      <c r="D997" s="7">
        <v>0</v>
      </c>
      <c r="E997" s="7"/>
      <c r="G997">
        <v>0</v>
      </c>
      <c r="H997" s="12">
        <v>210.3234504625687</v>
      </c>
      <c r="I997" s="13">
        <f>$D$2*tarifas!$D$12/24</f>
        <v>1.4541666666666666</v>
      </c>
      <c r="J997" s="13" t="e">
        <f>VLOOKUP(E997&amp;" "&amp;F997,tarifas!$A$13:$D$20,4,FALSE)*H997</f>
        <v>#N/A</v>
      </c>
      <c r="K997" s="13">
        <f>IF(F997="COD1",tarifas!$D$11*(SUMIFS($H$11:$H$8770,$F$11:$F$8770,"=COD1",$B$11:$B$8770,"="&amp;B997)/COUNTIFS($F$11:$F$8770,"=COD1",$B$11:$B$8770,"="&amp;B997))/COUNTIFS($A$11:$A$8770,"="&amp;A997,$F$11:$F$8770,"=COD1"),0)</f>
        <v>0</v>
      </c>
      <c r="L997" s="13" t="e">
        <f>(VLOOKUP(F997,tarifas!$C$7:$D$10,2,FALSE)+tarifas!$D$21)*datos!H997</f>
        <v>#N/A</v>
      </c>
      <c r="M997">
        <v>0</v>
      </c>
      <c r="N997" s="13" t="e">
        <f t="shared" si="143"/>
        <v>#N/A</v>
      </c>
      <c r="O997">
        <f t="shared" si="144"/>
        <v>0</v>
      </c>
      <c r="P997" s="12">
        <f t="shared" si="145"/>
        <v>210.3234504625687</v>
      </c>
      <c r="Q997">
        <f t="shared" si="146"/>
        <v>0</v>
      </c>
      <c r="R997">
        <f>$D$2*tarifas!$D$12/24</f>
        <v>1.4541666666666666</v>
      </c>
      <c r="S997" t="e">
        <f>VLOOKUP(E997&amp;" "&amp;F997,tarifas!$A$13:$D$20,4,FALSE)*P997</f>
        <v>#N/A</v>
      </c>
      <c r="T997">
        <f>IF(F997="COD1",tarifas!$D$11*(SUMIFS($P$11:$P$8770,$F$11:$F$8770,"=COD1",$B$11:$B$8770,"="&amp;B997)/COUNTIFS($F$11:$F$8770,"=COD1",$B$11:$B$8770,"="&amp;B997))/COUNTIFS($A$11:$A$8770,"="&amp;A997,$F$11:$F$8770,"=COD1"),0)</f>
        <v>0</v>
      </c>
      <c r="U997" t="e">
        <f>(VLOOKUP(F997,tarifas!$C$7:$D$10,2,FALSE)+tarifas!$D$21)*datos!P997</f>
        <v>#N/A</v>
      </c>
      <c r="V997" t="e">
        <f t="shared" si="147"/>
        <v>#N/A</v>
      </c>
      <c r="W997">
        <f t="shared" si="148"/>
        <v>0</v>
      </c>
    </row>
    <row r="998" spans="1:23" x14ac:dyDescent="0.25">
      <c r="A998">
        <f t="shared" si="141"/>
        <v>40</v>
      </c>
      <c r="B998">
        <f t="shared" si="142"/>
        <v>2</v>
      </c>
      <c r="C998" s="1">
        <f t="shared" si="149"/>
        <v>41681.124999997606</v>
      </c>
      <c r="D998" s="7">
        <v>0</v>
      </c>
      <c r="E998" s="7"/>
      <c r="G998">
        <v>0</v>
      </c>
      <c r="H998" s="12">
        <v>209.81558676287096</v>
      </c>
      <c r="I998" s="13">
        <f>$D$2*tarifas!$D$12/24</f>
        <v>1.4541666666666666</v>
      </c>
      <c r="J998" s="13" t="e">
        <f>VLOOKUP(E998&amp;" "&amp;F998,tarifas!$A$13:$D$20,4,FALSE)*H998</f>
        <v>#N/A</v>
      </c>
      <c r="K998" s="13">
        <f>IF(F998="COD1",tarifas!$D$11*(SUMIFS($H$11:$H$8770,$F$11:$F$8770,"=COD1",$B$11:$B$8770,"="&amp;B998)/COUNTIFS($F$11:$F$8770,"=COD1",$B$11:$B$8770,"="&amp;B998))/COUNTIFS($A$11:$A$8770,"="&amp;A998,$F$11:$F$8770,"=COD1"),0)</f>
        <v>0</v>
      </c>
      <c r="L998" s="13" t="e">
        <f>(VLOOKUP(F998,tarifas!$C$7:$D$10,2,FALSE)+tarifas!$D$21)*datos!H998</f>
        <v>#N/A</v>
      </c>
      <c r="M998">
        <v>0</v>
      </c>
      <c r="N998" s="13" t="e">
        <f t="shared" si="143"/>
        <v>#N/A</v>
      </c>
      <c r="O998">
        <f t="shared" si="144"/>
        <v>0</v>
      </c>
      <c r="P998" s="12">
        <f t="shared" si="145"/>
        <v>209.81558676287096</v>
      </c>
      <c r="Q998">
        <f t="shared" si="146"/>
        <v>0</v>
      </c>
      <c r="R998">
        <f>$D$2*tarifas!$D$12/24</f>
        <v>1.4541666666666666</v>
      </c>
      <c r="S998" t="e">
        <f>VLOOKUP(E998&amp;" "&amp;F998,tarifas!$A$13:$D$20,4,FALSE)*P998</f>
        <v>#N/A</v>
      </c>
      <c r="T998">
        <f>IF(F998="COD1",tarifas!$D$11*(SUMIFS($P$11:$P$8770,$F$11:$F$8770,"=COD1",$B$11:$B$8770,"="&amp;B998)/COUNTIFS($F$11:$F$8770,"=COD1",$B$11:$B$8770,"="&amp;B998))/COUNTIFS($A$11:$A$8770,"="&amp;A998,$F$11:$F$8770,"=COD1"),0)</f>
        <v>0</v>
      </c>
      <c r="U998" t="e">
        <f>(VLOOKUP(F998,tarifas!$C$7:$D$10,2,FALSE)+tarifas!$D$21)*datos!P998</f>
        <v>#N/A</v>
      </c>
      <c r="V998" t="e">
        <f t="shared" si="147"/>
        <v>#N/A</v>
      </c>
      <c r="W998">
        <f t="shared" si="148"/>
        <v>0</v>
      </c>
    </row>
    <row r="999" spans="1:23" x14ac:dyDescent="0.25">
      <c r="A999">
        <f t="shared" si="141"/>
        <v>40</v>
      </c>
      <c r="B999">
        <f t="shared" si="142"/>
        <v>2</v>
      </c>
      <c r="C999" s="1">
        <f t="shared" si="149"/>
        <v>41681.16666666427</v>
      </c>
      <c r="D999" s="7">
        <v>0</v>
      </c>
      <c r="E999" s="7"/>
      <c r="G999">
        <v>0</v>
      </c>
      <c r="H999" s="12">
        <v>202.57546330084023</v>
      </c>
      <c r="I999" s="13">
        <f>$D$2*tarifas!$D$12/24</f>
        <v>1.4541666666666666</v>
      </c>
      <c r="J999" s="13" t="e">
        <f>VLOOKUP(E999&amp;" "&amp;F999,tarifas!$A$13:$D$20,4,FALSE)*H999</f>
        <v>#N/A</v>
      </c>
      <c r="K999" s="13">
        <f>IF(F999="COD1",tarifas!$D$11*(SUMIFS($H$11:$H$8770,$F$11:$F$8770,"=COD1",$B$11:$B$8770,"="&amp;B999)/COUNTIFS($F$11:$F$8770,"=COD1",$B$11:$B$8770,"="&amp;B999))/COUNTIFS($A$11:$A$8770,"="&amp;A999,$F$11:$F$8770,"=COD1"),0)</f>
        <v>0</v>
      </c>
      <c r="L999" s="13" t="e">
        <f>(VLOOKUP(F999,tarifas!$C$7:$D$10,2,FALSE)+tarifas!$D$21)*datos!H999</f>
        <v>#N/A</v>
      </c>
      <c r="M999">
        <v>0</v>
      </c>
      <c r="N999" s="13" t="e">
        <f t="shared" si="143"/>
        <v>#N/A</v>
      </c>
      <c r="O999">
        <f t="shared" si="144"/>
        <v>0</v>
      </c>
      <c r="P999" s="12">
        <f t="shared" si="145"/>
        <v>202.57546330084023</v>
      </c>
      <c r="Q999">
        <f t="shared" si="146"/>
        <v>0</v>
      </c>
      <c r="R999">
        <f>$D$2*tarifas!$D$12/24</f>
        <v>1.4541666666666666</v>
      </c>
      <c r="S999" t="e">
        <f>VLOOKUP(E999&amp;" "&amp;F999,tarifas!$A$13:$D$20,4,FALSE)*P999</f>
        <v>#N/A</v>
      </c>
      <c r="T999">
        <f>IF(F999="COD1",tarifas!$D$11*(SUMIFS($P$11:$P$8770,$F$11:$F$8770,"=COD1",$B$11:$B$8770,"="&amp;B999)/COUNTIFS($F$11:$F$8770,"=COD1",$B$11:$B$8770,"="&amp;B999))/COUNTIFS($A$11:$A$8770,"="&amp;A999,$F$11:$F$8770,"=COD1"),0)</f>
        <v>0</v>
      </c>
      <c r="U999" t="e">
        <f>(VLOOKUP(F999,tarifas!$C$7:$D$10,2,FALSE)+tarifas!$D$21)*datos!P999</f>
        <v>#N/A</v>
      </c>
      <c r="V999" t="e">
        <f t="shared" si="147"/>
        <v>#N/A</v>
      </c>
      <c r="W999">
        <f t="shared" si="148"/>
        <v>0</v>
      </c>
    </row>
    <row r="1000" spans="1:23" x14ac:dyDescent="0.25">
      <c r="A1000">
        <f t="shared" si="141"/>
        <v>40</v>
      </c>
      <c r="B1000">
        <f t="shared" si="142"/>
        <v>2</v>
      </c>
      <c r="C1000" s="1">
        <f t="shared" si="149"/>
        <v>41681.208333330935</v>
      </c>
      <c r="D1000" s="7">
        <v>0</v>
      </c>
      <c r="E1000" s="7"/>
      <c r="G1000">
        <v>0</v>
      </c>
      <c r="H1000" s="12">
        <v>200.13844530454489</v>
      </c>
      <c r="I1000" s="13">
        <f>$D$2*tarifas!$D$12/24</f>
        <v>1.4541666666666666</v>
      </c>
      <c r="J1000" s="13" t="e">
        <f>VLOOKUP(E1000&amp;" "&amp;F1000,tarifas!$A$13:$D$20,4,FALSE)*H1000</f>
        <v>#N/A</v>
      </c>
      <c r="K1000" s="13">
        <f>IF(F1000="COD1",tarifas!$D$11*(SUMIFS($H$11:$H$8770,$F$11:$F$8770,"=COD1",$B$11:$B$8770,"="&amp;B1000)/COUNTIFS($F$11:$F$8770,"=COD1",$B$11:$B$8770,"="&amp;B1000))/COUNTIFS($A$11:$A$8770,"="&amp;A1000,$F$11:$F$8770,"=COD1"),0)</f>
        <v>0</v>
      </c>
      <c r="L1000" s="13" t="e">
        <f>(VLOOKUP(F1000,tarifas!$C$7:$D$10,2,FALSE)+tarifas!$D$21)*datos!H1000</f>
        <v>#N/A</v>
      </c>
      <c r="M1000">
        <v>0</v>
      </c>
      <c r="N1000" s="13" t="e">
        <f t="shared" si="143"/>
        <v>#N/A</v>
      </c>
      <c r="O1000">
        <f t="shared" si="144"/>
        <v>0</v>
      </c>
      <c r="P1000" s="12">
        <f t="shared" si="145"/>
        <v>200.13844530454489</v>
      </c>
      <c r="Q1000">
        <f t="shared" si="146"/>
        <v>0</v>
      </c>
      <c r="R1000">
        <f>$D$2*tarifas!$D$12/24</f>
        <v>1.4541666666666666</v>
      </c>
      <c r="S1000" t="e">
        <f>VLOOKUP(E1000&amp;" "&amp;F1000,tarifas!$A$13:$D$20,4,FALSE)*P1000</f>
        <v>#N/A</v>
      </c>
      <c r="T1000">
        <f>IF(F1000="COD1",tarifas!$D$11*(SUMIFS($P$11:$P$8770,$F$11:$F$8770,"=COD1",$B$11:$B$8770,"="&amp;B1000)/COUNTIFS($F$11:$F$8770,"=COD1",$B$11:$B$8770,"="&amp;B1000))/COUNTIFS($A$11:$A$8770,"="&amp;A1000,$F$11:$F$8770,"=COD1"),0)</f>
        <v>0</v>
      </c>
      <c r="U1000" t="e">
        <f>(VLOOKUP(F1000,tarifas!$C$7:$D$10,2,FALSE)+tarifas!$D$21)*datos!P1000</f>
        <v>#N/A</v>
      </c>
      <c r="V1000" t="e">
        <f t="shared" si="147"/>
        <v>#N/A</v>
      </c>
      <c r="W1000">
        <f t="shared" si="148"/>
        <v>0</v>
      </c>
    </row>
    <row r="1001" spans="1:23" x14ac:dyDescent="0.25">
      <c r="A1001">
        <f t="shared" si="141"/>
        <v>40</v>
      </c>
      <c r="B1001">
        <f t="shared" si="142"/>
        <v>2</v>
      </c>
      <c r="C1001" s="1">
        <f t="shared" si="149"/>
        <v>41681.249999997599</v>
      </c>
      <c r="D1001" s="7">
        <v>0</v>
      </c>
      <c r="E1001" s="7"/>
      <c r="G1001">
        <v>0</v>
      </c>
      <c r="H1001" s="12">
        <v>198.36752024339538</v>
      </c>
      <c r="I1001" s="13">
        <f>$D$2*tarifas!$D$12/24</f>
        <v>1.4541666666666666</v>
      </c>
      <c r="J1001" s="13" t="e">
        <f>VLOOKUP(E1001&amp;" "&amp;F1001,tarifas!$A$13:$D$20,4,FALSE)*H1001</f>
        <v>#N/A</v>
      </c>
      <c r="K1001" s="13">
        <f>IF(F1001="COD1",tarifas!$D$11*(SUMIFS($H$11:$H$8770,$F$11:$F$8770,"=COD1",$B$11:$B$8770,"="&amp;B1001)/COUNTIFS($F$11:$F$8770,"=COD1",$B$11:$B$8770,"="&amp;B1001))/COUNTIFS($A$11:$A$8770,"="&amp;A1001,$F$11:$F$8770,"=COD1"),0)</f>
        <v>0</v>
      </c>
      <c r="L1001" s="13" t="e">
        <f>(VLOOKUP(F1001,tarifas!$C$7:$D$10,2,FALSE)+tarifas!$D$21)*datos!H1001</f>
        <v>#N/A</v>
      </c>
      <c r="M1001">
        <v>0</v>
      </c>
      <c r="N1001" s="13" t="e">
        <f t="shared" si="143"/>
        <v>#N/A</v>
      </c>
      <c r="O1001">
        <f t="shared" si="144"/>
        <v>0</v>
      </c>
      <c r="P1001" s="12">
        <f t="shared" si="145"/>
        <v>198.36752024339538</v>
      </c>
      <c r="Q1001">
        <f t="shared" si="146"/>
        <v>0</v>
      </c>
      <c r="R1001">
        <f>$D$2*tarifas!$D$12/24</f>
        <v>1.4541666666666666</v>
      </c>
      <c r="S1001" t="e">
        <f>VLOOKUP(E1001&amp;" "&amp;F1001,tarifas!$A$13:$D$20,4,FALSE)*P1001</f>
        <v>#N/A</v>
      </c>
      <c r="T1001">
        <f>IF(F1001="COD1",tarifas!$D$11*(SUMIFS($P$11:$P$8770,$F$11:$F$8770,"=COD1",$B$11:$B$8770,"="&amp;B1001)/COUNTIFS($F$11:$F$8770,"=COD1",$B$11:$B$8770,"="&amp;B1001))/COUNTIFS($A$11:$A$8770,"="&amp;A1001,$F$11:$F$8770,"=COD1"),0)</f>
        <v>0</v>
      </c>
      <c r="U1001" t="e">
        <f>(VLOOKUP(F1001,tarifas!$C$7:$D$10,2,FALSE)+tarifas!$D$21)*datos!P1001</f>
        <v>#N/A</v>
      </c>
      <c r="V1001" t="e">
        <f t="shared" si="147"/>
        <v>#N/A</v>
      </c>
      <c r="W1001">
        <f t="shared" si="148"/>
        <v>0</v>
      </c>
    </row>
    <row r="1002" spans="1:23" x14ac:dyDescent="0.25">
      <c r="A1002">
        <f t="shared" si="141"/>
        <v>40</v>
      </c>
      <c r="B1002">
        <f t="shared" si="142"/>
        <v>2</v>
      </c>
      <c r="C1002" s="1">
        <f t="shared" si="149"/>
        <v>41681.291666664263</v>
      </c>
      <c r="D1002" s="7">
        <v>0</v>
      </c>
      <c r="E1002" s="7"/>
      <c r="G1002">
        <v>0.2</v>
      </c>
      <c r="H1002" s="12">
        <v>191.02259529727752</v>
      </c>
      <c r="I1002" s="13">
        <f>$D$2*tarifas!$D$12/24</f>
        <v>1.4541666666666666</v>
      </c>
      <c r="J1002" s="13" t="e">
        <f>VLOOKUP(E1002&amp;" "&amp;F1002,tarifas!$A$13:$D$20,4,FALSE)*H1002</f>
        <v>#N/A</v>
      </c>
      <c r="K1002" s="13">
        <f>IF(F1002="COD1",tarifas!$D$11*(SUMIFS($H$11:$H$8770,$F$11:$F$8770,"=COD1",$B$11:$B$8770,"="&amp;B1002)/COUNTIFS($F$11:$F$8770,"=COD1",$B$11:$B$8770,"="&amp;B1002))/COUNTIFS($A$11:$A$8770,"="&amp;A1002,$F$11:$F$8770,"=COD1"),0)</f>
        <v>0</v>
      </c>
      <c r="L1002" s="13" t="e">
        <f>(VLOOKUP(F1002,tarifas!$C$7:$D$10,2,FALSE)+tarifas!$D$21)*datos!H1002</f>
        <v>#N/A</v>
      </c>
      <c r="M1002">
        <v>3.4283099999999997</v>
      </c>
      <c r="N1002" s="13" t="e">
        <f t="shared" si="143"/>
        <v>#N/A</v>
      </c>
      <c r="O1002">
        <f t="shared" si="144"/>
        <v>3.4283099999999997</v>
      </c>
      <c r="P1002" s="12">
        <f t="shared" si="145"/>
        <v>187.59428529727751</v>
      </c>
      <c r="Q1002">
        <f t="shared" si="146"/>
        <v>0</v>
      </c>
      <c r="R1002">
        <f>$D$2*tarifas!$D$12/24</f>
        <v>1.4541666666666666</v>
      </c>
      <c r="S1002" t="e">
        <f>VLOOKUP(E1002&amp;" "&amp;F1002,tarifas!$A$13:$D$20,4,FALSE)*P1002</f>
        <v>#N/A</v>
      </c>
      <c r="T1002">
        <f>IF(F1002="COD1",tarifas!$D$11*(SUMIFS($P$11:$P$8770,$F$11:$F$8770,"=COD1",$B$11:$B$8770,"="&amp;B1002)/COUNTIFS($F$11:$F$8770,"=COD1",$B$11:$B$8770,"="&amp;B1002))/COUNTIFS($A$11:$A$8770,"="&amp;A1002,$F$11:$F$8770,"=COD1"),0)</f>
        <v>0</v>
      </c>
      <c r="U1002" t="e">
        <f>(VLOOKUP(F1002,tarifas!$C$7:$D$10,2,FALSE)+tarifas!$D$21)*datos!P1002</f>
        <v>#N/A</v>
      </c>
      <c r="V1002" t="e">
        <f t="shared" si="147"/>
        <v>#N/A</v>
      </c>
      <c r="W1002">
        <f t="shared" si="148"/>
        <v>0</v>
      </c>
    </row>
    <row r="1003" spans="1:23" x14ac:dyDescent="0.25">
      <c r="A1003">
        <f t="shared" si="141"/>
        <v>40</v>
      </c>
      <c r="B1003">
        <f t="shared" si="142"/>
        <v>2</v>
      </c>
      <c r="C1003" s="1">
        <f t="shared" si="149"/>
        <v>41681.333333330927</v>
      </c>
      <c r="D1003" s="7">
        <v>0</v>
      </c>
      <c r="E1003" s="7"/>
      <c r="G1003">
        <v>0.2</v>
      </c>
      <c r="H1003" s="12">
        <v>243.89548420239478</v>
      </c>
      <c r="I1003" s="13">
        <f>$D$2*tarifas!$D$12/24</f>
        <v>1.4541666666666666</v>
      </c>
      <c r="J1003" s="13" t="e">
        <f>VLOOKUP(E1003&amp;" "&amp;F1003,tarifas!$A$13:$D$20,4,FALSE)*H1003</f>
        <v>#N/A</v>
      </c>
      <c r="K1003" s="13">
        <f>IF(F1003="COD1",tarifas!$D$11*(SUMIFS($H$11:$H$8770,$F$11:$F$8770,"=COD1",$B$11:$B$8770,"="&amp;B1003)/COUNTIFS($F$11:$F$8770,"=COD1",$B$11:$B$8770,"="&amp;B1003))/COUNTIFS($A$11:$A$8770,"="&amp;A1003,$F$11:$F$8770,"=COD1"),0)</f>
        <v>0</v>
      </c>
      <c r="L1003" s="13" t="e">
        <f>(VLOOKUP(F1003,tarifas!$C$7:$D$10,2,FALSE)+tarifas!$D$21)*datos!H1003</f>
        <v>#N/A</v>
      </c>
      <c r="M1003">
        <v>8.0469499999999989</v>
      </c>
      <c r="N1003" s="13" t="e">
        <f t="shared" si="143"/>
        <v>#N/A</v>
      </c>
      <c r="O1003">
        <f t="shared" si="144"/>
        <v>8.0469499999999989</v>
      </c>
      <c r="P1003" s="12">
        <f t="shared" si="145"/>
        <v>235.84853420239477</v>
      </c>
      <c r="Q1003">
        <f t="shared" si="146"/>
        <v>0</v>
      </c>
      <c r="R1003">
        <f>$D$2*tarifas!$D$12/24</f>
        <v>1.4541666666666666</v>
      </c>
      <c r="S1003" t="e">
        <f>VLOOKUP(E1003&amp;" "&amp;F1003,tarifas!$A$13:$D$20,4,FALSE)*P1003</f>
        <v>#N/A</v>
      </c>
      <c r="T1003">
        <f>IF(F1003="COD1",tarifas!$D$11*(SUMIFS($P$11:$P$8770,$F$11:$F$8770,"=COD1",$B$11:$B$8770,"="&amp;B1003)/COUNTIFS($F$11:$F$8770,"=COD1",$B$11:$B$8770,"="&amp;B1003))/COUNTIFS($A$11:$A$8770,"="&amp;A1003,$F$11:$F$8770,"=COD1"),0)</f>
        <v>0</v>
      </c>
      <c r="U1003" t="e">
        <f>(VLOOKUP(F1003,tarifas!$C$7:$D$10,2,FALSE)+tarifas!$D$21)*datos!P1003</f>
        <v>#N/A</v>
      </c>
      <c r="V1003" t="e">
        <f t="shared" si="147"/>
        <v>#N/A</v>
      </c>
      <c r="W1003">
        <f t="shared" si="148"/>
        <v>0</v>
      </c>
    </row>
    <row r="1004" spans="1:23" x14ac:dyDescent="0.25">
      <c r="A1004">
        <f t="shared" si="141"/>
        <v>40</v>
      </c>
      <c r="B1004">
        <f t="shared" si="142"/>
        <v>2</v>
      </c>
      <c r="C1004" s="1">
        <f t="shared" si="149"/>
        <v>41681.374999997592</v>
      </c>
      <c r="D1004" s="7">
        <v>0</v>
      </c>
      <c r="E1004" s="7"/>
      <c r="G1004">
        <v>3</v>
      </c>
      <c r="H1004" s="12">
        <v>436.22241976996992</v>
      </c>
      <c r="I1004" s="13">
        <f>$D$2*tarifas!$D$12/24</f>
        <v>1.4541666666666666</v>
      </c>
      <c r="J1004" s="13" t="e">
        <f>VLOOKUP(E1004&amp;" "&amp;F1004,tarifas!$A$13:$D$20,4,FALSE)*H1004</f>
        <v>#N/A</v>
      </c>
      <c r="K1004" s="13">
        <f>IF(F1004="COD1",tarifas!$D$11*(SUMIFS($H$11:$H$8770,$F$11:$F$8770,"=COD1",$B$11:$B$8770,"="&amp;B1004)/COUNTIFS($F$11:$F$8770,"=COD1",$B$11:$B$8770,"="&amp;B1004))/COUNTIFS($A$11:$A$8770,"="&amp;A1004,$F$11:$F$8770,"=COD1"),0)</f>
        <v>0</v>
      </c>
      <c r="L1004" s="13" t="e">
        <f>(VLOOKUP(F1004,tarifas!$C$7:$D$10,2,FALSE)+tarifas!$D$21)*datos!H1004</f>
        <v>#N/A</v>
      </c>
      <c r="M1004">
        <v>2.9537499999999999</v>
      </c>
      <c r="N1004" s="13" t="e">
        <f t="shared" si="143"/>
        <v>#N/A</v>
      </c>
      <c r="O1004">
        <f t="shared" si="144"/>
        <v>2.9537499999999999</v>
      </c>
      <c r="P1004" s="12">
        <f t="shared" si="145"/>
        <v>433.2686697699699</v>
      </c>
      <c r="Q1004">
        <f t="shared" si="146"/>
        <v>0</v>
      </c>
      <c r="R1004">
        <f>$D$2*tarifas!$D$12/24</f>
        <v>1.4541666666666666</v>
      </c>
      <c r="S1004" t="e">
        <f>VLOOKUP(E1004&amp;" "&amp;F1004,tarifas!$A$13:$D$20,4,FALSE)*P1004</f>
        <v>#N/A</v>
      </c>
      <c r="T1004">
        <f>IF(F1004="COD1",tarifas!$D$11*(SUMIFS($P$11:$P$8770,$F$11:$F$8770,"=COD1",$B$11:$B$8770,"="&amp;B1004)/COUNTIFS($F$11:$F$8770,"=COD1",$B$11:$B$8770,"="&amp;B1004))/COUNTIFS($A$11:$A$8770,"="&amp;A1004,$F$11:$F$8770,"=COD1"),0)</f>
        <v>0</v>
      </c>
      <c r="U1004" t="e">
        <f>(VLOOKUP(F1004,tarifas!$C$7:$D$10,2,FALSE)+tarifas!$D$21)*datos!P1004</f>
        <v>#N/A</v>
      </c>
      <c r="V1004" t="e">
        <f t="shared" si="147"/>
        <v>#N/A</v>
      </c>
      <c r="W1004">
        <f t="shared" si="148"/>
        <v>0</v>
      </c>
    </row>
    <row r="1005" spans="1:23" x14ac:dyDescent="0.25">
      <c r="A1005">
        <f t="shared" si="141"/>
        <v>40</v>
      </c>
      <c r="B1005">
        <f t="shared" si="142"/>
        <v>2</v>
      </c>
      <c r="C1005" s="1">
        <f t="shared" si="149"/>
        <v>41681.416666664256</v>
      </c>
      <c r="D1005" s="7">
        <v>0</v>
      </c>
      <c r="E1005" s="7"/>
      <c r="G1005">
        <v>3.1</v>
      </c>
      <c r="H1005" s="12">
        <v>538.73974257566977</v>
      </c>
      <c r="I1005" s="13">
        <f>$D$2*tarifas!$D$12/24</f>
        <v>1.4541666666666666</v>
      </c>
      <c r="J1005" s="13" t="e">
        <f>VLOOKUP(E1005&amp;" "&amp;F1005,tarifas!$A$13:$D$20,4,FALSE)*H1005</f>
        <v>#N/A</v>
      </c>
      <c r="K1005" s="13">
        <f>IF(F1005="COD1",tarifas!$D$11*(SUMIFS($H$11:$H$8770,$F$11:$F$8770,"=COD1",$B$11:$B$8770,"="&amp;B1005)/COUNTIFS($F$11:$F$8770,"=COD1",$B$11:$B$8770,"="&amp;B1005))/COUNTIFS($A$11:$A$8770,"="&amp;A1005,$F$11:$F$8770,"=COD1"),0)</f>
        <v>0</v>
      </c>
      <c r="L1005" s="13" t="e">
        <f>(VLOOKUP(F1005,tarifas!$C$7:$D$10,2,FALSE)+tarifas!$D$21)*datos!H1005</f>
        <v>#N/A</v>
      </c>
      <c r="M1005">
        <v>53.139789999999998</v>
      </c>
      <c r="N1005" s="13" t="e">
        <f t="shared" si="143"/>
        <v>#N/A</v>
      </c>
      <c r="O1005">
        <f t="shared" si="144"/>
        <v>53.139789999999998</v>
      </c>
      <c r="P1005" s="12">
        <f t="shared" si="145"/>
        <v>485.59995257566976</v>
      </c>
      <c r="Q1005">
        <f t="shared" si="146"/>
        <v>0</v>
      </c>
      <c r="R1005">
        <f>$D$2*tarifas!$D$12/24</f>
        <v>1.4541666666666666</v>
      </c>
      <c r="S1005" t="e">
        <f>VLOOKUP(E1005&amp;" "&amp;F1005,tarifas!$A$13:$D$20,4,FALSE)*P1005</f>
        <v>#N/A</v>
      </c>
      <c r="T1005">
        <f>IF(F1005="COD1",tarifas!$D$11*(SUMIFS($P$11:$P$8770,$F$11:$F$8770,"=COD1",$B$11:$B$8770,"="&amp;B1005)/COUNTIFS($F$11:$F$8770,"=COD1",$B$11:$B$8770,"="&amp;B1005))/COUNTIFS($A$11:$A$8770,"="&amp;A1005,$F$11:$F$8770,"=COD1"),0)</f>
        <v>0</v>
      </c>
      <c r="U1005" t="e">
        <f>(VLOOKUP(F1005,tarifas!$C$7:$D$10,2,FALSE)+tarifas!$D$21)*datos!P1005</f>
        <v>#N/A</v>
      </c>
      <c r="V1005" t="e">
        <f t="shared" si="147"/>
        <v>#N/A</v>
      </c>
      <c r="W1005">
        <f t="shared" si="148"/>
        <v>0</v>
      </c>
    </row>
    <row r="1006" spans="1:23" x14ac:dyDescent="0.25">
      <c r="A1006">
        <f t="shared" si="141"/>
        <v>40</v>
      </c>
      <c r="B1006">
        <f t="shared" si="142"/>
        <v>2</v>
      </c>
      <c r="C1006" s="1">
        <f t="shared" si="149"/>
        <v>41681.45833333092</v>
      </c>
      <c r="D1006" s="7">
        <v>0</v>
      </c>
      <c r="E1006" s="7"/>
      <c r="G1006">
        <v>3.5</v>
      </c>
      <c r="H1006" s="12">
        <v>597.7440050860364</v>
      </c>
      <c r="I1006" s="13">
        <f>$D$2*tarifas!$D$12/24</f>
        <v>1.4541666666666666</v>
      </c>
      <c r="J1006" s="13" t="e">
        <f>VLOOKUP(E1006&amp;" "&amp;F1006,tarifas!$A$13:$D$20,4,FALSE)*H1006</f>
        <v>#N/A</v>
      </c>
      <c r="K1006" s="13">
        <f>IF(F1006="COD1",tarifas!$D$11*(SUMIFS($H$11:$H$8770,$F$11:$F$8770,"=COD1",$B$11:$B$8770,"="&amp;B1006)/COUNTIFS($F$11:$F$8770,"=COD1",$B$11:$B$8770,"="&amp;B1006))/COUNTIFS($A$11:$A$8770,"="&amp;A1006,$F$11:$F$8770,"=COD1"),0)</f>
        <v>0</v>
      </c>
      <c r="L1006" s="13" t="e">
        <f>(VLOOKUP(F1006,tarifas!$C$7:$D$10,2,FALSE)+tarifas!$D$21)*datos!H1006</f>
        <v>#N/A</v>
      </c>
      <c r="M1006">
        <v>71.669699999999992</v>
      </c>
      <c r="N1006" s="13" t="e">
        <f t="shared" si="143"/>
        <v>#N/A</v>
      </c>
      <c r="O1006">
        <f t="shared" si="144"/>
        <v>71.669699999999992</v>
      </c>
      <c r="P1006" s="12">
        <f t="shared" si="145"/>
        <v>526.07430508603636</v>
      </c>
      <c r="Q1006">
        <f t="shared" si="146"/>
        <v>0</v>
      </c>
      <c r="R1006">
        <f>$D$2*tarifas!$D$12/24</f>
        <v>1.4541666666666666</v>
      </c>
      <c r="S1006" t="e">
        <f>VLOOKUP(E1006&amp;" "&amp;F1006,tarifas!$A$13:$D$20,4,FALSE)*P1006</f>
        <v>#N/A</v>
      </c>
      <c r="T1006">
        <f>IF(F1006="COD1",tarifas!$D$11*(SUMIFS($P$11:$P$8770,$F$11:$F$8770,"=COD1",$B$11:$B$8770,"="&amp;B1006)/COUNTIFS($F$11:$F$8770,"=COD1",$B$11:$B$8770,"="&amp;B1006))/COUNTIFS($A$11:$A$8770,"="&amp;A1006,$F$11:$F$8770,"=COD1"),0)</f>
        <v>0</v>
      </c>
      <c r="U1006" t="e">
        <f>(VLOOKUP(F1006,tarifas!$C$7:$D$10,2,FALSE)+tarifas!$D$21)*datos!P1006</f>
        <v>#N/A</v>
      </c>
      <c r="V1006" t="e">
        <f t="shared" si="147"/>
        <v>#N/A</v>
      </c>
      <c r="W1006">
        <f t="shared" si="148"/>
        <v>0</v>
      </c>
    </row>
    <row r="1007" spans="1:23" x14ac:dyDescent="0.25">
      <c r="A1007">
        <f t="shared" si="141"/>
        <v>40</v>
      </c>
      <c r="B1007">
        <f t="shared" si="142"/>
        <v>2</v>
      </c>
      <c r="C1007" s="1">
        <f t="shared" si="149"/>
        <v>41681.499999997584</v>
      </c>
      <c r="D1007" s="7">
        <v>0</v>
      </c>
      <c r="E1007" s="7"/>
      <c r="G1007">
        <v>11.14</v>
      </c>
      <c r="H1007" s="12">
        <v>450.60012193720877</v>
      </c>
      <c r="I1007" s="13">
        <f>$D$2*tarifas!$D$12/24</f>
        <v>1.4541666666666666</v>
      </c>
      <c r="J1007" s="13" t="e">
        <f>VLOOKUP(E1007&amp;" "&amp;F1007,tarifas!$A$13:$D$20,4,FALSE)*H1007</f>
        <v>#N/A</v>
      </c>
      <c r="K1007" s="13">
        <f>IF(F1007="COD1",tarifas!$D$11*(SUMIFS($H$11:$H$8770,$F$11:$F$8770,"=COD1",$B$11:$B$8770,"="&amp;B1007)/COUNTIFS($F$11:$F$8770,"=COD1",$B$11:$B$8770,"="&amp;B1007))/COUNTIFS($A$11:$A$8770,"="&amp;A1007,$F$11:$F$8770,"=COD1"),0)</f>
        <v>0</v>
      </c>
      <c r="L1007" s="13" t="e">
        <f>(VLOOKUP(F1007,tarifas!$C$7:$D$10,2,FALSE)+tarifas!$D$21)*datos!H1007</f>
        <v>#N/A</v>
      </c>
      <c r="M1007">
        <v>221.33732000000001</v>
      </c>
      <c r="N1007" s="13" t="e">
        <f t="shared" si="143"/>
        <v>#N/A</v>
      </c>
      <c r="O1007">
        <f t="shared" si="144"/>
        <v>221.33732000000001</v>
      </c>
      <c r="P1007" s="12">
        <f t="shared" si="145"/>
        <v>229.26280193720876</v>
      </c>
      <c r="Q1007">
        <f t="shared" si="146"/>
        <v>0</v>
      </c>
      <c r="R1007">
        <f>$D$2*tarifas!$D$12/24</f>
        <v>1.4541666666666666</v>
      </c>
      <c r="S1007" t="e">
        <f>VLOOKUP(E1007&amp;" "&amp;F1007,tarifas!$A$13:$D$20,4,FALSE)*P1007</f>
        <v>#N/A</v>
      </c>
      <c r="T1007">
        <f>IF(F1007="COD1",tarifas!$D$11*(SUMIFS($P$11:$P$8770,$F$11:$F$8770,"=COD1",$B$11:$B$8770,"="&amp;B1007)/COUNTIFS($F$11:$F$8770,"=COD1",$B$11:$B$8770,"="&amp;B1007))/COUNTIFS($A$11:$A$8770,"="&amp;A1007,$F$11:$F$8770,"=COD1"),0)</f>
        <v>0</v>
      </c>
      <c r="U1007" t="e">
        <f>(VLOOKUP(F1007,tarifas!$C$7:$D$10,2,FALSE)+tarifas!$D$21)*datos!P1007</f>
        <v>#N/A</v>
      </c>
      <c r="V1007" t="e">
        <f t="shared" si="147"/>
        <v>#N/A</v>
      </c>
      <c r="W1007">
        <f t="shared" si="148"/>
        <v>0</v>
      </c>
    </row>
    <row r="1008" spans="1:23" x14ac:dyDescent="0.25">
      <c r="A1008">
        <f t="shared" si="141"/>
        <v>40</v>
      </c>
      <c r="B1008">
        <f t="shared" si="142"/>
        <v>2</v>
      </c>
      <c r="C1008" s="1">
        <f t="shared" si="149"/>
        <v>41681.541666664249</v>
      </c>
      <c r="D1008" s="7">
        <v>0</v>
      </c>
      <c r="E1008" s="7"/>
      <c r="G1008">
        <v>11.14</v>
      </c>
      <c r="H1008" s="12">
        <v>435.1173162566015</v>
      </c>
      <c r="I1008" s="13">
        <f>$D$2*tarifas!$D$12/24</f>
        <v>1.4541666666666666</v>
      </c>
      <c r="J1008" s="13" t="e">
        <f>VLOOKUP(E1008&amp;" "&amp;F1008,tarifas!$A$13:$D$20,4,FALSE)*H1008</f>
        <v>#N/A</v>
      </c>
      <c r="K1008" s="13">
        <f>IF(F1008="COD1",tarifas!$D$11*(SUMIFS($H$11:$H$8770,$F$11:$F$8770,"=COD1",$B$11:$B$8770,"="&amp;B1008)/COUNTIFS($F$11:$F$8770,"=COD1",$B$11:$B$8770,"="&amp;B1008))/COUNTIFS($A$11:$A$8770,"="&amp;A1008,$F$11:$F$8770,"=COD1"),0)</f>
        <v>0</v>
      </c>
      <c r="L1008" s="13" t="e">
        <f>(VLOOKUP(F1008,tarifas!$C$7:$D$10,2,FALSE)+tarifas!$D$21)*datos!H1008</f>
        <v>#N/A</v>
      </c>
      <c r="M1008">
        <v>154.51148999999998</v>
      </c>
      <c r="N1008" s="13" t="e">
        <f t="shared" si="143"/>
        <v>#N/A</v>
      </c>
      <c r="O1008">
        <f t="shared" si="144"/>
        <v>154.51148999999998</v>
      </c>
      <c r="P1008" s="12">
        <f t="shared" si="145"/>
        <v>280.60582625660152</v>
      </c>
      <c r="Q1008">
        <f t="shared" si="146"/>
        <v>0</v>
      </c>
      <c r="R1008">
        <f>$D$2*tarifas!$D$12/24</f>
        <v>1.4541666666666666</v>
      </c>
      <c r="S1008" t="e">
        <f>VLOOKUP(E1008&amp;" "&amp;F1008,tarifas!$A$13:$D$20,4,FALSE)*P1008</f>
        <v>#N/A</v>
      </c>
      <c r="T1008">
        <f>IF(F1008="COD1",tarifas!$D$11*(SUMIFS($P$11:$P$8770,$F$11:$F$8770,"=COD1",$B$11:$B$8770,"="&amp;B1008)/COUNTIFS($F$11:$F$8770,"=COD1",$B$11:$B$8770,"="&amp;B1008))/COUNTIFS($A$11:$A$8770,"="&amp;A1008,$F$11:$F$8770,"=COD1"),0)</f>
        <v>0</v>
      </c>
      <c r="U1008" t="e">
        <f>(VLOOKUP(F1008,tarifas!$C$7:$D$10,2,FALSE)+tarifas!$D$21)*datos!P1008</f>
        <v>#N/A</v>
      </c>
      <c r="V1008" t="e">
        <f t="shared" si="147"/>
        <v>#N/A</v>
      </c>
      <c r="W1008">
        <f t="shared" si="148"/>
        <v>0</v>
      </c>
    </row>
    <row r="1009" spans="1:23" x14ac:dyDescent="0.25">
      <c r="A1009">
        <f t="shared" si="141"/>
        <v>40</v>
      </c>
      <c r="B1009">
        <f t="shared" si="142"/>
        <v>2</v>
      </c>
      <c r="C1009" s="1">
        <f t="shared" si="149"/>
        <v>41681.583333330913</v>
      </c>
      <c r="D1009" s="7">
        <v>0</v>
      </c>
      <c r="E1009" s="7"/>
      <c r="G1009">
        <v>13.2</v>
      </c>
      <c r="H1009" s="12">
        <v>592.45476716342228</v>
      </c>
      <c r="I1009" s="13">
        <f>$D$2*tarifas!$D$12/24</f>
        <v>1.4541666666666666</v>
      </c>
      <c r="J1009" s="13" t="e">
        <f>VLOOKUP(E1009&amp;" "&amp;F1009,tarifas!$A$13:$D$20,4,FALSE)*H1009</f>
        <v>#N/A</v>
      </c>
      <c r="K1009" s="13">
        <f>IF(F1009="COD1",tarifas!$D$11*(SUMIFS($H$11:$H$8770,$F$11:$F$8770,"=COD1",$B$11:$B$8770,"="&amp;B1009)/COUNTIFS($F$11:$F$8770,"=COD1",$B$11:$B$8770,"="&amp;B1009))/COUNTIFS($A$11:$A$8770,"="&amp;A1009,$F$11:$F$8770,"=COD1"),0)</f>
        <v>0</v>
      </c>
      <c r="L1009" s="13" t="e">
        <f>(VLOOKUP(F1009,tarifas!$C$7:$D$10,2,FALSE)+tarifas!$D$21)*datos!H1009</f>
        <v>#N/A</v>
      </c>
      <c r="M1009">
        <v>146.06811999999999</v>
      </c>
      <c r="N1009" s="13" t="e">
        <f t="shared" si="143"/>
        <v>#N/A</v>
      </c>
      <c r="O1009">
        <f t="shared" si="144"/>
        <v>146.06811999999999</v>
      </c>
      <c r="P1009" s="12">
        <f t="shared" si="145"/>
        <v>446.38664716342225</v>
      </c>
      <c r="Q1009">
        <f t="shared" si="146"/>
        <v>0</v>
      </c>
      <c r="R1009">
        <f>$D$2*tarifas!$D$12/24</f>
        <v>1.4541666666666666</v>
      </c>
      <c r="S1009" t="e">
        <f>VLOOKUP(E1009&amp;" "&amp;F1009,tarifas!$A$13:$D$20,4,FALSE)*P1009</f>
        <v>#N/A</v>
      </c>
      <c r="T1009">
        <f>IF(F1009="COD1",tarifas!$D$11*(SUMIFS($P$11:$P$8770,$F$11:$F$8770,"=COD1",$B$11:$B$8770,"="&amp;B1009)/COUNTIFS($F$11:$F$8770,"=COD1",$B$11:$B$8770,"="&amp;B1009))/COUNTIFS($A$11:$A$8770,"="&amp;A1009,$F$11:$F$8770,"=COD1"),0)</f>
        <v>0</v>
      </c>
      <c r="U1009" t="e">
        <f>(VLOOKUP(F1009,tarifas!$C$7:$D$10,2,FALSE)+tarifas!$D$21)*datos!P1009</f>
        <v>#N/A</v>
      </c>
      <c r="V1009" t="e">
        <f t="shared" si="147"/>
        <v>#N/A</v>
      </c>
      <c r="W1009">
        <f t="shared" si="148"/>
        <v>0</v>
      </c>
    </row>
    <row r="1010" spans="1:23" x14ac:dyDescent="0.25">
      <c r="A1010">
        <f t="shared" si="141"/>
        <v>40</v>
      </c>
      <c r="B1010">
        <f t="shared" si="142"/>
        <v>2</v>
      </c>
      <c r="C1010" s="1">
        <f t="shared" si="149"/>
        <v>41681.624999997577</v>
      </c>
      <c r="D1010" s="7">
        <v>0</v>
      </c>
      <c r="E1010" s="7"/>
      <c r="G1010">
        <v>16.5</v>
      </c>
      <c r="H1010" s="12">
        <v>664.14601866128862</v>
      </c>
      <c r="I1010" s="13">
        <f>$D$2*tarifas!$D$12/24</f>
        <v>1.4541666666666666</v>
      </c>
      <c r="J1010" s="13" t="e">
        <f>VLOOKUP(E1010&amp;" "&amp;F1010,tarifas!$A$13:$D$20,4,FALSE)*H1010</f>
        <v>#N/A</v>
      </c>
      <c r="K1010" s="13">
        <f>IF(F1010="COD1",tarifas!$D$11*(SUMIFS($H$11:$H$8770,$F$11:$F$8770,"=COD1",$B$11:$B$8770,"="&amp;B1010)/COUNTIFS($F$11:$F$8770,"=COD1",$B$11:$B$8770,"="&amp;B1010))/COUNTIFS($A$11:$A$8770,"="&amp;A1010,$F$11:$F$8770,"=COD1"),0)</f>
        <v>0</v>
      </c>
      <c r="L1010" s="13" t="e">
        <f>(VLOOKUP(F1010,tarifas!$C$7:$D$10,2,FALSE)+tarifas!$D$21)*datos!H1010</f>
        <v>#N/A</v>
      </c>
      <c r="M1010">
        <v>161.16535999999999</v>
      </c>
      <c r="N1010" s="13" t="e">
        <f t="shared" si="143"/>
        <v>#N/A</v>
      </c>
      <c r="O1010">
        <f t="shared" si="144"/>
        <v>161.16535999999999</v>
      </c>
      <c r="P1010" s="12">
        <f t="shared" si="145"/>
        <v>502.98065866128866</v>
      </c>
      <c r="Q1010">
        <f t="shared" si="146"/>
        <v>0</v>
      </c>
      <c r="R1010">
        <f>$D$2*tarifas!$D$12/24</f>
        <v>1.4541666666666666</v>
      </c>
      <c r="S1010" t="e">
        <f>VLOOKUP(E1010&amp;" "&amp;F1010,tarifas!$A$13:$D$20,4,FALSE)*P1010</f>
        <v>#N/A</v>
      </c>
      <c r="T1010">
        <f>IF(F1010="COD1",tarifas!$D$11*(SUMIFS($P$11:$P$8770,$F$11:$F$8770,"=COD1",$B$11:$B$8770,"="&amp;B1010)/COUNTIFS($F$11:$F$8770,"=COD1",$B$11:$B$8770,"="&amp;B1010))/COUNTIFS($A$11:$A$8770,"="&amp;A1010,$F$11:$F$8770,"=COD1"),0)</f>
        <v>0</v>
      </c>
      <c r="U1010" t="e">
        <f>(VLOOKUP(F1010,tarifas!$C$7:$D$10,2,FALSE)+tarifas!$D$21)*datos!P1010</f>
        <v>#N/A</v>
      </c>
      <c r="V1010" t="e">
        <f t="shared" si="147"/>
        <v>#N/A</v>
      </c>
      <c r="W1010">
        <f t="shared" si="148"/>
        <v>0</v>
      </c>
    </row>
    <row r="1011" spans="1:23" x14ac:dyDescent="0.25">
      <c r="A1011">
        <f t="shared" si="141"/>
        <v>40</v>
      </c>
      <c r="B1011">
        <f t="shared" si="142"/>
        <v>2</v>
      </c>
      <c r="C1011" s="1">
        <f t="shared" si="149"/>
        <v>41681.666666664241</v>
      </c>
      <c r="D1011" s="7">
        <v>215.33333333333334</v>
      </c>
      <c r="E1011" s="7"/>
      <c r="G1011">
        <v>22</v>
      </c>
      <c r="H1011" s="12">
        <v>673.13164674755649</v>
      </c>
      <c r="I1011" s="13">
        <f>$D$2*tarifas!$D$12/24</f>
        <v>1.4541666666666666</v>
      </c>
      <c r="J1011" s="13" t="e">
        <f>VLOOKUP(E1011&amp;" "&amp;F1011,tarifas!$A$13:$D$20,4,FALSE)*H1011</f>
        <v>#N/A</v>
      </c>
      <c r="K1011" s="13">
        <f>IF(F1011="COD1",tarifas!$D$11*(SUMIFS($H$11:$H$8770,$F$11:$F$8770,"=COD1",$B$11:$B$8770,"="&amp;B1011)/COUNTIFS($F$11:$F$8770,"=COD1",$B$11:$B$8770,"="&amp;B1011))/COUNTIFS($A$11:$A$8770,"="&amp;A1011,$F$11:$F$8770,"=COD1"),0)</f>
        <v>0</v>
      </c>
      <c r="L1011" s="13" t="e">
        <f>(VLOOKUP(F1011,tarifas!$C$7:$D$10,2,FALSE)+tarifas!$D$21)*datos!H1011</f>
        <v>#N/A</v>
      </c>
      <c r="M1011">
        <v>21.224740000000001</v>
      </c>
      <c r="N1011" s="13" t="e">
        <f t="shared" si="143"/>
        <v>#N/A</v>
      </c>
      <c r="O1011">
        <f t="shared" si="144"/>
        <v>21.224740000000001</v>
      </c>
      <c r="P1011" s="12">
        <f t="shared" si="145"/>
        <v>651.90690674755649</v>
      </c>
      <c r="Q1011">
        <f t="shared" si="146"/>
        <v>0</v>
      </c>
      <c r="R1011">
        <f>$D$2*tarifas!$D$12/24</f>
        <v>1.4541666666666666</v>
      </c>
      <c r="S1011" t="e">
        <f>VLOOKUP(E1011&amp;" "&amp;F1011,tarifas!$A$13:$D$20,4,FALSE)*P1011</f>
        <v>#N/A</v>
      </c>
      <c r="T1011">
        <f>IF(F1011="COD1",tarifas!$D$11*(SUMIFS($P$11:$P$8770,$F$11:$F$8770,"=COD1",$B$11:$B$8770,"="&amp;B1011)/COUNTIFS($F$11:$F$8770,"=COD1",$B$11:$B$8770,"="&amp;B1011))/COUNTIFS($A$11:$A$8770,"="&amp;A1011,$F$11:$F$8770,"=COD1"),0)</f>
        <v>0</v>
      </c>
      <c r="U1011" t="e">
        <f>(VLOOKUP(F1011,tarifas!$C$7:$D$10,2,FALSE)+tarifas!$D$21)*datos!P1011</f>
        <v>#N/A</v>
      </c>
      <c r="V1011" t="e">
        <f t="shared" si="147"/>
        <v>#N/A</v>
      </c>
      <c r="W1011">
        <f t="shared" si="148"/>
        <v>0</v>
      </c>
    </row>
    <row r="1012" spans="1:23" x14ac:dyDescent="0.25">
      <c r="A1012">
        <f t="shared" si="141"/>
        <v>40</v>
      </c>
      <c r="B1012">
        <f t="shared" si="142"/>
        <v>2</v>
      </c>
      <c r="C1012" s="1">
        <f t="shared" si="149"/>
        <v>41681.708333330906</v>
      </c>
      <c r="D1012" s="7">
        <v>35.545454545454547</v>
      </c>
      <c r="E1012" s="7"/>
      <c r="G1012">
        <v>28.84</v>
      </c>
      <c r="H1012" s="12">
        <v>540.34708190669471</v>
      </c>
      <c r="I1012" s="13">
        <f>$D$2*tarifas!$D$12/24</f>
        <v>1.4541666666666666</v>
      </c>
      <c r="J1012" s="13" t="e">
        <f>VLOOKUP(E1012&amp;" "&amp;F1012,tarifas!$A$13:$D$20,4,FALSE)*H1012</f>
        <v>#N/A</v>
      </c>
      <c r="K1012" s="13">
        <f>IF(F1012="COD1",tarifas!$D$11*(SUMIFS($H$11:$H$8770,$F$11:$F$8770,"=COD1",$B$11:$B$8770,"="&amp;B1012)/COUNTIFS($F$11:$F$8770,"=COD1",$B$11:$B$8770,"="&amp;B1012))/COUNTIFS($A$11:$A$8770,"="&amp;A1012,$F$11:$F$8770,"=COD1"),0)</f>
        <v>0</v>
      </c>
      <c r="L1012" s="13" t="e">
        <f>(VLOOKUP(F1012,tarifas!$C$7:$D$10,2,FALSE)+tarifas!$D$21)*datos!H1012</f>
        <v>#N/A</v>
      </c>
      <c r="M1012">
        <v>2.08141</v>
      </c>
      <c r="N1012" s="13" t="e">
        <f t="shared" si="143"/>
        <v>#N/A</v>
      </c>
      <c r="O1012">
        <f t="shared" si="144"/>
        <v>2.08141</v>
      </c>
      <c r="P1012" s="12">
        <f t="shared" si="145"/>
        <v>538.26567190669471</v>
      </c>
      <c r="Q1012">
        <f t="shared" si="146"/>
        <v>0</v>
      </c>
      <c r="R1012">
        <f>$D$2*tarifas!$D$12/24</f>
        <v>1.4541666666666666</v>
      </c>
      <c r="S1012" t="e">
        <f>VLOOKUP(E1012&amp;" "&amp;F1012,tarifas!$A$13:$D$20,4,FALSE)*P1012</f>
        <v>#N/A</v>
      </c>
      <c r="T1012">
        <f>IF(F1012="COD1",tarifas!$D$11*(SUMIFS($P$11:$P$8770,$F$11:$F$8770,"=COD1",$B$11:$B$8770,"="&amp;B1012)/COUNTIFS($F$11:$F$8770,"=COD1",$B$11:$B$8770,"="&amp;B1012))/COUNTIFS($A$11:$A$8770,"="&amp;A1012,$F$11:$F$8770,"=COD1"),0)</f>
        <v>0</v>
      </c>
      <c r="U1012" t="e">
        <f>(VLOOKUP(F1012,tarifas!$C$7:$D$10,2,FALSE)+tarifas!$D$21)*datos!P1012</f>
        <v>#N/A</v>
      </c>
      <c r="V1012" t="e">
        <f t="shared" si="147"/>
        <v>#N/A</v>
      </c>
      <c r="W1012">
        <f t="shared" si="148"/>
        <v>0</v>
      </c>
    </row>
    <row r="1013" spans="1:23" x14ac:dyDescent="0.25">
      <c r="A1013">
        <f t="shared" si="141"/>
        <v>40</v>
      </c>
      <c r="B1013">
        <f t="shared" si="142"/>
        <v>2</v>
      </c>
      <c r="C1013" s="1">
        <f t="shared" si="149"/>
        <v>41681.74999999757</v>
      </c>
      <c r="D1013" s="7">
        <v>0</v>
      </c>
      <c r="E1013" s="7"/>
      <c r="G1013">
        <v>40.5</v>
      </c>
      <c r="H1013" s="12">
        <v>419.67916035132197</v>
      </c>
      <c r="I1013" s="13">
        <f>$D$2*tarifas!$D$12/24</f>
        <v>1.4541666666666666</v>
      </c>
      <c r="J1013" s="13" t="e">
        <f>VLOOKUP(E1013&amp;" "&amp;F1013,tarifas!$A$13:$D$20,4,FALSE)*H1013</f>
        <v>#N/A</v>
      </c>
      <c r="K1013" s="13">
        <f>IF(F1013="COD1",tarifas!$D$11*(SUMIFS($H$11:$H$8770,$F$11:$F$8770,"=COD1",$B$11:$B$8770,"="&amp;B1013)/COUNTIFS($F$11:$F$8770,"=COD1",$B$11:$B$8770,"="&amp;B1013))/COUNTIFS($A$11:$A$8770,"="&amp;A1013,$F$11:$F$8770,"=COD1"),0)</f>
        <v>0</v>
      </c>
      <c r="L1013" s="13" t="e">
        <f>(VLOOKUP(F1013,tarifas!$C$7:$D$10,2,FALSE)+tarifas!$D$21)*datos!H1013</f>
        <v>#N/A</v>
      </c>
      <c r="M1013">
        <v>0</v>
      </c>
      <c r="N1013" s="13" t="e">
        <f t="shared" si="143"/>
        <v>#N/A</v>
      </c>
      <c r="O1013">
        <f t="shared" si="144"/>
        <v>0</v>
      </c>
      <c r="P1013" s="12">
        <f t="shared" si="145"/>
        <v>419.67916035132197</v>
      </c>
      <c r="Q1013">
        <f t="shared" si="146"/>
        <v>0</v>
      </c>
      <c r="R1013">
        <f>$D$2*tarifas!$D$12/24</f>
        <v>1.4541666666666666</v>
      </c>
      <c r="S1013" t="e">
        <f>VLOOKUP(E1013&amp;" "&amp;F1013,tarifas!$A$13:$D$20,4,FALSE)*P1013</f>
        <v>#N/A</v>
      </c>
      <c r="T1013">
        <f>IF(F1013="COD1",tarifas!$D$11*(SUMIFS($P$11:$P$8770,$F$11:$F$8770,"=COD1",$B$11:$B$8770,"="&amp;B1013)/COUNTIFS($F$11:$F$8770,"=COD1",$B$11:$B$8770,"="&amp;B1013))/COUNTIFS($A$11:$A$8770,"="&amp;A1013,$F$11:$F$8770,"=COD1"),0)</f>
        <v>0</v>
      </c>
      <c r="U1013" t="e">
        <f>(VLOOKUP(F1013,tarifas!$C$7:$D$10,2,FALSE)+tarifas!$D$21)*datos!P1013</f>
        <v>#N/A</v>
      </c>
      <c r="V1013" t="e">
        <f t="shared" si="147"/>
        <v>#N/A</v>
      </c>
      <c r="W1013">
        <f t="shared" si="148"/>
        <v>0</v>
      </c>
    </row>
    <row r="1014" spans="1:23" x14ac:dyDescent="0.25">
      <c r="A1014">
        <f t="shared" si="141"/>
        <v>40</v>
      </c>
      <c r="B1014">
        <f t="shared" si="142"/>
        <v>2</v>
      </c>
      <c r="C1014" s="1">
        <f t="shared" si="149"/>
        <v>41681.791666664234</v>
      </c>
      <c r="D1014" s="7">
        <v>0</v>
      </c>
      <c r="E1014" s="7"/>
      <c r="G1014">
        <v>52</v>
      </c>
      <c r="H1014" s="12">
        <v>309.13075662794211</v>
      </c>
      <c r="I1014" s="13">
        <f>$D$2*tarifas!$D$12/24</f>
        <v>1.4541666666666666</v>
      </c>
      <c r="J1014" s="13" t="e">
        <f>VLOOKUP(E1014&amp;" "&amp;F1014,tarifas!$A$13:$D$20,4,FALSE)*H1014</f>
        <v>#N/A</v>
      </c>
      <c r="K1014" s="13">
        <f>IF(F1014="COD1",tarifas!$D$11*(SUMIFS($H$11:$H$8770,$F$11:$F$8770,"=COD1",$B$11:$B$8770,"="&amp;B1014)/COUNTIFS($F$11:$F$8770,"=COD1",$B$11:$B$8770,"="&amp;B1014))/COUNTIFS($A$11:$A$8770,"="&amp;A1014,$F$11:$F$8770,"=COD1"),0)</f>
        <v>0</v>
      </c>
      <c r="L1014" s="13" t="e">
        <f>(VLOOKUP(F1014,tarifas!$C$7:$D$10,2,FALSE)+tarifas!$D$21)*datos!H1014</f>
        <v>#N/A</v>
      </c>
      <c r="M1014">
        <v>0</v>
      </c>
      <c r="N1014" s="13" t="e">
        <f t="shared" si="143"/>
        <v>#N/A</v>
      </c>
      <c r="O1014">
        <f t="shared" si="144"/>
        <v>0</v>
      </c>
      <c r="P1014" s="12">
        <f t="shared" si="145"/>
        <v>309.13075662794211</v>
      </c>
      <c r="Q1014">
        <f t="shared" si="146"/>
        <v>0</v>
      </c>
      <c r="R1014">
        <f>$D$2*tarifas!$D$12/24</f>
        <v>1.4541666666666666</v>
      </c>
      <c r="S1014" t="e">
        <f>VLOOKUP(E1014&amp;" "&amp;F1014,tarifas!$A$13:$D$20,4,FALSE)*P1014</f>
        <v>#N/A</v>
      </c>
      <c r="T1014">
        <f>IF(F1014="COD1",tarifas!$D$11*(SUMIFS($P$11:$P$8770,$F$11:$F$8770,"=COD1",$B$11:$B$8770,"="&amp;B1014)/COUNTIFS($F$11:$F$8770,"=COD1",$B$11:$B$8770,"="&amp;B1014))/COUNTIFS($A$11:$A$8770,"="&amp;A1014,$F$11:$F$8770,"=COD1"),0)</f>
        <v>0</v>
      </c>
      <c r="U1014" t="e">
        <f>(VLOOKUP(F1014,tarifas!$C$7:$D$10,2,FALSE)+tarifas!$D$21)*datos!P1014</f>
        <v>#N/A</v>
      </c>
      <c r="V1014" t="e">
        <f t="shared" si="147"/>
        <v>#N/A</v>
      </c>
      <c r="W1014">
        <f t="shared" si="148"/>
        <v>0</v>
      </c>
    </row>
    <row r="1015" spans="1:23" x14ac:dyDescent="0.25">
      <c r="A1015">
        <f t="shared" si="141"/>
        <v>40</v>
      </c>
      <c r="B1015">
        <f t="shared" si="142"/>
        <v>2</v>
      </c>
      <c r="C1015" s="1">
        <f t="shared" si="149"/>
        <v>41681.833333330898</v>
      </c>
      <c r="D1015" s="7">
        <v>0</v>
      </c>
      <c r="E1015" s="7"/>
      <c r="G1015">
        <v>75</v>
      </c>
      <c r="H1015" s="12">
        <v>250.88006342992674</v>
      </c>
      <c r="I1015" s="13">
        <f>$D$2*tarifas!$D$12/24</f>
        <v>1.4541666666666666</v>
      </c>
      <c r="J1015" s="13" t="e">
        <f>VLOOKUP(E1015&amp;" "&amp;F1015,tarifas!$A$13:$D$20,4,FALSE)*H1015</f>
        <v>#N/A</v>
      </c>
      <c r="K1015" s="13">
        <f>IF(F1015="COD1",tarifas!$D$11*(SUMIFS($H$11:$H$8770,$F$11:$F$8770,"=COD1",$B$11:$B$8770,"="&amp;B1015)/COUNTIFS($F$11:$F$8770,"=COD1",$B$11:$B$8770,"="&amp;B1015))/COUNTIFS($A$11:$A$8770,"="&amp;A1015,$F$11:$F$8770,"=COD1"),0)</f>
        <v>0</v>
      </c>
      <c r="L1015" s="13" t="e">
        <f>(VLOOKUP(F1015,tarifas!$C$7:$D$10,2,FALSE)+tarifas!$D$21)*datos!H1015</f>
        <v>#N/A</v>
      </c>
      <c r="M1015">
        <v>0</v>
      </c>
      <c r="N1015" s="13" t="e">
        <f t="shared" si="143"/>
        <v>#N/A</v>
      </c>
      <c r="O1015">
        <f t="shared" si="144"/>
        <v>0</v>
      </c>
      <c r="P1015" s="12">
        <f t="shared" si="145"/>
        <v>250.88006342992674</v>
      </c>
      <c r="Q1015">
        <f t="shared" si="146"/>
        <v>0</v>
      </c>
      <c r="R1015">
        <f>$D$2*tarifas!$D$12/24</f>
        <v>1.4541666666666666</v>
      </c>
      <c r="S1015" t="e">
        <f>VLOOKUP(E1015&amp;" "&amp;F1015,tarifas!$A$13:$D$20,4,FALSE)*P1015</f>
        <v>#N/A</v>
      </c>
      <c r="T1015">
        <f>IF(F1015="COD1",tarifas!$D$11*(SUMIFS($P$11:$P$8770,$F$11:$F$8770,"=COD1",$B$11:$B$8770,"="&amp;B1015)/COUNTIFS($F$11:$F$8770,"=COD1",$B$11:$B$8770,"="&amp;B1015))/COUNTIFS($A$11:$A$8770,"="&amp;A1015,$F$11:$F$8770,"=COD1"),0)</f>
        <v>0</v>
      </c>
      <c r="U1015" t="e">
        <f>(VLOOKUP(F1015,tarifas!$C$7:$D$10,2,FALSE)+tarifas!$D$21)*datos!P1015</f>
        <v>#N/A</v>
      </c>
      <c r="V1015" t="e">
        <f t="shared" si="147"/>
        <v>#N/A</v>
      </c>
      <c r="W1015">
        <f t="shared" si="148"/>
        <v>0</v>
      </c>
    </row>
    <row r="1016" spans="1:23" x14ac:dyDescent="0.25">
      <c r="A1016">
        <f t="shared" si="141"/>
        <v>40</v>
      </c>
      <c r="B1016">
        <f t="shared" si="142"/>
        <v>2</v>
      </c>
      <c r="C1016" s="1">
        <f t="shared" si="149"/>
        <v>41681.874999997563</v>
      </c>
      <c r="D1016" s="7">
        <v>0</v>
      </c>
      <c r="E1016" s="7"/>
      <c r="G1016">
        <v>75.7</v>
      </c>
      <c r="H1016" s="12">
        <v>232.64904017172051</v>
      </c>
      <c r="I1016" s="13">
        <f>$D$2*tarifas!$D$12/24</f>
        <v>1.4541666666666666</v>
      </c>
      <c r="J1016" s="13" t="e">
        <f>VLOOKUP(E1016&amp;" "&amp;F1016,tarifas!$A$13:$D$20,4,FALSE)*H1016</f>
        <v>#N/A</v>
      </c>
      <c r="K1016" s="13">
        <f>IF(F1016="COD1",tarifas!$D$11*(SUMIFS($H$11:$H$8770,$F$11:$F$8770,"=COD1",$B$11:$B$8770,"="&amp;B1016)/COUNTIFS($F$11:$F$8770,"=COD1",$B$11:$B$8770,"="&amp;B1016))/COUNTIFS($A$11:$A$8770,"="&amp;A1016,$F$11:$F$8770,"=COD1"),0)</f>
        <v>0</v>
      </c>
      <c r="L1016" s="13" t="e">
        <f>(VLOOKUP(F1016,tarifas!$C$7:$D$10,2,FALSE)+tarifas!$D$21)*datos!H1016</f>
        <v>#N/A</v>
      </c>
      <c r="M1016">
        <v>0</v>
      </c>
      <c r="N1016" s="13" t="e">
        <f t="shared" si="143"/>
        <v>#N/A</v>
      </c>
      <c r="O1016">
        <f t="shared" si="144"/>
        <v>0</v>
      </c>
      <c r="P1016" s="12">
        <f t="shared" si="145"/>
        <v>232.64904017172051</v>
      </c>
      <c r="Q1016">
        <f t="shared" si="146"/>
        <v>0</v>
      </c>
      <c r="R1016">
        <f>$D$2*tarifas!$D$12/24</f>
        <v>1.4541666666666666</v>
      </c>
      <c r="S1016" t="e">
        <f>VLOOKUP(E1016&amp;" "&amp;F1016,tarifas!$A$13:$D$20,4,FALSE)*P1016</f>
        <v>#N/A</v>
      </c>
      <c r="T1016">
        <f>IF(F1016="COD1",tarifas!$D$11*(SUMIFS($P$11:$P$8770,$F$11:$F$8770,"=COD1",$B$11:$B$8770,"="&amp;B1016)/COUNTIFS($F$11:$F$8770,"=COD1",$B$11:$B$8770,"="&amp;B1016))/COUNTIFS($A$11:$A$8770,"="&amp;A1016,$F$11:$F$8770,"=COD1"),0)</f>
        <v>0</v>
      </c>
      <c r="U1016" t="e">
        <f>(VLOOKUP(F1016,tarifas!$C$7:$D$10,2,FALSE)+tarifas!$D$21)*datos!P1016</f>
        <v>#N/A</v>
      </c>
      <c r="V1016" t="e">
        <f t="shared" si="147"/>
        <v>#N/A</v>
      </c>
      <c r="W1016">
        <f t="shared" si="148"/>
        <v>0</v>
      </c>
    </row>
    <row r="1017" spans="1:23" x14ac:dyDescent="0.25">
      <c r="A1017">
        <f t="shared" si="141"/>
        <v>40</v>
      </c>
      <c r="B1017">
        <f t="shared" si="142"/>
        <v>2</v>
      </c>
      <c r="C1017" s="1">
        <f t="shared" si="149"/>
        <v>41681.916666664227</v>
      </c>
      <c r="D1017" s="7">
        <v>0</v>
      </c>
      <c r="E1017" s="7"/>
      <c r="G1017">
        <v>47</v>
      </c>
      <c r="H1017" s="12">
        <v>239.40541735754687</v>
      </c>
      <c r="I1017" s="13">
        <f>$D$2*tarifas!$D$12/24</f>
        <v>1.4541666666666666</v>
      </c>
      <c r="J1017" s="13" t="e">
        <f>VLOOKUP(E1017&amp;" "&amp;F1017,tarifas!$A$13:$D$20,4,FALSE)*H1017</f>
        <v>#N/A</v>
      </c>
      <c r="K1017" s="13">
        <f>IF(F1017="COD1",tarifas!$D$11*(SUMIFS($H$11:$H$8770,$F$11:$F$8770,"=COD1",$B$11:$B$8770,"="&amp;B1017)/COUNTIFS($F$11:$F$8770,"=COD1",$B$11:$B$8770,"="&amp;B1017))/COUNTIFS($A$11:$A$8770,"="&amp;A1017,$F$11:$F$8770,"=COD1"),0)</f>
        <v>0</v>
      </c>
      <c r="L1017" s="13" t="e">
        <f>(VLOOKUP(F1017,tarifas!$C$7:$D$10,2,FALSE)+tarifas!$D$21)*datos!H1017</f>
        <v>#N/A</v>
      </c>
      <c r="M1017">
        <v>0</v>
      </c>
      <c r="N1017" s="13" t="e">
        <f t="shared" si="143"/>
        <v>#N/A</v>
      </c>
      <c r="O1017">
        <f t="shared" si="144"/>
        <v>0</v>
      </c>
      <c r="P1017" s="12">
        <f t="shared" si="145"/>
        <v>239.40541735754687</v>
      </c>
      <c r="Q1017">
        <f t="shared" si="146"/>
        <v>0</v>
      </c>
      <c r="R1017">
        <f>$D$2*tarifas!$D$12/24</f>
        <v>1.4541666666666666</v>
      </c>
      <c r="S1017" t="e">
        <f>VLOOKUP(E1017&amp;" "&amp;F1017,tarifas!$A$13:$D$20,4,FALSE)*P1017</f>
        <v>#N/A</v>
      </c>
      <c r="T1017">
        <f>IF(F1017="COD1",tarifas!$D$11*(SUMIFS($P$11:$P$8770,$F$11:$F$8770,"=COD1",$B$11:$B$8770,"="&amp;B1017)/COUNTIFS($F$11:$F$8770,"=COD1",$B$11:$B$8770,"="&amp;B1017))/COUNTIFS($A$11:$A$8770,"="&amp;A1017,$F$11:$F$8770,"=COD1"),0)</f>
        <v>0</v>
      </c>
      <c r="U1017" t="e">
        <f>(VLOOKUP(F1017,tarifas!$C$7:$D$10,2,FALSE)+tarifas!$D$21)*datos!P1017</f>
        <v>#N/A</v>
      </c>
      <c r="V1017" t="e">
        <f t="shared" si="147"/>
        <v>#N/A</v>
      </c>
      <c r="W1017">
        <f t="shared" si="148"/>
        <v>0</v>
      </c>
    </row>
    <row r="1018" spans="1:23" x14ac:dyDescent="0.25">
      <c r="A1018">
        <f t="shared" si="141"/>
        <v>40</v>
      </c>
      <c r="B1018">
        <f t="shared" si="142"/>
        <v>2</v>
      </c>
      <c r="C1018" s="1">
        <f t="shared" si="149"/>
        <v>41681.958333330891</v>
      </c>
      <c r="D1018" s="7">
        <v>0</v>
      </c>
      <c r="E1018" s="7"/>
      <c r="G1018">
        <v>28.73</v>
      </c>
      <c r="H1018" s="12">
        <v>236.76269280588002</v>
      </c>
      <c r="I1018" s="13">
        <f>$D$2*tarifas!$D$12/24</f>
        <v>1.4541666666666666</v>
      </c>
      <c r="J1018" s="13" t="e">
        <f>VLOOKUP(E1018&amp;" "&amp;F1018,tarifas!$A$13:$D$20,4,FALSE)*H1018</f>
        <v>#N/A</v>
      </c>
      <c r="K1018" s="13">
        <f>IF(F1018="COD1",tarifas!$D$11*(SUMIFS($H$11:$H$8770,$F$11:$F$8770,"=COD1",$B$11:$B$8770,"="&amp;B1018)/COUNTIFS($F$11:$F$8770,"=COD1",$B$11:$B$8770,"="&amp;B1018))/COUNTIFS($A$11:$A$8770,"="&amp;A1018,$F$11:$F$8770,"=COD1"),0)</f>
        <v>0</v>
      </c>
      <c r="L1018" s="13" t="e">
        <f>(VLOOKUP(F1018,tarifas!$C$7:$D$10,2,FALSE)+tarifas!$D$21)*datos!H1018</f>
        <v>#N/A</v>
      </c>
      <c r="M1018">
        <v>0</v>
      </c>
      <c r="N1018" s="13" t="e">
        <f t="shared" si="143"/>
        <v>#N/A</v>
      </c>
      <c r="O1018">
        <f t="shared" si="144"/>
        <v>0</v>
      </c>
      <c r="P1018" s="12">
        <f t="shared" si="145"/>
        <v>236.76269280588002</v>
      </c>
      <c r="Q1018">
        <f t="shared" si="146"/>
        <v>0</v>
      </c>
      <c r="R1018">
        <f>$D$2*tarifas!$D$12/24</f>
        <v>1.4541666666666666</v>
      </c>
      <c r="S1018" t="e">
        <f>VLOOKUP(E1018&amp;" "&amp;F1018,tarifas!$A$13:$D$20,4,FALSE)*P1018</f>
        <v>#N/A</v>
      </c>
      <c r="T1018">
        <f>IF(F1018="COD1",tarifas!$D$11*(SUMIFS($P$11:$P$8770,$F$11:$F$8770,"=COD1",$B$11:$B$8770,"="&amp;B1018)/COUNTIFS($F$11:$F$8770,"=COD1",$B$11:$B$8770,"="&amp;B1018))/COUNTIFS($A$11:$A$8770,"="&amp;A1018,$F$11:$F$8770,"=COD1"),0)</f>
        <v>0</v>
      </c>
      <c r="U1018" t="e">
        <f>(VLOOKUP(F1018,tarifas!$C$7:$D$10,2,FALSE)+tarifas!$D$21)*datos!P1018</f>
        <v>#N/A</v>
      </c>
      <c r="V1018" t="e">
        <f t="shared" si="147"/>
        <v>#N/A</v>
      </c>
      <c r="W1018">
        <f t="shared" si="148"/>
        <v>0</v>
      </c>
    </row>
    <row r="1019" spans="1:23" x14ac:dyDescent="0.25">
      <c r="A1019">
        <f t="shared" si="141"/>
        <v>41</v>
      </c>
      <c r="B1019">
        <f t="shared" si="142"/>
        <v>2</v>
      </c>
      <c r="C1019" s="1">
        <f t="shared" si="149"/>
        <v>41681.999999997555</v>
      </c>
      <c r="D1019" s="7">
        <v>0</v>
      </c>
      <c r="E1019" s="7"/>
      <c r="G1019">
        <v>14</v>
      </c>
      <c r="H1019" s="12">
        <v>228.95708924360741</v>
      </c>
      <c r="I1019" s="13">
        <f>$D$2*tarifas!$D$12/24</f>
        <v>1.4541666666666666</v>
      </c>
      <c r="J1019" s="13" t="e">
        <f>VLOOKUP(E1019&amp;" "&amp;F1019,tarifas!$A$13:$D$20,4,FALSE)*H1019</f>
        <v>#N/A</v>
      </c>
      <c r="K1019" s="13">
        <f>IF(F1019="COD1",tarifas!$D$11*(SUMIFS($H$11:$H$8770,$F$11:$F$8770,"=COD1",$B$11:$B$8770,"="&amp;B1019)/COUNTIFS($F$11:$F$8770,"=COD1",$B$11:$B$8770,"="&amp;B1019))/COUNTIFS($A$11:$A$8770,"="&amp;A1019,$F$11:$F$8770,"=COD1"),0)</f>
        <v>0</v>
      </c>
      <c r="L1019" s="13" t="e">
        <f>(VLOOKUP(F1019,tarifas!$C$7:$D$10,2,FALSE)+tarifas!$D$21)*datos!H1019</f>
        <v>#N/A</v>
      </c>
      <c r="M1019">
        <v>0</v>
      </c>
      <c r="N1019" s="13" t="e">
        <f t="shared" si="143"/>
        <v>#N/A</v>
      </c>
      <c r="O1019">
        <f t="shared" si="144"/>
        <v>0</v>
      </c>
      <c r="P1019" s="12">
        <f t="shared" si="145"/>
        <v>228.95708924360741</v>
      </c>
      <c r="Q1019">
        <f t="shared" si="146"/>
        <v>0</v>
      </c>
      <c r="R1019">
        <f>$D$2*tarifas!$D$12/24</f>
        <v>1.4541666666666666</v>
      </c>
      <c r="S1019" t="e">
        <f>VLOOKUP(E1019&amp;" "&amp;F1019,tarifas!$A$13:$D$20,4,FALSE)*P1019</f>
        <v>#N/A</v>
      </c>
      <c r="T1019">
        <f>IF(F1019="COD1",tarifas!$D$11*(SUMIFS($P$11:$P$8770,$F$11:$F$8770,"=COD1",$B$11:$B$8770,"="&amp;B1019)/COUNTIFS($F$11:$F$8770,"=COD1",$B$11:$B$8770,"="&amp;B1019))/COUNTIFS($A$11:$A$8770,"="&amp;A1019,$F$11:$F$8770,"=COD1"),0)</f>
        <v>0</v>
      </c>
      <c r="U1019" t="e">
        <f>(VLOOKUP(F1019,tarifas!$C$7:$D$10,2,FALSE)+tarifas!$D$21)*datos!P1019</f>
        <v>#N/A</v>
      </c>
      <c r="V1019" t="e">
        <f t="shared" si="147"/>
        <v>#N/A</v>
      </c>
      <c r="W1019">
        <f t="shared" si="148"/>
        <v>0</v>
      </c>
    </row>
    <row r="1020" spans="1:23" x14ac:dyDescent="0.25">
      <c r="A1020">
        <f t="shared" si="141"/>
        <v>41</v>
      </c>
      <c r="B1020">
        <f t="shared" si="142"/>
        <v>2</v>
      </c>
      <c r="C1020" s="1">
        <f t="shared" si="149"/>
        <v>41682.04166666422</v>
      </c>
      <c r="D1020" s="7">
        <v>0</v>
      </c>
      <c r="E1020" s="7"/>
      <c r="G1020">
        <v>4.13</v>
      </c>
      <c r="H1020" s="12">
        <v>226.29114864009972</v>
      </c>
      <c r="I1020" s="13">
        <f>$D$2*tarifas!$D$12/24</f>
        <v>1.4541666666666666</v>
      </c>
      <c r="J1020" s="13" t="e">
        <f>VLOOKUP(E1020&amp;" "&amp;F1020,tarifas!$A$13:$D$20,4,FALSE)*H1020</f>
        <v>#N/A</v>
      </c>
      <c r="K1020" s="13">
        <f>IF(F1020="COD1",tarifas!$D$11*(SUMIFS($H$11:$H$8770,$F$11:$F$8770,"=COD1",$B$11:$B$8770,"="&amp;B1020)/COUNTIFS($F$11:$F$8770,"=COD1",$B$11:$B$8770,"="&amp;B1020))/COUNTIFS($A$11:$A$8770,"="&amp;A1020,$F$11:$F$8770,"=COD1"),0)</f>
        <v>0</v>
      </c>
      <c r="L1020" s="13" t="e">
        <f>(VLOOKUP(F1020,tarifas!$C$7:$D$10,2,FALSE)+tarifas!$D$21)*datos!H1020</f>
        <v>#N/A</v>
      </c>
      <c r="M1020">
        <v>0</v>
      </c>
      <c r="N1020" s="13" t="e">
        <f t="shared" si="143"/>
        <v>#N/A</v>
      </c>
      <c r="O1020">
        <f t="shared" si="144"/>
        <v>0</v>
      </c>
      <c r="P1020" s="12">
        <f t="shared" si="145"/>
        <v>226.29114864009972</v>
      </c>
      <c r="Q1020">
        <f t="shared" si="146"/>
        <v>0</v>
      </c>
      <c r="R1020">
        <f>$D$2*tarifas!$D$12/24</f>
        <v>1.4541666666666666</v>
      </c>
      <c r="S1020" t="e">
        <f>VLOOKUP(E1020&amp;" "&amp;F1020,tarifas!$A$13:$D$20,4,FALSE)*P1020</f>
        <v>#N/A</v>
      </c>
      <c r="T1020">
        <f>IF(F1020="COD1",tarifas!$D$11*(SUMIFS($P$11:$P$8770,$F$11:$F$8770,"=COD1",$B$11:$B$8770,"="&amp;B1020)/COUNTIFS($F$11:$F$8770,"=COD1",$B$11:$B$8770,"="&amp;B1020))/COUNTIFS($A$11:$A$8770,"="&amp;A1020,$F$11:$F$8770,"=COD1"),0)</f>
        <v>0</v>
      </c>
      <c r="U1020" t="e">
        <f>(VLOOKUP(F1020,tarifas!$C$7:$D$10,2,FALSE)+tarifas!$D$21)*datos!P1020</f>
        <v>#N/A</v>
      </c>
      <c r="V1020" t="e">
        <f t="shared" si="147"/>
        <v>#N/A</v>
      </c>
      <c r="W1020">
        <f t="shared" si="148"/>
        <v>0</v>
      </c>
    </row>
    <row r="1021" spans="1:23" x14ac:dyDescent="0.25">
      <c r="A1021">
        <f t="shared" si="141"/>
        <v>41</v>
      </c>
      <c r="B1021">
        <f t="shared" si="142"/>
        <v>2</v>
      </c>
      <c r="C1021" s="1">
        <f t="shared" si="149"/>
        <v>41682.083333330884</v>
      </c>
      <c r="D1021" s="7">
        <v>0</v>
      </c>
      <c r="E1021" s="7"/>
      <c r="G1021">
        <v>3</v>
      </c>
      <c r="H1021" s="12">
        <v>221.35143835920985</v>
      </c>
      <c r="I1021" s="13">
        <f>$D$2*tarifas!$D$12/24</f>
        <v>1.4541666666666666</v>
      </c>
      <c r="J1021" s="13" t="e">
        <f>VLOOKUP(E1021&amp;" "&amp;F1021,tarifas!$A$13:$D$20,4,FALSE)*H1021</f>
        <v>#N/A</v>
      </c>
      <c r="K1021" s="13">
        <f>IF(F1021="COD1",tarifas!$D$11*(SUMIFS($H$11:$H$8770,$F$11:$F$8770,"=COD1",$B$11:$B$8770,"="&amp;B1021)/COUNTIFS($F$11:$F$8770,"=COD1",$B$11:$B$8770,"="&amp;B1021))/COUNTIFS($A$11:$A$8770,"="&amp;A1021,$F$11:$F$8770,"=COD1"),0)</f>
        <v>0</v>
      </c>
      <c r="L1021" s="13" t="e">
        <f>(VLOOKUP(F1021,tarifas!$C$7:$D$10,2,FALSE)+tarifas!$D$21)*datos!H1021</f>
        <v>#N/A</v>
      </c>
      <c r="M1021">
        <v>0</v>
      </c>
      <c r="N1021" s="13" t="e">
        <f t="shared" si="143"/>
        <v>#N/A</v>
      </c>
      <c r="O1021">
        <f t="shared" si="144"/>
        <v>0</v>
      </c>
      <c r="P1021" s="12">
        <f t="shared" si="145"/>
        <v>221.35143835920985</v>
      </c>
      <c r="Q1021">
        <f t="shared" si="146"/>
        <v>0</v>
      </c>
      <c r="R1021">
        <f>$D$2*tarifas!$D$12/24</f>
        <v>1.4541666666666666</v>
      </c>
      <c r="S1021" t="e">
        <f>VLOOKUP(E1021&amp;" "&amp;F1021,tarifas!$A$13:$D$20,4,FALSE)*P1021</f>
        <v>#N/A</v>
      </c>
      <c r="T1021">
        <f>IF(F1021="COD1",tarifas!$D$11*(SUMIFS($P$11:$P$8770,$F$11:$F$8770,"=COD1",$B$11:$B$8770,"="&amp;B1021)/COUNTIFS($F$11:$F$8770,"=COD1",$B$11:$B$8770,"="&amp;B1021))/COUNTIFS($A$11:$A$8770,"="&amp;A1021,$F$11:$F$8770,"=COD1"),0)</f>
        <v>0</v>
      </c>
      <c r="U1021" t="e">
        <f>(VLOOKUP(F1021,tarifas!$C$7:$D$10,2,FALSE)+tarifas!$D$21)*datos!P1021</f>
        <v>#N/A</v>
      </c>
      <c r="V1021" t="e">
        <f t="shared" si="147"/>
        <v>#N/A</v>
      </c>
      <c r="W1021">
        <f t="shared" si="148"/>
        <v>0</v>
      </c>
    </row>
    <row r="1022" spans="1:23" x14ac:dyDescent="0.25">
      <c r="A1022">
        <f t="shared" si="141"/>
        <v>41</v>
      </c>
      <c r="B1022">
        <f t="shared" si="142"/>
        <v>2</v>
      </c>
      <c r="C1022" s="1">
        <f t="shared" si="149"/>
        <v>41682.124999997548</v>
      </c>
      <c r="D1022" s="7">
        <v>0</v>
      </c>
      <c r="E1022" s="7"/>
      <c r="G1022">
        <v>2</v>
      </c>
      <c r="H1022" s="12">
        <v>207.5336684370501</v>
      </c>
      <c r="I1022" s="13">
        <f>$D$2*tarifas!$D$12/24</f>
        <v>1.4541666666666666</v>
      </c>
      <c r="J1022" s="13" t="e">
        <f>VLOOKUP(E1022&amp;" "&amp;F1022,tarifas!$A$13:$D$20,4,FALSE)*H1022</f>
        <v>#N/A</v>
      </c>
      <c r="K1022" s="13">
        <f>IF(F1022="COD1",tarifas!$D$11*(SUMIFS($H$11:$H$8770,$F$11:$F$8770,"=COD1",$B$11:$B$8770,"="&amp;B1022)/COUNTIFS($F$11:$F$8770,"=COD1",$B$11:$B$8770,"="&amp;B1022))/COUNTIFS($A$11:$A$8770,"="&amp;A1022,$F$11:$F$8770,"=COD1"),0)</f>
        <v>0</v>
      </c>
      <c r="L1022" s="13" t="e">
        <f>(VLOOKUP(F1022,tarifas!$C$7:$D$10,2,FALSE)+tarifas!$D$21)*datos!H1022</f>
        <v>#N/A</v>
      </c>
      <c r="M1022">
        <v>0</v>
      </c>
      <c r="N1022" s="13" t="e">
        <f t="shared" si="143"/>
        <v>#N/A</v>
      </c>
      <c r="O1022">
        <f t="shared" si="144"/>
        <v>0</v>
      </c>
      <c r="P1022" s="12">
        <f t="shared" si="145"/>
        <v>207.5336684370501</v>
      </c>
      <c r="Q1022">
        <f t="shared" si="146"/>
        <v>0</v>
      </c>
      <c r="R1022">
        <f>$D$2*tarifas!$D$12/24</f>
        <v>1.4541666666666666</v>
      </c>
      <c r="S1022" t="e">
        <f>VLOOKUP(E1022&amp;" "&amp;F1022,tarifas!$A$13:$D$20,4,FALSE)*P1022</f>
        <v>#N/A</v>
      </c>
      <c r="T1022">
        <f>IF(F1022="COD1",tarifas!$D$11*(SUMIFS($P$11:$P$8770,$F$11:$F$8770,"=COD1",$B$11:$B$8770,"="&amp;B1022)/COUNTIFS($F$11:$F$8770,"=COD1",$B$11:$B$8770,"="&amp;B1022))/COUNTIFS($A$11:$A$8770,"="&amp;A1022,$F$11:$F$8770,"=COD1"),0)</f>
        <v>0</v>
      </c>
      <c r="U1022" t="e">
        <f>(VLOOKUP(F1022,tarifas!$C$7:$D$10,2,FALSE)+tarifas!$D$21)*datos!P1022</f>
        <v>#N/A</v>
      </c>
      <c r="V1022" t="e">
        <f t="shared" si="147"/>
        <v>#N/A</v>
      </c>
      <c r="W1022">
        <f t="shared" si="148"/>
        <v>0</v>
      </c>
    </row>
    <row r="1023" spans="1:23" x14ac:dyDescent="0.25">
      <c r="A1023">
        <f t="shared" si="141"/>
        <v>41</v>
      </c>
      <c r="B1023">
        <f t="shared" si="142"/>
        <v>2</v>
      </c>
      <c r="C1023" s="1">
        <f t="shared" si="149"/>
        <v>41682.166666664212</v>
      </c>
      <c r="D1023" s="7">
        <v>0</v>
      </c>
      <c r="E1023" s="7"/>
      <c r="G1023">
        <v>2</v>
      </c>
      <c r="H1023" s="12">
        <v>201.00646029678521</v>
      </c>
      <c r="I1023" s="13">
        <f>$D$2*tarifas!$D$12/24</f>
        <v>1.4541666666666666</v>
      </c>
      <c r="J1023" s="13" t="e">
        <f>VLOOKUP(E1023&amp;" "&amp;F1023,tarifas!$A$13:$D$20,4,FALSE)*H1023</f>
        <v>#N/A</v>
      </c>
      <c r="K1023" s="13">
        <f>IF(F1023="COD1",tarifas!$D$11*(SUMIFS($H$11:$H$8770,$F$11:$F$8770,"=COD1",$B$11:$B$8770,"="&amp;B1023)/COUNTIFS($F$11:$F$8770,"=COD1",$B$11:$B$8770,"="&amp;B1023))/COUNTIFS($A$11:$A$8770,"="&amp;A1023,$F$11:$F$8770,"=COD1"),0)</f>
        <v>0</v>
      </c>
      <c r="L1023" s="13" t="e">
        <f>(VLOOKUP(F1023,tarifas!$C$7:$D$10,2,FALSE)+tarifas!$D$21)*datos!H1023</f>
        <v>#N/A</v>
      </c>
      <c r="M1023">
        <v>0</v>
      </c>
      <c r="N1023" s="13" t="e">
        <f t="shared" si="143"/>
        <v>#N/A</v>
      </c>
      <c r="O1023">
        <f t="shared" si="144"/>
        <v>0</v>
      </c>
      <c r="P1023" s="12">
        <f t="shared" si="145"/>
        <v>201.00646029678521</v>
      </c>
      <c r="Q1023">
        <f t="shared" si="146"/>
        <v>0</v>
      </c>
      <c r="R1023">
        <f>$D$2*tarifas!$D$12/24</f>
        <v>1.4541666666666666</v>
      </c>
      <c r="S1023" t="e">
        <f>VLOOKUP(E1023&amp;" "&amp;F1023,tarifas!$A$13:$D$20,4,FALSE)*P1023</f>
        <v>#N/A</v>
      </c>
      <c r="T1023">
        <f>IF(F1023="COD1",tarifas!$D$11*(SUMIFS($P$11:$P$8770,$F$11:$F$8770,"=COD1",$B$11:$B$8770,"="&amp;B1023)/COUNTIFS($F$11:$F$8770,"=COD1",$B$11:$B$8770,"="&amp;B1023))/COUNTIFS($A$11:$A$8770,"="&amp;A1023,$F$11:$F$8770,"=COD1"),0)</f>
        <v>0</v>
      </c>
      <c r="U1023" t="e">
        <f>(VLOOKUP(F1023,tarifas!$C$7:$D$10,2,FALSE)+tarifas!$D$21)*datos!P1023</f>
        <v>#N/A</v>
      </c>
      <c r="V1023" t="e">
        <f t="shared" si="147"/>
        <v>#N/A</v>
      </c>
      <c r="W1023">
        <f t="shared" si="148"/>
        <v>0</v>
      </c>
    </row>
    <row r="1024" spans="1:23" x14ac:dyDescent="0.25">
      <c r="A1024">
        <f t="shared" si="141"/>
        <v>41</v>
      </c>
      <c r="B1024">
        <f t="shared" si="142"/>
        <v>2</v>
      </c>
      <c r="C1024" s="1">
        <f t="shared" si="149"/>
        <v>41682.208333330876</v>
      </c>
      <c r="D1024" s="7">
        <v>0</v>
      </c>
      <c r="E1024" s="7"/>
      <c r="G1024">
        <v>2</v>
      </c>
      <c r="H1024" s="12">
        <v>200.68254316327642</v>
      </c>
      <c r="I1024" s="13">
        <f>$D$2*tarifas!$D$12/24</f>
        <v>1.4541666666666666</v>
      </c>
      <c r="J1024" s="13" t="e">
        <f>VLOOKUP(E1024&amp;" "&amp;F1024,tarifas!$A$13:$D$20,4,FALSE)*H1024</f>
        <v>#N/A</v>
      </c>
      <c r="K1024" s="13">
        <f>IF(F1024="COD1",tarifas!$D$11*(SUMIFS($H$11:$H$8770,$F$11:$F$8770,"=COD1",$B$11:$B$8770,"="&amp;B1024)/COUNTIFS($F$11:$F$8770,"=COD1",$B$11:$B$8770,"="&amp;B1024))/COUNTIFS($A$11:$A$8770,"="&amp;A1024,$F$11:$F$8770,"=COD1"),0)</f>
        <v>0</v>
      </c>
      <c r="L1024" s="13" t="e">
        <f>(VLOOKUP(F1024,tarifas!$C$7:$D$10,2,FALSE)+tarifas!$D$21)*datos!H1024</f>
        <v>#N/A</v>
      </c>
      <c r="M1024">
        <v>0</v>
      </c>
      <c r="N1024" s="13" t="e">
        <f t="shared" si="143"/>
        <v>#N/A</v>
      </c>
      <c r="O1024">
        <f t="shared" si="144"/>
        <v>0</v>
      </c>
      <c r="P1024" s="12">
        <f t="shared" si="145"/>
        <v>200.68254316327642</v>
      </c>
      <c r="Q1024">
        <f t="shared" si="146"/>
        <v>0</v>
      </c>
      <c r="R1024">
        <f>$D$2*tarifas!$D$12/24</f>
        <v>1.4541666666666666</v>
      </c>
      <c r="S1024" t="e">
        <f>VLOOKUP(E1024&amp;" "&amp;F1024,tarifas!$A$13:$D$20,4,FALSE)*P1024</f>
        <v>#N/A</v>
      </c>
      <c r="T1024">
        <f>IF(F1024="COD1",tarifas!$D$11*(SUMIFS($P$11:$P$8770,$F$11:$F$8770,"=COD1",$B$11:$B$8770,"="&amp;B1024)/COUNTIFS($F$11:$F$8770,"=COD1",$B$11:$B$8770,"="&amp;B1024))/COUNTIFS($A$11:$A$8770,"="&amp;A1024,$F$11:$F$8770,"=COD1"),0)</f>
        <v>0</v>
      </c>
      <c r="U1024" t="e">
        <f>(VLOOKUP(F1024,tarifas!$C$7:$D$10,2,FALSE)+tarifas!$D$21)*datos!P1024</f>
        <v>#N/A</v>
      </c>
      <c r="V1024" t="e">
        <f t="shared" si="147"/>
        <v>#N/A</v>
      </c>
      <c r="W1024">
        <f t="shared" si="148"/>
        <v>0</v>
      </c>
    </row>
    <row r="1025" spans="1:23" x14ac:dyDescent="0.25">
      <c r="A1025">
        <f t="shared" si="141"/>
        <v>41</v>
      </c>
      <c r="B1025">
        <f t="shared" si="142"/>
        <v>2</v>
      </c>
      <c r="C1025" s="1">
        <f t="shared" si="149"/>
        <v>41682.249999997541</v>
      </c>
      <c r="D1025" s="7">
        <v>0</v>
      </c>
      <c r="E1025" s="7"/>
      <c r="G1025">
        <v>3.5</v>
      </c>
      <c r="H1025" s="12">
        <v>200.39170684763971</v>
      </c>
      <c r="I1025" s="13">
        <f>$D$2*tarifas!$D$12/24</f>
        <v>1.4541666666666666</v>
      </c>
      <c r="J1025" s="13" t="e">
        <f>VLOOKUP(E1025&amp;" "&amp;F1025,tarifas!$A$13:$D$20,4,FALSE)*H1025</f>
        <v>#N/A</v>
      </c>
      <c r="K1025" s="13">
        <f>IF(F1025="COD1",tarifas!$D$11*(SUMIFS($H$11:$H$8770,$F$11:$F$8770,"=COD1",$B$11:$B$8770,"="&amp;B1025)/COUNTIFS($F$11:$F$8770,"=COD1",$B$11:$B$8770,"="&amp;B1025))/COUNTIFS($A$11:$A$8770,"="&amp;A1025,$F$11:$F$8770,"=COD1"),0)</f>
        <v>0</v>
      </c>
      <c r="L1025" s="13" t="e">
        <f>(VLOOKUP(F1025,tarifas!$C$7:$D$10,2,FALSE)+tarifas!$D$21)*datos!H1025</f>
        <v>#N/A</v>
      </c>
      <c r="M1025">
        <v>0</v>
      </c>
      <c r="N1025" s="13" t="e">
        <f t="shared" si="143"/>
        <v>#N/A</v>
      </c>
      <c r="O1025">
        <f t="shared" si="144"/>
        <v>0</v>
      </c>
      <c r="P1025" s="12">
        <f t="shared" si="145"/>
        <v>200.39170684763971</v>
      </c>
      <c r="Q1025">
        <f t="shared" si="146"/>
        <v>0</v>
      </c>
      <c r="R1025">
        <f>$D$2*tarifas!$D$12/24</f>
        <v>1.4541666666666666</v>
      </c>
      <c r="S1025" t="e">
        <f>VLOOKUP(E1025&amp;" "&amp;F1025,tarifas!$A$13:$D$20,4,FALSE)*P1025</f>
        <v>#N/A</v>
      </c>
      <c r="T1025">
        <f>IF(F1025="COD1",tarifas!$D$11*(SUMIFS($P$11:$P$8770,$F$11:$F$8770,"=COD1",$B$11:$B$8770,"="&amp;B1025)/COUNTIFS($F$11:$F$8770,"=COD1",$B$11:$B$8770,"="&amp;B1025))/COUNTIFS($A$11:$A$8770,"="&amp;A1025,$F$11:$F$8770,"=COD1"),0)</f>
        <v>0</v>
      </c>
      <c r="U1025" t="e">
        <f>(VLOOKUP(F1025,tarifas!$C$7:$D$10,2,FALSE)+tarifas!$D$21)*datos!P1025</f>
        <v>#N/A</v>
      </c>
      <c r="V1025" t="e">
        <f t="shared" si="147"/>
        <v>#N/A</v>
      </c>
      <c r="W1025">
        <f t="shared" si="148"/>
        <v>0</v>
      </c>
    </row>
    <row r="1026" spans="1:23" x14ac:dyDescent="0.25">
      <c r="A1026">
        <f t="shared" si="141"/>
        <v>41</v>
      </c>
      <c r="B1026">
        <f t="shared" si="142"/>
        <v>2</v>
      </c>
      <c r="C1026" s="1">
        <f t="shared" si="149"/>
        <v>41682.291666664205</v>
      </c>
      <c r="D1026" s="7">
        <v>11.075757575757574</v>
      </c>
      <c r="E1026" s="7"/>
      <c r="G1026">
        <v>32.89</v>
      </c>
      <c r="H1026" s="12">
        <v>221.03214062795891</v>
      </c>
      <c r="I1026" s="13">
        <f>$D$2*tarifas!$D$12/24</f>
        <v>1.4541666666666666</v>
      </c>
      <c r="J1026" s="13" t="e">
        <f>VLOOKUP(E1026&amp;" "&amp;F1026,tarifas!$A$13:$D$20,4,FALSE)*H1026</f>
        <v>#N/A</v>
      </c>
      <c r="K1026" s="13">
        <f>IF(F1026="COD1",tarifas!$D$11*(SUMIFS($H$11:$H$8770,$F$11:$F$8770,"=COD1",$B$11:$B$8770,"="&amp;B1026)/COUNTIFS($F$11:$F$8770,"=COD1",$B$11:$B$8770,"="&amp;B1026))/COUNTIFS($A$11:$A$8770,"="&amp;A1026,$F$11:$F$8770,"=COD1"),0)</f>
        <v>0</v>
      </c>
      <c r="L1026" s="13" t="e">
        <f>(VLOOKUP(F1026,tarifas!$C$7:$D$10,2,FALSE)+tarifas!$D$21)*datos!H1026</f>
        <v>#N/A</v>
      </c>
      <c r="M1026">
        <v>1.12757</v>
      </c>
      <c r="N1026" s="13" t="e">
        <f t="shared" si="143"/>
        <v>#N/A</v>
      </c>
      <c r="O1026">
        <f t="shared" si="144"/>
        <v>1.12757</v>
      </c>
      <c r="P1026" s="12">
        <f t="shared" si="145"/>
        <v>219.90457062795892</v>
      </c>
      <c r="Q1026">
        <f t="shared" si="146"/>
        <v>0</v>
      </c>
      <c r="R1026">
        <f>$D$2*tarifas!$D$12/24</f>
        <v>1.4541666666666666</v>
      </c>
      <c r="S1026" t="e">
        <f>VLOOKUP(E1026&amp;" "&amp;F1026,tarifas!$A$13:$D$20,4,FALSE)*P1026</f>
        <v>#N/A</v>
      </c>
      <c r="T1026">
        <f>IF(F1026="COD1",tarifas!$D$11*(SUMIFS($P$11:$P$8770,$F$11:$F$8770,"=COD1",$B$11:$B$8770,"="&amp;B1026)/COUNTIFS($F$11:$F$8770,"=COD1",$B$11:$B$8770,"="&amp;B1026))/COUNTIFS($A$11:$A$8770,"="&amp;A1026,$F$11:$F$8770,"=COD1"),0)</f>
        <v>0</v>
      </c>
      <c r="U1026" t="e">
        <f>(VLOOKUP(F1026,tarifas!$C$7:$D$10,2,FALSE)+tarifas!$D$21)*datos!P1026</f>
        <v>#N/A</v>
      </c>
      <c r="V1026" t="e">
        <f t="shared" si="147"/>
        <v>#N/A</v>
      </c>
      <c r="W1026">
        <f t="shared" si="148"/>
        <v>0</v>
      </c>
    </row>
    <row r="1027" spans="1:23" x14ac:dyDescent="0.25">
      <c r="A1027">
        <f t="shared" si="141"/>
        <v>41</v>
      </c>
      <c r="B1027">
        <f t="shared" si="142"/>
        <v>2</v>
      </c>
      <c r="C1027" s="1">
        <f t="shared" si="149"/>
        <v>41682.333333330869</v>
      </c>
      <c r="D1027" s="7">
        <v>184.93939393939397</v>
      </c>
      <c r="E1027" s="7"/>
      <c r="G1027">
        <v>39.04</v>
      </c>
      <c r="H1027" s="12">
        <v>286.65116673744967</v>
      </c>
      <c r="I1027" s="13">
        <f>$D$2*tarifas!$D$12/24</f>
        <v>1.4541666666666666</v>
      </c>
      <c r="J1027" s="13" t="e">
        <f>VLOOKUP(E1027&amp;" "&amp;F1027,tarifas!$A$13:$D$20,4,FALSE)*H1027</f>
        <v>#N/A</v>
      </c>
      <c r="K1027" s="13">
        <f>IF(F1027="COD1",tarifas!$D$11*(SUMIFS($H$11:$H$8770,$F$11:$F$8770,"=COD1",$B$11:$B$8770,"="&amp;B1027)/COUNTIFS($F$11:$F$8770,"=COD1",$B$11:$B$8770,"="&amp;B1027))/COUNTIFS($A$11:$A$8770,"="&amp;A1027,$F$11:$F$8770,"=COD1"),0)</f>
        <v>0</v>
      </c>
      <c r="L1027" s="13" t="e">
        <f>(VLOOKUP(F1027,tarifas!$C$7:$D$10,2,FALSE)+tarifas!$D$21)*datos!H1027</f>
        <v>#N/A</v>
      </c>
      <c r="M1027">
        <v>1.77763</v>
      </c>
      <c r="N1027" s="13" t="e">
        <f t="shared" si="143"/>
        <v>#N/A</v>
      </c>
      <c r="O1027">
        <f t="shared" si="144"/>
        <v>1.77763</v>
      </c>
      <c r="P1027" s="12">
        <f t="shared" si="145"/>
        <v>284.87353673744968</v>
      </c>
      <c r="Q1027">
        <f t="shared" si="146"/>
        <v>0</v>
      </c>
      <c r="R1027">
        <f>$D$2*tarifas!$D$12/24</f>
        <v>1.4541666666666666</v>
      </c>
      <c r="S1027" t="e">
        <f>VLOOKUP(E1027&amp;" "&amp;F1027,tarifas!$A$13:$D$20,4,FALSE)*P1027</f>
        <v>#N/A</v>
      </c>
      <c r="T1027">
        <f>IF(F1027="COD1",tarifas!$D$11*(SUMIFS($P$11:$P$8770,$F$11:$F$8770,"=COD1",$B$11:$B$8770,"="&amp;B1027)/COUNTIFS($F$11:$F$8770,"=COD1",$B$11:$B$8770,"="&amp;B1027))/COUNTIFS($A$11:$A$8770,"="&amp;A1027,$F$11:$F$8770,"=COD1"),0)</f>
        <v>0</v>
      </c>
      <c r="U1027" t="e">
        <f>(VLOOKUP(F1027,tarifas!$C$7:$D$10,2,FALSE)+tarifas!$D$21)*datos!P1027</f>
        <v>#N/A</v>
      </c>
      <c r="V1027" t="e">
        <f t="shared" si="147"/>
        <v>#N/A</v>
      </c>
      <c r="W1027">
        <f t="shared" si="148"/>
        <v>0</v>
      </c>
    </row>
    <row r="1028" spans="1:23" x14ac:dyDescent="0.25">
      <c r="A1028">
        <f t="shared" si="141"/>
        <v>41</v>
      </c>
      <c r="B1028">
        <f t="shared" si="142"/>
        <v>2</v>
      </c>
      <c r="C1028" s="1">
        <f t="shared" si="149"/>
        <v>41682.374999997533</v>
      </c>
      <c r="D1028" s="7">
        <v>419.33333333333331</v>
      </c>
      <c r="E1028" s="7"/>
      <c r="G1028">
        <v>55.1</v>
      </c>
      <c r="H1028" s="12">
        <v>434.12716374470136</v>
      </c>
      <c r="I1028" s="13">
        <f>$D$2*tarifas!$D$12/24</f>
        <v>1.4541666666666666</v>
      </c>
      <c r="J1028" s="13" t="e">
        <f>VLOOKUP(E1028&amp;" "&amp;F1028,tarifas!$A$13:$D$20,4,FALSE)*H1028</f>
        <v>#N/A</v>
      </c>
      <c r="K1028" s="13">
        <f>IF(F1028="COD1",tarifas!$D$11*(SUMIFS($H$11:$H$8770,$F$11:$F$8770,"=COD1",$B$11:$B$8770,"="&amp;B1028)/COUNTIFS($F$11:$F$8770,"=COD1",$B$11:$B$8770,"="&amp;B1028))/COUNTIFS($A$11:$A$8770,"="&amp;A1028,$F$11:$F$8770,"=COD1"),0)</f>
        <v>0</v>
      </c>
      <c r="L1028" s="13" t="e">
        <f>(VLOOKUP(F1028,tarifas!$C$7:$D$10,2,FALSE)+tarifas!$D$21)*datos!H1028</f>
        <v>#N/A</v>
      </c>
      <c r="M1028">
        <v>17.599880000000002</v>
      </c>
      <c r="N1028" s="13" t="e">
        <f t="shared" si="143"/>
        <v>#N/A</v>
      </c>
      <c r="O1028">
        <f t="shared" si="144"/>
        <v>17.599880000000002</v>
      </c>
      <c r="P1028" s="12">
        <f t="shared" si="145"/>
        <v>416.52728374470138</v>
      </c>
      <c r="Q1028">
        <f t="shared" si="146"/>
        <v>0</v>
      </c>
      <c r="R1028">
        <f>$D$2*tarifas!$D$12/24</f>
        <v>1.4541666666666666</v>
      </c>
      <c r="S1028" t="e">
        <f>VLOOKUP(E1028&amp;" "&amp;F1028,tarifas!$A$13:$D$20,4,FALSE)*P1028</f>
        <v>#N/A</v>
      </c>
      <c r="T1028">
        <f>IF(F1028="COD1",tarifas!$D$11*(SUMIFS($P$11:$P$8770,$F$11:$F$8770,"=COD1",$B$11:$B$8770,"="&amp;B1028)/COUNTIFS($F$11:$F$8770,"=COD1",$B$11:$B$8770,"="&amp;B1028))/COUNTIFS($A$11:$A$8770,"="&amp;A1028,$F$11:$F$8770,"=COD1"),0)</f>
        <v>0</v>
      </c>
      <c r="U1028" t="e">
        <f>(VLOOKUP(F1028,tarifas!$C$7:$D$10,2,FALSE)+tarifas!$D$21)*datos!P1028</f>
        <v>#N/A</v>
      </c>
      <c r="V1028" t="e">
        <f t="shared" si="147"/>
        <v>#N/A</v>
      </c>
      <c r="W1028">
        <f t="shared" si="148"/>
        <v>0</v>
      </c>
    </row>
    <row r="1029" spans="1:23" x14ac:dyDescent="0.25">
      <c r="A1029">
        <f t="shared" si="141"/>
        <v>41</v>
      </c>
      <c r="B1029">
        <f t="shared" si="142"/>
        <v>2</v>
      </c>
      <c r="C1029" s="1">
        <f t="shared" si="149"/>
        <v>41682.416666664198</v>
      </c>
      <c r="D1029" s="7">
        <v>581.34848484848487</v>
      </c>
      <c r="E1029" s="7"/>
      <c r="G1029">
        <v>48</v>
      </c>
      <c r="H1029" s="12">
        <v>538.10417891170152</v>
      </c>
      <c r="I1029" s="13">
        <f>$D$2*tarifas!$D$12/24</f>
        <v>1.4541666666666666</v>
      </c>
      <c r="J1029" s="13" t="e">
        <f>VLOOKUP(E1029&amp;" "&amp;F1029,tarifas!$A$13:$D$20,4,FALSE)*H1029</f>
        <v>#N/A</v>
      </c>
      <c r="K1029" s="13">
        <f>IF(F1029="COD1",tarifas!$D$11*(SUMIFS($H$11:$H$8770,$F$11:$F$8770,"=COD1",$B$11:$B$8770,"="&amp;B1029)/COUNTIFS($F$11:$F$8770,"=COD1",$B$11:$B$8770,"="&amp;B1029))/COUNTIFS($A$11:$A$8770,"="&amp;A1029,$F$11:$F$8770,"=COD1"),0)</f>
        <v>0</v>
      </c>
      <c r="L1029" s="13" t="e">
        <f>(VLOOKUP(F1029,tarifas!$C$7:$D$10,2,FALSE)+tarifas!$D$21)*datos!H1029</f>
        <v>#N/A</v>
      </c>
      <c r="M1029">
        <v>118.55782000000001</v>
      </c>
      <c r="N1029" s="13" t="e">
        <f t="shared" si="143"/>
        <v>#N/A</v>
      </c>
      <c r="O1029">
        <f t="shared" si="144"/>
        <v>118.55782000000001</v>
      </c>
      <c r="P1029" s="12">
        <f t="shared" si="145"/>
        <v>419.54635891170153</v>
      </c>
      <c r="Q1029">
        <f t="shared" si="146"/>
        <v>0</v>
      </c>
      <c r="R1029">
        <f>$D$2*tarifas!$D$12/24</f>
        <v>1.4541666666666666</v>
      </c>
      <c r="S1029" t="e">
        <f>VLOOKUP(E1029&amp;" "&amp;F1029,tarifas!$A$13:$D$20,4,FALSE)*P1029</f>
        <v>#N/A</v>
      </c>
      <c r="T1029">
        <f>IF(F1029="COD1",tarifas!$D$11*(SUMIFS($P$11:$P$8770,$F$11:$F$8770,"=COD1",$B$11:$B$8770,"="&amp;B1029)/COUNTIFS($F$11:$F$8770,"=COD1",$B$11:$B$8770,"="&amp;B1029))/COUNTIFS($A$11:$A$8770,"="&amp;A1029,$F$11:$F$8770,"=COD1"),0)</f>
        <v>0</v>
      </c>
      <c r="U1029" t="e">
        <f>(VLOOKUP(F1029,tarifas!$C$7:$D$10,2,FALSE)+tarifas!$D$21)*datos!P1029</f>
        <v>#N/A</v>
      </c>
      <c r="V1029" t="e">
        <f t="shared" si="147"/>
        <v>#N/A</v>
      </c>
      <c r="W1029">
        <f t="shared" si="148"/>
        <v>0</v>
      </c>
    </row>
    <row r="1030" spans="1:23" x14ac:dyDescent="0.25">
      <c r="A1030">
        <f t="shared" si="141"/>
        <v>41</v>
      </c>
      <c r="B1030">
        <f t="shared" si="142"/>
        <v>2</v>
      </c>
      <c r="C1030" s="1">
        <f t="shared" si="149"/>
        <v>41682.458333330862</v>
      </c>
      <c r="D1030" s="7">
        <v>672.53030303030312</v>
      </c>
      <c r="E1030" s="7"/>
      <c r="G1030">
        <v>44.69</v>
      </c>
      <c r="H1030" s="12">
        <v>620.60617058652167</v>
      </c>
      <c r="I1030" s="13">
        <f>$D$2*tarifas!$D$12/24</f>
        <v>1.4541666666666666</v>
      </c>
      <c r="J1030" s="13" t="e">
        <f>VLOOKUP(E1030&amp;" "&amp;F1030,tarifas!$A$13:$D$20,4,FALSE)*H1030</f>
        <v>#N/A</v>
      </c>
      <c r="K1030" s="13">
        <f>IF(F1030="COD1",tarifas!$D$11*(SUMIFS($H$11:$H$8770,$F$11:$F$8770,"=COD1",$B$11:$B$8770,"="&amp;B1030)/COUNTIFS($F$11:$F$8770,"=COD1",$B$11:$B$8770,"="&amp;B1030))/COUNTIFS($A$11:$A$8770,"="&amp;A1030,$F$11:$F$8770,"=COD1"),0)</f>
        <v>0</v>
      </c>
      <c r="L1030" s="13" t="e">
        <f>(VLOOKUP(F1030,tarifas!$C$7:$D$10,2,FALSE)+tarifas!$D$21)*datos!H1030</f>
        <v>#N/A</v>
      </c>
      <c r="M1030">
        <v>63.249720000000003</v>
      </c>
      <c r="N1030" s="13" t="e">
        <f t="shared" si="143"/>
        <v>#N/A</v>
      </c>
      <c r="O1030">
        <f t="shared" si="144"/>
        <v>63.249720000000003</v>
      </c>
      <c r="P1030" s="12">
        <f t="shared" si="145"/>
        <v>557.35645058652165</v>
      </c>
      <c r="Q1030">
        <f t="shared" si="146"/>
        <v>0</v>
      </c>
      <c r="R1030">
        <f>$D$2*tarifas!$D$12/24</f>
        <v>1.4541666666666666</v>
      </c>
      <c r="S1030" t="e">
        <f>VLOOKUP(E1030&amp;" "&amp;F1030,tarifas!$A$13:$D$20,4,FALSE)*P1030</f>
        <v>#N/A</v>
      </c>
      <c r="T1030">
        <f>IF(F1030="COD1",tarifas!$D$11*(SUMIFS($P$11:$P$8770,$F$11:$F$8770,"=COD1",$B$11:$B$8770,"="&amp;B1030)/COUNTIFS($F$11:$F$8770,"=COD1",$B$11:$B$8770,"="&amp;B1030))/COUNTIFS($A$11:$A$8770,"="&amp;A1030,$F$11:$F$8770,"=COD1"),0)</f>
        <v>0</v>
      </c>
      <c r="U1030" t="e">
        <f>(VLOOKUP(F1030,tarifas!$C$7:$D$10,2,FALSE)+tarifas!$D$21)*datos!P1030</f>
        <v>#N/A</v>
      </c>
      <c r="V1030" t="e">
        <f t="shared" si="147"/>
        <v>#N/A</v>
      </c>
      <c r="W1030">
        <f t="shared" si="148"/>
        <v>0</v>
      </c>
    </row>
    <row r="1031" spans="1:23" x14ac:dyDescent="0.25">
      <c r="A1031">
        <f t="shared" si="141"/>
        <v>41</v>
      </c>
      <c r="B1031">
        <f t="shared" si="142"/>
        <v>2</v>
      </c>
      <c r="C1031" s="1">
        <f t="shared" si="149"/>
        <v>41682.499999997526</v>
      </c>
      <c r="D1031" s="7">
        <v>705.24242424242425</v>
      </c>
      <c r="E1031" s="7"/>
      <c r="G1031">
        <v>44.13</v>
      </c>
      <c r="H1031" s="12">
        <v>489.07454079404692</v>
      </c>
      <c r="I1031" s="13">
        <f>$D$2*tarifas!$D$12/24</f>
        <v>1.4541666666666666</v>
      </c>
      <c r="J1031" s="13" t="e">
        <f>VLOOKUP(E1031&amp;" "&amp;F1031,tarifas!$A$13:$D$20,4,FALSE)*H1031</f>
        <v>#N/A</v>
      </c>
      <c r="K1031" s="13">
        <f>IF(F1031="COD1",tarifas!$D$11*(SUMIFS($H$11:$H$8770,$F$11:$F$8770,"=COD1",$B$11:$B$8770,"="&amp;B1031)/COUNTIFS($F$11:$F$8770,"=COD1",$B$11:$B$8770,"="&amp;B1031))/COUNTIFS($A$11:$A$8770,"="&amp;A1031,$F$11:$F$8770,"=COD1"),0)</f>
        <v>0</v>
      </c>
      <c r="L1031" s="13" t="e">
        <f>(VLOOKUP(F1031,tarifas!$C$7:$D$10,2,FALSE)+tarifas!$D$21)*datos!H1031</f>
        <v>#N/A</v>
      </c>
      <c r="M1031">
        <v>90.425830000000005</v>
      </c>
      <c r="N1031" s="13" t="e">
        <f t="shared" si="143"/>
        <v>#N/A</v>
      </c>
      <c r="O1031">
        <f t="shared" si="144"/>
        <v>90.425830000000005</v>
      </c>
      <c r="P1031" s="12">
        <f t="shared" si="145"/>
        <v>398.64871079404691</v>
      </c>
      <c r="Q1031">
        <f t="shared" si="146"/>
        <v>0</v>
      </c>
      <c r="R1031">
        <f>$D$2*tarifas!$D$12/24</f>
        <v>1.4541666666666666</v>
      </c>
      <c r="S1031" t="e">
        <f>VLOOKUP(E1031&amp;" "&amp;F1031,tarifas!$A$13:$D$20,4,FALSE)*P1031</f>
        <v>#N/A</v>
      </c>
      <c r="T1031">
        <f>IF(F1031="COD1",tarifas!$D$11*(SUMIFS($P$11:$P$8770,$F$11:$F$8770,"=COD1",$B$11:$B$8770,"="&amp;B1031)/COUNTIFS($F$11:$F$8770,"=COD1",$B$11:$B$8770,"="&amp;B1031))/COUNTIFS($A$11:$A$8770,"="&amp;A1031,$F$11:$F$8770,"=COD1"),0)</f>
        <v>0</v>
      </c>
      <c r="U1031" t="e">
        <f>(VLOOKUP(F1031,tarifas!$C$7:$D$10,2,FALSE)+tarifas!$D$21)*datos!P1031</f>
        <v>#N/A</v>
      </c>
      <c r="V1031" t="e">
        <f t="shared" si="147"/>
        <v>#N/A</v>
      </c>
      <c r="W1031">
        <f t="shared" si="148"/>
        <v>0</v>
      </c>
    </row>
    <row r="1032" spans="1:23" x14ac:dyDescent="0.25">
      <c r="A1032">
        <f t="shared" si="141"/>
        <v>41</v>
      </c>
      <c r="B1032">
        <f t="shared" si="142"/>
        <v>2</v>
      </c>
      <c r="C1032" s="1">
        <f t="shared" si="149"/>
        <v>41682.54166666419</v>
      </c>
      <c r="D1032" s="7">
        <v>673.04545454545462</v>
      </c>
      <c r="E1032" s="7"/>
      <c r="G1032">
        <v>38.1</v>
      </c>
      <c r="H1032" s="12">
        <v>416.53476063916884</v>
      </c>
      <c r="I1032" s="13">
        <f>$D$2*tarifas!$D$12/24</f>
        <v>1.4541666666666666</v>
      </c>
      <c r="J1032" s="13" t="e">
        <f>VLOOKUP(E1032&amp;" "&amp;F1032,tarifas!$A$13:$D$20,4,FALSE)*H1032</f>
        <v>#N/A</v>
      </c>
      <c r="K1032" s="13">
        <f>IF(F1032="COD1",tarifas!$D$11*(SUMIFS($H$11:$H$8770,$F$11:$F$8770,"=COD1",$B$11:$B$8770,"="&amp;B1032)/COUNTIFS($F$11:$F$8770,"=COD1",$B$11:$B$8770,"="&amp;B1032))/COUNTIFS($A$11:$A$8770,"="&amp;A1032,$F$11:$F$8770,"=COD1"),0)</f>
        <v>0</v>
      </c>
      <c r="L1032" s="13" t="e">
        <f>(VLOOKUP(F1032,tarifas!$C$7:$D$10,2,FALSE)+tarifas!$D$21)*datos!H1032</f>
        <v>#N/A</v>
      </c>
      <c r="M1032">
        <v>95.666359999999997</v>
      </c>
      <c r="N1032" s="13" t="e">
        <f t="shared" si="143"/>
        <v>#N/A</v>
      </c>
      <c r="O1032">
        <f t="shared" si="144"/>
        <v>95.666359999999997</v>
      </c>
      <c r="P1032" s="12">
        <f t="shared" si="145"/>
        <v>320.86840063916884</v>
      </c>
      <c r="Q1032">
        <f t="shared" si="146"/>
        <v>0</v>
      </c>
      <c r="R1032">
        <f>$D$2*tarifas!$D$12/24</f>
        <v>1.4541666666666666</v>
      </c>
      <c r="S1032" t="e">
        <f>VLOOKUP(E1032&amp;" "&amp;F1032,tarifas!$A$13:$D$20,4,FALSE)*P1032</f>
        <v>#N/A</v>
      </c>
      <c r="T1032">
        <f>IF(F1032="COD1",tarifas!$D$11*(SUMIFS($P$11:$P$8770,$F$11:$F$8770,"=COD1",$B$11:$B$8770,"="&amp;B1032)/COUNTIFS($F$11:$F$8770,"=COD1",$B$11:$B$8770,"="&amp;B1032))/COUNTIFS($A$11:$A$8770,"="&amp;A1032,$F$11:$F$8770,"=COD1"),0)</f>
        <v>0</v>
      </c>
      <c r="U1032" t="e">
        <f>(VLOOKUP(F1032,tarifas!$C$7:$D$10,2,FALSE)+tarifas!$D$21)*datos!P1032</f>
        <v>#N/A</v>
      </c>
      <c r="V1032" t="e">
        <f t="shared" si="147"/>
        <v>#N/A</v>
      </c>
      <c r="W1032">
        <f t="shared" si="148"/>
        <v>0</v>
      </c>
    </row>
    <row r="1033" spans="1:23" x14ac:dyDescent="0.25">
      <c r="A1033">
        <f t="shared" si="141"/>
        <v>41</v>
      </c>
      <c r="B1033">
        <f t="shared" si="142"/>
        <v>2</v>
      </c>
      <c r="C1033" s="1">
        <f t="shared" si="149"/>
        <v>41682.583333330855</v>
      </c>
      <c r="D1033" s="7">
        <v>566.15151515151513</v>
      </c>
      <c r="E1033" s="7"/>
      <c r="G1033">
        <v>30</v>
      </c>
      <c r="H1033" s="12">
        <v>549.99263672984091</v>
      </c>
      <c r="I1033" s="13">
        <f>$D$2*tarifas!$D$12/24</f>
        <v>1.4541666666666666</v>
      </c>
      <c r="J1033" s="13" t="e">
        <f>VLOOKUP(E1033&amp;" "&amp;F1033,tarifas!$A$13:$D$20,4,FALSE)*H1033</f>
        <v>#N/A</v>
      </c>
      <c r="K1033" s="13">
        <f>IF(F1033="COD1",tarifas!$D$11*(SUMIFS($H$11:$H$8770,$F$11:$F$8770,"=COD1",$B$11:$B$8770,"="&amp;B1033)/COUNTIFS($F$11:$F$8770,"=COD1",$B$11:$B$8770,"="&amp;B1033))/COUNTIFS($A$11:$A$8770,"="&amp;A1033,$F$11:$F$8770,"=COD1"),0)</f>
        <v>0</v>
      </c>
      <c r="L1033" s="13" t="e">
        <f>(VLOOKUP(F1033,tarifas!$C$7:$D$10,2,FALSE)+tarifas!$D$21)*datos!H1033</f>
        <v>#N/A</v>
      </c>
      <c r="M1033">
        <v>49.008410000000005</v>
      </c>
      <c r="N1033" s="13" t="e">
        <f t="shared" si="143"/>
        <v>#N/A</v>
      </c>
      <c r="O1033">
        <f t="shared" si="144"/>
        <v>49.008410000000005</v>
      </c>
      <c r="P1033" s="12">
        <f t="shared" si="145"/>
        <v>500.98422672984088</v>
      </c>
      <c r="Q1033">
        <f t="shared" si="146"/>
        <v>0</v>
      </c>
      <c r="R1033">
        <f>$D$2*tarifas!$D$12/24</f>
        <v>1.4541666666666666</v>
      </c>
      <c r="S1033" t="e">
        <f>VLOOKUP(E1033&amp;" "&amp;F1033,tarifas!$A$13:$D$20,4,FALSE)*P1033</f>
        <v>#N/A</v>
      </c>
      <c r="T1033">
        <f>IF(F1033="COD1",tarifas!$D$11*(SUMIFS($P$11:$P$8770,$F$11:$F$8770,"=COD1",$B$11:$B$8770,"="&amp;B1033)/COUNTIFS($F$11:$F$8770,"=COD1",$B$11:$B$8770,"="&amp;B1033))/COUNTIFS($A$11:$A$8770,"="&amp;A1033,$F$11:$F$8770,"=COD1"),0)</f>
        <v>0</v>
      </c>
      <c r="U1033" t="e">
        <f>(VLOOKUP(F1033,tarifas!$C$7:$D$10,2,FALSE)+tarifas!$D$21)*datos!P1033</f>
        <v>#N/A</v>
      </c>
      <c r="V1033" t="e">
        <f t="shared" si="147"/>
        <v>#N/A</v>
      </c>
      <c r="W1033">
        <f t="shared" si="148"/>
        <v>0</v>
      </c>
    </row>
    <row r="1034" spans="1:23" x14ac:dyDescent="0.25">
      <c r="A1034">
        <f t="shared" si="141"/>
        <v>41</v>
      </c>
      <c r="B1034">
        <f t="shared" si="142"/>
        <v>2</v>
      </c>
      <c r="C1034" s="1">
        <f t="shared" si="149"/>
        <v>41682.624999997519</v>
      </c>
      <c r="D1034" s="7">
        <v>417.01515151515156</v>
      </c>
      <c r="E1034" s="7"/>
      <c r="G1034">
        <v>20</v>
      </c>
      <c r="H1034" s="12">
        <v>586.51430574125504</v>
      </c>
      <c r="I1034" s="13">
        <f>$D$2*tarifas!$D$12/24</f>
        <v>1.4541666666666666</v>
      </c>
      <c r="J1034" s="13" t="e">
        <f>VLOOKUP(E1034&amp;" "&amp;F1034,tarifas!$A$13:$D$20,4,FALSE)*H1034</f>
        <v>#N/A</v>
      </c>
      <c r="K1034" s="13">
        <f>IF(F1034="COD1",tarifas!$D$11*(SUMIFS($H$11:$H$8770,$F$11:$F$8770,"=COD1",$B$11:$B$8770,"="&amp;B1034)/COUNTIFS($F$11:$F$8770,"=COD1",$B$11:$B$8770,"="&amp;B1034))/COUNTIFS($A$11:$A$8770,"="&amp;A1034,$F$11:$F$8770,"=COD1"),0)</f>
        <v>0</v>
      </c>
      <c r="L1034" s="13" t="e">
        <f>(VLOOKUP(F1034,tarifas!$C$7:$D$10,2,FALSE)+tarifas!$D$21)*datos!H1034</f>
        <v>#N/A</v>
      </c>
      <c r="M1034">
        <v>3.2575599999999998</v>
      </c>
      <c r="N1034" s="13" t="e">
        <f t="shared" si="143"/>
        <v>#N/A</v>
      </c>
      <c r="O1034">
        <f t="shared" si="144"/>
        <v>3.2575599999999998</v>
      </c>
      <c r="P1034" s="12">
        <f t="shared" si="145"/>
        <v>583.25674574125503</v>
      </c>
      <c r="Q1034">
        <f t="shared" si="146"/>
        <v>0</v>
      </c>
      <c r="R1034">
        <f>$D$2*tarifas!$D$12/24</f>
        <v>1.4541666666666666</v>
      </c>
      <c r="S1034" t="e">
        <f>VLOOKUP(E1034&amp;" "&amp;F1034,tarifas!$A$13:$D$20,4,FALSE)*P1034</f>
        <v>#N/A</v>
      </c>
      <c r="T1034">
        <f>IF(F1034="COD1",tarifas!$D$11*(SUMIFS($P$11:$P$8770,$F$11:$F$8770,"=COD1",$B$11:$B$8770,"="&amp;B1034)/COUNTIFS($F$11:$F$8770,"=COD1",$B$11:$B$8770,"="&amp;B1034))/COUNTIFS($A$11:$A$8770,"="&amp;A1034,$F$11:$F$8770,"=COD1"),0)</f>
        <v>0</v>
      </c>
      <c r="U1034" t="e">
        <f>(VLOOKUP(F1034,tarifas!$C$7:$D$10,2,FALSE)+tarifas!$D$21)*datos!P1034</f>
        <v>#N/A</v>
      </c>
      <c r="V1034" t="e">
        <f t="shared" si="147"/>
        <v>#N/A</v>
      </c>
      <c r="W1034">
        <f t="shared" si="148"/>
        <v>0</v>
      </c>
    </row>
    <row r="1035" spans="1:23" x14ac:dyDescent="0.25">
      <c r="A1035">
        <f t="shared" si="141"/>
        <v>41</v>
      </c>
      <c r="B1035">
        <f t="shared" si="142"/>
        <v>2</v>
      </c>
      <c r="C1035" s="1">
        <f t="shared" si="149"/>
        <v>41682.666666664183</v>
      </c>
      <c r="D1035" s="7">
        <v>227.18181818181819</v>
      </c>
      <c r="E1035" s="7"/>
      <c r="G1035">
        <v>6.09</v>
      </c>
      <c r="H1035" s="12">
        <v>630.29277128655474</v>
      </c>
      <c r="I1035" s="13">
        <f>$D$2*tarifas!$D$12/24</f>
        <v>1.4541666666666666</v>
      </c>
      <c r="J1035" s="13" t="e">
        <f>VLOOKUP(E1035&amp;" "&amp;F1035,tarifas!$A$13:$D$20,4,FALSE)*H1035</f>
        <v>#N/A</v>
      </c>
      <c r="K1035" s="13">
        <f>IF(F1035="COD1",tarifas!$D$11*(SUMIFS($H$11:$H$8770,$F$11:$F$8770,"=COD1",$B$11:$B$8770,"="&amp;B1035)/COUNTIFS($F$11:$F$8770,"=COD1",$B$11:$B$8770,"="&amp;B1035))/COUNTIFS($A$11:$A$8770,"="&amp;A1035,$F$11:$F$8770,"=COD1"),0)</f>
        <v>0</v>
      </c>
      <c r="L1035" s="13" t="e">
        <f>(VLOOKUP(F1035,tarifas!$C$7:$D$10,2,FALSE)+tarifas!$D$21)*datos!H1035</f>
        <v>#N/A</v>
      </c>
      <c r="M1035">
        <v>34.902070000000002</v>
      </c>
      <c r="N1035" s="13" t="e">
        <f t="shared" si="143"/>
        <v>#N/A</v>
      </c>
      <c r="O1035">
        <f t="shared" si="144"/>
        <v>34.902070000000002</v>
      </c>
      <c r="P1035" s="12">
        <f t="shared" si="145"/>
        <v>595.39070128655476</v>
      </c>
      <c r="Q1035">
        <f t="shared" si="146"/>
        <v>0</v>
      </c>
      <c r="R1035">
        <f>$D$2*tarifas!$D$12/24</f>
        <v>1.4541666666666666</v>
      </c>
      <c r="S1035" t="e">
        <f>VLOOKUP(E1035&amp;" "&amp;F1035,tarifas!$A$13:$D$20,4,FALSE)*P1035</f>
        <v>#N/A</v>
      </c>
      <c r="T1035">
        <f>IF(F1035="COD1",tarifas!$D$11*(SUMIFS($P$11:$P$8770,$F$11:$F$8770,"=COD1",$B$11:$B$8770,"="&amp;B1035)/COUNTIFS($F$11:$F$8770,"=COD1",$B$11:$B$8770,"="&amp;B1035))/COUNTIFS($A$11:$A$8770,"="&amp;A1035,$F$11:$F$8770,"=COD1"),0)</f>
        <v>0</v>
      </c>
      <c r="U1035" t="e">
        <f>(VLOOKUP(F1035,tarifas!$C$7:$D$10,2,FALSE)+tarifas!$D$21)*datos!P1035</f>
        <v>#N/A</v>
      </c>
      <c r="V1035" t="e">
        <f t="shared" si="147"/>
        <v>#N/A</v>
      </c>
      <c r="W1035">
        <f t="shared" si="148"/>
        <v>0</v>
      </c>
    </row>
    <row r="1036" spans="1:23" x14ac:dyDescent="0.25">
      <c r="A1036">
        <f t="shared" ref="A1036:A1099" si="150">DAYS360($C$11,C1036)</f>
        <v>41</v>
      </c>
      <c r="B1036">
        <f t="shared" ref="B1036:B1099" si="151">MONTH(C1036)</f>
        <v>2</v>
      </c>
      <c r="C1036" s="1">
        <f t="shared" si="149"/>
        <v>41682.708333330847</v>
      </c>
      <c r="D1036" s="7">
        <v>36.318181818181813</v>
      </c>
      <c r="E1036" s="7"/>
      <c r="G1036">
        <v>6.18</v>
      </c>
      <c r="H1036" s="12">
        <v>530.51909445603508</v>
      </c>
      <c r="I1036" s="13">
        <f>$D$2*tarifas!$D$12/24</f>
        <v>1.4541666666666666</v>
      </c>
      <c r="J1036" s="13" t="e">
        <f>VLOOKUP(E1036&amp;" "&amp;F1036,tarifas!$A$13:$D$20,4,FALSE)*H1036</f>
        <v>#N/A</v>
      </c>
      <c r="K1036" s="13">
        <f>IF(F1036="COD1",tarifas!$D$11*(SUMIFS($H$11:$H$8770,$F$11:$F$8770,"=COD1",$B$11:$B$8770,"="&amp;B1036)/COUNTIFS($F$11:$F$8770,"=COD1",$B$11:$B$8770,"="&amp;B1036))/COUNTIFS($A$11:$A$8770,"="&amp;A1036,$F$11:$F$8770,"=COD1"),0)</f>
        <v>0</v>
      </c>
      <c r="L1036" s="13" t="e">
        <f>(VLOOKUP(F1036,tarifas!$C$7:$D$10,2,FALSE)+tarifas!$D$21)*datos!H1036</f>
        <v>#N/A</v>
      </c>
      <c r="M1036">
        <v>1.3732</v>
      </c>
      <c r="N1036" s="13" t="e">
        <f t="shared" ref="N1036:N1099" si="152">(I1036+J1036+K1036+L1036)*1.23</f>
        <v>#N/A</v>
      </c>
      <c r="O1036">
        <f t="shared" ref="O1036:O1099" si="153">IF(M1036&lt;H1036,M1036,H1036)</f>
        <v>1.3732</v>
      </c>
      <c r="P1036" s="12">
        <f t="shared" ref="P1036:P1099" si="154">H1036-O1036</f>
        <v>529.14589445603508</v>
      </c>
      <c r="Q1036">
        <f t="shared" ref="Q1036:Q1099" si="155">IF(M1036&lt;H1036,0,M1036-H1036)</f>
        <v>0</v>
      </c>
      <c r="R1036">
        <f>$D$2*tarifas!$D$12/24</f>
        <v>1.4541666666666666</v>
      </c>
      <c r="S1036" t="e">
        <f>VLOOKUP(E1036&amp;" "&amp;F1036,tarifas!$A$13:$D$20,4,FALSE)*P1036</f>
        <v>#N/A</v>
      </c>
      <c r="T1036">
        <f>IF(F1036="COD1",tarifas!$D$11*(SUMIFS($P$11:$P$8770,$F$11:$F$8770,"=COD1",$B$11:$B$8770,"="&amp;B1036)/COUNTIFS($F$11:$F$8770,"=COD1",$B$11:$B$8770,"="&amp;B1036))/COUNTIFS($A$11:$A$8770,"="&amp;A1036,$F$11:$F$8770,"=COD1"),0)</f>
        <v>0</v>
      </c>
      <c r="U1036" t="e">
        <f>(VLOOKUP(F1036,tarifas!$C$7:$D$10,2,FALSE)+tarifas!$D$21)*datos!P1036</f>
        <v>#N/A</v>
      </c>
      <c r="V1036" t="e">
        <f t="shared" ref="V1036:V1099" si="156">(R1036+S1036+T1036+U1036)*1.23</f>
        <v>#N/A</v>
      </c>
      <c r="W1036">
        <f t="shared" ref="W1036:W1099" si="157">0.9*G1036/1000*Q1036</f>
        <v>0</v>
      </c>
    </row>
    <row r="1037" spans="1:23" x14ac:dyDescent="0.25">
      <c r="A1037">
        <f t="shared" si="150"/>
        <v>41</v>
      </c>
      <c r="B1037">
        <f t="shared" si="151"/>
        <v>2</v>
      </c>
      <c r="C1037" s="1">
        <f t="shared" ref="C1037:C1100" si="158">+C1036+1/24</f>
        <v>41682.749999997512</v>
      </c>
      <c r="D1037" s="7">
        <v>0</v>
      </c>
      <c r="E1037" s="7"/>
      <c r="G1037">
        <v>15.13</v>
      </c>
      <c r="H1037" s="12">
        <v>418.5680877464643</v>
      </c>
      <c r="I1037" s="13">
        <f>$D$2*tarifas!$D$12/24</f>
        <v>1.4541666666666666</v>
      </c>
      <c r="J1037" s="13" t="e">
        <f>VLOOKUP(E1037&amp;" "&amp;F1037,tarifas!$A$13:$D$20,4,FALSE)*H1037</f>
        <v>#N/A</v>
      </c>
      <c r="K1037" s="13">
        <f>IF(F1037="COD1",tarifas!$D$11*(SUMIFS($H$11:$H$8770,$F$11:$F$8770,"=COD1",$B$11:$B$8770,"="&amp;B1037)/COUNTIFS($F$11:$F$8770,"=COD1",$B$11:$B$8770,"="&amp;B1037))/COUNTIFS($A$11:$A$8770,"="&amp;A1037,$F$11:$F$8770,"=COD1"),0)</f>
        <v>0</v>
      </c>
      <c r="L1037" s="13" t="e">
        <f>(VLOOKUP(F1037,tarifas!$C$7:$D$10,2,FALSE)+tarifas!$D$21)*datos!H1037</f>
        <v>#N/A</v>
      </c>
      <c r="M1037">
        <v>0</v>
      </c>
      <c r="N1037" s="13" t="e">
        <f t="shared" si="152"/>
        <v>#N/A</v>
      </c>
      <c r="O1037">
        <f t="shared" si="153"/>
        <v>0</v>
      </c>
      <c r="P1037" s="12">
        <f t="shared" si="154"/>
        <v>418.5680877464643</v>
      </c>
      <c r="Q1037">
        <f t="shared" si="155"/>
        <v>0</v>
      </c>
      <c r="R1037">
        <f>$D$2*tarifas!$D$12/24</f>
        <v>1.4541666666666666</v>
      </c>
      <c r="S1037" t="e">
        <f>VLOOKUP(E1037&amp;" "&amp;F1037,tarifas!$A$13:$D$20,4,FALSE)*P1037</f>
        <v>#N/A</v>
      </c>
      <c r="T1037">
        <f>IF(F1037="COD1",tarifas!$D$11*(SUMIFS($P$11:$P$8770,$F$11:$F$8770,"=COD1",$B$11:$B$8770,"="&amp;B1037)/COUNTIFS($F$11:$F$8770,"=COD1",$B$11:$B$8770,"="&amp;B1037))/COUNTIFS($A$11:$A$8770,"="&amp;A1037,$F$11:$F$8770,"=COD1"),0)</f>
        <v>0</v>
      </c>
      <c r="U1037" t="e">
        <f>(VLOOKUP(F1037,tarifas!$C$7:$D$10,2,FALSE)+tarifas!$D$21)*datos!P1037</f>
        <v>#N/A</v>
      </c>
      <c r="V1037" t="e">
        <f t="shared" si="156"/>
        <v>#N/A</v>
      </c>
      <c r="W1037">
        <f t="shared" si="157"/>
        <v>0</v>
      </c>
    </row>
    <row r="1038" spans="1:23" x14ac:dyDescent="0.25">
      <c r="A1038">
        <f t="shared" si="150"/>
        <v>41</v>
      </c>
      <c r="B1038">
        <f t="shared" si="151"/>
        <v>2</v>
      </c>
      <c r="C1038" s="1">
        <f t="shared" si="158"/>
        <v>41682.791666664176</v>
      </c>
      <c r="D1038" s="7">
        <v>0</v>
      </c>
      <c r="E1038" s="7"/>
      <c r="G1038">
        <v>26</v>
      </c>
      <c r="H1038" s="12">
        <v>313.70043902637292</v>
      </c>
      <c r="I1038" s="13">
        <f>$D$2*tarifas!$D$12/24</f>
        <v>1.4541666666666666</v>
      </c>
      <c r="J1038" s="13" t="e">
        <f>VLOOKUP(E1038&amp;" "&amp;F1038,tarifas!$A$13:$D$20,4,FALSE)*H1038</f>
        <v>#N/A</v>
      </c>
      <c r="K1038" s="13">
        <f>IF(F1038="COD1",tarifas!$D$11*(SUMIFS($H$11:$H$8770,$F$11:$F$8770,"=COD1",$B$11:$B$8770,"="&amp;B1038)/COUNTIFS($F$11:$F$8770,"=COD1",$B$11:$B$8770,"="&amp;B1038))/COUNTIFS($A$11:$A$8770,"="&amp;A1038,$F$11:$F$8770,"=COD1"),0)</f>
        <v>0</v>
      </c>
      <c r="L1038" s="13" t="e">
        <f>(VLOOKUP(F1038,tarifas!$C$7:$D$10,2,FALSE)+tarifas!$D$21)*datos!H1038</f>
        <v>#N/A</v>
      </c>
      <c r="M1038">
        <v>0</v>
      </c>
      <c r="N1038" s="13" t="e">
        <f t="shared" si="152"/>
        <v>#N/A</v>
      </c>
      <c r="O1038">
        <f t="shared" si="153"/>
        <v>0</v>
      </c>
      <c r="P1038" s="12">
        <f t="shared" si="154"/>
        <v>313.70043902637292</v>
      </c>
      <c r="Q1038">
        <f t="shared" si="155"/>
        <v>0</v>
      </c>
      <c r="R1038">
        <f>$D$2*tarifas!$D$12/24</f>
        <v>1.4541666666666666</v>
      </c>
      <c r="S1038" t="e">
        <f>VLOOKUP(E1038&amp;" "&amp;F1038,tarifas!$A$13:$D$20,4,FALSE)*P1038</f>
        <v>#N/A</v>
      </c>
      <c r="T1038">
        <f>IF(F1038="COD1",tarifas!$D$11*(SUMIFS($P$11:$P$8770,$F$11:$F$8770,"=COD1",$B$11:$B$8770,"="&amp;B1038)/COUNTIFS($F$11:$F$8770,"=COD1",$B$11:$B$8770,"="&amp;B1038))/COUNTIFS($A$11:$A$8770,"="&amp;A1038,$F$11:$F$8770,"=COD1"),0)</f>
        <v>0</v>
      </c>
      <c r="U1038" t="e">
        <f>(VLOOKUP(F1038,tarifas!$C$7:$D$10,2,FALSE)+tarifas!$D$21)*datos!P1038</f>
        <v>#N/A</v>
      </c>
      <c r="V1038" t="e">
        <f t="shared" si="156"/>
        <v>#N/A</v>
      </c>
      <c r="W1038">
        <f t="shared" si="157"/>
        <v>0</v>
      </c>
    </row>
    <row r="1039" spans="1:23" x14ac:dyDescent="0.25">
      <c r="A1039">
        <f t="shared" si="150"/>
        <v>41</v>
      </c>
      <c r="B1039">
        <f t="shared" si="151"/>
        <v>2</v>
      </c>
      <c r="C1039" s="1">
        <f t="shared" si="158"/>
        <v>41682.83333333084</v>
      </c>
      <c r="D1039" s="7">
        <v>0</v>
      </c>
      <c r="E1039" s="7"/>
      <c r="G1039">
        <v>21.78</v>
      </c>
      <c r="H1039" s="12">
        <v>247.84395807024072</v>
      </c>
      <c r="I1039" s="13">
        <f>$D$2*tarifas!$D$12/24</f>
        <v>1.4541666666666666</v>
      </c>
      <c r="J1039" s="13" t="e">
        <f>VLOOKUP(E1039&amp;" "&amp;F1039,tarifas!$A$13:$D$20,4,FALSE)*H1039</f>
        <v>#N/A</v>
      </c>
      <c r="K1039" s="13">
        <f>IF(F1039="COD1",tarifas!$D$11*(SUMIFS($H$11:$H$8770,$F$11:$F$8770,"=COD1",$B$11:$B$8770,"="&amp;B1039)/COUNTIFS($F$11:$F$8770,"=COD1",$B$11:$B$8770,"="&amp;B1039))/COUNTIFS($A$11:$A$8770,"="&amp;A1039,$F$11:$F$8770,"=COD1"),0)</f>
        <v>0</v>
      </c>
      <c r="L1039" s="13" t="e">
        <f>(VLOOKUP(F1039,tarifas!$C$7:$D$10,2,FALSE)+tarifas!$D$21)*datos!H1039</f>
        <v>#N/A</v>
      </c>
      <c r="M1039">
        <v>0</v>
      </c>
      <c r="N1039" s="13" t="e">
        <f t="shared" si="152"/>
        <v>#N/A</v>
      </c>
      <c r="O1039">
        <f t="shared" si="153"/>
        <v>0</v>
      </c>
      <c r="P1039" s="12">
        <f t="shared" si="154"/>
        <v>247.84395807024072</v>
      </c>
      <c r="Q1039">
        <f t="shared" si="155"/>
        <v>0</v>
      </c>
      <c r="R1039">
        <f>$D$2*tarifas!$D$12/24</f>
        <v>1.4541666666666666</v>
      </c>
      <c r="S1039" t="e">
        <f>VLOOKUP(E1039&amp;" "&amp;F1039,tarifas!$A$13:$D$20,4,FALSE)*P1039</f>
        <v>#N/A</v>
      </c>
      <c r="T1039">
        <f>IF(F1039="COD1",tarifas!$D$11*(SUMIFS($P$11:$P$8770,$F$11:$F$8770,"=COD1",$B$11:$B$8770,"="&amp;B1039)/COUNTIFS($F$11:$F$8770,"=COD1",$B$11:$B$8770,"="&amp;B1039))/COUNTIFS($A$11:$A$8770,"="&amp;A1039,$F$11:$F$8770,"=COD1"),0)</f>
        <v>0</v>
      </c>
      <c r="U1039" t="e">
        <f>(VLOOKUP(F1039,tarifas!$C$7:$D$10,2,FALSE)+tarifas!$D$21)*datos!P1039</f>
        <v>#N/A</v>
      </c>
      <c r="V1039" t="e">
        <f t="shared" si="156"/>
        <v>#N/A</v>
      </c>
      <c r="W1039">
        <f t="shared" si="157"/>
        <v>0</v>
      </c>
    </row>
    <row r="1040" spans="1:23" x14ac:dyDescent="0.25">
      <c r="A1040">
        <f t="shared" si="150"/>
        <v>41</v>
      </c>
      <c r="B1040">
        <f t="shared" si="151"/>
        <v>2</v>
      </c>
      <c r="C1040" s="1">
        <f t="shared" si="158"/>
        <v>41682.874999997504</v>
      </c>
      <c r="D1040" s="7">
        <v>0</v>
      </c>
      <c r="E1040" s="7"/>
      <c r="G1040">
        <v>18.690000000000001</v>
      </c>
      <c r="H1040" s="12">
        <v>227.26508893234177</v>
      </c>
      <c r="I1040" s="13">
        <f>$D$2*tarifas!$D$12/24</f>
        <v>1.4541666666666666</v>
      </c>
      <c r="J1040" s="13" t="e">
        <f>VLOOKUP(E1040&amp;" "&amp;F1040,tarifas!$A$13:$D$20,4,FALSE)*H1040</f>
        <v>#N/A</v>
      </c>
      <c r="K1040" s="13">
        <f>IF(F1040="COD1",tarifas!$D$11*(SUMIFS($H$11:$H$8770,$F$11:$F$8770,"=COD1",$B$11:$B$8770,"="&amp;B1040)/COUNTIFS($F$11:$F$8770,"=COD1",$B$11:$B$8770,"="&amp;B1040))/COUNTIFS($A$11:$A$8770,"="&amp;A1040,$F$11:$F$8770,"=COD1"),0)</f>
        <v>0</v>
      </c>
      <c r="L1040" s="13" t="e">
        <f>(VLOOKUP(F1040,tarifas!$C$7:$D$10,2,FALSE)+tarifas!$D$21)*datos!H1040</f>
        <v>#N/A</v>
      </c>
      <c r="M1040">
        <v>0</v>
      </c>
      <c r="N1040" s="13" t="e">
        <f t="shared" si="152"/>
        <v>#N/A</v>
      </c>
      <c r="O1040">
        <f t="shared" si="153"/>
        <v>0</v>
      </c>
      <c r="P1040" s="12">
        <f t="shared" si="154"/>
        <v>227.26508893234177</v>
      </c>
      <c r="Q1040">
        <f t="shared" si="155"/>
        <v>0</v>
      </c>
      <c r="R1040">
        <f>$D$2*tarifas!$D$12/24</f>
        <v>1.4541666666666666</v>
      </c>
      <c r="S1040" t="e">
        <f>VLOOKUP(E1040&amp;" "&amp;F1040,tarifas!$A$13:$D$20,4,FALSE)*P1040</f>
        <v>#N/A</v>
      </c>
      <c r="T1040">
        <f>IF(F1040="COD1",tarifas!$D$11*(SUMIFS($P$11:$P$8770,$F$11:$F$8770,"=COD1",$B$11:$B$8770,"="&amp;B1040)/COUNTIFS($F$11:$F$8770,"=COD1",$B$11:$B$8770,"="&amp;B1040))/COUNTIFS($A$11:$A$8770,"="&amp;A1040,$F$11:$F$8770,"=COD1"),0)</f>
        <v>0</v>
      </c>
      <c r="U1040" t="e">
        <f>(VLOOKUP(F1040,tarifas!$C$7:$D$10,2,FALSE)+tarifas!$D$21)*datos!P1040</f>
        <v>#N/A</v>
      </c>
      <c r="V1040" t="e">
        <f t="shared" si="156"/>
        <v>#N/A</v>
      </c>
      <c r="W1040">
        <f t="shared" si="157"/>
        <v>0</v>
      </c>
    </row>
    <row r="1041" spans="1:23" x14ac:dyDescent="0.25">
      <c r="A1041">
        <f t="shared" si="150"/>
        <v>41</v>
      </c>
      <c r="B1041">
        <f t="shared" si="151"/>
        <v>2</v>
      </c>
      <c r="C1041" s="1">
        <f t="shared" si="158"/>
        <v>41682.916666664169</v>
      </c>
      <c r="D1041" s="7">
        <v>0</v>
      </c>
      <c r="E1041" s="7"/>
      <c r="G1041">
        <v>6.3</v>
      </c>
      <c r="H1041" s="12">
        <v>221.05688399730045</v>
      </c>
      <c r="I1041" s="13">
        <f>$D$2*tarifas!$D$12/24</f>
        <v>1.4541666666666666</v>
      </c>
      <c r="J1041" s="13" t="e">
        <f>VLOOKUP(E1041&amp;" "&amp;F1041,tarifas!$A$13:$D$20,4,FALSE)*H1041</f>
        <v>#N/A</v>
      </c>
      <c r="K1041" s="13">
        <f>IF(F1041="COD1",tarifas!$D$11*(SUMIFS($H$11:$H$8770,$F$11:$F$8770,"=COD1",$B$11:$B$8770,"="&amp;B1041)/COUNTIFS($F$11:$F$8770,"=COD1",$B$11:$B$8770,"="&amp;B1041))/COUNTIFS($A$11:$A$8770,"="&amp;A1041,$F$11:$F$8770,"=COD1"),0)</f>
        <v>0</v>
      </c>
      <c r="L1041" s="13" t="e">
        <f>(VLOOKUP(F1041,tarifas!$C$7:$D$10,2,FALSE)+tarifas!$D$21)*datos!H1041</f>
        <v>#N/A</v>
      </c>
      <c r="M1041">
        <v>0</v>
      </c>
      <c r="N1041" s="13" t="e">
        <f t="shared" si="152"/>
        <v>#N/A</v>
      </c>
      <c r="O1041">
        <f t="shared" si="153"/>
        <v>0</v>
      </c>
      <c r="P1041" s="12">
        <f t="shared" si="154"/>
        <v>221.05688399730045</v>
      </c>
      <c r="Q1041">
        <f t="shared" si="155"/>
        <v>0</v>
      </c>
      <c r="R1041">
        <f>$D$2*tarifas!$D$12/24</f>
        <v>1.4541666666666666</v>
      </c>
      <c r="S1041" t="e">
        <f>VLOOKUP(E1041&amp;" "&amp;F1041,tarifas!$A$13:$D$20,4,FALSE)*P1041</f>
        <v>#N/A</v>
      </c>
      <c r="T1041">
        <f>IF(F1041="COD1",tarifas!$D$11*(SUMIFS($P$11:$P$8770,$F$11:$F$8770,"=COD1",$B$11:$B$8770,"="&amp;B1041)/COUNTIFS($F$11:$F$8770,"=COD1",$B$11:$B$8770,"="&amp;B1041))/COUNTIFS($A$11:$A$8770,"="&amp;A1041,$F$11:$F$8770,"=COD1"),0)</f>
        <v>0</v>
      </c>
      <c r="U1041" t="e">
        <f>(VLOOKUP(F1041,tarifas!$C$7:$D$10,2,FALSE)+tarifas!$D$21)*datos!P1041</f>
        <v>#N/A</v>
      </c>
      <c r="V1041" t="e">
        <f t="shared" si="156"/>
        <v>#N/A</v>
      </c>
      <c r="W1041">
        <f t="shared" si="157"/>
        <v>0</v>
      </c>
    </row>
    <row r="1042" spans="1:23" x14ac:dyDescent="0.25">
      <c r="A1042">
        <f t="shared" si="150"/>
        <v>41</v>
      </c>
      <c r="B1042">
        <f t="shared" si="151"/>
        <v>2</v>
      </c>
      <c r="C1042" s="1">
        <f t="shared" si="158"/>
        <v>41682.958333330833</v>
      </c>
      <c r="D1042" s="7">
        <v>0</v>
      </c>
      <c r="E1042" s="7"/>
      <c r="G1042">
        <v>2.5</v>
      </c>
      <c r="H1042" s="12">
        <v>222.7743142093081</v>
      </c>
      <c r="I1042" s="13">
        <f>$D$2*tarifas!$D$12/24</f>
        <v>1.4541666666666666</v>
      </c>
      <c r="J1042" s="13" t="e">
        <f>VLOOKUP(E1042&amp;" "&amp;F1042,tarifas!$A$13:$D$20,4,FALSE)*H1042</f>
        <v>#N/A</v>
      </c>
      <c r="K1042" s="13">
        <f>IF(F1042="COD1",tarifas!$D$11*(SUMIFS($H$11:$H$8770,$F$11:$F$8770,"=COD1",$B$11:$B$8770,"="&amp;B1042)/COUNTIFS($F$11:$F$8770,"=COD1",$B$11:$B$8770,"="&amp;B1042))/COUNTIFS($A$11:$A$8770,"="&amp;A1042,$F$11:$F$8770,"=COD1"),0)</f>
        <v>0</v>
      </c>
      <c r="L1042" s="13" t="e">
        <f>(VLOOKUP(F1042,tarifas!$C$7:$D$10,2,FALSE)+tarifas!$D$21)*datos!H1042</f>
        <v>#N/A</v>
      </c>
      <c r="M1042">
        <v>0</v>
      </c>
      <c r="N1042" s="13" t="e">
        <f t="shared" si="152"/>
        <v>#N/A</v>
      </c>
      <c r="O1042">
        <f t="shared" si="153"/>
        <v>0</v>
      </c>
      <c r="P1042" s="12">
        <f t="shared" si="154"/>
        <v>222.7743142093081</v>
      </c>
      <c r="Q1042">
        <f t="shared" si="155"/>
        <v>0</v>
      </c>
      <c r="R1042">
        <f>$D$2*tarifas!$D$12/24</f>
        <v>1.4541666666666666</v>
      </c>
      <c r="S1042" t="e">
        <f>VLOOKUP(E1042&amp;" "&amp;F1042,tarifas!$A$13:$D$20,4,FALSE)*P1042</f>
        <v>#N/A</v>
      </c>
      <c r="T1042">
        <f>IF(F1042="COD1",tarifas!$D$11*(SUMIFS($P$11:$P$8770,$F$11:$F$8770,"=COD1",$B$11:$B$8770,"="&amp;B1042)/COUNTIFS($F$11:$F$8770,"=COD1",$B$11:$B$8770,"="&amp;B1042))/COUNTIFS($A$11:$A$8770,"="&amp;A1042,$F$11:$F$8770,"=COD1"),0)</f>
        <v>0</v>
      </c>
      <c r="U1042" t="e">
        <f>(VLOOKUP(F1042,tarifas!$C$7:$D$10,2,FALSE)+tarifas!$D$21)*datos!P1042</f>
        <v>#N/A</v>
      </c>
      <c r="V1042" t="e">
        <f t="shared" si="156"/>
        <v>#N/A</v>
      </c>
      <c r="W1042">
        <f t="shared" si="157"/>
        <v>0</v>
      </c>
    </row>
    <row r="1043" spans="1:23" x14ac:dyDescent="0.25">
      <c r="A1043">
        <f t="shared" si="150"/>
        <v>42</v>
      </c>
      <c r="B1043">
        <f t="shared" si="151"/>
        <v>2</v>
      </c>
      <c r="C1043" s="1">
        <f t="shared" si="158"/>
        <v>41682.999999997497</v>
      </c>
      <c r="D1043" s="7">
        <v>0</v>
      </c>
      <c r="E1043" s="7"/>
      <c r="G1043">
        <v>0.5</v>
      </c>
      <c r="H1043" s="12">
        <v>214.37717472878924</v>
      </c>
      <c r="I1043" s="13">
        <f>$D$2*tarifas!$D$12/24</f>
        <v>1.4541666666666666</v>
      </c>
      <c r="J1043" s="13" t="e">
        <f>VLOOKUP(E1043&amp;" "&amp;F1043,tarifas!$A$13:$D$20,4,FALSE)*H1043</f>
        <v>#N/A</v>
      </c>
      <c r="K1043" s="13">
        <f>IF(F1043="COD1",tarifas!$D$11*(SUMIFS($H$11:$H$8770,$F$11:$F$8770,"=COD1",$B$11:$B$8770,"="&amp;B1043)/COUNTIFS($F$11:$F$8770,"=COD1",$B$11:$B$8770,"="&amp;B1043))/COUNTIFS($A$11:$A$8770,"="&amp;A1043,$F$11:$F$8770,"=COD1"),0)</f>
        <v>0</v>
      </c>
      <c r="L1043" s="13" t="e">
        <f>(VLOOKUP(F1043,tarifas!$C$7:$D$10,2,FALSE)+tarifas!$D$21)*datos!H1043</f>
        <v>#N/A</v>
      </c>
      <c r="M1043">
        <v>0</v>
      </c>
      <c r="N1043" s="13" t="e">
        <f t="shared" si="152"/>
        <v>#N/A</v>
      </c>
      <c r="O1043">
        <f t="shared" si="153"/>
        <v>0</v>
      </c>
      <c r="P1043" s="12">
        <f t="shared" si="154"/>
        <v>214.37717472878924</v>
      </c>
      <c r="Q1043">
        <f t="shared" si="155"/>
        <v>0</v>
      </c>
      <c r="R1043">
        <f>$D$2*tarifas!$D$12/24</f>
        <v>1.4541666666666666</v>
      </c>
      <c r="S1043" t="e">
        <f>VLOOKUP(E1043&amp;" "&amp;F1043,tarifas!$A$13:$D$20,4,FALSE)*P1043</f>
        <v>#N/A</v>
      </c>
      <c r="T1043">
        <f>IF(F1043="COD1",tarifas!$D$11*(SUMIFS($P$11:$P$8770,$F$11:$F$8770,"=COD1",$B$11:$B$8770,"="&amp;B1043)/COUNTIFS($F$11:$F$8770,"=COD1",$B$11:$B$8770,"="&amp;B1043))/COUNTIFS($A$11:$A$8770,"="&amp;A1043,$F$11:$F$8770,"=COD1"),0)</f>
        <v>0</v>
      </c>
      <c r="U1043" t="e">
        <f>(VLOOKUP(F1043,tarifas!$C$7:$D$10,2,FALSE)+tarifas!$D$21)*datos!P1043</f>
        <v>#N/A</v>
      </c>
      <c r="V1043" t="e">
        <f t="shared" si="156"/>
        <v>#N/A</v>
      </c>
      <c r="W1043">
        <f t="shared" si="157"/>
        <v>0</v>
      </c>
    </row>
    <row r="1044" spans="1:23" x14ac:dyDescent="0.25">
      <c r="A1044">
        <f t="shared" si="150"/>
        <v>42</v>
      </c>
      <c r="B1044">
        <f t="shared" si="151"/>
        <v>2</v>
      </c>
      <c r="C1044" s="1">
        <f t="shared" si="158"/>
        <v>41683.041666664161</v>
      </c>
      <c r="D1044" s="7">
        <v>0</v>
      </c>
      <c r="E1044" s="7"/>
      <c r="G1044">
        <v>0</v>
      </c>
      <c r="H1044" s="12">
        <v>212.2672533002218</v>
      </c>
      <c r="I1044" s="13">
        <f>$D$2*tarifas!$D$12/24</f>
        <v>1.4541666666666666</v>
      </c>
      <c r="J1044" s="13" t="e">
        <f>VLOOKUP(E1044&amp;" "&amp;F1044,tarifas!$A$13:$D$20,4,FALSE)*H1044</f>
        <v>#N/A</v>
      </c>
      <c r="K1044" s="13">
        <f>IF(F1044="COD1",tarifas!$D$11*(SUMIFS($H$11:$H$8770,$F$11:$F$8770,"=COD1",$B$11:$B$8770,"="&amp;B1044)/COUNTIFS($F$11:$F$8770,"=COD1",$B$11:$B$8770,"="&amp;B1044))/COUNTIFS($A$11:$A$8770,"="&amp;A1044,$F$11:$F$8770,"=COD1"),0)</f>
        <v>0</v>
      </c>
      <c r="L1044" s="13" t="e">
        <f>(VLOOKUP(F1044,tarifas!$C$7:$D$10,2,FALSE)+tarifas!$D$21)*datos!H1044</f>
        <v>#N/A</v>
      </c>
      <c r="M1044">
        <v>0</v>
      </c>
      <c r="N1044" s="13" t="e">
        <f t="shared" si="152"/>
        <v>#N/A</v>
      </c>
      <c r="O1044">
        <f t="shared" si="153"/>
        <v>0</v>
      </c>
      <c r="P1044" s="12">
        <f t="shared" si="154"/>
        <v>212.2672533002218</v>
      </c>
      <c r="Q1044">
        <f t="shared" si="155"/>
        <v>0</v>
      </c>
      <c r="R1044">
        <f>$D$2*tarifas!$D$12/24</f>
        <v>1.4541666666666666</v>
      </c>
      <c r="S1044" t="e">
        <f>VLOOKUP(E1044&amp;" "&amp;F1044,tarifas!$A$13:$D$20,4,FALSE)*P1044</f>
        <v>#N/A</v>
      </c>
      <c r="T1044">
        <f>IF(F1044="COD1",tarifas!$D$11*(SUMIFS($P$11:$P$8770,$F$11:$F$8770,"=COD1",$B$11:$B$8770,"="&amp;B1044)/COUNTIFS($F$11:$F$8770,"=COD1",$B$11:$B$8770,"="&amp;B1044))/COUNTIFS($A$11:$A$8770,"="&amp;A1044,$F$11:$F$8770,"=COD1"),0)</f>
        <v>0</v>
      </c>
      <c r="U1044" t="e">
        <f>(VLOOKUP(F1044,tarifas!$C$7:$D$10,2,FALSE)+tarifas!$D$21)*datos!P1044</f>
        <v>#N/A</v>
      </c>
      <c r="V1044" t="e">
        <f t="shared" si="156"/>
        <v>#N/A</v>
      </c>
      <c r="W1044">
        <f t="shared" si="157"/>
        <v>0</v>
      </c>
    </row>
    <row r="1045" spans="1:23" x14ac:dyDescent="0.25">
      <c r="A1045">
        <f t="shared" si="150"/>
        <v>42</v>
      </c>
      <c r="B1045">
        <f t="shared" si="151"/>
        <v>2</v>
      </c>
      <c r="C1045" s="1">
        <f t="shared" si="158"/>
        <v>41683.083333330826</v>
      </c>
      <c r="D1045" s="7">
        <v>0</v>
      </c>
      <c r="E1045" s="7"/>
      <c r="G1045">
        <v>0</v>
      </c>
      <c r="H1045" s="12">
        <v>210.3416707341556</v>
      </c>
      <c r="I1045" s="13">
        <f>$D$2*tarifas!$D$12/24</f>
        <v>1.4541666666666666</v>
      </c>
      <c r="J1045" s="13" t="e">
        <f>VLOOKUP(E1045&amp;" "&amp;F1045,tarifas!$A$13:$D$20,4,FALSE)*H1045</f>
        <v>#N/A</v>
      </c>
      <c r="K1045" s="13">
        <f>IF(F1045="COD1",tarifas!$D$11*(SUMIFS($H$11:$H$8770,$F$11:$F$8770,"=COD1",$B$11:$B$8770,"="&amp;B1045)/COUNTIFS($F$11:$F$8770,"=COD1",$B$11:$B$8770,"="&amp;B1045))/COUNTIFS($A$11:$A$8770,"="&amp;A1045,$F$11:$F$8770,"=COD1"),0)</f>
        <v>0</v>
      </c>
      <c r="L1045" s="13" t="e">
        <f>(VLOOKUP(F1045,tarifas!$C$7:$D$10,2,FALSE)+tarifas!$D$21)*datos!H1045</f>
        <v>#N/A</v>
      </c>
      <c r="M1045">
        <v>0</v>
      </c>
      <c r="N1045" s="13" t="e">
        <f t="shared" si="152"/>
        <v>#N/A</v>
      </c>
      <c r="O1045">
        <f t="shared" si="153"/>
        <v>0</v>
      </c>
      <c r="P1045" s="12">
        <f t="shared" si="154"/>
        <v>210.3416707341556</v>
      </c>
      <c r="Q1045">
        <f t="shared" si="155"/>
        <v>0</v>
      </c>
      <c r="R1045">
        <f>$D$2*tarifas!$D$12/24</f>
        <v>1.4541666666666666</v>
      </c>
      <c r="S1045" t="e">
        <f>VLOOKUP(E1045&amp;" "&amp;F1045,tarifas!$A$13:$D$20,4,FALSE)*P1045</f>
        <v>#N/A</v>
      </c>
      <c r="T1045">
        <f>IF(F1045="COD1",tarifas!$D$11*(SUMIFS($P$11:$P$8770,$F$11:$F$8770,"=COD1",$B$11:$B$8770,"="&amp;B1045)/COUNTIFS($F$11:$F$8770,"=COD1",$B$11:$B$8770,"="&amp;B1045))/COUNTIFS($A$11:$A$8770,"="&amp;A1045,$F$11:$F$8770,"=COD1"),0)</f>
        <v>0</v>
      </c>
      <c r="U1045" t="e">
        <f>(VLOOKUP(F1045,tarifas!$C$7:$D$10,2,FALSE)+tarifas!$D$21)*datos!P1045</f>
        <v>#N/A</v>
      </c>
      <c r="V1045" t="e">
        <f t="shared" si="156"/>
        <v>#N/A</v>
      </c>
      <c r="W1045">
        <f t="shared" si="157"/>
        <v>0</v>
      </c>
    </row>
    <row r="1046" spans="1:23" x14ac:dyDescent="0.25">
      <c r="A1046">
        <f t="shared" si="150"/>
        <v>42</v>
      </c>
      <c r="B1046">
        <f t="shared" si="151"/>
        <v>2</v>
      </c>
      <c r="C1046" s="1">
        <f t="shared" si="158"/>
        <v>41683.12499999749</v>
      </c>
      <c r="D1046" s="7">
        <v>0</v>
      </c>
      <c r="E1046" s="7"/>
      <c r="G1046">
        <v>0</v>
      </c>
      <c r="H1046" s="12">
        <v>208.00885818708517</v>
      </c>
      <c r="I1046" s="13">
        <f>$D$2*tarifas!$D$12/24</f>
        <v>1.4541666666666666</v>
      </c>
      <c r="J1046" s="13" t="e">
        <f>VLOOKUP(E1046&amp;" "&amp;F1046,tarifas!$A$13:$D$20,4,FALSE)*H1046</f>
        <v>#N/A</v>
      </c>
      <c r="K1046" s="13">
        <f>IF(F1046="COD1",tarifas!$D$11*(SUMIFS($H$11:$H$8770,$F$11:$F$8770,"=COD1",$B$11:$B$8770,"="&amp;B1046)/COUNTIFS($F$11:$F$8770,"=COD1",$B$11:$B$8770,"="&amp;B1046))/COUNTIFS($A$11:$A$8770,"="&amp;A1046,$F$11:$F$8770,"=COD1"),0)</f>
        <v>0</v>
      </c>
      <c r="L1046" s="13" t="e">
        <f>(VLOOKUP(F1046,tarifas!$C$7:$D$10,2,FALSE)+tarifas!$D$21)*datos!H1046</f>
        <v>#N/A</v>
      </c>
      <c r="M1046">
        <v>0</v>
      </c>
      <c r="N1046" s="13" t="e">
        <f t="shared" si="152"/>
        <v>#N/A</v>
      </c>
      <c r="O1046">
        <f t="shared" si="153"/>
        <v>0</v>
      </c>
      <c r="P1046" s="12">
        <f t="shared" si="154"/>
        <v>208.00885818708517</v>
      </c>
      <c r="Q1046">
        <f t="shared" si="155"/>
        <v>0</v>
      </c>
      <c r="R1046">
        <f>$D$2*tarifas!$D$12/24</f>
        <v>1.4541666666666666</v>
      </c>
      <c r="S1046" t="e">
        <f>VLOOKUP(E1046&amp;" "&amp;F1046,tarifas!$A$13:$D$20,4,FALSE)*P1046</f>
        <v>#N/A</v>
      </c>
      <c r="T1046">
        <f>IF(F1046="COD1",tarifas!$D$11*(SUMIFS($P$11:$P$8770,$F$11:$F$8770,"=COD1",$B$11:$B$8770,"="&amp;B1046)/COUNTIFS($F$11:$F$8770,"=COD1",$B$11:$B$8770,"="&amp;B1046))/COUNTIFS($A$11:$A$8770,"="&amp;A1046,$F$11:$F$8770,"=COD1"),0)</f>
        <v>0</v>
      </c>
      <c r="U1046" t="e">
        <f>(VLOOKUP(F1046,tarifas!$C$7:$D$10,2,FALSE)+tarifas!$D$21)*datos!P1046</f>
        <v>#N/A</v>
      </c>
      <c r="V1046" t="e">
        <f t="shared" si="156"/>
        <v>#N/A</v>
      </c>
      <c r="W1046">
        <f t="shared" si="157"/>
        <v>0</v>
      </c>
    </row>
    <row r="1047" spans="1:23" x14ac:dyDescent="0.25">
      <c r="A1047">
        <f t="shared" si="150"/>
        <v>42</v>
      </c>
      <c r="B1047">
        <f t="shared" si="151"/>
        <v>2</v>
      </c>
      <c r="C1047" s="1">
        <f t="shared" si="158"/>
        <v>41683.166666664154</v>
      </c>
      <c r="D1047" s="7">
        <v>0</v>
      </c>
      <c r="E1047" s="7"/>
      <c r="G1047">
        <v>0</v>
      </c>
      <c r="H1047" s="12">
        <v>205.27747494705864</v>
      </c>
      <c r="I1047" s="13">
        <f>$D$2*tarifas!$D$12/24</f>
        <v>1.4541666666666666</v>
      </c>
      <c r="J1047" s="13" t="e">
        <f>VLOOKUP(E1047&amp;" "&amp;F1047,tarifas!$A$13:$D$20,4,FALSE)*H1047</f>
        <v>#N/A</v>
      </c>
      <c r="K1047" s="13">
        <f>IF(F1047="COD1",tarifas!$D$11*(SUMIFS($H$11:$H$8770,$F$11:$F$8770,"=COD1",$B$11:$B$8770,"="&amp;B1047)/COUNTIFS($F$11:$F$8770,"=COD1",$B$11:$B$8770,"="&amp;B1047))/COUNTIFS($A$11:$A$8770,"="&amp;A1047,$F$11:$F$8770,"=COD1"),0)</f>
        <v>0</v>
      </c>
      <c r="L1047" s="13" t="e">
        <f>(VLOOKUP(F1047,tarifas!$C$7:$D$10,2,FALSE)+tarifas!$D$21)*datos!H1047</f>
        <v>#N/A</v>
      </c>
      <c r="M1047">
        <v>0</v>
      </c>
      <c r="N1047" s="13" t="e">
        <f t="shared" si="152"/>
        <v>#N/A</v>
      </c>
      <c r="O1047">
        <f t="shared" si="153"/>
        <v>0</v>
      </c>
      <c r="P1047" s="12">
        <f t="shared" si="154"/>
        <v>205.27747494705864</v>
      </c>
      <c r="Q1047">
        <f t="shared" si="155"/>
        <v>0</v>
      </c>
      <c r="R1047">
        <f>$D$2*tarifas!$D$12/24</f>
        <v>1.4541666666666666</v>
      </c>
      <c r="S1047" t="e">
        <f>VLOOKUP(E1047&amp;" "&amp;F1047,tarifas!$A$13:$D$20,4,FALSE)*P1047</f>
        <v>#N/A</v>
      </c>
      <c r="T1047">
        <f>IF(F1047="COD1",tarifas!$D$11*(SUMIFS($P$11:$P$8770,$F$11:$F$8770,"=COD1",$B$11:$B$8770,"="&amp;B1047)/COUNTIFS($F$11:$F$8770,"=COD1",$B$11:$B$8770,"="&amp;B1047))/COUNTIFS($A$11:$A$8770,"="&amp;A1047,$F$11:$F$8770,"=COD1"),0)</f>
        <v>0</v>
      </c>
      <c r="U1047" t="e">
        <f>(VLOOKUP(F1047,tarifas!$C$7:$D$10,2,FALSE)+tarifas!$D$21)*datos!P1047</f>
        <v>#N/A</v>
      </c>
      <c r="V1047" t="e">
        <f t="shared" si="156"/>
        <v>#N/A</v>
      </c>
      <c r="W1047">
        <f t="shared" si="157"/>
        <v>0</v>
      </c>
    </row>
    <row r="1048" spans="1:23" x14ac:dyDescent="0.25">
      <c r="A1048">
        <f t="shared" si="150"/>
        <v>42</v>
      </c>
      <c r="B1048">
        <f t="shared" si="151"/>
        <v>2</v>
      </c>
      <c r="C1048" s="1">
        <f t="shared" si="158"/>
        <v>41683.208333330818</v>
      </c>
      <c r="D1048" s="7">
        <v>0</v>
      </c>
      <c r="E1048" s="7"/>
      <c r="G1048">
        <v>0</v>
      </c>
      <c r="H1048" s="12">
        <v>205.96165495252114</v>
      </c>
      <c r="I1048" s="13">
        <f>$D$2*tarifas!$D$12/24</f>
        <v>1.4541666666666666</v>
      </c>
      <c r="J1048" s="13" t="e">
        <f>VLOOKUP(E1048&amp;" "&amp;F1048,tarifas!$A$13:$D$20,4,FALSE)*H1048</f>
        <v>#N/A</v>
      </c>
      <c r="K1048" s="13">
        <f>IF(F1048="COD1",tarifas!$D$11*(SUMIFS($H$11:$H$8770,$F$11:$F$8770,"=COD1",$B$11:$B$8770,"="&amp;B1048)/COUNTIFS($F$11:$F$8770,"=COD1",$B$11:$B$8770,"="&amp;B1048))/COUNTIFS($A$11:$A$8770,"="&amp;A1048,$F$11:$F$8770,"=COD1"),0)</f>
        <v>0</v>
      </c>
      <c r="L1048" s="13" t="e">
        <f>(VLOOKUP(F1048,tarifas!$C$7:$D$10,2,FALSE)+tarifas!$D$21)*datos!H1048</f>
        <v>#N/A</v>
      </c>
      <c r="M1048">
        <v>0</v>
      </c>
      <c r="N1048" s="13" t="e">
        <f t="shared" si="152"/>
        <v>#N/A</v>
      </c>
      <c r="O1048">
        <f t="shared" si="153"/>
        <v>0</v>
      </c>
      <c r="P1048" s="12">
        <f t="shared" si="154"/>
        <v>205.96165495252114</v>
      </c>
      <c r="Q1048">
        <f t="shared" si="155"/>
        <v>0</v>
      </c>
      <c r="R1048">
        <f>$D$2*tarifas!$D$12/24</f>
        <v>1.4541666666666666</v>
      </c>
      <c r="S1048" t="e">
        <f>VLOOKUP(E1048&amp;" "&amp;F1048,tarifas!$A$13:$D$20,4,FALSE)*P1048</f>
        <v>#N/A</v>
      </c>
      <c r="T1048">
        <f>IF(F1048="COD1",tarifas!$D$11*(SUMIFS($P$11:$P$8770,$F$11:$F$8770,"=COD1",$B$11:$B$8770,"="&amp;B1048)/COUNTIFS($F$11:$F$8770,"=COD1",$B$11:$B$8770,"="&amp;B1048))/COUNTIFS($A$11:$A$8770,"="&amp;A1048,$F$11:$F$8770,"=COD1"),0)</f>
        <v>0</v>
      </c>
      <c r="U1048" t="e">
        <f>(VLOOKUP(F1048,tarifas!$C$7:$D$10,2,FALSE)+tarifas!$D$21)*datos!P1048</f>
        <v>#N/A</v>
      </c>
      <c r="V1048" t="e">
        <f t="shared" si="156"/>
        <v>#N/A</v>
      </c>
      <c r="W1048">
        <f t="shared" si="157"/>
        <v>0</v>
      </c>
    </row>
    <row r="1049" spans="1:23" x14ac:dyDescent="0.25">
      <c r="A1049">
        <f t="shared" si="150"/>
        <v>42</v>
      </c>
      <c r="B1049">
        <f t="shared" si="151"/>
        <v>2</v>
      </c>
      <c r="C1049" s="1">
        <f t="shared" si="158"/>
        <v>41683.249999997483</v>
      </c>
      <c r="D1049" s="7">
        <v>0</v>
      </c>
      <c r="E1049" s="7"/>
      <c r="G1049">
        <v>0</v>
      </c>
      <c r="H1049" s="12">
        <v>205.72968471458148</v>
      </c>
      <c r="I1049" s="13">
        <f>$D$2*tarifas!$D$12/24</f>
        <v>1.4541666666666666</v>
      </c>
      <c r="J1049" s="13" t="e">
        <f>VLOOKUP(E1049&amp;" "&amp;F1049,tarifas!$A$13:$D$20,4,FALSE)*H1049</f>
        <v>#N/A</v>
      </c>
      <c r="K1049" s="13">
        <f>IF(F1049="COD1",tarifas!$D$11*(SUMIFS($H$11:$H$8770,$F$11:$F$8770,"=COD1",$B$11:$B$8770,"="&amp;B1049)/COUNTIFS($F$11:$F$8770,"=COD1",$B$11:$B$8770,"="&amp;B1049))/COUNTIFS($A$11:$A$8770,"="&amp;A1049,$F$11:$F$8770,"=COD1"),0)</f>
        <v>0</v>
      </c>
      <c r="L1049" s="13" t="e">
        <f>(VLOOKUP(F1049,tarifas!$C$7:$D$10,2,FALSE)+tarifas!$D$21)*datos!H1049</f>
        <v>#N/A</v>
      </c>
      <c r="M1049">
        <v>0</v>
      </c>
      <c r="N1049" s="13" t="e">
        <f t="shared" si="152"/>
        <v>#N/A</v>
      </c>
      <c r="O1049">
        <f t="shared" si="153"/>
        <v>0</v>
      </c>
      <c r="P1049" s="12">
        <f t="shared" si="154"/>
        <v>205.72968471458148</v>
      </c>
      <c r="Q1049">
        <f t="shared" si="155"/>
        <v>0</v>
      </c>
      <c r="R1049">
        <f>$D$2*tarifas!$D$12/24</f>
        <v>1.4541666666666666</v>
      </c>
      <c r="S1049" t="e">
        <f>VLOOKUP(E1049&amp;" "&amp;F1049,tarifas!$A$13:$D$20,4,FALSE)*P1049</f>
        <v>#N/A</v>
      </c>
      <c r="T1049">
        <f>IF(F1049="COD1",tarifas!$D$11*(SUMIFS($P$11:$P$8770,$F$11:$F$8770,"=COD1",$B$11:$B$8770,"="&amp;B1049)/COUNTIFS($F$11:$F$8770,"=COD1",$B$11:$B$8770,"="&amp;B1049))/COUNTIFS($A$11:$A$8770,"="&amp;A1049,$F$11:$F$8770,"=COD1"),0)</f>
        <v>0</v>
      </c>
      <c r="U1049" t="e">
        <f>(VLOOKUP(F1049,tarifas!$C$7:$D$10,2,FALSE)+tarifas!$D$21)*datos!P1049</f>
        <v>#N/A</v>
      </c>
      <c r="V1049" t="e">
        <f t="shared" si="156"/>
        <v>#N/A</v>
      </c>
      <c r="W1049">
        <f t="shared" si="157"/>
        <v>0</v>
      </c>
    </row>
    <row r="1050" spans="1:23" x14ac:dyDescent="0.25">
      <c r="A1050">
        <f t="shared" si="150"/>
        <v>42</v>
      </c>
      <c r="B1050">
        <f t="shared" si="151"/>
        <v>2</v>
      </c>
      <c r="C1050" s="1">
        <f t="shared" si="158"/>
        <v>41683.291666664147</v>
      </c>
      <c r="D1050" s="7">
        <v>12.363636363636365</v>
      </c>
      <c r="E1050" s="7"/>
      <c r="G1050">
        <v>0.2</v>
      </c>
      <c r="H1050" s="12">
        <v>228.52907787418764</v>
      </c>
      <c r="I1050" s="13">
        <f>$D$2*tarifas!$D$12/24</f>
        <v>1.4541666666666666</v>
      </c>
      <c r="J1050" s="13" t="e">
        <f>VLOOKUP(E1050&amp;" "&amp;F1050,tarifas!$A$13:$D$20,4,FALSE)*H1050</f>
        <v>#N/A</v>
      </c>
      <c r="K1050" s="13">
        <f>IF(F1050="COD1",tarifas!$D$11*(SUMIFS($H$11:$H$8770,$F$11:$F$8770,"=COD1",$B$11:$B$8770,"="&amp;B1050)/COUNTIFS($F$11:$F$8770,"=COD1",$B$11:$B$8770,"="&amp;B1050))/COUNTIFS($A$11:$A$8770,"="&amp;A1050,$F$11:$F$8770,"=COD1"),0)</f>
        <v>0</v>
      </c>
      <c r="L1050" s="13" t="e">
        <f>(VLOOKUP(F1050,tarifas!$C$7:$D$10,2,FALSE)+tarifas!$D$21)*datos!H1050</f>
        <v>#N/A</v>
      </c>
      <c r="M1050">
        <v>0</v>
      </c>
      <c r="N1050" s="13" t="e">
        <f t="shared" si="152"/>
        <v>#N/A</v>
      </c>
      <c r="O1050">
        <f t="shared" si="153"/>
        <v>0</v>
      </c>
      <c r="P1050" s="12">
        <f t="shared" si="154"/>
        <v>228.52907787418764</v>
      </c>
      <c r="Q1050">
        <f t="shared" si="155"/>
        <v>0</v>
      </c>
      <c r="R1050">
        <f>$D$2*tarifas!$D$12/24</f>
        <v>1.4541666666666666</v>
      </c>
      <c r="S1050" t="e">
        <f>VLOOKUP(E1050&amp;" "&amp;F1050,tarifas!$A$13:$D$20,4,FALSE)*P1050</f>
        <v>#N/A</v>
      </c>
      <c r="T1050">
        <f>IF(F1050="COD1",tarifas!$D$11*(SUMIFS($P$11:$P$8770,$F$11:$F$8770,"=COD1",$B$11:$B$8770,"="&amp;B1050)/COUNTIFS($F$11:$F$8770,"=COD1",$B$11:$B$8770,"="&amp;B1050))/COUNTIFS($A$11:$A$8770,"="&amp;A1050,$F$11:$F$8770,"=COD1"),0)</f>
        <v>0</v>
      </c>
      <c r="U1050" t="e">
        <f>(VLOOKUP(F1050,tarifas!$C$7:$D$10,2,FALSE)+tarifas!$D$21)*datos!P1050</f>
        <v>#N/A</v>
      </c>
      <c r="V1050" t="e">
        <f t="shared" si="156"/>
        <v>#N/A</v>
      </c>
      <c r="W1050">
        <f t="shared" si="157"/>
        <v>0</v>
      </c>
    </row>
    <row r="1051" spans="1:23" x14ac:dyDescent="0.25">
      <c r="A1051">
        <f t="shared" si="150"/>
        <v>42</v>
      </c>
      <c r="B1051">
        <f t="shared" si="151"/>
        <v>2</v>
      </c>
      <c r="C1051" s="1">
        <f t="shared" si="158"/>
        <v>41683.333333330811</v>
      </c>
      <c r="D1051" s="7">
        <v>184.93939393939397</v>
      </c>
      <c r="E1051" s="7"/>
      <c r="G1051">
        <v>2.5</v>
      </c>
      <c r="H1051" s="12">
        <v>288.86543681447853</v>
      </c>
      <c r="I1051" s="13">
        <f>$D$2*tarifas!$D$12/24</f>
        <v>1.4541666666666666</v>
      </c>
      <c r="J1051" s="13" t="e">
        <f>VLOOKUP(E1051&amp;" "&amp;F1051,tarifas!$A$13:$D$20,4,FALSE)*H1051</f>
        <v>#N/A</v>
      </c>
      <c r="K1051" s="13">
        <f>IF(F1051="COD1",tarifas!$D$11*(SUMIFS($H$11:$H$8770,$F$11:$F$8770,"=COD1",$B$11:$B$8770,"="&amp;B1051)/COUNTIFS($F$11:$F$8770,"=COD1",$B$11:$B$8770,"="&amp;B1051))/COUNTIFS($A$11:$A$8770,"="&amp;A1051,$F$11:$F$8770,"=COD1"),0)</f>
        <v>0</v>
      </c>
      <c r="L1051" s="13" t="e">
        <f>(VLOOKUP(F1051,tarifas!$C$7:$D$10,2,FALSE)+tarifas!$D$21)*datos!H1051</f>
        <v>#N/A</v>
      </c>
      <c r="M1051">
        <v>101.50697</v>
      </c>
      <c r="N1051" s="13" t="e">
        <f t="shared" si="152"/>
        <v>#N/A</v>
      </c>
      <c r="O1051">
        <f t="shared" si="153"/>
        <v>101.50697</v>
      </c>
      <c r="P1051" s="12">
        <f t="shared" si="154"/>
        <v>187.35846681447853</v>
      </c>
      <c r="Q1051">
        <f t="shared" si="155"/>
        <v>0</v>
      </c>
      <c r="R1051">
        <f>$D$2*tarifas!$D$12/24</f>
        <v>1.4541666666666666</v>
      </c>
      <c r="S1051" t="e">
        <f>VLOOKUP(E1051&amp;" "&amp;F1051,tarifas!$A$13:$D$20,4,FALSE)*P1051</f>
        <v>#N/A</v>
      </c>
      <c r="T1051">
        <f>IF(F1051="COD1",tarifas!$D$11*(SUMIFS($P$11:$P$8770,$F$11:$F$8770,"=COD1",$B$11:$B$8770,"="&amp;B1051)/COUNTIFS($F$11:$F$8770,"=COD1",$B$11:$B$8770,"="&amp;B1051))/COUNTIFS($A$11:$A$8770,"="&amp;A1051,$F$11:$F$8770,"=COD1"),0)</f>
        <v>0</v>
      </c>
      <c r="U1051" t="e">
        <f>(VLOOKUP(F1051,tarifas!$C$7:$D$10,2,FALSE)+tarifas!$D$21)*datos!P1051</f>
        <v>#N/A</v>
      </c>
      <c r="V1051" t="e">
        <f t="shared" si="156"/>
        <v>#N/A</v>
      </c>
      <c r="W1051">
        <f t="shared" si="157"/>
        <v>0</v>
      </c>
    </row>
    <row r="1052" spans="1:23" x14ac:dyDescent="0.25">
      <c r="A1052">
        <f t="shared" si="150"/>
        <v>42</v>
      </c>
      <c r="B1052">
        <f t="shared" si="151"/>
        <v>2</v>
      </c>
      <c r="C1052" s="1">
        <f t="shared" si="158"/>
        <v>41683.374999997475</v>
      </c>
      <c r="D1052" s="7">
        <v>398.9848484848485</v>
      </c>
      <c r="E1052" s="7"/>
      <c r="G1052">
        <v>4.5</v>
      </c>
      <c r="H1052" s="12">
        <v>445.57093710580705</v>
      </c>
      <c r="I1052" s="13">
        <f>$D$2*tarifas!$D$12/24</f>
        <v>1.4541666666666666</v>
      </c>
      <c r="J1052" s="13" t="e">
        <f>VLOOKUP(E1052&amp;" "&amp;F1052,tarifas!$A$13:$D$20,4,FALSE)*H1052</f>
        <v>#N/A</v>
      </c>
      <c r="K1052" s="13">
        <f>IF(F1052="COD1",tarifas!$D$11*(SUMIFS($H$11:$H$8770,$F$11:$F$8770,"=COD1",$B$11:$B$8770,"="&amp;B1052)/COUNTIFS($F$11:$F$8770,"=COD1",$B$11:$B$8770,"="&amp;B1052))/COUNTIFS($A$11:$A$8770,"="&amp;A1052,$F$11:$F$8770,"=COD1"),0)</f>
        <v>0</v>
      </c>
      <c r="L1052" s="13" t="e">
        <f>(VLOOKUP(F1052,tarifas!$C$7:$D$10,2,FALSE)+tarifas!$D$21)*datos!H1052</f>
        <v>#N/A</v>
      </c>
      <c r="M1052">
        <v>70.56026</v>
      </c>
      <c r="N1052" s="13" t="e">
        <f t="shared" si="152"/>
        <v>#N/A</v>
      </c>
      <c r="O1052">
        <f t="shared" si="153"/>
        <v>70.56026</v>
      </c>
      <c r="P1052" s="12">
        <f t="shared" si="154"/>
        <v>375.01067710580708</v>
      </c>
      <c r="Q1052">
        <f t="shared" si="155"/>
        <v>0</v>
      </c>
      <c r="R1052">
        <f>$D$2*tarifas!$D$12/24</f>
        <v>1.4541666666666666</v>
      </c>
      <c r="S1052" t="e">
        <f>VLOOKUP(E1052&amp;" "&amp;F1052,tarifas!$A$13:$D$20,4,FALSE)*P1052</f>
        <v>#N/A</v>
      </c>
      <c r="T1052">
        <f>IF(F1052="COD1",tarifas!$D$11*(SUMIFS($P$11:$P$8770,$F$11:$F$8770,"=COD1",$B$11:$B$8770,"="&amp;B1052)/COUNTIFS($F$11:$F$8770,"=COD1",$B$11:$B$8770,"="&amp;B1052))/COUNTIFS($A$11:$A$8770,"="&amp;A1052,$F$11:$F$8770,"=COD1"),0)</f>
        <v>0</v>
      </c>
      <c r="U1052" t="e">
        <f>(VLOOKUP(F1052,tarifas!$C$7:$D$10,2,FALSE)+tarifas!$D$21)*datos!P1052</f>
        <v>#N/A</v>
      </c>
      <c r="V1052" t="e">
        <f t="shared" si="156"/>
        <v>#N/A</v>
      </c>
      <c r="W1052">
        <f t="shared" si="157"/>
        <v>0</v>
      </c>
    </row>
    <row r="1053" spans="1:23" x14ac:dyDescent="0.25">
      <c r="A1053">
        <f t="shared" si="150"/>
        <v>42</v>
      </c>
      <c r="B1053">
        <f t="shared" si="151"/>
        <v>2</v>
      </c>
      <c r="C1053" s="1">
        <f t="shared" si="158"/>
        <v>41683.416666664139</v>
      </c>
      <c r="D1053" s="7">
        <v>551.72727272727275</v>
      </c>
      <c r="E1053" s="7"/>
      <c r="G1053">
        <v>4.5</v>
      </c>
      <c r="H1053" s="12">
        <v>558.34960804841546</v>
      </c>
      <c r="I1053" s="13">
        <f>$D$2*tarifas!$D$12/24</f>
        <v>1.4541666666666666</v>
      </c>
      <c r="J1053" s="13" t="e">
        <f>VLOOKUP(E1053&amp;" "&amp;F1053,tarifas!$A$13:$D$20,4,FALSE)*H1053</f>
        <v>#N/A</v>
      </c>
      <c r="K1053" s="13">
        <f>IF(F1053="COD1",tarifas!$D$11*(SUMIFS($H$11:$H$8770,$F$11:$F$8770,"=COD1",$B$11:$B$8770,"="&amp;B1053)/COUNTIFS($F$11:$F$8770,"=COD1",$B$11:$B$8770,"="&amp;B1053))/COUNTIFS($A$11:$A$8770,"="&amp;A1053,$F$11:$F$8770,"=COD1"),0)</f>
        <v>0</v>
      </c>
      <c r="L1053" s="13" t="e">
        <f>(VLOOKUP(F1053,tarifas!$C$7:$D$10,2,FALSE)+tarifas!$D$21)*datos!H1053</f>
        <v>#N/A</v>
      </c>
      <c r="M1053">
        <v>67.100309999999993</v>
      </c>
      <c r="N1053" s="13" t="e">
        <f t="shared" si="152"/>
        <v>#N/A</v>
      </c>
      <c r="O1053">
        <f t="shared" si="153"/>
        <v>67.100309999999993</v>
      </c>
      <c r="P1053" s="12">
        <f t="shared" si="154"/>
        <v>491.24929804841548</v>
      </c>
      <c r="Q1053">
        <f t="shared" si="155"/>
        <v>0</v>
      </c>
      <c r="R1053">
        <f>$D$2*tarifas!$D$12/24</f>
        <v>1.4541666666666666</v>
      </c>
      <c r="S1053" t="e">
        <f>VLOOKUP(E1053&amp;" "&amp;F1053,tarifas!$A$13:$D$20,4,FALSE)*P1053</f>
        <v>#N/A</v>
      </c>
      <c r="T1053">
        <f>IF(F1053="COD1",tarifas!$D$11*(SUMIFS($P$11:$P$8770,$F$11:$F$8770,"=COD1",$B$11:$B$8770,"="&amp;B1053)/COUNTIFS($F$11:$F$8770,"=COD1",$B$11:$B$8770,"="&amp;B1053))/COUNTIFS($A$11:$A$8770,"="&amp;A1053,$F$11:$F$8770,"=COD1"),0)</f>
        <v>0</v>
      </c>
      <c r="U1053" t="e">
        <f>(VLOOKUP(F1053,tarifas!$C$7:$D$10,2,FALSE)+tarifas!$D$21)*datos!P1053</f>
        <v>#N/A</v>
      </c>
      <c r="V1053" t="e">
        <f t="shared" si="156"/>
        <v>#N/A</v>
      </c>
      <c r="W1053">
        <f t="shared" si="157"/>
        <v>0</v>
      </c>
    </row>
    <row r="1054" spans="1:23" x14ac:dyDescent="0.25">
      <c r="A1054">
        <f t="shared" si="150"/>
        <v>42</v>
      </c>
      <c r="B1054">
        <f t="shared" si="151"/>
        <v>2</v>
      </c>
      <c r="C1054" s="1">
        <f t="shared" si="158"/>
        <v>41683.458333330804</v>
      </c>
      <c r="D1054" s="7">
        <v>638.27272727272737</v>
      </c>
      <c r="E1054" s="7"/>
      <c r="G1054">
        <v>4.5</v>
      </c>
      <c r="H1054" s="12">
        <v>611.6539369267191</v>
      </c>
      <c r="I1054" s="13">
        <f>$D$2*tarifas!$D$12/24</f>
        <v>1.4541666666666666</v>
      </c>
      <c r="J1054" s="13" t="e">
        <f>VLOOKUP(E1054&amp;" "&amp;F1054,tarifas!$A$13:$D$20,4,FALSE)*H1054</f>
        <v>#N/A</v>
      </c>
      <c r="K1054" s="13">
        <f>IF(F1054="COD1",tarifas!$D$11*(SUMIFS($H$11:$H$8770,$F$11:$F$8770,"=COD1",$B$11:$B$8770,"="&amp;B1054)/COUNTIFS($F$11:$F$8770,"=COD1",$B$11:$B$8770,"="&amp;B1054))/COUNTIFS($A$11:$A$8770,"="&amp;A1054,$F$11:$F$8770,"=COD1"),0)</f>
        <v>0</v>
      </c>
      <c r="L1054" s="13" t="e">
        <f>(VLOOKUP(F1054,tarifas!$C$7:$D$10,2,FALSE)+tarifas!$D$21)*datos!H1054</f>
        <v>#N/A</v>
      </c>
      <c r="M1054">
        <v>190.90841</v>
      </c>
      <c r="N1054" s="13" t="e">
        <f t="shared" si="152"/>
        <v>#N/A</v>
      </c>
      <c r="O1054">
        <f t="shared" si="153"/>
        <v>190.90841</v>
      </c>
      <c r="P1054" s="12">
        <f t="shared" si="154"/>
        <v>420.74552692671909</v>
      </c>
      <c r="Q1054">
        <f t="shared" si="155"/>
        <v>0</v>
      </c>
      <c r="R1054">
        <f>$D$2*tarifas!$D$12/24</f>
        <v>1.4541666666666666</v>
      </c>
      <c r="S1054" t="e">
        <f>VLOOKUP(E1054&amp;" "&amp;F1054,tarifas!$A$13:$D$20,4,FALSE)*P1054</f>
        <v>#N/A</v>
      </c>
      <c r="T1054">
        <f>IF(F1054="COD1",tarifas!$D$11*(SUMIFS($P$11:$P$8770,$F$11:$F$8770,"=COD1",$B$11:$B$8770,"="&amp;B1054)/COUNTIFS($F$11:$F$8770,"=COD1",$B$11:$B$8770,"="&amp;B1054))/COUNTIFS($A$11:$A$8770,"="&amp;A1054,$F$11:$F$8770,"=COD1"),0)</f>
        <v>0</v>
      </c>
      <c r="U1054" t="e">
        <f>(VLOOKUP(F1054,tarifas!$C$7:$D$10,2,FALSE)+tarifas!$D$21)*datos!P1054</f>
        <v>#N/A</v>
      </c>
      <c r="V1054" t="e">
        <f t="shared" si="156"/>
        <v>#N/A</v>
      </c>
      <c r="W1054">
        <f t="shared" si="157"/>
        <v>0</v>
      </c>
    </row>
    <row r="1055" spans="1:23" x14ac:dyDescent="0.25">
      <c r="A1055">
        <f t="shared" si="150"/>
        <v>42</v>
      </c>
      <c r="B1055">
        <f t="shared" si="151"/>
        <v>2</v>
      </c>
      <c r="C1055" s="1">
        <f t="shared" si="158"/>
        <v>41683.499999997468</v>
      </c>
      <c r="D1055" s="7">
        <v>661.45454545454538</v>
      </c>
      <c r="E1055" s="7"/>
      <c r="G1055">
        <v>5.51</v>
      </c>
      <c r="H1055" s="12">
        <v>438.29083364053389</v>
      </c>
      <c r="I1055" s="13">
        <f>$D$2*tarifas!$D$12/24</f>
        <v>1.4541666666666666</v>
      </c>
      <c r="J1055" s="13" t="e">
        <f>VLOOKUP(E1055&amp;" "&amp;F1055,tarifas!$A$13:$D$20,4,FALSE)*H1055</f>
        <v>#N/A</v>
      </c>
      <c r="K1055" s="13">
        <f>IF(F1055="COD1",tarifas!$D$11*(SUMIFS($H$11:$H$8770,$F$11:$F$8770,"=COD1",$B$11:$B$8770,"="&amp;B1055)/COUNTIFS($F$11:$F$8770,"=COD1",$B$11:$B$8770,"="&amp;B1055))/COUNTIFS($A$11:$A$8770,"="&amp;A1055,$F$11:$F$8770,"=COD1"),0)</f>
        <v>0</v>
      </c>
      <c r="L1055" s="13" t="e">
        <f>(VLOOKUP(F1055,tarifas!$C$7:$D$10,2,FALSE)+tarifas!$D$21)*datos!H1055</f>
        <v>#N/A</v>
      </c>
      <c r="M1055">
        <v>106.20098</v>
      </c>
      <c r="N1055" s="13" t="e">
        <f t="shared" si="152"/>
        <v>#N/A</v>
      </c>
      <c r="O1055">
        <f t="shared" si="153"/>
        <v>106.20098</v>
      </c>
      <c r="P1055" s="12">
        <f t="shared" si="154"/>
        <v>332.08985364053387</v>
      </c>
      <c r="Q1055">
        <f t="shared" si="155"/>
        <v>0</v>
      </c>
      <c r="R1055">
        <f>$D$2*tarifas!$D$12/24</f>
        <v>1.4541666666666666</v>
      </c>
      <c r="S1055" t="e">
        <f>VLOOKUP(E1055&amp;" "&amp;F1055,tarifas!$A$13:$D$20,4,FALSE)*P1055</f>
        <v>#N/A</v>
      </c>
      <c r="T1055">
        <f>IF(F1055="COD1",tarifas!$D$11*(SUMIFS($P$11:$P$8770,$F$11:$F$8770,"=COD1",$B$11:$B$8770,"="&amp;B1055)/COUNTIFS($F$11:$F$8770,"=COD1",$B$11:$B$8770,"="&amp;B1055))/COUNTIFS($A$11:$A$8770,"="&amp;A1055,$F$11:$F$8770,"=COD1"),0)</f>
        <v>0</v>
      </c>
      <c r="U1055" t="e">
        <f>(VLOOKUP(F1055,tarifas!$C$7:$D$10,2,FALSE)+tarifas!$D$21)*datos!P1055</f>
        <v>#N/A</v>
      </c>
      <c r="V1055" t="e">
        <f t="shared" si="156"/>
        <v>#N/A</v>
      </c>
      <c r="W1055">
        <f t="shared" si="157"/>
        <v>0</v>
      </c>
    </row>
    <row r="1056" spans="1:23" x14ac:dyDescent="0.25">
      <c r="A1056">
        <f t="shared" si="150"/>
        <v>42</v>
      </c>
      <c r="B1056">
        <f t="shared" si="151"/>
        <v>2</v>
      </c>
      <c r="C1056" s="1">
        <f t="shared" si="158"/>
        <v>41683.541666664132</v>
      </c>
      <c r="D1056" s="7">
        <v>655.01515151515162</v>
      </c>
      <c r="E1056" s="7"/>
      <c r="G1056">
        <v>5</v>
      </c>
      <c r="H1056" s="12">
        <v>410.84344159379447</v>
      </c>
      <c r="I1056" s="13">
        <f>$D$2*tarifas!$D$12/24</f>
        <v>1.4541666666666666</v>
      </c>
      <c r="J1056" s="13" t="e">
        <f>VLOOKUP(E1056&amp;" "&amp;F1056,tarifas!$A$13:$D$20,4,FALSE)*H1056</f>
        <v>#N/A</v>
      </c>
      <c r="K1056" s="13">
        <f>IF(F1056="COD1",tarifas!$D$11*(SUMIFS($H$11:$H$8770,$F$11:$F$8770,"=COD1",$B$11:$B$8770,"="&amp;B1056)/COUNTIFS($F$11:$F$8770,"=COD1",$B$11:$B$8770,"="&amp;B1056))/COUNTIFS($A$11:$A$8770,"="&amp;A1056,$F$11:$F$8770,"=COD1"),0)</f>
        <v>0</v>
      </c>
      <c r="L1056" s="13" t="e">
        <f>(VLOOKUP(F1056,tarifas!$C$7:$D$10,2,FALSE)+tarifas!$D$21)*datos!H1056</f>
        <v>#N/A</v>
      </c>
      <c r="M1056">
        <v>111.31972</v>
      </c>
      <c r="N1056" s="13" t="e">
        <f t="shared" si="152"/>
        <v>#N/A</v>
      </c>
      <c r="O1056">
        <f t="shared" si="153"/>
        <v>111.31972</v>
      </c>
      <c r="P1056" s="12">
        <f t="shared" si="154"/>
        <v>299.52372159379445</v>
      </c>
      <c r="Q1056">
        <f t="shared" si="155"/>
        <v>0</v>
      </c>
      <c r="R1056">
        <f>$D$2*tarifas!$D$12/24</f>
        <v>1.4541666666666666</v>
      </c>
      <c r="S1056" t="e">
        <f>VLOOKUP(E1056&amp;" "&amp;F1056,tarifas!$A$13:$D$20,4,FALSE)*P1056</f>
        <v>#N/A</v>
      </c>
      <c r="T1056">
        <f>IF(F1056="COD1",tarifas!$D$11*(SUMIFS($P$11:$P$8770,$F$11:$F$8770,"=COD1",$B$11:$B$8770,"="&amp;B1056)/COUNTIFS($F$11:$F$8770,"=COD1",$B$11:$B$8770,"="&amp;B1056))/COUNTIFS($A$11:$A$8770,"="&amp;A1056,$F$11:$F$8770,"=COD1"),0)</f>
        <v>0</v>
      </c>
      <c r="U1056" t="e">
        <f>(VLOOKUP(F1056,tarifas!$C$7:$D$10,2,FALSE)+tarifas!$D$21)*datos!P1056</f>
        <v>#N/A</v>
      </c>
      <c r="V1056" t="e">
        <f t="shared" si="156"/>
        <v>#N/A</v>
      </c>
      <c r="W1056">
        <f t="shared" si="157"/>
        <v>0</v>
      </c>
    </row>
    <row r="1057" spans="1:23" x14ac:dyDescent="0.25">
      <c r="A1057">
        <f t="shared" si="150"/>
        <v>42</v>
      </c>
      <c r="B1057">
        <f t="shared" si="151"/>
        <v>2</v>
      </c>
      <c r="C1057" s="1">
        <f t="shared" si="158"/>
        <v>41683.583333330796</v>
      </c>
      <c r="D1057" s="7">
        <v>568.21212121212113</v>
      </c>
      <c r="E1057" s="7"/>
      <c r="G1057">
        <v>4.01</v>
      </c>
      <c r="H1057" s="12">
        <v>617.303056302757</v>
      </c>
      <c r="I1057" s="13">
        <f>$D$2*tarifas!$D$12/24</f>
        <v>1.4541666666666666</v>
      </c>
      <c r="J1057" s="13" t="e">
        <f>VLOOKUP(E1057&amp;" "&amp;F1057,tarifas!$A$13:$D$20,4,FALSE)*H1057</f>
        <v>#N/A</v>
      </c>
      <c r="K1057" s="13">
        <f>IF(F1057="COD1",tarifas!$D$11*(SUMIFS($H$11:$H$8770,$F$11:$F$8770,"=COD1",$B$11:$B$8770,"="&amp;B1057)/COUNTIFS($F$11:$F$8770,"=COD1",$B$11:$B$8770,"="&amp;B1057))/COUNTIFS($A$11:$A$8770,"="&amp;A1057,$F$11:$F$8770,"=COD1"),0)</f>
        <v>0</v>
      </c>
      <c r="L1057" s="13" t="e">
        <f>(VLOOKUP(F1057,tarifas!$C$7:$D$10,2,FALSE)+tarifas!$D$21)*datos!H1057</f>
        <v>#N/A</v>
      </c>
      <c r="M1057">
        <v>72.831710000000001</v>
      </c>
      <c r="N1057" s="13" t="e">
        <f t="shared" si="152"/>
        <v>#N/A</v>
      </c>
      <c r="O1057">
        <f t="shared" si="153"/>
        <v>72.831710000000001</v>
      </c>
      <c r="P1057" s="12">
        <f t="shared" si="154"/>
        <v>544.47134630275696</v>
      </c>
      <c r="Q1057">
        <f t="shared" si="155"/>
        <v>0</v>
      </c>
      <c r="R1057">
        <f>$D$2*tarifas!$D$12/24</f>
        <v>1.4541666666666666</v>
      </c>
      <c r="S1057" t="e">
        <f>VLOOKUP(E1057&amp;" "&amp;F1057,tarifas!$A$13:$D$20,4,FALSE)*P1057</f>
        <v>#N/A</v>
      </c>
      <c r="T1057">
        <f>IF(F1057="COD1",tarifas!$D$11*(SUMIFS($P$11:$P$8770,$F$11:$F$8770,"=COD1",$B$11:$B$8770,"="&amp;B1057)/COUNTIFS($F$11:$F$8770,"=COD1",$B$11:$B$8770,"="&amp;B1057))/COUNTIFS($A$11:$A$8770,"="&amp;A1057,$F$11:$F$8770,"=COD1"),0)</f>
        <v>0</v>
      </c>
      <c r="U1057" t="e">
        <f>(VLOOKUP(F1057,tarifas!$C$7:$D$10,2,FALSE)+tarifas!$D$21)*datos!P1057</f>
        <v>#N/A</v>
      </c>
      <c r="V1057" t="e">
        <f t="shared" si="156"/>
        <v>#N/A</v>
      </c>
      <c r="W1057">
        <f t="shared" si="157"/>
        <v>0</v>
      </c>
    </row>
    <row r="1058" spans="1:23" x14ac:dyDescent="0.25">
      <c r="A1058">
        <f t="shared" si="150"/>
        <v>42</v>
      </c>
      <c r="B1058">
        <f t="shared" si="151"/>
        <v>2</v>
      </c>
      <c r="C1058" s="1">
        <f t="shared" si="158"/>
        <v>41683.624999997461</v>
      </c>
      <c r="D1058" s="7">
        <v>429.89393939393943</v>
      </c>
      <c r="E1058" s="7"/>
      <c r="G1058">
        <v>3.5</v>
      </c>
      <c r="H1058" s="12">
        <v>701.02497700676531</v>
      </c>
      <c r="I1058" s="13">
        <f>$D$2*tarifas!$D$12/24</f>
        <v>1.4541666666666666</v>
      </c>
      <c r="J1058" s="13" t="e">
        <f>VLOOKUP(E1058&amp;" "&amp;F1058,tarifas!$A$13:$D$20,4,FALSE)*H1058</f>
        <v>#N/A</v>
      </c>
      <c r="K1058" s="13">
        <f>IF(F1058="COD1",tarifas!$D$11*(SUMIFS($H$11:$H$8770,$F$11:$F$8770,"=COD1",$B$11:$B$8770,"="&amp;B1058)/COUNTIFS($F$11:$F$8770,"=COD1",$B$11:$B$8770,"="&amp;B1058))/COUNTIFS($A$11:$A$8770,"="&amp;A1058,$F$11:$F$8770,"=COD1"),0)</f>
        <v>0</v>
      </c>
      <c r="L1058" s="13" t="e">
        <f>(VLOOKUP(F1058,tarifas!$C$7:$D$10,2,FALSE)+tarifas!$D$21)*datos!H1058</f>
        <v>#N/A</v>
      </c>
      <c r="M1058">
        <v>2.1989699999999996</v>
      </c>
      <c r="N1058" s="13" t="e">
        <f t="shared" si="152"/>
        <v>#N/A</v>
      </c>
      <c r="O1058">
        <f t="shared" si="153"/>
        <v>2.1989699999999996</v>
      </c>
      <c r="P1058" s="12">
        <f t="shared" si="154"/>
        <v>698.82600700676528</v>
      </c>
      <c r="Q1058">
        <f t="shared" si="155"/>
        <v>0</v>
      </c>
      <c r="R1058">
        <f>$D$2*tarifas!$D$12/24</f>
        <v>1.4541666666666666</v>
      </c>
      <c r="S1058" t="e">
        <f>VLOOKUP(E1058&amp;" "&amp;F1058,tarifas!$A$13:$D$20,4,FALSE)*P1058</f>
        <v>#N/A</v>
      </c>
      <c r="T1058">
        <f>IF(F1058="COD1",tarifas!$D$11*(SUMIFS($P$11:$P$8770,$F$11:$F$8770,"=COD1",$B$11:$B$8770,"="&amp;B1058)/COUNTIFS($F$11:$F$8770,"=COD1",$B$11:$B$8770,"="&amp;B1058))/COUNTIFS($A$11:$A$8770,"="&amp;A1058,$F$11:$F$8770,"=COD1"),0)</f>
        <v>0</v>
      </c>
      <c r="U1058" t="e">
        <f>(VLOOKUP(F1058,tarifas!$C$7:$D$10,2,FALSE)+tarifas!$D$21)*datos!P1058</f>
        <v>#N/A</v>
      </c>
      <c r="V1058" t="e">
        <f t="shared" si="156"/>
        <v>#N/A</v>
      </c>
      <c r="W1058">
        <f t="shared" si="157"/>
        <v>0</v>
      </c>
    </row>
    <row r="1059" spans="1:23" x14ac:dyDescent="0.25">
      <c r="A1059">
        <f t="shared" si="150"/>
        <v>42</v>
      </c>
      <c r="B1059">
        <f t="shared" si="151"/>
        <v>2</v>
      </c>
      <c r="C1059" s="1">
        <f t="shared" si="158"/>
        <v>41683.666666664125</v>
      </c>
      <c r="D1059" s="7">
        <v>236.45454545454547</v>
      </c>
      <c r="E1059" s="7"/>
      <c r="G1059">
        <v>3.5</v>
      </c>
      <c r="H1059" s="12">
        <v>706.32916258144348</v>
      </c>
      <c r="I1059" s="13">
        <f>$D$2*tarifas!$D$12/24</f>
        <v>1.4541666666666666</v>
      </c>
      <c r="J1059" s="13" t="e">
        <f>VLOOKUP(E1059&amp;" "&amp;F1059,tarifas!$A$13:$D$20,4,FALSE)*H1059</f>
        <v>#N/A</v>
      </c>
      <c r="K1059" s="13">
        <f>IF(F1059="COD1",tarifas!$D$11*(SUMIFS($H$11:$H$8770,$F$11:$F$8770,"=COD1",$B$11:$B$8770,"="&amp;B1059)/COUNTIFS($F$11:$F$8770,"=COD1",$B$11:$B$8770,"="&amp;B1059))/COUNTIFS($A$11:$A$8770,"="&amp;A1059,$F$11:$F$8770,"=COD1"),0)</f>
        <v>0</v>
      </c>
      <c r="L1059" s="13" t="e">
        <f>(VLOOKUP(F1059,tarifas!$C$7:$D$10,2,FALSE)+tarifas!$D$21)*datos!H1059</f>
        <v>#N/A</v>
      </c>
      <c r="M1059">
        <v>0</v>
      </c>
      <c r="N1059" s="13" t="e">
        <f t="shared" si="152"/>
        <v>#N/A</v>
      </c>
      <c r="O1059">
        <f t="shared" si="153"/>
        <v>0</v>
      </c>
      <c r="P1059" s="12">
        <f t="shared" si="154"/>
        <v>706.32916258144348</v>
      </c>
      <c r="Q1059">
        <f t="shared" si="155"/>
        <v>0</v>
      </c>
      <c r="R1059">
        <f>$D$2*tarifas!$D$12/24</f>
        <v>1.4541666666666666</v>
      </c>
      <c r="S1059" t="e">
        <f>VLOOKUP(E1059&amp;" "&amp;F1059,tarifas!$A$13:$D$20,4,FALSE)*P1059</f>
        <v>#N/A</v>
      </c>
      <c r="T1059">
        <f>IF(F1059="COD1",tarifas!$D$11*(SUMIFS($P$11:$P$8770,$F$11:$F$8770,"=COD1",$B$11:$B$8770,"="&amp;B1059)/COUNTIFS($F$11:$F$8770,"=COD1",$B$11:$B$8770,"="&amp;B1059))/COUNTIFS($A$11:$A$8770,"="&amp;A1059,$F$11:$F$8770,"=COD1"),0)</f>
        <v>0</v>
      </c>
      <c r="U1059" t="e">
        <f>(VLOOKUP(F1059,tarifas!$C$7:$D$10,2,FALSE)+tarifas!$D$21)*datos!P1059</f>
        <v>#N/A</v>
      </c>
      <c r="V1059" t="e">
        <f t="shared" si="156"/>
        <v>#N/A</v>
      </c>
      <c r="W1059">
        <f t="shared" si="157"/>
        <v>0</v>
      </c>
    </row>
    <row r="1060" spans="1:23" x14ac:dyDescent="0.25">
      <c r="A1060">
        <f t="shared" si="150"/>
        <v>42</v>
      </c>
      <c r="B1060">
        <f t="shared" si="151"/>
        <v>2</v>
      </c>
      <c r="C1060" s="1">
        <f t="shared" si="158"/>
        <v>41683.708333330789</v>
      </c>
      <c r="D1060" s="7">
        <v>45.590909090909093</v>
      </c>
      <c r="E1060" s="7"/>
      <c r="G1060">
        <v>6.51</v>
      </c>
      <c r="H1060" s="12">
        <v>564.89491084584427</v>
      </c>
      <c r="I1060" s="13">
        <f>$D$2*tarifas!$D$12/24</f>
        <v>1.4541666666666666</v>
      </c>
      <c r="J1060" s="13" t="e">
        <f>VLOOKUP(E1060&amp;" "&amp;F1060,tarifas!$A$13:$D$20,4,FALSE)*H1060</f>
        <v>#N/A</v>
      </c>
      <c r="K1060" s="13">
        <f>IF(F1060="COD1",tarifas!$D$11*(SUMIFS($H$11:$H$8770,$F$11:$F$8770,"=COD1",$B$11:$B$8770,"="&amp;B1060)/COUNTIFS($F$11:$F$8770,"=COD1",$B$11:$B$8770,"="&amp;B1060))/COUNTIFS($A$11:$A$8770,"="&amp;A1060,$F$11:$F$8770,"=COD1"),0)</f>
        <v>0</v>
      </c>
      <c r="L1060" s="13" t="e">
        <f>(VLOOKUP(F1060,tarifas!$C$7:$D$10,2,FALSE)+tarifas!$D$21)*datos!H1060</f>
        <v>#N/A</v>
      </c>
      <c r="M1060">
        <v>0</v>
      </c>
      <c r="N1060" s="13" t="e">
        <f t="shared" si="152"/>
        <v>#N/A</v>
      </c>
      <c r="O1060">
        <f t="shared" si="153"/>
        <v>0</v>
      </c>
      <c r="P1060" s="12">
        <f t="shared" si="154"/>
        <v>564.89491084584427</v>
      </c>
      <c r="Q1060">
        <f t="shared" si="155"/>
        <v>0</v>
      </c>
      <c r="R1060">
        <f>$D$2*tarifas!$D$12/24</f>
        <v>1.4541666666666666</v>
      </c>
      <c r="S1060" t="e">
        <f>VLOOKUP(E1060&amp;" "&amp;F1060,tarifas!$A$13:$D$20,4,FALSE)*P1060</f>
        <v>#N/A</v>
      </c>
      <c r="T1060">
        <f>IF(F1060="COD1",tarifas!$D$11*(SUMIFS($P$11:$P$8770,$F$11:$F$8770,"=COD1",$B$11:$B$8770,"="&amp;B1060)/COUNTIFS($F$11:$F$8770,"=COD1",$B$11:$B$8770,"="&amp;B1060))/COUNTIFS($A$11:$A$8770,"="&amp;A1060,$F$11:$F$8770,"=COD1"),0)</f>
        <v>0</v>
      </c>
      <c r="U1060" t="e">
        <f>(VLOOKUP(F1060,tarifas!$C$7:$D$10,2,FALSE)+tarifas!$D$21)*datos!P1060</f>
        <v>#N/A</v>
      </c>
      <c r="V1060" t="e">
        <f t="shared" si="156"/>
        <v>#N/A</v>
      </c>
      <c r="W1060">
        <f t="shared" si="157"/>
        <v>0</v>
      </c>
    </row>
    <row r="1061" spans="1:23" x14ac:dyDescent="0.25">
      <c r="A1061">
        <f t="shared" si="150"/>
        <v>42</v>
      </c>
      <c r="B1061">
        <f t="shared" si="151"/>
        <v>2</v>
      </c>
      <c r="C1061" s="1">
        <f t="shared" si="158"/>
        <v>41683.749999997453</v>
      </c>
      <c r="D1061" s="7">
        <v>0</v>
      </c>
      <c r="E1061" s="7"/>
      <c r="G1061">
        <v>12.5</v>
      </c>
      <c r="H1061" s="12">
        <v>433.68005279856197</v>
      </c>
      <c r="I1061" s="13">
        <f>$D$2*tarifas!$D$12/24</f>
        <v>1.4541666666666666</v>
      </c>
      <c r="J1061" s="13" t="e">
        <f>VLOOKUP(E1061&amp;" "&amp;F1061,tarifas!$A$13:$D$20,4,FALSE)*H1061</f>
        <v>#N/A</v>
      </c>
      <c r="K1061" s="13">
        <f>IF(F1061="COD1",tarifas!$D$11*(SUMIFS($H$11:$H$8770,$F$11:$F$8770,"=COD1",$B$11:$B$8770,"="&amp;B1061)/COUNTIFS($F$11:$F$8770,"=COD1",$B$11:$B$8770,"="&amp;B1061))/COUNTIFS($A$11:$A$8770,"="&amp;A1061,$F$11:$F$8770,"=COD1"),0)</f>
        <v>0</v>
      </c>
      <c r="L1061" s="13" t="e">
        <f>(VLOOKUP(F1061,tarifas!$C$7:$D$10,2,FALSE)+tarifas!$D$21)*datos!H1061</f>
        <v>#N/A</v>
      </c>
      <c r="M1061">
        <v>0</v>
      </c>
      <c r="N1061" s="13" t="e">
        <f t="shared" si="152"/>
        <v>#N/A</v>
      </c>
      <c r="O1061">
        <f t="shared" si="153"/>
        <v>0</v>
      </c>
      <c r="P1061" s="12">
        <f t="shared" si="154"/>
        <v>433.68005279856197</v>
      </c>
      <c r="Q1061">
        <f t="shared" si="155"/>
        <v>0</v>
      </c>
      <c r="R1061">
        <f>$D$2*tarifas!$D$12/24</f>
        <v>1.4541666666666666</v>
      </c>
      <c r="S1061" t="e">
        <f>VLOOKUP(E1061&amp;" "&amp;F1061,tarifas!$A$13:$D$20,4,FALSE)*P1061</f>
        <v>#N/A</v>
      </c>
      <c r="T1061">
        <f>IF(F1061="COD1",tarifas!$D$11*(SUMIFS($P$11:$P$8770,$F$11:$F$8770,"=COD1",$B$11:$B$8770,"="&amp;B1061)/COUNTIFS($F$11:$F$8770,"=COD1",$B$11:$B$8770,"="&amp;B1061))/COUNTIFS($A$11:$A$8770,"="&amp;A1061,$F$11:$F$8770,"=COD1"),0)</f>
        <v>0</v>
      </c>
      <c r="U1061" t="e">
        <f>(VLOOKUP(F1061,tarifas!$C$7:$D$10,2,FALSE)+tarifas!$D$21)*datos!P1061</f>
        <v>#N/A</v>
      </c>
      <c r="V1061" t="e">
        <f t="shared" si="156"/>
        <v>#N/A</v>
      </c>
      <c r="W1061">
        <f t="shared" si="157"/>
        <v>0</v>
      </c>
    </row>
    <row r="1062" spans="1:23" x14ac:dyDescent="0.25">
      <c r="A1062">
        <f t="shared" si="150"/>
        <v>42</v>
      </c>
      <c r="B1062">
        <f t="shared" si="151"/>
        <v>2</v>
      </c>
      <c r="C1062" s="1">
        <f t="shared" si="158"/>
        <v>41683.791666664118</v>
      </c>
      <c r="D1062" s="7">
        <v>0</v>
      </c>
      <c r="E1062" s="7"/>
      <c r="G1062">
        <v>28.2</v>
      </c>
      <c r="H1062" s="12">
        <v>316.59071521362864</v>
      </c>
      <c r="I1062" s="13">
        <f>$D$2*tarifas!$D$12/24</f>
        <v>1.4541666666666666</v>
      </c>
      <c r="J1062" s="13" t="e">
        <f>VLOOKUP(E1062&amp;" "&amp;F1062,tarifas!$A$13:$D$20,4,FALSE)*H1062</f>
        <v>#N/A</v>
      </c>
      <c r="K1062" s="13">
        <f>IF(F1062="COD1",tarifas!$D$11*(SUMIFS($H$11:$H$8770,$F$11:$F$8770,"=COD1",$B$11:$B$8770,"="&amp;B1062)/COUNTIFS($F$11:$F$8770,"=COD1",$B$11:$B$8770,"="&amp;B1062))/COUNTIFS($A$11:$A$8770,"="&amp;A1062,$F$11:$F$8770,"=COD1"),0)</f>
        <v>0</v>
      </c>
      <c r="L1062" s="13" t="e">
        <f>(VLOOKUP(F1062,tarifas!$C$7:$D$10,2,FALSE)+tarifas!$D$21)*datos!H1062</f>
        <v>#N/A</v>
      </c>
      <c r="M1062">
        <v>0</v>
      </c>
      <c r="N1062" s="13" t="e">
        <f t="shared" si="152"/>
        <v>#N/A</v>
      </c>
      <c r="O1062">
        <f t="shared" si="153"/>
        <v>0</v>
      </c>
      <c r="P1062" s="12">
        <f t="shared" si="154"/>
        <v>316.59071521362864</v>
      </c>
      <c r="Q1062">
        <f t="shared" si="155"/>
        <v>0</v>
      </c>
      <c r="R1062">
        <f>$D$2*tarifas!$D$12/24</f>
        <v>1.4541666666666666</v>
      </c>
      <c r="S1062" t="e">
        <f>VLOOKUP(E1062&amp;" "&amp;F1062,tarifas!$A$13:$D$20,4,FALSE)*P1062</f>
        <v>#N/A</v>
      </c>
      <c r="T1062">
        <f>IF(F1062="COD1",tarifas!$D$11*(SUMIFS($P$11:$P$8770,$F$11:$F$8770,"=COD1",$B$11:$B$8770,"="&amp;B1062)/COUNTIFS($F$11:$F$8770,"=COD1",$B$11:$B$8770,"="&amp;B1062))/COUNTIFS($A$11:$A$8770,"="&amp;A1062,$F$11:$F$8770,"=COD1"),0)</f>
        <v>0</v>
      </c>
      <c r="U1062" t="e">
        <f>(VLOOKUP(F1062,tarifas!$C$7:$D$10,2,FALSE)+tarifas!$D$21)*datos!P1062</f>
        <v>#N/A</v>
      </c>
      <c r="V1062" t="e">
        <f t="shared" si="156"/>
        <v>#N/A</v>
      </c>
      <c r="W1062">
        <f t="shared" si="157"/>
        <v>0</v>
      </c>
    </row>
    <row r="1063" spans="1:23" x14ac:dyDescent="0.25">
      <c r="A1063">
        <f t="shared" si="150"/>
        <v>42</v>
      </c>
      <c r="B1063">
        <f t="shared" si="151"/>
        <v>2</v>
      </c>
      <c r="C1063" s="1">
        <f t="shared" si="158"/>
        <v>41683.833333330782</v>
      </c>
      <c r="D1063" s="7">
        <v>0</v>
      </c>
      <c r="E1063" s="7"/>
      <c r="G1063">
        <v>30</v>
      </c>
      <c r="H1063" s="12">
        <v>245.73832257095697</v>
      </c>
      <c r="I1063" s="13">
        <f>$D$2*tarifas!$D$12/24</f>
        <v>1.4541666666666666</v>
      </c>
      <c r="J1063" s="13" t="e">
        <f>VLOOKUP(E1063&amp;" "&amp;F1063,tarifas!$A$13:$D$20,4,FALSE)*H1063</f>
        <v>#N/A</v>
      </c>
      <c r="K1063" s="13">
        <f>IF(F1063="COD1",tarifas!$D$11*(SUMIFS($H$11:$H$8770,$F$11:$F$8770,"=COD1",$B$11:$B$8770,"="&amp;B1063)/COUNTIFS($F$11:$F$8770,"=COD1",$B$11:$B$8770,"="&amp;B1063))/COUNTIFS($A$11:$A$8770,"="&amp;A1063,$F$11:$F$8770,"=COD1"),0)</f>
        <v>0</v>
      </c>
      <c r="L1063" s="13" t="e">
        <f>(VLOOKUP(F1063,tarifas!$C$7:$D$10,2,FALSE)+tarifas!$D$21)*datos!H1063</f>
        <v>#N/A</v>
      </c>
      <c r="M1063">
        <v>0</v>
      </c>
      <c r="N1063" s="13" t="e">
        <f t="shared" si="152"/>
        <v>#N/A</v>
      </c>
      <c r="O1063">
        <f t="shared" si="153"/>
        <v>0</v>
      </c>
      <c r="P1063" s="12">
        <f t="shared" si="154"/>
        <v>245.73832257095697</v>
      </c>
      <c r="Q1063">
        <f t="shared" si="155"/>
        <v>0</v>
      </c>
      <c r="R1063">
        <f>$D$2*tarifas!$D$12/24</f>
        <v>1.4541666666666666</v>
      </c>
      <c r="S1063" t="e">
        <f>VLOOKUP(E1063&amp;" "&amp;F1063,tarifas!$A$13:$D$20,4,FALSE)*P1063</f>
        <v>#N/A</v>
      </c>
      <c r="T1063">
        <f>IF(F1063="COD1",tarifas!$D$11*(SUMIFS($P$11:$P$8770,$F$11:$F$8770,"=COD1",$B$11:$B$8770,"="&amp;B1063)/COUNTIFS($F$11:$F$8770,"=COD1",$B$11:$B$8770,"="&amp;B1063))/COUNTIFS($A$11:$A$8770,"="&amp;A1063,$F$11:$F$8770,"=COD1"),0)</f>
        <v>0</v>
      </c>
      <c r="U1063" t="e">
        <f>(VLOOKUP(F1063,tarifas!$C$7:$D$10,2,FALSE)+tarifas!$D$21)*datos!P1063</f>
        <v>#N/A</v>
      </c>
      <c r="V1063" t="e">
        <f t="shared" si="156"/>
        <v>#N/A</v>
      </c>
      <c r="W1063">
        <f t="shared" si="157"/>
        <v>0</v>
      </c>
    </row>
    <row r="1064" spans="1:23" x14ac:dyDescent="0.25">
      <c r="A1064">
        <f t="shared" si="150"/>
        <v>42</v>
      </c>
      <c r="B1064">
        <f t="shared" si="151"/>
        <v>2</v>
      </c>
      <c r="C1064" s="1">
        <f t="shared" si="158"/>
        <v>41683.874999997446</v>
      </c>
      <c r="D1064" s="7">
        <v>0</v>
      </c>
      <c r="E1064" s="7"/>
      <c r="G1064">
        <v>28</v>
      </c>
      <c r="H1064" s="12">
        <v>222.42729221641844</v>
      </c>
      <c r="I1064" s="13">
        <f>$D$2*tarifas!$D$12/24</f>
        <v>1.4541666666666666</v>
      </c>
      <c r="J1064" s="13" t="e">
        <f>VLOOKUP(E1064&amp;" "&amp;F1064,tarifas!$A$13:$D$20,4,FALSE)*H1064</f>
        <v>#N/A</v>
      </c>
      <c r="K1064" s="13">
        <f>IF(F1064="COD1",tarifas!$D$11*(SUMIFS($H$11:$H$8770,$F$11:$F$8770,"=COD1",$B$11:$B$8770,"="&amp;B1064)/COUNTIFS($F$11:$F$8770,"=COD1",$B$11:$B$8770,"="&amp;B1064))/COUNTIFS($A$11:$A$8770,"="&amp;A1064,$F$11:$F$8770,"=COD1"),0)</f>
        <v>0</v>
      </c>
      <c r="L1064" s="13" t="e">
        <f>(VLOOKUP(F1064,tarifas!$C$7:$D$10,2,FALSE)+tarifas!$D$21)*datos!H1064</f>
        <v>#N/A</v>
      </c>
      <c r="M1064">
        <v>0</v>
      </c>
      <c r="N1064" s="13" t="e">
        <f t="shared" si="152"/>
        <v>#N/A</v>
      </c>
      <c r="O1064">
        <f t="shared" si="153"/>
        <v>0</v>
      </c>
      <c r="P1064" s="12">
        <f t="shared" si="154"/>
        <v>222.42729221641844</v>
      </c>
      <c r="Q1064">
        <f t="shared" si="155"/>
        <v>0</v>
      </c>
      <c r="R1064">
        <f>$D$2*tarifas!$D$12/24</f>
        <v>1.4541666666666666</v>
      </c>
      <c r="S1064" t="e">
        <f>VLOOKUP(E1064&amp;" "&amp;F1064,tarifas!$A$13:$D$20,4,FALSE)*P1064</f>
        <v>#N/A</v>
      </c>
      <c r="T1064">
        <f>IF(F1064="COD1",tarifas!$D$11*(SUMIFS($P$11:$P$8770,$F$11:$F$8770,"=COD1",$B$11:$B$8770,"="&amp;B1064)/COUNTIFS($F$11:$F$8770,"=COD1",$B$11:$B$8770,"="&amp;B1064))/COUNTIFS($A$11:$A$8770,"="&amp;A1064,$F$11:$F$8770,"=COD1"),0)</f>
        <v>0</v>
      </c>
      <c r="U1064" t="e">
        <f>(VLOOKUP(F1064,tarifas!$C$7:$D$10,2,FALSE)+tarifas!$D$21)*datos!P1064</f>
        <v>#N/A</v>
      </c>
      <c r="V1064" t="e">
        <f t="shared" si="156"/>
        <v>#N/A</v>
      </c>
      <c r="W1064">
        <f t="shared" si="157"/>
        <v>0</v>
      </c>
    </row>
    <row r="1065" spans="1:23" x14ac:dyDescent="0.25">
      <c r="A1065">
        <f t="shared" si="150"/>
        <v>42</v>
      </c>
      <c r="B1065">
        <f t="shared" si="151"/>
        <v>2</v>
      </c>
      <c r="C1065" s="1">
        <f t="shared" si="158"/>
        <v>41683.91666666411</v>
      </c>
      <c r="D1065" s="7">
        <v>0</v>
      </c>
      <c r="E1065" s="7"/>
      <c r="G1065">
        <v>12</v>
      </c>
      <c r="H1065" s="12">
        <v>217.72381894021507</v>
      </c>
      <c r="I1065" s="13">
        <f>$D$2*tarifas!$D$12/24</f>
        <v>1.4541666666666666</v>
      </c>
      <c r="J1065" s="13" t="e">
        <f>VLOOKUP(E1065&amp;" "&amp;F1065,tarifas!$A$13:$D$20,4,FALSE)*H1065</f>
        <v>#N/A</v>
      </c>
      <c r="K1065" s="13">
        <f>IF(F1065="COD1",tarifas!$D$11*(SUMIFS($H$11:$H$8770,$F$11:$F$8770,"=COD1",$B$11:$B$8770,"="&amp;B1065)/COUNTIFS($F$11:$F$8770,"=COD1",$B$11:$B$8770,"="&amp;B1065))/COUNTIFS($A$11:$A$8770,"="&amp;A1065,$F$11:$F$8770,"=COD1"),0)</f>
        <v>0</v>
      </c>
      <c r="L1065" s="13" t="e">
        <f>(VLOOKUP(F1065,tarifas!$C$7:$D$10,2,FALSE)+tarifas!$D$21)*datos!H1065</f>
        <v>#N/A</v>
      </c>
      <c r="M1065">
        <v>0</v>
      </c>
      <c r="N1065" s="13" t="e">
        <f t="shared" si="152"/>
        <v>#N/A</v>
      </c>
      <c r="O1065">
        <f t="shared" si="153"/>
        <v>0</v>
      </c>
      <c r="P1065" s="12">
        <f t="shared" si="154"/>
        <v>217.72381894021507</v>
      </c>
      <c r="Q1065">
        <f t="shared" si="155"/>
        <v>0</v>
      </c>
      <c r="R1065">
        <f>$D$2*tarifas!$D$12/24</f>
        <v>1.4541666666666666</v>
      </c>
      <c r="S1065" t="e">
        <f>VLOOKUP(E1065&amp;" "&amp;F1065,tarifas!$A$13:$D$20,4,FALSE)*P1065</f>
        <v>#N/A</v>
      </c>
      <c r="T1065">
        <f>IF(F1065="COD1",tarifas!$D$11*(SUMIFS($P$11:$P$8770,$F$11:$F$8770,"=COD1",$B$11:$B$8770,"="&amp;B1065)/COUNTIFS($F$11:$F$8770,"=COD1",$B$11:$B$8770,"="&amp;B1065))/COUNTIFS($A$11:$A$8770,"="&amp;A1065,$F$11:$F$8770,"=COD1"),0)</f>
        <v>0</v>
      </c>
      <c r="U1065" t="e">
        <f>(VLOOKUP(F1065,tarifas!$C$7:$D$10,2,FALSE)+tarifas!$D$21)*datos!P1065</f>
        <v>#N/A</v>
      </c>
      <c r="V1065" t="e">
        <f t="shared" si="156"/>
        <v>#N/A</v>
      </c>
      <c r="W1065">
        <f t="shared" si="157"/>
        <v>0</v>
      </c>
    </row>
    <row r="1066" spans="1:23" x14ac:dyDescent="0.25">
      <c r="A1066">
        <f t="shared" si="150"/>
        <v>42</v>
      </c>
      <c r="B1066">
        <f t="shared" si="151"/>
        <v>2</v>
      </c>
      <c r="C1066" s="1">
        <f t="shared" si="158"/>
        <v>41683.958333330775</v>
      </c>
      <c r="D1066" s="7">
        <v>0</v>
      </c>
      <c r="E1066" s="7"/>
      <c r="G1066">
        <v>3.5</v>
      </c>
      <c r="H1066" s="12">
        <v>218.71181479062906</v>
      </c>
      <c r="I1066" s="13">
        <f>$D$2*tarifas!$D$12/24</f>
        <v>1.4541666666666666</v>
      </c>
      <c r="J1066" s="13" t="e">
        <f>VLOOKUP(E1066&amp;" "&amp;F1066,tarifas!$A$13:$D$20,4,FALSE)*H1066</f>
        <v>#N/A</v>
      </c>
      <c r="K1066" s="13">
        <f>IF(F1066="COD1",tarifas!$D$11*(SUMIFS($H$11:$H$8770,$F$11:$F$8770,"=COD1",$B$11:$B$8770,"="&amp;B1066)/COUNTIFS($F$11:$F$8770,"=COD1",$B$11:$B$8770,"="&amp;B1066))/COUNTIFS($A$11:$A$8770,"="&amp;A1066,$F$11:$F$8770,"=COD1"),0)</f>
        <v>0</v>
      </c>
      <c r="L1066" s="13" t="e">
        <f>(VLOOKUP(F1066,tarifas!$C$7:$D$10,2,FALSE)+tarifas!$D$21)*datos!H1066</f>
        <v>#N/A</v>
      </c>
      <c r="M1066">
        <v>0</v>
      </c>
      <c r="N1066" s="13" t="e">
        <f t="shared" si="152"/>
        <v>#N/A</v>
      </c>
      <c r="O1066">
        <f t="shared" si="153"/>
        <v>0</v>
      </c>
      <c r="P1066" s="12">
        <f t="shared" si="154"/>
        <v>218.71181479062906</v>
      </c>
      <c r="Q1066">
        <f t="shared" si="155"/>
        <v>0</v>
      </c>
      <c r="R1066">
        <f>$D$2*tarifas!$D$12/24</f>
        <v>1.4541666666666666</v>
      </c>
      <c r="S1066" t="e">
        <f>VLOOKUP(E1066&amp;" "&amp;F1066,tarifas!$A$13:$D$20,4,FALSE)*P1066</f>
        <v>#N/A</v>
      </c>
      <c r="T1066">
        <f>IF(F1066="COD1",tarifas!$D$11*(SUMIFS($P$11:$P$8770,$F$11:$F$8770,"=COD1",$B$11:$B$8770,"="&amp;B1066)/COUNTIFS($F$11:$F$8770,"=COD1",$B$11:$B$8770,"="&amp;B1066))/COUNTIFS($A$11:$A$8770,"="&amp;A1066,$F$11:$F$8770,"=COD1"),0)</f>
        <v>0</v>
      </c>
      <c r="U1066" t="e">
        <f>(VLOOKUP(F1066,tarifas!$C$7:$D$10,2,FALSE)+tarifas!$D$21)*datos!P1066</f>
        <v>#N/A</v>
      </c>
      <c r="V1066" t="e">
        <f t="shared" si="156"/>
        <v>#N/A</v>
      </c>
      <c r="W1066">
        <f t="shared" si="157"/>
        <v>0</v>
      </c>
    </row>
    <row r="1067" spans="1:23" x14ac:dyDescent="0.25">
      <c r="A1067">
        <f t="shared" si="150"/>
        <v>43</v>
      </c>
      <c r="B1067">
        <f t="shared" si="151"/>
        <v>2</v>
      </c>
      <c r="C1067" s="1">
        <f t="shared" si="158"/>
        <v>41683.999999997439</v>
      </c>
      <c r="D1067" s="7">
        <v>0</v>
      </c>
      <c r="E1067" s="7"/>
      <c r="G1067">
        <v>0.5</v>
      </c>
      <c r="H1067" s="12">
        <v>211.98685727748421</v>
      </c>
      <c r="I1067" s="13">
        <f>$D$2*tarifas!$D$12/24</f>
        <v>1.4541666666666666</v>
      </c>
      <c r="J1067" s="13" t="e">
        <f>VLOOKUP(E1067&amp;" "&amp;F1067,tarifas!$A$13:$D$20,4,FALSE)*H1067</f>
        <v>#N/A</v>
      </c>
      <c r="K1067" s="13">
        <f>IF(F1067="COD1",tarifas!$D$11*(SUMIFS($H$11:$H$8770,$F$11:$F$8770,"=COD1",$B$11:$B$8770,"="&amp;B1067)/COUNTIFS($F$11:$F$8770,"=COD1",$B$11:$B$8770,"="&amp;B1067))/COUNTIFS($A$11:$A$8770,"="&amp;A1067,$F$11:$F$8770,"=COD1"),0)</f>
        <v>0</v>
      </c>
      <c r="L1067" s="13" t="e">
        <f>(VLOOKUP(F1067,tarifas!$C$7:$D$10,2,FALSE)+tarifas!$D$21)*datos!H1067</f>
        <v>#N/A</v>
      </c>
      <c r="M1067">
        <v>0</v>
      </c>
      <c r="N1067" s="13" t="e">
        <f t="shared" si="152"/>
        <v>#N/A</v>
      </c>
      <c r="O1067">
        <f t="shared" si="153"/>
        <v>0</v>
      </c>
      <c r="P1067" s="12">
        <f t="shared" si="154"/>
        <v>211.98685727748421</v>
      </c>
      <c r="Q1067">
        <f t="shared" si="155"/>
        <v>0</v>
      </c>
      <c r="R1067">
        <f>$D$2*tarifas!$D$12/24</f>
        <v>1.4541666666666666</v>
      </c>
      <c r="S1067" t="e">
        <f>VLOOKUP(E1067&amp;" "&amp;F1067,tarifas!$A$13:$D$20,4,FALSE)*P1067</f>
        <v>#N/A</v>
      </c>
      <c r="T1067">
        <f>IF(F1067="COD1",tarifas!$D$11*(SUMIFS($P$11:$P$8770,$F$11:$F$8770,"=COD1",$B$11:$B$8770,"="&amp;B1067)/COUNTIFS($F$11:$F$8770,"=COD1",$B$11:$B$8770,"="&amp;B1067))/COUNTIFS($A$11:$A$8770,"="&amp;A1067,$F$11:$F$8770,"=COD1"),0)</f>
        <v>0</v>
      </c>
      <c r="U1067" t="e">
        <f>(VLOOKUP(F1067,tarifas!$C$7:$D$10,2,FALSE)+tarifas!$D$21)*datos!P1067</f>
        <v>#N/A</v>
      </c>
      <c r="V1067" t="e">
        <f t="shared" si="156"/>
        <v>#N/A</v>
      </c>
      <c r="W1067">
        <f t="shared" si="157"/>
        <v>0</v>
      </c>
    </row>
    <row r="1068" spans="1:23" x14ac:dyDescent="0.25">
      <c r="A1068">
        <f t="shared" si="150"/>
        <v>43</v>
      </c>
      <c r="B1068">
        <f t="shared" si="151"/>
        <v>2</v>
      </c>
      <c r="C1068" s="1">
        <f t="shared" si="158"/>
        <v>41684.041666664103</v>
      </c>
      <c r="D1068" s="7">
        <v>0</v>
      </c>
      <c r="E1068" s="7"/>
      <c r="G1068">
        <v>0</v>
      </c>
      <c r="H1068" s="12">
        <v>211.52178603503043</v>
      </c>
      <c r="I1068" s="13">
        <f>$D$2*tarifas!$D$12/24</f>
        <v>1.4541666666666666</v>
      </c>
      <c r="J1068" s="13" t="e">
        <f>VLOOKUP(E1068&amp;" "&amp;F1068,tarifas!$A$13:$D$20,4,FALSE)*H1068</f>
        <v>#N/A</v>
      </c>
      <c r="K1068" s="13">
        <f>IF(F1068="COD1",tarifas!$D$11*(SUMIFS($H$11:$H$8770,$F$11:$F$8770,"=COD1",$B$11:$B$8770,"="&amp;B1068)/COUNTIFS($F$11:$F$8770,"=COD1",$B$11:$B$8770,"="&amp;B1068))/COUNTIFS($A$11:$A$8770,"="&amp;A1068,$F$11:$F$8770,"=COD1"),0)</f>
        <v>0</v>
      </c>
      <c r="L1068" s="13" t="e">
        <f>(VLOOKUP(F1068,tarifas!$C$7:$D$10,2,FALSE)+tarifas!$D$21)*datos!H1068</f>
        <v>#N/A</v>
      </c>
      <c r="M1068">
        <v>0</v>
      </c>
      <c r="N1068" s="13" t="e">
        <f t="shared" si="152"/>
        <v>#N/A</v>
      </c>
      <c r="O1068">
        <f t="shared" si="153"/>
        <v>0</v>
      </c>
      <c r="P1068" s="12">
        <f t="shared" si="154"/>
        <v>211.52178603503043</v>
      </c>
      <c r="Q1068">
        <f t="shared" si="155"/>
        <v>0</v>
      </c>
      <c r="R1068">
        <f>$D$2*tarifas!$D$12/24</f>
        <v>1.4541666666666666</v>
      </c>
      <c r="S1068" t="e">
        <f>VLOOKUP(E1068&amp;" "&amp;F1068,tarifas!$A$13:$D$20,4,FALSE)*P1068</f>
        <v>#N/A</v>
      </c>
      <c r="T1068">
        <f>IF(F1068="COD1",tarifas!$D$11*(SUMIFS($P$11:$P$8770,$F$11:$F$8770,"=COD1",$B$11:$B$8770,"="&amp;B1068)/COUNTIFS($F$11:$F$8770,"=COD1",$B$11:$B$8770,"="&amp;B1068))/COUNTIFS($A$11:$A$8770,"="&amp;A1068,$F$11:$F$8770,"=COD1"),0)</f>
        <v>0</v>
      </c>
      <c r="U1068" t="e">
        <f>(VLOOKUP(F1068,tarifas!$C$7:$D$10,2,FALSE)+tarifas!$D$21)*datos!P1068</f>
        <v>#N/A</v>
      </c>
      <c r="V1068" t="e">
        <f t="shared" si="156"/>
        <v>#N/A</v>
      </c>
      <c r="W1068">
        <f t="shared" si="157"/>
        <v>0</v>
      </c>
    </row>
    <row r="1069" spans="1:23" x14ac:dyDescent="0.25">
      <c r="A1069">
        <f t="shared" si="150"/>
        <v>43</v>
      </c>
      <c r="B1069">
        <f t="shared" si="151"/>
        <v>2</v>
      </c>
      <c r="C1069" s="1">
        <f t="shared" si="158"/>
        <v>41684.083333330767</v>
      </c>
      <c r="D1069" s="7">
        <v>0</v>
      </c>
      <c r="E1069" s="7"/>
      <c r="G1069">
        <v>0</v>
      </c>
      <c r="H1069" s="12">
        <v>208.87610429238677</v>
      </c>
      <c r="I1069" s="13">
        <f>$D$2*tarifas!$D$12/24</f>
        <v>1.4541666666666666</v>
      </c>
      <c r="J1069" s="13" t="e">
        <f>VLOOKUP(E1069&amp;" "&amp;F1069,tarifas!$A$13:$D$20,4,FALSE)*H1069</f>
        <v>#N/A</v>
      </c>
      <c r="K1069" s="13">
        <f>IF(F1069="COD1",tarifas!$D$11*(SUMIFS($H$11:$H$8770,$F$11:$F$8770,"=COD1",$B$11:$B$8770,"="&amp;B1069)/COUNTIFS($F$11:$F$8770,"=COD1",$B$11:$B$8770,"="&amp;B1069))/COUNTIFS($A$11:$A$8770,"="&amp;A1069,$F$11:$F$8770,"=COD1"),0)</f>
        <v>0</v>
      </c>
      <c r="L1069" s="13" t="e">
        <f>(VLOOKUP(F1069,tarifas!$C$7:$D$10,2,FALSE)+tarifas!$D$21)*datos!H1069</f>
        <v>#N/A</v>
      </c>
      <c r="M1069">
        <v>0</v>
      </c>
      <c r="N1069" s="13" t="e">
        <f t="shared" si="152"/>
        <v>#N/A</v>
      </c>
      <c r="O1069">
        <f t="shared" si="153"/>
        <v>0</v>
      </c>
      <c r="P1069" s="12">
        <f t="shared" si="154"/>
        <v>208.87610429238677</v>
      </c>
      <c r="Q1069">
        <f t="shared" si="155"/>
        <v>0</v>
      </c>
      <c r="R1069">
        <f>$D$2*tarifas!$D$12/24</f>
        <v>1.4541666666666666</v>
      </c>
      <c r="S1069" t="e">
        <f>VLOOKUP(E1069&amp;" "&amp;F1069,tarifas!$A$13:$D$20,4,FALSE)*P1069</f>
        <v>#N/A</v>
      </c>
      <c r="T1069">
        <f>IF(F1069="COD1",tarifas!$D$11*(SUMIFS($P$11:$P$8770,$F$11:$F$8770,"=COD1",$B$11:$B$8770,"="&amp;B1069)/COUNTIFS($F$11:$F$8770,"=COD1",$B$11:$B$8770,"="&amp;B1069))/COUNTIFS($A$11:$A$8770,"="&amp;A1069,$F$11:$F$8770,"=COD1"),0)</f>
        <v>0</v>
      </c>
      <c r="U1069" t="e">
        <f>(VLOOKUP(F1069,tarifas!$C$7:$D$10,2,FALSE)+tarifas!$D$21)*datos!P1069</f>
        <v>#N/A</v>
      </c>
      <c r="V1069" t="e">
        <f t="shared" si="156"/>
        <v>#N/A</v>
      </c>
      <c r="W1069">
        <f t="shared" si="157"/>
        <v>0</v>
      </c>
    </row>
    <row r="1070" spans="1:23" x14ac:dyDescent="0.25">
      <c r="A1070">
        <f t="shared" si="150"/>
        <v>43</v>
      </c>
      <c r="B1070">
        <f t="shared" si="151"/>
        <v>2</v>
      </c>
      <c r="C1070" s="1">
        <f t="shared" si="158"/>
        <v>41684.124999997432</v>
      </c>
      <c r="D1070" s="7">
        <v>0</v>
      </c>
      <c r="E1070" s="7"/>
      <c r="G1070">
        <v>0</v>
      </c>
      <c r="H1070" s="12">
        <v>206.64414647395429</v>
      </c>
      <c r="I1070" s="13">
        <f>$D$2*tarifas!$D$12/24</f>
        <v>1.4541666666666666</v>
      </c>
      <c r="J1070" s="13" t="e">
        <f>VLOOKUP(E1070&amp;" "&amp;F1070,tarifas!$A$13:$D$20,4,FALSE)*H1070</f>
        <v>#N/A</v>
      </c>
      <c r="K1070" s="13">
        <f>IF(F1070="COD1",tarifas!$D$11*(SUMIFS($H$11:$H$8770,$F$11:$F$8770,"=COD1",$B$11:$B$8770,"="&amp;B1070)/COUNTIFS($F$11:$F$8770,"=COD1",$B$11:$B$8770,"="&amp;B1070))/COUNTIFS($A$11:$A$8770,"="&amp;A1070,$F$11:$F$8770,"=COD1"),0)</f>
        <v>0</v>
      </c>
      <c r="L1070" s="13" t="e">
        <f>(VLOOKUP(F1070,tarifas!$C$7:$D$10,2,FALSE)+tarifas!$D$21)*datos!H1070</f>
        <v>#N/A</v>
      </c>
      <c r="M1070">
        <v>0</v>
      </c>
      <c r="N1070" s="13" t="e">
        <f t="shared" si="152"/>
        <v>#N/A</v>
      </c>
      <c r="O1070">
        <f t="shared" si="153"/>
        <v>0</v>
      </c>
      <c r="P1070" s="12">
        <f t="shared" si="154"/>
        <v>206.64414647395429</v>
      </c>
      <c r="Q1070">
        <f t="shared" si="155"/>
        <v>0</v>
      </c>
      <c r="R1070">
        <f>$D$2*tarifas!$D$12/24</f>
        <v>1.4541666666666666</v>
      </c>
      <c r="S1070" t="e">
        <f>VLOOKUP(E1070&amp;" "&amp;F1070,tarifas!$A$13:$D$20,4,FALSE)*P1070</f>
        <v>#N/A</v>
      </c>
      <c r="T1070">
        <f>IF(F1070="COD1",tarifas!$D$11*(SUMIFS($P$11:$P$8770,$F$11:$F$8770,"=COD1",$B$11:$B$8770,"="&amp;B1070)/COUNTIFS($F$11:$F$8770,"=COD1",$B$11:$B$8770,"="&amp;B1070))/COUNTIFS($A$11:$A$8770,"="&amp;A1070,$F$11:$F$8770,"=COD1"),0)</f>
        <v>0</v>
      </c>
      <c r="U1070" t="e">
        <f>(VLOOKUP(F1070,tarifas!$C$7:$D$10,2,FALSE)+tarifas!$D$21)*datos!P1070</f>
        <v>#N/A</v>
      </c>
      <c r="V1070" t="e">
        <f t="shared" si="156"/>
        <v>#N/A</v>
      </c>
      <c r="W1070">
        <f t="shared" si="157"/>
        <v>0</v>
      </c>
    </row>
    <row r="1071" spans="1:23" x14ac:dyDescent="0.25">
      <c r="A1071">
        <f t="shared" si="150"/>
        <v>43</v>
      </c>
      <c r="B1071">
        <f t="shared" si="151"/>
        <v>2</v>
      </c>
      <c r="C1071" s="1">
        <f t="shared" si="158"/>
        <v>41684.166666664096</v>
      </c>
      <c r="D1071" s="7">
        <v>0</v>
      </c>
      <c r="E1071" s="7"/>
      <c r="G1071">
        <v>0</v>
      </c>
      <c r="H1071" s="12">
        <v>207.68466923584316</v>
      </c>
      <c r="I1071" s="13">
        <f>$D$2*tarifas!$D$12/24</f>
        <v>1.4541666666666666</v>
      </c>
      <c r="J1071" s="13" t="e">
        <f>VLOOKUP(E1071&amp;" "&amp;F1071,tarifas!$A$13:$D$20,4,FALSE)*H1071</f>
        <v>#N/A</v>
      </c>
      <c r="K1071" s="13">
        <f>IF(F1071="COD1",tarifas!$D$11*(SUMIFS($H$11:$H$8770,$F$11:$F$8770,"=COD1",$B$11:$B$8770,"="&amp;B1071)/COUNTIFS($F$11:$F$8770,"=COD1",$B$11:$B$8770,"="&amp;B1071))/COUNTIFS($A$11:$A$8770,"="&amp;A1071,$F$11:$F$8770,"=COD1"),0)</f>
        <v>0</v>
      </c>
      <c r="L1071" s="13" t="e">
        <f>(VLOOKUP(F1071,tarifas!$C$7:$D$10,2,FALSE)+tarifas!$D$21)*datos!H1071</f>
        <v>#N/A</v>
      </c>
      <c r="M1071">
        <v>0</v>
      </c>
      <c r="N1071" s="13" t="e">
        <f t="shared" si="152"/>
        <v>#N/A</v>
      </c>
      <c r="O1071">
        <f t="shared" si="153"/>
        <v>0</v>
      </c>
      <c r="P1071" s="12">
        <f t="shared" si="154"/>
        <v>207.68466923584316</v>
      </c>
      <c r="Q1071">
        <f t="shared" si="155"/>
        <v>0</v>
      </c>
      <c r="R1071">
        <f>$D$2*tarifas!$D$12/24</f>
        <v>1.4541666666666666</v>
      </c>
      <c r="S1071" t="e">
        <f>VLOOKUP(E1071&amp;" "&amp;F1071,tarifas!$A$13:$D$20,4,FALSE)*P1071</f>
        <v>#N/A</v>
      </c>
      <c r="T1071">
        <f>IF(F1071="COD1",tarifas!$D$11*(SUMIFS($P$11:$P$8770,$F$11:$F$8770,"=COD1",$B$11:$B$8770,"="&amp;B1071)/COUNTIFS($F$11:$F$8770,"=COD1",$B$11:$B$8770,"="&amp;B1071))/COUNTIFS($A$11:$A$8770,"="&amp;A1071,$F$11:$F$8770,"=COD1"),0)</f>
        <v>0</v>
      </c>
      <c r="U1071" t="e">
        <f>(VLOOKUP(F1071,tarifas!$C$7:$D$10,2,FALSE)+tarifas!$D$21)*datos!P1071</f>
        <v>#N/A</v>
      </c>
      <c r="V1071" t="e">
        <f t="shared" si="156"/>
        <v>#N/A</v>
      </c>
      <c r="W1071">
        <f t="shared" si="157"/>
        <v>0</v>
      </c>
    </row>
    <row r="1072" spans="1:23" x14ac:dyDescent="0.25">
      <c r="A1072">
        <f t="shared" si="150"/>
        <v>43</v>
      </c>
      <c r="B1072">
        <f t="shared" si="151"/>
        <v>2</v>
      </c>
      <c r="C1072" s="1">
        <f t="shared" si="158"/>
        <v>41684.20833333076</v>
      </c>
      <c r="D1072" s="7">
        <v>0</v>
      </c>
      <c r="E1072" s="7"/>
      <c r="G1072">
        <v>0</v>
      </c>
      <c r="H1072" s="12">
        <v>205.31605025023089</v>
      </c>
      <c r="I1072" s="13">
        <f>$D$2*tarifas!$D$12/24</f>
        <v>1.4541666666666666</v>
      </c>
      <c r="J1072" s="13" t="e">
        <f>VLOOKUP(E1072&amp;" "&amp;F1072,tarifas!$A$13:$D$20,4,FALSE)*H1072</f>
        <v>#N/A</v>
      </c>
      <c r="K1072" s="13">
        <f>IF(F1072="COD1",tarifas!$D$11*(SUMIFS($H$11:$H$8770,$F$11:$F$8770,"=COD1",$B$11:$B$8770,"="&amp;B1072)/COUNTIFS($F$11:$F$8770,"=COD1",$B$11:$B$8770,"="&amp;B1072))/COUNTIFS($A$11:$A$8770,"="&amp;A1072,$F$11:$F$8770,"=COD1"),0)</f>
        <v>0</v>
      </c>
      <c r="L1072" s="13" t="e">
        <f>(VLOOKUP(F1072,tarifas!$C$7:$D$10,2,FALSE)+tarifas!$D$21)*datos!H1072</f>
        <v>#N/A</v>
      </c>
      <c r="M1072">
        <v>0</v>
      </c>
      <c r="N1072" s="13" t="e">
        <f t="shared" si="152"/>
        <v>#N/A</v>
      </c>
      <c r="O1072">
        <f t="shared" si="153"/>
        <v>0</v>
      </c>
      <c r="P1072" s="12">
        <f t="shared" si="154"/>
        <v>205.31605025023089</v>
      </c>
      <c r="Q1072">
        <f t="shared" si="155"/>
        <v>0</v>
      </c>
      <c r="R1072">
        <f>$D$2*tarifas!$D$12/24</f>
        <v>1.4541666666666666</v>
      </c>
      <c r="S1072" t="e">
        <f>VLOOKUP(E1072&amp;" "&amp;F1072,tarifas!$A$13:$D$20,4,FALSE)*P1072</f>
        <v>#N/A</v>
      </c>
      <c r="T1072">
        <f>IF(F1072="COD1",tarifas!$D$11*(SUMIFS($P$11:$P$8770,$F$11:$F$8770,"=COD1",$B$11:$B$8770,"="&amp;B1072)/COUNTIFS($F$11:$F$8770,"=COD1",$B$11:$B$8770,"="&amp;B1072))/COUNTIFS($A$11:$A$8770,"="&amp;A1072,$F$11:$F$8770,"=COD1"),0)</f>
        <v>0</v>
      </c>
      <c r="U1072" t="e">
        <f>(VLOOKUP(F1072,tarifas!$C$7:$D$10,2,FALSE)+tarifas!$D$21)*datos!P1072</f>
        <v>#N/A</v>
      </c>
      <c r="V1072" t="e">
        <f t="shared" si="156"/>
        <v>#N/A</v>
      </c>
      <c r="W1072">
        <f t="shared" si="157"/>
        <v>0</v>
      </c>
    </row>
    <row r="1073" spans="1:23" x14ac:dyDescent="0.25">
      <c r="A1073">
        <f t="shared" si="150"/>
        <v>43</v>
      </c>
      <c r="B1073">
        <f t="shared" si="151"/>
        <v>2</v>
      </c>
      <c r="C1073" s="1">
        <f t="shared" si="158"/>
        <v>41684.249999997424</v>
      </c>
      <c r="D1073" s="7">
        <v>0</v>
      </c>
      <c r="E1073" s="7"/>
      <c r="G1073">
        <v>0</v>
      </c>
      <c r="H1073" s="12">
        <v>203.38098617838725</v>
      </c>
      <c r="I1073" s="13">
        <f>$D$2*tarifas!$D$12/24</f>
        <v>1.4541666666666666</v>
      </c>
      <c r="J1073" s="13" t="e">
        <f>VLOOKUP(E1073&amp;" "&amp;F1073,tarifas!$A$13:$D$20,4,FALSE)*H1073</f>
        <v>#N/A</v>
      </c>
      <c r="K1073" s="13">
        <f>IF(F1073="COD1",tarifas!$D$11*(SUMIFS($H$11:$H$8770,$F$11:$F$8770,"=COD1",$B$11:$B$8770,"="&amp;B1073)/COUNTIFS($F$11:$F$8770,"=COD1",$B$11:$B$8770,"="&amp;B1073))/COUNTIFS($A$11:$A$8770,"="&amp;A1073,$F$11:$F$8770,"=COD1"),0)</f>
        <v>0</v>
      </c>
      <c r="L1073" s="13" t="e">
        <f>(VLOOKUP(F1073,tarifas!$C$7:$D$10,2,FALSE)+tarifas!$D$21)*datos!H1073</f>
        <v>#N/A</v>
      </c>
      <c r="M1073">
        <v>0</v>
      </c>
      <c r="N1073" s="13" t="e">
        <f t="shared" si="152"/>
        <v>#N/A</v>
      </c>
      <c r="O1073">
        <f t="shared" si="153"/>
        <v>0</v>
      </c>
      <c r="P1073" s="12">
        <f t="shared" si="154"/>
        <v>203.38098617838725</v>
      </c>
      <c r="Q1073">
        <f t="shared" si="155"/>
        <v>0</v>
      </c>
      <c r="R1073">
        <f>$D$2*tarifas!$D$12/24</f>
        <v>1.4541666666666666</v>
      </c>
      <c r="S1073" t="e">
        <f>VLOOKUP(E1073&amp;" "&amp;F1073,tarifas!$A$13:$D$20,4,FALSE)*P1073</f>
        <v>#N/A</v>
      </c>
      <c r="T1073">
        <f>IF(F1073="COD1",tarifas!$D$11*(SUMIFS($P$11:$P$8770,$F$11:$F$8770,"=COD1",$B$11:$B$8770,"="&amp;B1073)/COUNTIFS($F$11:$F$8770,"=COD1",$B$11:$B$8770,"="&amp;B1073))/COUNTIFS($A$11:$A$8770,"="&amp;A1073,$F$11:$F$8770,"=COD1"),0)</f>
        <v>0</v>
      </c>
      <c r="U1073" t="e">
        <f>(VLOOKUP(F1073,tarifas!$C$7:$D$10,2,FALSE)+tarifas!$D$21)*datos!P1073</f>
        <v>#N/A</v>
      </c>
      <c r="V1073" t="e">
        <f t="shared" si="156"/>
        <v>#N/A</v>
      </c>
      <c r="W1073">
        <f t="shared" si="157"/>
        <v>0</v>
      </c>
    </row>
    <row r="1074" spans="1:23" x14ac:dyDescent="0.25">
      <c r="A1074">
        <f t="shared" si="150"/>
        <v>43</v>
      </c>
      <c r="B1074">
        <f t="shared" si="151"/>
        <v>2</v>
      </c>
      <c r="C1074" s="1">
        <f t="shared" si="158"/>
        <v>41684.291666664089</v>
      </c>
      <c r="D1074" s="7">
        <v>1.2878787878787878</v>
      </c>
      <c r="E1074" s="7"/>
      <c r="G1074">
        <v>0</v>
      </c>
      <c r="H1074" s="12">
        <v>227.98216932112587</v>
      </c>
      <c r="I1074" s="13">
        <f>$D$2*tarifas!$D$12/24</f>
        <v>1.4541666666666666</v>
      </c>
      <c r="J1074" s="13" t="e">
        <f>VLOOKUP(E1074&amp;" "&amp;F1074,tarifas!$A$13:$D$20,4,FALSE)*H1074</f>
        <v>#N/A</v>
      </c>
      <c r="K1074" s="13">
        <f>IF(F1074="COD1",tarifas!$D$11*(SUMIFS($H$11:$H$8770,$F$11:$F$8770,"=COD1",$B$11:$B$8770,"="&amp;B1074)/COUNTIFS($F$11:$F$8770,"=COD1",$B$11:$B$8770,"="&amp;B1074))/COUNTIFS($A$11:$A$8770,"="&amp;A1074,$F$11:$F$8770,"=COD1"),0)</f>
        <v>0</v>
      </c>
      <c r="L1074" s="13" t="e">
        <f>(VLOOKUP(F1074,tarifas!$C$7:$D$10,2,FALSE)+tarifas!$D$21)*datos!H1074</f>
        <v>#N/A</v>
      </c>
      <c r="M1074">
        <v>0.38438</v>
      </c>
      <c r="N1074" s="13" t="e">
        <f t="shared" si="152"/>
        <v>#N/A</v>
      </c>
      <c r="O1074">
        <f t="shared" si="153"/>
        <v>0.38438</v>
      </c>
      <c r="P1074" s="12">
        <f t="shared" si="154"/>
        <v>227.59778932112587</v>
      </c>
      <c r="Q1074">
        <f t="shared" si="155"/>
        <v>0</v>
      </c>
      <c r="R1074">
        <f>$D$2*tarifas!$D$12/24</f>
        <v>1.4541666666666666</v>
      </c>
      <c r="S1074" t="e">
        <f>VLOOKUP(E1074&amp;" "&amp;F1074,tarifas!$A$13:$D$20,4,FALSE)*P1074</f>
        <v>#N/A</v>
      </c>
      <c r="T1074">
        <f>IF(F1074="COD1",tarifas!$D$11*(SUMIFS($P$11:$P$8770,$F$11:$F$8770,"=COD1",$B$11:$B$8770,"="&amp;B1074)/COUNTIFS($F$11:$F$8770,"=COD1",$B$11:$B$8770,"="&amp;B1074))/COUNTIFS($A$11:$A$8770,"="&amp;A1074,$F$11:$F$8770,"=COD1"),0)</f>
        <v>0</v>
      </c>
      <c r="U1074" t="e">
        <f>(VLOOKUP(F1074,tarifas!$C$7:$D$10,2,FALSE)+tarifas!$D$21)*datos!P1074</f>
        <v>#N/A</v>
      </c>
      <c r="V1074" t="e">
        <f t="shared" si="156"/>
        <v>#N/A</v>
      </c>
      <c r="W1074">
        <f t="shared" si="157"/>
        <v>0</v>
      </c>
    </row>
    <row r="1075" spans="1:23" x14ac:dyDescent="0.25">
      <c r="A1075">
        <f t="shared" si="150"/>
        <v>43</v>
      </c>
      <c r="B1075">
        <f t="shared" si="151"/>
        <v>2</v>
      </c>
      <c r="C1075" s="1">
        <f t="shared" si="158"/>
        <v>41684.333333330753</v>
      </c>
      <c r="D1075" s="7">
        <v>32.45454545454546</v>
      </c>
      <c r="E1075" s="7"/>
      <c r="G1075">
        <v>0.2</v>
      </c>
      <c r="H1075" s="12">
        <v>308.56266330863491</v>
      </c>
      <c r="I1075" s="13">
        <f>$D$2*tarifas!$D$12/24</f>
        <v>1.4541666666666666</v>
      </c>
      <c r="J1075" s="13" t="e">
        <f>VLOOKUP(E1075&amp;" "&amp;F1075,tarifas!$A$13:$D$20,4,FALSE)*H1075</f>
        <v>#N/A</v>
      </c>
      <c r="K1075" s="13">
        <f>IF(F1075="COD1",tarifas!$D$11*(SUMIFS($H$11:$H$8770,$F$11:$F$8770,"=COD1",$B$11:$B$8770,"="&amp;B1075)/COUNTIFS($F$11:$F$8770,"=COD1",$B$11:$B$8770,"="&amp;B1075))/COUNTIFS($A$11:$A$8770,"="&amp;A1075,$F$11:$F$8770,"=COD1"),0)</f>
        <v>0</v>
      </c>
      <c r="L1075" s="13" t="e">
        <f>(VLOOKUP(F1075,tarifas!$C$7:$D$10,2,FALSE)+tarifas!$D$21)*datos!H1075</f>
        <v>#N/A</v>
      </c>
      <c r="M1075">
        <v>7.3353000000000002</v>
      </c>
      <c r="N1075" s="13" t="e">
        <f t="shared" si="152"/>
        <v>#N/A</v>
      </c>
      <c r="O1075">
        <f t="shared" si="153"/>
        <v>7.3353000000000002</v>
      </c>
      <c r="P1075" s="12">
        <f t="shared" si="154"/>
        <v>301.22736330863489</v>
      </c>
      <c r="Q1075">
        <f t="shared" si="155"/>
        <v>0</v>
      </c>
      <c r="R1075">
        <f>$D$2*tarifas!$D$12/24</f>
        <v>1.4541666666666666</v>
      </c>
      <c r="S1075" t="e">
        <f>VLOOKUP(E1075&amp;" "&amp;F1075,tarifas!$A$13:$D$20,4,FALSE)*P1075</f>
        <v>#N/A</v>
      </c>
      <c r="T1075">
        <f>IF(F1075="COD1",tarifas!$D$11*(SUMIFS($P$11:$P$8770,$F$11:$F$8770,"=COD1",$B$11:$B$8770,"="&amp;B1075)/COUNTIFS($F$11:$F$8770,"=COD1",$B$11:$B$8770,"="&amp;B1075))/COUNTIFS($A$11:$A$8770,"="&amp;A1075,$F$11:$F$8770,"=COD1"),0)</f>
        <v>0</v>
      </c>
      <c r="U1075" t="e">
        <f>(VLOOKUP(F1075,tarifas!$C$7:$D$10,2,FALSE)+tarifas!$D$21)*datos!P1075</f>
        <v>#N/A</v>
      </c>
      <c r="V1075" t="e">
        <f t="shared" si="156"/>
        <v>#N/A</v>
      </c>
      <c r="W1075">
        <f t="shared" si="157"/>
        <v>0</v>
      </c>
    </row>
    <row r="1076" spans="1:23" x14ac:dyDescent="0.25">
      <c r="A1076">
        <f t="shared" si="150"/>
        <v>43</v>
      </c>
      <c r="B1076">
        <f t="shared" si="151"/>
        <v>2</v>
      </c>
      <c r="C1076" s="1">
        <f t="shared" si="158"/>
        <v>41684.374999997417</v>
      </c>
      <c r="D1076" s="7">
        <v>68</v>
      </c>
      <c r="E1076" s="7"/>
      <c r="G1076">
        <v>3</v>
      </c>
      <c r="H1076" s="12">
        <v>497.20152653429813</v>
      </c>
      <c r="I1076" s="13">
        <f>$D$2*tarifas!$D$12/24</f>
        <v>1.4541666666666666</v>
      </c>
      <c r="J1076" s="13" t="e">
        <f>VLOOKUP(E1076&amp;" "&amp;F1076,tarifas!$A$13:$D$20,4,FALSE)*H1076</f>
        <v>#N/A</v>
      </c>
      <c r="K1076" s="13">
        <f>IF(F1076="COD1",tarifas!$D$11*(SUMIFS($H$11:$H$8770,$F$11:$F$8770,"=COD1",$B$11:$B$8770,"="&amp;B1076)/COUNTIFS($F$11:$F$8770,"=COD1",$B$11:$B$8770,"="&amp;B1076))/COUNTIFS($A$11:$A$8770,"="&amp;A1076,$F$11:$F$8770,"=COD1"),0)</f>
        <v>0</v>
      </c>
      <c r="L1076" s="13" t="e">
        <f>(VLOOKUP(F1076,tarifas!$C$7:$D$10,2,FALSE)+tarifas!$D$21)*datos!H1076</f>
        <v>#N/A</v>
      </c>
      <c r="M1076">
        <v>47.375269999999993</v>
      </c>
      <c r="N1076" s="13" t="e">
        <f t="shared" si="152"/>
        <v>#N/A</v>
      </c>
      <c r="O1076">
        <f t="shared" si="153"/>
        <v>47.375269999999993</v>
      </c>
      <c r="P1076" s="12">
        <f t="shared" si="154"/>
        <v>449.82625653429812</v>
      </c>
      <c r="Q1076">
        <f t="shared" si="155"/>
        <v>0</v>
      </c>
      <c r="R1076">
        <f>$D$2*tarifas!$D$12/24</f>
        <v>1.4541666666666666</v>
      </c>
      <c r="S1076" t="e">
        <f>VLOOKUP(E1076&amp;" "&amp;F1076,tarifas!$A$13:$D$20,4,FALSE)*P1076</f>
        <v>#N/A</v>
      </c>
      <c r="T1076">
        <f>IF(F1076="COD1",tarifas!$D$11*(SUMIFS($P$11:$P$8770,$F$11:$F$8770,"=COD1",$B$11:$B$8770,"="&amp;B1076)/COUNTIFS($F$11:$F$8770,"=COD1",$B$11:$B$8770,"="&amp;B1076))/COUNTIFS($A$11:$A$8770,"="&amp;A1076,$F$11:$F$8770,"=COD1"),0)</f>
        <v>0</v>
      </c>
      <c r="U1076" t="e">
        <f>(VLOOKUP(F1076,tarifas!$C$7:$D$10,2,FALSE)+tarifas!$D$21)*datos!P1076</f>
        <v>#N/A</v>
      </c>
      <c r="V1076" t="e">
        <f t="shared" si="156"/>
        <v>#N/A</v>
      </c>
      <c r="W1076">
        <f t="shared" si="157"/>
        <v>0</v>
      </c>
    </row>
    <row r="1077" spans="1:23" x14ac:dyDescent="0.25">
      <c r="A1077">
        <f t="shared" si="150"/>
        <v>43</v>
      </c>
      <c r="B1077">
        <f t="shared" si="151"/>
        <v>2</v>
      </c>
      <c r="C1077" s="1">
        <f t="shared" si="158"/>
        <v>41684.416666664081</v>
      </c>
      <c r="D1077" s="7">
        <v>409.03030303030306</v>
      </c>
      <c r="E1077" s="7"/>
      <c r="G1077">
        <v>3.69</v>
      </c>
      <c r="H1077" s="12">
        <v>573.61693195172222</v>
      </c>
      <c r="I1077" s="13">
        <f>$D$2*tarifas!$D$12/24</f>
        <v>1.4541666666666666</v>
      </c>
      <c r="J1077" s="13" t="e">
        <f>VLOOKUP(E1077&amp;" "&amp;F1077,tarifas!$A$13:$D$20,4,FALSE)*H1077</f>
        <v>#N/A</v>
      </c>
      <c r="K1077" s="13">
        <f>IF(F1077="COD1",tarifas!$D$11*(SUMIFS($H$11:$H$8770,$F$11:$F$8770,"=COD1",$B$11:$B$8770,"="&amp;B1077)/COUNTIFS($F$11:$F$8770,"=COD1",$B$11:$B$8770,"="&amp;B1077))/COUNTIFS($A$11:$A$8770,"="&amp;A1077,$F$11:$F$8770,"=COD1"),0)</f>
        <v>0</v>
      </c>
      <c r="L1077" s="13" t="e">
        <f>(VLOOKUP(F1077,tarifas!$C$7:$D$10,2,FALSE)+tarifas!$D$21)*datos!H1077</f>
        <v>#N/A</v>
      </c>
      <c r="M1077">
        <v>110.18288000000001</v>
      </c>
      <c r="N1077" s="13" t="e">
        <f t="shared" si="152"/>
        <v>#N/A</v>
      </c>
      <c r="O1077">
        <f t="shared" si="153"/>
        <v>110.18288000000001</v>
      </c>
      <c r="P1077" s="12">
        <f t="shared" si="154"/>
        <v>463.43405195172221</v>
      </c>
      <c r="Q1077">
        <f t="shared" si="155"/>
        <v>0</v>
      </c>
      <c r="R1077">
        <f>$D$2*tarifas!$D$12/24</f>
        <v>1.4541666666666666</v>
      </c>
      <c r="S1077" t="e">
        <f>VLOOKUP(E1077&amp;" "&amp;F1077,tarifas!$A$13:$D$20,4,FALSE)*P1077</f>
        <v>#N/A</v>
      </c>
      <c r="T1077">
        <f>IF(F1077="COD1",tarifas!$D$11*(SUMIFS($P$11:$P$8770,$F$11:$F$8770,"=COD1",$B$11:$B$8770,"="&amp;B1077)/COUNTIFS($F$11:$F$8770,"=COD1",$B$11:$B$8770,"="&amp;B1077))/COUNTIFS($A$11:$A$8770,"="&amp;A1077,$F$11:$F$8770,"=COD1"),0)</f>
        <v>0</v>
      </c>
      <c r="U1077" t="e">
        <f>(VLOOKUP(F1077,tarifas!$C$7:$D$10,2,FALSE)+tarifas!$D$21)*datos!P1077</f>
        <v>#N/A</v>
      </c>
      <c r="V1077" t="e">
        <f t="shared" si="156"/>
        <v>#N/A</v>
      </c>
      <c r="W1077">
        <f t="shared" si="157"/>
        <v>0</v>
      </c>
    </row>
    <row r="1078" spans="1:23" x14ac:dyDescent="0.25">
      <c r="A1078">
        <f t="shared" si="150"/>
        <v>43</v>
      </c>
      <c r="B1078">
        <f t="shared" si="151"/>
        <v>2</v>
      </c>
      <c r="C1078" s="1">
        <f t="shared" si="158"/>
        <v>41684.458333330746</v>
      </c>
      <c r="D1078" s="7">
        <v>635.43939393939399</v>
      </c>
      <c r="E1078" s="7"/>
      <c r="G1078">
        <v>3.69</v>
      </c>
      <c r="H1078" s="12">
        <v>616.70111250393029</v>
      </c>
      <c r="I1078" s="13">
        <f>$D$2*tarifas!$D$12/24</f>
        <v>1.4541666666666666</v>
      </c>
      <c r="J1078" s="13" t="e">
        <f>VLOOKUP(E1078&amp;" "&amp;F1078,tarifas!$A$13:$D$20,4,FALSE)*H1078</f>
        <v>#N/A</v>
      </c>
      <c r="K1078" s="13">
        <f>IF(F1078="COD1",tarifas!$D$11*(SUMIFS($H$11:$H$8770,$F$11:$F$8770,"=COD1",$B$11:$B$8770,"="&amp;B1078)/COUNTIFS($F$11:$F$8770,"=COD1",$B$11:$B$8770,"="&amp;B1078))/COUNTIFS($A$11:$A$8770,"="&amp;A1078,$F$11:$F$8770,"=COD1"),0)</f>
        <v>0</v>
      </c>
      <c r="L1078" s="13" t="e">
        <f>(VLOOKUP(F1078,tarifas!$C$7:$D$10,2,FALSE)+tarifas!$D$21)*datos!H1078</f>
        <v>#N/A</v>
      </c>
      <c r="M1078">
        <v>52.223419999999997</v>
      </c>
      <c r="N1078" s="13" t="e">
        <f t="shared" si="152"/>
        <v>#N/A</v>
      </c>
      <c r="O1078">
        <f t="shared" si="153"/>
        <v>52.223419999999997</v>
      </c>
      <c r="P1078" s="12">
        <f t="shared" si="154"/>
        <v>564.47769250393026</v>
      </c>
      <c r="Q1078">
        <f t="shared" si="155"/>
        <v>0</v>
      </c>
      <c r="R1078">
        <f>$D$2*tarifas!$D$12/24</f>
        <v>1.4541666666666666</v>
      </c>
      <c r="S1078" t="e">
        <f>VLOOKUP(E1078&amp;" "&amp;F1078,tarifas!$A$13:$D$20,4,FALSE)*P1078</f>
        <v>#N/A</v>
      </c>
      <c r="T1078">
        <f>IF(F1078="COD1",tarifas!$D$11*(SUMIFS($P$11:$P$8770,$F$11:$F$8770,"=COD1",$B$11:$B$8770,"="&amp;B1078)/COUNTIFS($F$11:$F$8770,"=COD1",$B$11:$B$8770,"="&amp;B1078))/COUNTIFS($A$11:$A$8770,"="&amp;A1078,$F$11:$F$8770,"=COD1"),0)</f>
        <v>0</v>
      </c>
      <c r="U1078" t="e">
        <f>(VLOOKUP(F1078,tarifas!$C$7:$D$10,2,FALSE)+tarifas!$D$21)*datos!P1078</f>
        <v>#N/A</v>
      </c>
      <c r="V1078" t="e">
        <f t="shared" si="156"/>
        <v>#N/A</v>
      </c>
      <c r="W1078">
        <f t="shared" si="157"/>
        <v>0</v>
      </c>
    </row>
    <row r="1079" spans="1:23" x14ac:dyDescent="0.25">
      <c r="A1079">
        <f t="shared" si="150"/>
        <v>43</v>
      </c>
      <c r="B1079">
        <f t="shared" si="151"/>
        <v>2</v>
      </c>
      <c r="C1079" s="1">
        <f t="shared" si="158"/>
        <v>41684.49999999741</v>
      </c>
      <c r="D1079" s="7">
        <v>678.969696969697</v>
      </c>
      <c r="E1079" s="7"/>
      <c r="G1079">
        <v>4.5</v>
      </c>
      <c r="H1079" s="12">
        <v>432.71440925022682</v>
      </c>
      <c r="I1079" s="13">
        <f>$D$2*tarifas!$D$12/24</f>
        <v>1.4541666666666666</v>
      </c>
      <c r="J1079" s="13" t="e">
        <f>VLOOKUP(E1079&amp;" "&amp;F1079,tarifas!$A$13:$D$20,4,FALSE)*H1079</f>
        <v>#N/A</v>
      </c>
      <c r="K1079" s="13">
        <f>IF(F1079="COD1",tarifas!$D$11*(SUMIFS($H$11:$H$8770,$F$11:$F$8770,"=COD1",$B$11:$B$8770,"="&amp;B1079)/COUNTIFS($F$11:$F$8770,"=COD1",$B$11:$B$8770,"="&amp;B1079))/COUNTIFS($A$11:$A$8770,"="&amp;A1079,$F$11:$F$8770,"=COD1"),0)</f>
        <v>0</v>
      </c>
      <c r="L1079" s="13" t="e">
        <f>(VLOOKUP(F1079,tarifas!$C$7:$D$10,2,FALSE)+tarifas!$D$21)*datos!H1079</f>
        <v>#N/A</v>
      </c>
      <c r="M1079">
        <v>20.340910000000001</v>
      </c>
      <c r="N1079" s="13" t="e">
        <f t="shared" si="152"/>
        <v>#N/A</v>
      </c>
      <c r="O1079">
        <f t="shared" si="153"/>
        <v>20.340910000000001</v>
      </c>
      <c r="P1079" s="12">
        <f t="shared" si="154"/>
        <v>412.37349925022681</v>
      </c>
      <c r="Q1079">
        <f t="shared" si="155"/>
        <v>0</v>
      </c>
      <c r="R1079">
        <f>$D$2*tarifas!$D$12/24</f>
        <v>1.4541666666666666</v>
      </c>
      <c r="S1079" t="e">
        <f>VLOOKUP(E1079&amp;" "&amp;F1079,tarifas!$A$13:$D$20,4,FALSE)*P1079</f>
        <v>#N/A</v>
      </c>
      <c r="T1079">
        <f>IF(F1079="COD1",tarifas!$D$11*(SUMIFS($P$11:$P$8770,$F$11:$F$8770,"=COD1",$B$11:$B$8770,"="&amp;B1079)/COUNTIFS($F$11:$F$8770,"=COD1",$B$11:$B$8770,"="&amp;B1079))/COUNTIFS($A$11:$A$8770,"="&amp;A1079,$F$11:$F$8770,"=COD1"),0)</f>
        <v>0</v>
      </c>
      <c r="U1079" t="e">
        <f>(VLOOKUP(F1079,tarifas!$C$7:$D$10,2,FALSE)+tarifas!$D$21)*datos!P1079</f>
        <v>#N/A</v>
      </c>
      <c r="V1079" t="e">
        <f t="shared" si="156"/>
        <v>#N/A</v>
      </c>
      <c r="W1079">
        <f t="shared" si="157"/>
        <v>0</v>
      </c>
    </row>
    <row r="1080" spans="1:23" x14ac:dyDescent="0.25">
      <c r="A1080">
        <f t="shared" si="150"/>
        <v>43</v>
      </c>
      <c r="B1080">
        <f t="shared" si="151"/>
        <v>2</v>
      </c>
      <c r="C1080" s="1">
        <f t="shared" si="158"/>
        <v>41684.541666664074</v>
      </c>
      <c r="D1080" s="7">
        <v>616.89393939393949</v>
      </c>
      <c r="E1080" s="7"/>
      <c r="G1080">
        <v>3.5</v>
      </c>
      <c r="H1080" s="12">
        <v>407.38202147737172</v>
      </c>
      <c r="I1080" s="13">
        <f>$D$2*tarifas!$D$12/24</f>
        <v>1.4541666666666666</v>
      </c>
      <c r="J1080" s="13" t="e">
        <f>VLOOKUP(E1080&amp;" "&amp;F1080,tarifas!$A$13:$D$20,4,FALSE)*H1080</f>
        <v>#N/A</v>
      </c>
      <c r="K1080" s="13">
        <f>IF(F1080="COD1",tarifas!$D$11*(SUMIFS($H$11:$H$8770,$F$11:$F$8770,"=COD1",$B$11:$B$8770,"="&amp;B1080)/COUNTIFS($F$11:$F$8770,"=COD1",$B$11:$B$8770,"="&amp;B1080))/COUNTIFS($A$11:$A$8770,"="&amp;A1080,$F$11:$F$8770,"=COD1"),0)</f>
        <v>0</v>
      </c>
      <c r="L1080" s="13" t="e">
        <f>(VLOOKUP(F1080,tarifas!$C$7:$D$10,2,FALSE)+tarifas!$D$21)*datos!H1080</f>
        <v>#N/A</v>
      </c>
      <c r="M1080">
        <v>53.67915</v>
      </c>
      <c r="N1080" s="13" t="e">
        <f t="shared" si="152"/>
        <v>#N/A</v>
      </c>
      <c r="O1080">
        <f t="shared" si="153"/>
        <v>53.67915</v>
      </c>
      <c r="P1080" s="12">
        <f t="shared" si="154"/>
        <v>353.70287147737173</v>
      </c>
      <c r="Q1080">
        <f t="shared" si="155"/>
        <v>0</v>
      </c>
      <c r="R1080">
        <f>$D$2*tarifas!$D$12/24</f>
        <v>1.4541666666666666</v>
      </c>
      <c r="S1080" t="e">
        <f>VLOOKUP(E1080&amp;" "&amp;F1080,tarifas!$A$13:$D$20,4,FALSE)*P1080</f>
        <v>#N/A</v>
      </c>
      <c r="T1080">
        <f>IF(F1080="COD1",tarifas!$D$11*(SUMIFS($P$11:$P$8770,$F$11:$F$8770,"=COD1",$B$11:$B$8770,"="&amp;B1080)/COUNTIFS($F$11:$F$8770,"=COD1",$B$11:$B$8770,"="&amp;B1080))/COUNTIFS($A$11:$A$8770,"="&amp;A1080,$F$11:$F$8770,"=COD1"),0)</f>
        <v>0</v>
      </c>
      <c r="U1080" t="e">
        <f>(VLOOKUP(F1080,tarifas!$C$7:$D$10,2,FALSE)+tarifas!$D$21)*datos!P1080</f>
        <v>#N/A</v>
      </c>
      <c r="V1080" t="e">
        <f t="shared" si="156"/>
        <v>#N/A</v>
      </c>
      <c r="W1080">
        <f t="shared" si="157"/>
        <v>0</v>
      </c>
    </row>
    <row r="1081" spans="1:23" x14ac:dyDescent="0.25">
      <c r="A1081">
        <f t="shared" si="150"/>
        <v>43</v>
      </c>
      <c r="B1081">
        <f t="shared" si="151"/>
        <v>2</v>
      </c>
      <c r="C1081" s="1">
        <f t="shared" si="158"/>
        <v>41684.583333330738</v>
      </c>
      <c r="D1081" s="7">
        <v>577.22727272727286</v>
      </c>
      <c r="E1081" s="7"/>
      <c r="G1081">
        <v>3</v>
      </c>
      <c r="H1081" s="12">
        <v>535.46452115559066</v>
      </c>
      <c r="I1081" s="13">
        <f>$D$2*tarifas!$D$12/24</f>
        <v>1.4541666666666666</v>
      </c>
      <c r="J1081" s="13" t="e">
        <f>VLOOKUP(E1081&amp;" "&amp;F1081,tarifas!$A$13:$D$20,4,FALSE)*H1081</f>
        <v>#N/A</v>
      </c>
      <c r="K1081" s="13">
        <f>IF(F1081="COD1",tarifas!$D$11*(SUMIFS($H$11:$H$8770,$F$11:$F$8770,"=COD1",$B$11:$B$8770,"="&amp;B1081)/COUNTIFS($F$11:$F$8770,"=COD1",$B$11:$B$8770,"="&amp;B1081))/COUNTIFS($A$11:$A$8770,"="&amp;A1081,$F$11:$F$8770,"=COD1"),0)</f>
        <v>0</v>
      </c>
      <c r="L1081" s="13" t="e">
        <f>(VLOOKUP(F1081,tarifas!$C$7:$D$10,2,FALSE)+tarifas!$D$21)*datos!H1081</f>
        <v>#N/A</v>
      </c>
      <c r="M1081">
        <v>16.676689999999997</v>
      </c>
      <c r="N1081" s="13" t="e">
        <f t="shared" si="152"/>
        <v>#N/A</v>
      </c>
      <c r="O1081">
        <f t="shared" si="153"/>
        <v>16.676689999999997</v>
      </c>
      <c r="P1081" s="12">
        <f t="shared" si="154"/>
        <v>518.78783115559065</v>
      </c>
      <c r="Q1081">
        <f t="shared" si="155"/>
        <v>0</v>
      </c>
      <c r="R1081">
        <f>$D$2*tarifas!$D$12/24</f>
        <v>1.4541666666666666</v>
      </c>
      <c r="S1081" t="e">
        <f>VLOOKUP(E1081&amp;" "&amp;F1081,tarifas!$A$13:$D$20,4,FALSE)*P1081</f>
        <v>#N/A</v>
      </c>
      <c r="T1081">
        <f>IF(F1081="COD1",tarifas!$D$11*(SUMIFS($P$11:$P$8770,$F$11:$F$8770,"=COD1",$B$11:$B$8770,"="&amp;B1081)/COUNTIFS($F$11:$F$8770,"=COD1",$B$11:$B$8770,"="&amp;B1081))/COUNTIFS($A$11:$A$8770,"="&amp;A1081,$F$11:$F$8770,"=COD1"),0)</f>
        <v>0</v>
      </c>
      <c r="U1081" t="e">
        <f>(VLOOKUP(F1081,tarifas!$C$7:$D$10,2,FALSE)+tarifas!$D$21)*datos!P1081</f>
        <v>#N/A</v>
      </c>
      <c r="V1081" t="e">
        <f t="shared" si="156"/>
        <v>#N/A</v>
      </c>
      <c r="W1081">
        <f t="shared" si="157"/>
        <v>0</v>
      </c>
    </row>
    <row r="1082" spans="1:23" x14ac:dyDescent="0.25">
      <c r="A1082">
        <f t="shared" si="150"/>
        <v>43</v>
      </c>
      <c r="B1082">
        <f t="shared" si="151"/>
        <v>2</v>
      </c>
      <c r="C1082" s="1">
        <f t="shared" si="158"/>
        <v>41684.624999997402</v>
      </c>
      <c r="D1082" s="7">
        <v>435.04545454545456</v>
      </c>
      <c r="E1082" s="7"/>
      <c r="G1082">
        <v>2</v>
      </c>
      <c r="H1082" s="12">
        <v>539.90860433352293</v>
      </c>
      <c r="I1082" s="13">
        <f>$D$2*tarifas!$D$12/24</f>
        <v>1.4541666666666666</v>
      </c>
      <c r="J1082" s="13" t="e">
        <f>VLOOKUP(E1082&amp;" "&amp;F1082,tarifas!$A$13:$D$20,4,FALSE)*H1082</f>
        <v>#N/A</v>
      </c>
      <c r="K1082" s="13">
        <f>IF(F1082="COD1",tarifas!$D$11*(SUMIFS($H$11:$H$8770,$F$11:$F$8770,"=COD1",$B$11:$B$8770,"="&amp;B1082)/COUNTIFS($F$11:$F$8770,"=COD1",$B$11:$B$8770,"="&amp;B1082))/COUNTIFS($A$11:$A$8770,"="&amp;A1082,$F$11:$F$8770,"=COD1"),0)</f>
        <v>0</v>
      </c>
      <c r="L1082" s="13" t="e">
        <f>(VLOOKUP(F1082,tarifas!$C$7:$D$10,2,FALSE)+tarifas!$D$21)*datos!H1082</f>
        <v>#N/A</v>
      </c>
      <c r="M1082">
        <v>2.2866200000000001</v>
      </c>
      <c r="N1082" s="13" t="e">
        <f t="shared" si="152"/>
        <v>#N/A</v>
      </c>
      <c r="O1082">
        <f t="shared" si="153"/>
        <v>2.2866200000000001</v>
      </c>
      <c r="P1082" s="12">
        <f t="shared" si="154"/>
        <v>537.62198433352296</v>
      </c>
      <c r="Q1082">
        <f t="shared" si="155"/>
        <v>0</v>
      </c>
      <c r="R1082">
        <f>$D$2*tarifas!$D$12/24</f>
        <v>1.4541666666666666</v>
      </c>
      <c r="S1082" t="e">
        <f>VLOOKUP(E1082&amp;" "&amp;F1082,tarifas!$A$13:$D$20,4,FALSE)*P1082</f>
        <v>#N/A</v>
      </c>
      <c r="T1082">
        <f>IF(F1082="COD1",tarifas!$D$11*(SUMIFS($P$11:$P$8770,$F$11:$F$8770,"=COD1",$B$11:$B$8770,"="&amp;B1082)/COUNTIFS($F$11:$F$8770,"=COD1",$B$11:$B$8770,"="&amp;B1082))/COUNTIFS($A$11:$A$8770,"="&amp;A1082,$F$11:$F$8770,"=COD1"),0)</f>
        <v>0</v>
      </c>
      <c r="U1082" t="e">
        <f>(VLOOKUP(F1082,tarifas!$C$7:$D$10,2,FALSE)+tarifas!$D$21)*datos!P1082</f>
        <v>#N/A</v>
      </c>
      <c r="V1082" t="e">
        <f t="shared" si="156"/>
        <v>#N/A</v>
      </c>
      <c r="W1082">
        <f t="shared" si="157"/>
        <v>0</v>
      </c>
    </row>
    <row r="1083" spans="1:23" x14ac:dyDescent="0.25">
      <c r="A1083">
        <f t="shared" si="150"/>
        <v>43</v>
      </c>
      <c r="B1083">
        <f t="shared" si="151"/>
        <v>2</v>
      </c>
      <c r="C1083" s="1">
        <f t="shared" si="158"/>
        <v>41684.666666664067</v>
      </c>
      <c r="D1083" s="7">
        <v>251.65151515151518</v>
      </c>
      <c r="E1083" s="7"/>
      <c r="G1083">
        <v>1</v>
      </c>
      <c r="H1083" s="12">
        <v>544.43237358625458</v>
      </c>
      <c r="I1083" s="13">
        <f>$D$2*tarifas!$D$12/24</f>
        <v>1.4541666666666666</v>
      </c>
      <c r="J1083" s="13" t="e">
        <f>VLOOKUP(E1083&amp;" "&amp;F1083,tarifas!$A$13:$D$20,4,FALSE)*H1083</f>
        <v>#N/A</v>
      </c>
      <c r="K1083" s="13">
        <f>IF(F1083="COD1",tarifas!$D$11*(SUMIFS($H$11:$H$8770,$F$11:$F$8770,"=COD1",$B$11:$B$8770,"="&amp;B1083)/COUNTIFS($F$11:$F$8770,"=COD1",$B$11:$B$8770,"="&amp;B1083))/COUNTIFS($A$11:$A$8770,"="&amp;A1083,$F$11:$F$8770,"=COD1"),0)</f>
        <v>0</v>
      </c>
      <c r="L1083" s="13" t="e">
        <f>(VLOOKUP(F1083,tarifas!$C$7:$D$10,2,FALSE)+tarifas!$D$21)*datos!H1083</f>
        <v>#N/A</v>
      </c>
      <c r="M1083">
        <v>0.99992999999999999</v>
      </c>
      <c r="N1083" s="13" t="e">
        <f t="shared" si="152"/>
        <v>#N/A</v>
      </c>
      <c r="O1083">
        <f t="shared" si="153"/>
        <v>0.99992999999999999</v>
      </c>
      <c r="P1083" s="12">
        <f t="shared" si="154"/>
        <v>543.43244358625464</v>
      </c>
      <c r="Q1083">
        <f t="shared" si="155"/>
        <v>0</v>
      </c>
      <c r="R1083">
        <f>$D$2*tarifas!$D$12/24</f>
        <v>1.4541666666666666</v>
      </c>
      <c r="S1083" t="e">
        <f>VLOOKUP(E1083&amp;" "&amp;F1083,tarifas!$A$13:$D$20,4,FALSE)*P1083</f>
        <v>#N/A</v>
      </c>
      <c r="T1083">
        <f>IF(F1083="COD1",tarifas!$D$11*(SUMIFS($P$11:$P$8770,$F$11:$F$8770,"=COD1",$B$11:$B$8770,"="&amp;B1083)/COUNTIFS($F$11:$F$8770,"=COD1",$B$11:$B$8770,"="&amp;B1083))/COUNTIFS($A$11:$A$8770,"="&amp;A1083,$F$11:$F$8770,"=COD1"),0)</f>
        <v>0</v>
      </c>
      <c r="U1083" t="e">
        <f>(VLOOKUP(F1083,tarifas!$C$7:$D$10,2,FALSE)+tarifas!$D$21)*datos!P1083</f>
        <v>#N/A</v>
      </c>
      <c r="V1083" t="e">
        <f t="shared" si="156"/>
        <v>#N/A</v>
      </c>
      <c r="W1083">
        <f t="shared" si="157"/>
        <v>0</v>
      </c>
    </row>
    <row r="1084" spans="1:23" x14ac:dyDescent="0.25">
      <c r="A1084">
        <f t="shared" si="150"/>
        <v>43</v>
      </c>
      <c r="B1084">
        <f t="shared" si="151"/>
        <v>2</v>
      </c>
      <c r="C1084" s="1">
        <f t="shared" si="158"/>
        <v>41684.708333330731</v>
      </c>
      <c r="D1084" s="7">
        <v>46.106060606060609</v>
      </c>
      <c r="E1084" s="7"/>
      <c r="G1084">
        <v>3</v>
      </c>
      <c r="H1084" s="12">
        <v>502.2454037856607</v>
      </c>
      <c r="I1084" s="13">
        <f>$D$2*tarifas!$D$12/24</f>
        <v>1.4541666666666666</v>
      </c>
      <c r="J1084" s="13" t="e">
        <f>VLOOKUP(E1084&amp;" "&amp;F1084,tarifas!$A$13:$D$20,4,FALSE)*H1084</f>
        <v>#N/A</v>
      </c>
      <c r="K1084" s="13">
        <f>IF(F1084="COD1",tarifas!$D$11*(SUMIFS($H$11:$H$8770,$F$11:$F$8770,"=COD1",$B$11:$B$8770,"="&amp;B1084)/COUNTIFS($F$11:$F$8770,"=COD1",$B$11:$B$8770,"="&amp;B1084))/COUNTIFS($A$11:$A$8770,"="&amp;A1084,$F$11:$F$8770,"=COD1"),0)</f>
        <v>0</v>
      </c>
      <c r="L1084" s="13" t="e">
        <f>(VLOOKUP(F1084,tarifas!$C$7:$D$10,2,FALSE)+tarifas!$D$21)*datos!H1084</f>
        <v>#N/A</v>
      </c>
      <c r="M1084">
        <v>0</v>
      </c>
      <c r="N1084" s="13" t="e">
        <f t="shared" si="152"/>
        <v>#N/A</v>
      </c>
      <c r="O1084">
        <f t="shared" si="153"/>
        <v>0</v>
      </c>
      <c r="P1084" s="12">
        <f t="shared" si="154"/>
        <v>502.2454037856607</v>
      </c>
      <c r="Q1084">
        <f t="shared" si="155"/>
        <v>0</v>
      </c>
      <c r="R1084">
        <f>$D$2*tarifas!$D$12/24</f>
        <v>1.4541666666666666</v>
      </c>
      <c r="S1084" t="e">
        <f>VLOOKUP(E1084&amp;" "&amp;F1084,tarifas!$A$13:$D$20,4,FALSE)*P1084</f>
        <v>#N/A</v>
      </c>
      <c r="T1084">
        <f>IF(F1084="COD1",tarifas!$D$11*(SUMIFS($P$11:$P$8770,$F$11:$F$8770,"=COD1",$B$11:$B$8770,"="&amp;B1084)/COUNTIFS($F$11:$F$8770,"=COD1",$B$11:$B$8770,"="&amp;B1084))/COUNTIFS($A$11:$A$8770,"="&amp;A1084,$F$11:$F$8770,"=COD1"),0)</f>
        <v>0</v>
      </c>
      <c r="U1084" t="e">
        <f>(VLOOKUP(F1084,tarifas!$C$7:$D$10,2,FALSE)+tarifas!$D$21)*datos!P1084</f>
        <v>#N/A</v>
      </c>
      <c r="V1084" t="e">
        <f t="shared" si="156"/>
        <v>#N/A</v>
      </c>
      <c r="W1084">
        <f t="shared" si="157"/>
        <v>0</v>
      </c>
    </row>
    <row r="1085" spans="1:23" x14ac:dyDescent="0.25">
      <c r="A1085">
        <f t="shared" si="150"/>
        <v>43</v>
      </c>
      <c r="B1085">
        <f t="shared" si="151"/>
        <v>2</v>
      </c>
      <c r="C1085" s="1">
        <f t="shared" si="158"/>
        <v>41684.749999997395</v>
      </c>
      <c r="D1085" s="7">
        <v>0</v>
      </c>
      <c r="E1085" s="7"/>
      <c r="G1085">
        <v>3.69</v>
      </c>
      <c r="H1085" s="12">
        <v>413.7894837140372</v>
      </c>
      <c r="I1085" s="13">
        <f>$D$2*tarifas!$D$12/24</f>
        <v>1.4541666666666666</v>
      </c>
      <c r="J1085" s="13" t="e">
        <f>VLOOKUP(E1085&amp;" "&amp;F1085,tarifas!$A$13:$D$20,4,FALSE)*H1085</f>
        <v>#N/A</v>
      </c>
      <c r="K1085" s="13">
        <f>IF(F1085="COD1",tarifas!$D$11*(SUMIFS($H$11:$H$8770,$F$11:$F$8770,"=COD1",$B$11:$B$8770,"="&amp;B1085)/COUNTIFS($F$11:$F$8770,"=COD1",$B$11:$B$8770,"="&amp;B1085))/COUNTIFS($A$11:$A$8770,"="&amp;A1085,$F$11:$F$8770,"=COD1"),0)</f>
        <v>0</v>
      </c>
      <c r="L1085" s="13" t="e">
        <f>(VLOOKUP(F1085,tarifas!$C$7:$D$10,2,FALSE)+tarifas!$D$21)*datos!H1085</f>
        <v>#N/A</v>
      </c>
      <c r="M1085">
        <v>0</v>
      </c>
      <c r="N1085" s="13" t="e">
        <f t="shared" si="152"/>
        <v>#N/A</v>
      </c>
      <c r="O1085">
        <f t="shared" si="153"/>
        <v>0</v>
      </c>
      <c r="P1085" s="12">
        <f t="shared" si="154"/>
        <v>413.7894837140372</v>
      </c>
      <c r="Q1085">
        <f t="shared" si="155"/>
        <v>0</v>
      </c>
      <c r="R1085">
        <f>$D$2*tarifas!$D$12/24</f>
        <v>1.4541666666666666</v>
      </c>
      <c r="S1085" t="e">
        <f>VLOOKUP(E1085&amp;" "&amp;F1085,tarifas!$A$13:$D$20,4,FALSE)*P1085</f>
        <v>#N/A</v>
      </c>
      <c r="T1085">
        <f>IF(F1085="COD1",tarifas!$D$11*(SUMIFS($P$11:$P$8770,$F$11:$F$8770,"=COD1",$B$11:$B$8770,"="&amp;B1085)/COUNTIFS($F$11:$F$8770,"=COD1",$B$11:$B$8770,"="&amp;B1085))/COUNTIFS($A$11:$A$8770,"="&amp;A1085,$F$11:$F$8770,"=COD1"),0)</f>
        <v>0</v>
      </c>
      <c r="U1085" t="e">
        <f>(VLOOKUP(F1085,tarifas!$C$7:$D$10,2,FALSE)+tarifas!$D$21)*datos!P1085</f>
        <v>#N/A</v>
      </c>
      <c r="V1085" t="e">
        <f t="shared" si="156"/>
        <v>#N/A</v>
      </c>
      <c r="W1085">
        <f t="shared" si="157"/>
        <v>0</v>
      </c>
    </row>
    <row r="1086" spans="1:23" x14ac:dyDescent="0.25">
      <c r="A1086">
        <f t="shared" si="150"/>
        <v>43</v>
      </c>
      <c r="B1086">
        <f t="shared" si="151"/>
        <v>2</v>
      </c>
      <c r="C1086" s="1">
        <f t="shared" si="158"/>
        <v>41684.791666664059</v>
      </c>
      <c r="D1086" s="7">
        <v>0</v>
      </c>
      <c r="E1086" s="7"/>
      <c r="G1086">
        <v>7</v>
      </c>
      <c r="H1086" s="12">
        <v>312.93610393360592</v>
      </c>
      <c r="I1086" s="13">
        <f>$D$2*tarifas!$D$12/24</f>
        <v>1.4541666666666666</v>
      </c>
      <c r="J1086" s="13" t="e">
        <f>VLOOKUP(E1086&amp;" "&amp;F1086,tarifas!$A$13:$D$20,4,FALSE)*H1086</f>
        <v>#N/A</v>
      </c>
      <c r="K1086" s="13">
        <f>IF(F1086="COD1",tarifas!$D$11*(SUMIFS($H$11:$H$8770,$F$11:$F$8770,"=COD1",$B$11:$B$8770,"="&amp;B1086)/COUNTIFS($F$11:$F$8770,"=COD1",$B$11:$B$8770,"="&amp;B1086))/COUNTIFS($A$11:$A$8770,"="&amp;A1086,$F$11:$F$8770,"=COD1"),0)</f>
        <v>0</v>
      </c>
      <c r="L1086" s="13" t="e">
        <f>(VLOOKUP(F1086,tarifas!$C$7:$D$10,2,FALSE)+tarifas!$D$21)*datos!H1086</f>
        <v>#N/A</v>
      </c>
      <c r="M1086">
        <v>0</v>
      </c>
      <c r="N1086" s="13" t="e">
        <f t="shared" si="152"/>
        <v>#N/A</v>
      </c>
      <c r="O1086">
        <f t="shared" si="153"/>
        <v>0</v>
      </c>
      <c r="P1086" s="12">
        <f t="shared" si="154"/>
        <v>312.93610393360592</v>
      </c>
      <c r="Q1086">
        <f t="shared" si="155"/>
        <v>0</v>
      </c>
      <c r="R1086">
        <f>$D$2*tarifas!$D$12/24</f>
        <v>1.4541666666666666</v>
      </c>
      <c r="S1086" t="e">
        <f>VLOOKUP(E1086&amp;" "&amp;F1086,tarifas!$A$13:$D$20,4,FALSE)*P1086</f>
        <v>#N/A</v>
      </c>
      <c r="T1086">
        <f>IF(F1086="COD1",tarifas!$D$11*(SUMIFS($P$11:$P$8770,$F$11:$F$8770,"=COD1",$B$11:$B$8770,"="&amp;B1086)/COUNTIFS($F$11:$F$8770,"=COD1",$B$11:$B$8770,"="&amp;B1086))/COUNTIFS($A$11:$A$8770,"="&amp;A1086,$F$11:$F$8770,"=COD1"),0)</f>
        <v>0</v>
      </c>
      <c r="U1086" t="e">
        <f>(VLOOKUP(F1086,tarifas!$C$7:$D$10,2,FALSE)+tarifas!$D$21)*datos!P1086</f>
        <v>#N/A</v>
      </c>
      <c r="V1086" t="e">
        <f t="shared" si="156"/>
        <v>#N/A</v>
      </c>
      <c r="W1086">
        <f t="shared" si="157"/>
        <v>0</v>
      </c>
    </row>
    <row r="1087" spans="1:23" x14ac:dyDescent="0.25">
      <c r="A1087">
        <f t="shared" si="150"/>
        <v>43</v>
      </c>
      <c r="B1087">
        <f t="shared" si="151"/>
        <v>2</v>
      </c>
      <c r="C1087" s="1">
        <f t="shared" si="158"/>
        <v>41684.833333330724</v>
      </c>
      <c r="D1087" s="7">
        <v>0</v>
      </c>
      <c r="E1087" s="7"/>
      <c r="G1087">
        <v>7.21</v>
      </c>
      <c r="H1087" s="12">
        <v>232.606820303164</v>
      </c>
      <c r="I1087" s="13">
        <f>$D$2*tarifas!$D$12/24</f>
        <v>1.4541666666666666</v>
      </c>
      <c r="J1087" s="13" t="e">
        <f>VLOOKUP(E1087&amp;" "&amp;F1087,tarifas!$A$13:$D$20,4,FALSE)*H1087</f>
        <v>#N/A</v>
      </c>
      <c r="K1087" s="13">
        <f>IF(F1087="COD1",tarifas!$D$11*(SUMIFS($H$11:$H$8770,$F$11:$F$8770,"=COD1",$B$11:$B$8770,"="&amp;B1087)/COUNTIFS($F$11:$F$8770,"=COD1",$B$11:$B$8770,"="&amp;B1087))/COUNTIFS($A$11:$A$8770,"="&amp;A1087,$F$11:$F$8770,"=COD1"),0)</f>
        <v>0</v>
      </c>
      <c r="L1087" s="13" t="e">
        <f>(VLOOKUP(F1087,tarifas!$C$7:$D$10,2,FALSE)+tarifas!$D$21)*datos!H1087</f>
        <v>#N/A</v>
      </c>
      <c r="M1087">
        <v>0</v>
      </c>
      <c r="N1087" s="13" t="e">
        <f t="shared" si="152"/>
        <v>#N/A</v>
      </c>
      <c r="O1087">
        <f t="shared" si="153"/>
        <v>0</v>
      </c>
      <c r="P1087" s="12">
        <f t="shared" si="154"/>
        <v>232.606820303164</v>
      </c>
      <c r="Q1087">
        <f t="shared" si="155"/>
        <v>0</v>
      </c>
      <c r="R1087">
        <f>$D$2*tarifas!$D$12/24</f>
        <v>1.4541666666666666</v>
      </c>
      <c r="S1087" t="e">
        <f>VLOOKUP(E1087&amp;" "&amp;F1087,tarifas!$A$13:$D$20,4,FALSE)*P1087</f>
        <v>#N/A</v>
      </c>
      <c r="T1087">
        <f>IF(F1087="COD1",tarifas!$D$11*(SUMIFS($P$11:$P$8770,$F$11:$F$8770,"=COD1",$B$11:$B$8770,"="&amp;B1087)/COUNTIFS($F$11:$F$8770,"=COD1",$B$11:$B$8770,"="&amp;B1087))/COUNTIFS($A$11:$A$8770,"="&amp;A1087,$F$11:$F$8770,"=COD1"),0)</f>
        <v>0</v>
      </c>
      <c r="U1087" t="e">
        <f>(VLOOKUP(F1087,tarifas!$C$7:$D$10,2,FALSE)+tarifas!$D$21)*datos!P1087</f>
        <v>#N/A</v>
      </c>
      <c r="V1087" t="e">
        <f t="shared" si="156"/>
        <v>#N/A</v>
      </c>
      <c r="W1087">
        <f t="shared" si="157"/>
        <v>0</v>
      </c>
    </row>
    <row r="1088" spans="1:23" x14ac:dyDescent="0.25">
      <c r="A1088">
        <f t="shared" si="150"/>
        <v>43</v>
      </c>
      <c r="B1088">
        <f t="shared" si="151"/>
        <v>2</v>
      </c>
      <c r="C1088" s="1">
        <f t="shared" si="158"/>
        <v>41684.874999997388</v>
      </c>
      <c r="D1088" s="7">
        <v>0</v>
      </c>
      <c r="E1088" s="7"/>
      <c r="G1088">
        <v>8</v>
      </c>
      <c r="H1088" s="12">
        <v>210.07302616702725</v>
      </c>
      <c r="I1088" s="13">
        <f>$D$2*tarifas!$D$12/24</f>
        <v>1.4541666666666666</v>
      </c>
      <c r="J1088" s="13" t="e">
        <f>VLOOKUP(E1088&amp;" "&amp;F1088,tarifas!$A$13:$D$20,4,FALSE)*H1088</f>
        <v>#N/A</v>
      </c>
      <c r="K1088" s="13">
        <f>IF(F1088="COD1",tarifas!$D$11*(SUMIFS($H$11:$H$8770,$F$11:$F$8770,"=COD1",$B$11:$B$8770,"="&amp;B1088)/COUNTIFS($F$11:$F$8770,"=COD1",$B$11:$B$8770,"="&amp;B1088))/COUNTIFS($A$11:$A$8770,"="&amp;A1088,$F$11:$F$8770,"=COD1"),0)</f>
        <v>0</v>
      </c>
      <c r="L1088" s="13" t="e">
        <f>(VLOOKUP(F1088,tarifas!$C$7:$D$10,2,FALSE)+tarifas!$D$21)*datos!H1088</f>
        <v>#N/A</v>
      </c>
      <c r="M1088">
        <v>0</v>
      </c>
      <c r="N1088" s="13" t="e">
        <f t="shared" si="152"/>
        <v>#N/A</v>
      </c>
      <c r="O1088">
        <f t="shared" si="153"/>
        <v>0</v>
      </c>
      <c r="P1088" s="12">
        <f t="shared" si="154"/>
        <v>210.07302616702725</v>
      </c>
      <c r="Q1088">
        <f t="shared" si="155"/>
        <v>0</v>
      </c>
      <c r="R1088">
        <f>$D$2*tarifas!$D$12/24</f>
        <v>1.4541666666666666</v>
      </c>
      <c r="S1088" t="e">
        <f>VLOOKUP(E1088&amp;" "&amp;F1088,tarifas!$A$13:$D$20,4,FALSE)*P1088</f>
        <v>#N/A</v>
      </c>
      <c r="T1088">
        <f>IF(F1088="COD1",tarifas!$D$11*(SUMIFS($P$11:$P$8770,$F$11:$F$8770,"=COD1",$B$11:$B$8770,"="&amp;B1088)/COUNTIFS($F$11:$F$8770,"=COD1",$B$11:$B$8770,"="&amp;B1088))/COUNTIFS($A$11:$A$8770,"="&amp;A1088,$F$11:$F$8770,"=COD1"),0)</f>
        <v>0</v>
      </c>
      <c r="U1088" t="e">
        <f>(VLOOKUP(F1088,tarifas!$C$7:$D$10,2,FALSE)+tarifas!$D$21)*datos!P1088</f>
        <v>#N/A</v>
      </c>
      <c r="V1088" t="e">
        <f t="shared" si="156"/>
        <v>#N/A</v>
      </c>
      <c r="W1088">
        <f t="shared" si="157"/>
        <v>0</v>
      </c>
    </row>
    <row r="1089" spans="1:23" x14ac:dyDescent="0.25">
      <c r="A1089">
        <f t="shared" si="150"/>
        <v>43</v>
      </c>
      <c r="B1089">
        <f t="shared" si="151"/>
        <v>2</v>
      </c>
      <c r="C1089" s="1">
        <f t="shared" si="158"/>
        <v>41684.916666664052</v>
      </c>
      <c r="D1089" s="7">
        <v>0</v>
      </c>
      <c r="E1089" s="7"/>
      <c r="G1089">
        <v>6.16</v>
      </c>
      <c r="H1089" s="12">
        <v>203.75122506247183</v>
      </c>
      <c r="I1089" s="13">
        <f>$D$2*tarifas!$D$12/24</f>
        <v>1.4541666666666666</v>
      </c>
      <c r="J1089" s="13" t="e">
        <f>VLOOKUP(E1089&amp;" "&amp;F1089,tarifas!$A$13:$D$20,4,FALSE)*H1089</f>
        <v>#N/A</v>
      </c>
      <c r="K1089" s="13">
        <f>IF(F1089="COD1",tarifas!$D$11*(SUMIFS($H$11:$H$8770,$F$11:$F$8770,"=COD1",$B$11:$B$8770,"="&amp;B1089)/COUNTIFS($F$11:$F$8770,"=COD1",$B$11:$B$8770,"="&amp;B1089))/COUNTIFS($A$11:$A$8770,"="&amp;A1089,$F$11:$F$8770,"=COD1"),0)</f>
        <v>0</v>
      </c>
      <c r="L1089" s="13" t="e">
        <f>(VLOOKUP(F1089,tarifas!$C$7:$D$10,2,FALSE)+tarifas!$D$21)*datos!H1089</f>
        <v>#N/A</v>
      </c>
      <c r="M1089">
        <v>0</v>
      </c>
      <c r="N1089" s="13" t="e">
        <f t="shared" si="152"/>
        <v>#N/A</v>
      </c>
      <c r="O1089">
        <f t="shared" si="153"/>
        <v>0</v>
      </c>
      <c r="P1089" s="12">
        <f t="shared" si="154"/>
        <v>203.75122506247183</v>
      </c>
      <c r="Q1089">
        <f t="shared" si="155"/>
        <v>0</v>
      </c>
      <c r="R1089">
        <f>$D$2*tarifas!$D$12/24</f>
        <v>1.4541666666666666</v>
      </c>
      <c r="S1089" t="e">
        <f>VLOOKUP(E1089&amp;" "&amp;F1089,tarifas!$A$13:$D$20,4,FALSE)*P1089</f>
        <v>#N/A</v>
      </c>
      <c r="T1089">
        <f>IF(F1089="COD1",tarifas!$D$11*(SUMIFS($P$11:$P$8770,$F$11:$F$8770,"=COD1",$B$11:$B$8770,"="&amp;B1089)/COUNTIFS($F$11:$F$8770,"=COD1",$B$11:$B$8770,"="&amp;B1089))/COUNTIFS($A$11:$A$8770,"="&amp;A1089,$F$11:$F$8770,"=COD1"),0)</f>
        <v>0</v>
      </c>
      <c r="U1089" t="e">
        <f>(VLOOKUP(F1089,tarifas!$C$7:$D$10,2,FALSE)+tarifas!$D$21)*datos!P1089</f>
        <v>#N/A</v>
      </c>
      <c r="V1089" t="e">
        <f t="shared" si="156"/>
        <v>#N/A</v>
      </c>
      <c r="W1089">
        <f t="shared" si="157"/>
        <v>0</v>
      </c>
    </row>
    <row r="1090" spans="1:23" x14ac:dyDescent="0.25">
      <c r="A1090">
        <f t="shared" si="150"/>
        <v>43</v>
      </c>
      <c r="B1090">
        <f t="shared" si="151"/>
        <v>2</v>
      </c>
      <c r="C1090" s="1">
        <f t="shared" si="158"/>
        <v>41684.958333330716</v>
      </c>
      <c r="D1090" s="7">
        <v>0</v>
      </c>
      <c r="E1090" s="7"/>
      <c r="G1090">
        <v>3</v>
      </c>
      <c r="H1090" s="12">
        <v>201.77853332779711</v>
      </c>
      <c r="I1090" s="13">
        <f>$D$2*tarifas!$D$12/24</f>
        <v>1.4541666666666666</v>
      </c>
      <c r="J1090" s="13" t="e">
        <f>VLOOKUP(E1090&amp;" "&amp;F1090,tarifas!$A$13:$D$20,4,FALSE)*H1090</f>
        <v>#N/A</v>
      </c>
      <c r="K1090" s="13">
        <f>IF(F1090="COD1",tarifas!$D$11*(SUMIFS($H$11:$H$8770,$F$11:$F$8770,"=COD1",$B$11:$B$8770,"="&amp;B1090)/COUNTIFS($F$11:$F$8770,"=COD1",$B$11:$B$8770,"="&amp;B1090))/COUNTIFS($A$11:$A$8770,"="&amp;A1090,$F$11:$F$8770,"=COD1"),0)</f>
        <v>0</v>
      </c>
      <c r="L1090" s="13" t="e">
        <f>(VLOOKUP(F1090,tarifas!$C$7:$D$10,2,FALSE)+tarifas!$D$21)*datos!H1090</f>
        <v>#N/A</v>
      </c>
      <c r="M1090">
        <v>0</v>
      </c>
      <c r="N1090" s="13" t="e">
        <f t="shared" si="152"/>
        <v>#N/A</v>
      </c>
      <c r="O1090">
        <f t="shared" si="153"/>
        <v>0</v>
      </c>
      <c r="P1090" s="12">
        <f t="shared" si="154"/>
        <v>201.77853332779711</v>
      </c>
      <c r="Q1090">
        <f t="shared" si="155"/>
        <v>0</v>
      </c>
      <c r="R1090">
        <f>$D$2*tarifas!$D$12/24</f>
        <v>1.4541666666666666</v>
      </c>
      <c r="S1090" t="e">
        <f>VLOOKUP(E1090&amp;" "&amp;F1090,tarifas!$A$13:$D$20,4,FALSE)*P1090</f>
        <v>#N/A</v>
      </c>
      <c r="T1090">
        <f>IF(F1090="COD1",tarifas!$D$11*(SUMIFS($P$11:$P$8770,$F$11:$F$8770,"=COD1",$B$11:$B$8770,"="&amp;B1090)/COUNTIFS($F$11:$F$8770,"=COD1",$B$11:$B$8770,"="&amp;B1090))/COUNTIFS($A$11:$A$8770,"="&amp;A1090,$F$11:$F$8770,"=COD1"),0)</f>
        <v>0</v>
      </c>
      <c r="U1090" t="e">
        <f>(VLOOKUP(F1090,tarifas!$C$7:$D$10,2,FALSE)+tarifas!$D$21)*datos!P1090</f>
        <v>#N/A</v>
      </c>
      <c r="V1090" t="e">
        <f t="shared" si="156"/>
        <v>#N/A</v>
      </c>
      <c r="W1090">
        <f t="shared" si="157"/>
        <v>0</v>
      </c>
    </row>
    <row r="1091" spans="1:23" x14ac:dyDescent="0.25">
      <c r="A1091">
        <f t="shared" si="150"/>
        <v>44</v>
      </c>
      <c r="B1091">
        <f t="shared" si="151"/>
        <v>2</v>
      </c>
      <c r="C1091" s="1">
        <f t="shared" si="158"/>
        <v>41684.999999997381</v>
      </c>
      <c r="D1091" s="7">
        <v>0</v>
      </c>
      <c r="E1091" s="7"/>
      <c r="G1091">
        <v>6</v>
      </c>
      <c r="H1091" s="12">
        <v>200.80284297351221</v>
      </c>
      <c r="I1091" s="13">
        <f>$D$2*tarifas!$D$12/24</f>
        <v>1.4541666666666666</v>
      </c>
      <c r="J1091" s="13" t="e">
        <f>VLOOKUP(E1091&amp;" "&amp;F1091,tarifas!$A$13:$D$20,4,FALSE)*H1091</f>
        <v>#N/A</v>
      </c>
      <c r="K1091" s="13">
        <f>IF(F1091="COD1",tarifas!$D$11*(SUMIFS($H$11:$H$8770,$F$11:$F$8770,"=COD1",$B$11:$B$8770,"="&amp;B1091)/COUNTIFS($F$11:$F$8770,"=COD1",$B$11:$B$8770,"="&amp;B1091))/COUNTIFS($A$11:$A$8770,"="&amp;A1091,$F$11:$F$8770,"=COD1"),0)</f>
        <v>0</v>
      </c>
      <c r="L1091" s="13" t="e">
        <f>(VLOOKUP(F1091,tarifas!$C$7:$D$10,2,FALSE)+tarifas!$D$21)*datos!H1091</f>
        <v>#N/A</v>
      </c>
      <c r="M1091">
        <v>0</v>
      </c>
      <c r="N1091" s="13" t="e">
        <f t="shared" si="152"/>
        <v>#N/A</v>
      </c>
      <c r="O1091">
        <f t="shared" si="153"/>
        <v>0</v>
      </c>
      <c r="P1091" s="12">
        <f t="shared" si="154"/>
        <v>200.80284297351221</v>
      </c>
      <c r="Q1091">
        <f t="shared" si="155"/>
        <v>0</v>
      </c>
      <c r="R1091">
        <f>$D$2*tarifas!$D$12/24</f>
        <v>1.4541666666666666</v>
      </c>
      <c r="S1091" t="e">
        <f>VLOOKUP(E1091&amp;" "&amp;F1091,tarifas!$A$13:$D$20,4,FALSE)*P1091</f>
        <v>#N/A</v>
      </c>
      <c r="T1091">
        <f>IF(F1091="COD1",tarifas!$D$11*(SUMIFS($P$11:$P$8770,$F$11:$F$8770,"=COD1",$B$11:$B$8770,"="&amp;B1091)/COUNTIFS($F$11:$F$8770,"=COD1",$B$11:$B$8770,"="&amp;B1091))/COUNTIFS($A$11:$A$8770,"="&amp;A1091,$F$11:$F$8770,"=COD1"),0)</f>
        <v>0</v>
      </c>
      <c r="U1091" t="e">
        <f>(VLOOKUP(F1091,tarifas!$C$7:$D$10,2,FALSE)+tarifas!$D$21)*datos!P1091</f>
        <v>#N/A</v>
      </c>
      <c r="V1091" t="e">
        <f t="shared" si="156"/>
        <v>#N/A</v>
      </c>
      <c r="W1091">
        <f t="shared" si="157"/>
        <v>0</v>
      </c>
    </row>
    <row r="1092" spans="1:23" x14ac:dyDescent="0.25">
      <c r="A1092">
        <f t="shared" si="150"/>
        <v>44</v>
      </c>
      <c r="B1092">
        <f t="shared" si="151"/>
        <v>2</v>
      </c>
      <c r="C1092" s="1">
        <f t="shared" si="158"/>
        <v>41685.041666664045</v>
      </c>
      <c r="D1092" s="7">
        <v>0</v>
      </c>
      <c r="E1092" s="7"/>
      <c r="G1092">
        <v>3</v>
      </c>
      <c r="H1092" s="12">
        <v>198.52863491631274</v>
      </c>
      <c r="I1092" s="13">
        <f>$D$2*tarifas!$D$12/24</f>
        <v>1.4541666666666666</v>
      </c>
      <c r="J1092" s="13" t="e">
        <f>VLOOKUP(E1092&amp;" "&amp;F1092,tarifas!$A$13:$D$20,4,FALSE)*H1092</f>
        <v>#N/A</v>
      </c>
      <c r="K1092" s="13">
        <f>IF(F1092="COD1",tarifas!$D$11*(SUMIFS($H$11:$H$8770,$F$11:$F$8770,"=COD1",$B$11:$B$8770,"="&amp;B1092)/COUNTIFS($F$11:$F$8770,"=COD1",$B$11:$B$8770,"="&amp;B1092))/COUNTIFS($A$11:$A$8770,"="&amp;A1092,$F$11:$F$8770,"=COD1"),0)</f>
        <v>0</v>
      </c>
      <c r="L1092" s="13" t="e">
        <f>(VLOOKUP(F1092,tarifas!$C$7:$D$10,2,FALSE)+tarifas!$D$21)*datos!H1092</f>
        <v>#N/A</v>
      </c>
      <c r="M1092">
        <v>0</v>
      </c>
      <c r="N1092" s="13" t="e">
        <f t="shared" si="152"/>
        <v>#N/A</v>
      </c>
      <c r="O1092">
        <f t="shared" si="153"/>
        <v>0</v>
      </c>
      <c r="P1092" s="12">
        <f t="shared" si="154"/>
        <v>198.52863491631274</v>
      </c>
      <c r="Q1092">
        <f t="shared" si="155"/>
        <v>0</v>
      </c>
      <c r="R1092">
        <f>$D$2*tarifas!$D$12/24</f>
        <v>1.4541666666666666</v>
      </c>
      <c r="S1092" t="e">
        <f>VLOOKUP(E1092&amp;" "&amp;F1092,tarifas!$A$13:$D$20,4,FALSE)*P1092</f>
        <v>#N/A</v>
      </c>
      <c r="T1092">
        <f>IF(F1092="COD1",tarifas!$D$11*(SUMIFS($P$11:$P$8770,$F$11:$F$8770,"=COD1",$B$11:$B$8770,"="&amp;B1092)/COUNTIFS($F$11:$F$8770,"=COD1",$B$11:$B$8770,"="&amp;B1092))/COUNTIFS($A$11:$A$8770,"="&amp;A1092,$F$11:$F$8770,"=COD1"),0)</f>
        <v>0</v>
      </c>
      <c r="U1092" t="e">
        <f>(VLOOKUP(F1092,tarifas!$C$7:$D$10,2,FALSE)+tarifas!$D$21)*datos!P1092</f>
        <v>#N/A</v>
      </c>
      <c r="V1092" t="e">
        <f t="shared" si="156"/>
        <v>#N/A</v>
      </c>
      <c r="W1092">
        <f t="shared" si="157"/>
        <v>0</v>
      </c>
    </row>
    <row r="1093" spans="1:23" x14ac:dyDescent="0.25">
      <c r="A1093">
        <f t="shared" si="150"/>
        <v>44</v>
      </c>
      <c r="B1093">
        <f t="shared" si="151"/>
        <v>2</v>
      </c>
      <c r="C1093" s="1">
        <f t="shared" si="158"/>
        <v>41685.083333330709</v>
      </c>
      <c r="D1093" s="7">
        <v>0</v>
      </c>
      <c r="E1093" s="7"/>
      <c r="G1093">
        <v>0.5</v>
      </c>
      <c r="H1093" s="12">
        <v>197.54101104498818</v>
      </c>
      <c r="I1093" s="13">
        <f>$D$2*tarifas!$D$12/24</f>
        <v>1.4541666666666666</v>
      </c>
      <c r="J1093" s="13" t="e">
        <f>VLOOKUP(E1093&amp;" "&amp;F1093,tarifas!$A$13:$D$20,4,FALSE)*H1093</f>
        <v>#N/A</v>
      </c>
      <c r="K1093" s="13">
        <f>IF(F1093="COD1",tarifas!$D$11*(SUMIFS($H$11:$H$8770,$F$11:$F$8770,"=COD1",$B$11:$B$8770,"="&amp;B1093)/COUNTIFS($F$11:$F$8770,"=COD1",$B$11:$B$8770,"="&amp;B1093))/COUNTIFS($A$11:$A$8770,"="&amp;A1093,$F$11:$F$8770,"=COD1"),0)</f>
        <v>0</v>
      </c>
      <c r="L1093" s="13" t="e">
        <f>(VLOOKUP(F1093,tarifas!$C$7:$D$10,2,FALSE)+tarifas!$D$21)*datos!H1093</f>
        <v>#N/A</v>
      </c>
      <c r="M1093">
        <v>0</v>
      </c>
      <c r="N1093" s="13" t="e">
        <f t="shared" si="152"/>
        <v>#N/A</v>
      </c>
      <c r="O1093">
        <f t="shared" si="153"/>
        <v>0</v>
      </c>
      <c r="P1093" s="12">
        <f t="shared" si="154"/>
        <v>197.54101104498818</v>
      </c>
      <c r="Q1093">
        <f t="shared" si="155"/>
        <v>0</v>
      </c>
      <c r="R1093">
        <f>$D$2*tarifas!$D$12/24</f>
        <v>1.4541666666666666</v>
      </c>
      <c r="S1093" t="e">
        <f>VLOOKUP(E1093&amp;" "&amp;F1093,tarifas!$A$13:$D$20,4,FALSE)*P1093</f>
        <v>#N/A</v>
      </c>
      <c r="T1093">
        <f>IF(F1093="COD1",tarifas!$D$11*(SUMIFS($P$11:$P$8770,$F$11:$F$8770,"=COD1",$B$11:$B$8770,"="&amp;B1093)/COUNTIFS($F$11:$F$8770,"=COD1",$B$11:$B$8770,"="&amp;B1093))/COUNTIFS($A$11:$A$8770,"="&amp;A1093,$F$11:$F$8770,"=COD1"),0)</f>
        <v>0</v>
      </c>
      <c r="U1093" t="e">
        <f>(VLOOKUP(F1093,tarifas!$C$7:$D$10,2,FALSE)+tarifas!$D$21)*datos!P1093</f>
        <v>#N/A</v>
      </c>
      <c r="V1093" t="e">
        <f t="shared" si="156"/>
        <v>#N/A</v>
      </c>
      <c r="W1093">
        <f t="shared" si="157"/>
        <v>0</v>
      </c>
    </row>
    <row r="1094" spans="1:23" x14ac:dyDescent="0.25">
      <c r="A1094">
        <f t="shared" si="150"/>
        <v>44</v>
      </c>
      <c r="B1094">
        <f t="shared" si="151"/>
        <v>2</v>
      </c>
      <c r="C1094" s="1">
        <f t="shared" si="158"/>
        <v>41685.124999997373</v>
      </c>
      <c r="D1094" s="7">
        <v>0</v>
      </c>
      <c r="E1094" s="7"/>
      <c r="G1094">
        <v>0.1</v>
      </c>
      <c r="H1094" s="12">
        <v>194.76154586747842</v>
      </c>
      <c r="I1094" s="13">
        <f>$D$2*tarifas!$D$12/24</f>
        <v>1.4541666666666666</v>
      </c>
      <c r="J1094" s="13" t="e">
        <f>VLOOKUP(E1094&amp;" "&amp;F1094,tarifas!$A$13:$D$20,4,FALSE)*H1094</f>
        <v>#N/A</v>
      </c>
      <c r="K1094" s="13">
        <f>IF(F1094="COD1",tarifas!$D$11*(SUMIFS($H$11:$H$8770,$F$11:$F$8770,"=COD1",$B$11:$B$8770,"="&amp;B1094)/COUNTIFS($F$11:$F$8770,"=COD1",$B$11:$B$8770,"="&amp;B1094))/COUNTIFS($A$11:$A$8770,"="&amp;A1094,$F$11:$F$8770,"=COD1"),0)</f>
        <v>0</v>
      </c>
      <c r="L1094" s="13" t="e">
        <f>(VLOOKUP(F1094,tarifas!$C$7:$D$10,2,FALSE)+tarifas!$D$21)*datos!H1094</f>
        <v>#N/A</v>
      </c>
      <c r="M1094">
        <v>0</v>
      </c>
      <c r="N1094" s="13" t="e">
        <f t="shared" si="152"/>
        <v>#N/A</v>
      </c>
      <c r="O1094">
        <f t="shared" si="153"/>
        <v>0</v>
      </c>
      <c r="P1094" s="12">
        <f t="shared" si="154"/>
        <v>194.76154586747842</v>
      </c>
      <c r="Q1094">
        <f t="shared" si="155"/>
        <v>0</v>
      </c>
      <c r="R1094">
        <f>$D$2*tarifas!$D$12/24</f>
        <v>1.4541666666666666</v>
      </c>
      <c r="S1094" t="e">
        <f>VLOOKUP(E1094&amp;" "&amp;F1094,tarifas!$A$13:$D$20,4,FALSE)*P1094</f>
        <v>#N/A</v>
      </c>
      <c r="T1094">
        <f>IF(F1094="COD1",tarifas!$D$11*(SUMIFS($P$11:$P$8770,$F$11:$F$8770,"=COD1",$B$11:$B$8770,"="&amp;B1094)/COUNTIFS($F$11:$F$8770,"=COD1",$B$11:$B$8770,"="&amp;B1094))/COUNTIFS($A$11:$A$8770,"="&amp;A1094,$F$11:$F$8770,"=COD1"),0)</f>
        <v>0</v>
      </c>
      <c r="U1094" t="e">
        <f>(VLOOKUP(F1094,tarifas!$C$7:$D$10,2,FALSE)+tarifas!$D$21)*datos!P1094</f>
        <v>#N/A</v>
      </c>
      <c r="V1094" t="e">
        <f t="shared" si="156"/>
        <v>#N/A</v>
      </c>
      <c r="W1094">
        <f t="shared" si="157"/>
        <v>0</v>
      </c>
    </row>
    <row r="1095" spans="1:23" x14ac:dyDescent="0.25">
      <c r="A1095">
        <f t="shared" si="150"/>
        <v>44</v>
      </c>
      <c r="B1095">
        <f t="shared" si="151"/>
        <v>2</v>
      </c>
      <c r="C1095" s="1">
        <f t="shared" si="158"/>
        <v>41685.166666664038</v>
      </c>
      <c r="D1095" s="7">
        <v>0</v>
      </c>
      <c r="E1095" s="7"/>
      <c r="G1095">
        <v>7.0000000000000007E-2</v>
      </c>
      <c r="H1095" s="12">
        <v>194.12508552085669</v>
      </c>
      <c r="I1095" s="13">
        <f>$D$2*tarifas!$D$12/24</f>
        <v>1.4541666666666666</v>
      </c>
      <c r="J1095" s="13" t="e">
        <f>VLOOKUP(E1095&amp;" "&amp;F1095,tarifas!$A$13:$D$20,4,FALSE)*H1095</f>
        <v>#N/A</v>
      </c>
      <c r="K1095" s="13">
        <f>IF(F1095="COD1",tarifas!$D$11*(SUMIFS($H$11:$H$8770,$F$11:$F$8770,"=COD1",$B$11:$B$8770,"="&amp;B1095)/COUNTIFS($F$11:$F$8770,"=COD1",$B$11:$B$8770,"="&amp;B1095))/COUNTIFS($A$11:$A$8770,"="&amp;A1095,$F$11:$F$8770,"=COD1"),0)</f>
        <v>0</v>
      </c>
      <c r="L1095" s="13" t="e">
        <f>(VLOOKUP(F1095,tarifas!$C$7:$D$10,2,FALSE)+tarifas!$D$21)*datos!H1095</f>
        <v>#N/A</v>
      </c>
      <c r="M1095">
        <v>0</v>
      </c>
      <c r="N1095" s="13" t="e">
        <f t="shared" si="152"/>
        <v>#N/A</v>
      </c>
      <c r="O1095">
        <f t="shared" si="153"/>
        <v>0</v>
      </c>
      <c r="P1095" s="12">
        <f t="shared" si="154"/>
        <v>194.12508552085669</v>
      </c>
      <c r="Q1095">
        <f t="shared" si="155"/>
        <v>0</v>
      </c>
      <c r="R1095">
        <f>$D$2*tarifas!$D$12/24</f>
        <v>1.4541666666666666</v>
      </c>
      <c r="S1095" t="e">
        <f>VLOOKUP(E1095&amp;" "&amp;F1095,tarifas!$A$13:$D$20,4,FALSE)*P1095</f>
        <v>#N/A</v>
      </c>
      <c r="T1095">
        <f>IF(F1095="COD1",tarifas!$D$11*(SUMIFS($P$11:$P$8770,$F$11:$F$8770,"=COD1",$B$11:$B$8770,"="&amp;B1095)/COUNTIFS($F$11:$F$8770,"=COD1",$B$11:$B$8770,"="&amp;B1095))/COUNTIFS($A$11:$A$8770,"="&amp;A1095,$F$11:$F$8770,"=COD1"),0)</f>
        <v>0</v>
      </c>
      <c r="U1095" t="e">
        <f>(VLOOKUP(F1095,tarifas!$C$7:$D$10,2,FALSE)+tarifas!$D$21)*datos!P1095</f>
        <v>#N/A</v>
      </c>
      <c r="V1095" t="e">
        <f t="shared" si="156"/>
        <v>#N/A</v>
      </c>
      <c r="W1095">
        <f t="shared" si="157"/>
        <v>0</v>
      </c>
    </row>
    <row r="1096" spans="1:23" x14ac:dyDescent="0.25">
      <c r="A1096">
        <f t="shared" si="150"/>
        <v>44</v>
      </c>
      <c r="B1096">
        <f t="shared" si="151"/>
        <v>2</v>
      </c>
      <c r="C1096" s="1">
        <f t="shared" si="158"/>
        <v>41685.208333330702</v>
      </c>
      <c r="D1096" s="7">
        <v>0</v>
      </c>
      <c r="E1096" s="7"/>
      <c r="G1096">
        <v>7.0000000000000007E-2</v>
      </c>
      <c r="H1096" s="12">
        <v>193.19605597158952</v>
      </c>
      <c r="I1096" s="13">
        <f>$D$2*tarifas!$D$12/24</f>
        <v>1.4541666666666666</v>
      </c>
      <c r="J1096" s="13" t="e">
        <f>VLOOKUP(E1096&amp;" "&amp;F1096,tarifas!$A$13:$D$20,4,FALSE)*H1096</f>
        <v>#N/A</v>
      </c>
      <c r="K1096" s="13">
        <f>IF(F1096="COD1",tarifas!$D$11*(SUMIFS($H$11:$H$8770,$F$11:$F$8770,"=COD1",$B$11:$B$8770,"="&amp;B1096)/COUNTIFS($F$11:$F$8770,"=COD1",$B$11:$B$8770,"="&amp;B1096))/COUNTIFS($A$11:$A$8770,"="&amp;A1096,$F$11:$F$8770,"=COD1"),0)</f>
        <v>0</v>
      </c>
      <c r="L1096" s="13" t="e">
        <f>(VLOOKUP(F1096,tarifas!$C$7:$D$10,2,FALSE)+tarifas!$D$21)*datos!H1096</f>
        <v>#N/A</v>
      </c>
      <c r="M1096">
        <v>0</v>
      </c>
      <c r="N1096" s="13" t="e">
        <f t="shared" si="152"/>
        <v>#N/A</v>
      </c>
      <c r="O1096">
        <f t="shared" si="153"/>
        <v>0</v>
      </c>
      <c r="P1096" s="12">
        <f t="shared" si="154"/>
        <v>193.19605597158952</v>
      </c>
      <c r="Q1096">
        <f t="shared" si="155"/>
        <v>0</v>
      </c>
      <c r="R1096">
        <f>$D$2*tarifas!$D$12/24</f>
        <v>1.4541666666666666</v>
      </c>
      <c r="S1096" t="e">
        <f>VLOOKUP(E1096&amp;" "&amp;F1096,tarifas!$A$13:$D$20,4,FALSE)*P1096</f>
        <v>#N/A</v>
      </c>
      <c r="T1096">
        <f>IF(F1096="COD1",tarifas!$D$11*(SUMIFS($P$11:$P$8770,$F$11:$F$8770,"=COD1",$B$11:$B$8770,"="&amp;B1096)/COUNTIFS($F$11:$F$8770,"=COD1",$B$11:$B$8770,"="&amp;B1096))/COUNTIFS($A$11:$A$8770,"="&amp;A1096,$F$11:$F$8770,"=COD1"),0)</f>
        <v>0</v>
      </c>
      <c r="U1096" t="e">
        <f>(VLOOKUP(F1096,tarifas!$C$7:$D$10,2,FALSE)+tarifas!$D$21)*datos!P1096</f>
        <v>#N/A</v>
      </c>
      <c r="V1096" t="e">
        <f t="shared" si="156"/>
        <v>#N/A</v>
      </c>
      <c r="W1096">
        <f t="shared" si="157"/>
        <v>0</v>
      </c>
    </row>
    <row r="1097" spans="1:23" x14ac:dyDescent="0.25">
      <c r="A1097">
        <f t="shared" si="150"/>
        <v>44</v>
      </c>
      <c r="B1097">
        <f t="shared" si="151"/>
        <v>2</v>
      </c>
      <c r="C1097" s="1">
        <f t="shared" si="158"/>
        <v>41685.249999997366</v>
      </c>
      <c r="D1097" s="7">
        <v>0</v>
      </c>
      <c r="E1097" s="7"/>
      <c r="G1097">
        <v>0.2</v>
      </c>
      <c r="H1097" s="12">
        <v>191.34385860661928</v>
      </c>
      <c r="I1097" s="13">
        <f>$D$2*tarifas!$D$12/24</f>
        <v>1.4541666666666666</v>
      </c>
      <c r="J1097" s="13" t="e">
        <f>VLOOKUP(E1097&amp;" "&amp;F1097,tarifas!$A$13:$D$20,4,FALSE)*H1097</f>
        <v>#N/A</v>
      </c>
      <c r="K1097" s="13">
        <f>IF(F1097="COD1",tarifas!$D$11*(SUMIFS($H$11:$H$8770,$F$11:$F$8770,"=COD1",$B$11:$B$8770,"="&amp;B1097)/COUNTIFS($F$11:$F$8770,"=COD1",$B$11:$B$8770,"="&amp;B1097))/COUNTIFS($A$11:$A$8770,"="&amp;A1097,$F$11:$F$8770,"=COD1"),0)</f>
        <v>0</v>
      </c>
      <c r="L1097" s="13" t="e">
        <f>(VLOOKUP(F1097,tarifas!$C$7:$D$10,2,FALSE)+tarifas!$D$21)*datos!H1097</f>
        <v>#N/A</v>
      </c>
      <c r="M1097">
        <v>0</v>
      </c>
      <c r="N1097" s="13" t="e">
        <f t="shared" si="152"/>
        <v>#N/A</v>
      </c>
      <c r="O1097">
        <f t="shared" si="153"/>
        <v>0</v>
      </c>
      <c r="P1097" s="12">
        <f t="shared" si="154"/>
        <v>191.34385860661928</v>
      </c>
      <c r="Q1097">
        <f t="shared" si="155"/>
        <v>0</v>
      </c>
      <c r="R1097">
        <f>$D$2*tarifas!$D$12/24</f>
        <v>1.4541666666666666</v>
      </c>
      <c r="S1097" t="e">
        <f>VLOOKUP(E1097&amp;" "&amp;F1097,tarifas!$A$13:$D$20,4,FALSE)*P1097</f>
        <v>#N/A</v>
      </c>
      <c r="T1097">
        <f>IF(F1097="COD1",tarifas!$D$11*(SUMIFS($P$11:$P$8770,$F$11:$F$8770,"=COD1",$B$11:$B$8770,"="&amp;B1097)/COUNTIFS($F$11:$F$8770,"=COD1",$B$11:$B$8770,"="&amp;B1097))/COUNTIFS($A$11:$A$8770,"="&amp;A1097,$F$11:$F$8770,"=COD1"),0)</f>
        <v>0</v>
      </c>
      <c r="U1097" t="e">
        <f>(VLOOKUP(F1097,tarifas!$C$7:$D$10,2,FALSE)+tarifas!$D$21)*datos!P1097</f>
        <v>#N/A</v>
      </c>
      <c r="V1097" t="e">
        <f t="shared" si="156"/>
        <v>#N/A</v>
      </c>
      <c r="W1097">
        <f t="shared" si="157"/>
        <v>0</v>
      </c>
    </row>
    <row r="1098" spans="1:23" x14ac:dyDescent="0.25">
      <c r="A1098">
        <f t="shared" si="150"/>
        <v>44</v>
      </c>
      <c r="B1098">
        <f t="shared" si="151"/>
        <v>2</v>
      </c>
      <c r="C1098" s="1">
        <f t="shared" si="158"/>
        <v>41685.29166666403</v>
      </c>
      <c r="D1098" s="7">
        <v>15.196969696969697</v>
      </c>
      <c r="E1098" s="7"/>
      <c r="G1098">
        <v>1</v>
      </c>
      <c r="H1098" s="12">
        <v>172.22995871901423</v>
      </c>
      <c r="I1098" s="13">
        <f>$D$2*tarifas!$D$12/24</f>
        <v>1.4541666666666666</v>
      </c>
      <c r="J1098" s="13" t="e">
        <f>VLOOKUP(E1098&amp;" "&amp;F1098,tarifas!$A$13:$D$20,4,FALSE)*H1098</f>
        <v>#N/A</v>
      </c>
      <c r="K1098" s="13">
        <f>IF(F1098="COD1",tarifas!$D$11*(SUMIFS($H$11:$H$8770,$F$11:$F$8770,"=COD1",$B$11:$B$8770,"="&amp;B1098)/COUNTIFS($F$11:$F$8770,"=COD1",$B$11:$B$8770,"="&amp;B1098))/COUNTIFS($A$11:$A$8770,"="&amp;A1098,$F$11:$F$8770,"=COD1"),0)</f>
        <v>0</v>
      </c>
      <c r="L1098" s="13" t="e">
        <f>(VLOOKUP(F1098,tarifas!$C$7:$D$10,2,FALSE)+tarifas!$D$21)*datos!H1098</f>
        <v>#N/A</v>
      </c>
      <c r="M1098">
        <v>25.38064</v>
      </c>
      <c r="N1098" s="13" t="e">
        <f t="shared" si="152"/>
        <v>#N/A</v>
      </c>
      <c r="O1098">
        <f t="shared" si="153"/>
        <v>25.38064</v>
      </c>
      <c r="P1098" s="12">
        <f t="shared" si="154"/>
        <v>146.84931871901424</v>
      </c>
      <c r="Q1098">
        <f t="shared" si="155"/>
        <v>0</v>
      </c>
      <c r="R1098">
        <f>$D$2*tarifas!$D$12/24</f>
        <v>1.4541666666666666</v>
      </c>
      <c r="S1098" t="e">
        <f>VLOOKUP(E1098&amp;" "&amp;F1098,tarifas!$A$13:$D$20,4,FALSE)*P1098</f>
        <v>#N/A</v>
      </c>
      <c r="T1098">
        <f>IF(F1098="COD1",tarifas!$D$11*(SUMIFS($P$11:$P$8770,$F$11:$F$8770,"=COD1",$B$11:$B$8770,"="&amp;B1098)/COUNTIFS($F$11:$F$8770,"=COD1",$B$11:$B$8770,"="&amp;B1098))/COUNTIFS($A$11:$A$8770,"="&amp;A1098,$F$11:$F$8770,"=COD1"),0)</f>
        <v>0</v>
      </c>
      <c r="U1098" t="e">
        <f>(VLOOKUP(F1098,tarifas!$C$7:$D$10,2,FALSE)+tarifas!$D$21)*datos!P1098</f>
        <v>#N/A</v>
      </c>
      <c r="V1098" t="e">
        <f t="shared" si="156"/>
        <v>#N/A</v>
      </c>
      <c r="W1098">
        <f t="shared" si="157"/>
        <v>0</v>
      </c>
    </row>
    <row r="1099" spans="1:23" x14ac:dyDescent="0.25">
      <c r="A1099">
        <f t="shared" si="150"/>
        <v>44</v>
      </c>
      <c r="B1099">
        <f t="shared" si="151"/>
        <v>2</v>
      </c>
      <c r="C1099" s="1">
        <f t="shared" si="158"/>
        <v>41685.333333330695</v>
      </c>
      <c r="D1099" s="7">
        <v>181.33333333333331</v>
      </c>
      <c r="E1099" s="7"/>
      <c r="G1099">
        <v>2</v>
      </c>
      <c r="H1099" s="12">
        <v>171.14196568239021</v>
      </c>
      <c r="I1099" s="13">
        <f>$D$2*tarifas!$D$12/24</f>
        <v>1.4541666666666666</v>
      </c>
      <c r="J1099" s="13" t="e">
        <f>VLOOKUP(E1099&amp;" "&amp;F1099,tarifas!$A$13:$D$20,4,FALSE)*H1099</f>
        <v>#N/A</v>
      </c>
      <c r="K1099" s="13">
        <f>IF(F1099="COD1",tarifas!$D$11*(SUMIFS($H$11:$H$8770,$F$11:$F$8770,"=COD1",$B$11:$B$8770,"="&amp;B1099)/COUNTIFS($F$11:$F$8770,"=COD1",$B$11:$B$8770,"="&amp;B1099))/COUNTIFS($A$11:$A$8770,"="&amp;A1099,$F$11:$F$8770,"=COD1"),0)</f>
        <v>0</v>
      </c>
      <c r="L1099" s="13" t="e">
        <f>(VLOOKUP(F1099,tarifas!$C$7:$D$10,2,FALSE)+tarifas!$D$21)*datos!H1099</f>
        <v>#N/A</v>
      </c>
      <c r="M1099">
        <v>77.967919999999992</v>
      </c>
      <c r="N1099" s="13" t="e">
        <f t="shared" si="152"/>
        <v>#N/A</v>
      </c>
      <c r="O1099">
        <f t="shared" si="153"/>
        <v>77.967919999999992</v>
      </c>
      <c r="P1099" s="12">
        <f t="shared" si="154"/>
        <v>93.174045682390215</v>
      </c>
      <c r="Q1099">
        <f t="shared" si="155"/>
        <v>0</v>
      </c>
      <c r="R1099">
        <f>$D$2*tarifas!$D$12/24</f>
        <v>1.4541666666666666</v>
      </c>
      <c r="S1099" t="e">
        <f>VLOOKUP(E1099&amp;" "&amp;F1099,tarifas!$A$13:$D$20,4,FALSE)*P1099</f>
        <v>#N/A</v>
      </c>
      <c r="T1099">
        <f>IF(F1099="COD1",tarifas!$D$11*(SUMIFS($P$11:$P$8770,$F$11:$F$8770,"=COD1",$B$11:$B$8770,"="&amp;B1099)/COUNTIFS($F$11:$F$8770,"=COD1",$B$11:$B$8770,"="&amp;B1099))/COUNTIFS($A$11:$A$8770,"="&amp;A1099,$F$11:$F$8770,"=COD1"),0)</f>
        <v>0</v>
      </c>
      <c r="U1099" t="e">
        <f>(VLOOKUP(F1099,tarifas!$C$7:$D$10,2,FALSE)+tarifas!$D$21)*datos!P1099</f>
        <v>#N/A</v>
      </c>
      <c r="V1099" t="e">
        <f t="shared" si="156"/>
        <v>#N/A</v>
      </c>
      <c r="W1099">
        <f t="shared" si="157"/>
        <v>0</v>
      </c>
    </row>
    <row r="1100" spans="1:23" x14ac:dyDescent="0.25">
      <c r="A1100">
        <f t="shared" ref="A1100:A1163" si="159">DAYS360($C$11,C1100)</f>
        <v>44</v>
      </c>
      <c r="B1100">
        <f t="shared" ref="B1100:B1163" si="160">MONTH(C1100)</f>
        <v>2</v>
      </c>
      <c r="C1100" s="1">
        <f t="shared" si="158"/>
        <v>41685.374999997359</v>
      </c>
      <c r="D1100" s="7">
        <v>299.81818181818181</v>
      </c>
      <c r="E1100" s="7"/>
      <c r="G1100">
        <v>5</v>
      </c>
      <c r="H1100" s="12">
        <v>175.23632578883615</v>
      </c>
      <c r="I1100" s="13">
        <f>$D$2*tarifas!$D$12/24</f>
        <v>1.4541666666666666</v>
      </c>
      <c r="J1100" s="13" t="e">
        <f>VLOOKUP(E1100&amp;" "&amp;F1100,tarifas!$A$13:$D$20,4,FALSE)*H1100</f>
        <v>#N/A</v>
      </c>
      <c r="K1100" s="13">
        <f>IF(F1100="COD1",tarifas!$D$11*(SUMIFS($H$11:$H$8770,$F$11:$F$8770,"=COD1",$B$11:$B$8770,"="&amp;B1100)/COUNTIFS($F$11:$F$8770,"=COD1",$B$11:$B$8770,"="&amp;B1100))/COUNTIFS($A$11:$A$8770,"="&amp;A1100,$F$11:$F$8770,"=COD1"),0)</f>
        <v>0</v>
      </c>
      <c r="L1100" s="13" t="e">
        <f>(VLOOKUP(F1100,tarifas!$C$7:$D$10,2,FALSE)+tarifas!$D$21)*datos!H1100</f>
        <v>#N/A</v>
      </c>
      <c r="M1100">
        <v>284.12011999999999</v>
      </c>
      <c r="N1100" s="13" t="e">
        <f t="shared" ref="N1100:N1163" si="161">(I1100+J1100+K1100+L1100)*1.23</f>
        <v>#N/A</v>
      </c>
      <c r="O1100">
        <f t="shared" ref="O1100:O1163" si="162">IF(M1100&lt;H1100,M1100,H1100)</f>
        <v>175.23632578883615</v>
      </c>
      <c r="P1100" s="12">
        <f t="shared" ref="P1100:P1163" si="163">H1100-O1100</f>
        <v>0</v>
      </c>
      <c r="Q1100">
        <f t="shared" ref="Q1100:Q1163" si="164">IF(M1100&lt;H1100,0,M1100-H1100)</f>
        <v>108.88379421116383</v>
      </c>
      <c r="R1100">
        <f>$D$2*tarifas!$D$12/24</f>
        <v>1.4541666666666666</v>
      </c>
      <c r="S1100" t="e">
        <f>VLOOKUP(E1100&amp;" "&amp;F1100,tarifas!$A$13:$D$20,4,FALSE)*P1100</f>
        <v>#N/A</v>
      </c>
      <c r="T1100">
        <f>IF(F1100="COD1",tarifas!$D$11*(SUMIFS($P$11:$P$8770,$F$11:$F$8770,"=COD1",$B$11:$B$8770,"="&amp;B1100)/COUNTIFS($F$11:$F$8770,"=COD1",$B$11:$B$8770,"="&amp;B1100))/COUNTIFS($A$11:$A$8770,"="&amp;A1100,$F$11:$F$8770,"=COD1"),0)</f>
        <v>0</v>
      </c>
      <c r="U1100" t="e">
        <f>(VLOOKUP(F1100,tarifas!$C$7:$D$10,2,FALSE)+tarifas!$D$21)*datos!P1100</f>
        <v>#N/A</v>
      </c>
      <c r="V1100" t="e">
        <f t="shared" ref="V1100:V1163" si="165">(R1100+S1100+T1100+U1100)*1.23</f>
        <v>#N/A</v>
      </c>
      <c r="W1100">
        <f t="shared" ref="W1100:W1163" si="166">0.9*G1100/1000*Q1100</f>
        <v>0.48997707395023721</v>
      </c>
    </row>
    <row r="1101" spans="1:23" x14ac:dyDescent="0.25">
      <c r="A1101">
        <f t="shared" si="159"/>
        <v>44</v>
      </c>
      <c r="B1101">
        <f t="shared" si="160"/>
        <v>2</v>
      </c>
      <c r="C1101" s="1">
        <f t="shared" ref="C1101:C1164" si="167">+C1100+1/24</f>
        <v>41685.416666664023</v>
      </c>
      <c r="D1101" s="7">
        <v>540.90909090909099</v>
      </c>
      <c r="E1101" s="7"/>
      <c r="G1101">
        <v>9</v>
      </c>
      <c r="H1101" s="12">
        <v>173.47248907505838</v>
      </c>
      <c r="I1101" s="13">
        <f>$D$2*tarifas!$D$12/24</f>
        <v>1.4541666666666666</v>
      </c>
      <c r="J1101" s="13" t="e">
        <f>VLOOKUP(E1101&amp;" "&amp;F1101,tarifas!$A$13:$D$20,4,FALSE)*H1101</f>
        <v>#N/A</v>
      </c>
      <c r="K1101" s="13">
        <f>IF(F1101="COD1",tarifas!$D$11*(SUMIFS($H$11:$H$8770,$F$11:$F$8770,"=COD1",$B$11:$B$8770,"="&amp;B1101)/COUNTIFS($F$11:$F$8770,"=COD1",$B$11:$B$8770,"="&amp;B1101))/COUNTIFS($A$11:$A$8770,"="&amp;A1101,$F$11:$F$8770,"=COD1"),0)</f>
        <v>0</v>
      </c>
      <c r="L1101" s="13" t="e">
        <f>(VLOOKUP(F1101,tarifas!$C$7:$D$10,2,FALSE)+tarifas!$D$21)*datos!H1101</f>
        <v>#N/A</v>
      </c>
      <c r="M1101">
        <v>6.2907799999999998</v>
      </c>
      <c r="N1101" s="13" t="e">
        <f t="shared" si="161"/>
        <v>#N/A</v>
      </c>
      <c r="O1101">
        <f t="shared" si="162"/>
        <v>6.2907799999999998</v>
      </c>
      <c r="P1101" s="12">
        <f t="shared" si="163"/>
        <v>167.18170907505836</v>
      </c>
      <c r="Q1101">
        <f t="shared" si="164"/>
        <v>0</v>
      </c>
      <c r="R1101">
        <f>$D$2*tarifas!$D$12/24</f>
        <v>1.4541666666666666</v>
      </c>
      <c r="S1101" t="e">
        <f>VLOOKUP(E1101&amp;" "&amp;F1101,tarifas!$A$13:$D$20,4,FALSE)*P1101</f>
        <v>#N/A</v>
      </c>
      <c r="T1101">
        <f>IF(F1101="COD1",tarifas!$D$11*(SUMIFS($P$11:$P$8770,$F$11:$F$8770,"=COD1",$B$11:$B$8770,"="&amp;B1101)/COUNTIFS($F$11:$F$8770,"=COD1",$B$11:$B$8770,"="&amp;B1101))/COUNTIFS($A$11:$A$8770,"="&amp;A1101,$F$11:$F$8770,"=COD1"),0)</f>
        <v>0</v>
      </c>
      <c r="U1101" t="e">
        <f>(VLOOKUP(F1101,tarifas!$C$7:$D$10,2,FALSE)+tarifas!$D$21)*datos!P1101</f>
        <v>#N/A</v>
      </c>
      <c r="V1101" t="e">
        <f t="shared" si="165"/>
        <v>#N/A</v>
      </c>
      <c r="W1101">
        <f t="shared" si="166"/>
        <v>0</v>
      </c>
    </row>
    <row r="1102" spans="1:23" x14ac:dyDescent="0.25">
      <c r="A1102">
        <f t="shared" si="159"/>
        <v>44</v>
      </c>
      <c r="B1102">
        <f t="shared" si="160"/>
        <v>2</v>
      </c>
      <c r="C1102" s="1">
        <f t="shared" si="167"/>
        <v>41685.458333330687</v>
      </c>
      <c r="D1102" s="7">
        <v>638.78787878787875</v>
      </c>
      <c r="E1102" s="7"/>
      <c r="G1102">
        <v>12</v>
      </c>
      <c r="H1102" s="12">
        <v>174.05094363075588</v>
      </c>
      <c r="I1102" s="13">
        <f>$D$2*tarifas!$D$12/24</f>
        <v>1.4541666666666666</v>
      </c>
      <c r="J1102" s="13" t="e">
        <f>VLOOKUP(E1102&amp;" "&amp;F1102,tarifas!$A$13:$D$20,4,FALSE)*H1102</f>
        <v>#N/A</v>
      </c>
      <c r="K1102" s="13">
        <f>IF(F1102="COD1",tarifas!$D$11*(SUMIFS($H$11:$H$8770,$F$11:$F$8770,"=COD1",$B$11:$B$8770,"="&amp;B1102)/COUNTIFS($F$11:$F$8770,"=COD1",$B$11:$B$8770,"="&amp;B1102))/COUNTIFS($A$11:$A$8770,"="&amp;A1102,$F$11:$F$8770,"=COD1"),0)</f>
        <v>0</v>
      </c>
      <c r="L1102" s="13" t="e">
        <f>(VLOOKUP(F1102,tarifas!$C$7:$D$10,2,FALSE)+tarifas!$D$21)*datos!H1102</f>
        <v>#N/A</v>
      </c>
      <c r="M1102">
        <v>186.28167999999999</v>
      </c>
      <c r="N1102" s="13" t="e">
        <f t="shared" si="161"/>
        <v>#N/A</v>
      </c>
      <c r="O1102">
        <f t="shared" si="162"/>
        <v>174.05094363075588</v>
      </c>
      <c r="P1102" s="12">
        <f t="shared" si="163"/>
        <v>0</v>
      </c>
      <c r="Q1102">
        <f t="shared" si="164"/>
        <v>12.230736369244113</v>
      </c>
      <c r="R1102">
        <f>$D$2*tarifas!$D$12/24</f>
        <v>1.4541666666666666</v>
      </c>
      <c r="S1102" t="e">
        <f>VLOOKUP(E1102&amp;" "&amp;F1102,tarifas!$A$13:$D$20,4,FALSE)*P1102</f>
        <v>#N/A</v>
      </c>
      <c r="T1102">
        <f>IF(F1102="COD1",tarifas!$D$11*(SUMIFS($P$11:$P$8770,$F$11:$F$8770,"=COD1",$B$11:$B$8770,"="&amp;B1102)/COUNTIFS($F$11:$F$8770,"=COD1",$B$11:$B$8770,"="&amp;B1102))/COUNTIFS($A$11:$A$8770,"="&amp;A1102,$F$11:$F$8770,"=COD1"),0)</f>
        <v>0</v>
      </c>
      <c r="U1102" t="e">
        <f>(VLOOKUP(F1102,tarifas!$C$7:$D$10,2,FALSE)+tarifas!$D$21)*datos!P1102</f>
        <v>#N/A</v>
      </c>
      <c r="V1102" t="e">
        <f t="shared" si="165"/>
        <v>#N/A</v>
      </c>
      <c r="W1102">
        <f t="shared" si="166"/>
        <v>0.13209195278783642</v>
      </c>
    </row>
    <row r="1103" spans="1:23" x14ac:dyDescent="0.25">
      <c r="A1103">
        <f t="shared" si="159"/>
        <v>44</v>
      </c>
      <c r="B1103">
        <f t="shared" si="160"/>
        <v>2</v>
      </c>
      <c r="C1103" s="1">
        <f t="shared" si="167"/>
        <v>41685.499999997352</v>
      </c>
      <c r="D1103" s="7">
        <v>663</v>
      </c>
      <c r="E1103" s="7"/>
      <c r="G1103">
        <v>12</v>
      </c>
      <c r="H1103" s="12">
        <v>175.53556558699111</v>
      </c>
      <c r="I1103" s="13">
        <f>$D$2*tarifas!$D$12/24</f>
        <v>1.4541666666666666</v>
      </c>
      <c r="J1103" s="13" t="e">
        <f>VLOOKUP(E1103&amp;" "&amp;F1103,tarifas!$A$13:$D$20,4,FALSE)*H1103</f>
        <v>#N/A</v>
      </c>
      <c r="K1103" s="13">
        <f>IF(F1103="COD1",tarifas!$D$11*(SUMIFS($H$11:$H$8770,$F$11:$F$8770,"=COD1",$B$11:$B$8770,"="&amp;B1103)/COUNTIFS($F$11:$F$8770,"=COD1",$B$11:$B$8770,"="&amp;B1103))/COUNTIFS($A$11:$A$8770,"="&amp;A1103,$F$11:$F$8770,"=COD1"),0)</f>
        <v>0</v>
      </c>
      <c r="L1103" s="13" t="e">
        <f>(VLOOKUP(F1103,tarifas!$C$7:$D$10,2,FALSE)+tarifas!$D$21)*datos!H1103</f>
        <v>#N/A</v>
      </c>
      <c r="M1103">
        <v>506.14580000000001</v>
      </c>
      <c r="N1103" s="13" t="e">
        <f t="shared" si="161"/>
        <v>#N/A</v>
      </c>
      <c r="O1103">
        <f t="shared" si="162"/>
        <v>175.53556558699111</v>
      </c>
      <c r="P1103" s="12">
        <f t="shared" si="163"/>
        <v>0</v>
      </c>
      <c r="Q1103">
        <f t="shared" si="164"/>
        <v>330.61023441300893</v>
      </c>
      <c r="R1103">
        <f>$D$2*tarifas!$D$12/24</f>
        <v>1.4541666666666666</v>
      </c>
      <c r="S1103" t="e">
        <f>VLOOKUP(E1103&amp;" "&amp;F1103,tarifas!$A$13:$D$20,4,FALSE)*P1103</f>
        <v>#N/A</v>
      </c>
      <c r="T1103">
        <f>IF(F1103="COD1",tarifas!$D$11*(SUMIFS($P$11:$P$8770,$F$11:$F$8770,"=COD1",$B$11:$B$8770,"="&amp;B1103)/COUNTIFS($F$11:$F$8770,"=COD1",$B$11:$B$8770,"="&amp;B1103))/COUNTIFS($A$11:$A$8770,"="&amp;A1103,$F$11:$F$8770,"=COD1"),0)</f>
        <v>0</v>
      </c>
      <c r="U1103" t="e">
        <f>(VLOOKUP(F1103,tarifas!$C$7:$D$10,2,FALSE)+tarifas!$D$21)*datos!P1103</f>
        <v>#N/A</v>
      </c>
      <c r="V1103" t="e">
        <f t="shared" si="165"/>
        <v>#N/A</v>
      </c>
      <c r="W1103">
        <f t="shared" si="166"/>
        <v>3.5705905316604967</v>
      </c>
    </row>
    <row r="1104" spans="1:23" x14ac:dyDescent="0.25">
      <c r="A1104">
        <f t="shared" si="159"/>
        <v>44</v>
      </c>
      <c r="B1104">
        <f t="shared" si="160"/>
        <v>2</v>
      </c>
      <c r="C1104" s="1">
        <f t="shared" si="167"/>
        <v>41685.541666664016</v>
      </c>
      <c r="D1104" s="7">
        <v>639.81818181818187</v>
      </c>
      <c r="E1104" s="7"/>
      <c r="G1104">
        <v>9.1999999999999993</v>
      </c>
      <c r="H1104" s="12">
        <v>177.28533973837557</v>
      </c>
      <c r="I1104" s="13">
        <f>$D$2*tarifas!$D$12/24</f>
        <v>1.4541666666666666</v>
      </c>
      <c r="J1104" s="13" t="e">
        <f>VLOOKUP(E1104&amp;" "&amp;F1104,tarifas!$A$13:$D$20,4,FALSE)*H1104</f>
        <v>#N/A</v>
      </c>
      <c r="K1104" s="13">
        <f>IF(F1104="COD1",tarifas!$D$11*(SUMIFS($H$11:$H$8770,$F$11:$F$8770,"=COD1",$B$11:$B$8770,"="&amp;B1104)/COUNTIFS($F$11:$F$8770,"=COD1",$B$11:$B$8770,"="&amp;B1104))/COUNTIFS($A$11:$A$8770,"="&amp;A1104,$F$11:$F$8770,"=COD1"),0)</f>
        <v>0</v>
      </c>
      <c r="L1104" s="13" t="e">
        <f>(VLOOKUP(F1104,tarifas!$C$7:$D$10,2,FALSE)+tarifas!$D$21)*datos!H1104</f>
        <v>#N/A</v>
      </c>
      <c r="M1104">
        <v>443.02022999999997</v>
      </c>
      <c r="N1104" s="13" t="e">
        <f t="shared" si="161"/>
        <v>#N/A</v>
      </c>
      <c r="O1104">
        <f t="shared" si="162"/>
        <v>177.28533973837557</v>
      </c>
      <c r="P1104" s="12">
        <f t="shared" si="163"/>
        <v>0</v>
      </c>
      <c r="Q1104">
        <f t="shared" si="164"/>
        <v>265.7348902616244</v>
      </c>
      <c r="R1104">
        <f>$D$2*tarifas!$D$12/24</f>
        <v>1.4541666666666666</v>
      </c>
      <c r="S1104" t="e">
        <f>VLOOKUP(E1104&amp;" "&amp;F1104,tarifas!$A$13:$D$20,4,FALSE)*P1104</f>
        <v>#N/A</v>
      </c>
      <c r="T1104">
        <f>IF(F1104="COD1",tarifas!$D$11*(SUMIFS($P$11:$P$8770,$F$11:$F$8770,"=COD1",$B$11:$B$8770,"="&amp;B1104)/COUNTIFS($F$11:$F$8770,"=COD1",$B$11:$B$8770,"="&amp;B1104))/COUNTIFS($A$11:$A$8770,"="&amp;A1104,$F$11:$F$8770,"=COD1"),0)</f>
        <v>0</v>
      </c>
      <c r="U1104" t="e">
        <f>(VLOOKUP(F1104,tarifas!$C$7:$D$10,2,FALSE)+tarifas!$D$21)*datos!P1104</f>
        <v>#N/A</v>
      </c>
      <c r="V1104" t="e">
        <f t="shared" si="165"/>
        <v>#N/A</v>
      </c>
      <c r="W1104">
        <f t="shared" si="166"/>
        <v>2.2002848913662496</v>
      </c>
    </row>
    <row r="1105" spans="1:23" x14ac:dyDescent="0.25">
      <c r="A1105">
        <f t="shared" si="159"/>
        <v>44</v>
      </c>
      <c r="B1105">
        <f t="shared" si="160"/>
        <v>2</v>
      </c>
      <c r="C1105" s="1">
        <f t="shared" si="167"/>
        <v>41685.58333333068</v>
      </c>
      <c r="D1105" s="7">
        <v>556.87878787878788</v>
      </c>
      <c r="E1105" s="7"/>
      <c r="G1105">
        <v>4.4000000000000004</v>
      </c>
      <c r="H1105" s="12">
        <v>177.84095441041106</v>
      </c>
      <c r="I1105" s="13">
        <f>$D$2*tarifas!$D$12/24</f>
        <v>1.4541666666666666</v>
      </c>
      <c r="J1105" s="13" t="e">
        <f>VLOOKUP(E1105&amp;" "&amp;F1105,tarifas!$A$13:$D$20,4,FALSE)*H1105</f>
        <v>#N/A</v>
      </c>
      <c r="K1105" s="13">
        <f>IF(F1105="COD1",tarifas!$D$11*(SUMIFS($H$11:$H$8770,$F$11:$F$8770,"=COD1",$B$11:$B$8770,"="&amp;B1105)/COUNTIFS($F$11:$F$8770,"=COD1",$B$11:$B$8770,"="&amp;B1105))/COUNTIFS($A$11:$A$8770,"="&amp;A1105,$F$11:$F$8770,"=COD1"),0)</f>
        <v>0</v>
      </c>
      <c r="L1105" s="13" t="e">
        <f>(VLOOKUP(F1105,tarifas!$C$7:$D$10,2,FALSE)+tarifas!$D$21)*datos!H1105</f>
        <v>#N/A</v>
      </c>
      <c r="M1105">
        <v>412.82377000000002</v>
      </c>
      <c r="N1105" s="13" t="e">
        <f t="shared" si="161"/>
        <v>#N/A</v>
      </c>
      <c r="O1105">
        <f t="shared" si="162"/>
        <v>177.84095441041106</v>
      </c>
      <c r="P1105" s="12">
        <f t="shared" si="163"/>
        <v>0</v>
      </c>
      <c r="Q1105">
        <f t="shared" si="164"/>
        <v>234.98281558958897</v>
      </c>
      <c r="R1105">
        <f>$D$2*tarifas!$D$12/24</f>
        <v>1.4541666666666666</v>
      </c>
      <c r="S1105" t="e">
        <f>VLOOKUP(E1105&amp;" "&amp;F1105,tarifas!$A$13:$D$20,4,FALSE)*P1105</f>
        <v>#N/A</v>
      </c>
      <c r="T1105">
        <f>IF(F1105="COD1",tarifas!$D$11*(SUMIFS($P$11:$P$8770,$F$11:$F$8770,"=COD1",$B$11:$B$8770,"="&amp;B1105)/COUNTIFS($F$11:$F$8770,"=COD1",$B$11:$B$8770,"="&amp;B1105))/COUNTIFS($A$11:$A$8770,"="&amp;A1105,$F$11:$F$8770,"=COD1"),0)</f>
        <v>0</v>
      </c>
      <c r="U1105" t="e">
        <f>(VLOOKUP(F1105,tarifas!$C$7:$D$10,2,FALSE)+tarifas!$D$21)*datos!P1105</f>
        <v>#N/A</v>
      </c>
      <c r="V1105" t="e">
        <f t="shared" si="165"/>
        <v>#N/A</v>
      </c>
      <c r="W1105">
        <f t="shared" si="166"/>
        <v>0.93053194973477227</v>
      </c>
    </row>
    <row r="1106" spans="1:23" x14ac:dyDescent="0.25">
      <c r="A1106">
        <f t="shared" si="159"/>
        <v>44</v>
      </c>
      <c r="B1106">
        <f t="shared" si="160"/>
        <v>2</v>
      </c>
      <c r="C1106" s="1">
        <f t="shared" si="167"/>
        <v>41685.624999997344</v>
      </c>
      <c r="D1106" s="7">
        <v>430.15151515151518</v>
      </c>
      <c r="E1106" s="7"/>
      <c r="G1106">
        <v>3.3</v>
      </c>
      <c r="H1106" s="12">
        <v>186.06737289708201</v>
      </c>
      <c r="I1106" s="13">
        <f>$D$2*tarifas!$D$12/24</f>
        <v>1.4541666666666666</v>
      </c>
      <c r="J1106" s="13" t="e">
        <f>VLOOKUP(E1106&amp;" "&amp;F1106,tarifas!$A$13:$D$20,4,FALSE)*H1106</f>
        <v>#N/A</v>
      </c>
      <c r="K1106" s="13">
        <f>IF(F1106="COD1",tarifas!$D$11*(SUMIFS($H$11:$H$8770,$F$11:$F$8770,"=COD1",$B$11:$B$8770,"="&amp;B1106)/COUNTIFS($F$11:$F$8770,"=COD1",$B$11:$B$8770,"="&amp;B1106))/COUNTIFS($A$11:$A$8770,"="&amp;A1106,$F$11:$F$8770,"=COD1"),0)</f>
        <v>0</v>
      </c>
      <c r="L1106" s="13" t="e">
        <f>(VLOOKUP(F1106,tarifas!$C$7:$D$10,2,FALSE)+tarifas!$D$21)*datos!H1106</f>
        <v>#N/A</v>
      </c>
      <c r="M1106">
        <v>239.99082999999999</v>
      </c>
      <c r="N1106" s="13" t="e">
        <f t="shared" si="161"/>
        <v>#N/A</v>
      </c>
      <c r="O1106">
        <f t="shared" si="162"/>
        <v>186.06737289708201</v>
      </c>
      <c r="P1106" s="12">
        <f t="shared" si="163"/>
        <v>0</v>
      </c>
      <c r="Q1106">
        <f t="shared" si="164"/>
        <v>53.923457102917979</v>
      </c>
      <c r="R1106">
        <f>$D$2*tarifas!$D$12/24</f>
        <v>1.4541666666666666</v>
      </c>
      <c r="S1106" t="e">
        <f>VLOOKUP(E1106&amp;" "&amp;F1106,tarifas!$A$13:$D$20,4,FALSE)*P1106</f>
        <v>#N/A</v>
      </c>
      <c r="T1106">
        <f>IF(F1106="COD1",tarifas!$D$11*(SUMIFS($P$11:$P$8770,$F$11:$F$8770,"=COD1",$B$11:$B$8770,"="&amp;B1106)/COUNTIFS($F$11:$F$8770,"=COD1",$B$11:$B$8770,"="&amp;B1106))/COUNTIFS($A$11:$A$8770,"="&amp;A1106,$F$11:$F$8770,"=COD1"),0)</f>
        <v>0</v>
      </c>
      <c r="U1106" t="e">
        <f>(VLOOKUP(F1106,tarifas!$C$7:$D$10,2,FALSE)+tarifas!$D$21)*datos!P1106</f>
        <v>#N/A</v>
      </c>
      <c r="V1106" t="e">
        <f t="shared" si="165"/>
        <v>#N/A</v>
      </c>
      <c r="W1106">
        <f t="shared" si="166"/>
        <v>0.16015266759566638</v>
      </c>
    </row>
    <row r="1107" spans="1:23" x14ac:dyDescent="0.25">
      <c r="A1107">
        <f t="shared" si="159"/>
        <v>44</v>
      </c>
      <c r="B1107">
        <f t="shared" si="160"/>
        <v>2</v>
      </c>
      <c r="C1107" s="1">
        <f t="shared" si="167"/>
        <v>41685.666666664009</v>
      </c>
      <c r="D1107" s="7">
        <v>237.22727272727272</v>
      </c>
      <c r="E1107" s="7"/>
      <c r="G1107">
        <v>3.3</v>
      </c>
      <c r="H1107" s="12">
        <v>193.97060652707157</v>
      </c>
      <c r="I1107" s="13">
        <f>$D$2*tarifas!$D$12/24</f>
        <v>1.4541666666666666</v>
      </c>
      <c r="J1107" s="13" t="e">
        <f>VLOOKUP(E1107&amp;" "&amp;F1107,tarifas!$A$13:$D$20,4,FALSE)*H1107</f>
        <v>#N/A</v>
      </c>
      <c r="K1107" s="13">
        <f>IF(F1107="COD1",tarifas!$D$11*(SUMIFS($H$11:$H$8770,$F$11:$F$8770,"=COD1",$B$11:$B$8770,"="&amp;B1107)/COUNTIFS($F$11:$F$8770,"=COD1",$B$11:$B$8770,"="&amp;B1107))/COUNTIFS($A$11:$A$8770,"="&amp;A1107,$F$11:$F$8770,"=COD1"),0)</f>
        <v>0</v>
      </c>
      <c r="L1107" s="13" t="e">
        <f>(VLOOKUP(F1107,tarifas!$C$7:$D$10,2,FALSE)+tarifas!$D$21)*datos!H1107</f>
        <v>#N/A</v>
      </c>
      <c r="M1107">
        <v>165.41231999999999</v>
      </c>
      <c r="N1107" s="13" t="e">
        <f t="shared" si="161"/>
        <v>#N/A</v>
      </c>
      <c r="O1107">
        <f t="shared" si="162"/>
        <v>165.41231999999999</v>
      </c>
      <c r="P1107" s="12">
        <f t="shared" si="163"/>
        <v>28.558286527071573</v>
      </c>
      <c r="Q1107">
        <f t="shared" si="164"/>
        <v>0</v>
      </c>
      <c r="R1107">
        <f>$D$2*tarifas!$D$12/24</f>
        <v>1.4541666666666666</v>
      </c>
      <c r="S1107" t="e">
        <f>VLOOKUP(E1107&amp;" "&amp;F1107,tarifas!$A$13:$D$20,4,FALSE)*P1107</f>
        <v>#N/A</v>
      </c>
      <c r="T1107">
        <f>IF(F1107="COD1",tarifas!$D$11*(SUMIFS($P$11:$P$8770,$F$11:$F$8770,"=COD1",$B$11:$B$8770,"="&amp;B1107)/COUNTIFS($F$11:$F$8770,"=COD1",$B$11:$B$8770,"="&amp;B1107))/COUNTIFS($A$11:$A$8770,"="&amp;A1107,$F$11:$F$8770,"=COD1"),0)</f>
        <v>0</v>
      </c>
      <c r="U1107" t="e">
        <f>(VLOOKUP(F1107,tarifas!$C$7:$D$10,2,FALSE)+tarifas!$D$21)*datos!P1107</f>
        <v>#N/A</v>
      </c>
      <c r="V1107" t="e">
        <f t="shared" si="165"/>
        <v>#N/A</v>
      </c>
      <c r="W1107">
        <f t="shared" si="166"/>
        <v>0</v>
      </c>
    </row>
    <row r="1108" spans="1:23" x14ac:dyDescent="0.25">
      <c r="A1108">
        <f t="shared" si="159"/>
        <v>44</v>
      </c>
      <c r="B1108">
        <f t="shared" si="160"/>
        <v>2</v>
      </c>
      <c r="C1108" s="1">
        <f t="shared" si="167"/>
        <v>41685.708333330673</v>
      </c>
      <c r="D1108" s="7">
        <v>42.242424242424249</v>
      </c>
      <c r="E1108" s="7"/>
      <c r="G1108">
        <v>3.69</v>
      </c>
      <c r="H1108" s="12">
        <v>193.13887964433303</v>
      </c>
      <c r="I1108" s="13">
        <f>$D$2*tarifas!$D$12/24</f>
        <v>1.4541666666666666</v>
      </c>
      <c r="J1108" s="13" t="e">
        <f>VLOOKUP(E1108&amp;" "&amp;F1108,tarifas!$A$13:$D$20,4,FALSE)*H1108</f>
        <v>#N/A</v>
      </c>
      <c r="K1108" s="13">
        <f>IF(F1108="COD1",tarifas!$D$11*(SUMIFS($H$11:$H$8770,$F$11:$F$8770,"=COD1",$B$11:$B$8770,"="&amp;B1108)/COUNTIFS($F$11:$F$8770,"=COD1",$B$11:$B$8770,"="&amp;B1108))/COUNTIFS($A$11:$A$8770,"="&amp;A1108,$F$11:$F$8770,"=COD1"),0)</f>
        <v>0</v>
      </c>
      <c r="L1108" s="13" t="e">
        <f>(VLOOKUP(F1108,tarifas!$C$7:$D$10,2,FALSE)+tarifas!$D$21)*datos!H1108</f>
        <v>#N/A</v>
      </c>
      <c r="M1108">
        <v>0.22440000000000002</v>
      </c>
      <c r="N1108" s="13" t="e">
        <f t="shared" si="161"/>
        <v>#N/A</v>
      </c>
      <c r="O1108">
        <f t="shared" si="162"/>
        <v>0.22440000000000002</v>
      </c>
      <c r="P1108" s="12">
        <f t="shared" si="163"/>
        <v>192.91447964433303</v>
      </c>
      <c r="Q1108">
        <f t="shared" si="164"/>
        <v>0</v>
      </c>
      <c r="R1108">
        <f>$D$2*tarifas!$D$12/24</f>
        <v>1.4541666666666666</v>
      </c>
      <c r="S1108" t="e">
        <f>VLOOKUP(E1108&amp;" "&amp;F1108,tarifas!$A$13:$D$20,4,FALSE)*P1108</f>
        <v>#N/A</v>
      </c>
      <c r="T1108">
        <f>IF(F1108="COD1",tarifas!$D$11*(SUMIFS($P$11:$P$8770,$F$11:$F$8770,"=COD1",$B$11:$B$8770,"="&amp;B1108)/COUNTIFS($F$11:$F$8770,"=COD1",$B$11:$B$8770,"="&amp;B1108))/COUNTIFS($A$11:$A$8770,"="&amp;A1108,$F$11:$F$8770,"=COD1"),0)</f>
        <v>0</v>
      </c>
      <c r="U1108" t="e">
        <f>(VLOOKUP(F1108,tarifas!$C$7:$D$10,2,FALSE)+tarifas!$D$21)*datos!P1108</f>
        <v>#N/A</v>
      </c>
      <c r="V1108" t="e">
        <f t="shared" si="165"/>
        <v>#N/A</v>
      </c>
      <c r="W1108">
        <f t="shared" si="166"/>
        <v>0</v>
      </c>
    </row>
    <row r="1109" spans="1:23" x14ac:dyDescent="0.25">
      <c r="A1109">
        <f t="shared" si="159"/>
        <v>44</v>
      </c>
      <c r="B1109">
        <f t="shared" si="160"/>
        <v>2</v>
      </c>
      <c r="C1109" s="1">
        <f t="shared" si="167"/>
        <v>41685.749999997337</v>
      </c>
      <c r="D1109" s="7">
        <v>0</v>
      </c>
      <c r="E1109" s="7"/>
      <c r="G1109">
        <v>29.21</v>
      </c>
      <c r="H1109" s="12">
        <v>194.58266523407352</v>
      </c>
      <c r="I1109" s="13">
        <f>$D$2*tarifas!$D$12/24</f>
        <v>1.4541666666666666</v>
      </c>
      <c r="J1109" s="13" t="e">
        <f>VLOOKUP(E1109&amp;" "&amp;F1109,tarifas!$A$13:$D$20,4,FALSE)*H1109</f>
        <v>#N/A</v>
      </c>
      <c r="K1109" s="13">
        <f>IF(F1109="COD1",tarifas!$D$11*(SUMIFS($H$11:$H$8770,$F$11:$F$8770,"=COD1",$B$11:$B$8770,"="&amp;B1109)/COUNTIFS($F$11:$F$8770,"=COD1",$B$11:$B$8770,"="&amp;B1109))/COUNTIFS($A$11:$A$8770,"="&amp;A1109,$F$11:$F$8770,"=COD1"),0)</f>
        <v>0</v>
      </c>
      <c r="L1109" s="13" t="e">
        <f>(VLOOKUP(F1109,tarifas!$C$7:$D$10,2,FALSE)+tarifas!$D$21)*datos!H1109</f>
        <v>#N/A</v>
      </c>
      <c r="M1109">
        <v>0</v>
      </c>
      <c r="N1109" s="13" t="e">
        <f t="shared" si="161"/>
        <v>#N/A</v>
      </c>
      <c r="O1109">
        <f t="shared" si="162"/>
        <v>0</v>
      </c>
      <c r="P1109" s="12">
        <f t="shared" si="163"/>
        <v>194.58266523407352</v>
      </c>
      <c r="Q1109">
        <f t="shared" si="164"/>
        <v>0</v>
      </c>
      <c r="R1109">
        <f>$D$2*tarifas!$D$12/24</f>
        <v>1.4541666666666666</v>
      </c>
      <c r="S1109" t="e">
        <f>VLOOKUP(E1109&amp;" "&amp;F1109,tarifas!$A$13:$D$20,4,FALSE)*P1109</f>
        <v>#N/A</v>
      </c>
      <c r="T1109">
        <f>IF(F1109="COD1",tarifas!$D$11*(SUMIFS($P$11:$P$8770,$F$11:$F$8770,"=COD1",$B$11:$B$8770,"="&amp;B1109)/COUNTIFS($F$11:$F$8770,"=COD1",$B$11:$B$8770,"="&amp;B1109))/COUNTIFS($A$11:$A$8770,"="&amp;A1109,$F$11:$F$8770,"=COD1"),0)</f>
        <v>0</v>
      </c>
      <c r="U1109" t="e">
        <f>(VLOOKUP(F1109,tarifas!$C$7:$D$10,2,FALSE)+tarifas!$D$21)*datos!P1109</f>
        <v>#N/A</v>
      </c>
      <c r="V1109" t="e">
        <f t="shared" si="165"/>
        <v>#N/A</v>
      </c>
      <c r="W1109">
        <f t="shared" si="166"/>
        <v>0</v>
      </c>
    </row>
    <row r="1110" spans="1:23" x14ac:dyDescent="0.25">
      <c r="A1110">
        <f t="shared" si="159"/>
        <v>44</v>
      </c>
      <c r="B1110">
        <f t="shared" si="160"/>
        <v>2</v>
      </c>
      <c r="C1110" s="1">
        <f t="shared" si="167"/>
        <v>41685.791666664001</v>
      </c>
      <c r="D1110" s="7">
        <v>0</v>
      </c>
      <c r="E1110" s="7"/>
      <c r="G1110">
        <v>67.150000000000006</v>
      </c>
      <c r="H1110" s="12">
        <v>193.51484328765645</v>
      </c>
      <c r="I1110" s="13">
        <f>$D$2*tarifas!$D$12/24</f>
        <v>1.4541666666666666</v>
      </c>
      <c r="J1110" s="13" t="e">
        <f>VLOOKUP(E1110&amp;" "&amp;F1110,tarifas!$A$13:$D$20,4,FALSE)*H1110</f>
        <v>#N/A</v>
      </c>
      <c r="K1110" s="13">
        <f>IF(F1110="COD1",tarifas!$D$11*(SUMIFS($H$11:$H$8770,$F$11:$F$8770,"=COD1",$B$11:$B$8770,"="&amp;B1110)/COUNTIFS($F$11:$F$8770,"=COD1",$B$11:$B$8770,"="&amp;B1110))/COUNTIFS($A$11:$A$8770,"="&amp;A1110,$F$11:$F$8770,"=COD1"),0)</f>
        <v>0</v>
      </c>
      <c r="L1110" s="13" t="e">
        <f>(VLOOKUP(F1110,tarifas!$C$7:$D$10,2,FALSE)+tarifas!$D$21)*datos!H1110</f>
        <v>#N/A</v>
      </c>
      <c r="M1110">
        <v>0</v>
      </c>
      <c r="N1110" s="13" t="e">
        <f t="shared" si="161"/>
        <v>#N/A</v>
      </c>
      <c r="O1110">
        <f t="shared" si="162"/>
        <v>0</v>
      </c>
      <c r="P1110" s="12">
        <f t="shared" si="163"/>
        <v>193.51484328765645</v>
      </c>
      <c r="Q1110">
        <f t="shared" si="164"/>
        <v>0</v>
      </c>
      <c r="R1110">
        <f>$D$2*tarifas!$D$12/24</f>
        <v>1.4541666666666666</v>
      </c>
      <c r="S1110" t="e">
        <f>VLOOKUP(E1110&amp;" "&amp;F1110,tarifas!$A$13:$D$20,4,FALSE)*P1110</f>
        <v>#N/A</v>
      </c>
      <c r="T1110">
        <f>IF(F1110="COD1",tarifas!$D$11*(SUMIFS($P$11:$P$8770,$F$11:$F$8770,"=COD1",$B$11:$B$8770,"="&amp;B1110)/COUNTIFS($F$11:$F$8770,"=COD1",$B$11:$B$8770,"="&amp;B1110))/COUNTIFS($A$11:$A$8770,"="&amp;A1110,$F$11:$F$8770,"=COD1"),0)</f>
        <v>0</v>
      </c>
      <c r="U1110" t="e">
        <f>(VLOOKUP(F1110,tarifas!$C$7:$D$10,2,FALSE)+tarifas!$D$21)*datos!P1110</f>
        <v>#N/A</v>
      </c>
      <c r="V1110" t="e">
        <f t="shared" si="165"/>
        <v>#N/A</v>
      </c>
      <c r="W1110">
        <f t="shared" si="166"/>
        <v>0</v>
      </c>
    </row>
    <row r="1111" spans="1:23" x14ac:dyDescent="0.25">
      <c r="A1111">
        <f t="shared" si="159"/>
        <v>44</v>
      </c>
      <c r="B1111">
        <f t="shared" si="160"/>
        <v>2</v>
      </c>
      <c r="C1111" s="1">
        <f t="shared" si="167"/>
        <v>41685.833333330665</v>
      </c>
      <c r="D1111" s="7">
        <v>0</v>
      </c>
      <c r="E1111" s="7"/>
      <c r="G1111">
        <v>84.98</v>
      </c>
      <c r="H1111" s="12">
        <v>207.53961492727444</v>
      </c>
      <c r="I1111" s="13">
        <f>$D$2*tarifas!$D$12/24</f>
        <v>1.4541666666666666</v>
      </c>
      <c r="J1111" s="13" t="e">
        <f>VLOOKUP(E1111&amp;" "&amp;F1111,tarifas!$A$13:$D$20,4,FALSE)*H1111</f>
        <v>#N/A</v>
      </c>
      <c r="K1111" s="13">
        <f>IF(F1111="COD1",tarifas!$D$11*(SUMIFS($H$11:$H$8770,$F$11:$F$8770,"=COD1",$B$11:$B$8770,"="&amp;B1111)/COUNTIFS($F$11:$F$8770,"=COD1",$B$11:$B$8770,"="&amp;B1111))/COUNTIFS($A$11:$A$8770,"="&amp;A1111,$F$11:$F$8770,"=COD1"),0)</f>
        <v>0</v>
      </c>
      <c r="L1111" s="13" t="e">
        <f>(VLOOKUP(F1111,tarifas!$C$7:$D$10,2,FALSE)+tarifas!$D$21)*datos!H1111</f>
        <v>#N/A</v>
      </c>
      <c r="M1111">
        <v>0</v>
      </c>
      <c r="N1111" s="13" t="e">
        <f t="shared" si="161"/>
        <v>#N/A</v>
      </c>
      <c r="O1111">
        <f t="shared" si="162"/>
        <v>0</v>
      </c>
      <c r="P1111" s="12">
        <f t="shared" si="163"/>
        <v>207.53961492727444</v>
      </c>
      <c r="Q1111">
        <f t="shared" si="164"/>
        <v>0</v>
      </c>
      <c r="R1111">
        <f>$D$2*tarifas!$D$12/24</f>
        <v>1.4541666666666666</v>
      </c>
      <c r="S1111" t="e">
        <f>VLOOKUP(E1111&amp;" "&amp;F1111,tarifas!$A$13:$D$20,4,FALSE)*P1111</f>
        <v>#N/A</v>
      </c>
      <c r="T1111">
        <f>IF(F1111="COD1",tarifas!$D$11*(SUMIFS($P$11:$P$8770,$F$11:$F$8770,"=COD1",$B$11:$B$8770,"="&amp;B1111)/COUNTIFS($F$11:$F$8770,"=COD1",$B$11:$B$8770,"="&amp;B1111))/COUNTIFS($A$11:$A$8770,"="&amp;A1111,$F$11:$F$8770,"=COD1"),0)</f>
        <v>0</v>
      </c>
      <c r="U1111" t="e">
        <f>(VLOOKUP(F1111,tarifas!$C$7:$D$10,2,FALSE)+tarifas!$D$21)*datos!P1111</f>
        <v>#N/A</v>
      </c>
      <c r="V1111" t="e">
        <f t="shared" si="165"/>
        <v>#N/A</v>
      </c>
      <c r="W1111">
        <f t="shared" si="166"/>
        <v>0</v>
      </c>
    </row>
    <row r="1112" spans="1:23" x14ac:dyDescent="0.25">
      <c r="A1112">
        <f t="shared" si="159"/>
        <v>44</v>
      </c>
      <c r="B1112">
        <f t="shared" si="160"/>
        <v>2</v>
      </c>
      <c r="C1112" s="1">
        <f t="shared" si="167"/>
        <v>41685.87499999733</v>
      </c>
      <c r="D1112" s="7">
        <v>0</v>
      </c>
      <c r="E1112" s="7"/>
      <c r="G1112">
        <v>80</v>
      </c>
      <c r="H1112" s="12">
        <v>200.88166114440662</v>
      </c>
      <c r="I1112" s="13">
        <f>$D$2*tarifas!$D$12/24</f>
        <v>1.4541666666666666</v>
      </c>
      <c r="J1112" s="13" t="e">
        <f>VLOOKUP(E1112&amp;" "&amp;F1112,tarifas!$A$13:$D$20,4,FALSE)*H1112</f>
        <v>#N/A</v>
      </c>
      <c r="K1112" s="13">
        <f>IF(F1112="COD1",tarifas!$D$11*(SUMIFS($H$11:$H$8770,$F$11:$F$8770,"=COD1",$B$11:$B$8770,"="&amp;B1112)/COUNTIFS($F$11:$F$8770,"=COD1",$B$11:$B$8770,"="&amp;B1112))/COUNTIFS($A$11:$A$8770,"="&amp;A1112,$F$11:$F$8770,"=COD1"),0)</f>
        <v>0</v>
      </c>
      <c r="L1112" s="13" t="e">
        <f>(VLOOKUP(F1112,tarifas!$C$7:$D$10,2,FALSE)+tarifas!$D$21)*datos!H1112</f>
        <v>#N/A</v>
      </c>
      <c r="M1112">
        <v>0</v>
      </c>
      <c r="N1112" s="13" t="e">
        <f t="shared" si="161"/>
        <v>#N/A</v>
      </c>
      <c r="O1112">
        <f t="shared" si="162"/>
        <v>0</v>
      </c>
      <c r="P1112" s="12">
        <f t="shared" si="163"/>
        <v>200.88166114440662</v>
      </c>
      <c r="Q1112">
        <f t="shared" si="164"/>
        <v>0</v>
      </c>
      <c r="R1112">
        <f>$D$2*tarifas!$D$12/24</f>
        <v>1.4541666666666666</v>
      </c>
      <c r="S1112" t="e">
        <f>VLOOKUP(E1112&amp;" "&amp;F1112,tarifas!$A$13:$D$20,4,FALSE)*P1112</f>
        <v>#N/A</v>
      </c>
      <c r="T1112">
        <f>IF(F1112="COD1",tarifas!$D$11*(SUMIFS($P$11:$P$8770,$F$11:$F$8770,"=COD1",$B$11:$B$8770,"="&amp;B1112)/COUNTIFS($F$11:$F$8770,"=COD1",$B$11:$B$8770,"="&amp;B1112))/COUNTIFS($A$11:$A$8770,"="&amp;A1112,$F$11:$F$8770,"=COD1"),0)</f>
        <v>0</v>
      </c>
      <c r="U1112" t="e">
        <f>(VLOOKUP(F1112,tarifas!$C$7:$D$10,2,FALSE)+tarifas!$D$21)*datos!P1112</f>
        <v>#N/A</v>
      </c>
      <c r="V1112" t="e">
        <f t="shared" si="165"/>
        <v>#N/A</v>
      </c>
      <c r="W1112">
        <f t="shared" si="166"/>
        <v>0</v>
      </c>
    </row>
    <row r="1113" spans="1:23" x14ac:dyDescent="0.25">
      <c r="A1113">
        <f t="shared" si="159"/>
        <v>44</v>
      </c>
      <c r="B1113">
        <f t="shared" si="160"/>
        <v>2</v>
      </c>
      <c r="C1113" s="1">
        <f t="shared" si="167"/>
        <v>41685.916666663994</v>
      </c>
      <c r="D1113" s="7">
        <v>0</v>
      </c>
      <c r="E1113" s="7"/>
      <c r="G1113">
        <v>47</v>
      </c>
      <c r="H1113" s="12">
        <v>203.60031952478789</v>
      </c>
      <c r="I1113" s="13">
        <f>$D$2*tarifas!$D$12/24</f>
        <v>1.4541666666666666</v>
      </c>
      <c r="J1113" s="13" t="e">
        <f>VLOOKUP(E1113&amp;" "&amp;F1113,tarifas!$A$13:$D$20,4,FALSE)*H1113</f>
        <v>#N/A</v>
      </c>
      <c r="K1113" s="13">
        <f>IF(F1113="COD1",tarifas!$D$11*(SUMIFS($H$11:$H$8770,$F$11:$F$8770,"=COD1",$B$11:$B$8770,"="&amp;B1113)/COUNTIFS($F$11:$F$8770,"=COD1",$B$11:$B$8770,"="&amp;B1113))/COUNTIFS($A$11:$A$8770,"="&amp;A1113,$F$11:$F$8770,"=COD1"),0)</f>
        <v>0</v>
      </c>
      <c r="L1113" s="13" t="e">
        <f>(VLOOKUP(F1113,tarifas!$C$7:$D$10,2,FALSE)+tarifas!$D$21)*datos!H1113</f>
        <v>#N/A</v>
      </c>
      <c r="M1113">
        <v>0</v>
      </c>
      <c r="N1113" s="13" t="e">
        <f t="shared" si="161"/>
        <v>#N/A</v>
      </c>
      <c r="O1113">
        <f t="shared" si="162"/>
        <v>0</v>
      </c>
      <c r="P1113" s="12">
        <f t="shared" si="163"/>
        <v>203.60031952478789</v>
      </c>
      <c r="Q1113">
        <f t="shared" si="164"/>
        <v>0</v>
      </c>
      <c r="R1113">
        <f>$D$2*tarifas!$D$12/24</f>
        <v>1.4541666666666666</v>
      </c>
      <c r="S1113" t="e">
        <f>VLOOKUP(E1113&amp;" "&amp;F1113,tarifas!$A$13:$D$20,4,FALSE)*P1113</f>
        <v>#N/A</v>
      </c>
      <c r="T1113">
        <f>IF(F1113="COD1",tarifas!$D$11*(SUMIFS($P$11:$P$8770,$F$11:$F$8770,"=COD1",$B$11:$B$8770,"="&amp;B1113)/COUNTIFS($F$11:$F$8770,"=COD1",$B$11:$B$8770,"="&amp;B1113))/COUNTIFS($A$11:$A$8770,"="&amp;A1113,$F$11:$F$8770,"=COD1"),0)</f>
        <v>0</v>
      </c>
      <c r="U1113" t="e">
        <f>(VLOOKUP(F1113,tarifas!$C$7:$D$10,2,FALSE)+tarifas!$D$21)*datos!P1113</f>
        <v>#N/A</v>
      </c>
      <c r="V1113" t="e">
        <f t="shared" si="165"/>
        <v>#N/A</v>
      </c>
      <c r="W1113">
        <f t="shared" si="166"/>
        <v>0</v>
      </c>
    </row>
    <row r="1114" spans="1:23" x14ac:dyDescent="0.25">
      <c r="A1114">
        <f t="shared" si="159"/>
        <v>44</v>
      </c>
      <c r="B1114">
        <f t="shared" si="160"/>
        <v>2</v>
      </c>
      <c r="C1114" s="1">
        <f t="shared" si="167"/>
        <v>41685.958333330658</v>
      </c>
      <c r="D1114" s="7">
        <v>0</v>
      </c>
      <c r="E1114" s="7"/>
      <c r="G1114">
        <v>30.03</v>
      </c>
      <c r="H1114" s="12">
        <v>203.09292224145082</v>
      </c>
      <c r="I1114" s="13">
        <f>$D$2*tarifas!$D$12/24</f>
        <v>1.4541666666666666</v>
      </c>
      <c r="J1114" s="13" t="e">
        <f>VLOOKUP(E1114&amp;" "&amp;F1114,tarifas!$A$13:$D$20,4,FALSE)*H1114</f>
        <v>#N/A</v>
      </c>
      <c r="K1114" s="13">
        <f>IF(F1114="COD1",tarifas!$D$11*(SUMIFS($H$11:$H$8770,$F$11:$F$8770,"=COD1",$B$11:$B$8770,"="&amp;B1114)/COUNTIFS($F$11:$F$8770,"=COD1",$B$11:$B$8770,"="&amp;B1114))/COUNTIFS($A$11:$A$8770,"="&amp;A1114,$F$11:$F$8770,"=COD1"),0)</f>
        <v>0</v>
      </c>
      <c r="L1114" s="13" t="e">
        <f>(VLOOKUP(F1114,tarifas!$C$7:$D$10,2,FALSE)+tarifas!$D$21)*datos!H1114</f>
        <v>#N/A</v>
      </c>
      <c r="M1114">
        <v>0</v>
      </c>
      <c r="N1114" s="13" t="e">
        <f t="shared" si="161"/>
        <v>#N/A</v>
      </c>
      <c r="O1114">
        <f t="shared" si="162"/>
        <v>0</v>
      </c>
      <c r="P1114" s="12">
        <f t="shared" si="163"/>
        <v>203.09292224145082</v>
      </c>
      <c r="Q1114">
        <f t="shared" si="164"/>
        <v>0</v>
      </c>
      <c r="R1114">
        <f>$D$2*tarifas!$D$12/24</f>
        <v>1.4541666666666666</v>
      </c>
      <c r="S1114" t="e">
        <f>VLOOKUP(E1114&amp;" "&amp;F1114,tarifas!$A$13:$D$20,4,FALSE)*P1114</f>
        <v>#N/A</v>
      </c>
      <c r="T1114">
        <f>IF(F1114="COD1",tarifas!$D$11*(SUMIFS($P$11:$P$8770,$F$11:$F$8770,"=COD1",$B$11:$B$8770,"="&amp;B1114)/COUNTIFS($F$11:$F$8770,"=COD1",$B$11:$B$8770,"="&amp;B1114))/COUNTIFS($A$11:$A$8770,"="&amp;A1114,$F$11:$F$8770,"=COD1"),0)</f>
        <v>0</v>
      </c>
      <c r="U1114" t="e">
        <f>(VLOOKUP(F1114,tarifas!$C$7:$D$10,2,FALSE)+tarifas!$D$21)*datos!P1114</f>
        <v>#N/A</v>
      </c>
      <c r="V1114" t="e">
        <f t="shared" si="165"/>
        <v>#N/A</v>
      </c>
      <c r="W1114">
        <f t="shared" si="166"/>
        <v>0</v>
      </c>
    </row>
    <row r="1115" spans="1:23" x14ac:dyDescent="0.25">
      <c r="A1115">
        <f t="shared" si="159"/>
        <v>45</v>
      </c>
      <c r="B1115">
        <f t="shared" si="160"/>
        <v>2</v>
      </c>
      <c r="C1115" s="1">
        <f t="shared" si="167"/>
        <v>41685.999999997322</v>
      </c>
      <c r="D1115" s="7">
        <v>0</v>
      </c>
      <c r="E1115" s="7"/>
      <c r="G1115">
        <v>40.1</v>
      </c>
      <c r="H1115" s="12">
        <v>200.37838171234438</v>
      </c>
      <c r="I1115" s="13">
        <f>$D$2*tarifas!$D$12/24</f>
        <v>1.4541666666666666</v>
      </c>
      <c r="J1115" s="13" t="e">
        <f>VLOOKUP(E1115&amp;" "&amp;F1115,tarifas!$A$13:$D$20,4,FALSE)*H1115</f>
        <v>#N/A</v>
      </c>
      <c r="K1115" s="13">
        <f>IF(F1115="COD1",tarifas!$D$11*(SUMIFS($H$11:$H$8770,$F$11:$F$8770,"=COD1",$B$11:$B$8770,"="&amp;B1115)/COUNTIFS($F$11:$F$8770,"=COD1",$B$11:$B$8770,"="&amp;B1115))/COUNTIFS($A$11:$A$8770,"="&amp;A1115,$F$11:$F$8770,"=COD1"),0)</f>
        <v>0</v>
      </c>
      <c r="L1115" s="13" t="e">
        <f>(VLOOKUP(F1115,tarifas!$C$7:$D$10,2,FALSE)+tarifas!$D$21)*datos!H1115</f>
        <v>#N/A</v>
      </c>
      <c r="M1115">
        <v>0</v>
      </c>
      <c r="N1115" s="13" t="e">
        <f t="shared" si="161"/>
        <v>#N/A</v>
      </c>
      <c r="O1115">
        <f t="shared" si="162"/>
        <v>0</v>
      </c>
      <c r="P1115" s="12">
        <f t="shared" si="163"/>
        <v>200.37838171234438</v>
      </c>
      <c r="Q1115">
        <f t="shared" si="164"/>
        <v>0</v>
      </c>
      <c r="R1115">
        <f>$D$2*tarifas!$D$12/24</f>
        <v>1.4541666666666666</v>
      </c>
      <c r="S1115" t="e">
        <f>VLOOKUP(E1115&amp;" "&amp;F1115,tarifas!$A$13:$D$20,4,FALSE)*P1115</f>
        <v>#N/A</v>
      </c>
      <c r="T1115">
        <f>IF(F1115="COD1",tarifas!$D$11*(SUMIFS($P$11:$P$8770,$F$11:$F$8770,"=COD1",$B$11:$B$8770,"="&amp;B1115)/COUNTIFS($F$11:$F$8770,"=COD1",$B$11:$B$8770,"="&amp;B1115))/COUNTIFS($A$11:$A$8770,"="&amp;A1115,$F$11:$F$8770,"=COD1"),0)</f>
        <v>0</v>
      </c>
      <c r="U1115" t="e">
        <f>(VLOOKUP(F1115,tarifas!$C$7:$D$10,2,FALSE)+tarifas!$D$21)*datos!P1115</f>
        <v>#N/A</v>
      </c>
      <c r="V1115" t="e">
        <f t="shared" si="165"/>
        <v>#N/A</v>
      </c>
      <c r="W1115">
        <f t="shared" si="166"/>
        <v>0</v>
      </c>
    </row>
    <row r="1116" spans="1:23" x14ac:dyDescent="0.25">
      <c r="A1116">
        <f t="shared" si="159"/>
        <v>45</v>
      </c>
      <c r="B1116">
        <f t="shared" si="160"/>
        <v>2</v>
      </c>
      <c r="C1116" s="1">
        <f t="shared" si="167"/>
        <v>41686.041666663987</v>
      </c>
      <c r="D1116" s="7">
        <v>0</v>
      </c>
      <c r="E1116" s="7"/>
      <c r="G1116">
        <v>25</v>
      </c>
      <c r="H1116" s="12">
        <v>194.96331795055181</v>
      </c>
      <c r="I1116" s="13">
        <f>$D$2*tarifas!$D$12/24</f>
        <v>1.4541666666666666</v>
      </c>
      <c r="J1116" s="13" t="e">
        <f>VLOOKUP(E1116&amp;" "&amp;F1116,tarifas!$A$13:$D$20,4,FALSE)*H1116</f>
        <v>#N/A</v>
      </c>
      <c r="K1116" s="13">
        <f>IF(F1116="COD1",tarifas!$D$11*(SUMIFS($H$11:$H$8770,$F$11:$F$8770,"=COD1",$B$11:$B$8770,"="&amp;B1116)/COUNTIFS($F$11:$F$8770,"=COD1",$B$11:$B$8770,"="&amp;B1116))/COUNTIFS($A$11:$A$8770,"="&amp;A1116,$F$11:$F$8770,"=COD1"),0)</f>
        <v>0</v>
      </c>
      <c r="L1116" s="13" t="e">
        <f>(VLOOKUP(F1116,tarifas!$C$7:$D$10,2,FALSE)+tarifas!$D$21)*datos!H1116</f>
        <v>#N/A</v>
      </c>
      <c r="M1116">
        <v>0</v>
      </c>
      <c r="N1116" s="13" t="e">
        <f t="shared" si="161"/>
        <v>#N/A</v>
      </c>
      <c r="O1116">
        <f t="shared" si="162"/>
        <v>0</v>
      </c>
      <c r="P1116" s="12">
        <f t="shared" si="163"/>
        <v>194.96331795055181</v>
      </c>
      <c r="Q1116">
        <f t="shared" si="164"/>
        <v>0</v>
      </c>
      <c r="R1116">
        <f>$D$2*tarifas!$D$12/24</f>
        <v>1.4541666666666666</v>
      </c>
      <c r="S1116" t="e">
        <f>VLOOKUP(E1116&amp;" "&amp;F1116,tarifas!$A$13:$D$20,4,FALSE)*P1116</f>
        <v>#N/A</v>
      </c>
      <c r="T1116">
        <f>IF(F1116="COD1",tarifas!$D$11*(SUMIFS($P$11:$P$8770,$F$11:$F$8770,"=COD1",$B$11:$B$8770,"="&amp;B1116)/COUNTIFS($F$11:$F$8770,"=COD1",$B$11:$B$8770,"="&amp;B1116))/COUNTIFS($A$11:$A$8770,"="&amp;A1116,$F$11:$F$8770,"=COD1"),0)</f>
        <v>0</v>
      </c>
      <c r="U1116" t="e">
        <f>(VLOOKUP(F1116,tarifas!$C$7:$D$10,2,FALSE)+tarifas!$D$21)*datos!P1116</f>
        <v>#N/A</v>
      </c>
      <c r="V1116" t="e">
        <f t="shared" si="165"/>
        <v>#N/A</v>
      </c>
      <c r="W1116">
        <f t="shared" si="166"/>
        <v>0</v>
      </c>
    </row>
    <row r="1117" spans="1:23" x14ac:dyDescent="0.25">
      <c r="A1117">
        <f t="shared" si="159"/>
        <v>45</v>
      </c>
      <c r="B1117">
        <f t="shared" si="160"/>
        <v>2</v>
      </c>
      <c r="C1117" s="1">
        <f t="shared" si="167"/>
        <v>41686.083333330651</v>
      </c>
      <c r="D1117" s="7">
        <v>0</v>
      </c>
      <c r="E1117" s="7"/>
      <c r="G1117">
        <v>12</v>
      </c>
      <c r="H1117" s="12">
        <v>193.10595225747056</v>
      </c>
      <c r="I1117" s="13">
        <f>$D$2*tarifas!$D$12/24</f>
        <v>1.4541666666666666</v>
      </c>
      <c r="J1117" s="13" t="e">
        <f>VLOOKUP(E1117&amp;" "&amp;F1117,tarifas!$A$13:$D$20,4,FALSE)*H1117</f>
        <v>#N/A</v>
      </c>
      <c r="K1117" s="13">
        <f>IF(F1117="COD1",tarifas!$D$11*(SUMIFS($H$11:$H$8770,$F$11:$F$8770,"=COD1",$B$11:$B$8770,"="&amp;B1117)/COUNTIFS($F$11:$F$8770,"=COD1",$B$11:$B$8770,"="&amp;B1117))/COUNTIFS($A$11:$A$8770,"="&amp;A1117,$F$11:$F$8770,"=COD1"),0)</f>
        <v>0</v>
      </c>
      <c r="L1117" s="13" t="e">
        <f>(VLOOKUP(F1117,tarifas!$C$7:$D$10,2,FALSE)+tarifas!$D$21)*datos!H1117</f>
        <v>#N/A</v>
      </c>
      <c r="M1117">
        <v>0</v>
      </c>
      <c r="N1117" s="13" t="e">
        <f t="shared" si="161"/>
        <v>#N/A</v>
      </c>
      <c r="O1117">
        <f t="shared" si="162"/>
        <v>0</v>
      </c>
      <c r="P1117" s="12">
        <f t="shared" si="163"/>
        <v>193.10595225747056</v>
      </c>
      <c r="Q1117">
        <f t="shared" si="164"/>
        <v>0</v>
      </c>
      <c r="R1117">
        <f>$D$2*tarifas!$D$12/24</f>
        <v>1.4541666666666666</v>
      </c>
      <c r="S1117" t="e">
        <f>VLOOKUP(E1117&amp;" "&amp;F1117,tarifas!$A$13:$D$20,4,FALSE)*P1117</f>
        <v>#N/A</v>
      </c>
      <c r="T1117">
        <f>IF(F1117="COD1",tarifas!$D$11*(SUMIFS($P$11:$P$8770,$F$11:$F$8770,"=COD1",$B$11:$B$8770,"="&amp;B1117)/COUNTIFS($F$11:$F$8770,"=COD1",$B$11:$B$8770,"="&amp;B1117))/COUNTIFS($A$11:$A$8770,"="&amp;A1117,$F$11:$F$8770,"=COD1"),0)</f>
        <v>0</v>
      </c>
      <c r="U1117" t="e">
        <f>(VLOOKUP(F1117,tarifas!$C$7:$D$10,2,FALSE)+tarifas!$D$21)*datos!P1117</f>
        <v>#N/A</v>
      </c>
      <c r="V1117" t="e">
        <f t="shared" si="165"/>
        <v>#N/A</v>
      </c>
      <c r="W1117">
        <f t="shared" si="166"/>
        <v>0</v>
      </c>
    </row>
    <row r="1118" spans="1:23" x14ac:dyDescent="0.25">
      <c r="A1118">
        <f t="shared" si="159"/>
        <v>45</v>
      </c>
      <c r="B1118">
        <f t="shared" si="160"/>
        <v>2</v>
      </c>
      <c r="C1118" s="1">
        <f t="shared" si="167"/>
        <v>41686.124999997315</v>
      </c>
      <c r="D1118" s="7">
        <v>0</v>
      </c>
      <c r="E1118" s="7"/>
      <c r="G1118">
        <v>5</v>
      </c>
      <c r="H1118" s="12">
        <v>191.15860849924559</v>
      </c>
      <c r="I1118" s="13">
        <f>$D$2*tarifas!$D$12/24</f>
        <v>1.4541666666666666</v>
      </c>
      <c r="J1118" s="13" t="e">
        <f>VLOOKUP(E1118&amp;" "&amp;F1118,tarifas!$A$13:$D$20,4,FALSE)*H1118</f>
        <v>#N/A</v>
      </c>
      <c r="K1118" s="13">
        <f>IF(F1118="COD1",tarifas!$D$11*(SUMIFS($H$11:$H$8770,$F$11:$F$8770,"=COD1",$B$11:$B$8770,"="&amp;B1118)/COUNTIFS($F$11:$F$8770,"=COD1",$B$11:$B$8770,"="&amp;B1118))/COUNTIFS($A$11:$A$8770,"="&amp;A1118,$F$11:$F$8770,"=COD1"),0)</f>
        <v>0</v>
      </c>
      <c r="L1118" s="13" t="e">
        <f>(VLOOKUP(F1118,tarifas!$C$7:$D$10,2,FALSE)+tarifas!$D$21)*datos!H1118</f>
        <v>#N/A</v>
      </c>
      <c r="M1118">
        <v>0</v>
      </c>
      <c r="N1118" s="13" t="e">
        <f t="shared" si="161"/>
        <v>#N/A</v>
      </c>
      <c r="O1118">
        <f t="shared" si="162"/>
        <v>0</v>
      </c>
      <c r="P1118" s="12">
        <f t="shared" si="163"/>
        <v>191.15860849924559</v>
      </c>
      <c r="Q1118">
        <f t="shared" si="164"/>
        <v>0</v>
      </c>
      <c r="R1118">
        <f>$D$2*tarifas!$D$12/24</f>
        <v>1.4541666666666666</v>
      </c>
      <c r="S1118" t="e">
        <f>VLOOKUP(E1118&amp;" "&amp;F1118,tarifas!$A$13:$D$20,4,FALSE)*P1118</f>
        <v>#N/A</v>
      </c>
      <c r="T1118">
        <f>IF(F1118="COD1",tarifas!$D$11*(SUMIFS($P$11:$P$8770,$F$11:$F$8770,"=COD1",$B$11:$B$8770,"="&amp;B1118)/COUNTIFS($F$11:$F$8770,"=COD1",$B$11:$B$8770,"="&amp;B1118))/COUNTIFS($A$11:$A$8770,"="&amp;A1118,$F$11:$F$8770,"=COD1"),0)</f>
        <v>0</v>
      </c>
      <c r="U1118" t="e">
        <f>(VLOOKUP(F1118,tarifas!$C$7:$D$10,2,FALSE)+tarifas!$D$21)*datos!P1118</f>
        <v>#N/A</v>
      </c>
      <c r="V1118" t="e">
        <f t="shared" si="165"/>
        <v>#N/A</v>
      </c>
      <c r="W1118">
        <f t="shared" si="166"/>
        <v>0</v>
      </c>
    </row>
    <row r="1119" spans="1:23" x14ac:dyDescent="0.25">
      <c r="A1119">
        <f t="shared" si="159"/>
        <v>45</v>
      </c>
      <c r="B1119">
        <f t="shared" si="160"/>
        <v>2</v>
      </c>
      <c r="C1119" s="1">
        <f t="shared" si="167"/>
        <v>41686.166666663979</v>
      </c>
      <c r="D1119" s="7">
        <v>0</v>
      </c>
      <c r="E1119" s="7"/>
      <c r="G1119">
        <v>3</v>
      </c>
      <c r="H1119" s="12">
        <v>188.71806331518926</v>
      </c>
      <c r="I1119" s="13">
        <f>$D$2*tarifas!$D$12/24</f>
        <v>1.4541666666666666</v>
      </c>
      <c r="J1119" s="13" t="e">
        <f>VLOOKUP(E1119&amp;" "&amp;F1119,tarifas!$A$13:$D$20,4,FALSE)*H1119</f>
        <v>#N/A</v>
      </c>
      <c r="K1119" s="13">
        <f>IF(F1119="COD1",tarifas!$D$11*(SUMIFS($H$11:$H$8770,$F$11:$F$8770,"=COD1",$B$11:$B$8770,"="&amp;B1119)/COUNTIFS($F$11:$F$8770,"=COD1",$B$11:$B$8770,"="&amp;B1119))/COUNTIFS($A$11:$A$8770,"="&amp;A1119,$F$11:$F$8770,"=COD1"),0)</f>
        <v>0</v>
      </c>
      <c r="L1119" s="13" t="e">
        <f>(VLOOKUP(F1119,tarifas!$C$7:$D$10,2,FALSE)+tarifas!$D$21)*datos!H1119</f>
        <v>#N/A</v>
      </c>
      <c r="M1119">
        <v>0</v>
      </c>
      <c r="N1119" s="13" t="e">
        <f t="shared" si="161"/>
        <v>#N/A</v>
      </c>
      <c r="O1119">
        <f t="shared" si="162"/>
        <v>0</v>
      </c>
      <c r="P1119" s="12">
        <f t="shared" si="163"/>
        <v>188.71806331518926</v>
      </c>
      <c r="Q1119">
        <f t="shared" si="164"/>
        <v>0</v>
      </c>
      <c r="R1119">
        <f>$D$2*tarifas!$D$12/24</f>
        <v>1.4541666666666666</v>
      </c>
      <c r="S1119" t="e">
        <f>VLOOKUP(E1119&amp;" "&amp;F1119,tarifas!$A$13:$D$20,4,FALSE)*P1119</f>
        <v>#N/A</v>
      </c>
      <c r="T1119">
        <f>IF(F1119="COD1",tarifas!$D$11*(SUMIFS($P$11:$P$8770,$F$11:$F$8770,"=COD1",$B$11:$B$8770,"="&amp;B1119)/COUNTIFS($F$11:$F$8770,"=COD1",$B$11:$B$8770,"="&amp;B1119))/COUNTIFS($A$11:$A$8770,"="&amp;A1119,$F$11:$F$8770,"=COD1"),0)</f>
        <v>0</v>
      </c>
      <c r="U1119" t="e">
        <f>(VLOOKUP(F1119,tarifas!$C$7:$D$10,2,FALSE)+tarifas!$D$21)*datos!P1119</f>
        <v>#N/A</v>
      </c>
      <c r="V1119" t="e">
        <f t="shared" si="165"/>
        <v>#N/A</v>
      </c>
      <c r="W1119">
        <f t="shared" si="166"/>
        <v>0</v>
      </c>
    </row>
    <row r="1120" spans="1:23" x14ac:dyDescent="0.25">
      <c r="A1120">
        <f t="shared" si="159"/>
        <v>45</v>
      </c>
      <c r="B1120">
        <f t="shared" si="160"/>
        <v>2</v>
      </c>
      <c r="C1120" s="1">
        <f t="shared" si="167"/>
        <v>41686.208333330644</v>
      </c>
      <c r="D1120" s="7">
        <v>0</v>
      </c>
      <c r="E1120" s="7"/>
      <c r="G1120">
        <v>3</v>
      </c>
      <c r="H1120" s="12">
        <v>189.30442115732558</v>
      </c>
      <c r="I1120" s="13">
        <f>$D$2*tarifas!$D$12/24</f>
        <v>1.4541666666666666</v>
      </c>
      <c r="J1120" s="13" t="e">
        <f>VLOOKUP(E1120&amp;" "&amp;F1120,tarifas!$A$13:$D$20,4,FALSE)*H1120</f>
        <v>#N/A</v>
      </c>
      <c r="K1120" s="13">
        <f>IF(F1120="COD1",tarifas!$D$11*(SUMIFS($H$11:$H$8770,$F$11:$F$8770,"=COD1",$B$11:$B$8770,"="&amp;B1120)/COUNTIFS($F$11:$F$8770,"=COD1",$B$11:$B$8770,"="&amp;B1120))/COUNTIFS($A$11:$A$8770,"="&amp;A1120,$F$11:$F$8770,"=COD1"),0)</f>
        <v>0</v>
      </c>
      <c r="L1120" s="13" t="e">
        <f>(VLOOKUP(F1120,tarifas!$C$7:$D$10,2,FALSE)+tarifas!$D$21)*datos!H1120</f>
        <v>#N/A</v>
      </c>
      <c r="M1120">
        <v>0</v>
      </c>
      <c r="N1120" s="13" t="e">
        <f t="shared" si="161"/>
        <v>#N/A</v>
      </c>
      <c r="O1120">
        <f t="shared" si="162"/>
        <v>0</v>
      </c>
      <c r="P1120" s="12">
        <f t="shared" si="163"/>
        <v>189.30442115732558</v>
      </c>
      <c r="Q1120">
        <f t="shared" si="164"/>
        <v>0</v>
      </c>
      <c r="R1120">
        <f>$D$2*tarifas!$D$12/24</f>
        <v>1.4541666666666666</v>
      </c>
      <c r="S1120" t="e">
        <f>VLOOKUP(E1120&amp;" "&amp;F1120,tarifas!$A$13:$D$20,4,FALSE)*P1120</f>
        <v>#N/A</v>
      </c>
      <c r="T1120">
        <f>IF(F1120="COD1",tarifas!$D$11*(SUMIFS($P$11:$P$8770,$F$11:$F$8770,"=COD1",$B$11:$B$8770,"="&amp;B1120)/COUNTIFS($F$11:$F$8770,"=COD1",$B$11:$B$8770,"="&amp;B1120))/COUNTIFS($A$11:$A$8770,"="&amp;A1120,$F$11:$F$8770,"=COD1"),0)</f>
        <v>0</v>
      </c>
      <c r="U1120" t="e">
        <f>(VLOOKUP(F1120,tarifas!$C$7:$D$10,2,FALSE)+tarifas!$D$21)*datos!P1120</f>
        <v>#N/A</v>
      </c>
      <c r="V1120" t="e">
        <f t="shared" si="165"/>
        <v>#N/A</v>
      </c>
      <c r="W1120">
        <f t="shared" si="166"/>
        <v>0</v>
      </c>
    </row>
    <row r="1121" spans="1:23" x14ac:dyDescent="0.25">
      <c r="A1121">
        <f t="shared" si="159"/>
        <v>45</v>
      </c>
      <c r="B1121">
        <f t="shared" si="160"/>
        <v>2</v>
      </c>
      <c r="C1121" s="1">
        <f t="shared" si="167"/>
        <v>41686.249999997308</v>
      </c>
      <c r="D1121" s="7">
        <v>0</v>
      </c>
      <c r="E1121" s="7"/>
      <c r="G1121">
        <v>3</v>
      </c>
      <c r="H1121" s="12">
        <v>189.81659893025093</v>
      </c>
      <c r="I1121" s="13">
        <f>$D$2*tarifas!$D$12/24</f>
        <v>1.4541666666666666</v>
      </c>
      <c r="J1121" s="13" t="e">
        <f>VLOOKUP(E1121&amp;" "&amp;F1121,tarifas!$A$13:$D$20,4,FALSE)*H1121</f>
        <v>#N/A</v>
      </c>
      <c r="K1121" s="13">
        <f>IF(F1121="COD1",tarifas!$D$11*(SUMIFS($H$11:$H$8770,$F$11:$F$8770,"=COD1",$B$11:$B$8770,"="&amp;B1121)/COUNTIFS($F$11:$F$8770,"=COD1",$B$11:$B$8770,"="&amp;B1121))/COUNTIFS($A$11:$A$8770,"="&amp;A1121,$F$11:$F$8770,"=COD1"),0)</f>
        <v>0</v>
      </c>
      <c r="L1121" s="13" t="e">
        <f>(VLOOKUP(F1121,tarifas!$C$7:$D$10,2,FALSE)+tarifas!$D$21)*datos!H1121</f>
        <v>#N/A</v>
      </c>
      <c r="M1121">
        <v>0</v>
      </c>
      <c r="N1121" s="13" t="e">
        <f t="shared" si="161"/>
        <v>#N/A</v>
      </c>
      <c r="O1121">
        <f t="shared" si="162"/>
        <v>0</v>
      </c>
      <c r="P1121" s="12">
        <f t="shared" si="163"/>
        <v>189.81659893025093</v>
      </c>
      <c r="Q1121">
        <f t="shared" si="164"/>
        <v>0</v>
      </c>
      <c r="R1121">
        <f>$D$2*tarifas!$D$12/24</f>
        <v>1.4541666666666666</v>
      </c>
      <c r="S1121" t="e">
        <f>VLOOKUP(E1121&amp;" "&amp;F1121,tarifas!$A$13:$D$20,4,FALSE)*P1121</f>
        <v>#N/A</v>
      </c>
      <c r="T1121">
        <f>IF(F1121="COD1",tarifas!$D$11*(SUMIFS($P$11:$P$8770,$F$11:$F$8770,"=COD1",$B$11:$B$8770,"="&amp;B1121)/COUNTIFS($F$11:$F$8770,"=COD1",$B$11:$B$8770,"="&amp;B1121))/COUNTIFS($A$11:$A$8770,"="&amp;A1121,$F$11:$F$8770,"=COD1"),0)</f>
        <v>0</v>
      </c>
      <c r="U1121" t="e">
        <f>(VLOOKUP(F1121,tarifas!$C$7:$D$10,2,FALSE)+tarifas!$D$21)*datos!P1121</f>
        <v>#N/A</v>
      </c>
      <c r="V1121" t="e">
        <f t="shared" si="165"/>
        <v>#N/A</v>
      </c>
      <c r="W1121">
        <f t="shared" si="166"/>
        <v>0</v>
      </c>
    </row>
    <row r="1122" spans="1:23" x14ac:dyDescent="0.25">
      <c r="A1122">
        <f t="shared" si="159"/>
        <v>45</v>
      </c>
      <c r="B1122">
        <f t="shared" si="160"/>
        <v>2</v>
      </c>
      <c r="C1122" s="1">
        <f t="shared" si="167"/>
        <v>41686.291666663972</v>
      </c>
      <c r="D1122" s="7">
        <v>19.833333333333336</v>
      </c>
      <c r="E1122" s="7"/>
      <c r="G1122">
        <v>5</v>
      </c>
      <c r="H1122" s="12">
        <v>170.39735291793184</v>
      </c>
      <c r="I1122" s="13">
        <f>$D$2*tarifas!$D$12/24</f>
        <v>1.4541666666666666</v>
      </c>
      <c r="J1122" s="13" t="e">
        <f>VLOOKUP(E1122&amp;" "&amp;F1122,tarifas!$A$13:$D$20,4,FALSE)*H1122</f>
        <v>#N/A</v>
      </c>
      <c r="K1122" s="13">
        <f>IF(F1122="COD1",tarifas!$D$11*(SUMIFS($H$11:$H$8770,$F$11:$F$8770,"=COD1",$B$11:$B$8770,"="&amp;B1122)/COUNTIFS($F$11:$F$8770,"=COD1",$B$11:$B$8770,"="&amp;B1122))/COUNTIFS($A$11:$A$8770,"="&amp;A1122,$F$11:$F$8770,"=COD1"),0)</f>
        <v>0</v>
      </c>
      <c r="L1122" s="13" t="e">
        <f>(VLOOKUP(F1122,tarifas!$C$7:$D$10,2,FALSE)+tarifas!$D$21)*datos!H1122</f>
        <v>#N/A</v>
      </c>
      <c r="M1122">
        <v>41.756140000000002</v>
      </c>
      <c r="N1122" s="13" t="e">
        <f t="shared" si="161"/>
        <v>#N/A</v>
      </c>
      <c r="O1122">
        <f t="shared" si="162"/>
        <v>41.756140000000002</v>
      </c>
      <c r="P1122" s="12">
        <f t="shared" si="163"/>
        <v>128.64121291793185</v>
      </c>
      <c r="Q1122">
        <f t="shared" si="164"/>
        <v>0</v>
      </c>
      <c r="R1122">
        <f>$D$2*tarifas!$D$12/24</f>
        <v>1.4541666666666666</v>
      </c>
      <c r="S1122" t="e">
        <f>VLOOKUP(E1122&amp;" "&amp;F1122,tarifas!$A$13:$D$20,4,FALSE)*P1122</f>
        <v>#N/A</v>
      </c>
      <c r="T1122">
        <f>IF(F1122="COD1",tarifas!$D$11*(SUMIFS($P$11:$P$8770,$F$11:$F$8770,"=COD1",$B$11:$B$8770,"="&amp;B1122)/COUNTIFS($F$11:$F$8770,"=COD1",$B$11:$B$8770,"="&amp;B1122))/COUNTIFS($A$11:$A$8770,"="&amp;A1122,$F$11:$F$8770,"=COD1"),0)</f>
        <v>0</v>
      </c>
      <c r="U1122" t="e">
        <f>(VLOOKUP(F1122,tarifas!$C$7:$D$10,2,FALSE)+tarifas!$D$21)*datos!P1122</f>
        <v>#N/A</v>
      </c>
      <c r="V1122" t="e">
        <f t="shared" si="165"/>
        <v>#N/A</v>
      </c>
      <c r="W1122">
        <f t="shared" si="166"/>
        <v>0</v>
      </c>
    </row>
    <row r="1123" spans="1:23" x14ac:dyDescent="0.25">
      <c r="A1123">
        <f t="shared" si="159"/>
        <v>45</v>
      </c>
      <c r="B1123">
        <f t="shared" si="160"/>
        <v>2</v>
      </c>
      <c r="C1123" s="1">
        <f t="shared" si="167"/>
        <v>41686.333333330636</v>
      </c>
      <c r="D1123" s="7">
        <v>205.54545454545456</v>
      </c>
      <c r="E1123" s="7"/>
      <c r="G1123">
        <v>3</v>
      </c>
      <c r="H1123" s="12">
        <v>169.5727290523468</v>
      </c>
      <c r="I1123" s="13">
        <f>$D$2*tarifas!$D$12/24</f>
        <v>1.4541666666666666</v>
      </c>
      <c r="J1123" s="13" t="e">
        <f>VLOOKUP(E1123&amp;" "&amp;F1123,tarifas!$A$13:$D$20,4,FALSE)*H1123</f>
        <v>#N/A</v>
      </c>
      <c r="K1123" s="13">
        <f>IF(F1123="COD1",tarifas!$D$11*(SUMIFS($H$11:$H$8770,$F$11:$F$8770,"=COD1",$B$11:$B$8770,"="&amp;B1123)/COUNTIFS($F$11:$F$8770,"=COD1",$B$11:$B$8770,"="&amp;B1123))/COUNTIFS($A$11:$A$8770,"="&amp;A1123,$F$11:$F$8770,"=COD1"),0)</f>
        <v>0</v>
      </c>
      <c r="L1123" s="13" t="e">
        <f>(VLOOKUP(F1123,tarifas!$C$7:$D$10,2,FALSE)+tarifas!$D$21)*datos!H1123</f>
        <v>#N/A</v>
      </c>
      <c r="M1123">
        <v>217.08037999999999</v>
      </c>
      <c r="N1123" s="13" t="e">
        <f t="shared" si="161"/>
        <v>#N/A</v>
      </c>
      <c r="O1123">
        <f t="shared" si="162"/>
        <v>169.5727290523468</v>
      </c>
      <c r="P1123" s="12">
        <f t="shared" si="163"/>
        <v>0</v>
      </c>
      <c r="Q1123">
        <f t="shared" si="164"/>
        <v>47.50765094765319</v>
      </c>
      <c r="R1123">
        <f>$D$2*tarifas!$D$12/24</f>
        <v>1.4541666666666666</v>
      </c>
      <c r="S1123" t="e">
        <f>VLOOKUP(E1123&amp;" "&amp;F1123,tarifas!$A$13:$D$20,4,FALSE)*P1123</f>
        <v>#N/A</v>
      </c>
      <c r="T1123">
        <f>IF(F1123="COD1",tarifas!$D$11*(SUMIFS($P$11:$P$8770,$F$11:$F$8770,"=COD1",$B$11:$B$8770,"="&amp;B1123)/COUNTIFS($F$11:$F$8770,"=COD1",$B$11:$B$8770,"="&amp;B1123))/COUNTIFS($A$11:$A$8770,"="&amp;A1123,$F$11:$F$8770,"=COD1"),0)</f>
        <v>0</v>
      </c>
      <c r="U1123" t="e">
        <f>(VLOOKUP(F1123,tarifas!$C$7:$D$10,2,FALSE)+tarifas!$D$21)*datos!P1123</f>
        <v>#N/A</v>
      </c>
      <c r="V1123" t="e">
        <f t="shared" si="165"/>
        <v>#N/A</v>
      </c>
      <c r="W1123">
        <f t="shared" si="166"/>
        <v>0.12827065755866363</v>
      </c>
    </row>
    <row r="1124" spans="1:23" x14ac:dyDescent="0.25">
      <c r="A1124">
        <f t="shared" si="159"/>
        <v>45</v>
      </c>
      <c r="B1124">
        <f t="shared" si="160"/>
        <v>2</v>
      </c>
      <c r="C1124" s="1">
        <f t="shared" si="167"/>
        <v>41686.374999997301</v>
      </c>
      <c r="D1124" s="7">
        <v>413.15151515151524</v>
      </c>
      <c r="E1124" s="7"/>
      <c r="G1124">
        <v>9</v>
      </c>
      <c r="H1124" s="12">
        <v>169.91909262566492</v>
      </c>
      <c r="I1124" s="13">
        <f>$D$2*tarifas!$D$12/24</f>
        <v>1.4541666666666666</v>
      </c>
      <c r="J1124" s="13" t="e">
        <f>VLOOKUP(E1124&amp;" "&amp;F1124,tarifas!$A$13:$D$20,4,FALSE)*H1124</f>
        <v>#N/A</v>
      </c>
      <c r="K1124" s="13">
        <f>IF(F1124="COD1",tarifas!$D$11*(SUMIFS($H$11:$H$8770,$F$11:$F$8770,"=COD1",$B$11:$B$8770,"="&amp;B1124)/COUNTIFS($F$11:$F$8770,"=COD1",$B$11:$B$8770,"="&amp;B1124))/COUNTIFS($A$11:$A$8770,"="&amp;A1124,$F$11:$F$8770,"=COD1"),0)</f>
        <v>0</v>
      </c>
      <c r="L1124" s="13" t="e">
        <f>(VLOOKUP(F1124,tarifas!$C$7:$D$10,2,FALSE)+tarifas!$D$21)*datos!H1124</f>
        <v>#N/A</v>
      </c>
      <c r="M1124">
        <v>352.64146999999997</v>
      </c>
      <c r="N1124" s="13" t="e">
        <f t="shared" si="161"/>
        <v>#N/A</v>
      </c>
      <c r="O1124">
        <f t="shared" si="162"/>
        <v>169.91909262566492</v>
      </c>
      <c r="P1124" s="12">
        <f t="shared" si="163"/>
        <v>0</v>
      </c>
      <c r="Q1124">
        <f t="shared" si="164"/>
        <v>182.72237737433505</v>
      </c>
      <c r="R1124">
        <f>$D$2*tarifas!$D$12/24</f>
        <v>1.4541666666666666</v>
      </c>
      <c r="S1124" t="e">
        <f>VLOOKUP(E1124&amp;" "&amp;F1124,tarifas!$A$13:$D$20,4,FALSE)*P1124</f>
        <v>#N/A</v>
      </c>
      <c r="T1124">
        <f>IF(F1124="COD1",tarifas!$D$11*(SUMIFS($P$11:$P$8770,$F$11:$F$8770,"=COD1",$B$11:$B$8770,"="&amp;B1124)/COUNTIFS($F$11:$F$8770,"=COD1",$B$11:$B$8770,"="&amp;B1124))/COUNTIFS($A$11:$A$8770,"="&amp;A1124,$F$11:$F$8770,"=COD1"),0)</f>
        <v>0</v>
      </c>
      <c r="U1124" t="e">
        <f>(VLOOKUP(F1124,tarifas!$C$7:$D$10,2,FALSE)+tarifas!$D$21)*datos!P1124</f>
        <v>#N/A</v>
      </c>
      <c r="V1124" t="e">
        <f t="shared" si="165"/>
        <v>#N/A</v>
      </c>
      <c r="W1124">
        <f t="shared" si="166"/>
        <v>1.4800512567321138</v>
      </c>
    </row>
    <row r="1125" spans="1:23" x14ac:dyDescent="0.25">
      <c r="A1125">
        <f t="shared" si="159"/>
        <v>45</v>
      </c>
      <c r="B1125">
        <f t="shared" si="160"/>
        <v>2</v>
      </c>
      <c r="C1125" s="1">
        <f t="shared" si="167"/>
        <v>41686.416666663965</v>
      </c>
      <c r="D1125" s="7">
        <v>560.48484848484861</v>
      </c>
      <c r="E1125" s="7"/>
      <c r="G1125">
        <v>16</v>
      </c>
      <c r="H1125" s="12">
        <v>170.61998079153398</v>
      </c>
      <c r="I1125" s="13">
        <f>$D$2*tarifas!$D$12/24</f>
        <v>1.4541666666666666</v>
      </c>
      <c r="J1125" s="13" t="e">
        <f>VLOOKUP(E1125&amp;" "&amp;F1125,tarifas!$A$13:$D$20,4,FALSE)*H1125</f>
        <v>#N/A</v>
      </c>
      <c r="K1125" s="13">
        <f>IF(F1125="COD1",tarifas!$D$11*(SUMIFS($H$11:$H$8770,$F$11:$F$8770,"=COD1",$B$11:$B$8770,"="&amp;B1125)/COUNTIFS($F$11:$F$8770,"=COD1",$B$11:$B$8770,"="&amp;B1125))/COUNTIFS($A$11:$A$8770,"="&amp;A1125,$F$11:$F$8770,"=COD1"),0)</f>
        <v>0</v>
      </c>
      <c r="L1125" s="13" t="e">
        <f>(VLOOKUP(F1125,tarifas!$C$7:$D$10,2,FALSE)+tarifas!$D$21)*datos!H1125</f>
        <v>#N/A</v>
      </c>
      <c r="M1125">
        <v>433.76830000000001</v>
      </c>
      <c r="N1125" s="13" t="e">
        <f t="shared" si="161"/>
        <v>#N/A</v>
      </c>
      <c r="O1125">
        <f t="shared" si="162"/>
        <v>170.61998079153398</v>
      </c>
      <c r="P1125" s="12">
        <f t="shared" si="163"/>
        <v>0</v>
      </c>
      <c r="Q1125">
        <f t="shared" si="164"/>
        <v>263.14831920846603</v>
      </c>
      <c r="R1125">
        <f>$D$2*tarifas!$D$12/24</f>
        <v>1.4541666666666666</v>
      </c>
      <c r="S1125" t="e">
        <f>VLOOKUP(E1125&amp;" "&amp;F1125,tarifas!$A$13:$D$20,4,FALSE)*P1125</f>
        <v>#N/A</v>
      </c>
      <c r="T1125">
        <f>IF(F1125="COD1",tarifas!$D$11*(SUMIFS($P$11:$P$8770,$F$11:$F$8770,"=COD1",$B$11:$B$8770,"="&amp;B1125)/COUNTIFS($F$11:$F$8770,"=COD1",$B$11:$B$8770,"="&amp;B1125))/COUNTIFS($A$11:$A$8770,"="&amp;A1125,$F$11:$F$8770,"=COD1"),0)</f>
        <v>0</v>
      </c>
      <c r="U1125" t="e">
        <f>(VLOOKUP(F1125,tarifas!$C$7:$D$10,2,FALSE)+tarifas!$D$21)*datos!P1125</f>
        <v>#N/A</v>
      </c>
      <c r="V1125" t="e">
        <f t="shared" si="165"/>
        <v>#N/A</v>
      </c>
      <c r="W1125">
        <f t="shared" si="166"/>
        <v>3.789335796601911</v>
      </c>
    </row>
    <row r="1126" spans="1:23" x14ac:dyDescent="0.25">
      <c r="A1126">
        <f t="shared" si="159"/>
        <v>45</v>
      </c>
      <c r="B1126">
        <f t="shared" si="160"/>
        <v>2</v>
      </c>
      <c r="C1126" s="1">
        <f t="shared" si="167"/>
        <v>41686.458333330629</v>
      </c>
      <c r="D1126" s="7">
        <v>635.69696969696975</v>
      </c>
      <c r="E1126" s="7"/>
      <c r="G1126">
        <v>19.5</v>
      </c>
      <c r="H1126" s="12">
        <v>169.45691490954962</v>
      </c>
      <c r="I1126" s="13">
        <f>$D$2*tarifas!$D$12/24</f>
        <v>1.4541666666666666</v>
      </c>
      <c r="J1126" s="13" t="e">
        <f>VLOOKUP(E1126&amp;" "&amp;F1126,tarifas!$A$13:$D$20,4,FALSE)*H1126</f>
        <v>#N/A</v>
      </c>
      <c r="K1126" s="13">
        <f>IF(F1126="COD1",tarifas!$D$11*(SUMIFS($H$11:$H$8770,$F$11:$F$8770,"=COD1",$B$11:$B$8770,"="&amp;B1126)/COUNTIFS($F$11:$F$8770,"=COD1",$B$11:$B$8770,"="&amp;B1126))/COUNTIFS($A$11:$A$8770,"="&amp;A1126,$F$11:$F$8770,"=COD1"),0)</f>
        <v>0</v>
      </c>
      <c r="L1126" s="13" t="e">
        <f>(VLOOKUP(F1126,tarifas!$C$7:$D$10,2,FALSE)+tarifas!$D$21)*datos!H1126</f>
        <v>#N/A</v>
      </c>
      <c r="M1126">
        <v>445.63706000000002</v>
      </c>
      <c r="N1126" s="13" t="e">
        <f t="shared" si="161"/>
        <v>#N/A</v>
      </c>
      <c r="O1126">
        <f t="shared" si="162"/>
        <v>169.45691490954962</v>
      </c>
      <c r="P1126" s="12">
        <f t="shared" si="163"/>
        <v>0</v>
      </c>
      <c r="Q1126">
        <f t="shared" si="164"/>
        <v>276.18014509045042</v>
      </c>
      <c r="R1126">
        <f>$D$2*tarifas!$D$12/24</f>
        <v>1.4541666666666666</v>
      </c>
      <c r="S1126" t="e">
        <f>VLOOKUP(E1126&amp;" "&amp;F1126,tarifas!$A$13:$D$20,4,FALSE)*P1126</f>
        <v>#N/A</v>
      </c>
      <c r="T1126">
        <f>IF(F1126="COD1",tarifas!$D$11*(SUMIFS($P$11:$P$8770,$F$11:$F$8770,"=COD1",$B$11:$B$8770,"="&amp;B1126)/COUNTIFS($F$11:$F$8770,"=COD1",$B$11:$B$8770,"="&amp;B1126))/COUNTIFS($A$11:$A$8770,"="&amp;A1126,$F$11:$F$8770,"=COD1"),0)</f>
        <v>0</v>
      </c>
      <c r="U1126" t="e">
        <f>(VLOOKUP(F1126,tarifas!$C$7:$D$10,2,FALSE)+tarifas!$D$21)*datos!P1126</f>
        <v>#N/A</v>
      </c>
      <c r="V1126" t="e">
        <f t="shared" si="165"/>
        <v>#N/A</v>
      </c>
      <c r="W1126">
        <f t="shared" si="166"/>
        <v>4.8469615463374049</v>
      </c>
    </row>
    <row r="1127" spans="1:23" x14ac:dyDescent="0.25">
      <c r="A1127">
        <f t="shared" si="159"/>
        <v>45</v>
      </c>
      <c r="B1127">
        <f t="shared" si="160"/>
        <v>2</v>
      </c>
      <c r="C1127" s="1">
        <f t="shared" si="167"/>
        <v>41686.499999997293</v>
      </c>
      <c r="D1127" s="7">
        <v>651.66666666666663</v>
      </c>
      <c r="E1127" s="7"/>
      <c r="G1127">
        <v>26.01</v>
      </c>
      <c r="H1127" s="12">
        <v>171.59173257895054</v>
      </c>
      <c r="I1127" s="13">
        <f>$D$2*tarifas!$D$12/24</f>
        <v>1.4541666666666666</v>
      </c>
      <c r="J1127" s="13" t="e">
        <f>VLOOKUP(E1127&amp;" "&amp;F1127,tarifas!$A$13:$D$20,4,FALSE)*H1127</f>
        <v>#N/A</v>
      </c>
      <c r="K1127" s="13">
        <f>IF(F1127="COD1",tarifas!$D$11*(SUMIFS($H$11:$H$8770,$F$11:$F$8770,"=COD1",$B$11:$B$8770,"="&amp;B1127)/COUNTIFS($F$11:$F$8770,"=COD1",$B$11:$B$8770,"="&amp;B1127))/COUNTIFS($A$11:$A$8770,"="&amp;A1127,$F$11:$F$8770,"=COD1"),0)</f>
        <v>0</v>
      </c>
      <c r="L1127" s="13" t="e">
        <f>(VLOOKUP(F1127,tarifas!$C$7:$D$10,2,FALSE)+tarifas!$D$21)*datos!H1127</f>
        <v>#N/A</v>
      </c>
      <c r="M1127">
        <v>498.19799999999998</v>
      </c>
      <c r="N1127" s="13" t="e">
        <f t="shared" si="161"/>
        <v>#N/A</v>
      </c>
      <c r="O1127">
        <f t="shared" si="162"/>
        <v>171.59173257895054</v>
      </c>
      <c r="P1127" s="12">
        <f t="shared" si="163"/>
        <v>0</v>
      </c>
      <c r="Q1127">
        <f t="shared" si="164"/>
        <v>326.60626742104944</v>
      </c>
      <c r="R1127">
        <f>$D$2*tarifas!$D$12/24</f>
        <v>1.4541666666666666</v>
      </c>
      <c r="S1127" t="e">
        <f>VLOOKUP(E1127&amp;" "&amp;F1127,tarifas!$A$13:$D$20,4,FALSE)*P1127</f>
        <v>#N/A</v>
      </c>
      <c r="T1127">
        <f>IF(F1127="COD1",tarifas!$D$11*(SUMIFS($P$11:$P$8770,$F$11:$F$8770,"=COD1",$B$11:$B$8770,"="&amp;B1127)/COUNTIFS($F$11:$F$8770,"=COD1",$B$11:$B$8770,"="&amp;B1127))/COUNTIFS($A$11:$A$8770,"="&amp;A1127,$F$11:$F$8770,"=COD1"),0)</f>
        <v>0</v>
      </c>
      <c r="U1127" t="e">
        <f>(VLOOKUP(F1127,tarifas!$C$7:$D$10,2,FALSE)+tarifas!$D$21)*datos!P1127</f>
        <v>#N/A</v>
      </c>
      <c r="V1127" t="e">
        <f t="shared" si="165"/>
        <v>#N/A</v>
      </c>
      <c r="W1127">
        <f t="shared" si="166"/>
        <v>7.6455261140593471</v>
      </c>
    </row>
    <row r="1128" spans="1:23" x14ac:dyDescent="0.25">
      <c r="A1128">
        <f t="shared" si="159"/>
        <v>45</v>
      </c>
      <c r="B1128">
        <f t="shared" si="160"/>
        <v>2</v>
      </c>
      <c r="C1128" s="1">
        <f t="shared" si="167"/>
        <v>41686.541666663958</v>
      </c>
      <c r="D1128" s="7">
        <v>648.06060606060612</v>
      </c>
      <c r="E1128" s="7"/>
      <c r="G1128">
        <v>20.76</v>
      </c>
      <c r="H1128" s="12">
        <v>171.11462274969426</v>
      </c>
      <c r="I1128" s="13">
        <f>$D$2*tarifas!$D$12/24</f>
        <v>1.4541666666666666</v>
      </c>
      <c r="J1128" s="13" t="e">
        <f>VLOOKUP(E1128&amp;" "&amp;F1128,tarifas!$A$13:$D$20,4,FALSE)*H1128</f>
        <v>#N/A</v>
      </c>
      <c r="K1128" s="13">
        <f>IF(F1128="COD1",tarifas!$D$11*(SUMIFS($H$11:$H$8770,$F$11:$F$8770,"=COD1",$B$11:$B$8770,"="&amp;B1128)/COUNTIFS($F$11:$F$8770,"=COD1",$B$11:$B$8770,"="&amp;B1128))/COUNTIFS($A$11:$A$8770,"="&amp;A1128,$F$11:$F$8770,"=COD1"),0)</f>
        <v>0</v>
      </c>
      <c r="L1128" s="13" t="e">
        <f>(VLOOKUP(F1128,tarifas!$C$7:$D$10,2,FALSE)+tarifas!$D$21)*datos!H1128</f>
        <v>#N/A</v>
      </c>
      <c r="M1128">
        <v>409.86897999999997</v>
      </c>
      <c r="N1128" s="13" t="e">
        <f t="shared" si="161"/>
        <v>#N/A</v>
      </c>
      <c r="O1128">
        <f t="shared" si="162"/>
        <v>171.11462274969426</v>
      </c>
      <c r="P1128" s="12">
        <f t="shared" si="163"/>
        <v>0</v>
      </c>
      <c r="Q1128">
        <f t="shared" si="164"/>
        <v>238.7543572503057</v>
      </c>
      <c r="R1128">
        <f>$D$2*tarifas!$D$12/24</f>
        <v>1.4541666666666666</v>
      </c>
      <c r="S1128" t="e">
        <f>VLOOKUP(E1128&amp;" "&amp;F1128,tarifas!$A$13:$D$20,4,FALSE)*P1128</f>
        <v>#N/A</v>
      </c>
      <c r="T1128">
        <f>IF(F1128="COD1",tarifas!$D$11*(SUMIFS($P$11:$P$8770,$F$11:$F$8770,"=COD1",$B$11:$B$8770,"="&amp;B1128)/COUNTIFS($F$11:$F$8770,"=COD1",$B$11:$B$8770,"="&amp;B1128))/COUNTIFS($A$11:$A$8770,"="&amp;A1128,$F$11:$F$8770,"=COD1"),0)</f>
        <v>0</v>
      </c>
      <c r="U1128" t="e">
        <f>(VLOOKUP(F1128,tarifas!$C$7:$D$10,2,FALSE)+tarifas!$D$21)*datos!P1128</f>
        <v>#N/A</v>
      </c>
      <c r="V1128" t="e">
        <f t="shared" si="165"/>
        <v>#N/A</v>
      </c>
      <c r="W1128">
        <f t="shared" si="166"/>
        <v>4.4608864108647124</v>
      </c>
    </row>
    <row r="1129" spans="1:23" x14ac:dyDescent="0.25">
      <c r="A1129">
        <f t="shared" si="159"/>
        <v>45</v>
      </c>
      <c r="B1129">
        <f t="shared" si="160"/>
        <v>2</v>
      </c>
      <c r="C1129" s="1">
        <f t="shared" si="167"/>
        <v>41686.583333330622</v>
      </c>
      <c r="D1129" s="7">
        <v>577.4848484848485</v>
      </c>
      <c r="E1129" s="7"/>
      <c r="G1129">
        <v>18</v>
      </c>
      <c r="H1129" s="12">
        <v>171.9495432466216</v>
      </c>
      <c r="I1129" s="13">
        <f>$D$2*tarifas!$D$12/24</f>
        <v>1.4541666666666666</v>
      </c>
      <c r="J1129" s="13" t="e">
        <f>VLOOKUP(E1129&amp;" "&amp;F1129,tarifas!$A$13:$D$20,4,FALSE)*H1129</f>
        <v>#N/A</v>
      </c>
      <c r="K1129" s="13">
        <f>IF(F1129="COD1",tarifas!$D$11*(SUMIFS($H$11:$H$8770,$F$11:$F$8770,"=COD1",$B$11:$B$8770,"="&amp;B1129)/COUNTIFS($F$11:$F$8770,"=COD1",$B$11:$B$8770,"="&amp;B1129))/COUNTIFS($A$11:$A$8770,"="&amp;A1129,$F$11:$F$8770,"=COD1"),0)</f>
        <v>0</v>
      </c>
      <c r="L1129" s="13" t="e">
        <f>(VLOOKUP(F1129,tarifas!$C$7:$D$10,2,FALSE)+tarifas!$D$21)*datos!H1129</f>
        <v>#N/A</v>
      </c>
      <c r="M1129">
        <v>411.33418</v>
      </c>
      <c r="N1129" s="13" t="e">
        <f t="shared" si="161"/>
        <v>#N/A</v>
      </c>
      <c r="O1129">
        <f t="shared" si="162"/>
        <v>171.9495432466216</v>
      </c>
      <c r="P1129" s="12">
        <f t="shared" si="163"/>
        <v>0</v>
      </c>
      <c r="Q1129">
        <f t="shared" si="164"/>
        <v>239.3846367533784</v>
      </c>
      <c r="R1129">
        <f>$D$2*tarifas!$D$12/24</f>
        <v>1.4541666666666666</v>
      </c>
      <c r="S1129" t="e">
        <f>VLOOKUP(E1129&amp;" "&amp;F1129,tarifas!$A$13:$D$20,4,FALSE)*P1129</f>
        <v>#N/A</v>
      </c>
      <c r="T1129">
        <f>IF(F1129="COD1",tarifas!$D$11*(SUMIFS($P$11:$P$8770,$F$11:$F$8770,"=COD1",$B$11:$B$8770,"="&amp;B1129)/COUNTIFS($F$11:$F$8770,"=COD1",$B$11:$B$8770,"="&amp;B1129))/COUNTIFS($A$11:$A$8770,"="&amp;A1129,$F$11:$F$8770,"=COD1"),0)</f>
        <v>0</v>
      </c>
      <c r="U1129" t="e">
        <f>(VLOOKUP(F1129,tarifas!$C$7:$D$10,2,FALSE)+tarifas!$D$21)*datos!P1129</f>
        <v>#N/A</v>
      </c>
      <c r="V1129" t="e">
        <f t="shared" si="165"/>
        <v>#N/A</v>
      </c>
      <c r="W1129">
        <f t="shared" si="166"/>
        <v>3.8780311154047298</v>
      </c>
    </row>
    <row r="1130" spans="1:23" x14ac:dyDescent="0.25">
      <c r="A1130">
        <f t="shared" si="159"/>
        <v>45</v>
      </c>
      <c r="B1130">
        <f t="shared" si="160"/>
        <v>2</v>
      </c>
      <c r="C1130" s="1">
        <f t="shared" si="167"/>
        <v>41686.624999997286</v>
      </c>
      <c r="D1130" s="7">
        <v>431.95454545454544</v>
      </c>
      <c r="E1130" s="7"/>
      <c r="G1130">
        <v>13</v>
      </c>
      <c r="H1130" s="12">
        <v>174.68663624677808</v>
      </c>
      <c r="I1130" s="13">
        <f>$D$2*tarifas!$D$12/24</f>
        <v>1.4541666666666666</v>
      </c>
      <c r="J1130" s="13" t="e">
        <f>VLOOKUP(E1130&amp;" "&amp;F1130,tarifas!$A$13:$D$20,4,FALSE)*H1130</f>
        <v>#N/A</v>
      </c>
      <c r="K1130" s="13">
        <f>IF(F1130="COD1",tarifas!$D$11*(SUMIFS($H$11:$H$8770,$F$11:$F$8770,"=COD1",$B$11:$B$8770,"="&amp;B1130)/COUNTIFS($F$11:$F$8770,"=COD1",$B$11:$B$8770,"="&amp;B1130))/COUNTIFS($A$11:$A$8770,"="&amp;A1130,$F$11:$F$8770,"=COD1"),0)</f>
        <v>0</v>
      </c>
      <c r="L1130" s="13" t="e">
        <f>(VLOOKUP(F1130,tarifas!$C$7:$D$10,2,FALSE)+tarifas!$D$21)*datos!H1130</f>
        <v>#N/A</v>
      </c>
      <c r="M1130">
        <v>219.91895000000002</v>
      </c>
      <c r="N1130" s="13" t="e">
        <f t="shared" si="161"/>
        <v>#N/A</v>
      </c>
      <c r="O1130">
        <f t="shared" si="162"/>
        <v>174.68663624677808</v>
      </c>
      <c r="P1130" s="12">
        <f t="shared" si="163"/>
        <v>0</v>
      </c>
      <c r="Q1130">
        <f t="shared" si="164"/>
        <v>45.232313753221945</v>
      </c>
      <c r="R1130">
        <f>$D$2*tarifas!$D$12/24</f>
        <v>1.4541666666666666</v>
      </c>
      <c r="S1130" t="e">
        <f>VLOOKUP(E1130&amp;" "&amp;F1130,tarifas!$A$13:$D$20,4,FALSE)*P1130</f>
        <v>#N/A</v>
      </c>
      <c r="T1130">
        <f>IF(F1130="COD1",tarifas!$D$11*(SUMIFS($P$11:$P$8770,$F$11:$F$8770,"=COD1",$B$11:$B$8770,"="&amp;B1130)/COUNTIFS($F$11:$F$8770,"=COD1",$B$11:$B$8770,"="&amp;B1130))/COUNTIFS($A$11:$A$8770,"="&amp;A1130,$F$11:$F$8770,"=COD1"),0)</f>
        <v>0</v>
      </c>
      <c r="U1130" t="e">
        <f>(VLOOKUP(F1130,tarifas!$C$7:$D$10,2,FALSE)+tarifas!$D$21)*datos!P1130</f>
        <v>#N/A</v>
      </c>
      <c r="V1130" t="e">
        <f t="shared" si="165"/>
        <v>#N/A</v>
      </c>
      <c r="W1130">
        <f t="shared" si="166"/>
        <v>0.52921807091269679</v>
      </c>
    </row>
    <row r="1131" spans="1:23" x14ac:dyDescent="0.25">
      <c r="A1131">
        <f t="shared" si="159"/>
        <v>45</v>
      </c>
      <c r="B1131">
        <f t="shared" si="160"/>
        <v>2</v>
      </c>
      <c r="C1131" s="1">
        <f t="shared" si="167"/>
        <v>41686.66666666395</v>
      </c>
      <c r="D1131" s="7">
        <v>241.60606060606059</v>
      </c>
      <c r="E1131" s="7"/>
      <c r="G1131">
        <v>12.5</v>
      </c>
      <c r="H1131" s="12">
        <v>180.77866560681065</v>
      </c>
      <c r="I1131" s="13">
        <f>$D$2*tarifas!$D$12/24</f>
        <v>1.4541666666666666</v>
      </c>
      <c r="J1131" s="13" t="e">
        <f>VLOOKUP(E1131&amp;" "&amp;F1131,tarifas!$A$13:$D$20,4,FALSE)*H1131</f>
        <v>#N/A</v>
      </c>
      <c r="K1131" s="13">
        <f>IF(F1131="COD1",tarifas!$D$11*(SUMIFS($H$11:$H$8770,$F$11:$F$8770,"=COD1",$B$11:$B$8770,"="&amp;B1131)/COUNTIFS($F$11:$F$8770,"=COD1",$B$11:$B$8770,"="&amp;B1131))/COUNTIFS($A$11:$A$8770,"="&amp;A1131,$F$11:$F$8770,"=COD1"),0)</f>
        <v>0</v>
      </c>
      <c r="L1131" s="13" t="e">
        <f>(VLOOKUP(F1131,tarifas!$C$7:$D$10,2,FALSE)+tarifas!$D$21)*datos!H1131</f>
        <v>#N/A</v>
      </c>
      <c r="M1131">
        <v>168.56989000000002</v>
      </c>
      <c r="N1131" s="13" t="e">
        <f t="shared" si="161"/>
        <v>#N/A</v>
      </c>
      <c r="O1131">
        <f t="shared" si="162"/>
        <v>168.56989000000002</v>
      </c>
      <c r="P1131" s="12">
        <f t="shared" si="163"/>
        <v>12.208775606810633</v>
      </c>
      <c r="Q1131">
        <f t="shared" si="164"/>
        <v>0</v>
      </c>
      <c r="R1131">
        <f>$D$2*tarifas!$D$12/24</f>
        <v>1.4541666666666666</v>
      </c>
      <c r="S1131" t="e">
        <f>VLOOKUP(E1131&amp;" "&amp;F1131,tarifas!$A$13:$D$20,4,FALSE)*P1131</f>
        <v>#N/A</v>
      </c>
      <c r="T1131">
        <f>IF(F1131="COD1",tarifas!$D$11*(SUMIFS($P$11:$P$8770,$F$11:$F$8770,"=COD1",$B$11:$B$8770,"="&amp;B1131)/COUNTIFS($F$11:$F$8770,"=COD1",$B$11:$B$8770,"="&amp;B1131))/COUNTIFS($A$11:$A$8770,"="&amp;A1131,$F$11:$F$8770,"=COD1"),0)</f>
        <v>0</v>
      </c>
      <c r="U1131" t="e">
        <f>(VLOOKUP(F1131,tarifas!$C$7:$D$10,2,FALSE)+tarifas!$D$21)*datos!P1131</f>
        <v>#N/A</v>
      </c>
      <c r="V1131" t="e">
        <f t="shared" si="165"/>
        <v>#N/A</v>
      </c>
      <c r="W1131">
        <f t="shared" si="166"/>
        <v>0</v>
      </c>
    </row>
    <row r="1132" spans="1:23" x14ac:dyDescent="0.25">
      <c r="A1132">
        <f t="shared" si="159"/>
        <v>45</v>
      </c>
      <c r="B1132">
        <f t="shared" si="160"/>
        <v>2</v>
      </c>
      <c r="C1132" s="1">
        <f t="shared" si="167"/>
        <v>41686.708333330615</v>
      </c>
      <c r="D1132" s="7">
        <v>45.848484848484844</v>
      </c>
      <c r="E1132" s="7"/>
      <c r="G1132">
        <v>14</v>
      </c>
      <c r="H1132" s="12">
        <v>190.67136821080899</v>
      </c>
      <c r="I1132" s="13">
        <f>$D$2*tarifas!$D$12/24</f>
        <v>1.4541666666666666</v>
      </c>
      <c r="J1132" s="13" t="e">
        <f>VLOOKUP(E1132&amp;" "&amp;F1132,tarifas!$A$13:$D$20,4,FALSE)*H1132</f>
        <v>#N/A</v>
      </c>
      <c r="K1132" s="13">
        <f>IF(F1132="COD1",tarifas!$D$11*(SUMIFS($H$11:$H$8770,$F$11:$F$8770,"=COD1",$B$11:$B$8770,"="&amp;B1132)/COUNTIFS($F$11:$F$8770,"=COD1",$B$11:$B$8770,"="&amp;B1132))/COUNTIFS($A$11:$A$8770,"="&amp;A1132,$F$11:$F$8770,"=COD1"),0)</f>
        <v>0</v>
      </c>
      <c r="L1132" s="13" t="e">
        <f>(VLOOKUP(F1132,tarifas!$C$7:$D$10,2,FALSE)+tarifas!$D$21)*datos!H1132</f>
        <v>#N/A</v>
      </c>
      <c r="M1132">
        <v>0.49879000000000001</v>
      </c>
      <c r="N1132" s="13" t="e">
        <f t="shared" si="161"/>
        <v>#N/A</v>
      </c>
      <c r="O1132">
        <f t="shared" si="162"/>
        <v>0.49879000000000001</v>
      </c>
      <c r="P1132" s="12">
        <f t="shared" si="163"/>
        <v>190.17257821080898</v>
      </c>
      <c r="Q1132">
        <f t="shared" si="164"/>
        <v>0</v>
      </c>
      <c r="R1132">
        <f>$D$2*tarifas!$D$12/24</f>
        <v>1.4541666666666666</v>
      </c>
      <c r="S1132" t="e">
        <f>VLOOKUP(E1132&amp;" "&amp;F1132,tarifas!$A$13:$D$20,4,FALSE)*P1132</f>
        <v>#N/A</v>
      </c>
      <c r="T1132">
        <f>IF(F1132="COD1",tarifas!$D$11*(SUMIFS($P$11:$P$8770,$F$11:$F$8770,"=COD1",$B$11:$B$8770,"="&amp;B1132)/COUNTIFS($F$11:$F$8770,"=COD1",$B$11:$B$8770,"="&amp;B1132))/COUNTIFS($A$11:$A$8770,"="&amp;A1132,$F$11:$F$8770,"=COD1"),0)</f>
        <v>0</v>
      </c>
      <c r="U1132" t="e">
        <f>(VLOOKUP(F1132,tarifas!$C$7:$D$10,2,FALSE)+tarifas!$D$21)*datos!P1132</f>
        <v>#N/A</v>
      </c>
      <c r="V1132" t="e">
        <f t="shared" si="165"/>
        <v>#N/A</v>
      </c>
      <c r="W1132">
        <f t="shared" si="166"/>
        <v>0</v>
      </c>
    </row>
    <row r="1133" spans="1:23" x14ac:dyDescent="0.25">
      <c r="A1133">
        <f t="shared" si="159"/>
        <v>45</v>
      </c>
      <c r="B1133">
        <f t="shared" si="160"/>
        <v>2</v>
      </c>
      <c r="C1133" s="1">
        <f t="shared" si="167"/>
        <v>41686.749999997279</v>
      </c>
      <c r="D1133" s="7">
        <v>0</v>
      </c>
      <c r="E1133" s="7"/>
      <c r="G1133">
        <v>19.5</v>
      </c>
      <c r="H1133" s="12">
        <v>191.88142546347515</v>
      </c>
      <c r="I1133" s="13">
        <f>$D$2*tarifas!$D$12/24</f>
        <v>1.4541666666666666</v>
      </c>
      <c r="J1133" s="13" t="e">
        <f>VLOOKUP(E1133&amp;" "&amp;F1133,tarifas!$A$13:$D$20,4,FALSE)*H1133</f>
        <v>#N/A</v>
      </c>
      <c r="K1133" s="13">
        <f>IF(F1133="COD1",tarifas!$D$11*(SUMIFS($H$11:$H$8770,$F$11:$F$8770,"=COD1",$B$11:$B$8770,"="&amp;B1133)/COUNTIFS($F$11:$F$8770,"=COD1",$B$11:$B$8770,"="&amp;B1133))/COUNTIFS($A$11:$A$8770,"="&amp;A1133,$F$11:$F$8770,"=COD1"),0)</f>
        <v>0</v>
      </c>
      <c r="L1133" s="13" t="e">
        <f>(VLOOKUP(F1133,tarifas!$C$7:$D$10,2,FALSE)+tarifas!$D$21)*datos!H1133</f>
        <v>#N/A</v>
      </c>
      <c r="M1133">
        <v>0</v>
      </c>
      <c r="N1133" s="13" t="e">
        <f t="shared" si="161"/>
        <v>#N/A</v>
      </c>
      <c r="O1133">
        <f t="shared" si="162"/>
        <v>0</v>
      </c>
      <c r="P1133" s="12">
        <f t="shared" si="163"/>
        <v>191.88142546347515</v>
      </c>
      <c r="Q1133">
        <f t="shared" si="164"/>
        <v>0</v>
      </c>
      <c r="R1133">
        <f>$D$2*tarifas!$D$12/24</f>
        <v>1.4541666666666666</v>
      </c>
      <c r="S1133" t="e">
        <f>VLOOKUP(E1133&amp;" "&amp;F1133,tarifas!$A$13:$D$20,4,FALSE)*P1133</f>
        <v>#N/A</v>
      </c>
      <c r="T1133">
        <f>IF(F1133="COD1",tarifas!$D$11*(SUMIFS($P$11:$P$8770,$F$11:$F$8770,"=COD1",$B$11:$B$8770,"="&amp;B1133)/COUNTIFS($F$11:$F$8770,"=COD1",$B$11:$B$8770,"="&amp;B1133))/COUNTIFS($A$11:$A$8770,"="&amp;A1133,$F$11:$F$8770,"=COD1"),0)</f>
        <v>0</v>
      </c>
      <c r="U1133" t="e">
        <f>(VLOOKUP(F1133,tarifas!$C$7:$D$10,2,FALSE)+tarifas!$D$21)*datos!P1133</f>
        <v>#N/A</v>
      </c>
      <c r="V1133" t="e">
        <f t="shared" si="165"/>
        <v>#N/A</v>
      </c>
      <c r="W1133">
        <f t="shared" si="166"/>
        <v>0</v>
      </c>
    </row>
    <row r="1134" spans="1:23" x14ac:dyDescent="0.25">
      <c r="A1134">
        <f t="shared" si="159"/>
        <v>45</v>
      </c>
      <c r="B1134">
        <f t="shared" si="160"/>
        <v>2</v>
      </c>
      <c r="C1134" s="1">
        <f t="shared" si="167"/>
        <v>41686.791666663943</v>
      </c>
      <c r="D1134" s="7">
        <v>0</v>
      </c>
      <c r="E1134" s="7"/>
      <c r="G1134">
        <v>42</v>
      </c>
      <c r="H1134" s="12">
        <v>185.34396462318551</v>
      </c>
      <c r="I1134" s="13">
        <f>$D$2*tarifas!$D$12/24</f>
        <v>1.4541666666666666</v>
      </c>
      <c r="J1134" s="13" t="e">
        <f>VLOOKUP(E1134&amp;" "&amp;F1134,tarifas!$A$13:$D$20,4,FALSE)*H1134</f>
        <v>#N/A</v>
      </c>
      <c r="K1134" s="13">
        <f>IF(F1134="COD1",tarifas!$D$11*(SUMIFS($H$11:$H$8770,$F$11:$F$8770,"=COD1",$B$11:$B$8770,"="&amp;B1134)/COUNTIFS($F$11:$F$8770,"=COD1",$B$11:$B$8770,"="&amp;B1134))/COUNTIFS($A$11:$A$8770,"="&amp;A1134,$F$11:$F$8770,"=COD1"),0)</f>
        <v>0</v>
      </c>
      <c r="L1134" s="13" t="e">
        <f>(VLOOKUP(F1134,tarifas!$C$7:$D$10,2,FALSE)+tarifas!$D$21)*datos!H1134</f>
        <v>#N/A</v>
      </c>
      <c r="M1134">
        <v>0</v>
      </c>
      <c r="N1134" s="13" t="e">
        <f t="shared" si="161"/>
        <v>#N/A</v>
      </c>
      <c r="O1134">
        <f t="shared" si="162"/>
        <v>0</v>
      </c>
      <c r="P1134" s="12">
        <f t="shared" si="163"/>
        <v>185.34396462318551</v>
      </c>
      <c r="Q1134">
        <f t="shared" si="164"/>
        <v>0</v>
      </c>
      <c r="R1134">
        <f>$D$2*tarifas!$D$12/24</f>
        <v>1.4541666666666666</v>
      </c>
      <c r="S1134" t="e">
        <f>VLOOKUP(E1134&amp;" "&amp;F1134,tarifas!$A$13:$D$20,4,FALSE)*P1134</f>
        <v>#N/A</v>
      </c>
      <c r="T1134">
        <f>IF(F1134="COD1",tarifas!$D$11*(SUMIFS($P$11:$P$8770,$F$11:$F$8770,"=COD1",$B$11:$B$8770,"="&amp;B1134)/COUNTIFS($F$11:$F$8770,"=COD1",$B$11:$B$8770,"="&amp;B1134))/COUNTIFS($A$11:$A$8770,"="&amp;A1134,$F$11:$F$8770,"=COD1"),0)</f>
        <v>0</v>
      </c>
      <c r="U1134" t="e">
        <f>(VLOOKUP(F1134,tarifas!$C$7:$D$10,2,FALSE)+tarifas!$D$21)*datos!P1134</f>
        <v>#N/A</v>
      </c>
      <c r="V1134" t="e">
        <f t="shared" si="165"/>
        <v>#N/A</v>
      </c>
      <c r="W1134">
        <f t="shared" si="166"/>
        <v>0</v>
      </c>
    </row>
    <row r="1135" spans="1:23" x14ac:dyDescent="0.25">
      <c r="A1135">
        <f t="shared" si="159"/>
        <v>45</v>
      </c>
      <c r="B1135">
        <f t="shared" si="160"/>
        <v>2</v>
      </c>
      <c r="C1135" s="1">
        <f t="shared" si="167"/>
        <v>41686.833333330607</v>
      </c>
      <c r="D1135" s="7">
        <v>0</v>
      </c>
      <c r="E1135" s="7"/>
      <c r="G1135">
        <v>60</v>
      </c>
      <c r="H1135" s="12">
        <v>199.82625387665715</v>
      </c>
      <c r="I1135" s="13">
        <f>$D$2*tarifas!$D$12/24</f>
        <v>1.4541666666666666</v>
      </c>
      <c r="J1135" s="13" t="e">
        <f>VLOOKUP(E1135&amp;" "&amp;F1135,tarifas!$A$13:$D$20,4,FALSE)*H1135</f>
        <v>#N/A</v>
      </c>
      <c r="K1135" s="13">
        <f>IF(F1135="COD1",tarifas!$D$11*(SUMIFS($H$11:$H$8770,$F$11:$F$8770,"=COD1",$B$11:$B$8770,"="&amp;B1135)/COUNTIFS($F$11:$F$8770,"=COD1",$B$11:$B$8770,"="&amp;B1135))/COUNTIFS($A$11:$A$8770,"="&amp;A1135,$F$11:$F$8770,"=COD1"),0)</f>
        <v>0</v>
      </c>
      <c r="L1135" s="13" t="e">
        <f>(VLOOKUP(F1135,tarifas!$C$7:$D$10,2,FALSE)+tarifas!$D$21)*datos!H1135</f>
        <v>#N/A</v>
      </c>
      <c r="M1135">
        <v>0</v>
      </c>
      <c r="N1135" s="13" t="e">
        <f t="shared" si="161"/>
        <v>#N/A</v>
      </c>
      <c r="O1135">
        <f t="shared" si="162"/>
        <v>0</v>
      </c>
      <c r="P1135" s="12">
        <f t="shared" si="163"/>
        <v>199.82625387665715</v>
      </c>
      <c r="Q1135">
        <f t="shared" si="164"/>
        <v>0</v>
      </c>
      <c r="R1135">
        <f>$D$2*tarifas!$D$12/24</f>
        <v>1.4541666666666666</v>
      </c>
      <c r="S1135" t="e">
        <f>VLOOKUP(E1135&amp;" "&amp;F1135,tarifas!$A$13:$D$20,4,FALSE)*P1135</f>
        <v>#N/A</v>
      </c>
      <c r="T1135">
        <f>IF(F1135="COD1",tarifas!$D$11*(SUMIFS($P$11:$P$8770,$F$11:$F$8770,"=COD1",$B$11:$B$8770,"="&amp;B1135)/COUNTIFS($F$11:$F$8770,"=COD1",$B$11:$B$8770,"="&amp;B1135))/COUNTIFS($A$11:$A$8770,"="&amp;A1135,$F$11:$F$8770,"=COD1"),0)</f>
        <v>0</v>
      </c>
      <c r="U1135" t="e">
        <f>(VLOOKUP(F1135,tarifas!$C$7:$D$10,2,FALSE)+tarifas!$D$21)*datos!P1135</f>
        <v>#N/A</v>
      </c>
      <c r="V1135" t="e">
        <f t="shared" si="165"/>
        <v>#N/A</v>
      </c>
      <c r="W1135">
        <f t="shared" si="166"/>
        <v>0</v>
      </c>
    </row>
    <row r="1136" spans="1:23" x14ac:dyDescent="0.25">
      <c r="A1136">
        <f t="shared" si="159"/>
        <v>45</v>
      </c>
      <c r="B1136">
        <f t="shared" si="160"/>
        <v>2</v>
      </c>
      <c r="C1136" s="1">
        <f t="shared" si="167"/>
        <v>41686.874999997272</v>
      </c>
      <c r="D1136" s="7">
        <v>0</v>
      </c>
      <c r="E1136" s="7"/>
      <c r="G1136">
        <v>73.13</v>
      </c>
      <c r="H1136" s="12">
        <v>202.71831006651172</v>
      </c>
      <c r="I1136" s="13">
        <f>$D$2*tarifas!$D$12/24</f>
        <v>1.4541666666666666</v>
      </c>
      <c r="J1136" s="13" t="e">
        <f>VLOOKUP(E1136&amp;" "&amp;F1136,tarifas!$A$13:$D$20,4,FALSE)*H1136</f>
        <v>#N/A</v>
      </c>
      <c r="K1136" s="13">
        <f>IF(F1136="COD1",tarifas!$D$11*(SUMIFS($H$11:$H$8770,$F$11:$F$8770,"=COD1",$B$11:$B$8770,"="&amp;B1136)/COUNTIFS($F$11:$F$8770,"=COD1",$B$11:$B$8770,"="&amp;B1136))/COUNTIFS($A$11:$A$8770,"="&amp;A1136,$F$11:$F$8770,"=COD1"),0)</f>
        <v>0</v>
      </c>
      <c r="L1136" s="13" t="e">
        <f>(VLOOKUP(F1136,tarifas!$C$7:$D$10,2,FALSE)+tarifas!$D$21)*datos!H1136</f>
        <v>#N/A</v>
      </c>
      <c r="M1136">
        <v>0</v>
      </c>
      <c r="N1136" s="13" t="e">
        <f t="shared" si="161"/>
        <v>#N/A</v>
      </c>
      <c r="O1136">
        <f t="shared" si="162"/>
        <v>0</v>
      </c>
      <c r="P1136" s="12">
        <f t="shared" si="163"/>
        <v>202.71831006651172</v>
      </c>
      <c r="Q1136">
        <f t="shared" si="164"/>
        <v>0</v>
      </c>
      <c r="R1136">
        <f>$D$2*tarifas!$D$12/24</f>
        <v>1.4541666666666666</v>
      </c>
      <c r="S1136" t="e">
        <f>VLOOKUP(E1136&amp;" "&amp;F1136,tarifas!$A$13:$D$20,4,FALSE)*P1136</f>
        <v>#N/A</v>
      </c>
      <c r="T1136">
        <f>IF(F1136="COD1",tarifas!$D$11*(SUMIFS($P$11:$P$8770,$F$11:$F$8770,"=COD1",$B$11:$B$8770,"="&amp;B1136)/COUNTIFS($F$11:$F$8770,"=COD1",$B$11:$B$8770,"="&amp;B1136))/COUNTIFS($A$11:$A$8770,"="&amp;A1136,$F$11:$F$8770,"=COD1"),0)</f>
        <v>0</v>
      </c>
      <c r="U1136" t="e">
        <f>(VLOOKUP(F1136,tarifas!$C$7:$D$10,2,FALSE)+tarifas!$D$21)*datos!P1136</f>
        <v>#N/A</v>
      </c>
      <c r="V1136" t="e">
        <f t="shared" si="165"/>
        <v>#N/A</v>
      </c>
      <c r="W1136">
        <f t="shared" si="166"/>
        <v>0</v>
      </c>
    </row>
    <row r="1137" spans="1:23" x14ac:dyDescent="0.25">
      <c r="A1137">
        <f t="shared" si="159"/>
        <v>45</v>
      </c>
      <c r="B1137">
        <f t="shared" si="160"/>
        <v>2</v>
      </c>
      <c r="C1137" s="1">
        <f t="shared" si="167"/>
        <v>41686.916666663936</v>
      </c>
      <c r="D1137" s="7">
        <v>0</v>
      </c>
      <c r="E1137" s="7"/>
      <c r="G1137">
        <v>67.84</v>
      </c>
      <c r="H1137" s="12">
        <v>203.81981942937122</v>
      </c>
      <c r="I1137" s="13">
        <f>$D$2*tarifas!$D$12/24</f>
        <v>1.4541666666666666</v>
      </c>
      <c r="J1137" s="13" t="e">
        <f>VLOOKUP(E1137&amp;" "&amp;F1137,tarifas!$A$13:$D$20,4,FALSE)*H1137</f>
        <v>#N/A</v>
      </c>
      <c r="K1137" s="13">
        <f>IF(F1137="COD1",tarifas!$D$11*(SUMIFS($H$11:$H$8770,$F$11:$F$8770,"=COD1",$B$11:$B$8770,"="&amp;B1137)/COUNTIFS($F$11:$F$8770,"=COD1",$B$11:$B$8770,"="&amp;B1137))/COUNTIFS($A$11:$A$8770,"="&amp;A1137,$F$11:$F$8770,"=COD1"),0)</f>
        <v>0</v>
      </c>
      <c r="L1137" s="13" t="e">
        <f>(VLOOKUP(F1137,tarifas!$C$7:$D$10,2,FALSE)+tarifas!$D$21)*datos!H1137</f>
        <v>#N/A</v>
      </c>
      <c r="M1137">
        <v>0</v>
      </c>
      <c r="N1137" s="13" t="e">
        <f t="shared" si="161"/>
        <v>#N/A</v>
      </c>
      <c r="O1137">
        <f t="shared" si="162"/>
        <v>0</v>
      </c>
      <c r="P1137" s="12">
        <f t="shared" si="163"/>
        <v>203.81981942937122</v>
      </c>
      <c r="Q1137">
        <f t="shared" si="164"/>
        <v>0</v>
      </c>
      <c r="R1137">
        <f>$D$2*tarifas!$D$12/24</f>
        <v>1.4541666666666666</v>
      </c>
      <c r="S1137" t="e">
        <f>VLOOKUP(E1137&amp;" "&amp;F1137,tarifas!$A$13:$D$20,4,FALSE)*P1137</f>
        <v>#N/A</v>
      </c>
      <c r="T1137">
        <f>IF(F1137="COD1",tarifas!$D$11*(SUMIFS($P$11:$P$8770,$F$11:$F$8770,"=COD1",$B$11:$B$8770,"="&amp;B1137)/COUNTIFS($F$11:$F$8770,"=COD1",$B$11:$B$8770,"="&amp;B1137))/COUNTIFS($A$11:$A$8770,"="&amp;A1137,$F$11:$F$8770,"=COD1"),0)</f>
        <v>0</v>
      </c>
      <c r="U1137" t="e">
        <f>(VLOOKUP(F1137,tarifas!$C$7:$D$10,2,FALSE)+tarifas!$D$21)*datos!P1137</f>
        <v>#N/A</v>
      </c>
      <c r="V1137" t="e">
        <f t="shared" si="165"/>
        <v>#N/A</v>
      </c>
      <c r="W1137">
        <f t="shared" si="166"/>
        <v>0</v>
      </c>
    </row>
    <row r="1138" spans="1:23" x14ac:dyDescent="0.25">
      <c r="A1138">
        <f t="shared" si="159"/>
        <v>45</v>
      </c>
      <c r="B1138">
        <f t="shared" si="160"/>
        <v>2</v>
      </c>
      <c r="C1138" s="1">
        <f t="shared" si="167"/>
        <v>41686.9583333306</v>
      </c>
      <c r="D1138" s="7">
        <v>0</v>
      </c>
      <c r="E1138" s="7"/>
      <c r="G1138">
        <v>42</v>
      </c>
      <c r="H1138" s="12">
        <v>203.40890214808837</v>
      </c>
      <c r="I1138" s="13">
        <f>$D$2*tarifas!$D$12/24</f>
        <v>1.4541666666666666</v>
      </c>
      <c r="J1138" s="13" t="e">
        <f>VLOOKUP(E1138&amp;" "&amp;F1138,tarifas!$A$13:$D$20,4,FALSE)*H1138</f>
        <v>#N/A</v>
      </c>
      <c r="K1138" s="13">
        <f>IF(F1138="COD1",tarifas!$D$11*(SUMIFS($H$11:$H$8770,$F$11:$F$8770,"=COD1",$B$11:$B$8770,"="&amp;B1138)/COUNTIFS($F$11:$F$8770,"=COD1",$B$11:$B$8770,"="&amp;B1138))/COUNTIFS($A$11:$A$8770,"="&amp;A1138,$F$11:$F$8770,"=COD1"),0)</f>
        <v>0</v>
      </c>
      <c r="L1138" s="13" t="e">
        <f>(VLOOKUP(F1138,tarifas!$C$7:$D$10,2,FALSE)+tarifas!$D$21)*datos!H1138</f>
        <v>#N/A</v>
      </c>
      <c r="M1138">
        <v>0</v>
      </c>
      <c r="N1138" s="13" t="e">
        <f t="shared" si="161"/>
        <v>#N/A</v>
      </c>
      <c r="O1138">
        <f t="shared" si="162"/>
        <v>0</v>
      </c>
      <c r="P1138" s="12">
        <f t="shared" si="163"/>
        <v>203.40890214808837</v>
      </c>
      <c r="Q1138">
        <f t="shared" si="164"/>
        <v>0</v>
      </c>
      <c r="R1138">
        <f>$D$2*tarifas!$D$12/24</f>
        <v>1.4541666666666666</v>
      </c>
      <c r="S1138" t="e">
        <f>VLOOKUP(E1138&amp;" "&amp;F1138,tarifas!$A$13:$D$20,4,FALSE)*P1138</f>
        <v>#N/A</v>
      </c>
      <c r="T1138">
        <f>IF(F1138="COD1",tarifas!$D$11*(SUMIFS($P$11:$P$8770,$F$11:$F$8770,"=COD1",$B$11:$B$8770,"="&amp;B1138)/COUNTIFS($F$11:$F$8770,"=COD1",$B$11:$B$8770,"="&amp;B1138))/COUNTIFS($A$11:$A$8770,"="&amp;A1138,$F$11:$F$8770,"=COD1"),0)</f>
        <v>0</v>
      </c>
      <c r="U1138" t="e">
        <f>(VLOOKUP(F1138,tarifas!$C$7:$D$10,2,FALSE)+tarifas!$D$21)*datos!P1138</f>
        <v>#N/A</v>
      </c>
      <c r="V1138" t="e">
        <f t="shared" si="165"/>
        <v>#N/A</v>
      </c>
      <c r="W1138">
        <f t="shared" si="166"/>
        <v>0</v>
      </c>
    </row>
    <row r="1139" spans="1:23" x14ac:dyDescent="0.25">
      <c r="A1139">
        <f t="shared" si="159"/>
        <v>46</v>
      </c>
      <c r="B1139">
        <f t="shared" si="160"/>
        <v>2</v>
      </c>
      <c r="C1139" s="1">
        <f t="shared" si="167"/>
        <v>41686.999999997264</v>
      </c>
      <c r="D1139" s="7">
        <v>0</v>
      </c>
      <c r="E1139" s="7"/>
      <c r="G1139">
        <v>25</v>
      </c>
      <c r="H1139" s="12">
        <v>198.09186962103186</v>
      </c>
      <c r="I1139" s="13">
        <f>$D$2*tarifas!$D$12/24</f>
        <v>1.4541666666666666</v>
      </c>
      <c r="J1139" s="13" t="e">
        <f>VLOOKUP(E1139&amp;" "&amp;F1139,tarifas!$A$13:$D$20,4,FALSE)*H1139</f>
        <v>#N/A</v>
      </c>
      <c r="K1139" s="13">
        <f>IF(F1139="COD1",tarifas!$D$11*(SUMIFS($H$11:$H$8770,$F$11:$F$8770,"=COD1",$B$11:$B$8770,"="&amp;B1139)/COUNTIFS($F$11:$F$8770,"=COD1",$B$11:$B$8770,"="&amp;B1139))/COUNTIFS($A$11:$A$8770,"="&amp;A1139,$F$11:$F$8770,"=COD1"),0)</f>
        <v>0</v>
      </c>
      <c r="L1139" s="13" t="e">
        <f>(VLOOKUP(F1139,tarifas!$C$7:$D$10,2,FALSE)+tarifas!$D$21)*datos!H1139</f>
        <v>#N/A</v>
      </c>
      <c r="M1139">
        <v>0</v>
      </c>
      <c r="N1139" s="13" t="e">
        <f t="shared" si="161"/>
        <v>#N/A</v>
      </c>
      <c r="O1139">
        <f t="shared" si="162"/>
        <v>0</v>
      </c>
      <c r="P1139" s="12">
        <f t="shared" si="163"/>
        <v>198.09186962103186</v>
      </c>
      <c r="Q1139">
        <f t="shared" si="164"/>
        <v>0</v>
      </c>
      <c r="R1139">
        <f>$D$2*tarifas!$D$12/24</f>
        <v>1.4541666666666666</v>
      </c>
      <c r="S1139" t="e">
        <f>VLOOKUP(E1139&amp;" "&amp;F1139,tarifas!$A$13:$D$20,4,FALSE)*P1139</f>
        <v>#N/A</v>
      </c>
      <c r="T1139">
        <f>IF(F1139="COD1",tarifas!$D$11*(SUMIFS($P$11:$P$8770,$F$11:$F$8770,"=COD1",$B$11:$B$8770,"="&amp;B1139)/COUNTIFS($F$11:$F$8770,"=COD1",$B$11:$B$8770,"="&amp;B1139))/COUNTIFS($A$11:$A$8770,"="&amp;A1139,$F$11:$F$8770,"=COD1"),0)</f>
        <v>0</v>
      </c>
      <c r="U1139" t="e">
        <f>(VLOOKUP(F1139,tarifas!$C$7:$D$10,2,FALSE)+tarifas!$D$21)*datos!P1139</f>
        <v>#N/A</v>
      </c>
      <c r="V1139" t="e">
        <f t="shared" si="165"/>
        <v>#N/A</v>
      </c>
      <c r="W1139">
        <f t="shared" si="166"/>
        <v>0</v>
      </c>
    </row>
    <row r="1140" spans="1:23" x14ac:dyDescent="0.25">
      <c r="A1140">
        <f t="shared" si="159"/>
        <v>46</v>
      </c>
      <c r="B1140">
        <f t="shared" si="160"/>
        <v>2</v>
      </c>
      <c r="C1140" s="1">
        <f t="shared" si="167"/>
        <v>41687.041666663928</v>
      </c>
      <c r="D1140" s="7">
        <v>0</v>
      </c>
      <c r="E1140" s="7"/>
      <c r="G1140">
        <v>3</v>
      </c>
      <c r="H1140" s="12">
        <v>197.00046449475545</v>
      </c>
      <c r="I1140" s="13">
        <f>$D$2*tarifas!$D$12/24</f>
        <v>1.4541666666666666</v>
      </c>
      <c r="J1140" s="13" t="e">
        <f>VLOOKUP(E1140&amp;" "&amp;F1140,tarifas!$A$13:$D$20,4,FALSE)*H1140</f>
        <v>#N/A</v>
      </c>
      <c r="K1140" s="13">
        <f>IF(F1140="COD1",tarifas!$D$11*(SUMIFS($H$11:$H$8770,$F$11:$F$8770,"=COD1",$B$11:$B$8770,"="&amp;B1140)/COUNTIFS($F$11:$F$8770,"=COD1",$B$11:$B$8770,"="&amp;B1140))/COUNTIFS($A$11:$A$8770,"="&amp;A1140,$F$11:$F$8770,"=COD1"),0)</f>
        <v>0</v>
      </c>
      <c r="L1140" s="13" t="e">
        <f>(VLOOKUP(F1140,tarifas!$C$7:$D$10,2,FALSE)+tarifas!$D$21)*datos!H1140</f>
        <v>#N/A</v>
      </c>
      <c r="M1140">
        <v>0</v>
      </c>
      <c r="N1140" s="13" t="e">
        <f t="shared" si="161"/>
        <v>#N/A</v>
      </c>
      <c r="O1140">
        <f t="shared" si="162"/>
        <v>0</v>
      </c>
      <c r="P1140" s="12">
        <f t="shared" si="163"/>
        <v>197.00046449475545</v>
      </c>
      <c r="Q1140">
        <f t="shared" si="164"/>
        <v>0</v>
      </c>
      <c r="R1140">
        <f>$D$2*tarifas!$D$12/24</f>
        <v>1.4541666666666666</v>
      </c>
      <c r="S1140" t="e">
        <f>VLOOKUP(E1140&amp;" "&amp;F1140,tarifas!$A$13:$D$20,4,FALSE)*P1140</f>
        <v>#N/A</v>
      </c>
      <c r="T1140">
        <f>IF(F1140="COD1",tarifas!$D$11*(SUMIFS($P$11:$P$8770,$F$11:$F$8770,"=COD1",$B$11:$B$8770,"="&amp;B1140)/COUNTIFS($F$11:$F$8770,"=COD1",$B$11:$B$8770,"="&amp;B1140))/COUNTIFS($A$11:$A$8770,"="&amp;A1140,$F$11:$F$8770,"=COD1"),0)</f>
        <v>0</v>
      </c>
      <c r="U1140" t="e">
        <f>(VLOOKUP(F1140,tarifas!$C$7:$D$10,2,FALSE)+tarifas!$D$21)*datos!P1140</f>
        <v>#N/A</v>
      </c>
      <c r="V1140" t="e">
        <f t="shared" si="165"/>
        <v>#N/A</v>
      </c>
      <c r="W1140">
        <f t="shared" si="166"/>
        <v>0</v>
      </c>
    </row>
    <row r="1141" spans="1:23" x14ac:dyDescent="0.25">
      <c r="A1141">
        <f t="shared" si="159"/>
        <v>46</v>
      </c>
      <c r="B1141">
        <f t="shared" si="160"/>
        <v>2</v>
      </c>
      <c r="C1141" s="1">
        <f t="shared" si="167"/>
        <v>41687.083333330593</v>
      </c>
      <c r="D1141" s="7">
        <v>0</v>
      </c>
      <c r="E1141" s="7"/>
      <c r="G1141">
        <v>0</v>
      </c>
      <c r="H1141" s="12">
        <v>194.22228234504789</v>
      </c>
      <c r="I1141" s="13">
        <f>$D$2*tarifas!$D$12/24</f>
        <v>1.4541666666666666</v>
      </c>
      <c r="J1141" s="13" t="e">
        <f>VLOOKUP(E1141&amp;" "&amp;F1141,tarifas!$A$13:$D$20,4,FALSE)*H1141</f>
        <v>#N/A</v>
      </c>
      <c r="K1141" s="13">
        <f>IF(F1141="COD1",tarifas!$D$11*(SUMIFS($H$11:$H$8770,$F$11:$F$8770,"=COD1",$B$11:$B$8770,"="&amp;B1141)/COUNTIFS($F$11:$F$8770,"=COD1",$B$11:$B$8770,"="&amp;B1141))/COUNTIFS($A$11:$A$8770,"="&amp;A1141,$F$11:$F$8770,"=COD1"),0)</f>
        <v>0</v>
      </c>
      <c r="L1141" s="13" t="e">
        <f>(VLOOKUP(F1141,tarifas!$C$7:$D$10,2,FALSE)+tarifas!$D$21)*datos!H1141</f>
        <v>#N/A</v>
      </c>
      <c r="M1141">
        <v>0</v>
      </c>
      <c r="N1141" s="13" t="e">
        <f t="shared" si="161"/>
        <v>#N/A</v>
      </c>
      <c r="O1141">
        <f t="shared" si="162"/>
        <v>0</v>
      </c>
      <c r="P1141" s="12">
        <f t="shared" si="163"/>
        <v>194.22228234504789</v>
      </c>
      <c r="Q1141">
        <f t="shared" si="164"/>
        <v>0</v>
      </c>
      <c r="R1141">
        <f>$D$2*tarifas!$D$12/24</f>
        <v>1.4541666666666666</v>
      </c>
      <c r="S1141" t="e">
        <f>VLOOKUP(E1141&amp;" "&amp;F1141,tarifas!$A$13:$D$20,4,FALSE)*P1141</f>
        <v>#N/A</v>
      </c>
      <c r="T1141">
        <f>IF(F1141="COD1",tarifas!$D$11*(SUMIFS($P$11:$P$8770,$F$11:$F$8770,"=COD1",$B$11:$B$8770,"="&amp;B1141)/COUNTIFS($F$11:$F$8770,"=COD1",$B$11:$B$8770,"="&amp;B1141))/COUNTIFS($A$11:$A$8770,"="&amp;A1141,$F$11:$F$8770,"=COD1"),0)</f>
        <v>0</v>
      </c>
      <c r="U1141" t="e">
        <f>(VLOOKUP(F1141,tarifas!$C$7:$D$10,2,FALSE)+tarifas!$D$21)*datos!P1141</f>
        <v>#N/A</v>
      </c>
      <c r="V1141" t="e">
        <f t="shared" si="165"/>
        <v>#N/A</v>
      </c>
      <c r="W1141">
        <f t="shared" si="166"/>
        <v>0</v>
      </c>
    </row>
    <row r="1142" spans="1:23" x14ac:dyDescent="0.25">
      <c r="A1142">
        <f t="shared" si="159"/>
        <v>46</v>
      </c>
      <c r="B1142">
        <f t="shared" si="160"/>
        <v>2</v>
      </c>
      <c r="C1142" s="1">
        <f t="shared" si="167"/>
        <v>41687.124999997257</v>
      </c>
      <c r="D1142" s="7">
        <v>0</v>
      </c>
      <c r="E1142" s="7"/>
      <c r="G1142">
        <v>0</v>
      </c>
      <c r="H1142" s="12">
        <v>191.92481244972504</v>
      </c>
      <c r="I1142" s="13">
        <f>$D$2*tarifas!$D$12/24</f>
        <v>1.4541666666666666</v>
      </c>
      <c r="J1142" s="13" t="e">
        <f>VLOOKUP(E1142&amp;" "&amp;F1142,tarifas!$A$13:$D$20,4,FALSE)*H1142</f>
        <v>#N/A</v>
      </c>
      <c r="K1142" s="13">
        <f>IF(F1142="COD1",tarifas!$D$11*(SUMIFS($H$11:$H$8770,$F$11:$F$8770,"=COD1",$B$11:$B$8770,"="&amp;B1142)/COUNTIFS($F$11:$F$8770,"=COD1",$B$11:$B$8770,"="&amp;B1142))/COUNTIFS($A$11:$A$8770,"="&amp;A1142,$F$11:$F$8770,"=COD1"),0)</f>
        <v>0</v>
      </c>
      <c r="L1142" s="13" t="e">
        <f>(VLOOKUP(F1142,tarifas!$C$7:$D$10,2,FALSE)+tarifas!$D$21)*datos!H1142</f>
        <v>#N/A</v>
      </c>
      <c r="M1142">
        <v>0</v>
      </c>
      <c r="N1142" s="13" t="e">
        <f t="shared" si="161"/>
        <v>#N/A</v>
      </c>
      <c r="O1142">
        <f t="shared" si="162"/>
        <v>0</v>
      </c>
      <c r="P1142" s="12">
        <f t="shared" si="163"/>
        <v>191.92481244972504</v>
      </c>
      <c r="Q1142">
        <f t="shared" si="164"/>
        <v>0</v>
      </c>
      <c r="R1142">
        <f>$D$2*tarifas!$D$12/24</f>
        <v>1.4541666666666666</v>
      </c>
      <c r="S1142" t="e">
        <f>VLOOKUP(E1142&amp;" "&amp;F1142,tarifas!$A$13:$D$20,4,FALSE)*P1142</f>
        <v>#N/A</v>
      </c>
      <c r="T1142">
        <f>IF(F1142="COD1",tarifas!$D$11*(SUMIFS($P$11:$P$8770,$F$11:$F$8770,"=COD1",$B$11:$B$8770,"="&amp;B1142)/COUNTIFS($F$11:$F$8770,"=COD1",$B$11:$B$8770,"="&amp;B1142))/COUNTIFS($A$11:$A$8770,"="&amp;A1142,$F$11:$F$8770,"=COD1"),0)</f>
        <v>0</v>
      </c>
      <c r="U1142" t="e">
        <f>(VLOOKUP(F1142,tarifas!$C$7:$D$10,2,FALSE)+tarifas!$D$21)*datos!P1142</f>
        <v>#N/A</v>
      </c>
      <c r="V1142" t="e">
        <f t="shared" si="165"/>
        <v>#N/A</v>
      </c>
      <c r="W1142">
        <f t="shared" si="166"/>
        <v>0</v>
      </c>
    </row>
    <row r="1143" spans="1:23" x14ac:dyDescent="0.25">
      <c r="A1143">
        <f t="shared" si="159"/>
        <v>46</v>
      </c>
      <c r="B1143">
        <f t="shared" si="160"/>
        <v>2</v>
      </c>
      <c r="C1143" s="1">
        <f t="shared" si="167"/>
        <v>41687.166666663921</v>
      </c>
      <c r="D1143" s="7">
        <v>0</v>
      </c>
      <c r="E1143" s="7"/>
      <c r="G1143">
        <v>0</v>
      </c>
      <c r="H1143" s="12">
        <v>191.1554913324311</v>
      </c>
      <c r="I1143" s="13">
        <f>$D$2*tarifas!$D$12/24</f>
        <v>1.4541666666666666</v>
      </c>
      <c r="J1143" s="13" t="e">
        <f>VLOOKUP(E1143&amp;" "&amp;F1143,tarifas!$A$13:$D$20,4,FALSE)*H1143</f>
        <v>#N/A</v>
      </c>
      <c r="K1143" s="13">
        <f>IF(F1143="COD1",tarifas!$D$11*(SUMIFS($H$11:$H$8770,$F$11:$F$8770,"=COD1",$B$11:$B$8770,"="&amp;B1143)/COUNTIFS($F$11:$F$8770,"=COD1",$B$11:$B$8770,"="&amp;B1143))/COUNTIFS($A$11:$A$8770,"="&amp;A1143,$F$11:$F$8770,"=COD1"),0)</f>
        <v>0</v>
      </c>
      <c r="L1143" s="13" t="e">
        <f>(VLOOKUP(F1143,tarifas!$C$7:$D$10,2,FALSE)+tarifas!$D$21)*datos!H1143</f>
        <v>#N/A</v>
      </c>
      <c r="M1143">
        <v>0</v>
      </c>
      <c r="N1143" s="13" t="e">
        <f t="shared" si="161"/>
        <v>#N/A</v>
      </c>
      <c r="O1143">
        <f t="shared" si="162"/>
        <v>0</v>
      </c>
      <c r="P1143" s="12">
        <f t="shared" si="163"/>
        <v>191.1554913324311</v>
      </c>
      <c r="Q1143">
        <f t="shared" si="164"/>
        <v>0</v>
      </c>
      <c r="R1143">
        <f>$D$2*tarifas!$D$12/24</f>
        <v>1.4541666666666666</v>
      </c>
      <c r="S1143" t="e">
        <f>VLOOKUP(E1143&amp;" "&amp;F1143,tarifas!$A$13:$D$20,4,FALSE)*P1143</f>
        <v>#N/A</v>
      </c>
      <c r="T1143">
        <f>IF(F1143="COD1",tarifas!$D$11*(SUMIFS($P$11:$P$8770,$F$11:$F$8770,"=COD1",$B$11:$B$8770,"="&amp;B1143)/COUNTIFS($F$11:$F$8770,"=COD1",$B$11:$B$8770,"="&amp;B1143))/COUNTIFS($A$11:$A$8770,"="&amp;A1143,$F$11:$F$8770,"=COD1"),0)</f>
        <v>0</v>
      </c>
      <c r="U1143" t="e">
        <f>(VLOOKUP(F1143,tarifas!$C$7:$D$10,2,FALSE)+tarifas!$D$21)*datos!P1143</f>
        <v>#N/A</v>
      </c>
      <c r="V1143" t="e">
        <f t="shared" si="165"/>
        <v>#N/A</v>
      </c>
      <c r="W1143">
        <f t="shared" si="166"/>
        <v>0</v>
      </c>
    </row>
    <row r="1144" spans="1:23" x14ac:dyDescent="0.25">
      <c r="A1144">
        <f t="shared" si="159"/>
        <v>46</v>
      </c>
      <c r="B1144">
        <f t="shared" si="160"/>
        <v>2</v>
      </c>
      <c r="C1144" s="1">
        <f t="shared" si="167"/>
        <v>41687.208333330585</v>
      </c>
      <c r="D1144" s="7">
        <v>0</v>
      </c>
      <c r="E1144" s="7"/>
      <c r="G1144">
        <v>0</v>
      </c>
      <c r="H1144" s="12">
        <v>193.23617767780073</v>
      </c>
      <c r="I1144" s="13">
        <f>$D$2*tarifas!$D$12/24</f>
        <v>1.4541666666666666</v>
      </c>
      <c r="J1144" s="13" t="e">
        <f>VLOOKUP(E1144&amp;" "&amp;F1144,tarifas!$A$13:$D$20,4,FALSE)*H1144</f>
        <v>#N/A</v>
      </c>
      <c r="K1144" s="13">
        <f>IF(F1144="COD1",tarifas!$D$11*(SUMIFS($H$11:$H$8770,$F$11:$F$8770,"=COD1",$B$11:$B$8770,"="&amp;B1144)/COUNTIFS($F$11:$F$8770,"=COD1",$B$11:$B$8770,"="&amp;B1144))/COUNTIFS($A$11:$A$8770,"="&amp;A1144,$F$11:$F$8770,"=COD1"),0)</f>
        <v>0</v>
      </c>
      <c r="L1144" s="13" t="e">
        <f>(VLOOKUP(F1144,tarifas!$C$7:$D$10,2,FALSE)+tarifas!$D$21)*datos!H1144</f>
        <v>#N/A</v>
      </c>
      <c r="M1144">
        <v>0</v>
      </c>
      <c r="N1144" s="13" t="e">
        <f t="shared" si="161"/>
        <v>#N/A</v>
      </c>
      <c r="O1144">
        <f t="shared" si="162"/>
        <v>0</v>
      </c>
      <c r="P1144" s="12">
        <f t="shared" si="163"/>
        <v>193.23617767780073</v>
      </c>
      <c r="Q1144">
        <f t="shared" si="164"/>
        <v>0</v>
      </c>
      <c r="R1144">
        <f>$D$2*tarifas!$D$12/24</f>
        <v>1.4541666666666666</v>
      </c>
      <c r="S1144" t="e">
        <f>VLOOKUP(E1144&amp;" "&amp;F1144,tarifas!$A$13:$D$20,4,FALSE)*P1144</f>
        <v>#N/A</v>
      </c>
      <c r="T1144">
        <f>IF(F1144="COD1",tarifas!$D$11*(SUMIFS($P$11:$P$8770,$F$11:$F$8770,"=COD1",$B$11:$B$8770,"="&amp;B1144)/COUNTIFS($F$11:$F$8770,"=COD1",$B$11:$B$8770,"="&amp;B1144))/COUNTIFS($A$11:$A$8770,"="&amp;A1144,$F$11:$F$8770,"=COD1"),0)</f>
        <v>0</v>
      </c>
      <c r="U1144" t="e">
        <f>(VLOOKUP(F1144,tarifas!$C$7:$D$10,2,FALSE)+tarifas!$D$21)*datos!P1144</f>
        <v>#N/A</v>
      </c>
      <c r="V1144" t="e">
        <f t="shared" si="165"/>
        <v>#N/A</v>
      </c>
      <c r="W1144">
        <f t="shared" si="166"/>
        <v>0</v>
      </c>
    </row>
    <row r="1145" spans="1:23" x14ac:dyDescent="0.25">
      <c r="A1145">
        <f t="shared" si="159"/>
        <v>46</v>
      </c>
      <c r="B1145">
        <f t="shared" si="160"/>
        <v>2</v>
      </c>
      <c r="C1145" s="1">
        <f t="shared" si="167"/>
        <v>41687.24999999725</v>
      </c>
      <c r="D1145" s="7">
        <v>0</v>
      </c>
      <c r="E1145" s="7"/>
      <c r="G1145">
        <v>0.2</v>
      </c>
      <c r="H1145" s="12">
        <v>188.5457573753271</v>
      </c>
      <c r="I1145" s="13">
        <f>$D$2*tarifas!$D$12/24</f>
        <v>1.4541666666666666</v>
      </c>
      <c r="J1145" s="13" t="e">
        <f>VLOOKUP(E1145&amp;" "&amp;F1145,tarifas!$A$13:$D$20,4,FALSE)*H1145</f>
        <v>#N/A</v>
      </c>
      <c r="K1145" s="13">
        <f>IF(F1145="COD1",tarifas!$D$11*(SUMIFS($H$11:$H$8770,$F$11:$F$8770,"=COD1",$B$11:$B$8770,"="&amp;B1145)/COUNTIFS($F$11:$F$8770,"=COD1",$B$11:$B$8770,"="&amp;B1145))/COUNTIFS($A$11:$A$8770,"="&amp;A1145,$F$11:$F$8770,"=COD1"),0)</f>
        <v>0</v>
      </c>
      <c r="L1145" s="13" t="e">
        <f>(VLOOKUP(F1145,tarifas!$C$7:$D$10,2,FALSE)+tarifas!$D$21)*datos!H1145</f>
        <v>#N/A</v>
      </c>
      <c r="M1145">
        <v>0</v>
      </c>
      <c r="N1145" s="13" t="e">
        <f t="shared" si="161"/>
        <v>#N/A</v>
      </c>
      <c r="O1145">
        <f t="shared" si="162"/>
        <v>0</v>
      </c>
      <c r="P1145" s="12">
        <f t="shared" si="163"/>
        <v>188.5457573753271</v>
      </c>
      <c r="Q1145">
        <f t="shared" si="164"/>
        <v>0</v>
      </c>
      <c r="R1145">
        <f>$D$2*tarifas!$D$12/24</f>
        <v>1.4541666666666666</v>
      </c>
      <c r="S1145" t="e">
        <f>VLOOKUP(E1145&amp;" "&amp;F1145,tarifas!$A$13:$D$20,4,FALSE)*P1145</f>
        <v>#N/A</v>
      </c>
      <c r="T1145">
        <f>IF(F1145="COD1",tarifas!$D$11*(SUMIFS($P$11:$P$8770,$F$11:$F$8770,"=COD1",$B$11:$B$8770,"="&amp;B1145)/COUNTIFS($F$11:$F$8770,"=COD1",$B$11:$B$8770,"="&amp;B1145))/COUNTIFS($A$11:$A$8770,"="&amp;A1145,$F$11:$F$8770,"=COD1"),0)</f>
        <v>0</v>
      </c>
      <c r="U1145" t="e">
        <f>(VLOOKUP(F1145,tarifas!$C$7:$D$10,2,FALSE)+tarifas!$D$21)*datos!P1145</f>
        <v>#N/A</v>
      </c>
      <c r="V1145" t="e">
        <f t="shared" si="165"/>
        <v>#N/A</v>
      </c>
      <c r="W1145">
        <f t="shared" si="166"/>
        <v>0</v>
      </c>
    </row>
    <row r="1146" spans="1:23" x14ac:dyDescent="0.25">
      <c r="A1146">
        <f t="shared" si="159"/>
        <v>46</v>
      </c>
      <c r="B1146">
        <f t="shared" si="160"/>
        <v>2</v>
      </c>
      <c r="C1146" s="1">
        <f t="shared" si="167"/>
        <v>41687.291666663914</v>
      </c>
      <c r="D1146" s="7">
        <v>18.803030303030305</v>
      </c>
      <c r="E1146" s="7"/>
      <c r="G1146">
        <v>0.2</v>
      </c>
      <c r="H1146" s="12">
        <v>181.45156029362153</v>
      </c>
      <c r="I1146" s="13">
        <f>$D$2*tarifas!$D$12/24</f>
        <v>1.4541666666666666</v>
      </c>
      <c r="J1146" s="13" t="e">
        <f>VLOOKUP(E1146&amp;" "&amp;F1146,tarifas!$A$13:$D$20,4,FALSE)*H1146</f>
        <v>#N/A</v>
      </c>
      <c r="K1146" s="13">
        <f>IF(F1146="COD1",tarifas!$D$11*(SUMIFS($H$11:$H$8770,$F$11:$F$8770,"=COD1",$B$11:$B$8770,"="&amp;B1146)/COUNTIFS($F$11:$F$8770,"=COD1",$B$11:$B$8770,"="&amp;B1146))/COUNTIFS($A$11:$A$8770,"="&amp;A1146,$F$11:$F$8770,"=COD1"),0)</f>
        <v>0</v>
      </c>
      <c r="L1146" s="13" t="e">
        <f>(VLOOKUP(F1146,tarifas!$C$7:$D$10,2,FALSE)+tarifas!$D$21)*datos!H1146</f>
        <v>#N/A</v>
      </c>
      <c r="M1146">
        <v>0</v>
      </c>
      <c r="N1146" s="13" t="e">
        <f t="shared" si="161"/>
        <v>#N/A</v>
      </c>
      <c r="O1146">
        <f t="shared" si="162"/>
        <v>0</v>
      </c>
      <c r="P1146" s="12">
        <f t="shared" si="163"/>
        <v>181.45156029362153</v>
      </c>
      <c r="Q1146">
        <f t="shared" si="164"/>
        <v>0</v>
      </c>
      <c r="R1146">
        <f>$D$2*tarifas!$D$12/24</f>
        <v>1.4541666666666666</v>
      </c>
      <c r="S1146" t="e">
        <f>VLOOKUP(E1146&amp;" "&amp;F1146,tarifas!$A$13:$D$20,4,FALSE)*P1146</f>
        <v>#N/A</v>
      </c>
      <c r="T1146">
        <f>IF(F1146="COD1",tarifas!$D$11*(SUMIFS($P$11:$P$8770,$F$11:$F$8770,"=COD1",$B$11:$B$8770,"="&amp;B1146)/COUNTIFS($F$11:$F$8770,"=COD1",$B$11:$B$8770,"="&amp;B1146))/COUNTIFS($A$11:$A$8770,"="&amp;A1146,$F$11:$F$8770,"=COD1"),0)</f>
        <v>0</v>
      </c>
      <c r="U1146" t="e">
        <f>(VLOOKUP(F1146,tarifas!$C$7:$D$10,2,FALSE)+tarifas!$D$21)*datos!P1146</f>
        <v>#N/A</v>
      </c>
      <c r="V1146" t="e">
        <f t="shared" si="165"/>
        <v>#N/A</v>
      </c>
      <c r="W1146">
        <f t="shared" si="166"/>
        <v>0</v>
      </c>
    </row>
    <row r="1147" spans="1:23" x14ac:dyDescent="0.25">
      <c r="A1147">
        <f t="shared" si="159"/>
        <v>46</v>
      </c>
      <c r="B1147">
        <f t="shared" si="160"/>
        <v>2</v>
      </c>
      <c r="C1147" s="1">
        <f t="shared" si="167"/>
        <v>41687.333333330578</v>
      </c>
      <c r="D1147" s="7">
        <v>205.80303030303031</v>
      </c>
      <c r="E1147" s="7"/>
      <c r="G1147">
        <v>1</v>
      </c>
      <c r="H1147" s="12">
        <v>239.56467202886088</v>
      </c>
      <c r="I1147" s="13">
        <f>$D$2*tarifas!$D$12/24</f>
        <v>1.4541666666666666</v>
      </c>
      <c r="J1147" s="13" t="e">
        <f>VLOOKUP(E1147&amp;" "&amp;F1147,tarifas!$A$13:$D$20,4,FALSE)*H1147</f>
        <v>#N/A</v>
      </c>
      <c r="K1147" s="13">
        <f>IF(F1147="COD1",tarifas!$D$11*(SUMIFS($H$11:$H$8770,$F$11:$F$8770,"=COD1",$B$11:$B$8770,"="&amp;B1147)/COUNTIFS($F$11:$F$8770,"=COD1",$B$11:$B$8770,"="&amp;B1147))/COUNTIFS($A$11:$A$8770,"="&amp;A1147,$F$11:$F$8770,"=COD1"),0)</f>
        <v>0</v>
      </c>
      <c r="L1147" s="13" t="e">
        <f>(VLOOKUP(F1147,tarifas!$C$7:$D$10,2,FALSE)+tarifas!$D$21)*datos!H1147</f>
        <v>#N/A</v>
      </c>
      <c r="M1147">
        <v>16.786630000000002</v>
      </c>
      <c r="N1147" s="13" t="e">
        <f t="shared" si="161"/>
        <v>#N/A</v>
      </c>
      <c r="O1147">
        <f t="shared" si="162"/>
        <v>16.786630000000002</v>
      </c>
      <c r="P1147" s="12">
        <f t="shared" si="163"/>
        <v>222.77804202886088</v>
      </c>
      <c r="Q1147">
        <f t="shared" si="164"/>
        <v>0</v>
      </c>
      <c r="R1147">
        <f>$D$2*tarifas!$D$12/24</f>
        <v>1.4541666666666666</v>
      </c>
      <c r="S1147" t="e">
        <f>VLOOKUP(E1147&amp;" "&amp;F1147,tarifas!$A$13:$D$20,4,FALSE)*P1147</f>
        <v>#N/A</v>
      </c>
      <c r="T1147">
        <f>IF(F1147="COD1",tarifas!$D$11*(SUMIFS($P$11:$P$8770,$F$11:$F$8770,"=COD1",$B$11:$B$8770,"="&amp;B1147)/COUNTIFS($F$11:$F$8770,"=COD1",$B$11:$B$8770,"="&amp;B1147))/COUNTIFS($A$11:$A$8770,"="&amp;A1147,$F$11:$F$8770,"=COD1"),0)</f>
        <v>0</v>
      </c>
      <c r="U1147" t="e">
        <f>(VLOOKUP(F1147,tarifas!$C$7:$D$10,2,FALSE)+tarifas!$D$21)*datos!P1147</f>
        <v>#N/A</v>
      </c>
      <c r="V1147" t="e">
        <f t="shared" si="165"/>
        <v>#N/A</v>
      </c>
      <c r="W1147">
        <f t="shared" si="166"/>
        <v>0</v>
      </c>
    </row>
    <row r="1148" spans="1:23" x14ac:dyDescent="0.25">
      <c r="A1148">
        <f t="shared" si="159"/>
        <v>46</v>
      </c>
      <c r="B1148">
        <f t="shared" si="160"/>
        <v>2</v>
      </c>
      <c r="C1148" s="1">
        <f t="shared" si="167"/>
        <v>41687.374999997242</v>
      </c>
      <c r="D1148" s="7">
        <v>416.24242424242425</v>
      </c>
      <c r="E1148" s="7"/>
      <c r="G1148">
        <v>3</v>
      </c>
      <c r="H1148" s="12">
        <v>371.92748803277226</v>
      </c>
      <c r="I1148" s="13">
        <f>$D$2*tarifas!$D$12/24</f>
        <v>1.4541666666666666</v>
      </c>
      <c r="J1148" s="13" t="e">
        <f>VLOOKUP(E1148&amp;" "&amp;F1148,tarifas!$A$13:$D$20,4,FALSE)*H1148</f>
        <v>#N/A</v>
      </c>
      <c r="K1148" s="13">
        <f>IF(F1148="COD1",tarifas!$D$11*(SUMIFS($H$11:$H$8770,$F$11:$F$8770,"=COD1",$B$11:$B$8770,"="&amp;B1148)/COUNTIFS($F$11:$F$8770,"=COD1",$B$11:$B$8770,"="&amp;B1148))/COUNTIFS($A$11:$A$8770,"="&amp;A1148,$F$11:$F$8770,"=COD1"),0)</f>
        <v>0</v>
      </c>
      <c r="L1148" s="13" t="e">
        <f>(VLOOKUP(F1148,tarifas!$C$7:$D$10,2,FALSE)+tarifas!$D$21)*datos!H1148</f>
        <v>#N/A</v>
      </c>
      <c r="M1148">
        <v>31.122119999999999</v>
      </c>
      <c r="N1148" s="13" t="e">
        <f t="shared" si="161"/>
        <v>#N/A</v>
      </c>
      <c r="O1148">
        <f t="shared" si="162"/>
        <v>31.122119999999999</v>
      </c>
      <c r="P1148" s="12">
        <f t="shared" si="163"/>
        <v>340.80536803277226</v>
      </c>
      <c r="Q1148">
        <f t="shared" si="164"/>
        <v>0</v>
      </c>
      <c r="R1148">
        <f>$D$2*tarifas!$D$12/24</f>
        <v>1.4541666666666666</v>
      </c>
      <c r="S1148" t="e">
        <f>VLOOKUP(E1148&amp;" "&amp;F1148,tarifas!$A$13:$D$20,4,FALSE)*P1148</f>
        <v>#N/A</v>
      </c>
      <c r="T1148">
        <f>IF(F1148="COD1",tarifas!$D$11*(SUMIFS($P$11:$P$8770,$F$11:$F$8770,"=COD1",$B$11:$B$8770,"="&amp;B1148)/COUNTIFS($F$11:$F$8770,"=COD1",$B$11:$B$8770,"="&amp;B1148))/COUNTIFS($A$11:$A$8770,"="&amp;A1148,$F$11:$F$8770,"=COD1"),0)</f>
        <v>0</v>
      </c>
      <c r="U1148" t="e">
        <f>(VLOOKUP(F1148,tarifas!$C$7:$D$10,2,FALSE)+tarifas!$D$21)*datos!P1148</f>
        <v>#N/A</v>
      </c>
      <c r="V1148" t="e">
        <f t="shared" si="165"/>
        <v>#N/A</v>
      </c>
      <c r="W1148">
        <f t="shared" si="166"/>
        <v>0</v>
      </c>
    </row>
    <row r="1149" spans="1:23" x14ac:dyDescent="0.25">
      <c r="A1149">
        <f t="shared" si="159"/>
        <v>46</v>
      </c>
      <c r="B1149">
        <f t="shared" si="160"/>
        <v>2</v>
      </c>
      <c r="C1149" s="1">
        <f t="shared" si="167"/>
        <v>41687.416666663907</v>
      </c>
      <c r="D1149" s="7">
        <v>571.0454545454545</v>
      </c>
      <c r="E1149" s="7"/>
      <c r="G1149">
        <v>29.1</v>
      </c>
      <c r="H1149" s="12">
        <v>550.82278737131332</v>
      </c>
      <c r="I1149" s="13">
        <f>$D$2*tarifas!$D$12/24</f>
        <v>1.4541666666666666</v>
      </c>
      <c r="J1149" s="13" t="e">
        <f>VLOOKUP(E1149&amp;" "&amp;F1149,tarifas!$A$13:$D$20,4,FALSE)*H1149</f>
        <v>#N/A</v>
      </c>
      <c r="K1149" s="13">
        <f>IF(F1149="COD1",tarifas!$D$11*(SUMIFS($H$11:$H$8770,$F$11:$F$8770,"=COD1",$B$11:$B$8770,"="&amp;B1149)/COUNTIFS($F$11:$F$8770,"=COD1",$B$11:$B$8770,"="&amp;B1149))/COUNTIFS($A$11:$A$8770,"="&amp;A1149,$F$11:$F$8770,"=COD1"),0)</f>
        <v>0</v>
      </c>
      <c r="L1149" s="13" t="e">
        <f>(VLOOKUP(F1149,tarifas!$C$7:$D$10,2,FALSE)+tarifas!$D$21)*datos!H1149</f>
        <v>#N/A</v>
      </c>
      <c r="M1149">
        <v>19.692439999999998</v>
      </c>
      <c r="N1149" s="13" t="e">
        <f t="shared" si="161"/>
        <v>#N/A</v>
      </c>
      <c r="O1149">
        <f t="shared" si="162"/>
        <v>19.692439999999998</v>
      </c>
      <c r="P1149" s="12">
        <f t="shared" si="163"/>
        <v>531.13034737131329</v>
      </c>
      <c r="Q1149">
        <f t="shared" si="164"/>
        <v>0</v>
      </c>
      <c r="R1149">
        <f>$D$2*tarifas!$D$12/24</f>
        <v>1.4541666666666666</v>
      </c>
      <c r="S1149" t="e">
        <f>VLOOKUP(E1149&amp;" "&amp;F1149,tarifas!$A$13:$D$20,4,FALSE)*P1149</f>
        <v>#N/A</v>
      </c>
      <c r="T1149">
        <f>IF(F1149="COD1",tarifas!$D$11*(SUMIFS($P$11:$P$8770,$F$11:$F$8770,"=COD1",$B$11:$B$8770,"="&amp;B1149)/COUNTIFS($F$11:$F$8770,"=COD1",$B$11:$B$8770,"="&amp;B1149))/COUNTIFS($A$11:$A$8770,"="&amp;A1149,$F$11:$F$8770,"=COD1"),0)</f>
        <v>0</v>
      </c>
      <c r="U1149" t="e">
        <f>(VLOOKUP(F1149,tarifas!$C$7:$D$10,2,FALSE)+tarifas!$D$21)*datos!P1149</f>
        <v>#N/A</v>
      </c>
      <c r="V1149" t="e">
        <f t="shared" si="165"/>
        <v>#N/A</v>
      </c>
      <c r="W1149">
        <f t="shared" si="166"/>
        <v>0</v>
      </c>
    </row>
    <row r="1150" spans="1:23" x14ac:dyDescent="0.25">
      <c r="A1150">
        <f t="shared" si="159"/>
        <v>46</v>
      </c>
      <c r="B1150">
        <f t="shared" si="160"/>
        <v>2</v>
      </c>
      <c r="C1150" s="1">
        <f t="shared" si="167"/>
        <v>41687.458333330571</v>
      </c>
      <c r="D1150" s="7">
        <v>652.43939393939388</v>
      </c>
      <c r="E1150" s="7"/>
      <c r="G1150">
        <v>29.23</v>
      </c>
      <c r="H1150" s="12">
        <v>599.93433120061479</v>
      </c>
      <c r="I1150" s="13">
        <f>$D$2*tarifas!$D$12/24</f>
        <v>1.4541666666666666</v>
      </c>
      <c r="J1150" s="13" t="e">
        <f>VLOOKUP(E1150&amp;" "&amp;F1150,tarifas!$A$13:$D$20,4,FALSE)*H1150</f>
        <v>#N/A</v>
      </c>
      <c r="K1150" s="13">
        <f>IF(F1150="COD1",tarifas!$D$11*(SUMIFS($H$11:$H$8770,$F$11:$F$8770,"=COD1",$B$11:$B$8770,"="&amp;B1150)/COUNTIFS($F$11:$F$8770,"=COD1",$B$11:$B$8770,"="&amp;B1150))/COUNTIFS($A$11:$A$8770,"="&amp;A1150,$F$11:$F$8770,"=COD1"),0)</f>
        <v>0</v>
      </c>
      <c r="L1150" s="13" t="e">
        <f>(VLOOKUP(F1150,tarifas!$C$7:$D$10,2,FALSE)+tarifas!$D$21)*datos!H1150</f>
        <v>#N/A</v>
      </c>
      <c r="M1150">
        <v>15.07832</v>
      </c>
      <c r="N1150" s="13" t="e">
        <f t="shared" si="161"/>
        <v>#N/A</v>
      </c>
      <c r="O1150">
        <f t="shared" si="162"/>
        <v>15.07832</v>
      </c>
      <c r="P1150" s="12">
        <f t="shared" si="163"/>
        <v>584.85601120061483</v>
      </c>
      <c r="Q1150">
        <f t="shared" si="164"/>
        <v>0</v>
      </c>
      <c r="R1150">
        <f>$D$2*tarifas!$D$12/24</f>
        <v>1.4541666666666666</v>
      </c>
      <c r="S1150" t="e">
        <f>VLOOKUP(E1150&amp;" "&amp;F1150,tarifas!$A$13:$D$20,4,FALSE)*P1150</f>
        <v>#N/A</v>
      </c>
      <c r="T1150">
        <f>IF(F1150="COD1",tarifas!$D$11*(SUMIFS($P$11:$P$8770,$F$11:$F$8770,"=COD1",$B$11:$B$8770,"="&amp;B1150)/COUNTIFS($F$11:$F$8770,"=COD1",$B$11:$B$8770,"="&amp;B1150))/COUNTIFS($A$11:$A$8770,"="&amp;A1150,$F$11:$F$8770,"=COD1"),0)</f>
        <v>0</v>
      </c>
      <c r="U1150" t="e">
        <f>(VLOOKUP(F1150,tarifas!$C$7:$D$10,2,FALSE)+tarifas!$D$21)*datos!P1150</f>
        <v>#N/A</v>
      </c>
      <c r="V1150" t="e">
        <f t="shared" si="165"/>
        <v>#N/A</v>
      </c>
      <c r="W1150">
        <f t="shared" si="166"/>
        <v>0</v>
      </c>
    </row>
    <row r="1151" spans="1:23" x14ac:dyDescent="0.25">
      <c r="A1151">
        <f t="shared" si="159"/>
        <v>46</v>
      </c>
      <c r="B1151">
        <f t="shared" si="160"/>
        <v>2</v>
      </c>
      <c r="C1151" s="1">
        <f t="shared" si="167"/>
        <v>41687.499999997235</v>
      </c>
      <c r="D1151" s="7">
        <v>683.86363636363637</v>
      </c>
      <c r="E1151" s="7"/>
      <c r="G1151">
        <v>30.14</v>
      </c>
      <c r="H1151" s="12">
        <v>529.37048643850812</v>
      </c>
      <c r="I1151" s="13">
        <f>$D$2*tarifas!$D$12/24</f>
        <v>1.4541666666666666</v>
      </c>
      <c r="J1151" s="13" t="e">
        <f>VLOOKUP(E1151&amp;" "&amp;F1151,tarifas!$A$13:$D$20,4,FALSE)*H1151</f>
        <v>#N/A</v>
      </c>
      <c r="K1151" s="13">
        <f>IF(F1151="COD1",tarifas!$D$11*(SUMIFS($H$11:$H$8770,$F$11:$F$8770,"=COD1",$B$11:$B$8770,"="&amp;B1151)/COUNTIFS($F$11:$F$8770,"=COD1",$B$11:$B$8770,"="&amp;B1151))/COUNTIFS($A$11:$A$8770,"="&amp;A1151,$F$11:$F$8770,"=COD1"),0)</f>
        <v>0</v>
      </c>
      <c r="L1151" s="13" t="e">
        <f>(VLOOKUP(F1151,tarifas!$C$7:$D$10,2,FALSE)+tarifas!$D$21)*datos!H1151</f>
        <v>#N/A</v>
      </c>
      <c r="M1151">
        <v>28.137740000000001</v>
      </c>
      <c r="N1151" s="13" t="e">
        <f t="shared" si="161"/>
        <v>#N/A</v>
      </c>
      <c r="O1151">
        <f t="shared" si="162"/>
        <v>28.137740000000001</v>
      </c>
      <c r="P1151" s="12">
        <f t="shared" si="163"/>
        <v>501.23274643850812</v>
      </c>
      <c r="Q1151">
        <f t="shared" si="164"/>
        <v>0</v>
      </c>
      <c r="R1151">
        <f>$D$2*tarifas!$D$12/24</f>
        <v>1.4541666666666666</v>
      </c>
      <c r="S1151" t="e">
        <f>VLOOKUP(E1151&amp;" "&amp;F1151,tarifas!$A$13:$D$20,4,FALSE)*P1151</f>
        <v>#N/A</v>
      </c>
      <c r="T1151">
        <f>IF(F1151="COD1",tarifas!$D$11*(SUMIFS($P$11:$P$8770,$F$11:$F$8770,"=COD1",$B$11:$B$8770,"="&amp;B1151)/COUNTIFS($F$11:$F$8770,"=COD1",$B$11:$B$8770,"="&amp;B1151))/COUNTIFS($A$11:$A$8770,"="&amp;A1151,$F$11:$F$8770,"=COD1"),0)</f>
        <v>0</v>
      </c>
      <c r="U1151" t="e">
        <f>(VLOOKUP(F1151,tarifas!$C$7:$D$10,2,FALSE)+tarifas!$D$21)*datos!P1151</f>
        <v>#N/A</v>
      </c>
      <c r="V1151" t="e">
        <f t="shared" si="165"/>
        <v>#N/A</v>
      </c>
      <c r="W1151">
        <f t="shared" si="166"/>
        <v>0</v>
      </c>
    </row>
    <row r="1152" spans="1:23" x14ac:dyDescent="0.25">
      <c r="A1152">
        <f t="shared" si="159"/>
        <v>46</v>
      </c>
      <c r="B1152">
        <f t="shared" si="160"/>
        <v>2</v>
      </c>
      <c r="C1152" s="1">
        <f t="shared" si="167"/>
        <v>41687.541666663899</v>
      </c>
      <c r="D1152" s="7">
        <v>663.5151515151515</v>
      </c>
      <c r="E1152" s="7"/>
      <c r="G1152">
        <v>29.37</v>
      </c>
      <c r="H1152" s="12">
        <v>486.02562628024987</v>
      </c>
      <c r="I1152" s="13">
        <f>$D$2*tarifas!$D$12/24</f>
        <v>1.4541666666666666</v>
      </c>
      <c r="J1152" s="13" t="e">
        <f>VLOOKUP(E1152&amp;" "&amp;F1152,tarifas!$A$13:$D$20,4,FALSE)*H1152</f>
        <v>#N/A</v>
      </c>
      <c r="K1152" s="13">
        <f>IF(F1152="COD1",tarifas!$D$11*(SUMIFS($H$11:$H$8770,$F$11:$F$8770,"=COD1",$B$11:$B$8770,"="&amp;B1152)/COUNTIFS($F$11:$F$8770,"=COD1",$B$11:$B$8770,"="&amp;B1152))/COUNTIFS($A$11:$A$8770,"="&amp;A1152,$F$11:$F$8770,"=COD1"),0)</f>
        <v>0</v>
      </c>
      <c r="L1152" s="13" t="e">
        <f>(VLOOKUP(F1152,tarifas!$C$7:$D$10,2,FALSE)+tarifas!$D$21)*datos!H1152</f>
        <v>#N/A</v>
      </c>
      <c r="M1152">
        <v>15.04144</v>
      </c>
      <c r="N1152" s="13" t="e">
        <f t="shared" si="161"/>
        <v>#N/A</v>
      </c>
      <c r="O1152">
        <f t="shared" si="162"/>
        <v>15.04144</v>
      </c>
      <c r="P1152" s="12">
        <f t="shared" si="163"/>
        <v>470.98418628024984</v>
      </c>
      <c r="Q1152">
        <f t="shared" si="164"/>
        <v>0</v>
      </c>
      <c r="R1152">
        <f>$D$2*tarifas!$D$12/24</f>
        <v>1.4541666666666666</v>
      </c>
      <c r="S1152" t="e">
        <f>VLOOKUP(E1152&amp;" "&amp;F1152,tarifas!$A$13:$D$20,4,FALSE)*P1152</f>
        <v>#N/A</v>
      </c>
      <c r="T1152">
        <f>IF(F1152="COD1",tarifas!$D$11*(SUMIFS($P$11:$P$8770,$F$11:$F$8770,"=COD1",$B$11:$B$8770,"="&amp;B1152)/COUNTIFS($F$11:$F$8770,"=COD1",$B$11:$B$8770,"="&amp;B1152))/COUNTIFS($A$11:$A$8770,"="&amp;A1152,$F$11:$F$8770,"=COD1"),0)</f>
        <v>0</v>
      </c>
      <c r="U1152" t="e">
        <f>(VLOOKUP(F1152,tarifas!$C$7:$D$10,2,FALSE)+tarifas!$D$21)*datos!P1152</f>
        <v>#N/A</v>
      </c>
      <c r="V1152" t="e">
        <f t="shared" si="165"/>
        <v>#N/A</v>
      </c>
      <c r="W1152">
        <f t="shared" si="166"/>
        <v>0</v>
      </c>
    </row>
    <row r="1153" spans="1:23" x14ac:dyDescent="0.25">
      <c r="A1153">
        <f t="shared" si="159"/>
        <v>46</v>
      </c>
      <c r="B1153">
        <f t="shared" si="160"/>
        <v>2</v>
      </c>
      <c r="C1153" s="1">
        <f t="shared" si="167"/>
        <v>41687.583333330564</v>
      </c>
      <c r="D1153" s="7">
        <v>578.5151515151515</v>
      </c>
      <c r="E1153" s="7"/>
      <c r="G1153">
        <v>38.5</v>
      </c>
      <c r="H1153" s="12">
        <v>575.25994303343282</v>
      </c>
      <c r="I1153" s="13">
        <f>$D$2*tarifas!$D$12/24</f>
        <v>1.4541666666666666</v>
      </c>
      <c r="J1153" s="13" t="e">
        <f>VLOOKUP(E1153&amp;" "&amp;F1153,tarifas!$A$13:$D$20,4,FALSE)*H1153</f>
        <v>#N/A</v>
      </c>
      <c r="K1153" s="13">
        <f>IF(F1153="COD1",tarifas!$D$11*(SUMIFS($H$11:$H$8770,$F$11:$F$8770,"=COD1",$B$11:$B$8770,"="&amp;B1153)/COUNTIFS($F$11:$F$8770,"=COD1",$B$11:$B$8770,"="&amp;B1153))/COUNTIFS($A$11:$A$8770,"="&amp;A1153,$F$11:$F$8770,"=COD1"),0)</f>
        <v>0</v>
      </c>
      <c r="L1153" s="13" t="e">
        <f>(VLOOKUP(F1153,tarifas!$C$7:$D$10,2,FALSE)+tarifas!$D$21)*datos!H1153</f>
        <v>#N/A</v>
      </c>
      <c r="M1153">
        <v>46.340530000000001</v>
      </c>
      <c r="N1153" s="13" t="e">
        <f t="shared" si="161"/>
        <v>#N/A</v>
      </c>
      <c r="O1153">
        <f t="shared" si="162"/>
        <v>46.340530000000001</v>
      </c>
      <c r="P1153" s="12">
        <f t="shared" si="163"/>
        <v>528.91941303343287</v>
      </c>
      <c r="Q1153">
        <f t="shared" si="164"/>
        <v>0</v>
      </c>
      <c r="R1153">
        <f>$D$2*tarifas!$D$12/24</f>
        <v>1.4541666666666666</v>
      </c>
      <c r="S1153" t="e">
        <f>VLOOKUP(E1153&amp;" "&amp;F1153,tarifas!$A$13:$D$20,4,FALSE)*P1153</f>
        <v>#N/A</v>
      </c>
      <c r="T1153">
        <f>IF(F1153="COD1",tarifas!$D$11*(SUMIFS($P$11:$P$8770,$F$11:$F$8770,"=COD1",$B$11:$B$8770,"="&amp;B1153)/COUNTIFS($F$11:$F$8770,"=COD1",$B$11:$B$8770,"="&amp;B1153))/COUNTIFS($A$11:$A$8770,"="&amp;A1153,$F$11:$F$8770,"=COD1"),0)</f>
        <v>0</v>
      </c>
      <c r="U1153" t="e">
        <f>(VLOOKUP(F1153,tarifas!$C$7:$D$10,2,FALSE)+tarifas!$D$21)*datos!P1153</f>
        <v>#N/A</v>
      </c>
      <c r="V1153" t="e">
        <f t="shared" si="165"/>
        <v>#N/A</v>
      </c>
      <c r="W1153">
        <f t="shared" si="166"/>
        <v>0</v>
      </c>
    </row>
    <row r="1154" spans="1:23" x14ac:dyDescent="0.25">
      <c r="A1154">
        <f t="shared" si="159"/>
        <v>46</v>
      </c>
      <c r="B1154">
        <f t="shared" si="160"/>
        <v>2</v>
      </c>
      <c r="C1154" s="1">
        <f t="shared" si="167"/>
        <v>41687.624999997228</v>
      </c>
      <c r="D1154" s="7">
        <v>432.72727272727275</v>
      </c>
      <c r="E1154" s="7"/>
      <c r="G1154">
        <v>37.979999999999997</v>
      </c>
      <c r="H1154" s="12">
        <v>581.10640780148083</v>
      </c>
      <c r="I1154" s="13">
        <f>$D$2*tarifas!$D$12/24</f>
        <v>1.4541666666666666</v>
      </c>
      <c r="J1154" s="13" t="e">
        <f>VLOOKUP(E1154&amp;" "&amp;F1154,tarifas!$A$13:$D$20,4,FALSE)*H1154</f>
        <v>#N/A</v>
      </c>
      <c r="K1154" s="13">
        <f>IF(F1154="COD1",tarifas!$D$11*(SUMIFS($H$11:$H$8770,$F$11:$F$8770,"=COD1",$B$11:$B$8770,"="&amp;B1154)/COUNTIFS($F$11:$F$8770,"=COD1",$B$11:$B$8770,"="&amp;B1154))/COUNTIFS($A$11:$A$8770,"="&amp;A1154,$F$11:$F$8770,"=COD1"),0)</f>
        <v>0</v>
      </c>
      <c r="L1154" s="13" t="e">
        <f>(VLOOKUP(F1154,tarifas!$C$7:$D$10,2,FALSE)+tarifas!$D$21)*datos!H1154</f>
        <v>#N/A</v>
      </c>
      <c r="M1154">
        <v>30.121869999999998</v>
      </c>
      <c r="N1154" s="13" t="e">
        <f t="shared" si="161"/>
        <v>#N/A</v>
      </c>
      <c r="O1154">
        <f t="shared" si="162"/>
        <v>30.121869999999998</v>
      </c>
      <c r="P1154" s="12">
        <f t="shared" si="163"/>
        <v>550.98453780148088</v>
      </c>
      <c r="Q1154">
        <f t="shared" si="164"/>
        <v>0</v>
      </c>
      <c r="R1154">
        <f>$D$2*tarifas!$D$12/24</f>
        <v>1.4541666666666666</v>
      </c>
      <c r="S1154" t="e">
        <f>VLOOKUP(E1154&amp;" "&amp;F1154,tarifas!$A$13:$D$20,4,FALSE)*P1154</f>
        <v>#N/A</v>
      </c>
      <c r="T1154">
        <f>IF(F1154="COD1",tarifas!$D$11*(SUMIFS($P$11:$P$8770,$F$11:$F$8770,"=COD1",$B$11:$B$8770,"="&amp;B1154)/COUNTIFS($F$11:$F$8770,"=COD1",$B$11:$B$8770,"="&amp;B1154))/COUNTIFS($A$11:$A$8770,"="&amp;A1154,$F$11:$F$8770,"=COD1"),0)</f>
        <v>0</v>
      </c>
      <c r="U1154" t="e">
        <f>(VLOOKUP(F1154,tarifas!$C$7:$D$10,2,FALSE)+tarifas!$D$21)*datos!P1154</f>
        <v>#N/A</v>
      </c>
      <c r="V1154" t="e">
        <f t="shared" si="165"/>
        <v>#N/A</v>
      </c>
      <c r="W1154">
        <f t="shared" si="166"/>
        <v>0</v>
      </c>
    </row>
    <row r="1155" spans="1:23" x14ac:dyDescent="0.25">
      <c r="A1155">
        <f t="shared" si="159"/>
        <v>46</v>
      </c>
      <c r="B1155">
        <f t="shared" si="160"/>
        <v>2</v>
      </c>
      <c r="C1155" s="1">
        <f t="shared" si="167"/>
        <v>41687.666666663892</v>
      </c>
      <c r="D1155" s="7">
        <v>244.69696969696972</v>
      </c>
      <c r="E1155" s="7"/>
      <c r="G1155">
        <v>37.1</v>
      </c>
      <c r="H1155" s="12">
        <v>571.27086465422917</v>
      </c>
      <c r="I1155" s="13">
        <f>$D$2*tarifas!$D$12/24</f>
        <v>1.4541666666666666</v>
      </c>
      <c r="J1155" s="13" t="e">
        <f>VLOOKUP(E1155&amp;" "&amp;F1155,tarifas!$A$13:$D$20,4,FALSE)*H1155</f>
        <v>#N/A</v>
      </c>
      <c r="K1155" s="13">
        <f>IF(F1155="COD1",tarifas!$D$11*(SUMIFS($H$11:$H$8770,$F$11:$F$8770,"=COD1",$B$11:$B$8770,"="&amp;B1155)/COUNTIFS($F$11:$F$8770,"=COD1",$B$11:$B$8770,"="&amp;B1155))/COUNTIFS($A$11:$A$8770,"="&amp;A1155,$F$11:$F$8770,"=COD1"),0)</f>
        <v>0</v>
      </c>
      <c r="L1155" s="13" t="e">
        <f>(VLOOKUP(F1155,tarifas!$C$7:$D$10,2,FALSE)+tarifas!$D$21)*datos!H1155</f>
        <v>#N/A</v>
      </c>
      <c r="M1155">
        <v>0.18034999999999998</v>
      </c>
      <c r="N1155" s="13" t="e">
        <f t="shared" si="161"/>
        <v>#N/A</v>
      </c>
      <c r="O1155">
        <f t="shared" si="162"/>
        <v>0.18034999999999998</v>
      </c>
      <c r="P1155" s="12">
        <f t="shared" si="163"/>
        <v>571.0905146542292</v>
      </c>
      <c r="Q1155">
        <f t="shared" si="164"/>
        <v>0</v>
      </c>
      <c r="R1155">
        <f>$D$2*tarifas!$D$12/24</f>
        <v>1.4541666666666666</v>
      </c>
      <c r="S1155" t="e">
        <f>VLOOKUP(E1155&amp;" "&amp;F1155,tarifas!$A$13:$D$20,4,FALSE)*P1155</f>
        <v>#N/A</v>
      </c>
      <c r="T1155">
        <f>IF(F1155="COD1",tarifas!$D$11*(SUMIFS($P$11:$P$8770,$F$11:$F$8770,"=COD1",$B$11:$B$8770,"="&amp;B1155)/COUNTIFS($F$11:$F$8770,"=COD1",$B$11:$B$8770,"="&amp;B1155))/COUNTIFS($A$11:$A$8770,"="&amp;A1155,$F$11:$F$8770,"=COD1"),0)</f>
        <v>0</v>
      </c>
      <c r="U1155" t="e">
        <f>(VLOOKUP(F1155,tarifas!$C$7:$D$10,2,FALSE)+tarifas!$D$21)*datos!P1155</f>
        <v>#N/A</v>
      </c>
      <c r="V1155" t="e">
        <f t="shared" si="165"/>
        <v>#N/A</v>
      </c>
      <c r="W1155">
        <f t="shared" si="166"/>
        <v>0</v>
      </c>
    </row>
    <row r="1156" spans="1:23" x14ac:dyDescent="0.25">
      <c r="A1156">
        <f t="shared" si="159"/>
        <v>46</v>
      </c>
      <c r="B1156">
        <f t="shared" si="160"/>
        <v>2</v>
      </c>
      <c r="C1156" s="1">
        <f t="shared" si="167"/>
        <v>41687.708333330556</v>
      </c>
      <c r="D1156" s="7">
        <v>46.621212121212118</v>
      </c>
      <c r="E1156" s="7"/>
      <c r="G1156">
        <v>50.81</v>
      </c>
      <c r="H1156" s="12">
        <v>576.26271960733936</v>
      </c>
      <c r="I1156" s="13">
        <f>$D$2*tarifas!$D$12/24</f>
        <v>1.4541666666666666</v>
      </c>
      <c r="J1156" s="13" t="e">
        <f>VLOOKUP(E1156&amp;" "&amp;F1156,tarifas!$A$13:$D$20,4,FALSE)*H1156</f>
        <v>#N/A</v>
      </c>
      <c r="K1156" s="13">
        <f>IF(F1156="COD1",tarifas!$D$11*(SUMIFS($H$11:$H$8770,$F$11:$F$8770,"=COD1",$B$11:$B$8770,"="&amp;B1156)/COUNTIFS($F$11:$F$8770,"=COD1",$B$11:$B$8770,"="&amp;B1156))/COUNTIFS($A$11:$A$8770,"="&amp;A1156,$F$11:$F$8770,"=COD1"),0)</f>
        <v>0</v>
      </c>
      <c r="L1156" s="13" t="e">
        <f>(VLOOKUP(F1156,tarifas!$C$7:$D$10,2,FALSE)+tarifas!$D$21)*datos!H1156</f>
        <v>#N/A</v>
      </c>
      <c r="M1156">
        <v>0.68646000000000007</v>
      </c>
      <c r="N1156" s="13" t="e">
        <f t="shared" si="161"/>
        <v>#N/A</v>
      </c>
      <c r="O1156">
        <f t="shared" si="162"/>
        <v>0.68646000000000007</v>
      </c>
      <c r="P1156" s="12">
        <f t="shared" si="163"/>
        <v>575.57625960733935</v>
      </c>
      <c r="Q1156">
        <f t="shared" si="164"/>
        <v>0</v>
      </c>
      <c r="R1156">
        <f>$D$2*tarifas!$D$12/24</f>
        <v>1.4541666666666666</v>
      </c>
      <c r="S1156" t="e">
        <f>VLOOKUP(E1156&amp;" "&amp;F1156,tarifas!$A$13:$D$20,4,FALSE)*P1156</f>
        <v>#N/A</v>
      </c>
      <c r="T1156">
        <f>IF(F1156="COD1",tarifas!$D$11*(SUMIFS($P$11:$P$8770,$F$11:$F$8770,"=COD1",$B$11:$B$8770,"="&amp;B1156)/COUNTIFS($F$11:$F$8770,"=COD1",$B$11:$B$8770,"="&amp;B1156))/COUNTIFS($A$11:$A$8770,"="&amp;A1156,$F$11:$F$8770,"=COD1"),0)</f>
        <v>0</v>
      </c>
      <c r="U1156" t="e">
        <f>(VLOOKUP(F1156,tarifas!$C$7:$D$10,2,FALSE)+tarifas!$D$21)*datos!P1156</f>
        <v>#N/A</v>
      </c>
      <c r="V1156" t="e">
        <f t="shared" si="165"/>
        <v>#N/A</v>
      </c>
      <c r="W1156">
        <f t="shared" si="166"/>
        <v>0</v>
      </c>
    </row>
    <row r="1157" spans="1:23" x14ac:dyDescent="0.25">
      <c r="A1157">
        <f t="shared" si="159"/>
        <v>46</v>
      </c>
      <c r="B1157">
        <f t="shared" si="160"/>
        <v>2</v>
      </c>
      <c r="C1157" s="1">
        <f t="shared" si="167"/>
        <v>41687.749999997221</v>
      </c>
      <c r="D1157" s="7">
        <v>0</v>
      </c>
      <c r="E1157" s="7"/>
      <c r="G1157">
        <v>68.58</v>
      </c>
      <c r="H1157" s="12">
        <v>469.49845652637782</v>
      </c>
      <c r="I1157" s="13">
        <f>$D$2*tarifas!$D$12/24</f>
        <v>1.4541666666666666</v>
      </c>
      <c r="J1157" s="13" t="e">
        <f>VLOOKUP(E1157&amp;" "&amp;F1157,tarifas!$A$13:$D$20,4,FALSE)*H1157</f>
        <v>#N/A</v>
      </c>
      <c r="K1157" s="13">
        <f>IF(F1157="COD1",tarifas!$D$11*(SUMIFS($H$11:$H$8770,$F$11:$F$8770,"=COD1",$B$11:$B$8770,"="&amp;B1157)/COUNTIFS($F$11:$F$8770,"=COD1",$B$11:$B$8770,"="&amp;B1157))/COUNTIFS($A$11:$A$8770,"="&amp;A1157,$F$11:$F$8770,"=COD1"),0)</f>
        <v>0</v>
      </c>
      <c r="L1157" s="13" t="e">
        <f>(VLOOKUP(F1157,tarifas!$C$7:$D$10,2,FALSE)+tarifas!$D$21)*datos!H1157</f>
        <v>#N/A</v>
      </c>
      <c r="M1157">
        <v>0</v>
      </c>
      <c r="N1157" s="13" t="e">
        <f t="shared" si="161"/>
        <v>#N/A</v>
      </c>
      <c r="O1157">
        <f t="shared" si="162"/>
        <v>0</v>
      </c>
      <c r="P1157" s="12">
        <f t="shared" si="163"/>
        <v>469.49845652637782</v>
      </c>
      <c r="Q1157">
        <f t="shared" si="164"/>
        <v>0</v>
      </c>
      <c r="R1157">
        <f>$D$2*tarifas!$D$12/24</f>
        <v>1.4541666666666666</v>
      </c>
      <c r="S1157" t="e">
        <f>VLOOKUP(E1157&amp;" "&amp;F1157,tarifas!$A$13:$D$20,4,FALSE)*P1157</f>
        <v>#N/A</v>
      </c>
      <c r="T1157">
        <f>IF(F1157="COD1",tarifas!$D$11*(SUMIFS($P$11:$P$8770,$F$11:$F$8770,"=COD1",$B$11:$B$8770,"="&amp;B1157)/COUNTIFS($F$11:$F$8770,"=COD1",$B$11:$B$8770,"="&amp;B1157))/COUNTIFS($A$11:$A$8770,"="&amp;A1157,$F$11:$F$8770,"=COD1"),0)</f>
        <v>0</v>
      </c>
      <c r="U1157" t="e">
        <f>(VLOOKUP(F1157,tarifas!$C$7:$D$10,2,FALSE)+tarifas!$D$21)*datos!P1157</f>
        <v>#N/A</v>
      </c>
      <c r="V1157" t="e">
        <f t="shared" si="165"/>
        <v>#N/A</v>
      </c>
      <c r="W1157">
        <f t="shared" si="166"/>
        <v>0</v>
      </c>
    </row>
    <row r="1158" spans="1:23" x14ac:dyDescent="0.25">
      <c r="A1158">
        <f t="shared" si="159"/>
        <v>46</v>
      </c>
      <c r="B1158">
        <f t="shared" si="160"/>
        <v>2</v>
      </c>
      <c r="C1158" s="1">
        <f t="shared" si="167"/>
        <v>41687.791666663885</v>
      </c>
      <c r="D1158" s="7">
        <v>0</v>
      </c>
      <c r="E1158" s="7"/>
      <c r="G1158">
        <v>99</v>
      </c>
      <c r="H1158" s="12">
        <v>345.63516571477186</v>
      </c>
      <c r="I1158" s="13">
        <f>$D$2*tarifas!$D$12/24</f>
        <v>1.4541666666666666</v>
      </c>
      <c r="J1158" s="13" t="e">
        <f>VLOOKUP(E1158&amp;" "&amp;F1158,tarifas!$A$13:$D$20,4,FALSE)*H1158</f>
        <v>#N/A</v>
      </c>
      <c r="K1158" s="13">
        <f>IF(F1158="COD1",tarifas!$D$11*(SUMIFS($H$11:$H$8770,$F$11:$F$8770,"=COD1",$B$11:$B$8770,"="&amp;B1158)/COUNTIFS($F$11:$F$8770,"=COD1",$B$11:$B$8770,"="&amp;B1158))/COUNTIFS($A$11:$A$8770,"="&amp;A1158,$F$11:$F$8770,"=COD1"),0)</f>
        <v>0</v>
      </c>
      <c r="L1158" s="13" t="e">
        <f>(VLOOKUP(F1158,tarifas!$C$7:$D$10,2,FALSE)+tarifas!$D$21)*datos!H1158</f>
        <v>#N/A</v>
      </c>
      <c r="M1158">
        <v>0</v>
      </c>
      <c r="N1158" s="13" t="e">
        <f t="shared" si="161"/>
        <v>#N/A</v>
      </c>
      <c r="O1158">
        <f t="shared" si="162"/>
        <v>0</v>
      </c>
      <c r="P1158" s="12">
        <f t="shared" si="163"/>
        <v>345.63516571477186</v>
      </c>
      <c r="Q1158">
        <f t="shared" si="164"/>
        <v>0</v>
      </c>
      <c r="R1158">
        <f>$D$2*tarifas!$D$12/24</f>
        <v>1.4541666666666666</v>
      </c>
      <c r="S1158" t="e">
        <f>VLOOKUP(E1158&amp;" "&amp;F1158,tarifas!$A$13:$D$20,4,FALSE)*P1158</f>
        <v>#N/A</v>
      </c>
      <c r="T1158">
        <f>IF(F1158="COD1",tarifas!$D$11*(SUMIFS($P$11:$P$8770,$F$11:$F$8770,"=COD1",$B$11:$B$8770,"="&amp;B1158)/COUNTIFS($F$11:$F$8770,"=COD1",$B$11:$B$8770,"="&amp;B1158))/COUNTIFS($A$11:$A$8770,"="&amp;A1158,$F$11:$F$8770,"=COD1"),0)</f>
        <v>0</v>
      </c>
      <c r="U1158" t="e">
        <f>(VLOOKUP(F1158,tarifas!$C$7:$D$10,2,FALSE)+tarifas!$D$21)*datos!P1158</f>
        <v>#N/A</v>
      </c>
      <c r="V1158" t="e">
        <f t="shared" si="165"/>
        <v>#N/A</v>
      </c>
      <c r="W1158">
        <f t="shared" si="166"/>
        <v>0</v>
      </c>
    </row>
    <row r="1159" spans="1:23" x14ac:dyDescent="0.25">
      <c r="A1159">
        <f t="shared" si="159"/>
        <v>46</v>
      </c>
      <c r="B1159">
        <f t="shared" si="160"/>
        <v>2</v>
      </c>
      <c r="C1159" s="1">
        <f t="shared" si="167"/>
        <v>41687.833333330549</v>
      </c>
      <c r="D1159" s="7">
        <v>0</v>
      </c>
      <c r="E1159" s="7"/>
      <c r="G1159">
        <v>99</v>
      </c>
      <c r="H1159" s="12">
        <v>247.47890956698421</v>
      </c>
      <c r="I1159" s="13">
        <f>$D$2*tarifas!$D$12/24</f>
        <v>1.4541666666666666</v>
      </c>
      <c r="J1159" s="13" t="e">
        <f>VLOOKUP(E1159&amp;" "&amp;F1159,tarifas!$A$13:$D$20,4,FALSE)*H1159</f>
        <v>#N/A</v>
      </c>
      <c r="K1159" s="13">
        <f>IF(F1159="COD1",tarifas!$D$11*(SUMIFS($H$11:$H$8770,$F$11:$F$8770,"=COD1",$B$11:$B$8770,"="&amp;B1159)/COUNTIFS($F$11:$F$8770,"=COD1",$B$11:$B$8770,"="&amp;B1159))/COUNTIFS($A$11:$A$8770,"="&amp;A1159,$F$11:$F$8770,"=COD1"),0)</f>
        <v>0</v>
      </c>
      <c r="L1159" s="13" t="e">
        <f>(VLOOKUP(F1159,tarifas!$C$7:$D$10,2,FALSE)+tarifas!$D$21)*datos!H1159</f>
        <v>#N/A</v>
      </c>
      <c r="M1159">
        <v>0</v>
      </c>
      <c r="N1159" s="13" t="e">
        <f t="shared" si="161"/>
        <v>#N/A</v>
      </c>
      <c r="O1159">
        <f t="shared" si="162"/>
        <v>0</v>
      </c>
      <c r="P1159" s="12">
        <f t="shared" si="163"/>
        <v>247.47890956698421</v>
      </c>
      <c r="Q1159">
        <f t="shared" si="164"/>
        <v>0</v>
      </c>
      <c r="R1159">
        <f>$D$2*tarifas!$D$12/24</f>
        <v>1.4541666666666666</v>
      </c>
      <c r="S1159" t="e">
        <f>VLOOKUP(E1159&amp;" "&amp;F1159,tarifas!$A$13:$D$20,4,FALSE)*P1159</f>
        <v>#N/A</v>
      </c>
      <c r="T1159">
        <f>IF(F1159="COD1",tarifas!$D$11*(SUMIFS($P$11:$P$8770,$F$11:$F$8770,"=COD1",$B$11:$B$8770,"="&amp;B1159)/COUNTIFS($F$11:$F$8770,"=COD1",$B$11:$B$8770,"="&amp;B1159))/COUNTIFS($A$11:$A$8770,"="&amp;A1159,$F$11:$F$8770,"=COD1"),0)</f>
        <v>0</v>
      </c>
      <c r="U1159" t="e">
        <f>(VLOOKUP(F1159,tarifas!$C$7:$D$10,2,FALSE)+tarifas!$D$21)*datos!P1159</f>
        <v>#N/A</v>
      </c>
      <c r="V1159" t="e">
        <f t="shared" si="165"/>
        <v>#N/A</v>
      </c>
      <c r="W1159">
        <f t="shared" si="166"/>
        <v>0</v>
      </c>
    </row>
    <row r="1160" spans="1:23" x14ac:dyDescent="0.25">
      <c r="A1160">
        <f t="shared" si="159"/>
        <v>46</v>
      </c>
      <c r="B1160">
        <f t="shared" si="160"/>
        <v>2</v>
      </c>
      <c r="C1160" s="1">
        <f t="shared" si="167"/>
        <v>41687.874999997213</v>
      </c>
      <c r="D1160" s="7">
        <v>0</v>
      </c>
      <c r="E1160" s="7"/>
      <c r="G1160">
        <v>110</v>
      </c>
      <c r="H1160" s="12">
        <v>234.43220380368541</v>
      </c>
      <c r="I1160" s="13">
        <f>$D$2*tarifas!$D$12/24</f>
        <v>1.4541666666666666</v>
      </c>
      <c r="J1160" s="13" t="e">
        <f>VLOOKUP(E1160&amp;" "&amp;F1160,tarifas!$A$13:$D$20,4,FALSE)*H1160</f>
        <v>#N/A</v>
      </c>
      <c r="K1160" s="13">
        <f>IF(F1160="COD1",tarifas!$D$11*(SUMIFS($H$11:$H$8770,$F$11:$F$8770,"=COD1",$B$11:$B$8770,"="&amp;B1160)/COUNTIFS($F$11:$F$8770,"=COD1",$B$11:$B$8770,"="&amp;B1160))/COUNTIFS($A$11:$A$8770,"="&amp;A1160,$F$11:$F$8770,"=COD1"),0)</f>
        <v>0</v>
      </c>
      <c r="L1160" s="13" t="e">
        <f>(VLOOKUP(F1160,tarifas!$C$7:$D$10,2,FALSE)+tarifas!$D$21)*datos!H1160</f>
        <v>#N/A</v>
      </c>
      <c r="M1160">
        <v>0</v>
      </c>
      <c r="N1160" s="13" t="e">
        <f t="shared" si="161"/>
        <v>#N/A</v>
      </c>
      <c r="O1160">
        <f t="shared" si="162"/>
        <v>0</v>
      </c>
      <c r="P1160" s="12">
        <f t="shared" si="163"/>
        <v>234.43220380368541</v>
      </c>
      <c r="Q1160">
        <f t="shared" si="164"/>
        <v>0</v>
      </c>
      <c r="R1160">
        <f>$D$2*tarifas!$D$12/24</f>
        <v>1.4541666666666666</v>
      </c>
      <c r="S1160" t="e">
        <f>VLOOKUP(E1160&amp;" "&amp;F1160,tarifas!$A$13:$D$20,4,FALSE)*P1160</f>
        <v>#N/A</v>
      </c>
      <c r="T1160">
        <f>IF(F1160="COD1",tarifas!$D$11*(SUMIFS($P$11:$P$8770,$F$11:$F$8770,"=COD1",$B$11:$B$8770,"="&amp;B1160)/COUNTIFS($F$11:$F$8770,"=COD1",$B$11:$B$8770,"="&amp;B1160))/COUNTIFS($A$11:$A$8770,"="&amp;A1160,$F$11:$F$8770,"=COD1"),0)</f>
        <v>0</v>
      </c>
      <c r="U1160" t="e">
        <f>(VLOOKUP(F1160,tarifas!$C$7:$D$10,2,FALSE)+tarifas!$D$21)*datos!P1160</f>
        <v>#N/A</v>
      </c>
      <c r="V1160" t="e">
        <f t="shared" si="165"/>
        <v>#N/A</v>
      </c>
      <c r="W1160">
        <f t="shared" si="166"/>
        <v>0</v>
      </c>
    </row>
    <row r="1161" spans="1:23" x14ac:dyDescent="0.25">
      <c r="A1161">
        <f t="shared" si="159"/>
        <v>46</v>
      </c>
      <c r="B1161">
        <f t="shared" si="160"/>
        <v>2</v>
      </c>
      <c r="C1161" s="1">
        <f t="shared" si="167"/>
        <v>41687.916666663878</v>
      </c>
      <c r="D1161" s="7">
        <v>0</v>
      </c>
      <c r="E1161" s="7"/>
      <c r="G1161">
        <v>63.52</v>
      </c>
      <c r="H1161" s="12">
        <v>219.99515854415247</v>
      </c>
      <c r="I1161" s="13">
        <f>$D$2*tarifas!$D$12/24</f>
        <v>1.4541666666666666</v>
      </c>
      <c r="J1161" s="13" t="e">
        <f>VLOOKUP(E1161&amp;" "&amp;F1161,tarifas!$A$13:$D$20,4,FALSE)*H1161</f>
        <v>#N/A</v>
      </c>
      <c r="K1161" s="13">
        <f>IF(F1161="COD1",tarifas!$D$11*(SUMIFS($H$11:$H$8770,$F$11:$F$8770,"=COD1",$B$11:$B$8770,"="&amp;B1161)/COUNTIFS($F$11:$F$8770,"=COD1",$B$11:$B$8770,"="&amp;B1161))/COUNTIFS($A$11:$A$8770,"="&amp;A1161,$F$11:$F$8770,"=COD1"),0)</f>
        <v>0</v>
      </c>
      <c r="L1161" s="13" t="e">
        <f>(VLOOKUP(F1161,tarifas!$C$7:$D$10,2,FALSE)+tarifas!$D$21)*datos!H1161</f>
        <v>#N/A</v>
      </c>
      <c r="M1161">
        <v>0</v>
      </c>
      <c r="N1161" s="13" t="e">
        <f t="shared" si="161"/>
        <v>#N/A</v>
      </c>
      <c r="O1161">
        <f t="shared" si="162"/>
        <v>0</v>
      </c>
      <c r="P1161" s="12">
        <f t="shared" si="163"/>
        <v>219.99515854415247</v>
      </c>
      <c r="Q1161">
        <f t="shared" si="164"/>
        <v>0</v>
      </c>
      <c r="R1161">
        <f>$D$2*tarifas!$D$12/24</f>
        <v>1.4541666666666666</v>
      </c>
      <c r="S1161" t="e">
        <f>VLOOKUP(E1161&amp;" "&amp;F1161,tarifas!$A$13:$D$20,4,FALSE)*P1161</f>
        <v>#N/A</v>
      </c>
      <c r="T1161">
        <f>IF(F1161="COD1",tarifas!$D$11*(SUMIFS($P$11:$P$8770,$F$11:$F$8770,"=COD1",$B$11:$B$8770,"="&amp;B1161)/COUNTIFS($F$11:$F$8770,"=COD1",$B$11:$B$8770,"="&amp;B1161))/COUNTIFS($A$11:$A$8770,"="&amp;A1161,$F$11:$F$8770,"=COD1"),0)</f>
        <v>0</v>
      </c>
      <c r="U1161" t="e">
        <f>(VLOOKUP(F1161,tarifas!$C$7:$D$10,2,FALSE)+tarifas!$D$21)*datos!P1161</f>
        <v>#N/A</v>
      </c>
      <c r="V1161" t="e">
        <f t="shared" si="165"/>
        <v>#N/A</v>
      </c>
      <c r="W1161">
        <f t="shared" si="166"/>
        <v>0</v>
      </c>
    </row>
    <row r="1162" spans="1:23" x14ac:dyDescent="0.25">
      <c r="A1162">
        <f t="shared" si="159"/>
        <v>46</v>
      </c>
      <c r="B1162">
        <f t="shared" si="160"/>
        <v>2</v>
      </c>
      <c r="C1162" s="1">
        <f t="shared" si="167"/>
        <v>41687.958333330542</v>
      </c>
      <c r="D1162" s="7">
        <v>0</v>
      </c>
      <c r="E1162" s="7"/>
      <c r="G1162">
        <v>42.4</v>
      </c>
      <c r="H1162" s="12">
        <v>217.76394491455804</v>
      </c>
      <c r="I1162" s="13">
        <f>$D$2*tarifas!$D$12/24</f>
        <v>1.4541666666666666</v>
      </c>
      <c r="J1162" s="13" t="e">
        <f>VLOOKUP(E1162&amp;" "&amp;F1162,tarifas!$A$13:$D$20,4,FALSE)*H1162</f>
        <v>#N/A</v>
      </c>
      <c r="K1162" s="13">
        <f>IF(F1162="COD1",tarifas!$D$11*(SUMIFS($H$11:$H$8770,$F$11:$F$8770,"=COD1",$B$11:$B$8770,"="&amp;B1162)/COUNTIFS($F$11:$F$8770,"=COD1",$B$11:$B$8770,"="&amp;B1162))/COUNTIFS($A$11:$A$8770,"="&amp;A1162,$F$11:$F$8770,"=COD1"),0)</f>
        <v>0</v>
      </c>
      <c r="L1162" s="13" t="e">
        <f>(VLOOKUP(F1162,tarifas!$C$7:$D$10,2,FALSE)+tarifas!$D$21)*datos!H1162</f>
        <v>#N/A</v>
      </c>
      <c r="M1162">
        <v>0</v>
      </c>
      <c r="N1162" s="13" t="e">
        <f t="shared" si="161"/>
        <v>#N/A</v>
      </c>
      <c r="O1162">
        <f t="shared" si="162"/>
        <v>0</v>
      </c>
      <c r="P1162" s="12">
        <f t="shared" si="163"/>
        <v>217.76394491455804</v>
      </c>
      <c r="Q1162">
        <f t="shared" si="164"/>
        <v>0</v>
      </c>
      <c r="R1162">
        <f>$D$2*tarifas!$D$12/24</f>
        <v>1.4541666666666666</v>
      </c>
      <c r="S1162" t="e">
        <f>VLOOKUP(E1162&amp;" "&amp;F1162,tarifas!$A$13:$D$20,4,FALSE)*P1162</f>
        <v>#N/A</v>
      </c>
      <c r="T1162">
        <f>IF(F1162="COD1",tarifas!$D$11*(SUMIFS($P$11:$P$8770,$F$11:$F$8770,"=COD1",$B$11:$B$8770,"="&amp;B1162)/COUNTIFS($F$11:$F$8770,"=COD1",$B$11:$B$8770,"="&amp;B1162))/COUNTIFS($A$11:$A$8770,"="&amp;A1162,$F$11:$F$8770,"=COD1"),0)</f>
        <v>0</v>
      </c>
      <c r="U1162" t="e">
        <f>(VLOOKUP(F1162,tarifas!$C$7:$D$10,2,FALSE)+tarifas!$D$21)*datos!P1162</f>
        <v>#N/A</v>
      </c>
      <c r="V1162" t="e">
        <f t="shared" si="165"/>
        <v>#N/A</v>
      </c>
      <c r="W1162">
        <f t="shared" si="166"/>
        <v>0</v>
      </c>
    </row>
    <row r="1163" spans="1:23" x14ac:dyDescent="0.25">
      <c r="A1163">
        <f t="shared" si="159"/>
        <v>47</v>
      </c>
      <c r="B1163">
        <f t="shared" si="160"/>
        <v>2</v>
      </c>
      <c r="C1163" s="1">
        <f t="shared" si="167"/>
        <v>41687.999999997206</v>
      </c>
      <c r="D1163" s="7">
        <v>0</v>
      </c>
      <c r="E1163" s="7"/>
      <c r="G1163">
        <v>46</v>
      </c>
      <c r="H1163" s="12">
        <v>214.9244674211709</v>
      </c>
      <c r="I1163" s="13">
        <f>$D$2*tarifas!$D$12/24</f>
        <v>1.4541666666666666</v>
      </c>
      <c r="J1163" s="13" t="e">
        <f>VLOOKUP(E1163&amp;" "&amp;F1163,tarifas!$A$13:$D$20,4,FALSE)*H1163</f>
        <v>#N/A</v>
      </c>
      <c r="K1163" s="13">
        <f>IF(F1163="COD1",tarifas!$D$11*(SUMIFS($H$11:$H$8770,$F$11:$F$8770,"=COD1",$B$11:$B$8770,"="&amp;B1163)/COUNTIFS($F$11:$F$8770,"=COD1",$B$11:$B$8770,"="&amp;B1163))/COUNTIFS($A$11:$A$8770,"="&amp;A1163,$F$11:$F$8770,"=COD1"),0)</f>
        <v>0</v>
      </c>
      <c r="L1163" s="13" t="e">
        <f>(VLOOKUP(F1163,tarifas!$C$7:$D$10,2,FALSE)+tarifas!$D$21)*datos!H1163</f>
        <v>#N/A</v>
      </c>
      <c r="M1163">
        <v>0</v>
      </c>
      <c r="N1163" s="13" t="e">
        <f t="shared" si="161"/>
        <v>#N/A</v>
      </c>
      <c r="O1163">
        <f t="shared" si="162"/>
        <v>0</v>
      </c>
      <c r="P1163" s="12">
        <f t="shared" si="163"/>
        <v>214.9244674211709</v>
      </c>
      <c r="Q1163">
        <f t="shared" si="164"/>
        <v>0</v>
      </c>
      <c r="R1163">
        <f>$D$2*tarifas!$D$12/24</f>
        <v>1.4541666666666666</v>
      </c>
      <c r="S1163" t="e">
        <f>VLOOKUP(E1163&amp;" "&amp;F1163,tarifas!$A$13:$D$20,4,FALSE)*P1163</f>
        <v>#N/A</v>
      </c>
      <c r="T1163">
        <f>IF(F1163="COD1",tarifas!$D$11*(SUMIFS($P$11:$P$8770,$F$11:$F$8770,"=COD1",$B$11:$B$8770,"="&amp;B1163)/COUNTIFS($F$11:$F$8770,"=COD1",$B$11:$B$8770,"="&amp;B1163))/COUNTIFS($A$11:$A$8770,"="&amp;A1163,$F$11:$F$8770,"=COD1"),0)</f>
        <v>0</v>
      </c>
      <c r="U1163" t="e">
        <f>(VLOOKUP(F1163,tarifas!$C$7:$D$10,2,FALSE)+tarifas!$D$21)*datos!P1163</f>
        <v>#N/A</v>
      </c>
      <c r="V1163" t="e">
        <f t="shared" si="165"/>
        <v>#N/A</v>
      </c>
      <c r="W1163">
        <f t="shared" si="166"/>
        <v>0</v>
      </c>
    </row>
    <row r="1164" spans="1:23" x14ac:dyDescent="0.25">
      <c r="A1164">
        <f t="shared" ref="A1164:A1227" si="168">DAYS360($C$11,C1164)</f>
        <v>47</v>
      </c>
      <c r="B1164">
        <f t="shared" ref="B1164:B1227" si="169">MONTH(C1164)</f>
        <v>2</v>
      </c>
      <c r="C1164" s="1">
        <f t="shared" si="167"/>
        <v>41688.04166666387</v>
      </c>
      <c r="D1164" s="7">
        <v>0</v>
      </c>
      <c r="E1164" s="7"/>
      <c r="G1164">
        <v>36.4</v>
      </c>
      <c r="H1164" s="12">
        <v>214.50188292960414</v>
      </c>
      <c r="I1164" s="13">
        <f>$D$2*tarifas!$D$12/24</f>
        <v>1.4541666666666666</v>
      </c>
      <c r="J1164" s="13" t="e">
        <f>VLOOKUP(E1164&amp;" "&amp;F1164,tarifas!$A$13:$D$20,4,FALSE)*H1164</f>
        <v>#N/A</v>
      </c>
      <c r="K1164" s="13">
        <f>IF(F1164="COD1",tarifas!$D$11*(SUMIFS($H$11:$H$8770,$F$11:$F$8770,"=COD1",$B$11:$B$8770,"="&amp;B1164)/COUNTIFS($F$11:$F$8770,"=COD1",$B$11:$B$8770,"="&amp;B1164))/COUNTIFS($A$11:$A$8770,"="&amp;A1164,$F$11:$F$8770,"=COD1"),0)</f>
        <v>0</v>
      </c>
      <c r="L1164" s="13" t="e">
        <f>(VLOOKUP(F1164,tarifas!$C$7:$D$10,2,FALSE)+tarifas!$D$21)*datos!H1164</f>
        <v>#N/A</v>
      </c>
      <c r="M1164">
        <v>0</v>
      </c>
      <c r="N1164" s="13" t="e">
        <f t="shared" ref="N1164:N1227" si="170">(I1164+J1164+K1164+L1164)*1.23</f>
        <v>#N/A</v>
      </c>
      <c r="O1164">
        <f t="shared" ref="O1164:O1227" si="171">IF(M1164&lt;H1164,M1164,H1164)</f>
        <v>0</v>
      </c>
      <c r="P1164" s="12">
        <f t="shared" ref="P1164:P1227" si="172">H1164-O1164</f>
        <v>214.50188292960414</v>
      </c>
      <c r="Q1164">
        <f t="shared" ref="Q1164:Q1227" si="173">IF(M1164&lt;H1164,0,M1164-H1164)</f>
        <v>0</v>
      </c>
      <c r="R1164">
        <f>$D$2*tarifas!$D$12/24</f>
        <v>1.4541666666666666</v>
      </c>
      <c r="S1164" t="e">
        <f>VLOOKUP(E1164&amp;" "&amp;F1164,tarifas!$A$13:$D$20,4,FALSE)*P1164</f>
        <v>#N/A</v>
      </c>
      <c r="T1164">
        <f>IF(F1164="COD1",tarifas!$D$11*(SUMIFS($P$11:$P$8770,$F$11:$F$8770,"=COD1",$B$11:$B$8770,"="&amp;B1164)/COUNTIFS($F$11:$F$8770,"=COD1",$B$11:$B$8770,"="&amp;B1164))/COUNTIFS($A$11:$A$8770,"="&amp;A1164,$F$11:$F$8770,"=COD1"),0)</f>
        <v>0</v>
      </c>
      <c r="U1164" t="e">
        <f>(VLOOKUP(F1164,tarifas!$C$7:$D$10,2,FALSE)+tarifas!$D$21)*datos!P1164</f>
        <v>#N/A</v>
      </c>
      <c r="V1164" t="e">
        <f t="shared" ref="V1164:V1227" si="174">(R1164+S1164+T1164+U1164)*1.23</f>
        <v>#N/A</v>
      </c>
      <c r="W1164">
        <f t="shared" ref="W1164:W1227" si="175">0.9*G1164/1000*Q1164</f>
        <v>0</v>
      </c>
    </row>
    <row r="1165" spans="1:23" x14ac:dyDescent="0.25">
      <c r="A1165">
        <f t="shared" si="168"/>
        <v>47</v>
      </c>
      <c r="B1165">
        <f t="shared" si="169"/>
        <v>2</v>
      </c>
      <c r="C1165" s="1">
        <f t="shared" ref="C1165:C1228" si="176">+C1164+1/24</f>
        <v>41688.083333330535</v>
      </c>
      <c r="D1165" s="7">
        <v>0</v>
      </c>
      <c r="E1165" s="7"/>
      <c r="G1165">
        <v>20.79</v>
      </c>
      <c r="H1165" s="12">
        <v>208.28299039060286</v>
      </c>
      <c r="I1165" s="13">
        <f>$D$2*tarifas!$D$12/24</f>
        <v>1.4541666666666666</v>
      </c>
      <c r="J1165" s="13" t="e">
        <f>VLOOKUP(E1165&amp;" "&amp;F1165,tarifas!$A$13:$D$20,4,FALSE)*H1165</f>
        <v>#N/A</v>
      </c>
      <c r="K1165" s="13">
        <f>IF(F1165="COD1",tarifas!$D$11*(SUMIFS($H$11:$H$8770,$F$11:$F$8770,"=COD1",$B$11:$B$8770,"="&amp;B1165)/COUNTIFS($F$11:$F$8770,"=COD1",$B$11:$B$8770,"="&amp;B1165))/COUNTIFS($A$11:$A$8770,"="&amp;A1165,$F$11:$F$8770,"=COD1"),0)</f>
        <v>0</v>
      </c>
      <c r="L1165" s="13" t="e">
        <f>(VLOOKUP(F1165,tarifas!$C$7:$D$10,2,FALSE)+tarifas!$D$21)*datos!H1165</f>
        <v>#N/A</v>
      </c>
      <c r="M1165">
        <v>0</v>
      </c>
      <c r="N1165" s="13" t="e">
        <f t="shared" si="170"/>
        <v>#N/A</v>
      </c>
      <c r="O1165">
        <f t="shared" si="171"/>
        <v>0</v>
      </c>
      <c r="P1165" s="12">
        <f t="shared" si="172"/>
        <v>208.28299039060286</v>
      </c>
      <c r="Q1165">
        <f t="shared" si="173"/>
        <v>0</v>
      </c>
      <c r="R1165">
        <f>$D$2*tarifas!$D$12/24</f>
        <v>1.4541666666666666</v>
      </c>
      <c r="S1165" t="e">
        <f>VLOOKUP(E1165&amp;" "&amp;F1165,tarifas!$A$13:$D$20,4,FALSE)*P1165</f>
        <v>#N/A</v>
      </c>
      <c r="T1165">
        <f>IF(F1165="COD1",tarifas!$D$11*(SUMIFS($P$11:$P$8770,$F$11:$F$8770,"=COD1",$B$11:$B$8770,"="&amp;B1165)/COUNTIFS($F$11:$F$8770,"=COD1",$B$11:$B$8770,"="&amp;B1165))/COUNTIFS($A$11:$A$8770,"="&amp;A1165,$F$11:$F$8770,"=COD1"),0)</f>
        <v>0</v>
      </c>
      <c r="U1165" t="e">
        <f>(VLOOKUP(F1165,tarifas!$C$7:$D$10,2,FALSE)+tarifas!$D$21)*datos!P1165</f>
        <v>#N/A</v>
      </c>
      <c r="V1165" t="e">
        <f t="shared" si="174"/>
        <v>#N/A</v>
      </c>
      <c r="W1165">
        <f t="shared" si="175"/>
        <v>0</v>
      </c>
    </row>
    <row r="1166" spans="1:23" x14ac:dyDescent="0.25">
      <c r="A1166">
        <f t="shared" si="168"/>
        <v>47</v>
      </c>
      <c r="B1166">
        <f t="shared" si="169"/>
        <v>2</v>
      </c>
      <c r="C1166" s="1">
        <f t="shared" si="176"/>
        <v>41688.124999997199</v>
      </c>
      <c r="D1166" s="7">
        <v>0</v>
      </c>
      <c r="E1166" s="7"/>
      <c r="G1166">
        <v>20.75</v>
      </c>
      <c r="H1166" s="12">
        <v>207.77516629857669</v>
      </c>
      <c r="I1166" s="13">
        <f>$D$2*tarifas!$D$12/24</f>
        <v>1.4541666666666666</v>
      </c>
      <c r="J1166" s="13" t="e">
        <f>VLOOKUP(E1166&amp;" "&amp;F1166,tarifas!$A$13:$D$20,4,FALSE)*H1166</f>
        <v>#N/A</v>
      </c>
      <c r="K1166" s="13">
        <f>IF(F1166="COD1",tarifas!$D$11*(SUMIFS($H$11:$H$8770,$F$11:$F$8770,"=COD1",$B$11:$B$8770,"="&amp;B1166)/COUNTIFS($F$11:$F$8770,"=COD1",$B$11:$B$8770,"="&amp;B1166))/COUNTIFS($A$11:$A$8770,"="&amp;A1166,$F$11:$F$8770,"=COD1"),0)</f>
        <v>0</v>
      </c>
      <c r="L1166" s="13" t="e">
        <f>(VLOOKUP(F1166,tarifas!$C$7:$D$10,2,FALSE)+tarifas!$D$21)*datos!H1166</f>
        <v>#N/A</v>
      </c>
      <c r="M1166">
        <v>0</v>
      </c>
      <c r="N1166" s="13" t="e">
        <f t="shared" si="170"/>
        <v>#N/A</v>
      </c>
      <c r="O1166">
        <f t="shared" si="171"/>
        <v>0</v>
      </c>
      <c r="P1166" s="12">
        <f t="shared" si="172"/>
        <v>207.77516629857669</v>
      </c>
      <c r="Q1166">
        <f t="shared" si="173"/>
        <v>0</v>
      </c>
      <c r="R1166">
        <f>$D$2*tarifas!$D$12/24</f>
        <v>1.4541666666666666</v>
      </c>
      <c r="S1166" t="e">
        <f>VLOOKUP(E1166&amp;" "&amp;F1166,tarifas!$A$13:$D$20,4,FALSE)*P1166</f>
        <v>#N/A</v>
      </c>
      <c r="T1166">
        <f>IF(F1166="COD1",tarifas!$D$11*(SUMIFS($P$11:$P$8770,$F$11:$F$8770,"=COD1",$B$11:$B$8770,"="&amp;B1166)/COUNTIFS($F$11:$F$8770,"=COD1",$B$11:$B$8770,"="&amp;B1166))/COUNTIFS($A$11:$A$8770,"="&amp;A1166,$F$11:$F$8770,"=COD1"),0)</f>
        <v>0</v>
      </c>
      <c r="U1166" t="e">
        <f>(VLOOKUP(F1166,tarifas!$C$7:$D$10,2,FALSE)+tarifas!$D$21)*datos!P1166</f>
        <v>#N/A</v>
      </c>
      <c r="V1166" t="e">
        <f t="shared" si="174"/>
        <v>#N/A</v>
      </c>
      <c r="W1166">
        <f t="shared" si="175"/>
        <v>0</v>
      </c>
    </row>
    <row r="1167" spans="1:23" x14ac:dyDescent="0.25">
      <c r="A1167">
        <f t="shared" si="168"/>
        <v>47</v>
      </c>
      <c r="B1167">
        <f t="shared" si="169"/>
        <v>2</v>
      </c>
      <c r="C1167" s="1">
        <f t="shared" si="176"/>
        <v>41688.166666663863</v>
      </c>
      <c r="D1167" s="7">
        <v>0</v>
      </c>
      <c r="E1167" s="7"/>
      <c r="G1167">
        <v>17.3</v>
      </c>
      <c r="H1167" s="12">
        <v>200.5302956849539</v>
      </c>
      <c r="I1167" s="13">
        <f>$D$2*tarifas!$D$12/24</f>
        <v>1.4541666666666666</v>
      </c>
      <c r="J1167" s="13" t="e">
        <f>VLOOKUP(E1167&amp;" "&amp;F1167,tarifas!$A$13:$D$20,4,FALSE)*H1167</f>
        <v>#N/A</v>
      </c>
      <c r="K1167" s="13">
        <f>IF(F1167="COD1",tarifas!$D$11*(SUMIFS($H$11:$H$8770,$F$11:$F$8770,"=COD1",$B$11:$B$8770,"="&amp;B1167)/COUNTIFS($F$11:$F$8770,"=COD1",$B$11:$B$8770,"="&amp;B1167))/COUNTIFS($A$11:$A$8770,"="&amp;A1167,$F$11:$F$8770,"=COD1"),0)</f>
        <v>0</v>
      </c>
      <c r="L1167" s="13" t="e">
        <f>(VLOOKUP(F1167,tarifas!$C$7:$D$10,2,FALSE)+tarifas!$D$21)*datos!H1167</f>
        <v>#N/A</v>
      </c>
      <c r="M1167">
        <v>0</v>
      </c>
      <c r="N1167" s="13" t="e">
        <f t="shared" si="170"/>
        <v>#N/A</v>
      </c>
      <c r="O1167">
        <f t="shared" si="171"/>
        <v>0</v>
      </c>
      <c r="P1167" s="12">
        <f t="shared" si="172"/>
        <v>200.5302956849539</v>
      </c>
      <c r="Q1167">
        <f t="shared" si="173"/>
        <v>0</v>
      </c>
      <c r="R1167">
        <f>$D$2*tarifas!$D$12/24</f>
        <v>1.4541666666666666</v>
      </c>
      <c r="S1167" t="e">
        <f>VLOOKUP(E1167&amp;" "&amp;F1167,tarifas!$A$13:$D$20,4,FALSE)*P1167</f>
        <v>#N/A</v>
      </c>
      <c r="T1167">
        <f>IF(F1167="COD1",tarifas!$D$11*(SUMIFS($P$11:$P$8770,$F$11:$F$8770,"=COD1",$B$11:$B$8770,"="&amp;B1167)/COUNTIFS($F$11:$F$8770,"=COD1",$B$11:$B$8770,"="&amp;B1167))/COUNTIFS($A$11:$A$8770,"="&amp;A1167,$F$11:$F$8770,"=COD1"),0)</f>
        <v>0</v>
      </c>
      <c r="U1167" t="e">
        <f>(VLOOKUP(F1167,tarifas!$C$7:$D$10,2,FALSE)+tarifas!$D$21)*datos!P1167</f>
        <v>#N/A</v>
      </c>
      <c r="V1167" t="e">
        <f t="shared" si="174"/>
        <v>#N/A</v>
      </c>
      <c r="W1167">
        <f t="shared" si="175"/>
        <v>0</v>
      </c>
    </row>
    <row r="1168" spans="1:23" x14ac:dyDescent="0.25">
      <c r="A1168">
        <f t="shared" si="168"/>
        <v>47</v>
      </c>
      <c r="B1168">
        <f t="shared" si="169"/>
        <v>2</v>
      </c>
      <c r="C1168" s="1">
        <f t="shared" si="176"/>
        <v>41688.208333330527</v>
      </c>
      <c r="D1168" s="7">
        <v>0</v>
      </c>
      <c r="E1168" s="7"/>
      <c r="G1168">
        <v>20.9</v>
      </c>
      <c r="H1168" s="12">
        <v>198.08930197714471</v>
      </c>
      <c r="I1168" s="13">
        <f>$D$2*tarifas!$D$12/24</f>
        <v>1.4541666666666666</v>
      </c>
      <c r="J1168" s="13" t="e">
        <f>VLOOKUP(E1168&amp;" "&amp;F1168,tarifas!$A$13:$D$20,4,FALSE)*H1168</f>
        <v>#N/A</v>
      </c>
      <c r="K1168" s="13">
        <f>IF(F1168="COD1",tarifas!$D$11*(SUMIFS($H$11:$H$8770,$F$11:$F$8770,"=COD1",$B$11:$B$8770,"="&amp;B1168)/COUNTIFS($F$11:$F$8770,"=COD1",$B$11:$B$8770,"="&amp;B1168))/COUNTIFS($A$11:$A$8770,"="&amp;A1168,$F$11:$F$8770,"=COD1"),0)</f>
        <v>0</v>
      </c>
      <c r="L1168" s="13" t="e">
        <f>(VLOOKUP(F1168,tarifas!$C$7:$D$10,2,FALSE)+tarifas!$D$21)*datos!H1168</f>
        <v>#N/A</v>
      </c>
      <c r="M1168">
        <v>0</v>
      </c>
      <c r="N1168" s="13" t="e">
        <f t="shared" si="170"/>
        <v>#N/A</v>
      </c>
      <c r="O1168">
        <f t="shared" si="171"/>
        <v>0</v>
      </c>
      <c r="P1168" s="12">
        <f t="shared" si="172"/>
        <v>198.08930197714471</v>
      </c>
      <c r="Q1168">
        <f t="shared" si="173"/>
        <v>0</v>
      </c>
      <c r="R1168">
        <f>$D$2*tarifas!$D$12/24</f>
        <v>1.4541666666666666</v>
      </c>
      <c r="S1168" t="e">
        <f>VLOOKUP(E1168&amp;" "&amp;F1168,tarifas!$A$13:$D$20,4,FALSE)*P1168</f>
        <v>#N/A</v>
      </c>
      <c r="T1168">
        <f>IF(F1168="COD1",tarifas!$D$11*(SUMIFS($P$11:$P$8770,$F$11:$F$8770,"=COD1",$B$11:$B$8770,"="&amp;B1168)/COUNTIFS($F$11:$F$8770,"=COD1",$B$11:$B$8770,"="&amp;B1168))/COUNTIFS($A$11:$A$8770,"="&amp;A1168,$F$11:$F$8770,"=COD1"),0)</f>
        <v>0</v>
      </c>
      <c r="U1168" t="e">
        <f>(VLOOKUP(F1168,tarifas!$C$7:$D$10,2,FALSE)+tarifas!$D$21)*datos!P1168</f>
        <v>#N/A</v>
      </c>
      <c r="V1168" t="e">
        <f t="shared" si="174"/>
        <v>#N/A</v>
      </c>
      <c r="W1168">
        <f t="shared" si="175"/>
        <v>0</v>
      </c>
    </row>
    <row r="1169" spans="1:23" x14ac:dyDescent="0.25">
      <c r="A1169">
        <f t="shared" si="168"/>
        <v>47</v>
      </c>
      <c r="B1169">
        <f t="shared" si="169"/>
        <v>2</v>
      </c>
      <c r="C1169" s="1">
        <f t="shared" si="176"/>
        <v>41688.249999997191</v>
      </c>
      <c r="D1169" s="7">
        <v>0</v>
      </c>
      <c r="E1169" s="7"/>
      <c r="G1169">
        <v>29.08</v>
      </c>
      <c r="H1169" s="12">
        <v>196.3146800728907</v>
      </c>
      <c r="I1169" s="13">
        <f>$D$2*tarifas!$D$12/24</f>
        <v>1.4541666666666666</v>
      </c>
      <c r="J1169" s="13" t="e">
        <f>VLOOKUP(E1169&amp;" "&amp;F1169,tarifas!$A$13:$D$20,4,FALSE)*H1169</f>
        <v>#N/A</v>
      </c>
      <c r="K1169" s="13">
        <f>IF(F1169="COD1",tarifas!$D$11*(SUMIFS($H$11:$H$8770,$F$11:$F$8770,"=COD1",$B$11:$B$8770,"="&amp;B1169)/COUNTIFS($F$11:$F$8770,"=COD1",$B$11:$B$8770,"="&amp;B1169))/COUNTIFS($A$11:$A$8770,"="&amp;A1169,$F$11:$F$8770,"=COD1"),0)</f>
        <v>0</v>
      </c>
      <c r="L1169" s="13" t="e">
        <f>(VLOOKUP(F1169,tarifas!$C$7:$D$10,2,FALSE)+tarifas!$D$21)*datos!H1169</f>
        <v>#N/A</v>
      </c>
      <c r="M1169">
        <v>0</v>
      </c>
      <c r="N1169" s="13" t="e">
        <f t="shared" si="170"/>
        <v>#N/A</v>
      </c>
      <c r="O1169">
        <f t="shared" si="171"/>
        <v>0</v>
      </c>
      <c r="P1169" s="12">
        <f t="shared" si="172"/>
        <v>196.3146800728907</v>
      </c>
      <c r="Q1169">
        <f t="shared" si="173"/>
        <v>0</v>
      </c>
      <c r="R1169">
        <f>$D$2*tarifas!$D$12/24</f>
        <v>1.4541666666666666</v>
      </c>
      <c r="S1169" t="e">
        <f>VLOOKUP(E1169&amp;" "&amp;F1169,tarifas!$A$13:$D$20,4,FALSE)*P1169</f>
        <v>#N/A</v>
      </c>
      <c r="T1169">
        <f>IF(F1169="COD1",tarifas!$D$11*(SUMIFS($P$11:$P$8770,$F$11:$F$8770,"=COD1",$B$11:$B$8770,"="&amp;B1169)/COUNTIFS($F$11:$F$8770,"=COD1",$B$11:$B$8770,"="&amp;B1169))/COUNTIFS($A$11:$A$8770,"="&amp;A1169,$F$11:$F$8770,"=COD1"),0)</f>
        <v>0</v>
      </c>
      <c r="U1169" t="e">
        <f>(VLOOKUP(F1169,tarifas!$C$7:$D$10,2,FALSE)+tarifas!$D$21)*datos!P1169</f>
        <v>#N/A</v>
      </c>
      <c r="V1169" t="e">
        <f t="shared" si="174"/>
        <v>#N/A</v>
      </c>
      <c r="W1169">
        <f t="shared" si="175"/>
        <v>0</v>
      </c>
    </row>
    <row r="1170" spans="1:23" x14ac:dyDescent="0.25">
      <c r="A1170">
        <f t="shared" si="168"/>
        <v>47</v>
      </c>
      <c r="B1170">
        <f t="shared" si="169"/>
        <v>2</v>
      </c>
      <c r="C1170" s="1">
        <f t="shared" si="176"/>
        <v>41688.291666663856</v>
      </c>
      <c r="D1170" s="7">
        <v>12.621212121212123</v>
      </c>
      <c r="E1170" s="7"/>
      <c r="G1170">
        <v>8</v>
      </c>
      <c r="H1170" s="12">
        <v>188.94656721009912</v>
      </c>
      <c r="I1170" s="13">
        <f>$D$2*tarifas!$D$12/24</f>
        <v>1.4541666666666666</v>
      </c>
      <c r="J1170" s="13" t="e">
        <f>VLOOKUP(E1170&amp;" "&amp;F1170,tarifas!$A$13:$D$20,4,FALSE)*H1170</f>
        <v>#N/A</v>
      </c>
      <c r="K1170" s="13">
        <f>IF(F1170="COD1",tarifas!$D$11*(SUMIFS($H$11:$H$8770,$F$11:$F$8770,"=COD1",$B$11:$B$8770,"="&amp;B1170)/COUNTIFS($F$11:$F$8770,"=COD1",$B$11:$B$8770,"="&amp;B1170))/COUNTIFS($A$11:$A$8770,"="&amp;A1170,$F$11:$F$8770,"=COD1"),0)</f>
        <v>0</v>
      </c>
      <c r="L1170" s="13" t="e">
        <f>(VLOOKUP(F1170,tarifas!$C$7:$D$10,2,FALSE)+tarifas!$D$21)*datos!H1170</f>
        <v>#N/A</v>
      </c>
      <c r="M1170">
        <v>46.645890000000001</v>
      </c>
      <c r="N1170" s="13" t="e">
        <f t="shared" si="170"/>
        <v>#N/A</v>
      </c>
      <c r="O1170">
        <f t="shared" si="171"/>
        <v>46.645890000000001</v>
      </c>
      <c r="P1170" s="12">
        <f t="shared" si="172"/>
        <v>142.30067721009911</v>
      </c>
      <c r="Q1170">
        <f t="shared" si="173"/>
        <v>0</v>
      </c>
      <c r="R1170">
        <f>$D$2*tarifas!$D$12/24</f>
        <v>1.4541666666666666</v>
      </c>
      <c r="S1170" t="e">
        <f>VLOOKUP(E1170&amp;" "&amp;F1170,tarifas!$A$13:$D$20,4,FALSE)*P1170</f>
        <v>#N/A</v>
      </c>
      <c r="T1170">
        <f>IF(F1170="COD1",tarifas!$D$11*(SUMIFS($P$11:$P$8770,$F$11:$F$8770,"=COD1",$B$11:$B$8770,"="&amp;B1170)/COUNTIFS($F$11:$F$8770,"=COD1",$B$11:$B$8770,"="&amp;B1170))/COUNTIFS($A$11:$A$8770,"="&amp;A1170,$F$11:$F$8770,"=COD1"),0)</f>
        <v>0</v>
      </c>
      <c r="U1170" t="e">
        <f>(VLOOKUP(F1170,tarifas!$C$7:$D$10,2,FALSE)+tarifas!$D$21)*datos!P1170</f>
        <v>#N/A</v>
      </c>
      <c r="V1170" t="e">
        <f t="shared" si="174"/>
        <v>#N/A</v>
      </c>
      <c r="W1170">
        <f t="shared" si="175"/>
        <v>0</v>
      </c>
    </row>
    <row r="1171" spans="1:23" x14ac:dyDescent="0.25">
      <c r="A1171">
        <f t="shared" si="168"/>
        <v>47</v>
      </c>
      <c r="B1171">
        <f t="shared" si="169"/>
        <v>2</v>
      </c>
      <c r="C1171" s="1">
        <f t="shared" si="176"/>
        <v>41688.33333333052</v>
      </c>
      <c r="D1171" s="7">
        <v>175.66666666666669</v>
      </c>
      <c r="E1171" s="7"/>
      <c r="G1171">
        <v>29.12</v>
      </c>
      <c r="H1171" s="12">
        <v>241.76531070384365</v>
      </c>
      <c r="I1171" s="13">
        <f>$D$2*tarifas!$D$12/24</f>
        <v>1.4541666666666666</v>
      </c>
      <c r="J1171" s="13" t="e">
        <f>VLOOKUP(E1171&amp;" "&amp;F1171,tarifas!$A$13:$D$20,4,FALSE)*H1171</f>
        <v>#N/A</v>
      </c>
      <c r="K1171" s="13">
        <f>IF(F1171="COD1",tarifas!$D$11*(SUMIFS($H$11:$H$8770,$F$11:$F$8770,"=COD1",$B$11:$B$8770,"="&amp;B1171)/COUNTIFS($F$11:$F$8770,"=COD1",$B$11:$B$8770,"="&amp;B1171))/COUNTIFS($A$11:$A$8770,"="&amp;A1171,$F$11:$F$8770,"=COD1"),0)</f>
        <v>0</v>
      </c>
      <c r="L1171" s="13" t="e">
        <f>(VLOOKUP(F1171,tarifas!$C$7:$D$10,2,FALSE)+tarifas!$D$21)*datos!H1171</f>
        <v>#N/A</v>
      </c>
      <c r="M1171">
        <v>217.67113000000001</v>
      </c>
      <c r="N1171" s="13" t="e">
        <f t="shared" si="170"/>
        <v>#N/A</v>
      </c>
      <c r="O1171">
        <f t="shared" si="171"/>
        <v>217.67113000000001</v>
      </c>
      <c r="P1171" s="12">
        <f t="shared" si="172"/>
        <v>24.094180703843648</v>
      </c>
      <c r="Q1171">
        <f t="shared" si="173"/>
        <v>0</v>
      </c>
      <c r="R1171">
        <f>$D$2*tarifas!$D$12/24</f>
        <v>1.4541666666666666</v>
      </c>
      <c r="S1171" t="e">
        <f>VLOOKUP(E1171&amp;" "&amp;F1171,tarifas!$A$13:$D$20,4,FALSE)*P1171</f>
        <v>#N/A</v>
      </c>
      <c r="T1171">
        <f>IF(F1171="COD1",tarifas!$D$11*(SUMIFS($P$11:$P$8770,$F$11:$F$8770,"=COD1",$B$11:$B$8770,"="&amp;B1171)/COUNTIFS($F$11:$F$8770,"=COD1",$B$11:$B$8770,"="&amp;B1171))/COUNTIFS($A$11:$A$8770,"="&amp;A1171,$F$11:$F$8770,"=COD1"),0)</f>
        <v>0</v>
      </c>
      <c r="U1171" t="e">
        <f>(VLOOKUP(F1171,tarifas!$C$7:$D$10,2,FALSE)+tarifas!$D$21)*datos!P1171</f>
        <v>#N/A</v>
      </c>
      <c r="V1171" t="e">
        <f t="shared" si="174"/>
        <v>#N/A</v>
      </c>
      <c r="W1171">
        <f t="shared" si="175"/>
        <v>0</v>
      </c>
    </row>
    <row r="1172" spans="1:23" x14ac:dyDescent="0.25">
      <c r="A1172">
        <f t="shared" si="168"/>
        <v>47</v>
      </c>
      <c r="B1172">
        <f t="shared" si="169"/>
        <v>2</v>
      </c>
      <c r="C1172" s="1">
        <f t="shared" si="176"/>
        <v>41688.374999997184</v>
      </c>
      <c r="D1172" s="7">
        <v>389.96969696969694</v>
      </c>
      <c r="E1172" s="7"/>
      <c r="G1172">
        <v>36.4</v>
      </c>
      <c r="H1172" s="12">
        <v>431.97298778634519</v>
      </c>
      <c r="I1172" s="13">
        <f>$D$2*tarifas!$D$12/24</f>
        <v>1.4541666666666666</v>
      </c>
      <c r="J1172" s="13" t="e">
        <f>VLOOKUP(E1172&amp;" "&amp;F1172,tarifas!$A$13:$D$20,4,FALSE)*H1172</f>
        <v>#N/A</v>
      </c>
      <c r="K1172" s="13">
        <f>IF(F1172="COD1",tarifas!$D$11*(SUMIFS($H$11:$H$8770,$F$11:$F$8770,"=COD1",$B$11:$B$8770,"="&amp;B1172)/COUNTIFS($F$11:$F$8770,"=COD1",$B$11:$B$8770,"="&amp;B1172))/COUNTIFS($A$11:$A$8770,"="&amp;A1172,$F$11:$F$8770,"=COD1"),0)</f>
        <v>0</v>
      </c>
      <c r="L1172" s="13" t="e">
        <f>(VLOOKUP(F1172,tarifas!$C$7:$D$10,2,FALSE)+tarifas!$D$21)*datos!H1172</f>
        <v>#N/A</v>
      </c>
      <c r="M1172">
        <v>348.75953000000004</v>
      </c>
      <c r="N1172" s="13" t="e">
        <f t="shared" si="170"/>
        <v>#N/A</v>
      </c>
      <c r="O1172">
        <f t="shared" si="171"/>
        <v>348.75953000000004</v>
      </c>
      <c r="P1172" s="12">
        <f t="shared" si="172"/>
        <v>83.213457786345145</v>
      </c>
      <c r="Q1172">
        <f t="shared" si="173"/>
        <v>0</v>
      </c>
      <c r="R1172">
        <f>$D$2*tarifas!$D$12/24</f>
        <v>1.4541666666666666</v>
      </c>
      <c r="S1172" t="e">
        <f>VLOOKUP(E1172&amp;" "&amp;F1172,tarifas!$A$13:$D$20,4,FALSE)*P1172</f>
        <v>#N/A</v>
      </c>
      <c r="T1172">
        <f>IF(F1172="COD1",tarifas!$D$11*(SUMIFS($P$11:$P$8770,$F$11:$F$8770,"=COD1",$B$11:$B$8770,"="&amp;B1172)/COUNTIFS($F$11:$F$8770,"=COD1",$B$11:$B$8770,"="&amp;B1172))/COUNTIFS($A$11:$A$8770,"="&amp;A1172,$F$11:$F$8770,"=COD1"),0)</f>
        <v>0</v>
      </c>
      <c r="U1172" t="e">
        <f>(VLOOKUP(F1172,tarifas!$C$7:$D$10,2,FALSE)+tarifas!$D$21)*datos!P1172</f>
        <v>#N/A</v>
      </c>
      <c r="V1172" t="e">
        <f t="shared" si="174"/>
        <v>#N/A</v>
      </c>
      <c r="W1172">
        <f t="shared" si="175"/>
        <v>0</v>
      </c>
    </row>
    <row r="1173" spans="1:23" x14ac:dyDescent="0.25">
      <c r="A1173">
        <f t="shared" si="168"/>
        <v>47</v>
      </c>
      <c r="B1173">
        <f t="shared" si="169"/>
        <v>2</v>
      </c>
      <c r="C1173" s="1">
        <f t="shared" si="176"/>
        <v>41688.416666663848</v>
      </c>
      <c r="D1173" s="7">
        <v>536.27272727272725</v>
      </c>
      <c r="E1173" s="7"/>
      <c r="G1173">
        <v>79.069999999999993</v>
      </c>
      <c r="H1173" s="12">
        <v>532.84957067846506</v>
      </c>
      <c r="I1173" s="13">
        <f>$D$2*tarifas!$D$12/24</f>
        <v>1.4541666666666666</v>
      </c>
      <c r="J1173" s="13" t="e">
        <f>VLOOKUP(E1173&amp;" "&amp;F1173,tarifas!$A$13:$D$20,4,FALSE)*H1173</f>
        <v>#N/A</v>
      </c>
      <c r="K1173" s="13">
        <f>IF(F1173="COD1",tarifas!$D$11*(SUMIFS($H$11:$H$8770,$F$11:$F$8770,"=COD1",$B$11:$B$8770,"="&amp;B1173)/COUNTIFS($F$11:$F$8770,"=COD1",$B$11:$B$8770,"="&amp;B1173))/COUNTIFS($A$11:$A$8770,"="&amp;A1173,$F$11:$F$8770,"=COD1"),0)</f>
        <v>0</v>
      </c>
      <c r="L1173" s="13" t="e">
        <f>(VLOOKUP(F1173,tarifas!$C$7:$D$10,2,FALSE)+tarifas!$D$21)*datos!H1173</f>
        <v>#N/A</v>
      </c>
      <c r="M1173">
        <v>441.16687000000002</v>
      </c>
      <c r="N1173" s="13" t="e">
        <f t="shared" si="170"/>
        <v>#N/A</v>
      </c>
      <c r="O1173">
        <f t="shared" si="171"/>
        <v>441.16687000000002</v>
      </c>
      <c r="P1173" s="12">
        <f t="shared" si="172"/>
        <v>91.682700678465039</v>
      </c>
      <c r="Q1173">
        <f t="shared" si="173"/>
        <v>0</v>
      </c>
      <c r="R1173">
        <f>$D$2*tarifas!$D$12/24</f>
        <v>1.4541666666666666</v>
      </c>
      <c r="S1173" t="e">
        <f>VLOOKUP(E1173&amp;" "&amp;F1173,tarifas!$A$13:$D$20,4,FALSE)*P1173</f>
        <v>#N/A</v>
      </c>
      <c r="T1173">
        <f>IF(F1173="COD1",tarifas!$D$11*(SUMIFS($P$11:$P$8770,$F$11:$F$8770,"=COD1",$B$11:$B$8770,"="&amp;B1173)/COUNTIFS($F$11:$F$8770,"=COD1",$B$11:$B$8770,"="&amp;B1173))/COUNTIFS($A$11:$A$8770,"="&amp;A1173,$F$11:$F$8770,"=COD1"),0)</f>
        <v>0</v>
      </c>
      <c r="U1173" t="e">
        <f>(VLOOKUP(F1173,tarifas!$C$7:$D$10,2,FALSE)+tarifas!$D$21)*datos!P1173</f>
        <v>#N/A</v>
      </c>
      <c r="V1173" t="e">
        <f t="shared" si="174"/>
        <v>#N/A</v>
      </c>
      <c r="W1173">
        <f t="shared" si="175"/>
        <v>0</v>
      </c>
    </row>
    <row r="1174" spans="1:23" x14ac:dyDescent="0.25">
      <c r="A1174">
        <f t="shared" si="168"/>
        <v>47</v>
      </c>
      <c r="B1174">
        <f t="shared" si="169"/>
        <v>2</v>
      </c>
      <c r="C1174" s="1">
        <f t="shared" si="176"/>
        <v>41688.458333330513</v>
      </c>
      <c r="D1174" s="7">
        <v>615.60606060606074</v>
      </c>
      <c r="E1174" s="7"/>
      <c r="G1174">
        <v>67.5</v>
      </c>
      <c r="H1174" s="12">
        <v>590.82262934476137</v>
      </c>
      <c r="I1174" s="13">
        <f>$D$2*tarifas!$D$12/24</f>
        <v>1.4541666666666666</v>
      </c>
      <c r="J1174" s="13" t="e">
        <f>VLOOKUP(E1174&amp;" "&amp;F1174,tarifas!$A$13:$D$20,4,FALSE)*H1174</f>
        <v>#N/A</v>
      </c>
      <c r="K1174" s="13">
        <f>IF(F1174="COD1",tarifas!$D$11*(SUMIFS($H$11:$H$8770,$F$11:$F$8770,"=COD1",$B$11:$B$8770,"="&amp;B1174)/COUNTIFS($F$11:$F$8770,"=COD1",$B$11:$B$8770,"="&amp;B1174))/COUNTIFS($A$11:$A$8770,"="&amp;A1174,$F$11:$F$8770,"=COD1"),0)</f>
        <v>0</v>
      </c>
      <c r="L1174" s="13" t="e">
        <f>(VLOOKUP(F1174,tarifas!$C$7:$D$10,2,FALSE)+tarifas!$D$21)*datos!H1174</f>
        <v>#N/A</v>
      </c>
      <c r="M1174">
        <v>496.3313</v>
      </c>
      <c r="N1174" s="13" t="e">
        <f t="shared" si="170"/>
        <v>#N/A</v>
      </c>
      <c r="O1174">
        <f t="shared" si="171"/>
        <v>496.3313</v>
      </c>
      <c r="P1174" s="12">
        <f t="shared" si="172"/>
        <v>94.491329344761368</v>
      </c>
      <c r="Q1174">
        <f t="shared" si="173"/>
        <v>0</v>
      </c>
      <c r="R1174">
        <f>$D$2*tarifas!$D$12/24</f>
        <v>1.4541666666666666</v>
      </c>
      <c r="S1174" t="e">
        <f>VLOOKUP(E1174&amp;" "&amp;F1174,tarifas!$A$13:$D$20,4,FALSE)*P1174</f>
        <v>#N/A</v>
      </c>
      <c r="T1174">
        <f>IF(F1174="COD1",tarifas!$D$11*(SUMIFS($P$11:$P$8770,$F$11:$F$8770,"=COD1",$B$11:$B$8770,"="&amp;B1174)/COUNTIFS($F$11:$F$8770,"=COD1",$B$11:$B$8770,"="&amp;B1174))/COUNTIFS($A$11:$A$8770,"="&amp;A1174,$F$11:$F$8770,"=COD1"),0)</f>
        <v>0</v>
      </c>
      <c r="U1174" t="e">
        <f>(VLOOKUP(F1174,tarifas!$C$7:$D$10,2,FALSE)+tarifas!$D$21)*datos!P1174</f>
        <v>#N/A</v>
      </c>
      <c r="V1174" t="e">
        <f t="shared" si="174"/>
        <v>#N/A</v>
      </c>
      <c r="W1174">
        <f t="shared" si="175"/>
        <v>0</v>
      </c>
    </row>
    <row r="1175" spans="1:23" x14ac:dyDescent="0.25">
      <c r="A1175">
        <f t="shared" si="168"/>
        <v>47</v>
      </c>
      <c r="B1175">
        <f t="shared" si="169"/>
        <v>2</v>
      </c>
      <c r="C1175" s="1">
        <f t="shared" si="176"/>
        <v>41688.499999997177</v>
      </c>
      <c r="D1175" s="7">
        <v>659.39393939393938</v>
      </c>
      <c r="E1175" s="7"/>
      <c r="G1175">
        <v>70.03</v>
      </c>
      <c r="H1175" s="12">
        <v>446.13455288453014</v>
      </c>
      <c r="I1175" s="13">
        <f>$D$2*tarifas!$D$12/24</f>
        <v>1.4541666666666666</v>
      </c>
      <c r="J1175" s="13" t="e">
        <f>VLOOKUP(E1175&amp;" "&amp;F1175,tarifas!$A$13:$D$20,4,FALSE)*H1175</f>
        <v>#N/A</v>
      </c>
      <c r="K1175" s="13">
        <f>IF(F1175="COD1",tarifas!$D$11*(SUMIFS($H$11:$H$8770,$F$11:$F$8770,"=COD1",$B$11:$B$8770,"="&amp;B1175)/COUNTIFS($F$11:$F$8770,"=COD1",$B$11:$B$8770,"="&amp;B1175))/COUNTIFS($A$11:$A$8770,"="&amp;A1175,$F$11:$F$8770,"=COD1"),0)</f>
        <v>0</v>
      </c>
      <c r="L1175" s="13" t="e">
        <f>(VLOOKUP(F1175,tarifas!$C$7:$D$10,2,FALSE)+tarifas!$D$21)*datos!H1175</f>
        <v>#N/A</v>
      </c>
      <c r="M1175">
        <v>463.49099999999999</v>
      </c>
      <c r="N1175" s="13" t="e">
        <f t="shared" si="170"/>
        <v>#N/A</v>
      </c>
      <c r="O1175">
        <f t="shared" si="171"/>
        <v>446.13455288453014</v>
      </c>
      <c r="P1175" s="12">
        <f t="shared" si="172"/>
        <v>0</v>
      </c>
      <c r="Q1175">
        <f t="shared" si="173"/>
        <v>17.356447115469848</v>
      </c>
      <c r="R1175">
        <f>$D$2*tarifas!$D$12/24</f>
        <v>1.4541666666666666</v>
      </c>
      <c r="S1175" t="e">
        <f>VLOOKUP(E1175&amp;" "&amp;F1175,tarifas!$A$13:$D$20,4,FALSE)*P1175</f>
        <v>#N/A</v>
      </c>
      <c r="T1175">
        <f>IF(F1175="COD1",tarifas!$D$11*(SUMIFS($P$11:$P$8770,$F$11:$F$8770,"=COD1",$B$11:$B$8770,"="&amp;B1175)/COUNTIFS($F$11:$F$8770,"=COD1",$B$11:$B$8770,"="&amp;B1175))/COUNTIFS($A$11:$A$8770,"="&amp;A1175,$F$11:$F$8770,"=COD1"),0)</f>
        <v>0</v>
      </c>
      <c r="U1175" t="e">
        <f>(VLOOKUP(F1175,tarifas!$C$7:$D$10,2,FALSE)+tarifas!$D$21)*datos!P1175</f>
        <v>#N/A</v>
      </c>
      <c r="V1175" t="e">
        <f t="shared" si="174"/>
        <v>#N/A</v>
      </c>
      <c r="W1175">
        <f t="shared" si="175"/>
        <v>1.0939247923467181</v>
      </c>
    </row>
    <row r="1176" spans="1:23" x14ac:dyDescent="0.25">
      <c r="A1176">
        <f t="shared" si="168"/>
        <v>47</v>
      </c>
      <c r="B1176">
        <f t="shared" si="169"/>
        <v>2</v>
      </c>
      <c r="C1176" s="1">
        <f t="shared" si="176"/>
        <v>41688.541666663841</v>
      </c>
      <c r="D1176" s="7">
        <v>648.06060606060612</v>
      </c>
      <c r="E1176" s="7"/>
      <c r="G1176">
        <v>49.25</v>
      </c>
      <c r="H1176" s="12">
        <v>430.88427832657658</v>
      </c>
      <c r="I1176" s="13">
        <f>$D$2*tarifas!$D$12/24</f>
        <v>1.4541666666666666</v>
      </c>
      <c r="J1176" s="13" t="e">
        <f>VLOOKUP(E1176&amp;" "&amp;F1176,tarifas!$A$13:$D$20,4,FALSE)*H1176</f>
        <v>#N/A</v>
      </c>
      <c r="K1176" s="13">
        <f>IF(F1176="COD1",tarifas!$D$11*(SUMIFS($H$11:$H$8770,$F$11:$F$8770,"=COD1",$B$11:$B$8770,"="&amp;B1176)/COUNTIFS($F$11:$F$8770,"=COD1",$B$11:$B$8770,"="&amp;B1176))/COUNTIFS($A$11:$A$8770,"="&amp;A1176,$F$11:$F$8770,"=COD1"),0)</f>
        <v>0</v>
      </c>
      <c r="L1176" s="13" t="e">
        <f>(VLOOKUP(F1176,tarifas!$C$7:$D$10,2,FALSE)+tarifas!$D$21)*datos!H1176</f>
        <v>#N/A</v>
      </c>
      <c r="M1176">
        <v>98.337179999999989</v>
      </c>
      <c r="N1176" s="13" t="e">
        <f t="shared" si="170"/>
        <v>#N/A</v>
      </c>
      <c r="O1176">
        <f t="shared" si="171"/>
        <v>98.337179999999989</v>
      </c>
      <c r="P1176" s="12">
        <f t="shared" si="172"/>
        <v>332.54709832657659</v>
      </c>
      <c r="Q1176">
        <f t="shared" si="173"/>
        <v>0</v>
      </c>
      <c r="R1176">
        <f>$D$2*tarifas!$D$12/24</f>
        <v>1.4541666666666666</v>
      </c>
      <c r="S1176" t="e">
        <f>VLOOKUP(E1176&amp;" "&amp;F1176,tarifas!$A$13:$D$20,4,FALSE)*P1176</f>
        <v>#N/A</v>
      </c>
      <c r="T1176">
        <f>IF(F1176="COD1",tarifas!$D$11*(SUMIFS($P$11:$P$8770,$F$11:$F$8770,"=COD1",$B$11:$B$8770,"="&amp;B1176)/COUNTIFS($F$11:$F$8770,"=COD1",$B$11:$B$8770,"="&amp;B1176))/COUNTIFS($A$11:$A$8770,"="&amp;A1176,$F$11:$F$8770,"=COD1"),0)</f>
        <v>0</v>
      </c>
      <c r="U1176" t="e">
        <f>(VLOOKUP(F1176,tarifas!$C$7:$D$10,2,FALSE)+tarifas!$D$21)*datos!P1176</f>
        <v>#N/A</v>
      </c>
      <c r="V1176" t="e">
        <f t="shared" si="174"/>
        <v>#N/A</v>
      </c>
      <c r="W1176">
        <f t="shared" si="175"/>
        <v>0</v>
      </c>
    </row>
    <row r="1177" spans="1:23" x14ac:dyDescent="0.25">
      <c r="A1177">
        <f t="shared" si="168"/>
        <v>47</v>
      </c>
      <c r="B1177">
        <f t="shared" si="169"/>
        <v>2</v>
      </c>
      <c r="C1177" s="1">
        <f t="shared" si="176"/>
        <v>41688.583333330505</v>
      </c>
      <c r="D1177" s="7">
        <v>574.13636363636363</v>
      </c>
      <c r="E1177" s="7"/>
      <c r="G1177">
        <v>47</v>
      </c>
      <c r="H1177" s="12">
        <v>585.62795994647388</v>
      </c>
      <c r="I1177" s="13">
        <f>$D$2*tarifas!$D$12/24</f>
        <v>1.4541666666666666</v>
      </c>
      <c r="J1177" s="13" t="e">
        <f>VLOOKUP(E1177&amp;" "&amp;F1177,tarifas!$A$13:$D$20,4,FALSE)*H1177</f>
        <v>#N/A</v>
      </c>
      <c r="K1177" s="13">
        <f>IF(F1177="COD1",tarifas!$D$11*(SUMIFS($H$11:$H$8770,$F$11:$F$8770,"=COD1",$B$11:$B$8770,"="&amp;B1177)/COUNTIFS($F$11:$F$8770,"=COD1",$B$11:$B$8770,"="&amp;B1177))/COUNTIFS($A$11:$A$8770,"="&amp;A1177,$F$11:$F$8770,"=COD1"),0)</f>
        <v>0</v>
      </c>
      <c r="L1177" s="13" t="e">
        <f>(VLOOKUP(F1177,tarifas!$C$7:$D$10,2,FALSE)+tarifas!$D$21)*datos!H1177</f>
        <v>#N/A</v>
      </c>
      <c r="M1177">
        <v>53.742629999999998</v>
      </c>
      <c r="N1177" s="13" t="e">
        <f t="shared" si="170"/>
        <v>#N/A</v>
      </c>
      <c r="O1177">
        <f t="shared" si="171"/>
        <v>53.742629999999998</v>
      </c>
      <c r="P1177" s="12">
        <f t="shared" si="172"/>
        <v>531.88532994647392</v>
      </c>
      <c r="Q1177">
        <f t="shared" si="173"/>
        <v>0</v>
      </c>
      <c r="R1177">
        <f>$D$2*tarifas!$D$12/24</f>
        <v>1.4541666666666666</v>
      </c>
      <c r="S1177" t="e">
        <f>VLOOKUP(E1177&amp;" "&amp;F1177,tarifas!$A$13:$D$20,4,FALSE)*P1177</f>
        <v>#N/A</v>
      </c>
      <c r="T1177">
        <f>IF(F1177="COD1",tarifas!$D$11*(SUMIFS($P$11:$P$8770,$F$11:$F$8770,"=COD1",$B$11:$B$8770,"="&amp;B1177)/COUNTIFS($F$11:$F$8770,"=COD1",$B$11:$B$8770,"="&amp;B1177))/COUNTIFS($A$11:$A$8770,"="&amp;A1177,$F$11:$F$8770,"=COD1"),0)</f>
        <v>0</v>
      </c>
      <c r="U1177" t="e">
        <f>(VLOOKUP(F1177,tarifas!$C$7:$D$10,2,FALSE)+tarifas!$D$21)*datos!P1177</f>
        <v>#N/A</v>
      </c>
      <c r="V1177" t="e">
        <f t="shared" si="174"/>
        <v>#N/A</v>
      </c>
      <c r="W1177">
        <f t="shared" si="175"/>
        <v>0</v>
      </c>
    </row>
    <row r="1178" spans="1:23" x14ac:dyDescent="0.25">
      <c r="A1178">
        <f t="shared" si="168"/>
        <v>47</v>
      </c>
      <c r="B1178">
        <f t="shared" si="169"/>
        <v>2</v>
      </c>
      <c r="C1178" s="1">
        <f t="shared" si="176"/>
        <v>41688.62499999717</v>
      </c>
      <c r="D1178" s="7">
        <v>441.74242424242425</v>
      </c>
      <c r="E1178" s="7"/>
      <c r="G1178">
        <v>36.909999999999997</v>
      </c>
      <c r="H1178" s="12">
        <v>656.00615125496654</v>
      </c>
      <c r="I1178" s="13">
        <f>$D$2*tarifas!$D$12/24</f>
        <v>1.4541666666666666</v>
      </c>
      <c r="J1178" s="13" t="e">
        <f>VLOOKUP(E1178&amp;" "&amp;F1178,tarifas!$A$13:$D$20,4,FALSE)*H1178</f>
        <v>#N/A</v>
      </c>
      <c r="K1178" s="13">
        <f>IF(F1178="COD1",tarifas!$D$11*(SUMIFS($H$11:$H$8770,$F$11:$F$8770,"=COD1",$B$11:$B$8770,"="&amp;B1178)/COUNTIFS($F$11:$F$8770,"=COD1",$B$11:$B$8770,"="&amp;B1178))/COUNTIFS($A$11:$A$8770,"="&amp;A1178,$F$11:$F$8770,"=COD1"),0)</f>
        <v>0</v>
      </c>
      <c r="L1178" s="13" t="e">
        <f>(VLOOKUP(F1178,tarifas!$C$7:$D$10,2,FALSE)+tarifas!$D$21)*datos!H1178</f>
        <v>#N/A</v>
      </c>
      <c r="M1178">
        <v>33.81747</v>
      </c>
      <c r="N1178" s="13" t="e">
        <f t="shared" si="170"/>
        <v>#N/A</v>
      </c>
      <c r="O1178">
        <f t="shared" si="171"/>
        <v>33.81747</v>
      </c>
      <c r="P1178" s="12">
        <f t="shared" si="172"/>
        <v>622.18868125496658</v>
      </c>
      <c r="Q1178">
        <f t="shared" si="173"/>
        <v>0</v>
      </c>
      <c r="R1178">
        <f>$D$2*tarifas!$D$12/24</f>
        <v>1.4541666666666666</v>
      </c>
      <c r="S1178" t="e">
        <f>VLOOKUP(E1178&amp;" "&amp;F1178,tarifas!$A$13:$D$20,4,FALSE)*P1178</f>
        <v>#N/A</v>
      </c>
      <c r="T1178">
        <f>IF(F1178="COD1",tarifas!$D$11*(SUMIFS($P$11:$P$8770,$F$11:$F$8770,"=COD1",$B$11:$B$8770,"="&amp;B1178)/COUNTIFS($F$11:$F$8770,"=COD1",$B$11:$B$8770,"="&amp;B1178))/COUNTIFS($A$11:$A$8770,"="&amp;A1178,$F$11:$F$8770,"=COD1"),0)</f>
        <v>0</v>
      </c>
      <c r="U1178" t="e">
        <f>(VLOOKUP(F1178,tarifas!$C$7:$D$10,2,FALSE)+tarifas!$D$21)*datos!P1178</f>
        <v>#N/A</v>
      </c>
      <c r="V1178" t="e">
        <f t="shared" si="174"/>
        <v>#N/A</v>
      </c>
      <c r="W1178">
        <f t="shared" si="175"/>
        <v>0</v>
      </c>
    </row>
    <row r="1179" spans="1:23" x14ac:dyDescent="0.25">
      <c r="A1179">
        <f t="shared" si="168"/>
        <v>47</v>
      </c>
      <c r="B1179">
        <f t="shared" si="169"/>
        <v>2</v>
      </c>
      <c r="C1179" s="1">
        <f t="shared" si="176"/>
        <v>41688.666666663834</v>
      </c>
      <c r="D1179" s="7">
        <v>264.01515151515156</v>
      </c>
      <c r="E1179" s="7"/>
      <c r="G1179">
        <v>31.57</v>
      </c>
      <c r="H1179" s="12">
        <v>664.82278268718528</v>
      </c>
      <c r="I1179" s="13">
        <f>$D$2*tarifas!$D$12/24</f>
        <v>1.4541666666666666</v>
      </c>
      <c r="J1179" s="13" t="e">
        <f>VLOOKUP(E1179&amp;" "&amp;F1179,tarifas!$A$13:$D$20,4,FALSE)*H1179</f>
        <v>#N/A</v>
      </c>
      <c r="K1179" s="13">
        <f>IF(F1179="COD1",tarifas!$D$11*(SUMIFS($H$11:$H$8770,$F$11:$F$8770,"=COD1",$B$11:$B$8770,"="&amp;B1179)/COUNTIFS($F$11:$F$8770,"=COD1",$B$11:$B$8770,"="&amp;B1179))/COUNTIFS($A$11:$A$8770,"="&amp;A1179,$F$11:$F$8770,"=COD1"),0)</f>
        <v>0</v>
      </c>
      <c r="L1179" s="13" t="e">
        <f>(VLOOKUP(F1179,tarifas!$C$7:$D$10,2,FALSE)+tarifas!$D$21)*datos!H1179</f>
        <v>#N/A</v>
      </c>
      <c r="M1179">
        <v>0.22266999999999998</v>
      </c>
      <c r="N1179" s="13" t="e">
        <f t="shared" si="170"/>
        <v>#N/A</v>
      </c>
      <c r="O1179">
        <f t="shared" si="171"/>
        <v>0.22266999999999998</v>
      </c>
      <c r="P1179" s="12">
        <f t="shared" si="172"/>
        <v>664.60011268718529</v>
      </c>
      <c r="Q1179">
        <f t="shared" si="173"/>
        <v>0</v>
      </c>
      <c r="R1179">
        <f>$D$2*tarifas!$D$12/24</f>
        <v>1.4541666666666666</v>
      </c>
      <c r="S1179" t="e">
        <f>VLOOKUP(E1179&amp;" "&amp;F1179,tarifas!$A$13:$D$20,4,FALSE)*P1179</f>
        <v>#N/A</v>
      </c>
      <c r="T1179">
        <f>IF(F1179="COD1",tarifas!$D$11*(SUMIFS($P$11:$P$8770,$F$11:$F$8770,"=COD1",$B$11:$B$8770,"="&amp;B1179)/COUNTIFS($F$11:$F$8770,"=COD1",$B$11:$B$8770,"="&amp;B1179))/COUNTIFS($A$11:$A$8770,"="&amp;A1179,$F$11:$F$8770,"=COD1"),0)</f>
        <v>0</v>
      </c>
      <c r="U1179" t="e">
        <f>(VLOOKUP(F1179,tarifas!$C$7:$D$10,2,FALSE)+tarifas!$D$21)*datos!P1179</f>
        <v>#N/A</v>
      </c>
      <c r="V1179" t="e">
        <f t="shared" si="174"/>
        <v>#N/A</v>
      </c>
      <c r="W1179">
        <f t="shared" si="175"/>
        <v>0</v>
      </c>
    </row>
    <row r="1180" spans="1:23" x14ac:dyDescent="0.25">
      <c r="A1180">
        <f t="shared" si="168"/>
        <v>47</v>
      </c>
      <c r="B1180">
        <f t="shared" si="169"/>
        <v>2</v>
      </c>
      <c r="C1180" s="1">
        <f t="shared" si="176"/>
        <v>41688.708333330498</v>
      </c>
      <c r="D1180" s="7">
        <v>62.075757575757578</v>
      </c>
      <c r="E1180" s="7"/>
      <c r="G1180">
        <v>29.31</v>
      </c>
      <c r="H1180" s="12">
        <v>534.4295524652299</v>
      </c>
      <c r="I1180" s="13">
        <f>$D$2*tarifas!$D$12/24</f>
        <v>1.4541666666666666</v>
      </c>
      <c r="J1180" s="13" t="e">
        <f>VLOOKUP(E1180&amp;" "&amp;F1180,tarifas!$A$13:$D$20,4,FALSE)*H1180</f>
        <v>#N/A</v>
      </c>
      <c r="K1180" s="13">
        <f>IF(F1180="COD1",tarifas!$D$11*(SUMIFS($H$11:$H$8770,$F$11:$F$8770,"=COD1",$B$11:$B$8770,"="&amp;B1180)/COUNTIFS($F$11:$F$8770,"=COD1",$B$11:$B$8770,"="&amp;B1180))/COUNTIFS($A$11:$A$8770,"="&amp;A1180,$F$11:$F$8770,"=COD1"),0)</f>
        <v>0</v>
      </c>
      <c r="L1180" s="13" t="e">
        <f>(VLOOKUP(F1180,tarifas!$C$7:$D$10,2,FALSE)+tarifas!$D$21)*datos!H1180</f>
        <v>#N/A</v>
      </c>
      <c r="M1180">
        <v>1.41248</v>
      </c>
      <c r="N1180" s="13" t="e">
        <f t="shared" si="170"/>
        <v>#N/A</v>
      </c>
      <c r="O1180">
        <f t="shared" si="171"/>
        <v>1.41248</v>
      </c>
      <c r="P1180" s="12">
        <f t="shared" si="172"/>
        <v>533.01707246522994</v>
      </c>
      <c r="Q1180">
        <f t="shared" si="173"/>
        <v>0</v>
      </c>
      <c r="R1180">
        <f>$D$2*tarifas!$D$12/24</f>
        <v>1.4541666666666666</v>
      </c>
      <c r="S1180" t="e">
        <f>VLOOKUP(E1180&amp;" "&amp;F1180,tarifas!$A$13:$D$20,4,FALSE)*P1180</f>
        <v>#N/A</v>
      </c>
      <c r="T1180">
        <f>IF(F1180="COD1",tarifas!$D$11*(SUMIFS($P$11:$P$8770,$F$11:$F$8770,"=COD1",$B$11:$B$8770,"="&amp;B1180)/COUNTIFS($F$11:$F$8770,"=COD1",$B$11:$B$8770,"="&amp;B1180))/COUNTIFS($A$11:$A$8770,"="&amp;A1180,$F$11:$F$8770,"=COD1"),0)</f>
        <v>0</v>
      </c>
      <c r="U1180" t="e">
        <f>(VLOOKUP(F1180,tarifas!$C$7:$D$10,2,FALSE)+tarifas!$D$21)*datos!P1180</f>
        <v>#N/A</v>
      </c>
      <c r="V1180" t="e">
        <f t="shared" si="174"/>
        <v>#N/A</v>
      </c>
      <c r="W1180">
        <f t="shared" si="175"/>
        <v>0</v>
      </c>
    </row>
    <row r="1181" spans="1:23" x14ac:dyDescent="0.25">
      <c r="A1181">
        <f t="shared" si="168"/>
        <v>47</v>
      </c>
      <c r="B1181">
        <f t="shared" si="169"/>
        <v>2</v>
      </c>
      <c r="C1181" s="1">
        <f t="shared" si="176"/>
        <v>41688.749999997162</v>
      </c>
      <c r="D1181" s="7">
        <v>0</v>
      </c>
      <c r="E1181" s="7"/>
      <c r="G1181">
        <v>29.25</v>
      </c>
      <c r="H1181" s="12">
        <v>415.67171365946155</v>
      </c>
      <c r="I1181" s="13">
        <f>$D$2*tarifas!$D$12/24</f>
        <v>1.4541666666666666</v>
      </c>
      <c r="J1181" s="13" t="e">
        <f>VLOOKUP(E1181&amp;" "&amp;F1181,tarifas!$A$13:$D$20,4,FALSE)*H1181</f>
        <v>#N/A</v>
      </c>
      <c r="K1181" s="13">
        <f>IF(F1181="COD1",tarifas!$D$11*(SUMIFS($H$11:$H$8770,$F$11:$F$8770,"=COD1",$B$11:$B$8770,"="&amp;B1181)/COUNTIFS($F$11:$F$8770,"=COD1",$B$11:$B$8770,"="&amp;B1181))/COUNTIFS($A$11:$A$8770,"="&amp;A1181,$F$11:$F$8770,"=COD1"),0)</f>
        <v>0</v>
      </c>
      <c r="L1181" s="13" t="e">
        <f>(VLOOKUP(F1181,tarifas!$C$7:$D$10,2,FALSE)+tarifas!$D$21)*datos!H1181</f>
        <v>#N/A</v>
      </c>
      <c r="M1181">
        <v>0</v>
      </c>
      <c r="N1181" s="13" t="e">
        <f t="shared" si="170"/>
        <v>#N/A</v>
      </c>
      <c r="O1181">
        <f t="shared" si="171"/>
        <v>0</v>
      </c>
      <c r="P1181" s="12">
        <f t="shared" si="172"/>
        <v>415.67171365946155</v>
      </c>
      <c r="Q1181">
        <f t="shared" si="173"/>
        <v>0</v>
      </c>
      <c r="R1181">
        <f>$D$2*tarifas!$D$12/24</f>
        <v>1.4541666666666666</v>
      </c>
      <c r="S1181" t="e">
        <f>VLOOKUP(E1181&amp;" "&amp;F1181,tarifas!$A$13:$D$20,4,FALSE)*P1181</f>
        <v>#N/A</v>
      </c>
      <c r="T1181">
        <f>IF(F1181="COD1",tarifas!$D$11*(SUMIFS($P$11:$P$8770,$F$11:$F$8770,"=COD1",$B$11:$B$8770,"="&amp;B1181)/COUNTIFS($F$11:$F$8770,"=COD1",$B$11:$B$8770,"="&amp;B1181))/COUNTIFS($A$11:$A$8770,"="&amp;A1181,$F$11:$F$8770,"=COD1"),0)</f>
        <v>0</v>
      </c>
      <c r="U1181" t="e">
        <f>(VLOOKUP(F1181,tarifas!$C$7:$D$10,2,FALSE)+tarifas!$D$21)*datos!P1181</f>
        <v>#N/A</v>
      </c>
      <c r="V1181" t="e">
        <f t="shared" si="174"/>
        <v>#N/A</v>
      </c>
      <c r="W1181">
        <f t="shared" si="175"/>
        <v>0</v>
      </c>
    </row>
    <row r="1182" spans="1:23" x14ac:dyDescent="0.25">
      <c r="A1182">
        <f t="shared" si="168"/>
        <v>47</v>
      </c>
      <c r="B1182">
        <f t="shared" si="169"/>
        <v>2</v>
      </c>
      <c r="C1182" s="1">
        <f t="shared" si="176"/>
        <v>41688.791666663827</v>
      </c>
      <c r="D1182" s="7">
        <v>0</v>
      </c>
      <c r="E1182" s="7"/>
      <c r="G1182">
        <v>49.25</v>
      </c>
      <c r="H1182" s="12">
        <v>306.49926965205907</v>
      </c>
      <c r="I1182" s="13">
        <f>$D$2*tarifas!$D$12/24</f>
        <v>1.4541666666666666</v>
      </c>
      <c r="J1182" s="13" t="e">
        <f>VLOOKUP(E1182&amp;" "&amp;F1182,tarifas!$A$13:$D$20,4,FALSE)*H1182</f>
        <v>#N/A</v>
      </c>
      <c r="K1182" s="13">
        <f>IF(F1182="COD1",tarifas!$D$11*(SUMIFS($H$11:$H$8770,$F$11:$F$8770,"=COD1",$B$11:$B$8770,"="&amp;B1182)/COUNTIFS($F$11:$F$8770,"=COD1",$B$11:$B$8770,"="&amp;B1182))/COUNTIFS($A$11:$A$8770,"="&amp;A1182,$F$11:$F$8770,"=COD1"),0)</f>
        <v>0</v>
      </c>
      <c r="L1182" s="13" t="e">
        <f>(VLOOKUP(F1182,tarifas!$C$7:$D$10,2,FALSE)+tarifas!$D$21)*datos!H1182</f>
        <v>#N/A</v>
      </c>
      <c r="M1182">
        <v>0</v>
      </c>
      <c r="N1182" s="13" t="e">
        <f t="shared" si="170"/>
        <v>#N/A</v>
      </c>
      <c r="O1182">
        <f t="shared" si="171"/>
        <v>0</v>
      </c>
      <c r="P1182" s="12">
        <f t="shared" si="172"/>
        <v>306.49926965205907</v>
      </c>
      <c r="Q1182">
        <f t="shared" si="173"/>
        <v>0</v>
      </c>
      <c r="R1182">
        <f>$D$2*tarifas!$D$12/24</f>
        <v>1.4541666666666666</v>
      </c>
      <c r="S1182" t="e">
        <f>VLOOKUP(E1182&amp;" "&amp;F1182,tarifas!$A$13:$D$20,4,FALSE)*P1182</f>
        <v>#N/A</v>
      </c>
      <c r="T1182">
        <f>IF(F1182="COD1",tarifas!$D$11*(SUMIFS($P$11:$P$8770,$F$11:$F$8770,"=COD1",$B$11:$B$8770,"="&amp;B1182)/COUNTIFS($F$11:$F$8770,"=COD1",$B$11:$B$8770,"="&amp;B1182))/COUNTIFS($A$11:$A$8770,"="&amp;A1182,$F$11:$F$8770,"=COD1"),0)</f>
        <v>0</v>
      </c>
      <c r="U1182" t="e">
        <f>(VLOOKUP(F1182,tarifas!$C$7:$D$10,2,FALSE)+tarifas!$D$21)*datos!P1182</f>
        <v>#N/A</v>
      </c>
      <c r="V1182" t="e">
        <f t="shared" si="174"/>
        <v>#N/A</v>
      </c>
      <c r="W1182">
        <f t="shared" si="175"/>
        <v>0</v>
      </c>
    </row>
    <row r="1183" spans="1:23" x14ac:dyDescent="0.25">
      <c r="A1183">
        <f t="shared" si="168"/>
        <v>47</v>
      </c>
      <c r="B1183">
        <f t="shared" si="169"/>
        <v>2</v>
      </c>
      <c r="C1183" s="1">
        <f t="shared" si="176"/>
        <v>41688.833333330491</v>
      </c>
      <c r="D1183" s="7">
        <v>0</v>
      </c>
      <c r="E1183" s="7"/>
      <c r="G1183">
        <v>49</v>
      </c>
      <c r="H1183" s="12">
        <v>248.71352249400044</v>
      </c>
      <c r="I1183" s="13">
        <f>$D$2*tarifas!$D$12/24</f>
        <v>1.4541666666666666</v>
      </c>
      <c r="J1183" s="13" t="e">
        <f>VLOOKUP(E1183&amp;" "&amp;F1183,tarifas!$A$13:$D$20,4,FALSE)*H1183</f>
        <v>#N/A</v>
      </c>
      <c r="K1183" s="13">
        <f>IF(F1183="COD1",tarifas!$D$11*(SUMIFS($H$11:$H$8770,$F$11:$F$8770,"=COD1",$B$11:$B$8770,"="&amp;B1183)/COUNTIFS($F$11:$F$8770,"=COD1",$B$11:$B$8770,"="&amp;B1183))/COUNTIFS($A$11:$A$8770,"="&amp;A1183,$F$11:$F$8770,"=COD1"),0)</f>
        <v>0</v>
      </c>
      <c r="L1183" s="13" t="e">
        <f>(VLOOKUP(F1183,tarifas!$C$7:$D$10,2,FALSE)+tarifas!$D$21)*datos!H1183</f>
        <v>#N/A</v>
      </c>
      <c r="M1183">
        <v>0</v>
      </c>
      <c r="N1183" s="13" t="e">
        <f t="shared" si="170"/>
        <v>#N/A</v>
      </c>
      <c r="O1183">
        <f t="shared" si="171"/>
        <v>0</v>
      </c>
      <c r="P1183" s="12">
        <f t="shared" si="172"/>
        <v>248.71352249400044</v>
      </c>
      <c r="Q1183">
        <f t="shared" si="173"/>
        <v>0</v>
      </c>
      <c r="R1183">
        <f>$D$2*tarifas!$D$12/24</f>
        <v>1.4541666666666666</v>
      </c>
      <c r="S1183" t="e">
        <f>VLOOKUP(E1183&amp;" "&amp;F1183,tarifas!$A$13:$D$20,4,FALSE)*P1183</f>
        <v>#N/A</v>
      </c>
      <c r="T1183">
        <f>IF(F1183="COD1",tarifas!$D$11*(SUMIFS($P$11:$P$8770,$F$11:$F$8770,"=COD1",$B$11:$B$8770,"="&amp;B1183)/COUNTIFS($F$11:$F$8770,"=COD1",$B$11:$B$8770,"="&amp;B1183))/COUNTIFS($A$11:$A$8770,"="&amp;A1183,$F$11:$F$8770,"=COD1"),0)</f>
        <v>0</v>
      </c>
      <c r="U1183" t="e">
        <f>(VLOOKUP(F1183,tarifas!$C$7:$D$10,2,FALSE)+tarifas!$D$21)*datos!P1183</f>
        <v>#N/A</v>
      </c>
      <c r="V1183" t="e">
        <f t="shared" si="174"/>
        <v>#N/A</v>
      </c>
      <c r="W1183">
        <f t="shared" si="175"/>
        <v>0</v>
      </c>
    </row>
    <row r="1184" spans="1:23" x14ac:dyDescent="0.25">
      <c r="A1184">
        <f t="shared" si="168"/>
        <v>47</v>
      </c>
      <c r="B1184">
        <f t="shared" si="169"/>
        <v>2</v>
      </c>
      <c r="C1184" s="1">
        <f t="shared" si="176"/>
        <v>41688.874999997155</v>
      </c>
      <c r="D1184" s="7">
        <v>0</v>
      </c>
      <c r="E1184" s="7"/>
      <c r="G1184">
        <v>42.79</v>
      </c>
      <c r="H1184" s="12">
        <v>230.5659272913573</v>
      </c>
      <c r="I1184" s="13">
        <f>$D$2*tarifas!$D$12/24</f>
        <v>1.4541666666666666</v>
      </c>
      <c r="J1184" s="13" t="e">
        <f>VLOOKUP(E1184&amp;" "&amp;F1184,tarifas!$A$13:$D$20,4,FALSE)*H1184</f>
        <v>#N/A</v>
      </c>
      <c r="K1184" s="13">
        <f>IF(F1184="COD1",tarifas!$D$11*(SUMIFS($H$11:$H$8770,$F$11:$F$8770,"=COD1",$B$11:$B$8770,"="&amp;B1184)/COUNTIFS($F$11:$F$8770,"=COD1",$B$11:$B$8770,"="&amp;B1184))/COUNTIFS($A$11:$A$8770,"="&amp;A1184,$F$11:$F$8770,"=COD1"),0)</f>
        <v>0</v>
      </c>
      <c r="L1184" s="13" t="e">
        <f>(VLOOKUP(F1184,tarifas!$C$7:$D$10,2,FALSE)+tarifas!$D$21)*datos!H1184</f>
        <v>#N/A</v>
      </c>
      <c r="M1184">
        <v>0</v>
      </c>
      <c r="N1184" s="13" t="e">
        <f t="shared" si="170"/>
        <v>#N/A</v>
      </c>
      <c r="O1184">
        <f t="shared" si="171"/>
        <v>0</v>
      </c>
      <c r="P1184" s="12">
        <f t="shared" si="172"/>
        <v>230.5659272913573</v>
      </c>
      <c r="Q1184">
        <f t="shared" si="173"/>
        <v>0</v>
      </c>
      <c r="R1184">
        <f>$D$2*tarifas!$D$12/24</f>
        <v>1.4541666666666666</v>
      </c>
      <c r="S1184" t="e">
        <f>VLOOKUP(E1184&amp;" "&amp;F1184,tarifas!$A$13:$D$20,4,FALSE)*P1184</f>
        <v>#N/A</v>
      </c>
      <c r="T1184">
        <f>IF(F1184="COD1",tarifas!$D$11*(SUMIFS($P$11:$P$8770,$F$11:$F$8770,"=COD1",$B$11:$B$8770,"="&amp;B1184)/COUNTIFS($F$11:$F$8770,"=COD1",$B$11:$B$8770,"="&amp;B1184))/COUNTIFS($A$11:$A$8770,"="&amp;A1184,$F$11:$F$8770,"=COD1"),0)</f>
        <v>0</v>
      </c>
      <c r="U1184" t="e">
        <f>(VLOOKUP(F1184,tarifas!$C$7:$D$10,2,FALSE)+tarifas!$D$21)*datos!P1184</f>
        <v>#N/A</v>
      </c>
      <c r="V1184" t="e">
        <f t="shared" si="174"/>
        <v>#N/A</v>
      </c>
      <c r="W1184">
        <f t="shared" si="175"/>
        <v>0</v>
      </c>
    </row>
    <row r="1185" spans="1:23" x14ac:dyDescent="0.25">
      <c r="A1185">
        <f t="shared" si="168"/>
        <v>47</v>
      </c>
      <c r="B1185">
        <f t="shared" si="169"/>
        <v>2</v>
      </c>
      <c r="C1185" s="1">
        <f t="shared" si="176"/>
        <v>41688.916666663819</v>
      </c>
      <c r="D1185" s="7">
        <v>0</v>
      </c>
      <c r="E1185" s="7"/>
      <c r="G1185">
        <v>38.4</v>
      </c>
      <c r="H1185" s="12">
        <v>237.29581766220889</v>
      </c>
      <c r="I1185" s="13">
        <f>$D$2*tarifas!$D$12/24</f>
        <v>1.4541666666666666</v>
      </c>
      <c r="J1185" s="13" t="e">
        <f>VLOOKUP(E1185&amp;" "&amp;F1185,tarifas!$A$13:$D$20,4,FALSE)*H1185</f>
        <v>#N/A</v>
      </c>
      <c r="K1185" s="13">
        <f>IF(F1185="COD1",tarifas!$D$11*(SUMIFS($H$11:$H$8770,$F$11:$F$8770,"=COD1",$B$11:$B$8770,"="&amp;B1185)/COUNTIFS($F$11:$F$8770,"=COD1",$B$11:$B$8770,"="&amp;B1185))/COUNTIFS($A$11:$A$8770,"="&amp;A1185,$F$11:$F$8770,"=COD1"),0)</f>
        <v>0</v>
      </c>
      <c r="L1185" s="13" t="e">
        <f>(VLOOKUP(F1185,tarifas!$C$7:$D$10,2,FALSE)+tarifas!$D$21)*datos!H1185</f>
        <v>#N/A</v>
      </c>
      <c r="M1185">
        <v>0</v>
      </c>
      <c r="N1185" s="13" t="e">
        <f t="shared" si="170"/>
        <v>#N/A</v>
      </c>
      <c r="O1185">
        <f t="shared" si="171"/>
        <v>0</v>
      </c>
      <c r="P1185" s="12">
        <f t="shared" si="172"/>
        <v>237.29581766220889</v>
      </c>
      <c r="Q1185">
        <f t="shared" si="173"/>
        <v>0</v>
      </c>
      <c r="R1185">
        <f>$D$2*tarifas!$D$12/24</f>
        <v>1.4541666666666666</v>
      </c>
      <c r="S1185" t="e">
        <f>VLOOKUP(E1185&amp;" "&amp;F1185,tarifas!$A$13:$D$20,4,FALSE)*P1185</f>
        <v>#N/A</v>
      </c>
      <c r="T1185">
        <f>IF(F1185="COD1",tarifas!$D$11*(SUMIFS($P$11:$P$8770,$F$11:$F$8770,"=COD1",$B$11:$B$8770,"="&amp;B1185)/COUNTIFS($F$11:$F$8770,"=COD1",$B$11:$B$8770,"="&amp;B1185))/COUNTIFS($A$11:$A$8770,"="&amp;A1185,$F$11:$F$8770,"=COD1"),0)</f>
        <v>0</v>
      </c>
      <c r="U1185" t="e">
        <f>(VLOOKUP(F1185,tarifas!$C$7:$D$10,2,FALSE)+tarifas!$D$21)*datos!P1185</f>
        <v>#N/A</v>
      </c>
      <c r="V1185" t="e">
        <f t="shared" si="174"/>
        <v>#N/A</v>
      </c>
      <c r="W1185">
        <f t="shared" si="175"/>
        <v>0</v>
      </c>
    </row>
    <row r="1186" spans="1:23" x14ac:dyDescent="0.25">
      <c r="A1186">
        <f t="shared" si="168"/>
        <v>47</v>
      </c>
      <c r="B1186">
        <f t="shared" si="169"/>
        <v>2</v>
      </c>
      <c r="C1186" s="1">
        <f t="shared" si="176"/>
        <v>41688.958333330484</v>
      </c>
      <c r="D1186" s="7">
        <v>0</v>
      </c>
      <c r="E1186" s="7"/>
      <c r="G1186">
        <v>29.1</v>
      </c>
      <c r="H1186" s="12">
        <v>234.66411318651976</v>
      </c>
      <c r="I1186" s="13">
        <f>$D$2*tarifas!$D$12/24</f>
        <v>1.4541666666666666</v>
      </c>
      <c r="J1186" s="13" t="e">
        <f>VLOOKUP(E1186&amp;" "&amp;F1186,tarifas!$A$13:$D$20,4,FALSE)*H1186</f>
        <v>#N/A</v>
      </c>
      <c r="K1186" s="13">
        <f>IF(F1186="COD1",tarifas!$D$11*(SUMIFS($H$11:$H$8770,$F$11:$F$8770,"=COD1",$B$11:$B$8770,"="&amp;B1186)/COUNTIFS($F$11:$F$8770,"=COD1",$B$11:$B$8770,"="&amp;B1186))/COUNTIFS($A$11:$A$8770,"="&amp;A1186,$F$11:$F$8770,"=COD1"),0)</f>
        <v>0</v>
      </c>
      <c r="L1186" s="13" t="e">
        <f>(VLOOKUP(F1186,tarifas!$C$7:$D$10,2,FALSE)+tarifas!$D$21)*datos!H1186</f>
        <v>#N/A</v>
      </c>
      <c r="M1186">
        <v>0</v>
      </c>
      <c r="N1186" s="13" t="e">
        <f t="shared" si="170"/>
        <v>#N/A</v>
      </c>
      <c r="O1186">
        <f t="shared" si="171"/>
        <v>0</v>
      </c>
      <c r="P1186" s="12">
        <f t="shared" si="172"/>
        <v>234.66411318651976</v>
      </c>
      <c r="Q1186">
        <f t="shared" si="173"/>
        <v>0</v>
      </c>
      <c r="R1186">
        <f>$D$2*tarifas!$D$12/24</f>
        <v>1.4541666666666666</v>
      </c>
      <c r="S1186" t="e">
        <f>VLOOKUP(E1186&amp;" "&amp;F1186,tarifas!$A$13:$D$20,4,FALSE)*P1186</f>
        <v>#N/A</v>
      </c>
      <c r="T1186">
        <f>IF(F1186="COD1",tarifas!$D$11*(SUMIFS($P$11:$P$8770,$F$11:$F$8770,"=COD1",$B$11:$B$8770,"="&amp;B1186)/COUNTIFS($F$11:$F$8770,"=COD1",$B$11:$B$8770,"="&amp;B1186))/COUNTIFS($A$11:$A$8770,"="&amp;A1186,$F$11:$F$8770,"=COD1"),0)</f>
        <v>0</v>
      </c>
      <c r="U1186" t="e">
        <f>(VLOOKUP(F1186,tarifas!$C$7:$D$10,2,FALSE)+tarifas!$D$21)*datos!P1186</f>
        <v>#N/A</v>
      </c>
      <c r="V1186" t="e">
        <f t="shared" si="174"/>
        <v>#N/A</v>
      </c>
      <c r="W1186">
        <f t="shared" si="175"/>
        <v>0</v>
      </c>
    </row>
    <row r="1187" spans="1:23" x14ac:dyDescent="0.25">
      <c r="A1187">
        <f t="shared" si="168"/>
        <v>48</v>
      </c>
      <c r="B1187">
        <f t="shared" si="169"/>
        <v>2</v>
      </c>
      <c r="C1187" s="1">
        <f t="shared" si="176"/>
        <v>41688.999999997148</v>
      </c>
      <c r="D1187" s="7">
        <v>0</v>
      </c>
      <c r="E1187" s="7"/>
      <c r="G1187">
        <v>18</v>
      </c>
      <c r="H1187" s="12">
        <v>224.77924603403628</v>
      </c>
      <c r="I1187" s="13">
        <f>$D$2*tarifas!$D$12/24</f>
        <v>1.4541666666666666</v>
      </c>
      <c r="J1187" s="13" t="e">
        <f>VLOOKUP(E1187&amp;" "&amp;F1187,tarifas!$A$13:$D$20,4,FALSE)*H1187</f>
        <v>#N/A</v>
      </c>
      <c r="K1187" s="13">
        <f>IF(F1187="COD1",tarifas!$D$11*(SUMIFS($H$11:$H$8770,$F$11:$F$8770,"=COD1",$B$11:$B$8770,"="&amp;B1187)/COUNTIFS($F$11:$F$8770,"=COD1",$B$11:$B$8770,"="&amp;B1187))/COUNTIFS($A$11:$A$8770,"="&amp;A1187,$F$11:$F$8770,"=COD1"),0)</f>
        <v>0</v>
      </c>
      <c r="L1187" s="13" t="e">
        <f>(VLOOKUP(F1187,tarifas!$C$7:$D$10,2,FALSE)+tarifas!$D$21)*datos!H1187</f>
        <v>#N/A</v>
      </c>
      <c r="M1187">
        <v>0</v>
      </c>
      <c r="N1187" s="13" t="e">
        <f t="shared" si="170"/>
        <v>#N/A</v>
      </c>
      <c r="O1187">
        <f t="shared" si="171"/>
        <v>0</v>
      </c>
      <c r="P1187" s="12">
        <f t="shared" si="172"/>
        <v>224.77924603403628</v>
      </c>
      <c r="Q1187">
        <f t="shared" si="173"/>
        <v>0</v>
      </c>
      <c r="R1187">
        <f>$D$2*tarifas!$D$12/24</f>
        <v>1.4541666666666666</v>
      </c>
      <c r="S1187" t="e">
        <f>VLOOKUP(E1187&amp;" "&amp;F1187,tarifas!$A$13:$D$20,4,FALSE)*P1187</f>
        <v>#N/A</v>
      </c>
      <c r="T1187">
        <f>IF(F1187="COD1",tarifas!$D$11*(SUMIFS($P$11:$P$8770,$F$11:$F$8770,"=COD1",$B$11:$B$8770,"="&amp;B1187)/COUNTIFS($F$11:$F$8770,"=COD1",$B$11:$B$8770,"="&amp;B1187))/COUNTIFS($A$11:$A$8770,"="&amp;A1187,$F$11:$F$8770,"=COD1"),0)</f>
        <v>0</v>
      </c>
      <c r="U1187" t="e">
        <f>(VLOOKUP(F1187,tarifas!$C$7:$D$10,2,FALSE)+tarifas!$D$21)*datos!P1187</f>
        <v>#N/A</v>
      </c>
      <c r="V1187" t="e">
        <f t="shared" si="174"/>
        <v>#N/A</v>
      </c>
      <c r="W1187">
        <f t="shared" si="175"/>
        <v>0</v>
      </c>
    </row>
    <row r="1188" spans="1:23" x14ac:dyDescent="0.25">
      <c r="A1188">
        <f t="shared" si="168"/>
        <v>48</v>
      </c>
      <c r="B1188">
        <f t="shared" si="169"/>
        <v>2</v>
      </c>
      <c r="C1188" s="1">
        <f t="shared" si="176"/>
        <v>41689.041666663812</v>
      </c>
      <c r="D1188" s="7">
        <v>0</v>
      </c>
      <c r="E1188" s="7"/>
      <c r="G1188">
        <v>8</v>
      </c>
      <c r="H1188" s="12">
        <v>222.15023894582552</v>
      </c>
      <c r="I1188" s="13">
        <f>$D$2*tarifas!$D$12/24</f>
        <v>1.4541666666666666</v>
      </c>
      <c r="J1188" s="13" t="e">
        <f>VLOOKUP(E1188&amp;" "&amp;F1188,tarifas!$A$13:$D$20,4,FALSE)*H1188</f>
        <v>#N/A</v>
      </c>
      <c r="K1188" s="13">
        <f>IF(F1188="COD1",tarifas!$D$11*(SUMIFS($H$11:$H$8770,$F$11:$F$8770,"=COD1",$B$11:$B$8770,"="&amp;B1188)/COUNTIFS($F$11:$F$8770,"=COD1",$B$11:$B$8770,"="&amp;B1188))/COUNTIFS($A$11:$A$8770,"="&amp;A1188,$F$11:$F$8770,"=COD1"),0)</f>
        <v>0</v>
      </c>
      <c r="L1188" s="13" t="e">
        <f>(VLOOKUP(F1188,tarifas!$C$7:$D$10,2,FALSE)+tarifas!$D$21)*datos!H1188</f>
        <v>#N/A</v>
      </c>
      <c r="M1188">
        <v>0</v>
      </c>
      <c r="N1188" s="13" t="e">
        <f t="shared" si="170"/>
        <v>#N/A</v>
      </c>
      <c r="O1188">
        <f t="shared" si="171"/>
        <v>0</v>
      </c>
      <c r="P1188" s="12">
        <f t="shared" si="172"/>
        <v>222.15023894582552</v>
      </c>
      <c r="Q1188">
        <f t="shared" si="173"/>
        <v>0</v>
      </c>
      <c r="R1188">
        <f>$D$2*tarifas!$D$12/24</f>
        <v>1.4541666666666666</v>
      </c>
      <c r="S1188" t="e">
        <f>VLOOKUP(E1188&amp;" "&amp;F1188,tarifas!$A$13:$D$20,4,FALSE)*P1188</f>
        <v>#N/A</v>
      </c>
      <c r="T1188">
        <f>IF(F1188="COD1",tarifas!$D$11*(SUMIFS($P$11:$P$8770,$F$11:$F$8770,"=COD1",$B$11:$B$8770,"="&amp;B1188)/COUNTIFS($F$11:$F$8770,"=COD1",$B$11:$B$8770,"="&amp;B1188))/COUNTIFS($A$11:$A$8770,"="&amp;A1188,$F$11:$F$8770,"=COD1"),0)</f>
        <v>0</v>
      </c>
      <c r="U1188" t="e">
        <f>(VLOOKUP(F1188,tarifas!$C$7:$D$10,2,FALSE)+tarifas!$D$21)*datos!P1188</f>
        <v>#N/A</v>
      </c>
      <c r="V1188" t="e">
        <f t="shared" si="174"/>
        <v>#N/A</v>
      </c>
      <c r="W1188">
        <f t="shared" si="175"/>
        <v>0</v>
      </c>
    </row>
    <row r="1189" spans="1:23" x14ac:dyDescent="0.25">
      <c r="A1189">
        <f t="shared" si="168"/>
        <v>48</v>
      </c>
      <c r="B1189">
        <f t="shared" si="169"/>
        <v>2</v>
      </c>
      <c r="C1189" s="1">
        <f t="shared" si="176"/>
        <v>41689.083333330476</v>
      </c>
      <c r="D1189" s="7">
        <v>0</v>
      </c>
      <c r="E1189" s="7"/>
      <c r="G1189">
        <v>3.3</v>
      </c>
      <c r="H1189" s="12">
        <v>217.27918822649272</v>
      </c>
      <c r="I1189" s="13">
        <f>$D$2*tarifas!$D$12/24</f>
        <v>1.4541666666666666</v>
      </c>
      <c r="J1189" s="13" t="e">
        <f>VLOOKUP(E1189&amp;" "&amp;F1189,tarifas!$A$13:$D$20,4,FALSE)*H1189</f>
        <v>#N/A</v>
      </c>
      <c r="K1189" s="13">
        <f>IF(F1189="COD1",tarifas!$D$11*(SUMIFS($H$11:$H$8770,$F$11:$F$8770,"=COD1",$B$11:$B$8770,"="&amp;B1189)/COUNTIFS($F$11:$F$8770,"=COD1",$B$11:$B$8770,"="&amp;B1189))/COUNTIFS($A$11:$A$8770,"="&amp;A1189,$F$11:$F$8770,"=COD1"),0)</f>
        <v>0</v>
      </c>
      <c r="L1189" s="13" t="e">
        <f>(VLOOKUP(F1189,tarifas!$C$7:$D$10,2,FALSE)+tarifas!$D$21)*datos!H1189</f>
        <v>#N/A</v>
      </c>
      <c r="M1189">
        <v>0</v>
      </c>
      <c r="N1189" s="13" t="e">
        <f t="shared" si="170"/>
        <v>#N/A</v>
      </c>
      <c r="O1189">
        <f t="shared" si="171"/>
        <v>0</v>
      </c>
      <c r="P1189" s="12">
        <f t="shared" si="172"/>
        <v>217.27918822649272</v>
      </c>
      <c r="Q1189">
        <f t="shared" si="173"/>
        <v>0</v>
      </c>
      <c r="R1189">
        <f>$D$2*tarifas!$D$12/24</f>
        <v>1.4541666666666666</v>
      </c>
      <c r="S1189" t="e">
        <f>VLOOKUP(E1189&amp;" "&amp;F1189,tarifas!$A$13:$D$20,4,FALSE)*P1189</f>
        <v>#N/A</v>
      </c>
      <c r="T1189">
        <f>IF(F1189="COD1",tarifas!$D$11*(SUMIFS($P$11:$P$8770,$F$11:$F$8770,"=COD1",$B$11:$B$8770,"="&amp;B1189)/COUNTIFS($F$11:$F$8770,"=COD1",$B$11:$B$8770,"="&amp;B1189))/COUNTIFS($A$11:$A$8770,"="&amp;A1189,$F$11:$F$8770,"=COD1"),0)</f>
        <v>0</v>
      </c>
      <c r="U1189" t="e">
        <f>(VLOOKUP(F1189,tarifas!$C$7:$D$10,2,FALSE)+tarifas!$D$21)*datos!P1189</f>
        <v>#N/A</v>
      </c>
      <c r="V1189" t="e">
        <f t="shared" si="174"/>
        <v>#N/A</v>
      </c>
      <c r="W1189">
        <f t="shared" si="175"/>
        <v>0</v>
      </c>
    </row>
    <row r="1190" spans="1:23" x14ac:dyDescent="0.25">
      <c r="A1190">
        <f t="shared" si="168"/>
        <v>48</v>
      </c>
      <c r="B1190">
        <f t="shared" si="169"/>
        <v>2</v>
      </c>
      <c r="C1190" s="1">
        <f t="shared" si="176"/>
        <v>41689.124999997141</v>
      </c>
      <c r="D1190" s="7">
        <v>0</v>
      </c>
      <c r="E1190" s="7"/>
      <c r="G1190">
        <v>3</v>
      </c>
      <c r="H1190" s="12">
        <v>203.6552171860537</v>
      </c>
      <c r="I1190" s="13">
        <f>$D$2*tarifas!$D$12/24</f>
        <v>1.4541666666666666</v>
      </c>
      <c r="J1190" s="13" t="e">
        <f>VLOOKUP(E1190&amp;" "&amp;F1190,tarifas!$A$13:$D$20,4,FALSE)*H1190</f>
        <v>#N/A</v>
      </c>
      <c r="K1190" s="13">
        <f>IF(F1190="COD1",tarifas!$D$11*(SUMIFS($H$11:$H$8770,$F$11:$F$8770,"=COD1",$B$11:$B$8770,"="&amp;B1190)/COUNTIFS($F$11:$F$8770,"=COD1",$B$11:$B$8770,"="&amp;B1190))/COUNTIFS($A$11:$A$8770,"="&amp;A1190,$F$11:$F$8770,"=COD1"),0)</f>
        <v>0</v>
      </c>
      <c r="L1190" s="13" t="e">
        <f>(VLOOKUP(F1190,tarifas!$C$7:$D$10,2,FALSE)+tarifas!$D$21)*datos!H1190</f>
        <v>#N/A</v>
      </c>
      <c r="M1190">
        <v>0</v>
      </c>
      <c r="N1190" s="13" t="e">
        <f t="shared" si="170"/>
        <v>#N/A</v>
      </c>
      <c r="O1190">
        <f t="shared" si="171"/>
        <v>0</v>
      </c>
      <c r="P1190" s="12">
        <f t="shared" si="172"/>
        <v>203.6552171860537</v>
      </c>
      <c r="Q1190">
        <f t="shared" si="173"/>
        <v>0</v>
      </c>
      <c r="R1190">
        <f>$D$2*tarifas!$D$12/24</f>
        <v>1.4541666666666666</v>
      </c>
      <c r="S1190" t="e">
        <f>VLOOKUP(E1190&amp;" "&amp;F1190,tarifas!$A$13:$D$20,4,FALSE)*P1190</f>
        <v>#N/A</v>
      </c>
      <c r="T1190">
        <f>IF(F1190="COD1",tarifas!$D$11*(SUMIFS($P$11:$P$8770,$F$11:$F$8770,"=COD1",$B$11:$B$8770,"="&amp;B1190)/COUNTIFS($F$11:$F$8770,"=COD1",$B$11:$B$8770,"="&amp;B1190))/COUNTIFS($A$11:$A$8770,"="&amp;A1190,$F$11:$F$8770,"=COD1"),0)</f>
        <v>0</v>
      </c>
      <c r="U1190" t="e">
        <f>(VLOOKUP(F1190,tarifas!$C$7:$D$10,2,FALSE)+tarifas!$D$21)*datos!P1190</f>
        <v>#N/A</v>
      </c>
      <c r="V1190" t="e">
        <f t="shared" si="174"/>
        <v>#N/A</v>
      </c>
      <c r="W1190">
        <f t="shared" si="175"/>
        <v>0</v>
      </c>
    </row>
    <row r="1191" spans="1:23" x14ac:dyDescent="0.25">
      <c r="A1191">
        <f t="shared" si="168"/>
        <v>48</v>
      </c>
      <c r="B1191">
        <f t="shared" si="169"/>
        <v>2</v>
      </c>
      <c r="C1191" s="1">
        <f t="shared" si="176"/>
        <v>41689.166666663805</v>
      </c>
      <c r="D1191" s="7">
        <v>0</v>
      </c>
      <c r="E1191" s="7"/>
      <c r="G1191">
        <v>3</v>
      </c>
      <c r="H1191" s="12">
        <v>197.22057920974365</v>
      </c>
      <c r="I1191" s="13">
        <f>$D$2*tarifas!$D$12/24</f>
        <v>1.4541666666666666</v>
      </c>
      <c r="J1191" s="13" t="e">
        <f>VLOOKUP(E1191&amp;" "&amp;F1191,tarifas!$A$13:$D$20,4,FALSE)*H1191</f>
        <v>#N/A</v>
      </c>
      <c r="K1191" s="13">
        <f>IF(F1191="COD1",tarifas!$D$11*(SUMIFS($H$11:$H$8770,$F$11:$F$8770,"=COD1",$B$11:$B$8770,"="&amp;B1191)/COUNTIFS($F$11:$F$8770,"=COD1",$B$11:$B$8770,"="&amp;B1191))/COUNTIFS($A$11:$A$8770,"="&amp;A1191,$F$11:$F$8770,"=COD1"),0)</f>
        <v>0</v>
      </c>
      <c r="L1191" s="13" t="e">
        <f>(VLOOKUP(F1191,tarifas!$C$7:$D$10,2,FALSE)+tarifas!$D$21)*datos!H1191</f>
        <v>#N/A</v>
      </c>
      <c r="M1191">
        <v>0</v>
      </c>
      <c r="N1191" s="13" t="e">
        <f t="shared" si="170"/>
        <v>#N/A</v>
      </c>
      <c r="O1191">
        <f t="shared" si="171"/>
        <v>0</v>
      </c>
      <c r="P1191" s="12">
        <f t="shared" si="172"/>
        <v>197.22057920974365</v>
      </c>
      <c r="Q1191">
        <f t="shared" si="173"/>
        <v>0</v>
      </c>
      <c r="R1191">
        <f>$D$2*tarifas!$D$12/24</f>
        <v>1.4541666666666666</v>
      </c>
      <c r="S1191" t="e">
        <f>VLOOKUP(E1191&amp;" "&amp;F1191,tarifas!$A$13:$D$20,4,FALSE)*P1191</f>
        <v>#N/A</v>
      </c>
      <c r="T1191">
        <f>IF(F1191="COD1",tarifas!$D$11*(SUMIFS($P$11:$P$8770,$F$11:$F$8770,"=COD1",$B$11:$B$8770,"="&amp;B1191)/COUNTIFS($F$11:$F$8770,"=COD1",$B$11:$B$8770,"="&amp;B1191))/COUNTIFS($A$11:$A$8770,"="&amp;A1191,$F$11:$F$8770,"=COD1"),0)</f>
        <v>0</v>
      </c>
      <c r="U1191" t="e">
        <f>(VLOOKUP(F1191,tarifas!$C$7:$D$10,2,FALSE)+tarifas!$D$21)*datos!P1191</f>
        <v>#N/A</v>
      </c>
      <c r="V1191" t="e">
        <f t="shared" si="174"/>
        <v>#N/A</v>
      </c>
      <c r="W1191">
        <f t="shared" si="175"/>
        <v>0</v>
      </c>
    </row>
    <row r="1192" spans="1:23" x14ac:dyDescent="0.25">
      <c r="A1192">
        <f t="shared" si="168"/>
        <v>48</v>
      </c>
      <c r="B1192">
        <f t="shared" si="169"/>
        <v>2</v>
      </c>
      <c r="C1192" s="1">
        <f t="shared" si="176"/>
        <v>41689.208333330469</v>
      </c>
      <c r="D1192" s="7">
        <v>0</v>
      </c>
      <c r="E1192" s="7"/>
      <c r="G1192">
        <v>3.1</v>
      </c>
      <c r="H1192" s="12">
        <v>196.90127521717716</v>
      </c>
      <c r="I1192" s="13">
        <f>$D$2*tarifas!$D$12/24</f>
        <v>1.4541666666666666</v>
      </c>
      <c r="J1192" s="13" t="e">
        <f>VLOOKUP(E1192&amp;" "&amp;F1192,tarifas!$A$13:$D$20,4,FALSE)*H1192</f>
        <v>#N/A</v>
      </c>
      <c r="K1192" s="13">
        <f>IF(F1192="COD1",tarifas!$D$11*(SUMIFS($H$11:$H$8770,$F$11:$F$8770,"=COD1",$B$11:$B$8770,"="&amp;B1192)/COUNTIFS($F$11:$F$8770,"=COD1",$B$11:$B$8770,"="&amp;B1192))/COUNTIFS($A$11:$A$8770,"="&amp;A1192,$F$11:$F$8770,"=COD1"),0)</f>
        <v>0</v>
      </c>
      <c r="L1192" s="13" t="e">
        <f>(VLOOKUP(F1192,tarifas!$C$7:$D$10,2,FALSE)+tarifas!$D$21)*datos!H1192</f>
        <v>#N/A</v>
      </c>
      <c r="M1192">
        <v>0</v>
      </c>
      <c r="N1192" s="13" t="e">
        <f t="shared" si="170"/>
        <v>#N/A</v>
      </c>
      <c r="O1192">
        <f t="shared" si="171"/>
        <v>0</v>
      </c>
      <c r="P1192" s="12">
        <f t="shared" si="172"/>
        <v>196.90127521717716</v>
      </c>
      <c r="Q1192">
        <f t="shared" si="173"/>
        <v>0</v>
      </c>
      <c r="R1192">
        <f>$D$2*tarifas!$D$12/24</f>
        <v>1.4541666666666666</v>
      </c>
      <c r="S1192" t="e">
        <f>VLOOKUP(E1192&amp;" "&amp;F1192,tarifas!$A$13:$D$20,4,FALSE)*P1192</f>
        <v>#N/A</v>
      </c>
      <c r="T1192">
        <f>IF(F1192="COD1",tarifas!$D$11*(SUMIFS($P$11:$P$8770,$F$11:$F$8770,"=COD1",$B$11:$B$8770,"="&amp;B1192)/COUNTIFS($F$11:$F$8770,"=COD1",$B$11:$B$8770,"="&amp;B1192))/COUNTIFS($A$11:$A$8770,"="&amp;A1192,$F$11:$F$8770,"=COD1"),0)</f>
        <v>0</v>
      </c>
      <c r="U1192" t="e">
        <f>(VLOOKUP(F1192,tarifas!$C$7:$D$10,2,FALSE)+tarifas!$D$21)*datos!P1192</f>
        <v>#N/A</v>
      </c>
      <c r="V1192" t="e">
        <f t="shared" si="174"/>
        <v>#N/A</v>
      </c>
      <c r="W1192">
        <f t="shared" si="175"/>
        <v>0</v>
      </c>
    </row>
    <row r="1193" spans="1:23" x14ac:dyDescent="0.25">
      <c r="A1193">
        <f t="shared" si="168"/>
        <v>48</v>
      </c>
      <c r="B1193">
        <f t="shared" si="169"/>
        <v>2</v>
      </c>
      <c r="C1193" s="1">
        <f t="shared" si="176"/>
        <v>41689.249999997133</v>
      </c>
      <c r="D1193" s="7">
        <v>0</v>
      </c>
      <c r="E1193" s="7"/>
      <c r="G1193">
        <v>5</v>
      </c>
      <c r="H1193" s="12">
        <v>196.61458253840902</v>
      </c>
      <c r="I1193" s="13">
        <f>$D$2*tarifas!$D$12/24</f>
        <v>1.4541666666666666</v>
      </c>
      <c r="J1193" s="13" t="e">
        <f>VLOOKUP(E1193&amp;" "&amp;F1193,tarifas!$A$13:$D$20,4,FALSE)*H1193</f>
        <v>#N/A</v>
      </c>
      <c r="K1193" s="13">
        <f>IF(F1193="COD1",tarifas!$D$11*(SUMIFS($H$11:$H$8770,$F$11:$F$8770,"=COD1",$B$11:$B$8770,"="&amp;B1193)/COUNTIFS($F$11:$F$8770,"=COD1",$B$11:$B$8770,"="&amp;B1193))/COUNTIFS($A$11:$A$8770,"="&amp;A1193,$F$11:$F$8770,"=COD1"),0)</f>
        <v>0</v>
      </c>
      <c r="L1193" s="13" t="e">
        <f>(VLOOKUP(F1193,tarifas!$C$7:$D$10,2,FALSE)+tarifas!$D$21)*datos!H1193</f>
        <v>#N/A</v>
      </c>
      <c r="M1193">
        <v>0</v>
      </c>
      <c r="N1193" s="13" t="e">
        <f t="shared" si="170"/>
        <v>#N/A</v>
      </c>
      <c r="O1193">
        <f t="shared" si="171"/>
        <v>0</v>
      </c>
      <c r="P1193" s="12">
        <f t="shared" si="172"/>
        <v>196.61458253840902</v>
      </c>
      <c r="Q1193">
        <f t="shared" si="173"/>
        <v>0</v>
      </c>
      <c r="R1193">
        <f>$D$2*tarifas!$D$12/24</f>
        <v>1.4541666666666666</v>
      </c>
      <c r="S1193" t="e">
        <f>VLOOKUP(E1193&amp;" "&amp;F1193,tarifas!$A$13:$D$20,4,FALSE)*P1193</f>
        <v>#N/A</v>
      </c>
      <c r="T1193">
        <f>IF(F1193="COD1",tarifas!$D$11*(SUMIFS($P$11:$P$8770,$F$11:$F$8770,"=COD1",$B$11:$B$8770,"="&amp;B1193)/COUNTIFS($F$11:$F$8770,"=COD1",$B$11:$B$8770,"="&amp;B1193))/COUNTIFS($A$11:$A$8770,"="&amp;A1193,$F$11:$F$8770,"=COD1"),0)</f>
        <v>0</v>
      </c>
      <c r="U1193" t="e">
        <f>(VLOOKUP(F1193,tarifas!$C$7:$D$10,2,FALSE)+tarifas!$D$21)*datos!P1193</f>
        <v>#N/A</v>
      </c>
      <c r="V1193" t="e">
        <f t="shared" si="174"/>
        <v>#N/A</v>
      </c>
      <c r="W1193">
        <f t="shared" si="175"/>
        <v>0</v>
      </c>
    </row>
    <row r="1194" spans="1:23" x14ac:dyDescent="0.25">
      <c r="A1194">
        <f t="shared" si="168"/>
        <v>48</v>
      </c>
      <c r="B1194">
        <f t="shared" si="169"/>
        <v>2</v>
      </c>
      <c r="C1194" s="1">
        <f t="shared" si="176"/>
        <v>41689.291666663798</v>
      </c>
      <c r="D1194" s="7">
        <v>13.136363636363637</v>
      </c>
      <c r="E1194" s="7"/>
      <c r="G1194">
        <v>3.3</v>
      </c>
      <c r="H1194" s="12">
        <v>216.96433906052118</v>
      </c>
      <c r="I1194" s="13">
        <f>$D$2*tarifas!$D$12/24</f>
        <v>1.4541666666666666</v>
      </c>
      <c r="J1194" s="13" t="e">
        <f>VLOOKUP(E1194&amp;" "&amp;F1194,tarifas!$A$13:$D$20,4,FALSE)*H1194</f>
        <v>#N/A</v>
      </c>
      <c r="K1194" s="13">
        <f>IF(F1194="COD1",tarifas!$D$11*(SUMIFS($H$11:$H$8770,$F$11:$F$8770,"=COD1",$B$11:$B$8770,"="&amp;B1194)/COUNTIFS($F$11:$F$8770,"=COD1",$B$11:$B$8770,"="&amp;B1194))/COUNTIFS($A$11:$A$8770,"="&amp;A1194,$F$11:$F$8770,"=COD1"),0)</f>
        <v>0</v>
      </c>
      <c r="L1194" s="13" t="e">
        <f>(VLOOKUP(F1194,tarifas!$C$7:$D$10,2,FALSE)+tarifas!$D$21)*datos!H1194</f>
        <v>#N/A</v>
      </c>
      <c r="M1194">
        <v>44.983379999999997</v>
      </c>
      <c r="N1194" s="13" t="e">
        <f t="shared" si="170"/>
        <v>#N/A</v>
      </c>
      <c r="O1194">
        <f t="shared" si="171"/>
        <v>44.983379999999997</v>
      </c>
      <c r="P1194" s="12">
        <f t="shared" si="172"/>
        <v>171.98095906052117</v>
      </c>
      <c r="Q1194">
        <f t="shared" si="173"/>
        <v>0</v>
      </c>
      <c r="R1194">
        <f>$D$2*tarifas!$D$12/24</f>
        <v>1.4541666666666666</v>
      </c>
      <c r="S1194" t="e">
        <f>VLOOKUP(E1194&amp;" "&amp;F1194,tarifas!$A$13:$D$20,4,FALSE)*P1194</f>
        <v>#N/A</v>
      </c>
      <c r="T1194">
        <f>IF(F1194="COD1",tarifas!$D$11*(SUMIFS($P$11:$P$8770,$F$11:$F$8770,"=COD1",$B$11:$B$8770,"="&amp;B1194)/COUNTIFS($F$11:$F$8770,"=COD1",$B$11:$B$8770,"="&amp;B1194))/COUNTIFS($A$11:$A$8770,"="&amp;A1194,$F$11:$F$8770,"=COD1"),0)</f>
        <v>0</v>
      </c>
      <c r="U1194" t="e">
        <f>(VLOOKUP(F1194,tarifas!$C$7:$D$10,2,FALSE)+tarifas!$D$21)*datos!P1194</f>
        <v>#N/A</v>
      </c>
      <c r="V1194" t="e">
        <f t="shared" si="174"/>
        <v>#N/A</v>
      </c>
      <c r="W1194">
        <f t="shared" si="175"/>
        <v>0</v>
      </c>
    </row>
    <row r="1195" spans="1:23" x14ac:dyDescent="0.25">
      <c r="A1195">
        <f t="shared" si="168"/>
        <v>48</v>
      </c>
      <c r="B1195">
        <f t="shared" si="169"/>
        <v>2</v>
      </c>
      <c r="C1195" s="1">
        <f t="shared" si="176"/>
        <v>41689.333333330462</v>
      </c>
      <c r="D1195" s="7">
        <v>176.69696969696972</v>
      </c>
      <c r="E1195" s="7"/>
      <c r="G1195">
        <v>8</v>
      </c>
      <c r="H1195" s="12">
        <v>281.69006681001656</v>
      </c>
      <c r="I1195" s="13">
        <f>$D$2*tarifas!$D$12/24</f>
        <v>1.4541666666666666</v>
      </c>
      <c r="J1195" s="13" t="e">
        <f>VLOOKUP(E1195&amp;" "&amp;F1195,tarifas!$A$13:$D$20,4,FALSE)*H1195</f>
        <v>#N/A</v>
      </c>
      <c r="K1195" s="13">
        <f>IF(F1195="COD1",tarifas!$D$11*(SUMIFS($H$11:$H$8770,$F$11:$F$8770,"=COD1",$B$11:$B$8770,"="&amp;B1195)/COUNTIFS($F$11:$F$8770,"=COD1",$B$11:$B$8770,"="&amp;B1195))/COUNTIFS($A$11:$A$8770,"="&amp;A1195,$F$11:$F$8770,"=COD1"),0)</f>
        <v>0</v>
      </c>
      <c r="L1195" s="13" t="e">
        <f>(VLOOKUP(F1195,tarifas!$C$7:$D$10,2,FALSE)+tarifas!$D$21)*datos!H1195</f>
        <v>#N/A</v>
      </c>
      <c r="M1195">
        <v>211.31269</v>
      </c>
      <c r="N1195" s="13" t="e">
        <f t="shared" si="170"/>
        <v>#N/A</v>
      </c>
      <c r="O1195">
        <f t="shared" si="171"/>
        <v>211.31269</v>
      </c>
      <c r="P1195" s="12">
        <f t="shared" si="172"/>
        <v>70.377376810016557</v>
      </c>
      <c r="Q1195">
        <f t="shared" si="173"/>
        <v>0</v>
      </c>
      <c r="R1195">
        <f>$D$2*tarifas!$D$12/24</f>
        <v>1.4541666666666666</v>
      </c>
      <c r="S1195" t="e">
        <f>VLOOKUP(E1195&amp;" "&amp;F1195,tarifas!$A$13:$D$20,4,FALSE)*P1195</f>
        <v>#N/A</v>
      </c>
      <c r="T1195">
        <f>IF(F1195="COD1",tarifas!$D$11*(SUMIFS($P$11:$P$8770,$F$11:$F$8770,"=COD1",$B$11:$B$8770,"="&amp;B1195)/COUNTIFS($F$11:$F$8770,"=COD1",$B$11:$B$8770,"="&amp;B1195))/COUNTIFS($A$11:$A$8770,"="&amp;A1195,$F$11:$F$8770,"=COD1"),0)</f>
        <v>0</v>
      </c>
      <c r="U1195" t="e">
        <f>(VLOOKUP(F1195,tarifas!$C$7:$D$10,2,FALSE)+tarifas!$D$21)*datos!P1195</f>
        <v>#N/A</v>
      </c>
      <c r="V1195" t="e">
        <f t="shared" si="174"/>
        <v>#N/A</v>
      </c>
      <c r="W1195">
        <f t="shared" si="175"/>
        <v>0</v>
      </c>
    </row>
    <row r="1196" spans="1:23" x14ac:dyDescent="0.25">
      <c r="A1196">
        <f t="shared" si="168"/>
        <v>48</v>
      </c>
      <c r="B1196">
        <f t="shared" si="169"/>
        <v>2</v>
      </c>
      <c r="C1196" s="1">
        <f t="shared" si="176"/>
        <v>41689.374999997126</v>
      </c>
      <c r="D1196" s="7">
        <v>379.66666666666663</v>
      </c>
      <c r="E1196" s="7"/>
      <c r="G1196">
        <v>39.950000000000003</v>
      </c>
      <c r="H1196" s="12">
        <v>427.24096994279694</v>
      </c>
      <c r="I1196" s="13">
        <f>$D$2*tarifas!$D$12/24</f>
        <v>1.4541666666666666</v>
      </c>
      <c r="J1196" s="13" t="e">
        <f>VLOOKUP(E1196&amp;" "&amp;F1196,tarifas!$A$13:$D$20,4,FALSE)*H1196</f>
        <v>#N/A</v>
      </c>
      <c r="K1196" s="13">
        <f>IF(F1196="COD1",tarifas!$D$11*(SUMIFS($H$11:$H$8770,$F$11:$F$8770,"=COD1",$B$11:$B$8770,"="&amp;B1196)/COUNTIFS($F$11:$F$8770,"=COD1",$B$11:$B$8770,"="&amp;B1196))/COUNTIFS($A$11:$A$8770,"="&amp;A1196,$F$11:$F$8770,"=COD1"),0)</f>
        <v>0</v>
      </c>
      <c r="L1196" s="13" t="e">
        <f>(VLOOKUP(F1196,tarifas!$C$7:$D$10,2,FALSE)+tarifas!$D$21)*datos!H1196</f>
        <v>#N/A</v>
      </c>
      <c r="M1196">
        <v>285.92907000000002</v>
      </c>
      <c r="N1196" s="13" t="e">
        <f t="shared" si="170"/>
        <v>#N/A</v>
      </c>
      <c r="O1196">
        <f t="shared" si="171"/>
        <v>285.92907000000002</v>
      </c>
      <c r="P1196" s="12">
        <f t="shared" si="172"/>
        <v>141.31189994279691</v>
      </c>
      <c r="Q1196">
        <f t="shared" si="173"/>
        <v>0</v>
      </c>
      <c r="R1196">
        <f>$D$2*tarifas!$D$12/24</f>
        <v>1.4541666666666666</v>
      </c>
      <c r="S1196" t="e">
        <f>VLOOKUP(E1196&amp;" "&amp;F1196,tarifas!$A$13:$D$20,4,FALSE)*P1196</f>
        <v>#N/A</v>
      </c>
      <c r="T1196">
        <f>IF(F1196="COD1",tarifas!$D$11*(SUMIFS($P$11:$P$8770,$F$11:$F$8770,"=COD1",$B$11:$B$8770,"="&amp;B1196)/COUNTIFS($F$11:$F$8770,"=COD1",$B$11:$B$8770,"="&amp;B1196))/COUNTIFS($A$11:$A$8770,"="&amp;A1196,$F$11:$F$8770,"=COD1"),0)</f>
        <v>0</v>
      </c>
      <c r="U1196" t="e">
        <f>(VLOOKUP(F1196,tarifas!$C$7:$D$10,2,FALSE)+tarifas!$D$21)*datos!P1196</f>
        <v>#N/A</v>
      </c>
      <c r="V1196" t="e">
        <f t="shared" si="174"/>
        <v>#N/A</v>
      </c>
      <c r="W1196">
        <f t="shared" si="175"/>
        <v>0</v>
      </c>
    </row>
    <row r="1197" spans="1:23" x14ac:dyDescent="0.25">
      <c r="A1197">
        <f t="shared" si="168"/>
        <v>48</v>
      </c>
      <c r="B1197">
        <f t="shared" si="169"/>
        <v>2</v>
      </c>
      <c r="C1197" s="1">
        <f t="shared" si="176"/>
        <v>41689.41666666379</v>
      </c>
      <c r="D1197" s="7">
        <v>537.81818181818187</v>
      </c>
      <c r="E1197" s="7"/>
      <c r="G1197">
        <v>37.299999999999997</v>
      </c>
      <c r="H1197" s="12">
        <v>529.8948037302373</v>
      </c>
      <c r="I1197" s="13">
        <f>$D$2*tarifas!$D$12/24</f>
        <v>1.4541666666666666</v>
      </c>
      <c r="J1197" s="13" t="e">
        <f>VLOOKUP(E1197&amp;" "&amp;F1197,tarifas!$A$13:$D$20,4,FALSE)*H1197</f>
        <v>#N/A</v>
      </c>
      <c r="K1197" s="13">
        <f>IF(F1197="COD1",tarifas!$D$11*(SUMIFS($H$11:$H$8770,$F$11:$F$8770,"=COD1",$B$11:$B$8770,"="&amp;B1197)/COUNTIFS($F$11:$F$8770,"=COD1",$B$11:$B$8770,"="&amp;B1197))/COUNTIFS($A$11:$A$8770,"="&amp;A1197,$F$11:$F$8770,"=COD1"),0)</f>
        <v>0</v>
      </c>
      <c r="L1197" s="13" t="e">
        <f>(VLOOKUP(F1197,tarifas!$C$7:$D$10,2,FALSE)+tarifas!$D$21)*datos!H1197</f>
        <v>#N/A</v>
      </c>
      <c r="M1197">
        <v>427.83221000000003</v>
      </c>
      <c r="N1197" s="13" t="e">
        <f t="shared" si="170"/>
        <v>#N/A</v>
      </c>
      <c r="O1197">
        <f t="shared" si="171"/>
        <v>427.83221000000003</v>
      </c>
      <c r="P1197" s="12">
        <f t="shared" si="172"/>
        <v>102.06259373023727</v>
      </c>
      <c r="Q1197">
        <f t="shared" si="173"/>
        <v>0</v>
      </c>
      <c r="R1197">
        <f>$D$2*tarifas!$D$12/24</f>
        <v>1.4541666666666666</v>
      </c>
      <c r="S1197" t="e">
        <f>VLOOKUP(E1197&amp;" "&amp;F1197,tarifas!$A$13:$D$20,4,FALSE)*P1197</f>
        <v>#N/A</v>
      </c>
      <c r="T1197">
        <f>IF(F1197="COD1",tarifas!$D$11*(SUMIFS($P$11:$P$8770,$F$11:$F$8770,"=COD1",$B$11:$B$8770,"="&amp;B1197)/COUNTIFS($F$11:$F$8770,"=COD1",$B$11:$B$8770,"="&amp;B1197))/COUNTIFS($A$11:$A$8770,"="&amp;A1197,$F$11:$F$8770,"=COD1"),0)</f>
        <v>0</v>
      </c>
      <c r="U1197" t="e">
        <f>(VLOOKUP(F1197,tarifas!$C$7:$D$10,2,FALSE)+tarifas!$D$21)*datos!P1197</f>
        <v>#N/A</v>
      </c>
      <c r="V1197" t="e">
        <f t="shared" si="174"/>
        <v>#N/A</v>
      </c>
      <c r="W1197">
        <f t="shared" si="175"/>
        <v>0</v>
      </c>
    </row>
    <row r="1198" spans="1:23" x14ac:dyDescent="0.25">
      <c r="A1198">
        <f t="shared" si="168"/>
        <v>48</v>
      </c>
      <c r="B1198">
        <f t="shared" si="169"/>
        <v>2</v>
      </c>
      <c r="C1198" s="1">
        <f t="shared" si="176"/>
        <v>41689.458333330454</v>
      </c>
      <c r="D1198" s="7">
        <v>625.65151515151513</v>
      </c>
      <c r="E1198" s="7"/>
      <c r="G1198">
        <v>32.130000000000003</v>
      </c>
      <c r="H1198" s="12">
        <v>611.3587836883404</v>
      </c>
      <c r="I1198" s="13">
        <f>$D$2*tarifas!$D$12/24</f>
        <v>1.4541666666666666</v>
      </c>
      <c r="J1198" s="13" t="e">
        <f>VLOOKUP(E1198&amp;" "&amp;F1198,tarifas!$A$13:$D$20,4,FALSE)*H1198</f>
        <v>#N/A</v>
      </c>
      <c r="K1198" s="13">
        <f>IF(F1198="COD1",tarifas!$D$11*(SUMIFS($H$11:$H$8770,$F$11:$F$8770,"=COD1",$B$11:$B$8770,"="&amp;B1198)/COUNTIFS($F$11:$F$8770,"=COD1",$B$11:$B$8770,"="&amp;B1198))/COUNTIFS($A$11:$A$8770,"="&amp;A1198,$F$11:$F$8770,"=COD1"),0)</f>
        <v>0</v>
      </c>
      <c r="L1198" s="13" t="e">
        <f>(VLOOKUP(F1198,tarifas!$C$7:$D$10,2,FALSE)+tarifas!$D$21)*datos!H1198</f>
        <v>#N/A</v>
      </c>
      <c r="M1198">
        <v>473.44746000000004</v>
      </c>
      <c r="N1198" s="13" t="e">
        <f t="shared" si="170"/>
        <v>#N/A</v>
      </c>
      <c r="O1198">
        <f t="shared" si="171"/>
        <v>473.44746000000004</v>
      </c>
      <c r="P1198" s="12">
        <f t="shared" si="172"/>
        <v>137.91132368834036</v>
      </c>
      <c r="Q1198">
        <f t="shared" si="173"/>
        <v>0</v>
      </c>
      <c r="R1198">
        <f>$D$2*tarifas!$D$12/24</f>
        <v>1.4541666666666666</v>
      </c>
      <c r="S1198" t="e">
        <f>VLOOKUP(E1198&amp;" "&amp;F1198,tarifas!$A$13:$D$20,4,FALSE)*P1198</f>
        <v>#N/A</v>
      </c>
      <c r="T1198">
        <f>IF(F1198="COD1",tarifas!$D$11*(SUMIFS($P$11:$P$8770,$F$11:$F$8770,"=COD1",$B$11:$B$8770,"="&amp;B1198)/COUNTIFS($F$11:$F$8770,"=COD1",$B$11:$B$8770,"="&amp;B1198))/COUNTIFS($A$11:$A$8770,"="&amp;A1198,$F$11:$F$8770,"=COD1"),0)</f>
        <v>0</v>
      </c>
      <c r="U1198" t="e">
        <f>(VLOOKUP(F1198,tarifas!$C$7:$D$10,2,FALSE)+tarifas!$D$21)*datos!P1198</f>
        <v>#N/A</v>
      </c>
      <c r="V1198" t="e">
        <f t="shared" si="174"/>
        <v>#N/A</v>
      </c>
      <c r="W1198">
        <f t="shared" si="175"/>
        <v>0</v>
      </c>
    </row>
    <row r="1199" spans="1:23" x14ac:dyDescent="0.25">
      <c r="A1199">
        <f t="shared" si="168"/>
        <v>48</v>
      </c>
      <c r="B1199">
        <f t="shared" si="169"/>
        <v>2</v>
      </c>
      <c r="C1199" s="1">
        <f t="shared" si="176"/>
        <v>41689.499999997119</v>
      </c>
      <c r="D1199" s="7">
        <v>660.42424242424238</v>
      </c>
      <c r="E1199" s="7"/>
      <c r="G1199">
        <v>37.299999999999997</v>
      </c>
      <c r="H1199" s="12">
        <v>481.48666055516179</v>
      </c>
      <c r="I1199" s="13">
        <f>$D$2*tarifas!$D$12/24</f>
        <v>1.4541666666666666</v>
      </c>
      <c r="J1199" s="13" t="e">
        <f>VLOOKUP(E1199&amp;" "&amp;F1199,tarifas!$A$13:$D$20,4,FALSE)*H1199</f>
        <v>#N/A</v>
      </c>
      <c r="K1199" s="13">
        <f>IF(F1199="COD1",tarifas!$D$11*(SUMIFS($H$11:$H$8770,$F$11:$F$8770,"=COD1",$B$11:$B$8770,"="&amp;B1199)/COUNTIFS($F$11:$F$8770,"=COD1",$B$11:$B$8770,"="&amp;B1199))/COUNTIFS($A$11:$A$8770,"="&amp;A1199,$F$11:$F$8770,"=COD1"),0)</f>
        <v>0</v>
      </c>
      <c r="L1199" s="13" t="e">
        <f>(VLOOKUP(F1199,tarifas!$C$7:$D$10,2,FALSE)+tarifas!$D$21)*datos!H1199</f>
        <v>#N/A</v>
      </c>
      <c r="M1199">
        <v>473.09717999999998</v>
      </c>
      <c r="N1199" s="13" t="e">
        <f t="shared" si="170"/>
        <v>#N/A</v>
      </c>
      <c r="O1199">
        <f t="shared" si="171"/>
        <v>473.09717999999998</v>
      </c>
      <c r="P1199" s="12">
        <f t="shared" si="172"/>
        <v>8.3894805551618106</v>
      </c>
      <c r="Q1199">
        <f t="shared" si="173"/>
        <v>0</v>
      </c>
      <c r="R1199">
        <f>$D$2*tarifas!$D$12/24</f>
        <v>1.4541666666666666</v>
      </c>
      <c r="S1199" t="e">
        <f>VLOOKUP(E1199&amp;" "&amp;F1199,tarifas!$A$13:$D$20,4,FALSE)*P1199</f>
        <v>#N/A</v>
      </c>
      <c r="T1199">
        <f>IF(F1199="COD1",tarifas!$D$11*(SUMIFS($P$11:$P$8770,$F$11:$F$8770,"=COD1",$B$11:$B$8770,"="&amp;B1199)/COUNTIFS($F$11:$F$8770,"=COD1",$B$11:$B$8770,"="&amp;B1199))/COUNTIFS($A$11:$A$8770,"="&amp;A1199,$F$11:$F$8770,"=COD1"),0)</f>
        <v>0</v>
      </c>
      <c r="U1199" t="e">
        <f>(VLOOKUP(F1199,tarifas!$C$7:$D$10,2,FALSE)+tarifas!$D$21)*datos!P1199</f>
        <v>#N/A</v>
      </c>
      <c r="V1199" t="e">
        <f t="shared" si="174"/>
        <v>#N/A</v>
      </c>
      <c r="W1199">
        <f t="shared" si="175"/>
        <v>0</v>
      </c>
    </row>
    <row r="1200" spans="1:23" x14ac:dyDescent="0.25">
      <c r="A1200">
        <f t="shared" si="168"/>
        <v>48</v>
      </c>
      <c r="B1200">
        <f t="shared" si="169"/>
        <v>2</v>
      </c>
      <c r="C1200" s="1">
        <f t="shared" si="176"/>
        <v>41689.541666663783</v>
      </c>
      <c r="D1200" s="7">
        <v>658.87878787878788</v>
      </c>
      <c r="E1200" s="7"/>
      <c r="G1200">
        <v>34</v>
      </c>
      <c r="H1200" s="12">
        <v>409.87460187548106</v>
      </c>
      <c r="I1200" s="13">
        <f>$D$2*tarifas!$D$12/24</f>
        <v>1.4541666666666666</v>
      </c>
      <c r="J1200" s="13" t="e">
        <f>VLOOKUP(E1200&amp;" "&amp;F1200,tarifas!$A$13:$D$20,4,FALSE)*H1200</f>
        <v>#N/A</v>
      </c>
      <c r="K1200" s="13">
        <f>IF(F1200="COD1",tarifas!$D$11*(SUMIFS($H$11:$H$8770,$F$11:$F$8770,"=COD1",$B$11:$B$8770,"="&amp;B1200)/COUNTIFS($F$11:$F$8770,"=COD1",$B$11:$B$8770,"="&amp;B1200))/COUNTIFS($A$11:$A$8770,"="&amp;A1200,$F$11:$F$8770,"=COD1"),0)</f>
        <v>0</v>
      </c>
      <c r="L1200" s="13" t="e">
        <f>(VLOOKUP(F1200,tarifas!$C$7:$D$10,2,FALSE)+tarifas!$D$21)*datos!H1200</f>
        <v>#N/A</v>
      </c>
      <c r="M1200">
        <v>451.94490000000002</v>
      </c>
      <c r="N1200" s="13" t="e">
        <f t="shared" si="170"/>
        <v>#N/A</v>
      </c>
      <c r="O1200">
        <f t="shared" si="171"/>
        <v>409.87460187548106</v>
      </c>
      <c r="P1200" s="12">
        <f t="shared" si="172"/>
        <v>0</v>
      </c>
      <c r="Q1200">
        <f t="shared" si="173"/>
        <v>42.070298124518956</v>
      </c>
      <c r="R1200">
        <f>$D$2*tarifas!$D$12/24</f>
        <v>1.4541666666666666</v>
      </c>
      <c r="S1200" t="e">
        <f>VLOOKUP(E1200&amp;" "&amp;F1200,tarifas!$A$13:$D$20,4,FALSE)*P1200</f>
        <v>#N/A</v>
      </c>
      <c r="T1200">
        <f>IF(F1200="COD1",tarifas!$D$11*(SUMIFS($P$11:$P$8770,$F$11:$F$8770,"=COD1",$B$11:$B$8770,"="&amp;B1200)/COUNTIFS($F$11:$F$8770,"=COD1",$B$11:$B$8770,"="&amp;B1200))/COUNTIFS($A$11:$A$8770,"="&amp;A1200,$F$11:$F$8770,"=COD1"),0)</f>
        <v>0</v>
      </c>
      <c r="U1200" t="e">
        <f>(VLOOKUP(F1200,tarifas!$C$7:$D$10,2,FALSE)+tarifas!$D$21)*datos!P1200</f>
        <v>#N/A</v>
      </c>
      <c r="V1200" t="e">
        <f t="shared" si="174"/>
        <v>#N/A</v>
      </c>
      <c r="W1200">
        <f t="shared" si="175"/>
        <v>1.2873511226102801</v>
      </c>
    </row>
    <row r="1201" spans="1:23" x14ac:dyDescent="0.25">
      <c r="A1201">
        <f t="shared" si="168"/>
        <v>48</v>
      </c>
      <c r="B1201">
        <f t="shared" si="169"/>
        <v>2</v>
      </c>
      <c r="C1201" s="1">
        <f t="shared" si="176"/>
        <v>41689.583333330447</v>
      </c>
      <c r="D1201" s="7">
        <v>585.469696969697</v>
      </c>
      <c r="E1201" s="7"/>
      <c r="G1201">
        <v>29.49</v>
      </c>
      <c r="H1201" s="12">
        <v>541.63312656312416</v>
      </c>
      <c r="I1201" s="13">
        <f>$D$2*tarifas!$D$12/24</f>
        <v>1.4541666666666666</v>
      </c>
      <c r="J1201" s="13" t="e">
        <f>VLOOKUP(E1201&amp;" "&amp;F1201,tarifas!$A$13:$D$20,4,FALSE)*H1201</f>
        <v>#N/A</v>
      </c>
      <c r="K1201" s="13">
        <f>IF(F1201="COD1",tarifas!$D$11*(SUMIFS($H$11:$H$8770,$F$11:$F$8770,"=COD1",$B$11:$B$8770,"="&amp;B1201)/COUNTIFS($F$11:$F$8770,"=COD1",$B$11:$B$8770,"="&amp;B1201))/COUNTIFS($A$11:$A$8770,"="&amp;A1201,$F$11:$F$8770,"=COD1"),0)</f>
        <v>0</v>
      </c>
      <c r="L1201" s="13" t="e">
        <f>(VLOOKUP(F1201,tarifas!$C$7:$D$10,2,FALSE)+tarifas!$D$21)*datos!H1201</f>
        <v>#N/A</v>
      </c>
      <c r="M1201">
        <v>264.25103000000001</v>
      </c>
      <c r="N1201" s="13" t="e">
        <f t="shared" si="170"/>
        <v>#N/A</v>
      </c>
      <c r="O1201">
        <f t="shared" si="171"/>
        <v>264.25103000000001</v>
      </c>
      <c r="P1201" s="12">
        <f t="shared" si="172"/>
        <v>277.38209656312415</v>
      </c>
      <c r="Q1201">
        <f t="shared" si="173"/>
        <v>0</v>
      </c>
      <c r="R1201">
        <f>$D$2*tarifas!$D$12/24</f>
        <v>1.4541666666666666</v>
      </c>
      <c r="S1201" t="e">
        <f>VLOOKUP(E1201&amp;" "&amp;F1201,tarifas!$A$13:$D$20,4,FALSE)*P1201</f>
        <v>#N/A</v>
      </c>
      <c r="T1201">
        <f>IF(F1201="COD1",tarifas!$D$11*(SUMIFS($P$11:$P$8770,$F$11:$F$8770,"=COD1",$B$11:$B$8770,"="&amp;B1201)/COUNTIFS($F$11:$F$8770,"=COD1",$B$11:$B$8770,"="&amp;B1201))/COUNTIFS($A$11:$A$8770,"="&amp;A1201,$F$11:$F$8770,"=COD1"),0)</f>
        <v>0</v>
      </c>
      <c r="U1201" t="e">
        <f>(VLOOKUP(F1201,tarifas!$C$7:$D$10,2,FALSE)+tarifas!$D$21)*datos!P1201</f>
        <v>#N/A</v>
      </c>
      <c r="V1201" t="e">
        <f t="shared" si="174"/>
        <v>#N/A</v>
      </c>
      <c r="W1201">
        <f t="shared" si="175"/>
        <v>0</v>
      </c>
    </row>
    <row r="1202" spans="1:23" x14ac:dyDescent="0.25">
      <c r="A1202">
        <f t="shared" si="168"/>
        <v>48</v>
      </c>
      <c r="B1202">
        <f t="shared" si="169"/>
        <v>2</v>
      </c>
      <c r="C1202" s="1">
        <f t="shared" si="176"/>
        <v>41689.624999997111</v>
      </c>
      <c r="D1202" s="7">
        <v>453.84848484848482</v>
      </c>
      <c r="E1202" s="7"/>
      <c r="G1202">
        <v>29.34</v>
      </c>
      <c r="H1202" s="12">
        <v>577.69479687788021</v>
      </c>
      <c r="I1202" s="13">
        <f>$D$2*tarifas!$D$12/24</f>
        <v>1.4541666666666666</v>
      </c>
      <c r="J1202" s="13" t="e">
        <f>VLOOKUP(E1202&amp;" "&amp;F1202,tarifas!$A$13:$D$20,4,FALSE)*H1202</f>
        <v>#N/A</v>
      </c>
      <c r="K1202" s="13">
        <f>IF(F1202="COD1",tarifas!$D$11*(SUMIFS($H$11:$H$8770,$F$11:$F$8770,"=COD1",$B$11:$B$8770,"="&amp;B1202)/COUNTIFS($F$11:$F$8770,"=COD1",$B$11:$B$8770,"="&amp;B1202))/COUNTIFS($A$11:$A$8770,"="&amp;A1202,$F$11:$F$8770,"=COD1"),0)</f>
        <v>0</v>
      </c>
      <c r="L1202" s="13" t="e">
        <f>(VLOOKUP(F1202,tarifas!$C$7:$D$10,2,FALSE)+tarifas!$D$21)*datos!H1202</f>
        <v>#N/A</v>
      </c>
      <c r="M1202">
        <v>97.105310000000003</v>
      </c>
      <c r="N1202" s="13" t="e">
        <f t="shared" si="170"/>
        <v>#N/A</v>
      </c>
      <c r="O1202">
        <f t="shared" si="171"/>
        <v>97.105310000000003</v>
      </c>
      <c r="P1202" s="12">
        <f t="shared" si="172"/>
        <v>480.58948687788018</v>
      </c>
      <c r="Q1202">
        <f t="shared" si="173"/>
        <v>0</v>
      </c>
      <c r="R1202">
        <f>$D$2*tarifas!$D$12/24</f>
        <v>1.4541666666666666</v>
      </c>
      <c r="S1202" t="e">
        <f>VLOOKUP(E1202&amp;" "&amp;F1202,tarifas!$A$13:$D$20,4,FALSE)*P1202</f>
        <v>#N/A</v>
      </c>
      <c r="T1202">
        <f>IF(F1202="COD1",tarifas!$D$11*(SUMIFS($P$11:$P$8770,$F$11:$F$8770,"=COD1",$B$11:$B$8770,"="&amp;B1202)/COUNTIFS($F$11:$F$8770,"=COD1",$B$11:$B$8770,"="&amp;B1202))/COUNTIFS($A$11:$A$8770,"="&amp;A1202,$F$11:$F$8770,"=COD1"),0)</f>
        <v>0</v>
      </c>
      <c r="U1202" t="e">
        <f>(VLOOKUP(F1202,tarifas!$C$7:$D$10,2,FALSE)+tarifas!$D$21)*datos!P1202</f>
        <v>#N/A</v>
      </c>
      <c r="V1202" t="e">
        <f t="shared" si="174"/>
        <v>#N/A</v>
      </c>
      <c r="W1202">
        <f t="shared" si="175"/>
        <v>0</v>
      </c>
    </row>
    <row r="1203" spans="1:23" x14ac:dyDescent="0.25">
      <c r="A1203">
        <f t="shared" si="168"/>
        <v>48</v>
      </c>
      <c r="B1203">
        <f t="shared" si="169"/>
        <v>2</v>
      </c>
      <c r="C1203" s="1">
        <f t="shared" si="176"/>
        <v>41689.666666663776</v>
      </c>
      <c r="D1203" s="7">
        <v>266.07575757575756</v>
      </c>
      <c r="E1203" s="7"/>
      <c r="G1203">
        <v>29.33</v>
      </c>
      <c r="H1203" s="12">
        <v>620.92405571389554</v>
      </c>
      <c r="I1203" s="13">
        <f>$D$2*tarifas!$D$12/24</f>
        <v>1.4541666666666666</v>
      </c>
      <c r="J1203" s="13" t="e">
        <f>VLOOKUP(E1203&amp;" "&amp;F1203,tarifas!$A$13:$D$20,4,FALSE)*H1203</f>
        <v>#N/A</v>
      </c>
      <c r="K1203" s="13">
        <f>IF(F1203="COD1",tarifas!$D$11*(SUMIFS($H$11:$H$8770,$F$11:$F$8770,"=COD1",$B$11:$B$8770,"="&amp;B1203)/COUNTIFS($F$11:$F$8770,"=COD1",$B$11:$B$8770,"="&amp;B1203))/COUNTIFS($A$11:$A$8770,"="&amp;A1203,$F$11:$F$8770,"=COD1"),0)</f>
        <v>0</v>
      </c>
      <c r="L1203" s="13" t="e">
        <f>(VLOOKUP(F1203,tarifas!$C$7:$D$10,2,FALSE)+tarifas!$D$21)*datos!H1203</f>
        <v>#N/A</v>
      </c>
      <c r="M1203">
        <v>48.203940000000003</v>
      </c>
      <c r="N1203" s="13" t="e">
        <f t="shared" si="170"/>
        <v>#N/A</v>
      </c>
      <c r="O1203">
        <f t="shared" si="171"/>
        <v>48.203940000000003</v>
      </c>
      <c r="P1203" s="12">
        <f t="shared" si="172"/>
        <v>572.72011571389555</v>
      </c>
      <c r="Q1203">
        <f t="shared" si="173"/>
        <v>0</v>
      </c>
      <c r="R1203">
        <f>$D$2*tarifas!$D$12/24</f>
        <v>1.4541666666666666</v>
      </c>
      <c r="S1203" t="e">
        <f>VLOOKUP(E1203&amp;" "&amp;F1203,tarifas!$A$13:$D$20,4,FALSE)*P1203</f>
        <v>#N/A</v>
      </c>
      <c r="T1203">
        <f>IF(F1203="COD1",tarifas!$D$11*(SUMIFS($P$11:$P$8770,$F$11:$F$8770,"=COD1",$B$11:$B$8770,"="&amp;B1203)/COUNTIFS($F$11:$F$8770,"=COD1",$B$11:$B$8770,"="&amp;B1203))/COUNTIFS($A$11:$A$8770,"="&amp;A1203,$F$11:$F$8770,"=COD1"),0)</f>
        <v>0</v>
      </c>
      <c r="U1203" t="e">
        <f>(VLOOKUP(F1203,tarifas!$C$7:$D$10,2,FALSE)+tarifas!$D$21)*datos!P1203</f>
        <v>#N/A</v>
      </c>
      <c r="V1203" t="e">
        <f t="shared" si="174"/>
        <v>#N/A</v>
      </c>
      <c r="W1203">
        <f t="shared" si="175"/>
        <v>0</v>
      </c>
    </row>
    <row r="1204" spans="1:23" x14ac:dyDescent="0.25">
      <c r="A1204">
        <f t="shared" si="168"/>
        <v>48</v>
      </c>
      <c r="B1204">
        <f t="shared" si="169"/>
        <v>2</v>
      </c>
      <c r="C1204" s="1">
        <f t="shared" si="176"/>
        <v>41689.70833333044</v>
      </c>
      <c r="D1204" s="7">
        <v>58.212121212121225</v>
      </c>
      <c r="E1204" s="7"/>
      <c r="G1204">
        <v>34.47</v>
      </c>
      <c r="H1204" s="12">
        <v>522.40561729175465</v>
      </c>
      <c r="I1204" s="13">
        <f>$D$2*tarifas!$D$12/24</f>
        <v>1.4541666666666666</v>
      </c>
      <c r="J1204" s="13" t="e">
        <f>VLOOKUP(E1204&amp;" "&amp;F1204,tarifas!$A$13:$D$20,4,FALSE)*H1204</f>
        <v>#N/A</v>
      </c>
      <c r="K1204" s="13">
        <f>IF(F1204="COD1",tarifas!$D$11*(SUMIFS($H$11:$H$8770,$F$11:$F$8770,"=COD1",$B$11:$B$8770,"="&amp;B1204)/COUNTIFS($F$11:$F$8770,"=COD1",$B$11:$B$8770,"="&amp;B1204))/COUNTIFS($A$11:$A$8770,"="&amp;A1204,$F$11:$F$8770,"=COD1"),0)</f>
        <v>0</v>
      </c>
      <c r="L1204" s="13" t="e">
        <f>(VLOOKUP(F1204,tarifas!$C$7:$D$10,2,FALSE)+tarifas!$D$21)*datos!H1204</f>
        <v>#N/A</v>
      </c>
      <c r="M1204">
        <v>1.8817200000000001</v>
      </c>
      <c r="N1204" s="13" t="e">
        <f t="shared" si="170"/>
        <v>#N/A</v>
      </c>
      <c r="O1204">
        <f t="shared" si="171"/>
        <v>1.8817200000000001</v>
      </c>
      <c r="P1204" s="12">
        <f t="shared" si="172"/>
        <v>520.52389729175468</v>
      </c>
      <c r="Q1204">
        <f t="shared" si="173"/>
        <v>0</v>
      </c>
      <c r="R1204">
        <f>$D$2*tarifas!$D$12/24</f>
        <v>1.4541666666666666</v>
      </c>
      <c r="S1204" t="e">
        <f>VLOOKUP(E1204&amp;" "&amp;F1204,tarifas!$A$13:$D$20,4,FALSE)*P1204</f>
        <v>#N/A</v>
      </c>
      <c r="T1204">
        <f>IF(F1204="COD1",tarifas!$D$11*(SUMIFS($P$11:$P$8770,$F$11:$F$8770,"=COD1",$B$11:$B$8770,"="&amp;B1204)/COUNTIFS($F$11:$F$8770,"=COD1",$B$11:$B$8770,"="&amp;B1204))/COUNTIFS($A$11:$A$8770,"="&amp;A1204,$F$11:$F$8770,"=COD1"),0)</f>
        <v>0</v>
      </c>
      <c r="U1204" t="e">
        <f>(VLOOKUP(F1204,tarifas!$C$7:$D$10,2,FALSE)+tarifas!$D$21)*datos!P1204</f>
        <v>#N/A</v>
      </c>
      <c r="V1204" t="e">
        <f t="shared" si="174"/>
        <v>#N/A</v>
      </c>
      <c r="W1204">
        <f t="shared" si="175"/>
        <v>0</v>
      </c>
    </row>
    <row r="1205" spans="1:23" x14ac:dyDescent="0.25">
      <c r="A1205">
        <f t="shared" si="168"/>
        <v>48</v>
      </c>
      <c r="B1205">
        <f t="shared" si="169"/>
        <v>2</v>
      </c>
      <c r="C1205" s="1">
        <f t="shared" si="176"/>
        <v>41689.749999997104</v>
      </c>
      <c r="D1205" s="7">
        <v>0</v>
      </c>
      <c r="E1205" s="7"/>
      <c r="G1205">
        <v>42</v>
      </c>
      <c r="H1205" s="12">
        <v>411.88176580783039</v>
      </c>
      <c r="I1205" s="13">
        <f>$D$2*tarifas!$D$12/24</f>
        <v>1.4541666666666666</v>
      </c>
      <c r="J1205" s="13" t="e">
        <f>VLOOKUP(E1205&amp;" "&amp;F1205,tarifas!$A$13:$D$20,4,FALSE)*H1205</f>
        <v>#N/A</v>
      </c>
      <c r="K1205" s="13">
        <f>IF(F1205="COD1",tarifas!$D$11*(SUMIFS($H$11:$H$8770,$F$11:$F$8770,"=COD1",$B$11:$B$8770,"="&amp;B1205)/COUNTIFS($F$11:$F$8770,"=COD1",$B$11:$B$8770,"="&amp;B1205))/COUNTIFS($A$11:$A$8770,"="&amp;A1205,$F$11:$F$8770,"=COD1"),0)</f>
        <v>0</v>
      </c>
      <c r="L1205" s="13" t="e">
        <f>(VLOOKUP(F1205,tarifas!$C$7:$D$10,2,FALSE)+tarifas!$D$21)*datos!H1205</f>
        <v>#N/A</v>
      </c>
      <c r="M1205">
        <v>0</v>
      </c>
      <c r="N1205" s="13" t="e">
        <f t="shared" si="170"/>
        <v>#N/A</v>
      </c>
      <c r="O1205">
        <f t="shared" si="171"/>
        <v>0</v>
      </c>
      <c r="P1205" s="12">
        <f t="shared" si="172"/>
        <v>411.88176580783039</v>
      </c>
      <c r="Q1205">
        <f t="shared" si="173"/>
        <v>0</v>
      </c>
      <c r="R1205">
        <f>$D$2*tarifas!$D$12/24</f>
        <v>1.4541666666666666</v>
      </c>
      <c r="S1205" t="e">
        <f>VLOOKUP(E1205&amp;" "&amp;F1205,tarifas!$A$13:$D$20,4,FALSE)*P1205</f>
        <v>#N/A</v>
      </c>
      <c r="T1205">
        <f>IF(F1205="COD1",tarifas!$D$11*(SUMIFS($P$11:$P$8770,$F$11:$F$8770,"=COD1",$B$11:$B$8770,"="&amp;B1205)/COUNTIFS($F$11:$F$8770,"=COD1",$B$11:$B$8770,"="&amp;B1205))/COUNTIFS($A$11:$A$8770,"="&amp;A1205,$F$11:$F$8770,"=COD1"),0)</f>
        <v>0</v>
      </c>
      <c r="U1205" t="e">
        <f>(VLOOKUP(F1205,tarifas!$C$7:$D$10,2,FALSE)+tarifas!$D$21)*datos!P1205</f>
        <v>#N/A</v>
      </c>
      <c r="V1205" t="e">
        <f t="shared" si="174"/>
        <v>#N/A</v>
      </c>
      <c r="W1205">
        <f t="shared" si="175"/>
        <v>0</v>
      </c>
    </row>
    <row r="1206" spans="1:23" x14ac:dyDescent="0.25">
      <c r="A1206">
        <f t="shared" si="168"/>
        <v>48</v>
      </c>
      <c r="B1206">
        <f t="shared" si="169"/>
        <v>2</v>
      </c>
      <c r="C1206" s="1">
        <f t="shared" si="176"/>
        <v>41689.791666663768</v>
      </c>
      <c r="D1206" s="7">
        <v>0</v>
      </c>
      <c r="E1206" s="7"/>
      <c r="G1206">
        <v>57.47</v>
      </c>
      <c r="H1206" s="12">
        <v>308.37985089670411</v>
      </c>
      <c r="I1206" s="13">
        <f>$D$2*tarifas!$D$12/24</f>
        <v>1.4541666666666666</v>
      </c>
      <c r="J1206" s="13" t="e">
        <f>VLOOKUP(E1206&amp;" "&amp;F1206,tarifas!$A$13:$D$20,4,FALSE)*H1206</f>
        <v>#N/A</v>
      </c>
      <c r="K1206" s="13">
        <f>IF(F1206="COD1",tarifas!$D$11*(SUMIFS($H$11:$H$8770,$F$11:$F$8770,"=COD1",$B$11:$B$8770,"="&amp;B1206)/COUNTIFS($F$11:$F$8770,"=COD1",$B$11:$B$8770,"="&amp;B1206))/COUNTIFS($A$11:$A$8770,"="&amp;A1206,$F$11:$F$8770,"=COD1"),0)</f>
        <v>0</v>
      </c>
      <c r="L1206" s="13" t="e">
        <f>(VLOOKUP(F1206,tarifas!$C$7:$D$10,2,FALSE)+tarifas!$D$21)*datos!H1206</f>
        <v>#N/A</v>
      </c>
      <c r="M1206">
        <v>0</v>
      </c>
      <c r="N1206" s="13" t="e">
        <f t="shared" si="170"/>
        <v>#N/A</v>
      </c>
      <c r="O1206">
        <f t="shared" si="171"/>
        <v>0</v>
      </c>
      <c r="P1206" s="12">
        <f t="shared" si="172"/>
        <v>308.37985089670411</v>
      </c>
      <c r="Q1206">
        <f t="shared" si="173"/>
        <v>0</v>
      </c>
      <c r="R1206">
        <f>$D$2*tarifas!$D$12/24</f>
        <v>1.4541666666666666</v>
      </c>
      <c r="S1206" t="e">
        <f>VLOOKUP(E1206&amp;" "&amp;F1206,tarifas!$A$13:$D$20,4,FALSE)*P1206</f>
        <v>#N/A</v>
      </c>
      <c r="T1206">
        <f>IF(F1206="COD1",tarifas!$D$11*(SUMIFS($P$11:$P$8770,$F$11:$F$8770,"=COD1",$B$11:$B$8770,"="&amp;B1206)/COUNTIFS($F$11:$F$8770,"=COD1",$B$11:$B$8770,"="&amp;B1206))/COUNTIFS($A$11:$A$8770,"="&amp;A1206,$F$11:$F$8770,"=COD1"),0)</f>
        <v>0</v>
      </c>
      <c r="U1206" t="e">
        <f>(VLOOKUP(F1206,tarifas!$C$7:$D$10,2,FALSE)+tarifas!$D$21)*datos!P1206</f>
        <v>#N/A</v>
      </c>
      <c r="V1206" t="e">
        <f t="shared" si="174"/>
        <v>#N/A</v>
      </c>
      <c r="W1206">
        <f t="shared" si="175"/>
        <v>0</v>
      </c>
    </row>
    <row r="1207" spans="1:23" x14ac:dyDescent="0.25">
      <c r="A1207">
        <f t="shared" si="168"/>
        <v>48</v>
      </c>
      <c r="B1207">
        <f t="shared" si="169"/>
        <v>2</v>
      </c>
      <c r="C1207" s="1">
        <f t="shared" si="176"/>
        <v>41689.833333330433</v>
      </c>
      <c r="D1207" s="7">
        <v>0</v>
      </c>
      <c r="E1207" s="7"/>
      <c r="G1207">
        <v>48</v>
      </c>
      <c r="H1207" s="12">
        <v>243.40662601265691</v>
      </c>
      <c r="I1207" s="13">
        <f>$D$2*tarifas!$D$12/24</f>
        <v>1.4541666666666666</v>
      </c>
      <c r="J1207" s="13" t="e">
        <f>VLOOKUP(E1207&amp;" "&amp;F1207,tarifas!$A$13:$D$20,4,FALSE)*H1207</f>
        <v>#N/A</v>
      </c>
      <c r="K1207" s="13">
        <f>IF(F1207="COD1",tarifas!$D$11*(SUMIFS($H$11:$H$8770,$F$11:$F$8770,"=COD1",$B$11:$B$8770,"="&amp;B1207)/COUNTIFS($F$11:$F$8770,"=COD1",$B$11:$B$8770,"="&amp;B1207))/COUNTIFS($A$11:$A$8770,"="&amp;A1207,$F$11:$F$8770,"=COD1"),0)</f>
        <v>0</v>
      </c>
      <c r="L1207" s="13" t="e">
        <f>(VLOOKUP(F1207,tarifas!$C$7:$D$10,2,FALSE)+tarifas!$D$21)*datos!H1207</f>
        <v>#N/A</v>
      </c>
      <c r="M1207">
        <v>0</v>
      </c>
      <c r="N1207" s="13" t="e">
        <f t="shared" si="170"/>
        <v>#N/A</v>
      </c>
      <c r="O1207">
        <f t="shared" si="171"/>
        <v>0</v>
      </c>
      <c r="P1207" s="12">
        <f t="shared" si="172"/>
        <v>243.40662601265691</v>
      </c>
      <c r="Q1207">
        <f t="shared" si="173"/>
        <v>0</v>
      </c>
      <c r="R1207">
        <f>$D$2*tarifas!$D$12/24</f>
        <v>1.4541666666666666</v>
      </c>
      <c r="S1207" t="e">
        <f>VLOOKUP(E1207&amp;" "&amp;F1207,tarifas!$A$13:$D$20,4,FALSE)*P1207</f>
        <v>#N/A</v>
      </c>
      <c r="T1207">
        <f>IF(F1207="COD1",tarifas!$D$11*(SUMIFS($P$11:$P$8770,$F$11:$F$8770,"=COD1",$B$11:$B$8770,"="&amp;B1207)/COUNTIFS($F$11:$F$8770,"=COD1",$B$11:$B$8770,"="&amp;B1207))/COUNTIFS($A$11:$A$8770,"="&amp;A1207,$F$11:$F$8770,"=COD1"),0)</f>
        <v>0</v>
      </c>
      <c r="U1207" t="e">
        <f>(VLOOKUP(F1207,tarifas!$C$7:$D$10,2,FALSE)+tarifas!$D$21)*datos!P1207</f>
        <v>#N/A</v>
      </c>
      <c r="V1207" t="e">
        <f t="shared" si="174"/>
        <v>#N/A</v>
      </c>
      <c r="W1207">
        <f t="shared" si="175"/>
        <v>0</v>
      </c>
    </row>
    <row r="1208" spans="1:23" x14ac:dyDescent="0.25">
      <c r="A1208">
        <f t="shared" si="168"/>
        <v>48</v>
      </c>
      <c r="B1208">
        <f t="shared" si="169"/>
        <v>2</v>
      </c>
      <c r="C1208" s="1">
        <f t="shared" si="176"/>
        <v>41689.874999997097</v>
      </c>
      <c r="D1208" s="7">
        <v>0</v>
      </c>
      <c r="E1208" s="7"/>
      <c r="G1208">
        <v>47</v>
      </c>
      <c r="H1208" s="12">
        <v>223.11067681060251</v>
      </c>
      <c r="I1208" s="13">
        <f>$D$2*tarifas!$D$12/24</f>
        <v>1.4541666666666666</v>
      </c>
      <c r="J1208" s="13" t="e">
        <f>VLOOKUP(E1208&amp;" "&amp;F1208,tarifas!$A$13:$D$20,4,FALSE)*H1208</f>
        <v>#N/A</v>
      </c>
      <c r="K1208" s="13">
        <f>IF(F1208="COD1",tarifas!$D$11*(SUMIFS($H$11:$H$8770,$F$11:$F$8770,"=COD1",$B$11:$B$8770,"="&amp;B1208)/COUNTIFS($F$11:$F$8770,"=COD1",$B$11:$B$8770,"="&amp;B1208))/COUNTIFS($A$11:$A$8770,"="&amp;A1208,$F$11:$F$8770,"=COD1"),0)</f>
        <v>0</v>
      </c>
      <c r="L1208" s="13" t="e">
        <f>(VLOOKUP(F1208,tarifas!$C$7:$D$10,2,FALSE)+tarifas!$D$21)*datos!H1208</f>
        <v>#N/A</v>
      </c>
      <c r="M1208">
        <v>0</v>
      </c>
      <c r="N1208" s="13" t="e">
        <f t="shared" si="170"/>
        <v>#N/A</v>
      </c>
      <c r="O1208">
        <f t="shared" si="171"/>
        <v>0</v>
      </c>
      <c r="P1208" s="12">
        <f t="shared" si="172"/>
        <v>223.11067681060251</v>
      </c>
      <c r="Q1208">
        <f t="shared" si="173"/>
        <v>0</v>
      </c>
      <c r="R1208">
        <f>$D$2*tarifas!$D$12/24</f>
        <v>1.4541666666666666</v>
      </c>
      <c r="S1208" t="e">
        <f>VLOOKUP(E1208&amp;" "&amp;F1208,tarifas!$A$13:$D$20,4,FALSE)*P1208</f>
        <v>#N/A</v>
      </c>
      <c r="T1208">
        <f>IF(F1208="COD1",tarifas!$D$11*(SUMIFS($P$11:$P$8770,$F$11:$F$8770,"=COD1",$B$11:$B$8770,"="&amp;B1208)/COUNTIFS($F$11:$F$8770,"=COD1",$B$11:$B$8770,"="&amp;B1208))/COUNTIFS($A$11:$A$8770,"="&amp;A1208,$F$11:$F$8770,"=COD1"),0)</f>
        <v>0</v>
      </c>
      <c r="U1208" t="e">
        <f>(VLOOKUP(F1208,tarifas!$C$7:$D$10,2,FALSE)+tarifas!$D$21)*datos!P1208</f>
        <v>#N/A</v>
      </c>
      <c r="V1208" t="e">
        <f t="shared" si="174"/>
        <v>#N/A</v>
      </c>
      <c r="W1208">
        <f t="shared" si="175"/>
        <v>0</v>
      </c>
    </row>
    <row r="1209" spans="1:23" x14ac:dyDescent="0.25">
      <c r="A1209">
        <f t="shared" si="168"/>
        <v>48</v>
      </c>
      <c r="B1209">
        <f t="shared" si="169"/>
        <v>2</v>
      </c>
      <c r="C1209" s="1">
        <f t="shared" si="176"/>
        <v>41689.916666663761</v>
      </c>
      <c r="D1209" s="7">
        <v>0</v>
      </c>
      <c r="E1209" s="7"/>
      <c r="G1209">
        <v>37.299999999999997</v>
      </c>
      <c r="H1209" s="12">
        <v>216.98873765007224</v>
      </c>
      <c r="I1209" s="13">
        <f>$D$2*tarifas!$D$12/24</f>
        <v>1.4541666666666666</v>
      </c>
      <c r="J1209" s="13" t="e">
        <f>VLOOKUP(E1209&amp;" "&amp;F1209,tarifas!$A$13:$D$20,4,FALSE)*H1209</f>
        <v>#N/A</v>
      </c>
      <c r="K1209" s="13">
        <f>IF(F1209="COD1",tarifas!$D$11*(SUMIFS($H$11:$H$8770,$F$11:$F$8770,"=COD1",$B$11:$B$8770,"="&amp;B1209)/COUNTIFS($F$11:$F$8770,"=COD1",$B$11:$B$8770,"="&amp;B1209))/COUNTIFS($A$11:$A$8770,"="&amp;A1209,$F$11:$F$8770,"=COD1"),0)</f>
        <v>0</v>
      </c>
      <c r="L1209" s="13" t="e">
        <f>(VLOOKUP(F1209,tarifas!$C$7:$D$10,2,FALSE)+tarifas!$D$21)*datos!H1209</f>
        <v>#N/A</v>
      </c>
      <c r="M1209">
        <v>0</v>
      </c>
      <c r="N1209" s="13" t="e">
        <f t="shared" si="170"/>
        <v>#N/A</v>
      </c>
      <c r="O1209">
        <f t="shared" si="171"/>
        <v>0</v>
      </c>
      <c r="P1209" s="12">
        <f t="shared" si="172"/>
        <v>216.98873765007224</v>
      </c>
      <c r="Q1209">
        <f t="shared" si="173"/>
        <v>0</v>
      </c>
      <c r="R1209">
        <f>$D$2*tarifas!$D$12/24</f>
        <v>1.4541666666666666</v>
      </c>
      <c r="S1209" t="e">
        <f>VLOOKUP(E1209&amp;" "&amp;F1209,tarifas!$A$13:$D$20,4,FALSE)*P1209</f>
        <v>#N/A</v>
      </c>
      <c r="T1209">
        <f>IF(F1209="COD1",tarifas!$D$11*(SUMIFS($P$11:$P$8770,$F$11:$F$8770,"=COD1",$B$11:$B$8770,"="&amp;B1209)/COUNTIFS($F$11:$F$8770,"=COD1",$B$11:$B$8770,"="&amp;B1209))/COUNTIFS($A$11:$A$8770,"="&amp;A1209,$F$11:$F$8770,"=COD1"),0)</f>
        <v>0</v>
      </c>
      <c r="U1209" t="e">
        <f>(VLOOKUP(F1209,tarifas!$C$7:$D$10,2,FALSE)+tarifas!$D$21)*datos!P1209</f>
        <v>#N/A</v>
      </c>
      <c r="V1209" t="e">
        <f t="shared" si="174"/>
        <v>#N/A</v>
      </c>
      <c r="W1209">
        <f t="shared" si="175"/>
        <v>0</v>
      </c>
    </row>
    <row r="1210" spans="1:23" x14ac:dyDescent="0.25">
      <c r="A1210">
        <f t="shared" si="168"/>
        <v>48</v>
      </c>
      <c r="B1210">
        <f t="shared" si="169"/>
        <v>2</v>
      </c>
      <c r="C1210" s="1">
        <f t="shared" si="176"/>
        <v>41689.958333330425</v>
      </c>
      <c r="D1210" s="7">
        <v>0</v>
      </c>
      <c r="E1210" s="7"/>
      <c r="G1210">
        <v>20</v>
      </c>
      <c r="H1210" s="12">
        <v>218.68225582983362</v>
      </c>
      <c r="I1210" s="13">
        <f>$D$2*tarifas!$D$12/24</f>
        <v>1.4541666666666666</v>
      </c>
      <c r="J1210" s="13" t="e">
        <f>VLOOKUP(E1210&amp;" "&amp;F1210,tarifas!$A$13:$D$20,4,FALSE)*H1210</f>
        <v>#N/A</v>
      </c>
      <c r="K1210" s="13">
        <f>IF(F1210="COD1",tarifas!$D$11*(SUMIFS($H$11:$H$8770,$F$11:$F$8770,"=COD1",$B$11:$B$8770,"="&amp;B1210)/COUNTIFS($F$11:$F$8770,"=COD1",$B$11:$B$8770,"="&amp;B1210))/COUNTIFS($A$11:$A$8770,"="&amp;A1210,$F$11:$F$8770,"=COD1"),0)</f>
        <v>0</v>
      </c>
      <c r="L1210" s="13" t="e">
        <f>(VLOOKUP(F1210,tarifas!$C$7:$D$10,2,FALSE)+tarifas!$D$21)*datos!H1210</f>
        <v>#N/A</v>
      </c>
      <c r="M1210">
        <v>0</v>
      </c>
      <c r="N1210" s="13" t="e">
        <f t="shared" si="170"/>
        <v>#N/A</v>
      </c>
      <c r="O1210">
        <f t="shared" si="171"/>
        <v>0</v>
      </c>
      <c r="P1210" s="12">
        <f t="shared" si="172"/>
        <v>218.68225582983362</v>
      </c>
      <c r="Q1210">
        <f t="shared" si="173"/>
        <v>0</v>
      </c>
      <c r="R1210">
        <f>$D$2*tarifas!$D$12/24</f>
        <v>1.4541666666666666</v>
      </c>
      <c r="S1210" t="e">
        <f>VLOOKUP(E1210&amp;" "&amp;F1210,tarifas!$A$13:$D$20,4,FALSE)*P1210</f>
        <v>#N/A</v>
      </c>
      <c r="T1210">
        <f>IF(F1210="COD1",tarifas!$D$11*(SUMIFS($P$11:$P$8770,$F$11:$F$8770,"=COD1",$B$11:$B$8770,"="&amp;B1210)/COUNTIFS($F$11:$F$8770,"=COD1",$B$11:$B$8770,"="&amp;B1210))/COUNTIFS($A$11:$A$8770,"="&amp;A1210,$F$11:$F$8770,"=COD1"),0)</f>
        <v>0</v>
      </c>
      <c r="U1210" t="e">
        <f>(VLOOKUP(F1210,tarifas!$C$7:$D$10,2,FALSE)+tarifas!$D$21)*datos!P1210</f>
        <v>#N/A</v>
      </c>
      <c r="V1210" t="e">
        <f t="shared" si="174"/>
        <v>#N/A</v>
      </c>
      <c r="W1210">
        <f t="shared" si="175"/>
        <v>0</v>
      </c>
    </row>
    <row r="1211" spans="1:23" x14ac:dyDescent="0.25">
      <c r="A1211">
        <f t="shared" si="168"/>
        <v>49</v>
      </c>
      <c r="B1211">
        <f t="shared" si="169"/>
        <v>2</v>
      </c>
      <c r="C1211" s="1">
        <f t="shared" si="176"/>
        <v>41689.99999999709</v>
      </c>
      <c r="D1211" s="7">
        <v>0</v>
      </c>
      <c r="E1211" s="7"/>
      <c r="G1211">
        <v>7</v>
      </c>
      <c r="H1211" s="12">
        <v>208.4842177217933</v>
      </c>
      <c r="I1211" s="13">
        <f>$D$2*tarifas!$D$12/24</f>
        <v>1.4541666666666666</v>
      </c>
      <c r="J1211" s="13" t="e">
        <f>VLOOKUP(E1211&amp;" "&amp;F1211,tarifas!$A$13:$D$20,4,FALSE)*H1211</f>
        <v>#N/A</v>
      </c>
      <c r="K1211" s="13">
        <f>IF(F1211="COD1",tarifas!$D$11*(SUMIFS($H$11:$H$8770,$F$11:$F$8770,"=COD1",$B$11:$B$8770,"="&amp;B1211)/COUNTIFS($F$11:$F$8770,"=COD1",$B$11:$B$8770,"="&amp;B1211))/COUNTIFS($A$11:$A$8770,"="&amp;A1211,$F$11:$F$8770,"=COD1"),0)</f>
        <v>0</v>
      </c>
      <c r="L1211" s="13" t="e">
        <f>(VLOOKUP(F1211,tarifas!$C$7:$D$10,2,FALSE)+tarifas!$D$21)*datos!H1211</f>
        <v>#N/A</v>
      </c>
      <c r="M1211">
        <v>0</v>
      </c>
      <c r="N1211" s="13" t="e">
        <f t="shared" si="170"/>
        <v>#N/A</v>
      </c>
      <c r="O1211">
        <f t="shared" si="171"/>
        <v>0</v>
      </c>
      <c r="P1211" s="12">
        <f t="shared" si="172"/>
        <v>208.4842177217933</v>
      </c>
      <c r="Q1211">
        <f t="shared" si="173"/>
        <v>0</v>
      </c>
      <c r="R1211">
        <f>$D$2*tarifas!$D$12/24</f>
        <v>1.4541666666666666</v>
      </c>
      <c r="S1211" t="e">
        <f>VLOOKUP(E1211&amp;" "&amp;F1211,tarifas!$A$13:$D$20,4,FALSE)*P1211</f>
        <v>#N/A</v>
      </c>
      <c r="T1211">
        <f>IF(F1211="COD1",tarifas!$D$11*(SUMIFS($P$11:$P$8770,$F$11:$F$8770,"=COD1",$B$11:$B$8770,"="&amp;B1211)/COUNTIFS($F$11:$F$8770,"=COD1",$B$11:$B$8770,"="&amp;B1211))/COUNTIFS($A$11:$A$8770,"="&amp;A1211,$F$11:$F$8770,"=COD1"),0)</f>
        <v>0</v>
      </c>
      <c r="U1211" t="e">
        <f>(VLOOKUP(F1211,tarifas!$C$7:$D$10,2,FALSE)+tarifas!$D$21)*datos!P1211</f>
        <v>#N/A</v>
      </c>
      <c r="V1211" t="e">
        <f t="shared" si="174"/>
        <v>#N/A</v>
      </c>
      <c r="W1211">
        <f t="shared" si="175"/>
        <v>0</v>
      </c>
    </row>
    <row r="1212" spans="1:23" x14ac:dyDescent="0.25">
      <c r="A1212">
        <f t="shared" si="168"/>
        <v>49</v>
      </c>
      <c r="B1212">
        <f t="shared" si="169"/>
        <v>2</v>
      </c>
      <c r="C1212" s="1">
        <f t="shared" si="176"/>
        <v>41690.041666663754</v>
      </c>
      <c r="D1212" s="7">
        <v>0</v>
      </c>
      <c r="E1212" s="7"/>
      <c r="G1212">
        <v>5</v>
      </c>
      <c r="H1212" s="12">
        <v>206.43225891678657</v>
      </c>
      <c r="I1212" s="13">
        <f>$D$2*tarifas!$D$12/24</f>
        <v>1.4541666666666666</v>
      </c>
      <c r="J1212" s="13" t="e">
        <f>VLOOKUP(E1212&amp;" "&amp;F1212,tarifas!$A$13:$D$20,4,FALSE)*H1212</f>
        <v>#N/A</v>
      </c>
      <c r="K1212" s="13">
        <f>IF(F1212="COD1",tarifas!$D$11*(SUMIFS($H$11:$H$8770,$F$11:$F$8770,"=COD1",$B$11:$B$8770,"="&amp;B1212)/COUNTIFS($F$11:$F$8770,"=COD1",$B$11:$B$8770,"="&amp;B1212))/COUNTIFS($A$11:$A$8770,"="&amp;A1212,$F$11:$F$8770,"=COD1"),0)</f>
        <v>0</v>
      </c>
      <c r="L1212" s="13" t="e">
        <f>(VLOOKUP(F1212,tarifas!$C$7:$D$10,2,FALSE)+tarifas!$D$21)*datos!H1212</f>
        <v>#N/A</v>
      </c>
      <c r="M1212">
        <v>0</v>
      </c>
      <c r="N1212" s="13" t="e">
        <f t="shared" si="170"/>
        <v>#N/A</v>
      </c>
      <c r="O1212">
        <f t="shared" si="171"/>
        <v>0</v>
      </c>
      <c r="P1212" s="12">
        <f t="shared" si="172"/>
        <v>206.43225891678657</v>
      </c>
      <c r="Q1212">
        <f t="shared" si="173"/>
        <v>0</v>
      </c>
      <c r="R1212">
        <f>$D$2*tarifas!$D$12/24</f>
        <v>1.4541666666666666</v>
      </c>
      <c r="S1212" t="e">
        <f>VLOOKUP(E1212&amp;" "&amp;F1212,tarifas!$A$13:$D$20,4,FALSE)*P1212</f>
        <v>#N/A</v>
      </c>
      <c r="T1212">
        <f>IF(F1212="COD1",tarifas!$D$11*(SUMIFS($P$11:$P$8770,$F$11:$F$8770,"=COD1",$B$11:$B$8770,"="&amp;B1212)/COUNTIFS($F$11:$F$8770,"=COD1",$B$11:$B$8770,"="&amp;B1212))/COUNTIFS($A$11:$A$8770,"="&amp;A1212,$F$11:$F$8770,"=COD1"),0)</f>
        <v>0</v>
      </c>
      <c r="U1212" t="e">
        <f>(VLOOKUP(F1212,tarifas!$C$7:$D$10,2,FALSE)+tarifas!$D$21)*datos!P1212</f>
        <v>#N/A</v>
      </c>
      <c r="V1212" t="e">
        <f t="shared" si="174"/>
        <v>#N/A</v>
      </c>
      <c r="W1212">
        <f t="shared" si="175"/>
        <v>0</v>
      </c>
    </row>
    <row r="1213" spans="1:23" x14ac:dyDescent="0.25">
      <c r="A1213">
        <f t="shared" si="168"/>
        <v>49</v>
      </c>
      <c r="B1213">
        <f t="shared" si="169"/>
        <v>2</v>
      </c>
      <c r="C1213" s="1">
        <f t="shared" si="176"/>
        <v>41690.083333330418</v>
      </c>
      <c r="D1213" s="7">
        <v>0</v>
      </c>
      <c r="E1213" s="7"/>
      <c r="G1213">
        <v>1</v>
      </c>
      <c r="H1213" s="12">
        <v>204.5603507968342</v>
      </c>
      <c r="I1213" s="13">
        <f>$D$2*tarifas!$D$12/24</f>
        <v>1.4541666666666666</v>
      </c>
      <c r="J1213" s="13" t="e">
        <f>VLOOKUP(E1213&amp;" "&amp;F1213,tarifas!$A$13:$D$20,4,FALSE)*H1213</f>
        <v>#N/A</v>
      </c>
      <c r="K1213" s="13">
        <f>IF(F1213="COD1",tarifas!$D$11*(SUMIFS($H$11:$H$8770,$F$11:$F$8770,"=COD1",$B$11:$B$8770,"="&amp;B1213)/COUNTIFS($F$11:$F$8770,"=COD1",$B$11:$B$8770,"="&amp;B1213))/COUNTIFS($A$11:$A$8770,"="&amp;A1213,$F$11:$F$8770,"=COD1"),0)</f>
        <v>0</v>
      </c>
      <c r="L1213" s="13" t="e">
        <f>(VLOOKUP(F1213,tarifas!$C$7:$D$10,2,FALSE)+tarifas!$D$21)*datos!H1213</f>
        <v>#N/A</v>
      </c>
      <c r="M1213">
        <v>0</v>
      </c>
      <c r="N1213" s="13" t="e">
        <f t="shared" si="170"/>
        <v>#N/A</v>
      </c>
      <c r="O1213">
        <f t="shared" si="171"/>
        <v>0</v>
      </c>
      <c r="P1213" s="12">
        <f t="shared" si="172"/>
        <v>204.5603507968342</v>
      </c>
      <c r="Q1213">
        <f t="shared" si="173"/>
        <v>0</v>
      </c>
      <c r="R1213">
        <f>$D$2*tarifas!$D$12/24</f>
        <v>1.4541666666666666</v>
      </c>
      <c r="S1213" t="e">
        <f>VLOOKUP(E1213&amp;" "&amp;F1213,tarifas!$A$13:$D$20,4,FALSE)*P1213</f>
        <v>#N/A</v>
      </c>
      <c r="T1213">
        <f>IF(F1213="COD1",tarifas!$D$11*(SUMIFS($P$11:$P$8770,$F$11:$F$8770,"=COD1",$B$11:$B$8770,"="&amp;B1213)/COUNTIFS($F$11:$F$8770,"=COD1",$B$11:$B$8770,"="&amp;B1213))/COUNTIFS($A$11:$A$8770,"="&amp;A1213,$F$11:$F$8770,"=COD1"),0)</f>
        <v>0</v>
      </c>
      <c r="U1213" t="e">
        <f>(VLOOKUP(F1213,tarifas!$C$7:$D$10,2,FALSE)+tarifas!$D$21)*datos!P1213</f>
        <v>#N/A</v>
      </c>
      <c r="V1213" t="e">
        <f t="shared" si="174"/>
        <v>#N/A</v>
      </c>
      <c r="W1213">
        <f t="shared" si="175"/>
        <v>0</v>
      </c>
    </row>
    <row r="1214" spans="1:23" x14ac:dyDescent="0.25">
      <c r="A1214">
        <f t="shared" si="168"/>
        <v>49</v>
      </c>
      <c r="B1214">
        <f t="shared" si="169"/>
        <v>2</v>
      </c>
      <c r="C1214" s="1">
        <f t="shared" si="176"/>
        <v>41690.124999997082</v>
      </c>
      <c r="D1214" s="7">
        <v>0</v>
      </c>
      <c r="E1214" s="7"/>
      <c r="G1214">
        <v>0.2</v>
      </c>
      <c r="H1214" s="12">
        <v>202.29359146275007</v>
      </c>
      <c r="I1214" s="13">
        <f>$D$2*tarifas!$D$12/24</f>
        <v>1.4541666666666666</v>
      </c>
      <c r="J1214" s="13" t="e">
        <f>VLOOKUP(E1214&amp;" "&amp;F1214,tarifas!$A$13:$D$20,4,FALSE)*H1214</f>
        <v>#N/A</v>
      </c>
      <c r="K1214" s="13">
        <f>IF(F1214="COD1",tarifas!$D$11*(SUMIFS($H$11:$H$8770,$F$11:$F$8770,"=COD1",$B$11:$B$8770,"="&amp;B1214)/COUNTIFS($F$11:$F$8770,"=COD1",$B$11:$B$8770,"="&amp;B1214))/COUNTIFS($A$11:$A$8770,"="&amp;A1214,$F$11:$F$8770,"=COD1"),0)</f>
        <v>0</v>
      </c>
      <c r="L1214" s="13" t="e">
        <f>(VLOOKUP(F1214,tarifas!$C$7:$D$10,2,FALSE)+tarifas!$D$21)*datos!H1214</f>
        <v>#N/A</v>
      </c>
      <c r="M1214">
        <v>0</v>
      </c>
      <c r="N1214" s="13" t="e">
        <f t="shared" si="170"/>
        <v>#N/A</v>
      </c>
      <c r="O1214">
        <f t="shared" si="171"/>
        <v>0</v>
      </c>
      <c r="P1214" s="12">
        <f t="shared" si="172"/>
        <v>202.29359146275007</v>
      </c>
      <c r="Q1214">
        <f t="shared" si="173"/>
        <v>0</v>
      </c>
      <c r="R1214">
        <f>$D$2*tarifas!$D$12/24</f>
        <v>1.4541666666666666</v>
      </c>
      <c r="S1214" t="e">
        <f>VLOOKUP(E1214&amp;" "&amp;F1214,tarifas!$A$13:$D$20,4,FALSE)*P1214</f>
        <v>#N/A</v>
      </c>
      <c r="T1214">
        <f>IF(F1214="COD1",tarifas!$D$11*(SUMIFS($P$11:$P$8770,$F$11:$F$8770,"=COD1",$B$11:$B$8770,"="&amp;B1214)/COUNTIFS($F$11:$F$8770,"=COD1",$B$11:$B$8770,"="&amp;B1214))/COUNTIFS($A$11:$A$8770,"="&amp;A1214,$F$11:$F$8770,"=COD1"),0)</f>
        <v>0</v>
      </c>
      <c r="U1214" t="e">
        <f>(VLOOKUP(F1214,tarifas!$C$7:$D$10,2,FALSE)+tarifas!$D$21)*datos!P1214</f>
        <v>#N/A</v>
      </c>
      <c r="V1214" t="e">
        <f t="shared" si="174"/>
        <v>#N/A</v>
      </c>
      <c r="W1214">
        <f t="shared" si="175"/>
        <v>0</v>
      </c>
    </row>
    <row r="1215" spans="1:23" x14ac:dyDescent="0.25">
      <c r="A1215">
        <f t="shared" si="168"/>
        <v>49</v>
      </c>
      <c r="B1215">
        <f t="shared" si="169"/>
        <v>2</v>
      </c>
      <c r="C1215" s="1">
        <f t="shared" si="176"/>
        <v>41690.166666663747</v>
      </c>
      <c r="D1215" s="7">
        <v>0</v>
      </c>
      <c r="E1215" s="7"/>
      <c r="G1215">
        <v>0.1</v>
      </c>
      <c r="H1215" s="12">
        <v>199.64103556233445</v>
      </c>
      <c r="I1215" s="13">
        <f>$D$2*tarifas!$D$12/24</f>
        <v>1.4541666666666666</v>
      </c>
      <c r="J1215" s="13" t="e">
        <f>VLOOKUP(E1215&amp;" "&amp;F1215,tarifas!$A$13:$D$20,4,FALSE)*H1215</f>
        <v>#N/A</v>
      </c>
      <c r="K1215" s="13">
        <f>IF(F1215="COD1",tarifas!$D$11*(SUMIFS($H$11:$H$8770,$F$11:$F$8770,"=COD1",$B$11:$B$8770,"="&amp;B1215)/COUNTIFS($F$11:$F$8770,"=COD1",$B$11:$B$8770,"="&amp;B1215))/COUNTIFS($A$11:$A$8770,"="&amp;A1215,$F$11:$F$8770,"=COD1"),0)</f>
        <v>0</v>
      </c>
      <c r="L1215" s="13" t="e">
        <f>(VLOOKUP(F1215,tarifas!$C$7:$D$10,2,FALSE)+tarifas!$D$21)*datos!H1215</f>
        <v>#N/A</v>
      </c>
      <c r="M1215">
        <v>0</v>
      </c>
      <c r="N1215" s="13" t="e">
        <f t="shared" si="170"/>
        <v>#N/A</v>
      </c>
      <c r="O1215">
        <f t="shared" si="171"/>
        <v>0</v>
      </c>
      <c r="P1215" s="12">
        <f t="shared" si="172"/>
        <v>199.64103556233445</v>
      </c>
      <c r="Q1215">
        <f t="shared" si="173"/>
        <v>0</v>
      </c>
      <c r="R1215">
        <f>$D$2*tarifas!$D$12/24</f>
        <v>1.4541666666666666</v>
      </c>
      <c r="S1215" t="e">
        <f>VLOOKUP(E1215&amp;" "&amp;F1215,tarifas!$A$13:$D$20,4,FALSE)*P1215</f>
        <v>#N/A</v>
      </c>
      <c r="T1215">
        <f>IF(F1215="COD1",tarifas!$D$11*(SUMIFS($P$11:$P$8770,$F$11:$F$8770,"=COD1",$B$11:$B$8770,"="&amp;B1215)/COUNTIFS($F$11:$F$8770,"=COD1",$B$11:$B$8770,"="&amp;B1215))/COUNTIFS($A$11:$A$8770,"="&amp;A1215,$F$11:$F$8770,"=COD1"),0)</f>
        <v>0</v>
      </c>
      <c r="U1215" t="e">
        <f>(VLOOKUP(F1215,tarifas!$C$7:$D$10,2,FALSE)+tarifas!$D$21)*datos!P1215</f>
        <v>#N/A</v>
      </c>
      <c r="V1215" t="e">
        <f t="shared" si="174"/>
        <v>#N/A</v>
      </c>
      <c r="W1215">
        <f t="shared" si="175"/>
        <v>0</v>
      </c>
    </row>
    <row r="1216" spans="1:23" x14ac:dyDescent="0.25">
      <c r="A1216">
        <f t="shared" si="168"/>
        <v>49</v>
      </c>
      <c r="B1216">
        <f t="shared" si="169"/>
        <v>2</v>
      </c>
      <c r="C1216" s="1">
        <f t="shared" si="176"/>
        <v>41690.208333330411</v>
      </c>
      <c r="D1216" s="7">
        <v>0</v>
      </c>
      <c r="E1216" s="7"/>
      <c r="G1216">
        <v>0.2</v>
      </c>
      <c r="H1216" s="12">
        <v>200.30531563793684</v>
      </c>
      <c r="I1216" s="13">
        <f>$D$2*tarifas!$D$12/24</f>
        <v>1.4541666666666666</v>
      </c>
      <c r="J1216" s="13" t="e">
        <f>VLOOKUP(E1216&amp;" "&amp;F1216,tarifas!$A$13:$D$20,4,FALSE)*H1216</f>
        <v>#N/A</v>
      </c>
      <c r="K1216" s="13">
        <f>IF(F1216="COD1",tarifas!$D$11*(SUMIFS($H$11:$H$8770,$F$11:$F$8770,"=COD1",$B$11:$B$8770,"="&amp;B1216)/COUNTIFS($F$11:$F$8770,"=COD1",$B$11:$B$8770,"="&amp;B1216))/COUNTIFS($A$11:$A$8770,"="&amp;A1216,$F$11:$F$8770,"=COD1"),0)</f>
        <v>0</v>
      </c>
      <c r="L1216" s="13" t="e">
        <f>(VLOOKUP(F1216,tarifas!$C$7:$D$10,2,FALSE)+tarifas!$D$21)*datos!H1216</f>
        <v>#N/A</v>
      </c>
      <c r="M1216">
        <v>0</v>
      </c>
      <c r="N1216" s="13" t="e">
        <f t="shared" si="170"/>
        <v>#N/A</v>
      </c>
      <c r="O1216">
        <f t="shared" si="171"/>
        <v>0</v>
      </c>
      <c r="P1216" s="12">
        <f t="shared" si="172"/>
        <v>200.30531563793684</v>
      </c>
      <c r="Q1216">
        <f t="shared" si="173"/>
        <v>0</v>
      </c>
      <c r="R1216">
        <f>$D$2*tarifas!$D$12/24</f>
        <v>1.4541666666666666</v>
      </c>
      <c r="S1216" t="e">
        <f>VLOOKUP(E1216&amp;" "&amp;F1216,tarifas!$A$13:$D$20,4,FALSE)*P1216</f>
        <v>#N/A</v>
      </c>
      <c r="T1216">
        <f>IF(F1216="COD1",tarifas!$D$11*(SUMIFS($P$11:$P$8770,$F$11:$F$8770,"=COD1",$B$11:$B$8770,"="&amp;B1216)/COUNTIFS($F$11:$F$8770,"=COD1",$B$11:$B$8770,"="&amp;B1216))/COUNTIFS($A$11:$A$8770,"="&amp;A1216,$F$11:$F$8770,"=COD1"),0)</f>
        <v>0</v>
      </c>
      <c r="U1216" t="e">
        <f>(VLOOKUP(F1216,tarifas!$C$7:$D$10,2,FALSE)+tarifas!$D$21)*datos!P1216</f>
        <v>#N/A</v>
      </c>
      <c r="V1216" t="e">
        <f t="shared" si="174"/>
        <v>#N/A</v>
      </c>
      <c r="W1216">
        <f t="shared" si="175"/>
        <v>0</v>
      </c>
    </row>
    <row r="1217" spans="1:23" x14ac:dyDescent="0.25">
      <c r="A1217">
        <f t="shared" si="168"/>
        <v>49</v>
      </c>
      <c r="B1217">
        <f t="shared" si="169"/>
        <v>2</v>
      </c>
      <c r="C1217" s="1">
        <f t="shared" si="176"/>
        <v>41690.249999997075</v>
      </c>
      <c r="D1217" s="7">
        <v>0</v>
      </c>
      <c r="E1217" s="7"/>
      <c r="G1217">
        <v>2</v>
      </c>
      <c r="H1217" s="12">
        <v>200.08008070957905</v>
      </c>
      <c r="I1217" s="13">
        <f>$D$2*tarifas!$D$12/24</f>
        <v>1.4541666666666666</v>
      </c>
      <c r="J1217" s="13" t="e">
        <f>VLOOKUP(E1217&amp;" "&amp;F1217,tarifas!$A$13:$D$20,4,FALSE)*H1217</f>
        <v>#N/A</v>
      </c>
      <c r="K1217" s="13">
        <f>IF(F1217="COD1",tarifas!$D$11*(SUMIFS($H$11:$H$8770,$F$11:$F$8770,"=COD1",$B$11:$B$8770,"="&amp;B1217)/COUNTIFS($F$11:$F$8770,"=COD1",$B$11:$B$8770,"="&amp;B1217))/COUNTIFS($A$11:$A$8770,"="&amp;A1217,$F$11:$F$8770,"=COD1"),0)</f>
        <v>0</v>
      </c>
      <c r="L1217" s="13" t="e">
        <f>(VLOOKUP(F1217,tarifas!$C$7:$D$10,2,FALSE)+tarifas!$D$21)*datos!H1217</f>
        <v>#N/A</v>
      </c>
      <c r="M1217">
        <v>0</v>
      </c>
      <c r="N1217" s="13" t="e">
        <f t="shared" si="170"/>
        <v>#N/A</v>
      </c>
      <c r="O1217">
        <f t="shared" si="171"/>
        <v>0</v>
      </c>
      <c r="P1217" s="12">
        <f t="shared" si="172"/>
        <v>200.08008070957905</v>
      </c>
      <c r="Q1217">
        <f t="shared" si="173"/>
        <v>0</v>
      </c>
      <c r="R1217">
        <f>$D$2*tarifas!$D$12/24</f>
        <v>1.4541666666666666</v>
      </c>
      <c r="S1217" t="e">
        <f>VLOOKUP(E1217&amp;" "&amp;F1217,tarifas!$A$13:$D$20,4,FALSE)*P1217</f>
        <v>#N/A</v>
      </c>
      <c r="T1217">
        <f>IF(F1217="COD1",tarifas!$D$11*(SUMIFS($P$11:$P$8770,$F$11:$F$8770,"=COD1",$B$11:$B$8770,"="&amp;B1217)/COUNTIFS($F$11:$F$8770,"=COD1",$B$11:$B$8770,"="&amp;B1217))/COUNTIFS($A$11:$A$8770,"="&amp;A1217,$F$11:$F$8770,"=COD1"),0)</f>
        <v>0</v>
      </c>
      <c r="U1217" t="e">
        <f>(VLOOKUP(F1217,tarifas!$C$7:$D$10,2,FALSE)+tarifas!$D$21)*datos!P1217</f>
        <v>#N/A</v>
      </c>
      <c r="V1217" t="e">
        <f t="shared" si="174"/>
        <v>#N/A</v>
      </c>
      <c r="W1217">
        <f t="shared" si="175"/>
        <v>0</v>
      </c>
    </row>
    <row r="1218" spans="1:23" x14ac:dyDescent="0.25">
      <c r="A1218">
        <f t="shared" si="168"/>
        <v>49</v>
      </c>
      <c r="B1218">
        <f t="shared" si="169"/>
        <v>2</v>
      </c>
      <c r="C1218" s="1">
        <f t="shared" si="176"/>
        <v>41690.291666663739</v>
      </c>
      <c r="D1218" s="7">
        <v>15.969696969696971</v>
      </c>
      <c r="E1218" s="7"/>
      <c r="G1218">
        <v>3.3</v>
      </c>
      <c r="H1218" s="12">
        <v>222.26826588477999</v>
      </c>
      <c r="I1218" s="13">
        <f>$D$2*tarifas!$D$12/24</f>
        <v>1.4541666666666666</v>
      </c>
      <c r="J1218" s="13" t="e">
        <f>VLOOKUP(E1218&amp;" "&amp;F1218,tarifas!$A$13:$D$20,4,FALSE)*H1218</f>
        <v>#N/A</v>
      </c>
      <c r="K1218" s="13">
        <f>IF(F1218="COD1",tarifas!$D$11*(SUMIFS($H$11:$H$8770,$F$11:$F$8770,"=COD1",$B$11:$B$8770,"="&amp;B1218)/COUNTIFS($F$11:$F$8770,"=COD1",$B$11:$B$8770,"="&amp;B1218))/COUNTIFS($A$11:$A$8770,"="&amp;A1218,$F$11:$F$8770,"=COD1"),0)</f>
        <v>0</v>
      </c>
      <c r="L1218" s="13" t="e">
        <f>(VLOOKUP(F1218,tarifas!$C$7:$D$10,2,FALSE)+tarifas!$D$21)*datos!H1218</f>
        <v>#N/A</v>
      </c>
      <c r="M1218">
        <v>6.1118399999999999</v>
      </c>
      <c r="N1218" s="13" t="e">
        <f t="shared" si="170"/>
        <v>#N/A</v>
      </c>
      <c r="O1218">
        <f t="shared" si="171"/>
        <v>6.1118399999999999</v>
      </c>
      <c r="P1218" s="12">
        <f t="shared" si="172"/>
        <v>216.15642588477999</v>
      </c>
      <c r="Q1218">
        <f t="shared" si="173"/>
        <v>0</v>
      </c>
      <c r="R1218">
        <f>$D$2*tarifas!$D$12/24</f>
        <v>1.4541666666666666</v>
      </c>
      <c r="S1218" t="e">
        <f>VLOOKUP(E1218&amp;" "&amp;F1218,tarifas!$A$13:$D$20,4,FALSE)*P1218</f>
        <v>#N/A</v>
      </c>
      <c r="T1218">
        <f>IF(F1218="COD1",tarifas!$D$11*(SUMIFS($P$11:$P$8770,$F$11:$F$8770,"=COD1",$B$11:$B$8770,"="&amp;B1218)/COUNTIFS($F$11:$F$8770,"=COD1",$B$11:$B$8770,"="&amp;B1218))/COUNTIFS($A$11:$A$8770,"="&amp;A1218,$F$11:$F$8770,"=COD1"),0)</f>
        <v>0</v>
      </c>
      <c r="U1218" t="e">
        <f>(VLOOKUP(F1218,tarifas!$C$7:$D$10,2,FALSE)+tarifas!$D$21)*datos!P1218</f>
        <v>#N/A</v>
      </c>
      <c r="V1218" t="e">
        <f t="shared" si="174"/>
        <v>#N/A</v>
      </c>
      <c r="W1218">
        <f t="shared" si="175"/>
        <v>0</v>
      </c>
    </row>
    <row r="1219" spans="1:23" x14ac:dyDescent="0.25">
      <c r="A1219">
        <f t="shared" si="168"/>
        <v>49</v>
      </c>
      <c r="B1219">
        <f t="shared" si="169"/>
        <v>2</v>
      </c>
      <c r="C1219" s="1">
        <f t="shared" si="176"/>
        <v>41690.333333330404</v>
      </c>
      <c r="D1219" s="7">
        <v>188.54545454545453</v>
      </c>
      <c r="E1219" s="7"/>
      <c r="G1219">
        <v>3</v>
      </c>
      <c r="H1219" s="12">
        <v>281.33280736970397</v>
      </c>
      <c r="I1219" s="13">
        <f>$D$2*tarifas!$D$12/24</f>
        <v>1.4541666666666666</v>
      </c>
      <c r="J1219" s="13" t="e">
        <f>VLOOKUP(E1219&amp;" "&amp;F1219,tarifas!$A$13:$D$20,4,FALSE)*H1219</f>
        <v>#N/A</v>
      </c>
      <c r="K1219" s="13">
        <f>IF(F1219="COD1",tarifas!$D$11*(SUMIFS($H$11:$H$8770,$F$11:$F$8770,"=COD1",$B$11:$B$8770,"="&amp;B1219)/COUNTIFS($F$11:$F$8770,"=COD1",$B$11:$B$8770,"="&amp;B1219))/COUNTIFS($A$11:$A$8770,"="&amp;A1219,$F$11:$F$8770,"=COD1"),0)</f>
        <v>0</v>
      </c>
      <c r="L1219" s="13" t="e">
        <f>(VLOOKUP(F1219,tarifas!$C$7:$D$10,2,FALSE)+tarifas!$D$21)*datos!H1219</f>
        <v>#N/A</v>
      </c>
      <c r="M1219">
        <v>46.822309999999995</v>
      </c>
      <c r="N1219" s="13" t="e">
        <f t="shared" si="170"/>
        <v>#N/A</v>
      </c>
      <c r="O1219">
        <f t="shared" si="171"/>
        <v>46.822309999999995</v>
      </c>
      <c r="P1219" s="12">
        <f t="shared" si="172"/>
        <v>234.51049736970398</v>
      </c>
      <c r="Q1219">
        <f t="shared" si="173"/>
        <v>0</v>
      </c>
      <c r="R1219">
        <f>$D$2*tarifas!$D$12/24</f>
        <v>1.4541666666666666</v>
      </c>
      <c r="S1219" t="e">
        <f>VLOOKUP(E1219&amp;" "&amp;F1219,tarifas!$A$13:$D$20,4,FALSE)*P1219</f>
        <v>#N/A</v>
      </c>
      <c r="T1219">
        <f>IF(F1219="COD1",tarifas!$D$11*(SUMIFS($P$11:$P$8770,$F$11:$F$8770,"=COD1",$B$11:$B$8770,"="&amp;B1219)/COUNTIFS($F$11:$F$8770,"=COD1",$B$11:$B$8770,"="&amp;B1219))/COUNTIFS($A$11:$A$8770,"="&amp;A1219,$F$11:$F$8770,"=COD1"),0)</f>
        <v>0</v>
      </c>
      <c r="U1219" t="e">
        <f>(VLOOKUP(F1219,tarifas!$C$7:$D$10,2,FALSE)+tarifas!$D$21)*datos!P1219</f>
        <v>#N/A</v>
      </c>
      <c r="V1219" t="e">
        <f t="shared" si="174"/>
        <v>#N/A</v>
      </c>
      <c r="W1219">
        <f t="shared" si="175"/>
        <v>0</v>
      </c>
    </row>
    <row r="1220" spans="1:23" x14ac:dyDescent="0.25">
      <c r="A1220">
        <f t="shared" si="168"/>
        <v>49</v>
      </c>
      <c r="B1220">
        <f t="shared" si="169"/>
        <v>2</v>
      </c>
      <c r="C1220" s="1">
        <f t="shared" si="176"/>
        <v>41690.374999997068</v>
      </c>
      <c r="D1220" s="7">
        <v>408.77272727272725</v>
      </c>
      <c r="E1220" s="7"/>
      <c r="G1220">
        <v>27</v>
      </c>
      <c r="H1220" s="12">
        <v>435.89229459458579</v>
      </c>
      <c r="I1220" s="13">
        <f>$D$2*tarifas!$D$12/24</f>
        <v>1.4541666666666666</v>
      </c>
      <c r="J1220" s="13" t="e">
        <f>VLOOKUP(E1220&amp;" "&amp;F1220,tarifas!$A$13:$D$20,4,FALSE)*H1220</f>
        <v>#N/A</v>
      </c>
      <c r="K1220" s="13">
        <f>IF(F1220="COD1",tarifas!$D$11*(SUMIFS($H$11:$H$8770,$F$11:$F$8770,"=COD1",$B$11:$B$8770,"="&amp;B1220)/COUNTIFS($F$11:$F$8770,"=COD1",$B$11:$B$8770,"="&amp;B1220))/COUNTIFS($A$11:$A$8770,"="&amp;A1220,$F$11:$F$8770,"=COD1"),0)</f>
        <v>0</v>
      </c>
      <c r="L1220" s="13" t="e">
        <f>(VLOOKUP(F1220,tarifas!$C$7:$D$10,2,FALSE)+tarifas!$D$21)*datos!H1220</f>
        <v>#N/A</v>
      </c>
      <c r="M1220">
        <v>76.72954</v>
      </c>
      <c r="N1220" s="13" t="e">
        <f t="shared" si="170"/>
        <v>#N/A</v>
      </c>
      <c r="O1220">
        <f t="shared" si="171"/>
        <v>76.72954</v>
      </c>
      <c r="P1220" s="12">
        <f t="shared" si="172"/>
        <v>359.16275459458581</v>
      </c>
      <c r="Q1220">
        <f t="shared" si="173"/>
        <v>0</v>
      </c>
      <c r="R1220">
        <f>$D$2*tarifas!$D$12/24</f>
        <v>1.4541666666666666</v>
      </c>
      <c r="S1220" t="e">
        <f>VLOOKUP(E1220&amp;" "&amp;F1220,tarifas!$A$13:$D$20,4,FALSE)*P1220</f>
        <v>#N/A</v>
      </c>
      <c r="T1220">
        <f>IF(F1220="COD1",tarifas!$D$11*(SUMIFS($P$11:$P$8770,$F$11:$F$8770,"=COD1",$B$11:$B$8770,"="&amp;B1220)/COUNTIFS($F$11:$F$8770,"=COD1",$B$11:$B$8770,"="&amp;B1220))/COUNTIFS($A$11:$A$8770,"="&amp;A1220,$F$11:$F$8770,"=COD1"),0)</f>
        <v>0</v>
      </c>
      <c r="U1220" t="e">
        <f>(VLOOKUP(F1220,tarifas!$C$7:$D$10,2,FALSE)+tarifas!$D$21)*datos!P1220</f>
        <v>#N/A</v>
      </c>
      <c r="V1220" t="e">
        <f t="shared" si="174"/>
        <v>#N/A</v>
      </c>
      <c r="W1220">
        <f t="shared" si="175"/>
        <v>0</v>
      </c>
    </row>
    <row r="1221" spans="1:23" x14ac:dyDescent="0.25">
      <c r="A1221">
        <f t="shared" si="168"/>
        <v>49</v>
      </c>
      <c r="B1221">
        <f t="shared" si="169"/>
        <v>2</v>
      </c>
      <c r="C1221" s="1">
        <f t="shared" si="176"/>
        <v>41690.416666663732</v>
      </c>
      <c r="D1221" s="7">
        <v>571.56060606060601</v>
      </c>
      <c r="E1221" s="7"/>
      <c r="G1221">
        <v>20</v>
      </c>
      <c r="H1221" s="12">
        <v>547.64596165697242</v>
      </c>
      <c r="I1221" s="13">
        <f>$D$2*tarifas!$D$12/24</f>
        <v>1.4541666666666666</v>
      </c>
      <c r="J1221" s="13" t="e">
        <f>VLOOKUP(E1221&amp;" "&amp;F1221,tarifas!$A$13:$D$20,4,FALSE)*H1221</f>
        <v>#N/A</v>
      </c>
      <c r="K1221" s="13">
        <f>IF(F1221="COD1",tarifas!$D$11*(SUMIFS($H$11:$H$8770,$F$11:$F$8770,"=COD1",$B$11:$B$8770,"="&amp;B1221)/COUNTIFS($F$11:$F$8770,"=COD1",$B$11:$B$8770,"="&amp;B1221))/COUNTIFS($A$11:$A$8770,"="&amp;A1221,$F$11:$F$8770,"=COD1"),0)</f>
        <v>0</v>
      </c>
      <c r="L1221" s="13" t="e">
        <f>(VLOOKUP(F1221,tarifas!$C$7:$D$10,2,FALSE)+tarifas!$D$21)*datos!H1221</f>
        <v>#N/A</v>
      </c>
      <c r="M1221">
        <v>448.13928000000004</v>
      </c>
      <c r="N1221" s="13" t="e">
        <f t="shared" si="170"/>
        <v>#N/A</v>
      </c>
      <c r="O1221">
        <f t="shared" si="171"/>
        <v>448.13928000000004</v>
      </c>
      <c r="P1221" s="12">
        <f t="shared" si="172"/>
        <v>99.506681656972376</v>
      </c>
      <c r="Q1221">
        <f t="shared" si="173"/>
        <v>0</v>
      </c>
      <c r="R1221">
        <f>$D$2*tarifas!$D$12/24</f>
        <v>1.4541666666666666</v>
      </c>
      <c r="S1221" t="e">
        <f>VLOOKUP(E1221&amp;" "&amp;F1221,tarifas!$A$13:$D$20,4,FALSE)*P1221</f>
        <v>#N/A</v>
      </c>
      <c r="T1221">
        <f>IF(F1221="COD1",tarifas!$D$11*(SUMIFS($P$11:$P$8770,$F$11:$F$8770,"=COD1",$B$11:$B$8770,"="&amp;B1221)/COUNTIFS($F$11:$F$8770,"=COD1",$B$11:$B$8770,"="&amp;B1221))/COUNTIFS($A$11:$A$8770,"="&amp;A1221,$F$11:$F$8770,"=COD1"),0)</f>
        <v>0</v>
      </c>
      <c r="U1221" t="e">
        <f>(VLOOKUP(F1221,tarifas!$C$7:$D$10,2,FALSE)+tarifas!$D$21)*datos!P1221</f>
        <v>#N/A</v>
      </c>
      <c r="V1221" t="e">
        <f t="shared" si="174"/>
        <v>#N/A</v>
      </c>
      <c r="W1221">
        <f t="shared" si="175"/>
        <v>0</v>
      </c>
    </row>
    <row r="1222" spans="1:23" x14ac:dyDescent="0.25">
      <c r="A1222">
        <f t="shared" si="168"/>
        <v>49</v>
      </c>
      <c r="B1222">
        <f t="shared" si="169"/>
        <v>2</v>
      </c>
      <c r="C1222" s="1">
        <f t="shared" si="176"/>
        <v>41690.458333330396</v>
      </c>
      <c r="D1222" s="7">
        <v>665.31818181818187</v>
      </c>
      <c r="E1222" s="7"/>
      <c r="G1222">
        <v>16</v>
      </c>
      <c r="H1222" s="12">
        <v>600.5576088078451</v>
      </c>
      <c r="I1222" s="13">
        <f>$D$2*tarifas!$D$12/24</f>
        <v>1.4541666666666666</v>
      </c>
      <c r="J1222" s="13" t="e">
        <f>VLOOKUP(E1222&amp;" "&amp;F1222,tarifas!$A$13:$D$20,4,FALSE)*H1222</f>
        <v>#N/A</v>
      </c>
      <c r="K1222" s="13">
        <f>IF(F1222="COD1",tarifas!$D$11*(SUMIFS($H$11:$H$8770,$F$11:$F$8770,"=COD1",$B$11:$B$8770,"="&amp;B1222)/COUNTIFS($F$11:$F$8770,"=COD1",$B$11:$B$8770,"="&amp;B1222))/COUNTIFS($A$11:$A$8770,"="&amp;A1222,$F$11:$F$8770,"=COD1"),0)</f>
        <v>0</v>
      </c>
      <c r="L1222" s="13" t="e">
        <f>(VLOOKUP(F1222,tarifas!$C$7:$D$10,2,FALSE)+tarifas!$D$21)*datos!H1222</f>
        <v>#N/A</v>
      </c>
      <c r="M1222">
        <v>58.541980000000002</v>
      </c>
      <c r="N1222" s="13" t="e">
        <f t="shared" si="170"/>
        <v>#N/A</v>
      </c>
      <c r="O1222">
        <f t="shared" si="171"/>
        <v>58.541980000000002</v>
      </c>
      <c r="P1222" s="12">
        <f t="shared" si="172"/>
        <v>542.01562880784513</v>
      </c>
      <c r="Q1222">
        <f t="shared" si="173"/>
        <v>0</v>
      </c>
      <c r="R1222">
        <f>$D$2*tarifas!$D$12/24</f>
        <v>1.4541666666666666</v>
      </c>
      <c r="S1222" t="e">
        <f>VLOOKUP(E1222&amp;" "&amp;F1222,tarifas!$A$13:$D$20,4,FALSE)*P1222</f>
        <v>#N/A</v>
      </c>
      <c r="T1222">
        <f>IF(F1222="COD1",tarifas!$D$11*(SUMIFS($P$11:$P$8770,$F$11:$F$8770,"=COD1",$B$11:$B$8770,"="&amp;B1222)/COUNTIFS($F$11:$F$8770,"=COD1",$B$11:$B$8770,"="&amp;B1222))/COUNTIFS($A$11:$A$8770,"="&amp;A1222,$F$11:$F$8770,"=COD1"),0)</f>
        <v>0</v>
      </c>
      <c r="U1222" t="e">
        <f>(VLOOKUP(F1222,tarifas!$C$7:$D$10,2,FALSE)+tarifas!$D$21)*datos!P1222</f>
        <v>#N/A</v>
      </c>
      <c r="V1222" t="e">
        <f t="shared" si="174"/>
        <v>#N/A</v>
      </c>
      <c r="W1222">
        <f t="shared" si="175"/>
        <v>0</v>
      </c>
    </row>
    <row r="1223" spans="1:23" x14ac:dyDescent="0.25">
      <c r="A1223">
        <f t="shared" si="168"/>
        <v>49</v>
      </c>
      <c r="B1223">
        <f t="shared" si="169"/>
        <v>2</v>
      </c>
      <c r="C1223" s="1">
        <f t="shared" si="176"/>
        <v>41690.499999997061</v>
      </c>
      <c r="D1223" s="7">
        <v>695.71212121212136</v>
      </c>
      <c r="E1223" s="7"/>
      <c r="G1223">
        <v>13.43</v>
      </c>
      <c r="H1223" s="12">
        <v>428.68965318941002</v>
      </c>
      <c r="I1223" s="13">
        <f>$D$2*tarifas!$D$12/24</f>
        <v>1.4541666666666666</v>
      </c>
      <c r="J1223" s="13" t="e">
        <f>VLOOKUP(E1223&amp;" "&amp;F1223,tarifas!$A$13:$D$20,4,FALSE)*H1223</f>
        <v>#N/A</v>
      </c>
      <c r="K1223" s="13">
        <f>IF(F1223="COD1",tarifas!$D$11*(SUMIFS($H$11:$H$8770,$F$11:$F$8770,"=COD1",$B$11:$B$8770,"="&amp;B1223)/COUNTIFS($F$11:$F$8770,"=COD1",$B$11:$B$8770,"="&amp;B1223))/COUNTIFS($A$11:$A$8770,"="&amp;A1223,$F$11:$F$8770,"=COD1"),0)</f>
        <v>0</v>
      </c>
      <c r="L1223" s="13" t="e">
        <f>(VLOOKUP(F1223,tarifas!$C$7:$D$10,2,FALSE)+tarifas!$D$21)*datos!H1223</f>
        <v>#N/A</v>
      </c>
      <c r="M1223">
        <v>61.89761</v>
      </c>
      <c r="N1223" s="13" t="e">
        <f t="shared" si="170"/>
        <v>#N/A</v>
      </c>
      <c r="O1223">
        <f t="shared" si="171"/>
        <v>61.89761</v>
      </c>
      <c r="P1223" s="12">
        <f t="shared" si="172"/>
        <v>366.79204318941004</v>
      </c>
      <c r="Q1223">
        <f t="shared" si="173"/>
        <v>0</v>
      </c>
      <c r="R1223">
        <f>$D$2*tarifas!$D$12/24</f>
        <v>1.4541666666666666</v>
      </c>
      <c r="S1223" t="e">
        <f>VLOOKUP(E1223&amp;" "&amp;F1223,tarifas!$A$13:$D$20,4,FALSE)*P1223</f>
        <v>#N/A</v>
      </c>
      <c r="T1223">
        <f>IF(F1223="COD1",tarifas!$D$11*(SUMIFS($P$11:$P$8770,$F$11:$F$8770,"=COD1",$B$11:$B$8770,"="&amp;B1223)/COUNTIFS($F$11:$F$8770,"=COD1",$B$11:$B$8770,"="&amp;B1223))/COUNTIFS($A$11:$A$8770,"="&amp;A1223,$F$11:$F$8770,"=COD1"),0)</f>
        <v>0</v>
      </c>
      <c r="U1223" t="e">
        <f>(VLOOKUP(F1223,tarifas!$C$7:$D$10,2,FALSE)+tarifas!$D$21)*datos!P1223</f>
        <v>#N/A</v>
      </c>
      <c r="V1223" t="e">
        <f t="shared" si="174"/>
        <v>#N/A</v>
      </c>
      <c r="W1223">
        <f t="shared" si="175"/>
        <v>0</v>
      </c>
    </row>
    <row r="1224" spans="1:23" x14ac:dyDescent="0.25">
      <c r="A1224">
        <f t="shared" si="168"/>
        <v>49</v>
      </c>
      <c r="B1224">
        <f t="shared" si="169"/>
        <v>2</v>
      </c>
      <c r="C1224" s="1">
        <f t="shared" si="176"/>
        <v>41690.541666663725</v>
      </c>
      <c r="D1224" s="7">
        <v>670.72727272727275</v>
      </c>
      <c r="E1224" s="7"/>
      <c r="G1224">
        <v>7</v>
      </c>
      <c r="H1224" s="12">
        <v>401.54951988000136</v>
      </c>
      <c r="I1224" s="13">
        <f>$D$2*tarifas!$D$12/24</f>
        <v>1.4541666666666666</v>
      </c>
      <c r="J1224" s="13" t="e">
        <f>VLOOKUP(E1224&amp;" "&amp;F1224,tarifas!$A$13:$D$20,4,FALSE)*H1224</f>
        <v>#N/A</v>
      </c>
      <c r="K1224" s="13">
        <f>IF(F1224="COD1",tarifas!$D$11*(SUMIFS($H$11:$H$8770,$F$11:$F$8770,"=COD1",$B$11:$B$8770,"="&amp;B1224)/COUNTIFS($F$11:$F$8770,"=COD1",$B$11:$B$8770,"="&amp;B1224))/COUNTIFS($A$11:$A$8770,"="&amp;A1224,$F$11:$F$8770,"=COD1"),0)</f>
        <v>0</v>
      </c>
      <c r="L1224" s="13" t="e">
        <f>(VLOOKUP(F1224,tarifas!$C$7:$D$10,2,FALSE)+tarifas!$D$21)*datos!H1224</f>
        <v>#N/A</v>
      </c>
      <c r="M1224">
        <v>266.20173999999997</v>
      </c>
      <c r="N1224" s="13" t="e">
        <f t="shared" si="170"/>
        <v>#N/A</v>
      </c>
      <c r="O1224">
        <f t="shared" si="171"/>
        <v>266.20173999999997</v>
      </c>
      <c r="P1224" s="12">
        <f t="shared" si="172"/>
        <v>135.34777988000138</v>
      </c>
      <c r="Q1224">
        <f t="shared" si="173"/>
        <v>0</v>
      </c>
      <c r="R1224">
        <f>$D$2*tarifas!$D$12/24</f>
        <v>1.4541666666666666</v>
      </c>
      <c r="S1224" t="e">
        <f>VLOOKUP(E1224&amp;" "&amp;F1224,tarifas!$A$13:$D$20,4,FALSE)*P1224</f>
        <v>#N/A</v>
      </c>
      <c r="T1224">
        <f>IF(F1224="COD1",tarifas!$D$11*(SUMIFS($P$11:$P$8770,$F$11:$F$8770,"=COD1",$B$11:$B$8770,"="&amp;B1224)/COUNTIFS($F$11:$F$8770,"=COD1",$B$11:$B$8770,"="&amp;B1224))/COUNTIFS($A$11:$A$8770,"="&amp;A1224,$F$11:$F$8770,"=COD1"),0)</f>
        <v>0</v>
      </c>
      <c r="U1224" t="e">
        <f>(VLOOKUP(F1224,tarifas!$C$7:$D$10,2,FALSE)+tarifas!$D$21)*datos!P1224</f>
        <v>#N/A</v>
      </c>
      <c r="V1224" t="e">
        <f t="shared" si="174"/>
        <v>#N/A</v>
      </c>
      <c r="W1224">
        <f t="shared" si="175"/>
        <v>0</v>
      </c>
    </row>
    <row r="1225" spans="1:23" x14ac:dyDescent="0.25">
      <c r="A1225">
        <f t="shared" si="168"/>
        <v>49</v>
      </c>
      <c r="B1225">
        <f t="shared" si="169"/>
        <v>2</v>
      </c>
      <c r="C1225" s="1">
        <f t="shared" si="176"/>
        <v>41690.583333330389</v>
      </c>
      <c r="D1225" s="7">
        <v>589.33333333333337</v>
      </c>
      <c r="E1225" s="7"/>
      <c r="G1225">
        <v>5</v>
      </c>
      <c r="H1225" s="12">
        <v>606.16792593492983</v>
      </c>
      <c r="I1225" s="13">
        <f>$D$2*tarifas!$D$12/24</f>
        <v>1.4541666666666666</v>
      </c>
      <c r="J1225" s="13" t="e">
        <f>VLOOKUP(E1225&amp;" "&amp;F1225,tarifas!$A$13:$D$20,4,FALSE)*H1225</f>
        <v>#N/A</v>
      </c>
      <c r="K1225" s="13">
        <f>IF(F1225="COD1",tarifas!$D$11*(SUMIFS($H$11:$H$8770,$F$11:$F$8770,"=COD1",$B$11:$B$8770,"="&amp;B1225)/COUNTIFS($F$11:$F$8770,"=COD1",$B$11:$B$8770,"="&amp;B1225))/COUNTIFS($A$11:$A$8770,"="&amp;A1225,$F$11:$F$8770,"=COD1"),0)</f>
        <v>0</v>
      </c>
      <c r="L1225" s="13" t="e">
        <f>(VLOOKUP(F1225,tarifas!$C$7:$D$10,2,FALSE)+tarifas!$D$21)*datos!H1225</f>
        <v>#N/A</v>
      </c>
      <c r="M1225">
        <v>124.26483</v>
      </c>
      <c r="N1225" s="13" t="e">
        <f t="shared" si="170"/>
        <v>#N/A</v>
      </c>
      <c r="O1225">
        <f t="shared" si="171"/>
        <v>124.26483</v>
      </c>
      <c r="P1225" s="12">
        <f t="shared" si="172"/>
        <v>481.90309593492981</v>
      </c>
      <c r="Q1225">
        <f t="shared" si="173"/>
        <v>0</v>
      </c>
      <c r="R1225">
        <f>$D$2*tarifas!$D$12/24</f>
        <v>1.4541666666666666</v>
      </c>
      <c r="S1225" t="e">
        <f>VLOOKUP(E1225&amp;" "&amp;F1225,tarifas!$A$13:$D$20,4,FALSE)*P1225</f>
        <v>#N/A</v>
      </c>
      <c r="T1225">
        <f>IF(F1225="COD1",tarifas!$D$11*(SUMIFS($P$11:$P$8770,$F$11:$F$8770,"=COD1",$B$11:$B$8770,"="&amp;B1225)/COUNTIFS($F$11:$F$8770,"=COD1",$B$11:$B$8770,"="&amp;B1225))/COUNTIFS($A$11:$A$8770,"="&amp;A1225,$F$11:$F$8770,"=COD1"),0)</f>
        <v>0</v>
      </c>
      <c r="U1225" t="e">
        <f>(VLOOKUP(F1225,tarifas!$C$7:$D$10,2,FALSE)+tarifas!$D$21)*datos!P1225</f>
        <v>#N/A</v>
      </c>
      <c r="V1225" t="e">
        <f t="shared" si="174"/>
        <v>#N/A</v>
      </c>
      <c r="W1225">
        <f t="shared" si="175"/>
        <v>0</v>
      </c>
    </row>
    <row r="1226" spans="1:23" x14ac:dyDescent="0.25">
      <c r="A1226">
        <f t="shared" si="168"/>
        <v>49</v>
      </c>
      <c r="B1226">
        <f t="shared" si="169"/>
        <v>2</v>
      </c>
      <c r="C1226" s="1">
        <f t="shared" si="176"/>
        <v>41690.624999997053</v>
      </c>
      <c r="D1226" s="7">
        <v>445.09090909090907</v>
      </c>
      <c r="E1226" s="7"/>
      <c r="G1226">
        <v>4</v>
      </c>
      <c r="H1226" s="12">
        <v>689.36963717898743</v>
      </c>
      <c r="I1226" s="13">
        <f>$D$2*tarifas!$D$12/24</f>
        <v>1.4541666666666666</v>
      </c>
      <c r="J1226" s="13" t="e">
        <f>VLOOKUP(E1226&amp;" "&amp;F1226,tarifas!$A$13:$D$20,4,FALSE)*H1226</f>
        <v>#N/A</v>
      </c>
      <c r="K1226" s="13">
        <f>IF(F1226="COD1",tarifas!$D$11*(SUMIFS($H$11:$H$8770,$F$11:$F$8770,"=COD1",$B$11:$B$8770,"="&amp;B1226)/COUNTIFS($F$11:$F$8770,"=COD1",$B$11:$B$8770,"="&amp;B1226))/COUNTIFS($A$11:$A$8770,"="&amp;A1226,$F$11:$F$8770,"=COD1"),0)</f>
        <v>0</v>
      </c>
      <c r="L1226" s="13" t="e">
        <f>(VLOOKUP(F1226,tarifas!$C$7:$D$10,2,FALSE)+tarifas!$D$21)*datos!H1226</f>
        <v>#N/A</v>
      </c>
      <c r="M1226">
        <v>89.143140000000002</v>
      </c>
      <c r="N1226" s="13" t="e">
        <f t="shared" si="170"/>
        <v>#N/A</v>
      </c>
      <c r="O1226">
        <f t="shared" si="171"/>
        <v>89.143140000000002</v>
      </c>
      <c r="P1226" s="12">
        <f t="shared" si="172"/>
        <v>600.22649717898742</v>
      </c>
      <c r="Q1226">
        <f t="shared" si="173"/>
        <v>0</v>
      </c>
      <c r="R1226">
        <f>$D$2*tarifas!$D$12/24</f>
        <v>1.4541666666666666</v>
      </c>
      <c r="S1226" t="e">
        <f>VLOOKUP(E1226&amp;" "&amp;F1226,tarifas!$A$13:$D$20,4,FALSE)*P1226</f>
        <v>#N/A</v>
      </c>
      <c r="T1226">
        <f>IF(F1226="COD1",tarifas!$D$11*(SUMIFS($P$11:$P$8770,$F$11:$F$8770,"=COD1",$B$11:$B$8770,"="&amp;B1226)/COUNTIFS($F$11:$F$8770,"=COD1",$B$11:$B$8770,"="&amp;B1226))/COUNTIFS($A$11:$A$8770,"="&amp;A1226,$F$11:$F$8770,"=COD1"),0)</f>
        <v>0</v>
      </c>
      <c r="U1226" t="e">
        <f>(VLOOKUP(F1226,tarifas!$C$7:$D$10,2,FALSE)+tarifas!$D$21)*datos!P1226</f>
        <v>#N/A</v>
      </c>
      <c r="V1226" t="e">
        <f t="shared" si="174"/>
        <v>#N/A</v>
      </c>
      <c r="W1226">
        <f t="shared" si="175"/>
        <v>0</v>
      </c>
    </row>
    <row r="1227" spans="1:23" x14ac:dyDescent="0.25">
      <c r="A1227">
        <f t="shared" si="168"/>
        <v>49</v>
      </c>
      <c r="B1227">
        <f t="shared" si="169"/>
        <v>2</v>
      </c>
      <c r="C1227" s="1">
        <f t="shared" si="176"/>
        <v>41690.666666663717</v>
      </c>
      <c r="D1227" s="7">
        <v>268.13636363636363</v>
      </c>
      <c r="E1227" s="7"/>
      <c r="G1227">
        <v>3.1</v>
      </c>
      <c r="H1227" s="12">
        <v>694.64403463376971</v>
      </c>
      <c r="I1227" s="13">
        <f>$D$2*tarifas!$D$12/24</f>
        <v>1.4541666666666666</v>
      </c>
      <c r="J1227" s="13" t="e">
        <f>VLOOKUP(E1227&amp;" "&amp;F1227,tarifas!$A$13:$D$20,4,FALSE)*H1227</f>
        <v>#N/A</v>
      </c>
      <c r="K1227" s="13">
        <f>IF(F1227="COD1",tarifas!$D$11*(SUMIFS($H$11:$H$8770,$F$11:$F$8770,"=COD1",$B$11:$B$8770,"="&amp;B1227)/COUNTIFS($F$11:$F$8770,"=COD1",$B$11:$B$8770,"="&amp;B1227))/COUNTIFS($A$11:$A$8770,"="&amp;A1227,$F$11:$F$8770,"=COD1"),0)</f>
        <v>0</v>
      </c>
      <c r="L1227" s="13" t="e">
        <f>(VLOOKUP(F1227,tarifas!$C$7:$D$10,2,FALSE)+tarifas!$D$21)*datos!H1227</f>
        <v>#N/A</v>
      </c>
      <c r="M1227">
        <v>51.779859999999999</v>
      </c>
      <c r="N1227" s="13" t="e">
        <f t="shared" si="170"/>
        <v>#N/A</v>
      </c>
      <c r="O1227">
        <f t="shared" si="171"/>
        <v>51.779859999999999</v>
      </c>
      <c r="P1227" s="12">
        <f t="shared" si="172"/>
        <v>642.86417463376972</v>
      </c>
      <c r="Q1227">
        <f t="shared" si="173"/>
        <v>0</v>
      </c>
      <c r="R1227">
        <f>$D$2*tarifas!$D$12/24</f>
        <v>1.4541666666666666</v>
      </c>
      <c r="S1227" t="e">
        <f>VLOOKUP(E1227&amp;" "&amp;F1227,tarifas!$A$13:$D$20,4,FALSE)*P1227</f>
        <v>#N/A</v>
      </c>
      <c r="T1227">
        <f>IF(F1227="COD1",tarifas!$D$11*(SUMIFS($P$11:$P$8770,$F$11:$F$8770,"=COD1",$B$11:$B$8770,"="&amp;B1227)/COUNTIFS($F$11:$F$8770,"=COD1",$B$11:$B$8770,"="&amp;B1227))/COUNTIFS($A$11:$A$8770,"="&amp;A1227,$F$11:$F$8770,"=COD1"),0)</f>
        <v>0</v>
      </c>
      <c r="U1227" t="e">
        <f>(VLOOKUP(F1227,tarifas!$C$7:$D$10,2,FALSE)+tarifas!$D$21)*datos!P1227</f>
        <v>#N/A</v>
      </c>
      <c r="V1227" t="e">
        <f t="shared" si="174"/>
        <v>#N/A</v>
      </c>
      <c r="W1227">
        <f t="shared" si="175"/>
        <v>0</v>
      </c>
    </row>
    <row r="1228" spans="1:23" x14ac:dyDescent="0.25">
      <c r="A1228">
        <f t="shared" ref="A1228:A1291" si="177">DAYS360($C$11,C1228)</f>
        <v>49</v>
      </c>
      <c r="B1228">
        <f t="shared" ref="B1228:B1291" si="178">MONTH(C1228)</f>
        <v>2</v>
      </c>
      <c r="C1228" s="1">
        <f t="shared" si="176"/>
        <v>41690.708333330382</v>
      </c>
      <c r="D1228" s="7">
        <v>66.454545454545467</v>
      </c>
      <c r="E1228" s="7"/>
      <c r="G1228">
        <v>3.69</v>
      </c>
      <c r="H1228" s="12">
        <v>554.14031209353152</v>
      </c>
      <c r="I1228" s="13">
        <f>$D$2*tarifas!$D$12/24</f>
        <v>1.4541666666666666</v>
      </c>
      <c r="J1228" s="13" t="e">
        <f>VLOOKUP(E1228&amp;" "&amp;F1228,tarifas!$A$13:$D$20,4,FALSE)*H1228</f>
        <v>#N/A</v>
      </c>
      <c r="K1228" s="13">
        <f>IF(F1228="COD1",tarifas!$D$11*(SUMIFS($H$11:$H$8770,$F$11:$F$8770,"=COD1",$B$11:$B$8770,"="&amp;B1228)/COUNTIFS($F$11:$F$8770,"=COD1",$B$11:$B$8770,"="&amp;B1228))/COUNTIFS($A$11:$A$8770,"="&amp;A1228,$F$11:$F$8770,"=COD1"),0)</f>
        <v>0</v>
      </c>
      <c r="L1228" s="13" t="e">
        <f>(VLOOKUP(F1228,tarifas!$C$7:$D$10,2,FALSE)+tarifas!$D$21)*datos!H1228</f>
        <v>#N/A</v>
      </c>
      <c r="M1228">
        <v>0</v>
      </c>
      <c r="N1228" s="13" t="e">
        <f t="shared" ref="N1228:N1291" si="179">(I1228+J1228+K1228+L1228)*1.23</f>
        <v>#N/A</v>
      </c>
      <c r="O1228">
        <f t="shared" ref="O1228:O1291" si="180">IF(M1228&lt;H1228,M1228,H1228)</f>
        <v>0</v>
      </c>
      <c r="P1228" s="12">
        <f t="shared" ref="P1228:P1291" si="181">H1228-O1228</f>
        <v>554.14031209353152</v>
      </c>
      <c r="Q1228">
        <f t="shared" ref="Q1228:Q1291" si="182">IF(M1228&lt;H1228,0,M1228-H1228)</f>
        <v>0</v>
      </c>
      <c r="R1228">
        <f>$D$2*tarifas!$D$12/24</f>
        <v>1.4541666666666666</v>
      </c>
      <c r="S1228" t="e">
        <f>VLOOKUP(E1228&amp;" "&amp;F1228,tarifas!$A$13:$D$20,4,FALSE)*P1228</f>
        <v>#N/A</v>
      </c>
      <c r="T1228">
        <f>IF(F1228="COD1",tarifas!$D$11*(SUMIFS($P$11:$P$8770,$F$11:$F$8770,"=COD1",$B$11:$B$8770,"="&amp;B1228)/COUNTIFS($F$11:$F$8770,"=COD1",$B$11:$B$8770,"="&amp;B1228))/COUNTIFS($A$11:$A$8770,"="&amp;A1228,$F$11:$F$8770,"=COD1"),0)</f>
        <v>0</v>
      </c>
      <c r="U1228" t="e">
        <f>(VLOOKUP(F1228,tarifas!$C$7:$D$10,2,FALSE)+tarifas!$D$21)*datos!P1228</f>
        <v>#N/A</v>
      </c>
      <c r="V1228" t="e">
        <f t="shared" ref="V1228:V1291" si="183">(R1228+S1228+T1228+U1228)*1.23</f>
        <v>#N/A</v>
      </c>
      <c r="W1228">
        <f t="shared" ref="W1228:W1291" si="184">0.9*G1228/1000*Q1228</f>
        <v>0</v>
      </c>
    </row>
    <row r="1229" spans="1:23" x14ac:dyDescent="0.25">
      <c r="A1229">
        <f t="shared" si="177"/>
        <v>49</v>
      </c>
      <c r="B1229">
        <f t="shared" si="178"/>
        <v>2</v>
      </c>
      <c r="C1229" s="1">
        <f t="shared" ref="C1229:C1292" si="185">+C1228+1/24</f>
        <v>41690.749999997046</v>
      </c>
      <c r="D1229" s="7">
        <v>0</v>
      </c>
      <c r="E1229" s="7"/>
      <c r="G1229">
        <v>7.01</v>
      </c>
      <c r="H1229" s="12">
        <v>424.12877511059594</v>
      </c>
      <c r="I1229" s="13">
        <f>$D$2*tarifas!$D$12/24</f>
        <v>1.4541666666666666</v>
      </c>
      <c r="J1229" s="13" t="e">
        <f>VLOOKUP(E1229&amp;" "&amp;F1229,tarifas!$A$13:$D$20,4,FALSE)*H1229</f>
        <v>#N/A</v>
      </c>
      <c r="K1229" s="13">
        <f>IF(F1229="COD1",tarifas!$D$11*(SUMIFS($H$11:$H$8770,$F$11:$F$8770,"=COD1",$B$11:$B$8770,"="&amp;B1229)/COUNTIFS($F$11:$F$8770,"=COD1",$B$11:$B$8770,"="&amp;B1229))/COUNTIFS($A$11:$A$8770,"="&amp;A1229,$F$11:$F$8770,"=COD1"),0)</f>
        <v>0</v>
      </c>
      <c r="L1229" s="13" t="e">
        <f>(VLOOKUP(F1229,tarifas!$C$7:$D$10,2,FALSE)+tarifas!$D$21)*datos!H1229</f>
        <v>#N/A</v>
      </c>
      <c r="M1229">
        <v>0</v>
      </c>
      <c r="N1229" s="13" t="e">
        <f t="shared" si="179"/>
        <v>#N/A</v>
      </c>
      <c r="O1229">
        <f t="shared" si="180"/>
        <v>0</v>
      </c>
      <c r="P1229" s="12">
        <f t="shared" si="181"/>
        <v>424.12877511059594</v>
      </c>
      <c r="Q1229">
        <f t="shared" si="182"/>
        <v>0</v>
      </c>
      <c r="R1229">
        <f>$D$2*tarifas!$D$12/24</f>
        <v>1.4541666666666666</v>
      </c>
      <c r="S1229" t="e">
        <f>VLOOKUP(E1229&amp;" "&amp;F1229,tarifas!$A$13:$D$20,4,FALSE)*P1229</f>
        <v>#N/A</v>
      </c>
      <c r="T1229">
        <f>IF(F1229="COD1",tarifas!$D$11*(SUMIFS($P$11:$P$8770,$F$11:$F$8770,"=COD1",$B$11:$B$8770,"="&amp;B1229)/COUNTIFS($F$11:$F$8770,"=COD1",$B$11:$B$8770,"="&amp;B1229))/COUNTIFS($A$11:$A$8770,"="&amp;A1229,$F$11:$F$8770,"=COD1"),0)</f>
        <v>0</v>
      </c>
      <c r="U1229" t="e">
        <f>(VLOOKUP(F1229,tarifas!$C$7:$D$10,2,FALSE)+tarifas!$D$21)*datos!P1229</f>
        <v>#N/A</v>
      </c>
      <c r="V1229" t="e">
        <f t="shared" si="183"/>
        <v>#N/A</v>
      </c>
      <c r="W1229">
        <f t="shared" si="184"/>
        <v>0</v>
      </c>
    </row>
    <row r="1230" spans="1:23" x14ac:dyDescent="0.25">
      <c r="A1230">
        <f t="shared" si="177"/>
        <v>49</v>
      </c>
      <c r="B1230">
        <f t="shared" si="178"/>
        <v>2</v>
      </c>
      <c r="C1230" s="1">
        <f t="shared" si="185"/>
        <v>41690.79166666371</v>
      </c>
      <c r="D1230" s="7">
        <v>0</v>
      </c>
      <c r="E1230" s="7"/>
      <c r="G1230">
        <v>24.01</v>
      </c>
      <c r="H1230" s="12">
        <v>308.5849483814585</v>
      </c>
      <c r="I1230" s="13">
        <f>$D$2*tarifas!$D$12/24</f>
        <v>1.4541666666666666</v>
      </c>
      <c r="J1230" s="13" t="e">
        <f>VLOOKUP(E1230&amp;" "&amp;F1230,tarifas!$A$13:$D$20,4,FALSE)*H1230</f>
        <v>#N/A</v>
      </c>
      <c r="K1230" s="13">
        <f>IF(F1230="COD1",tarifas!$D$11*(SUMIFS($H$11:$H$8770,$F$11:$F$8770,"=COD1",$B$11:$B$8770,"="&amp;B1230)/COUNTIFS($F$11:$F$8770,"=COD1",$B$11:$B$8770,"="&amp;B1230))/COUNTIFS($A$11:$A$8770,"="&amp;A1230,$F$11:$F$8770,"=COD1"),0)</f>
        <v>0</v>
      </c>
      <c r="L1230" s="13" t="e">
        <f>(VLOOKUP(F1230,tarifas!$C$7:$D$10,2,FALSE)+tarifas!$D$21)*datos!H1230</f>
        <v>#N/A</v>
      </c>
      <c r="M1230">
        <v>0</v>
      </c>
      <c r="N1230" s="13" t="e">
        <f t="shared" si="179"/>
        <v>#N/A</v>
      </c>
      <c r="O1230">
        <f t="shared" si="180"/>
        <v>0</v>
      </c>
      <c r="P1230" s="12">
        <f t="shared" si="181"/>
        <v>308.5849483814585</v>
      </c>
      <c r="Q1230">
        <f t="shared" si="182"/>
        <v>0</v>
      </c>
      <c r="R1230">
        <f>$D$2*tarifas!$D$12/24</f>
        <v>1.4541666666666666</v>
      </c>
      <c r="S1230" t="e">
        <f>VLOOKUP(E1230&amp;" "&amp;F1230,tarifas!$A$13:$D$20,4,FALSE)*P1230</f>
        <v>#N/A</v>
      </c>
      <c r="T1230">
        <f>IF(F1230="COD1",tarifas!$D$11*(SUMIFS($P$11:$P$8770,$F$11:$F$8770,"=COD1",$B$11:$B$8770,"="&amp;B1230)/COUNTIFS($F$11:$F$8770,"=COD1",$B$11:$B$8770,"="&amp;B1230))/COUNTIFS($A$11:$A$8770,"="&amp;A1230,$F$11:$F$8770,"=COD1"),0)</f>
        <v>0</v>
      </c>
      <c r="U1230" t="e">
        <f>(VLOOKUP(F1230,tarifas!$C$7:$D$10,2,FALSE)+tarifas!$D$21)*datos!P1230</f>
        <v>#N/A</v>
      </c>
      <c r="V1230" t="e">
        <f t="shared" si="183"/>
        <v>#N/A</v>
      </c>
      <c r="W1230">
        <f t="shared" si="184"/>
        <v>0</v>
      </c>
    </row>
    <row r="1231" spans="1:23" x14ac:dyDescent="0.25">
      <c r="A1231">
        <f t="shared" si="177"/>
        <v>49</v>
      </c>
      <c r="B1231">
        <f t="shared" si="178"/>
        <v>2</v>
      </c>
      <c r="C1231" s="1">
        <f t="shared" si="185"/>
        <v>41690.833333330374</v>
      </c>
      <c r="D1231" s="7">
        <v>0</v>
      </c>
      <c r="E1231" s="7"/>
      <c r="G1231">
        <v>30.94</v>
      </c>
      <c r="H1231" s="12">
        <v>239.07205188621828</v>
      </c>
      <c r="I1231" s="13">
        <f>$D$2*tarifas!$D$12/24</f>
        <v>1.4541666666666666</v>
      </c>
      <c r="J1231" s="13" t="e">
        <f>VLOOKUP(E1231&amp;" "&amp;F1231,tarifas!$A$13:$D$20,4,FALSE)*H1231</f>
        <v>#N/A</v>
      </c>
      <c r="K1231" s="13">
        <f>IF(F1231="COD1",tarifas!$D$11*(SUMIFS($H$11:$H$8770,$F$11:$F$8770,"=COD1",$B$11:$B$8770,"="&amp;B1231)/COUNTIFS($F$11:$F$8770,"=COD1",$B$11:$B$8770,"="&amp;B1231))/COUNTIFS($A$11:$A$8770,"="&amp;A1231,$F$11:$F$8770,"=COD1"),0)</f>
        <v>0</v>
      </c>
      <c r="L1231" s="13" t="e">
        <f>(VLOOKUP(F1231,tarifas!$C$7:$D$10,2,FALSE)+tarifas!$D$21)*datos!H1231</f>
        <v>#N/A</v>
      </c>
      <c r="M1231">
        <v>0</v>
      </c>
      <c r="N1231" s="13" t="e">
        <f t="shared" si="179"/>
        <v>#N/A</v>
      </c>
      <c r="O1231">
        <f t="shared" si="180"/>
        <v>0</v>
      </c>
      <c r="P1231" s="12">
        <f t="shared" si="181"/>
        <v>239.07205188621828</v>
      </c>
      <c r="Q1231">
        <f t="shared" si="182"/>
        <v>0</v>
      </c>
      <c r="R1231">
        <f>$D$2*tarifas!$D$12/24</f>
        <v>1.4541666666666666</v>
      </c>
      <c r="S1231" t="e">
        <f>VLOOKUP(E1231&amp;" "&amp;F1231,tarifas!$A$13:$D$20,4,FALSE)*P1231</f>
        <v>#N/A</v>
      </c>
      <c r="T1231">
        <f>IF(F1231="COD1",tarifas!$D$11*(SUMIFS($P$11:$P$8770,$F$11:$F$8770,"=COD1",$B$11:$B$8770,"="&amp;B1231)/COUNTIFS($F$11:$F$8770,"=COD1",$B$11:$B$8770,"="&amp;B1231))/COUNTIFS($A$11:$A$8770,"="&amp;A1231,$F$11:$F$8770,"=COD1"),0)</f>
        <v>0</v>
      </c>
      <c r="U1231" t="e">
        <f>(VLOOKUP(F1231,tarifas!$C$7:$D$10,2,FALSE)+tarifas!$D$21)*datos!P1231</f>
        <v>#N/A</v>
      </c>
      <c r="V1231" t="e">
        <f t="shared" si="183"/>
        <v>#N/A</v>
      </c>
      <c r="W1231">
        <f t="shared" si="184"/>
        <v>0</v>
      </c>
    </row>
    <row r="1232" spans="1:23" x14ac:dyDescent="0.25">
      <c r="A1232">
        <f t="shared" si="177"/>
        <v>49</v>
      </c>
      <c r="B1232">
        <f t="shared" si="178"/>
        <v>2</v>
      </c>
      <c r="C1232" s="1">
        <f t="shared" si="185"/>
        <v>41690.874999997039</v>
      </c>
      <c r="D1232" s="7">
        <v>0</v>
      </c>
      <c r="E1232" s="7"/>
      <c r="G1232">
        <v>30</v>
      </c>
      <c r="H1232" s="12">
        <v>216.32084806596043</v>
      </c>
      <c r="I1232" s="13">
        <f>$D$2*tarifas!$D$12/24</f>
        <v>1.4541666666666666</v>
      </c>
      <c r="J1232" s="13" t="e">
        <f>VLOOKUP(E1232&amp;" "&amp;F1232,tarifas!$A$13:$D$20,4,FALSE)*H1232</f>
        <v>#N/A</v>
      </c>
      <c r="K1232" s="13">
        <f>IF(F1232="COD1",tarifas!$D$11*(SUMIFS($H$11:$H$8770,$F$11:$F$8770,"=COD1",$B$11:$B$8770,"="&amp;B1232)/COUNTIFS($F$11:$F$8770,"=COD1",$B$11:$B$8770,"="&amp;B1232))/COUNTIFS($A$11:$A$8770,"="&amp;A1232,$F$11:$F$8770,"=COD1"),0)</f>
        <v>0</v>
      </c>
      <c r="L1232" s="13" t="e">
        <f>(VLOOKUP(F1232,tarifas!$C$7:$D$10,2,FALSE)+tarifas!$D$21)*datos!H1232</f>
        <v>#N/A</v>
      </c>
      <c r="M1232">
        <v>0</v>
      </c>
      <c r="N1232" s="13" t="e">
        <f t="shared" si="179"/>
        <v>#N/A</v>
      </c>
      <c r="O1232">
        <f t="shared" si="180"/>
        <v>0</v>
      </c>
      <c r="P1232" s="12">
        <f t="shared" si="181"/>
        <v>216.32084806596043</v>
      </c>
      <c r="Q1232">
        <f t="shared" si="182"/>
        <v>0</v>
      </c>
      <c r="R1232">
        <f>$D$2*tarifas!$D$12/24</f>
        <v>1.4541666666666666</v>
      </c>
      <c r="S1232" t="e">
        <f>VLOOKUP(E1232&amp;" "&amp;F1232,tarifas!$A$13:$D$20,4,FALSE)*P1232</f>
        <v>#N/A</v>
      </c>
      <c r="T1232">
        <f>IF(F1232="COD1",tarifas!$D$11*(SUMIFS($P$11:$P$8770,$F$11:$F$8770,"=COD1",$B$11:$B$8770,"="&amp;B1232)/COUNTIFS($F$11:$F$8770,"=COD1",$B$11:$B$8770,"="&amp;B1232))/COUNTIFS($A$11:$A$8770,"="&amp;A1232,$F$11:$F$8770,"=COD1"),0)</f>
        <v>0</v>
      </c>
      <c r="U1232" t="e">
        <f>(VLOOKUP(F1232,tarifas!$C$7:$D$10,2,FALSE)+tarifas!$D$21)*datos!P1232</f>
        <v>#N/A</v>
      </c>
      <c r="V1232" t="e">
        <f t="shared" si="183"/>
        <v>#N/A</v>
      </c>
      <c r="W1232">
        <f t="shared" si="184"/>
        <v>0</v>
      </c>
    </row>
    <row r="1233" spans="1:23" x14ac:dyDescent="0.25">
      <c r="A1233">
        <f t="shared" si="177"/>
        <v>49</v>
      </c>
      <c r="B1233">
        <f t="shared" si="178"/>
        <v>2</v>
      </c>
      <c r="C1233" s="1">
        <f t="shared" si="185"/>
        <v>41690.916666663703</v>
      </c>
      <c r="D1233" s="7">
        <v>0</v>
      </c>
      <c r="E1233" s="7"/>
      <c r="G1233">
        <v>12</v>
      </c>
      <c r="H1233" s="12">
        <v>211.74067705789889</v>
      </c>
      <c r="I1233" s="13">
        <f>$D$2*tarifas!$D$12/24</f>
        <v>1.4541666666666666</v>
      </c>
      <c r="J1233" s="13" t="e">
        <f>VLOOKUP(E1233&amp;" "&amp;F1233,tarifas!$A$13:$D$20,4,FALSE)*H1233</f>
        <v>#N/A</v>
      </c>
      <c r="K1233" s="13">
        <f>IF(F1233="COD1",tarifas!$D$11*(SUMIFS($H$11:$H$8770,$F$11:$F$8770,"=COD1",$B$11:$B$8770,"="&amp;B1233)/COUNTIFS($F$11:$F$8770,"=COD1",$B$11:$B$8770,"="&amp;B1233))/COUNTIFS($A$11:$A$8770,"="&amp;A1233,$F$11:$F$8770,"=COD1"),0)</f>
        <v>0</v>
      </c>
      <c r="L1233" s="13" t="e">
        <f>(VLOOKUP(F1233,tarifas!$C$7:$D$10,2,FALSE)+tarifas!$D$21)*datos!H1233</f>
        <v>#N/A</v>
      </c>
      <c r="M1233">
        <v>0</v>
      </c>
      <c r="N1233" s="13" t="e">
        <f t="shared" si="179"/>
        <v>#N/A</v>
      </c>
      <c r="O1233">
        <f t="shared" si="180"/>
        <v>0</v>
      </c>
      <c r="P1233" s="12">
        <f t="shared" si="181"/>
        <v>211.74067705789889</v>
      </c>
      <c r="Q1233">
        <f t="shared" si="182"/>
        <v>0</v>
      </c>
      <c r="R1233">
        <f>$D$2*tarifas!$D$12/24</f>
        <v>1.4541666666666666</v>
      </c>
      <c r="S1233" t="e">
        <f>VLOOKUP(E1233&amp;" "&amp;F1233,tarifas!$A$13:$D$20,4,FALSE)*P1233</f>
        <v>#N/A</v>
      </c>
      <c r="T1233">
        <f>IF(F1233="COD1",tarifas!$D$11*(SUMIFS($P$11:$P$8770,$F$11:$F$8770,"=COD1",$B$11:$B$8770,"="&amp;B1233)/COUNTIFS($F$11:$F$8770,"=COD1",$B$11:$B$8770,"="&amp;B1233))/COUNTIFS($A$11:$A$8770,"="&amp;A1233,$F$11:$F$8770,"=COD1"),0)</f>
        <v>0</v>
      </c>
      <c r="U1233" t="e">
        <f>(VLOOKUP(F1233,tarifas!$C$7:$D$10,2,FALSE)+tarifas!$D$21)*datos!P1233</f>
        <v>#N/A</v>
      </c>
      <c r="V1233" t="e">
        <f t="shared" si="183"/>
        <v>#N/A</v>
      </c>
      <c r="W1233">
        <f t="shared" si="184"/>
        <v>0</v>
      </c>
    </row>
    <row r="1234" spans="1:23" x14ac:dyDescent="0.25">
      <c r="A1234">
        <f t="shared" si="177"/>
        <v>49</v>
      </c>
      <c r="B1234">
        <f t="shared" si="178"/>
        <v>2</v>
      </c>
      <c r="C1234" s="1">
        <f t="shared" si="185"/>
        <v>41690.958333330367</v>
      </c>
      <c r="D1234" s="7">
        <v>0</v>
      </c>
      <c r="E1234" s="7"/>
      <c r="G1234">
        <v>4</v>
      </c>
      <c r="H1234" s="12">
        <v>212.70244575208162</v>
      </c>
      <c r="I1234" s="13">
        <f>$D$2*tarifas!$D$12/24</f>
        <v>1.4541666666666666</v>
      </c>
      <c r="J1234" s="13" t="e">
        <f>VLOOKUP(E1234&amp;" "&amp;F1234,tarifas!$A$13:$D$20,4,FALSE)*H1234</f>
        <v>#N/A</v>
      </c>
      <c r="K1234" s="13">
        <f>IF(F1234="COD1",tarifas!$D$11*(SUMIFS($H$11:$H$8770,$F$11:$F$8770,"=COD1",$B$11:$B$8770,"="&amp;B1234)/COUNTIFS($F$11:$F$8770,"=COD1",$B$11:$B$8770,"="&amp;B1234))/COUNTIFS($A$11:$A$8770,"="&amp;A1234,$F$11:$F$8770,"=COD1"),0)</f>
        <v>0</v>
      </c>
      <c r="L1234" s="13" t="e">
        <f>(VLOOKUP(F1234,tarifas!$C$7:$D$10,2,FALSE)+tarifas!$D$21)*datos!H1234</f>
        <v>#N/A</v>
      </c>
      <c r="M1234">
        <v>0</v>
      </c>
      <c r="N1234" s="13" t="e">
        <f t="shared" si="179"/>
        <v>#N/A</v>
      </c>
      <c r="O1234">
        <f t="shared" si="180"/>
        <v>0</v>
      </c>
      <c r="P1234" s="12">
        <f t="shared" si="181"/>
        <v>212.70244575208162</v>
      </c>
      <c r="Q1234">
        <f t="shared" si="182"/>
        <v>0</v>
      </c>
      <c r="R1234">
        <f>$D$2*tarifas!$D$12/24</f>
        <v>1.4541666666666666</v>
      </c>
      <c r="S1234" t="e">
        <f>VLOOKUP(E1234&amp;" "&amp;F1234,tarifas!$A$13:$D$20,4,FALSE)*P1234</f>
        <v>#N/A</v>
      </c>
      <c r="T1234">
        <f>IF(F1234="COD1",tarifas!$D$11*(SUMIFS($P$11:$P$8770,$F$11:$F$8770,"=COD1",$B$11:$B$8770,"="&amp;B1234)/COUNTIFS($F$11:$F$8770,"=COD1",$B$11:$B$8770,"="&amp;B1234))/COUNTIFS($A$11:$A$8770,"="&amp;A1234,$F$11:$F$8770,"=COD1"),0)</f>
        <v>0</v>
      </c>
      <c r="U1234" t="e">
        <f>(VLOOKUP(F1234,tarifas!$C$7:$D$10,2,FALSE)+tarifas!$D$21)*datos!P1234</f>
        <v>#N/A</v>
      </c>
      <c r="V1234" t="e">
        <f t="shared" si="183"/>
        <v>#N/A</v>
      </c>
      <c r="W1234">
        <f t="shared" si="184"/>
        <v>0</v>
      </c>
    </row>
    <row r="1235" spans="1:23" x14ac:dyDescent="0.25">
      <c r="A1235">
        <f t="shared" si="177"/>
        <v>50</v>
      </c>
      <c r="B1235">
        <f t="shared" si="178"/>
        <v>2</v>
      </c>
      <c r="C1235" s="1">
        <f t="shared" si="185"/>
        <v>41690.999999997031</v>
      </c>
      <c r="D1235" s="7">
        <v>0</v>
      </c>
      <c r="E1235" s="7"/>
      <c r="G1235">
        <v>5.5</v>
      </c>
      <c r="H1235" s="12">
        <v>204.28780146680145</v>
      </c>
      <c r="I1235" s="13">
        <f>$D$2*tarifas!$D$12/24</f>
        <v>1.4541666666666666</v>
      </c>
      <c r="J1235" s="13" t="e">
        <f>VLOOKUP(E1235&amp;" "&amp;F1235,tarifas!$A$13:$D$20,4,FALSE)*H1235</f>
        <v>#N/A</v>
      </c>
      <c r="K1235" s="13">
        <f>IF(F1235="COD1",tarifas!$D$11*(SUMIFS($H$11:$H$8770,$F$11:$F$8770,"=COD1",$B$11:$B$8770,"="&amp;B1235)/COUNTIFS($F$11:$F$8770,"=COD1",$B$11:$B$8770,"="&amp;B1235))/COUNTIFS($A$11:$A$8770,"="&amp;A1235,$F$11:$F$8770,"=COD1"),0)</f>
        <v>0</v>
      </c>
      <c r="L1235" s="13" t="e">
        <f>(VLOOKUP(F1235,tarifas!$C$7:$D$10,2,FALSE)+tarifas!$D$21)*datos!H1235</f>
        <v>#N/A</v>
      </c>
      <c r="M1235">
        <v>0</v>
      </c>
      <c r="N1235" s="13" t="e">
        <f t="shared" si="179"/>
        <v>#N/A</v>
      </c>
      <c r="O1235">
        <f t="shared" si="180"/>
        <v>0</v>
      </c>
      <c r="P1235" s="12">
        <f t="shared" si="181"/>
        <v>204.28780146680145</v>
      </c>
      <c r="Q1235">
        <f t="shared" si="182"/>
        <v>0</v>
      </c>
      <c r="R1235">
        <f>$D$2*tarifas!$D$12/24</f>
        <v>1.4541666666666666</v>
      </c>
      <c r="S1235" t="e">
        <f>VLOOKUP(E1235&amp;" "&amp;F1235,tarifas!$A$13:$D$20,4,FALSE)*P1235</f>
        <v>#N/A</v>
      </c>
      <c r="T1235">
        <f>IF(F1235="COD1",tarifas!$D$11*(SUMIFS($P$11:$P$8770,$F$11:$F$8770,"=COD1",$B$11:$B$8770,"="&amp;B1235)/COUNTIFS($F$11:$F$8770,"=COD1",$B$11:$B$8770,"="&amp;B1235))/COUNTIFS($A$11:$A$8770,"="&amp;A1235,$F$11:$F$8770,"=COD1"),0)</f>
        <v>0</v>
      </c>
      <c r="U1235" t="e">
        <f>(VLOOKUP(F1235,tarifas!$C$7:$D$10,2,FALSE)+tarifas!$D$21)*datos!P1235</f>
        <v>#N/A</v>
      </c>
      <c r="V1235" t="e">
        <f t="shared" si="183"/>
        <v>#N/A</v>
      </c>
      <c r="W1235">
        <f t="shared" si="184"/>
        <v>0</v>
      </c>
    </row>
    <row r="1236" spans="1:23" x14ac:dyDescent="0.25">
      <c r="A1236">
        <f t="shared" si="177"/>
        <v>50</v>
      </c>
      <c r="B1236">
        <f t="shared" si="178"/>
        <v>2</v>
      </c>
      <c r="C1236" s="1">
        <f t="shared" si="185"/>
        <v>41691.041666663696</v>
      </c>
      <c r="D1236" s="7">
        <v>0</v>
      </c>
      <c r="E1236" s="7"/>
      <c r="G1236">
        <v>3.05</v>
      </c>
      <c r="H1236" s="12">
        <v>203.84204616046139</v>
      </c>
      <c r="I1236" s="13">
        <f>$D$2*tarifas!$D$12/24</f>
        <v>1.4541666666666666</v>
      </c>
      <c r="J1236" s="13" t="e">
        <f>VLOOKUP(E1236&amp;" "&amp;F1236,tarifas!$A$13:$D$20,4,FALSE)*H1236</f>
        <v>#N/A</v>
      </c>
      <c r="K1236" s="13">
        <f>IF(F1236="COD1",tarifas!$D$11*(SUMIFS($H$11:$H$8770,$F$11:$F$8770,"=COD1",$B$11:$B$8770,"="&amp;B1236)/COUNTIFS($F$11:$F$8770,"=COD1",$B$11:$B$8770,"="&amp;B1236))/COUNTIFS($A$11:$A$8770,"="&amp;A1236,$F$11:$F$8770,"=COD1"),0)</f>
        <v>0</v>
      </c>
      <c r="L1236" s="13" t="e">
        <f>(VLOOKUP(F1236,tarifas!$C$7:$D$10,2,FALSE)+tarifas!$D$21)*datos!H1236</f>
        <v>#N/A</v>
      </c>
      <c r="M1236">
        <v>0</v>
      </c>
      <c r="N1236" s="13" t="e">
        <f t="shared" si="179"/>
        <v>#N/A</v>
      </c>
      <c r="O1236">
        <f t="shared" si="180"/>
        <v>0</v>
      </c>
      <c r="P1236" s="12">
        <f t="shared" si="181"/>
        <v>203.84204616046139</v>
      </c>
      <c r="Q1236">
        <f t="shared" si="182"/>
        <v>0</v>
      </c>
      <c r="R1236">
        <f>$D$2*tarifas!$D$12/24</f>
        <v>1.4541666666666666</v>
      </c>
      <c r="S1236" t="e">
        <f>VLOOKUP(E1236&amp;" "&amp;F1236,tarifas!$A$13:$D$20,4,FALSE)*P1236</f>
        <v>#N/A</v>
      </c>
      <c r="T1236">
        <f>IF(F1236="COD1",tarifas!$D$11*(SUMIFS($P$11:$P$8770,$F$11:$F$8770,"=COD1",$B$11:$B$8770,"="&amp;B1236)/COUNTIFS($F$11:$F$8770,"=COD1",$B$11:$B$8770,"="&amp;B1236))/COUNTIFS($A$11:$A$8770,"="&amp;A1236,$F$11:$F$8770,"=COD1"),0)</f>
        <v>0</v>
      </c>
      <c r="U1236" t="e">
        <f>(VLOOKUP(F1236,tarifas!$C$7:$D$10,2,FALSE)+tarifas!$D$21)*datos!P1236</f>
        <v>#N/A</v>
      </c>
      <c r="V1236" t="e">
        <f t="shared" si="183"/>
        <v>#N/A</v>
      </c>
      <c r="W1236">
        <f t="shared" si="184"/>
        <v>0</v>
      </c>
    </row>
    <row r="1237" spans="1:23" x14ac:dyDescent="0.25">
      <c r="A1237">
        <f t="shared" si="177"/>
        <v>50</v>
      </c>
      <c r="B1237">
        <f t="shared" si="178"/>
        <v>2</v>
      </c>
      <c r="C1237" s="1">
        <f t="shared" si="185"/>
        <v>41691.08333333036</v>
      </c>
      <c r="D1237" s="7">
        <v>0</v>
      </c>
      <c r="E1237" s="7"/>
      <c r="G1237">
        <v>0.01</v>
      </c>
      <c r="H1237" s="12">
        <v>201.30785387821285</v>
      </c>
      <c r="I1237" s="13">
        <f>$D$2*tarifas!$D$12/24</f>
        <v>1.4541666666666666</v>
      </c>
      <c r="J1237" s="13" t="e">
        <f>VLOOKUP(E1237&amp;" "&amp;F1237,tarifas!$A$13:$D$20,4,FALSE)*H1237</f>
        <v>#N/A</v>
      </c>
      <c r="K1237" s="13">
        <f>IF(F1237="COD1",tarifas!$D$11*(SUMIFS($H$11:$H$8770,$F$11:$F$8770,"=COD1",$B$11:$B$8770,"="&amp;B1237)/COUNTIFS($F$11:$F$8770,"=COD1",$B$11:$B$8770,"="&amp;B1237))/COUNTIFS($A$11:$A$8770,"="&amp;A1237,$F$11:$F$8770,"=COD1"),0)</f>
        <v>0</v>
      </c>
      <c r="L1237" s="13" t="e">
        <f>(VLOOKUP(F1237,tarifas!$C$7:$D$10,2,FALSE)+tarifas!$D$21)*datos!H1237</f>
        <v>#N/A</v>
      </c>
      <c r="M1237">
        <v>0</v>
      </c>
      <c r="N1237" s="13" t="e">
        <f t="shared" si="179"/>
        <v>#N/A</v>
      </c>
      <c r="O1237">
        <f t="shared" si="180"/>
        <v>0</v>
      </c>
      <c r="P1237" s="12">
        <f t="shared" si="181"/>
        <v>201.30785387821285</v>
      </c>
      <c r="Q1237">
        <f t="shared" si="182"/>
        <v>0</v>
      </c>
      <c r="R1237">
        <f>$D$2*tarifas!$D$12/24</f>
        <v>1.4541666666666666</v>
      </c>
      <c r="S1237" t="e">
        <f>VLOOKUP(E1237&amp;" "&amp;F1237,tarifas!$A$13:$D$20,4,FALSE)*P1237</f>
        <v>#N/A</v>
      </c>
      <c r="T1237">
        <f>IF(F1237="COD1",tarifas!$D$11*(SUMIFS($P$11:$P$8770,$F$11:$F$8770,"=COD1",$B$11:$B$8770,"="&amp;B1237)/COUNTIFS($F$11:$F$8770,"=COD1",$B$11:$B$8770,"="&amp;B1237))/COUNTIFS($A$11:$A$8770,"="&amp;A1237,$F$11:$F$8770,"=COD1"),0)</f>
        <v>0</v>
      </c>
      <c r="U1237" t="e">
        <f>(VLOOKUP(F1237,tarifas!$C$7:$D$10,2,FALSE)+tarifas!$D$21)*datos!P1237</f>
        <v>#N/A</v>
      </c>
      <c r="V1237" t="e">
        <f t="shared" si="183"/>
        <v>#N/A</v>
      </c>
      <c r="W1237">
        <f t="shared" si="184"/>
        <v>0</v>
      </c>
    </row>
    <row r="1238" spans="1:23" x14ac:dyDescent="0.25">
      <c r="A1238">
        <f t="shared" si="177"/>
        <v>50</v>
      </c>
      <c r="B1238">
        <f t="shared" si="178"/>
        <v>2</v>
      </c>
      <c r="C1238" s="1">
        <f t="shared" si="185"/>
        <v>41691.124999997024</v>
      </c>
      <c r="D1238" s="7">
        <v>0</v>
      </c>
      <c r="E1238" s="7"/>
      <c r="G1238">
        <v>0</v>
      </c>
      <c r="H1238" s="12">
        <v>199.17213869581974</v>
      </c>
      <c r="I1238" s="13">
        <f>$D$2*tarifas!$D$12/24</f>
        <v>1.4541666666666666</v>
      </c>
      <c r="J1238" s="13" t="e">
        <f>VLOOKUP(E1238&amp;" "&amp;F1238,tarifas!$A$13:$D$20,4,FALSE)*H1238</f>
        <v>#N/A</v>
      </c>
      <c r="K1238" s="13">
        <f>IF(F1238="COD1",tarifas!$D$11*(SUMIFS($H$11:$H$8770,$F$11:$F$8770,"=COD1",$B$11:$B$8770,"="&amp;B1238)/COUNTIFS($F$11:$F$8770,"=COD1",$B$11:$B$8770,"="&amp;B1238))/COUNTIFS($A$11:$A$8770,"="&amp;A1238,$F$11:$F$8770,"=COD1"),0)</f>
        <v>0</v>
      </c>
      <c r="L1238" s="13" t="e">
        <f>(VLOOKUP(F1238,tarifas!$C$7:$D$10,2,FALSE)+tarifas!$D$21)*datos!H1238</f>
        <v>#N/A</v>
      </c>
      <c r="M1238">
        <v>0</v>
      </c>
      <c r="N1238" s="13" t="e">
        <f t="shared" si="179"/>
        <v>#N/A</v>
      </c>
      <c r="O1238">
        <f t="shared" si="180"/>
        <v>0</v>
      </c>
      <c r="P1238" s="12">
        <f t="shared" si="181"/>
        <v>199.17213869581974</v>
      </c>
      <c r="Q1238">
        <f t="shared" si="182"/>
        <v>0</v>
      </c>
      <c r="R1238">
        <f>$D$2*tarifas!$D$12/24</f>
        <v>1.4541666666666666</v>
      </c>
      <c r="S1238" t="e">
        <f>VLOOKUP(E1238&amp;" "&amp;F1238,tarifas!$A$13:$D$20,4,FALSE)*P1238</f>
        <v>#N/A</v>
      </c>
      <c r="T1238">
        <f>IF(F1238="COD1",tarifas!$D$11*(SUMIFS($P$11:$P$8770,$F$11:$F$8770,"=COD1",$B$11:$B$8770,"="&amp;B1238)/COUNTIFS($F$11:$F$8770,"=COD1",$B$11:$B$8770,"="&amp;B1238))/COUNTIFS($A$11:$A$8770,"="&amp;A1238,$F$11:$F$8770,"=COD1"),0)</f>
        <v>0</v>
      </c>
      <c r="U1238" t="e">
        <f>(VLOOKUP(F1238,tarifas!$C$7:$D$10,2,FALSE)+tarifas!$D$21)*datos!P1238</f>
        <v>#N/A</v>
      </c>
      <c r="V1238" t="e">
        <f t="shared" si="183"/>
        <v>#N/A</v>
      </c>
      <c r="W1238">
        <f t="shared" si="184"/>
        <v>0</v>
      </c>
    </row>
    <row r="1239" spans="1:23" x14ac:dyDescent="0.25">
      <c r="A1239">
        <f t="shared" si="177"/>
        <v>50</v>
      </c>
      <c r="B1239">
        <f t="shared" si="178"/>
        <v>2</v>
      </c>
      <c r="C1239" s="1">
        <f t="shared" si="185"/>
        <v>41691.166666663688</v>
      </c>
      <c r="D1239" s="7">
        <v>0</v>
      </c>
      <c r="E1239" s="7"/>
      <c r="G1239">
        <v>0</v>
      </c>
      <c r="H1239" s="12">
        <v>200.16753935644752</v>
      </c>
      <c r="I1239" s="13">
        <f>$D$2*tarifas!$D$12/24</f>
        <v>1.4541666666666666</v>
      </c>
      <c r="J1239" s="13" t="e">
        <f>VLOOKUP(E1239&amp;" "&amp;F1239,tarifas!$A$13:$D$20,4,FALSE)*H1239</f>
        <v>#N/A</v>
      </c>
      <c r="K1239" s="13">
        <f>IF(F1239="COD1",tarifas!$D$11*(SUMIFS($H$11:$H$8770,$F$11:$F$8770,"=COD1",$B$11:$B$8770,"="&amp;B1239)/COUNTIFS($F$11:$F$8770,"=COD1",$B$11:$B$8770,"="&amp;B1239))/COUNTIFS($A$11:$A$8770,"="&amp;A1239,$F$11:$F$8770,"=COD1"),0)</f>
        <v>0</v>
      </c>
      <c r="L1239" s="13" t="e">
        <f>(VLOOKUP(F1239,tarifas!$C$7:$D$10,2,FALSE)+tarifas!$D$21)*datos!H1239</f>
        <v>#N/A</v>
      </c>
      <c r="M1239">
        <v>0</v>
      </c>
      <c r="N1239" s="13" t="e">
        <f t="shared" si="179"/>
        <v>#N/A</v>
      </c>
      <c r="O1239">
        <f t="shared" si="180"/>
        <v>0</v>
      </c>
      <c r="P1239" s="12">
        <f t="shared" si="181"/>
        <v>200.16753935644752</v>
      </c>
      <c r="Q1239">
        <f t="shared" si="182"/>
        <v>0</v>
      </c>
      <c r="R1239">
        <f>$D$2*tarifas!$D$12/24</f>
        <v>1.4541666666666666</v>
      </c>
      <c r="S1239" t="e">
        <f>VLOOKUP(E1239&amp;" "&amp;F1239,tarifas!$A$13:$D$20,4,FALSE)*P1239</f>
        <v>#N/A</v>
      </c>
      <c r="T1239">
        <f>IF(F1239="COD1",tarifas!$D$11*(SUMIFS($P$11:$P$8770,$F$11:$F$8770,"=COD1",$B$11:$B$8770,"="&amp;B1239)/COUNTIFS($F$11:$F$8770,"=COD1",$B$11:$B$8770,"="&amp;B1239))/COUNTIFS($A$11:$A$8770,"="&amp;A1239,$F$11:$F$8770,"=COD1"),0)</f>
        <v>0</v>
      </c>
      <c r="U1239" t="e">
        <f>(VLOOKUP(F1239,tarifas!$C$7:$D$10,2,FALSE)+tarifas!$D$21)*datos!P1239</f>
        <v>#N/A</v>
      </c>
      <c r="V1239" t="e">
        <f t="shared" si="183"/>
        <v>#N/A</v>
      </c>
      <c r="W1239">
        <f t="shared" si="184"/>
        <v>0</v>
      </c>
    </row>
    <row r="1240" spans="1:23" x14ac:dyDescent="0.25">
      <c r="A1240">
        <f t="shared" si="177"/>
        <v>50</v>
      </c>
      <c r="B1240">
        <f t="shared" si="178"/>
        <v>2</v>
      </c>
      <c r="C1240" s="1">
        <f t="shared" si="185"/>
        <v>41691.208333330353</v>
      </c>
      <c r="D1240" s="7">
        <v>0</v>
      </c>
      <c r="E1240" s="7"/>
      <c r="G1240">
        <v>7.0000000000000007E-2</v>
      </c>
      <c r="H1240" s="12">
        <v>197.90229406255094</v>
      </c>
      <c r="I1240" s="13">
        <f>$D$2*tarifas!$D$12/24</f>
        <v>1.4541666666666666</v>
      </c>
      <c r="J1240" s="13" t="e">
        <f>VLOOKUP(E1240&amp;" "&amp;F1240,tarifas!$A$13:$D$20,4,FALSE)*H1240</f>
        <v>#N/A</v>
      </c>
      <c r="K1240" s="13">
        <f>IF(F1240="COD1",tarifas!$D$11*(SUMIFS($H$11:$H$8770,$F$11:$F$8770,"=COD1",$B$11:$B$8770,"="&amp;B1240)/COUNTIFS($F$11:$F$8770,"=COD1",$B$11:$B$8770,"="&amp;B1240))/COUNTIFS($A$11:$A$8770,"="&amp;A1240,$F$11:$F$8770,"=COD1"),0)</f>
        <v>0</v>
      </c>
      <c r="L1240" s="13" t="e">
        <f>(VLOOKUP(F1240,tarifas!$C$7:$D$10,2,FALSE)+tarifas!$D$21)*datos!H1240</f>
        <v>#N/A</v>
      </c>
      <c r="M1240">
        <v>0</v>
      </c>
      <c r="N1240" s="13" t="e">
        <f t="shared" si="179"/>
        <v>#N/A</v>
      </c>
      <c r="O1240">
        <f t="shared" si="180"/>
        <v>0</v>
      </c>
      <c r="P1240" s="12">
        <f t="shared" si="181"/>
        <v>197.90229406255094</v>
      </c>
      <c r="Q1240">
        <f t="shared" si="182"/>
        <v>0</v>
      </c>
      <c r="R1240">
        <f>$D$2*tarifas!$D$12/24</f>
        <v>1.4541666666666666</v>
      </c>
      <c r="S1240" t="e">
        <f>VLOOKUP(E1240&amp;" "&amp;F1240,tarifas!$A$13:$D$20,4,FALSE)*P1240</f>
        <v>#N/A</v>
      </c>
      <c r="T1240">
        <f>IF(F1240="COD1",tarifas!$D$11*(SUMIFS($P$11:$P$8770,$F$11:$F$8770,"=COD1",$B$11:$B$8770,"="&amp;B1240)/COUNTIFS($F$11:$F$8770,"=COD1",$B$11:$B$8770,"="&amp;B1240))/COUNTIFS($A$11:$A$8770,"="&amp;A1240,$F$11:$F$8770,"=COD1"),0)</f>
        <v>0</v>
      </c>
      <c r="U1240" t="e">
        <f>(VLOOKUP(F1240,tarifas!$C$7:$D$10,2,FALSE)+tarifas!$D$21)*datos!P1240</f>
        <v>#N/A</v>
      </c>
      <c r="V1240" t="e">
        <f t="shared" si="183"/>
        <v>#N/A</v>
      </c>
      <c r="W1240">
        <f t="shared" si="184"/>
        <v>0</v>
      </c>
    </row>
    <row r="1241" spans="1:23" x14ac:dyDescent="0.25">
      <c r="A1241">
        <f t="shared" si="177"/>
        <v>50</v>
      </c>
      <c r="B1241">
        <f t="shared" si="178"/>
        <v>2</v>
      </c>
      <c r="C1241" s="1">
        <f t="shared" si="185"/>
        <v>41691.249999997017</v>
      </c>
      <c r="D1241" s="7">
        <v>0</v>
      </c>
      <c r="E1241" s="7"/>
      <c r="G1241">
        <v>3</v>
      </c>
      <c r="H1241" s="12">
        <v>196.05345970401495</v>
      </c>
      <c r="I1241" s="13">
        <f>$D$2*tarifas!$D$12/24</f>
        <v>1.4541666666666666</v>
      </c>
      <c r="J1241" s="13" t="e">
        <f>VLOOKUP(E1241&amp;" "&amp;F1241,tarifas!$A$13:$D$20,4,FALSE)*H1241</f>
        <v>#N/A</v>
      </c>
      <c r="K1241" s="13">
        <f>IF(F1241="COD1",tarifas!$D$11*(SUMIFS($H$11:$H$8770,$F$11:$F$8770,"=COD1",$B$11:$B$8770,"="&amp;B1241)/COUNTIFS($F$11:$F$8770,"=COD1",$B$11:$B$8770,"="&amp;B1241))/COUNTIFS($A$11:$A$8770,"="&amp;A1241,$F$11:$F$8770,"=COD1"),0)</f>
        <v>0</v>
      </c>
      <c r="L1241" s="13" t="e">
        <f>(VLOOKUP(F1241,tarifas!$C$7:$D$10,2,FALSE)+tarifas!$D$21)*datos!H1241</f>
        <v>#N/A</v>
      </c>
      <c r="M1241">
        <v>0</v>
      </c>
      <c r="N1241" s="13" t="e">
        <f t="shared" si="179"/>
        <v>#N/A</v>
      </c>
      <c r="O1241">
        <f t="shared" si="180"/>
        <v>0</v>
      </c>
      <c r="P1241" s="12">
        <f t="shared" si="181"/>
        <v>196.05345970401495</v>
      </c>
      <c r="Q1241">
        <f t="shared" si="182"/>
        <v>0</v>
      </c>
      <c r="R1241">
        <f>$D$2*tarifas!$D$12/24</f>
        <v>1.4541666666666666</v>
      </c>
      <c r="S1241" t="e">
        <f>VLOOKUP(E1241&amp;" "&amp;F1241,tarifas!$A$13:$D$20,4,FALSE)*P1241</f>
        <v>#N/A</v>
      </c>
      <c r="T1241">
        <f>IF(F1241="COD1",tarifas!$D$11*(SUMIFS($P$11:$P$8770,$F$11:$F$8770,"=COD1",$B$11:$B$8770,"="&amp;B1241)/COUNTIFS($F$11:$F$8770,"=COD1",$B$11:$B$8770,"="&amp;B1241))/COUNTIFS($A$11:$A$8770,"="&amp;A1241,$F$11:$F$8770,"=COD1"),0)</f>
        <v>0</v>
      </c>
      <c r="U1241" t="e">
        <f>(VLOOKUP(F1241,tarifas!$C$7:$D$10,2,FALSE)+tarifas!$D$21)*datos!P1241</f>
        <v>#N/A</v>
      </c>
      <c r="V1241" t="e">
        <f t="shared" si="183"/>
        <v>#N/A</v>
      </c>
      <c r="W1241">
        <f t="shared" si="184"/>
        <v>0</v>
      </c>
    </row>
    <row r="1242" spans="1:23" x14ac:dyDescent="0.25">
      <c r="A1242">
        <f t="shared" si="177"/>
        <v>50</v>
      </c>
      <c r="B1242">
        <f t="shared" si="178"/>
        <v>2</v>
      </c>
      <c r="C1242" s="1">
        <f t="shared" si="185"/>
        <v>41691.291666663681</v>
      </c>
      <c r="D1242" s="7">
        <v>17.257575757575761</v>
      </c>
      <c r="E1242" s="7"/>
      <c r="G1242">
        <v>8.32</v>
      </c>
      <c r="H1242" s="12">
        <v>219.66534459366687</v>
      </c>
      <c r="I1242" s="13">
        <f>$D$2*tarifas!$D$12/24</f>
        <v>1.4541666666666666</v>
      </c>
      <c r="J1242" s="13" t="e">
        <f>VLOOKUP(E1242&amp;" "&amp;F1242,tarifas!$A$13:$D$20,4,FALSE)*H1242</f>
        <v>#N/A</v>
      </c>
      <c r="K1242" s="13">
        <f>IF(F1242="COD1",tarifas!$D$11*(SUMIFS($H$11:$H$8770,$F$11:$F$8770,"=COD1",$B$11:$B$8770,"="&amp;B1242)/COUNTIFS($F$11:$F$8770,"=COD1",$B$11:$B$8770,"="&amp;B1242))/COUNTIFS($A$11:$A$8770,"="&amp;A1242,$F$11:$F$8770,"=COD1"),0)</f>
        <v>0</v>
      </c>
      <c r="L1242" s="13" t="e">
        <f>(VLOOKUP(F1242,tarifas!$C$7:$D$10,2,FALSE)+tarifas!$D$21)*datos!H1242</f>
        <v>#N/A</v>
      </c>
      <c r="M1242">
        <v>55.865259999999999</v>
      </c>
      <c r="N1242" s="13" t="e">
        <f t="shared" si="179"/>
        <v>#N/A</v>
      </c>
      <c r="O1242">
        <f t="shared" si="180"/>
        <v>55.865259999999999</v>
      </c>
      <c r="P1242" s="12">
        <f t="shared" si="181"/>
        <v>163.80008459366687</v>
      </c>
      <c r="Q1242">
        <f t="shared" si="182"/>
        <v>0</v>
      </c>
      <c r="R1242">
        <f>$D$2*tarifas!$D$12/24</f>
        <v>1.4541666666666666</v>
      </c>
      <c r="S1242" t="e">
        <f>VLOOKUP(E1242&amp;" "&amp;F1242,tarifas!$A$13:$D$20,4,FALSE)*P1242</f>
        <v>#N/A</v>
      </c>
      <c r="T1242">
        <f>IF(F1242="COD1",tarifas!$D$11*(SUMIFS($P$11:$P$8770,$F$11:$F$8770,"=COD1",$B$11:$B$8770,"="&amp;B1242)/COUNTIFS($F$11:$F$8770,"=COD1",$B$11:$B$8770,"="&amp;B1242))/COUNTIFS($A$11:$A$8770,"="&amp;A1242,$F$11:$F$8770,"=COD1"),0)</f>
        <v>0</v>
      </c>
      <c r="U1242" t="e">
        <f>(VLOOKUP(F1242,tarifas!$C$7:$D$10,2,FALSE)+tarifas!$D$21)*datos!P1242</f>
        <v>#N/A</v>
      </c>
      <c r="V1242" t="e">
        <f t="shared" si="183"/>
        <v>#N/A</v>
      </c>
      <c r="W1242">
        <f t="shared" si="184"/>
        <v>0</v>
      </c>
    </row>
    <row r="1243" spans="1:23" x14ac:dyDescent="0.25">
      <c r="A1243">
        <f t="shared" si="177"/>
        <v>50</v>
      </c>
      <c r="B1243">
        <f t="shared" si="178"/>
        <v>2</v>
      </c>
      <c r="C1243" s="1">
        <f t="shared" si="185"/>
        <v>41691.333333330345</v>
      </c>
      <c r="D1243" s="7">
        <v>194.21212121212119</v>
      </c>
      <c r="E1243" s="7"/>
      <c r="G1243">
        <v>13.43</v>
      </c>
      <c r="H1243" s="12">
        <v>298.07178474887439</v>
      </c>
      <c r="I1243" s="13">
        <f>$D$2*tarifas!$D$12/24</f>
        <v>1.4541666666666666</v>
      </c>
      <c r="J1243" s="13" t="e">
        <f>VLOOKUP(E1243&amp;" "&amp;F1243,tarifas!$A$13:$D$20,4,FALSE)*H1243</f>
        <v>#N/A</v>
      </c>
      <c r="K1243" s="13">
        <f>IF(F1243="COD1",tarifas!$D$11*(SUMIFS($H$11:$H$8770,$F$11:$F$8770,"=COD1",$B$11:$B$8770,"="&amp;B1243)/COUNTIFS($F$11:$F$8770,"=COD1",$B$11:$B$8770,"="&amp;B1243))/COUNTIFS($A$11:$A$8770,"="&amp;A1243,$F$11:$F$8770,"=COD1"),0)</f>
        <v>0</v>
      </c>
      <c r="L1243" s="13" t="e">
        <f>(VLOOKUP(F1243,tarifas!$C$7:$D$10,2,FALSE)+tarifas!$D$21)*datos!H1243</f>
        <v>#N/A</v>
      </c>
      <c r="M1243">
        <v>226.55905999999999</v>
      </c>
      <c r="N1243" s="13" t="e">
        <f t="shared" si="179"/>
        <v>#N/A</v>
      </c>
      <c r="O1243">
        <f t="shared" si="180"/>
        <v>226.55905999999999</v>
      </c>
      <c r="P1243" s="12">
        <f t="shared" si="181"/>
        <v>71.512724748874405</v>
      </c>
      <c r="Q1243">
        <f t="shared" si="182"/>
        <v>0</v>
      </c>
      <c r="R1243">
        <f>$D$2*tarifas!$D$12/24</f>
        <v>1.4541666666666666</v>
      </c>
      <c r="S1243" t="e">
        <f>VLOOKUP(E1243&amp;" "&amp;F1243,tarifas!$A$13:$D$20,4,FALSE)*P1243</f>
        <v>#N/A</v>
      </c>
      <c r="T1243">
        <f>IF(F1243="COD1",tarifas!$D$11*(SUMIFS($P$11:$P$8770,$F$11:$F$8770,"=COD1",$B$11:$B$8770,"="&amp;B1243)/COUNTIFS($F$11:$F$8770,"=COD1",$B$11:$B$8770,"="&amp;B1243))/COUNTIFS($A$11:$A$8770,"="&amp;A1243,$F$11:$F$8770,"=COD1"),0)</f>
        <v>0</v>
      </c>
      <c r="U1243" t="e">
        <f>(VLOOKUP(F1243,tarifas!$C$7:$D$10,2,FALSE)+tarifas!$D$21)*datos!P1243</f>
        <v>#N/A</v>
      </c>
      <c r="V1243" t="e">
        <f t="shared" si="183"/>
        <v>#N/A</v>
      </c>
      <c r="W1243">
        <f t="shared" si="184"/>
        <v>0</v>
      </c>
    </row>
    <row r="1244" spans="1:23" x14ac:dyDescent="0.25">
      <c r="A1244">
        <f t="shared" si="177"/>
        <v>50</v>
      </c>
      <c r="B1244">
        <f t="shared" si="178"/>
        <v>2</v>
      </c>
      <c r="C1244" s="1">
        <f t="shared" si="185"/>
        <v>41691.37499999701</v>
      </c>
      <c r="D1244" s="7">
        <v>377.34848484848487</v>
      </c>
      <c r="E1244" s="7"/>
      <c r="G1244">
        <v>32.130000000000003</v>
      </c>
      <c r="H1244" s="12">
        <v>484.51948175755354</v>
      </c>
      <c r="I1244" s="13">
        <f>$D$2*tarifas!$D$12/24</f>
        <v>1.4541666666666666</v>
      </c>
      <c r="J1244" s="13" t="e">
        <f>VLOOKUP(E1244&amp;" "&amp;F1244,tarifas!$A$13:$D$20,4,FALSE)*H1244</f>
        <v>#N/A</v>
      </c>
      <c r="K1244" s="13">
        <f>IF(F1244="COD1",tarifas!$D$11*(SUMIFS($H$11:$H$8770,$F$11:$F$8770,"=COD1",$B$11:$B$8770,"="&amp;B1244)/COUNTIFS($F$11:$F$8770,"=COD1",$B$11:$B$8770,"="&amp;B1244))/COUNTIFS($A$11:$A$8770,"="&amp;A1244,$F$11:$F$8770,"=COD1"),0)</f>
        <v>0</v>
      </c>
      <c r="L1244" s="13" t="e">
        <f>(VLOOKUP(F1244,tarifas!$C$7:$D$10,2,FALSE)+tarifas!$D$21)*datos!H1244</f>
        <v>#N/A</v>
      </c>
      <c r="M1244">
        <v>360.23016999999999</v>
      </c>
      <c r="N1244" s="13" t="e">
        <f t="shared" si="179"/>
        <v>#N/A</v>
      </c>
      <c r="O1244">
        <f t="shared" si="180"/>
        <v>360.23016999999999</v>
      </c>
      <c r="P1244" s="12">
        <f t="shared" si="181"/>
        <v>124.28931175755355</v>
      </c>
      <c r="Q1244">
        <f t="shared" si="182"/>
        <v>0</v>
      </c>
      <c r="R1244">
        <f>$D$2*tarifas!$D$12/24</f>
        <v>1.4541666666666666</v>
      </c>
      <c r="S1244" t="e">
        <f>VLOOKUP(E1244&amp;" "&amp;F1244,tarifas!$A$13:$D$20,4,FALSE)*P1244</f>
        <v>#N/A</v>
      </c>
      <c r="T1244">
        <f>IF(F1244="COD1",tarifas!$D$11*(SUMIFS($P$11:$P$8770,$F$11:$F$8770,"=COD1",$B$11:$B$8770,"="&amp;B1244)/COUNTIFS($F$11:$F$8770,"=COD1",$B$11:$B$8770,"="&amp;B1244))/COUNTIFS($A$11:$A$8770,"="&amp;A1244,$F$11:$F$8770,"=COD1"),0)</f>
        <v>0</v>
      </c>
      <c r="U1244" t="e">
        <f>(VLOOKUP(F1244,tarifas!$C$7:$D$10,2,FALSE)+tarifas!$D$21)*datos!P1244</f>
        <v>#N/A</v>
      </c>
      <c r="V1244" t="e">
        <f t="shared" si="183"/>
        <v>#N/A</v>
      </c>
      <c r="W1244">
        <f t="shared" si="184"/>
        <v>0</v>
      </c>
    </row>
    <row r="1245" spans="1:23" x14ac:dyDescent="0.25">
      <c r="A1245">
        <f t="shared" si="177"/>
        <v>50</v>
      </c>
      <c r="B1245">
        <f t="shared" si="178"/>
        <v>2</v>
      </c>
      <c r="C1245" s="1">
        <f t="shared" si="185"/>
        <v>41691.416666663674</v>
      </c>
      <c r="D1245" s="7">
        <v>535.24242424242414</v>
      </c>
      <c r="E1245" s="7"/>
      <c r="G1245">
        <v>34.47</v>
      </c>
      <c r="H1245" s="12">
        <v>560.63168654829371</v>
      </c>
      <c r="I1245" s="13">
        <f>$D$2*tarifas!$D$12/24</f>
        <v>1.4541666666666666</v>
      </c>
      <c r="J1245" s="13" t="e">
        <f>VLOOKUP(E1245&amp;" "&amp;F1245,tarifas!$A$13:$D$20,4,FALSE)*H1245</f>
        <v>#N/A</v>
      </c>
      <c r="K1245" s="13">
        <f>IF(F1245="COD1",tarifas!$D$11*(SUMIFS($H$11:$H$8770,$F$11:$F$8770,"=COD1",$B$11:$B$8770,"="&amp;B1245)/COUNTIFS($F$11:$F$8770,"=COD1",$B$11:$B$8770,"="&amp;B1245))/COUNTIFS($A$11:$A$8770,"="&amp;A1245,$F$11:$F$8770,"=COD1"),0)</f>
        <v>0</v>
      </c>
      <c r="L1245" s="13" t="e">
        <f>(VLOOKUP(F1245,tarifas!$C$7:$D$10,2,FALSE)+tarifas!$D$21)*datos!H1245</f>
        <v>#N/A</v>
      </c>
      <c r="M1245">
        <v>442.60128000000003</v>
      </c>
      <c r="N1245" s="13" t="e">
        <f t="shared" si="179"/>
        <v>#N/A</v>
      </c>
      <c r="O1245">
        <f t="shared" si="180"/>
        <v>442.60128000000003</v>
      </c>
      <c r="P1245" s="12">
        <f t="shared" si="181"/>
        <v>118.03040654829368</v>
      </c>
      <c r="Q1245">
        <f t="shared" si="182"/>
        <v>0</v>
      </c>
      <c r="R1245">
        <f>$D$2*tarifas!$D$12/24</f>
        <v>1.4541666666666666</v>
      </c>
      <c r="S1245" t="e">
        <f>VLOOKUP(E1245&amp;" "&amp;F1245,tarifas!$A$13:$D$20,4,FALSE)*P1245</f>
        <v>#N/A</v>
      </c>
      <c r="T1245">
        <f>IF(F1245="COD1",tarifas!$D$11*(SUMIFS($P$11:$P$8770,$F$11:$F$8770,"=COD1",$B$11:$B$8770,"="&amp;B1245)/COUNTIFS($F$11:$F$8770,"=COD1",$B$11:$B$8770,"="&amp;B1245))/COUNTIFS($A$11:$A$8770,"="&amp;A1245,$F$11:$F$8770,"=COD1"),0)</f>
        <v>0</v>
      </c>
      <c r="U1245" t="e">
        <f>(VLOOKUP(F1245,tarifas!$C$7:$D$10,2,FALSE)+tarifas!$D$21)*datos!P1245</f>
        <v>#N/A</v>
      </c>
      <c r="V1245" t="e">
        <f t="shared" si="183"/>
        <v>#N/A</v>
      </c>
      <c r="W1245">
        <f t="shared" si="184"/>
        <v>0</v>
      </c>
    </row>
    <row r="1246" spans="1:23" x14ac:dyDescent="0.25">
      <c r="A1246">
        <f t="shared" si="177"/>
        <v>50</v>
      </c>
      <c r="B1246">
        <f t="shared" si="178"/>
        <v>2</v>
      </c>
      <c r="C1246" s="1">
        <f t="shared" si="185"/>
        <v>41691.458333330338</v>
      </c>
      <c r="D1246" s="7">
        <v>626.42424242424249</v>
      </c>
      <c r="E1246" s="7"/>
      <c r="G1246">
        <v>30</v>
      </c>
      <c r="H1246" s="12">
        <v>603.63994368778333</v>
      </c>
      <c r="I1246" s="13">
        <f>$D$2*tarifas!$D$12/24</f>
        <v>1.4541666666666666</v>
      </c>
      <c r="J1246" s="13" t="e">
        <f>VLOOKUP(E1246&amp;" "&amp;F1246,tarifas!$A$13:$D$20,4,FALSE)*H1246</f>
        <v>#N/A</v>
      </c>
      <c r="K1246" s="13">
        <f>IF(F1246="COD1",tarifas!$D$11*(SUMIFS($H$11:$H$8770,$F$11:$F$8770,"=COD1",$B$11:$B$8770,"="&amp;B1246)/COUNTIFS($F$11:$F$8770,"=COD1",$B$11:$B$8770,"="&amp;B1246))/COUNTIFS($A$11:$A$8770,"="&amp;A1246,$F$11:$F$8770,"=COD1"),0)</f>
        <v>0</v>
      </c>
      <c r="L1246" s="13" t="e">
        <f>(VLOOKUP(F1246,tarifas!$C$7:$D$10,2,FALSE)+tarifas!$D$21)*datos!H1246</f>
        <v>#N/A</v>
      </c>
      <c r="M1246">
        <v>345.11427000000003</v>
      </c>
      <c r="N1246" s="13" t="e">
        <f t="shared" si="179"/>
        <v>#N/A</v>
      </c>
      <c r="O1246">
        <f t="shared" si="180"/>
        <v>345.11427000000003</v>
      </c>
      <c r="P1246" s="12">
        <f t="shared" si="181"/>
        <v>258.5256736877833</v>
      </c>
      <c r="Q1246">
        <f t="shared" si="182"/>
        <v>0</v>
      </c>
      <c r="R1246">
        <f>$D$2*tarifas!$D$12/24</f>
        <v>1.4541666666666666</v>
      </c>
      <c r="S1246" t="e">
        <f>VLOOKUP(E1246&amp;" "&amp;F1246,tarifas!$A$13:$D$20,4,FALSE)*P1246</f>
        <v>#N/A</v>
      </c>
      <c r="T1246">
        <f>IF(F1246="COD1",tarifas!$D$11*(SUMIFS($P$11:$P$8770,$F$11:$F$8770,"=COD1",$B$11:$B$8770,"="&amp;B1246)/COUNTIFS($F$11:$F$8770,"=COD1",$B$11:$B$8770,"="&amp;B1246))/COUNTIFS($A$11:$A$8770,"="&amp;A1246,$F$11:$F$8770,"=COD1"),0)</f>
        <v>0</v>
      </c>
      <c r="U1246" t="e">
        <f>(VLOOKUP(F1246,tarifas!$C$7:$D$10,2,FALSE)+tarifas!$D$21)*datos!P1246</f>
        <v>#N/A</v>
      </c>
      <c r="V1246" t="e">
        <f t="shared" si="183"/>
        <v>#N/A</v>
      </c>
      <c r="W1246">
        <f t="shared" si="184"/>
        <v>0</v>
      </c>
    </row>
    <row r="1247" spans="1:23" x14ac:dyDescent="0.25">
      <c r="A1247">
        <f t="shared" si="177"/>
        <v>50</v>
      </c>
      <c r="B1247">
        <f t="shared" si="178"/>
        <v>2</v>
      </c>
      <c r="C1247" s="1">
        <f t="shared" si="185"/>
        <v>41691.499999997002</v>
      </c>
      <c r="D1247" s="7">
        <v>653.72727272727275</v>
      </c>
      <c r="E1247" s="7"/>
      <c r="G1247">
        <v>24</v>
      </c>
      <c r="H1247" s="12">
        <v>420.4988962852396</v>
      </c>
      <c r="I1247" s="13">
        <f>$D$2*tarifas!$D$12/24</f>
        <v>1.4541666666666666</v>
      </c>
      <c r="J1247" s="13" t="e">
        <f>VLOOKUP(E1247&amp;" "&amp;F1247,tarifas!$A$13:$D$20,4,FALSE)*H1247</f>
        <v>#N/A</v>
      </c>
      <c r="K1247" s="13">
        <f>IF(F1247="COD1",tarifas!$D$11*(SUMIFS($H$11:$H$8770,$F$11:$F$8770,"=COD1",$B$11:$B$8770,"="&amp;B1247)/COUNTIFS($F$11:$F$8770,"=COD1",$B$11:$B$8770,"="&amp;B1247))/COUNTIFS($A$11:$A$8770,"="&amp;A1247,$F$11:$F$8770,"=COD1"),0)</f>
        <v>0</v>
      </c>
      <c r="L1247" s="13" t="e">
        <f>(VLOOKUP(F1247,tarifas!$C$7:$D$10,2,FALSE)+tarifas!$D$21)*datos!H1247</f>
        <v>#N/A</v>
      </c>
      <c r="M1247">
        <v>421.69559000000004</v>
      </c>
      <c r="N1247" s="13" t="e">
        <f t="shared" si="179"/>
        <v>#N/A</v>
      </c>
      <c r="O1247">
        <f t="shared" si="180"/>
        <v>420.4988962852396</v>
      </c>
      <c r="P1247" s="12">
        <f t="shared" si="181"/>
        <v>0</v>
      </c>
      <c r="Q1247">
        <f t="shared" si="182"/>
        <v>1.1966937147604426</v>
      </c>
      <c r="R1247">
        <f>$D$2*tarifas!$D$12/24</f>
        <v>1.4541666666666666</v>
      </c>
      <c r="S1247" t="e">
        <f>VLOOKUP(E1247&amp;" "&amp;F1247,tarifas!$A$13:$D$20,4,FALSE)*P1247</f>
        <v>#N/A</v>
      </c>
      <c r="T1247">
        <f>IF(F1247="COD1",tarifas!$D$11*(SUMIFS($P$11:$P$8770,$F$11:$F$8770,"=COD1",$B$11:$B$8770,"="&amp;B1247)/COUNTIFS($F$11:$F$8770,"=COD1",$B$11:$B$8770,"="&amp;B1247))/COUNTIFS($A$11:$A$8770,"="&amp;A1247,$F$11:$F$8770,"=COD1"),0)</f>
        <v>0</v>
      </c>
      <c r="U1247" t="e">
        <f>(VLOOKUP(F1247,tarifas!$C$7:$D$10,2,FALSE)+tarifas!$D$21)*datos!P1247</f>
        <v>#N/A</v>
      </c>
      <c r="V1247" t="e">
        <f t="shared" si="183"/>
        <v>#N/A</v>
      </c>
      <c r="W1247">
        <f t="shared" si="184"/>
        <v>2.5848584238825561E-2</v>
      </c>
    </row>
    <row r="1248" spans="1:23" x14ac:dyDescent="0.25">
      <c r="A1248">
        <f t="shared" si="177"/>
        <v>50</v>
      </c>
      <c r="B1248">
        <f t="shared" si="178"/>
        <v>2</v>
      </c>
      <c r="C1248" s="1">
        <f t="shared" si="185"/>
        <v>41691.541666663667</v>
      </c>
      <c r="D1248" s="7">
        <v>565.63636363636374</v>
      </c>
      <c r="E1248" s="7"/>
      <c r="G1248">
        <v>18.16</v>
      </c>
      <c r="H1248" s="12">
        <v>395.41620072682633</v>
      </c>
      <c r="I1248" s="13">
        <f>$D$2*tarifas!$D$12/24</f>
        <v>1.4541666666666666</v>
      </c>
      <c r="J1248" s="13" t="e">
        <f>VLOOKUP(E1248&amp;" "&amp;F1248,tarifas!$A$13:$D$20,4,FALSE)*H1248</f>
        <v>#N/A</v>
      </c>
      <c r="K1248" s="13">
        <f>IF(F1248="COD1",tarifas!$D$11*(SUMIFS($H$11:$H$8770,$F$11:$F$8770,"=COD1",$B$11:$B$8770,"="&amp;B1248)/COUNTIFS($F$11:$F$8770,"=COD1",$B$11:$B$8770,"="&amp;B1248))/COUNTIFS($A$11:$A$8770,"="&amp;A1248,$F$11:$F$8770,"=COD1"),0)</f>
        <v>0</v>
      </c>
      <c r="L1248" s="13" t="e">
        <f>(VLOOKUP(F1248,tarifas!$C$7:$D$10,2,FALSE)+tarifas!$D$21)*datos!H1248</f>
        <v>#N/A</v>
      </c>
      <c r="M1248">
        <v>410.32959999999997</v>
      </c>
      <c r="N1248" s="13" t="e">
        <f t="shared" si="179"/>
        <v>#N/A</v>
      </c>
      <c r="O1248">
        <f t="shared" si="180"/>
        <v>395.41620072682633</v>
      </c>
      <c r="P1248" s="12">
        <f t="shared" si="181"/>
        <v>0</v>
      </c>
      <c r="Q1248">
        <f t="shared" si="182"/>
        <v>14.913399273173638</v>
      </c>
      <c r="R1248">
        <f>$D$2*tarifas!$D$12/24</f>
        <v>1.4541666666666666</v>
      </c>
      <c r="S1248" t="e">
        <f>VLOOKUP(E1248&amp;" "&amp;F1248,tarifas!$A$13:$D$20,4,FALSE)*P1248</f>
        <v>#N/A</v>
      </c>
      <c r="T1248">
        <f>IF(F1248="COD1",tarifas!$D$11*(SUMIFS($P$11:$P$8770,$F$11:$F$8770,"=COD1",$B$11:$B$8770,"="&amp;B1248)/COUNTIFS($F$11:$F$8770,"=COD1",$B$11:$B$8770,"="&amp;B1248))/COUNTIFS($A$11:$A$8770,"="&amp;A1248,$F$11:$F$8770,"=COD1"),0)</f>
        <v>0</v>
      </c>
      <c r="U1248" t="e">
        <f>(VLOOKUP(F1248,tarifas!$C$7:$D$10,2,FALSE)+tarifas!$D$21)*datos!P1248</f>
        <v>#N/A</v>
      </c>
      <c r="V1248" t="e">
        <f t="shared" si="183"/>
        <v>#N/A</v>
      </c>
      <c r="W1248">
        <f t="shared" si="184"/>
        <v>0.24374459772074997</v>
      </c>
    </row>
    <row r="1249" spans="1:23" x14ac:dyDescent="0.25">
      <c r="A1249">
        <f t="shared" si="177"/>
        <v>50</v>
      </c>
      <c r="B1249">
        <f t="shared" si="178"/>
        <v>2</v>
      </c>
      <c r="C1249" s="1">
        <f t="shared" si="185"/>
        <v>41691.583333330331</v>
      </c>
      <c r="D1249" s="7">
        <v>414.43939393939394</v>
      </c>
      <c r="E1249" s="7"/>
      <c r="G1249">
        <v>10.029999999999999</v>
      </c>
      <c r="H1249" s="12">
        <v>522.60114019462208</v>
      </c>
      <c r="I1249" s="13">
        <f>$D$2*tarifas!$D$12/24</f>
        <v>1.4541666666666666</v>
      </c>
      <c r="J1249" s="13" t="e">
        <f>VLOOKUP(E1249&amp;" "&amp;F1249,tarifas!$A$13:$D$20,4,FALSE)*H1249</f>
        <v>#N/A</v>
      </c>
      <c r="K1249" s="13">
        <f>IF(F1249="COD1",tarifas!$D$11*(SUMIFS($H$11:$H$8770,$F$11:$F$8770,"=COD1",$B$11:$B$8770,"="&amp;B1249)/COUNTIFS($F$11:$F$8770,"=COD1",$B$11:$B$8770,"="&amp;B1249))/COUNTIFS($A$11:$A$8770,"="&amp;A1249,$F$11:$F$8770,"=COD1"),0)</f>
        <v>0</v>
      </c>
      <c r="L1249" s="13" t="e">
        <f>(VLOOKUP(F1249,tarifas!$C$7:$D$10,2,FALSE)+tarifas!$D$21)*datos!H1249</f>
        <v>#N/A</v>
      </c>
      <c r="M1249">
        <v>428.53183000000001</v>
      </c>
      <c r="N1249" s="13" t="e">
        <f t="shared" si="179"/>
        <v>#N/A</v>
      </c>
      <c r="O1249">
        <f t="shared" si="180"/>
        <v>428.53183000000001</v>
      </c>
      <c r="P1249" s="12">
        <f t="shared" si="181"/>
        <v>94.069310194622062</v>
      </c>
      <c r="Q1249">
        <f t="shared" si="182"/>
        <v>0</v>
      </c>
      <c r="R1249">
        <f>$D$2*tarifas!$D$12/24</f>
        <v>1.4541666666666666</v>
      </c>
      <c r="S1249" t="e">
        <f>VLOOKUP(E1249&amp;" "&amp;F1249,tarifas!$A$13:$D$20,4,FALSE)*P1249</f>
        <v>#N/A</v>
      </c>
      <c r="T1249">
        <f>IF(F1249="COD1",tarifas!$D$11*(SUMIFS($P$11:$P$8770,$F$11:$F$8770,"=COD1",$B$11:$B$8770,"="&amp;B1249)/COUNTIFS($F$11:$F$8770,"=COD1",$B$11:$B$8770,"="&amp;B1249))/COUNTIFS($A$11:$A$8770,"="&amp;A1249,$F$11:$F$8770,"=COD1"),0)</f>
        <v>0</v>
      </c>
      <c r="U1249" t="e">
        <f>(VLOOKUP(F1249,tarifas!$C$7:$D$10,2,FALSE)+tarifas!$D$21)*datos!P1249</f>
        <v>#N/A</v>
      </c>
      <c r="V1249" t="e">
        <f t="shared" si="183"/>
        <v>#N/A</v>
      </c>
      <c r="W1249">
        <f t="shared" si="184"/>
        <v>0</v>
      </c>
    </row>
    <row r="1250" spans="1:23" x14ac:dyDescent="0.25">
      <c r="A1250">
        <f t="shared" si="177"/>
        <v>50</v>
      </c>
      <c r="B1250">
        <f t="shared" si="178"/>
        <v>2</v>
      </c>
      <c r="C1250" s="1">
        <f t="shared" si="185"/>
        <v>41691.624999996995</v>
      </c>
      <c r="D1250" s="7">
        <v>407.4848484848485</v>
      </c>
      <c r="E1250" s="7"/>
      <c r="G1250">
        <v>8.32</v>
      </c>
      <c r="H1250" s="12">
        <v>527.02815389998614</v>
      </c>
      <c r="I1250" s="13">
        <f>$D$2*tarifas!$D$12/24</f>
        <v>1.4541666666666666</v>
      </c>
      <c r="J1250" s="13" t="e">
        <f>VLOOKUP(E1250&amp;" "&amp;F1250,tarifas!$A$13:$D$20,4,FALSE)*H1250</f>
        <v>#N/A</v>
      </c>
      <c r="K1250" s="13">
        <f>IF(F1250="COD1",tarifas!$D$11*(SUMIFS($H$11:$H$8770,$F$11:$F$8770,"=COD1",$B$11:$B$8770,"="&amp;B1250)/COUNTIFS($F$11:$F$8770,"=COD1",$B$11:$B$8770,"="&amp;B1250))/COUNTIFS($A$11:$A$8770,"="&amp;A1250,$F$11:$F$8770,"=COD1"),0)</f>
        <v>0</v>
      </c>
      <c r="L1250" s="13" t="e">
        <f>(VLOOKUP(F1250,tarifas!$C$7:$D$10,2,FALSE)+tarifas!$D$21)*datos!H1250</f>
        <v>#N/A</v>
      </c>
      <c r="M1250">
        <v>301.47402</v>
      </c>
      <c r="N1250" s="13" t="e">
        <f t="shared" si="179"/>
        <v>#N/A</v>
      </c>
      <c r="O1250">
        <f t="shared" si="180"/>
        <v>301.47402</v>
      </c>
      <c r="P1250" s="12">
        <f t="shared" si="181"/>
        <v>225.55413389998614</v>
      </c>
      <c r="Q1250">
        <f t="shared" si="182"/>
        <v>0</v>
      </c>
      <c r="R1250">
        <f>$D$2*tarifas!$D$12/24</f>
        <v>1.4541666666666666</v>
      </c>
      <c r="S1250" t="e">
        <f>VLOOKUP(E1250&amp;" "&amp;F1250,tarifas!$A$13:$D$20,4,FALSE)*P1250</f>
        <v>#N/A</v>
      </c>
      <c r="T1250">
        <f>IF(F1250="COD1",tarifas!$D$11*(SUMIFS($P$11:$P$8770,$F$11:$F$8770,"=COD1",$B$11:$B$8770,"="&amp;B1250)/COUNTIFS($F$11:$F$8770,"=COD1",$B$11:$B$8770,"="&amp;B1250))/COUNTIFS($A$11:$A$8770,"="&amp;A1250,$F$11:$F$8770,"=COD1"),0)</f>
        <v>0</v>
      </c>
      <c r="U1250" t="e">
        <f>(VLOOKUP(F1250,tarifas!$C$7:$D$10,2,FALSE)+tarifas!$D$21)*datos!P1250</f>
        <v>#N/A</v>
      </c>
      <c r="V1250" t="e">
        <f t="shared" si="183"/>
        <v>#N/A</v>
      </c>
      <c r="W1250">
        <f t="shared" si="184"/>
        <v>0</v>
      </c>
    </row>
    <row r="1251" spans="1:23" x14ac:dyDescent="0.25">
      <c r="A1251">
        <f t="shared" si="177"/>
        <v>50</v>
      </c>
      <c r="B1251">
        <f t="shared" si="178"/>
        <v>2</v>
      </c>
      <c r="C1251" s="1">
        <f t="shared" si="185"/>
        <v>41691.666666663659</v>
      </c>
      <c r="D1251" s="7">
        <v>257.57575757575756</v>
      </c>
      <c r="E1251" s="7"/>
      <c r="G1251">
        <v>8.35</v>
      </c>
      <c r="H1251" s="12">
        <v>531.53535262994023</v>
      </c>
      <c r="I1251" s="13">
        <f>$D$2*tarifas!$D$12/24</f>
        <v>1.4541666666666666</v>
      </c>
      <c r="J1251" s="13" t="e">
        <f>VLOOKUP(E1251&amp;" "&amp;F1251,tarifas!$A$13:$D$20,4,FALSE)*H1251</f>
        <v>#N/A</v>
      </c>
      <c r="K1251" s="13">
        <f>IF(F1251="COD1",tarifas!$D$11*(SUMIFS($H$11:$H$8770,$F$11:$F$8770,"=COD1",$B$11:$B$8770,"="&amp;B1251)/COUNTIFS($F$11:$F$8770,"=COD1",$B$11:$B$8770,"="&amp;B1251))/COUNTIFS($A$11:$A$8770,"="&amp;A1251,$F$11:$F$8770,"=COD1"),0)</f>
        <v>0</v>
      </c>
      <c r="L1251" s="13" t="e">
        <f>(VLOOKUP(F1251,tarifas!$C$7:$D$10,2,FALSE)+tarifas!$D$21)*datos!H1251</f>
        <v>#N/A</v>
      </c>
      <c r="M1251">
        <v>30.276019999999999</v>
      </c>
      <c r="N1251" s="13" t="e">
        <f t="shared" si="179"/>
        <v>#N/A</v>
      </c>
      <c r="O1251">
        <f t="shared" si="180"/>
        <v>30.276019999999999</v>
      </c>
      <c r="P1251" s="12">
        <f t="shared" si="181"/>
        <v>501.25933262994022</v>
      </c>
      <c r="Q1251">
        <f t="shared" si="182"/>
        <v>0</v>
      </c>
      <c r="R1251">
        <f>$D$2*tarifas!$D$12/24</f>
        <v>1.4541666666666666</v>
      </c>
      <c r="S1251" t="e">
        <f>VLOOKUP(E1251&amp;" "&amp;F1251,tarifas!$A$13:$D$20,4,FALSE)*P1251</f>
        <v>#N/A</v>
      </c>
      <c r="T1251">
        <f>IF(F1251="COD1",tarifas!$D$11*(SUMIFS($P$11:$P$8770,$F$11:$F$8770,"=COD1",$B$11:$B$8770,"="&amp;B1251)/COUNTIFS($F$11:$F$8770,"=COD1",$B$11:$B$8770,"="&amp;B1251))/COUNTIFS($A$11:$A$8770,"="&amp;A1251,$F$11:$F$8770,"=COD1"),0)</f>
        <v>0</v>
      </c>
      <c r="U1251" t="e">
        <f>(VLOOKUP(F1251,tarifas!$C$7:$D$10,2,FALSE)+tarifas!$D$21)*datos!P1251</f>
        <v>#N/A</v>
      </c>
      <c r="V1251" t="e">
        <f t="shared" si="183"/>
        <v>#N/A</v>
      </c>
      <c r="W1251">
        <f t="shared" si="184"/>
        <v>0</v>
      </c>
    </row>
    <row r="1252" spans="1:23" x14ac:dyDescent="0.25">
      <c r="A1252">
        <f t="shared" si="177"/>
        <v>50</v>
      </c>
      <c r="B1252">
        <f t="shared" si="178"/>
        <v>2</v>
      </c>
      <c r="C1252" s="1">
        <f t="shared" si="185"/>
        <v>41691.708333330324</v>
      </c>
      <c r="D1252" s="7">
        <v>69.803030303030312</v>
      </c>
      <c r="E1252" s="7"/>
      <c r="G1252">
        <v>15.11</v>
      </c>
      <c r="H1252" s="12">
        <v>489.53576121470667</v>
      </c>
      <c r="I1252" s="13">
        <f>$D$2*tarifas!$D$12/24</f>
        <v>1.4541666666666666</v>
      </c>
      <c r="J1252" s="13" t="e">
        <f>VLOOKUP(E1252&amp;" "&amp;F1252,tarifas!$A$13:$D$20,4,FALSE)*H1252</f>
        <v>#N/A</v>
      </c>
      <c r="K1252" s="13">
        <f>IF(F1252="COD1",tarifas!$D$11*(SUMIFS($H$11:$H$8770,$F$11:$F$8770,"=COD1",$B$11:$B$8770,"="&amp;B1252)/COUNTIFS($F$11:$F$8770,"=COD1",$B$11:$B$8770,"="&amp;B1252))/COUNTIFS($A$11:$A$8770,"="&amp;A1252,$F$11:$F$8770,"=COD1"),0)</f>
        <v>0</v>
      </c>
      <c r="L1252" s="13" t="e">
        <f>(VLOOKUP(F1252,tarifas!$C$7:$D$10,2,FALSE)+tarifas!$D$21)*datos!H1252</f>
        <v>#N/A</v>
      </c>
      <c r="M1252">
        <v>6.50685</v>
      </c>
      <c r="N1252" s="13" t="e">
        <f t="shared" si="179"/>
        <v>#N/A</v>
      </c>
      <c r="O1252">
        <f t="shared" si="180"/>
        <v>6.50685</v>
      </c>
      <c r="P1252" s="12">
        <f t="shared" si="181"/>
        <v>483.02891121470668</v>
      </c>
      <c r="Q1252">
        <f t="shared" si="182"/>
        <v>0</v>
      </c>
      <c r="R1252">
        <f>$D$2*tarifas!$D$12/24</f>
        <v>1.4541666666666666</v>
      </c>
      <c r="S1252" t="e">
        <f>VLOOKUP(E1252&amp;" "&amp;F1252,tarifas!$A$13:$D$20,4,FALSE)*P1252</f>
        <v>#N/A</v>
      </c>
      <c r="T1252">
        <f>IF(F1252="COD1",tarifas!$D$11*(SUMIFS($P$11:$P$8770,$F$11:$F$8770,"=COD1",$B$11:$B$8770,"="&amp;B1252)/COUNTIFS($F$11:$F$8770,"=COD1",$B$11:$B$8770,"="&amp;B1252))/COUNTIFS($A$11:$A$8770,"="&amp;A1252,$F$11:$F$8770,"=COD1"),0)</f>
        <v>0</v>
      </c>
      <c r="U1252" t="e">
        <f>(VLOOKUP(F1252,tarifas!$C$7:$D$10,2,FALSE)+tarifas!$D$21)*datos!P1252</f>
        <v>#N/A</v>
      </c>
      <c r="V1252" t="e">
        <f t="shared" si="183"/>
        <v>#N/A</v>
      </c>
      <c r="W1252">
        <f t="shared" si="184"/>
        <v>0</v>
      </c>
    </row>
    <row r="1253" spans="1:23" x14ac:dyDescent="0.25">
      <c r="A1253">
        <f t="shared" si="177"/>
        <v>50</v>
      </c>
      <c r="B1253">
        <f t="shared" si="178"/>
        <v>2</v>
      </c>
      <c r="C1253" s="1">
        <f t="shared" si="185"/>
        <v>41691.749999996988</v>
      </c>
      <c r="D1253" s="7">
        <v>0</v>
      </c>
      <c r="E1253" s="7"/>
      <c r="G1253">
        <v>34.47</v>
      </c>
      <c r="H1253" s="12">
        <v>401.7564840214132</v>
      </c>
      <c r="I1253" s="13">
        <f>$D$2*tarifas!$D$12/24</f>
        <v>1.4541666666666666</v>
      </c>
      <c r="J1253" s="13" t="e">
        <f>VLOOKUP(E1253&amp;" "&amp;F1253,tarifas!$A$13:$D$20,4,FALSE)*H1253</f>
        <v>#N/A</v>
      </c>
      <c r="K1253" s="13">
        <f>IF(F1253="COD1",tarifas!$D$11*(SUMIFS($H$11:$H$8770,$F$11:$F$8770,"=COD1",$B$11:$B$8770,"="&amp;B1253)/COUNTIFS($F$11:$F$8770,"=COD1",$B$11:$B$8770,"="&amp;B1253))/COUNTIFS($A$11:$A$8770,"="&amp;A1253,$F$11:$F$8770,"=COD1"),0)</f>
        <v>0</v>
      </c>
      <c r="L1253" s="13" t="e">
        <f>(VLOOKUP(F1253,tarifas!$C$7:$D$10,2,FALSE)+tarifas!$D$21)*datos!H1253</f>
        <v>#N/A</v>
      </c>
      <c r="M1253">
        <v>0</v>
      </c>
      <c r="N1253" s="13" t="e">
        <f t="shared" si="179"/>
        <v>#N/A</v>
      </c>
      <c r="O1253">
        <f t="shared" si="180"/>
        <v>0</v>
      </c>
      <c r="P1253" s="12">
        <f t="shared" si="181"/>
        <v>401.7564840214132</v>
      </c>
      <c r="Q1253">
        <f t="shared" si="182"/>
        <v>0</v>
      </c>
      <c r="R1253">
        <f>$D$2*tarifas!$D$12/24</f>
        <v>1.4541666666666666</v>
      </c>
      <c r="S1253" t="e">
        <f>VLOOKUP(E1253&amp;" "&amp;F1253,tarifas!$A$13:$D$20,4,FALSE)*P1253</f>
        <v>#N/A</v>
      </c>
      <c r="T1253">
        <f>IF(F1253="COD1",tarifas!$D$11*(SUMIFS($P$11:$P$8770,$F$11:$F$8770,"=COD1",$B$11:$B$8770,"="&amp;B1253)/COUNTIFS($F$11:$F$8770,"=COD1",$B$11:$B$8770,"="&amp;B1253))/COUNTIFS($A$11:$A$8770,"="&amp;A1253,$F$11:$F$8770,"=COD1"),0)</f>
        <v>0</v>
      </c>
      <c r="U1253" t="e">
        <f>(VLOOKUP(F1253,tarifas!$C$7:$D$10,2,FALSE)+tarifas!$D$21)*datos!P1253</f>
        <v>#N/A</v>
      </c>
      <c r="V1253" t="e">
        <f t="shared" si="183"/>
        <v>#N/A</v>
      </c>
      <c r="W1253">
        <f t="shared" si="184"/>
        <v>0</v>
      </c>
    </row>
    <row r="1254" spans="1:23" x14ac:dyDescent="0.25">
      <c r="A1254">
        <f t="shared" si="177"/>
        <v>50</v>
      </c>
      <c r="B1254">
        <f t="shared" si="178"/>
        <v>2</v>
      </c>
      <c r="C1254" s="1">
        <f t="shared" si="185"/>
        <v>41691.791666663652</v>
      </c>
      <c r="D1254" s="7">
        <v>0</v>
      </c>
      <c r="E1254" s="7"/>
      <c r="G1254">
        <v>39.75</v>
      </c>
      <c r="H1254" s="12">
        <v>302.35842887595572</v>
      </c>
      <c r="I1254" s="13">
        <f>$D$2*tarifas!$D$12/24</f>
        <v>1.4541666666666666</v>
      </c>
      <c r="J1254" s="13" t="e">
        <f>VLOOKUP(E1254&amp;" "&amp;F1254,tarifas!$A$13:$D$20,4,FALSE)*H1254</f>
        <v>#N/A</v>
      </c>
      <c r="K1254" s="13">
        <f>IF(F1254="COD1",tarifas!$D$11*(SUMIFS($H$11:$H$8770,$F$11:$F$8770,"=COD1",$B$11:$B$8770,"="&amp;B1254)/COUNTIFS($F$11:$F$8770,"=COD1",$B$11:$B$8770,"="&amp;B1254))/COUNTIFS($A$11:$A$8770,"="&amp;A1254,$F$11:$F$8770,"=COD1"),0)</f>
        <v>0</v>
      </c>
      <c r="L1254" s="13" t="e">
        <f>(VLOOKUP(F1254,tarifas!$C$7:$D$10,2,FALSE)+tarifas!$D$21)*datos!H1254</f>
        <v>#N/A</v>
      </c>
      <c r="M1254">
        <v>0</v>
      </c>
      <c r="N1254" s="13" t="e">
        <f t="shared" si="179"/>
        <v>#N/A</v>
      </c>
      <c r="O1254">
        <f t="shared" si="180"/>
        <v>0</v>
      </c>
      <c r="P1254" s="12">
        <f t="shared" si="181"/>
        <v>302.35842887595572</v>
      </c>
      <c r="Q1254">
        <f t="shared" si="182"/>
        <v>0</v>
      </c>
      <c r="R1254">
        <f>$D$2*tarifas!$D$12/24</f>
        <v>1.4541666666666666</v>
      </c>
      <c r="S1254" t="e">
        <f>VLOOKUP(E1254&amp;" "&amp;F1254,tarifas!$A$13:$D$20,4,FALSE)*P1254</f>
        <v>#N/A</v>
      </c>
      <c r="T1254">
        <f>IF(F1254="COD1",tarifas!$D$11*(SUMIFS($P$11:$P$8770,$F$11:$F$8770,"=COD1",$B$11:$B$8770,"="&amp;B1254)/COUNTIFS($F$11:$F$8770,"=COD1",$B$11:$B$8770,"="&amp;B1254))/COUNTIFS($A$11:$A$8770,"="&amp;A1254,$F$11:$F$8770,"=COD1"),0)</f>
        <v>0</v>
      </c>
      <c r="U1254" t="e">
        <f>(VLOOKUP(F1254,tarifas!$C$7:$D$10,2,FALSE)+tarifas!$D$21)*datos!P1254</f>
        <v>#N/A</v>
      </c>
      <c r="V1254" t="e">
        <f t="shared" si="183"/>
        <v>#N/A</v>
      </c>
      <c r="W1254">
        <f t="shared" si="184"/>
        <v>0</v>
      </c>
    </row>
    <row r="1255" spans="1:23" x14ac:dyDescent="0.25">
      <c r="A1255">
        <f t="shared" si="177"/>
        <v>50</v>
      </c>
      <c r="B1255">
        <f t="shared" si="178"/>
        <v>2</v>
      </c>
      <c r="C1255" s="1">
        <f t="shared" si="185"/>
        <v>41691.833333330316</v>
      </c>
      <c r="D1255" s="7">
        <v>0</v>
      </c>
      <c r="E1255" s="7"/>
      <c r="G1255">
        <v>38</v>
      </c>
      <c r="H1255" s="12">
        <v>224.12659563501018</v>
      </c>
      <c r="I1255" s="13">
        <f>$D$2*tarifas!$D$12/24</f>
        <v>1.4541666666666666</v>
      </c>
      <c r="J1255" s="13" t="e">
        <f>VLOOKUP(E1255&amp;" "&amp;F1255,tarifas!$A$13:$D$20,4,FALSE)*H1255</f>
        <v>#N/A</v>
      </c>
      <c r="K1255" s="13">
        <f>IF(F1255="COD1",tarifas!$D$11*(SUMIFS($H$11:$H$8770,$F$11:$F$8770,"=COD1",$B$11:$B$8770,"="&amp;B1255)/COUNTIFS($F$11:$F$8770,"=COD1",$B$11:$B$8770,"="&amp;B1255))/COUNTIFS($A$11:$A$8770,"="&amp;A1255,$F$11:$F$8770,"=COD1"),0)</f>
        <v>0</v>
      </c>
      <c r="L1255" s="13" t="e">
        <f>(VLOOKUP(F1255,tarifas!$C$7:$D$10,2,FALSE)+tarifas!$D$21)*datos!H1255</f>
        <v>#N/A</v>
      </c>
      <c r="M1255">
        <v>0</v>
      </c>
      <c r="N1255" s="13" t="e">
        <f t="shared" si="179"/>
        <v>#N/A</v>
      </c>
      <c r="O1255">
        <f t="shared" si="180"/>
        <v>0</v>
      </c>
      <c r="P1255" s="12">
        <f t="shared" si="181"/>
        <v>224.12659563501018</v>
      </c>
      <c r="Q1255">
        <f t="shared" si="182"/>
        <v>0</v>
      </c>
      <c r="R1255">
        <f>$D$2*tarifas!$D$12/24</f>
        <v>1.4541666666666666</v>
      </c>
      <c r="S1255" t="e">
        <f>VLOOKUP(E1255&amp;" "&amp;F1255,tarifas!$A$13:$D$20,4,FALSE)*P1255</f>
        <v>#N/A</v>
      </c>
      <c r="T1255">
        <f>IF(F1255="COD1",tarifas!$D$11*(SUMIFS($P$11:$P$8770,$F$11:$F$8770,"=COD1",$B$11:$B$8770,"="&amp;B1255)/COUNTIFS($F$11:$F$8770,"=COD1",$B$11:$B$8770,"="&amp;B1255))/COUNTIFS($A$11:$A$8770,"="&amp;A1255,$F$11:$F$8770,"=COD1"),0)</f>
        <v>0</v>
      </c>
      <c r="U1255" t="e">
        <f>(VLOOKUP(F1255,tarifas!$C$7:$D$10,2,FALSE)+tarifas!$D$21)*datos!P1255</f>
        <v>#N/A</v>
      </c>
      <c r="V1255" t="e">
        <f t="shared" si="183"/>
        <v>#N/A</v>
      </c>
      <c r="W1255">
        <f t="shared" si="184"/>
        <v>0</v>
      </c>
    </row>
    <row r="1256" spans="1:23" x14ac:dyDescent="0.25">
      <c r="A1256">
        <f t="shared" si="177"/>
        <v>50</v>
      </c>
      <c r="B1256">
        <f t="shared" si="178"/>
        <v>2</v>
      </c>
      <c r="C1256" s="1">
        <f t="shared" si="185"/>
        <v>41691.87499999698</v>
      </c>
      <c r="D1256" s="7">
        <v>0</v>
      </c>
      <c r="E1256" s="7"/>
      <c r="G1256">
        <v>35</v>
      </c>
      <c r="H1256" s="12">
        <v>202.45399542464284</v>
      </c>
      <c r="I1256" s="13">
        <f>$D$2*tarifas!$D$12/24</f>
        <v>1.4541666666666666</v>
      </c>
      <c r="J1256" s="13" t="e">
        <f>VLOOKUP(E1256&amp;" "&amp;F1256,tarifas!$A$13:$D$20,4,FALSE)*H1256</f>
        <v>#N/A</v>
      </c>
      <c r="K1256" s="13">
        <f>IF(F1256="COD1",tarifas!$D$11*(SUMIFS($H$11:$H$8770,$F$11:$F$8770,"=COD1",$B$11:$B$8770,"="&amp;B1256)/COUNTIFS($F$11:$F$8770,"=COD1",$B$11:$B$8770,"="&amp;B1256))/COUNTIFS($A$11:$A$8770,"="&amp;A1256,$F$11:$F$8770,"=COD1"),0)</f>
        <v>0</v>
      </c>
      <c r="L1256" s="13" t="e">
        <f>(VLOOKUP(F1256,tarifas!$C$7:$D$10,2,FALSE)+tarifas!$D$21)*datos!H1256</f>
        <v>#N/A</v>
      </c>
      <c r="M1256">
        <v>0</v>
      </c>
      <c r="N1256" s="13" t="e">
        <f t="shared" si="179"/>
        <v>#N/A</v>
      </c>
      <c r="O1256">
        <f t="shared" si="180"/>
        <v>0</v>
      </c>
      <c r="P1256" s="12">
        <f t="shared" si="181"/>
        <v>202.45399542464284</v>
      </c>
      <c r="Q1256">
        <f t="shared" si="182"/>
        <v>0</v>
      </c>
      <c r="R1256">
        <f>$D$2*tarifas!$D$12/24</f>
        <v>1.4541666666666666</v>
      </c>
      <c r="S1256" t="e">
        <f>VLOOKUP(E1256&amp;" "&amp;F1256,tarifas!$A$13:$D$20,4,FALSE)*P1256</f>
        <v>#N/A</v>
      </c>
      <c r="T1256">
        <f>IF(F1256="COD1",tarifas!$D$11*(SUMIFS($P$11:$P$8770,$F$11:$F$8770,"=COD1",$B$11:$B$8770,"="&amp;B1256)/COUNTIFS($F$11:$F$8770,"=COD1",$B$11:$B$8770,"="&amp;B1256))/COUNTIFS($A$11:$A$8770,"="&amp;A1256,$F$11:$F$8770,"=COD1"),0)</f>
        <v>0</v>
      </c>
      <c r="U1256" t="e">
        <f>(VLOOKUP(F1256,tarifas!$C$7:$D$10,2,FALSE)+tarifas!$D$21)*datos!P1256</f>
        <v>#N/A</v>
      </c>
      <c r="V1256" t="e">
        <f t="shared" si="183"/>
        <v>#N/A</v>
      </c>
      <c r="W1256">
        <f t="shared" si="184"/>
        <v>0</v>
      </c>
    </row>
    <row r="1257" spans="1:23" x14ac:dyDescent="0.25">
      <c r="A1257">
        <f t="shared" si="177"/>
        <v>50</v>
      </c>
      <c r="B1257">
        <f t="shared" si="178"/>
        <v>2</v>
      </c>
      <c r="C1257" s="1">
        <f t="shared" si="185"/>
        <v>41691.916666663645</v>
      </c>
      <c r="D1257" s="7">
        <v>0</v>
      </c>
      <c r="E1257" s="7"/>
      <c r="G1257">
        <v>20</v>
      </c>
      <c r="H1257" s="12">
        <v>196.40707359884516</v>
      </c>
      <c r="I1257" s="13">
        <f>$D$2*tarifas!$D$12/24</f>
        <v>1.4541666666666666</v>
      </c>
      <c r="J1257" s="13" t="e">
        <f>VLOOKUP(E1257&amp;" "&amp;F1257,tarifas!$A$13:$D$20,4,FALSE)*H1257</f>
        <v>#N/A</v>
      </c>
      <c r="K1257" s="13">
        <f>IF(F1257="COD1",tarifas!$D$11*(SUMIFS($H$11:$H$8770,$F$11:$F$8770,"=COD1",$B$11:$B$8770,"="&amp;B1257)/COUNTIFS($F$11:$F$8770,"=COD1",$B$11:$B$8770,"="&amp;B1257))/COUNTIFS($A$11:$A$8770,"="&amp;A1257,$F$11:$F$8770,"=COD1"),0)</f>
        <v>0</v>
      </c>
      <c r="L1257" s="13" t="e">
        <f>(VLOOKUP(F1257,tarifas!$C$7:$D$10,2,FALSE)+tarifas!$D$21)*datos!H1257</f>
        <v>#N/A</v>
      </c>
      <c r="M1257">
        <v>0</v>
      </c>
      <c r="N1257" s="13" t="e">
        <f t="shared" si="179"/>
        <v>#N/A</v>
      </c>
      <c r="O1257">
        <f t="shared" si="180"/>
        <v>0</v>
      </c>
      <c r="P1257" s="12">
        <f t="shared" si="181"/>
        <v>196.40707359884516</v>
      </c>
      <c r="Q1257">
        <f t="shared" si="182"/>
        <v>0</v>
      </c>
      <c r="R1257">
        <f>$D$2*tarifas!$D$12/24</f>
        <v>1.4541666666666666</v>
      </c>
      <c r="S1257" t="e">
        <f>VLOOKUP(E1257&amp;" "&amp;F1257,tarifas!$A$13:$D$20,4,FALSE)*P1257</f>
        <v>#N/A</v>
      </c>
      <c r="T1257">
        <f>IF(F1257="COD1",tarifas!$D$11*(SUMIFS($P$11:$P$8770,$F$11:$F$8770,"=COD1",$B$11:$B$8770,"="&amp;B1257)/COUNTIFS($F$11:$F$8770,"=COD1",$B$11:$B$8770,"="&amp;B1257))/COUNTIFS($A$11:$A$8770,"="&amp;A1257,$F$11:$F$8770,"=COD1"),0)</f>
        <v>0</v>
      </c>
      <c r="U1257" t="e">
        <f>(VLOOKUP(F1257,tarifas!$C$7:$D$10,2,FALSE)+tarifas!$D$21)*datos!P1257</f>
        <v>#N/A</v>
      </c>
      <c r="V1257" t="e">
        <f t="shared" si="183"/>
        <v>#N/A</v>
      </c>
      <c r="W1257">
        <f t="shared" si="184"/>
        <v>0</v>
      </c>
    </row>
    <row r="1258" spans="1:23" x14ac:dyDescent="0.25">
      <c r="A1258">
        <f t="shared" si="177"/>
        <v>50</v>
      </c>
      <c r="B1258">
        <f t="shared" si="178"/>
        <v>2</v>
      </c>
      <c r="C1258" s="1">
        <f t="shared" si="185"/>
        <v>41691.958333330309</v>
      </c>
      <c r="D1258" s="7">
        <v>0</v>
      </c>
      <c r="E1258" s="7"/>
      <c r="G1258">
        <v>15.11</v>
      </c>
      <c r="H1258" s="12">
        <v>194.52366739957205</v>
      </c>
      <c r="I1258" s="13">
        <f>$D$2*tarifas!$D$12/24</f>
        <v>1.4541666666666666</v>
      </c>
      <c r="J1258" s="13" t="e">
        <f>VLOOKUP(E1258&amp;" "&amp;F1258,tarifas!$A$13:$D$20,4,FALSE)*H1258</f>
        <v>#N/A</v>
      </c>
      <c r="K1258" s="13">
        <f>IF(F1258="COD1",tarifas!$D$11*(SUMIFS($H$11:$H$8770,$F$11:$F$8770,"=COD1",$B$11:$B$8770,"="&amp;B1258)/COUNTIFS($F$11:$F$8770,"=COD1",$B$11:$B$8770,"="&amp;B1258))/COUNTIFS($A$11:$A$8770,"="&amp;A1258,$F$11:$F$8770,"=COD1"),0)</f>
        <v>0</v>
      </c>
      <c r="L1258" s="13" t="e">
        <f>(VLOOKUP(F1258,tarifas!$C$7:$D$10,2,FALSE)+tarifas!$D$21)*datos!H1258</f>
        <v>#N/A</v>
      </c>
      <c r="M1258">
        <v>0</v>
      </c>
      <c r="N1258" s="13" t="e">
        <f t="shared" si="179"/>
        <v>#N/A</v>
      </c>
      <c r="O1258">
        <f t="shared" si="180"/>
        <v>0</v>
      </c>
      <c r="P1258" s="12">
        <f t="shared" si="181"/>
        <v>194.52366739957205</v>
      </c>
      <c r="Q1258">
        <f t="shared" si="182"/>
        <v>0</v>
      </c>
      <c r="R1258">
        <f>$D$2*tarifas!$D$12/24</f>
        <v>1.4541666666666666</v>
      </c>
      <c r="S1258" t="e">
        <f>VLOOKUP(E1258&amp;" "&amp;F1258,tarifas!$A$13:$D$20,4,FALSE)*P1258</f>
        <v>#N/A</v>
      </c>
      <c r="T1258">
        <f>IF(F1258="COD1",tarifas!$D$11*(SUMIFS($P$11:$P$8770,$F$11:$F$8770,"=COD1",$B$11:$B$8770,"="&amp;B1258)/COUNTIFS($F$11:$F$8770,"=COD1",$B$11:$B$8770,"="&amp;B1258))/COUNTIFS($A$11:$A$8770,"="&amp;A1258,$F$11:$F$8770,"=COD1"),0)</f>
        <v>0</v>
      </c>
      <c r="U1258" t="e">
        <f>(VLOOKUP(F1258,tarifas!$C$7:$D$10,2,FALSE)+tarifas!$D$21)*datos!P1258</f>
        <v>#N/A</v>
      </c>
      <c r="V1258" t="e">
        <f t="shared" si="183"/>
        <v>#N/A</v>
      </c>
      <c r="W1258">
        <f t="shared" si="184"/>
        <v>0</v>
      </c>
    </row>
    <row r="1259" spans="1:23" x14ac:dyDescent="0.25">
      <c r="A1259">
        <f t="shared" si="177"/>
        <v>51</v>
      </c>
      <c r="B1259">
        <f t="shared" si="178"/>
        <v>2</v>
      </c>
      <c r="C1259" s="1">
        <f t="shared" si="185"/>
        <v>41691.999999996973</v>
      </c>
      <c r="D1259" s="7">
        <v>0</v>
      </c>
      <c r="E1259" s="7"/>
      <c r="G1259">
        <v>45.1</v>
      </c>
      <c r="H1259" s="12">
        <v>191.90042140416782</v>
      </c>
      <c r="I1259" s="13">
        <f>$D$2*tarifas!$D$12/24</f>
        <v>1.4541666666666666</v>
      </c>
      <c r="J1259" s="13" t="e">
        <f>VLOOKUP(E1259&amp;" "&amp;F1259,tarifas!$A$13:$D$20,4,FALSE)*H1259</f>
        <v>#N/A</v>
      </c>
      <c r="K1259" s="13">
        <f>IF(F1259="COD1",tarifas!$D$11*(SUMIFS($H$11:$H$8770,$F$11:$F$8770,"=COD1",$B$11:$B$8770,"="&amp;B1259)/COUNTIFS($F$11:$F$8770,"=COD1",$B$11:$B$8770,"="&amp;B1259))/COUNTIFS($A$11:$A$8770,"="&amp;A1259,$F$11:$F$8770,"=COD1"),0)</f>
        <v>0</v>
      </c>
      <c r="L1259" s="13" t="e">
        <f>(VLOOKUP(F1259,tarifas!$C$7:$D$10,2,FALSE)+tarifas!$D$21)*datos!H1259</f>
        <v>#N/A</v>
      </c>
      <c r="M1259">
        <v>0</v>
      </c>
      <c r="N1259" s="13" t="e">
        <f t="shared" si="179"/>
        <v>#N/A</v>
      </c>
      <c r="O1259">
        <f t="shared" si="180"/>
        <v>0</v>
      </c>
      <c r="P1259" s="12">
        <f t="shared" si="181"/>
        <v>191.90042140416782</v>
      </c>
      <c r="Q1259">
        <f t="shared" si="182"/>
        <v>0</v>
      </c>
      <c r="R1259">
        <f>$D$2*tarifas!$D$12/24</f>
        <v>1.4541666666666666</v>
      </c>
      <c r="S1259" t="e">
        <f>VLOOKUP(E1259&amp;" "&amp;F1259,tarifas!$A$13:$D$20,4,FALSE)*P1259</f>
        <v>#N/A</v>
      </c>
      <c r="T1259">
        <f>IF(F1259="COD1",tarifas!$D$11*(SUMIFS($P$11:$P$8770,$F$11:$F$8770,"=COD1",$B$11:$B$8770,"="&amp;B1259)/COUNTIFS($F$11:$F$8770,"=COD1",$B$11:$B$8770,"="&amp;B1259))/COUNTIFS($A$11:$A$8770,"="&amp;A1259,$F$11:$F$8770,"=COD1"),0)</f>
        <v>0</v>
      </c>
      <c r="U1259" t="e">
        <f>(VLOOKUP(F1259,tarifas!$C$7:$D$10,2,FALSE)+tarifas!$D$21)*datos!P1259</f>
        <v>#N/A</v>
      </c>
      <c r="V1259" t="e">
        <f t="shared" si="183"/>
        <v>#N/A</v>
      </c>
      <c r="W1259">
        <f t="shared" si="184"/>
        <v>0</v>
      </c>
    </row>
    <row r="1260" spans="1:23" x14ac:dyDescent="0.25">
      <c r="A1260">
        <f t="shared" si="177"/>
        <v>51</v>
      </c>
      <c r="B1260">
        <f t="shared" si="178"/>
        <v>2</v>
      </c>
      <c r="C1260" s="1">
        <f t="shared" si="185"/>
        <v>41692.041666663637</v>
      </c>
      <c r="D1260" s="7">
        <v>0</v>
      </c>
      <c r="E1260" s="7"/>
      <c r="G1260">
        <v>16.010000000000002</v>
      </c>
      <c r="H1260" s="12">
        <v>189.76912408274526</v>
      </c>
      <c r="I1260" s="13">
        <f>$D$2*tarifas!$D$12/24</f>
        <v>1.4541666666666666</v>
      </c>
      <c r="J1260" s="13" t="e">
        <f>VLOOKUP(E1260&amp;" "&amp;F1260,tarifas!$A$13:$D$20,4,FALSE)*H1260</f>
        <v>#N/A</v>
      </c>
      <c r="K1260" s="13">
        <f>IF(F1260="COD1",tarifas!$D$11*(SUMIFS($H$11:$H$8770,$F$11:$F$8770,"=COD1",$B$11:$B$8770,"="&amp;B1260)/COUNTIFS($F$11:$F$8770,"=COD1",$B$11:$B$8770,"="&amp;B1260))/COUNTIFS($A$11:$A$8770,"="&amp;A1260,$F$11:$F$8770,"=COD1"),0)</f>
        <v>0</v>
      </c>
      <c r="L1260" s="13" t="e">
        <f>(VLOOKUP(F1260,tarifas!$C$7:$D$10,2,FALSE)+tarifas!$D$21)*datos!H1260</f>
        <v>#N/A</v>
      </c>
      <c r="M1260">
        <v>0</v>
      </c>
      <c r="N1260" s="13" t="e">
        <f t="shared" si="179"/>
        <v>#N/A</v>
      </c>
      <c r="O1260">
        <f t="shared" si="180"/>
        <v>0</v>
      </c>
      <c r="P1260" s="12">
        <f t="shared" si="181"/>
        <v>189.76912408274526</v>
      </c>
      <c r="Q1260">
        <f t="shared" si="182"/>
        <v>0</v>
      </c>
      <c r="R1260">
        <f>$D$2*tarifas!$D$12/24</f>
        <v>1.4541666666666666</v>
      </c>
      <c r="S1260" t="e">
        <f>VLOOKUP(E1260&amp;" "&amp;F1260,tarifas!$A$13:$D$20,4,FALSE)*P1260</f>
        <v>#N/A</v>
      </c>
      <c r="T1260">
        <f>IF(F1260="COD1",tarifas!$D$11*(SUMIFS($P$11:$P$8770,$F$11:$F$8770,"=COD1",$B$11:$B$8770,"="&amp;B1260)/COUNTIFS($F$11:$F$8770,"=COD1",$B$11:$B$8770,"="&amp;B1260))/COUNTIFS($A$11:$A$8770,"="&amp;A1260,$F$11:$F$8770,"=COD1"),0)</f>
        <v>0</v>
      </c>
      <c r="U1260" t="e">
        <f>(VLOOKUP(F1260,tarifas!$C$7:$D$10,2,FALSE)+tarifas!$D$21)*datos!P1260</f>
        <v>#N/A</v>
      </c>
      <c r="V1260" t="e">
        <f t="shared" si="183"/>
        <v>#N/A</v>
      </c>
      <c r="W1260">
        <f t="shared" si="184"/>
        <v>0</v>
      </c>
    </row>
    <row r="1261" spans="1:23" x14ac:dyDescent="0.25">
      <c r="A1261">
        <f t="shared" si="177"/>
        <v>51</v>
      </c>
      <c r="B1261">
        <f t="shared" si="178"/>
        <v>2</v>
      </c>
      <c r="C1261" s="1">
        <f t="shared" si="185"/>
        <v>41692.083333330302</v>
      </c>
      <c r="D1261" s="7">
        <v>0</v>
      </c>
      <c r="E1261" s="7"/>
      <c r="G1261">
        <v>12.3</v>
      </c>
      <c r="H1261" s="12">
        <v>188.84468921813448</v>
      </c>
      <c r="I1261" s="13">
        <f>$D$2*tarifas!$D$12/24</f>
        <v>1.4541666666666666</v>
      </c>
      <c r="J1261" s="13" t="e">
        <f>VLOOKUP(E1261&amp;" "&amp;F1261,tarifas!$A$13:$D$20,4,FALSE)*H1261</f>
        <v>#N/A</v>
      </c>
      <c r="K1261" s="13">
        <f>IF(F1261="COD1",tarifas!$D$11*(SUMIFS($H$11:$H$8770,$F$11:$F$8770,"=COD1",$B$11:$B$8770,"="&amp;B1261)/COUNTIFS($F$11:$F$8770,"=COD1",$B$11:$B$8770,"="&amp;B1261))/COUNTIFS($A$11:$A$8770,"="&amp;A1261,$F$11:$F$8770,"=COD1"),0)</f>
        <v>0</v>
      </c>
      <c r="L1261" s="13" t="e">
        <f>(VLOOKUP(F1261,tarifas!$C$7:$D$10,2,FALSE)+tarifas!$D$21)*datos!H1261</f>
        <v>#N/A</v>
      </c>
      <c r="M1261">
        <v>0</v>
      </c>
      <c r="N1261" s="13" t="e">
        <f t="shared" si="179"/>
        <v>#N/A</v>
      </c>
      <c r="O1261">
        <f t="shared" si="180"/>
        <v>0</v>
      </c>
      <c r="P1261" s="12">
        <f t="shared" si="181"/>
        <v>188.84468921813448</v>
      </c>
      <c r="Q1261">
        <f t="shared" si="182"/>
        <v>0</v>
      </c>
      <c r="R1261">
        <f>$D$2*tarifas!$D$12/24</f>
        <v>1.4541666666666666</v>
      </c>
      <c r="S1261" t="e">
        <f>VLOOKUP(E1261&amp;" "&amp;F1261,tarifas!$A$13:$D$20,4,FALSE)*P1261</f>
        <v>#N/A</v>
      </c>
      <c r="T1261">
        <f>IF(F1261="COD1",tarifas!$D$11*(SUMIFS($P$11:$P$8770,$F$11:$F$8770,"=COD1",$B$11:$B$8770,"="&amp;B1261)/COUNTIFS($F$11:$F$8770,"=COD1",$B$11:$B$8770,"="&amp;B1261))/COUNTIFS($A$11:$A$8770,"="&amp;A1261,$F$11:$F$8770,"=COD1"),0)</f>
        <v>0</v>
      </c>
      <c r="U1261" t="e">
        <f>(VLOOKUP(F1261,tarifas!$C$7:$D$10,2,FALSE)+tarifas!$D$21)*datos!P1261</f>
        <v>#N/A</v>
      </c>
      <c r="V1261" t="e">
        <f t="shared" si="183"/>
        <v>#N/A</v>
      </c>
      <c r="W1261">
        <f t="shared" si="184"/>
        <v>0</v>
      </c>
    </row>
    <row r="1262" spans="1:23" x14ac:dyDescent="0.25">
      <c r="A1262">
        <f t="shared" si="177"/>
        <v>51</v>
      </c>
      <c r="B1262">
        <f t="shared" si="178"/>
        <v>2</v>
      </c>
      <c r="C1262" s="1">
        <f t="shared" si="185"/>
        <v>41692.124999996966</v>
      </c>
      <c r="D1262" s="7">
        <v>0</v>
      </c>
      <c r="E1262" s="7"/>
      <c r="G1262">
        <v>12.1</v>
      </c>
      <c r="H1262" s="12">
        <v>186.24685925452707</v>
      </c>
      <c r="I1262" s="13">
        <f>$D$2*tarifas!$D$12/24</f>
        <v>1.4541666666666666</v>
      </c>
      <c r="J1262" s="13" t="e">
        <f>VLOOKUP(E1262&amp;" "&amp;F1262,tarifas!$A$13:$D$20,4,FALSE)*H1262</f>
        <v>#N/A</v>
      </c>
      <c r="K1262" s="13">
        <f>IF(F1262="COD1",tarifas!$D$11*(SUMIFS($H$11:$H$8770,$F$11:$F$8770,"=COD1",$B$11:$B$8770,"="&amp;B1262)/COUNTIFS($F$11:$F$8770,"=COD1",$B$11:$B$8770,"="&amp;B1262))/COUNTIFS($A$11:$A$8770,"="&amp;A1262,$F$11:$F$8770,"=COD1"),0)</f>
        <v>0</v>
      </c>
      <c r="L1262" s="13" t="e">
        <f>(VLOOKUP(F1262,tarifas!$C$7:$D$10,2,FALSE)+tarifas!$D$21)*datos!H1262</f>
        <v>#N/A</v>
      </c>
      <c r="M1262">
        <v>0</v>
      </c>
      <c r="N1262" s="13" t="e">
        <f t="shared" si="179"/>
        <v>#N/A</v>
      </c>
      <c r="O1262">
        <f t="shared" si="180"/>
        <v>0</v>
      </c>
      <c r="P1262" s="12">
        <f t="shared" si="181"/>
        <v>186.24685925452707</v>
      </c>
      <c r="Q1262">
        <f t="shared" si="182"/>
        <v>0</v>
      </c>
      <c r="R1262">
        <f>$D$2*tarifas!$D$12/24</f>
        <v>1.4541666666666666</v>
      </c>
      <c r="S1262" t="e">
        <f>VLOOKUP(E1262&amp;" "&amp;F1262,tarifas!$A$13:$D$20,4,FALSE)*P1262</f>
        <v>#N/A</v>
      </c>
      <c r="T1262">
        <f>IF(F1262="COD1",tarifas!$D$11*(SUMIFS($P$11:$P$8770,$F$11:$F$8770,"=COD1",$B$11:$B$8770,"="&amp;B1262)/COUNTIFS($F$11:$F$8770,"=COD1",$B$11:$B$8770,"="&amp;B1262))/COUNTIFS($A$11:$A$8770,"="&amp;A1262,$F$11:$F$8770,"=COD1"),0)</f>
        <v>0</v>
      </c>
      <c r="U1262" t="e">
        <f>(VLOOKUP(F1262,tarifas!$C$7:$D$10,2,FALSE)+tarifas!$D$21)*datos!P1262</f>
        <v>#N/A</v>
      </c>
      <c r="V1262" t="e">
        <f t="shared" si="183"/>
        <v>#N/A</v>
      </c>
      <c r="W1262">
        <f t="shared" si="184"/>
        <v>0</v>
      </c>
    </row>
    <row r="1263" spans="1:23" x14ac:dyDescent="0.25">
      <c r="A1263">
        <f t="shared" si="177"/>
        <v>51</v>
      </c>
      <c r="B1263">
        <f t="shared" si="178"/>
        <v>2</v>
      </c>
      <c r="C1263" s="1">
        <f t="shared" si="185"/>
        <v>41692.16666666363</v>
      </c>
      <c r="D1263" s="7">
        <v>0</v>
      </c>
      <c r="E1263" s="7"/>
      <c r="G1263">
        <v>10.01</v>
      </c>
      <c r="H1263" s="12">
        <v>185.65280283992104</v>
      </c>
      <c r="I1263" s="13">
        <f>$D$2*tarifas!$D$12/24</f>
        <v>1.4541666666666666</v>
      </c>
      <c r="J1263" s="13" t="e">
        <f>VLOOKUP(E1263&amp;" "&amp;F1263,tarifas!$A$13:$D$20,4,FALSE)*H1263</f>
        <v>#N/A</v>
      </c>
      <c r="K1263" s="13">
        <f>IF(F1263="COD1",tarifas!$D$11*(SUMIFS($H$11:$H$8770,$F$11:$F$8770,"=COD1",$B$11:$B$8770,"="&amp;B1263)/COUNTIFS($F$11:$F$8770,"=COD1",$B$11:$B$8770,"="&amp;B1263))/COUNTIFS($A$11:$A$8770,"="&amp;A1263,$F$11:$F$8770,"=COD1"),0)</f>
        <v>0</v>
      </c>
      <c r="L1263" s="13" t="e">
        <f>(VLOOKUP(F1263,tarifas!$C$7:$D$10,2,FALSE)+tarifas!$D$21)*datos!H1263</f>
        <v>#N/A</v>
      </c>
      <c r="M1263">
        <v>0</v>
      </c>
      <c r="N1263" s="13" t="e">
        <f t="shared" si="179"/>
        <v>#N/A</v>
      </c>
      <c r="O1263">
        <f t="shared" si="180"/>
        <v>0</v>
      </c>
      <c r="P1263" s="12">
        <f t="shared" si="181"/>
        <v>185.65280283992104</v>
      </c>
      <c r="Q1263">
        <f t="shared" si="182"/>
        <v>0</v>
      </c>
      <c r="R1263">
        <f>$D$2*tarifas!$D$12/24</f>
        <v>1.4541666666666666</v>
      </c>
      <c r="S1263" t="e">
        <f>VLOOKUP(E1263&amp;" "&amp;F1263,tarifas!$A$13:$D$20,4,FALSE)*P1263</f>
        <v>#N/A</v>
      </c>
      <c r="T1263">
        <f>IF(F1263="COD1",tarifas!$D$11*(SUMIFS($P$11:$P$8770,$F$11:$F$8770,"=COD1",$B$11:$B$8770,"="&amp;B1263)/COUNTIFS($F$11:$F$8770,"=COD1",$B$11:$B$8770,"="&amp;B1263))/COUNTIFS($A$11:$A$8770,"="&amp;A1263,$F$11:$F$8770,"=COD1"),0)</f>
        <v>0</v>
      </c>
      <c r="U1263" t="e">
        <f>(VLOOKUP(F1263,tarifas!$C$7:$D$10,2,FALSE)+tarifas!$D$21)*datos!P1263</f>
        <v>#N/A</v>
      </c>
      <c r="V1263" t="e">
        <f t="shared" si="183"/>
        <v>#N/A</v>
      </c>
      <c r="W1263">
        <f t="shared" si="184"/>
        <v>0</v>
      </c>
    </row>
    <row r="1264" spans="1:23" x14ac:dyDescent="0.25">
      <c r="A1264">
        <f t="shared" si="177"/>
        <v>51</v>
      </c>
      <c r="B1264">
        <f t="shared" si="178"/>
        <v>2</v>
      </c>
      <c r="C1264" s="1">
        <f t="shared" si="185"/>
        <v>41692.208333330294</v>
      </c>
      <c r="D1264" s="7">
        <v>0</v>
      </c>
      <c r="E1264" s="7"/>
      <c r="G1264">
        <v>10</v>
      </c>
      <c r="H1264" s="12">
        <v>184.78622802311986</v>
      </c>
      <c r="I1264" s="13">
        <f>$D$2*tarifas!$D$12/24</f>
        <v>1.4541666666666666</v>
      </c>
      <c r="J1264" s="13" t="e">
        <f>VLOOKUP(E1264&amp;" "&amp;F1264,tarifas!$A$13:$D$20,4,FALSE)*H1264</f>
        <v>#N/A</v>
      </c>
      <c r="K1264" s="13">
        <f>IF(F1264="COD1",tarifas!$D$11*(SUMIFS($H$11:$H$8770,$F$11:$F$8770,"=COD1",$B$11:$B$8770,"="&amp;B1264)/COUNTIFS($F$11:$F$8770,"=COD1",$B$11:$B$8770,"="&amp;B1264))/COUNTIFS($A$11:$A$8770,"="&amp;A1264,$F$11:$F$8770,"=COD1"),0)</f>
        <v>0</v>
      </c>
      <c r="L1264" s="13" t="e">
        <f>(VLOOKUP(F1264,tarifas!$C$7:$D$10,2,FALSE)+tarifas!$D$21)*datos!H1264</f>
        <v>#N/A</v>
      </c>
      <c r="M1264">
        <v>0</v>
      </c>
      <c r="N1264" s="13" t="e">
        <f t="shared" si="179"/>
        <v>#N/A</v>
      </c>
      <c r="O1264">
        <f t="shared" si="180"/>
        <v>0</v>
      </c>
      <c r="P1264" s="12">
        <f t="shared" si="181"/>
        <v>184.78622802311986</v>
      </c>
      <c r="Q1264">
        <f t="shared" si="182"/>
        <v>0</v>
      </c>
      <c r="R1264">
        <f>$D$2*tarifas!$D$12/24</f>
        <v>1.4541666666666666</v>
      </c>
      <c r="S1264" t="e">
        <f>VLOOKUP(E1264&amp;" "&amp;F1264,tarifas!$A$13:$D$20,4,FALSE)*P1264</f>
        <v>#N/A</v>
      </c>
      <c r="T1264">
        <f>IF(F1264="COD1",tarifas!$D$11*(SUMIFS($P$11:$P$8770,$F$11:$F$8770,"=COD1",$B$11:$B$8770,"="&amp;B1264)/COUNTIFS($F$11:$F$8770,"=COD1",$B$11:$B$8770,"="&amp;B1264))/COUNTIFS($A$11:$A$8770,"="&amp;A1264,$F$11:$F$8770,"=COD1"),0)</f>
        <v>0</v>
      </c>
      <c r="U1264" t="e">
        <f>(VLOOKUP(F1264,tarifas!$C$7:$D$10,2,FALSE)+tarifas!$D$21)*datos!P1264</f>
        <v>#N/A</v>
      </c>
      <c r="V1264" t="e">
        <f t="shared" si="183"/>
        <v>#N/A</v>
      </c>
      <c r="W1264">
        <f t="shared" si="184"/>
        <v>0</v>
      </c>
    </row>
    <row r="1265" spans="1:23" x14ac:dyDescent="0.25">
      <c r="A1265">
        <f t="shared" si="177"/>
        <v>51</v>
      </c>
      <c r="B1265">
        <f t="shared" si="178"/>
        <v>2</v>
      </c>
      <c r="C1265" s="1">
        <f t="shared" si="185"/>
        <v>41692.249999996959</v>
      </c>
      <c r="D1265" s="7">
        <v>0</v>
      </c>
      <c r="E1265" s="7"/>
      <c r="G1265">
        <v>10</v>
      </c>
      <c r="H1265" s="12">
        <v>183.06056920211506</v>
      </c>
      <c r="I1265" s="13">
        <f>$D$2*tarifas!$D$12/24</f>
        <v>1.4541666666666666</v>
      </c>
      <c r="J1265" s="13" t="e">
        <f>VLOOKUP(E1265&amp;" "&amp;F1265,tarifas!$A$13:$D$20,4,FALSE)*H1265</f>
        <v>#N/A</v>
      </c>
      <c r="K1265" s="13">
        <f>IF(F1265="COD1",tarifas!$D$11*(SUMIFS($H$11:$H$8770,$F$11:$F$8770,"=COD1",$B$11:$B$8770,"="&amp;B1265)/COUNTIFS($F$11:$F$8770,"=COD1",$B$11:$B$8770,"="&amp;B1265))/COUNTIFS($A$11:$A$8770,"="&amp;A1265,$F$11:$F$8770,"=COD1"),0)</f>
        <v>0</v>
      </c>
      <c r="L1265" s="13" t="e">
        <f>(VLOOKUP(F1265,tarifas!$C$7:$D$10,2,FALSE)+tarifas!$D$21)*datos!H1265</f>
        <v>#N/A</v>
      </c>
      <c r="M1265">
        <v>0</v>
      </c>
      <c r="N1265" s="13" t="e">
        <f t="shared" si="179"/>
        <v>#N/A</v>
      </c>
      <c r="O1265">
        <f t="shared" si="180"/>
        <v>0</v>
      </c>
      <c r="P1265" s="12">
        <f t="shared" si="181"/>
        <v>183.06056920211506</v>
      </c>
      <c r="Q1265">
        <f t="shared" si="182"/>
        <v>0</v>
      </c>
      <c r="R1265">
        <f>$D$2*tarifas!$D$12/24</f>
        <v>1.4541666666666666</v>
      </c>
      <c r="S1265" t="e">
        <f>VLOOKUP(E1265&amp;" "&amp;F1265,tarifas!$A$13:$D$20,4,FALSE)*P1265</f>
        <v>#N/A</v>
      </c>
      <c r="T1265">
        <f>IF(F1265="COD1",tarifas!$D$11*(SUMIFS($P$11:$P$8770,$F$11:$F$8770,"=COD1",$B$11:$B$8770,"="&amp;B1265)/COUNTIFS($F$11:$F$8770,"=COD1",$B$11:$B$8770,"="&amp;B1265))/COUNTIFS($A$11:$A$8770,"="&amp;A1265,$F$11:$F$8770,"=COD1"),0)</f>
        <v>0</v>
      </c>
      <c r="U1265" t="e">
        <f>(VLOOKUP(F1265,tarifas!$C$7:$D$10,2,FALSE)+tarifas!$D$21)*datos!P1265</f>
        <v>#N/A</v>
      </c>
      <c r="V1265" t="e">
        <f t="shared" si="183"/>
        <v>#N/A</v>
      </c>
      <c r="W1265">
        <f t="shared" si="184"/>
        <v>0</v>
      </c>
    </row>
    <row r="1266" spans="1:23" x14ac:dyDescent="0.25">
      <c r="A1266">
        <f t="shared" si="177"/>
        <v>51</v>
      </c>
      <c r="B1266">
        <f t="shared" si="178"/>
        <v>2</v>
      </c>
      <c r="C1266" s="1">
        <f t="shared" si="185"/>
        <v>41692.291666663623</v>
      </c>
      <c r="D1266" s="7">
        <v>14.939393939393941</v>
      </c>
      <c r="E1266" s="7"/>
      <c r="G1266">
        <v>12.5</v>
      </c>
      <c r="H1266" s="12">
        <v>165.43747684076612</v>
      </c>
      <c r="I1266" s="13">
        <f>$D$2*tarifas!$D$12/24</f>
        <v>1.4541666666666666</v>
      </c>
      <c r="J1266" s="13" t="e">
        <f>VLOOKUP(E1266&amp;" "&amp;F1266,tarifas!$A$13:$D$20,4,FALSE)*H1266</f>
        <v>#N/A</v>
      </c>
      <c r="K1266" s="13">
        <f>IF(F1266="COD1",tarifas!$D$11*(SUMIFS($H$11:$H$8770,$F$11:$F$8770,"=COD1",$B$11:$B$8770,"="&amp;B1266)/COUNTIFS($F$11:$F$8770,"=COD1",$B$11:$B$8770,"="&amp;B1266))/COUNTIFS($A$11:$A$8770,"="&amp;A1266,$F$11:$F$8770,"=COD1"),0)</f>
        <v>0</v>
      </c>
      <c r="L1266" s="13" t="e">
        <f>(VLOOKUP(F1266,tarifas!$C$7:$D$10,2,FALSE)+tarifas!$D$21)*datos!H1266</f>
        <v>#N/A</v>
      </c>
      <c r="M1266">
        <v>55.91093</v>
      </c>
      <c r="N1266" s="13" t="e">
        <f t="shared" si="179"/>
        <v>#N/A</v>
      </c>
      <c r="O1266">
        <f t="shared" si="180"/>
        <v>55.91093</v>
      </c>
      <c r="P1266" s="12">
        <f t="shared" si="181"/>
        <v>109.52654684076612</v>
      </c>
      <c r="Q1266">
        <f t="shared" si="182"/>
        <v>0</v>
      </c>
      <c r="R1266">
        <f>$D$2*tarifas!$D$12/24</f>
        <v>1.4541666666666666</v>
      </c>
      <c r="S1266" t="e">
        <f>VLOOKUP(E1266&amp;" "&amp;F1266,tarifas!$A$13:$D$20,4,FALSE)*P1266</f>
        <v>#N/A</v>
      </c>
      <c r="T1266">
        <f>IF(F1266="COD1",tarifas!$D$11*(SUMIFS($P$11:$P$8770,$F$11:$F$8770,"=COD1",$B$11:$B$8770,"="&amp;B1266)/COUNTIFS($F$11:$F$8770,"=COD1",$B$11:$B$8770,"="&amp;B1266))/COUNTIFS($A$11:$A$8770,"="&amp;A1266,$F$11:$F$8770,"=COD1"),0)</f>
        <v>0</v>
      </c>
      <c r="U1266" t="e">
        <f>(VLOOKUP(F1266,tarifas!$C$7:$D$10,2,FALSE)+tarifas!$D$21)*datos!P1266</f>
        <v>#N/A</v>
      </c>
      <c r="V1266" t="e">
        <f t="shared" si="183"/>
        <v>#N/A</v>
      </c>
      <c r="W1266">
        <f t="shared" si="184"/>
        <v>0</v>
      </c>
    </row>
    <row r="1267" spans="1:23" x14ac:dyDescent="0.25">
      <c r="A1267">
        <f t="shared" si="177"/>
        <v>51</v>
      </c>
      <c r="B1267">
        <f t="shared" si="178"/>
        <v>2</v>
      </c>
      <c r="C1267" s="1">
        <f t="shared" si="185"/>
        <v>41692.333333330287</v>
      </c>
      <c r="D1267" s="7">
        <v>165.87878787878788</v>
      </c>
      <c r="E1267" s="7"/>
      <c r="G1267">
        <v>1</v>
      </c>
      <c r="H1267" s="12">
        <v>164.44638735378101</v>
      </c>
      <c r="I1267" s="13">
        <f>$D$2*tarifas!$D$12/24</f>
        <v>1.4541666666666666</v>
      </c>
      <c r="J1267" s="13" t="e">
        <f>VLOOKUP(E1267&amp;" "&amp;F1267,tarifas!$A$13:$D$20,4,FALSE)*H1267</f>
        <v>#N/A</v>
      </c>
      <c r="K1267" s="13">
        <f>IF(F1267="COD1",tarifas!$D$11*(SUMIFS($H$11:$H$8770,$F$11:$F$8770,"=COD1",$B$11:$B$8770,"="&amp;B1267)/COUNTIFS($F$11:$F$8770,"=COD1",$B$11:$B$8770,"="&amp;B1267))/COUNTIFS($A$11:$A$8770,"="&amp;A1267,$F$11:$F$8770,"=COD1"),0)</f>
        <v>0</v>
      </c>
      <c r="L1267" s="13" t="e">
        <f>(VLOOKUP(F1267,tarifas!$C$7:$D$10,2,FALSE)+tarifas!$D$21)*datos!H1267</f>
        <v>#N/A</v>
      </c>
      <c r="M1267">
        <v>156.98504</v>
      </c>
      <c r="N1267" s="13" t="e">
        <f t="shared" si="179"/>
        <v>#N/A</v>
      </c>
      <c r="O1267">
        <f t="shared" si="180"/>
        <v>156.98504</v>
      </c>
      <c r="P1267" s="12">
        <f t="shared" si="181"/>
        <v>7.461347353781008</v>
      </c>
      <c r="Q1267">
        <f t="shared" si="182"/>
        <v>0</v>
      </c>
      <c r="R1267">
        <f>$D$2*tarifas!$D$12/24</f>
        <v>1.4541666666666666</v>
      </c>
      <c r="S1267" t="e">
        <f>VLOOKUP(E1267&amp;" "&amp;F1267,tarifas!$A$13:$D$20,4,FALSE)*P1267</f>
        <v>#N/A</v>
      </c>
      <c r="T1267">
        <f>IF(F1267="COD1",tarifas!$D$11*(SUMIFS($P$11:$P$8770,$F$11:$F$8770,"=COD1",$B$11:$B$8770,"="&amp;B1267)/COUNTIFS($F$11:$F$8770,"=COD1",$B$11:$B$8770,"="&amp;B1267))/COUNTIFS($A$11:$A$8770,"="&amp;A1267,$F$11:$F$8770,"=COD1"),0)</f>
        <v>0</v>
      </c>
      <c r="U1267" t="e">
        <f>(VLOOKUP(F1267,tarifas!$C$7:$D$10,2,FALSE)+tarifas!$D$21)*datos!P1267</f>
        <v>#N/A</v>
      </c>
      <c r="V1267" t="e">
        <f t="shared" si="183"/>
        <v>#N/A</v>
      </c>
      <c r="W1267">
        <f t="shared" si="184"/>
        <v>0</v>
      </c>
    </row>
    <row r="1268" spans="1:23" x14ac:dyDescent="0.25">
      <c r="A1268">
        <f t="shared" si="177"/>
        <v>51</v>
      </c>
      <c r="B1268">
        <f t="shared" si="178"/>
        <v>2</v>
      </c>
      <c r="C1268" s="1">
        <f t="shared" si="185"/>
        <v>41692.374999996951</v>
      </c>
      <c r="D1268" s="7">
        <v>363.9545454545455</v>
      </c>
      <c r="E1268" s="7"/>
      <c r="G1268">
        <v>3.1</v>
      </c>
      <c r="H1268" s="12">
        <v>168.18374565197712</v>
      </c>
      <c r="I1268" s="13">
        <f>$D$2*tarifas!$D$12/24</f>
        <v>1.4541666666666666</v>
      </c>
      <c r="J1268" s="13" t="e">
        <f>VLOOKUP(E1268&amp;" "&amp;F1268,tarifas!$A$13:$D$20,4,FALSE)*H1268</f>
        <v>#N/A</v>
      </c>
      <c r="K1268" s="13">
        <f>IF(F1268="COD1",tarifas!$D$11*(SUMIFS($H$11:$H$8770,$F$11:$F$8770,"=COD1",$B$11:$B$8770,"="&amp;B1268)/COUNTIFS($F$11:$F$8770,"=COD1",$B$11:$B$8770,"="&amp;B1268))/COUNTIFS($A$11:$A$8770,"="&amp;A1268,$F$11:$F$8770,"=COD1"),0)</f>
        <v>0</v>
      </c>
      <c r="L1268" s="13" t="e">
        <f>(VLOOKUP(F1268,tarifas!$C$7:$D$10,2,FALSE)+tarifas!$D$21)*datos!H1268</f>
        <v>#N/A</v>
      </c>
      <c r="M1268">
        <v>322.93196</v>
      </c>
      <c r="N1268" s="13" t="e">
        <f t="shared" si="179"/>
        <v>#N/A</v>
      </c>
      <c r="O1268">
        <f t="shared" si="180"/>
        <v>168.18374565197712</v>
      </c>
      <c r="P1268" s="12">
        <f t="shared" si="181"/>
        <v>0</v>
      </c>
      <c r="Q1268">
        <f t="shared" si="182"/>
        <v>154.74821434802288</v>
      </c>
      <c r="R1268">
        <f>$D$2*tarifas!$D$12/24</f>
        <v>1.4541666666666666</v>
      </c>
      <c r="S1268" t="e">
        <f>VLOOKUP(E1268&amp;" "&amp;F1268,tarifas!$A$13:$D$20,4,FALSE)*P1268</f>
        <v>#N/A</v>
      </c>
      <c r="T1268">
        <f>IF(F1268="COD1",tarifas!$D$11*(SUMIFS($P$11:$P$8770,$F$11:$F$8770,"=COD1",$B$11:$B$8770,"="&amp;B1268)/COUNTIFS($F$11:$F$8770,"=COD1",$B$11:$B$8770,"="&amp;B1268))/COUNTIFS($A$11:$A$8770,"="&amp;A1268,$F$11:$F$8770,"=COD1"),0)</f>
        <v>0</v>
      </c>
      <c r="U1268" t="e">
        <f>(VLOOKUP(F1268,tarifas!$C$7:$D$10,2,FALSE)+tarifas!$D$21)*datos!P1268</f>
        <v>#N/A</v>
      </c>
      <c r="V1268" t="e">
        <f t="shared" si="183"/>
        <v>#N/A</v>
      </c>
      <c r="W1268">
        <f t="shared" si="184"/>
        <v>0.43174751803098382</v>
      </c>
    </row>
    <row r="1269" spans="1:23" x14ac:dyDescent="0.25">
      <c r="A1269">
        <f t="shared" si="177"/>
        <v>51</v>
      </c>
      <c r="B1269">
        <f t="shared" si="178"/>
        <v>2</v>
      </c>
      <c r="C1269" s="1">
        <f t="shared" si="185"/>
        <v>41692.416666663616</v>
      </c>
      <c r="D1269" s="7">
        <v>504.33333333333343</v>
      </c>
      <c r="E1269" s="7"/>
      <c r="G1269">
        <v>5</v>
      </c>
      <c r="H1269" s="12">
        <v>166.5711718461688</v>
      </c>
      <c r="I1269" s="13">
        <f>$D$2*tarifas!$D$12/24</f>
        <v>1.4541666666666666</v>
      </c>
      <c r="J1269" s="13" t="e">
        <f>VLOOKUP(E1269&amp;" "&amp;F1269,tarifas!$A$13:$D$20,4,FALSE)*H1269</f>
        <v>#N/A</v>
      </c>
      <c r="K1269" s="13">
        <f>IF(F1269="COD1",tarifas!$D$11*(SUMIFS($H$11:$H$8770,$F$11:$F$8770,"=COD1",$B$11:$B$8770,"="&amp;B1269)/COUNTIFS($F$11:$F$8770,"=COD1",$B$11:$B$8770,"="&amp;B1269))/COUNTIFS($A$11:$A$8770,"="&amp;A1269,$F$11:$F$8770,"=COD1"),0)</f>
        <v>0</v>
      </c>
      <c r="L1269" s="13" t="e">
        <f>(VLOOKUP(F1269,tarifas!$C$7:$D$10,2,FALSE)+tarifas!$D$21)*datos!H1269</f>
        <v>#N/A</v>
      </c>
      <c r="M1269">
        <v>309.69840999999997</v>
      </c>
      <c r="N1269" s="13" t="e">
        <f t="shared" si="179"/>
        <v>#N/A</v>
      </c>
      <c r="O1269">
        <f t="shared" si="180"/>
        <v>166.5711718461688</v>
      </c>
      <c r="P1269" s="12">
        <f t="shared" si="181"/>
        <v>0</v>
      </c>
      <c r="Q1269">
        <f t="shared" si="182"/>
        <v>143.12723815383117</v>
      </c>
      <c r="R1269">
        <f>$D$2*tarifas!$D$12/24</f>
        <v>1.4541666666666666</v>
      </c>
      <c r="S1269" t="e">
        <f>VLOOKUP(E1269&amp;" "&amp;F1269,tarifas!$A$13:$D$20,4,FALSE)*P1269</f>
        <v>#N/A</v>
      </c>
      <c r="T1269">
        <f>IF(F1269="COD1",tarifas!$D$11*(SUMIFS($P$11:$P$8770,$F$11:$F$8770,"=COD1",$B$11:$B$8770,"="&amp;B1269)/COUNTIFS($F$11:$F$8770,"=COD1",$B$11:$B$8770,"="&amp;B1269))/COUNTIFS($A$11:$A$8770,"="&amp;A1269,$F$11:$F$8770,"=COD1"),0)</f>
        <v>0</v>
      </c>
      <c r="U1269" t="e">
        <f>(VLOOKUP(F1269,tarifas!$C$7:$D$10,2,FALSE)+tarifas!$D$21)*datos!P1269</f>
        <v>#N/A</v>
      </c>
      <c r="V1269" t="e">
        <f t="shared" si="183"/>
        <v>#N/A</v>
      </c>
      <c r="W1269">
        <f t="shared" si="184"/>
        <v>0.64407257169224019</v>
      </c>
    </row>
    <row r="1270" spans="1:23" x14ac:dyDescent="0.25">
      <c r="A1270">
        <f t="shared" si="177"/>
        <v>51</v>
      </c>
      <c r="B1270">
        <f t="shared" si="178"/>
        <v>2</v>
      </c>
      <c r="C1270" s="1">
        <f t="shared" si="185"/>
        <v>41692.45833333028</v>
      </c>
      <c r="D1270" s="7">
        <v>590.36363636363637</v>
      </c>
      <c r="E1270" s="7"/>
      <c r="G1270">
        <v>5</v>
      </c>
      <c r="H1270" s="12">
        <v>167.09960782639428</v>
      </c>
      <c r="I1270" s="13">
        <f>$D$2*tarifas!$D$12/24</f>
        <v>1.4541666666666666</v>
      </c>
      <c r="J1270" s="13" t="e">
        <f>VLOOKUP(E1270&amp;" "&amp;F1270,tarifas!$A$13:$D$20,4,FALSE)*H1270</f>
        <v>#N/A</v>
      </c>
      <c r="K1270" s="13">
        <f>IF(F1270="COD1",tarifas!$D$11*(SUMIFS($H$11:$H$8770,$F$11:$F$8770,"=COD1",$B$11:$B$8770,"="&amp;B1270)/COUNTIFS($F$11:$F$8770,"=COD1",$B$11:$B$8770,"="&amp;B1270))/COUNTIFS($A$11:$A$8770,"="&amp;A1270,$F$11:$F$8770,"=COD1"),0)</f>
        <v>0</v>
      </c>
      <c r="L1270" s="13" t="e">
        <f>(VLOOKUP(F1270,tarifas!$C$7:$D$10,2,FALSE)+tarifas!$D$21)*datos!H1270</f>
        <v>#N/A</v>
      </c>
      <c r="M1270">
        <v>322.04395</v>
      </c>
      <c r="N1270" s="13" t="e">
        <f t="shared" si="179"/>
        <v>#N/A</v>
      </c>
      <c r="O1270">
        <f t="shared" si="180"/>
        <v>167.09960782639428</v>
      </c>
      <c r="P1270" s="12">
        <f t="shared" si="181"/>
        <v>0</v>
      </c>
      <c r="Q1270">
        <f t="shared" si="182"/>
        <v>154.94434217360572</v>
      </c>
      <c r="R1270">
        <f>$D$2*tarifas!$D$12/24</f>
        <v>1.4541666666666666</v>
      </c>
      <c r="S1270" t="e">
        <f>VLOOKUP(E1270&amp;" "&amp;F1270,tarifas!$A$13:$D$20,4,FALSE)*P1270</f>
        <v>#N/A</v>
      </c>
      <c r="T1270">
        <f>IF(F1270="COD1",tarifas!$D$11*(SUMIFS($P$11:$P$8770,$F$11:$F$8770,"=COD1",$B$11:$B$8770,"="&amp;B1270)/COUNTIFS($F$11:$F$8770,"=COD1",$B$11:$B$8770,"="&amp;B1270))/COUNTIFS($A$11:$A$8770,"="&amp;A1270,$F$11:$F$8770,"=COD1"),0)</f>
        <v>0</v>
      </c>
      <c r="U1270" t="e">
        <f>(VLOOKUP(F1270,tarifas!$C$7:$D$10,2,FALSE)+tarifas!$D$21)*datos!P1270</f>
        <v>#N/A</v>
      </c>
      <c r="V1270" t="e">
        <f t="shared" si="183"/>
        <v>#N/A</v>
      </c>
      <c r="W1270">
        <f t="shared" si="184"/>
        <v>0.69724953978122572</v>
      </c>
    </row>
    <row r="1271" spans="1:23" x14ac:dyDescent="0.25">
      <c r="A1271">
        <f t="shared" si="177"/>
        <v>51</v>
      </c>
      <c r="B1271">
        <f t="shared" si="178"/>
        <v>2</v>
      </c>
      <c r="C1271" s="1">
        <f t="shared" si="185"/>
        <v>41692.499999996944</v>
      </c>
      <c r="D1271" s="7">
        <v>636.72727272727286</v>
      </c>
      <c r="E1271" s="7"/>
      <c r="G1271">
        <v>5</v>
      </c>
      <c r="H1271" s="12">
        <v>168.45768904368992</v>
      </c>
      <c r="I1271" s="13">
        <f>$D$2*tarifas!$D$12/24</f>
        <v>1.4541666666666666</v>
      </c>
      <c r="J1271" s="13" t="e">
        <f>VLOOKUP(E1271&amp;" "&amp;F1271,tarifas!$A$13:$D$20,4,FALSE)*H1271</f>
        <v>#N/A</v>
      </c>
      <c r="K1271" s="13">
        <f>IF(F1271="COD1",tarifas!$D$11*(SUMIFS($H$11:$H$8770,$F$11:$F$8770,"=COD1",$B$11:$B$8770,"="&amp;B1271)/COUNTIFS($F$11:$F$8770,"=COD1",$B$11:$B$8770,"="&amp;B1271))/COUNTIFS($A$11:$A$8770,"="&amp;A1271,$F$11:$F$8770,"=COD1"),0)</f>
        <v>0</v>
      </c>
      <c r="L1271" s="13" t="e">
        <f>(VLOOKUP(F1271,tarifas!$C$7:$D$10,2,FALSE)+tarifas!$D$21)*datos!H1271</f>
        <v>#N/A</v>
      </c>
      <c r="M1271">
        <v>479.10735999999997</v>
      </c>
      <c r="N1271" s="13" t="e">
        <f t="shared" si="179"/>
        <v>#N/A</v>
      </c>
      <c r="O1271">
        <f t="shared" si="180"/>
        <v>168.45768904368992</v>
      </c>
      <c r="P1271" s="12">
        <f t="shared" si="181"/>
        <v>0</v>
      </c>
      <c r="Q1271">
        <f t="shared" si="182"/>
        <v>310.64967095631005</v>
      </c>
      <c r="R1271">
        <f>$D$2*tarifas!$D$12/24</f>
        <v>1.4541666666666666</v>
      </c>
      <c r="S1271" t="e">
        <f>VLOOKUP(E1271&amp;" "&amp;F1271,tarifas!$A$13:$D$20,4,FALSE)*P1271</f>
        <v>#N/A</v>
      </c>
      <c r="T1271">
        <f>IF(F1271="COD1",tarifas!$D$11*(SUMIFS($P$11:$P$8770,$F$11:$F$8770,"=COD1",$B$11:$B$8770,"="&amp;B1271)/COUNTIFS($F$11:$F$8770,"=COD1",$B$11:$B$8770,"="&amp;B1271))/COUNTIFS($A$11:$A$8770,"="&amp;A1271,$F$11:$F$8770,"=COD1"),0)</f>
        <v>0</v>
      </c>
      <c r="U1271" t="e">
        <f>(VLOOKUP(F1271,tarifas!$C$7:$D$10,2,FALSE)+tarifas!$D$21)*datos!P1271</f>
        <v>#N/A</v>
      </c>
      <c r="V1271" t="e">
        <f t="shared" si="183"/>
        <v>#N/A</v>
      </c>
      <c r="W1271">
        <f t="shared" si="184"/>
        <v>1.3979235193033952</v>
      </c>
    </row>
    <row r="1272" spans="1:23" x14ac:dyDescent="0.25">
      <c r="A1272">
        <f t="shared" si="177"/>
        <v>51</v>
      </c>
      <c r="B1272">
        <f t="shared" si="178"/>
        <v>2</v>
      </c>
      <c r="C1272" s="1">
        <f t="shared" si="185"/>
        <v>41692.541666663608</v>
      </c>
      <c r="D1272" s="7">
        <v>626.93939393939399</v>
      </c>
      <c r="E1272" s="7"/>
      <c r="G1272">
        <v>5.01</v>
      </c>
      <c r="H1272" s="12">
        <v>170.06160072376866</v>
      </c>
      <c r="I1272" s="13">
        <f>$D$2*tarifas!$D$12/24</f>
        <v>1.4541666666666666</v>
      </c>
      <c r="J1272" s="13" t="e">
        <f>VLOOKUP(E1272&amp;" "&amp;F1272,tarifas!$A$13:$D$20,4,FALSE)*H1272</f>
        <v>#N/A</v>
      </c>
      <c r="K1272" s="13">
        <f>IF(F1272="COD1",tarifas!$D$11*(SUMIFS($H$11:$H$8770,$F$11:$F$8770,"=COD1",$B$11:$B$8770,"="&amp;B1272)/COUNTIFS($F$11:$F$8770,"=COD1",$B$11:$B$8770,"="&amp;B1272))/COUNTIFS($A$11:$A$8770,"="&amp;A1272,$F$11:$F$8770,"=COD1"),0)</f>
        <v>0</v>
      </c>
      <c r="L1272" s="13" t="e">
        <f>(VLOOKUP(F1272,tarifas!$C$7:$D$10,2,FALSE)+tarifas!$D$21)*datos!H1272</f>
        <v>#N/A</v>
      </c>
      <c r="M1272">
        <v>419.43840999999998</v>
      </c>
      <c r="N1272" s="13" t="e">
        <f t="shared" si="179"/>
        <v>#N/A</v>
      </c>
      <c r="O1272">
        <f t="shared" si="180"/>
        <v>170.06160072376866</v>
      </c>
      <c r="P1272" s="12">
        <f t="shared" si="181"/>
        <v>0</v>
      </c>
      <c r="Q1272">
        <f t="shared" si="182"/>
        <v>249.37680927623131</v>
      </c>
      <c r="R1272">
        <f>$D$2*tarifas!$D$12/24</f>
        <v>1.4541666666666666</v>
      </c>
      <c r="S1272" t="e">
        <f>VLOOKUP(E1272&amp;" "&amp;F1272,tarifas!$A$13:$D$20,4,FALSE)*P1272</f>
        <v>#N/A</v>
      </c>
      <c r="T1272">
        <f>IF(F1272="COD1",tarifas!$D$11*(SUMIFS($P$11:$P$8770,$F$11:$F$8770,"=COD1",$B$11:$B$8770,"="&amp;B1272)/COUNTIFS($F$11:$F$8770,"=COD1",$B$11:$B$8770,"="&amp;B1272))/COUNTIFS($A$11:$A$8770,"="&amp;A1272,$F$11:$F$8770,"=COD1"),0)</f>
        <v>0</v>
      </c>
      <c r="U1272" t="e">
        <f>(VLOOKUP(F1272,tarifas!$C$7:$D$10,2,FALSE)+tarifas!$D$21)*datos!P1272</f>
        <v>#N/A</v>
      </c>
      <c r="V1272" t="e">
        <f t="shared" si="183"/>
        <v>#N/A</v>
      </c>
      <c r="W1272">
        <f t="shared" si="184"/>
        <v>1.124440033026527</v>
      </c>
    </row>
    <row r="1273" spans="1:23" x14ac:dyDescent="0.25">
      <c r="A1273">
        <f t="shared" si="177"/>
        <v>51</v>
      </c>
      <c r="B1273">
        <f t="shared" si="178"/>
        <v>2</v>
      </c>
      <c r="C1273" s="1">
        <f t="shared" si="185"/>
        <v>41692.583333330273</v>
      </c>
      <c r="D1273" s="7">
        <v>583.92424242424249</v>
      </c>
      <c r="E1273" s="7"/>
      <c r="G1273">
        <v>5.01</v>
      </c>
      <c r="H1273" s="12">
        <v>170.57161740839138</v>
      </c>
      <c r="I1273" s="13">
        <f>$D$2*tarifas!$D$12/24</f>
        <v>1.4541666666666666</v>
      </c>
      <c r="J1273" s="13" t="e">
        <f>VLOOKUP(E1273&amp;" "&amp;F1273,tarifas!$A$13:$D$20,4,FALSE)*H1273</f>
        <v>#N/A</v>
      </c>
      <c r="K1273" s="13">
        <f>IF(F1273="COD1",tarifas!$D$11*(SUMIFS($H$11:$H$8770,$F$11:$F$8770,"=COD1",$B$11:$B$8770,"="&amp;B1273)/COUNTIFS($F$11:$F$8770,"=COD1",$B$11:$B$8770,"="&amp;B1273))/COUNTIFS($A$11:$A$8770,"="&amp;A1273,$F$11:$F$8770,"=COD1"),0)</f>
        <v>0</v>
      </c>
      <c r="L1273" s="13" t="e">
        <f>(VLOOKUP(F1273,tarifas!$C$7:$D$10,2,FALSE)+tarifas!$D$21)*datos!H1273</f>
        <v>#N/A</v>
      </c>
      <c r="M1273">
        <v>148.44926000000001</v>
      </c>
      <c r="N1273" s="13" t="e">
        <f t="shared" si="179"/>
        <v>#N/A</v>
      </c>
      <c r="O1273">
        <f t="shared" si="180"/>
        <v>148.44926000000001</v>
      </c>
      <c r="P1273" s="12">
        <f t="shared" si="181"/>
        <v>22.122357408391366</v>
      </c>
      <c r="Q1273">
        <f t="shared" si="182"/>
        <v>0</v>
      </c>
      <c r="R1273">
        <f>$D$2*tarifas!$D$12/24</f>
        <v>1.4541666666666666</v>
      </c>
      <c r="S1273" t="e">
        <f>VLOOKUP(E1273&amp;" "&amp;F1273,tarifas!$A$13:$D$20,4,FALSE)*P1273</f>
        <v>#N/A</v>
      </c>
      <c r="T1273">
        <f>IF(F1273="COD1",tarifas!$D$11*(SUMIFS($P$11:$P$8770,$F$11:$F$8770,"=COD1",$B$11:$B$8770,"="&amp;B1273)/COUNTIFS($F$11:$F$8770,"=COD1",$B$11:$B$8770,"="&amp;B1273))/COUNTIFS($A$11:$A$8770,"="&amp;A1273,$F$11:$F$8770,"=COD1"),0)</f>
        <v>0</v>
      </c>
      <c r="U1273" t="e">
        <f>(VLOOKUP(F1273,tarifas!$C$7:$D$10,2,FALSE)+tarifas!$D$21)*datos!P1273</f>
        <v>#N/A</v>
      </c>
      <c r="V1273" t="e">
        <f t="shared" si="183"/>
        <v>#N/A</v>
      </c>
      <c r="W1273">
        <f t="shared" si="184"/>
        <v>0</v>
      </c>
    </row>
    <row r="1274" spans="1:23" x14ac:dyDescent="0.25">
      <c r="A1274">
        <f t="shared" si="177"/>
        <v>51</v>
      </c>
      <c r="B1274">
        <f t="shared" si="178"/>
        <v>2</v>
      </c>
      <c r="C1274" s="1">
        <f t="shared" si="185"/>
        <v>41692.624999996937</v>
      </c>
      <c r="D1274" s="7">
        <v>466.9848484848485</v>
      </c>
      <c r="E1274" s="7"/>
      <c r="G1274">
        <v>3.69</v>
      </c>
      <c r="H1274" s="12">
        <v>178.16016931605208</v>
      </c>
      <c r="I1274" s="13">
        <f>$D$2*tarifas!$D$12/24</f>
        <v>1.4541666666666666</v>
      </c>
      <c r="J1274" s="13" t="e">
        <f>VLOOKUP(E1274&amp;" "&amp;F1274,tarifas!$A$13:$D$20,4,FALSE)*H1274</f>
        <v>#N/A</v>
      </c>
      <c r="K1274" s="13">
        <f>IF(F1274="COD1",tarifas!$D$11*(SUMIFS($H$11:$H$8770,$F$11:$F$8770,"=COD1",$B$11:$B$8770,"="&amp;B1274)/COUNTIFS($F$11:$F$8770,"=COD1",$B$11:$B$8770,"="&amp;B1274))/COUNTIFS($A$11:$A$8770,"="&amp;A1274,$F$11:$F$8770,"=COD1"),0)</f>
        <v>0</v>
      </c>
      <c r="L1274" s="13" t="e">
        <f>(VLOOKUP(F1274,tarifas!$C$7:$D$10,2,FALSE)+tarifas!$D$21)*datos!H1274</f>
        <v>#N/A</v>
      </c>
      <c r="M1274">
        <v>236.77332999999999</v>
      </c>
      <c r="N1274" s="13" t="e">
        <f t="shared" si="179"/>
        <v>#N/A</v>
      </c>
      <c r="O1274">
        <f t="shared" si="180"/>
        <v>178.16016931605208</v>
      </c>
      <c r="P1274" s="12">
        <f t="shared" si="181"/>
        <v>0</v>
      </c>
      <c r="Q1274">
        <f t="shared" si="182"/>
        <v>58.61316068394791</v>
      </c>
      <c r="R1274">
        <f>$D$2*tarifas!$D$12/24</f>
        <v>1.4541666666666666</v>
      </c>
      <c r="S1274" t="e">
        <f>VLOOKUP(E1274&amp;" "&amp;F1274,tarifas!$A$13:$D$20,4,FALSE)*P1274</f>
        <v>#N/A</v>
      </c>
      <c r="T1274">
        <f>IF(F1274="COD1",tarifas!$D$11*(SUMIFS($P$11:$P$8770,$F$11:$F$8770,"=COD1",$B$11:$B$8770,"="&amp;B1274)/COUNTIFS($F$11:$F$8770,"=COD1",$B$11:$B$8770,"="&amp;B1274))/COUNTIFS($A$11:$A$8770,"="&amp;A1274,$F$11:$F$8770,"=COD1"),0)</f>
        <v>0</v>
      </c>
      <c r="U1274" t="e">
        <f>(VLOOKUP(F1274,tarifas!$C$7:$D$10,2,FALSE)+tarifas!$D$21)*datos!P1274</f>
        <v>#N/A</v>
      </c>
      <c r="V1274" t="e">
        <f t="shared" si="183"/>
        <v>#N/A</v>
      </c>
      <c r="W1274">
        <f t="shared" si="184"/>
        <v>0.19465430663139102</v>
      </c>
    </row>
    <row r="1275" spans="1:23" x14ac:dyDescent="0.25">
      <c r="A1275">
        <f t="shared" si="177"/>
        <v>51</v>
      </c>
      <c r="B1275">
        <f t="shared" si="178"/>
        <v>2</v>
      </c>
      <c r="C1275" s="1">
        <f t="shared" si="185"/>
        <v>41692.666666663601</v>
      </c>
      <c r="D1275" s="7">
        <v>275.86363636363637</v>
      </c>
      <c r="E1275" s="7"/>
      <c r="G1275">
        <v>3.3</v>
      </c>
      <c r="H1275" s="12">
        <v>185.50866263318218</v>
      </c>
      <c r="I1275" s="13">
        <f>$D$2*tarifas!$D$12/24</f>
        <v>1.4541666666666666</v>
      </c>
      <c r="J1275" s="13" t="e">
        <f>VLOOKUP(E1275&amp;" "&amp;F1275,tarifas!$A$13:$D$20,4,FALSE)*H1275</f>
        <v>#N/A</v>
      </c>
      <c r="K1275" s="13">
        <f>IF(F1275="COD1",tarifas!$D$11*(SUMIFS($H$11:$H$8770,$F$11:$F$8770,"=COD1",$B$11:$B$8770,"="&amp;B1275)/COUNTIFS($F$11:$F$8770,"=COD1",$B$11:$B$8770,"="&amp;B1275))/COUNTIFS($A$11:$A$8770,"="&amp;A1275,$F$11:$F$8770,"=COD1"),0)</f>
        <v>0</v>
      </c>
      <c r="L1275" s="13" t="e">
        <f>(VLOOKUP(F1275,tarifas!$C$7:$D$10,2,FALSE)+tarifas!$D$21)*datos!H1275</f>
        <v>#N/A</v>
      </c>
      <c r="M1275">
        <v>178.00531000000001</v>
      </c>
      <c r="N1275" s="13" t="e">
        <f t="shared" si="179"/>
        <v>#N/A</v>
      </c>
      <c r="O1275">
        <f t="shared" si="180"/>
        <v>178.00531000000001</v>
      </c>
      <c r="P1275" s="12">
        <f t="shared" si="181"/>
        <v>7.5033526331821747</v>
      </c>
      <c r="Q1275">
        <f t="shared" si="182"/>
        <v>0</v>
      </c>
      <c r="R1275">
        <f>$D$2*tarifas!$D$12/24</f>
        <v>1.4541666666666666</v>
      </c>
      <c r="S1275" t="e">
        <f>VLOOKUP(E1275&amp;" "&amp;F1275,tarifas!$A$13:$D$20,4,FALSE)*P1275</f>
        <v>#N/A</v>
      </c>
      <c r="T1275">
        <f>IF(F1275="COD1",tarifas!$D$11*(SUMIFS($P$11:$P$8770,$F$11:$F$8770,"=COD1",$B$11:$B$8770,"="&amp;B1275)/COUNTIFS($F$11:$F$8770,"=COD1",$B$11:$B$8770,"="&amp;B1275))/COUNTIFS($A$11:$A$8770,"="&amp;A1275,$F$11:$F$8770,"=COD1"),0)</f>
        <v>0</v>
      </c>
      <c r="U1275" t="e">
        <f>(VLOOKUP(F1275,tarifas!$C$7:$D$10,2,FALSE)+tarifas!$D$21)*datos!P1275</f>
        <v>#N/A</v>
      </c>
      <c r="V1275" t="e">
        <f t="shared" si="183"/>
        <v>#N/A</v>
      </c>
      <c r="W1275">
        <f t="shared" si="184"/>
        <v>0</v>
      </c>
    </row>
    <row r="1276" spans="1:23" x14ac:dyDescent="0.25">
      <c r="A1276">
        <f t="shared" si="177"/>
        <v>51</v>
      </c>
      <c r="B1276">
        <f t="shared" si="178"/>
        <v>2</v>
      </c>
      <c r="C1276" s="1">
        <f t="shared" si="185"/>
        <v>41692.708333330265</v>
      </c>
      <c r="D1276" s="7">
        <v>63.363636363636374</v>
      </c>
      <c r="E1276" s="7"/>
      <c r="G1276">
        <v>5.0999999999999996</v>
      </c>
      <c r="H1276" s="12">
        <v>184.73291730219788</v>
      </c>
      <c r="I1276" s="13">
        <f>$D$2*tarifas!$D$12/24</f>
        <v>1.4541666666666666</v>
      </c>
      <c r="J1276" s="13" t="e">
        <f>VLOOKUP(E1276&amp;" "&amp;F1276,tarifas!$A$13:$D$20,4,FALSE)*H1276</f>
        <v>#N/A</v>
      </c>
      <c r="K1276" s="13">
        <f>IF(F1276="COD1",tarifas!$D$11*(SUMIFS($H$11:$H$8770,$F$11:$F$8770,"=COD1",$B$11:$B$8770,"="&amp;B1276)/COUNTIFS($F$11:$F$8770,"=COD1",$B$11:$B$8770,"="&amp;B1276))/COUNTIFS($A$11:$A$8770,"="&amp;A1276,$F$11:$F$8770,"=COD1"),0)</f>
        <v>0</v>
      </c>
      <c r="L1276" s="13" t="e">
        <f>(VLOOKUP(F1276,tarifas!$C$7:$D$10,2,FALSE)+tarifas!$D$21)*datos!H1276</f>
        <v>#N/A</v>
      </c>
      <c r="M1276">
        <v>15.32403</v>
      </c>
      <c r="N1276" s="13" t="e">
        <f t="shared" si="179"/>
        <v>#N/A</v>
      </c>
      <c r="O1276">
        <f t="shared" si="180"/>
        <v>15.32403</v>
      </c>
      <c r="P1276" s="12">
        <f t="shared" si="181"/>
        <v>169.40888730219788</v>
      </c>
      <c r="Q1276">
        <f t="shared" si="182"/>
        <v>0</v>
      </c>
      <c r="R1276">
        <f>$D$2*tarifas!$D$12/24</f>
        <v>1.4541666666666666</v>
      </c>
      <c r="S1276" t="e">
        <f>VLOOKUP(E1276&amp;" "&amp;F1276,tarifas!$A$13:$D$20,4,FALSE)*P1276</f>
        <v>#N/A</v>
      </c>
      <c r="T1276">
        <f>IF(F1276="COD1",tarifas!$D$11*(SUMIFS($P$11:$P$8770,$F$11:$F$8770,"=COD1",$B$11:$B$8770,"="&amp;B1276)/COUNTIFS($F$11:$F$8770,"=COD1",$B$11:$B$8770,"="&amp;B1276))/COUNTIFS($A$11:$A$8770,"="&amp;A1276,$F$11:$F$8770,"=COD1"),0)</f>
        <v>0</v>
      </c>
      <c r="U1276" t="e">
        <f>(VLOOKUP(F1276,tarifas!$C$7:$D$10,2,FALSE)+tarifas!$D$21)*datos!P1276</f>
        <v>#N/A</v>
      </c>
      <c r="V1276" t="e">
        <f t="shared" si="183"/>
        <v>#N/A</v>
      </c>
      <c r="W1276">
        <f t="shared" si="184"/>
        <v>0</v>
      </c>
    </row>
    <row r="1277" spans="1:23" x14ac:dyDescent="0.25">
      <c r="A1277">
        <f t="shared" si="177"/>
        <v>51</v>
      </c>
      <c r="B1277">
        <f t="shared" si="178"/>
        <v>2</v>
      </c>
      <c r="C1277" s="1">
        <f t="shared" si="185"/>
        <v>41692.74999999693</v>
      </c>
      <c r="D1277" s="7">
        <v>0</v>
      </c>
      <c r="E1277" s="7"/>
      <c r="G1277">
        <v>36.869999999999997</v>
      </c>
      <c r="H1277" s="12">
        <v>186.07986532735708</v>
      </c>
      <c r="I1277" s="13">
        <f>$D$2*tarifas!$D$12/24</f>
        <v>1.4541666666666666</v>
      </c>
      <c r="J1277" s="13" t="e">
        <f>VLOOKUP(E1277&amp;" "&amp;F1277,tarifas!$A$13:$D$20,4,FALSE)*H1277</f>
        <v>#N/A</v>
      </c>
      <c r="K1277" s="13">
        <f>IF(F1277="COD1",tarifas!$D$11*(SUMIFS($H$11:$H$8770,$F$11:$F$8770,"=COD1",$B$11:$B$8770,"="&amp;B1277)/COUNTIFS($F$11:$F$8770,"=COD1",$B$11:$B$8770,"="&amp;B1277))/COUNTIFS($A$11:$A$8770,"="&amp;A1277,$F$11:$F$8770,"=COD1"),0)</f>
        <v>0</v>
      </c>
      <c r="L1277" s="13" t="e">
        <f>(VLOOKUP(F1277,tarifas!$C$7:$D$10,2,FALSE)+tarifas!$D$21)*datos!H1277</f>
        <v>#N/A</v>
      </c>
      <c r="M1277">
        <v>0</v>
      </c>
      <c r="N1277" s="13" t="e">
        <f t="shared" si="179"/>
        <v>#N/A</v>
      </c>
      <c r="O1277">
        <f t="shared" si="180"/>
        <v>0</v>
      </c>
      <c r="P1277" s="12">
        <f t="shared" si="181"/>
        <v>186.07986532735708</v>
      </c>
      <c r="Q1277">
        <f t="shared" si="182"/>
        <v>0</v>
      </c>
      <c r="R1277">
        <f>$D$2*tarifas!$D$12/24</f>
        <v>1.4541666666666666</v>
      </c>
      <c r="S1277" t="e">
        <f>VLOOKUP(E1277&amp;" "&amp;F1277,tarifas!$A$13:$D$20,4,FALSE)*P1277</f>
        <v>#N/A</v>
      </c>
      <c r="T1277">
        <f>IF(F1277="COD1",tarifas!$D$11*(SUMIFS($P$11:$P$8770,$F$11:$F$8770,"=COD1",$B$11:$B$8770,"="&amp;B1277)/COUNTIFS($F$11:$F$8770,"=COD1",$B$11:$B$8770,"="&amp;B1277))/COUNTIFS($A$11:$A$8770,"="&amp;A1277,$F$11:$F$8770,"=COD1"),0)</f>
        <v>0</v>
      </c>
      <c r="U1277" t="e">
        <f>(VLOOKUP(F1277,tarifas!$C$7:$D$10,2,FALSE)+tarifas!$D$21)*datos!P1277</f>
        <v>#N/A</v>
      </c>
      <c r="V1277" t="e">
        <f t="shared" si="183"/>
        <v>#N/A</v>
      </c>
      <c r="W1277">
        <f t="shared" si="184"/>
        <v>0</v>
      </c>
    </row>
    <row r="1278" spans="1:23" x14ac:dyDescent="0.25">
      <c r="A1278">
        <f t="shared" si="177"/>
        <v>51</v>
      </c>
      <c r="B1278">
        <f t="shared" si="178"/>
        <v>2</v>
      </c>
      <c r="C1278" s="1">
        <f t="shared" si="185"/>
        <v>41692.791666663594</v>
      </c>
      <c r="D1278" s="7">
        <v>0</v>
      </c>
      <c r="E1278" s="7"/>
      <c r="G1278">
        <v>53</v>
      </c>
      <c r="H1278" s="12">
        <v>185.08350930285482</v>
      </c>
      <c r="I1278" s="13">
        <f>$D$2*tarifas!$D$12/24</f>
        <v>1.4541666666666666</v>
      </c>
      <c r="J1278" s="13" t="e">
        <f>VLOOKUP(E1278&amp;" "&amp;F1278,tarifas!$A$13:$D$20,4,FALSE)*H1278</f>
        <v>#N/A</v>
      </c>
      <c r="K1278" s="13">
        <f>IF(F1278="COD1",tarifas!$D$11*(SUMIFS($H$11:$H$8770,$F$11:$F$8770,"=COD1",$B$11:$B$8770,"="&amp;B1278)/COUNTIFS($F$11:$F$8770,"=COD1",$B$11:$B$8770,"="&amp;B1278))/COUNTIFS($A$11:$A$8770,"="&amp;A1278,$F$11:$F$8770,"=COD1"),0)</f>
        <v>0</v>
      </c>
      <c r="L1278" s="13" t="e">
        <f>(VLOOKUP(F1278,tarifas!$C$7:$D$10,2,FALSE)+tarifas!$D$21)*datos!H1278</f>
        <v>#N/A</v>
      </c>
      <c r="M1278">
        <v>0</v>
      </c>
      <c r="N1278" s="13" t="e">
        <f t="shared" si="179"/>
        <v>#N/A</v>
      </c>
      <c r="O1278">
        <f t="shared" si="180"/>
        <v>0</v>
      </c>
      <c r="P1278" s="12">
        <f t="shared" si="181"/>
        <v>185.08350930285482</v>
      </c>
      <c r="Q1278">
        <f t="shared" si="182"/>
        <v>0</v>
      </c>
      <c r="R1278">
        <f>$D$2*tarifas!$D$12/24</f>
        <v>1.4541666666666666</v>
      </c>
      <c r="S1278" t="e">
        <f>VLOOKUP(E1278&amp;" "&amp;F1278,tarifas!$A$13:$D$20,4,FALSE)*P1278</f>
        <v>#N/A</v>
      </c>
      <c r="T1278">
        <f>IF(F1278="COD1",tarifas!$D$11*(SUMIFS($P$11:$P$8770,$F$11:$F$8770,"=COD1",$B$11:$B$8770,"="&amp;B1278)/COUNTIFS($F$11:$F$8770,"=COD1",$B$11:$B$8770,"="&amp;B1278))/COUNTIFS($A$11:$A$8770,"="&amp;A1278,$F$11:$F$8770,"=COD1"),0)</f>
        <v>0</v>
      </c>
      <c r="U1278" t="e">
        <f>(VLOOKUP(F1278,tarifas!$C$7:$D$10,2,FALSE)+tarifas!$D$21)*datos!P1278</f>
        <v>#N/A</v>
      </c>
      <c r="V1278" t="e">
        <f t="shared" si="183"/>
        <v>#N/A</v>
      </c>
      <c r="W1278">
        <f t="shared" si="184"/>
        <v>0</v>
      </c>
    </row>
    <row r="1279" spans="1:23" x14ac:dyDescent="0.25">
      <c r="A1279">
        <f t="shared" si="177"/>
        <v>51</v>
      </c>
      <c r="B1279">
        <f t="shared" si="178"/>
        <v>2</v>
      </c>
      <c r="C1279" s="1">
        <f t="shared" si="185"/>
        <v>41692.833333330258</v>
      </c>
      <c r="D1279" s="7">
        <v>0</v>
      </c>
      <c r="E1279" s="7"/>
      <c r="G1279">
        <v>52</v>
      </c>
      <c r="H1279" s="12">
        <v>198.23387246009275</v>
      </c>
      <c r="I1279" s="13">
        <f>$D$2*tarifas!$D$12/24</f>
        <v>1.4541666666666666</v>
      </c>
      <c r="J1279" s="13" t="e">
        <f>VLOOKUP(E1279&amp;" "&amp;F1279,tarifas!$A$13:$D$20,4,FALSE)*H1279</f>
        <v>#N/A</v>
      </c>
      <c r="K1279" s="13">
        <f>IF(F1279="COD1",tarifas!$D$11*(SUMIFS($H$11:$H$8770,$F$11:$F$8770,"=COD1",$B$11:$B$8770,"="&amp;B1279)/COUNTIFS($F$11:$F$8770,"=COD1",$B$11:$B$8770,"="&amp;B1279))/COUNTIFS($A$11:$A$8770,"="&amp;A1279,$F$11:$F$8770,"=COD1"),0)</f>
        <v>0</v>
      </c>
      <c r="L1279" s="13" t="e">
        <f>(VLOOKUP(F1279,tarifas!$C$7:$D$10,2,FALSE)+tarifas!$D$21)*datos!H1279</f>
        <v>#N/A</v>
      </c>
      <c r="M1279">
        <v>0</v>
      </c>
      <c r="N1279" s="13" t="e">
        <f t="shared" si="179"/>
        <v>#N/A</v>
      </c>
      <c r="O1279">
        <f t="shared" si="180"/>
        <v>0</v>
      </c>
      <c r="P1279" s="12">
        <f t="shared" si="181"/>
        <v>198.23387246009275</v>
      </c>
      <c r="Q1279">
        <f t="shared" si="182"/>
        <v>0</v>
      </c>
      <c r="R1279">
        <f>$D$2*tarifas!$D$12/24</f>
        <v>1.4541666666666666</v>
      </c>
      <c r="S1279" t="e">
        <f>VLOOKUP(E1279&amp;" "&amp;F1279,tarifas!$A$13:$D$20,4,FALSE)*P1279</f>
        <v>#N/A</v>
      </c>
      <c r="T1279">
        <f>IF(F1279="COD1",tarifas!$D$11*(SUMIFS($P$11:$P$8770,$F$11:$F$8770,"=COD1",$B$11:$B$8770,"="&amp;B1279)/COUNTIFS($F$11:$F$8770,"=COD1",$B$11:$B$8770,"="&amp;B1279))/COUNTIFS($A$11:$A$8770,"="&amp;A1279,$F$11:$F$8770,"=COD1"),0)</f>
        <v>0</v>
      </c>
      <c r="U1279" t="e">
        <f>(VLOOKUP(F1279,tarifas!$C$7:$D$10,2,FALSE)+tarifas!$D$21)*datos!P1279</f>
        <v>#N/A</v>
      </c>
      <c r="V1279" t="e">
        <f t="shared" si="183"/>
        <v>#N/A</v>
      </c>
      <c r="W1279">
        <f t="shared" si="184"/>
        <v>0</v>
      </c>
    </row>
    <row r="1280" spans="1:23" x14ac:dyDescent="0.25">
      <c r="A1280">
        <f t="shared" si="177"/>
        <v>51</v>
      </c>
      <c r="B1280">
        <f t="shared" si="178"/>
        <v>2</v>
      </c>
      <c r="C1280" s="1">
        <f t="shared" si="185"/>
        <v>41692.874999996922</v>
      </c>
      <c r="D1280" s="7">
        <v>0</v>
      </c>
      <c r="E1280" s="7"/>
      <c r="G1280">
        <v>49.79</v>
      </c>
      <c r="H1280" s="12">
        <v>191.97435023017067</v>
      </c>
      <c r="I1280" s="13">
        <f>$D$2*tarifas!$D$12/24</f>
        <v>1.4541666666666666</v>
      </c>
      <c r="J1280" s="13" t="e">
        <f>VLOOKUP(E1280&amp;" "&amp;F1280,tarifas!$A$13:$D$20,4,FALSE)*H1280</f>
        <v>#N/A</v>
      </c>
      <c r="K1280" s="13">
        <f>IF(F1280="COD1",tarifas!$D$11*(SUMIFS($H$11:$H$8770,$F$11:$F$8770,"=COD1",$B$11:$B$8770,"="&amp;B1280)/COUNTIFS($F$11:$F$8770,"=COD1",$B$11:$B$8770,"="&amp;B1280))/COUNTIFS($A$11:$A$8770,"="&amp;A1280,$F$11:$F$8770,"=COD1"),0)</f>
        <v>0</v>
      </c>
      <c r="L1280" s="13" t="e">
        <f>(VLOOKUP(F1280,tarifas!$C$7:$D$10,2,FALSE)+tarifas!$D$21)*datos!H1280</f>
        <v>#N/A</v>
      </c>
      <c r="M1280">
        <v>0</v>
      </c>
      <c r="N1280" s="13" t="e">
        <f t="shared" si="179"/>
        <v>#N/A</v>
      </c>
      <c r="O1280">
        <f t="shared" si="180"/>
        <v>0</v>
      </c>
      <c r="P1280" s="12">
        <f t="shared" si="181"/>
        <v>191.97435023017067</v>
      </c>
      <c r="Q1280">
        <f t="shared" si="182"/>
        <v>0</v>
      </c>
      <c r="R1280">
        <f>$D$2*tarifas!$D$12/24</f>
        <v>1.4541666666666666</v>
      </c>
      <c r="S1280" t="e">
        <f>VLOOKUP(E1280&amp;" "&amp;F1280,tarifas!$A$13:$D$20,4,FALSE)*P1280</f>
        <v>#N/A</v>
      </c>
      <c r="T1280">
        <f>IF(F1280="COD1",tarifas!$D$11*(SUMIFS($P$11:$P$8770,$F$11:$F$8770,"=COD1",$B$11:$B$8770,"="&amp;B1280)/COUNTIFS($F$11:$F$8770,"=COD1",$B$11:$B$8770,"="&amp;B1280))/COUNTIFS($A$11:$A$8770,"="&amp;A1280,$F$11:$F$8770,"=COD1"),0)</f>
        <v>0</v>
      </c>
      <c r="U1280" t="e">
        <f>(VLOOKUP(F1280,tarifas!$C$7:$D$10,2,FALSE)+tarifas!$D$21)*datos!P1280</f>
        <v>#N/A</v>
      </c>
      <c r="V1280" t="e">
        <f t="shared" si="183"/>
        <v>#N/A</v>
      </c>
      <c r="W1280">
        <f t="shared" si="184"/>
        <v>0</v>
      </c>
    </row>
    <row r="1281" spans="1:23" x14ac:dyDescent="0.25">
      <c r="A1281">
        <f t="shared" si="177"/>
        <v>51</v>
      </c>
      <c r="B1281">
        <f t="shared" si="178"/>
        <v>2</v>
      </c>
      <c r="C1281" s="1">
        <f t="shared" si="185"/>
        <v>41692.916666663587</v>
      </c>
      <c r="D1281" s="7">
        <v>0</v>
      </c>
      <c r="E1281" s="7"/>
      <c r="G1281">
        <v>38</v>
      </c>
      <c r="H1281" s="12">
        <v>194.52689068771113</v>
      </c>
      <c r="I1281" s="13">
        <f>$D$2*tarifas!$D$12/24</f>
        <v>1.4541666666666666</v>
      </c>
      <c r="J1281" s="13" t="e">
        <f>VLOOKUP(E1281&amp;" "&amp;F1281,tarifas!$A$13:$D$20,4,FALSE)*H1281</f>
        <v>#N/A</v>
      </c>
      <c r="K1281" s="13">
        <f>IF(F1281="COD1",tarifas!$D$11*(SUMIFS($H$11:$H$8770,$F$11:$F$8770,"=COD1",$B$11:$B$8770,"="&amp;B1281)/COUNTIFS($F$11:$F$8770,"=COD1",$B$11:$B$8770,"="&amp;B1281))/COUNTIFS($A$11:$A$8770,"="&amp;A1281,$F$11:$F$8770,"=COD1"),0)</f>
        <v>0</v>
      </c>
      <c r="L1281" s="13" t="e">
        <f>(VLOOKUP(F1281,tarifas!$C$7:$D$10,2,FALSE)+tarifas!$D$21)*datos!H1281</f>
        <v>#N/A</v>
      </c>
      <c r="M1281">
        <v>0</v>
      </c>
      <c r="N1281" s="13" t="e">
        <f t="shared" si="179"/>
        <v>#N/A</v>
      </c>
      <c r="O1281">
        <f t="shared" si="180"/>
        <v>0</v>
      </c>
      <c r="P1281" s="12">
        <f t="shared" si="181"/>
        <v>194.52689068771113</v>
      </c>
      <c r="Q1281">
        <f t="shared" si="182"/>
        <v>0</v>
      </c>
      <c r="R1281">
        <f>$D$2*tarifas!$D$12/24</f>
        <v>1.4541666666666666</v>
      </c>
      <c r="S1281" t="e">
        <f>VLOOKUP(E1281&amp;" "&amp;F1281,tarifas!$A$13:$D$20,4,FALSE)*P1281</f>
        <v>#N/A</v>
      </c>
      <c r="T1281">
        <f>IF(F1281="COD1",tarifas!$D$11*(SUMIFS($P$11:$P$8770,$F$11:$F$8770,"=COD1",$B$11:$B$8770,"="&amp;B1281)/COUNTIFS($F$11:$F$8770,"=COD1",$B$11:$B$8770,"="&amp;B1281))/COUNTIFS($A$11:$A$8770,"="&amp;A1281,$F$11:$F$8770,"=COD1"),0)</f>
        <v>0</v>
      </c>
      <c r="U1281" t="e">
        <f>(VLOOKUP(F1281,tarifas!$C$7:$D$10,2,FALSE)+tarifas!$D$21)*datos!P1281</f>
        <v>#N/A</v>
      </c>
      <c r="V1281" t="e">
        <f t="shared" si="183"/>
        <v>#N/A</v>
      </c>
      <c r="W1281">
        <f t="shared" si="184"/>
        <v>0</v>
      </c>
    </row>
    <row r="1282" spans="1:23" x14ac:dyDescent="0.25">
      <c r="A1282">
        <f t="shared" si="177"/>
        <v>51</v>
      </c>
      <c r="B1282">
        <f t="shared" si="178"/>
        <v>2</v>
      </c>
      <c r="C1282" s="1">
        <f t="shared" si="185"/>
        <v>41692.958333330251</v>
      </c>
      <c r="D1282" s="7">
        <v>0</v>
      </c>
      <c r="E1282" s="7"/>
      <c r="G1282">
        <v>38</v>
      </c>
      <c r="H1282" s="12">
        <v>194.05012873410865</v>
      </c>
      <c r="I1282" s="13">
        <f>$D$2*tarifas!$D$12/24</f>
        <v>1.4541666666666666</v>
      </c>
      <c r="J1282" s="13" t="e">
        <f>VLOOKUP(E1282&amp;" "&amp;F1282,tarifas!$A$13:$D$20,4,FALSE)*H1282</f>
        <v>#N/A</v>
      </c>
      <c r="K1282" s="13">
        <f>IF(F1282="COD1",tarifas!$D$11*(SUMIFS($H$11:$H$8770,$F$11:$F$8770,"=COD1",$B$11:$B$8770,"="&amp;B1282)/COUNTIFS($F$11:$F$8770,"=COD1",$B$11:$B$8770,"="&amp;B1282))/COUNTIFS($A$11:$A$8770,"="&amp;A1282,$F$11:$F$8770,"=COD1"),0)</f>
        <v>0</v>
      </c>
      <c r="L1282" s="13" t="e">
        <f>(VLOOKUP(F1282,tarifas!$C$7:$D$10,2,FALSE)+tarifas!$D$21)*datos!H1282</f>
        <v>#N/A</v>
      </c>
      <c r="M1282">
        <v>0</v>
      </c>
      <c r="N1282" s="13" t="e">
        <f t="shared" si="179"/>
        <v>#N/A</v>
      </c>
      <c r="O1282">
        <f t="shared" si="180"/>
        <v>0</v>
      </c>
      <c r="P1282" s="12">
        <f t="shared" si="181"/>
        <v>194.05012873410865</v>
      </c>
      <c r="Q1282">
        <f t="shared" si="182"/>
        <v>0</v>
      </c>
      <c r="R1282">
        <f>$D$2*tarifas!$D$12/24</f>
        <v>1.4541666666666666</v>
      </c>
      <c r="S1282" t="e">
        <f>VLOOKUP(E1282&amp;" "&amp;F1282,tarifas!$A$13:$D$20,4,FALSE)*P1282</f>
        <v>#N/A</v>
      </c>
      <c r="T1282">
        <f>IF(F1282="COD1",tarifas!$D$11*(SUMIFS($P$11:$P$8770,$F$11:$F$8770,"=COD1",$B$11:$B$8770,"="&amp;B1282)/COUNTIFS($F$11:$F$8770,"=COD1",$B$11:$B$8770,"="&amp;B1282))/COUNTIFS($A$11:$A$8770,"="&amp;A1282,$F$11:$F$8770,"=COD1"),0)</f>
        <v>0</v>
      </c>
      <c r="U1282" t="e">
        <f>(VLOOKUP(F1282,tarifas!$C$7:$D$10,2,FALSE)+tarifas!$D$21)*datos!P1282</f>
        <v>#N/A</v>
      </c>
      <c r="V1282" t="e">
        <f t="shared" si="183"/>
        <v>#N/A</v>
      </c>
      <c r="W1282">
        <f t="shared" si="184"/>
        <v>0</v>
      </c>
    </row>
    <row r="1283" spans="1:23" x14ac:dyDescent="0.25">
      <c r="A1283">
        <f t="shared" si="177"/>
        <v>52</v>
      </c>
      <c r="B1283">
        <f t="shared" si="178"/>
        <v>2</v>
      </c>
      <c r="C1283" s="1">
        <f t="shared" si="185"/>
        <v>41692.999999996915</v>
      </c>
      <c r="D1283" s="7">
        <v>0</v>
      </c>
      <c r="E1283" s="7"/>
      <c r="G1283">
        <v>21.5</v>
      </c>
      <c r="H1283" s="12">
        <v>191.4231537647841</v>
      </c>
      <c r="I1283" s="13">
        <f>$D$2*tarifas!$D$12/24</f>
        <v>1.4541666666666666</v>
      </c>
      <c r="J1283" s="13" t="e">
        <f>VLOOKUP(E1283&amp;" "&amp;F1283,tarifas!$A$13:$D$20,4,FALSE)*H1283</f>
        <v>#N/A</v>
      </c>
      <c r="K1283" s="13">
        <f>IF(F1283="COD1",tarifas!$D$11*(SUMIFS($H$11:$H$8770,$F$11:$F$8770,"=COD1",$B$11:$B$8770,"="&amp;B1283)/COUNTIFS($F$11:$F$8770,"=COD1",$B$11:$B$8770,"="&amp;B1283))/COUNTIFS($A$11:$A$8770,"="&amp;A1283,$F$11:$F$8770,"=COD1"),0)</f>
        <v>0</v>
      </c>
      <c r="L1283" s="13" t="e">
        <f>(VLOOKUP(F1283,tarifas!$C$7:$D$10,2,FALSE)+tarifas!$D$21)*datos!H1283</f>
        <v>#N/A</v>
      </c>
      <c r="M1283">
        <v>0</v>
      </c>
      <c r="N1283" s="13" t="e">
        <f t="shared" si="179"/>
        <v>#N/A</v>
      </c>
      <c r="O1283">
        <f t="shared" si="180"/>
        <v>0</v>
      </c>
      <c r="P1283" s="12">
        <f t="shared" si="181"/>
        <v>191.4231537647841</v>
      </c>
      <c r="Q1283">
        <f t="shared" si="182"/>
        <v>0</v>
      </c>
      <c r="R1283">
        <f>$D$2*tarifas!$D$12/24</f>
        <v>1.4541666666666666</v>
      </c>
      <c r="S1283" t="e">
        <f>VLOOKUP(E1283&amp;" "&amp;F1283,tarifas!$A$13:$D$20,4,FALSE)*P1283</f>
        <v>#N/A</v>
      </c>
      <c r="T1283">
        <f>IF(F1283="COD1",tarifas!$D$11*(SUMIFS($P$11:$P$8770,$F$11:$F$8770,"=COD1",$B$11:$B$8770,"="&amp;B1283)/COUNTIFS($F$11:$F$8770,"=COD1",$B$11:$B$8770,"="&amp;B1283))/COUNTIFS($A$11:$A$8770,"="&amp;A1283,$F$11:$F$8770,"=COD1"),0)</f>
        <v>0</v>
      </c>
      <c r="U1283" t="e">
        <f>(VLOOKUP(F1283,tarifas!$C$7:$D$10,2,FALSE)+tarifas!$D$21)*datos!P1283</f>
        <v>#N/A</v>
      </c>
      <c r="V1283" t="e">
        <f t="shared" si="183"/>
        <v>#N/A</v>
      </c>
      <c r="W1283">
        <f t="shared" si="184"/>
        <v>0</v>
      </c>
    </row>
    <row r="1284" spans="1:23" x14ac:dyDescent="0.25">
      <c r="A1284">
        <f t="shared" si="177"/>
        <v>52</v>
      </c>
      <c r="B1284">
        <f t="shared" si="178"/>
        <v>2</v>
      </c>
      <c r="C1284" s="1">
        <f t="shared" si="185"/>
        <v>41693.041666663579</v>
      </c>
      <c r="D1284" s="7">
        <v>0</v>
      </c>
      <c r="E1284" s="7"/>
      <c r="G1284">
        <v>15.8</v>
      </c>
      <c r="H1284" s="12">
        <v>186.3543651456267</v>
      </c>
      <c r="I1284" s="13">
        <f>$D$2*tarifas!$D$12/24</f>
        <v>1.4541666666666666</v>
      </c>
      <c r="J1284" s="13" t="e">
        <f>VLOOKUP(E1284&amp;" "&amp;F1284,tarifas!$A$13:$D$20,4,FALSE)*H1284</f>
        <v>#N/A</v>
      </c>
      <c r="K1284" s="13">
        <f>IF(F1284="COD1",tarifas!$D$11*(SUMIFS($H$11:$H$8770,$F$11:$F$8770,"=COD1",$B$11:$B$8770,"="&amp;B1284)/COUNTIFS($F$11:$F$8770,"=COD1",$B$11:$B$8770,"="&amp;B1284))/COUNTIFS($A$11:$A$8770,"="&amp;A1284,$F$11:$F$8770,"=COD1"),0)</f>
        <v>0</v>
      </c>
      <c r="L1284" s="13" t="e">
        <f>(VLOOKUP(F1284,tarifas!$C$7:$D$10,2,FALSE)+tarifas!$D$21)*datos!H1284</f>
        <v>#N/A</v>
      </c>
      <c r="M1284">
        <v>0</v>
      </c>
      <c r="N1284" s="13" t="e">
        <f t="shared" si="179"/>
        <v>#N/A</v>
      </c>
      <c r="O1284">
        <f t="shared" si="180"/>
        <v>0</v>
      </c>
      <c r="P1284" s="12">
        <f t="shared" si="181"/>
        <v>186.3543651456267</v>
      </c>
      <c r="Q1284">
        <f t="shared" si="182"/>
        <v>0</v>
      </c>
      <c r="R1284">
        <f>$D$2*tarifas!$D$12/24</f>
        <v>1.4541666666666666</v>
      </c>
      <c r="S1284" t="e">
        <f>VLOOKUP(E1284&amp;" "&amp;F1284,tarifas!$A$13:$D$20,4,FALSE)*P1284</f>
        <v>#N/A</v>
      </c>
      <c r="T1284">
        <f>IF(F1284="COD1",tarifas!$D$11*(SUMIFS($P$11:$P$8770,$F$11:$F$8770,"=COD1",$B$11:$B$8770,"="&amp;B1284)/COUNTIFS($F$11:$F$8770,"=COD1",$B$11:$B$8770,"="&amp;B1284))/COUNTIFS($A$11:$A$8770,"="&amp;A1284,$F$11:$F$8770,"=COD1"),0)</f>
        <v>0</v>
      </c>
      <c r="U1284" t="e">
        <f>(VLOOKUP(F1284,tarifas!$C$7:$D$10,2,FALSE)+tarifas!$D$21)*datos!P1284</f>
        <v>#N/A</v>
      </c>
      <c r="V1284" t="e">
        <f t="shared" si="183"/>
        <v>#N/A</v>
      </c>
      <c r="W1284">
        <f t="shared" si="184"/>
        <v>0</v>
      </c>
    </row>
    <row r="1285" spans="1:23" x14ac:dyDescent="0.25">
      <c r="A1285">
        <f t="shared" si="177"/>
        <v>52</v>
      </c>
      <c r="B1285">
        <f t="shared" si="178"/>
        <v>2</v>
      </c>
      <c r="C1285" s="1">
        <f t="shared" si="185"/>
        <v>41693.083333330243</v>
      </c>
      <c r="D1285" s="7">
        <v>0</v>
      </c>
      <c r="E1285" s="7"/>
      <c r="G1285">
        <v>3.69</v>
      </c>
      <c r="H1285" s="12">
        <v>184.62077607817079</v>
      </c>
      <c r="I1285" s="13">
        <f>$D$2*tarifas!$D$12/24</f>
        <v>1.4541666666666666</v>
      </c>
      <c r="J1285" s="13" t="e">
        <f>VLOOKUP(E1285&amp;" "&amp;F1285,tarifas!$A$13:$D$20,4,FALSE)*H1285</f>
        <v>#N/A</v>
      </c>
      <c r="K1285" s="13">
        <f>IF(F1285="COD1",tarifas!$D$11*(SUMIFS($H$11:$H$8770,$F$11:$F$8770,"=COD1",$B$11:$B$8770,"="&amp;B1285)/COUNTIFS($F$11:$F$8770,"=COD1",$B$11:$B$8770,"="&amp;B1285))/COUNTIFS($A$11:$A$8770,"="&amp;A1285,$F$11:$F$8770,"=COD1"),0)</f>
        <v>0</v>
      </c>
      <c r="L1285" s="13" t="e">
        <f>(VLOOKUP(F1285,tarifas!$C$7:$D$10,2,FALSE)+tarifas!$D$21)*datos!H1285</f>
        <v>#N/A</v>
      </c>
      <c r="M1285">
        <v>0</v>
      </c>
      <c r="N1285" s="13" t="e">
        <f t="shared" si="179"/>
        <v>#N/A</v>
      </c>
      <c r="O1285">
        <f t="shared" si="180"/>
        <v>0</v>
      </c>
      <c r="P1285" s="12">
        <f t="shared" si="181"/>
        <v>184.62077607817079</v>
      </c>
      <c r="Q1285">
        <f t="shared" si="182"/>
        <v>0</v>
      </c>
      <c r="R1285">
        <f>$D$2*tarifas!$D$12/24</f>
        <v>1.4541666666666666</v>
      </c>
      <c r="S1285" t="e">
        <f>VLOOKUP(E1285&amp;" "&amp;F1285,tarifas!$A$13:$D$20,4,FALSE)*P1285</f>
        <v>#N/A</v>
      </c>
      <c r="T1285">
        <f>IF(F1285="COD1",tarifas!$D$11*(SUMIFS($P$11:$P$8770,$F$11:$F$8770,"=COD1",$B$11:$B$8770,"="&amp;B1285)/COUNTIFS($F$11:$F$8770,"=COD1",$B$11:$B$8770,"="&amp;B1285))/COUNTIFS($A$11:$A$8770,"="&amp;A1285,$F$11:$F$8770,"=COD1"),0)</f>
        <v>0</v>
      </c>
      <c r="U1285" t="e">
        <f>(VLOOKUP(F1285,tarifas!$C$7:$D$10,2,FALSE)+tarifas!$D$21)*datos!P1285</f>
        <v>#N/A</v>
      </c>
      <c r="V1285" t="e">
        <f t="shared" si="183"/>
        <v>#N/A</v>
      </c>
      <c r="W1285">
        <f t="shared" si="184"/>
        <v>0</v>
      </c>
    </row>
    <row r="1286" spans="1:23" x14ac:dyDescent="0.25">
      <c r="A1286">
        <f t="shared" si="177"/>
        <v>52</v>
      </c>
      <c r="B1286">
        <f t="shared" si="178"/>
        <v>2</v>
      </c>
      <c r="C1286" s="1">
        <f t="shared" si="185"/>
        <v>41693.124999996908</v>
      </c>
      <c r="D1286" s="7">
        <v>0</v>
      </c>
      <c r="E1286" s="7"/>
      <c r="G1286">
        <v>3.1</v>
      </c>
      <c r="H1286" s="12">
        <v>182.80611889553836</v>
      </c>
      <c r="I1286" s="13">
        <f>$D$2*tarifas!$D$12/24</f>
        <v>1.4541666666666666</v>
      </c>
      <c r="J1286" s="13" t="e">
        <f>VLOOKUP(E1286&amp;" "&amp;F1286,tarifas!$A$13:$D$20,4,FALSE)*H1286</f>
        <v>#N/A</v>
      </c>
      <c r="K1286" s="13">
        <f>IF(F1286="COD1",tarifas!$D$11*(SUMIFS($H$11:$H$8770,$F$11:$F$8770,"=COD1",$B$11:$B$8770,"="&amp;B1286)/COUNTIFS($F$11:$F$8770,"=COD1",$B$11:$B$8770,"="&amp;B1286))/COUNTIFS($A$11:$A$8770,"="&amp;A1286,$F$11:$F$8770,"=COD1"),0)</f>
        <v>0</v>
      </c>
      <c r="L1286" s="13" t="e">
        <f>(VLOOKUP(F1286,tarifas!$C$7:$D$10,2,FALSE)+tarifas!$D$21)*datos!H1286</f>
        <v>#N/A</v>
      </c>
      <c r="M1286">
        <v>0</v>
      </c>
      <c r="N1286" s="13" t="e">
        <f t="shared" si="179"/>
        <v>#N/A</v>
      </c>
      <c r="O1286">
        <f t="shared" si="180"/>
        <v>0</v>
      </c>
      <c r="P1286" s="12">
        <f t="shared" si="181"/>
        <v>182.80611889553836</v>
      </c>
      <c r="Q1286">
        <f t="shared" si="182"/>
        <v>0</v>
      </c>
      <c r="R1286">
        <f>$D$2*tarifas!$D$12/24</f>
        <v>1.4541666666666666</v>
      </c>
      <c r="S1286" t="e">
        <f>VLOOKUP(E1286&amp;" "&amp;F1286,tarifas!$A$13:$D$20,4,FALSE)*P1286</f>
        <v>#N/A</v>
      </c>
      <c r="T1286">
        <f>IF(F1286="COD1",tarifas!$D$11*(SUMIFS($P$11:$P$8770,$F$11:$F$8770,"=COD1",$B$11:$B$8770,"="&amp;B1286)/COUNTIFS($F$11:$F$8770,"=COD1",$B$11:$B$8770,"="&amp;B1286))/COUNTIFS($A$11:$A$8770,"="&amp;A1286,$F$11:$F$8770,"=COD1"),0)</f>
        <v>0</v>
      </c>
      <c r="U1286" t="e">
        <f>(VLOOKUP(F1286,tarifas!$C$7:$D$10,2,FALSE)+tarifas!$D$21)*datos!P1286</f>
        <v>#N/A</v>
      </c>
      <c r="V1286" t="e">
        <f t="shared" si="183"/>
        <v>#N/A</v>
      </c>
      <c r="W1286">
        <f t="shared" si="184"/>
        <v>0</v>
      </c>
    </row>
    <row r="1287" spans="1:23" x14ac:dyDescent="0.25">
      <c r="A1287">
        <f t="shared" si="177"/>
        <v>52</v>
      </c>
      <c r="B1287">
        <f t="shared" si="178"/>
        <v>2</v>
      </c>
      <c r="C1287" s="1">
        <f t="shared" si="185"/>
        <v>41693.166666663572</v>
      </c>
      <c r="D1287" s="7">
        <v>0</v>
      </c>
      <c r="E1287" s="7"/>
      <c r="G1287">
        <v>1.5</v>
      </c>
      <c r="H1287" s="12">
        <v>180.53625892296964</v>
      </c>
      <c r="I1287" s="13">
        <f>$D$2*tarifas!$D$12/24</f>
        <v>1.4541666666666666</v>
      </c>
      <c r="J1287" s="13" t="e">
        <f>VLOOKUP(E1287&amp;" "&amp;F1287,tarifas!$A$13:$D$20,4,FALSE)*H1287</f>
        <v>#N/A</v>
      </c>
      <c r="K1287" s="13">
        <f>IF(F1287="COD1",tarifas!$D$11*(SUMIFS($H$11:$H$8770,$F$11:$F$8770,"=COD1",$B$11:$B$8770,"="&amp;B1287)/COUNTIFS($F$11:$F$8770,"=COD1",$B$11:$B$8770,"="&amp;B1287))/COUNTIFS($A$11:$A$8770,"="&amp;A1287,$F$11:$F$8770,"=COD1"),0)</f>
        <v>0</v>
      </c>
      <c r="L1287" s="13" t="e">
        <f>(VLOOKUP(F1287,tarifas!$C$7:$D$10,2,FALSE)+tarifas!$D$21)*datos!H1287</f>
        <v>#N/A</v>
      </c>
      <c r="M1287">
        <v>0</v>
      </c>
      <c r="N1287" s="13" t="e">
        <f t="shared" si="179"/>
        <v>#N/A</v>
      </c>
      <c r="O1287">
        <f t="shared" si="180"/>
        <v>0</v>
      </c>
      <c r="P1287" s="12">
        <f t="shared" si="181"/>
        <v>180.53625892296964</v>
      </c>
      <c r="Q1287">
        <f t="shared" si="182"/>
        <v>0</v>
      </c>
      <c r="R1287">
        <f>$D$2*tarifas!$D$12/24</f>
        <v>1.4541666666666666</v>
      </c>
      <c r="S1287" t="e">
        <f>VLOOKUP(E1287&amp;" "&amp;F1287,tarifas!$A$13:$D$20,4,FALSE)*P1287</f>
        <v>#N/A</v>
      </c>
      <c r="T1287">
        <f>IF(F1287="COD1",tarifas!$D$11*(SUMIFS($P$11:$P$8770,$F$11:$F$8770,"=COD1",$B$11:$B$8770,"="&amp;B1287)/COUNTIFS($F$11:$F$8770,"=COD1",$B$11:$B$8770,"="&amp;B1287))/COUNTIFS($A$11:$A$8770,"="&amp;A1287,$F$11:$F$8770,"=COD1"),0)</f>
        <v>0</v>
      </c>
      <c r="U1287" t="e">
        <f>(VLOOKUP(F1287,tarifas!$C$7:$D$10,2,FALSE)+tarifas!$D$21)*datos!P1287</f>
        <v>#N/A</v>
      </c>
      <c r="V1287" t="e">
        <f t="shared" si="183"/>
        <v>#N/A</v>
      </c>
      <c r="W1287">
        <f t="shared" si="184"/>
        <v>0</v>
      </c>
    </row>
    <row r="1288" spans="1:23" x14ac:dyDescent="0.25">
      <c r="A1288">
        <f t="shared" si="177"/>
        <v>52</v>
      </c>
      <c r="B1288">
        <f t="shared" si="178"/>
        <v>2</v>
      </c>
      <c r="C1288" s="1">
        <f t="shared" si="185"/>
        <v>41693.208333330236</v>
      </c>
      <c r="D1288" s="7">
        <v>0</v>
      </c>
      <c r="E1288" s="7"/>
      <c r="G1288">
        <v>1.5</v>
      </c>
      <c r="H1288" s="12">
        <v>181.0811506462627</v>
      </c>
      <c r="I1288" s="13">
        <f>$D$2*tarifas!$D$12/24</f>
        <v>1.4541666666666666</v>
      </c>
      <c r="J1288" s="13" t="e">
        <f>VLOOKUP(E1288&amp;" "&amp;F1288,tarifas!$A$13:$D$20,4,FALSE)*H1288</f>
        <v>#N/A</v>
      </c>
      <c r="K1288" s="13">
        <f>IF(F1288="COD1",tarifas!$D$11*(SUMIFS($H$11:$H$8770,$F$11:$F$8770,"=COD1",$B$11:$B$8770,"="&amp;B1288)/COUNTIFS($F$11:$F$8770,"=COD1",$B$11:$B$8770,"="&amp;B1288))/COUNTIFS($A$11:$A$8770,"="&amp;A1288,$F$11:$F$8770,"=COD1"),0)</f>
        <v>0</v>
      </c>
      <c r="L1288" s="13" t="e">
        <f>(VLOOKUP(F1288,tarifas!$C$7:$D$10,2,FALSE)+tarifas!$D$21)*datos!H1288</f>
        <v>#N/A</v>
      </c>
      <c r="M1288">
        <v>0</v>
      </c>
      <c r="N1288" s="13" t="e">
        <f t="shared" si="179"/>
        <v>#N/A</v>
      </c>
      <c r="O1288">
        <f t="shared" si="180"/>
        <v>0</v>
      </c>
      <c r="P1288" s="12">
        <f t="shared" si="181"/>
        <v>181.0811506462627</v>
      </c>
      <c r="Q1288">
        <f t="shared" si="182"/>
        <v>0</v>
      </c>
      <c r="R1288">
        <f>$D$2*tarifas!$D$12/24</f>
        <v>1.4541666666666666</v>
      </c>
      <c r="S1288" t="e">
        <f>VLOOKUP(E1288&amp;" "&amp;F1288,tarifas!$A$13:$D$20,4,FALSE)*P1288</f>
        <v>#N/A</v>
      </c>
      <c r="T1288">
        <f>IF(F1288="COD1",tarifas!$D$11*(SUMIFS($P$11:$P$8770,$F$11:$F$8770,"=COD1",$B$11:$B$8770,"="&amp;B1288)/COUNTIFS($F$11:$F$8770,"=COD1",$B$11:$B$8770,"="&amp;B1288))/COUNTIFS($A$11:$A$8770,"="&amp;A1288,$F$11:$F$8770,"=COD1"),0)</f>
        <v>0</v>
      </c>
      <c r="U1288" t="e">
        <f>(VLOOKUP(F1288,tarifas!$C$7:$D$10,2,FALSE)+tarifas!$D$21)*datos!P1288</f>
        <v>#N/A</v>
      </c>
      <c r="V1288" t="e">
        <f t="shared" si="183"/>
        <v>#N/A</v>
      </c>
      <c r="W1288">
        <f t="shared" si="184"/>
        <v>0</v>
      </c>
    </row>
    <row r="1289" spans="1:23" x14ac:dyDescent="0.25">
      <c r="A1289">
        <f t="shared" si="177"/>
        <v>52</v>
      </c>
      <c r="B1289">
        <f t="shared" si="178"/>
        <v>2</v>
      </c>
      <c r="C1289" s="1">
        <f t="shared" si="185"/>
        <v>41693.2499999969</v>
      </c>
      <c r="D1289" s="7">
        <v>0</v>
      </c>
      <c r="E1289" s="7"/>
      <c r="G1289">
        <v>1.5</v>
      </c>
      <c r="H1289" s="12">
        <v>181.5573473151949</v>
      </c>
      <c r="I1289" s="13">
        <f>$D$2*tarifas!$D$12/24</f>
        <v>1.4541666666666666</v>
      </c>
      <c r="J1289" s="13" t="e">
        <f>VLOOKUP(E1289&amp;" "&amp;F1289,tarifas!$A$13:$D$20,4,FALSE)*H1289</f>
        <v>#N/A</v>
      </c>
      <c r="K1289" s="13">
        <f>IF(F1289="COD1",tarifas!$D$11*(SUMIFS($H$11:$H$8770,$F$11:$F$8770,"=COD1",$B$11:$B$8770,"="&amp;B1289)/COUNTIFS($F$11:$F$8770,"=COD1",$B$11:$B$8770,"="&amp;B1289))/COUNTIFS($A$11:$A$8770,"="&amp;A1289,$F$11:$F$8770,"=COD1"),0)</f>
        <v>0</v>
      </c>
      <c r="L1289" s="13" t="e">
        <f>(VLOOKUP(F1289,tarifas!$C$7:$D$10,2,FALSE)+tarifas!$D$21)*datos!H1289</f>
        <v>#N/A</v>
      </c>
      <c r="M1289">
        <v>0</v>
      </c>
      <c r="N1289" s="13" t="e">
        <f t="shared" si="179"/>
        <v>#N/A</v>
      </c>
      <c r="O1289">
        <f t="shared" si="180"/>
        <v>0</v>
      </c>
      <c r="P1289" s="12">
        <f t="shared" si="181"/>
        <v>181.5573473151949</v>
      </c>
      <c r="Q1289">
        <f t="shared" si="182"/>
        <v>0</v>
      </c>
      <c r="R1289">
        <f>$D$2*tarifas!$D$12/24</f>
        <v>1.4541666666666666</v>
      </c>
      <c r="S1289" t="e">
        <f>VLOOKUP(E1289&amp;" "&amp;F1289,tarifas!$A$13:$D$20,4,FALSE)*P1289</f>
        <v>#N/A</v>
      </c>
      <c r="T1289">
        <f>IF(F1289="COD1",tarifas!$D$11*(SUMIFS($P$11:$P$8770,$F$11:$F$8770,"=COD1",$B$11:$B$8770,"="&amp;B1289)/COUNTIFS($F$11:$F$8770,"=COD1",$B$11:$B$8770,"="&amp;B1289))/COUNTIFS($A$11:$A$8770,"="&amp;A1289,$F$11:$F$8770,"=COD1"),0)</f>
        <v>0</v>
      </c>
      <c r="U1289" t="e">
        <f>(VLOOKUP(F1289,tarifas!$C$7:$D$10,2,FALSE)+tarifas!$D$21)*datos!P1289</f>
        <v>#N/A</v>
      </c>
      <c r="V1289" t="e">
        <f t="shared" si="183"/>
        <v>#N/A</v>
      </c>
      <c r="W1289">
        <f t="shared" si="184"/>
        <v>0</v>
      </c>
    </row>
    <row r="1290" spans="1:23" x14ac:dyDescent="0.25">
      <c r="A1290">
        <f t="shared" si="177"/>
        <v>52</v>
      </c>
      <c r="B1290">
        <f t="shared" si="178"/>
        <v>2</v>
      </c>
      <c r="C1290" s="1">
        <f t="shared" si="185"/>
        <v>41693.291666663565</v>
      </c>
      <c r="D1290" s="7">
        <v>19.833333333333336</v>
      </c>
      <c r="E1290" s="7"/>
      <c r="G1290">
        <v>1.5</v>
      </c>
      <c r="H1290" s="12">
        <v>163.68253586603157</v>
      </c>
      <c r="I1290" s="13">
        <f>$D$2*tarifas!$D$12/24</f>
        <v>1.4541666666666666</v>
      </c>
      <c r="J1290" s="13" t="e">
        <f>VLOOKUP(E1290&amp;" "&amp;F1290,tarifas!$A$13:$D$20,4,FALSE)*H1290</f>
        <v>#N/A</v>
      </c>
      <c r="K1290" s="13">
        <f>IF(F1290="COD1",tarifas!$D$11*(SUMIFS($H$11:$H$8770,$F$11:$F$8770,"=COD1",$B$11:$B$8770,"="&amp;B1290)/COUNTIFS($F$11:$F$8770,"=COD1",$B$11:$B$8770,"="&amp;B1290))/COUNTIFS($A$11:$A$8770,"="&amp;A1290,$F$11:$F$8770,"=COD1"),0)</f>
        <v>0</v>
      </c>
      <c r="L1290" s="13" t="e">
        <f>(VLOOKUP(F1290,tarifas!$C$7:$D$10,2,FALSE)+tarifas!$D$21)*datos!H1290</f>
        <v>#N/A</v>
      </c>
      <c r="M1290">
        <v>53.81926</v>
      </c>
      <c r="N1290" s="13" t="e">
        <f t="shared" si="179"/>
        <v>#N/A</v>
      </c>
      <c r="O1290">
        <f t="shared" si="180"/>
        <v>53.81926</v>
      </c>
      <c r="P1290" s="12">
        <f t="shared" si="181"/>
        <v>109.86327586603157</v>
      </c>
      <c r="Q1290">
        <f t="shared" si="182"/>
        <v>0</v>
      </c>
      <c r="R1290">
        <f>$D$2*tarifas!$D$12/24</f>
        <v>1.4541666666666666</v>
      </c>
      <c r="S1290" t="e">
        <f>VLOOKUP(E1290&amp;" "&amp;F1290,tarifas!$A$13:$D$20,4,FALSE)*P1290</f>
        <v>#N/A</v>
      </c>
      <c r="T1290">
        <f>IF(F1290="COD1",tarifas!$D$11*(SUMIFS($P$11:$P$8770,$F$11:$F$8770,"=COD1",$B$11:$B$8770,"="&amp;B1290)/COUNTIFS($F$11:$F$8770,"=COD1",$B$11:$B$8770,"="&amp;B1290))/COUNTIFS($A$11:$A$8770,"="&amp;A1290,$F$11:$F$8770,"=COD1"),0)</f>
        <v>0</v>
      </c>
      <c r="U1290" t="e">
        <f>(VLOOKUP(F1290,tarifas!$C$7:$D$10,2,FALSE)+tarifas!$D$21)*datos!P1290</f>
        <v>#N/A</v>
      </c>
      <c r="V1290" t="e">
        <f t="shared" si="183"/>
        <v>#N/A</v>
      </c>
      <c r="W1290">
        <f t="shared" si="184"/>
        <v>0</v>
      </c>
    </row>
    <row r="1291" spans="1:23" x14ac:dyDescent="0.25">
      <c r="A1291">
        <f t="shared" si="177"/>
        <v>52</v>
      </c>
      <c r="B1291">
        <f t="shared" si="178"/>
        <v>2</v>
      </c>
      <c r="C1291" s="1">
        <f t="shared" si="185"/>
        <v>41693.333333330229</v>
      </c>
      <c r="D1291" s="7">
        <v>208.12121212121212</v>
      </c>
      <c r="E1291" s="7"/>
      <c r="G1291">
        <v>0</v>
      </c>
      <c r="H1291" s="12">
        <v>162.93312561188401</v>
      </c>
      <c r="I1291" s="13">
        <f>$D$2*tarifas!$D$12/24</f>
        <v>1.4541666666666666</v>
      </c>
      <c r="J1291" s="13" t="e">
        <f>VLOOKUP(E1291&amp;" "&amp;F1291,tarifas!$A$13:$D$20,4,FALSE)*H1291</f>
        <v>#N/A</v>
      </c>
      <c r="K1291" s="13">
        <f>IF(F1291="COD1",tarifas!$D$11*(SUMIFS($H$11:$H$8770,$F$11:$F$8770,"=COD1",$B$11:$B$8770,"="&amp;B1291)/COUNTIFS($F$11:$F$8770,"=COD1",$B$11:$B$8770,"="&amp;B1291))/COUNTIFS($A$11:$A$8770,"="&amp;A1291,$F$11:$F$8770,"=COD1"),0)</f>
        <v>0</v>
      </c>
      <c r="L1291" s="13" t="e">
        <f>(VLOOKUP(F1291,tarifas!$C$7:$D$10,2,FALSE)+tarifas!$D$21)*datos!H1291</f>
        <v>#N/A</v>
      </c>
      <c r="M1291">
        <v>207.39748</v>
      </c>
      <c r="N1291" s="13" t="e">
        <f t="shared" si="179"/>
        <v>#N/A</v>
      </c>
      <c r="O1291">
        <f t="shared" si="180"/>
        <v>162.93312561188401</v>
      </c>
      <c r="P1291" s="12">
        <f t="shared" si="181"/>
        <v>0</v>
      </c>
      <c r="Q1291">
        <f t="shared" si="182"/>
        <v>44.464354388115993</v>
      </c>
      <c r="R1291">
        <f>$D$2*tarifas!$D$12/24</f>
        <v>1.4541666666666666</v>
      </c>
      <c r="S1291" t="e">
        <f>VLOOKUP(E1291&amp;" "&amp;F1291,tarifas!$A$13:$D$20,4,FALSE)*P1291</f>
        <v>#N/A</v>
      </c>
      <c r="T1291">
        <f>IF(F1291="COD1",tarifas!$D$11*(SUMIFS($P$11:$P$8770,$F$11:$F$8770,"=COD1",$B$11:$B$8770,"="&amp;B1291)/COUNTIFS($F$11:$F$8770,"=COD1",$B$11:$B$8770,"="&amp;B1291))/COUNTIFS($A$11:$A$8770,"="&amp;A1291,$F$11:$F$8770,"=COD1"),0)</f>
        <v>0</v>
      </c>
      <c r="U1291" t="e">
        <f>(VLOOKUP(F1291,tarifas!$C$7:$D$10,2,FALSE)+tarifas!$D$21)*datos!P1291</f>
        <v>#N/A</v>
      </c>
      <c r="V1291" t="e">
        <f t="shared" si="183"/>
        <v>#N/A</v>
      </c>
      <c r="W1291">
        <f t="shared" si="184"/>
        <v>0</v>
      </c>
    </row>
    <row r="1292" spans="1:23" x14ac:dyDescent="0.25">
      <c r="A1292">
        <f t="shared" ref="A1292:A1355" si="186">DAYS360($C$11,C1292)</f>
        <v>52</v>
      </c>
      <c r="B1292">
        <f t="shared" ref="B1292:B1355" si="187">MONTH(C1292)</f>
        <v>2</v>
      </c>
      <c r="C1292" s="1">
        <f t="shared" si="185"/>
        <v>41693.374999996893</v>
      </c>
      <c r="D1292" s="7">
        <v>421.13636363636363</v>
      </c>
      <c r="E1292" s="7"/>
      <c r="G1292">
        <v>0</v>
      </c>
      <c r="H1292" s="12">
        <v>163.24778436765337</v>
      </c>
      <c r="I1292" s="13">
        <f>$D$2*tarifas!$D$12/24</f>
        <v>1.4541666666666666</v>
      </c>
      <c r="J1292" s="13" t="e">
        <f>VLOOKUP(E1292&amp;" "&amp;F1292,tarifas!$A$13:$D$20,4,FALSE)*H1292</f>
        <v>#N/A</v>
      </c>
      <c r="K1292" s="13">
        <f>IF(F1292="COD1",tarifas!$D$11*(SUMIFS($H$11:$H$8770,$F$11:$F$8770,"=COD1",$B$11:$B$8770,"="&amp;B1292)/COUNTIFS($F$11:$F$8770,"=COD1",$B$11:$B$8770,"="&amp;B1292))/COUNTIFS($A$11:$A$8770,"="&amp;A1292,$F$11:$F$8770,"=COD1"),0)</f>
        <v>0</v>
      </c>
      <c r="L1292" s="13" t="e">
        <f>(VLOOKUP(F1292,tarifas!$C$7:$D$10,2,FALSE)+tarifas!$D$21)*datos!H1292</f>
        <v>#N/A</v>
      </c>
      <c r="M1292">
        <v>368.52440999999999</v>
      </c>
      <c r="N1292" s="13" t="e">
        <f t="shared" ref="N1292:N1355" si="188">(I1292+J1292+K1292+L1292)*1.23</f>
        <v>#N/A</v>
      </c>
      <c r="O1292">
        <f t="shared" ref="O1292:O1355" si="189">IF(M1292&lt;H1292,M1292,H1292)</f>
        <v>163.24778436765337</v>
      </c>
      <c r="P1292" s="12">
        <f t="shared" ref="P1292:P1355" si="190">H1292-O1292</f>
        <v>0</v>
      </c>
      <c r="Q1292">
        <f t="shared" ref="Q1292:Q1355" si="191">IF(M1292&lt;H1292,0,M1292-H1292)</f>
        <v>205.27662563234662</v>
      </c>
      <c r="R1292">
        <f>$D$2*tarifas!$D$12/24</f>
        <v>1.4541666666666666</v>
      </c>
      <c r="S1292" t="e">
        <f>VLOOKUP(E1292&amp;" "&amp;F1292,tarifas!$A$13:$D$20,4,FALSE)*P1292</f>
        <v>#N/A</v>
      </c>
      <c r="T1292">
        <f>IF(F1292="COD1",tarifas!$D$11*(SUMIFS($P$11:$P$8770,$F$11:$F$8770,"=COD1",$B$11:$B$8770,"="&amp;B1292)/COUNTIFS($F$11:$F$8770,"=COD1",$B$11:$B$8770,"="&amp;B1292))/COUNTIFS($A$11:$A$8770,"="&amp;A1292,$F$11:$F$8770,"=COD1"),0)</f>
        <v>0</v>
      </c>
      <c r="U1292" t="e">
        <f>(VLOOKUP(F1292,tarifas!$C$7:$D$10,2,FALSE)+tarifas!$D$21)*datos!P1292</f>
        <v>#N/A</v>
      </c>
      <c r="V1292" t="e">
        <f t="shared" ref="V1292:V1355" si="192">(R1292+S1292+T1292+U1292)*1.23</f>
        <v>#N/A</v>
      </c>
      <c r="W1292">
        <f t="shared" ref="W1292:W1355" si="193">0.9*G1292/1000*Q1292</f>
        <v>0</v>
      </c>
    </row>
    <row r="1293" spans="1:23" x14ac:dyDescent="0.25">
      <c r="A1293">
        <f t="shared" si="186"/>
        <v>52</v>
      </c>
      <c r="B1293">
        <f t="shared" si="187"/>
        <v>2</v>
      </c>
      <c r="C1293" s="1">
        <f t="shared" ref="C1293:C1356" si="194">+C1292+1/24</f>
        <v>41693.416666663557</v>
      </c>
      <c r="D1293" s="7">
        <v>564.86363636363637</v>
      </c>
      <c r="E1293" s="7"/>
      <c r="G1293">
        <v>2</v>
      </c>
      <c r="H1293" s="12">
        <v>163.88501610735042</v>
      </c>
      <c r="I1293" s="13">
        <f>$D$2*tarifas!$D$12/24</f>
        <v>1.4541666666666666</v>
      </c>
      <c r="J1293" s="13" t="e">
        <f>VLOOKUP(E1293&amp;" "&amp;F1293,tarifas!$A$13:$D$20,4,FALSE)*H1293</f>
        <v>#N/A</v>
      </c>
      <c r="K1293" s="13">
        <f>IF(F1293="COD1",tarifas!$D$11*(SUMIFS($H$11:$H$8770,$F$11:$F$8770,"=COD1",$B$11:$B$8770,"="&amp;B1293)/COUNTIFS($F$11:$F$8770,"=COD1",$B$11:$B$8770,"="&amp;B1293))/COUNTIFS($A$11:$A$8770,"="&amp;A1293,$F$11:$F$8770,"=COD1"),0)</f>
        <v>0</v>
      </c>
      <c r="L1293" s="13" t="e">
        <f>(VLOOKUP(F1293,tarifas!$C$7:$D$10,2,FALSE)+tarifas!$D$21)*datos!H1293</f>
        <v>#N/A</v>
      </c>
      <c r="M1293">
        <v>446.71116999999998</v>
      </c>
      <c r="N1293" s="13" t="e">
        <f t="shared" si="188"/>
        <v>#N/A</v>
      </c>
      <c r="O1293">
        <f t="shared" si="189"/>
        <v>163.88501610735042</v>
      </c>
      <c r="P1293" s="12">
        <f t="shared" si="190"/>
        <v>0</v>
      </c>
      <c r="Q1293">
        <f t="shared" si="191"/>
        <v>282.82615389264959</v>
      </c>
      <c r="R1293">
        <f>$D$2*tarifas!$D$12/24</f>
        <v>1.4541666666666666</v>
      </c>
      <c r="S1293" t="e">
        <f>VLOOKUP(E1293&amp;" "&amp;F1293,tarifas!$A$13:$D$20,4,FALSE)*P1293</f>
        <v>#N/A</v>
      </c>
      <c r="T1293">
        <f>IF(F1293="COD1",tarifas!$D$11*(SUMIFS($P$11:$P$8770,$F$11:$F$8770,"=COD1",$B$11:$B$8770,"="&amp;B1293)/COUNTIFS($F$11:$F$8770,"=COD1",$B$11:$B$8770,"="&amp;B1293))/COUNTIFS($A$11:$A$8770,"="&amp;A1293,$F$11:$F$8770,"=COD1"),0)</f>
        <v>0</v>
      </c>
      <c r="U1293" t="e">
        <f>(VLOOKUP(F1293,tarifas!$C$7:$D$10,2,FALSE)+tarifas!$D$21)*datos!P1293</f>
        <v>#N/A</v>
      </c>
      <c r="V1293" t="e">
        <f t="shared" si="192"/>
        <v>#N/A</v>
      </c>
      <c r="W1293">
        <f t="shared" si="193"/>
        <v>0.50908707700676925</v>
      </c>
    </row>
    <row r="1294" spans="1:23" x14ac:dyDescent="0.25">
      <c r="A1294">
        <f t="shared" si="186"/>
        <v>52</v>
      </c>
      <c r="B1294">
        <f t="shared" si="187"/>
        <v>2</v>
      </c>
      <c r="C1294" s="1">
        <f t="shared" si="194"/>
        <v>41693.458333330222</v>
      </c>
      <c r="D1294" s="7">
        <v>651.92424242424249</v>
      </c>
      <c r="E1294" s="7"/>
      <c r="G1294">
        <v>1.5</v>
      </c>
      <c r="H1294" s="12">
        <v>162.82794954980264</v>
      </c>
      <c r="I1294" s="13">
        <f>$D$2*tarifas!$D$12/24</f>
        <v>1.4541666666666666</v>
      </c>
      <c r="J1294" s="13" t="e">
        <f>VLOOKUP(E1294&amp;" "&amp;F1294,tarifas!$A$13:$D$20,4,FALSE)*H1294</f>
        <v>#N/A</v>
      </c>
      <c r="K1294" s="13">
        <f>IF(F1294="COD1",tarifas!$D$11*(SUMIFS($H$11:$H$8770,$F$11:$F$8770,"=COD1",$B$11:$B$8770,"="&amp;B1294)/COUNTIFS($F$11:$F$8770,"=COD1",$B$11:$B$8770,"="&amp;B1294))/COUNTIFS($A$11:$A$8770,"="&amp;A1294,$F$11:$F$8770,"=COD1"),0)</f>
        <v>0</v>
      </c>
      <c r="L1294" s="13" t="e">
        <f>(VLOOKUP(F1294,tarifas!$C$7:$D$10,2,FALSE)+tarifas!$D$21)*datos!H1294</f>
        <v>#N/A</v>
      </c>
      <c r="M1294">
        <v>519.70307000000003</v>
      </c>
      <c r="N1294" s="13" t="e">
        <f t="shared" si="188"/>
        <v>#N/A</v>
      </c>
      <c r="O1294">
        <f t="shared" si="189"/>
        <v>162.82794954980264</v>
      </c>
      <c r="P1294" s="12">
        <f t="shared" si="190"/>
        <v>0</v>
      </c>
      <c r="Q1294">
        <f t="shared" si="191"/>
        <v>356.87512045019741</v>
      </c>
      <c r="R1294">
        <f>$D$2*tarifas!$D$12/24</f>
        <v>1.4541666666666666</v>
      </c>
      <c r="S1294" t="e">
        <f>VLOOKUP(E1294&amp;" "&amp;F1294,tarifas!$A$13:$D$20,4,FALSE)*P1294</f>
        <v>#N/A</v>
      </c>
      <c r="T1294">
        <f>IF(F1294="COD1",tarifas!$D$11*(SUMIFS($P$11:$P$8770,$F$11:$F$8770,"=COD1",$B$11:$B$8770,"="&amp;B1294)/COUNTIFS($F$11:$F$8770,"=COD1",$B$11:$B$8770,"="&amp;B1294))/COUNTIFS($A$11:$A$8770,"="&amp;A1294,$F$11:$F$8770,"=COD1"),0)</f>
        <v>0</v>
      </c>
      <c r="U1294" t="e">
        <f>(VLOOKUP(F1294,tarifas!$C$7:$D$10,2,FALSE)+tarifas!$D$21)*datos!P1294</f>
        <v>#N/A</v>
      </c>
      <c r="V1294" t="e">
        <f t="shared" si="192"/>
        <v>#N/A</v>
      </c>
      <c r="W1294">
        <f t="shared" si="193"/>
        <v>0.48178141260776652</v>
      </c>
    </row>
    <row r="1295" spans="1:23" x14ac:dyDescent="0.25">
      <c r="A1295">
        <f t="shared" si="186"/>
        <v>52</v>
      </c>
      <c r="B1295">
        <f t="shared" si="187"/>
        <v>2</v>
      </c>
      <c r="C1295" s="1">
        <f t="shared" si="194"/>
        <v>41693.499999996886</v>
      </c>
      <c r="D1295" s="7">
        <v>676.39393939393949</v>
      </c>
      <c r="E1295" s="7"/>
      <c r="G1295">
        <v>1.5</v>
      </c>
      <c r="H1295" s="12">
        <v>164.76959757921799</v>
      </c>
      <c r="I1295" s="13">
        <f>$D$2*tarifas!$D$12/24</f>
        <v>1.4541666666666666</v>
      </c>
      <c r="J1295" s="13" t="e">
        <f>VLOOKUP(E1295&amp;" "&amp;F1295,tarifas!$A$13:$D$20,4,FALSE)*H1295</f>
        <v>#N/A</v>
      </c>
      <c r="K1295" s="13">
        <f>IF(F1295="COD1",tarifas!$D$11*(SUMIFS($H$11:$H$8770,$F$11:$F$8770,"=COD1",$B$11:$B$8770,"="&amp;B1295)/COUNTIFS($F$11:$F$8770,"=COD1",$B$11:$B$8770,"="&amp;B1295))/COUNTIFS($A$11:$A$8770,"="&amp;A1295,$F$11:$F$8770,"=COD1"),0)</f>
        <v>0</v>
      </c>
      <c r="L1295" s="13" t="e">
        <f>(VLOOKUP(F1295,tarifas!$C$7:$D$10,2,FALSE)+tarifas!$D$21)*datos!H1295</f>
        <v>#N/A</v>
      </c>
      <c r="M1295">
        <v>462.53257000000002</v>
      </c>
      <c r="N1295" s="13" t="e">
        <f t="shared" si="188"/>
        <v>#N/A</v>
      </c>
      <c r="O1295">
        <f t="shared" si="189"/>
        <v>164.76959757921799</v>
      </c>
      <c r="P1295" s="12">
        <f t="shared" si="190"/>
        <v>0</v>
      </c>
      <c r="Q1295">
        <f t="shared" si="191"/>
        <v>297.76297242078203</v>
      </c>
      <c r="R1295">
        <f>$D$2*tarifas!$D$12/24</f>
        <v>1.4541666666666666</v>
      </c>
      <c r="S1295" t="e">
        <f>VLOOKUP(E1295&amp;" "&amp;F1295,tarifas!$A$13:$D$20,4,FALSE)*P1295</f>
        <v>#N/A</v>
      </c>
      <c r="T1295">
        <f>IF(F1295="COD1",tarifas!$D$11*(SUMIFS($P$11:$P$8770,$F$11:$F$8770,"=COD1",$B$11:$B$8770,"="&amp;B1295)/COUNTIFS($F$11:$F$8770,"=COD1",$B$11:$B$8770,"="&amp;B1295))/COUNTIFS($A$11:$A$8770,"="&amp;A1295,$F$11:$F$8770,"=COD1"),0)</f>
        <v>0</v>
      </c>
      <c r="U1295" t="e">
        <f>(VLOOKUP(F1295,tarifas!$C$7:$D$10,2,FALSE)+tarifas!$D$21)*datos!P1295</f>
        <v>#N/A</v>
      </c>
      <c r="V1295" t="e">
        <f t="shared" si="192"/>
        <v>#N/A</v>
      </c>
      <c r="W1295">
        <f t="shared" si="193"/>
        <v>0.40198001276805578</v>
      </c>
    </row>
    <row r="1296" spans="1:23" x14ac:dyDescent="0.25">
      <c r="A1296">
        <f t="shared" si="186"/>
        <v>52</v>
      </c>
      <c r="B1296">
        <f t="shared" si="187"/>
        <v>2</v>
      </c>
      <c r="C1296" s="1">
        <f t="shared" si="194"/>
        <v>41693.54166666355</v>
      </c>
      <c r="D1296" s="7">
        <v>639.81818181818187</v>
      </c>
      <c r="E1296" s="7"/>
      <c r="G1296">
        <v>0.5</v>
      </c>
      <c r="H1296" s="12">
        <v>164.33513056294191</v>
      </c>
      <c r="I1296" s="13">
        <f>$D$2*tarifas!$D$12/24</f>
        <v>1.4541666666666666</v>
      </c>
      <c r="J1296" s="13" t="e">
        <f>VLOOKUP(E1296&amp;" "&amp;F1296,tarifas!$A$13:$D$20,4,FALSE)*H1296</f>
        <v>#N/A</v>
      </c>
      <c r="K1296" s="13">
        <f>IF(F1296="COD1",tarifas!$D$11*(SUMIFS($H$11:$H$8770,$F$11:$F$8770,"=COD1",$B$11:$B$8770,"="&amp;B1296)/COUNTIFS($F$11:$F$8770,"=COD1",$B$11:$B$8770,"="&amp;B1296))/COUNTIFS($A$11:$A$8770,"="&amp;A1296,$F$11:$F$8770,"=COD1"),0)</f>
        <v>0</v>
      </c>
      <c r="L1296" s="13" t="e">
        <f>(VLOOKUP(F1296,tarifas!$C$7:$D$10,2,FALSE)+tarifas!$D$21)*datos!H1296</f>
        <v>#N/A</v>
      </c>
      <c r="M1296">
        <v>498.46836999999999</v>
      </c>
      <c r="N1296" s="13" t="e">
        <f t="shared" si="188"/>
        <v>#N/A</v>
      </c>
      <c r="O1296">
        <f t="shared" si="189"/>
        <v>164.33513056294191</v>
      </c>
      <c r="P1296" s="12">
        <f t="shared" si="190"/>
        <v>0</v>
      </c>
      <c r="Q1296">
        <f t="shared" si="191"/>
        <v>334.13323943705808</v>
      </c>
      <c r="R1296">
        <f>$D$2*tarifas!$D$12/24</f>
        <v>1.4541666666666666</v>
      </c>
      <c r="S1296" t="e">
        <f>VLOOKUP(E1296&amp;" "&amp;F1296,tarifas!$A$13:$D$20,4,FALSE)*P1296</f>
        <v>#N/A</v>
      </c>
      <c r="T1296">
        <f>IF(F1296="COD1",tarifas!$D$11*(SUMIFS($P$11:$P$8770,$F$11:$F$8770,"=COD1",$B$11:$B$8770,"="&amp;B1296)/COUNTIFS($F$11:$F$8770,"=COD1",$B$11:$B$8770,"="&amp;B1296))/COUNTIFS($A$11:$A$8770,"="&amp;A1296,$F$11:$F$8770,"=COD1"),0)</f>
        <v>0</v>
      </c>
      <c r="U1296" t="e">
        <f>(VLOOKUP(F1296,tarifas!$C$7:$D$10,2,FALSE)+tarifas!$D$21)*datos!P1296</f>
        <v>#N/A</v>
      </c>
      <c r="V1296" t="e">
        <f t="shared" si="192"/>
        <v>#N/A</v>
      </c>
      <c r="W1296">
        <f t="shared" si="193"/>
        <v>0.15035995774667613</v>
      </c>
    </row>
    <row r="1297" spans="1:23" x14ac:dyDescent="0.25">
      <c r="A1297">
        <f t="shared" si="186"/>
        <v>52</v>
      </c>
      <c r="B1297">
        <f t="shared" si="187"/>
        <v>2</v>
      </c>
      <c r="C1297" s="1">
        <f t="shared" si="194"/>
        <v>41693.583333330214</v>
      </c>
      <c r="D1297" s="7">
        <v>551.469696969697</v>
      </c>
      <c r="E1297" s="7"/>
      <c r="G1297">
        <v>7.0000000000000007E-2</v>
      </c>
      <c r="H1297" s="12">
        <v>165.09562309288884</v>
      </c>
      <c r="I1297" s="13">
        <f>$D$2*tarifas!$D$12/24</f>
        <v>1.4541666666666666</v>
      </c>
      <c r="J1297" s="13" t="e">
        <f>VLOOKUP(E1297&amp;" "&amp;F1297,tarifas!$A$13:$D$20,4,FALSE)*H1297</f>
        <v>#N/A</v>
      </c>
      <c r="K1297" s="13">
        <f>IF(F1297="COD1",tarifas!$D$11*(SUMIFS($H$11:$H$8770,$F$11:$F$8770,"=COD1",$B$11:$B$8770,"="&amp;B1297)/COUNTIFS($F$11:$F$8770,"=COD1",$B$11:$B$8770,"="&amp;B1297))/COUNTIFS($A$11:$A$8770,"="&amp;A1297,$F$11:$F$8770,"=COD1"),0)</f>
        <v>0</v>
      </c>
      <c r="L1297" s="13" t="e">
        <f>(VLOOKUP(F1297,tarifas!$C$7:$D$10,2,FALSE)+tarifas!$D$21)*datos!H1297</f>
        <v>#N/A</v>
      </c>
      <c r="M1297">
        <v>201.59277</v>
      </c>
      <c r="N1297" s="13" t="e">
        <f t="shared" si="188"/>
        <v>#N/A</v>
      </c>
      <c r="O1297">
        <f t="shared" si="189"/>
        <v>165.09562309288884</v>
      </c>
      <c r="P1297" s="12">
        <f t="shared" si="190"/>
        <v>0</v>
      </c>
      <c r="Q1297">
        <f t="shared" si="191"/>
        <v>36.497146907111158</v>
      </c>
      <c r="R1297">
        <f>$D$2*tarifas!$D$12/24</f>
        <v>1.4541666666666666</v>
      </c>
      <c r="S1297" t="e">
        <f>VLOOKUP(E1297&amp;" "&amp;F1297,tarifas!$A$13:$D$20,4,FALSE)*P1297</f>
        <v>#N/A</v>
      </c>
      <c r="T1297">
        <f>IF(F1297="COD1",tarifas!$D$11*(SUMIFS($P$11:$P$8770,$F$11:$F$8770,"=COD1",$B$11:$B$8770,"="&amp;B1297)/COUNTIFS($F$11:$F$8770,"=COD1",$B$11:$B$8770,"="&amp;B1297))/COUNTIFS($A$11:$A$8770,"="&amp;A1297,$F$11:$F$8770,"=COD1"),0)</f>
        <v>0</v>
      </c>
      <c r="U1297" t="e">
        <f>(VLOOKUP(F1297,tarifas!$C$7:$D$10,2,FALSE)+tarifas!$D$21)*datos!P1297</f>
        <v>#N/A</v>
      </c>
      <c r="V1297" t="e">
        <f t="shared" si="192"/>
        <v>#N/A</v>
      </c>
      <c r="W1297">
        <f t="shared" si="193"/>
        <v>2.2993202551480035E-3</v>
      </c>
    </row>
    <row r="1298" spans="1:23" x14ac:dyDescent="0.25">
      <c r="A1298">
        <f t="shared" si="186"/>
        <v>52</v>
      </c>
      <c r="B1298">
        <f t="shared" si="187"/>
        <v>2</v>
      </c>
      <c r="C1298" s="1">
        <f t="shared" si="194"/>
        <v>41693.624999996879</v>
      </c>
      <c r="D1298" s="7">
        <v>455.13636363636357</v>
      </c>
      <c r="E1298" s="7"/>
      <c r="G1298">
        <v>0</v>
      </c>
      <c r="H1298" s="12">
        <v>167.59492552518671</v>
      </c>
      <c r="I1298" s="13">
        <f>$D$2*tarifas!$D$12/24</f>
        <v>1.4541666666666666</v>
      </c>
      <c r="J1298" s="13" t="e">
        <f>VLOOKUP(E1298&amp;" "&amp;F1298,tarifas!$A$13:$D$20,4,FALSE)*H1298</f>
        <v>#N/A</v>
      </c>
      <c r="K1298" s="13">
        <f>IF(F1298="COD1",tarifas!$D$11*(SUMIFS($H$11:$H$8770,$F$11:$F$8770,"=COD1",$B$11:$B$8770,"="&amp;B1298)/COUNTIFS($F$11:$F$8770,"=COD1",$B$11:$B$8770,"="&amp;B1298))/COUNTIFS($A$11:$A$8770,"="&amp;A1298,$F$11:$F$8770,"=COD1"),0)</f>
        <v>0</v>
      </c>
      <c r="L1298" s="13" t="e">
        <f>(VLOOKUP(F1298,tarifas!$C$7:$D$10,2,FALSE)+tarifas!$D$21)*datos!H1298</f>
        <v>#N/A</v>
      </c>
      <c r="M1298">
        <v>327.70959999999997</v>
      </c>
      <c r="N1298" s="13" t="e">
        <f t="shared" si="188"/>
        <v>#N/A</v>
      </c>
      <c r="O1298">
        <f t="shared" si="189"/>
        <v>167.59492552518671</v>
      </c>
      <c r="P1298" s="12">
        <f t="shared" si="190"/>
        <v>0</v>
      </c>
      <c r="Q1298">
        <f t="shared" si="191"/>
        <v>160.11467447481326</v>
      </c>
      <c r="R1298">
        <f>$D$2*tarifas!$D$12/24</f>
        <v>1.4541666666666666</v>
      </c>
      <c r="S1298" t="e">
        <f>VLOOKUP(E1298&amp;" "&amp;F1298,tarifas!$A$13:$D$20,4,FALSE)*P1298</f>
        <v>#N/A</v>
      </c>
      <c r="T1298">
        <f>IF(F1298="COD1",tarifas!$D$11*(SUMIFS($P$11:$P$8770,$F$11:$F$8770,"=COD1",$B$11:$B$8770,"="&amp;B1298)/COUNTIFS($F$11:$F$8770,"=COD1",$B$11:$B$8770,"="&amp;B1298))/COUNTIFS($A$11:$A$8770,"="&amp;A1298,$F$11:$F$8770,"=COD1"),0)</f>
        <v>0</v>
      </c>
      <c r="U1298" t="e">
        <f>(VLOOKUP(F1298,tarifas!$C$7:$D$10,2,FALSE)+tarifas!$D$21)*datos!P1298</f>
        <v>#N/A</v>
      </c>
      <c r="V1298" t="e">
        <f t="shared" si="192"/>
        <v>#N/A</v>
      </c>
      <c r="W1298">
        <f t="shared" si="193"/>
        <v>0</v>
      </c>
    </row>
    <row r="1299" spans="1:23" x14ac:dyDescent="0.25">
      <c r="A1299">
        <f t="shared" si="186"/>
        <v>52</v>
      </c>
      <c r="B1299">
        <f t="shared" si="187"/>
        <v>2</v>
      </c>
      <c r="C1299" s="1">
        <f t="shared" si="194"/>
        <v>41693.666666663543</v>
      </c>
      <c r="D1299" s="7">
        <v>272</v>
      </c>
      <c r="E1299" s="7"/>
      <c r="G1299">
        <v>0</v>
      </c>
      <c r="H1299" s="12">
        <v>173.18906339942913</v>
      </c>
      <c r="I1299" s="13">
        <f>$D$2*tarifas!$D$12/24</f>
        <v>1.4541666666666666</v>
      </c>
      <c r="J1299" s="13" t="e">
        <f>VLOOKUP(E1299&amp;" "&amp;F1299,tarifas!$A$13:$D$20,4,FALSE)*H1299</f>
        <v>#N/A</v>
      </c>
      <c r="K1299" s="13">
        <f>IF(F1299="COD1",tarifas!$D$11*(SUMIFS($H$11:$H$8770,$F$11:$F$8770,"=COD1",$B$11:$B$8770,"="&amp;B1299)/COUNTIFS($F$11:$F$8770,"=COD1",$B$11:$B$8770,"="&amp;B1299))/COUNTIFS($A$11:$A$8770,"="&amp;A1299,$F$11:$F$8770,"=COD1"),0)</f>
        <v>0</v>
      </c>
      <c r="L1299" s="13" t="e">
        <f>(VLOOKUP(F1299,tarifas!$C$7:$D$10,2,FALSE)+tarifas!$D$21)*datos!H1299</f>
        <v>#N/A</v>
      </c>
      <c r="M1299">
        <v>179.08349999999999</v>
      </c>
      <c r="N1299" s="13" t="e">
        <f t="shared" si="188"/>
        <v>#N/A</v>
      </c>
      <c r="O1299">
        <f t="shared" si="189"/>
        <v>173.18906339942913</v>
      </c>
      <c r="P1299" s="12">
        <f t="shared" si="190"/>
        <v>0</v>
      </c>
      <c r="Q1299">
        <f t="shared" si="191"/>
        <v>5.8944366005708559</v>
      </c>
      <c r="R1299">
        <f>$D$2*tarifas!$D$12/24</f>
        <v>1.4541666666666666</v>
      </c>
      <c r="S1299" t="e">
        <f>VLOOKUP(E1299&amp;" "&amp;F1299,tarifas!$A$13:$D$20,4,FALSE)*P1299</f>
        <v>#N/A</v>
      </c>
      <c r="T1299">
        <f>IF(F1299="COD1",tarifas!$D$11*(SUMIFS($P$11:$P$8770,$F$11:$F$8770,"=COD1",$B$11:$B$8770,"="&amp;B1299)/COUNTIFS($F$11:$F$8770,"=COD1",$B$11:$B$8770,"="&amp;B1299))/COUNTIFS($A$11:$A$8770,"="&amp;A1299,$F$11:$F$8770,"=COD1"),0)</f>
        <v>0</v>
      </c>
      <c r="U1299" t="e">
        <f>(VLOOKUP(F1299,tarifas!$C$7:$D$10,2,FALSE)+tarifas!$D$21)*datos!P1299</f>
        <v>#N/A</v>
      </c>
      <c r="V1299" t="e">
        <f t="shared" si="192"/>
        <v>#N/A</v>
      </c>
      <c r="W1299">
        <f t="shared" si="193"/>
        <v>0</v>
      </c>
    </row>
    <row r="1300" spans="1:23" x14ac:dyDescent="0.25">
      <c r="A1300">
        <f t="shared" si="186"/>
        <v>52</v>
      </c>
      <c r="B1300">
        <f t="shared" si="187"/>
        <v>2</v>
      </c>
      <c r="C1300" s="1">
        <f t="shared" si="194"/>
        <v>41693.708333330207</v>
      </c>
      <c r="D1300" s="7">
        <v>70.318181818181827</v>
      </c>
      <c r="E1300" s="7"/>
      <c r="G1300">
        <v>0</v>
      </c>
      <c r="H1300" s="12">
        <v>182.35255791590384</v>
      </c>
      <c r="I1300" s="13">
        <f>$D$2*tarifas!$D$12/24</f>
        <v>1.4541666666666666</v>
      </c>
      <c r="J1300" s="13" t="e">
        <f>VLOOKUP(E1300&amp;" "&amp;F1300,tarifas!$A$13:$D$20,4,FALSE)*H1300</f>
        <v>#N/A</v>
      </c>
      <c r="K1300" s="13">
        <f>IF(F1300="COD1",tarifas!$D$11*(SUMIFS($H$11:$H$8770,$F$11:$F$8770,"=COD1",$B$11:$B$8770,"="&amp;B1300)/COUNTIFS($F$11:$F$8770,"=COD1",$B$11:$B$8770,"="&amp;B1300))/COUNTIFS($A$11:$A$8770,"="&amp;A1300,$F$11:$F$8770,"=COD1"),0)</f>
        <v>0</v>
      </c>
      <c r="L1300" s="13" t="e">
        <f>(VLOOKUP(F1300,tarifas!$C$7:$D$10,2,FALSE)+tarifas!$D$21)*datos!H1300</f>
        <v>#N/A</v>
      </c>
      <c r="M1300">
        <v>16.893609999999999</v>
      </c>
      <c r="N1300" s="13" t="e">
        <f t="shared" si="188"/>
        <v>#N/A</v>
      </c>
      <c r="O1300">
        <f t="shared" si="189"/>
        <v>16.893609999999999</v>
      </c>
      <c r="P1300" s="12">
        <f t="shared" si="190"/>
        <v>165.45894791590385</v>
      </c>
      <c r="Q1300">
        <f t="shared" si="191"/>
        <v>0</v>
      </c>
      <c r="R1300">
        <f>$D$2*tarifas!$D$12/24</f>
        <v>1.4541666666666666</v>
      </c>
      <c r="S1300" t="e">
        <f>VLOOKUP(E1300&amp;" "&amp;F1300,tarifas!$A$13:$D$20,4,FALSE)*P1300</f>
        <v>#N/A</v>
      </c>
      <c r="T1300">
        <f>IF(F1300="COD1",tarifas!$D$11*(SUMIFS($P$11:$P$8770,$F$11:$F$8770,"=COD1",$B$11:$B$8770,"="&amp;B1300)/COUNTIFS($F$11:$F$8770,"=COD1",$B$11:$B$8770,"="&amp;B1300))/COUNTIFS($A$11:$A$8770,"="&amp;A1300,$F$11:$F$8770,"=COD1"),0)</f>
        <v>0</v>
      </c>
      <c r="U1300" t="e">
        <f>(VLOOKUP(F1300,tarifas!$C$7:$D$10,2,FALSE)+tarifas!$D$21)*datos!P1300</f>
        <v>#N/A</v>
      </c>
      <c r="V1300" t="e">
        <f t="shared" si="192"/>
        <v>#N/A</v>
      </c>
      <c r="W1300">
        <f t="shared" si="193"/>
        <v>0</v>
      </c>
    </row>
    <row r="1301" spans="1:23" x14ac:dyDescent="0.25">
      <c r="A1301">
        <f t="shared" si="186"/>
        <v>52</v>
      </c>
      <c r="B1301">
        <f t="shared" si="187"/>
        <v>2</v>
      </c>
      <c r="C1301" s="1">
        <f t="shared" si="194"/>
        <v>41693.749999996871</v>
      </c>
      <c r="D1301" s="7">
        <v>0</v>
      </c>
      <c r="E1301" s="7"/>
      <c r="G1301">
        <v>0.14000000000000001</v>
      </c>
      <c r="H1301" s="12">
        <v>183.4793298259184</v>
      </c>
      <c r="I1301" s="13">
        <f>$D$2*tarifas!$D$12/24</f>
        <v>1.4541666666666666</v>
      </c>
      <c r="J1301" s="13" t="e">
        <f>VLOOKUP(E1301&amp;" "&amp;F1301,tarifas!$A$13:$D$20,4,FALSE)*H1301</f>
        <v>#N/A</v>
      </c>
      <c r="K1301" s="13">
        <f>IF(F1301="COD1",tarifas!$D$11*(SUMIFS($H$11:$H$8770,$F$11:$F$8770,"=COD1",$B$11:$B$8770,"="&amp;B1301)/COUNTIFS($F$11:$F$8770,"=COD1",$B$11:$B$8770,"="&amp;B1301))/COUNTIFS($A$11:$A$8770,"="&amp;A1301,$F$11:$F$8770,"=COD1"),0)</f>
        <v>0</v>
      </c>
      <c r="L1301" s="13" t="e">
        <f>(VLOOKUP(F1301,tarifas!$C$7:$D$10,2,FALSE)+tarifas!$D$21)*datos!H1301</f>
        <v>#N/A</v>
      </c>
      <c r="M1301">
        <v>0</v>
      </c>
      <c r="N1301" s="13" t="e">
        <f t="shared" si="188"/>
        <v>#N/A</v>
      </c>
      <c r="O1301">
        <f t="shared" si="189"/>
        <v>0</v>
      </c>
      <c r="P1301" s="12">
        <f t="shared" si="190"/>
        <v>183.4793298259184</v>
      </c>
      <c r="Q1301">
        <f t="shared" si="191"/>
        <v>0</v>
      </c>
      <c r="R1301">
        <f>$D$2*tarifas!$D$12/24</f>
        <v>1.4541666666666666</v>
      </c>
      <c r="S1301" t="e">
        <f>VLOOKUP(E1301&amp;" "&amp;F1301,tarifas!$A$13:$D$20,4,FALSE)*P1301</f>
        <v>#N/A</v>
      </c>
      <c r="T1301">
        <f>IF(F1301="COD1",tarifas!$D$11*(SUMIFS($P$11:$P$8770,$F$11:$F$8770,"=COD1",$B$11:$B$8770,"="&amp;B1301)/COUNTIFS($F$11:$F$8770,"=COD1",$B$11:$B$8770,"="&amp;B1301))/COUNTIFS($A$11:$A$8770,"="&amp;A1301,$F$11:$F$8770,"=COD1"),0)</f>
        <v>0</v>
      </c>
      <c r="U1301" t="e">
        <f>(VLOOKUP(F1301,tarifas!$C$7:$D$10,2,FALSE)+tarifas!$D$21)*datos!P1301</f>
        <v>#N/A</v>
      </c>
      <c r="V1301" t="e">
        <f t="shared" si="192"/>
        <v>#N/A</v>
      </c>
      <c r="W1301">
        <f t="shared" si="193"/>
        <v>0</v>
      </c>
    </row>
    <row r="1302" spans="1:23" x14ac:dyDescent="0.25">
      <c r="A1302">
        <f t="shared" si="186"/>
        <v>52</v>
      </c>
      <c r="B1302">
        <f t="shared" si="187"/>
        <v>2</v>
      </c>
      <c r="C1302" s="1">
        <f t="shared" si="194"/>
        <v>41693.791666663536</v>
      </c>
      <c r="D1302" s="7">
        <v>0</v>
      </c>
      <c r="E1302" s="7"/>
      <c r="G1302">
        <v>3</v>
      </c>
      <c r="H1302" s="12">
        <v>177.40663441317145</v>
      </c>
      <c r="I1302" s="13">
        <f>$D$2*tarifas!$D$12/24</f>
        <v>1.4541666666666666</v>
      </c>
      <c r="J1302" s="13" t="e">
        <f>VLOOKUP(E1302&amp;" "&amp;F1302,tarifas!$A$13:$D$20,4,FALSE)*H1302</f>
        <v>#N/A</v>
      </c>
      <c r="K1302" s="13">
        <f>IF(F1302="COD1",tarifas!$D$11*(SUMIFS($H$11:$H$8770,$F$11:$F$8770,"=COD1",$B$11:$B$8770,"="&amp;B1302)/COUNTIFS($F$11:$F$8770,"=COD1",$B$11:$B$8770,"="&amp;B1302))/COUNTIFS($A$11:$A$8770,"="&amp;A1302,$F$11:$F$8770,"=COD1"),0)</f>
        <v>0</v>
      </c>
      <c r="L1302" s="13" t="e">
        <f>(VLOOKUP(F1302,tarifas!$C$7:$D$10,2,FALSE)+tarifas!$D$21)*datos!H1302</f>
        <v>#N/A</v>
      </c>
      <c r="M1302">
        <v>0</v>
      </c>
      <c r="N1302" s="13" t="e">
        <f t="shared" si="188"/>
        <v>#N/A</v>
      </c>
      <c r="O1302">
        <f t="shared" si="189"/>
        <v>0</v>
      </c>
      <c r="P1302" s="12">
        <f t="shared" si="190"/>
        <v>177.40663441317145</v>
      </c>
      <c r="Q1302">
        <f t="shared" si="191"/>
        <v>0</v>
      </c>
      <c r="R1302">
        <f>$D$2*tarifas!$D$12/24</f>
        <v>1.4541666666666666</v>
      </c>
      <c r="S1302" t="e">
        <f>VLOOKUP(E1302&amp;" "&amp;F1302,tarifas!$A$13:$D$20,4,FALSE)*P1302</f>
        <v>#N/A</v>
      </c>
      <c r="T1302">
        <f>IF(F1302="COD1",tarifas!$D$11*(SUMIFS($P$11:$P$8770,$F$11:$F$8770,"=COD1",$B$11:$B$8770,"="&amp;B1302)/COUNTIFS($F$11:$F$8770,"=COD1",$B$11:$B$8770,"="&amp;B1302))/COUNTIFS($A$11:$A$8770,"="&amp;A1302,$F$11:$F$8770,"=COD1"),0)</f>
        <v>0</v>
      </c>
      <c r="U1302" t="e">
        <f>(VLOOKUP(F1302,tarifas!$C$7:$D$10,2,FALSE)+tarifas!$D$21)*datos!P1302</f>
        <v>#N/A</v>
      </c>
      <c r="V1302" t="e">
        <f t="shared" si="192"/>
        <v>#N/A</v>
      </c>
      <c r="W1302">
        <f t="shared" si="193"/>
        <v>0</v>
      </c>
    </row>
    <row r="1303" spans="1:23" x14ac:dyDescent="0.25">
      <c r="A1303">
        <f t="shared" si="186"/>
        <v>52</v>
      </c>
      <c r="B1303">
        <f t="shared" si="187"/>
        <v>2</v>
      </c>
      <c r="C1303" s="1">
        <f t="shared" si="194"/>
        <v>41693.8333333302</v>
      </c>
      <c r="D1303" s="7">
        <v>0</v>
      </c>
      <c r="E1303" s="7"/>
      <c r="G1303">
        <v>3.69</v>
      </c>
      <c r="H1303" s="12">
        <v>190.90537949183189</v>
      </c>
      <c r="I1303" s="13">
        <f>$D$2*tarifas!$D$12/24</f>
        <v>1.4541666666666666</v>
      </c>
      <c r="J1303" s="13" t="e">
        <f>VLOOKUP(E1303&amp;" "&amp;F1303,tarifas!$A$13:$D$20,4,FALSE)*H1303</f>
        <v>#N/A</v>
      </c>
      <c r="K1303" s="13">
        <f>IF(F1303="COD1",tarifas!$D$11*(SUMIFS($H$11:$H$8770,$F$11:$F$8770,"=COD1",$B$11:$B$8770,"="&amp;B1303)/COUNTIFS($F$11:$F$8770,"=COD1",$B$11:$B$8770,"="&amp;B1303))/COUNTIFS($A$11:$A$8770,"="&amp;A1303,$F$11:$F$8770,"=COD1"),0)</f>
        <v>0</v>
      </c>
      <c r="L1303" s="13" t="e">
        <f>(VLOOKUP(F1303,tarifas!$C$7:$D$10,2,FALSE)+tarifas!$D$21)*datos!H1303</f>
        <v>#N/A</v>
      </c>
      <c r="M1303">
        <v>0</v>
      </c>
      <c r="N1303" s="13" t="e">
        <f t="shared" si="188"/>
        <v>#N/A</v>
      </c>
      <c r="O1303">
        <f t="shared" si="189"/>
        <v>0</v>
      </c>
      <c r="P1303" s="12">
        <f t="shared" si="190"/>
        <v>190.90537949183189</v>
      </c>
      <c r="Q1303">
        <f t="shared" si="191"/>
        <v>0</v>
      </c>
      <c r="R1303">
        <f>$D$2*tarifas!$D$12/24</f>
        <v>1.4541666666666666</v>
      </c>
      <c r="S1303" t="e">
        <f>VLOOKUP(E1303&amp;" "&amp;F1303,tarifas!$A$13:$D$20,4,FALSE)*P1303</f>
        <v>#N/A</v>
      </c>
      <c r="T1303">
        <f>IF(F1303="COD1",tarifas!$D$11*(SUMIFS($P$11:$P$8770,$F$11:$F$8770,"=COD1",$B$11:$B$8770,"="&amp;B1303)/COUNTIFS($F$11:$F$8770,"=COD1",$B$11:$B$8770,"="&amp;B1303))/COUNTIFS($A$11:$A$8770,"="&amp;A1303,$F$11:$F$8770,"=COD1"),0)</f>
        <v>0</v>
      </c>
      <c r="U1303" t="e">
        <f>(VLOOKUP(F1303,tarifas!$C$7:$D$10,2,FALSE)+tarifas!$D$21)*datos!P1303</f>
        <v>#N/A</v>
      </c>
      <c r="V1303" t="e">
        <f t="shared" si="192"/>
        <v>#N/A</v>
      </c>
      <c r="W1303">
        <f t="shared" si="193"/>
        <v>0</v>
      </c>
    </row>
    <row r="1304" spans="1:23" x14ac:dyDescent="0.25">
      <c r="A1304">
        <f t="shared" si="186"/>
        <v>52</v>
      </c>
      <c r="B1304">
        <f t="shared" si="187"/>
        <v>2</v>
      </c>
      <c r="C1304" s="1">
        <f t="shared" si="194"/>
        <v>41693.874999996864</v>
      </c>
      <c r="D1304" s="7">
        <v>0</v>
      </c>
      <c r="E1304" s="7"/>
      <c r="G1304">
        <v>6</v>
      </c>
      <c r="H1304" s="12">
        <v>193.61978124494257</v>
      </c>
      <c r="I1304" s="13">
        <f>$D$2*tarifas!$D$12/24</f>
        <v>1.4541666666666666</v>
      </c>
      <c r="J1304" s="13" t="e">
        <f>VLOOKUP(E1304&amp;" "&amp;F1304,tarifas!$A$13:$D$20,4,FALSE)*H1304</f>
        <v>#N/A</v>
      </c>
      <c r="K1304" s="13">
        <f>IF(F1304="COD1",tarifas!$D$11*(SUMIFS($H$11:$H$8770,$F$11:$F$8770,"=COD1",$B$11:$B$8770,"="&amp;B1304)/COUNTIFS($F$11:$F$8770,"=COD1",$B$11:$B$8770,"="&amp;B1304))/COUNTIFS($A$11:$A$8770,"="&amp;A1304,$F$11:$F$8770,"=COD1"),0)</f>
        <v>0</v>
      </c>
      <c r="L1304" s="13" t="e">
        <f>(VLOOKUP(F1304,tarifas!$C$7:$D$10,2,FALSE)+tarifas!$D$21)*datos!H1304</f>
        <v>#N/A</v>
      </c>
      <c r="M1304">
        <v>0</v>
      </c>
      <c r="N1304" s="13" t="e">
        <f t="shared" si="188"/>
        <v>#N/A</v>
      </c>
      <c r="O1304">
        <f t="shared" si="189"/>
        <v>0</v>
      </c>
      <c r="P1304" s="12">
        <f t="shared" si="190"/>
        <v>193.61978124494257</v>
      </c>
      <c r="Q1304">
        <f t="shared" si="191"/>
        <v>0</v>
      </c>
      <c r="R1304">
        <f>$D$2*tarifas!$D$12/24</f>
        <v>1.4541666666666666</v>
      </c>
      <c r="S1304" t="e">
        <f>VLOOKUP(E1304&amp;" "&amp;F1304,tarifas!$A$13:$D$20,4,FALSE)*P1304</f>
        <v>#N/A</v>
      </c>
      <c r="T1304">
        <f>IF(F1304="COD1",tarifas!$D$11*(SUMIFS($P$11:$P$8770,$F$11:$F$8770,"=COD1",$B$11:$B$8770,"="&amp;B1304)/COUNTIFS($F$11:$F$8770,"=COD1",$B$11:$B$8770,"="&amp;B1304))/COUNTIFS($A$11:$A$8770,"="&amp;A1304,$F$11:$F$8770,"=COD1"),0)</f>
        <v>0</v>
      </c>
      <c r="U1304" t="e">
        <f>(VLOOKUP(F1304,tarifas!$C$7:$D$10,2,FALSE)+tarifas!$D$21)*datos!P1304</f>
        <v>#N/A</v>
      </c>
      <c r="V1304" t="e">
        <f t="shared" si="192"/>
        <v>#N/A</v>
      </c>
      <c r="W1304">
        <f t="shared" si="193"/>
        <v>0</v>
      </c>
    </row>
    <row r="1305" spans="1:23" x14ac:dyDescent="0.25">
      <c r="A1305">
        <f t="shared" si="186"/>
        <v>52</v>
      </c>
      <c r="B1305">
        <f t="shared" si="187"/>
        <v>2</v>
      </c>
      <c r="C1305" s="1">
        <f t="shared" si="194"/>
        <v>41693.916666663528</v>
      </c>
      <c r="D1305" s="7">
        <v>0</v>
      </c>
      <c r="E1305" s="7"/>
      <c r="G1305">
        <v>7.89</v>
      </c>
      <c r="H1305" s="12">
        <v>194.65508510402947</v>
      </c>
      <c r="I1305" s="13">
        <f>$D$2*tarifas!$D$12/24</f>
        <v>1.4541666666666666</v>
      </c>
      <c r="J1305" s="13" t="e">
        <f>VLOOKUP(E1305&amp;" "&amp;F1305,tarifas!$A$13:$D$20,4,FALSE)*H1305</f>
        <v>#N/A</v>
      </c>
      <c r="K1305" s="13">
        <f>IF(F1305="COD1",tarifas!$D$11*(SUMIFS($H$11:$H$8770,$F$11:$F$8770,"=COD1",$B$11:$B$8770,"="&amp;B1305)/COUNTIFS($F$11:$F$8770,"=COD1",$B$11:$B$8770,"="&amp;B1305))/COUNTIFS($A$11:$A$8770,"="&amp;A1305,$F$11:$F$8770,"=COD1"),0)</f>
        <v>0</v>
      </c>
      <c r="L1305" s="13" t="e">
        <f>(VLOOKUP(F1305,tarifas!$C$7:$D$10,2,FALSE)+tarifas!$D$21)*datos!H1305</f>
        <v>#N/A</v>
      </c>
      <c r="M1305">
        <v>0</v>
      </c>
      <c r="N1305" s="13" t="e">
        <f t="shared" si="188"/>
        <v>#N/A</v>
      </c>
      <c r="O1305">
        <f t="shared" si="189"/>
        <v>0</v>
      </c>
      <c r="P1305" s="12">
        <f t="shared" si="190"/>
        <v>194.65508510402947</v>
      </c>
      <c r="Q1305">
        <f t="shared" si="191"/>
        <v>0</v>
      </c>
      <c r="R1305">
        <f>$D$2*tarifas!$D$12/24</f>
        <v>1.4541666666666666</v>
      </c>
      <c r="S1305" t="e">
        <f>VLOOKUP(E1305&amp;" "&amp;F1305,tarifas!$A$13:$D$20,4,FALSE)*P1305</f>
        <v>#N/A</v>
      </c>
      <c r="T1305">
        <f>IF(F1305="COD1",tarifas!$D$11*(SUMIFS($P$11:$P$8770,$F$11:$F$8770,"=COD1",$B$11:$B$8770,"="&amp;B1305)/COUNTIFS($F$11:$F$8770,"=COD1",$B$11:$B$8770,"="&amp;B1305))/COUNTIFS($A$11:$A$8770,"="&amp;A1305,$F$11:$F$8770,"=COD1"),0)</f>
        <v>0</v>
      </c>
      <c r="U1305" t="e">
        <f>(VLOOKUP(F1305,tarifas!$C$7:$D$10,2,FALSE)+tarifas!$D$21)*datos!P1305</f>
        <v>#N/A</v>
      </c>
      <c r="V1305" t="e">
        <f t="shared" si="192"/>
        <v>#N/A</v>
      </c>
      <c r="W1305">
        <f t="shared" si="193"/>
        <v>0</v>
      </c>
    </row>
    <row r="1306" spans="1:23" x14ac:dyDescent="0.25">
      <c r="A1306">
        <f t="shared" si="186"/>
        <v>52</v>
      </c>
      <c r="B1306">
        <f t="shared" si="187"/>
        <v>2</v>
      </c>
      <c r="C1306" s="1">
        <f t="shared" si="194"/>
        <v>41693.958333330193</v>
      </c>
      <c r="D1306" s="7">
        <v>0</v>
      </c>
      <c r="E1306" s="7"/>
      <c r="G1306">
        <v>14.5</v>
      </c>
      <c r="H1306" s="12">
        <v>194.26877363774122</v>
      </c>
      <c r="I1306" s="13">
        <f>$D$2*tarifas!$D$12/24</f>
        <v>1.4541666666666666</v>
      </c>
      <c r="J1306" s="13" t="e">
        <f>VLOOKUP(E1306&amp;" "&amp;F1306,tarifas!$A$13:$D$20,4,FALSE)*H1306</f>
        <v>#N/A</v>
      </c>
      <c r="K1306" s="13">
        <f>IF(F1306="COD1",tarifas!$D$11*(SUMIFS($H$11:$H$8770,$F$11:$F$8770,"=COD1",$B$11:$B$8770,"="&amp;B1306)/COUNTIFS($F$11:$F$8770,"=COD1",$B$11:$B$8770,"="&amp;B1306))/COUNTIFS($A$11:$A$8770,"="&amp;A1306,$F$11:$F$8770,"=COD1"),0)</f>
        <v>0</v>
      </c>
      <c r="L1306" s="13" t="e">
        <f>(VLOOKUP(F1306,tarifas!$C$7:$D$10,2,FALSE)+tarifas!$D$21)*datos!H1306</f>
        <v>#N/A</v>
      </c>
      <c r="M1306">
        <v>0</v>
      </c>
      <c r="N1306" s="13" t="e">
        <f t="shared" si="188"/>
        <v>#N/A</v>
      </c>
      <c r="O1306">
        <f t="shared" si="189"/>
        <v>0</v>
      </c>
      <c r="P1306" s="12">
        <f t="shared" si="190"/>
        <v>194.26877363774122</v>
      </c>
      <c r="Q1306">
        <f t="shared" si="191"/>
        <v>0</v>
      </c>
      <c r="R1306">
        <f>$D$2*tarifas!$D$12/24</f>
        <v>1.4541666666666666</v>
      </c>
      <c r="S1306" t="e">
        <f>VLOOKUP(E1306&amp;" "&amp;F1306,tarifas!$A$13:$D$20,4,FALSE)*P1306</f>
        <v>#N/A</v>
      </c>
      <c r="T1306">
        <f>IF(F1306="COD1",tarifas!$D$11*(SUMIFS($P$11:$P$8770,$F$11:$F$8770,"=COD1",$B$11:$B$8770,"="&amp;B1306)/COUNTIFS($F$11:$F$8770,"=COD1",$B$11:$B$8770,"="&amp;B1306))/COUNTIFS($A$11:$A$8770,"="&amp;A1306,$F$11:$F$8770,"=COD1"),0)</f>
        <v>0</v>
      </c>
      <c r="U1306" t="e">
        <f>(VLOOKUP(F1306,tarifas!$C$7:$D$10,2,FALSE)+tarifas!$D$21)*datos!P1306</f>
        <v>#N/A</v>
      </c>
      <c r="V1306" t="e">
        <f t="shared" si="192"/>
        <v>#N/A</v>
      </c>
      <c r="W1306">
        <f t="shared" si="193"/>
        <v>0</v>
      </c>
    </row>
    <row r="1307" spans="1:23" x14ac:dyDescent="0.25">
      <c r="A1307">
        <f t="shared" si="186"/>
        <v>53</v>
      </c>
      <c r="B1307">
        <f t="shared" si="187"/>
        <v>2</v>
      </c>
      <c r="C1307" s="1">
        <f t="shared" si="194"/>
        <v>41693.999999996857</v>
      </c>
      <c r="D1307" s="7">
        <v>0</v>
      </c>
      <c r="E1307" s="7"/>
      <c r="G1307">
        <v>3.3</v>
      </c>
      <c r="H1307" s="12">
        <v>189.20003595934543</v>
      </c>
      <c r="I1307" s="13">
        <f>$D$2*tarifas!$D$12/24</f>
        <v>1.4541666666666666</v>
      </c>
      <c r="J1307" s="13" t="e">
        <f>VLOOKUP(E1307&amp;" "&amp;F1307,tarifas!$A$13:$D$20,4,FALSE)*H1307</f>
        <v>#N/A</v>
      </c>
      <c r="K1307" s="13">
        <f>IF(F1307="COD1",tarifas!$D$11*(SUMIFS($H$11:$H$8770,$F$11:$F$8770,"=COD1",$B$11:$B$8770,"="&amp;B1307)/COUNTIFS($F$11:$F$8770,"=COD1",$B$11:$B$8770,"="&amp;B1307))/COUNTIFS($A$11:$A$8770,"="&amp;A1307,$F$11:$F$8770,"=COD1"),0)</f>
        <v>0</v>
      </c>
      <c r="L1307" s="13" t="e">
        <f>(VLOOKUP(F1307,tarifas!$C$7:$D$10,2,FALSE)+tarifas!$D$21)*datos!H1307</f>
        <v>#N/A</v>
      </c>
      <c r="M1307">
        <v>0</v>
      </c>
      <c r="N1307" s="13" t="e">
        <f t="shared" si="188"/>
        <v>#N/A</v>
      </c>
      <c r="O1307">
        <f t="shared" si="189"/>
        <v>0</v>
      </c>
      <c r="P1307" s="12">
        <f t="shared" si="190"/>
        <v>189.20003595934543</v>
      </c>
      <c r="Q1307">
        <f t="shared" si="191"/>
        <v>0</v>
      </c>
      <c r="R1307">
        <f>$D$2*tarifas!$D$12/24</f>
        <v>1.4541666666666666</v>
      </c>
      <c r="S1307" t="e">
        <f>VLOOKUP(E1307&amp;" "&amp;F1307,tarifas!$A$13:$D$20,4,FALSE)*P1307</f>
        <v>#N/A</v>
      </c>
      <c r="T1307">
        <f>IF(F1307="COD1",tarifas!$D$11*(SUMIFS($P$11:$P$8770,$F$11:$F$8770,"=COD1",$B$11:$B$8770,"="&amp;B1307)/COUNTIFS($F$11:$F$8770,"=COD1",$B$11:$B$8770,"="&amp;B1307))/COUNTIFS($A$11:$A$8770,"="&amp;A1307,$F$11:$F$8770,"=COD1"),0)</f>
        <v>0</v>
      </c>
      <c r="U1307" t="e">
        <f>(VLOOKUP(F1307,tarifas!$C$7:$D$10,2,FALSE)+tarifas!$D$21)*datos!P1307</f>
        <v>#N/A</v>
      </c>
      <c r="V1307" t="e">
        <f t="shared" si="192"/>
        <v>#N/A</v>
      </c>
      <c r="W1307">
        <f t="shared" si="193"/>
        <v>0</v>
      </c>
    </row>
    <row r="1308" spans="1:23" x14ac:dyDescent="0.25">
      <c r="A1308">
        <f t="shared" si="186"/>
        <v>53</v>
      </c>
      <c r="B1308">
        <f t="shared" si="187"/>
        <v>2</v>
      </c>
      <c r="C1308" s="1">
        <f t="shared" si="194"/>
        <v>41694.041666663521</v>
      </c>
      <c r="D1308" s="7">
        <v>0</v>
      </c>
      <c r="E1308" s="7"/>
      <c r="G1308">
        <v>3</v>
      </c>
      <c r="H1308" s="12">
        <v>188.17814604328532</v>
      </c>
      <c r="I1308" s="13">
        <f>$D$2*tarifas!$D$12/24</f>
        <v>1.4541666666666666</v>
      </c>
      <c r="J1308" s="13" t="e">
        <f>VLOOKUP(E1308&amp;" "&amp;F1308,tarifas!$A$13:$D$20,4,FALSE)*H1308</f>
        <v>#N/A</v>
      </c>
      <c r="K1308" s="13">
        <f>IF(F1308="COD1",tarifas!$D$11*(SUMIFS($H$11:$H$8770,$F$11:$F$8770,"=COD1",$B$11:$B$8770,"="&amp;B1308)/COUNTIFS($F$11:$F$8770,"=COD1",$B$11:$B$8770,"="&amp;B1308))/COUNTIFS($A$11:$A$8770,"="&amp;A1308,$F$11:$F$8770,"=COD1"),0)</f>
        <v>0</v>
      </c>
      <c r="L1308" s="13" t="e">
        <f>(VLOOKUP(F1308,tarifas!$C$7:$D$10,2,FALSE)+tarifas!$D$21)*datos!H1308</f>
        <v>#N/A</v>
      </c>
      <c r="M1308">
        <v>0</v>
      </c>
      <c r="N1308" s="13" t="e">
        <f t="shared" si="188"/>
        <v>#N/A</v>
      </c>
      <c r="O1308">
        <f t="shared" si="189"/>
        <v>0</v>
      </c>
      <c r="P1308" s="12">
        <f t="shared" si="190"/>
        <v>188.17814604328532</v>
      </c>
      <c r="Q1308">
        <f t="shared" si="191"/>
        <v>0</v>
      </c>
      <c r="R1308">
        <f>$D$2*tarifas!$D$12/24</f>
        <v>1.4541666666666666</v>
      </c>
      <c r="S1308" t="e">
        <f>VLOOKUP(E1308&amp;" "&amp;F1308,tarifas!$A$13:$D$20,4,FALSE)*P1308</f>
        <v>#N/A</v>
      </c>
      <c r="T1308">
        <f>IF(F1308="COD1",tarifas!$D$11*(SUMIFS($P$11:$P$8770,$F$11:$F$8770,"=COD1",$B$11:$B$8770,"="&amp;B1308)/COUNTIFS($F$11:$F$8770,"=COD1",$B$11:$B$8770,"="&amp;B1308))/COUNTIFS($A$11:$A$8770,"="&amp;A1308,$F$11:$F$8770,"=COD1"),0)</f>
        <v>0</v>
      </c>
      <c r="U1308" t="e">
        <f>(VLOOKUP(F1308,tarifas!$C$7:$D$10,2,FALSE)+tarifas!$D$21)*datos!P1308</f>
        <v>#N/A</v>
      </c>
      <c r="V1308" t="e">
        <f t="shared" si="192"/>
        <v>#N/A</v>
      </c>
      <c r="W1308">
        <f t="shared" si="193"/>
        <v>0</v>
      </c>
    </row>
    <row r="1309" spans="1:23" x14ac:dyDescent="0.25">
      <c r="A1309">
        <f t="shared" si="186"/>
        <v>53</v>
      </c>
      <c r="B1309">
        <f t="shared" si="187"/>
        <v>2</v>
      </c>
      <c r="C1309" s="1">
        <f t="shared" si="194"/>
        <v>41694.083333330185</v>
      </c>
      <c r="D1309" s="7">
        <v>0</v>
      </c>
      <c r="E1309" s="7"/>
      <c r="G1309">
        <v>0.5</v>
      </c>
      <c r="H1309" s="12">
        <v>185.58088899585613</v>
      </c>
      <c r="I1309" s="13">
        <f>$D$2*tarifas!$D$12/24</f>
        <v>1.4541666666666666</v>
      </c>
      <c r="J1309" s="13" t="e">
        <f>VLOOKUP(E1309&amp;" "&amp;F1309,tarifas!$A$13:$D$20,4,FALSE)*H1309</f>
        <v>#N/A</v>
      </c>
      <c r="K1309" s="13">
        <f>IF(F1309="COD1",tarifas!$D$11*(SUMIFS($H$11:$H$8770,$F$11:$F$8770,"=COD1",$B$11:$B$8770,"="&amp;B1309)/COUNTIFS($F$11:$F$8770,"=COD1",$B$11:$B$8770,"="&amp;B1309))/COUNTIFS($A$11:$A$8770,"="&amp;A1309,$F$11:$F$8770,"=COD1"),0)</f>
        <v>0</v>
      </c>
      <c r="L1309" s="13" t="e">
        <f>(VLOOKUP(F1309,tarifas!$C$7:$D$10,2,FALSE)+tarifas!$D$21)*datos!H1309</f>
        <v>#N/A</v>
      </c>
      <c r="M1309">
        <v>0</v>
      </c>
      <c r="N1309" s="13" t="e">
        <f t="shared" si="188"/>
        <v>#N/A</v>
      </c>
      <c r="O1309">
        <f t="shared" si="189"/>
        <v>0</v>
      </c>
      <c r="P1309" s="12">
        <f t="shared" si="190"/>
        <v>185.58088899585613</v>
      </c>
      <c r="Q1309">
        <f t="shared" si="191"/>
        <v>0</v>
      </c>
      <c r="R1309">
        <f>$D$2*tarifas!$D$12/24</f>
        <v>1.4541666666666666</v>
      </c>
      <c r="S1309" t="e">
        <f>VLOOKUP(E1309&amp;" "&amp;F1309,tarifas!$A$13:$D$20,4,FALSE)*P1309</f>
        <v>#N/A</v>
      </c>
      <c r="T1309">
        <f>IF(F1309="COD1",tarifas!$D$11*(SUMIFS($P$11:$P$8770,$F$11:$F$8770,"=COD1",$B$11:$B$8770,"="&amp;B1309)/COUNTIFS($F$11:$F$8770,"=COD1",$B$11:$B$8770,"="&amp;B1309))/COUNTIFS($A$11:$A$8770,"="&amp;A1309,$F$11:$F$8770,"=COD1"),0)</f>
        <v>0</v>
      </c>
      <c r="U1309" t="e">
        <f>(VLOOKUP(F1309,tarifas!$C$7:$D$10,2,FALSE)+tarifas!$D$21)*datos!P1309</f>
        <v>#N/A</v>
      </c>
      <c r="V1309" t="e">
        <f t="shared" si="192"/>
        <v>#N/A</v>
      </c>
      <c r="W1309">
        <f t="shared" si="193"/>
        <v>0</v>
      </c>
    </row>
    <row r="1310" spans="1:23" x14ac:dyDescent="0.25">
      <c r="A1310">
        <f t="shared" si="186"/>
        <v>53</v>
      </c>
      <c r="B1310">
        <f t="shared" si="187"/>
        <v>2</v>
      </c>
      <c r="C1310" s="1">
        <f t="shared" si="194"/>
        <v>41694.12499999685</v>
      </c>
      <c r="D1310" s="7">
        <v>0</v>
      </c>
      <c r="E1310" s="7"/>
      <c r="G1310">
        <v>0.6</v>
      </c>
      <c r="H1310" s="12">
        <v>183.43752623060425</v>
      </c>
      <c r="I1310" s="13">
        <f>$D$2*tarifas!$D$12/24</f>
        <v>1.4541666666666666</v>
      </c>
      <c r="J1310" s="13" t="e">
        <f>VLOOKUP(E1310&amp;" "&amp;F1310,tarifas!$A$13:$D$20,4,FALSE)*H1310</f>
        <v>#N/A</v>
      </c>
      <c r="K1310" s="13">
        <f>IF(F1310="COD1",tarifas!$D$11*(SUMIFS($H$11:$H$8770,$F$11:$F$8770,"=COD1",$B$11:$B$8770,"="&amp;B1310)/COUNTIFS($F$11:$F$8770,"=COD1",$B$11:$B$8770,"="&amp;B1310))/COUNTIFS($A$11:$A$8770,"="&amp;A1310,$F$11:$F$8770,"=COD1"),0)</f>
        <v>0</v>
      </c>
      <c r="L1310" s="13" t="e">
        <f>(VLOOKUP(F1310,tarifas!$C$7:$D$10,2,FALSE)+tarifas!$D$21)*datos!H1310</f>
        <v>#N/A</v>
      </c>
      <c r="M1310">
        <v>0</v>
      </c>
      <c r="N1310" s="13" t="e">
        <f t="shared" si="188"/>
        <v>#N/A</v>
      </c>
      <c r="O1310">
        <f t="shared" si="189"/>
        <v>0</v>
      </c>
      <c r="P1310" s="12">
        <f t="shared" si="190"/>
        <v>183.43752623060425</v>
      </c>
      <c r="Q1310">
        <f t="shared" si="191"/>
        <v>0</v>
      </c>
      <c r="R1310">
        <f>$D$2*tarifas!$D$12/24</f>
        <v>1.4541666666666666</v>
      </c>
      <c r="S1310" t="e">
        <f>VLOOKUP(E1310&amp;" "&amp;F1310,tarifas!$A$13:$D$20,4,FALSE)*P1310</f>
        <v>#N/A</v>
      </c>
      <c r="T1310">
        <f>IF(F1310="COD1",tarifas!$D$11*(SUMIFS($P$11:$P$8770,$F$11:$F$8770,"=COD1",$B$11:$B$8770,"="&amp;B1310)/COUNTIFS($F$11:$F$8770,"=COD1",$B$11:$B$8770,"="&amp;B1310))/COUNTIFS($A$11:$A$8770,"="&amp;A1310,$F$11:$F$8770,"=COD1"),0)</f>
        <v>0</v>
      </c>
      <c r="U1310" t="e">
        <f>(VLOOKUP(F1310,tarifas!$C$7:$D$10,2,FALSE)+tarifas!$D$21)*datos!P1310</f>
        <v>#N/A</v>
      </c>
      <c r="V1310" t="e">
        <f t="shared" si="192"/>
        <v>#N/A</v>
      </c>
      <c r="W1310">
        <f t="shared" si="193"/>
        <v>0</v>
      </c>
    </row>
    <row r="1311" spans="1:23" x14ac:dyDescent="0.25">
      <c r="A1311">
        <f t="shared" si="186"/>
        <v>53</v>
      </c>
      <c r="B1311">
        <f t="shared" si="187"/>
        <v>2</v>
      </c>
      <c r="C1311" s="1">
        <f t="shared" si="194"/>
        <v>41694.166666663514</v>
      </c>
      <c r="D1311" s="7">
        <v>0</v>
      </c>
      <c r="E1311" s="7"/>
      <c r="G1311">
        <v>0.12</v>
      </c>
      <c r="H1311" s="12">
        <v>182.72075282651787</v>
      </c>
      <c r="I1311" s="13">
        <f>$D$2*tarifas!$D$12/24</f>
        <v>1.4541666666666666</v>
      </c>
      <c r="J1311" s="13" t="e">
        <f>VLOOKUP(E1311&amp;" "&amp;F1311,tarifas!$A$13:$D$20,4,FALSE)*H1311</f>
        <v>#N/A</v>
      </c>
      <c r="K1311" s="13">
        <f>IF(F1311="COD1",tarifas!$D$11*(SUMIFS($H$11:$H$8770,$F$11:$F$8770,"=COD1",$B$11:$B$8770,"="&amp;B1311)/COUNTIFS($F$11:$F$8770,"=COD1",$B$11:$B$8770,"="&amp;B1311))/COUNTIFS($A$11:$A$8770,"="&amp;A1311,$F$11:$F$8770,"=COD1"),0)</f>
        <v>0</v>
      </c>
      <c r="L1311" s="13" t="e">
        <f>(VLOOKUP(F1311,tarifas!$C$7:$D$10,2,FALSE)+tarifas!$D$21)*datos!H1311</f>
        <v>#N/A</v>
      </c>
      <c r="M1311">
        <v>0</v>
      </c>
      <c r="N1311" s="13" t="e">
        <f t="shared" si="188"/>
        <v>#N/A</v>
      </c>
      <c r="O1311">
        <f t="shared" si="189"/>
        <v>0</v>
      </c>
      <c r="P1311" s="12">
        <f t="shared" si="190"/>
        <v>182.72075282651787</v>
      </c>
      <c r="Q1311">
        <f t="shared" si="191"/>
        <v>0</v>
      </c>
      <c r="R1311">
        <f>$D$2*tarifas!$D$12/24</f>
        <v>1.4541666666666666</v>
      </c>
      <c r="S1311" t="e">
        <f>VLOOKUP(E1311&amp;" "&amp;F1311,tarifas!$A$13:$D$20,4,FALSE)*P1311</f>
        <v>#N/A</v>
      </c>
      <c r="T1311">
        <f>IF(F1311="COD1",tarifas!$D$11*(SUMIFS($P$11:$P$8770,$F$11:$F$8770,"=COD1",$B$11:$B$8770,"="&amp;B1311)/COUNTIFS($F$11:$F$8770,"=COD1",$B$11:$B$8770,"="&amp;B1311))/COUNTIFS($A$11:$A$8770,"="&amp;A1311,$F$11:$F$8770,"=COD1"),0)</f>
        <v>0</v>
      </c>
      <c r="U1311" t="e">
        <f>(VLOOKUP(F1311,tarifas!$C$7:$D$10,2,FALSE)+tarifas!$D$21)*datos!P1311</f>
        <v>#N/A</v>
      </c>
      <c r="V1311" t="e">
        <f t="shared" si="192"/>
        <v>#N/A</v>
      </c>
      <c r="W1311">
        <f t="shared" si="193"/>
        <v>0</v>
      </c>
    </row>
    <row r="1312" spans="1:23" x14ac:dyDescent="0.25">
      <c r="A1312">
        <f t="shared" si="186"/>
        <v>53</v>
      </c>
      <c r="B1312">
        <f t="shared" si="187"/>
        <v>2</v>
      </c>
      <c r="C1312" s="1">
        <f t="shared" si="194"/>
        <v>41694.208333330178</v>
      </c>
      <c r="D1312" s="7">
        <v>0</v>
      </c>
      <c r="E1312" s="7"/>
      <c r="G1312">
        <v>0.1</v>
      </c>
      <c r="H1312" s="12">
        <v>184.66041899360607</v>
      </c>
      <c r="I1312" s="13">
        <f>$D$2*tarifas!$D$12/24</f>
        <v>1.4541666666666666</v>
      </c>
      <c r="J1312" s="13" t="e">
        <f>VLOOKUP(E1312&amp;" "&amp;F1312,tarifas!$A$13:$D$20,4,FALSE)*H1312</f>
        <v>#N/A</v>
      </c>
      <c r="K1312" s="13">
        <f>IF(F1312="COD1",tarifas!$D$11*(SUMIFS($H$11:$H$8770,$F$11:$F$8770,"=COD1",$B$11:$B$8770,"="&amp;B1312)/COUNTIFS($F$11:$F$8770,"=COD1",$B$11:$B$8770,"="&amp;B1312))/COUNTIFS($A$11:$A$8770,"="&amp;A1312,$F$11:$F$8770,"=COD1"),0)</f>
        <v>0</v>
      </c>
      <c r="L1312" s="13" t="e">
        <f>(VLOOKUP(F1312,tarifas!$C$7:$D$10,2,FALSE)+tarifas!$D$21)*datos!H1312</f>
        <v>#N/A</v>
      </c>
      <c r="M1312">
        <v>0</v>
      </c>
      <c r="N1312" s="13" t="e">
        <f t="shared" si="188"/>
        <v>#N/A</v>
      </c>
      <c r="O1312">
        <f t="shared" si="189"/>
        <v>0</v>
      </c>
      <c r="P1312" s="12">
        <f t="shared" si="190"/>
        <v>184.66041899360607</v>
      </c>
      <c r="Q1312">
        <f t="shared" si="191"/>
        <v>0</v>
      </c>
      <c r="R1312">
        <f>$D$2*tarifas!$D$12/24</f>
        <v>1.4541666666666666</v>
      </c>
      <c r="S1312" t="e">
        <f>VLOOKUP(E1312&amp;" "&amp;F1312,tarifas!$A$13:$D$20,4,FALSE)*P1312</f>
        <v>#N/A</v>
      </c>
      <c r="T1312">
        <f>IF(F1312="COD1",tarifas!$D$11*(SUMIFS($P$11:$P$8770,$F$11:$F$8770,"=COD1",$B$11:$B$8770,"="&amp;B1312)/COUNTIFS($F$11:$F$8770,"=COD1",$B$11:$B$8770,"="&amp;B1312))/COUNTIFS($A$11:$A$8770,"="&amp;A1312,$F$11:$F$8770,"=COD1"),0)</f>
        <v>0</v>
      </c>
      <c r="U1312" t="e">
        <f>(VLOOKUP(F1312,tarifas!$C$7:$D$10,2,FALSE)+tarifas!$D$21)*datos!P1312</f>
        <v>#N/A</v>
      </c>
      <c r="V1312" t="e">
        <f t="shared" si="192"/>
        <v>#N/A</v>
      </c>
      <c r="W1312">
        <f t="shared" si="193"/>
        <v>0</v>
      </c>
    </row>
    <row r="1313" spans="1:23" x14ac:dyDescent="0.25">
      <c r="A1313">
        <f t="shared" si="186"/>
        <v>53</v>
      </c>
      <c r="B1313">
        <f t="shared" si="187"/>
        <v>2</v>
      </c>
      <c r="C1313" s="1">
        <f t="shared" si="194"/>
        <v>41694.249999996842</v>
      </c>
      <c r="D1313" s="7">
        <v>0</v>
      </c>
      <c r="E1313" s="7"/>
      <c r="G1313">
        <v>3</v>
      </c>
      <c r="H1313" s="12">
        <v>180.29294330969793</v>
      </c>
      <c r="I1313" s="13">
        <f>$D$2*tarifas!$D$12/24</f>
        <v>1.4541666666666666</v>
      </c>
      <c r="J1313" s="13" t="e">
        <f>VLOOKUP(E1313&amp;" "&amp;F1313,tarifas!$A$13:$D$20,4,FALSE)*H1313</f>
        <v>#N/A</v>
      </c>
      <c r="K1313" s="13">
        <f>IF(F1313="COD1",tarifas!$D$11*(SUMIFS($H$11:$H$8770,$F$11:$F$8770,"=COD1",$B$11:$B$8770,"="&amp;B1313)/COUNTIFS($F$11:$F$8770,"=COD1",$B$11:$B$8770,"="&amp;B1313))/COUNTIFS($A$11:$A$8770,"="&amp;A1313,$F$11:$F$8770,"=COD1"),0)</f>
        <v>0</v>
      </c>
      <c r="L1313" s="13" t="e">
        <f>(VLOOKUP(F1313,tarifas!$C$7:$D$10,2,FALSE)+tarifas!$D$21)*datos!H1313</f>
        <v>#N/A</v>
      </c>
      <c r="M1313">
        <v>0</v>
      </c>
      <c r="N1313" s="13" t="e">
        <f t="shared" si="188"/>
        <v>#N/A</v>
      </c>
      <c r="O1313">
        <f t="shared" si="189"/>
        <v>0</v>
      </c>
      <c r="P1313" s="12">
        <f t="shared" si="190"/>
        <v>180.29294330969793</v>
      </c>
      <c r="Q1313">
        <f t="shared" si="191"/>
        <v>0</v>
      </c>
      <c r="R1313">
        <f>$D$2*tarifas!$D$12/24</f>
        <v>1.4541666666666666</v>
      </c>
      <c r="S1313" t="e">
        <f>VLOOKUP(E1313&amp;" "&amp;F1313,tarifas!$A$13:$D$20,4,FALSE)*P1313</f>
        <v>#N/A</v>
      </c>
      <c r="T1313">
        <f>IF(F1313="COD1",tarifas!$D$11*(SUMIFS($P$11:$P$8770,$F$11:$F$8770,"=COD1",$B$11:$B$8770,"="&amp;B1313)/COUNTIFS($F$11:$F$8770,"=COD1",$B$11:$B$8770,"="&amp;B1313))/COUNTIFS($A$11:$A$8770,"="&amp;A1313,$F$11:$F$8770,"=COD1"),0)</f>
        <v>0</v>
      </c>
      <c r="U1313" t="e">
        <f>(VLOOKUP(F1313,tarifas!$C$7:$D$10,2,FALSE)+tarifas!$D$21)*datos!P1313</f>
        <v>#N/A</v>
      </c>
      <c r="V1313" t="e">
        <f t="shared" si="192"/>
        <v>#N/A</v>
      </c>
      <c r="W1313">
        <f t="shared" si="193"/>
        <v>0</v>
      </c>
    </row>
    <row r="1314" spans="1:23" x14ac:dyDescent="0.25">
      <c r="A1314">
        <f t="shared" si="186"/>
        <v>53</v>
      </c>
      <c r="B1314">
        <f t="shared" si="187"/>
        <v>2</v>
      </c>
      <c r="C1314" s="1">
        <f t="shared" si="194"/>
        <v>41694.291666663506</v>
      </c>
      <c r="D1314" s="7">
        <v>22.40909090909091</v>
      </c>
      <c r="E1314" s="7"/>
      <c r="G1314">
        <v>3</v>
      </c>
      <c r="H1314" s="12">
        <v>173.72419787171185</v>
      </c>
      <c r="I1314" s="13">
        <f>$D$2*tarifas!$D$12/24</f>
        <v>1.4541666666666666</v>
      </c>
      <c r="J1314" s="13" t="e">
        <f>VLOOKUP(E1314&amp;" "&amp;F1314,tarifas!$A$13:$D$20,4,FALSE)*H1314</f>
        <v>#N/A</v>
      </c>
      <c r="K1314" s="13">
        <f>IF(F1314="COD1",tarifas!$D$11*(SUMIFS($H$11:$H$8770,$F$11:$F$8770,"=COD1",$B$11:$B$8770,"="&amp;B1314)/COUNTIFS($F$11:$F$8770,"=COD1",$B$11:$B$8770,"="&amp;B1314))/COUNTIFS($A$11:$A$8770,"="&amp;A1314,$F$11:$F$8770,"=COD1"),0)</f>
        <v>0</v>
      </c>
      <c r="L1314" s="13" t="e">
        <f>(VLOOKUP(F1314,tarifas!$C$7:$D$10,2,FALSE)+tarifas!$D$21)*datos!H1314</f>
        <v>#N/A</v>
      </c>
      <c r="M1314">
        <v>0</v>
      </c>
      <c r="N1314" s="13" t="e">
        <f t="shared" si="188"/>
        <v>#N/A</v>
      </c>
      <c r="O1314">
        <f t="shared" si="189"/>
        <v>0</v>
      </c>
      <c r="P1314" s="12">
        <f t="shared" si="190"/>
        <v>173.72419787171185</v>
      </c>
      <c r="Q1314">
        <f t="shared" si="191"/>
        <v>0</v>
      </c>
      <c r="R1314">
        <f>$D$2*tarifas!$D$12/24</f>
        <v>1.4541666666666666</v>
      </c>
      <c r="S1314" t="e">
        <f>VLOOKUP(E1314&amp;" "&amp;F1314,tarifas!$A$13:$D$20,4,FALSE)*P1314</f>
        <v>#N/A</v>
      </c>
      <c r="T1314">
        <f>IF(F1314="COD1",tarifas!$D$11*(SUMIFS($P$11:$P$8770,$F$11:$F$8770,"=COD1",$B$11:$B$8770,"="&amp;B1314)/COUNTIFS($F$11:$F$8770,"=COD1",$B$11:$B$8770,"="&amp;B1314))/COUNTIFS($A$11:$A$8770,"="&amp;A1314,$F$11:$F$8770,"=COD1"),0)</f>
        <v>0</v>
      </c>
      <c r="U1314" t="e">
        <f>(VLOOKUP(F1314,tarifas!$C$7:$D$10,2,FALSE)+tarifas!$D$21)*datos!P1314</f>
        <v>#N/A</v>
      </c>
      <c r="V1314" t="e">
        <f t="shared" si="192"/>
        <v>#N/A</v>
      </c>
      <c r="W1314">
        <f t="shared" si="193"/>
        <v>0</v>
      </c>
    </row>
    <row r="1315" spans="1:23" x14ac:dyDescent="0.25">
      <c r="A1315">
        <f t="shared" si="186"/>
        <v>53</v>
      </c>
      <c r="B1315">
        <f t="shared" si="187"/>
        <v>2</v>
      </c>
      <c r="C1315" s="1">
        <f t="shared" si="194"/>
        <v>41694.333333330171</v>
      </c>
      <c r="D1315" s="7">
        <v>213.53030303030303</v>
      </c>
      <c r="E1315" s="7"/>
      <c r="G1315">
        <v>3</v>
      </c>
      <c r="H1315" s="12">
        <v>228.54116340249914</v>
      </c>
      <c r="I1315" s="13">
        <f>$D$2*tarifas!$D$12/24</f>
        <v>1.4541666666666666</v>
      </c>
      <c r="J1315" s="13" t="e">
        <f>VLOOKUP(E1315&amp;" "&amp;F1315,tarifas!$A$13:$D$20,4,FALSE)*H1315</f>
        <v>#N/A</v>
      </c>
      <c r="K1315" s="13">
        <f>IF(F1315="COD1",tarifas!$D$11*(SUMIFS($H$11:$H$8770,$F$11:$F$8770,"=COD1",$B$11:$B$8770,"="&amp;B1315)/COUNTIFS($F$11:$F$8770,"=COD1",$B$11:$B$8770,"="&amp;B1315))/COUNTIFS($A$11:$A$8770,"="&amp;A1315,$F$11:$F$8770,"=COD1"),0)</f>
        <v>0</v>
      </c>
      <c r="L1315" s="13" t="e">
        <f>(VLOOKUP(F1315,tarifas!$C$7:$D$10,2,FALSE)+tarifas!$D$21)*datos!H1315</f>
        <v>#N/A</v>
      </c>
      <c r="M1315">
        <v>27.167669999999998</v>
      </c>
      <c r="N1315" s="13" t="e">
        <f t="shared" si="188"/>
        <v>#N/A</v>
      </c>
      <c r="O1315">
        <f t="shared" si="189"/>
        <v>27.167669999999998</v>
      </c>
      <c r="P1315" s="12">
        <f t="shared" si="190"/>
        <v>201.37349340249915</v>
      </c>
      <c r="Q1315">
        <f t="shared" si="191"/>
        <v>0</v>
      </c>
      <c r="R1315">
        <f>$D$2*tarifas!$D$12/24</f>
        <v>1.4541666666666666</v>
      </c>
      <c r="S1315" t="e">
        <f>VLOOKUP(E1315&amp;" "&amp;F1315,tarifas!$A$13:$D$20,4,FALSE)*P1315</f>
        <v>#N/A</v>
      </c>
      <c r="T1315">
        <f>IF(F1315="COD1",tarifas!$D$11*(SUMIFS($P$11:$P$8770,$F$11:$F$8770,"=COD1",$B$11:$B$8770,"="&amp;B1315)/COUNTIFS($F$11:$F$8770,"=COD1",$B$11:$B$8770,"="&amp;B1315))/COUNTIFS($A$11:$A$8770,"="&amp;A1315,$F$11:$F$8770,"=COD1"),0)</f>
        <v>0</v>
      </c>
      <c r="U1315" t="e">
        <f>(VLOOKUP(F1315,tarifas!$C$7:$D$10,2,FALSE)+tarifas!$D$21)*datos!P1315</f>
        <v>#N/A</v>
      </c>
      <c r="V1315" t="e">
        <f t="shared" si="192"/>
        <v>#N/A</v>
      </c>
      <c r="W1315">
        <f t="shared" si="193"/>
        <v>0</v>
      </c>
    </row>
    <row r="1316" spans="1:23" x14ac:dyDescent="0.25">
      <c r="A1316">
        <f t="shared" si="186"/>
        <v>53</v>
      </c>
      <c r="B1316">
        <f t="shared" si="187"/>
        <v>2</v>
      </c>
      <c r="C1316" s="1">
        <f t="shared" si="194"/>
        <v>41694.374999996835</v>
      </c>
      <c r="D1316" s="7">
        <v>422.42424242424244</v>
      </c>
      <c r="E1316" s="7"/>
      <c r="G1316">
        <v>7.89</v>
      </c>
      <c r="H1316" s="12">
        <v>357.60549076266869</v>
      </c>
      <c r="I1316" s="13">
        <f>$D$2*tarifas!$D$12/24</f>
        <v>1.4541666666666666</v>
      </c>
      <c r="J1316" s="13" t="e">
        <f>VLOOKUP(E1316&amp;" "&amp;F1316,tarifas!$A$13:$D$20,4,FALSE)*H1316</f>
        <v>#N/A</v>
      </c>
      <c r="K1316" s="13">
        <f>IF(F1316="COD1",tarifas!$D$11*(SUMIFS($H$11:$H$8770,$F$11:$F$8770,"=COD1",$B$11:$B$8770,"="&amp;B1316)/COUNTIFS($F$11:$F$8770,"=COD1",$B$11:$B$8770,"="&amp;B1316))/COUNTIFS($A$11:$A$8770,"="&amp;A1316,$F$11:$F$8770,"=COD1"),0)</f>
        <v>0</v>
      </c>
      <c r="L1316" s="13" t="e">
        <f>(VLOOKUP(F1316,tarifas!$C$7:$D$10,2,FALSE)+tarifas!$D$21)*datos!H1316</f>
        <v>#N/A</v>
      </c>
      <c r="M1316">
        <v>341.29856000000001</v>
      </c>
      <c r="N1316" s="13" t="e">
        <f t="shared" si="188"/>
        <v>#N/A</v>
      </c>
      <c r="O1316">
        <f t="shared" si="189"/>
        <v>341.29856000000001</v>
      </c>
      <c r="P1316" s="12">
        <f t="shared" si="190"/>
        <v>16.306930762668685</v>
      </c>
      <c r="Q1316">
        <f t="shared" si="191"/>
        <v>0</v>
      </c>
      <c r="R1316">
        <f>$D$2*tarifas!$D$12/24</f>
        <v>1.4541666666666666</v>
      </c>
      <c r="S1316" t="e">
        <f>VLOOKUP(E1316&amp;" "&amp;F1316,tarifas!$A$13:$D$20,4,FALSE)*P1316</f>
        <v>#N/A</v>
      </c>
      <c r="T1316">
        <f>IF(F1316="COD1",tarifas!$D$11*(SUMIFS($P$11:$P$8770,$F$11:$F$8770,"=COD1",$B$11:$B$8770,"="&amp;B1316)/COUNTIFS($F$11:$F$8770,"=COD1",$B$11:$B$8770,"="&amp;B1316))/COUNTIFS($A$11:$A$8770,"="&amp;A1316,$F$11:$F$8770,"=COD1"),0)</f>
        <v>0</v>
      </c>
      <c r="U1316" t="e">
        <f>(VLOOKUP(F1316,tarifas!$C$7:$D$10,2,FALSE)+tarifas!$D$21)*datos!P1316</f>
        <v>#N/A</v>
      </c>
      <c r="V1316" t="e">
        <f t="shared" si="192"/>
        <v>#N/A</v>
      </c>
      <c r="W1316">
        <f t="shared" si="193"/>
        <v>0</v>
      </c>
    </row>
    <row r="1317" spans="1:23" x14ac:dyDescent="0.25">
      <c r="A1317">
        <f t="shared" si="186"/>
        <v>53</v>
      </c>
      <c r="B1317">
        <f t="shared" si="187"/>
        <v>2</v>
      </c>
      <c r="C1317" s="1">
        <f t="shared" si="194"/>
        <v>41694.416666663499</v>
      </c>
      <c r="D1317" s="7">
        <v>564.34848484848487</v>
      </c>
      <c r="E1317" s="7"/>
      <c r="G1317">
        <v>35.01</v>
      </c>
      <c r="H1317" s="12">
        <v>535.63420983059473</v>
      </c>
      <c r="I1317" s="13">
        <f>$D$2*tarifas!$D$12/24</f>
        <v>1.4541666666666666</v>
      </c>
      <c r="J1317" s="13" t="e">
        <f>VLOOKUP(E1317&amp;" "&amp;F1317,tarifas!$A$13:$D$20,4,FALSE)*H1317</f>
        <v>#N/A</v>
      </c>
      <c r="K1317" s="13">
        <f>IF(F1317="COD1",tarifas!$D$11*(SUMIFS($H$11:$H$8770,$F$11:$F$8770,"=COD1",$B$11:$B$8770,"="&amp;B1317)/COUNTIFS($F$11:$F$8770,"=COD1",$B$11:$B$8770,"="&amp;B1317))/COUNTIFS($A$11:$A$8770,"="&amp;A1317,$F$11:$F$8770,"=COD1"),0)</f>
        <v>0</v>
      </c>
      <c r="L1317" s="13" t="e">
        <f>(VLOOKUP(F1317,tarifas!$C$7:$D$10,2,FALSE)+tarifas!$D$21)*datos!H1317</f>
        <v>#N/A</v>
      </c>
      <c r="M1317">
        <v>122.87194000000001</v>
      </c>
      <c r="N1317" s="13" t="e">
        <f t="shared" si="188"/>
        <v>#N/A</v>
      </c>
      <c r="O1317">
        <f t="shared" si="189"/>
        <v>122.87194000000001</v>
      </c>
      <c r="P1317" s="12">
        <f t="shared" si="190"/>
        <v>412.76226983059473</v>
      </c>
      <c r="Q1317">
        <f t="shared" si="191"/>
        <v>0</v>
      </c>
      <c r="R1317">
        <f>$D$2*tarifas!$D$12/24</f>
        <v>1.4541666666666666</v>
      </c>
      <c r="S1317" t="e">
        <f>VLOOKUP(E1317&amp;" "&amp;F1317,tarifas!$A$13:$D$20,4,FALSE)*P1317</f>
        <v>#N/A</v>
      </c>
      <c r="T1317">
        <f>IF(F1317="COD1",tarifas!$D$11*(SUMIFS($P$11:$P$8770,$F$11:$F$8770,"=COD1",$B$11:$B$8770,"="&amp;B1317)/COUNTIFS($F$11:$F$8770,"=COD1",$B$11:$B$8770,"="&amp;B1317))/COUNTIFS($A$11:$A$8770,"="&amp;A1317,$F$11:$F$8770,"=COD1"),0)</f>
        <v>0</v>
      </c>
      <c r="U1317" t="e">
        <f>(VLOOKUP(F1317,tarifas!$C$7:$D$10,2,FALSE)+tarifas!$D$21)*datos!P1317</f>
        <v>#N/A</v>
      </c>
      <c r="V1317" t="e">
        <f t="shared" si="192"/>
        <v>#N/A</v>
      </c>
      <c r="W1317">
        <f t="shared" si="193"/>
        <v>0</v>
      </c>
    </row>
    <row r="1318" spans="1:23" x14ac:dyDescent="0.25">
      <c r="A1318">
        <f t="shared" si="186"/>
        <v>53</v>
      </c>
      <c r="B1318">
        <f t="shared" si="187"/>
        <v>2</v>
      </c>
      <c r="C1318" s="1">
        <f t="shared" si="194"/>
        <v>41694.458333330163</v>
      </c>
      <c r="D1318" s="7">
        <v>636.21212121212125</v>
      </c>
      <c r="E1318" s="7"/>
      <c r="G1318">
        <v>35.07</v>
      </c>
      <c r="H1318" s="12">
        <v>584.88970620602242</v>
      </c>
      <c r="I1318" s="13">
        <f>$D$2*tarifas!$D$12/24</f>
        <v>1.4541666666666666</v>
      </c>
      <c r="J1318" s="13" t="e">
        <f>VLOOKUP(E1318&amp;" "&amp;F1318,tarifas!$A$13:$D$20,4,FALSE)*H1318</f>
        <v>#N/A</v>
      </c>
      <c r="K1318" s="13">
        <f>IF(F1318="COD1",tarifas!$D$11*(SUMIFS($H$11:$H$8770,$F$11:$F$8770,"=COD1",$B$11:$B$8770,"="&amp;B1318)/COUNTIFS($F$11:$F$8770,"=COD1",$B$11:$B$8770,"="&amp;B1318))/COUNTIFS($A$11:$A$8770,"="&amp;A1318,$F$11:$F$8770,"=COD1"),0)</f>
        <v>0</v>
      </c>
      <c r="L1318" s="13" t="e">
        <f>(VLOOKUP(F1318,tarifas!$C$7:$D$10,2,FALSE)+tarifas!$D$21)*datos!H1318</f>
        <v>#N/A</v>
      </c>
      <c r="M1318">
        <v>30.352919999999997</v>
      </c>
      <c r="N1318" s="13" t="e">
        <f t="shared" si="188"/>
        <v>#N/A</v>
      </c>
      <c r="O1318">
        <f t="shared" si="189"/>
        <v>30.352919999999997</v>
      </c>
      <c r="P1318" s="12">
        <f t="shared" si="190"/>
        <v>554.53678620602238</v>
      </c>
      <c r="Q1318">
        <f t="shared" si="191"/>
        <v>0</v>
      </c>
      <c r="R1318">
        <f>$D$2*tarifas!$D$12/24</f>
        <v>1.4541666666666666</v>
      </c>
      <c r="S1318" t="e">
        <f>VLOOKUP(E1318&amp;" "&amp;F1318,tarifas!$A$13:$D$20,4,FALSE)*P1318</f>
        <v>#N/A</v>
      </c>
      <c r="T1318">
        <f>IF(F1318="COD1",tarifas!$D$11*(SUMIFS($P$11:$P$8770,$F$11:$F$8770,"=COD1",$B$11:$B$8770,"="&amp;B1318)/COUNTIFS($F$11:$F$8770,"=COD1",$B$11:$B$8770,"="&amp;B1318))/COUNTIFS($A$11:$A$8770,"="&amp;A1318,$F$11:$F$8770,"=COD1"),0)</f>
        <v>0</v>
      </c>
      <c r="U1318" t="e">
        <f>(VLOOKUP(F1318,tarifas!$C$7:$D$10,2,FALSE)+tarifas!$D$21)*datos!P1318</f>
        <v>#N/A</v>
      </c>
      <c r="V1318" t="e">
        <f t="shared" si="192"/>
        <v>#N/A</v>
      </c>
      <c r="W1318">
        <f t="shared" si="193"/>
        <v>0</v>
      </c>
    </row>
    <row r="1319" spans="1:23" x14ac:dyDescent="0.25">
      <c r="A1319">
        <f t="shared" si="186"/>
        <v>53</v>
      </c>
      <c r="B1319">
        <f t="shared" si="187"/>
        <v>2</v>
      </c>
      <c r="C1319" s="1">
        <f t="shared" si="194"/>
        <v>41694.499999996828</v>
      </c>
      <c r="D1319" s="7">
        <v>665.31818181818187</v>
      </c>
      <c r="E1319" s="7"/>
      <c r="G1319">
        <v>45.01</v>
      </c>
      <c r="H1319" s="12">
        <v>514.16041656754169</v>
      </c>
      <c r="I1319" s="13">
        <f>$D$2*tarifas!$D$12/24</f>
        <v>1.4541666666666666</v>
      </c>
      <c r="J1319" s="13" t="e">
        <f>VLOOKUP(E1319&amp;" "&amp;F1319,tarifas!$A$13:$D$20,4,FALSE)*H1319</f>
        <v>#N/A</v>
      </c>
      <c r="K1319" s="13">
        <f>IF(F1319="COD1",tarifas!$D$11*(SUMIFS($H$11:$H$8770,$F$11:$F$8770,"=COD1",$B$11:$B$8770,"="&amp;B1319)/COUNTIFS($F$11:$F$8770,"=COD1",$B$11:$B$8770,"="&amp;B1319))/COUNTIFS($A$11:$A$8770,"="&amp;A1319,$F$11:$F$8770,"=COD1"),0)</f>
        <v>0</v>
      </c>
      <c r="L1319" s="13" t="e">
        <f>(VLOOKUP(F1319,tarifas!$C$7:$D$10,2,FALSE)+tarifas!$D$21)*datos!H1319</f>
        <v>#N/A</v>
      </c>
      <c r="M1319">
        <v>397.47406000000001</v>
      </c>
      <c r="N1319" s="13" t="e">
        <f t="shared" si="188"/>
        <v>#N/A</v>
      </c>
      <c r="O1319">
        <f t="shared" si="189"/>
        <v>397.47406000000001</v>
      </c>
      <c r="P1319" s="12">
        <f t="shared" si="190"/>
        <v>116.68635656754168</v>
      </c>
      <c r="Q1319">
        <f t="shared" si="191"/>
        <v>0</v>
      </c>
      <c r="R1319">
        <f>$D$2*tarifas!$D$12/24</f>
        <v>1.4541666666666666</v>
      </c>
      <c r="S1319" t="e">
        <f>VLOOKUP(E1319&amp;" "&amp;F1319,tarifas!$A$13:$D$20,4,FALSE)*P1319</f>
        <v>#N/A</v>
      </c>
      <c r="T1319">
        <f>IF(F1319="COD1",tarifas!$D$11*(SUMIFS($P$11:$P$8770,$F$11:$F$8770,"=COD1",$B$11:$B$8770,"="&amp;B1319)/COUNTIFS($F$11:$F$8770,"=COD1",$B$11:$B$8770,"="&amp;B1319))/COUNTIFS($A$11:$A$8770,"="&amp;A1319,$F$11:$F$8770,"=COD1"),0)</f>
        <v>0</v>
      </c>
      <c r="U1319" t="e">
        <f>(VLOOKUP(F1319,tarifas!$C$7:$D$10,2,FALSE)+tarifas!$D$21)*datos!P1319</f>
        <v>#N/A</v>
      </c>
      <c r="V1319" t="e">
        <f t="shared" si="192"/>
        <v>#N/A</v>
      </c>
      <c r="W1319">
        <f t="shared" si="193"/>
        <v>0</v>
      </c>
    </row>
    <row r="1320" spans="1:23" x14ac:dyDescent="0.25">
      <c r="A1320">
        <f t="shared" si="186"/>
        <v>53</v>
      </c>
      <c r="B1320">
        <f t="shared" si="187"/>
        <v>2</v>
      </c>
      <c r="C1320" s="1">
        <f t="shared" si="194"/>
        <v>41694.541666663492</v>
      </c>
      <c r="D1320" s="7">
        <v>644.71212121212125</v>
      </c>
      <c r="E1320" s="7"/>
      <c r="G1320">
        <v>38</v>
      </c>
      <c r="H1320" s="12">
        <v>470.86002056815471</v>
      </c>
      <c r="I1320" s="13">
        <f>$D$2*tarifas!$D$12/24</f>
        <v>1.4541666666666666</v>
      </c>
      <c r="J1320" s="13" t="e">
        <f>VLOOKUP(E1320&amp;" "&amp;F1320,tarifas!$A$13:$D$20,4,FALSE)*H1320</f>
        <v>#N/A</v>
      </c>
      <c r="K1320" s="13">
        <f>IF(F1320="COD1",tarifas!$D$11*(SUMIFS($H$11:$H$8770,$F$11:$F$8770,"=COD1",$B$11:$B$8770,"="&amp;B1320)/COUNTIFS($F$11:$F$8770,"=COD1",$B$11:$B$8770,"="&amp;B1320))/COUNTIFS($A$11:$A$8770,"="&amp;A1320,$F$11:$F$8770,"=COD1"),0)</f>
        <v>0</v>
      </c>
      <c r="L1320" s="13" t="e">
        <f>(VLOOKUP(F1320,tarifas!$C$7:$D$10,2,FALSE)+tarifas!$D$21)*datos!H1320</f>
        <v>#N/A</v>
      </c>
      <c r="M1320">
        <v>454.35480000000001</v>
      </c>
      <c r="N1320" s="13" t="e">
        <f t="shared" si="188"/>
        <v>#N/A</v>
      </c>
      <c r="O1320">
        <f t="shared" si="189"/>
        <v>454.35480000000001</v>
      </c>
      <c r="P1320" s="12">
        <f t="shared" si="190"/>
        <v>16.505220568154698</v>
      </c>
      <c r="Q1320">
        <f t="shared" si="191"/>
        <v>0</v>
      </c>
      <c r="R1320">
        <f>$D$2*tarifas!$D$12/24</f>
        <v>1.4541666666666666</v>
      </c>
      <c r="S1320" t="e">
        <f>VLOOKUP(E1320&amp;" "&amp;F1320,tarifas!$A$13:$D$20,4,FALSE)*P1320</f>
        <v>#N/A</v>
      </c>
      <c r="T1320">
        <f>IF(F1320="COD1",tarifas!$D$11*(SUMIFS($P$11:$P$8770,$F$11:$F$8770,"=COD1",$B$11:$B$8770,"="&amp;B1320)/COUNTIFS($F$11:$F$8770,"=COD1",$B$11:$B$8770,"="&amp;B1320))/COUNTIFS($A$11:$A$8770,"="&amp;A1320,$F$11:$F$8770,"=COD1"),0)</f>
        <v>0</v>
      </c>
      <c r="U1320" t="e">
        <f>(VLOOKUP(F1320,tarifas!$C$7:$D$10,2,FALSE)+tarifas!$D$21)*datos!P1320</f>
        <v>#N/A</v>
      </c>
      <c r="V1320" t="e">
        <f t="shared" si="192"/>
        <v>#N/A</v>
      </c>
      <c r="W1320">
        <f t="shared" si="193"/>
        <v>0</v>
      </c>
    </row>
    <row r="1321" spans="1:23" x14ac:dyDescent="0.25">
      <c r="A1321">
        <f t="shared" si="186"/>
        <v>53</v>
      </c>
      <c r="B1321">
        <f t="shared" si="187"/>
        <v>2</v>
      </c>
      <c r="C1321" s="1">
        <f t="shared" si="194"/>
        <v>41694.583333330156</v>
      </c>
      <c r="D1321" s="7">
        <v>574.65151515151513</v>
      </c>
      <c r="E1321" s="7"/>
      <c r="G1321">
        <v>35.01</v>
      </c>
      <c r="H1321" s="12">
        <v>560.1273482410204</v>
      </c>
      <c r="I1321" s="13">
        <f>$D$2*tarifas!$D$12/24</f>
        <v>1.4541666666666666</v>
      </c>
      <c r="J1321" s="13" t="e">
        <f>VLOOKUP(E1321&amp;" "&amp;F1321,tarifas!$A$13:$D$20,4,FALSE)*H1321</f>
        <v>#N/A</v>
      </c>
      <c r="K1321" s="13">
        <f>IF(F1321="COD1",tarifas!$D$11*(SUMIFS($H$11:$H$8770,$F$11:$F$8770,"=COD1",$B$11:$B$8770,"="&amp;B1321)/COUNTIFS($F$11:$F$8770,"=COD1",$B$11:$B$8770,"="&amp;B1321))/COUNTIFS($A$11:$A$8770,"="&amp;A1321,$F$11:$F$8770,"=COD1"),0)</f>
        <v>0</v>
      </c>
      <c r="L1321" s="13" t="e">
        <f>(VLOOKUP(F1321,tarifas!$C$7:$D$10,2,FALSE)+tarifas!$D$21)*datos!H1321</f>
        <v>#N/A</v>
      </c>
      <c r="M1321">
        <v>86.654139999999998</v>
      </c>
      <c r="N1321" s="13" t="e">
        <f t="shared" si="188"/>
        <v>#N/A</v>
      </c>
      <c r="O1321">
        <f t="shared" si="189"/>
        <v>86.654139999999998</v>
      </c>
      <c r="P1321" s="12">
        <f t="shared" si="190"/>
        <v>473.47320824102042</v>
      </c>
      <c r="Q1321">
        <f t="shared" si="191"/>
        <v>0</v>
      </c>
      <c r="R1321">
        <f>$D$2*tarifas!$D$12/24</f>
        <v>1.4541666666666666</v>
      </c>
      <c r="S1321" t="e">
        <f>VLOOKUP(E1321&amp;" "&amp;F1321,tarifas!$A$13:$D$20,4,FALSE)*P1321</f>
        <v>#N/A</v>
      </c>
      <c r="T1321">
        <f>IF(F1321="COD1",tarifas!$D$11*(SUMIFS($P$11:$P$8770,$F$11:$F$8770,"=COD1",$B$11:$B$8770,"="&amp;B1321)/COUNTIFS($F$11:$F$8770,"=COD1",$B$11:$B$8770,"="&amp;B1321))/COUNTIFS($A$11:$A$8770,"="&amp;A1321,$F$11:$F$8770,"=COD1"),0)</f>
        <v>0</v>
      </c>
      <c r="U1321" t="e">
        <f>(VLOOKUP(F1321,tarifas!$C$7:$D$10,2,FALSE)+tarifas!$D$21)*datos!P1321</f>
        <v>#N/A</v>
      </c>
      <c r="V1321" t="e">
        <f t="shared" si="192"/>
        <v>#N/A</v>
      </c>
      <c r="W1321">
        <f t="shared" si="193"/>
        <v>0</v>
      </c>
    </row>
    <row r="1322" spans="1:23" x14ac:dyDescent="0.25">
      <c r="A1322">
        <f t="shared" si="186"/>
        <v>53</v>
      </c>
      <c r="B1322">
        <f t="shared" si="187"/>
        <v>2</v>
      </c>
      <c r="C1322" s="1">
        <f t="shared" si="194"/>
        <v>41694.62499999682</v>
      </c>
      <c r="D1322" s="7">
        <v>436.84848484848482</v>
      </c>
      <c r="E1322" s="7"/>
      <c r="G1322">
        <v>31</v>
      </c>
      <c r="H1322" s="12">
        <v>565.99189474390164</v>
      </c>
      <c r="I1322" s="13">
        <f>$D$2*tarifas!$D$12/24</f>
        <v>1.4541666666666666</v>
      </c>
      <c r="J1322" s="13" t="e">
        <f>VLOOKUP(E1322&amp;" "&amp;F1322,tarifas!$A$13:$D$20,4,FALSE)*H1322</f>
        <v>#N/A</v>
      </c>
      <c r="K1322" s="13">
        <f>IF(F1322="COD1",tarifas!$D$11*(SUMIFS($H$11:$H$8770,$F$11:$F$8770,"=COD1",$B$11:$B$8770,"="&amp;B1322)/COUNTIFS($F$11:$F$8770,"=COD1",$B$11:$B$8770,"="&amp;B1322))/COUNTIFS($A$11:$A$8770,"="&amp;A1322,$F$11:$F$8770,"=COD1"),0)</f>
        <v>0</v>
      </c>
      <c r="L1322" s="13" t="e">
        <f>(VLOOKUP(F1322,tarifas!$C$7:$D$10,2,FALSE)+tarifas!$D$21)*datos!H1322</f>
        <v>#N/A</v>
      </c>
      <c r="M1322">
        <v>152.27521999999999</v>
      </c>
      <c r="N1322" s="13" t="e">
        <f t="shared" si="188"/>
        <v>#N/A</v>
      </c>
      <c r="O1322">
        <f t="shared" si="189"/>
        <v>152.27521999999999</v>
      </c>
      <c r="P1322" s="12">
        <f t="shared" si="190"/>
        <v>413.71667474390165</v>
      </c>
      <c r="Q1322">
        <f t="shared" si="191"/>
        <v>0</v>
      </c>
      <c r="R1322">
        <f>$D$2*tarifas!$D$12/24</f>
        <v>1.4541666666666666</v>
      </c>
      <c r="S1322" t="e">
        <f>VLOOKUP(E1322&amp;" "&amp;F1322,tarifas!$A$13:$D$20,4,FALSE)*P1322</f>
        <v>#N/A</v>
      </c>
      <c r="T1322">
        <f>IF(F1322="COD1",tarifas!$D$11*(SUMIFS($P$11:$P$8770,$F$11:$F$8770,"=COD1",$B$11:$B$8770,"="&amp;B1322)/COUNTIFS($F$11:$F$8770,"=COD1",$B$11:$B$8770,"="&amp;B1322))/COUNTIFS($A$11:$A$8770,"="&amp;A1322,$F$11:$F$8770,"=COD1"),0)</f>
        <v>0</v>
      </c>
      <c r="U1322" t="e">
        <f>(VLOOKUP(F1322,tarifas!$C$7:$D$10,2,FALSE)+tarifas!$D$21)*datos!P1322</f>
        <v>#N/A</v>
      </c>
      <c r="V1322" t="e">
        <f t="shared" si="192"/>
        <v>#N/A</v>
      </c>
      <c r="W1322">
        <f t="shared" si="193"/>
        <v>0</v>
      </c>
    </row>
    <row r="1323" spans="1:23" x14ac:dyDescent="0.25">
      <c r="A1323">
        <f t="shared" si="186"/>
        <v>53</v>
      </c>
      <c r="B1323">
        <f t="shared" si="187"/>
        <v>2</v>
      </c>
      <c r="C1323" s="1">
        <f t="shared" si="194"/>
        <v>41694.666666663485</v>
      </c>
      <c r="D1323" s="7">
        <v>241.60606060606059</v>
      </c>
      <c r="E1323" s="7"/>
      <c r="G1323">
        <v>30</v>
      </c>
      <c r="H1323" s="12">
        <v>556.12694795761149</v>
      </c>
      <c r="I1323" s="13">
        <f>$D$2*tarifas!$D$12/24</f>
        <v>1.4541666666666666</v>
      </c>
      <c r="J1323" s="13" t="e">
        <f>VLOOKUP(E1323&amp;" "&amp;F1323,tarifas!$A$13:$D$20,4,FALSE)*H1323</f>
        <v>#N/A</v>
      </c>
      <c r="K1323" s="13">
        <f>IF(F1323="COD1",tarifas!$D$11*(SUMIFS($H$11:$H$8770,$F$11:$F$8770,"=COD1",$B$11:$B$8770,"="&amp;B1323)/COUNTIFS($F$11:$F$8770,"=COD1",$B$11:$B$8770,"="&amp;B1323))/COUNTIFS($A$11:$A$8770,"="&amp;A1323,$F$11:$F$8770,"=COD1"),0)</f>
        <v>0</v>
      </c>
      <c r="L1323" s="13" t="e">
        <f>(VLOOKUP(F1323,tarifas!$C$7:$D$10,2,FALSE)+tarifas!$D$21)*datos!H1323</f>
        <v>#N/A</v>
      </c>
      <c r="M1323">
        <v>81.67461999999999</v>
      </c>
      <c r="N1323" s="13" t="e">
        <f t="shared" si="188"/>
        <v>#N/A</v>
      </c>
      <c r="O1323">
        <f t="shared" si="189"/>
        <v>81.67461999999999</v>
      </c>
      <c r="P1323" s="12">
        <f t="shared" si="190"/>
        <v>474.45232795761149</v>
      </c>
      <c r="Q1323">
        <f t="shared" si="191"/>
        <v>0</v>
      </c>
      <c r="R1323">
        <f>$D$2*tarifas!$D$12/24</f>
        <v>1.4541666666666666</v>
      </c>
      <c r="S1323" t="e">
        <f>VLOOKUP(E1323&amp;" "&amp;F1323,tarifas!$A$13:$D$20,4,FALSE)*P1323</f>
        <v>#N/A</v>
      </c>
      <c r="T1323">
        <f>IF(F1323="COD1",tarifas!$D$11*(SUMIFS($P$11:$P$8770,$F$11:$F$8770,"=COD1",$B$11:$B$8770,"="&amp;B1323)/COUNTIFS($F$11:$F$8770,"=COD1",$B$11:$B$8770,"="&amp;B1323))/COUNTIFS($A$11:$A$8770,"="&amp;A1323,$F$11:$F$8770,"=COD1"),0)</f>
        <v>0</v>
      </c>
      <c r="U1323" t="e">
        <f>(VLOOKUP(F1323,tarifas!$C$7:$D$10,2,FALSE)+tarifas!$D$21)*datos!P1323</f>
        <v>#N/A</v>
      </c>
      <c r="V1323" t="e">
        <f t="shared" si="192"/>
        <v>#N/A</v>
      </c>
      <c r="W1323">
        <f t="shared" si="193"/>
        <v>0</v>
      </c>
    </row>
    <row r="1324" spans="1:23" x14ac:dyDescent="0.25">
      <c r="A1324">
        <f t="shared" si="186"/>
        <v>53</v>
      </c>
      <c r="B1324">
        <f t="shared" si="187"/>
        <v>2</v>
      </c>
      <c r="C1324" s="1">
        <f t="shared" si="194"/>
        <v>41694.708333330149</v>
      </c>
      <c r="D1324" s="7">
        <v>27.045454545454547</v>
      </c>
      <c r="E1324" s="7"/>
      <c r="G1324">
        <v>31.84</v>
      </c>
      <c r="H1324" s="12">
        <v>561.13310115211436</v>
      </c>
      <c r="I1324" s="13">
        <f>$D$2*tarifas!$D$12/24</f>
        <v>1.4541666666666666</v>
      </c>
      <c r="J1324" s="13" t="e">
        <f>VLOOKUP(E1324&amp;" "&amp;F1324,tarifas!$A$13:$D$20,4,FALSE)*H1324</f>
        <v>#N/A</v>
      </c>
      <c r="K1324" s="13">
        <f>IF(F1324="COD1",tarifas!$D$11*(SUMIFS($H$11:$H$8770,$F$11:$F$8770,"=COD1",$B$11:$B$8770,"="&amp;B1324)/COUNTIFS($F$11:$F$8770,"=COD1",$B$11:$B$8770,"="&amp;B1324))/COUNTIFS($A$11:$A$8770,"="&amp;A1324,$F$11:$F$8770,"=COD1"),0)</f>
        <v>0</v>
      </c>
      <c r="L1324" s="13" t="e">
        <f>(VLOOKUP(F1324,tarifas!$C$7:$D$10,2,FALSE)+tarifas!$D$21)*datos!H1324</f>
        <v>#N/A</v>
      </c>
      <c r="M1324">
        <v>14.188829999999999</v>
      </c>
      <c r="N1324" s="13" t="e">
        <f t="shared" si="188"/>
        <v>#N/A</v>
      </c>
      <c r="O1324">
        <f t="shared" si="189"/>
        <v>14.188829999999999</v>
      </c>
      <c r="P1324" s="12">
        <f t="shared" si="190"/>
        <v>546.94427115211431</v>
      </c>
      <c r="Q1324">
        <f t="shared" si="191"/>
        <v>0</v>
      </c>
      <c r="R1324">
        <f>$D$2*tarifas!$D$12/24</f>
        <v>1.4541666666666666</v>
      </c>
      <c r="S1324" t="e">
        <f>VLOOKUP(E1324&amp;" "&amp;F1324,tarifas!$A$13:$D$20,4,FALSE)*P1324</f>
        <v>#N/A</v>
      </c>
      <c r="T1324">
        <f>IF(F1324="COD1",tarifas!$D$11*(SUMIFS($P$11:$P$8770,$F$11:$F$8770,"=COD1",$B$11:$B$8770,"="&amp;B1324)/COUNTIFS($F$11:$F$8770,"=COD1",$B$11:$B$8770,"="&amp;B1324))/COUNTIFS($A$11:$A$8770,"="&amp;A1324,$F$11:$F$8770,"=COD1"),0)</f>
        <v>0</v>
      </c>
      <c r="U1324" t="e">
        <f>(VLOOKUP(F1324,tarifas!$C$7:$D$10,2,FALSE)+tarifas!$D$21)*datos!P1324</f>
        <v>#N/A</v>
      </c>
      <c r="V1324" t="e">
        <f t="shared" si="192"/>
        <v>#N/A</v>
      </c>
      <c r="W1324">
        <f t="shared" si="193"/>
        <v>0</v>
      </c>
    </row>
    <row r="1325" spans="1:23" x14ac:dyDescent="0.25">
      <c r="A1325">
        <f t="shared" si="186"/>
        <v>53</v>
      </c>
      <c r="B1325">
        <f t="shared" si="187"/>
        <v>2</v>
      </c>
      <c r="C1325" s="1">
        <f t="shared" si="194"/>
        <v>41694.749999996813</v>
      </c>
      <c r="D1325" s="7">
        <v>0</v>
      </c>
      <c r="E1325" s="7"/>
      <c r="G1325">
        <v>35.03</v>
      </c>
      <c r="H1325" s="12">
        <v>454.38417474278356</v>
      </c>
      <c r="I1325" s="13">
        <f>$D$2*tarifas!$D$12/24</f>
        <v>1.4541666666666666</v>
      </c>
      <c r="J1325" s="13" t="e">
        <f>VLOOKUP(E1325&amp;" "&amp;F1325,tarifas!$A$13:$D$20,4,FALSE)*H1325</f>
        <v>#N/A</v>
      </c>
      <c r="K1325" s="13">
        <f>IF(F1325="COD1",tarifas!$D$11*(SUMIFS($H$11:$H$8770,$F$11:$F$8770,"=COD1",$B$11:$B$8770,"="&amp;B1325)/COUNTIFS($F$11:$F$8770,"=COD1",$B$11:$B$8770,"="&amp;B1325))/COUNTIFS($A$11:$A$8770,"="&amp;A1325,$F$11:$F$8770,"=COD1"),0)</f>
        <v>0</v>
      </c>
      <c r="L1325" s="13" t="e">
        <f>(VLOOKUP(F1325,tarifas!$C$7:$D$10,2,FALSE)+tarifas!$D$21)*datos!H1325</f>
        <v>#N/A</v>
      </c>
      <c r="M1325">
        <v>0</v>
      </c>
      <c r="N1325" s="13" t="e">
        <f t="shared" si="188"/>
        <v>#N/A</v>
      </c>
      <c r="O1325">
        <f t="shared" si="189"/>
        <v>0</v>
      </c>
      <c r="P1325" s="12">
        <f t="shared" si="190"/>
        <v>454.38417474278356</v>
      </c>
      <c r="Q1325">
        <f t="shared" si="191"/>
        <v>0</v>
      </c>
      <c r="R1325">
        <f>$D$2*tarifas!$D$12/24</f>
        <v>1.4541666666666666</v>
      </c>
      <c r="S1325" t="e">
        <f>VLOOKUP(E1325&amp;" "&amp;F1325,tarifas!$A$13:$D$20,4,FALSE)*P1325</f>
        <v>#N/A</v>
      </c>
      <c r="T1325">
        <f>IF(F1325="COD1",tarifas!$D$11*(SUMIFS($P$11:$P$8770,$F$11:$F$8770,"=COD1",$B$11:$B$8770,"="&amp;B1325)/COUNTIFS($F$11:$F$8770,"=COD1",$B$11:$B$8770,"="&amp;B1325))/COUNTIFS($A$11:$A$8770,"="&amp;A1325,$F$11:$F$8770,"=COD1"),0)</f>
        <v>0</v>
      </c>
      <c r="U1325" t="e">
        <f>(VLOOKUP(F1325,tarifas!$C$7:$D$10,2,FALSE)+tarifas!$D$21)*datos!P1325</f>
        <v>#N/A</v>
      </c>
      <c r="V1325" t="e">
        <f t="shared" si="192"/>
        <v>#N/A</v>
      </c>
      <c r="W1325">
        <f t="shared" si="193"/>
        <v>0</v>
      </c>
    </row>
    <row r="1326" spans="1:23" x14ac:dyDescent="0.25">
      <c r="A1326">
        <f t="shared" si="186"/>
        <v>53</v>
      </c>
      <c r="B1326">
        <f t="shared" si="187"/>
        <v>2</v>
      </c>
      <c r="C1326" s="1">
        <f t="shared" si="194"/>
        <v>41694.791666663477</v>
      </c>
      <c r="D1326" s="7">
        <v>0</v>
      </c>
      <c r="E1326" s="7"/>
      <c r="G1326">
        <v>89.1</v>
      </c>
      <c r="H1326" s="12">
        <v>331.70842832691568</v>
      </c>
      <c r="I1326" s="13">
        <f>$D$2*tarifas!$D$12/24</f>
        <v>1.4541666666666666</v>
      </c>
      <c r="J1326" s="13" t="e">
        <f>VLOOKUP(E1326&amp;" "&amp;F1326,tarifas!$A$13:$D$20,4,FALSE)*H1326</f>
        <v>#N/A</v>
      </c>
      <c r="K1326" s="13">
        <f>IF(F1326="COD1",tarifas!$D$11*(SUMIFS($H$11:$H$8770,$F$11:$F$8770,"=COD1",$B$11:$B$8770,"="&amp;B1326)/COUNTIFS($F$11:$F$8770,"=COD1",$B$11:$B$8770,"="&amp;B1326))/COUNTIFS($A$11:$A$8770,"="&amp;A1326,$F$11:$F$8770,"=COD1"),0)</f>
        <v>0</v>
      </c>
      <c r="L1326" s="13" t="e">
        <f>(VLOOKUP(F1326,tarifas!$C$7:$D$10,2,FALSE)+tarifas!$D$21)*datos!H1326</f>
        <v>#N/A</v>
      </c>
      <c r="M1326">
        <v>0</v>
      </c>
      <c r="N1326" s="13" t="e">
        <f t="shared" si="188"/>
        <v>#N/A</v>
      </c>
      <c r="O1326">
        <f t="shared" si="189"/>
        <v>0</v>
      </c>
      <c r="P1326" s="12">
        <f t="shared" si="190"/>
        <v>331.70842832691568</v>
      </c>
      <c r="Q1326">
        <f t="shared" si="191"/>
        <v>0</v>
      </c>
      <c r="R1326">
        <f>$D$2*tarifas!$D$12/24</f>
        <v>1.4541666666666666</v>
      </c>
      <c r="S1326" t="e">
        <f>VLOOKUP(E1326&amp;" "&amp;F1326,tarifas!$A$13:$D$20,4,FALSE)*P1326</f>
        <v>#N/A</v>
      </c>
      <c r="T1326">
        <f>IF(F1326="COD1",tarifas!$D$11*(SUMIFS($P$11:$P$8770,$F$11:$F$8770,"=COD1",$B$11:$B$8770,"="&amp;B1326)/COUNTIFS($F$11:$F$8770,"=COD1",$B$11:$B$8770,"="&amp;B1326))/COUNTIFS($A$11:$A$8770,"="&amp;A1326,$F$11:$F$8770,"=COD1"),0)</f>
        <v>0</v>
      </c>
      <c r="U1326" t="e">
        <f>(VLOOKUP(F1326,tarifas!$C$7:$D$10,2,FALSE)+tarifas!$D$21)*datos!P1326</f>
        <v>#N/A</v>
      </c>
      <c r="V1326" t="e">
        <f t="shared" si="192"/>
        <v>#N/A</v>
      </c>
      <c r="W1326">
        <f t="shared" si="193"/>
        <v>0</v>
      </c>
    </row>
    <row r="1327" spans="1:23" x14ac:dyDescent="0.25">
      <c r="A1327">
        <f t="shared" si="186"/>
        <v>53</v>
      </c>
      <c r="B1327">
        <f t="shared" si="187"/>
        <v>2</v>
      </c>
      <c r="C1327" s="1">
        <f t="shared" si="194"/>
        <v>41694.833333330142</v>
      </c>
      <c r="D1327" s="7">
        <v>0</v>
      </c>
      <c r="E1327" s="7"/>
      <c r="G1327">
        <v>90</v>
      </c>
      <c r="H1327" s="12">
        <v>236.13649175537225</v>
      </c>
      <c r="I1327" s="13">
        <f>$D$2*tarifas!$D$12/24</f>
        <v>1.4541666666666666</v>
      </c>
      <c r="J1327" s="13" t="e">
        <f>VLOOKUP(E1327&amp;" "&amp;F1327,tarifas!$A$13:$D$20,4,FALSE)*H1327</f>
        <v>#N/A</v>
      </c>
      <c r="K1327" s="13">
        <f>IF(F1327="COD1",tarifas!$D$11*(SUMIFS($H$11:$H$8770,$F$11:$F$8770,"=COD1",$B$11:$B$8770,"="&amp;B1327)/COUNTIFS($F$11:$F$8770,"=COD1",$B$11:$B$8770,"="&amp;B1327))/COUNTIFS($A$11:$A$8770,"="&amp;A1327,$F$11:$F$8770,"=COD1"),0)</f>
        <v>0</v>
      </c>
      <c r="L1327" s="13" t="e">
        <f>(VLOOKUP(F1327,tarifas!$C$7:$D$10,2,FALSE)+tarifas!$D$21)*datos!H1327</f>
        <v>#N/A</v>
      </c>
      <c r="M1327">
        <v>0</v>
      </c>
      <c r="N1327" s="13" t="e">
        <f t="shared" si="188"/>
        <v>#N/A</v>
      </c>
      <c r="O1327">
        <f t="shared" si="189"/>
        <v>0</v>
      </c>
      <c r="P1327" s="12">
        <f t="shared" si="190"/>
        <v>236.13649175537225</v>
      </c>
      <c r="Q1327">
        <f t="shared" si="191"/>
        <v>0</v>
      </c>
      <c r="R1327">
        <f>$D$2*tarifas!$D$12/24</f>
        <v>1.4541666666666666</v>
      </c>
      <c r="S1327" t="e">
        <f>VLOOKUP(E1327&amp;" "&amp;F1327,tarifas!$A$13:$D$20,4,FALSE)*P1327</f>
        <v>#N/A</v>
      </c>
      <c r="T1327">
        <f>IF(F1327="COD1",tarifas!$D$11*(SUMIFS($P$11:$P$8770,$F$11:$F$8770,"=COD1",$B$11:$B$8770,"="&amp;B1327)/COUNTIFS($F$11:$F$8770,"=COD1",$B$11:$B$8770,"="&amp;B1327))/COUNTIFS($A$11:$A$8770,"="&amp;A1327,$F$11:$F$8770,"=COD1"),0)</f>
        <v>0</v>
      </c>
      <c r="U1327" t="e">
        <f>(VLOOKUP(F1327,tarifas!$C$7:$D$10,2,FALSE)+tarifas!$D$21)*datos!P1327</f>
        <v>#N/A</v>
      </c>
      <c r="V1327" t="e">
        <f t="shared" si="192"/>
        <v>#N/A</v>
      </c>
      <c r="W1327">
        <f t="shared" si="193"/>
        <v>0</v>
      </c>
    </row>
    <row r="1328" spans="1:23" x14ac:dyDescent="0.25">
      <c r="A1328">
        <f t="shared" si="186"/>
        <v>53</v>
      </c>
      <c r="B1328">
        <f t="shared" si="187"/>
        <v>2</v>
      </c>
      <c r="C1328" s="1">
        <f t="shared" si="194"/>
        <v>41694.874999996806</v>
      </c>
      <c r="D1328" s="7">
        <v>0</v>
      </c>
      <c r="E1328" s="7"/>
      <c r="G1328">
        <v>49</v>
      </c>
      <c r="H1328" s="12">
        <v>223.62813429977456</v>
      </c>
      <c r="I1328" s="13">
        <f>$D$2*tarifas!$D$12/24</f>
        <v>1.4541666666666666</v>
      </c>
      <c r="J1328" s="13" t="e">
        <f>VLOOKUP(E1328&amp;" "&amp;F1328,tarifas!$A$13:$D$20,4,FALSE)*H1328</f>
        <v>#N/A</v>
      </c>
      <c r="K1328" s="13">
        <f>IF(F1328="COD1",tarifas!$D$11*(SUMIFS($H$11:$H$8770,$F$11:$F$8770,"=COD1",$B$11:$B$8770,"="&amp;B1328)/COUNTIFS($F$11:$F$8770,"=COD1",$B$11:$B$8770,"="&amp;B1328))/COUNTIFS($A$11:$A$8770,"="&amp;A1328,$F$11:$F$8770,"=COD1"),0)</f>
        <v>0</v>
      </c>
      <c r="L1328" s="13" t="e">
        <f>(VLOOKUP(F1328,tarifas!$C$7:$D$10,2,FALSE)+tarifas!$D$21)*datos!H1328</f>
        <v>#N/A</v>
      </c>
      <c r="M1328">
        <v>0</v>
      </c>
      <c r="N1328" s="13" t="e">
        <f t="shared" si="188"/>
        <v>#N/A</v>
      </c>
      <c r="O1328">
        <f t="shared" si="189"/>
        <v>0</v>
      </c>
      <c r="P1328" s="12">
        <f t="shared" si="190"/>
        <v>223.62813429977456</v>
      </c>
      <c r="Q1328">
        <f t="shared" si="191"/>
        <v>0</v>
      </c>
      <c r="R1328">
        <f>$D$2*tarifas!$D$12/24</f>
        <v>1.4541666666666666</v>
      </c>
      <c r="S1328" t="e">
        <f>VLOOKUP(E1328&amp;" "&amp;F1328,tarifas!$A$13:$D$20,4,FALSE)*P1328</f>
        <v>#N/A</v>
      </c>
      <c r="T1328">
        <f>IF(F1328="COD1",tarifas!$D$11*(SUMIFS($P$11:$P$8770,$F$11:$F$8770,"=COD1",$B$11:$B$8770,"="&amp;B1328)/COUNTIFS($F$11:$F$8770,"=COD1",$B$11:$B$8770,"="&amp;B1328))/COUNTIFS($A$11:$A$8770,"="&amp;A1328,$F$11:$F$8770,"=COD1"),0)</f>
        <v>0</v>
      </c>
      <c r="U1328" t="e">
        <f>(VLOOKUP(F1328,tarifas!$C$7:$D$10,2,FALSE)+tarifas!$D$21)*datos!P1328</f>
        <v>#N/A</v>
      </c>
      <c r="V1328" t="e">
        <f t="shared" si="192"/>
        <v>#N/A</v>
      </c>
      <c r="W1328">
        <f t="shared" si="193"/>
        <v>0</v>
      </c>
    </row>
    <row r="1329" spans="1:23" x14ac:dyDescent="0.25">
      <c r="A1329">
        <f t="shared" si="186"/>
        <v>53</v>
      </c>
      <c r="B1329">
        <f t="shared" si="187"/>
        <v>2</v>
      </c>
      <c r="C1329" s="1">
        <f t="shared" si="194"/>
        <v>41694.91666666347</v>
      </c>
      <c r="D1329" s="7">
        <v>0</v>
      </c>
      <c r="E1329" s="7"/>
      <c r="G1329">
        <v>35.1</v>
      </c>
      <c r="H1329" s="12">
        <v>209.86833972242079</v>
      </c>
      <c r="I1329" s="13">
        <f>$D$2*tarifas!$D$12/24</f>
        <v>1.4541666666666666</v>
      </c>
      <c r="J1329" s="13" t="e">
        <f>VLOOKUP(E1329&amp;" "&amp;F1329,tarifas!$A$13:$D$20,4,FALSE)*H1329</f>
        <v>#N/A</v>
      </c>
      <c r="K1329" s="13">
        <f>IF(F1329="COD1",tarifas!$D$11*(SUMIFS($H$11:$H$8770,$F$11:$F$8770,"=COD1",$B$11:$B$8770,"="&amp;B1329)/COUNTIFS($F$11:$F$8770,"=COD1",$B$11:$B$8770,"="&amp;B1329))/COUNTIFS($A$11:$A$8770,"="&amp;A1329,$F$11:$F$8770,"=COD1"),0)</f>
        <v>0</v>
      </c>
      <c r="L1329" s="13" t="e">
        <f>(VLOOKUP(F1329,tarifas!$C$7:$D$10,2,FALSE)+tarifas!$D$21)*datos!H1329</f>
        <v>#N/A</v>
      </c>
      <c r="M1329">
        <v>0</v>
      </c>
      <c r="N1329" s="13" t="e">
        <f t="shared" si="188"/>
        <v>#N/A</v>
      </c>
      <c r="O1329">
        <f t="shared" si="189"/>
        <v>0</v>
      </c>
      <c r="P1329" s="12">
        <f t="shared" si="190"/>
        <v>209.86833972242079</v>
      </c>
      <c r="Q1329">
        <f t="shared" si="191"/>
        <v>0</v>
      </c>
      <c r="R1329">
        <f>$D$2*tarifas!$D$12/24</f>
        <v>1.4541666666666666</v>
      </c>
      <c r="S1329" t="e">
        <f>VLOOKUP(E1329&amp;" "&amp;F1329,tarifas!$A$13:$D$20,4,FALSE)*P1329</f>
        <v>#N/A</v>
      </c>
      <c r="T1329">
        <f>IF(F1329="COD1",tarifas!$D$11*(SUMIFS($P$11:$P$8770,$F$11:$F$8770,"=COD1",$B$11:$B$8770,"="&amp;B1329)/COUNTIFS($F$11:$F$8770,"=COD1",$B$11:$B$8770,"="&amp;B1329))/COUNTIFS($A$11:$A$8770,"="&amp;A1329,$F$11:$F$8770,"=COD1"),0)</f>
        <v>0</v>
      </c>
      <c r="U1329" t="e">
        <f>(VLOOKUP(F1329,tarifas!$C$7:$D$10,2,FALSE)+tarifas!$D$21)*datos!P1329</f>
        <v>#N/A</v>
      </c>
      <c r="V1329" t="e">
        <f t="shared" si="192"/>
        <v>#N/A</v>
      </c>
      <c r="W1329">
        <f t="shared" si="193"/>
        <v>0</v>
      </c>
    </row>
    <row r="1330" spans="1:23" x14ac:dyDescent="0.25">
      <c r="A1330">
        <f t="shared" si="186"/>
        <v>53</v>
      </c>
      <c r="B1330">
        <f t="shared" si="187"/>
        <v>2</v>
      </c>
      <c r="C1330" s="1">
        <f t="shared" si="194"/>
        <v>41694.958333330134</v>
      </c>
      <c r="D1330" s="7">
        <v>0</v>
      </c>
      <c r="E1330" s="7"/>
      <c r="G1330">
        <v>20</v>
      </c>
      <c r="H1330" s="12">
        <v>207.75051967970035</v>
      </c>
      <c r="I1330" s="13">
        <f>$D$2*tarifas!$D$12/24</f>
        <v>1.4541666666666666</v>
      </c>
      <c r="J1330" s="13" t="e">
        <f>VLOOKUP(E1330&amp;" "&amp;F1330,tarifas!$A$13:$D$20,4,FALSE)*H1330</f>
        <v>#N/A</v>
      </c>
      <c r="K1330" s="13">
        <f>IF(F1330="COD1",tarifas!$D$11*(SUMIFS($H$11:$H$8770,$F$11:$F$8770,"=COD1",$B$11:$B$8770,"="&amp;B1330)/COUNTIFS($F$11:$F$8770,"=COD1",$B$11:$B$8770,"="&amp;B1330))/COUNTIFS($A$11:$A$8770,"="&amp;A1330,$F$11:$F$8770,"=COD1"),0)</f>
        <v>0</v>
      </c>
      <c r="L1330" s="13" t="e">
        <f>(VLOOKUP(F1330,tarifas!$C$7:$D$10,2,FALSE)+tarifas!$D$21)*datos!H1330</f>
        <v>#N/A</v>
      </c>
      <c r="M1330">
        <v>0</v>
      </c>
      <c r="N1330" s="13" t="e">
        <f t="shared" si="188"/>
        <v>#N/A</v>
      </c>
      <c r="O1330">
        <f t="shared" si="189"/>
        <v>0</v>
      </c>
      <c r="P1330" s="12">
        <f t="shared" si="190"/>
        <v>207.75051967970035</v>
      </c>
      <c r="Q1330">
        <f t="shared" si="191"/>
        <v>0</v>
      </c>
      <c r="R1330">
        <f>$D$2*tarifas!$D$12/24</f>
        <v>1.4541666666666666</v>
      </c>
      <c r="S1330" t="e">
        <f>VLOOKUP(E1330&amp;" "&amp;F1330,tarifas!$A$13:$D$20,4,FALSE)*P1330</f>
        <v>#N/A</v>
      </c>
      <c r="T1330">
        <f>IF(F1330="COD1",tarifas!$D$11*(SUMIFS($P$11:$P$8770,$F$11:$F$8770,"=COD1",$B$11:$B$8770,"="&amp;B1330)/COUNTIFS($F$11:$F$8770,"=COD1",$B$11:$B$8770,"="&amp;B1330))/COUNTIFS($A$11:$A$8770,"="&amp;A1330,$F$11:$F$8770,"=COD1"),0)</f>
        <v>0</v>
      </c>
      <c r="U1330" t="e">
        <f>(VLOOKUP(F1330,tarifas!$C$7:$D$10,2,FALSE)+tarifas!$D$21)*datos!P1330</f>
        <v>#N/A</v>
      </c>
      <c r="V1330" t="e">
        <f t="shared" si="192"/>
        <v>#N/A</v>
      </c>
      <c r="W1330">
        <f t="shared" si="193"/>
        <v>0</v>
      </c>
    </row>
    <row r="1331" spans="1:23" x14ac:dyDescent="0.25">
      <c r="A1331">
        <f t="shared" si="186"/>
        <v>54</v>
      </c>
      <c r="B1331">
        <f t="shared" si="187"/>
        <v>2</v>
      </c>
      <c r="C1331" s="1">
        <f t="shared" si="194"/>
        <v>41694.999999996799</v>
      </c>
      <c r="D1331" s="7">
        <v>0</v>
      </c>
      <c r="E1331" s="7"/>
      <c r="G1331">
        <v>16.3</v>
      </c>
      <c r="H1331" s="12">
        <v>204.98450789613224</v>
      </c>
      <c r="I1331" s="13">
        <f>$D$2*tarifas!$D$12/24</f>
        <v>1.4541666666666666</v>
      </c>
      <c r="J1331" s="13" t="e">
        <f>VLOOKUP(E1331&amp;" "&amp;F1331,tarifas!$A$13:$D$20,4,FALSE)*H1331</f>
        <v>#N/A</v>
      </c>
      <c r="K1331" s="13">
        <f>IF(F1331="COD1",tarifas!$D$11*(SUMIFS($H$11:$H$8770,$F$11:$F$8770,"=COD1",$B$11:$B$8770,"="&amp;B1331)/COUNTIFS($F$11:$F$8770,"=COD1",$B$11:$B$8770,"="&amp;B1331))/COUNTIFS($A$11:$A$8770,"="&amp;A1331,$F$11:$F$8770,"=COD1"),0)</f>
        <v>0</v>
      </c>
      <c r="L1331" s="13" t="e">
        <f>(VLOOKUP(F1331,tarifas!$C$7:$D$10,2,FALSE)+tarifas!$D$21)*datos!H1331</f>
        <v>#N/A</v>
      </c>
      <c r="M1331">
        <v>0</v>
      </c>
      <c r="N1331" s="13" t="e">
        <f t="shared" si="188"/>
        <v>#N/A</v>
      </c>
      <c r="O1331">
        <f t="shared" si="189"/>
        <v>0</v>
      </c>
      <c r="P1331" s="12">
        <f t="shared" si="190"/>
        <v>204.98450789613224</v>
      </c>
      <c r="Q1331">
        <f t="shared" si="191"/>
        <v>0</v>
      </c>
      <c r="R1331">
        <f>$D$2*tarifas!$D$12/24</f>
        <v>1.4541666666666666</v>
      </c>
      <c r="S1331" t="e">
        <f>VLOOKUP(E1331&amp;" "&amp;F1331,tarifas!$A$13:$D$20,4,FALSE)*P1331</f>
        <v>#N/A</v>
      </c>
      <c r="T1331">
        <f>IF(F1331="COD1",tarifas!$D$11*(SUMIFS($P$11:$P$8770,$F$11:$F$8770,"=COD1",$B$11:$B$8770,"="&amp;B1331)/COUNTIFS($F$11:$F$8770,"=COD1",$B$11:$B$8770,"="&amp;B1331))/COUNTIFS($A$11:$A$8770,"="&amp;A1331,$F$11:$F$8770,"=COD1"),0)</f>
        <v>0</v>
      </c>
      <c r="U1331" t="e">
        <f>(VLOOKUP(F1331,tarifas!$C$7:$D$10,2,FALSE)+tarifas!$D$21)*datos!P1331</f>
        <v>#N/A</v>
      </c>
      <c r="V1331" t="e">
        <f t="shared" si="192"/>
        <v>#N/A</v>
      </c>
      <c r="W1331">
        <f t="shared" si="193"/>
        <v>0</v>
      </c>
    </row>
    <row r="1332" spans="1:23" x14ac:dyDescent="0.25">
      <c r="A1332">
        <f t="shared" si="186"/>
        <v>54</v>
      </c>
      <c r="B1332">
        <f t="shared" si="187"/>
        <v>2</v>
      </c>
      <c r="C1332" s="1">
        <f t="shared" si="194"/>
        <v>41695.041666663463</v>
      </c>
      <c r="D1332" s="7">
        <v>0</v>
      </c>
      <c r="E1332" s="7"/>
      <c r="G1332">
        <v>5</v>
      </c>
      <c r="H1332" s="12">
        <v>204.58416393758461</v>
      </c>
      <c r="I1332" s="13">
        <f>$D$2*tarifas!$D$12/24</f>
        <v>1.4541666666666666</v>
      </c>
      <c r="J1332" s="13" t="e">
        <f>VLOOKUP(E1332&amp;" "&amp;F1332,tarifas!$A$13:$D$20,4,FALSE)*H1332</f>
        <v>#N/A</v>
      </c>
      <c r="K1332" s="13">
        <f>IF(F1332="COD1",tarifas!$D$11*(SUMIFS($H$11:$H$8770,$F$11:$F$8770,"=COD1",$B$11:$B$8770,"="&amp;B1332)/COUNTIFS($F$11:$F$8770,"=COD1",$B$11:$B$8770,"="&amp;B1332))/COUNTIFS($A$11:$A$8770,"="&amp;A1332,$F$11:$F$8770,"=COD1"),0)</f>
        <v>0</v>
      </c>
      <c r="L1332" s="13" t="e">
        <f>(VLOOKUP(F1332,tarifas!$C$7:$D$10,2,FALSE)+tarifas!$D$21)*datos!H1332</f>
        <v>#N/A</v>
      </c>
      <c r="M1332">
        <v>0</v>
      </c>
      <c r="N1332" s="13" t="e">
        <f t="shared" si="188"/>
        <v>#N/A</v>
      </c>
      <c r="O1332">
        <f t="shared" si="189"/>
        <v>0</v>
      </c>
      <c r="P1332" s="12">
        <f t="shared" si="190"/>
        <v>204.58416393758461</v>
      </c>
      <c r="Q1332">
        <f t="shared" si="191"/>
        <v>0</v>
      </c>
      <c r="R1332">
        <f>$D$2*tarifas!$D$12/24</f>
        <v>1.4541666666666666</v>
      </c>
      <c r="S1332" t="e">
        <f>VLOOKUP(E1332&amp;" "&amp;F1332,tarifas!$A$13:$D$20,4,FALSE)*P1332</f>
        <v>#N/A</v>
      </c>
      <c r="T1332">
        <f>IF(F1332="COD1",tarifas!$D$11*(SUMIFS($P$11:$P$8770,$F$11:$F$8770,"=COD1",$B$11:$B$8770,"="&amp;B1332)/COUNTIFS($F$11:$F$8770,"=COD1",$B$11:$B$8770,"="&amp;B1332))/COUNTIFS($A$11:$A$8770,"="&amp;A1332,$F$11:$F$8770,"=COD1"),0)</f>
        <v>0</v>
      </c>
      <c r="U1332" t="e">
        <f>(VLOOKUP(F1332,tarifas!$C$7:$D$10,2,FALSE)+tarifas!$D$21)*datos!P1332</f>
        <v>#N/A</v>
      </c>
      <c r="V1332" t="e">
        <f t="shared" si="192"/>
        <v>#N/A</v>
      </c>
      <c r="W1332">
        <f t="shared" si="193"/>
        <v>0</v>
      </c>
    </row>
    <row r="1333" spans="1:23" x14ac:dyDescent="0.25">
      <c r="A1333">
        <f t="shared" si="186"/>
        <v>54</v>
      </c>
      <c r="B1333">
        <f t="shared" si="187"/>
        <v>2</v>
      </c>
      <c r="C1333" s="1">
        <f t="shared" si="194"/>
        <v>41695.083333330127</v>
      </c>
      <c r="D1333" s="7">
        <v>0</v>
      </c>
      <c r="E1333" s="7"/>
      <c r="G1333">
        <v>3.3</v>
      </c>
      <c r="H1333" s="12">
        <v>198.70408405003948</v>
      </c>
      <c r="I1333" s="13">
        <f>$D$2*tarifas!$D$12/24</f>
        <v>1.4541666666666666</v>
      </c>
      <c r="J1333" s="13" t="e">
        <f>VLOOKUP(E1333&amp;" "&amp;F1333,tarifas!$A$13:$D$20,4,FALSE)*H1333</f>
        <v>#N/A</v>
      </c>
      <c r="K1333" s="13">
        <f>IF(F1333="COD1",tarifas!$D$11*(SUMIFS($H$11:$H$8770,$F$11:$F$8770,"=COD1",$B$11:$B$8770,"="&amp;B1333)/COUNTIFS($F$11:$F$8770,"=COD1",$B$11:$B$8770,"="&amp;B1333))/COUNTIFS($A$11:$A$8770,"="&amp;A1333,$F$11:$F$8770,"=COD1"),0)</f>
        <v>0</v>
      </c>
      <c r="L1333" s="13" t="e">
        <f>(VLOOKUP(F1333,tarifas!$C$7:$D$10,2,FALSE)+tarifas!$D$21)*datos!H1333</f>
        <v>#N/A</v>
      </c>
      <c r="M1333">
        <v>0</v>
      </c>
      <c r="N1333" s="13" t="e">
        <f t="shared" si="188"/>
        <v>#N/A</v>
      </c>
      <c r="O1333">
        <f t="shared" si="189"/>
        <v>0</v>
      </c>
      <c r="P1333" s="12">
        <f t="shared" si="190"/>
        <v>198.70408405003948</v>
      </c>
      <c r="Q1333">
        <f t="shared" si="191"/>
        <v>0</v>
      </c>
      <c r="R1333">
        <f>$D$2*tarifas!$D$12/24</f>
        <v>1.4541666666666666</v>
      </c>
      <c r="S1333" t="e">
        <f>VLOOKUP(E1333&amp;" "&amp;F1333,tarifas!$A$13:$D$20,4,FALSE)*P1333</f>
        <v>#N/A</v>
      </c>
      <c r="T1333">
        <f>IF(F1333="COD1",tarifas!$D$11*(SUMIFS($P$11:$P$8770,$F$11:$F$8770,"=COD1",$B$11:$B$8770,"="&amp;B1333)/COUNTIFS($F$11:$F$8770,"=COD1",$B$11:$B$8770,"="&amp;B1333))/COUNTIFS($A$11:$A$8770,"="&amp;A1333,$F$11:$F$8770,"=COD1"),0)</f>
        <v>0</v>
      </c>
      <c r="U1333" t="e">
        <f>(VLOOKUP(F1333,tarifas!$C$7:$D$10,2,FALSE)+tarifas!$D$21)*datos!P1333</f>
        <v>#N/A</v>
      </c>
      <c r="V1333" t="e">
        <f t="shared" si="192"/>
        <v>#N/A</v>
      </c>
      <c r="W1333">
        <f t="shared" si="193"/>
        <v>0</v>
      </c>
    </row>
    <row r="1334" spans="1:23" x14ac:dyDescent="0.25">
      <c r="A1334">
        <f t="shared" si="186"/>
        <v>54</v>
      </c>
      <c r="B1334">
        <f t="shared" si="187"/>
        <v>2</v>
      </c>
      <c r="C1334" s="1">
        <f t="shared" si="194"/>
        <v>41695.124999996791</v>
      </c>
      <c r="D1334" s="7">
        <v>0</v>
      </c>
      <c r="E1334" s="7"/>
      <c r="G1334">
        <v>3</v>
      </c>
      <c r="H1334" s="12">
        <v>198.22491686877723</v>
      </c>
      <c r="I1334" s="13">
        <f>$D$2*tarifas!$D$12/24</f>
        <v>1.4541666666666666</v>
      </c>
      <c r="J1334" s="13" t="e">
        <f>VLOOKUP(E1334&amp;" "&amp;F1334,tarifas!$A$13:$D$20,4,FALSE)*H1334</f>
        <v>#N/A</v>
      </c>
      <c r="K1334" s="13">
        <f>IF(F1334="COD1",tarifas!$D$11*(SUMIFS($H$11:$H$8770,$F$11:$F$8770,"=COD1",$B$11:$B$8770,"="&amp;B1334)/COUNTIFS($F$11:$F$8770,"=COD1",$B$11:$B$8770,"="&amp;B1334))/COUNTIFS($A$11:$A$8770,"="&amp;A1334,$F$11:$F$8770,"=COD1"),0)</f>
        <v>0</v>
      </c>
      <c r="L1334" s="13" t="e">
        <f>(VLOOKUP(F1334,tarifas!$C$7:$D$10,2,FALSE)+tarifas!$D$21)*datos!H1334</f>
        <v>#N/A</v>
      </c>
      <c r="M1334">
        <v>0</v>
      </c>
      <c r="N1334" s="13" t="e">
        <f t="shared" si="188"/>
        <v>#N/A</v>
      </c>
      <c r="O1334">
        <f t="shared" si="189"/>
        <v>0</v>
      </c>
      <c r="P1334" s="12">
        <f t="shared" si="190"/>
        <v>198.22491686877723</v>
      </c>
      <c r="Q1334">
        <f t="shared" si="191"/>
        <v>0</v>
      </c>
      <c r="R1334">
        <f>$D$2*tarifas!$D$12/24</f>
        <v>1.4541666666666666</v>
      </c>
      <c r="S1334" t="e">
        <f>VLOOKUP(E1334&amp;" "&amp;F1334,tarifas!$A$13:$D$20,4,FALSE)*P1334</f>
        <v>#N/A</v>
      </c>
      <c r="T1334">
        <f>IF(F1334="COD1",tarifas!$D$11*(SUMIFS($P$11:$P$8770,$F$11:$F$8770,"=COD1",$B$11:$B$8770,"="&amp;B1334)/COUNTIFS($F$11:$F$8770,"=COD1",$B$11:$B$8770,"="&amp;B1334))/COUNTIFS($A$11:$A$8770,"="&amp;A1334,$F$11:$F$8770,"=COD1"),0)</f>
        <v>0</v>
      </c>
      <c r="U1334" t="e">
        <f>(VLOOKUP(F1334,tarifas!$C$7:$D$10,2,FALSE)+tarifas!$D$21)*datos!P1334</f>
        <v>#N/A</v>
      </c>
      <c r="V1334" t="e">
        <f t="shared" si="192"/>
        <v>#N/A</v>
      </c>
      <c r="W1334">
        <f t="shared" si="193"/>
        <v>0</v>
      </c>
    </row>
    <row r="1335" spans="1:23" x14ac:dyDescent="0.25">
      <c r="A1335">
        <f t="shared" si="186"/>
        <v>54</v>
      </c>
      <c r="B1335">
        <f t="shared" si="187"/>
        <v>2</v>
      </c>
      <c r="C1335" s="1">
        <f t="shared" si="194"/>
        <v>41695.166666663456</v>
      </c>
      <c r="D1335" s="7">
        <v>0</v>
      </c>
      <c r="E1335" s="7"/>
      <c r="G1335">
        <v>2.0099999999999998</v>
      </c>
      <c r="H1335" s="12">
        <v>191.40650321256373</v>
      </c>
      <c r="I1335" s="13">
        <f>$D$2*tarifas!$D$12/24</f>
        <v>1.4541666666666666</v>
      </c>
      <c r="J1335" s="13" t="e">
        <f>VLOOKUP(E1335&amp;" "&amp;F1335,tarifas!$A$13:$D$20,4,FALSE)*H1335</f>
        <v>#N/A</v>
      </c>
      <c r="K1335" s="13">
        <f>IF(F1335="COD1",tarifas!$D$11*(SUMIFS($H$11:$H$8770,$F$11:$F$8770,"=COD1",$B$11:$B$8770,"="&amp;B1335)/COUNTIFS($F$11:$F$8770,"=COD1",$B$11:$B$8770,"="&amp;B1335))/COUNTIFS($A$11:$A$8770,"="&amp;A1335,$F$11:$F$8770,"=COD1"),0)</f>
        <v>0</v>
      </c>
      <c r="L1335" s="13" t="e">
        <f>(VLOOKUP(F1335,tarifas!$C$7:$D$10,2,FALSE)+tarifas!$D$21)*datos!H1335</f>
        <v>#N/A</v>
      </c>
      <c r="M1335">
        <v>0</v>
      </c>
      <c r="N1335" s="13" t="e">
        <f t="shared" si="188"/>
        <v>#N/A</v>
      </c>
      <c r="O1335">
        <f t="shared" si="189"/>
        <v>0</v>
      </c>
      <c r="P1335" s="12">
        <f t="shared" si="190"/>
        <v>191.40650321256373</v>
      </c>
      <c r="Q1335">
        <f t="shared" si="191"/>
        <v>0</v>
      </c>
      <c r="R1335">
        <f>$D$2*tarifas!$D$12/24</f>
        <v>1.4541666666666666</v>
      </c>
      <c r="S1335" t="e">
        <f>VLOOKUP(E1335&amp;" "&amp;F1335,tarifas!$A$13:$D$20,4,FALSE)*P1335</f>
        <v>#N/A</v>
      </c>
      <c r="T1335">
        <f>IF(F1335="COD1",tarifas!$D$11*(SUMIFS($P$11:$P$8770,$F$11:$F$8770,"=COD1",$B$11:$B$8770,"="&amp;B1335)/COUNTIFS($F$11:$F$8770,"=COD1",$B$11:$B$8770,"="&amp;B1335))/COUNTIFS($A$11:$A$8770,"="&amp;A1335,$F$11:$F$8770,"=COD1"),0)</f>
        <v>0</v>
      </c>
      <c r="U1335" t="e">
        <f>(VLOOKUP(F1335,tarifas!$C$7:$D$10,2,FALSE)+tarifas!$D$21)*datos!P1335</f>
        <v>#N/A</v>
      </c>
      <c r="V1335" t="e">
        <f t="shared" si="192"/>
        <v>#N/A</v>
      </c>
      <c r="W1335">
        <f t="shared" si="193"/>
        <v>0</v>
      </c>
    </row>
    <row r="1336" spans="1:23" x14ac:dyDescent="0.25">
      <c r="A1336">
        <f t="shared" si="186"/>
        <v>54</v>
      </c>
      <c r="B1336">
        <f t="shared" si="187"/>
        <v>2</v>
      </c>
      <c r="C1336" s="1">
        <f t="shared" si="194"/>
        <v>41695.20833333012</v>
      </c>
      <c r="D1336" s="7">
        <v>0</v>
      </c>
      <c r="E1336" s="7"/>
      <c r="G1336">
        <v>3</v>
      </c>
      <c r="H1336" s="12">
        <v>189.11707769104333</v>
      </c>
      <c r="I1336" s="13">
        <f>$D$2*tarifas!$D$12/24</f>
        <v>1.4541666666666666</v>
      </c>
      <c r="J1336" s="13" t="e">
        <f>VLOOKUP(E1336&amp;" "&amp;F1336,tarifas!$A$13:$D$20,4,FALSE)*H1336</f>
        <v>#N/A</v>
      </c>
      <c r="K1336" s="13">
        <f>IF(F1336="COD1",tarifas!$D$11*(SUMIFS($H$11:$H$8770,$F$11:$F$8770,"=COD1",$B$11:$B$8770,"="&amp;B1336)/COUNTIFS($F$11:$F$8770,"=COD1",$B$11:$B$8770,"="&amp;B1336))/COUNTIFS($A$11:$A$8770,"="&amp;A1336,$F$11:$F$8770,"=COD1"),0)</f>
        <v>0</v>
      </c>
      <c r="L1336" s="13" t="e">
        <f>(VLOOKUP(F1336,tarifas!$C$7:$D$10,2,FALSE)+tarifas!$D$21)*datos!H1336</f>
        <v>#N/A</v>
      </c>
      <c r="M1336">
        <v>0</v>
      </c>
      <c r="N1336" s="13" t="e">
        <f t="shared" si="188"/>
        <v>#N/A</v>
      </c>
      <c r="O1336">
        <f t="shared" si="189"/>
        <v>0</v>
      </c>
      <c r="P1336" s="12">
        <f t="shared" si="190"/>
        <v>189.11707769104333</v>
      </c>
      <c r="Q1336">
        <f t="shared" si="191"/>
        <v>0</v>
      </c>
      <c r="R1336">
        <f>$D$2*tarifas!$D$12/24</f>
        <v>1.4541666666666666</v>
      </c>
      <c r="S1336" t="e">
        <f>VLOOKUP(E1336&amp;" "&amp;F1336,tarifas!$A$13:$D$20,4,FALSE)*P1336</f>
        <v>#N/A</v>
      </c>
      <c r="T1336">
        <f>IF(F1336="COD1",tarifas!$D$11*(SUMIFS($P$11:$P$8770,$F$11:$F$8770,"=COD1",$B$11:$B$8770,"="&amp;B1336)/COUNTIFS($F$11:$F$8770,"=COD1",$B$11:$B$8770,"="&amp;B1336))/COUNTIFS($A$11:$A$8770,"="&amp;A1336,$F$11:$F$8770,"=COD1"),0)</f>
        <v>0</v>
      </c>
      <c r="U1336" t="e">
        <f>(VLOOKUP(F1336,tarifas!$C$7:$D$10,2,FALSE)+tarifas!$D$21)*datos!P1336</f>
        <v>#N/A</v>
      </c>
      <c r="V1336" t="e">
        <f t="shared" si="192"/>
        <v>#N/A</v>
      </c>
      <c r="W1336">
        <f t="shared" si="193"/>
        <v>0</v>
      </c>
    </row>
    <row r="1337" spans="1:23" x14ac:dyDescent="0.25">
      <c r="A1337">
        <f t="shared" si="186"/>
        <v>54</v>
      </c>
      <c r="B1337">
        <f t="shared" si="187"/>
        <v>2</v>
      </c>
      <c r="C1337" s="1">
        <f t="shared" si="194"/>
        <v>41695.249999996784</v>
      </c>
      <c r="D1337" s="7">
        <v>0</v>
      </c>
      <c r="E1337" s="7"/>
      <c r="G1337">
        <v>3.3</v>
      </c>
      <c r="H1337" s="12">
        <v>187.45532252447609</v>
      </c>
      <c r="I1337" s="13">
        <f>$D$2*tarifas!$D$12/24</f>
        <v>1.4541666666666666</v>
      </c>
      <c r="J1337" s="13" t="e">
        <f>VLOOKUP(E1337&amp;" "&amp;F1337,tarifas!$A$13:$D$20,4,FALSE)*H1337</f>
        <v>#N/A</v>
      </c>
      <c r="K1337" s="13">
        <f>IF(F1337="COD1",tarifas!$D$11*(SUMIFS($H$11:$H$8770,$F$11:$F$8770,"=COD1",$B$11:$B$8770,"="&amp;B1337)/COUNTIFS($F$11:$F$8770,"=COD1",$B$11:$B$8770,"="&amp;B1337))/COUNTIFS($A$11:$A$8770,"="&amp;A1337,$F$11:$F$8770,"=COD1"),0)</f>
        <v>0</v>
      </c>
      <c r="L1337" s="13" t="e">
        <f>(VLOOKUP(F1337,tarifas!$C$7:$D$10,2,FALSE)+tarifas!$D$21)*datos!H1337</f>
        <v>#N/A</v>
      </c>
      <c r="M1337">
        <v>0</v>
      </c>
      <c r="N1337" s="13" t="e">
        <f t="shared" si="188"/>
        <v>#N/A</v>
      </c>
      <c r="O1337">
        <f t="shared" si="189"/>
        <v>0</v>
      </c>
      <c r="P1337" s="12">
        <f t="shared" si="190"/>
        <v>187.45532252447609</v>
      </c>
      <c r="Q1337">
        <f t="shared" si="191"/>
        <v>0</v>
      </c>
      <c r="R1337">
        <f>$D$2*tarifas!$D$12/24</f>
        <v>1.4541666666666666</v>
      </c>
      <c r="S1337" t="e">
        <f>VLOOKUP(E1337&amp;" "&amp;F1337,tarifas!$A$13:$D$20,4,FALSE)*P1337</f>
        <v>#N/A</v>
      </c>
      <c r="T1337">
        <f>IF(F1337="COD1",tarifas!$D$11*(SUMIFS($P$11:$P$8770,$F$11:$F$8770,"=COD1",$B$11:$B$8770,"="&amp;B1337)/COUNTIFS($F$11:$F$8770,"=COD1",$B$11:$B$8770,"="&amp;B1337))/COUNTIFS($A$11:$A$8770,"="&amp;A1337,$F$11:$F$8770,"=COD1"),0)</f>
        <v>0</v>
      </c>
      <c r="U1337" t="e">
        <f>(VLOOKUP(F1337,tarifas!$C$7:$D$10,2,FALSE)+tarifas!$D$21)*datos!P1337</f>
        <v>#N/A</v>
      </c>
      <c r="V1337" t="e">
        <f t="shared" si="192"/>
        <v>#N/A</v>
      </c>
      <c r="W1337">
        <f t="shared" si="193"/>
        <v>0</v>
      </c>
    </row>
    <row r="1338" spans="1:23" x14ac:dyDescent="0.25">
      <c r="A1338">
        <f t="shared" si="186"/>
        <v>54</v>
      </c>
      <c r="B1338">
        <f t="shared" si="187"/>
        <v>2</v>
      </c>
      <c r="C1338" s="1">
        <f t="shared" si="194"/>
        <v>41695.291666663448</v>
      </c>
      <c r="D1338" s="7">
        <v>12.621212121212123</v>
      </c>
      <c r="E1338" s="7"/>
      <c r="G1338">
        <v>3.69</v>
      </c>
      <c r="H1338" s="12">
        <v>180.58183029954435</v>
      </c>
      <c r="I1338" s="13">
        <f>$D$2*tarifas!$D$12/24</f>
        <v>1.4541666666666666</v>
      </c>
      <c r="J1338" s="13" t="e">
        <f>VLOOKUP(E1338&amp;" "&amp;F1338,tarifas!$A$13:$D$20,4,FALSE)*H1338</f>
        <v>#N/A</v>
      </c>
      <c r="K1338" s="13">
        <f>IF(F1338="COD1",tarifas!$D$11*(SUMIFS($H$11:$H$8770,$F$11:$F$8770,"=COD1",$B$11:$B$8770,"="&amp;B1338)/COUNTIFS($F$11:$F$8770,"=COD1",$B$11:$B$8770,"="&amp;B1338))/COUNTIFS($A$11:$A$8770,"="&amp;A1338,$F$11:$F$8770,"=COD1"),0)</f>
        <v>0</v>
      </c>
      <c r="L1338" s="13" t="e">
        <f>(VLOOKUP(F1338,tarifas!$C$7:$D$10,2,FALSE)+tarifas!$D$21)*datos!H1338</f>
        <v>#N/A</v>
      </c>
      <c r="M1338">
        <v>12.569570000000001</v>
      </c>
      <c r="N1338" s="13" t="e">
        <f t="shared" si="188"/>
        <v>#N/A</v>
      </c>
      <c r="O1338">
        <f t="shared" si="189"/>
        <v>12.569570000000001</v>
      </c>
      <c r="P1338" s="12">
        <f t="shared" si="190"/>
        <v>168.01226029954435</v>
      </c>
      <c r="Q1338">
        <f t="shared" si="191"/>
        <v>0</v>
      </c>
      <c r="R1338">
        <f>$D$2*tarifas!$D$12/24</f>
        <v>1.4541666666666666</v>
      </c>
      <c r="S1338" t="e">
        <f>VLOOKUP(E1338&amp;" "&amp;F1338,tarifas!$A$13:$D$20,4,FALSE)*P1338</f>
        <v>#N/A</v>
      </c>
      <c r="T1338">
        <f>IF(F1338="COD1",tarifas!$D$11*(SUMIFS($P$11:$P$8770,$F$11:$F$8770,"=COD1",$B$11:$B$8770,"="&amp;B1338)/COUNTIFS($F$11:$F$8770,"=COD1",$B$11:$B$8770,"="&amp;B1338))/COUNTIFS($A$11:$A$8770,"="&amp;A1338,$F$11:$F$8770,"=COD1"),0)</f>
        <v>0</v>
      </c>
      <c r="U1338" t="e">
        <f>(VLOOKUP(F1338,tarifas!$C$7:$D$10,2,FALSE)+tarifas!$D$21)*datos!P1338</f>
        <v>#N/A</v>
      </c>
      <c r="V1338" t="e">
        <f t="shared" si="192"/>
        <v>#N/A</v>
      </c>
      <c r="W1338">
        <f t="shared" si="193"/>
        <v>0</v>
      </c>
    </row>
    <row r="1339" spans="1:23" x14ac:dyDescent="0.25">
      <c r="A1339">
        <f t="shared" si="186"/>
        <v>54</v>
      </c>
      <c r="B1339">
        <f t="shared" si="187"/>
        <v>2</v>
      </c>
      <c r="C1339" s="1">
        <f t="shared" si="194"/>
        <v>41695.333333330113</v>
      </c>
      <c r="D1339" s="7">
        <v>130.07575757575759</v>
      </c>
      <c r="E1339" s="7"/>
      <c r="G1339">
        <v>3.1</v>
      </c>
      <c r="H1339" s="12">
        <v>230.58593116068411</v>
      </c>
      <c r="I1339" s="13">
        <f>$D$2*tarifas!$D$12/24</f>
        <v>1.4541666666666666</v>
      </c>
      <c r="J1339" s="13" t="e">
        <f>VLOOKUP(E1339&amp;" "&amp;F1339,tarifas!$A$13:$D$20,4,FALSE)*H1339</f>
        <v>#N/A</v>
      </c>
      <c r="K1339" s="13">
        <f>IF(F1339="COD1",tarifas!$D$11*(SUMIFS($H$11:$H$8770,$F$11:$F$8770,"=COD1",$B$11:$B$8770,"="&amp;B1339)/COUNTIFS($F$11:$F$8770,"=COD1",$B$11:$B$8770,"="&amp;B1339))/COUNTIFS($A$11:$A$8770,"="&amp;A1339,$F$11:$F$8770,"=COD1"),0)</f>
        <v>0</v>
      </c>
      <c r="L1339" s="13" t="e">
        <f>(VLOOKUP(F1339,tarifas!$C$7:$D$10,2,FALSE)+tarifas!$D$21)*datos!H1339</f>
        <v>#N/A</v>
      </c>
      <c r="M1339">
        <v>43.104099999999995</v>
      </c>
      <c r="N1339" s="13" t="e">
        <f t="shared" si="188"/>
        <v>#N/A</v>
      </c>
      <c r="O1339">
        <f t="shared" si="189"/>
        <v>43.104099999999995</v>
      </c>
      <c r="P1339" s="12">
        <f t="shared" si="190"/>
        <v>187.48183116068412</v>
      </c>
      <c r="Q1339">
        <f t="shared" si="191"/>
        <v>0</v>
      </c>
      <c r="R1339">
        <f>$D$2*tarifas!$D$12/24</f>
        <v>1.4541666666666666</v>
      </c>
      <c r="S1339" t="e">
        <f>VLOOKUP(E1339&amp;" "&amp;F1339,tarifas!$A$13:$D$20,4,FALSE)*P1339</f>
        <v>#N/A</v>
      </c>
      <c r="T1339">
        <f>IF(F1339="COD1",tarifas!$D$11*(SUMIFS($P$11:$P$8770,$F$11:$F$8770,"=COD1",$B$11:$B$8770,"="&amp;B1339)/COUNTIFS($F$11:$F$8770,"=COD1",$B$11:$B$8770,"="&amp;B1339))/COUNTIFS($A$11:$A$8770,"="&amp;A1339,$F$11:$F$8770,"=COD1"),0)</f>
        <v>0</v>
      </c>
      <c r="U1339" t="e">
        <f>(VLOOKUP(F1339,tarifas!$C$7:$D$10,2,FALSE)+tarifas!$D$21)*datos!P1339</f>
        <v>#N/A</v>
      </c>
      <c r="V1339" t="e">
        <f t="shared" si="192"/>
        <v>#N/A</v>
      </c>
      <c r="W1339">
        <f t="shared" si="193"/>
        <v>0</v>
      </c>
    </row>
    <row r="1340" spans="1:23" x14ac:dyDescent="0.25">
      <c r="A1340">
        <f t="shared" si="186"/>
        <v>54</v>
      </c>
      <c r="B1340">
        <f t="shared" si="187"/>
        <v>2</v>
      </c>
      <c r="C1340" s="1">
        <f t="shared" si="194"/>
        <v>41695.374999996777</v>
      </c>
      <c r="D1340" s="7">
        <v>376.57575757575756</v>
      </c>
      <c r="E1340" s="7"/>
      <c r="G1340">
        <v>25.13</v>
      </c>
      <c r="H1340" s="12">
        <v>417.0414526696531</v>
      </c>
      <c r="I1340" s="13">
        <f>$D$2*tarifas!$D$12/24</f>
        <v>1.4541666666666666</v>
      </c>
      <c r="J1340" s="13" t="e">
        <f>VLOOKUP(E1340&amp;" "&amp;F1340,tarifas!$A$13:$D$20,4,FALSE)*H1340</f>
        <v>#N/A</v>
      </c>
      <c r="K1340" s="13">
        <f>IF(F1340="COD1",tarifas!$D$11*(SUMIFS($H$11:$H$8770,$F$11:$F$8770,"=COD1",$B$11:$B$8770,"="&amp;B1340)/COUNTIFS($F$11:$F$8770,"=COD1",$B$11:$B$8770,"="&amp;B1340))/COUNTIFS($A$11:$A$8770,"="&amp;A1340,$F$11:$F$8770,"=COD1"),0)</f>
        <v>0</v>
      </c>
      <c r="L1340" s="13" t="e">
        <f>(VLOOKUP(F1340,tarifas!$C$7:$D$10,2,FALSE)+tarifas!$D$21)*datos!H1340</f>
        <v>#N/A</v>
      </c>
      <c r="M1340">
        <v>52.371960000000001</v>
      </c>
      <c r="N1340" s="13" t="e">
        <f t="shared" si="188"/>
        <v>#N/A</v>
      </c>
      <c r="O1340">
        <f t="shared" si="189"/>
        <v>52.371960000000001</v>
      </c>
      <c r="P1340" s="12">
        <f t="shared" si="190"/>
        <v>364.6694926696531</v>
      </c>
      <c r="Q1340">
        <f t="shared" si="191"/>
        <v>0</v>
      </c>
      <c r="R1340">
        <f>$D$2*tarifas!$D$12/24</f>
        <v>1.4541666666666666</v>
      </c>
      <c r="S1340" t="e">
        <f>VLOOKUP(E1340&amp;" "&amp;F1340,tarifas!$A$13:$D$20,4,FALSE)*P1340</f>
        <v>#N/A</v>
      </c>
      <c r="T1340">
        <f>IF(F1340="COD1",tarifas!$D$11*(SUMIFS($P$11:$P$8770,$F$11:$F$8770,"=COD1",$B$11:$B$8770,"="&amp;B1340)/COUNTIFS($F$11:$F$8770,"=COD1",$B$11:$B$8770,"="&amp;B1340))/COUNTIFS($A$11:$A$8770,"="&amp;A1340,$F$11:$F$8770,"=COD1"),0)</f>
        <v>0</v>
      </c>
      <c r="U1340" t="e">
        <f>(VLOOKUP(F1340,tarifas!$C$7:$D$10,2,FALSE)+tarifas!$D$21)*datos!P1340</f>
        <v>#N/A</v>
      </c>
      <c r="V1340" t="e">
        <f t="shared" si="192"/>
        <v>#N/A</v>
      </c>
      <c r="W1340">
        <f t="shared" si="193"/>
        <v>0</v>
      </c>
    </row>
    <row r="1341" spans="1:23" x14ac:dyDescent="0.25">
      <c r="A1341">
        <f t="shared" si="186"/>
        <v>54</v>
      </c>
      <c r="B1341">
        <f t="shared" si="187"/>
        <v>2</v>
      </c>
      <c r="C1341" s="1">
        <f t="shared" si="194"/>
        <v>41695.416666663441</v>
      </c>
      <c r="D1341" s="7">
        <v>533.9545454545455</v>
      </c>
      <c r="E1341" s="7"/>
      <c r="G1341">
        <v>24</v>
      </c>
      <c r="H1341" s="12">
        <v>517.6425350218733</v>
      </c>
      <c r="I1341" s="13">
        <f>$D$2*tarifas!$D$12/24</f>
        <v>1.4541666666666666</v>
      </c>
      <c r="J1341" s="13" t="e">
        <f>VLOOKUP(E1341&amp;" "&amp;F1341,tarifas!$A$13:$D$20,4,FALSE)*H1341</f>
        <v>#N/A</v>
      </c>
      <c r="K1341" s="13">
        <f>IF(F1341="COD1",tarifas!$D$11*(SUMIFS($H$11:$H$8770,$F$11:$F$8770,"=COD1",$B$11:$B$8770,"="&amp;B1341)/COUNTIFS($F$11:$F$8770,"=COD1",$B$11:$B$8770,"="&amp;B1341))/COUNTIFS($A$11:$A$8770,"="&amp;A1341,$F$11:$F$8770,"=COD1"),0)</f>
        <v>0</v>
      </c>
      <c r="L1341" s="13" t="e">
        <f>(VLOOKUP(F1341,tarifas!$C$7:$D$10,2,FALSE)+tarifas!$D$21)*datos!H1341</f>
        <v>#N/A</v>
      </c>
      <c r="M1341">
        <v>182.64250000000001</v>
      </c>
      <c r="N1341" s="13" t="e">
        <f t="shared" si="188"/>
        <v>#N/A</v>
      </c>
      <c r="O1341">
        <f t="shared" si="189"/>
        <v>182.64250000000001</v>
      </c>
      <c r="P1341" s="12">
        <f t="shared" si="190"/>
        <v>335.00003502187326</v>
      </c>
      <c r="Q1341">
        <f t="shared" si="191"/>
        <v>0</v>
      </c>
      <c r="R1341">
        <f>$D$2*tarifas!$D$12/24</f>
        <v>1.4541666666666666</v>
      </c>
      <c r="S1341" t="e">
        <f>VLOOKUP(E1341&amp;" "&amp;F1341,tarifas!$A$13:$D$20,4,FALSE)*P1341</f>
        <v>#N/A</v>
      </c>
      <c r="T1341">
        <f>IF(F1341="COD1",tarifas!$D$11*(SUMIFS($P$11:$P$8770,$F$11:$F$8770,"=COD1",$B$11:$B$8770,"="&amp;B1341)/COUNTIFS($F$11:$F$8770,"=COD1",$B$11:$B$8770,"="&amp;B1341))/COUNTIFS($A$11:$A$8770,"="&amp;A1341,$F$11:$F$8770,"=COD1"),0)</f>
        <v>0</v>
      </c>
      <c r="U1341" t="e">
        <f>(VLOOKUP(F1341,tarifas!$C$7:$D$10,2,FALSE)+tarifas!$D$21)*datos!P1341</f>
        <v>#N/A</v>
      </c>
      <c r="V1341" t="e">
        <f t="shared" si="192"/>
        <v>#N/A</v>
      </c>
      <c r="W1341">
        <f t="shared" si="193"/>
        <v>0</v>
      </c>
    </row>
    <row r="1342" spans="1:23" x14ac:dyDescent="0.25">
      <c r="A1342">
        <f t="shared" si="186"/>
        <v>54</v>
      </c>
      <c r="B1342">
        <f t="shared" si="187"/>
        <v>2</v>
      </c>
      <c r="C1342" s="1">
        <f t="shared" si="194"/>
        <v>41695.458333330105</v>
      </c>
      <c r="D1342" s="7">
        <v>621.530303030303</v>
      </c>
      <c r="E1342" s="7"/>
      <c r="G1342">
        <v>22.3</v>
      </c>
      <c r="H1342" s="12">
        <v>575.75014125243138</v>
      </c>
      <c r="I1342" s="13">
        <f>$D$2*tarifas!$D$12/24</f>
        <v>1.4541666666666666</v>
      </c>
      <c r="J1342" s="13" t="e">
        <f>VLOOKUP(E1342&amp;" "&amp;F1342,tarifas!$A$13:$D$20,4,FALSE)*H1342</f>
        <v>#N/A</v>
      </c>
      <c r="K1342" s="13">
        <f>IF(F1342="COD1",tarifas!$D$11*(SUMIFS($H$11:$H$8770,$F$11:$F$8770,"=COD1",$B$11:$B$8770,"="&amp;B1342)/COUNTIFS($F$11:$F$8770,"=COD1",$B$11:$B$8770,"="&amp;B1342))/COUNTIFS($A$11:$A$8770,"="&amp;A1342,$F$11:$F$8770,"=COD1"),0)</f>
        <v>0</v>
      </c>
      <c r="L1342" s="13" t="e">
        <f>(VLOOKUP(F1342,tarifas!$C$7:$D$10,2,FALSE)+tarifas!$D$21)*datos!H1342</f>
        <v>#N/A</v>
      </c>
      <c r="M1342">
        <v>333.41429999999997</v>
      </c>
      <c r="N1342" s="13" t="e">
        <f t="shared" si="188"/>
        <v>#N/A</v>
      </c>
      <c r="O1342">
        <f t="shared" si="189"/>
        <v>333.41429999999997</v>
      </c>
      <c r="P1342" s="12">
        <f t="shared" si="190"/>
        <v>242.33584125243141</v>
      </c>
      <c r="Q1342">
        <f t="shared" si="191"/>
        <v>0</v>
      </c>
      <c r="R1342">
        <f>$D$2*tarifas!$D$12/24</f>
        <v>1.4541666666666666</v>
      </c>
      <c r="S1342" t="e">
        <f>VLOOKUP(E1342&amp;" "&amp;F1342,tarifas!$A$13:$D$20,4,FALSE)*P1342</f>
        <v>#N/A</v>
      </c>
      <c r="T1342">
        <f>IF(F1342="COD1",tarifas!$D$11*(SUMIFS($P$11:$P$8770,$F$11:$F$8770,"=COD1",$B$11:$B$8770,"="&amp;B1342)/COUNTIFS($F$11:$F$8770,"=COD1",$B$11:$B$8770,"="&amp;B1342))/COUNTIFS($A$11:$A$8770,"="&amp;A1342,$F$11:$F$8770,"=COD1"),0)</f>
        <v>0</v>
      </c>
      <c r="U1342" t="e">
        <f>(VLOOKUP(F1342,tarifas!$C$7:$D$10,2,FALSE)+tarifas!$D$21)*datos!P1342</f>
        <v>#N/A</v>
      </c>
      <c r="V1342" t="e">
        <f t="shared" si="192"/>
        <v>#N/A</v>
      </c>
      <c r="W1342">
        <f t="shared" si="193"/>
        <v>0</v>
      </c>
    </row>
    <row r="1343" spans="1:23" x14ac:dyDescent="0.25">
      <c r="A1343">
        <f t="shared" si="186"/>
        <v>54</v>
      </c>
      <c r="B1343">
        <f t="shared" si="187"/>
        <v>2</v>
      </c>
      <c r="C1343" s="1">
        <f t="shared" si="194"/>
        <v>41695.499999996769</v>
      </c>
      <c r="D1343" s="7">
        <v>659.65151515151524</v>
      </c>
      <c r="E1343" s="7"/>
      <c r="G1343">
        <v>22.5</v>
      </c>
      <c r="H1343" s="12">
        <v>431.11723882228114</v>
      </c>
      <c r="I1343" s="13">
        <f>$D$2*tarifas!$D$12/24</f>
        <v>1.4541666666666666</v>
      </c>
      <c r="J1343" s="13" t="e">
        <f>VLOOKUP(E1343&amp;" "&amp;F1343,tarifas!$A$13:$D$20,4,FALSE)*H1343</f>
        <v>#N/A</v>
      </c>
      <c r="K1343" s="13">
        <f>IF(F1343="COD1",tarifas!$D$11*(SUMIFS($H$11:$H$8770,$F$11:$F$8770,"=COD1",$B$11:$B$8770,"="&amp;B1343)/COUNTIFS($F$11:$F$8770,"=COD1",$B$11:$B$8770,"="&amp;B1343))/COUNTIFS($A$11:$A$8770,"="&amp;A1343,$F$11:$F$8770,"=COD1"),0)</f>
        <v>0</v>
      </c>
      <c r="L1343" s="13" t="e">
        <f>(VLOOKUP(F1343,tarifas!$C$7:$D$10,2,FALSE)+tarifas!$D$21)*datos!H1343</f>
        <v>#N/A</v>
      </c>
      <c r="M1343">
        <v>72.086749999999995</v>
      </c>
      <c r="N1343" s="13" t="e">
        <f t="shared" si="188"/>
        <v>#N/A</v>
      </c>
      <c r="O1343">
        <f t="shared" si="189"/>
        <v>72.086749999999995</v>
      </c>
      <c r="P1343" s="12">
        <f t="shared" si="190"/>
        <v>359.03048882228114</v>
      </c>
      <c r="Q1343">
        <f t="shared" si="191"/>
        <v>0</v>
      </c>
      <c r="R1343">
        <f>$D$2*tarifas!$D$12/24</f>
        <v>1.4541666666666666</v>
      </c>
      <c r="S1343" t="e">
        <f>VLOOKUP(E1343&amp;" "&amp;F1343,tarifas!$A$13:$D$20,4,FALSE)*P1343</f>
        <v>#N/A</v>
      </c>
      <c r="T1343">
        <f>IF(F1343="COD1",tarifas!$D$11*(SUMIFS($P$11:$P$8770,$F$11:$F$8770,"=COD1",$B$11:$B$8770,"="&amp;B1343)/COUNTIFS($F$11:$F$8770,"=COD1",$B$11:$B$8770,"="&amp;B1343))/COUNTIFS($A$11:$A$8770,"="&amp;A1343,$F$11:$F$8770,"=COD1"),0)</f>
        <v>0</v>
      </c>
      <c r="U1343" t="e">
        <f>(VLOOKUP(F1343,tarifas!$C$7:$D$10,2,FALSE)+tarifas!$D$21)*datos!P1343</f>
        <v>#N/A</v>
      </c>
      <c r="V1343" t="e">
        <f t="shared" si="192"/>
        <v>#N/A</v>
      </c>
      <c r="W1343">
        <f t="shared" si="193"/>
        <v>0</v>
      </c>
    </row>
    <row r="1344" spans="1:23" x14ac:dyDescent="0.25">
      <c r="A1344">
        <f t="shared" si="186"/>
        <v>54</v>
      </c>
      <c r="B1344">
        <f t="shared" si="187"/>
        <v>2</v>
      </c>
      <c r="C1344" s="1">
        <f t="shared" si="194"/>
        <v>41695.541666663434</v>
      </c>
      <c r="D1344" s="7">
        <v>613.28787878787875</v>
      </c>
      <c r="E1344" s="7"/>
      <c r="G1344">
        <v>5</v>
      </c>
      <c r="H1344" s="12">
        <v>415.96007445586719</v>
      </c>
      <c r="I1344" s="13">
        <f>$D$2*tarifas!$D$12/24</f>
        <v>1.4541666666666666</v>
      </c>
      <c r="J1344" s="13" t="e">
        <f>VLOOKUP(E1344&amp;" "&amp;F1344,tarifas!$A$13:$D$20,4,FALSE)*H1344</f>
        <v>#N/A</v>
      </c>
      <c r="K1344" s="13">
        <f>IF(F1344="COD1",tarifas!$D$11*(SUMIFS($H$11:$H$8770,$F$11:$F$8770,"=COD1",$B$11:$B$8770,"="&amp;B1344)/COUNTIFS($F$11:$F$8770,"=COD1",$B$11:$B$8770,"="&amp;B1344))/COUNTIFS($A$11:$A$8770,"="&amp;A1344,$F$11:$F$8770,"=COD1"),0)</f>
        <v>0</v>
      </c>
      <c r="L1344" s="13" t="e">
        <f>(VLOOKUP(F1344,tarifas!$C$7:$D$10,2,FALSE)+tarifas!$D$21)*datos!H1344</f>
        <v>#N/A</v>
      </c>
      <c r="M1344">
        <v>377.48057</v>
      </c>
      <c r="N1344" s="13" t="e">
        <f t="shared" si="188"/>
        <v>#N/A</v>
      </c>
      <c r="O1344">
        <f t="shared" si="189"/>
        <v>377.48057</v>
      </c>
      <c r="P1344" s="12">
        <f t="shared" si="190"/>
        <v>38.479504455867186</v>
      </c>
      <c r="Q1344">
        <f t="shared" si="191"/>
        <v>0</v>
      </c>
      <c r="R1344">
        <f>$D$2*tarifas!$D$12/24</f>
        <v>1.4541666666666666</v>
      </c>
      <c r="S1344" t="e">
        <f>VLOOKUP(E1344&amp;" "&amp;F1344,tarifas!$A$13:$D$20,4,FALSE)*P1344</f>
        <v>#N/A</v>
      </c>
      <c r="T1344">
        <f>IF(F1344="COD1",tarifas!$D$11*(SUMIFS($P$11:$P$8770,$F$11:$F$8770,"=COD1",$B$11:$B$8770,"="&amp;B1344)/COUNTIFS($F$11:$F$8770,"=COD1",$B$11:$B$8770,"="&amp;B1344))/COUNTIFS($A$11:$A$8770,"="&amp;A1344,$F$11:$F$8770,"=COD1"),0)</f>
        <v>0</v>
      </c>
      <c r="U1344" t="e">
        <f>(VLOOKUP(F1344,tarifas!$C$7:$D$10,2,FALSE)+tarifas!$D$21)*datos!P1344</f>
        <v>#N/A</v>
      </c>
      <c r="V1344" t="e">
        <f t="shared" si="192"/>
        <v>#N/A</v>
      </c>
      <c r="W1344">
        <f t="shared" si="193"/>
        <v>0</v>
      </c>
    </row>
    <row r="1345" spans="1:23" x14ac:dyDescent="0.25">
      <c r="A1345">
        <f t="shared" si="186"/>
        <v>54</v>
      </c>
      <c r="B1345">
        <f t="shared" si="187"/>
        <v>2</v>
      </c>
      <c r="C1345" s="1">
        <f t="shared" si="194"/>
        <v>41695.583333330098</v>
      </c>
      <c r="D1345" s="7">
        <v>546.06060606060601</v>
      </c>
      <c r="E1345" s="7"/>
      <c r="G1345">
        <v>3.1</v>
      </c>
      <c r="H1345" s="12">
        <v>570.53622466780587</v>
      </c>
      <c r="I1345" s="13">
        <f>$D$2*tarifas!$D$12/24</f>
        <v>1.4541666666666666</v>
      </c>
      <c r="J1345" s="13" t="e">
        <f>VLOOKUP(E1345&amp;" "&amp;F1345,tarifas!$A$13:$D$20,4,FALSE)*H1345</f>
        <v>#N/A</v>
      </c>
      <c r="K1345" s="13">
        <f>IF(F1345="COD1",tarifas!$D$11*(SUMIFS($H$11:$H$8770,$F$11:$F$8770,"=COD1",$B$11:$B$8770,"="&amp;B1345)/COUNTIFS($F$11:$F$8770,"=COD1",$B$11:$B$8770,"="&amp;B1345))/COUNTIFS($A$11:$A$8770,"="&amp;A1345,$F$11:$F$8770,"=COD1"),0)</f>
        <v>0</v>
      </c>
      <c r="L1345" s="13" t="e">
        <f>(VLOOKUP(F1345,tarifas!$C$7:$D$10,2,FALSE)+tarifas!$D$21)*datos!H1345</f>
        <v>#N/A</v>
      </c>
      <c r="M1345">
        <v>92.628889999999998</v>
      </c>
      <c r="N1345" s="13" t="e">
        <f t="shared" si="188"/>
        <v>#N/A</v>
      </c>
      <c r="O1345">
        <f t="shared" si="189"/>
        <v>92.628889999999998</v>
      </c>
      <c r="P1345" s="12">
        <f t="shared" si="190"/>
        <v>477.90733466780586</v>
      </c>
      <c r="Q1345">
        <f t="shared" si="191"/>
        <v>0</v>
      </c>
      <c r="R1345">
        <f>$D$2*tarifas!$D$12/24</f>
        <v>1.4541666666666666</v>
      </c>
      <c r="S1345" t="e">
        <f>VLOOKUP(E1345&amp;" "&amp;F1345,tarifas!$A$13:$D$20,4,FALSE)*P1345</f>
        <v>#N/A</v>
      </c>
      <c r="T1345">
        <f>IF(F1345="COD1",tarifas!$D$11*(SUMIFS($P$11:$P$8770,$F$11:$F$8770,"=COD1",$B$11:$B$8770,"="&amp;B1345)/COUNTIFS($F$11:$F$8770,"=COD1",$B$11:$B$8770,"="&amp;B1345))/COUNTIFS($A$11:$A$8770,"="&amp;A1345,$F$11:$F$8770,"=COD1"),0)</f>
        <v>0</v>
      </c>
      <c r="U1345" t="e">
        <f>(VLOOKUP(F1345,tarifas!$C$7:$D$10,2,FALSE)+tarifas!$D$21)*datos!P1345</f>
        <v>#N/A</v>
      </c>
      <c r="V1345" t="e">
        <f t="shared" si="192"/>
        <v>#N/A</v>
      </c>
      <c r="W1345">
        <f t="shared" si="193"/>
        <v>0</v>
      </c>
    </row>
    <row r="1346" spans="1:23" x14ac:dyDescent="0.25">
      <c r="A1346">
        <f t="shared" si="186"/>
        <v>54</v>
      </c>
      <c r="B1346">
        <f t="shared" si="187"/>
        <v>2</v>
      </c>
      <c r="C1346" s="1">
        <f t="shared" si="194"/>
        <v>41695.624999996762</v>
      </c>
      <c r="D1346" s="7">
        <v>403.36363636363643</v>
      </c>
      <c r="E1346" s="7"/>
      <c r="G1346">
        <v>3.69</v>
      </c>
      <c r="H1346" s="12">
        <v>641.28077925741434</v>
      </c>
      <c r="I1346" s="13">
        <f>$D$2*tarifas!$D$12/24</f>
        <v>1.4541666666666666</v>
      </c>
      <c r="J1346" s="13" t="e">
        <f>VLOOKUP(E1346&amp;" "&amp;F1346,tarifas!$A$13:$D$20,4,FALSE)*H1346</f>
        <v>#N/A</v>
      </c>
      <c r="K1346" s="13">
        <f>IF(F1346="COD1",tarifas!$D$11*(SUMIFS($H$11:$H$8770,$F$11:$F$8770,"=COD1",$B$11:$B$8770,"="&amp;B1346)/COUNTIFS($F$11:$F$8770,"=COD1",$B$11:$B$8770,"="&amp;B1346))/COUNTIFS($A$11:$A$8770,"="&amp;A1346,$F$11:$F$8770,"=COD1"),0)</f>
        <v>0</v>
      </c>
      <c r="L1346" s="13" t="e">
        <f>(VLOOKUP(F1346,tarifas!$C$7:$D$10,2,FALSE)+tarifas!$D$21)*datos!H1346</f>
        <v>#N/A</v>
      </c>
      <c r="M1346">
        <v>8.7524699999999989</v>
      </c>
      <c r="N1346" s="13" t="e">
        <f t="shared" si="188"/>
        <v>#N/A</v>
      </c>
      <c r="O1346">
        <f t="shared" si="189"/>
        <v>8.7524699999999989</v>
      </c>
      <c r="P1346" s="12">
        <f t="shared" si="190"/>
        <v>632.52830925741432</v>
      </c>
      <c r="Q1346">
        <f t="shared" si="191"/>
        <v>0</v>
      </c>
      <c r="R1346">
        <f>$D$2*tarifas!$D$12/24</f>
        <v>1.4541666666666666</v>
      </c>
      <c r="S1346" t="e">
        <f>VLOOKUP(E1346&amp;" "&amp;F1346,tarifas!$A$13:$D$20,4,FALSE)*P1346</f>
        <v>#N/A</v>
      </c>
      <c r="T1346">
        <f>IF(F1346="COD1",tarifas!$D$11*(SUMIFS($P$11:$P$8770,$F$11:$F$8770,"=COD1",$B$11:$B$8770,"="&amp;B1346)/COUNTIFS($F$11:$F$8770,"=COD1",$B$11:$B$8770,"="&amp;B1346))/COUNTIFS($A$11:$A$8770,"="&amp;A1346,$F$11:$F$8770,"=COD1"),0)</f>
        <v>0</v>
      </c>
      <c r="U1346" t="e">
        <f>(VLOOKUP(F1346,tarifas!$C$7:$D$10,2,FALSE)+tarifas!$D$21)*datos!P1346</f>
        <v>#N/A</v>
      </c>
      <c r="V1346" t="e">
        <f t="shared" si="192"/>
        <v>#N/A</v>
      </c>
      <c r="W1346">
        <f t="shared" si="193"/>
        <v>0</v>
      </c>
    </row>
    <row r="1347" spans="1:23" x14ac:dyDescent="0.25">
      <c r="A1347">
        <f t="shared" si="186"/>
        <v>54</v>
      </c>
      <c r="B1347">
        <f t="shared" si="187"/>
        <v>2</v>
      </c>
      <c r="C1347" s="1">
        <f t="shared" si="194"/>
        <v>41695.666666663426</v>
      </c>
      <c r="D1347" s="7">
        <v>250.36363636363635</v>
      </c>
      <c r="E1347" s="7"/>
      <c r="G1347">
        <v>3.3</v>
      </c>
      <c r="H1347" s="12">
        <v>650.15824545653663</v>
      </c>
      <c r="I1347" s="13">
        <f>$D$2*tarifas!$D$12/24</f>
        <v>1.4541666666666666</v>
      </c>
      <c r="J1347" s="13" t="e">
        <f>VLOOKUP(E1347&amp;" "&amp;F1347,tarifas!$A$13:$D$20,4,FALSE)*H1347</f>
        <v>#N/A</v>
      </c>
      <c r="K1347" s="13">
        <f>IF(F1347="COD1",tarifas!$D$11*(SUMIFS($H$11:$H$8770,$F$11:$F$8770,"=COD1",$B$11:$B$8770,"="&amp;B1347)/COUNTIFS($F$11:$F$8770,"=COD1",$B$11:$B$8770,"="&amp;B1347))/COUNTIFS($A$11:$A$8770,"="&amp;A1347,$F$11:$F$8770,"=COD1"),0)</f>
        <v>0</v>
      </c>
      <c r="L1347" s="13" t="e">
        <f>(VLOOKUP(F1347,tarifas!$C$7:$D$10,2,FALSE)+tarifas!$D$21)*datos!H1347</f>
        <v>#N/A</v>
      </c>
      <c r="M1347">
        <v>2.5188899999999999</v>
      </c>
      <c r="N1347" s="13" t="e">
        <f t="shared" si="188"/>
        <v>#N/A</v>
      </c>
      <c r="O1347">
        <f t="shared" si="189"/>
        <v>2.5188899999999999</v>
      </c>
      <c r="P1347" s="12">
        <f t="shared" si="190"/>
        <v>647.63935545653658</v>
      </c>
      <c r="Q1347">
        <f t="shared" si="191"/>
        <v>0</v>
      </c>
      <c r="R1347">
        <f>$D$2*tarifas!$D$12/24</f>
        <v>1.4541666666666666</v>
      </c>
      <c r="S1347" t="e">
        <f>VLOOKUP(E1347&amp;" "&amp;F1347,tarifas!$A$13:$D$20,4,FALSE)*P1347</f>
        <v>#N/A</v>
      </c>
      <c r="T1347">
        <f>IF(F1347="COD1",tarifas!$D$11*(SUMIFS($P$11:$P$8770,$F$11:$F$8770,"=COD1",$B$11:$B$8770,"="&amp;B1347)/COUNTIFS($F$11:$F$8770,"=COD1",$B$11:$B$8770,"="&amp;B1347))/COUNTIFS($A$11:$A$8770,"="&amp;A1347,$F$11:$F$8770,"=COD1"),0)</f>
        <v>0</v>
      </c>
      <c r="U1347" t="e">
        <f>(VLOOKUP(F1347,tarifas!$C$7:$D$10,2,FALSE)+tarifas!$D$21)*datos!P1347</f>
        <v>#N/A</v>
      </c>
      <c r="V1347" t="e">
        <f t="shared" si="192"/>
        <v>#N/A</v>
      </c>
      <c r="W1347">
        <f t="shared" si="193"/>
        <v>0</v>
      </c>
    </row>
    <row r="1348" spans="1:23" x14ac:dyDescent="0.25">
      <c r="A1348">
        <f t="shared" si="186"/>
        <v>54</v>
      </c>
      <c r="B1348">
        <f t="shared" si="187"/>
        <v>2</v>
      </c>
      <c r="C1348" s="1">
        <f t="shared" si="194"/>
        <v>41695.708333330091</v>
      </c>
      <c r="D1348" s="7">
        <v>89.63636363636364</v>
      </c>
      <c r="E1348" s="7"/>
      <c r="G1348">
        <v>3.69</v>
      </c>
      <c r="H1348" s="12">
        <v>519.22370688454953</v>
      </c>
      <c r="I1348" s="13">
        <f>$D$2*tarifas!$D$12/24</f>
        <v>1.4541666666666666</v>
      </c>
      <c r="J1348" s="13" t="e">
        <f>VLOOKUP(E1348&amp;" "&amp;F1348,tarifas!$A$13:$D$20,4,FALSE)*H1348</f>
        <v>#N/A</v>
      </c>
      <c r="K1348" s="13">
        <f>IF(F1348="COD1",tarifas!$D$11*(SUMIFS($H$11:$H$8770,$F$11:$F$8770,"=COD1",$B$11:$B$8770,"="&amp;B1348)/COUNTIFS($F$11:$F$8770,"=COD1",$B$11:$B$8770,"="&amp;B1348))/COUNTIFS($A$11:$A$8770,"="&amp;A1348,$F$11:$F$8770,"=COD1"),0)</f>
        <v>0</v>
      </c>
      <c r="L1348" s="13" t="e">
        <f>(VLOOKUP(F1348,tarifas!$C$7:$D$10,2,FALSE)+tarifas!$D$21)*datos!H1348</f>
        <v>#N/A</v>
      </c>
      <c r="M1348">
        <v>5.4311999999999996</v>
      </c>
      <c r="N1348" s="13" t="e">
        <f t="shared" si="188"/>
        <v>#N/A</v>
      </c>
      <c r="O1348">
        <f t="shared" si="189"/>
        <v>5.4311999999999996</v>
      </c>
      <c r="P1348" s="12">
        <f t="shared" si="190"/>
        <v>513.79250688454954</v>
      </c>
      <c r="Q1348">
        <f t="shared" si="191"/>
        <v>0</v>
      </c>
      <c r="R1348">
        <f>$D$2*tarifas!$D$12/24</f>
        <v>1.4541666666666666</v>
      </c>
      <c r="S1348" t="e">
        <f>VLOOKUP(E1348&amp;" "&amp;F1348,tarifas!$A$13:$D$20,4,FALSE)*P1348</f>
        <v>#N/A</v>
      </c>
      <c r="T1348">
        <f>IF(F1348="COD1",tarifas!$D$11*(SUMIFS($P$11:$P$8770,$F$11:$F$8770,"=COD1",$B$11:$B$8770,"="&amp;B1348)/COUNTIFS($F$11:$F$8770,"=COD1",$B$11:$B$8770,"="&amp;B1348))/COUNTIFS($A$11:$A$8770,"="&amp;A1348,$F$11:$F$8770,"=COD1"),0)</f>
        <v>0</v>
      </c>
      <c r="U1348" t="e">
        <f>(VLOOKUP(F1348,tarifas!$C$7:$D$10,2,FALSE)+tarifas!$D$21)*datos!P1348</f>
        <v>#N/A</v>
      </c>
      <c r="V1348" t="e">
        <f t="shared" si="192"/>
        <v>#N/A</v>
      </c>
      <c r="W1348">
        <f t="shared" si="193"/>
        <v>0</v>
      </c>
    </row>
    <row r="1349" spans="1:23" x14ac:dyDescent="0.25">
      <c r="A1349">
        <f t="shared" si="186"/>
        <v>54</v>
      </c>
      <c r="B1349">
        <f t="shared" si="187"/>
        <v>2</v>
      </c>
      <c r="C1349" s="1">
        <f t="shared" si="194"/>
        <v>41695.749999996755</v>
      </c>
      <c r="D1349" s="7">
        <v>0</v>
      </c>
      <c r="E1349" s="7"/>
      <c r="G1349">
        <v>3.3</v>
      </c>
      <c r="H1349" s="12">
        <v>400.8615052523939</v>
      </c>
      <c r="I1349" s="13">
        <f>$D$2*tarifas!$D$12/24</f>
        <v>1.4541666666666666</v>
      </c>
      <c r="J1349" s="13" t="e">
        <f>VLOOKUP(E1349&amp;" "&amp;F1349,tarifas!$A$13:$D$20,4,FALSE)*H1349</f>
        <v>#N/A</v>
      </c>
      <c r="K1349" s="13">
        <f>IF(F1349="COD1",tarifas!$D$11*(SUMIFS($H$11:$H$8770,$F$11:$F$8770,"=COD1",$B$11:$B$8770,"="&amp;B1349)/COUNTIFS($F$11:$F$8770,"=COD1",$B$11:$B$8770,"="&amp;B1349))/COUNTIFS($A$11:$A$8770,"="&amp;A1349,$F$11:$F$8770,"=COD1"),0)</f>
        <v>0</v>
      </c>
      <c r="L1349" s="13" t="e">
        <f>(VLOOKUP(F1349,tarifas!$C$7:$D$10,2,FALSE)+tarifas!$D$21)*datos!H1349</f>
        <v>#N/A</v>
      </c>
      <c r="M1349">
        <v>0</v>
      </c>
      <c r="N1349" s="13" t="e">
        <f t="shared" si="188"/>
        <v>#N/A</v>
      </c>
      <c r="O1349">
        <f t="shared" si="189"/>
        <v>0</v>
      </c>
      <c r="P1349" s="12">
        <f t="shared" si="190"/>
        <v>400.8615052523939</v>
      </c>
      <c r="Q1349">
        <f t="shared" si="191"/>
        <v>0</v>
      </c>
      <c r="R1349">
        <f>$D$2*tarifas!$D$12/24</f>
        <v>1.4541666666666666</v>
      </c>
      <c r="S1349" t="e">
        <f>VLOOKUP(E1349&amp;" "&amp;F1349,tarifas!$A$13:$D$20,4,FALSE)*P1349</f>
        <v>#N/A</v>
      </c>
      <c r="T1349">
        <f>IF(F1349="COD1",tarifas!$D$11*(SUMIFS($P$11:$P$8770,$F$11:$F$8770,"=COD1",$B$11:$B$8770,"="&amp;B1349)/COUNTIFS($F$11:$F$8770,"=COD1",$B$11:$B$8770,"="&amp;B1349))/COUNTIFS($A$11:$A$8770,"="&amp;A1349,$F$11:$F$8770,"=COD1"),0)</f>
        <v>0</v>
      </c>
      <c r="U1349" t="e">
        <f>(VLOOKUP(F1349,tarifas!$C$7:$D$10,2,FALSE)+tarifas!$D$21)*datos!P1349</f>
        <v>#N/A</v>
      </c>
      <c r="V1349" t="e">
        <f t="shared" si="192"/>
        <v>#N/A</v>
      </c>
      <c r="W1349">
        <f t="shared" si="193"/>
        <v>0</v>
      </c>
    </row>
    <row r="1350" spans="1:23" x14ac:dyDescent="0.25">
      <c r="A1350">
        <f t="shared" si="186"/>
        <v>54</v>
      </c>
      <c r="B1350">
        <f t="shared" si="187"/>
        <v>2</v>
      </c>
      <c r="C1350" s="1">
        <f t="shared" si="194"/>
        <v>41695.791666663419</v>
      </c>
      <c r="D1350" s="7">
        <v>0</v>
      </c>
      <c r="E1350" s="7"/>
      <c r="G1350">
        <v>28.8</v>
      </c>
      <c r="H1350" s="12">
        <v>293.31325707931626</v>
      </c>
      <c r="I1350" s="13">
        <f>$D$2*tarifas!$D$12/24</f>
        <v>1.4541666666666666</v>
      </c>
      <c r="J1350" s="13" t="e">
        <f>VLOOKUP(E1350&amp;" "&amp;F1350,tarifas!$A$13:$D$20,4,FALSE)*H1350</f>
        <v>#N/A</v>
      </c>
      <c r="K1350" s="13">
        <f>IF(F1350="COD1",tarifas!$D$11*(SUMIFS($H$11:$H$8770,$F$11:$F$8770,"=COD1",$B$11:$B$8770,"="&amp;B1350)/COUNTIFS($F$11:$F$8770,"=COD1",$B$11:$B$8770,"="&amp;B1350))/COUNTIFS($A$11:$A$8770,"="&amp;A1350,$F$11:$F$8770,"=COD1"),0)</f>
        <v>0</v>
      </c>
      <c r="L1350" s="13" t="e">
        <f>(VLOOKUP(F1350,tarifas!$C$7:$D$10,2,FALSE)+tarifas!$D$21)*datos!H1350</f>
        <v>#N/A</v>
      </c>
      <c r="M1350">
        <v>0</v>
      </c>
      <c r="N1350" s="13" t="e">
        <f t="shared" si="188"/>
        <v>#N/A</v>
      </c>
      <c r="O1350">
        <f t="shared" si="189"/>
        <v>0</v>
      </c>
      <c r="P1350" s="12">
        <f t="shared" si="190"/>
        <v>293.31325707931626</v>
      </c>
      <c r="Q1350">
        <f t="shared" si="191"/>
        <v>0</v>
      </c>
      <c r="R1350">
        <f>$D$2*tarifas!$D$12/24</f>
        <v>1.4541666666666666</v>
      </c>
      <c r="S1350" t="e">
        <f>VLOOKUP(E1350&amp;" "&amp;F1350,tarifas!$A$13:$D$20,4,FALSE)*P1350</f>
        <v>#N/A</v>
      </c>
      <c r="T1350">
        <f>IF(F1350="COD1",tarifas!$D$11*(SUMIFS($P$11:$P$8770,$F$11:$F$8770,"=COD1",$B$11:$B$8770,"="&amp;B1350)/COUNTIFS($F$11:$F$8770,"=COD1",$B$11:$B$8770,"="&amp;B1350))/COUNTIFS($A$11:$A$8770,"="&amp;A1350,$F$11:$F$8770,"=COD1"),0)</f>
        <v>0</v>
      </c>
      <c r="U1350" t="e">
        <f>(VLOOKUP(F1350,tarifas!$C$7:$D$10,2,FALSE)+tarifas!$D$21)*datos!P1350</f>
        <v>#N/A</v>
      </c>
      <c r="V1350" t="e">
        <f t="shared" si="192"/>
        <v>#N/A</v>
      </c>
      <c r="W1350">
        <f t="shared" si="193"/>
        <v>0</v>
      </c>
    </row>
    <row r="1351" spans="1:23" x14ac:dyDescent="0.25">
      <c r="A1351">
        <f t="shared" si="186"/>
        <v>54</v>
      </c>
      <c r="B1351">
        <f t="shared" si="187"/>
        <v>2</v>
      </c>
      <c r="C1351" s="1">
        <f t="shared" si="194"/>
        <v>41695.833333330083</v>
      </c>
      <c r="D1351" s="7">
        <v>0</v>
      </c>
      <c r="E1351" s="7"/>
      <c r="G1351">
        <v>30</v>
      </c>
      <c r="H1351" s="12">
        <v>237.26090086220174</v>
      </c>
      <c r="I1351" s="13">
        <f>$D$2*tarifas!$D$12/24</f>
        <v>1.4541666666666666</v>
      </c>
      <c r="J1351" s="13" t="e">
        <f>VLOOKUP(E1351&amp;" "&amp;F1351,tarifas!$A$13:$D$20,4,FALSE)*H1351</f>
        <v>#N/A</v>
      </c>
      <c r="K1351" s="13">
        <f>IF(F1351="COD1",tarifas!$D$11*(SUMIFS($H$11:$H$8770,$F$11:$F$8770,"=COD1",$B$11:$B$8770,"="&amp;B1351)/COUNTIFS($F$11:$F$8770,"=COD1",$B$11:$B$8770,"="&amp;B1351))/COUNTIFS($A$11:$A$8770,"="&amp;A1351,$F$11:$F$8770,"=COD1"),0)</f>
        <v>0</v>
      </c>
      <c r="L1351" s="13" t="e">
        <f>(VLOOKUP(F1351,tarifas!$C$7:$D$10,2,FALSE)+tarifas!$D$21)*datos!H1351</f>
        <v>#N/A</v>
      </c>
      <c r="M1351">
        <v>0</v>
      </c>
      <c r="N1351" s="13" t="e">
        <f t="shared" si="188"/>
        <v>#N/A</v>
      </c>
      <c r="O1351">
        <f t="shared" si="189"/>
        <v>0</v>
      </c>
      <c r="P1351" s="12">
        <f t="shared" si="190"/>
        <v>237.26090086220174</v>
      </c>
      <c r="Q1351">
        <f t="shared" si="191"/>
        <v>0</v>
      </c>
      <c r="R1351">
        <f>$D$2*tarifas!$D$12/24</f>
        <v>1.4541666666666666</v>
      </c>
      <c r="S1351" t="e">
        <f>VLOOKUP(E1351&amp;" "&amp;F1351,tarifas!$A$13:$D$20,4,FALSE)*P1351</f>
        <v>#N/A</v>
      </c>
      <c r="T1351">
        <f>IF(F1351="COD1",tarifas!$D$11*(SUMIFS($P$11:$P$8770,$F$11:$F$8770,"=COD1",$B$11:$B$8770,"="&amp;B1351)/COUNTIFS($F$11:$F$8770,"=COD1",$B$11:$B$8770,"="&amp;B1351))/COUNTIFS($A$11:$A$8770,"="&amp;A1351,$F$11:$F$8770,"=COD1"),0)</f>
        <v>0</v>
      </c>
      <c r="U1351" t="e">
        <f>(VLOOKUP(F1351,tarifas!$C$7:$D$10,2,FALSE)+tarifas!$D$21)*datos!P1351</f>
        <v>#N/A</v>
      </c>
      <c r="V1351" t="e">
        <f t="shared" si="192"/>
        <v>#N/A</v>
      </c>
      <c r="W1351">
        <f t="shared" si="193"/>
        <v>0</v>
      </c>
    </row>
    <row r="1352" spans="1:23" x14ac:dyDescent="0.25">
      <c r="A1352">
        <f t="shared" si="186"/>
        <v>54</v>
      </c>
      <c r="B1352">
        <f t="shared" si="187"/>
        <v>2</v>
      </c>
      <c r="C1352" s="1">
        <f t="shared" si="194"/>
        <v>41695.874999996748</v>
      </c>
      <c r="D1352" s="7">
        <v>0</v>
      </c>
      <c r="E1352" s="7"/>
      <c r="G1352">
        <v>30</v>
      </c>
      <c r="H1352" s="12">
        <v>219.86531218946811</v>
      </c>
      <c r="I1352" s="13">
        <f>$D$2*tarifas!$D$12/24</f>
        <v>1.4541666666666666</v>
      </c>
      <c r="J1352" s="13" t="e">
        <f>VLOOKUP(E1352&amp;" "&amp;F1352,tarifas!$A$13:$D$20,4,FALSE)*H1352</f>
        <v>#N/A</v>
      </c>
      <c r="K1352" s="13">
        <f>IF(F1352="COD1",tarifas!$D$11*(SUMIFS($H$11:$H$8770,$F$11:$F$8770,"=COD1",$B$11:$B$8770,"="&amp;B1352)/COUNTIFS($F$11:$F$8770,"=COD1",$B$11:$B$8770,"="&amp;B1352))/COUNTIFS($A$11:$A$8770,"="&amp;A1352,$F$11:$F$8770,"=COD1"),0)</f>
        <v>0</v>
      </c>
      <c r="L1352" s="13" t="e">
        <f>(VLOOKUP(F1352,tarifas!$C$7:$D$10,2,FALSE)+tarifas!$D$21)*datos!H1352</f>
        <v>#N/A</v>
      </c>
      <c r="M1352">
        <v>0</v>
      </c>
      <c r="N1352" s="13" t="e">
        <f t="shared" si="188"/>
        <v>#N/A</v>
      </c>
      <c r="O1352">
        <f t="shared" si="189"/>
        <v>0</v>
      </c>
      <c r="P1352" s="12">
        <f t="shared" si="190"/>
        <v>219.86531218946811</v>
      </c>
      <c r="Q1352">
        <f t="shared" si="191"/>
        <v>0</v>
      </c>
      <c r="R1352">
        <f>$D$2*tarifas!$D$12/24</f>
        <v>1.4541666666666666</v>
      </c>
      <c r="S1352" t="e">
        <f>VLOOKUP(E1352&amp;" "&amp;F1352,tarifas!$A$13:$D$20,4,FALSE)*P1352</f>
        <v>#N/A</v>
      </c>
      <c r="T1352">
        <f>IF(F1352="COD1",tarifas!$D$11*(SUMIFS($P$11:$P$8770,$F$11:$F$8770,"=COD1",$B$11:$B$8770,"="&amp;B1352)/COUNTIFS($F$11:$F$8770,"=COD1",$B$11:$B$8770,"="&amp;B1352))/COUNTIFS($A$11:$A$8770,"="&amp;A1352,$F$11:$F$8770,"=COD1"),0)</f>
        <v>0</v>
      </c>
      <c r="U1352" t="e">
        <f>(VLOOKUP(F1352,tarifas!$C$7:$D$10,2,FALSE)+tarifas!$D$21)*datos!P1352</f>
        <v>#N/A</v>
      </c>
      <c r="V1352" t="e">
        <f t="shared" si="192"/>
        <v>#N/A</v>
      </c>
      <c r="W1352">
        <f t="shared" si="193"/>
        <v>0</v>
      </c>
    </row>
    <row r="1353" spans="1:23" x14ac:dyDescent="0.25">
      <c r="A1353">
        <f t="shared" si="186"/>
        <v>54</v>
      </c>
      <c r="B1353">
        <f t="shared" si="187"/>
        <v>2</v>
      </c>
      <c r="C1353" s="1">
        <f t="shared" si="194"/>
        <v>41695.916666663412</v>
      </c>
      <c r="D1353" s="7">
        <v>0</v>
      </c>
      <c r="E1353" s="7"/>
      <c r="G1353">
        <v>21.41</v>
      </c>
      <c r="H1353" s="12">
        <v>226.30155810058545</v>
      </c>
      <c r="I1353" s="13">
        <f>$D$2*tarifas!$D$12/24</f>
        <v>1.4541666666666666</v>
      </c>
      <c r="J1353" s="13" t="e">
        <f>VLOOKUP(E1353&amp;" "&amp;F1353,tarifas!$A$13:$D$20,4,FALSE)*H1353</f>
        <v>#N/A</v>
      </c>
      <c r="K1353" s="13">
        <f>IF(F1353="COD1",tarifas!$D$11*(SUMIFS($H$11:$H$8770,$F$11:$F$8770,"=COD1",$B$11:$B$8770,"="&amp;B1353)/COUNTIFS($F$11:$F$8770,"=COD1",$B$11:$B$8770,"="&amp;B1353))/COUNTIFS($A$11:$A$8770,"="&amp;A1353,$F$11:$F$8770,"=COD1"),0)</f>
        <v>0</v>
      </c>
      <c r="L1353" s="13" t="e">
        <f>(VLOOKUP(F1353,tarifas!$C$7:$D$10,2,FALSE)+tarifas!$D$21)*datos!H1353</f>
        <v>#N/A</v>
      </c>
      <c r="M1353">
        <v>0</v>
      </c>
      <c r="N1353" s="13" t="e">
        <f t="shared" si="188"/>
        <v>#N/A</v>
      </c>
      <c r="O1353">
        <f t="shared" si="189"/>
        <v>0</v>
      </c>
      <c r="P1353" s="12">
        <f t="shared" si="190"/>
        <v>226.30155810058545</v>
      </c>
      <c r="Q1353">
        <f t="shared" si="191"/>
        <v>0</v>
      </c>
      <c r="R1353">
        <f>$D$2*tarifas!$D$12/24</f>
        <v>1.4541666666666666</v>
      </c>
      <c r="S1353" t="e">
        <f>VLOOKUP(E1353&amp;" "&amp;F1353,tarifas!$A$13:$D$20,4,FALSE)*P1353</f>
        <v>#N/A</v>
      </c>
      <c r="T1353">
        <f>IF(F1353="COD1",tarifas!$D$11*(SUMIFS($P$11:$P$8770,$F$11:$F$8770,"=COD1",$B$11:$B$8770,"="&amp;B1353)/COUNTIFS($F$11:$F$8770,"=COD1",$B$11:$B$8770,"="&amp;B1353))/COUNTIFS($A$11:$A$8770,"="&amp;A1353,$F$11:$F$8770,"=COD1"),0)</f>
        <v>0</v>
      </c>
      <c r="U1353" t="e">
        <f>(VLOOKUP(F1353,tarifas!$C$7:$D$10,2,FALSE)+tarifas!$D$21)*datos!P1353</f>
        <v>#N/A</v>
      </c>
      <c r="V1353" t="e">
        <f t="shared" si="192"/>
        <v>#N/A</v>
      </c>
      <c r="W1353">
        <f t="shared" si="193"/>
        <v>0</v>
      </c>
    </row>
    <row r="1354" spans="1:23" x14ac:dyDescent="0.25">
      <c r="A1354">
        <f t="shared" si="186"/>
        <v>54</v>
      </c>
      <c r="B1354">
        <f t="shared" si="187"/>
        <v>2</v>
      </c>
      <c r="C1354" s="1">
        <f t="shared" si="194"/>
        <v>41695.958333330076</v>
      </c>
      <c r="D1354" s="7">
        <v>0</v>
      </c>
      <c r="E1354" s="7"/>
      <c r="G1354">
        <v>18.79</v>
      </c>
      <c r="H1354" s="12">
        <v>223.78248467358637</v>
      </c>
      <c r="I1354" s="13">
        <f>$D$2*tarifas!$D$12/24</f>
        <v>1.4541666666666666</v>
      </c>
      <c r="J1354" s="13" t="e">
        <f>VLOOKUP(E1354&amp;" "&amp;F1354,tarifas!$A$13:$D$20,4,FALSE)*H1354</f>
        <v>#N/A</v>
      </c>
      <c r="K1354" s="13">
        <f>IF(F1354="COD1",tarifas!$D$11*(SUMIFS($H$11:$H$8770,$F$11:$F$8770,"=COD1",$B$11:$B$8770,"="&amp;B1354)/COUNTIFS($F$11:$F$8770,"=COD1",$B$11:$B$8770,"="&amp;B1354))/COUNTIFS($A$11:$A$8770,"="&amp;A1354,$F$11:$F$8770,"=COD1"),0)</f>
        <v>0</v>
      </c>
      <c r="L1354" s="13" t="e">
        <f>(VLOOKUP(F1354,tarifas!$C$7:$D$10,2,FALSE)+tarifas!$D$21)*datos!H1354</f>
        <v>#N/A</v>
      </c>
      <c r="M1354">
        <v>0</v>
      </c>
      <c r="N1354" s="13" t="e">
        <f t="shared" si="188"/>
        <v>#N/A</v>
      </c>
      <c r="O1354">
        <f t="shared" si="189"/>
        <v>0</v>
      </c>
      <c r="P1354" s="12">
        <f t="shared" si="190"/>
        <v>223.78248467358637</v>
      </c>
      <c r="Q1354">
        <f t="shared" si="191"/>
        <v>0</v>
      </c>
      <c r="R1354">
        <f>$D$2*tarifas!$D$12/24</f>
        <v>1.4541666666666666</v>
      </c>
      <c r="S1354" t="e">
        <f>VLOOKUP(E1354&amp;" "&amp;F1354,tarifas!$A$13:$D$20,4,FALSE)*P1354</f>
        <v>#N/A</v>
      </c>
      <c r="T1354">
        <f>IF(F1354="COD1",tarifas!$D$11*(SUMIFS($P$11:$P$8770,$F$11:$F$8770,"=COD1",$B$11:$B$8770,"="&amp;B1354)/COUNTIFS($F$11:$F$8770,"=COD1",$B$11:$B$8770,"="&amp;B1354))/COUNTIFS($A$11:$A$8770,"="&amp;A1354,$F$11:$F$8770,"=COD1"),0)</f>
        <v>0</v>
      </c>
      <c r="U1354" t="e">
        <f>(VLOOKUP(F1354,tarifas!$C$7:$D$10,2,FALSE)+tarifas!$D$21)*datos!P1354</f>
        <v>#N/A</v>
      </c>
      <c r="V1354" t="e">
        <f t="shared" si="192"/>
        <v>#N/A</v>
      </c>
      <c r="W1354">
        <f t="shared" si="193"/>
        <v>0</v>
      </c>
    </row>
    <row r="1355" spans="1:23" x14ac:dyDescent="0.25">
      <c r="A1355">
        <f t="shared" si="186"/>
        <v>55</v>
      </c>
      <c r="B1355">
        <f t="shared" si="187"/>
        <v>2</v>
      </c>
      <c r="C1355" s="1">
        <f t="shared" si="194"/>
        <v>41695.99999999674</v>
      </c>
      <c r="D1355" s="7">
        <v>0</v>
      </c>
      <c r="E1355" s="7"/>
      <c r="G1355">
        <v>10</v>
      </c>
      <c r="H1355" s="12">
        <v>214.27563799968709</v>
      </c>
      <c r="I1355" s="13">
        <f>$D$2*tarifas!$D$12/24</f>
        <v>1.4541666666666666</v>
      </c>
      <c r="J1355" s="13" t="e">
        <f>VLOOKUP(E1355&amp;" "&amp;F1355,tarifas!$A$13:$D$20,4,FALSE)*H1355</f>
        <v>#N/A</v>
      </c>
      <c r="K1355" s="13">
        <f>IF(F1355="COD1",tarifas!$D$11*(SUMIFS($H$11:$H$8770,$F$11:$F$8770,"=COD1",$B$11:$B$8770,"="&amp;B1355)/COUNTIFS($F$11:$F$8770,"=COD1",$B$11:$B$8770,"="&amp;B1355))/COUNTIFS($A$11:$A$8770,"="&amp;A1355,$F$11:$F$8770,"=COD1"),0)</f>
        <v>0</v>
      </c>
      <c r="L1355" s="13" t="e">
        <f>(VLOOKUP(F1355,tarifas!$C$7:$D$10,2,FALSE)+tarifas!$D$21)*datos!H1355</f>
        <v>#N/A</v>
      </c>
      <c r="M1355">
        <v>0</v>
      </c>
      <c r="N1355" s="13" t="e">
        <f t="shared" si="188"/>
        <v>#N/A</v>
      </c>
      <c r="O1355">
        <f t="shared" si="189"/>
        <v>0</v>
      </c>
      <c r="P1355" s="12">
        <f t="shared" si="190"/>
        <v>214.27563799968709</v>
      </c>
      <c r="Q1355">
        <f t="shared" si="191"/>
        <v>0</v>
      </c>
      <c r="R1355">
        <f>$D$2*tarifas!$D$12/24</f>
        <v>1.4541666666666666</v>
      </c>
      <c r="S1355" t="e">
        <f>VLOOKUP(E1355&amp;" "&amp;F1355,tarifas!$A$13:$D$20,4,FALSE)*P1355</f>
        <v>#N/A</v>
      </c>
      <c r="T1355">
        <f>IF(F1355="COD1",tarifas!$D$11*(SUMIFS($P$11:$P$8770,$F$11:$F$8770,"=COD1",$B$11:$B$8770,"="&amp;B1355)/COUNTIFS($F$11:$F$8770,"=COD1",$B$11:$B$8770,"="&amp;B1355))/COUNTIFS($A$11:$A$8770,"="&amp;A1355,$F$11:$F$8770,"=COD1"),0)</f>
        <v>0</v>
      </c>
      <c r="U1355" t="e">
        <f>(VLOOKUP(F1355,tarifas!$C$7:$D$10,2,FALSE)+tarifas!$D$21)*datos!P1355</f>
        <v>#N/A</v>
      </c>
      <c r="V1355" t="e">
        <f t="shared" si="192"/>
        <v>#N/A</v>
      </c>
      <c r="W1355">
        <f t="shared" si="193"/>
        <v>0</v>
      </c>
    </row>
    <row r="1356" spans="1:23" x14ac:dyDescent="0.25">
      <c r="A1356">
        <f t="shared" ref="A1356:A1419" si="195">DAYS360($C$11,C1356)</f>
        <v>55</v>
      </c>
      <c r="B1356">
        <f t="shared" ref="B1356:B1419" si="196">MONTH(C1356)</f>
        <v>2</v>
      </c>
      <c r="C1356" s="1">
        <f t="shared" si="194"/>
        <v>41696.041666663405</v>
      </c>
      <c r="D1356" s="7">
        <v>0</v>
      </c>
      <c r="E1356" s="7"/>
      <c r="G1356">
        <v>5</v>
      </c>
      <c r="H1356" s="12">
        <v>211.77242571293687</v>
      </c>
      <c r="I1356" s="13">
        <f>$D$2*tarifas!$D$12/24</f>
        <v>1.4541666666666666</v>
      </c>
      <c r="J1356" s="13" t="e">
        <f>VLOOKUP(E1356&amp;" "&amp;F1356,tarifas!$A$13:$D$20,4,FALSE)*H1356</f>
        <v>#N/A</v>
      </c>
      <c r="K1356" s="13">
        <f>IF(F1356="COD1",tarifas!$D$11*(SUMIFS($H$11:$H$8770,$F$11:$F$8770,"=COD1",$B$11:$B$8770,"="&amp;B1356)/COUNTIFS($F$11:$F$8770,"=COD1",$B$11:$B$8770,"="&amp;B1356))/COUNTIFS($A$11:$A$8770,"="&amp;A1356,$F$11:$F$8770,"=COD1"),0)</f>
        <v>0</v>
      </c>
      <c r="L1356" s="13" t="e">
        <f>(VLOOKUP(F1356,tarifas!$C$7:$D$10,2,FALSE)+tarifas!$D$21)*datos!H1356</f>
        <v>#N/A</v>
      </c>
      <c r="M1356">
        <v>0</v>
      </c>
      <c r="N1356" s="13" t="e">
        <f t="shared" ref="N1356:N1419" si="197">(I1356+J1356+K1356+L1356)*1.23</f>
        <v>#N/A</v>
      </c>
      <c r="O1356">
        <f t="shared" ref="O1356:O1419" si="198">IF(M1356&lt;H1356,M1356,H1356)</f>
        <v>0</v>
      </c>
      <c r="P1356" s="12">
        <f t="shared" ref="P1356:P1419" si="199">H1356-O1356</f>
        <v>211.77242571293687</v>
      </c>
      <c r="Q1356">
        <f t="shared" ref="Q1356:Q1419" si="200">IF(M1356&lt;H1356,0,M1356-H1356)</f>
        <v>0</v>
      </c>
      <c r="R1356">
        <f>$D$2*tarifas!$D$12/24</f>
        <v>1.4541666666666666</v>
      </c>
      <c r="S1356" t="e">
        <f>VLOOKUP(E1356&amp;" "&amp;F1356,tarifas!$A$13:$D$20,4,FALSE)*P1356</f>
        <v>#N/A</v>
      </c>
      <c r="T1356">
        <f>IF(F1356="COD1",tarifas!$D$11*(SUMIFS($P$11:$P$8770,$F$11:$F$8770,"=COD1",$B$11:$B$8770,"="&amp;B1356)/COUNTIFS($F$11:$F$8770,"=COD1",$B$11:$B$8770,"="&amp;B1356))/COUNTIFS($A$11:$A$8770,"="&amp;A1356,$F$11:$F$8770,"=COD1"),0)</f>
        <v>0</v>
      </c>
      <c r="U1356" t="e">
        <f>(VLOOKUP(F1356,tarifas!$C$7:$D$10,2,FALSE)+tarifas!$D$21)*datos!P1356</f>
        <v>#N/A</v>
      </c>
      <c r="V1356" t="e">
        <f t="shared" ref="V1356:V1419" si="201">(R1356+S1356+T1356+U1356)*1.23</f>
        <v>#N/A</v>
      </c>
      <c r="W1356">
        <f t="shared" ref="W1356:W1419" si="202">0.9*G1356/1000*Q1356</f>
        <v>0</v>
      </c>
    </row>
    <row r="1357" spans="1:23" x14ac:dyDescent="0.25">
      <c r="A1357">
        <f t="shared" si="195"/>
        <v>55</v>
      </c>
      <c r="B1357">
        <f t="shared" si="196"/>
        <v>2</v>
      </c>
      <c r="C1357" s="1">
        <f t="shared" ref="C1357:C1420" si="203">+C1356+1/24</f>
        <v>41696.083333330069</v>
      </c>
      <c r="D1357" s="7">
        <v>0</v>
      </c>
      <c r="E1357" s="7"/>
      <c r="G1357">
        <v>3</v>
      </c>
      <c r="H1357" s="12">
        <v>207.14333099322971</v>
      </c>
      <c r="I1357" s="13">
        <f>$D$2*tarifas!$D$12/24</f>
        <v>1.4541666666666666</v>
      </c>
      <c r="J1357" s="13" t="e">
        <f>VLOOKUP(E1357&amp;" "&amp;F1357,tarifas!$A$13:$D$20,4,FALSE)*H1357</f>
        <v>#N/A</v>
      </c>
      <c r="K1357" s="13">
        <f>IF(F1357="COD1",tarifas!$D$11*(SUMIFS($H$11:$H$8770,$F$11:$F$8770,"=COD1",$B$11:$B$8770,"="&amp;B1357)/COUNTIFS($F$11:$F$8770,"=COD1",$B$11:$B$8770,"="&amp;B1357))/COUNTIFS($A$11:$A$8770,"="&amp;A1357,$F$11:$F$8770,"=COD1"),0)</f>
        <v>0</v>
      </c>
      <c r="L1357" s="13" t="e">
        <f>(VLOOKUP(F1357,tarifas!$C$7:$D$10,2,FALSE)+tarifas!$D$21)*datos!H1357</f>
        <v>#N/A</v>
      </c>
      <c r="M1357">
        <v>0</v>
      </c>
      <c r="N1357" s="13" t="e">
        <f t="shared" si="197"/>
        <v>#N/A</v>
      </c>
      <c r="O1357">
        <f t="shared" si="198"/>
        <v>0</v>
      </c>
      <c r="P1357" s="12">
        <f t="shared" si="199"/>
        <v>207.14333099322971</v>
      </c>
      <c r="Q1357">
        <f t="shared" si="200"/>
        <v>0</v>
      </c>
      <c r="R1357">
        <f>$D$2*tarifas!$D$12/24</f>
        <v>1.4541666666666666</v>
      </c>
      <c r="S1357" t="e">
        <f>VLOOKUP(E1357&amp;" "&amp;F1357,tarifas!$A$13:$D$20,4,FALSE)*P1357</f>
        <v>#N/A</v>
      </c>
      <c r="T1357">
        <f>IF(F1357="COD1",tarifas!$D$11*(SUMIFS($P$11:$P$8770,$F$11:$F$8770,"=COD1",$B$11:$B$8770,"="&amp;B1357)/COUNTIFS($F$11:$F$8770,"=COD1",$B$11:$B$8770,"="&amp;B1357))/COUNTIFS($A$11:$A$8770,"="&amp;A1357,$F$11:$F$8770,"=COD1"),0)</f>
        <v>0</v>
      </c>
      <c r="U1357" t="e">
        <f>(VLOOKUP(F1357,tarifas!$C$7:$D$10,2,FALSE)+tarifas!$D$21)*datos!P1357</f>
        <v>#N/A</v>
      </c>
      <c r="V1357" t="e">
        <f t="shared" si="201"/>
        <v>#N/A</v>
      </c>
      <c r="W1357">
        <f t="shared" si="202"/>
        <v>0</v>
      </c>
    </row>
    <row r="1358" spans="1:23" x14ac:dyDescent="0.25">
      <c r="A1358">
        <f t="shared" si="195"/>
        <v>55</v>
      </c>
      <c r="B1358">
        <f t="shared" si="196"/>
        <v>2</v>
      </c>
      <c r="C1358" s="1">
        <f t="shared" si="203"/>
        <v>41696.124999996733</v>
      </c>
      <c r="D1358" s="7">
        <v>0</v>
      </c>
      <c r="E1358" s="7"/>
      <c r="G1358">
        <v>2.5</v>
      </c>
      <c r="H1358" s="12">
        <v>194.26454661272439</v>
      </c>
      <c r="I1358" s="13">
        <f>$D$2*tarifas!$D$12/24</f>
        <v>1.4541666666666666</v>
      </c>
      <c r="J1358" s="13" t="e">
        <f>VLOOKUP(E1358&amp;" "&amp;F1358,tarifas!$A$13:$D$20,4,FALSE)*H1358</f>
        <v>#N/A</v>
      </c>
      <c r="K1358" s="13">
        <f>IF(F1358="COD1",tarifas!$D$11*(SUMIFS($H$11:$H$8770,$F$11:$F$8770,"=COD1",$B$11:$B$8770,"="&amp;B1358)/COUNTIFS($F$11:$F$8770,"=COD1",$B$11:$B$8770,"="&amp;B1358))/COUNTIFS($A$11:$A$8770,"="&amp;A1358,$F$11:$F$8770,"=COD1"),0)</f>
        <v>0</v>
      </c>
      <c r="L1358" s="13" t="e">
        <f>(VLOOKUP(F1358,tarifas!$C$7:$D$10,2,FALSE)+tarifas!$D$21)*datos!H1358</f>
        <v>#N/A</v>
      </c>
      <c r="M1358">
        <v>0</v>
      </c>
      <c r="N1358" s="13" t="e">
        <f t="shared" si="197"/>
        <v>#N/A</v>
      </c>
      <c r="O1358">
        <f t="shared" si="198"/>
        <v>0</v>
      </c>
      <c r="P1358" s="12">
        <f t="shared" si="199"/>
        <v>194.26454661272439</v>
      </c>
      <c r="Q1358">
        <f t="shared" si="200"/>
        <v>0</v>
      </c>
      <c r="R1358">
        <f>$D$2*tarifas!$D$12/24</f>
        <v>1.4541666666666666</v>
      </c>
      <c r="S1358" t="e">
        <f>VLOOKUP(E1358&amp;" "&amp;F1358,tarifas!$A$13:$D$20,4,FALSE)*P1358</f>
        <v>#N/A</v>
      </c>
      <c r="T1358">
        <f>IF(F1358="COD1",tarifas!$D$11*(SUMIFS($P$11:$P$8770,$F$11:$F$8770,"=COD1",$B$11:$B$8770,"="&amp;B1358)/COUNTIFS($F$11:$F$8770,"=COD1",$B$11:$B$8770,"="&amp;B1358))/COUNTIFS($A$11:$A$8770,"="&amp;A1358,$F$11:$F$8770,"=COD1"),0)</f>
        <v>0</v>
      </c>
      <c r="U1358" t="e">
        <f>(VLOOKUP(F1358,tarifas!$C$7:$D$10,2,FALSE)+tarifas!$D$21)*datos!P1358</f>
        <v>#N/A</v>
      </c>
      <c r="V1358" t="e">
        <f t="shared" si="201"/>
        <v>#N/A</v>
      </c>
      <c r="W1358">
        <f t="shared" si="202"/>
        <v>0</v>
      </c>
    </row>
    <row r="1359" spans="1:23" x14ac:dyDescent="0.25">
      <c r="A1359">
        <f t="shared" si="195"/>
        <v>55</v>
      </c>
      <c r="B1359">
        <f t="shared" si="196"/>
        <v>2</v>
      </c>
      <c r="C1359" s="1">
        <f t="shared" si="203"/>
        <v>41696.166666663397</v>
      </c>
      <c r="D1359" s="7">
        <v>0</v>
      </c>
      <c r="E1359" s="7"/>
      <c r="G1359">
        <v>3</v>
      </c>
      <c r="H1359" s="12">
        <v>188.22217942283294</v>
      </c>
      <c r="I1359" s="13">
        <f>$D$2*tarifas!$D$12/24</f>
        <v>1.4541666666666666</v>
      </c>
      <c r="J1359" s="13" t="e">
        <f>VLOOKUP(E1359&amp;" "&amp;F1359,tarifas!$A$13:$D$20,4,FALSE)*H1359</f>
        <v>#N/A</v>
      </c>
      <c r="K1359" s="13">
        <f>IF(F1359="COD1",tarifas!$D$11*(SUMIFS($H$11:$H$8770,$F$11:$F$8770,"=COD1",$B$11:$B$8770,"="&amp;B1359)/COUNTIFS($F$11:$F$8770,"=COD1",$B$11:$B$8770,"="&amp;B1359))/COUNTIFS($A$11:$A$8770,"="&amp;A1359,$F$11:$F$8770,"=COD1"),0)</f>
        <v>0</v>
      </c>
      <c r="L1359" s="13" t="e">
        <f>(VLOOKUP(F1359,tarifas!$C$7:$D$10,2,FALSE)+tarifas!$D$21)*datos!H1359</f>
        <v>#N/A</v>
      </c>
      <c r="M1359">
        <v>0</v>
      </c>
      <c r="N1359" s="13" t="e">
        <f t="shared" si="197"/>
        <v>#N/A</v>
      </c>
      <c r="O1359">
        <f t="shared" si="198"/>
        <v>0</v>
      </c>
      <c r="P1359" s="12">
        <f t="shared" si="199"/>
        <v>188.22217942283294</v>
      </c>
      <c r="Q1359">
        <f t="shared" si="200"/>
        <v>0</v>
      </c>
      <c r="R1359">
        <f>$D$2*tarifas!$D$12/24</f>
        <v>1.4541666666666666</v>
      </c>
      <c r="S1359" t="e">
        <f>VLOOKUP(E1359&amp;" "&amp;F1359,tarifas!$A$13:$D$20,4,FALSE)*P1359</f>
        <v>#N/A</v>
      </c>
      <c r="T1359">
        <f>IF(F1359="COD1",tarifas!$D$11*(SUMIFS($P$11:$P$8770,$F$11:$F$8770,"=COD1",$B$11:$B$8770,"="&amp;B1359)/COUNTIFS($F$11:$F$8770,"=COD1",$B$11:$B$8770,"="&amp;B1359))/COUNTIFS($A$11:$A$8770,"="&amp;A1359,$F$11:$F$8770,"=COD1"),0)</f>
        <v>0</v>
      </c>
      <c r="U1359" t="e">
        <f>(VLOOKUP(F1359,tarifas!$C$7:$D$10,2,FALSE)+tarifas!$D$21)*datos!P1359</f>
        <v>#N/A</v>
      </c>
      <c r="V1359" t="e">
        <f t="shared" si="201"/>
        <v>#N/A</v>
      </c>
      <c r="W1359">
        <f t="shared" si="202"/>
        <v>0</v>
      </c>
    </row>
    <row r="1360" spans="1:23" x14ac:dyDescent="0.25">
      <c r="A1360">
        <f t="shared" si="195"/>
        <v>55</v>
      </c>
      <c r="B1360">
        <f t="shared" si="196"/>
        <v>2</v>
      </c>
      <c r="C1360" s="1">
        <f t="shared" si="203"/>
        <v>41696.208333330062</v>
      </c>
      <c r="D1360" s="7">
        <v>0</v>
      </c>
      <c r="E1360" s="7"/>
      <c r="G1360">
        <v>4.5</v>
      </c>
      <c r="H1360" s="12">
        <v>187.92310041958257</v>
      </c>
      <c r="I1360" s="13">
        <f>$D$2*tarifas!$D$12/24</f>
        <v>1.4541666666666666</v>
      </c>
      <c r="J1360" s="13" t="e">
        <f>VLOOKUP(E1360&amp;" "&amp;F1360,tarifas!$A$13:$D$20,4,FALSE)*H1360</f>
        <v>#N/A</v>
      </c>
      <c r="K1360" s="13">
        <f>IF(F1360="COD1",tarifas!$D$11*(SUMIFS($H$11:$H$8770,$F$11:$F$8770,"=COD1",$B$11:$B$8770,"="&amp;B1360)/COUNTIFS($F$11:$F$8770,"=COD1",$B$11:$B$8770,"="&amp;B1360))/COUNTIFS($A$11:$A$8770,"="&amp;A1360,$F$11:$F$8770,"=COD1"),0)</f>
        <v>0</v>
      </c>
      <c r="L1360" s="13" t="e">
        <f>(VLOOKUP(F1360,tarifas!$C$7:$D$10,2,FALSE)+tarifas!$D$21)*datos!H1360</f>
        <v>#N/A</v>
      </c>
      <c r="M1360">
        <v>0</v>
      </c>
      <c r="N1360" s="13" t="e">
        <f t="shared" si="197"/>
        <v>#N/A</v>
      </c>
      <c r="O1360">
        <f t="shared" si="198"/>
        <v>0</v>
      </c>
      <c r="P1360" s="12">
        <f t="shared" si="199"/>
        <v>187.92310041958257</v>
      </c>
      <c r="Q1360">
        <f t="shared" si="200"/>
        <v>0</v>
      </c>
      <c r="R1360">
        <f>$D$2*tarifas!$D$12/24</f>
        <v>1.4541666666666666</v>
      </c>
      <c r="S1360" t="e">
        <f>VLOOKUP(E1360&amp;" "&amp;F1360,tarifas!$A$13:$D$20,4,FALSE)*P1360</f>
        <v>#N/A</v>
      </c>
      <c r="T1360">
        <f>IF(F1360="COD1",tarifas!$D$11*(SUMIFS($P$11:$P$8770,$F$11:$F$8770,"=COD1",$B$11:$B$8770,"="&amp;B1360)/COUNTIFS($F$11:$F$8770,"=COD1",$B$11:$B$8770,"="&amp;B1360))/COUNTIFS($A$11:$A$8770,"="&amp;A1360,$F$11:$F$8770,"=COD1"),0)</f>
        <v>0</v>
      </c>
      <c r="U1360" t="e">
        <f>(VLOOKUP(F1360,tarifas!$C$7:$D$10,2,FALSE)+tarifas!$D$21)*datos!P1360</f>
        <v>#N/A</v>
      </c>
      <c r="V1360" t="e">
        <f t="shared" si="201"/>
        <v>#N/A</v>
      </c>
      <c r="W1360">
        <f t="shared" si="202"/>
        <v>0</v>
      </c>
    </row>
    <row r="1361" spans="1:23" x14ac:dyDescent="0.25">
      <c r="A1361">
        <f t="shared" si="195"/>
        <v>55</v>
      </c>
      <c r="B1361">
        <f t="shared" si="196"/>
        <v>2</v>
      </c>
      <c r="C1361" s="1">
        <f t="shared" si="203"/>
        <v>41696.249999996726</v>
      </c>
      <c r="D1361" s="7">
        <v>0</v>
      </c>
      <c r="E1361" s="7"/>
      <c r="G1361">
        <v>6.69</v>
      </c>
      <c r="H1361" s="12">
        <v>187.65463106659956</v>
      </c>
      <c r="I1361" s="13">
        <f>$D$2*tarifas!$D$12/24</f>
        <v>1.4541666666666666</v>
      </c>
      <c r="J1361" s="13" t="e">
        <f>VLOOKUP(E1361&amp;" "&amp;F1361,tarifas!$A$13:$D$20,4,FALSE)*H1361</f>
        <v>#N/A</v>
      </c>
      <c r="K1361" s="13">
        <f>IF(F1361="COD1",tarifas!$D$11*(SUMIFS($H$11:$H$8770,$F$11:$F$8770,"=COD1",$B$11:$B$8770,"="&amp;B1361)/COUNTIFS($F$11:$F$8770,"=COD1",$B$11:$B$8770,"="&amp;B1361))/COUNTIFS($A$11:$A$8770,"="&amp;A1361,$F$11:$F$8770,"=COD1"),0)</f>
        <v>0</v>
      </c>
      <c r="L1361" s="13" t="e">
        <f>(VLOOKUP(F1361,tarifas!$C$7:$D$10,2,FALSE)+tarifas!$D$21)*datos!H1361</f>
        <v>#N/A</v>
      </c>
      <c r="M1361">
        <v>0</v>
      </c>
      <c r="N1361" s="13" t="e">
        <f t="shared" si="197"/>
        <v>#N/A</v>
      </c>
      <c r="O1361">
        <f t="shared" si="198"/>
        <v>0</v>
      </c>
      <c r="P1361" s="12">
        <f t="shared" si="199"/>
        <v>187.65463106659956</v>
      </c>
      <c r="Q1361">
        <f t="shared" si="200"/>
        <v>0</v>
      </c>
      <c r="R1361">
        <f>$D$2*tarifas!$D$12/24</f>
        <v>1.4541666666666666</v>
      </c>
      <c r="S1361" t="e">
        <f>VLOOKUP(E1361&amp;" "&amp;F1361,tarifas!$A$13:$D$20,4,FALSE)*P1361</f>
        <v>#N/A</v>
      </c>
      <c r="T1361">
        <f>IF(F1361="COD1",tarifas!$D$11*(SUMIFS($P$11:$P$8770,$F$11:$F$8770,"=COD1",$B$11:$B$8770,"="&amp;B1361)/COUNTIFS($F$11:$F$8770,"=COD1",$B$11:$B$8770,"="&amp;B1361))/COUNTIFS($A$11:$A$8770,"="&amp;A1361,$F$11:$F$8770,"=COD1"),0)</f>
        <v>0</v>
      </c>
      <c r="U1361" t="e">
        <f>(VLOOKUP(F1361,tarifas!$C$7:$D$10,2,FALSE)+tarifas!$D$21)*datos!P1361</f>
        <v>#N/A</v>
      </c>
      <c r="V1361" t="e">
        <f t="shared" si="201"/>
        <v>#N/A</v>
      </c>
      <c r="W1361">
        <f t="shared" si="202"/>
        <v>0</v>
      </c>
    </row>
    <row r="1362" spans="1:23" x14ac:dyDescent="0.25">
      <c r="A1362">
        <f t="shared" si="195"/>
        <v>55</v>
      </c>
      <c r="B1362">
        <f t="shared" si="196"/>
        <v>2</v>
      </c>
      <c r="C1362" s="1">
        <f t="shared" si="203"/>
        <v>41696.29166666339</v>
      </c>
      <c r="D1362" s="7">
        <v>13.393939393939394</v>
      </c>
      <c r="E1362" s="7"/>
      <c r="G1362">
        <v>8.69</v>
      </c>
      <c r="H1362" s="12">
        <v>206.84453381686075</v>
      </c>
      <c r="I1362" s="13">
        <f>$D$2*tarifas!$D$12/24</f>
        <v>1.4541666666666666</v>
      </c>
      <c r="J1362" s="13" t="e">
        <f>VLOOKUP(E1362&amp;" "&amp;F1362,tarifas!$A$13:$D$20,4,FALSE)*H1362</f>
        <v>#N/A</v>
      </c>
      <c r="K1362" s="13">
        <f>IF(F1362="COD1",tarifas!$D$11*(SUMIFS($H$11:$H$8770,$F$11:$F$8770,"=COD1",$B$11:$B$8770,"="&amp;B1362)/COUNTIFS($F$11:$F$8770,"=COD1",$B$11:$B$8770,"="&amp;B1362))/COUNTIFS($A$11:$A$8770,"="&amp;A1362,$F$11:$F$8770,"=COD1"),0)</f>
        <v>0</v>
      </c>
      <c r="L1362" s="13" t="e">
        <f>(VLOOKUP(F1362,tarifas!$C$7:$D$10,2,FALSE)+tarifas!$D$21)*datos!H1362</f>
        <v>#N/A</v>
      </c>
      <c r="M1362">
        <v>74.904960000000003</v>
      </c>
      <c r="N1362" s="13" t="e">
        <f t="shared" si="197"/>
        <v>#N/A</v>
      </c>
      <c r="O1362">
        <f t="shared" si="198"/>
        <v>74.904960000000003</v>
      </c>
      <c r="P1362" s="12">
        <f t="shared" si="199"/>
        <v>131.93957381686073</v>
      </c>
      <c r="Q1362">
        <f t="shared" si="200"/>
        <v>0</v>
      </c>
      <c r="R1362">
        <f>$D$2*tarifas!$D$12/24</f>
        <v>1.4541666666666666</v>
      </c>
      <c r="S1362" t="e">
        <f>VLOOKUP(E1362&amp;" "&amp;F1362,tarifas!$A$13:$D$20,4,FALSE)*P1362</f>
        <v>#N/A</v>
      </c>
      <c r="T1362">
        <f>IF(F1362="COD1",tarifas!$D$11*(SUMIFS($P$11:$P$8770,$F$11:$F$8770,"=COD1",$B$11:$B$8770,"="&amp;B1362)/COUNTIFS($F$11:$F$8770,"=COD1",$B$11:$B$8770,"="&amp;B1362))/COUNTIFS($A$11:$A$8770,"="&amp;A1362,$F$11:$F$8770,"=COD1"),0)</f>
        <v>0</v>
      </c>
      <c r="U1362" t="e">
        <f>(VLOOKUP(F1362,tarifas!$C$7:$D$10,2,FALSE)+tarifas!$D$21)*datos!P1362</f>
        <v>#N/A</v>
      </c>
      <c r="V1362" t="e">
        <f t="shared" si="201"/>
        <v>#N/A</v>
      </c>
      <c r="W1362">
        <f t="shared" si="202"/>
        <v>0</v>
      </c>
    </row>
    <row r="1363" spans="1:23" x14ac:dyDescent="0.25">
      <c r="A1363">
        <f t="shared" si="195"/>
        <v>55</v>
      </c>
      <c r="B1363">
        <f t="shared" si="196"/>
        <v>2</v>
      </c>
      <c r="C1363" s="1">
        <f t="shared" si="203"/>
        <v>41696.333333330054</v>
      </c>
      <c r="D1363" s="7">
        <v>69.803030303030312</v>
      </c>
      <c r="E1363" s="7"/>
      <c r="G1363">
        <v>6.69</v>
      </c>
      <c r="H1363" s="12">
        <v>269.09436627148443</v>
      </c>
      <c r="I1363" s="13">
        <f>$D$2*tarifas!$D$12/24</f>
        <v>1.4541666666666666</v>
      </c>
      <c r="J1363" s="13" t="e">
        <f>VLOOKUP(E1363&amp;" "&amp;F1363,tarifas!$A$13:$D$20,4,FALSE)*H1363</f>
        <v>#N/A</v>
      </c>
      <c r="K1363" s="13">
        <f>IF(F1363="COD1",tarifas!$D$11*(SUMIFS($H$11:$H$8770,$F$11:$F$8770,"=COD1",$B$11:$B$8770,"="&amp;B1363)/COUNTIFS($F$11:$F$8770,"=COD1",$B$11:$B$8770,"="&amp;B1363))/COUNTIFS($A$11:$A$8770,"="&amp;A1363,$F$11:$F$8770,"=COD1"),0)</f>
        <v>0</v>
      </c>
      <c r="L1363" s="13" t="e">
        <f>(VLOOKUP(F1363,tarifas!$C$7:$D$10,2,FALSE)+tarifas!$D$21)*datos!H1363</f>
        <v>#N/A</v>
      </c>
      <c r="M1363">
        <v>75.503839999999997</v>
      </c>
      <c r="N1363" s="13" t="e">
        <f t="shared" si="197"/>
        <v>#N/A</v>
      </c>
      <c r="O1363">
        <f t="shared" si="198"/>
        <v>75.503839999999997</v>
      </c>
      <c r="P1363" s="12">
        <f t="shared" si="199"/>
        <v>193.59052627148444</v>
      </c>
      <c r="Q1363">
        <f t="shared" si="200"/>
        <v>0</v>
      </c>
      <c r="R1363">
        <f>$D$2*tarifas!$D$12/24</f>
        <v>1.4541666666666666</v>
      </c>
      <c r="S1363" t="e">
        <f>VLOOKUP(E1363&amp;" "&amp;F1363,tarifas!$A$13:$D$20,4,FALSE)*P1363</f>
        <v>#N/A</v>
      </c>
      <c r="T1363">
        <f>IF(F1363="COD1",tarifas!$D$11*(SUMIFS($P$11:$P$8770,$F$11:$F$8770,"=COD1",$B$11:$B$8770,"="&amp;B1363)/COUNTIFS($F$11:$F$8770,"=COD1",$B$11:$B$8770,"="&amp;B1363))/COUNTIFS($A$11:$A$8770,"="&amp;A1363,$F$11:$F$8770,"=COD1"),0)</f>
        <v>0</v>
      </c>
      <c r="U1363" t="e">
        <f>(VLOOKUP(F1363,tarifas!$C$7:$D$10,2,FALSE)+tarifas!$D$21)*datos!P1363</f>
        <v>#N/A</v>
      </c>
      <c r="V1363" t="e">
        <f t="shared" si="201"/>
        <v>#N/A</v>
      </c>
      <c r="W1363">
        <f t="shared" si="202"/>
        <v>0</v>
      </c>
    </row>
    <row r="1364" spans="1:23" x14ac:dyDescent="0.25">
      <c r="A1364">
        <f t="shared" si="195"/>
        <v>55</v>
      </c>
      <c r="B1364">
        <f t="shared" si="196"/>
        <v>2</v>
      </c>
      <c r="C1364" s="1">
        <f t="shared" si="203"/>
        <v>41696.374999996719</v>
      </c>
      <c r="D1364" s="7">
        <v>256.030303030303</v>
      </c>
      <c r="E1364" s="7"/>
      <c r="G1364">
        <v>30.8</v>
      </c>
      <c r="H1364" s="12">
        <v>412.32713214233161</v>
      </c>
      <c r="I1364" s="13">
        <f>$D$2*tarifas!$D$12/24</f>
        <v>1.4541666666666666</v>
      </c>
      <c r="J1364" s="13" t="e">
        <f>VLOOKUP(E1364&amp;" "&amp;F1364,tarifas!$A$13:$D$20,4,FALSE)*H1364</f>
        <v>#N/A</v>
      </c>
      <c r="K1364" s="13">
        <f>IF(F1364="COD1",tarifas!$D$11*(SUMIFS($H$11:$H$8770,$F$11:$F$8770,"=COD1",$B$11:$B$8770,"="&amp;B1364)/COUNTIFS($F$11:$F$8770,"=COD1",$B$11:$B$8770,"="&amp;B1364))/COUNTIFS($A$11:$A$8770,"="&amp;A1364,$F$11:$F$8770,"=COD1"),0)</f>
        <v>0</v>
      </c>
      <c r="L1364" s="13" t="e">
        <f>(VLOOKUP(F1364,tarifas!$C$7:$D$10,2,FALSE)+tarifas!$D$21)*datos!H1364</f>
        <v>#N/A</v>
      </c>
      <c r="M1364">
        <v>370.28330999999997</v>
      </c>
      <c r="N1364" s="13" t="e">
        <f t="shared" si="197"/>
        <v>#N/A</v>
      </c>
      <c r="O1364">
        <f t="shared" si="198"/>
        <v>370.28330999999997</v>
      </c>
      <c r="P1364" s="12">
        <f t="shared" si="199"/>
        <v>42.043822142331635</v>
      </c>
      <c r="Q1364">
        <f t="shared" si="200"/>
        <v>0</v>
      </c>
      <c r="R1364">
        <f>$D$2*tarifas!$D$12/24</f>
        <v>1.4541666666666666</v>
      </c>
      <c r="S1364" t="e">
        <f>VLOOKUP(E1364&amp;" "&amp;F1364,tarifas!$A$13:$D$20,4,FALSE)*P1364</f>
        <v>#N/A</v>
      </c>
      <c r="T1364">
        <f>IF(F1364="COD1",tarifas!$D$11*(SUMIFS($P$11:$P$8770,$F$11:$F$8770,"=COD1",$B$11:$B$8770,"="&amp;B1364)/COUNTIFS($F$11:$F$8770,"=COD1",$B$11:$B$8770,"="&amp;B1364))/COUNTIFS($A$11:$A$8770,"="&amp;A1364,$F$11:$F$8770,"=COD1"),0)</f>
        <v>0</v>
      </c>
      <c r="U1364" t="e">
        <f>(VLOOKUP(F1364,tarifas!$C$7:$D$10,2,FALSE)+tarifas!$D$21)*datos!P1364</f>
        <v>#N/A</v>
      </c>
      <c r="V1364" t="e">
        <f t="shared" si="201"/>
        <v>#N/A</v>
      </c>
      <c r="W1364">
        <f t="shared" si="202"/>
        <v>0</v>
      </c>
    </row>
    <row r="1365" spans="1:23" x14ac:dyDescent="0.25">
      <c r="A1365">
        <f t="shared" si="195"/>
        <v>55</v>
      </c>
      <c r="B1365">
        <f t="shared" si="196"/>
        <v>2</v>
      </c>
      <c r="C1365" s="1">
        <f t="shared" si="203"/>
        <v>41696.416666663383</v>
      </c>
      <c r="D1365" s="7">
        <v>319.13636363636368</v>
      </c>
      <c r="E1365" s="7"/>
      <c r="G1365">
        <v>30.8</v>
      </c>
      <c r="H1365" s="12">
        <v>514.68723382262385</v>
      </c>
      <c r="I1365" s="13">
        <f>$D$2*tarifas!$D$12/24</f>
        <v>1.4541666666666666</v>
      </c>
      <c r="J1365" s="13" t="e">
        <f>VLOOKUP(E1365&amp;" "&amp;F1365,tarifas!$A$13:$D$20,4,FALSE)*H1365</f>
        <v>#N/A</v>
      </c>
      <c r="K1365" s="13">
        <f>IF(F1365="COD1",tarifas!$D$11*(SUMIFS($H$11:$H$8770,$F$11:$F$8770,"=COD1",$B$11:$B$8770,"="&amp;B1365)/COUNTIFS($F$11:$F$8770,"=COD1",$B$11:$B$8770,"="&amp;B1365))/COUNTIFS($A$11:$A$8770,"="&amp;A1365,$F$11:$F$8770,"=COD1"),0)</f>
        <v>0</v>
      </c>
      <c r="L1365" s="13" t="e">
        <f>(VLOOKUP(F1365,tarifas!$C$7:$D$10,2,FALSE)+tarifas!$D$21)*datos!H1365</f>
        <v>#N/A</v>
      </c>
      <c r="M1365">
        <v>459.24159000000003</v>
      </c>
      <c r="N1365" s="13" t="e">
        <f t="shared" si="197"/>
        <v>#N/A</v>
      </c>
      <c r="O1365">
        <f t="shared" si="198"/>
        <v>459.24159000000003</v>
      </c>
      <c r="P1365" s="12">
        <f t="shared" si="199"/>
        <v>55.445643822623822</v>
      </c>
      <c r="Q1365">
        <f t="shared" si="200"/>
        <v>0</v>
      </c>
      <c r="R1365">
        <f>$D$2*tarifas!$D$12/24</f>
        <v>1.4541666666666666</v>
      </c>
      <c r="S1365" t="e">
        <f>VLOOKUP(E1365&amp;" "&amp;F1365,tarifas!$A$13:$D$20,4,FALSE)*P1365</f>
        <v>#N/A</v>
      </c>
      <c r="T1365">
        <f>IF(F1365="COD1",tarifas!$D$11*(SUMIFS($P$11:$P$8770,$F$11:$F$8770,"=COD1",$B$11:$B$8770,"="&amp;B1365)/COUNTIFS($F$11:$F$8770,"=COD1",$B$11:$B$8770,"="&amp;B1365))/COUNTIFS($A$11:$A$8770,"="&amp;A1365,$F$11:$F$8770,"=COD1"),0)</f>
        <v>0</v>
      </c>
      <c r="U1365" t="e">
        <f>(VLOOKUP(F1365,tarifas!$C$7:$D$10,2,FALSE)+tarifas!$D$21)*datos!P1365</f>
        <v>#N/A</v>
      </c>
      <c r="V1365" t="e">
        <f t="shared" si="201"/>
        <v>#N/A</v>
      </c>
      <c r="W1365">
        <f t="shared" si="202"/>
        <v>0</v>
      </c>
    </row>
    <row r="1366" spans="1:23" x14ac:dyDescent="0.25">
      <c r="A1366">
        <f t="shared" si="195"/>
        <v>55</v>
      </c>
      <c r="B1366">
        <f t="shared" si="196"/>
        <v>2</v>
      </c>
      <c r="C1366" s="1">
        <f t="shared" si="203"/>
        <v>41696.458333330047</v>
      </c>
      <c r="D1366" s="7">
        <v>408.00000000000006</v>
      </c>
      <c r="E1366" s="7"/>
      <c r="G1366">
        <v>28.91</v>
      </c>
      <c r="H1366" s="12">
        <v>596.38548585117587</v>
      </c>
      <c r="I1366" s="13">
        <f>$D$2*tarifas!$D$12/24</f>
        <v>1.4541666666666666</v>
      </c>
      <c r="J1366" s="13" t="e">
        <f>VLOOKUP(E1366&amp;" "&amp;F1366,tarifas!$A$13:$D$20,4,FALSE)*H1366</f>
        <v>#N/A</v>
      </c>
      <c r="K1366" s="13">
        <f>IF(F1366="COD1",tarifas!$D$11*(SUMIFS($H$11:$H$8770,$F$11:$F$8770,"=COD1",$B$11:$B$8770,"="&amp;B1366)/COUNTIFS($F$11:$F$8770,"=COD1",$B$11:$B$8770,"="&amp;B1366))/COUNTIFS($A$11:$A$8770,"="&amp;A1366,$F$11:$F$8770,"=COD1"),0)</f>
        <v>0</v>
      </c>
      <c r="L1366" s="13" t="e">
        <f>(VLOOKUP(F1366,tarifas!$C$7:$D$10,2,FALSE)+tarifas!$D$21)*datos!H1366</f>
        <v>#N/A</v>
      </c>
      <c r="M1366">
        <v>326.45321000000001</v>
      </c>
      <c r="N1366" s="13" t="e">
        <f t="shared" si="197"/>
        <v>#N/A</v>
      </c>
      <c r="O1366">
        <f t="shared" si="198"/>
        <v>326.45321000000001</v>
      </c>
      <c r="P1366" s="12">
        <f t="shared" si="199"/>
        <v>269.93227585117586</v>
      </c>
      <c r="Q1366">
        <f t="shared" si="200"/>
        <v>0</v>
      </c>
      <c r="R1366">
        <f>$D$2*tarifas!$D$12/24</f>
        <v>1.4541666666666666</v>
      </c>
      <c r="S1366" t="e">
        <f>VLOOKUP(E1366&amp;" "&amp;F1366,tarifas!$A$13:$D$20,4,FALSE)*P1366</f>
        <v>#N/A</v>
      </c>
      <c r="T1366">
        <f>IF(F1366="COD1",tarifas!$D$11*(SUMIFS($P$11:$P$8770,$F$11:$F$8770,"=COD1",$B$11:$B$8770,"="&amp;B1366)/COUNTIFS($F$11:$F$8770,"=COD1",$B$11:$B$8770,"="&amp;B1366))/COUNTIFS($A$11:$A$8770,"="&amp;A1366,$F$11:$F$8770,"=COD1"),0)</f>
        <v>0</v>
      </c>
      <c r="U1366" t="e">
        <f>(VLOOKUP(F1366,tarifas!$C$7:$D$10,2,FALSE)+tarifas!$D$21)*datos!P1366</f>
        <v>#N/A</v>
      </c>
      <c r="V1366" t="e">
        <f t="shared" si="201"/>
        <v>#N/A</v>
      </c>
      <c r="W1366">
        <f t="shared" si="202"/>
        <v>0</v>
      </c>
    </row>
    <row r="1367" spans="1:23" x14ac:dyDescent="0.25">
      <c r="A1367">
        <f t="shared" si="195"/>
        <v>55</v>
      </c>
      <c r="B1367">
        <f t="shared" si="196"/>
        <v>2</v>
      </c>
      <c r="C1367" s="1">
        <f t="shared" si="203"/>
        <v>41696.499999996711</v>
      </c>
      <c r="D1367" s="7">
        <v>468.01515151515156</v>
      </c>
      <c r="E1367" s="7"/>
      <c r="G1367">
        <v>30</v>
      </c>
      <c r="H1367" s="12">
        <v>466.32157111782357</v>
      </c>
      <c r="I1367" s="13">
        <f>$D$2*tarifas!$D$12/24</f>
        <v>1.4541666666666666</v>
      </c>
      <c r="J1367" s="13" t="e">
        <f>VLOOKUP(E1367&amp;" "&amp;F1367,tarifas!$A$13:$D$20,4,FALSE)*H1367</f>
        <v>#N/A</v>
      </c>
      <c r="K1367" s="13">
        <f>IF(F1367="COD1",tarifas!$D$11*(SUMIFS($H$11:$H$8770,$F$11:$F$8770,"=COD1",$B$11:$B$8770,"="&amp;B1367)/COUNTIFS($F$11:$F$8770,"=COD1",$B$11:$B$8770,"="&amp;B1367))/COUNTIFS($A$11:$A$8770,"="&amp;A1367,$F$11:$F$8770,"=COD1"),0)</f>
        <v>0</v>
      </c>
      <c r="L1367" s="13" t="e">
        <f>(VLOOKUP(F1367,tarifas!$C$7:$D$10,2,FALSE)+tarifas!$D$21)*datos!H1367</f>
        <v>#N/A</v>
      </c>
      <c r="M1367">
        <v>401.52699000000001</v>
      </c>
      <c r="N1367" s="13" t="e">
        <f t="shared" si="197"/>
        <v>#N/A</v>
      </c>
      <c r="O1367">
        <f t="shared" si="198"/>
        <v>401.52699000000001</v>
      </c>
      <c r="P1367" s="12">
        <f t="shared" si="199"/>
        <v>64.794581117823554</v>
      </c>
      <c r="Q1367">
        <f t="shared" si="200"/>
        <v>0</v>
      </c>
      <c r="R1367">
        <f>$D$2*tarifas!$D$12/24</f>
        <v>1.4541666666666666</v>
      </c>
      <c r="S1367" t="e">
        <f>VLOOKUP(E1367&amp;" "&amp;F1367,tarifas!$A$13:$D$20,4,FALSE)*P1367</f>
        <v>#N/A</v>
      </c>
      <c r="T1367">
        <f>IF(F1367="COD1",tarifas!$D$11*(SUMIFS($P$11:$P$8770,$F$11:$F$8770,"=COD1",$B$11:$B$8770,"="&amp;B1367)/COUNTIFS($F$11:$F$8770,"=COD1",$B$11:$B$8770,"="&amp;B1367))/COUNTIFS($A$11:$A$8770,"="&amp;A1367,$F$11:$F$8770,"=COD1"),0)</f>
        <v>0</v>
      </c>
      <c r="U1367" t="e">
        <f>(VLOOKUP(F1367,tarifas!$C$7:$D$10,2,FALSE)+tarifas!$D$21)*datos!P1367</f>
        <v>#N/A</v>
      </c>
      <c r="V1367" t="e">
        <f t="shared" si="201"/>
        <v>#N/A</v>
      </c>
      <c r="W1367">
        <f t="shared" si="202"/>
        <v>0</v>
      </c>
    </row>
    <row r="1368" spans="1:23" x14ac:dyDescent="0.25">
      <c r="A1368">
        <f t="shared" si="195"/>
        <v>55</v>
      </c>
      <c r="B1368">
        <f t="shared" si="196"/>
        <v>2</v>
      </c>
      <c r="C1368" s="1">
        <f t="shared" si="203"/>
        <v>41696.541666663376</v>
      </c>
      <c r="D1368" s="7">
        <v>602.469696969697</v>
      </c>
      <c r="E1368" s="7"/>
      <c r="G1368">
        <v>28.94</v>
      </c>
      <c r="H1368" s="12">
        <v>395.09536778737055</v>
      </c>
      <c r="I1368" s="13">
        <f>$D$2*tarifas!$D$12/24</f>
        <v>1.4541666666666666</v>
      </c>
      <c r="J1368" s="13" t="e">
        <f>VLOOKUP(E1368&amp;" "&amp;F1368,tarifas!$A$13:$D$20,4,FALSE)*H1368</f>
        <v>#N/A</v>
      </c>
      <c r="K1368" s="13">
        <f>IF(F1368="COD1",tarifas!$D$11*(SUMIFS($H$11:$H$8770,$F$11:$F$8770,"=COD1",$B$11:$B$8770,"="&amp;B1368)/COUNTIFS($F$11:$F$8770,"=COD1",$B$11:$B$8770,"="&amp;B1368))/COUNTIFS($A$11:$A$8770,"="&amp;A1368,$F$11:$F$8770,"=COD1"),0)</f>
        <v>0</v>
      </c>
      <c r="L1368" s="13" t="e">
        <f>(VLOOKUP(F1368,tarifas!$C$7:$D$10,2,FALSE)+tarifas!$D$21)*datos!H1368</f>
        <v>#N/A</v>
      </c>
      <c r="M1368">
        <v>459.78014000000002</v>
      </c>
      <c r="N1368" s="13" t="e">
        <f t="shared" si="197"/>
        <v>#N/A</v>
      </c>
      <c r="O1368">
        <f t="shared" si="198"/>
        <v>395.09536778737055</v>
      </c>
      <c r="P1368" s="12">
        <f t="shared" si="199"/>
        <v>0</v>
      </c>
      <c r="Q1368">
        <f t="shared" si="200"/>
        <v>64.684772212629468</v>
      </c>
      <c r="R1368">
        <f>$D$2*tarifas!$D$12/24</f>
        <v>1.4541666666666666</v>
      </c>
      <c r="S1368" t="e">
        <f>VLOOKUP(E1368&amp;" "&amp;F1368,tarifas!$A$13:$D$20,4,FALSE)*P1368</f>
        <v>#N/A</v>
      </c>
      <c r="T1368">
        <f>IF(F1368="COD1",tarifas!$D$11*(SUMIFS($P$11:$P$8770,$F$11:$F$8770,"=COD1",$B$11:$B$8770,"="&amp;B1368)/COUNTIFS($F$11:$F$8770,"=COD1",$B$11:$B$8770,"="&amp;B1368))/COUNTIFS($A$11:$A$8770,"="&amp;A1368,$F$11:$F$8770,"=COD1"),0)</f>
        <v>0</v>
      </c>
      <c r="U1368" t="e">
        <f>(VLOOKUP(F1368,tarifas!$C$7:$D$10,2,FALSE)+tarifas!$D$21)*datos!P1368</f>
        <v>#N/A</v>
      </c>
      <c r="V1368" t="e">
        <f t="shared" si="201"/>
        <v>#N/A</v>
      </c>
      <c r="W1368">
        <f t="shared" si="202"/>
        <v>1.6847795770501472</v>
      </c>
    </row>
    <row r="1369" spans="1:23" x14ac:dyDescent="0.25">
      <c r="A1369">
        <f t="shared" si="195"/>
        <v>55</v>
      </c>
      <c r="B1369">
        <f t="shared" si="196"/>
        <v>2</v>
      </c>
      <c r="C1369" s="1">
        <f t="shared" si="203"/>
        <v>41696.58333333004</v>
      </c>
      <c r="D1369" s="7">
        <v>566.40909090909088</v>
      </c>
      <c r="E1369" s="7"/>
      <c r="G1369">
        <v>26</v>
      </c>
      <c r="H1369" s="12">
        <v>526.4373536715259</v>
      </c>
      <c r="I1369" s="13">
        <f>$D$2*tarifas!$D$12/24</f>
        <v>1.4541666666666666</v>
      </c>
      <c r="J1369" s="13" t="e">
        <f>VLOOKUP(E1369&amp;" "&amp;F1369,tarifas!$A$13:$D$20,4,FALSE)*H1369</f>
        <v>#N/A</v>
      </c>
      <c r="K1369" s="13">
        <f>IF(F1369="COD1",tarifas!$D$11*(SUMIFS($H$11:$H$8770,$F$11:$F$8770,"=COD1",$B$11:$B$8770,"="&amp;B1369)/COUNTIFS($F$11:$F$8770,"=COD1",$B$11:$B$8770,"="&amp;B1369))/COUNTIFS($A$11:$A$8770,"="&amp;A1369,$F$11:$F$8770,"=COD1"),0)</f>
        <v>0</v>
      </c>
      <c r="L1369" s="13" t="e">
        <f>(VLOOKUP(F1369,tarifas!$C$7:$D$10,2,FALSE)+tarifas!$D$21)*datos!H1369</f>
        <v>#N/A</v>
      </c>
      <c r="M1369">
        <v>353.89355999999998</v>
      </c>
      <c r="N1369" s="13" t="e">
        <f t="shared" si="197"/>
        <v>#N/A</v>
      </c>
      <c r="O1369">
        <f t="shared" si="198"/>
        <v>353.89355999999998</v>
      </c>
      <c r="P1369" s="12">
        <f t="shared" si="199"/>
        <v>172.54379367152592</v>
      </c>
      <c r="Q1369">
        <f t="shared" si="200"/>
        <v>0</v>
      </c>
      <c r="R1369">
        <f>$D$2*tarifas!$D$12/24</f>
        <v>1.4541666666666666</v>
      </c>
      <c r="S1369" t="e">
        <f>VLOOKUP(E1369&amp;" "&amp;F1369,tarifas!$A$13:$D$20,4,FALSE)*P1369</f>
        <v>#N/A</v>
      </c>
      <c r="T1369">
        <f>IF(F1369="COD1",tarifas!$D$11*(SUMIFS($P$11:$P$8770,$F$11:$F$8770,"=COD1",$B$11:$B$8770,"="&amp;B1369)/COUNTIFS($F$11:$F$8770,"=COD1",$B$11:$B$8770,"="&amp;B1369))/COUNTIFS($A$11:$A$8770,"="&amp;A1369,$F$11:$F$8770,"=COD1"),0)</f>
        <v>0</v>
      </c>
      <c r="U1369" t="e">
        <f>(VLOOKUP(F1369,tarifas!$C$7:$D$10,2,FALSE)+tarifas!$D$21)*datos!P1369</f>
        <v>#N/A</v>
      </c>
      <c r="V1369" t="e">
        <f t="shared" si="201"/>
        <v>#N/A</v>
      </c>
      <c r="W1369">
        <f t="shared" si="202"/>
        <v>0</v>
      </c>
    </row>
    <row r="1370" spans="1:23" x14ac:dyDescent="0.25">
      <c r="A1370">
        <f t="shared" si="195"/>
        <v>55</v>
      </c>
      <c r="B1370">
        <f t="shared" si="196"/>
        <v>2</v>
      </c>
      <c r="C1370" s="1">
        <f t="shared" si="203"/>
        <v>41696.624999996704</v>
      </c>
      <c r="D1370" s="7">
        <v>430.15151515151518</v>
      </c>
      <c r="E1370" s="7"/>
      <c r="G1370">
        <v>22.4</v>
      </c>
      <c r="H1370" s="12">
        <v>562.58324226442915</v>
      </c>
      <c r="I1370" s="13">
        <f>$D$2*tarifas!$D$12/24</f>
        <v>1.4541666666666666</v>
      </c>
      <c r="J1370" s="13" t="e">
        <f>VLOOKUP(E1370&amp;" "&amp;F1370,tarifas!$A$13:$D$20,4,FALSE)*H1370</f>
        <v>#N/A</v>
      </c>
      <c r="K1370" s="13">
        <f>IF(F1370="COD1",tarifas!$D$11*(SUMIFS($H$11:$H$8770,$F$11:$F$8770,"=COD1",$B$11:$B$8770,"="&amp;B1370)/COUNTIFS($F$11:$F$8770,"=COD1",$B$11:$B$8770,"="&amp;B1370))/COUNTIFS($A$11:$A$8770,"="&amp;A1370,$F$11:$F$8770,"=COD1"),0)</f>
        <v>0</v>
      </c>
      <c r="L1370" s="13" t="e">
        <f>(VLOOKUP(F1370,tarifas!$C$7:$D$10,2,FALSE)+tarifas!$D$21)*datos!H1370</f>
        <v>#N/A</v>
      </c>
      <c r="M1370">
        <v>204.07578000000001</v>
      </c>
      <c r="N1370" s="13" t="e">
        <f t="shared" si="197"/>
        <v>#N/A</v>
      </c>
      <c r="O1370">
        <f t="shared" si="198"/>
        <v>204.07578000000001</v>
      </c>
      <c r="P1370" s="12">
        <f t="shared" si="199"/>
        <v>358.50746226442914</v>
      </c>
      <c r="Q1370">
        <f t="shared" si="200"/>
        <v>0</v>
      </c>
      <c r="R1370">
        <f>$D$2*tarifas!$D$12/24</f>
        <v>1.4541666666666666</v>
      </c>
      <c r="S1370" t="e">
        <f>VLOOKUP(E1370&amp;" "&amp;F1370,tarifas!$A$13:$D$20,4,FALSE)*P1370</f>
        <v>#N/A</v>
      </c>
      <c r="T1370">
        <f>IF(F1370="COD1",tarifas!$D$11*(SUMIFS($P$11:$P$8770,$F$11:$F$8770,"=COD1",$B$11:$B$8770,"="&amp;B1370)/COUNTIFS($F$11:$F$8770,"=COD1",$B$11:$B$8770,"="&amp;B1370))/COUNTIFS($A$11:$A$8770,"="&amp;A1370,$F$11:$F$8770,"=COD1"),0)</f>
        <v>0</v>
      </c>
      <c r="U1370" t="e">
        <f>(VLOOKUP(F1370,tarifas!$C$7:$D$10,2,FALSE)+tarifas!$D$21)*datos!P1370</f>
        <v>#N/A</v>
      </c>
      <c r="V1370" t="e">
        <f t="shared" si="201"/>
        <v>#N/A</v>
      </c>
      <c r="W1370">
        <f t="shared" si="202"/>
        <v>0</v>
      </c>
    </row>
    <row r="1371" spans="1:23" x14ac:dyDescent="0.25">
      <c r="A1371">
        <f t="shared" si="195"/>
        <v>55</v>
      </c>
      <c r="B1371">
        <f t="shared" si="196"/>
        <v>2</v>
      </c>
      <c r="C1371" s="1">
        <f t="shared" si="203"/>
        <v>41696.666666663368</v>
      </c>
      <c r="D1371" s="7">
        <v>258.86363636363637</v>
      </c>
      <c r="E1371" s="7"/>
      <c r="G1371">
        <v>23</v>
      </c>
      <c r="H1371" s="12">
        <v>605.99968710325788</v>
      </c>
      <c r="I1371" s="13">
        <f>$D$2*tarifas!$D$12/24</f>
        <v>1.4541666666666666</v>
      </c>
      <c r="J1371" s="13" t="e">
        <f>VLOOKUP(E1371&amp;" "&amp;F1371,tarifas!$A$13:$D$20,4,FALSE)*H1371</f>
        <v>#N/A</v>
      </c>
      <c r="K1371" s="13">
        <f>IF(F1371="COD1",tarifas!$D$11*(SUMIFS($H$11:$H$8770,$F$11:$F$8770,"=COD1",$B$11:$B$8770,"="&amp;B1371)/COUNTIFS($F$11:$F$8770,"=COD1",$B$11:$B$8770,"="&amp;B1371))/COUNTIFS($A$11:$A$8770,"="&amp;A1371,$F$11:$F$8770,"=COD1"),0)</f>
        <v>0</v>
      </c>
      <c r="L1371" s="13" t="e">
        <f>(VLOOKUP(F1371,tarifas!$C$7:$D$10,2,FALSE)+tarifas!$D$21)*datos!H1371</f>
        <v>#N/A</v>
      </c>
      <c r="M1371">
        <v>57.794489999999996</v>
      </c>
      <c r="N1371" s="13" t="e">
        <f t="shared" si="197"/>
        <v>#N/A</v>
      </c>
      <c r="O1371">
        <f t="shared" si="198"/>
        <v>57.794489999999996</v>
      </c>
      <c r="P1371" s="12">
        <f t="shared" si="199"/>
        <v>548.20519710325789</v>
      </c>
      <c r="Q1371">
        <f t="shared" si="200"/>
        <v>0</v>
      </c>
      <c r="R1371">
        <f>$D$2*tarifas!$D$12/24</f>
        <v>1.4541666666666666</v>
      </c>
      <c r="S1371" t="e">
        <f>VLOOKUP(E1371&amp;" "&amp;F1371,tarifas!$A$13:$D$20,4,FALSE)*P1371</f>
        <v>#N/A</v>
      </c>
      <c r="T1371">
        <f>IF(F1371="COD1",tarifas!$D$11*(SUMIFS($P$11:$P$8770,$F$11:$F$8770,"=COD1",$B$11:$B$8770,"="&amp;B1371)/COUNTIFS($F$11:$F$8770,"=COD1",$B$11:$B$8770,"="&amp;B1371))/COUNTIFS($A$11:$A$8770,"="&amp;A1371,$F$11:$F$8770,"=COD1"),0)</f>
        <v>0</v>
      </c>
      <c r="U1371" t="e">
        <f>(VLOOKUP(F1371,tarifas!$C$7:$D$10,2,FALSE)+tarifas!$D$21)*datos!P1371</f>
        <v>#N/A</v>
      </c>
      <c r="V1371" t="e">
        <f t="shared" si="201"/>
        <v>#N/A</v>
      </c>
      <c r="W1371">
        <f t="shared" si="202"/>
        <v>0</v>
      </c>
    </row>
    <row r="1372" spans="1:23" x14ac:dyDescent="0.25">
      <c r="A1372">
        <f t="shared" si="195"/>
        <v>55</v>
      </c>
      <c r="B1372">
        <f t="shared" si="196"/>
        <v>2</v>
      </c>
      <c r="C1372" s="1">
        <f t="shared" si="203"/>
        <v>41696.708333330032</v>
      </c>
      <c r="D1372" s="7">
        <v>67.484848484848499</v>
      </c>
      <c r="E1372" s="7"/>
      <c r="G1372">
        <v>26.96</v>
      </c>
      <c r="H1372" s="12">
        <v>507.19479736213407</v>
      </c>
      <c r="I1372" s="13">
        <f>$D$2*tarifas!$D$12/24</f>
        <v>1.4541666666666666</v>
      </c>
      <c r="J1372" s="13" t="e">
        <f>VLOOKUP(E1372&amp;" "&amp;F1372,tarifas!$A$13:$D$20,4,FALSE)*H1372</f>
        <v>#N/A</v>
      </c>
      <c r="K1372" s="13">
        <f>IF(F1372="COD1",tarifas!$D$11*(SUMIFS($H$11:$H$8770,$F$11:$F$8770,"=COD1",$B$11:$B$8770,"="&amp;B1372)/COUNTIFS($F$11:$F$8770,"=COD1",$B$11:$B$8770,"="&amp;B1372))/COUNTIFS($A$11:$A$8770,"="&amp;A1372,$F$11:$F$8770,"=COD1"),0)</f>
        <v>0</v>
      </c>
      <c r="L1372" s="13" t="e">
        <f>(VLOOKUP(F1372,tarifas!$C$7:$D$10,2,FALSE)+tarifas!$D$21)*datos!H1372</f>
        <v>#N/A</v>
      </c>
      <c r="M1372">
        <v>27.865119999999997</v>
      </c>
      <c r="N1372" s="13" t="e">
        <f t="shared" si="197"/>
        <v>#N/A</v>
      </c>
      <c r="O1372">
        <f t="shared" si="198"/>
        <v>27.865119999999997</v>
      </c>
      <c r="P1372" s="12">
        <f t="shared" si="199"/>
        <v>479.32967736213408</v>
      </c>
      <c r="Q1372">
        <f t="shared" si="200"/>
        <v>0</v>
      </c>
      <c r="R1372">
        <f>$D$2*tarifas!$D$12/24</f>
        <v>1.4541666666666666</v>
      </c>
      <c r="S1372" t="e">
        <f>VLOOKUP(E1372&amp;" "&amp;F1372,tarifas!$A$13:$D$20,4,FALSE)*P1372</f>
        <v>#N/A</v>
      </c>
      <c r="T1372">
        <f>IF(F1372="COD1",tarifas!$D$11*(SUMIFS($P$11:$P$8770,$F$11:$F$8770,"=COD1",$B$11:$B$8770,"="&amp;B1372)/COUNTIFS($F$11:$F$8770,"=COD1",$B$11:$B$8770,"="&amp;B1372))/COUNTIFS($A$11:$A$8770,"="&amp;A1372,$F$11:$F$8770,"=COD1"),0)</f>
        <v>0</v>
      </c>
      <c r="U1372" t="e">
        <f>(VLOOKUP(F1372,tarifas!$C$7:$D$10,2,FALSE)+tarifas!$D$21)*datos!P1372</f>
        <v>#N/A</v>
      </c>
      <c r="V1372" t="e">
        <f t="shared" si="201"/>
        <v>#N/A</v>
      </c>
      <c r="W1372">
        <f t="shared" si="202"/>
        <v>0</v>
      </c>
    </row>
    <row r="1373" spans="1:23" x14ac:dyDescent="0.25">
      <c r="A1373">
        <f t="shared" si="195"/>
        <v>55</v>
      </c>
      <c r="B1373">
        <f t="shared" si="196"/>
        <v>2</v>
      </c>
      <c r="C1373" s="1">
        <f t="shared" si="203"/>
        <v>41696.749999996697</v>
      </c>
      <c r="D1373" s="7">
        <v>0</v>
      </c>
      <c r="E1373" s="7"/>
      <c r="G1373">
        <v>30</v>
      </c>
      <c r="H1373" s="12">
        <v>397.08547677289164</v>
      </c>
      <c r="I1373" s="13">
        <f>$D$2*tarifas!$D$12/24</f>
        <v>1.4541666666666666</v>
      </c>
      <c r="J1373" s="13" t="e">
        <f>VLOOKUP(E1373&amp;" "&amp;F1373,tarifas!$A$13:$D$20,4,FALSE)*H1373</f>
        <v>#N/A</v>
      </c>
      <c r="K1373" s="13">
        <f>IF(F1373="COD1",tarifas!$D$11*(SUMIFS($H$11:$H$8770,$F$11:$F$8770,"=COD1",$B$11:$B$8770,"="&amp;B1373)/COUNTIFS($F$11:$F$8770,"=COD1",$B$11:$B$8770,"="&amp;B1373))/COUNTIFS($A$11:$A$8770,"="&amp;A1373,$F$11:$F$8770,"=COD1"),0)</f>
        <v>0</v>
      </c>
      <c r="L1373" s="13" t="e">
        <f>(VLOOKUP(F1373,tarifas!$C$7:$D$10,2,FALSE)+tarifas!$D$21)*datos!H1373</f>
        <v>#N/A</v>
      </c>
      <c r="M1373">
        <v>0</v>
      </c>
      <c r="N1373" s="13" t="e">
        <f t="shared" si="197"/>
        <v>#N/A</v>
      </c>
      <c r="O1373">
        <f t="shared" si="198"/>
        <v>0</v>
      </c>
      <c r="P1373" s="12">
        <f t="shared" si="199"/>
        <v>397.08547677289164</v>
      </c>
      <c r="Q1373">
        <f t="shared" si="200"/>
        <v>0</v>
      </c>
      <c r="R1373">
        <f>$D$2*tarifas!$D$12/24</f>
        <v>1.4541666666666666</v>
      </c>
      <c r="S1373" t="e">
        <f>VLOOKUP(E1373&amp;" "&amp;F1373,tarifas!$A$13:$D$20,4,FALSE)*P1373</f>
        <v>#N/A</v>
      </c>
      <c r="T1373">
        <f>IF(F1373="COD1",tarifas!$D$11*(SUMIFS($P$11:$P$8770,$F$11:$F$8770,"=COD1",$B$11:$B$8770,"="&amp;B1373)/COUNTIFS($F$11:$F$8770,"=COD1",$B$11:$B$8770,"="&amp;B1373))/COUNTIFS($A$11:$A$8770,"="&amp;A1373,$F$11:$F$8770,"=COD1"),0)</f>
        <v>0</v>
      </c>
      <c r="U1373" t="e">
        <f>(VLOOKUP(F1373,tarifas!$C$7:$D$10,2,FALSE)+tarifas!$D$21)*datos!P1373</f>
        <v>#N/A</v>
      </c>
      <c r="V1373" t="e">
        <f t="shared" si="201"/>
        <v>#N/A</v>
      </c>
      <c r="W1373">
        <f t="shared" si="202"/>
        <v>0</v>
      </c>
    </row>
    <row r="1374" spans="1:23" x14ac:dyDescent="0.25">
      <c r="A1374">
        <f t="shared" si="195"/>
        <v>55</v>
      </c>
      <c r="B1374">
        <f t="shared" si="196"/>
        <v>2</v>
      </c>
      <c r="C1374" s="1">
        <f t="shared" si="203"/>
        <v>41696.791666663361</v>
      </c>
      <c r="D1374" s="7">
        <v>0</v>
      </c>
      <c r="E1374" s="7"/>
      <c r="G1374">
        <v>38</v>
      </c>
      <c r="H1374" s="12">
        <v>295.10739990734669</v>
      </c>
      <c r="I1374" s="13">
        <f>$D$2*tarifas!$D$12/24</f>
        <v>1.4541666666666666</v>
      </c>
      <c r="J1374" s="13" t="e">
        <f>VLOOKUP(E1374&amp;" "&amp;F1374,tarifas!$A$13:$D$20,4,FALSE)*H1374</f>
        <v>#N/A</v>
      </c>
      <c r="K1374" s="13">
        <f>IF(F1374="COD1",tarifas!$D$11*(SUMIFS($H$11:$H$8770,$F$11:$F$8770,"=COD1",$B$11:$B$8770,"="&amp;B1374)/COUNTIFS($F$11:$F$8770,"=COD1",$B$11:$B$8770,"="&amp;B1374))/COUNTIFS($A$11:$A$8770,"="&amp;A1374,$F$11:$F$8770,"=COD1"),0)</f>
        <v>0</v>
      </c>
      <c r="L1374" s="13" t="e">
        <f>(VLOOKUP(F1374,tarifas!$C$7:$D$10,2,FALSE)+tarifas!$D$21)*datos!H1374</f>
        <v>#N/A</v>
      </c>
      <c r="M1374">
        <v>0</v>
      </c>
      <c r="N1374" s="13" t="e">
        <f t="shared" si="197"/>
        <v>#N/A</v>
      </c>
      <c r="O1374">
        <f t="shared" si="198"/>
        <v>0</v>
      </c>
      <c r="P1374" s="12">
        <f t="shared" si="199"/>
        <v>295.10739990734669</v>
      </c>
      <c r="Q1374">
        <f t="shared" si="200"/>
        <v>0</v>
      </c>
      <c r="R1374">
        <f>$D$2*tarifas!$D$12/24</f>
        <v>1.4541666666666666</v>
      </c>
      <c r="S1374" t="e">
        <f>VLOOKUP(E1374&amp;" "&amp;F1374,tarifas!$A$13:$D$20,4,FALSE)*P1374</f>
        <v>#N/A</v>
      </c>
      <c r="T1374">
        <f>IF(F1374="COD1",tarifas!$D$11*(SUMIFS($P$11:$P$8770,$F$11:$F$8770,"=COD1",$B$11:$B$8770,"="&amp;B1374)/COUNTIFS($F$11:$F$8770,"=COD1",$B$11:$B$8770,"="&amp;B1374))/COUNTIFS($A$11:$A$8770,"="&amp;A1374,$F$11:$F$8770,"=COD1"),0)</f>
        <v>0</v>
      </c>
      <c r="U1374" t="e">
        <f>(VLOOKUP(F1374,tarifas!$C$7:$D$10,2,FALSE)+tarifas!$D$21)*datos!P1374</f>
        <v>#N/A</v>
      </c>
      <c r="V1374" t="e">
        <f t="shared" si="201"/>
        <v>#N/A</v>
      </c>
      <c r="W1374">
        <f t="shared" si="202"/>
        <v>0</v>
      </c>
    </row>
    <row r="1375" spans="1:23" x14ac:dyDescent="0.25">
      <c r="A1375">
        <f t="shared" si="195"/>
        <v>55</v>
      </c>
      <c r="B1375">
        <f t="shared" si="196"/>
        <v>2</v>
      </c>
      <c r="C1375" s="1">
        <f t="shared" si="203"/>
        <v>41696.833333330025</v>
      </c>
      <c r="D1375" s="7">
        <v>0</v>
      </c>
      <c r="E1375" s="7"/>
      <c r="G1375">
        <v>49</v>
      </c>
      <c r="H1375" s="12">
        <v>232.09702880570711</v>
      </c>
      <c r="I1375" s="13">
        <f>$D$2*tarifas!$D$12/24</f>
        <v>1.4541666666666666</v>
      </c>
      <c r="J1375" s="13" t="e">
        <f>VLOOKUP(E1375&amp;" "&amp;F1375,tarifas!$A$13:$D$20,4,FALSE)*H1375</f>
        <v>#N/A</v>
      </c>
      <c r="K1375" s="13">
        <f>IF(F1375="COD1",tarifas!$D$11*(SUMIFS($H$11:$H$8770,$F$11:$F$8770,"=COD1",$B$11:$B$8770,"="&amp;B1375)/COUNTIFS($F$11:$F$8770,"=COD1",$B$11:$B$8770,"="&amp;B1375))/COUNTIFS($A$11:$A$8770,"="&amp;A1375,$F$11:$F$8770,"=COD1"),0)</f>
        <v>0</v>
      </c>
      <c r="L1375" s="13" t="e">
        <f>(VLOOKUP(F1375,tarifas!$C$7:$D$10,2,FALSE)+tarifas!$D$21)*datos!H1375</f>
        <v>#N/A</v>
      </c>
      <c r="M1375">
        <v>0</v>
      </c>
      <c r="N1375" s="13" t="e">
        <f t="shared" si="197"/>
        <v>#N/A</v>
      </c>
      <c r="O1375">
        <f t="shared" si="198"/>
        <v>0</v>
      </c>
      <c r="P1375" s="12">
        <f t="shared" si="199"/>
        <v>232.09702880570711</v>
      </c>
      <c r="Q1375">
        <f t="shared" si="200"/>
        <v>0</v>
      </c>
      <c r="R1375">
        <f>$D$2*tarifas!$D$12/24</f>
        <v>1.4541666666666666</v>
      </c>
      <c r="S1375" t="e">
        <f>VLOOKUP(E1375&amp;" "&amp;F1375,tarifas!$A$13:$D$20,4,FALSE)*P1375</f>
        <v>#N/A</v>
      </c>
      <c r="T1375">
        <f>IF(F1375="COD1",tarifas!$D$11*(SUMIFS($P$11:$P$8770,$F$11:$F$8770,"=COD1",$B$11:$B$8770,"="&amp;B1375)/COUNTIFS($F$11:$F$8770,"=COD1",$B$11:$B$8770,"="&amp;B1375))/COUNTIFS($A$11:$A$8770,"="&amp;A1375,$F$11:$F$8770,"=COD1"),0)</f>
        <v>0</v>
      </c>
      <c r="U1375" t="e">
        <f>(VLOOKUP(F1375,tarifas!$C$7:$D$10,2,FALSE)+tarifas!$D$21)*datos!P1375</f>
        <v>#N/A</v>
      </c>
      <c r="V1375" t="e">
        <f t="shared" si="201"/>
        <v>#N/A</v>
      </c>
      <c r="W1375">
        <f t="shared" si="202"/>
        <v>0</v>
      </c>
    </row>
    <row r="1376" spans="1:23" x14ac:dyDescent="0.25">
      <c r="A1376">
        <f t="shared" si="195"/>
        <v>55</v>
      </c>
      <c r="B1376">
        <f t="shared" si="196"/>
        <v>2</v>
      </c>
      <c r="C1376" s="1">
        <f t="shared" si="203"/>
        <v>41696.874999996689</v>
      </c>
      <c r="D1376" s="7">
        <v>0</v>
      </c>
      <c r="E1376" s="7"/>
      <c r="G1376">
        <v>48</v>
      </c>
      <c r="H1376" s="12">
        <v>212.68652927485408</v>
      </c>
      <c r="I1376" s="13">
        <f>$D$2*tarifas!$D$12/24</f>
        <v>1.4541666666666666</v>
      </c>
      <c r="J1376" s="13" t="e">
        <f>VLOOKUP(E1376&amp;" "&amp;F1376,tarifas!$A$13:$D$20,4,FALSE)*H1376</f>
        <v>#N/A</v>
      </c>
      <c r="K1376" s="13">
        <f>IF(F1376="COD1",tarifas!$D$11*(SUMIFS($H$11:$H$8770,$F$11:$F$8770,"=COD1",$B$11:$B$8770,"="&amp;B1376)/COUNTIFS($F$11:$F$8770,"=COD1",$B$11:$B$8770,"="&amp;B1376))/COUNTIFS($A$11:$A$8770,"="&amp;A1376,$F$11:$F$8770,"=COD1"),0)</f>
        <v>0</v>
      </c>
      <c r="L1376" s="13" t="e">
        <f>(VLOOKUP(F1376,tarifas!$C$7:$D$10,2,FALSE)+tarifas!$D$21)*datos!H1376</f>
        <v>#N/A</v>
      </c>
      <c r="M1376">
        <v>0</v>
      </c>
      <c r="N1376" s="13" t="e">
        <f t="shared" si="197"/>
        <v>#N/A</v>
      </c>
      <c r="O1376">
        <f t="shared" si="198"/>
        <v>0</v>
      </c>
      <c r="P1376" s="12">
        <f t="shared" si="199"/>
        <v>212.68652927485408</v>
      </c>
      <c r="Q1376">
        <f t="shared" si="200"/>
        <v>0</v>
      </c>
      <c r="R1376">
        <f>$D$2*tarifas!$D$12/24</f>
        <v>1.4541666666666666</v>
      </c>
      <c r="S1376" t="e">
        <f>VLOOKUP(E1376&amp;" "&amp;F1376,tarifas!$A$13:$D$20,4,FALSE)*P1376</f>
        <v>#N/A</v>
      </c>
      <c r="T1376">
        <f>IF(F1376="COD1",tarifas!$D$11*(SUMIFS($P$11:$P$8770,$F$11:$F$8770,"=COD1",$B$11:$B$8770,"="&amp;B1376)/COUNTIFS($F$11:$F$8770,"=COD1",$B$11:$B$8770,"="&amp;B1376))/COUNTIFS($A$11:$A$8770,"="&amp;A1376,$F$11:$F$8770,"=COD1"),0)</f>
        <v>0</v>
      </c>
      <c r="U1376" t="e">
        <f>(VLOOKUP(F1376,tarifas!$C$7:$D$10,2,FALSE)+tarifas!$D$21)*datos!P1376</f>
        <v>#N/A</v>
      </c>
      <c r="V1376" t="e">
        <f t="shared" si="201"/>
        <v>#N/A</v>
      </c>
      <c r="W1376">
        <f t="shared" si="202"/>
        <v>0</v>
      </c>
    </row>
    <row r="1377" spans="1:23" x14ac:dyDescent="0.25">
      <c r="A1377">
        <f t="shared" si="195"/>
        <v>55</v>
      </c>
      <c r="B1377">
        <f t="shared" si="196"/>
        <v>2</v>
      </c>
      <c r="C1377" s="1">
        <f t="shared" si="203"/>
        <v>41696.916666663354</v>
      </c>
      <c r="D1377" s="7">
        <v>0</v>
      </c>
      <c r="E1377" s="7"/>
      <c r="G1377">
        <v>37.299999999999997</v>
      </c>
      <c r="H1377" s="12">
        <v>206.86768665170575</v>
      </c>
      <c r="I1377" s="13">
        <f>$D$2*tarifas!$D$12/24</f>
        <v>1.4541666666666666</v>
      </c>
      <c r="J1377" s="13" t="e">
        <f>VLOOKUP(E1377&amp;" "&amp;F1377,tarifas!$A$13:$D$20,4,FALSE)*H1377</f>
        <v>#N/A</v>
      </c>
      <c r="K1377" s="13">
        <f>IF(F1377="COD1",tarifas!$D$11*(SUMIFS($H$11:$H$8770,$F$11:$F$8770,"=COD1",$B$11:$B$8770,"="&amp;B1377)/COUNTIFS($F$11:$F$8770,"=COD1",$B$11:$B$8770,"="&amp;B1377))/COUNTIFS($A$11:$A$8770,"="&amp;A1377,$F$11:$F$8770,"=COD1"),0)</f>
        <v>0</v>
      </c>
      <c r="L1377" s="13" t="e">
        <f>(VLOOKUP(F1377,tarifas!$C$7:$D$10,2,FALSE)+tarifas!$D$21)*datos!H1377</f>
        <v>#N/A</v>
      </c>
      <c r="M1377">
        <v>0</v>
      </c>
      <c r="N1377" s="13" t="e">
        <f t="shared" si="197"/>
        <v>#N/A</v>
      </c>
      <c r="O1377">
        <f t="shared" si="198"/>
        <v>0</v>
      </c>
      <c r="P1377" s="12">
        <f t="shared" si="199"/>
        <v>206.86768665170575</v>
      </c>
      <c r="Q1377">
        <f t="shared" si="200"/>
        <v>0</v>
      </c>
      <c r="R1377">
        <f>$D$2*tarifas!$D$12/24</f>
        <v>1.4541666666666666</v>
      </c>
      <c r="S1377" t="e">
        <f>VLOOKUP(E1377&amp;" "&amp;F1377,tarifas!$A$13:$D$20,4,FALSE)*P1377</f>
        <v>#N/A</v>
      </c>
      <c r="T1377">
        <f>IF(F1377="COD1",tarifas!$D$11*(SUMIFS($P$11:$P$8770,$F$11:$F$8770,"=COD1",$B$11:$B$8770,"="&amp;B1377)/COUNTIFS($F$11:$F$8770,"=COD1",$B$11:$B$8770,"="&amp;B1377))/COUNTIFS($A$11:$A$8770,"="&amp;A1377,$F$11:$F$8770,"=COD1"),0)</f>
        <v>0</v>
      </c>
      <c r="U1377" t="e">
        <f>(VLOOKUP(F1377,tarifas!$C$7:$D$10,2,FALSE)+tarifas!$D$21)*datos!P1377</f>
        <v>#N/A</v>
      </c>
      <c r="V1377" t="e">
        <f t="shared" si="201"/>
        <v>#N/A</v>
      </c>
      <c r="W1377">
        <f t="shared" si="202"/>
        <v>0</v>
      </c>
    </row>
    <row r="1378" spans="1:23" x14ac:dyDescent="0.25">
      <c r="A1378">
        <f t="shared" si="195"/>
        <v>55</v>
      </c>
      <c r="B1378">
        <f t="shared" si="196"/>
        <v>2</v>
      </c>
      <c r="C1378" s="1">
        <f t="shared" si="203"/>
        <v>41696.958333330018</v>
      </c>
      <c r="D1378" s="7">
        <v>0</v>
      </c>
      <c r="E1378" s="7"/>
      <c r="G1378">
        <v>27.03</v>
      </c>
      <c r="H1378" s="12">
        <v>208.47548584593827</v>
      </c>
      <c r="I1378" s="13">
        <f>$D$2*tarifas!$D$12/24</f>
        <v>1.4541666666666666</v>
      </c>
      <c r="J1378" s="13" t="e">
        <f>VLOOKUP(E1378&amp;" "&amp;F1378,tarifas!$A$13:$D$20,4,FALSE)*H1378</f>
        <v>#N/A</v>
      </c>
      <c r="K1378" s="13">
        <f>IF(F1378="COD1",tarifas!$D$11*(SUMIFS($H$11:$H$8770,$F$11:$F$8770,"=COD1",$B$11:$B$8770,"="&amp;B1378)/COUNTIFS($F$11:$F$8770,"=COD1",$B$11:$B$8770,"="&amp;B1378))/COUNTIFS($A$11:$A$8770,"="&amp;A1378,$F$11:$F$8770,"=COD1"),0)</f>
        <v>0</v>
      </c>
      <c r="L1378" s="13" t="e">
        <f>(VLOOKUP(F1378,tarifas!$C$7:$D$10,2,FALSE)+tarifas!$D$21)*datos!H1378</f>
        <v>#N/A</v>
      </c>
      <c r="M1378">
        <v>0</v>
      </c>
      <c r="N1378" s="13" t="e">
        <f t="shared" si="197"/>
        <v>#N/A</v>
      </c>
      <c r="O1378">
        <f t="shared" si="198"/>
        <v>0</v>
      </c>
      <c r="P1378" s="12">
        <f t="shared" si="199"/>
        <v>208.47548584593827</v>
      </c>
      <c r="Q1378">
        <f t="shared" si="200"/>
        <v>0</v>
      </c>
      <c r="R1378">
        <f>$D$2*tarifas!$D$12/24</f>
        <v>1.4541666666666666</v>
      </c>
      <c r="S1378" t="e">
        <f>VLOOKUP(E1378&amp;" "&amp;F1378,tarifas!$A$13:$D$20,4,FALSE)*P1378</f>
        <v>#N/A</v>
      </c>
      <c r="T1378">
        <f>IF(F1378="COD1",tarifas!$D$11*(SUMIFS($P$11:$P$8770,$F$11:$F$8770,"=COD1",$B$11:$B$8770,"="&amp;B1378)/COUNTIFS($F$11:$F$8770,"=COD1",$B$11:$B$8770,"="&amp;B1378))/COUNTIFS($A$11:$A$8770,"="&amp;A1378,$F$11:$F$8770,"=COD1"),0)</f>
        <v>0</v>
      </c>
      <c r="U1378" t="e">
        <f>(VLOOKUP(F1378,tarifas!$C$7:$D$10,2,FALSE)+tarifas!$D$21)*datos!P1378</f>
        <v>#N/A</v>
      </c>
      <c r="V1378" t="e">
        <f t="shared" si="201"/>
        <v>#N/A</v>
      </c>
      <c r="W1378">
        <f t="shared" si="202"/>
        <v>0</v>
      </c>
    </row>
    <row r="1379" spans="1:23" x14ac:dyDescent="0.25">
      <c r="A1379">
        <f t="shared" si="195"/>
        <v>56</v>
      </c>
      <c r="B1379">
        <f t="shared" si="196"/>
        <v>2</v>
      </c>
      <c r="C1379" s="1">
        <f t="shared" si="203"/>
        <v>41696.999999996682</v>
      </c>
      <c r="D1379" s="7">
        <v>0</v>
      </c>
      <c r="E1379" s="7"/>
      <c r="G1379">
        <v>26</v>
      </c>
      <c r="H1379" s="12">
        <v>198.73992377964447</v>
      </c>
      <c r="I1379" s="13">
        <f>$D$2*tarifas!$D$12/24</f>
        <v>1.4541666666666666</v>
      </c>
      <c r="J1379" s="13" t="e">
        <f>VLOOKUP(E1379&amp;" "&amp;F1379,tarifas!$A$13:$D$20,4,FALSE)*H1379</f>
        <v>#N/A</v>
      </c>
      <c r="K1379" s="13">
        <f>IF(F1379="COD1",tarifas!$D$11*(SUMIFS($H$11:$H$8770,$F$11:$F$8770,"=COD1",$B$11:$B$8770,"="&amp;B1379)/COUNTIFS($F$11:$F$8770,"=COD1",$B$11:$B$8770,"="&amp;B1379))/COUNTIFS($A$11:$A$8770,"="&amp;A1379,$F$11:$F$8770,"=COD1"),0)</f>
        <v>0</v>
      </c>
      <c r="L1379" s="13" t="e">
        <f>(VLOOKUP(F1379,tarifas!$C$7:$D$10,2,FALSE)+tarifas!$D$21)*datos!H1379</f>
        <v>#N/A</v>
      </c>
      <c r="M1379">
        <v>0</v>
      </c>
      <c r="N1379" s="13" t="e">
        <f t="shared" si="197"/>
        <v>#N/A</v>
      </c>
      <c r="O1379">
        <f t="shared" si="198"/>
        <v>0</v>
      </c>
      <c r="P1379" s="12">
        <f t="shared" si="199"/>
        <v>198.73992377964447</v>
      </c>
      <c r="Q1379">
        <f t="shared" si="200"/>
        <v>0</v>
      </c>
      <c r="R1379">
        <f>$D$2*tarifas!$D$12/24</f>
        <v>1.4541666666666666</v>
      </c>
      <c r="S1379" t="e">
        <f>VLOOKUP(E1379&amp;" "&amp;F1379,tarifas!$A$13:$D$20,4,FALSE)*P1379</f>
        <v>#N/A</v>
      </c>
      <c r="T1379">
        <f>IF(F1379="COD1",tarifas!$D$11*(SUMIFS($P$11:$P$8770,$F$11:$F$8770,"=COD1",$B$11:$B$8770,"="&amp;B1379)/COUNTIFS($F$11:$F$8770,"=COD1",$B$11:$B$8770,"="&amp;B1379))/COUNTIFS($A$11:$A$8770,"="&amp;A1379,$F$11:$F$8770,"=COD1"),0)</f>
        <v>0</v>
      </c>
      <c r="U1379" t="e">
        <f>(VLOOKUP(F1379,tarifas!$C$7:$D$10,2,FALSE)+tarifas!$D$21)*datos!P1379</f>
        <v>#N/A</v>
      </c>
      <c r="V1379" t="e">
        <f t="shared" si="201"/>
        <v>#N/A</v>
      </c>
      <c r="W1379">
        <f t="shared" si="202"/>
        <v>0</v>
      </c>
    </row>
    <row r="1380" spans="1:23" x14ac:dyDescent="0.25">
      <c r="A1380">
        <f t="shared" si="195"/>
        <v>56</v>
      </c>
      <c r="B1380">
        <f t="shared" si="196"/>
        <v>2</v>
      </c>
      <c r="C1380" s="1">
        <f t="shared" si="203"/>
        <v>41697.041666663346</v>
      </c>
      <c r="D1380" s="7">
        <v>0</v>
      </c>
      <c r="E1380" s="7"/>
      <c r="G1380">
        <v>17.2</v>
      </c>
      <c r="H1380" s="12">
        <v>196.80291452511426</v>
      </c>
      <c r="I1380" s="13">
        <f>$D$2*tarifas!$D$12/24</f>
        <v>1.4541666666666666</v>
      </c>
      <c r="J1380" s="13" t="e">
        <f>VLOOKUP(E1380&amp;" "&amp;F1380,tarifas!$A$13:$D$20,4,FALSE)*H1380</f>
        <v>#N/A</v>
      </c>
      <c r="K1380" s="13">
        <f>IF(F1380="COD1",tarifas!$D$11*(SUMIFS($H$11:$H$8770,$F$11:$F$8770,"=COD1",$B$11:$B$8770,"="&amp;B1380)/COUNTIFS($F$11:$F$8770,"=COD1",$B$11:$B$8770,"="&amp;B1380))/COUNTIFS($A$11:$A$8770,"="&amp;A1380,$F$11:$F$8770,"=COD1"),0)</f>
        <v>0</v>
      </c>
      <c r="L1380" s="13" t="e">
        <f>(VLOOKUP(F1380,tarifas!$C$7:$D$10,2,FALSE)+tarifas!$D$21)*datos!H1380</f>
        <v>#N/A</v>
      </c>
      <c r="M1380">
        <v>0</v>
      </c>
      <c r="N1380" s="13" t="e">
        <f t="shared" si="197"/>
        <v>#N/A</v>
      </c>
      <c r="O1380">
        <f t="shared" si="198"/>
        <v>0</v>
      </c>
      <c r="P1380" s="12">
        <f t="shared" si="199"/>
        <v>196.80291452511426</v>
      </c>
      <c r="Q1380">
        <f t="shared" si="200"/>
        <v>0</v>
      </c>
      <c r="R1380">
        <f>$D$2*tarifas!$D$12/24</f>
        <v>1.4541666666666666</v>
      </c>
      <c r="S1380" t="e">
        <f>VLOOKUP(E1380&amp;" "&amp;F1380,tarifas!$A$13:$D$20,4,FALSE)*P1380</f>
        <v>#N/A</v>
      </c>
      <c r="T1380">
        <f>IF(F1380="COD1",tarifas!$D$11*(SUMIFS($P$11:$P$8770,$F$11:$F$8770,"=COD1",$B$11:$B$8770,"="&amp;B1380)/COUNTIFS($F$11:$F$8770,"=COD1",$B$11:$B$8770,"="&amp;B1380))/COUNTIFS($A$11:$A$8770,"="&amp;A1380,$F$11:$F$8770,"=COD1"),0)</f>
        <v>0</v>
      </c>
      <c r="U1380" t="e">
        <f>(VLOOKUP(F1380,tarifas!$C$7:$D$10,2,FALSE)+tarifas!$D$21)*datos!P1380</f>
        <v>#N/A</v>
      </c>
      <c r="V1380" t="e">
        <f t="shared" si="201"/>
        <v>#N/A</v>
      </c>
      <c r="W1380">
        <f t="shared" si="202"/>
        <v>0</v>
      </c>
    </row>
    <row r="1381" spans="1:23" x14ac:dyDescent="0.25">
      <c r="A1381">
        <f t="shared" si="195"/>
        <v>56</v>
      </c>
      <c r="B1381">
        <f t="shared" si="196"/>
        <v>2</v>
      </c>
      <c r="C1381" s="1">
        <f t="shared" si="203"/>
        <v>41697.083333330011</v>
      </c>
      <c r="D1381" s="7">
        <v>0</v>
      </c>
      <c r="E1381" s="7"/>
      <c r="G1381">
        <v>13.5</v>
      </c>
      <c r="H1381" s="12">
        <v>195.03813786083452</v>
      </c>
      <c r="I1381" s="13">
        <f>$D$2*tarifas!$D$12/24</f>
        <v>1.4541666666666666</v>
      </c>
      <c r="J1381" s="13" t="e">
        <f>VLOOKUP(E1381&amp;" "&amp;F1381,tarifas!$A$13:$D$20,4,FALSE)*H1381</f>
        <v>#N/A</v>
      </c>
      <c r="K1381" s="13">
        <f>IF(F1381="COD1",tarifas!$D$11*(SUMIFS($H$11:$H$8770,$F$11:$F$8770,"=COD1",$B$11:$B$8770,"="&amp;B1381)/COUNTIFS($F$11:$F$8770,"=COD1",$B$11:$B$8770,"="&amp;B1381))/COUNTIFS($A$11:$A$8770,"="&amp;A1381,$F$11:$F$8770,"=COD1"),0)</f>
        <v>0</v>
      </c>
      <c r="L1381" s="13" t="e">
        <f>(VLOOKUP(F1381,tarifas!$C$7:$D$10,2,FALSE)+tarifas!$D$21)*datos!H1381</f>
        <v>#N/A</v>
      </c>
      <c r="M1381">
        <v>0</v>
      </c>
      <c r="N1381" s="13" t="e">
        <f t="shared" si="197"/>
        <v>#N/A</v>
      </c>
      <c r="O1381">
        <f t="shared" si="198"/>
        <v>0</v>
      </c>
      <c r="P1381" s="12">
        <f t="shared" si="199"/>
        <v>195.03813786083452</v>
      </c>
      <c r="Q1381">
        <f t="shared" si="200"/>
        <v>0</v>
      </c>
      <c r="R1381">
        <f>$D$2*tarifas!$D$12/24</f>
        <v>1.4541666666666666</v>
      </c>
      <c r="S1381" t="e">
        <f>VLOOKUP(E1381&amp;" "&amp;F1381,tarifas!$A$13:$D$20,4,FALSE)*P1381</f>
        <v>#N/A</v>
      </c>
      <c r="T1381">
        <f>IF(F1381="COD1",tarifas!$D$11*(SUMIFS($P$11:$P$8770,$F$11:$F$8770,"=COD1",$B$11:$B$8770,"="&amp;B1381)/COUNTIFS($F$11:$F$8770,"=COD1",$B$11:$B$8770,"="&amp;B1381))/COUNTIFS($A$11:$A$8770,"="&amp;A1381,$F$11:$F$8770,"=COD1"),0)</f>
        <v>0</v>
      </c>
      <c r="U1381" t="e">
        <f>(VLOOKUP(F1381,tarifas!$C$7:$D$10,2,FALSE)+tarifas!$D$21)*datos!P1381</f>
        <v>#N/A</v>
      </c>
      <c r="V1381" t="e">
        <f t="shared" si="201"/>
        <v>#N/A</v>
      </c>
      <c r="W1381">
        <f t="shared" si="202"/>
        <v>0</v>
      </c>
    </row>
    <row r="1382" spans="1:23" x14ac:dyDescent="0.25">
      <c r="A1382">
        <f t="shared" si="195"/>
        <v>56</v>
      </c>
      <c r="B1382">
        <f t="shared" si="196"/>
        <v>2</v>
      </c>
      <c r="C1382" s="1">
        <f t="shared" si="203"/>
        <v>41697.124999996675</v>
      </c>
      <c r="D1382" s="7">
        <v>0</v>
      </c>
      <c r="E1382" s="7"/>
      <c r="G1382">
        <v>12.1</v>
      </c>
      <c r="H1382" s="12">
        <v>192.9041127890552</v>
      </c>
      <c r="I1382" s="13">
        <f>$D$2*tarifas!$D$12/24</f>
        <v>1.4541666666666666</v>
      </c>
      <c r="J1382" s="13" t="e">
        <f>VLOOKUP(E1382&amp;" "&amp;F1382,tarifas!$A$13:$D$20,4,FALSE)*H1382</f>
        <v>#N/A</v>
      </c>
      <c r="K1382" s="13">
        <f>IF(F1382="COD1",tarifas!$D$11*(SUMIFS($H$11:$H$8770,$F$11:$F$8770,"=COD1",$B$11:$B$8770,"="&amp;B1382)/COUNTIFS($F$11:$F$8770,"=COD1",$B$11:$B$8770,"="&amp;B1382))/COUNTIFS($A$11:$A$8770,"="&amp;A1382,$F$11:$F$8770,"=COD1"),0)</f>
        <v>0</v>
      </c>
      <c r="L1382" s="13" t="e">
        <f>(VLOOKUP(F1382,tarifas!$C$7:$D$10,2,FALSE)+tarifas!$D$21)*datos!H1382</f>
        <v>#N/A</v>
      </c>
      <c r="M1382">
        <v>0</v>
      </c>
      <c r="N1382" s="13" t="e">
        <f t="shared" si="197"/>
        <v>#N/A</v>
      </c>
      <c r="O1382">
        <f t="shared" si="198"/>
        <v>0</v>
      </c>
      <c r="P1382" s="12">
        <f t="shared" si="199"/>
        <v>192.9041127890552</v>
      </c>
      <c r="Q1382">
        <f t="shared" si="200"/>
        <v>0</v>
      </c>
      <c r="R1382">
        <f>$D$2*tarifas!$D$12/24</f>
        <v>1.4541666666666666</v>
      </c>
      <c r="S1382" t="e">
        <f>VLOOKUP(E1382&amp;" "&amp;F1382,tarifas!$A$13:$D$20,4,FALSE)*P1382</f>
        <v>#N/A</v>
      </c>
      <c r="T1382">
        <f>IF(F1382="COD1",tarifas!$D$11*(SUMIFS($P$11:$P$8770,$F$11:$F$8770,"=COD1",$B$11:$B$8770,"="&amp;B1382)/COUNTIFS($F$11:$F$8770,"=COD1",$B$11:$B$8770,"="&amp;B1382))/COUNTIFS($A$11:$A$8770,"="&amp;A1382,$F$11:$F$8770,"=COD1"),0)</f>
        <v>0</v>
      </c>
      <c r="U1382" t="e">
        <f>(VLOOKUP(F1382,tarifas!$C$7:$D$10,2,FALSE)+tarifas!$D$21)*datos!P1382</f>
        <v>#N/A</v>
      </c>
      <c r="V1382" t="e">
        <f t="shared" si="201"/>
        <v>#N/A</v>
      </c>
      <c r="W1382">
        <f t="shared" si="202"/>
        <v>0</v>
      </c>
    </row>
    <row r="1383" spans="1:23" x14ac:dyDescent="0.25">
      <c r="A1383">
        <f t="shared" si="195"/>
        <v>56</v>
      </c>
      <c r="B1383">
        <f t="shared" si="196"/>
        <v>2</v>
      </c>
      <c r="C1383" s="1">
        <f t="shared" si="203"/>
        <v>41697.166666663339</v>
      </c>
      <c r="D1383" s="7">
        <v>0</v>
      </c>
      <c r="E1383" s="7"/>
      <c r="G1383">
        <v>11</v>
      </c>
      <c r="H1383" s="12">
        <v>190.41123797042692</v>
      </c>
      <c r="I1383" s="13">
        <f>$D$2*tarifas!$D$12/24</f>
        <v>1.4541666666666666</v>
      </c>
      <c r="J1383" s="13" t="e">
        <f>VLOOKUP(E1383&amp;" "&amp;F1383,tarifas!$A$13:$D$20,4,FALSE)*H1383</f>
        <v>#N/A</v>
      </c>
      <c r="K1383" s="13">
        <f>IF(F1383="COD1",tarifas!$D$11*(SUMIFS($H$11:$H$8770,$F$11:$F$8770,"=COD1",$B$11:$B$8770,"="&amp;B1383)/COUNTIFS($F$11:$F$8770,"=COD1",$B$11:$B$8770,"="&amp;B1383))/COUNTIFS($A$11:$A$8770,"="&amp;A1383,$F$11:$F$8770,"=COD1"),0)</f>
        <v>0</v>
      </c>
      <c r="L1383" s="13" t="e">
        <f>(VLOOKUP(F1383,tarifas!$C$7:$D$10,2,FALSE)+tarifas!$D$21)*datos!H1383</f>
        <v>#N/A</v>
      </c>
      <c r="M1383">
        <v>0</v>
      </c>
      <c r="N1383" s="13" t="e">
        <f t="shared" si="197"/>
        <v>#N/A</v>
      </c>
      <c r="O1383">
        <f t="shared" si="198"/>
        <v>0</v>
      </c>
      <c r="P1383" s="12">
        <f t="shared" si="199"/>
        <v>190.41123797042692</v>
      </c>
      <c r="Q1383">
        <f t="shared" si="200"/>
        <v>0</v>
      </c>
      <c r="R1383">
        <f>$D$2*tarifas!$D$12/24</f>
        <v>1.4541666666666666</v>
      </c>
      <c r="S1383" t="e">
        <f>VLOOKUP(E1383&amp;" "&amp;F1383,tarifas!$A$13:$D$20,4,FALSE)*P1383</f>
        <v>#N/A</v>
      </c>
      <c r="T1383">
        <f>IF(F1383="COD1",tarifas!$D$11*(SUMIFS($P$11:$P$8770,$F$11:$F$8770,"=COD1",$B$11:$B$8770,"="&amp;B1383)/COUNTIFS($F$11:$F$8770,"=COD1",$B$11:$B$8770,"="&amp;B1383))/COUNTIFS($A$11:$A$8770,"="&amp;A1383,$F$11:$F$8770,"=COD1"),0)</f>
        <v>0</v>
      </c>
      <c r="U1383" t="e">
        <f>(VLOOKUP(F1383,tarifas!$C$7:$D$10,2,FALSE)+tarifas!$D$21)*datos!P1383</f>
        <v>#N/A</v>
      </c>
      <c r="V1383" t="e">
        <f t="shared" si="201"/>
        <v>#N/A</v>
      </c>
      <c r="W1383">
        <f t="shared" si="202"/>
        <v>0</v>
      </c>
    </row>
    <row r="1384" spans="1:23" x14ac:dyDescent="0.25">
      <c r="A1384">
        <f t="shared" si="195"/>
        <v>56</v>
      </c>
      <c r="B1384">
        <f t="shared" si="196"/>
        <v>2</v>
      </c>
      <c r="C1384" s="1">
        <f t="shared" si="203"/>
        <v>41697.208333330003</v>
      </c>
      <c r="D1384" s="7">
        <v>0</v>
      </c>
      <c r="E1384" s="7"/>
      <c r="G1384">
        <v>13.69</v>
      </c>
      <c r="H1384" s="12">
        <v>191.03507650082366</v>
      </c>
      <c r="I1384" s="13">
        <f>$D$2*tarifas!$D$12/24</f>
        <v>1.4541666666666666</v>
      </c>
      <c r="J1384" s="13" t="e">
        <f>VLOOKUP(E1384&amp;" "&amp;F1384,tarifas!$A$13:$D$20,4,FALSE)*H1384</f>
        <v>#N/A</v>
      </c>
      <c r="K1384" s="13">
        <f>IF(F1384="COD1",tarifas!$D$11*(SUMIFS($H$11:$H$8770,$F$11:$F$8770,"=COD1",$B$11:$B$8770,"="&amp;B1384)/COUNTIFS($F$11:$F$8770,"=COD1",$B$11:$B$8770,"="&amp;B1384))/COUNTIFS($A$11:$A$8770,"="&amp;A1384,$F$11:$F$8770,"=COD1"),0)</f>
        <v>0</v>
      </c>
      <c r="L1384" s="13" t="e">
        <f>(VLOOKUP(F1384,tarifas!$C$7:$D$10,2,FALSE)+tarifas!$D$21)*datos!H1384</f>
        <v>#N/A</v>
      </c>
      <c r="M1384">
        <v>0</v>
      </c>
      <c r="N1384" s="13" t="e">
        <f t="shared" si="197"/>
        <v>#N/A</v>
      </c>
      <c r="O1384">
        <f t="shared" si="198"/>
        <v>0</v>
      </c>
      <c r="P1384" s="12">
        <f t="shared" si="199"/>
        <v>191.03507650082366</v>
      </c>
      <c r="Q1384">
        <f t="shared" si="200"/>
        <v>0</v>
      </c>
      <c r="R1384">
        <f>$D$2*tarifas!$D$12/24</f>
        <v>1.4541666666666666</v>
      </c>
      <c r="S1384" t="e">
        <f>VLOOKUP(E1384&amp;" "&amp;F1384,tarifas!$A$13:$D$20,4,FALSE)*P1384</f>
        <v>#N/A</v>
      </c>
      <c r="T1384">
        <f>IF(F1384="COD1",tarifas!$D$11*(SUMIFS($P$11:$P$8770,$F$11:$F$8770,"=COD1",$B$11:$B$8770,"="&amp;B1384)/COUNTIFS($F$11:$F$8770,"=COD1",$B$11:$B$8770,"="&amp;B1384))/COUNTIFS($A$11:$A$8770,"="&amp;A1384,$F$11:$F$8770,"=COD1"),0)</f>
        <v>0</v>
      </c>
      <c r="U1384" t="e">
        <f>(VLOOKUP(F1384,tarifas!$C$7:$D$10,2,FALSE)+tarifas!$D$21)*datos!P1384</f>
        <v>#N/A</v>
      </c>
      <c r="V1384" t="e">
        <f t="shared" si="201"/>
        <v>#N/A</v>
      </c>
      <c r="W1384">
        <f t="shared" si="202"/>
        <v>0</v>
      </c>
    </row>
    <row r="1385" spans="1:23" x14ac:dyDescent="0.25">
      <c r="A1385">
        <f t="shared" si="195"/>
        <v>56</v>
      </c>
      <c r="B1385">
        <f t="shared" si="196"/>
        <v>2</v>
      </c>
      <c r="C1385" s="1">
        <f t="shared" si="203"/>
        <v>41697.249999996668</v>
      </c>
      <c r="D1385" s="7">
        <v>0</v>
      </c>
      <c r="E1385" s="7"/>
      <c r="G1385">
        <v>15.2</v>
      </c>
      <c r="H1385" s="12">
        <v>190.82351957690906</v>
      </c>
      <c r="I1385" s="13">
        <f>$D$2*tarifas!$D$12/24</f>
        <v>1.4541666666666666</v>
      </c>
      <c r="J1385" s="13" t="e">
        <f>VLOOKUP(E1385&amp;" "&amp;F1385,tarifas!$A$13:$D$20,4,FALSE)*H1385</f>
        <v>#N/A</v>
      </c>
      <c r="K1385" s="13">
        <f>IF(F1385="COD1",tarifas!$D$11*(SUMIFS($H$11:$H$8770,$F$11:$F$8770,"=COD1",$B$11:$B$8770,"="&amp;B1385)/COUNTIFS($F$11:$F$8770,"=COD1",$B$11:$B$8770,"="&amp;B1385))/COUNTIFS($A$11:$A$8770,"="&amp;A1385,$F$11:$F$8770,"=COD1"),0)</f>
        <v>0</v>
      </c>
      <c r="L1385" s="13" t="e">
        <f>(VLOOKUP(F1385,tarifas!$C$7:$D$10,2,FALSE)+tarifas!$D$21)*datos!H1385</f>
        <v>#N/A</v>
      </c>
      <c r="M1385">
        <v>0</v>
      </c>
      <c r="N1385" s="13" t="e">
        <f t="shared" si="197"/>
        <v>#N/A</v>
      </c>
      <c r="O1385">
        <f t="shared" si="198"/>
        <v>0</v>
      </c>
      <c r="P1385" s="12">
        <f t="shared" si="199"/>
        <v>190.82351957690906</v>
      </c>
      <c r="Q1385">
        <f t="shared" si="200"/>
        <v>0</v>
      </c>
      <c r="R1385">
        <f>$D$2*tarifas!$D$12/24</f>
        <v>1.4541666666666666</v>
      </c>
      <c r="S1385" t="e">
        <f>VLOOKUP(E1385&amp;" "&amp;F1385,tarifas!$A$13:$D$20,4,FALSE)*P1385</f>
        <v>#N/A</v>
      </c>
      <c r="T1385">
        <f>IF(F1385="COD1",tarifas!$D$11*(SUMIFS($P$11:$P$8770,$F$11:$F$8770,"=COD1",$B$11:$B$8770,"="&amp;B1385)/COUNTIFS($F$11:$F$8770,"=COD1",$B$11:$B$8770,"="&amp;B1385))/COUNTIFS($A$11:$A$8770,"="&amp;A1385,$F$11:$F$8770,"=COD1"),0)</f>
        <v>0</v>
      </c>
      <c r="U1385" t="e">
        <f>(VLOOKUP(F1385,tarifas!$C$7:$D$10,2,FALSE)+tarifas!$D$21)*datos!P1385</f>
        <v>#N/A</v>
      </c>
      <c r="V1385" t="e">
        <f t="shared" si="201"/>
        <v>#N/A</v>
      </c>
      <c r="W1385">
        <f t="shared" si="202"/>
        <v>0</v>
      </c>
    </row>
    <row r="1386" spans="1:23" x14ac:dyDescent="0.25">
      <c r="A1386">
        <f t="shared" si="195"/>
        <v>56</v>
      </c>
      <c r="B1386">
        <f t="shared" si="196"/>
        <v>2</v>
      </c>
      <c r="C1386" s="1">
        <f t="shared" si="203"/>
        <v>41697.291666663332</v>
      </c>
      <c r="D1386" s="7">
        <v>20.606060606060606</v>
      </c>
      <c r="E1386" s="7"/>
      <c r="G1386">
        <v>27</v>
      </c>
      <c r="H1386" s="12">
        <v>211.81295142216294</v>
      </c>
      <c r="I1386" s="13">
        <f>$D$2*tarifas!$D$12/24</f>
        <v>1.4541666666666666</v>
      </c>
      <c r="J1386" s="13" t="e">
        <f>VLOOKUP(E1386&amp;" "&amp;F1386,tarifas!$A$13:$D$20,4,FALSE)*H1386</f>
        <v>#N/A</v>
      </c>
      <c r="K1386" s="13">
        <f>IF(F1386="COD1",tarifas!$D$11*(SUMIFS($H$11:$H$8770,$F$11:$F$8770,"=COD1",$B$11:$B$8770,"="&amp;B1386)/COUNTIFS($F$11:$F$8770,"=COD1",$B$11:$B$8770,"="&amp;B1386))/COUNTIFS($A$11:$A$8770,"="&amp;A1386,$F$11:$F$8770,"=COD1"),0)</f>
        <v>0</v>
      </c>
      <c r="L1386" s="13" t="e">
        <f>(VLOOKUP(F1386,tarifas!$C$7:$D$10,2,FALSE)+tarifas!$D$21)*datos!H1386</f>
        <v>#N/A</v>
      </c>
      <c r="M1386">
        <v>0</v>
      </c>
      <c r="N1386" s="13" t="e">
        <f t="shared" si="197"/>
        <v>#N/A</v>
      </c>
      <c r="O1386">
        <f t="shared" si="198"/>
        <v>0</v>
      </c>
      <c r="P1386" s="12">
        <f t="shared" si="199"/>
        <v>211.81295142216294</v>
      </c>
      <c r="Q1386">
        <f t="shared" si="200"/>
        <v>0</v>
      </c>
      <c r="R1386">
        <f>$D$2*tarifas!$D$12/24</f>
        <v>1.4541666666666666</v>
      </c>
      <c r="S1386" t="e">
        <f>VLOOKUP(E1386&amp;" "&amp;F1386,tarifas!$A$13:$D$20,4,FALSE)*P1386</f>
        <v>#N/A</v>
      </c>
      <c r="T1386">
        <f>IF(F1386="COD1",tarifas!$D$11*(SUMIFS($P$11:$P$8770,$F$11:$F$8770,"=COD1",$B$11:$B$8770,"="&amp;B1386)/COUNTIFS($F$11:$F$8770,"=COD1",$B$11:$B$8770,"="&amp;B1386))/COUNTIFS($A$11:$A$8770,"="&amp;A1386,$F$11:$F$8770,"=COD1"),0)</f>
        <v>0</v>
      </c>
      <c r="U1386" t="e">
        <f>(VLOOKUP(F1386,tarifas!$C$7:$D$10,2,FALSE)+tarifas!$D$21)*datos!P1386</f>
        <v>#N/A</v>
      </c>
      <c r="V1386" t="e">
        <f t="shared" si="201"/>
        <v>#N/A</v>
      </c>
      <c r="W1386">
        <f t="shared" si="202"/>
        <v>0</v>
      </c>
    </row>
    <row r="1387" spans="1:23" x14ac:dyDescent="0.25">
      <c r="A1387">
        <f t="shared" si="195"/>
        <v>56</v>
      </c>
      <c r="B1387">
        <f t="shared" si="196"/>
        <v>2</v>
      </c>
      <c r="C1387" s="1">
        <f t="shared" si="203"/>
        <v>41697.333333329996</v>
      </c>
      <c r="D1387" s="7">
        <v>200.13636363636363</v>
      </c>
      <c r="E1387" s="7"/>
      <c r="G1387">
        <v>28.01</v>
      </c>
      <c r="H1387" s="12">
        <v>268.69633327419916</v>
      </c>
      <c r="I1387" s="13">
        <f>$D$2*tarifas!$D$12/24</f>
        <v>1.4541666666666666</v>
      </c>
      <c r="J1387" s="13" t="e">
        <f>VLOOKUP(E1387&amp;" "&amp;F1387,tarifas!$A$13:$D$20,4,FALSE)*H1387</f>
        <v>#N/A</v>
      </c>
      <c r="K1387" s="13">
        <f>IF(F1387="COD1",tarifas!$D$11*(SUMIFS($H$11:$H$8770,$F$11:$F$8770,"=COD1",$B$11:$B$8770,"="&amp;B1387)/COUNTIFS($F$11:$F$8770,"=COD1",$B$11:$B$8770,"="&amp;B1387))/COUNTIFS($A$11:$A$8770,"="&amp;A1387,$F$11:$F$8770,"=COD1"),0)</f>
        <v>0</v>
      </c>
      <c r="L1387" s="13" t="e">
        <f>(VLOOKUP(F1387,tarifas!$C$7:$D$10,2,FALSE)+tarifas!$D$21)*datos!H1387</f>
        <v>#N/A</v>
      </c>
      <c r="M1387">
        <v>5.0887399999999996</v>
      </c>
      <c r="N1387" s="13" t="e">
        <f t="shared" si="197"/>
        <v>#N/A</v>
      </c>
      <c r="O1387">
        <f t="shared" si="198"/>
        <v>5.0887399999999996</v>
      </c>
      <c r="P1387" s="12">
        <f t="shared" si="199"/>
        <v>263.60759327419919</v>
      </c>
      <c r="Q1387">
        <f t="shared" si="200"/>
        <v>0</v>
      </c>
      <c r="R1387">
        <f>$D$2*tarifas!$D$12/24</f>
        <v>1.4541666666666666</v>
      </c>
      <c r="S1387" t="e">
        <f>VLOOKUP(E1387&amp;" "&amp;F1387,tarifas!$A$13:$D$20,4,FALSE)*P1387</f>
        <v>#N/A</v>
      </c>
      <c r="T1387">
        <f>IF(F1387="COD1",tarifas!$D$11*(SUMIFS($P$11:$P$8770,$F$11:$F$8770,"=COD1",$B$11:$B$8770,"="&amp;B1387)/COUNTIFS($F$11:$F$8770,"=COD1",$B$11:$B$8770,"="&amp;B1387))/COUNTIFS($A$11:$A$8770,"="&amp;A1387,$F$11:$F$8770,"=COD1"),0)</f>
        <v>0</v>
      </c>
      <c r="U1387" t="e">
        <f>(VLOOKUP(F1387,tarifas!$C$7:$D$10,2,FALSE)+tarifas!$D$21)*datos!P1387</f>
        <v>#N/A</v>
      </c>
      <c r="V1387" t="e">
        <f t="shared" si="201"/>
        <v>#N/A</v>
      </c>
      <c r="W1387">
        <f t="shared" si="202"/>
        <v>0</v>
      </c>
    </row>
    <row r="1388" spans="1:23" x14ac:dyDescent="0.25">
      <c r="A1388">
        <f t="shared" si="195"/>
        <v>56</v>
      </c>
      <c r="B1388">
        <f t="shared" si="196"/>
        <v>2</v>
      </c>
      <c r="C1388" s="1">
        <f t="shared" si="203"/>
        <v>41697.37499999666</v>
      </c>
      <c r="D1388" s="7">
        <v>411.34848484848487</v>
      </c>
      <c r="E1388" s="7"/>
      <c r="G1388">
        <v>33.33</v>
      </c>
      <c r="H1388" s="12">
        <v>420.90895148814832</v>
      </c>
      <c r="I1388" s="13">
        <f>$D$2*tarifas!$D$12/24</f>
        <v>1.4541666666666666</v>
      </c>
      <c r="J1388" s="13" t="e">
        <f>VLOOKUP(E1388&amp;" "&amp;F1388,tarifas!$A$13:$D$20,4,FALSE)*H1388</f>
        <v>#N/A</v>
      </c>
      <c r="K1388" s="13">
        <f>IF(F1388="COD1",tarifas!$D$11*(SUMIFS($H$11:$H$8770,$F$11:$F$8770,"=COD1",$B$11:$B$8770,"="&amp;B1388)/COUNTIFS($F$11:$F$8770,"=COD1",$B$11:$B$8770,"="&amp;B1388))/COUNTIFS($A$11:$A$8770,"="&amp;A1388,$F$11:$F$8770,"=COD1"),0)</f>
        <v>0</v>
      </c>
      <c r="L1388" s="13" t="e">
        <f>(VLOOKUP(F1388,tarifas!$C$7:$D$10,2,FALSE)+tarifas!$D$21)*datos!H1388</f>
        <v>#N/A</v>
      </c>
      <c r="M1388">
        <v>92.848249999999993</v>
      </c>
      <c r="N1388" s="13" t="e">
        <f t="shared" si="197"/>
        <v>#N/A</v>
      </c>
      <c r="O1388">
        <f t="shared" si="198"/>
        <v>92.848249999999993</v>
      </c>
      <c r="P1388" s="12">
        <f t="shared" si="199"/>
        <v>328.06070148814831</v>
      </c>
      <c r="Q1388">
        <f t="shared" si="200"/>
        <v>0</v>
      </c>
      <c r="R1388">
        <f>$D$2*tarifas!$D$12/24</f>
        <v>1.4541666666666666</v>
      </c>
      <c r="S1388" t="e">
        <f>VLOOKUP(E1388&amp;" "&amp;F1388,tarifas!$A$13:$D$20,4,FALSE)*P1388</f>
        <v>#N/A</v>
      </c>
      <c r="T1388">
        <f>IF(F1388="COD1",tarifas!$D$11*(SUMIFS($P$11:$P$8770,$F$11:$F$8770,"=COD1",$B$11:$B$8770,"="&amp;B1388)/COUNTIFS($F$11:$F$8770,"=COD1",$B$11:$B$8770,"="&amp;B1388))/COUNTIFS($A$11:$A$8770,"="&amp;A1388,$F$11:$F$8770,"=COD1"),0)</f>
        <v>0</v>
      </c>
      <c r="U1388" t="e">
        <f>(VLOOKUP(F1388,tarifas!$C$7:$D$10,2,FALSE)+tarifas!$D$21)*datos!P1388</f>
        <v>#N/A</v>
      </c>
      <c r="V1388" t="e">
        <f t="shared" si="201"/>
        <v>#N/A</v>
      </c>
      <c r="W1388">
        <f t="shared" si="202"/>
        <v>0</v>
      </c>
    </row>
    <row r="1389" spans="1:23" x14ac:dyDescent="0.25">
      <c r="A1389">
        <f t="shared" si="195"/>
        <v>56</v>
      </c>
      <c r="B1389">
        <f t="shared" si="196"/>
        <v>2</v>
      </c>
      <c r="C1389" s="1">
        <f t="shared" si="203"/>
        <v>41697.416666663325</v>
      </c>
      <c r="D1389" s="7">
        <v>546.57575757575762</v>
      </c>
      <c r="E1389" s="7"/>
      <c r="G1389">
        <v>31.5</v>
      </c>
      <c r="H1389" s="12">
        <v>532.46309496915387</v>
      </c>
      <c r="I1389" s="13">
        <f>$D$2*tarifas!$D$12/24</f>
        <v>1.4541666666666666</v>
      </c>
      <c r="J1389" s="13" t="e">
        <f>VLOOKUP(E1389&amp;" "&amp;F1389,tarifas!$A$13:$D$20,4,FALSE)*H1389</f>
        <v>#N/A</v>
      </c>
      <c r="K1389" s="13">
        <f>IF(F1389="COD1",tarifas!$D$11*(SUMIFS($H$11:$H$8770,$F$11:$F$8770,"=COD1",$B$11:$B$8770,"="&amp;B1389)/COUNTIFS($F$11:$F$8770,"=COD1",$B$11:$B$8770,"="&amp;B1389))/COUNTIFS($A$11:$A$8770,"="&amp;A1389,$F$11:$F$8770,"=COD1"),0)</f>
        <v>0</v>
      </c>
      <c r="L1389" s="13" t="e">
        <f>(VLOOKUP(F1389,tarifas!$C$7:$D$10,2,FALSE)+tarifas!$D$21)*datos!H1389</f>
        <v>#N/A</v>
      </c>
      <c r="M1389">
        <v>32.77993</v>
      </c>
      <c r="N1389" s="13" t="e">
        <f t="shared" si="197"/>
        <v>#N/A</v>
      </c>
      <c r="O1389">
        <f t="shared" si="198"/>
        <v>32.77993</v>
      </c>
      <c r="P1389" s="12">
        <f t="shared" si="199"/>
        <v>499.68316496915389</v>
      </c>
      <c r="Q1389">
        <f t="shared" si="200"/>
        <v>0</v>
      </c>
      <c r="R1389">
        <f>$D$2*tarifas!$D$12/24</f>
        <v>1.4541666666666666</v>
      </c>
      <c r="S1389" t="e">
        <f>VLOOKUP(E1389&amp;" "&amp;F1389,tarifas!$A$13:$D$20,4,FALSE)*P1389</f>
        <v>#N/A</v>
      </c>
      <c r="T1389">
        <f>IF(F1389="COD1",tarifas!$D$11*(SUMIFS($P$11:$P$8770,$F$11:$F$8770,"=COD1",$B$11:$B$8770,"="&amp;B1389)/COUNTIFS($F$11:$F$8770,"=COD1",$B$11:$B$8770,"="&amp;B1389))/COUNTIFS($A$11:$A$8770,"="&amp;A1389,$F$11:$F$8770,"=COD1"),0)</f>
        <v>0</v>
      </c>
      <c r="U1389" t="e">
        <f>(VLOOKUP(F1389,tarifas!$C$7:$D$10,2,FALSE)+tarifas!$D$21)*datos!P1389</f>
        <v>#N/A</v>
      </c>
      <c r="V1389" t="e">
        <f t="shared" si="201"/>
        <v>#N/A</v>
      </c>
      <c r="W1389">
        <f t="shared" si="202"/>
        <v>0</v>
      </c>
    </row>
    <row r="1390" spans="1:23" x14ac:dyDescent="0.25">
      <c r="A1390">
        <f t="shared" si="195"/>
        <v>56</v>
      </c>
      <c r="B1390">
        <f t="shared" si="196"/>
        <v>2</v>
      </c>
      <c r="C1390" s="1">
        <f t="shared" si="203"/>
        <v>41697.458333329989</v>
      </c>
      <c r="D1390" s="7">
        <v>638.0151515151515</v>
      </c>
      <c r="E1390" s="7"/>
      <c r="G1390">
        <v>31</v>
      </c>
      <c r="H1390" s="12">
        <v>585.54361513879621</v>
      </c>
      <c r="I1390" s="13">
        <f>$D$2*tarifas!$D$12/24</f>
        <v>1.4541666666666666</v>
      </c>
      <c r="J1390" s="13" t="e">
        <f>VLOOKUP(E1390&amp;" "&amp;F1390,tarifas!$A$13:$D$20,4,FALSE)*H1390</f>
        <v>#N/A</v>
      </c>
      <c r="K1390" s="13">
        <f>IF(F1390="COD1",tarifas!$D$11*(SUMIFS($H$11:$H$8770,$F$11:$F$8770,"=COD1",$B$11:$B$8770,"="&amp;B1390)/COUNTIFS($F$11:$F$8770,"=COD1",$B$11:$B$8770,"="&amp;B1390))/COUNTIFS($A$11:$A$8770,"="&amp;A1390,$F$11:$F$8770,"=COD1"),0)</f>
        <v>0</v>
      </c>
      <c r="L1390" s="13" t="e">
        <f>(VLOOKUP(F1390,tarifas!$C$7:$D$10,2,FALSE)+tarifas!$D$21)*datos!H1390</f>
        <v>#N/A</v>
      </c>
      <c r="M1390">
        <v>21.122229999999998</v>
      </c>
      <c r="N1390" s="13" t="e">
        <f t="shared" si="197"/>
        <v>#N/A</v>
      </c>
      <c r="O1390">
        <f t="shared" si="198"/>
        <v>21.122229999999998</v>
      </c>
      <c r="P1390" s="12">
        <f t="shared" si="199"/>
        <v>564.42138513879627</v>
      </c>
      <c r="Q1390">
        <f t="shared" si="200"/>
        <v>0</v>
      </c>
      <c r="R1390">
        <f>$D$2*tarifas!$D$12/24</f>
        <v>1.4541666666666666</v>
      </c>
      <c r="S1390" t="e">
        <f>VLOOKUP(E1390&amp;" "&amp;F1390,tarifas!$A$13:$D$20,4,FALSE)*P1390</f>
        <v>#N/A</v>
      </c>
      <c r="T1390">
        <f>IF(F1390="COD1",tarifas!$D$11*(SUMIFS($P$11:$P$8770,$F$11:$F$8770,"=COD1",$B$11:$B$8770,"="&amp;B1390)/COUNTIFS($F$11:$F$8770,"=COD1",$B$11:$B$8770,"="&amp;B1390))/COUNTIFS($A$11:$A$8770,"="&amp;A1390,$F$11:$F$8770,"=COD1"),0)</f>
        <v>0</v>
      </c>
      <c r="U1390" t="e">
        <f>(VLOOKUP(F1390,tarifas!$C$7:$D$10,2,FALSE)+tarifas!$D$21)*datos!P1390</f>
        <v>#N/A</v>
      </c>
      <c r="V1390" t="e">
        <f t="shared" si="201"/>
        <v>#N/A</v>
      </c>
      <c r="W1390">
        <f t="shared" si="202"/>
        <v>0</v>
      </c>
    </row>
    <row r="1391" spans="1:23" x14ac:dyDescent="0.25">
      <c r="A1391">
        <f t="shared" si="195"/>
        <v>56</v>
      </c>
      <c r="B1391">
        <f t="shared" si="196"/>
        <v>2</v>
      </c>
      <c r="C1391" s="1">
        <f t="shared" si="203"/>
        <v>41697.499999996653</v>
      </c>
      <c r="D1391" s="7">
        <v>672.78787878787887</v>
      </c>
      <c r="E1391" s="7"/>
      <c r="G1391">
        <v>38</v>
      </c>
      <c r="H1391" s="12">
        <v>413.7515797997313</v>
      </c>
      <c r="I1391" s="13">
        <f>$D$2*tarifas!$D$12/24</f>
        <v>1.4541666666666666</v>
      </c>
      <c r="J1391" s="13" t="e">
        <f>VLOOKUP(E1391&amp;" "&amp;F1391,tarifas!$A$13:$D$20,4,FALSE)*H1391</f>
        <v>#N/A</v>
      </c>
      <c r="K1391" s="13">
        <f>IF(F1391="COD1",tarifas!$D$11*(SUMIFS($H$11:$H$8770,$F$11:$F$8770,"=COD1",$B$11:$B$8770,"="&amp;B1391)/COUNTIFS($F$11:$F$8770,"=COD1",$B$11:$B$8770,"="&amp;B1391))/COUNTIFS($A$11:$A$8770,"="&amp;A1391,$F$11:$F$8770,"=COD1"),0)</f>
        <v>0</v>
      </c>
      <c r="L1391" s="13" t="e">
        <f>(VLOOKUP(F1391,tarifas!$C$7:$D$10,2,FALSE)+tarifas!$D$21)*datos!H1391</f>
        <v>#N/A</v>
      </c>
      <c r="M1391">
        <v>517.66978000000006</v>
      </c>
      <c r="N1391" s="13" t="e">
        <f t="shared" si="197"/>
        <v>#N/A</v>
      </c>
      <c r="O1391">
        <f t="shared" si="198"/>
        <v>413.7515797997313</v>
      </c>
      <c r="P1391" s="12">
        <f t="shared" si="199"/>
        <v>0</v>
      </c>
      <c r="Q1391">
        <f t="shared" si="200"/>
        <v>103.91820020026876</v>
      </c>
      <c r="R1391">
        <f>$D$2*tarifas!$D$12/24</f>
        <v>1.4541666666666666</v>
      </c>
      <c r="S1391" t="e">
        <f>VLOOKUP(E1391&amp;" "&amp;F1391,tarifas!$A$13:$D$20,4,FALSE)*P1391</f>
        <v>#N/A</v>
      </c>
      <c r="T1391">
        <f>IF(F1391="COD1",tarifas!$D$11*(SUMIFS($P$11:$P$8770,$F$11:$F$8770,"=COD1",$B$11:$B$8770,"="&amp;B1391)/COUNTIFS($F$11:$F$8770,"=COD1",$B$11:$B$8770,"="&amp;B1391))/COUNTIFS($A$11:$A$8770,"="&amp;A1391,$F$11:$F$8770,"=COD1"),0)</f>
        <v>0</v>
      </c>
      <c r="U1391" t="e">
        <f>(VLOOKUP(F1391,tarifas!$C$7:$D$10,2,FALSE)+tarifas!$D$21)*datos!P1391</f>
        <v>#N/A</v>
      </c>
      <c r="V1391" t="e">
        <f t="shared" si="201"/>
        <v>#N/A</v>
      </c>
      <c r="W1391">
        <f t="shared" si="202"/>
        <v>3.5540024468491915</v>
      </c>
    </row>
    <row r="1392" spans="1:23" x14ac:dyDescent="0.25">
      <c r="A1392">
        <f t="shared" si="195"/>
        <v>56</v>
      </c>
      <c r="B1392">
        <f t="shared" si="196"/>
        <v>2</v>
      </c>
      <c r="C1392" s="1">
        <f t="shared" si="203"/>
        <v>41697.541666663317</v>
      </c>
      <c r="D1392" s="7">
        <v>636.21212121212125</v>
      </c>
      <c r="E1392" s="7"/>
      <c r="G1392">
        <v>41</v>
      </c>
      <c r="H1392" s="12">
        <v>386.82574084478563</v>
      </c>
      <c r="I1392" s="13">
        <f>$D$2*tarifas!$D$12/24</f>
        <v>1.4541666666666666</v>
      </c>
      <c r="J1392" s="13" t="e">
        <f>VLOOKUP(E1392&amp;" "&amp;F1392,tarifas!$A$13:$D$20,4,FALSE)*H1392</f>
        <v>#N/A</v>
      </c>
      <c r="K1392" s="13">
        <f>IF(F1392="COD1",tarifas!$D$11*(SUMIFS($H$11:$H$8770,$F$11:$F$8770,"=COD1",$B$11:$B$8770,"="&amp;B1392)/COUNTIFS($F$11:$F$8770,"=COD1",$B$11:$B$8770,"="&amp;B1392))/COUNTIFS($A$11:$A$8770,"="&amp;A1392,$F$11:$F$8770,"=COD1"),0)</f>
        <v>0</v>
      </c>
      <c r="L1392" s="13" t="e">
        <f>(VLOOKUP(F1392,tarifas!$C$7:$D$10,2,FALSE)+tarifas!$D$21)*datos!H1392</f>
        <v>#N/A</v>
      </c>
      <c r="M1392">
        <v>368.58697999999998</v>
      </c>
      <c r="N1392" s="13" t="e">
        <f t="shared" si="197"/>
        <v>#N/A</v>
      </c>
      <c r="O1392">
        <f t="shared" si="198"/>
        <v>368.58697999999998</v>
      </c>
      <c r="P1392" s="12">
        <f t="shared" si="199"/>
        <v>18.238760844785645</v>
      </c>
      <c r="Q1392">
        <f t="shared" si="200"/>
        <v>0</v>
      </c>
      <c r="R1392">
        <f>$D$2*tarifas!$D$12/24</f>
        <v>1.4541666666666666</v>
      </c>
      <c r="S1392" t="e">
        <f>VLOOKUP(E1392&amp;" "&amp;F1392,tarifas!$A$13:$D$20,4,FALSE)*P1392</f>
        <v>#N/A</v>
      </c>
      <c r="T1392">
        <f>IF(F1392="COD1",tarifas!$D$11*(SUMIFS($P$11:$P$8770,$F$11:$F$8770,"=COD1",$B$11:$B$8770,"="&amp;B1392)/COUNTIFS($F$11:$F$8770,"=COD1",$B$11:$B$8770,"="&amp;B1392))/COUNTIFS($A$11:$A$8770,"="&amp;A1392,$F$11:$F$8770,"=COD1"),0)</f>
        <v>0</v>
      </c>
      <c r="U1392" t="e">
        <f>(VLOOKUP(F1392,tarifas!$C$7:$D$10,2,FALSE)+tarifas!$D$21)*datos!P1392</f>
        <v>#N/A</v>
      </c>
      <c r="V1392" t="e">
        <f t="shared" si="201"/>
        <v>#N/A</v>
      </c>
      <c r="W1392">
        <f t="shared" si="202"/>
        <v>0</v>
      </c>
    </row>
    <row r="1393" spans="1:23" x14ac:dyDescent="0.25">
      <c r="A1393">
        <f t="shared" si="195"/>
        <v>56</v>
      </c>
      <c r="B1393">
        <f t="shared" si="196"/>
        <v>2</v>
      </c>
      <c r="C1393" s="1">
        <f t="shared" si="203"/>
        <v>41697.583333329982</v>
      </c>
      <c r="D1393" s="7">
        <v>572.07575757575762</v>
      </c>
      <c r="E1393" s="7"/>
      <c r="G1393">
        <v>38</v>
      </c>
      <c r="H1393" s="12">
        <v>591.17989703148783</v>
      </c>
      <c r="I1393" s="13">
        <f>$D$2*tarifas!$D$12/24</f>
        <v>1.4541666666666666</v>
      </c>
      <c r="J1393" s="13" t="e">
        <f>VLOOKUP(E1393&amp;" "&amp;F1393,tarifas!$A$13:$D$20,4,FALSE)*H1393</f>
        <v>#N/A</v>
      </c>
      <c r="K1393" s="13">
        <f>IF(F1393="COD1",tarifas!$D$11*(SUMIFS($H$11:$H$8770,$F$11:$F$8770,"=COD1",$B$11:$B$8770,"="&amp;B1393)/COUNTIFS($F$11:$F$8770,"=COD1",$B$11:$B$8770,"="&amp;B1393))/COUNTIFS($A$11:$A$8770,"="&amp;A1393,$F$11:$F$8770,"=COD1"),0)</f>
        <v>0</v>
      </c>
      <c r="L1393" s="13" t="e">
        <f>(VLOOKUP(F1393,tarifas!$C$7:$D$10,2,FALSE)+tarifas!$D$21)*datos!H1393</f>
        <v>#N/A</v>
      </c>
      <c r="M1393">
        <v>432.37239</v>
      </c>
      <c r="N1393" s="13" t="e">
        <f t="shared" si="197"/>
        <v>#N/A</v>
      </c>
      <c r="O1393">
        <f t="shared" si="198"/>
        <v>432.37239</v>
      </c>
      <c r="P1393" s="12">
        <f t="shared" si="199"/>
        <v>158.80750703148783</v>
      </c>
      <c r="Q1393">
        <f t="shared" si="200"/>
        <v>0</v>
      </c>
      <c r="R1393">
        <f>$D$2*tarifas!$D$12/24</f>
        <v>1.4541666666666666</v>
      </c>
      <c r="S1393" t="e">
        <f>VLOOKUP(E1393&amp;" "&amp;F1393,tarifas!$A$13:$D$20,4,FALSE)*P1393</f>
        <v>#N/A</v>
      </c>
      <c r="T1393">
        <f>IF(F1393="COD1",tarifas!$D$11*(SUMIFS($P$11:$P$8770,$F$11:$F$8770,"=COD1",$B$11:$B$8770,"="&amp;B1393)/COUNTIFS($F$11:$F$8770,"=COD1",$B$11:$B$8770,"="&amp;B1393))/COUNTIFS($A$11:$A$8770,"="&amp;A1393,$F$11:$F$8770,"=COD1"),0)</f>
        <v>0</v>
      </c>
      <c r="U1393" t="e">
        <f>(VLOOKUP(F1393,tarifas!$C$7:$D$10,2,FALSE)+tarifas!$D$21)*datos!P1393</f>
        <v>#N/A</v>
      </c>
      <c r="V1393" t="e">
        <f t="shared" si="201"/>
        <v>#N/A</v>
      </c>
      <c r="W1393">
        <f t="shared" si="202"/>
        <v>0</v>
      </c>
    </row>
    <row r="1394" spans="1:23" x14ac:dyDescent="0.25">
      <c r="A1394">
        <f t="shared" si="195"/>
        <v>56</v>
      </c>
      <c r="B1394">
        <f t="shared" si="196"/>
        <v>2</v>
      </c>
      <c r="C1394" s="1">
        <f t="shared" si="203"/>
        <v>41697.624999996646</v>
      </c>
      <c r="D1394" s="7">
        <v>452.30303030303025</v>
      </c>
      <c r="E1394" s="7"/>
      <c r="G1394">
        <v>30.8</v>
      </c>
      <c r="H1394" s="12">
        <v>674.92370304799476</v>
      </c>
      <c r="I1394" s="13">
        <f>$D$2*tarifas!$D$12/24</f>
        <v>1.4541666666666666</v>
      </c>
      <c r="J1394" s="13" t="e">
        <f>VLOOKUP(E1394&amp;" "&amp;F1394,tarifas!$A$13:$D$20,4,FALSE)*H1394</f>
        <v>#N/A</v>
      </c>
      <c r="K1394" s="13">
        <f>IF(F1394="COD1",tarifas!$D$11*(SUMIFS($H$11:$H$8770,$F$11:$F$8770,"=COD1",$B$11:$B$8770,"="&amp;B1394)/COUNTIFS($F$11:$F$8770,"=COD1",$B$11:$B$8770,"="&amp;B1394))/COUNTIFS($A$11:$A$8770,"="&amp;A1394,$F$11:$F$8770,"=COD1"),0)</f>
        <v>0</v>
      </c>
      <c r="L1394" s="13" t="e">
        <f>(VLOOKUP(F1394,tarifas!$C$7:$D$10,2,FALSE)+tarifas!$D$21)*datos!H1394</f>
        <v>#N/A</v>
      </c>
      <c r="M1394">
        <v>332.68364000000003</v>
      </c>
      <c r="N1394" s="13" t="e">
        <f t="shared" si="197"/>
        <v>#N/A</v>
      </c>
      <c r="O1394">
        <f t="shared" si="198"/>
        <v>332.68364000000003</v>
      </c>
      <c r="P1394" s="12">
        <f t="shared" si="199"/>
        <v>342.24006304799474</v>
      </c>
      <c r="Q1394">
        <f t="shared" si="200"/>
        <v>0</v>
      </c>
      <c r="R1394">
        <f>$D$2*tarifas!$D$12/24</f>
        <v>1.4541666666666666</v>
      </c>
      <c r="S1394" t="e">
        <f>VLOOKUP(E1394&amp;" "&amp;F1394,tarifas!$A$13:$D$20,4,FALSE)*P1394</f>
        <v>#N/A</v>
      </c>
      <c r="T1394">
        <f>IF(F1394="COD1",tarifas!$D$11*(SUMIFS($P$11:$P$8770,$F$11:$F$8770,"=COD1",$B$11:$B$8770,"="&amp;B1394)/COUNTIFS($F$11:$F$8770,"=COD1",$B$11:$B$8770,"="&amp;B1394))/COUNTIFS($A$11:$A$8770,"="&amp;A1394,$F$11:$F$8770,"=COD1"),0)</f>
        <v>0</v>
      </c>
      <c r="U1394" t="e">
        <f>(VLOOKUP(F1394,tarifas!$C$7:$D$10,2,FALSE)+tarifas!$D$21)*datos!P1394</f>
        <v>#N/A</v>
      </c>
      <c r="V1394" t="e">
        <f t="shared" si="201"/>
        <v>#N/A</v>
      </c>
      <c r="W1394">
        <f t="shared" si="202"/>
        <v>0</v>
      </c>
    </row>
    <row r="1395" spans="1:23" x14ac:dyDescent="0.25">
      <c r="A1395">
        <f t="shared" si="195"/>
        <v>56</v>
      </c>
      <c r="B1395">
        <f t="shared" si="196"/>
        <v>2</v>
      </c>
      <c r="C1395" s="1">
        <f t="shared" si="203"/>
        <v>41697.66666666331</v>
      </c>
      <c r="D1395" s="7">
        <v>261.69696969696969</v>
      </c>
      <c r="E1395" s="7"/>
      <c r="G1395">
        <v>30</v>
      </c>
      <c r="H1395" s="12">
        <v>680.24153352358212</v>
      </c>
      <c r="I1395" s="13">
        <f>$D$2*tarifas!$D$12/24</f>
        <v>1.4541666666666666</v>
      </c>
      <c r="J1395" s="13" t="e">
        <f>VLOOKUP(E1395&amp;" "&amp;F1395,tarifas!$A$13:$D$20,4,FALSE)*H1395</f>
        <v>#N/A</v>
      </c>
      <c r="K1395" s="13">
        <f>IF(F1395="COD1",tarifas!$D$11*(SUMIFS($H$11:$H$8770,$F$11:$F$8770,"=COD1",$B$11:$B$8770,"="&amp;B1395)/COUNTIFS($F$11:$F$8770,"=COD1",$B$11:$B$8770,"="&amp;B1395))/COUNTIFS($A$11:$A$8770,"="&amp;A1395,$F$11:$F$8770,"=COD1"),0)</f>
        <v>0</v>
      </c>
      <c r="L1395" s="13" t="e">
        <f>(VLOOKUP(F1395,tarifas!$C$7:$D$10,2,FALSE)+tarifas!$D$21)*datos!H1395</f>
        <v>#N/A</v>
      </c>
      <c r="M1395">
        <v>190.59613000000002</v>
      </c>
      <c r="N1395" s="13" t="e">
        <f t="shared" si="197"/>
        <v>#N/A</v>
      </c>
      <c r="O1395">
        <f t="shared" si="198"/>
        <v>190.59613000000002</v>
      </c>
      <c r="P1395" s="12">
        <f t="shared" si="199"/>
        <v>489.6454035235821</v>
      </c>
      <c r="Q1395">
        <f t="shared" si="200"/>
        <v>0</v>
      </c>
      <c r="R1395">
        <f>$D$2*tarifas!$D$12/24</f>
        <v>1.4541666666666666</v>
      </c>
      <c r="S1395" t="e">
        <f>VLOOKUP(E1395&amp;" "&amp;F1395,tarifas!$A$13:$D$20,4,FALSE)*P1395</f>
        <v>#N/A</v>
      </c>
      <c r="T1395">
        <f>IF(F1395="COD1",tarifas!$D$11*(SUMIFS($P$11:$P$8770,$F$11:$F$8770,"=COD1",$B$11:$B$8770,"="&amp;B1395)/COUNTIFS($F$11:$F$8770,"=COD1",$B$11:$B$8770,"="&amp;B1395))/COUNTIFS($A$11:$A$8770,"="&amp;A1395,$F$11:$F$8770,"=COD1"),0)</f>
        <v>0</v>
      </c>
      <c r="U1395" t="e">
        <f>(VLOOKUP(F1395,tarifas!$C$7:$D$10,2,FALSE)+tarifas!$D$21)*datos!P1395</f>
        <v>#N/A</v>
      </c>
      <c r="V1395" t="e">
        <f t="shared" si="201"/>
        <v>#N/A</v>
      </c>
      <c r="W1395">
        <f t="shared" si="202"/>
        <v>0</v>
      </c>
    </row>
    <row r="1396" spans="1:23" x14ac:dyDescent="0.25">
      <c r="A1396">
        <f t="shared" si="195"/>
        <v>56</v>
      </c>
      <c r="B1396">
        <f t="shared" si="196"/>
        <v>2</v>
      </c>
      <c r="C1396" s="1">
        <f t="shared" si="203"/>
        <v>41697.708333329974</v>
      </c>
      <c r="D1396" s="7">
        <v>70.060606060606077</v>
      </c>
      <c r="E1396" s="7"/>
      <c r="G1396">
        <v>33.44</v>
      </c>
      <c r="H1396" s="12">
        <v>538.97034056666348</v>
      </c>
      <c r="I1396" s="13">
        <f>$D$2*tarifas!$D$12/24</f>
        <v>1.4541666666666666</v>
      </c>
      <c r="J1396" s="13" t="e">
        <f>VLOOKUP(E1396&amp;" "&amp;F1396,tarifas!$A$13:$D$20,4,FALSE)*H1396</f>
        <v>#N/A</v>
      </c>
      <c r="K1396" s="13">
        <f>IF(F1396="COD1",tarifas!$D$11*(SUMIFS($H$11:$H$8770,$F$11:$F$8770,"=COD1",$B$11:$B$8770,"="&amp;B1396)/COUNTIFS($F$11:$F$8770,"=COD1",$B$11:$B$8770,"="&amp;B1396))/COUNTIFS($A$11:$A$8770,"="&amp;A1396,$F$11:$F$8770,"=COD1"),0)</f>
        <v>0</v>
      </c>
      <c r="L1396" s="13" t="e">
        <f>(VLOOKUP(F1396,tarifas!$C$7:$D$10,2,FALSE)+tarifas!$D$21)*datos!H1396</f>
        <v>#N/A</v>
      </c>
      <c r="M1396">
        <v>26.1035</v>
      </c>
      <c r="N1396" s="13" t="e">
        <f t="shared" si="197"/>
        <v>#N/A</v>
      </c>
      <c r="O1396">
        <f t="shared" si="198"/>
        <v>26.1035</v>
      </c>
      <c r="P1396" s="12">
        <f t="shared" si="199"/>
        <v>512.86684056666343</v>
      </c>
      <c r="Q1396">
        <f t="shared" si="200"/>
        <v>0</v>
      </c>
      <c r="R1396">
        <f>$D$2*tarifas!$D$12/24</f>
        <v>1.4541666666666666</v>
      </c>
      <c r="S1396" t="e">
        <f>VLOOKUP(E1396&amp;" "&amp;F1396,tarifas!$A$13:$D$20,4,FALSE)*P1396</f>
        <v>#N/A</v>
      </c>
      <c r="T1396">
        <f>IF(F1396="COD1",tarifas!$D$11*(SUMIFS($P$11:$P$8770,$F$11:$F$8770,"=COD1",$B$11:$B$8770,"="&amp;B1396)/COUNTIFS($F$11:$F$8770,"=COD1",$B$11:$B$8770,"="&amp;B1396))/COUNTIFS($A$11:$A$8770,"="&amp;A1396,$F$11:$F$8770,"=COD1"),0)</f>
        <v>0</v>
      </c>
      <c r="U1396" t="e">
        <f>(VLOOKUP(F1396,tarifas!$C$7:$D$10,2,FALSE)+tarifas!$D$21)*datos!P1396</f>
        <v>#N/A</v>
      </c>
      <c r="V1396" t="e">
        <f t="shared" si="201"/>
        <v>#N/A</v>
      </c>
      <c r="W1396">
        <f t="shared" si="202"/>
        <v>0</v>
      </c>
    </row>
    <row r="1397" spans="1:23" x14ac:dyDescent="0.25">
      <c r="A1397">
        <f t="shared" si="195"/>
        <v>56</v>
      </c>
      <c r="B1397">
        <f t="shared" si="196"/>
        <v>2</v>
      </c>
      <c r="C1397" s="1">
        <f t="shared" si="203"/>
        <v>41697.749999996639</v>
      </c>
      <c r="D1397" s="7">
        <v>0</v>
      </c>
      <c r="E1397" s="7"/>
      <c r="G1397">
        <v>40.1</v>
      </c>
      <c r="H1397" s="12">
        <v>409.22178991113941</v>
      </c>
      <c r="I1397" s="13">
        <f>$D$2*tarifas!$D$12/24</f>
        <v>1.4541666666666666</v>
      </c>
      <c r="J1397" s="13" t="e">
        <f>VLOOKUP(E1397&amp;" "&amp;F1397,tarifas!$A$13:$D$20,4,FALSE)*H1397</f>
        <v>#N/A</v>
      </c>
      <c r="K1397" s="13">
        <f>IF(F1397="COD1",tarifas!$D$11*(SUMIFS($H$11:$H$8770,$F$11:$F$8770,"=COD1",$B$11:$B$8770,"="&amp;B1397)/COUNTIFS($F$11:$F$8770,"=COD1",$B$11:$B$8770,"="&amp;B1397))/COUNTIFS($A$11:$A$8770,"="&amp;A1397,$F$11:$F$8770,"=COD1"),0)</f>
        <v>0</v>
      </c>
      <c r="L1397" s="13" t="e">
        <f>(VLOOKUP(F1397,tarifas!$C$7:$D$10,2,FALSE)+tarifas!$D$21)*datos!H1397</f>
        <v>#N/A</v>
      </c>
      <c r="M1397">
        <v>0</v>
      </c>
      <c r="N1397" s="13" t="e">
        <f t="shared" si="197"/>
        <v>#N/A</v>
      </c>
      <c r="O1397">
        <f t="shared" si="198"/>
        <v>0</v>
      </c>
      <c r="P1397" s="12">
        <f t="shared" si="199"/>
        <v>409.22178991113941</v>
      </c>
      <c r="Q1397">
        <f t="shared" si="200"/>
        <v>0</v>
      </c>
      <c r="R1397">
        <f>$D$2*tarifas!$D$12/24</f>
        <v>1.4541666666666666</v>
      </c>
      <c r="S1397" t="e">
        <f>VLOOKUP(E1397&amp;" "&amp;F1397,tarifas!$A$13:$D$20,4,FALSE)*P1397</f>
        <v>#N/A</v>
      </c>
      <c r="T1397">
        <f>IF(F1397="COD1",tarifas!$D$11*(SUMIFS($P$11:$P$8770,$F$11:$F$8770,"=COD1",$B$11:$B$8770,"="&amp;B1397)/COUNTIFS($F$11:$F$8770,"=COD1",$B$11:$B$8770,"="&amp;B1397))/COUNTIFS($A$11:$A$8770,"="&amp;A1397,$F$11:$F$8770,"=COD1"),0)</f>
        <v>0</v>
      </c>
      <c r="U1397" t="e">
        <f>(VLOOKUP(F1397,tarifas!$C$7:$D$10,2,FALSE)+tarifas!$D$21)*datos!P1397</f>
        <v>#N/A</v>
      </c>
      <c r="V1397" t="e">
        <f t="shared" si="201"/>
        <v>#N/A</v>
      </c>
      <c r="W1397">
        <f t="shared" si="202"/>
        <v>0</v>
      </c>
    </row>
    <row r="1398" spans="1:23" x14ac:dyDescent="0.25">
      <c r="A1398">
        <f t="shared" si="195"/>
        <v>56</v>
      </c>
      <c r="B1398">
        <f t="shared" si="196"/>
        <v>2</v>
      </c>
      <c r="C1398" s="1">
        <f t="shared" si="203"/>
        <v>41697.791666663303</v>
      </c>
      <c r="D1398" s="7">
        <v>0</v>
      </c>
      <c r="E1398" s="7"/>
      <c r="G1398">
        <v>48</v>
      </c>
      <c r="H1398" s="12">
        <v>295.26528618043221</v>
      </c>
      <c r="I1398" s="13">
        <f>$D$2*tarifas!$D$12/24</f>
        <v>1.4541666666666666</v>
      </c>
      <c r="J1398" s="13" t="e">
        <f>VLOOKUP(E1398&amp;" "&amp;F1398,tarifas!$A$13:$D$20,4,FALSE)*H1398</f>
        <v>#N/A</v>
      </c>
      <c r="K1398" s="13">
        <f>IF(F1398="COD1",tarifas!$D$11*(SUMIFS($H$11:$H$8770,$F$11:$F$8770,"=COD1",$B$11:$B$8770,"="&amp;B1398)/COUNTIFS($F$11:$F$8770,"=COD1",$B$11:$B$8770,"="&amp;B1398))/COUNTIFS($A$11:$A$8770,"="&amp;A1398,$F$11:$F$8770,"=COD1"),0)</f>
        <v>0</v>
      </c>
      <c r="L1398" s="13" t="e">
        <f>(VLOOKUP(F1398,tarifas!$C$7:$D$10,2,FALSE)+tarifas!$D$21)*datos!H1398</f>
        <v>#N/A</v>
      </c>
      <c r="M1398">
        <v>0</v>
      </c>
      <c r="N1398" s="13" t="e">
        <f t="shared" si="197"/>
        <v>#N/A</v>
      </c>
      <c r="O1398">
        <f t="shared" si="198"/>
        <v>0</v>
      </c>
      <c r="P1398" s="12">
        <f t="shared" si="199"/>
        <v>295.26528618043221</v>
      </c>
      <c r="Q1398">
        <f t="shared" si="200"/>
        <v>0</v>
      </c>
      <c r="R1398">
        <f>$D$2*tarifas!$D$12/24</f>
        <v>1.4541666666666666</v>
      </c>
      <c r="S1398" t="e">
        <f>VLOOKUP(E1398&amp;" "&amp;F1398,tarifas!$A$13:$D$20,4,FALSE)*P1398</f>
        <v>#N/A</v>
      </c>
      <c r="T1398">
        <f>IF(F1398="COD1",tarifas!$D$11*(SUMIFS($P$11:$P$8770,$F$11:$F$8770,"=COD1",$B$11:$B$8770,"="&amp;B1398)/COUNTIFS($F$11:$F$8770,"=COD1",$B$11:$B$8770,"="&amp;B1398))/COUNTIFS($A$11:$A$8770,"="&amp;A1398,$F$11:$F$8770,"=COD1"),0)</f>
        <v>0</v>
      </c>
      <c r="U1398" t="e">
        <f>(VLOOKUP(F1398,tarifas!$C$7:$D$10,2,FALSE)+tarifas!$D$21)*datos!P1398</f>
        <v>#N/A</v>
      </c>
      <c r="V1398" t="e">
        <f t="shared" si="201"/>
        <v>#N/A</v>
      </c>
      <c r="W1398">
        <f t="shared" si="202"/>
        <v>0</v>
      </c>
    </row>
    <row r="1399" spans="1:23" x14ac:dyDescent="0.25">
      <c r="A1399">
        <f t="shared" si="195"/>
        <v>56</v>
      </c>
      <c r="B1399">
        <f t="shared" si="196"/>
        <v>2</v>
      </c>
      <c r="C1399" s="1">
        <f t="shared" si="203"/>
        <v>41697.833333329967</v>
      </c>
      <c r="D1399" s="7">
        <v>0</v>
      </c>
      <c r="E1399" s="7"/>
      <c r="G1399">
        <v>41.3</v>
      </c>
      <c r="H1399" s="12">
        <v>227.87215946853246</v>
      </c>
      <c r="I1399" s="13">
        <f>$D$2*tarifas!$D$12/24</f>
        <v>1.4541666666666666</v>
      </c>
      <c r="J1399" s="13" t="e">
        <f>VLOOKUP(E1399&amp;" "&amp;F1399,tarifas!$A$13:$D$20,4,FALSE)*H1399</f>
        <v>#N/A</v>
      </c>
      <c r="K1399" s="13">
        <f>IF(F1399="COD1",tarifas!$D$11*(SUMIFS($H$11:$H$8770,$F$11:$F$8770,"=COD1",$B$11:$B$8770,"="&amp;B1399)/COUNTIFS($F$11:$F$8770,"=COD1",$B$11:$B$8770,"="&amp;B1399))/COUNTIFS($A$11:$A$8770,"="&amp;A1399,$F$11:$F$8770,"=COD1"),0)</f>
        <v>0</v>
      </c>
      <c r="L1399" s="13" t="e">
        <f>(VLOOKUP(F1399,tarifas!$C$7:$D$10,2,FALSE)+tarifas!$D$21)*datos!H1399</f>
        <v>#N/A</v>
      </c>
      <c r="M1399">
        <v>0</v>
      </c>
      <c r="N1399" s="13" t="e">
        <f t="shared" si="197"/>
        <v>#N/A</v>
      </c>
      <c r="O1399">
        <f t="shared" si="198"/>
        <v>0</v>
      </c>
      <c r="P1399" s="12">
        <f t="shared" si="199"/>
        <v>227.87215946853246</v>
      </c>
      <c r="Q1399">
        <f t="shared" si="200"/>
        <v>0</v>
      </c>
      <c r="R1399">
        <f>$D$2*tarifas!$D$12/24</f>
        <v>1.4541666666666666</v>
      </c>
      <c r="S1399" t="e">
        <f>VLOOKUP(E1399&amp;" "&amp;F1399,tarifas!$A$13:$D$20,4,FALSE)*P1399</f>
        <v>#N/A</v>
      </c>
      <c r="T1399">
        <f>IF(F1399="COD1",tarifas!$D$11*(SUMIFS($P$11:$P$8770,$F$11:$F$8770,"=COD1",$B$11:$B$8770,"="&amp;B1399)/COUNTIFS($F$11:$F$8770,"=COD1",$B$11:$B$8770,"="&amp;B1399))/COUNTIFS($A$11:$A$8770,"="&amp;A1399,$F$11:$F$8770,"=COD1"),0)</f>
        <v>0</v>
      </c>
      <c r="U1399" t="e">
        <f>(VLOOKUP(F1399,tarifas!$C$7:$D$10,2,FALSE)+tarifas!$D$21)*datos!P1399</f>
        <v>#N/A</v>
      </c>
      <c r="V1399" t="e">
        <f t="shared" si="201"/>
        <v>#N/A</v>
      </c>
      <c r="W1399">
        <f t="shared" si="202"/>
        <v>0</v>
      </c>
    </row>
    <row r="1400" spans="1:23" x14ac:dyDescent="0.25">
      <c r="A1400">
        <f t="shared" si="195"/>
        <v>56</v>
      </c>
      <c r="B1400">
        <f t="shared" si="196"/>
        <v>2</v>
      </c>
      <c r="C1400" s="1">
        <f t="shared" si="203"/>
        <v>41697.874999996631</v>
      </c>
      <c r="D1400" s="7">
        <v>0</v>
      </c>
      <c r="E1400" s="7"/>
      <c r="G1400">
        <v>36.81</v>
      </c>
      <c r="H1400" s="12">
        <v>206.15994809220859</v>
      </c>
      <c r="I1400" s="13">
        <f>$D$2*tarifas!$D$12/24</f>
        <v>1.4541666666666666</v>
      </c>
      <c r="J1400" s="13" t="e">
        <f>VLOOKUP(E1400&amp;" "&amp;F1400,tarifas!$A$13:$D$20,4,FALSE)*H1400</f>
        <v>#N/A</v>
      </c>
      <c r="K1400" s="13">
        <f>IF(F1400="COD1",tarifas!$D$11*(SUMIFS($H$11:$H$8770,$F$11:$F$8770,"=COD1",$B$11:$B$8770,"="&amp;B1400)/COUNTIFS($F$11:$F$8770,"=COD1",$B$11:$B$8770,"="&amp;B1400))/COUNTIFS($A$11:$A$8770,"="&amp;A1400,$F$11:$F$8770,"=COD1"),0)</f>
        <v>0</v>
      </c>
      <c r="L1400" s="13" t="e">
        <f>(VLOOKUP(F1400,tarifas!$C$7:$D$10,2,FALSE)+tarifas!$D$21)*datos!H1400</f>
        <v>#N/A</v>
      </c>
      <c r="M1400">
        <v>0</v>
      </c>
      <c r="N1400" s="13" t="e">
        <f t="shared" si="197"/>
        <v>#N/A</v>
      </c>
      <c r="O1400">
        <f t="shared" si="198"/>
        <v>0</v>
      </c>
      <c r="P1400" s="12">
        <f t="shared" si="199"/>
        <v>206.15994809220859</v>
      </c>
      <c r="Q1400">
        <f t="shared" si="200"/>
        <v>0</v>
      </c>
      <c r="R1400">
        <f>$D$2*tarifas!$D$12/24</f>
        <v>1.4541666666666666</v>
      </c>
      <c r="S1400" t="e">
        <f>VLOOKUP(E1400&amp;" "&amp;F1400,tarifas!$A$13:$D$20,4,FALSE)*P1400</f>
        <v>#N/A</v>
      </c>
      <c r="T1400">
        <f>IF(F1400="COD1",tarifas!$D$11*(SUMIFS($P$11:$P$8770,$F$11:$F$8770,"=COD1",$B$11:$B$8770,"="&amp;B1400)/COUNTIFS($F$11:$F$8770,"=COD1",$B$11:$B$8770,"="&amp;B1400))/COUNTIFS($A$11:$A$8770,"="&amp;A1400,$F$11:$F$8770,"=COD1"),0)</f>
        <v>0</v>
      </c>
      <c r="U1400" t="e">
        <f>(VLOOKUP(F1400,tarifas!$C$7:$D$10,2,FALSE)+tarifas!$D$21)*datos!P1400</f>
        <v>#N/A</v>
      </c>
      <c r="V1400" t="e">
        <f t="shared" si="201"/>
        <v>#N/A</v>
      </c>
      <c r="W1400">
        <f t="shared" si="202"/>
        <v>0</v>
      </c>
    </row>
    <row r="1401" spans="1:23" x14ac:dyDescent="0.25">
      <c r="A1401">
        <f t="shared" si="195"/>
        <v>56</v>
      </c>
      <c r="B1401">
        <f t="shared" si="196"/>
        <v>2</v>
      </c>
      <c r="C1401" s="1">
        <f t="shared" si="203"/>
        <v>41697.916666663295</v>
      </c>
      <c r="D1401" s="7">
        <v>0</v>
      </c>
      <c r="E1401" s="7"/>
      <c r="G1401">
        <v>30</v>
      </c>
      <c r="H1401" s="12">
        <v>201.81908097216328</v>
      </c>
      <c r="I1401" s="13">
        <f>$D$2*tarifas!$D$12/24</f>
        <v>1.4541666666666666</v>
      </c>
      <c r="J1401" s="13" t="e">
        <f>VLOOKUP(E1401&amp;" "&amp;F1401,tarifas!$A$13:$D$20,4,FALSE)*H1401</f>
        <v>#N/A</v>
      </c>
      <c r="K1401" s="13">
        <f>IF(F1401="COD1",tarifas!$D$11*(SUMIFS($H$11:$H$8770,$F$11:$F$8770,"=COD1",$B$11:$B$8770,"="&amp;B1401)/COUNTIFS($F$11:$F$8770,"=COD1",$B$11:$B$8770,"="&amp;B1401))/COUNTIFS($A$11:$A$8770,"="&amp;A1401,$F$11:$F$8770,"=COD1"),0)</f>
        <v>0</v>
      </c>
      <c r="L1401" s="13" t="e">
        <f>(VLOOKUP(F1401,tarifas!$C$7:$D$10,2,FALSE)+tarifas!$D$21)*datos!H1401</f>
        <v>#N/A</v>
      </c>
      <c r="M1401">
        <v>0</v>
      </c>
      <c r="N1401" s="13" t="e">
        <f t="shared" si="197"/>
        <v>#N/A</v>
      </c>
      <c r="O1401">
        <f t="shared" si="198"/>
        <v>0</v>
      </c>
      <c r="P1401" s="12">
        <f t="shared" si="199"/>
        <v>201.81908097216328</v>
      </c>
      <c r="Q1401">
        <f t="shared" si="200"/>
        <v>0</v>
      </c>
      <c r="R1401">
        <f>$D$2*tarifas!$D$12/24</f>
        <v>1.4541666666666666</v>
      </c>
      <c r="S1401" t="e">
        <f>VLOOKUP(E1401&amp;" "&amp;F1401,tarifas!$A$13:$D$20,4,FALSE)*P1401</f>
        <v>#N/A</v>
      </c>
      <c r="T1401">
        <f>IF(F1401="COD1",tarifas!$D$11*(SUMIFS($P$11:$P$8770,$F$11:$F$8770,"=COD1",$B$11:$B$8770,"="&amp;B1401)/COUNTIFS($F$11:$F$8770,"=COD1",$B$11:$B$8770,"="&amp;B1401))/COUNTIFS($A$11:$A$8770,"="&amp;A1401,$F$11:$F$8770,"=COD1"),0)</f>
        <v>0</v>
      </c>
      <c r="U1401" t="e">
        <f>(VLOOKUP(F1401,tarifas!$C$7:$D$10,2,FALSE)+tarifas!$D$21)*datos!P1401</f>
        <v>#N/A</v>
      </c>
      <c r="V1401" t="e">
        <f t="shared" si="201"/>
        <v>#N/A</v>
      </c>
      <c r="W1401">
        <f t="shared" si="202"/>
        <v>0</v>
      </c>
    </row>
    <row r="1402" spans="1:23" x14ac:dyDescent="0.25">
      <c r="A1402">
        <f t="shared" si="195"/>
        <v>56</v>
      </c>
      <c r="B1402">
        <f t="shared" si="196"/>
        <v>2</v>
      </c>
      <c r="C1402" s="1">
        <f t="shared" si="203"/>
        <v>41697.95833332996</v>
      </c>
      <c r="D1402" s="7">
        <v>0</v>
      </c>
      <c r="E1402" s="7"/>
      <c r="G1402">
        <v>22.4</v>
      </c>
      <c r="H1402" s="12">
        <v>202.72964552153022</v>
      </c>
      <c r="I1402" s="13">
        <f>$D$2*tarifas!$D$12/24</f>
        <v>1.4541666666666666</v>
      </c>
      <c r="J1402" s="13" t="e">
        <f>VLOOKUP(E1402&amp;" "&amp;F1402,tarifas!$A$13:$D$20,4,FALSE)*H1402</f>
        <v>#N/A</v>
      </c>
      <c r="K1402" s="13">
        <f>IF(F1402="COD1",tarifas!$D$11*(SUMIFS($H$11:$H$8770,$F$11:$F$8770,"=COD1",$B$11:$B$8770,"="&amp;B1402)/COUNTIFS($F$11:$F$8770,"=COD1",$B$11:$B$8770,"="&amp;B1402))/COUNTIFS($A$11:$A$8770,"="&amp;A1402,$F$11:$F$8770,"=COD1"),0)</f>
        <v>0</v>
      </c>
      <c r="L1402" s="13" t="e">
        <f>(VLOOKUP(F1402,tarifas!$C$7:$D$10,2,FALSE)+tarifas!$D$21)*datos!H1402</f>
        <v>#N/A</v>
      </c>
      <c r="M1402">
        <v>0</v>
      </c>
      <c r="N1402" s="13" t="e">
        <f t="shared" si="197"/>
        <v>#N/A</v>
      </c>
      <c r="O1402">
        <f t="shared" si="198"/>
        <v>0</v>
      </c>
      <c r="P1402" s="12">
        <f t="shared" si="199"/>
        <v>202.72964552153022</v>
      </c>
      <c r="Q1402">
        <f t="shared" si="200"/>
        <v>0</v>
      </c>
      <c r="R1402">
        <f>$D$2*tarifas!$D$12/24</f>
        <v>1.4541666666666666</v>
      </c>
      <c r="S1402" t="e">
        <f>VLOOKUP(E1402&amp;" "&amp;F1402,tarifas!$A$13:$D$20,4,FALSE)*P1402</f>
        <v>#N/A</v>
      </c>
      <c r="T1402">
        <f>IF(F1402="COD1",tarifas!$D$11*(SUMIFS($P$11:$P$8770,$F$11:$F$8770,"=COD1",$B$11:$B$8770,"="&amp;B1402)/COUNTIFS($F$11:$F$8770,"=COD1",$B$11:$B$8770,"="&amp;B1402))/COUNTIFS($A$11:$A$8770,"="&amp;A1402,$F$11:$F$8770,"=COD1"),0)</f>
        <v>0</v>
      </c>
      <c r="U1402" t="e">
        <f>(VLOOKUP(F1402,tarifas!$C$7:$D$10,2,FALSE)+tarifas!$D$21)*datos!P1402</f>
        <v>#N/A</v>
      </c>
      <c r="V1402" t="e">
        <f t="shared" si="201"/>
        <v>#N/A</v>
      </c>
      <c r="W1402">
        <f t="shared" si="202"/>
        <v>0</v>
      </c>
    </row>
    <row r="1403" spans="1:23" x14ac:dyDescent="0.25">
      <c r="A1403">
        <f t="shared" si="195"/>
        <v>57</v>
      </c>
      <c r="B1403">
        <f t="shared" si="196"/>
        <v>2</v>
      </c>
      <c r="C1403" s="1">
        <f t="shared" si="203"/>
        <v>41697.999999996624</v>
      </c>
      <c r="D1403" s="7">
        <v>0</v>
      </c>
      <c r="E1403" s="7"/>
      <c r="G1403">
        <v>5.78</v>
      </c>
      <c r="H1403" s="12">
        <v>194.70255211612812</v>
      </c>
      <c r="I1403" s="13">
        <f>$D$2*tarifas!$D$12/24</f>
        <v>1.4541666666666666</v>
      </c>
      <c r="J1403" s="13" t="e">
        <f>VLOOKUP(E1403&amp;" "&amp;F1403,tarifas!$A$13:$D$20,4,FALSE)*H1403</f>
        <v>#N/A</v>
      </c>
      <c r="K1403" s="13">
        <f>IF(F1403="COD1",tarifas!$D$11*(SUMIFS($H$11:$H$8770,$F$11:$F$8770,"=COD1",$B$11:$B$8770,"="&amp;B1403)/COUNTIFS($F$11:$F$8770,"=COD1",$B$11:$B$8770,"="&amp;B1403))/COUNTIFS($A$11:$A$8770,"="&amp;A1403,$F$11:$F$8770,"=COD1"),0)</f>
        <v>0</v>
      </c>
      <c r="L1403" s="13" t="e">
        <f>(VLOOKUP(F1403,tarifas!$C$7:$D$10,2,FALSE)+tarifas!$D$21)*datos!H1403</f>
        <v>#N/A</v>
      </c>
      <c r="M1403">
        <v>0</v>
      </c>
      <c r="N1403" s="13" t="e">
        <f t="shared" si="197"/>
        <v>#N/A</v>
      </c>
      <c r="O1403">
        <f t="shared" si="198"/>
        <v>0</v>
      </c>
      <c r="P1403" s="12">
        <f t="shared" si="199"/>
        <v>194.70255211612812</v>
      </c>
      <c r="Q1403">
        <f t="shared" si="200"/>
        <v>0</v>
      </c>
      <c r="R1403">
        <f>$D$2*tarifas!$D$12/24</f>
        <v>1.4541666666666666</v>
      </c>
      <c r="S1403" t="e">
        <f>VLOOKUP(E1403&amp;" "&amp;F1403,tarifas!$A$13:$D$20,4,FALSE)*P1403</f>
        <v>#N/A</v>
      </c>
      <c r="T1403">
        <f>IF(F1403="COD1",tarifas!$D$11*(SUMIFS($P$11:$P$8770,$F$11:$F$8770,"=COD1",$B$11:$B$8770,"="&amp;B1403)/COUNTIFS($F$11:$F$8770,"=COD1",$B$11:$B$8770,"="&amp;B1403))/COUNTIFS($A$11:$A$8770,"="&amp;A1403,$F$11:$F$8770,"=COD1"),0)</f>
        <v>0</v>
      </c>
      <c r="U1403" t="e">
        <f>(VLOOKUP(F1403,tarifas!$C$7:$D$10,2,FALSE)+tarifas!$D$21)*datos!P1403</f>
        <v>#N/A</v>
      </c>
      <c r="V1403" t="e">
        <f t="shared" si="201"/>
        <v>#N/A</v>
      </c>
      <c r="W1403">
        <f t="shared" si="202"/>
        <v>0</v>
      </c>
    </row>
    <row r="1404" spans="1:23" x14ac:dyDescent="0.25">
      <c r="A1404">
        <f t="shared" si="195"/>
        <v>57</v>
      </c>
      <c r="B1404">
        <f t="shared" si="196"/>
        <v>2</v>
      </c>
      <c r="C1404" s="1">
        <f t="shared" si="203"/>
        <v>41698.041666663288</v>
      </c>
      <c r="D1404" s="7">
        <v>0</v>
      </c>
      <c r="E1404" s="7"/>
      <c r="G1404">
        <v>4.13</v>
      </c>
      <c r="H1404" s="12">
        <v>194.28253570658259</v>
      </c>
      <c r="I1404" s="13">
        <f>$D$2*tarifas!$D$12/24</f>
        <v>1.4541666666666666</v>
      </c>
      <c r="J1404" s="13" t="e">
        <f>VLOOKUP(E1404&amp;" "&amp;F1404,tarifas!$A$13:$D$20,4,FALSE)*H1404</f>
        <v>#N/A</v>
      </c>
      <c r="K1404" s="13">
        <f>IF(F1404="COD1",tarifas!$D$11*(SUMIFS($H$11:$H$8770,$F$11:$F$8770,"=COD1",$B$11:$B$8770,"="&amp;B1404)/COUNTIFS($F$11:$F$8770,"=COD1",$B$11:$B$8770,"="&amp;B1404))/COUNTIFS($A$11:$A$8770,"="&amp;A1404,$F$11:$F$8770,"=COD1"),0)</f>
        <v>0</v>
      </c>
      <c r="L1404" s="13" t="e">
        <f>(VLOOKUP(F1404,tarifas!$C$7:$D$10,2,FALSE)+tarifas!$D$21)*datos!H1404</f>
        <v>#N/A</v>
      </c>
      <c r="M1404">
        <v>0</v>
      </c>
      <c r="N1404" s="13" t="e">
        <f t="shared" si="197"/>
        <v>#N/A</v>
      </c>
      <c r="O1404">
        <f t="shared" si="198"/>
        <v>0</v>
      </c>
      <c r="P1404" s="12">
        <f t="shared" si="199"/>
        <v>194.28253570658259</v>
      </c>
      <c r="Q1404">
        <f t="shared" si="200"/>
        <v>0</v>
      </c>
      <c r="R1404">
        <f>$D$2*tarifas!$D$12/24</f>
        <v>1.4541666666666666</v>
      </c>
      <c r="S1404" t="e">
        <f>VLOOKUP(E1404&amp;" "&amp;F1404,tarifas!$A$13:$D$20,4,FALSE)*P1404</f>
        <v>#N/A</v>
      </c>
      <c r="T1404">
        <f>IF(F1404="COD1",tarifas!$D$11*(SUMIFS($P$11:$P$8770,$F$11:$F$8770,"=COD1",$B$11:$B$8770,"="&amp;B1404)/COUNTIFS($F$11:$F$8770,"=COD1",$B$11:$B$8770,"="&amp;B1404))/COUNTIFS($A$11:$A$8770,"="&amp;A1404,$F$11:$F$8770,"=COD1"),0)</f>
        <v>0</v>
      </c>
      <c r="U1404" t="e">
        <f>(VLOOKUP(F1404,tarifas!$C$7:$D$10,2,FALSE)+tarifas!$D$21)*datos!P1404</f>
        <v>#N/A</v>
      </c>
      <c r="V1404" t="e">
        <f t="shared" si="201"/>
        <v>#N/A</v>
      </c>
      <c r="W1404">
        <f t="shared" si="202"/>
        <v>0</v>
      </c>
    </row>
    <row r="1405" spans="1:23" x14ac:dyDescent="0.25">
      <c r="A1405">
        <f t="shared" si="195"/>
        <v>57</v>
      </c>
      <c r="B1405">
        <f t="shared" si="196"/>
        <v>2</v>
      </c>
      <c r="C1405" s="1">
        <f t="shared" si="203"/>
        <v>41698.083333329952</v>
      </c>
      <c r="D1405" s="7">
        <v>0</v>
      </c>
      <c r="E1405" s="7"/>
      <c r="G1405">
        <v>2</v>
      </c>
      <c r="H1405" s="12">
        <v>191.89714964045351</v>
      </c>
      <c r="I1405" s="13">
        <f>$D$2*tarifas!$D$12/24</f>
        <v>1.4541666666666666</v>
      </c>
      <c r="J1405" s="13" t="e">
        <f>VLOOKUP(E1405&amp;" "&amp;F1405,tarifas!$A$13:$D$20,4,FALSE)*H1405</f>
        <v>#N/A</v>
      </c>
      <c r="K1405" s="13">
        <f>IF(F1405="COD1",tarifas!$D$11*(SUMIFS($H$11:$H$8770,$F$11:$F$8770,"=COD1",$B$11:$B$8770,"="&amp;B1405)/COUNTIFS($F$11:$F$8770,"=COD1",$B$11:$B$8770,"="&amp;B1405))/COUNTIFS($A$11:$A$8770,"="&amp;A1405,$F$11:$F$8770,"=COD1"),0)</f>
        <v>0</v>
      </c>
      <c r="L1405" s="13" t="e">
        <f>(VLOOKUP(F1405,tarifas!$C$7:$D$10,2,FALSE)+tarifas!$D$21)*datos!H1405</f>
        <v>#N/A</v>
      </c>
      <c r="M1405">
        <v>0</v>
      </c>
      <c r="N1405" s="13" t="e">
        <f t="shared" si="197"/>
        <v>#N/A</v>
      </c>
      <c r="O1405">
        <f t="shared" si="198"/>
        <v>0</v>
      </c>
      <c r="P1405" s="12">
        <f t="shared" si="199"/>
        <v>191.89714964045351</v>
      </c>
      <c r="Q1405">
        <f t="shared" si="200"/>
        <v>0</v>
      </c>
      <c r="R1405">
        <f>$D$2*tarifas!$D$12/24</f>
        <v>1.4541666666666666</v>
      </c>
      <c r="S1405" t="e">
        <f>VLOOKUP(E1405&amp;" "&amp;F1405,tarifas!$A$13:$D$20,4,FALSE)*P1405</f>
        <v>#N/A</v>
      </c>
      <c r="T1405">
        <f>IF(F1405="COD1",tarifas!$D$11*(SUMIFS($P$11:$P$8770,$F$11:$F$8770,"=COD1",$B$11:$B$8770,"="&amp;B1405)/COUNTIFS($F$11:$F$8770,"=COD1",$B$11:$B$8770,"="&amp;B1405))/COUNTIFS($A$11:$A$8770,"="&amp;A1405,$F$11:$F$8770,"=COD1"),0)</f>
        <v>0</v>
      </c>
      <c r="U1405" t="e">
        <f>(VLOOKUP(F1405,tarifas!$C$7:$D$10,2,FALSE)+tarifas!$D$21)*datos!P1405</f>
        <v>#N/A</v>
      </c>
      <c r="V1405" t="e">
        <f t="shared" si="201"/>
        <v>#N/A</v>
      </c>
      <c r="W1405">
        <f t="shared" si="202"/>
        <v>0</v>
      </c>
    </row>
    <row r="1406" spans="1:23" x14ac:dyDescent="0.25">
      <c r="A1406">
        <f t="shared" si="195"/>
        <v>57</v>
      </c>
      <c r="B1406">
        <f t="shared" si="196"/>
        <v>2</v>
      </c>
      <c r="C1406" s="1">
        <f t="shared" si="203"/>
        <v>41698.124999996617</v>
      </c>
      <c r="D1406" s="7">
        <v>0</v>
      </c>
      <c r="E1406" s="7"/>
      <c r="G1406">
        <v>0.5</v>
      </c>
      <c r="H1406" s="12">
        <v>189.89021839848164</v>
      </c>
      <c r="I1406" s="13">
        <f>$D$2*tarifas!$D$12/24</f>
        <v>1.4541666666666666</v>
      </c>
      <c r="J1406" s="13" t="e">
        <f>VLOOKUP(E1406&amp;" "&amp;F1406,tarifas!$A$13:$D$20,4,FALSE)*H1406</f>
        <v>#N/A</v>
      </c>
      <c r="K1406" s="13">
        <f>IF(F1406="COD1",tarifas!$D$11*(SUMIFS($H$11:$H$8770,$F$11:$F$8770,"=COD1",$B$11:$B$8770,"="&amp;B1406)/COUNTIFS($F$11:$F$8770,"=COD1",$B$11:$B$8770,"="&amp;B1406))/COUNTIFS($A$11:$A$8770,"="&amp;A1406,$F$11:$F$8770,"=COD1"),0)</f>
        <v>0</v>
      </c>
      <c r="L1406" s="13" t="e">
        <f>(VLOOKUP(F1406,tarifas!$C$7:$D$10,2,FALSE)+tarifas!$D$21)*datos!H1406</f>
        <v>#N/A</v>
      </c>
      <c r="M1406">
        <v>0</v>
      </c>
      <c r="N1406" s="13" t="e">
        <f t="shared" si="197"/>
        <v>#N/A</v>
      </c>
      <c r="O1406">
        <f t="shared" si="198"/>
        <v>0</v>
      </c>
      <c r="P1406" s="12">
        <f t="shared" si="199"/>
        <v>189.89021839848164</v>
      </c>
      <c r="Q1406">
        <f t="shared" si="200"/>
        <v>0</v>
      </c>
      <c r="R1406">
        <f>$D$2*tarifas!$D$12/24</f>
        <v>1.4541666666666666</v>
      </c>
      <c r="S1406" t="e">
        <f>VLOOKUP(E1406&amp;" "&amp;F1406,tarifas!$A$13:$D$20,4,FALSE)*P1406</f>
        <v>#N/A</v>
      </c>
      <c r="T1406">
        <f>IF(F1406="COD1",tarifas!$D$11*(SUMIFS($P$11:$P$8770,$F$11:$F$8770,"=COD1",$B$11:$B$8770,"="&amp;B1406)/COUNTIFS($F$11:$F$8770,"=COD1",$B$11:$B$8770,"="&amp;B1406))/COUNTIFS($A$11:$A$8770,"="&amp;A1406,$F$11:$F$8770,"=COD1"),0)</f>
        <v>0</v>
      </c>
      <c r="U1406" t="e">
        <f>(VLOOKUP(F1406,tarifas!$C$7:$D$10,2,FALSE)+tarifas!$D$21)*datos!P1406</f>
        <v>#N/A</v>
      </c>
      <c r="V1406" t="e">
        <f t="shared" si="201"/>
        <v>#N/A</v>
      </c>
      <c r="W1406">
        <f t="shared" si="202"/>
        <v>0</v>
      </c>
    </row>
    <row r="1407" spans="1:23" x14ac:dyDescent="0.25">
      <c r="A1407">
        <f t="shared" si="195"/>
        <v>57</v>
      </c>
      <c r="B1407">
        <f t="shared" si="196"/>
        <v>2</v>
      </c>
      <c r="C1407" s="1">
        <f t="shared" si="203"/>
        <v>41698.166666663281</v>
      </c>
      <c r="D1407" s="7">
        <v>0</v>
      </c>
      <c r="E1407" s="7"/>
      <c r="G1407">
        <v>0.01</v>
      </c>
      <c r="H1407" s="12">
        <v>190.82520312429236</v>
      </c>
      <c r="I1407" s="13">
        <f>$D$2*tarifas!$D$12/24</f>
        <v>1.4541666666666666</v>
      </c>
      <c r="J1407" s="13" t="e">
        <f>VLOOKUP(E1407&amp;" "&amp;F1407,tarifas!$A$13:$D$20,4,FALSE)*H1407</f>
        <v>#N/A</v>
      </c>
      <c r="K1407" s="13">
        <f>IF(F1407="COD1",tarifas!$D$11*(SUMIFS($H$11:$H$8770,$F$11:$F$8770,"=COD1",$B$11:$B$8770,"="&amp;B1407)/COUNTIFS($F$11:$F$8770,"=COD1",$B$11:$B$8770,"="&amp;B1407))/COUNTIFS($A$11:$A$8770,"="&amp;A1407,$F$11:$F$8770,"=COD1"),0)</f>
        <v>0</v>
      </c>
      <c r="L1407" s="13" t="e">
        <f>(VLOOKUP(F1407,tarifas!$C$7:$D$10,2,FALSE)+tarifas!$D$21)*datos!H1407</f>
        <v>#N/A</v>
      </c>
      <c r="M1407">
        <v>0</v>
      </c>
      <c r="N1407" s="13" t="e">
        <f t="shared" si="197"/>
        <v>#N/A</v>
      </c>
      <c r="O1407">
        <f t="shared" si="198"/>
        <v>0</v>
      </c>
      <c r="P1407" s="12">
        <f t="shared" si="199"/>
        <v>190.82520312429236</v>
      </c>
      <c r="Q1407">
        <f t="shared" si="200"/>
        <v>0</v>
      </c>
      <c r="R1407">
        <f>$D$2*tarifas!$D$12/24</f>
        <v>1.4541666666666666</v>
      </c>
      <c r="S1407" t="e">
        <f>VLOOKUP(E1407&amp;" "&amp;F1407,tarifas!$A$13:$D$20,4,FALSE)*P1407</f>
        <v>#N/A</v>
      </c>
      <c r="T1407">
        <f>IF(F1407="COD1",tarifas!$D$11*(SUMIFS($P$11:$P$8770,$F$11:$F$8770,"=COD1",$B$11:$B$8770,"="&amp;B1407)/COUNTIFS($F$11:$F$8770,"=COD1",$B$11:$B$8770,"="&amp;B1407))/COUNTIFS($A$11:$A$8770,"="&amp;A1407,$F$11:$F$8770,"=COD1"),0)</f>
        <v>0</v>
      </c>
      <c r="U1407" t="e">
        <f>(VLOOKUP(F1407,tarifas!$C$7:$D$10,2,FALSE)+tarifas!$D$21)*datos!P1407</f>
        <v>#N/A</v>
      </c>
      <c r="V1407" t="e">
        <f t="shared" si="201"/>
        <v>#N/A</v>
      </c>
      <c r="W1407">
        <f t="shared" si="202"/>
        <v>0</v>
      </c>
    </row>
    <row r="1408" spans="1:23" x14ac:dyDescent="0.25">
      <c r="A1408">
        <f t="shared" si="195"/>
        <v>57</v>
      </c>
      <c r="B1408">
        <f t="shared" si="196"/>
        <v>2</v>
      </c>
      <c r="C1408" s="1">
        <f t="shared" si="203"/>
        <v>41698.208333329945</v>
      </c>
      <c r="D1408" s="7">
        <v>0</v>
      </c>
      <c r="E1408" s="7"/>
      <c r="G1408">
        <v>0.5</v>
      </c>
      <c r="H1408" s="12">
        <v>188.69846529756893</v>
      </c>
      <c r="I1408" s="13">
        <f>$D$2*tarifas!$D$12/24</f>
        <v>1.4541666666666666</v>
      </c>
      <c r="J1408" s="13" t="e">
        <f>VLOOKUP(E1408&amp;" "&amp;F1408,tarifas!$A$13:$D$20,4,FALSE)*H1408</f>
        <v>#N/A</v>
      </c>
      <c r="K1408" s="13">
        <f>IF(F1408="COD1",tarifas!$D$11*(SUMIFS($H$11:$H$8770,$F$11:$F$8770,"=COD1",$B$11:$B$8770,"="&amp;B1408)/COUNTIFS($F$11:$F$8770,"=COD1",$B$11:$B$8770,"="&amp;B1408))/COUNTIFS($A$11:$A$8770,"="&amp;A1408,$F$11:$F$8770,"=COD1"),0)</f>
        <v>0</v>
      </c>
      <c r="L1408" s="13" t="e">
        <f>(VLOOKUP(F1408,tarifas!$C$7:$D$10,2,FALSE)+tarifas!$D$21)*datos!H1408</f>
        <v>#N/A</v>
      </c>
      <c r="M1408">
        <v>0</v>
      </c>
      <c r="N1408" s="13" t="e">
        <f t="shared" si="197"/>
        <v>#N/A</v>
      </c>
      <c r="O1408">
        <f t="shared" si="198"/>
        <v>0</v>
      </c>
      <c r="P1408" s="12">
        <f t="shared" si="199"/>
        <v>188.69846529756893</v>
      </c>
      <c r="Q1408">
        <f t="shared" si="200"/>
        <v>0</v>
      </c>
      <c r="R1408">
        <f>$D$2*tarifas!$D$12/24</f>
        <v>1.4541666666666666</v>
      </c>
      <c r="S1408" t="e">
        <f>VLOOKUP(E1408&amp;" "&amp;F1408,tarifas!$A$13:$D$20,4,FALSE)*P1408</f>
        <v>#N/A</v>
      </c>
      <c r="T1408">
        <f>IF(F1408="COD1",tarifas!$D$11*(SUMIFS($P$11:$P$8770,$F$11:$F$8770,"=COD1",$B$11:$B$8770,"="&amp;B1408)/COUNTIFS($F$11:$F$8770,"=COD1",$B$11:$B$8770,"="&amp;B1408))/COUNTIFS($A$11:$A$8770,"="&amp;A1408,$F$11:$F$8770,"=COD1"),0)</f>
        <v>0</v>
      </c>
      <c r="U1408" t="e">
        <f>(VLOOKUP(F1408,tarifas!$C$7:$D$10,2,FALSE)+tarifas!$D$21)*datos!P1408</f>
        <v>#N/A</v>
      </c>
      <c r="V1408" t="e">
        <f t="shared" si="201"/>
        <v>#N/A</v>
      </c>
      <c r="W1408">
        <f t="shared" si="202"/>
        <v>0</v>
      </c>
    </row>
    <row r="1409" spans="1:23" x14ac:dyDescent="0.25">
      <c r="A1409">
        <f t="shared" si="195"/>
        <v>57</v>
      </c>
      <c r="B1409">
        <f t="shared" si="196"/>
        <v>2</v>
      </c>
      <c r="C1409" s="1">
        <f t="shared" si="203"/>
        <v>41698.249999996609</v>
      </c>
      <c r="D1409" s="7">
        <v>0</v>
      </c>
      <c r="E1409" s="7"/>
      <c r="G1409">
        <v>1.5</v>
      </c>
      <c r="H1409" s="12">
        <v>186.96542490553321</v>
      </c>
      <c r="I1409" s="13">
        <f>$D$2*tarifas!$D$12/24</f>
        <v>1.4541666666666666</v>
      </c>
      <c r="J1409" s="13" t="e">
        <f>VLOOKUP(E1409&amp;" "&amp;F1409,tarifas!$A$13:$D$20,4,FALSE)*H1409</f>
        <v>#N/A</v>
      </c>
      <c r="K1409" s="13">
        <f>IF(F1409="COD1",tarifas!$D$11*(SUMIFS($H$11:$H$8770,$F$11:$F$8770,"=COD1",$B$11:$B$8770,"="&amp;B1409)/COUNTIFS($F$11:$F$8770,"=COD1",$B$11:$B$8770,"="&amp;B1409))/COUNTIFS($A$11:$A$8770,"="&amp;A1409,$F$11:$F$8770,"=COD1"),0)</f>
        <v>0</v>
      </c>
      <c r="L1409" s="13" t="e">
        <f>(VLOOKUP(F1409,tarifas!$C$7:$D$10,2,FALSE)+tarifas!$D$21)*datos!H1409</f>
        <v>#N/A</v>
      </c>
      <c r="M1409">
        <v>0</v>
      </c>
      <c r="N1409" s="13" t="e">
        <f t="shared" si="197"/>
        <v>#N/A</v>
      </c>
      <c r="O1409">
        <f t="shared" si="198"/>
        <v>0</v>
      </c>
      <c r="P1409" s="12">
        <f t="shared" si="199"/>
        <v>186.96542490553321</v>
      </c>
      <c r="Q1409">
        <f t="shared" si="200"/>
        <v>0</v>
      </c>
      <c r="R1409">
        <f>$D$2*tarifas!$D$12/24</f>
        <v>1.4541666666666666</v>
      </c>
      <c r="S1409" t="e">
        <f>VLOOKUP(E1409&amp;" "&amp;F1409,tarifas!$A$13:$D$20,4,FALSE)*P1409</f>
        <v>#N/A</v>
      </c>
      <c r="T1409">
        <f>IF(F1409="COD1",tarifas!$D$11*(SUMIFS($P$11:$P$8770,$F$11:$F$8770,"=COD1",$B$11:$B$8770,"="&amp;B1409)/COUNTIFS($F$11:$F$8770,"=COD1",$B$11:$B$8770,"="&amp;B1409))/COUNTIFS($A$11:$A$8770,"="&amp;A1409,$F$11:$F$8770,"=COD1"),0)</f>
        <v>0</v>
      </c>
      <c r="U1409" t="e">
        <f>(VLOOKUP(F1409,tarifas!$C$7:$D$10,2,FALSE)+tarifas!$D$21)*datos!P1409</f>
        <v>#N/A</v>
      </c>
      <c r="V1409" t="e">
        <f t="shared" si="201"/>
        <v>#N/A</v>
      </c>
      <c r="W1409">
        <f t="shared" si="202"/>
        <v>0</v>
      </c>
    </row>
    <row r="1410" spans="1:23" x14ac:dyDescent="0.25">
      <c r="A1410">
        <f t="shared" si="195"/>
        <v>57</v>
      </c>
      <c r="B1410">
        <f t="shared" si="196"/>
        <v>2</v>
      </c>
      <c r="C1410" s="1">
        <f t="shared" si="203"/>
        <v>41698.291666663274</v>
      </c>
      <c r="D1410" s="7">
        <v>4.8939393939393945</v>
      </c>
      <c r="E1410" s="7"/>
      <c r="G1410">
        <v>3.06</v>
      </c>
      <c r="H1410" s="12">
        <v>209.26398578621536</v>
      </c>
      <c r="I1410" s="13">
        <f>$D$2*tarifas!$D$12/24</f>
        <v>1.4541666666666666</v>
      </c>
      <c r="J1410" s="13" t="e">
        <f>VLOOKUP(E1410&amp;" "&amp;F1410,tarifas!$A$13:$D$20,4,FALSE)*H1410</f>
        <v>#N/A</v>
      </c>
      <c r="K1410" s="13">
        <f>IF(F1410="COD1",tarifas!$D$11*(SUMIFS($H$11:$H$8770,$F$11:$F$8770,"=COD1",$B$11:$B$8770,"="&amp;B1410)/COUNTIFS($F$11:$F$8770,"=COD1",$B$11:$B$8770,"="&amp;B1410))/COUNTIFS($A$11:$A$8770,"="&amp;A1410,$F$11:$F$8770,"=COD1"),0)</f>
        <v>0</v>
      </c>
      <c r="L1410" s="13" t="e">
        <f>(VLOOKUP(F1410,tarifas!$C$7:$D$10,2,FALSE)+tarifas!$D$21)*datos!H1410</f>
        <v>#N/A</v>
      </c>
      <c r="M1410">
        <v>9.7659999999999997E-2</v>
      </c>
      <c r="N1410" s="13" t="e">
        <f t="shared" si="197"/>
        <v>#N/A</v>
      </c>
      <c r="O1410">
        <f t="shared" si="198"/>
        <v>9.7659999999999997E-2</v>
      </c>
      <c r="P1410" s="12">
        <f t="shared" si="199"/>
        <v>209.16632578621537</v>
      </c>
      <c r="Q1410">
        <f t="shared" si="200"/>
        <v>0</v>
      </c>
      <c r="R1410">
        <f>$D$2*tarifas!$D$12/24</f>
        <v>1.4541666666666666</v>
      </c>
      <c r="S1410" t="e">
        <f>VLOOKUP(E1410&amp;" "&amp;F1410,tarifas!$A$13:$D$20,4,FALSE)*P1410</f>
        <v>#N/A</v>
      </c>
      <c r="T1410">
        <f>IF(F1410="COD1",tarifas!$D$11*(SUMIFS($P$11:$P$8770,$F$11:$F$8770,"=COD1",$B$11:$B$8770,"="&amp;B1410)/COUNTIFS($F$11:$F$8770,"=COD1",$B$11:$B$8770,"="&amp;B1410))/COUNTIFS($A$11:$A$8770,"="&amp;A1410,$F$11:$F$8770,"=COD1"),0)</f>
        <v>0</v>
      </c>
      <c r="U1410" t="e">
        <f>(VLOOKUP(F1410,tarifas!$C$7:$D$10,2,FALSE)+tarifas!$D$21)*datos!P1410</f>
        <v>#N/A</v>
      </c>
      <c r="V1410" t="e">
        <f t="shared" si="201"/>
        <v>#N/A</v>
      </c>
      <c r="W1410">
        <f t="shared" si="202"/>
        <v>0</v>
      </c>
    </row>
    <row r="1411" spans="1:23" x14ac:dyDescent="0.25">
      <c r="A1411">
        <f t="shared" si="195"/>
        <v>57</v>
      </c>
      <c r="B1411">
        <f t="shared" si="196"/>
        <v>2</v>
      </c>
      <c r="C1411" s="1">
        <f t="shared" si="203"/>
        <v>41698.333333329938</v>
      </c>
      <c r="D1411" s="7">
        <v>107.40909090909091</v>
      </c>
      <c r="E1411" s="7"/>
      <c r="G1411">
        <v>4.38</v>
      </c>
      <c r="H1411" s="12">
        <v>284.95176457930177</v>
      </c>
      <c r="I1411" s="13">
        <f>$D$2*tarifas!$D$12/24</f>
        <v>1.4541666666666666</v>
      </c>
      <c r="J1411" s="13" t="e">
        <f>VLOOKUP(E1411&amp;" "&amp;F1411,tarifas!$A$13:$D$20,4,FALSE)*H1411</f>
        <v>#N/A</v>
      </c>
      <c r="K1411" s="13">
        <f>IF(F1411="COD1",tarifas!$D$11*(SUMIFS($H$11:$H$8770,$F$11:$F$8770,"=COD1",$B$11:$B$8770,"="&amp;B1411)/COUNTIFS($F$11:$F$8770,"=COD1",$B$11:$B$8770,"="&amp;B1411))/COUNTIFS($A$11:$A$8770,"="&amp;A1411,$F$11:$F$8770,"=COD1"),0)</f>
        <v>0</v>
      </c>
      <c r="L1411" s="13" t="e">
        <f>(VLOOKUP(F1411,tarifas!$C$7:$D$10,2,FALSE)+tarifas!$D$21)*datos!H1411</f>
        <v>#N/A</v>
      </c>
      <c r="M1411">
        <v>19.73498</v>
      </c>
      <c r="N1411" s="13" t="e">
        <f t="shared" si="197"/>
        <v>#N/A</v>
      </c>
      <c r="O1411">
        <f t="shared" si="198"/>
        <v>19.73498</v>
      </c>
      <c r="P1411" s="12">
        <f t="shared" si="199"/>
        <v>265.21678457930176</v>
      </c>
      <c r="Q1411">
        <f t="shared" si="200"/>
        <v>0</v>
      </c>
      <c r="R1411">
        <f>$D$2*tarifas!$D$12/24</f>
        <v>1.4541666666666666</v>
      </c>
      <c r="S1411" t="e">
        <f>VLOOKUP(E1411&amp;" "&amp;F1411,tarifas!$A$13:$D$20,4,FALSE)*P1411</f>
        <v>#N/A</v>
      </c>
      <c r="T1411">
        <f>IF(F1411="COD1",tarifas!$D$11*(SUMIFS($P$11:$P$8770,$F$11:$F$8770,"=COD1",$B$11:$B$8770,"="&amp;B1411)/COUNTIFS($F$11:$F$8770,"=COD1",$B$11:$B$8770,"="&amp;B1411))/COUNTIFS($A$11:$A$8770,"="&amp;A1411,$F$11:$F$8770,"=COD1"),0)</f>
        <v>0</v>
      </c>
      <c r="U1411" t="e">
        <f>(VLOOKUP(F1411,tarifas!$C$7:$D$10,2,FALSE)+tarifas!$D$21)*datos!P1411</f>
        <v>#N/A</v>
      </c>
      <c r="V1411" t="e">
        <f t="shared" si="201"/>
        <v>#N/A</v>
      </c>
      <c r="W1411">
        <f t="shared" si="202"/>
        <v>0</v>
      </c>
    </row>
    <row r="1412" spans="1:23" x14ac:dyDescent="0.25">
      <c r="A1412">
        <f t="shared" si="195"/>
        <v>57</v>
      </c>
      <c r="B1412">
        <f t="shared" si="196"/>
        <v>2</v>
      </c>
      <c r="C1412" s="1">
        <f t="shared" si="203"/>
        <v>41698.374999996602</v>
      </c>
      <c r="D1412" s="7">
        <v>315.27272727272725</v>
      </c>
      <c r="E1412" s="7"/>
      <c r="G1412">
        <v>8.1999999999999993</v>
      </c>
      <c r="H1412" s="12">
        <v>469.33779837982695</v>
      </c>
      <c r="I1412" s="13">
        <f>$D$2*tarifas!$D$12/24</f>
        <v>1.4541666666666666</v>
      </c>
      <c r="J1412" s="13" t="e">
        <f>VLOOKUP(E1412&amp;" "&amp;F1412,tarifas!$A$13:$D$20,4,FALSE)*H1412</f>
        <v>#N/A</v>
      </c>
      <c r="K1412" s="13">
        <f>IF(F1412="COD1",tarifas!$D$11*(SUMIFS($H$11:$H$8770,$F$11:$F$8770,"=COD1",$B$11:$B$8770,"="&amp;B1412)/COUNTIFS($F$11:$F$8770,"=COD1",$B$11:$B$8770,"="&amp;B1412))/COUNTIFS($A$11:$A$8770,"="&amp;A1412,$F$11:$F$8770,"=COD1"),0)</f>
        <v>0</v>
      </c>
      <c r="L1412" s="13" t="e">
        <f>(VLOOKUP(F1412,tarifas!$C$7:$D$10,2,FALSE)+tarifas!$D$21)*datos!H1412</f>
        <v>#N/A</v>
      </c>
      <c r="M1412">
        <v>68.83502</v>
      </c>
      <c r="N1412" s="13" t="e">
        <f t="shared" si="197"/>
        <v>#N/A</v>
      </c>
      <c r="O1412">
        <f t="shared" si="198"/>
        <v>68.83502</v>
      </c>
      <c r="P1412" s="12">
        <f t="shared" si="199"/>
        <v>400.50277837982696</v>
      </c>
      <c r="Q1412">
        <f t="shared" si="200"/>
        <v>0</v>
      </c>
      <c r="R1412">
        <f>$D$2*tarifas!$D$12/24</f>
        <v>1.4541666666666666</v>
      </c>
      <c r="S1412" t="e">
        <f>VLOOKUP(E1412&amp;" "&amp;F1412,tarifas!$A$13:$D$20,4,FALSE)*P1412</f>
        <v>#N/A</v>
      </c>
      <c r="T1412">
        <f>IF(F1412="COD1",tarifas!$D$11*(SUMIFS($P$11:$P$8770,$F$11:$F$8770,"=COD1",$B$11:$B$8770,"="&amp;B1412)/COUNTIFS($F$11:$F$8770,"=COD1",$B$11:$B$8770,"="&amp;B1412))/COUNTIFS($A$11:$A$8770,"="&amp;A1412,$F$11:$F$8770,"=COD1"),0)</f>
        <v>0</v>
      </c>
      <c r="U1412" t="e">
        <f>(VLOOKUP(F1412,tarifas!$C$7:$D$10,2,FALSE)+tarifas!$D$21)*datos!P1412</f>
        <v>#N/A</v>
      </c>
      <c r="V1412" t="e">
        <f t="shared" si="201"/>
        <v>#N/A</v>
      </c>
      <c r="W1412">
        <f t="shared" si="202"/>
        <v>0</v>
      </c>
    </row>
    <row r="1413" spans="1:23" x14ac:dyDescent="0.25">
      <c r="A1413">
        <f t="shared" si="195"/>
        <v>57</v>
      </c>
      <c r="B1413">
        <f t="shared" si="196"/>
        <v>2</v>
      </c>
      <c r="C1413" s="1">
        <f t="shared" si="203"/>
        <v>41698.416666663266</v>
      </c>
      <c r="D1413" s="7">
        <v>533.69696969696963</v>
      </c>
      <c r="E1413" s="7"/>
      <c r="G1413">
        <v>7.23</v>
      </c>
      <c r="H1413" s="12">
        <v>545.48245351351306</v>
      </c>
      <c r="I1413" s="13">
        <f>$D$2*tarifas!$D$12/24</f>
        <v>1.4541666666666666</v>
      </c>
      <c r="J1413" s="13" t="e">
        <f>VLOOKUP(E1413&amp;" "&amp;F1413,tarifas!$A$13:$D$20,4,FALSE)*H1413</f>
        <v>#N/A</v>
      </c>
      <c r="K1413" s="13">
        <f>IF(F1413="COD1",tarifas!$D$11*(SUMIFS($H$11:$H$8770,$F$11:$F$8770,"=COD1",$B$11:$B$8770,"="&amp;B1413)/COUNTIFS($F$11:$F$8770,"=COD1",$B$11:$B$8770,"="&amp;B1413))/COUNTIFS($A$11:$A$8770,"="&amp;A1413,$F$11:$F$8770,"=COD1"),0)</f>
        <v>0</v>
      </c>
      <c r="L1413" s="13" t="e">
        <f>(VLOOKUP(F1413,tarifas!$C$7:$D$10,2,FALSE)+tarifas!$D$21)*datos!H1413</f>
        <v>#N/A</v>
      </c>
      <c r="M1413">
        <v>55.285449999999997</v>
      </c>
      <c r="N1413" s="13" t="e">
        <f t="shared" si="197"/>
        <v>#N/A</v>
      </c>
      <c r="O1413">
        <f t="shared" si="198"/>
        <v>55.285449999999997</v>
      </c>
      <c r="P1413" s="12">
        <f t="shared" si="199"/>
        <v>490.1970035135131</v>
      </c>
      <c r="Q1413">
        <f t="shared" si="200"/>
        <v>0</v>
      </c>
      <c r="R1413">
        <f>$D$2*tarifas!$D$12/24</f>
        <v>1.4541666666666666</v>
      </c>
      <c r="S1413" t="e">
        <f>VLOOKUP(E1413&amp;" "&amp;F1413,tarifas!$A$13:$D$20,4,FALSE)*P1413</f>
        <v>#N/A</v>
      </c>
      <c r="T1413">
        <f>IF(F1413="COD1",tarifas!$D$11*(SUMIFS($P$11:$P$8770,$F$11:$F$8770,"=COD1",$B$11:$B$8770,"="&amp;B1413)/COUNTIFS($F$11:$F$8770,"=COD1",$B$11:$B$8770,"="&amp;B1413))/COUNTIFS($A$11:$A$8770,"="&amp;A1413,$F$11:$F$8770,"=COD1"),0)</f>
        <v>0</v>
      </c>
      <c r="U1413" t="e">
        <f>(VLOOKUP(F1413,tarifas!$C$7:$D$10,2,FALSE)+tarifas!$D$21)*datos!P1413</f>
        <v>#N/A</v>
      </c>
      <c r="V1413" t="e">
        <f t="shared" si="201"/>
        <v>#N/A</v>
      </c>
      <c r="W1413">
        <f t="shared" si="202"/>
        <v>0</v>
      </c>
    </row>
    <row r="1414" spans="1:23" x14ac:dyDescent="0.25">
      <c r="A1414">
        <f t="shared" si="195"/>
        <v>57</v>
      </c>
      <c r="B1414">
        <f t="shared" si="196"/>
        <v>2</v>
      </c>
      <c r="C1414" s="1">
        <f t="shared" si="203"/>
        <v>41698.458333329931</v>
      </c>
      <c r="D1414" s="7">
        <v>629.77272727272725</v>
      </c>
      <c r="E1414" s="7"/>
      <c r="G1414">
        <v>6.01</v>
      </c>
      <c r="H1414" s="12">
        <v>588.6500791655717</v>
      </c>
      <c r="I1414" s="13">
        <f>$D$2*tarifas!$D$12/24</f>
        <v>1.4541666666666666</v>
      </c>
      <c r="J1414" s="13" t="e">
        <f>VLOOKUP(E1414&amp;" "&amp;F1414,tarifas!$A$13:$D$20,4,FALSE)*H1414</f>
        <v>#N/A</v>
      </c>
      <c r="K1414" s="13">
        <f>IF(F1414="COD1",tarifas!$D$11*(SUMIFS($H$11:$H$8770,$F$11:$F$8770,"=COD1",$B$11:$B$8770,"="&amp;B1414)/COUNTIFS($F$11:$F$8770,"=COD1",$B$11:$B$8770,"="&amp;B1414))/COUNTIFS($A$11:$A$8770,"="&amp;A1414,$F$11:$F$8770,"=COD1"),0)</f>
        <v>0</v>
      </c>
      <c r="L1414" s="13" t="e">
        <f>(VLOOKUP(F1414,tarifas!$C$7:$D$10,2,FALSE)+tarifas!$D$21)*datos!H1414</f>
        <v>#N/A</v>
      </c>
      <c r="M1414">
        <v>97.188249999999996</v>
      </c>
      <c r="N1414" s="13" t="e">
        <f t="shared" si="197"/>
        <v>#N/A</v>
      </c>
      <c r="O1414">
        <f t="shared" si="198"/>
        <v>97.188249999999996</v>
      </c>
      <c r="P1414" s="12">
        <f t="shared" si="199"/>
        <v>491.46182916557171</v>
      </c>
      <c r="Q1414">
        <f t="shared" si="200"/>
        <v>0</v>
      </c>
      <c r="R1414">
        <f>$D$2*tarifas!$D$12/24</f>
        <v>1.4541666666666666</v>
      </c>
      <c r="S1414" t="e">
        <f>VLOOKUP(E1414&amp;" "&amp;F1414,tarifas!$A$13:$D$20,4,FALSE)*P1414</f>
        <v>#N/A</v>
      </c>
      <c r="T1414">
        <f>IF(F1414="COD1",tarifas!$D$11*(SUMIFS($P$11:$P$8770,$F$11:$F$8770,"=COD1",$B$11:$B$8770,"="&amp;B1414)/COUNTIFS($F$11:$F$8770,"=COD1",$B$11:$B$8770,"="&amp;B1414))/COUNTIFS($A$11:$A$8770,"="&amp;A1414,$F$11:$F$8770,"=COD1"),0)</f>
        <v>0</v>
      </c>
      <c r="U1414" t="e">
        <f>(VLOOKUP(F1414,tarifas!$C$7:$D$10,2,FALSE)+tarifas!$D$21)*datos!P1414</f>
        <v>#N/A</v>
      </c>
      <c r="V1414" t="e">
        <f t="shared" si="201"/>
        <v>#N/A</v>
      </c>
      <c r="W1414">
        <f t="shared" si="202"/>
        <v>0</v>
      </c>
    </row>
    <row r="1415" spans="1:23" x14ac:dyDescent="0.25">
      <c r="A1415">
        <f t="shared" si="195"/>
        <v>57</v>
      </c>
      <c r="B1415">
        <f t="shared" si="196"/>
        <v>2</v>
      </c>
      <c r="C1415" s="1">
        <f t="shared" si="203"/>
        <v>41698.499999996595</v>
      </c>
      <c r="D1415" s="7">
        <v>698.28787878787875</v>
      </c>
      <c r="E1415" s="7"/>
      <c r="G1415">
        <v>5.78</v>
      </c>
      <c r="H1415" s="12">
        <v>405.60256803416519</v>
      </c>
      <c r="I1415" s="13">
        <f>$D$2*tarifas!$D$12/24</f>
        <v>1.4541666666666666</v>
      </c>
      <c r="J1415" s="13" t="e">
        <f>VLOOKUP(E1415&amp;" "&amp;F1415,tarifas!$A$13:$D$20,4,FALSE)*H1415</f>
        <v>#N/A</v>
      </c>
      <c r="K1415" s="13">
        <f>IF(F1415="COD1",tarifas!$D$11*(SUMIFS($H$11:$H$8770,$F$11:$F$8770,"=COD1",$B$11:$B$8770,"="&amp;B1415)/COUNTIFS($F$11:$F$8770,"=COD1",$B$11:$B$8770,"="&amp;B1415))/COUNTIFS($A$11:$A$8770,"="&amp;A1415,$F$11:$F$8770,"=COD1"),0)</f>
        <v>0</v>
      </c>
      <c r="L1415" s="13" t="e">
        <f>(VLOOKUP(F1415,tarifas!$C$7:$D$10,2,FALSE)+tarifas!$D$21)*datos!H1415</f>
        <v>#N/A</v>
      </c>
      <c r="M1415">
        <v>193.55251999999999</v>
      </c>
      <c r="N1415" s="13" t="e">
        <f t="shared" si="197"/>
        <v>#N/A</v>
      </c>
      <c r="O1415">
        <f t="shared" si="198"/>
        <v>193.55251999999999</v>
      </c>
      <c r="P1415" s="12">
        <f t="shared" si="199"/>
        <v>212.0500480341652</v>
      </c>
      <c r="Q1415">
        <f t="shared" si="200"/>
        <v>0</v>
      </c>
      <c r="R1415">
        <f>$D$2*tarifas!$D$12/24</f>
        <v>1.4541666666666666</v>
      </c>
      <c r="S1415" t="e">
        <f>VLOOKUP(E1415&amp;" "&amp;F1415,tarifas!$A$13:$D$20,4,FALSE)*P1415</f>
        <v>#N/A</v>
      </c>
      <c r="T1415">
        <f>IF(F1415="COD1",tarifas!$D$11*(SUMIFS($P$11:$P$8770,$F$11:$F$8770,"=COD1",$B$11:$B$8770,"="&amp;B1415)/COUNTIFS($F$11:$F$8770,"=COD1",$B$11:$B$8770,"="&amp;B1415))/COUNTIFS($A$11:$A$8770,"="&amp;A1415,$F$11:$F$8770,"=COD1"),0)</f>
        <v>0</v>
      </c>
      <c r="U1415" t="e">
        <f>(VLOOKUP(F1415,tarifas!$C$7:$D$10,2,FALSE)+tarifas!$D$21)*datos!P1415</f>
        <v>#N/A</v>
      </c>
      <c r="V1415" t="e">
        <f t="shared" si="201"/>
        <v>#N/A</v>
      </c>
      <c r="W1415">
        <f t="shared" si="202"/>
        <v>0</v>
      </c>
    </row>
    <row r="1416" spans="1:23" x14ac:dyDescent="0.25">
      <c r="A1416">
        <f t="shared" si="195"/>
        <v>57</v>
      </c>
      <c r="B1416">
        <f t="shared" si="196"/>
        <v>2</v>
      </c>
      <c r="C1416" s="1">
        <f t="shared" si="203"/>
        <v>41698.541666663259</v>
      </c>
      <c r="D1416" s="7">
        <v>648.57575757575762</v>
      </c>
      <c r="E1416" s="7"/>
      <c r="G1416">
        <v>4.34</v>
      </c>
      <c r="H1416" s="12">
        <v>380.73058100984991</v>
      </c>
      <c r="I1416" s="13">
        <f>$D$2*tarifas!$D$12/24</f>
        <v>1.4541666666666666</v>
      </c>
      <c r="J1416" s="13" t="e">
        <f>VLOOKUP(E1416&amp;" "&amp;F1416,tarifas!$A$13:$D$20,4,FALSE)*H1416</f>
        <v>#N/A</v>
      </c>
      <c r="K1416" s="13">
        <f>IF(F1416="COD1",tarifas!$D$11*(SUMIFS($H$11:$H$8770,$F$11:$F$8770,"=COD1",$B$11:$B$8770,"="&amp;B1416)/COUNTIFS($F$11:$F$8770,"=COD1",$B$11:$B$8770,"="&amp;B1416))/COUNTIFS($A$11:$A$8770,"="&amp;A1416,$F$11:$F$8770,"=COD1"),0)</f>
        <v>0</v>
      </c>
      <c r="L1416" s="13" t="e">
        <f>(VLOOKUP(F1416,tarifas!$C$7:$D$10,2,FALSE)+tarifas!$D$21)*datos!H1416</f>
        <v>#N/A</v>
      </c>
      <c r="M1416">
        <v>324.79953999999998</v>
      </c>
      <c r="N1416" s="13" t="e">
        <f t="shared" si="197"/>
        <v>#N/A</v>
      </c>
      <c r="O1416">
        <f t="shared" si="198"/>
        <v>324.79953999999998</v>
      </c>
      <c r="P1416" s="12">
        <f t="shared" si="199"/>
        <v>55.931041009849935</v>
      </c>
      <c r="Q1416">
        <f t="shared" si="200"/>
        <v>0</v>
      </c>
      <c r="R1416">
        <f>$D$2*tarifas!$D$12/24</f>
        <v>1.4541666666666666</v>
      </c>
      <c r="S1416" t="e">
        <f>VLOOKUP(E1416&amp;" "&amp;F1416,tarifas!$A$13:$D$20,4,FALSE)*P1416</f>
        <v>#N/A</v>
      </c>
      <c r="T1416">
        <f>IF(F1416="COD1",tarifas!$D$11*(SUMIFS($P$11:$P$8770,$F$11:$F$8770,"=COD1",$B$11:$B$8770,"="&amp;B1416)/COUNTIFS($F$11:$F$8770,"=COD1",$B$11:$B$8770,"="&amp;B1416))/COUNTIFS($A$11:$A$8770,"="&amp;A1416,$F$11:$F$8770,"=COD1"),0)</f>
        <v>0</v>
      </c>
      <c r="U1416" t="e">
        <f>(VLOOKUP(F1416,tarifas!$C$7:$D$10,2,FALSE)+tarifas!$D$21)*datos!P1416</f>
        <v>#N/A</v>
      </c>
      <c r="V1416" t="e">
        <f t="shared" si="201"/>
        <v>#N/A</v>
      </c>
      <c r="W1416">
        <f t="shared" si="202"/>
        <v>0</v>
      </c>
    </row>
    <row r="1417" spans="1:23" x14ac:dyDescent="0.25">
      <c r="A1417">
        <f t="shared" si="195"/>
        <v>57</v>
      </c>
      <c r="B1417">
        <f t="shared" si="196"/>
        <v>2</v>
      </c>
      <c r="C1417" s="1">
        <f t="shared" si="203"/>
        <v>41698.583333329923</v>
      </c>
      <c r="D1417" s="7">
        <v>564.34848484848487</v>
      </c>
      <c r="E1417" s="7"/>
      <c r="G1417">
        <v>2.9</v>
      </c>
      <c r="H1417" s="12">
        <v>507.39188614658144</v>
      </c>
      <c r="I1417" s="13">
        <f>$D$2*tarifas!$D$12/24</f>
        <v>1.4541666666666666</v>
      </c>
      <c r="J1417" s="13" t="e">
        <f>VLOOKUP(E1417&amp;" "&amp;F1417,tarifas!$A$13:$D$20,4,FALSE)*H1417</f>
        <v>#N/A</v>
      </c>
      <c r="K1417" s="13">
        <f>IF(F1417="COD1",tarifas!$D$11*(SUMIFS($H$11:$H$8770,$F$11:$F$8770,"=COD1",$B$11:$B$8770,"="&amp;B1417)/COUNTIFS($F$11:$F$8770,"=COD1",$B$11:$B$8770,"="&amp;B1417))/COUNTIFS($A$11:$A$8770,"="&amp;A1417,$F$11:$F$8770,"=COD1"),0)</f>
        <v>0</v>
      </c>
      <c r="L1417" s="13" t="e">
        <f>(VLOOKUP(F1417,tarifas!$C$7:$D$10,2,FALSE)+tarifas!$D$21)*datos!H1417</f>
        <v>#N/A</v>
      </c>
      <c r="M1417">
        <v>205.15912</v>
      </c>
      <c r="N1417" s="13" t="e">
        <f t="shared" si="197"/>
        <v>#N/A</v>
      </c>
      <c r="O1417">
        <f t="shared" si="198"/>
        <v>205.15912</v>
      </c>
      <c r="P1417" s="12">
        <f t="shared" si="199"/>
        <v>302.23276614658141</v>
      </c>
      <c r="Q1417">
        <f t="shared" si="200"/>
        <v>0</v>
      </c>
      <c r="R1417">
        <f>$D$2*tarifas!$D$12/24</f>
        <v>1.4541666666666666</v>
      </c>
      <c r="S1417" t="e">
        <f>VLOOKUP(E1417&amp;" "&amp;F1417,tarifas!$A$13:$D$20,4,FALSE)*P1417</f>
        <v>#N/A</v>
      </c>
      <c r="T1417">
        <f>IF(F1417="COD1",tarifas!$D$11*(SUMIFS($P$11:$P$8770,$F$11:$F$8770,"=COD1",$B$11:$B$8770,"="&amp;B1417)/COUNTIFS($F$11:$F$8770,"=COD1",$B$11:$B$8770,"="&amp;B1417))/COUNTIFS($A$11:$A$8770,"="&amp;A1417,$F$11:$F$8770,"=COD1"),0)</f>
        <v>0</v>
      </c>
      <c r="U1417" t="e">
        <f>(VLOOKUP(F1417,tarifas!$C$7:$D$10,2,FALSE)+tarifas!$D$21)*datos!P1417</f>
        <v>#N/A</v>
      </c>
      <c r="V1417" t="e">
        <f t="shared" si="201"/>
        <v>#N/A</v>
      </c>
      <c r="W1417">
        <f t="shared" si="202"/>
        <v>0</v>
      </c>
    </row>
    <row r="1418" spans="1:23" x14ac:dyDescent="0.25">
      <c r="A1418">
        <f t="shared" si="195"/>
        <v>57</v>
      </c>
      <c r="B1418">
        <f t="shared" si="196"/>
        <v>2</v>
      </c>
      <c r="C1418" s="1">
        <f t="shared" si="203"/>
        <v>41698.624999996588</v>
      </c>
      <c r="D1418" s="7">
        <v>441.4848484848485</v>
      </c>
      <c r="E1418" s="7"/>
      <c r="G1418">
        <v>4.34</v>
      </c>
      <c r="H1418" s="12">
        <v>511.82162397000775</v>
      </c>
      <c r="I1418" s="13">
        <f>$D$2*tarifas!$D$12/24</f>
        <v>1.4541666666666666</v>
      </c>
      <c r="J1418" s="13" t="e">
        <f>VLOOKUP(E1418&amp;" "&amp;F1418,tarifas!$A$13:$D$20,4,FALSE)*H1418</f>
        <v>#N/A</v>
      </c>
      <c r="K1418" s="13">
        <f>IF(F1418="COD1",tarifas!$D$11*(SUMIFS($H$11:$H$8770,$F$11:$F$8770,"=COD1",$B$11:$B$8770,"="&amp;B1418)/COUNTIFS($F$11:$F$8770,"=COD1",$B$11:$B$8770,"="&amp;B1418))/COUNTIFS($A$11:$A$8770,"="&amp;A1418,$F$11:$F$8770,"=COD1"),0)</f>
        <v>0</v>
      </c>
      <c r="L1418" s="13" t="e">
        <f>(VLOOKUP(F1418,tarifas!$C$7:$D$10,2,FALSE)+tarifas!$D$21)*datos!H1418</f>
        <v>#N/A</v>
      </c>
      <c r="M1418">
        <v>208.58284</v>
      </c>
      <c r="N1418" s="13" t="e">
        <f t="shared" si="197"/>
        <v>#N/A</v>
      </c>
      <c r="O1418">
        <f t="shared" si="198"/>
        <v>208.58284</v>
      </c>
      <c r="P1418" s="12">
        <f t="shared" si="199"/>
        <v>303.23878397000772</v>
      </c>
      <c r="Q1418">
        <f t="shared" si="200"/>
        <v>0</v>
      </c>
      <c r="R1418">
        <f>$D$2*tarifas!$D$12/24</f>
        <v>1.4541666666666666</v>
      </c>
      <c r="S1418" t="e">
        <f>VLOOKUP(E1418&amp;" "&amp;F1418,tarifas!$A$13:$D$20,4,FALSE)*P1418</f>
        <v>#N/A</v>
      </c>
      <c r="T1418">
        <f>IF(F1418="COD1",tarifas!$D$11*(SUMIFS($P$11:$P$8770,$F$11:$F$8770,"=COD1",$B$11:$B$8770,"="&amp;B1418)/COUNTIFS($F$11:$F$8770,"=COD1",$B$11:$B$8770,"="&amp;B1418))/COUNTIFS($A$11:$A$8770,"="&amp;A1418,$F$11:$F$8770,"=COD1"),0)</f>
        <v>0</v>
      </c>
      <c r="U1418" t="e">
        <f>(VLOOKUP(F1418,tarifas!$C$7:$D$10,2,FALSE)+tarifas!$D$21)*datos!P1418</f>
        <v>#N/A</v>
      </c>
      <c r="V1418" t="e">
        <f t="shared" si="201"/>
        <v>#N/A</v>
      </c>
      <c r="W1418">
        <f t="shared" si="202"/>
        <v>0</v>
      </c>
    </row>
    <row r="1419" spans="1:23" x14ac:dyDescent="0.25">
      <c r="A1419">
        <f t="shared" si="195"/>
        <v>57</v>
      </c>
      <c r="B1419">
        <f t="shared" si="196"/>
        <v>2</v>
      </c>
      <c r="C1419" s="1">
        <f t="shared" si="203"/>
        <v>41698.666666663252</v>
      </c>
      <c r="D1419" s="7">
        <v>263.75757575757575</v>
      </c>
      <c r="E1419" s="7"/>
      <c r="G1419">
        <v>4.34</v>
      </c>
      <c r="H1419" s="12">
        <v>516.33279077247676</v>
      </c>
      <c r="I1419" s="13">
        <f>$D$2*tarifas!$D$12/24</f>
        <v>1.4541666666666666</v>
      </c>
      <c r="J1419" s="13" t="e">
        <f>VLOOKUP(E1419&amp;" "&amp;F1419,tarifas!$A$13:$D$20,4,FALSE)*H1419</f>
        <v>#N/A</v>
      </c>
      <c r="K1419" s="13">
        <f>IF(F1419="COD1",tarifas!$D$11*(SUMIFS($H$11:$H$8770,$F$11:$F$8770,"=COD1",$B$11:$B$8770,"="&amp;B1419)/COUNTIFS($F$11:$F$8770,"=COD1",$B$11:$B$8770,"="&amp;B1419))/COUNTIFS($A$11:$A$8770,"="&amp;A1419,$F$11:$F$8770,"=COD1"),0)</f>
        <v>0</v>
      </c>
      <c r="L1419" s="13" t="e">
        <f>(VLOOKUP(F1419,tarifas!$C$7:$D$10,2,FALSE)+tarifas!$D$21)*datos!H1419</f>
        <v>#N/A</v>
      </c>
      <c r="M1419">
        <v>71.933199999999999</v>
      </c>
      <c r="N1419" s="13" t="e">
        <f t="shared" si="197"/>
        <v>#N/A</v>
      </c>
      <c r="O1419">
        <f t="shared" si="198"/>
        <v>71.933199999999999</v>
      </c>
      <c r="P1419" s="12">
        <f t="shared" si="199"/>
        <v>444.39959077247676</v>
      </c>
      <c r="Q1419">
        <f t="shared" si="200"/>
        <v>0</v>
      </c>
      <c r="R1419">
        <f>$D$2*tarifas!$D$12/24</f>
        <v>1.4541666666666666</v>
      </c>
      <c r="S1419" t="e">
        <f>VLOOKUP(E1419&amp;" "&amp;F1419,tarifas!$A$13:$D$20,4,FALSE)*P1419</f>
        <v>#N/A</v>
      </c>
      <c r="T1419">
        <f>IF(F1419="COD1",tarifas!$D$11*(SUMIFS($P$11:$P$8770,$F$11:$F$8770,"=COD1",$B$11:$B$8770,"="&amp;B1419)/COUNTIFS($F$11:$F$8770,"=COD1",$B$11:$B$8770,"="&amp;B1419))/COUNTIFS($A$11:$A$8770,"="&amp;A1419,$F$11:$F$8770,"=COD1"),0)</f>
        <v>0</v>
      </c>
      <c r="U1419" t="e">
        <f>(VLOOKUP(F1419,tarifas!$C$7:$D$10,2,FALSE)+tarifas!$D$21)*datos!P1419</f>
        <v>#N/A</v>
      </c>
      <c r="V1419" t="e">
        <f t="shared" si="201"/>
        <v>#N/A</v>
      </c>
      <c r="W1419">
        <f t="shared" si="202"/>
        <v>0</v>
      </c>
    </row>
    <row r="1420" spans="1:23" x14ac:dyDescent="0.25">
      <c r="A1420">
        <f t="shared" ref="A1420:A1483" si="204">DAYS360($C$11,C1420)</f>
        <v>57</v>
      </c>
      <c r="B1420">
        <f t="shared" ref="B1420:B1483" si="205">MONTH(C1420)</f>
        <v>2</v>
      </c>
      <c r="C1420" s="1">
        <f t="shared" si="203"/>
        <v>41698.708333329916</v>
      </c>
      <c r="D1420" s="7">
        <v>75.984848484848484</v>
      </c>
      <c r="E1420" s="7"/>
      <c r="G1420">
        <v>5</v>
      </c>
      <c r="H1420" s="12">
        <v>474.34495968984896</v>
      </c>
      <c r="I1420" s="13">
        <f>$D$2*tarifas!$D$12/24</f>
        <v>1.4541666666666666</v>
      </c>
      <c r="J1420" s="13" t="e">
        <f>VLOOKUP(E1420&amp;" "&amp;F1420,tarifas!$A$13:$D$20,4,FALSE)*H1420</f>
        <v>#N/A</v>
      </c>
      <c r="K1420" s="13">
        <f>IF(F1420="COD1",tarifas!$D$11*(SUMIFS($H$11:$H$8770,$F$11:$F$8770,"=COD1",$B$11:$B$8770,"="&amp;B1420)/COUNTIFS($F$11:$F$8770,"=COD1",$B$11:$B$8770,"="&amp;B1420))/COUNTIFS($A$11:$A$8770,"="&amp;A1420,$F$11:$F$8770,"=COD1"),0)</f>
        <v>0</v>
      </c>
      <c r="L1420" s="13" t="e">
        <f>(VLOOKUP(F1420,tarifas!$C$7:$D$10,2,FALSE)+tarifas!$D$21)*datos!H1420</f>
        <v>#N/A</v>
      </c>
      <c r="M1420">
        <v>9.5447699999999998</v>
      </c>
      <c r="N1420" s="13" t="e">
        <f t="shared" ref="N1420:N1483" si="206">(I1420+J1420+K1420+L1420)*1.23</f>
        <v>#N/A</v>
      </c>
      <c r="O1420">
        <f t="shared" ref="O1420:O1483" si="207">IF(M1420&lt;H1420,M1420,H1420)</f>
        <v>9.5447699999999998</v>
      </c>
      <c r="P1420" s="12">
        <f t="shared" ref="P1420:P1483" si="208">H1420-O1420</f>
        <v>464.80018968984893</v>
      </c>
      <c r="Q1420">
        <f t="shared" ref="Q1420:Q1483" si="209">IF(M1420&lt;H1420,0,M1420-H1420)</f>
        <v>0</v>
      </c>
      <c r="R1420">
        <f>$D$2*tarifas!$D$12/24</f>
        <v>1.4541666666666666</v>
      </c>
      <c r="S1420" t="e">
        <f>VLOOKUP(E1420&amp;" "&amp;F1420,tarifas!$A$13:$D$20,4,FALSE)*P1420</f>
        <v>#N/A</v>
      </c>
      <c r="T1420">
        <f>IF(F1420="COD1",tarifas!$D$11*(SUMIFS($P$11:$P$8770,$F$11:$F$8770,"=COD1",$B$11:$B$8770,"="&amp;B1420)/COUNTIFS($F$11:$F$8770,"=COD1",$B$11:$B$8770,"="&amp;B1420))/COUNTIFS($A$11:$A$8770,"="&amp;A1420,$F$11:$F$8770,"=COD1"),0)</f>
        <v>0</v>
      </c>
      <c r="U1420" t="e">
        <f>(VLOOKUP(F1420,tarifas!$C$7:$D$10,2,FALSE)+tarifas!$D$21)*datos!P1420</f>
        <v>#N/A</v>
      </c>
      <c r="V1420" t="e">
        <f t="shared" ref="V1420:V1483" si="210">(R1420+S1420+T1420+U1420)*1.23</f>
        <v>#N/A</v>
      </c>
      <c r="W1420">
        <f t="shared" ref="W1420:W1483" si="211">0.9*G1420/1000*Q1420</f>
        <v>0</v>
      </c>
    </row>
    <row r="1421" spans="1:23" x14ac:dyDescent="0.25">
      <c r="A1421">
        <f t="shared" si="204"/>
        <v>57</v>
      </c>
      <c r="B1421">
        <f t="shared" si="205"/>
        <v>2</v>
      </c>
      <c r="C1421" s="1">
        <f t="shared" ref="C1421:C1484" si="212">+C1420+1/24</f>
        <v>41698.74999999658</v>
      </c>
      <c r="D1421" s="7">
        <v>0</v>
      </c>
      <c r="E1421" s="7"/>
      <c r="G1421">
        <v>5.78</v>
      </c>
      <c r="H1421" s="12">
        <v>387.01159634241139</v>
      </c>
      <c r="I1421" s="13">
        <f>$D$2*tarifas!$D$12/24</f>
        <v>1.4541666666666666</v>
      </c>
      <c r="J1421" s="13" t="e">
        <f>VLOOKUP(E1421&amp;" "&amp;F1421,tarifas!$A$13:$D$20,4,FALSE)*H1421</f>
        <v>#N/A</v>
      </c>
      <c r="K1421" s="13">
        <f>IF(F1421="COD1",tarifas!$D$11*(SUMIFS($H$11:$H$8770,$F$11:$F$8770,"=COD1",$B$11:$B$8770,"="&amp;B1421)/COUNTIFS($F$11:$F$8770,"=COD1",$B$11:$B$8770,"="&amp;B1421))/COUNTIFS($A$11:$A$8770,"="&amp;A1421,$F$11:$F$8770,"=COD1"),0)</f>
        <v>0</v>
      </c>
      <c r="L1421" s="13" t="e">
        <f>(VLOOKUP(F1421,tarifas!$C$7:$D$10,2,FALSE)+tarifas!$D$21)*datos!H1421</f>
        <v>#N/A</v>
      </c>
      <c r="M1421">
        <v>0</v>
      </c>
      <c r="N1421" s="13" t="e">
        <f t="shared" si="206"/>
        <v>#N/A</v>
      </c>
      <c r="O1421">
        <f t="shared" si="207"/>
        <v>0</v>
      </c>
      <c r="P1421" s="12">
        <f t="shared" si="208"/>
        <v>387.01159634241139</v>
      </c>
      <c r="Q1421">
        <f t="shared" si="209"/>
        <v>0</v>
      </c>
      <c r="R1421">
        <f>$D$2*tarifas!$D$12/24</f>
        <v>1.4541666666666666</v>
      </c>
      <c r="S1421" t="e">
        <f>VLOOKUP(E1421&amp;" "&amp;F1421,tarifas!$A$13:$D$20,4,FALSE)*P1421</f>
        <v>#N/A</v>
      </c>
      <c r="T1421">
        <f>IF(F1421="COD1",tarifas!$D$11*(SUMIFS($P$11:$P$8770,$F$11:$F$8770,"=COD1",$B$11:$B$8770,"="&amp;B1421)/COUNTIFS($F$11:$F$8770,"=COD1",$B$11:$B$8770,"="&amp;B1421))/COUNTIFS($A$11:$A$8770,"="&amp;A1421,$F$11:$F$8770,"=COD1"),0)</f>
        <v>0</v>
      </c>
      <c r="U1421" t="e">
        <f>(VLOOKUP(F1421,tarifas!$C$7:$D$10,2,FALSE)+tarifas!$D$21)*datos!P1421</f>
        <v>#N/A</v>
      </c>
      <c r="V1421" t="e">
        <f t="shared" si="210"/>
        <v>#N/A</v>
      </c>
      <c r="W1421">
        <f t="shared" si="211"/>
        <v>0</v>
      </c>
    </row>
    <row r="1422" spans="1:23" x14ac:dyDescent="0.25">
      <c r="A1422">
        <f t="shared" si="204"/>
        <v>57</v>
      </c>
      <c r="B1422">
        <f t="shared" si="205"/>
        <v>2</v>
      </c>
      <c r="C1422" s="1">
        <f t="shared" si="212"/>
        <v>41698.791666663245</v>
      </c>
      <c r="D1422" s="7">
        <v>0</v>
      </c>
      <c r="E1422" s="7"/>
      <c r="G1422">
        <v>9</v>
      </c>
      <c r="H1422" s="12">
        <v>289.13717197404929</v>
      </c>
      <c r="I1422" s="13">
        <f>$D$2*tarifas!$D$12/24</f>
        <v>1.4541666666666666</v>
      </c>
      <c r="J1422" s="13" t="e">
        <f>VLOOKUP(E1422&amp;" "&amp;F1422,tarifas!$A$13:$D$20,4,FALSE)*H1422</f>
        <v>#N/A</v>
      </c>
      <c r="K1422" s="13">
        <f>IF(F1422="COD1",tarifas!$D$11*(SUMIFS($H$11:$H$8770,$F$11:$F$8770,"=COD1",$B$11:$B$8770,"="&amp;B1422)/COUNTIFS($F$11:$F$8770,"=COD1",$B$11:$B$8770,"="&amp;B1422))/COUNTIFS($A$11:$A$8770,"="&amp;A1422,$F$11:$F$8770,"=COD1"),0)</f>
        <v>0</v>
      </c>
      <c r="L1422" s="13" t="e">
        <f>(VLOOKUP(F1422,tarifas!$C$7:$D$10,2,FALSE)+tarifas!$D$21)*datos!H1422</f>
        <v>#N/A</v>
      </c>
      <c r="M1422">
        <v>0</v>
      </c>
      <c r="N1422" s="13" t="e">
        <f t="shared" si="206"/>
        <v>#N/A</v>
      </c>
      <c r="O1422">
        <f t="shared" si="207"/>
        <v>0</v>
      </c>
      <c r="P1422" s="12">
        <f t="shared" si="208"/>
        <v>289.13717197404929</v>
      </c>
      <c r="Q1422">
        <f t="shared" si="209"/>
        <v>0</v>
      </c>
      <c r="R1422">
        <f>$D$2*tarifas!$D$12/24</f>
        <v>1.4541666666666666</v>
      </c>
      <c r="S1422" t="e">
        <f>VLOOKUP(E1422&amp;" "&amp;F1422,tarifas!$A$13:$D$20,4,FALSE)*P1422</f>
        <v>#N/A</v>
      </c>
      <c r="T1422">
        <f>IF(F1422="COD1",tarifas!$D$11*(SUMIFS($P$11:$P$8770,$F$11:$F$8770,"=COD1",$B$11:$B$8770,"="&amp;B1422)/COUNTIFS($F$11:$F$8770,"=COD1",$B$11:$B$8770,"="&amp;B1422))/COUNTIFS($A$11:$A$8770,"="&amp;A1422,$F$11:$F$8770,"=COD1"),0)</f>
        <v>0</v>
      </c>
      <c r="U1422" t="e">
        <f>(VLOOKUP(F1422,tarifas!$C$7:$D$10,2,FALSE)+tarifas!$D$21)*datos!P1422</f>
        <v>#N/A</v>
      </c>
      <c r="V1422" t="e">
        <f t="shared" si="210"/>
        <v>#N/A</v>
      </c>
      <c r="W1422">
        <f t="shared" si="211"/>
        <v>0</v>
      </c>
    </row>
    <row r="1423" spans="1:23" x14ac:dyDescent="0.25">
      <c r="A1423">
        <f t="shared" si="204"/>
        <v>57</v>
      </c>
      <c r="B1423">
        <f t="shared" si="205"/>
        <v>2</v>
      </c>
      <c r="C1423" s="1">
        <f t="shared" si="212"/>
        <v>41698.833333329909</v>
      </c>
      <c r="D1423" s="7">
        <v>0</v>
      </c>
      <c r="E1423" s="7"/>
      <c r="G1423">
        <v>11</v>
      </c>
      <c r="H1423" s="12">
        <v>213.51186325663397</v>
      </c>
      <c r="I1423" s="13">
        <f>$D$2*tarifas!$D$12/24</f>
        <v>1.4541666666666666</v>
      </c>
      <c r="J1423" s="13" t="e">
        <f>VLOOKUP(E1423&amp;" "&amp;F1423,tarifas!$A$13:$D$20,4,FALSE)*H1423</f>
        <v>#N/A</v>
      </c>
      <c r="K1423" s="13">
        <f>IF(F1423="COD1",tarifas!$D$11*(SUMIFS($H$11:$H$8770,$F$11:$F$8770,"=COD1",$B$11:$B$8770,"="&amp;B1423)/COUNTIFS($F$11:$F$8770,"=COD1",$B$11:$B$8770,"="&amp;B1423))/COUNTIFS($A$11:$A$8770,"="&amp;A1423,$F$11:$F$8770,"=COD1"),0)</f>
        <v>0</v>
      </c>
      <c r="L1423" s="13" t="e">
        <f>(VLOOKUP(F1423,tarifas!$C$7:$D$10,2,FALSE)+tarifas!$D$21)*datos!H1423</f>
        <v>#N/A</v>
      </c>
      <c r="M1423">
        <v>0</v>
      </c>
      <c r="N1423" s="13" t="e">
        <f t="shared" si="206"/>
        <v>#N/A</v>
      </c>
      <c r="O1423">
        <f t="shared" si="207"/>
        <v>0</v>
      </c>
      <c r="P1423" s="12">
        <f t="shared" si="208"/>
        <v>213.51186325663397</v>
      </c>
      <c r="Q1423">
        <f t="shared" si="209"/>
        <v>0</v>
      </c>
      <c r="R1423">
        <f>$D$2*tarifas!$D$12/24</f>
        <v>1.4541666666666666</v>
      </c>
      <c r="S1423" t="e">
        <f>VLOOKUP(E1423&amp;" "&amp;F1423,tarifas!$A$13:$D$20,4,FALSE)*P1423</f>
        <v>#N/A</v>
      </c>
      <c r="T1423">
        <f>IF(F1423="COD1",tarifas!$D$11*(SUMIFS($P$11:$P$8770,$F$11:$F$8770,"=COD1",$B$11:$B$8770,"="&amp;B1423)/COUNTIFS($F$11:$F$8770,"=COD1",$B$11:$B$8770,"="&amp;B1423))/COUNTIFS($A$11:$A$8770,"="&amp;A1423,$F$11:$F$8770,"=COD1"),0)</f>
        <v>0</v>
      </c>
      <c r="U1423" t="e">
        <f>(VLOOKUP(F1423,tarifas!$C$7:$D$10,2,FALSE)+tarifas!$D$21)*datos!P1423</f>
        <v>#N/A</v>
      </c>
      <c r="V1423" t="e">
        <f t="shared" si="210"/>
        <v>#N/A</v>
      </c>
      <c r="W1423">
        <f t="shared" si="211"/>
        <v>0</v>
      </c>
    </row>
    <row r="1424" spans="1:23" x14ac:dyDescent="0.25">
      <c r="A1424">
        <f t="shared" si="204"/>
        <v>57</v>
      </c>
      <c r="B1424">
        <f t="shared" si="205"/>
        <v>2</v>
      </c>
      <c r="C1424" s="1">
        <f t="shared" si="212"/>
        <v>41698.874999996573</v>
      </c>
      <c r="D1424" s="7">
        <v>0</v>
      </c>
      <c r="E1424" s="7"/>
      <c r="G1424">
        <v>13</v>
      </c>
      <c r="H1424" s="12">
        <v>192.97546289212346</v>
      </c>
      <c r="I1424" s="13">
        <f>$D$2*tarifas!$D$12/24</f>
        <v>1.4541666666666666</v>
      </c>
      <c r="J1424" s="13" t="e">
        <f>VLOOKUP(E1424&amp;" "&amp;F1424,tarifas!$A$13:$D$20,4,FALSE)*H1424</f>
        <v>#N/A</v>
      </c>
      <c r="K1424" s="13">
        <f>IF(F1424="COD1",tarifas!$D$11*(SUMIFS($H$11:$H$8770,$F$11:$F$8770,"=COD1",$B$11:$B$8770,"="&amp;B1424)/COUNTIFS($F$11:$F$8770,"=COD1",$B$11:$B$8770,"="&amp;B1424))/COUNTIFS($A$11:$A$8770,"="&amp;A1424,$F$11:$F$8770,"=COD1"),0)</f>
        <v>0</v>
      </c>
      <c r="L1424" s="13" t="e">
        <f>(VLOOKUP(F1424,tarifas!$C$7:$D$10,2,FALSE)+tarifas!$D$21)*datos!H1424</f>
        <v>#N/A</v>
      </c>
      <c r="M1424">
        <v>0</v>
      </c>
      <c r="N1424" s="13" t="e">
        <f t="shared" si="206"/>
        <v>#N/A</v>
      </c>
      <c r="O1424">
        <f t="shared" si="207"/>
        <v>0</v>
      </c>
      <c r="P1424" s="12">
        <f t="shared" si="208"/>
        <v>192.97546289212346</v>
      </c>
      <c r="Q1424">
        <f t="shared" si="209"/>
        <v>0</v>
      </c>
      <c r="R1424">
        <f>$D$2*tarifas!$D$12/24</f>
        <v>1.4541666666666666</v>
      </c>
      <c r="S1424" t="e">
        <f>VLOOKUP(E1424&amp;" "&amp;F1424,tarifas!$A$13:$D$20,4,FALSE)*P1424</f>
        <v>#N/A</v>
      </c>
      <c r="T1424">
        <f>IF(F1424="COD1",tarifas!$D$11*(SUMIFS($P$11:$P$8770,$F$11:$F$8770,"=COD1",$B$11:$B$8770,"="&amp;B1424)/COUNTIFS($F$11:$F$8770,"=COD1",$B$11:$B$8770,"="&amp;B1424))/COUNTIFS($A$11:$A$8770,"="&amp;A1424,$F$11:$F$8770,"=COD1"),0)</f>
        <v>0</v>
      </c>
      <c r="U1424" t="e">
        <f>(VLOOKUP(F1424,tarifas!$C$7:$D$10,2,FALSE)+tarifas!$D$21)*datos!P1424</f>
        <v>#N/A</v>
      </c>
      <c r="V1424" t="e">
        <f t="shared" si="210"/>
        <v>#N/A</v>
      </c>
      <c r="W1424">
        <f t="shared" si="211"/>
        <v>0</v>
      </c>
    </row>
    <row r="1425" spans="1:23" x14ac:dyDescent="0.25">
      <c r="A1425">
        <f t="shared" si="204"/>
        <v>57</v>
      </c>
      <c r="B1425">
        <f t="shared" si="205"/>
        <v>2</v>
      </c>
      <c r="C1425" s="1">
        <f t="shared" si="212"/>
        <v>41698.916666663237</v>
      </c>
      <c r="D1425" s="7">
        <v>0</v>
      </c>
      <c r="E1425" s="7"/>
      <c r="G1425">
        <v>9.3000000000000007</v>
      </c>
      <c r="H1425" s="12">
        <v>187.29669592704701</v>
      </c>
      <c r="I1425" s="13">
        <f>$D$2*tarifas!$D$12/24</f>
        <v>1.4541666666666666</v>
      </c>
      <c r="J1425" s="13" t="e">
        <f>VLOOKUP(E1425&amp;" "&amp;F1425,tarifas!$A$13:$D$20,4,FALSE)*H1425</f>
        <v>#N/A</v>
      </c>
      <c r="K1425" s="13">
        <f>IF(F1425="COD1",tarifas!$D$11*(SUMIFS($H$11:$H$8770,$F$11:$F$8770,"=COD1",$B$11:$B$8770,"="&amp;B1425)/COUNTIFS($F$11:$F$8770,"=COD1",$B$11:$B$8770,"="&amp;B1425))/COUNTIFS($A$11:$A$8770,"="&amp;A1425,$F$11:$F$8770,"=COD1"),0)</f>
        <v>0</v>
      </c>
      <c r="L1425" s="13" t="e">
        <f>(VLOOKUP(F1425,tarifas!$C$7:$D$10,2,FALSE)+tarifas!$D$21)*datos!H1425</f>
        <v>#N/A</v>
      </c>
      <c r="M1425">
        <v>0</v>
      </c>
      <c r="N1425" s="13" t="e">
        <f t="shared" si="206"/>
        <v>#N/A</v>
      </c>
      <c r="O1425">
        <f t="shared" si="207"/>
        <v>0</v>
      </c>
      <c r="P1425" s="12">
        <f t="shared" si="208"/>
        <v>187.29669592704701</v>
      </c>
      <c r="Q1425">
        <f t="shared" si="209"/>
        <v>0</v>
      </c>
      <c r="R1425">
        <f>$D$2*tarifas!$D$12/24</f>
        <v>1.4541666666666666</v>
      </c>
      <c r="S1425" t="e">
        <f>VLOOKUP(E1425&amp;" "&amp;F1425,tarifas!$A$13:$D$20,4,FALSE)*P1425</f>
        <v>#N/A</v>
      </c>
      <c r="T1425">
        <f>IF(F1425="COD1",tarifas!$D$11*(SUMIFS($P$11:$P$8770,$F$11:$F$8770,"=COD1",$B$11:$B$8770,"="&amp;B1425)/COUNTIFS($F$11:$F$8770,"=COD1",$B$11:$B$8770,"="&amp;B1425))/COUNTIFS($A$11:$A$8770,"="&amp;A1425,$F$11:$F$8770,"=COD1"),0)</f>
        <v>0</v>
      </c>
      <c r="U1425" t="e">
        <f>(VLOOKUP(F1425,tarifas!$C$7:$D$10,2,FALSE)+tarifas!$D$21)*datos!P1425</f>
        <v>#N/A</v>
      </c>
      <c r="V1425" t="e">
        <f t="shared" si="210"/>
        <v>#N/A</v>
      </c>
      <c r="W1425">
        <f t="shared" si="211"/>
        <v>0</v>
      </c>
    </row>
    <row r="1426" spans="1:23" x14ac:dyDescent="0.25">
      <c r="A1426">
        <f t="shared" si="204"/>
        <v>57</v>
      </c>
      <c r="B1426">
        <f t="shared" si="205"/>
        <v>2</v>
      </c>
      <c r="C1426" s="1">
        <f t="shared" si="212"/>
        <v>41698.958333329902</v>
      </c>
      <c r="D1426" s="7">
        <v>0</v>
      </c>
      <c r="E1426" s="7"/>
      <c r="G1426">
        <v>9.14</v>
      </c>
      <c r="H1426" s="12">
        <v>185.53338265613567</v>
      </c>
      <c r="I1426" s="13">
        <f>$D$2*tarifas!$D$12/24</f>
        <v>1.4541666666666666</v>
      </c>
      <c r="J1426" s="13" t="e">
        <f>VLOOKUP(E1426&amp;" "&amp;F1426,tarifas!$A$13:$D$20,4,FALSE)*H1426</f>
        <v>#N/A</v>
      </c>
      <c r="K1426" s="13">
        <f>IF(F1426="COD1",tarifas!$D$11*(SUMIFS($H$11:$H$8770,$F$11:$F$8770,"=COD1",$B$11:$B$8770,"="&amp;B1426)/COUNTIFS($F$11:$F$8770,"=COD1",$B$11:$B$8770,"="&amp;B1426))/COUNTIFS($A$11:$A$8770,"="&amp;A1426,$F$11:$F$8770,"=COD1"),0)</f>
        <v>0</v>
      </c>
      <c r="L1426" s="13" t="e">
        <f>(VLOOKUP(F1426,tarifas!$C$7:$D$10,2,FALSE)+tarifas!$D$21)*datos!H1426</f>
        <v>#N/A</v>
      </c>
      <c r="M1426">
        <v>0</v>
      </c>
      <c r="N1426" s="13" t="e">
        <f t="shared" si="206"/>
        <v>#N/A</v>
      </c>
      <c r="O1426">
        <f t="shared" si="207"/>
        <v>0</v>
      </c>
      <c r="P1426" s="12">
        <f t="shared" si="208"/>
        <v>185.53338265613567</v>
      </c>
      <c r="Q1426">
        <f t="shared" si="209"/>
        <v>0</v>
      </c>
      <c r="R1426">
        <f>$D$2*tarifas!$D$12/24</f>
        <v>1.4541666666666666</v>
      </c>
      <c r="S1426" t="e">
        <f>VLOOKUP(E1426&amp;" "&amp;F1426,tarifas!$A$13:$D$20,4,FALSE)*P1426</f>
        <v>#N/A</v>
      </c>
      <c r="T1426">
        <f>IF(F1426="COD1",tarifas!$D$11*(SUMIFS($P$11:$P$8770,$F$11:$F$8770,"=COD1",$B$11:$B$8770,"="&amp;B1426)/COUNTIFS($F$11:$F$8770,"=COD1",$B$11:$B$8770,"="&amp;B1426))/COUNTIFS($A$11:$A$8770,"="&amp;A1426,$F$11:$F$8770,"=COD1"),0)</f>
        <v>0</v>
      </c>
      <c r="U1426" t="e">
        <f>(VLOOKUP(F1426,tarifas!$C$7:$D$10,2,FALSE)+tarifas!$D$21)*datos!P1426</f>
        <v>#N/A</v>
      </c>
      <c r="V1426" t="e">
        <f t="shared" si="210"/>
        <v>#N/A</v>
      </c>
      <c r="W1426">
        <f t="shared" si="211"/>
        <v>0</v>
      </c>
    </row>
    <row r="1427" spans="1:23" x14ac:dyDescent="0.25">
      <c r="A1427">
        <f t="shared" si="204"/>
        <v>60</v>
      </c>
      <c r="B1427">
        <f t="shared" si="205"/>
        <v>3</v>
      </c>
      <c r="C1427" s="1">
        <f t="shared" si="212"/>
        <v>41698.999999996566</v>
      </c>
      <c r="D1427" s="7">
        <v>0</v>
      </c>
      <c r="E1427" s="7"/>
      <c r="G1427">
        <v>4.7300000000000004</v>
      </c>
      <c r="H1427" s="12">
        <v>180.45445081501077</v>
      </c>
      <c r="I1427" s="13">
        <f>$D$2*tarifas!$D$12/24</f>
        <v>1.4541666666666666</v>
      </c>
      <c r="J1427" s="13" t="e">
        <f>VLOOKUP(E1427&amp;" "&amp;F1427,tarifas!$A$13:$D$20,4,FALSE)*H1427</f>
        <v>#N/A</v>
      </c>
      <c r="K1427" s="13">
        <f>IF(F1427="COD1",tarifas!$D$11*(SUMIFS($H$11:$H$8770,$F$11:$F$8770,"=COD1",$B$11:$B$8770,"="&amp;B1427)/COUNTIFS($F$11:$F$8770,"=COD1",$B$11:$B$8770,"="&amp;B1427))/COUNTIFS($A$11:$A$8770,"="&amp;A1427,$F$11:$F$8770,"=COD1"),0)</f>
        <v>0</v>
      </c>
      <c r="L1427" s="13" t="e">
        <f>(VLOOKUP(F1427,tarifas!$C$7:$D$10,2,FALSE)+tarifas!$D$21)*datos!H1427</f>
        <v>#N/A</v>
      </c>
      <c r="M1427">
        <v>0</v>
      </c>
      <c r="N1427" s="13" t="e">
        <f t="shared" si="206"/>
        <v>#N/A</v>
      </c>
      <c r="O1427">
        <f t="shared" si="207"/>
        <v>0</v>
      </c>
      <c r="P1427" s="12">
        <f t="shared" si="208"/>
        <v>180.45445081501077</v>
      </c>
      <c r="Q1427">
        <f t="shared" si="209"/>
        <v>0</v>
      </c>
      <c r="R1427">
        <f>$D$2*tarifas!$D$12/24</f>
        <v>1.4541666666666666</v>
      </c>
      <c r="S1427" t="e">
        <f>VLOOKUP(E1427&amp;" "&amp;F1427,tarifas!$A$13:$D$20,4,FALSE)*P1427</f>
        <v>#N/A</v>
      </c>
      <c r="T1427">
        <f>IF(F1427="COD1",tarifas!$D$11*(SUMIFS($P$11:$P$8770,$F$11:$F$8770,"=COD1",$B$11:$B$8770,"="&amp;B1427)/COUNTIFS($F$11:$F$8770,"=COD1",$B$11:$B$8770,"="&amp;B1427))/COUNTIFS($A$11:$A$8770,"="&amp;A1427,$F$11:$F$8770,"=COD1"),0)</f>
        <v>0</v>
      </c>
      <c r="U1427" t="e">
        <f>(VLOOKUP(F1427,tarifas!$C$7:$D$10,2,FALSE)+tarifas!$D$21)*datos!P1427</f>
        <v>#N/A</v>
      </c>
      <c r="V1427" t="e">
        <f t="shared" si="210"/>
        <v>#N/A</v>
      </c>
      <c r="W1427">
        <f t="shared" si="211"/>
        <v>0</v>
      </c>
    </row>
    <row r="1428" spans="1:23" x14ac:dyDescent="0.25">
      <c r="A1428">
        <f t="shared" si="204"/>
        <v>60</v>
      </c>
      <c r="B1428">
        <f t="shared" si="205"/>
        <v>3</v>
      </c>
      <c r="C1428" s="1">
        <f t="shared" si="212"/>
        <v>41699.04166666323</v>
      </c>
      <c r="D1428" s="7">
        <v>0</v>
      </c>
      <c r="E1428" s="7"/>
      <c r="G1428">
        <v>4.13</v>
      </c>
      <c r="H1428" s="12">
        <v>178.50689586815855</v>
      </c>
      <c r="I1428" s="13">
        <f>$D$2*tarifas!$D$12/24</f>
        <v>1.4541666666666666</v>
      </c>
      <c r="J1428" s="13" t="e">
        <f>VLOOKUP(E1428&amp;" "&amp;F1428,tarifas!$A$13:$D$20,4,FALSE)*H1428</f>
        <v>#N/A</v>
      </c>
      <c r="K1428" s="13">
        <f>IF(F1428="COD1",tarifas!$D$11*(SUMIFS($H$11:$H$8770,$F$11:$F$8770,"=COD1",$B$11:$B$8770,"="&amp;B1428)/COUNTIFS($F$11:$F$8770,"=COD1",$B$11:$B$8770,"="&amp;B1428))/COUNTIFS($A$11:$A$8770,"="&amp;A1428,$F$11:$F$8770,"=COD1"),0)</f>
        <v>0</v>
      </c>
      <c r="L1428" s="13" t="e">
        <f>(VLOOKUP(F1428,tarifas!$C$7:$D$10,2,FALSE)+tarifas!$D$21)*datos!H1428</f>
        <v>#N/A</v>
      </c>
      <c r="M1428">
        <v>0</v>
      </c>
      <c r="N1428" s="13" t="e">
        <f t="shared" si="206"/>
        <v>#N/A</v>
      </c>
      <c r="O1428">
        <f t="shared" si="207"/>
        <v>0</v>
      </c>
      <c r="P1428" s="12">
        <f t="shared" si="208"/>
        <v>178.50689586815855</v>
      </c>
      <c r="Q1428">
        <f t="shared" si="209"/>
        <v>0</v>
      </c>
      <c r="R1428">
        <f>$D$2*tarifas!$D$12/24</f>
        <v>1.4541666666666666</v>
      </c>
      <c r="S1428" t="e">
        <f>VLOOKUP(E1428&amp;" "&amp;F1428,tarifas!$A$13:$D$20,4,FALSE)*P1428</f>
        <v>#N/A</v>
      </c>
      <c r="T1428">
        <f>IF(F1428="COD1",tarifas!$D$11*(SUMIFS($P$11:$P$8770,$F$11:$F$8770,"=COD1",$B$11:$B$8770,"="&amp;B1428)/COUNTIFS($F$11:$F$8770,"=COD1",$B$11:$B$8770,"="&amp;B1428))/COUNTIFS($A$11:$A$8770,"="&amp;A1428,$F$11:$F$8770,"=COD1"),0)</f>
        <v>0</v>
      </c>
      <c r="U1428" t="e">
        <f>(VLOOKUP(F1428,tarifas!$C$7:$D$10,2,FALSE)+tarifas!$D$21)*datos!P1428</f>
        <v>#N/A</v>
      </c>
      <c r="V1428" t="e">
        <f t="shared" si="210"/>
        <v>#N/A</v>
      </c>
      <c r="W1428">
        <f t="shared" si="211"/>
        <v>0</v>
      </c>
    </row>
    <row r="1429" spans="1:23" x14ac:dyDescent="0.25">
      <c r="A1429">
        <f t="shared" si="204"/>
        <v>60</v>
      </c>
      <c r="B1429">
        <f t="shared" si="205"/>
        <v>3</v>
      </c>
      <c r="C1429" s="1">
        <f t="shared" si="212"/>
        <v>41699.083333329894</v>
      </c>
      <c r="D1429" s="7">
        <v>0</v>
      </c>
      <c r="E1429" s="7"/>
      <c r="G1429">
        <v>2</v>
      </c>
      <c r="H1429" s="12">
        <v>177.66370401217972</v>
      </c>
      <c r="I1429" s="13">
        <f>$D$2*tarifas!$D$12/24</f>
        <v>1.4541666666666666</v>
      </c>
      <c r="J1429" s="13" t="e">
        <f>VLOOKUP(E1429&amp;" "&amp;F1429,tarifas!$A$13:$D$20,4,FALSE)*H1429</f>
        <v>#N/A</v>
      </c>
      <c r="K1429" s="13">
        <f>IF(F1429="COD1",tarifas!$D$11*(SUMIFS($H$11:$H$8770,$F$11:$F$8770,"=COD1",$B$11:$B$8770,"="&amp;B1429)/COUNTIFS($F$11:$F$8770,"=COD1",$B$11:$B$8770,"="&amp;B1429))/COUNTIFS($A$11:$A$8770,"="&amp;A1429,$F$11:$F$8770,"=COD1"),0)</f>
        <v>0</v>
      </c>
      <c r="L1429" s="13" t="e">
        <f>(VLOOKUP(F1429,tarifas!$C$7:$D$10,2,FALSE)+tarifas!$D$21)*datos!H1429</f>
        <v>#N/A</v>
      </c>
      <c r="M1429">
        <v>0</v>
      </c>
      <c r="N1429" s="13" t="e">
        <f t="shared" si="206"/>
        <v>#N/A</v>
      </c>
      <c r="O1429">
        <f t="shared" si="207"/>
        <v>0</v>
      </c>
      <c r="P1429" s="12">
        <f t="shared" si="208"/>
        <v>177.66370401217972</v>
      </c>
      <c r="Q1429">
        <f t="shared" si="209"/>
        <v>0</v>
      </c>
      <c r="R1429">
        <f>$D$2*tarifas!$D$12/24</f>
        <v>1.4541666666666666</v>
      </c>
      <c r="S1429" t="e">
        <f>VLOOKUP(E1429&amp;" "&amp;F1429,tarifas!$A$13:$D$20,4,FALSE)*P1429</f>
        <v>#N/A</v>
      </c>
      <c r="T1429">
        <f>IF(F1429="COD1",tarifas!$D$11*(SUMIFS($P$11:$P$8770,$F$11:$F$8770,"=COD1",$B$11:$B$8770,"="&amp;B1429)/COUNTIFS($F$11:$F$8770,"=COD1",$B$11:$B$8770,"="&amp;B1429))/COUNTIFS($A$11:$A$8770,"="&amp;A1429,$F$11:$F$8770,"=COD1"),0)</f>
        <v>0</v>
      </c>
      <c r="U1429" t="e">
        <f>(VLOOKUP(F1429,tarifas!$C$7:$D$10,2,FALSE)+tarifas!$D$21)*datos!P1429</f>
        <v>#N/A</v>
      </c>
      <c r="V1429" t="e">
        <f t="shared" si="210"/>
        <v>#N/A</v>
      </c>
      <c r="W1429">
        <f t="shared" si="211"/>
        <v>0</v>
      </c>
    </row>
    <row r="1430" spans="1:23" x14ac:dyDescent="0.25">
      <c r="A1430">
        <f t="shared" si="204"/>
        <v>60</v>
      </c>
      <c r="B1430">
        <f t="shared" si="205"/>
        <v>3</v>
      </c>
      <c r="C1430" s="1">
        <f t="shared" si="212"/>
        <v>41699.124999996558</v>
      </c>
      <c r="D1430" s="7">
        <v>0</v>
      </c>
      <c r="E1430" s="7"/>
      <c r="G1430">
        <v>1.5</v>
      </c>
      <c r="H1430" s="12">
        <v>175.29940503787537</v>
      </c>
      <c r="I1430" s="13">
        <f>$D$2*tarifas!$D$12/24</f>
        <v>1.4541666666666666</v>
      </c>
      <c r="J1430" s="13" t="e">
        <f>VLOOKUP(E1430&amp;" "&amp;F1430,tarifas!$A$13:$D$20,4,FALSE)*H1430</f>
        <v>#N/A</v>
      </c>
      <c r="K1430" s="13">
        <f>IF(F1430="COD1",tarifas!$D$11*(SUMIFS($H$11:$H$8770,$F$11:$F$8770,"=COD1",$B$11:$B$8770,"="&amp;B1430)/COUNTIFS($F$11:$F$8770,"=COD1",$B$11:$B$8770,"="&amp;B1430))/COUNTIFS($A$11:$A$8770,"="&amp;A1430,$F$11:$F$8770,"=COD1"),0)</f>
        <v>0</v>
      </c>
      <c r="L1430" s="13" t="e">
        <f>(VLOOKUP(F1430,tarifas!$C$7:$D$10,2,FALSE)+tarifas!$D$21)*datos!H1430</f>
        <v>#N/A</v>
      </c>
      <c r="M1430">
        <v>0</v>
      </c>
      <c r="N1430" s="13" t="e">
        <f t="shared" si="206"/>
        <v>#N/A</v>
      </c>
      <c r="O1430">
        <f t="shared" si="207"/>
        <v>0</v>
      </c>
      <c r="P1430" s="12">
        <f t="shared" si="208"/>
        <v>175.29940503787537</v>
      </c>
      <c r="Q1430">
        <f t="shared" si="209"/>
        <v>0</v>
      </c>
      <c r="R1430">
        <f>$D$2*tarifas!$D$12/24</f>
        <v>1.4541666666666666</v>
      </c>
      <c r="S1430" t="e">
        <f>VLOOKUP(E1430&amp;" "&amp;F1430,tarifas!$A$13:$D$20,4,FALSE)*P1430</f>
        <v>#N/A</v>
      </c>
      <c r="T1430">
        <f>IF(F1430="COD1",tarifas!$D$11*(SUMIFS($P$11:$P$8770,$F$11:$F$8770,"=COD1",$B$11:$B$8770,"="&amp;B1430)/COUNTIFS($F$11:$F$8770,"=COD1",$B$11:$B$8770,"="&amp;B1430))/COUNTIFS($A$11:$A$8770,"="&amp;A1430,$F$11:$F$8770,"=COD1"),0)</f>
        <v>0</v>
      </c>
      <c r="U1430" t="e">
        <f>(VLOOKUP(F1430,tarifas!$C$7:$D$10,2,FALSE)+tarifas!$D$21)*datos!P1430</f>
        <v>#N/A</v>
      </c>
      <c r="V1430" t="e">
        <f t="shared" si="210"/>
        <v>#N/A</v>
      </c>
      <c r="W1430">
        <f t="shared" si="211"/>
        <v>0</v>
      </c>
    </row>
    <row r="1431" spans="1:23" x14ac:dyDescent="0.25">
      <c r="A1431">
        <f t="shared" si="204"/>
        <v>60</v>
      </c>
      <c r="B1431">
        <f t="shared" si="205"/>
        <v>3</v>
      </c>
      <c r="C1431" s="1">
        <f t="shared" si="212"/>
        <v>41699.166666663223</v>
      </c>
      <c r="D1431" s="7">
        <v>0</v>
      </c>
      <c r="E1431" s="7"/>
      <c r="G1431">
        <v>1</v>
      </c>
      <c r="H1431" s="12">
        <v>174.75986796443237</v>
      </c>
      <c r="I1431" s="13">
        <f>$D$2*tarifas!$D$12/24</f>
        <v>1.4541666666666666</v>
      </c>
      <c r="J1431" s="13" t="e">
        <f>VLOOKUP(E1431&amp;" "&amp;F1431,tarifas!$A$13:$D$20,4,FALSE)*H1431</f>
        <v>#N/A</v>
      </c>
      <c r="K1431" s="13">
        <f>IF(F1431="COD1",tarifas!$D$11*(SUMIFS($H$11:$H$8770,$F$11:$F$8770,"=COD1",$B$11:$B$8770,"="&amp;B1431)/COUNTIFS($F$11:$F$8770,"=COD1",$B$11:$B$8770,"="&amp;B1431))/COUNTIFS($A$11:$A$8770,"="&amp;A1431,$F$11:$F$8770,"=COD1"),0)</f>
        <v>0</v>
      </c>
      <c r="L1431" s="13" t="e">
        <f>(VLOOKUP(F1431,tarifas!$C$7:$D$10,2,FALSE)+tarifas!$D$21)*datos!H1431</f>
        <v>#N/A</v>
      </c>
      <c r="M1431">
        <v>0</v>
      </c>
      <c r="N1431" s="13" t="e">
        <f t="shared" si="206"/>
        <v>#N/A</v>
      </c>
      <c r="O1431">
        <f t="shared" si="207"/>
        <v>0</v>
      </c>
      <c r="P1431" s="12">
        <f t="shared" si="208"/>
        <v>174.75986796443237</v>
      </c>
      <c r="Q1431">
        <f t="shared" si="209"/>
        <v>0</v>
      </c>
      <c r="R1431">
        <f>$D$2*tarifas!$D$12/24</f>
        <v>1.4541666666666666</v>
      </c>
      <c r="S1431" t="e">
        <f>VLOOKUP(E1431&amp;" "&amp;F1431,tarifas!$A$13:$D$20,4,FALSE)*P1431</f>
        <v>#N/A</v>
      </c>
      <c r="T1431">
        <f>IF(F1431="COD1",tarifas!$D$11*(SUMIFS($P$11:$P$8770,$F$11:$F$8770,"=COD1",$B$11:$B$8770,"="&amp;B1431)/COUNTIFS($F$11:$F$8770,"=COD1",$B$11:$B$8770,"="&amp;B1431))/COUNTIFS($A$11:$A$8770,"="&amp;A1431,$F$11:$F$8770,"=COD1"),0)</f>
        <v>0</v>
      </c>
      <c r="U1431" t="e">
        <f>(VLOOKUP(F1431,tarifas!$C$7:$D$10,2,FALSE)+tarifas!$D$21)*datos!P1431</f>
        <v>#N/A</v>
      </c>
      <c r="V1431" t="e">
        <f t="shared" si="210"/>
        <v>#N/A</v>
      </c>
      <c r="W1431">
        <f t="shared" si="211"/>
        <v>0</v>
      </c>
    </row>
    <row r="1432" spans="1:23" x14ac:dyDescent="0.25">
      <c r="A1432">
        <f t="shared" si="204"/>
        <v>60</v>
      </c>
      <c r="B1432">
        <f t="shared" si="205"/>
        <v>3</v>
      </c>
      <c r="C1432" s="1">
        <f t="shared" si="212"/>
        <v>41699.208333329887</v>
      </c>
      <c r="D1432" s="7">
        <v>0</v>
      </c>
      <c r="E1432" s="7"/>
      <c r="G1432">
        <v>0.1</v>
      </c>
      <c r="H1432" s="12">
        <v>173.9735920893732</v>
      </c>
      <c r="I1432" s="13">
        <f>$D$2*tarifas!$D$12/24</f>
        <v>1.4541666666666666</v>
      </c>
      <c r="J1432" s="13" t="e">
        <f>VLOOKUP(E1432&amp;" "&amp;F1432,tarifas!$A$13:$D$20,4,FALSE)*H1432</f>
        <v>#N/A</v>
      </c>
      <c r="K1432" s="13">
        <f>IF(F1432="COD1",tarifas!$D$11*(SUMIFS($H$11:$H$8770,$F$11:$F$8770,"=COD1",$B$11:$B$8770,"="&amp;B1432)/COUNTIFS($F$11:$F$8770,"=COD1",$B$11:$B$8770,"="&amp;B1432))/COUNTIFS($A$11:$A$8770,"="&amp;A1432,$F$11:$F$8770,"=COD1"),0)</f>
        <v>0</v>
      </c>
      <c r="L1432" s="13" t="e">
        <f>(VLOOKUP(F1432,tarifas!$C$7:$D$10,2,FALSE)+tarifas!$D$21)*datos!H1432</f>
        <v>#N/A</v>
      </c>
      <c r="M1432">
        <v>0</v>
      </c>
      <c r="N1432" s="13" t="e">
        <f t="shared" si="206"/>
        <v>#N/A</v>
      </c>
      <c r="O1432">
        <f t="shared" si="207"/>
        <v>0</v>
      </c>
      <c r="P1432" s="12">
        <f t="shared" si="208"/>
        <v>173.9735920893732</v>
      </c>
      <c r="Q1432">
        <f t="shared" si="209"/>
        <v>0</v>
      </c>
      <c r="R1432">
        <f>$D$2*tarifas!$D$12/24</f>
        <v>1.4541666666666666</v>
      </c>
      <c r="S1432" t="e">
        <f>VLOOKUP(E1432&amp;" "&amp;F1432,tarifas!$A$13:$D$20,4,FALSE)*P1432</f>
        <v>#N/A</v>
      </c>
      <c r="T1432">
        <f>IF(F1432="COD1",tarifas!$D$11*(SUMIFS($P$11:$P$8770,$F$11:$F$8770,"=COD1",$B$11:$B$8770,"="&amp;B1432)/COUNTIFS($F$11:$F$8770,"=COD1",$B$11:$B$8770,"="&amp;B1432))/COUNTIFS($A$11:$A$8770,"="&amp;A1432,$F$11:$F$8770,"=COD1"),0)</f>
        <v>0</v>
      </c>
      <c r="U1432" t="e">
        <f>(VLOOKUP(F1432,tarifas!$C$7:$D$10,2,FALSE)+tarifas!$D$21)*datos!P1432</f>
        <v>#N/A</v>
      </c>
      <c r="V1432" t="e">
        <f t="shared" si="210"/>
        <v>#N/A</v>
      </c>
      <c r="W1432">
        <f t="shared" si="211"/>
        <v>0</v>
      </c>
    </row>
    <row r="1433" spans="1:23" x14ac:dyDescent="0.25">
      <c r="A1433">
        <f t="shared" si="204"/>
        <v>60</v>
      </c>
      <c r="B1433">
        <f t="shared" si="205"/>
        <v>3</v>
      </c>
      <c r="C1433" s="1">
        <f t="shared" si="212"/>
        <v>41699.249999996551</v>
      </c>
      <c r="D1433" s="7">
        <v>1.803030303030303</v>
      </c>
      <c r="E1433" s="7"/>
      <c r="G1433">
        <v>0.6</v>
      </c>
      <c r="H1433" s="12">
        <v>172.41062568203824</v>
      </c>
      <c r="I1433" s="13">
        <f>$D$2*tarifas!$D$12/24</f>
        <v>1.4541666666666666</v>
      </c>
      <c r="J1433" s="13" t="e">
        <f>VLOOKUP(E1433&amp;" "&amp;F1433,tarifas!$A$13:$D$20,4,FALSE)*H1433</f>
        <v>#N/A</v>
      </c>
      <c r="K1433" s="13">
        <f>IF(F1433="COD1",tarifas!$D$11*(SUMIFS($H$11:$H$8770,$F$11:$F$8770,"=COD1",$B$11:$B$8770,"="&amp;B1433)/COUNTIFS($F$11:$F$8770,"=COD1",$B$11:$B$8770,"="&amp;B1433))/COUNTIFS($A$11:$A$8770,"="&amp;A1433,$F$11:$F$8770,"=COD1"),0)</f>
        <v>0</v>
      </c>
      <c r="L1433" s="13" t="e">
        <f>(VLOOKUP(F1433,tarifas!$C$7:$D$10,2,FALSE)+tarifas!$D$21)*datos!H1433</f>
        <v>#N/A</v>
      </c>
      <c r="M1433">
        <v>0</v>
      </c>
      <c r="N1433" s="13" t="e">
        <f t="shared" si="206"/>
        <v>#N/A</v>
      </c>
      <c r="O1433">
        <f t="shared" si="207"/>
        <v>0</v>
      </c>
      <c r="P1433" s="12">
        <f t="shared" si="208"/>
        <v>172.41062568203824</v>
      </c>
      <c r="Q1433">
        <f t="shared" si="209"/>
        <v>0</v>
      </c>
      <c r="R1433">
        <f>$D$2*tarifas!$D$12/24</f>
        <v>1.4541666666666666</v>
      </c>
      <c r="S1433" t="e">
        <f>VLOOKUP(E1433&amp;" "&amp;F1433,tarifas!$A$13:$D$20,4,FALSE)*P1433</f>
        <v>#N/A</v>
      </c>
      <c r="T1433">
        <f>IF(F1433="COD1",tarifas!$D$11*(SUMIFS($P$11:$P$8770,$F$11:$F$8770,"=COD1",$B$11:$B$8770,"="&amp;B1433)/COUNTIFS($F$11:$F$8770,"=COD1",$B$11:$B$8770,"="&amp;B1433))/COUNTIFS($A$11:$A$8770,"="&amp;A1433,$F$11:$F$8770,"=COD1"),0)</f>
        <v>0</v>
      </c>
      <c r="U1433" t="e">
        <f>(VLOOKUP(F1433,tarifas!$C$7:$D$10,2,FALSE)+tarifas!$D$21)*datos!P1433</f>
        <v>#N/A</v>
      </c>
      <c r="V1433" t="e">
        <f t="shared" si="210"/>
        <v>#N/A</v>
      </c>
      <c r="W1433">
        <f t="shared" si="211"/>
        <v>0</v>
      </c>
    </row>
    <row r="1434" spans="1:23" x14ac:dyDescent="0.25">
      <c r="A1434">
        <f t="shared" si="204"/>
        <v>60</v>
      </c>
      <c r="B1434">
        <f t="shared" si="205"/>
        <v>3</v>
      </c>
      <c r="C1434" s="1">
        <f t="shared" si="212"/>
        <v>41699.291666663215</v>
      </c>
      <c r="D1434" s="7">
        <v>28.075757575757581</v>
      </c>
      <c r="E1434" s="7"/>
      <c r="G1434">
        <v>1</v>
      </c>
      <c r="H1434" s="12">
        <v>156.70428585444714</v>
      </c>
      <c r="I1434" s="13">
        <f>$D$2*tarifas!$D$12/24</f>
        <v>1.4541666666666666</v>
      </c>
      <c r="J1434" s="13" t="e">
        <f>VLOOKUP(E1434&amp;" "&amp;F1434,tarifas!$A$13:$D$20,4,FALSE)*H1434</f>
        <v>#N/A</v>
      </c>
      <c r="K1434" s="13">
        <f>IF(F1434="COD1",tarifas!$D$11*(SUMIFS($H$11:$H$8770,$F$11:$F$8770,"=COD1",$B$11:$B$8770,"="&amp;B1434)/COUNTIFS($F$11:$F$8770,"=COD1",$B$11:$B$8770,"="&amp;B1434))/COUNTIFS($A$11:$A$8770,"="&amp;A1434,$F$11:$F$8770,"=COD1"),0)</f>
        <v>0</v>
      </c>
      <c r="L1434" s="13" t="e">
        <f>(VLOOKUP(F1434,tarifas!$C$7:$D$10,2,FALSE)+tarifas!$D$21)*datos!H1434</f>
        <v>#N/A</v>
      </c>
      <c r="M1434">
        <v>0</v>
      </c>
      <c r="N1434" s="13" t="e">
        <f t="shared" si="206"/>
        <v>#N/A</v>
      </c>
      <c r="O1434">
        <f t="shared" si="207"/>
        <v>0</v>
      </c>
      <c r="P1434" s="12">
        <f t="shared" si="208"/>
        <v>156.70428585444714</v>
      </c>
      <c r="Q1434">
        <f t="shared" si="209"/>
        <v>0</v>
      </c>
      <c r="R1434">
        <f>$D$2*tarifas!$D$12/24</f>
        <v>1.4541666666666666</v>
      </c>
      <c r="S1434" t="e">
        <f>VLOOKUP(E1434&amp;" "&amp;F1434,tarifas!$A$13:$D$20,4,FALSE)*P1434</f>
        <v>#N/A</v>
      </c>
      <c r="T1434">
        <f>IF(F1434="COD1",tarifas!$D$11*(SUMIFS($P$11:$P$8770,$F$11:$F$8770,"=COD1",$B$11:$B$8770,"="&amp;B1434)/COUNTIFS($F$11:$F$8770,"=COD1",$B$11:$B$8770,"="&amp;B1434))/COUNTIFS($A$11:$A$8770,"="&amp;A1434,$F$11:$F$8770,"=COD1"),0)</f>
        <v>0</v>
      </c>
      <c r="U1434" t="e">
        <f>(VLOOKUP(F1434,tarifas!$C$7:$D$10,2,FALSE)+tarifas!$D$21)*datos!P1434</f>
        <v>#N/A</v>
      </c>
      <c r="V1434" t="e">
        <f t="shared" si="210"/>
        <v>#N/A</v>
      </c>
      <c r="W1434">
        <f t="shared" si="211"/>
        <v>0</v>
      </c>
    </row>
    <row r="1435" spans="1:23" x14ac:dyDescent="0.25">
      <c r="A1435">
        <f t="shared" si="204"/>
        <v>60</v>
      </c>
      <c r="B1435">
        <f t="shared" si="205"/>
        <v>3</v>
      </c>
      <c r="C1435" s="1">
        <f t="shared" si="212"/>
        <v>41699.33333332988</v>
      </c>
      <c r="D1435" s="7">
        <v>194.21212121212119</v>
      </c>
      <c r="E1435" s="7"/>
      <c r="G1435">
        <v>0.1</v>
      </c>
      <c r="H1435" s="12">
        <v>155.83778664556922</v>
      </c>
      <c r="I1435" s="13">
        <f>$D$2*tarifas!$D$12/24</f>
        <v>1.4541666666666666</v>
      </c>
      <c r="J1435" s="13" t="e">
        <f>VLOOKUP(E1435&amp;" "&amp;F1435,tarifas!$A$13:$D$20,4,FALSE)*H1435</f>
        <v>#N/A</v>
      </c>
      <c r="K1435" s="13">
        <f>IF(F1435="COD1",tarifas!$D$11*(SUMIFS($H$11:$H$8770,$F$11:$F$8770,"=COD1",$B$11:$B$8770,"="&amp;B1435)/COUNTIFS($F$11:$F$8770,"=COD1",$B$11:$B$8770,"="&amp;B1435))/COUNTIFS($A$11:$A$8770,"="&amp;A1435,$F$11:$F$8770,"=COD1"),0)</f>
        <v>0</v>
      </c>
      <c r="L1435" s="13" t="e">
        <f>(VLOOKUP(F1435,tarifas!$C$7:$D$10,2,FALSE)+tarifas!$D$21)*datos!H1435</f>
        <v>#N/A</v>
      </c>
      <c r="M1435">
        <v>1.53468</v>
      </c>
      <c r="N1435" s="13" t="e">
        <f t="shared" si="206"/>
        <v>#N/A</v>
      </c>
      <c r="O1435">
        <f t="shared" si="207"/>
        <v>1.53468</v>
      </c>
      <c r="P1435" s="12">
        <f t="shared" si="208"/>
        <v>154.30310664556922</v>
      </c>
      <c r="Q1435">
        <f t="shared" si="209"/>
        <v>0</v>
      </c>
      <c r="R1435">
        <f>$D$2*tarifas!$D$12/24</f>
        <v>1.4541666666666666</v>
      </c>
      <c r="S1435" t="e">
        <f>VLOOKUP(E1435&amp;" "&amp;F1435,tarifas!$A$13:$D$20,4,FALSE)*P1435</f>
        <v>#N/A</v>
      </c>
      <c r="T1435">
        <f>IF(F1435="COD1",tarifas!$D$11*(SUMIFS($P$11:$P$8770,$F$11:$F$8770,"=COD1",$B$11:$B$8770,"="&amp;B1435)/COUNTIFS($F$11:$F$8770,"=COD1",$B$11:$B$8770,"="&amp;B1435))/COUNTIFS($A$11:$A$8770,"="&amp;A1435,$F$11:$F$8770,"=COD1"),0)</f>
        <v>0</v>
      </c>
      <c r="U1435" t="e">
        <f>(VLOOKUP(F1435,tarifas!$C$7:$D$10,2,FALSE)+tarifas!$D$21)*datos!P1435</f>
        <v>#N/A</v>
      </c>
      <c r="V1435" t="e">
        <f t="shared" si="210"/>
        <v>#N/A</v>
      </c>
      <c r="W1435">
        <f t="shared" si="211"/>
        <v>0</v>
      </c>
    </row>
    <row r="1436" spans="1:23" x14ac:dyDescent="0.25">
      <c r="A1436">
        <f t="shared" si="204"/>
        <v>60</v>
      </c>
      <c r="B1436">
        <f t="shared" si="205"/>
        <v>3</v>
      </c>
      <c r="C1436" s="1">
        <f t="shared" si="212"/>
        <v>41699.374999996544</v>
      </c>
      <c r="D1436" s="7">
        <v>337.42424242424244</v>
      </c>
      <c r="E1436" s="7"/>
      <c r="G1436">
        <v>1.5</v>
      </c>
      <c r="H1436" s="12">
        <v>159.11614261887269</v>
      </c>
      <c r="I1436" s="13">
        <f>$D$2*tarifas!$D$12/24</f>
        <v>1.4541666666666666</v>
      </c>
      <c r="J1436" s="13" t="e">
        <f>VLOOKUP(E1436&amp;" "&amp;F1436,tarifas!$A$13:$D$20,4,FALSE)*H1436</f>
        <v>#N/A</v>
      </c>
      <c r="K1436" s="13">
        <f>IF(F1436="COD1",tarifas!$D$11*(SUMIFS($H$11:$H$8770,$F$11:$F$8770,"=COD1",$B$11:$B$8770,"="&amp;B1436)/COUNTIFS($F$11:$F$8770,"=COD1",$B$11:$B$8770,"="&amp;B1436))/COUNTIFS($A$11:$A$8770,"="&amp;A1436,$F$11:$F$8770,"=COD1"),0)</f>
        <v>0</v>
      </c>
      <c r="L1436" s="13" t="e">
        <f>(VLOOKUP(F1436,tarifas!$C$7:$D$10,2,FALSE)+tarifas!$D$21)*datos!H1436</f>
        <v>#N/A</v>
      </c>
      <c r="M1436">
        <v>31.149900000000002</v>
      </c>
      <c r="N1436" s="13" t="e">
        <f t="shared" si="206"/>
        <v>#N/A</v>
      </c>
      <c r="O1436">
        <f t="shared" si="207"/>
        <v>31.149900000000002</v>
      </c>
      <c r="P1436" s="12">
        <f t="shared" si="208"/>
        <v>127.96624261887268</v>
      </c>
      <c r="Q1436">
        <f t="shared" si="209"/>
        <v>0</v>
      </c>
      <c r="R1436">
        <f>$D$2*tarifas!$D$12/24</f>
        <v>1.4541666666666666</v>
      </c>
      <c r="S1436" t="e">
        <f>VLOOKUP(E1436&amp;" "&amp;F1436,tarifas!$A$13:$D$20,4,FALSE)*P1436</f>
        <v>#N/A</v>
      </c>
      <c r="T1436">
        <f>IF(F1436="COD1",tarifas!$D$11*(SUMIFS($P$11:$P$8770,$F$11:$F$8770,"=COD1",$B$11:$B$8770,"="&amp;B1436)/COUNTIFS($F$11:$F$8770,"=COD1",$B$11:$B$8770,"="&amp;B1436))/COUNTIFS($A$11:$A$8770,"="&amp;A1436,$F$11:$F$8770,"=COD1"),0)</f>
        <v>0</v>
      </c>
      <c r="U1436" t="e">
        <f>(VLOOKUP(F1436,tarifas!$C$7:$D$10,2,FALSE)+tarifas!$D$21)*datos!P1436</f>
        <v>#N/A</v>
      </c>
      <c r="V1436" t="e">
        <f t="shared" si="210"/>
        <v>#N/A</v>
      </c>
      <c r="W1436">
        <f t="shared" si="211"/>
        <v>0</v>
      </c>
    </row>
    <row r="1437" spans="1:23" x14ac:dyDescent="0.25">
      <c r="A1437">
        <f t="shared" si="204"/>
        <v>60</v>
      </c>
      <c r="B1437">
        <f t="shared" si="205"/>
        <v>3</v>
      </c>
      <c r="C1437" s="1">
        <f t="shared" si="212"/>
        <v>41699.416666663208</v>
      </c>
      <c r="D1437" s="7">
        <v>503.30303030303037</v>
      </c>
      <c r="E1437" s="7"/>
      <c r="G1437">
        <v>1.89</v>
      </c>
      <c r="H1437" s="12">
        <v>157.69804969473941</v>
      </c>
      <c r="I1437" s="13">
        <f>$D$2*tarifas!$D$12/24</f>
        <v>1.4541666666666666</v>
      </c>
      <c r="J1437" s="13" t="e">
        <f>VLOOKUP(E1437&amp;" "&amp;F1437,tarifas!$A$13:$D$20,4,FALSE)*H1437</f>
        <v>#N/A</v>
      </c>
      <c r="K1437" s="13">
        <f>IF(F1437="COD1",tarifas!$D$11*(SUMIFS($H$11:$H$8770,$F$11:$F$8770,"=COD1",$B$11:$B$8770,"="&amp;B1437)/COUNTIFS($F$11:$F$8770,"=COD1",$B$11:$B$8770,"="&amp;B1437))/COUNTIFS($A$11:$A$8770,"="&amp;A1437,$F$11:$F$8770,"=COD1"),0)</f>
        <v>0</v>
      </c>
      <c r="L1437" s="13" t="e">
        <f>(VLOOKUP(F1437,tarifas!$C$7:$D$10,2,FALSE)+tarifas!$D$21)*datos!H1437</f>
        <v>#N/A</v>
      </c>
      <c r="M1437">
        <v>67.279630000000012</v>
      </c>
      <c r="N1437" s="13" t="e">
        <f t="shared" si="206"/>
        <v>#N/A</v>
      </c>
      <c r="O1437">
        <f t="shared" si="207"/>
        <v>67.279630000000012</v>
      </c>
      <c r="P1437" s="12">
        <f t="shared" si="208"/>
        <v>90.418419694739399</v>
      </c>
      <c r="Q1437">
        <f t="shared" si="209"/>
        <v>0</v>
      </c>
      <c r="R1437">
        <f>$D$2*tarifas!$D$12/24</f>
        <v>1.4541666666666666</v>
      </c>
      <c r="S1437" t="e">
        <f>VLOOKUP(E1437&amp;" "&amp;F1437,tarifas!$A$13:$D$20,4,FALSE)*P1437</f>
        <v>#N/A</v>
      </c>
      <c r="T1437">
        <f>IF(F1437="COD1",tarifas!$D$11*(SUMIFS($P$11:$P$8770,$F$11:$F$8770,"=COD1",$B$11:$B$8770,"="&amp;B1437)/COUNTIFS($F$11:$F$8770,"=COD1",$B$11:$B$8770,"="&amp;B1437))/COUNTIFS($A$11:$A$8770,"="&amp;A1437,$F$11:$F$8770,"=COD1"),0)</f>
        <v>0</v>
      </c>
      <c r="U1437" t="e">
        <f>(VLOOKUP(F1437,tarifas!$C$7:$D$10,2,FALSE)+tarifas!$D$21)*datos!P1437</f>
        <v>#N/A</v>
      </c>
      <c r="V1437" t="e">
        <f t="shared" si="210"/>
        <v>#N/A</v>
      </c>
      <c r="W1437">
        <f t="shared" si="211"/>
        <v>0</v>
      </c>
    </row>
    <row r="1438" spans="1:23" x14ac:dyDescent="0.25">
      <c r="A1438">
        <f t="shared" si="204"/>
        <v>60</v>
      </c>
      <c r="B1438">
        <f t="shared" si="205"/>
        <v>3</v>
      </c>
      <c r="C1438" s="1">
        <f t="shared" si="212"/>
        <v>41699.458333329872</v>
      </c>
      <c r="D1438" s="7">
        <v>606.33333333333337</v>
      </c>
      <c r="E1438" s="7"/>
      <c r="G1438">
        <v>2</v>
      </c>
      <c r="H1438" s="12">
        <v>158.16217607792939</v>
      </c>
      <c r="I1438" s="13">
        <f>$D$2*tarifas!$D$12/24</f>
        <v>1.4541666666666666</v>
      </c>
      <c r="J1438" s="13" t="e">
        <f>VLOOKUP(E1438&amp;" "&amp;F1438,tarifas!$A$13:$D$20,4,FALSE)*H1438</f>
        <v>#N/A</v>
      </c>
      <c r="K1438" s="13">
        <f>IF(F1438="COD1",tarifas!$D$11*(SUMIFS($H$11:$H$8770,$F$11:$F$8770,"=COD1",$B$11:$B$8770,"="&amp;B1438)/COUNTIFS($F$11:$F$8770,"=COD1",$B$11:$B$8770,"="&amp;B1438))/COUNTIFS($A$11:$A$8770,"="&amp;A1438,$F$11:$F$8770,"=COD1"),0)</f>
        <v>0</v>
      </c>
      <c r="L1438" s="13" t="e">
        <f>(VLOOKUP(F1438,tarifas!$C$7:$D$10,2,FALSE)+tarifas!$D$21)*datos!H1438</f>
        <v>#N/A</v>
      </c>
      <c r="M1438">
        <v>69.387830000000008</v>
      </c>
      <c r="N1438" s="13" t="e">
        <f t="shared" si="206"/>
        <v>#N/A</v>
      </c>
      <c r="O1438">
        <f t="shared" si="207"/>
        <v>69.387830000000008</v>
      </c>
      <c r="P1438" s="12">
        <f t="shared" si="208"/>
        <v>88.77434607792938</v>
      </c>
      <c r="Q1438">
        <f t="shared" si="209"/>
        <v>0</v>
      </c>
      <c r="R1438">
        <f>$D$2*tarifas!$D$12/24</f>
        <v>1.4541666666666666</v>
      </c>
      <c r="S1438" t="e">
        <f>VLOOKUP(E1438&amp;" "&amp;F1438,tarifas!$A$13:$D$20,4,FALSE)*P1438</f>
        <v>#N/A</v>
      </c>
      <c r="T1438">
        <f>IF(F1438="COD1",tarifas!$D$11*(SUMIFS($P$11:$P$8770,$F$11:$F$8770,"=COD1",$B$11:$B$8770,"="&amp;B1438)/COUNTIFS($F$11:$F$8770,"=COD1",$B$11:$B$8770,"="&amp;B1438))/COUNTIFS($A$11:$A$8770,"="&amp;A1438,$F$11:$F$8770,"=COD1"),0)</f>
        <v>0</v>
      </c>
      <c r="U1438" t="e">
        <f>(VLOOKUP(F1438,tarifas!$C$7:$D$10,2,FALSE)+tarifas!$D$21)*datos!P1438</f>
        <v>#N/A</v>
      </c>
      <c r="V1438" t="e">
        <f t="shared" si="210"/>
        <v>#N/A</v>
      </c>
      <c r="W1438">
        <f t="shared" si="211"/>
        <v>0</v>
      </c>
    </row>
    <row r="1439" spans="1:23" x14ac:dyDescent="0.25">
      <c r="A1439">
        <f t="shared" si="204"/>
        <v>60</v>
      </c>
      <c r="B1439">
        <f t="shared" si="205"/>
        <v>3</v>
      </c>
      <c r="C1439" s="1">
        <f t="shared" si="212"/>
        <v>41699.499999996537</v>
      </c>
      <c r="D1439" s="7">
        <v>635.43939393939399</v>
      </c>
      <c r="E1439" s="7"/>
      <c r="G1439">
        <v>2</v>
      </c>
      <c r="H1439" s="12">
        <v>159.35756205944557</v>
      </c>
      <c r="I1439" s="13">
        <f>$D$2*tarifas!$D$12/24</f>
        <v>1.4541666666666666</v>
      </c>
      <c r="J1439" s="13" t="e">
        <f>VLOOKUP(E1439&amp;" "&amp;F1439,tarifas!$A$13:$D$20,4,FALSE)*H1439</f>
        <v>#N/A</v>
      </c>
      <c r="K1439" s="13">
        <f>IF(F1439="COD1",tarifas!$D$11*(SUMIFS($H$11:$H$8770,$F$11:$F$8770,"=COD1",$B$11:$B$8770,"="&amp;B1439)/COUNTIFS($F$11:$F$8770,"=COD1",$B$11:$B$8770,"="&amp;B1439))/COUNTIFS($A$11:$A$8770,"="&amp;A1439,$F$11:$F$8770,"=COD1"),0)</f>
        <v>0</v>
      </c>
      <c r="L1439" s="13" t="e">
        <f>(VLOOKUP(F1439,tarifas!$C$7:$D$10,2,FALSE)+tarifas!$D$21)*datos!H1439</f>
        <v>#N/A</v>
      </c>
      <c r="M1439">
        <v>45.883519999999997</v>
      </c>
      <c r="N1439" s="13" t="e">
        <f t="shared" si="206"/>
        <v>#N/A</v>
      </c>
      <c r="O1439">
        <f t="shared" si="207"/>
        <v>45.883519999999997</v>
      </c>
      <c r="P1439" s="12">
        <f t="shared" si="208"/>
        <v>113.47404205944557</v>
      </c>
      <c r="Q1439">
        <f t="shared" si="209"/>
        <v>0</v>
      </c>
      <c r="R1439">
        <f>$D$2*tarifas!$D$12/24</f>
        <v>1.4541666666666666</v>
      </c>
      <c r="S1439" t="e">
        <f>VLOOKUP(E1439&amp;" "&amp;F1439,tarifas!$A$13:$D$20,4,FALSE)*P1439</f>
        <v>#N/A</v>
      </c>
      <c r="T1439">
        <f>IF(F1439="COD1",tarifas!$D$11*(SUMIFS($P$11:$P$8770,$F$11:$F$8770,"=COD1",$B$11:$B$8770,"="&amp;B1439)/COUNTIFS($F$11:$F$8770,"=COD1",$B$11:$B$8770,"="&amp;B1439))/COUNTIFS($A$11:$A$8770,"="&amp;A1439,$F$11:$F$8770,"=COD1"),0)</f>
        <v>0</v>
      </c>
      <c r="U1439" t="e">
        <f>(VLOOKUP(F1439,tarifas!$C$7:$D$10,2,FALSE)+tarifas!$D$21)*datos!P1439</f>
        <v>#N/A</v>
      </c>
      <c r="V1439" t="e">
        <f t="shared" si="210"/>
        <v>#N/A</v>
      </c>
      <c r="W1439">
        <f t="shared" si="211"/>
        <v>0</v>
      </c>
    </row>
    <row r="1440" spans="1:23" x14ac:dyDescent="0.25">
      <c r="A1440">
        <f t="shared" si="204"/>
        <v>60</v>
      </c>
      <c r="B1440">
        <f t="shared" si="205"/>
        <v>3</v>
      </c>
      <c r="C1440" s="1">
        <f t="shared" si="212"/>
        <v>41699.541666663201</v>
      </c>
      <c r="D1440" s="7">
        <v>638.0151515151515</v>
      </c>
      <c r="E1440" s="7"/>
      <c r="G1440">
        <v>2</v>
      </c>
      <c r="H1440" s="12">
        <v>160.77393627641698</v>
      </c>
      <c r="I1440" s="13">
        <f>$D$2*tarifas!$D$12/24</f>
        <v>1.4541666666666666</v>
      </c>
      <c r="J1440" s="13" t="e">
        <f>VLOOKUP(E1440&amp;" "&amp;F1440,tarifas!$A$13:$D$20,4,FALSE)*H1440</f>
        <v>#N/A</v>
      </c>
      <c r="K1440" s="13">
        <f>IF(F1440="COD1",tarifas!$D$11*(SUMIFS($H$11:$H$8770,$F$11:$F$8770,"=COD1",$B$11:$B$8770,"="&amp;B1440)/COUNTIFS($F$11:$F$8770,"=COD1",$B$11:$B$8770,"="&amp;B1440))/COUNTIFS($A$11:$A$8770,"="&amp;A1440,$F$11:$F$8770,"=COD1"),0)</f>
        <v>0</v>
      </c>
      <c r="L1440" s="13" t="e">
        <f>(VLOOKUP(F1440,tarifas!$C$7:$D$10,2,FALSE)+tarifas!$D$21)*datos!H1440</f>
        <v>#N/A</v>
      </c>
      <c r="M1440">
        <v>45.208400000000005</v>
      </c>
      <c r="N1440" s="13" t="e">
        <f t="shared" si="206"/>
        <v>#N/A</v>
      </c>
      <c r="O1440">
        <f t="shared" si="207"/>
        <v>45.208400000000005</v>
      </c>
      <c r="P1440" s="12">
        <f t="shared" si="208"/>
        <v>115.56553627641696</v>
      </c>
      <c r="Q1440">
        <f t="shared" si="209"/>
        <v>0</v>
      </c>
      <c r="R1440">
        <f>$D$2*tarifas!$D$12/24</f>
        <v>1.4541666666666666</v>
      </c>
      <c r="S1440" t="e">
        <f>VLOOKUP(E1440&amp;" "&amp;F1440,tarifas!$A$13:$D$20,4,FALSE)*P1440</f>
        <v>#N/A</v>
      </c>
      <c r="T1440">
        <f>IF(F1440="COD1",tarifas!$D$11*(SUMIFS($P$11:$P$8770,$F$11:$F$8770,"=COD1",$B$11:$B$8770,"="&amp;B1440)/COUNTIFS($F$11:$F$8770,"=COD1",$B$11:$B$8770,"="&amp;B1440))/COUNTIFS($A$11:$A$8770,"="&amp;A1440,$F$11:$F$8770,"=COD1"),0)</f>
        <v>0</v>
      </c>
      <c r="U1440" t="e">
        <f>(VLOOKUP(F1440,tarifas!$C$7:$D$10,2,FALSE)+tarifas!$D$21)*datos!P1440</f>
        <v>#N/A</v>
      </c>
      <c r="V1440" t="e">
        <f t="shared" si="210"/>
        <v>#N/A</v>
      </c>
      <c r="W1440">
        <f t="shared" si="211"/>
        <v>0</v>
      </c>
    </row>
    <row r="1441" spans="1:23" x14ac:dyDescent="0.25">
      <c r="A1441">
        <f t="shared" si="204"/>
        <v>60</v>
      </c>
      <c r="B1441">
        <f t="shared" si="205"/>
        <v>3</v>
      </c>
      <c r="C1441" s="1">
        <f t="shared" si="212"/>
        <v>41699.583333329865</v>
      </c>
      <c r="D1441" s="7">
        <v>539.10606060606062</v>
      </c>
      <c r="E1441" s="7"/>
      <c r="G1441">
        <v>2</v>
      </c>
      <c r="H1441" s="12">
        <v>161.22532697722318</v>
      </c>
      <c r="I1441" s="13">
        <f>$D$2*tarifas!$D$12/24</f>
        <v>1.4541666666666666</v>
      </c>
      <c r="J1441" s="13" t="e">
        <f>VLOOKUP(E1441&amp;" "&amp;F1441,tarifas!$A$13:$D$20,4,FALSE)*H1441</f>
        <v>#N/A</v>
      </c>
      <c r="K1441" s="13">
        <f>IF(F1441="COD1",tarifas!$D$11*(SUMIFS($H$11:$H$8770,$F$11:$F$8770,"=COD1",$B$11:$B$8770,"="&amp;B1441)/COUNTIFS($F$11:$F$8770,"=COD1",$B$11:$B$8770,"="&amp;B1441))/COUNTIFS($A$11:$A$8770,"="&amp;A1441,$F$11:$F$8770,"=COD1"),0)</f>
        <v>0</v>
      </c>
      <c r="L1441" s="13" t="e">
        <f>(VLOOKUP(F1441,tarifas!$C$7:$D$10,2,FALSE)+tarifas!$D$21)*datos!H1441</f>
        <v>#N/A</v>
      </c>
      <c r="M1441">
        <v>30.170810000000003</v>
      </c>
      <c r="N1441" s="13" t="e">
        <f t="shared" si="206"/>
        <v>#N/A</v>
      </c>
      <c r="O1441">
        <f t="shared" si="207"/>
        <v>30.170810000000003</v>
      </c>
      <c r="P1441" s="12">
        <f t="shared" si="208"/>
        <v>131.05451697722316</v>
      </c>
      <c r="Q1441">
        <f t="shared" si="209"/>
        <v>0</v>
      </c>
      <c r="R1441">
        <f>$D$2*tarifas!$D$12/24</f>
        <v>1.4541666666666666</v>
      </c>
      <c r="S1441" t="e">
        <f>VLOOKUP(E1441&amp;" "&amp;F1441,tarifas!$A$13:$D$20,4,FALSE)*P1441</f>
        <v>#N/A</v>
      </c>
      <c r="T1441">
        <f>IF(F1441="COD1",tarifas!$D$11*(SUMIFS($P$11:$P$8770,$F$11:$F$8770,"=COD1",$B$11:$B$8770,"="&amp;B1441)/COUNTIFS($F$11:$F$8770,"=COD1",$B$11:$B$8770,"="&amp;B1441))/COUNTIFS($A$11:$A$8770,"="&amp;A1441,$F$11:$F$8770,"=COD1"),0)</f>
        <v>0</v>
      </c>
      <c r="U1441" t="e">
        <f>(VLOOKUP(F1441,tarifas!$C$7:$D$10,2,FALSE)+tarifas!$D$21)*datos!P1441</f>
        <v>#N/A</v>
      </c>
      <c r="V1441" t="e">
        <f t="shared" si="210"/>
        <v>#N/A</v>
      </c>
      <c r="W1441">
        <f t="shared" si="211"/>
        <v>0</v>
      </c>
    </row>
    <row r="1442" spans="1:23" x14ac:dyDescent="0.25">
      <c r="A1442">
        <f t="shared" si="204"/>
        <v>60</v>
      </c>
      <c r="B1442">
        <f t="shared" si="205"/>
        <v>3</v>
      </c>
      <c r="C1442" s="1">
        <f t="shared" si="212"/>
        <v>41699.624999996529</v>
      </c>
      <c r="D1442" s="7">
        <v>446.37878787878793</v>
      </c>
      <c r="E1442" s="7"/>
      <c r="G1442">
        <v>1.89</v>
      </c>
      <c r="H1442" s="12">
        <v>167.99376471187077</v>
      </c>
      <c r="I1442" s="13">
        <f>$D$2*tarifas!$D$12/24</f>
        <v>1.4541666666666666</v>
      </c>
      <c r="J1442" s="13" t="e">
        <f>VLOOKUP(E1442&amp;" "&amp;F1442,tarifas!$A$13:$D$20,4,FALSE)*H1442</f>
        <v>#N/A</v>
      </c>
      <c r="K1442" s="13">
        <f>IF(F1442="COD1",tarifas!$D$11*(SUMIFS($H$11:$H$8770,$F$11:$F$8770,"=COD1",$B$11:$B$8770,"="&amp;B1442)/COUNTIFS($F$11:$F$8770,"=COD1",$B$11:$B$8770,"="&amp;B1442))/COUNTIFS($A$11:$A$8770,"="&amp;A1442,$F$11:$F$8770,"=COD1"),0)</f>
        <v>0</v>
      </c>
      <c r="L1442" s="13" t="e">
        <f>(VLOOKUP(F1442,tarifas!$C$7:$D$10,2,FALSE)+tarifas!$D$21)*datos!H1442</f>
        <v>#N/A</v>
      </c>
      <c r="M1442">
        <v>13.290419999999999</v>
      </c>
      <c r="N1442" s="13" t="e">
        <f t="shared" si="206"/>
        <v>#N/A</v>
      </c>
      <c r="O1442">
        <f t="shared" si="207"/>
        <v>13.290419999999999</v>
      </c>
      <c r="P1442" s="12">
        <f t="shared" si="208"/>
        <v>154.70334471187076</v>
      </c>
      <c r="Q1442">
        <f t="shared" si="209"/>
        <v>0</v>
      </c>
      <c r="R1442">
        <f>$D$2*tarifas!$D$12/24</f>
        <v>1.4541666666666666</v>
      </c>
      <c r="S1442" t="e">
        <f>VLOOKUP(E1442&amp;" "&amp;F1442,tarifas!$A$13:$D$20,4,FALSE)*P1442</f>
        <v>#N/A</v>
      </c>
      <c r="T1442">
        <f>IF(F1442="COD1",tarifas!$D$11*(SUMIFS($P$11:$P$8770,$F$11:$F$8770,"=COD1",$B$11:$B$8770,"="&amp;B1442)/COUNTIFS($F$11:$F$8770,"=COD1",$B$11:$B$8770,"="&amp;B1442))/COUNTIFS($A$11:$A$8770,"="&amp;A1442,$F$11:$F$8770,"=COD1"),0)</f>
        <v>0</v>
      </c>
      <c r="U1442" t="e">
        <f>(VLOOKUP(F1442,tarifas!$C$7:$D$10,2,FALSE)+tarifas!$D$21)*datos!P1442</f>
        <v>#N/A</v>
      </c>
      <c r="V1442" t="e">
        <f t="shared" si="210"/>
        <v>#N/A</v>
      </c>
      <c r="W1442">
        <f t="shared" si="211"/>
        <v>0</v>
      </c>
    </row>
    <row r="1443" spans="1:23" x14ac:dyDescent="0.25">
      <c r="A1443">
        <f t="shared" si="204"/>
        <v>60</v>
      </c>
      <c r="B1443">
        <f t="shared" si="205"/>
        <v>3</v>
      </c>
      <c r="C1443" s="1">
        <f t="shared" si="212"/>
        <v>41699.666666663194</v>
      </c>
      <c r="D1443" s="7">
        <v>230.53030303030306</v>
      </c>
      <c r="E1443" s="7"/>
      <c r="G1443">
        <v>0.6</v>
      </c>
      <c r="H1443" s="12">
        <v>174.62902048389583</v>
      </c>
      <c r="I1443" s="13">
        <f>$D$2*tarifas!$D$12/24</f>
        <v>1.4541666666666666</v>
      </c>
      <c r="J1443" s="13" t="e">
        <f>VLOOKUP(E1443&amp;" "&amp;F1443,tarifas!$A$13:$D$20,4,FALSE)*H1443</f>
        <v>#N/A</v>
      </c>
      <c r="K1443" s="13">
        <f>IF(F1443="COD1",tarifas!$D$11*(SUMIFS($H$11:$H$8770,$F$11:$F$8770,"=COD1",$B$11:$B$8770,"="&amp;B1443)/COUNTIFS($F$11:$F$8770,"=COD1",$B$11:$B$8770,"="&amp;B1443))/COUNTIFS($A$11:$A$8770,"="&amp;A1443,$F$11:$F$8770,"=COD1"),0)</f>
        <v>0</v>
      </c>
      <c r="L1443" s="13" t="e">
        <f>(VLOOKUP(F1443,tarifas!$C$7:$D$10,2,FALSE)+tarifas!$D$21)*datos!H1443</f>
        <v>#N/A</v>
      </c>
      <c r="M1443">
        <v>15.550450000000001</v>
      </c>
      <c r="N1443" s="13" t="e">
        <f t="shared" si="206"/>
        <v>#N/A</v>
      </c>
      <c r="O1443">
        <f t="shared" si="207"/>
        <v>15.550450000000001</v>
      </c>
      <c r="P1443" s="12">
        <f t="shared" si="208"/>
        <v>159.07857048389582</v>
      </c>
      <c r="Q1443">
        <f t="shared" si="209"/>
        <v>0</v>
      </c>
      <c r="R1443">
        <f>$D$2*tarifas!$D$12/24</f>
        <v>1.4541666666666666</v>
      </c>
      <c r="S1443" t="e">
        <f>VLOOKUP(E1443&amp;" "&amp;F1443,tarifas!$A$13:$D$20,4,FALSE)*P1443</f>
        <v>#N/A</v>
      </c>
      <c r="T1443">
        <f>IF(F1443="COD1",tarifas!$D$11*(SUMIFS($P$11:$P$8770,$F$11:$F$8770,"=COD1",$B$11:$B$8770,"="&amp;B1443)/COUNTIFS($F$11:$F$8770,"=COD1",$B$11:$B$8770,"="&amp;B1443))/COUNTIFS($A$11:$A$8770,"="&amp;A1443,$F$11:$F$8770,"=COD1"),0)</f>
        <v>0</v>
      </c>
      <c r="U1443" t="e">
        <f>(VLOOKUP(F1443,tarifas!$C$7:$D$10,2,FALSE)+tarifas!$D$21)*datos!P1443</f>
        <v>#N/A</v>
      </c>
      <c r="V1443" t="e">
        <f t="shared" si="210"/>
        <v>#N/A</v>
      </c>
      <c r="W1443">
        <f t="shared" si="211"/>
        <v>0</v>
      </c>
    </row>
    <row r="1444" spans="1:23" x14ac:dyDescent="0.25">
      <c r="A1444">
        <f t="shared" si="204"/>
        <v>60</v>
      </c>
      <c r="B1444">
        <f t="shared" si="205"/>
        <v>3</v>
      </c>
      <c r="C1444" s="1">
        <f t="shared" si="212"/>
        <v>41699.708333329858</v>
      </c>
      <c r="D1444" s="7">
        <v>85</v>
      </c>
      <c r="E1444" s="7"/>
      <c r="G1444">
        <v>0.1</v>
      </c>
      <c r="H1444" s="12">
        <v>173.9252514337384</v>
      </c>
      <c r="I1444" s="13">
        <f>$D$2*tarifas!$D$12/24</f>
        <v>1.4541666666666666</v>
      </c>
      <c r="J1444" s="13" t="e">
        <f>VLOOKUP(E1444&amp;" "&amp;F1444,tarifas!$A$13:$D$20,4,FALSE)*H1444</f>
        <v>#N/A</v>
      </c>
      <c r="K1444" s="13">
        <f>IF(F1444="COD1",tarifas!$D$11*(SUMIFS($H$11:$H$8770,$F$11:$F$8770,"=COD1",$B$11:$B$8770,"="&amp;B1444)/COUNTIFS($F$11:$F$8770,"=COD1",$B$11:$B$8770,"="&amp;B1444))/COUNTIFS($A$11:$A$8770,"="&amp;A1444,$F$11:$F$8770,"=COD1"),0)</f>
        <v>0</v>
      </c>
      <c r="L1444" s="13" t="e">
        <f>(VLOOKUP(F1444,tarifas!$C$7:$D$10,2,FALSE)+tarifas!$D$21)*datos!H1444</f>
        <v>#N/A</v>
      </c>
      <c r="M1444">
        <v>22.910589999999999</v>
      </c>
      <c r="N1444" s="13" t="e">
        <f t="shared" si="206"/>
        <v>#N/A</v>
      </c>
      <c r="O1444">
        <f t="shared" si="207"/>
        <v>22.910589999999999</v>
      </c>
      <c r="P1444" s="12">
        <f t="shared" si="208"/>
        <v>151.01466143373841</v>
      </c>
      <c r="Q1444">
        <f t="shared" si="209"/>
        <v>0</v>
      </c>
      <c r="R1444">
        <f>$D$2*tarifas!$D$12/24</f>
        <v>1.4541666666666666</v>
      </c>
      <c r="S1444" t="e">
        <f>VLOOKUP(E1444&amp;" "&amp;F1444,tarifas!$A$13:$D$20,4,FALSE)*P1444</f>
        <v>#N/A</v>
      </c>
      <c r="T1444">
        <f>IF(F1444="COD1",tarifas!$D$11*(SUMIFS($P$11:$P$8770,$F$11:$F$8770,"=COD1",$B$11:$B$8770,"="&amp;B1444)/COUNTIFS($F$11:$F$8770,"=COD1",$B$11:$B$8770,"="&amp;B1444))/COUNTIFS($A$11:$A$8770,"="&amp;A1444,$F$11:$F$8770,"=COD1"),0)</f>
        <v>0</v>
      </c>
      <c r="U1444" t="e">
        <f>(VLOOKUP(F1444,tarifas!$C$7:$D$10,2,FALSE)+tarifas!$D$21)*datos!P1444</f>
        <v>#N/A</v>
      </c>
      <c r="V1444" t="e">
        <f t="shared" si="210"/>
        <v>#N/A</v>
      </c>
      <c r="W1444">
        <f t="shared" si="211"/>
        <v>0</v>
      </c>
    </row>
    <row r="1445" spans="1:23" x14ac:dyDescent="0.25">
      <c r="A1445">
        <f t="shared" si="204"/>
        <v>60</v>
      </c>
      <c r="B1445">
        <f t="shared" si="205"/>
        <v>3</v>
      </c>
      <c r="C1445" s="1">
        <f t="shared" si="212"/>
        <v>41699.749999996522</v>
      </c>
      <c r="D1445" s="7">
        <v>0</v>
      </c>
      <c r="E1445" s="7"/>
      <c r="G1445">
        <v>2</v>
      </c>
      <c r="H1445" s="12">
        <v>175.14769401872167</v>
      </c>
      <c r="I1445" s="13">
        <f>$D$2*tarifas!$D$12/24</f>
        <v>1.4541666666666666</v>
      </c>
      <c r="J1445" s="13" t="e">
        <f>VLOOKUP(E1445&amp;" "&amp;F1445,tarifas!$A$13:$D$20,4,FALSE)*H1445</f>
        <v>#N/A</v>
      </c>
      <c r="K1445" s="13">
        <f>IF(F1445="COD1",tarifas!$D$11*(SUMIFS($H$11:$H$8770,$F$11:$F$8770,"=COD1",$B$11:$B$8770,"="&amp;B1445)/COUNTIFS($F$11:$F$8770,"=COD1",$B$11:$B$8770,"="&amp;B1445))/COUNTIFS($A$11:$A$8770,"="&amp;A1445,$F$11:$F$8770,"=COD1"),0)</f>
        <v>0</v>
      </c>
      <c r="L1445" s="13" t="e">
        <f>(VLOOKUP(F1445,tarifas!$C$7:$D$10,2,FALSE)+tarifas!$D$21)*datos!H1445</f>
        <v>#N/A</v>
      </c>
      <c r="M1445">
        <v>0</v>
      </c>
      <c r="N1445" s="13" t="e">
        <f t="shared" si="206"/>
        <v>#N/A</v>
      </c>
      <c r="O1445">
        <f t="shared" si="207"/>
        <v>0</v>
      </c>
      <c r="P1445" s="12">
        <f t="shared" si="208"/>
        <v>175.14769401872167</v>
      </c>
      <c r="Q1445">
        <f t="shared" si="209"/>
        <v>0</v>
      </c>
      <c r="R1445">
        <f>$D$2*tarifas!$D$12/24</f>
        <v>1.4541666666666666</v>
      </c>
      <c r="S1445" t="e">
        <f>VLOOKUP(E1445&amp;" "&amp;F1445,tarifas!$A$13:$D$20,4,FALSE)*P1445</f>
        <v>#N/A</v>
      </c>
      <c r="T1445">
        <f>IF(F1445="COD1",tarifas!$D$11*(SUMIFS($P$11:$P$8770,$F$11:$F$8770,"=COD1",$B$11:$B$8770,"="&amp;B1445)/COUNTIFS($F$11:$F$8770,"=COD1",$B$11:$B$8770,"="&amp;B1445))/COUNTIFS($A$11:$A$8770,"="&amp;A1445,$F$11:$F$8770,"=COD1"),0)</f>
        <v>0</v>
      </c>
      <c r="U1445" t="e">
        <f>(VLOOKUP(F1445,tarifas!$C$7:$D$10,2,FALSE)+tarifas!$D$21)*datos!P1445</f>
        <v>#N/A</v>
      </c>
      <c r="V1445" t="e">
        <f t="shared" si="210"/>
        <v>#N/A</v>
      </c>
      <c r="W1445">
        <f t="shared" si="211"/>
        <v>0</v>
      </c>
    </row>
    <row r="1446" spans="1:23" x14ac:dyDescent="0.25">
      <c r="A1446">
        <f t="shared" si="204"/>
        <v>60</v>
      </c>
      <c r="B1446">
        <f t="shared" si="205"/>
        <v>3</v>
      </c>
      <c r="C1446" s="1">
        <f t="shared" si="212"/>
        <v>41699.791666663186</v>
      </c>
      <c r="D1446" s="7">
        <v>0</v>
      </c>
      <c r="E1446" s="7"/>
      <c r="G1446">
        <v>2</v>
      </c>
      <c r="H1446" s="12">
        <v>174.24322275096705</v>
      </c>
      <c r="I1446" s="13">
        <f>$D$2*tarifas!$D$12/24</f>
        <v>1.4541666666666666</v>
      </c>
      <c r="J1446" s="13" t="e">
        <f>VLOOKUP(E1446&amp;" "&amp;F1446,tarifas!$A$13:$D$20,4,FALSE)*H1446</f>
        <v>#N/A</v>
      </c>
      <c r="K1446" s="13">
        <f>IF(F1446="COD1",tarifas!$D$11*(SUMIFS($H$11:$H$8770,$F$11:$F$8770,"=COD1",$B$11:$B$8770,"="&amp;B1446)/COUNTIFS($F$11:$F$8770,"=COD1",$B$11:$B$8770,"="&amp;B1446))/COUNTIFS($A$11:$A$8770,"="&amp;A1446,$F$11:$F$8770,"=COD1"),0)</f>
        <v>0</v>
      </c>
      <c r="L1446" s="13" t="e">
        <f>(VLOOKUP(F1446,tarifas!$C$7:$D$10,2,FALSE)+tarifas!$D$21)*datos!H1446</f>
        <v>#N/A</v>
      </c>
      <c r="M1446">
        <v>0</v>
      </c>
      <c r="N1446" s="13" t="e">
        <f t="shared" si="206"/>
        <v>#N/A</v>
      </c>
      <c r="O1446">
        <f t="shared" si="207"/>
        <v>0</v>
      </c>
      <c r="P1446" s="12">
        <f t="shared" si="208"/>
        <v>174.24322275096705</v>
      </c>
      <c r="Q1446">
        <f t="shared" si="209"/>
        <v>0</v>
      </c>
      <c r="R1446">
        <f>$D$2*tarifas!$D$12/24</f>
        <v>1.4541666666666666</v>
      </c>
      <c r="S1446" t="e">
        <f>VLOOKUP(E1446&amp;" "&amp;F1446,tarifas!$A$13:$D$20,4,FALSE)*P1446</f>
        <v>#N/A</v>
      </c>
      <c r="T1446">
        <f>IF(F1446="COD1",tarifas!$D$11*(SUMIFS($P$11:$P$8770,$F$11:$F$8770,"=COD1",$B$11:$B$8770,"="&amp;B1446)/COUNTIFS($F$11:$F$8770,"=COD1",$B$11:$B$8770,"="&amp;B1446))/COUNTIFS($A$11:$A$8770,"="&amp;A1446,$F$11:$F$8770,"=COD1"),0)</f>
        <v>0</v>
      </c>
      <c r="U1446" t="e">
        <f>(VLOOKUP(F1446,tarifas!$C$7:$D$10,2,FALSE)+tarifas!$D$21)*datos!P1446</f>
        <v>#N/A</v>
      </c>
      <c r="V1446" t="e">
        <f t="shared" si="210"/>
        <v>#N/A</v>
      </c>
      <c r="W1446">
        <f t="shared" si="211"/>
        <v>0</v>
      </c>
    </row>
    <row r="1447" spans="1:23" x14ac:dyDescent="0.25">
      <c r="A1447">
        <f t="shared" si="204"/>
        <v>60</v>
      </c>
      <c r="B1447">
        <f t="shared" si="205"/>
        <v>3</v>
      </c>
      <c r="C1447" s="1">
        <f t="shared" si="212"/>
        <v>41699.833333329851</v>
      </c>
      <c r="D1447" s="7">
        <v>0</v>
      </c>
      <c r="E1447" s="7"/>
      <c r="G1447">
        <v>3.06</v>
      </c>
      <c r="H1447" s="12">
        <v>186.26934643085917</v>
      </c>
      <c r="I1447" s="13">
        <f>$D$2*tarifas!$D$12/24</f>
        <v>1.4541666666666666</v>
      </c>
      <c r="J1447" s="13" t="e">
        <f>VLOOKUP(E1447&amp;" "&amp;F1447,tarifas!$A$13:$D$20,4,FALSE)*H1447</f>
        <v>#N/A</v>
      </c>
      <c r="K1447" s="13">
        <f>IF(F1447="COD1",tarifas!$D$11*(SUMIFS($H$11:$H$8770,$F$11:$F$8770,"=COD1",$B$11:$B$8770,"="&amp;B1447)/COUNTIFS($F$11:$F$8770,"=COD1",$B$11:$B$8770,"="&amp;B1447))/COUNTIFS($A$11:$A$8770,"="&amp;A1447,$F$11:$F$8770,"=COD1"),0)</f>
        <v>0</v>
      </c>
      <c r="L1447" s="13" t="e">
        <f>(VLOOKUP(F1447,tarifas!$C$7:$D$10,2,FALSE)+tarifas!$D$21)*datos!H1447</f>
        <v>#N/A</v>
      </c>
      <c r="M1447">
        <v>0</v>
      </c>
      <c r="N1447" s="13" t="e">
        <f t="shared" si="206"/>
        <v>#N/A</v>
      </c>
      <c r="O1447">
        <f t="shared" si="207"/>
        <v>0</v>
      </c>
      <c r="P1447" s="12">
        <f t="shared" si="208"/>
        <v>186.26934643085917</v>
      </c>
      <c r="Q1447">
        <f t="shared" si="209"/>
        <v>0</v>
      </c>
      <c r="R1447">
        <f>$D$2*tarifas!$D$12/24</f>
        <v>1.4541666666666666</v>
      </c>
      <c r="S1447" t="e">
        <f>VLOOKUP(E1447&amp;" "&amp;F1447,tarifas!$A$13:$D$20,4,FALSE)*P1447</f>
        <v>#N/A</v>
      </c>
      <c r="T1447">
        <f>IF(F1447="COD1",tarifas!$D$11*(SUMIFS($P$11:$P$8770,$F$11:$F$8770,"=COD1",$B$11:$B$8770,"="&amp;B1447)/COUNTIFS($F$11:$F$8770,"=COD1",$B$11:$B$8770,"="&amp;B1447))/COUNTIFS($A$11:$A$8770,"="&amp;A1447,$F$11:$F$8770,"=COD1"),0)</f>
        <v>0</v>
      </c>
      <c r="U1447" t="e">
        <f>(VLOOKUP(F1447,tarifas!$C$7:$D$10,2,FALSE)+tarifas!$D$21)*datos!P1447</f>
        <v>#N/A</v>
      </c>
      <c r="V1447" t="e">
        <f t="shared" si="210"/>
        <v>#N/A</v>
      </c>
      <c r="W1447">
        <f t="shared" si="211"/>
        <v>0</v>
      </c>
    </row>
    <row r="1448" spans="1:23" x14ac:dyDescent="0.25">
      <c r="A1448">
        <f t="shared" si="204"/>
        <v>60</v>
      </c>
      <c r="B1448">
        <f t="shared" si="205"/>
        <v>3</v>
      </c>
      <c r="C1448" s="1">
        <f t="shared" si="212"/>
        <v>41699.874999996515</v>
      </c>
      <c r="D1448" s="7">
        <v>0</v>
      </c>
      <c r="E1448" s="7"/>
      <c r="G1448">
        <v>3.06</v>
      </c>
      <c r="H1448" s="12">
        <v>180.52209334043874</v>
      </c>
      <c r="I1448" s="13">
        <f>$D$2*tarifas!$D$12/24</f>
        <v>1.4541666666666666</v>
      </c>
      <c r="J1448" s="13" t="e">
        <f>VLOOKUP(E1448&amp;" "&amp;F1448,tarifas!$A$13:$D$20,4,FALSE)*H1448</f>
        <v>#N/A</v>
      </c>
      <c r="K1448" s="13">
        <f>IF(F1448="COD1",tarifas!$D$11*(SUMIFS($H$11:$H$8770,$F$11:$F$8770,"=COD1",$B$11:$B$8770,"="&amp;B1448)/COUNTIFS($F$11:$F$8770,"=COD1",$B$11:$B$8770,"="&amp;B1448))/COUNTIFS($A$11:$A$8770,"="&amp;A1448,$F$11:$F$8770,"=COD1"),0)</f>
        <v>0</v>
      </c>
      <c r="L1448" s="13" t="e">
        <f>(VLOOKUP(F1448,tarifas!$C$7:$D$10,2,FALSE)+tarifas!$D$21)*datos!H1448</f>
        <v>#N/A</v>
      </c>
      <c r="M1448">
        <v>0</v>
      </c>
      <c r="N1448" s="13" t="e">
        <f t="shared" si="206"/>
        <v>#N/A</v>
      </c>
      <c r="O1448">
        <f t="shared" si="207"/>
        <v>0</v>
      </c>
      <c r="P1448" s="12">
        <f t="shared" si="208"/>
        <v>180.52209334043874</v>
      </c>
      <c r="Q1448">
        <f t="shared" si="209"/>
        <v>0</v>
      </c>
      <c r="R1448">
        <f>$D$2*tarifas!$D$12/24</f>
        <v>1.4541666666666666</v>
      </c>
      <c r="S1448" t="e">
        <f>VLOOKUP(E1448&amp;" "&amp;F1448,tarifas!$A$13:$D$20,4,FALSE)*P1448</f>
        <v>#N/A</v>
      </c>
      <c r="T1448">
        <f>IF(F1448="COD1",tarifas!$D$11*(SUMIFS($P$11:$P$8770,$F$11:$F$8770,"=COD1",$B$11:$B$8770,"="&amp;B1448)/COUNTIFS($F$11:$F$8770,"=COD1",$B$11:$B$8770,"="&amp;B1448))/COUNTIFS($A$11:$A$8770,"="&amp;A1448,$F$11:$F$8770,"=COD1"),0)</f>
        <v>0</v>
      </c>
      <c r="U1448" t="e">
        <f>(VLOOKUP(F1448,tarifas!$C$7:$D$10,2,FALSE)+tarifas!$D$21)*datos!P1448</f>
        <v>#N/A</v>
      </c>
      <c r="V1448" t="e">
        <f t="shared" si="210"/>
        <v>#N/A</v>
      </c>
      <c r="W1448">
        <f t="shared" si="211"/>
        <v>0</v>
      </c>
    </row>
    <row r="1449" spans="1:23" x14ac:dyDescent="0.25">
      <c r="A1449">
        <f t="shared" si="204"/>
        <v>60</v>
      </c>
      <c r="B1449">
        <f t="shared" si="205"/>
        <v>3</v>
      </c>
      <c r="C1449" s="1">
        <f t="shared" si="212"/>
        <v>41699.916666663179</v>
      </c>
      <c r="D1449" s="7">
        <v>0</v>
      </c>
      <c r="E1449" s="7"/>
      <c r="G1449">
        <v>2.2799999999999998</v>
      </c>
      <c r="H1449" s="12">
        <v>182.86105361146963</v>
      </c>
      <c r="I1449" s="13">
        <f>$D$2*tarifas!$D$12/24</f>
        <v>1.4541666666666666</v>
      </c>
      <c r="J1449" s="13" t="e">
        <f>VLOOKUP(E1449&amp;" "&amp;F1449,tarifas!$A$13:$D$20,4,FALSE)*H1449</f>
        <v>#N/A</v>
      </c>
      <c r="K1449" s="13">
        <f>IF(F1449="COD1",tarifas!$D$11*(SUMIFS($H$11:$H$8770,$F$11:$F$8770,"=COD1",$B$11:$B$8770,"="&amp;B1449)/COUNTIFS($F$11:$F$8770,"=COD1",$B$11:$B$8770,"="&amp;B1449))/COUNTIFS($A$11:$A$8770,"="&amp;A1449,$F$11:$F$8770,"=COD1"),0)</f>
        <v>0</v>
      </c>
      <c r="L1449" s="13" t="e">
        <f>(VLOOKUP(F1449,tarifas!$C$7:$D$10,2,FALSE)+tarifas!$D$21)*datos!H1449</f>
        <v>#N/A</v>
      </c>
      <c r="M1449">
        <v>0</v>
      </c>
      <c r="N1449" s="13" t="e">
        <f t="shared" si="206"/>
        <v>#N/A</v>
      </c>
      <c r="O1449">
        <f t="shared" si="207"/>
        <v>0</v>
      </c>
      <c r="P1449" s="12">
        <f t="shared" si="208"/>
        <v>182.86105361146963</v>
      </c>
      <c r="Q1449">
        <f t="shared" si="209"/>
        <v>0</v>
      </c>
      <c r="R1449">
        <f>$D$2*tarifas!$D$12/24</f>
        <v>1.4541666666666666</v>
      </c>
      <c r="S1449" t="e">
        <f>VLOOKUP(E1449&amp;" "&amp;F1449,tarifas!$A$13:$D$20,4,FALSE)*P1449</f>
        <v>#N/A</v>
      </c>
      <c r="T1449">
        <f>IF(F1449="COD1",tarifas!$D$11*(SUMIFS($P$11:$P$8770,$F$11:$F$8770,"=COD1",$B$11:$B$8770,"="&amp;B1449)/COUNTIFS($F$11:$F$8770,"=COD1",$B$11:$B$8770,"="&amp;B1449))/COUNTIFS($A$11:$A$8770,"="&amp;A1449,$F$11:$F$8770,"=COD1"),0)</f>
        <v>0</v>
      </c>
      <c r="U1449" t="e">
        <f>(VLOOKUP(F1449,tarifas!$C$7:$D$10,2,FALSE)+tarifas!$D$21)*datos!P1449</f>
        <v>#N/A</v>
      </c>
      <c r="V1449" t="e">
        <f t="shared" si="210"/>
        <v>#N/A</v>
      </c>
      <c r="W1449">
        <f t="shared" si="211"/>
        <v>0</v>
      </c>
    </row>
    <row r="1450" spans="1:23" x14ac:dyDescent="0.25">
      <c r="A1450">
        <f t="shared" si="204"/>
        <v>60</v>
      </c>
      <c r="B1450">
        <f t="shared" si="205"/>
        <v>3</v>
      </c>
      <c r="C1450" s="1">
        <f t="shared" si="212"/>
        <v>41699.958333329843</v>
      </c>
      <c r="D1450" s="7">
        <v>0</v>
      </c>
      <c r="E1450" s="7"/>
      <c r="G1450">
        <v>2.0099999999999998</v>
      </c>
      <c r="H1450" s="12">
        <v>182.42367993895442</v>
      </c>
      <c r="I1450" s="13">
        <f>$D$2*tarifas!$D$12/24</f>
        <v>1.4541666666666666</v>
      </c>
      <c r="J1450" s="13" t="e">
        <f>VLOOKUP(E1450&amp;" "&amp;F1450,tarifas!$A$13:$D$20,4,FALSE)*H1450</f>
        <v>#N/A</v>
      </c>
      <c r="K1450" s="13">
        <f>IF(F1450="COD1",tarifas!$D$11*(SUMIFS($H$11:$H$8770,$F$11:$F$8770,"=COD1",$B$11:$B$8770,"="&amp;B1450)/COUNTIFS($F$11:$F$8770,"=COD1",$B$11:$B$8770,"="&amp;B1450))/COUNTIFS($A$11:$A$8770,"="&amp;A1450,$F$11:$F$8770,"=COD1"),0)</f>
        <v>0</v>
      </c>
      <c r="L1450" s="13" t="e">
        <f>(VLOOKUP(F1450,tarifas!$C$7:$D$10,2,FALSE)+tarifas!$D$21)*datos!H1450</f>
        <v>#N/A</v>
      </c>
      <c r="M1450">
        <v>0</v>
      </c>
      <c r="N1450" s="13" t="e">
        <f t="shared" si="206"/>
        <v>#N/A</v>
      </c>
      <c r="O1450">
        <f t="shared" si="207"/>
        <v>0</v>
      </c>
      <c r="P1450" s="12">
        <f t="shared" si="208"/>
        <v>182.42367993895442</v>
      </c>
      <c r="Q1450">
        <f t="shared" si="209"/>
        <v>0</v>
      </c>
      <c r="R1450">
        <f>$D$2*tarifas!$D$12/24</f>
        <v>1.4541666666666666</v>
      </c>
      <c r="S1450" t="e">
        <f>VLOOKUP(E1450&amp;" "&amp;F1450,tarifas!$A$13:$D$20,4,FALSE)*P1450</f>
        <v>#N/A</v>
      </c>
      <c r="T1450">
        <f>IF(F1450="COD1",tarifas!$D$11*(SUMIFS($P$11:$P$8770,$F$11:$F$8770,"=COD1",$B$11:$B$8770,"="&amp;B1450)/COUNTIFS($F$11:$F$8770,"=COD1",$B$11:$B$8770,"="&amp;B1450))/COUNTIFS($A$11:$A$8770,"="&amp;A1450,$F$11:$F$8770,"=COD1"),0)</f>
        <v>0</v>
      </c>
      <c r="U1450" t="e">
        <f>(VLOOKUP(F1450,tarifas!$C$7:$D$10,2,FALSE)+tarifas!$D$21)*datos!P1450</f>
        <v>#N/A</v>
      </c>
      <c r="V1450" t="e">
        <f t="shared" si="210"/>
        <v>#N/A</v>
      </c>
      <c r="W1450">
        <f t="shared" si="211"/>
        <v>0</v>
      </c>
    </row>
    <row r="1451" spans="1:23" x14ac:dyDescent="0.25">
      <c r="A1451">
        <f t="shared" si="204"/>
        <v>61</v>
      </c>
      <c r="B1451">
        <f t="shared" si="205"/>
        <v>3</v>
      </c>
      <c r="C1451" s="1">
        <f t="shared" si="212"/>
        <v>41699.999999996508</v>
      </c>
      <c r="D1451" s="7">
        <v>0</v>
      </c>
      <c r="E1451" s="7"/>
      <c r="G1451">
        <v>1</v>
      </c>
      <c r="H1451" s="12">
        <v>179.90928926077805</v>
      </c>
      <c r="I1451" s="13">
        <f>$D$2*tarifas!$D$12/24</f>
        <v>1.4541666666666666</v>
      </c>
      <c r="J1451" s="13" t="e">
        <f>VLOOKUP(E1451&amp;" "&amp;F1451,tarifas!$A$13:$D$20,4,FALSE)*H1451</f>
        <v>#N/A</v>
      </c>
      <c r="K1451" s="13">
        <f>IF(F1451="COD1",tarifas!$D$11*(SUMIFS($H$11:$H$8770,$F$11:$F$8770,"=COD1",$B$11:$B$8770,"="&amp;B1451)/COUNTIFS($F$11:$F$8770,"=COD1",$B$11:$B$8770,"="&amp;B1451))/COUNTIFS($A$11:$A$8770,"="&amp;A1451,$F$11:$F$8770,"=COD1"),0)</f>
        <v>0</v>
      </c>
      <c r="L1451" s="13" t="e">
        <f>(VLOOKUP(F1451,tarifas!$C$7:$D$10,2,FALSE)+tarifas!$D$21)*datos!H1451</f>
        <v>#N/A</v>
      </c>
      <c r="M1451">
        <v>0</v>
      </c>
      <c r="N1451" s="13" t="e">
        <f t="shared" si="206"/>
        <v>#N/A</v>
      </c>
      <c r="O1451">
        <f t="shared" si="207"/>
        <v>0</v>
      </c>
      <c r="P1451" s="12">
        <f t="shared" si="208"/>
        <v>179.90928926077805</v>
      </c>
      <c r="Q1451">
        <f t="shared" si="209"/>
        <v>0</v>
      </c>
      <c r="R1451">
        <f>$D$2*tarifas!$D$12/24</f>
        <v>1.4541666666666666</v>
      </c>
      <c r="S1451" t="e">
        <f>VLOOKUP(E1451&amp;" "&amp;F1451,tarifas!$A$13:$D$20,4,FALSE)*P1451</f>
        <v>#N/A</v>
      </c>
      <c r="T1451">
        <f>IF(F1451="COD1",tarifas!$D$11*(SUMIFS($P$11:$P$8770,$F$11:$F$8770,"=COD1",$B$11:$B$8770,"="&amp;B1451)/COUNTIFS($F$11:$F$8770,"=COD1",$B$11:$B$8770,"="&amp;B1451))/COUNTIFS($A$11:$A$8770,"="&amp;A1451,$F$11:$F$8770,"=COD1"),0)</f>
        <v>0</v>
      </c>
      <c r="U1451" t="e">
        <f>(VLOOKUP(F1451,tarifas!$C$7:$D$10,2,FALSE)+tarifas!$D$21)*datos!P1451</f>
        <v>#N/A</v>
      </c>
      <c r="V1451" t="e">
        <f t="shared" si="210"/>
        <v>#N/A</v>
      </c>
      <c r="W1451">
        <f t="shared" si="211"/>
        <v>0</v>
      </c>
    </row>
    <row r="1452" spans="1:23" x14ac:dyDescent="0.25">
      <c r="A1452">
        <f t="shared" si="204"/>
        <v>61</v>
      </c>
      <c r="B1452">
        <f t="shared" si="205"/>
        <v>3</v>
      </c>
      <c r="C1452" s="1">
        <f t="shared" si="212"/>
        <v>41700.041666663172</v>
      </c>
      <c r="D1452" s="7">
        <v>0</v>
      </c>
      <c r="E1452" s="7"/>
      <c r="G1452">
        <v>1</v>
      </c>
      <c r="H1452" s="12">
        <v>175.28571153929437</v>
      </c>
      <c r="I1452" s="13">
        <f>$D$2*tarifas!$D$12/24</f>
        <v>1.4541666666666666</v>
      </c>
      <c r="J1452" s="13" t="e">
        <f>VLOOKUP(E1452&amp;" "&amp;F1452,tarifas!$A$13:$D$20,4,FALSE)*H1452</f>
        <v>#N/A</v>
      </c>
      <c r="K1452" s="13">
        <f>IF(F1452="COD1",tarifas!$D$11*(SUMIFS($H$11:$H$8770,$F$11:$F$8770,"=COD1",$B$11:$B$8770,"="&amp;B1452)/COUNTIFS($F$11:$F$8770,"=COD1",$B$11:$B$8770,"="&amp;B1452))/COUNTIFS($A$11:$A$8770,"="&amp;A1452,$F$11:$F$8770,"=COD1"),0)</f>
        <v>0</v>
      </c>
      <c r="L1452" s="13" t="e">
        <f>(VLOOKUP(F1452,tarifas!$C$7:$D$10,2,FALSE)+tarifas!$D$21)*datos!H1452</f>
        <v>#N/A</v>
      </c>
      <c r="M1452">
        <v>0</v>
      </c>
      <c r="N1452" s="13" t="e">
        <f t="shared" si="206"/>
        <v>#N/A</v>
      </c>
      <c r="O1452">
        <f t="shared" si="207"/>
        <v>0</v>
      </c>
      <c r="P1452" s="12">
        <f t="shared" si="208"/>
        <v>175.28571153929437</v>
      </c>
      <c r="Q1452">
        <f t="shared" si="209"/>
        <v>0</v>
      </c>
      <c r="R1452">
        <f>$D$2*tarifas!$D$12/24</f>
        <v>1.4541666666666666</v>
      </c>
      <c r="S1452" t="e">
        <f>VLOOKUP(E1452&amp;" "&amp;F1452,tarifas!$A$13:$D$20,4,FALSE)*P1452</f>
        <v>#N/A</v>
      </c>
      <c r="T1452">
        <f>IF(F1452="COD1",tarifas!$D$11*(SUMIFS($P$11:$P$8770,$F$11:$F$8770,"=COD1",$B$11:$B$8770,"="&amp;B1452)/COUNTIFS($F$11:$F$8770,"=COD1",$B$11:$B$8770,"="&amp;B1452))/COUNTIFS($A$11:$A$8770,"="&amp;A1452,$F$11:$F$8770,"=COD1"),0)</f>
        <v>0</v>
      </c>
      <c r="U1452" t="e">
        <f>(VLOOKUP(F1452,tarifas!$C$7:$D$10,2,FALSE)+tarifas!$D$21)*datos!P1452</f>
        <v>#N/A</v>
      </c>
      <c r="V1452" t="e">
        <f t="shared" si="210"/>
        <v>#N/A</v>
      </c>
      <c r="W1452">
        <f t="shared" si="211"/>
        <v>0</v>
      </c>
    </row>
    <row r="1453" spans="1:23" x14ac:dyDescent="0.25">
      <c r="A1453">
        <f t="shared" si="204"/>
        <v>61</v>
      </c>
      <c r="B1453">
        <f t="shared" si="205"/>
        <v>3</v>
      </c>
      <c r="C1453" s="1">
        <f t="shared" si="212"/>
        <v>41700.083333329836</v>
      </c>
      <c r="D1453" s="7">
        <v>0</v>
      </c>
      <c r="E1453" s="7"/>
      <c r="G1453">
        <v>0</v>
      </c>
      <c r="H1453" s="12">
        <v>173.71126384764253</v>
      </c>
      <c r="I1453" s="13">
        <f>$D$2*tarifas!$D$12/24</f>
        <v>1.4541666666666666</v>
      </c>
      <c r="J1453" s="13" t="e">
        <f>VLOOKUP(E1453&amp;" "&amp;F1453,tarifas!$A$13:$D$20,4,FALSE)*H1453</f>
        <v>#N/A</v>
      </c>
      <c r="K1453" s="13">
        <f>IF(F1453="COD1",tarifas!$D$11*(SUMIFS($H$11:$H$8770,$F$11:$F$8770,"=COD1",$B$11:$B$8770,"="&amp;B1453)/COUNTIFS($F$11:$F$8770,"=COD1",$B$11:$B$8770,"="&amp;B1453))/COUNTIFS($A$11:$A$8770,"="&amp;A1453,$F$11:$F$8770,"=COD1"),0)</f>
        <v>0</v>
      </c>
      <c r="L1453" s="13" t="e">
        <f>(VLOOKUP(F1453,tarifas!$C$7:$D$10,2,FALSE)+tarifas!$D$21)*datos!H1453</f>
        <v>#N/A</v>
      </c>
      <c r="M1453">
        <v>0</v>
      </c>
      <c r="N1453" s="13" t="e">
        <f t="shared" si="206"/>
        <v>#N/A</v>
      </c>
      <c r="O1453">
        <f t="shared" si="207"/>
        <v>0</v>
      </c>
      <c r="P1453" s="12">
        <f t="shared" si="208"/>
        <v>173.71126384764253</v>
      </c>
      <c r="Q1453">
        <f t="shared" si="209"/>
        <v>0</v>
      </c>
      <c r="R1453">
        <f>$D$2*tarifas!$D$12/24</f>
        <v>1.4541666666666666</v>
      </c>
      <c r="S1453" t="e">
        <f>VLOOKUP(E1453&amp;" "&amp;F1453,tarifas!$A$13:$D$20,4,FALSE)*P1453</f>
        <v>#N/A</v>
      </c>
      <c r="T1453">
        <f>IF(F1453="COD1",tarifas!$D$11*(SUMIFS($P$11:$P$8770,$F$11:$F$8770,"=COD1",$B$11:$B$8770,"="&amp;B1453)/COUNTIFS($F$11:$F$8770,"=COD1",$B$11:$B$8770,"="&amp;B1453))/COUNTIFS($A$11:$A$8770,"="&amp;A1453,$F$11:$F$8770,"=COD1"),0)</f>
        <v>0</v>
      </c>
      <c r="U1453" t="e">
        <f>(VLOOKUP(F1453,tarifas!$C$7:$D$10,2,FALSE)+tarifas!$D$21)*datos!P1453</f>
        <v>#N/A</v>
      </c>
      <c r="V1453" t="e">
        <f t="shared" si="210"/>
        <v>#N/A</v>
      </c>
      <c r="W1453">
        <f t="shared" si="211"/>
        <v>0</v>
      </c>
    </row>
    <row r="1454" spans="1:23" x14ac:dyDescent="0.25">
      <c r="A1454">
        <f t="shared" si="204"/>
        <v>61</v>
      </c>
      <c r="B1454">
        <f t="shared" si="205"/>
        <v>3</v>
      </c>
      <c r="C1454" s="1">
        <f t="shared" si="212"/>
        <v>41700.1249999965</v>
      </c>
      <c r="D1454" s="7">
        <v>0</v>
      </c>
      <c r="E1454" s="7"/>
      <c r="G1454">
        <v>0</v>
      </c>
      <c r="H1454" s="12">
        <v>172.06720369077192</v>
      </c>
      <c r="I1454" s="13">
        <f>$D$2*tarifas!$D$12/24</f>
        <v>1.4541666666666666</v>
      </c>
      <c r="J1454" s="13" t="e">
        <f>VLOOKUP(E1454&amp;" "&amp;F1454,tarifas!$A$13:$D$20,4,FALSE)*H1454</f>
        <v>#N/A</v>
      </c>
      <c r="K1454" s="13">
        <f>IF(F1454="COD1",tarifas!$D$11*(SUMIFS($H$11:$H$8770,$F$11:$F$8770,"=COD1",$B$11:$B$8770,"="&amp;B1454)/COUNTIFS($F$11:$F$8770,"=COD1",$B$11:$B$8770,"="&amp;B1454))/COUNTIFS($A$11:$A$8770,"="&amp;A1454,$F$11:$F$8770,"=COD1"),0)</f>
        <v>0</v>
      </c>
      <c r="L1454" s="13" t="e">
        <f>(VLOOKUP(F1454,tarifas!$C$7:$D$10,2,FALSE)+tarifas!$D$21)*datos!H1454</f>
        <v>#N/A</v>
      </c>
      <c r="M1454">
        <v>0</v>
      </c>
      <c r="N1454" s="13" t="e">
        <f t="shared" si="206"/>
        <v>#N/A</v>
      </c>
      <c r="O1454">
        <f t="shared" si="207"/>
        <v>0</v>
      </c>
      <c r="P1454" s="12">
        <f t="shared" si="208"/>
        <v>172.06720369077192</v>
      </c>
      <c r="Q1454">
        <f t="shared" si="209"/>
        <v>0</v>
      </c>
      <c r="R1454">
        <f>$D$2*tarifas!$D$12/24</f>
        <v>1.4541666666666666</v>
      </c>
      <c r="S1454" t="e">
        <f>VLOOKUP(E1454&amp;" "&amp;F1454,tarifas!$A$13:$D$20,4,FALSE)*P1454</f>
        <v>#N/A</v>
      </c>
      <c r="T1454">
        <f>IF(F1454="COD1",tarifas!$D$11*(SUMIFS($P$11:$P$8770,$F$11:$F$8770,"=COD1",$B$11:$B$8770,"="&amp;B1454)/COUNTIFS($F$11:$F$8770,"=COD1",$B$11:$B$8770,"="&amp;B1454))/COUNTIFS($A$11:$A$8770,"="&amp;A1454,$F$11:$F$8770,"=COD1"),0)</f>
        <v>0</v>
      </c>
      <c r="U1454" t="e">
        <f>(VLOOKUP(F1454,tarifas!$C$7:$D$10,2,FALSE)+tarifas!$D$21)*datos!P1454</f>
        <v>#N/A</v>
      </c>
      <c r="V1454" t="e">
        <f t="shared" si="210"/>
        <v>#N/A</v>
      </c>
      <c r="W1454">
        <f t="shared" si="211"/>
        <v>0</v>
      </c>
    </row>
    <row r="1455" spans="1:23" x14ac:dyDescent="0.25">
      <c r="A1455">
        <f t="shared" si="204"/>
        <v>61</v>
      </c>
      <c r="B1455">
        <f t="shared" si="205"/>
        <v>3</v>
      </c>
      <c r="C1455" s="1">
        <f t="shared" si="212"/>
        <v>41700.166666663165</v>
      </c>
      <c r="D1455" s="7">
        <v>0</v>
      </c>
      <c r="E1455" s="7"/>
      <c r="G1455">
        <v>0</v>
      </c>
      <c r="H1455" s="12">
        <v>170.01679613297296</v>
      </c>
      <c r="I1455" s="13">
        <f>$D$2*tarifas!$D$12/24</f>
        <v>1.4541666666666666</v>
      </c>
      <c r="J1455" s="13" t="e">
        <f>VLOOKUP(E1455&amp;" "&amp;F1455,tarifas!$A$13:$D$20,4,FALSE)*H1455</f>
        <v>#N/A</v>
      </c>
      <c r="K1455" s="13">
        <f>IF(F1455="COD1",tarifas!$D$11*(SUMIFS($H$11:$H$8770,$F$11:$F$8770,"=COD1",$B$11:$B$8770,"="&amp;B1455)/COUNTIFS($F$11:$F$8770,"=COD1",$B$11:$B$8770,"="&amp;B1455))/COUNTIFS($A$11:$A$8770,"="&amp;A1455,$F$11:$F$8770,"=COD1"),0)</f>
        <v>0</v>
      </c>
      <c r="L1455" s="13" t="e">
        <f>(VLOOKUP(F1455,tarifas!$C$7:$D$10,2,FALSE)+tarifas!$D$21)*datos!H1455</f>
        <v>#N/A</v>
      </c>
      <c r="M1455">
        <v>0</v>
      </c>
      <c r="N1455" s="13" t="e">
        <f t="shared" si="206"/>
        <v>#N/A</v>
      </c>
      <c r="O1455">
        <f t="shared" si="207"/>
        <v>0</v>
      </c>
      <c r="P1455" s="12">
        <f t="shared" si="208"/>
        <v>170.01679613297296</v>
      </c>
      <c r="Q1455">
        <f t="shared" si="209"/>
        <v>0</v>
      </c>
      <c r="R1455">
        <f>$D$2*tarifas!$D$12/24</f>
        <v>1.4541666666666666</v>
      </c>
      <c r="S1455" t="e">
        <f>VLOOKUP(E1455&amp;" "&amp;F1455,tarifas!$A$13:$D$20,4,FALSE)*P1455</f>
        <v>#N/A</v>
      </c>
      <c r="T1455">
        <f>IF(F1455="COD1",tarifas!$D$11*(SUMIFS($P$11:$P$8770,$F$11:$F$8770,"=COD1",$B$11:$B$8770,"="&amp;B1455)/COUNTIFS($F$11:$F$8770,"=COD1",$B$11:$B$8770,"="&amp;B1455))/COUNTIFS($A$11:$A$8770,"="&amp;A1455,$F$11:$F$8770,"=COD1"),0)</f>
        <v>0</v>
      </c>
      <c r="U1455" t="e">
        <f>(VLOOKUP(F1455,tarifas!$C$7:$D$10,2,FALSE)+tarifas!$D$21)*datos!P1455</f>
        <v>#N/A</v>
      </c>
      <c r="V1455" t="e">
        <f t="shared" si="210"/>
        <v>#N/A</v>
      </c>
      <c r="W1455">
        <f t="shared" si="211"/>
        <v>0</v>
      </c>
    </row>
    <row r="1456" spans="1:23" x14ac:dyDescent="0.25">
      <c r="A1456">
        <f t="shared" si="204"/>
        <v>61</v>
      </c>
      <c r="B1456">
        <f t="shared" si="205"/>
        <v>3</v>
      </c>
      <c r="C1456" s="1">
        <f t="shared" si="212"/>
        <v>41700.208333329829</v>
      </c>
      <c r="D1456" s="7">
        <v>0</v>
      </c>
      <c r="E1456" s="7"/>
      <c r="G1456">
        <v>0</v>
      </c>
      <c r="H1456" s="12">
        <v>170.50837427489608</v>
      </c>
      <c r="I1456" s="13">
        <f>$D$2*tarifas!$D$12/24</f>
        <v>1.4541666666666666</v>
      </c>
      <c r="J1456" s="13" t="e">
        <f>VLOOKUP(E1456&amp;" "&amp;F1456,tarifas!$A$13:$D$20,4,FALSE)*H1456</f>
        <v>#N/A</v>
      </c>
      <c r="K1456" s="13">
        <f>IF(F1456="COD1",tarifas!$D$11*(SUMIFS($H$11:$H$8770,$F$11:$F$8770,"=COD1",$B$11:$B$8770,"="&amp;B1456)/COUNTIFS($F$11:$F$8770,"=COD1",$B$11:$B$8770,"="&amp;B1456))/COUNTIFS($A$11:$A$8770,"="&amp;A1456,$F$11:$F$8770,"=COD1"),0)</f>
        <v>0</v>
      </c>
      <c r="L1456" s="13" t="e">
        <f>(VLOOKUP(F1456,tarifas!$C$7:$D$10,2,FALSE)+tarifas!$D$21)*datos!H1456</f>
        <v>#N/A</v>
      </c>
      <c r="M1456">
        <v>0</v>
      </c>
      <c r="N1456" s="13" t="e">
        <f t="shared" si="206"/>
        <v>#N/A</v>
      </c>
      <c r="O1456">
        <f t="shared" si="207"/>
        <v>0</v>
      </c>
      <c r="P1456" s="12">
        <f t="shared" si="208"/>
        <v>170.50837427489608</v>
      </c>
      <c r="Q1456">
        <f t="shared" si="209"/>
        <v>0</v>
      </c>
      <c r="R1456">
        <f>$D$2*tarifas!$D$12/24</f>
        <v>1.4541666666666666</v>
      </c>
      <c r="S1456" t="e">
        <f>VLOOKUP(E1456&amp;" "&amp;F1456,tarifas!$A$13:$D$20,4,FALSE)*P1456</f>
        <v>#N/A</v>
      </c>
      <c r="T1456">
        <f>IF(F1456="COD1",tarifas!$D$11*(SUMIFS($P$11:$P$8770,$F$11:$F$8770,"=COD1",$B$11:$B$8770,"="&amp;B1456)/COUNTIFS($F$11:$F$8770,"=COD1",$B$11:$B$8770,"="&amp;B1456))/COUNTIFS($A$11:$A$8770,"="&amp;A1456,$F$11:$F$8770,"=COD1"),0)</f>
        <v>0</v>
      </c>
      <c r="U1456" t="e">
        <f>(VLOOKUP(F1456,tarifas!$C$7:$D$10,2,FALSE)+tarifas!$D$21)*datos!P1456</f>
        <v>#N/A</v>
      </c>
      <c r="V1456" t="e">
        <f t="shared" si="210"/>
        <v>#N/A</v>
      </c>
      <c r="W1456">
        <f t="shared" si="211"/>
        <v>0</v>
      </c>
    </row>
    <row r="1457" spans="1:23" x14ac:dyDescent="0.25">
      <c r="A1457">
        <f t="shared" si="204"/>
        <v>61</v>
      </c>
      <c r="B1457">
        <f t="shared" si="205"/>
        <v>3</v>
      </c>
      <c r="C1457" s="1">
        <f t="shared" si="212"/>
        <v>41700.249999996493</v>
      </c>
      <c r="D1457" s="7">
        <v>0</v>
      </c>
      <c r="E1457" s="7"/>
      <c r="G1457">
        <v>0</v>
      </c>
      <c r="H1457" s="12">
        <v>170.93830952440857</v>
      </c>
      <c r="I1457" s="13">
        <f>$D$2*tarifas!$D$12/24</f>
        <v>1.4541666666666666</v>
      </c>
      <c r="J1457" s="13" t="e">
        <f>VLOOKUP(E1457&amp;" "&amp;F1457,tarifas!$A$13:$D$20,4,FALSE)*H1457</f>
        <v>#N/A</v>
      </c>
      <c r="K1457" s="13">
        <f>IF(F1457="COD1",tarifas!$D$11*(SUMIFS($H$11:$H$8770,$F$11:$F$8770,"=COD1",$B$11:$B$8770,"="&amp;B1457)/COUNTIFS($F$11:$F$8770,"=COD1",$B$11:$B$8770,"="&amp;B1457))/COUNTIFS($A$11:$A$8770,"="&amp;A1457,$F$11:$F$8770,"=COD1"),0)</f>
        <v>0</v>
      </c>
      <c r="L1457" s="13" t="e">
        <f>(VLOOKUP(F1457,tarifas!$C$7:$D$10,2,FALSE)+tarifas!$D$21)*datos!H1457</f>
        <v>#N/A</v>
      </c>
      <c r="M1457">
        <v>0</v>
      </c>
      <c r="N1457" s="13" t="e">
        <f t="shared" si="206"/>
        <v>#N/A</v>
      </c>
      <c r="O1457">
        <f t="shared" si="207"/>
        <v>0</v>
      </c>
      <c r="P1457" s="12">
        <f t="shared" si="208"/>
        <v>170.93830952440857</v>
      </c>
      <c r="Q1457">
        <f t="shared" si="209"/>
        <v>0</v>
      </c>
      <c r="R1457">
        <f>$D$2*tarifas!$D$12/24</f>
        <v>1.4541666666666666</v>
      </c>
      <c r="S1457" t="e">
        <f>VLOOKUP(E1457&amp;" "&amp;F1457,tarifas!$A$13:$D$20,4,FALSE)*P1457</f>
        <v>#N/A</v>
      </c>
      <c r="T1457">
        <f>IF(F1457="COD1",tarifas!$D$11*(SUMIFS($P$11:$P$8770,$F$11:$F$8770,"=COD1",$B$11:$B$8770,"="&amp;B1457)/COUNTIFS($F$11:$F$8770,"=COD1",$B$11:$B$8770,"="&amp;B1457))/COUNTIFS($A$11:$A$8770,"="&amp;A1457,$F$11:$F$8770,"=COD1"),0)</f>
        <v>0</v>
      </c>
      <c r="U1457" t="e">
        <f>(VLOOKUP(F1457,tarifas!$C$7:$D$10,2,FALSE)+tarifas!$D$21)*datos!P1457</f>
        <v>#N/A</v>
      </c>
      <c r="V1457" t="e">
        <f t="shared" si="210"/>
        <v>#N/A</v>
      </c>
      <c r="W1457">
        <f t="shared" si="211"/>
        <v>0</v>
      </c>
    </row>
    <row r="1458" spans="1:23" x14ac:dyDescent="0.25">
      <c r="A1458">
        <f t="shared" si="204"/>
        <v>61</v>
      </c>
      <c r="B1458">
        <f t="shared" si="205"/>
        <v>3</v>
      </c>
      <c r="C1458" s="1">
        <f t="shared" si="212"/>
        <v>41700.291666663157</v>
      </c>
      <c r="D1458" s="7">
        <v>26.787878787878789</v>
      </c>
      <c r="E1458" s="7"/>
      <c r="G1458">
        <v>0</v>
      </c>
      <c r="H1458" s="12">
        <v>155.04919965644552</v>
      </c>
      <c r="I1458" s="13">
        <f>$D$2*tarifas!$D$12/24</f>
        <v>1.4541666666666666</v>
      </c>
      <c r="J1458" s="13" t="e">
        <f>VLOOKUP(E1458&amp;" "&amp;F1458,tarifas!$A$13:$D$20,4,FALSE)*H1458</f>
        <v>#N/A</v>
      </c>
      <c r="K1458" s="13">
        <f>IF(F1458="COD1",tarifas!$D$11*(SUMIFS($H$11:$H$8770,$F$11:$F$8770,"=COD1",$B$11:$B$8770,"="&amp;B1458)/COUNTIFS($F$11:$F$8770,"=COD1",$B$11:$B$8770,"="&amp;B1458))/COUNTIFS($A$11:$A$8770,"="&amp;A1458,$F$11:$F$8770,"=COD1"),0)</f>
        <v>0</v>
      </c>
      <c r="L1458" s="13" t="e">
        <f>(VLOOKUP(F1458,tarifas!$C$7:$D$10,2,FALSE)+tarifas!$D$21)*datos!H1458</f>
        <v>#N/A</v>
      </c>
      <c r="M1458">
        <v>4.3126800000000003</v>
      </c>
      <c r="N1458" s="13" t="e">
        <f t="shared" si="206"/>
        <v>#N/A</v>
      </c>
      <c r="O1458">
        <f t="shared" si="207"/>
        <v>4.3126800000000003</v>
      </c>
      <c r="P1458" s="12">
        <f t="shared" si="208"/>
        <v>150.73651965644552</v>
      </c>
      <c r="Q1458">
        <f t="shared" si="209"/>
        <v>0</v>
      </c>
      <c r="R1458">
        <f>$D$2*tarifas!$D$12/24</f>
        <v>1.4541666666666666</v>
      </c>
      <c r="S1458" t="e">
        <f>VLOOKUP(E1458&amp;" "&amp;F1458,tarifas!$A$13:$D$20,4,FALSE)*P1458</f>
        <v>#N/A</v>
      </c>
      <c r="T1458">
        <f>IF(F1458="COD1",tarifas!$D$11*(SUMIFS($P$11:$P$8770,$F$11:$F$8770,"=COD1",$B$11:$B$8770,"="&amp;B1458)/COUNTIFS($F$11:$F$8770,"=COD1",$B$11:$B$8770,"="&amp;B1458))/COUNTIFS($A$11:$A$8770,"="&amp;A1458,$F$11:$F$8770,"=COD1"),0)</f>
        <v>0</v>
      </c>
      <c r="U1458" t="e">
        <f>(VLOOKUP(F1458,tarifas!$C$7:$D$10,2,FALSE)+tarifas!$D$21)*datos!P1458</f>
        <v>#N/A</v>
      </c>
      <c r="V1458" t="e">
        <f t="shared" si="210"/>
        <v>#N/A</v>
      </c>
      <c r="W1458">
        <f t="shared" si="211"/>
        <v>0</v>
      </c>
    </row>
    <row r="1459" spans="1:23" x14ac:dyDescent="0.25">
      <c r="A1459">
        <f t="shared" si="204"/>
        <v>61</v>
      </c>
      <c r="B1459">
        <f t="shared" si="205"/>
        <v>3</v>
      </c>
      <c r="C1459" s="1">
        <f t="shared" si="212"/>
        <v>41700.333333329821</v>
      </c>
      <c r="D1459" s="7">
        <v>177.21212121212119</v>
      </c>
      <c r="E1459" s="7"/>
      <c r="G1459">
        <v>0</v>
      </c>
      <c r="H1459" s="12">
        <v>154.39649261700319</v>
      </c>
      <c r="I1459" s="13">
        <f>$D$2*tarifas!$D$12/24</f>
        <v>1.4541666666666666</v>
      </c>
      <c r="J1459" s="13" t="e">
        <f>VLOOKUP(E1459&amp;" "&amp;F1459,tarifas!$A$13:$D$20,4,FALSE)*H1459</f>
        <v>#N/A</v>
      </c>
      <c r="K1459" s="13">
        <f>IF(F1459="COD1",tarifas!$D$11*(SUMIFS($H$11:$H$8770,$F$11:$F$8770,"=COD1",$B$11:$B$8770,"="&amp;B1459)/COUNTIFS($F$11:$F$8770,"=COD1",$B$11:$B$8770,"="&amp;B1459))/COUNTIFS($A$11:$A$8770,"="&amp;A1459,$F$11:$F$8770,"=COD1"),0)</f>
        <v>0</v>
      </c>
      <c r="L1459" s="13" t="e">
        <f>(VLOOKUP(F1459,tarifas!$C$7:$D$10,2,FALSE)+tarifas!$D$21)*datos!H1459</f>
        <v>#N/A</v>
      </c>
      <c r="M1459">
        <v>36.376289999999997</v>
      </c>
      <c r="N1459" s="13" t="e">
        <f t="shared" si="206"/>
        <v>#N/A</v>
      </c>
      <c r="O1459">
        <f t="shared" si="207"/>
        <v>36.376289999999997</v>
      </c>
      <c r="P1459" s="12">
        <f t="shared" si="208"/>
        <v>118.02020261700319</v>
      </c>
      <c r="Q1459">
        <f t="shared" si="209"/>
        <v>0</v>
      </c>
      <c r="R1459">
        <f>$D$2*tarifas!$D$12/24</f>
        <v>1.4541666666666666</v>
      </c>
      <c r="S1459" t="e">
        <f>VLOOKUP(E1459&amp;" "&amp;F1459,tarifas!$A$13:$D$20,4,FALSE)*P1459</f>
        <v>#N/A</v>
      </c>
      <c r="T1459">
        <f>IF(F1459="COD1",tarifas!$D$11*(SUMIFS($P$11:$P$8770,$F$11:$F$8770,"=COD1",$B$11:$B$8770,"="&amp;B1459)/COUNTIFS($F$11:$F$8770,"=COD1",$B$11:$B$8770,"="&amp;B1459))/COUNTIFS($A$11:$A$8770,"="&amp;A1459,$F$11:$F$8770,"=COD1"),0)</f>
        <v>0</v>
      </c>
      <c r="U1459" t="e">
        <f>(VLOOKUP(F1459,tarifas!$C$7:$D$10,2,FALSE)+tarifas!$D$21)*datos!P1459</f>
        <v>#N/A</v>
      </c>
      <c r="V1459" t="e">
        <f t="shared" si="210"/>
        <v>#N/A</v>
      </c>
      <c r="W1459">
        <f t="shared" si="211"/>
        <v>0</v>
      </c>
    </row>
    <row r="1460" spans="1:23" x14ac:dyDescent="0.25">
      <c r="A1460">
        <f t="shared" si="204"/>
        <v>61</v>
      </c>
      <c r="B1460">
        <f t="shared" si="205"/>
        <v>3</v>
      </c>
      <c r="C1460" s="1">
        <f t="shared" si="212"/>
        <v>41700.374999996486</v>
      </c>
      <c r="D1460" s="7">
        <v>365.50000000000006</v>
      </c>
      <c r="E1460" s="7"/>
      <c r="G1460">
        <v>0</v>
      </c>
      <c r="H1460" s="12">
        <v>154.67038803592422</v>
      </c>
      <c r="I1460" s="13">
        <f>$D$2*tarifas!$D$12/24</f>
        <v>1.4541666666666666</v>
      </c>
      <c r="J1460" s="13" t="e">
        <f>VLOOKUP(E1460&amp;" "&amp;F1460,tarifas!$A$13:$D$20,4,FALSE)*H1460</f>
        <v>#N/A</v>
      </c>
      <c r="K1460" s="13">
        <f>IF(F1460="COD1",tarifas!$D$11*(SUMIFS($H$11:$H$8770,$F$11:$F$8770,"=COD1",$B$11:$B$8770,"="&amp;B1460)/COUNTIFS($F$11:$F$8770,"=COD1",$B$11:$B$8770,"="&amp;B1460))/COUNTIFS($A$11:$A$8770,"="&amp;A1460,$F$11:$F$8770,"=COD1"),0)</f>
        <v>0</v>
      </c>
      <c r="L1460" s="13" t="e">
        <f>(VLOOKUP(F1460,tarifas!$C$7:$D$10,2,FALSE)+tarifas!$D$21)*datos!H1460</f>
        <v>#N/A</v>
      </c>
      <c r="M1460">
        <v>18.198310000000003</v>
      </c>
      <c r="N1460" s="13" t="e">
        <f t="shared" si="206"/>
        <v>#N/A</v>
      </c>
      <c r="O1460">
        <f t="shared" si="207"/>
        <v>18.198310000000003</v>
      </c>
      <c r="P1460" s="12">
        <f t="shared" si="208"/>
        <v>136.47207803592423</v>
      </c>
      <c r="Q1460">
        <f t="shared" si="209"/>
        <v>0</v>
      </c>
      <c r="R1460">
        <f>$D$2*tarifas!$D$12/24</f>
        <v>1.4541666666666666</v>
      </c>
      <c r="S1460" t="e">
        <f>VLOOKUP(E1460&amp;" "&amp;F1460,tarifas!$A$13:$D$20,4,FALSE)*P1460</f>
        <v>#N/A</v>
      </c>
      <c r="T1460">
        <f>IF(F1460="COD1",tarifas!$D$11*(SUMIFS($P$11:$P$8770,$F$11:$F$8770,"=COD1",$B$11:$B$8770,"="&amp;B1460)/COUNTIFS($F$11:$F$8770,"=COD1",$B$11:$B$8770,"="&amp;B1460))/COUNTIFS($A$11:$A$8770,"="&amp;A1460,$F$11:$F$8770,"=COD1"),0)</f>
        <v>0</v>
      </c>
      <c r="U1460" t="e">
        <f>(VLOOKUP(F1460,tarifas!$C$7:$D$10,2,FALSE)+tarifas!$D$21)*datos!P1460</f>
        <v>#N/A</v>
      </c>
      <c r="V1460" t="e">
        <f t="shared" si="210"/>
        <v>#N/A</v>
      </c>
      <c r="W1460">
        <f t="shared" si="211"/>
        <v>0</v>
      </c>
    </row>
    <row r="1461" spans="1:23" x14ac:dyDescent="0.25">
      <c r="A1461">
        <f t="shared" si="204"/>
        <v>61</v>
      </c>
      <c r="B1461">
        <f t="shared" si="205"/>
        <v>3</v>
      </c>
      <c r="C1461" s="1">
        <f t="shared" si="212"/>
        <v>41700.41666666315</v>
      </c>
      <c r="D1461" s="7">
        <v>566.15151515151513</v>
      </c>
      <c r="E1461" s="7"/>
      <c r="G1461">
        <v>1</v>
      </c>
      <c r="H1461" s="12">
        <v>155.22577579911444</v>
      </c>
      <c r="I1461" s="13">
        <f>$D$2*tarifas!$D$12/24</f>
        <v>1.4541666666666666</v>
      </c>
      <c r="J1461" s="13" t="e">
        <f>VLOOKUP(E1461&amp;" "&amp;F1461,tarifas!$A$13:$D$20,4,FALSE)*H1461</f>
        <v>#N/A</v>
      </c>
      <c r="K1461" s="13">
        <f>IF(F1461="COD1",tarifas!$D$11*(SUMIFS($H$11:$H$8770,$F$11:$F$8770,"=COD1",$B$11:$B$8770,"="&amp;B1461)/COUNTIFS($F$11:$F$8770,"=COD1",$B$11:$B$8770,"="&amp;B1461))/COUNTIFS($A$11:$A$8770,"="&amp;A1461,$F$11:$F$8770,"=COD1"),0)</f>
        <v>0</v>
      </c>
      <c r="L1461" s="13" t="e">
        <f>(VLOOKUP(F1461,tarifas!$C$7:$D$10,2,FALSE)+tarifas!$D$21)*datos!H1461</f>
        <v>#N/A</v>
      </c>
      <c r="M1461">
        <v>42.181069999999998</v>
      </c>
      <c r="N1461" s="13" t="e">
        <f t="shared" si="206"/>
        <v>#N/A</v>
      </c>
      <c r="O1461">
        <f t="shared" si="207"/>
        <v>42.181069999999998</v>
      </c>
      <c r="P1461" s="12">
        <f t="shared" si="208"/>
        <v>113.04470579911444</v>
      </c>
      <c r="Q1461">
        <f t="shared" si="209"/>
        <v>0</v>
      </c>
      <c r="R1461">
        <f>$D$2*tarifas!$D$12/24</f>
        <v>1.4541666666666666</v>
      </c>
      <c r="S1461" t="e">
        <f>VLOOKUP(E1461&amp;" "&amp;F1461,tarifas!$A$13:$D$20,4,FALSE)*P1461</f>
        <v>#N/A</v>
      </c>
      <c r="T1461">
        <f>IF(F1461="COD1",tarifas!$D$11*(SUMIFS($P$11:$P$8770,$F$11:$F$8770,"=COD1",$B$11:$B$8770,"="&amp;B1461)/COUNTIFS($F$11:$F$8770,"=COD1",$B$11:$B$8770,"="&amp;B1461))/COUNTIFS($A$11:$A$8770,"="&amp;A1461,$F$11:$F$8770,"=COD1"),0)</f>
        <v>0</v>
      </c>
      <c r="U1461" t="e">
        <f>(VLOOKUP(F1461,tarifas!$C$7:$D$10,2,FALSE)+tarifas!$D$21)*datos!P1461</f>
        <v>#N/A</v>
      </c>
      <c r="V1461" t="e">
        <f t="shared" si="210"/>
        <v>#N/A</v>
      </c>
      <c r="W1461">
        <f t="shared" si="211"/>
        <v>0</v>
      </c>
    </row>
    <row r="1462" spans="1:23" x14ac:dyDescent="0.25">
      <c r="A1462">
        <f t="shared" si="204"/>
        <v>61</v>
      </c>
      <c r="B1462">
        <f t="shared" si="205"/>
        <v>3</v>
      </c>
      <c r="C1462" s="1">
        <f t="shared" si="212"/>
        <v>41700.458333329814</v>
      </c>
      <c r="D1462" s="7">
        <v>674.59090909090912</v>
      </c>
      <c r="E1462" s="7"/>
      <c r="G1462">
        <v>1.5</v>
      </c>
      <c r="H1462" s="12">
        <v>154.30499408727076</v>
      </c>
      <c r="I1462" s="13">
        <f>$D$2*tarifas!$D$12/24</f>
        <v>1.4541666666666666</v>
      </c>
      <c r="J1462" s="13" t="e">
        <f>VLOOKUP(E1462&amp;" "&amp;F1462,tarifas!$A$13:$D$20,4,FALSE)*H1462</f>
        <v>#N/A</v>
      </c>
      <c r="K1462" s="13">
        <f>IF(F1462="COD1",tarifas!$D$11*(SUMIFS($H$11:$H$8770,$F$11:$F$8770,"=COD1",$B$11:$B$8770,"="&amp;B1462)/COUNTIFS($F$11:$F$8770,"=COD1",$B$11:$B$8770,"="&amp;B1462))/COUNTIFS($A$11:$A$8770,"="&amp;A1462,$F$11:$F$8770,"=COD1"),0)</f>
        <v>0</v>
      </c>
      <c r="L1462" s="13" t="e">
        <f>(VLOOKUP(F1462,tarifas!$C$7:$D$10,2,FALSE)+tarifas!$D$21)*datos!H1462</f>
        <v>#N/A</v>
      </c>
      <c r="M1462">
        <v>68.431550000000001</v>
      </c>
      <c r="N1462" s="13" t="e">
        <f t="shared" si="206"/>
        <v>#N/A</v>
      </c>
      <c r="O1462">
        <f t="shared" si="207"/>
        <v>68.431550000000001</v>
      </c>
      <c r="P1462" s="12">
        <f t="shared" si="208"/>
        <v>85.873444087270755</v>
      </c>
      <c r="Q1462">
        <f t="shared" si="209"/>
        <v>0</v>
      </c>
      <c r="R1462">
        <f>$D$2*tarifas!$D$12/24</f>
        <v>1.4541666666666666</v>
      </c>
      <c r="S1462" t="e">
        <f>VLOOKUP(E1462&amp;" "&amp;F1462,tarifas!$A$13:$D$20,4,FALSE)*P1462</f>
        <v>#N/A</v>
      </c>
      <c r="T1462">
        <f>IF(F1462="COD1",tarifas!$D$11*(SUMIFS($P$11:$P$8770,$F$11:$F$8770,"=COD1",$B$11:$B$8770,"="&amp;B1462)/COUNTIFS($F$11:$F$8770,"=COD1",$B$11:$B$8770,"="&amp;B1462))/COUNTIFS($A$11:$A$8770,"="&amp;A1462,$F$11:$F$8770,"=COD1"),0)</f>
        <v>0</v>
      </c>
      <c r="U1462" t="e">
        <f>(VLOOKUP(F1462,tarifas!$C$7:$D$10,2,FALSE)+tarifas!$D$21)*datos!P1462</f>
        <v>#N/A</v>
      </c>
      <c r="V1462" t="e">
        <f t="shared" si="210"/>
        <v>#N/A</v>
      </c>
      <c r="W1462">
        <f t="shared" si="211"/>
        <v>0</v>
      </c>
    </row>
    <row r="1463" spans="1:23" x14ac:dyDescent="0.25">
      <c r="A1463">
        <f t="shared" si="204"/>
        <v>61</v>
      </c>
      <c r="B1463">
        <f t="shared" si="205"/>
        <v>3</v>
      </c>
      <c r="C1463" s="1">
        <f t="shared" si="212"/>
        <v>41700.499999996478</v>
      </c>
      <c r="D1463" s="7">
        <v>776.59090909090912</v>
      </c>
      <c r="E1463" s="7"/>
      <c r="G1463">
        <v>2.0099999999999998</v>
      </c>
      <c r="H1463" s="12">
        <v>155.99828115099038</v>
      </c>
      <c r="I1463" s="13">
        <f>$D$2*tarifas!$D$12/24</f>
        <v>1.4541666666666666</v>
      </c>
      <c r="J1463" s="13" t="e">
        <f>VLOOKUP(E1463&amp;" "&amp;F1463,tarifas!$A$13:$D$20,4,FALSE)*H1463</f>
        <v>#N/A</v>
      </c>
      <c r="K1463" s="13">
        <f>IF(F1463="COD1",tarifas!$D$11*(SUMIFS($H$11:$H$8770,$F$11:$F$8770,"=COD1",$B$11:$B$8770,"="&amp;B1463)/COUNTIFS($F$11:$F$8770,"=COD1",$B$11:$B$8770,"="&amp;B1463))/COUNTIFS($A$11:$A$8770,"="&amp;A1463,$F$11:$F$8770,"=COD1"),0)</f>
        <v>0</v>
      </c>
      <c r="L1463" s="13" t="e">
        <f>(VLOOKUP(F1463,tarifas!$C$7:$D$10,2,FALSE)+tarifas!$D$21)*datos!H1463</f>
        <v>#N/A</v>
      </c>
      <c r="M1463">
        <v>87.508119999999991</v>
      </c>
      <c r="N1463" s="13" t="e">
        <f t="shared" si="206"/>
        <v>#N/A</v>
      </c>
      <c r="O1463">
        <f t="shared" si="207"/>
        <v>87.508119999999991</v>
      </c>
      <c r="P1463" s="12">
        <f t="shared" si="208"/>
        <v>68.490161150990389</v>
      </c>
      <c r="Q1463">
        <f t="shared" si="209"/>
        <v>0</v>
      </c>
      <c r="R1463">
        <f>$D$2*tarifas!$D$12/24</f>
        <v>1.4541666666666666</v>
      </c>
      <c r="S1463" t="e">
        <f>VLOOKUP(E1463&amp;" "&amp;F1463,tarifas!$A$13:$D$20,4,FALSE)*P1463</f>
        <v>#N/A</v>
      </c>
      <c r="T1463">
        <f>IF(F1463="COD1",tarifas!$D$11*(SUMIFS($P$11:$P$8770,$F$11:$F$8770,"=COD1",$B$11:$B$8770,"="&amp;B1463)/COUNTIFS($F$11:$F$8770,"=COD1",$B$11:$B$8770,"="&amp;B1463))/COUNTIFS($A$11:$A$8770,"="&amp;A1463,$F$11:$F$8770,"=COD1"),0)</f>
        <v>0</v>
      </c>
      <c r="U1463" t="e">
        <f>(VLOOKUP(F1463,tarifas!$C$7:$D$10,2,FALSE)+tarifas!$D$21)*datos!P1463</f>
        <v>#N/A</v>
      </c>
      <c r="V1463" t="e">
        <f t="shared" si="210"/>
        <v>#N/A</v>
      </c>
      <c r="W1463">
        <f t="shared" si="211"/>
        <v>0</v>
      </c>
    </row>
    <row r="1464" spans="1:23" x14ac:dyDescent="0.25">
      <c r="A1464">
        <f t="shared" si="204"/>
        <v>61</v>
      </c>
      <c r="B1464">
        <f t="shared" si="205"/>
        <v>3</v>
      </c>
      <c r="C1464" s="1">
        <f t="shared" si="212"/>
        <v>41700.541666663143</v>
      </c>
      <c r="D1464" s="7">
        <v>714</v>
      </c>
      <c r="E1464" s="7"/>
      <c r="G1464">
        <v>1.36</v>
      </c>
      <c r="H1464" s="12">
        <v>155.618640608546</v>
      </c>
      <c r="I1464" s="13">
        <f>$D$2*tarifas!$D$12/24</f>
        <v>1.4541666666666666</v>
      </c>
      <c r="J1464" s="13" t="e">
        <f>VLOOKUP(E1464&amp;" "&amp;F1464,tarifas!$A$13:$D$20,4,FALSE)*H1464</f>
        <v>#N/A</v>
      </c>
      <c r="K1464" s="13">
        <f>IF(F1464="COD1",tarifas!$D$11*(SUMIFS($H$11:$H$8770,$F$11:$F$8770,"=COD1",$B$11:$B$8770,"="&amp;B1464)/COUNTIFS($F$11:$F$8770,"=COD1",$B$11:$B$8770,"="&amp;B1464))/COUNTIFS($A$11:$A$8770,"="&amp;A1464,$F$11:$F$8770,"=COD1"),0)</f>
        <v>0</v>
      </c>
      <c r="L1464" s="13" t="e">
        <f>(VLOOKUP(F1464,tarifas!$C$7:$D$10,2,FALSE)+tarifas!$D$21)*datos!H1464</f>
        <v>#N/A</v>
      </c>
      <c r="M1464">
        <v>68.988240000000005</v>
      </c>
      <c r="N1464" s="13" t="e">
        <f t="shared" si="206"/>
        <v>#N/A</v>
      </c>
      <c r="O1464">
        <f t="shared" si="207"/>
        <v>68.988240000000005</v>
      </c>
      <c r="P1464" s="12">
        <f t="shared" si="208"/>
        <v>86.630400608545997</v>
      </c>
      <c r="Q1464">
        <f t="shared" si="209"/>
        <v>0</v>
      </c>
      <c r="R1464">
        <f>$D$2*tarifas!$D$12/24</f>
        <v>1.4541666666666666</v>
      </c>
      <c r="S1464" t="e">
        <f>VLOOKUP(E1464&amp;" "&amp;F1464,tarifas!$A$13:$D$20,4,FALSE)*P1464</f>
        <v>#N/A</v>
      </c>
      <c r="T1464">
        <f>IF(F1464="COD1",tarifas!$D$11*(SUMIFS($P$11:$P$8770,$F$11:$F$8770,"=COD1",$B$11:$B$8770,"="&amp;B1464)/COUNTIFS($F$11:$F$8770,"=COD1",$B$11:$B$8770,"="&amp;B1464))/COUNTIFS($A$11:$A$8770,"="&amp;A1464,$F$11:$F$8770,"=COD1"),0)</f>
        <v>0</v>
      </c>
      <c r="U1464" t="e">
        <f>(VLOOKUP(F1464,tarifas!$C$7:$D$10,2,FALSE)+tarifas!$D$21)*datos!P1464</f>
        <v>#N/A</v>
      </c>
      <c r="V1464" t="e">
        <f t="shared" si="210"/>
        <v>#N/A</v>
      </c>
      <c r="W1464">
        <f t="shared" si="211"/>
        <v>0</v>
      </c>
    </row>
    <row r="1465" spans="1:23" x14ac:dyDescent="0.25">
      <c r="A1465">
        <f t="shared" si="204"/>
        <v>61</v>
      </c>
      <c r="B1465">
        <f t="shared" si="205"/>
        <v>3</v>
      </c>
      <c r="C1465" s="1">
        <f t="shared" si="212"/>
        <v>41700.583333329807</v>
      </c>
      <c r="D1465" s="7">
        <v>436.07575757575756</v>
      </c>
      <c r="E1465" s="7"/>
      <c r="G1465">
        <v>1</v>
      </c>
      <c r="H1465" s="12">
        <v>156.28344003808957</v>
      </c>
      <c r="I1465" s="13">
        <f>$D$2*tarifas!$D$12/24</f>
        <v>1.4541666666666666</v>
      </c>
      <c r="J1465" s="13" t="e">
        <f>VLOOKUP(E1465&amp;" "&amp;F1465,tarifas!$A$13:$D$20,4,FALSE)*H1465</f>
        <v>#N/A</v>
      </c>
      <c r="K1465" s="13">
        <f>IF(F1465="COD1",tarifas!$D$11*(SUMIFS($H$11:$H$8770,$F$11:$F$8770,"=COD1",$B$11:$B$8770,"="&amp;B1465)/COUNTIFS($F$11:$F$8770,"=COD1",$B$11:$B$8770,"="&amp;B1465))/COUNTIFS($A$11:$A$8770,"="&amp;A1465,$F$11:$F$8770,"=COD1"),0)</f>
        <v>0</v>
      </c>
      <c r="L1465" s="13" t="e">
        <f>(VLOOKUP(F1465,tarifas!$C$7:$D$10,2,FALSE)+tarifas!$D$21)*datos!H1465</f>
        <v>#N/A</v>
      </c>
      <c r="M1465">
        <v>49.55733</v>
      </c>
      <c r="N1465" s="13" t="e">
        <f t="shared" si="206"/>
        <v>#N/A</v>
      </c>
      <c r="O1465">
        <f t="shared" si="207"/>
        <v>49.55733</v>
      </c>
      <c r="P1465" s="12">
        <f t="shared" si="208"/>
        <v>106.72611003808956</v>
      </c>
      <c r="Q1465">
        <f t="shared" si="209"/>
        <v>0</v>
      </c>
      <c r="R1465">
        <f>$D$2*tarifas!$D$12/24</f>
        <v>1.4541666666666666</v>
      </c>
      <c r="S1465" t="e">
        <f>VLOOKUP(E1465&amp;" "&amp;F1465,tarifas!$A$13:$D$20,4,FALSE)*P1465</f>
        <v>#N/A</v>
      </c>
      <c r="T1465">
        <f>IF(F1465="COD1",tarifas!$D$11*(SUMIFS($P$11:$P$8770,$F$11:$F$8770,"=COD1",$B$11:$B$8770,"="&amp;B1465)/COUNTIFS($F$11:$F$8770,"=COD1",$B$11:$B$8770,"="&amp;B1465))/COUNTIFS($A$11:$A$8770,"="&amp;A1465,$F$11:$F$8770,"=COD1"),0)</f>
        <v>0</v>
      </c>
      <c r="U1465" t="e">
        <f>(VLOOKUP(F1465,tarifas!$C$7:$D$10,2,FALSE)+tarifas!$D$21)*datos!P1465</f>
        <v>#N/A</v>
      </c>
      <c r="V1465" t="e">
        <f t="shared" si="210"/>
        <v>#N/A</v>
      </c>
      <c r="W1465">
        <f t="shared" si="211"/>
        <v>0</v>
      </c>
    </row>
    <row r="1466" spans="1:23" x14ac:dyDescent="0.25">
      <c r="A1466">
        <f t="shared" si="204"/>
        <v>61</v>
      </c>
      <c r="B1466">
        <f t="shared" si="205"/>
        <v>3</v>
      </c>
      <c r="C1466" s="1">
        <f t="shared" si="212"/>
        <v>41700.624999996471</v>
      </c>
      <c r="D1466" s="7">
        <v>469.30303030303025</v>
      </c>
      <c r="E1466" s="7"/>
      <c r="G1466">
        <v>0.1</v>
      </c>
      <c r="H1466" s="12">
        <v>158.4770117402835</v>
      </c>
      <c r="I1466" s="13">
        <f>$D$2*tarifas!$D$12/24</f>
        <v>1.4541666666666666</v>
      </c>
      <c r="J1466" s="13" t="e">
        <f>VLOOKUP(E1466&amp;" "&amp;F1466,tarifas!$A$13:$D$20,4,FALSE)*H1466</f>
        <v>#N/A</v>
      </c>
      <c r="K1466" s="13">
        <f>IF(F1466="COD1",tarifas!$D$11*(SUMIFS($H$11:$H$8770,$F$11:$F$8770,"=COD1",$B$11:$B$8770,"="&amp;B1466)/COUNTIFS($F$11:$F$8770,"=COD1",$B$11:$B$8770,"="&amp;B1466))/COUNTIFS($A$11:$A$8770,"="&amp;A1466,$F$11:$F$8770,"=COD1"),0)</f>
        <v>0</v>
      </c>
      <c r="L1466" s="13" t="e">
        <f>(VLOOKUP(F1466,tarifas!$C$7:$D$10,2,FALSE)+tarifas!$D$21)*datos!H1466</f>
        <v>#N/A</v>
      </c>
      <c r="M1466">
        <v>33.643029999999996</v>
      </c>
      <c r="N1466" s="13" t="e">
        <f t="shared" si="206"/>
        <v>#N/A</v>
      </c>
      <c r="O1466">
        <f t="shared" si="207"/>
        <v>33.643029999999996</v>
      </c>
      <c r="P1466" s="12">
        <f t="shared" si="208"/>
        <v>124.83398174028351</v>
      </c>
      <c r="Q1466">
        <f t="shared" si="209"/>
        <v>0</v>
      </c>
      <c r="R1466">
        <f>$D$2*tarifas!$D$12/24</f>
        <v>1.4541666666666666</v>
      </c>
      <c r="S1466" t="e">
        <f>VLOOKUP(E1466&amp;" "&amp;F1466,tarifas!$A$13:$D$20,4,FALSE)*P1466</f>
        <v>#N/A</v>
      </c>
      <c r="T1466">
        <f>IF(F1466="COD1",tarifas!$D$11*(SUMIFS($P$11:$P$8770,$F$11:$F$8770,"=COD1",$B$11:$B$8770,"="&amp;B1466)/COUNTIFS($F$11:$F$8770,"=COD1",$B$11:$B$8770,"="&amp;B1466))/COUNTIFS($A$11:$A$8770,"="&amp;A1466,$F$11:$F$8770,"=COD1"),0)</f>
        <v>0</v>
      </c>
      <c r="U1466" t="e">
        <f>(VLOOKUP(F1466,tarifas!$C$7:$D$10,2,FALSE)+tarifas!$D$21)*datos!P1466</f>
        <v>#N/A</v>
      </c>
      <c r="V1466" t="e">
        <f t="shared" si="210"/>
        <v>#N/A</v>
      </c>
      <c r="W1466">
        <f t="shared" si="211"/>
        <v>0</v>
      </c>
    </row>
    <row r="1467" spans="1:23" x14ac:dyDescent="0.25">
      <c r="A1467">
        <f t="shared" si="204"/>
        <v>61</v>
      </c>
      <c r="B1467">
        <f t="shared" si="205"/>
        <v>3</v>
      </c>
      <c r="C1467" s="1">
        <f t="shared" si="212"/>
        <v>41700.666666663135</v>
      </c>
      <c r="D1467" s="7">
        <v>81.136363636363626</v>
      </c>
      <c r="E1467" s="7"/>
      <c r="G1467">
        <v>0</v>
      </c>
      <c r="H1467" s="12">
        <v>163.43100341850999</v>
      </c>
      <c r="I1467" s="13">
        <f>$D$2*tarifas!$D$12/24</f>
        <v>1.4541666666666666</v>
      </c>
      <c r="J1467" s="13" t="e">
        <f>VLOOKUP(E1467&amp;" "&amp;F1467,tarifas!$A$13:$D$20,4,FALSE)*H1467</f>
        <v>#N/A</v>
      </c>
      <c r="K1467" s="13">
        <f>IF(F1467="COD1",tarifas!$D$11*(SUMIFS($H$11:$H$8770,$F$11:$F$8770,"=COD1",$B$11:$B$8770,"="&amp;B1467)/COUNTIFS($F$11:$F$8770,"=COD1",$B$11:$B$8770,"="&amp;B1467))/COUNTIFS($A$11:$A$8770,"="&amp;A1467,$F$11:$F$8770,"=COD1"),0)</f>
        <v>0</v>
      </c>
      <c r="L1467" s="13" t="e">
        <f>(VLOOKUP(F1467,tarifas!$C$7:$D$10,2,FALSE)+tarifas!$D$21)*datos!H1467</f>
        <v>#N/A</v>
      </c>
      <c r="M1467">
        <v>0.76034000000000002</v>
      </c>
      <c r="N1467" s="13" t="e">
        <f t="shared" si="206"/>
        <v>#N/A</v>
      </c>
      <c r="O1467">
        <f t="shared" si="207"/>
        <v>0.76034000000000002</v>
      </c>
      <c r="P1467" s="12">
        <f t="shared" si="208"/>
        <v>162.67066341850997</v>
      </c>
      <c r="Q1467">
        <f t="shared" si="209"/>
        <v>0</v>
      </c>
      <c r="R1467">
        <f>$D$2*tarifas!$D$12/24</f>
        <v>1.4541666666666666</v>
      </c>
      <c r="S1467" t="e">
        <f>VLOOKUP(E1467&amp;" "&amp;F1467,tarifas!$A$13:$D$20,4,FALSE)*P1467</f>
        <v>#N/A</v>
      </c>
      <c r="T1467">
        <f>IF(F1467="COD1",tarifas!$D$11*(SUMIFS($P$11:$P$8770,$F$11:$F$8770,"=COD1",$B$11:$B$8770,"="&amp;B1467)/COUNTIFS($F$11:$F$8770,"=COD1",$B$11:$B$8770,"="&amp;B1467))/COUNTIFS($A$11:$A$8770,"="&amp;A1467,$F$11:$F$8770,"=COD1"),0)</f>
        <v>0</v>
      </c>
      <c r="U1467" t="e">
        <f>(VLOOKUP(F1467,tarifas!$C$7:$D$10,2,FALSE)+tarifas!$D$21)*datos!P1467</f>
        <v>#N/A</v>
      </c>
      <c r="V1467" t="e">
        <f t="shared" si="210"/>
        <v>#N/A</v>
      </c>
      <c r="W1467">
        <f t="shared" si="211"/>
        <v>0</v>
      </c>
    </row>
    <row r="1468" spans="1:23" x14ac:dyDescent="0.25">
      <c r="A1468">
        <f t="shared" si="204"/>
        <v>61</v>
      </c>
      <c r="B1468">
        <f t="shared" si="205"/>
        <v>3</v>
      </c>
      <c r="C1468" s="1">
        <f t="shared" si="212"/>
        <v>41700.7083333298</v>
      </c>
      <c r="D1468" s="7">
        <v>11.333333333333332</v>
      </c>
      <c r="E1468" s="7"/>
      <c r="G1468">
        <v>0</v>
      </c>
      <c r="H1468" s="12">
        <v>171.65694467959725</v>
      </c>
      <c r="I1468" s="13">
        <f>$D$2*tarifas!$D$12/24</f>
        <v>1.4541666666666666</v>
      </c>
      <c r="J1468" s="13" t="e">
        <f>VLOOKUP(E1468&amp;" "&amp;F1468,tarifas!$A$13:$D$20,4,FALSE)*H1468</f>
        <v>#N/A</v>
      </c>
      <c r="K1468" s="13">
        <f>IF(F1468="COD1",tarifas!$D$11*(SUMIFS($H$11:$H$8770,$F$11:$F$8770,"=COD1",$B$11:$B$8770,"="&amp;B1468)/COUNTIFS($F$11:$F$8770,"=COD1",$B$11:$B$8770,"="&amp;B1468))/COUNTIFS($A$11:$A$8770,"="&amp;A1468,$F$11:$F$8770,"=COD1"),0)</f>
        <v>0</v>
      </c>
      <c r="L1468" s="13" t="e">
        <f>(VLOOKUP(F1468,tarifas!$C$7:$D$10,2,FALSE)+tarifas!$D$21)*datos!H1468</f>
        <v>#N/A</v>
      </c>
      <c r="M1468">
        <v>0</v>
      </c>
      <c r="N1468" s="13" t="e">
        <f t="shared" si="206"/>
        <v>#N/A</v>
      </c>
      <c r="O1468">
        <f t="shared" si="207"/>
        <v>0</v>
      </c>
      <c r="P1468" s="12">
        <f t="shared" si="208"/>
        <v>171.65694467959725</v>
      </c>
      <c r="Q1468">
        <f t="shared" si="209"/>
        <v>0</v>
      </c>
      <c r="R1468">
        <f>$D$2*tarifas!$D$12/24</f>
        <v>1.4541666666666666</v>
      </c>
      <c r="S1468" t="e">
        <f>VLOOKUP(E1468&amp;" "&amp;F1468,tarifas!$A$13:$D$20,4,FALSE)*P1468</f>
        <v>#N/A</v>
      </c>
      <c r="T1468">
        <f>IF(F1468="COD1",tarifas!$D$11*(SUMIFS($P$11:$P$8770,$F$11:$F$8770,"=COD1",$B$11:$B$8770,"="&amp;B1468)/COUNTIFS($F$11:$F$8770,"=COD1",$B$11:$B$8770,"="&amp;B1468))/COUNTIFS($A$11:$A$8770,"="&amp;A1468,$F$11:$F$8770,"=COD1"),0)</f>
        <v>0</v>
      </c>
      <c r="U1468" t="e">
        <f>(VLOOKUP(F1468,tarifas!$C$7:$D$10,2,FALSE)+tarifas!$D$21)*datos!P1468</f>
        <v>#N/A</v>
      </c>
      <c r="V1468" t="e">
        <f t="shared" si="210"/>
        <v>#N/A</v>
      </c>
      <c r="W1468">
        <f t="shared" si="211"/>
        <v>0</v>
      </c>
    </row>
    <row r="1469" spans="1:23" x14ac:dyDescent="0.25">
      <c r="A1469">
        <f t="shared" si="204"/>
        <v>61</v>
      </c>
      <c r="B1469">
        <f t="shared" si="205"/>
        <v>3</v>
      </c>
      <c r="C1469" s="1">
        <f t="shared" si="212"/>
        <v>41700.749999996464</v>
      </c>
      <c r="D1469" s="7">
        <v>0</v>
      </c>
      <c r="E1469" s="7"/>
      <c r="G1469">
        <v>0</v>
      </c>
      <c r="H1469" s="12">
        <v>172.676635434774</v>
      </c>
      <c r="I1469" s="13">
        <f>$D$2*tarifas!$D$12/24</f>
        <v>1.4541666666666666</v>
      </c>
      <c r="J1469" s="13" t="e">
        <f>VLOOKUP(E1469&amp;" "&amp;F1469,tarifas!$A$13:$D$20,4,FALSE)*H1469</f>
        <v>#N/A</v>
      </c>
      <c r="K1469" s="13">
        <f>IF(F1469="COD1",tarifas!$D$11*(SUMIFS($H$11:$H$8770,$F$11:$F$8770,"=COD1",$B$11:$B$8770,"="&amp;B1469)/COUNTIFS($F$11:$F$8770,"=COD1",$B$11:$B$8770,"="&amp;B1469))/COUNTIFS($A$11:$A$8770,"="&amp;A1469,$F$11:$F$8770,"=COD1"),0)</f>
        <v>0</v>
      </c>
      <c r="L1469" s="13" t="e">
        <f>(VLOOKUP(F1469,tarifas!$C$7:$D$10,2,FALSE)+tarifas!$D$21)*datos!H1469</f>
        <v>#N/A</v>
      </c>
      <c r="M1469">
        <v>0</v>
      </c>
      <c r="N1469" s="13" t="e">
        <f t="shared" si="206"/>
        <v>#N/A</v>
      </c>
      <c r="O1469">
        <f t="shared" si="207"/>
        <v>0</v>
      </c>
      <c r="P1469" s="12">
        <f t="shared" si="208"/>
        <v>172.676635434774</v>
      </c>
      <c r="Q1469">
        <f t="shared" si="209"/>
        <v>0</v>
      </c>
      <c r="R1469">
        <f>$D$2*tarifas!$D$12/24</f>
        <v>1.4541666666666666</v>
      </c>
      <c r="S1469" t="e">
        <f>VLOOKUP(E1469&amp;" "&amp;F1469,tarifas!$A$13:$D$20,4,FALSE)*P1469</f>
        <v>#N/A</v>
      </c>
      <c r="T1469">
        <f>IF(F1469="COD1",tarifas!$D$11*(SUMIFS($P$11:$P$8770,$F$11:$F$8770,"=COD1",$B$11:$B$8770,"="&amp;B1469)/COUNTIFS($F$11:$F$8770,"=COD1",$B$11:$B$8770,"="&amp;B1469))/COUNTIFS($A$11:$A$8770,"="&amp;A1469,$F$11:$F$8770,"=COD1"),0)</f>
        <v>0</v>
      </c>
      <c r="U1469" t="e">
        <f>(VLOOKUP(F1469,tarifas!$C$7:$D$10,2,FALSE)+tarifas!$D$21)*datos!P1469</f>
        <v>#N/A</v>
      </c>
      <c r="V1469" t="e">
        <f t="shared" si="210"/>
        <v>#N/A</v>
      </c>
      <c r="W1469">
        <f t="shared" si="211"/>
        <v>0</v>
      </c>
    </row>
    <row r="1470" spans="1:23" x14ac:dyDescent="0.25">
      <c r="A1470">
        <f t="shared" si="204"/>
        <v>61</v>
      </c>
      <c r="B1470">
        <f t="shared" si="205"/>
        <v>3</v>
      </c>
      <c r="C1470" s="1">
        <f t="shared" si="212"/>
        <v>41700.791666663128</v>
      </c>
      <c r="D1470" s="7">
        <v>0</v>
      </c>
      <c r="E1470" s="7"/>
      <c r="G1470">
        <v>1.5</v>
      </c>
      <c r="H1470" s="12">
        <v>167.20149557172479</v>
      </c>
      <c r="I1470" s="13">
        <f>$D$2*tarifas!$D$12/24</f>
        <v>1.4541666666666666</v>
      </c>
      <c r="J1470" s="13" t="e">
        <f>VLOOKUP(E1470&amp;" "&amp;F1470,tarifas!$A$13:$D$20,4,FALSE)*H1470</f>
        <v>#N/A</v>
      </c>
      <c r="K1470" s="13">
        <f>IF(F1470="COD1",tarifas!$D$11*(SUMIFS($H$11:$H$8770,$F$11:$F$8770,"=COD1",$B$11:$B$8770,"="&amp;B1470)/COUNTIFS($F$11:$F$8770,"=COD1",$B$11:$B$8770,"="&amp;B1470))/COUNTIFS($A$11:$A$8770,"="&amp;A1470,$F$11:$F$8770,"=COD1"),0)</f>
        <v>0</v>
      </c>
      <c r="L1470" s="13" t="e">
        <f>(VLOOKUP(F1470,tarifas!$C$7:$D$10,2,FALSE)+tarifas!$D$21)*datos!H1470</f>
        <v>#N/A</v>
      </c>
      <c r="M1470">
        <v>0</v>
      </c>
      <c r="N1470" s="13" t="e">
        <f t="shared" si="206"/>
        <v>#N/A</v>
      </c>
      <c r="O1470">
        <f t="shared" si="207"/>
        <v>0</v>
      </c>
      <c r="P1470" s="12">
        <f t="shared" si="208"/>
        <v>167.20149557172479</v>
      </c>
      <c r="Q1470">
        <f t="shared" si="209"/>
        <v>0</v>
      </c>
      <c r="R1470">
        <f>$D$2*tarifas!$D$12/24</f>
        <v>1.4541666666666666</v>
      </c>
      <c r="S1470" t="e">
        <f>VLOOKUP(E1470&amp;" "&amp;F1470,tarifas!$A$13:$D$20,4,FALSE)*P1470</f>
        <v>#N/A</v>
      </c>
      <c r="T1470">
        <f>IF(F1470="COD1",tarifas!$D$11*(SUMIFS($P$11:$P$8770,$F$11:$F$8770,"=COD1",$B$11:$B$8770,"="&amp;B1470)/COUNTIFS($F$11:$F$8770,"=COD1",$B$11:$B$8770,"="&amp;B1470))/COUNTIFS($A$11:$A$8770,"="&amp;A1470,$F$11:$F$8770,"=COD1"),0)</f>
        <v>0</v>
      </c>
      <c r="U1470" t="e">
        <f>(VLOOKUP(F1470,tarifas!$C$7:$D$10,2,FALSE)+tarifas!$D$21)*datos!P1470</f>
        <v>#N/A</v>
      </c>
      <c r="V1470" t="e">
        <f t="shared" si="210"/>
        <v>#N/A</v>
      </c>
      <c r="W1470">
        <f t="shared" si="211"/>
        <v>0</v>
      </c>
    </row>
    <row r="1471" spans="1:23" x14ac:dyDescent="0.25">
      <c r="A1471">
        <f t="shared" si="204"/>
        <v>61</v>
      </c>
      <c r="B1471">
        <f t="shared" si="205"/>
        <v>3</v>
      </c>
      <c r="C1471" s="1">
        <f t="shared" si="212"/>
        <v>41700.833333329792</v>
      </c>
      <c r="D1471" s="7">
        <v>0</v>
      </c>
      <c r="E1471" s="7"/>
      <c r="G1471">
        <v>2.5</v>
      </c>
      <c r="H1471" s="12">
        <v>179.4356838541994</v>
      </c>
      <c r="I1471" s="13">
        <f>$D$2*tarifas!$D$12/24</f>
        <v>1.4541666666666666</v>
      </c>
      <c r="J1471" s="13" t="e">
        <f>VLOOKUP(E1471&amp;" "&amp;F1471,tarifas!$A$13:$D$20,4,FALSE)*H1471</f>
        <v>#N/A</v>
      </c>
      <c r="K1471" s="13">
        <f>IF(F1471="COD1",tarifas!$D$11*(SUMIFS($H$11:$H$8770,$F$11:$F$8770,"=COD1",$B$11:$B$8770,"="&amp;B1471)/COUNTIFS($F$11:$F$8770,"=COD1",$B$11:$B$8770,"="&amp;B1471))/COUNTIFS($A$11:$A$8770,"="&amp;A1471,$F$11:$F$8770,"=COD1"),0)</f>
        <v>0</v>
      </c>
      <c r="L1471" s="13" t="e">
        <f>(VLOOKUP(F1471,tarifas!$C$7:$D$10,2,FALSE)+tarifas!$D$21)*datos!H1471</f>
        <v>#N/A</v>
      </c>
      <c r="M1471">
        <v>0</v>
      </c>
      <c r="N1471" s="13" t="e">
        <f t="shared" si="206"/>
        <v>#N/A</v>
      </c>
      <c r="O1471">
        <f t="shared" si="207"/>
        <v>0</v>
      </c>
      <c r="P1471" s="12">
        <f t="shared" si="208"/>
        <v>179.4356838541994</v>
      </c>
      <c r="Q1471">
        <f t="shared" si="209"/>
        <v>0</v>
      </c>
      <c r="R1471">
        <f>$D$2*tarifas!$D$12/24</f>
        <v>1.4541666666666666</v>
      </c>
      <c r="S1471" t="e">
        <f>VLOOKUP(E1471&amp;" "&amp;F1471,tarifas!$A$13:$D$20,4,FALSE)*P1471</f>
        <v>#N/A</v>
      </c>
      <c r="T1471">
        <f>IF(F1471="COD1",tarifas!$D$11*(SUMIFS($P$11:$P$8770,$F$11:$F$8770,"=COD1",$B$11:$B$8770,"="&amp;B1471)/COUNTIFS($F$11:$F$8770,"=COD1",$B$11:$B$8770,"="&amp;B1471))/COUNTIFS($A$11:$A$8770,"="&amp;A1471,$F$11:$F$8770,"=COD1"),0)</f>
        <v>0</v>
      </c>
      <c r="U1471" t="e">
        <f>(VLOOKUP(F1471,tarifas!$C$7:$D$10,2,FALSE)+tarifas!$D$21)*datos!P1471</f>
        <v>#N/A</v>
      </c>
      <c r="V1471" t="e">
        <f t="shared" si="210"/>
        <v>#N/A</v>
      </c>
      <c r="W1471">
        <f t="shared" si="211"/>
        <v>0</v>
      </c>
    </row>
    <row r="1472" spans="1:23" x14ac:dyDescent="0.25">
      <c r="A1472">
        <f t="shared" si="204"/>
        <v>61</v>
      </c>
      <c r="B1472">
        <f t="shared" si="205"/>
        <v>3</v>
      </c>
      <c r="C1472" s="1">
        <f t="shared" si="212"/>
        <v>41700.874999996457</v>
      </c>
      <c r="D1472" s="7">
        <v>0</v>
      </c>
      <c r="E1472" s="7"/>
      <c r="G1472">
        <v>2.5299999999999998</v>
      </c>
      <c r="H1472" s="12">
        <v>181.92167276006796</v>
      </c>
      <c r="I1472" s="13">
        <f>$D$2*tarifas!$D$12/24</f>
        <v>1.4541666666666666</v>
      </c>
      <c r="J1472" s="13" t="e">
        <f>VLOOKUP(E1472&amp;" "&amp;F1472,tarifas!$A$13:$D$20,4,FALSE)*H1472</f>
        <v>#N/A</v>
      </c>
      <c r="K1472" s="13">
        <f>IF(F1472="COD1",tarifas!$D$11*(SUMIFS($H$11:$H$8770,$F$11:$F$8770,"=COD1",$B$11:$B$8770,"="&amp;B1472)/COUNTIFS($F$11:$F$8770,"=COD1",$B$11:$B$8770,"="&amp;B1472))/COUNTIFS($A$11:$A$8770,"="&amp;A1472,$F$11:$F$8770,"=COD1"),0)</f>
        <v>0</v>
      </c>
      <c r="L1472" s="13" t="e">
        <f>(VLOOKUP(F1472,tarifas!$C$7:$D$10,2,FALSE)+tarifas!$D$21)*datos!H1472</f>
        <v>#N/A</v>
      </c>
      <c r="M1472">
        <v>0</v>
      </c>
      <c r="N1472" s="13" t="e">
        <f t="shared" si="206"/>
        <v>#N/A</v>
      </c>
      <c r="O1472">
        <f t="shared" si="207"/>
        <v>0</v>
      </c>
      <c r="P1472" s="12">
        <f t="shared" si="208"/>
        <v>181.92167276006796</v>
      </c>
      <c r="Q1472">
        <f t="shared" si="209"/>
        <v>0</v>
      </c>
      <c r="R1472">
        <f>$D$2*tarifas!$D$12/24</f>
        <v>1.4541666666666666</v>
      </c>
      <c r="S1472" t="e">
        <f>VLOOKUP(E1472&amp;" "&amp;F1472,tarifas!$A$13:$D$20,4,FALSE)*P1472</f>
        <v>#N/A</v>
      </c>
      <c r="T1472">
        <f>IF(F1472="COD1",tarifas!$D$11*(SUMIFS($P$11:$P$8770,$F$11:$F$8770,"=COD1",$B$11:$B$8770,"="&amp;B1472)/COUNTIFS($F$11:$F$8770,"=COD1",$B$11:$B$8770,"="&amp;B1472))/COUNTIFS($A$11:$A$8770,"="&amp;A1472,$F$11:$F$8770,"=COD1"),0)</f>
        <v>0</v>
      </c>
      <c r="U1472" t="e">
        <f>(VLOOKUP(F1472,tarifas!$C$7:$D$10,2,FALSE)+tarifas!$D$21)*datos!P1472</f>
        <v>#N/A</v>
      </c>
      <c r="V1472" t="e">
        <f t="shared" si="210"/>
        <v>#N/A</v>
      </c>
      <c r="W1472">
        <f t="shared" si="211"/>
        <v>0</v>
      </c>
    </row>
    <row r="1473" spans="1:23" x14ac:dyDescent="0.25">
      <c r="A1473">
        <f t="shared" si="204"/>
        <v>61</v>
      </c>
      <c r="B1473">
        <f t="shared" si="205"/>
        <v>3</v>
      </c>
      <c r="C1473" s="1">
        <f t="shared" si="212"/>
        <v>41700.916666663121</v>
      </c>
      <c r="D1473" s="7">
        <v>0</v>
      </c>
      <c r="E1473" s="7"/>
      <c r="G1473">
        <v>2</v>
      </c>
      <c r="H1473" s="12">
        <v>182.87185525716149</v>
      </c>
      <c r="I1473" s="13">
        <f>$D$2*tarifas!$D$12/24</f>
        <v>1.4541666666666666</v>
      </c>
      <c r="J1473" s="13" t="e">
        <f>VLOOKUP(E1473&amp;" "&amp;F1473,tarifas!$A$13:$D$20,4,FALSE)*H1473</f>
        <v>#N/A</v>
      </c>
      <c r="K1473" s="13">
        <f>IF(F1473="COD1",tarifas!$D$11*(SUMIFS($H$11:$H$8770,$F$11:$F$8770,"=COD1",$B$11:$B$8770,"="&amp;B1473)/COUNTIFS($F$11:$F$8770,"=COD1",$B$11:$B$8770,"="&amp;B1473))/COUNTIFS($A$11:$A$8770,"="&amp;A1473,$F$11:$F$8770,"=COD1"),0)</f>
        <v>0</v>
      </c>
      <c r="L1473" s="13" t="e">
        <f>(VLOOKUP(F1473,tarifas!$C$7:$D$10,2,FALSE)+tarifas!$D$21)*datos!H1473</f>
        <v>#N/A</v>
      </c>
      <c r="M1473">
        <v>0</v>
      </c>
      <c r="N1473" s="13" t="e">
        <f t="shared" si="206"/>
        <v>#N/A</v>
      </c>
      <c r="O1473">
        <f t="shared" si="207"/>
        <v>0</v>
      </c>
      <c r="P1473" s="12">
        <f t="shared" si="208"/>
        <v>182.87185525716149</v>
      </c>
      <c r="Q1473">
        <f t="shared" si="209"/>
        <v>0</v>
      </c>
      <c r="R1473">
        <f>$D$2*tarifas!$D$12/24</f>
        <v>1.4541666666666666</v>
      </c>
      <c r="S1473" t="e">
        <f>VLOOKUP(E1473&amp;" "&amp;F1473,tarifas!$A$13:$D$20,4,FALSE)*P1473</f>
        <v>#N/A</v>
      </c>
      <c r="T1473">
        <f>IF(F1473="COD1",tarifas!$D$11*(SUMIFS($P$11:$P$8770,$F$11:$F$8770,"=COD1",$B$11:$B$8770,"="&amp;B1473)/COUNTIFS($F$11:$F$8770,"=COD1",$B$11:$B$8770,"="&amp;B1473))/COUNTIFS($A$11:$A$8770,"="&amp;A1473,$F$11:$F$8770,"=COD1"),0)</f>
        <v>0</v>
      </c>
      <c r="U1473" t="e">
        <f>(VLOOKUP(F1473,tarifas!$C$7:$D$10,2,FALSE)+tarifas!$D$21)*datos!P1473</f>
        <v>#N/A</v>
      </c>
      <c r="V1473" t="e">
        <f t="shared" si="210"/>
        <v>#N/A</v>
      </c>
      <c r="W1473">
        <f t="shared" si="211"/>
        <v>0</v>
      </c>
    </row>
    <row r="1474" spans="1:23" x14ac:dyDescent="0.25">
      <c r="A1474">
        <f t="shared" si="204"/>
        <v>61</v>
      </c>
      <c r="B1474">
        <f t="shared" si="205"/>
        <v>3</v>
      </c>
      <c r="C1474" s="1">
        <f t="shared" si="212"/>
        <v>41700.958333329785</v>
      </c>
      <c r="D1474" s="7">
        <v>0</v>
      </c>
      <c r="E1474" s="7"/>
      <c r="G1474">
        <v>1</v>
      </c>
      <c r="H1474" s="12">
        <v>182.51717983872339</v>
      </c>
      <c r="I1474" s="13">
        <f>$D$2*tarifas!$D$12/24</f>
        <v>1.4541666666666666</v>
      </c>
      <c r="J1474" s="13" t="e">
        <f>VLOOKUP(E1474&amp;" "&amp;F1474,tarifas!$A$13:$D$20,4,FALSE)*H1474</f>
        <v>#N/A</v>
      </c>
      <c r="K1474" s="13">
        <f>IF(F1474="COD1",tarifas!$D$11*(SUMIFS($H$11:$H$8770,$F$11:$F$8770,"=COD1",$B$11:$B$8770,"="&amp;B1474)/COUNTIFS($F$11:$F$8770,"=COD1",$B$11:$B$8770,"="&amp;B1474))/COUNTIFS($A$11:$A$8770,"="&amp;A1474,$F$11:$F$8770,"=COD1"),0)</f>
        <v>0</v>
      </c>
      <c r="L1474" s="13" t="e">
        <f>(VLOOKUP(F1474,tarifas!$C$7:$D$10,2,FALSE)+tarifas!$D$21)*datos!H1474</f>
        <v>#N/A</v>
      </c>
      <c r="M1474">
        <v>0</v>
      </c>
      <c r="N1474" s="13" t="e">
        <f t="shared" si="206"/>
        <v>#N/A</v>
      </c>
      <c r="O1474">
        <f t="shared" si="207"/>
        <v>0</v>
      </c>
      <c r="P1474" s="12">
        <f t="shared" si="208"/>
        <v>182.51717983872339</v>
      </c>
      <c r="Q1474">
        <f t="shared" si="209"/>
        <v>0</v>
      </c>
      <c r="R1474">
        <f>$D$2*tarifas!$D$12/24</f>
        <v>1.4541666666666666</v>
      </c>
      <c r="S1474" t="e">
        <f>VLOOKUP(E1474&amp;" "&amp;F1474,tarifas!$A$13:$D$20,4,FALSE)*P1474</f>
        <v>#N/A</v>
      </c>
      <c r="T1474">
        <f>IF(F1474="COD1",tarifas!$D$11*(SUMIFS($P$11:$P$8770,$F$11:$F$8770,"=COD1",$B$11:$B$8770,"="&amp;B1474)/COUNTIFS($F$11:$F$8770,"=COD1",$B$11:$B$8770,"="&amp;B1474))/COUNTIFS($A$11:$A$8770,"="&amp;A1474,$F$11:$F$8770,"=COD1"),0)</f>
        <v>0</v>
      </c>
      <c r="U1474" t="e">
        <f>(VLOOKUP(F1474,tarifas!$C$7:$D$10,2,FALSE)+tarifas!$D$21)*datos!P1474</f>
        <v>#N/A</v>
      </c>
      <c r="V1474" t="e">
        <f t="shared" si="210"/>
        <v>#N/A</v>
      </c>
      <c r="W1474">
        <f t="shared" si="211"/>
        <v>0</v>
      </c>
    </row>
    <row r="1475" spans="1:23" x14ac:dyDescent="0.25">
      <c r="A1475">
        <f t="shared" si="204"/>
        <v>62</v>
      </c>
      <c r="B1475">
        <f t="shared" si="205"/>
        <v>3</v>
      </c>
      <c r="C1475" s="1">
        <f t="shared" si="212"/>
        <v>41700.999999996449</v>
      </c>
      <c r="D1475" s="7">
        <v>0</v>
      </c>
      <c r="E1475" s="7"/>
      <c r="G1475">
        <v>0</v>
      </c>
      <c r="H1475" s="12">
        <v>177.76767839432003</v>
      </c>
      <c r="I1475" s="13">
        <f>$D$2*tarifas!$D$12/24</f>
        <v>1.4541666666666666</v>
      </c>
      <c r="J1475" s="13" t="e">
        <f>VLOOKUP(E1475&amp;" "&amp;F1475,tarifas!$A$13:$D$20,4,FALSE)*H1475</f>
        <v>#N/A</v>
      </c>
      <c r="K1475" s="13">
        <f>IF(F1475="COD1",tarifas!$D$11*(SUMIFS($H$11:$H$8770,$F$11:$F$8770,"=COD1",$B$11:$B$8770,"="&amp;B1475)/COUNTIFS($F$11:$F$8770,"=COD1",$B$11:$B$8770,"="&amp;B1475))/COUNTIFS($A$11:$A$8770,"="&amp;A1475,$F$11:$F$8770,"=COD1"),0)</f>
        <v>0</v>
      </c>
      <c r="L1475" s="13" t="e">
        <f>(VLOOKUP(F1475,tarifas!$C$7:$D$10,2,FALSE)+tarifas!$D$21)*datos!H1475</f>
        <v>#N/A</v>
      </c>
      <c r="M1475">
        <v>0</v>
      </c>
      <c r="N1475" s="13" t="e">
        <f t="shared" si="206"/>
        <v>#N/A</v>
      </c>
      <c r="O1475">
        <f t="shared" si="207"/>
        <v>0</v>
      </c>
      <c r="P1475" s="12">
        <f t="shared" si="208"/>
        <v>177.76767839432003</v>
      </c>
      <c r="Q1475">
        <f t="shared" si="209"/>
        <v>0</v>
      </c>
      <c r="R1475">
        <f>$D$2*tarifas!$D$12/24</f>
        <v>1.4541666666666666</v>
      </c>
      <c r="S1475" t="e">
        <f>VLOOKUP(E1475&amp;" "&amp;F1475,tarifas!$A$13:$D$20,4,FALSE)*P1475</f>
        <v>#N/A</v>
      </c>
      <c r="T1475">
        <f>IF(F1475="COD1",tarifas!$D$11*(SUMIFS($P$11:$P$8770,$F$11:$F$8770,"=COD1",$B$11:$B$8770,"="&amp;B1475)/COUNTIFS($F$11:$F$8770,"=COD1",$B$11:$B$8770,"="&amp;B1475))/COUNTIFS($A$11:$A$8770,"="&amp;A1475,$F$11:$F$8770,"=COD1"),0)</f>
        <v>0</v>
      </c>
      <c r="U1475" t="e">
        <f>(VLOOKUP(F1475,tarifas!$C$7:$D$10,2,FALSE)+tarifas!$D$21)*datos!P1475</f>
        <v>#N/A</v>
      </c>
      <c r="V1475" t="e">
        <f t="shared" si="210"/>
        <v>#N/A</v>
      </c>
      <c r="W1475">
        <f t="shared" si="211"/>
        <v>0</v>
      </c>
    </row>
    <row r="1476" spans="1:23" x14ac:dyDescent="0.25">
      <c r="A1476">
        <f t="shared" si="204"/>
        <v>62</v>
      </c>
      <c r="B1476">
        <f t="shared" si="205"/>
        <v>3</v>
      </c>
      <c r="C1476" s="1">
        <f t="shared" si="212"/>
        <v>41701.041666663114</v>
      </c>
      <c r="D1476" s="7">
        <v>0</v>
      </c>
      <c r="E1476" s="7"/>
      <c r="G1476">
        <v>0</v>
      </c>
      <c r="H1476" s="12">
        <v>176.83516517710945</v>
      </c>
      <c r="I1476" s="13">
        <f>$D$2*tarifas!$D$12/24</f>
        <v>1.4541666666666666</v>
      </c>
      <c r="J1476" s="13" t="e">
        <f>VLOOKUP(E1476&amp;" "&amp;F1476,tarifas!$A$13:$D$20,4,FALSE)*H1476</f>
        <v>#N/A</v>
      </c>
      <c r="K1476" s="13">
        <f>IF(F1476="COD1",tarifas!$D$11*(SUMIFS($H$11:$H$8770,$F$11:$F$8770,"=COD1",$B$11:$B$8770,"="&amp;B1476)/COUNTIFS($F$11:$F$8770,"=COD1",$B$11:$B$8770,"="&amp;B1476))/COUNTIFS($A$11:$A$8770,"="&amp;A1476,$F$11:$F$8770,"=COD1"),0)</f>
        <v>0</v>
      </c>
      <c r="L1476" s="13" t="e">
        <f>(VLOOKUP(F1476,tarifas!$C$7:$D$10,2,FALSE)+tarifas!$D$21)*datos!H1476</f>
        <v>#N/A</v>
      </c>
      <c r="M1476">
        <v>0</v>
      </c>
      <c r="N1476" s="13" t="e">
        <f t="shared" si="206"/>
        <v>#N/A</v>
      </c>
      <c r="O1476">
        <f t="shared" si="207"/>
        <v>0</v>
      </c>
      <c r="P1476" s="12">
        <f t="shared" si="208"/>
        <v>176.83516517710945</v>
      </c>
      <c r="Q1476">
        <f t="shared" si="209"/>
        <v>0</v>
      </c>
      <c r="R1476">
        <f>$D$2*tarifas!$D$12/24</f>
        <v>1.4541666666666666</v>
      </c>
      <c r="S1476" t="e">
        <f>VLOOKUP(E1476&amp;" "&amp;F1476,tarifas!$A$13:$D$20,4,FALSE)*P1476</f>
        <v>#N/A</v>
      </c>
      <c r="T1476">
        <f>IF(F1476="COD1",tarifas!$D$11*(SUMIFS($P$11:$P$8770,$F$11:$F$8770,"=COD1",$B$11:$B$8770,"="&amp;B1476)/COUNTIFS($F$11:$F$8770,"=COD1",$B$11:$B$8770,"="&amp;B1476))/COUNTIFS($A$11:$A$8770,"="&amp;A1476,$F$11:$F$8770,"=COD1"),0)</f>
        <v>0</v>
      </c>
      <c r="U1476" t="e">
        <f>(VLOOKUP(F1476,tarifas!$C$7:$D$10,2,FALSE)+tarifas!$D$21)*datos!P1476</f>
        <v>#N/A</v>
      </c>
      <c r="V1476" t="e">
        <f t="shared" si="210"/>
        <v>#N/A</v>
      </c>
      <c r="W1476">
        <f t="shared" si="211"/>
        <v>0</v>
      </c>
    </row>
    <row r="1477" spans="1:23" x14ac:dyDescent="0.25">
      <c r="A1477">
        <f t="shared" si="204"/>
        <v>62</v>
      </c>
      <c r="B1477">
        <f t="shared" si="205"/>
        <v>3</v>
      </c>
      <c r="C1477" s="1">
        <f t="shared" si="212"/>
        <v>41701.083333329778</v>
      </c>
      <c r="D1477" s="7">
        <v>0</v>
      </c>
      <c r="E1477" s="7"/>
      <c r="G1477">
        <v>0</v>
      </c>
      <c r="H1477" s="12">
        <v>174.47052611832385</v>
      </c>
      <c r="I1477" s="13">
        <f>$D$2*tarifas!$D$12/24</f>
        <v>1.4541666666666666</v>
      </c>
      <c r="J1477" s="13" t="e">
        <f>VLOOKUP(E1477&amp;" "&amp;F1477,tarifas!$A$13:$D$20,4,FALSE)*H1477</f>
        <v>#N/A</v>
      </c>
      <c r="K1477" s="13">
        <f>IF(F1477="COD1",tarifas!$D$11*(SUMIFS($H$11:$H$8770,$F$11:$F$8770,"=COD1",$B$11:$B$8770,"="&amp;B1477)/COUNTIFS($F$11:$F$8770,"=COD1",$B$11:$B$8770,"="&amp;B1477))/COUNTIFS($A$11:$A$8770,"="&amp;A1477,$F$11:$F$8770,"=COD1"),0)</f>
        <v>0</v>
      </c>
      <c r="L1477" s="13" t="e">
        <f>(VLOOKUP(F1477,tarifas!$C$7:$D$10,2,FALSE)+tarifas!$D$21)*datos!H1477</f>
        <v>#N/A</v>
      </c>
      <c r="M1477">
        <v>0</v>
      </c>
      <c r="N1477" s="13" t="e">
        <f t="shared" si="206"/>
        <v>#N/A</v>
      </c>
      <c r="O1477">
        <f t="shared" si="207"/>
        <v>0</v>
      </c>
      <c r="P1477" s="12">
        <f t="shared" si="208"/>
        <v>174.47052611832385</v>
      </c>
      <c r="Q1477">
        <f t="shared" si="209"/>
        <v>0</v>
      </c>
      <c r="R1477">
        <f>$D$2*tarifas!$D$12/24</f>
        <v>1.4541666666666666</v>
      </c>
      <c r="S1477" t="e">
        <f>VLOOKUP(E1477&amp;" "&amp;F1477,tarifas!$A$13:$D$20,4,FALSE)*P1477</f>
        <v>#N/A</v>
      </c>
      <c r="T1477">
        <f>IF(F1477="COD1",tarifas!$D$11*(SUMIFS($P$11:$P$8770,$F$11:$F$8770,"=COD1",$B$11:$B$8770,"="&amp;B1477)/COUNTIFS($F$11:$F$8770,"=COD1",$B$11:$B$8770,"="&amp;B1477))/COUNTIFS($A$11:$A$8770,"="&amp;A1477,$F$11:$F$8770,"=COD1"),0)</f>
        <v>0</v>
      </c>
      <c r="U1477" t="e">
        <f>(VLOOKUP(F1477,tarifas!$C$7:$D$10,2,FALSE)+tarifas!$D$21)*datos!P1477</f>
        <v>#N/A</v>
      </c>
      <c r="V1477" t="e">
        <f t="shared" si="210"/>
        <v>#N/A</v>
      </c>
      <c r="W1477">
        <f t="shared" si="211"/>
        <v>0</v>
      </c>
    </row>
    <row r="1478" spans="1:23" x14ac:dyDescent="0.25">
      <c r="A1478">
        <f t="shared" si="204"/>
        <v>62</v>
      </c>
      <c r="B1478">
        <f t="shared" si="205"/>
        <v>3</v>
      </c>
      <c r="C1478" s="1">
        <f t="shared" si="212"/>
        <v>41701.124999996442</v>
      </c>
      <c r="D1478" s="7">
        <v>0</v>
      </c>
      <c r="E1478" s="7"/>
      <c r="G1478">
        <v>0</v>
      </c>
      <c r="H1478" s="12">
        <v>172.5253010917346</v>
      </c>
      <c r="I1478" s="13">
        <f>$D$2*tarifas!$D$12/24</f>
        <v>1.4541666666666666</v>
      </c>
      <c r="J1478" s="13" t="e">
        <f>VLOOKUP(E1478&amp;" "&amp;F1478,tarifas!$A$13:$D$20,4,FALSE)*H1478</f>
        <v>#N/A</v>
      </c>
      <c r="K1478" s="13">
        <f>IF(F1478="COD1",tarifas!$D$11*(SUMIFS($H$11:$H$8770,$F$11:$F$8770,"=COD1",$B$11:$B$8770,"="&amp;B1478)/COUNTIFS($F$11:$F$8770,"=COD1",$B$11:$B$8770,"="&amp;B1478))/COUNTIFS($A$11:$A$8770,"="&amp;A1478,$F$11:$F$8770,"=COD1"),0)</f>
        <v>0</v>
      </c>
      <c r="L1478" s="13" t="e">
        <f>(VLOOKUP(F1478,tarifas!$C$7:$D$10,2,FALSE)+tarifas!$D$21)*datos!H1478</f>
        <v>#N/A</v>
      </c>
      <c r="M1478">
        <v>0</v>
      </c>
      <c r="N1478" s="13" t="e">
        <f t="shared" si="206"/>
        <v>#N/A</v>
      </c>
      <c r="O1478">
        <f t="shared" si="207"/>
        <v>0</v>
      </c>
      <c r="P1478" s="12">
        <f t="shared" si="208"/>
        <v>172.5253010917346</v>
      </c>
      <c r="Q1478">
        <f t="shared" si="209"/>
        <v>0</v>
      </c>
      <c r="R1478">
        <f>$D$2*tarifas!$D$12/24</f>
        <v>1.4541666666666666</v>
      </c>
      <c r="S1478" t="e">
        <f>VLOOKUP(E1478&amp;" "&amp;F1478,tarifas!$A$13:$D$20,4,FALSE)*P1478</f>
        <v>#N/A</v>
      </c>
      <c r="T1478">
        <f>IF(F1478="COD1",tarifas!$D$11*(SUMIFS($P$11:$P$8770,$F$11:$F$8770,"=COD1",$B$11:$B$8770,"="&amp;B1478)/COUNTIFS($F$11:$F$8770,"=COD1",$B$11:$B$8770,"="&amp;B1478))/COUNTIFS($A$11:$A$8770,"="&amp;A1478,$F$11:$F$8770,"=COD1"),0)</f>
        <v>0</v>
      </c>
      <c r="U1478" t="e">
        <f>(VLOOKUP(F1478,tarifas!$C$7:$D$10,2,FALSE)+tarifas!$D$21)*datos!P1478</f>
        <v>#N/A</v>
      </c>
      <c r="V1478" t="e">
        <f t="shared" si="210"/>
        <v>#N/A</v>
      </c>
      <c r="W1478">
        <f t="shared" si="211"/>
        <v>0</v>
      </c>
    </row>
    <row r="1479" spans="1:23" x14ac:dyDescent="0.25">
      <c r="A1479">
        <f t="shared" si="204"/>
        <v>62</v>
      </c>
      <c r="B1479">
        <f t="shared" si="205"/>
        <v>3</v>
      </c>
      <c r="C1479" s="1">
        <f t="shared" si="212"/>
        <v>41701.166666663106</v>
      </c>
      <c r="D1479" s="7">
        <v>0</v>
      </c>
      <c r="E1479" s="7"/>
      <c r="G1479">
        <v>0</v>
      </c>
      <c r="H1479" s="12">
        <v>171.87608903320086</v>
      </c>
      <c r="I1479" s="13">
        <f>$D$2*tarifas!$D$12/24</f>
        <v>1.4541666666666666</v>
      </c>
      <c r="J1479" s="13" t="e">
        <f>VLOOKUP(E1479&amp;" "&amp;F1479,tarifas!$A$13:$D$20,4,FALSE)*H1479</f>
        <v>#N/A</v>
      </c>
      <c r="K1479" s="13">
        <f>IF(F1479="COD1",tarifas!$D$11*(SUMIFS($H$11:$H$8770,$F$11:$F$8770,"=COD1",$B$11:$B$8770,"="&amp;B1479)/COUNTIFS($F$11:$F$8770,"=COD1",$B$11:$B$8770,"="&amp;B1479))/COUNTIFS($A$11:$A$8770,"="&amp;A1479,$F$11:$F$8770,"=COD1"),0)</f>
        <v>0</v>
      </c>
      <c r="L1479" s="13" t="e">
        <f>(VLOOKUP(F1479,tarifas!$C$7:$D$10,2,FALSE)+tarifas!$D$21)*datos!H1479</f>
        <v>#N/A</v>
      </c>
      <c r="M1479">
        <v>0</v>
      </c>
      <c r="N1479" s="13" t="e">
        <f t="shared" si="206"/>
        <v>#N/A</v>
      </c>
      <c r="O1479">
        <f t="shared" si="207"/>
        <v>0</v>
      </c>
      <c r="P1479" s="12">
        <f t="shared" si="208"/>
        <v>171.87608903320086</v>
      </c>
      <c r="Q1479">
        <f t="shared" si="209"/>
        <v>0</v>
      </c>
      <c r="R1479">
        <f>$D$2*tarifas!$D$12/24</f>
        <v>1.4541666666666666</v>
      </c>
      <c r="S1479" t="e">
        <f>VLOOKUP(E1479&amp;" "&amp;F1479,tarifas!$A$13:$D$20,4,FALSE)*P1479</f>
        <v>#N/A</v>
      </c>
      <c r="T1479">
        <f>IF(F1479="COD1",tarifas!$D$11*(SUMIFS($P$11:$P$8770,$F$11:$F$8770,"=COD1",$B$11:$B$8770,"="&amp;B1479)/COUNTIFS($F$11:$F$8770,"=COD1",$B$11:$B$8770,"="&amp;B1479))/COUNTIFS($A$11:$A$8770,"="&amp;A1479,$F$11:$F$8770,"=COD1"),0)</f>
        <v>0</v>
      </c>
      <c r="U1479" t="e">
        <f>(VLOOKUP(F1479,tarifas!$C$7:$D$10,2,FALSE)+tarifas!$D$21)*datos!P1479</f>
        <v>#N/A</v>
      </c>
      <c r="V1479" t="e">
        <f t="shared" si="210"/>
        <v>#N/A</v>
      </c>
      <c r="W1479">
        <f t="shared" si="211"/>
        <v>0</v>
      </c>
    </row>
    <row r="1480" spans="1:23" x14ac:dyDescent="0.25">
      <c r="A1480">
        <f t="shared" si="204"/>
        <v>62</v>
      </c>
      <c r="B1480">
        <f t="shared" si="205"/>
        <v>3</v>
      </c>
      <c r="C1480" s="1">
        <f t="shared" si="212"/>
        <v>41701.208333329771</v>
      </c>
      <c r="D1480" s="7">
        <v>0</v>
      </c>
      <c r="E1480" s="7"/>
      <c r="G1480">
        <v>0</v>
      </c>
      <c r="H1480" s="12">
        <v>173.63444354249864</v>
      </c>
      <c r="I1480" s="13">
        <f>$D$2*tarifas!$D$12/24</f>
        <v>1.4541666666666666</v>
      </c>
      <c r="J1480" s="13" t="e">
        <f>VLOOKUP(E1480&amp;" "&amp;F1480,tarifas!$A$13:$D$20,4,FALSE)*H1480</f>
        <v>#N/A</v>
      </c>
      <c r="K1480" s="13">
        <f>IF(F1480="COD1",tarifas!$D$11*(SUMIFS($H$11:$H$8770,$F$11:$F$8770,"=COD1",$B$11:$B$8770,"="&amp;B1480)/COUNTIFS($F$11:$F$8770,"=COD1",$B$11:$B$8770,"="&amp;B1480))/COUNTIFS($A$11:$A$8770,"="&amp;A1480,$F$11:$F$8770,"=COD1"),0)</f>
        <v>0</v>
      </c>
      <c r="L1480" s="13" t="e">
        <f>(VLOOKUP(F1480,tarifas!$C$7:$D$10,2,FALSE)+tarifas!$D$21)*datos!H1480</f>
        <v>#N/A</v>
      </c>
      <c r="M1480">
        <v>0</v>
      </c>
      <c r="N1480" s="13" t="e">
        <f t="shared" si="206"/>
        <v>#N/A</v>
      </c>
      <c r="O1480">
        <f t="shared" si="207"/>
        <v>0</v>
      </c>
      <c r="P1480" s="12">
        <f t="shared" si="208"/>
        <v>173.63444354249864</v>
      </c>
      <c r="Q1480">
        <f t="shared" si="209"/>
        <v>0</v>
      </c>
      <c r="R1480">
        <f>$D$2*tarifas!$D$12/24</f>
        <v>1.4541666666666666</v>
      </c>
      <c r="S1480" t="e">
        <f>VLOOKUP(E1480&amp;" "&amp;F1480,tarifas!$A$13:$D$20,4,FALSE)*P1480</f>
        <v>#N/A</v>
      </c>
      <c r="T1480">
        <f>IF(F1480="COD1",tarifas!$D$11*(SUMIFS($P$11:$P$8770,$F$11:$F$8770,"=COD1",$B$11:$B$8770,"="&amp;B1480)/COUNTIFS($F$11:$F$8770,"=COD1",$B$11:$B$8770,"="&amp;B1480))/COUNTIFS($A$11:$A$8770,"="&amp;A1480,$F$11:$F$8770,"=COD1"),0)</f>
        <v>0</v>
      </c>
      <c r="U1480" t="e">
        <f>(VLOOKUP(F1480,tarifas!$C$7:$D$10,2,FALSE)+tarifas!$D$21)*datos!P1480</f>
        <v>#N/A</v>
      </c>
      <c r="V1480" t="e">
        <f t="shared" si="210"/>
        <v>#N/A</v>
      </c>
      <c r="W1480">
        <f t="shared" si="211"/>
        <v>0</v>
      </c>
    </row>
    <row r="1481" spans="1:23" x14ac:dyDescent="0.25">
      <c r="A1481">
        <f t="shared" si="204"/>
        <v>62</v>
      </c>
      <c r="B1481">
        <f t="shared" si="205"/>
        <v>3</v>
      </c>
      <c r="C1481" s="1">
        <f t="shared" si="212"/>
        <v>41701.249999996435</v>
      </c>
      <c r="D1481" s="7">
        <v>0</v>
      </c>
      <c r="E1481" s="7"/>
      <c r="G1481">
        <v>0</v>
      </c>
      <c r="H1481" s="12">
        <v>169.68218236817475</v>
      </c>
      <c r="I1481" s="13">
        <f>$D$2*tarifas!$D$12/24</f>
        <v>1.4541666666666666</v>
      </c>
      <c r="J1481" s="13" t="e">
        <f>VLOOKUP(E1481&amp;" "&amp;F1481,tarifas!$A$13:$D$20,4,FALSE)*H1481</f>
        <v>#N/A</v>
      </c>
      <c r="K1481" s="13">
        <f>IF(F1481="COD1",tarifas!$D$11*(SUMIFS($H$11:$H$8770,$F$11:$F$8770,"=COD1",$B$11:$B$8770,"="&amp;B1481)/COUNTIFS($F$11:$F$8770,"=COD1",$B$11:$B$8770,"="&amp;B1481))/COUNTIFS($A$11:$A$8770,"="&amp;A1481,$F$11:$F$8770,"=COD1"),0)</f>
        <v>0</v>
      </c>
      <c r="L1481" s="13" t="e">
        <f>(VLOOKUP(F1481,tarifas!$C$7:$D$10,2,FALSE)+tarifas!$D$21)*datos!H1481</f>
        <v>#N/A</v>
      </c>
      <c r="M1481">
        <v>0</v>
      </c>
      <c r="N1481" s="13" t="e">
        <f t="shared" si="206"/>
        <v>#N/A</v>
      </c>
      <c r="O1481">
        <f t="shared" si="207"/>
        <v>0</v>
      </c>
      <c r="P1481" s="12">
        <f t="shared" si="208"/>
        <v>169.68218236817475</v>
      </c>
      <c r="Q1481">
        <f t="shared" si="209"/>
        <v>0</v>
      </c>
      <c r="R1481">
        <f>$D$2*tarifas!$D$12/24</f>
        <v>1.4541666666666666</v>
      </c>
      <c r="S1481" t="e">
        <f>VLOOKUP(E1481&amp;" "&amp;F1481,tarifas!$A$13:$D$20,4,FALSE)*P1481</f>
        <v>#N/A</v>
      </c>
      <c r="T1481">
        <f>IF(F1481="COD1",tarifas!$D$11*(SUMIFS($P$11:$P$8770,$F$11:$F$8770,"=COD1",$B$11:$B$8770,"="&amp;B1481)/COUNTIFS($F$11:$F$8770,"=COD1",$B$11:$B$8770,"="&amp;B1481))/COUNTIFS($A$11:$A$8770,"="&amp;A1481,$F$11:$F$8770,"=COD1"),0)</f>
        <v>0</v>
      </c>
      <c r="U1481" t="e">
        <f>(VLOOKUP(F1481,tarifas!$C$7:$D$10,2,FALSE)+tarifas!$D$21)*datos!P1481</f>
        <v>#N/A</v>
      </c>
      <c r="V1481" t="e">
        <f t="shared" si="210"/>
        <v>#N/A</v>
      </c>
      <c r="W1481">
        <f t="shared" si="211"/>
        <v>0</v>
      </c>
    </row>
    <row r="1482" spans="1:23" x14ac:dyDescent="0.25">
      <c r="A1482">
        <f t="shared" si="204"/>
        <v>62</v>
      </c>
      <c r="B1482">
        <f t="shared" si="205"/>
        <v>3</v>
      </c>
      <c r="C1482" s="1">
        <f t="shared" si="212"/>
        <v>41701.291666663099</v>
      </c>
      <c r="D1482" s="7">
        <v>1.803030303030303</v>
      </c>
      <c r="E1482" s="7"/>
      <c r="G1482">
        <v>0</v>
      </c>
      <c r="H1482" s="12">
        <v>163.78901761497085</v>
      </c>
      <c r="I1482" s="13">
        <f>$D$2*tarifas!$D$12/24</f>
        <v>1.4541666666666666</v>
      </c>
      <c r="J1482" s="13" t="e">
        <f>VLOOKUP(E1482&amp;" "&amp;F1482,tarifas!$A$13:$D$20,4,FALSE)*H1482</f>
        <v>#N/A</v>
      </c>
      <c r="K1482" s="13">
        <f>IF(F1482="COD1",tarifas!$D$11*(SUMIFS($H$11:$H$8770,$F$11:$F$8770,"=COD1",$B$11:$B$8770,"="&amp;B1482)/COUNTIFS($F$11:$F$8770,"=COD1",$B$11:$B$8770,"="&amp;B1482))/COUNTIFS($A$11:$A$8770,"="&amp;A1482,$F$11:$F$8770,"=COD1"),0)</f>
        <v>0</v>
      </c>
      <c r="L1482" s="13" t="e">
        <f>(VLOOKUP(F1482,tarifas!$C$7:$D$10,2,FALSE)+tarifas!$D$21)*datos!H1482</f>
        <v>#N/A</v>
      </c>
      <c r="M1482">
        <v>0</v>
      </c>
      <c r="N1482" s="13" t="e">
        <f t="shared" si="206"/>
        <v>#N/A</v>
      </c>
      <c r="O1482">
        <f t="shared" si="207"/>
        <v>0</v>
      </c>
      <c r="P1482" s="12">
        <f t="shared" si="208"/>
        <v>163.78901761497085</v>
      </c>
      <c r="Q1482">
        <f t="shared" si="209"/>
        <v>0</v>
      </c>
      <c r="R1482">
        <f>$D$2*tarifas!$D$12/24</f>
        <v>1.4541666666666666</v>
      </c>
      <c r="S1482" t="e">
        <f>VLOOKUP(E1482&amp;" "&amp;F1482,tarifas!$A$13:$D$20,4,FALSE)*P1482</f>
        <v>#N/A</v>
      </c>
      <c r="T1482">
        <f>IF(F1482="COD1",tarifas!$D$11*(SUMIFS($P$11:$P$8770,$F$11:$F$8770,"=COD1",$B$11:$B$8770,"="&amp;B1482)/COUNTIFS($F$11:$F$8770,"=COD1",$B$11:$B$8770,"="&amp;B1482))/COUNTIFS($A$11:$A$8770,"="&amp;A1482,$F$11:$F$8770,"=COD1"),0)</f>
        <v>0</v>
      </c>
      <c r="U1482" t="e">
        <f>(VLOOKUP(F1482,tarifas!$C$7:$D$10,2,FALSE)+tarifas!$D$21)*datos!P1482</f>
        <v>#N/A</v>
      </c>
      <c r="V1482" t="e">
        <f t="shared" si="210"/>
        <v>#N/A</v>
      </c>
      <c r="W1482">
        <f t="shared" si="211"/>
        <v>0</v>
      </c>
    </row>
    <row r="1483" spans="1:23" x14ac:dyDescent="0.25">
      <c r="A1483">
        <f t="shared" si="204"/>
        <v>62</v>
      </c>
      <c r="B1483">
        <f t="shared" si="205"/>
        <v>3</v>
      </c>
      <c r="C1483" s="1">
        <f t="shared" si="212"/>
        <v>41701.333333329763</v>
      </c>
      <c r="D1483" s="7">
        <v>12.363636363636365</v>
      </c>
      <c r="E1483" s="7"/>
      <c r="G1483">
        <v>0</v>
      </c>
      <c r="H1483" s="12">
        <v>214.36808088289115</v>
      </c>
      <c r="I1483" s="13">
        <f>$D$2*tarifas!$D$12/24</f>
        <v>1.4541666666666666</v>
      </c>
      <c r="J1483" s="13" t="e">
        <f>VLOOKUP(E1483&amp;" "&amp;F1483,tarifas!$A$13:$D$20,4,FALSE)*H1483</f>
        <v>#N/A</v>
      </c>
      <c r="K1483" s="13">
        <f>IF(F1483="COD1",tarifas!$D$11*(SUMIFS($H$11:$H$8770,$F$11:$F$8770,"=COD1",$B$11:$B$8770,"="&amp;B1483)/COUNTIFS($F$11:$F$8770,"=COD1",$B$11:$B$8770,"="&amp;B1483))/COUNTIFS($A$11:$A$8770,"="&amp;A1483,$F$11:$F$8770,"=COD1"),0)</f>
        <v>0</v>
      </c>
      <c r="L1483" s="13" t="e">
        <f>(VLOOKUP(F1483,tarifas!$C$7:$D$10,2,FALSE)+tarifas!$D$21)*datos!H1483</f>
        <v>#N/A</v>
      </c>
      <c r="M1483">
        <v>56.354980000000005</v>
      </c>
      <c r="N1483" s="13" t="e">
        <f t="shared" si="206"/>
        <v>#N/A</v>
      </c>
      <c r="O1483">
        <f t="shared" si="207"/>
        <v>56.354980000000005</v>
      </c>
      <c r="P1483" s="12">
        <f t="shared" si="208"/>
        <v>158.01310088289114</v>
      </c>
      <c r="Q1483">
        <f t="shared" si="209"/>
        <v>0</v>
      </c>
      <c r="R1483">
        <f>$D$2*tarifas!$D$12/24</f>
        <v>1.4541666666666666</v>
      </c>
      <c r="S1483" t="e">
        <f>VLOOKUP(E1483&amp;" "&amp;F1483,tarifas!$A$13:$D$20,4,FALSE)*P1483</f>
        <v>#N/A</v>
      </c>
      <c r="T1483">
        <f>IF(F1483="COD1",tarifas!$D$11*(SUMIFS($P$11:$P$8770,$F$11:$F$8770,"=COD1",$B$11:$B$8770,"="&amp;B1483)/COUNTIFS($F$11:$F$8770,"=COD1",$B$11:$B$8770,"="&amp;B1483))/COUNTIFS($A$11:$A$8770,"="&amp;A1483,$F$11:$F$8770,"=COD1"),0)</f>
        <v>0</v>
      </c>
      <c r="U1483" t="e">
        <f>(VLOOKUP(F1483,tarifas!$C$7:$D$10,2,FALSE)+tarifas!$D$21)*datos!P1483</f>
        <v>#N/A</v>
      </c>
      <c r="V1483" t="e">
        <f t="shared" si="210"/>
        <v>#N/A</v>
      </c>
      <c r="W1483">
        <f t="shared" si="211"/>
        <v>0</v>
      </c>
    </row>
    <row r="1484" spans="1:23" x14ac:dyDescent="0.25">
      <c r="A1484">
        <f t="shared" ref="A1484:A1547" si="213">DAYS360($C$11,C1484)</f>
        <v>62</v>
      </c>
      <c r="B1484">
        <f t="shared" ref="B1484:B1547" si="214">MONTH(C1484)</f>
        <v>3</v>
      </c>
      <c r="C1484" s="1">
        <f t="shared" si="212"/>
        <v>41701.374999996428</v>
      </c>
      <c r="D1484" s="7">
        <v>34.257575757575758</v>
      </c>
      <c r="E1484" s="7"/>
      <c r="G1484">
        <v>1</v>
      </c>
      <c r="H1484" s="12">
        <v>339.19149427253558</v>
      </c>
      <c r="I1484" s="13">
        <f>$D$2*tarifas!$D$12/24</f>
        <v>1.4541666666666666</v>
      </c>
      <c r="J1484" s="13" t="e">
        <f>VLOOKUP(E1484&amp;" "&amp;F1484,tarifas!$A$13:$D$20,4,FALSE)*H1484</f>
        <v>#N/A</v>
      </c>
      <c r="K1484" s="13">
        <f>IF(F1484="COD1",tarifas!$D$11*(SUMIFS($H$11:$H$8770,$F$11:$F$8770,"=COD1",$B$11:$B$8770,"="&amp;B1484)/COUNTIFS($F$11:$F$8770,"=COD1",$B$11:$B$8770,"="&amp;B1484))/COUNTIFS($A$11:$A$8770,"="&amp;A1484,$F$11:$F$8770,"=COD1"),0)</f>
        <v>0</v>
      </c>
      <c r="L1484" s="13" t="e">
        <f>(VLOOKUP(F1484,tarifas!$C$7:$D$10,2,FALSE)+tarifas!$D$21)*datos!H1484</f>
        <v>#N/A</v>
      </c>
      <c r="M1484">
        <v>300.33375000000001</v>
      </c>
      <c r="N1484" s="13" t="e">
        <f t="shared" ref="N1484:N1547" si="215">(I1484+J1484+K1484+L1484)*1.23</f>
        <v>#N/A</v>
      </c>
      <c r="O1484">
        <f t="shared" ref="O1484:O1547" si="216">IF(M1484&lt;H1484,M1484,H1484)</f>
        <v>300.33375000000001</v>
      </c>
      <c r="P1484" s="12">
        <f t="shared" ref="P1484:P1547" si="217">H1484-O1484</f>
        <v>38.85774427253557</v>
      </c>
      <c r="Q1484">
        <f t="shared" ref="Q1484:Q1547" si="218">IF(M1484&lt;H1484,0,M1484-H1484)</f>
        <v>0</v>
      </c>
      <c r="R1484">
        <f>$D$2*tarifas!$D$12/24</f>
        <v>1.4541666666666666</v>
      </c>
      <c r="S1484" t="e">
        <f>VLOOKUP(E1484&amp;" "&amp;F1484,tarifas!$A$13:$D$20,4,FALSE)*P1484</f>
        <v>#N/A</v>
      </c>
      <c r="T1484">
        <f>IF(F1484="COD1",tarifas!$D$11*(SUMIFS($P$11:$P$8770,$F$11:$F$8770,"=COD1",$B$11:$B$8770,"="&amp;B1484)/COUNTIFS($F$11:$F$8770,"=COD1",$B$11:$B$8770,"="&amp;B1484))/COUNTIFS($A$11:$A$8770,"="&amp;A1484,$F$11:$F$8770,"=COD1"),0)</f>
        <v>0</v>
      </c>
      <c r="U1484" t="e">
        <f>(VLOOKUP(F1484,tarifas!$C$7:$D$10,2,FALSE)+tarifas!$D$21)*datos!P1484</f>
        <v>#N/A</v>
      </c>
      <c r="V1484" t="e">
        <f t="shared" ref="V1484:V1547" si="219">(R1484+S1484+T1484+U1484)*1.23</f>
        <v>#N/A</v>
      </c>
      <c r="W1484">
        <f t="shared" ref="W1484:W1547" si="220">0.9*G1484/1000*Q1484</f>
        <v>0</v>
      </c>
    </row>
    <row r="1485" spans="1:23" x14ac:dyDescent="0.25">
      <c r="A1485">
        <f t="shared" si="213"/>
        <v>62</v>
      </c>
      <c r="B1485">
        <f t="shared" si="214"/>
        <v>3</v>
      </c>
      <c r="C1485" s="1">
        <f t="shared" ref="C1485:C1548" si="221">+C1484+1/24</f>
        <v>41701.416666663092</v>
      </c>
      <c r="D1485" s="7">
        <v>73.666666666666671</v>
      </c>
      <c r="E1485" s="7"/>
      <c r="G1485">
        <v>1</v>
      </c>
      <c r="H1485" s="12">
        <v>516.10603870681359</v>
      </c>
      <c r="I1485" s="13">
        <f>$D$2*tarifas!$D$12/24</f>
        <v>1.4541666666666666</v>
      </c>
      <c r="J1485" s="13" t="e">
        <f>VLOOKUP(E1485&amp;" "&amp;F1485,tarifas!$A$13:$D$20,4,FALSE)*H1485</f>
        <v>#N/A</v>
      </c>
      <c r="K1485" s="13">
        <f>IF(F1485="COD1",tarifas!$D$11*(SUMIFS($H$11:$H$8770,$F$11:$F$8770,"=COD1",$B$11:$B$8770,"="&amp;B1485)/COUNTIFS($F$11:$F$8770,"=COD1",$B$11:$B$8770,"="&amp;B1485))/COUNTIFS($A$11:$A$8770,"="&amp;A1485,$F$11:$F$8770,"=COD1"),0)</f>
        <v>0</v>
      </c>
      <c r="L1485" s="13" t="e">
        <f>(VLOOKUP(F1485,tarifas!$C$7:$D$10,2,FALSE)+tarifas!$D$21)*datos!H1485</f>
        <v>#N/A</v>
      </c>
      <c r="M1485">
        <v>319.44327000000004</v>
      </c>
      <c r="N1485" s="13" t="e">
        <f t="shared" si="215"/>
        <v>#N/A</v>
      </c>
      <c r="O1485">
        <f t="shared" si="216"/>
        <v>319.44327000000004</v>
      </c>
      <c r="P1485" s="12">
        <f t="shared" si="217"/>
        <v>196.66276870681355</v>
      </c>
      <c r="Q1485">
        <f t="shared" si="218"/>
        <v>0</v>
      </c>
      <c r="R1485">
        <f>$D$2*tarifas!$D$12/24</f>
        <v>1.4541666666666666</v>
      </c>
      <c r="S1485" t="e">
        <f>VLOOKUP(E1485&amp;" "&amp;F1485,tarifas!$A$13:$D$20,4,FALSE)*P1485</f>
        <v>#N/A</v>
      </c>
      <c r="T1485">
        <f>IF(F1485="COD1",tarifas!$D$11*(SUMIFS($P$11:$P$8770,$F$11:$F$8770,"=COD1",$B$11:$B$8770,"="&amp;B1485)/COUNTIFS($F$11:$F$8770,"=COD1",$B$11:$B$8770,"="&amp;B1485))/COUNTIFS($A$11:$A$8770,"="&amp;A1485,$F$11:$F$8770,"=COD1"),0)</f>
        <v>0</v>
      </c>
      <c r="U1485" t="e">
        <f>(VLOOKUP(F1485,tarifas!$C$7:$D$10,2,FALSE)+tarifas!$D$21)*datos!P1485</f>
        <v>#N/A</v>
      </c>
      <c r="V1485" t="e">
        <f t="shared" si="219"/>
        <v>#N/A</v>
      </c>
      <c r="W1485">
        <f t="shared" si="220"/>
        <v>0</v>
      </c>
    </row>
    <row r="1486" spans="1:23" x14ac:dyDescent="0.25">
      <c r="A1486">
        <f t="shared" si="213"/>
        <v>62</v>
      </c>
      <c r="B1486">
        <f t="shared" si="214"/>
        <v>3</v>
      </c>
      <c r="C1486" s="1">
        <f t="shared" si="221"/>
        <v>41701.458333329756</v>
      </c>
      <c r="D1486" s="7">
        <v>55.893939393939398</v>
      </c>
      <c r="E1486" s="7"/>
      <c r="G1486">
        <v>1</v>
      </c>
      <c r="H1486" s="12">
        <v>565.54661692726086</v>
      </c>
      <c r="I1486" s="13">
        <f>$D$2*tarifas!$D$12/24</f>
        <v>1.4541666666666666</v>
      </c>
      <c r="J1486" s="13" t="e">
        <f>VLOOKUP(E1486&amp;" "&amp;F1486,tarifas!$A$13:$D$20,4,FALSE)*H1486</f>
        <v>#N/A</v>
      </c>
      <c r="K1486" s="13">
        <f>IF(F1486="COD1",tarifas!$D$11*(SUMIFS($H$11:$H$8770,$F$11:$F$8770,"=COD1",$B$11:$B$8770,"="&amp;B1486)/COUNTIFS($F$11:$F$8770,"=COD1",$B$11:$B$8770,"="&amp;B1486))/COUNTIFS($A$11:$A$8770,"="&amp;A1486,$F$11:$F$8770,"=COD1"),0)</f>
        <v>0</v>
      </c>
      <c r="L1486" s="13" t="e">
        <f>(VLOOKUP(F1486,tarifas!$C$7:$D$10,2,FALSE)+tarifas!$D$21)*datos!H1486</f>
        <v>#N/A</v>
      </c>
      <c r="M1486">
        <v>259.80534</v>
      </c>
      <c r="N1486" s="13" t="e">
        <f t="shared" si="215"/>
        <v>#N/A</v>
      </c>
      <c r="O1486">
        <f t="shared" si="216"/>
        <v>259.80534</v>
      </c>
      <c r="P1486" s="12">
        <f t="shared" si="217"/>
        <v>305.74127692726086</v>
      </c>
      <c r="Q1486">
        <f t="shared" si="218"/>
        <v>0</v>
      </c>
      <c r="R1486">
        <f>$D$2*tarifas!$D$12/24</f>
        <v>1.4541666666666666</v>
      </c>
      <c r="S1486" t="e">
        <f>VLOOKUP(E1486&amp;" "&amp;F1486,tarifas!$A$13:$D$20,4,FALSE)*P1486</f>
        <v>#N/A</v>
      </c>
      <c r="T1486">
        <f>IF(F1486="COD1",tarifas!$D$11*(SUMIFS($P$11:$P$8770,$F$11:$F$8770,"=COD1",$B$11:$B$8770,"="&amp;B1486)/COUNTIFS($F$11:$F$8770,"=COD1",$B$11:$B$8770,"="&amp;B1486))/COUNTIFS($A$11:$A$8770,"="&amp;A1486,$F$11:$F$8770,"=COD1"),0)</f>
        <v>0</v>
      </c>
      <c r="U1486" t="e">
        <f>(VLOOKUP(F1486,tarifas!$C$7:$D$10,2,FALSE)+tarifas!$D$21)*datos!P1486</f>
        <v>#N/A</v>
      </c>
      <c r="V1486" t="e">
        <f t="shared" si="219"/>
        <v>#N/A</v>
      </c>
      <c r="W1486">
        <f t="shared" si="220"/>
        <v>0</v>
      </c>
    </row>
    <row r="1487" spans="1:23" x14ac:dyDescent="0.25">
      <c r="A1487">
        <f t="shared" si="213"/>
        <v>62</v>
      </c>
      <c r="B1487">
        <f t="shared" si="214"/>
        <v>3</v>
      </c>
      <c r="C1487" s="1">
        <f t="shared" si="221"/>
        <v>41701.49999999642</v>
      </c>
      <c r="D1487" s="7">
        <v>150.42424242424244</v>
      </c>
      <c r="E1487" s="7"/>
      <c r="G1487">
        <v>1</v>
      </c>
      <c r="H1487" s="12">
        <v>494.60461244772773</v>
      </c>
      <c r="I1487" s="13">
        <f>$D$2*tarifas!$D$12/24</f>
        <v>1.4541666666666666</v>
      </c>
      <c r="J1487" s="13" t="e">
        <f>VLOOKUP(E1487&amp;" "&amp;F1487,tarifas!$A$13:$D$20,4,FALSE)*H1487</f>
        <v>#N/A</v>
      </c>
      <c r="K1487" s="13">
        <f>IF(F1487="COD1",tarifas!$D$11*(SUMIFS($H$11:$H$8770,$F$11:$F$8770,"=COD1",$B$11:$B$8770,"="&amp;B1487)/COUNTIFS($F$11:$F$8770,"=COD1",$B$11:$B$8770,"="&amp;B1487))/COUNTIFS($A$11:$A$8770,"="&amp;A1487,$F$11:$F$8770,"=COD1"),0)</f>
        <v>0</v>
      </c>
      <c r="L1487" s="13" t="e">
        <f>(VLOOKUP(F1487,tarifas!$C$7:$D$10,2,FALSE)+tarifas!$D$21)*datos!H1487</f>
        <v>#N/A</v>
      </c>
      <c r="M1487">
        <v>331.76779999999997</v>
      </c>
      <c r="N1487" s="13" t="e">
        <f t="shared" si="215"/>
        <v>#N/A</v>
      </c>
      <c r="O1487">
        <f t="shared" si="216"/>
        <v>331.76779999999997</v>
      </c>
      <c r="P1487" s="12">
        <f t="shared" si="217"/>
        <v>162.83681244772777</v>
      </c>
      <c r="Q1487">
        <f t="shared" si="218"/>
        <v>0</v>
      </c>
      <c r="R1487">
        <f>$D$2*tarifas!$D$12/24</f>
        <v>1.4541666666666666</v>
      </c>
      <c r="S1487" t="e">
        <f>VLOOKUP(E1487&amp;" "&amp;F1487,tarifas!$A$13:$D$20,4,FALSE)*P1487</f>
        <v>#N/A</v>
      </c>
      <c r="T1487">
        <f>IF(F1487="COD1",tarifas!$D$11*(SUMIFS($P$11:$P$8770,$F$11:$F$8770,"=COD1",$B$11:$B$8770,"="&amp;B1487)/COUNTIFS($F$11:$F$8770,"=COD1",$B$11:$B$8770,"="&amp;B1487))/COUNTIFS($A$11:$A$8770,"="&amp;A1487,$F$11:$F$8770,"=COD1"),0)</f>
        <v>0</v>
      </c>
      <c r="U1487" t="e">
        <f>(VLOOKUP(F1487,tarifas!$C$7:$D$10,2,FALSE)+tarifas!$D$21)*datos!P1487</f>
        <v>#N/A</v>
      </c>
      <c r="V1487" t="e">
        <f t="shared" si="219"/>
        <v>#N/A</v>
      </c>
      <c r="W1487">
        <f t="shared" si="220"/>
        <v>0</v>
      </c>
    </row>
    <row r="1488" spans="1:23" x14ac:dyDescent="0.25">
      <c r="A1488">
        <f t="shared" si="213"/>
        <v>62</v>
      </c>
      <c r="B1488">
        <f t="shared" si="214"/>
        <v>3</v>
      </c>
      <c r="C1488" s="1">
        <f t="shared" si="221"/>
        <v>41701.541666663084</v>
      </c>
      <c r="D1488" s="7">
        <v>231.56060606060609</v>
      </c>
      <c r="E1488" s="7"/>
      <c r="G1488">
        <v>1.19</v>
      </c>
      <c r="H1488" s="12">
        <v>451.36138465260387</v>
      </c>
      <c r="I1488" s="13">
        <f>$D$2*tarifas!$D$12/24</f>
        <v>1.4541666666666666</v>
      </c>
      <c r="J1488" s="13" t="e">
        <f>VLOOKUP(E1488&amp;" "&amp;F1488,tarifas!$A$13:$D$20,4,FALSE)*H1488</f>
        <v>#N/A</v>
      </c>
      <c r="K1488" s="13">
        <f>IF(F1488="COD1",tarifas!$D$11*(SUMIFS($H$11:$H$8770,$F$11:$F$8770,"=COD1",$B$11:$B$8770,"="&amp;B1488)/COUNTIFS($F$11:$F$8770,"=COD1",$B$11:$B$8770,"="&amp;B1488))/COUNTIFS($A$11:$A$8770,"="&amp;A1488,$F$11:$F$8770,"=COD1"),0)</f>
        <v>0</v>
      </c>
      <c r="L1488" s="13" t="e">
        <f>(VLOOKUP(F1488,tarifas!$C$7:$D$10,2,FALSE)+tarifas!$D$21)*datos!H1488</f>
        <v>#N/A</v>
      </c>
      <c r="M1488">
        <v>523.51109999999994</v>
      </c>
      <c r="N1488" s="13" t="e">
        <f t="shared" si="215"/>
        <v>#N/A</v>
      </c>
      <c r="O1488">
        <f t="shared" si="216"/>
        <v>451.36138465260387</v>
      </c>
      <c r="P1488" s="12">
        <f t="shared" si="217"/>
        <v>0</v>
      </c>
      <c r="Q1488">
        <f t="shared" si="218"/>
        <v>72.149715347396068</v>
      </c>
      <c r="R1488">
        <f>$D$2*tarifas!$D$12/24</f>
        <v>1.4541666666666666</v>
      </c>
      <c r="S1488" t="e">
        <f>VLOOKUP(E1488&amp;" "&amp;F1488,tarifas!$A$13:$D$20,4,FALSE)*P1488</f>
        <v>#N/A</v>
      </c>
      <c r="T1488">
        <f>IF(F1488="COD1",tarifas!$D$11*(SUMIFS($P$11:$P$8770,$F$11:$F$8770,"=COD1",$B$11:$B$8770,"="&amp;B1488)/COUNTIFS($F$11:$F$8770,"=COD1",$B$11:$B$8770,"="&amp;B1488))/COUNTIFS($A$11:$A$8770,"="&amp;A1488,$F$11:$F$8770,"=COD1"),0)</f>
        <v>0</v>
      </c>
      <c r="U1488" t="e">
        <f>(VLOOKUP(F1488,tarifas!$C$7:$D$10,2,FALSE)+tarifas!$D$21)*datos!P1488</f>
        <v>#N/A</v>
      </c>
      <c r="V1488" t="e">
        <f t="shared" si="219"/>
        <v>#N/A</v>
      </c>
      <c r="W1488">
        <f t="shared" si="220"/>
        <v>7.7272345137061188E-2</v>
      </c>
    </row>
    <row r="1489" spans="1:23" x14ac:dyDescent="0.25">
      <c r="A1489">
        <f t="shared" si="213"/>
        <v>62</v>
      </c>
      <c r="B1489">
        <f t="shared" si="214"/>
        <v>3</v>
      </c>
      <c r="C1489" s="1">
        <f t="shared" si="221"/>
        <v>41701.583333329749</v>
      </c>
      <c r="D1489" s="7">
        <v>216.87878787878788</v>
      </c>
      <c r="E1489" s="7"/>
      <c r="G1489">
        <v>1</v>
      </c>
      <c r="H1489" s="12">
        <v>540.67115493649032</v>
      </c>
      <c r="I1489" s="13">
        <f>$D$2*tarifas!$D$12/24</f>
        <v>1.4541666666666666</v>
      </c>
      <c r="J1489" s="13" t="e">
        <f>VLOOKUP(E1489&amp;" "&amp;F1489,tarifas!$A$13:$D$20,4,FALSE)*H1489</f>
        <v>#N/A</v>
      </c>
      <c r="K1489" s="13">
        <f>IF(F1489="COD1",tarifas!$D$11*(SUMIFS($H$11:$H$8770,$F$11:$F$8770,"=COD1",$B$11:$B$8770,"="&amp;B1489)/COUNTIFS($F$11:$F$8770,"=COD1",$B$11:$B$8770,"="&amp;B1489))/COUNTIFS($A$11:$A$8770,"="&amp;A1489,$F$11:$F$8770,"=COD1"),0)</f>
        <v>0</v>
      </c>
      <c r="L1489" s="13" t="e">
        <f>(VLOOKUP(F1489,tarifas!$C$7:$D$10,2,FALSE)+tarifas!$D$21)*datos!H1489</f>
        <v>#N/A</v>
      </c>
      <c r="M1489">
        <v>447.76150999999999</v>
      </c>
      <c r="N1489" s="13" t="e">
        <f t="shared" si="215"/>
        <v>#N/A</v>
      </c>
      <c r="O1489">
        <f t="shared" si="216"/>
        <v>447.76150999999999</v>
      </c>
      <c r="P1489" s="12">
        <f t="shared" si="217"/>
        <v>92.909644936490338</v>
      </c>
      <c r="Q1489">
        <f t="shared" si="218"/>
        <v>0</v>
      </c>
      <c r="R1489">
        <f>$D$2*tarifas!$D$12/24</f>
        <v>1.4541666666666666</v>
      </c>
      <c r="S1489" t="e">
        <f>VLOOKUP(E1489&amp;" "&amp;F1489,tarifas!$A$13:$D$20,4,FALSE)*P1489</f>
        <v>#N/A</v>
      </c>
      <c r="T1489">
        <f>IF(F1489="COD1",tarifas!$D$11*(SUMIFS($P$11:$P$8770,$F$11:$F$8770,"=COD1",$B$11:$B$8770,"="&amp;B1489)/COUNTIFS($F$11:$F$8770,"=COD1",$B$11:$B$8770,"="&amp;B1489))/COUNTIFS($A$11:$A$8770,"="&amp;A1489,$F$11:$F$8770,"=COD1"),0)</f>
        <v>0</v>
      </c>
      <c r="U1489" t="e">
        <f>(VLOOKUP(F1489,tarifas!$C$7:$D$10,2,FALSE)+tarifas!$D$21)*datos!P1489</f>
        <v>#N/A</v>
      </c>
      <c r="V1489" t="e">
        <f t="shared" si="219"/>
        <v>#N/A</v>
      </c>
      <c r="W1489">
        <f t="shared" si="220"/>
        <v>0</v>
      </c>
    </row>
    <row r="1490" spans="1:23" x14ac:dyDescent="0.25">
      <c r="A1490">
        <f t="shared" si="213"/>
        <v>62</v>
      </c>
      <c r="B1490">
        <f t="shared" si="214"/>
        <v>3</v>
      </c>
      <c r="C1490" s="1">
        <f t="shared" si="221"/>
        <v>41701.624999996413</v>
      </c>
      <c r="D1490" s="7">
        <v>48.166666666666671</v>
      </c>
      <c r="E1490" s="7"/>
      <c r="G1490">
        <v>0.48</v>
      </c>
      <c r="H1490" s="12">
        <v>546.55894938415679</v>
      </c>
      <c r="I1490" s="13">
        <f>$D$2*tarifas!$D$12/24</f>
        <v>1.4541666666666666</v>
      </c>
      <c r="J1490" s="13" t="e">
        <f>VLOOKUP(E1490&amp;" "&amp;F1490,tarifas!$A$13:$D$20,4,FALSE)*H1490</f>
        <v>#N/A</v>
      </c>
      <c r="K1490" s="13">
        <f>IF(F1490="COD1",tarifas!$D$11*(SUMIFS($H$11:$H$8770,$F$11:$F$8770,"=COD1",$B$11:$B$8770,"="&amp;B1490)/COUNTIFS($F$11:$F$8770,"=COD1",$B$11:$B$8770,"="&amp;B1490))/COUNTIFS($A$11:$A$8770,"="&amp;A1490,$F$11:$F$8770,"=COD1"),0)</f>
        <v>0</v>
      </c>
      <c r="L1490" s="13" t="e">
        <f>(VLOOKUP(F1490,tarifas!$C$7:$D$10,2,FALSE)+tarifas!$D$21)*datos!H1490</f>
        <v>#N/A</v>
      </c>
      <c r="M1490">
        <v>171.64742999999999</v>
      </c>
      <c r="N1490" s="13" t="e">
        <f t="shared" si="215"/>
        <v>#N/A</v>
      </c>
      <c r="O1490">
        <f t="shared" si="216"/>
        <v>171.64742999999999</v>
      </c>
      <c r="P1490" s="12">
        <f t="shared" si="217"/>
        <v>374.9115193841568</v>
      </c>
      <c r="Q1490">
        <f t="shared" si="218"/>
        <v>0</v>
      </c>
      <c r="R1490">
        <f>$D$2*tarifas!$D$12/24</f>
        <v>1.4541666666666666</v>
      </c>
      <c r="S1490" t="e">
        <f>VLOOKUP(E1490&amp;" "&amp;F1490,tarifas!$A$13:$D$20,4,FALSE)*P1490</f>
        <v>#N/A</v>
      </c>
      <c r="T1490">
        <f>IF(F1490="COD1",tarifas!$D$11*(SUMIFS($P$11:$P$8770,$F$11:$F$8770,"=COD1",$B$11:$B$8770,"="&amp;B1490)/COUNTIFS($F$11:$F$8770,"=COD1",$B$11:$B$8770,"="&amp;B1490))/COUNTIFS($A$11:$A$8770,"="&amp;A1490,$F$11:$F$8770,"=COD1"),0)</f>
        <v>0</v>
      </c>
      <c r="U1490" t="e">
        <f>(VLOOKUP(F1490,tarifas!$C$7:$D$10,2,FALSE)+tarifas!$D$21)*datos!P1490</f>
        <v>#N/A</v>
      </c>
      <c r="V1490" t="e">
        <f t="shared" si="219"/>
        <v>#N/A</v>
      </c>
      <c r="W1490">
        <f t="shared" si="220"/>
        <v>0</v>
      </c>
    </row>
    <row r="1491" spans="1:23" x14ac:dyDescent="0.25">
      <c r="A1491">
        <f t="shared" si="213"/>
        <v>62</v>
      </c>
      <c r="B1491">
        <f t="shared" si="214"/>
        <v>3</v>
      </c>
      <c r="C1491" s="1">
        <f t="shared" si="221"/>
        <v>41701.666666663077</v>
      </c>
      <c r="D1491" s="7">
        <v>26.272727272727273</v>
      </c>
      <c r="E1491" s="7"/>
      <c r="G1491">
        <v>0.5</v>
      </c>
      <c r="H1491" s="12">
        <v>536.65619791910319</v>
      </c>
      <c r="I1491" s="13">
        <f>$D$2*tarifas!$D$12/24</f>
        <v>1.4541666666666666</v>
      </c>
      <c r="J1491" s="13" t="e">
        <f>VLOOKUP(E1491&amp;" "&amp;F1491,tarifas!$A$13:$D$20,4,FALSE)*H1491</f>
        <v>#N/A</v>
      </c>
      <c r="K1491" s="13">
        <f>IF(F1491="COD1",tarifas!$D$11*(SUMIFS($H$11:$H$8770,$F$11:$F$8770,"=COD1",$B$11:$B$8770,"="&amp;B1491)/COUNTIFS($F$11:$F$8770,"=COD1",$B$11:$B$8770,"="&amp;B1491))/COUNTIFS($A$11:$A$8770,"="&amp;A1491,$F$11:$F$8770,"=COD1"),0)</f>
        <v>0</v>
      </c>
      <c r="L1491" s="13" t="e">
        <f>(VLOOKUP(F1491,tarifas!$C$7:$D$10,2,FALSE)+tarifas!$D$21)*datos!H1491</f>
        <v>#N/A</v>
      </c>
      <c r="M1491">
        <v>143.92676</v>
      </c>
      <c r="N1491" s="13" t="e">
        <f t="shared" si="215"/>
        <v>#N/A</v>
      </c>
      <c r="O1491">
        <f t="shared" si="216"/>
        <v>143.92676</v>
      </c>
      <c r="P1491" s="12">
        <f t="shared" si="217"/>
        <v>392.72943791910319</v>
      </c>
      <c r="Q1491">
        <f t="shared" si="218"/>
        <v>0</v>
      </c>
      <c r="R1491">
        <f>$D$2*tarifas!$D$12/24</f>
        <v>1.4541666666666666</v>
      </c>
      <c r="S1491" t="e">
        <f>VLOOKUP(E1491&amp;" "&amp;F1491,tarifas!$A$13:$D$20,4,FALSE)*P1491</f>
        <v>#N/A</v>
      </c>
      <c r="T1491">
        <f>IF(F1491="COD1",tarifas!$D$11*(SUMIFS($P$11:$P$8770,$F$11:$F$8770,"=COD1",$B$11:$B$8770,"="&amp;B1491)/COUNTIFS($F$11:$F$8770,"=COD1",$B$11:$B$8770,"="&amp;B1491))/COUNTIFS($A$11:$A$8770,"="&amp;A1491,$F$11:$F$8770,"=COD1"),0)</f>
        <v>0</v>
      </c>
      <c r="U1491" t="e">
        <f>(VLOOKUP(F1491,tarifas!$C$7:$D$10,2,FALSE)+tarifas!$D$21)*datos!P1491</f>
        <v>#N/A</v>
      </c>
      <c r="V1491" t="e">
        <f t="shared" si="219"/>
        <v>#N/A</v>
      </c>
      <c r="W1491">
        <f t="shared" si="220"/>
        <v>0</v>
      </c>
    </row>
    <row r="1492" spans="1:23" x14ac:dyDescent="0.25">
      <c r="A1492">
        <f t="shared" si="213"/>
        <v>62</v>
      </c>
      <c r="B1492">
        <f t="shared" si="214"/>
        <v>3</v>
      </c>
      <c r="C1492" s="1">
        <f t="shared" si="221"/>
        <v>41701.708333329741</v>
      </c>
      <c r="D1492" s="7">
        <v>7.4696969696969706</v>
      </c>
      <c r="E1492" s="7"/>
      <c r="G1492">
        <v>1</v>
      </c>
      <c r="H1492" s="12">
        <v>541.68073456682509</v>
      </c>
      <c r="I1492" s="13">
        <f>$D$2*tarifas!$D$12/24</f>
        <v>1.4541666666666666</v>
      </c>
      <c r="J1492" s="13" t="e">
        <f>VLOOKUP(E1492&amp;" "&amp;F1492,tarifas!$A$13:$D$20,4,FALSE)*H1492</f>
        <v>#N/A</v>
      </c>
      <c r="K1492" s="13">
        <f>IF(F1492="COD1",tarifas!$D$11*(SUMIFS($H$11:$H$8770,$F$11:$F$8770,"=COD1",$B$11:$B$8770,"="&amp;B1492)/COUNTIFS($F$11:$F$8770,"=COD1",$B$11:$B$8770,"="&amp;B1492))/COUNTIFS($A$11:$A$8770,"="&amp;A1492,$F$11:$F$8770,"=COD1"),0)</f>
        <v>0</v>
      </c>
      <c r="L1492" s="13" t="e">
        <f>(VLOOKUP(F1492,tarifas!$C$7:$D$10,2,FALSE)+tarifas!$D$21)*datos!H1492</f>
        <v>#N/A</v>
      </c>
      <c r="M1492">
        <v>21.686330000000002</v>
      </c>
      <c r="N1492" s="13" t="e">
        <f t="shared" si="215"/>
        <v>#N/A</v>
      </c>
      <c r="O1492">
        <f t="shared" si="216"/>
        <v>21.686330000000002</v>
      </c>
      <c r="P1492" s="12">
        <f t="shared" si="217"/>
        <v>519.9944045668251</v>
      </c>
      <c r="Q1492">
        <f t="shared" si="218"/>
        <v>0</v>
      </c>
      <c r="R1492">
        <f>$D$2*tarifas!$D$12/24</f>
        <v>1.4541666666666666</v>
      </c>
      <c r="S1492" t="e">
        <f>VLOOKUP(E1492&amp;" "&amp;F1492,tarifas!$A$13:$D$20,4,FALSE)*P1492</f>
        <v>#N/A</v>
      </c>
      <c r="T1492">
        <f>IF(F1492="COD1",tarifas!$D$11*(SUMIFS($P$11:$P$8770,$F$11:$F$8770,"=COD1",$B$11:$B$8770,"="&amp;B1492)/COUNTIFS($F$11:$F$8770,"=COD1",$B$11:$B$8770,"="&amp;B1492))/COUNTIFS($A$11:$A$8770,"="&amp;A1492,$F$11:$F$8770,"=COD1"),0)</f>
        <v>0</v>
      </c>
      <c r="U1492" t="e">
        <f>(VLOOKUP(F1492,tarifas!$C$7:$D$10,2,FALSE)+tarifas!$D$21)*datos!P1492</f>
        <v>#N/A</v>
      </c>
      <c r="V1492" t="e">
        <f t="shared" si="219"/>
        <v>#N/A</v>
      </c>
      <c r="W1492">
        <f t="shared" si="220"/>
        <v>0</v>
      </c>
    </row>
    <row r="1493" spans="1:23" x14ac:dyDescent="0.25">
      <c r="A1493">
        <f t="shared" si="213"/>
        <v>62</v>
      </c>
      <c r="B1493">
        <f t="shared" si="214"/>
        <v>3</v>
      </c>
      <c r="C1493" s="1">
        <f t="shared" si="221"/>
        <v>41701.749999996406</v>
      </c>
      <c r="D1493" s="7">
        <v>0</v>
      </c>
      <c r="E1493" s="7"/>
      <c r="G1493">
        <v>1</v>
      </c>
      <c r="H1493" s="12">
        <v>434.95152673530526</v>
      </c>
      <c r="I1493" s="13">
        <f>$D$2*tarifas!$D$12/24</f>
        <v>1.4541666666666666</v>
      </c>
      <c r="J1493" s="13" t="e">
        <f>VLOOKUP(E1493&amp;" "&amp;F1493,tarifas!$A$13:$D$20,4,FALSE)*H1493</f>
        <v>#N/A</v>
      </c>
      <c r="K1493" s="13">
        <f>IF(F1493="COD1",tarifas!$D$11*(SUMIFS($H$11:$H$8770,$F$11:$F$8770,"=COD1",$B$11:$B$8770,"="&amp;B1493)/COUNTIFS($F$11:$F$8770,"=COD1",$B$11:$B$8770,"="&amp;B1493))/COUNTIFS($A$11:$A$8770,"="&amp;A1493,$F$11:$F$8770,"=COD1"),0)</f>
        <v>0</v>
      </c>
      <c r="L1493" s="13" t="e">
        <f>(VLOOKUP(F1493,tarifas!$C$7:$D$10,2,FALSE)+tarifas!$D$21)*datos!H1493</f>
        <v>#N/A</v>
      </c>
      <c r="M1493">
        <v>0</v>
      </c>
      <c r="N1493" s="13" t="e">
        <f t="shared" si="215"/>
        <v>#N/A</v>
      </c>
      <c r="O1493">
        <f t="shared" si="216"/>
        <v>0</v>
      </c>
      <c r="P1493" s="12">
        <f t="shared" si="217"/>
        <v>434.95152673530526</v>
      </c>
      <c r="Q1493">
        <f t="shared" si="218"/>
        <v>0</v>
      </c>
      <c r="R1493">
        <f>$D$2*tarifas!$D$12/24</f>
        <v>1.4541666666666666</v>
      </c>
      <c r="S1493" t="e">
        <f>VLOOKUP(E1493&amp;" "&amp;F1493,tarifas!$A$13:$D$20,4,FALSE)*P1493</f>
        <v>#N/A</v>
      </c>
      <c r="T1493">
        <f>IF(F1493="COD1",tarifas!$D$11*(SUMIFS($P$11:$P$8770,$F$11:$F$8770,"=COD1",$B$11:$B$8770,"="&amp;B1493)/COUNTIFS($F$11:$F$8770,"=COD1",$B$11:$B$8770,"="&amp;B1493))/COUNTIFS($A$11:$A$8770,"="&amp;A1493,$F$11:$F$8770,"=COD1"),0)</f>
        <v>0</v>
      </c>
      <c r="U1493" t="e">
        <f>(VLOOKUP(F1493,tarifas!$C$7:$D$10,2,FALSE)+tarifas!$D$21)*datos!P1493</f>
        <v>#N/A</v>
      </c>
      <c r="V1493" t="e">
        <f t="shared" si="219"/>
        <v>#N/A</v>
      </c>
      <c r="W1493">
        <f t="shared" si="220"/>
        <v>0</v>
      </c>
    </row>
    <row r="1494" spans="1:23" x14ac:dyDescent="0.25">
      <c r="A1494">
        <f t="shared" si="213"/>
        <v>62</v>
      </c>
      <c r="B1494">
        <f t="shared" si="214"/>
        <v>3</v>
      </c>
      <c r="C1494" s="1">
        <f t="shared" si="221"/>
        <v>41701.79166666307</v>
      </c>
      <c r="D1494" s="7">
        <v>0</v>
      </c>
      <c r="E1494" s="7"/>
      <c r="G1494">
        <v>1.98</v>
      </c>
      <c r="H1494" s="12">
        <v>313.80262311395779</v>
      </c>
      <c r="I1494" s="13">
        <f>$D$2*tarifas!$D$12/24</f>
        <v>1.4541666666666666</v>
      </c>
      <c r="J1494" s="13" t="e">
        <f>VLOOKUP(E1494&amp;" "&amp;F1494,tarifas!$A$13:$D$20,4,FALSE)*H1494</f>
        <v>#N/A</v>
      </c>
      <c r="K1494" s="13">
        <f>IF(F1494="COD1",tarifas!$D$11*(SUMIFS($H$11:$H$8770,$F$11:$F$8770,"=COD1",$B$11:$B$8770,"="&amp;B1494)/COUNTIFS($F$11:$F$8770,"=COD1",$B$11:$B$8770,"="&amp;B1494))/COUNTIFS($A$11:$A$8770,"="&amp;A1494,$F$11:$F$8770,"=COD1"),0)</f>
        <v>0</v>
      </c>
      <c r="L1494" s="13" t="e">
        <f>(VLOOKUP(F1494,tarifas!$C$7:$D$10,2,FALSE)+tarifas!$D$21)*datos!H1494</f>
        <v>#N/A</v>
      </c>
      <c r="M1494">
        <v>0</v>
      </c>
      <c r="N1494" s="13" t="e">
        <f t="shared" si="215"/>
        <v>#N/A</v>
      </c>
      <c r="O1494">
        <f t="shared" si="216"/>
        <v>0</v>
      </c>
      <c r="P1494" s="12">
        <f t="shared" si="217"/>
        <v>313.80262311395779</v>
      </c>
      <c r="Q1494">
        <f t="shared" si="218"/>
        <v>0</v>
      </c>
      <c r="R1494">
        <f>$D$2*tarifas!$D$12/24</f>
        <v>1.4541666666666666</v>
      </c>
      <c r="S1494" t="e">
        <f>VLOOKUP(E1494&amp;" "&amp;F1494,tarifas!$A$13:$D$20,4,FALSE)*P1494</f>
        <v>#N/A</v>
      </c>
      <c r="T1494">
        <f>IF(F1494="COD1",tarifas!$D$11*(SUMIFS($P$11:$P$8770,$F$11:$F$8770,"=COD1",$B$11:$B$8770,"="&amp;B1494)/COUNTIFS($F$11:$F$8770,"=COD1",$B$11:$B$8770,"="&amp;B1494))/COUNTIFS($A$11:$A$8770,"="&amp;A1494,$F$11:$F$8770,"=COD1"),0)</f>
        <v>0</v>
      </c>
      <c r="U1494" t="e">
        <f>(VLOOKUP(F1494,tarifas!$C$7:$D$10,2,FALSE)+tarifas!$D$21)*datos!P1494</f>
        <v>#N/A</v>
      </c>
      <c r="V1494" t="e">
        <f t="shared" si="219"/>
        <v>#N/A</v>
      </c>
      <c r="W1494">
        <f t="shared" si="220"/>
        <v>0</v>
      </c>
    </row>
    <row r="1495" spans="1:23" x14ac:dyDescent="0.25">
      <c r="A1495">
        <f t="shared" si="213"/>
        <v>62</v>
      </c>
      <c r="B1495">
        <f t="shared" si="214"/>
        <v>3</v>
      </c>
      <c r="C1495" s="1">
        <f t="shared" si="221"/>
        <v>41701.833333329734</v>
      </c>
      <c r="D1495" s="7">
        <v>0</v>
      </c>
      <c r="E1495" s="7"/>
      <c r="G1495">
        <v>5</v>
      </c>
      <c r="H1495" s="12">
        <v>221.55338314044258</v>
      </c>
      <c r="I1495" s="13">
        <f>$D$2*tarifas!$D$12/24</f>
        <v>1.4541666666666666</v>
      </c>
      <c r="J1495" s="13" t="e">
        <f>VLOOKUP(E1495&amp;" "&amp;F1495,tarifas!$A$13:$D$20,4,FALSE)*H1495</f>
        <v>#N/A</v>
      </c>
      <c r="K1495" s="13">
        <f>IF(F1495="COD1",tarifas!$D$11*(SUMIFS($H$11:$H$8770,$F$11:$F$8770,"=COD1",$B$11:$B$8770,"="&amp;B1495)/COUNTIFS($F$11:$F$8770,"=COD1",$B$11:$B$8770,"="&amp;B1495))/COUNTIFS($A$11:$A$8770,"="&amp;A1495,$F$11:$F$8770,"=COD1"),0)</f>
        <v>0</v>
      </c>
      <c r="L1495" s="13" t="e">
        <f>(VLOOKUP(F1495,tarifas!$C$7:$D$10,2,FALSE)+tarifas!$D$21)*datos!H1495</f>
        <v>#N/A</v>
      </c>
      <c r="M1495">
        <v>0</v>
      </c>
      <c r="N1495" s="13" t="e">
        <f t="shared" si="215"/>
        <v>#N/A</v>
      </c>
      <c r="O1495">
        <f t="shared" si="216"/>
        <v>0</v>
      </c>
      <c r="P1495" s="12">
        <f t="shared" si="217"/>
        <v>221.55338314044258</v>
      </c>
      <c r="Q1495">
        <f t="shared" si="218"/>
        <v>0</v>
      </c>
      <c r="R1495">
        <f>$D$2*tarifas!$D$12/24</f>
        <v>1.4541666666666666</v>
      </c>
      <c r="S1495" t="e">
        <f>VLOOKUP(E1495&amp;" "&amp;F1495,tarifas!$A$13:$D$20,4,FALSE)*P1495</f>
        <v>#N/A</v>
      </c>
      <c r="T1495">
        <f>IF(F1495="COD1",tarifas!$D$11*(SUMIFS($P$11:$P$8770,$F$11:$F$8770,"=COD1",$B$11:$B$8770,"="&amp;B1495)/COUNTIFS($F$11:$F$8770,"=COD1",$B$11:$B$8770,"="&amp;B1495))/COUNTIFS($A$11:$A$8770,"="&amp;A1495,$F$11:$F$8770,"=COD1"),0)</f>
        <v>0</v>
      </c>
      <c r="U1495" t="e">
        <f>(VLOOKUP(F1495,tarifas!$C$7:$D$10,2,FALSE)+tarifas!$D$21)*datos!P1495</f>
        <v>#N/A</v>
      </c>
      <c r="V1495" t="e">
        <f t="shared" si="219"/>
        <v>#N/A</v>
      </c>
      <c r="W1495">
        <f t="shared" si="220"/>
        <v>0</v>
      </c>
    </row>
    <row r="1496" spans="1:23" x14ac:dyDescent="0.25">
      <c r="A1496">
        <f t="shared" si="213"/>
        <v>62</v>
      </c>
      <c r="B1496">
        <f t="shared" si="214"/>
        <v>3</v>
      </c>
      <c r="C1496" s="1">
        <f t="shared" si="221"/>
        <v>41701.874999996398</v>
      </c>
      <c r="D1496" s="7">
        <v>0</v>
      </c>
      <c r="E1496" s="7"/>
      <c r="G1496">
        <v>4.5</v>
      </c>
      <c r="H1496" s="12">
        <v>209.73718779474632</v>
      </c>
      <c r="I1496" s="13">
        <f>$D$2*tarifas!$D$12/24</f>
        <v>1.4541666666666666</v>
      </c>
      <c r="J1496" s="13" t="e">
        <f>VLOOKUP(E1496&amp;" "&amp;F1496,tarifas!$A$13:$D$20,4,FALSE)*H1496</f>
        <v>#N/A</v>
      </c>
      <c r="K1496" s="13">
        <f>IF(F1496="COD1",tarifas!$D$11*(SUMIFS($H$11:$H$8770,$F$11:$F$8770,"=COD1",$B$11:$B$8770,"="&amp;B1496)/COUNTIFS($F$11:$F$8770,"=COD1",$B$11:$B$8770,"="&amp;B1496))/COUNTIFS($A$11:$A$8770,"="&amp;A1496,$F$11:$F$8770,"=COD1"),0)</f>
        <v>0</v>
      </c>
      <c r="L1496" s="13" t="e">
        <f>(VLOOKUP(F1496,tarifas!$C$7:$D$10,2,FALSE)+tarifas!$D$21)*datos!H1496</f>
        <v>#N/A</v>
      </c>
      <c r="M1496">
        <v>0</v>
      </c>
      <c r="N1496" s="13" t="e">
        <f t="shared" si="215"/>
        <v>#N/A</v>
      </c>
      <c r="O1496">
        <f t="shared" si="216"/>
        <v>0</v>
      </c>
      <c r="P1496" s="12">
        <f t="shared" si="217"/>
        <v>209.73718779474632</v>
      </c>
      <c r="Q1496">
        <f t="shared" si="218"/>
        <v>0</v>
      </c>
      <c r="R1496">
        <f>$D$2*tarifas!$D$12/24</f>
        <v>1.4541666666666666</v>
      </c>
      <c r="S1496" t="e">
        <f>VLOOKUP(E1496&amp;" "&amp;F1496,tarifas!$A$13:$D$20,4,FALSE)*P1496</f>
        <v>#N/A</v>
      </c>
      <c r="T1496">
        <f>IF(F1496="COD1",tarifas!$D$11*(SUMIFS($P$11:$P$8770,$F$11:$F$8770,"=COD1",$B$11:$B$8770,"="&amp;B1496)/COUNTIFS($F$11:$F$8770,"=COD1",$B$11:$B$8770,"="&amp;B1496))/COUNTIFS($A$11:$A$8770,"="&amp;A1496,$F$11:$F$8770,"=COD1"),0)</f>
        <v>0</v>
      </c>
      <c r="U1496" t="e">
        <f>(VLOOKUP(F1496,tarifas!$C$7:$D$10,2,FALSE)+tarifas!$D$21)*datos!P1496</f>
        <v>#N/A</v>
      </c>
      <c r="V1496" t="e">
        <f t="shared" si="219"/>
        <v>#N/A</v>
      </c>
      <c r="W1496">
        <f t="shared" si="220"/>
        <v>0</v>
      </c>
    </row>
    <row r="1497" spans="1:23" x14ac:dyDescent="0.25">
      <c r="A1497">
        <f t="shared" si="213"/>
        <v>62</v>
      </c>
      <c r="B1497">
        <f t="shared" si="214"/>
        <v>3</v>
      </c>
      <c r="C1497" s="1">
        <f t="shared" si="221"/>
        <v>41701.916666663063</v>
      </c>
      <c r="D1497" s="7">
        <v>0</v>
      </c>
      <c r="E1497" s="7"/>
      <c r="G1497">
        <v>2.25</v>
      </c>
      <c r="H1497" s="12">
        <v>196.84814409448006</v>
      </c>
      <c r="I1497" s="13">
        <f>$D$2*tarifas!$D$12/24</f>
        <v>1.4541666666666666</v>
      </c>
      <c r="J1497" s="13" t="e">
        <f>VLOOKUP(E1497&amp;" "&amp;F1497,tarifas!$A$13:$D$20,4,FALSE)*H1497</f>
        <v>#N/A</v>
      </c>
      <c r="K1497" s="13">
        <f>IF(F1497="COD1",tarifas!$D$11*(SUMIFS($H$11:$H$8770,$F$11:$F$8770,"=COD1",$B$11:$B$8770,"="&amp;B1497)/COUNTIFS($F$11:$F$8770,"=COD1",$B$11:$B$8770,"="&amp;B1497))/COUNTIFS($A$11:$A$8770,"="&amp;A1497,$F$11:$F$8770,"=COD1"),0)</f>
        <v>0</v>
      </c>
      <c r="L1497" s="13" t="e">
        <f>(VLOOKUP(F1497,tarifas!$C$7:$D$10,2,FALSE)+tarifas!$D$21)*datos!H1497</f>
        <v>#N/A</v>
      </c>
      <c r="M1497">
        <v>0</v>
      </c>
      <c r="N1497" s="13" t="e">
        <f t="shared" si="215"/>
        <v>#N/A</v>
      </c>
      <c r="O1497">
        <f t="shared" si="216"/>
        <v>0</v>
      </c>
      <c r="P1497" s="12">
        <f t="shared" si="217"/>
        <v>196.84814409448006</v>
      </c>
      <c r="Q1497">
        <f t="shared" si="218"/>
        <v>0</v>
      </c>
      <c r="R1497">
        <f>$D$2*tarifas!$D$12/24</f>
        <v>1.4541666666666666</v>
      </c>
      <c r="S1497" t="e">
        <f>VLOOKUP(E1497&amp;" "&amp;F1497,tarifas!$A$13:$D$20,4,FALSE)*P1497</f>
        <v>#N/A</v>
      </c>
      <c r="T1497">
        <f>IF(F1497="COD1",tarifas!$D$11*(SUMIFS($P$11:$P$8770,$F$11:$F$8770,"=COD1",$B$11:$B$8770,"="&amp;B1497)/COUNTIFS($F$11:$F$8770,"=COD1",$B$11:$B$8770,"="&amp;B1497))/COUNTIFS($A$11:$A$8770,"="&amp;A1497,$F$11:$F$8770,"=COD1"),0)</f>
        <v>0</v>
      </c>
      <c r="U1497" t="e">
        <f>(VLOOKUP(F1497,tarifas!$C$7:$D$10,2,FALSE)+tarifas!$D$21)*datos!P1497</f>
        <v>#N/A</v>
      </c>
      <c r="V1497" t="e">
        <f t="shared" si="219"/>
        <v>#N/A</v>
      </c>
      <c r="W1497">
        <f t="shared" si="220"/>
        <v>0</v>
      </c>
    </row>
    <row r="1498" spans="1:23" x14ac:dyDescent="0.25">
      <c r="A1498">
        <f t="shared" si="213"/>
        <v>62</v>
      </c>
      <c r="B1498">
        <f t="shared" si="214"/>
        <v>3</v>
      </c>
      <c r="C1498" s="1">
        <f t="shared" si="221"/>
        <v>41701.958333329727</v>
      </c>
      <c r="D1498" s="7">
        <v>0</v>
      </c>
      <c r="E1498" s="7"/>
      <c r="G1498">
        <v>1</v>
      </c>
      <c r="H1498" s="12">
        <v>194.87611580631187</v>
      </c>
      <c r="I1498" s="13">
        <f>$D$2*tarifas!$D$12/24</f>
        <v>1.4541666666666666</v>
      </c>
      <c r="J1498" s="13" t="e">
        <f>VLOOKUP(E1498&amp;" "&amp;F1498,tarifas!$A$13:$D$20,4,FALSE)*H1498</f>
        <v>#N/A</v>
      </c>
      <c r="K1498" s="13">
        <f>IF(F1498="COD1",tarifas!$D$11*(SUMIFS($H$11:$H$8770,$F$11:$F$8770,"=COD1",$B$11:$B$8770,"="&amp;B1498)/COUNTIFS($F$11:$F$8770,"=COD1",$B$11:$B$8770,"="&amp;B1498))/COUNTIFS($A$11:$A$8770,"="&amp;A1498,$F$11:$F$8770,"=COD1"),0)</f>
        <v>0</v>
      </c>
      <c r="L1498" s="13" t="e">
        <f>(VLOOKUP(F1498,tarifas!$C$7:$D$10,2,FALSE)+tarifas!$D$21)*datos!H1498</f>
        <v>#N/A</v>
      </c>
      <c r="M1498">
        <v>0</v>
      </c>
      <c r="N1498" s="13" t="e">
        <f t="shared" si="215"/>
        <v>#N/A</v>
      </c>
      <c r="O1498">
        <f t="shared" si="216"/>
        <v>0</v>
      </c>
      <c r="P1498" s="12">
        <f t="shared" si="217"/>
        <v>194.87611580631187</v>
      </c>
      <c r="Q1498">
        <f t="shared" si="218"/>
        <v>0</v>
      </c>
      <c r="R1498">
        <f>$D$2*tarifas!$D$12/24</f>
        <v>1.4541666666666666</v>
      </c>
      <c r="S1498" t="e">
        <f>VLOOKUP(E1498&amp;" "&amp;F1498,tarifas!$A$13:$D$20,4,FALSE)*P1498</f>
        <v>#N/A</v>
      </c>
      <c r="T1498">
        <f>IF(F1498="COD1",tarifas!$D$11*(SUMIFS($P$11:$P$8770,$F$11:$F$8770,"=COD1",$B$11:$B$8770,"="&amp;B1498)/COUNTIFS($F$11:$F$8770,"=COD1",$B$11:$B$8770,"="&amp;B1498))/COUNTIFS($A$11:$A$8770,"="&amp;A1498,$F$11:$F$8770,"=COD1"),0)</f>
        <v>0</v>
      </c>
      <c r="U1498" t="e">
        <f>(VLOOKUP(F1498,tarifas!$C$7:$D$10,2,FALSE)+tarifas!$D$21)*datos!P1498</f>
        <v>#N/A</v>
      </c>
      <c r="V1498" t="e">
        <f t="shared" si="219"/>
        <v>#N/A</v>
      </c>
      <c r="W1498">
        <f t="shared" si="220"/>
        <v>0</v>
      </c>
    </row>
    <row r="1499" spans="1:23" x14ac:dyDescent="0.25">
      <c r="A1499">
        <f t="shared" si="213"/>
        <v>63</v>
      </c>
      <c r="B1499">
        <f t="shared" si="214"/>
        <v>3</v>
      </c>
      <c r="C1499" s="1">
        <f t="shared" si="221"/>
        <v>41701.999999996391</v>
      </c>
      <c r="D1499" s="7">
        <v>0</v>
      </c>
      <c r="E1499" s="7"/>
      <c r="G1499">
        <v>1</v>
      </c>
      <c r="H1499" s="12">
        <v>176.63912728529178</v>
      </c>
      <c r="I1499" s="13">
        <f>$D$2*tarifas!$D$12/24</f>
        <v>1.4541666666666666</v>
      </c>
      <c r="J1499" s="13" t="e">
        <f>VLOOKUP(E1499&amp;" "&amp;F1499,tarifas!$A$13:$D$20,4,FALSE)*H1499</f>
        <v>#N/A</v>
      </c>
      <c r="K1499" s="13">
        <f>IF(F1499="COD1",tarifas!$D$11*(SUMIFS($H$11:$H$8770,$F$11:$F$8770,"=COD1",$B$11:$B$8770,"="&amp;B1499)/COUNTIFS($F$11:$F$8770,"=COD1",$B$11:$B$8770,"="&amp;B1499))/COUNTIFS($A$11:$A$8770,"="&amp;A1499,$F$11:$F$8770,"=COD1"),0)</f>
        <v>0</v>
      </c>
      <c r="L1499" s="13" t="e">
        <f>(VLOOKUP(F1499,tarifas!$C$7:$D$10,2,FALSE)+tarifas!$D$21)*datos!H1499</f>
        <v>#N/A</v>
      </c>
      <c r="M1499">
        <v>0</v>
      </c>
      <c r="N1499" s="13" t="e">
        <f t="shared" si="215"/>
        <v>#N/A</v>
      </c>
      <c r="O1499">
        <f t="shared" si="216"/>
        <v>0</v>
      </c>
      <c r="P1499" s="12">
        <f t="shared" si="217"/>
        <v>176.63912728529178</v>
      </c>
      <c r="Q1499">
        <f t="shared" si="218"/>
        <v>0</v>
      </c>
      <c r="R1499">
        <f>$D$2*tarifas!$D$12/24</f>
        <v>1.4541666666666666</v>
      </c>
      <c r="S1499" t="e">
        <f>VLOOKUP(E1499&amp;" "&amp;F1499,tarifas!$A$13:$D$20,4,FALSE)*P1499</f>
        <v>#N/A</v>
      </c>
      <c r="T1499">
        <f>IF(F1499="COD1",tarifas!$D$11*(SUMIFS($P$11:$P$8770,$F$11:$F$8770,"=COD1",$B$11:$B$8770,"="&amp;B1499)/COUNTIFS($F$11:$F$8770,"=COD1",$B$11:$B$8770,"="&amp;B1499))/COUNTIFS($A$11:$A$8770,"="&amp;A1499,$F$11:$F$8770,"=COD1"),0)</f>
        <v>0</v>
      </c>
      <c r="U1499" t="e">
        <f>(VLOOKUP(F1499,tarifas!$C$7:$D$10,2,FALSE)+tarifas!$D$21)*datos!P1499</f>
        <v>#N/A</v>
      </c>
      <c r="V1499" t="e">
        <f t="shared" si="219"/>
        <v>#N/A</v>
      </c>
      <c r="W1499">
        <f t="shared" si="220"/>
        <v>0</v>
      </c>
    </row>
    <row r="1500" spans="1:23" x14ac:dyDescent="0.25">
      <c r="A1500">
        <f t="shared" si="213"/>
        <v>63</v>
      </c>
      <c r="B1500">
        <f t="shared" si="214"/>
        <v>3</v>
      </c>
      <c r="C1500" s="1">
        <f t="shared" si="221"/>
        <v>41702.041666663055</v>
      </c>
      <c r="D1500" s="7">
        <v>0</v>
      </c>
      <c r="E1500" s="7"/>
      <c r="G1500">
        <v>0</v>
      </c>
      <c r="H1500" s="12">
        <v>174.75281979662964</v>
      </c>
      <c r="I1500" s="13">
        <f>$D$2*tarifas!$D$12/24</f>
        <v>1.4541666666666666</v>
      </c>
      <c r="J1500" s="13" t="e">
        <f>VLOOKUP(E1500&amp;" "&amp;F1500,tarifas!$A$13:$D$20,4,FALSE)*H1500</f>
        <v>#N/A</v>
      </c>
      <c r="K1500" s="13">
        <f>IF(F1500="COD1",tarifas!$D$11*(SUMIFS($H$11:$H$8770,$F$11:$F$8770,"=COD1",$B$11:$B$8770,"="&amp;B1500)/COUNTIFS($F$11:$F$8770,"=COD1",$B$11:$B$8770,"="&amp;B1500))/COUNTIFS($A$11:$A$8770,"="&amp;A1500,$F$11:$F$8770,"=COD1"),0)</f>
        <v>0</v>
      </c>
      <c r="L1500" s="13" t="e">
        <f>(VLOOKUP(F1500,tarifas!$C$7:$D$10,2,FALSE)+tarifas!$D$21)*datos!H1500</f>
        <v>#N/A</v>
      </c>
      <c r="M1500">
        <v>0</v>
      </c>
      <c r="N1500" s="13" t="e">
        <f t="shared" si="215"/>
        <v>#N/A</v>
      </c>
      <c r="O1500">
        <f t="shared" si="216"/>
        <v>0</v>
      </c>
      <c r="P1500" s="12">
        <f t="shared" si="217"/>
        <v>174.75281979662964</v>
      </c>
      <c r="Q1500">
        <f t="shared" si="218"/>
        <v>0</v>
      </c>
      <c r="R1500">
        <f>$D$2*tarifas!$D$12/24</f>
        <v>1.4541666666666666</v>
      </c>
      <c r="S1500" t="e">
        <f>VLOOKUP(E1500&amp;" "&amp;F1500,tarifas!$A$13:$D$20,4,FALSE)*P1500</f>
        <v>#N/A</v>
      </c>
      <c r="T1500">
        <f>IF(F1500="COD1",tarifas!$D$11*(SUMIFS($P$11:$P$8770,$F$11:$F$8770,"=COD1",$B$11:$B$8770,"="&amp;B1500)/COUNTIFS($F$11:$F$8770,"=COD1",$B$11:$B$8770,"="&amp;B1500))/COUNTIFS($A$11:$A$8770,"="&amp;A1500,$F$11:$F$8770,"=COD1"),0)</f>
        <v>0</v>
      </c>
      <c r="U1500" t="e">
        <f>(VLOOKUP(F1500,tarifas!$C$7:$D$10,2,FALSE)+tarifas!$D$21)*datos!P1500</f>
        <v>#N/A</v>
      </c>
      <c r="V1500" t="e">
        <f t="shared" si="219"/>
        <v>#N/A</v>
      </c>
      <c r="W1500">
        <f t="shared" si="220"/>
        <v>0</v>
      </c>
    </row>
    <row r="1501" spans="1:23" x14ac:dyDescent="0.25">
      <c r="A1501">
        <f t="shared" si="213"/>
        <v>63</v>
      </c>
      <c r="B1501">
        <f t="shared" si="214"/>
        <v>3</v>
      </c>
      <c r="C1501" s="1">
        <f t="shared" si="221"/>
        <v>41702.08333332972</v>
      </c>
      <c r="D1501" s="7">
        <v>0</v>
      </c>
      <c r="E1501" s="7"/>
      <c r="G1501">
        <v>0</v>
      </c>
      <c r="H1501" s="12">
        <v>173.93670894352815</v>
      </c>
      <c r="I1501" s="13">
        <f>$D$2*tarifas!$D$12/24</f>
        <v>1.4541666666666666</v>
      </c>
      <c r="J1501" s="13" t="e">
        <f>VLOOKUP(E1501&amp;" "&amp;F1501,tarifas!$A$13:$D$20,4,FALSE)*H1501</f>
        <v>#N/A</v>
      </c>
      <c r="K1501" s="13">
        <f>IF(F1501="COD1",tarifas!$D$11*(SUMIFS($H$11:$H$8770,$F$11:$F$8770,"=COD1",$B$11:$B$8770,"="&amp;B1501)/COUNTIFS($F$11:$F$8770,"=COD1",$B$11:$B$8770,"="&amp;B1501))/COUNTIFS($A$11:$A$8770,"="&amp;A1501,$F$11:$F$8770,"=COD1"),0)</f>
        <v>0</v>
      </c>
      <c r="L1501" s="13" t="e">
        <f>(VLOOKUP(F1501,tarifas!$C$7:$D$10,2,FALSE)+tarifas!$D$21)*datos!H1501</f>
        <v>#N/A</v>
      </c>
      <c r="M1501">
        <v>0</v>
      </c>
      <c r="N1501" s="13" t="e">
        <f t="shared" si="215"/>
        <v>#N/A</v>
      </c>
      <c r="O1501">
        <f t="shared" si="216"/>
        <v>0</v>
      </c>
      <c r="P1501" s="12">
        <f t="shared" si="217"/>
        <v>173.93670894352815</v>
      </c>
      <c r="Q1501">
        <f t="shared" si="218"/>
        <v>0</v>
      </c>
      <c r="R1501">
        <f>$D$2*tarifas!$D$12/24</f>
        <v>1.4541666666666666</v>
      </c>
      <c r="S1501" t="e">
        <f>VLOOKUP(E1501&amp;" "&amp;F1501,tarifas!$A$13:$D$20,4,FALSE)*P1501</f>
        <v>#N/A</v>
      </c>
      <c r="T1501">
        <f>IF(F1501="COD1",tarifas!$D$11*(SUMIFS($P$11:$P$8770,$F$11:$F$8770,"=COD1",$B$11:$B$8770,"="&amp;B1501)/COUNTIFS($F$11:$F$8770,"=COD1",$B$11:$B$8770,"="&amp;B1501))/COUNTIFS($A$11:$A$8770,"="&amp;A1501,$F$11:$F$8770,"=COD1"),0)</f>
        <v>0</v>
      </c>
      <c r="U1501" t="e">
        <f>(VLOOKUP(F1501,tarifas!$C$7:$D$10,2,FALSE)+tarifas!$D$21)*datos!P1501</f>
        <v>#N/A</v>
      </c>
      <c r="V1501" t="e">
        <f t="shared" si="219"/>
        <v>#N/A</v>
      </c>
      <c r="W1501">
        <f t="shared" si="220"/>
        <v>0</v>
      </c>
    </row>
    <row r="1502" spans="1:23" x14ac:dyDescent="0.25">
      <c r="A1502">
        <f t="shared" si="213"/>
        <v>63</v>
      </c>
      <c r="B1502">
        <f t="shared" si="214"/>
        <v>3</v>
      </c>
      <c r="C1502" s="1">
        <f t="shared" si="221"/>
        <v>41702.124999996384</v>
      </c>
      <c r="D1502" s="7">
        <v>0</v>
      </c>
      <c r="E1502" s="7"/>
      <c r="G1502">
        <v>0</v>
      </c>
      <c r="H1502" s="12">
        <v>171.65025363232479</v>
      </c>
      <c r="I1502" s="13">
        <f>$D$2*tarifas!$D$12/24</f>
        <v>1.4541666666666666</v>
      </c>
      <c r="J1502" s="13" t="e">
        <f>VLOOKUP(E1502&amp;" "&amp;F1502,tarifas!$A$13:$D$20,4,FALSE)*H1502</f>
        <v>#N/A</v>
      </c>
      <c r="K1502" s="13">
        <f>IF(F1502="COD1",tarifas!$D$11*(SUMIFS($H$11:$H$8770,$F$11:$F$8770,"=COD1",$B$11:$B$8770,"="&amp;B1502)/COUNTIFS($F$11:$F$8770,"=COD1",$B$11:$B$8770,"="&amp;B1502))/COUNTIFS($A$11:$A$8770,"="&amp;A1502,$F$11:$F$8770,"=COD1"),0)</f>
        <v>0</v>
      </c>
      <c r="L1502" s="13" t="e">
        <f>(VLOOKUP(F1502,tarifas!$C$7:$D$10,2,FALSE)+tarifas!$D$21)*datos!H1502</f>
        <v>#N/A</v>
      </c>
      <c r="M1502">
        <v>0</v>
      </c>
      <c r="N1502" s="13" t="e">
        <f t="shared" si="215"/>
        <v>#N/A</v>
      </c>
      <c r="O1502">
        <f t="shared" si="216"/>
        <v>0</v>
      </c>
      <c r="P1502" s="12">
        <f t="shared" si="217"/>
        <v>171.65025363232479</v>
      </c>
      <c r="Q1502">
        <f t="shared" si="218"/>
        <v>0</v>
      </c>
      <c r="R1502">
        <f>$D$2*tarifas!$D$12/24</f>
        <v>1.4541666666666666</v>
      </c>
      <c r="S1502" t="e">
        <f>VLOOKUP(E1502&amp;" "&amp;F1502,tarifas!$A$13:$D$20,4,FALSE)*P1502</f>
        <v>#N/A</v>
      </c>
      <c r="T1502">
        <f>IF(F1502="COD1",tarifas!$D$11*(SUMIFS($P$11:$P$8770,$F$11:$F$8770,"=COD1",$B$11:$B$8770,"="&amp;B1502)/COUNTIFS($F$11:$F$8770,"=COD1",$B$11:$B$8770,"="&amp;B1502))/COUNTIFS($A$11:$A$8770,"="&amp;A1502,$F$11:$F$8770,"=COD1"),0)</f>
        <v>0</v>
      </c>
      <c r="U1502" t="e">
        <f>(VLOOKUP(F1502,tarifas!$C$7:$D$10,2,FALSE)+tarifas!$D$21)*datos!P1502</f>
        <v>#N/A</v>
      </c>
      <c r="V1502" t="e">
        <f t="shared" si="219"/>
        <v>#N/A</v>
      </c>
      <c r="W1502">
        <f t="shared" si="220"/>
        <v>0</v>
      </c>
    </row>
    <row r="1503" spans="1:23" x14ac:dyDescent="0.25">
      <c r="A1503">
        <f t="shared" si="213"/>
        <v>63</v>
      </c>
      <c r="B1503">
        <f t="shared" si="214"/>
        <v>3</v>
      </c>
      <c r="C1503" s="1">
        <f t="shared" si="221"/>
        <v>41702.166666663048</v>
      </c>
      <c r="D1503" s="7">
        <v>0</v>
      </c>
      <c r="E1503" s="7"/>
      <c r="G1503">
        <v>0</v>
      </c>
      <c r="H1503" s="12">
        <v>171.12888967260278</v>
      </c>
      <c r="I1503" s="13">
        <f>$D$2*tarifas!$D$12/24</f>
        <v>1.4541666666666666</v>
      </c>
      <c r="J1503" s="13" t="e">
        <f>VLOOKUP(E1503&amp;" "&amp;F1503,tarifas!$A$13:$D$20,4,FALSE)*H1503</f>
        <v>#N/A</v>
      </c>
      <c r="K1503" s="13">
        <f>IF(F1503="COD1",tarifas!$D$11*(SUMIFS($H$11:$H$8770,$F$11:$F$8770,"=COD1",$B$11:$B$8770,"="&amp;B1503)/COUNTIFS($F$11:$F$8770,"=COD1",$B$11:$B$8770,"="&amp;B1503))/COUNTIFS($A$11:$A$8770,"="&amp;A1503,$F$11:$F$8770,"=COD1"),0)</f>
        <v>0</v>
      </c>
      <c r="L1503" s="13" t="e">
        <f>(VLOOKUP(F1503,tarifas!$C$7:$D$10,2,FALSE)+tarifas!$D$21)*datos!H1503</f>
        <v>#N/A</v>
      </c>
      <c r="M1503">
        <v>0</v>
      </c>
      <c r="N1503" s="13" t="e">
        <f t="shared" si="215"/>
        <v>#N/A</v>
      </c>
      <c r="O1503">
        <f t="shared" si="216"/>
        <v>0</v>
      </c>
      <c r="P1503" s="12">
        <f t="shared" si="217"/>
        <v>171.12888967260278</v>
      </c>
      <c r="Q1503">
        <f t="shared" si="218"/>
        <v>0</v>
      </c>
      <c r="R1503">
        <f>$D$2*tarifas!$D$12/24</f>
        <v>1.4541666666666666</v>
      </c>
      <c r="S1503" t="e">
        <f>VLOOKUP(E1503&amp;" "&amp;F1503,tarifas!$A$13:$D$20,4,FALSE)*P1503</f>
        <v>#N/A</v>
      </c>
      <c r="T1503">
        <f>IF(F1503="COD1",tarifas!$D$11*(SUMIFS($P$11:$P$8770,$F$11:$F$8770,"=COD1",$B$11:$B$8770,"="&amp;B1503)/COUNTIFS($F$11:$F$8770,"=COD1",$B$11:$B$8770,"="&amp;B1503))/COUNTIFS($A$11:$A$8770,"="&amp;A1503,$F$11:$F$8770,"=COD1"),0)</f>
        <v>0</v>
      </c>
      <c r="U1503" t="e">
        <f>(VLOOKUP(F1503,tarifas!$C$7:$D$10,2,FALSE)+tarifas!$D$21)*datos!P1503</f>
        <v>#N/A</v>
      </c>
      <c r="V1503" t="e">
        <f t="shared" si="219"/>
        <v>#N/A</v>
      </c>
      <c r="W1503">
        <f t="shared" si="220"/>
        <v>0</v>
      </c>
    </row>
    <row r="1504" spans="1:23" x14ac:dyDescent="0.25">
      <c r="A1504">
        <f t="shared" si="213"/>
        <v>63</v>
      </c>
      <c r="B1504">
        <f t="shared" si="214"/>
        <v>3</v>
      </c>
      <c r="C1504" s="1">
        <f t="shared" si="221"/>
        <v>41702.208333329712</v>
      </c>
      <c r="D1504" s="7">
        <v>0</v>
      </c>
      <c r="E1504" s="7"/>
      <c r="G1504">
        <v>0</v>
      </c>
      <c r="H1504" s="12">
        <v>170.36938011145764</v>
      </c>
      <c r="I1504" s="13">
        <f>$D$2*tarifas!$D$12/24</f>
        <v>1.4541666666666666</v>
      </c>
      <c r="J1504" s="13" t="e">
        <f>VLOOKUP(E1504&amp;" "&amp;F1504,tarifas!$A$13:$D$20,4,FALSE)*H1504</f>
        <v>#N/A</v>
      </c>
      <c r="K1504" s="13">
        <f>IF(F1504="COD1",tarifas!$D$11*(SUMIFS($H$11:$H$8770,$F$11:$F$8770,"=COD1",$B$11:$B$8770,"="&amp;B1504)/COUNTIFS($F$11:$F$8770,"=COD1",$B$11:$B$8770,"="&amp;B1504))/COUNTIFS($A$11:$A$8770,"="&amp;A1504,$F$11:$F$8770,"=COD1"),0)</f>
        <v>0</v>
      </c>
      <c r="L1504" s="13" t="e">
        <f>(VLOOKUP(F1504,tarifas!$C$7:$D$10,2,FALSE)+tarifas!$D$21)*datos!H1504</f>
        <v>#N/A</v>
      </c>
      <c r="M1504">
        <v>0</v>
      </c>
      <c r="N1504" s="13" t="e">
        <f t="shared" si="215"/>
        <v>#N/A</v>
      </c>
      <c r="O1504">
        <f t="shared" si="216"/>
        <v>0</v>
      </c>
      <c r="P1504" s="12">
        <f t="shared" si="217"/>
        <v>170.36938011145764</v>
      </c>
      <c r="Q1504">
        <f t="shared" si="218"/>
        <v>0</v>
      </c>
      <c r="R1504">
        <f>$D$2*tarifas!$D$12/24</f>
        <v>1.4541666666666666</v>
      </c>
      <c r="S1504" t="e">
        <f>VLOOKUP(E1504&amp;" "&amp;F1504,tarifas!$A$13:$D$20,4,FALSE)*P1504</f>
        <v>#N/A</v>
      </c>
      <c r="T1504">
        <f>IF(F1504="COD1",tarifas!$D$11*(SUMIFS($P$11:$P$8770,$F$11:$F$8770,"=COD1",$B$11:$B$8770,"="&amp;B1504)/COUNTIFS($F$11:$F$8770,"=COD1",$B$11:$B$8770,"="&amp;B1504))/COUNTIFS($A$11:$A$8770,"="&amp;A1504,$F$11:$F$8770,"=COD1"),0)</f>
        <v>0</v>
      </c>
      <c r="U1504" t="e">
        <f>(VLOOKUP(F1504,tarifas!$C$7:$D$10,2,FALSE)+tarifas!$D$21)*datos!P1504</f>
        <v>#N/A</v>
      </c>
      <c r="V1504" t="e">
        <f t="shared" si="219"/>
        <v>#N/A</v>
      </c>
      <c r="W1504">
        <f t="shared" si="220"/>
        <v>0</v>
      </c>
    </row>
    <row r="1505" spans="1:23" x14ac:dyDescent="0.25">
      <c r="A1505">
        <f t="shared" si="213"/>
        <v>63</v>
      </c>
      <c r="B1505">
        <f t="shared" si="214"/>
        <v>3</v>
      </c>
      <c r="C1505" s="1">
        <f t="shared" si="221"/>
        <v>41702.249999996377</v>
      </c>
      <c r="D1505" s="7">
        <v>0</v>
      </c>
      <c r="E1505" s="7"/>
      <c r="G1505">
        <v>0</v>
      </c>
      <c r="H1505" s="12">
        <v>168.86064450867931</v>
      </c>
      <c r="I1505" s="13">
        <f>$D$2*tarifas!$D$12/24</f>
        <v>1.4541666666666666</v>
      </c>
      <c r="J1505" s="13" t="e">
        <f>VLOOKUP(E1505&amp;" "&amp;F1505,tarifas!$A$13:$D$20,4,FALSE)*H1505</f>
        <v>#N/A</v>
      </c>
      <c r="K1505" s="13">
        <f>IF(F1505="COD1",tarifas!$D$11*(SUMIFS($H$11:$H$8770,$F$11:$F$8770,"=COD1",$B$11:$B$8770,"="&amp;B1505)/COUNTIFS($F$11:$F$8770,"=COD1",$B$11:$B$8770,"="&amp;B1505))/COUNTIFS($A$11:$A$8770,"="&amp;A1505,$F$11:$F$8770,"=COD1"),0)</f>
        <v>0</v>
      </c>
      <c r="L1505" s="13" t="e">
        <f>(VLOOKUP(F1505,tarifas!$C$7:$D$10,2,FALSE)+tarifas!$D$21)*datos!H1505</f>
        <v>#N/A</v>
      </c>
      <c r="M1505">
        <v>0</v>
      </c>
      <c r="N1505" s="13" t="e">
        <f t="shared" si="215"/>
        <v>#N/A</v>
      </c>
      <c r="O1505">
        <f t="shared" si="216"/>
        <v>0</v>
      </c>
      <c r="P1505" s="12">
        <f t="shared" si="217"/>
        <v>168.86064450867931</v>
      </c>
      <c r="Q1505">
        <f t="shared" si="218"/>
        <v>0</v>
      </c>
      <c r="R1505">
        <f>$D$2*tarifas!$D$12/24</f>
        <v>1.4541666666666666</v>
      </c>
      <c r="S1505" t="e">
        <f>VLOOKUP(E1505&amp;" "&amp;F1505,tarifas!$A$13:$D$20,4,FALSE)*P1505</f>
        <v>#N/A</v>
      </c>
      <c r="T1505">
        <f>IF(F1505="COD1",tarifas!$D$11*(SUMIFS($P$11:$P$8770,$F$11:$F$8770,"=COD1",$B$11:$B$8770,"="&amp;B1505)/COUNTIFS($F$11:$F$8770,"=COD1",$B$11:$B$8770,"="&amp;B1505))/COUNTIFS($A$11:$A$8770,"="&amp;A1505,$F$11:$F$8770,"=COD1"),0)</f>
        <v>0</v>
      </c>
      <c r="U1505" t="e">
        <f>(VLOOKUP(F1505,tarifas!$C$7:$D$10,2,FALSE)+tarifas!$D$21)*datos!P1505</f>
        <v>#N/A</v>
      </c>
      <c r="V1505" t="e">
        <f t="shared" si="219"/>
        <v>#N/A</v>
      </c>
      <c r="W1505">
        <f t="shared" si="220"/>
        <v>0</v>
      </c>
    </row>
    <row r="1506" spans="1:23" x14ac:dyDescent="0.25">
      <c r="A1506">
        <f t="shared" si="213"/>
        <v>63</v>
      </c>
      <c r="B1506">
        <f t="shared" si="214"/>
        <v>3</v>
      </c>
      <c r="C1506" s="1">
        <f t="shared" si="221"/>
        <v>41702.291666663041</v>
      </c>
      <c r="D1506" s="7">
        <v>0.77272727272727282</v>
      </c>
      <c r="E1506" s="7"/>
      <c r="G1506">
        <v>1</v>
      </c>
      <c r="H1506" s="12">
        <v>153.79322219234081</v>
      </c>
      <c r="I1506" s="13">
        <f>$D$2*tarifas!$D$12/24</f>
        <v>1.4541666666666666</v>
      </c>
      <c r="J1506" s="13" t="e">
        <f>VLOOKUP(E1506&amp;" "&amp;F1506,tarifas!$A$13:$D$20,4,FALSE)*H1506</f>
        <v>#N/A</v>
      </c>
      <c r="K1506" s="13">
        <f>IF(F1506="COD1",tarifas!$D$11*(SUMIFS($H$11:$H$8770,$F$11:$F$8770,"=COD1",$B$11:$B$8770,"="&amp;B1506)/COUNTIFS($F$11:$F$8770,"=COD1",$B$11:$B$8770,"="&amp;B1506))/COUNTIFS($A$11:$A$8770,"="&amp;A1506,$F$11:$F$8770,"=COD1"),0)</f>
        <v>0</v>
      </c>
      <c r="L1506" s="13" t="e">
        <f>(VLOOKUP(F1506,tarifas!$C$7:$D$10,2,FALSE)+tarifas!$D$21)*datos!H1506</f>
        <v>#N/A</v>
      </c>
      <c r="M1506">
        <v>15.96758</v>
      </c>
      <c r="N1506" s="13" t="e">
        <f t="shared" si="215"/>
        <v>#N/A</v>
      </c>
      <c r="O1506">
        <f t="shared" si="216"/>
        <v>15.96758</v>
      </c>
      <c r="P1506" s="12">
        <f t="shared" si="217"/>
        <v>137.82564219234081</v>
      </c>
      <c r="Q1506">
        <f t="shared" si="218"/>
        <v>0</v>
      </c>
      <c r="R1506">
        <f>$D$2*tarifas!$D$12/24</f>
        <v>1.4541666666666666</v>
      </c>
      <c r="S1506" t="e">
        <f>VLOOKUP(E1506&amp;" "&amp;F1506,tarifas!$A$13:$D$20,4,FALSE)*P1506</f>
        <v>#N/A</v>
      </c>
      <c r="T1506">
        <f>IF(F1506="COD1",tarifas!$D$11*(SUMIFS($P$11:$P$8770,$F$11:$F$8770,"=COD1",$B$11:$B$8770,"="&amp;B1506)/COUNTIFS($F$11:$F$8770,"=COD1",$B$11:$B$8770,"="&amp;B1506))/COUNTIFS($A$11:$A$8770,"="&amp;A1506,$F$11:$F$8770,"=COD1"),0)</f>
        <v>0</v>
      </c>
      <c r="U1506" t="e">
        <f>(VLOOKUP(F1506,tarifas!$C$7:$D$10,2,FALSE)+tarifas!$D$21)*datos!P1506</f>
        <v>#N/A</v>
      </c>
      <c r="V1506" t="e">
        <f t="shared" si="219"/>
        <v>#N/A</v>
      </c>
      <c r="W1506">
        <f t="shared" si="220"/>
        <v>0</v>
      </c>
    </row>
    <row r="1507" spans="1:23" x14ac:dyDescent="0.25">
      <c r="A1507">
        <f t="shared" si="213"/>
        <v>63</v>
      </c>
      <c r="B1507">
        <f t="shared" si="214"/>
        <v>3</v>
      </c>
      <c r="C1507" s="1">
        <f t="shared" si="221"/>
        <v>41702.333333329705</v>
      </c>
      <c r="D1507" s="7">
        <v>15.712121212121213</v>
      </c>
      <c r="E1507" s="7"/>
      <c r="G1507">
        <v>1.26</v>
      </c>
      <c r="H1507" s="12">
        <v>152.9682530761653</v>
      </c>
      <c r="I1507" s="13">
        <f>$D$2*tarifas!$D$12/24</f>
        <v>1.4541666666666666</v>
      </c>
      <c r="J1507" s="13" t="e">
        <f>VLOOKUP(E1507&amp;" "&amp;F1507,tarifas!$A$13:$D$20,4,FALSE)*H1507</f>
        <v>#N/A</v>
      </c>
      <c r="K1507" s="13">
        <f>IF(F1507="COD1",tarifas!$D$11*(SUMIFS($H$11:$H$8770,$F$11:$F$8770,"=COD1",$B$11:$B$8770,"="&amp;B1507)/COUNTIFS($F$11:$F$8770,"=COD1",$B$11:$B$8770,"="&amp;B1507))/COUNTIFS($A$11:$A$8770,"="&amp;A1507,$F$11:$F$8770,"=COD1"),0)</f>
        <v>0</v>
      </c>
      <c r="L1507" s="13" t="e">
        <f>(VLOOKUP(F1507,tarifas!$C$7:$D$10,2,FALSE)+tarifas!$D$21)*datos!H1507</f>
        <v>#N/A</v>
      </c>
      <c r="M1507">
        <v>19.650839999999999</v>
      </c>
      <c r="N1507" s="13" t="e">
        <f t="shared" si="215"/>
        <v>#N/A</v>
      </c>
      <c r="O1507">
        <f t="shared" si="216"/>
        <v>19.650839999999999</v>
      </c>
      <c r="P1507" s="12">
        <f t="shared" si="217"/>
        <v>133.31741307616531</v>
      </c>
      <c r="Q1507">
        <f t="shared" si="218"/>
        <v>0</v>
      </c>
      <c r="R1507">
        <f>$D$2*tarifas!$D$12/24</f>
        <v>1.4541666666666666</v>
      </c>
      <c r="S1507" t="e">
        <f>VLOOKUP(E1507&amp;" "&amp;F1507,tarifas!$A$13:$D$20,4,FALSE)*P1507</f>
        <v>#N/A</v>
      </c>
      <c r="T1507">
        <f>IF(F1507="COD1",tarifas!$D$11*(SUMIFS($P$11:$P$8770,$F$11:$F$8770,"=COD1",$B$11:$B$8770,"="&amp;B1507)/COUNTIFS($F$11:$F$8770,"=COD1",$B$11:$B$8770,"="&amp;B1507))/COUNTIFS($A$11:$A$8770,"="&amp;A1507,$F$11:$F$8770,"=COD1"),0)</f>
        <v>0</v>
      </c>
      <c r="U1507" t="e">
        <f>(VLOOKUP(F1507,tarifas!$C$7:$D$10,2,FALSE)+tarifas!$D$21)*datos!P1507</f>
        <v>#N/A</v>
      </c>
      <c r="V1507" t="e">
        <f t="shared" si="219"/>
        <v>#N/A</v>
      </c>
      <c r="W1507">
        <f t="shared" si="220"/>
        <v>0</v>
      </c>
    </row>
    <row r="1508" spans="1:23" x14ac:dyDescent="0.25">
      <c r="A1508">
        <f t="shared" si="213"/>
        <v>63</v>
      </c>
      <c r="B1508">
        <f t="shared" si="214"/>
        <v>3</v>
      </c>
      <c r="C1508" s="1">
        <f t="shared" si="221"/>
        <v>41702.374999996369</v>
      </c>
      <c r="D1508" s="7">
        <v>59.500000000000007</v>
      </c>
      <c r="E1508" s="7"/>
      <c r="G1508">
        <v>1.96</v>
      </c>
      <c r="H1508" s="12">
        <v>156.0936082745045</v>
      </c>
      <c r="I1508" s="13">
        <f>$D$2*tarifas!$D$12/24</f>
        <v>1.4541666666666666</v>
      </c>
      <c r="J1508" s="13" t="e">
        <f>VLOOKUP(E1508&amp;" "&amp;F1508,tarifas!$A$13:$D$20,4,FALSE)*H1508</f>
        <v>#N/A</v>
      </c>
      <c r="K1508" s="13">
        <f>IF(F1508="COD1",tarifas!$D$11*(SUMIFS($H$11:$H$8770,$F$11:$F$8770,"=COD1",$B$11:$B$8770,"="&amp;B1508)/COUNTIFS($F$11:$F$8770,"=COD1",$B$11:$B$8770,"="&amp;B1508))/COUNTIFS($A$11:$A$8770,"="&amp;A1508,$F$11:$F$8770,"=COD1"),0)</f>
        <v>0</v>
      </c>
      <c r="L1508" s="13" t="e">
        <f>(VLOOKUP(F1508,tarifas!$C$7:$D$10,2,FALSE)+tarifas!$D$21)*datos!H1508</f>
        <v>#N/A</v>
      </c>
      <c r="M1508">
        <v>88.954080000000005</v>
      </c>
      <c r="N1508" s="13" t="e">
        <f t="shared" si="215"/>
        <v>#N/A</v>
      </c>
      <c r="O1508">
        <f t="shared" si="216"/>
        <v>88.954080000000005</v>
      </c>
      <c r="P1508" s="12">
        <f t="shared" si="217"/>
        <v>67.139528274504499</v>
      </c>
      <c r="Q1508">
        <f t="shared" si="218"/>
        <v>0</v>
      </c>
      <c r="R1508">
        <f>$D$2*tarifas!$D$12/24</f>
        <v>1.4541666666666666</v>
      </c>
      <c r="S1508" t="e">
        <f>VLOOKUP(E1508&amp;" "&amp;F1508,tarifas!$A$13:$D$20,4,FALSE)*P1508</f>
        <v>#N/A</v>
      </c>
      <c r="T1508">
        <f>IF(F1508="COD1",tarifas!$D$11*(SUMIFS($P$11:$P$8770,$F$11:$F$8770,"=COD1",$B$11:$B$8770,"="&amp;B1508)/COUNTIFS($F$11:$F$8770,"=COD1",$B$11:$B$8770,"="&amp;B1508))/COUNTIFS($A$11:$A$8770,"="&amp;A1508,$F$11:$F$8770,"=COD1"),0)</f>
        <v>0</v>
      </c>
      <c r="U1508" t="e">
        <f>(VLOOKUP(F1508,tarifas!$C$7:$D$10,2,FALSE)+tarifas!$D$21)*datos!P1508</f>
        <v>#N/A</v>
      </c>
      <c r="V1508" t="e">
        <f t="shared" si="219"/>
        <v>#N/A</v>
      </c>
      <c r="W1508">
        <f t="shared" si="220"/>
        <v>0</v>
      </c>
    </row>
    <row r="1509" spans="1:23" x14ac:dyDescent="0.25">
      <c r="A1509">
        <f t="shared" si="213"/>
        <v>63</v>
      </c>
      <c r="B1509">
        <f t="shared" si="214"/>
        <v>3</v>
      </c>
      <c r="C1509" s="1">
        <f t="shared" si="221"/>
        <v>41702.416666663034</v>
      </c>
      <c r="D1509" s="7">
        <v>146.30303030303028</v>
      </c>
      <c r="E1509" s="7"/>
      <c r="G1509">
        <v>2.9</v>
      </c>
      <c r="H1509" s="12">
        <v>154.74034231092961</v>
      </c>
      <c r="I1509" s="13">
        <f>$D$2*tarifas!$D$12/24</f>
        <v>1.4541666666666666</v>
      </c>
      <c r="J1509" s="13" t="e">
        <f>VLOOKUP(E1509&amp;" "&amp;F1509,tarifas!$A$13:$D$20,4,FALSE)*H1509</f>
        <v>#N/A</v>
      </c>
      <c r="K1509" s="13">
        <f>IF(F1509="COD1",tarifas!$D$11*(SUMIFS($H$11:$H$8770,$F$11:$F$8770,"=COD1",$B$11:$B$8770,"="&amp;B1509)/COUNTIFS($F$11:$F$8770,"=COD1",$B$11:$B$8770,"="&amp;B1509))/COUNTIFS($A$11:$A$8770,"="&amp;A1509,$F$11:$F$8770,"=COD1"),0)</f>
        <v>0</v>
      </c>
      <c r="L1509" s="13" t="e">
        <f>(VLOOKUP(F1509,tarifas!$C$7:$D$10,2,FALSE)+tarifas!$D$21)*datos!H1509</f>
        <v>#N/A</v>
      </c>
      <c r="M1509">
        <v>100.30222000000001</v>
      </c>
      <c r="N1509" s="13" t="e">
        <f t="shared" si="215"/>
        <v>#N/A</v>
      </c>
      <c r="O1509">
        <f t="shared" si="216"/>
        <v>100.30222000000001</v>
      </c>
      <c r="P1509" s="12">
        <f t="shared" si="217"/>
        <v>54.4381223109296</v>
      </c>
      <c r="Q1509">
        <f t="shared" si="218"/>
        <v>0</v>
      </c>
      <c r="R1509">
        <f>$D$2*tarifas!$D$12/24</f>
        <v>1.4541666666666666</v>
      </c>
      <c r="S1509" t="e">
        <f>VLOOKUP(E1509&amp;" "&amp;F1509,tarifas!$A$13:$D$20,4,FALSE)*P1509</f>
        <v>#N/A</v>
      </c>
      <c r="T1509">
        <f>IF(F1509="COD1",tarifas!$D$11*(SUMIFS($P$11:$P$8770,$F$11:$F$8770,"=COD1",$B$11:$B$8770,"="&amp;B1509)/COUNTIFS($F$11:$F$8770,"=COD1",$B$11:$B$8770,"="&amp;B1509))/COUNTIFS($A$11:$A$8770,"="&amp;A1509,$F$11:$F$8770,"=COD1"),0)</f>
        <v>0</v>
      </c>
      <c r="U1509" t="e">
        <f>(VLOOKUP(F1509,tarifas!$C$7:$D$10,2,FALSE)+tarifas!$D$21)*datos!P1509</f>
        <v>#N/A</v>
      </c>
      <c r="V1509" t="e">
        <f t="shared" si="219"/>
        <v>#N/A</v>
      </c>
      <c r="W1509">
        <f t="shared" si="220"/>
        <v>0</v>
      </c>
    </row>
    <row r="1510" spans="1:23" x14ac:dyDescent="0.25">
      <c r="A1510">
        <f t="shared" si="213"/>
        <v>63</v>
      </c>
      <c r="B1510">
        <f t="shared" si="214"/>
        <v>3</v>
      </c>
      <c r="C1510" s="1">
        <f t="shared" si="221"/>
        <v>41702.458333329698</v>
      </c>
      <c r="D1510" s="7">
        <v>478.31818181818181</v>
      </c>
      <c r="E1510" s="7"/>
      <c r="G1510">
        <v>2.25</v>
      </c>
      <c r="H1510" s="12">
        <v>155.18303216177441</v>
      </c>
      <c r="I1510" s="13">
        <f>$D$2*tarifas!$D$12/24</f>
        <v>1.4541666666666666</v>
      </c>
      <c r="J1510" s="13" t="e">
        <f>VLOOKUP(E1510&amp;" "&amp;F1510,tarifas!$A$13:$D$20,4,FALSE)*H1510</f>
        <v>#N/A</v>
      </c>
      <c r="K1510" s="13">
        <f>IF(F1510="COD1",tarifas!$D$11*(SUMIFS($H$11:$H$8770,$F$11:$F$8770,"=COD1",$B$11:$B$8770,"="&amp;B1510)/COUNTIFS($F$11:$F$8770,"=COD1",$B$11:$B$8770,"="&amp;B1510))/COUNTIFS($A$11:$A$8770,"="&amp;A1510,$F$11:$F$8770,"=COD1"),0)</f>
        <v>0</v>
      </c>
      <c r="L1510" s="13" t="e">
        <f>(VLOOKUP(F1510,tarifas!$C$7:$D$10,2,FALSE)+tarifas!$D$21)*datos!H1510</f>
        <v>#N/A</v>
      </c>
      <c r="M1510">
        <v>180.82642000000001</v>
      </c>
      <c r="N1510" s="13" t="e">
        <f t="shared" si="215"/>
        <v>#N/A</v>
      </c>
      <c r="O1510">
        <f t="shared" si="216"/>
        <v>155.18303216177441</v>
      </c>
      <c r="P1510" s="12">
        <f t="shared" si="217"/>
        <v>0</v>
      </c>
      <c r="Q1510">
        <f t="shared" si="218"/>
        <v>25.643387838225607</v>
      </c>
      <c r="R1510">
        <f>$D$2*tarifas!$D$12/24</f>
        <v>1.4541666666666666</v>
      </c>
      <c r="S1510" t="e">
        <f>VLOOKUP(E1510&amp;" "&amp;F1510,tarifas!$A$13:$D$20,4,FALSE)*P1510</f>
        <v>#N/A</v>
      </c>
      <c r="T1510">
        <f>IF(F1510="COD1",tarifas!$D$11*(SUMIFS($P$11:$P$8770,$F$11:$F$8770,"=COD1",$B$11:$B$8770,"="&amp;B1510)/COUNTIFS($F$11:$F$8770,"=COD1",$B$11:$B$8770,"="&amp;B1510))/COUNTIFS($A$11:$A$8770,"="&amp;A1510,$F$11:$F$8770,"=COD1"),0)</f>
        <v>0</v>
      </c>
      <c r="U1510" t="e">
        <f>(VLOOKUP(F1510,tarifas!$C$7:$D$10,2,FALSE)+tarifas!$D$21)*datos!P1510</f>
        <v>#N/A</v>
      </c>
      <c r="V1510" t="e">
        <f t="shared" si="219"/>
        <v>#N/A</v>
      </c>
      <c r="W1510">
        <f t="shared" si="220"/>
        <v>5.1927860372406848E-2</v>
      </c>
    </row>
    <row r="1511" spans="1:23" x14ac:dyDescent="0.25">
      <c r="A1511">
        <f t="shared" si="213"/>
        <v>63</v>
      </c>
      <c r="B1511">
        <f t="shared" si="214"/>
        <v>3</v>
      </c>
      <c r="C1511" s="1">
        <f t="shared" si="221"/>
        <v>41702.499999996362</v>
      </c>
      <c r="D1511" s="7">
        <v>584.18181818181813</v>
      </c>
      <c r="E1511" s="7"/>
      <c r="G1511">
        <v>2.79</v>
      </c>
      <c r="H1511" s="12">
        <v>156.3241863980308</v>
      </c>
      <c r="I1511" s="13">
        <f>$D$2*tarifas!$D$12/24</f>
        <v>1.4541666666666666</v>
      </c>
      <c r="J1511" s="13" t="e">
        <f>VLOOKUP(E1511&amp;" "&amp;F1511,tarifas!$A$13:$D$20,4,FALSE)*H1511</f>
        <v>#N/A</v>
      </c>
      <c r="K1511" s="13">
        <f>IF(F1511="COD1",tarifas!$D$11*(SUMIFS($H$11:$H$8770,$F$11:$F$8770,"=COD1",$B$11:$B$8770,"="&amp;B1511)/COUNTIFS($F$11:$F$8770,"=COD1",$B$11:$B$8770,"="&amp;B1511))/COUNTIFS($A$11:$A$8770,"="&amp;A1511,$F$11:$F$8770,"=COD1"),0)</f>
        <v>0</v>
      </c>
      <c r="L1511" s="13" t="e">
        <f>(VLOOKUP(F1511,tarifas!$C$7:$D$10,2,FALSE)+tarifas!$D$21)*datos!H1511</f>
        <v>#N/A</v>
      </c>
      <c r="M1511">
        <v>73.130390000000006</v>
      </c>
      <c r="N1511" s="13" t="e">
        <f t="shared" si="215"/>
        <v>#N/A</v>
      </c>
      <c r="O1511">
        <f t="shared" si="216"/>
        <v>73.130390000000006</v>
      </c>
      <c r="P1511" s="12">
        <f t="shared" si="217"/>
        <v>83.193796398030798</v>
      </c>
      <c r="Q1511">
        <f t="shared" si="218"/>
        <v>0</v>
      </c>
      <c r="R1511">
        <f>$D$2*tarifas!$D$12/24</f>
        <v>1.4541666666666666</v>
      </c>
      <c r="S1511" t="e">
        <f>VLOOKUP(E1511&amp;" "&amp;F1511,tarifas!$A$13:$D$20,4,FALSE)*P1511</f>
        <v>#N/A</v>
      </c>
      <c r="T1511">
        <f>IF(F1511="COD1",tarifas!$D$11*(SUMIFS($P$11:$P$8770,$F$11:$F$8770,"=COD1",$B$11:$B$8770,"="&amp;B1511)/COUNTIFS($F$11:$F$8770,"=COD1",$B$11:$B$8770,"="&amp;B1511))/COUNTIFS($A$11:$A$8770,"="&amp;A1511,$F$11:$F$8770,"=COD1"),0)</f>
        <v>0</v>
      </c>
      <c r="U1511" t="e">
        <f>(VLOOKUP(F1511,tarifas!$C$7:$D$10,2,FALSE)+tarifas!$D$21)*datos!P1511</f>
        <v>#N/A</v>
      </c>
      <c r="V1511" t="e">
        <f t="shared" si="219"/>
        <v>#N/A</v>
      </c>
      <c r="W1511">
        <f t="shared" si="220"/>
        <v>0</v>
      </c>
    </row>
    <row r="1512" spans="1:23" x14ac:dyDescent="0.25">
      <c r="A1512">
        <f t="shared" si="213"/>
        <v>63</v>
      </c>
      <c r="B1512">
        <f t="shared" si="214"/>
        <v>3</v>
      </c>
      <c r="C1512" s="1">
        <f t="shared" si="221"/>
        <v>41702.541666663026</v>
      </c>
      <c r="D1512" s="7">
        <v>643.68181818181824</v>
      </c>
      <c r="E1512" s="7"/>
      <c r="G1512">
        <v>2.63</v>
      </c>
      <c r="H1512" s="12">
        <v>157.67804812729975</v>
      </c>
      <c r="I1512" s="13">
        <f>$D$2*tarifas!$D$12/24</f>
        <v>1.4541666666666666</v>
      </c>
      <c r="J1512" s="13" t="e">
        <f>VLOOKUP(E1512&amp;" "&amp;F1512,tarifas!$A$13:$D$20,4,FALSE)*H1512</f>
        <v>#N/A</v>
      </c>
      <c r="K1512" s="13">
        <f>IF(F1512="COD1",tarifas!$D$11*(SUMIFS($H$11:$H$8770,$F$11:$F$8770,"=COD1",$B$11:$B$8770,"="&amp;B1512)/COUNTIFS($F$11:$F$8770,"=COD1",$B$11:$B$8770,"="&amp;B1512))/COUNTIFS($A$11:$A$8770,"="&amp;A1512,$F$11:$F$8770,"=COD1"),0)</f>
        <v>0</v>
      </c>
      <c r="L1512" s="13" t="e">
        <f>(VLOOKUP(F1512,tarifas!$C$7:$D$10,2,FALSE)+tarifas!$D$21)*datos!H1512</f>
        <v>#N/A</v>
      </c>
      <c r="M1512">
        <v>72.995350000000002</v>
      </c>
      <c r="N1512" s="13" t="e">
        <f t="shared" si="215"/>
        <v>#N/A</v>
      </c>
      <c r="O1512">
        <f t="shared" si="216"/>
        <v>72.995350000000002</v>
      </c>
      <c r="P1512" s="12">
        <f t="shared" si="217"/>
        <v>84.682698127299744</v>
      </c>
      <c r="Q1512">
        <f t="shared" si="218"/>
        <v>0</v>
      </c>
      <c r="R1512">
        <f>$D$2*tarifas!$D$12/24</f>
        <v>1.4541666666666666</v>
      </c>
      <c r="S1512" t="e">
        <f>VLOOKUP(E1512&amp;" "&amp;F1512,tarifas!$A$13:$D$20,4,FALSE)*P1512</f>
        <v>#N/A</v>
      </c>
      <c r="T1512">
        <f>IF(F1512="COD1",tarifas!$D$11*(SUMIFS($P$11:$P$8770,$F$11:$F$8770,"=COD1",$B$11:$B$8770,"="&amp;B1512)/COUNTIFS($F$11:$F$8770,"=COD1",$B$11:$B$8770,"="&amp;B1512))/COUNTIFS($A$11:$A$8770,"="&amp;A1512,$F$11:$F$8770,"=COD1"),0)</f>
        <v>0</v>
      </c>
      <c r="U1512" t="e">
        <f>(VLOOKUP(F1512,tarifas!$C$7:$D$10,2,FALSE)+tarifas!$D$21)*datos!P1512</f>
        <v>#N/A</v>
      </c>
      <c r="V1512" t="e">
        <f t="shared" si="219"/>
        <v>#N/A</v>
      </c>
      <c r="W1512">
        <f t="shared" si="220"/>
        <v>0</v>
      </c>
    </row>
    <row r="1513" spans="1:23" x14ac:dyDescent="0.25">
      <c r="A1513">
        <f t="shared" si="213"/>
        <v>63</v>
      </c>
      <c r="B1513">
        <f t="shared" si="214"/>
        <v>3</v>
      </c>
      <c r="C1513" s="1">
        <f t="shared" si="221"/>
        <v>41702.583333329691</v>
      </c>
      <c r="D1513" s="7">
        <v>639.04545454545462</v>
      </c>
      <c r="E1513" s="7"/>
      <c r="G1513">
        <v>1.69</v>
      </c>
      <c r="H1513" s="12">
        <v>158.10989683350044</v>
      </c>
      <c r="I1513" s="13">
        <f>$D$2*tarifas!$D$12/24</f>
        <v>1.4541666666666666</v>
      </c>
      <c r="J1513" s="13" t="e">
        <f>VLOOKUP(E1513&amp;" "&amp;F1513,tarifas!$A$13:$D$20,4,FALSE)*H1513</f>
        <v>#N/A</v>
      </c>
      <c r="K1513" s="13">
        <f>IF(F1513="COD1",tarifas!$D$11*(SUMIFS($H$11:$H$8770,$F$11:$F$8770,"=COD1",$B$11:$B$8770,"="&amp;B1513)/COUNTIFS($F$11:$F$8770,"=COD1",$B$11:$B$8770,"="&amp;B1513))/COUNTIFS($A$11:$A$8770,"="&amp;A1513,$F$11:$F$8770,"=COD1"),0)</f>
        <v>0</v>
      </c>
      <c r="L1513" s="13" t="e">
        <f>(VLOOKUP(F1513,tarifas!$C$7:$D$10,2,FALSE)+tarifas!$D$21)*datos!H1513</f>
        <v>#N/A</v>
      </c>
      <c r="M1513">
        <v>36.69502</v>
      </c>
      <c r="N1513" s="13" t="e">
        <f t="shared" si="215"/>
        <v>#N/A</v>
      </c>
      <c r="O1513">
        <f t="shared" si="216"/>
        <v>36.69502</v>
      </c>
      <c r="P1513" s="12">
        <f t="shared" si="217"/>
        <v>121.41487683350044</v>
      </c>
      <c r="Q1513">
        <f t="shared" si="218"/>
        <v>0</v>
      </c>
      <c r="R1513">
        <f>$D$2*tarifas!$D$12/24</f>
        <v>1.4541666666666666</v>
      </c>
      <c r="S1513" t="e">
        <f>VLOOKUP(E1513&amp;" "&amp;F1513,tarifas!$A$13:$D$20,4,FALSE)*P1513</f>
        <v>#N/A</v>
      </c>
      <c r="T1513">
        <f>IF(F1513="COD1",tarifas!$D$11*(SUMIFS($P$11:$P$8770,$F$11:$F$8770,"=COD1",$B$11:$B$8770,"="&amp;B1513)/COUNTIFS($F$11:$F$8770,"=COD1",$B$11:$B$8770,"="&amp;B1513))/COUNTIFS($A$11:$A$8770,"="&amp;A1513,$F$11:$F$8770,"=COD1"),0)</f>
        <v>0</v>
      </c>
      <c r="U1513" t="e">
        <f>(VLOOKUP(F1513,tarifas!$C$7:$D$10,2,FALSE)+tarifas!$D$21)*datos!P1513</f>
        <v>#N/A</v>
      </c>
      <c r="V1513" t="e">
        <f t="shared" si="219"/>
        <v>#N/A</v>
      </c>
      <c r="W1513">
        <f t="shared" si="220"/>
        <v>0</v>
      </c>
    </row>
    <row r="1514" spans="1:23" x14ac:dyDescent="0.25">
      <c r="A1514">
        <f t="shared" si="213"/>
        <v>63</v>
      </c>
      <c r="B1514">
        <f t="shared" si="214"/>
        <v>3</v>
      </c>
      <c r="C1514" s="1">
        <f t="shared" si="221"/>
        <v>41702.624999996355</v>
      </c>
      <c r="D1514" s="7">
        <v>484.50000000000006</v>
      </c>
      <c r="E1514" s="7"/>
      <c r="G1514">
        <v>1</v>
      </c>
      <c r="H1514" s="12">
        <v>164.6049631771437</v>
      </c>
      <c r="I1514" s="13">
        <f>$D$2*tarifas!$D$12/24</f>
        <v>1.4541666666666666</v>
      </c>
      <c r="J1514" s="13" t="e">
        <f>VLOOKUP(E1514&amp;" "&amp;F1514,tarifas!$A$13:$D$20,4,FALSE)*H1514</f>
        <v>#N/A</v>
      </c>
      <c r="K1514" s="13">
        <f>IF(F1514="COD1",tarifas!$D$11*(SUMIFS($H$11:$H$8770,$F$11:$F$8770,"=COD1",$B$11:$B$8770,"="&amp;B1514)/COUNTIFS($F$11:$F$8770,"=COD1",$B$11:$B$8770,"="&amp;B1514))/COUNTIFS($A$11:$A$8770,"="&amp;A1514,$F$11:$F$8770,"=COD1"),0)</f>
        <v>0</v>
      </c>
      <c r="L1514" s="13" t="e">
        <f>(VLOOKUP(F1514,tarifas!$C$7:$D$10,2,FALSE)+tarifas!$D$21)*datos!H1514</f>
        <v>#N/A</v>
      </c>
      <c r="M1514">
        <v>24.88176</v>
      </c>
      <c r="N1514" s="13" t="e">
        <f t="shared" si="215"/>
        <v>#N/A</v>
      </c>
      <c r="O1514">
        <f t="shared" si="216"/>
        <v>24.88176</v>
      </c>
      <c r="P1514" s="12">
        <f t="shared" si="217"/>
        <v>139.72320317714372</v>
      </c>
      <c r="Q1514">
        <f t="shared" si="218"/>
        <v>0</v>
      </c>
      <c r="R1514">
        <f>$D$2*tarifas!$D$12/24</f>
        <v>1.4541666666666666</v>
      </c>
      <c r="S1514" t="e">
        <f>VLOOKUP(E1514&amp;" "&amp;F1514,tarifas!$A$13:$D$20,4,FALSE)*P1514</f>
        <v>#N/A</v>
      </c>
      <c r="T1514">
        <f>IF(F1514="COD1",tarifas!$D$11*(SUMIFS($P$11:$P$8770,$F$11:$F$8770,"=COD1",$B$11:$B$8770,"="&amp;B1514)/COUNTIFS($F$11:$F$8770,"=COD1",$B$11:$B$8770,"="&amp;B1514))/COUNTIFS($A$11:$A$8770,"="&amp;A1514,$F$11:$F$8770,"=COD1"),0)</f>
        <v>0</v>
      </c>
      <c r="U1514" t="e">
        <f>(VLOOKUP(F1514,tarifas!$C$7:$D$10,2,FALSE)+tarifas!$D$21)*datos!P1514</f>
        <v>#N/A</v>
      </c>
      <c r="V1514" t="e">
        <f t="shared" si="219"/>
        <v>#N/A</v>
      </c>
      <c r="W1514">
        <f t="shared" si="220"/>
        <v>0</v>
      </c>
    </row>
    <row r="1515" spans="1:23" x14ac:dyDescent="0.25">
      <c r="A1515">
        <f t="shared" si="213"/>
        <v>63</v>
      </c>
      <c r="B1515">
        <f t="shared" si="214"/>
        <v>3</v>
      </c>
      <c r="C1515" s="1">
        <f t="shared" si="221"/>
        <v>41702.666666663019</v>
      </c>
      <c r="D1515" s="7">
        <v>270.19696969696963</v>
      </c>
      <c r="E1515" s="7"/>
      <c r="G1515">
        <v>1</v>
      </c>
      <c r="H1515" s="12">
        <v>171.00247310080039</v>
      </c>
      <c r="I1515" s="13">
        <f>$D$2*tarifas!$D$12/24</f>
        <v>1.4541666666666666</v>
      </c>
      <c r="J1515" s="13" t="e">
        <f>VLOOKUP(E1515&amp;" "&amp;F1515,tarifas!$A$13:$D$20,4,FALSE)*H1515</f>
        <v>#N/A</v>
      </c>
      <c r="K1515" s="13">
        <f>IF(F1515="COD1",tarifas!$D$11*(SUMIFS($H$11:$H$8770,$F$11:$F$8770,"=COD1",$B$11:$B$8770,"="&amp;B1515)/COUNTIFS($F$11:$F$8770,"=COD1",$B$11:$B$8770,"="&amp;B1515))/COUNTIFS($A$11:$A$8770,"="&amp;A1515,$F$11:$F$8770,"=COD1"),0)</f>
        <v>0</v>
      </c>
      <c r="L1515" s="13" t="e">
        <f>(VLOOKUP(F1515,tarifas!$C$7:$D$10,2,FALSE)+tarifas!$D$21)*datos!H1515</f>
        <v>#N/A</v>
      </c>
      <c r="M1515">
        <v>0.88954999999999995</v>
      </c>
      <c r="N1515" s="13" t="e">
        <f t="shared" si="215"/>
        <v>#N/A</v>
      </c>
      <c r="O1515">
        <f t="shared" si="216"/>
        <v>0.88954999999999995</v>
      </c>
      <c r="P1515" s="12">
        <f t="shared" si="217"/>
        <v>170.11292310080037</v>
      </c>
      <c r="Q1515">
        <f t="shared" si="218"/>
        <v>0</v>
      </c>
      <c r="R1515">
        <f>$D$2*tarifas!$D$12/24</f>
        <v>1.4541666666666666</v>
      </c>
      <c r="S1515" t="e">
        <f>VLOOKUP(E1515&amp;" "&amp;F1515,tarifas!$A$13:$D$20,4,FALSE)*P1515</f>
        <v>#N/A</v>
      </c>
      <c r="T1515">
        <f>IF(F1515="COD1",tarifas!$D$11*(SUMIFS($P$11:$P$8770,$F$11:$F$8770,"=COD1",$B$11:$B$8770,"="&amp;B1515)/COUNTIFS($F$11:$F$8770,"=COD1",$B$11:$B$8770,"="&amp;B1515))/COUNTIFS($A$11:$A$8770,"="&amp;A1515,$F$11:$F$8770,"=COD1"),0)</f>
        <v>0</v>
      </c>
      <c r="U1515" t="e">
        <f>(VLOOKUP(F1515,tarifas!$C$7:$D$10,2,FALSE)+tarifas!$D$21)*datos!P1515</f>
        <v>#N/A</v>
      </c>
      <c r="V1515" t="e">
        <f t="shared" si="219"/>
        <v>#N/A</v>
      </c>
      <c r="W1515">
        <f t="shared" si="220"/>
        <v>0</v>
      </c>
    </row>
    <row r="1516" spans="1:23" x14ac:dyDescent="0.25">
      <c r="A1516">
        <f t="shared" si="213"/>
        <v>63</v>
      </c>
      <c r="B1516">
        <f t="shared" si="214"/>
        <v>3</v>
      </c>
      <c r="C1516" s="1">
        <f t="shared" si="221"/>
        <v>41702.708333329683</v>
      </c>
      <c r="D1516" s="7">
        <v>54.863636363636367</v>
      </c>
      <c r="E1516" s="7"/>
      <c r="G1516">
        <v>1.26</v>
      </c>
      <c r="H1516" s="12">
        <v>170.32269614425189</v>
      </c>
      <c r="I1516" s="13">
        <f>$D$2*tarifas!$D$12/24</f>
        <v>1.4541666666666666</v>
      </c>
      <c r="J1516" s="13" t="e">
        <f>VLOOKUP(E1516&amp;" "&amp;F1516,tarifas!$A$13:$D$20,4,FALSE)*H1516</f>
        <v>#N/A</v>
      </c>
      <c r="K1516" s="13">
        <f>IF(F1516="COD1",tarifas!$D$11*(SUMIFS($H$11:$H$8770,$F$11:$F$8770,"=COD1",$B$11:$B$8770,"="&amp;B1516)/COUNTIFS($F$11:$F$8770,"=COD1",$B$11:$B$8770,"="&amp;B1516))/COUNTIFS($A$11:$A$8770,"="&amp;A1516,$F$11:$F$8770,"=COD1"),0)</f>
        <v>0</v>
      </c>
      <c r="L1516" s="13" t="e">
        <f>(VLOOKUP(F1516,tarifas!$C$7:$D$10,2,FALSE)+tarifas!$D$21)*datos!H1516</f>
        <v>#N/A</v>
      </c>
      <c r="M1516">
        <v>2.9975999999999998</v>
      </c>
      <c r="N1516" s="13" t="e">
        <f t="shared" si="215"/>
        <v>#N/A</v>
      </c>
      <c r="O1516">
        <f t="shared" si="216"/>
        <v>2.9975999999999998</v>
      </c>
      <c r="P1516" s="12">
        <f t="shared" si="217"/>
        <v>167.32509614425189</v>
      </c>
      <c r="Q1516">
        <f t="shared" si="218"/>
        <v>0</v>
      </c>
      <c r="R1516">
        <f>$D$2*tarifas!$D$12/24</f>
        <v>1.4541666666666666</v>
      </c>
      <c r="S1516" t="e">
        <f>VLOOKUP(E1516&amp;" "&amp;F1516,tarifas!$A$13:$D$20,4,FALSE)*P1516</f>
        <v>#N/A</v>
      </c>
      <c r="T1516">
        <f>IF(F1516="COD1",tarifas!$D$11*(SUMIFS($P$11:$P$8770,$F$11:$F$8770,"=COD1",$B$11:$B$8770,"="&amp;B1516)/COUNTIFS($F$11:$F$8770,"=COD1",$B$11:$B$8770,"="&amp;B1516))/COUNTIFS($A$11:$A$8770,"="&amp;A1516,$F$11:$F$8770,"=COD1"),0)</f>
        <v>0</v>
      </c>
      <c r="U1516" t="e">
        <f>(VLOOKUP(F1516,tarifas!$C$7:$D$10,2,FALSE)+tarifas!$D$21)*datos!P1516</f>
        <v>#N/A</v>
      </c>
      <c r="V1516" t="e">
        <f t="shared" si="219"/>
        <v>#N/A</v>
      </c>
      <c r="W1516">
        <f t="shared" si="220"/>
        <v>0</v>
      </c>
    </row>
    <row r="1517" spans="1:23" x14ac:dyDescent="0.25">
      <c r="A1517">
        <f t="shared" si="213"/>
        <v>63</v>
      </c>
      <c r="B1517">
        <f t="shared" si="214"/>
        <v>3</v>
      </c>
      <c r="C1517" s="1">
        <f t="shared" si="221"/>
        <v>41702.749999996347</v>
      </c>
      <c r="D1517" s="7">
        <v>0</v>
      </c>
      <c r="E1517" s="7"/>
      <c r="G1517">
        <v>1</v>
      </c>
      <c r="H1517" s="12">
        <v>171.50363691584323</v>
      </c>
      <c r="I1517" s="13">
        <f>$D$2*tarifas!$D$12/24</f>
        <v>1.4541666666666666</v>
      </c>
      <c r="J1517" s="13" t="e">
        <f>VLOOKUP(E1517&amp;" "&amp;F1517,tarifas!$A$13:$D$20,4,FALSE)*H1517</f>
        <v>#N/A</v>
      </c>
      <c r="K1517" s="13">
        <f>IF(F1517="COD1",tarifas!$D$11*(SUMIFS($H$11:$H$8770,$F$11:$F$8770,"=COD1",$B$11:$B$8770,"="&amp;B1517)/COUNTIFS($F$11:$F$8770,"=COD1",$B$11:$B$8770,"="&amp;B1517))/COUNTIFS($A$11:$A$8770,"="&amp;A1517,$F$11:$F$8770,"=COD1"),0)</f>
        <v>0</v>
      </c>
      <c r="L1517" s="13" t="e">
        <f>(VLOOKUP(F1517,tarifas!$C$7:$D$10,2,FALSE)+tarifas!$D$21)*datos!H1517</f>
        <v>#N/A</v>
      </c>
      <c r="M1517">
        <v>0</v>
      </c>
      <c r="N1517" s="13" t="e">
        <f t="shared" si="215"/>
        <v>#N/A</v>
      </c>
      <c r="O1517">
        <f t="shared" si="216"/>
        <v>0</v>
      </c>
      <c r="P1517" s="12">
        <f t="shared" si="217"/>
        <v>171.50363691584323</v>
      </c>
      <c r="Q1517">
        <f t="shared" si="218"/>
        <v>0</v>
      </c>
      <c r="R1517">
        <f>$D$2*tarifas!$D$12/24</f>
        <v>1.4541666666666666</v>
      </c>
      <c r="S1517" t="e">
        <f>VLOOKUP(E1517&amp;" "&amp;F1517,tarifas!$A$13:$D$20,4,FALSE)*P1517</f>
        <v>#N/A</v>
      </c>
      <c r="T1517">
        <f>IF(F1517="COD1",tarifas!$D$11*(SUMIFS($P$11:$P$8770,$F$11:$F$8770,"=COD1",$B$11:$B$8770,"="&amp;B1517)/COUNTIFS($F$11:$F$8770,"=COD1",$B$11:$B$8770,"="&amp;B1517))/COUNTIFS($A$11:$A$8770,"="&amp;A1517,$F$11:$F$8770,"=COD1"),0)</f>
        <v>0</v>
      </c>
      <c r="U1517" t="e">
        <f>(VLOOKUP(F1517,tarifas!$C$7:$D$10,2,FALSE)+tarifas!$D$21)*datos!P1517</f>
        <v>#N/A</v>
      </c>
      <c r="V1517" t="e">
        <f t="shared" si="219"/>
        <v>#N/A</v>
      </c>
      <c r="W1517">
        <f t="shared" si="220"/>
        <v>0</v>
      </c>
    </row>
    <row r="1518" spans="1:23" x14ac:dyDescent="0.25">
      <c r="A1518">
        <f t="shared" si="213"/>
        <v>63</v>
      </c>
      <c r="B1518">
        <f t="shared" si="214"/>
        <v>3</v>
      </c>
      <c r="C1518" s="1">
        <f t="shared" si="221"/>
        <v>41702.791666663012</v>
      </c>
      <c r="D1518" s="7">
        <v>0</v>
      </c>
      <c r="E1518" s="7"/>
      <c r="G1518">
        <v>1.96</v>
      </c>
      <c r="H1518" s="12">
        <v>170.6297939003378</v>
      </c>
      <c r="I1518" s="13">
        <f>$D$2*tarifas!$D$12/24</f>
        <v>1.4541666666666666</v>
      </c>
      <c r="J1518" s="13" t="e">
        <f>VLOOKUP(E1518&amp;" "&amp;F1518,tarifas!$A$13:$D$20,4,FALSE)*H1518</f>
        <v>#N/A</v>
      </c>
      <c r="K1518" s="13">
        <f>IF(F1518="COD1",tarifas!$D$11*(SUMIFS($H$11:$H$8770,$F$11:$F$8770,"=COD1",$B$11:$B$8770,"="&amp;B1518)/COUNTIFS($F$11:$F$8770,"=COD1",$B$11:$B$8770,"="&amp;B1518))/COUNTIFS($A$11:$A$8770,"="&amp;A1518,$F$11:$F$8770,"=COD1"),0)</f>
        <v>0</v>
      </c>
      <c r="L1518" s="13" t="e">
        <f>(VLOOKUP(F1518,tarifas!$C$7:$D$10,2,FALSE)+tarifas!$D$21)*datos!H1518</f>
        <v>#N/A</v>
      </c>
      <c r="M1518">
        <v>0</v>
      </c>
      <c r="N1518" s="13" t="e">
        <f t="shared" si="215"/>
        <v>#N/A</v>
      </c>
      <c r="O1518">
        <f t="shared" si="216"/>
        <v>0</v>
      </c>
      <c r="P1518" s="12">
        <f t="shared" si="217"/>
        <v>170.6297939003378</v>
      </c>
      <c r="Q1518">
        <f t="shared" si="218"/>
        <v>0</v>
      </c>
      <c r="R1518">
        <f>$D$2*tarifas!$D$12/24</f>
        <v>1.4541666666666666</v>
      </c>
      <c r="S1518" t="e">
        <f>VLOOKUP(E1518&amp;" "&amp;F1518,tarifas!$A$13:$D$20,4,FALSE)*P1518</f>
        <v>#N/A</v>
      </c>
      <c r="T1518">
        <f>IF(F1518="COD1",tarifas!$D$11*(SUMIFS($P$11:$P$8770,$F$11:$F$8770,"=COD1",$B$11:$B$8770,"="&amp;B1518)/COUNTIFS($F$11:$F$8770,"=COD1",$B$11:$B$8770,"="&amp;B1518))/COUNTIFS($A$11:$A$8770,"="&amp;A1518,$F$11:$F$8770,"=COD1"),0)</f>
        <v>0</v>
      </c>
      <c r="U1518" t="e">
        <f>(VLOOKUP(F1518,tarifas!$C$7:$D$10,2,FALSE)+tarifas!$D$21)*datos!P1518</f>
        <v>#N/A</v>
      </c>
      <c r="V1518" t="e">
        <f t="shared" si="219"/>
        <v>#N/A</v>
      </c>
      <c r="W1518">
        <f t="shared" si="220"/>
        <v>0</v>
      </c>
    </row>
    <row r="1519" spans="1:23" x14ac:dyDescent="0.25">
      <c r="A1519">
        <f t="shared" si="213"/>
        <v>63</v>
      </c>
      <c r="B1519">
        <f t="shared" si="214"/>
        <v>3</v>
      </c>
      <c r="C1519" s="1">
        <f t="shared" si="221"/>
        <v>41702.833333329676</v>
      </c>
      <c r="D1519" s="7">
        <v>0</v>
      </c>
      <c r="E1519" s="7"/>
      <c r="G1519">
        <v>8.6999999999999993</v>
      </c>
      <c r="H1519" s="12">
        <v>182.2811710877813</v>
      </c>
      <c r="I1519" s="13">
        <f>$D$2*tarifas!$D$12/24</f>
        <v>1.4541666666666666</v>
      </c>
      <c r="J1519" s="13" t="e">
        <f>VLOOKUP(E1519&amp;" "&amp;F1519,tarifas!$A$13:$D$20,4,FALSE)*H1519</f>
        <v>#N/A</v>
      </c>
      <c r="K1519" s="13">
        <f>IF(F1519="COD1",tarifas!$D$11*(SUMIFS($H$11:$H$8770,$F$11:$F$8770,"=COD1",$B$11:$B$8770,"="&amp;B1519)/COUNTIFS($F$11:$F$8770,"=COD1",$B$11:$B$8770,"="&amp;B1519))/COUNTIFS($A$11:$A$8770,"="&amp;A1519,$F$11:$F$8770,"=COD1"),0)</f>
        <v>0</v>
      </c>
      <c r="L1519" s="13" t="e">
        <f>(VLOOKUP(F1519,tarifas!$C$7:$D$10,2,FALSE)+tarifas!$D$21)*datos!H1519</f>
        <v>#N/A</v>
      </c>
      <c r="M1519">
        <v>0</v>
      </c>
      <c r="N1519" s="13" t="e">
        <f t="shared" si="215"/>
        <v>#N/A</v>
      </c>
      <c r="O1519">
        <f t="shared" si="216"/>
        <v>0</v>
      </c>
      <c r="P1519" s="12">
        <f t="shared" si="217"/>
        <v>182.2811710877813</v>
      </c>
      <c r="Q1519">
        <f t="shared" si="218"/>
        <v>0</v>
      </c>
      <c r="R1519">
        <f>$D$2*tarifas!$D$12/24</f>
        <v>1.4541666666666666</v>
      </c>
      <c r="S1519" t="e">
        <f>VLOOKUP(E1519&amp;" "&amp;F1519,tarifas!$A$13:$D$20,4,FALSE)*P1519</f>
        <v>#N/A</v>
      </c>
      <c r="T1519">
        <f>IF(F1519="COD1",tarifas!$D$11*(SUMIFS($P$11:$P$8770,$F$11:$F$8770,"=COD1",$B$11:$B$8770,"="&amp;B1519)/COUNTIFS($F$11:$F$8770,"=COD1",$B$11:$B$8770,"="&amp;B1519))/COUNTIFS($A$11:$A$8770,"="&amp;A1519,$F$11:$F$8770,"=COD1"),0)</f>
        <v>0</v>
      </c>
      <c r="U1519" t="e">
        <f>(VLOOKUP(F1519,tarifas!$C$7:$D$10,2,FALSE)+tarifas!$D$21)*datos!P1519</f>
        <v>#N/A</v>
      </c>
      <c r="V1519" t="e">
        <f t="shared" si="219"/>
        <v>#N/A</v>
      </c>
      <c r="W1519">
        <f t="shared" si="220"/>
        <v>0</v>
      </c>
    </row>
    <row r="1520" spans="1:23" x14ac:dyDescent="0.25">
      <c r="A1520">
        <f t="shared" si="213"/>
        <v>63</v>
      </c>
      <c r="B1520">
        <f t="shared" si="214"/>
        <v>3</v>
      </c>
      <c r="C1520" s="1">
        <f t="shared" si="221"/>
        <v>41702.87499999634</v>
      </c>
      <c r="D1520" s="7">
        <v>0</v>
      </c>
      <c r="E1520" s="7"/>
      <c r="G1520">
        <v>9.3800000000000008</v>
      </c>
      <c r="H1520" s="12">
        <v>176.70467437719475</v>
      </c>
      <c r="I1520" s="13">
        <f>$D$2*tarifas!$D$12/24</f>
        <v>1.4541666666666666</v>
      </c>
      <c r="J1520" s="13" t="e">
        <f>VLOOKUP(E1520&amp;" "&amp;F1520,tarifas!$A$13:$D$20,4,FALSE)*H1520</f>
        <v>#N/A</v>
      </c>
      <c r="K1520" s="13">
        <f>IF(F1520="COD1",tarifas!$D$11*(SUMIFS($H$11:$H$8770,$F$11:$F$8770,"=COD1",$B$11:$B$8770,"="&amp;B1520)/COUNTIFS($F$11:$F$8770,"=COD1",$B$11:$B$8770,"="&amp;B1520))/COUNTIFS($A$11:$A$8770,"="&amp;A1520,$F$11:$F$8770,"=COD1"),0)</f>
        <v>0</v>
      </c>
      <c r="L1520" s="13" t="e">
        <f>(VLOOKUP(F1520,tarifas!$C$7:$D$10,2,FALSE)+tarifas!$D$21)*datos!H1520</f>
        <v>#N/A</v>
      </c>
      <c r="M1520">
        <v>0</v>
      </c>
      <c r="N1520" s="13" t="e">
        <f t="shared" si="215"/>
        <v>#N/A</v>
      </c>
      <c r="O1520">
        <f t="shared" si="216"/>
        <v>0</v>
      </c>
      <c r="P1520" s="12">
        <f t="shared" si="217"/>
        <v>176.70467437719475</v>
      </c>
      <c r="Q1520">
        <f t="shared" si="218"/>
        <v>0</v>
      </c>
      <c r="R1520">
        <f>$D$2*tarifas!$D$12/24</f>
        <v>1.4541666666666666</v>
      </c>
      <c r="S1520" t="e">
        <f>VLOOKUP(E1520&amp;" "&amp;F1520,tarifas!$A$13:$D$20,4,FALSE)*P1520</f>
        <v>#N/A</v>
      </c>
      <c r="T1520">
        <f>IF(F1520="COD1",tarifas!$D$11*(SUMIFS($P$11:$P$8770,$F$11:$F$8770,"=COD1",$B$11:$B$8770,"="&amp;B1520)/COUNTIFS($F$11:$F$8770,"=COD1",$B$11:$B$8770,"="&amp;B1520))/COUNTIFS($A$11:$A$8770,"="&amp;A1520,$F$11:$F$8770,"=COD1"),0)</f>
        <v>0</v>
      </c>
      <c r="U1520" t="e">
        <f>(VLOOKUP(F1520,tarifas!$C$7:$D$10,2,FALSE)+tarifas!$D$21)*datos!P1520</f>
        <v>#N/A</v>
      </c>
      <c r="V1520" t="e">
        <f t="shared" si="219"/>
        <v>#N/A</v>
      </c>
      <c r="W1520">
        <f t="shared" si="220"/>
        <v>0</v>
      </c>
    </row>
    <row r="1521" spans="1:23" x14ac:dyDescent="0.25">
      <c r="A1521">
        <f t="shared" si="213"/>
        <v>63</v>
      </c>
      <c r="B1521">
        <f t="shared" si="214"/>
        <v>3</v>
      </c>
      <c r="C1521" s="1">
        <f t="shared" si="221"/>
        <v>41702.916666663004</v>
      </c>
      <c r="D1521" s="7">
        <v>0</v>
      </c>
      <c r="E1521" s="7"/>
      <c r="G1521">
        <v>6.5</v>
      </c>
      <c r="H1521" s="12">
        <v>178.97244125272243</v>
      </c>
      <c r="I1521" s="13">
        <f>$D$2*tarifas!$D$12/24</f>
        <v>1.4541666666666666</v>
      </c>
      <c r="J1521" s="13" t="e">
        <f>VLOOKUP(E1521&amp;" "&amp;F1521,tarifas!$A$13:$D$20,4,FALSE)*H1521</f>
        <v>#N/A</v>
      </c>
      <c r="K1521" s="13">
        <f>IF(F1521="COD1",tarifas!$D$11*(SUMIFS($H$11:$H$8770,$F$11:$F$8770,"=COD1",$B$11:$B$8770,"="&amp;B1521)/COUNTIFS($F$11:$F$8770,"=COD1",$B$11:$B$8770,"="&amp;B1521))/COUNTIFS($A$11:$A$8770,"="&amp;A1521,$F$11:$F$8770,"=COD1"),0)</f>
        <v>0</v>
      </c>
      <c r="L1521" s="13" t="e">
        <f>(VLOOKUP(F1521,tarifas!$C$7:$D$10,2,FALSE)+tarifas!$D$21)*datos!H1521</f>
        <v>#N/A</v>
      </c>
      <c r="M1521">
        <v>0</v>
      </c>
      <c r="N1521" s="13" t="e">
        <f t="shared" si="215"/>
        <v>#N/A</v>
      </c>
      <c r="O1521">
        <f t="shared" si="216"/>
        <v>0</v>
      </c>
      <c r="P1521" s="12">
        <f t="shared" si="217"/>
        <v>178.97244125272243</v>
      </c>
      <c r="Q1521">
        <f t="shared" si="218"/>
        <v>0</v>
      </c>
      <c r="R1521">
        <f>$D$2*tarifas!$D$12/24</f>
        <v>1.4541666666666666</v>
      </c>
      <c r="S1521" t="e">
        <f>VLOOKUP(E1521&amp;" "&amp;F1521,tarifas!$A$13:$D$20,4,FALSE)*P1521</f>
        <v>#N/A</v>
      </c>
      <c r="T1521">
        <f>IF(F1521="COD1",tarifas!$D$11*(SUMIFS($P$11:$P$8770,$F$11:$F$8770,"=COD1",$B$11:$B$8770,"="&amp;B1521)/COUNTIFS($F$11:$F$8770,"=COD1",$B$11:$B$8770,"="&amp;B1521))/COUNTIFS($A$11:$A$8770,"="&amp;A1521,$F$11:$F$8770,"=COD1"),0)</f>
        <v>0</v>
      </c>
      <c r="U1521" t="e">
        <f>(VLOOKUP(F1521,tarifas!$C$7:$D$10,2,FALSE)+tarifas!$D$21)*datos!P1521</f>
        <v>#N/A</v>
      </c>
      <c r="V1521" t="e">
        <f t="shared" si="219"/>
        <v>#N/A</v>
      </c>
      <c r="W1521">
        <f t="shared" si="220"/>
        <v>0</v>
      </c>
    </row>
    <row r="1522" spans="1:23" x14ac:dyDescent="0.25">
      <c r="A1522">
        <f t="shared" si="213"/>
        <v>63</v>
      </c>
      <c r="B1522">
        <f t="shared" si="214"/>
        <v>3</v>
      </c>
      <c r="C1522" s="1">
        <f t="shared" si="221"/>
        <v>41702.958333329669</v>
      </c>
      <c r="D1522" s="7">
        <v>0</v>
      </c>
      <c r="E1522" s="7"/>
      <c r="G1522">
        <v>2.02</v>
      </c>
      <c r="H1522" s="12">
        <v>178.5481970072363</v>
      </c>
      <c r="I1522" s="13">
        <f>$D$2*tarifas!$D$12/24</f>
        <v>1.4541666666666666</v>
      </c>
      <c r="J1522" s="13" t="e">
        <f>VLOOKUP(E1522&amp;" "&amp;F1522,tarifas!$A$13:$D$20,4,FALSE)*H1522</f>
        <v>#N/A</v>
      </c>
      <c r="K1522" s="13">
        <f>IF(F1522="COD1",tarifas!$D$11*(SUMIFS($H$11:$H$8770,$F$11:$F$8770,"=COD1",$B$11:$B$8770,"="&amp;B1522)/COUNTIFS($F$11:$F$8770,"=COD1",$B$11:$B$8770,"="&amp;B1522))/COUNTIFS($A$11:$A$8770,"="&amp;A1522,$F$11:$F$8770,"=COD1"),0)</f>
        <v>0</v>
      </c>
      <c r="L1522" s="13" t="e">
        <f>(VLOOKUP(F1522,tarifas!$C$7:$D$10,2,FALSE)+tarifas!$D$21)*datos!H1522</f>
        <v>#N/A</v>
      </c>
      <c r="M1522">
        <v>0</v>
      </c>
      <c r="N1522" s="13" t="e">
        <f t="shared" si="215"/>
        <v>#N/A</v>
      </c>
      <c r="O1522">
        <f t="shared" si="216"/>
        <v>0</v>
      </c>
      <c r="P1522" s="12">
        <f t="shared" si="217"/>
        <v>178.5481970072363</v>
      </c>
      <c r="Q1522">
        <f t="shared" si="218"/>
        <v>0</v>
      </c>
      <c r="R1522">
        <f>$D$2*tarifas!$D$12/24</f>
        <v>1.4541666666666666</v>
      </c>
      <c r="S1522" t="e">
        <f>VLOOKUP(E1522&amp;" "&amp;F1522,tarifas!$A$13:$D$20,4,FALSE)*P1522</f>
        <v>#N/A</v>
      </c>
      <c r="T1522">
        <f>IF(F1522="COD1",tarifas!$D$11*(SUMIFS($P$11:$P$8770,$F$11:$F$8770,"=COD1",$B$11:$B$8770,"="&amp;B1522)/COUNTIFS($F$11:$F$8770,"=COD1",$B$11:$B$8770,"="&amp;B1522))/COUNTIFS($A$11:$A$8770,"="&amp;A1522,$F$11:$F$8770,"=COD1"),0)</f>
        <v>0</v>
      </c>
      <c r="U1522" t="e">
        <f>(VLOOKUP(F1522,tarifas!$C$7:$D$10,2,FALSE)+tarifas!$D$21)*datos!P1522</f>
        <v>#N/A</v>
      </c>
      <c r="V1522" t="e">
        <f t="shared" si="219"/>
        <v>#N/A</v>
      </c>
      <c r="W1522">
        <f t="shared" si="220"/>
        <v>0</v>
      </c>
    </row>
    <row r="1523" spans="1:23" x14ac:dyDescent="0.25">
      <c r="A1523">
        <f t="shared" si="213"/>
        <v>64</v>
      </c>
      <c r="B1523">
        <f t="shared" si="214"/>
        <v>3</v>
      </c>
      <c r="C1523" s="1">
        <f t="shared" si="221"/>
        <v>41702.999999996333</v>
      </c>
      <c r="D1523" s="7">
        <v>0</v>
      </c>
      <c r="E1523" s="7"/>
      <c r="G1523">
        <v>2</v>
      </c>
      <c r="H1523" s="12">
        <v>200.770999098381</v>
      </c>
      <c r="I1523" s="13">
        <f>$D$2*tarifas!$D$12/24</f>
        <v>1.4541666666666666</v>
      </c>
      <c r="J1523" s="13" t="e">
        <f>VLOOKUP(E1523&amp;" "&amp;F1523,tarifas!$A$13:$D$20,4,FALSE)*H1523</f>
        <v>#N/A</v>
      </c>
      <c r="K1523" s="13">
        <f>IF(F1523="COD1",tarifas!$D$11*(SUMIFS($H$11:$H$8770,$F$11:$F$8770,"=COD1",$B$11:$B$8770,"="&amp;B1523)/COUNTIFS($F$11:$F$8770,"=COD1",$B$11:$B$8770,"="&amp;B1523))/COUNTIFS($A$11:$A$8770,"="&amp;A1523,$F$11:$F$8770,"=COD1"),0)</f>
        <v>0</v>
      </c>
      <c r="L1523" s="13" t="e">
        <f>(VLOOKUP(F1523,tarifas!$C$7:$D$10,2,FALSE)+tarifas!$D$21)*datos!H1523</f>
        <v>#N/A</v>
      </c>
      <c r="M1523">
        <v>0</v>
      </c>
      <c r="N1523" s="13" t="e">
        <f t="shared" si="215"/>
        <v>#N/A</v>
      </c>
      <c r="O1523">
        <f t="shared" si="216"/>
        <v>0</v>
      </c>
      <c r="P1523" s="12">
        <f t="shared" si="217"/>
        <v>200.770999098381</v>
      </c>
      <c r="Q1523">
        <f t="shared" si="218"/>
        <v>0</v>
      </c>
      <c r="R1523">
        <f>$D$2*tarifas!$D$12/24</f>
        <v>1.4541666666666666</v>
      </c>
      <c r="S1523" t="e">
        <f>VLOOKUP(E1523&amp;" "&amp;F1523,tarifas!$A$13:$D$20,4,FALSE)*P1523</f>
        <v>#N/A</v>
      </c>
      <c r="T1523">
        <f>IF(F1523="COD1",tarifas!$D$11*(SUMIFS($P$11:$P$8770,$F$11:$F$8770,"=COD1",$B$11:$B$8770,"="&amp;B1523)/COUNTIFS($F$11:$F$8770,"=COD1",$B$11:$B$8770,"="&amp;B1523))/COUNTIFS($A$11:$A$8770,"="&amp;A1523,$F$11:$F$8770,"=COD1"),0)</f>
        <v>0</v>
      </c>
      <c r="U1523" t="e">
        <f>(VLOOKUP(F1523,tarifas!$C$7:$D$10,2,FALSE)+tarifas!$D$21)*datos!P1523</f>
        <v>#N/A</v>
      </c>
      <c r="V1523" t="e">
        <f t="shared" si="219"/>
        <v>#N/A</v>
      </c>
      <c r="W1523">
        <f t="shared" si="220"/>
        <v>0</v>
      </c>
    </row>
    <row r="1524" spans="1:23" x14ac:dyDescent="0.25">
      <c r="A1524">
        <f t="shared" si="213"/>
        <v>64</v>
      </c>
      <c r="B1524">
        <f t="shared" si="214"/>
        <v>3</v>
      </c>
      <c r="C1524" s="1">
        <f t="shared" si="221"/>
        <v>41703.041666662997</v>
      </c>
      <c r="D1524" s="7">
        <v>0</v>
      </c>
      <c r="E1524" s="7"/>
      <c r="G1524">
        <v>0.5</v>
      </c>
      <c r="H1524" s="12">
        <v>198.42952298493722</v>
      </c>
      <c r="I1524" s="13">
        <f>$D$2*tarifas!$D$12/24</f>
        <v>1.4541666666666666</v>
      </c>
      <c r="J1524" s="13" t="e">
        <f>VLOOKUP(E1524&amp;" "&amp;F1524,tarifas!$A$13:$D$20,4,FALSE)*H1524</f>
        <v>#N/A</v>
      </c>
      <c r="K1524" s="13">
        <f>IF(F1524="COD1",tarifas!$D$11*(SUMIFS($H$11:$H$8770,$F$11:$F$8770,"=COD1",$B$11:$B$8770,"="&amp;B1524)/COUNTIFS($F$11:$F$8770,"=COD1",$B$11:$B$8770,"="&amp;B1524))/COUNTIFS($A$11:$A$8770,"="&amp;A1524,$F$11:$F$8770,"=COD1"),0)</f>
        <v>0</v>
      </c>
      <c r="L1524" s="13" t="e">
        <f>(VLOOKUP(F1524,tarifas!$C$7:$D$10,2,FALSE)+tarifas!$D$21)*datos!H1524</f>
        <v>#N/A</v>
      </c>
      <c r="M1524">
        <v>0</v>
      </c>
      <c r="N1524" s="13" t="e">
        <f t="shared" si="215"/>
        <v>#N/A</v>
      </c>
      <c r="O1524">
        <f t="shared" si="216"/>
        <v>0</v>
      </c>
      <c r="P1524" s="12">
        <f t="shared" si="217"/>
        <v>198.42952298493722</v>
      </c>
      <c r="Q1524">
        <f t="shared" si="218"/>
        <v>0</v>
      </c>
      <c r="R1524">
        <f>$D$2*tarifas!$D$12/24</f>
        <v>1.4541666666666666</v>
      </c>
      <c r="S1524" t="e">
        <f>VLOOKUP(E1524&amp;" "&amp;F1524,tarifas!$A$13:$D$20,4,FALSE)*P1524</f>
        <v>#N/A</v>
      </c>
      <c r="T1524">
        <f>IF(F1524="COD1",tarifas!$D$11*(SUMIFS($P$11:$P$8770,$F$11:$F$8770,"=COD1",$B$11:$B$8770,"="&amp;B1524)/COUNTIFS($F$11:$F$8770,"=COD1",$B$11:$B$8770,"="&amp;B1524))/COUNTIFS($A$11:$A$8770,"="&amp;A1524,$F$11:$F$8770,"=COD1"),0)</f>
        <v>0</v>
      </c>
      <c r="U1524" t="e">
        <f>(VLOOKUP(F1524,tarifas!$C$7:$D$10,2,FALSE)+tarifas!$D$21)*datos!P1524</f>
        <v>#N/A</v>
      </c>
      <c r="V1524" t="e">
        <f t="shared" si="219"/>
        <v>#N/A</v>
      </c>
      <c r="W1524">
        <f t="shared" si="220"/>
        <v>0</v>
      </c>
    </row>
    <row r="1525" spans="1:23" x14ac:dyDescent="0.25">
      <c r="A1525">
        <f t="shared" si="213"/>
        <v>64</v>
      </c>
      <c r="B1525">
        <f t="shared" si="214"/>
        <v>3</v>
      </c>
      <c r="C1525" s="1">
        <f t="shared" si="221"/>
        <v>41703.083333329661</v>
      </c>
      <c r="D1525" s="7">
        <v>0</v>
      </c>
      <c r="E1525" s="7"/>
      <c r="G1525">
        <v>0</v>
      </c>
      <c r="H1525" s="12">
        <v>194.11151455046297</v>
      </c>
      <c r="I1525" s="13">
        <f>$D$2*tarifas!$D$12/24</f>
        <v>1.4541666666666666</v>
      </c>
      <c r="J1525" s="13" t="e">
        <f>VLOOKUP(E1525&amp;" "&amp;F1525,tarifas!$A$13:$D$20,4,FALSE)*H1525</f>
        <v>#N/A</v>
      </c>
      <c r="K1525" s="13">
        <f>IF(F1525="COD1",tarifas!$D$11*(SUMIFS($H$11:$H$8770,$F$11:$F$8770,"=COD1",$B$11:$B$8770,"="&amp;B1525)/COUNTIFS($F$11:$F$8770,"=COD1",$B$11:$B$8770,"="&amp;B1525))/COUNTIFS($A$11:$A$8770,"="&amp;A1525,$F$11:$F$8770,"=COD1"),0)</f>
        <v>0</v>
      </c>
      <c r="L1525" s="13" t="e">
        <f>(VLOOKUP(F1525,tarifas!$C$7:$D$10,2,FALSE)+tarifas!$D$21)*datos!H1525</f>
        <v>#N/A</v>
      </c>
      <c r="M1525">
        <v>0</v>
      </c>
      <c r="N1525" s="13" t="e">
        <f t="shared" si="215"/>
        <v>#N/A</v>
      </c>
      <c r="O1525">
        <f t="shared" si="216"/>
        <v>0</v>
      </c>
      <c r="P1525" s="12">
        <f t="shared" si="217"/>
        <v>194.11151455046297</v>
      </c>
      <c r="Q1525">
        <f t="shared" si="218"/>
        <v>0</v>
      </c>
      <c r="R1525">
        <f>$D$2*tarifas!$D$12/24</f>
        <v>1.4541666666666666</v>
      </c>
      <c r="S1525" t="e">
        <f>VLOOKUP(E1525&amp;" "&amp;F1525,tarifas!$A$13:$D$20,4,FALSE)*P1525</f>
        <v>#N/A</v>
      </c>
      <c r="T1525">
        <f>IF(F1525="COD1",tarifas!$D$11*(SUMIFS($P$11:$P$8770,$F$11:$F$8770,"=COD1",$B$11:$B$8770,"="&amp;B1525)/COUNTIFS($F$11:$F$8770,"=COD1",$B$11:$B$8770,"="&amp;B1525))/COUNTIFS($A$11:$A$8770,"="&amp;A1525,$F$11:$F$8770,"=COD1"),0)</f>
        <v>0</v>
      </c>
      <c r="U1525" t="e">
        <f>(VLOOKUP(F1525,tarifas!$C$7:$D$10,2,FALSE)+tarifas!$D$21)*datos!P1525</f>
        <v>#N/A</v>
      </c>
      <c r="V1525" t="e">
        <f t="shared" si="219"/>
        <v>#N/A</v>
      </c>
      <c r="W1525">
        <f t="shared" si="220"/>
        <v>0</v>
      </c>
    </row>
    <row r="1526" spans="1:23" x14ac:dyDescent="0.25">
      <c r="A1526">
        <f t="shared" si="213"/>
        <v>64</v>
      </c>
      <c r="B1526">
        <f t="shared" si="214"/>
        <v>3</v>
      </c>
      <c r="C1526" s="1">
        <f t="shared" si="221"/>
        <v>41703.124999996326</v>
      </c>
      <c r="D1526" s="7">
        <v>0</v>
      </c>
      <c r="E1526" s="7"/>
      <c r="G1526">
        <v>0</v>
      </c>
      <c r="H1526" s="12">
        <v>182.19082730415815</v>
      </c>
      <c r="I1526" s="13">
        <f>$D$2*tarifas!$D$12/24</f>
        <v>1.4541666666666666</v>
      </c>
      <c r="J1526" s="13" t="e">
        <f>VLOOKUP(E1526&amp;" "&amp;F1526,tarifas!$A$13:$D$20,4,FALSE)*H1526</f>
        <v>#N/A</v>
      </c>
      <c r="K1526" s="13">
        <f>IF(F1526="COD1",tarifas!$D$11*(SUMIFS($H$11:$H$8770,$F$11:$F$8770,"=COD1",$B$11:$B$8770,"="&amp;B1526)/COUNTIFS($F$11:$F$8770,"=COD1",$B$11:$B$8770,"="&amp;B1526))/COUNTIFS($A$11:$A$8770,"="&amp;A1526,$F$11:$F$8770,"=COD1"),0)</f>
        <v>0</v>
      </c>
      <c r="L1526" s="13" t="e">
        <f>(VLOOKUP(F1526,tarifas!$C$7:$D$10,2,FALSE)+tarifas!$D$21)*datos!H1526</f>
        <v>#N/A</v>
      </c>
      <c r="M1526">
        <v>0</v>
      </c>
      <c r="N1526" s="13" t="e">
        <f t="shared" si="215"/>
        <v>#N/A</v>
      </c>
      <c r="O1526">
        <f t="shared" si="216"/>
        <v>0</v>
      </c>
      <c r="P1526" s="12">
        <f t="shared" si="217"/>
        <v>182.19082730415815</v>
      </c>
      <c r="Q1526">
        <f t="shared" si="218"/>
        <v>0</v>
      </c>
      <c r="R1526">
        <f>$D$2*tarifas!$D$12/24</f>
        <v>1.4541666666666666</v>
      </c>
      <c r="S1526" t="e">
        <f>VLOOKUP(E1526&amp;" "&amp;F1526,tarifas!$A$13:$D$20,4,FALSE)*P1526</f>
        <v>#N/A</v>
      </c>
      <c r="T1526">
        <f>IF(F1526="COD1",tarifas!$D$11*(SUMIFS($P$11:$P$8770,$F$11:$F$8770,"=COD1",$B$11:$B$8770,"="&amp;B1526)/COUNTIFS($F$11:$F$8770,"=COD1",$B$11:$B$8770,"="&amp;B1526))/COUNTIFS($A$11:$A$8770,"="&amp;A1526,$F$11:$F$8770,"=COD1"),0)</f>
        <v>0</v>
      </c>
      <c r="U1526" t="e">
        <f>(VLOOKUP(F1526,tarifas!$C$7:$D$10,2,FALSE)+tarifas!$D$21)*datos!P1526</f>
        <v>#N/A</v>
      </c>
      <c r="V1526" t="e">
        <f t="shared" si="219"/>
        <v>#N/A</v>
      </c>
      <c r="W1526">
        <f t="shared" si="220"/>
        <v>0</v>
      </c>
    </row>
    <row r="1527" spans="1:23" x14ac:dyDescent="0.25">
      <c r="A1527">
        <f t="shared" si="213"/>
        <v>64</v>
      </c>
      <c r="B1527">
        <f t="shared" si="214"/>
        <v>3</v>
      </c>
      <c r="C1527" s="1">
        <f t="shared" si="221"/>
        <v>41703.16666666299</v>
      </c>
      <c r="D1527" s="7">
        <v>0</v>
      </c>
      <c r="E1527" s="7"/>
      <c r="G1527">
        <v>0</v>
      </c>
      <c r="H1527" s="12">
        <v>176.65280826823346</v>
      </c>
      <c r="I1527" s="13">
        <f>$D$2*tarifas!$D$12/24</f>
        <v>1.4541666666666666</v>
      </c>
      <c r="J1527" s="13" t="e">
        <f>VLOOKUP(E1527&amp;" "&amp;F1527,tarifas!$A$13:$D$20,4,FALSE)*H1527</f>
        <v>#N/A</v>
      </c>
      <c r="K1527" s="13">
        <f>IF(F1527="COD1",tarifas!$D$11*(SUMIFS($H$11:$H$8770,$F$11:$F$8770,"=COD1",$B$11:$B$8770,"="&amp;B1527)/COUNTIFS($F$11:$F$8770,"=COD1",$B$11:$B$8770,"="&amp;B1527))/COUNTIFS($A$11:$A$8770,"="&amp;A1527,$F$11:$F$8770,"=COD1"),0)</f>
        <v>0</v>
      </c>
      <c r="L1527" s="13" t="e">
        <f>(VLOOKUP(F1527,tarifas!$C$7:$D$10,2,FALSE)+tarifas!$D$21)*datos!H1527</f>
        <v>#N/A</v>
      </c>
      <c r="M1527">
        <v>0</v>
      </c>
      <c r="N1527" s="13" t="e">
        <f t="shared" si="215"/>
        <v>#N/A</v>
      </c>
      <c r="O1527">
        <f t="shared" si="216"/>
        <v>0</v>
      </c>
      <c r="P1527" s="12">
        <f t="shared" si="217"/>
        <v>176.65280826823346</v>
      </c>
      <c r="Q1527">
        <f t="shared" si="218"/>
        <v>0</v>
      </c>
      <c r="R1527">
        <f>$D$2*tarifas!$D$12/24</f>
        <v>1.4541666666666666</v>
      </c>
      <c r="S1527" t="e">
        <f>VLOOKUP(E1527&amp;" "&amp;F1527,tarifas!$A$13:$D$20,4,FALSE)*P1527</f>
        <v>#N/A</v>
      </c>
      <c r="T1527">
        <f>IF(F1527="COD1",tarifas!$D$11*(SUMIFS($P$11:$P$8770,$F$11:$F$8770,"=COD1",$B$11:$B$8770,"="&amp;B1527)/COUNTIFS($F$11:$F$8770,"=COD1",$B$11:$B$8770,"="&amp;B1527))/COUNTIFS($A$11:$A$8770,"="&amp;A1527,$F$11:$F$8770,"=COD1"),0)</f>
        <v>0</v>
      </c>
      <c r="U1527" t="e">
        <f>(VLOOKUP(F1527,tarifas!$C$7:$D$10,2,FALSE)+tarifas!$D$21)*datos!P1527</f>
        <v>#N/A</v>
      </c>
      <c r="V1527" t="e">
        <f t="shared" si="219"/>
        <v>#N/A</v>
      </c>
      <c r="W1527">
        <f t="shared" si="220"/>
        <v>0</v>
      </c>
    </row>
    <row r="1528" spans="1:23" x14ac:dyDescent="0.25">
      <c r="A1528">
        <f t="shared" si="213"/>
        <v>64</v>
      </c>
      <c r="B1528">
        <f t="shared" si="214"/>
        <v>3</v>
      </c>
      <c r="C1528" s="1">
        <f t="shared" si="221"/>
        <v>41703.208333329654</v>
      </c>
      <c r="D1528" s="7">
        <v>0</v>
      </c>
      <c r="E1528" s="7"/>
      <c r="G1528">
        <v>0.1</v>
      </c>
      <c r="H1528" s="12">
        <v>176.37973282267524</v>
      </c>
      <c r="I1528" s="13">
        <f>$D$2*tarifas!$D$12/24</f>
        <v>1.4541666666666666</v>
      </c>
      <c r="J1528" s="13" t="e">
        <f>VLOOKUP(E1528&amp;" "&amp;F1528,tarifas!$A$13:$D$20,4,FALSE)*H1528</f>
        <v>#N/A</v>
      </c>
      <c r="K1528" s="13">
        <f>IF(F1528="COD1",tarifas!$D$11*(SUMIFS($H$11:$H$8770,$F$11:$F$8770,"=COD1",$B$11:$B$8770,"="&amp;B1528)/COUNTIFS($F$11:$F$8770,"=COD1",$B$11:$B$8770,"="&amp;B1528))/COUNTIFS($A$11:$A$8770,"="&amp;A1528,$F$11:$F$8770,"=COD1"),0)</f>
        <v>0</v>
      </c>
      <c r="L1528" s="13" t="e">
        <f>(VLOOKUP(F1528,tarifas!$C$7:$D$10,2,FALSE)+tarifas!$D$21)*datos!H1528</f>
        <v>#N/A</v>
      </c>
      <c r="M1528">
        <v>0</v>
      </c>
      <c r="N1528" s="13" t="e">
        <f t="shared" si="215"/>
        <v>#N/A</v>
      </c>
      <c r="O1528">
        <f t="shared" si="216"/>
        <v>0</v>
      </c>
      <c r="P1528" s="12">
        <f t="shared" si="217"/>
        <v>176.37973282267524</v>
      </c>
      <c r="Q1528">
        <f t="shared" si="218"/>
        <v>0</v>
      </c>
      <c r="R1528">
        <f>$D$2*tarifas!$D$12/24</f>
        <v>1.4541666666666666</v>
      </c>
      <c r="S1528" t="e">
        <f>VLOOKUP(E1528&amp;" "&amp;F1528,tarifas!$A$13:$D$20,4,FALSE)*P1528</f>
        <v>#N/A</v>
      </c>
      <c r="T1528">
        <f>IF(F1528="COD1",tarifas!$D$11*(SUMIFS($P$11:$P$8770,$F$11:$F$8770,"=COD1",$B$11:$B$8770,"="&amp;B1528)/COUNTIFS($F$11:$F$8770,"=COD1",$B$11:$B$8770,"="&amp;B1528))/COUNTIFS($A$11:$A$8770,"="&amp;A1528,$F$11:$F$8770,"=COD1"),0)</f>
        <v>0</v>
      </c>
      <c r="U1528" t="e">
        <f>(VLOOKUP(F1528,tarifas!$C$7:$D$10,2,FALSE)+tarifas!$D$21)*datos!P1528</f>
        <v>#N/A</v>
      </c>
      <c r="V1528" t="e">
        <f t="shared" si="219"/>
        <v>#N/A</v>
      </c>
      <c r="W1528">
        <f t="shared" si="220"/>
        <v>0</v>
      </c>
    </row>
    <row r="1529" spans="1:23" x14ac:dyDescent="0.25">
      <c r="A1529">
        <f t="shared" si="213"/>
        <v>64</v>
      </c>
      <c r="B1529">
        <f t="shared" si="214"/>
        <v>3</v>
      </c>
      <c r="C1529" s="1">
        <f t="shared" si="221"/>
        <v>41703.249999996318</v>
      </c>
      <c r="D1529" s="7">
        <v>3.0909090909090913</v>
      </c>
      <c r="E1529" s="7"/>
      <c r="G1529">
        <v>1.26</v>
      </c>
      <c r="H1529" s="12">
        <v>176.13469345998743</v>
      </c>
      <c r="I1529" s="13">
        <f>$D$2*tarifas!$D$12/24</f>
        <v>1.4541666666666666</v>
      </c>
      <c r="J1529" s="13" t="e">
        <f>VLOOKUP(E1529&amp;" "&amp;F1529,tarifas!$A$13:$D$20,4,FALSE)*H1529</f>
        <v>#N/A</v>
      </c>
      <c r="K1529" s="13">
        <f>IF(F1529="COD1",tarifas!$D$11*(SUMIFS($H$11:$H$8770,$F$11:$F$8770,"=COD1",$B$11:$B$8770,"="&amp;B1529)/COUNTIFS($F$11:$F$8770,"=COD1",$B$11:$B$8770,"="&amp;B1529))/COUNTIFS($A$11:$A$8770,"="&amp;A1529,$F$11:$F$8770,"=COD1"),0)</f>
        <v>0</v>
      </c>
      <c r="L1529" s="13" t="e">
        <f>(VLOOKUP(F1529,tarifas!$C$7:$D$10,2,FALSE)+tarifas!$D$21)*datos!H1529</f>
        <v>#N/A</v>
      </c>
      <c r="M1529">
        <v>0</v>
      </c>
      <c r="N1529" s="13" t="e">
        <f t="shared" si="215"/>
        <v>#N/A</v>
      </c>
      <c r="O1529">
        <f t="shared" si="216"/>
        <v>0</v>
      </c>
      <c r="P1529" s="12">
        <f t="shared" si="217"/>
        <v>176.13469345998743</v>
      </c>
      <c r="Q1529">
        <f t="shared" si="218"/>
        <v>0</v>
      </c>
      <c r="R1529">
        <f>$D$2*tarifas!$D$12/24</f>
        <v>1.4541666666666666</v>
      </c>
      <c r="S1529" t="e">
        <f>VLOOKUP(E1529&amp;" "&amp;F1529,tarifas!$A$13:$D$20,4,FALSE)*P1529</f>
        <v>#N/A</v>
      </c>
      <c r="T1529">
        <f>IF(F1529="COD1",tarifas!$D$11*(SUMIFS($P$11:$P$8770,$F$11:$F$8770,"=COD1",$B$11:$B$8770,"="&amp;B1529)/COUNTIFS($F$11:$F$8770,"=COD1",$B$11:$B$8770,"="&amp;B1529))/COUNTIFS($A$11:$A$8770,"="&amp;A1529,$F$11:$F$8770,"=COD1"),0)</f>
        <v>0</v>
      </c>
      <c r="U1529" t="e">
        <f>(VLOOKUP(F1529,tarifas!$C$7:$D$10,2,FALSE)+tarifas!$D$21)*datos!P1529</f>
        <v>#N/A</v>
      </c>
      <c r="V1529" t="e">
        <f t="shared" si="219"/>
        <v>#N/A</v>
      </c>
      <c r="W1529">
        <f t="shared" si="220"/>
        <v>0</v>
      </c>
    </row>
    <row r="1530" spans="1:23" x14ac:dyDescent="0.25">
      <c r="A1530">
        <f t="shared" si="213"/>
        <v>64</v>
      </c>
      <c r="B1530">
        <f t="shared" si="214"/>
        <v>3</v>
      </c>
      <c r="C1530" s="1">
        <f t="shared" si="221"/>
        <v>41703.291666662983</v>
      </c>
      <c r="D1530" s="7">
        <v>40.696969696969695</v>
      </c>
      <c r="E1530" s="7"/>
      <c r="G1530">
        <v>1.96</v>
      </c>
      <c r="H1530" s="12">
        <v>193.83335564644014</v>
      </c>
      <c r="I1530" s="13">
        <f>$D$2*tarifas!$D$12/24</f>
        <v>1.4541666666666666</v>
      </c>
      <c r="J1530" s="13" t="e">
        <f>VLOOKUP(E1530&amp;" "&amp;F1530,tarifas!$A$13:$D$20,4,FALSE)*H1530</f>
        <v>#N/A</v>
      </c>
      <c r="K1530" s="13">
        <f>IF(F1530="COD1",tarifas!$D$11*(SUMIFS($H$11:$H$8770,$F$11:$F$8770,"=COD1",$B$11:$B$8770,"="&amp;B1530)/COUNTIFS($F$11:$F$8770,"=COD1",$B$11:$B$8770,"="&amp;B1530))/COUNTIFS($A$11:$A$8770,"="&amp;A1530,$F$11:$F$8770,"=COD1"),0)</f>
        <v>0</v>
      </c>
      <c r="L1530" s="13" t="e">
        <f>(VLOOKUP(F1530,tarifas!$C$7:$D$10,2,FALSE)+tarifas!$D$21)*datos!H1530</f>
        <v>#N/A</v>
      </c>
      <c r="M1530">
        <v>93.086789999999993</v>
      </c>
      <c r="N1530" s="13" t="e">
        <f t="shared" si="215"/>
        <v>#N/A</v>
      </c>
      <c r="O1530">
        <f t="shared" si="216"/>
        <v>93.086789999999993</v>
      </c>
      <c r="P1530" s="12">
        <f t="shared" si="217"/>
        <v>100.74656564644015</v>
      </c>
      <c r="Q1530">
        <f t="shared" si="218"/>
        <v>0</v>
      </c>
      <c r="R1530">
        <f>$D$2*tarifas!$D$12/24</f>
        <v>1.4541666666666666</v>
      </c>
      <c r="S1530" t="e">
        <f>VLOOKUP(E1530&amp;" "&amp;F1530,tarifas!$A$13:$D$20,4,FALSE)*P1530</f>
        <v>#N/A</v>
      </c>
      <c r="T1530">
        <f>IF(F1530="COD1",tarifas!$D$11*(SUMIFS($P$11:$P$8770,$F$11:$F$8770,"=COD1",$B$11:$B$8770,"="&amp;B1530)/COUNTIFS($F$11:$F$8770,"=COD1",$B$11:$B$8770,"="&amp;B1530))/COUNTIFS($A$11:$A$8770,"="&amp;A1530,$F$11:$F$8770,"=COD1"),0)</f>
        <v>0</v>
      </c>
      <c r="U1530" t="e">
        <f>(VLOOKUP(F1530,tarifas!$C$7:$D$10,2,FALSE)+tarifas!$D$21)*datos!P1530</f>
        <v>#N/A</v>
      </c>
      <c r="V1530" t="e">
        <f t="shared" si="219"/>
        <v>#N/A</v>
      </c>
      <c r="W1530">
        <f t="shared" si="220"/>
        <v>0</v>
      </c>
    </row>
    <row r="1531" spans="1:23" x14ac:dyDescent="0.25">
      <c r="A1531">
        <f t="shared" si="213"/>
        <v>64</v>
      </c>
      <c r="B1531">
        <f t="shared" si="214"/>
        <v>3</v>
      </c>
      <c r="C1531" s="1">
        <f t="shared" si="221"/>
        <v>41703.333333329647</v>
      </c>
      <c r="D1531" s="7">
        <v>253.19696969696969</v>
      </c>
      <c r="E1531" s="7"/>
      <c r="G1531">
        <v>8.69</v>
      </c>
      <c r="H1531" s="12">
        <v>252.89989415051451</v>
      </c>
      <c r="I1531" s="13">
        <f>$D$2*tarifas!$D$12/24</f>
        <v>1.4541666666666666</v>
      </c>
      <c r="J1531" s="13" t="e">
        <f>VLOOKUP(E1531&amp;" "&amp;F1531,tarifas!$A$13:$D$20,4,FALSE)*H1531</f>
        <v>#N/A</v>
      </c>
      <c r="K1531" s="13">
        <f>IF(F1531="COD1",tarifas!$D$11*(SUMIFS($H$11:$H$8770,$F$11:$F$8770,"=COD1",$B$11:$B$8770,"="&amp;B1531)/COUNTIFS($F$11:$F$8770,"=COD1",$B$11:$B$8770,"="&amp;B1531))/COUNTIFS($A$11:$A$8770,"="&amp;A1531,$F$11:$F$8770,"=COD1"),0)</f>
        <v>0</v>
      </c>
      <c r="L1531" s="13" t="e">
        <f>(VLOOKUP(F1531,tarifas!$C$7:$D$10,2,FALSE)+tarifas!$D$21)*datos!H1531</f>
        <v>#N/A</v>
      </c>
      <c r="M1531">
        <v>127.85728</v>
      </c>
      <c r="N1531" s="13" t="e">
        <f t="shared" si="215"/>
        <v>#N/A</v>
      </c>
      <c r="O1531">
        <f t="shared" si="216"/>
        <v>127.85728</v>
      </c>
      <c r="P1531" s="12">
        <f t="shared" si="217"/>
        <v>125.04261415051451</v>
      </c>
      <c r="Q1531">
        <f t="shared" si="218"/>
        <v>0</v>
      </c>
      <c r="R1531">
        <f>$D$2*tarifas!$D$12/24</f>
        <v>1.4541666666666666</v>
      </c>
      <c r="S1531" t="e">
        <f>VLOOKUP(E1531&amp;" "&amp;F1531,tarifas!$A$13:$D$20,4,FALSE)*P1531</f>
        <v>#N/A</v>
      </c>
      <c r="T1531">
        <f>IF(F1531="COD1",tarifas!$D$11*(SUMIFS($P$11:$P$8770,$F$11:$F$8770,"=COD1",$B$11:$B$8770,"="&amp;B1531)/COUNTIFS($F$11:$F$8770,"=COD1",$B$11:$B$8770,"="&amp;B1531))/COUNTIFS($A$11:$A$8770,"="&amp;A1531,$F$11:$F$8770,"=COD1"),0)</f>
        <v>0</v>
      </c>
      <c r="U1531" t="e">
        <f>(VLOOKUP(F1531,tarifas!$C$7:$D$10,2,FALSE)+tarifas!$D$21)*datos!P1531</f>
        <v>#N/A</v>
      </c>
      <c r="V1531" t="e">
        <f t="shared" si="219"/>
        <v>#N/A</v>
      </c>
      <c r="W1531">
        <f t="shared" si="220"/>
        <v>0</v>
      </c>
    </row>
    <row r="1532" spans="1:23" x14ac:dyDescent="0.25">
      <c r="A1532">
        <f t="shared" si="213"/>
        <v>64</v>
      </c>
      <c r="B1532">
        <f t="shared" si="214"/>
        <v>3</v>
      </c>
      <c r="C1532" s="1">
        <f t="shared" si="221"/>
        <v>41703.374999996311</v>
      </c>
      <c r="D1532" s="7">
        <v>478.83333333333331</v>
      </c>
      <c r="E1532" s="7"/>
      <c r="G1532">
        <v>19</v>
      </c>
      <c r="H1532" s="12">
        <v>393.15219782744759</v>
      </c>
      <c r="I1532" s="13">
        <f>$D$2*tarifas!$D$12/24</f>
        <v>1.4541666666666666</v>
      </c>
      <c r="J1532" s="13" t="e">
        <f>VLOOKUP(E1532&amp;" "&amp;F1532,tarifas!$A$13:$D$20,4,FALSE)*H1532</f>
        <v>#N/A</v>
      </c>
      <c r="K1532" s="13">
        <f>IF(F1532="COD1",tarifas!$D$11*(SUMIFS($H$11:$H$8770,$F$11:$F$8770,"=COD1",$B$11:$B$8770,"="&amp;B1532)/COUNTIFS($F$11:$F$8770,"=COD1",$B$11:$B$8770,"="&amp;B1532))/COUNTIFS($A$11:$A$8770,"="&amp;A1532,$F$11:$F$8770,"=COD1"),0)</f>
        <v>0</v>
      </c>
      <c r="L1532" s="13" t="e">
        <f>(VLOOKUP(F1532,tarifas!$C$7:$D$10,2,FALSE)+tarifas!$D$21)*datos!H1532</f>
        <v>#N/A</v>
      </c>
      <c r="M1532">
        <v>204.90816000000001</v>
      </c>
      <c r="N1532" s="13" t="e">
        <f t="shared" si="215"/>
        <v>#N/A</v>
      </c>
      <c r="O1532">
        <f t="shared" si="216"/>
        <v>204.90816000000001</v>
      </c>
      <c r="P1532" s="12">
        <f t="shared" si="217"/>
        <v>188.24403782744758</v>
      </c>
      <c r="Q1532">
        <f t="shared" si="218"/>
        <v>0</v>
      </c>
      <c r="R1532">
        <f>$D$2*tarifas!$D$12/24</f>
        <v>1.4541666666666666</v>
      </c>
      <c r="S1532" t="e">
        <f>VLOOKUP(E1532&amp;" "&amp;F1532,tarifas!$A$13:$D$20,4,FALSE)*P1532</f>
        <v>#N/A</v>
      </c>
      <c r="T1532">
        <f>IF(F1532="COD1",tarifas!$D$11*(SUMIFS($P$11:$P$8770,$F$11:$F$8770,"=COD1",$B$11:$B$8770,"="&amp;B1532)/COUNTIFS($F$11:$F$8770,"=COD1",$B$11:$B$8770,"="&amp;B1532))/COUNTIFS($A$11:$A$8770,"="&amp;A1532,$F$11:$F$8770,"=COD1"),0)</f>
        <v>0</v>
      </c>
      <c r="U1532" t="e">
        <f>(VLOOKUP(F1532,tarifas!$C$7:$D$10,2,FALSE)+tarifas!$D$21)*datos!P1532</f>
        <v>#N/A</v>
      </c>
      <c r="V1532" t="e">
        <f t="shared" si="219"/>
        <v>#N/A</v>
      </c>
      <c r="W1532">
        <f t="shared" si="220"/>
        <v>0</v>
      </c>
    </row>
    <row r="1533" spans="1:23" x14ac:dyDescent="0.25">
      <c r="A1533">
        <f t="shared" si="213"/>
        <v>64</v>
      </c>
      <c r="B1533">
        <f t="shared" si="214"/>
        <v>3</v>
      </c>
      <c r="C1533" s="1">
        <f t="shared" si="221"/>
        <v>41703.416666662975</v>
      </c>
      <c r="D1533" s="7">
        <v>634.66666666666674</v>
      </c>
      <c r="E1533" s="7"/>
      <c r="G1533">
        <v>15.5</v>
      </c>
      <c r="H1533" s="12">
        <v>495.13464394140658</v>
      </c>
      <c r="I1533" s="13">
        <f>$D$2*tarifas!$D$12/24</f>
        <v>1.4541666666666666</v>
      </c>
      <c r="J1533" s="13" t="e">
        <f>VLOOKUP(E1533&amp;" "&amp;F1533,tarifas!$A$13:$D$20,4,FALSE)*H1533</f>
        <v>#N/A</v>
      </c>
      <c r="K1533" s="13">
        <f>IF(F1533="COD1",tarifas!$D$11*(SUMIFS($H$11:$H$8770,$F$11:$F$8770,"=COD1",$B$11:$B$8770,"="&amp;B1533)/COUNTIFS($F$11:$F$8770,"=COD1",$B$11:$B$8770,"="&amp;B1533))/COUNTIFS($A$11:$A$8770,"="&amp;A1533,$F$11:$F$8770,"=COD1"),0)</f>
        <v>0</v>
      </c>
      <c r="L1533" s="13" t="e">
        <f>(VLOOKUP(F1533,tarifas!$C$7:$D$10,2,FALSE)+tarifas!$D$21)*datos!H1533</f>
        <v>#N/A</v>
      </c>
      <c r="M1533">
        <v>336.63042999999999</v>
      </c>
      <c r="N1533" s="13" t="e">
        <f t="shared" si="215"/>
        <v>#N/A</v>
      </c>
      <c r="O1533">
        <f t="shared" si="216"/>
        <v>336.63042999999999</v>
      </c>
      <c r="P1533" s="12">
        <f t="shared" si="217"/>
        <v>158.50421394140659</v>
      </c>
      <c r="Q1533">
        <f t="shared" si="218"/>
        <v>0</v>
      </c>
      <c r="R1533">
        <f>$D$2*tarifas!$D$12/24</f>
        <v>1.4541666666666666</v>
      </c>
      <c r="S1533" t="e">
        <f>VLOOKUP(E1533&amp;" "&amp;F1533,tarifas!$A$13:$D$20,4,FALSE)*P1533</f>
        <v>#N/A</v>
      </c>
      <c r="T1533">
        <f>IF(F1533="COD1",tarifas!$D$11*(SUMIFS($P$11:$P$8770,$F$11:$F$8770,"=COD1",$B$11:$B$8770,"="&amp;B1533)/COUNTIFS($F$11:$F$8770,"=COD1",$B$11:$B$8770,"="&amp;B1533))/COUNTIFS($A$11:$A$8770,"="&amp;A1533,$F$11:$F$8770,"=COD1"),0)</f>
        <v>0</v>
      </c>
      <c r="U1533" t="e">
        <f>(VLOOKUP(F1533,tarifas!$C$7:$D$10,2,FALSE)+tarifas!$D$21)*datos!P1533</f>
        <v>#N/A</v>
      </c>
      <c r="V1533" t="e">
        <f t="shared" si="219"/>
        <v>#N/A</v>
      </c>
      <c r="W1533">
        <f t="shared" si="220"/>
        <v>0</v>
      </c>
    </row>
    <row r="1534" spans="1:23" x14ac:dyDescent="0.25">
      <c r="A1534">
        <f t="shared" si="213"/>
        <v>64</v>
      </c>
      <c r="B1534">
        <f t="shared" si="214"/>
        <v>3</v>
      </c>
      <c r="C1534" s="1">
        <f t="shared" si="221"/>
        <v>41703.45833332964</v>
      </c>
      <c r="D1534" s="7">
        <v>712.71212121212125</v>
      </c>
      <c r="E1534" s="7"/>
      <c r="G1534">
        <v>11</v>
      </c>
      <c r="H1534" s="12">
        <v>577.13410291767855</v>
      </c>
      <c r="I1534" s="13">
        <f>$D$2*tarifas!$D$12/24</f>
        <v>1.4541666666666666</v>
      </c>
      <c r="J1534" s="13" t="e">
        <f>VLOOKUP(E1534&amp;" "&amp;F1534,tarifas!$A$13:$D$20,4,FALSE)*H1534</f>
        <v>#N/A</v>
      </c>
      <c r="K1534" s="13">
        <f>IF(F1534="COD1",tarifas!$D$11*(SUMIFS($H$11:$H$8770,$F$11:$F$8770,"=COD1",$B$11:$B$8770,"="&amp;B1534)/COUNTIFS($F$11:$F$8770,"=COD1",$B$11:$B$8770,"="&amp;B1534))/COUNTIFS($A$11:$A$8770,"="&amp;A1534,$F$11:$F$8770,"=COD1"),0)</f>
        <v>0</v>
      </c>
      <c r="L1534" s="13" t="e">
        <f>(VLOOKUP(F1534,tarifas!$C$7:$D$10,2,FALSE)+tarifas!$D$21)*datos!H1534</f>
        <v>#N/A</v>
      </c>
      <c r="M1534">
        <v>520.81977000000006</v>
      </c>
      <c r="N1534" s="13" t="e">
        <f t="shared" si="215"/>
        <v>#N/A</v>
      </c>
      <c r="O1534">
        <f t="shared" si="216"/>
        <v>520.81977000000006</v>
      </c>
      <c r="P1534" s="12">
        <f t="shared" si="217"/>
        <v>56.314332917678485</v>
      </c>
      <c r="Q1534">
        <f t="shared" si="218"/>
        <v>0</v>
      </c>
      <c r="R1534">
        <f>$D$2*tarifas!$D$12/24</f>
        <v>1.4541666666666666</v>
      </c>
      <c r="S1534" t="e">
        <f>VLOOKUP(E1534&amp;" "&amp;F1534,tarifas!$A$13:$D$20,4,FALSE)*P1534</f>
        <v>#N/A</v>
      </c>
      <c r="T1534">
        <f>IF(F1534="COD1",tarifas!$D$11*(SUMIFS($P$11:$P$8770,$F$11:$F$8770,"=COD1",$B$11:$B$8770,"="&amp;B1534)/COUNTIFS($F$11:$F$8770,"=COD1",$B$11:$B$8770,"="&amp;B1534))/COUNTIFS($A$11:$A$8770,"="&amp;A1534,$F$11:$F$8770,"=COD1"),0)</f>
        <v>0</v>
      </c>
      <c r="U1534" t="e">
        <f>(VLOOKUP(F1534,tarifas!$C$7:$D$10,2,FALSE)+tarifas!$D$21)*datos!P1534</f>
        <v>#N/A</v>
      </c>
      <c r="V1534" t="e">
        <f t="shared" si="219"/>
        <v>#N/A</v>
      </c>
      <c r="W1534">
        <f t="shared" si="220"/>
        <v>0</v>
      </c>
    </row>
    <row r="1535" spans="1:23" x14ac:dyDescent="0.25">
      <c r="A1535">
        <f t="shared" si="213"/>
        <v>64</v>
      </c>
      <c r="B1535">
        <f t="shared" si="214"/>
        <v>3</v>
      </c>
      <c r="C1535" s="1">
        <f t="shared" si="221"/>
        <v>41703.499999996304</v>
      </c>
      <c r="D1535" s="7">
        <v>718.89393939393938</v>
      </c>
      <c r="E1535" s="7"/>
      <c r="G1535">
        <v>15</v>
      </c>
      <c r="H1535" s="12">
        <v>446.823598984103</v>
      </c>
      <c r="I1535" s="13">
        <f>$D$2*tarifas!$D$12/24</f>
        <v>1.4541666666666666</v>
      </c>
      <c r="J1535" s="13" t="e">
        <f>VLOOKUP(E1535&amp;" "&amp;F1535,tarifas!$A$13:$D$20,4,FALSE)*H1535</f>
        <v>#N/A</v>
      </c>
      <c r="K1535" s="13">
        <f>IF(F1535="COD1",tarifas!$D$11*(SUMIFS($H$11:$H$8770,$F$11:$F$8770,"=COD1",$B$11:$B$8770,"="&amp;B1535)/COUNTIFS($F$11:$F$8770,"=COD1",$B$11:$B$8770,"="&amp;B1535))/COUNTIFS($A$11:$A$8770,"="&amp;A1535,$F$11:$F$8770,"=COD1"),0)</f>
        <v>0</v>
      </c>
      <c r="L1535" s="13" t="e">
        <f>(VLOOKUP(F1535,tarifas!$C$7:$D$10,2,FALSE)+tarifas!$D$21)*datos!H1535</f>
        <v>#N/A</v>
      </c>
      <c r="M1535">
        <v>530.02548000000002</v>
      </c>
      <c r="N1535" s="13" t="e">
        <f t="shared" si="215"/>
        <v>#N/A</v>
      </c>
      <c r="O1535">
        <f t="shared" si="216"/>
        <v>446.823598984103</v>
      </c>
      <c r="P1535" s="12">
        <f t="shared" si="217"/>
        <v>0</v>
      </c>
      <c r="Q1535">
        <f t="shared" si="218"/>
        <v>83.201881015897015</v>
      </c>
      <c r="R1535">
        <f>$D$2*tarifas!$D$12/24</f>
        <v>1.4541666666666666</v>
      </c>
      <c r="S1535" t="e">
        <f>VLOOKUP(E1535&amp;" "&amp;F1535,tarifas!$A$13:$D$20,4,FALSE)*P1535</f>
        <v>#N/A</v>
      </c>
      <c r="T1535">
        <f>IF(F1535="COD1",tarifas!$D$11*(SUMIFS($P$11:$P$8770,$F$11:$F$8770,"=COD1",$B$11:$B$8770,"="&amp;B1535)/COUNTIFS($F$11:$F$8770,"=COD1",$B$11:$B$8770,"="&amp;B1535))/COUNTIFS($A$11:$A$8770,"="&amp;A1535,$F$11:$F$8770,"=COD1"),0)</f>
        <v>0</v>
      </c>
      <c r="U1535" t="e">
        <f>(VLOOKUP(F1535,tarifas!$C$7:$D$10,2,FALSE)+tarifas!$D$21)*datos!P1535</f>
        <v>#N/A</v>
      </c>
      <c r="V1535" t="e">
        <f t="shared" si="219"/>
        <v>#N/A</v>
      </c>
      <c r="W1535">
        <f t="shared" si="220"/>
        <v>1.1232253937146097</v>
      </c>
    </row>
    <row r="1536" spans="1:23" x14ac:dyDescent="0.25">
      <c r="A1536">
        <f t="shared" si="213"/>
        <v>64</v>
      </c>
      <c r="B1536">
        <f t="shared" si="214"/>
        <v>3</v>
      </c>
      <c r="C1536" s="1">
        <f t="shared" si="221"/>
        <v>41703.541666662968</v>
      </c>
      <c r="D1536" s="7">
        <v>705.24242424242425</v>
      </c>
      <c r="E1536" s="7"/>
      <c r="G1536">
        <v>15.5</v>
      </c>
      <c r="H1536" s="12">
        <v>376.09349538837137</v>
      </c>
      <c r="I1536" s="13">
        <f>$D$2*tarifas!$D$12/24</f>
        <v>1.4541666666666666</v>
      </c>
      <c r="J1536" s="13" t="e">
        <f>VLOOKUP(E1536&amp;" "&amp;F1536,tarifas!$A$13:$D$20,4,FALSE)*H1536</f>
        <v>#N/A</v>
      </c>
      <c r="K1536" s="13">
        <f>IF(F1536="COD1",tarifas!$D$11*(SUMIFS($H$11:$H$8770,$F$11:$F$8770,"=COD1",$B$11:$B$8770,"="&amp;B1536)/COUNTIFS($F$11:$F$8770,"=COD1",$B$11:$B$8770,"="&amp;B1536))/COUNTIFS($A$11:$A$8770,"="&amp;A1536,$F$11:$F$8770,"=COD1"),0)</f>
        <v>0</v>
      </c>
      <c r="L1536" s="13" t="e">
        <f>(VLOOKUP(F1536,tarifas!$C$7:$D$10,2,FALSE)+tarifas!$D$21)*datos!H1536</f>
        <v>#N/A</v>
      </c>
      <c r="M1536">
        <v>501.50996999999995</v>
      </c>
      <c r="N1536" s="13" t="e">
        <f t="shared" si="215"/>
        <v>#N/A</v>
      </c>
      <c r="O1536">
        <f t="shared" si="216"/>
        <v>376.09349538837137</v>
      </c>
      <c r="P1536" s="12">
        <f t="shared" si="217"/>
        <v>0</v>
      </c>
      <c r="Q1536">
        <f t="shared" si="218"/>
        <v>125.41647461162859</v>
      </c>
      <c r="R1536">
        <f>$D$2*tarifas!$D$12/24</f>
        <v>1.4541666666666666</v>
      </c>
      <c r="S1536" t="e">
        <f>VLOOKUP(E1536&amp;" "&amp;F1536,tarifas!$A$13:$D$20,4,FALSE)*P1536</f>
        <v>#N/A</v>
      </c>
      <c r="T1536">
        <f>IF(F1536="COD1",tarifas!$D$11*(SUMIFS($P$11:$P$8770,$F$11:$F$8770,"=COD1",$B$11:$B$8770,"="&amp;B1536)/COUNTIFS($F$11:$F$8770,"=COD1",$B$11:$B$8770,"="&amp;B1536))/COUNTIFS($A$11:$A$8770,"="&amp;A1536,$F$11:$F$8770,"=COD1"),0)</f>
        <v>0</v>
      </c>
      <c r="U1536" t="e">
        <f>(VLOOKUP(F1536,tarifas!$C$7:$D$10,2,FALSE)+tarifas!$D$21)*datos!P1536</f>
        <v>#N/A</v>
      </c>
      <c r="V1536" t="e">
        <f t="shared" si="219"/>
        <v>#N/A</v>
      </c>
      <c r="W1536">
        <f t="shared" si="220"/>
        <v>1.7495598208322189</v>
      </c>
    </row>
    <row r="1537" spans="1:23" x14ac:dyDescent="0.25">
      <c r="A1537">
        <f t="shared" si="213"/>
        <v>64</v>
      </c>
      <c r="B1537">
        <f t="shared" si="214"/>
        <v>3</v>
      </c>
      <c r="C1537" s="1">
        <f t="shared" si="221"/>
        <v>41703.583333329632</v>
      </c>
      <c r="D1537" s="7">
        <v>601.69696969696975</v>
      </c>
      <c r="E1537" s="7"/>
      <c r="G1537">
        <v>10</v>
      </c>
      <c r="H1537" s="12">
        <v>506.89993138232819</v>
      </c>
      <c r="I1537" s="13">
        <f>$D$2*tarifas!$D$12/24</f>
        <v>1.4541666666666666</v>
      </c>
      <c r="J1537" s="13" t="e">
        <f>VLOOKUP(E1537&amp;" "&amp;F1537,tarifas!$A$13:$D$20,4,FALSE)*H1537</f>
        <v>#N/A</v>
      </c>
      <c r="K1537" s="13">
        <f>IF(F1537="COD1",tarifas!$D$11*(SUMIFS($H$11:$H$8770,$F$11:$F$8770,"=COD1",$B$11:$B$8770,"="&amp;B1537)/COUNTIFS($F$11:$F$8770,"=COD1",$B$11:$B$8770,"="&amp;B1537))/COUNTIFS($A$11:$A$8770,"="&amp;A1537,$F$11:$F$8770,"=COD1"),0)</f>
        <v>0</v>
      </c>
      <c r="L1537" s="13" t="e">
        <f>(VLOOKUP(F1537,tarifas!$C$7:$D$10,2,FALSE)+tarifas!$D$21)*datos!H1537</f>
        <v>#N/A</v>
      </c>
      <c r="M1537">
        <v>436.29289</v>
      </c>
      <c r="N1537" s="13" t="e">
        <f t="shared" si="215"/>
        <v>#N/A</v>
      </c>
      <c r="O1537">
        <f t="shared" si="216"/>
        <v>436.29289</v>
      </c>
      <c r="P1537" s="12">
        <f t="shared" si="217"/>
        <v>70.607041382328191</v>
      </c>
      <c r="Q1537">
        <f t="shared" si="218"/>
        <v>0</v>
      </c>
      <c r="R1537">
        <f>$D$2*tarifas!$D$12/24</f>
        <v>1.4541666666666666</v>
      </c>
      <c r="S1537" t="e">
        <f>VLOOKUP(E1537&amp;" "&amp;F1537,tarifas!$A$13:$D$20,4,FALSE)*P1537</f>
        <v>#N/A</v>
      </c>
      <c r="T1537">
        <f>IF(F1537="COD1",tarifas!$D$11*(SUMIFS($P$11:$P$8770,$F$11:$F$8770,"=COD1",$B$11:$B$8770,"="&amp;B1537)/COUNTIFS($F$11:$F$8770,"=COD1",$B$11:$B$8770,"="&amp;B1537))/COUNTIFS($A$11:$A$8770,"="&amp;A1537,$F$11:$F$8770,"=COD1"),0)</f>
        <v>0</v>
      </c>
      <c r="U1537" t="e">
        <f>(VLOOKUP(F1537,tarifas!$C$7:$D$10,2,FALSE)+tarifas!$D$21)*datos!P1537</f>
        <v>#N/A</v>
      </c>
      <c r="V1537" t="e">
        <f t="shared" si="219"/>
        <v>#N/A</v>
      </c>
      <c r="W1537">
        <f t="shared" si="220"/>
        <v>0</v>
      </c>
    </row>
    <row r="1538" spans="1:23" x14ac:dyDescent="0.25">
      <c r="A1538">
        <f t="shared" si="213"/>
        <v>64</v>
      </c>
      <c r="B1538">
        <f t="shared" si="214"/>
        <v>3</v>
      </c>
      <c r="C1538" s="1">
        <f t="shared" si="221"/>
        <v>41703.624999996297</v>
      </c>
      <c r="D1538" s="7">
        <v>482.9545454545455</v>
      </c>
      <c r="E1538" s="7"/>
      <c r="G1538">
        <v>9</v>
      </c>
      <c r="H1538" s="12">
        <v>543.15410061856335</v>
      </c>
      <c r="I1538" s="13">
        <f>$D$2*tarifas!$D$12/24</f>
        <v>1.4541666666666666</v>
      </c>
      <c r="J1538" s="13" t="e">
        <f>VLOOKUP(E1538&amp;" "&amp;F1538,tarifas!$A$13:$D$20,4,FALSE)*H1538</f>
        <v>#N/A</v>
      </c>
      <c r="K1538" s="13">
        <f>IF(F1538="COD1",tarifas!$D$11*(SUMIFS($H$11:$H$8770,$F$11:$F$8770,"=COD1",$B$11:$B$8770,"="&amp;B1538)/COUNTIFS($F$11:$F$8770,"=COD1",$B$11:$B$8770,"="&amp;B1538))/COUNTIFS($A$11:$A$8770,"="&amp;A1538,$F$11:$F$8770,"=COD1"),0)</f>
        <v>0</v>
      </c>
      <c r="L1538" s="13" t="e">
        <f>(VLOOKUP(F1538,tarifas!$C$7:$D$10,2,FALSE)+tarifas!$D$21)*datos!H1538</f>
        <v>#N/A</v>
      </c>
      <c r="M1538">
        <v>332.62470999999999</v>
      </c>
      <c r="N1538" s="13" t="e">
        <f t="shared" si="215"/>
        <v>#N/A</v>
      </c>
      <c r="O1538">
        <f t="shared" si="216"/>
        <v>332.62470999999999</v>
      </c>
      <c r="P1538" s="12">
        <f t="shared" si="217"/>
        <v>210.52939061856335</v>
      </c>
      <c r="Q1538">
        <f t="shared" si="218"/>
        <v>0</v>
      </c>
      <c r="R1538">
        <f>$D$2*tarifas!$D$12/24</f>
        <v>1.4541666666666666</v>
      </c>
      <c r="S1538" t="e">
        <f>VLOOKUP(E1538&amp;" "&amp;F1538,tarifas!$A$13:$D$20,4,FALSE)*P1538</f>
        <v>#N/A</v>
      </c>
      <c r="T1538">
        <f>IF(F1538="COD1",tarifas!$D$11*(SUMIFS($P$11:$P$8770,$F$11:$F$8770,"=COD1",$B$11:$B$8770,"="&amp;B1538)/COUNTIFS($F$11:$F$8770,"=COD1",$B$11:$B$8770,"="&amp;B1538))/COUNTIFS($A$11:$A$8770,"="&amp;A1538,$F$11:$F$8770,"=COD1"),0)</f>
        <v>0</v>
      </c>
      <c r="U1538" t="e">
        <f>(VLOOKUP(F1538,tarifas!$C$7:$D$10,2,FALSE)+tarifas!$D$21)*datos!P1538</f>
        <v>#N/A</v>
      </c>
      <c r="V1538" t="e">
        <f t="shared" si="219"/>
        <v>#N/A</v>
      </c>
      <c r="W1538">
        <f t="shared" si="220"/>
        <v>0</v>
      </c>
    </row>
    <row r="1539" spans="1:23" x14ac:dyDescent="0.25">
      <c r="A1539">
        <f t="shared" si="213"/>
        <v>64</v>
      </c>
      <c r="B1539">
        <f t="shared" si="214"/>
        <v>3</v>
      </c>
      <c r="C1539" s="1">
        <f t="shared" si="221"/>
        <v>41703.666666662961</v>
      </c>
      <c r="D1539" s="7">
        <v>273.030303030303</v>
      </c>
      <c r="E1539" s="7"/>
      <c r="G1539">
        <v>9.5</v>
      </c>
      <c r="H1539" s="12">
        <v>586.81121317529528</v>
      </c>
      <c r="I1539" s="13">
        <f>$D$2*tarifas!$D$12/24</f>
        <v>1.4541666666666666</v>
      </c>
      <c r="J1539" s="13" t="e">
        <f>VLOOKUP(E1539&amp;" "&amp;F1539,tarifas!$A$13:$D$20,4,FALSE)*H1539</f>
        <v>#N/A</v>
      </c>
      <c r="K1539" s="13">
        <f>IF(F1539="COD1",tarifas!$D$11*(SUMIFS($H$11:$H$8770,$F$11:$F$8770,"=COD1",$B$11:$B$8770,"="&amp;B1539)/COUNTIFS($F$11:$F$8770,"=COD1",$B$11:$B$8770,"="&amp;B1539))/COUNTIFS($A$11:$A$8770,"="&amp;A1539,$F$11:$F$8770,"=COD1"),0)</f>
        <v>0</v>
      </c>
      <c r="L1539" s="13" t="e">
        <f>(VLOOKUP(F1539,tarifas!$C$7:$D$10,2,FALSE)+tarifas!$D$21)*datos!H1539</f>
        <v>#N/A</v>
      </c>
      <c r="M1539">
        <v>192.87302</v>
      </c>
      <c r="N1539" s="13" t="e">
        <f t="shared" si="215"/>
        <v>#N/A</v>
      </c>
      <c r="O1539">
        <f t="shared" si="216"/>
        <v>192.87302</v>
      </c>
      <c r="P1539" s="12">
        <f t="shared" si="217"/>
        <v>393.93819317529528</v>
      </c>
      <c r="Q1539">
        <f t="shared" si="218"/>
        <v>0</v>
      </c>
      <c r="R1539">
        <f>$D$2*tarifas!$D$12/24</f>
        <v>1.4541666666666666</v>
      </c>
      <c r="S1539" t="e">
        <f>VLOOKUP(E1539&amp;" "&amp;F1539,tarifas!$A$13:$D$20,4,FALSE)*P1539</f>
        <v>#N/A</v>
      </c>
      <c r="T1539">
        <f>IF(F1539="COD1",tarifas!$D$11*(SUMIFS($P$11:$P$8770,$F$11:$F$8770,"=COD1",$B$11:$B$8770,"="&amp;B1539)/COUNTIFS($F$11:$F$8770,"=COD1",$B$11:$B$8770,"="&amp;B1539))/COUNTIFS($A$11:$A$8770,"="&amp;A1539,$F$11:$F$8770,"=COD1"),0)</f>
        <v>0</v>
      </c>
      <c r="U1539" t="e">
        <f>(VLOOKUP(F1539,tarifas!$C$7:$D$10,2,FALSE)+tarifas!$D$21)*datos!P1539</f>
        <v>#N/A</v>
      </c>
      <c r="V1539" t="e">
        <f t="shared" si="219"/>
        <v>#N/A</v>
      </c>
      <c r="W1539">
        <f t="shared" si="220"/>
        <v>0</v>
      </c>
    </row>
    <row r="1540" spans="1:23" x14ac:dyDescent="0.25">
      <c r="A1540">
        <f t="shared" si="213"/>
        <v>64</v>
      </c>
      <c r="B1540">
        <f t="shared" si="214"/>
        <v>3</v>
      </c>
      <c r="C1540" s="1">
        <f t="shared" si="221"/>
        <v>41703.708333329625</v>
      </c>
      <c r="D1540" s="7">
        <v>106.63636363636364</v>
      </c>
      <c r="E1540" s="7"/>
      <c r="G1540">
        <v>19.899999999999999</v>
      </c>
      <c r="H1540" s="12">
        <v>487.63802888119335</v>
      </c>
      <c r="I1540" s="13">
        <f>$D$2*tarifas!$D$12/24</f>
        <v>1.4541666666666666</v>
      </c>
      <c r="J1540" s="13" t="e">
        <f>VLOOKUP(E1540&amp;" "&amp;F1540,tarifas!$A$13:$D$20,4,FALSE)*H1540</f>
        <v>#N/A</v>
      </c>
      <c r="K1540" s="13">
        <f>IF(F1540="COD1",tarifas!$D$11*(SUMIFS($H$11:$H$8770,$F$11:$F$8770,"=COD1",$B$11:$B$8770,"="&amp;B1540)/COUNTIFS($F$11:$F$8770,"=COD1",$B$11:$B$8770,"="&amp;B1540))/COUNTIFS($A$11:$A$8770,"="&amp;A1540,$F$11:$F$8770,"=COD1"),0)</f>
        <v>0</v>
      </c>
      <c r="L1540" s="13" t="e">
        <f>(VLOOKUP(F1540,tarifas!$C$7:$D$10,2,FALSE)+tarifas!$D$21)*datos!H1540</f>
        <v>#N/A</v>
      </c>
      <c r="M1540">
        <v>34.733089999999997</v>
      </c>
      <c r="N1540" s="13" t="e">
        <f t="shared" si="215"/>
        <v>#N/A</v>
      </c>
      <c r="O1540">
        <f t="shared" si="216"/>
        <v>34.733089999999997</v>
      </c>
      <c r="P1540" s="12">
        <f t="shared" si="217"/>
        <v>452.90493888119335</v>
      </c>
      <c r="Q1540">
        <f t="shared" si="218"/>
        <v>0</v>
      </c>
      <c r="R1540">
        <f>$D$2*tarifas!$D$12/24</f>
        <v>1.4541666666666666</v>
      </c>
      <c r="S1540" t="e">
        <f>VLOOKUP(E1540&amp;" "&amp;F1540,tarifas!$A$13:$D$20,4,FALSE)*P1540</f>
        <v>#N/A</v>
      </c>
      <c r="T1540">
        <f>IF(F1540="COD1",tarifas!$D$11*(SUMIFS($P$11:$P$8770,$F$11:$F$8770,"=COD1",$B$11:$B$8770,"="&amp;B1540)/COUNTIFS($F$11:$F$8770,"=COD1",$B$11:$B$8770,"="&amp;B1540))/COUNTIFS($A$11:$A$8770,"="&amp;A1540,$F$11:$F$8770,"=COD1"),0)</f>
        <v>0</v>
      </c>
      <c r="U1540" t="e">
        <f>(VLOOKUP(F1540,tarifas!$C$7:$D$10,2,FALSE)+tarifas!$D$21)*datos!P1540</f>
        <v>#N/A</v>
      </c>
      <c r="V1540" t="e">
        <f t="shared" si="219"/>
        <v>#N/A</v>
      </c>
      <c r="W1540">
        <f t="shared" si="220"/>
        <v>0</v>
      </c>
    </row>
    <row r="1541" spans="1:23" x14ac:dyDescent="0.25">
      <c r="A1541">
        <f t="shared" si="213"/>
        <v>64</v>
      </c>
      <c r="B1541">
        <f t="shared" si="214"/>
        <v>3</v>
      </c>
      <c r="C1541" s="1">
        <f t="shared" si="221"/>
        <v>41703.749999996289</v>
      </c>
      <c r="D1541" s="7">
        <v>0</v>
      </c>
      <c r="E1541" s="7"/>
      <c r="G1541">
        <v>33</v>
      </c>
      <c r="H1541" s="12">
        <v>378.06167658511333</v>
      </c>
      <c r="I1541" s="13">
        <f>$D$2*tarifas!$D$12/24</f>
        <v>1.4541666666666666</v>
      </c>
      <c r="J1541" s="13" t="e">
        <f>VLOOKUP(E1541&amp;" "&amp;F1541,tarifas!$A$13:$D$20,4,FALSE)*H1541</f>
        <v>#N/A</v>
      </c>
      <c r="K1541" s="13">
        <f>IF(F1541="COD1",tarifas!$D$11*(SUMIFS($H$11:$H$8770,$F$11:$F$8770,"=COD1",$B$11:$B$8770,"="&amp;B1541)/COUNTIFS($F$11:$F$8770,"=COD1",$B$11:$B$8770,"="&amp;B1541))/COUNTIFS($A$11:$A$8770,"="&amp;A1541,$F$11:$F$8770,"=COD1"),0)</f>
        <v>0</v>
      </c>
      <c r="L1541" s="13" t="e">
        <f>(VLOOKUP(F1541,tarifas!$C$7:$D$10,2,FALSE)+tarifas!$D$21)*datos!H1541</f>
        <v>#N/A</v>
      </c>
      <c r="M1541">
        <v>0</v>
      </c>
      <c r="N1541" s="13" t="e">
        <f t="shared" si="215"/>
        <v>#N/A</v>
      </c>
      <c r="O1541">
        <f t="shared" si="216"/>
        <v>0</v>
      </c>
      <c r="P1541" s="12">
        <f t="shared" si="217"/>
        <v>378.06167658511333</v>
      </c>
      <c r="Q1541">
        <f t="shared" si="218"/>
        <v>0</v>
      </c>
      <c r="R1541">
        <f>$D$2*tarifas!$D$12/24</f>
        <v>1.4541666666666666</v>
      </c>
      <c r="S1541" t="e">
        <f>VLOOKUP(E1541&amp;" "&amp;F1541,tarifas!$A$13:$D$20,4,FALSE)*P1541</f>
        <v>#N/A</v>
      </c>
      <c r="T1541">
        <f>IF(F1541="COD1",tarifas!$D$11*(SUMIFS($P$11:$P$8770,$F$11:$F$8770,"=COD1",$B$11:$B$8770,"="&amp;B1541)/COUNTIFS($F$11:$F$8770,"=COD1",$B$11:$B$8770,"="&amp;B1541))/COUNTIFS($A$11:$A$8770,"="&amp;A1541,$F$11:$F$8770,"=COD1"),0)</f>
        <v>0</v>
      </c>
      <c r="U1541" t="e">
        <f>(VLOOKUP(F1541,tarifas!$C$7:$D$10,2,FALSE)+tarifas!$D$21)*datos!P1541</f>
        <v>#N/A</v>
      </c>
      <c r="V1541" t="e">
        <f t="shared" si="219"/>
        <v>#N/A</v>
      </c>
      <c r="W1541">
        <f t="shared" si="220"/>
        <v>0</v>
      </c>
    </row>
    <row r="1542" spans="1:23" x14ac:dyDescent="0.25">
      <c r="A1542">
        <f t="shared" si="213"/>
        <v>64</v>
      </c>
      <c r="B1542">
        <f t="shared" si="214"/>
        <v>3</v>
      </c>
      <c r="C1542" s="1">
        <f t="shared" si="221"/>
        <v>41703.791666662954</v>
      </c>
      <c r="D1542" s="7">
        <v>0</v>
      </c>
      <c r="E1542" s="7"/>
      <c r="G1542">
        <v>50</v>
      </c>
      <c r="H1542" s="12">
        <v>278.04282006388718</v>
      </c>
      <c r="I1542" s="13">
        <f>$D$2*tarifas!$D$12/24</f>
        <v>1.4541666666666666</v>
      </c>
      <c r="J1542" s="13" t="e">
        <f>VLOOKUP(E1542&amp;" "&amp;F1542,tarifas!$A$13:$D$20,4,FALSE)*H1542</f>
        <v>#N/A</v>
      </c>
      <c r="K1542" s="13">
        <f>IF(F1542="COD1",tarifas!$D$11*(SUMIFS($H$11:$H$8770,$F$11:$F$8770,"=COD1",$B$11:$B$8770,"="&amp;B1542)/COUNTIFS($F$11:$F$8770,"=COD1",$B$11:$B$8770,"="&amp;B1542))/COUNTIFS($A$11:$A$8770,"="&amp;A1542,$F$11:$F$8770,"=COD1"),0)</f>
        <v>0</v>
      </c>
      <c r="L1542" s="13" t="e">
        <f>(VLOOKUP(F1542,tarifas!$C$7:$D$10,2,FALSE)+tarifas!$D$21)*datos!H1542</f>
        <v>#N/A</v>
      </c>
      <c r="M1542">
        <v>0</v>
      </c>
      <c r="N1542" s="13" t="e">
        <f t="shared" si="215"/>
        <v>#N/A</v>
      </c>
      <c r="O1542">
        <f t="shared" si="216"/>
        <v>0</v>
      </c>
      <c r="P1542" s="12">
        <f t="shared" si="217"/>
        <v>278.04282006388718</v>
      </c>
      <c r="Q1542">
        <f t="shared" si="218"/>
        <v>0</v>
      </c>
      <c r="R1542">
        <f>$D$2*tarifas!$D$12/24</f>
        <v>1.4541666666666666</v>
      </c>
      <c r="S1542" t="e">
        <f>VLOOKUP(E1542&amp;" "&amp;F1542,tarifas!$A$13:$D$20,4,FALSE)*P1542</f>
        <v>#N/A</v>
      </c>
      <c r="T1542">
        <f>IF(F1542="COD1",tarifas!$D$11*(SUMIFS($P$11:$P$8770,$F$11:$F$8770,"=COD1",$B$11:$B$8770,"="&amp;B1542)/COUNTIFS($F$11:$F$8770,"=COD1",$B$11:$B$8770,"="&amp;B1542))/COUNTIFS($A$11:$A$8770,"="&amp;A1542,$F$11:$F$8770,"=COD1"),0)</f>
        <v>0</v>
      </c>
      <c r="U1542" t="e">
        <f>(VLOOKUP(F1542,tarifas!$C$7:$D$10,2,FALSE)+tarifas!$D$21)*datos!P1542</f>
        <v>#N/A</v>
      </c>
      <c r="V1542" t="e">
        <f t="shared" si="219"/>
        <v>#N/A</v>
      </c>
      <c r="W1542">
        <f t="shared" si="220"/>
        <v>0</v>
      </c>
    </row>
    <row r="1543" spans="1:23" x14ac:dyDescent="0.25">
      <c r="A1543">
        <f t="shared" si="213"/>
        <v>64</v>
      </c>
      <c r="B1543">
        <f t="shared" si="214"/>
        <v>3</v>
      </c>
      <c r="C1543" s="1">
        <f t="shared" si="221"/>
        <v>41703.833333329618</v>
      </c>
      <c r="D1543" s="7">
        <v>0</v>
      </c>
      <c r="E1543" s="7"/>
      <c r="G1543">
        <v>55</v>
      </c>
      <c r="H1543" s="12">
        <v>217.55611811105734</v>
      </c>
      <c r="I1543" s="13">
        <f>$D$2*tarifas!$D$12/24</f>
        <v>1.4541666666666666</v>
      </c>
      <c r="J1543" s="13" t="e">
        <f>VLOOKUP(E1543&amp;" "&amp;F1543,tarifas!$A$13:$D$20,4,FALSE)*H1543</f>
        <v>#N/A</v>
      </c>
      <c r="K1543" s="13">
        <f>IF(F1543="COD1",tarifas!$D$11*(SUMIFS($H$11:$H$8770,$F$11:$F$8770,"=COD1",$B$11:$B$8770,"="&amp;B1543)/COUNTIFS($F$11:$F$8770,"=COD1",$B$11:$B$8770,"="&amp;B1543))/COUNTIFS($A$11:$A$8770,"="&amp;A1543,$F$11:$F$8770,"=COD1"),0)</f>
        <v>0</v>
      </c>
      <c r="L1543" s="13" t="e">
        <f>(VLOOKUP(F1543,tarifas!$C$7:$D$10,2,FALSE)+tarifas!$D$21)*datos!H1543</f>
        <v>#N/A</v>
      </c>
      <c r="M1543">
        <v>0</v>
      </c>
      <c r="N1543" s="13" t="e">
        <f t="shared" si="215"/>
        <v>#N/A</v>
      </c>
      <c r="O1543">
        <f t="shared" si="216"/>
        <v>0</v>
      </c>
      <c r="P1543" s="12">
        <f t="shared" si="217"/>
        <v>217.55611811105734</v>
      </c>
      <c r="Q1543">
        <f t="shared" si="218"/>
        <v>0</v>
      </c>
      <c r="R1543">
        <f>$D$2*tarifas!$D$12/24</f>
        <v>1.4541666666666666</v>
      </c>
      <c r="S1543" t="e">
        <f>VLOOKUP(E1543&amp;" "&amp;F1543,tarifas!$A$13:$D$20,4,FALSE)*P1543</f>
        <v>#N/A</v>
      </c>
      <c r="T1543">
        <f>IF(F1543="COD1",tarifas!$D$11*(SUMIFS($P$11:$P$8770,$F$11:$F$8770,"=COD1",$B$11:$B$8770,"="&amp;B1543)/COUNTIFS($F$11:$F$8770,"=COD1",$B$11:$B$8770,"="&amp;B1543))/COUNTIFS($A$11:$A$8770,"="&amp;A1543,$F$11:$F$8770,"=COD1"),0)</f>
        <v>0</v>
      </c>
      <c r="U1543" t="e">
        <f>(VLOOKUP(F1543,tarifas!$C$7:$D$10,2,FALSE)+tarifas!$D$21)*datos!P1543</f>
        <v>#N/A</v>
      </c>
      <c r="V1543" t="e">
        <f t="shared" si="219"/>
        <v>#N/A</v>
      </c>
      <c r="W1543">
        <f t="shared" si="220"/>
        <v>0</v>
      </c>
    </row>
    <row r="1544" spans="1:23" x14ac:dyDescent="0.25">
      <c r="A1544">
        <f t="shared" si="213"/>
        <v>64</v>
      </c>
      <c r="B1544">
        <f t="shared" si="214"/>
        <v>3</v>
      </c>
      <c r="C1544" s="1">
        <f t="shared" si="221"/>
        <v>41703.874999996282</v>
      </c>
      <c r="D1544" s="7">
        <v>0</v>
      </c>
      <c r="E1544" s="7"/>
      <c r="G1544">
        <v>48</v>
      </c>
      <c r="H1544" s="12">
        <v>199.28405387174902</v>
      </c>
      <c r="I1544" s="13">
        <f>$D$2*tarifas!$D$12/24</f>
        <v>1.4541666666666666</v>
      </c>
      <c r="J1544" s="13" t="e">
        <f>VLOOKUP(E1544&amp;" "&amp;F1544,tarifas!$A$13:$D$20,4,FALSE)*H1544</f>
        <v>#N/A</v>
      </c>
      <c r="K1544" s="13">
        <f>IF(F1544="COD1",tarifas!$D$11*(SUMIFS($H$11:$H$8770,$F$11:$F$8770,"=COD1",$B$11:$B$8770,"="&amp;B1544)/COUNTIFS($F$11:$F$8770,"=COD1",$B$11:$B$8770,"="&amp;B1544))/COUNTIFS($A$11:$A$8770,"="&amp;A1544,$F$11:$F$8770,"=COD1"),0)</f>
        <v>0</v>
      </c>
      <c r="L1544" s="13" t="e">
        <f>(VLOOKUP(F1544,tarifas!$C$7:$D$10,2,FALSE)+tarifas!$D$21)*datos!H1544</f>
        <v>#N/A</v>
      </c>
      <c r="M1544">
        <v>0</v>
      </c>
      <c r="N1544" s="13" t="e">
        <f t="shared" si="215"/>
        <v>#N/A</v>
      </c>
      <c r="O1544">
        <f t="shared" si="216"/>
        <v>0</v>
      </c>
      <c r="P1544" s="12">
        <f t="shared" si="217"/>
        <v>199.28405387174902</v>
      </c>
      <c r="Q1544">
        <f t="shared" si="218"/>
        <v>0</v>
      </c>
      <c r="R1544">
        <f>$D$2*tarifas!$D$12/24</f>
        <v>1.4541666666666666</v>
      </c>
      <c r="S1544" t="e">
        <f>VLOOKUP(E1544&amp;" "&amp;F1544,tarifas!$A$13:$D$20,4,FALSE)*P1544</f>
        <v>#N/A</v>
      </c>
      <c r="T1544">
        <f>IF(F1544="COD1",tarifas!$D$11*(SUMIFS($P$11:$P$8770,$F$11:$F$8770,"=COD1",$B$11:$B$8770,"="&amp;B1544)/COUNTIFS($F$11:$F$8770,"=COD1",$B$11:$B$8770,"="&amp;B1544))/COUNTIFS($A$11:$A$8770,"="&amp;A1544,$F$11:$F$8770,"=COD1"),0)</f>
        <v>0</v>
      </c>
      <c r="U1544" t="e">
        <f>(VLOOKUP(F1544,tarifas!$C$7:$D$10,2,FALSE)+tarifas!$D$21)*datos!P1544</f>
        <v>#N/A</v>
      </c>
      <c r="V1544" t="e">
        <f t="shared" si="219"/>
        <v>#N/A</v>
      </c>
      <c r="W1544">
        <f t="shared" si="220"/>
        <v>0</v>
      </c>
    </row>
    <row r="1545" spans="1:23" x14ac:dyDescent="0.25">
      <c r="A1545">
        <f t="shared" si="213"/>
        <v>64</v>
      </c>
      <c r="B1545">
        <f t="shared" si="214"/>
        <v>3</v>
      </c>
      <c r="C1545" s="1">
        <f t="shared" si="221"/>
        <v>41703.916666662946</v>
      </c>
      <c r="D1545" s="7">
        <v>0</v>
      </c>
      <c r="E1545" s="7"/>
      <c r="G1545">
        <v>37.65</v>
      </c>
      <c r="H1545" s="12">
        <v>193.85490679666319</v>
      </c>
      <c r="I1545" s="13">
        <f>$D$2*tarifas!$D$12/24</f>
        <v>1.4541666666666666</v>
      </c>
      <c r="J1545" s="13" t="e">
        <f>VLOOKUP(E1545&amp;" "&amp;F1545,tarifas!$A$13:$D$20,4,FALSE)*H1545</f>
        <v>#N/A</v>
      </c>
      <c r="K1545" s="13">
        <f>IF(F1545="COD1",tarifas!$D$11*(SUMIFS($H$11:$H$8770,$F$11:$F$8770,"=COD1",$B$11:$B$8770,"="&amp;B1545)/COUNTIFS($F$11:$F$8770,"=COD1",$B$11:$B$8770,"="&amp;B1545))/COUNTIFS($A$11:$A$8770,"="&amp;A1545,$F$11:$F$8770,"=COD1"),0)</f>
        <v>0</v>
      </c>
      <c r="L1545" s="13" t="e">
        <f>(VLOOKUP(F1545,tarifas!$C$7:$D$10,2,FALSE)+tarifas!$D$21)*datos!H1545</f>
        <v>#N/A</v>
      </c>
      <c r="M1545">
        <v>0</v>
      </c>
      <c r="N1545" s="13" t="e">
        <f t="shared" si="215"/>
        <v>#N/A</v>
      </c>
      <c r="O1545">
        <f t="shared" si="216"/>
        <v>0</v>
      </c>
      <c r="P1545" s="12">
        <f t="shared" si="217"/>
        <v>193.85490679666319</v>
      </c>
      <c r="Q1545">
        <f t="shared" si="218"/>
        <v>0</v>
      </c>
      <c r="R1545">
        <f>$D$2*tarifas!$D$12/24</f>
        <v>1.4541666666666666</v>
      </c>
      <c r="S1545" t="e">
        <f>VLOOKUP(E1545&amp;" "&amp;F1545,tarifas!$A$13:$D$20,4,FALSE)*P1545</f>
        <v>#N/A</v>
      </c>
      <c r="T1545">
        <f>IF(F1545="COD1",tarifas!$D$11*(SUMIFS($P$11:$P$8770,$F$11:$F$8770,"=COD1",$B$11:$B$8770,"="&amp;B1545)/COUNTIFS($F$11:$F$8770,"=COD1",$B$11:$B$8770,"="&amp;B1545))/COUNTIFS($A$11:$A$8770,"="&amp;A1545,$F$11:$F$8770,"=COD1"),0)</f>
        <v>0</v>
      </c>
      <c r="U1545" t="e">
        <f>(VLOOKUP(F1545,tarifas!$C$7:$D$10,2,FALSE)+tarifas!$D$21)*datos!P1545</f>
        <v>#N/A</v>
      </c>
      <c r="V1545" t="e">
        <f t="shared" si="219"/>
        <v>#N/A</v>
      </c>
      <c r="W1545">
        <f t="shared" si="220"/>
        <v>0</v>
      </c>
    </row>
    <row r="1546" spans="1:23" x14ac:dyDescent="0.25">
      <c r="A1546">
        <f t="shared" si="213"/>
        <v>64</v>
      </c>
      <c r="B1546">
        <f t="shared" si="214"/>
        <v>3</v>
      </c>
      <c r="C1546" s="1">
        <f t="shared" si="221"/>
        <v>41703.95833332961</v>
      </c>
      <c r="D1546" s="7">
        <v>0</v>
      </c>
      <c r="E1546" s="7"/>
      <c r="G1546">
        <v>26.8</v>
      </c>
      <c r="H1546" s="12">
        <v>195.35249586664418</v>
      </c>
      <c r="I1546" s="13">
        <f>$D$2*tarifas!$D$12/24</f>
        <v>1.4541666666666666</v>
      </c>
      <c r="J1546" s="13" t="e">
        <f>VLOOKUP(E1546&amp;" "&amp;F1546,tarifas!$A$13:$D$20,4,FALSE)*H1546</f>
        <v>#N/A</v>
      </c>
      <c r="K1546" s="13">
        <f>IF(F1546="COD1",tarifas!$D$11*(SUMIFS($H$11:$H$8770,$F$11:$F$8770,"=COD1",$B$11:$B$8770,"="&amp;B1546)/COUNTIFS($F$11:$F$8770,"=COD1",$B$11:$B$8770,"="&amp;B1546))/COUNTIFS($A$11:$A$8770,"="&amp;A1546,$F$11:$F$8770,"=COD1"),0)</f>
        <v>0</v>
      </c>
      <c r="L1546" s="13" t="e">
        <f>(VLOOKUP(F1546,tarifas!$C$7:$D$10,2,FALSE)+tarifas!$D$21)*datos!H1546</f>
        <v>#N/A</v>
      </c>
      <c r="M1546">
        <v>0</v>
      </c>
      <c r="N1546" s="13" t="e">
        <f t="shared" si="215"/>
        <v>#N/A</v>
      </c>
      <c r="O1546">
        <f t="shared" si="216"/>
        <v>0</v>
      </c>
      <c r="P1546" s="12">
        <f t="shared" si="217"/>
        <v>195.35249586664418</v>
      </c>
      <c r="Q1546">
        <f t="shared" si="218"/>
        <v>0</v>
      </c>
      <c r="R1546">
        <f>$D$2*tarifas!$D$12/24</f>
        <v>1.4541666666666666</v>
      </c>
      <c r="S1546" t="e">
        <f>VLOOKUP(E1546&amp;" "&amp;F1546,tarifas!$A$13:$D$20,4,FALSE)*P1546</f>
        <v>#N/A</v>
      </c>
      <c r="T1546">
        <f>IF(F1546="COD1",tarifas!$D$11*(SUMIFS($P$11:$P$8770,$F$11:$F$8770,"=COD1",$B$11:$B$8770,"="&amp;B1546)/COUNTIFS($F$11:$F$8770,"=COD1",$B$11:$B$8770,"="&amp;B1546))/COUNTIFS($A$11:$A$8770,"="&amp;A1546,$F$11:$F$8770,"=COD1"),0)</f>
        <v>0</v>
      </c>
      <c r="U1546" t="e">
        <f>(VLOOKUP(F1546,tarifas!$C$7:$D$10,2,FALSE)+tarifas!$D$21)*datos!P1546</f>
        <v>#N/A</v>
      </c>
      <c r="V1546" t="e">
        <f t="shared" si="219"/>
        <v>#N/A</v>
      </c>
      <c r="W1546">
        <f t="shared" si="220"/>
        <v>0</v>
      </c>
    </row>
    <row r="1547" spans="1:23" x14ac:dyDescent="0.25">
      <c r="A1547">
        <f t="shared" si="213"/>
        <v>65</v>
      </c>
      <c r="B1547">
        <f t="shared" si="214"/>
        <v>3</v>
      </c>
      <c r="C1547" s="1">
        <f t="shared" si="221"/>
        <v>41703.999999996275</v>
      </c>
      <c r="D1547" s="7">
        <v>0</v>
      </c>
      <c r="E1547" s="7"/>
      <c r="G1547">
        <v>35.1</v>
      </c>
      <c r="H1547" s="12">
        <v>186.21154585402456</v>
      </c>
      <c r="I1547" s="13">
        <f>$D$2*tarifas!$D$12/24</f>
        <v>1.4541666666666666</v>
      </c>
      <c r="J1547" s="13" t="e">
        <f>VLOOKUP(E1547&amp;" "&amp;F1547,tarifas!$A$13:$D$20,4,FALSE)*H1547</f>
        <v>#N/A</v>
      </c>
      <c r="K1547" s="13">
        <f>IF(F1547="COD1",tarifas!$D$11*(SUMIFS($H$11:$H$8770,$F$11:$F$8770,"=COD1",$B$11:$B$8770,"="&amp;B1547)/COUNTIFS($F$11:$F$8770,"=COD1",$B$11:$B$8770,"="&amp;B1547))/COUNTIFS($A$11:$A$8770,"="&amp;A1547,$F$11:$F$8770,"=COD1"),0)</f>
        <v>0</v>
      </c>
      <c r="L1547" s="13" t="e">
        <f>(VLOOKUP(F1547,tarifas!$C$7:$D$10,2,FALSE)+tarifas!$D$21)*datos!H1547</f>
        <v>#N/A</v>
      </c>
      <c r="M1547">
        <v>0</v>
      </c>
      <c r="N1547" s="13" t="e">
        <f t="shared" si="215"/>
        <v>#N/A</v>
      </c>
      <c r="O1547">
        <f t="shared" si="216"/>
        <v>0</v>
      </c>
      <c r="P1547" s="12">
        <f t="shared" si="217"/>
        <v>186.21154585402456</v>
      </c>
      <c r="Q1547">
        <f t="shared" si="218"/>
        <v>0</v>
      </c>
      <c r="R1547">
        <f>$D$2*tarifas!$D$12/24</f>
        <v>1.4541666666666666</v>
      </c>
      <c r="S1547" t="e">
        <f>VLOOKUP(E1547&amp;" "&amp;F1547,tarifas!$A$13:$D$20,4,FALSE)*P1547</f>
        <v>#N/A</v>
      </c>
      <c r="T1547">
        <f>IF(F1547="COD1",tarifas!$D$11*(SUMIFS($P$11:$P$8770,$F$11:$F$8770,"=COD1",$B$11:$B$8770,"="&amp;B1547)/COUNTIFS($F$11:$F$8770,"=COD1",$B$11:$B$8770,"="&amp;B1547))/COUNTIFS($A$11:$A$8770,"="&amp;A1547,$F$11:$F$8770,"=COD1"),0)</f>
        <v>0</v>
      </c>
      <c r="U1547" t="e">
        <f>(VLOOKUP(F1547,tarifas!$C$7:$D$10,2,FALSE)+tarifas!$D$21)*datos!P1547</f>
        <v>#N/A</v>
      </c>
      <c r="V1547" t="e">
        <f t="shared" si="219"/>
        <v>#N/A</v>
      </c>
      <c r="W1547">
        <f t="shared" si="220"/>
        <v>0</v>
      </c>
    </row>
    <row r="1548" spans="1:23" x14ac:dyDescent="0.25">
      <c r="A1548">
        <f t="shared" ref="A1548:A1611" si="222">DAYS360($C$11,C1548)</f>
        <v>65</v>
      </c>
      <c r="B1548">
        <f t="shared" ref="B1548:B1611" si="223">MONTH(C1548)</f>
        <v>3</v>
      </c>
      <c r="C1548" s="1">
        <f t="shared" si="221"/>
        <v>41704.041666662939</v>
      </c>
      <c r="D1548" s="7">
        <v>0</v>
      </c>
      <c r="E1548" s="7"/>
      <c r="G1548">
        <v>33</v>
      </c>
      <c r="H1548" s="12">
        <v>184.42232887867846</v>
      </c>
      <c r="I1548" s="13">
        <f>$D$2*tarifas!$D$12/24</f>
        <v>1.4541666666666666</v>
      </c>
      <c r="J1548" s="13" t="e">
        <f>VLOOKUP(E1548&amp;" "&amp;F1548,tarifas!$A$13:$D$20,4,FALSE)*H1548</f>
        <v>#N/A</v>
      </c>
      <c r="K1548" s="13">
        <f>IF(F1548="COD1",tarifas!$D$11*(SUMIFS($H$11:$H$8770,$F$11:$F$8770,"=COD1",$B$11:$B$8770,"="&amp;B1548)/COUNTIFS($F$11:$F$8770,"=COD1",$B$11:$B$8770,"="&amp;B1548))/COUNTIFS($A$11:$A$8770,"="&amp;A1548,$F$11:$F$8770,"=COD1"),0)</f>
        <v>0</v>
      </c>
      <c r="L1548" s="13" t="e">
        <f>(VLOOKUP(F1548,tarifas!$C$7:$D$10,2,FALSE)+tarifas!$D$21)*datos!H1548</f>
        <v>#N/A</v>
      </c>
      <c r="M1548">
        <v>0</v>
      </c>
      <c r="N1548" s="13" t="e">
        <f t="shared" ref="N1548:N1611" si="224">(I1548+J1548+K1548+L1548)*1.23</f>
        <v>#N/A</v>
      </c>
      <c r="O1548">
        <f t="shared" ref="O1548:O1611" si="225">IF(M1548&lt;H1548,M1548,H1548)</f>
        <v>0</v>
      </c>
      <c r="P1548" s="12">
        <f t="shared" ref="P1548:P1611" si="226">H1548-O1548</f>
        <v>184.42232887867846</v>
      </c>
      <c r="Q1548">
        <f t="shared" ref="Q1548:Q1611" si="227">IF(M1548&lt;H1548,0,M1548-H1548)</f>
        <v>0</v>
      </c>
      <c r="R1548">
        <f>$D$2*tarifas!$D$12/24</f>
        <v>1.4541666666666666</v>
      </c>
      <c r="S1548" t="e">
        <f>VLOOKUP(E1548&amp;" "&amp;F1548,tarifas!$A$13:$D$20,4,FALSE)*P1548</f>
        <v>#N/A</v>
      </c>
      <c r="T1548">
        <f>IF(F1548="COD1",tarifas!$D$11*(SUMIFS($P$11:$P$8770,$F$11:$F$8770,"=COD1",$B$11:$B$8770,"="&amp;B1548)/COUNTIFS($F$11:$F$8770,"=COD1",$B$11:$B$8770,"="&amp;B1548))/COUNTIFS($A$11:$A$8770,"="&amp;A1548,$F$11:$F$8770,"=COD1"),0)</f>
        <v>0</v>
      </c>
      <c r="U1548" t="e">
        <f>(VLOOKUP(F1548,tarifas!$C$7:$D$10,2,FALSE)+tarifas!$D$21)*datos!P1548</f>
        <v>#N/A</v>
      </c>
      <c r="V1548" t="e">
        <f t="shared" ref="V1548:V1611" si="228">(R1548+S1548+T1548+U1548)*1.23</f>
        <v>#N/A</v>
      </c>
      <c r="W1548">
        <f t="shared" ref="W1548:W1611" si="229">0.9*G1548/1000*Q1548</f>
        <v>0</v>
      </c>
    </row>
    <row r="1549" spans="1:23" x14ac:dyDescent="0.25">
      <c r="A1549">
        <f t="shared" si="222"/>
        <v>65</v>
      </c>
      <c r="B1549">
        <f t="shared" si="223"/>
        <v>3</v>
      </c>
      <c r="C1549" s="1">
        <f t="shared" ref="C1549:C1612" si="230">+C1548+1/24</f>
        <v>41704.083333329603</v>
      </c>
      <c r="D1549" s="7">
        <v>0</v>
      </c>
      <c r="E1549" s="7"/>
      <c r="G1549">
        <v>23.32</v>
      </c>
      <c r="H1549" s="12">
        <v>182.79529265740629</v>
      </c>
      <c r="I1549" s="13">
        <f>$D$2*tarifas!$D$12/24</f>
        <v>1.4541666666666666</v>
      </c>
      <c r="J1549" s="13" t="e">
        <f>VLOOKUP(E1549&amp;" "&amp;F1549,tarifas!$A$13:$D$20,4,FALSE)*H1549</f>
        <v>#N/A</v>
      </c>
      <c r="K1549" s="13">
        <f>IF(F1549="COD1",tarifas!$D$11*(SUMIFS($H$11:$H$8770,$F$11:$F$8770,"=COD1",$B$11:$B$8770,"="&amp;B1549)/COUNTIFS($F$11:$F$8770,"=COD1",$B$11:$B$8770,"="&amp;B1549))/COUNTIFS($A$11:$A$8770,"="&amp;A1549,$F$11:$F$8770,"=COD1"),0)</f>
        <v>0</v>
      </c>
      <c r="L1549" s="13" t="e">
        <f>(VLOOKUP(F1549,tarifas!$C$7:$D$10,2,FALSE)+tarifas!$D$21)*datos!H1549</f>
        <v>#N/A</v>
      </c>
      <c r="M1549">
        <v>0</v>
      </c>
      <c r="N1549" s="13" t="e">
        <f t="shared" si="224"/>
        <v>#N/A</v>
      </c>
      <c r="O1549">
        <f t="shared" si="225"/>
        <v>0</v>
      </c>
      <c r="P1549" s="12">
        <f t="shared" si="226"/>
        <v>182.79529265740629</v>
      </c>
      <c r="Q1549">
        <f t="shared" si="227"/>
        <v>0</v>
      </c>
      <c r="R1549">
        <f>$D$2*tarifas!$D$12/24</f>
        <v>1.4541666666666666</v>
      </c>
      <c r="S1549" t="e">
        <f>VLOOKUP(E1549&amp;" "&amp;F1549,tarifas!$A$13:$D$20,4,FALSE)*P1549</f>
        <v>#N/A</v>
      </c>
      <c r="T1549">
        <f>IF(F1549="COD1",tarifas!$D$11*(SUMIFS($P$11:$P$8770,$F$11:$F$8770,"=COD1",$B$11:$B$8770,"="&amp;B1549)/COUNTIFS($F$11:$F$8770,"=COD1",$B$11:$B$8770,"="&amp;B1549))/COUNTIFS($A$11:$A$8770,"="&amp;A1549,$F$11:$F$8770,"=COD1"),0)</f>
        <v>0</v>
      </c>
      <c r="U1549" t="e">
        <f>(VLOOKUP(F1549,tarifas!$C$7:$D$10,2,FALSE)+tarifas!$D$21)*datos!P1549</f>
        <v>#N/A</v>
      </c>
      <c r="V1549" t="e">
        <f t="shared" si="228"/>
        <v>#N/A</v>
      </c>
      <c r="W1549">
        <f t="shared" si="229"/>
        <v>0</v>
      </c>
    </row>
    <row r="1550" spans="1:23" x14ac:dyDescent="0.25">
      <c r="A1550">
        <f t="shared" si="222"/>
        <v>65</v>
      </c>
      <c r="B1550">
        <f t="shared" si="223"/>
        <v>3</v>
      </c>
      <c r="C1550" s="1">
        <f t="shared" si="230"/>
        <v>41704.124999996267</v>
      </c>
      <c r="D1550" s="7">
        <v>0</v>
      </c>
      <c r="E1550" s="7"/>
      <c r="G1550">
        <v>24.1</v>
      </c>
      <c r="H1550" s="12">
        <v>180.83192592287608</v>
      </c>
      <c r="I1550" s="13">
        <f>$D$2*tarifas!$D$12/24</f>
        <v>1.4541666666666666</v>
      </c>
      <c r="J1550" s="13" t="e">
        <f>VLOOKUP(E1550&amp;" "&amp;F1550,tarifas!$A$13:$D$20,4,FALSE)*H1550</f>
        <v>#N/A</v>
      </c>
      <c r="K1550" s="13">
        <f>IF(F1550="COD1",tarifas!$D$11*(SUMIFS($H$11:$H$8770,$F$11:$F$8770,"=COD1",$B$11:$B$8770,"="&amp;B1550)/COUNTIFS($F$11:$F$8770,"=COD1",$B$11:$B$8770,"="&amp;B1550))/COUNTIFS($A$11:$A$8770,"="&amp;A1550,$F$11:$F$8770,"=COD1"),0)</f>
        <v>0</v>
      </c>
      <c r="L1550" s="13" t="e">
        <f>(VLOOKUP(F1550,tarifas!$C$7:$D$10,2,FALSE)+tarifas!$D$21)*datos!H1550</f>
        <v>#N/A</v>
      </c>
      <c r="M1550">
        <v>0</v>
      </c>
      <c r="N1550" s="13" t="e">
        <f t="shared" si="224"/>
        <v>#N/A</v>
      </c>
      <c r="O1550">
        <f t="shared" si="225"/>
        <v>0</v>
      </c>
      <c r="P1550" s="12">
        <f t="shared" si="226"/>
        <v>180.83192592287608</v>
      </c>
      <c r="Q1550">
        <f t="shared" si="227"/>
        <v>0</v>
      </c>
      <c r="R1550">
        <f>$D$2*tarifas!$D$12/24</f>
        <v>1.4541666666666666</v>
      </c>
      <c r="S1550" t="e">
        <f>VLOOKUP(E1550&amp;" "&amp;F1550,tarifas!$A$13:$D$20,4,FALSE)*P1550</f>
        <v>#N/A</v>
      </c>
      <c r="T1550">
        <f>IF(F1550="COD1",tarifas!$D$11*(SUMIFS($P$11:$P$8770,$F$11:$F$8770,"=COD1",$B$11:$B$8770,"="&amp;B1550)/COUNTIFS($F$11:$F$8770,"=COD1",$B$11:$B$8770,"="&amp;B1550))/COUNTIFS($A$11:$A$8770,"="&amp;A1550,$F$11:$F$8770,"=COD1"),0)</f>
        <v>0</v>
      </c>
      <c r="U1550" t="e">
        <f>(VLOOKUP(F1550,tarifas!$C$7:$D$10,2,FALSE)+tarifas!$D$21)*datos!P1550</f>
        <v>#N/A</v>
      </c>
      <c r="V1550" t="e">
        <f t="shared" si="228"/>
        <v>#N/A</v>
      </c>
      <c r="W1550">
        <f t="shared" si="229"/>
        <v>0</v>
      </c>
    </row>
    <row r="1551" spans="1:23" x14ac:dyDescent="0.25">
      <c r="A1551">
        <f t="shared" si="222"/>
        <v>65</v>
      </c>
      <c r="B1551">
        <f t="shared" si="223"/>
        <v>3</v>
      </c>
      <c r="C1551" s="1">
        <f t="shared" si="230"/>
        <v>41704.166666662932</v>
      </c>
      <c r="D1551" s="7">
        <v>0</v>
      </c>
      <c r="E1551" s="7"/>
      <c r="G1551">
        <v>22.45</v>
      </c>
      <c r="H1551" s="12">
        <v>178.54435535226006</v>
      </c>
      <c r="I1551" s="13">
        <f>$D$2*tarifas!$D$12/24</f>
        <v>1.4541666666666666</v>
      </c>
      <c r="J1551" s="13" t="e">
        <f>VLOOKUP(E1551&amp;" "&amp;F1551,tarifas!$A$13:$D$20,4,FALSE)*H1551</f>
        <v>#N/A</v>
      </c>
      <c r="K1551" s="13">
        <f>IF(F1551="COD1",tarifas!$D$11*(SUMIFS($H$11:$H$8770,$F$11:$F$8770,"=COD1",$B$11:$B$8770,"="&amp;B1551)/COUNTIFS($F$11:$F$8770,"=COD1",$B$11:$B$8770,"="&amp;B1551))/COUNTIFS($A$11:$A$8770,"="&amp;A1551,$F$11:$F$8770,"=COD1"),0)</f>
        <v>0</v>
      </c>
      <c r="L1551" s="13" t="e">
        <f>(VLOOKUP(F1551,tarifas!$C$7:$D$10,2,FALSE)+tarifas!$D$21)*datos!H1551</f>
        <v>#N/A</v>
      </c>
      <c r="M1551">
        <v>0</v>
      </c>
      <c r="N1551" s="13" t="e">
        <f t="shared" si="224"/>
        <v>#N/A</v>
      </c>
      <c r="O1551">
        <f t="shared" si="225"/>
        <v>0</v>
      </c>
      <c r="P1551" s="12">
        <f t="shared" si="226"/>
        <v>178.54435535226006</v>
      </c>
      <c r="Q1551">
        <f t="shared" si="227"/>
        <v>0</v>
      </c>
      <c r="R1551">
        <f>$D$2*tarifas!$D$12/24</f>
        <v>1.4541666666666666</v>
      </c>
      <c r="S1551" t="e">
        <f>VLOOKUP(E1551&amp;" "&amp;F1551,tarifas!$A$13:$D$20,4,FALSE)*P1551</f>
        <v>#N/A</v>
      </c>
      <c r="T1551">
        <f>IF(F1551="COD1",tarifas!$D$11*(SUMIFS($P$11:$P$8770,$F$11:$F$8770,"=COD1",$B$11:$B$8770,"="&amp;B1551)/COUNTIFS($F$11:$F$8770,"=COD1",$B$11:$B$8770,"="&amp;B1551))/COUNTIFS($A$11:$A$8770,"="&amp;A1551,$F$11:$F$8770,"=COD1"),0)</f>
        <v>0</v>
      </c>
      <c r="U1551" t="e">
        <f>(VLOOKUP(F1551,tarifas!$C$7:$D$10,2,FALSE)+tarifas!$D$21)*datos!P1551</f>
        <v>#N/A</v>
      </c>
      <c r="V1551" t="e">
        <f t="shared" si="228"/>
        <v>#N/A</v>
      </c>
      <c r="W1551">
        <f t="shared" si="229"/>
        <v>0</v>
      </c>
    </row>
    <row r="1552" spans="1:23" x14ac:dyDescent="0.25">
      <c r="A1552">
        <f t="shared" si="222"/>
        <v>65</v>
      </c>
      <c r="B1552">
        <f t="shared" si="223"/>
        <v>3</v>
      </c>
      <c r="C1552" s="1">
        <f t="shared" si="230"/>
        <v>41704.208333329596</v>
      </c>
      <c r="D1552" s="7">
        <v>0</v>
      </c>
      <c r="E1552" s="7"/>
      <c r="G1552">
        <v>24.1</v>
      </c>
      <c r="H1552" s="12">
        <v>179.11619761024951</v>
      </c>
      <c r="I1552" s="13">
        <f>$D$2*tarifas!$D$12/24</f>
        <v>1.4541666666666666</v>
      </c>
      <c r="J1552" s="13" t="e">
        <f>VLOOKUP(E1552&amp;" "&amp;F1552,tarifas!$A$13:$D$20,4,FALSE)*H1552</f>
        <v>#N/A</v>
      </c>
      <c r="K1552" s="13">
        <f>IF(F1552="COD1",tarifas!$D$11*(SUMIFS($H$11:$H$8770,$F$11:$F$8770,"=COD1",$B$11:$B$8770,"="&amp;B1552)/COUNTIFS($F$11:$F$8770,"=COD1",$B$11:$B$8770,"="&amp;B1552))/COUNTIFS($A$11:$A$8770,"="&amp;A1552,$F$11:$F$8770,"=COD1"),0)</f>
        <v>0</v>
      </c>
      <c r="L1552" s="13" t="e">
        <f>(VLOOKUP(F1552,tarifas!$C$7:$D$10,2,FALSE)+tarifas!$D$21)*datos!H1552</f>
        <v>#N/A</v>
      </c>
      <c r="M1552">
        <v>0</v>
      </c>
      <c r="N1552" s="13" t="e">
        <f t="shared" si="224"/>
        <v>#N/A</v>
      </c>
      <c r="O1552">
        <f t="shared" si="225"/>
        <v>0</v>
      </c>
      <c r="P1552" s="12">
        <f t="shared" si="226"/>
        <v>179.11619761024951</v>
      </c>
      <c r="Q1552">
        <f t="shared" si="227"/>
        <v>0</v>
      </c>
      <c r="R1552">
        <f>$D$2*tarifas!$D$12/24</f>
        <v>1.4541666666666666</v>
      </c>
      <c r="S1552" t="e">
        <f>VLOOKUP(E1552&amp;" "&amp;F1552,tarifas!$A$13:$D$20,4,FALSE)*P1552</f>
        <v>#N/A</v>
      </c>
      <c r="T1552">
        <f>IF(F1552="COD1",tarifas!$D$11*(SUMIFS($P$11:$P$8770,$F$11:$F$8770,"=COD1",$B$11:$B$8770,"="&amp;B1552)/COUNTIFS($F$11:$F$8770,"=COD1",$B$11:$B$8770,"="&amp;B1552))/COUNTIFS($A$11:$A$8770,"="&amp;A1552,$F$11:$F$8770,"=COD1"),0)</f>
        <v>0</v>
      </c>
      <c r="U1552" t="e">
        <f>(VLOOKUP(F1552,tarifas!$C$7:$D$10,2,FALSE)+tarifas!$D$21)*datos!P1552</f>
        <v>#N/A</v>
      </c>
      <c r="V1552" t="e">
        <f t="shared" si="228"/>
        <v>#N/A</v>
      </c>
      <c r="W1552">
        <f t="shared" si="229"/>
        <v>0</v>
      </c>
    </row>
    <row r="1553" spans="1:23" x14ac:dyDescent="0.25">
      <c r="A1553">
        <f t="shared" si="222"/>
        <v>65</v>
      </c>
      <c r="B1553">
        <f t="shared" si="223"/>
        <v>3</v>
      </c>
      <c r="C1553" s="1">
        <f t="shared" si="230"/>
        <v>41704.24999999626</v>
      </c>
      <c r="D1553" s="7">
        <v>7.4696969696969706</v>
      </c>
      <c r="E1553" s="7"/>
      <c r="G1553">
        <v>31</v>
      </c>
      <c r="H1553" s="12">
        <v>178.92222669204764</v>
      </c>
      <c r="I1553" s="13">
        <f>$D$2*tarifas!$D$12/24</f>
        <v>1.4541666666666666</v>
      </c>
      <c r="J1553" s="13" t="e">
        <f>VLOOKUP(E1553&amp;" "&amp;F1553,tarifas!$A$13:$D$20,4,FALSE)*H1553</f>
        <v>#N/A</v>
      </c>
      <c r="K1553" s="13">
        <f>IF(F1553="COD1",tarifas!$D$11*(SUMIFS($H$11:$H$8770,$F$11:$F$8770,"=COD1",$B$11:$B$8770,"="&amp;B1553)/COUNTIFS($F$11:$F$8770,"=COD1",$B$11:$B$8770,"="&amp;B1553))/COUNTIFS($A$11:$A$8770,"="&amp;A1553,$F$11:$F$8770,"=COD1"),0)</f>
        <v>0</v>
      </c>
      <c r="L1553" s="13" t="e">
        <f>(VLOOKUP(F1553,tarifas!$C$7:$D$10,2,FALSE)+tarifas!$D$21)*datos!H1553</f>
        <v>#N/A</v>
      </c>
      <c r="M1553">
        <v>0</v>
      </c>
      <c r="N1553" s="13" t="e">
        <f t="shared" si="224"/>
        <v>#N/A</v>
      </c>
      <c r="O1553">
        <f t="shared" si="225"/>
        <v>0</v>
      </c>
      <c r="P1553" s="12">
        <f t="shared" si="226"/>
        <v>178.92222669204764</v>
      </c>
      <c r="Q1553">
        <f t="shared" si="227"/>
        <v>0</v>
      </c>
      <c r="R1553">
        <f>$D$2*tarifas!$D$12/24</f>
        <v>1.4541666666666666</v>
      </c>
      <c r="S1553" t="e">
        <f>VLOOKUP(E1553&amp;" "&amp;F1553,tarifas!$A$13:$D$20,4,FALSE)*P1553</f>
        <v>#N/A</v>
      </c>
      <c r="T1553">
        <f>IF(F1553="COD1",tarifas!$D$11*(SUMIFS($P$11:$P$8770,$F$11:$F$8770,"=COD1",$B$11:$B$8770,"="&amp;B1553)/COUNTIFS($F$11:$F$8770,"=COD1",$B$11:$B$8770,"="&amp;B1553))/COUNTIFS($A$11:$A$8770,"="&amp;A1553,$F$11:$F$8770,"=COD1"),0)</f>
        <v>0</v>
      </c>
      <c r="U1553" t="e">
        <f>(VLOOKUP(F1553,tarifas!$C$7:$D$10,2,FALSE)+tarifas!$D$21)*datos!P1553</f>
        <v>#N/A</v>
      </c>
      <c r="V1553" t="e">
        <f t="shared" si="228"/>
        <v>#N/A</v>
      </c>
      <c r="W1553">
        <f t="shared" si="229"/>
        <v>0</v>
      </c>
    </row>
    <row r="1554" spans="1:23" x14ac:dyDescent="0.25">
      <c r="A1554">
        <f t="shared" si="222"/>
        <v>65</v>
      </c>
      <c r="B1554">
        <f t="shared" si="223"/>
        <v>3</v>
      </c>
      <c r="C1554" s="1">
        <f t="shared" si="230"/>
        <v>41704.291666662924</v>
      </c>
      <c r="D1554" s="7">
        <v>36.833333333333336</v>
      </c>
      <c r="E1554" s="7"/>
      <c r="G1554">
        <v>33.33</v>
      </c>
      <c r="H1554" s="12">
        <v>198.37040425594091</v>
      </c>
      <c r="I1554" s="13">
        <f>$D$2*tarifas!$D$12/24</f>
        <v>1.4541666666666666</v>
      </c>
      <c r="J1554" s="13" t="e">
        <f>VLOOKUP(E1554&amp;" "&amp;F1554,tarifas!$A$13:$D$20,4,FALSE)*H1554</f>
        <v>#N/A</v>
      </c>
      <c r="K1554" s="13">
        <f>IF(F1554="COD1",tarifas!$D$11*(SUMIFS($H$11:$H$8770,$F$11:$F$8770,"=COD1",$B$11:$B$8770,"="&amp;B1554)/COUNTIFS($F$11:$F$8770,"=COD1",$B$11:$B$8770,"="&amp;B1554))/COUNTIFS($A$11:$A$8770,"="&amp;A1554,$F$11:$F$8770,"=COD1"),0)</f>
        <v>0</v>
      </c>
      <c r="L1554" s="13" t="e">
        <f>(VLOOKUP(F1554,tarifas!$C$7:$D$10,2,FALSE)+tarifas!$D$21)*datos!H1554</f>
        <v>#N/A</v>
      </c>
      <c r="M1554">
        <v>94.912779999999998</v>
      </c>
      <c r="N1554" s="13" t="e">
        <f t="shared" si="224"/>
        <v>#N/A</v>
      </c>
      <c r="O1554">
        <f t="shared" si="225"/>
        <v>94.912779999999998</v>
      </c>
      <c r="P1554" s="12">
        <f t="shared" si="226"/>
        <v>103.45762425594091</v>
      </c>
      <c r="Q1554">
        <f t="shared" si="227"/>
        <v>0</v>
      </c>
      <c r="R1554">
        <f>$D$2*tarifas!$D$12/24</f>
        <v>1.4541666666666666</v>
      </c>
      <c r="S1554" t="e">
        <f>VLOOKUP(E1554&amp;" "&amp;F1554,tarifas!$A$13:$D$20,4,FALSE)*P1554</f>
        <v>#N/A</v>
      </c>
      <c r="T1554">
        <f>IF(F1554="COD1",tarifas!$D$11*(SUMIFS($P$11:$P$8770,$F$11:$F$8770,"=COD1",$B$11:$B$8770,"="&amp;B1554)/COUNTIFS($F$11:$F$8770,"=COD1",$B$11:$B$8770,"="&amp;B1554))/COUNTIFS($A$11:$A$8770,"="&amp;A1554,$F$11:$F$8770,"=COD1"),0)</f>
        <v>0</v>
      </c>
      <c r="U1554" t="e">
        <f>(VLOOKUP(F1554,tarifas!$C$7:$D$10,2,FALSE)+tarifas!$D$21)*datos!P1554</f>
        <v>#N/A</v>
      </c>
      <c r="V1554" t="e">
        <f t="shared" si="228"/>
        <v>#N/A</v>
      </c>
      <c r="W1554">
        <f t="shared" si="229"/>
        <v>0</v>
      </c>
    </row>
    <row r="1555" spans="1:23" x14ac:dyDescent="0.25">
      <c r="A1555">
        <f t="shared" si="222"/>
        <v>65</v>
      </c>
      <c r="B1555">
        <f t="shared" si="223"/>
        <v>3</v>
      </c>
      <c r="C1555" s="1">
        <f t="shared" si="230"/>
        <v>41704.333333329589</v>
      </c>
      <c r="D1555" s="7">
        <v>111.7878787878788</v>
      </c>
      <c r="E1555" s="7"/>
      <c r="G1555">
        <v>33.020000000000003</v>
      </c>
      <c r="H1555" s="12">
        <v>252.44943800855</v>
      </c>
      <c r="I1555" s="13">
        <f>$D$2*tarifas!$D$12/24</f>
        <v>1.4541666666666666</v>
      </c>
      <c r="J1555" s="13" t="e">
        <f>VLOOKUP(E1555&amp;" "&amp;F1555,tarifas!$A$13:$D$20,4,FALSE)*H1555</f>
        <v>#N/A</v>
      </c>
      <c r="K1555" s="13">
        <f>IF(F1555="COD1",tarifas!$D$11*(SUMIFS($H$11:$H$8770,$F$11:$F$8770,"=COD1",$B$11:$B$8770,"="&amp;B1555)/COUNTIFS($F$11:$F$8770,"=COD1",$B$11:$B$8770,"="&amp;B1555))/COUNTIFS($A$11:$A$8770,"="&amp;A1555,$F$11:$F$8770,"=COD1"),0)</f>
        <v>0</v>
      </c>
      <c r="L1555" s="13" t="e">
        <f>(VLOOKUP(F1555,tarifas!$C$7:$D$10,2,FALSE)+tarifas!$D$21)*datos!H1555</f>
        <v>#N/A</v>
      </c>
      <c r="M1555">
        <v>252.88226</v>
      </c>
      <c r="N1555" s="13" t="e">
        <f t="shared" si="224"/>
        <v>#N/A</v>
      </c>
      <c r="O1555">
        <f t="shared" si="225"/>
        <v>252.44943800855</v>
      </c>
      <c r="P1555" s="12">
        <f t="shared" si="226"/>
        <v>0</v>
      </c>
      <c r="Q1555">
        <f t="shared" si="227"/>
        <v>0.43282199144999822</v>
      </c>
      <c r="R1555">
        <f>$D$2*tarifas!$D$12/24</f>
        <v>1.4541666666666666</v>
      </c>
      <c r="S1555" t="e">
        <f>VLOOKUP(E1555&amp;" "&amp;F1555,tarifas!$A$13:$D$20,4,FALSE)*P1555</f>
        <v>#N/A</v>
      </c>
      <c r="T1555">
        <f>IF(F1555="COD1",tarifas!$D$11*(SUMIFS($P$11:$P$8770,$F$11:$F$8770,"=COD1",$B$11:$B$8770,"="&amp;B1555)/COUNTIFS($F$11:$F$8770,"=COD1",$B$11:$B$8770,"="&amp;B1555))/COUNTIFS($A$11:$A$8770,"="&amp;A1555,$F$11:$F$8770,"=COD1"),0)</f>
        <v>0</v>
      </c>
      <c r="U1555" t="e">
        <f>(VLOOKUP(F1555,tarifas!$C$7:$D$10,2,FALSE)+tarifas!$D$21)*datos!P1555</f>
        <v>#N/A</v>
      </c>
      <c r="V1555" t="e">
        <f t="shared" si="228"/>
        <v>#N/A</v>
      </c>
      <c r="W1555">
        <f t="shared" si="229"/>
        <v>1.2862603941911049E-2</v>
      </c>
    </row>
    <row r="1556" spans="1:23" x14ac:dyDescent="0.25">
      <c r="A1556">
        <f t="shared" si="222"/>
        <v>65</v>
      </c>
      <c r="B1556">
        <f t="shared" si="223"/>
        <v>3</v>
      </c>
      <c r="C1556" s="1">
        <f t="shared" si="230"/>
        <v>41704.374999996253</v>
      </c>
      <c r="D1556" s="7">
        <v>230.27272727272731</v>
      </c>
      <c r="E1556" s="7"/>
      <c r="G1556">
        <v>50.1</v>
      </c>
      <c r="H1556" s="12">
        <v>401.64465320844295</v>
      </c>
      <c r="I1556" s="13">
        <f>$D$2*tarifas!$D$12/24</f>
        <v>1.4541666666666666</v>
      </c>
      <c r="J1556" s="13" t="e">
        <f>VLOOKUP(E1556&amp;" "&amp;F1556,tarifas!$A$13:$D$20,4,FALSE)*H1556</f>
        <v>#N/A</v>
      </c>
      <c r="K1556" s="13">
        <f>IF(F1556="COD1",tarifas!$D$11*(SUMIFS($H$11:$H$8770,$F$11:$F$8770,"=COD1",$B$11:$B$8770,"="&amp;B1556)/COUNTIFS($F$11:$F$8770,"=COD1",$B$11:$B$8770,"="&amp;B1556))/COUNTIFS($A$11:$A$8770,"="&amp;A1556,$F$11:$F$8770,"=COD1"),0)</f>
        <v>0</v>
      </c>
      <c r="L1556" s="13" t="e">
        <f>(VLOOKUP(F1556,tarifas!$C$7:$D$10,2,FALSE)+tarifas!$D$21)*datos!H1556</f>
        <v>#N/A</v>
      </c>
      <c r="M1556">
        <v>380.39481000000001</v>
      </c>
      <c r="N1556" s="13" t="e">
        <f t="shared" si="224"/>
        <v>#N/A</v>
      </c>
      <c r="O1556">
        <f t="shared" si="225"/>
        <v>380.39481000000001</v>
      </c>
      <c r="P1556" s="12">
        <f t="shared" si="226"/>
        <v>21.24984320844294</v>
      </c>
      <c r="Q1556">
        <f t="shared" si="227"/>
        <v>0</v>
      </c>
      <c r="R1556">
        <f>$D$2*tarifas!$D$12/24</f>
        <v>1.4541666666666666</v>
      </c>
      <c r="S1556" t="e">
        <f>VLOOKUP(E1556&amp;" "&amp;F1556,tarifas!$A$13:$D$20,4,FALSE)*P1556</f>
        <v>#N/A</v>
      </c>
      <c r="T1556">
        <f>IF(F1556="COD1",tarifas!$D$11*(SUMIFS($P$11:$P$8770,$F$11:$F$8770,"=COD1",$B$11:$B$8770,"="&amp;B1556)/COUNTIFS($F$11:$F$8770,"=COD1",$B$11:$B$8770,"="&amp;B1556))/COUNTIFS($A$11:$A$8770,"="&amp;A1556,$F$11:$F$8770,"=COD1"),0)</f>
        <v>0</v>
      </c>
      <c r="U1556" t="e">
        <f>(VLOOKUP(F1556,tarifas!$C$7:$D$10,2,FALSE)+tarifas!$D$21)*datos!P1556</f>
        <v>#N/A</v>
      </c>
      <c r="V1556" t="e">
        <f t="shared" si="228"/>
        <v>#N/A</v>
      </c>
      <c r="W1556">
        <f t="shared" si="229"/>
        <v>0</v>
      </c>
    </row>
    <row r="1557" spans="1:23" x14ac:dyDescent="0.25">
      <c r="A1557">
        <f t="shared" si="222"/>
        <v>65</v>
      </c>
      <c r="B1557">
        <f t="shared" si="223"/>
        <v>3</v>
      </c>
      <c r="C1557" s="1">
        <f t="shared" si="230"/>
        <v>41704.416666662917</v>
      </c>
      <c r="D1557" s="7">
        <v>516.69696969696963</v>
      </c>
      <c r="E1557" s="7"/>
      <c r="G1557">
        <v>47</v>
      </c>
      <c r="H1557" s="12">
        <v>512.94226637052998</v>
      </c>
      <c r="I1557" s="13">
        <f>$D$2*tarifas!$D$12/24</f>
        <v>1.4541666666666666</v>
      </c>
      <c r="J1557" s="13" t="e">
        <f>VLOOKUP(E1557&amp;" "&amp;F1557,tarifas!$A$13:$D$20,4,FALSE)*H1557</f>
        <v>#N/A</v>
      </c>
      <c r="K1557" s="13">
        <f>IF(F1557="COD1",tarifas!$D$11*(SUMIFS($H$11:$H$8770,$F$11:$F$8770,"=COD1",$B$11:$B$8770,"="&amp;B1557)/COUNTIFS($F$11:$F$8770,"=COD1",$B$11:$B$8770,"="&amp;B1557))/COUNTIFS($A$11:$A$8770,"="&amp;A1557,$F$11:$F$8770,"=COD1"),0)</f>
        <v>0</v>
      </c>
      <c r="L1557" s="13" t="e">
        <f>(VLOOKUP(F1557,tarifas!$C$7:$D$10,2,FALSE)+tarifas!$D$21)*datos!H1557</f>
        <v>#N/A</v>
      </c>
      <c r="M1557">
        <v>466.79079999999999</v>
      </c>
      <c r="N1557" s="13" t="e">
        <f t="shared" si="224"/>
        <v>#N/A</v>
      </c>
      <c r="O1557">
        <f t="shared" si="225"/>
        <v>466.79079999999999</v>
      </c>
      <c r="P1557" s="12">
        <f t="shared" si="226"/>
        <v>46.151466370529988</v>
      </c>
      <c r="Q1557">
        <f t="shared" si="227"/>
        <v>0</v>
      </c>
      <c r="R1557">
        <f>$D$2*tarifas!$D$12/24</f>
        <v>1.4541666666666666</v>
      </c>
      <c r="S1557" t="e">
        <f>VLOOKUP(E1557&amp;" "&amp;F1557,tarifas!$A$13:$D$20,4,FALSE)*P1557</f>
        <v>#N/A</v>
      </c>
      <c r="T1557">
        <f>IF(F1557="COD1",tarifas!$D$11*(SUMIFS($P$11:$P$8770,$F$11:$F$8770,"=COD1",$B$11:$B$8770,"="&amp;B1557)/COUNTIFS($F$11:$F$8770,"=COD1",$B$11:$B$8770,"="&amp;B1557))/COUNTIFS($A$11:$A$8770,"="&amp;A1557,$F$11:$F$8770,"=COD1"),0)</f>
        <v>0</v>
      </c>
      <c r="U1557" t="e">
        <f>(VLOOKUP(F1557,tarifas!$C$7:$D$10,2,FALSE)+tarifas!$D$21)*datos!P1557</f>
        <v>#N/A</v>
      </c>
      <c r="V1557" t="e">
        <f t="shared" si="228"/>
        <v>#N/A</v>
      </c>
      <c r="W1557">
        <f t="shared" si="229"/>
        <v>0</v>
      </c>
    </row>
    <row r="1558" spans="1:23" x14ac:dyDescent="0.25">
      <c r="A1558">
        <f t="shared" si="222"/>
        <v>65</v>
      </c>
      <c r="B1558">
        <f t="shared" si="223"/>
        <v>3</v>
      </c>
      <c r="C1558" s="1">
        <f t="shared" si="230"/>
        <v>41704.458333329581</v>
      </c>
      <c r="D1558" s="7">
        <v>618.18181818181813</v>
      </c>
      <c r="E1558" s="7"/>
      <c r="G1558">
        <v>46.4</v>
      </c>
      <c r="H1558" s="12">
        <v>566.23990899287617</v>
      </c>
      <c r="I1558" s="13">
        <f>$D$2*tarifas!$D$12/24</f>
        <v>1.4541666666666666</v>
      </c>
      <c r="J1558" s="13" t="e">
        <f>VLOOKUP(E1558&amp;" "&amp;F1558,tarifas!$A$13:$D$20,4,FALSE)*H1558</f>
        <v>#N/A</v>
      </c>
      <c r="K1558" s="13">
        <f>IF(F1558="COD1",tarifas!$D$11*(SUMIFS($H$11:$H$8770,$F$11:$F$8770,"=COD1",$B$11:$B$8770,"="&amp;B1558)/COUNTIFS($F$11:$F$8770,"=COD1",$B$11:$B$8770,"="&amp;B1558))/COUNTIFS($A$11:$A$8770,"="&amp;A1558,$F$11:$F$8770,"=COD1"),0)</f>
        <v>0</v>
      </c>
      <c r="L1558" s="13" t="e">
        <f>(VLOOKUP(F1558,tarifas!$C$7:$D$10,2,FALSE)+tarifas!$D$21)*datos!H1558</f>
        <v>#N/A</v>
      </c>
      <c r="M1558">
        <v>514.55119000000002</v>
      </c>
      <c r="N1558" s="13" t="e">
        <f t="shared" si="224"/>
        <v>#N/A</v>
      </c>
      <c r="O1558">
        <f t="shared" si="225"/>
        <v>514.55119000000002</v>
      </c>
      <c r="P1558" s="12">
        <f t="shared" si="226"/>
        <v>51.688718992876147</v>
      </c>
      <c r="Q1558">
        <f t="shared" si="227"/>
        <v>0</v>
      </c>
      <c r="R1558">
        <f>$D$2*tarifas!$D$12/24</f>
        <v>1.4541666666666666</v>
      </c>
      <c r="S1558" t="e">
        <f>VLOOKUP(E1558&amp;" "&amp;F1558,tarifas!$A$13:$D$20,4,FALSE)*P1558</f>
        <v>#N/A</v>
      </c>
      <c r="T1558">
        <f>IF(F1558="COD1",tarifas!$D$11*(SUMIFS($P$11:$P$8770,$F$11:$F$8770,"=COD1",$B$11:$B$8770,"="&amp;B1558)/COUNTIFS($F$11:$F$8770,"=COD1",$B$11:$B$8770,"="&amp;B1558))/COUNTIFS($A$11:$A$8770,"="&amp;A1558,$F$11:$F$8770,"=COD1"),0)</f>
        <v>0</v>
      </c>
      <c r="U1558" t="e">
        <f>(VLOOKUP(F1558,tarifas!$C$7:$D$10,2,FALSE)+tarifas!$D$21)*datos!P1558</f>
        <v>#N/A</v>
      </c>
      <c r="V1558" t="e">
        <f t="shared" si="228"/>
        <v>#N/A</v>
      </c>
      <c r="W1558">
        <f t="shared" si="229"/>
        <v>0</v>
      </c>
    </row>
    <row r="1559" spans="1:23" x14ac:dyDescent="0.25">
      <c r="A1559">
        <f t="shared" si="222"/>
        <v>65</v>
      </c>
      <c r="B1559">
        <f t="shared" si="223"/>
        <v>3</v>
      </c>
      <c r="C1559" s="1">
        <f t="shared" si="230"/>
        <v>41704.499999996246</v>
      </c>
      <c r="D1559" s="7">
        <v>649.60606060606051</v>
      </c>
      <c r="E1559" s="7"/>
      <c r="G1559">
        <v>47</v>
      </c>
      <c r="H1559" s="12">
        <v>394.54548544157308</v>
      </c>
      <c r="I1559" s="13">
        <f>$D$2*tarifas!$D$12/24</f>
        <v>1.4541666666666666</v>
      </c>
      <c r="J1559" s="13" t="e">
        <f>VLOOKUP(E1559&amp;" "&amp;F1559,tarifas!$A$13:$D$20,4,FALSE)*H1559</f>
        <v>#N/A</v>
      </c>
      <c r="K1559" s="13">
        <f>IF(F1559="COD1",tarifas!$D$11*(SUMIFS($H$11:$H$8770,$F$11:$F$8770,"=COD1",$B$11:$B$8770,"="&amp;B1559)/COUNTIFS($F$11:$F$8770,"=COD1",$B$11:$B$8770,"="&amp;B1559))/COUNTIFS($A$11:$A$8770,"="&amp;A1559,$F$11:$F$8770,"=COD1"),0)</f>
        <v>0</v>
      </c>
      <c r="L1559" s="13" t="e">
        <f>(VLOOKUP(F1559,tarifas!$C$7:$D$10,2,FALSE)+tarifas!$D$21)*datos!H1559</f>
        <v>#N/A</v>
      </c>
      <c r="M1559">
        <v>524.20817</v>
      </c>
      <c r="N1559" s="13" t="e">
        <f t="shared" si="224"/>
        <v>#N/A</v>
      </c>
      <c r="O1559">
        <f t="shared" si="225"/>
        <v>394.54548544157308</v>
      </c>
      <c r="P1559" s="12">
        <f t="shared" si="226"/>
        <v>0</v>
      </c>
      <c r="Q1559">
        <f t="shared" si="227"/>
        <v>129.66268455842692</v>
      </c>
      <c r="R1559">
        <f>$D$2*tarifas!$D$12/24</f>
        <v>1.4541666666666666</v>
      </c>
      <c r="S1559" t="e">
        <f>VLOOKUP(E1559&amp;" "&amp;F1559,tarifas!$A$13:$D$20,4,FALSE)*P1559</f>
        <v>#N/A</v>
      </c>
      <c r="T1559">
        <f>IF(F1559="COD1",tarifas!$D$11*(SUMIFS($P$11:$P$8770,$F$11:$F$8770,"=COD1",$B$11:$B$8770,"="&amp;B1559)/COUNTIFS($F$11:$F$8770,"=COD1",$B$11:$B$8770,"="&amp;B1559))/COUNTIFS($A$11:$A$8770,"="&amp;A1559,$F$11:$F$8770,"=COD1"),0)</f>
        <v>0</v>
      </c>
      <c r="U1559" t="e">
        <f>(VLOOKUP(F1559,tarifas!$C$7:$D$10,2,FALSE)+tarifas!$D$21)*datos!P1559</f>
        <v>#N/A</v>
      </c>
      <c r="V1559" t="e">
        <f t="shared" si="228"/>
        <v>#N/A</v>
      </c>
      <c r="W1559">
        <f t="shared" si="229"/>
        <v>5.4847315568214592</v>
      </c>
    </row>
    <row r="1560" spans="1:23" x14ac:dyDescent="0.25">
      <c r="A1560">
        <f t="shared" si="222"/>
        <v>65</v>
      </c>
      <c r="B1560">
        <f t="shared" si="223"/>
        <v>3</v>
      </c>
      <c r="C1560" s="1">
        <f t="shared" si="230"/>
        <v>41704.54166666291</v>
      </c>
      <c r="D1560" s="7">
        <v>656.04545454545462</v>
      </c>
      <c r="E1560" s="7"/>
      <c r="G1560">
        <v>46.75</v>
      </c>
      <c r="H1560" s="12">
        <v>367.89516779950816</v>
      </c>
      <c r="I1560" s="13">
        <f>$D$2*tarifas!$D$12/24</f>
        <v>1.4541666666666666</v>
      </c>
      <c r="J1560" s="13" t="e">
        <f>VLOOKUP(E1560&amp;" "&amp;F1560,tarifas!$A$13:$D$20,4,FALSE)*H1560</f>
        <v>#N/A</v>
      </c>
      <c r="K1560" s="13">
        <f>IF(F1560="COD1",tarifas!$D$11*(SUMIFS($H$11:$H$8770,$F$11:$F$8770,"=COD1",$B$11:$B$8770,"="&amp;B1560)/COUNTIFS($F$11:$F$8770,"=COD1",$B$11:$B$8770,"="&amp;B1560))/COUNTIFS($A$11:$A$8770,"="&amp;A1560,$F$11:$F$8770,"=COD1"),0)</f>
        <v>0</v>
      </c>
      <c r="L1560" s="13" t="e">
        <f>(VLOOKUP(F1560,tarifas!$C$7:$D$10,2,FALSE)+tarifas!$D$21)*datos!H1560</f>
        <v>#N/A</v>
      </c>
      <c r="M1560">
        <v>490.72282000000001</v>
      </c>
      <c r="N1560" s="13" t="e">
        <f t="shared" si="224"/>
        <v>#N/A</v>
      </c>
      <c r="O1560">
        <f t="shared" si="225"/>
        <v>367.89516779950816</v>
      </c>
      <c r="P1560" s="12">
        <f t="shared" si="226"/>
        <v>0</v>
      </c>
      <c r="Q1560">
        <f t="shared" si="227"/>
        <v>122.82765220049185</v>
      </c>
      <c r="R1560">
        <f>$D$2*tarifas!$D$12/24</f>
        <v>1.4541666666666666</v>
      </c>
      <c r="S1560" t="e">
        <f>VLOOKUP(E1560&amp;" "&amp;F1560,tarifas!$A$13:$D$20,4,FALSE)*P1560</f>
        <v>#N/A</v>
      </c>
      <c r="T1560">
        <f>IF(F1560="COD1",tarifas!$D$11*(SUMIFS($P$11:$P$8770,$F$11:$F$8770,"=COD1",$B$11:$B$8770,"="&amp;B1560)/COUNTIFS($F$11:$F$8770,"=COD1",$B$11:$B$8770,"="&amp;B1560))/COUNTIFS($A$11:$A$8770,"="&amp;A1560,$F$11:$F$8770,"=COD1"),0)</f>
        <v>0</v>
      </c>
      <c r="U1560" t="e">
        <f>(VLOOKUP(F1560,tarifas!$C$7:$D$10,2,FALSE)+tarifas!$D$21)*datos!P1560</f>
        <v>#N/A</v>
      </c>
      <c r="V1560" t="e">
        <f t="shared" si="228"/>
        <v>#N/A</v>
      </c>
      <c r="W1560">
        <f t="shared" si="229"/>
        <v>5.1679734663356953</v>
      </c>
    </row>
    <row r="1561" spans="1:23" x14ac:dyDescent="0.25">
      <c r="A1561">
        <f t="shared" si="222"/>
        <v>65</v>
      </c>
      <c r="B1561">
        <f t="shared" si="223"/>
        <v>3</v>
      </c>
      <c r="C1561" s="1">
        <f t="shared" si="230"/>
        <v>41704.583333329574</v>
      </c>
      <c r="D1561" s="7">
        <v>618.69696969696975</v>
      </c>
      <c r="E1561" s="7"/>
      <c r="G1561">
        <v>42.33</v>
      </c>
      <c r="H1561" s="12">
        <v>571.90957415563366</v>
      </c>
      <c r="I1561" s="13">
        <f>$D$2*tarifas!$D$12/24</f>
        <v>1.4541666666666666</v>
      </c>
      <c r="J1561" s="13" t="e">
        <f>VLOOKUP(E1561&amp;" "&amp;F1561,tarifas!$A$13:$D$20,4,FALSE)*H1561</f>
        <v>#N/A</v>
      </c>
      <c r="K1561" s="13">
        <f>IF(F1561="COD1",tarifas!$D$11*(SUMIFS($H$11:$H$8770,$F$11:$F$8770,"=COD1",$B$11:$B$8770,"="&amp;B1561)/COUNTIFS($F$11:$F$8770,"=COD1",$B$11:$B$8770,"="&amp;B1561))/COUNTIFS($A$11:$A$8770,"="&amp;A1561,$F$11:$F$8770,"=COD1"),0)</f>
        <v>0</v>
      </c>
      <c r="L1561" s="13" t="e">
        <f>(VLOOKUP(F1561,tarifas!$C$7:$D$10,2,FALSE)+tarifas!$D$21)*datos!H1561</f>
        <v>#N/A</v>
      </c>
      <c r="M1561">
        <v>423.22351000000003</v>
      </c>
      <c r="N1561" s="13" t="e">
        <f t="shared" si="224"/>
        <v>#N/A</v>
      </c>
      <c r="O1561">
        <f t="shared" si="225"/>
        <v>423.22351000000003</v>
      </c>
      <c r="P1561" s="12">
        <f t="shared" si="226"/>
        <v>148.68606415563363</v>
      </c>
      <c r="Q1561">
        <f t="shared" si="227"/>
        <v>0</v>
      </c>
      <c r="R1561">
        <f>$D$2*tarifas!$D$12/24</f>
        <v>1.4541666666666666</v>
      </c>
      <c r="S1561" t="e">
        <f>VLOOKUP(E1561&amp;" "&amp;F1561,tarifas!$A$13:$D$20,4,FALSE)*P1561</f>
        <v>#N/A</v>
      </c>
      <c r="T1561">
        <f>IF(F1561="COD1",tarifas!$D$11*(SUMIFS($P$11:$P$8770,$F$11:$F$8770,"=COD1",$B$11:$B$8770,"="&amp;B1561)/COUNTIFS($F$11:$F$8770,"=COD1",$B$11:$B$8770,"="&amp;B1561))/COUNTIFS($A$11:$A$8770,"="&amp;A1561,$F$11:$F$8770,"=COD1"),0)</f>
        <v>0</v>
      </c>
      <c r="U1561" t="e">
        <f>(VLOOKUP(F1561,tarifas!$C$7:$D$10,2,FALSE)+tarifas!$D$21)*datos!P1561</f>
        <v>#N/A</v>
      </c>
      <c r="V1561" t="e">
        <f t="shared" si="228"/>
        <v>#N/A</v>
      </c>
      <c r="W1561">
        <f t="shared" si="229"/>
        <v>0</v>
      </c>
    </row>
    <row r="1562" spans="1:23" x14ac:dyDescent="0.25">
      <c r="A1562">
        <f t="shared" si="222"/>
        <v>65</v>
      </c>
      <c r="B1562">
        <f t="shared" si="223"/>
        <v>3</v>
      </c>
      <c r="C1562" s="1">
        <f t="shared" si="230"/>
        <v>41704.624999996238</v>
      </c>
      <c r="D1562" s="7">
        <v>488.36363636363637</v>
      </c>
      <c r="E1562" s="7"/>
      <c r="G1562">
        <v>39.119999999999997</v>
      </c>
      <c r="H1562" s="12">
        <v>656.35035916529</v>
      </c>
      <c r="I1562" s="13">
        <f>$D$2*tarifas!$D$12/24</f>
        <v>1.4541666666666666</v>
      </c>
      <c r="J1562" s="13" t="e">
        <f>VLOOKUP(E1562&amp;" "&amp;F1562,tarifas!$A$13:$D$20,4,FALSE)*H1562</f>
        <v>#N/A</v>
      </c>
      <c r="K1562" s="13">
        <f>IF(F1562="COD1",tarifas!$D$11*(SUMIFS($H$11:$H$8770,$F$11:$F$8770,"=COD1",$B$11:$B$8770,"="&amp;B1562)/COUNTIFS($F$11:$F$8770,"=COD1",$B$11:$B$8770,"="&amp;B1562))/COUNTIFS($A$11:$A$8770,"="&amp;A1562,$F$11:$F$8770,"=COD1"),0)</f>
        <v>0</v>
      </c>
      <c r="L1562" s="13" t="e">
        <f>(VLOOKUP(F1562,tarifas!$C$7:$D$10,2,FALSE)+tarifas!$D$21)*datos!H1562</f>
        <v>#N/A</v>
      </c>
      <c r="M1562">
        <v>321.31459000000001</v>
      </c>
      <c r="N1562" s="13" t="e">
        <f t="shared" si="224"/>
        <v>#N/A</v>
      </c>
      <c r="O1562">
        <f t="shared" si="225"/>
        <v>321.31459000000001</v>
      </c>
      <c r="P1562" s="12">
        <f t="shared" si="226"/>
        <v>335.03576916528999</v>
      </c>
      <c r="Q1562">
        <f t="shared" si="227"/>
        <v>0</v>
      </c>
      <c r="R1562">
        <f>$D$2*tarifas!$D$12/24</f>
        <v>1.4541666666666666</v>
      </c>
      <c r="S1562" t="e">
        <f>VLOOKUP(E1562&amp;" "&amp;F1562,tarifas!$A$13:$D$20,4,FALSE)*P1562</f>
        <v>#N/A</v>
      </c>
      <c r="T1562">
        <f>IF(F1562="COD1",tarifas!$D$11*(SUMIFS($P$11:$P$8770,$F$11:$F$8770,"=COD1",$B$11:$B$8770,"="&amp;B1562)/COUNTIFS($F$11:$F$8770,"=COD1",$B$11:$B$8770,"="&amp;B1562))/COUNTIFS($A$11:$A$8770,"="&amp;A1562,$F$11:$F$8770,"=COD1"),0)</f>
        <v>0</v>
      </c>
      <c r="U1562" t="e">
        <f>(VLOOKUP(F1562,tarifas!$C$7:$D$10,2,FALSE)+tarifas!$D$21)*datos!P1562</f>
        <v>#N/A</v>
      </c>
      <c r="V1562" t="e">
        <f t="shared" si="228"/>
        <v>#N/A</v>
      </c>
      <c r="W1562">
        <f t="shared" si="229"/>
        <v>0</v>
      </c>
    </row>
    <row r="1563" spans="1:23" x14ac:dyDescent="0.25">
      <c r="A1563">
        <f t="shared" si="222"/>
        <v>65</v>
      </c>
      <c r="B1563">
        <f t="shared" si="223"/>
        <v>3</v>
      </c>
      <c r="C1563" s="1">
        <f t="shared" si="230"/>
        <v>41704.666666662903</v>
      </c>
      <c r="D1563" s="7">
        <v>245.46969696969697</v>
      </c>
      <c r="E1563" s="7"/>
      <c r="G1563">
        <v>39.119999999999997</v>
      </c>
      <c r="H1563" s="12">
        <v>661.72403209619824</v>
      </c>
      <c r="I1563" s="13">
        <f>$D$2*tarifas!$D$12/24</f>
        <v>1.4541666666666666</v>
      </c>
      <c r="J1563" s="13" t="e">
        <f>VLOOKUP(E1563&amp;" "&amp;F1563,tarifas!$A$13:$D$20,4,FALSE)*H1563</f>
        <v>#N/A</v>
      </c>
      <c r="K1563" s="13">
        <f>IF(F1563="COD1",tarifas!$D$11*(SUMIFS($H$11:$H$8770,$F$11:$F$8770,"=COD1",$B$11:$B$8770,"="&amp;B1563)/COUNTIFS($F$11:$F$8770,"=COD1",$B$11:$B$8770,"="&amp;B1563))/COUNTIFS($A$11:$A$8770,"="&amp;A1563,$F$11:$F$8770,"=COD1"),0)</f>
        <v>0</v>
      </c>
      <c r="L1563" s="13" t="e">
        <f>(VLOOKUP(F1563,tarifas!$C$7:$D$10,2,FALSE)+tarifas!$D$21)*datos!H1563</f>
        <v>#N/A</v>
      </c>
      <c r="M1563">
        <v>189.89898000000002</v>
      </c>
      <c r="N1563" s="13" t="e">
        <f t="shared" si="224"/>
        <v>#N/A</v>
      </c>
      <c r="O1563">
        <f t="shared" si="225"/>
        <v>189.89898000000002</v>
      </c>
      <c r="P1563" s="12">
        <f t="shared" si="226"/>
        <v>471.82505209619819</v>
      </c>
      <c r="Q1563">
        <f t="shared" si="227"/>
        <v>0</v>
      </c>
      <c r="R1563">
        <f>$D$2*tarifas!$D$12/24</f>
        <v>1.4541666666666666</v>
      </c>
      <c r="S1563" t="e">
        <f>VLOOKUP(E1563&amp;" "&amp;F1563,tarifas!$A$13:$D$20,4,FALSE)*P1563</f>
        <v>#N/A</v>
      </c>
      <c r="T1563">
        <f>IF(F1563="COD1",tarifas!$D$11*(SUMIFS($P$11:$P$8770,$F$11:$F$8770,"=COD1",$B$11:$B$8770,"="&amp;B1563)/COUNTIFS($F$11:$F$8770,"=COD1",$B$11:$B$8770,"="&amp;B1563))/COUNTIFS($A$11:$A$8770,"="&amp;A1563,$F$11:$F$8770,"=COD1"),0)</f>
        <v>0</v>
      </c>
      <c r="U1563" t="e">
        <f>(VLOOKUP(F1563,tarifas!$C$7:$D$10,2,FALSE)+tarifas!$D$21)*datos!P1563</f>
        <v>#N/A</v>
      </c>
      <c r="V1563" t="e">
        <f t="shared" si="228"/>
        <v>#N/A</v>
      </c>
      <c r="W1563">
        <f t="shared" si="229"/>
        <v>0</v>
      </c>
    </row>
    <row r="1564" spans="1:23" x14ac:dyDescent="0.25">
      <c r="A1564">
        <f t="shared" si="222"/>
        <v>65</v>
      </c>
      <c r="B1564">
        <f t="shared" si="223"/>
        <v>3</v>
      </c>
      <c r="C1564" s="1">
        <f t="shared" si="230"/>
        <v>41704.708333329567</v>
      </c>
      <c r="D1564" s="7">
        <v>60.27272727272728</v>
      </c>
      <c r="E1564" s="7"/>
      <c r="G1564">
        <v>43.71</v>
      </c>
      <c r="H1564" s="12">
        <v>519.46609146069034</v>
      </c>
      <c r="I1564" s="13">
        <f>$D$2*tarifas!$D$12/24</f>
        <v>1.4541666666666666</v>
      </c>
      <c r="J1564" s="13" t="e">
        <f>VLOOKUP(E1564&amp;" "&amp;F1564,tarifas!$A$13:$D$20,4,FALSE)*H1564</f>
        <v>#N/A</v>
      </c>
      <c r="K1564" s="13">
        <f>IF(F1564="COD1",tarifas!$D$11*(SUMIFS($H$11:$H$8770,$F$11:$F$8770,"=COD1",$B$11:$B$8770,"="&amp;B1564)/COUNTIFS($F$11:$F$8770,"=COD1",$B$11:$B$8770,"="&amp;B1564))/COUNTIFS($A$11:$A$8770,"="&amp;A1564,$F$11:$F$8770,"=COD1"),0)</f>
        <v>0</v>
      </c>
      <c r="L1564" s="13" t="e">
        <f>(VLOOKUP(F1564,tarifas!$C$7:$D$10,2,FALSE)+tarifas!$D$21)*datos!H1564</f>
        <v>#N/A</v>
      </c>
      <c r="M1564">
        <v>35.537109999999998</v>
      </c>
      <c r="N1564" s="13" t="e">
        <f t="shared" si="224"/>
        <v>#N/A</v>
      </c>
      <c r="O1564">
        <f t="shared" si="225"/>
        <v>35.537109999999998</v>
      </c>
      <c r="P1564" s="12">
        <f t="shared" si="226"/>
        <v>483.92898146069035</v>
      </c>
      <c r="Q1564">
        <f t="shared" si="227"/>
        <v>0</v>
      </c>
      <c r="R1564">
        <f>$D$2*tarifas!$D$12/24</f>
        <v>1.4541666666666666</v>
      </c>
      <c r="S1564" t="e">
        <f>VLOOKUP(E1564&amp;" "&amp;F1564,tarifas!$A$13:$D$20,4,FALSE)*P1564</f>
        <v>#N/A</v>
      </c>
      <c r="T1564">
        <f>IF(F1564="COD1",tarifas!$D$11*(SUMIFS($P$11:$P$8770,$F$11:$F$8770,"=COD1",$B$11:$B$8770,"="&amp;B1564)/COUNTIFS($F$11:$F$8770,"=COD1",$B$11:$B$8770,"="&amp;B1564))/COUNTIFS($A$11:$A$8770,"="&amp;A1564,$F$11:$F$8770,"=COD1"),0)</f>
        <v>0</v>
      </c>
      <c r="U1564" t="e">
        <f>(VLOOKUP(F1564,tarifas!$C$7:$D$10,2,FALSE)+tarifas!$D$21)*datos!P1564</f>
        <v>#N/A</v>
      </c>
      <c r="V1564" t="e">
        <f t="shared" si="228"/>
        <v>#N/A</v>
      </c>
      <c r="W1564">
        <f t="shared" si="229"/>
        <v>0</v>
      </c>
    </row>
    <row r="1565" spans="1:23" x14ac:dyDescent="0.25">
      <c r="A1565">
        <f t="shared" si="222"/>
        <v>65</v>
      </c>
      <c r="B1565">
        <f t="shared" si="223"/>
        <v>3</v>
      </c>
      <c r="C1565" s="1">
        <f t="shared" si="230"/>
        <v>41704.749999996231</v>
      </c>
      <c r="D1565" s="7">
        <v>0</v>
      </c>
      <c r="E1565" s="7"/>
      <c r="G1565">
        <v>55</v>
      </c>
      <c r="H1565" s="12">
        <v>390.05566608326671</v>
      </c>
      <c r="I1565" s="13">
        <f>$D$2*tarifas!$D$12/24</f>
        <v>1.4541666666666666</v>
      </c>
      <c r="J1565" s="13" t="e">
        <f>VLOOKUP(E1565&amp;" "&amp;F1565,tarifas!$A$13:$D$20,4,FALSE)*H1565</f>
        <v>#N/A</v>
      </c>
      <c r="K1565" s="13">
        <f>IF(F1565="COD1",tarifas!$D$11*(SUMIFS($H$11:$H$8770,$F$11:$F$8770,"=COD1",$B$11:$B$8770,"="&amp;B1565)/COUNTIFS($F$11:$F$8770,"=COD1",$B$11:$B$8770,"="&amp;B1565))/COUNTIFS($A$11:$A$8770,"="&amp;A1565,$F$11:$F$8770,"=COD1"),0)</f>
        <v>0</v>
      </c>
      <c r="L1565" s="13" t="e">
        <f>(VLOOKUP(F1565,tarifas!$C$7:$D$10,2,FALSE)+tarifas!$D$21)*datos!H1565</f>
        <v>#N/A</v>
      </c>
      <c r="M1565">
        <v>0</v>
      </c>
      <c r="N1565" s="13" t="e">
        <f t="shared" si="224"/>
        <v>#N/A</v>
      </c>
      <c r="O1565">
        <f t="shared" si="225"/>
        <v>0</v>
      </c>
      <c r="P1565" s="12">
        <f t="shared" si="226"/>
        <v>390.05566608326671</v>
      </c>
      <c r="Q1565">
        <f t="shared" si="227"/>
        <v>0</v>
      </c>
      <c r="R1565">
        <f>$D$2*tarifas!$D$12/24</f>
        <v>1.4541666666666666</v>
      </c>
      <c r="S1565" t="e">
        <f>VLOOKUP(E1565&amp;" "&amp;F1565,tarifas!$A$13:$D$20,4,FALSE)*P1565</f>
        <v>#N/A</v>
      </c>
      <c r="T1565">
        <f>IF(F1565="COD1",tarifas!$D$11*(SUMIFS($P$11:$P$8770,$F$11:$F$8770,"=COD1",$B$11:$B$8770,"="&amp;B1565)/COUNTIFS($F$11:$F$8770,"=COD1",$B$11:$B$8770,"="&amp;B1565))/COUNTIFS($A$11:$A$8770,"="&amp;A1565,$F$11:$F$8770,"=COD1"),0)</f>
        <v>0</v>
      </c>
      <c r="U1565" t="e">
        <f>(VLOOKUP(F1565,tarifas!$C$7:$D$10,2,FALSE)+tarifas!$D$21)*datos!P1565</f>
        <v>#N/A</v>
      </c>
      <c r="V1565" t="e">
        <f t="shared" si="228"/>
        <v>#N/A</v>
      </c>
      <c r="W1565">
        <f t="shared" si="229"/>
        <v>0</v>
      </c>
    </row>
    <row r="1566" spans="1:23" x14ac:dyDescent="0.25">
      <c r="A1566">
        <f t="shared" si="222"/>
        <v>65</v>
      </c>
      <c r="B1566">
        <f t="shared" si="223"/>
        <v>3</v>
      </c>
      <c r="C1566" s="1">
        <f t="shared" si="230"/>
        <v>41704.791666662895</v>
      </c>
      <c r="D1566" s="7">
        <v>0</v>
      </c>
      <c r="E1566" s="7"/>
      <c r="G1566">
        <v>79.989999999999995</v>
      </c>
      <c r="H1566" s="12">
        <v>278.14000620768417</v>
      </c>
      <c r="I1566" s="13">
        <f>$D$2*tarifas!$D$12/24</f>
        <v>1.4541666666666666</v>
      </c>
      <c r="J1566" s="13" t="e">
        <f>VLOOKUP(E1566&amp;" "&amp;F1566,tarifas!$A$13:$D$20,4,FALSE)*H1566</f>
        <v>#N/A</v>
      </c>
      <c r="K1566" s="13">
        <f>IF(F1566="COD1",tarifas!$D$11*(SUMIFS($H$11:$H$8770,$F$11:$F$8770,"=COD1",$B$11:$B$8770,"="&amp;B1566)/COUNTIFS($F$11:$F$8770,"=COD1",$B$11:$B$8770,"="&amp;B1566))/COUNTIFS($A$11:$A$8770,"="&amp;A1566,$F$11:$F$8770,"=COD1"),0)</f>
        <v>0</v>
      </c>
      <c r="L1566" s="13" t="e">
        <f>(VLOOKUP(F1566,tarifas!$C$7:$D$10,2,FALSE)+tarifas!$D$21)*datos!H1566</f>
        <v>#N/A</v>
      </c>
      <c r="M1566">
        <v>0</v>
      </c>
      <c r="N1566" s="13" t="e">
        <f t="shared" si="224"/>
        <v>#N/A</v>
      </c>
      <c r="O1566">
        <f t="shared" si="225"/>
        <v>0</v>
      </c>
      <c r="P1566" s="12">
        <f t="shared" si="226"/>
        <v>278.14000620768417</v>
      </c>
      <c r="Q1566">
        <f t="shared" si="227"/>
        <v>0</v>
      </c>
      <c r="R1566">
        <f>$D$2*tarifas!$D$12/24</f>
        <v>1.4541666666666666</v>
      </c>
      <c r="S1566" t="e">
        <f>VLOOKUP(E1566&amp;" "&amp;F1566,tarifas!$A$13:$D$20,4,FALSE)*P1566</f>
        <v>#N/A</v>
      </c>
      <c r="T1566">
        <f>IF(F1566="COD1",tarifas!$D$11*(SUMIFS($P$11:$P$8770,$F$11:$F$8770,"=COD1",$B$11:$B$8770,"="&amp;B1566)/COUNTIFS($F$11:$F$8770,"=COD1",$B$11:$B$8770,"="&amp;B1566))/COUNTIFS($A$11:$A$8770,"="&amp;A1566,$F$11:$F$8770,"=COD1"),0)</f>
        <v>0</v>
      </c>
      <c r="U1566" t="e">
        <f>(VLOOKUP(F1566,tarifas!$C$7:$D$10,2,FALSE)+tarifas!$D$21)*datos!P1566</f>
        <v>#N/A</v>
      </c>
      <c r="V1566" t="e">
        <f t="shared" si="228"/>
        <v>#N/A</v>
      </c>
      <c r="W1566">
        <f t="shared" si="229"/>
        <v>0</v>
      </c>
    </row>
    <row r="1567" spans="1:23" x14ac:dyDescent="0.25">
      <c r="A1567">
        <f t="shared" si="222"/>
        <v>65</v>
      </c>
      <c r="B1567">
        <f t="shared" si="223"/>
        <v>3</v>
      </c>
      <c r="C1567" s="1">
        <f t="shared" si="230"/>
        <v>41704.83333332956</v>
      </c>
      <c r="D1567" s="7">
        <v>0</v>
      </c>
      <c r="E1567" s="7"/>
      <c r="G1567">
        <v>90</v>
      </c>
      <c r="H1567" s="12">
        <v>213.47229778865059</v>
      </c>
      <c r="I1567" s="13">
        <f>$D$2*tarifas!$D$12/24</f>
        <v>1.4541666666666666</v>
      </c>
      <c r="J1567" s="13" t="e">
        <f>VLOOKUP(E1567&amp;" "&amp;F1567,tarifas!$A$13:$D$20,4,FALSE)*H1567</f>
        <v>#N/A</v>
      </c>
      <c r="K1567" s="13">
        <f>IF(F1567="COD1",tarifas!$D$11*(SUMIFS($H$11:$H$8770,$F$11:$F$8770,"=COD1",$B$11:$B$8770,"="&amp;B1567)/COUNTIFS($F$11:$F$8770,"=COD1",$B$11:$B$8770,"="&amp;B1567))/COUNTIFS($A$11:$A$8770,"="&amp;A1567,$F$11:$F$8770,"=COD1"),0)</f>
        <v>0</v>
      </c>
      <c r="L1567" s="13" t="e">
        <f>(VLOOKUP(F1567,tarifas!$C$7:$D$10,2,FALSE)+tarifas!$D$21)*datos!H1567</f>
        <v>#N/A</v>
      </c>
      <c r="M1567">
        <v>0</v>
      </c>
      <c r="N1567" s="13" t="e">
        <f t="shared" si="224"/>
        <v>#N/A</v>
      </c>
      <c r="O1567">
        <f t="shared" si="225"/>
        <v>0</v>
      </c>
      <c r="P1567" s="12">
        <f t="shared" si="226"/>
        <v>213.47229778865059</v>
      </c>
      <c r="Q1567">
        <f t="shared" si="227"/>
        <v>0</v>
      </c>
      <c r="R1567">
        <f>$D$2*tarifas!$D$12/24</f>
        <v>1.4541666666666666</v>
      </c>
      <c r="S1567" t="e">
        <f>VLOOKUP(E1567&amp;" "&amp;F1567,tarifas!$A$13:$D$20,4,FALSE)*P1567</f>
        <v>#N/A</v>
      </c>
      <c r="T1567">
        <f>IF(F1567="COD1",tarifas!$D$11*(SUMIFS($P$11:$P$8770,$F$11:$F$8770,"=COD1",$B$11:$B$8770,"="&amp;B1567)/COUNTIFS($F$11:$F$8770,"=COD1",$B$11:$B$8770,"="&amp;B1567))/COUNTIFS($A$11:$A$8770,"="&amp;A1567,$F$11:$F$8770,"=COD1"),0)</f>
        <v>0</v>
      </c>
      <c r="U1567" t="e">
        <f>(VLOOKUP(F1567,tarifas!$C$7:$D$10,2,FALSE)+tarifas!$D$21)*datos!P1567</f>
        <v>#N/A</v>
      </c>
      <c r="V1567" t="e">
        <f t="shared" si="228"/>
        <v>#N/A</v>
      </c>
      <c r="W1567">
        <f t="shared" si="229"/>
        <v>0</v>
      </c>
    </row>
    <row r="1568" spans="1:23" x14ac:dyDescent="0.25">
      <c r="A1568">
        <f t="shared" si="222"/>
        <v>65</v>
      </c>
      <c r="B1568">
        <f t="shared" si="223"/>
        <v>3</v>
      </c>
      <c r="C1568" s="1">
        <f t="shared" si="230"/>
        <v>41704.874999996224</v>
      </c>
      <c r="D1568" s="7">
        <v>0</v>
      </c>
      <c r="E1568" s="7"/>
      <c r="G1568">
        <v>83.7</v>
      </c>
      <c r="H1568" s="12">
        <v>193.09593384024197</v>
      </c>
      <c r="I1568" s="13">
        <f>$D$2*tarifas!$D$12/24</f>
        <v>1.4541666666666666</v>
      </c>
      <c r="J1568" s="13" t="e">
        <f>VLOOKUP(E1568&amp;" "&amp;F1568,tarifas!$A$13:$D$20,4,FALSE)*H1568</f>
        <v>#N/A</v>
      </c>
      <c r="K1568" s="13">
        <f>IF(F1568="COD1",tarifas!$D$11*(SUMIFS($H$11:$H$8770,$F$11:$F$8770,"=COD1",$B$11:$B$8770,"="&amp;B1568)/COUNTIFS($F$11:$F$8770,"=COD1",$B$11:$B$8770,"="&amp;B1568))/COUNTIFS($A$11:$A$8770,"="&amp;A1568,$F$11:$F$8770,"=COD1"),0)</f>
        <v>0</v>
      </c>
      <c r="L1568" s="13" t="e">
        <f>(VLOOKUP(F1568,tarifas!$C$7:$D$10,2,FALSE)+tarifas!$D$21)*datos!H1568</f>
        <v>#N/A</v>
      </c>
      <c r="M1568">
        <v>0</v>
      </c>
      <c r="N1568" s="13" t="e">
        <f t="shared" si="224"/>
        <v>#N/A</v>
      </c>
      <c r="O1568">
        <f t="shared" si="225"/>
        <v>0</v>
      </c>
      <c r="P1568" s="12">
        <f t="shared" si="226"/>
        <v>193.09593384024197</v>
      </c>
      <c r="Q1568">
        <f t="shared" si="227"/>
        <v>0</v>
      </c>
      <c r="R1568">
        <f>$D$2*tarifas!$D$12/24</f>
        <v>1.4541666666666666</v>
      </c>
      <c r="S1568" t="e">
        <f>VLOOKUP(E1568&amp;" "&amp;F1568,tarifas!$A$13:$D$20,4,FALSE)*P1568</f>
        <v>#N/A</v>
      </c>
      <c r="T1568">
        <f>IF(F1568="COD1",tarifas!$D$11*(SUMIFS($P$11:$P$8770,$F$11:$F$8770,"=COD1",$B$11:$B$8770,"="&amp;B1568)/COUNTIFS($F$11:$F$8770,"=COD1",$B$11:$B$8770,"="&amp;B1568))/COUNTIFS($A$11:$A$8770,"="&amp;A1568,$F$11:$F$8770,"=COD1"),0)</f>
        <v>0</v>
      </c>
      <c r="U1568" t="e">
        <f>(VLOOKUP(F1568,tarifas!$C$7:$D$10,2,FALSE)+tarifas!$D$21)*datos!P1568</f>
        <v>#N/A</v>
      </c>
      <c r="V1568" t="e">
        <f t="shared" si="228"/>
        <v>#N/A</v>
      </c>
      <c r="W1568">
        <f t="shared" si="229"/>
        <v>0</v>
      </c>
    </row>
    <row r="1569" spans="1:23" x14ac:dyDescent="0.25">
      <c r="A1569">
        <f t="shared" si="222"/>
        <v>65</v>
      </c>
      <c r="B1569">
        <f t="shared" si="223"/>
        <v>3</v>
      </c>
      <c r="C1569" s="1">
        <f t="shared" si="230"/>
        <v>41704.916666662888</v>
      </c>
      <c r="D1569" s="7">
        <v>0</v>
      </c>
      <c r="E1569" s="7"/>
      <c r="G1569">
        <v>48.3</v>
      </c>
      <c r="H1569" s="12">
        <v>189.06274314764607</v>
      </c>
      <c r="I1569" s="13">
        <f>$D$2*tarifas!$D$12/24</f>
        <v>1.4541666666666666</v>
      </c>
      <c r="J1569" s="13" t="e">
        <f>VLOOKUP(E1569&amp;" "&amp;F1569,tarifas!$A$13:$D$20,4,FALSE)*H1569</f>
        <v>#N/A</v>
      </c>
      <c r="K1569" s="13">
        <f>IF(F1569="COD1",tarifas!$D$11*(SUMIFS($H$11:$H$8770,$F$11:$F$8770,"=COD1",$B$11:$B$8770,"="&amp;B1569)/COUNTIFS($F$11:$F$8770,"=COD1",$B$11:$B$8770,"="&amp;B1569))/COUNTIFS($A$11:$A$8770,"="&amp;A1569,$F$11:$F$8770,"=COD1"),0)</f>
        <v>0</v>
      </c>
      <c r="L1569" s="13" t="e">
        <f>(VLOOKUP(F1569,tarifas!$C$7:$D$10,2,FALSE)+tarifas!$D$21)*datos!H1569</f>
        <v>#N/A</v>
      </c>
      <c r="M1569">
        <v>0</v>
      </c>
      <c r="N1569" s="13" t="e">
        <f t="shared" si="224"/>
        <v>#N/A</v>
      </c>
      <c r="O1569">
        <f t="shared" si="225"/>
        <v>0</v>
      </c>
      <c r="P1569" s="12">
        <f t="shared" si="226"/>
        <v>189.06274314764607</v>
      </c>
      <c r="Q1569">
        <f t="shared" si="227"/>
        <v>0</v>
      </c>
      <c r="R1569">
        <f>$D$2*tarifas!$D$12/24</f>
        <v>1.4541666666666666</v>
      </c>
      <c r="S1569" t="e">
        <f>VLOOKUP(E1569&amp;" "&amp;F1569,tarifas!$A$13:$D$20,4,FALSE)*P1569</f>
        <v>#N/A</v>
      </c>
      <c r="T1569">
        <f>IF(F1569="COD1",tarifas!$D$11*(SUMIFS($P$11:$P$8770,$F$11:$F$8770,"=COD1",$B$11:$B$8770,"="&amp;B1569)/COUNTIFS($F$11:$F$8770,"=COD1",$B$11:$B$8770,"="&amp;B1569))/COUNTIFS($A$11:$A$8770,"="&amp;A1569,$F$11:$F$8770,"=COD1"),0)</f>
        <v>0</v>
      </c>
      <c r="U1569" t="e">
        <f>(VLOOKUP(F1569,tarifas!$C$7:$D$10,2,FALSE)+tarifas!$D$21)*datos!P1569</f>
        <v>#N/A</v>
      </c>
      <c r="V1569" t="e">
        <f t="shared" si="228"/>
        <v>#N/A</v>
      </c>
      <c r="W1569">
        <f t="shared" si="229"/>
        <v>0</v>
      </c>
    </row>
    <row r="1570" spans="1:23" x14ac:dyDescent="0.25">
      <c r="A1570">
        <f t="shared" si="222"/>
        <v>65</v>
      </c>
      <c r="B1570">
        <f t="shared" si="223"/>
        <v>3</v>
      </c>
      <c r="C1570" s="1">
        <f t="shared" si="230"/>
        <v>41704.958333329552</v>
      </c>
      <c r="D1570" s="7">
        <v>0</v>
      </c>
      <c r="E1570" s="7"/>
      <c r="G1570">
        <v>46.31</v>
      </c>
      <c r="H1570" s="12">
        <v>189.90747379653556</v>
      </c>
      <c r="I1570" s="13">
        <f>$D$2*tarifas!$D$12/24</f>
        <v>1.4541666666666666</v>
      </c>
      <c r="J1570" s="13" t="e">
        <f>VLOOKUP(E1570&amp;" "&amp;F1570,tarifas!$A$13:$D$20,4,FALSE)*H1570</f>
        <v>#N/A</v>
      </c>
      <c r="K1570" s="13">
        <f>IF(F1570="COD1",tarifas!$D$11*(SUMIFS($H$11:$H$8770,$F$11:$F$8770,"=COD1",$B$11:$B$8770,"="&amp;B1570)/COUNTIFS($F$11:$F$8770,"=COD1",$B$11:$B$8770,"="&amp;B1570))/COUNTIFS($A$11:$A$8770,"="&amp;A1570,$F$11:$F$8770,"=COD1"),0)</f>
        <v>0</v>
      </c>
      <c r="L1570" s="13" t="e">
        <f>(VLOOKUP(F1570,tarifas!$C$7:$D$10,2,FALSE)+tarifas!$D$21)*datos!H1570</f>
        <v>#N/A</v>
      </c>
      <c r="M1570">
        <v>0</v>
      </c>
      <c r="N1570" s="13" t="e">
        <f t="shared" si="224"/>
        <v>#N/A</v>
      </c>
      <c r="O1570">
        <f t="shared" si="225"/>
        <v>0</v>
      </c>
      <c r="P1570" s="12">
        <f t="shared" si="226"/>
        <v>189.90747379653556</v>
      </c>
      <c r="Q1570">
        <f t="shared" si="227"/>
        <v>0</v>
      </c>
      <c r="R1570">
        <f>$D$2*tarifas!$D$12/24</f>
        <v>1.4541666666666666</v>
      </c>
      <c r="S1570" t="e">
        <f>VLOOKUP(E1570&amp;" "&amp;F1570,tarifas!$A$13:$D$20,4,FALSE)*P1570</f>
        <v>#N/A</v>
      </c>
      <c r="T1570">
        <f>IF(F1570="COD1",tarifas!$D$11*(SUMIFS($P$11:$P$8770,$F$11:$F$8770,"=COD1",$B$11:$B$8770,"="&amp;B1570)/COUNTIFS($F$11:$F$8770,"=COD1",$B$11:$B$8770,"="&amp;B1570))/COUNTIFS($A$11:$A$8770,"="&amp;A1570,$F$11:$F$8770,"=COD1"),0)</f>
        <v>0</v>
      </c>
      <c r="U1570" t="e">
        <f>(VLOOKUP(F1570,tarifas!$C$7:$D$10,2,FALSE)+tarifas!$D$21)*datos!P1570</f>
        <v>#N/A</v>
      </c>
      <c r="V1570" t="e">
        <f t="shared" si="228"/>
        <v>#N/A</v>
      </c>
      <c r="W1570">
        <f t="shared" si="229"/>
        <v>0</v>
      </c>
    </row>
    <row r="1571" spans="1:23" x14ac:dyDescent="0.25">
      <c r="A1571">
        <f t="shared" si="222"/>
        <v>66</v>
      </c>
      <c r="B1571">
        <f t="shared" si="223"/>
        <v>3</v>
      </c>
      <c r="C1571" s="1">
        <f t="shared" si="230"/>
        <v>41704.999999996217</v>
      </c>
      <c r="D1571" s="7">
        <v>0</v>
      </c>
      <c r="E1571" s="7"/>
      <c r="G1571">
        <v>36.4</v>
      </c>
      <c r="H1571" s="12">
        <v>182.37866009383384</v>
      </c>
      <c r="I1571" s="13">
        <f>$D$2*tarifas!$D$12/24</f>
        <v>1.4541666666666666</v>
      </c>
      <c r="J1571" s="13" t="e">
        <f>VLOOKUP(E1571&amp;" "&amp;F1571,tarifas!$A$13:$D$20,4,FALSE)*H1571</f>
        <v>#N/A</v>
      </c>
      <c r="K1571" s="13">
        <f>IF(F1571="COD1",tarifas!$D$11*(SUMIFS($H$11:$H$8770,$F$11:$F$8770,"=COD1",$B$11:$B$8770,"="&amp;B1571)/COUNTIFS($F$11:$F$8770,"=COD1",$B$11:$B$8770,"="&amp;B1571))/COUNTIFS($A$11:$A$8770,"="&amp;A1571,$F$11:$F$8770,"=COD1"),0)</f>
        <v>0</v>
      </c>
      <c r="L1571" s="13" t="e">
        <f>(VLOOKUP(F1571,tarifas!$C$7:$D$10,2,FALSE)+tarifas!$D$21)*datos!H1571</f>
        <v>#N/A</v>
      </c>
      <c r="M1571">
        <v>0</v>
      </c>
      <c r="N1571" s="13" t="e">
        <f t="shared" si="224"/>
        <v>#N/A</v>
      </c>
      <c r="O1571">
        <f t="shared" si="225"/>
        <v>0</v>
      </c>
      <c r="P1571" s="12">
        <f t="shared" si="226"/>
        <v>182.37866009383384</v>
      </c>
      <c r="Q1571">
        <f t="shared" si="227"/>
        <v>0</v>
      </c>
      <c r="R1571">
        <f>$D$2*tarifas!$D$12/24</f>
        <v>1.4541666666666666</v>
      </c>
      <c r="S1571" t="e">
        <f>VLOOKUP(E1571&amp;" "&amp;F1571,tarifas!$A$13:$D$20,4,FALSE)*P1571</f>
        <v>#N/A</v>
      </c>
      <c r="T1571">
        <f>IF(F1571="COD1",tarifas!$D$11*(SUMIFS($P$11:$P$8770,$F$11:$F$8770,"=COD1",$B$11:$B$8770,"="&amp;B1571)/COUNTIFS($F$11:$F$8770,"=COD1",$B$11:$B$8770,"="&amp;B1571))/COUNTIFS($A$11:$A$8770,"="&amp;A1571,$F$11:$F$8770,"=COD1"),0)</f>
        <v>0</v>
      </c>
      <c r="U1571" t="e">
        <f>(VLOOKUP(F1571,tarifas!$C$7:$D$10,2,FALSE)+tarifas!$D$21)*datos!P1571</f>
        <v>#N/A</v>
      </c>
      <c r="V1571" t="e">
        <f t="shared" si="228"/>
        <v>#N/A</v>
      </c>
      <c r="W1571">
        <f t="shared" si="229"/>
        <v>0</v>
      </c>
    </row>
    <row r="1572" spans="1:23" x14ac:dyDescent="0.25">
      <c r="A1572">
        <f t="shared" si="222"/>
        <v>66</v>
      </c>
      <c r="B1572">
        <f t="shared" si="223"/>
        <v>3</v>
      </c>
      <c r="C1572" s="1">
        <f t="shared" si="230"/>
        <v>41705.041666662881</v>
      </c>
      <c r="D1572" s="7">
        <v>0</v>
      </c>
      <c r="E1572" s="7"/>
      <c r="G1572">
        <v>30.92</v>
      </c>
      <c r="H1572" s="12">
        <v>181.99173655159558</v>
      </c>
      <c r="I1572" s="13">
        <f>$D$2*tarifas!$D$12/24</f>
        <v>1.4541666666666666</v>
      </c>
      <c r="J1572" s="13" t="e">
        <f>VLOOKUP(E1572&amp;" "&amp;F1572,tarifas!$A$13:$D$20,4,FALSE)*H1572</f>
        <v>#N/A</v>
      </c>
      <c r="K1572" s="13">
        <f>IF(F1572="COD1",tarifas!$D$11*(SUMIFS($H$11:$H$8770,$F$11:$F$8770,"=COD1",$B$11:$B$8770,"="&amp;B1572)/COUNTIFS($F$11:$F$8770,"=COD1",$B$11:$B$8770,"="&amp;B1572))/COUNTIFS($A$11:$A$8770,"="&amp;A1572,$F$11:$F$8770,"=COD1"),0)</f>
        <v>0</v>
      </c>
      <c r="L1572" s="13" t="e">
        <f>(VLOOKUP(F1572,tarifas!$C$7:$D$10,2,FALSE)+tarifas!$D$21)*datos!H1572</f>
        <v>#N/A</v>
      </c>
      <c r="M1572">
        <v>0</v>
      </c>
      <c r="N1572" s="13" t="e">
        <f t="shared" si="224"/>
        <v>#N/A</v>
      </c>
      <c r="O1572">
        <f t="shared" si="225"/>
        <v>0</v>
      </c>
      <c r="P1572" s="12">
        <f t="shared" si="226"/>
        <v>181.99173655159558</v>
      </c>
      <c r="Q1572">
        <f t="shared" si="227"/>
        <v>0</v>
      </c>
      <c r="R1572">
        <f>$D$2*tarifas!$D$12/24</f>
        <v>1.4541666666666666</v>
      </c>
      <c r="S1572" t="e">
        <f>VLOOKUP(E1572&amp;" "&amp;F1572,tarifas!$A$13:$D$20,4,FALSE)*P1572</f>
        <v>#N/A</v>
      </c>
      <c r="T1572">
        <f>IF(F1572="COD1",tarifas!$D$11*(SUMIFS($P$11:$P$8770,$F$11:$F$8770,"=COD1",$B$11:$B$8770,"="&amp;B1572)/COUNTIFS($F$11:$F$8770,"=COD1",$B$11:$B$8770,"="&amp;B1572))/COUNTIFS($A$11:$A$8770,"="&amp;A1572,$F$11:$F$8770,"=COD1"),0)</f>
        <v>0</v>
      </c>
      <c r="U1572" t="e">
        <f>(VLOOKUP(F1572,tarifas!$C$7:$D$10,2,FALSE)+tarifas!$D$21)*datos!P1572</f>
        <v>#N/A</v>
      </c>
      <c r="V1572" t="e">
        <f t="shared" si="228"/>
        <v>#N/A</v>
      </c>
      <c r="W1572">
        <f t="shared" si="229"/>
        <v>0</v>
      </c>
    </row>
    <row r="1573" spans="1:23" x14ac:dyDescent="0.25">
      <c r="A1573">
        <f t="shared" si="222"/>
        <v>66</v>
      </c>
      <c r="B1573">
        <f t="shared" si="223"/>
        <v>3</v>
      </c>
      <c r="C1573" s="1">
        <f t="shared" si="230"/>
        <v>41705.083333329545</v>
      </c>
      <c r="D1573" s="7">
        <v>0</v>
      </c>
      <c r="E1573" s="7"/>
      <c r="G1573">
        <v>27.68</v>
      </c>
      <c r="H1573" s="12">
        <v>179.79767276333433</v>
      </c>
      <c r="I1573" s="13">
        <f>$D$2*tarifas!$D$12/24</f>
        <v>1.4541666666666666</v>
      </c>
      <c r="J1573" s="13" t="e">
        <f>VLOOKUP(E1573&amp;" "&amp;F1573,tarifas!$A$13:$D$20,4,FALSE)*H1573</f>
        <v>#N/A</v>
      </c>
      <c r="K1573" s="13">
        <f>IF(F1573="COD1",tarifas!$D$11*(SUMIFS($H$11:$H$8770,$F$11:$F$8770,"=COD1",$B$11:$B$8770,"="&amp;B1573)/COUNTIFS($F$11:$F$8770,"=COD1",$B$11:$B$8770,"="&amp;B1573))/COUNTIFS($A$11:$A$8770,"="&amp;A1573,$F$11:$F$8770,"=COD1"),0)</f>
        <v>0</v>
      </c>
      <c r="L1573" s="13" t="e">
        <f>(VLOOKUP(F1573,tarifas!$C$7:$D$10,2,FALSE)+tarifas!$D$21)*datos!H1573</f>
        <v>#N/A</v>
      </c>
      <c r="M1573">
        <v>0</v>
      </c>
      <c r="N1573" s="13" t="e">
        <f t="shared" si="224"/>
        <v>#N/A</v>
      </c>
      <c r="O1573">
        <f t="shared" si="225"/>
        <v>0</v>
      </c>
      <c r="P1573" s="12">
        <f t="shared" si="226"/>
        <v>179.79767276333433</v>
      </c>
      <c r="Q1573">
        <f t="shared" si="227"/>
        <v>0</v>
      </c>
      <c r="R1573">
        <f>$D$2*tarifas!$D$12/24</f>
        <v>1.4541666666666666</v>
      </c>
      <c r="S1573" t="e">
        <f>VLOOKUP(E1573&amp;" "&amp;F1573,tarifas!$A$13:$D$20,4,FALSE)*P1573</f>
        <v>#N/A</v>
      </c>
      <c r="T1573">
        <f>IF(F1573="COD1",tarifas!$D$11*(SUMIFS($P$11:$P$8770,$F$11:$F$8770,"=COD1",$B$11:$B$8770,"="&amp;B1573)/COUNTIFS($F$11:$F$8770,"=COD1",$B$11:$B$8770,"="&amp;B1573))/COUNTIFS($A$11:$A$8770,"="&amp;A1573,$F$11:$F$8770,"=COD1"),0)</f>
        <v>0</v>
      </c>
      <c r="U1573" t="e">
        <f>(VLOOKUP(F1573,tarifas!$C$7:$D$10,2,FALSE)+tarifas!$D$21)*datos!P1573</f>
        <v>#N/A</v>
      </c>
      <c r="V1573" t="e">
        <f t="shared" si="228"/>
        <v>#N/A</v>
      </c>
      <c r="W1573">
        <f t="shared" si="229"/>
        <v>0</v>
      </c>
    </row>
    <row r="1574" spans="1:23" x14ac:dyDescent="0.25">
      <c r="A1574">
        <f t="shared" si="222"/>
        <v>66</v>
      </c>
      <c r="B1574">
        <f t="shared" si="223"/>
        <v>3</v>
      </c>
      <c r="C1574" s="1">
        <f t="shared" si="230"/>
        <v>41705.124999996209</v>
      </c>
      <c r="D1574" s="7">
        <v>0</v>
      </c>
      <c r="E1574" s="7"/>
      <c r="G1574">
        <v>26.3</v>
      </c>
      <c r="H1574" s="12">
        <v>177.95632087333269</v>
      </c>
      <c r="I1574" s="13">
        <f>$D$2*tarifas!$D$12/24</f>
        <v>1.4541666666666666</v>
      </c>
      <c r="J1574" s="13" t="e">
        <f>VLOOKUP(E1574&amp;" "&amp;F1574,tarifas!$A$13:$D$20,4,FALSE)*H1574</f>
        <v>#N/A</v>
      </c>
      <c r="K1574" s="13">
        <f>IF(F1574="COD1",tarifas!$D$11*(SUMIFS($H$11:$H$8770,$F$11:$F$8770,"=COD1",$B$11:$B$8770,"="&amp;B1574)/COUNTIFS($F$11:$F$8770,"=COD1",$B$11:$B$8770,"="&amp;B1574))/COUNTIFS($A$11:$A$8770,"="&amp;A1574,$F$11:$F$8770,"=COD1"),0)</f>
        <v>0</v>
      </c>
      <c r="L1574" s="13" t="e">
        <f>(VLOOKUP(F1574,tarifas!$C$7:$D$10,2,FALSE)+tarifas!$D$21)*datos!H1574</f>
        <v>#N/A</v>
      </c>
      <c r="M1574">
        <v>0</v>
      </c>
      <c r="N1574" s="13" t="e">
        <f t="shared" si="224"/>
        <v>#N/A</v>
      </c>
      <c r="O1574">
        <f t="shared" si="225"/>
        <v>0</v>
      </c>
      <c r="P1574" s="12">
        <f t="shared" si="226"/>
        <v>177.95632087333269</v>
      </c>
      <c r="Q1574">
        <f t="shared" si="227"/>
        <v>0</v>
      </c>
      <c r="R1574">
        <f>$D$2*tarifas!$D$12/24</f>
        <v>1.4541666666666666</v>
      </c>
      <c r="S1574" t="e">
        <f>VLOOKUP(E1574&amp;" "&amp;F1574,tarifas!$A$13:$D$20,4,FALSE)*P1574</f>
        <v>#N/A</v>
      </c>
      <c r="T1574">
        <f>IF(F1574="COD1",tarifas!$D$11*(SUMIFS($P$11:$P$8770,$F$11:$F$8770,"=COD1",$B$11:$B$8770,"="&amp;B1574)/COUNTIFS($F$11:$F$8770,"=COD1",$B$11:$B$8770,"="&amp;B1574))/COUNTIFS($A$11:$A$8770,"="&amp;A1574,$F$11:$F$8770,"=COD1"),0)</f>
        <v>0</v>
      </c>
      <c r="U1574" t="e">
        <f>(VLOOKUP(F1574,tarifas!$C$7:$D$10,2,FALSE)+tarifas!$D$21)*datos!P1574</f>
        <v>#N/A</v>
      </c>
      <c r="V1574" t="e">
        <f t="shared" si="228"/>
        <v>#N/A</v>
      </c>
      <c r="W1574">
        <f t="shared" si="229"/>
        <v>0</v>
      </c>
    </row>
    <row r="1575" spans="1:23" x14ac:dyDescent="0.25">
      <c r="A1575">
        <f t="shared" si="222"/>
        <v>66</v>
      </c>
      <c r="B1575">
        <f t="shared" si="223"/>
        <v>3</v>
      </c>
      <c r="C1575" s="1">
        <f t="shared" si="230"/>
        <v>41705.166666662873</v>
      </c>
      <c r="D1575" s="7">
        <v>0</v>
      </c>
      <c r="E1575" s="7"/>
      <c r="G1575">
        <v>26</v>
      </c>
      <c r="H1575" s="12">
        <v>178.81362796866426</v>
      </c>
      <c r="I1575" s="13">
        <f>$D$2*tarifas!$D$12/24</f>
        <v>1.4541666666666666</v>
      </c>
      <c r="J1575" s="13" t="e">
        <f>VLOOKUP(E1575&amp;" "&amp;F1575,tarifas!$A$13:$D$20,4,FALSE)*H1575</f>
        <v>#N/A</v>
      </c>
      <c r="K1575" s="13">
        <f>IF(F1575="COD1",tarifas!$D$11*(SUMIFS($H$11:$H$8770,$F$11:$F$8770,"=COD1",$B$11:$B$8770,"="&amp;B1575)/COUNTIFS($F$11:$F$8770,"=COD1",$B$11:$B$8770,"="&amp;B1575))/COUNTIFS($A$11:$A$8770,"="&amp;A1575,$F$11:$F$8770,"=COD1"),0)</f>
        <v>0</v>
      </c>
      <c r="L1575" s="13" t="e">
        <f>(VLOOKUP(F1575,tarifas!$C$7:$D$10,2,FALSE)+tarifas!$D$21)*datos!H1575</f>
        <v>#N/A</v>
      </c>
      <c r="M1575">
        <v>0</v>
      </c>
      <c r="N1575" s="13" t="e">
        <f t="shared" si="224"/>
        <v>#N/A</v>
      </c>
      <c r="O1575">
        <f t="shared" si="225"/>
        <v>0</v>
      </c>
      <c r="P1575" s="12">
        <f t="shared" si="226"/>
        <v>178.81362796866426</v>
      </c>
      <c r="Q1575">
        <f t="shared" si="227"/>
        <v>0</v>
      </c>
      <c r="R1575">
        <f>$D$2*tarifas!$D$12/24</f>
        <v>1.4541666666666666</v>
      </c>
      <c r="S1575" t="e">
        <f>VLOOKUP(E1575&amp;" "&amp;F1575,tarifas!$A$13:$D$20,4,FALSE)*P1575</f>
        <v>#N/A</v>
      </c>
      <c r="T1575">
        <f>IF(F1575="COD1",tarifas!$D$11*(SUMIFS($P$11:$P$8770,$F$11:$F$8770,"=COD1",$B$11:$B$8770,"="&amp;B1575)/COUNTIFS($F$11:$F$8770,"=COD1",$B$11:$B$8770,"="&amp;B1575))/COUNTIFS($A$11:$A$8770,"="&amp;A1575,$F$11:$F$8770,"=COD1"),0)</f>
        <v>0</v>
      </c>
      <c r="U1575" t="e">
        <f>(VLOOKUP(F1575,tarifas!$C$7:$D$10,2,FALSE)+tarifas!$D$21)*datos!P1575</f>
        <v>#N/A</v>
      </c>
      <c r="V1575" t="e">
        <f t="shared" si="228"/>
        <v>#N/A</v>
      </c>
      <c r="W1575">
        <f t="shared" si="229"/>
        <v>0</v>
      </c>
    </row>
    <row r="1576" spans="1:23" x14ac:dyDescent="0.25">
      <c r="A1576">
        <f t="shared" si="222"/>
        <v>66</v>
      </c>
      <c r="B1576">
        <f t="shared" si="223"/>
        <v>3</v>
      </c>
      <c r="C1576" s="1">
        <f t="shared" si="230"/>
        <v>41705.208333329538</v>
      </c>
      <c r="D1576" s="7">
        <v>0</v>
      </c>
      <c r="E1576" s="7"/>
      <c r="G1576">
        <v>29.1</v>
      </c>
      <c r="H1576" s="12">
        <v>176.86497117116349</v>
      </c>
      <c r="I1576" s="13">
        <f>$D$2*tarifas!$D$12/24</f>
        <v>1.4541666666666666</v>
      </c>
      <c r="J1576" s="13" t="e">
        <f>VLOOKUP(E1576&amp;" "&amp;F1576,tarifas!$A$13:$D$20,4,FALSE)*H1576</f>
        <v>#N/A</v>
      </c>
      <c r="K1576" s="13">
        <f>IF(F1576="COD1",tarifas!$D$11*(SUMIFS($H$11:$H$8770,$F$11:$F$8770,"=COD1",$B$11:$B$8770,"="&amp;B1576)/COUNTIFS($F$11:$F$8770,"=COD1",$B$11:$B$8770,"="&amp;B1576))/COUNTIFS($A$11:$A$8770,"="&amp;A1576,$F$11:$F$8770,"=COD1"),0)</f>
        <v>0</v>
      </c>
      <c r="L1576" s="13" t="e">
        <f>(VLOOKUP(F1576,tarifas!$C$7:$D$10,2,FALSE)+tarifas!$D$21)*datos!H1576</f>
        <v>#N/A</v>
      </c>
      <c r="M1576">
        <v>0</v>
      </c>
      <c r="N1576" s="13" t="e">
        <f t="shared" si="224"/>
        <v>#N/A</v>
      </c>
      <c r="O1576">
        <f t="shared" si="225"/>
        <v>0</v>
      </c>
      <c r="P1576" s="12">
        <f t="shared" si="226"/>
        <v>176.86497117116349</v>
      </c>
      <c r="Q1576">
        <f t="shared" si="227"/>
        <v>0</v>
      </c>
      <c r="R1576">
        <f>$D$2*tarifas!$D$12/24</f>
        <v>1.4541666666666666</v>
      </c>
      <c r="S1576" t="e">
        <f>VLOOKUP(E1576&amp;" "&amp;F1576,tarifas!$A$13:$D$20,4,FALSE)*P1576</f>
        <v>#N/A</v>
      </c>
      <c r="T1576">
        <f>IF(F1576="COD1",tarifas!$D$11*(SUMIFS($P$11:$P$8770,$F$11:$F$8770,"=COD1",$B$11:$B$8770,"="&amp;B1576)/COUNTIFS($F$11:$F$8770,"=COD1",$B$11:$B$8770,"="&amp;B1576))/COUNTIFS($A$11:$A$8770,"="&amp;A1576,$F$11:$F$8770,"=COD1"),0)</f>
        <v>0</v>
      </c>
      <c r="U1576" t="e">
        <f>(VLOOKUP(F1576,tarifas!$C$7:$D$10,2,FALSE)+tarifas!$D$21)*datos!P1576</f>
        <v>#N/A</v>
      </c>
      <c r="V1576" t="e">
        <f t="shared" si="228"/>
        <v>#N/A</v>
      </c>
      <c r="W1576">
        <f t="shared" si="229"/>
        <v>0</v>
      </c>
    </row>
    <row r="1577" spans="1:23" x14ac:dyDescent="0.25">
      <c r="A1577">
        <f t="shared" si="222"/>
        <v>66</v>
      </c>
      <c r="B1577">
        <f t="shared" si="223"/>
        <v>3</v>
      </c>
      <c r="C1577" s="1">
        <f t="shared" si="230"/>
        <v>41705.249999996202</v>
      </c>
      <c r="D1577" s="7">
        <v>4.3787878787878798</v>
      </c>
      <c r="E1577" s="7"/>
      <c r="G1577">
        <v>31.73</v>
      </c>
      <c r="H1577" s="12">
        <v>175.28080873605671</v>
      </c>
      <c r="I1577" s="13">
        <f>$D$2*tarifas!$D$12/24</f>
        <v>1.4541666666666666</v>
      </c>
      <c r="J1577" s="13" t="e">
        <f>VLOOKUP(E1577&amp;" "&amp;F1577,tarifas!$A$13:$D$20,4,FALSE)*H1577</f>
        <v>#N/A</v>
      </c>
      <c r="K1577" s="13">
        <f>IF(F1577="COD1",tarifas!$D$11*(SUMIFS($H$11:$H$8770,$F$11:$F$8770,"=COD1",$B$11:$B$8770,"="&amp;B1577)/COUNTIFS($F$11:$F$8770,"=COD1",$B$11:$B$8770,"="&amp;B1577))/COUNTIFS($A$11:$A$8770,"="&amp;A1577,$F$11:$F$8770,"=COD1"),0)</f>
        <v>0</v>
      </c>
      <c r="L1577" s="13" t="e">
        <f>(VLOOKUP(F1577,tarifas!$C$7:$D$10,2,FALSE)+tarifas!$D$21)*datos!H1577</f>
        <v>#N/A</v>
      </c>
      <c r="M1577">
        <v>0</v>
      </c>
      <c r="N1577" s="13" t="e">
        <f t="shared" si="224"/>
        <v>#N/A</v>
      </c>
      <c r="O1577">
        <f t="shared" si="225"/>
        <v>0</v>
      </c>
      <c r="P1577" s="12">
        <f t="shared" si="226"/>
        <v>175.28080873605671</v>
      </c>
      <c r="Q1577">
        <f t="shared" si="227"/>
        <v>0</v>
      </c>
      <c r="R1577">
        <f>$D$2*tarifas!$D$12/24</f>
        <v>1.4541666666666666</v>
      </c>
      <c r="S1577" t="e">
        <f>VLOOKUP(E1577&amp;" "&amp;F1577,tarifas!$A$13:$D$20,4,FALSE)*P1577</f>
        <v>#N/A</v>
      </c>
      <c r="T1577">
        <f>IF(F1577="COD1",tarifas!$D$11*(SUMIFS($P$11:$P$8770,$F$11:$F$8770,"=COD1",$B$11:$B$8770,"="&amp;B1577)/COUNTIFS($F$11:$F$8770,"=COD1",$B$11:$B$8770,"="&amp;B1577))/COUNTIFS($A$11:$A$8770,"="&amp;A1577,$F$11:$F$8770,"=COD1"),0)</f>
        <v>0</v>
      </c>
      <c r="U1577" t="e">
        <f>(VLOOKUP(F1577,tarifas!$C$7:$D$10,2,FALSE)+tarifas!$D$21)*datos!P1577</f>
        <v>#N/A</v>
      </c>
      <c r="V1577" t="e">
        <f t="shared" si="228"/>
        <v>#N/A</v>
      </c>
      <c r="W1577">
        <f t="shared" si="229"/>
        <v>0</v>
      </c>
    </row>
    <row r="1578" spans="1:23" x14ac:dyDescent="0.25">
      <c r="A1578">
        <f t="shared" si="222"/>
        <v>66</v>
      </c>
      <c r="B1578">
        <f t="shared" si="223"/>
        <v>3</v>
      </c>
      <c r="C1578" s="1">
        <f t="shared" si="230"/>
        <v>41705.291666662866</v>
      </c>
      <c r="D1578" s="7">
        <v>74.954545454545453</v>
      </c>
      <c r="E1578" s="7"/>
      <c r="G1578">
        <v>38.07</v>
      </c>
      <c r="H1578" s="12">
        <v>195.89081017663494</v>
      </c>
      <c r="I1578" s="13">
        <f>$D$2*tarifas!$D$12/24</f>
        <v>1.4541666666666666</v>
      </c>
      <c r="J1578" s="13" t="e">
        <f>VLOOKUP(E1578&amp;" "&amp;F1578,tarifas!$A$13:$D$20,4,FALSE)*H1578</f>
        <v>#N/A</v>
      </c>
      <c r="K1578" s="13">
        <f>IF(F1578="COD1",tarifas!$D$11*(SUMIFS($H$11:$H$8770,$F$11:$F$8770,"=COD1",$B$11:$B$8770,"="&amp;B1578)/COUNTIFS($F$11:$F$8770,"=COD1",$B$11:$B$8770,"="&amp;B1578))/COUNTIFS($A$11:$A$8770,"="&amp;A1578,$F$11:$F$8770,"=COD1"),0)</f>
        <v>0</v>
      </c>
      <c r="L1578" s="13" t="e">
        <f>(VLOOKUP(F1578,tarifas!$C$7:$D$10,2,FALSE)+tarifas!$D$21)*datos!H1578</f>
        <v>#N/A</v>
      </c>
      <c r="M1578">
        <v>98.025779999999997</v>
      </c>
      <c r="N1578" s="13" t="e">
        <f t="shared" si="224"/>
        <v>#N/A</v>
      </c>
      <c r="O1578">
        <f t="shared" si="225"/>
        <v>98.025779999999997</v>
      </c>
      <c r="P1578" s="12">
        <f t="shared" si="226"/>
        <v>97.865030176634946</v>
      </c>
      <c r="Q1578">
        <f t="shared" si="227"/>
        <v>0</v>
      </c>
      <c r="R1578">
        <f>$D$2*tarifas!$D$12/24</f>
        <v>1.4541666666666666</v>
      </c>
      <c r="S1578" t="e">
        <f>VLOOKUP(E1578&amp;" "&amp;F1578,tarifas!$A$13:$D$20,4,FALSE)*P1578</f>
        <v>#N/A</v>
      </c>
      <c r="T1578">
        <f>IF(F1578="COD1",tarifas!$D$11*(SUMIFS($P$11:$P$8770,$F$11:$F$8770,"=COD1",$B$11:$B$8770,"="&amp;B1578)/COUNTIFS($F$11:$F$8770,"=COD1",$B$11:$B$8770,"="&amp;B1578))/COUNTIFS($A$11:$A$8770,"="&amp;A1578,$F$11:$F$8770,"=COD1"),0)</f>
        <v>0</v>
      </c>
      <c r="U1578" t="e">
        <f>(VLOOKUP(F1578,tarifas!$C$7:$D$10,2,FALSE)+tarifas!$D$21)*datos!P1578</f>
        <v>#N/A</v>
      </c>
      <c r="V1578" t="e">
        <f t="shared" si="228"/>
        <v>#N/A</v>
      </c>
      <c r="W1578">
        <f t="shared" si="229"/>
        <v>0</v>
      </c>
    </row>
    <row r="1579" spans="1:23" x14ac:dyDescent="0.25">
      <c r="A1579">
        <f t="shared" si="222"/>
        <v>66</v>
      </c>
      <c r="B1579">
        <f t="shared" si="223"/>
        <v>3</v>
      </c>
      <c r="C1579" s="1">
        <f t="shared" si="230"/>
        <v>41705.33333332953</v>
      </c>
      <c r="D1579" s="7">
        <v>240.57575757575762</v>
      </c>
      <c r="E1579" s="7"/>
      <c r="G1579">
        <v>45.1</v>
      </c>
      <c r="H1579" s="12">
        <v>268.0831672184226</v>
      </c>
      <c r="I1579" s="13">
        <f>$D$2*tarifas!$D$12/24</f>
        <v>1.4541666666666666</v>
      </c>
      <c r="J1579" s="13" t="e">
        <f>VLOOKUP(E1579&amp;" "&amp;F1579,tarifas!$A$13:$D$20,4,FALSE)*H1579</f>
        <v>#N/A</v>
      </c>
      <c r="K1579" s="13">
        <f>IF(F1579="COD1",tarifas!$D$11*(SUMIFS($H$11:$H$8770,$F$11:$F$8770,"=COD1",$B$11:$B$8770,"="&amp;B1579)/COUNTIFS($F$11:$F$8770,"=COD1",$B$11:$B$8770,"="&amp;B1579))/COUNTIFS($A$11:$A$8770,"="&amp;A1579,$F$11:$F$8770,"=COD1"),0)</f>
        <v>0</v>
      </c>
      <c r="L1579" s="13" t="e">
        <f>(VLOOKUP(F1579,tarifas!$C$7:$D$10,2,FALSE)+tarifas!$D$21)*datos!H1579</f>
        <v>#N/A</v>
      </c>
      <c r="M1579">
        <v>255.55485999999999</v>
      </c>
      <c r="N1579" s="13" t="e">
        <f t="shared" si="224"/>
        <v>#N/A</v>
      </c>
      <c r="O1579">
        <f t="shared" si="225"/>
        <v>255.55485999999999</v>
      </c>
      <c r="P1579" s="12">
        <f t="shared" si="226"/>
        <v>12.528307218422611</v>
      </c>
      <c r="Q1579">
        <f t="shared" si="227"/>
        <v>0</v>
      </c>
      <c r="R1579">
        <f>$D$2*tarifas!$D$12/24</f>
        <v>1.4541666666666666</v>
      </c>
      <c r="S1579" t="e">
        <f>VLOOKUP(E1579&amp;" "&amp;F1579,tarifas!$A$13:$D$20,4,FALSE)*P1579</f>
        <v>#N/A</v>
      </c>
      <c r="T1579">
        <f>IF(F1579="COD1",tarifas!$D$11*(SUMIFS($P$11:$P$8770,$F$11:$F$8770,"=COD1",$B$11:$B$8770,"="&amp;B1579)/COUNTIFS($F$11:$F$8770,"=COD1",$B$11:$B$8770,"="&amp;B1579))/COUNTIFS($A$11:$A$8770,"="&amp;A1579,$F$11:$F$8770,"=COD1"),0)</f>
        <v>0</v>
      </c>
      <c r="U1579" t="e">
        <f>(VLOOKUP(F1579,tarifas!$C$7:$D$10,2,FALSE)+tarifas!$D$21)*datos!P1579</f>
        <v>#N/A</v>
      </c>
      <c r="V1579" t="e">
        <f t="shared" si="228"/>
        <v>#N/A</v>
      </c>
      <c r="W1579">
        <f t="shared" si="229"/>
        <v>0</v>
      </c>
    </row>
    <row r="1580" spans="1:23" x14ac:dyDescent="0.25">
      <c r="A1580">
        <f t="shared" si="222"/>
        <v>66</v>
      </c>
      <c r="B1580">
        <f t="shared" si="223"/>
        <v>3</v>
      </c>
      <c r="C1580" s="1">
        <f t="shared" si="230"/>
        <v>41705.374999996195</v>
      </c>
      <c r="D1580" s="7">
        <v>395.89393939393943</v>
      </c>
      <c r="E1580" s="7"/>
      <c r="G1580">
        <v>51.62</v>
      </c>
      <c r="H1580" s="12">
        <v>449.81849117989282</v>
      </c>
      <c r="I1580" s="13">
        <f>$D$2*tarifas!$D$12/24</f>
        <v>1.4541666666666666</v>
      </c>
      <c r="J1580" s="13" t="e">
        <f>VLOOKUP(E1580&amp;" "&amp;F1580,tarifas!$A$13:$D$20,4,FALSE)*H1580</f>
        <v>#N/A</v>
      </c>
      <c r="K1580" s="13">
        <f>IF(F1580="COD1",tarifas!$D$11*(SUMIFS($H$11:$H$8770,$F$11:$F$8770,"=COD1",$B$11:$B$8770,"="&amp;B1580)/COUNTIFS($F$11:$F$8770,"=COD1",$B$11:$B$8770,"="&amp;B1580))/COUNTIFS($A$11:$A$8770,"="&amp;A1580,$F$11:$F$8770,"=COD1"),0)</f>
        <v>0</v>
      </c>
      <c r="L1580" s="13" t="e">
        <f>(VLOOKUP(F1580,tarifas!$C$7:$D$10,2,FALSE)+tarifas!$D$21)*datos!H1580</f>
        <v>#N/A</v>
      </c>
      <c r="M1580">
        <v>382.15305000000001</v>
      </c>
      <c r="N1580" s="13" t="e">
        <f t="shared" si="224"/>
        <v>#N/A</v>
      </c>
      <c r="O1580">
        <f t="shared" si="225"/>
        <v>382.15305000000001</v>
      </c>
      <c r="P1580" s="12">
        <f t="shared" si="226"/>
        <v>67.665441179892809</v>
      </c>
      <c r="Q1580">
        <f t="shared" si="227"/>
        <v>0</v>
      </c>
      <c r="R1580">
        <f>$D$2*tarifas!$D$12/24</f>
        <v>1.4541666666666666</v>
      </c>
      <c r="S1580" t="e">
        <f>VLOOKUP(E1580&amp;" "&amp;F1580,tarifas!$A$13:$D$20,4,FALSE)*P1580</f>
        <v>#N/A</v>
      </c>
      <c r="T1580">
        <f>IF(F1580="COD1",tarifas!$D$11*(SUMIFS($P$11:$P$8770,$F$11:$F$8770,"=COD1",$B$11:$B$8770,"="&amp;B1580)/COUNTIFS($F$11:$F$8770,"=COD1",$B$11:$B$8770,"="&amp;B1580))/COUNTIFS($A$11:$A$8770,"="&amp;A1580,$F$11:$F$8770,"=COD1"),0)</f>
        <v>0</v>
      </c>
      <c r="U1580" t="e">
        <f>(VLOOKUP(F1580,tarifas!$C$7:$D$10,2,FALSE)+tarifas!$D$21)*datos!P1580</f>
        <v>#N/A</v>
      </c>
      <c r="V1580" t="e">
        <f t="shared" si="228"/>
        <v>#N/A</v>
      </c>
      <c r="W1580">
        <f t="shared" si="229"/>
        <v>0</v>
      </c>
    </row>
    <row r="1581" spans="1:23" x14ac:dyDescent="0.25">
      <c r="A1581">
        <f t="shared" si="222"/>
        <v>66</v>
      </c>
      <c r="B1581">
        <f t="shared" si="223"/>
        <v>3</v>
      </c>
      <c r="C1581" s="1">
        <f t="shared" si="230"/>
        <v>41705.416666662859</v>
      </c>
      <c r="D1581" s="7">
        <v>530.86363636363626</v>
      </c>
      <c r="E1581" s="7"/>
      <c r="G1581">
        <v>47.01</v>
      </c>
      <c r="H1581" s="12">
        <v>526.00486818308082</v>
      </c>
      <c r="I1581" s="13">
        <f>$D$2*tarifas!$D$12/24</f>
        <v>1.4541666666666666</v>
      </c>
      <c r="J1581" s="13" t="e">
        <f>VLOOKUP(E1581&amp;" "&amp;F1581,tarifas!$A$13:$D$20,4,FALSE)*H1581</f>
        <v>#N/A</v>
      </c>
      <c r="K1581" s="13">
        <f>IF(F1581="COD1",tarifas!$D$11*(SUMIFS($H$11:$H$8770,$F$11:$F$8770,"=COD1",$B$11:$B$8770,"="&amp;B1581)/COUNTIFS($F$11:$F$8770,"=COD1",$B$11:$B$8770,"="&amp;B1581))/COUNTIFS($A$11:$A$8770,"="&amp;A1581,$F$11:$F$8770,"=COD1"),0)</f>
        <v>0</v>
      </c>
      <c r="L1581" s="13" t="e">
        <f>(VLOOKUP(F1581,tarifas!$C$7:$D$10,2,FALSE)+tarifas!$D$21)*datos!H1581</f>
        <v>#N/A</v>
      </c>
      <c r="M1581">
        <v>467.54921999999999</v>
      </c>
      <c r="N1581" s="13" t="e">
        <f t="shared" si="224"/>
        <v>#N/A</v>
      </c>
      <c r="O1581">
        <f t="shared" si="225"/>
        <v>467.54921999999999</v>
      </c>
      <c r="P1581" s="12">
        <f t="shared" si="226"/>
        <v>58.455648183080825</v>
      </c>
      <c r="Q1581">
        <f t="shared" si="227"/>
        <v>0</v>
      </c>
      <c r="R1581">
        <f>$D$2*tarifas!$D$12/24</f>
        <v>1.4541666666666666</v>
      </c>
      <c r="S1581" t="e">
        <f>VLOOKUP(E1581&amp;" "&amp;F1581,tarifas!$A$13:$D$20,4,FALSE)*P1581</f>
        <v>#N/A</v>
      </c>
      <c r="T1581">
        <f>IF(F1581="COD1",tarifas!$D$11*(SUMIFS($P$11:$P$8770,$F$11:$F$8770,"=COD1",$B$11:$B$8770,"="&amp;B1581)/COUNTIFS($F$11:$F$8770,"=COD1",$B$11:$B$8770,"="&amp;B1581))/COUNTIFS($A$11:$A$8770,"="&amp;A1581,$F$11:$F$8770,"=COD1"),0)</f>
        <v>0</v>
      </c>
      <c r="U1581" t="e">
        <f>(VLOOKUP(F1581,tarifas!$C$7:$D$10,2,FALSE)+tarifas!$D$21)*datos!P1581</f>
        <v>#N/A</v>
      </c>
      <c r="V1581" t="e">
        <f t="shared" si="228"/>
        <v>#N/A</v>
      </c>
      <c r="W1581">
        <f t="shared" si="229"/>
        <v>0</v>
      </c>
    </row>
    <row r="1582" spans="1:23" x14ac:dyDescent="0.25">
      <c r="A1582">
        <f t="shared" si="222"/>
        <v>66</v>
      </c>
      <c r="B1582">
        <f t="shared" si="223"/>
        <v>3</v>
      </c>
      <c r="C1582" s="1">
        <f t="shared" si="230"/>
        <v>41705.458333329523</v>
      </c>
      <c r="D1582" s="7">
        <v>657.84848484848476</v>
      </c>
      <c r="E1582" s="7"/>
      <c r="G1582">
        <v>44.23</v>
      </c>
      <c r="H1582" s="12">
        <v>569.37739620844263</v>
      </c>
      <c r="I1582" s="13">
        <f>$D$2*tarifas!$D$12/24</f>
        <v>1.4541666666666666</v>
      </c>
      <c r="J1582" s="13" t="e">
        <f>VLOOKUP(E1582&amp;" "&amp;F1582,tarifas!$A$13:$D$20,4,FALSE)*H1582</f>
        <v>#N/A</v>
      </c>
      <c r="K1582" s="13">
        <f>IF(F1582="COD1",tarifas!$D$11*(SUMIFS($H$11:$H$8770,$F$11:$F$8770,"=COD1",$B$11:$B$8770,"="&amp;B1582)/COUNTIFS($F$11:$F$8770,"=COD1",$B$11:$B$8770,"="&amp;B1582))/COUNTIFS($A$11:$A$8770,"="&amp;A1582,$F$11:$F$8770,"=COD1"),0)</f>
        <v>0</v>
      </c>
      <c r="L1582" s="13" t="e">
        <f>(VLOOKUP(F1582,tarifas!$C$7:$D$10,2,FALSE)+tarifas!$D$21)*datos!H1582</f>
        <v>#N/A</v>
      </c>
      <c r="M1582">
        <v>514.59586999999999</v>
      </c>
      <c r="N1582" s="13" t="e">
        <f t="shared" si="224"/>
        <v>#N/A</v>
      </c>
      <c r="O1582">
        <f t="shared" si="225"/>
        <v>514.59586999999999</v>
      </c>
      <c r="P1582" s="12">
        <f t="shared" si="226"/>
        <v>54.781526208442642</v>
      </c>
      <c r="Q1582">
        <f t="shared" si="227"/>
        <v>0</v>
      </c>
      <c r="R1582">
        <f>$D$2*tarifas!$D$12/24</f>
        <v>1.4541666666666666</v>
      </c>
      <c r="S1582" t="e">
        <f>VLOOKUP(E1582&amp;" "&amp;F1582,tarifas!$A$13:$D$20,4,FALSE)*P1582</f>
        <v>#N/A</v>
      </c>
      <c r="T1582">
        <f>IF(F1582="COD1",tarifas!$D$11*(SUMIFS($P$11:$P$8770,$F$11:$F$8770,"=COD1",$B$11:$B$8770,"="&amp;B1582)/COUNTIFS($F$11:$F$8770,"=COD1",$B$11:$B$8770,"="&amp;B1582))/COUNTIFS($A$11:$A$8770,"="&amp;A1582,$F$11:$F$8770,"=COD1"),0)</f>
        <v>0</v>
      </c>
      <c r="U1582" t="e">
        <f>(VLOOKUP(F1582,tarifas!$C$7:$D$10,2,FALSE)+tarifas!$D$21)*datos!P1582</f>
        <v>#N/A</v>
      </c>
      <c r="V1582" t="e">
        <f t="shared" si="228"/>
        <v>#N/A</v>
      </c>
      <c r="W1582">
        <f t="shared" si="229"/>
        <v>0</v>
      </c>
    </row>
    <row r="1583" spans="1:23" x14ac:dyDescent="0.25">
      <c r="A1583">
        <f t="shared" si="222"/>
        <v>66</v>
      </c>
      <c r="B1583">
        <f t="shared" si="223"/>
        <v>3</v>
      </c>
      <c r="C1583" s="1">
        <f t="shared" si="230"/>
        <v>41705.499999996187</v>
      </c>
      <c r="D1583" s="7">
        <v>707.81818181818187</v>
      </c>
      <c r="E1583" s="7"/>
      <c r="G1583">
        <v>45.69</v>
      </c>
      <c r="H1583" s="12">
        <v>386.45014599706963</v>
      </c>
      <c r="I1583" s="13">
        <f>$D$2*tarifas!$D$12/24</f>
        <v>1.4541666666666666</v>
      </c>
      <c r="J1583" s="13" t="e">
        <f>VLOOKUP(E1583&amp;" "&amp;F1583,tarifas!$A$13:$D$20,4,FALSE)*H1583</f>
        <v>#N/A</v>
      </c>
      <c r="K1583" s="13">
        <f>IF(F1583="COD1",tarifas!$D$11*(SUMIFS($H$11:$H$8770,$F$11:$F$8770,"=COD1",$B$11:$B$8770,"="&amp;B1583)/COUNTIFS($F$11:$F$8770,"=COD1",$B$11:$B$8770,"="&amp;B1583))/COUNTIFS($A$11:$A$8770,"="&amp;A1583,$F$11:$F$8770,"=COD1"),0)</f>
        <v>0</v>
      </c>
      <c r="L1583" s="13" t="e">
        <f>(VLOOKUP(F1583,tarifas!$C$7:$D$10,2,FALSE)+tarifas!$D$21)*datos!H1583</f>
        <v>#N/A</v>
      </c>
      <c r="M1583">
        <v>523.68556000000001</v>
      </c>
      <c r="N1583" s="13" t="e">
        <f t="shared" si="224"/>
        <v>#N/A</v>
      </c>
      <c r="O1583">
        <f t="shared" si="225"/>
        <v>386.45014599706963</v>
      </c>
      <c r="P1583" s="12">
        <f t="shared" si="226"/>
        <v>0</v>
      </c>
      <c r="Q1583">
        <f t="shared" si="227"/>
        <v>137.23541400293038</v>
      </c>
      <c r="R1583">
        <f>$D$2*tarifas!$D$12/24</f>
        <v>1.4541666666666666</v>
      </c>
      <c r="S1583" t="e">
        <f>VLOOKUP(E1583&amp;" "&amp;F1583,tarifas!$A$13:$D$20,4,FALSE)*P1583</f>
        <v>#N/A</v>
      </c>
      <c r="T1583">
        <f>IF(F1583="COD1",tarifas!$D$11*(SUMIFS($P$11:$P$8770,$F$11:$F$8770,"=COD1",$B$11:$B$8770,"="&amp;B1583)/COUNTIFS($F$11:$F$8770,"=COD1",$B$11:$B$8770,"="&amp;B1583))/COUNTIFS($A$11:$A$8770,"="&amp;A1583,$F$11:$F$8770,"=COD1"),0)</f>
        <v>0</v>
      </c>
      <c r="U1583" t="e">
        <f>(VLOOKUP(F1583,tarifas!$C$7:$D$10,2,FALSE)+tarifas!$D$21)*datos!P1583</f>
        <v>#N/A</v>
      </c>
      <c r="V1583" t="e">
        <f t="shared" si="228"/>
        <v>#N/A</v>
      </c>
      <c r="W1583">
        <f t="shared" si="229"/>
        <v>5.6432574592145013</v>
      </c>
    </row>
    <row r="1584" spans="1:23" x14ac:dyDescent="0.25">
      <c r="A1584">
        <f t="shared" si="222"/>
        <v>66</v>
      </c>
      <c r="B1584">
        <f t="shared" si="223"/>
        <v>3</v>
      </c>
      <c r="C1584" s="1">
        <f t="shared" si="230"/>
        <v>41705.541666662852</v>
      </c>
      <c r="D1584" s="7">
        <v>689.0151515151515</v>
      </c>
      <c r="E1584" s="7"/>
      <c r="G1584">
        <v>43</v>
      </c>
      <c r="H1584" s="12">
        <v>361.84906994516598</v>
      </c>
      <c r="I1584" s="13">
        <f>$D$2*tarifas!$D$12/24</f>
        <v>1.4541666666666666</v>
      </c>
      <c r="J1584" s="13" t="e">
        <f>VLOOKUP(E1584&amp;" "&amp;F1584,tarifas!$A$13:$D$20,4,FALSE)*H1584</f>
        <v>#N/A</v>
      </c>
      <c r="K1584" s="13">
        <f>IF(F1584="COD1",tarifas!$D$11*(SUMIFS($H$11:$H$8770,$F$11:$F$8770,"=COD1",$B$11:$B$8770,"="&amp;B1584)/COUNTIFS($F$11:$F$8770,"=COD1",$B$11:$B$8770,"="&amp;B1584))/COUNTIFS($A$11:$A$8770,"="&amp;A1584,$F$11:$F$8770,"=COD1"),0)</f>
        <v>0</v>
      </c>
      <c r="L1584" s="13" t="e">
        <f>(VLOOKUP(F1584,tarifas!$C$7:$D$10,2,FALSE)+tarifas!$D$21)*datos!H1584</f>
        <v>#N/A</v>
      </c>
      <c r="M1584">
        <v>490.16394000000003</v>
      </c>
      <c r="N1584" s="13" t="e">
        <f t="shared" si="224"/>
        <v>#N/A</v>
      </c>
      <c r="O1584">
        <f t="shared" si="225"/>
        <v>361.84906994516598</v>
      </c>
      <c r="P1584" s="12">
        <f t="shared" si="226"/>
        <v>0</v>
      </c>
      <c r="Q1584">
        <f t="shared" si="227"/>
        <v>128.31487005483405</v>
      </c>
      <c r="R1584">
        <f>$D$2*tarifas!$D$12/24</f>
        <v>1.4541666666666666</v>
      </c>
      <c r="S1584" t="e">
        <f>VLOOKUP(E1584&amp;" "&amp;F1584,tarifas!$A$13:$D$20,4,FALSE)*P1584</f>
        <v>#N/A</v>
      </c>
      <c r="T1584">
        <f>IF(F1584="COD1",tarifas!$D$11*(SUMIFS($P$11:$P$8770,$F$11:$F$8770,"=COD1",$B$11:$B$8770,"="&amp;B1584)/COUNTIFS($F$11:$F$8770,"=COD1",$B$11:$B$8770,"="&amp;B1584))/COUNTIFS($A$11:$A$8770,"="&amp;A1584,$F$11:$F$8770,"=COD1"),0)</f>
        <v>0</v>
      </c>
      <c r="U1584" t="e">
        <f>(VLOOKUP(F1584,tarifas!$C$7:$D$10,2,FALSE)+tarifas!$D$21)*datos!P1584</f>
        <v>#N/A</v>
      </c>
      <c r="V1584" t="e">
        <f t="shared" si="228"/>
        <v>#N/A</v>
      </c>
      <c r="W1584">
        <f t="shared" si="229"/>
        <v>4.9657854711220786</v>
      </c>
    </row>
    <row r="1585" spans="1:23" x14ac:dyDescent="0.25">
      <c r="A1585">
        <f t="shared" si="222"/>
        <v>66</v>
      </c>
      <c r="B1585">
        <f t="shared" si="223"/>
        <v>3</v>
      </c>
      <c r="C1585" s="1">
        <f t="shared" si="230"/>
        <v>41705.583333329516</v>
      </c>
      <c r="D1585" s="7">
        <v>631.31818181818187</v>
      </c>
      <c r="E1585" s="7"/>
      <c r="G1585">
        <v>40.1</v>
      </c>
      <c r="H1585" s="12">
        <v>487.83713094195787</v>
      </c>
      <c r="I1585" s="13">
        <f>$D$2*tarifas!$D$12/24</f>
        <v>1.4541666666666666</v>
      </c>
      <c r="J1585" s="13" t="e">
        <f>VLOOKUP(E1585&amp;" "&amp;F1585,tarifas!$A$13:$D$20,4,FALSE)*H1585</f>
        <v>#N/A</v>
      </c>
      <c r="K1585" s="13">
        <f>IF(F1585="COD1",tarifas!$D$11*(SUMIFS($H$11:$H$8770,$F$11:$F$8770,"=COD1",$B$11:$B$8770,"="&amp;B1585)/COUNTIFS($F$11:$F$8770,"=COD1",$B$11:$B$8770,"="&amp;B1585))/COUNTIFS($A$11:$A$8770,"="&amp;A1585,$F$11:$F$8770,"=COD1"),0)</f>
        <v>0</v>
      </c>
      <c r="L1585" s="13" t="e">
        <f>(VLOOKUP(F1585,tarifas!$C$7:$D$10,2,FALSE)+tarifas!$D$21)*datos!H1585</f>
        <v>#N/A</v>
      </c>
      <c r="M1585">
        <v>424.22851000000003</v>
      </c>
      <c r="N1585" s="13" t="e">
        <f t="shared" si="224"/>
        <v>#N/A</v>
      </c>
      <c r="O1585">
        <f t="shared" si="225"/>
        <v>424.22851000000003</v>
      </c>
      <c r="P1585" s="12">
        <f t="shared" si="226"/>
        <v>63.608620941957838</v>
      </c>
      <c r="Q1585">
        <f t="shared" si="227"/>
        <v>0</v>
      </c>
      <c r="R1585">
        <f>$D$2*tarifas!$D$12/24</f>
        <v>1.4541666666666666</v>
      </c>
      <c r="S1585" t="e">
        <f>VLOOKUP(E1585&amp;" "&amp;F1585,tarifas!$A$13:$D$20,4,FALSE)*P1585</f>
        <v>#N/A</v>
      </c>
      <c r="T1585">
        <f>IF(F1585="COD1",tarifas!$D$11*(SUMIFS($P$11:$P$8770,$F$11:$F$8770,"=COD1",$B$11:$B$8770,"="&amp;B1585)/COUNTIFS($F$11:$F$8770,"=COD1",$B$11:$B$8770,"="&amp;B1585))/COUNTIFS($A$11:$A$8770,"="&amp;A1585,$F$11:$F$8770,"=COD1"),0)</f>
        <v>0</v>
      </c>
      <c r="U1585" t="e">
        <f>(VLOOKUP(F1585,tarifas!$C$7:$D$10,2,FALSE)+tarifas!$D$21)*datos!P1585</f>
        <v>#N/A</v>
      </c>
      <c r="V1585" t="e">
        <f t="shared" si="228"/>
        <v>#N/A</v>
      </c>
      <c r="W1585">
        <f t="shared" si="229"/>
        <v>0</v>
      </c>
    </row>
    <row r="1586" spans="1:23" x14ac:dyDescent="0.25">
      <c r="A1586">
        <f t="shared" si="222"/>
        <v>66</v>
      </c>
      <c r="B1586">
        <f t="shared" si="223"/>
        <v>3</v>
      </c>
      <c r="C1586" s="1">
        <f t="shared" si="230"/>
        <v>41705.62499999618</v>
      </c>
      <c r="D1586" s="7">
        <v>495.57575757575756</v>
      </c>
      <c r="E1586" s="7"/>
      <c r="G1586">
        <v>36.4</v>
      </c>
      <c r="H1586" s="12">
        <v>492.27037120289287</v>
      </c>
      <c r="I1586" s="13">
        <f>$D$2*tarifas!$D$12/24</f>
        <v>1.4541666666666666</v>
      </c>
      <c r="J1586" s="13" t="e">
        <f>VLOOKUP(E1586&amp;" "&amp;F1586,tarifas!$A$13:$D$20,4,FALSE)*H1586</f>
        <v>#N/A</v>
      </c>
      <c r="K1586" s="13">
        <f>IF(F1586="COD1",tarifas!$D$11*(SUMIFS($H$11:$H$8770,$F$11:$F$8770,"=COD1",$B$11:$B$8770,"="&amp;B1586)/COUNTIFS($F$11:$F$8770,"=COD1",$B$11:$B$8770,"="&amp;B1586))/COUNTIFS($A$11:$A$8770,"="&amp;A1586,$F$11:$F$8770,"=COD1"),0)</f>
        <v>0</v>
      </c>
      <c r="L1586" s="13" t="e">
        <f>(VLOOKUP(F1586,tarifas!$C$7:$D$10,2,FALSE)+tarifas!$D$21)*datos!H1586</f>
        <v>#N/A</v>
      </c>
      <c r="M1586">
        <v>323.11124000000001</v>
      </c>
      <c r="N1586" s="13" t="e">
        <f t="shared" si="224"/>
        <v>#N/A</v>
      </c>
      <c r="O1586">
        <f t="shared" si="225"/>
        <v>323.11124000000001</v>
      </c>
      <c r="P1586" s="12">
        <f t="shared" si="226"/>
        <v>169.15913120289287</v>
      </c>
      <c r="Q1586">
        <f t="shared" si="227"/>
        <v>0</v>
      </c>
      <c r="R1586">
        <f>$D$2*tarifas!$D$12/24</f>
        <v>1.4541666666666666</v>
      </c>
      <c r="S1586" t="e">
        <f>VLOOKUP(E1586&amp;" "&amp;F1586,tarifas!$A$13:$D$20,4,FALSE)*P1586</f>
        <v>#N/A</v>
      </c>
      <c r="T1586">
        <f>IF(F1586="COD1",tarifas!$D$11*(SUMIFS($P$11:$P$8770,$F$11:$F$8770,"=COD1",$B$11:$B$8770,"="&amp;B1586)/COUNTIFS($F$11:$F$8770,"=COD1",$B$11:$B$8770,"="&amp;B1586))/COUNTIFS($A$11:$A$8770,"="&amp;A1586,$F$11:$F$8770,"=COD1"),0)</f>
        <v>0</v>
      </c>
      <c r="U1586" t="e">
        <f>(VLOOKUP(F1586,tarifas!$C$7:$D$10,2,FALSE)+tarifas!$D$21)*datos!P1586</f>
        <v>#N/A</v>
      </c>
      <c r="V1586" t="e">
        <f t="shared" si="228"/>
        <v>#N/A</v>
      </c>
      <c r="W1586">
        <f t="shared" si="229"/>
        <v>0</v>
      </c>
    </row>
    <row r="1587" spans="1:23" x14ac:dyDescent="0.25">
      <c r="A1587">
        <f t="shared" si="222"/>
        <v>66</v>
      </c>
      <c r="B1587">
        <f t="shared" si="223"/>
        <v>3</v>
      </c>
      <c r="C1587" s="1">
        <f t="shared" si="230"/>
        <v>41705.666666662844</v>
      </c>
      <c r="D1587" s="7">
        <v>250.10606060606062</v>
      </c>
      <c r="E1587" s="7"/>
      <c r="G1587">
        <v>35.130000000000003</v>
      </c>
      <c r="H1587" s="12">
        <v>496.78663981288071</v>
      </c>
      <c r="I1587" s="13">
        <f>$D$2*tarifas!$D$12/24</f>
        <v>1.4541666666666666</v>
      </c>
      <c r="J1587" s="13" t="e">
        <f>VLOOKUP(E1587&amp;" "&amp;F1587,tarifas!$A$13:$D$20,4,FALSE)*H1587</f>
        <v>#N/A</v>
      </c>
      <c r="K1587" s="13">
        <f>IF(F1587="COD1",tarifas!$D$11*(SUMIFS($H$11:$H$8770,$F$11:$F$8770,"=COD1",$B$11:$B$8770,"="&amp;B1587)/COUNTIFS($F$11:$F$8770,"=COD1",$B$11:$B$8770,"="&amp;B1587))/COUNTIFS($A$11:$A$8770,"="&amp;A1587,$F$11:$F$8770,"=COD1"),0)</f>
        <v>0</v>
      </c>
      <c r="L1587" s="13" t="e">
        <f>(VLOOKUP(F1587,tarifas!$C$7:$D$10,2,FALSE)+tarifas!$D$21)*datos!H1587</f>
        <v>#N/A</v>
      </c>
      <c r="M1587">
        <v>189.6591</v>
      </c>
      <c r="N1587" s="13" t="e">
        <f t="shared" si="224"/>
        <v>#N/A</v>
      </c>
      <c r="O1587">
        <f t="shared" si="225"/>
        <v>189.6591</v>
      </c>
      <c r="P1587" s="12">
        <f t="shared" si="226"/>
        <v>307.12753981288074</v>
      </c>
      <c r="Q1587">
        <f t="shared" si="227"/>
        <v>0</v>
      </c>
      <c r="R1587">
        <f>$D$2*tarifas!$D$12/24</f>
        <v>1.4541666666666666</v>
      </c>
      <c r="S1587" t="e">
        <f>VLOOKUP(E1587&amp;" "&amp;F1587,tarifas!$A$13:$D$20,4,FALSE)*P1587</f>
        <v>#N/A</v>
      </c>
      <c r="T1587">
        <f>IF(F1587="COD1",tarifas!$D$11*(SUMIFS($P$11:$P$8770,$F$11:$F$8770,"=COD1",$B$11:$B$8770,"="&amp;B1587)/COUNTIFS($F$11:$F$8770,"=COD1",$B$11:$B$8770,"="&amp;B1587))/COUNTIFS($A$11:$A$8770,"="&amp;A1587,$F$11:$F$8770,"=COD1"),0)</f>
        <v>0</v>
      </c>
      <c r="U1587" t="e">
        <f>(VLOOKUP(F1587,tarifas!$C$7:$D$10,2,FALSE)+tarifas!$D$21)*datos!P1587</f>
        <v>#N/A</v>
      </c>
      <c r="V1587" t="e">
        <f t="shared" si="228"/>
        <v>#N/A</v>
      </c>
      <c r="W1587">
        <f t="shared" si="229"/>
        <v>0</v>
      </c>
    </row>
    <row r="1588" spans="1:23" x14ac:dyDescent="0.25">
      <c r="A1588">
        <f t="shared" si="222"/>
        <v>66</v>
      </c>
      <c r="B1588">
        <f t="shared" si="223"/>
        <v>3</v>
      </c>
      <c r="C1588" s="1">
        <f t="shared" si="230"/>
        <v>41705.708333329509</v>
      </c>
      <c r="D1588" s="7">
        <v>70.575757575757578</v>
      </c>
      <c r="E1588" s="7"/>
      <c r="G1588">
        <v>42</v>
      </c>
      <c r="H1588" s="12">
        <v>454.81392915788905</v>
      </c>
      <c r="I1588" s="13">
        <f>$D$2*tarifas!$D$12/24</f>
        <v>1.4541666666666666</v>
      </c>
      <c r="J1588" s="13" t="e">
        <f>VLOOKUP(E1588&amp;" "&amp;F1588,tarifas!$A$13:$D$20,4,FALSE)*H1588</f>
        <v>#N/A</v>
      </c>
      <c r="K1588" s="13">
        <f>IF(F1588="COD1",tarifas!$D$11*(SUMIFS($H$11:$H$8770,$F$11:$F$8770,"=COD1",$B$11:$B$8770,"="&amp;B1588)/COUNTIFS($F$11:$F$8770,"=COD1",$B$11:$B$8770,"="&amp;B1588))/COUNTIFS($A$11:$A$8770,"="&amp;A1588,$F$11:$F$8770,"=COD1"),0)</f>
        <v>0</v>
      </c>
      <c r="L1588" s="13" t="e">
        <f>(VLOOKUP(F1588,tarifas!$C$7:$D$10,2,FALSE)+tarifas!$D$21)*datos!H1588</f>
        <v>#N/A</v>
      </c>
      <c r="M1588">
        <v>39.838569999999997</v>
      </c>
      <c r="N1588" s="13" t="e">
        <f t="shared" si="224"/>
        <v>#N/A</v>
      </c>
      <c r="O1588">
        <f t="shared" si="225"/>
        <v>39.838569999999997</v>
      </c>
      <c r="P1588" s="12">
        <f t="shared" si="226"/>
        <v>414.97535915788905</v>
      </c>
      <c r="Q1588">
        <f t="shared" si="227"/>
        <v>0</v>
      </c>
      <c r="R1588">
        <f>$D$2*tarifas!$D$12/24</f>
        <v>1.4541666666666666</v>
      </c>
      <c r="S1588" t="e">
        <f>VLOOKUP(E1588&amp;" "&amp;F1588,tarifas!$A$13:$D$20,4,FALSE)*P1588</f>
        <v>#N/A</v>
      </c>
      <c r="T1588">
        <f>IF(F1588="COD1",tarifas!$D$11*(SUMIFS($P$11:$P$8770,$F$11:$F$8770,"=COD1",$B$11:$B$8770,"="&amp;B1588)/COUNTIFS($F$11:$F$8770,"=COD1",$B$11:$B$8770,"="&amp;B1588))/COUNTIFS($A$11:$A$8770,"="&amp;A1588,$F$11:$F$8770,"=COD1"),0)</f>
        <v>0</v>
      </c>
      <c r="U1588" t="e">
        <f>(VLOOKUP(F1588,tarifas!$C$7:$D$10,2,FALSE)+tarifas!$D$21)*datos!P1588</f>
        <v>#N/A</v>
      </c>
      <c r="V1588" t="e">
        <f t="shared" si="228"/>
        <v>#N/A</v>
      </c>
      <c r="W1588">
        <f t="shared" si="229"/>
        <v>0</v>
      </c>
    </row>
    <row r="1589" spans="1:23" x14ac:dyDescent="0.25">
      <c r="A1589">
        <f t="shared" si="222"/>
        <v>66</v>
      </c>
      <c r="B1589">
        <f t="shared" si="223"/>
        <v>3</v>
      </c>
      <c r="C1589" s="1">
        <f t="shared" si="230"/>
        <v>41705.749999996173</v>
      </c>
      <c r="D1589" s="7">
        <v>0</v>
      </c>
      <c r="E1589" s="7"/>
      <c r="G1589">
        <v>49</v>
      </c>
      <c r="H1589" s="12">
        <v>368.05388361226619</v>
      </c>
      <c r="I1589" s="13">
        <f>$D$2*tarifas!$D$12/24</f>
        <v>1.4541666666666666</v>
      </c>
      <c r="J1589" s="13" t="e">
        <f>VLOOKUP(E1589&amp;" "&amp;F1589,tarifas!$A$13:$D$20,4,FALSE)*H1589</f>
        <v>#N/A</v>
      </c>
      <c r="K1589" s="13">
        <f>IF(F1589="COD1",tarifas!$D$11*(SUMIFS($H$11:$H$8770,$F$11:$F$8770,"=COD1",$B$11:$B$8770,"="&amp;B1589)/COUNTIFS($F$11:$F$8770,"=COD1",$B$11:$B$8770,"="&amp;B1589))/COUNTIFS($A$11:$A$8770,"="&amp;A1589,$F$11:$F$8770,"=COD1"),0)</f>
        <v>0</v>
      </c>
      <c r="L1589" s="13" t="e">
        <f>(VLOOKUP(F1589,tarifas!$C$7:$D$10,2,FALSE)+tarifas!$D$21)*datos!H1589</f>
        <v>#N/A</v>
      </c>
      <c r="M1589">
        <v>0</v>
      </c>
      <c r="N1589" s="13" t="e">
        <f t="shared" si="224"/>
        <v>#N/A</v>
      </c>
      <c r="O1589">
        <f t="shared" si="225"/>
        <v>0</v>
      </c>
      <c r="P1589" s="12">
        <f t="shared" si="226"/>
        <v>368.05388361226619</v>
      </c>
      <c r="Q1589">
        <f t="shared" si="227"/>
        <v>0</v>
      </c>
      <c r="R1589">
        <f>$D$2*tarifas!$D$12/24</f>
        <v>1.4541666666666666</v>
      </c>
      <c r="S1589" t="e">
        <f>VLOOKUP(E1589&amp;" "&amp;F1589,tarifas!$A$13:$D$20,4,FALSE)*P1589</f>
        <v>#N/A</v>
      </c>
      <c r="T1589">
        <f>IF(F1589="COD1",tarifas!$D$11*(SUMIFS($P$11:$P$8770,$F$11:$F$8770,"=COD1",$B$11:$B$8770,"="&amp;B1589)/COUNTIFS($F$11:$F$8770,"=COD1",$B$11:$B$8770,"="&amp;B1589))/COUNTIFS($A$11:$A$8770,"="&amp;A1589,$F$11:$F$8770,"=COD1"),0)</f>
        <v>0</v>
      </c>
      <c r="U1589" t="e">
        <f>(VLOOKUP(F1589,tarifas!$C$7:$D$10,2,FALSE)+tarifas!$D$21)*datos!P1589</f>
        <v>#N/A</v>
      </c>
      <c r="V1589" t="e">
        <f t="shared" si="228"/>
        <v>#N/A</v>
      </c>
      <c r="W1589">
        <f t="shared" si="229"/>
        <v>0</v>
      </c>
    </row>
    <row r="1590" spans="1:23" x14ac:dyDescent="0.25">
      <c r="A1590">
        <f t="shared" si="222"/>
        <v>66</v>
      </c>
      <c r="B1590">
        <f t="shared" si="223"/>
        <v>3</v>
      </c>
      <c r="C1590" s="1">
        <f t="shared" si="230"/>
        <v>41705.791666662837</v>
      </c>
      <c r="D1590" s="7">
        <v>0</v>
      </c>
      <c r="E1590" s="7"/>
      <c r="G1590">
        <v>60.13</v>
      </c>
      <c r="H1590" s="12">
        <v>272.1384131001696</v>
      </c>
      <c r="I1590" s="13">
        <f>$D$2*tarifas!$D$12/24</f>
        <v>1.4541666666666666</v>
      </c>
      <c r="J1590" s="13" t="e">
        <f>VLOOKUP(E1590&amp;" "&amp;F1590,tarifas!$A$13:$D$20,4,FALSE)*H1590</f>
        <v>#N/A</v>
      </c>
      <c r="K1590" s="13">
        <f>IF(F1590="COD1",tarifas!$D$11*(SUMIFS($H$11:$H$8770,$F$11:$F$8770,"=COD1",$B$11:$B$8770,"="&amp;B1590)/COUNTIFS($F$11:$F$8770,"=COD1",$B$11:$B$8770,"="&amp;B1590))/COUNTIFS($A$11:$A$8770,"="&amp;A1590,$F$11:$F$8770,"=COD1"),0)</f>
        <v>0</v>
      </c>
      <c r="L1590" s="13" t="e">
        <f>(VLOOKUP(F1590,tarifas!$C$7:$D$10,2,FALSE)+tarifas!$D$21)*datos!H1590</f>
        <v>#N/A</v>
      </c>
      <c r="M1590">
        <v>0</v>
      </c>
      <c r="N1590" s="13" t="e">
        <f t="shared" si="224"/>
        <v>#N/A</v>
      </c>
      <c r="O1590">
        <f t="shared" si="225"/>
        <v>0</v>
      </c>
      <c r="P1590" s="12">
        <f t="shared" si="226"/>
        <v>272.1384131001696</v>
      </c>
      <c r="Q1590">
        <f t="shared" si="227"/>
        <v>0</v>
      </c>
      <c r="R1590">
        <f>$D$2*tarifas!$D$12/24</f>
        <v>1.4541666666666666</v>
      </c>
      <c r="S1590" t="e">
        <f>VLOOKUP(E1590&amp;" "&amp;F1590,tarifas!$A$13:$D$20,4,FALSE)*P1590</f>
        <v>#N/A</v>
      </c>
      <c r="T1590">
        <f>IF(F1590="COD1",tarifas!$D$11*(SUMIFS($P$11:$P$8770,$F$11:$F$8770,"=COD1",$B$11:$B$8770,"="&amp;B1590)/COUNTIFS($F$11:$F$8770,"=COD1",$B$11:$B$8770,"="&amp;B1590))/COUNTIFS($A$11:$A$8770,"="&amp;A1590,$F$11:$F$8770,"=COD1"),0)</f>
        <v>0</v>
      </c>
      <c r="U1590" t="e">
        <f>(VLOOKUP(F1590,tarifas!$C$7:$D$10,2,FALSE)+tarifas!$D$21)*datos!P1590</f>
        <v>#N/A</v>
      </c>
      <c r="V1590" t="e">
        <f t="shared" si="228"/>
        <v>#N/A</v>
      </c>
      <c r="W1590">
        <f t="shared" si="229"/>
        <v>0</v>
      </c>
    </row>
    <row r="1591" spans="1:23" x14ac:dyDescent="0.25">
      <c r="A1591">
        <f t="shared" si="222"/>
        <v>66</v>
      </c>
      <c r="B1591">
        <f t="shared" si="223"/>
        <v>3</v>
      </c>
      <c r="C1591" s="1">
        <f t="shared" si="230"/>
        <v>41705.833333329501</v>
      </c>
      <c r="D1591" s="7">
        <v>0</v>
      </c>
      <c r="E1591" s="7"/>
      <c r="G1591">
        <v>60.8</v>
      </c>
      <c r="H1591" s="12">
        <v>199.8643501987217</v>
      </c>
      <c r="I1591" s="13">
        <f>$D$2*tarifas!$D$12/24</f>
        <v>1.4541666666666666</v>
      </c>
      <c r="J1591" s="13" t="e">
        <f>VLOOKUP(E1591&amp;" "&amp;F1591,tarifas!$A$13:$D$20,4,FALSE)*H1591</f>
        <v>#N/A</v>
      </c>
      <c r="K1591" s="13">
        <f>IF(F1591="COD1",tarifas!$D$11*(SUMIFS($H$11:$H$8770,$F$11:$F$8770,"=COD1",$B$11:$B$8770,"="&amp;B1591)/COUNTIFS($F$11:$F$8770,"=COD1",$B$11:$B$8770,"="&amp;B1591))/COUNTIFS($A$11:$A$8770,"="&amp;A1591,$F$11:$F$8770,"=COD1"),0)</f>
        <v>0</v>
      </c>
      <c r="L1591" s="13" t="e">
        <f>(VLOOKUP(F1591,tarifas!$C$7:$D$10,2,FALSE)+tarifas!$D$21)*datos!H1591</f>
        <v>#N/A</v>
      </c>
      <c r="M1591">
        <v>0</v>
      </c>
      <c r="N1591" s="13" t="e">
        <f t="shared" si="224"/>
        <v>#N/A</v>
      </c>
      <c r="O1591">
        <f t="shared" si="225"/>
        <v>0</v>
      </c>
      <c r="P1591" s="12">
        <f t="shared" si="226"/>
        <v>199.8643501987217</v>
      </c>
      <c r="Q1591">
        <f t="shared" si="227"/>
        <v>0</v>
      </c>
      <c r="R1591">
        <f>$D$2*tarifas!$D$12/24</f>
        <v>1.4541666666666666</v>
      </c>
      <c r="S1591" t="e">
        <f>VLOOKUP(E1591&amp;" "&amp;F1591,tarifas!$A$13:$D$20,4,FALSE)*P1591</f>
        <v>#N/A</v>
      </c>
      <c r="T1591">
        <f>IF(F1591="COD1",tarifas!$D$11*(SUMIFS($P$11:$P$8770,$F$11:$F$8770,"=COD1",$B$11:$B$8770,"="&amp;B1591)/COUNTIFS($F$11:$F$8770,"=COD1",$B$11:$B$8770,"="&amp;B1591))/COUNTIFS($A$11:$A$8770,"="&amp;A1591,$F$11:$F$8770,"=COD1"),0)</f>
        <v>0</v>
      </c>
      <c r="U1591" t="e">
        <f>(VLOOKUP(F1591,tarifas!$C$7:$D$10,2,FALSE)+tarifas!$D$21)*datos!P1591</f>
        <v>#N/A</v>
      </c>
      <c r="V1591" t="e">
        <f t="shared" si="228"/>
        <v>#N/A</v>
      </c>
      <c r="W1591">
        <f t="shared" si="229"/>
        <v>0</v>
      </c>
    </row>
    <row r="1592" spans="1:23" x14ac:dyDescent="0.25">
      <c r="A1592">
        <f t="shared" si="222"/>
        <v>66</v>
      </c>
      <c r="B1592">
        <f t="shared" si="223"/>
        <v>3</v>
      </c>
      <c r="C1592" s="1">
        <f t="shared" si="230"/>
        <v>41705.874999996166</v>
      </c>
      <c r="D1592" s="7">
        <v>0</v>
      </c>
      <c r="E1592" s="7"/>
      <c r="G1592">
        <v>58.48</v>
      </c>
      <c r="H1592" s="12">
        <v>180.78877820745572</v>
      </c>
      <c r="I1592" s="13">
        <f>$D$2*tarifas!$D$12/24</f>
        <v>1.4541666666666666</v>
      </c>
      <c r="J1592" s="13" t="e">
        <f>VLOOKUP(E1592&amp;" "&amp;F1592,tarifas!$A$13:$D$20,4,FALSE)*H1592</f>
        <v>#N/A</v>
      </c>
      <c r="K1592" s="13">
        <f>IF(F1592="COD1",tarifas!$D$11*(SUMIFS($H$11:$H$8770,$F$11:$F$8770,"=COD1",$B$11:$B$8770,"="&amp;B1592)/COUNTIFS($F$11:$F$8770,"=COD1",$B$11:$B$8770,"="&amp;B1592))/COUNTIFS($A$11:$A$8770,"="&amp;A1592,$F$11:$F$8770,"=COD1"),0)</f>
        <v>0</v>
      </c>
      <c r="L1592" s="13" t="e">
        <f>(VLOOKUP(F1592,tarifas!$C$7:$D$10,2,FALSE)+tarifas!$D$21)*datos!H1592</f>
        <v>#N/A</v>
      </c>
      <c r="M1592">
        <v>0</v>
      </c>
      <c r="N1592" s="13" t="e">
        <f t="shared" si="224"/>
        <v>#N/A</v>
      </c>
      <c r="O1592">
        <f t="shared" si="225"/>
        <v>0</v>
      </c>
      <c r="P1592" s="12">
        <f t="shared" si="226"/>
        <v>180.78877820745572</v>
      </c>
      <c r="Q1592">
        <f t="shared" si="227"/>
        <v>0</v>
      </c>
      <c r="R1592">
        <f>$D$2*tarifas!$D$12/24</f>
        <v>1.4541666666666666</v>
      </c>
      <c r="S1592" t="e">
        <f>VLOOKUP(E1592&amp;" "&amp;F1592,tarifas!$A$13:$D$20,4,FALSE)*P1592</f>
        <v>#N/A</v>
      </c>
      <c r="T1592">
        <f>IF(F1592="COD1",tarifas!$D$11*(SUMIFS($P$11:$P$8770,$F$11:$F$8770,"=COD1",$B$11:$B$8770,"="&amp;B1592)/COUNTIFS($F$11:$F$8770,"=COD1",$B$11:$B$8770,"="&amp;B1592))/COUNTIFS($A$11:$A$8770,"="&amp;A1592,$F$11:$F$8770,"=COD1"),0)</f>
        <v>0</v>
      </c>
      <c r="U1592" t="e">
        <f>(VLOOKUP(F1592,tarifas!$C$7:$D$10,2,FALSE)+tarifas!$D$21)*datos!P1592</f>
        <v>#N/A</v>
      </c>
      <c r="V1592" t="e">
        <f t="shared" si="228"/>
        <v>#N/A</v>
      </c>
      <c r="W1592">
        <f t="shared" si="229"/>
        <v>0</v>
      </c>
    </row>
    <row r="1593" spans="1:23" x14ac:dyDescent="0.25">
      <c r="A1593">
        <f t="shared" si="222"/>
        <v>66</v>
      </c>
      <c r="B1593">
        <f t="shared" si="223"/>
        <v>3</v>
      </c>
      <c r="C1593" s="1">
        <f t="shared" si="230"/>
        <v>41705.91666666283</v>
      </c>
      <c r="D1593" s="7">
        <v>0</v>
      </c>
      <c r="E1593" s="7"/>
      <c r="G1593">
        <v>47</v>
      </c>
      <c r="H1593" s="12">
        <v>175.58335320616371</v>
      </c>
      <c r="I1593" s="13">
        <f>$D$2*tarifas!$D$12/24</f>
        <v>1.4541666666666666</v>
      </c>
      <c r="J1593" s="13" t="e">
        <f>VLOOKUP(E1593&amp;" "&amp;F1593,tarifas!$A$13:$D$20,4,FALSE)*H1593</f>
        <v>#N/A</v>
      </c>
      <c r="K1593" s="13">
        <f>IF(F1593="COD1",tarifas!$D$11*(SUMIFS($H$11:$H$8770,$F$11:$F$8770,"=COD1",$B$11:$B$8770,"="&amp;B1593)/COUNTIFS($F$11:$F$8770,"=COD1",$B$11:$B$8770,"="&amp;B1593))/COUNTIFS($A$11:$A$8770,"="&amp;A1593,$F$11:$F$8770,"=COD1"),0)</f>
        <v>0</v>
      </c>
      <c r="L1593" s="13" t="e">
        <f>(VLOOKUP(F1593,tarifas!$C$7:$D$10,2,FALSE)+tarifas!$D$21)*datos!H1593</f>
        <v>#N/A</v>
      </c>
      <c r="M1593">
        <v>0</v>
      </c>
      <c r="N1593" s="13" t="e">
        <f t="shared" si="224"/>
        <v>#N/A</v>
      </c>
      <c r="O1593">
        <f t="shared" si="225"/>
        <v>0</v>
      </c>
      <c r="P1593" s="12">
        <f t="shared" si="226"/>
        <v>175.58335320616371</v>
      </c>
      <c r="Q1593">
        <f t="shared" si="227"/>
        <v>0</v>
      </c>
      <c r="R1593">
        <f>$D$2*tarifas!$D$12/24</f>
        <v>1.4541666666666666</v>
      </c>
      <c r="S1593" t="e">
        <f>VLOOKUP(E1593&amp;" "&amp;F1593,tarifas!$A$13:$D$20,4,FALSE)*P1593</f>
        <v>#N/A</v>
      </c>
      <c r="T1593">
        <f>IF(F1593="COD1",tarifas!$D$11*(SUMIFS($P$11:$P$8770,$F$11:$F$8770,"=COD1",$B$11:$B$8770,"="&amp;B1593)/COUNTIFS($F$11:$F$8770,"=COD1",$B$11:$B$8770,"="&amp;B1593))/COUNTIFS($A$11:$A$8770,"="&amp;A1593,$F$11:$F$8770,"=COD1"),0)</f>
        <v>0</v>
      </c>
      <c r="U1593" t="e">
        <f>(VLOOKUP(F1593,tarifas!$C$7:$D$10,2,FALSE)+tarifas!$D$21)*datos!P1593</f>
        <v>#N/A</v>
      </c>
      <c r="V1593" t="e">
        <f t="shared" si="228"/>
        <v>#N/A</v>
      </c>
      <c r="W1593">
        <f t="shared" si="229"/>
        <v>0</v>
      </c>
    </row>
    <row r="1594" spans="1:23" x14ac:dyDescent="0.25">
      <c r="A1594">
        <f t="shared" si="222"/>
        <v>66</v>
      </c>
      <c r="B1594">
        <f t="shared" si="223"/>
        <v>3</v>
      </c>
      <c r="C1594" s="1">
        <f t="shared" si="230"/>
        <v>41705.958333329494</v>
      </c>
      <c r="D1594" s="7">
        <v>0</v>
      </c>
      <c r="E1594" s="7"/>
      <c r="G1594">
        <v>40.26</v>
      </c>
      <c r="H1594" s="12">
        <v>173.97444512886034</v>
      </c>
      <c r="I1594" s="13">
        <f>$D$2*tarifas!$D$12/24</f>
        <v>1.4541666666666666</v>
      </c>
      <c r="J1594" s="13" t="e">
        <f>VLOOKUP(E1594&amp;" "&amp;F1594,tarifas!$A$13:$D$20,4,FALSE)*H1594</f>
        <v>#N/A</v>
      </c>
      <c r="K1594" s="13">
        <f>IF(F1594="COD1",tarifas!$D$11*(SUMIFS($H$11:$H$8770,$F$11:$F$8770,"=COD1",$B$11:$B$8770,"="&amp;B1594)/COUNTIFS($F$11:$F$8770,"=COD1",$B$11:$B$8770,"="&amp;B1594))/COUNTIFS($A$11:$A$8770,"="&amp;A1594,$F$11:$F$8770,"=COD1"),0)</f>
        <v>0</v>
      </c>
      <c r="L1594" s="13" t="e">
        <f>(VLOOKUP(F1594,tarifas!$C$7:$D$10,2,FALSE)+tarifas!$D$21)*datos!H1594</f>
        <v>#N/A</v>
      </c>
      <c r="M1594">
        <v>0</v>
      </c>
      <c r="N1594" s="13" t="e">
        <f t="shared" si="224"/>
        <v>#N/A</v>
      </c>
      <c r="O1594">
        <f t="shared" si="225"/>
        <v>0</v>
      </c>
      <c r="P1594" s="12">
        <f t="shared" si="226"/>
        <v>173.97444512886034</v>
      </c>
      <c r="Q1594">
        <f t="shared" si="227"/>
        <v>0</v>
      </c>
      <c r="R1594">
        <f>$D$2*tarifas!$D$12/24</f>
        <v>1.4541666666666666</v>
      </c>
      <c r="S1594" t="e">
        <f>VLOOKUP(E1594&amp;" "&amp;F1594,tarifas!$A$13:$D$20,4,FALSE)*P1594</f>
        <v>#N/A</v>
      </c>
      <c r="T1594">
        <f>IF(F1594="COD1",tarifas!$D$11*(SUMIFS($P$11:$P$8770,$F$11:$F$8770,"=COD1",$B$11:$B$8770,"="&amp;B1594)/COUNTIFS($F$11:$F$8770,"=COD1",$B$11:$B$8770,"="&amp;B1594))/COUNTIFS($A$11:$A$8770,"="&amp;A1594,$F$11:$F$8770,"=COD1"),0)</f>
        <v>0</v>
      </c>
      <c r="U1594" t="e">
        <f>(VLOOKUP(F1594,tarifas!$C$7:$D$10,2,FALSE)+tarifas!$D$21)*datos!P1594</f>
        <v>#N/A</v>
      </c>
      <c r="V1594" t="e">
        <f t="shared" si="228"/>
        <v>#N/A</v>
      </c>
      <c r="W1594">
        <f t="shared" si="229"/>
        <v>0</v>
      </c>
    </row>
    <row r="1595" spans="1:23" x14ac:dyDescent="0.25">
      <c r="A1595">
        <f t="shared" si="222"/>
        <v>67</v>
      </c>
      <c r="B1595">
        <f t="shared" si="223"/>
        <v>3</v>
      </c>
      <c r="C1595" s="1">
        <f t="shared" si="230"/>
        <v>41705.999999996158</v>
      </c>
      <c r="D1595" s="7">
        <v>0</v>
      </c>
      <c r="E1595" s="7"/>
      <c r="G1595">
        <v>33.700000000000003</v>
      </c>
      <c r="H1595" s="12">
        <v>171.5520292456664</v>
      </c>
      <c r="I1595" s="13">
        <f>$D$2*tarifas!$D$12/24</f>
        <v>1.4541666666666666</v>
      </c>
      <c r="J1595" s="13" t="e">
        <f>VLOOKUP(E1595&amp;" "&amp;F1595,tarifas!$A$13:$D$20,4,FALSE)*H1595</f>
        <v>#N/A</v>
      </c>
      <c r="K1595" s="13">
        <f>IF(F1595="COD1",tarifas!$D$11*(SUMIFS($H$11:$H$8770,$F$11:$F$8770,"=COD1",$B$11:$B$8770,"="&amp;B1595)/COUNTIFS($F$11:$F$8770,"=COD1",$B$11:$B$8770,"="&amp;B1595))/COUNTIFS($A$11:$A$8770,"="&amp;A1595,$F$11:$F$8770,"=COD1"),0)</f>
        <v>0</v>
      </c>
      <c r="L1595" s="13" t="e">
        <f>(VLOOKUP(F1595,tarifas!$C$7:$D$10,2,FALSE)+tarifas!$D$21)*datos!H1595</f>
        <v>#N/A</v>
      </c>
      <c r="M1595">
        <v>0</v>
      </c>
      <c r="N1595" s="13" t="e">
        <f t="shared" si="224"/>
        <v>#N/A</v>
      </c>
      <c r="O1595">
        <f t="shared" si="225"/>
        <v>0</v>
      </c>
      <c r="P1595" s="12">
        <f t="shared" si="226"/>
        <v>171.5520292456664</v>
      </c>
      <c r="Q1595">
        <f t="shared" si="227"/>
        <v>0</v>
      </c>
      <c r="R1595">
        <f>$D$2*tarifas!$D$12/24</f>
        <v>1.4541666666666666</v>
      </c>
      <c r="S1595" t="e">
        <f>VLOOKUP(E1595&amp;" "&amp;F1595,tarifas!$A$13:$D$20,4,FALSE)*P1595</f>
        <v>#N/A</v>
      </c>
      <c r="T1595">
        <f>IF(F1595="COD1",tarifas!$D$11*(SUMIFS($P$11:$P$8770,$F$11:$F$8770,"=COD1",$B$11:$B$8770,"="&amp;B1595)/COUNTIFS($F$11:$F$8770,"=COD1",$B$11:$B$8770,"="&amp;B1595))/COUNTIFS($A$11:$A$8770,"="&amp;A1595,$F$11:$F$8770,"=COD1"),0)</f>
        <v>0</v>
      </c>
      <c r="U1595" t="e">
        <f>(VLOOKUP(F1595,tarifas!$C$7:$D$10,2,FALSE)+tarifas!$D$21)*datos!P1595</f>
        <v>#N/A</v>
      </c>
      <c r="V1595" t="e">
        <f t="shared" si="228"/>
        <v>#N/A</v>
      </c>
      <c r="W1595">
        <f t="shared" si="229"/>
        <v>0</v>
      </c>
    </row>
    <row r="1596" spans="1:23" x14ac:dyDescent="0.25">
      <c r="A1596">
        <f t="shared" si="222"/>
        <v>67</v>
      </c>
      <c r="B1596">
        <f t="shared" si="223"/>
        <v>3</v>
      </c>
      <c r="C1596" s="1">
        <f t="shared" si="230"/>
        <v>41706.041666662823</v>
      </c>
      <c r="D1596" s="7">
        <v>0</v>
      </c>
      <c r="E1596" s="7"/>
      <c r="G1596">
        <v>20.69</v>
      </c>
      <c r="H1596" s="12">
        <v>169.74738503459108</v>
      </c>
      <c r="I1596" s="13">
        <f>$D$2*tarifas!$D$12/24</f>
        <v>1.4541666666666666</v>
      </c>
      <c r="J1596" s="13" t="e">
        <f>VLOOKUP(E1596&amp;" "&amp;F1596,tarifas!$A$13:$D$20,4,FALSE)*H1596</f>
        <v>#N/A</v>
      </c>
      <c r="K1596" s="13">
        <f>IF(F1596="COD1",tarifas!$D$11*(SUMIFS($H$11:$H$8770,$F$11:$F$8770,"=COD1",$B$11:$B$8770,"="&amp;B1596)/COUNTIFS($F$11:$F$8770,"=COD1",$B$11:$B$8770,"="&amp;B1596))/COUNTIFS($A$11:$A$8770,"="&amp;A1596,$F$11:$F$8770,"=COD1"),0)</f>
        <v>0</v>
      </c>
      <c r="L1596" s="13" t="e">
        <f>(VLOOKUP(F1596,tarifas!$C$7:$D$10,2,FALSE)+tarifas!$D$21)*datos!H1596</f>
        <v>#N/A</v>
      </c>
      <c r="M1596">
        <v>0</v>
      </c>
      <c r="N1596" s="13" t="e">
        <f t="shared" si="224"/>
        <v>#N/A</v>
      </c>
      <c r="O1596">
        <f t="shared" si="225"/>
        <v>0</v>
      </c>
      <c r="P1596" s="12">
        <f t="shared" si="226"/>
        <v>169.74738503459108</v>
      </c>
      <c r="Q1596">
        <f t="shared" si="227"/>
        <v>0</v>
      </c>
      <c r="R1596">
        <f>$D$2*tarifas!$D$12/24</f>
        <v>1.4541666666666666</v>
      </c>
      <c r="S1596" t="e">
        <f>VLOOKUP(E1596&amp;" "&amp;F1596,tarifas!$A$13:$D$20,4,FALSE)*P1596</f>
        <v>#N/A</v>
      </c>
      <c r="T1596">
        <f>IF(F1596="COD1",tarifas!$D$11*(SUMIFS($P$11:$P$8770,$F$11:$F$8770,"=COD1",$B$11:$B$8770,"="&amp;B1596)/COUNTIFS($F$11:$F$8770,"=COD1",$B$11:$B$8770,"="&amp;B1596))/COUNTIFS($A$11:$A$8770,"="&amp;A1596,$F$11:$F$8770,"=COD1"),0)</f>
        <v>0</v>
      </c>
      <c r="U1596" t="e">
        <f>(VLOOKUP(F1596,tarifas!$C$7:$D$10,2,FALSE)+tarifas!$D$21)*datos!P1596</f>
        <v>#N/A</v>
      </c>
      <c r="V1596" t="e">
        <f t="shared" si="228"/>
        <v>#N/A</v>
      </c>
      <c r="W1596">
        <f t="shared" si="229"/>
        <v>0</v>
      </c>
    </row>
    <row r="1597" spans="1:23" x14ac:dyDescent="0.25">
      <c r="A1597">
        <f t="shared" si="222"/>
        <v>67</v>
      </c>
      <c r="B1597">
        <f t="shared" si="223"/>
        <v>3</v>
      </c>
      <c r="C1597" s="1">
        <f t="shared" si="230"/>
        <v>41706.083333329487</v>
      </c>
      <c r="D1597" s="7">
        <v>0</v>
      </c>
      <c r="E1597" s="7"/>
      <c r="G1597">
        <v>15.1</v>
      </c>
      <c r="H1597" s="12">
        <v>168.96738218532604</v>
      </c>
      <c r="I1597" s="13">
        <f>$D$2*tarifas!$D$12/24</f>
        <v>1.4541666666666666</v>
      </c>
      <c r="J1597" s="13" t="e">
        <f>VLOOKUP(E1597&amp;" "&amp;F1597,tarifas!$A$13:$D$20,4,FALSE)*H1597</f>
        <v>#N/A</v>
      </c>
      <c r="K1597" s="13">
        <f>IF(F1597="COD1",tarifas!$D$11*(SUMIFS($H$11:$H$8770,$F$11:$F$8770,"=COD1",$B$11:$B$8770,"="&amp;B1597)/COUNTIFS($F$11:$F$8770,"=COD1",$B$11:$B$8770,"="&amp;B1597))/COUNTIFS($A$11:$A$8770,"="&amp;A1597,$F$11:$F$8770,"=COD1"),0)</f>
        <v>0</v>
      </c>
      <c r="L1597" s="13" t="e">
        <f>(VLOOKUP(F1597,tarifas!$C$7:$D$10,2,FALSE)+tarifas!$D$21)*datos!H1597</f>
        <v>#N/A</v>
      </c>
      <c r="M1597">
        <v>0</v>
      </c>
      <c r="N1597" s="13" t="e">
        <f t="shared" si="224"/>
        <v>#N/A</v>
      </c>
      <c r="O1597">
        <f t="shared" si="225"/>
        <v>0</v>
      </c>
      <c r="P1597" s="12">
        <f t="shared" si="226"/>
        <v>168.96738218532604</v>
      </c>
      <c r="Q1597">
        <f t="shared" si="227"/>
        <v>0</v>
      </c>
      <c r="R1597">
        <f>$D$2*tarifas!$D$12/24</f>
        <v>1.4541666666666666</v>
      </c>
      <c r="S1597" t="e">
        <f>VLOOKUP(E1597&amp;" "&amp;F1597,tarifas!$A$13:$D$20,4,FALSE)*P1597</f>
        <v>#N/A</v>
      </c>
      <c r="T1597">
        <f>IF(F1597="COD1",tarifas!$D$11*(SUMIFS($P$11:$P$8770,$F$11:$F$8770,"=COD1",$B$11:$B$8770,"="&amp;B1597)/COUNTIFS($F$11:$F$8770,"=COD1",$B$11:$B$8770,"="&amp;B1597))/COUNTIFS($A$11:$A$8770,"="&amp;A1597,$F$11:$F$8770,"=COD1"),0)</f>
        <v>0</v>
      </c>
      <c r="U1597" t="e">
        <f>(VLOOKUP(F1597,tarifas!$C$7:$D$10,2,FALSE)+tarifas!$D$21)*datos!P1597</f>
        <v>#N/A</v>
      </c>
      <c r="V1597" t="e">
        <f t="shared" si="228"/>
        <v>#N/A</v>
      </c>
      <c r="W1597">
        <f t="shared" si="229"/>
        <v>0</v>
      </c>
    </row>
    <row r="1598" spans="1:23" x14ac:dyDescent="0.25">
      <c r="A1598">
        <f t="shared" si="222"/>
        <v>67</v>
      </c>
      <c r="B1598">
        <f t="shared" si="223"/>
        <v>3</v>
      </c>
      <c r="C1598" s="1">
        <f t="shared" si="230"/>
        <v>41706.124999996151</v>
      </c>
      <c r="D1598" s="7">
        <v>0</v>
      </c>
      <c r="E1598" s="7"/>
      <c r="G1598">
        <v>13.01</v>
      </c>
      <c r="H1598" s="12">
        <v>166.78471842492399</v>
      </c>
      <c r="I1598" s="13">
        <f>$D$2*tarifas!$D$12/24</f>
        <v>1.4541666666666666</v>
      </c>
      <c r="J1598" s="13" t="e">
        <f>VLOOKUP(E1598&amp;" "&amp;F1598,tarifas!$A$13:$D$20,4,FALSE)*H1598</f>
        <v>#N/A</v>
      </c>
      <c r="K1598" s="13">
        <f>IF(F1598="COD1",tarifas!$D$11*(SUMIFS($H$11:$H$8770,$F$11:$F$8770,"=COD1",$B$11:$B$8770,"="&amp;B1598)/COUNTIFS($F$11:$F$8770,"=COD1",$B$11:$B$8770,"="&amp;B1598))/COUNTIFS($A$11:$A$8770,"="&amp;A1598,$F$11:$F$8770,"=COD1"),0)</f>
        <v>0</v>
      </c>
      <c r="L1598" s="13" t="e">
        <f>(VLOOKUP(F1598,tarifas!$C$7:$D$10,2,FALSE)+tarifas!$D$21)*datos!H1598</f>
        <v>#N/A</v>
      </c>
      <c r="M1598">
        <v>0</v>
      </c>
      <c r="N1598" s="13" t="e">
        <f t="shared" si="224"/>
        <v>#N/A</v>
      </c>
      <c r="O1598">
        <f t="shared" si="225"/>
        <v>0</v>
      </c>
      <c r="P1598" s="12">
        <f t="shared" si="226"/>
        <v>166.78471842492399</v>
      </c>
      <c r="Q1598">
        <f t="shared" si="227"/>
        <v>0</v>
      </c>
      <c r="R1598">
        <f>$D$2*tarifas!$D$12/24</f>
        <v>1.4541666666666666</v>
      </c>
      <c r="S1598" t="e">
        <f>VLOOKUP(E1598&amp;" "&amp;F1598,tarifas!$A$13:$D$20,4,FALSE)*P1598</f>
        <v>#N/A</v>
      </c>
      <c r="T1598">
        <f>IF(F1598="COD1",tarifas!$D$11*(SUMIFS($P$11:$P$8770,$F$11:$F$8770,"=COD1",$B$11:$B$8770,"="&amp;B1598)/COUNTIFS($F$11:$F$8770,"=COD1",$B$11:$B$8770,"="&amp;B1598))/COUNTIFS($A$11:$A$8770,"="&amp;A1598,$F$11:$F$8770,"=COD1"),0)</f>
        <v>0</v>
      </c>
      <c r="U1598" t="e">
        <f>(VLOOKUP(F1598,tarifas!$C$7:$D$10,2,FALSE)+tarifas!$D$21)*datos!P1598</f>
        <v>#N/A</v>
      </c>
      <c r="V1598" t="e">
        <f t="shared" si="228"/>
        <v>#N/A</v>
      </c>
      <c r="W1598">
        <f t="shared" si="229"/>
        <v>0</v>
      </c>
    </row>
    <row r="1599" spans="1:23" x14ac:dyDescent="0.25">
      <c r="A1599">
        <f t="shared" si="222"/>
        <v>67</v>
      </c>
      <c r="B1599">
        <f t="shared" si="223"/>
        <v>3</v>
      </c>
      <c r="C1599" s="1">
        <f t="shared" si="230"/>
        <v>41706.166666662815</v>
      </c>
      <c r="D1599" s="7">
        <v>0</v>
      </c>
      <c r="E1599" s="7"/>
      <c r="G1599">
        <v>5.13</v>
      </c>
      <c r="H1599" s="12">
        <v>166.28758528349672</v>
      </c>
      <c r="I1599" s="13">
        <f>$D$2*tarifas!$D$12/24</f>
        <v>1.4541666666666666</v>
      </c>
      <c r="J1599" s="13" t="e">
        <f>VLOOKUP(E1599&amp;" "&amp;F1599,tarifas!$A$13:$D$20,4,FALSE)*H1599</f>
        <v>#N/A</v>
      </c>
      <c r="K1599" s="13">
        <f>IF(F1599="COD1",tarifas!$D$11*(SUMIFS($H$11:$H$8770,$F$11:$F$8770,"=COD1",$B$11:$B$8770,"="&amp;B1599)/COUNTIFS($F$11:$F$8770,"=COD1",$B$11:$B$8770,"="&amp;B1599))/COUNTIFS($A$11:$A$8770,"="&amp;A1599,$F$11:$F$8770,"=COD1"),0)</f>
        <v>0</v>
      </c>
      <c r="L1599" s="13" t="e">
        <f>(VLOOKUP(F1599,tarifas!$C$7:$D$10,2,FALSE)+tarifas!$D$21)*datos!H1599</f>
        <v>#N/A</v>
      </c>
      <c r="M1599">
        <v>0</v>
      </c>
      <c r="N1599" s="13" t="e">
        <f t="shared" si="224"/>
        <v>#N/A</v>
      </c>
      <c r="O1599">
        <f t="shared" si="225"/>
        <v>0</v>
      </c>
      <c r="P1599" s="12">
        <f t="shared" si="226"/>
        <v>166.28758528349672</v>
      </c>
      <c r="Q1599">
        <f t="shared" si="227"/>
        <v>0</v>
      </c>
      <c r="R1599">
        <f>$D$2*tarifas!$D$12/24</f>
        <v>1.4541666666666666</v>
      </c>
      <c r="S1599" t="e">
        <f>VLOOKUP(E1599&amp;" "&amp;F1599,tarifas!$A$13:$D$20,4,FALSE)*P1599</f>
        <v>#N/A</v>
      </c>
      <c r="T1599">
        <f>IF(F1599="COD1",tarifas!$D$11*(SUMIFS($P$11:$P$8770,$F$11:$F$8770,"=COD1",$B$11:$B$8770,"="&amp;B1599)/COUNTIFS($F$11:$F$8770,"=COD1",$B$11:$B$8770,"="&amp;B1599))/COUNTIFS($A$11:$A$8770,"="&amp;A1599,$F$11:$F$8770,"=COD1"),0)</f>
        <v>0</v>
      </c>
      <c r="U1599" t="e">
        <f>(VLOOKUP(F1599,tarifas!$C$7:$D$10,2,FALSE)+tarifas!$D$21)*datos!P1599</f>
        <v>#N/A</v>
      </c>
      <c r="V1599" t="e">
        <f t="shared" si="228"/>
        <v>#N/A</v>
      </c>
      <c r="W1599">
        <f t="shared" si="229"/>
        <v>0</v>
      </c>
    </row>
    <row r="1600" spans="1:23" x14ac:dyDescent="0.25">
      <c r="A1600">
        <f t="shared" si="222"/>
        <v>67</v>
      </c>
      <c r="B1600">
        <f t="shared" si="223"/>
        <v>3</v>
      </c>
      <c r="C1600" s="1">
        <f t="shared" si="230"/>
        <v>41706.20833332948</v>
      </c>
      <c r="D1600" s="7">
        <v>0</v>
      </c>
      <c r="E1600" s="7"/>
      <c r="G1600">
        <v>2.9</v>
      </c>
      <c r="H1600" s="12">
        <v>165.56376414090354</v>
      </c>
      <c r="I1600" s="13">
        <f>$D$2*tarifas!$D$12/24</f>
        <v>1.4541666666666666</v>
      </c>
      <c r="J1600" s="13" t="e">
        <f>VLOOKUP(E1600&amp;" "&amp;F1600,tarifas!$A$13:$D$20,4,FALSE)*H1600</f>
        <v>#N/A</v>
      </c>
      <c r="K1600" s="13">
        <f>IF(F1600="COD1",tarifas!$D$11*(SUMIFS($H$11:$H$8770,$F$11:$F$8770,"=COD1",$B$11:$B$8770,"="&amp;B1600)/COUNTIFS($F$11:$F$8770,"=COD1",$B$11:$B$8770,"="&amp;B1600))/COUNTIFS($A$11:$A$8770,"="&amp;A1600,$F$11:$F$8770,"=COD1"),0)</f>
        <v>0</v>
      </c>
      <c r="L1600" s="13" t="e">
        <f>(VLOOKUP(F1600,tarifas!$C$7:$D$10,2,FALSE)+tarifas!$D$21)*datos!H1600</f>
        <v>#N/A</v>
      </c>
      <c r="M1600">
        <v>0</v>
      </c>
      <c r="N1600" s="13" t="e">
        <f t="shared" si="224"/>
        <v>#N/A</v>
      </c>
      <c r="O1600">
        <f t="shared" si="225"/>
        <v>0</v>
      </c>
      <c r="P1600" s="12">
        <f t="shared" si="226"/>
        <v>165.56376414090354</v>
      </c>
      <c r="Q1600">
        <f t="shared" si="227"/>
        <v>0</v>
      </c>
      <c r="R1600">
        <f>$D$2*tarifas!$D$12/24</f>
        <v>1.4541666666666666</v>
      </c>
      <c r="S1600" t="e">
        <f>VLOOKUP(E1600&amp;" "&amp;F1600,tarifas!$A$13:$D$20,4,FALSE)*P1600</f>
        <v>#N/A</v>
      </c>
      <c r="T1600">
        <f>IF(F1600="COD1",tarifas!$D$11*(SUMIFS($P$11:$P$8770,$F$11:$F$8770,"=COD1",$B$11:$B$8770,"="&amp;B1600)/COUNTIFS($F$11:$F$8770,"=COD1",$B$11:$B$8770,"="&amp;B1600))/COUNTIFS($A$11:$A$8770,"="&amp;A1600,$F$11:$F$8770,"=COD1"),0)</f>
        <v>0</v>
      </c>
      <c r="U1600" t="e">
        <f>(VLOOKUP(F1600,tarifas!$C$7:$D$10,2,FALSE)+tarifas!$D$21)*datos!P1600</f>
        <v>#N/A</v>
      </c>
      <c r="V1600" t="e">
        <f t="shared" si="228"/>
        <v>#N/A</v>
      </c>
      <c r="W1600">
        <f t="shared" si="229"/>
        <v>0</v>
      </c>
    </row>
    <row r="1601" spans="1:23" x14ac:dyDescent="0.25">
      <c r="A1601">
        <f t="shared" si="222"/>
        <v>67</v>
      </c>
      <c r="B1601">
        <f t="shared" si="223"/>
        <v>3</v>
      </c>
      <c r="C1601" s="1">
        <f t="shared" si="230"/>
        <v>41706.249999996144</v>
      </c>
      <c r="D1601" s="7">
        <v>3.3484848484848486</v>
      </c>
      <c r="E1601" s="7"/>
      <c r="G1601">
        <v>4.9000000000000004</v>
      </c>
      <c r="H1601" s="12">
        <v>164.12733627753403</v>
      </c>
      <c r="I1601" s="13">
        <f>$D$2*tarifas!$D$12/24</f>
        <v>1.4541666666666666</v>
      </c>
      <c r="J1601" s="13" t="e">
        <f>VLOOKUP(E1601&amp;" "&amp;F1601,tarifas!$A$13:$D$20,4,FALSE)*H1601</f>
        <v>#N/A</v>
      </c>
      <c r="K1601" s="13">
        <f>IF(F1601="COD1",tarifas!$D$11*(SUMIFS($H$11:$H$8770,$F$11:$F$8770,"=COD1",$B$11:$B$8770,"="&amp;B1601)/COUNTIFS($F$11:$F$8770,"=COD1",$B$11:$B$8770,"="&amp;B1601))/COUNTIFS($A$11:$A$8770,"="&amp;A1601,$F$11:$F$8770,"=COD1"),0)</f>
        <v>0</v>
      </c>
      <c r="L1601" s="13" t="e">
        <f>(VLOOKUP(F1601,tarifas!$C$7:$D$10,2,FALSE)+tarifas!$D$21)*datos!H1601</f>
        <v>#N/A</v>
      </c>
      <c r="M1601">
        <v>0</v>
      </c>
      <c r="N1601" s="13" t="e">
        <f t="shared" si="224"/>
        <v>#N/A</v>
      </c>
      <c r="O1601">
        <f t="shared" si="225"/>
        <v>0</v>
      </c>
      <c r="P1601" s="12">
        <f t="shared" si="226"/>
        <v>164.12733627753403</v>
      </c>
      <c r="Q1601">
        <f t="shared" si="227"/>
        <v>0</v>
      </c>
      <c r="R1601">
        <f>$D$2*tarifas!$D$12/24</f>
        <v>1.4541666666666666</v>
      </c>
      <c r="S1601" t="e">
        <f>VLOOKUP(E1601&amp;" "&amp;F1601,tarifas!$A$13:$D$20,4,FALSE)*P1601</f>
        <v>#N/A</v>
      </c>
      <c r="T1601">
        <f>IF(F1601="COD1",tarifas!$D$11*(SUMIFS($P$11:$P$8770,$F$11:$F$8770,"=COD1",$B$11:$B$8770,"="&amp;B1601)/COUNTIFS($F$11:$F$8770,"=COD1",$B$11:$B$8770,"="&amp;B1601))/COUNTIFS($A$11:$A$8770,"="&amp;A1601,$F$11:$F$8770,"=COD1"),0)</f>
        <v>0</v>
      </c>
      <c r="U1601" t="e">
        <f>(VLOOKUP(F1601,tarifas!$C$7:$D$10,2,FALSE)+tarifas!$D$21)*datos!P1601</f>
        <v>#N/A</v>
      </c>
      <c r="V1601" t="e">
        <f t="shared" si="228"/>
        <v>#N/A</v>
      </c>
      <c r="W1601">
        <f t="shared" si="229"/>
        <v>0</v>
      </c>
    </row>
    <row r="1602" spans="1:23" x14ac:dyDescent="0.25">
      <c r="A1602">
        <f t="shared" si="222"/>
        <v>67</v>
      </c>
      <c r="B1602">
        <f t="shared" si="223"/>
        <v>3</v>
      </c>
      <c r="C1602" s="1">
        <f t="shared" si="230"/>
        <v>41706.291666662808</v>
      </c>
      <c r="D1602" s="7">
        <v>48.68181818181818</v>
      </c>
      <c r="E1602" s="7"/>
      <c r="G1602">
        <v>14.9</v>
      </c>
      <c r="H1602" s="12">
        <v>149.91180397619902</v>
      </c>
      <c r="I1602" s="13">
        <f>$D$2*tarifas!$D$12/24</f>
        <v>1.4541666666666666</v>
      </c>
      <c r="J1602" s="13" t="e">
        <f>VLOOKUP(E1602&amp;" "&amp;F1602,tarifas!$A$13:$D$20,4,FALSE)*H1602</f>
        <v>#N/A</v>
      </c>
      <c r="K1602" s="13">
        <f>IF(F1602="COD1",tarifas!$D$11*(SUMIFS($H$11:$H$8770,$F$11:$F$8770,"=COD1",$B$11:$B$8770,"="&amp;B1602)/COUNTIFS($F$11:$F$8770,"=COD1",$B$11:$B$8770,"="&amp;B1602))/COUNTIFS($A$11:$A$8770,"="&amp;A1602,$F$11:$F$8770,"=COD1"),0)</f>
        <v>0</v>
      </c>
      <c r="L1602" s="13" t="e">
        <f>(VLOOKUP(F1602,tarifas!$C$7:$D$10,2,FALSE)+tarifas!$D$21)*datos!H1602</f>
        <v>#N/A</v>
      </c>
      <c r="M1602">
        <v>98.169470000000004</v>
      </c>
      <c r="N1602" s="13" t="e">
        <f t="shared" si="224"/>
        <v>#N/A</v>
      </c>
      <c r="O1602">
        <f t="shared" si="225"/>
        <v>98.169470000000004</v>
      </c>
      <c r="P1602" s="12">
        <f t="shared" si="226"/>
        <v>51.742333976199021</v>
      </c>
      <c r="Q1602">
        <f t="shared" si="227"/>
        <v>0</v>
      </c>
      <c r="R1602">
        <f>$D$2*tarifas!$D$12/24</f>
        <v>1.4541666666666666</v>
      </c>
      <c r="S1602" t="e">
        <f>VLOOKUP(E1602&amp;" "&amp;F1602,tarifas!$A$13:$D$20,4,FALSE)*P1602</f>
        <v>#N/A</v>
      </c>
      <c r="T1602">
        <f>IF(F1602="COD1",tarifas!$D$11*(SUMIFS($P$11:$P$8770,$F$11:$F$8770,"=COD1",$B$11:$B$8770,"="&amp;B1602)/COUNTIFS($F$11:$F$8770,"=COD1",$B$11:$B$8770,"="&amp;B1602))/COUNTIFS($A$11:$A$8770,"="&amp;A1602,$F$11:$F$8770,"=COD1"),0)</f>
        <v>0</v>
      </c>
      <c r="U1602" t="e">
        <f>(VLOOKUP(F1602,tarifas!$C$7:$D$10,2,FALSE)+tarifas!$D$21)*datos!P1602</f>
        <v>#N/A</v>
      </c>
      <c r="V1602" t="e">
        <f t="shared" si="228"/>
        <v>#N/A</v>
      </c>
      <c r="W1602">
        <f t="shared" si="229"/>
        <v>0</v>
      </c>
    </row>
    <row r="1603" spans="1:23" x14ac:dyDescent="0.25">
      <c r="A1603">
        <f t="shared" si="222"/>
        <v>67</v>
      </c>
      <c r="B1603">
        <f t="shared" si="223"/>
        <v>3</v>
      </c>
      <c r="C1603" s="1">
        <f t="shared" si="230"/>
        <v>41706.333333329472</v>
      </c>
      <c r="D1603" s="7">
        <v>268.65151515151513</v>
      </c>
      <c r="E1603" s="7"/>
      <c r="G1603">
        <v>5.9</v>
      </c>
      <c r="H1603" s="12">
        <v>149.14220831696005</v>
      </c>
      <c r="I1603" s="13">
        <f>$D$2*tarifas!$D$12/24</f>
        <v>1.4541666666666666</v>
      </c>
      <c r="J1603" s="13" t="e">
        <f>VLOOKUP(E1603&amp;" "&amp;F1603,tarifas!$A$13:$D$20,4,FALSE)*H1603</f>
        <v>#N/A</v>
      </c>
      <c r="K1603" s="13">
        <f>IF(F1603="COD1",tarifas!$D$11*(SUMIFS($H$11:$H$8770,$F$11:$F$8770,"=COD1",$B$11:$B$8770,"="&amp;B1603)/COUNTIFS($F$11:$F$8770,"=COD1",$B$11:$B$8770,"="&amp;B1603))/COUNTIFS($A$11:$A$8770,"="&amp;A1603,$F$11:$F$8770,"=COD1"),0)</f>
        <v>0</v>
      </c>
      <c r="L1603" s="13" t="e">
        <f>(VLOOKUP(F1603,tarifas!$C$7:$D$10,2,FALSE)+tarifas!$D$21)*datos!H1603</f>
        <v>#N/A</v>
      </c>
      <c r="M1603">
        <v>253.03992000000002</v>
      </c>
      <c r="N1603" s="13" t="e">
        <f t="shared" si="224"/>
        <v>#N/A</v>
      </c>
      <c r="O1603">
        <f t="shared" si="225"/>
        <v>149.14220831696005</v>
      </c>
      <c r="P1603" s="12">
        <f t="shared" si="226"/>
        <v>0</v>
      </c>
      <c r="Q1603">
        <f t="shared" si="227"/>
        <v>103.89771168303997</v>
      </c>
      <c r="R1603">
        <f>$D$2*tarifas!$D$12/24</f>
        <v>1.4541666666666666</v>
      </c>
      <c r="S1603" t="e">
        <f>VLOOKUP(E1603&amp;" "&amp;F1603,tarifas!$A$13:$D$20,4,FALSE)*P1603</f>
        <v>#N/A</v>
      </c>
      <c r="T1603">
        <f>IF(F1603="COD1",tarifas!$D$11*(SUMIFS($P$11:$P$8770,$F$11:$F$8770,"=COD1",$B$11:$B$8770,"="&amp;B1603)/COUNTIFS($F$11:$F$8770,"=COD1",$B$11:$B$8770,"="&amp;B1603))/COUNTIFS($A$11:$A$8770,"="&amp;A1603,$F$11:$F$8770,"=COD1"),0)</f>
        <v>0</v>
      </c>
      <c r="U1603" t="e">
        <f>(VLOOKUP(F1603,tarifas!$C$7:$D$10,2,FALSE)+tarifas!$D$21)*datos!P1603</f>
        <v>#N/A</v>
      </c>
      <c r="V1603" t="e">
        <f t="shared" si="228"/>
        <v>#N/A</v>
      </c>
      <c r="W1603">
        <f t="shared" si="229"/>
        <v>0.55169684903694227</v>
      </c>
    </row>
    <row r="1604" spans="1:23" x14ac:dyDescent="0.25">
      <c r="A1604">
        <f t="shared" si="222"/>
        <v>67</v>
      </c>
      <c r="B1604">
        <f t="shared" si="223"/>
        <v>3</v>
      </c>
      <c r="C1604" s="1">
        <f t="shared" si="230"/>
        <v>41706.374999996136</v>
      </c>
      <c r="D1604" s="7">
        <v>419.07575757575762</v>
      </c>
      <c r="E1604" s="7"/>
      <c r="G1604">
        <v>15.5</v>
      </c>
      <c r="H1604" s="12">
        <v>152.06356248201365</v>
      </c>
      <c r="I1604" s="13">
        <f>$D$2*tarifas!$D$12/24</f>
        <v>1.4541666666666666</v>
      </c>
      <c r="J1604" s="13" t="e">
        <f>VLOOKUP(E1604&amp;" "&amp;F1604,tarifas!$A$13:$D$20,4,FALSE)*H1604</f>
        <v>#N/A</v>
      </c>
      <c r="K1604" s="13">
        <f>IF(F1604="COD1",tarifas!$D$11*(SUMIFS($H$11:$H$8770,$F$11:$F$8770,"=COD1",$B$11:$B$8770,"="&amp;B1604)/COUNTIFS($F$11:$F$8770,"=COD1",$B$11:$B$8770,"="&amp;B1604))/COUNTIFS($A$11:$A$8770,"="&amp;A1604,$F$11:$F$8770,"=COD1"),0)</f>
        <v>0</v>
      </c>
      <c r="L1604" s="13" t="e">
        <f>(VLOOKUP(F1604,tarifas!$C$7:$D$10,2,FALSE)+tarifas!$D$21)*datos!H1604</f>
        <v>#N/A</v>
      </c>
      <c r="M1604">
        <v>377.28308000000004</v>
      </c>
      <c r="N1604" s="13" t="e">
        <f t="shared" si="224"/>
        <v>#N/A</v>
      </c>
      <c r="O1604">
        <f t="shared" si="225"/>
        <v>152.06356248201365</v>
      </c>
      <c r="P1604" s="12">
        <f t="shared" si="226"/>
        <v>0</v>
      </c>
      <c r="Q1604">
        <f t="shared" si="227"/>
        <v>225.21951751798639</v>
      </c>
      <c r="R1604">
        <f>$D$2*tarifas!$D$12/24</f>
        <v>1.4541666666666666</v>
      </c>
      <c r="S1604" t="e">
        <f>VLOOKUP(E1604&amp;" "&amp;F1604,tarifas!$A$13:$D$20,4,FALSE)*P1604</f>
        <v>#N/A</v>
      </c>
      <c r="T1604">
        <f>IF(F1604="COD1",tarifas!$D$11*(SUMIFS($P$11:$P$8770,$F$11:$F$8770,"=COD1",$B$11:$B$8770,"="&amp;B1604)/COUNTIFS($F$11:$F$8770,"=COD1",$B$11:$B$8770,"="&amp;B1604))/COUNTIFS($A$11:$A$8770,"="&amp;A1604,$F$11:$F$8770,"=COD1"),0)</f>
        <v>0</v>
      </c>
      <c r="U1604" t="e">
        <f>(VLOOKUP(F1604,tarifas!$C$7:$D$10,2,FALSE)+tarifas!$D$21)*datos!P1604</f>
        <v>#N/A</v>
      </c>
      <c r="V1604" t="e">
        <f t="shared" si="228"/>
        <v>#N/A</v>
      </c>
      <c r="W1604">
        <f t="shared" si="229"/>
        <v>3.1418122693759103</v>
      </c>
    </row>
    <row r="1605" spans="1:23" x14ac:dyDescent="0.25">
      <c r="A1605">
        <f t="shared" si="222"/>
        <v>67</v>
      </c>
      <c r="B1605">
        <f t="shared" si="223"/>
        <v>3</v>
      </c>
      <c r="C1605" s="1">
        <f t="shared" si="230"/>
        <v>41706.416666662801</v>
      </c>
      <c r="D1605" s="7">
        <v>563.57575757575762</v>
      </c>
      <c r="E1605" s="7"/>
      <c r="G1605">
        <v>15.69</v>
      </c>
      <c r="H1605" s="12">
        <v>150.79673246584986</v>
      </c>
      <c r="I1605" s="13">
        <f>$D$2*tarifas!$D$12/24</f>
        <v>1.4541666666666666</v>
      </c>
      <c r="J1605" s="13" t="e">
        <f>VLOOKUP(E1605&amp;" "&amp;F1605,tarifas!$A$13:$D$20,4,FALSE)*H1605</f>
        <v>#N/A</v>
      </c>
      <c r="K1605" s="13">
        <f>IF(F1605="COD1",tarifas!$D$11*(SUMIFS($H$11:$H$8770,$F$11:$F$8770,"=COD1",$B$11:$B$8770,"="&amp;B1605)/COUNTIFS($F$11:$F$8770,"=COD1",$B$11:$B$8770,"="&amp;B1605))/COUNTIFS($A$11:$A$8770,"="&amp;A1605,$F$11:$F$8770,"=COD1"),0)</f>
        <v>0</v>
      </c>
      <c r="L1605" s="13" t="e">
        <f>(VLOOKUP(F1605,tarifas!$C$7:$D$10,2,FALSE)+tarifas!$D$21)*datos!H1605</f>
        <v>#N/A</v>
      </c>
      <c r="M1605">
        <v>464.97856999999999</v>
      </c>
      <c r="N1605" s="13" t="e">
        <f t="shared" si="224"/>
        <v>#N/A</v>
      </c>
      <c r="O1605">
        <f t="shared" si="225"/>
        <v>150.79673246584986</v>
      </c>
      <c r="P1605" s="12">
        <f t="shared" si="226"/>
        <v>0</v>
      </c>
      <c r="Q1605">
        <f t="shared" si="227"/>
        <v>314.18183753415013</v>
      </c>
      <c r="R1605">
        <f>$D$2*tarifas!$D$12/24</f>
        <v>1.4541666666666666</v>
      </c>
      <c r="S1605" t="e">
        <f>VLOOKUP(E1605&amp;" "&amp;F1605,tarifas!$A$13:$D$20,4,FALSE)*P1605</f>
        <v>#N/A</v>
      </c>
      <c r="T1605">
        <f>IF(F1605="COD1",tarifas!$D$11*(SUMIFS($P$11:$P$8770,$F$11:$F$8770,"=COD1",$B$11:$B$8770,"="&amp;B1605)/COUNTIFS($F$11:$F$8770,"=COD1",$B$11:$B$8770,"="&amp;B1605))/COUNTIFS($A$11:$A$8770,"="&amp;A1605,$F$11:$F$8770,"=COD1"),0)</f>
        <v>0</v>
      </c>
      <c r="U1605" t="e">
        <f>(VLOOKUP(F1605,tarifas!$C$7:$D$10,2,FALSE)+tarifas!$D$21)*datos!P1605</f>
        <v>#N/A</v>
      </c>
      <c r="V1605" t="e">
        <f t="shared" si="228"/>
        <v>#N/A</v>
      </c>
      <c r="W1605">
        <f t="shared" si="229"/>
        <v>4.4365617278197336</v>
      </c>
    </row>
    <row r="1606" spans="1:23" x14ac:dyDescent="0.25">
      <c r="A1606">
        <f t="shared" si="222"/>
        <v>67</v>
      </c>
      <c r="B1606">
        <f t="shared" si="223"/>
        <v>3</v>
      </c>
      <c r="C1606" s="1">
        <f t="shared" si="230"/>
        <v>41706.458333329465</v>
      </c>
      <c r="D1606" s="7">
        <v>643.16666666666663</v>
      </c>
      <c r="E1606" s="7"/>
      <c r="G1606">
        <v>15.69</v>
      </c>
      <c r="H1606" s="12">
        <v>151.21084027356778</v>
      </c>
      <c r="I1606" s="13">
        <f>$D$2*tarifas!$D$12/24</f>
        <v>1.4541666666666666</v>
      </c>
      <c r="J1606" s="13" t="e">
        <f>VLOOKUP(E1606&amp;" "&amp;F1606,tarifas!$A$13:$D$20,4,FALSE)*H1606</f>
        <v>#N/A</v>
      </c>
      <c r="K1606" s="13">
        <f>IF(F1606="COD1",tarifas!$D$11*(SUMIFS($H$11:$H$8770,$F$11:$F$8770,"=COD1",$B$11:$B$8770,"="&amp;B1606)/COUNTIFS($F$11:$F$8770,"=COD1",$B$11:$B$8770,"="&amp;B1606))/COUNTIFS($A$11:$A$8770,"="&amp;A1606,$F$11:$F$8770,"=COD1"),0)</f>
        <v>0</v>
      </c>
      <c r="L1606" s="13" t="e">
        <f>(VLOOKUP(F1606,tarifas!$C$7:$D$10,2,FALSE)+tarifas!$D$21)*datos!H1606</f>
        <v>#N/A</v>
      </c>
      <c r="M1606">
        <v>513.26945999999998</v>
      </c>
      <c r="N1606" s="13" t="e">
        <f t="shared" si="224"/>
        <v>#N/A</v>
      </c>
      <c r="O1606">
        <f t="shared" si="225"/>
        <v>151.21084027356778</v>
      </c>
      <c r="P1606" s="12">
        <f t="shared" si="226"/>
        <v>0</v>
      </c>
      <c r="Q1606">
        <f t="shared" si="227"/>
        <v>362.0586197264322</v>
      </c>
      <c r="R1606">
        <f>$D$2*tarifas!$D$12/24</f>
        <v>1.4541666666666666</v>
      </c>
      <c r="S1606" t="e">
        <f>VLOOKUP(E1606&amp;" "&amp;F1606,tarifas!$A$13:$D$20,4,FALSE)*P1606</f>
        <v>#N/A</v>
      </c>
      <c r="T1606">
        <f>IF(F1606="COD1",tarifas!$D$11*(SUMIFS($P$11:$P$8770,$F$11:$F$8770,"=COD1",$B$11:$B$8770,"="&amp;B1606)/COUNTIFS($F$11:$F$8770,"=COD1",$B$11:$B$8770,"="&amp;B1606))/COUNTIFS($A$11:$A$8770,"="&amp;A1606,$F$11:$F$8770,"=COD1"),0)</f>
        <v>0</v>
      </c>
      <c r="U1606" t="e">
        <f>(VLOOKUP(F1606,tarifas!$C$7:$D$10,2,FALSE)+tarifas!$D$21)*datos!P1606</f>
        <v>#N/A</v>
      </c>
      <c r="V1606" t="e">
        <f t="shared" si="228"/>
        <v>#N/A</v>
      </c>
      <c r="W1606">
        <f t="shared" si="229"/>
        <v>5.1126297691569489</v>
      </c>
    </row>
    <row r="1607" spans="1:23" x14ac:dyDescent="0.25">
      <c r="A1607">
        <f t="shared" si="222"/>
        <v>67</v>
      </c>
      <c r="B1607">
        <f t="shared" si="223"/>
        <v>3</v>
      </c>
      <c r="C1607" s="1">
        <f t="shared" si="230"/>
        <v>41706.499999996129</v>
      </c>
      <c r="D1607" s="7">
        <v>693.13636363636351</v>
      </c>
      <c r="E1607" s="7"/>
      <c r="G1607">
        <v>15.1</v>
      </c>
      <c r="H1607" s="12">
        <v>152.27968551614441</v>
      </c>
      <c r="I1607" s="13">
        <f>$D$2*tarifas!$D$12/24</f>
        <v>1.4541666666666666</v>
      </c>
      <c r="J1607" s="13" t="e">
        <f>VLOOKUP(E1607&amp;" "&amp;F1607,tarifas!$A$13:$D$20,4,FALSE)*H1607</f>
        <v>#N/A</v>
      </c>
      <c r="K1607" s="13">
        <f>IF(F1607="COD1",tarifas!$D$11*(SUMIFS($H$11:$H$8770,$F$11:$F$8770,"=COD1",$B$11:$B$8770,"="&amp;B1607)/COUNTIFS($F$11:$F$8770,"=COD1",$B$11:$B$8770,"="&amp;B1607))/COUNTIFS($A$11:$A$8770,"="&amp;A1607,$F$11:$F$8770,"=COD1"),0)</f>
        <v>0</v>
      </c>
      <c r="L1607" s="13" t="e">
        <f>(VLOOKUP(F1607,tarifas!$C$7:$D$10,2,FALSE)+tarifas!$D$21)*datos!H1607</f>
        <v>#N/A</v>
      </c>
      <c r="M1607">
        <v>523.78504999999996</v>
      </c>
      <c r="N1607" s="13" t="e">
        <f t="shared" si="224"/>
        <v>#N/A</v>
      </c>
      <c r="O1607">
        <f t="shared" si="225"/>
        <v>152.27968551614441</v>
      </c>
      <c r="P1607" s="12">
        <f t="shared" si="226"/>
        <v>0</v>
      </c>
      <c r="Q1607">
        <f t="shared" si="227"/>
        <v>371.50536448385554</v>
      </c>
      <c r="R1607">
        <f>$D$2*tarifas!$D$12/24</f>
        <v>1.4541666666666666</v>
      </c>
      <c r="S1607" t="e">
        <f>VLOOKUP(E1607&amp;" "&amp;F1607,tarifas!$A$13:$D$20,4,FALSE)*P1607</f>
        <v>#N/A</v>
      </c>
      <c r="T1607">
        <f>IF(F1607="COD1",tarifas!$D$11*(SUMIFS($P$11:$P$8770,$F$11:$F$8770,"=COD1",$B$11:$B$8770,"="&amp;B1607)/COUNTIFS($F$11:$F$8770,"=COD1",$B$11:$B$8770,"="&amp;B1607))/COUNTIFS($A$11:$A$8770,"="&amp;A1607,$F$11:$F$8770,"=COD1"),0)</f>
        <v>0</v>
      </c>
      <c r="U1607" t="e">
        <f>(VLOOKUP(F1607,tarifas!$C$7:$D$10,2,FALSE)+tarifas!$D$21)*datos!P1607</f>
        <v>#N/A</v>
      </c>
      <c r="V1607" t="e">
        <f t="shared" si="228"/>
        <v>#N/A</v>
      </c>
      <c r="W1607">
        <f t="shared" si="229"/>
        <v>5.0487579033355967</v>
      </c>
    </row>
    <row r="1608" spans="1:23" x14ac:dyDescent="0.25">
      <c r="A1608">
        <f t="shared" si="222"/>
        <v>67</v>
      </c>
      <c r="B1608">
        <f t="shared" si="223"/>
        <v>3</v>
      </c>
      <c r="C1608" s="1">
        <f t="shared" si="230"/>
        <v>41706.541666662793</v>
      </c>
      <c r="D1608" s="7">
        <v>666.60606060606062</v>
      </c>
      <c r="E1608" s="7"/>
      <c r="G1608">
        <v>15</v>
      </c>
      <c r="H1608" s="12">
        <v>153.5501972618101</v>
      </c>
      <c r="I1608" s="13">
        <f>$D$2*tarifas!$D$12/24</f>
        <v>1.4541666666666666</v>
      </c>
      <c r="J1608" s="13" t="e">
        <f>VLOOKUP(E1608&amp;" "&amp;F1608,tarifas!$A$13:$D$20,4,FALSE)*H1608</f>
        <v>#N/A</v>
      </c>
      <c r="K1608" s="13">
        <f>IF(F1608="COD1",tarifas!$D$11*(SUMIFS($H$11:$H$8770,$F$11:$F$8770,"=COD1",$B$11:$B$8770,"="&amp;B1608)/COUNTIFS($F$11:$F$8770,"=COD1",$B$11:$B$8770,"="&amp;B1608))/COUNTIFS($A$11:$A$8770,"="&amp;A1608,$F$11:$F$8770,"=COD1"),0)</f>
        <v>0</v>
      </c>
      <c r="L1608" s="13" t="e">
        <f>(VLOOKUP(F1608,tarifas!$C$7:$D$10,2,FALSE)+tarifas!$D$21)*datos!H1608</f>
        <v>#N/A</v>
      </c>
      <c r="M1608">
        <v>499.32577000000003</v>
      </c>
      <c r="N1608" s="13" t="e">
        <f t="shared" si="224"/>
        <v>#N/A</v>
      </c>
      <c r="O1608">
        <f t="shared" si="225"/>
        <v>153.5501972618101</v>
      </c>
      <c r="P1608" s="12">
        <f t="shared" si="226"/>
        <v>0</v>
      </c>
      <c r="Q1608">
        <f t="shared" si="227"/>
        <v>345.77557273818991</v>
      </c>
      <c r="R1608">
        <f>$D$2*tarifas!$D$12/24</f>
        <v>1.4541666666666666</v>
      </c>
      <c r="S1608" t="e">
        <f>VLOOKUP(E1608&amp;" "&amp;F1608,tarifas!$A$13:$D$20,4,FALSE)*P1608</f>
        <v>#N/A</v>
      </c>
      <c r="T1608">
        <f>IF(F1608="COD1",tarifas!$D$11*(SUMIFS($P$11:$P$8770,$F$11:$F$8770,"=COD1",$B$11:$B$8770,"="&amp;B1608)/COUNTIFS($F$11:$F$8770,"=COD1",$B$11:$B$8770,"="&amp;B1608))/COUNTIFS($A$11:$A$8770,"="&amp;A1608,$F$11:$F$8770,"=COD1"),0)</f>
        <v>0</v>
      </c>
      <c r="U1608" t="e">
        <f>(VLOOKUP(F1608,tarifas!$C$7:$D$10,2,FALSE)+tarifas!$D$21)*datos!P1608</f>
        <v>#N/A</v>
      </c>
      <c r="V1608" t="e">
        <f t="shared" si="228"/>
        <v>#N/A</v>
      </c>
      <c r="W1608">
        <f t="shared" si="229"/>
        <v>4.6679702319655636</v>
      </c>
    </row>
    <row r="1609" spans="1:23" x14ac:dyDescent="0.25">
      <c r="A1609">
        <f t="shared" si="222"/>
        <v>67</v>
      </c>
      <c r="B1609">
        <f t="shared" si="223"/>
        <v>3</v>
      </c>
      <c r="C1609" s="1">
        <f t="shared" si="230"/>
        <v>41706.583333329458</v>
      </c>
      <c r="D1609" s="7">
        <v>599.63636363636363</v>
      </c>
      <c r="E1609" s="7"/>
      <c r="G1609">
        <v>14.9</v>
      </c>
      <c r="H1609" s="12">
        <v>153.95598997520349</v>
      </c>
      <c r="I1609" s="13">
        <f>$D$2*tarifas!$D$12/24</f>
        <v>1.4541666666666666</v>
      </c>
      <c r="J1609" s="13" t="e">
        <f>VLOOKUP(E1609&amp;" "&amp;F1609,tarifas!$A$13:$D$20,4,FALSE)*H1609</f>
        <v>#N/A</v>
      </c>
      <c r="K1609" s="13">
        <f>IF(F1609="COD1",tarifas!$D$11*(SUMIFS($H$11:$H$8770,$F$11:$F$8770,"=COD1",$B$11:$B$8770,"="&amp;B1609)/COUNTIFS($F$11:$F$8770,"=COD1",$B$11:$B$8770,"="&amp;B1609))/COUNTIFS($A$11:$A$8770,"="&amp;A1609,$F$11:$F$8770,"=COD1"),0)</f>
        <v>0</v>
      </c>
      <c r="L1609" s="13" t="e">
        <f>(VLOOKUP(F1609,tarifas!$C$7:$D$10,2,FALSE)+tarifas!$D$21)*datos!H1609</f>
        <v>#N/A</v>
      </c>
      <c r="M1609">
        <v>435.13867999999997</v>
      </c>
      <c r="N1609" s="13" t="e">
        <f t="shared" si="224"/>
        <v>#N/A</v>
      </c>
      <c r="O1609">
        <f t="shared" si="225"/>
        <v>153.95598997520349</v>
      </c>
      <c r="P1609" s="12">
        <f t="shared" si="226"/>
        <v>0</v>
      </c>
      <c r="Q1609">
        <f t="shared" si="227"/>
        <v>281.18269002479644</v>
      </c>
      <c r="R1609">
        <f>$D$2*tarifas!$D$12/24</f>
        <v>1.4541666666666666</v>
      </c>
      <c r="S1609" t="e">
        <f>VLOOKUP(E1609&amp;" "&amp;F1609,tarifas!$A$13:$D$20,4,FALSE)*P1609</f>
        <v>#N/A</v>
      </c>
      <c r="T1609">
        <f>IF(F1609="COD1",tarifas!$D$11*(SUMIFS($P$11:$P$8770,$F$11:$F$8770,"=COD1",$B$11:$B$8770,"="&amp;B1609)/COUNTIFS($F$11:$F$8770,"=COD1",$B$11:$B$8770,"="&amp;B1609))/COUNTIFS($A$11:$A$8770,"="&amp;A1609,$F$11:$F$8770,"=COD1"),0)</f>
        <v>0</v>
      </c>
      <c r="U1609" t="e">
        <f>(VLOOKUP(F1609,tarifas!$C$7:$D$10,2,FALSE)+tarifas!$D$21)*datos!P1609</f>
        <v>#N/A</v>
      </c>
      <c r="V1609" t="e">
        <f t="shared" si="228"/>
        <v>#N/A</v>
      </c>
      <c r="W1609">
        <f t="shared" si="229"/>
        <v>3.7706598732325203</v>
      </c>
    </row>
    <row r="1610" spans="1:23" x14ac:dyDescent="0.25">
      <c r="A1610">
        <f t="shared" si="222"/>
        <v>67</v>
      </c>
      <c r="B1610">
        <f t="shared" si="223"/>
        <v>3</v>
      </c>
      <c r="C1610" s="1">
        <f t="shared" si="230"/>
        <v>41706.624999996122</v>
      </c>
      <c r="D1610" s="7">
        <v>499.43939393939394</v>
      </c>
      <c r="E1610" s="7"/>
      <c r="G1610">
        <v>5.9</v>
      </c>
      <c r="H1610" s="12">
        <v>160.08656113084086</v>
      </c>
      <c r="I1610" s="13">
        <f>$D$2*tarifas!$D$12/24</f>
        <v>1.4541666666666666</v>
      </c>
      <c r="J1610" s="13" t="e">
        <f>VLOOKUP(E1610&amp;" "&amp;F1610,tarifas!$A$13:$D$20,4,FALSE)*H1610</f>
        <v>#N/A</v>
      </c>
      <c r="K1610" s="13">
        <f>IF(F1610="COD1",tarifas!$D$11*(SUMIFS($H$11:$H$8770,$F$11:$F$8770,"=COD1",$B$11:$B$8770,"="&amp;B1610)/COUNTIFS($F$11:$F$8770,"=COD1",$B$11:$B$8770,"="&amp;B1610))/COUNTIFS($A$11:$A$8770,"="&amp;A1610,$F$11:$F$8770,"=COD1"),0)</f>
        <v>0</v>
      </c>
      <c r="L1610" s="13" t="e">
        <f>(VLOOKUP(F1610,tarifas!$C$7:$D$10,2,FALSE)+tarifas!$D$21)*datos!H1610</f>
        <v>#N/A</v>
      </c>
      <c r="M1610">
        <v>332.51228000000003</v>
      </c>
      <c r="N1610" s="13" t="e">
        <f t="shared" si="224"/>
        <v>#N/A</v>
      </c>
      <c r="O1610">
        <f t="shared" si="225"/>
        <v>160.08656113084086</v>
      </c>
      <c r="P1610" s="12">
        <f t="shared" si="226"/>
        <v>0</v>
      </c>
      <c r="Q1610">
        <f t="shared" si="227"/>
        <v>172.42571886915917</v>
      </c>
      <c r="R1610">
        <f>$D$2*tarifas!$D$12/24</f>
        <v>1.4541666666666666</v>
      </c>
      <c r="S1610" t="e">
        <f>VLOOKUP(E1610&amp;" "&amp;F1610,tarifas!$A$13:$D$20,4,FALSE)*P1610</f>
        <v>#N/A</v>
      </c>
      <c r="T1610">
        <f>IF(F1610="COD1",tarifas!$D$11*(SUMIFS($P$11:$P$8770,$F$11:$F$8770,"=COD1",$B$11:$B$8770,"="&amp;B1610)/COUNTIFS($F$11:$F$8770,"=COD1",$B$11:$B$8770,"="&amp;B1610))/COUNTIFS($A$11:$A$8770,"="&amp;A1610,$F$11:$F$8770,"=COD1"),0)</f>
        <v>0</v>
      </c>
      <c r="U1610" t="e">
        <f>(VLOOKUP(F1610,tarifas!$C$7:$D$10,2,FALSE)+tarifas!$D$21)*datos!P1610</f>
        <v>#N/A</v>
      </c>
      <c r="V1610" t="e">
        <f t="shared" si="228"/>
        <v>#N/A</v>
      </c>
      <c r="W1610">
        <f t="shared" si="229"/>
        <v>0.91558056719523528</v>
      </c>
    </row>
    <row r="1611" spans="1:23" x14ac:dyDescent="0.25">
      <c r="A1611">
        <f t="shared" si="222"/>
        <v>67</v>
      </c>
      <c r="B1611">
        <f t="shared" si="223"/>
        <v>3</v>
      </c>
      <c r="C1611" s="1">
        <f t="shared" si="230"/>
        <v>41706.666666662786</v>
      </c>
      <c r="D1611" s="7">
        <v>327.37878787878788</v>
      </c>
      <c r="E1611" s="7"/>
      <c r="G1611">
        <v>5</v>
      </c>
      <c r="H1611" s="12">
        <v>166.16707659000645</v>
      </c>
      <c r="I1611" s="13">
        <f>$D$2*tarifas!$D$12/24</f>
        <v>1.4541666666666666</v>
      </c>
      <c r="J1611" s="13" t="e">
        <f>VLOOKUP(E1611&amp;" "&amp;F1611,tarifas!$A$13:$D$20,4,FALSE)*H1611</f>
        <v>#N/A</v>
      </c>
      <c r="K1611" s="13">
        <f>IF(F1611="COD1",tarifas!$D$11*(SUMIFS($H$11:$H$8770,$F$11:$F$8770,"=COD1",$B$11:$B$8770,"="&amp;B1611)/COUNTIFS($F$11:$F$8770,"=COD1",$B$11:$B$8770,"="&amp;B1611))/COUNTIFS($A$11:$A$8770,"="&amp;A1611,$F$11:$F$8770,"=COD1"),0)</f>
        <v>0</v>
      </c>
      <c r="L1611" s="13" t="e">
        <f>(VLOOKUP(F1611,tarifas!$C$7:$D$10,2,FALSE)+tarifas!$D$21)*datos!H1611</f>
        <v>#N/A</v>
      </c>
      <c r="M1611">
        <v>194.46652</v>
      </c>
      <c r="N1611" s="13" t="e">
        <f t="shared" si="224"/>
        <v>#N/A</v>
      </c>
      <c r="O1611">
        <f t="shared" si="225"/>
        <v>166.16707659000645</v>
      </c>
      <c r="P1611" s="12">
        <f t="shared" si="226"/>
        <v>0</v>
      </c>
      <c r="Q1611">
        <f t="shared" si="227"/>
        <v>28.299443409993557</v>
      </c>
      <c r="R1611">
        <f>$D$2*tarifas!$D$12/24</f>
        <v>1.4541666666666666</v>
      </c>
      <c r="S1611" t="e">
        <f>VLOOKUP(E1611&amp;" "&amp;F1611,tarifas!$A$13:$D$20,4,FALSE)*P1611</f>
        <v>#N/A</v>
      </c>
      <c r="T1611">
        <f>IF(F1611="COD1",tarifas!$D$11*(SUMIFS($P$11:$P$8770,$F$11:$F$8770,"=COD1",$B$11:$B$8770,"="&amp;B1611)/COUNTIFS($F$11:$F$8770,"=COD1",$B$11:$B$8770,"="&amp;B1611))/COUNTIFS($A$11:$A$8770,"="&amp;A1611,$F$11:$F$8770,"=COD1"),0)</f>
        <v>0</v>
      </c>
      <c r="U1611" t="e">
        <f>(VLOOKUP(F1611,tarifas!$C$7:$D$10,2,FALSE)+tarifas!$D$21)*datos!P1611</f>
        <v>#N/A</v>
      </c>
      <c r="V1611" t="e">
        <f t="shared" si="228"/>
        <v>#N/A</v>
      </c>
      <c r="W1611">
        <f t="shared" si="229"/>
        <v>0.127347495344971</v>
      </c>
    </row>
    <row r="1612" spans="1:23" x14ac:dyDescent="0.25">
      <c r="A1612">
        <f t="shared" ref="A1612:A1675" si="231">DAYS360($C$11,C1612)</f>
        <v>67</v>
      </c>
      <c r="B1612">
        <f t="shared" ref="B1612:B1675" si="232">MONTH(C1612)</f>
        <v>3</v>
      </c>
      <c r="C1612" s="1">
        <f t="shared" si="230"/>
        <v>41706.70833332945</v>
      </c>
      <c r="D1612" s="7">
        <v>122.09090909090909</v>
      </c>
      <c r="E1612" s="7"/>
      <c r="G1612">
        <v>10</v>
      </c>
      <c r="H1612" s="12">
        <v>165.51928909160324</v>
      </c>
      <c r="I1612" s="13">
        <f>$D$2*tarifas!$D$12/24</f>
        <v>1.4541666666666666</v>
      </c>
      <c r="J1612" s="13" t="e">
        <f>VLOOKUP(E1612&amp;" "&amp;F1612,tarifas!$A$13:$D$20,4,FALSE)*H1612</f>
        <v>#N/A</v>
      </c>
      <c r="K1612" s="13">
        <f>IF(F1612="COD1",tarifas!$D$11*(SUMIFS($H$11:$H$8770,$F$11:$F$8770,"=COD1",$B$11:$B$8770,"="&amp;B1612)/COUNTIFS($F$11:$F$8770,"=COD1",$B$11:$B$8770,"="&amp;B1612))/COUNTIFS($A$11:$A$8770,"="&amp;A1612,$F$11:$F$8770,"=COD1"),0)</f>
        <v>0</v>
      </c>
      <c r="L1612" s="13" t="e">
        <f>(VLOOKUP(F1612,tarifas!$C$7:$D$10,2,FALSE)+tarifas!$D$21)*datos!H1612</f>
        <v>#N/A</v>
      </c>
      <c r="M1612">
        <v>42.151139999999998</v>
      </c>
      <c r="N1612" s="13" t="e">
        <f t="shared" ref="N1612:N1675" si="233">(I1612+J1612+K1612+L1612)*1.23</f>
        <v>#N/A</v>
      </c>
      <c r="O1612">
        <f t="shared" ref="O1612:O1675" si="234">IF(M1612&lt;H1612,M1612,H1612)</f>
        <v>42.151139999999998</v>
      </c>
      <c r="P1612" s="12">
        <f t="shared" ref="P1612:P1675" si="235">H1612-O1612</f>
        <v>123.36814909160324</v>
      </c>
      <c r="Q1612">
        <f t="shared" ref="Q1612:Q1675" si="236">IF(M1612&lt;H1612,0,M1612-H1612)</f>
        <v>0</v>
      </c>
      <c r="R1612">
        <f>$D$2*tarifas!$D$12/24</f>
        <v>1.4541666666666666</v>
      </c>
      <c r="S1612" t="e">
        <f>VLOOKUP(E1612&amp;" "&amp;F1612,tarifas!$A$13:$D$20,4,FALSE)*P1612</f>
        <v>#N/A</v>
      </c>
      <c r="T1612">
        <f>IF(F1612="COD1",tarifas!$D$11*(SUMIFS($P$11:$P$8770,$F$11:$F$8770,"=COD1",$B$11:$B$8770,"="&amp;B1612)/COUNTIFS($F$11:$F$8770,"=COD1",$B$11:$B$8770,"="&amp;B1612))/COUNTIFS($A$11:$A$8770,"="&amp;A1612,$F$11:$F$8770,"=COD1"),0)</f>
        <v>0</v>
      </c>
      <c r="U1612" t="e">
        <f>(VLOOKUP(F1612,tarifas!$C$7:$D$10,2,FALSE)+tarifas!$D$21)*datos!P1612</f>
        <v>#N/A</v>
      </c>
      <c r="V1612" t="e">
        <f t="shared" ref="V1612:V1675" si="237">(R1612+S1612+T1612+U1612)*1.23</f>
        <v>#N/A</v>
      </c>
      <c r="W1612">
        <f t="shared" ref="W1612:W1675" si="238">0.9*G1612/1000*Q1612</f>
        <v>0</v>
      </c>
    </row>
    <row r="1613" spans="1:23" x14ac:dyDescent="0.25">
      <c r="A1613">
        <f t="shared" si="231"/>
        <v>67</v>
      </c>
      <c r="B1613">
        <f t="shared" si="232"/>
        <v>3</v>
      </c>
      <c r="C1613" s="1">
        <f t="shared" ref="C1613:C1676" si="239">+C1612+1/24</f>
        <v>41706.749999996115</v>
      </c>
      <c r="D1613" s="7">
        <v>0</v>
      </c>
      <c r="E1613" s="7"/>
      <c r="G1613">
        <v>18.170000000000002</v>
      </c>
      <c r="H1613" s="12">
        <v>166.64489411200526</v>
      </c>
      <c r="I1613" s="13">
        <f>$D$2*tarifas!$D$12/24</f>
        <v>1.4541666666666666</v>
      </c>
      <c r="J1613" s="13" t="e">
        <f>VLOOKUP(E1613&amp;" "&amp;F1613,tarifas!$A$13:$D$20,4,FALSE)*H1613</f>
        <v>#N/A</v>
      </c>
      <c r="K1613" s="13">
        <f>IF(F1613="COD1",tarifas!$D$11*(SUMIFS($H$11:$H$8770,$F$11:$F$8770,"=COD1",$B$11:$B$8770,"="&amp;B1613)/COUNTIFS($F$11:$F$8770,"=COD1",$B$11:$B$8770,"="&amp;B1613))/COUNTIFS($A$11:$A$8770,"="&amp;A1613,$F$11:$F$8770,"=COD1"),0)</f>
        <v>0</v>
      </c>
      <c r="L1613" s="13" t="e">
        <f>(VLOOKUP(F1613,tarifas!$C$7:$D$10,2,FALSE)+tarifas!$D$21)*datos!H1613</f>
        <v>#N/A</v>
      </c>
      <c r="M1613">
        <v>0</v>
      </c>
      <c r="N1613" s="13" t="e">
        <f t="shared" si="233"/>
        <v>#N/A</v>
      </c>
      <c r="O1613">
        <f t="shared" si="234"/>
        <v>0</v>
      </c>
      <c r="P1613" s="12">
        <f t="shared" si="235"/>
        <v>166.64489411200526</v>
      </c>
      <c r="Q1613">
        <f t="shared" si="236"/>
        <v>0</v>
      </c>
      <c r="R1613">
        <f>$D$2*tarifas!$D$12/24</f>
        <v>1.4541666666666666</v>
      </c>
      <c r="S1613" t="e">
        <f>VLOOKUP(E1613&amp;" "&amp;F1613,tarifas!$A$13:$D$20,4,FALSE)*P1613</f>
        <v>#N/A</v>
      </c>
      <c r="T1613">
        <f>IF(F1613="COD1",tarifas!$D$11*(SUMIFS($P$11:$P$8770,$F$11:$F$8770,"=COD1",$B$11:$B$8770,"="&amp;B1613)/COUNTIFS($F$11:$F$8770,"=COD1",$B$11:$B$8770,"="&amp;B1613))/COUNTIFS($A$11:$A$8770,"="&amp;A1613,$F$11:$F$8770,"=COD1"),0)</f>
        <v>0</v>
      </c>
      <c r="U1613" t="e">
        <f>(VLOOKUP(F1613,tarifas!$C$7:$D$10,2,FALSE)+tarifas!$D$21)*datos!P1613</f>
        <v>#N/A</v>
      </c>
      <c r="V1613" t="e">
        <f t="shared" si="237"/>
        <v>#N/A</v>
      </c>
      <c r="W1613">
        <f t="shared" si="238"/>
        <v>0</v>
      </c>
    </row>
    <row r="1614" spans="1:23" x14ac:dyDescent="0.25">
      <c r="A1614">
        <f t="shared" si="231"/>
        <v>67</v>
      </c>
      <c r="B1614">
        <f t="shared" si="232"/>
        <v>3</v>
      </c>
      <c r="C1614" s="1">
        <f t="shared" si="239"/>
        <v>41706.791666662779</v>
      </c>
      <c r="D1614" s="7">
        <v>0</v>
      </c>
      <c r="E1614" s="7"/>
      <c r="G1614">
        <v>30</v>
      </c>
      <c r="H1614" s="12">
        <v>165.81188876616545</v>
      </c>
      <c r="I1614" s="13">
        <f>$D$2*tarifas!$D$12/24</f>
        <v>1.4541666666666666</v>
      </c>
      <c r="J1614" s="13" t="e">
        <f>VLOOKUP(E1614&amp;" "&amp;F1614,tarifas!$A$13:$D$20,4,FALSE)*H1614</f>
        <v>#N/A</v>
      </c>
      <c r="K1614" s="13">
        <f>IF(F1614="COD1",tarifas!$D$11*(SUMIFS($H$11:$H$8770,$F$11:$F$8770,"=COD1",$B$11:$B$8770,"="&amp;B1614)/COUNTIFS($F$11:$F$8770,"=COD1",$B$11:$B$8770,"="&amp;B1614))/COUNTIFS($A$11:$A$8770,"="&amp;A1614,$F$11:$F$8770,"=COD1"),0)</f>
        <v>0</v>
      </c>
      <c r="L1614" s="13" t="e">
        <f>(VLOOKUP(F1614,tarifas!$C$7:$D$10,2,FALSE)+tarifas!$D$21)*datos!H1614</f>
        <v>#N/A</v>
      </c>
      <c r="M1614">
        <v>0</v>
      </c>
      <c r="N1614" s="13" t="e">
        <f t="shared" si="233"/>
        <v>#N/A</v>
      </c>
      <c r="O1614">
        <f t="shared" si="234"/>
        <v>0</v>
      </c>
      <c r="P1614" s="12">
        <f t="shared" si="235"/>
        <v>165.81188876616545</v>
      </c>
      <c r="Q1614">
        <f t="shared" si="236"/>
        <v>0</v>
      </c>
      <c r="R1614">
        <f>$D$2*tarifas!$D$12/24</f>
        <v>1.4541666666666666</v>
      </c>
      <c r="S1614" t="e">
        <f>VLOOKUP(E1614&amp;" "&amp;F1614,tarifas!$A$13:$D$20,4,FALSE)*P1614</f>
        <v>#N/A</v>
      </c>
      <c r="T1614">
        <f>IF(F1614="COD1",tarifas!$D$11*(SUMIFS($P$11:$P$8770,$F$11:$F$8770,"=COD1",$B$11:$B$8770,"="&amp;B1614)/COUNTIFS($F$11:$F$8770,"=COD1",$B$11:$B$8770,"="&amp;B1614))/COUNTIFS($A$11:$A$8770,"="&amp;A1614,$F$11:$F$8770,"=COD1"),0)</f>
        <v>0</v>
      </c>
      <c r="U1614" t="e">
        <f>(VLOOKUP(F1614,tarifas!$C$7:$D$10,2,FALSE)+tarifas!$D$21)*datos!P1614</f>
        <v>#N/A</v>
      </c>
      <c r="V1614" t="e">
        <f t="shared" si="237"/>
        <v>#N/A</v>
      </c>
      <c r="W1614">
        <f t="shared" si="238"/>
        <v>0</v>
      </c>
    </row>
    <row r="1615" spans="1:23" x14ac:dyDescent="0.25">
      <c r="A1615">
        <f t="shared" si="231"/>
        <v>67</v>
      </c>
      <c r="B1615">
        <f t="shared" si="232"/>
        <v>3</v>
      </c>
      <c r="C1615" s="1">
        <f t="shared" si="239"/>
        <v>41706.833333329443</v>
      </c>
      <c r="D1615" s="7">
        <v>0</v>
      </c>
      <c r="E1615" s="7"/>
      <c r="G1615">
        <v>26</v>
      </c>
      <c r="H1615" s="12">
        <v>176.96360396367749</v>
      </c>
      <c r="I1615" s="13">
        <f>$D$2*tarifas!$D$12/24</f>
        <v>1.4541666666666666</v>
      </c>
      <c r="J1615" s="13" t="e">
        <f>VLOOKUP(E1615&amp;" "&amp;F1615,tarifas!$A$13:$D$20,4,FALSE)*H1615</f>
        <v>#N/A</v>
      </c>
      <c r="K1615" s="13">
        <f>IF(F1615="COD1",tarifas!$D$11*(SUMIFS($H$11:$H$8770,$F$11:$F$8770,"=COD1",$B$11:$B$8770,"="&amp;B1615)/COUNTIFS($F$11:$F$8770,"=COD1",$B$11:$B$8770,"="&amp;B1615))/COUNTIFS($A$11:$A$8770,"="&amp;A1615,$F$11:$F$8770,"=COD1"),0)</f>
        <v>0</v>
      </c>
      <c r="L1615" s="13" t="e">
        <f>(VLOOKUP(F1615,tarifas!$C$7:$D$10,2,FALSE)+tarifas!$D$21)*datos!H1615</f>
        <v>#N/A</v>
      </c>
      <c r="M1615">
        <v>0</v>
      </c>
      <c r="N1615" s="13" t="e">
        <f t="shared" si="233"/>
        <v>#N/A</v>
      </c>
      <c r="O1615">
        <f t="shared" si="234"/>
        <v>0</v>
      </c>
      <c r="P1615" s="12">
        <f t="shared" si="235"/>
        <v>176.96360396367749</v>
      </c>
      <c r="Q1615">
        <f t="shared" si="236"/>
        <v>0</v>
      </c>
      <c r="R1615">
        <f>$D$2*tarifas!$D$12/24</f>
        <v>1.4541666666666666</v>
      </c>
      <c r="S1615" t="e">
        <f>VLOOKUP(E1615&amp;" "&amp;F1615,tarifas!$A$13:$D$20,4,FALSE)*P1615</f>
        <v>#N/A</v>
      </c>
      <c r="T1615">
        <f>IF(F1615="COD1",tarifas!$D$11*(SUMIFS($P$11:$P$8770,$F$11:$F$8770,"=COD1",$B$11:$B$8770,"="&amp;B1615)/COUNTIFS($F$11:$F$8770,"=COD1",$B$11:$B$8770,"="&amp;B1615))/COUNTIFS($A$11:$A$8770,"="&amp;A1615,$F$11:$F$8770,"=COD1"),0)</f>
        <v>0</v>
      </c>
      <c r="U1615" t="e">
        <f>(VLOOKUP(F1615,tarifas!$C$7:$D$10,2,FALSE)+tarifas!$D$21)*datos!P1615</f>
        <v>#N/A</v>
      </c>
      <c r="V1615" t="e">
        <f t="shared" si="237"/>
        <v>#N/A</v>
      </c>
      <c r="W1615">
        <f t="shared" si="238"/>
        <v>0</v>
      </c>
    </row>
    <row r="1616" spans="1:23" x14ac:dyDescent="0.25">
      <c r="A1616">
        <f t="shared" si="231"/>
        <v>67</v>
      </c>
      <c r="B1616">
        <f t="shared" si="232"/>
        <v>3</v>
      </c>
      <c r="C1616" s="1">
        <f t="shared" si="239"/>
        <v>41706.874999996107</v>
      </c>
      <c r="D1616" s="7">
        <v>0</v>
      </c>
      <c r="E1616" s="7"/>
      <c r="G1616">
        <v>21.23</v>
      </c>
      <c r="H1616" s="12">
        <v>171.61478242620277</v>
      </c>
      <c r="I1616" s="13">
        <f>$D$2*tarifas!$D$12/24</f>
        <v>1.4541666666666666</v>
      </c>
      <c r="J1616" s="13" t="e">
        <f>VLOOKUP(E1616&amp;" "&amp;F1616,tarifas!$A$13:$D$20,4,FALSE)*H1616</f>
        <v>#N/A</v>
      </c>
      <c r="K1616" s="13">
        <f>IF(F1616="COD1",tarifas!$D$11*(SUMIFS($H$11:$H$8770,$F$11:$F$8770,"=COD1",$B$11:$B$8770,"="&amp;B1616)/COUNTIFS($F$11:$F$8770,"=COD1",$B$11:$B$8770,"="&amp;B1616))/COUNTIFS($A$11:$A$8770,"="&amp;A1616,$F$11:$F$8770,"=COD1"),0)</f>
        <v>0</v>
      </c>
      <c r="L1616" s="13" t="e">
        <f>(VLOOKUP(F1616,tarifas!$C$7:$D$10,2,FALSE)+tarifas!$D$21)*datos!H1616</f>
        <v>#N/A</v>
      </c>
      <c r="M1616">
        <v>0</v>
      </c>
      <c r="N1616" s="13" t="e">
        <f t="shared" si="233"/>
        <v>#N/A</v>
      </c>
      <c r="O1616">
        <f t="shared" si="234"/>
        <v>0</v>
      </c>
      <c r="P1616" s="12">
        <f t="shared" si="235"/>
        <v>171.61478242620277</v>
      </c>
      <c r="Q1616">
        <f t="shared" si="236"/>
        <v>0</v>
      </c>
      <c r="R1616">
        <f>$D$2*tarifas!$D$12/24</f>
        <v>1.4541666666666666</v>
      </c>
      <c r="S1616" t="e">
        <f>VLOOKUP(E1616&amp;" "&amp;F1616,tarifas!$A$13:$D$20,4,FALSE)*P1616</f>
        <v>#N/A</v>
      </c>
      <c r="T1616">
        <f>IF(F1616="COD1",tarifas!$D$11*(SUMIFS($P$11:$P$8770,$F$11:$F$8770,"=COD1",$B$11:$B$8770,"="&amp;B1616)/COUNTIFS($F$11:$F$8770,"=COD1",$B$11:$B$8770,"="&amp;B1616))/COUNTIFS($A$11:$A$8770,"="&amp;A1616,$F$11:$F$8770,"=COD1"),0)</f>
        <v>0</v>
      </c>
      <c r="U1616" t="e">
        <f>(VLOOKUP(F1616,tarifas!$C$7:$D$10,2,FALSE)+tarifas!$D$21)*datos!P1616</f>
        <v>#N/A</v>
      </c>
      <c r="V1616" t="e">
        <f t="shared" si="237"/>
        <v>#N/A</v>
      </c>
      <c r="W1616">
        <f t="shared" si="238"/>
        <v>0</v>
      </c>
    </row>
    <row r="1617" spans="1:23" x14ac:dyDescent="0.25">
      <c r="A1617">
        <f t="shared" si="231"/>
        <v>67</v>
      </c>
      <c r="B1617">
        <f t="shared" si="232"/>
        <v>3</v>
      </c>
      <c r="C1617" s="1">
        <f t="shared" si="239"/>
        <v>41706.916666662772</v>
      </c>
      <c r="D1617" s="7">
        <v>0</v>
      </c>
      <c r="E1617" s="7"/>
      <c r="G1617">
        <v>18.97</v>
      </c>
      <c r="H1617" s="12">
        <v>173.78762477439287</v>
      </c>
      <c r="I1617" s="13">
        <f>$D$2*tarifas!$D$12/24</f>
        <v>1.4541666666666666</v>
      </c>
      <c r="J1617" s="13" t="e">
        <f>VLOOKUP(E1617&amp;" "&amp;F1617,tarifas!$A$13:$D$20,4,FALSE)*H1617</f>
        <v>#N/A</v>
      </c>
      <c r="K1617" s="13">
        <f>IF(F1617="COD1",tarifas!$D$11*(SUMIFS($H$11:$H$8770,$F$11:$F$8770,"=COD1",$B$11:$B$8770,"="&amp;B1617)/COUNTIFS($F$11:$F$8770,"=COD1",$B$11:$B$8770,"="&amp;B1617))/COUNTIFS($A$11:$A$8770,"="&amp;A1617,$F$11:$F$8770,"=COD1"),0)</f>
        <v>0</v>
      </c>
      <c r="L1617" s="13" t="e">
        <f>(VLOOKUP(F1617,tarifas!$C$7:$D$10,2,FALSE)+tarifas!$D$21)*datos!H1617</f>
        <v>#N/A</v>
      </c>
      <c r="M1617">
        <v>0</v>
      </c>
      <c r="N1617" s="13" t="e">
        <f t="shared" si="233"/>
        <v>#N/A</v>
      </c>
      <c r="O1617">
        <f t="shared" si="234"/>
        <v>0</v>
      </c>
      <c r="P1617" s="12">
        <f t="shared" si="235"/>
        <v>173.78762477439287</v>
      </c>
      <c r="Q1617">
        <f t="shared" si="236"/>
        <v>0</v>
      </c>
      <c r="R1617">
        <f>$D$2*tarifas!$D$12/24</f>
        <v>1.4541666666666666</v>
      </c>
      <c r="S1617" t="e">
        <f>VLOOKUP(E1617&amp;" "&amp;F1617,tarifas!$A$13:$D$20,4,FALSE)*P1617</f>
        <v>#N/A</v>
      </c>
      <c r="T1617">
        <f>IF(F1617="COD1",tarifas!$D$11*(SUMIFS($P$11:$P$8770,$F$11:$F$8770,"=COD1",$B$11:$B$8770,"="&amp;B1617)/COUNTIFS($F$11:$F$8770,"=COD1",$B$11:$B$8770,"="&amp;B1617))/COUNTIFS($A$11:$A$8770,"="&amp;A1617,$F$11:$F$8770,"=COD1"),0)</f>
        <v>0</v>
      </c>
      <c r="U1617" t="e">
        <f>(VLOOKUP(F1617,tarifas!$C$7:$D$10,2,FALSE)+tarifas!$D$21)*datos!P1617</f>
        <v>#N/A</v>
      </c>
      <c r="V1617" t="e">
        <f t="shared" si="237"/>
        <v>#N/A</v>
      </c>
      <c r="W1617">
        <f t="shared" si="238"/>
        <v>0</v>
      </c>
    </row>
    <row r="1618" spans="1:23" x14ac:dyDescent="0.25">
      <c r="A1618">
        <f t="shared" si="231"/>
        <v>67</v>
      </c>
      <c r="B1618">
        <f t="shared" si="232"/>
        <v>3</v>
      </c>
      <c r="C1618" s="1">
        <f t="shared" si="239"/>
        <v>41706.958333329436</v>
      </c>
      <c r="D1618" s="7">
        <v>0</v>
      </c>
      <c r="E1618" s="7"/>
      <c r="G1618">
        <v>16</v>
      </c>
      <c r="H1618" s="12">
        <v>173.38088643161223</v>
      </c>
      <c r="I1618" s="13">
        <f>$D$2*tarifas!$D$12/24</f>
        <v>1.4541666666666666</v>
      </c>
      <c r="J1618" s="13" t="e">
        <f>VLOOKUP(E1618&amp;" "&amp;F1618,tarifas!$A$13:$D$20,4,FALSE)*H1618</f>
        <v>#N/A</v>
      </c>
      <c r="K1618" s="13">
        <f>IF(F1618="COD1",tarifas!$D$11*(SUMIFS($H$11:$H$8770,$F$11:$F$8770,"=COD1",$B$11:$B$8770,"="&amp;B1618)/COUNTIFS($F$11:$F$8770,"=COD1",$B$11:$B$8770,"="&amp;B1618))/COUNTIFS($A$11:$A$8770,"="&amp;A1618,$F$11:$F$8770,"=COD1"),0)</f>
        <v>0</v>
      </c>
      <c r="L1618" s="13" t="e">
        <f>(VLOOKUP(F1618,tarifas!$C$7:$D$10,2,FALSE)+tarifas!$D$21)*datos!H1618</f>
        <v>#N/A</v>
      </c>
      <c r="M1618">
        <v>0</v>
      </c>
      <c r="N1618" s="13" t="e">
        <f t="shared" si="233"/>
        <v>#N/A</v>
      </c>
      <c r="O1618">
        <f t="shared" si="234"/>
        <v>0</v>
      </c>
      <c r="P1618" s="12">
        <f t="shared" si="235"/>
        <v>173.38088643161223</v>
      </c>
      <c r="Q1618">
        <f t="shared" si="236"/>
        <v>0</v>
      </c>
      <c r="R1618">
        <f>$D$2*tarifas!$D$12/24</f>
        <v>1.4541666666666666</v>
      </c>
      <c r="S1618" t="e">
        <f>VLOOKUP(E1618&amp;" "&amp;F1618,tarifas!$A$13:$D$20,4,FALSE)*P1618</f>
        <v>#N/A</v>
      </c>
      <c r="T1618">
        <f>IF(F1618="COD1",tarifas!$D$11*(SUMIFS($P$11:$P$8770,$F$11:$F$8770,"=COD1",$B$11:$B$8770,"="&amp;B1618)/COUNTIFS($F$11:$F$8770,"=COD1",$B$11:$B$8770,"="&amp;B1618))/COUNTIFS($A$11:$A$8770,"="&amp;A1618,$F$11:$F$8770,"=COD1"),0)</f>
        <v>0</v>
      </c>
      <c r="U1618" t="e">
        <f>(VLOOKUP(F1618,tarifas!$C$7:$D$10,2,FALSE)+tarifas!$D$21)*datos!P1618</f>
        <v>#N/A</v>
      </c>
      <c r="V1618" t="e">
        <f t="shared" si="237"/>
        <v>#N/A</v>
      </c>
      <c r="W1618">
        <f t="shared" si="238"/>
        <v>0</v>
      </c>
    </row>
    <row r="1619" spans="1:23" x14ac:dyDescent="0.25">
      <c r="A1619">
        <f t="shared" si="231"/>
        <v>68</v>
      </c>
      <c r="B1619">
        <f t="shared" si="232"/>
        <v>3</v>
      </c>
      <c r="C1619" s="1">
        <f t="shared" si="239"/>
        <v>41706.9999999961</v>
      </c>
      <c r="D1619" s="7">
        <v>0</v>
      </c>
      <c r="E1619" s="7"/>
      <c r="G1619">
        <v>11</v>
      </c>
      <c r="H1619" s="12">
        <v>170.95406131321784</v>
      </c>
      <c r="I1619" s="13">
        <f>$D$2*tarifas!$D$12/24</f>
        <v>1.4541666666666666</v>
      </c>
      <c r="J1619" s="13" t="e">
        <f>VLOOKUP(E1619&amp;" "&amp;F1619,tarifas!$A$13:$D$20,4,FALSE)*H1619</f>
        <v>#N/A</v>
      </c>
      <c r="K1619" s="13">
        <f>IF(F1619="COD1",tarifas!$D$11*(SUMIFS($H$11:$H$8770,$F$11:$F$8770,"=COD1",$B$11:$B$8770,"="&amp;B1619)/COUNTIFS($F$11:$F$8770,"=COD1",$B$11:$B$8770,"="&amp;B1619))/COUNTIFS($A$11:$A$8770,"="&amp;A1619,$F$11:$F$8770,"=COD1"),0)</f>
        <v>0</v>
      </c>
      <c r="L1619" s="13" t="e">
        <f>(VLOOKUP(F1619,tarifas!$C$7:$D$10,2,FALSE)+tarifas!$D$21)*datos!H1619</f>
        <v>#N/A</v>
      </c>
      <c r="M1619">
        <v>0</v>
      </c>
      <c r="N1619" s="13" t="e">
        <f t="shared" si="233"/>
        <v>#N/A</v>
      </c>
      <c r="O1619">
        <f t="shared" si="234"/>
        <v>0</v>
      </c>
      <c r="P1619" s="12">
        <f t="shared" si="235"/>
        <v>170.95406131321784</v>
      </c>
      <c r="Q1619">
        <f t="shared" si="236"/>
        <v>0</v>
      </c>
      <c r="R1619">
        <f>$D$2*tarifas!$D$12/24</f>
        <v>1.4541666666666666</v>
      </c>
      <c r="S1619" t="e">
        <f>VLOOKUP(E1619&amp;" "&amp;F1619,tarifas!$A$13:$D$20,4,FALSE)*P1619</f>
        <v>#N/A</v>
      </c>
      <c r="T1619">
        <f>IF(F1619="COD1",tarifas!$D$11*(SUMIFS($P$11:$P$8770,$F$11:$F$8770,"=COD1",$B$11:$B$8770,"="&amp;B1619)/COUNTIFS($F$11:$F$8770,"=COD1",$B$11:$B$8770,"="&amp;B1619))/COUNTIFS($A$11:$A$8770,"="&amp;A1619,$F$11:$F$8770,"=COD1"),0)</f>
        <v>0</v>
      </c>
      <c r="U1619" t="e">
        <f>(VLOOKUP(F1619,tarifas!$C$7:$D$10,2,FALSE)+tarifas!$D$21)*datos!P1619</f>
        <v>#N/A</v>
      </c>
      <c r="V1619" t="e">
        <f t="shared" si="237"/>
        <v>#N/A</v>
      </c>
      <c r="W1619">
        <f t="shared" si="238"/>
        <v>0</v>
      </c>
    </row>
    <row r="1620" spans="1:23" x14ac:dyDescent="0.25">
      <c r="A1620">
        <f t="shared" si="231"/>
        <v>68</v>
      </c>
      <c r="B1620">
        <f t="shared" si="232"/>
        <v>3</v>
      </c>
      <c r="C1620" s="1">
        <f t="shared" si="239"/>
        <v>41707.041666662764</v>
      </c>
      <c r="D1620" s="7">
        <v>0</v>
      </c>
      <c r="E1620" s="7"/>
      <c r="G1620">
        <v>6</v>
      </c>
      <c r="H1620" s="12">
        <v>166.67675873436929</v>
      </c>
      <c r="I1620" s="13">
        <f>$D$2*tarifas!$D$12/24</f>
        <v>1.4541666666666666</v>
      </c>
      <c r="J1620" s="13" t="e">
        <f>VLOOKUP(E1620&amp;" "&amp;F1620,tarifas!$A$13:$D$20,4,FALSE)*H1620</f>
        <v>#N/A</v>
      </c>
      <c r="K1620" s="13">
        <f>IF(F1620="COD1",tarifas!$D$11*(SUMIFS($H$11:$H$8770,$F$11:$F$8770,"=COD1",$B$11:$B$8770,"="&amp;B1620)/COUNTIFS($F$11:$F$8770,"=COD1",$B$11:$B$8770,"="&amp;B1620))/COUNTIFS($A$11:$A$8770,"="&amp;A1620,$F$11:$F$8770,"=COD1"),0)</f>
        <v>0</v>
      </c>
      <c r="L1620" s="13" t="e">
        <f>(VLOOKUP(F1620,tarifas!$C$7:$D$10,2,FALSE)+tarifas!$D$21)*datos!H1620</f>
        <v>#N/A</v>
      </c>
      <c r="M1620">
        <v>0</v>
      </c>
      <c r="N1620" s="13" t="e">
        <f t="shared" si="233"/>
        <v>#N/A</v>
      </c>
      <c r="O1620">
        <f t="shared" si="234"/>
        <v>0</v>
      </c>
      <c r="P1620" s="12">
        <f t="shared" si="235"/>
        <v>166.67675873436929</v>
      </c>
      <c r="Q1620">
        <f t="shared" si="236"/>
        <v>0</v>
      </c>
      <c r="R1620">
        <f>$D$2*tarifas!$D$12/24</f>
        <v>1.4541666666666666</v>
      </c>
      <c r="S1620" t="e">
        <f>VLOOKUP(E1620&amp;" "&amp;F1620,tarifas!$A$13:$D$20,4,FALSE)*P1620</f>
        <v>#N/A</v>
      </c>
      <c r="T1620">
        <f>IF(F1620="COD1",tarifas!$D$11*(SUMIFS($P$11:$P$8770,$F$11:$F$8770,"=COD1",$B$11:$B$8770,"="&amp;B1620)/COUNTIFS($F$11:$F$8770,"=COD1",$B$11:$B$8770,"="&amp;B1620))/COUNTIFS($A$11:$A$8770,"="&amp;A1620,$F$11:$F$8770,"=COD1"),0)</f>
        <v>0</v>
      </c>
      <c r="U1620" t="e">
        <f>(VLOOKUP(F1620,tarifas!$C$7:$D$10,2,FALSE)+tarifas!$D$21)*datos!P1620</f>
        <v>#N/A</v>
      </c>
      <c r="V1620" t="e">
        <f t="shared" si="237"/>
        <v>#N/A</v>
      </c>
      <c r="W1620">
        <f t="shared" si="238"/>
        <v>0</v>
      </c>
    </row>
    <row r="1621" spans="1:23" x14ac:dyDescent="0.25">
      <c r="A1621">
        <f t="shared" si="231"/>
        <v>68</v>
      </c>
      <c r="B1621">
        <f t="shared" si="232"/>
        <v>3</v>
      </c>
      <c r="C1621" s="1">
        <f t="shared" si="239"/>
        <v>41707.083333329429</v>
      </c>
      <c r="D1621" s="7">
        <v>0</v>
      </c>
      <c r="E1621" s="7"/>
      <c r="G1621">
        <v>2</v>
      </c>
      <c r="H1621" s="12">
        <v>165.22608766834279</v>
      </c>
      <c r="I1621" s="13">
        <f>$D$2*tarifas!$D$12/24</f>
        <v>1.4541666666666666</v>
      </c>
      <c r="J1621" s="13" t="e">
        <f>VLOOKUP(E1621&amp;" "&amp;F1621,tarifas!$A$13:$D$20,4,FALSE)*H1621</f>
        <v>#N/A</v>
      </c>
      <c r="K1621" s="13">
        <f>IF(F1621="COD1",tarifas!$D$11*(SUMIFS($H$11:$H$8770,$F$11:$F$8770,"=COD1",$B$11:$B$8770,"="&amp;B1621)/COUNTIFS($F$11:$F$8770,"=COD1",$B$11:$B$8770,"="&amp;B1621))/COUNTIFS($A$11:$A$8770,"="&amp;A1621,$F$11:$F$8770,"=COD1"),0)</f>
        <v>0</v>
      </c>
      <c r="L1621" s="13" t="e">
        <f>(VLOOKUP(F1621,tarifas!$C$7:$D$10,2,FALSE)+tarifas!$D$21)*datos!H1621</f>
        <v>#N/A</v>
      </c>
      <c r="M1621">
        <v>0</v>
      </c>
      <c r="N1621" s="13" t="e">
        <f t="shared" si="233"/>
        <v>#N/A</v>
      </c>
      <c r="O1621">
        <f t="shared" si="234"/>
        <v>0</v>
      </c>
      <c r="P1621" s="12">
        <f t="shared" si="235"/>
        <v>165.22608766834279</v>
      </c>
      <c r="Q1621">
        <f t="shared" si="236"/>
        <v>0</v>
      </c>
      <c r="R1621">
        <f>$D$2*tarifas!$D$12/24</f>
        <v>1.4541666666666666</v>
      </c>
      <c r="S1621" t="e">
        <f>VLOOKUP(E1621&amp;" "&amp;F1621,tarifas!$A$13:$D$20,4,FALSE)*P1621</f>
        <v>#N/A</v>
      </c>
      <c r="T1621">
        <f>IF(F1621="COD1",tarifas!$D$11*(SUMIFS($P$11:$P$8770,$F$11:$F$8770,"=COD1",$B$11:$B$8770,"="&amp;B1621)/COUNTIFS($F$11:$F$8770,"=COD1",$B$11:$B$8770,"="&amp;B1621))/COUNTIFS($A$11:$A$8770,"="&amp;A1621,$F$11:$F$8770,"=COD1"),0)</f>
        <v>0</v>
      </c>
      <c r="U1621" t="e">
        <f>(VLOOKUP(F1621,tarifas!$C$7:$D$10,2,FALSE)+tarifas!$D$21)*datos!P1621</f>
        <v>#N/A</v>
      </c>
      <c r="V1621" t="e">
        <f t="shared" si="237"/>
        <v>#N/A</v>
      </c>
      <c r="W1621">
        <f t="shared" si="238"/>
        <v>0</v>
      </c>
    </row>
    <row r="1622" spans="1:23" x14ac:dyDescent="0.25">
      <c r="A1622">
        <f t="shared" si="231"/>
        <v>68</v>
      </c>
      <c r="B1622">
        <f t="shared" si="232"/>
        <v>3</v>
      </c>
      <c r="C1622" s="1">
        <f t="shared" si="239"/>
        <v>41707.124999996093</v>
      </c>
      <c r="D1622" s="7">
        <v>0</v>
      </c>
      <c r="E1622" s="7"/>
      <c r="G1622">
        <v>0.5</v>
      </c>
      <c r="H1622" s="12">
        <v>163.71471408706469</v>
      </c>
      <c r="I1622" s="13">
        <f>$D$2*tarifas!$D$12/24</f>
        <v>1.4541666666666666</v>
      </c>
      <c r="J1622" s="13" t="e">
        <f>VLOOKUP(E1622&amp;" "&amp;F1622,tarifas!$A$13:$D$20,4,FALSE)*H1622</f>
        <v>#N/A</v>
      </c>
      <c r="K1622" s="13">
        <f>IF(F1622="COD1",tarifas!$D$11*(SUMIFS($H$11:$H$8770,$F$11:$F$8770,"=COD1",$B$11:$B$8770,"="&amp;B1622)/COUNTIFS($F$11:$F$8770,"=COD1",$B$11:$B$8770,"="&amp;B1622))/COUNTIFS($A$11:$A$8770,"="&amp;A1622,$F$11:$F$8770,"=COD1"),0)</f>
        <v>0</v>
      </c>
      <c r="L1622" s="13" t="e">
        <f>(VLOOKUP(F1622,tarifas!$C$7:$D$10,2,FALSE)+tarifas!$D$21)*datos!H1622</f>
        <v>#N/A</v>
      </c>
      <c r="M1622">
        <v>0</v>
      </c>
      <c r="N1622" s="13" t="e">
        <f t="shared" si="233"/>
        <v>#N/A</v>
      </c>
      <c r="O1622">
        <f t="shared" si="234"/>
        <v>0</v>
      </c>
      <c r="P1622" s="12">
        <f t="shared" si="235"/>
        <v>163.71471408706469</v>
      </c>
      <c r="Q1622">
        <f t="shared" si="236"/>
        <v>0</v>
      </c>
      <c r="R1622">
        <f>$D$2*tarifas!$D$12/24</f>
        <v>1.4541666666666666</v>
      </c>
      <c r="S1622" t="e">
        <f>VLOOKUP(E1622&amp;" "&amp;F1622,tarifas!$A$13:$D$20,4,FALSE)*P1622</f>
        <v>#N/A</v>
      </c>
      <c r="T1622">
        <f>IF(F1622="COD1",tarifas!$D$11*(SUMIFS($P$11:$P$8770,$F$11:$F$8770,"=COD1",$B$11:$B$8770,"="&amp;B1622)/COUNTIFS($F$11:$F$8770,"=COD1",$B$11:$B$8770,"="&amp;B1622))/COUNTIFS($A$11:$A$8770,"="&amp;A1622,$F$11:$F$8770,"=COD1"),0)</f>
        <v>0</v>
      </c>
      <c r="U1622" t="e">
        <f>(VLOOKUP(F1622,tarifas!$C$7:$D$10,2,FALSE)+tarifas!$D$21)*datos!P1622</f>
        <v>#N/A</v>
      </c>
      <c r="V1622" t="e">
        <f t="shared" si="237"/>
        <v>#N/A</v>
      </c>
      <c r="W1622">
        <f t="shared" si="238"/>
        <v>0</v>
      </c>
    </row>
    <row r="1623" spans="1:23" x14ac:dyDescent="0.25">
      <c r="A1623">
        <f t="shared" si="231"/>
        <v>68</v>
      </c>
      <c r="B1623">
        <f t="shared" si="232"/>
        <v>3</v>
      </c>
      <c r="C1623" s="1">
        <f t="shared" si="239"/>
        <v>41707.166666662757</v>
      </c>
      <c r="D1623" s="7">
        <v>0</v>
      </c>
      <c r="E1623" s="7"/>
      <c r="G1623">
        <v>0</v>
      </c>
      <c r="H1623" s="12">
        <v>161.83499174075334</v>
      </c>
      <c r="I1623" s="13">
        <f>$D$2*tarifas!$D$12/24</f>
        <v>1.4541666666666666</v>
      </c>
      <c r="J1623" s="13" t="e">
        <f>VLOOKUP(E1623&amp;" "&amp;F1623,tarifas!$A$13:$D$20,4,FALSE)*H1623</f>
        <v>#N/A</v>
      </c>
      <c r="K1623" s="13">
        <f>IF(F1623="COD1",tarifas!$D$11*(SUMIFS($H$11:$H$8770,$F$11:$F$8770,"=COD1",$B$11:$B$8770,"="&amp;B1623)/COUNTIFS($F$11:$F$8770,"=COD1",$B$11:$B$8770,"="&amp;B1623))/COUNTIFS($A$11:$A$8770,"="&amp;A1623,$F$11:$F$8770,"=COD1"),0)</f>
        <v>0</v>
      </c>
      <c r="L1623" s="13" t="e">
        <f>(VLOOKUP(F1623,tarifas!$C$7:$D$10,2,FALSE)+tarifas!$D$21)*datos!H1623</f>
        <v>#N/A</v>
      </c>
      <c r="M1623">
        <v>0</v>
      </c>
      <c r="N1623" s="13" t="e">
        <f t="shared" si="233"/>
        <v>#N/A</v>
      </c>
      <c r="O1623">
        <f t="shared" si="234"/>
        <v>0</v>
      </c>
      <c r="P1623" s="12">
        <f t="shared" si="235"/>
        <v>161.83499174075334</v>
      </c>
      <c r="Q1623">
        <f t="shared" si="236"/>
        <v>0</v>
      </c>
      <c r="R1623">
        <f>$D$2*tarifas!$D$12/24</f>
        <v>1.4541666666666666</v>
      </c>
      <c r="S1623" t="e">
        <f>VLOOKUP(E1623&amp;" "&amp;F1623,tarifas!$A$13:$D$20,4,FALSE)*P1623</f>
        <v>#N/A</v>
      </c>
      <c r="T1623">
        <f>IF(F1623="COD1",tarifas!$D$11*(SUMIFS($P$11:$P$8770,$F$11:$F$8770,"=COD1",$B$11:$B$8770,"="&amp;B1623)/COUNTIFS($F$11:$F$8770,"=COD1",$B$11:$B$8770,"="&amp;B1623))/COUNTIFS($A$11:$A$8770,"="&amp;A1623,$F$11:$F$8770,"=COD1"),0)</f>
        <v>0</v>
      </c>
      <c r="U1623" t="e">
        <f>(VLOOKUP(F1623,tarifas!$C$7:$D$10,2,FALSE)+tarifas!$D$21)*datos!P1623</f>
        <v>#N/A</v>
      </c>
      <c r="V1623" t="e">
        <f t="shared" si="237"/>
        <v>#N/A</v>
      </c>
      <c r="W1623">
        <f t="shared" si="238"/>
        <v>0</v>
      </c>
    </row>
    <row r="1624" spans="1:23" x14ac:dyDescent="0.25">
      <c r="A1624">
        <f t="shared" si="231"/>
        <v>68</v>
      </c>
      <c r="B1624">
        <f t="shared" si="232"/>
        <v>3</v>
      </c>
      <c r="C1624" s="1">
        <f t="shared" si="239"/>
        <v>41707.208333329421</v>
      </c>
      <c r="D1624" s="7">
        <v>0</v>
      </c>
      <c r="E1624" s="7"/>
      <c r="G1624">
        <v>0</v>
      </c>
      <c r="H1624" s="12">
        <v>162.28510376383321</v>
      </c>
      <c r="I1624" s="13">
        <f>$D$2*tarifas!$D$12/24</f>
        <v>1.4541666666666666</v>
      </c>
      <c r="J1624" s="13" t="e">
        <f>VLOOKUP(E1624&amp;" "&amp;F1624,tarifas!$A$13:$D$20,4,FALSE)*H1624</f>
        <v>#N/A</v>
      </c>
      <c r="K1624" s="13">
        <f>IF(F1624="COD1",tarifas!$D$11*(SUMIFS($H$11:$H$8770,$F$11:$F$8770,"=COD1",$B$11:$B$8770,"="&amp;B1624)/COUNTIFS($F$11:$F$8770,"=COD1",$B$11:$B$8770,"="&amp;B1624))/COUNTIFS($A$11:$A$8770,"="&amp;A1624,$F$11:$F$8770,"=COD1"),0)</f>
        <v>0</v>
      </c>
      <c r="L1624" s="13" t="e">
        <f>(VLOOKUP(F1624,tarifas!$C$7:$D$10,2,FALSE)+tarifas!$D$21)*datos!H1624</f>
        <v>#N/A</v>
      </c>
      <c r="M1624">
        <v>0</v>
      </c>
      <c r="N1624" s="13" t="e">
        <f t="shared" si="233"/>
        <v>#N/A</v>
      </c>
      <c r="O1624">
        <f t="shared" si="234"/>
        <v>0</v>
      </c>
      <c r="P1624" s="12">
        <f t="shared" si="235"/>
        <v>162.28510376383321</v>
      </c>
      <c r="Q1624">
        <f t="shared" si="236"/>
        <v>0</v>
      </c>
      <c r="R1624">
        <f>$D$2*tarifas!$D$12/24</f>
        <v>1.4541666666666666</v>
      </c>
      <c r="S1624" t="e">
        <f>VLOOKUP(E1624&amp;" "&amp;F1624,tarifas!$A$13:$D$20,4,FALSE)*P1624</f>
        <v>#N/A</v>
      </c>
      <c r="T1624">
        <f>IF(F1624="COD1",tarifas!$D$11*(SUMIFS($P$11:$P$8770,$F$11:$F$8770,"=COD1",$B$11:$B$8770,"="&amp;B1624)/COUNTIFS($F$11:$F$8770,"=COD1",$B$11:$B$8770,"="&amp;B1624))/COUNTIFS($A$11:$A$8770,"="&amp;A1624,$F$11:$F$8770,"=COD1"),0)</f>
        <v>0</v>
      </c>
      <c r="U1624" t="e">
        <f>(VLOOKUP(F1624,tarifas!$C$7:$D$10,2,FALSE)+tarifas!$D$21)*datos!P1624</f>
        <v>#N/A</v>
      </c>
      <c r="V1624" t="e">
        <f t="shared" si="237"/>
        <v>#N/A</v>
      </c>
      <c r="W1624">
        <f t="shared" si="238"/>
        <v>0</v>
      </c>
    </row>
    <row r="1625" spans="1:23" x14ac:dyDescent="0.25">
      <c r="A1625">
        <f t="shared" si="231"/>
        <v>68</v>
      </c>
      <c r="B1625">
        <f t="shared" si="232"/>
        <v>3</v>
      </c>
      <c r="C1625" s="1">
        <f t="shared" si="239"/>
        <v>41707.249999996086</v>
      </c>
      <c r="D1625" s="7">
        <v>7.4696969696969706</v>
      </c>
      <c r="E1625" s="7"/>
      <c r="G1625">
        <v>0</v>
      </c>
      <c r="H1625" s="12">
        <v>162.67905790935254</v>
      </c>
      <c r="I1625" s="13">
        <f>$D$2*tarifas!$D$12/24</f>
        <v>1.4541666666666666</v>
      </c>
      <c r="J1625" s="13" t="e">
        <f>VLOOKUP(E1625&amp;" "&amp;F1625,tarifas!$A$13:$D$20,4,FALSE)*H1625</f>
        <v>#N/A</v>
      </c>
      <c r="K1625" s="13">
        <f>IF(F1625="COD1",tarifas!$D$11*(SUMIFS($H$11:$H$8770,$F$11:$F$8770,"=COD1",$B$11:$B$8770,"="&amp;B1625)/COUNTIFS($F$11:$F$8770,"=COD1",$B$11:$B$8770,"="&amp;B1625))/COUNTIFS($A$11:$A$8770,"="&amp;A1625,$F$11:$F$8770,"=COD1"),0)</f>
        <v>0</v>
      </c>
      <c r="L1625" s="13" t="e">
        <f>(VLOOKUP(F1625,tarifas!$C$7:$D$10,2,FALSE)+tarifas!$D$21)*datos!H1625</f>
        <v>#N/A</v>
      </c>
      <c r="M1625">
        <v>0</v>
      </c>
      <c r="N1625" s="13" t="e">
        <f t="shared" si="233"/>
        <v>#N/A</v>
      </c>
      <c r="O1625">
        <f t="shared" si="234"/>
        <v>0</v>
      </c>
      <c r="P1625" s="12">
        <f t="shared" si="235"/>
        <v>162.67905790935254</v>
      </c>
      <c r="Q1625">
        <f t="shared" si="236"/>
        <v>0</v>
      </c>
      <c r="R1625">
        <f>$D$2*tarifas!$D$12/24</f>
        <v>1.4541666666666666</v>
      </c>
      <c r="S1625" t="e">
        <f>VLOOKUP(E1625&amp;" "&amp;F1625,tarifas!$A$13:$D$20,4,FALSE)*P1625</f>
        <v>#N/A</v>
      </c>
      <c r="T1625">
        <f>IF(F1625="COD1",tarifas!$D$11*(SUMIFS($P$11:$P$8770,$F$11:$F$8770,"=COD1",$B$11:$B$8770,"="&amp;B1625)/COUNTIFS($F$11:$F$8770,"=COD1",$B$11:$B$8770,"="&amp;B1625))/COUNTIFS($A$11:$A$8770,"="&amp;A1625,$F$11:$F$8770,"=COD1"),0)</f>
        <v>0</v>
      </c>
      <c r="U1625" t="e">
        <f>(VLOOKUP(F1625,tarifas!$C$7:$D$10,2,FALSE)+tarifas!$D$21)*datos!P1625</f>
        <v>#N/A</v>
      </c>
      <c r="V1625" t="e">
        <f t="shared" si="237"/>
        <v>#N/A</v>
      </c>
      <c r="W1625">
        <f t="shared" si="238"/>
        <v>0</v>
      </c>
    </row>
    <row r="1626" spans="1:23" x14ac:dyDescent="0.25">
      <c r="A1626">
        <f t="shared" si="231"/>
        <v>68</v>
      </c>
      <c r="B1626">
        <f t="shared" si="232"/>
        <v>3</v>
      </c>
      <c r="C1626" s="1">
        <f t="shared" si="239"/>
        <v>41707.29166666275</v>
      </c>
      <c r="D1626" s="7">
        <v>62.848484848484851</v>
      </c>
      <c r="E1626" s="7"/>
      <c r="G1626">
        <v>0.1</v>
      </c>
      <c r="H1626" s="12">
        <v>148.33438260454528</v>
      </c>
      <c r="I1626" s="13">
        <f>$D$2*tarifas!$D$12/24</f>
        <v>1.4541666666666666</v>
      </c>
      <c r="J1626" s="13" t="e">
        <f>VLOOKUP(E1626&amp;" "&amp;F1626,tarifas!$A$13:$D$20,4,FALSE)*H1626</f>
        <v>#N/A</v>
      </c>
      <c r="K1626" s="13">
        <f>IF(F1626="COD1",tarifas!$D$11*(SUMIFS($H$11:$H$8770,$F$11:$F$8770,"=COD1",$B$11:$B$8770,"="&amp;B1626)/COUNTIFS($F$11:$F$8770,"=COD1",$B$11:$B$8770,"="&amp;B1626))/COUNTIFS($A$11:$A$8770,"="&amp;A1626,$F$11:$F$8770,"=COD1"),0)</f>
        <v>0</v>
      </c>
      <c r="L1626" s="13" t="e">
        <f>(VLOOKUP(F1626,tarifas!$C$7:$D$10,2,FALSE)+tarifas!$D$21)*datos!H1626</f>
        <v>#N/A</v>
      </c>
      <c r="M1626">
        <v>99.117009999999993</v>
      </c>
      <c r="N1626" s="13" t="e">
        <f t="shared" si="233"/>
        <v>#N/A</v>
      </c>
      <c r="O1626">
        <f t="shared" si="234"/>
        <v>99.117009999999993</v>
      </c>
      <c r="P1626" s="12">
        <f t="shared" si="235"/>
        <v>49.21737260454529</v>
      </c>
      <c r="Q1626">
        <f t="shared" si="236"/>
        <v>0</v>
      </c>
      <c r="R1626">
        <f>$D$2*tarifas!$D$12/24</f>
        <v>1.4541666666666666</v>
      </c>
      <c r="S1626" t="e">
        <f>VLOOKUP(E1626&amp;" "&amp;F1626,tarifas!$A$13:$D$20,4,FALSE)*P1626</f>
        <v>#N/A</v>
      </c>
      <c r="T1626">
        <f>IF(F1626="COD1",tarifas!$D$11*(SUMIFS($P$11:$P$8770,$F$11:$F$8770,"=COD1",$B$11:$B$8770,"="&amp;B1626)/COUNTIFS($F$11:$F$8770,"=COD1",$B$11:$B$8770,"="&amp;B1626))/COUNTIFS($A$11:$A$8770,"="&amp;A1626,$F$11:$F$8770,"=COD1"),0)</f>
        <v>0</v>
      </c>
      <c r="U1626" t="e">
        <f>(VLOOKUP(F1626,tarifas!$C$7:$D$10,2,FALSE)+tarifas!$D$21)*datos!P1626</f>
        <v>#N/A</v>
      </c>
      <c r="V1626" t="e">
        <f t="shared" si="237"/>
        <v>#N/A</v>
      </c>
      <c r="W1626">
        <f t="shared" si="238"/>
        <v>0</v>
      </c>
    </row>
    <row r="1627" spans="1:23" x14ac:dyDescent="0.25">
      <c r="A1627">
        <f t="shared" si="231"/>
        <v>68</v>
      </c>
      <c r="B1627">
        <f t="shared" si="232"/>
        <v>3</v>
      </c>
      <c r="C1627" s="1">
        <f t="shared" si="239"/>
        <v>41707.333333329414</v>
      </c>
      <c r="D1627" s="7">
        <v>288.74242424242425</v>
      </c>
      <c r="E1627" s="7"/>
      <c r="G1627">
        <v>0</v>
      </c>
      <c r="H1627" s="12">
        <v>147.75688917654037</v>
      </c>
      <c r="I1627" s="13">
        <f>$D$2*tarifas!$D$12/24</f>
        <v>1.4541666666666666</v>
      </c>
      <c r="J1627" s="13" t="e">
        <f>VLOOKUP(E1627&amp;" "&amp;F1627,tarifas!$A$13:$D$20,4,FALSE)*H1627</f>
        <v>#N/A</v>
      </c>
      <c r="K1627" s="13">
        <f>IF(F1627="COD1",tarifas!$D$11*(SUMIFS($H$11:$H$8770,$F$11:$F$8770,"=COD1",$B$11:$B$8770,"="&amp;B1627)/COUNTIFS($F$11:$F$8770,"=COD1",$B$11:$B$8770,"="&amp;B1627))/COUNTIFS($A$11:$A$8770,"="&amp;A1627,$F$11:$F$8770,"=COD1"),0)</f>
        <v>0</v>
      </c>
      <c r="L1627" s="13" t="e">
        <f>(VLOOKUP(F1627,tarifas!$C$7:$D$10,2,FALSE)+tarifas!$D$21)*datos!H1627</f>
        <v>#N/A</v>
      </c>
      <c r="M1627">
        <v>253.44972000000001</v>
      </c>
      <c r="N1627" s="13" t="e">
        <f t="shared" si="233"/>
        <v>#N/A</v>
      </c>
      <c r="O1627">
        <f t="shared" si="234"/>
        <v>147.75688917654037</v>
      </c>
      <c r="P1627" s="12">
        <f t="shared" si="235"/>
        <v>0</v>
      </c>
      <c r="Q1627">
        <f t="shared" si="236"/>
        <v>105.69283082345964</v>
      </c>
      <c r="R1627">
        <f>$D$2*tarifas!$D$12/24</f>
        <v>1.4541666666666666</v>
      </c>
      <c r="S1627" t="e">
        <f>VLOOKUP(E1627&amp;" "&amp;F1627,tarifas!$A$13:$D$20,4,FALSE)*P1627</f>
        <v>#N/A</v>
      </c>
      <c r="T1627">
        <f>IF(F1627="COD1",tarifas!$D$11*(SUMIFS($P$11:$P$8770,$F$11:$F$8770,"=COD1",$B$11:$B$8770,"="&amp;B1627)/COUNTIFS($F$11:$F$8770,"=COD1",$B$11:$B$8770,"="&amp;B1627))/COUNTIFS($A$11:$A$8770,"="&amp;A1627,$F$11:$F$8770,"=COD1"),0)</f>
        <v>0</v>
      </c>
      <c r="U1627" t="e">
        <f>(VLOOKUP(F1627,tarifas!$C$7:$D$10,2,FALSE)+tarifas!$D$21)*datos!P1627</f>
        <v>#N/A</v>
      </c>
      <c r="V1627" t="e">
        <f t="shared" si="237"/>
        <v>#N/A</v>
      </c>
      <c r="W1627">
        <f t="shared" si="238"/>
        <v>0</v>
      </c>
    </row>
    <row r="1628" spans="1:23" x14ac:dyDescent="0.25">
      <c r="A1628">
        <f t="shared" si="231"/>
        <v>68</v>
      </c>
      <c r="B1628">
        <f t="shared" si="232"/>
        <v>3</v>
      </c>
      <c r="C1628" s="1">
        <f t="shared" si="239"/>
        <v>41707.374999996078</v>
      </c>
      <c r="D1628" s="7">
        <v>495.06060606060606</v>
      </c>
      <c r="E1628" s="7"/>
      <c r="G1628">
        <v>0.01</v>
      </c>
      <c r="H1628" s="12">
        <v>147.99907977791267</v>
      </c>
      <c r="I1628" s="13">
        <f>$D$2*tarifas!$D$12/24</f>
        <v>1.4541666666666666</v>
      </c>
      <c r="J1628" s="13" t="e">
        <f>VLOOKUP(E1628&amp;" "&amp;F1628,tarifas!$A$13:$D$20,4,FALSE)*H1628</f>
        <v>#N/A</v>
      </c>
      <c r="K1628" s="13">
        <f>IF(F1628="COD1",tarifas!$D$11*(SUMIFS($H$11:$H$8770,$F$11:$F$8770,"=COD1",$B$11:$B$8770,"="&amp;B1628)/COUNTIFS($F$11:$F$8770,"=COD1",$B$11:$B$8770,"="&amp;B1628))/COUNTIFS($A$11:$A$8770,"="&amp;A1628,$F$11:$F$8770,"=COD1"),0)</f>
        <v>0</v>
      </c>
      <c r="L1628" s="13" t="e">
        <f>(VLOOKUP(F1628,tarifas!$C$7:$D$10,2,FALSE)+tarifas!$D$21)*datos!H1628</f>
        <v>#N/A</v>
      </c>
      <c r="M1628">
        <v>164.28448999999998</v>
      </c>
      <c r="N1628" s="13" t="e">
        <f t="shared" si="233"/>
        <v>#N/A</v>
      </c>
      <c r="O1628">
        <f t="shared" si="234"/>
        <v>147.99907977791267</v>
      </c>
      <c r="P1628" s="12">
        <f t="shared" si="235"/>
        <v>0</v>
      </c>
      <c r="Q1628">
        <f t="shared" si="236"/>
        <v>16.285410222087307</v>
      </c>
      <c r="R1628">
        <f>$D$2*tarifas!$D$12/24</f>
        <v>1.4541666666666666</v>
      </c>
      <c r="S1628" t="e">
        <f>VLOOKUP(E1628&amp;" "&amp;F1628,tarifas!$A$13:$D$20,4,FALSE)*P1628</f>
        <v>#N/A</v>
      </c>
      <c r="T1628">
        <f>IF(F1628="COD1",tarifas!$D$11*(SUMIFS($P$11:$P$8770,$F$11:$F$8770,"=COD1",$B$11:$B$8770,"="&amp;B1628)/COUNTIFS($F$11:$F$8770,"=COD1",$B$11:$B$8770,"="&amp;B1628))/COUNTIFS($A$11:$A$8770,"="&amp;A1628,$F$11:$F$8770,"=COD1"),0)</f>
        <v>0</v>
      </c>
      <c r="U1628" t="e">
        <f>(VLOOKUP(F1628,tarifas!$C$7:$D$10,2,FALSE)+tarifas!$D$21)*datos!P1628</f>
        <v>#N/A</v>
      </c>
      <c r="V1628" t="e">
        <f t="shared" si="237"/>
        <v>#N/A</v>
      </c>
      <c r="W1628">
        <f t="shared" si="238"/>
        <v>1.4656869199878577E-4</v>
      </c>
    </row>
    <row r="1629" spans="1:23" x14ac:dyDescent="0.25">
      <c r="A1629">
        <f t="shared" si="231"/>
        <v>68</v>
      </c>
      <c r="B1629">
        <f t="shared" si="232"/>
        <v>3</v>
      </c>
      <c r="C1629" s="1">
        <f t="shared" si="239"/>
        <v>41707.416666662743</v>
      </c>
      <c r="D1629" s="7">
        <v>629.5151515151515</v>
      </c>
      <c r="E1629" s="7"/>
      <c r="G1629">
        <v>1</v>
      </c>
      <c r="H1629" s="12">
        <v>148.49081111493086</v>
      </c>
      <c r="I1629" s="13">
        <f>$D$2*tarifas!$D$12/24</f>
        <v>1.4541666666666666</v>
      </c>
      <c r="J1629" s="13" t="e">
        <f>VLOOKUP(E1629&amp;" "&amp;F1629,tarifas!$A$13:$D$20,4,FALSE)*H1629</f>
        <v>#N/A</v>
      </c>
      <c r="K1629" s="13">
        <f>IF(F1629="COD1",tarifas!$D$11*(SUMIFS($H$11:$H$8770,$F$11:$F$8770,"=COD1",$B$11:$B$8770,"="&amp;B1629)/COUNTIFS($F$11:$F$8770,"=COD1",$B$11:$B$8770,"="&amp;B1629))/COUNTIFS($A$11:$A$8770,"="&amp;A1629,$F$11:$F$8770,"=COD1"),0)</f>
        <v>0</v>
      </c>
      <c r="L1629" s="13" t="e">
        <f>(VLOOKUP(F1629,tarifas!$C$7:$D$10,2,FALSE)+tarifas!$D$21)*datos!H1629</f>
        <v>#N/A</v>
      </c>
      <c r="M1629">
        <v>454.67484999999999</v>
      </c>
      <c r="N1629" s="13" t="e">
        <f t="shared" si="233"/>
        <v>#N/A</v>
      </c>
      <c r="O1629">
        <f t="shared" si="234"/>
        <v>148.49081111493086</v>
      </c>
      <c r="P1629" s="12">
        <f t="shared" si="235"/>
        <v>0</v>
      </c>
      <c r="Q1629">
        <f t="shared" si="236"/>
        <v>306.18403888506913</v>
      </c>
      <c r="R1629">
        <f>$D$2*tarifas!$D$12/24</f>
        <v>1.4541666666666666</v>
      </c>
      <c r="S1629" t="e">
        <f>VLOOKUP(E1629&amp;" "&amp;F1629,tarifas!$A$13:$D$20,4,FALSE)*P1629</f>
        <v>#N/A</v>
      </c>
      <c r="T1629">
        <f>IF(F1629="COD1",tarifas!$D$11*(SUMIFS($P$11:$P$8770,$F$11:$F$8770,"=COD1",$B$11:$B$8770,"="&amp;B1629)/COUNTIFS($F$11:$F$8770,"=COD1",$B$11:$B$8770,"="&amp;B1629))/COUNTIFS($A$11:$A$8770,"="&amp;A1629,$F$11:$F$8770,"=COD1"),0)</f>
        <v>0</v>
      </c>
      <c r="U1629" t="e">
        <f>(VLOOKUP(F1629,tarifas!$C$7:$D$10,2,FALSE)+tarifas!$D$21)*datos!P1629</f>
        <v>#N/A</v>
      </c>
      <c r="V1629" t="e">
        <f t="shared" si="237"/>
        <v>#N/A</v>
      </c>
      <c r="W1629">
        <f t="shared" si="238"/>
        <v>0.27556563499656223</v>
      </c>
    </row>
    <row r="1630" spans="1:23" x14ac:dyDescent="0.25">
      <c r="A1630">
        <f t="shared" si="231"/>
        <v>68</v>
      </c>
      <c r="B1630">
        <f t="shared" si="232"/>
        <v>3</v>
      </c>
      <c r="C1630" s="1">
        <f t="shared" si="239"/>
        <v>41707.458333329407</v>
      </c>
      <c r="D1630" s="7">
        <v>708.07575757575762</v>
      </c>
      <c r="E1630" s="7"/>
      <c r="G1630">
        <v>1</v>
      </c>
      <c r="H1630" s="12">
        <v>147.67602872752374</v>
      </c>
      <c r="I1630" s="13">
        <f>$D$2*tarifas!$D$12/24</f>
        <v>1.4541666666666666</v>
      </c>
      <c r="J1630" s="13" t="e">
        <f>VLOOKUP(E1630&amp;" "&amp;F1630,tarifas!$A$13:$D$20,4,FALSE)*H1630</f>
        <v>#N/A</v>
      </c>
      <c r="K1630" s="13">
        <f>IF(F1630="COD1",tarifas!$D$11*(SUMIFS($H$11:$H$8770,$F$11:$F$8770,"=COD1",$B$11:$B$8770,"="&amp;B1630)/COUNTIFS($F$11:$F$8770,"=COD1",$B$11:$B$8770,"="&amp;B1630))/COUNTIFS($A$11:$A$8770,"="&amp;A1630,$F$11:$F$8770,"=COD1"),0)</f>
        <v>0</v>
      </c>
      <c r="L1630" s="13" t="e">
        <f>(VLOOKUP(F1630,tarifas!$C$7:$D$10,2,FALSE)+tarifas!$D$21)*datos!H1630</f>
        <v>#N/A</v>
      </c>
      <c r="M1630">
        <v>455.57303999999999</v>
      </c>
      <c r="N1630" s="13" t="e">
        <f t="shared" si="233"/>
        <v>#N/A</v>
      </c>
      <c r="O1630">
        <f t="shared" si="234"/>
        <v>147.67602872752374</v>
      </c>
      <c r="P1630" s="12">
        <f t="shared" si="235"/>
        <v>0</v>
      </c>
      <c r="Q1630">
        <f t="shared" si="236"/>
        <v>307.89701127247622</v>
      </c>
      <c r="R1630">
        <f>$D$2*tarifas!$D$12/24</f>
        <v>1.4541666666666666</v>
      </c>
      <c r="S1630" t="e">
        <f>VLOOKUP(E1630&amp;" "&amp;F1630,tarifas!$A$13:$D$20,4,FALSE)*P1630</f>
        <v>#N/A</v>
      </c>
      <c r="T1630">
        <f>IF(F1630="COD1",tarifas!$D$11*(SUMIFS($P$11:$P$8770,$F$11:$F$8770,"=COD1",$B$11:$B$8770,"="&amp;B1630)/COUNTIFS($F$11:$F$8770,"=COD1",$B$11:$B$8770,"="&amp;B1630))/COUNTIFS($A$11:$A$8770,"="&amp;A1630,$F$11:$F$8770,"=COD1"),0)</f>
        <v>0</v>
      </c>
      <c r="U1630" t="e">
        <f>(VLOOKUP(F1630,tarifas!$C$7:$D$10,2,FALSE)+tarifas!$D$21)*datos!P1630</f>
        <v>#N/A</v>
      </c>
      <c r="V1630" t="e">
        <f t="shared" si="237"/>
        <v>#N/A</v>
      </c>
      <c r="W1630">
        <f t="shared" si="238"/>
        <v>0.2771073101452286</v>
      </c>
    </row>
    <row r="1631" spans="1:23" x14ac:dyDescent="0.25">
      <c r="A1631">
        <f t="shared" si="231"/>
        <v>68</v>
      </c>
      <c r="B1631">
        <f t="shared" si="232"/>
        <v>3</v>
      </c>
      <c r="C1631" s="1">
        <f t="shared" si="239"/>
        <v>41707.499999996071</v>
      </c>
      <c r="D1631" s="7">
        <v>740.78787878787875</v>
      </c>
      <c r="E1631" s="7"/>
      <c r="G1631">
        <v>1.9</v>
      </c>
      <c r="H1631" s="12">
        <v>149.17614615125783</v>
      </c>
      <c r="I1631" s="13">
        <f>$D$2*tarifas!$D$12/24</f>
        <v>1.4541666666666666</v>
      </c>
      <c r="J1631" s="13" t="e">
        <f>VLOOKUP(E1631&amp;" "&amp;F1631,tarifas!$A$13:$D$20,4,FALSE)*H1631</f>
        <v>#N/A</v>
      </c>
      <c r="K1631" s="13">
        <f>IF(F1631="COD1",tarifas!$D$11*(SUMIFS($H$11:$H$8770,$F$11:$F$8770,"=COD1",$B$11:$B$8770,"="&amp;B1631)/COUNTIFS($F$11:$F$8770,"=COD1",$B$11:$B$8770,"="&amp;B1631))/COUNTIFS($A$11:$A$8770,"="&amp;A1631,$F$11:$F$8770,"=COD1"),0)</f>
        <v>0</v>
      </c>
      <c r="L1631" s="13" t="e">
        <f>(VLOOKUP(F1631,tarifas!$C$7:$D$10,2,FALSE)+tarifas!$D$21)*datos!H1631</f>
        <v>#N/A</v>
      </c>
      <c r="M1631">
        <v>293.9787</v>
      </c>
      <c r="N1631" s="13" t="e">
        <f t="shared" si="233"/>
        <v>#N/A</v>
      </c>
      <c r="O1631">
        <f t="shared" si="234"/>
        <v>149.17614615125783</v>
      </c>
      <c r="P1631" s="12">
        <f t="shared" si="235"/>
        <v>0</v>
      </c>
      <c r="Q1631">
        <f t="shared" si="236"/>
        <v>144.80255384874218</v>
      </c>
      <c r="R1631">
        <f>$D$2*tarifas!$D$12/24</f>
        <v>1.4541666666666666</v>
      </c>
      <c r="S1631" t="e">
        <f>VLOOKUP(E1631&amp;" "&amp;F1631,tarifas!$A$13:$D$20,4,FALSE)*P1631</f>
        <v>#N/A</v>
      </c>
      <c r="T1631">
        <f>IF(F1631="COD1",tarifas!$D$11*(SUMIFS($P$11:$P$8770,$F$11:$F$8770,"=COD1",$B$11:$B$8770,"="&amp;B1631)/COUNTIFS($F$11:$F$8770,"=COD1",$B$11:$B$8770,"="&amp;B1631))/COUNTIFS($A$11:$A$8770,"="&amp;A1631,$F$11:$F$8770,"=COD1"),0)</f>
        <v>0</v>
      </c>
      <c r="U1631" t="e">
        <f>(VLOOKUP(F1631,tarifas!$C$7:$D$10,2,FALSE)+tarifas!$D$21)*datos!P1631</f>
        <v>#N/A</v>
      </c>
      <c r="V1631" t="e">
        <f t="shared" si="237"/>
        <v>#N/A</v>
      </c>
      <c r="W1631">
        <f t="shared" si="238"/>
        <v>0.24761236708134912</v>
      </c>
    </row>
    <row r="1632" spans="1:23" x14ac:dyDescent="0.25">
      <c r="A1632">
        <f t="shared" si="231"/>
        <v>68</v>
      </c>
      <c r="B1632">
        <f t="shared" si="232"/>
        <v>3</v>
      </c>
      <c r="C1632" s="1">
        <f t="shared" si="239"/>
        <v>41707.541666662735</v>
      </c>
      <c r="D1632" s="7">
        <v>709.87878787878776</v>
      </c>
      <c r="E1632" s="7"/>
      <c r="G1632">
        <v>2</v>
      </c>
      <c r="H1632" s="12">
        <v>148.83914842179365</v>
      </c>
      <c r="I1632" s="13">
        <f>$D$2*tarifas!$D$12/24</f>
        <v>1.4541666666666666</v>
      </c>
      <c r="J1632" s="13" t="e">
        <f>VLOOKUP(E1632&amp;" "&amp;F1632,tarifas!$A$13:$D$20,4,FALSE)*H1632</f>
        <v>#N/A</v>
      </c>
      <c r="K1632" s="13">
        <f>IF(F1632="COD1",tarifas!$D$11*(SUMIFS($H$11:$H$8770,$F$11:$F$8770,"=COD1",$B$11:$B$8770,"="&amp;B1632)/COUNTIFS($F$11:$F$8770,"=COD1",$B$11:$B$8770,"="&amp;B1632))/COUNTIFS($A$11:$A$8770,"="&amp;A1632,$F$11:$F$8770,"=COD1"),0)</f>
        <v>0</v>
      </c>
      <c r="L1632" s="13" t="e">
        <f>(VLOOKUP(F1632,tarifas!$C$7:$D$10,2,FALSE)+tarifas!$D$21)*datos!H1632</f>
        <v>#N/A</v>
      </c>
      <c r="M1632">
        <v>125.66219</v>
      </c>
      <c r="N1632" s="13" t="e">
        <f t="shared" si="233"/>
        <v>#N/A</v>
      </c>
      <c r="O1632">
        <f t="shared" si="234"/>
        <v>125.66219</v>
      </c>
      <c r="P1632" s="12">
        <f t="shared" si="235"/>
        <v>23.176958421793657</v>
      </c>
      <c r="Q1632">
        <f t="shared" si="236"/>
        <v>0</v>
      </c>
      <c r="R1632">
        <f>$D$2*tarifas!$D$12/24</f>
        <v>1.4541666666666666</v>
      </c>
      <c r="S1632" t="e">
        <f>VLOOKUP(E1632&amp;" "&amp;F1632,tarifas!$A$13:$D$20,4,FALSE)*P1632</f>
        <v>#N/A</v>
      </c>
      <c r="T1632">
        <f>IF(F1632="COD1",tarifas!$D$11*(SUMIFS($P$11:$P$8770,$F$11:$F$8770,"=COD1",$B$11:$B$8770,"="&amp;B1632)/COUNTIFS($F$11:$F$8770,"=COD1",$B$11:$B$8770,"="&amp;B1632))/COUNTIFS($A$11:$A$8770,"="&amp;A1632,$F$11:$F$8770,"=COD1"),0)</f>
        <v>0</v>
      </c>
      <c r="U1632" t="e">
        <f>(VLOOKUP(F1632,tarifas!$C$7:$D$10,2,FALSE)+tarifas!$D$21)*datos!P1632</f>
        <v>#N/A</v>
      </c>
      <c r="V1632" t="e">
        <f t="shared" si="237"/>
        <v>#N/A</v>
      </c>
      <c r="W1632">
        <f t="shared" si="238"/>
        <v>0</v>
      </c>
    </row>
    <row r="1633" spans="1:23" x14ac:dyDescent="0.25">
      <c r="A1633">
        <f t="shared" si="231"/>
        <v>68</v>
      </c>
      <c r="B1633">
        <f t="shared" si="232"/>
        <v>3</v>
      </c>
      <c r="C1633" s="1">
        <f t="shared" si="239"/>
        <v>41707.583333329399</v>
      </c>
      <c r="D1633" s="7">
        <v>636.9848484848485</v>
      </c>
      <c r="E1633" s="7"/>
      <c r="G1633">
        <v>2</v>
      </c>
      <c r="H1633" s="12">
        <v>149.42951988435681</v>
      </c>
      <c r="I1633" s="13">
        <f>$D$2*tarifas!$D$12/24</f>
        <v>1.4541666666666666</v>
      </c>
      <c r="J1633" s="13" t="e">
        <f>VLOOKUP(E1633&amp;" "&amp;F1633,tarifas!$A$13:$D$20,4,FALSE)*H1633</f>
        <v>#N/A</v>
      </c>
      <c r="K1633" s="13">
        <f>IF(F1633="COD1",tarifas!$D$11*(SUMIFS($H$11:$H$8770,$F$11:$F$8770,"=COD1",$B$11:$B$8770,"="&amp;B1633)/COUNTIFS($F$11:$F$8770,"=COD1",$B$11:$B$8770,"="&amp;B1633))/COUNTIFS($A$11:$A$8770,"="&amp;A1633,$F$11:$F$8770,"=COD1"),0)</f>
        <v>0</v>
      </c>
      <c r="L1633" s="13" t="e">
        <f>(VLOOKUP(F1633,tarifas!$C$7:$D$10,2,FALSE)+tarifas!$D$21)*datos!H1633</f>
        <v>#N/A</v>
      </c>
      <c r="M1633">
        <v>82.418539999999993</v>
      </c>
      <c r="N1633" s="13" t="e">
        <f t="shared" si="233"/>
        <v>#N/A</v>
      </c>
      <c r="O1633">
        <f t="shared" si="234"/>
        <v>82.418539999999993</v>
      </c>
      <c r="P1633" s="12">
        <f t="shared" si="235"/>
        <v>67.010979884356814</v>
      </c>
      <c r="Q1633">
        <f t="shared" si="236"/>
        <v>0</v>
      </c>
      <c r="R1633">
        <f>$D$2*tarifas!$D$12/24</f>
        <v>1.4541666666666666</v>
      </c>
      <c r="S1633" t="e">
        <f>VLOOKUP(E1633&amp;" "&amp;F1633,tarifas!$A$13:$D$20,4,FALSE)*P1633</f>
        <v>#N/A</v>
      </c>
      <c r="T1633">
        <f>IF(F1633="COD1",tarifas!$D$11*(SUMIFS($P$11:$P$8770,$F$11:$F$8770,"=COD1",$B$11:$B$8770,"="&amp;B1633)/COUNTIFS($F$11:$F$8770,"=COD1",$B$11:$B$8770,"="&amp;B1633))/COUNTIFS($A$11:$A$8770,"="&amp;A1633,$F$11:$F$8770,"=COD1"),0)</f>
        <v>0</v>
      </c>
      <c r="U1633" t="e">
        <f>(VLOOKUP(F1633,tarifas!$C$7:$D$10,2,FALSE)+tarifas!$D$21)*datos!P1633</f>
        <v>#N/A</v>
      </c>
      <c r="V1633" t="e">
        <f t="shared" si="237"/>
        <v>#N/A</v>
      </c>
      <c r="W1633">
        <f t="shared" si="238"/>
        <v>0</v>
      </c>
    </row>
    <row r="1634" spans="1:23" x14ac:dyDescent="0.25">
      <c r="A1634">
        <f t="shared" si="231"/>
        <v>68</v>
      </c>
      <c r="B1634">
        <f t="shared" si="232"/>
        <v>3</v>
      </c>
      <c r="C1634" s="1">
        <f t="shared" si="239"/>
        <v>41707.624999996064</v>
      </c>
      <c r="D1634" s="7">
        <v>512.57575757575762</v>
      </c>
      <c r="E1634" s="7"/>
      <c r="G1634">
        <v>2.0099999999999998</v>
      </c>
      <c r="H1634" s="12">
        <v>151.38530101869216</v>
      </c>
      <c r="I1634" s="13">
        <f>$D$2*tarifas!$D$12/24</f>
        <v>1.4541666666666666</v>
      </c>
      <c r="J1634" s="13" t="e">
        <f>VLOOKUP(E1634&amp;" "&amp;F1634,tarifas!$A$13:$D$20,4,FALSE)*H1634</f>
        <v>#N/A</v>
      </c>
      <c r="K1634" s="13">
        <f>IF(F1634="COD1",tarifas!$D$11*(SUMIFS($H$11:$H$8770,$F$11:$F$8770,"=COD1",$B$11:$B$8770,"="&amp;B1634)/COUNTIFS($F$11:$F$8770,"=COD1",$B$11:$B$8770,"="&amp;B1634))/COUNTIFS($A$11:$A$8770,"="&amp;A1634,$F$11:$F$8770,"=COD1"),0)</f>
        <v>0</v>
      </c>
      <c r="L1634" s="13" t="e">
        <f>(VLOOKUP(F1634,tarifas!$C$7:$D$10,2,FALSE)+tarifas!$D$21)*datos!H1634</f>
        <v>#N/A</v>
      </c>
      <c r="M1634">
        <v>92.392870000000002</v>
      </c>
      <c r="N1634" s="13" t="e">
        <f t="shared" si="233"/>
        <v>#N/A</v>
      </c>
      <c r="O1634">
        <f t="shared" si="234"/>
        <v>92.392870000000002</v>
      </c>
      <c r="P1634" s="12">
        <f t="shared" si="235"/>
        <v>58.992431018692159</v>
      </c>
      <c r="Q1634">
        <f t="shared" si="236"/>
        <v>0</v>
      </c>
      <c r="R1634">
        <f>$D$2*tarifas!$D$12/24</f>
        <v>1.4541666666666666</v>
      </c>
      <c r="S1634" t="e">
        <f>VLOOKUP(E1634&amp;" "&amp;F1634,tarifas!$A$13:$D$20,4,FALSE)*P1634</f>
        <v>#N/A</v>
      </c>
      <c r="T1634">
        <f>IF(F1634="COD1",tarifas!$D$11*(SUMIFS($P$11:$P$8770,$F$11:$F$8770,"=COD1",$B$11:$B$8770,"="&amp;B1634)/COUNTIFS($F$11:$F$8770,"=COD1",$B$11:$B$8770,"="&amp;B1634))/COUNTIFS($A$11:$A$8770,"="&amp;A1634,$F$11:$F$8770,"=COD1"),0)</f>
        <v>0</v>
      </c>
      <c r="U1634" t="e">
        <f>(VLOOKUP(F1634,tarifas!$C$7:$D$10,2,FALSE)+tarifas!$D$21)*datos!P1634</f>
        <v>#N/A</v>
      </c>
      <c r="V1634" t="e">
        <f t="shared" si="237"/>
        <v>#N/A</v>
      </c>
      <c r="W1634">
        <f t="shared" si="238"/>
        <v>0</v>
      </c>
    </row>
    <row r="1635" spans="1:23" x14ac:dyDescent="0.25">
      <c r="A1635">
        <f t="shared" si="231"/>
        <v>68</v>
      </c>
      <c r="B1635">
        <f t="shared" si="232"/>
        <v>3</v>
      </c>
      <c r="C1635" s="1">
        <f t="shared" si="239"/>
        <v>41707.666666662728</v>
      </c>
      <c r="D1635" s="7">
        <v>335.87878787878788</v>
      </c>
      <c r="E1635" s="7"/>
      <c r="G1635">
        <v>2.9</v>
      </c>
      <c r="H1635" s="12">
        <v>155.84140121112847</v>
      </c>
      <c r="I1635" s="13">
        <f>$D$2*tarifas!$D$12/24</f>
        <v>1.4541666666666666</v>
      </c>
      <c r="J1635" s="13" t="e">
        <f>VLOOKUP(E1635&amp;" "&amp;F1635,tarifas!$A$13:$D$20,4,FALSE)*H1635</f>
        <v>#N/A</v>
      </c>
      <c r="K1635" s="13">
        <f>IF(F1635="COD1",tarifas!$D$11*(SUMIFS($H$11:$H$8770,$F$11:$F$8770,"=COD1",$B$11:$B$8770,"="&amp;B1635)/COUNTIFS($F$11:$F$8770,"=COD1",$B$11:$B$8770,"="&amp;B1635))/COUNTIFS($A$11:$A$8770,"="&amp;A1635,$F$11:$F$8770,"=COD1"),0)</f>
        <v>0</v>
      </c>
      <c r="L1635" s="13" t="e">
        <f>(VLOOKUP(F1635,tarifas!$C$7:$D$10,2,FALSE)+tarifas!$D$21)*datos!H1635</f>
        <v>#N/A</v>
      </c>
      <c r="M1635">
        <v>18.565390000000001</v>
      </c>
      <c r="N1635" s="13" t="e">
        <f t="shared" si="233"/>
        <v>#N/A</v>
      </c>
      <c r="O1635">
        <f t="shared" si="234"/>
        <v>18.565390000000001</v>
      </c>
      <c r="P1635" s="12">
        <f t="shared" si="235"/>
        <v>137.27601121112846</v>
      </c>
      <c r="Q1635">
        <f t="shared" si="236"/>
        <v>0</v>
      </c>
      <c r="R1635">
        <f>$D$2*tarifas!$D$12/24</f>
        <v>1.4541666666666666</v>
      </c>
      <c r="S1635" t="e">
        <f>VLOOKUP(E1635&amp;" "&amp;F1635,tarifas!$A$13:$D$20,4,FALSE)*P1635</f>
        <v>#N/A</v>
      </c>
      <c r="T1635">
        <f>IF(F1635="COD1",tarifas!$D$11*(SUMIFS($P$11:$P$8770,$F$11:$F$8770,"=COD1",$B$11:$B$8770,"="&amp;B1635)/COUNTIFS($F$11:$F$8770,"=COD1",$B$11:$B$8770,"="&amp;B1635))/COUNTIFS($A$11:$A$8770,"="&amp;A1635,$F$11:$F$8770,"=COD1"),0)</f>
        <v>0</v>
      </c>
      <c r="U1635" t="e">
        <f>(VLOOKUP(F1635,tarifas!$C$7:$D$10,2,FALSE)+tarifas!$D$21)*datos!P1635</f>
        <v>#N/A</v>
      </c>
      <c r="V1635" t="e">
        <f t="shared" si="237"/>
        <v>#N/A</v>
      </c>
      <c r="W1635">
        <f t="shared" si="238"/>
        <v>0</v>
      </c>
    </row>
    <row r="1636" spans="1:23" x14ac:dyDescent="0.25">
      <c r="A1636">
        <f t="shared" si="231"/>
        <v>68</v>
      </c>
      <c r="B1636">
        <f t="shared" si="232"/>
        <v>3</v>
      </c>
      <c r="C1636" s="1">
        <f t="shared" si="239"/>
        <v>41707.708333329392</v>
      </c>
      <c r="D1636" s="7">
        <v>117.71212121212122</v>
      </c>
      <c r="E1636" s="7"/>
      <c r="G1636">
        <v>5</v>
      </c>
      <c r="H1636" s="12">
        <v>163.33813438469213</v>
      </c>
      <c r="I1636" s="13">
        <f>$D$2*tarifas!$D$12/24</f>
        <v>1.4541666666666666</v>
      </c>
      <c r="J1636" s="13" t="e">
        <f>VLOOKUP(E1636&amp;" "&amp;F1636,tarifas!$A$13:$D$20,4,FALSE)*H1636</f>
        <v>#N/A</v>
      </c>
      <c r="K1636" s="13">
        <f>IF(F1636="COD1",tarifas!$D$11*(SUMIFS($H$11:$H$8770,$F$11:$F$8770,"=COD1",$B$11:$B$8770,"="&amp;B1636)/COUNTIFS($F$11:$F$8770,"=COD1",$B$11:$B$8770,"="&amp;B1636))/COUNTIFS($A$11:$A$8770,"="&amp;A1636,$F$11:$F$8770,"=COD1"),0)</f>
        <v>0</v>
      </c>
      <c r="L1636" s="13" t="e">
        <f>(VLOOKUP(F1636,tarifas!$C$7:$D$10,2,FALSE)+tarifas!$D$21)*datos!H1636</f>
        <v>#N/A</v>
      </c>
      <c r="M1636">
        <v>0</v>
      </c>
      <c r="N1636" s="13" t="e">
        <f t="shared" si="233"/>
        <v>#N/A</v>
      </c>
      <c r="O1636">
        <f t="shared" si="234"/>
        <v>0</v>
      </c>
      <c r="P1636" s="12">
        <f t="shared" si="235"/>
        <v>163.33813438469213</v>
      </c>
      <c r="Q1636">
        <f t="shared" si="236"/>
        <v>0</v>
      </c>
      <c r="R1636">
        <f>$D$2*tarifas!$D$12/24</f>
        <v>1.4541666666666666</v>
      </c>
      <c r="S1636" t="e">
        <f>VLOOKUP(E1636&amp;" "&amp;F1636,tarifas!$A$13:$D$20,4,FALSE)*P1636</f>
        <v>#N/A</v>
      </c>
      <c r="T1636">
        <f>IF(F1636="COD1",tarifas!$D$11*(SUMIFS($P$11:$P$8770,$F$11:$F$8770,"=COD1",$B$11:$B$8770,"="&amp;B1636)/COUNTIFS($F$11:$F$8770,"=COD1",$B$11:$B$8770,"="&amp;B1636))/COUNTIFS($A$11:$A$8770,"="&amp;A1636,$F$11:$F$8770,"=COD1"),0)</f>
        <v>0</v>
      </c>
      <c r="U1636" t="e">
        <f>(VLOOKUP(F1636,tarifas!$C$7:$D$10,2,FALSE)+tarifas!$D$21)*datos!P1636</f>
        <v>#N/A</v>
      </c>
      <c r="V1636" t="e">
        <f t="shared" si="237"/>
        <v>#N/A</v>
      </c>
      <c r="W1636">
        <f t="shared" si="238"/>
        <v>0</v>
      </c>
    </row>
    <row r="1637" spans="1:23" x14ac:dyDescent="0.25">
      <c r="A1637">
        <f t="shared" si="231"/>
        <v>68</v>
      </c>
      <c r="B1637">
        <f t="shared" si="232"/>
        <v>3</v>
      </c>
      <c r="C1637" s="1">
        <f t="shared" si="239"/>
        <v>41707.749999996056</v>
      </c>
      <c r="D1637" s="7">
        <v>0</v>
      </c>
      <c r="E1637" s="7"/>
      <c r="G1637">
        <v>18.04</v>
      </c>
      <c r="H1637" s="12">
        <v>164.27453979721727</v>
      </c>
      <c r="I1637" s="13">
        <f>$D$2*tarifas!$D$12/24</f>
        <v>1.4541666666666666</v>
      </c>
      <c r="J1637" s="13" t="e">
        <f>VLOOKUP(E1637&amp;" "&amp;F1637,tarifas!$A$13:$D$20,4,FALSE)*H1637</f>
        <v>#N/A</v>
      </c>
      <c r="K1637" s="13">
        <f>IF(F1637="COD1",tarifas!$D$11*(SUMIFS($H$11:$H$8770,$F$11:$F$8770,"=COD1",$B$11:$B$8770,"="&amp;B1637)/COUNTIFS($F$11:$F$8770,"=COD1",$B$11:$B$8770,"="&amp;B1637))/COUNTIFS($A$11:$A$8770,"="&amp;A1637,$F$11:$F$8770,"=COD1"),0)</f>
        <v>0</v>
      </c>
      <c r="L1637" s="13" t="e">
        <f>(VLOOKUP(F1637,tarifas!$C$7:$D$10,2,FALSE)+tarifas!$D$21)*datos!H1637</f>
        <v>#N/A</v>
      </c>
      <c r="M1637">
        <v>0</v>
      </c>
      <c r="N1637" s="13" t="e">
        <f t="shared" si="233"/>
        <v>#N/A</v>
      </c>
      <c r="O1637">
        <f t="shared" si="234"/>
        <v>0</v>
      </c>
      <c r="P1637" s="12">
        <f t="shared" si="235"/>
        <v>164.27453979721727</v>
      </c>
      <c r="Q1637">
        <f t="shared" si="236"/>
        <v>0</v>
      </c>
      <c r="R1637">
        <f>$D$2*tarifas!$D$12/24</f>
        <v>1.4541666666666666</v>
      </c>
      <c r="S1637" t="e">
        <f>VLOOKUP(E1637&amp;" "&amp;F1637,tarifas!$A$13:$D$20,4,FALSE)*P1637</f>
        <v>#N/A</v>
      </c>
      <c r="T1637">
        <f>IF(F1637="COD1",tarifas!$D$11*(SUMIFS($P$11:$P$8770,$F$11:$F$8770,"=COD1",$B$11:$B$8770,"="&amp;B1637)/COUNTIFS($F$11:$F$8770,"=COD1",$B$11:$B$8770,"="&amp;B1637))/COUNTIFS($A$11:$A$8770,"="&amp;A1637,$F$11:$F$8770,"=COD1"),0)</f>
        <v>0</v>
      </c>
      <c r="U1637" t="e">
        <f>(VLOOKUP(F1637,tarifas!$C$7:$D$10,2,FALSE)+tarifas!$D$21)*datos!P1637</f>
        <v>#N/A</v>
      </c>
      <c r="V1637" t="e">
        <f t="shared" si="237"/>
        <v>#N/A</v>
      </c>
      <c r="W1637">
        <f t="shared" si="238"/>
        <v>0</v>
      </c>
    </row>
    <row r="1638" spans="1:23" x14ac:dyDescent="0.25">
      <c r="A1638">
        <f t="shared" si="231"/>
        <v>68</v>
      </c>
      <c r="B1638">
        <f t="shared" si="232"/>
        <v>3</v>
      </c>
      <c r="C1638" s="1">
        <f t="shared" si="239"/>
        <v>41707.791666662721</v>
      </c>
      <c r="D1638" s="7">
        <v>0</v>
      </c>
      <c r="E1638" s="7"/>
      <c r="G1638">
        <v>32.700000000000003</v>
      </c>
      <c r="H1638" s="12">
        <v>159.26416536171075</v>
      </c>
      <c r="I1638" s="13">
        <f>$D$2*tarifas!$D$12/24</f>
        <v>1.4541666666666666</v>
      </c>
      <c r="J1638" s="13" t="e">
        <f>VLOOKUP(E1638&amp;" "&amp;F1638,tarifas!$A$13:$D$20,4,FALSE)*H1638</f>
        <v>#N/A</v>
      </c>
      <c r="K1638" s="13">
        <f>IF(F1638="COD1",tarifas!$D$11*(SUMIFS($H$11:$H$8770,$F$11:$F$8770,"=COD1",$B$11:$B$8770,"="&amp;B1638)/COUNTIFS($F$11:$F$8770,"=COD1",$B$11:$B$8770,"="&amp;B1638))/COUNTIFS($A$11:$A$8770,"="&amp;A1638,$F$11:$F$8770,"=COD1"),0)</f>
        <v>0</v>
      </c>
      <c r="L1638" s="13" t="e">
        <f>(VLOOKUP(F1638,tarifas!$C$7:$D$10,2,FALSE)+tarifas!$D$21)*datos!H1638</f>
        <v>#N/A</v>
      </c>
      <c r="M1638">
        <v>0</v>
      </c>
      <c r="N1638" s="13" t="e">
        <f t="shared" si="233"/>
        <v>#N/A</v>
      </c>
      <c r="O1638">
        <f t="shared" si="234"/>
        <v>0</v>
      </c>
      <c r="P1638" s="12">
        <f t="shared" si="235"/>
        <v>159.26416536171075</v>
      </c>
      <c r="Q1638">
        <f t="shared" si="236"/>
        <v>0</v>
      </c>
      <c r="R1638">
        <f>$D$2*tarifas!$D$12/24</f>
        <v>1.4541666666666666</v>
      </c>
      <c r="S1638" t="e">
        <f>VLOOKUP(E1638&amp;" "&amp;F1638,tarifas!$A$13:$D$20,4,FALSE)*P1638</f>
        <v>#N/A</v>
      </c>
      <c r="T1638">
        <f>IF(F1638="COD1",tarifas!$D$11*(SUMIFS($P$11:$P$8770,$F$11:$F$8770,"=COD1",$B$11:$B$8770,"="&amp;B1638)/COUNTIFS($F$11:$F$8770,"=COD1",$B$11:$B$8770,"="&amp;B1638))/COUNTIFS($A$11:$A$8770,"="&amp;A1638,$F$11:$F$8770,"=COD1"),0)</f>
        <v>0</v>
      </c>
      <c r="U1638" t="e">
        <f>(VLOOKUP(F1638,tarifas!$C$7:$D$10,2,FALSE)+tarifas!$D$21)*datos!P1638</f>
        <v>#N/A</v>
      </c>
      <c r="V1638" t="e">
        <f t="shared" si="237"/>
        <v>#N/A</v>
      </c>
      <c r="W1638">
        <f t="shared" si="238"/>
        <v>0</v>
      </c>
    </row>
    <row r="1639" spans="1:23" x14ac:dyDescent="0.25">
      <c r="A1639">
        <f t="shared" si="231"/>
        <v>68</v>
      </c>
      <c r="B1639">
        <f t="shared" si="232"/>
        <v>3</v>
      </c>
      <c r="C1639" s="1">
        <f t="shared" si="239"/>
        <v>41707.833333329385</v>
      </c>
      <c r="D1639" s="7">
        <v>0</v>
      </c>
      <c r="E1639" s="7"/>
      <c r="G1639">
        <v>33.01</v>
      </c>
      <c r="H1639" s="12">
        <v>170.51480946937414</v>
      </c>
      <c r="I1639" s="13">
        <f>$D$2*tarifas!$D$12/24</f>
        <v>1.4541666666666666</v>
      </c>
      <c r="J1639" s="13" t="e">
        <f>VLOOKUP(E1639&amp;" "&amp;F1639,tarifas!$A$13:$D$20,4,FALSE)*H1639</f>
        <v>#N/A</v>
      </c>
      <c r="K1639" s="13">
        <f>IF(F1639="COD1",tarifas!$D$11*(SUMIFS($H$11:$H$8770,$F$11:$F$8770,"=COD1",$B$11:$B$8770,"="&amp;B1639)/COUNTIFS($F$11:$F$8770,"=COD1",$B$11:$B$8770,"="&amp;B1639))/COUNTIFS($A$11:$A$8770,"="&amp;A1639,$F$11:$F$8770,"=COD1"),0)</f>
        <v>0</v>
      </c>
      <c r="L1639" s="13" t="e">
        <f>(VLOOKUP(F1639,tarifas!$C$7:$D$10,2,FALSE)+tarifas!$D$21)*datos!H1639</f>
        <v>#N/A</v>
      </c>
      <c r="M1639">
        <v>0</v>
      </c>
      <c r="N1639" s="13" t="e">
        <f t="shared" si="233"/>
        <v>#N/A</v>
      </c>
      <c r="O1639">
        <f t="shared" si="234"/>
        <v>0</v>
      </c>
      <c r="P1639" s="12">
        <f t="shared" si="235"/>
        <v>170.51480946937414</v>
      </c>
      <c r="Q1639">
        <f t="shared" si="236"/>
        <v>0</v>
      </c>
      <c r="R1639">
        <f>$D$2*tarifas!$D$12/24</f>
        <v>1.4541666666666666</v>
      </c>
      <c r="S1639" t="e">
        <f>VLOOKUP(E1639&amp;" "&amp;F1639,tarifas!$A$13:$D$20,4,FALSE)*P1639</f>
        <v>#N/A</v>
      </c>
      <c r="T1639">
        <f>IF(F1639="COD1",tarifas!$D$11*(SUMIFS($P$11:$P$8770,$F$11:$F$8770,"=COD1",$B$11:$B$8770,"="&amp;B1639)/COUNTIFS($F$11:$F$8770,"=COD1",$B$11:$B$8770,"="&amp;B1639))/COUNTIFS($A$11:$A$8770,"="&amp;A1639,$F$11:$F$8770,"=COD1"),0)</f>
        <v>0</v>
      </c>
      <c r="U1639" t="e">
        <f>(VLOOKUP(F1639,tarifas!$C$7:$D$10,2,FALSE)+tarifas!$D$21)*datos!P1639</f>
        <v>#N/A</v>
      </c>
      <c r="V1639" t="e">
        <f t="shared" si="237"/>
        <v>#N/A</v>
      </c>
      <c r="W1639">
        <f t="shared" si="238"/>
        <v>0</v>
      </c>
    </row>
    <row r="1640" spans="1:23" x14ac:dyDescent="0.25">
      <c r="A1640">
        <f t="shared" si="231"/>
        <v>68</v>
      </c>
      <c r="B1640">
        <f t="shared" si="232"/>
        <v>3</v>
      </c>
      <c r="C1640" s="1">
        <f t="shared" si="239"/>
        <v>41707.874999996049</v>
      </c>
      <c r="D1640" s="7">
        <v>0</v>
      </c>
      <c r="E1640" s="7"/>
      <c r="G1640">
        <v>34.200000000000003</v>
      </c>
      <c r="H1640" s="12">
        <v>172.82314393849884</v>
      </c>
      <c r="I1640" s="13">
        <f>$D$2*tarifas!$D$12/24</f>
        <v>1.4541666666666666</v>
      </c>
      <c r="J1640" s="13" t="e">
        <f>VLOOKUP(E1640&amp;" "&amp;F1640,tarifas!$A$13:$D$20,4,FALSE)*H1640</f>
        <v>#N/A</v>
      </c>
      <c r="K1640" s="13">
        <f>IF(F1640="COD1",tarifas!$D$11*(SUMIFS($H$11:$H$8770,$F$11:$F$8770,"=COD1",$B$11:$B$8770,"="&amp;B1640)/COUNTIFS($F$11:$F$8770,"=COD1",$B$11:$B$8770,"="&amp;B1640))/COUNTIFS($A$11:$A$8770,"="&amp;A1640,$F$11:$F$8770,"=COD1"),0)</f>
        <v>0</v>
      </c>
      <c r="L1640" s="13" t="e">
        <f>(VLOOKUP(F1640,tarifas!$C$7:$D$10,2,FALSE)+tarifas!$D$21)*datos!H1640</f>
        <v>#N/A</v>
      </c>
      <c r="M1640">
        <v>0</v>
      </c>
      <c r="N1640" s="13" t="e">
        <f t="shared" si="233"/>
        <v>#N/A</v>
      </c>
      <c r="O1640">
        <f t="shared" si="234"/>
        <v>0</v>
      </c>
      <c r="P1640" s="12">
        <f t="shared" si="235"/>
        <v>172.82314393849884</v>
      </c>
      <c r="Q1640">
        <f t="shared" si="236"/>
        <v>0</v>
      </c>
      <c r="R1640">
        <f>$D$2*tarifas!$D$12/24</f>
        <v>1.4541666666666666</v>
      </c>
      <c r="S1640" t="e">
        <f>VLOOKUP(E1640&amp;" "&amp;F1640,tarifas!$A$13:$D$20,4,FALSE)*P1640</f>
        <v>#N/A</v>
      </c>
      <c r="T1640">
        <f>IF(F1640="COD1",tarifas!$D$11*(SUMIFS($P$11:$P$8770,$F$11:$F$8770,"=COD1",$B$11:$B$8770,"="&amp;B1640)/COUNTIFS($F$11:$F$8770,"=COD1",$B$11:$B$8770,"="&amp;B1640))/COUNTIFS($A$11:$A$8770,"="&amp;A1640,$F$11:$F$8770,"=COD1"),0)</f>
        <v>0</v>
      </c>
      <c r="U1640" t="e">
        <f>(VLOOKUP(F1640,tarifas!$C$7:$D$10,2,FALSE)+tarifas!$D$21)*datos!P1640</f>
        <v>#N/A</v>
      </c>
      <c r="V1640" t="e">
        <f t="shared" si="237"/>
        <v>#N/A</v>
      </c>
      <c r="W1640">
        <f t="shared" si="238"/>
        <v>0</v>
      </c>
    </row>
    <row r="1641" spans="1:23" x14ac:dyDescent="0.25">
      <c r="A1641">
        <f t="shared" si="231"/>
        <v>68</v>
      </c>
      <c r="B1641">
        <f t="shared" si="232"/>
        <v>3</v>
      </c>
      <c r="C1641" s="1">
        <f t="shared" si="239"/>
        <v>41707.916666662713</v>
      </c>
      <c r="D1641" s="7">
        <v>0</v>
      </c>
      <c r="E1641" s="7"/>
      <c r="G1641">
        <v>33.020000000000003</v>
      </c>
      <c r="H1641" s="12">
        <v>173.70712093181976</v>
      </c>
      <c r="I1641" s="13">
        <f>$D$2*tarifas!$D$12/24</f>
        <v>1.4541666666666666</v>
      </c>
      <c r="J1641" s="13" t="e">
        <f>VLOOKUP(E1641&amp;" "&amp;F1641,tarifas!$A$13:$D$20,4,FALSE)*H1641</f>
        <v>#N/A</v>
      </c>
      <c r="K1641" s="13">
        <f>IF(F1641="COD1",tarifas!$D$11*(SUMIFS($H$11:$H$8770,$F$11:$F$8770,"=COD1",$B$11:$B$8770,"="&amp;B1641)/COUNTIFS($F$11:$F$8770,"=COD1",$B$11:$B$8770,"="&amp;B1641))/COUNTIFS($A$11:$A$8770,"="&amp;A1641,$F$11:$F$8770,"=COD1"),0)</f>
        <v>0</v>
      </c>
      <c r="L1641" s="13" t="e">
        <f>(VLOOKUP(F1641,tarifas!$C$7:$D$10,2,FALSE)+tarifas!$D$21)*datos!H1641</f>
        <v>#N/A</v>
      </c>
      <c r="M1641">
        <v>0</v>
      </c>
      <c r="N1641" s="13" t="e">
        <f t="shared" si="233"/>
        <v>#N/A</v>
      </c>
      <c r="O1641">
        <f t="shared" si="234"/>
        <v>0</v>
      </c>
      <c r="P1641" s="12">
        <f t="shared" si="235"/>
        <v>173.70712093181976</v>
      </c>
      <c r="Q1641">
        <f t="shared" si="236"/>
        <v>0</v>
      </c>
      <c r="R1641">
        <f>$D$2*tarifas!$D$12/24</f>
        <v>1.4541666666666666</v>
      </c>
      <c r="S1641" t="e">
        <f>VLOOKUP(E1641&amp;" "&amp;F1641,tarifas!$A$13:$D$20,4,FALSE)*P1641</f>
        <v>#N/A</v>
      </c>
      <c r="T1641">
        <f>IF(F1641="COD1",tarifas!$D$11*(SUMIFS($P$11:$P$8770,$F$11:$F$8770,"=COD1",$B$11:$B$8770,"="&amp;B1641)/COUNTIFS($F$11:$F$8770,"=COD1",$B$11:$B$8770,"="&amp;B1641))/COUNTIFS($A$11:$A$8770,"="&amp;A1641,$F$11:$F$8770,"=COD1"),0)</f>
        <v>0</v>
      </c>
      <c r="U1641" t="e">
        <f>(VLOOKUP(F1641,tarifas!$C$7:$D$10,2,FALSE)+tarifas!$D$21)*datos!P1641</f>
        <v>#N/A</v>
      </c>
      <c r="V1641" t="e">
        <f t="shared" si="237"/>
        <v>#N/A</v>
      </c>
      <c r="W1641">
        <f t="shared" si="238"/>
        <v>0</v>
      </c>
    </row>
    <row r="1642" spans="1:23" x14ac:dyDescent="0.25">
      <c r="A1642">
        <f t="shared" si="231"/>
        <v>68</v>
      </c>
      <c r="B1642">
        <f t="shared" si="232"/>
        <v>3</v>
      </c>
      <c r="C1642" s="1">
        <f t="shared" si="239"/>
        <v>41707.958333329378</v>
      </c>
      <c r="D1642" s="7">
        <v>0</v>
      </c>
      <c r="E1642" s="7"/>
      <c r="G1642">
        <v>29</v>
      </c>
      <c r="H1642" s="12">
        <v>173.37705132837621</v>
      </c>
      <c r="I1642" s="13">
        <f>$D$2*tarifas!$D$12/24</f>
        <v>1.4541666666666666</v>
      </c>
      <c r="J1642" s="13" t="e">
        <f>VLOOKUP(E1642&amp;" "&amp;F1642,tarifas!$A$13:$D$20,4,FALSE)*H1642</f>
        <v>#N/A</v>
      </c>
      <c r="K1642" s="13">
        <f>IF(F1642="COD1",tarifas!$D$11*(SUMIFS($H$11:$H$8770,$F$11:$F$8770,"=COD1",$B$11:$B$8770,"="&amp;B1642)/COUNTIFS($F$11:$F$8770,"=COD1",$B$11:$B$8770,"="&amp;B1642))/COUNTIFS($A$11:$A$8770,"="&amp;A1642,$F$11:$F$8770,"=COD1"),0)</f>
        <v>0</v>
      </c>
      <c r="L1642" s="13" t="e">
        <f>(VLOOKUP(F1642,tarifas!$C$7:$D$10,2,FALSE)+tarifas!$D$21)*datos!H1642</f>
        <v>#N/A</v>
      </c>
      <c r="M1642">
        <v>0</v>
      </c>
      <c r="N1642" s="13" t="e">
        <f t="shared" si="233"/>
        <v>#N/A</v>
      </c>
      <c r="O1642">
        <f t="shared" si="234"/>
        <v>0</v>
      </c>
      <c r="P1642" s="12">
        <f t="shared" si="235"/>
        <v>173.37705132837621</v>
      </c>
      <c r="Q1642">
        <f t="shared" si="236"/>
        <v>0</v>
      </c>
      <c r="R1642">
        <f>$D$2*tarifas!$D$12/24</f>
        <v>1.4541666666666666</v>
      </c>
      <c r="S1642" t="e">
        <f>VLOOKUP(E1642&amp;" "&amp;F1642,tarifas!$A$13:$D$20,4,FALSE)*P1642</f>
        <v>#N/A</v>
      </c>
      <c r="T1642">
        <f>IF(F1642="COD1",tarifas!$D$11*(SUMIFS($P$11:$P$8770,$F$11:$F$8770,"=COD1",$B$11:$B$8770,"="&amp;B1642)/COUNTIFS($F$11:$F$8770,"=COD1",$B$11:$B$8770,"="&amp;B1642))/COUNTIFS($A$11:$A$8770,"="&amp;A1642,$F$11:$F$8770,"=COD1"),0)</f>
        <v>0</v>
      </c>
      <c r="U1642" t="e">
        <f>(VLOOKUP(F1642,tarifas!$C$7:$D$10,2,FALSE)+tarifas!$D$21)*datos!P1642</f>
        <v>#N/A</v>
      </c>
      <c r="V1642" t="e">
        <f t="shared" si="237"/>
        <v>#N/A</v>
      </c>
      <c r="W1642">
        <f t="shared" si="238"/>
        <v>0</v>
      </c>
    </row>
    <row r="1643" spans="1:23" x14ac:dyDescent="0.25">
      <c r="A1643">
        <f t="shared" si="231"/>
        <v>69</v>
      </c>
      <c r="B1643">
        <f t="shared" si="232"/>
        <v>3</v>
      </c>
      <c r="C1643" s="1">
        <f t="shared" si="239"/>
        <v>41707.999999996042</v>
      </c>
      <c r="D1643" s="7">
        <v>0</v>
      </c>
      <c r="E1643" s="7"/>
      <c r="G1643">
        <v>22.69</v>
      </c>
      <c r="H1643" s="12">
        <v>168.8758447326336</v>
      </c>
      <c r="I1643" s="13">
        <f>$D$2*tarifas!$D$12/24</f>
        <v>1.4541666666666666</v>
      </c>
      <c r="J1643" s="13" t="e">
        <f>VLOOKUP(E1643&amp;" "&amp;F1643,tarifas!$A$13:$D$20,4,FALSE)*H1643</f>
        <v>#N/A</v>
      </c>
      <c r="K1643" s="13">
        <f>IF(F1643="COD1",tarifas!$D$11*(SUMIFS($H$11:$H$8770,$F$11:$F$8770,"=COD1",$B$11:$B$8770,"="&amp;B1643)/COUNTIFS($F$11:$F$8770,"=COD1",$B$11:$B$8770,"="&amp;B1643))/COUNTIFS($A$11:$A$8770,"="&amp;A1643,$F$11:$F$8770,"=COD1"),0)</f>
        <v>0</v>
      </c>
      <c r="L1643" s="13" t="e">
        <f>(VLOOKUP(F1643,tarifas!$C$7:$D$10,2,FALSE)+tarifas!$D$21)*datos!H1643</f>
        <v>#N/A</v>
      </c>
      <c r="M1643">
        <v>0</v>
      </c>
      <c r="N1643" s="13" t="e">
        <f t="shared" si="233"/>
        <v>#N/A</v>
      </c>
      <c r="O1643">
        <f t="shared" si="234"/>
        <v>0</v>
      </c>
      <c r="P1643" s="12">
        <f t="shared" si="235"/>
        <v>168.8758447326336</v>
      </c>
      <c r="Q1643">
        <f t="shared" si="236"/>
        <v>0</v>
      </c>
      <c r="R1643">
        <f>$D$2*tarifas!$D$12/24</f>
        <v>1.4541666666666666</v>
      </c>
      <c r="S1643" t="e">
        <f>VLOOKUP(E1643&amp;" "&amp;F1643,tarifas!$A$13:$D$20,4,FALSE)*P1643</f>
        <v>#N/A</v>
      </c>
      <c r="T1643">
        <f>IF(F1643="COD1",tarifas!$D$11*(SUMIFS($P$11:$P$8770,$F$11:$F$8770,"=COD1",$B$11:$B$8770,"="&amp;B1643)/COUNTIFS($F$11:$F$8770,"=COD1",$B$11:$B$8770,"="&amp;B1643))/COUNTIFS($A$11:$A$8770,"="&amp;A1643,$F$11:$F$8770,"=COD1"),0)</f>
        <v>0</v>
      </c>
      <c r="U1643" t="e">
        <f>(VLOOKUP(F1643,tarifas!$C$7:$D$10,2,FALSE)+tarifas!$D$21)*datos!P1643</f>
        <v>#N/A</v>
      </c>
      <c r="V1643" t="e">
        <f t="shared" si="237"/>
        <v>#N/A</v>
      </c>
      <c r="W1643">
        <f t="shared" si="238"/>
        <v>0</v>
      </c>
    </row>
    <row r="1644" spans="1:23" x14ac:dyDescent="0.25">
      <c r="A1644">
        <f t="shared" si="231"/>
        <v>69</v>
      </c>
      <c r="B1644">
        <f t="shared" si="232"/>
        <v>3</v>
      </c>
      <c r="C1644" s="1">
        <f t="shared" si="239"/>
        <v>41708.041666662706</v>
      </c>
      <c r="D1644" s="7">
        <v>0</v>
      </c>
      <c r="E1644" s="7"/>
      <c r="G1644">
        <v>15.1</v>
      </c>
      <c r="H1644" s="12">
        <v>168.01284672563932</v>
      </c>
      <c r="I1644" s="13">
        <f>$D$2*tarifas!$D$12/24</f>
        <v>1.4541666666666666</v>
      </c>
      <c r="J1644" s="13" t="e">
        <f>VLOOKUP(E1644&amp;" "&amp;F1644,tarifas!$A$13:$D$20,4,FALSE)*H1644</f>
        <v>#N/A</v>
      </c>
      <c r="K1644" s="13">
        <f>IF(F1644="COD1",tarifas!$D$11*(SUMIFS($H$11:$H$8770,$F$11:$F$8770,"=COD1",$B$11:$B$8770,"="&amp;B1644)/COUNTIFS($F$11:$F$8770,"=COD1",$B$11:$B$8770,"="&amp;B1644))/COUNTIFS($A$11:$A$8770,"="&amp;A1644,$F$11:$F$8770,"=COD1"),0)</f>
        <v>0</v>
      </c>
      <c r="L1644" s="13" t="e">
        <f>(VLOOKUP(F1644,tarifas!$C$7:$D$10,2,FALSE)+tarifas!$D$21)*datos!H1644</f>
        <v>#N/A</v>
      </c>
      <c r="M1644">
        <v>0</v>
      </c>
      <c r="N1644" s="13" t="e">
        <f t="shared" si="233"/>
        <v>#N/A</v>
      </c>
      <c r="O1644">
        <f t="shared" si="234"/>
        <v>0</v>
      </c>
      <c r="P1644" s="12">
        <f t="shared" si="235"/>
        <v>168.01284672563932</v>
      </c>
      <c r="Q1644">
        <f t="shared" si="236"/>
        <v>0</v>
      </c>
      <c r="R1644">
        <f>$D$2*tarifas!$D$12/24</f>
        <v>1.4541666666666666</v>
      </c>
      <c r="S1644" t="e">
        <f>VLOOKUP(E1644&amp;" "&amp;F1644,tarifas!$A$13:$D$20,4,FALSE)*P1644</f>
        <v>#N/A</v>
      </c>
      <c r="T1644">
        <f>IF(F1644="COD1",tarifas!$D$11*(SUMIFS($P$11:$P$8770,$F$11:$F$8770,"=COD1",$B$11:$B$8770,"="&amp;B1644)/COUNTIFS($F$11:$F$8770,"=COD1",$B$11:$B$8770,"="&amp;B1644))/COUNTIFS($A$11:$A$8770,"="&amp;A1644,$F$11:$F$8770,"=COD1"),0)</f>
        <v>0</v>
      </c>
      <c r="U1644" t="e">
        <f>(VLOOKUP(F1644,tarifas!$C$7:$D$10,2,FALSE)+tarifas!$D$21)*datos!P1644</f>
        <v>#N/A</v>
      </c>
      <c r="V1644" t="e">
        <f t="shared" si="237"/>
        <v>#N/A</v>
      </c>
      <c r="W1644">
        <f t="shared" si="238"/>
        <v>0</v>
      </c>
    </row>
    <row r="1645" spans="1:23" x14ac:dyDescent="0.25">
      <c r="A1645">
        <f t="shared" si="231"/>
        <v>69</v>
      </c>
      <c r="B1645">
        <f t="shared" si="232"/>
        <v>3</v>
      </c>
      <c r="C1645" s="1">
        <f t="shared" si="239"/>
        <v>41708.08333332937</v>
      </c>
      <c r="D1645" s="7">
        <v>0</v>
      </c>
      <c r="E1645" s="7"/>
      <c r="G1645">
        <v>8.8000000000000007</v>
      </c>
      <c r="H1645" s="12">
        <v>165.82913276913206</v>
      </c>
      <c r="I1645" s="13">
        <f>$D$2*tarifas!$D$12/24</f>
        <v>1.4541666666666666</v>
      </c>
      <c r="J1645" s="13" t="e">
        <f>VLOOKUP(E1645&amp;" "&amp;F1645,tarifas!$A$13:$D$20,4,FALSE)*H1645</f>
        <v>#N/A</v>
      </c>
      <c r="K1645" s="13">
        <f>IF(F1645="COD1",tarifas!$D$11*(SUMIFS($H$11:$H$8770,$F$11:$F$8770,"=COD1",$B$11:$B$8770,"="&amp;B1645)/COUNTIFS($F$11:$F$8770,"=COD1",$B$11:$B$8770,"="&amp;B1645))/COUNTIFS($A$11:$A$8770,"="&amp;A1645,$F$11:$F$8770,"=COD1"),0)</f>
        <v>0</v>
      </c>
      <c r="L1645" s="13" t="e">
        <f>(VLOOKUP(F1645,tarifas!$C$7:$D$10,2,FALSE)+tarifas!$D$21)*datos!H1645</f>
        <v>#N/A</v>
      </c>
      <c r="M1645">
        <v>0</v>
      </c>
      <c r="N1645" s="13" t="e">
        <f t="shared" si="233"/>
        <v>#N/A</v>
      </c>
      <c r="O1645">
        <f t="shared" si="234"/>
        <v>0</v>
      </c>
      <c r="P1645" s="12">
        <f t="shared" si="235"/>
        <v>165.82913276913206</v>
      </c>
      <c r="Q1645">
        <f t="shared" si="236"/>
        <v>0</v>
      </c>
      <c r="R1645">
        <f>$D$2*tarifas!$D$12/24</f>
        <v>1.4541666666666666</v>
      </c>
      <c r="S1645" t="e">
        <f>VLOOKUP(E1645&amp;" "&amp;F1645,tarifas!$A$13:$D$20,4,FALSE)*P1645</f>
        <v>#N/A</v>
      </c>
      <c r="T1645">
        <f>IF(F1645="COD1",tarifas!$D$11*(SUMIFS($P$11:$P$8770,$F$11:$F$8770,"=COD1",$B$11:$B$8770,"="&amp;B1645)/COUNTIFS($F$11:$F$8770,"=COD1",$B$11:$B$8770,"="&amp;B1645))/COUNTIFS($A$11:$A$8770,"="&amp;A1645,$F$11:$F$8770,"=COD1"),0)</f>
        <v>0</v>
      </c>
      <c r="U1645" t="e">
        <f>(VLOOKUP(F1645,tarifas!$C$7:$D$10,2,FALSE)+tarifas!$D$21)*datos!P1645</f>
        <v>#N/A</v>
      </c>
      <c r="V1645" t="e">
        <f t="shared" si="237"/>
        <v>#N/A</v>
      </c>
      <c r="W1645">
        <f t="shared" si="238"/>
        <v>0</v>
      </c>
    </row>
    <row r="1646" spans="1:23" x14ac:dyDescent="0.25">
      <c r="A1646">
        <f t="shared" si="231"/>
        <v>69</v>
      </c>
      <c r="B1646">
        <f t="shared" si="232"/>
        <v>3</v>
      </c>
      <c r="C1646" s="1">
        <f t="shared" si="239"/>
        <v>41708.124999996035</v>
      </c>
      <c r="D1646" s="7">
        <v>0</v>
      </c>
      <c r="E1646" s="7"/>
      <c r="G1646">
        <v>9.9</v>
      </c>
      <c r="H1646" s="12">
        <v>164.03801487261381</v>
      </c>
      <c r="I1646" s="13">
        <f>$D$2*tarifas!$D$12/24</f>
        <v>1.4541666666666666</v>
      </c>
      <c r="J1646" s="13" t="e">
        <f>VLOOKUP(E1646&amp;" "&amp;F1646,tarifas!$A$13:$D$20,4,FALSE)*H1646</f>
        <v>#N/A</v>
      </c>
      <c r="K1646" s="13">
        <f>IF(F1646="COD1",tarifas!$D$11*(SUMIFS($H$11:$H$8770,$F$11:$F$8770,"=COD1",$B$11:$B$8770,"="&amp;B1646)/COUNTIFS($F$11:$F$8770,"=COD1",$B$11:$B$8770,"="&amp;B1646))/COUNTIFS($A$11:$A$8770,"="&amp;A1646,$F$11:$F$8770,"=COD1"),0)</f>
        <v>0</v>
      </c>
      <c r="L1646" s="13" t="e">
        <f>(VLOOKUP(F1646,tarifas!$C$7:$D$10,2,FALSE)+tarifas!$D$21)*datos!H1646</f>
        <v>#N/A</v>
      </c>
      <c r="M1646">
        <v>0</v>
      </c>
      <c r="N1646" s="13" t="e">
        <f t="shared" si="233"/>
        <v>#N/A</v>
      </c>
      <c r="O1646">
        <f t="shared" si="234"/>
        <v>0</v>
      </c>
      <c r="P1646" s="12">
        <f t="shared" si="235"/>
        <v>164.03801487261381</v>
      </c>
      <c r="Q1646">
        <f t="shared" si="236"/>
        <v>0</v>
      </c>
      <c r="R1646">
        <f>$D$2*tarifas!$D$12/24</f>
        <v>1.4541666666666666</v>
      </c>
      <c r="S1646" t="e">
        <f>VLOOKUP(E1646&amp;" "&amp;F1646,tarifas!$A$13:$D$20,4,FALSE)*P1646</f>
        <v>#N/A</v>
      </c>
      <c r="T1646">
        <f>IF(F1646="COD1",tarifas!$D$11*(SUMIFS($P$11:$P$8770,$F$11:$F$8770,"=COD1",$B$11:$B$8770,"="&amp;B1646)/COUNTIFS($F$11:$F$8770,"=COD1",$B$11:$B$8770,"="&amp;B1646))/COUNTIFS($A$11:$A$8770,"="&amp;A1646,$F$11:$F$8770,"=COD1"),0)</f>
        <v>0</v>
      </c>
      <c r="U1646" t="e">
        <f>(VLOOKUP(F1646,tarifas!$C$7:$D$10,2,FALSE)+tarifas!$D$21)*datos!P1646</f>
        <v>#N/A</v>
      </c>
      <c r="V1646" t="e">
        <f t="shared" si="237"/>
        <v>#N/A</v>
      </c>
      <c r="W1646">
        <f t="shared" si="238"/>
        <v>0</v>
      </c>
    </row>
    <row r="1647" spans="1:23" x14ac:dyDescent="0.25">
      <c r="A1647">
        <f t="shared" si="231"/>
        <v>69</v>
      </c>
      <c r="B1647">
        <f t="shared" si="232"/>
        <v>3</v>
      </c>
      <c r="C1647" s="1">
        <f t="shared" si="239"/>
        <v>41708.166666662699</v>
      </c>
      <c r="D1647" s="7">
        <v>0</v>
      </c>
      <c r="E1647" s="7"/>
      <c r="G1647">
        <v>10</v>
      </c>
      <c r="H1647" s="12">
        <v>163.44135052728763</v>
      </c>
      <c r="I1647" s="13">
        <f>$D$2*tarifas!$D$12/24</f>
        <v>1.4541666666666666</v>
      </c>
      <c r="J1647" s="13" t="e">
        <f>VLOOKUP(E1647&amp;" "&amp;F1647,tarifas!$A$13:$D$20,4,FALSE)*H1647</f>
        <v>#N/A</v>
      </c>
      <c r="K1647" s="13">
        <f>IF(F1647="COD1",tarifas!$D$11*(SUMIFS($H$11:$H$8770,$F$11:$F$8770,"=COD1",$B$11:$B$8770,"="&amp;B1647)/COUNTIFS($F$11:$F$8770,"=COD1",$B$11:$B$8770,"="&amp;B1647))/COUNTIFS($A$11:$A$8770,"="&amp;A1647,$F$11:$F$8770,"=COD1"),0)</f>
        <v>0</v>
      </c>
      <c r="L1647" s="13" t="e">
        <f>(VLOOKUP(F1647,tarifas!$C$7:$D$10,2,FALSE)+tarifas!$D$21)*datos!H1647</f>
        <v>#N/A</v>
      </c>
      <c r="M1647">
        <v>0</v>
      </c>
      <c r="N1647" s="13" t="e">
        <f t="shared" si="233"/>
        <v>#N/A</v>
      </c>
      <c r="O1647">
        <f t="shared" si="234"/>
        <v>0</v>
      </c>
      <c r="P1647" s="12">
        <f t="shared" si="235"/>
        <v>163.44135052728763</v>
      </c>
      <c r="Q1647">
        <f t="shared" si="236"/>
        <v>0</v>
      </c>
      <c r="R1647">
        <f>$D$2*tarifas!$D$12/24</f>
        <v>1.4541666666666666</v>
      </c>
      <c r="S1647" t="e">
        <f>VLOOKUP(E1647&amp;" "&amp;F1647,tarifas!$A$13:$D$20,4,FALSE)*P1647</f>
        <v>#N/A</v>
      </c>
      <c r="T1647">
        <f>IF(F1647="COD1",tarifas!$D$11*(SUMIFS($P$11:$P$8770,$F$11:$F$8770,"=COD1",$B$11:$B$8770,"="&amp;B1647)/COUNTIFS($F$11:$F$8770,"=COD1",$B$11:$B$8770,"="&amp;B1647))/COUNTIFS($A$11:$A$8770,"="&amp;A1647,$F$11:$F$8770,"=COD1"),0)</f>
        <v>0</v>
      </c>
      <c r="U1647" t="e">
        <f>(VLOOKUP(F1647,tarifas!$C$7:$D$10,2,FALSE)+tarifas!$D$21)*datos!P1647</f>
        <v>#N/A</v>
      </c>
      <c r="V1647" t="e">
        <f t="shared" si="237"/>
        <v>#N/A</v>
      </c>
      <c r="W1647">
        <f t="shared" si="238"/>
        <v>0</v>
      </c>
    </row>
    <row r="1648" spans="1:23" x14ac:dyDescent="0.25">
      <c r="A1648">
        <f t="shared" si="231"/>
        <v>69</v>
      </c>
      <c r="B1648">
        <f t="shared" si="232"/>
        <v>3</v>
      </c>
      <c r="C1648" s="1">
        <f t="shared" si="239"/>
        <v>41708.208333329363</v>
      </c>
      <c r="D1648" s="7">
        <v>0</v>
      </c>
      <c r="E1648" s="7"/>
      <c r="G1648">
        <v>11.5</v>
      </c>
      <c r="H1648" s="12">
        <v>165.05868485830399</v>
      </c>
      <c r="I1648" s="13">
        <f>$D$2*tarifas!$D$12/24</f>
        <v>1.4541666666666666</v>
      </c>
      <c r="J1648" s="13" t="e">
        <f>VLOOKUP(E1648&amp;" "&amp;F1648,tarifas!$A$13:$D$20,4,FALSE)*H1648</f>
        <v>#N/A</v>
      </c>
      <c r="K1648" s="13">
        <f>IF(F1648="COD1",tarifas!$D$11*(SUMIFS($H$11:$H$8770,$F$11:$F$8770,"=COD1",$B$11:$B$8770,"="&amp;B1648)/COUNTIFS($F$11:$F$8770,"=COD1",$B$11:$B$8770,"="&amp;B1648))/COUNTIFS($A$11:$A$8770,"="&amp;A1648,$F$11:$F$8770,"=COD1"),0)</f>
        <v>0</v>
      </c>
      <c r="L1648" s="13" t="e">
        <f>(VLOOKUP(F1648,tarifas!$C$7:$D$10,2,FALSE)+tarifas!$D$21)*datos!H1648</f>
        <v>#N/A</v>
      </c>
      <c r="M1648">
        <v>0</v>
      </c>
      <c r="N1648" s="13" t="e">
        <f t="shared" si="233"/>
        <v>#N/A</v>
      </c>
      <c r="O1648">
        <f t="shared" si="234"/>
        <v>0</v>
      </c>
      <c r="P1648" s="12">
        <f t="shared" si="235"/>
        <v>165.05868485830399</v>
      </c>
      <c r="Q1648">
        <f t="shared" si="236"/>
        <v>0</v>
      </c>
      <c r="R1648">
        <f>$D$2*tarifas!$D$12/24</f>
        <v>1.4541666666666666</v>
      </c>
      <c r="S1648" t="e">
        <f>VLOOKUP(E1648&amp;" "&amp;F1648,tarifas!$A$13:$D$20,4,FALSE)*P1648</f>
        <v>#N/A</v>
      </c>
      <c r="T1648">
        <f>IF(F1648="COD1",tarifas!$D$11*(SUMIFS($P$11:$P$8770,$F$11:$F$8770,"=COD1",$B$11:$B$8770,"="&amp;B1648)/COUNTIFS($F$11:$F$8770,"=COD1",$B$11:$B$8770,"="&amp;B1648))/COUNTIFS($A$11:$A$8770,"="&amp;A1648,$F$11:$F$8770,"=COD1"),0)</f>
        <v>0</v>
      </c>
      <c r="U1648" t="e">
        <f>(VLOOKUP(F1648,tarifas!$C$7:$D$10,2,FALSE)+tarifas!$D$21)*datos!P1648</f>
        <v>#N/A</v>
      </c>
      <c r="V1648" t="e">
        <f t="shared" si="237"/>
        <v>#N/A</v>
      </c>
      <c r="W1648">
        <f t="shared" si="238"/>
        <v>0</v>
      </c>
    </row>
    <row r="1649" spans="1:23" x14ac:dyDescent="0.25">
      <c r="A1649">
        <f t="shared" si="231"/>
        <v>69</v>
      </c>
      <c r="B1649">
        <f t="shared" si="232"/>
        <v>3</v>
      </c>
      <c r="C1649" s="1">
        <f t="shared" si="239"/>
        <v>41708.249999996027</v>
      </c>
      <c r="D1649" s="7">
        <v>2.5757575757575757</v>
      </c>
      <c r="E1649" s="7"/>
      <c r="G1649">
        <v>19.489999999999998</v>
      </c>
      <c r="H1649" s="12">
        <v>161.42936830254561</v>
      </c>
      <c r="I1649" s="13">
        <f>$D$2*tarifas!$D$12/24</f>
        <v>1.4541666666666666</v>
      </c>
      <c r="J1649" s="13" t="e">
        <f>VLOOKUP(E1649&amp;" "&amp;F1649,tarifas!$A$13:$D$20,4,FALSE)*H1649</f>
        <v>#N/A</v>
      </c>
      <c r="K1649" s="13">
        <f>IF(F1649="COD1",tarifas!$D$11*(SUMIFS($H$11:$H$8770,$F$11:$F$8770,"=COD1",$B$11:$B$8770,"="&amp;B1649)/COUNTIFS($F$11:$F$8770,"=COD1",$B$11:$B$8770,"="&amp;B1649))/COUNTIFS($A$11:$A$8770,"="&amp;A1649,$F$11:$F$8770,"=COD1"),0)</f>
        <v>0</v>
      </c>
      <c r="L1649" s="13" t="e">
        <f>(VLOOKUP(F1649,tarifas!$C$7:$D$10,2,FALSE)+tarifas!$D$21)*datos!H1649</f>
        <v>#N/A</v>
      </c>
      <c r="M1649">
        <v>0</v>
      </c>
      <c r="N1649" s="13" t="e">
        <f t="shared" si="233"/>
        <v>#N/A</v>
      </c>
      <c r="O1649">
        <f t="shared" si="234"/>
        <v>0</v>
      </c>
      <c r="P1649" s="12">
        <f t="shared" si="235"/>
        <v>161.42936830254561</v>
      </c>
      <c r="Q1649">
        <f t="shared" si="236"/>
        <v>0</v>
      </c>
      <c r="R1649">
        <f>$D$2*tarifas!$D$12/24</f>
        <v>1.4541666666666666</v>
      </c>
      <c r="S1649" t="e">
        <f>VLOOKUP(E1649&amp;" "&amp;F1649,tarifas!$A$13:$D$20,4,FALSE)*P1649</f>
        <v>#N/A</v>
      </c>
      <c r="T1649">
        <f>IF(F1649="COD1",tarifas!$D$11*(SUMIFS($P$11:$P$8770,$F$11:$F$8770,"=COD1",$B$11:$B$8770,"="&amp;B1649)/COUNTIFS($F$11:$F$8770,"=COD1",$B$11:$B$8770,"="&amp;B1649))/COUNTIFS($A$11:$A$8770,"="&amp;A1649,$F$11:$F$8770,"=COD1"),0)</f>
        <v>0</v>
      </c>
      <c r="U1649" t="e">
        <f>(VLOOKUP(F1649,tarifas!$C$7:$D$10,2,FALSE)+tarifas!$D$21)*datos!P1649</f>
        <v>#N/A</v>
      </c>
      <c r="V1649" t="e">
        <f t="shared" si="237"/>
        <v>#N/A</v>
      </c>
      <c r="W1649">
        <f t="shared" si="238"/>
        <v>0</v>
      </c>
    </row>
    <row r="1650" spans="1:23" x14ac:dyDescent="0.25">
      <c r="A1650">
        <f t="shared" si="231"/>
        <v>69</v>
      </c>
      <c r="B1650">
        <f t="shared" si="232"/>
        <v>3</v>
      </c>
      <c r="C1650" s="1">
        <f t="shared" si="239"/>
        <v>41708.291666662692</v>
      </c>
      <c r="D1650" s="7">
        <v>39.666666666666671</v>
      </c>
      <c r="E1650" s="7"/>
      <c r="G1650">
        <v>22.69</v>
      </c>
      <c r="H1650" s="12">
        <v>156.06165519306117</v>
      </c>
      <c r="I1650" s="13">
        <f>$D$2*tarifas!$D$12/24</f>
        <v>1.4541666666666666</v>
      </c>
      <c r="J1650" s="13" t="e">
        <f>VLOOKUP(E1650&amp;" "&amp;F1650,tarifas!$A$13:$D$20,4,FALSE)*H1650</f>
        <v>#N/A</v>
      </c>
      <c r="K1650" s="13">
        <f>IF(F1650="COD1",tarifas!$D$11*(SUMIFS($H$11:$H$8770,$F$11:$F$8770,"=COD1",$B$11:$B$8770,"="&amp;B1650)/COUNTIFS($F$11:$F$8770,"=COD1",$B$11:$B$8770,"="&amp;B1650))/COUNTIFS($A$11:$A$8770,"="&amp;A1650,$F$11:$F$8770,"=COD1"),0)</f>
        <v>0</v>
      </c>
      <c r="L1650" s="13" t="e">
        <f>(VLOOKUP(F1650,tarifas!$C$7:$D$10,2,FALSE)+tarifas!$D$21)*datos!H1650</f>
        <v>#N/A</v>
      </c>
      <c r="M1650">
        <v>109.06523</v>
      </c>
      <c r="N1650" s="13" t="e">
        <f t="shared" si="233"/>
        <v>#N/A</v>
      </c>
      <c r="O1650">
        <f t="shared" si="234"/>
        <v>109.06523</v>
      </c>
      <c r="P1650" s="12">
        <f t="shared" si="235"/>
        <v>46.996425193061171</v>
      </c>
      <c r="Q1650">
        <f t="shared" si="236"/>
        <v>0</v>
      </c>
      <c r="R1650">
        <f>$D$2*tarifas!$D$12/24</f>
        <v>1.4541666666666666</v>
      </c>
      <c r="S1650" t="e">
        <f>VLOOKUP(E1650&amp;" "&amp;F1650,tarifas!$A$13:$D$20,4,FALSE)*P1650</f>
        <v>#N/A</v>
      </c>
      <c r="T1650">
        <f>IF(F1650="COD1",tarifas!$D$11*(SUMIFS($P$11:$P$8770,$F$11:$F$8770,"=COD1",$B$11:$B$8770,"="&amp;B1650)/COUNTIFS($F$11:$F$8770,"=COD1",$B$11:$B$8770,"="&amp;B1650))/COUNTIFS($A$11:$A$8770,"="&amp;A1650,$F$11:$F$8770,"=COD1"),0)</f>
        <v>0</v>
      </c>
      <c r="U1650" t="e">
        <f>(VLOOKUP(F1650,tarifas!$C$7:$D$10,2,FALSE)+tarifas!$D$21)*datos!P1650</f>
        <v>#N/A</v>
      </c>
      <c r="V1650" t="e">
        <f t="shared" si="237"/>
        <v>#N/A</v>
      </c>
      <c r="W1650">
        <f t="shared" si="238"/>
        <v>0</v>
      </c>
    </row>
    <row r="1651" spans="1:23" x14ac:dyDescent="0.25">
      <c r="A1651">
        <f t="shared" si="231"/>
        <v>69</v>
      </c>
      <c r="B1651">
        <f t="shared" si="232"/>
        <v>3</v>
      </c>
      <c r="C1651" s="1">
        <f t="shared" si="239"/>
        <v>41708.333333329356</v>
      </c>
      <c r="D1651" s="7">
        <v>292.09090909090907</v>
      </c>
      <c r="E1651" s="7"/>
      <c r="G1651">
        <v>18.690000000000001</v>
      </c>
      <c r="H1651" s="12">
        <v>203.34457225652943</v>
      </c>
      <c r="I1651" s="13">
        <f>$D$2*tarifas!$D$12/24</f>
        <v>1.4541666666666666</v>
      </c>
      <c r="J1651" s="13" t="e">
        <f>VLOOKUP(E1651&amp;" "&amp;F1651,tarifas!$A$13:$D$20,4,FALSE)*H1651</f>
        <v>#N/A</v>
      </c>
      <c r="K1651" s="13">
        <f>IF(F1651="COD1",tarifas!$D$11*(SUMIFS($H$11:$H$8770,$F$11:$F$8770,"=COD1",$B$11:$B$8770,"="&amp;B1651)/COUNTIFS($F$11:$F$8770,"=COD1",$B$11:$B$8770,"="&amp;B1651))/COUNTIFS($A$11:$A$8770,"="&amp;A1651,$F$11:$F$8770,"=COD1"),0)</f>
        <v>0</v>
      </c>
      <c r="L1651" s="13" t="e">
        <f>(VLOOKUP(F1651,tarifas!$C$7:$D$10,2,FALSE)+tarifas!$D$21)*datos!H1651</f>
        <v>#N/A</v>
      </c>
      <c r="M1651">
        <v>267.40348999999998</v>
      </c>
      <c r="N1651" s="13" t="e">
        <f t="shared" si="233"/>
        <v>#N/A</v>
      </c>
      <c r="O1651">
        <f t="shared" si="234"/>
        <v>203.34457225652943</v>
      </c>
      <c r="P1651" s="12">
        <f t="shared" si="235"/>
        <v>0</v>
      </c>
      <c r="Q1651">
        <f t="shared" si="236"/>
        <v>64.058917743470545</v>
      </c>
      <c r="R1651">
        <f>$D$2*tarifas!$D$12/24</f>
        <v>1.4541666666666666</v>
      </c>
      <c r="S1651" t="e">
        <f>VLOOKUP(E1651&amp;" "&amp;F1651,tarifas!$A$13:$D$20,4,FALSE)*P1651</f>
        <v>#N/A</v>
      </c>
      <c r="T1651">
        <f>IF(F1651="COD1",tarifas!$D$11*(SUMIFS($P$11:$P$8770,$F$11:$F$8770,"=COD1",$B$11:$B$8770,"="&amp;B1651)/COUNTIFS($F$11:$F$8770,"=COD1",$B$11:$B$8770,"="&amp;B1651))/COUNTIFS($A$11:$A$8770,"="&amp;A1651,$F$11:$F$8770,"=COD1"),0)</f>
        <v>0</v>
      </c>
      <c r="U1651" t="e">
        <f>(VLOOKUP(F1651,tarifas!$C$7:$D$10,2,FALSE)+tarifas!$D$21)*datos!P1651</f>
        <v>#N/A</v>
      </c>
      <c r="V1651" t="e">
        <f t="shared" si="237"/>
        <v>#N/A</v>
      </c>
      <c r="W1651">
        <f t="shared" si="238"/>
        <v>1.0775350553629182</v>
      </c>
    </row>
    <row r="1652" spans="1:23" x14ac:dyDescent="0.25">
      <c r="A1652">
        <f t="shared" si="231"/>
        <v>69</v>
      </c>
      <c r="B1652">
        <f t="shared" si="232"/>
        <v>3</v>
      </c>
      <c r="C1652" s="1">
        <f t="shared" si="239"/>
        <v>41708.37499999602</v>
      </c>
      <c r="D1652" s="7">
        <v>475.74242424242425</v>
      </c>
      <c r="E1652" s="7"/>
      <c r="G1652">
        <v>29.46</v>
      </c>
      <c r="H1652" s="12">
        <v>324.86949700243201</v>
      </c>
      <c r="I1652" s="13">
        <f>$D$2*tarifas!$D$12/24</f>
        <v>1.4541666666666666</v>
      </c>
      <c r="J1652" s="13" t="e">
        <f>VLOOKUP(E1652&amp;" "&amp;F1652,tarifas!$A$13:$D$20,4,FALSE)*H1652</f>
        <v>#N/A</v>
      </c>
      <c r="K1652" s="13">
        <f>IF(F1652="COD1",tarifas!$D$11*(SUMIFS($H$11:$H$8770,$F$11:$F$8770,"=COD1",$B$11:$B$8770,"="&amp;B1652)/COUNTIFS($F$11:$F$8770,"=COD1",$B$11:$B$8770,"="&amp;B1652))/COUNTIFS($A$11:$A$8770,"="&amp;A1652,$F$11:$F$8770,"=COD1"),0)</f>
        <v>0</v>
      </c>
      <c r="L1652" s="13" t="e">
        <f>(VLOOKUP(F1652,tarifas!$C$7:$D$10,2,FALSE)+tarifas!$D$21)*datos!H1652</f>
        <v>#N/A</v>
      </c>
      <c r="M1652">
        <v>392.87225000000001</v>
      </c>
      <c r="N1652" s="13" t="e">
        <f t="shared" si="233"/>
        <v>#N/A</v>
      </c>
      <c r="O1652">
        <f t="shared" si="234"/>
        <v>324.86949700243201</v>
      </c>
      <c r="P1652" s="12">
        <f t="shared" si="235"/>
        <v>0</v>
      </c>
      <c r="Q1652">
        <f t="shared" si="236"/>
        <v>68.002752997567995</v>
      </c>
      <c r="R1652">
        <f>$D$2*tarifas!$D$12/24</f>
        <v>1.4541666666666666</v>
      </c>
      <c r="S1652" t="e">
        <f>VLOOKUP(E1652&amp;" "&amp;F1652,tarifas!$A$13:$D$20,4,FALSE)*P1652</f>
        <v>#N/A</v>
      </c>
      <c r="T1652">
        <f>IF(F1652="COD1",tarifas!$D$11*(SUMIFS($P$11:$P$8770,$F$11:$F$8770,"=COD1",$B$11:$B$8770,"="&amp;B1652)/COUNTIFS($F$11:$F$8770,"=COD1",$B$11:$B$8770,"="&amp;B1652))/COUNTIFS($A$11:$A$8770,"="&amp;A1652,$F$11:$F$8770,"=COD1"),0)</f>
        <v>0</v>
      </c>
      <c r="U1652" t="e">
        <f>(VLOOKUP(F1652,tarifas!$C$7:$D$10,2,FALSE)+tarifas!$D$21)*datos!P1652</f>
        <v>#N/A</v>
      </c>
      <c r="V1652" t="e">
        <f t="shared" si="237"/>
        <v>#N/A</v>
      </c>
      <c r="W1652">
        <f t="shared" si="238"/>
        <v>1.8030249929775179</v>
      </c>
    </row>
    <row r="1653" spans="1:23" x14ac:dyDescent="0.25">
      <c r="A1653">
        <f t="shared" si="231"/>
        <v>69</v>
      </c>
      <c r="B1653">
        <f t="shared" si="232"/>
        <v>3</v>
      </c>
      <c r="C1653" s="1">
        <f t="shared" si="239"/>
        <v>41708.416666662684</v>
      </c>
      <c r="D1653" s="7">
        <v>612</v>
      </c>
      <c r="E1653" s="7"/>
      <c r="G1653">
        <v>29.52</v>
      </c>
      <c r="H1653" s="12">
        <v>500.91746116609499</v>
      </c>
      <c r="I1653" s="13">
        <f>$D$2*tarifas!$D$12/24</f>
        <v>1.4541666666666666</v>
      </c>
      <c r="J1653" s="13" t="e">
        <f>VLOOKUP(E1653&amp;" "&amp;F1653,tarifas!$A$13:$D$20,4,FALSE)*H1653</f>
        <v>#N/A</v>
      </c>
      <c r="K1653" s="13">
        <f>IF(F1653="COD1",tarifas!$D$11*(SUMIFS($H$11:$H$8770,$F$11:$F$8770,"=COD1",$B$11:$B$8770,"="&amp;B1653)/COUNTIFS($F$11:$F$8770,"=COD1",$B$11:$B$8770,"="&amp;B1653))/COUNTIFS($A$11:$A$8770,"="&amp;A1653,$F$11:$F$8770,"=COD1"),0)</f>
        <v>0</v>
      </c>
      <c r="L1653" s="13" t="e">
        <f>(VLOOKUP(F1653,tarifas!$C$7:$D$10,2,FALSE)+tarifas!$D$21)*datos!H1653</f>
        <v>#N/A</v>
      </c>
      <c r="M1653">
        <v>478.47334999999998</v>
      </c>
      <c r="N1653" s="13" t="e">
        <f t="shared" si="233"/>
        <v>#N/A</v>
      </c>
      <c r="O1653">
        <f t="shared" si="234"/>
        <v>478.47334999999998</v>
      </c>
      <c r="P1653" s="12">
        <f t="shared" si="235"/>
        <v>22.444111166095013</v>
      </c>
      <c r="Q1653">
        <f t="shared" si="236"/>
        <v>0</v>
      </c>
      <c r="R1653">
        <f>$D$2*tarifas!$D$12/24</f>
        <v>1.4541666666666666</v>
      </c>
      <c r="S1653" t="e">
        <f>VLOOKUP(E1653&amp;" "&amp;F1653,tarifas!$A$13:$D$20,4,FALSE)*P1653</f>
        <v>#N/A</v>
      </c>
      <c r="T1653">
        <f>IF(F1653="COD1",tarifas!$D$11*(SUMIFS($P$11:$P$8770,$F$11:$F$8770,"=COD1",$B$11:$B$8770,"="&amp;B1653)/COUNTIFS($F$11:$F$8770,"=COD1",$B$11:$B$8770,"="&amp;B1653))/COUNTIFS($A$11:$A$8770,"="&amp;A1653,$F$11:$F$8770,"=COD1"),0)</f>
        <v>0</v>
      </c>
      <c r="U1653" t="e">
        <f>(VLOOKUP(F1653,tarifas!$C$7:$D$10,2,FALSE)+tarifas!$D$21)*datos!P1653</f>
        <v>#N/A</v>
      </c>
      <c r="V1653" t="e">
        <f t="shared" si="237"/>
        <v>#N/A</v>
      </c>
      <c r="W1653">
        <f t="shared" si="238"/>
        <v>0</v>
      </c>
    </row>
    <row r="1654" spans="1:23" x14ac:dyDescent="0.25">
      <c r="A1654">
        <f t="shared" si="231"/>
        <v>69</v>
      </c>
      <c r="B1654">
        <f t="shared" si="232"/>
        <v>3</v>
      </c>
      <c r="C1654" s="1">
        <f t="shared" si="239"/>
        <v>41708.458333329349</v>
      </c>
      <c r="D1654" s="7">
        <v>692.36363636363649</v>
      </c>
      <c r="E1654" s="7"/>
      <c r="G1654">
        <v>29.89</v>
      </c>
      <c r="H1654" s="12">
        <v>550.50199193266849</v>
      </c>
      <c r="I1654" s="13">
        <f>$D$2*tarifas!$D$12/24</f>
        <v>1.4541666666666666</v>
      </c>
      <c r="J1654" s="13" t="e">
        <f>VLOOKUP(E1654&amp;" "&amp;F1654,tarifas!$A$13:$D$20,4,FALSE)*H1654</f>
        <v>#N/A</v>
      </c>
      <c r="K1654" s="13">
        <f>IF(F1654="COD1",tarifas!$D$11*(SUMIFS($H$11:$H$8770,$F$11:$F$8770,"=COD1",$B$11:$B$8770,"="&amp;B1654)/COUNTIFS($F$11:$F$8770,"=COD1",$B$11:$B$8770,"="&amp;B1654))/COUNTIFS($A$11:$A$8770,"="&amp;A1654,$F$11:$F$8770,"=COD1"),0)</f>
        <v>0</v>
      </c>
      <c r="L1654" s="13" t="e">
        <f>(VLOOKUP(F1654,tarifas!$C$7:$D$10,2,FALSE)+tarifas!$D$21)*datos!H1654</f>
        <v>#N/A</v>
      </c>
      <c r="M1654">
        <v>527.26263000000006</v>
      </c>
      <c r="N1654" s="13" t="e">
        <f t="shared" si="233"/>
        <v>#N/A</v>
      </c>
      <c r="O1654">
        <f t="shared" si="234"/>
        <v>527.26263000000006</v>
      </c>
      <c r="P1654" s="12">
        <f t="shared" si="235"/>
        <v>23.23936193266843</v>
      </c>
      <c r="Q1654">
        <f t="shared" si="236"/>
        <v>0</v>
      </c>
      <c r="R1654">
        <f>$D$2*tarifas!$D$12/24</f>
        <v>1.4541666666666666</v>
      </c>
      <c r="S1654" t="e">
        <f>VLOOKUP(E1654&amp;" "&amp;F1654,tarifas!$A$13:$D$20,4,FALSE)*P1654</f>
        <v>#N/A</v>
      </c>
      <c r="T1654">
        <f>IF(F1654="COD1",tarifas!$D$11*(SUMIFS($P$11:$P$8770,$F$11:$F$8770,"=COD1",$B$11:$B$8770,"="&amp;B1654)/COUNTIFS($F$11:$F$8770,"=COD1",$B$11:$B$8770,"="&amp;B1654))/COUNTIFS($A$11:$A$8770,"="&amp;A1654,$F$11:$F$8770,"=COD1"),0)</f>
        <v>0</v>
      </c>
      <c r="U1654" t="e">
        <f>(VLOOKUP(F1654,tarifas!$C$7:$D$10,2,FALSE)+tarifas!$D$21)*datos!P1654</f>
        <v>#N/A</v>
      </c>
      <c r="V1654" t="e">
        <f t="shared" si="237"/>
        <v>#N/A</v>
      </c>
      <c r="W1654">
        <f t="shared" si="238"/>
        <v>0</v>
      </c>
    </row>
    <row r="1655" spans="1:23" x14ac:dyDescent="0.25">
      <c r="A1655">
        <f t="shared" si="231"/>
        <v>69</v>
      </c>
      <c r="B1655">
        <f t="shared" si="232"/>
        <v>3</v>
      </c>
      <c r="C1655" s="1">
        <f t="shared" si="239"/>
        <v>41708.499999996013</v>
      </c>
      <c r="D1655" s="7">
        <v>704.46969696969688</v>
      </c>
      <c r="E1655" s="7"/>
      <c r="G1655">
        <v>37.6</v>
      </c>
      <c r="H1655" s="12">
        <v>479.39454257676124</v>
      </c>
      <c r="I1655" s="13">
        <f>$D$2*tarifas!$D$12/24</f>
        <v>1.4541666666666666</v>
      </c>
      <c r="J1655" s="13" t="e">
        <f>VLOOKUP(E1655&amp;" "&amp;F1655,tarifas!$A$13:$D$20,4,FALSE)*H1655</f>
        <v>#N/A</v>
      </c>
      <c r="K1655" s="13">
        <f>IF(F1655="COD1",tarifas!$D$11*(SUMIFS($H$11:$H$8770,$F$11:$F$8770,"=COD1",$B$11:$B$8770,"="&amp;B1655)/COUNTIFS($F$11:$F$8770,"=COD1",$B$11:$B$8770,"="&amp;B1655))/COUNTIFS($A$11:$A$8770,"="&amp;A1655,$F$11:$F$8770,"=COD1"),0)</f>
        <v>0</v>
      </c>
      <c r="L1655" s="13" t="e">
        <f>(VLOOKUP(F1655,tarifas!$C$7:$D$10,2,FALSE)+tarifas!$D$21)*datos!H1655</f>
        <v>#N/A</v>
      </c>
      <c r="M1655">
        <v>538.09130000000005</v>
      </c>
      <c r="N1655" s="13" t="e">
        <f t="shared" si="233"/>
        <v>#N/A</v>
      </c>
      <c r="O1655">
        <f t="shared" si="234"/>
        <v>479.39454257676124</v>
      </c>
      <c r="P1655" s="12">
        <f t="shared" si="235"/>
        <v>0</v>
      </c>
      <c r="Q1655">
        <f t="shared" si="236"/>
        <v>58.696757423238807</v>
      </c>
      <c r="R1655">
        <f>$D$2*tarifas!$D$12/24</f>
        <v>1.4541666666666666</v>
      </c>
      <c r="S1655" t="e">
        <f>VLOOKUP(E1655&amp;" "&amp;F1655,tarifas!$A$13:$D$20,4,FALSE)*P1655</f>
        <v>#N/A</v>
      </c>
      <c r="T1655">
        <f>IF(F1655="COD1",tarifas!$D$11*(SUMIFS($P$11:$P$8770,$F$11:$F$8770,"=COD1",$B$11:$B$8770,"="&amp;B1655)/COUNTIFS($F$11:$F$8770,"=COD1",$B$11:$B$8770,"="&amp;B1655))/COUNTIFS($A$11:$A$8770,"="&amp;A1655,$F$11:$F$8770,"=COD1"),0)</f>
        <v>0</v>
      </c>
      <c r="U1655" t="e">
        <f>(VLOOKUP(F1655,tarifas!$C$7:$D$10,2,FALSE)+tarifas!$D$21)*datos!P1655</f>
        <v>#N/A</v>
      </c>
      <c r="V1655" t="e">
        <f t="shared" si="237"/>
        <v>#N/A</v>
      </c>
      <c r="W1655">
        <f t="shared" si="238"/>
        <v>1.9862982712024013</v>
      </c>
    </row>
    <row r="1656" spans="1:23" x14ac:dyDescent="0.25">
      <c r="A1656">
        <f t="shared" si="231"/>
        <v>69</v>
      </c>
      <c r="B1656">
        <f t="shared" si="232"/>
        <v>3</v>
      </c>
      <c r="C1656" s="1">
        <f t="shared" si="239"/>
        <v>41708.541666662677</v>
      </c>
      <c r="D1656" s="7">
        <v>688.24242424242436</v>
      </c>
      <c r="E1656" s="7"/>
      <c r="G1656">
        <v>37.299999999999997</v>
      </c>
      <c r="H1656" s="12">
        <v>436.19577894050872</v>
      </c>
      <c r="I1656" s="13">
        <f>$D$2*tarifas!$D$12/24</f>
        <v>1.4541666666666666</v>
      </c>
      <c r="J1656" s="13" t="e">
        <f>VLOOKUP(E1656&amp;" "&amp;F1656,tarifas!$A$13:$D$20,4,FALSE)*H1656</f>
        <v>#N/A</v>
      </c>
      <c r="K1656" s="13">
        <f>IF(F1656="COD1",tarifas!$D$11*(SUMIFS($H$11:$H$8770,$F$11:$F$8770,"=COD1",$B$11:$B$8770,"="&amp;B1656)/COUNTIFS($F$11:$F$8770,"=COD1",$B$11:$B$8770,"="&amp;B1656))/COUNTIFS($A$11:$A$8770,"="&amp;A1656,$F$11:$F$8770,"=COD1"),0)</f>
        <v>0</v>
      </c>
      <c r="L1656" s="13" t="e">
        <f>(VLOOKUP(F1656,tarifas!$C$7:$D$10,2,FALSE)+tarifas!$D$21)*datos!H1656</f>
        <v>#N/A</v>
      </c>
      <c r="M1656">
        <v>510.22550000000001</v>
      </c>
      <c r="N1656" s="13" t="e">
        <f t="shared" si="233"/>
        <v>#N/A</v>
      </c>
      <c r="O1656">
        <f t="shared" si="234"/>
        <v>436.19577894050872</v>
      </c>
      <c r="P1656" s="12">
        <f t="shared" si="235"/>
        <v>0</v>
      </c>
      <c r="Q1656">
        <f t="shared" si="236"/>
        <v>74.029721059491294</v>
      </c>
      <c r="R1656">
        <f>$D$2*tarifas!$D$12/24</f>
        <v>1.4541666666666666</v>
      </c>
      <c r="S1656" t="e">
        <f>VLOOKUP(E1656&amp;" "&amp;F1656,tarifas!$A$13:$D$20,4,FALSE)*P1656</f>
        <v>#N/A</v>
      </c>
      <c r="T1656">
        <f>IF(F1656="COD1",tarifas!$D$11*(SUMIFS($P$11:$P$8770,$F$11:$F$8770,"=COD1",$B$11:$B$8770,"="&amp;B1656)/COUNTIFS($F$11:$F$8770,"=COD1",$B$11:$B$8770,"="&amp;B1656))/COUNTIFS($A$11:$A$8770,"="&amp;A1656,$F$11:$F$8770,"=COD1"),0)</f>
        <v>0</v>
      </c>
      <c r="U1656" t="e">
        <f>(VLOOKUP(F1656,tarifas!$C$7:$D$10,2,FALSE)+tarifas!$D$21)*datos!P1656</f>
        <v>#N/A</v>
      </c>
      <c r="V1656" t="e">
        <f t="shared" si="237"/>
        <v>#N/A</v>
      </c>
      <c r="W1656">
        <f t="shared" si="238"/>
        <v>2.485177735967123</v>
      </c>
    </row>
    <row r="1657" spans="1:23" x14ac:dyDescent="0.25">
      <c r="A1657">
        <f t="shared" si="231"/>
        <v>69</v>
      </c>
      <c r="B1657">
        <f t="shared" si="232"/>
        <v>3</v>
      </c>
      <c r="C1657" s="1">
        <f t="shared" si="239"/>
        <v>41708.583333329341</v>
      </c>
      <c r="D1657" s="7">
        <v>618.43939393939388</v>
      </c>
      <c r="E1657" s="7"/>
      <c r="G1657">
        <v>34.200000000000003</v>
      </c>
      <c r="H1657" s="12">
        <v>525.53856014407802</v>
      </c>
      <c r="I1657" s="13">
        <f>$D$2*tarifas!$D$12/24</f>
        <v>1.4541666666666666</v>
      </c>
      <c r="J1657" s="13" t="e">
        <f>VLOOKUP(E1657&amp;" "&amp;F1657,tarifas!$A$13:$D$20,4,FALSE)*H1657</f>
        <v>#N/A</v>
      </c>
      <c r="K1657" s="13">
        <f>IF(F1657="COD1",tarifas!$D$11*(SUMIFS($H$11:$H$8770,$F$11:$F$8770,"=COD1",$B$11:$B$8770,"="&amp;B1657)/COUNTIFS($F$11:$F$8770,"=COD1",$B$11:$B$8770,"="&amp;B1657))/COUNTIFS($A$11:$A$8770,"="&amp;A1657,$F$11:$F$8770,"=COD1"),0)</f>
        <v>0</v>
      </c>
      <c r="L1657" s="13" t="e">
        <f>(VLOOKUP(F1657,tarifas!$C$7:$D$10,2,FALSE)+tarifas!$D$21)*datos!H1657</f>
        <v>#N/A</v>
      </c>
      <c r="M1657">
        <v>445.32923</v>
      </c>
      <c r="N1657" s="13" t="e">
        <f t="shared" si="233"/>
        <v>#N/A</v>
      </c>
      <c r="O1657">
        <f t="shared" si="234"/>
        <v>445.32923</v>
      </c>
      <c r="P1657" s="12">
        <f t="shared" si="235"/>
        <v>80.209330144078024</v>
      </c>
      <c r="Q1657">
        <f t="shared" si="236"/>
        <v>0</v>
      </c>
      <c r="R1657">
        <f>$D$2*tarifas!$D$12/24</f>
        <v>1.4541666666666666</v>
      </c>
      <c r="S1657" t="e">
        <f>VLOOKUP(E1657&amp;" "&amp;F1657,tarifas!$A$13:$D$20,4,FALSE)*P1657</f>
        <v>#N/A</v>
      </c>
      <c r="T1657">
        <f>IF(F1657="COD1",tarifas!$D$11*(SUMIFS($P$11:$P$8770,$F$11:$F$8770,"=COD1",$B$11:$B$8770,"="&amp;B1657)/COUNTIFS($F$11:$F$8770,"=COD1",$B$11:$B$8770,"="&amp;B1657))/COUNTIFS($A$11:$A$8770,"="&amp;A1657,$F$11:$F$8770,"=COD1"),0)</f>
        <v>0</v>
      </c>
      <c r="U1657" t="e">
        <f>(VLOOKUP(F1657,tarifas!$C$7:$D$10,2,FALSE)+tarifas!$D$21)*datos!P1657</f>
        <v>#N/A</v>
      </c>
      <c r="V1657" t="e">
        <f t="shared" si="237"/>
        <v>#N/A</v>
      </c>
      <c r="W1657">
        <f t="shared" si="238"/>
        <v>0</v>
      </c>
    </row>
    <row r="1658" spans="1:23" x14ac:dyDescent="0.25">
      <c r="A1658">
        <f t="shared" si="231"/>
        <v>69</v>
      </c>
      <c r="B1658">
        <f t="shared" si="232"/>
        <v>3</v>
      </c>
      <c r="C1658" s="1">
        <f t="shared" si="239"/>
        <v>41708.624999996005</v>
      </c>
      <c r="D1658" s="7">
        <v>507.16666666666663</v>
      </c>
      <c r="E1658" s="7"/>
      <c r="G1658">
        <v>31.69</v>
      </c>
      <c r="H1658" s="12">
        <v>531.44443632657749</v>
      </c>
      <c r="I1658" s="13">
        <f>$D$2*tarifas!$D$12/24</f>
        <v>1.4541666666666666</v>
      </c>
      <c r="J1658" s="13" t="e">
        <f>VLOOKUP(E1658&amp;" "&amp;F1658,tarifas!$A$13:$D$20,4,FALSE)*H1658</f>
        <v>#N/A</v>
      </c>
      <c r="K1658" s="13">
        <f>IF(F1658="COD1",tarifas!$D$11*(SUMIFS($H$11:$H$8770,$F$11:$F$8770,"=COD1",$B$11:$B$8770,"="&amp;B1658)/COUNTIFS($F$11:$F$8770,"=COD1",$B$11:$B$8770,"="&amp;B1658))/COUNTIFS($A$11:$A$8770,"="&amp;A1658,$F$11:$F$8770,"=COD1"),0)</f>
        <v>0</v>
      </c>
      <c r="L1658" s="13" t="e">
        <f>(VLOOKUP(F1658,tarifas!$C$7:$D$10,2,FALSE)+tarifas!$D$21)*datos!H1658</f>
        <v>#N/A</v>
      </c>
      <c r="M1658">
        <v>341.54559</v>
      </c>
      <c r="N1658" s="13" t="e">
        <f t="shared" si="233"/>
        <v>#N/A</v>
      </c>
      <c r="O1658">
        <f t="shared" si="234"/>
        <v>341.54559</v>
      </c>
      <c r="P1658" s="12">
        <f t="shared" si="235"/>
        <v>189.89884632657748</v>
      </c>
      <c r="Q1658">
        <f t="shared" si="236"/>
        <v>0</v>
      </c>
      <c r="R1658">
        <f>$D$2*tarifas!$D$12/24</f>
        <v>1.4541666666666666</v>
      </c>
      <c r="S1658" t="e">
        <f>VLOOKUP(E1658&amp;" "&amp;F1658,tarifas!$A$13:$D$20,4,FALSE)*P1658</f>
        <v>#N/A</v>
      </c>
      <c r="T1658">
        <f>IF(F1658="COD1",tarifas!$D$11*(SUMIFS($P$11:$P$8770,$F$11:$F$8770,"=COD1",$B$11:$B$8770,"="&amp;B1658)/COUNTIFS($F$11:$F$8770,"=COD1",$B$11:$B$8770,"="&amp;B1658))/COUNTIFS($A$11:$A$8770,"="&amp;A1658,$F$11:$F$8770,"=COD1"),0)</f>
        <v>0</v>
      </c>
      <c r="U1658" t="e">
        <f>(VLOOKUP(F1658,tarifas!$C$7:$D$10,2,FALSE)+tarifas!$D$21)*datos!P1658</f>
        <v>#N/A</v>
      </c>
      <c r="V1658" t="e">
        <f t="shared" si="237"/>
        <v>#N/A</v>
      </c>
      <c r="W1658">
        <f t="shared" si="238"/>
        <v>0</v>
      </c>
    </row>
    <row r="1659" spans="1:23" x14ac:dyDescent="0.25">
      <c r="A1659">
        <f t="shared" si="231"/>
        <v>69</v>
      </c>
      <c r="B1659">
        <f t="shared" si="232"/>
        <v>3</v>
      </c>
      <c r="C1659" s="1">
        <f t="shared" si="239"/>
        <v>41708.66666666267</v>
      </c>
      <c r="D1659" s="7">
        <v>305.74242424242425</v>
      </c>
      <c r="E1659" s="7"/>
      <c r="G1659">
        <v>34.200000000000003</v>
      </c>
      <c r="H1659" s="12">
        <v>521.51228122248551</v>
      </c>
      <c r="I1659" s="13">
        <f>$D$2*tarifas!$D$12/24</f>
        <v>1.4541666666666666</v>
      </c>
      <c r="J1659" s="13" t="e">
        <f>VLOOKUP(E1659&amp;" "&amp;F1659,tarifas!$A$13:$D$20,4,FALSE)*H1659</f>
        <v>#N/A</v>
      </c>
      <c r="K1659" s="13">
        <f>IF(F1659="COD1",tarifas!$D$11*(SUMIFS($H$11:$H$8770,$F$11:$F$8770,"=COD1",$B$11:$B$8770,"="&amp;B1659)/COUNTIFS($F$11:$F$8770,"=COD1",$B$11:$B$8770,"="&amp;B1659))/COUNTIFS($A$11:$A$8770,"="&amp;A1659,$F$11:$F$8770,"=COD1"),0)</f>
        <v>0</v>
      </c>
      <c r="L1659" s="13" t="e">
        <f>(VLOOKUP(F1659,tarifas!$C$7:$D$10,2,FALSE)+tarifas!$D$21)*datos!H1659</f>
        <v>#N/A</v>
      </c>
      <c r="M1659">
        <v>199.50014000000002</v>
      </c>
      <c r="N1659" s="13" t="e">
        <f t="shared" si="233"/>
        <v>#N/A</v>
      </c>
      <c r="O1659">
        <f t="shared" si="234"/>
        <v>199.50014000000002</v>
      </c>
      <c r="P1659" s="12">
        <f t="shared" si="235"/>
        <v>322.01214122248552</v>
      </c>
      <c r="Q1659">
        <f t="shared" si="236"/>
        <v>0</v>
      </c>
      <c r="R1659">
        <f>$D$2*tarifas!$D$12/24</f>
        <v>1.4541666666666666</v>
      </c>
      <c r="S1659" t="e">
        <f>VLOOKUP(E1659&amp;" "&amp;F1659,tarifas!$A$13:$D$20,4,FALSE)*P1659</f>
        <v>#N/A</v>
      </c>
      <c r="T1659">
        <f>IF(F1659="COD1",tarifas!$D$11*(SUMIFS($P$11:$P$8770,$F$11:$F$8770,"=COD1",$B$11:$B$8770,"="&amp;B1659)/COUNTIFS($F$11:$F$8770,"=COD1",$B$11:$B$8770,"="&amp;B1659))/COUNTIFS($A$11:$A$8770,"="&amp;A1659,$F$11:$F$8770,"=COD1"),0)</f>
        <v>0</v>
      </c>
      <c r="U1659" t="e">
        <f>(VLOOKUP(F1659,tarifas!$C$7:$D$10,2,FALSE)+tarifas!$D$21)*datos!P1659</f>
        <v>#N/A</v>
      </c>
      <c r="V1659" t="e">
        <f t="shared" si="237"/>
        <v>#N/A</v>
      </c>
      <c r="W1659">
        <f t="shared" si="238"/>
        <v>0</v>
      </c>
    </row>
    <row r="1660" spans="1:23" x14ac:dyDescent="0.25">
      <c r="A1660">
        <f t="shared" si="231"/>
        <v>69</v>
      </c>
      <c r="B1660">
        <f t="shared" si="232"/>
        <v>3</v>
      </c>
      <c r="C1660" s="1">
        <f t="shared" si="239"/>
        <v>41708.708333329334</v>
      </c>
      <c r="D1660" s="7">
        <v>118.22727272727273</v>
      </c>
      <c r="E1660" s="7"/>
      <c r="G1660">
        <v>38.4</v>
      </c>
      <c r="H1660" s="12">
        <v>526.55111611160009</v>
      </c>
      <c r="I1660" s="13">
        <f>$D$2*tarifas!$D$12/24</f>
        <v>1.4541666666666666</v>
      </c>
      <c r="J1660" s="13" t="e">
        <f>VLOOKUP(E1660&amp;" "&amp;F1660,tarifas!$A$13:$D$20,4,FALSE)*H1660</f>
        <v>#N/A</v>
      </c>
      <c r="K1660" s="13">
        <f>IF(F1660="COD1",tarifas!$D$11*(SUMIFS($H$11:$H$8770,$F$11:$F$8770,"=COD1",$B$11:$B$8770,"="&amp;B1660)/COUNTIFS($F$11:$F$8770,"=COD1",$B$11:$B$8770,"="&amp;B1660))/COUNTIFS($A$11:$A$8770,"="&amp;A1660,$F$11:$F$8770,"=COD1"),0)</f>
        <v>0</v>
      </c>
      <c r="L1660" s="13" t="e">
        <f>(VLOOKUP(F1660,tarifas!$C$7:$D$10,2,FALSE)+tarifas!$D$21)*datos!H1660</f>
        <v>#N/A</v>
      </c>
      <c r="M1660">
        <v>45.915980000000005</v>
      </c>
      <c r="N1660" s="13" t="e">
        <f t="shared" si="233"/>
        <v>#N/A</v>
      </c>
      <c r="O1660">
        <f t="shared" si="234"/>
        <v>45.915980000000005</v>
      </c>
      <c r="P1660" s="12">
        <f t="shared" si="235"/>
        <v>480.6351361116001</v>
      </c>
      <c r="Q1660">
        <f t="shared" si="236"/>
        <v>0</v>
      </c>
      <c r="R1660">
        <f>$D$2*tarifas!$D$12/24</f>
        <v>1.4541666666666666</v>
      </c>
      <c r="S1660" t="e">
        <f>VLOOKUP(E1660&amp;" "&amp;F1660,tarifas!$A$13:$D$20,4,FALSE)*P1660</f>
        <v>#N/A</v>
      </c>
      <c r="T1660">
        <f>IF(F1660="COD1",tarifas!$D$11*(SUMIFS($P$11:$P$8770,$F$11:$F$8770,"=COD1",$B$11:$B$8770,"="&amp;B1660)/COUNTIFS($F$11:$F$8770,"=COD1",$B$11:$B$8770,"="&amp;B1660))/COUNTIFS($A$11:$A$8770,"="&amp;A1660,$F$11:$F$8770,"=COD1"),0)</f>
        <v>0</v>
      </c>
      <c r="U1660" t="e">
        <f>(VLOOKUP(F1660,tarifas!$C$7:$D$10,2,FALSE)+tarifas!$D$21)*datos!P1660</f>
        <v>#N/A</v>
      </c>
      <c r="V1660" t="e">
        <f t="shared" si="237"/>
        <v>#N/A</v>
      </c>
      <c r="W1660">
        <f t="shared" si="238"/>
        <v>0</v>
      </c>
    </row>
    <row r="1661" spans="1:23" x14ac:dyDescent="0.25">
      <c r="A1661">
        <f t="shared" si="231"/>
        <v>69</v>
      </c>
      <c r="B1661">
        <f t="shared" si="232"/>
        <v>3</v>
      </c>
      <c r="C1661" s="1">
        <f t="shared" si="239"/>
        <v>41708.749999995998</v>
      </c>
      <c r="D1661" s="7">
        <v>0</v>
      </c>
      <c r="E1661" s="7"/>
      <c r="G1661">
        <v>45.69</v>
      </c>
      <c r="H1661" s="12">
        <v>419.83724495171106</v>
      </c>
      <c r="I1661" s="13">
        <f>$D$2*tarifas!$D$12/24</f>
        <v>1.4541666666666666</v>
      </c>
      <c r="J1661" s="13" t="e">
        <f>VLOOKUP(E1661&amp;" "&amp;F1661,tarifas!$A$13:$D$20,4,FALSE)*H1661</f>
        <v>#N/A</v>
      </c>
      <c r="K1661" s="13">
        <f>IF(F1661="COD1",tarifas!$D$11*(SUMIFS($H$11:$H$8770,$F$11:$F$8770,"=COD1",$B$11:$B$8770,"="&amp;B1661)/COUNTIFS($F$11:$F$8770,"=COD1",$B$11:$B$8770,"="&amp;B1661))/COUNTIFS($A$11:$A$8770,"="&amp;A1661,$F$11:$F$8770,"=COD1"),0)</f>
        <v>0</v>
      </c>
      <c r="L1661" s="13" t="e">
        <f>(VLOOKUP(F1661,tarifas!$C$7:$D$10,2,FALSE)+tarifas!$D$21)*datos!H1661</f>
        <v>#N/A</v>
      </c>
      <c r="M1661">
        <v>0</v>
      </c>
      <c r="N1661" s="13" t="e">
        <f t="shared" si="233"/>
        <v>#N/A</v>
      </c>
      <c r="O1661">
        <f t="shared" si="234"/>
        <v>0</v>
      </c>
      <c r="P1661" s="12">
        <f t="shared" si="235"/>
        <v>419.83724495171106</v>
      </c>
      <c r="Q1661">
        <f t="shared" si="236"/>
        <v>0</v>
      </c>
      <c r="R1661">
        <f>$D$2*tarifas!$D$12/24</f>
        <v>1.4541666666666666</v>
      </c>
      <c r="S1661" t="e">
        <f>VLOOKUP(E1661&amp;" "&amp;F1661,tarifas!$A$13:$D$20,4,FALSE)*P1661</f>
        <v>#N/A</v>
      </c>
      <c r="T1661">
        <f>IF(F1661="COD1",tarifas!$D$11*(SUMIFS($P$11:$P$8770,$F$11:$F$8770,"=COD1",$B$11:$B$8770,"="&amp;B1661)/COUNTIFS($F$11:$F$8770,"=COD1",$B$11:$B$8770,"="&amp;B1661))/COUNTIFS($A$11:$A$8770,"="&amp;A1661,$F$11:$F$8770,"=COD1"),0)</f>
        <v>0</v>
      </c>
      <c r="U1661" t="e">
        <f>(VLOOKUP(F1661,tarifas!$C$7:$D$10,2,FALSE)+tarifas!$D$21)*datos!P1661</f>
        <v>#N/A</v>
      </c>
      <c r="V1661" t="e">
        <f t="shared" si="237"/>
        <v>#N/A</v>
      </c>
      <c r="W1661">
        <f t="shared" si="238"/>
        <v>0</v>
      </c>
    </row>
    <row r="1662" spans="1:23" x14ac:dyDescent="0.25">
      <c r="A1662">
        <f t="shared" si="231"/>
        <v>69</v>
      </c>
      <c r="B1662">
        <f t="shared" si="232"/>
        <v>3</v>
      </c>
      <c r="C1662" s="1">
        <f t="shared" si="239"/>
        <v>41708.791666662662</v>
      </c>
      <c r="D1662" s="7">
        <v>0</v>
      </c>
      <c r="E1662" s="7"/>
      <c r="G1662">
        <v>50.54</v>
      </c>
      <c r="H1662" s="12">
        <v>299.87588572610167</v>
      </c>
      <c r="I1662" s="13">
        <f>$D$2*tarifas!$D$12/24</f>
        <v>1.4541666666666666</v>
      </c>
      <c r="J1662" s="13" t="e">
        <f>VLOOKUP(E1662&amp;" "&amp;F1662,tarifas!$A$13:$D$20,4,FALSE)*H1662</f>
        <v>#N/A</v>
      </c>
      <c r="K1662" s="13">
        <f>IF(F1662="COD1",tarifas!$D$11*(SUMIFS($H$11:$H$8770,$F$11:$F$8770,"=COD1",$B$11:$B$8770,"="&amp;B1662)/COUNTIFS($F$11:$F$8770,"=COD1",$B$11:$B$8770,"="&amp;B1662))/COUNTIFS($A$11:$A$8770,"="&amp;A1662,$F$11:$F$8770,"=COD1"),0)</f>
        <v>0</v>
      </c>
      <c r="L1662" s="13" t="e">
        <f>(VLOOKUP(F1662,tarifas!$C$7:$D$10,2,FALSE)+tarifas!$D$21)*datos!H1662</f>
        <v>#N/A</v>
      </c>
      <c r="M1662">
        <v>0</v>
      </c>
      <c r="N1662" s="13" t="e">
        <f t="shared" si="233"/>
        <v>#N/A</v>
      </c>
      <c r="O1662">
        <f t="shared" si="234"/>
        <v>0</v>
      </c>
      <c r="P1662" s="12">
        <f t="shared" si="235"/>
        <v>299.87588572610167</v>
      </c>
      <c r="Q1662">
        <f t="shared" si="236"/>
        <v>0</v>
      </c>
      <c r="R1662">
        <f>$D$2*tarifas!$D$12/24</f>
        <v>1.4541666666666666</v>
      </c>
      <c r="S1662" t="e">
        <f>VLOOKUP(E1662&amp;" "&amp;F1662,tarifas!$A$13:$D$20,4,FALSE)*P1662</f>
        <v>#N/A</v>
      </c>
      <c r="T1662">
        <f>IF(F1662="COD1",tarifas!$D$11*(SUMIFS($P$11:$P$8770,$F$11:$F$8770,"=COD1",$B$11:$B$8770,"="&amp;B1662)/COUNTIFS($F$11:$F$8770,"=COD1",$B$11:$B$8770,"="&amp;B1662))/COUNTIFS($A$11:$A$8770,"="&amp;A1662,$F$11:$F$8770,"=COD1"),0)</f>
        <v>0</v>
      </c>
      <c r="U1662" t="e">
        <f>(VLOOKUP(F1662,tarifas!$C$7:$D$10,2,FALSE)+tarifas!$D$21)*datos!P1662</f>
        <v>#N/A</v>
      </c>
      <c r="V1662" t="e">
        <f t="shared" si="237"/>
        <v>#N/A</v>
      </c>
      <c r="W1662">
        <f t="shared" si="238"/>
        <v>0</v>
      </c>
    </row>
    <row r="1663" spans="1:23" x14ac:dyDescent="0.25">
      <c r="A1663">
        <f t="shared" si="231"/>
        <v>69</v>
      </c>
      <c r="B1663">
        <f t="shared" si="232"/>
        <v>3</v>
      </c>
      <c r="C1663" s="1">
        <f t="shared" si="239"/>
        <v>41708.833333329327</v>
      </c>
      <c r="D1663" s="7">
        <v>0</v>
      </c>
      <c r="E1663" s="7"/>
      <c r="G1663">
        <v>46.1</v>
      </c>
      <c r="H1663" s="12">
        <v>210.21096532883058</v>
      </c>
      <c r="I1663" s="13">
        <f>$D$2*tarifas!$D$12/24</f>
        <v>1.4541666666666666</v>
      </c>
      <c r="J1663" s="13" t="e">
        <f>VLOOKUP(E1663&amp;" "&amp;F1663,tarifas!$A$13:$D$20,4,FALSE)*H1663</f>
        <v>#N/A</v>
      </c>
      <c r="K1663" s="13">
        <f>IF(F1663="COD1",tarifas!$D$11*(SUMIFS($H$11:$H$8770,$F$11:$F$8770,"=COD1",$B$11:$B$8770,"="&amp;B1663)/COUNTIFS($F$11:$F$8770,"=COD1",$B$11:$B$8770,"="&amp;B1663))/COUNTIFS($A$11:$A$8770,"="&amp;A1663,$F$11:$F$8770,"=COD1"),0)</f>
        <v>0</v>
      </c>
      <c r="L1663" s="13" t="e">
        <f>(VLOOKUP(F1663,tarifas!$C$7:$D$10,2,FALSE)+tarifas!$D$21)*datos!H1663</f>
        <v>#N/A</v>
      </c>
      <c r="M1663">
        <v>0</v>
      </c>
      <c r="N1663" s="13" t="e">
        <f t="shared" si="233"/>
        <v>#N/A</v>
      </c>
      <c r="O1663">
        <f t="shared" si="234"/>
        <v>0</v>
      </c>
      <c r="P1663" s="12">
        <f t="shared" si="235"/>
        <v>210.21096532883058</v>
      </c>
      <c r="Q1663">
        <f t="shared" si="236"/>
        <v>0</v>
      </c>
      <c r="R1663">
        <f>$D$2*tarifas!$D$12/24</f>
        <v>1.4541666666666666</v>
      </c>
      <c r="S1663" t="e">
        <f>VLOOKUP(E1663&amp;" "&amp;F1663,tarifas!$A$13:$D$20,4,FALSE)*P1663</f>
        <v>#N/A</v>
      </c>
      <c r="T1663">
        <f>IF(F1663="COD1",tarifas!$D$11*(SUMIFS($P$11:$P$8770,$F$11:$F$8770,"=COD1",$B$11:$B$8770,"="&amp;B1663)/COUNTIFS($F$11:$F$8770,"=COD1",$B$11:$B$8770,"="&amp;B1663))/COUNTIFS($A$11:$A$8770,"="&amp;A1663,$F$11:$F$8770,"=COD1"),0)</f>
        <v>0</v>
      </c>
      <c r="U1663" t="e">
        <f>(VLOOKUP(F1663,tarifas!$C$7:$D$10,2,FALSE)+tarifas!$D$21)*datos!P1663</f>
        <v>#N/A</v>
      </c>
      <c r="V1663" t="e">
        <f t="shared" si="237"/>
        <v>#N/A</v>
      </c>
      <c r="W1663">
        <f t="shared" si="238"/>
        <v>0</v>
      </c>
    </row>
    <row r="1664" spans="1:23" x14ac:dyDescent="0.25">
      <c r="A1664">
        <f t="shared" si="231"/>
        <v>69</v>
      </c>
      <c r="B1664">
        <f t="shared" si="232"/>
        <v>3</v>
      </c>
      <c r="C1664" s="1">
        <f t="shared" si="239"/>
        <v>41708.874999995991</v>
      </c>
      <c r="D1664" s="7">
        <v>0</v>
      </c>
      <c r="E1664" s="7"/>
      <c r="G1664">
        <v>39.9</v>
      </c>
      <c r="H1664" s="12">
        <v>198.93311829083547</v>
      </c>
      <c r="I1664" s="13">
        <f>$D$2*tarifas!$D$12/24</f>
        <v>1.4541666666666666</v>
      </c>
      <c r="J1664" s="13" t="e">
        <f>VLOOKUP(E1664&amp;" "&amp;F1664,tarifas!$A$13:$D$20,4,FALSE)*H1664</f>
        <v>#N/A</v>
      </c>
      <c r="K1664" s="13">
        <f>IF(F1664="COD1",tarifas!$D$11*(SUMIFS($H$11:$H$8770,$F$11:$F$8770,"=COD1",$B$11:$B$8770,"="&amp;B1664)/COUNTIFS($F$11:$F$8770,"=COD1",$B$11:$B$8770,"="&amp;B1664))/COUNTIFS($A$11:$A$8770,"="&amp;A1664,$F$11:$F$8770,"=COD1"),0)</f>
        <v>0</v>
      </c>
      <c r="L1664" s="13" t="e">
        <f>(VLOOKUP(F1664,tarifas!$C$7:$D$10,2,FALSE)+tarifas!$D$21)*datos!H1664</f>
        <v>#N/A</v>
      </c>
      <c r="M1664">
        <v>0</v>
      </c>
      <c r="N1664" s="13" t="e">
        <f t="shared" si="233"/>
        <v>#N/A</v>
      </c>
      <c r="O1664">
        <f t="shared" si="234"/>
        <v>0</v>
      </c>
      <c r="P1664" s="12">
        <f t="shared" si="235"/>
        <v>198.93311829083547</v>
      </c>
      <c r="Q1664">
        <f t="shared" si="236"/>
        <v>0</v>
      </c>
      <c r="R1664">
        <f>$D$2*tarifas!$D$12/24</f>
        <v>1.4541666666666666</v>
      </c>
      <c r="S1664" t="e">
        <f>VLOOKUP(E1664&amp;" "&amp;F1664,tarifas!$A$13:$D$20,4,FALSE)*P1664</f>
        <v>#N/A</v>
      </c>
      <c r="T1664">
        <f>IF(F1664="COD1",tarifas!$D$11*(SUMIFS($P$11:$P$8770,$F$11:$F$8770,"=COD1",$B$11:$B$8770,"="&amp;B1664)/COUNTIFS($F$11:$F$8770,"=COD1",$B$11:$B$8770,"="&amp;B1664))/COUNTIFS($A$11:$A$8770,"="&amp;A1664,$F$11:$F$8770,"=COD1"),0)</f>
        <v>0</v>
      </c>
      <c r="U1664" t="e">
        <f>(VLOOKUP(F1664,tarifas!$C$7:$D$10,2,FALSE)+tarifas!$D$21)*datos!P1664</f>
        <v>#N/A</v>
      </c>
      <c r="V1664" t="e">
        <f t="shared" si="237"/>
        <v>#N/A</v>
      </c>
      <c r="W1664">
        <f t="shared" si="238"/>
        <v>0</v>
      </c>
    </row>
    <row r="1665" spans="1:23" x14ac:dyDescent="0.25">
      <c r="A1665">
        <f t="shared" si="231"/>
        <v>69</v>
      </c>
      <c r="B1665">
        <f t="shared" si="232"/>
        <v>3</v>
      </c>
      <c r="C1665" s="1">
        <f t="shared" si="239"/>
        <v>41708.916666662655</v>
      </c>
      <c r="D1665" s="7">
        <v>0</v>
      </c>
      <c r="E1665" s="7"/>
      <c r="G1665">
        <v>35</v>
      </c>
      <c r="H1665" s="12">
        <v>186.7213252727484</v>
      </c>
      <c r="I1665" s="13">
        <f>$D$2*tarifas!$D$12/24</f>
        <v>1.4541666666666666</v>
      </c>
      <c r="J1665" s="13" t="e">
        <f>VLOOKUP(E1665&amp;" "&amp;F1665,tarifas!$A$13:$D$20,4,FALSE)*H1665</f>
        <v>#N/A</v>
      </c>
      <c r="K1665" s="13">
        <f>IF(F1665="COD1",tarifas!$D$11*(SUMIFS($H$11:$H$8770,$F$11:$F$8770,"=COD1",$B$11:$B$8770,"="&amp;B1665)/COUNTIFS($F$11:$F$8770,"=COD1",$B$11:$B$8770,"="&amp;B1665))/COUNTIFS($A$11:$A$8770,"="&amp;A1665,$F$11:$F$8770,"=COD1"),0)</f>
        <v>0</v>
      </c>
      <c r="L1665" s="13" t="e">
        <f>(VLOOKUP(F1665,tarifas!$C$7:$D$10,2,FALSE)+tarifas!$D$21)*datos!H1665</f>
        <v>#N/A</v>
      </c>
      <c r="M1665">
        <v>0</v>
      </c>
      <c r="N1665" s="13" t="e">
        <f t="shared" si="233"/>
        <v>#N/A</v>
      </c>
      <c r="O1665">
        <f t="shared" si="234"/>
        <v>0</v>
      </c>
      <c r="P1665" s="12">
        <f t="shared" si="235"/>
        <v>186.7213252727484</v>
      </c>
      <c r="Q1665">
        <f t="shared" si="236"/>
        <v>0</v>
      </c>
      <c r="R1665">
        <f>$D$2*tarifas!$D$12/24</f>
        <v>1.4541666666666666</v>
      </c>
      <c r="S1665" t="e">
        <f>VLOOKUP(E1665&amp;" "&amp;F1665,tarifas!$A$13:$D$20,4,FALSE)*P1665</f>
        <v>#N/A</v>
      </c>
      <c r="T1665">
        <f>IF(F1665="COD1",tarifas!$D$11*(SUMIFS($P$11:$P$8770,$F$11:$F$8770,"=COD1",$B$11:$B$8770,"="&amp;B1665)/COUNTIFS($F$11:$F$8770,"=COD1",$B$11:$B$8770,"="&amp;B1665))/COUNTIFS($A$11:$A$8770,"="&amp;A1665,$F$11:$F$8770,"=COD1"),0)</f>
        <v>0</v>
      </c>
      <c r="U1665" t="e">
        <f>(VLOOKUP(F1665,tarifas!$C$7:$D$10,2,FALSE)+tarifas!$D$21)*datos!P1665</f>
        <v>#N/A</v>
      </c>
      <c r="V1665" t="e">
        <f t="shared" si="237"/>
        <v>#N/A</v>
      </c>
      <c r="W1665">
        <f t="shared" si="238"/>
        <v>0</v>
      </c>
    </row>
    <row r="1666" spans="1:23" x14ac:dyDescent="0.25">
      <c r="A1666">
        <f t="shared" si="231"/>
        <v>69</v>
      </c>
      <c r="B1666">
        <f t="shared" si="232"/>
        <v>3</v>
      </c>
      <c r="C1666" s="1">
        <f t="shared" si="239"/>
        <v>41708.958333329319</v>
      </c>
      <c r="D1666" s="7">
        <v>0</v>
      </c>
      <c r="E1666" s="7"/>
      <c r="G1666">
        <v>27.69</v>
      </c>
      <c r="H1666" s="12">
        <v>184.86269057145415</v>
      </c>
      <c r="I1666" s="13">
        <f>$D$2*tarifas!$D$12/24</f>
        <v>1.4541666666666666</v>
      </c>
      <c r="J1666" s="13" t="e">
        <f>VLOOKUP(E1666&amp;" "&amp;F1666,tarifas!$A$13:$D$20,4,FALSE)*H1666</f>
        <v>#N/A</v>
      </c>
      <c r="K1666" s="13">
        <f>IF(F1666="COD1",tarifas!$D$11*(SUMIFS($H$11:$H$8770,$F$11:$F$8770,"=COD1",$B$11:$B$8770,"="&amp;B1666)/COUNTIFS($F$11:$F$8770,"=COD1",$B$11:$B$8770,"="&amp;B1666))/COUNTIFS($A$11:$A$8770,"="&amp;A1666,$F$11:$F$8770,"=COD1"),0)</f>
        <v>0</v>
      </c>
      <c r="L1666" s="13" t="e">
        <f>(VLOOKUP(F1666,tarifas!$C$7:$D$10,2,FALSE)+tarifas!$D$21)*datos!H1666</f>
        <v>#N/A</v>
      </c>
      <c r="M1666">
        <v>0</v>
      </c>
      <c r="N1666" s="13" t="e">
        <f t="shared" si="233"/>
        <v>#N/A</v>
      </c>
      <c r="O1666">
        <f t="shared" si="234"/>
        <v>0</v>
      </c>
      <c r="P1666" s="12">
        <f t="shared" si="235"/>
        <v>184.86269057145415</v>
      </c>
      <c r="Q1666">
        <f t="shared" si="236"/>
        <v>0</v>
      </c>
      <c r="R1666">
        <f>$D$2*tarifas!$D$12/24</f>
        <v>1.4541666666666666</v>
      </c>
      <c r="S1666" t="e">
        <f>VLOOKUP(E1666&amp;" "&amp;F1666,tarifas!$A$13:$D$20,4,FALSE)*P1666</f>
        <v>#N/A</v>
      </c>
      <c r="T1666">
        <f>IF(F1666="COD1",tarifas!$D$11*(SUMIFS($P$11:$P$8770,$F$11:$F$8770,"=COD1",$B$11:$B$8770,"="&amp;B1666)/COUNTIFS($F$11:$F$8770,"=COD1",$B$11:$B$8770,"="&amp;B1666))/COUNTIFS($A$11:$A$8770,"="&amp;A1666,$F$11:$F$8770,"=COD1"),0)</f>
        <v>0</v>
      </c>
      <c r="U1666" t="e">
        <f>(VLOOKUP(F1666,tarifas!$C$7:$D$10,2,FALSE)+tarifas!$D$21)*datos!P1666</f>
        <v>#N/A</v>
      </c>
      <c r="V1666" t="e">
        <f t="shared" si="237"/>
        <v>#N/A</v>
      </c>
      <c r="W1666">
        <f t="shared" si="238"/>
        <v>0</v>
      </c>
    </row>
    <row r="1667" spans="1:23" x14ac:dyDescent="0.25">
      <c r="A1667">
        <f t="shared" si="231"/>
        <v>70</v>
      </c>
      <c r="B1667">
        <f t="shared" si="232"/>
        <v>3</v>
      </c>
      <c r="C1667" s="1">
        <f t="shared" si="239"/>
        <v>41708.999999995984</v>
      </c>
      <c r="D1667" s="7">
        <v>0</v>
      </c>
      <c r="E1667" s="7"/>
      <c r="G1667">
        <v>20</v>
      </c>
      <c r="H1667" s="12">
        <v>182.26460041032954</v>
      </c>
      <c r="I1667" s="13">
        <f>$D$2*tarifas!$D$12/24</f>
        <v>1.4541666666666666</v>
      </c>
      <c r="J1667" s="13" t="e">
        <f>VLOOKUP(E1667&amp;" "&amp;F1667,tarifas!$A$13:$D$20,4,FALSE)*H1667</f>
        <v>#N/A</v>
      </c>
      <c r="K1667" s="13">
        <f>IF(F1667="COD1",tarifas!$D$11*(SUMIFS($H$11:$H$8770,$F$11:$F$8770,"=COD1",$B$11:$B$8770,"="&amp;B1667)/COUNTIFS($F$11:$F$8770,"=COD1",$B$11:$B$8770,"="&amp;B1667))/COUNTIFS($A$11:$A$8770,"="&amp;A1667,$F$11:$F$8770,"=COD1"),0)</f>
        <v>0</v>
      </c>
      <c r="L1667" s="13" t="e">
        <f>(VLOOKUP(F1667,tarifas!$C$7:$D$10,2,FALSE)+tarifas!$D$21)*datos!H1667</f>
        <v>#N/A</v>
      </c>
      <c r="M1667">
        <v>0</v>
      </c>
      <c r="N1667" s="13" t="e">
        <f t="shared" si="233"/>
        <v>#N/A</v>
      </c>
      <c r="O1667">
        <f t="shared" si="234"/>
        <v>0</v>
      </c>
      <c r="P1667" s="12">
        <f t="shared" si="235"/>
        <v>182.26460041032954</v>
      </c>
      <c r="Q1667">
        <f t="shared" si="236"/>
        <v>0</v>
      </c>
      <c r="R1667">
        <f>$D$2*tarifas!$D$12/24</f>
        <v>1.4541666666666666</v>
      </c>
      <c r="S1667" t="e">
        <f>VLOOKUP(E1667&amp;" "&amp;F1667,tarifas!$A$13:$D$20,4,FALSE)*P1667</f>
        <v>#N/A</v>
      </c>
      <c r="T1667">
        <f>IF(F1667="COD1",tarifas!$D$11*(SUMIFS($P$11:$P$8770,$F$11:$F$8770,"=COD1",$B$11:$B$8770,"="&amp;B1667)/COUNTIFS($F$11:$F$8770,"=COD1",$B$11:$B$8770,"="&amp;B1667))/COUNTIFS($A$11:$A$8770,"="&amp;A1667,$F$11:$F$8770,"=COD1"),0)</f>
        <v>0</v>
      </c>
      <c r="U1667" t="e">
        <f>(VLOOKUP(F1667,tarifas!$C$7:$D$10,2,FALSE)+tarifas!$D$21)*datos!P1667</f>
        <v>#N/A</v>
      </c>
      <c r="V1667" t="e">
        <f t="shared" si="237"/>
        <v>#N/A</v>
      </c>
      <c r="W1667">
        <f t="shared" si="238"/>
        <v>0</v>
      </c>
    </row>
    <row r="1668" spans="1:23" x14ac:dyDescent="0.25">
      <c r="A1668">
        <f t="shared" si="231"/>
        <v>70</v>
      </c>
      <c r="B1668">
        <f t="shared" si="232"/>
        <v>3</v>
      </c>
      <c r="C1668" s="1">
        <f t="shared" si="239"/>
        <v>41709.041666662648</v>
      </c>
      <c r="D1668" s="7">
        <v>0</v>
      </c>
      <c r="E1668" s="7"/>
      <c r="G1668">
        <v>14.9</v>
      </c>
      <c r="H1668" s="12">
        <v>181.91509195582557</v>
      </c>
      <c r="I1668" s="13">
        <f>$D$2*tarifas!$D$12/24</f>
        <v>1.4541666666666666</v>
      </c>
      <c r="J1668" s="13" t="e">
        <f>VLOOKUP(E1668&amp;" "&amp;F1668,tarifas!$A$13:$D$20,4,FALSE)*H1668</f>
        <v>#N/A</v>
      </c>
      <c r="K1668" s="13">
        <f>IF(F1668="COD1",tarifas!$D$11*(SUMIFS($H$11:$H$8770,$F$11:$F$8770,"=COD1",$B$11:$B$8770,"="&amp;B1668)/COUNTIFS($F$11:$F$8770,"=COD1",$B$11:$B$8770,"="&amp;B1668))/COUNTIFS($A$11:$A$8770,"="&amp;A1668,$F$11:$F$8770,"=COD1"),0)</f>
        <v>0</v>
      </c>
      <c r="L1668" s="13" t="e">
        <f>(VLOOKUP(F1668,tarifas!$C$7:$D$10,2,FALSE)+tarifas!$D$21)*datos!H1668</f>
        <v>#N/A</v>
      </c>
      <c r="M1668">
        <v>0</v>
      </c>
      <c r="N1668" s="13" t="e">
        <f t="shared" si="233"/>
        <v>#N/A</v>
      </c>
      <c r="O1668">
        <f t="shared" si="234"/>
        <v>0</v>
      </c>
      <c r="P1668" s="12">
        <f t="shared" si="235"/>
        <v>181.91509195582557</v>
      </c>
      <c r="Q1668">
        <f t="shared" si="236"/>
        <v>0</v>
      </c>
      <c r="R1668">
        <f>$D$2*tarifas!$D$12/24</f>
        <v>1.4541666666666666</v>
      </c>
      <c r="S1668" t="e">
        <f>VLOOKUP(E1668&amp;" "&amp;F1668,tarifas!$A$13:$D$20,4,FALSE)*P1668</f>
        <v>#N/A</v>
      </c>
      <c r="T1668">
        <f>IF(F1668="COD1",tarifas!$D$11*(SUMIFS($P$11:$P$8770,$F$11:$F$8770,"=COD1",$B$11:$B$8770,"="&amp;B1668)/COUNTIFS($F$11:$F$8770,"=COD1",$B$11:$B$8770,"="&amp;B1668))/COUNTIFS($A$11:$A$8770,"="&amp;A1668,$F$11:$F$8770,"=COD1"),0)</f>
        <v>0</v>
      </c>
      <c r="U1668" t="e">
        <f>(VLOOKUP(F1668,tarifas!$C$7:$D$10,2,FALSE)+tarifas!$D$21)*datos!P1668</f>
        <v>#N/A</v>
      </c>
      <c r="V1668" t="e">
        <f t="shared" si="237"/>
        <v>#N/A</v>
      </c>
      <c r="W1668">
        <f t="shared" si="238"/>
        <v>0</v>
      </c>
    </row>
    <row r="1669" spans="1:23" x14ac:dyDescent="0.25">
      <c r="A1669">
        <f t="shared" si="231"/>
        <v>70</v>
      </c>
      <c r="B1669">
        <f t="shared" si="232"/>
        <v>3</v>
      </c>
      <c r="C1669" s="1">
        <f t="shared" si="239"/>
        <v>41709.083333329312</v>
      </c>
      <c r="D1669" s="7">
        <v>0</v>
      </c>
      <c r="E1669" s="7"/>
      <c r="G1669">
        <v>6.8</v>
      </c>
      <c r="H1669" s="12">
        <v>176.80944098589458</v>
      </c>
      <c r="I1669" s="13">
        <f>$D$2*tarifas!$D$12/24</f>
        <v>1.4541666666666666</v>
      </c>
      <c r="J1669" s="13" t="e">
        <f>VLOOKUP(E1669&amp;" "&amp;F1669,tarifas!$A$13:$D$20,4,FALSE)*H1669</f>
        <v>#N/A</v>
      </c>
      <c r="K1669" s="13">
        <f>IF(F1669="COD1",tarifas!$D$11*(SUMIFS($H$11:$H$8770,$F$11:$F$8770,"=COD1",$B$11:$B$8770,"="&amp;B1669)/COUNTIFS($F$11:$F$8770,"=COD1",$B$11:$B$8770,"="&amp;B1669))/COUNTIFS($A$11:$A$8770,"="&amp;A1669,$F$11:$F$8770,"=COD1"),0)</f>
        <v>0</v>
      </c>
      <c r="L1669" s="13" t="e">
        <f>(VLOOKUP(F1669,tarifas!$C$7:$D$10,2,FALSE)+tarifas!$D$21)*datos!H1669</f>
        <v>#N/A</v>
      </c>
      <c r="M1669">
        <v>0</v>
      </c>
      <c r="N1669" s="13" t="e">
        <f t="shared" si="233"/>
        <v>#N/A</v>
      </c>
      <c r="O1669">
        <f t="shared" si="234"/>
        <v>0</v>
      </c>
      <c r="P1669" s="12">
        <f t="shared" si="235"/>
        <v>176.80944098589458</v>
      </c>
      <c r="Q1669">
        <f t="shared" si="236"/>
        <v>0</v>
      </c>
      <c r="R1669">
        <f>$D$2*tarifas!$D$12/24</f>
        <v>1.4541666666666666</v>
      </c>
      <c r="S1669" t="e">
        <f>VLOOKUP(E1669&amp;" "&amp;F1669,tarifas!$A$13:$D$20,4,FALSE)*P1669</f>
        <v>#N/A</v>
      </c>
      <c r="T1669">
        <f>IF(F1669="COD1",tarifas!$D$11*(SUMIFS($P$11:$P$8770,$F$11:$F$8770,"=COD1",$B$11:$B$8770,"="&amp;B1669)/COUNTIFS($F$11:$F$8770,"=COD1",$B$11:$B$8770,"="&amp;B1669))/COUNTIFS($A$11:$A$8770,"="&amp;A1669,$F$11:$F$8770,"=COD1"),0)</f>
        <v>0</v>
      </c>
      <c r="U1669" t="e">
        <f>(VLOOKUP(F1669,tarifas!$C$7:$D$10,2,FALSE)+tarifas!$D$21)*datos!P1669</f>
        <v>#N/A</v>
      </c>
      <c r="V1669" t="e">
        <f t="shared" si="237"/>
        <v>#N/A</v>
      </c>
      <c r="W1669">
        <f t="shared" si="238"/>
        <v>0</v>
      </c>
    </row>
    <row r="1670" spans="1:23" x14ac:dyDescent="0.25">
      <c r="A1670">
        <f t="shared" si="231"/>
        <v>70</v>
      </c>
      <c r="B1670">
        <f t="shared" si="232"/>
        <v>3</v>
      </c>
      <c r="C1670" s="1">
        <f t="shared" si="239"/>
        <v>41709.124999995976</v>
      </c>
      <c r="D1670" s="7">
        <v>0</v>
      </c>
      <c r="E1670" s="7"/>
      <c r="G1670">
        <v>7</v>
      </c>
      <c r="H1670" s="12">
        <v>176.39577531494982</v>
      </c>
      <c r="I1670" s="13">
        <f>$D$2*tarifas!$D$12/24</f>
        <v>1.4541666666666666</v>
      </c>
      <c r="J1670" s="13" t="e">
        <f>VLOOKUP(E1670&amp;" "&amp;F1670,tarifas!$A$13:$D$20,4,FALSE)*H1670</f>
        <v>#N/A</v>
      </c>
      <c r="K1670" s="13">
        <f>IF(F1670="COD1",tarifas!$D$11*(SUMIFS($H$11:$H$8770,$F$11:$F$8770,"=COD1",$B$11:$B$8770,"="&amp;B1670)/COUNTIFS($F$11:$F$8770,"=COD1",$B$11:$B$8770,"="&amp;B1670))/COUNTIFS($A$11:$A$8770,"="&amp;A1670,$F$11:$F$8770,"=COD1"),0)</f>
        <v>0</v>
      </c>
      <c r="L1670" s="13" t="e">
        <f>(VLOOKUP(F1670,tarifas!$C$7:$D$10,2,FALSE)+tarifas!$D$21)*datos!H1670</f>
        <v>#N/A</v>
      </c>
      <c r="M1670">
        <v>0</v>
      </c>
      <c r="N1670" s="13" t="e">
        <f t="shared" si="233"/>
        <v>#N/A</v>
      </c>
      <c r="O1670">
        <f t="shared" si="234"/>
        <v>0</v>
      </c>
      <c r="P1670" s="12">
        <f t="shared" si="235"/>
        <v>176.39577531494982</v>
      </c>
      <c r="Q1670">
        <f t="shared" si="236"/>
        <v>0</v>
      </c>
      <c r="R1670">
        <f>$D$2*tarifas!$D$12/24</f>
        <v>1.4541666666666666</v>
      </c>
      <c r="S1670" t="e">
        <f>VLOOKUP(E1670&amp;" "&amp;F1670,tarifas!$A$13:$D$20,4,FALSE)*P1670</f>
        <v>#N/A</v>
      </c>
      <c r="T1670">
        <f>IF(F1670="COD1",tarifas!$D$11*(SUMIFS($P$11:$P$8770,$F$11:$F$8770,"=COD1",$B$11:$B$8770,"="&amp;B1670)/COUNTIFS($F$11:$F$8770,"=COD1",$B$11:$B$8770,"="&amp;B1670))/COUNTIFS($A$11:$A$8770,"="&amp;A1670,$F$11:$F$8770,"=COD1"),0)</f>
        <v>0</v>
      </c>
      <c r="U1670" t="e">
        <f>(VLOOKUP(F1670,tarifas!$C$7:$D$10,2,FALSE)+tarifas!$D$21)*datos!P1670</f>
        <v>#N/A</v>
      </c>
      <c r="V1670" t="e">
        <f t="shared" si="237"/>
        <v>#N/A</v>
      </c>
      <c r="W1670">
        <f t="shared" si="238"/>
        <v>0</v>
      </c>
    </row>
    <row r="1671" spans="1:23" x14ac:dyDescent="0.25">
      <c r="A1671">
        <f t="shared" si="231"/>
        <v>70</v>
      </c>
      <c r="B1671">
        <f t="shared" si="232"/>
        <v>3</v>
      </c>
      <c r="C1671" s="1">
        <f t="shared" si="239"/>
        <v>41709.166666662641</v>
      </c>
      <c r="D1671" s="7">
        <v>0</v>
      </c>
      <c r="E1671" s="7"/>
      <c r="G1671">
        <v>7.14</v>
      </c>
      <c r="H1671" s="12">
        <v>170.55212041852906</v>
      </c>
      <c r="I1671" s="13">
        <f>$D$2*tarifas!$D$12/24</f>
        <v>1.4541666666666666</v>
      </c>
      <c r="J1671" s="13" t="e">
        <f>VLOOKUP(E1671&amp;" "&amp;F1671,tarifas!$A$13:$D$20,4,FALSE)*H1671</f>
        <v>#N/A</v>
      </c>
      <c r="K1671" s="13">
        <f>IF(F1671="COD1",tarifas!$D$11*(SUMIFS($H$11:$H$8770,$F$11:$F$8770,"=COD1",$B$11:$B$8770,"="&amp;B1671)/COUNTIFS($F$11:$F$8770,"=COD1",$B$11:$B$8770,"="&amp;B1671))/COUNTIFS($A$11:$A$8770,"="&amp;A1671,$F$11:$F$8770,"=COD1"),0)</f>
        <v>0</v>
      </c>
      <c r="L1671" s="13" t="e">
        <f>(VLOOKUP(F1671,tarifas!$C$7:$D$10,2,FALSE)+tarifas!$D$21)*datos!H1671</f>
        <v>#N/A</v>
      </c>
      <c r="M1671">
        <v>0</v>
      </c>
      <c r="N1671" s="13" t="e">
        <f t="shared" si="233"/>
        <v>#N/A</v>
      </c>
      <c r="O1671">
        <f t="shared" si="234"/>
        <v>0</v>
      </c>
      <c r="P1671" s="12">
        <f t="shared" si="235"/>
        <v>170.55212041852906</v>
      </c>
      <c r="Q1671">
        <f t="shared" si="236"/>
        <v>0</v>
      </c>
      <c r="R1671">
        <f>$D$2*tarifas!$D$12/24</f>
        <v>1.4541666666666666</v>
      </c>
      <c r="S1671" t="e">
        <f>VLOOKUP(E1671&amp;" "&amp;F1671,tarifas!$A$13:$D$20,4,FALSE)*P1671</f>
        <v>#N/A</v>
      </c>
      <c r="T1671">
        <f>IF(F1671="COD1",tarifas!$D$11*(SUMIFS($P$11:$P$8770,$F$11:$F$8770,"=COD1",$B$11:$B$8770,"="&amp;B1671)/COUNTIFS($F$11:$F$8770,"=COD1",$B$11:$B$8770,"="&amp;B1671))/COUNTIFS($A$11:$A$8770,"="&amp;A1671,$F$11:$F$8770,"=COD1"),0)</f>
        <v>0</v>
      </c>
      <c r="U1671" t="e">
        <f>(VLOOKUP(F1671,tarifas!$C$7:$D$10,2,FALSE)+tarifas!$D$21)*datos!P1671</f>
        <v>#N/A</v>
      </c>
      <c r="V1671" t="e">
        <f t="shared" si="237"/>
        <v>#N/A</v>
      </c>
      <c r="W1671">
        <f t="shared" si="238"/>
        <v>0</v>
      </c>
    </row>
    <row r="1672" spans="1:23" x14ac:dyDescent="0.25">
      <c r="A1672">
        <f t="shared" si="231"/>
        <v>70</v>
      </c>
      <c r="B1672">
        <f t="shared" si="232"/>
        <v>3</v>
      </c>
      <c r="C1672" s="1">
        <f t="shared" si="239"/>
        <v>41709.208333329305</v>
      </c>
      <c r="D1672" s="7">
        <v>0</v>
      </c>
      <c r="E1672" s="7"/>
      <c r="G1672">
        <v>11</v>
      </c>
      <c r="H1672" s="12">
        <v>168.60913646566871</v>
      </c>
      <c r="I1672" s="13">
        <f>$D$2*tarifas!$D$12/24</f>
        <v>1.4541666666666666</v>
      </c>
      <c r="J1672" s="13" t="e">
        <f>VLOOKUP(E1672&amp;" "&amp;F1672,tarifas!$A$13:$D$20,4,FALSE)*H1672</f>
        <v>#N/A</v>
      </c>
      <c r="K1672" s="13">
        <f>IF(F1672="COD1",tarifas!$D$11*(SUMIFS($H$11:$H$8770,$F$11:$F$8770,"=COD1",$B$11:$B$8770,"="&amp;B1672)/COUNTIFS($F$11:$F$8770,"=COD1",$B$11:$B$8770,"="&amp;B1672))/COUNTIFS($A$11:$A$8770,"="&amp;A1672,$F$11:$F$8770,"=COD1"),0)</f>
        <v>0</v>
      </c>
      <c r="L1672" s="13" t="e">
        <f>(VLOOKUP(F1672,tarifas!$C$7:$D$10,2,FALSE)+tarifas!$D$21)*datos!H1672</f>
        <v>#N/A</v>
      </c>
      <c r="M1672">
        <v>0</v>
      </c>
      <c r="N1672" s="13" t="e">
        <f t="shared" si="233"/>
        <v>#N/A</v>
      </c>
      <c r="O1672">
        <f t="shared" si="234"/>
        <v>0</v>
      </c>
      <c r="P1672" s="12">
        <f t="shared" si="235"/>
        <v>168.60913646566871</v>
      </c>
      <c r="Q1672">
        <f t="shared" si="236"/>
        <v>0</v>
      </c>
      <c r="R1672">
        <f>$D$2*tarifas!$D$12/24</f>
        <v>1.4541666666666666</v>
      </c>
      <c r="S1672" t="e">
        <f>VLOOKUP(E1672&amp;" "&amp;F1672,tarifas!$A$13:$D$20,4,FALSE)*P1672</f>
        <v>#N/A</v>
      </c>
      <c r="T1672">
        <f>IF(F1672="COD1",tarifas!$D$11*(SUMIFS($P$11:$P$8770,$F$11:$F$8770,"=COD1",$B$11:$B$8770,"="&amp;B1672)/COUNTIFS($F$11:$F$8770,"=COD1",$B$11:$B$8770,"="&amp;B1672))/COUNTIFS($A$11:$A$8770,"="&amp;A1672,$F$11:$F$8770,"=COD1"),0)</f>
        <v>0</v>
      </c>
      <c r="U1672" t="e">
        <f>(VLOOKUP(F1672,tarifas!$C$7:$D$10,2,FALSE)+tarifas!$D$21)*datos!P1672</f>
        <v>#N/A</v>
      </c>
      <c r="V1672" t="e">
        <f t="shared" si="237"/>
        <v>#N/A</v>
      </c>
      <c r="W1672">
        <f t="shared" si="238"/>
        <v>0</v>
      </c>
    </row>
    <row r="1673" spans="1:23" x14ac:dyDescent="0.25">
      <c r="A1673">
        <f t="shared" si="231"/>
        <v>70</v>
      </c>
      <c r="B1673">
        <f t="shared" si="232"/>
        <v>3</v>
      </c>
      <c r="C1673" s="1">
        <f t="shared" si="239"/>
        <v>41709.249999995969</v>
      </c>
      <c r="D1673" s="7">
        <v>6.1818181818181825</v>
      </c>
      <c r="E1673" s="7"/>
      <c r="G1673">
        <v>18.399999999999999</v>
      </c>
      <c r="H1673" s="12">
        <v>167.20536241381416</v>
      </c>
      <c r="I1673" s="13">
        <f>$D$2*tarifas!$D$12/24</f>
        <v>1.4541666666666666</v>
      </c>
      <c r="J1673" s="13" t="e">
        <f>VLOOKUP(E1673&amp;" "&amp;F1673,tarifas!$A$13:$D$20,4,FALSE)*H1673</f>
        <v>#N/A</v>
      </c>
      <c r="K1673" s="13">
        <f>IF(F1673="COD1",tarifas!$D$11*(SUMIFS($H$11:$H$8770,$F$11:$F$8770,"=COD1",$B$11:$B$8770,"="&amp;B1673)/COUNTIFS($F$11:$F$8770,"=COD1",$B$11:$B$8770,"="&amp;B1673))/COUNTIFS($A$11:$A$8770,"="&amp;A1673,$F$11:$F$8770,"=COD1"),0)</f>
        <v>0</v>
      </c>
      <c r="L1673" s="13" t="e">
        <f>(VLOOKUP(F1673,tarifas!$C$7:$D$10,2,FALSE)+tarifas!$D$21)*datos!H1673</f>
        <v>#N/A</v>
      </c>
      <c r="M1673">
        <v>0</v>
      </c>
      <c r="N1673" s="13" t="e">
        <f t="shared" si="233"/>
        <v>#N/A</v>
      </c>
      <c r="O1673">
        <f t="shared" si="234"/>
        <v>0</v>
      </c>
      <c r="P1673" s="12">
        <f t="shared" si="235"/>
        <v>167.20536241381416</v>
      </c>
      <c r="Q1673">
        <f t="shared" si="236"/>
        <v>0</v>
      </c>
      <c r="R1673">
        <f>$D$2*tarifas!$D$12/24</f>
        <v>1.4541666666666666</v>
      </c>
      <c r="S1673" t="e">
        <f>VLOOKUP(E1673&amp;" "&amp;F1673,tarifas!$A$13:$D$20,4,FALSE)*P1673</f>
        <v>#N/A</v>
      </c>
      <c r="T1673">
        <f>IF(F1673="COD1",tarifas!$D$11*(SUMIFS($P$11:$P$8770,$F$11:$F$8770,"=COD1",$B$11:$B$8770,"="&amp;B1673)/COUNTIFS($F$11:$F$8770,"=COD1",$B$11:$B$8770,"="&amp;B1673))/COUNTIFS($A$11:$A$8770,"="&amp;A1673,$F$11:$F$8770,"=COD1"),0)</f>
        <v>0</v>
      </c>
      <c r="U1673" t="e">
        <f>(VLOOKUP(F1673,tarifas!$C$7:$D$10,2,FALSE)+tarifas!$D$21)*datos!P1673</f>
        <v>#N/A</v>
      </c>
      <c r="V1673" t="e">
        <f t="shared" si="237"/>
        <v>#N/A</v>
      </c>
      <c r="W1673">
        <f t="shared" si="238"/>
        <v>0</v>
      </c>
    </row>
    <row r="1674" spans="1:23" x14ac:dyDescent="0.25">
      <c r="A1674">
        <f t="shared" si="231"/>
        <v>70</v>
      </c>
      <c r="B1674">
        <f t="shared" si="232"/>
        <v>3</v>
      </c>
      <c r="C1674" s="1">
        <f t="shared" si="239"/>
        <v>41709.291666662633</v>
      </c>
      <c r="D1674" s="7">
        <v>64.909090909090921</v>
      </c>
      <c r="E1674" s="7"/>
      <c r="G1674">
        <v>29.35</v>
      </c>
      <c r="H1674" s="12">
        <v>161.46243164684768</v>
      </c>
      <c r="I1674" s="13">
        <f>$D$2*tarifas!$D$12/24</f>
        <v>1.4541666666666666</v>
      </c>
      <c r="J1674" s="13" t="e">
        <f>VLOOKUP(E1674&amp;" "&amp;F1674,tarifas!$A$13:$D$20,4,FALSE)*H1674</f>
        <v>#N/A</v>
      </c>
      <c r="K1674" s="13">
        <f>IF(F1674="COD1",tarifas!$D$11*(SUMIFS($H$11:$H$8770,$F$11:$F$8770,"=COD1",$B$11:$B$8770,"="&amp;B1674)/COUNTIFS($F$11:$F$8770,"=COD1",$B$11:$B$8770,"="&amp;B1674))/COUNTIFS($A$11:$A$8770,"="&amp;A1674,$F$11:$F$8770,"=COD1"),0)</f>
        <v>0</v>
      </c>
      <c r="L1674" s="13" t="e">
        <f>(VLOOKUP(F1674,tarifas!$C$7:$D$10,2,FALSE)+tarifas!$D$21)*datos!H1674</f>
        <v>#N/A</v>
      </c>
      <c r="M1674">
        <v>116.5245</v>
      </c>
      <c r="N1674" s="13" t="e">
        <f t="shared" si="233"/>
        <v>#N/A</v>
      </c>
      <c r="O1674">
        <f t="shared" si="234"/>
        <v>116.5245</v>
      </c>
      <c r="P1674" s="12">
        <f t="shared" si="235"/>
        <v>44.937931646847673</v>
      </c>
      <c r="Q1674">
        <f t="shared" si="236"/>
        <v>0</v>
      </c>
      <c r="R1674">
        <f>$D$2*tarifas!$D$12/24</f>
        <v>1.4541666666666666</v>
      </c>
      <c r="S1674" t="e">
        <f>VLOOKUP(E1674&amp;" "&amp;F1674,tarifas!$A$13:$D$20,4,FALSE)*P1674</f>
        <v>#N/A</v>
      </c>
      <c r="T1674">
        <f>IF(F1674="COD1",tarifas!$D$11*(SUMIFS($P$11:$P$8770,$F$11:$F$8770,"=COD1",$B$11:$B$8770,"="&amp;B1674)/COUNTIFS($F$11:$F$8770,"=COD1",$B$11:$B$8770,"="&amp;B1674))/COUNTIFS($A$11:$A$8770,"="&amp;A1674,$F$11:$F$8770,"=COD1"),0)</f>
        <v>0</v>
      </c>
      <c r="U1674" t="e">
        <f>(VLOOKUP(F1674,tarifas!$C$7:$D$10,2,FALSE)+tarifas!$D$21)*datos!P1674</f>
        <v>#N/A</v>
      </c>
      <c r="V1674" t="e">
        <f t="shared" si="237"/>
        <v>#N/A</v>
      </c>
      <c r="W1674">
        <f t="shared" si="238"/>
        <v>0</v>
      </c>
    </row>
    <row r="1675" spans="1:23" x14ac:dyDescent="0.25">
      <c r="A1675">
        <f t="shared" si="231"/>
        <v>70</v>
      </c>
      <c r="B1675">
        <f t="shared" si="232"/>
        <v>3</v>
      </c>
      <c r="C1675" s="1">
        <f t="shared" si="239"/>
        <v>41709.333333329298</v>
      </c>
      <c r="D1675" s="7">
        <v>272.77272727272725</v>
      </c>
      <c r="E1675" s="7"/>
      <c r="G1675">
        <v>29.41</v>
      </c>
      <c r="H1675" s="12">
        <v>205.03306363346223</v>
      </c>
      <c r="I1675" s="13">
        <f>$D$2*tarifas!$D$12/24</f>
        <v>1.4541666666666666</v>
      </c>
      <c r="J1675" s="13" t="e">
        <f>VLOOKUP(E1675&amp;" "&amp;F1675,tarifas!$A$13:$D$20,4,FALSE)*H1675</f>
        <v>#N/A</v>
      </c>
      <c r="K1675" s="13">
        <f>IF(F1675="COD1",tarifas!$D$11*(SUMIFS($H$11:$H$8770,$F$11:$F$8770,"=COD1",$B$11:$B$8770,"="&amp;B1675)/COUNTIFS($F$11:$F$8770,"=COD1",$B$11:$B$8770,"="&amp;B1675))/COUNTIFS($A$11:$A$8770,"="&amp;A1675,$F$11:$F$8770,"=COD1"),0)</f>
        <v>0</v>
      </c>
      <c r="L1675" s="13" t="e">
        <f>(VLOOKUP(F1675,tarifas!$C$7:$D$10,2,FALSE)+tarifas!$D$21)*datos!H1675</f>
        <v>#N/A</v>
      </c>
      <c r="M1675">
        <v>279.02161000000001</v>
      </c>
      <c r="N1675" s="13" t="e">
        <f t="shared" si="233"/>
        <v>#N/A</v>
      </c>
      <c r="O1675">
        <f t="shared" si="234"/>
        <v>205.03306363346223</v>
      </c>
      <c r="P1675" s="12">
        <f t="shared" si="235"/>
        <v>0</v>
      </c>
      <c r="Q1675">
        <f t="shared" si="236"/>
        <v>73.988546366537776</v>
      </c>
      <c r="R1675">
        <f>$D$2*tarifas!$D$12/24</f>
        <v>1.4541666666666666</v>
      </c>
      <c r="S1675" t="e">
        <f>VLOOKUP(E1675&amp;" "&amp;F1675,tarifas!$A$13:$D$20,4,FALSE)*P1675</f>
        <v>#N/A</v>
      </c>
      <c r="T1675">
        <f>IF(F1675="COD1",tarifas!$D$11*(SUMIFS($P$11:$P$8770,$F$11:$F$8770,"=COD1",$B$11:$B$8770,"="&amp;B1675)/COUNTIFS($F$11:$F$8770,"=COD1",$B$11:$B$8770,"="&amp;B1675))/COUNTIFS($A$11:$A$8770,"="&amp;A1675,$F$11:$F$8770,"=COD1"),0)</f>
        <v>0</v>
      </c>
      <c r="U1675" t="e">
        <f>(VLOOKUP(F1675,tarifas!$C$7:$D$10,2,FALSE)+tarifas!$D$21)*datos!P1675</f>
        <v>#N/A</v>
      </c>
      <c r="V1675" t="e">
        <f t="shared" si="237"/>
        <v>#N/A</v>
      </c>
      <c r="W1675">
        <f t="shared" si="238"/>
        <v>1.9584028337758883</v>
      </c>
    </row>
    <row r="1676" spans="1:23" x14ac:dyDescent="0.25">
      <c r="A1676">
        <f t="shared" ref="A1676:A1739" si="240">DAYS360($C$11,C1676)</f>
        <v>70</v>
      </c>
      <c r="B1676">
        <f t="shared" ref="B1676:B1739" si="241">MONTH(C1676)</f>
        <v>3</v>
      </c>
      <c r="C1676" s="1">
        <f t="shared" si="239"/>
        <v>41709.374999995962</v>
      </c>
      <c r="D1676" s="7">
        <v>462.60606060606062</v>
      </c>
      <c r="E1676" s="7"/>
      <c r="G1676">
        <v>29.89</v>
      </c>
      <c r="H1676" s="12">
        <v>382.91222954578541</v>
      </c>
      <c r="I1676" s="13">
        <f>$D$2*tarifas!$D$12/24</f>
        <v>1.4541666666666666</v>
      </c>
      <c r="J1676" s="13" t="e">
        <f>VLOOKUP(E1676&amp;" "&amp;F1676,tarifas!$A$13:$D$20,4,FALSE)*H1676</f>
        <v>#N/A</v>
      </c>
      <c r="K1676" s="13">
        <f>IF(F1676="COD1",tarifas!$D$11*(SUMIFS($H$11:$H$8770,$F$11:$F$8770,"=COD1",$B$11:$B$8770,"="&amp;B1676)/COUNTIFS($F$11:$F$8770,"=COD1",$B$11:$B$8770,"="&amp;B1676))/COUNTIFS($A$11:$A$8770,"="&amp;A1676,$F$11:$F$8770,"=COD1"),0)</f>
        <v>0</v>
      </c>
      <c r="L1676" s="13" t="e">
        <f>(VLOOKUP(F1676,tarifas!$C$7:$D$10,2,FALSE)+tarifas!$D$21)*datos!H1676</f>
        <v>#N/A</v>
      </c>
      <c r="M1676">
        <v>408.20519999999999</v>
      </c>
      <c r="N1676" s="13" t="e">
        <f t="shared" ref="N1676:N1739" si="242">(I1676+J1676+K1676+L1676)*1.23</f>
        <v>#N/A</v>
      </c>
      <c r="O1676">
        <f t="shared" ref="O1676:O1739" si="243">IF(M1676&lt;H1676,M1676,H1676)</f>
        <v>382.91222954578541</v>
      </c>
      <c r="P1676" s="12">
        <f t="shared" ref="P1676:P1739" si="244">H1676-O1676</f>
        <v>0</v>
      </c>
      <c r="Q1676">
        <f t="shared" ref="Q1676:Q1739" si="245">IF(M1676&lt;H1676,0,M1676-H1676)</f>
        <v>25.292970454214583</v>
      </c>
      <c r="R1676">
        <f>$D$2*tarifas!$D$12/24</f>
        <v>1.4541666666666666</v>
      </c>
      <c r="S1676" t="e">
        <f>VLOOKUP(E1676&amp;" "&amp;F1676,tarifas!$A$13:$D$20,4,FALSE)*P1676</f>
        <v>#N/A</v>
      </c>
      <c r="T1676">
        <f>IF(F1676="COD1",tarifas!$D$11*(SUMIFS($P$11:$P$8770,$F$11:$F$8770,"=COD1",$B$11:$B$8770,"="&amp;B1676)/COUNTIFS($F$11:$F$8770,"=COD1",$B$11:$B$8770,"="&amp;B1676))/COUNTIFS($A$11:$A$8770,"="&amp;A1676,$F$11:$F$8770,"=COD1"),0)</f>
        <v>0</v>
      </c>
      <c r="U1676" t="e">
        <f>(VLOOKUP(F1676,tarifas!$C$7:$D$10,2,FALSE)+tarifas!$D$21)*datos!P1676</f>
        <v>#N/A</v>
      </c>
      <c r="V1676" t="e">
        <f t="shared" ref="V1676:V1739" si="246">(R1676+S1676+T1676+U1676)*1.23</f>
        <v>#N/A</v>
      </c>
      <c r="W1676">
        <f t="shared" ref="W1676:W1739" si="247">0.9*G1676/1000*Q1676</f>
        <v>0.68040619818882653</v>
      </c>
    </row>
    <row r="1677" spans="1:23" x14ac:dyDescent="0.25">
      <c r="A1677">
        <f t="shared" si="240"/>
        <v>70</v>
      </c>
      <c r="B1677">
        <f t="shared" si="241"/>
        <v>3</v>
      </c>
      <c r="C1677" s="1">
        <f t="shared" ref="C1677:C1740" si="248">+C1676+1/24</f>
        <v>41709.416666662626</v>
      </c>
      <c r="D1677" s="7">
        <v>606.84848484848487</v>
      </c>
      <c r="E1677" s="7"/>
      <c r="G1677">
        <v>37</v>
      </c>
      <c r="H1677" s="12">
        <v>482.8835963782351</v>
      </c>
      <c r="I1677" s="13">
        <f>$D$2*tarifas!$D$12/24</f>
        <v>1.4541666666666666</v>
      </c>
      <c r="J1677" s="13" t="e">
        <f>VLOOKUP(E1677&amp;" "&amp;F1677,tarifas!$A$13:$D$20,4,FALSE)*H1677</f>
        <v>#N/A</v>
      </c>
      <c r="K1677" s="13">
        <f>IF(F1677="COD1",tarifas!$D$11*(SUMIFS($H$11:$H$8770,$F$11:$F$8770,"=COD1",$B$11:$B$8770,"="&amp;B1677)/COUNTIFS($F$11:$F$8770,"=COD1",$B$11:$B$8770,"="&amp;B1677))/COUNTIFS($A$11:$A$8770,"="&amp;A1677,$F$11:$F$8770,"=COD1"),0)</f>
        <v>0</v>
      </c>
      <c r="L1677" s="13" t="e">
        <f>(VLOOKUP(F1677,tarifas!$C$7:$D$10,2,FALSE)+tarifas!$D$21)*datos!H1677</f>
        <v>#N/A</v>
      </c>
      <c r="M1677">
        <v>495.33686</v>
      </c>
      <c r="N1677" s="13" t="e">
        <f t="shared" si="242"/>
        <v>#N/A</v>
      </c>
      <c r="O1677">
        <f t="shared" si="243"/>
        <v>482.8835963782351</v>
      </c>
      <c r="P1677" s="12">
        <f t="shared" si="244"/>
        <v>0</v>
      </c>
      <c r="Q1677">
        <f t="shared" si="245"/>
        <v>12.453263621764904</v>
      </c>
      <c r="R1677">
        <f>$D$2*tarifas!$D$12/24</f>
        <v>1.4541666666666666</v>
      </c>
      <c r="S1677" t="e">
        <f>VLOOKUP(E1677&amp;" "&amp;F1677,tarifas!$A$13:$D$20,4,FALSE)*P1677</f>
        <v>#N/A</v>
      </c>
      <c r="T1677">
        <f>IF(F1677="COD1",tarifas!$D$11*(SUMIFS($P$11:$P$8770,$F$11:$F$8770,"=COD1",$B$11:$B$8770,"="&amp;B1677)/COUNTIFS($F$11:$F$8770,"=COD1",$B$11:$B$8770,"="&amp;B1677))/COUNTIFS($A$11:$A$8770,"="&amp;A1677,$F$11:$F$8770,"=COD1"),0)</f>
        <v>0</v>
      </c>
      <c r="U1677" t="e">
        <f>(VLOOKUP(F1677,tarifas!$C$7:$D$10,2,FALSE)+tarifas!$D$21)*datos!P1677</f>
        <v>#N/A</v>
      </c>
      <c r="V1677" t="e">
        <f t="shared" si="246"/>
        <v>#N/A</v>
      </c>
      <c r="W1677">
        <f t="shared" si="247"/>
        <v>0.41469367860477135</v>
      </c>
    </row>
    <row r="1678" spans="1:23" x14ac:dyDescent="0.25">
      <c r="A1678">
        <f t="shared" si="240"/>
        <v>70</v>
      </c>
      <c r="B1678">
        <f t="shared" si="241"/>
        <v>3</v>
      </c>
      <c r="C1678" s="1">
        <f t="shared" si="248"/>
        <v>41709.45833332929</v>
      </c>
      <c r="D1678" s="7">
        <v>695.71212121212136</v>
      </c>
      <c r="E1678" s="7"/>
      <c r="G1678">
        <v>36.299999999999997</v>
      </c>
      <c r="H1678" s="12">
        <v>541.29873989853422</v>
      </c>
      <c r="I1678" s="13">
        <f>$D$2*tarifas!$D$12/24</f>
        <v>1.4541666666666666</v>
      </c>
      <c r="J1678" s="13" t="e">
        <f>VLOOKUP(E1678&amp;" "&amp;F1678,tarifas!$A$13:$D$20,4,FALSE)*H1678</f>
        <v>#N/A</v>
      </c>
      <c r="K1678" s="13">
        <f>IF(F1678="COD1",tarifas!$D$11*(SUMIFS($H$11:$H$8770,$F$11:$F$8770,"=COD1",$B$11:$B$8770,"="&amp;B1678)/COUNTIFS($F$11:$F$8770,"=COD1",$B$11:$B$8770,"="&amp;B1678))/COUNTIFS($A$11:$A$8770,"="&amp;A1678,$F$11:$F$8770,"=COD1"),0)</f>
        <v>0</v>
      </c>
      <c r="L1678" s="13" t="e">
        <f>(VLOOKUP(F1678,tarifas!$C$7:$D$10,2,FALSE)+tarifas!$D$21)*datos!H1678</f>
        <v>#N/A</v>
      </c>
      <c r="M1678">
        <v>546.24496999999997</v>
      </c>
      <c r="N1678" s="13" t="e">
        <f t="shared" si="242"/>
        <v>#N/A</v>
      </c>
      <c r="O1678">
        <f t="shared" si="243"/>
        <v>541.29873989853422</v>
      </c>
      <c r="P1678" s="12">
        <f t="shared" si="244"/>
        <v>0</v>
      </c>
      <c r="Q1678">
        <f t="shared" si="245"/>
        <v>4.9462301014657442</v>
      </c>
      <c r="R1678">
        <f>$D$2*tarifas!$D$12/24</f>
        <v>1.4541666666666666</v>
      </c>
      <c r="S1678" t="e">
        <f>VLOOKUP(E1678&amp;" "&amp;F1678,tarifas!$A$13:$D$20,4,FALSE)*P1678</f>
        <v>#N/A</v>
      </c>
      <c r="T1678">
        <f>IF(F1678="COD1",tarifas!$D$11*(SUMIFS($P$11:$P$8770,$F$11:$F$8770,"=COD1",$B$11:$B$8770,"="&amp;B1678)/COUNTIFS($F$11:$F$8770,"=COD1",$B$11:$B$8770,"="&amp;B1678))/COUNTIFS($A$11:$A$8770,"="&amp;A1678,$F$11:$F$8770,"=COD1"),0)</f>
        <v>0</v>
      </c>
      <c r="U1678" t="e">
        <f>(VLOOKUP(F1678,tarifas!$C$7:$D$10,2,FALSE)+tarifas!$D$21)*datos!P1678</f>
        <v>#N/A</v>
      </c>
      <c r="V1678" t="e">
        <f t="shared" si="246"/>
        <v>#N/A</v>
      </c>
      <c r="W1678">
        <f t="shared" si="247"/>
        <v>0.16159333741488588</v>
      </c>
    </row>
    <row r="1679" spans="1:23" x14ac:dyDescent="0.25">
      <c r="A1679">
        <f t="shared" si="240"/>
        <v>70</v>
      </c>
      <c r="B1679">
        <f t="shared" si="241"/>
        <v>3</v>
      </c>
      <c r="C1679" s="1">
        <f t="shared" si="248"/>
        <v>41709.499999995955</v>
      </c>
      <c r="D1679" s="7">
        <v>731.77272727272737</v>
      </c>
      <c r="E1679" s="7"/>
      <c r="G1679">
        <v>36.299999999999997</v>
      </c>
      <c r="H1679" s="12">
        <v>396.79194953714023</v>
      </c>
      <c r="I1679" s="13">
        <f>$D$2*tarifas!$D$12/24</f>
        <v>1.4541666666666666</v>
      </c>
      <c r="J1679" s="13" t="e">
        <f>VLOOKUP(E1679&amp;" "&amp;F1679,tarifas!$A$13:$D$20,4,FALSE)*H1679</f>
        <v>#N/A</v>
      </c>
      <c r="K1679" s="13">
        <f>IF(F1679="COD1",tarifas!$D$11*(SUMIFS($H$11:$H$8770,$F$11:$F$8770,"=COD1",$B$11:$B$8770,"="&amp;B1679)/COUNTIFS($F$11:$F$8770,"=COD1",$B$11:$B$8770,"="&amp;B1679))/COUNTIFS($A$11:$A$8770,"="&amp;A1679,$F$11:$F$8770,"=COD1"),0)</f>
        <v>0</v>
      </c>
      <c r="L1679" s="13" t="e">
        <f>(VLOOKUP(F1679,tarifas!$C$7:$D$10,2,FALSE)+tarifas!$D$21)*datos!H1679</f>
        <v>#N/A</v>
      </c>
      <c r="M1679">
        <v>557.63243999999997</v>
      </c>
      <c r="N1679" s="13" t="e">
        <f t="shared" si="242"/>
        <v>#N/A</v>
      </c>
      <c r="O1679">
        <f t="shared" si="243"/>
        <v>396.79194953714023</v>
      </c>
      <c r="P1679" s="12">
        <f t="shared" si="244"/>
        <v>0</v>
      </c>
      <c r="Q1679">
        <f t="shared" si="245"/>
        <v>160.84049046285975</v>
      </c>
      <c r="R1679">
        <f>$D$2*tarifas!$D$12/24</f>
        <v>1.4541666666666666</v>
      </c>
      <c r="S1679" t="e">
        <f>VLOOKUP(E1679&amp;" "&amp;F1679,tarifas!$A$13:$D$20,4,FALSE)*P1679</f>
        <v>#N/A</v>
      </c>
      <c r="T1679">
        <f>IF(F1679="COD1",tarifas!$D$11*(SUMIFS($P$11:$P$8770,$F$11:$F$8770,"=COD1",$B$11:$B$8770,"="&amp;B1679)/COUNTIFS($F$11:$F$8770,"=COD1",$B$11:$B$8770,"="&amp;B1679))/COUNTIFS($A$11:$A$8770,"="&amp;A1679,$F$11:$F$8770,"=COD1"),0)</f>
        <v>0</v>
      </c>
      <c r="U1679" t="e">
        <f>(VLOOKUP(F1679,tarifas!$C$7:$D$10,2,FALSE)+tarifas!$D$21)*datos!P1679</f>
        <v>#N/A</v>
      </c>
      <c r="V1679" t="e">
        <f t="shared" si="246"/>
        <v>#N/A</v>
      </c>
      <c r="W1679">
        <f t="shared" si="247"/>
        <v>5.2546588234216287</v>
      </c>
    </row>
    <row r="1680" spans="1:23" x14ac:dyDescent="0.25">
      <c r="A1680">
        <f t="shared" si="240"/>
        <v>70</v>
      </c>
      <c r="B1680">
        <f t="shared" si="241"/>
        <v>3</v>
      </c>
      <c r="C1680" s="1">
        <f t="shared" si="248"/>
        <v>41709.541666662619</v>
      </c>
      <c r="D1680" s="7">
        <v>714</v>
      </c>
      <c r="E1680" s="7"/>
      <c r="G1680">
        <v>36.200000000000003</v>
      </c>
      <c r="H1680" s="12">
        <v>381.84760846567417</v>
      </c>
      <c r="I1680" s="13">
        <f>$D$2*tarifas!$D$12/24</f>
        <v>1.4541666666666666</v>
      </c>
      <c r="J1680" s="13" t="e">
        <f>VLOOKUP(E1680&amp;" "&amp;F1680,tarifas!$A$13:$D$20,4,FALSE)*H1680</f>
        <v>#N/A</v>
      </c>
      <c r="K1680" s="13">
        <f>IF(F1680="COD1",tarifas!$D$11*(SUMIFS($H$11:$H$8770,$F$11:$F$8770,"=COD1",$B$11:$B$8770,"="&amp;B1680)/COUNTIFS($F$11:$F$8770,"=COD1",$B$11:$B$8770,"="&amp;B1680))/COUNTIFS($A$11:$A$8770,"="&amp;A1680,$F$11:$F$8770,"=COD1"),0)</f>
        <v>0</v>
      </c>
      <c r="L1680" s="13" t="e">
        <f>(VLOOKUP(F1680,tarifas!$C$7:$D$10,2,FALSE)+tarifas!$D$21)*datos!H1680</f>
        <v>#N/A</v>
      </c>
      <c r="M1680">
        <v>521.29371000000003</v>
      </c>
      <c r="N1680" s="13" t="e">
        <f t="shared" si="242"/>
        <v>#N/A</v>
      </c>
      <c r="O1680">
        <f t="shared" si="243"/>
        <v>381.84760846567417</v>
      </c>
      <c r="P1680" s="12">
        <f t="shared" si="244"/>
        <v>0</v>
      </c>
      <c r="Q1680">
        <f t="shared" si="245"/>
        <v>139.44610153432586</v>
      </c>
      <c r="R1680">
        <f>$D$2*tarifas!$D$12/24</f>
        <v>1.4541666666666666</v>
      </c>
      <c r="S1680" t="e">
        <f>VLOOKUP(E1680&amp;" "&amp;F1680,tarifas!$A$13:$D$20,4,FALSE)*P1680</f>
        <v>#N/A</v>
      </c>
      <c r="T1680">
        <f>IF(F1680="COD1",tarifas!$D$11*(SUMIFS($P$11:$P$8770,$F$11:$F$8770,"=COD1",$B$11:$B$8770,"="&amp;B1680)/COUNTIFS($F$11:$F$8770,"=COD1",$B$11:$B$8770,"="&amp;B1680))/COUNTIFS($A$11:$A$8770,"="&amp;A1680,$F$11:$F$8770,"=COD1"),0)</f>
        <v>0</v>
      </c>
      <c r="U1680" t="e">
        <f>(VLOOKUP(F1680,tarifas!$C$7:$D$10,2,FALSE)+tarifas!$D$21)*datos!P1680</f>
        <v>#N/A</v>
      </c>
      <c r="V1680" t="e">
        <f t="shared" si="246"/>
        <v>#N/A</v>
      </c>
      <c r="W1680">
        <f t="shared" si="247"/>
        <v>4.5431539879883376</v>
      </c>
    </row>
    <row r="1681" spans="1:23" x14ac:dyDescent="0.25">
      <c r="A1681">
        <f t="shared" si="240"/>
        <v>70</v>
      </c>
      <c r="B1681">
        <f t="shared" si="241"/>
        <v>3</v>
      </c>
      <c r="C1681" s="1">
        <f t="shared" si="248"/>
        <v>41709.583333329283</v>
      </c>
      <c r="D1681" s="7">
        <v>629.77272727272725</v>
      </c>
      <c r="E1681" s="7"/>
      <c r="G1681">
        <v>33.67</v>
      </c>
      <c r="H1681" s="12">
        <v>536.04082974513585</v>
      </c>
      <c r="I1681" s="13">
        <f>$D$2*tarifas!$D$12/24</f>
        <v>1.4541666666666666</v>
      </c>
      <c r="J1681" s="13" t="e">
        <f>VLOOKUP(E1681&amp;" "&amp;F1681,tarifas!$A$13:$D$20,4,FALSE)*H1681</f>
        <v>#N/A</v>
      </c>
      <c r="K1681" s="13">
        <f>IF(F1681="COD1",tarifas!$D$11*(SUMIFS($H$11:$H$8770,$F$11:$F$8770,"=COD1",$B$11:$B$8770,"="&amp;B1681)/COUNTIFS($F$11:$F$8770,"=COD1",$B$11:$B$8770,"="&amp;B1681))/COUNTIFS($A$11:$A$8770,"="&amp;A1681,$F$11:$F$8770,"=COD1"),0)</f>
        <v>0</v>
      </c>
      <c r="L1681" s="13" t="e">
        <f>(VLOOKUP(F1681,tarifas!$C$7:$D$10,2,FALSE)+tarifas!$D$21)*datos!H1681</f>
        <v>#N/A</v>
      </c>
      <c r="M1681">
        <v>452.62216999999998</v>
      </c>
      <c r="N1681" s="13" t="e">
        <f t="shared" si="242"/>
        <v>#N/A</v>
      </c>
      <c r="O1681">
        <f t="shared" si="243"/>
        <v>452.62216999999998</v>
      </c>
      <c r="P1681" s="12">
        <f t="shared" si="244"/>
        <v>83.418659745135869</v>
      </c>
      <c r="Q1681">
        <f t="shared" si="245"/>
        <v>0</v>
      </c>
      <c r="R1681">
        <f>$D$2*tarifas!$D$12/24</f>
        <v>1.4541666666666666</v>
      </c>
      <c r="S1681" t="e">
        <f>VLOOKUP(E1681&amp;" "&amp;F1681,tarifas!$A$13:$D$20,4,FALSE)*P1681</f>
        <v>#N/A</v>
      </c>
      <c r="T1681">
        <f>IF(F1681="COD1",tarifas!$D$11*(SUMIFS($P$11:$P$8770,$F$11:$F$8770,"=COD1",$B$11:$B$8770,"="&amp;B1681)/COUNTIFS($F$11:$F$8770,"=COD1",$B$11:$B$8770,"="&amp;B1681))/COUNTIFS($A$11:$A$8770,"="&amp;A1681,$F$11:$F$8770,"=COD1"),0)</f>
        <v>0</v>
      </c>
      <c r="U1681" t="e">
        <f>(VLOOKUP(F1681,tarifas!$C$7:$D$10,2,FALSE)+tarifas!$D$21)*datos!P1681</f>
        <v>#N/A</v>
      </c>
      <c r="V1681" t="e">
        <f t="shared" si="246"/>
        <v>#N/A</v>
      </c>
      <c r="W1681">
        <f t="shared" si="247"/>
        <v>0</v>
      </c>
    </row>
    <row r="1682" spans="1:23" x14ac:dyDescent="0.25">
      <c r="A1682">
        <f t="shared" si="240"/>
        <v>70</v>
      </c>
      <c r="B1682">
        <f t="shared" si="241"/>
        <v>3</v>
      </c>
      <c r="C1682" s="1">
        <f t="shared" si="248"/>
        <v>41709.624999995947</v>
      </c>
      <c r="D1682" s="7">
        <v>510</v>
      </c>
      <c r="E1682" s="7"/>
      <c r="G1682">
        <v>30.9</v>
      </c>
      <c r="H1682" s="12">
        <v>607.62278612015223</v>
      </c>
      <c r="I1682" s="13">
        <f>$D$2*tarifas!$D$12/24</f>
        <v>1.4541666666666666</v>
      </c>
      <c r="J1682" s="13" t="e">
        <f>VLOOKUP(E1682&amp;" "&amp;F1682,tarifas!$A$13:$D$20,4,FALSE)*H1682</f>
        <v>#N/A</v>
      </c>
      <c r="K1682" s="13">
        <f>IF(F1682="COD1",tarifas!$D$11*(SUMIFS($H$11:$H$8770,$F$11:$F$8770,"=COD1",$B$11:$B$8770,"="&amp;B1682)/COUNTIFS($F$11:$F$8770,"=COD1",$B$11:$B$8770,"="&amp;B1682))/COUNTIFS($A$11:$A$8770,"="&amp;A1682,$F$11:$F$8770,"=COD1"),0)</f>
        <v>0</v>
      </c>
      <c r="L1682" s="13" t="e">
        <f>(VLOOKUP(F1682,tarifas!$C$7:$D$10,2,FALSE)+tarifas!$D$21)*datos!H1682</f>
        <v>#N/A</v>
      </c>
      <c r="M1682">
        <v>346.12196999999998</v>
      </c>
      <c r="N1682" s="13" t="e">
        <f t="shared" si="242"/>
        <v>#N/A</v>
      </c>
      <c r="O1682">
        <f t="shared" si="243"/>
        <v>346.12196999999998</v>
      </c>
      <c r="P1682" s="12">
        <f t="shared" si="244"/>
        <v>261.50081612015225</v>
      </c>
      <c r="Q1682">
        <f t="shared" si="245"/>
        <v>0</v>
      </c>
      <c r="R1682">
        <f>$D$2*tarifas!$D$12/24</f>
        <v>1.4541666666666666</v>
      </c>
      <c r="S1682" t="e">
        <f>VLOOKUP(E1682&amp;" "&amp;F1682,tarifas!$A$13:$D$20,4,FALSE)*P1682</f>
        <v>#N/A</v>
      </c>
      <c r="T1682">
        <f>IF(F1682="COD1",tarifas!$D$11*(SUMIFS($P$11:$P$8770,$F$11:$F$8770,"=COD1",$B$11:$B$8770,"="&amp;B1682)/COUNTIFS($F$11:$F$8770,"=COD1",$B$11:$B$8770,"="&amp;B1682))/COUNTIFS($A$11:$A$8770,"="&amp;A1682,$F$11:$F$8770,"=COD1"),0)</f>
        <v>0</v>
      </c>
      <c r="U1682" t="e">
        <f>(VLOOKUP(F1682,tarifas!$C$7:$D$10,2,FALSE)+tarifas!$D$21)*datos!P1682</f>
        <v>#N/A</v>
      </c>
      <c r="V1682" t="e">
        <f t="shared" si="246"/>
        <v>#N/A</v>
      </c>
      <c r="W1682">
        <f t="shared" si="247"/>
        <v>0</v>
      </c>
    </row>
    <row r="1683" spans="1:23" x14ac:dyDescent="0.25">
      <c r="A1683">
        <f t="shared" si="240"/>
        <v>70</v>
      </c>
      <c r="B1683">
        <f t="shared" si="241"/>
        <v>3</v>
      </c>
      <c r="C1683" s="1">
        <f t="shared" si="248"/>
        <v>41709.666666662612</v>
      </c>
      <c r="D1683" s="7">
        <v>326.86363636363637</v>
      </c>
      <c r="E1683" s="7"/>
      <c r="G1683">
        <v>30.9</v>
      </c>
      <c r="H1683" s="12">
        <v>616.63930321505393</v>
      </c>
      <c r="I1683" s="13">
        <f>$D$2*tarifas!$D$12/24</f>
        <v>1.4541666666666666</v>
      </c>
      <c r="J1683" s="13" t="e">
        <f>VLOOKUP(E1683&amp;" "&amp;F1683,tarifas!$A$13:$D$20,4,FALSE)*H1683</f>
        <v>#N/A</v>
      </c>
      <c r="K1683" s="13">
        <f>IF(F1683="COD1",tarifas!$D$11*(SUMIFS($H$11:$H$8770,$F$11:$F$8770,"=COD1",$B$11:$B$8770,"="&amp;B1683)/COUNTIFS($F$11:$F$8770,"=COD1",$B$11:$B$8770,"="&amp;B1683))/COUNTIFS($A$11:$A$8770,"="&amp;A1683,$F$11:$F$8770,"=COD1"),0)</f>
        <v>0</v>
      </c>
      <c r="L1683" s="13" t="e">
        <f>(VLOOKUP(F1683,tarifas!$C$7:$D$10,2,FALSE)+tarifas!$D$21)*datos!H1683</f>
        <v>#N/A</v>
      </c>
      <c r="M1683">
        <v>204.03758999999999</v>
      </c>
      <c r="N1683" s="13" t="e">
        <f t="shared" si="242"/>
        <v>#N/A</v>
      </c>
      <c r="O1683">
        <f t="shared" si="243"/>
        <v>204.03758999999999</v>
      </c>
      <c r="P1683" s="12">
        <f t="shared" si="244"/>
        <v>412.60171321505391</v>
      </c>
      <c r="Q1683">
        <f t="shared" si="245"/>
        <v>0</v>
      </c>
      <c r="R1683">
        <f>$D$2*tarifas!$D$12/24</f>
        <v>1.4541666666666666</v>
      </c>
      <c r="S1683" t="e">
        <f>VLOOKUP(E1683&amp;" "&amp;F1683,tarifas!$A$13:$D$20,4,FALSE)*P1683</f>
        <v>#N/A</v>
      </c>
      <c r="T1683">
        <f>IF(F1683="COD1",tarifas!$D$11*(SUMIFS($P$11:$P$8770,$F$11:$F$8770,"=COD1",$B$11:$B$8770,"="&amp;B1683)/COUNTIFS($F$11:$F$8770,"=COD1",$B$11:$B$8770,"="&amp;B1683))/COUNTIFS($A$11:$A$8770,"="&amp;A1683,$F$11:$F$8770,"=COD1"),0)</f>
        <v>0</v>
      </c>
      <c r="U1683" t="e">
        <f>(VLOOKUP(F1683,tarifas!$C$7:$D$10,2,FALSE)+tarifas!$D$21)*datos!P1683</f>
        <v>#N/A</v>
      </c>
      <c r="V1683" t="e">
        <f t="shared" si="246"/>
        <v>#N/A</v>
      </c>
      <c r="W1683">
        <f t="shared" si="247"/>
        <v>0</v>
      </c>
    </row>
    <row r="1684" spans="1:23" x14ac:dyDescent="0.25">
      <c r="A1684">
        <f t="shared" si="240"/>
        <v>70</v>
      </c>
      <c r="B1684">
        <f t="shared" si="241"/>
        <v>3</v>
      </c>
      <c r="C1684" s="1">
        <f t="shared" si="248"/>
        <v>41709.708333329276</v>
      </c>
      <c r="D1684" s="7">
        <v>120.03030303030305</v>
      </c>
      <c r="E1684" s="7"/>
      <c r="G1684">
        <v>33.200000000000003</v>
      </c>
      <c r="H1684" s="12">
        <v>484.46748841442326</v>
      </c>
      <c r="I1684" s="13">
        <f>$D$2*tarifas!$D$12/24</f>
        <v>1.4541666666666666</v>
      </c>
      <c r="J1684" s="13" t="e">
        <f>VLOOKUP(E1684&amp;" "&amp;F1684,tarifas!$A$13:$D$20,4,FALSE)*H1684</f>
        <v>#N/A</v>
      </c>
      <c r="K1684" s="13">
        <f>IF(F1684="COD1",tarifas!$D$11*(SUMIFS($H$11:$H$8770,$F$11:$F$8770,"=COD1",$B$11:$B$8770,"="&amp;B1684)/COUNTIFS($F$11:$F$8770,"=COD1",$B$11:$B$8770,"="&amp;B1684))/COUNTIFS($A$11:$A$8770,"="&amp;A1684,$F$11:$F$8770,"=COD1"),0)</f>
        <v>0</v>
      </c>
      <c r="L1684" s="13" t="e">
        <f>(VLOOKUP(F1684,tarifas!$C$7:$D$10,2,FALSE)+tarifas!$D$21)*datos!H1684</f>
        <v>#N/A</v>
      </c>
      <c r="M1684">
        <v>48.589570000000002</v>
      </c>
      <c r="N1684" s="13" t="e">
        <f t="shared" si="242"/>
        <v>#N/A</v>
      </c>
      <c r="O1684">
        <f t="shared" si="243"/>
        <v>48.589570000000002</v>
      </c>
      <c r="P1684" s="12">
        <f t="shared" si="244"/>
        <v>435.87791841442328</v>
      </c>
      <c r="Q1684">
        <f t="shared" si="245"/>
        <v>0</v>
      </c>
      <c r="R1684">
        <f>$D$2*tarifas!$D$12/24</f>
        <v>1.4541666666666666</v>
      </c>
      <c r="S1684" t="e">
        <f>VLOOKUP(E1684&amp;" "&amp;F1684,tarifas!$A$13:$D$20,4,FALSE)*P1684</f>
        <v>#N/A</v>
      </c>
      <c r="T1684">
        <f>IF(F1684="COD1",tarifas!$D$11*(SUMIFS($P$11:$P$8770,$F$11:$F$8770,"=COD1",$B$11:$B$8770,"="&amp;B1684)/COUNTIFS($F$11:$F$8770,"=COD1",$B$11:$B$8770,"="&amp;B1684))/COUNTIFS($A$11:$A$8770,"="&amp;A1684,$F$11:$F$8770,"=COD1"),0)</f>
        <v>0</v>
      </c>
      <c r="U1684" t="e">
        <f>(VLOOKUP(F1684,tarifas!$C$7:$D$10,2,FALSE)+tarifas!$D$21)*datos!P1684</f>
        <v>#N/A</v>
      </c>
      <c r="V1684" t="e">
        <f t="shared" si="246"/>
        <v>#N/A</v>
      </c>
      <c r="W1684">
        <f t="shared" si="247"/>
        <v>0</v>
      </c>
    </row>
    <row r="1685" spans="1:23" x14ac:dyDescent="0.25">
      <c r="A1685">
        <f t="shared" si="240"/>
        <v>70</v>
      </c>
      <c r="B1685">
        <f t="shared" si="241"/>
        <v>3</v>
      </c>
      <c r="C1685" s="1">
        <f t="shared" si="248"/>
        <v>41709.74999999594</v>
      </c>
      <c r="D1685" s="7">
        <v>0</v>
      </c>
      <c r="E1685" s="7"/>
      <c r="G1685">
        <v>39.299999999999997</v>
      </c>
      <c r="H1685" s="12">
        <v>367.00960032195343</v>
      </c>
      <c r="I1685" s="13">
        <f>$D$2*tarifas!$D$12/24</f>
        <v>1.4541666666666666</v>
      </c>
      <c r="J1685" s="13" t="e">
        <f>VLOOKUP(E1685&amp;" "&amp;F1685,tarifas!$A$13:$D$20,4,FALSE)*H1685</f>
        <v>#N/A</v>
      </c>
      <c r="K1685" s="13">
        <f>IF(F1685="COD1",tarifas!$D$11*(SUMIFS($H$11:$H$8770,$F$11:$F$8770,"=COD1",$B$11:$B$8770,"="&amp;B1685)/COUNTIFS($F$11:$F$8770,"=COD1",$B$11:$B$8770,"="&amp;B1685))/COUNTIFS($A$11:$A$8770,"="&amp;A1685,$F$11:$F$8770,"=COD1"),0)</f>
        <v>0</v>
      </c>
      <c r="L1685" s="13" t="e">
        <f>(VLOOKUP(F1685,tarifas!$C$7:$D$10,2,FALSE)+tarifas!$D$21)*datos!H1685</f>
        <v>#N/A</v>
      </c>
      <c r="M1685">
        <v>0</v>
      </c>
      <c r="N1685" s="13" t="e">
        <f t="shared" si="242"/>
        <v>#N/A</v>
      </c>
      <c r="O1685">
        <f t="shared" si="243"/>
        <v>0</v>
      </c>
      <c r="P1685" s="12">
        <f t="shared" si="244"/>
        <v>367.00960032195343</v>
      </c>
      <c r="Q1685">
        <f t="shared" si="245"/>
        <v>0</v>
      </c>
      <c r="R1685">
        <f>$D$2*tarifas!$D$12/24</f>
        <v>1.4541666666666666</v>
      </c>
      <c r="S1685" t="e">
        <f>VLOOKUP(E1685&amp;" "&amp;F1685,tarifas!$A$13:$D$20,4,FALSE)*P1685</f>
        <v>#N/A</v>
      </c>
      <c r="T1685">
        <f>IF(F1685="COD1",tarifas!$D$11*(SUMIFS($P$11:$P$8770,$F$11:$F$8770,"=COD1",$B$11:$B$8770,"="&amp;B1685)/COUNTIFS($F$11:$F$8770,"=COD1",$B$11:$B$8770,"="&amp;B1685))/COUNTIFS($A$11:$A$8770,"="&amp;A1685,$F$11:$F$8770,"=COD1"),0)</f>
        <v>0</v>
      </c>
      <c r="U1685" t="e">
        <f>(VLOOKUP(F1685,tarifas!$C$7:$D$10,2,FALSE)+tarifas!$D$21)*datos!P1685</f>
        <v>#N/A</v>
      </c>
      <c r="V1685" t="e">
        <f t="shared" si="246"/>
        <v>#N/A</v>
      </c>
      <c r="W1685">
        <f t="shared" si="247"/>
        <v>0</v>
      </c>
    </row>
    <row r="1686" spans="1:23" x14ac:dyDescent="0.25">
      <c r="A1686">
        <f t="shared" si="240"/>
        <v>70</v>
      </c>
      <c r="B1686">
        <f t="shared" si="241"/>
        <v>3</v>
      </c>
      <c r="C1686" s="1">
        <f t="shared" si="248"/>
        <v>41709.791666662604</v>
      </c>
      <c r="D1686" s="7">
        <v>0</v>
      </c>
      <c r="E1686" s="7"/>
      <c r="G1686">
        <v>45.9</v>
      </c>
      <c r="H1686" s="12">
        <v>263.1737997701897</v>
      </c>
      <c r="I1686" s="13">
        <f>$D$2*tarifas!$D$12/24</f>
        <v>1.4541666666666666</v>
      </c>
      <c r="J1686" s="13" t="e">
        <f>VLOOKUP(E1686&amp;" "&amp;F1686,tarifas!$A$13:$D$20,4,FALSE)*H1686</f>
        <v>#N/A</v>
      </c>
      <c r="K1686" s="13">
        <f>IF(F1686="COD1",tarifas!$D$11*(SUMIFS($H$11:$H$8770,$F$11:$F$8770,"=COD1",$B$11:$B$8770,"="&amp;B1686)/COUNTIFS($F$11:$F$8770,"=COD1",$B$11:$B$8770,"="&amp;B1686))/COUNTIFS($A$11:$A$8770,"="&amp;A1686,$F$11:$F$8770,"=COD1"),0)</f>
        <v>0</v>
      </c>
      <c r="L1686" s="13" t="e">
        <f>(VLOOKUP(F1686,tarifas!$C$7:$D$10,2,FALSE)+tarifas!$D$21)*datos!H1686</f>
        <v>#N/A</v>
      </c>
      <c r="M1686">
        <v>0</v>
      </c>
      <c r="N1686" s="13" t="e">
        <f t="shared" si="242"/>
        <v>#N/A</v>
      </c>
      <c r="O1686">
        <f t="shared" si="243"/>
        <v>0</v>
      </c>
      <c r="P1686" s="12">
        <f t="shared" si="244"/>
        <v>263.1737997701897</v>
      </c>
      <c r="Q1686">
        <f t="shared" si="245"/>
        <v>0</v>
      </c>
      <c r="R1686">
        <f>$D$2*tarifas!$D$12/24</f>
        <v>1.4541666666666666</v>
      </c>
      <c r="S1686" t="e">
        <f>VLOOKUP(E1686&amp;" "&amp;F1686,tarifas!$A$13:$D$20,4,FALSE)*P1686</f>
        <v>#N/A</v>
      </c>
      <c r="T1686">
        <f>IF(F1686="COD1",tarifas!$D$11*(SUMIFS($P$11:$P$8770,$F$11:$F$8770,"=COD1",$B$11:$B$8770,"="&amp;B1686)/COUNTIFS($F$11:$F$8770,"=COD1",$B$11:$B$8770,"="&amp;B1686))/COUNTIFS($A$11:$A$8770,"="&amp;A1686,$F$11:$F$8770,"=COD1"),0)</f>
        <v>0</v>
      </c>
      <c r="U1686" t="e">
        <f>(VLOOKUP(F1686,tarifas!$C$7:$D$10,2,FALSE)+tarifas!$D$21)*datos!P1686</f>
        <v>#N/A</v>
      </c>
      <c r="V1686" t="e">
        <f t="shared" si="246"/>
        <v>#N/A</v>
      </c>
      <c r="W1686">
        <f t="shared" si="247"/>
        <v>0</v>
      </c>
    </row>
    <row r="1687" spans="1:23" x14ac:dyDescent="0.25">
      <c r="A1687">
        <f t="shared" si="240"/>
        <v>70</v>
      </c>
      <c r="B1687">
        <f t="shared" si="241"/>
        <v>3</v>
      </c>
      <c r="C1687" s="1">
        <f t="shared" si="248"/>
        <v>41709.833333329268</v>
      </c>
      <c r="D1687" s="7">
        <v>0</v>
      </c>
      <c r="E1687" s="7"/>
      <c r="G1687">
        <v>39.799999999999997</v>
      </c>
      <c r="H1687" s="12">
        <v>211.08347998951896</v>
      </c>
      <c r="I1687" s="13">
        <f>$D$2*tarifas!$D$12/24</f>
        <v>1.4541666666666666</v>
      </c>
      <c r="J1687" s="13" t="e">
        <f>VLOOKUP(E1687&amp;" "&amp;F1687,tarifas!$A$13:$D$20,4,FALSE)*H1687</f>
        <v>#N/A</v>
      </c>
      <c r="K1687" s="13">
        <f>IF(F1687="COD1",tarifas!$D$11*(SUMIFS($H$11:$H$8770,$F$11:$F$8770,"=COD1",$B$11:$B$8770,"="&amp;B1687)/COUNTIFS($F$11:$F$8770,"=COD1",$B$11:$B$8770,"="&amp;B1687))/COUNTIFS($A$11:$A$8770,"="&amp;A1687,$F$11:$F$8770,"=COD1"),0)</f>
        <v>0</v>
      </c>
      <c r="L1687" s="13" t="e">
        <f>(VLOOKUP(F1687,tarifas!$C$7:$D$10,2,FALSE)+tarifas!$D$21)*datos!H1687</f>
        <v>#N/A</v>
      </c>
      <c r="M1687">
        <v>0</v>
      </c>
      <c r="N1687" s="13" t="e">
        <f t="shared" si="242"/>
        <v>#N/A</v>
      </c>
      <c r="O1687">
        <f t="shared" si="243"/>
        <v>0</v>
      </c>
      <c r="P1687" s="12">
        <f t="shared" si="244"/>
        <v>211.08347998951896</v>
      </c>
      <c r="Q1687">
        <f t="shared" si="245"/>
        <v>0</v>
      </c>
      <c r="R1687">
        <f>$D$2*tarifas!$D$12/24</f>
        <v>1.4541666666666666</v>
      </c>
      <c r="S1687" t="e">
        <f>VLOOKUP(E1687&amp;" "&amp;F1687,tarifas!$A$13:$D$20,4,FALSE)*P1687</f>
        <v>#N/A</v>
      </c>
      <c r="T1687">
        <f>IF(F1687="COD1",tarifas!$D$11*(SUMIFS($P$11:$P$8770,$F$11:$F$8770,"=COD1",$B$11:$B$8770,"="&amp;B1687)/COUNTIFS($F$11:$F$8770,"=COD1",$B$11:$B$8770,"="&amp;B1687))/COUNTIFS($A$11:$A$8770,"="&amp;A1687,$F$11:$F$8770,"=COD1"),0)</f>
        <v>0</v>
      </c>
      <c r="U1687" t="e">
        <f>(VLOOKUP(F1687,tarifas!$C$7:$D$10,2,FALSE)+tarifas!$D$21)*datos!P1687</f>
        <v>#N/A</v>
      </c>
      <c r="V1687" t="e">
        <f t="shared" si="246"/>
        <v>#N/A</v>
      </c>
      <c r="W1687">
        <f t="shared" si="247"/>
        <v>0</v>
      </c>
    </row>
    <row r="1688" spans="1:23" x14ac:dyDescent="0.25">
      <c r="A1688">
        <f t="shared" si="240"/>
        <v>70</v>
      </c>
      <c r="B1688">
        <f t="shared" si="241"/>
        <v>3</v>
      </c>
      <c r="C1688" s="1">
        <f t="shared" si="248"/>
        <v>41709.874999995933</v>
      </c>
      <c r="D1688" s="7">
        <v>0</v>
      </c>
      <c r="E1688" s="7"/>
      <c r="G1688">
        <v>37.200000000000003</v>
      </c>
      <c r="H1688" s="12">
        <v>195.40676338514999</v>
      </c>
      <c r="I1688" s="13">
        <f>$D$2*tarifas!$D$12/24</f>
        <v>1.4541666666666666</v>
      </c>
      <c r="J1688" s="13" t="e">
        <f>VLOOKUP(E1688&amp;" "&amp;F1688,tarifas!$A$13:$D$20,4,FALSE)*H1688</f>
        <v>#N/A</v>
      </c>
      <c r="K1688" s="13">
        <f>IF(F1688="COD1",tarifas!$D$11*(SUMIFS($H$11:$H$8770,$F$11:$F$8770,"=COD1",$B$11:$B$8770,"="&amp;B1688)/COUNTIFS($F$11:$F$8770,"=COD1",$B$11:$B$8770,"="&amp;B1688))/COUNTIFS($A$11:$A$8770,"="&amp;A1688,$F$11:$F$8770,"=COD1"),0)</f>
        <v>0</v>
      </c>
      <c r="L1688" s="13" t="e">
        <f>(VLOOKUP(F1688,tarifas!$C$7:$D$10,2,FALSE)+tarifas!$D$21)*datos!H1688</f>
        <v>#N/A</v>
      </c>
      <c r="M1688">
        <v>0</v>
      </c>
      <c r="N1688" s="13" t="e">
        <f t="shared" si="242"/>
        <v>#N/A</v>
      </c>
      <c r="O1688">
        <f t="shared" si="243"/>
        <v>0</v>
      </c>
      <c r="P1688" s="12">
        <f t="shared" si="244"/>
        <v>195.40676338514999</v>
      </c>
      <c r="Q1688">
        <f t="shared" si="245"/>
        <v>0</v>
      </c>
      <c r="R1688">
        <f>$D$2*tarifas!$D$12/24</f>
        <v>1.4541666666666666</v>
      </c>
      <c r="S1688" t="e">
        <f>VLOOKUP(E1688&amp;" "&amp;F1688,tarifas!$A$13:$D$20,4,FALSE)*P1688</f>
        <v>#N/A</v>
      </c>
      <c r="T1688">
        <f>IF(F1688="COD1",tarifas!$D$11*(SUMIFS($P$11:$P$8770,$F$11:$F$8770,"=COD1",$B$11:$B$8770,"="&amp;B1688)/COUNTIFS($F$11:$F$8770,"=COD1",$B$11:$B$8770,"="&amp;B1688))/COUNTIFS($A$11:$A$8770,"="&amp;A1688,$F$11:$F$8770,"=COD1"),0)</f>
        <v>0</v>
      </c>
      <c r="U1688" t="e">
        <f>(VLOOKUP(F1688,tarifas!$C$7:$D$10,2,FALSE)+tarifas!$D$21)*datos!P1688</f>
        <v>#N/A</v>
      </c>
      <c r="V1688" t="e">
        <f t="shared" si="246"/>
        <v>#N/A</v>
      </c>
      <c r="W1688">
        <f t="shared" si="247"/>
        <v>0</v>
      </c>
    </row>
    <row r="1689" spans="1:23" x14ac:dyDescent="0.25">
      <c r="A1689">
        <f t="shared" si="240"/>
        <v>70</v>
      </c>
      <c r="B1689">
        <f t="shared" si="241"/>
        <v>3</v>
      </c>
      <c r="C1689" s="1">
        <f t="shared" si="248"/>
        <v>41709.916666662597</v>
      </c>
      <c r="D1689" s="7">
        <v>0</v>
      </c>
      <c r="E1689" s="7"/>
      <c r="G1689">
        <v>33.200000000000003</v>
      </c>
      <c r="H1689" s="12">
        <v>201.1718219597318</v>
      </c>
      <c r="I1689" s="13">
        <f>$D$2*tarifas!$D$12/24</f>
        <v>1.4541666666666666</v>
      </c>
      <c r="J1689" s="13" t="e">
        <f>VLOOKUP(E1689&amp;" "&amp;F1689,tarifas!$A$13:$D$20,4,FALSE)*H1689</f>
        <v>#N/A</v>
      </c>
      <c r="K1689" s="13">
        <f>IF(F1689="COD1",tarifas!$D$11*(SUMIFS($H$11:$H$8770,$F$11:$F$8770,"=COD1",$B$11:$B$8770,"="&amp;B1689)/COUNTIFS($F$11:$F$8770,"=COD1",$B$11:$B$8770,"="&amp;B1689))/COUNTIFS($A$11:$A$8770,"="&amp;A1689,$F$11:$F$8770,"=COD1"),0)</f>
        <v>0</v>
      </c>
      <c r="L1689" s="13" t="e">
        <f>(VLOOKUP(F1689,tarifas!$C$7:$D$10,2,FALSE)+tarifas!$D$21)*datos!H1689</f>
        <v>#N/A</v>
      </c>
      <c r="M1689">
        <v>0</v>
      </c>
      <c r="N1689" s="13" t="e">
        <f t="shared" si="242"/>
        <v>#N/A</v>
      </c>
      <c r="O1689">
        <f t="shared" si="243"/>
        <v>0</v>
      </c>
      <c r="P1689" s="12">
        <f t="shared" si="244"/>
        <v>201.1718219597318</v>
      </c>
      <c r="Q1689">
        <f t="shared" si="245"/>
        <v>0</v>
      </c>
      <c r="R1689">
        <f>$D$2*tarifas!$D$12/24</f>
        <v>1.4541666666666666</v>
      </c>
      <c r="S1689" t="e">
        <f>VLOOKUP(E1689&amp;" "&amp;F1689,tarifas!$A$13:$D$20,4,FALSE)*P1689</f>
        <v>#N/A</v>
      </c>
      <c r="T1689">
        <f>IF(F1689="COD1",tarifas!$D$11*(SUMIFS($P$11:$P$8770,$F$11:$F$8770,"=COD1",$B$11:$B$8770,"="&amp;B1689)/COUNTIFS($F$11:$F$8770,"=COD1",$B$11:$B$8770,"="&amp;B1689))/COUNTIFS($A$11:$A$8770,"="&amp;A1689,$F$11:$F$8770,"=COD1"),0)</f>
        <v>0</v>
      </c>
      <c r="U1689" t="e">
        <f>(VLOOKUP(F1689,tarifas!$C$7:$D$10,2,FALSE)+tarifas!$D$21)*datos!P1689</f>
        <v>#N/A</v>
      </c>
      <c r="V1689" t="e">
        <f t="shared" si="246"/>
        <v>#N/A</v>
      </c>
      <c r="W1689">
        <f t="shared" si="247"/>
        <v>0</v>
      </c>
    </row>
    <row r="1690" spans="1:23" x14ac:dyDescent="0.25">
      <c r="A1690">
        <f t="shared" si="240"/>
        <v>70</v>
      </c>
      <c r="B1690">
        <f t="shared" si="241"/>
        <v>3</v>
      </c>
      <c r="C1690" s="1">
        <f t="shared" si="248"/>
        <v>41709.958333329261</v>
      </c>
      <c r="D1690" s="7">
        <v>0</v>
      </c>
      <c r="E1690" s="7"/>
      <c r="G1690">
        <v>29.45</v>
      </c>
      <c r="H1690" s="12">
        <v>198.9101909297386</v>
      </c>
      <c r="I1690" s="13">
        <f>$D$2*tarifas!$D$12/24</f>
        <v>1.4541666666666666</v>
      </c>
      <c r="J1690" s="13" t="e">
        <f>VLOOKUP(E1690&amp;" "&amp;F1690,tarifas!$A$13:$D$20,4,FALSE)*H1690</f>
        <v>#N/A</v>
      </c>
      <c r="K1690" s="13">
        <f>IF(F1690="COD1",tarifas!$D$11*(SUMIFS($H$11:$H$8770,$F$11:$F$8770,"=COD1",$B$11:$B$8770,"="&amp;B1690)/COUNTIFS($F$11:$F$8770,"=COD1",$B$11:$B$8770,"="&amp;B1690))/COUNTIFS($A$11:$A$8770,"="&amp;A1690,$F$11:$F$8770,"=COD1"),0)</f>
        <v>0</v>
      </c>
      <c r="L1690" s="13" t="e">
        <f>(VLOOKUP(F1690,tarifas!$C$7:$D$10,2,FALSE)+tarifas!$D$21)*datos!H1690</f>
        <v>#N/A</v>
      </c>
      <c r="M1690">
        <v>0</v>
      </c>
      <c r="N1690" s="13" t="e">
        <f t="shared" si="242"/>
        <v>#N/A</v>
      </c>
      <c r="O1690">
        <f t="shared" si="243"/>
        <v>0</v>
      </c>
      <c r="P1690" s="12">
        <f t="shared" si="244"/>
        <v>198.9101909297386</v>
      </c>
      <c r="Q1690">
        <f t="shared" si="245"/>
        <v>0</v>
      </c>
      <c r="R1690">
        <f>$D$2*tarifas!$D$12/24</f>
        <v>1.4541666666666666</v>
      </c>
      <c r="S1690" t="e">
        <f>VLOOKUP(E1690&amp;" "&amp;F1690,tarifas!$A$13:$D$20,4,FALSE)*P1690</f>
        <v>#N/A</v>
      </c>
      <c r="T1690">
        <f>IF(F1690="COD1",tarifas!$D$11*(SUMIFS($P$11:$P$8770,$F$11:$F$8770,"=COD1",$B$11:$B$8770,"="&amp;B1690)/COUNTIFS($F$11:$F$8770,"=COD1",$B$11:$B$8770,"="&amp;B1690))/COUNTIFS($A$11:$A$8770,"="&amp;A1690,$F$11:$F$8770,"=COD1"),0)</f>
        <v>0</v>
      </c>
      <c r="U1690" t="e">
        <f>(VLOOKUP(F1690,tarifas!$C$7:$D$10,2,FALSE)+tarifas!$D$21)*datos!P1690</f>
        <v>#N/A</v>
      </c>
      <c r="V1690" t="e">
        <f t="shared" si="246"/>
        <v>#N/A</v>
      </c>
      <c r="W1690">
        <f t="shared" si="247"/>
        <v>0</v>
      </c>
    </row>
    <row r="1691" spans="1:23" x14ac:dyDescent="0.25">
      <c r="A1691">
        <f t="shared" si="240"/>
        <v>71</v>
      </c>
      <c r="B1691">
        <f t="shared" si="241"/>
        <v>3</v>
      </c>
      <c r="C1691" s="1">
        <f t="shared" si="248"/>
        <v>41709.999999995925</v>
      </c>
      <c r="D1691" s="7">
        <v>0</v>
      </c>
      <c r="E1691" s="7"/>
      <c r="G1691">
        <v>29.7</v>
      </c>
      <c r="H1691" s="12">
        <v>190.26739106403181</v>
      </c>
      <c r="I1691" s="13">
        <f>$D$2*tarifas!$D$12/24</f>
        <v>1.4541666666666666</v>
      </c>
      <c r="J1691" s="13" t="e">
        <f>VLOOKUP(E1691&amp;" "&amp;F1691,tarifas!$A$13:$D$20,4,FALSE)*H1691</f>
        <v>#N/A</v>
      </c>
      <c r="K1691" s="13">
        <f>IF(F1691="COD1",tarifas!$D$11*(SUMIFS($H$11:$H$8770,$F$11:$F$8770,"=COD1",$B$11:$B$8770,"="&amp;B1691)/COUNTIFS($F$11:$F$8770,"=COD1",$B$11:$B$8770,"="&amp;B1691))/COUNTIFS($A$11:$A$8770,"="&amp;A1691,$F$11:$F$8770,"=COD1"),0)</f>
        <v>0</v>
      </c>
      <c r="L1691" s="13" t="e">
        <f>(VLOOKUP(F1691,tarifas!$C$7:$D$10,2,FALSE)+tarifas!$D$21)*datos!H1691</f>
        <v>#N/A</v>
      </c>
      <c r="M1691">
        <v>0</v>
      </c>
      <c r="N1691" s="13" t="e">
        <f t="shared" si="242"/>
        <v>#N/A</v>
      </c>
      <c r="O1691">
        <f t="shared" si="243"/>
        <v>0</v>
      </c>
      <c r="P1691" s="12">
        <f t="shared" si="244"/>
        <v>190.26739106403181</v>
      </c>
      <c r="Q1691">
        <f t="shared" si="245"/>
        <v>0</v>
      </c>
      <c r="R1691">
        <f>$D$2*tarifas!$D$12/24</f>
        <v>1.4541666666666666</v>
      </c>
      <c r="S1691" t="e">
        <f>VLOOKUP(E1691&amp;" "&amp;F1691,tarifas!$A$13:$D$20,4,FALSE)*P1691</f>
        <v>#N/A</v>
      </c>
      <c r="T1691">
        <f>IF(F1691="COD1",tarifas!$D$11*(SUMIFS($P$11:$P$8770,$F$11:$F$8770,"=COD1",$B$11:$B$8770,"="&amp;B1691)/COUNTIFS($F$11:$F$8770,"=COD1",$B$11:$B$8770,"="&amp;B1691))/COUNTIFS($A$11:$A$8770,"="&amp;A1691,$F$11:$F$8770,"=COD1"),0)</f>
        <v>0</v>
      </c>
      <c r="U1691" t="e">
        <f>(VLOOKUP(F1691,tarifas!$C$7:$D$10,2,FALSE)+tarifas!$D$21)*datos!P1691</f>
        <v>#N/A</v>
      </c>
      <c r="V1691" t="e">
        <f t="shared" si="246"/>
        <v>#N/A</v>
      </c>
      <c r="W1691">
        <f t="shared" si="247"/>
        <v>0</v>
      </c>
    </row>
    <row r="1692" spans="1:23" x14ac:dyDescent="0.25">
      <c r="A1692">
        <f t="shared" si="240"/>
        <v>71</v>
      </c>
      <c r="B1692">
        <f t="shared" si="241"/>
        <v>3</v>
      </c>
      <c r="C1692" s="1">
        <f t="shared" si="248"/>
        <v>41710.04166666259</v>
      </c>
      <c r="D1692" s="7">
        <v>0</v>
      </c>
      <c r="E1692" s="7"/>
      <c r="G1692">
        <v>29.55</v>
      </c>
      <c r="H1692" s="12">
        <v>188.05170975204859</v>
      </c>
      <c r="I1692" s="13">
        <f>$D$2*tarifas!$D$12/24</f>
        <v>1.4541666666666666</v>
      </c>
      <c r="J1692" s="13" t="e">
        <f>VLOOKUP(E1692&amp;" "&amp;F1692,tarifas!$A$13:$D$20,4,FALSE)*H1692</f>
        <v>#N/A</v>
      </c>
      <c r="K1692" s="13">
        <f>IF(F1692="COD1",tarifas!$D$11*(SUMIFS($H$11:$H$8770,$F$11:$F$8770,"=COD1",$B$11:$B$8770,"="&amp;B1692)/COUNTIFS($F$11:$F$8770,"=COD1",$B$11:$B$8770,"="&amp;B1692))/COUNTIFS($A$11:$A$8770,"="&amp;A1692,$F$11:$F$8770,"=COD1"),0)</f>
        <v>0</v>
      </c>
      <c r="L1692" s="13" t="e">
        <f>(VLOOKUP(F1692,tarifas!$C$7:$D$10,2,FALSE)+tarifas!$D$21)*datos!H1692</f>
        <v>#N/A</v>
      </c>
      <c r="M1692">
        <v>0</v>
      </c>
      <c r="N1692" s="13" t="e">
        <f t="shared" si="242"/>
        <v>#N/A</v>
      </c>
      <c r="O1692">
        <f t="shared" si="243"/>
        <v>0</v>
      </c>
      <c r="P1692" s="12">
        <f t="shared" si="244"/>
        <v>188.05170975204859</v>
      </c>
      <c r="Q1692">
        <f t="shared" si="245"/>
        <v>0</v>
      </c>
      <c r="R1692">
        <f>$D$2*tarifas!$D$12/24</f>
        <v>1.4541666666666666</v>
      </c>
      <c r="S1692" t="e">
        <f>VLOOKUP(E1692&amp;" "&amp;F1692,tarifas!$A$13:$D$20,4,FALSE)*P1692</f>
        <v>#N/A</v>
      </c>
      <c r="T1692">
        <f>IF(F1692="COD1",tarifas!$D$11*(SUMIFS($P$11:$P$8770,$F$11:$F$8770,"=COD1",$B$11:$B$8770,"="&amp;B1692)/COUNTIFS($F$11:$F$8770,"=COD1",$B$11:$B$8770,"="&amp;B1692))/COUNTIFS($A$11:$A$8770,"="&amp;A1692,$F$11:$F$8770,"=COD1"),0)</f>
        <v>0</v>
      </c>
      <c r="U1692" t="e">
        <f>(VLOOKUP(F1692,tarifas!$C$7:$D$10,2,FALSE)+tarifas!$D$21)*datos!P1692</f>
        <v>#N/A</v>
      </c>
      <c r="V1692" t="e">
        <f t="shared" si="246"/>
        <v>#N/A</v>
      </c>
      <c r="W1692">
        <f t="shared" si="247"/>
        <v>0</v>
      </c>
    </row>
    <row r="1693" spans="1:23" x14ac:dyDescent="0.25">
      <c r="A1693">
        <f t="shared" si="240"/>
        <v>71</v>
      </c>
      <c r="B1693">
        <f t="shared" si="241"/>
        <v>3</v>
      </c>
      <c r="C1693" s="1">
        <f t="shared" si="248"/>
        <v>41710.083333329254</v>
      </c>
      <c r="D1693" s="7">
        <v>0</v>
      </c>
      <c r="E1693" s="7"/>
      <c r="G1693">
        <v>29.4</v>
      </c>
      <c r="H1693" s="12">
        <v>183.97565731719993</v>
      </c>
      <c r="I1693" s="13">
        <f>$D$2*tarifas!$D$12/24</f>
        <v>1.4541666666666666</v>
      </c>
      <c r="J1693" s="13" t="e">
        <f>VLOOKUP(E1693&amp;" "&amp;F1693,tarifas!$A$13:$D$20,4,FALSE)*H1693</f>
        <v>#N/A</v>
      </c>
      <c r="K1693" s="13">
        <f>IF(F1693="COD1",tarifas!$D$11*(SUMIFS($H$11:$H$8770,$F$11:$F$8770,"=COD1",$B$11:$B$8770,"="&amp;B1693)/COUNTIFS($F$11:$F$8770,"=COD1",$B$11:$B$8770,"="&amp;B1693))/COUNTIFS($A$11:$A$8770,"="&amp;A1693,$F$11:$F$8770,"=COD1"),0)</f>
        <v>0</v>
      </c>
      <c r="L1693" s="13" t="e">
        <f>(VLOOKUP(F1693,tarifas!$C$7:$D$10,2,FALSE)+tarifas!$D$21)*datos!H1693</f>
        <v>#N/A</v>
      </c>
      <c r="M1693">
        <v>0</v>
      </c>
      <c r="N1693" s="13" t="e">
        <f t="shared" si="242"/>
        <v>#N/A</v>
      </c>
      <c r="O1693">
        <f t="shared" si="243"/>
        <v>0</v>
      </c>
      <c r="P1693" s="12">
        <f t="shared" si="244"/>
        <v>183.97565731719993</v>
      </c>
      <c r="Q1693">
        <f t="shared" si="245"/>
        <v>0</v>
      </c>
      <c r="R1693">
        <f>$D$2*tarifas!$D$12/24</f>
        <v>1.4541666666666666</v>
      </c>
      <c r="S1693" t="e">
        <f>VLOOKUP(E1693&amp;" "&amp;F1693,tarifas!$A$13:$D$20,4,FALSE)*P1693</f>
        <v>#N/A</v>
      </c>
      <c r="T1693">
        <f>IF(F1693="COD1",tarifas!$D$11*(SUMIFS($P$11:$P$8770,$F$11:$F$8770,"=COD1",$B$11:$B$8770,"="&amp;B1693)/COUNTIFS($F$11:$F$8770,"=COD1",$B$11:$B$8770,"="&amp;B1693))/COUNTIFS($A$11:$A$8770,"="&amp;A1693,$F$11:$F$8770,"=COD1"),0)</f>
        <v>0</v>
      </c>
      <c r="U1693" t="e">
        <f>(VLOOKUP(F1693,tarifas!$C$7:$D$10,2,FALSE)+tarifas!$D$21)*datos!P1693</f>
        <v>#N/A</v>
      </c>
      <c r="V1693" t="e">
        <f t="shared" si="246"/>
        <v>#N/A</v>
      </c>
      <c r="W1693">
        <f t="shared" si="247"/>
        <v>0</v>
      </c>
    </row>
    <row r="1694" spans="1:23" x14ac:dyDescent="0.25">
      <c r="A1694">
        <f t="shared" si="240"/>
        <v>71</v>
      </c>
      <c r="B1694">
        <f t="shared" si="241"/>
        <v>3</v>
      </c>
      <c r="C1694" s="1">
        <f t="shared" si="248"/>
        <v>41710.124999995918</v>
      </c>
      <c r="D1694" s="7">
        <v>0</v>
      </c>
      <c r="E1694" s="7"/>
      <c r="G1694">
        <v>29.54</v>
      </c>
      <c r="H1694" s="12">
        <v>172.80015673082886</v>
      </c>
      <c r="I1694" s="13">
        <f>$D$2*tarifas!$D$12/24</f>
        <v>1.4541666666666666</v>
      </c>
      <c r="J1694" s="13" t="e">
        <f>VLOOKUP(E1694&amp;" "&amp;F1694,tarifas!$A$13:$D$20,4,FALSE)*H1694</f>
        <v>#N/A</v>
      </c>
      <c r="K1694" s="13">
        <f>IF(F1694="COD1",tarifas!$D$11*(SUMIFS($H$11:$H$8770,$F$11:$F$8770,"=COD1",$B$11:$B$8770,"="&amp;B1694)/COUNTIFS($F$11:$F$8770,"=COD1",$B$11:$B$8770,"="&amp;B1694))/COUNTIFS($A$11:$A$8770,"="&amp;A1694,$F$11:$F$8770,"=COD1"),0)</f>
        <v>0</v>
      </c>
      <c r="L1694" s="13" t="e">
        <f>(VLOOKUP(F1694,tarifas!$C$7:$D$10,2,FALSE)+tarifas!$D$21)*datos!H1694</f>
        <v>#N/A</v>
      </c>
      <c r="M1694">
        <v>0</v>
      </c>
      <c r="N1694" s="13" t="e">
        <f t="shared" si="242"/>
        <v>#N/A</v>
      </c>
      <c r="O1694">
        <f t="shared" si="243"/>
        <v>0</v>
      </c>
      <c r="P1694" s="12">
        <f t="shared" si="244"/>
        <v>172.80015673082886</v>
      </c>
      <c r="Q1694">
        <f t="shared" si="245"/>
        <v>0</v>
      </c>
      <c r="R1694">
        <f>$D$2*tarifas!$D$12/24</f>
        <v>1.4541666666666666</v>
      </c>
      <c r="S1694" t="e">
        <f>VLOOKUP(E1694&amp;" "&amp;F1694,tarifas!$A$13:$D$20,4,FALSE)*P1694</f>
        <v>#N/A</v>
      </c>
      <c r="T1694">
        <f>IF(F1694="COD1",tarifas!$D$11*(SUMIFS($P$11:$P$8770,$F$11:$F$8770,"=COD1",$B$11:$B$8770,"="&amp;B1694)/COUNTIFS($F$11:$F$8770,"=COD1",$B$11:$B$8770,"="&amp;B1694))/COUNTIFS($A$11:$A$8770,"="&amp;A1694,$F$11:$F$8770,"=COD1"),0)</f>
        <v>0</v>
      </c>
      <c r="U1694" t="e">
        <f>(VLOOKUP(F1694,tarifas!$C$7:$D$10,2,FALSE)+tarifas!$D$21)*datos!P1694</f>
        <v>#N/A</v>
      </c>
      <c r="V1694" t="e">
        <f t="shared" si="246"/>
        <v>#N/A</v>
      </c>
      <c r="W1694">
        <f t="shared" si="247"/>
        <v>0</v>
      </c>
    </row>
    <row r="1695" spans="1:23" x14ac:dyDescent="0.25">
      <c r="A1695">
        <f t="shared" si="240"/>
        <v>71</v>
      </c>
      <c r="B1695">
        <f t="shared" si="241"/>
        <v>3</v>
      </c>
      <c r="C1695" s="1">
        <f t="shared" si="248"/>
        <v>41710.166666662582</v>
      </c>
      <c r="D1695" s="7">
        <v>0</v>
      </c>
      <c r="E1695" s="7"/>
      <c r="G1695">
        <v>29.51</v>
      </c>
      <c r="H1695" s="12">
        <v>167.65440848132278</v>
      </c>
      <c r="I1695" s="13">
        <f>$D$2*tarifas!$D$12/24</f>
        <v>1.4541666666666666</v>
      </c>
      <c r="J1695" s="13" t="e">
        <f>VLOOKUP(E1695&amp;" "&amp;F1695,tarifas!$A$13:$D$20,4,FALSE)*H1695</f>
        <v>#N/A</v>
      </c>
      <c r="K1695" s="13">
        <f>IF(F1695="COD1",tarifas!$D$11*(SUMIFS($H$11:$H$8770,$F$11:$F$8770,"=COD1",$B$11:$B$8770,"="&amp;B1695)/COUNTIFS($F$11:$F$8770,"=COD1",$B$11:$B$8770,"="&amp;B1695))/COUNTIFS($A$11:$A$8770,"="&amp;A1695,$F$11:$F$8770,"=COD1"),0)</f>
        <v>0</v>
      </c>
      <c r="L1695" s="13" t="e">
        <f>(VLOOKUP(F1695,tarifas!$C$7:$D$10,2,FALSE)+tarifas!$D$21)*datos!H1695</f>
        <v>#N/A</v>
      </c>
      <c r="M1695">
        <v>0</v>
      </c>
      <c r="N1695" s="13" t="e">
        <f t="shared" si="242"/>
        <v>#N/A</v>
      </c>
      <c r="O1695">
        <f t="shared" si="243"/>
        <v>0</v>
      </c>
      <c r="P1695" s="12">
        <f t="shared" si="244"/>
        <v>167.65440848132278</v>
      </c>
      <c r="Q1695">
        <f t="shared" si="245"/>
        <v>0</v>
      </c>
      <c r="R1695">
        <f>$D$2*tarifas!$D$12/24</f>
        <v>1.4541666666666666</v>
      </c>
      <c r="S1695" t="e">
        <f>VLOOKUP(E1695&amp;" "&amp;F1695,tarifas!$A$13:$D$20,4,FALSE)*P1695</f>
        <v>#N/A</v>
      </c>
      <c r="T1695">
        <f>IF(F1695="COD1",tarifas!$D$11*(SUMIFS($P$11:$P$8770,$F$11:$F$8770,"=COD1",$B$11:$B$8770,"="&amp;B1695)/COUNTIFS($F$11:$F$8770,"=COD1",$B$11:$B$8770,"="&amp;B1695))/COUNTIFS($A$11:$A$8770,"="&amp;A1695,$F$11:$F$8770,"=COD1"),0)</f>
        <v>0</v>
      </c>
      <c r="U1695" t="e">
        <f>(VLOOKUP(F1695,tarifas!$C$7:$D$10,2,FALSE)+tarifas!$D$21)*datos!P1695</f>
        <v>#N/A</v>
      </c>
      <c r="V1695" t="e">
        <f t="shared" si="246"/>
        <v>#N/A</v>
      </c>
      <c r="W1695">
        <f t="shared" si="247"/>
        <v>0</v>
      </c>
    </row>
    <row r="1696" spans="1:23" x14ac:dyDescent="0.25">
      <c r="A1696">
        <f t="shared" si="240"/>
        <v>71</v>
      </c>
      <c r="B1696">
        <f t="shared" si="241"/>
        <v>3</v>
      </c>
      <c r="C1696" s="1">
        <f t="shared" si="248"/>
        <v>41710.208333329247</v>
      </c>
      <c r="D1696" s="7">
        <v>0</v>
      </c>
      <c r="E1696" s="7"/>
      <c r="G1696">
        <v>31.9</v>
      </c>
      <c r="H1696" s="12">
        <v>167.40155802508065</v>
      </c>
      <c r="I1696" s="13">
        <f>$D$2*tarifas!$D$12/24</f>
        <v>1.4541666666666666</v>
      </c>
      <c r="J1696" s="13" t="e">
        <f>VLOOKUP(E1696&amp;" "&amp;F1696,tarifas!$A$13:$D$20,4,FALSE)*H1696</f>
        <v>#N/A</v>
      </c>
      <c r="K1696" s="13">
        <f>IF(F1696="COD1",tarifas!$D$11*(SUMIFS($H$11:$H$8770,$F$11:$F$8770,"=COD1",$B$11:$B$8770,"="&amp;B1696)/COUNTIFS($F$11:$F$8770,"=COD1",$B$11:$B$8770,"="&amp;B1696))/COUNTIFS($A$11:$A$8770,"="&amp;A1696,$F$11:$F$8770,"=COD1"),0)</f>
        <v>0</v>
      </c>
      <c r="L1696" s="13" t="e">
        <f>(VLOOKUP(F1696,tarifas!$C$7:$D$10,2,FALSE)+tarifas!$D$21)*datos!H1696</f>
        <v>#N/A</v>
      </c>
      <c r="M1696">
        <v>0</v>
      </c>
      <c r="N1696" s="13" t="e">
        <f t="shared" si="242"/>
        <v>#N/A</v>
      </c>
      <c r="O1696">
        <f t="shared" si="243"/>
        <v>0</v>
      </c>
      <c r="P1696" s="12">
        <f t="shared" si="244"/>
        <v>167.40155802508065</v>
      </c>
      <c r="Q1696">
        <f t="shared" si="245"/>
        <v>0</v>
      </c>
      <c r="R1696">
        <f>$D$2*tarifas!$D$12/24</f>
        <v>1.4541666666666666</v>
      </c>
      <c r="S1696" t="e">
        <f>VLOOKUP(E1696&amp;" "&amp;F1696,tarifas!$A$13:$D$20,4,FALSE)*P1696</f>
        <v>#N/A</v>
      </c>
      <c r="T1696">
        <f>IF(F1696="COD1",tarifas!$D$11*(SUMIFS($P$11:$P$8770,$F$11:$F$8770,"=COD1",$B$11:$B$8770,"="&amp;B1696)/COUNTIFS($F$11:$F$8770,"=COD1",$B$11:$B$8770,"="&amp;B1696))/COUNTIFS($A$11:$A$8770,"="&amp;A1696,$F$11:$F$8770,"=COD1"),0)</f>
        <v>0</v>
      </c>
      <c r="U1696" t="e">
        <f>(VLOOKUP(F1696,tarifas!$C$7:$D$10,2,FALSE)+tarifas!$D$21)*datos!P1696</f>
        <v>#N/A</v>
      </c>
      <c r="V1696" t="e">
        <f t="shared" si="246"/>
        <v>#N/A</v>
      </c>
      <c r="W1696">
        <f t="shared" si="247"/>
        <v>0</v>
      </c>
    </row>
    <row r="1697" spans="1:23" x14ac:dyDescent="0.25">
      <c r="A1697">
        <f t="shared" si="240"/>
        <v>71</v>
      </c>
      <c r="B1697">
        <f t="shared" si="241"/>
        <v>3</v>
      </c>
      <c r="C1697" s="1">
        <f t="shared" si="248"/>
        <v>41710.249999995911</v>
      </c>
      <c r="D1697" s="7">
        <v>5.1515151515151514</v>
      </c>
      <c r="E1697" s="7"/>
      <c r="G1697">
        <v>35.69</v>
      </c>
      <c r="H1697" s="12">
        <v>167.17474198817803</v>
      </c>
      <c r="I1697" s="13">
        <f>$D$2*tarifas!$D$12/24</f>
        <v>1.4541666666666666</v>
      </c>
      <c r="J1697" s="13" t="e">
        <f>VLOOKUP(E1697&amp;" "&amp;F1697,tarifas!$A$13:$D$20,4,FALSE)*H1697</f>
        <v>#N/A</v>
      </c>
      <c r="K1697" s="13">
        <f>IF(F1697="COD1",tarifas!$D$11*(SUMIFS($H$11:$H$8770,$F$11:$F$8770,"=COD1",$B$11:$B$8770,"="&amp;B1697)/COUNTIFS($F$11:$F$8770,"=COD1",$B$11:$B$8770,"="&amp;B1697))/COUNTIFS($A$11:$A$8770,"="&amp;A1697,$F$11:$F$8770,"=COD1"),0)</f>
        <v>0</v>
      </c>
      <c r="L1697" s="13" t="e">
        <f>(VLOOKUP(F1697,tarifas!$C$7:$D$10,2,FALSE)+tarifas!$D$21)*datos!H1697</f>
        <v>#N/A</v>
      </c>
      <c r="M1697">
        <v>0</v>
      </c>
      <c r="N1697" s="13" t="e">
        <f t="shared" si="242"/>
        <v>#N/A</v>
      </c>
      <c r="O1697">
        <f t="shared" si="243"/>
        <v>0</v>
      </c>
      <c r="P1697" s="12">
        <f t="shared" si="244"/>
        <v>167.17474198817803</v>
      </c>
      <c r="Q1697">
        <f t="shared" si="245"/>
        <v>0</v>
      </c>
      <c r="R1697">
        <f>$D$2*tarifas!$D$12/24</f>
        <v>1.4541666666666666</v>
      </c>
      <c r="S1697" t="e">
        <f>VLOOKUP(E1697&amp;" "&amp;F1697,tarifas!$A$13:$D$20,4,FALSE)*P1697</f>
        <v>#N/A</v>
      </c>
      <c r="T1697">
        <f>IF(F1697="COD1",tarifas!$D$11*(SUMIFS($P$11:$P$8770,$F$11:$F$8770,"=COD1",$B$11:$B$8770,"="&amp;B1697)/COUNTIFS($F$11:$F$8770,"=COD1",$B$11:$B$8770,"="&amp;B1697))/COUNTIFS($A$11:$A$8770,"="&amp;A1697,$F$11:$F$8770,"=COD1"),0)</f>
        <v>0</v>
      </c>
      <c r="U1697" t="e">
        <f>(VLOOKUP(F1697,tarifas!$C$7:$D$10,2,FALSE)+tarifas!$D$21)*datos!P1697</f>
        <v>#N/A</v>
      </c>
      <c r="V1697" t="e">
        <f t="shared" si="246"/>
        <v>#N/A</v>
      </c>
      <c r="W1697">
        <f t="shared" si="247"/>
        <v>0</v>
      </c>
    </row>
    <row r="1698" spans="1:23" x14ac:dyDescent="0.25">
      <c r="A1698">
        <f t="shared" si="240"/>
        <v>71</v>
      </c>
      <c r="B1698">
        <f t="shared" si="241"/>
        <v>3</v>
      </c>
      <c r="C1698" s="1">
        <f t="shared" si="248"/>
        <v>41710.291666662575</v>
      </c>
      <c r="D1698" s="7">
        <v>71.090909090909093</v>
      </c>
      <c r="E1698" s="7"/>
      <c r="G1698">
        <v>38.69</v>
      </c>
      <c r="H1698" s="12">
        <v>183.71355040277967</v>
      </c>
      <c r="I1698" s="13">
        <f>$D$2*tarifas!$D$12/24</f>
        <v>1.4541666666666666</v>
      </c>
      <c r="J1698" s="13" t="e">
        <f>VLOOKUP(E1698&amp;" "&amp;F1698,tarifas!$A$13:$D$20,4,FALSE)*H1698</f>
        <v>#N/A</v>
      </c>
      <c r="K1698" s="13">
        <f>IF(F1698="COD1",tarifas!$D$11*(SUMIFS($H$11:$H$8770,$F$11:$F$8770,"=COD1",$B$11:$B$8770,"="&amp;B1698)/COUNTIFS($F$11:$F$8770,"=COD1",$B$11:$B$8770,"="&amp;B1698))/COUNTIFS($A$11:$A$8770,"="&amp;A1698,$F$11:$F$8770,"=COD1"),0)</f>
        <v>0</v>
      </c>
      <c r="L1698" s="13" t="e">
        <f>(VLOOKUP(F1698,tarifas!$C$7:$D$10,2,FALSE)+tarifas!$D$21)*datos!H1698</f>
        <v>#N/A</v>
      </c>
      <c r="M1698">
        <v>110.97808999999999</v>
      </c>
      <c r="N1698" s="13" t="e">
        <f t="shared" si="242"/>
        <v>#N/A</v>
      </c>
      <c r="O1698">
        <f t="shared" si="243"/>
        <v>110.97808999999999</v>
      </c>
      <c r="P1698" s="12">
        <f t="shared" si="244"/>
        <v>72.73546040277968</v>
      </c>
      <c r="Q1698">
        <f t="shared" si="245"/>
        <v>0</v>
      </c>
      <c r="R1698">
        <f>$D$2*tarifas!$D$12/24</f>
        <v>1.4541666666666666</v>
      </c>
      <c r="S1698" t="e">
        <f>VLOOKUP(E1698&amp;" "&amp;F1698,tarifas!$A$13:$D$20,4,FALSE)*P1698</f>
        <v>#N/A</v>
      </c>
      <c r="T1698">
        <f>IF(F1698="COD1",tarifas!$D$11*(SUMIFS($P$11:$P$8770,$F$11:$F$8770,"=COD1",$B$11:$B$8770,"="&amp;B1698)/COUNTIFS($F$11:$F$8770,"=COD1",$B$11:$B$8770,"="&amp;B1698))/COUNTIFS($A$11:$A$8770,"="&amp;A1698,$F$11:$F$8770,"=COD1"),0)</f>
        <v>0</v>
      </c>
      <c r="U1698" t="e">
        <f>(VLOOKUP(F1698,tarifas!$C$7:$D$10,2,FALSE)+tarifas!$D$21)*datos!P1698</f>
        <v>#N/A</v>
      </c>
      <c r="V1698" t="e">
        <f t="shared" si="246"/>
        <v>#N/A</v>
      </c>
      <c r="W1698">
        <f t="shared" si="247"/>
        <v>0</v>
      </c>
    </row>
    <row r="1699" spans="1:23" x14ac:dyDescent="0.25">
      <c r="A1699">
        <f t="shared" si="240"/>
        <v>71</v>
      </c>
      <c r="B1699">
        <f t="shared" si="241"/>
        <v>3</v>
      </c>
      <c r="C1699" s="1">
        <f t="shared" si="248"/>
        <v>41710.333333329239</v>
      </c>
      <c r="D1699" s="7">
        <v>286.16666666666669</v>
      </c>
      <c r="E1699" s="7"/>
      <c r="G1699">
        <v>40.69</v>
      </c>
      <c r="H1699" s="12">
        <v>240.30419361198236</v>
      </c>
      <c r="I1699" s="13">
        <f>$D$2*tarifas!$D$12/24</f>
        <v>1.4541666666666666</v>
      </c>
      <c r="J1699" s="13" t="e">
        <f>VLOOKUP(E1699&amp;" "&amp;F1699,tarifas!$A$13:$D$20,4,FALSE)*H1699</f>
        <v>#N/A</v>
      </c>
      <c r="K1699" s="13">
        <f>IF(F1699="COD1",tarifas!$D$11*(SUMIFS($H$11:$H$8770,$F$11:$F$8770,"=COD1",$B$11:$B$8770,"="&amp;B1699)/COUNTIFS($F$11:$F$8770,"=COD1",$B$11:$B$8770,"="&amp;B1699))/COUNTIFS($A$11:$A$8770,"="&amp;A1699,$F$11:$F$8770,"=COD1"),0)</f>
        <v>0</v>
      </c>
      <c r="L1699" s="13" t="e">
        <f>(VLOOKUP(F1699,tarifas!$C$7:$D$10,2,FALSE)+tarifas!$D$21)*datos!H1699</f>
        <v>#N/A</v>
      </c>
      <c r="M1699">
        <v>256.56972999999999</v>
      </c>
      <c r="N1699" s="13" t="e">
        <f t="shared" si="242"/>
        <v>#N/A</v>
      </c>
      <c r="O1699">
        <f t="shared" si="243"/>
        <v>240.30419361198236</v>
      </c>
      <c r="P1699" s="12">
        <f t="shared" si="244"/>
        <v>0</v>
      </c>
      <c r="Q1699">
        <f t="shared" si="245"/>
        <v>16.265536388017637</v>
      </c>
      <c r="R1699">
        <f>$D$2*tarifas!$D$12/24</f>
        <v>1.4541666666666666</v>
      </c>
      <c r="S1699" t="e">
        <f>VLOOKUP(E1699&amp;" "&amp;F1699,tarifas!$A$13:$D$20,4,FALSE)*P1699</f>
        <v>#N/A</v>
      </c>
      <c r="T1699">
        <f>IF(F1699="COD1",tarifas!$D$11*(SUMIFS($P$11:$P$8770,$F$11:$F$8770,"=COD1",$B$11:$B$8770,"="&amp;B1699)/COUNTIFS($F$11:$F$8770,"=COD1",$B$11:$B$8770,"="&amp;B1699))/COUNTIFS($A$11:$A$8770,"="&amp;A1699,$F$11:$F$8770,"=COD1"),0)</f>
        <v>0</v>
      </c>
      <c r="U1699" t="e">
        <f>(VLOOKUP(F1699,tarifas!$C$7:$D$10,2,FALSE)+tarifas!$D$21)*datos!P1699</f>
        <v>#N/A</v>
      </c>
      <c r="V1699" t="e">
        <f t="shared" si="246"/>
        <v>#N/A</v>
      </c>
      <c r="W1699">
        <f t="shared" si="247"/>
        <v>0.59566020806559383</v>
      </c>
    </row>
    <row r="1700" spans="1:23" x14ac:dyDescent="0.25">
      <c r="A1700">
        <f t="shared" si="240"/>
        <v>71</v>
      </c>
      <c r="B1700">
        <f t="shared" si="241"/>
        <v>3</v>
      </c>
      <c r="C1700" s="1">
        <f t="shared" si="248"/>
        <v>41710.374999995904</v>
      </c>
      <c r="D1700" s="7">
        <v>481.40909090909093</v>
      </c>
      <c r="E1700" s="7"/>
      <c r="G1700">
        <v>41.69</v>
      </c>
      <c r="H1700" s="12">
        <v>378.23836002698226</v>
      </c>
      <c r="I1700" s="13">
        <f>$D$2*tarifas!$D$12/24</f>
        <v>1.4541666666666666</v>
      </c>
      <c r="J1700" s="13" t="e">
        <f>VLOOKUP(E1700&amp;" "&amp;F1700,tarifas!$A$13:$D$20,4,FALSE)*H1700</f>
        <v>#N/A</v>
      </c>
      <c r="K1700" s="13">
        <f>IF(F1700="COD1",tarifas!$D$11*(SUMIFS($H$11:$H$8770,$F$11:$F$8770,"=COD1",$B$11:$B$8770,"="&amp;B1700)/COUNTIFS($F$11:$F$8770,"=COD1",$B$11:$B$8770,"="&amp;B1700))/COUNTIFS($A$11:$A$8770,"="&amp;A1700,$F$11:$F$8770,"=COD1"),0)</f>
        <v>0</v>
      </c>
      <c r="L1700" s="13" t="e">
        <f>(VLOOKUP(F1700,tarifas!$C$7:$D$10,2,FALSE)+tarifas!$D$21)*datos!H1700</f>
        <v>#N/A</v>
      </c>
      <c r="M1700">
        <v>392.35521999999997</v>
      </c>
      <c r="N1700" s="13" t="e">
        <f t="shared" si="242"/>
        <v>#N/A</v>
      </c>
      <c r="O1700">
        <f t="shared" si="243"/>
        <v>378.23836002698226</v>
      </c>
      <c r="P1700" s="12">
        <f t="shared" si="244"/>
        <v>0</v>
      </c>
      <c r="Q1700">
        <f t="shared" si="245"/>
        <v>14.116859973017711</v>
      </c>
      <c r="R1700">
        <f>$D$2*tarifas!$D$12/24</f>
        <v>1.4541666666666666</v>
      </c>
      <c r="S1700" t="e">
        <f>VLOOKUP(E1700&amp;" "&amp;F1700,tarifas!$A$13:$D$20,4,FALSE)*P1700</f>
        <v>#N/A</v>
      </c>
      <c r="T1700">
        <f>IF(F1700="COD1",tarifas!$D$11*(SUMIFS($P$11:$P$8770,$F$11:$F$8770,"=COD1",$B$11:$B$8770,"="&amp;B1700)/COUNTIFS($F$11:$F$8770,"=COD1",$B$11:$B$8770,"="&amp;B1700))/COUNTIFS($A$11:$A$8770,"="&amp;A1700,$F$11:$F$8770,"=COD1"),0)</f>
        <v>0</v>
      </c>
      <c r="U1700" t="e">
        <f>(VLOOKUP(F1700,tarifas!$C$7:$D$10,2,FALSE)+tarifas!$D$21)*datos!P1700</f>
        <v>#N/A</v>
      </c>
      <c r="V1700" t="e">
        <f t="shared" si="246"/>
        <v>#N/A</v>
      </c>
      <c r="W1700">
        <f t="shared" si="247"/>
        <v>0.52967870304759745</v>
      </c>
    </row>
    <row r="1701" spans="1:23" x14ac:dyDescent="0.25">
      <c r="A1701">
        <f t="shared" si="240"/>
        <v>71</v>
      </c>
      <c r="B1701">
        <f t="shared" si="241"/>
        <v>3</v>
      </c>
      <c r="C1701" s="1">
        <f t="shared" si="248"/>
        <v>41710.416666662568</v>
      </c>
      <c r="D1701" s="7">
        <v>611.74242424242425</v>
      </c>
      <c r="E1701" s="7"/>
      <c r="G1701">
        <v>39.6</v>
      </c>
      <c r="H1701" s="12">
        <v>479.92707403379313</v>
      </c>
      <c r="I1701" s="13">
        <f>$D$2*tarifas!$D$12/24</f>
        <v>1.4541666666666666</v>
      </c>
      <c r="J1701" s="13" t="e">
        <f>VLOOKUP(E1701&amp;" "&amp;F1701,tarifas!$A$13:$D$20,4,FALSE)*H1701</f>
        <v>#N/A</v>
      </c>
      <c r="K1701" s="13">
        <f>IF(F1701="COD1",tarifas!$D$11*(SUMIFS($H$11:$H$8770,$F$11:$F$8770,"=COD1",$B$11:$B$8770,"="&amp;B1701)/COUNTIFS($F$11:$F$8770,"=COD1",$B$11:$B$8770,"="&amp;B1701))/COUNTIFS($A$11:$A$8770,"="&amp;A1701,$F$11:$F$8770,"=COD1"),0)</f>
        <v>0</v>
      </c>
      <c r="L1701" s="13" t="e">
        <f>(VLOOKUP(F1701,tarifas!$C$7:$D$10,2,FALSE)+tarifas!$D$21)*datos!H1701</f>
        <v>#N/A</v>
      </c>
      <c r="M1701">
        <v>476.42086</v>
      </c>
      <c r="N1701" s="13" t="e">
        <f t="shared" si="242"/>
        <v>#N/A</v>
      </c>
      <c r="O1701">
        <f t="shared" si="243"/>
        <v>476.42086</v>
      </c>
      <c r="P1701" s="12">
        <f t="shared" si="244"/>
        <v>3.5062140337931282</v>
      </c>
      <c r="Q1701">
        <f t="shared" si="245"/>
        <v>0</v>
      </c>
      <c r="R1701">
        <f>$D$2*tarifas!$D$12/24</f>
        <v>1.4541666666666666</v>
      </c>
      <c r="S1701" t="e">
        <f>VLOOKUP(E1701&amp;" "&amp;F1701,tarifas!$A$13:$D$20,4,FALSE)*P1701</f>
        <v>#N/A</v>
      </c>
      <c r="T1701">
        <f>IF(F1701="COD1",tarifas!$D$11*(SUMIFS($P$11:$P$8770,$F$11:$F$8770,"=COD1",$B$11:$B$8770,"="&amp;B1701)/COUNTIFS($F$11:$F$8770,"=COD1",$B$11:$B$8770,"="&amp;B1701))/COUNTIFS($A$11:$A$8770,"="&amp;A1701,$F$11:$F$8770,"=COD1"),0)</f>
        <v>0</v>
      </c>
      <c r="U1701" t="e">
        <f>(VLOOKUP(F1701,tarifas!$C$7:$D$10,2,FALSE)+tarifas!$D$21)*datos!P1701</f>
        <v>#N/A</v>
      </c>
      <c r="V1701" t="e">
        <f t="shared" si="246"/>
        <v>#N/A</v>
      </c>
      <c r="W1701">
        <f t="shared" si="247"/>
        <v>0</v>
      </c>
    </row>
    <row r="1702" spans="1:23" x14ac:dyDescent="0.25">
      <c r="A1702">
        <f t="shared" si="240"/>
        <v>71</v>
      </c>
      <c r="B1702">
        <f t="shared" si="241"/>
        <v>3</v>
      </c>
      <c r="C1702" s="1">
        <f t="shared" si="248"/>
        <v>41710.458333329232</v>
      </c>
      <c r="D1702" s="7">
        <v>686.69696969696975</v>
      </c>
      <c r="E1702" s="7"/>
      <c r="G1702">
        <v>37.1</v>
      </c>
      <c r="H1702" s="12">
        <v>562.16080508051391</v>
      </c>
      <c r="I1702" s="13">
        <f>$D$2*tarifas!$D$12/24</f>
        <v>1.4541666666666666</v>
      </c>
      <c r="J1702" s="13" t="e">
        <f>VLOOKUP(E1702&amp;" "&amp;F1702,tarifas!$A$13:$D$20,4,FALSE)*H1702</f>
        <v>#N/A</v>
      </c>
      <c r="K1702" s="13">
        <f>IF(F1702="COD1",tarifas!$D$11*(SUMIFS($H$11:$H$8770,$F$11:$F$8770,"=COD1",$B$11:$B$8770,"="&amp;B1702)/COUNTIFS($F$11:$F$8770,"=COD1",$B$11:$B$8770,"="&amp;B1702))/COUNTIFS($A$11:$A$8770,"="&amp;A1702,$F$11:$F$8770,"=COD1"),0)</f>
        <v>0</v>
      </c>
      <c r="L1702" s="13" t="e">
        <f>(VLOOKUP(F1702,tarifas!$C$7:$D$10,2,FALSE)+tarifas!$D$21)*datos!H1702</f>
        <v>#N/A</v>
      </c>
      <c r="M1702">
        <v>522.54496000000006</v>
      </c>
      <c r="N1702" s="13" t="e">
        <f t="shared" si="242"/>
        <v>#N/A</v>
      </c>
      <c r="O1702">
        <f t="shared" si="243"/>
        <v>522.54496000000006</v>
      </c>
      <c r="P1702" s="12">
        <f t="shared" si="244"/>
        <v>39.61584508051385</v>
      </c>
      <c r="Q1702">
        <f t="shared" si="245"/>
        <v>0</v>
      </c>
      <c r="R1702">
        <f>$D$2*tarifas!$D$12/24</f>
        <v>1.4541666666666666</v>
      </c>
      <c r="S1702" t="e">
        <f>VLOOKUP(E1702&amp;" "&amp;F1702,tarifas!$A$13:$D$20,4,FALSE)*P1702</f>
        <v>#N/A</v>
      </c>
      <c r="T1702">
        <f>IF(F1702="COD1",tarifas!$D$11*(SUMIFS($P$11:$P$8770,$F$11:$F$8770,"=COD1",$B$11:$B$8770,"="&amp;B1702)/COUNTIFS($F$11:$F$8770,"=COD1",$B$11:$B$8770,"="&amp;B1702))/COUNTIFS($A$11:$A$8770,"="&amp;A1702,$F$11:$F$8770,"=COD1"),0)</f>
        <v>0</v>
      </c>
      <c r="U1702" t="e">
        <f>(VLOOKUP(F1702,tarifas!$C$7:$D$10,2,FALSE)+tarifas!$D$21)*datos!P1702</f>
        <v>#N/A</v>
      </c>
      <c r="V1702" t="e">
        <f t="shared" si="246"/>
        <v>#N/A</v>
      </c>
      <c r="W1702">
        <f t="shared" si="247"/>
        <v>0</v>
      </c>
    </row>
    <row r="1703" spans="1:23" x14ac:dyDescent="0.25">
      <c r="A1703">
        <f t="shared" si="240"/>
        <v>71</v>
      </c>
      <c r="B1703">
        <f t="shared" si="241"/>
        <v>3</v>
      </c>
      <c r="C1703" s="1">
        <f t="shared" si="248"/>
        <v>41710.499999995896</v>
      </c>
      <c r="D1703" s="7">
        <v>720.69696969696975</v>
      </c>
      <c r="E1703" s="7"/>
      <c r="G1703">
        <v>37.4</v>
      </c>
      <c r="H1703" s="12">
        <v>431.65850954676466</v>
      </c>
      <c r="I1703" s="13">
        <f>$D$2*tarifas!$D$12/24</f>
        <v>1.4541666666666666</v>
      </c>
      <c r="J1703" s="13" t="e">
        <f>VLOOKUP(E1703&amp;" "&amp;F1703,tarifas!$A$13:$D$20,4,FALSE)*H1703</f>
        <v>#N/A</v>
      </c>
      <c r="K1703" s="13">
        <f>IF(F1703="COD1",tarifas!$D$11*(SUMIFS($H$11:$H$8770,$F$11:$F$8770,"=COD1",$B$11:$B$8770,"="&amp;B1703)/COUNTIFS($F$11:$F$8770,"=COD1",$B$11:$B$8770,"="&amp;B1703))/COUNTIFS($A$11:$A$8770,"="&amp;A1703,$F$11:$F$8770,"=COD1"),0)</f>
        <v>0</v>
      </c>
      <c r="L1703" s="13" t="e">
        <f>(VLOOKUP(F1703,tarifas!$C$7:$D$10,2,FALSE)+tarifas!$D$21)*datos!H1703</f>
        <v>#N/A</v>
      </c>
      <c r="M1703">
        <v>530.68262000000004</v>
      </c>
      <c r="N1703" s="13" t="e">
        <f t="shared" si="242"/>
        <v>#N/A</v>
      </c>
      <c r="O1703">
        <f t="shared" si="243"/>
        <v>431.65850954676466</v>
      </c>
      <c r="P1703" s="12">
        <f t="shared" si="244"/>
        <v>0</v>
      </c>
      <c r="Q1703">
        <f t="shared" si="245"/>
        <v>99.02411045323538</v>
      </c>
      <c r="R1703">
        <f>$D$2*tarifas!$D$12/24</f>
        <v>1.4541666666666666</v>
      </c>
      <c r="S1703" t="e">
        <f>VLOOKUP(E1703&amp;" "&amp;F1703,tarifas!$A$13:$D$20,4,FALSE)*P1703</f>
        <v>#N/A</v>
      </c>
      <c r="T1703">
        <f>IF(F1703="COD1",tarifas!$D$11*(SUMIFS($P$11:$P$8770,$F$11:$F$8770,"=COD1",$B$11:$B$8770,"="&amp;B1703)/COUNTIFS($F$11:$F$8770,"=COD1",$B$11:$B$8770,"="&amp;B1703))/COUNTIFS($A$11:$A$8770,"="&amp;A1703,$F$11:$F$8770,"=COD1"),0)</f>
        <v>0</v>
      </c>
      <c r="U1703" t="e">
        <f>(VLOOKUP(F1703,tarifas!$C$7:$D$10,2,FALSE)+tarifas!$D$21)*datos!P1703</f>
        <v>#N/A</v>
      </c>
      <c r="V1703" t="e">
        <f t="shared" si="246"/>
        <v>#N/A</v>
      </c>
      <c r="W1703">
        <f t="shared" si="247"/>
        <v>3.3331515578559023</v>
      </c>
    </row>
    <row r="1704" spans="1:23" x14ac:dyDescent="0.25">
      <c r="A1704">
        <f t="shared" si="240"/>
        <v>71</v>
      </c>
      <c r="B1704">
        <f t="shared" si="241"/>
        <v>3</v>
      </c>
      <c r="C1704" s="1">
        <f t="shared" si="248"/>
        <v>41710.541666662561</v>
      </c>
      <c r="D1704" s="7">
        <v>699.57575757575762</v>
      </c>
      <c r="E1704" s="7"/>
      <c r="G1704">
        <v>35.69</v>
      </c>
      <c r="H1704" s="12">
        <v>361.3142613002608</v>
      </c>
      <c r="I1704" s="13">
        <f>$D$2*tarifas!$D$12/24</f>
        <v>1.4541666666666666</v>
      </c>
      <c r="J1704" s="13" t="e">
        <f>VLOOKUP(E1704&amp;" "&amp;F1704,tarifas!$A$13:$D$20,4,FALSE)*H1704</f>
        <v>#N/A</v>
      </c>
      <c r="K1704" s="13">
        <f>IF(F1704="COD1",tarifas!$D$11*(SUMIFS($H$11:$H$8770,$F$11:$F$8770,"=COD1",$B$11:$B$8770,"="&amp;B1704)/COUNTIFS($F$11:$F$8770,"=COD1",$B$11:$B$8770,"="&amp;B1704))/COUNTIFS($A$11:$A$8770,"="&amp;A1704,$F$11:$F$8770,"=COD1"),0)</f>
        <v>0</v>
      </c>
      <c r="L1704" s="13" t="e">
        <f>(VLOOKUP(F1704,tarifas!$C$7:$D$10,2,FALSE)+tarifas!$D$21)*datos!H1704</f>
        <v>#N/A</v>
      </c>
      <c r="M1704">
        <v>498.21151000000003</v>
      </c>
      <c r="N1704" s="13" t="e">
        <f t="shared" si="242"/>
        <v>#N/A</v>
      </c>
      <c r="O1704">
        <f t="shared" si="243"/>
        <v>361.3142613002608</v>
      </c>
      <c r="P1704" s="12">
        <f t="shared" si="244"/>
        <v>0</v>
      </c>
      <c r="Q1704">
        <f t="shared" si="245"/>
        <v>136.89724869973924</v>
      </c>
      <c r="R1704">
        <f>$D$2*tarifas!$D$12/24</f>
        <v>1.4541666666666666</v>
      </c>
      <c r="S1704" t="e">
        <f>VLOOKUP(E1704&amp;" "&amp;F1704,tarifas!$A$13:$D$20,4,FALSE)*P1704</f>
        <v>#N/A</v>
      </c>
      <c r="T1704">
        <f>IF(F1704="COD1",tarifas!$D$11*(SUMIFS($P$11:$P$8770,$F$11:$F$8770,"=COD1",$B$11:$B$8770,"="&amp;B1704)/COUNTIFS($F$11:$F$8770,"=COD1",$B$11:$B$8770,"="&amp;B1704))/COUNTIFS($A$11:$A$8770,"="&amp;A1704,$F$11:$F$8770,"=COD1"),0)</f>
        <v>0</v>
      </c>
      <c r="U1704" t="e">
        <f>(VLOOKUP(F1704,tarifas!$C$7:$D$10,2,FALSE)+tarifas!$D$21)*datos!P1704</f>
        <v>#N/A</v>
      </c>
      <c r="V1704" t="e">
        <f t="shared" si="246"/>
        <v>#N/A</v>
      </c>
      <c r="W1704">
        <f t="shared" si="247"/>
        <v>4.3972765254843242</v>
      </c>
    </row>
    <row r="1705" spans="1:23" x14ac:dyDescent="0.25">
      <c r="A1705">
        <f t="shared" si="240"/>
        <v>71</v>
      </c>
      <c r="B1705">
        <f t="shared" si="241"/>
        <v>3</v>
      </c>
      <c r="C1705" s="1">
        <f t="shared" si="248"/>
        <v>41710.583333329225</v>
      </c>
      <c r="D1705" s="7">
        <v>634.66666666666674</v>
      </c>
      <c r="E1705" s="7"/>
      <c r="G1705">
        <v>36</v>
      </c>
      <c r="H1705" s="12">
        <v>491.70415849072992</v>
      </c>
      <c r="I1705" s="13">
        <f>$D$2*tarifas!$D$12/24</f>
        <v>1.4541666666666666</v>
      </c>
      <c r="J1705" s="13" t="e">
        <f>VLOOKUP(E1705&amp;" "&amp;F1705,tarifas!$A$13:$D$20,4,FALSE)*H1705</f>
        <v>#N/A</v>
      </c>
      <c r="K1705" s="13">
        <f>IF(F1705="COD1",tarifas!$D$11*(SUMIFS($H$11:$H$8770,$F$11:$F$8770,"=COD1",$B$11:$B$8770,"="&amp;B1705)/COUNTIFS($F$11:$F$8770,"=COD1",$B$11:$B$8770,"="&amp;B1705))/COUNTIFS($A$11:$A$8770,"="&amp;A1705,$F$11:$F$8770,"=COD1"),0)</f>
        <v>0</v>
      </c>
      <c r="L1705" s="13" t="e">
        <f>(VLOOKUP(F1705,tarifas!$C$7:$D$10,2,FALSE)+tarifas!$D$21)*datos!H1705</f>
        <v>#N/A</v>
      </c>
      <c r="M1705">
        <v>431.65008</v>
      </c>
      <c r="N1705" s="13" t="e">
        <f t="shared" si="242"/>
        <v>#N/A</v>
      </c>
      <c r="O1705">
        <f t="shared" si="243"/>
        <v>431.65008</v>
      </c>
      <c r="P1705" s="12">
        <f t="shared" si="244"/>
        <v>60.054078490729921</v>
      </c>
      <c r="Q1705">
        <f t="shared" si="245"/>
        <v>0</v>
      </c>
      <c r="R1705">
        <f>$D$2*tarifas!$D$12/24</f>
        <v>1.4541666666666666</v>
      </c>
      <c r="S1705" t="e">
        <f>VLOOKUP(E1705&amp;" "&amp;F1705,tarifas!$A$13:$D$20,4,FALSE)*P1705</f>
        <v>#N/A</v>
      </c>
      <c r="T1705">
        <f>IF(F1705="COD1",tarifas!$D$11*(SUMIFS($P$11:$P$8770,$F$11:$F$8770,"=COD1",$B$11:$B$8770,"="&amp;B1705)/COUNTIFS($F$11:$F$8770,"=COD1",$B$11:$B$8770,"="&amp;B1705))/COUNTIFS($A$11:$A$8770,"="&amp;A1705,$F$11:$F$8770,"=COD1"),0)</f>
        <v>0</v>
      </c>
      <c r="U1705" t="e">
        <f>(VLOOKUP(F1705,tarifas!$C$7:$D$10,2,FALSE)+tarifas!$D$21)*datos!P1705</f>
        <v>#N/A</v>
      </c>
      <c r="V1705" t="e">
        <f t="shared" si="246"/>
        <v>#N/A</v>
      </c>
      <c r="W1705">
        <f t="shared" si="247"/>
        <v>0</v>
      </c>
    </row>
    <row r="1706" spans="1:23" x14ac:dyDescent="0.25">
      <c r="A1706">
        <f t="shared" si="240"/>
        <v>71</v>
      </c>
      <c r="B1706">
        <f t="shared" si="241"/>
        <v>3</v>
      </c>
      <c r="C1706" s="1">
        <f t="shared" si="248"/>
        <v>41710.624999995889</v>
      </c>
      <c r="D1706" s="7">
        <v>513.86363636363637</v>
      </c>
      <c r="E1706" s="7"/>
      <c r="G1706">
        <v>35</v>
      </c>
      <c r="H1706" s="12">
        <v>528.04254600511217</v>
      </c>
      <c r="I1706" s="13">
        <f>$D$2*tarifas!$D$12/24</f>
        <v>1.4541666666666666</v>
      </c>
      <c r="J1706" s="13" t="e">
        <f>VLOOKUP(E1706&amp;" "&amp;F1706,tarifas!$A$13:$D$20,4,FALSE)*H1706</f>
        <v>#N/A</v>
      </c>
      <c r="K1706" s="13">
        <f>IF(F1706="COD1",tarifas!$D$11*(SUMIFS($H$11:$H$8770,$F$11:$F$8770,"=COD1",$B$11:$B$8770,"="&amp;B1706)/COUNTIFS($F$11:$F$8770,"=COD1",$B$11:$B$8770,"="&amp;B1706))/COUNTIFS($A$11:$A$8770,"="&amp;A1706,$F$11:$F$8770,"=COD1"),0)</f>
        <v>0</v>
      </c>
      <c r="L1706" s="13" t="e">
        <f>(VLOOKUP(F1706,tarifas!$C$7:$D$10,2,FALSE)+tarifas!$D$21)*datos!H1706</f>
        <v>#N/A</v>
      </c>
      <c r="M1706">
        <v>330.00418999999999</v>
      </c>
      <c r="N1706" s="13" t="e">
        <f t="shared" si="242"/>
        <v>#N/A</v>
      </c>
      <c r="O1706">
        <f t="shared" si="243"/>
        <v>330.00418999999999</v>
      </c>
      <c r="P1706" s="12">
        <f t="shared" si="244"/>
        <v>198.03835600511218</v>
      </c>
      <c r="Q1706">
        <f t="shared" si="245"/>
        <v>0</v>
      </c>
      <c r="R1706">
        <f>$D$2*tarifas!$D$12/24</f>
        <v>1.4541666666666666</v>
      </c>
      <c r="S1706" t="e">
        <f>VLOOKUP(E1706&amp;" "&amp;F1706,tarifas!$A$13:$D$20,4,FALSE)*P1706</f>
        <v>#N/A</v>
      </c>
      <c r="T1706">
        <f>IF(F1706="COD1",tarifas!$D$11*(SUMIFS($P$11:$P$8770,$F$11:$F$8770,"=COD1",$B$11:$B$8770,"="&amp;B1706)/COUNTIFS($F$11:$F$8770,"=COD1",$B$11:$B$8770,"="&amp;B1706))/COUNTIFS($A$11:$A$8770,"="&amp;A1706,$F$11:$F$8770,"=COD1"),0)</f>
        <v>0</v>
      </c>
      <c r="U1706" t="e">
        <f>(VLOOKUP(F1706,tarifas!$C$7:$D$10,2,FALSE)+tarifas!$D$21)*datos!P1706</f>
        <v>#N/A</v>
      </c>
      <c r="V1706" t="e">
        <f t="shared" si="246"/>
        <v>#N/A</v>
      </c>
      <c r="W1706">
        <f t="shared" si="247"/>
        <v>0</v>
      </c>
    </row>
    <row r="1707" spans="1:23" x14ac:dyDescent="0.25">
      <c r="A1707">
        <f t="shared" si="240"/>
        <v>71</v>
      </c>
      <c r="B1707">
        <f t="shared" si="241"/>
        <v>3</v>
      </c>
      <c r="C1707" s="1">
        <f t="shared" si="248"/>
        <v>41710.666666662553</v>
      </c>
      <c r="D1707" s="7">
        <v>338.4545454545455</v>
      </c>
      <c r="E1707" s="7"/>
      <c r="G1707">
        <v>35.69</v>
      </c>
      <c r="H1707" s="12">
        <v>571.88684456465762</v>
      </c>
      <c r="I1707" s="13">
        <f>$D$2*tarifas!$D$12/24</f>
        <v>1.4541666666666666</v>
      </c>
      <c r="J1707" s="13" t="e">
        <f>VLOOKUP(E1707&amp;" "&amp;F1707,tarifas!$A$13:$D$20,4,FALSE)*H1707</f>
        <v>#N/A</v>
      </c>
      <c r="K1707" s="13">
        <f>IF(F1707="COD1",tarifas!$D$11*(SUMIFS($H$11:$H$8770,$F$11:$F$8770,"=COD1",$B$11:$B$8770,"="&amp;B1707)/COUNTIFS($F$11:$F$8770,"=COD1",$B$11:$B$8770,"="&amp;B1707))/COUNTIFS($A$11:$A$8770,"="&amp;A1707,$F$11:$F$8770,"=COD1"),0)</f>
        <v>0</v>
      </c>
      <c r="L1707" s="13" t="e">
        <f>(VLOOKUP(F1707,tarifas!$C$7:$D$10,2,FALSE)+tarifas!$D$21)*datos!H1707</f>
        <v>#N/A</v>
      </c>
      <c r="M1707">
        <v>197.21625</v>
      </c>
      <c r="N1707" s="13" t="e">
        <f t="shared" si="242"/>
        <v>#N/A</v>
      </c>
      <c r="O1707">
        <f t="shared" si="243"/>
        <v>197.21625</v>
      </c>
      <c r="P1707" s="12">
        <f t="shared" si="244"/>
        <v>374.67059456465762</v>
      </c>
      <c r="Q1707">
        <f t="shared" si="245"/>
        <v>0</v>
      </c>
      <c r="R1707">
        <f>$D$2*tarifas!$D$12/24</f>
        <v>1.4541666666666666</v>
      </c>
      <c r="S1707" t="e">
        <f>VLOOKUP(E1707&amp;" "&amp;F1707,tarifas!$A$13:$D$20,4,FALSE)*P1707</f>
        <v>#N/A</v>
      </c>
      <c r="T1707">
        <f>IF(F1707="COD1",tarifas!$D$11*(SUMIFS($P$11:$P$8770,$F$11:$F$8770,"=COD1",$B$11:$B$8770,"="&amp;B1707)/COUNTIFS($F$11:$F$8770,"=COD1",$B$11:$B$8770,"="&amp;B1707))/COUNTIFS($A$11:$A$8770,"="&amp;A1707,$F$11:$F$8770,"=COD1"),0)</f>
        <v>0</v>
      </c>
      <c r="U1707" t="e">
        <f>(VLOOKUP(F1707,tarifas!$C$7:$D$10,2,FALSE)+tarifas!$D$21)*datos!P1707</f>
        <v>#N/A</v>
      </c>
      <c r="V1707" t="e">
        <f t="shared" si="246"/>
        <v>#N/A</v>
      </c>
      <c r="W1707">
        <f t="shared" si="247"/>
        <v>0</v>
      </c>
    </row>
    <row r="1708" spans="1:23" x14ac:dyDescent="0.25">
      <c r="A1708">
        <f t="shared" si="240"/>
        <v>71</v>
      </c>
      <c r="B1708">
        <f t="shared" si="241"/>
        <v>3</v>
      </c>
      <c r="C1708" s="1">
        <f t="shared" si="248"/>
        <v>41710.708333329218</v>
      </c>
      <c r="D1708" s="7">
        <v>123.12121212121211</v>
      </c>
      <c r="E1708" s="7"/>
      <c r="G1708">
        <v>38.85</v>
      </c>
      <c r="H1708" s="12">
        <v>472.42720895157288</v>
      </c>
      <c r="I1708" s="13">
        <f>$D$2*tarifas!$D$12/24</f>
        <v>1.4541666666666666</v>
      </c>
      <c r="J1708" s="13" t="e">
        <f>VLOOKUP(E1708&amp;" "&amp;F1708,tarifas!$A$13:$D$20,4,FALSE)*H1708</f>
        <v>#N/A</v>
      </c>
      <c r="K1708" s="13">
        <f>IF(F1708="COD1",tarifas!$D$11*(SUMIFS($H$11:$H$8770,$F$11:$F$8770,"=COD1",$B$11:$B$8770,"="&amp;B1708)/COUNTIFS($F$11:$F$8770,"=COD1",$B$11:$B$8770,"="&amp;B1708))/COUNTIFS($A$11:$A$8770,"="&amp;A1708,$F$11:$F$8770,"=COD1"),0)</f>
        <v>0</v>
      </c>
      <c r="L1708" s="13" t="e">
        <f>(VLOOKUP(F1708,tarifas!$C$7:$D$10,2,FALSE)+tarifas!$D$21)*datos!H1708</f>
        <v>#N/A</v>
      </c>
      <c r="M1708">
        <v>47.167499999999997</v>
      </c>
      <c r="N1708" s="13" t="e">
        <f t="shared" si="242"/>
        <v>#N/A</v>
      </c>
      <c r="O1708">
        <f t="shared" si="243"/>
        <v>47.167499999999997</v>
      </c>
      <c r="P1708" s="12">
        <f t="shared" si="244"/>
        <v>425.25970895157286</v>
      </c>
      <c r="Q1708">
        <f t="shared" si="245"/>
        <v>0</v>
      </c>
      <c r="R1708">
        <f>$D$2*tarifas!$D$12/24</f>
        <v>1.4541666666666666</v>
      </c>
      <c r="S1708" t="e">
        <f>VLOOKUP(E1708&amp;" "&amp;F1708,tarifas!$A$13:$D$20,4,FALSE)*P1708</f>
        <v>#N/A</v>
      </c>
      <c r="T1708">
        <f>IF(F1708="COD1",tarifas!$D$11*(SUMIFS($P$11:$P$8770,$F$11:$F$8770,"=COD1",$B$11:$B$8770,"="&amp;B1708)/COUNTIFS($F$11:$F$8770,"=COD1",$B$11:$B$8770,"="&amp;B1708))/COUNTIFS($A$11:$A$8770,"="&amp;A1708,$F$11:$F$8770,"=COD1"),0)</f>
        <v>0</v>
      </c>
      <c r="U1708" t="e">
        <f>(VLOOKUP(F1708,tarifas!$C$7:$D$10,2,FALSE)+tarifas!$D$21)*datos!P1708</f>
        <v>#N/A</v>
      </c>
      <c r="V1708" t="e">
        <f t="shared" si="246"/>
        <v>#N/A</v>
      </c>
      <c r="W1708">
        <f t="shared" si="247"/>
        <v>0</v>
      </c>
    </row>
    <row r="1709" spans="1:23" x14ac:dyDescent="0.25">
      <c r="A1709">
        <f t="shared" si="240"/>
        <v>71</v>
      </c>
      <c r="B1709">
        <f t="shared" si="241"/>
        <v>3</v>
      </c>
      <c r="C1709" s="1">
        <f t="shared" si="248"/>
        <v>41710.749999995882</v>
      </c>
      <c r="D1709" s="7">
        <v>0</v>
      </c>
      <c r="E1709" s="7"/>
      <c r="G1709">
        <v>43</v>
      </c>
      <c r="H1709" s="12">
        <v>363.26538755017458</v>
      </c>
      <c r="I1709" s="13">
        <f>$D$2*tarifas!$D$12/24</f>
        <v>1.4541666666666666</v>
      </c>
      <c r="J1709" s="13" t="e">
        <f>VLOOKUP(E1709&amp;" "&amp;F1709,tarifas!$A$13:$D$20,4,FALSE)*H1709</f>
        <v>#N/A</v>
      </c>
      <c r="K1709" s="13">
        <f>IF(F1709="COD1",tarifas!$D$11*(SUMIFS($H$11:$H$8770,$F$11:$F$8770,"=COD1",$B$11:$B$8770,"="&amp;B1709)/COUNTIFS($F$11:$F$8770,"=COD1",$B$11:$B$8770,"="&amp;B1709))/COUNTIFS($A$11:$A$8770,"="&amp;A1709,$F$11:$F$8770,"=COD1"),0)</f>
        <v>0</v>
      </c>
      <c r="L1709" s="13" t="e">
        <f>(VLOOKUP(F1709,tarifas!$C$7:$D$10,2,FALSE)+tarifas!$D$21)*datos!H1709</f>
        <v>#N/A</v>
      </c>
      <c r="M1709">
        <v>0</v>
      </c>
      <c r="N1709" s="13" t="e">
        <f t="shared" si="242"/>
        <v>#N/A</v>
      </c>
      <c r="O1709">
        <f t="shared" si="243"/>
        <v>0</v>
      </c>
      <c r="P1709" s="12">
        <f t="shared" si="244"/>
        <v>363.26538755017458</v>
      </c>
      <c r="Q1709">
        <f t="shared" si="245"/>
        <v>0</v>
      </c>
      <c r="R1709">
        <f>$D$2*tarifas!$D$12/24</f>
        <v>1.4541666666666666</v>
      </c>
      <c r="S1709" t="e">
        <f>VLOOKUP(E1709&amp;" "&amp;F1709,tarifas!$A$13:$D$20,4,FALSE)*P1709</f>
        <v>#N/A</v>
      </c>
      <c r="T1709">
        <f>IF(F1709="COD1",tarifas!$D$11*(SUMIFS($P$11:$P$8770,$F$11:$F$8770,"=COD1",$B$11:$B$8770,"="&amp;B1709)/COUNTIFS($F$11:$F$8770,"=COD1",$B$11:$B$8770,"="&amp;B1709))/COUNTIFS($A$11:$A$8770,"="&amp;A1709,$F$11:$F$8770,"=COD1"),0)</f>
        <v>0</v>
      </c>
      <c r="U1709" t="e">
        <f>(VLOOKUP(F1709,tarifas!$C$7:$D$10,2,FALSE)+tarifas!$D$21)*datos!P1709</f>
        <v>#N/A</v>
      </c>
      <c r="V1709" t="e">
        <f t="shared" si="246"/>
        <v>#N/A</v>
      </c>
      <c r="W1709">
        <f t="shared" si="247"/>
        <v>0</v>
      </c>
    </row>
    <row r="1710" spans="1:23" x14ac:dyDescent="0.25">
      <c r="A1710">
        <f t="shared" si="240"/>
        <v>71</v>
      </c>
      <c r="B1710">
        <f t="shared" si="241"/>
        <v>3</v>
      </c>
      <c r="C1710" s="1">
        <f t="shared" si="248"/>
        <v>41710.791666662546</v>
      </c>
      <c r="D1710" s="7">
        <v>0</v>
      </c>
      <c r="E1710" s="7"/>
      <c r="G1710">
        <v>60</v>
      </c>
      <c r="H1710" s="12">
        <v>264.77036907452975</v>
      </c>
      <c r="I1710" s="13">
        <f>$D$2*tarifas!$D$12/24</f>
        <v>1.4541666666666666</v>
      </c>
      <c r="J1710" s="13" t="e">
        <f>VLOOKUP(E1710&amp;" "&amp;F1710,tarifas!$A$13:$D$20,4,FALSE)*H1710</f>
        <v>#N/A</v>
      </c>
      <c r="K1710" s="13">
        <f>IF(F1710="COD1",tarifas!$D$11*(SUMIFS($H$11:$H$8770,$F$11:$F$8770,"=COD1",$B$11:$B$8770,"="&amp;B1710)/COUNTIFS($F$11:$F$8770,"=COD1",$B$11:$B$8770,"="&amp;B1710))/COUNTIFS($A$11:$A$8770,"="&amp;A1710,$F$11:$F$8770,"=COD1"),0)</f>
        <v>0</v>
      </c>
      <c r="L1710" s="13" t="e">
        <f>(VLOOKUP(F1710,tarifas!$C$7:$D$10,2,FALSE)+tarifas!$D$21)*datos!H1710</f>
        <v>#N/A</v>
      </c>
      <c r="M1710">
        <v>0</v>
      </c>
      <c r="N1710" s="13" t="e">
        <f t="shared" si="242"/>
        <v>#N/A</v>
      </c>
      <c r="O1710">
        <f t="shared" si="243"/>
        <v>0</v>
      </c>
      <c r="P1710" s="12">
        <f t="shared" si="244"/>
        <v>264.77036907452975</v>
      </c>
      <c r="Q1710">
        <f t="shared" si="245"/>
        <v>0</v>
      </c>
      <c r="R1710">
        <f>$D$2*tarifas!$D$12/24</f>
        <v>1.4541666666666666</v>
      </c>
      <c r="S1710" t="e">
        <f>VLOOKUP(E1710&amp;" "&amp;F1710,tarifas!$A$13:$D$20,4,FALSE)*P1710</f>
        <v>#N/A</v>
      </c>
      <c r="T1710">
        <f>IF(F1710="COD1",tarifas!$D$11*(SUMIFS($P$11:$P$8770,$F$11:$F$8770,"=COD1",$B$11:$B$8770,"="&amp;B1710)/COUNTIFS($F$11:$F$8770,"=COD1",$B$11:$B$8770,"="&amp;B1710))/COUNTIFS($A$11:$A$8770,"="&amp;A1710,$F$11:$F$8770,"=COD1"),0)</f>
        <v>0</v>
      </c>
      <c r="U1710" t="e">
        <f>(VLOOKUP(F1710,tarifas!$C$7:$D$10,2,FALSE)+tarifas!$D$21)*datos!P1710</f>
        <v>#N/A</v>
      </c>
      <c r="V1710" t="e">
        <f t="shared" si="246"/>
        <v>#N/A</v>
      </c>
      <c r="W1710">
        <f t="shared" si="247"/>
        <v>0</v>
      </c>
    </row>
    <row r="1711" spans="1:23" x14ac:dyDescent="0.25">
      <c r="A1711">
        <f t="shared" si="240"/>
        <v>71</v>
      </c>
      <c r="B1711">
        <f t="shared" si="241"/>
        <v>3</v>
      </c>
      <c r="C1711" s="1">
        <f t="shared" si="248"/>
        <v>41710.83333332921</v>
      </c>
      <c r="D1711" s="7">
        <v>0</v>
      </c>
      <c r="E1711" s="7"/>
      <c r="G1711">
        <v>53.13</v>
      </c>
      <c r="H1711" s="12">
        <v>206.24652090410754</v>
      </c>
      <c r="I1711" s="13">
        <f>$D$2*tarifas!$D$12/24</f>
        <v>1.4541666666666666</v>
      </c>
      <c r="J1711" s="13" t="e">
        <f>VLOOKUP(E1711&amp;" "&amp;F1711,tarifas!$A$13:$D$20,4,FALSE)*H1711</f>
        <v>#N/A</v>
      </c>
      <c r="K1711" s="13">
        <f>IF(F1711="COD1",tarifas!$D$11*(SUMIFS($H$11:$H$8770,$F$11:$F$8770,"=COD1",$B$11:$B$8770,"="&amp;B1711)/COUNTIFS($F$11:$F$8770,"=COD1",$B$11:$B$8770,"="&amp;B1711))/COUNTIFS($A$11:$A$8770,"="&amp;A1711,$F$11:$F$8770,"=COD1"),0)</f>
        <v>0</v>
      </c>
      <c r="L1711" s="13" t="e">
        <f>(VLOOKUP(F1711,tarifas!$C$7:$D$10,2,FALSE)+tarifas!$D$21)*datos!H1711</f>
        <v>#N/A</v>
      </c>
      <c r="M1711">
        <v>0</v>
      </c>
      <c r="N1711" s="13" t="e">
        <f t="shared" si="242"/>
        <v>#N/A</v>
      </c>
      <c r="O1711">
        <f t="shared" si="243"/>
        <v>0</v>
      </c>
      <c r="P1711" s="12">
        <f t="shared" si="244"/>
        <v>206.24652090410754</v>
      </c>
      <c r="Q1711">
        <f t="shared" si="245"/>
        <v>0</v>
      </c>
      <c r="R1711">
        <f>$D$2*tarifas!$D$12/24</f>
        <v>1.4541666666666666</v>
      </c>
      <c r="S1711" t="e">
        <f>VLOOKUP(E1711&amp;" "&amp;F1711,tarifas!$A$13:$D$20,4,FALSE)*P1711</f>
        <v>#N/A</v>
      </c>
      <c r="T1711">
        <f>IF(F1711="COD1",tarifas!$D$11*(SUMIFS($P$11:$P$8770,$F$11:$F$8770,"=COD1",$B$11:$B$8770,"="&amp;B1711)/COUNTIFS($F$11:$F$8770,"=COD1",$B$11:$B$8770,"="&amp;B1711))/COUNTIFS($A$11:$A$8770,"="&amp;A1711,$F$11:$F$8770,"=COD1"),0)</f>
        <v>0</v>
      </c>
      <c r="U1711" t="e">
        <f>(VLOOKUP(F1711,tarifas!$C$7:$D$10,2,FALSE)+tarifas!$D$21)*datos!P1711</f>
        <v>#N/A</v>
      </c>
      <c r="V1711" t="e">
        <f t="shared" si="246"/>
        <v>#N/A</v>
      </c>
      <c r="W1711">
        <f t="shared" si="247"/>
        <v>0</v>
      </c>
    </row>
    <row r="1712" spans="1:23" x14ac:dyDescent="0.25">
      <c r="A1712">
        <f t="shared" si="240"/>
        <v>71</v>
      </c>
      <c r="B1712">
        <f t="shared" si="241"/>
        <v>3</v>
      </c>
      <c r="C1712" s="1">
        <f t="shared" si="248"/>
        <v>41710.874999995875</v>
      </c>
      <c r="D1712" s="7">
        <v>0</v>
      </c>
      <c r="E1712" s="7"/>
      <c r="G1712">
        <v>49</v>
      </c>
      <c r="H1712" s="12">
        <v>188.85990633600062</v>
      </c>
      <c r="I1712" s="13">
        <f>$D$2*tarifas!$D$12/24</f>
        <v>1.4541666666666666</v>
      </c>
      <c r="J1712" s="13" t="e">
        <f>VLOOKUP(E1712&amp;" "&amp;F1712,tarifas!$A$13:$D$20,4,FALSE)*H1712</f>
        <v>#N/A</v>
      </c>
      <c r="K1712" s="13">
        <f>IF(F1712="COD1",tarifas!$D$11*(SUMIFS($H$11:$H$8770,$F$11:$F$8770,"=COD1",$B$11:$B$8770,"="&amp;B1712)/COUNTIFS($F$11:$F$8770,"=COD1",$B$11:$B$8770,"="&amp;B1712))/COUNTIFS($A$11:$A$8770,"="&amp;A1712,$F$11:$F$8770,"=COD1"),0)</f>
        <v>0</v>
      </c>
      <c r="L1712" s="13" t="e">
        <f>(VLOOKUP(F1712,tarifas!$C$7:$D$10,2,FALSE)+tarifas!$D$21)*datos!H1712</f>
        <v>#N/A</v>
      </c>
      <c r="M1712">
        <v>0</v>
      </c>
      <c r="N1712" s="13" t="e">
        <f t="shared" si="242"/>
        <v>#N/A</v>
      </c>
      <c r="O1712">
        <f t="shared" si="243"/>
        <v>0</v>
      </c>
      <c r="P1712" s="12">
        <f t="shared" si="244"/>
        <v>188.85990633600062</v>
      </c>
      <c r="Q1712">
        <f t="shared" si="245"/>
        <v>0</v>
      </c>
      <c r="R1712">
        <f>$D$2*tarifas!$D$12/24</f>
        <v>1.4541666666666666</v>
      </c>
      <c r="S1712" t="e">
        <f>VLOOKUP(E1712&amp;" "&amp;F1712,tarifas!$A$13:$D$20,4,FALSE)*P1712</f>
        <v>#N/A</v>
      </c>
      <c r="T1712">
        <f>IF(F1712="COD1",tarifas!$D$11*(SUMIFS($P$11:$P$8770,$F$11:$F$8770,"=COD1",$B$11:$B$8770,"="&amp;B1712)/COUNTIFS($F$11:$F$8770,"=COD1",$B$11:$B$8770,"="&amp;B1712))/COUNTIFS($A$11:$A$8770,"="&amp;A1712,$F$11:$F$8770,"=COD1"),0)</f>
        <v>0</v>
      </c>
      <c r="U1712" t="e">
        <f>(VLOOKUP(F1712,tarifas!$C$7:$D$10,2,FALSE)+tarifas!$D$21)*datos!P1712</f>
        <v>#N/A</v>
      </c>
      <c r="V1712" t="e">
        <f t="shared" si="246"/>
        <v>#N/A</v>
      </c>
      <c r="W1712">
        <f t="shared" si="247"/>
        <v>0</v>
      </c>
    </row>
    <row r="1713" spans="1:23" x14ac:dyDescent="0.25">
      <c r="A1713">
        <f t="shared" si="240"/>
        <v>71</v>
      </c>
      <c r="B1713">
        <f t="shared" si="241"/>
        <v>3</v>
      </c>
      <c r="C1713" s="1">
        <f t="shared" si="248"/>
        <v>41710.916666662539</v>
      </c>
      <c r="D1713" s="7">
        <v>0</v>
      </c>
      <c r="E1713" s="7"/>
      <c r="G1713">
        <v>43.86</v>
      </c>
      <c r="H1713" s="12">
        <v>183.73385579829673</v>
      </c>
      <c r="I1713" s="13">
        <f>$D$2*tarifas!$D$12/24</f>
        <v>1.4541666666666666</v>
      </c>
      <c r="J1713" s="13" t="e">
        <f>VLOOKUP(E1713&amp;" "&amp;F1713,tarifas!$A$13:$D$20,4,FALSE)*H1713</f>
        <v>#N/A</v>
      </c>
      <c r="K1713" s="13">
        <f>IF(F1713="COD1",tarifas!$D$11*(SUMIFS($H$11:$H$8770,$F$11:$F$8770,"=COD1",$B$11:$B$8770,"="&amp;B1713)/COUNTIFS($F$11:$F$8770,"=COD1",$B$11:$B$8770,"="&amp;B1713))/COUNTIFS($A$11:$A$8770,"="&amp;A1713,$F$11:$F$8770,"=COD1"),0)</f>
        <v>0</v>
      </c>
      <c r="L1713" s="13" t="e">
        <f>(VLOOKUP(F1713,tarifas!$C$7:$D$10,2,FALSE)+tarifas!$D$21)*datos!H1713</f>
        <v>#N/A</v>
      </c>
      <c r="M1713">
        <v>0</v>
      </c>
      <c r="N1713" s="13" t="e">
        <f t="shared" si="242"/>
        <v>#N/A</v>
      </c>
      <c r="O1713">
        <f t="shared" si="243"/>
        <v>0</v>
      </c>
      <c r="P1713" s="12">
        <f t="shared" si="244"/>
        <v>183.73385579829673</v>
      </c>
      <c r="Q1713">
        <f t="shared" si="245"/>
        <v>0</v>
      </c>
      <c r="R1713">
        <f>$D$2*tarifas!$D$12/24</f>
        <v>1.4541666666666666</v>
      </c>
      <c r="S1713" t="e">
        <f>VLOOKUP(E1713&amp;" "&amp;F1713,tarifas!$A$13:$D$20,4,FALSE)*P1713</f>
        <v>#N/A</v>
      </c>
      <c r="T1713">
        <f>IF(F1713="COD1",tarifas!$D$11*(SUMIFS($P$11:$P$8770,$F$11:$F$8770,"=COD1",$B$11:$B$8770,"="&amp;B1713)/COUNTIFS($F$11:$F$8770,"=COD1",$B$11:$B$8770,"="&amp;B1713))/COUNTIFS($A$11:$A$8770,"="&amp;A1713,$F$11:$F$8770,"=COD1"),0)</f>
        <v>0</v>
      </c>
      <c r="U1713" t="e">
        <f>(VLOOKUP(F1713,tarifas!$C$7:$D$10,2,FALSE)+tarifas!$D$21)*datos!P1713</f>
        <v>#N/A</v>
      </c>
      <c r="V1713" t="e">
        <f t="shared" si="246"/>
        <v>#N/A</v>
      </c>
      <c r="W1713">
        <f t="shared" si="247"/>
        <v>0</v>
      </c>
    </row>
    <row r="1714" spans="1:23" x14ac:dyDescent="0.25">
      <c r="A1714">
        <f t="shared" si="240"/>
        <v>71</v>
      </c>
      <c r="B1714">
        <f t="shared" si="241"/>
        <v>3</v>
      </c>
      <c r="C1714" s="1">
        <f t="shared" si="248"/>
        <v>41710.958333329203</v>
      </c>
      <c r="D1714" s="7">
        <v>0</v>
      </c>
      <c r="E1714" s="7"/>
      <c r="G1714">
        <v>39.5</v>
      </c>
      <c r="H1714" s="12">
        <v>185.14572588274882</v>
      </c>
      <c r="I1714" s="13">
        <f>$D$2*tarifas!$D$12/24</f>
        <v>1.4541666666666666</v>
      </c>
      <c r="J1714" s="13" t="e">
        <f>VLOOKUP(E1714&amp;" "&amp;F1714,tarifas!$A$13:$D$20,4,FALSE)*H1714</f>
        <v>#N/A</v>
      </c>
      <c r="K1714" s="13">
        <f>IF(F1714="COD1",tarifas!$D$11*(SUMIFS($H$11:$H$8770,$F$11:$F$8770,"=COD1",$B$11:$B$8770,"="&amp;B1714)/COUNTIFS($F$11:$F$8770,"=COD1",$B$11:$B$8770,"="&amp;B1714))/COUNTIFS($A$11:$A$8770,"="&amp;A1714,$F$11:$F$8770,"=COD1"),0)</f>
        <v>0</v>
      </c>
      <c r="L1714" s="13" t="e">
        <f>(VLOOKUP(F1714,tarifas!$C$7:$D$10,2,FALSE)+tarifas!$D$21)*datos!H1714</f>
        <v>#N/A</v>
      </c>
      <c r="M1714">
        <v>0</v>
      </c>
      <c r="N1714" s="13" t="e">
        <f t="shared" si="242"/>
        <v>#N/A</v>
      </c>
      <c r="O1714">
        <f t="shared" si="243"/>
        <v>0</v>
      </c>
      <c r="P1714" s="12">
        <f t="shared" si="244"/>
        <v>185.14572588274882</v>
      </c>
      <c r="Q1714">
        <f t="shared" si="245"/>
        <v>0</v>
      </c>
      <c r="R1714">
        <f>$D$2*tarifas!$D$12/24</f>
        <v>1.4541666666666666</v>
      </c>
      <c r="S1714" t="e">
        <f>VLOOKUP(E1714&amp;" "&amp;F1714,tarifas!$A$13:$D$20,4,FALSE)*P1714</f>
        <v>#N/A</v>
      </c>
      <c r="T1714">
        <f>IF(F1714="COD1",tarifas!$D$11*(SUMIFS($P$11:$P$8770,$F$11:$F$8770,"=COD1",$B$11:$B$8770,"="&amp;B1714)/COUNTIFS($F$11:$F$8770,"=COD1",$B$11:$B$8770,"="&amp;B1714))/COUNTIFS($A$11:$A$8770,"="&amp;A1714,$F$11:$F$8770,"=COD1"),0)</f>
        <v>0</v>
      </c>
      <c r="U1714" t="e">
        <f>(VLOOKUP(F1714,tarifas!$C$7:$D$10,2,FALSE)+tarifas!$D$21)*datos!P1714</f>
        <v>#N/A</v>
      </c>
      <c r="V1714" t="e">
        <f t="shared" si="246"/>
        <v>#N/A</v>
      </c>
      <c r="W1714">
        <f t="shared" si="247"/>
        <v>0</v>
      </c>
    </row>
    <row r="1715" spans="1:23" x14ac:dyDescent="0.25">
      <c r="A1715">
        <f t="shared" si="240"/>
        <v>72</v>
      </c>
      <c r="B1715">
        <f t="shared" si="241"/>
        <v>3</v>
      </c>
      <c r="C1715" s="1">
        <f t="shared" si="248"/>
        <v>41710.999999995867</v>
      </c>
      <c r="D1715" s="7">
        <v>0</v>
      </c>
      <c r="E1715" s="7"/>
      <c r="G1715">
        <v>37</v>
      </c>
      <c r="H1715" s="12">
        <v>176.46725191187574</v>
      </c>
      <c r="I1715" s="13">
        <f>$D$2*tarifas!$D$12/24</f>
        <v>1.4541666666666666</v>
      </c>
      <c r="J1715" s="13" t="e">
        <f>VLOOKUP(E1715&amp;" "&amp;F1715,tarifas!$A$13:$D$20,4,FALSE)*H1715</f>
        <v>#N/A</v>
      </c>
      <c r="K1715" s="13">
        <f>IF(F1715="COD1",tarifas!$D$11*(SUMIFS($H$11:$H$8770,$F$11:$F$8770,"=COD1",$B$11:$B$8770,"="&amp;B1715)/COUNTIFS($F$11:$F$8770,"=COD1",$B$11:$B$8770,"="&amp;B1715))/COUNTIFS($A$11:$A$8770,"="&amp;A1715,$F$11:$F$8770,"=COD1"),0)</f>
        <v>0</v>
      </c>
      <c r="L1715" s="13" t="e">
        <f>(VLOOKUP(F1715,tarifas!$C$7:$D$10,2,FALSE)+tarifas!$D$21)*datos!H1715</f>
        <v>#N/A</v>
      </c>
      <c r="M1715">
        <v>0</v>
      </c>
      <c r="N1715" s="13" t="e">
        <f t="shared" si="242"/>
        <v>#N/A</v>
      </c>
      <c r="O1715">
        <f t="shared" si="243"/>
        <v>0</v>
      </c>
      <c r="P1715" s="12">
        <f t="shared" si="244"/>
        <v>176.46725191187574</v>
      </c>
      <c r="Q1715">
        <f t="shared" si="245"/>
        <v>0</v>
      </c>
      <c r="R1715">
        <f>$D$2*tarifas!$D$12/24</f>
        <v>1.4541666666666666</v>
      </c>
      <c r="S1715" t="e">
        <f>VLOOKUP(E1715&amp;" "&amp;F1715,tarifas!$A$13:$D$20,4,FALSE)*P1715</f>
        <v>#N/A</v>
      </c>
      <c r="T1715">
        <f>IF(F1715="COD1",tarifas!$D$11*(SUMIFS($P$11:$P$8770,$F$11:$F$8770,"=COD1",$B$11:$B$8770,"="&amp;B1715)/COUNTIFS($F$11:$F$8770,"=COD1",$B$11:$B$8770,"="&amp;B1715))/COUNTIFS($A$11:$A$8770,"="&amp;A1715,$F$11:$F$8770,"=COD1"),0)</f>
        <v>0</v>
      </c>
      <c r="U1715" t="e">
        <f>(VLOOKUP(F1715,tarifas!$C$7:$D$10,2,FALSE)+tarifas!$D$21)*datos!P1715</f>
        <v>#N/A</v>
      </c>
      <c r="V1715" t="e">
        <f t="shared" si="246"/>
        <v>#N/A</v>
      </c>
      <c r="W1715">
        <f t="shared" si="247"/>
        <v>0</v>
      </c>
    </row>
    <row r="1716" spans="1:23" x14ac:dyDescent="0.25">
      <c r="A1716">
        <f t="shared" si="240"/>
        <v>72</v>
      </c>
      <c r="B1716">
        <f t="shared" si="241"/>
        <v>3</v>
      </c>
      <c r="C1716" s="1">
        <f t="shared" si="248"/>
        <v>41711.041666662531</v>
      </c>
      <c r="D1716" s="7">
        <v>0</v>
      </c>
      <c r="E1716" s="7"/>
      <c r="G1716">
        <v>34.6</v>
      </c>
      <c r="H1716" s="12">
        <v>174.79298448700615</v>
      </c>
      <c r="I1716" s="13">
        <f>$D$2*tarifas!$D$12/24</f>
        <v>1.4541666666666666</v>
      </c>
      <c r="J1716" s="13" t="e">
        <f>VLOOKUP(E1716&amp;" "&amp;F1716,tarifas!$A$13:$D$20,4,FALSE)*H1716</f>
        <v>#N/A</v>
      </c>
      <c r="K1716" s="13">
        <f>IF(F1716="COD1",tarifas!$D$11*(SUMIFS($H$11:$H$8770,$F$11:$F$8770,"=COD1",$B$11:$B$8770,"="&amp;B1716)/COUNTIFS($F$11:$F$8770,"=COD1",$B$11:$B$8770,"="&amp;B1716))/COUNTIFS($A$11:$A$8770,"="&amp;A1716,$F$11:$F$8770,"=COD1"),0)</f>
        <v>0</v>
      </c>
      <c r="L1716" s="13" t="e">
        <f>(VLOOKUP(F1716,tarifas!$C$7:$D$10,2,FALSE)+tarifas!$D$21)*datos!H1716</f>
        <v>#N/A</v>
      </c>
      <c r="M1716">
        <v>0</v>
      </c>
      <c r="N1716" s="13" t="e">
        <f t="shared" si="242"/>
        <v>#N/A</v>
      </c>
      <c r="O1716">
        <f t="shared" si="243"/>
        <v>0</v>
      </c>
      <c r="P1716" s="12">
        <f t="shared" si="244"/>
        <v>174.79298448700615</v>
      </c>
      <c r="Q1716">
        <f t="shared" si="245"/>
        <v>0</v>
      </c>
      <c r="R1716">
        <f>$D$2*tarifas!$D$12/24</f>
        <v>1.4541666666666666</v>
      </c>
      <c r="S1716" t="e">
        <f>VLOOKUP(E1716&amp;" "&amp;F1716,tarifas!$A$13:$D$20,4,FALSE)*P1716</f>
        <v>#N/A</v>
      </c>
      <c r="T1716">
        <f>IF(F1716="COD1",tarifas!$D$11*(SUMIFS($P$11:$P$8770,$F$11:$F$8770,"=COD1",$B$11:$B$8770,"="&amp;B1716)/COUNTIFS($F$11:$F$8770,"=COD1",$B$11:$B$8770,"="&amp;B1716))/COUNTIFS($A$11:$A$8770,"="&amp;A1716,$F$11:$F$8770,"=COD1"),0)</f>
        <v>0</v>
      </c>
      <c r="U1716" t="e">
        <f>(VLOOKUP(F1716,tarifas!$C$7:$D$10,2,FALSE)+tarifas!$D$21)*datos!P1716</f>
        <v>#N/A</v>
      </c>
      <c r="V1716" t="e">
        <f t="shared" si="246"/>
        <v>#N/A</v>
      </c>
      <c r="W1716">
        <f t="shared" si="247"/>
        <v>0</v>
      </c>
    </row>
    <row r="1717" spans="1:23" x14ac:dyDescent="0.25">
      <c r="A1717">
        <f t="shared" si="240"/>
        <v>72</v>
      </c>
      <c r="B1717">
        <f t="shared" si="241"/>
        <v>3</v>
      </c>
      <c r="C1717" s="1">
        <f t="shared" si="248"/>
        <v>41711.083333329196</v>
      </c>
      <c r="D1717" s="7">
        <v>0</v>
      </c>
      <c r="E1717" s="7"/>
      <c r="G1717">
        <v>29.57</v>
      </c>
      <c r="H1717" s="12">
        <v>173.27307972140659</v>
      </c>
      <c r="I1717" s="13">
        <f>$D$2*tarifas!$D$12/24</f>
        <v>1.4541666666666666</v>
      </c>
      <c r="J1717" s="13" t="e">
        <f>VLOOKUP(E1717&amp;" "&amp;F1717,tarifas!$A$13:$D$20,4,FALSE)*H1717</f>
        <v>#N/A</v>
      </c>
      <c r="K1717" s="13">
        <f>IF(F1717="COD1",tarifas!$D$11*(SUMIFS($H$11:$H$8770,$F$11:$F$8770,"=COD1",$B$11:$B$8770,"="&amp;B1717)/COUNTIFS($F$11:$F$8770,"=COD1",$B$11:$B$8770,"="&amp;B1717))/COUNTIFS($A$11:$A$8770,"="&amp;A1717,$F$11:$F$8770,"=COD1"),0)</f>
        <v>0</v>
      </c>
      <c r="L1717" s="13" t="e">
        <f>(VLOOKUP(F1717,tarifas!$C$7:$D$10,2,FALSE)+tarifas!$D$21)*datos!H1717</f>
        <v>#N/A</v>
      </c>
      <c r="M1717">
        <v>0</v>
      </c>
      <c r="N1717" s="13" t="e">
        <f t="shared" si="242"/>
        <v>#N/A</v>
      </c>
      <c r="O1717">
        <f t="shared" si="243"/>
        <v>0</v>
      </c>
      <c r="P1717" s="12">
        <f t="shared" si="244"/>
        <v>173.27307972140659</v>
      </c>
      <c r="Q1717">
        <f t="shared" si="245"/>
        <v>0</v>
      </c>
      <c r="R1717">
        <f>$D$2*tarifas!$D$12/24</f>
        <v>1.4541666666666666</v>
      </c>
      <c r="S1717" t="e">
        <f>VLOOKUP(E1717&amp;" "&amp;F1717,tarifas!$A$13:$D$20,4,FALSE)*P1717</f>
        <v>#N/A</v>
      </c>
      <c r="T1717">
        <f>IF(F1717="COD1",tarifas!$D$11*(SUMIFS($P$11:$P$8770,$F$11:$F$8770,"=COD1",$B$11:$B$8770,"="&amp;B1717)/COUNTIFS($F$11:$F$8770,"=COD1",$B$11:$B$8770,"="&amp;B1717))/COUNTIFS($A$11:$A$8770,"="&amp;A1717,$F$11:$F$8770,"=COD1"),0)</f>
        <v>0</v>
      </c>
      <c r="U1717" t="e">
        <f>(VLOOKUP(F1717,tarifas!$C$7:$D$10,2,FALSE)+tarifas!$D$21)*datos!P1717</f>
        <v>#N/A</v>
      </c>
      <c r="V1717" t="e">
        <f t="shared" si="246"/>
        <v>#N/A</v>
      </c>
      <c r="W1717">
        <f t="shared" si="247"/>
        <v>0</v>
      </c>
    </row>
    <row r="1718" spans="1:23" x14ac:dyDescent="0.25">
      <c r="A1718">
        <f t="shared" si="240"/>
        <v>72</v>
      </c>
      <c r="B1718">
        <f t="shared" si="241"/>
        <v>3</v>
      </c>
      <c r="C1718" s="1">
        <f t="shared" si="248"/>
        <v>41711.12499999586</v>
      </c>
      <c r="D1718" s="7">
        <v>0</v>
      </c>
      <c r="E1718" s="7"/>
      <c r="G1718">
        <v>29.55</v>
      </c>
      <c r="H1718" s="12">
        <v>171.44244724918121</v>
      </c>
      <c r="I1718" s="13">
        <f>$D$2*tarifas!$D$12/24</f>
        <v>1.4541666666666666</v>
      </c>
      <c r="J1718" s="13" t="e">
        <f>VLOOKUP(E1718&amp;" "&amp;F1718,tarifas!$A$13:$D$20,4,FALSE)*H1718</f>
        <v>#N/A</v>
      </c>
      <c r="K1718" s="13">
        <f>IF(F1718="COD1",tarifas!$D$11*(SUMIFS($H$11:$H$8770,$F$11:$F$8770,"=COD1",$B$11:$B$8770,"="&amp;B1718)/COUNTIFS($F$11:$F$8770,"=COD1",$B$11:$B$8770,"="&amp;B1718))/COUNTIFS($A$11:$A$8770,"="&amp;A1718,$F$11:$F$8770,"=COD1"),0)</f>
        <v>0</v>
      </c>
      <c r="L1718" s="13" t="e">
        <f>(VLOOKUP(F1718,tarifas!$C$7:$D$10,2,FALSE)+tarifas!$D$21)*datos!H1718</f>
        <v>#N/A</v>
      </c>
      <c r="M1718">
        <v>0</v>
      </c>
      <c r="N1718" s="13" t="e">
        <f t="shared" si="242"/>
        <v>#N/A</v>
      </c>
      <c r="O1718">
        <f t="shared" si="243"/>
        <v>0</v>
      </c>
      <c r="P1718" s="12">
        <f t="shared" si="244"/>
        <v>171.44244724918121</v>
      </c>
      <c r="Q1718">
        <f t="shared" si="245"/>
        <v>0</v>
      </c>
      <c r="R1718">
        <f>$D$2*tarifas!$D$12/24</f>
        <v>1.4541666666666666</v>
      </c>
      <c r="S1718" t="e">
        <f>VLOOKUP(E1718&amp;" "&amp;F1718,tarifas!$A$13:$D$20,4,FALSE)*P1718</f>
        <v>#N/A</v>
      </c>
      <c r="T1718">
        <f>IF(F1718="COD1",tarifas!$D$11*(SUMIFS($P$11:$P$8770,$F$11:$F$8770,"=COD1",$B$11:$B$8770,"="&amp;B1718)/COUNTIFS($F$11:$F$8770,"=COD1",$B$11:$B$8770,"="&amp;B1718))/COUNTIFS($A$11:$A$8770,"="&amp;A1718,$F$11:$F$8770,"=COD1"),0)</f>
        <v>0</v>
      </c>
      <c r="U1718" t="e">
        <f>(VLOOKUP(F1718,tarifas!$C$7:$D$10,2,FALSE)+tarifas!$D$21)*datos!P1718</f>
        <v>#N/A</v>
      </c>
      <c r="V1718" t="e">
        <f t="shared" si="246"/>
        <v>#N/A</v>
      </c>
      <c r="W1718">
        <f t="shared" si="247"/>
        <v>0</v>
      </c>
    </row>
    <row r="1719" spans="1:23" x14ac:dyDescent="0.25">
      <c r="A1719">
        <f t="shared" si="240"/>
        <v>72</v>
      </c>
      <c r="B1719">
        <f t="shared" si="241"/>
        <v>3</v>
      </c>
      <c r="C1719" s="1">
        <f t="shared" si="248"/>
        <v>41711.166666662524</v>
      </c>
      <c r="D1719" s="7">
        <v>0</v>
      </c>
      <c r="E1719" s="7"/>
      <c r="G1719">
        <v>29.52</v>
      </c>
      <c r="H1719" s="12">
        <v>169.31455776035253</v>
      </c>
      <c r="I1719" s="13">
        <f>$D$2*tarifas!$D$12/24</f>
        <v>1.4541666666666666</v>
      </c>
      <c r="J1719" s="13" t="e">
        <f>VLOOKUP(E1719&amp;" "&amp;F1719,tarifas!$A$13:$D$20,4,FALSE)*H1719</f>
        <v>#N/A</v>
      </c>
      <c r="K1719" s="13">
        <f>IF(F1719="COD1",tarifas!$D$11*(SUMIFS($H$11:$H$8770,$F$11:$F$8770,"=COD1",$B$11:$B$8770,"="&amp;B1719)/COUNTIFS($F$11:$F$8770,"=COD1",$B$11:$B$8770,"="&amp;B1719))/COUNTIFS($A$11:$A$8770,"="&amp;A1719,$F$11:$F$8770,"=COD1"),0)</f>
        <v>0</v>
      </c>
      <c r="L1719" s="13" t="e">
        <f>(VLOOKUP(F1719,tarifas!$C$7:$D$10,2,FALSE)+tarifas!$D$21)*datos!H1719</f>
        <v>#N/A</v>
      </c>
      <c r="M1719">
        <v>0</v>
      </c>
      <c r="N1719" s="13" t="e">
        <f t="shared" si="242"/>
        <v>#N/A</v>
      </c>
      <c r="O1719">
        <f t="shared" si="243"/>
        <v>0</v>
      </c>
      <c r="P1719" s="12">
        <f t="shared" si="244"/>
        <v>169.31455776035253</v>
      </c>
      <c r="Q1719">
        <f t="shared" si="245"/>
        <v>0</v>
      </c>
      <c r="R1719">
        <f>$D$2*tarifas!$D$12/24</f>
        <v>1.4541666666666666</v>
      </c>
      <c r="S1719" t="e">
        <f>VLOOKUP(E1719&amp;" "&amp;F1719,tarifas!$A$13:$D$20,4,FALSE)*P1719</f>
        <v>#N/A</v>
      </c>
      <c r="T1719">
        <f>IF(F1719="COD1",tarifas!$D$11*(SUMIFS($P$11:$P$8770,$F$11:$F$8770,"=COD1",$B$11:$B$8770,"="&amp;B1719)/COUNTIFS($F$11:$F$8770,"=COD1",$B$11:$B$8770,"="&amp;B1719))/COUNTIFS($A$11:$A$8770,"="&amp;A1719,$F$11:$F$8770,"=COD1"),0)</f>
        <v>0</v>
      </c>
      <c r="U1719" t="e">
        <f>(VLOOKUP(F1719,tarifas!$C$7:$D$10,2,FALSE)+tarifas!$D$21)*datos!P1719</f>
        <v>#N/A</v>
      </c>
      <c r="V1719" t="e">
        <f t="shared" si="246"/>
        <v>#N/A</v>
      </c>
      <c r="W1719">
        <f t="shared" si="247"/>
        <v>0</v>
      </c>
    </row>
    <row r="1720" spans="1:23" x14ac:dyDescent="0.25">
      <c r="A1720">
        <f t="shared" si="240"/>
        <v>72</v>
      </c>
      <c r="B1720">
        <f t="shared" si="241"/>
        <v>3</v>
      </c>
      <c r="C1720" s="1">
        <f t="shared" si="248"/>
        <v>41711.208333329188</v>
      </c>
      <c r="D1720" s="7">
        <v>0</v>
      </c>
      <c r="E1720" s="7"/>
      <c r="G1720">
        <v>33.69</v>
      </c>
      <c r="H1720" s="12">
        <v>169.84595847313631</v>
      </c>
      <c r="I1720" s="13">
        <f>$D$2*tarifas!$D$12/24</f>
        <v>1.4541666666666666</v>
      </c>
      <c r="J1720" s="13" t="e">
        <f>VLOOKUP(E1720&amp;" "&amp;F1720,tarifas!$A$13:$D$20,4,FALSE)*H1720</f>
        <v>#N/A</v>
      </c>
      <c r="K1720" s="13">
        <f>IF(F1720="COD1",tarifas!$D$11*(SUMIFS($H$11:$H$8770,$F$11:$F$8770,"=COD1",$B$11:$B$8770,"="&amp;B1720)/COUNTIFS($F$11:$F$8770,"=COD1",$B$11:$B$8770,"="&amp;B1720))/COUNTIFS($A$11:$A$8770,"="&amp;A1720,$F$11:$F$8770,"=COD1"),0)</f>
        <v>0</v>
      </c>
      <c r="L1720" s="13" t="e">
        <f>(VLOOKUP(F1720,tarifas!$C$7:$D$10,2,FALSE)+tarifas!$D$21)*datos!H1720</f>
        <v>#N/A</v>
      </c>
      <c r="M1720">
        <v>0</v>
      </c>
      <c r="N1720" s="13" t="e">
        <f t="shared" si="242"/>
        <v>#N/A</v>
      </c>
      <c r="O1720">
        <f t="shared" si="243"/>
        <v>0</v>
      </c>
      <c r="P1720" s="12">
        <f t="shared" si="244"/>
        <v>169.84595847313631</v>
      </c>
      <c r="Q1720">
        <f t="shared" si="245"/>
        <v>0</v>
      </c>
      <c r="R1720">
        <f>$D$2*tarifas!$D$12/24</f>
        <v>1.4541666666666666</v>
      </c>
      <c r="S1720" t="e">
        <f>VLOOKUP(E1720&amp;" "&amp;F1720,tarifas!$A$13:$D$20,4,FALSE)*P1720</f>
        <v>#N/A</v>
      </c>
      <c r="T1720">
        <f>IF(F1720="COD1",tarifas!$D$11*(SUMIFS($P$11:$P$8770,$F$11:$F$8770,"=COD1",$B$11:$B$8770,"="&amp;B1720)/COUNTIFS($F$11:$F$8770,"=COD1",$B$11:$B$8770,"="&amp;B1720))/COUNTIFS($A$11:$A$8770,"="&amp;A1720,$F$11:$F$8770,"=COD1"),0)</f>
        <v>0</v>
      </c>
      <c r="U1720" t="e">
        <f>(VLOOKUP(F1720,tarifas!$C$7:$D$10,2,FALSE)+tarifas!$D$21)*datos!P1720</f>
        <v>#N/A</v>
      </c>
      <c r="V1720" t="e">
        <f t="shared" si="246"/>
        <v>#N/A</v>
      </c>
      <c r="W1720">
        <f t="shared" si="247"/>
        <v>0</v>
      </c>
    </row>
    <row r="1721" spans="1:23" x14ac:dyDescent="0.25">
      <c r="A1721">
        <f t="shared" si="240"/>
        <v>72</v>
      </c>
      <c r="B1721">
        <f t="shared" si="241"/>
        <v>3</v>
      </c>
      <c r="C1721" s="1">
        <f t="shared" si="248"/>
        <v>41711.249999995853</v>
      </c>
      <c r="D1721" s="7">
        <v>4.8939393939393945</v>
      </c>
      <c r="E1721" s="7"/>
      <c r="G1721">
        <v>37.9</v>
      </c>
      <c r="H1721" s="12">
        <v>169.66566555937766</v>
      </c>
      <c r="I1721" s="13">
        <f>$D$2*tarifas!$D$12/24</f>
        <v>1.4541666666666666</v>
      </c>
      <c r="J1721" s="13" t="e">
        <f>VLOOKUP(E1721&amp;" "&amp;F1721,tarifas!$A$13:$D$20,4,FALSE)*H1721</f>
        <v>#N/A</v>
      </c>
      <c r="K1721" s="13">
        <f>IF(F1721="COD1",tarifas!$D$11*(SUMIFS($H$11:$H$8770,$F$11:$F$8770,"=COD1",$B$11:$B$8770,"="&amp;B1721)/COUNTIFS($F$11:$F$8770,"=COD1",$B$11:$B$8770,"="&amp;B1721))/COUNTIFS($A$11:$A$8770,"="&amp;A1721,$F$11:$F$8770,"=COD1"),0)</f>
        <v>0</v>
      </c>
      <c r="L1721" s="13" t="e">
        <f>(VLOOKUP(F1721,tarifas!$C$7:$D$10,2,FALSE)+tarifas!$D$21)*datos!H1721</f>
        <v>#N/A</v>
      </c>
      <c r="M1721">
        <v>0</v>
      </c>
      <c r="N1721" s="13" t="e">
        <f t="shared" si="242"/>
        <v>#N/A</v>
      </c>
      <c r="O1721">
        <f t="shared" si="243"/>
        <v>0</v>
      </c>
      <c r="P1721" s="12">
        <f t="shared" si="244"/>
        <v>169.66566555937766</v>
      </c>
      <c r="Q1721">
        <f t="shared" si="245"/>
        <v>0</v>
      </c>
      <c r="R1721">
        <f>$D$2*tarifas!$D$12/24</f>
        <v>1.4541666666666666</v>
      </c>
      <c r="S1721" t="e">
        <f>VLOOKUP(E1721&amp;" "&amp;F1721,tarifas!$A$13:$D$20,4,FALSE)*P1721</f>
        <v>#N/A</v>
      </c>
      <c r="T1721">
        <f>IF(F1721="COD1",tarifas!$D$11*(SUMIFS($P$11:$P$8770,$F$11:$F$8770,"=COD1",$B$11:$B$8770,"="&amp;B1721)/COUNTIFS($F$11:$F$8770,"=COD1",$B$11:$B$8770,"="&amp;B1721))/COUNTIFS($A$11:$A$8770,"="&amp;A1721,$F$11:$F$8770,"=COD1"),0)</f>
        <v>0</v>
      </c>
      <c r="U1721" t="e">
        <f>(VLOOKUP(F1721,tarifas!$C$7:$D$10,2,FALSE)+tarifas!$D$21)*datos!P1721</f>
        <v>#N/A</v>
      </c>
      <c r="V1721" t="e">
        <f t="shared" si="246"/>
        <v>#N/A</v>
      </c>
      <c r="W1721">
        <f t="shared" si="247"/>
        <v>0</v>
      </c>
    </row>
    <row r="1722" spans="1:23" x14ac:dyDescent="0.25">
      <c r="A1722">
        <f t="shared" si="240"/>
        <v>72</v>
      </c>
      <c r="B1722">
        <f t="shared" si="241"/>
        <v>3</v>
      </c>
      <c r="C1722" s="1">
        <f t="shared" si="248"/>
        <v>41711.291666662517</v>
      </c>
      <c r="D1722" s="7">
        <v>61.818181818181813</v>
      </c>
      <c r="E1722" s="7"/>
      <c r="G1722">
        <v>45.54</v>
      </c>
      <c r="H1722" s="12">
        <v>187.91508979332386</v>
      </c>
      <c r="I1722" s="13">
        <f>$D$2*tarifas!$D$12/24</f>
        <v>1.4541666666666666</v>
      </c>
      <c r="J1722" s="13" t="e">
        <f>VLOOKUP(E1722&amp;" "&amp;F1722,tarifas!$A$13:$D$20,4,FALSE)*H1722</f>
        <v>#N/A</v>
      </c>
      <c r="K1722" s="13">
        <f>IF(F1722="COD1",tarifas!$D$11*(SUMIFS($H$11:$H$8770,$F$11:$F$8770,"=COD1",$B$11:$B$8770,"="&amp;B1722)/COUNTIFS($F$11:$F$8770,"=COD1",$B$11:$B$8770,"="&amp;B1722))/COUNTIFS($A$11:$A$8770,"="&amp;A1722,$F$11:$F$8770,"=COD1"),0)</f>
        <v>0</v>
      </c>
      <c r="L1722" s="13" t="e">
        <f>(VLOOKUP(F1722,tarifas!$C$7:$D$10,2,FALSE)+tarifas!$D$21)*datos!H1722</f>
        <v>#N/A</v>
      </c>
      <c r="M1722">
        <v>111.28314999999999</v>
      </c>
      <c r="N1722" s="13" t="e">
        <f t="shared" si="242"/>
        <v>#N/A</v>
      </c>
      <c r="O1722">
        <f t="shared" si="243"/>
        <v>111.28314999999999</v>
      </c>
      <c r="P1722" s="12">
        <f t="shared" si="244"/>
        <v>76.631939793323866</v>
      </c>
      <c r="Q1722">
        <f t="shared" si="245"/>
        <v>0</v>
      </c>
      <c r="R1722">
        <f>$D$2*tarifas!$D$12/24</f>
        <v>1.4541666666666666</v>
      </c>
      <c r="S1722" t="e">
        <f>VLOOKUP(E1722&amp;" "&amp;F1722,tarifas!$A$13:$D$20,4,FALSE)*P1722</f>
        <v>#N/A</v>
      </c>
      <c r="T1722">
        <f>IF(F1722="COD1",tarifas!$D$11*(SUMIFS($P$11:$P$8770,$F$11:$F$8770,"=COD1",$B$11:$B$8770,"="&amp;B1722)/COUNTIFS($F$11:$F$8770,"=COD1",$B$11:$B$8770,"="&amp;B1722))/COUNTIFS($A$11:$A$8770,"="&amp;A1722,$F$11:$F$8770,"=COD1"),0)</f>
        <v>0</v>
      </c>
      <c r="U1722" t="e">
        <f>(VLOOKUP(F1722,tarifas!$C$7:$D$10,2,FALSE)+tarifas!$D$21)*datos!P1722</f>
        <v>#N/A</v>
      </c>
      <c r="V1722" t="e">
        <f t="shared" si="246"/>
        <v>#N/A</v>
      </c>
      <c r="W1722">
        <f t="shared" si="247"/>
        <v>0</v>
      </c>
    </row>
    <row r="1723" spans="1:23" x14ac:dyDescent="0.25">
      <c r="A1723">
        <f t="shared" si="240"/>
        <v>72</v>
      </c>
      <c r="B1723">
        <f t="shared" si="241"/>
        <v>3</v>
      </c>
      <c r="C1723" s="1">
        <f t="shared" si="248"/>
        <v>41711.333333329181</v>
      </c>
      <c r="D1723" s="7">
        <v>242.37878787878788</v>
      </c>
      <c r="E1723" s="7"/>
      <c r="G1723">
        <v>46.19</v>
      </c>
      <c r="H1723" s="12">
        <v>239.81296391304517</v>
      </c>
      <c r="I1723" s="13">
        <f>$D$2*tarifas!$D$12/24</f>
        <v>1.4541666666666666</v>
      </c>
      <c r="J1723" s="13" t="e">
        <f>VLOOKUP(E1723&amp;" "&amp;F1723,tarifas!$A$13:$D$20,4,FALSE)*H1723</f>
        <v>#N/A</v>
      </c>
      <c r="K1723" s="13">
        <f>IF(F1723="COD1",tarifas!$D$11*(SUMIFS($H$11:$H$8770,$F$11:$F$8770,"=COD1",$B$11:$B$8770,"="&amp;B1723)/COUNTIFS($F$11:$F$8770,"=COD1",$B$11:$B$8770,"="&amp;B1723))/COUNTIFS($A$11:$A$8770,"="&amp;A1723,$F$11:$F$8770,"=COD1"),0)</f>
        <v>0</v>
      </c>
      <c r="L1723" s="13" t="e">
        <f>(VLOOKUP(F1723,tarifas!$C$7:$D$10,2,FALSE)+tarifas!$D$21)*datos!H1723</f>
        <v>#N/A</v>
      </c>
      <c r="M1723">
        <v>263.82934999999998</v>
      </c>
      <c r="N1723" s="13" t="e">
        <f t="shared" si="242"/>
        <v>#N/A</v>
      </c>
      <c r="O1723">
        <f t="shared" si="243"/>
        <v>239.81296391304517</v>
      </c>
      <c r="P1723" s="12">
        <f t="shared" si="244"/>
        <v>0</v>
      </c>
      <c r="Q1723">
        <f t="shared" si="245"/>
        <v>24.01638608695481</v>
      </c>
      <c r="R1723">
        <f>$D$2*tarifas!$D$12/24</f>
        <v>1.4541666666666666</v>
      </c>
      <c r="S1723" t="e">
        <f>VLOOKUP(E1723&amp;" "&amp;F1723,tarifas!$A$13:$D$20,4,FALSE)*P1723</f>
        <v>#N/A</v>
      </c>
      <c r="T1723">
        <f>IF(F1723="COD1",tarifas!$D$11*(SUMIFS($P$11:$P$8770,$F$11:$F$8770,"=COD1",$B$11:$B$8770,"="&amp;B1723)/COUNTIFS($F$11:$F$8770,"=COD1",$B$11:$B$8770,"="&amp;B1723))/COUNTIFS($A$11:$A$8770,"="&amp;A1723,$F$11:$F$8770,"=COD1"),0)</f>
        <v>0</v>
      </c>
      <c r="U1723" t="e">
        <f>(VLOOKUP(F1723,tarifas!$C$7:$D$10,2,FALSE)+tarifas!$D$21)*datos!P1723</f>
        <v>#N/A</v>
      </c>
      <c r="V1723" t="e">
        <f t="shared" si="246"/>
        <v>#N/A</v>
      </c>
      <c r="W1723">
        <f t="shared" si="247"/>
        <v>0.99838518602079829</v>
      </c>
    </row>
    <row r="1724" spans="1:23" x14ac:dyDescent="0.25">
      <c r="A1724">
        <f t="shared" si="240"/>
        <v>72</v>
      </c>
      <c r="B1724">
        <f t="shared" si="241"/>
        <v>3</v>
      </c>
      <c r="C1724" s="1">
        <f t="shared" si="248"/>
        <v>41711.374999995845</v>
      </c>
      <c r="D1724" s="7">
        <v>418.30303030303037</v>
      </c>
      <c r="E1724" s="7"/>
      <c r="G1724">
        <v>45.8</v>
      </c>
      <c r="H1724" s="12">
        <v>386.66131010200553</v>
      </c>
      <c r="I1724" s="13">
        <f>$D$2*tarifas!$D$12/24</f>
        <v>1.4541666666666666</v>
      </c>
      <c r="J1724" s="13" t="e">
        <f>VLOOKUP(E1724&amp;" "&amp;F1724,tarifas!$A$13:$D$20,4,FALSE)*H1724</f>
        <v>#N/A</v>
      </c>
      <c r="K1724" s="13">
        <f>IF(F1724="COD1",tarifas!$D$11*(SUMIFS($H$11:$H$8770,$F$11:$F$8770,"=COD1",$B$11:$B$8770,"="&amp;B1724)/COUNTIFS($F$11:$F$8770,"=COD1",$B$11:$B$8770,"="&amp;B1724))/COUNTIFS($A$11:$A$8770,"="&amp;A1724,$F$11:$F$8770,"=COD1"),0)</f>
        <v>0</v>
      </c>
      <c r="L1724" s="13" t="e">
        <f>(VLOOKUP(F1724,tarifas!$C$7:$D$10,2,FALSE)+tarifas!$D$21)*datos!H1724</f>
        <v>#N/A</v>
      </c>
      <c r="M1724">
        <v>384.74912999999998</v>
      </c>
      <c r="N1724" s="13" t="e">
        <f t="shared" si="242"/>
        <v>#N/A</v>
      </c>
      <c r="O1724">
        <f t="shared" si="243"/>
        <v>384.74912999999998</v>
      </c>
      <c r="P1724" s="12">
        <f t="shared" si="244"/>
        <v>1.91218010200555</v>
      </c>
      <c r="Q1724">
        <f t="shared" si="245"/>
        <v>0</v>
      </c>
      <c r="R1724">
        <f>$D$2*tarifas!$D$12/24</f>
        <v>1.4541666666666666</v>
      </c>
      <c r="S1724" t="e">
        <f>VLOOKUP(E1724&amp;" "&amp;F1724,tarifas!$A$13:$D$20,4,FALSE)*P1724</f>
        <v>#N/A</v>
      </c>
      <c r="T1724">
        <f>IF(F1724="COD1",tarifas!$D$11*(SUMIFS($P$11:$P$8770,$F$11:$F$8770,"=COD1",$B$11:$B$8770,"="&amp;B1724)/COUNTIFS($F$11:$F$8770,"=COD1",$B$11:$B$8770,"="&amp;B1724))/COUNTIFS($A$11:$A$8770,"="&amp;A1724,$F$11:$F$8770,"=COD1"),0)</f>
        <v>0</v>
      </c>
      <c r="U1724" t="e">
        <f>(VLOOKUP(F1724,tarifas!$C$7:$D$10,2,FALSE)+tarifas!$D$21)*datos!P1724</f>
        <v>#N/A</v>
      </c>
      <c r="V1724" t="e">
        <f t="shared" si="246"/>
        <v>#N/A</v>
      </c>
      <c r="W1724">
        <f t="shared" si="247"/>
        <v>0</v>
      </c>
    </row>
    <row r="1725" spans="1:23" x14ac:dyDescent="0.25">
      <c r="A1725">
        <f t="shared" si="240"/>
        <v>72</v>
      </c>
      <c r="B1725">
        <f t="shared" si="241"/>
        <v>3</v>
      </c>
      <c r="C1725" s="1">
        <f t="shared" si="248"/>
        <v>41711.41666666251</v>
      </c>
      <c r="D1725" s="7">
        <v>566.66666666666674</v>
      </c>
      <c r="E1725" s="7"/>
      <c r="G1725">
        <v>42.02</v>
      </c>
      <c r="H1725" s="12">
        <v>497.75939968271149</v>
      </c>
      <c r="I1725" s="13">
        <f>$D$2*tarifas!$D$12/24</f>
        <v>1.4541666666666666</v>
      </c>
      <c r="J1725" s="13" t="e">
        <f>VLOOKUP(E1725&amp;" "&amp;F1725,tarifas!$A$13:$D$20,4,FALSE)*H1725</f>
        <v>#N/A</v>
      </c>
      <c r="K1725" s="13">
        <f>IF(F1725="COD1",tarifas!$D$11*(SUMIFS($H$11:$H$8770,$F$11:$F$8770,"=COD1",$B$11:$B$8770,"="&amp;B1725)/COUNTIFS($F$11:$F$8770,"=COD1",$B$11:$B$8770,"="&amp;B1725))/COUNTIFS($A$11:$A$8770,"="&amp;A1725,$F$11:$F$8770,"=COD1"),0)</f>
        <v>0</v>
      </c>
      <c r="L1725" s="13" t="e">
        <f>(VLOOKUP(F1725,tarifas!$C$7:$D$10,2,FALSE)+tarifas!$D$21)*datos!H1725</f>
        <v>#N/A</v>
      </c>
      <c r="M1725">
        <v>465.59136999999998</v>
      </c>
      <c r="N1725" s="13" t="e">
        <f t="shared" si="242"/>
        <v>#N/A</v>
      </c>
      <c r="O1725">
        <f t="shared" si="243"/>
        <v>465.59136999999998</v>
      </c>
      <c r="P1725" s="12">
        <f t="shared" si="244"/>
        <v>32.168029682711506</v>
      </c>
      <c r="Q1725">
        <f t="shared" si="245"/>
        <v>0</v>
      </c>
      <c r="R1725">
        <f>$D$2*tarifas!$D$12/24</f>
        <v>1.4541666666666666</v>
      </c>
      <c r="S1725" t="e">
        <f>VLOOKUP(E1725&amp;" "&amp;F1725,tarifas!$A$13:$D$20,4,FALSE)*P1725</f>
        <v>#N/A</v>
      </c>
      <c r="T1725">
        <f>IF(F1725="COD1",tarifas!$D$11*(SUMIFS($P$11:$P$8770,$F$11:$F$8770,"=COD1",$B$11:$B$8770,"="&amp;B1725)/COUNTIFS($F$11:$F$8770,"=COD1",$B$11:$B$8770,"="&amp;B1725))/COUNTIFS($A$11:$A$8770,"="&amp;A1725,$F$11:$F$8770,"=COD1"),0)</f>
        <v>0</v>
      </c>
      <c r="U1725" t="e">
        <f>(VLOOKUP(F1725,tarifas!$C$7:$D$10,2,FALSE)+tarifas!$D$21)*datos!P1725</f>
        <v>#N/A</v>
      </c>
      <c r="V1725" t="e">
        <f t="shared" si="246"/>
        <v>#N/A</v>
      </c>
      <c r="W1725">
        <f t="shared" si="247"/>
        <v>0</v>
      </c>
    </row>
    <row r="1726" spans="1:23" x14ac:dyDescent="0.25">
      <c r="A1726">
        <f t="shared" si="240"/>
        <v>72</v>
      </c>
      <c r="B1726">
        <f t="shared" si="241"/>
        <v>3</v>
      </c>
      <c r="C1726" s="1">
        <f t="shared" si="248"/>
        <v>41711.458333329174</v>
      </c>
      <c r="D1726" s="7">
        <v>653.46969696969688</v>
      </c>
      <c r="E1726" s="7"/>
      <c r="G1726">
        <v>40</v>
      </c>
      <c r="H1726" s="12">
        <v>551.22591532382728</v>
      </c>
      <c r="I1726" s="13">
        <f>$D$2*tarifas!$D$12/24</f>
        <v>1.4541666666666666</v>
      </c>
      <c r="J1726" s="13" t="e">
        <f>VLOOKUP(E1726&amp;" "&amp;F1726,tarifas!$A$13:$D$20,4,FALSE)*H1726</f>
        <v>#N/A</v>
      </c>
      <c r="K1726" s="13">
        <f>IF(F1726="COD1",tarifas!$D$11*(SUMIFS($H$11:$H$8770,$F$11:$F$8770,"=COD1",$B$11:$B$8770,"="&amp;B1726)/COUNTIFS($F$11:$F$8770,"=COD1",$B$11:$B$8770,"="&amp;B1726))/COUNTIFS($A$11:$A$8770,"="&amp;A1726,$F$11:$F$8770,"=COD1"),0)</f>
        <v>0</v>
      </c>
      <c r="L1726" s="13" t="e">
        <f>(VLOOKUP(F1726,tarifas!$C$7:$D$10,2,FALSE)+tarifas!$D$21)*datos!H1726</f>
        <v>#N/A</v>
      </c>
      <c r="M1726">
        <v>508.28411999999997</v>
      </c>
      <c r="N1726" s="13" t="e">
        <f t="shared" si="242"/>
        <v>#N/A</v>
      </c>
      <c r="O1726">
        <f t="shared" si="243"/>
        <v>508.28411999999997</v>
      </c>
      <c r="P1726" s="12">
        <f t="shared" si="244"/>
        <v>42.941795323827307</v>
      </c>
      <c r="Q1726">
        <f t="shared" si="245"/>
        <v>0</v>
      </c>
      <c r="R1726">
        <f>$D$2*tarifas!$D$12/24</f>
        <v>1.4541666666666666</v>
      </c>
      <c r="S1726" t="e">
        <f>VLOOKUP(E1726&amp;" "&amp;F1726,tarifas!$A$13:$D$20,4,FALSE)*P1726</f>
        <v>#N/A</v>
      </c>
      <c r="T1726">
        <f>IF(F1726="COD1",tarifas!$D$11*(SUMIFS($P$11:$P$8770,$F$11:$F$8770,"=COD1",$B$11:$B$8770,"="&amp;B1726)/COUNTIFS($F$11:$F$8770,"=COD1",$B$11:$B$8770,"="&amp;B1726))/COUNTIFS($A$11:$A$8770,"="&amp;A1726,$F$11:$F$8770,"=COD1"),0)</f>
        <v>0</v>
      </c>
      <c r="U1726" t="e">
        <f>(VLOOKUP(F1726,tarifas!$C$7:$D$10,2,FALSE)+tarifas!$D$21)*datos!P1726</f>
        <v>#N/A</v>
      </c>
      <c r="V1726" t="e">
        <f t="shared" si="246"/>
        <v>#N/A</v>
      </c>
      <c r="W1726">
        <f t="shared" si="247"/>
        <v>0</v>
      </c>
    </row>
    <row r="1727" spans="1:23" x14ac:dyDescent="0.25">
      <c r="A1727">
        <f t="shared" si="240"/>
        <v>72</v>
      </c>
      <c r="B1727">
        <f t="shared" si="241"/>
        <v>3</v>
      </c>
      <c r="C1727" s="1">
        <f t="shared" si="248"/>
        <v>41711.499999995838</v>
      </c>
      <c r="D1727" s="7">
        <v>692.87878787878788</v>
      </c>
      <c r="E1727" s="7"/>
      <c r="G1727">
        <v>40.51</v>
      </c>
      <c r="H1727" s="12">
        <v>379.60741205189436</v>
      </c>
      <c r="I1727" s="13">
        <f>$D$2*tarifas!$D$12/24</f>
        <v>1.4541666666666666</v>
      </c>
      <c r="J1727" s="13" t="e">
        <f>VLOOKUP(E1727&amp;" "&amp;F1727,tarifas!$A$13:$D$20,4,FALSE)*H1727</f>
        <v>#N/A</v>
      </c>
      <c r="K1727" s="13">
        <f>IF(F1727="COD1",tarifas!$D$11*(SUMIFS($H$11:$H$8770,$F$11:$F$8770,"=COD1",$B$11:$B$8770,"="&amp;B1727)/COUNTIFS($F$11:$F$8770,"=COD1",$B$11:$B$8770,"="&amp;B1727))/COUNTIFS($A$11:$A$8770,"="&amp;A1727,$F$11:$F$8770,"=COD1"),0)</f>
        <v>0</v>
      </c>
      <c r="L1727" s="13" t="e">
        <f>(VLOOKUP(F1727,tarifas!$C$7:$D$10,2,FALSE)+tarifas!$D$21)*datos!H1727</f>
        <v>#N/A</v>
      </c>
      <c r="M1727">
        <v>515.07029999999997</v>
      </c>
      <c r="N1727" s="13" t="e">
        <f t="shared" si="242"/>
        <v>#N/A</v>
      </c>
      <c r="O1727">
        <f t="shared" si="243"/>
        <v>379.60741205189436</v>
      </c>
      <c r="P1727" s="12">
        <f t="shared" si="244"/>
        <v>0</v>
      </c>
      <c r="Q1727">
        <f t="shared" si="245"/>
        <v>135.46288794810562</v>
      </c>
      <c r="R1727">
        <f>$D$2*tarifas!$D$12/24</f>
        <v>1.4541666666666666</v>
      </c>
      <c r="S1727" t="e">
        <f>VLOOKUP(E1727&amp;" "&amp;F1727,tarifas!$A$13:$D$20,4,FALSE)*P1727</f>
        <v>#N/A</v>
      </c>
      <c r="T1727">
        <f>IF(F1727="COD1",tarifas!$D$11*(SUMIFS($P$11:$P$8770,$F$11:$F$8770,"=COD1",$B$11:$B$8770,"="&amp;B1727)/COUNTIFS($F$11:$F$8770,"=COD1",$B$11:$B$8770,"="&amp;B1727))/COUNTIFS($A$11:$A$8770,"="&amp;A1727,$F$11:$F$8770,"=COD1"),0)</f>
        <v>0</v>
      </c>
      <c r="U1727" t="e">
        <f>(VLOOKUP(F1727,tarifas!$C$7:$D$10,2,FALSE)+tarifas!$D$21)*datos!P1727</f>
        <v>#N/A</v>
      </c>
      <c r="V1727" t="e">
        <f t="shared" si="246"/>
        <v>#N/A</v>
      </c>
      <c r="W1727">
        <f t="shared" si="247"/>
        <v>4.9388414316999825</v>
      </c>
    </row>
    <row r="1728" spans="1:23" x14ac:dyDescent="0.25">
      <c r="A1728">
        <f t="shared" si="240"/>
        <v>72</v>
      </c>
      <c r="B1728">
        <f t="shared" si="241"/>
        <v>3</v>
      </c>
      <c r="C1728" s="1">
        <f t="shared" si="248"/>
        <v>41711.541666662502</v>
      </c>
      <c r="D1728" s="7">
        <v>677.68181818181813</v>
      </c>
      <c r="E1728" s="7"/>
      <c r="G1728">
        <v>40</v>
      </c>
      <c r="H1728" s="12">
        <v>353.17138876429237</v>
      </c>
      <c r="I1728" s="13">
        <f>$D$2*tarifas!$D$12/24</f>
        <v>1.4541666666666666</v>
      </c>
      <c r="J1728" s="13" t="e">
        <f>VLOOKUP(E1728&amp;" "&amp;F1728,tarifas!$A$13:$D$20,4,FALSE)*H1728</f>
        <v>#N/A</v>
      </c>
      <c r="K1728" s="13">
        <f>IF(F1728="COD1",tarifas!$D$11*(SUMIFS($H$11:$H$8770,$F$11:$F$8770,"=COD1",$B$11:$B$8770,"="&amp;B1728)/COUNTIFS($F$11:$F$8770,"=COD1",$B$11:$B$8770,"="&amp;B1728))/COUNTIFS($A$11:$A$8770,"="&amp;A1728,$F$11:$F$8770,"=COD1"),0)</f>
        <v>0</v>
      </c>
      <c r="L1728" s="13" t="e">
        <f>(VLOOKUP(F1728,tarifas!$C$7:$D$10,2,FALSE)+tarifas!$D$21)*datos!H1728</f>
        <v>#N/A</v>
      </c>
      <c r="M1728">
        <v>493.88828999999998</v>
      </c>
      <c r="N1728" s="13" t="e">
        <f t="shared" si="242"/>
        <v>#N/A</v>
      </c>
      <c r="O1728">
        <f t="shared" si="243"/>
        <v>353.17138876429237</v>
      </c>
      <c r="P1728" s="12">
        <f t="shared" si="244"/>
        <v>0</v>
      </c>
      <c r="Q1728">
        <f t="shared" si="245"/>
        <v>140.71690123570761</v>
      </c>
      <c r="R1728">
        <f>$D$2*tarifas!$D$12/24</f>
        <v>1.4541666666666666</v>
      </c>
      <c r="S1728" t="e">
        <f>VLOOKUP(E1728&amp;" "&amp;F1728,tarifas!$A$13:$D$20,4,FALSE)*P1728</f>
        <v>#N/A</v>
      </c>
      <c r="T1728">
        <f>IF(F1728="COD1",tarifas!$D$11*(SUMIFS($P$11:$P$8770,$F$11:$F$8770,"=COD1",$B$11:$B$8770,"="&amp;B1728)/COUNTIFS($F$11:$F$8770,"=COD1",$B$11:$B$8770,"="&amp;B1728))/COUNTIFS($A$11:$A$8770,"="&amp;A1728,$F$11:$F$8770,"=COD1"),0)</f>
        <v>0</v>
      </c>
      <c r="U1728" t="e">
        <f>(VLOOKUP(F1728,tarifas!$C$7:$D$10,2,FALSE)+tarifas!$D$21)*datos!P1728</f>
        <v>#N/A</v>
      </c>
      <c r="V1728" t="e">
        <f t="shared" si="246"/>
        <v>#N/A</v>
      </c>
      <c r="W1728">
        <f t="shared" si="247"/>
        <v>5.0658084444854738</v>
      </c>
    </row>
    <row r="1729" spans="1:23" x14ac:dyDescent="0.25">
      <c r="A1729">
        <f t="shared" si="240"/>
        <v>72</v>
      </c>
      <c r="B1729">
        <f t="shared" si="241"/>
        <v>3</v>
      </c>
      <c r="C1729" s="1">
        <f t="shared" si="248"/>
        <v>41711.583333329167</v>
      </c>
      <c r="D1729" s="7">
        <v>622.56060606060601</v>
      </c>
      <c r="E1729" s="7"/>
      <c r="G1729">
        <v>39.299999999999997</v>
      </c>
      <c r="H1729" s="12">
        <v>556.92154525219155</v>
      </c>
      <c r="I1729" s="13">
        <f>$D$2*tarifas!$D$12/24</f>
        <v>1.4541666666666666</v>
      </c>
      <c r="J1729" s="13" t="e">
        <f>VLOOKUP(E1729&amp;" "&amp;F1729,tarifas!$A$13:$D$20,4,FALSE)*H1729</f>
        <v>#N/A</v>
      </c>
      <c r="K1729" s="13">
        <f>IF(F1729="COD1",tarifas!$D$11*(SUMIFS($H$11:$H$8770,$F$11:$F$8770,"=COD1",$B$11:$B$8770,"="&amp;B1729)/COUNTIFS($F$11:$F$8770,"=COD1",$B$11:$B$8770,"="&amp;B1729))/COUNTIFS($A$11:$A$8770,"="&amp;A1729,$F$11:$F$8770,"=COD1"),0)</f>
        <v>0</v>
      </c>
      <c r="L1729" s="13" t="e">
        <f>(VLOOKUP(F1729,tarifas!$C$7:$D$10,2,FALSE)+tarifas!$D$21)*datos!H1729</f>
        <v>#N/A</v>
      </c>
      <c r="M1729">
        <v>435.78972999999996</v>
      </c>
      <c r="N1729" s="13" t="e">
        <f t="shared" si="242"/>
        <v>#N/A</v>
      </c>
      <c r="O1729">
        <f t="shared" si="243"/>
        <v>435.78972999999996</v>
      </c>
      <c r="P1729" s="12">
        <f t="shared" si="244"/>
        <v>121.13181525219159</v>
      </c>
      <c r="Q1729">
        <f t="shared" si="245"/>
        <v>0</v>
      </c>
      <c r="R1729">
        <f>$D$2*tarifas!$D$12/24</f>
        <v>1.4541666666666666</v>
      </c>
      <c r="S1729" t="e">
        <f>VLOOKUP(E1729&amp;" "&amp;F1729,tarifas!$A$13:$D$20,4,FALSE)*P1729</f>
        <v>#N/A</v>
      </c>
      <c r="T1729">
        <f>IF(F1729="COD1",tarifas!$D$11*(SUMIFS($P$11:$P$8770,$F$11:$F$8770,"=COD1",$B$11:$B$8770,"="&amp;B1729)/COUNTIFS($F$11:$F$8770,"=COD1",$B$11:$B$8770,"="&amp;B1729))/COUNTIFS($A$11:$A$8770,"="&amp;A1729,$F$11:$F$8770,"=COD1"),0)</f>
        <v>0</v>
      </c>
      <c r="U1729" t="e">
        <f>(VLOOKUP(F1729,tarifas!$C$7:$D$10,2,FALSE)+tarifas!$D$21)*datos!P1729</f>
        <v>#N/A</v>
      </c>
      <c r="V1729" t="e">
        <f t="shared" si="246"/>
        <v>#N/A</v>
      </c>
      <c r="W1729">
        <f t="shared" si="247"/>
        <v>0</v>
      </c>
    </row>
    <row r="1730" spans="1:23" x14ac:dyDescent="0.25">
      <c r="A1730">
        <f t="shared" si="240"/>
        <v>72</v>
      </c>
      <c r="B1730">
        <f t="shared" si="241"/>
        <v>3</v>
      </c>
      <c r="C1730" s="1">
        <f t="shared" si="248"/>
        <v>41711.624999995831</v>
      </c>
      <c r="D1730" s="7">
        <v>502.27272727272731</v>
      </c>
      <c r="E1730" s="7"/>
      <c r="G1730">
        <v>37.69</v>
      </c>
      <c r="H1730" s="12">
        <v>641.90442503429733</v>
      </c>
      <c r="I1730" s="13">
        <f>$D$2*tarifas!$D$12/24</f>
        <v>1.4541666666666666</v>
      </c>
      <c r="J1730" s="13" t="e">
        <f>VLOOKUP(E1730&amp;" "&amp;F1730,tarifas!$A$13:$D$20,4,FALSE)*H1730</f>
        <v>#N/A</v>
      </c>
      <c r="K1730" s="13">
        <f>IF(F1730="COD1",tarifas!$D$11*(SUMIFS($H$11:$H$8770,$F$11:$F$8770,"=COD1",$B$11:$B$8770,"="&amp;B1730)/COUNTIFS($F$11:$F$8770,"=COD1",$B$11:$B$8770,"="&amp;B1730))/COUNTIFS($A$11:$A$8770,"="&amp;A1730,$F$11:$F$8770,"=COD1"),0)</f>
        <v>0</v>
      </c>
      <c r="L1730" s="13" t="e">
        <f>(VLOOKUP(F1730,tarifas!$C$7:$D$10,2,FALSE)+tarifas!$D$21)*datos!H1730</f>
        <v>#N/A</v>
      </c>
      <c r="M1730">
        <v>336.48912000000001</v>
      </c>
      <c r="N1730" s="13" t="e">
        <f t="shared" si="242"/>
        <v>#N/A</v>
      </c>
      <c r="O1730">
        <f t="shared" si="243"/>
        <v>336.48912000000001</v>
      </c>
      <c r="P1730" s="12">
        <f t="shared" si="244"/>
        <v>305.41530503429732</v>
      </c>
      <c r="Q1730">
        <f t="shared" si="245"/>
        <v>0</v>
      </c>
      <c r="R1730">
        <f>$D$2*tarifas!$D$12/24</f>
        <v>1.4541666666666666</v>
      </c>
      <c r="S1730" t="e">
        <f>VLOOKUP(E1730&amp;" "&amp;F1730,tarifas!$A$13:$D$20,4,FALSE)*P1730</f>
        <v>#N/A</v>
      </c>
      <c r="T1730">
        <f>IF(F1730="COD1",tarifas!$D$11*(SUMIFS($P$11:$P$8770,$F$11:$F$8770,"=COD1",$B$11:$B$8770,"="&amp;B1730)/COUNTIFS($F$11:$F$8770,"=COD1",$B$11:$B$8770,"="&amp;B1730))/COUNTIFS($A$11:$A$8770,"="&amp;A1730,$F$11:$F$8770,"=COD1"),0)</f>
        <v>0</v>
      </c>
      <c r="U1730" t="e">
        <f>(VLOOKUP(F1730,tarifas!$C$7:$D$10,2,FALSE)+tarifas!$D$21)*datos!P1730</f>
        <v>#N/A</v>
      </c>
      <c r="V1730" t="e">
        <f t="shared" si="246"/>
        <v>#N/A</v>
      </c>
      <c r="W1730">
        <f t="shared" si="247"/>
        <v>0</v>
      </c>
    </row>
    <row r="1731" spans="1:23" x14ac:dyDescent="0.25">
      <c r="A1731">
        <f t="shared" si="240"/>
        <v>72</v>
      </c>
      <c r="B1731">
        <f t="shared" si="241"/>
        <v>3</v>
      </c>
      <c r="C1731" s="1">
        <f t="shared" si="248"/>
        <v>41711.666666662495</v>
      </c>
      <c r="D1731" s="7">
        <v>231.04545454545456</v>
      </c>
      <c r="E1731" s="7"/>
      <c r="G1731">
        <v>37.69</v>
      </c>
      <c r="H1731" s="12">
        <v>647.32153098601066</v>
      </c>
      <c r="I1731" s="13">
        <f>$D$2*tarifas!$D$12/24</f>
        <v>1.4541666666666666</v>
      </c>
      <c r="J1731" s="13" t="e">
        <f>VLOOKUP(E1731&amp;" "&amp;F1731,tarifas!$A$13:$D$20,4,FALSE)*H1731</f>
        <v>#N/A</v>
      </c>
      <c r="K1731" s="13">
        <f>IF(F1731="COD1",tarifas!$D$11*(SUMIFS($H$11:$H$8770,$F$11:$F$8770,"=COD1",$B$11:$B$8770,"="&amp;B1731)/COUNTIFS($F$11:$F$8770,"=COD1",$B$11:$B$8770,"="&amp;B1731))/COUNTIFS($A$11:$A$8770,"="&amp;A1731,$F$11:$F$8770,"=COD1"),0)</f>
        <v>0</v>
      </c>
      <c r="L1731" s="13" t="e">
        <f>(VLOOKUP(F1731,tarifas!$C$7:$D$10,2,FALSE)+tarifas!$D$21)*datos!H1731</f>
        <v>#N/A</v>
      </c>
      <c r="M1731">
        <v>198.38943</v>
      </c>
      <c r="N1731" s="13" t="e">
        <f t="shared" si="242"/>
        <v>#N/A</v>
      </c>
      <c r="O1731">
        <f t="shared" si="243"/>
        <v>198.38943</v>
      </c>
      <c r="P1731" s="12">
        <f t="shared" si="244"/>
        <v>448.93210098601065</v>
      </c>
      <c r="Q1731">
        <f t="shared" si="245"/>
        <v>0</v>
      </c>
      <c r="R1731">
        <f>$D$2*tarifas!$D$12/24</f>
        <v>1.4541666666666666</v>
      </c>
      <c r="S1731" t="e">
        <f>VLOOKUP(E1731&amp;" "&amp;F1731,tarifas!$A$13:$D$20,4,FALSE)*P1731</f>
        <v>#N/A</v>
      </c>
      <c r="T1731">
        <f>IF(F1731="COD1",tarifas!$D$11*(SUMIFS($P$11:$P$8770,$F$11:$F$8770,"=COD1",$B$11:$B$8770,"="&amp;B1731)/COUNTIFS($F$11:$F$8770,"=COD1",$B$11:$B$8770,"="&amp;B1731))/COUNTIFS($A$11:$A$8770,"="&amp;A1731,$F$11:$F$8770,"=COD1"),0)</f>
        <v>0</v>
      </c>
      <c r="U1731" t="e">
        <f>(VLOOKUP(F1731,tarifas!$C$7:$D$10,2,FALSE)+tarifas!$D$21)*datos!P1731</f>
        <v>#N/A</v>
      </c>
      <c r="V1731" t="e">
        <f t="shared" si="246"/>
        <v>#N/A</v>
      </c>
      <c r="W1731">
        <f t="shared" si="247"/>
        <v>0</v>
      </c>
    </row>
    <row r="1732" spans="1:23" x14ac:dyDescent="0.25">
      <c r="A1732">
        <f t="shared" si="240"/>
        <v>72</v>
      </c>
      <c r="B1732">
        <f t="shared" si="241"/>
        <v>3</v>
      </c>
      <c r="C1732" s="1">
        <f t="shared" si="248"/>
        <v>41711.708333329159</v>
      </c>
      <c r="D1732" s="7">
        <v>94.787878787878796</v>
      </c>
      <c r="E1732" s="7"/>
      <c r="G1732">
        <v>39.6</v>
      </c>
      <c r="H1732" s="12">
        <v>504.29611993382235</v>
      </c>
      <c r="I1732" s="13">
        <f>$D$2*tarifas!$D$12/24</f>
        <v>1.4541666666666666</v>
      </c>
      <c r="J1732" s="13" t="e">
        <f>VLOOKUP(E1732&amp;" "&amp;F1732,tarifas!$A$13:$D$20,4,FALSE)*H1732</f>
        <v>#N/A</v>
      </c>
      <c r="K1732" s="13">
        <f>IF(F1732="COD1",tarifas!$D$11*(SUMIFS($H$11:$H$8770,$F$11:$F$8770,"=COD1",$B$11:$B$8770,"="&amp;B1732)/COUNTIFS($F$11:$F$8770,"=COD1",$B$11:$B$8770,"="&amp;B1732))/COUNTIFS($A$11:$A$8770,"="&amp;A1732,$F$11:$F$8770,"=COD1"),0)</f>
        <v>0</v>
      </c>
      <c r="L1732" s="13" t="e">
        <f>(VLOOKUP(F1732,tarifas!$C$7:$D$10,2,FALSE)+tarifas!$D$21)*datos!H1732</f>
        <v>#N/A</v>
      </c>
      <c r="M1732">
        <v>47.730519999999999</v>
      </c>
      <c r="N1732" s="13" t="e">
        <f t="shared" si="242"/>
        <v>#N/A</v>
      </c>
      <c r="O1732">
        <f t="shared" si="243"/>
        <v>47.730519999999999</v>
      </c>
      <c r="P1732" s="12">
        <f t="shared" si="244"/>
        <v>456.56559993382234</v>
      </c>
      <c r="Q1732">
        <f t="shared" si="245"/>
        <v>0</v>
      </c>
      <c r="R1732">
        <f>$D$2*tarifas!$D$12/24</f>
        <v>1.4541666666666666</v>
      </c>
      <c r="S1732" t="e">
        <f>VLOOKUP(E1732&amp;" "&amp;F1732,tarifas!$A$13:$D$20,4,FALSE)*P1732</f>
        <v>#N/A</v>
      </c>
      <c r="T1732">
        <f>IF(F1732="COD1",tarifas!$D$11*(SUMIFS($P$11:$P$8770,$F$11:$F$8770,"=COD1",$B$11:$B$8770,"="&amp;B1732)/COUNTIFS($F$11:$F$8770,"=COD1",$B$11:$B$8770,"="&amp;B1732))/COUNTIFS($A$11:$A$8770,"="&amp;A1732,$F$11:$F$8770,"=COD1"),0)</f>
        <v>0</v>
      </c>
      <c r="U1732" t="e">
        <f>(VLOOKUP(F1732,tarifas!$C$7:$D$10,2,FALSE)+tarifas!$D$21)*datos!P1732</f>
        <v>#N/A</v>
      </c>
      <c r="V1732" t="e">
        <f t="shared" si="246"/>
        <v>#N/A</v>
      </c>
      <c r="W1732">
        <f t="shared" si="247"/>
        <v>0</v>
      </c>
    </row>
    <row r="1733" spans="1:23" x14ac:dyDescent="0.25">
      <c r="A1733">
        <f t="shared" si="240"/>
        <v>72</v>
      </c>
      <c r="B1733">
        <f t="shared" si="241"/>
        <v>3</v>
      </c>
      <c r="C1733" s="1">
        <f t="shared" si="248"/>
        <v>41711.749999995824</v>
      </c>
      <c r="D1733" s="7">
        <v>0</v>
      </c>
      <c r="E1733" s="7"/>
      <c r="G1733">
        <v>46</v>
      </c>
      <c r="H1733" s="12">
        <v>375.14868088381024</v>
      </c>
      <c r="I1733" s="13">
        <f>$D$2*tarifas!$D$12/24</f>
        <v>1.4541666666666666</v>
      </c>
      <c r="J1733" s="13" t="e">
        <f>VLOOKUP(E1733&amp;" "&amp;F1733,tarifas!$A$13:$D$20,4,FALSE)*H1733</f>
        <v>#N/A</v>
      </c>
      <c r="K1733" s="13">
        <f>IF(F1733="COD1",tarifas!$D$11*(SUMIFS($H$11:$H$8770,$F$11:$F$8770,"=COD1",$B$11:$B$8770,"="&amp;B1733)/COUNTIFS($F$11:$F$8770,"=COD1",$B$11:$B$8770,"="&amp;B1733))/COUNTIFS($A$11:$A$8770,"="&amp;A1733,$F$11:$F$8770,"=COD1"),0)</f>
        <v>0</v>
      </c>
      <c r="L1733" s="13" t="e">
        <f>(VLOOKUP(F1733,tarifas!$C$7:$D$10,2,FALSE)+tarifas!$D$21)*datos!H1733</f>
        <v>#N/A</v>
      </c>
      <c r="M1733">
        <v>0</v>
      </c>
      <c r="N1733" s="13" t="e">
        <f t="shared" si="242"/>
        <v>#N/A</v>
      </c>
      <c r="O1733">
        <f t="shared" si="243"/>
        <v>0</v>
      </c>
      <c r="P1733" s="12">
        <f t="shared" si="244"/>
        <v>375.14868088381024</v>
      </c>
      <c r="Q1733">
        <f t="shared" si="245"/>
        <v>0</v>
      </c>
      <c r="R1733">
        <f>$D$2*tarifas!$D$12/24</f>
        <v>1.4541666666666666</v>
      </c>
      <c r="S1733" t="e">
        <f>VLOOKUP(E1733&amp;" "&amp;F1733,tarifas!$A$13:$D$20,4,FALSE)*P1733</f>
        <v>#N/A</v>
      </c>
      <c r="T1733">
        <f>IF(F1733="COD1",tarifas!$D$11*(SUMIFS($P$11:$P$8770,$F$11:$F$8770,"=COD1",$B$11:$B$8770,"="&amp;B1733)/COUNTIFS($F$11:$F$8770,"=COD1",$B$11:$B$8770,"="&amp;B1733))/COUNTIFS($A$11:$A$8770,"="&amp;A1733,$F$11:$F$8770,"=COD1"),0)</f>
        <v>0</v>
      </c>
      <c r="U1733" t="e">
        <f>(VLOOKUP(F1733,tarifas!$C$7:$D$10,2,FALSE)+tarifas!$D$21)*datos!P1733</f>
        <v>#N/A</v>
      </c>
      <c r="V1733" t="e">
        <f t="shared" si="246"/>
        <v>#N/A</v>
      </c>
      <c r="W1733">
        <f t="shared" si="247"/>
        <v>0</v>
      </c>
    </row>
    <row r="1734" spans="1:23" x14ac:dyDescent="0.25">
      <c r="A1734">
        <f t="shared" si="240"/>
        <v>72</v>
      </c>
      <c r="B1734">
        <f t="shared" si="241"/>
        <v>3</v>
      </c>
      <c r="C1734" s="1">
        <f t="shared" si="248"/>
        <v>41711.791666662488</v>
      </c>
      <c r="D1734" s="7">
        <v>0</v>
      </c>
      <c r="E1734" s="7"/>
      <c r="G1734">
        <v>60.13</v>
      </c>
      <c r="H1734" s="12">
        <v>264.82034400665788</v>
      </c>
      <c r="I1734" s="13">
        <f>$D$2*tarifas!$D$12/24</f>
        <v>1.4541666666666666</v>
      </c>
      <c r="J1734" s="13" t="e">
        <f>VLOOKUP(E1734&amp;" "&amp;F1734,tarifas!$A$13:$D$20,4,FALSE)*H1734</f>
        <v>#N/A</v>
      </c>
      <c r="K1734" s="13">
        <f>IF(F1734="COD1",tarifas!$D$11*(SUMIFS($H$11:$H$8770,$F$11:$F$8770,"=COD1",$B$11:$B$8770,"="&amp;B1734)/COUNTIFS($F$11:$F$8770,"=COD1",$B$11:$B$8770,"="&amp;B1734))/COUNTIFS($A$11:$A$8770,"="&amp;A1734,$F$11:$F$8770,"=COD1"),0)</f>
        <v>0</v>
      </c>
      <c r="L1734" s="13" t="e">
        <f>(VLOOKUP(F1734,tarifas!$C$7:$D$10,2,FALSE)+tarifas!$D$21)*datos!H1734</f>
        <v>#N/A</v>
      </c>
      <c r="M1734">
        <v>0</v>
      </c>
      <c r="N1734" s="13" t="e">
        <f t="shared" si="242"/>
        <v>#N/A</v>
      </c>
      <c r="O1734">
        <f t="shared" si="243"/>
        <v>0</v>
      </c>
      <c r="P1734" s="12">
        <f t="shared" si="244"/>
        <v>264.82034400665788</v>
      </c>
      <c r="Q1734">
        <f t="shared" si="245"/>
        <v>0</v>
      </c>
      <c r="R1734">
        <f>$D$2*tarifas!$D$12/24</f>
        <v>1.4541666666666666</v>
      </c>
      <c r="S1734" t="e">
        <f>VLOOKUP(E1734&amp;" "&amp;F1734,tarifas!$A$13:$D$20,4,FALSE)*P1734</f>
        <v>#N/A</v>
      </c>
      <c r="T1734">
        <f>IF(F1734="COD1",tarifas!$D$11*(SUMIFS($P$11:$P$8770,$F$11:$F$8770,"=COD1",$B$11:$B$8770,"="&amp;B1734)/COUNTIFS($F$11:$F$8770,"=COD1",$B$11:$B$8770,"="&amp;B1734))/COUNTIFS($A$11:$A$8770,"="&amp;A1734,$F$11:$F$8770,"=COD1"),0)</f>
        <v>0</v>
      </c>
      <c r="U1734" t="e">
        <f>(VLOOKUP(F1734,tarifas!$C$7:$D$10,2,FALSE)+tarifas!$D$21)*datos!P1734</f>
        <v>#N/A</v>
      </c>
      <c r="V1734" t="e">
        <f t="shared" si="246"/>
        <v>#N/A</v>
      </c>
      <c r="W1734">
        <f t="shared" si="247"/>
        <v>0</v>
      </c>
    </row>
    <row r="1735" spans="1:23" x14ac:dyDescent="0.25">
      <c r="A1735">
        <f t="shared" si="240"/>
        <v>72</v>
      </c>
      <c r="B1735">
        <f t="shared" si="241"/>
        <v>3</v>
      </c>
      <c r="C1735" s="1">
        <f t="shared" si="248"/>
        <v>41711.833333329152</v>
      </c>
      <c r="D1735" s="7">
        <v>0</v>
      </c>
      <c r="E1735" s="7"/>
      <c r="G1735">
        <v>60</v>
      </c>
      <c r="H1735" s="12">
        <v>202.27240537096475</v>
      </c>
      <c r="I1735" s="13">
        <f>$D$2*tarifas!$D$12/24</f>
        <v>1.4541666666666666</v>
      </c>
      <c r="J1735" s="13" t="e">
        <f>VLOOKUP(E1735&amp;" "&amp;F1735,tarifas!$A$13:$D$20,4,FALSE)*H1735</f>
        <v>#N/A</v>
      </c>
      <c r="K1735" s="13">
        <f>IF(F1735="COD1",tarifas!$D$11*(SUMIFS($H$11:$H$8770,$F$11:$F$8770,"=COD1",$B$11:$B$8770,"="&amp;B1735)/COUNTIFS($F$11:$F$8770,"=COD1",$B$11:$B$8770,"="&amp;B1735))/COUNTIFS($A$11:$A$8770,"="&amp;A1735,$F$11:$F$8770,"=COD1"),0)</f>
        <v>0</v>
      </c>
      <c r="L1735" s="13" t="e">
        <f>(VLOOKUP(F1735,tarifas!$C$7:$D$10,2,FALSE)+tarifas!$D$21)*datos!H1735</f>
        <v>#N/A</v>
      </c>
      <c r="M1735">
        <v>0</v>
      </c>
      <c r="N1735" s="13" t="e">
        <f t="shared" si="242"/>
        <v>#N/A</v>
      </c>
      <c r="O1735">
        <f t="shared" si="243"/>
        <v>0</v>
      </c>
      <c r="P1735" s="12">
        <f t="shared" si="244"/>
        <v>202.27240537096475</v>
      </c>
      <c r="Q1735">
        <f t="shared" si="245"/>
        <v>0</v>
      </c>
      <c r="R1735">
        <f>$D$2*tarifas!$D$12/24</f>
        <v>1.4541666666666666</v>
      </c>
      <c r="S1735" t="e">
        <f>VLOOKUP(E1735&amp;" "&amp;F1735,tarifas!$A$13:$D$20,4,FALSE)*P1735</f>
        <v>#N/A</v>
      </c>
      <c r="T1735">
        <f>IF(F1735="COD1",tarifas!$D$11*(SUMIFS($P$11:$P$8770,$F$11:$F$8770,"=COD1",$B$11:$B$8770,"="&amp;B1735)/COUNTIFS($F$11:$F$8770,"=COD1",$B$11:$B$8770,"="&amp;B1735))/COUNTIFS($A$11:$A$8770,"="&amp;A1735,$F$11:$F$8770,"=COD1"),0)</f>
        <v>0</v>
      </c>
      <c r="U1735" t="e">
        <f>(VLOOKUP(F1735,tarifas!$C$7:$D$10,2,FALSE)+tarifas!$D$21)*datos!P1735</f>
        <v>#N/A</v>
      </c>
      <c r="V1735" t="e">
        <f t="shared" si="246"/>
        <v>#N/A</v>
      </c>
      <c r="W1735">
        <f t="shared" si="247"/>
        <v>0</v>
      </c>
    </row>
    <row r="1736" spans="1:23" x14ac:dyDescent="0.25">
      <c r="A1736">
        <f t="shared" si="240"/>
        <v>72</v>
      </c>
      <c r="B1736">
        <f t="shared" si="241"/>
        <v>3</v>
      </c>
      <c r="C1736" s="1">
        <f t="shared" si="248"/>
        <v>41711.874999995816</v>
      </c>
      <c r="D1736" s="7">
        <v>0</v>
      </c>
      <c r="E1736" s="7"/>
      <c r="G1736">
        <v>55.02</v>
      </c>
      <c r="H1736" s="12">
        <v>182.93503386649016</v>
      </c>
      <c r="I1736" s="13">
        <f>$D$2*tarifas!$D$12/24</f>
        <v>1.4541666666666666</v>
      </c>
      <c r="J1736" s="13" t="e">
        <f>VLOOKUP(E1736&amp;" "&amp;F1736,tarifas!$A$13:$D$20,4,FALSE)*H1736</f>
        <v>#N/A</v>
      </c>
      <c r="K1736" s="13">
        <f>IF(F1736="COD1",tarifas!$D$11*(SUMIFS($H$11:$H$8770,$F$11:$F$8770,"=COD1",$B$11:$B$8770,"="&amp;B1736)/COUNTIFS($F$11:$F$8770,"=COD1",$B$11:$B$8770,"="&amp;B1736))/COUNTIFS($A$11:$A$8770,"="&amp;A1736,$F$11:$F$8770,"=COD1"),0)</f>
        <v>0</v>
      </c>
      <c r="L1736" s="13" t="e">
        <f>(VLOOKUP(F1736,tarifas!$C$7:$D$10,2,FALSE)+tarifas!$D$21)*datos!H1736</f>
        <v>#N/A</v>
      </c>
      <c r="M1736">
        <v>0</v>
      </c>
      <c r="N1736" s="13" t="e">
        <f t="shared" si="242"/>
        <v>#N/A</v>
      </c>
      <c r="O1736">
        <f t="shared" si="243"/>
        <v>0</v>
      </c>
      <c r="P1736" s="12">
        <f t="shared" si="244"/>
        <v>182.93503386649016</v>
      </c>
      <c r="Q1736">
        <f t="shared" si="245"/>
        <v>0</v>
      </c>
      <c r="R1736">
        <f>$D$2*tarifas!$D$12/24</f>
        <v>1.4541666666666666</v>
      </c>
      <c r="S1736" t="e">
        <f>VLOOKUP(E1736&amp;" "&amp;F1736,tarifas!$A$13:$D$20,4,FALSE)*P1736</f>
        <v>#N/A</v>
      </c>
      <c r="T1736">
        <f>IF(F1736="COD1",tarifas!$D$11*(SUMIFS($P$11:$P$8770,$F$11:$F$8770,"=COD1",$B$11:$B$8770,"="&amp;B1736)/COUNTIFS($F$11:$F$8770,"=COD1",$B$11:$B$8770,"="&amp;B1736))/COUNTIFS($A$11:$A$8770,"="&amp;A1736,$F$11:$F$8770,"=COD1"),0)</f>
        <v>0</v>
      </c>
      <c r="U1736" t="e">
        <f>(VLOOKUP(F1736,tarifas!$C$7:$D$10,2,FALSE)+tarifas!$D$21)*datos!P1736</f>
        <v>#N/A</v>
      </c>
      <c r="V1736" t="e">
        <f t="shared" si="246"/>
        <v>#N/A</v>
      </c>
      <c r="W1736">
        <f t="shared" si="247"/>
        <v>0</v>
      </c>
    </row>
    <row r="1737" spans="1:23" x14ac:dyDescent="0.25">
      <c r="A1737">
        <f t="shared" si="240"/>
        <v>72</v>
      </c>
      <c r="B1737">
        <f t="shared" si="241"/>
        <v>3</v>
      </c>
      <c r="C1737" s="1">
        <f t="shared" si="248"/>
        <v>41711.916666662481</v>
      </c>
      <c r="D1737" s="7">
        <v>0</v>
      </c>
      <c r="E1737" s="7"/>
      <c r="G1737">
        <v>46</v>
      </c>
      <c r="H1737" s="12">
        <v>179.14114706191046</v>
      </c>
      <c r="I1737" s="13">
        <f>$D$2*tarifas!$D$12/24</f>
        <v>1.4541666666666666</v>
      </c>
      <c r="J1737" s="13" t="e">
        <f>VLOOKUP(E1737&amp;" "&amp;F1737,tarifas!$A$13:$D$20,4,FALSE)*H1737</f>
        <v>#N/A</v>
      </c>
      <c r="K1737" s="13">
        <f>IF(F1737="COD1",tarifas!$D$11*(SUMIFS($H$11:$H$8770,$F$11:$F$8770,"=COD1",$B$11:$B$8770,"="&amp;B1737)/COUNTIFS($F$11:$F$8770,"=COD1",$B$11:$B$8770,"="&amp;B1737))/COUNTIFS($A$11:$A$8770,"="&amp;A1737,$F$11:$F$8770,"=COD1"),0)</f>
        <v>0</v>
      </c>
      <c r="L1737" s="13" t="e">
        <f>(VLOOKUP(F1737,tarifas!$C$7:$D$10,2,FALSE)+tarifas!$D$21)*datos!H1737</f>
        <v>#N/A</v>
      </c>
      <c r="M1737">
        <v>0</v>
      </c>
      <c r="N1737" s="13" t="e">
        <f t="shared" si="242"/>
        <v>#N/A</v>
      </c>
      <c r="O1737">
        <f t="shared" si="243"/>
        <v>0</v>
      </c>
      <c r="P1737" s="12">
        <f t="shared" si="244"/>
        <v>179.14114706191046</v>
      </c>
      <c r="Q1737">
        <f t="shared" si="245"/>
        <v>0</v>
      </c>
      <c r="R1737">
        <f>$D$2*tarifas!$D$12/24</f>
        <v>1.4541666666666666</v>
      </c>
      <c r="S1737" t="e">
        <f>VLOOKUP(E1737&amp;" "&amp;F1737,tarifas!$A$13:$D$20,4,FALSE)*P1737</f>
        <v>#N/A</v>
      </c>
      <c r="T1737">
        <f>IF(F1737="COD1",tarifas!$D$11*(SUMIFS($P$11:$P$8770,$F$11:$F$8770,"=COD1",$B$11:$B$8770,"="&amp;B1737)/COUNTIFS($F$11:$F$8770,"=COD1",$B$11:$B$8770,"="&amp;B1737))/COUNTIFS($A$11:$A$8770,"="&amp;A1737,$F$11:$F$8770,"=COD1"),0)</f>
        <v>0</v>
      </c>
      <c r="U1737" t="e">
        <f>(VLOOKUP(F1737,tarifas!$C$7:$D$10,2,FALSE)+tarifas!$D$21)*datos!P1737</f>
        <v>#N/A</v>
      </c>
      <c r="V1737" t="e">
        <f t="shared" si="246"/>
        <v>#N/A</v>
      </c>
      <c r="W1737">
        <f t="shared" si="247"/>
        <v>0</v>
      </c>
    </row>
    <row r="1738" spans="1:23" x14ac:dyDescent="0.25">
      <c r="A1738">
        <f t="shared" si="240"/>
        <v>72</v>
      </c>
      <c r="B1738">
        <f t="shared" si="241"/>
        <v>3</v>
      </c>
      <c r="C1738" s="1">
        <f t="shared" si="248"/>
        <v>41711.958333329145</v>
      </c>
      <c r="D1738" s="7">
        <v>0</v>
      </c>
      <c r="E1738" s="7"/>
      <c r="G1738">
        <v>39.9</v>
      </c>
      <c r="H1738" s="12">
        <v>179.93467356598416</v>
      </c>
      <c r="I1738" s="13">
        <f>$D$2*tarifas!$D$12/24</f>
        <v>1.4541666666666666</v>
      </c>
      <c r="J1738" s="13" t="e">
        <f>VLOOKUP(E1738&amp;" "&amp;F1738,tarifas!$A$13:$D$20,4,FALSE)*H1738</f>
        <v>#N/A</v>
      </c>
      <c r="K1738" s="13">
        <f>IF(F1738="COD1",tarifas!$D$11*(SUMIFS($H$11:$H$8770,$F$11:$F$8770,"=COD1",$B$11:$B$8770,"="&amp;B1738)/COUNTIFS($F$11:$F$8770,"=COD1",$B$11:$B$8770,"="&amp;B1738))/COUNTIFS($A$11:$A$8770,"="&amp;A1738,$F$11:$F$8770,"=COD1"),0)</f>
        <v>0</v>
      </c>
      <c r="L1738" s="13" t="e">
        <f>(VLOOKUP(F1738,tarifas!$C$7:$D$10,2,FALSE)+tarifas!$D$21)*datos!H1738</f>
        <v>#N/A</v>
      </c>
      <c r="M1738">
        <v>0</v>
      </c>
      <c r="N1738" s="13" t="e">
        <f t="shared" si="242"/>
        <v>#N/A</v>
      </c>
      <c r="O1738">
        <f t="shared" si="243"/>
        <v>0</v>
      </c>
      <c r="P1738" s="12">
        <f t="shared" si="244"/>
        <v>179.93467356598416</v>
      </c>
      <c r="Q1738">
        <f t="shared" si="245"/>
        <v>0</v>
      </c>
      <c r="R1738">
        <f>$D$2*tarifas!$D$12/24</f>
        <v>1.4541666666666666</v>
      </c>
      <c r="S1738" t="e">
        <f>VLOOKUP(E1738&amp;" "&amp;F1738,tarifas!$A$13:$D$20,4,FALSE)*P1738</f>
        <v>#N/A</v>
      </c>
      <c r="T1738">
        <f>IF(F1738="COD1",tarifas!$D$11*(SUMIFS($P$11:$P$8770,$F$11:$F$8770,"=COD1",$B$11:$B$8770,"="&amp;B1738)/COUNTIFS($F$11:$F$8770,"=COD1",$B$11:$B$8770,"="&amp;B1738))/COUNTIFS($A$11:$A$8770,"="&amp;A1738,$F$11:$F$8770,"=COD1"),0)</f>
        <v>0</v>
      </c>
      <c r="U1738" t="e">
        <f>(VLOOKUP(F1738,tarifas!$C$7:$D$10,2,FALSE)+tarifas!$D$21)*datos!P1738</f>
        <v>#N/A</v>
      </c>
      <c r="V1738" t="e">
        <f t="shared" si="246"/>
        <v>#N/A</v>
      </c>
      <c r="W1738">
        <f t="shared" si="247"/>
        <v>0</v>
      </c>
    </row>
    <row r="1739" spans="1:23" x14ac:dyDescent="0.25">
      <c r="A1739">
        <f t="shared" si="240"/>
        <v>73</v>
      </c>
      <c r="B1739">
        <f t="shared" si="241"/>
        <v>3</v>
      </c>
      <c r="C1739" s="1">
        <f t="shared" si="248"/>
        <v>41711.999999995809</v>
      </c>
      <c r="D1739" s="7">
        <v>0</v>
      </c>
      <c r="E1739" s="7"/>
      <c r="G1739">
        <v>39</v>
      </c>
      <c r="H1739" s="12">
        <v>172.79341074316051</v>
      </c>
      <c r="I1739" s="13">
        <f>$D$2*tarifas!$D$12/24</f>
        <v>1.4541666666666666</v>
      </c>
      <c r="J1739" s="13" t="e">
        <f>VLOOKUP(E1739&amp;" "&amp;F1739,tarifas!$A$13:$D$20,4,FALSE)*H1739</f>
        <v>#N/A</v>
      </c>
      <c r="K1739" s="13">
        <f>IF(F1739="COD1",tarifas!$D$11*(SUMIFS($H$11:$H$8770,$F$11:$F$8770,"=COD1",$B$11:$B$8770,"="&amp;B1739)/COUNTIFS($F$11:$F$8770,"=COD1",$B$11:$B$8770,"="&amp;B1739))/COUNTIFS($A$11:$A$8770,"="&amp;A1739,$F$11:$F$8770,"=COD1"),0)</f>
        <v>0</v>
      </c>
      <c r="L1739" s="13" t="e">
        <f>(VLOOKUP(F1739,tarifas!$C$7:$D$10,2,FALSE)+tarifas!$D$21)*datos!H1739</f>
        <v>#N/A</v>
      </c>
      <c r="M1739">
        <v>0</v>
      </c>
      <c r="N1739" s="13" t="e">
        <f t="shared" si="242"/>
        <v>#N/A</v>
      </c>
      <c r="O1739">
        <f t="shared" si="243"/>
        <v>0</v>
      </c>
      <c r="P1739" s="12">
        <f t="shared" si="244"/>
        <v>172.79341074316051</v>
      </c>
      <c r="Q1739">
        <f t="shared" si="245"/>
        <v>0</v>
      </c>
      <c r="R1739">
        <f>$D$2*tarifas!$D$12/24</f>
        <v>1.4541666666666666</v>
      </c>
      <c r="S1739" t="e">
        <f>VLOOKUP(E1739&amp;" "&amp;F1739,tarifas!$A$13:$D$20,4,FALSE)*P1739</f>
        <v>#N/A</v>
      </c>
      <c r="T1739">
        <f>IF(F1739="COD1",tarifas!$D$11*(SUMIFS($P$11:$P$8770,$F$11:$F$8770,"=COD1",$B$11:$B$8770,"="&amp;B1739)/COUNTIFS($F$11:$F$8770,"=COD1",$B$11:$B$8770,"="&amp;B1739))/COUNTIFS($A$11:$A$8770,"="&amp;A1739,$F$11:$F$8770,"=COD1"),0)</f>
        <v>0</v>
      </c>
      <c r="U1739" t="e">
        <f>(VLOOKUP(F1739,tarifas!$C$7:$D$10,2,FALSE)+tarifas!$D$21)*datos!P1739</f>
        <v>#N/A</v>
      </c>
      <c r="V1739" t="e">
        <f t="shared" si="246"/>
        <v>#N/A</v>
      </c>
      <c r="W1739">
        <f t="shared" si="247"/>
        <v>0</v>
      </c>
    </row>
    <row r="1740" spans="1:23" x14ac:dyDescent="0.25">
      <c r="A1740">
        <f t="shared" ref="A1740:A1803" si="249">DAYS360($C$11,C1740)</f>
        <v>73</v>
      </c>
      <c r="B1740">
        <f t="shared" ref="B1740:B1803" si="250">MONTH(C1740)</f>
        <v>3</v>
      </c>
      <c r="C1740" s="1">
        <f t="shared" si="248"/>
        <v>41712.041666662473</v>
      </c>
      <c r="D1740" s="7">
        <v>0</v>
      </c>
      <c r="E1740" s="7"/>
      <c r="G1740">
        <v>34.6</v>
      </c>
      <c r="H1740" s="12">
        <v>172.43222609771678</v>
      </c>
      <c r="I1740" s="13">
        <f>$D$2*tarifas!$D$12/24</f>
        <v>1.4541666666666666</v>
      </c>
      <c r="J1740" s="13" t="e">
        <f>VLOOKUP(E1740&amp;" "&amp;F1740,tarifas!$A$13:$D$20,4,FALSE)*H1740</f>
        <v>#N/A</v>
      </c>
      <c r="K1740" s="13">
        <f>IF(F1740="COD1",tarifas!$D$11*(SUMIFS($H$11:$H$8770,$F$11:$F$8770,"=COD1",$B$11:$B$8770,"="&amp;B1740)/COUNTIFS($F$11:$F$8770,"=COD1",$B$11:$B$8770,"="&amp;B1740))/COUNTIFS($A$11:$A$8770,"="&amp;A1740,$F$11:$F$8770,"=COD1"),0)</f>
        <v>0</v>
      </c>
      <c r="L1740" s="13" t="e">
        <f>(VLOOKUP(F1740,tarifas!$C$7:$D$10,2,FALSE)+tarifas!$D$21)*datos!H1740</f>
        <v>#N/A</v>
      </c>
      <c r="M1740">
        <v>0</v>
      </c>
      <c r="N1740" s="13" t="e">
        <f t="shared" ref="N1740:N1803" si="251">(I1740+J1740+K1740+L1740)*1.23</f>
        <v>#N/A</v>
      </c>
      <c r="O1740">
        <f t="shared" ref="O1740:O1803" si="252">IF(M1740&lt;H1740,M1740,H1740)</f>
        <v>0</v>
      </c>
      <c r="P1740" s="12">
        <f t="shared" ref="P1740:P1803" si="253">H1740-O1740</f>
        <v>172.43222609771678</v>
      </c>
      <c r="Q1740">
        <f t="shared" ref="Q1740:Q1803" si="254">IF(M1740&lt;H1740,0,M1740-H1740)</f>
        <v>0</v>
      </c>
      <c r="R1740">
        <f>$D$2*tarifas!$D$12/24</f>
        <v>1.4541666666666666</v>
      </c>
      <c r="S1740" t="e">
        <f>VLOOKUP(E1740&amp;" "&amp;F1740,tarifas!$A$13:$D$20,4,FALSE)*P1740</f>
        <v>#N/A</v>
      </c>
      <c r="T1740">
        <f>IF(F1740="COD1",tarifas!$D$11*(SUMIFS($P$11:$P$8770,$F$11:$F$8770,"=COD1",$B$11:$B$8770,"="&amp;B1740)/COUNTIFS($F$11:$F$8770,"=COD1",$B$11:$B$8770,"="&amp;B1740))/COUNTIFS($A$11:$A$8770,"="&amp;A1740,$F$11:$F$8770,"=COD1"),0)</f>
        <v>0</v>
      </c>
      <c r="U1740" t="e">
        <f>(VLOOKUP(F1740,tarifas!$C$7:$D$10,2,FALSE)+tarifas!$D$21)*datos!P1740</f>
        <v>#N/A</v>
      </c>
      <c r="V1740" t="e">
        <f t="shared" ref="V1740:V1803" si="255">(R1740+S1740+T1740+U1740)*1.23</f>
        <v>#N/A</v>
      </c>
      <c r="W1740">
        <f t="shared" ref="W1740:W1803" si="256">0.9*G1740/1000*Q1740</f>
        <v>0</v>
      </c>
    </row>
    <row r="1741" spans="1:23" x14ac:dyDescent="0.25">
      <c r="A1741">
        <f t="shared" si="249"/>
        <v>73</v>
      </c>
      <c r="B1741">
        <f t="shared" si="250"/>
        <v>3</v>
      </c>
      <c r="C1741" s="1">
        <f t="shared" ref="C1741:C1804" si="257">+C1740+1/24</f>
        <v>41712.083333329138</v>
      </c>
      <c r="D1741" s="7">
        <v>0</v>
      </c>
      <c r="E1741" s="7"/>
      <c r="G1741">
        <v>29.22</v>
      </c>
      <c r="H1741" s="12">
        <v>170.38696852557499</v>
      </c>
      <c r="I1741" s="13">
        <f>$D$2*tarifas!$D$12/24</f>
        <v>1.4541666666666666</v>
      </c>
      <c r="J1741" s="13" t="e">
        <f>VLOOKUP(E1741&amp;" "&amp;F1741,tarifas!$A$13:$D$20,4,FALSE)*H1741</f>
        <v>#N/A</v>
      </c>
      <c r="K1741" s="13">
        <f>IF(F1741="COD1",tarifas!$D$11*(SUMIFS($H$11:$H$8770,$F$11:$F$8770,"=COD1",$B$11:$B$8770,"="&amp;B1741)/COUNTIFS($F$11:$F$8770,"=COD1",$B$11:$B$8770,"="&amp;B1741))/COUNTIFS($A$11:$A$8770,"="&amp;A1741,$F$11:$F$8770,"=COD1"),0)</f>
        <v>0</v>
      </c>
      <c r="L1741" s="13" t="e">
        <f>(VLOOKUP(F1741,tarifas!$C$7:$D$10,2,FALSE)+tarifas!$D$21)*datos!H1741</f>
        <v>#N/A</v>
      </c>
      <c r="M1741">
        <v>0</v>
      </c>
      <c r="N1741" s="13" t="e">
        <f t="shared" si="251"/>
        <v>#N/A</v>
      </c>
      <c r="O1741">
        <f t="shared" si="252"/>
        <v>0</v>
      </c>
      <c r="P1741" s="12">
        <f t="shared" si="253"/>
        <v>170.38696852557499</v>
      </c>
      <c r="Q1741">
        <f t="shared" si="254"/>
        <v>0</v>
      </c>
      <c r="R1741">
        <f>$D$2*tarifas!$D$12/24</f>
        <v>1.4541666666666666</v>
      </c>
      <c r="S1741" t="e">
        <f>VLOOKUP(E1741&amp;" "&amp;F1741,tarifas!$A$13:$D$20,4,FALSE)*P1741</f>
        <v>#N/A</v>
      </c>
      <c r="T1741">
        <f>IF(F1741="COD1",tarifas!$D$11*(SUMIFS($P$11:$P$8770,$F$11:$F$8770,"=COD1",$B$11:$B$8770,"="&amp;B1741)/COUNTIFS($F$11:$F$8770,"=COD1",$B$11:$B$8770,"="&amp;B1741))/COUNTIFS($A$11:$A$8770,"="&amp;A1741,$F$11:$F$8770,"=COD1"),0)</f>
        <v>0</v>
      </c>
      <c r="U1741" t="e">
        <f>(VLOOKUP(F1741,tarifas!$C$7:$D$10,2,FALSE)+tarifas!$D$21)*datos!P1741</f>
        <v>#N/A</v>
      </c>
      <c r="V1741" t="e">
        <f t="shared" si="255"/>
        <v>#N/A</v>
      </c>
      <c r="W1741">
        <f t="shared" si="256"/>
        <v>0</v>
      </c>
    </row>
    <row r="1742" spans="1:23" x14ac:dyDescent="0.25">
      <c r="A1742">
        <f t="shared" si="249"/>
        <v>73</v>
      </c>
      <c r="B1742">
        <f t="shared" si="250"/>
        <v>3</v>
      </c>
      <c r="C1742" s="1">
        <f t="shared" si="257"/>
        <v>41712.124999995802</v>
      </c>
      <c r="D1742" s="7">
        <v>0</v>
      </c>
      <c r="E1742" s="7"/>
      <c r="G1742">
        <v>30</v>
      </c>
      <c r="H1742" s="12">
        <v>168.67440057599461</v>
      </c>
      <c r="I1742" s="13">
        <f>$D$2*tarifas!$D$12/24</f>
        <v>1.4541666666666666</v>
      </c>
      <c r="J1742" s="13" t="e">
        <f>VLOOKUP(E1742&amp;" "&amp;F1742,tarifas!$A$13:$D$20,4,FALSE)*H1742</f>
        <v>#N/A</v>
      </c>
      <c r="K1742" s="13">
        <f>IF(F1742="COD1",tarifas!$D$11*(SUMIFS($H$11:$H$8770,$F$11:$F$8770,"=COD1",$B$11:$B$8770,"="&amp;B1742)/COUNTIFS($F$11:$F$8770,"=COD1",$B$11:$B$8770,"="&amp;B1742))/COUNTIFS($A$11:$A$8770,"="&amp;A1742,$F$11:$F$8770,"=COD1"),0)</f>
        <v>0</v>
      </c>
      <c r="L1742" s="13" t="e">
        <f>(VLOOKUP(F1742,tarifas!$C$7:$D$10,2,FALSE)+tarifas!$D$21)*datos!H1742</f>
        <v>#N/A</v>
      </c>
      <c r="M1742">
        <v>0</v>
      </c>
      <c r="N1742" s="13" t="e">
        <f t="shared" si="251"/>
        <v>#N/A</v>
      </c>
      <c r="O1742">
        <f t="shared" si="252"/>
        <v>0</v>
      </c>
      <c r="P1742" s="12">
        <f t="shared" si="253"/>
        <v>168.67440057599461</v>
      </c>
      <c r="Q1742">
        <f t="shared" si="254"/>
        <v>0</v>
      </c>
      <c r="R1742">
        <f>$D$2*tarifas!$D$12/24</f>
        <v>1.4541666666666666</v>
      </c>
      <c r="S1742" t="e">
        <f>VLOOKUP(E1742&amp;" "&amp;F1742,tarifas!$A$13:$D$20,4,FALSE)*P1742</f>
        <v>#N/A</v>
      </c>
      <c r="T1742">
        <f>IF(F1742="COD1",tarifas!$D$11*(SUMIFS($P$11:$P$8770,$F$11:$F$8770,"=COD1",$B$11:$B$8770,"="&amp;B1742)/COUNTIFS($F$11:$F$8770,"=COD1",$B$11:$B$8770,"="&amp;B1742))/COUNTIFS($A$11:$A$8770,"="&amp;A1742,$F$11:$F$8770,"=COD1"),0)</f>
        <v>0</v>
      </c>
      <c r="U1742" t="e">
        <f>(VLOOKUP(F1742,tarifas!$C$7:$D$10,2,FALSE)+tarifas!$D$21)*datos!P1742</f>
        <v>#N/A</v>
      </c>
      <c r="V1742" t="e">
        <f t="shared" si="255"/>
        <v>#N/A</v>
      </c>
      <c r="W1742">
        <f t="shared" si="256"/>
        <v>0</v>
      </c>
    </row>
    <row r="1743" spans="1:23" x14ac:dyDescent="0.25">
      <c r="A1743">
        <f t="shared" si="249"/>
        <v>73</v>
      </c>
      <c r="B1743">
        <f t="shared" si="250"/>
        <v>3</v>
      </c>
      <c r="C1743" s="1">
        <f t="shared" si="257"/>
        <v>41712.166666662466</v>
      </c>
      <c r="D1743" s="7">
        <v>0</v>
      </c>
      <c r="E1743" s="7"/>
      <c r="G1743">
        <v>30</v>
      </c>
      <c r="H1743" s="12">
        <v>169.4712917365091</v>
      </c>
      <c r="I1743" s="13">
        <f>$D$2*tarifas!$D$12/24</f>
        <v>1.4541666666666666</v>
      </c>
      <c r="J1743" s="13" t="e">
        <f>VLOOKUP(E1743&amp;" "&amp;F1743,tarifas!$A$13:$D$20,4,FALSE)*H1743</f>
        <v>#N/A</v>
      </c>
      <c r="K1743" s="13">
        <f>IF(F1743="COD1",tarifas!$D$11*(SUMIFS($H$11:$H$8770,$F$11:$F$8770,"=COD1",$B$11:$B$8770,"="&amp;B1743)/COUNTIFS($F$11:$F$8770,"=COD1",$B$11:$B$8770,"="&amp;B1743))/COUNTIFS($A$11:$A$8770,"="&amp;A1743,$F$11:$F$8770,"=COD1"),0)</f>
        <v>0</v>
      </c>
      <c r="L1743" s="13" t="e">
        <f>(VLOOKUP(F1743,tarifas!$C$7:$D$10,2,FALSE)+tarifas!$D$21)*datos!H1743</f>
        <v>#N/A</v>
      </c>
      <c r="M1743">
        <v>0</v>
      </c>
      <c r="N1743" s="13" t="e">
        <f t="shared" si="251"/>
        <v>#N/A</v>
      </c>
      <c r="O1743">
        <f t="shared" si="252"/>
        <v>0</v>
      </c>
      <c r="P1743" s="12">
        <f t="shared" si="253"/>
        <v>169.4712917365091</v>
      </c>
      <c r="Q1743">
        <f t="shared" si="254"/>
        <v>0</v>
      </c>
      <c r="R1743">
        <f>$D$2*tarifas!$D$12/24</f>
        <v>1.4541666666666666</v>
      </c>
      <c r="S1743" t="e">
        <f>VLOOKUP(E1743&amp;" "&amp;F1743,tarifas!$A$13:$D$20,4,FALSE)*P1743</f>
        <v>#N/A</v>
      </c>
      <c r="T1743">
        <f>IF(F1743="COD1",tarifas!$D$11*(SUMIFS($P$11:$P$8770,$F$11:$F$8770,"=COD1",$B$11:$B$8770,"="&amp;B1743)/COUNTIFS($F$11:$F$8770,"=COD1",$B$11:$B$8770,"="&amp;B1743))/COUNTIFS($A$11:$A$8770,"="&amp;A1743,$F$11:$F$8770,"=COD1"),0)</f>
        <v>0</v>
      </c>
      <c r="U1743" t="e">
        <f>(VLOOKUP(F1743,tarifas!$C$7:$D$10,2,FALSE)+tarifas!$D$21)*datos!P1743</f>
        <v>#N/A</v>
      </c>
      <c r="V1743" t="e">
        <f t="shared" si="255"/>
        <v>#N/A</v>
      </c>
      <c r="W1743">
        <f t="shared" si="256"/>
        <v>0</v>
      </c>
    </row>
    <row r="1744" spans="1:23" x14ac:dyDescent="0.25">
      <c r="A1744">
        <f t="shared" si="249"/>
        <v>73</v>
      </c>
      <c r="B1744">
        <f t="shared" si="250"/>
        <v>3</v>
      </c>
      <c r="C1744" s="1">
        <f t="shared" si="257"/>
        <v>41712.20833332913</v>
      </c>
      <c r="D1744" s="7">
        <v>0</v>
      </c>
      <c r="E1744" s="7"/>
      <c r="G1744">
        <v>33</v>
      </c>
      <c r="H1744" s="12">
        <v>167.66114240618151</v>
      </c>
      <c r="I1744" s="13">
        <f>$D$2*tarifas!$D$12/24</f>
        <v>1.4541666666666666</v>
      </c>
      <c r="J1744" s="13" t="e">
        <f>VLOOKUP(E1744&amp;" "&amp;F1744,tarifas!$A$13:$D$20,4,FALSE)*H1744</f>
        <v>#N/A</v>
      </c>
      <c r="K1744" s="13">
        <f>IF(F1744="COD1",tarifas!$D$11*(SUMIFS($H$11:$H$8770,$F$11:$F$8770,"=COD1",$B$11:$B$8770,"="&amp;B1744)/COUNTIFS($F$11:$F$8770,"=COD1",$B$11:$B$8770,"="&amp;B1744))/COUNTIFS($A$11:$A$8770,"="&amp;A1744,$F$11:$F$8770,"=COD1"),0)</f>
        <v>0</v>
      </c>
      <c r="L1744" s="13" t="e">
        <f>(VLOOKUP(F1744,tarifas!$C$7:$D$10,2,FALSE)+tarifas!$D$21)*datos!H1744</f>
        <v>#N/A</v>
      </c>
      <c r="M1744">
        <v>0</v>
      </c>
      <c r="N1744" s="13" t="e">
        <f t="shared" si="251"/>
        <v>#N/A</v>
      </c>
      <c r="O1744">
        <f t="shared" si="252"/>
        <v>0</v>
      </c>
      <c r="P1744" s="12">
        <f t="shared" si="253"/>
        <v>167.66114240618151</v>
      </c>
      <c r="Q1744">
        <f t="shared" si="254"/>
        <v>0</v>
      </c>
      <c r="R1744">
        <f>$D$2*tarifas!$D$12/24</f>
        <v>1.4541666666666666</v>
      </c>
      <c r="S1744" t="e">
        <f>VLOOKUP(E1744&amp;" "&amp;F1744,tarifas!$A$13:$D$20,4,FALSE)*P1744</f>
        <v>#N/A</v>
      </c>
      <c r="T1744">
        <f>IF(F1744="COD1",tarifas!$D$11*(SUMIFS($P$11:$P$8770,$F$11:$F$8770,"=COD1",$B$11:$B$8770,"="&amp;B1744)/COUNTIFS($F$11:$F$8770,"=COD1",$B$11:$B$8770,"="&amp;B1744))/COUNTIFS($A$11:$A$8770,"="&amp;A1744,$F$11:$F$8770,"=COD1"),0)</f>
        <v>0</v>
      </c>
      <c r="U1744" t="e">
        <f>(VLOOKUP(F1744,tarifas!$C$7:$D$10,2,FALSE)+tarifas!$D$21)*datos!P1744</f>
        <v>#N/A</v>
      </c>
      <c r="V1744" t="e">
        <f t="shared" si="255"/>
        <v>#N/A</v>
      </c>
      <c r="W1744">
        <f t="shared" si="256"/>
        <v>0</v>
      </c>
    </row>
    <row r="1745" spans="1:23" x14ac:dyDescent="0.25">
      <c r="A1745">
        <f t="shared" si="249"/>
        <v>73</v>
      </c>
      <c r="B1745">
        <f t="shared" si="250"/>
        <v>3</v>
      </c>
      <c r="C1745" s="1">
        <f t="shared" si="257"/>
        <v>41712.249999995794</v>
      </c>
      <c r="D1745" s="7">
        <v>6.4393939393939403</v>
      </c>
      <c r="E1745" s="7"/>
      <c r="G1745">
        <v>40.5</v>
      </c>
      <c r="H1745" s="12">
        <v>166.192773937575</v>
      </c>
      <c r="I1745" s="13">
        <f>$D$2*tarifas!$D$12/24</f>
        <v>1.4541666666666666</v>
      </c>
      <c r="J1745" s="13" t="e">
        <f>VLOOKUP(E1745&amp;" "&amp;F1745,tarifas!$A$13:$D$20,4,FALSE)*H1745</f>
        <v>#N/A</v>
      </c>
      <c r="K1745" s="13">
        <f>IF(F1745="COD1",tarifas!$D$11*(SUMIFS($H$11:$H$8770,$F$11:$F$8770,"=COD1",$B$11:$B$8770,"="&amp;B1745)/COUNTIFS($F$11:$F$8770,"=COD1",$B$11:$B$8770,"="&amp;B1745))/COUNTIFS($A$11:$A$8770,"="&amp;A1745,$F$11:$F$8770,"=COD1"),0)</f>
        <v>0</v>
      </c>
      <c r="L1745" s="13" t="e">
        <f>(VLOOKUP(F1745,tarifas!$C$7:$D$10,2,FALSE)+tarifas!$D$21)*datos!H1745</f>
        <v>#N/A</v>
      </c>
      <c r="M1745">
        <v>0</v>
      </c>
      <c r="N1745" s="13" t="e">
        <f t="shared" si="251"/>
        <v>#N/A</v>
      </c>
      <c r="O1745">
        <f t="shared" si="252"/>
        <v>0</v>
      </c>
      <c r="P1745" s="12">
        <f t="shared" si="253"/>
        <v>166.192773937575</v>
      </c>
      <c r="Q1745">
        <f t="shared" si="254"/>
        <v>0</v>
      </c>
      <c r="R1745">
        <f>$D$2*tarifas!$D$12/24</f>
        <v>1.4541666666666666</v>
      </c>
      <c r="S1745" t="e">
        <f>VLOOKUP(E1745&amp;" "&amp;F1745,tarifas!$A$13:$D$20,4,FALSE)*P1745</f>
        <v>#N/A</v>
      </c>
      <c r="T1745">
        <f>IF(F1745="COD1",tarifas!$D$11*(SUMIFS($P$11:$P$8770,$F$11:$F$8770,"=COD1",$B$11:$B$8770,"="&amp;B1745)/COUNTIFS($F$11:$F$8770,"=COD1",$B$11:$B$8770,"="&amp;B1745))/COUNTIFS($A$11:$A$8770,"="&amp;A1745,$F$11:$F$8770,"=COD1"),0)</f>
        <v>0</v>
      </c>
      <c r="U1745" t="e">
        <f>(VLOOKUP(F1745,tarifas!$C$7:$D$10,2,FALSE)+tarifas!$D$21)*datos!P1745</f>
        <v>#N/A</v>
      </c>
      <c r="V1745" t="e">
        <f t="shared" si="255"/>
        <v>#N/A</v>
      </c>
      <c r="W1745">
        <f t="shared" si="256"/>
        <v>0</v>
      </c>
    </row>
    <row r="1746" spans="1:23" x14ac:dyDescent="0.25">
      <c r="A1746">
        <f t="shared" si="249"/>
        <v>73</v>
      </c>
      <c r="B1746">
        <f t="shared" si="250"/>
        <v>3</v>
      </c>
      <c r="C1746" s="1">
        <f t="shared" si="257"/>
        <v>41712.291666662459</v>
      </c>
      <c r="D1746" s="7">
        <v>61.818181818181813</v>
      </c>
      <c r="E1746" s="7"/>
      <c r="G1746">
        <v>45.69</v>
      </c>
      <c r="H1746" s="12">
        <v>185.48945136918343</v>
      </c>
      <c r="I1746" s="13">
        <f>$D$2*tarifas!$D$12/24</f>
        <v>1.4541666666666666</v>
      </c>
      <c r="J1746" s="13" t="e">
        <f>VLOOKUP(E1746&amp;" "&amp;F1746,tarifas!$A$13:$D$20,4,FALSE)*H1746</f>
        <v>#N/A</v>
      </c>
      <c r="K1746" s="13">
        <f>IF(F1746="COD1",tarifas!$D$11*(SUMIFS($H$11:$H$8770,$F$11:$F$8770,"=COD1",$B$11:$B$8770,"="&amp;B1746)/COUNTIFS($F$11:$F$8770,"=COD1",$B$11:$B$8770,"="&amp;B1746))/COUNTIFS($A$11:$A$8770,"="&amp;A1746,$F$11:$F$8770,"=COD1"),0)</f>
        <v>0</v>
      </c>
      <c r="L1746" s="13" t="e">
        <f>(VLOOKUP(F1746,tarifas!$C$7:$D$10,2,FALSE)+tarifas!$D$21)*datos!H1746</f>
        <v>#N/A</v>
      </c>
      <c r="M1746">
        <v>61.826730000000005</v>
      </c>
      <c r="N1746" s="13" t="e">
        <f t="shared" si="251"/>
        <v>#N/A</v>
      </c>
      <c r="O1746">
        <f t="shared" si="252"/>
        <v>61.826730000000005</v>
      </c>
      <c r="P1746" s="12">
        <f t="shared" si="253"/>
        <v>123.66272136918343</v>
      </c>
      <c r="Q1746">
        <f t="shared" si="254"/>
        <v>0</v>
      </c>
      <c r="R1746">
        <f>$D$2*tarifas!$D$12/24</f>
        <v>1.4541666666666666</v>
      </c>
      <c r="S1746" t="e">
        <f>VLOOKUP(E1746&amp;" "&amp;F1746,tarifas!$A$13:$D$20,4,FALSE)*P1746</f>
        <v>#N/A</v>
      </c>
      <c r="T1746">
        <f>IF(F1746="COD1",tarifas!$D$11*(SUMIFS($P$11:$P$8770,$F$11:$F$8770,"=COD1",$B$11:$B$8770,"="&amp;B1746)/COUNTIFS($F$11:$F$8770,"=COD1",$B$11:$B$8770,"="&amp;B1746))/COUNTIFS($A$11:$A$8770,"="&amp;A1746,$F$11:$F$8770,"=COD1"),0)</f>
        <v>0</v>
      </c>
      <c r="U1746" t="e">
        <f>(VLOOKUP(F1746,tarifas!$C$7:$D$10,2,FALSE)+tarifas!$D$21)*datos!P1746</f>
        <v>#N/A</v>
      </c>
      <c r="V1746" t="e">
        <f t="shared" si="255"/>
        <v>#N/A</v>
      </c>
      <c r="W1746">
        <f t="shared" si="256"/>
        <v>0</v>
      </c>
    </row>
    <row r="1747" spans="1:23" x14ac:dyDescent="0.25">
      <c r="A1747">
        <f t="shared" si="249"/>
        <v>73</v>
      </c>
      <c r="B1747">
        <f t="shared" si="250"/>
        <v>3</v>
      </c>
      <c r="C1747" s="1">
        <f t="shared" si="257"/>
        <v>41712.333333329123</v>
      </c>
      <c r="D1747" s="7">
        <v>256.5454545454545</v>
      </c>
      <c r="E1747" s="7"/>
      <c r="G1747">
        <v>46.9</v>
      </c>
      <c r="H1747" s="12">
        <v>254.96314704884992</v>
      </c>
      <c r="I1747" s="13">
        <f>$D$2*tarifas!$D$12/24</f>
        <v>1.4541666666666666</v>
      </c>
      <c r="J1747" s="13" t="e">
        <f>VLOOKUP(E1747&amp;" "&amp;F1747,tarifas!$A$13:$D$20,4,FALSE)*H1747</f>
        <v>#N/A</v>
      </c>
      <c r="K1747" s="13">
        <f>IF(F1747="COD1",tarifas!$D$11*(SUMIFS($H$11:$H$8770,$F$11:$F$8770,"=COD1",$B$11:$B$8770,"="&amp;B1747)/COUNTIFS($F$11:$F$8770,"=COD1",$B$11:$B$8770,"="&amp;B1747))/COUNTIFS($A$11:$A$8770,"="&amp;A1747,$F$11:$F$8770,"=COD1"),0)</f>
        <v>0</v>
      </c>
      <c r="L1747" s="13" t="e">
        <f>(VLOOKUP(F1747,tarifas!$C$7:$D$10,2,FALSE)+tarifas!$D$21)*datos!H1747</f>
        <v>#N/A</v>
      </c>
      <c r="M1747">
        <v>200.49620999999999</v>
      </c>
      <c r="N1747" s="13" t="e">
        <f t="shared" si="251"/>
        <v>#N/A</v>
      </c>
      <c r="O1747">
        <f t="shared" si="252"/>
        <v>200.49620999999999</v>
      </c>
      <c r="P1747" s="12">
        <f t="shared" si="253"/>
        <v>54.466937048849928</v>
      </c>
      <c r="Q1747">
        <f t="shared" si="254"/>
        <v>0</v>
      </c>
      <c r="R1747">
        <f>$D$2*tarifas!$D$12/24</f>
        <v>1.4541666666666666</v>
      </c>
      <c r="S1747" t="e">
        <f>VLOOKUP(E1747&amp;" "&amp;F1747,tarifas!$A$13:$D$20,4,FALSE)*P1747</f>
        <v>#N/A</v>
      </c>
      <c r="T1747">
        <f>IF(F1747="COD1",tarifas!$D$11*(SUMIFS($P$11:$P$8770,$F$11:$F$8770,"=COD1",$B$11:$B$8770,"="&amp;B1747)/COUNTIFS($F$11:$F$8770,"=COD1",$B$11:$B$8770,"="&amp;B1747))/COUNTIFS($A$11:$A$8770,"="&amp;A1747,$F$11:$F$8770,"=COD1"),0)</f>
        <v>0</v>
      </c>
      <c r="U1747" t="e">
        <f>(VLOOKUP(F1747,tarifas!$C$7:$D$10,2,FALSE)+tarifas!$D$21)*datos!P1747</f>
        <v>#N/A</v>
      </c>
      <c r="V1747" t="e">
        <f t="shared" si="255"/>
        <v>#N/A</v>
      </c>
      <c r="W1747">
        <f t="shared" si="256"/>
        <v>0</v>
      </c>
    </row>
    <row r="1748" spans="1:23" x14ac:dyDescent="0.25">
      <c r="A1748">
        <f t="shared" si="249"/>
        <v>73</v>
      </c>
      <c r="B1748">
        <f t="shared" si="250"/>
        <v>3</v>
      </c>
      <c r="C1748" s="1">
        <f t="shared" si="257"/>
        <v>41712.374999995787</v>
      </c>
      <c r="D1748" s="7">
        <v>443.28787878787887</v>
      </c>
      <c r="E1748" s="7"/>
      <c r="G1748">
        <v>46</v>
      </c>
      <c r="H1748" s="12">
        <v>434.63680780216617</v>
      </c>
      <c r="I1748" s="13">
        <f>$D$2*tarifas!$D$12/24</f>
        <v>1.4541666666666666</v>
      </c>
      <c r="J1748" s="13" t="e">
        <f>VLOOKUP(E1748&amp;" "&amp;F1748,tarifas!$A$13:$D$20,4,FALSE)*H1748</f>
        <v>#N/A</v>
      </c>
      <c r="K1748" s="13">
        <f>IF(F1748="COD1",tarifas!$D$11*(SUMIFS($H$11:$H$8770,$F$11:$F$8770,"=COD1",$B$11:$B$8770,"="&amp;B1748)/COUNTIFS($F$11:$F$8770,"=COD1",$B$11:$B$8770,"="&amp;B1748))/COUNTIFS($A$11:$A$8770,"="&amp;A1748,$F$11:$F$8770,"=COD1"),0)</f>
        <v>0</v>
      </c>
      <c r="L1748" s="13" t="e">
        <f>(VLOOKUP(F1748,tarifas!$C$7:$D$10,2,FALSE)+tarifas!$D$21)*datos!H1748</f>
        <v>#N/A</v>
      </c>
      <c r="M1748">
        <v>384.37867</v>
      </c>
      <c r="N1748" s="13" t="e">
        <f t="shared" si="251"/>
        <v>#N/A</v>
      </c>
      <c r="O1748">
        <f t="shared" si="252"/>
        <v>384.37867</v>
      </c>
      <c r="P1748" s="12">
        <f t="shared" si="253"/>
        <v>50.258137802166175</v>
      </c>
      <c r="Q1748">
        <f t="shared" si="254"/>
        <v>0</v>
      </c>
      <c r="R1748">
        <f>$D$2*tarifas!$D$12/24</f>
        <v>1.4541666666666666</v>
      </c>
      <c r="S1748" t="e">
        <f>VLOOKUP(E1748&amp;" "&amp;F1748,tarifas!$A$13:$D$20,4,FALSE)*P1748</f>
        <v>#N/A</v>
      </c>
      <c r="T1748">
        <f>IF(F1748="COD1",tarifas!$D$11*(SUMIFS($P$11:$P$8770,$F$11:$F$8770,"=COD1",$B$11:$B$8770,"="&amp;B1748)/COUNTIFS($F$11:$F$8770,"=COD1",$B$11:$B$8770,"="&amp;B1748))/COUNTIFS($A$11:$A$8770,"="&amp;A1748,$F$11:$F$8770,"=COD1"),0)</f>
        <v>0</v>
      </c>
      <c r="U1748" t="e">
        <f>(VLOOKUP(F1748,tarifas!$C$7:$D$10,2,FALSE)+tarifas!$D$21)*datos!P1748</f>
        <v>#N/A</v>
      </c>
      <c r="V1748" t="e">
        <f t="shared" si="255"/>
        <v>#N/A</v>
      </c>
      <c r="W1748">
        <f t="shared" si="256"/>
        <v>0</v>
      </c>
    </row>
    <row r="1749" spans="1:23" x14ac:dyDescent="0.25">
      <c r="A1749">
        <f t="shared" si="249"/>
        <v>73</v>
      </c>
      <c r="B1749">
        <f t="shared" si="250"/>
        <v>3</v>
      </c>
      <c r="C1749" s="1">
        <f t="shared" si="257"/>
        <v>41712.416666662451</v>
      </c>
      <c r="D1749" s="7">
        <v>578.5151515151515</v>
      </c>
      <c r="E1749" s="7"/>
      <c r="G1749">
        <v>44.5</v>
      </c>
      <c r="H1749" s="12">
        <v>510.85563514830011</v>
      </c>
      <c r="I1749" s="13">
        <f>$D$2*tarifas!$D$12/24</f>
        <v>1.4541666666666666</v>
      </c>
      <c r="J1749" s="13" t="e">
        <f>VLOOKUP(E1749&amp;" "&amp;F1749,tarifas!$A$13:$D$20,4,FALSE)*H1749</f>
        <v>#N/A</v>
      </c>
      <c r="K1749" s="13">
        <f>IF(F1749="COD1",tarifas!$D$11*(SUMIFS($H$11:$H$8770,$F$11:$F$8770,"=COD1",$B$11:$B$8770,"="&amp;B1749)/COUNTIFS($F$11:$F$8770,"=COD1",$B$11:$B$8770,"="&amp;B1749))/COUNTIFS($A$11:$A$8770,"="&amp;A1749,$F$11:$F$8770,"=COD1"),0)</f>
        <v>0</v>
      </c>
      <c r="L1749" s="13" t="e">
        <f>(VLOOKUP(F1749,tarifas!$C$7:$D$10,2,FALSE)+tarifas!$D$21)*datos!H1749</f>
        <v>#N/A</v>
      </c>
      <c r="M1749">
        <v>463.60088000000002</v>
      </c>
      <c r="N1749" s="13" t="e">
        <f t="shared" si="251"/>
        <v>#N/A</v>
      </c>
      <c r="O1749">
        <f t="shared" si="252"/>
        <v>463.60088000000002</v>
      </c>
      <c r="P1749" s="12">
        <f t="shared" si="253"/>
        <v>47.254755148300092</v>
      </c>
      <c r="Q1749">
        <f t="shared" si="254"/>
        <v>0</v>
      </c>
      <c r="R1749">
        <f>$D$2*tarifas!$D$12/24</f>
        <v>1.4541666666666666</v>
      </c>
      <c r="S1749" t="e">
        <f>VLOOKUP(E1749&amp;" "&amp;F1749,tarifas!$A$13:$D$20,4,FALSE)*P1749</f>
        <v>#N/A</v>
      </c>
      <c r="T1749">
        <f>IF(F1749="COD1",tarifas!$D$11*(SUMIFS($P$11:$P$8770,$F$11:$F$8770,"=COD1",$B$11:$B$8770,"="&amp;B1749)/COUNTIFS($F$11:$F$8770,"=COD1",$B$11:$B$8770,"="&amp;B1749))/COUNTIFS($A$11:$A$8770,"="&amp;A1749,$F$11:$F$8770,"=COD1"),0)</f>
        <v>0</v>
      </c>
      <c r="U1749" t="e">
        <f>(VLOOKUP(F1749,tarifas!$C$7:$D$10,2,FALSE)+tarifas!$D$21)*datos!P1749</f>
        <v>#N/A</v>
      </c>
      <c r="V1749" t="e">
        <f t="shared" si="255"/>
        <v>#N/A</v>
      </c>
      <c r="W1749">
        <f t="shared" si="256"/>
        <v>0</v>
      </c>
    </row>
    <row r="1750" spans="1:23" x14ac:dyDescent="0.25">
      <c r="A1750">
        <f t="shared" si="249"/>
        <v>73</v>
      </c>
      <c r="B1750">
        <f t="shared" si="250"/>
        <v>3</v>
      </c>
      <c r="C1750" s="1">
        <f t="shared" si="257"/>
        <v>41712.458333329116</v>
      </c>
      <c r="D1750" s="7">
        <v>625.90909090909099</v>
      </c>
      <c r="E1750" s="7"/>
      <c r="G1750">
        <v>42.1</v>
      </c>
      <c r="H1750" s="12">
        <v>554.38753168623111</v>
      </c>
      <c r="I1750" s="13">
        <f>$D$2*tarifas!$D$12/24</f>
        <v>1.4541666666666666</v>
      </c>
      <c r="J1750" s="13" t="e">
        <f>VLOOKUP(E1750&amp;" "&amp;F1750,tarifas!$A$13:$D$20,4,FALSE)*H1750</f>
        <v>#N/A</v>
      </c>
      <c r="K1750" s="13">
        <f>IF(F1750="COD1",tarifas!$D$11*(SUMIFS($H$11:$H$8770,$F$11:$F$8770,"=COD1",$B$11:$B$8770,"="&amp;B1750)/COUNTIFS($F$11:$F$8770,"=COD1",$B$11:$B$8770,"="&amp;B1750))/COUNTIFS($A$11:$A$8770,"="&amp;A1750,$F$11:$F$8770,"=COD1"),0)</f>
        <v>0</v>
      </c>
      <c r="L1750" s="13" t="e">
        <f>(VLOOKUP(F1750,tarifas!$C$7:$D$10,2,FALSE)+tarifas!$D$21)*datos!H1750</f>
        <v>#N/A</v>
      </c>
      <c r="M1750">
        <v>504.10228000000001</v>
      </c>
      <c r="N1750" s="13" t="e">
        <f t="shared" si="251"/>
        <v>#N/A</v>
      </c>
      <c r="O1750">
        <f t="shared" si="252"/>
        <v>504.10228000000001</v>
      </c>
      <c r="P1750" s="12">
        <f t="shared" si="253"/>
        <v>50.285251686231106</v>
      </c>
      <c r="Q1750">
        <f t="shared" si="254"/>
        <v>0</v>
      </c>
      <c r="R1750">
        <f>$D$2*tarifas!$D$12/24</f>
        <v>1.4541666666666666</v>
      </c>
      <c r="S1750" t="e">
        <f>VLOOKUP(E1750&amp;" "&amp;F1750,tarifas!$A$13:$D$20,4,FALSE)*P1750</f>
        <v>#N/A</v>
      </c>
      <c r="T1750">
        <f>IF(F1750="COD1",tarifas!$D$11*(SUMIFS($P$11:$P$8770,$F$11:$F$8770,"=COD1",$B$11:$B$8770,"="&amp;B1750)/COUNTIFS($F$11:$F$8770,"=COD1",$B$11:$B$8770,"="&amp;B1750))/COUNTIFS($A$11:$A$8770,"="&amp;A1750,$F$11:$F$8770,"=COD1"),0)</f>
        <v>0</v>
      </c>
      <c r="U1750" t="e">
        <f>(VLOOKUP(F1750,tarifas!$C$7:$D$10,2,FALSE)+tarifas!$D$21)*datos!P1750</f>
        <v>#N/A</v>
      </c>
      <c r="V1750" t="e">
        <f t="shared" si="255"/>
        <v>#N/A</v>
      </c>
      <c r="W1750">
        <f t="shared" si="256"/>
        <v>0</v>
      </c>
    </row>
    <row r="1751" spans="1:23" x14ac:dyDescent="0.25">
      <c r="A1751">
        <f t="shared" si="249"/>
        <v>73</v>
      </c>
      <c r="B1751">
        <f t="shared" si="250"/>
        <v>3</v>
      </c>
      <c r="C1751" s="1">
        <f t="shared" si="257"/>
        <v>41712.49999999578</v>
      </c>
      <c r="D1751" s="7">
        <v>529.06060606060601</v>
      </c>
      <c r="E1751" s="7"/>
      <c r="G1751">
        <v>45.03</v>
      </c>
      <c r="H1751" s="12">
        <v>371.55381774599527</v>
      </c>
      <c r="I1751" s="13">
        <f>$D$2*tarifas!$D$12/24</f>
        <v>1.4541666666666666</v>
      </c>
      <c r="J1751" s="13" t="e">
        <f>VLOOKUP(E1751&amp;" "&amp;F1751,tarifas!$A$13:$D$20,4,FALSE)*H1751</f>
        <v>#N/A</v>
      </c>
      <c r="K1751" s="13">
        <f>IF(F1751="COD1",tarifas!$D$11*(SUMIFS($H$11:$H$8770,$F$11:$F$8770,"=COD1",$B$11:$B$8770,"="&amp;B1751)/COUNTIFS($F$11:$F$8770,"=COD1",$B$11:$B$8770,"="&amp;B1751))/COUNTIFS($A$11:$A$8770,"="&amp;A1751,$F$11:$F$8770,"=COD1"),0)</f>
        <v>0</v>
      </c>
      <c r="L1751" s="13" t="e">
        <f>(VLOOKUP(F1751,tarifas!$C$7:$D$10,2,FALSE)+tarifas!$D$21)*datos!H1751</f>
        <v>#N/A</v>
      </c>
      <c r="M1751">
        <v>509.17750999999998</v>
      </c>
      <c r="N1751" s="13" t="e">
        <f t="shared" si="251"/>
        <v>#N/A</v>
      </c>
      <c r="O1751">
        <f t="shared" si="252"/>
        <v>371.55381774599527</v>
      </c>
      <c r="P1751" s="12">
        <f t="shared" si="253"/>
        <v>0</v>
      </c>
      <c r="Q1751">
        <f t="shared" si="254"/>
        <v>137.62369225400471</v>
      </c>
      <c r="R1751">
        <f>$D$2*tarifas!$D$12/24</f>
        <v>1.4541666666666666</v>
      </c>
      <c r="S1751" t="e">
        <f>VLOOKUP(E1751&amp;" "&amp;F1751,tarifas!$A$13:$D$20,4,FALSE)*P1751</f>
        <v>#N/A</v>
      </c>
      <c r="T1751">
        <f>IF(F1751="COD1",tarifas!$D$11*(SUMIFS($P$11:$P$8770,$F$11:$F$8770,"=COD1",$B$11:$B$8770,"="&amp;B1751)/COUNTIFS($F$11:$F$8770,"=COD1",$B$11:$B$8770,"="&amp;B1751))/COUNTIFS($A$11:$A$8770,"="&amp;A1751,$F$11:$F$8770,"=COD1"),0)</f>
        <v>0</v>
      </c>
      <c r="U1751" t="e">
        <f>(VLOOKUP(F1751,tarifas!$C$7:$D$10,2,FALSE)+tarifas!$D$21)*datos!P1751</f>
        <v>#N/A</v>
      </c>
      <c r="V1751" t="e">
        <f t="shared" si="255"/>
        <v>#N/A</v>
      </c>
      <c r="W1751">
        <f t="shared" si="256"/>
        <v>5.5774753759780493</v>
      </c>
    </row>
    <row r="1752" spans="1:23" x14ac:dyDescent="0.25">
      <c r="A1752">
        <f t="shared" si="249"/>
        <v>73</v>
      </c>
      <c r="B1752">
        <f t="shared" si="250"/>
        <v>3</v>
      </c>
      <c r="C1752" s="1">
        <f t="shared" si="257"/>
        <v>41712.541666662444</v>
      </c>
      <c r="D1752" s="7">
        <v>661.969696969697</v>
      </c>
      <c r="E1752" s="7"/>
      <c r="G1752">
        <v>44.17</v>
      </c>
      <c r="H1752" s="12">
        <v>347.16345022818962</v>
      </c>
      <c r="I1752" s="13">
        <f>$D$2*tarifas!$D$12/24</f>
        <v>1.4541666666666666</v>
      </c>
      <c r="J1752" s="13" t="e">
        <f>VLOOKUP(E1752&amp;" "&amp;F1752,tarifas!$A$13:$D$20,4,FALSE)*H1752</f>
        <v>#N/A</v>
      </c>
      <c r="K1752" s="13">
        <f>IF(F1752="COD1",tarifas!$D$11*(SUMIFS($H$11:$H$8770,$F$11:$F$8770,"=COD1",$B$11:$B$8770,"="&amp;B1752)/COUNTIFS($F$11:$F$8770,"=COD1",$B$11:$B$8770,"="&amp;B1752))/COUNTIFS($A$11:$A$8770,"="&amp;A1752,$F$11:$F$8770,"=COD1"),0)</f>
        <v>0</v>
      </c>
      <c r="L1752" s="13" t="e">
        <f>(VLOOKUP(F1752,tarifas!$C$7:$D$10,2,FALSE)+tarifas!$D$21)*datos!H1752</f>
        <v>#N/A</v>
      </c>
      <c r="M1752">
        <v>492.01979999999998</v>
      </c>
      <c r="N1752" s="13" t="e">
        <f t="shared" si="251"/>
        <v>#N/A</v>
      </c>
      <c r="O1752">
        <f t="shared" si="252"/>
        <v>347.16345022818962</v>
      </c>
      <c r="P1752" s="12">
        <f t="shared" si="253"/>
        <v>0</v>
      </c>
      <c r="Q1752">
        <f t="shared" si="254"/>
        <v>144.85634977181036</v>
      </c>
      <c r="R1752">
        <f>$D$2*tarifas!$D$12/24</f>
        <v>1.4541666666666666</v>
      </c>
      <c r="S1752" t="e">
        <f>VLOOKUP(E1752&amp;" "&amp;F1752,tarifas!$A$13:$D$20,4,FALSE)*P1752</f>
        <v>#N/A</v>
      </c>
      <c r="T1752">
        <f>IF(F1752="COD1",tarifas!$D$11*(SUMIFS($P$11:$P$8770,$F$11:$F$8770,"=COD1",$B$11:$B$8770,"="&amp;B1752)/COUNTIFS($F$11:$F$8770,"=COD1",$B$11:$B$8770,"="&amp;B1752))/COUNTIFS($A$11:$A$8770,"="&amp;A1752,$F$11:$F$8770,"=COD1"),0)</f>
        <v>0</v>
      </c>
      <c r="U1752" t="e">
        <f>(VLOOKUP(F1752,tarifas!$C$7:$D$10,2,FALSE)+tarifas!$D$21)*datos!P1752</f>
        <v>#N/A</v>
      </c>
      <c r="V1752" t="e">
        <f t="shared" si="255"/>
        <v>#N/A</v>
      </c>
      <c r="W1752">
        <f t="shared" si="256"/>
        <v>5.7584744724787766</v>
      </c>
    </row>
    <row r="1753" spans="1:23" x14ac:dyDescent="0.25">
      <c r="A1753">
        <f t="shared" si="249"/>
        <v>73</v>
      </c>
      <c r="B1753">
        <f t="shared" si="250"/>
        <v>3</v>
      </c>
      <c r="C1753" s="1">
        <f t="shared" si="257"/>
        <v>41712.583333329108</v>
      </c>
      <c r="D1753" s="7">
        <v>423.45454545454544</v>
      </c>
      <c r="E1753" s="7"/>
      <c r="G1753">
        <v>42.02</v>
      </c>
      <c r="H1753" s="12">
        <v>472.62787689391723</v>
      </c>
      <c r="I1753" s="13">
        <f>$D$2*tarifas!$D$12/24</f>
        <v>1.4541666666666666</v>
      </c>
      <c r="J1753" s="13" t="e">
        <f>VLOOKUP(E1753&amp;" "&amp;F1753,tarifas!$A$13:$D$20,4,FALSE)*H1753</f>
        <v>#N/A</v>
      </c>
      <c r="K1753" s="13">
        <f>IF(F1753="COD1",tarifas!$D$11*(SUMIFS($H$11:$H$8770,$F$11:$F$8770,"=COD1",$B$11:$B$8770,"="&amp;B1753)/COUNTIFS($F$11:$F$8770,"=COD1",$B$11:$B$8770,"="&amp;B1753))/COUNTIFS($A$11:$A$8770,"="&amp;A1753,$F$11:$F$8770,"=COD1"),0)</f>
        <v>0</v>
      </c>
      <c r="L1753" s="13" t="e">
        <f>(VLOOKUP(F1753,tarifas!$C$7:$D$10,2,FALSE)+tarifas!$D$21)*datos!H1753</f>
        <v>#N/A</v>
      </c>
      <c r="M1753">
        <v>435.70239000000004</v>
      </c>
      <c r="N1753" s="13" t="e">
        <f t="shared" si="251"/>
        <v>#N/A</v>
      </c>
      <c r="O1753">
        <f t="shared" si="252"/>
        <v>435.70239000000004</v>
      </c>
      <c r="P1753" s="12">
        <f t="shared" si="253"/>
        <v>36.925486893917196</v>
      </c>
      <c r="Q1753">
        <f t="shared" si="254"/>
        <v>0</v>
      </c>
      <c r="R1753">
        <f>$D$2*tarifas!$D$12/24</f>
        <v>1.4541666666666666</v>
      </c>
      <c r="S1753" t="e">
        <f>VLOOKUP(E1753&amp;" "&amp;F1753,tarifas!$A$13:$D$20,4,FALSE)*P1753</f>
        <v>#N/A</v>
      </c>
      <c r="T1753">
        <f>IF(F1753="COD1",tarifas!$D$11*(SUMIFS($P$11:$P$8770,$F$11:$F$8770,"=COD1",$B$11:$B$8770,"="&amp;B1753)/COUNTIFS($F$11:$F$8770,"=COD1",$B$11:$B$8770,"="&amp;B1753))/COUNTIFS($A$11:$A$8770,"="&amp;A1753,$F$11:$F$8770,"=COD1"),0)</f>
        <v>0</v>
      </c>
      <c r="U1753" t="e">
        <f>(VLOOKUP(F1753,tarifas!$C$7:$D$10,2,FALSE)+tarifas!$D$21)*datos!P1753</f>
        <v>#N/A</v>
      </c>
      <c r="V1753" t="e">
        <f t="shared" si="255"/>
        <v>#N/A</v>
      </c>
      <c r="W1753">
        <f t="shared" si="256"/>
        <v>0</v>
      </c>
    </row>
    <row r="1754" spans="1:23" x14ac:dyDescent="0.25">
      <c r="A1754">
        <f t="shared" si="249"/>
        <v>73</v>
      </c>
      <c r="B1754">
        <f t="shared" si="250"/>
        <v>3</v>
      </c>
      <c r="C1754" s="1">
        <f t="shared" si="257"/>
        <v>41712.624999995773</v>
      </c>
      <c r="D1754" s="7">
        <v>282.56060606060606</v>
      </c>
      <c r="E1754" s="7"/>
      <c r="G1754">
        <v>41</v>
      </c>
      <c r="H1754" s="12">
        <v>477.0638412729146</v>
      </c>
      <c r="I1754" s="13">
        <f>$D$2*tarifas!$D$12/24</f>
        <v>1.4541666666666666</v>
      </c>
      <c r="J1754" s="13" t="e">
        <f>VLOOKUP(E1754&amp;" "&amp;F1754,tarifas!$A$13:$D$20,4,FALSE)*H1754</f>
        <v>#N/A</v>
      </c>
      <c r="K1754" s="13">
        <f>IF(F1754="COD1",tarifas!$D$11*(SUMIFS($H$11:$H$8770,$F$11:$F$8770,"=COD1",$B$11:$B$8770,"="&amp;B1754)/COUNTIFS($F$11:$F$8770,"=COD1",$B$11:$B$8770,"="&amp;B1754))/COUNTIFS($A$11:$A$8770,"="&amp;A1754,$F$11:$F$8770,"=COD1"),0)</f>
        <v>0</v>
      </c>
      <c r="L1754" s="13" t="e">
        <f>(VLOOKUP(F1754,tarifas!$C$7:$D$10,2,FALSE)+tarifas!$D$21)*datos!H1754</f>
        <v>#N/A</v>
      </c>
      <c r="M1754">
        <v>337.77090000000004</v>
      </c>
      <c r="N1754" s="13" t="e">
        <f t="shared" si="251"/>
        <v>#N/A</v>
      </c>
      <c r="O1754">
        <f t="shared" si="252"/>
        <v>337.77090000000004</v>
      </c>
      <c r="P1754" s="12">
        <f t="shared" si="253"/>
        <v>139.29294127291456</v>
      </c>
      <c r="Q1754">
        <f t="shared" si="254"/>
        <v>0</v>
      </c>
      <c r="R1754">
        <f>$D$2*tarifas!$D$12/24</f>
        <v>1.4541666666666666</v>
      </c>
      <c r="S1754" t="e">
        <f>VLOOKUP(E1754&amp;" "&amp;F1754,tarifas!$A$13:$D$20,4,FALSE)*P1754</f>
        <v>#N/A</v>
      </c>
      <c r="T1754">
        <f>IF(F1754="COD1",tarifas!$D$11*(SUMIFS($P$11:$P$8770,$F$11:$F$8770,"=COD1",$B$11:$B$8770,"="&amp;B1754)/COUNTIFS($F$11:$F$8770,"=COD1",$B$11:$B$8770,"="&amp;B1754))/COUNTIFS($A$11:$A$8770,"="&amp;A1754,$F$11:$F$8770,"=COD1"),0)</f>
        <v>0</v>
      </c>
      <c r="U1754" t="e">
        <f>(VLOOKUP(F1754,tarifas!$C$7:$D$10,2,FALSE)+tarifas!$D$21)*datos!P1754</f>
        <v>#N/A</v>
      </c>
      <c r="V1754" t="e">
        <f t="shared" si="255"/>
        <v>#N/A</v>
      </c>
      <c r="W1754">
        <f t="shared" si="256"/>
        <v>0</v>
      </c>
    </row>
    <row r="1755" spans="1:23" x14ac:dyDescent="0.25">
      <c r="A1755">
        <f t="shared" si="249"/>
        <v>73</v>
      </c>
      <c r="B1755">
        <f t="shared" si="250"/>
        <v>3</v>
      </c>
      <c r="C1755" s="1">
        <f t="shared" si="257"/>
        <v>41712.666666662437</v>
      </c>
      <c r="D1755" s="7">
        <v>170.25757575757578</v>
      </c>
      <c r="E1755" s="7"/>
      <c r="G1755">
        <v>40.51</v>
      </c>
      <c r="H1755" s="12">
        <v>481.58407795541723</v>
      </c>
      <c r="I1755" s="13">
        <f>$D$2*tarifas!$D$12/24</f>
        <v>1.4541666666666666</v>
      </c>
      <c r="J1755" s="13" t="e">
        <f>VLOOKUP(E1755&amp;" "&amp;F1755,tarifas!$A$13:$D$20,4,FALSE)*H1755</f>
        <v>#N/A</v>
      </c>
      <c r="K1755" s="13">
        <f>IF(F1755="COD1",tarifas!$D$11*(SUMIFS($H$11:$H$8770,$F$11:$F$8770,"=COD1",$B$11:$B$8770,"="&amp;B1755)/COUNTIFS($F$11:$F$8770,"=COD1",$B$11:$B$8770,"="&amp;B1755))/COUNTIFS($A$11:$A$8770,"="&amp;A1755,$F$11:$F$8770,"=COD1"),0)</f>
        <v>0</v>
      </c>
      <c r="L1755" s="13" t="e">
        <f>(VLOOKUP(F1755,tarifas!$C$7:$D$10,2,FALSE)+tarifas!$D$21)*datos!H1755</f>
        <v>#N/A</v>
      </c>
      <c r="M1755">
        <v>200.74242000000001</v>
      </c>
      <c r="N1755" s="13" t="e">
        <f t="shared" si="251"/>
        <v>#N/A</v>
      </c>
      <c r="O1755">
        <f t="shared" si="252"/>
        <v>200.74242000000001</v>
      </c>
      <c r="P1755" s="12">
        <f t="shared" si="253"/>
        <v>280.84165795541719</v>
      </c>
      <c r="Q1755">
        <f t="shared" si="254"/>
        <v>0</v>
      </c>
      <c r="R1755">
        <f>$D$2*tarifas!$D$12/24</f>
        <v>1.4541666666666666</v>
      </c>
      <c r="S1755" t="e">
        <f>VLOOKUP(E1755&amp;" "&amp;F1755,tarifas!$A$13:$D$20,4,FALSE)*P1755</f>
        <v>#N/A</v>
      </c>
      <c r="T1755">
        <f>IF(F1755="COD1",tarifas!$D$11*(SUMIFS($P$11:$P$8770,$F$11:$F$8770,"=COD1",$B$11:$B$8770,"="&amp;B1755)/COUNTIFS($F$11:$F$8770,"=COD1",$B$11:$B$8770,"="&amp;B1755))/COUNTIFS($A$11:$A$8770,"="&amp;A1755,$F$11:$F$8770,"=COD1"),0)</f>
        <v>0</v>
      </c>
      <c r="U1755" t="e">
        <f>(VLOOKUP(F1755,tarifas!$C$7:$D$10,2,FALSE)+tarifas!$D$21)*datos!P1755</f>
        <v>#N/A</v>
      </c>
      <c r="V1755" t="e">
        <f t="shared" si="255"/>
        <v>#N/A</v>
      </c>
      <c r="W1755">
        <f t="shared" si="256"/>
        <v>0</v>
      </c>
    </row>
    <row r="1756" spans="1:23" x14ac:dyDescent="0.25">
      <c r="A1756">
        <f t="shared" si="249"/>
        <v>73</v>
      </c>
      <c r="B1756">
        <f t="shared" si="250"/>
        <v>3</v>
      </c>
      <c r="C1756" s="1">
        <f t="shared" si="257"/>
        <v>41712.708333329101</v>
      </c>
      <c r="D1756" s="7">
        <v>52.803030303030305</v>
      </c>
      <c r="E1756" s="7"/>
      <c r="G1756">
        <v>41.9</v>
      </c>
      <c r="H1756" s="12">
        <v>439.6231276330314</v>
      </c>
      <c r="I1756" s="13">
        <f>$D$2*tarifas!$D$12/24</f>
        <v>1.4541666666666666</v>
      </c>
      <c r="J1756" s="13" t="e">
        <f>VLOOKUP(E1756&amp;" "&amp;F1756,tarifas!$A$13:$D$20,4,FALSE)*H1756</f>
        <v>#N/A</v>
      </c>
      <c r="K1756" s="13">
        <f>IF(F1756="COD1",tarifas!$D$11*(SUMIFS($H$11:$H$8770,$F$11:$F$8770,"=COD1",$B$11:$B$8770,"="&amp;B1756)/COUNTIFS($F$11:$F$8770,"=COD1",$B$11:$B$8770,"="&amp;B1756))/COUNTIFS($A$11:$A$8770,"="&amp;A1756,$F$11:$F$8770,"=COD1"),0)</f>
        <v>0</v>
      </c>
      <c r="L1756" s="13" t="e">
        <f>(VLOOKUP(F1756,tarifas!$C$7:$D$10,2,FALSE)+tarifas!$D$21)*datos!H1756</f>
        <v>#N/A</v>
      </c>
      <c r="M1756">
        <v>49.396300000000004</v>
      </c>
      <c r="N1756" s="13" t="e">
        <f t="shared" si="251"/>
        <v>#N/A</v>
      </c>
      <c r="O1756">
        <f t="shared" si="252"/>
        <v>49.396300000000004</v>
      </c>
      <c r="P1756" s="12">
        <f t="shared" si="253"/>
        <v>390.22682763303141</v>
      </c>
      <c r="Q1756">
        <f t="shared" si="254"/>
        <v>0</v>
      </c>
      <c r="R1756">
        <f>$D$2*tarifas!$D$12/24</f>
        <v>1.4541666666666666</v>
      </c>
      <c r="S1756" t="e">
        <f>VLOOKUP(E1756&amp;" "&amp;F1756,tarifas!$A$13:$D$20,4,FALSE)*P1756</f>
        <v>#N/A</v>
      </c>
      <c r="T1756">
        <f>IF(F1756="COD1",tarifas!$D$11*(SUMIFS($P$11:$P$8770,$F$11:$F$8770,"=COD1",$B$11:$B$8770,"="&amp;B1756)/COUNTIFS($F$11:$F$8770,"=COD1",$B$11:$B$8770,"="&amp;B1756))/COUNTIFS($A$11:$A$8770,"="&amp;A1756,$F$11:$F$8770,"=COD1"),0)</f>
        <v>0</v>
      </c>
      <c r="U1756" t="e">
        <f>(VLOOKUP(F1756,tarifas!$C$7:$D$10,2,FALSE)+tarifas!$D$21)*datos!P1756</f>
        <v>#N/A</v>
      </c>
      <c r="V1756" t="e">
        <f t="shared" si="255"/>
        <v>#N/A</v>
      </c>
      <c r="W1756">
        <f t="shared" si="256"/>
        <v>0</v>
      </c>
    </row>
    <row r="1757" spans="1:23" x14ac:dyDescent="0.25">
      <c r="A1757">
        <f t="shared" si="249"/>
        <v>73</v>
      </c>
      <c r="B1757">
        <f t="shared" si="250"/>
        <v>3</v>
      </c>
      <c r="C1757" s="1">
        <f t="shared" si="257"/>
        <v>41712.749999995765</v>
      </c>
      <c r="D1757" s="7">
        <v>0</v>
      </c>
      <c r="E1757" s="7"/>
      <c r="G1757">
        <v>45.54</v>
      </c>
      <c r="H1757" s="12">
        <v>353.30899593326438</v>
      </c>
      <c r="I1757" s="13">
        <f>$D$2*tarifas!$D$12/24</f>
        <v>1.4541666666666666</v>
      </c>
      <c r="J1757" s="13" t="e">
        <f>VLOOKUP(E1757&amp;" "&amp;F1757,tarifas!$A$13:$D$20,4,FALSE)*H1757</f>
        <v>#N/A</v>
      </c>
      <c r="K1757" s="13">
        <f>IF(F1757="COD1",tarifas!$D$11*(SUMIFS($H$11:$H$8770,$F$11:$F$8770,"=COD1",$B$11:$B$8770,"="&amp;B1757)/COUNTIFS($F$11:$F$8770,"=COD1",$B$11:$B$8770,"="&amp;B1757))/COUNTIFS($A$11:$A$8770,"="&amp;A1757,$F$11:$F$8770,"=COD1"),0)</f>
        <v>0</v>
      </c>
      <c r="L1757" s="13" t="e">
        <f>(VLOOKUP(F1757,tarifas!$C$7:$D$10,2,FALSE)+tarifas!$D$21)*datos!H1757</f>
        <v>#N/A</v>
      </c>
      <c r="M1757">
        <v>0</v>
      </c>
      <c r="N1757" s="13" t="e">
        <f t="shared" si="251"/>
        <v>#N/A</v>
      </c>
      <c r="O1757">
        <f t="shared" si="252"/>
        <v>0</v>
      </c>
      <c r="P1757" s="12">
        <f t="shared" si="253"/>
        <v>353.30899593326438</v>
      </c>
      <c r="Q1757">
        <f t="shared" si="254"/>
        <v>0</v>
      </c>
      <c r="R1757">
        <f>$D$2*tarifas!$D$12/24</f>
        <v>1.4541666666666666</v>
      </c>
      <c r="S1757" t="e">
        <f>VLOOKUP(E1757&amp;" "&amp;F1757,tarifas!$A$13:$D$20,4,FALSE)*P1757</f>
        <v>#N/A</v>
      </c>
      <c r="T1757">
        <f>IF(F1757="COD1",tarifas!$D$11*(SUMIFS($P$11:$P$8770,$F$11:$F$8770,"=COD1",$B$11:$B$8770,"="&amp;B1757)/COUNTIFS($F$11:$F$8770,"=COD1",$B$11:$B$8770,"="&amp;B1757))/COUNTIFS($A$11:$A$8770,"="&amp;A1757,$F$11:$F$8770,"=COD1"),0)</f>
        <v>0</v>
      </c>
      <c r="U1757" t="e">
        <f>(VLOOKUP(F1757,tarifas!$C$7:$D$10,2,FALSE)+tarifas!$D$21)*datos!P1757</f>
        <v>#N/A</v>
      </c>
      <c r="V1757" t="e">
        <f t="shared" si="255"/>
        <v>#N/A</v>
      </c>
      <c r="W1757">
        <f t="shared" si="256"/>
        <v>0</v>
      </c>
    </row>
    <row r="1758" spans="1:23" x14ac:dyDescent="0.25">
      <c r="A1758">
        <f t="shared" si="249"/>
        <v>73</v>
      </c>
      <c r="B1758">
        <f t="shared" si="250"/>
        <v>3</v>
      </c>
      <c r="C1758" s="1">
        <f t="shared" si="257"/>
        <v>41712.79166666243</v>
      </c>
      <c r="D1758" s="7">
        <v>0</v>
      </c>
      <c r="E1758" s="7"/>
      <c r="G1758">
        <v>47.44</v>
      </c>
      <c r="H1758" s="12">
        <v>258.91715619826317</v>
      </c>
      <c r="I1758" s="13">
        <f>$D$2*tarifas!$D$12/24</f>
        <v>1.4541666666666666</v>
      </c>
      <c r="J1758" s="13" t="e">
        <f>VLOOKUP(E1758&amp;" "&amp;F1758,tarifas!$A$13:$D$20,4,FALSE)*H1758</f>
        <v>#N/A</v>
      </c>
      <c r="K1758" s="13">
        <f>IF(F1758="COD1",tarifas!$D$11*(SUMIFS($H$11:$H$8770,$F$11:$F$8770,"=COD1",$B$11:$B$8770,"="&amp;B1758)/COUNTIFS($F$11:$F$8770,"=COD1",$B$11:$B$8770,"="&amp;B1758))/COUNTIFS($A$11:$A$8770,"="&amp;A1758,$F$11:$F$8770,"=COD1"),0)</f>
        <v>0</v>
      </c>
      <c r="L1758" s="13" t="e">
        <f>(VLOOKUP(F1758,tarifas!$C$7:$D$10,2,FALSE)+tarifas!$D$21)*datos!H1758</f>
        <v>#N/A</v>
      </c>
      <c r="M1758">
        <v>0</v>
      </c>
      <c r="N1758" s="13" t="e">
        <f t="shared" si="251"/>
        <v>#N/A</v>
      </c>
      <c r="O1758">
        <f t="shared" si="252"/>
        <v>0</v>
      </c>
      <c r="P1758" s="12">
        <f t="shared" si="253"/>
        <v>258.91715619826317</v>
      </c>
      <c r="Q1758">
        <f t="shared" si="254"/>
        <v>0</v>
      </c>
      <c r="R1758">
        <f>$D$2*tarifas!$D$12/24</f>
        <v>1.4541666666666666</v>
      </c>
      <c r="S1758" t="e">
        <f>VLOOKUP(E1758&amp;" "&amp;F1758,tarifas!$A$13:$D$20,4,FALSE)*P1758</f>
        <v>#N/A</v>
      </c>
      <c r="T1758">
        <f>IF(F1758="COD1",tarifas!$D$11*(SUMIFS($P$11:$P$8770,$F$11:$F$8770,"=COD1",$B$11:$B$8770,"="&amp;B1758)/COUNTIFS($F$11:$F$8770,"=COD1",$B$11:$B$8770,"="&amp;B1758))/COUNTIFS($A$11:$A$8770,"="&amp;A1758,$F$11:$F$8770,"=COD1"),0)</f>
        <v>0</v>
      </c>
      <c r="U1758" t="e">
        <f>(VLOOKUP(F1758,tarifas!$C$7:$D$10,2,FALSE)+tarifas!$D$21)*datos!P1758</f>
        <v>#N/A</v>
      </c>
      <c r="V1758" t="e">
        <f t="shared" si="255"/>
        <v>#N/A</v>
      </c>
      <c r="W1758">
        <f t="shared" si="256"/>
        <v>0</v>
      </c>
    </row>
    <row r="1759" spans="1:23" x14ac:dyDescent="0.25">
      <c r="A1759">
        <f t="shared" si="249"/>
        <v>73</v>
      </c>
      <c r="B1759">
        <f t="shared" si="250"/>
        <v>3</v>
      </c>
      <c r="C1759" s="1">
        <f t="shared" si="257"/>
        <v>41712.833333329094</v>
      </c>
      <c r="D1759" s="7">
        <v>0</v>
      </c>
      <c r="E1759" s="7"/>
      <c r="G1759">
        <v>48.02</v>
      </c>
      <c r="H1759" s="12">
        <v>189.24961782034549</v>
      </c>
      <c r="I1759" s="13">
        <f>$D$2*tarifas!$D$12/24</f>
        <v>1.4541666666666666</v>
      </c>
      <c r="J1759" s="13" t="e">
        <f>VLOOKUP(E1759&amp;" "&amp;F1759,tarifas!$A$13:$D$20,4,FALSE)*H1759</f>
        <v>#N/A</v>
      </c>
      <c r="K1759" s="13">
        <f>IF(F1759="COD1",tarifas!$D$11*(SUMIFS($H$11:$H$8770,$F$11:$F$8770,"=COD1",$B$11:$B$8770,"="&amp;B1759)/COUNTIFS($F$11:$F$8770,"=COD1",$B$11:$B$8770,"="&amp;B1759))/COUNTIFS($A$11:$A$8770,"="&amp;A1759,$F$11:$F$8770,"=COD1"),0)</f>
        <v>0</v>
      </c>
      <c r="L1759" s="13" t="e">
        <f>(VLOOKUP(F1759,tarifas!$C$7:$D$10,2,FALSE)+tarifas!$D$21)*datos!H1759</f>
        <v>#N/A</v>
      </c>
      <c r="M1759">
        <v>0</v>
      </c>
      <c r="N1759" s="13" t="e">
        <f t="shared" si="251"/>
        <v>#N/A</v>
      </c>
      <c r="O1759">
        <f t="shared" si="252"/>
        <v>0</v>
      </c>
      <c r="P1759" s="12">
        <f t="shared" si="253"/>
        <v>189.24961782034549</v>
      </c>
      <c r="Q1759">
        <f t="shared" si="254"/>
        <v>0</v>
      </c>
      <c r="R1759">
        <f>$D$2*tarifas!$D$12/24</f>
        <v>1.4541666666666666</v>
      </c>
      <c r="S1759" t="e">
        <f>VLOOKUP(E1759&amp;" "&amp;F1759,tarifas!$A$13:$D$20,4,FALSE)*P1759</f>
        <v>#N/A</v>
      </c>
      <c r="T1759">
        <f>IF(F1759="COD1",tarifas!$D$11*(SUMIFS($P$11:$P$8770,$F$11:$F$8770,"=COD1",$B$11:$B$8770,"="&amp;B1759)/COUNTIFS($F$11:$F$8770,"=COD1",$B$11:$B$8770,"="&amp;B1759))/COUNTIFS($A$11:$A$8770,"="&amp;A1759,$F$11:$F$8770,"=COD1"),0)</f>
        <v>0</v>
      </c>
      <c r="U1759" t="e">
        <f>(VLOOKUP(F1759,tarifas!$C$7:$D$10,2,FALSE)+tarifas!$D$21)*datos!P1759</f>
        <v>#N/A</v>
      </c>
      <c r="V1759" t="e">
        <f t="shared" si="255"/>
        <v>#N/A</v>
      </c>
      <c r="W1759">
        <f t="shared" si="256"/>
        <v>0</v>
      </c>
    </row>
    <row r="1760" spans="1:23" x14ac:dyDescent="0.25">
      <c r="A1760">
        <f t="shared" si="249"/>
        <v>73</v>
      </c>
      <c r="B1760">
        <f t="shared" si="250"/>
        <v>3</v>
      </c>
      <c r="C1760" s="1">
        <f t="shared" si="257"/>
        <v>41712.874999995758</v>
      </c>
      <c r="D1760" s="7">
        <v>0</v>
      </c>
      <c r="E1760" s="7"/>
      <c r="G1760">
        <v>46</v>
      </c>
      <c r="H1760" s="12">
        <v>171.31024567493634</v>
      </c>
      <c r="I1760" s="13">
        <f>$D$2*tarifas!$D$12/24</f>
        <v>1.4541666666666666</v>
      </c>
      <c r="J1760" s="13" t="e">
        <f>VLOOKUP(E1760&amp;" "&amp;F1760,tarifas!$A$13:$D$20,4,FALSE)*H1760</f>
        <v>#N/A</v>
      </c>
      <c r="K1760" s="13">
        <f>IF(F1760="COD1",tarifas!$D$11*(SUMIFS($H$11:$H$8770,$F$11:$F$8770,"=COD1",$B$11:$B$8770,"="&amp;B1760)/COUNTIFS($F$11:$F$8770,"=COD1",$B$11:$B$8770,"="&amp;B1760))/COUNTIFS($A$11:$A$8770,"="&amp;A1760,$F$11:$F$8770,"=COD1"),0)</f>
        <v>0</v>
      </c>
      <c r="L1760" s="13" t="e">
        <f>(VLOOKUP(F1760,tarifas!$C$7:$D$10,2,FALSE)+tarifas!$D$21)*datos!H1760</f>
        <v>#N/A</v>
      </c>
      <c r="M1760">
        <v>0</v>
      </c>
      <c r="N1760" s="13" t="e">
        <f t="shared" si="251"/>
        <v>#N/A</v>
      </c>
      <c r="O1760">
        <f t="shared" si="252"/>
        <v>0</v>
      </c>
      <c r="P1760" s="12">
        <f t="shared" si="253"/>
        <v>171.31024567493634</v>
      </c>
      <c r="Q1760">
        <f t="shared" si="254"/>
        <v>0</v>
      </c>
      <c r="R1760">
        <f>$D$2*tarifas!$D$12/24</f>
        <v>1.4541666666666666</v>
      </c>
      <c r="S1760" t="e">
        <f>VLOOKUP(E1760&amp;" "&amp;F1760,tarifas!$A$13:$D$20,4,FALSE)*P1760</f>
        <v>#N/A</v>
      </c>
      <c r="T1760">
        <f>IF(F1760="COD1",tarifas!$D$11*(SUMIFS($P$11:$P$8770,$F$11:$F$8770,"=COD1",$B$11:$B$8770,"="&amp;B1760)/COUNTIFS($F$11:$F$8770,"=COD1",$B$11:$B$8770,"="&amp;B1760))/COUNTIFS($A$11:$A$8770,"="&amp;A1760,$F$11:$F$8770,"=COD1"),0)</f>
        <v>0</v>
      </c>
      <c r="U1760" t="e">
        <f>(VLOOKUP(F1760,tarifas!$C$7:$D$10,2,FALSE)+tarifas!$D$21)*datos!P1760</f>
        <v>#N/A</v>
      </c>
      <c r="V1760" t="e">
        <f t="shared" si="255"/>
        <v>#N/A</v>
      </c>
      <c r="W1760">
        <f t="shared" si="256"/>
        <v>0</v>
      </c>
    </row>
    <row r="1761" spans="1:23" x14ac:dyDescent="0.25">
      <c r="A1761">
        <f t="shared" si="249"/>
        <v>73</v>
      </c>
      <c r="B1761">
        <f t="shared" si="250"/>
        <v>3</v>
      </c>
      <c r="C1761" s="1">
        <f t="shared" si="257"/>
        <v>41712.916666662422</v>
      </c>
      <c r="D1761" s="7">
        <v>0</v>
      </c>
      <c r="E1761" s="7"/>
      <c r="G1761">
        <v>44.17</v>
      </c>
      <c r="H1761" s="12">
        <v>166.47297553436556</v>
      </c>
      <c r="I1761" s="13">
        <f>$D$2*tarifas!$D$12/24</f>
        <v>1.4541666666666666</v>
      </c>
      <c r="J1761" s="13" t="e">
        <f>VLOOKUP(E1761&amp;" "&amp;F1761,tarifas!$A$13:$D$20,4,FALSE)*H1761</f>
        <v>#N/A</v>
      </c>
      <c r="K1761" s="13">
        <f>IF(F1761="COD1",tarifas!$D$11*(SUMIFS($H$11:$H$8770,$F$11:$F$8770,"=COD1",$B$11:$B$8770,"="&amp;B1761)/COUNTIFS($F$11:$F$8770,"=COD1",$B$11:$B$8770,"="&amp;B1761))/COUNTIFS($A$11:$A$8770,"="&amp;A1761,$F$11:$F$8770,"=COD1"),0)</f>
        <v>0</v>
      </c>
      <c r="L1761" s="13" t="e">
        <f>(VLOOKUP(F1761,tarifas!$C$7:$D$10,2,FALSE)+tarifas!$D$21)*datos!H1761</f>
        <v>#N/A</v>
      </c>
      <c r="M1761">
        <v>0</v>
      </c>
      <c r="N1761" s="13" t="e">
        <f t="shared" si="251"/>
        <v>#N/A</v>
      </c>
      <c r="O1761">
        <f t="shared" si="252"/>
        <v>0</v>
      </c>
      <c r="P1761" s="12">
        <f t="shared" si="253"/>
        <v>166.47297553436556</v>
      </c>
      <c r="Q1761">
        <f t="shared" si="254"/>
        <v>0</v>
      </c>
      <c r="R1761">
        <f>$D$2*tarifas!$D$12/24</f>
        <v>1.4541666666666666</v>
      </c>
      <c r="S1761" t="e">
        <f>VLOOKUP(E1761&amp;" "&amp;F1761,tarifas!$A$13:$D$20,4,FALSE)*P1761</f>
        <v>#N/A</v>
      </c>
      <c r="T1761">
        <f>IF(F1761="COD1",tarifas!$D$11*(SUMIFS($P$11:$P$8770,$F$11:$F$8770,"=COD1",$B$11:$B$8770,"="&amp;B1761)/COUNTIFS($F$11:$F$8770,"=COD1",$B$11:$B$8770,"="&amp;B1761))/COUNTIFS($A$11:$A$8770,"="&amp;A1761,$F$11:$F$8770,"=COD1"),0)</f>
        <v>0</v>
      </c>
      <c r="U1761" t="e">
        <f>(VLOOKUP(F1761,tarifas!$C$7:$D$10,2,FALSE)+tarifas!$D$21)*datos!P1761</f>
        <v>#N/A</v>
      </c>
      <c r="V1761" t="e">
        <f t="shared" si="255"/>
        <v>#N/A</v>
      </c>
      <c r="W1761">
        <f t="shared" si="256"/>
        <v>0</v>
      </c>
    </row>
    <row r="1762" spans="1:23" x14ac:dyDescent="0.25">
      <c r="A1762">
        <f t="shared" si="249"/>
        <v>73</v>
      </c>
      <c r="B1762">
        <f t="shared" si="250"/>
        <v>3</v>
      </c>
      <c r="C1762" s="1">
        <f t="shared" si="257"/>
        <v>41712.958333329087</v>
      </c>
      <c r="D1762" s="7">
        <v>0</v>
      </c>
      <c r="E1762" s="7"/>
      <c r="G1762">
        <v>40.51</v>
      </c>
      <c r="H1762" s="12">
        <v>164.98416038542399</v>
      </c>
      <c r="I1762" s="13">
        <f>$D$2*tarifas!$D$12/24</f>
        <v>1.4541666666666666</v>
      </c>
      <c r="J1762" s="13" t="e">
        <f>VLOOKUP(E1762&amp;" "&amp;F1762,tarifas!$A$13:$D$20,4,FALSE)*H1762</f>
        <v>#N/A</v>
      </c>
      <c r="K1762" s="13">
        <f>IF(F1762="COD1",tarifas!$D$11*(SUMIFS($H$11:$H$8770,$F$11:$F$8770,"=COD1",$B$11:$B$8770,"="&amp;B1762)/COUNTIFS($F$11:$F$8770,"=COD1",$B$11:$B$8770,"="&amp;B1762))/COUNTIFS($A$11:$A$8770,"="&amp;A1762,$F$11:$F$8770,"=COD1"),0)</f>
        <v>0</v>
      </c>
      <c r="L1762" s="13" t="e">
        <f>(VLOOKUP(F1762,tarifas!$C$7:$D$10,2,FALSE)+tarifas!$D$21)*datos!H1762</f>
        <v>#N/A</v>
      </c>
      <c r="M1762">
        <v>0</v>
      </c>
      <c r="N1762" s="13" t="e">
        <f t="shared" si="251"/>
        <v>#N/A</v>
      </c>
      <c r="O1762">
        <f t="shared" si="252"/>
        <v>0</v>
      </c>
      <c r="P1762" s="12">
        <f t="shared" si="253"/>
        <v>164.98416038542399</v>
      </c>
      <c r="Q1762">
        <f t="shared" si="254"/>
        <v>0</v>
      </c>
      <c r="R1762">
        <f>$D$2*tarifas!$D$12/24</f>
        <v>1.4541666666666666</v>
      </c>
      <c r="S1762" t="e">
        <f>VLOOKUP(E1762&amp;" "&amp;F1762,tarifas!$A$13:$D$20,4,FALSE)*P1762</f>
        <v>#N/A</v>
      </c>
      <c r="T1762">
        <f>IF(F1762="COD1",tarifas!$D$11*(SUMIFS($P$11:$P$8770,$F$11:$F$8770,"=COD1",$B$11:$B$8770,"="&amp;B1762)/COUNTIFS($F$11:$F$8770,"=COD1",$B$11:$B$8770,"="&amp;B1762))/COUNTIFS($A$11:$A$8770,"="&amp;A1762,$F$11:$F$8770,"=COD1"),0)</f>
        <v>0</v>
      </c>
      <c r="U1762" t="e">
        <f>(VLOOKUP(F1762,tarifas!$C$7:$D$10,2,FALSE)+tarifas!$D$21)*datos!P1762</f>
        <v>#N/A</v>
      </c>
      <c r="V1762" t="e">
        <f t="shared" si="255"/>
        <v>#N/A</v>
      </c>
      <c r="W1762">
        <f t="shared" si="256"/>
        <v>0</v>
      </c>
    </row>
    <row r="1763" spans="1:23" x14ac:dyDescent="0.25">
      <c r="A1763">
        <f t="shared" si="249"/>
        <v>74</v>
      </c>
      <c r="B1763">
        <f t="shared" si="250"/>
        <v>3</v>
      </c>
      <c r="C1763" s="1">
        <f t="shared" si="257"/>
        <v>41712.999999995751</v>
      </c>
      <c r="D1763" s="7">
        <v>0</v>
      </c>
      <c r="E1763" s="7"/>
      <c r="G1763">
        <v>35.700000000000003</v>
      </c>
      <c r="H1763" s="12">
        <v>162.64960767632203</v>
      </c>
      <c r="I1763" s="13">
        <f>$D$2*tarifas!$D$12/24</f>
        <v>1.4541666666666666</v>
      </c>
      <c r="J1763" s="13" t="e">
        <f>VLOOKUP(E1763&amp;" "&amp;F1763,tarifas!$A$13:$D$20,4,FALSE)*H1763</f>
        <v>#N/A</v>
      </c>
      <c r="K1763" s="13">
        <f>IF(F1763="COD1",tarifas!$D$11*(SUMIFS($H$11:$H$8770,$F$11:$F$8770,"=COD1",$B$11:$B$8770,"="&amp;B1763)/COUNTIFS($F$11:$F$8770,"=COD1",$B$11:$B$8770,"="&amp;B1763))/COUNTIFS($A$11:$A$8770,"="&amp;A1763,$F$11:$F$8770,"=COD1"),0)</f>
        <v>0</v>
      </c>
      <c r="L1763" s="13" t="e">
        <f>(VLOOKUP(F1763,tarifas!$C$7:$D$10,2,FALSE)+tarifas!$D$21)*datos!H1763</f>
        <v>#N/A</v>
      </c>
      <c r="M1763">
        <v>0</v>
      </c>
      <c r="N1763" s="13" t="e">
        <f t="shared" si="251"/>
        <v>#N/A</v>
      </c>
      <c r="O1763">
        <f t="shared" si="252"/>
        <v>0</v>
      </c>
      <c r="P1763" s="12">
        <f t="shared" si="253"/>
        <v>162.64960767632203</v>
      </c>
      <c r="Q1763">
        <f t="shared" si="254"/>
        <v>0</v>
      </c>
      <c r="R1763">
        <f>$D$2*tarifas!$D$12/24</f>
        <v>1.4541666666666666</v>
      </c>
      <c r="S1763" t="e">
        <f>VLOOKUP(E1763&amp;" "&amp;F1763,tarifas!$A$13:$D$20,4,FALSE)*P1763</f>
        <v>#N/A</v>
      </c>
      <c r="T1763">
        <f>IF(F1763="COD1",tarifas!$D$11*(SUMIFS($P$11:$P$8770,$F$11:$F$8770,"=COD1",$B$11:$B$8770,"="&amp;B1763)/COUNTIFS($F$11:$F$8770,"=COD1",$B$11:$B$8770,"="&amp;B1763))/COUNTIFS($A$11:$A$8770,"="&amp;A1763,$F$11:$F$8770,"=COD1"),0)</f>
        <v>0</v>
      </c>
      <c r="U1763" t="e">
        <f>(VLOOKUP(F1763,tarifas!$C$7:$D$10,2,FALSE)+tarifas!$D$21)*datos!P1763</f>
        <v>#N/A</v>
      </c>
      <c r="V1763" t="e">
        <f t="shared" si="255"/>
        <v>#N/A</v>
      </c>
      <c r="W1763">
        <f t="shared" si="256"/>
        <v>0</v>
      </c>
    </row>
    <row r="1764" spans="1:23" x14ac:dyDescent="0.25">
      <c r="A1764">
        <f t="shared" si="249"/>
        <v>74</v>
      </c>
      <c r="B1764">
        <f t="shared" si="250"/>
        <v>3</v>
      </c>
      <c r="C1764" s="1">
        <f t="shared" si="257"/>
        <v>41713.041666662415</v>
      </c>
      <c r="D1764" s="7">
        <v>0</v>
      </c>
      <c r="E1764" s="7"/>
      <c r="G1764">
        <v>36.03</v>
      </c>
      <c r="H1764" s="12">
        <v>160.9878742010236</v>
      </c>
      <c r="I1764" s="13">
        <f>$D$2*tarifas!$D$12/24</f>
        <v>1.4541666666666666</v>
      </c>
      <c r="J1764" s="13" t="e">
        <f>VLOOKUP(E1764&amp;" "&amp;F1764,tarifas!$A$13:$D$20,4,FALSE)*H1764</f>
        <v>#N/A</v>
      </c>
      <c r="K1764" s="13">
        <f>IF(F1764="COD1",tarifas!$D$11*(SUMIFS($H$11:$H$8770,$F$11:$F$8770,"=COD1",$B$11:$B$8770,"="&amp;B1764)/COUNTIFS($F$11:$F$8770,"=COD1",$B$11:$B$8770,"="&amp;B1764))/COUNTIFS($A$11:$A$8770,"="&amp;A1764,$F$11:$F$8770,"=COD1"),0)</f>
        <v>0</v>
      </c>
      <c r="L1764" s="13" t="e">
        <f>(VLOOKUP(F1764,tarifas!$C$7:$D$10,2,FALSE)+tarifas!$D$21)*datos!H1764</f>
        <v>#N/A</v>
      </c>
      <c r="M1764">
        <v>0</v>
      </c>
      <c r="N1764" s="13" t="e">
        <f t="shared" si="251"/>
        <v>#N/A</v>
      </c>
      <c r="O1764">
        <f t="shared" si="252"/>
        <v>0</v>
      </c>
      <c r="P1764" s="12">
        <f t="shared" si="253"/>
        <v>160.9878742010236</v>
      </c>
      <c r="Q1764">
        <f t="shared" si="254"/>
        <v>0</v>
      </c>
      <c r="R1764">
        <f>$D$2*tarifas!$D$12/24</f>
        <v>1.4541666666666666</v>
      </c>
      <c r="S1764" t="e">
        <f>VLOOKUP(E1764&amp;" "&amp;F1764,tarifas!$A$13:$D$20,4,FALSE)*P1764</f>
        <v>#N/A</v>
      </c>
      <c r="T1764">
        <f>IF(F1764="COD1",tarifas!$D$11*(SUMIFS($P$11:$P$8770,$F$11:$F$8770,"=COD1",$B$11:$B$8770,"="&amp;B1764)/COUNTIFS($F$11:$F$8770,"=COD1",$B$11:$B$8770,"="&amp;B1764))/COUNTIFS($A$11:$A$8770,"="&amp;A1764,$F$11:$F$8770,"=COD1"),0)</f>
        <v>0</v>
      </c>
      <c r="U1764" t="e">
        <f>(VLOOKUP(F1764,tarifas!$C$7:$D$10,2,FALSE)+tarifas!$D$21)*datos!P1764</f>
        <v>#N/A</v>
      </c>
      <c r="V1764" t="e">
        <f t="shared" si="255"/>
        <v>#N/A</v>
      </c>
      <c r="W1764">
        <f t="shared" si="256"/>
        <v>0</v>
      </c>
    </row>
    <row r="1765" spans="1:23" x14ac:dyDescent="0.25">
      <c r="A1765">
        <f t="shared" si="249"/>
        <v>74</v>
      </c>
      <c r="B1765">
        <f t="shared" si="250"/>
        <v>3</v>
      </c>
      <c r="C1765" s="1">
        <f t="shared" si="257"/>
        <v>41713.083333329079</v>
      </c>
      <c r="D1765" s="7">
        <v>0</v>
      </c>
      <c r="E1765" s="7"/>
      <c r="G1765">
        <v>33</v>
      </c>
      <c r="H1765" s="12">
        <v>160.27106035847234</v>
      </c>
      <c r="I1765" s="13">
        <f>$D$2*tarifas!$D$12/24</f>
        <v>1.4541666666666666</v>
      </c>
      <c r="J1765" s="13" t="e">
        <f>VLOOKUP(E1765&amp;" "&amp;F1765,tarifas!$A$13:$D$20,4,FALSE)*H1765</f>
        <v>#N/A</v>
      </c>
      <c r="K1765" s="13">
        <f>IF(F1765="COD1",tarifas!$D$11*(SUMIFS($H$11:$H$8770,$F$11:$F$8770,"=COD1",$B$11:$B$8770,"="&amp;B1765)/COUNTIFS($F$11:$F$8770,"=COD1",$B$11:$B$8770,"="&amp;B1765))/COUNTIFS($A$11:$A$8770,"="&amp;A1765,$F$11:$F$8770,"=COD1"),0)</f>
        <v>0</v>
      </c>
      <c r="L1765" s="13" t="e">
        <f>(VLOOKUP(F1765,tarifas!$C$7:$D$10,2,FALSE)+tarifas!$D$21)*datos!H1765</f>
        <v>#N/A</v>
      </c>
      <c r="M1765">
        <v>0</v>
      </c>
      <c r="N1765" s="13" t="e">
        <f t="shared" si="251"/>
        <v>#N/A</v>
      </c>
      <c r="O1765">
        <f t="shared" si="252"/>
        <v>0</v>
      </c>
      <c r="P1765" s="12">
        <f t="shared" si="253"/>
        <v>160.27106035847234</v>
      </c>
      <c r="Q1765">
        <f t="shared" si="254"/>
        <v>0</v>
      </c>
      <c r="R1765">
        <f>$D$2*tarifas!$D$12/24</f>
        <v>1.4541666666666666</v>
      </c>
      <c r="S1765" t="e">
        <f>VLOOKUP(E1765&amp;" "&amp;F1765,tarifas!$A$13:$D$20,4,FALSE)*P1765</f>
        <v>#N/A</v>
      </c>
      <c r="T1765">
        <f>IF(F1765="COD1",tarifas!$D$11*(SUMIFS($P$11:$P$8770,$F$11:$F$8770,"=COD1",$B$11:$B$8770,"="&amp;B1765)/COUNTIFS($F$11:$F$8770,"=COD1",$B$11:$B$8770,"="&amp;B1765))/COUNTIFS($A$11:$A$8770,"="&amp;A1765,$F$11:$F$8770,"=COD1"),0)</f>
        <v>0</v>
      </c>
      <c r="U1765" t="e">
        <f>(VLOOKUP(F1765,tarifas!$C$7:$D$10,2,FALSE)+tarifas!$D$21)*datos!P1765</f>
        <v>#N/A</v>
      </c>
      <c r="V1765" t="e">
        <f t="shared" si="255"/>
        <v>#N/A</v>
      </c>
      <c r="W1765">
        <f t="shared" si="256"/>
        <v>0</v>
      </c>
    </row>
    <row r="1766" spans="1:23" x14ac:dyDescent="0.25">
      <c r="A1766">
        <f t="shared" si="249"/>
        <v>74</v>
      </c>
      <c r="B1766">
        <f t="shared" si="250"/>
        <v>3</v>
      </c>
      <c r="C1766" s="1">
        <f t="shared" si="257"/>
        <v>41713.124999995744</v>
      </c>
      <c r="D1766" s="7">
        <v>0</v>
      </c>
      <c r="E1766" s="7"/>
      <c r="G1766">
        <v>32</v>
      </c>
      <c r="H1766" s="12">
        <v>158.27003181197267</v>
      </c>
      <c r="I1766" s="13">
        <f>$D$2*tarifas!$D$12/24</f>
        <v>1.4541666666666666</v>
      </c>
      <c r="J1766" s="13" t="e">
        <f>VLOOKUP(E1766&amp;" "&amp;F1766,tarifas!$A$13:$D$20,4,FALSE)*H1766</f>
        <v>#N/A</v>
      </c>
      <c r="K1766" s="13">
        <f>IF(F1766="COD1",tarifas!$D$11*(SUMIFS($H$11:$H$8770,$F$11:$F$8770,"=COD1",$B$11:$B$8770,"="&amp;B1766)/COUNTIFS($F$11:$F$8770,"=COD1",$B$11:$B$8770,"="&amp;B1766))/COUNTIFS($A$11:$A$8770,"="&amp;A1766,$F$11:$F$8770,"=COD1"),0)</f>
        <v>0</v>
      </c>
      <c r="L1766" s="13" t="e">
        <f>(VLOOKUP(F1766,tarifas!$C$7:$D$10,2,FALSE)+tarifas!$D$21)*datos!H1766</f>
        <v>#N/A</v>
      </c>
      <c r="M1766">
        <v>0</v>
      </c>
      <c r="N1766" s="13" t="e">
        <f t="shared" si="251"/>
        <v>#N/A</v>
      </c>
      <c r="O1766">
        <f t="shared" si="252"/>
        <v>0</v>
      </c>
      <c r="P1766" s="12">
        <f t="shared" si="253"/>
        <v>158.27003181197267</v>
      </c>
      <c r="Q1766">
        <f t="shared" si="254"/>
        <v>0</v>
      </c>
      <c r="R1766">
        <f>$D$2*tarifas!$D$12/24</f>
        <v>1.4541666666666666</v>
      </c>
      <c r="S1766" t="e">
        <f>VLOOKUP(E1766&amp;" "&amp;F1766,tarifas!$A$13:$D$20,4,FALSE)*P1766</f>
        <v>#N/A</v>
      </c>
      <c r="T1766">
        <f>IF(F1766="COD1",tarifas!$D$11*(SUMIFS($P$11:$P$8770,$F$11:$F$8770,"=COD1",$B$11:$B$8770,"="&amp;B1766)/COUNTIFS($F$11:$F$8770,"=COD1",$B$11:$B$8770,"="&amp;B1766))/COUNTIFS($A$11:$A$8770,"="&amp;A1766,$F$11:$F$8770,"=COD1"),0)</f>
        <v>0</v>
      </c>
      <c r="U1766" t="e">
        <f>(VLOOKUP(F1766,tarifas!$C$7:$D$10,2,FALSE)+tarifas!$D$21)*datos!P1766</f>
        <v>#N/A</v>
      </c>
      <c r="V1766" t="e">
        <f t="shared" si="255"/>
        <v>#N/A</v>
      </c>
      <c r="W1766">
        <f t="shared" si="256"/>
        <v>0</v>
      </c>
    </row>
    <row r="1767" spans="1:23" x14ac:dyDescent="0.25">
      <c r="A1767">
        <f t="shared" si="249"/>
        <v>74</v>
      </c>
      <c r="B1767">
        <f t="shared" si="250"/>
        <v>3</v>
      </c>
      <c r="C1767" s="1">
        <f t="shared" si="257"/>
        <v>41713.166666662408</v>
      </c>
      <c r="D1767" s="7">
        <v>0</v>
      </c>
      <c r="E1767" s="7"/>
      <c r="G1767">
        <v>29.6</v>
      </c>
      <c r="H1767" s="12">
        <v>157.81530260256108</v>
      </c>
      <c r="I1767" s="13">
        <f>$D$2*tarifas!$D$12/24</f>
        <v>1.4541666666666666</v>
      </c>
      <c r="J1767" s="13" t="e">
        <f>VLOOKUP(E1767&amp;" "&amp;F1767,tarifas!$A$13:$D$20,4,FALSE)*H1767</f>
        <v>#N/A</v>
      </c>
      <c r="K1767" s="13">
        <f>IF(F1767="COD1",tarifas!$D$11*(SUMIFS($H$11:$H$8770,$F$11:$F$8770,"=COD1",$B$11:$B$8770,"="&amp;B1767)/COUNTIFS($F$11:$F$8770,"=COD1",$B$11:$B$8770,"="&amp;B1767))/COUNTIFS($A$11:$A$8770,"="&amp;A1767,$F$11:$F$8770,"=COD1"),0)</f>
        <v>0</v>
      </c>
      <c r="L1767" s="13" t="e">
        <f>(VLOOKUP(F1767,tarifas!$C$7:$D$10,2,FALSE)+tarifas!$D$21)*datos!H1767</f>
        <v>#N/A</v>
      </c>
      <c r="M1767">
        <v>0</v>
      </c>
      <c r="N1767" s="13" t="e">
        <f t="shared" si="251"/>
        <v>#N/A</v>
      </c>
      <c r="O1767">
        <f t="shared" si="252"/>
        <v>0</v>
      </c>
      <c r="P1767" s="12">
        <f t="shared" si="253"/>
        <v>157.81530260256108</v>
      </c>
      <c r="Q1767">
        <f t="shared" si="254"/>
        <v>0</v>
      </c>
      <c r="R1767">
        <f>$D$2*tarifas!$D$12/24</f>
        <v>1.4541666666666666</v>
      </c>
      <c r="S1767" t="e">
        <f>VLOOKUP(E1767&amp;" "&amp;F1767,tarifas!$A$13:$D$20,4,FALSE)*P1767</f>
        <v>#N/A</v>
      </c>
      <c r="T1767">
        <f>IF(F1767="COD1",tarifas!$D$11*(SUMIFS($P$11:$P$8770,$F$11:$F$8770,"=COD1",$B$11:$B$8770,"="&amp;B1767)/COUNTIFS($F$11:$F$8770,"=COD1",$B$11:$B$8770,"="&amp;B1767))/COUNTIFS($A$11:$A$8770,"="&amp;A1767,$F$11:$F$8770,"=COD1"),0)</f>
        <v>0</v>
      </c>
      <c r="U1767" t="e">
        <f>(VLOOKUP(F1767,tarifas!$C$7:$D$10,2,FALSE)+tarifas!$D$21)*datos!P1767</f>
        <v>#N/A</v>
      </c>
      <c r="V1767" t="e">
        <f t="shared" si="255"/>
        <v>#N/A</v>
      </c>
      <c r="W1767">
        <f t="shared" si="256"/>
        <v>0</v>
      </c>
    </row>
    <row r="1768" spans="1:23" x14ac:dyDescent="0.25">
      <c r="A1768">
        <f t="shared" si="249"/>
        <v>74</v>
      </c>
      <c r="B1768">
        <f t="shared" si="250"/>
        <v>3</v>
      </c>
      <c r="C1768" s="1">
        <f t="shared" si="257"/>
        <v>41713.208333329072</v>
      </c>
      <c r="D1768" s="7">
        <v>0</v>
      </c>
      <c r="E1768" s="7"/>
      <c r="G1768">
        <v>29.12</v>
      </c>
      <c r="H1768" s="12">
        <v>157.15393619243392</v>
      </c>
      <c r="I1768" s="13">
        <f>$D$2*tarifas!$D$12/24</f>
        <v>1.4541666666666666</v>
      </c>
      <c r="J1768" s="13" t="e">
        <f>VLOOKUP(E1768&amp;" "&amp;F1768,tarifas!$A$13:$D$20,4,FALSE)*H1768</f>
        <v>#N/A</v>
      </c>
      <c r="K1768" s="13">
        <f>IF(F1768="COD1",tarifas!$D$11*(SUMIFS($H$11:$H$8770,$F$11:$F$8770,"=COD1",$B$11:$B$8770,"="&amp;B1768)/COUNTIFS($F$11:$F$8770,"=COD1",$B$11:$B$8770,"="&amp;B1768))/COUNTIFS($A$11:$A$8770,"="&amp;A1768,$F$11:$F$8770,"=COD1"),0)</f>
        <v>0</v>
      </c>
      <c r="L1768" s="13" t="e">
        <f>(VLOOKUP(F1768,tarifas!$C$7:$D$10,2,FALSE)+tarifas!$D$21)*datos!H1768</f>
        <v>#N/A</v>
      </c>
      <c r="M1768">
        <v>0</v>
      </c>
      <c r="N1768" s="13" t="e">
        <f t="shared" si="251"/>
        <v>#N/A</v>
      </c>
      <c r="O1768">
        <f t="shared" si="252"/>
        <v>0</v>
      </c>
      <c r="P1768" s="12">
        <f t="shared" si="253"/>
        <v>157.15393619243392</v>
      </c>
      <c r="Q1768">
        <f t="shared" si="254"/>
        <v>0</v>
      </c>
      <c r="R1768">
        <f>$D$2*tarifas!$D$12/24</f>
        <v>1.4541666666666666</v>
      </c>
      <c r="S1768" t="e">
        <f>VLOOKUP(E1768&amp;" "&amp;F1768,tarifas!$A$13:$D$20,4,FALSE)*P1768</f>
        <v>#N/A</v>
      </c>
      <c r="T1768">
        <f>IF(F1768="COD1",tarifas!$D$11*(SUMIFS($P$11:$P$8770,$F$11:$F$8770,"=COD1",$B$11:$B$8770,"="&amp;B1768)/COUNTIFS($F$11:$F$8770,"=COD1",$B$11:$B$8770,"="&amp;B1768))/COUNTIFS($A$11:$A$8770,"="&amp;A1768,$F$11:$F$8770,"=COD1"),0)</f>
        <v>0</v>
      </c>
      <c r="U1768" t="e">
        <f>(VLOOKUP(F1768,tarifas!$C$7:$D$10,2,FALSE)+tarifas!$D$21)*datos!P1768</f>
        <v>#N/A</v>
      </c>
      <c r="V1768" t="e">
        <f t="shared" si="255"/>
        <v>#N/A</v>
      </c>
      <c r="W1768">
        <f t="shared" si="256"/>
        <v>0</v>
      </c>
    </row>
    <row r="1769" spans="1:23" x14ac:dyDescent="0.25">
      <c r="A1769">
        <f t="shared" si="249"/>
        <v>74</v>
      </c>
      <c r="B1769">
        <f t="shared" si="250"/>
        <v>3</v>
      </c>
      <c r="C1769" s="1">
        <f t="shared" si="257"/>
        <v>41713.249999995736</v>
      </c>
      <c r="D1769" s="7">
        <v>3.606060606060606</v>
      </c>
      <c r="E1769" s="7"/>
      <c r="G1769">
        <v>29.01</v>
      </c>
      <c r="H1769" s="12">
        <v>155.84404687302984</v>
      </c>
      <c r="I1769" s="13">
        <f>$D$2*tarifas!$D$12/24</f>
        <v>1.4541666666666666</v>
      </c>
      <c r="J1769" s="13" t="e">
        <f>VLOOKUP(E1769&amp;" "&amp;F1769,tarifas!$A$13:$D$20,4,FALSE)*H1769</f>
        <v>#N/A</v>
      </c>
      <c r="K1769" s="13">
        <f>IF(F1769="COD1",tarifas!$D$11*(SUMIFS($H$11:$H$8770,$F$11:$F$8770,"=COD1",$B$11:$B$8770,"="&amp;B1769)/COUNTIFS($F$11:$F$8770,"=COD1",$B$11:$B$8770,"="&amp;B1769))/COUNTIFS($A$11:$A$8770,"="&amp;A1769,$F$11:$F$8770,"=COD1"),0)</f>
        <v>0</v>
      </c>
      <c r="L1769" s="13" t="e">
        <f>(VLOOKUP(F1769,tarifas!$C$7:$D$10,2,FALSE)+tarifas!$D$21)*datos!H1769</f>
        <v>#N/A</v>
      </c>
      <c r="M1769">
        <v>0</v>
      </c>
      <c r="N1769" s="13" t="e">
        <f t="shared" si="251"/>
        <v>#N/A</v>
      </c>
      <c r="O1769">
        <f t="shared" si="252"/>
        <v>0</v>
      </c>
      <c r="P1769" s="12">
        <f t="shared" si="253"/>
        <v>155.84404687302984</v>
      </c>
      <c r="Q1769">
        <f t="shared" si="254"/>
        <v>0</v>
      </c>
      <c r="R1769">
        <f>$D$2*tarifas!$D$12/24</f>
        <v>1.4541666666666666</v>
      </c>
      <c r="S1769" t="e">
        <f>VLOOKUP(E1769&amp;" "&amp;F1769,tarifas!$A$13:$D$20,4,FALSE)*P1769</f>
        <v>#N/A</v>
      </c>
      <c r="T1769">
        <f>IF(F1769="COD1",tarifas!$D$11*(SUMIFS($P$11:$P$8770,$F$11:$F$8770,"=COD1",$B$11:$B$8770,"="&amp;B1769)/COUNTIFS($F$11:$F$8770,"=COD1",$B$11:$B$8770,"="&amp;B1769))/COUNTIFS($A$11:$A$8770,"="&amp;A1769,$F$11:$F$8770,"=COD1"),0)</f>
        <v>0</v>
      </c>
      <c r="U1769" t="e">
        <f>(VLOOKUP(F1769,tarifas!$C$7:$D$10,2,FALSE)+tarifas!$D$21)*datos!P1769</f>
        <v>#N/A</v>
      </c>
      <c r="V1769" t="e">
        <f t="shared" si="255"/>
        <v>#N/A</v>
      </c>
      <c r="W1769">
        <f t="shared" si="256"/>
        <v>0</v>
      </c>
    </row>
    <row r="1770" spans="1:23" x14ac:dyDescent="0.25">
      <c r="A1770">
        <f t="shared" si="249"/>
        <v>74</v>
      </c>
      <c r="B1770">
        <f t="shared" si="250"/>
        <v>3</v>
      </c>
      <c r="C1770" s="1">
        <f t="shared" si="257"/>
        <v>41713.291666662401</v>
      </c>
      <c r="D1770" s="7">
        <v>71.348484848484858</v>
      </c>
      <c r="E1770" s="7"/>
      <c r="G1770">
        <v>29.01</v>
      </c>
      <c r="H1770" s="12">
        <v>143.11932209795091</v>
      </c>
      <c r="I1770" s="13">
        <f>$D$2*tarifas!$D$12/24</f>
        <v>1.4541666666666666</v>
      </c>
      <c r="J1770" s="13" t="e">
        <f>VLOOKUP(E1770&amp;" "&amp;F1770,tarifas!$A$13:$D$20,4,FALSE)*H1770</f>
        <v>#N/A</v>
      </c>
      <c r="K1770" s="13">
        <f>IF(F1770="COD1",tarifas!$D$11*(SUMIFS($H$11:$H$8770,$F$11:$F$8770,"=COD1",$B$11:$B$8770,"="&amp;B1770)/COUNTIFS($F$11:$F$8770,"=COD1",$B$11:$B$8770,"="&amp;B1770))/COUNTIFS($A$11:$A$8770,"="&amp;A1770,$F$11:$F$8770,"=COD1"),0)</f>
        <v>0</v>
      </c>
      <c r="L1770" s="13" t="e">
        <f>(VLOOKUP(F1770,tarifas!$C$7:$D$10,2,FALSE)+tarifas!$D$21)*datos!H1770</f>
        <v>#N/A</v>
      </c>
      <c r="M1770">
        <v>118.24872999999999</v>
      </c>
      <c r="N1770" s="13" t="e">
        <f t="shared" si="251"/>
        <v>#N/A</v>
      </c>
      <c r="O1770">
        <f t="shared" si="252"/>
        <v>118.24872999999999</v>
      </c>
      <c r="P1770" s="12">
        <f t="shared" si="253"/>
        <v>24.870592097950919</v>
      </c>
      <c r="Q1770">
        <f t="shared" si="254"/>
        <v>0</v>
      </c>
      <c r="R1770">
        <f>$D$2*tarifas!$D$12/24</f>
        <v>1.4541666666666666</v>
      </c>
      <c r="S1770" t="e">
        <f>VLOOKUP(E1770&amp;" "&amp;F1770,tarifas!$A$13:$D$20,4,FALSE)*P1770</f>
        <v>#N/A</v>
      </c>
      <c r="T1770">
        <f>IF(F1770="COD1",tarifas!$D$11*(SUMIFS($P$11:$P$8770,$F$11:$F$8770,"=COD1",$B$11:$B$8770,"="&amp;B1770)/COUNTIFS($F$11:$F$8770,"=COD1",$B$11:$B$8770,"="&amp;B1770))/COUNTIFS($A$11:$A$8770,"="&amp;A1770,$F$11:$F$8770,"=COD1"),0)</f>
        <v>0</v>
      </c>
      <c r="U1770" t="e">
        <f>(VLOOKUP(F1770,tarifas!$C$7:$D$10,2,FALSE)+tarifas!$D$21)*datos!P1770</f>
        <v>#N/A</v>
      </c>
      <c r="V1770" t="e">
        <f t="shared" si="255"/>
        <v>#N/A</v>
      </c>
      <c r="W1770">
        <f t="shared" si="256"/>
        <v>0</v>
      </c>
    </row>
    <row r="1771" spans="1:23" x14ac:dyDescent="0.25">
      <c r="A1771">
        <f t="shared" si="249"/>
        <v>74</v>
      </c>
      <c r="B1771">
        <f t="shared" si="250"/>
        <v>3</v>
      </c>
      <c r="C1771" s="1">
        <f t="shared" si="257"/>
        <v>41713.333333329065</v>
      </c>
      <c r="D1771" s="7">
        <v>242.89393939393938</v>
      </c>
      <c r="E1771" s="7"/>
      <c r="G1771">
        <v>26.9</v>
      </c>
      <c r="H1771" s="12">
        <v>142.44662998835088</v>
      </c>
      <c r="I1771" s="13">
        <f>$D$2*tarifas!$D$12/24</f>
        <v>1.4541666666666666</v>
      </c>
      <c r="J1771" s="13" t="e">
        <f>VLOOKUP(E1771&amp;" "&amp;F1771,tarifas!$A$13:$D$20,4,FALSE)*H1771</f>
        <v>#N/A</v>
      </c>
      <c r="K1771" s="13">
        <f>IF(F1771="COD1",tarifas!$D$11*(SUMIFS($H$11:$H$8770,$F$11:$F$8770,"=COD1",$B$11:$B$8770,"="&amp;B1771)/COUNTIFS($F$11:$F$8770,"=COD1",$B$11:$B$8770,"="&amp;B1771))/COUNTIFS($A$11:$A$8770,"="&amp;A1771,$F$11:$F$8770,"=COD1"),0)</f>
        <v>0</v>
      </c>
      <c r="L1771" s="13" t="e">
        <f>(VLOOKUP(F1771,tarifas!$C$7:$D$10,2,FALSE)+tarifas!$D$21)*datos!H1771</f>
        <v>#N/A</v>
      </c>
      <c r="M1771">
        <v>273.02668</v>
      </c>
      <c r="N1771" s="13" t="e">
        <f t="shared" si="251"/>
        <v>#N/A</v>
      </c>
      <c r="O1771">
        <f t="shared" si="252"/>
        <v>142.44662998835088</v>
      </c>
      <c r="P1771" s="12">
        <f t="shared" si="253"/>
        <v>0</v>
      </c>
      <c r="Q1771">
        <f t="shared" si="254"/>
        <v>130.58005001164912</v>
      </c>
      <c r="R1771">
        <f>$D$2*tarifas!$D$12/24</f>
        <v>1.4541666666666666</v>
      </c>
      <c r="S1771" t="e">
        <f>VLOOKUP(E1771&amp;" "&amp;F1771,tarifas!$A$13:$D$20,4,FALSE)*P1771</f>
        <v>#N/A</v>
      </c>
      <c r="T1771">
        <f>IF(F1771="COD1",tarifas!$D$11*(SUMIFS($P$11:$P$8770,$F$11:$F$8770,"=COD1",$B$11:$B$8770,"="&amp;B1771)/COUNTIFS($F$11:$F$8770,"=COD1",$B$11:$B$8770,"="&amp;B1771))/COUNTIFS($A$11:$A$8770,"="&amp;A1771,$F$11:$F$8770,"=COD1"),0)</f>
        <v>0</v>
      </c>
      <c r="U1771" t="e">
        <f>(VLOOKUP(F1771,tarifas!$C$7:$D$10,2,FALSE)+tarifas!$D$21)*datos!P1771</f>
        <v>#N/A</v>
      </c>
      <c r="V1771" t="e">
        <f t="shared" si="255"/>
        <v>#N/A</v>
      </c>
      <c r="W1771">
        <f t="shared" si="256"/>
        <v>3.1613430107820255</v>
      </c>
    </row>
    <row r="1772" spans="1:23" x14ac:dyDescent="0.25">
      <c r="A1772">
        <f t="shared" si="249"/>
        <v>74</v>
      </c>
      <c r="B1772">
        <f t="shared" si="250"/>
        <v>3</v>
      </c>
      <c r="C1772" s="1">
        <f t="shared" si="257"/>
        <v>41713.374999995729</v>
      </c>
      <c r="D1772" s="7">
        <v>458.74242424242425</v>
      </c>
      <c r="E1772" s="7"/>
      <c r="G1772">
        <v>29</v>
      </c>
      <c r="H1772" s="12">
        <v>145.01098234515462</v>
      </c>
      <c r="I1772" s="13">
        <f>$D$2*tarifas!$D$12/24</f>
        <v>1.4541666666666666</v>
      </c>
      <c r="J1772" s="13" t="e">
        <f>VLOOKUP(E1772&amp;" "&amp;F1772,tarifas!$A$13:$D$20,4,FALSE)*H1772</f>
        <v>#N/A</v>
      </c>
      <c r="K1772" s="13">
        <f>IF(F1772="COD1",tarifas!$D$11*(SUMIFS($H$11:$H$8770,$F$11:$F$8770,"=COD1",$B$11:$B$8770,"="&amp;B1772)/COUNTIFS($F$11:$F$8770,"=COD1",$B$11:$B$8770,"="&amp;B1772))/COUNTIFS($A$11:$A$8770,"="&amp;A1772,$F$11:$F$8770,"=COD1"),0)</f>
        <v>0</v>
      </c>
      <c r="L1772" s="13" t="e">
        <f>(VLOOKUP(F1772,tarifas!$C$7:$D$10,2,FALSE)+tarifas!$D$21)*datos!H1772</f>
        <v>#N/A</v>
      </c>
      <c r="M1772">
        <v>395.87188000000003</v>
      </c>
      <c r="N1772" s="13" t="e">
        <f t="shared" si="251"/>
        <v>#N/A</v>
      </c>
      <c r="O1772">
        <f t="shared" si="252"/>
        <v>145.01098234515462</v>
      </c>
      <c r="P1772" s="12">
        <f t="shared" si="253"/>
        <v>0</v>
      </c>
      <c r="Q1772">
        <f t="shared" si="254"/>
        <v>250.86089765484542</v>
      </c>
      <c r="R1772">
        <f>$D$2*tarifas!$D$12/24</f>
        <v>1.4541666666666666</v>
      </c>
      <c r="S1772" t="e">
        <f>VLOOKUP(E1772&amp;" "&amp;F1772,tarifas!$A$13:$D$20,4,FALSE)*P1772</f>
        <v>#N/A</v>
      </c>
      <c r="T1772">
        <f>IF(F1772="COD1",tarifas!$D$11*(SUMIFS($P$11:$P$8770,$F$11:$F$8770,"=COD1",$B$11:$B$8770,"="&amp;B1772)/COUNTIFS($F$11:$F$8770,"=COD1",$B$11:$B$8770,"="&amp;B1772))/COUNTIFS($A$11:$A$8770,"="&amp;A1772,$F$11:$F$8770,"=COD1"),0)</f>
        <v>0</v>
      </c>
      <c r="U1772" t="e">
        <f>(VLOOKUP(F1772,tarifas!$C$7:$D$10,2,FALSE)+tarifas!$D$21)*datos!P1772</f>
        <v>#N/A</v>
      </c>
      <c r="V1772" t="e">
        <f t="shared" si="255"/>
        <v>#N/A</v>
      </c>
      <c r="W1772">
        <f t="shared" si="256"/>
        <v>6.5474694287914659</v>
      </c>
    </row>
    <row r="1773" spans="1:23" x14ac:dyDescent="0.25">
      <c r="A1773">
        <f t="shared" si="249"/>
        <v>74</v>
      </c>
      <c r="B1773">
        <f t="shared" si="250"/>
        <v>3</v>
      </c>
      <c r="C1773" s="1">
        <f t="shared" si="257"/>
        <v>41713.416666662393</v>
      </c>
      <c r="D1773" s="7">
        <v>619.46969696969688</v>
      </c>
      <c r="E1773" s="7"/>
      <c r="G1773">
        <v>29.2</v>
      </c>
      <c r="H1773" s="12">
        <v>143.8954152369603</v>
      </c>
      <c r="I1773" s="13">
        <f>$D$2*tarifas!$D$12/24</f>
        <v>1.4541666666666666</v>
      </c>
      <c r="J1773" s="13" t="e">
        <f>VLOOKUP(E1773&amp;" "&amp;F1773,tarifas!$A$13:$D$20,4,FALSE)*H1773</f>
        <v>#N/A</v>
      </c>
      <c r="K1773" s="13">
        <f>IF(F1773="COD1",tarifas!$D$11*(SUMIFS($H$11:$H$8770,$F$11:$F$8770,"=COD1",$B$11:$B$8770,"="&amp;B1773)/COUNTIFS($F$11:$F$8770,"=COD1",$B$11:$B$8770,"="&amp;B1773))/COUNTIFS($A$11:$A$8770,"="&amp;A1773,$F$11:$F$8770,"=COD1"),0)</f>
        <v>0</v>
      </c>
      <c r="L1773" s="13" t="e">
        <f>(VLOOKUP(F1773,tarifas!$C$7:$D$10,2,FALSE)+tarifas!$D$21)*datos!H1773</f>
        <v>#N/A</v>
      </c>
      <c r="M1773">
        <v>480.33787999999998</v>
      </c>
      <c r="N1773" s="13" t="e">
        <f t="shared" si="251"/>
        <v>#N/A</v>
      </c>
      <c r="O1773">
        <f t="shared" si="252"/>
        <v>143.8954152369603</v>
      </c>
      <c r="P1773" s="12">
        <f t="shared" si="253"/>
        <v>0</v>
      </c>
      <c r="Q1773">
        <f t="shared" si="254"/>
        <v>336.44246476303965</v>
      </c>
      <c r="R1773">
        <f>$D$2*tarifas!$D$12/24</f>
        <v>1.4541666666666666</v>
      </c>
      <c r="S1773" t="e">
        <f>VLOOKUP(E1773&amp;" "&amp;F1773,tarifas!$A$13:$D$20,4,FALSE)*P1773</f>
        <v>#N/A</v>
      </c>
      <c r="T1773">
        <f>IF(F1773="COD1",tarifas!$D$11*(SUMIFS($P$11:$P$8770,$F$11:$F$8770,"=COD1",$B$11:$B$8770,"="&amp;B1773)/COUNTIFS($F$11:$F$8770,"=COD1",$B$11:$B$8770,"="&amp;B1773))/COUNTIFS($A$11:$A$8770,"="&amp;A1773,$F$11:$F$8770,"=COD1"),0)</f>
        <v>0</v>
      </c>
      <c r="U1773" t="e">
        <f>(VLOOKUP(F1773,tarifas!$C$7:$D$10,2,FALSE)+tarifas!$D$21)*datos!P1773</f>
        <v>#N/A</v>
      </c>
      <c r="V1773" t="e">
        <f t="shared" si="255"/>
        <v>#N/A</v>
      </c>
      <c r="W1773">
        <f t="shared" si="256"/>
        <v>8.8417079739726816</v>
      </c>
    </row>
    <row r="1774" spans="1:23" x14ac:dyDescent="0.25">
      <c r="A1774">
        <f t="shared" si="249"/>
        <v>74</v>
      </c>
      <c r="B1774">
        <f t="shared" si="250"/>
        <v>3</v>
      </c>
      <c r="C1774" s="1">
        <f t="shared" si="257"/>
        <v>41713.458333329057</v>
      </c>
      <c r="D1774" s="7">
        <v>576.96969696969711</v>
      </c>
      <c r="E1774" s="7"/>
      <c r="G1774">
        <v>29.2</v>
      </c>
      <c r="H1774" s="12">
        <v>144.25950446920618</v>
      </c>
      <c r="I1774" s="13">
        <f>$D$2*tarifas!$D$12/24</f>
        <v>1.4541666666666666</v>
      </c>
      <c r="J1774" s="13" t="e">
        <f>VLOOKUP(E1774&amp;" "&amp;F1774,tarifas!$A$13:$D$20,4,FALSE)*H1774</f>
        <v>#N/A</v>
      </c>
      <c r="K1774" s="13">
        <f>IF(F1774="COD1",tarifas!$D$11*(SUMIFS($H$11:$H$8770,$F$11:$F$8770,"=COD1",$B$11:$B$8770,"="&amp;B1774)/COUNTIFS($F$11:$F$8770,"=COD1",$B$11:$B$8770,"="&amp;B1774))/COUNTIFS($A$11:$A$8770,"="&amp;A1774,$F$11:$F$8770,"=COD1"),0)</f>
        <v>0</v>
      </c>
      <c r="L1774" s="13" t="e">
        <f>(VLOOKUP(F1774,tarifas!$C$7:$D$10,2,FALSE)+tarifas!$D$21)*datos!H1774</f>
        <v>#N/A</v>
      </c>
      <c r="M1774">
        <v>527.37707999999998</v>
      </c>
      <c r="N1774" s="13" t="e">
        <f t="shared" si="251"/>
        <v>#N/A</v>
      </c>
      <c r="O1774">
        <f t="shared" si="252"/>
        <v>144.25950446920618</v>
      </c>
      <c r="P1774" s="12">
        <f t="shared" si="253"/>
        <v>0</v>
      </c>
      <c r="Q1774">
        <f t="shared" si="254"/>
        <v>383.11757553079383</v>
      </c>
      <c r="R1774">
        <f>$D$2*tarifas!$D$12/24</f>
        <v>1.4541666666666666</v>
      </c>
      <c r="S1774" t="e">
        <f>VLOOKUP(E1774&amp;" "&amp;F1774,tarifas!$A$13:$D$20,4,FALSE)*P1774</f>
        <v>#N/A</v>
      </c>
      <c r="T1774">
        <f>IF(F1774="COD1",tarifas!$D$11*(SUMIFS($P$11:$P$8770,$F$11:$F$8770,"=COD1",$B$11:$B$8770,"="&amp;B1774)/COUNTIFS($F$11:$F$8770,"=COD1",$B$11:$B$8770,"="&amp;B1774))/COUNTIFS($A$11:$A$8770,"="&amp;A1774,$F$11:$F$8770,"=COD1"),0)</f>
        <v>0</v>
      </c>
      <c r="U1774" t="e">
        <f>(VLOOKUP(F1774,tarifas!$C$7:$D$10,2,FALSE)+tarifas!$D$21)*datos!P1774</f>
        <v>#N/A</v>
      </c>
      <c r="V1774" t="e">
        <f t="shared" si="255"/>
        <v>#N/A</v>
      </c>
      <c r="W1774">
        <f t="shared" si="256"/>
        <v>10.068329884949263</v>
      </c>
    </row>
    <row r="1775" spans="1:23" x14ac:dyDescent="0.25">
      <c r="A1775">
        <f t="shared" si="249"/>
        <v>74</v>
      </c>
      <c r="B1775">
        <f t="shared" si="250"/>
        <v>3</v>
      </c>
      <c r="C1775" s="1">
        <f t="shared" si="257"/>
        <v>41713.499999995722</v>
      </c>
      <c r="D1775" s="7">
        <v>726.36363636363637</v>
      </c>
      <c r="E1775" s="7"/>
      <c r="G1775">
        <v>29.01</v>
      </c>
      <c r="H1775" s="12">
        <v>145.20180897284322</v>
      </c>
      <c r="I1775" s="13">
        <f>$D$2*tarifas!$D$12/24</f>
        <v>1.4541666666666666</v>
      </c>
      <c r="J1775" s="13" t="e">
        <f>VLOOKUP(E1775&amp;" "&amp;F1775,tarifas!$A$13:$D$20,4,FALSE)*H1775</f>
        <v>#N/A</v>
      </c>
      <c r="K1775" s="13">
        <f>IF(F1775="COD1",tarifas!$D$11*(SUMIFS($H$11:$H$8770,$F$11:$F$8770,"=COD1",$B$11:$B$8770,"="&amp;B1775)/COUNTIFS($F$11:$F$8770,"=COD1",$B$11:$B$8770,"="&amp;B1775))/COUNTIFS($A$11:$A$8770,"="&amp;A1775,$F$11:$F$8770,"=COD1"),0)</f>
        <v>0</v>
      </c>
      <c r="L1775" s="13" t="e">
        <f>(VLOOKUP(F1775,tarifas!$C$7:$D$10,2,FALSE)+tarifas!$D$21)*datos!H1775</f>
        <v>#N/A</v>
      </c>
      <c r="M1775">
        <v>536.78976999999998</v>
      </c>
      <c r="N1775" s="13" t="e">
        <f t="shared" si="251"/>
        <v>#N/A</v>
      </c>
      <c r="O1775">
        <f t="shared" si="252"/>
        <v>145.20180897284322</v>
      </c>
      <c r="P1775" s="12">
        <f t="shared" si="253"/>
        <v>0</v>
      </c>
      <c r="Q1775">
        <f t="shared" si="254"/>
        <v>391.58796102715678</v>
      </c>
      <c r="R1775">
        <f>$D$2*tarifas!$D$12/24</f>
        <v>1.4541666666666666</v>
      </c>
      <c r="S1775" t="e">
        <f>VLOOKUP(E1775&amp;" "&amp;F1775,tarifas!$A$13:$D$20,4,FALSE)*P1775</f>
        <v>#N/A</v>
      </c>
      <c r="T1775">
        <f>IF(F1775="COD1",tarifas!$D$11*(SUMIFS($P$11:$P$8770,$F$11:$F$8770,"=COD1",$B$11:$B$8770,"="&amp;B1775)/COUNTIFS($F$11:$F$8770,"=COD1",$B$11:$B$8770,"="&amp;B1775))/COUNTIFS($A$11:$A$8770,"="&amp;A1775,$F$11:$F$8770,"=COD1"),0)</f>
        <v>0</v>
      </c>
      <c r="U1775" t="e">
        <f>(VLOOKUP(F1775,tarifas!$C$7:$D$10,2,FALSE)+tarifas!$D$21)*datos!P1775</f>
        <v>#N/A</v>
      </c>
      <c r="V1775" t="e">
        <f t="shared" si="255"/>
        <v>#N/A</v>
      </c>
      <c r="W1775">
        <f t="shared" si="256"/>
        <v>10.223970074458036</v>
      </c>
    </row>
    <row r="1776" spans="1:23" x14ac:dyDescent="0.25">
      <c r="A1776">
        <f t="shared" si="249"/>
        <v>74</v>
      </c>
      <c r="B1776">
        <f t="shared" si="250"/>
        <v>3</v>
      </c>
      <c r="C1776" s="1">
        <f t="shared" si="257"/>
        <v>41713.541666662386</v>
      </c>
      <c r="D1776" s="7">
        <v>632.60606060606062</v>
      </c>
      <c r="E1776" s="7"/>
      <c r="G1776">
        <v>26.9</v>
      </c>
      <c r="H1776" s="12">
        <v>146.32645824720322</v>
      </c>
      <c r="I1776" s="13">
        <f>$D$2*tarifas!$D$12/24</f>
        <v>1.4541666666666666</v>
      </c>
      <c r="J1776" s="13" t="e">
        <f>VLOOKUP(E1776&amp;" "&amp;F1776,tarifas!$A$13:$D$20,4,FALSE)*H1776</f>
        <v>#N/A</v>
      </c>
      <c r="K1776" s="13">
        <f>IF(F1776="COD1",tarifas!$D$11*(SUMIFS($H$11:$H$8770,$F$11:$F$8770,"=COD1",$B$11:$B$8770,"="&amp;B1776)/COUNTIFS($F$11:$F$8770,"=COD1",$B$11:$B$8770,"="&amp;B1776))/COUNTIFS($A$11:$A$8770,"="&amp;A1776,$F$11:$F$8770,"=COD1"),0)</f>
        <v>0</v>
      </c>
      <c r="L1776" s="13" t="e">
        <f>(VLOOKUP(F1776,tarifas!$C$7:$D$10,2,FALSE)+tarifas!$D$21)*datos!H1776</f>
        <v>#N/A</v>
      </c>
      <c r="M1776">
        <v>502.28165000000001</v>
      </c>
      <c r="N1776" s="13" t="e">
        <f t="shared" si="251"/>
        <v>#N/A</v>
      </c>
      <c r="O1776">
        <f t="shared" si="252"/>
        <v>146.32645824720322</v>
      </c>
      <c r="P1776" s="12">
        <f t="shared" si="253"/>
        <v>0</v>
      </c>
      <c r="Q1776">
        <f t="shared" si="254"/>
        <v>355.95519175279679</v>
      </c>
      <c r="R1776">
        <f>$D$2*tarifas!$D$12/24</f>
        <v>1.4541666666666666</v>
      </c>
      <c r="S1776" t="e">
        <f>VLOOKUP(E1776&amp;" "&amp;F1776,tarifas!$A$13:$D$20,4,FALSE)*P1776</f>
        <v>#N/A</v>
      </c>
      <c r="T1776">
        <f>IF(F1776="COD1",tarifas!$D$11*(SUMIFS($P$11:$P$8770,$F$11:$F$8770,"=COD1",$B$11:$B$8770,"="&amp;B1776)/COUNTIFS($F$11:$F$8770,"=COD1",$B$11:$B$8770,"="&amp;B1776))/COUNTIFS($A$11:$A$8770,"="&amp;A1776,$F$11:$F$8770,"=COD1"),0)</f>
        <v>0</v>
      </c>
      <c r="U1776" t="e">
        <f>(VLOOKUP(F1776,tarifas!$C$7:$D$10,2,FALSE)+tarifas!$D$21)*datos!P1776</f>
        <v>#N/A</v>
      </c>
      <c r="V1776" t="e">
        <f t="shared" si="255"/>
        <v>#N/A</v>
      </c>
      <c r="W1776">
        <f t="shared" si="256"/>
        <v>8.6176751923352111</v>
      </c>
    </row>
    <row r="1777" spans="1:23" x14ac:dyDescent="0.25">
      <c r="A1777">
        <f t="shared" si="249"/>
        <v>74</v>
      </c>
      <c r="B1777">
        <f t="shared" si="250"/>
        <v>3</v>
      </c>
      <c r="C1777" s="1">
        <f t="shared" si="257"/>
        <v>41713.58333332905</v>
      </c>
      <c r="D1777" s="7">
        <v>388.93939393939394</v>
      </c>
      <c r="E1777" s="7"/>
      <c r="G1777">
        <v>28</v>
      </c>
      <c r="H1777" s="12">
        <v>146.68665297318378</v>
      </c>
      <c r="I1777" s="13">
        <f>$D$2*tarifas!$D$12/24</f>
        <v>1.4541666666666666</v>
      </c>
      <c r="J1777" s="13" t="e">
        <f>VLOOKUP(E1777&amp;" "&amp;F1777,tarifas!$A$13:$D$20,4,FALSE)*H1777</f>
        <v>#N/A</v>
      </c>
      <c r="K1777" s="13">
        <f>IF(F1777="COD1",tarifas!$D$11*(SUMIFS($H$11:$H$8770,$F$11:$F$8770,"=COD1",$B$11:$B$8770,"="&amp;B1777)/COUNTIFS($F$11:$F$8770,"=COD1",$B$11:$B$8770,"="&amp;B1777))/COUNTIFS($A$11:$A$8770,"="&amp;A1777,$F$11:$F$8770,"=COD1"),0)</f>
        <v>0</v>
      </c>
      <c r="L1777" s="13" t="e">
        <f>(VLOOKUP(F1777,tarifas!$C$7:$D$10,2,FALSE)+tarifas!$D$21)*datos!H1777</f>
        <v>#N/A</v>
      </c>
      <c r="M1777">
        <v>434.65875</v>
      </c>
      <c r="N1777" s="13" t="e">
        <f t="shared" si="251"/>
        <v>#N/A</v>
      </c>
      <c r="O1777">
        <f t="shared" si="252"/>
        <v>146.68665297318378</v>
      </c>
      <c r="P1777" s="12">
        <f t="shared" si="253"/>
        <v>0</v>
      </c>
      <c r="Q1777">
        <f t="shared" si="254"/>
        <v>287.97209702681619</v>
      </c>
      <c r="R1777">
        <f>$D$2*tarifas!$D$12/24</f>
        <v>1.4541666666666666</v>
      </c>
      <c r="S1777" t="e">
        <f>VLOOKUP(E1777&amp;" "&amp;F1777,tarifas!$A$13:$D$20,4,FALSE)*P1777</f>
        <v>#N/A</v>
      </c>
      <c r="T1777">
        <f>IF(F1777="COD1",tarifas!$D$11*(SUMIFS($P$11:$P$8770,$F$11:$F$8770,"=COD1",$B$11:$B$8770,"="&amp;B1777)/COUNTIFS($F$11:$F$8770,"=COD1",$B$11:$B$8770,"="&amp;B1777))/COUNTIFS($A$11:$A$8770,"="&amp;A1777,$F$11:$F$8770,"=COD1"),0)</f>
        <v>0</v>
      </c>
      <c r="U1777" t="e">
        <f>(VLOOKUP(F1777,tarifas!$C$7:$D$10,2,FALSE)+tarifas!$D$21)*datos!P1777</f>
        <v>#N/A</v>
      </c>
      <c r="V1777" t="e">
        <f t="shared" si="255"/>
        <v>#N/A</v>
      </c>
      <c r="W1777">
        <f t="shared" si="256"/>
        <v>7.2568968450757678</v>
      </c>
    </row>
    <row r="1778" spans="1:23" x14ac:dyDescent="0.25">
      <c r="A1778">
        <f t="shared" si="249"/>
        <v>74</v>
      </c>
      <c r="B1778">
        <f t="shared" si="250"/>
        <v>3</v>
      </c>
      <c r="C1778" s="1">
        <f t="shared" si="257"/>
        <v>41713.624999995714</v>
      </c>
      <c r="D1778" s="7">
        <v>206.57575757575762</v>
      </c>
      <c r="E1778" s="7"/>
      <c r="G1778">
        <v>24.3</v>
      </c>
      <c r="H1778" s="12">
        <v>152.17935754981096</v>
      </c>
      <c r="I1778" s="13">
        <f>$D$2*tarifas!$D$12/24</f>
        <v>1.4541666666666666</v>
      </c>
      <c r="J1778" s="13" t="e">
        <f>VLOOKUP(E1778&amp;" "&amp;F1778,tarifas!$A$13:$D$20,4,FALSE)*H1778</f>
        <v>#N/A</v>
      </c>
      <c r="K1778" s="13">
        <f>IF(F1778="COD1",tarifas!$D$11*(SUMIFS($H$11:$H$8770,$F$11:$F$8770,"=COD1",$B$11:$B$8770,"="&amp;B1778)/COUNTIFS($F$11:$F$8770,"=COD1",$B$11:$B$8770,"="&amp;B1778))/COUNTIFS($A$11:$A$8770,"="&amp;A1778,$F$11:$F$8770,"=COD1"),0)</f>
        <v>0</v>
      </c>
      <c r="L1778" s="13" t="e">
        <f>(VLOOKUP(F1778,tarifas!$C$7:$D$10,2,FALSE)+tarifas!$D$21)*datos!H1778</f>
        <v>#N/A</v>
      </c>
      <c r="M1778">
        <v>332.31839000000002</v>
      </c>
      <c r="N1778" s="13" t="e">
        <f t="shared" si="251"/>
        <v>#N/A</v>
      </c>
      <c r="O1778">
        <f t="shared" si="252"/>
        <v>152.17935754981096</v>
      </c>
      <c r="P1778" s="12">
        <f t="shared" si="253"/>
        <v>0</v>
      </c>
      <c r="Q1778">
        <f t="shared" si="254"/>
        <v>180.13903245018906</v>
      </c>
      <c r="R1778">
        <f>$D$2*tarifas!$D$12/24</f>
        <v>1.4541666666666666</v>
      </c>
      <c r="S1778" t="e">
        <f>VLOOKUP(E1778&amp;" "&amp;F1778,tarifas!$A$13:$D$20,4,FALSE)*P1778</f>
        <v>#N/A</v>
      </c>
      <c r="T1778">
        <f>IF(F1778="COD1",tarifas!$D$11*(SUMIFS($P$11:$P$8770,$F$11:$F$8770,"=COD1",$B$11:$B$8770,"="&amp;B1778)/COUNTIFS($F$11:$F$8770,"=COD1",$B$11:$B$8770,"="&amp;B1778))/COUNTIFS($A$11:$A$8770,"="&amp;A1778,$F$11:$F$8770,"=COD1"),0)</f>
        <v>0</v>
      </c>
      <c r="U1778" t="e">
        <f>(VLOOKUP(F1778,tarifas!$C$7:$D$10,2,FALSE)+tarifas!$D$21)*datos!P1778</f>
        <v>#N/A</v>
      </c>
      <c r="V1778" t="e">
        <f t="shared" si="255"/>
        <v>#N/A</v>
      </c>
      <c r="W1778">
        <f t="shared" si="256"/>
        <v>3.9396406396856349</v>
      </c>
    </row>
    <row r="1779" spans="1:23" x14ac:dyDescent="0.25">
      <c r="A1779">
        <f t="shared" si="249"/>
        <v>74</v>
      </c>
      <c r="B1779">
        <f t="shared" si="250"/>
        <v>3</v>
      </c>
      <c r="C1779" s="1">
        <f t="shared" si="257"/>
        <v>41713.666666662379</v>
      </c>
      <c r="D1779" s="7">
        <v>158.40909090909091</v>
      </c>
      <c r="E1779" s="7"/>
      <c r="G1779">
        <v>20</v>
      </c>
      <c r="H1779" s="12">
        <v>157.70513269611706</v>
      </c>
      <c r="I1779" s="13">
        <f>$D$2*tarifas!$D$12/24</f>
        <v>1.4541666666666666</v>
      </c>
      <c r="J1779" s="13" t="e">
        <f>VLOOKUP(E1779&amp;" "&amp;F1779,tarifas!$A$13:$D$20,4,FALSE)*H1779</f>
        <v>#N/A</v>
      </c>
      <c r="K1779" s="13">
        <f>IF(F1779="COD1",tarifas!$D$11*(SUMIFS($H$11:$H$8770,$F$11:$F$8770,"=COD1",$B$11:$B$8770,"="&amp;B1779)/COUNTIFS($F$11:$F$8770,"=COD1",$B$11:$B$8770,"="&amp;B1779))/COUNTIFS($A$11:$A$8770,"="&amp;A1779,$F$11:$F$8770,"=COD1"),0)</f>
        <v>0</v>
      </c>
      <c r="L1779" s="13" t="e">
        <f>(VLOOKUP(F1779,tarifas!$C$7:$D$10,2,FALSE)+tarifas!$D$21)*datos!H1779</f>
        <v>#N/A</v>
      </c>
      <c r="M1779">
        <v>199.94490999999999</v>
      </c>
      <c r="N1779" s="13" t="e">
        <f t="shared" si="251"/>
        <v>#N/A</v>
      </c>
      <c r="O1779">
        <f t="shared" si="252"/>
        <v>157.70513269611706</v>
      </c>
      <c r="P1779" s="12">
        <f t="shared" si="253"/>
        <v>0</v>
      </c>
      <c r="Q1779">
        <f t="shared" si="254"/>
        <v>42.239777303882931</v>
      </c>
      <c r="R1779">
        <f>$D$2*tarifas!$D$12/24</f>
        <v>1.4541666666666666</v>
      </c>
      <c r="S1779" t="e">
        <f>VLOOKUP(E1779&amp;" "&amp;F1779,tarifas!$A$13:$D$20,4,FALSE)*P1779</f>
        <v>#N/A</v>
      </c>
      <c r="T1779">
        <f>IF(F1779="COD1",tarifas!$D$11*(SUMIFS($P$11:$P$8770,$F$11:$F$8770,"=COD1",$B$11:$B$8770,"="&amp;B1779)/COUNTIFS($F$11:$F$8770,"=COD1",$B$11:$B$8770,"="&amp;B1779))/COUNTIFS($A$11:$A$8770,"="&amp;A1779,$F$11:$F$8770,"=COD1"),0)</f>
        <v>0</v>
      </c>
      <c r="U1779" t="e">
        <f>(VLOOKUP(F1779,tarifas!$C$7:$D$10,2,FALSE)+tarifas!$D$21)*datos!P1779</f>
        <v>#N/A</v>
      </c>
      <c r="V1779" t="e">
        <f t="shared" si="255"/>
        <v>#N/A</v>
      </c>
      <c r="W1779">
        <f t="shared" si="256"/>
        <v>0.7603159914698927</v>
      </c>
    </row>
    <row r="1780" spans="1:23" x14ac:dyDescent="0.25">
      <c r="A1780">
        <f t="shared" si="249"/>
        <v>74</v>
      </c>
      <c r="B1780">
        <f t="shared" si="250"/>
        <v>3</v>
      </c>
      <c r="C1780" s="1">
        <f t="shared" si="257"/>
        <v>41713.708333329043</v>
      </c>
      <c r="D1780" s="7">
        <v>60.530303030303031</v>
      </c>
      <c r="E1780" s="7"/>
      <c r="G1780">
        <v>24.3</v>
      </c>
      <c r="H1780" s="12">
        <v>157.11332674946809</v>
      </c>
      <c r="I1780" s="13">
        <f>$D$2*tarifas!$D$12/24</f>
        <v>1.4541666666666666</v>
      </c>
      <c r="J1780" s="13" t="e">
        <f>VLOOKUP(E1780&amp;" "&amp;F1780,tarifas!$A$13:$D$20,4,FALSE)*H1780</f>
        <v>#N/A</v>
      </c>
      <c r="K1780" s="13">
        <f>IF(F1780="COD1",tarifas!$D$11*(SUMIFS($H$11:$H$8770,$F$11:$F$8770,"=COD1",$B$11:$B$8770,"="&amp;B1780)/COUNTIFS($F$11:$F$8770,"=COD1",$B$11:$B$8770,"="&amp;B1780))/COUNTIFS($A$11:$A$8770,"="&amp;A1780,$F$11:$F$8770,"=COD1"),0)</f>
        <v>0</v>
      </c>
      <c r="L1780" s="13" t="e">
        <f>(VLOOKUP(F1780,tarifas!$C$7:$D$10,2,FALSE)+tarifas!$D$21)*datos!H1780</f>
        <v>#N/A</v>
      </c>
      <c r="M1780">
        <v>50.418759999999999</v>
      </c>
      <c r="N1780" s="13" t="e">
        <f t="shared" si="251"/>
        <v>#N/A</v>
      </c>
      <c r="O1780">
        <f t="shared" si="252"/>
        <v>50.418759999999999</v>
      </c>
      <c r="P1780" s="12">
        <f t="shared" si="253"/>
        <v>106.69456674946809</v>
      </c>
      <c r="Q1780">
        <f t="shared" si="254"/>
        <v>0</v>
      </c>
      <c r="R1780">
        <f>$D$2*tarifas!$D$12/24</f>
        <v>1.4541666666666666</v>
      </c>
      <c r="S1780" t="e">
        <f>VLOOKUP(E1780&amp;" "&amp;F1780,tarifas!$A$13:$D$20,4,FALSE)*P1780</f>
        <v>#N/A</v>
      </c>
      <c r="T1780">
        <f>IF(F1780="COD1",tarifas!$D$11*(SUMIFS($P$11:$P$8770,$F$11:$F$8770,"=COD1",$B$11:$B$8770,"="&amp;B1780)/COUNTIFS($F$11:$F$8770,"=COD1",$B$11:$B$8770,"="&amp;B1780))/COUNTIFS($A$11:$A$8770,"="&amp;A1780,$F$11:$F$8770,"=COD1"),0)</f>
        <v>0</v>
      </c>
      <c r="U1780" t="e">
        <f>(VLOOKUP(F1780,tarifas!$C$7:$D$10,2,FALSE)+tarifas!$D$21)*datos!P1780</f>
        <v>#N/A</v>
      </c>
      <c r="V1780" t="e">
        <f t="shared" si="255"/>
        <v>#N/A</v>
      </c>
      <c r="W1780">
        <f t="shared" si="256"/>
        <v>0</v>
      </c>
    </row>
    <row r="1781" spans="1:23" x14ac:dyDescent="0.25">
      <c r="A1781">
        <f t="shared" si="249"/>
        <v>74</v>
      </c>
      <c r="B1781">
        <f t="shared" si="250"/>
        <v>3</v>
      </c>
      <c r="C1781" s="1">
        <f t="shared" si="257"/>
        <v>41713.749999995707</v>
      </c>
      <c r="D1781" s="7">
        <v>0</v>
      </c>
      <c r="E1781" s="7"/>
      <c r="G1781">
        <v>30</v>
      </c>
      <c r="H1781" s="12">
        <v>158.14209420528883</v>
      </c>
      <c r="I1781" s="13">
        <f>$D$2*tarifas!$D$12/24</f>
        <v>1.4541666666666666</v>
      </c>
      <c r="J1781" s="13" t="e">
        <f>VLOOKUP(E1781&amp;" "&amp;F1781,tarifas!$A$13:$D$20,4,FALSE)*H1781</f>
        <v>#N/A</v>
      </c>
      <c r="K1781" s="13">
        <f>IF(F1781="COD1",tarifas!$D$11*(SUMIFS($H$11:$H$8770,$F$11:$F$8770,"=COD1",$B$11:$B$8770,"="&amp;B1781)/COUNTIFS($F$11:$F$8770,"=COD1",$B$11:$B$8770,"="&amp;B1781))/COUNTIFS($A$11:$A$8770,"="&amp;A1781,$F$11:$F$8770,"=COD1"),0)</f>
        <v>0</v>
      </c>
      <c r="L1781" s="13" t="e">
        <f>(VLOOKUP(F1781,tarifas!$C$7:$D$10,2,FALSE)+tarifas!$D$21)*datos!H1781</f>
        <v>#N/A</v>
      </c>
      <c r="M1781">
        <v>0</v>
      </c>
      <c r="N1781" s="13" t="e">
        <f t="shared" si="251"/>
        <v>#N/A</v>
      </c>
      <c r="O1781">
        <f t="shared" si="252"/>
        <v>0</v>
      </c>
      <c r="P1781" s="12">
        <f t="shared" si="253"/>
        <v>158.14209420528883</v>
      </c>
      <c r="Q1781">
        <f t="shared" si="254"/>
        <v>0</v>
      </c>
      <c r="R1781">
        <f>$D$2*tarifas!$D$12/24</f>
        <v>1.4541666666666666</v>
      </c>
      <c r="S1781" t="e">
        <f>VLOOKUP(E1781&amp;" "&amp;F1781,tarifas!$A$13:$D$20,4,FALSE)*P1781</f>
        <v>#N/A</v>
      </c>
      <c r="T1781">
        <f>IF(F1781="COD1",tarifas!$D$11*(SUMIFS($P$11:$P$8770,$F$11:$F$8770,"=COD1",$B$11:$B$8770,"="&amp;B1781)/COUNTIFS($F$11:$F$8770,"=COD1",$B$11:$B$8770,"="&amp;B1781))/COUNTIFS($A$11:$A$8770,"="&amp;A1781,$F$11:$F$8770,"=COD1"),0)</f>
        <v>0</v>
      </c>
      <c r="U1781" t="e">
        <f>(VLOOKUP(F1781,tarifas!$C$7:$D$10,2,FALSE)+tarifas!$D$21)*datos!P1781</f>
        <v>#N/A</v>
      </c>
      <c r="V1781" t="e">
        <f t="shared" si="255"/>
        <v>#N/A</v>
      </c>
      <c r="W1781">
        <f t="shared" si="256"/>
        <v>0</v>
      </c>
    </row>
    <row r="1782" spans="1:23" x14ac:dyDescent="0.25">
      <c r="A1782">
        <f t="shared" si="249"/>
        <v>74</v>
      </c>
      <c r="B1782">
        <f t="shared" si="250"/>
        <v>3</v>
      </c>
      <c r="C1782" s="1">
        <f t="shared" si="257"/>
        <v>41713.791666662371</v>
      </c>
      <c r="D1782" s="7">
        <v>0</v>
      </c>
      <c r="E1782" s="7"/>
      <c r="G1782">
        <v>34</v>
      </c>
      <c r="H1782" s="12">
        <v>157.38055478136386</v>
      </c>
      <c r="I1782" s="13">
        <f>$D$2*tarifas!$D$12/24</f>
        <v>1.4541666666666666</v>
      </c>
      <c r="J1782" s="13" t="e">
        <f>VLOOKUP(E1782&amp;" "&amp;F1782,tarifas!$A$13:$D$20,4,FALSE)*H1782</f>
        <v>#N/A</v>
      </c>
      <c r="K1782" s="13">
        <f>IF(F1782="COD1",tarifas!$D$11*(SUMIFS($H$11:$H$8770,$F$11:$F$8770,"=COD1",$B$11:$B$8770,"="&amp;B1782)/COUNTIFS($F$11:$F$8770,"=COD1",$B$11:$B$8770,"="&amp;B1782))/COUNTIFS($A$11:$A$8770,"="&amp;A1782,$F$11:$F$8770,"=COD1"),0)</f>
        <v>0</v>
      </c>
      <c r="L1782" s="13" t="e">
        <f>(VLOOKUP(F1782,tarifas!$C$7:$D$10,2,FALSE)+tarifas!$D$21)*datos!H1782</f>
        <v>#N/A</v>
      </c>
      <c r="M1782">
        <v>0</v>
      </c>
      <c r="N1782" s="13" t="e">
        <f t="shared" si="251"/>
        <v>#N/A</v>
      </c>
      <c r="O1782">
        <f t="shared" si="252"/>
        <v>0</v>
      </c>
      <c r="P1782" s="12">
        <f t="shared" si="253"/>
        <v>157.38055478136386</v>
      </c>
      <c r="Q1782">
        <f t="shared" si="254"/>
        <v>0</v>
      </c>
      <c r="R1782">
        <f>$D$2*tarifas!$D$12/24</f>
        <v>1.4541666666666666</v>
      </c>
      <c r="S1782" t="e">
        <f>VLOOKUP(E1782&amp;" "&amp;F1782,tarifas!$A$13:$D$20,4,FALSE)*P1782</f>
        <v>#N/A</v>
      </c>
      <c r="T1782">
        <f>IF(F1782="COD1",tarifas!$D$11*(SUMIFS($P$11:$P$8770,$F$11:$F$8770,"=COD1",$B$11:$B$8770,"="&amp;B1782)/COUNTIFS($F$11:$F$8770,"=COD1",$B$11:$B$8770,"="&amp;B1782))/COUNTIFS($A$11:$A$8770,"="&amp;A1782,$F$11:$F$8770,"=COD1"),0)</f>
        <v>0</v>
      </c>
      <c r="U1782" t="e">
        <f>(VLOOKUP(F1782,tarifas!$C$7:$D$10,2,FALSE)+tarifas!$D$21)*datos!P1782</f>
        <v>#N/A</v>
      </c>
      <c r="V1782" t="e">
        <f t="shared" si="255"/>
        <v>#N/A</v>
      </c>
      <c r="W1782">
        <f t="shared" si="256"/>
        <v>0</v>
      </c>
    </row>
    <row r="1783" spans="1:23" x14ac:dyDescent="0.25">
      <c r="A1783">
        <f t="shared" si="249"/>
        <v>74</v>
      </c>
      <c r="B1783">
        <f t="shared" si="250"/>
        <v>3</v>
      </c>
      <c r="C1783" s="1">
        <f t="shared" si="257"/>
        <v>41713.833333329036</v>
      </c>
      <c r="D1783" s="7">
        <v>0</v>
      </c>
      <c r="E1783" s="7"/>
      <c r="G1783">
        <v>33.01</v>
      </c>
      <c r="H1783" s="12">
        <v>167.6578614964958</v>
      </c>
      <c r="I1783" s="13">
        <f>$D$2*tarifas!$D$12/24</f>
        <v>1.4541666666666666</v>
      </c>
      <c r="J1783" s="13" t="e">
        <f>VLOOKUP(E1783&amp;" "&amp;F1783,tarifas!$A$13:$D$20,4,FALSE)*H1783</f>
        <v>#N/A</v>
      </c>
      <c r="K1783" s="13">
        <f>IF(F1783="COD1",tarifas!$D$11*(SUMIFS($H$11:$H$8770,$F$11:$F$8770,"=COD1",$B$11:$B$8770,"="&amp;B1783)/COUNTIFS($F$11:$F$8770,"=COD1",$B$11:$B$8770,"="&amp;B1783))/COUNTIFS($A$11:$A$8770,"="&amp;A1783,$F$11:$F$8770,"=COD1"),0)</f>
        <v>0</v>
      </c>
      <c r="L1783" s="13" t="e">
        <f>(VLOOKUP(F1783,tarifas!$C$7:$D$10,2,FALSE)+tarifas!$D$21)*datos!H1783</f>
        <v>#N/A</v>
      </c>
      <c r="M1783">
        <v>0</v>
      </c>
      <c r="N1783" s="13" t="e">
        <f t="shared" si="251"/>
        <v>#N/A</v>
      </c>
      <c r="O1783">
        <f t="shared" si="252"/>
        <v>0</v>
      </c>
      <c r="P1783" s="12">
        <f t="shared" si="253"/>
        <v>167.6578614964958</v>
      </c>
      <c r="Q1783">
        <f t="shared" si="254"/>
        <v>0</v>
      </c>
      <c r="R1783">
        <f>$D$2*tarifas!$D$12/24</f>
        <v>1.4541666666666666</v>
      </c>
      <c r="S1783" t="e">
        <f>VLOOKUP(E1783&amp;" "&amp;F1783,tarifas!$A$13:$D$20,4,FALSE)*P1783</f>
        <v>#N/A</v>
      </c>
      <c r="T1783">
        <f>IF(F1783="COD1",tarifas!$D$11*(SUMIFS($P$11:$P$8770,$F$11:$F$8770,"=COD1",$B$11:$B$8770,"="&amp;B1783)/COUNTIFS($F$11:$F$8770,"=COD1",$B$11:$B$8770,"="&amp;B1783))/COUNTIFS($A$11:$A$8770,"="&amp;A1783,$F$11:$F$8770,"=COD1"),0)</f>
        <v>0</v>
      </c>
      <c r="U1783" t="e">
        <f>(VLOOKUP(F1783,tarifas!$C$7:$D$10,2,FALSE)+tarifas!$D$21)*datos!P1783</f>
        <v>#N/A</v>
      </c>
      <c r="V1783" t="e">
        <f t="shared" si="255"/>
        <v>#N/A</v>
      </c>
      <c r="W1783">
        <f t="shared" si="256"/>
        <v>0</v>
      </c>
    </row>
    <row r="1784" spans="1:23" x14ac:dyDescent="0.25">
      <c r="A1784">
        <f t="shared" si="249"/>
        <v>74</v>
      </c>
      <c r="B1784">
        <f t="shared" si="250"/>
        <v>3</v>
      </c>
      <c r="C1784" s="1">
        <f t="shared" si="257"/>
        <v>41713.8749999957</v>
      </c>
      <c r="D1784" s="7">
        <v>0</v>
      </c>
      <c r="E1784" s="7"/>
      <c r="G1784">
        <v>33</v>
      </c>
      <c r="H1784" s="12">
        <v>162.70747151196682</v>
      </c>
      <c r="I1784" s="13">
        <f>$D$2*tarifas!$D$12/24</f>
        <v>1.4541666666666666</v>
      </c>
      <c r="J1784" s="13" t="e">
        <f>VLOOKUP(E1784&amp;" "&amp;F1784,tarifas!$A$13:$D$20,4,FALSE)*H1784</f>
        <v>#N/A</v>
      </c>
      <c r="K1784" s="13">
        <f>IF(F1784="COD1",tarifas!$D$11*(SUMIFS($H$11:$H$8770,$F$11:$F$8770,"=COD1",$B$11:$B$8770,"="&amp;B1784)/COUNTIFS($F$11:$F$8770,"=COD1",$B$11:$B$8770,"="&amp;B1784))/COUNTIFS($A$11:$A$8770,"="&amp;A1784,$F$11:$F$8770,"=COD1"),0)</f>
        <v>0</v>
      </c>
      <c r="L1784" s="13" t="e">
        <f>(VLOOKUP(F1784,tarifas!$C$7:$D$10,2,FALSE)+tarifas!$D$21)*datos!H1784</f>
        <v>#N/A</v>
      </c>
      <c r="M1784">
        <v>0</v>
      </c>
      <c r="N1784" s="13" t="e">
        <f t="shared" si="251"/>
        <v>#N/A</v>
      </c>
      <c r="O1784">
        <f t="shared" si="252"/>
        <v>0</v>
      </c>
      <c r="P1784" s="12">
        <f t="shared" si="253"/>
        <v>162.70747151196682</v>
      </c>
      <c r="Q1784">
        <f t="shared" si="254"/>
        <v>0</v>
      </c>
      <c r="R1784">
        <f>$D$2*tarifas!$D$12/24</f>
        <v>1.4541666666666666</v>
      </c>
      <c r="S1784" t="e">
        <f>VLOOKUP(E1784&amp;" "&amp;F1784,tarifas!$A$13:$D$20,4,FALSE)*P1784</f>
        <v>#N/A</v>
      </c>
      <c r="T1784">
        <f>IF(F1784="COD1",tarifas!$D$11*(SUMIFS($P$11:$P$8770,$F$11:$F$8770,"=COD1",$B$11:$B$8770,"="&amp;B1784)/COUNTIFS($F$11:$F$8770,"=COD1",$B$11:$B$8770,"="&amp;B1784))/COUNTIFS($A$11:$A$8770,"="&amp;A1784,$F$11:$F$8770,"=COD1"),0)</f>
        <v>0</v>
      </c>
      <c r="U1784" t="e">
        <f>(VLOOKUP(F1784,tarifas!$C$7:$D$10,2,FALSE)+tarifas!$D$21)*datos!P1784</f>
        <v>#N/A</v>
      </c>
      <c r="V1784" t="e">
        <f t="shared" si="255"/>
        <v>#N/A</v>
      </c>
      <c r="W1784">
        <f t="shared" si="256"/>
        <v>0</v>
      </c>
    </row>
    <row r="1785" spans="1:23" x14ac:dyDescent="0.25">
      <c r="A1785">
        <f t="shared" si="249"/>
        <v>74</v>
      </c>
      <c r="B1785">
        <f t="shared" si="250"/>
        <v>3</v>
      </c>
      <c r="C1785" s="1">
        <f t="shared" si="257"/>
        <v>41713.916666662364</v>
      </c>
      <c r="D1785" s="7">
        <v>0</v>
      </c>
      <c r="E1785" s="7"/>
      <c r="G1785">
        <v>31.01</v>
      </c>
      <c r="H1785" s="12">
        <v>164.71419593731611</v>
      </c>
      <c r="I1785" s="13">
        <f>$D$2*tarifas!$D$12/24</f>
        <v>1.4541666666666666</v>
      </c>
      <c r="J1785" s="13" t="e">
        <f>VLOOKUP(E1785&amp;" "&amp;F1785,tarifas!$A$13:$D$20,4,FALSE)*H1785</f>
        <v>#N/A</v>
      </c>
      <c r="K1785" s="13">
        <f>IF(F1785="COD1",tarifas!$D$11*(SUMIFS($H$11:$H$8770,$F$11:$F$8770,"=COD1",$B$11:$B$8770,"="&amp;B1785)/COUNTIFS($F$11:$F$8770,"=COD1",$B$11:$B$8770,"="&amp;B1785))/COUNTIFS($A$11:$A$8770,"="&amp;A1785,$F$11:$F$8770,"=COD1"),0)</f>
        <v>0</v>
      </c>
      <c r="L1785" s="13" t="e">
        <f>(VLOOKUP(F1785,tarifas!$C$7:$D$10,2,FALSE)+tarifas!$D$21)*datos!H1785</f>
        <v>#N/A</v>
      </c>
      <c r="M1785">
        <v>0</v>
      </c>
      <c r="N1785" s="13" t="e">
        <f t="shared" si="251"/>
        <v>#N/A</v>
      </c>
      <c r="O1785">
        <f t="shared" si="252"/>
        <v>0</v>
      </c>
      <c r="P1785" s="12">
        <f t="shared" si="253"/>
        <v>164.71419593731611</v>
      </c>
      <c r="Q1785">
        <f t="shared" si="254"/>
        <v>0</v>
      </c>
      <c r="R1785">
        <f>$D$2*tarifas!$D$12/24</f>
        <v>1.4541666666666666</v>
      </c>
      <c r="S1785" t="e">
        <f>VLOOKUP(E1785&amp;" "&amp;F1785,tarifas!$A$13:$D$20,4,FALSE)*P1785</f>
        <v>#N/A</v>
      </c>
      <c r="T1785">
        <f>IF(F1785="COD1",tarifas!$D$11*(SUMIFS($P$11:$P$8770,$F$11:$F$8770,"=COD1",$B$11:$B$8770,"="&amp;B1785)/COUNTIFS($F$11:$F$8770,"=COD1",$B$11:$B$8770,"="&amp;B1785))/COUNTIFS($A$11:$A$8770,"="&amp;A1785,$F$11:$F$8770,"=COD1"),0)</f>
        <v>0</v>
      </c>
      <c r="U1785" t="e">
        <f>(VLOOKUP(F1785,tarifas!$C$7:$D$10,2,FALSE)+tarifas!$D$21)*datos!P1785</f>
        <v>#N/A</v>
      </c>
      <c r="V1785" t="e">
        <f t="shared" si="255"/>
        <v>#N/A</v>
      </c>
      <c r="W1785">
        <f t="shared" si="256"/>
        <v>0</v>
      </c>
    </row>
    <row r="1786" spans="1:23" x14ac:dyDescent="0.25">
      <c r="A1786">
        <f t="shared" si="249"/>
        <v>74</v>
      </c>
      <c r="B1786">
        <f t="shared" si="250"/>
        <v>3</v>
      </c>
      <c r="C1786" s="1">
        <f t="shared" si="257"/>
        <v>41713.958333329028</v>
      </c>
      <c r="D1786" s="7">
        <v>0</v>
      </c>
      <c r="E1786" s="7"/>
      <c r="G1786">
        <v>29.21</v>
      </c>
      <c r="H1786" s="12">
        <v>164.33809292427003</v>
      </c>
      <c r="I1786" s="13">
        <f>$D$2*tarifas!$D$12/24</f>
        <v>1.4541666666666666</v>
      </c>
      <c r="J1786" s="13" t="e">
        <f>VLOOKUP(E1786&amp;" "&amp;F1786,tarifas!$A$13:$D$20,4,FALSE)*H1786</f>
        <v>#N/A</v>
      </c>
      <c r="K1786" s="13">
        <f>IF(F1786="COD1",tarifas!$D$11*(SUMIFS($H$11:$H$8770,$F$11:$F$8770,"=COD1",$B$11:$B$8770,"="&amp;B1786)/COUNTIFS($F$11:$F$8770,"=COD1",$B$11:$B$8770,"="&amp;B1786))/COUNTIFS($A$11:$A$8770,"="&amp;A1786,$F$11:$F$8770,"=COD1"),0)</f>
        <v>0</v>
      </c>
      <c r="L1786" s="13" t="e">
        <f>(VLOOKUP(F1786,tarifas!$C$7:$D$10,2,FALSE)+tarifas!$D$21)*datos!H1786</f>
        <v>#N/A</v>
      </c>
      <c r="M1786">
        <v>0</v>
      </c>
      <c r="N1786" s="13" t="e">
        <f t="shared" si="251"/>
        <v>#N/A</v>
      </c>
      <c r="O1786">
        <f t="shared" si="252"/>
        <v>0</v>
      </c>
      <c r="P1786" s="12">
        <f t="shared" si="253"/>
        <v>164.33809292427003</v>
      </c>
      <c r="Q1786">
        <f t="shared" si="254"/>
        <v>0</v>
      </c>
      <c r="R1786">
        <f>$D$2*tarifas!$D$12/24</f>
        <v>1.4541666666666666</v>
      </c>
      <c r="S1786" t="e">
        <f>VLOOKUP(E1786&amp;" "&amp;F1786,tarifas!$A$13:$D$20,4,FALSE)*P1786</f>
        <v>#N/A</v>
      </c>
      <c r="T1786">
        <f>IF(F1786="COD1",tarifas!$D$11*(SUMIFS($P$11:$P$8770,$F$11:$F$8770,"=COD1",$B$11:$B$8770,"="&amp;B1786)/COUNTIFS($F$11:$F$8770,"=COD1",$B$11:$B$8770,"="&amp;B1786))/COUNTIFS($A$11:$A$8770,"="&amp;A1786,$F$11:$F$8770,"=COD1"),0)</f>
        <v>0</v>
      </c>
      <c r="U1786" t="e">
        <f>(VLOOKUP(F1786,tarifas!$C$7:$D$10,2,FALSE)+tarifas!$D$21)*datos!P1786</f>
        <v>#N/A</v>
      </c>
      <c r="V1786" t="e">
        <f t="shared" si="255"/>
        <v>#N/A</v>
      </c>
      <c r="W1786">
        <f t="shared" si="256"/>
        <v>0</v>
      </c>
    </row>
    <row r="1787" spans="1:23" x14ac:dyDescent="0.25">
      <c r="A1787">
        <f t="shared" si="249"/>
        <v>75</v>
      </c>
      <c r="B1787">
        <f t="shared" si="250"/>
        <v>3</v>
      </c>
      <c r="C1787" s="1">
        <f t="shared" si="257"/>
        <v>41713.999999995693</v>
      </c>
      <c r="D1787" s="7">
        <v>0</v>
      </c>
      <c r="E1787" s="7"/>
      <c r="G1787">
        <v>23.2</v>
      </c>
      <c r="H1787" s="12">
        <v>163.83077550772293</v>
      </c>
      <c r="I1787" s="13">
        <f>$D$2*tarifas!$D$12/24</f>
        <v>1.4541666666666666</v>
      </c>
      <c r="J1787" s="13" t="e">
        <f>VLOOKUP(E1787&amp;" "&amp;F1787,tarifas!$A$13:$D$20,4,FALSE)*H1787</f>
        <v>#N/A</v>
      </c>
      <c r="K1787" s="13">
        <f>IF(F1787="COD1",tarifas!$D$11*(SUMIFS($H$11:$H$8770,$F$11:$F$8770,"=COD1",$B$11:$B$8770,"="&amp;B1787)/COUNTIFS($F$11:$F$8770,"=COD1",$B$11:$B$8770,"="&amp;B1787))/COUNTIFS($A$11:$A$8770,"="&amp;A1787,$F$11:$F$8770,"=COD1"),0)</f>
        <v>0</v>
      </c>
      <c r="L1787" s="13" t="e">
        <f>(VLOOKUP(F1787,tarifas!$C$7:$D$10,2,FALSE)+tarifas!$D$21)*datos!H1787</f>
        <v>#N/A</v>
      </c>
      <c r="M1787">
        <v>0</v>
      </c>
      <c r="N1787" s="13" t="e">
        <f t="shared" si="251"/>
        <v>#N/A</v>
      </c>
      <c r="O1787">
        <f t="shared" si="252"/>
        <v>0</v>
      </c>
      <c r="P1787" s="12">
        <f t="shared" si="253"/>
        <v>163.83077550772293</v>
      </c>
      <c r="Q1787">
        <f t="shared" si="254"/>
        <v>0</v>
      </c>
      <c r="R1787">
        <f>$D$2*tarifas!$D$12/24</f>
        <v>1.4541666666666666</v>
      </c>
      <c r="S1787" t="e">
        <f>VLOOKUP(E1787&amp;" "&amp;F1787,tarifas!$A$13:$D$20,4,FALSE)*P1787</f>
        <v>#N/A</v>
      </c>
      <c r="T1787">
        <f>IF(F1787="COD1",tarifas!$D$11*(SUMIFS($P$11:$P$8770,$F$11:$F$8770,"=COD1",$B$11:$B$8770,"="&amp;B1787)/COUNTIFS($F$11:$F$8770,"=COD1",$B$11:$B$8770,"="&amp;B1787))/COUNTIFS($A$11:$A$8770,"="&amp;A1787,$F$11:$F$8770,"=COD1"),0)</f>
        <v>0</v>
      </c>
      <c r="U1787" t="e">
        <f>(VLOOKUP(F1787,tarifas!$C$7:$D$10,2,FALSE)+tarifas!$D$21)*datos!P1787</f>
        <v>#N/A</v>
      </c>
      <c r="V1787" t="e">
        <f t="shared" si="255"/>
        <v>#N/A</v>
      </c>
      <c r="W1787">
        <f t="shared" si="256"/>
        <v>0</v>
      </c>
    </row>
    <row r="1788" spans="1:23" x14ac:dyDescent="0.25">
      <c r="A1788">
        <f t="shared" si="249"/>
        <v>75</v>
      </c>
      <c r="B1788">
        <f t="shared" si="250"/>
        <v>3</v>
      </c>
      <c r="C1788" s="1">
        <f t="shared" si="257"/>
        <v>41714.041666662357</v>
      </c>
      <c r="D1788" s="7">
        <v>0</v>
      </c>
      <c r="E1788" s="7"/>
      <c r="G1788">
        <v>18.010000000000002</v>
      </c>
      <c r="H1788" s="12">
        <v>159.82050432237835</v>
      </c>
      <c r="I1788" s="13">
        <f>$D$2*tarifas!$D$12/24</f>
        <v>1.4541666666666666</v>
      </c>
      <c r="J1788" s="13" t="e">
        <f>VLOOKUP(E1788&amp;" "&amp;F1788,tarifas!$A$13:$D$20,4,FALSE)*H1788</f>
        <v>#N/A</v>
      </c>
      <c r="K1788" s="13">
        <f>IF(F1788="COD1",tarifas!$D$11*(SUMIFS($H$11:$H$8770,$F$11:$F$8770,"=COD1",$B$11:$B$8770,"="&amp;B1788)/COUNTIFS($F$11:$F$8770,"=COD1",$B$11:$B$8770,"="&amp;B1788))/COUNTIFS($A$11:$A$8770,"="&amp;A1788,$F$11:$F$8770,"=COD1"),0)</f>
        <v>0</v>
      </c>
      <c r="L1788" s="13" t="e">
        <f>(VLOOKUP(F1788,tarifas!$C$7:$D$10,2,FALSE)+tarifas!$D$21)*datos!H1788</f>
        <v>#N/A</v>
      </c>
      <c r="M1788">
        <v>0</v>
      </c>
      <c r="N1788" s="13" t="e">
        <f t="shared" si="251"/>
        <v>#N/A</v>
      </c>
      <c r="O1788">
        <f t="shared" si="252"/>
        <v>0</v>
      </c>
      <c r="P1788" s="12">
        <f t="shared" si="253"/>
        <v>159.82050432237835</v>
      </c>
      <c r="Q1788">
        <f t="shared" si="254"/>
        <v>0</v>
      </c>
      <c r="R1788">
        <f>$D$2*tarifas!$D$12/24</f>
        <v>1.4541666666666666</v>
      </c>
      <c r="S1788" t="e">
        <f>VLOOKUP(E1788&amp;" "&amp;F1788,tarifas!$A$13:$D$20,4,FALSE)*P1788</f>
        <v>#N/A</v>
      </c>
      <c r="T1788">
        <f>IF(F1788="COD1",tarifas!$D$11*(SUMIFS($P$11:$P$8770,$F$11:$F$8770,"=COD1",$B$11:$B$8770,"="&amp;B1788)/COUNTIFS($F$11:$F$8770,"=COD1",$B$11:$B$8770,"="&amp;B1788))/COUNTIFS($A$11:$A$8770,"="&amp;A1788,$F$11:$F$8770,"=COD1"),0)</f>
        <v>0</v>
      </c>
      <c r="U1788" t="e">
        <f>(VLOOKUP(F1788,tarifas!$C$7:$D$10,2,FALSE)+tarifas!$D$21)*datos!P1788</f>
        <v>#N/A</v>
      </c>
      <c r="V1788" t="e">
        <f t="shared" si="255"/>
        <v>#N/A</v>
      </c>
      <c r="W1788">
        <f t="shared" si="256"/>
        <v>0</v>
      </c>
    </row>
    <row r="1789" spans="1:23" x14ac:dyDescent="0.25">
      <c r="A1789">
        <f t="shared" si="249"/>
        <v>75</v>
      </c>
      <c r="B1789">
        <f t="shared" si="250"/>
        <v>3</v>
      </c>
      <c r="C1789" s="1">
        <f t="shared" si="257"/>
        <v>41714.083333329021</v>
      </c>
      <c r="D1789" s="7">
        <v>0</v>
      </c>
      <c r="E1789" s="7"/>
      <c r="G1789">
        <v>7</v>
      </c>
      <c r="H1789" s="12">
        <v>158.46500206177393</v>
      </c>
      <c r="I1789" s="13">
        <f>$D$2*tarifas!$D$12/24</f>
        <v>1.4541666666666666</v>
      </c>
      <c r="J1789" s="13" t="e">
        <f>VLOOKUP(E1789&amp;" "&amp;F1789,tarifas!$A$13:$D$20,4,FALSE)*H1789</f>
        <v>#N/A</v>
      </c>
      <c r="K1789" s="13">
        <f>IF(F1789="COD1",tarifas!$D$11*(SUMIFS($H$11:$H$8770,$F$11:$F$8770,"=COD1",$B$11:$B$8770,"="&amp;B1789)/COUNTIFS($F$11:$F$8770,"=COD1",$B$11:$B$8770,"="&amp;B1789))/COUNTIFS($A$11:$A$8770,"="&amp;A1789,$F$11:$F$8770,"=COD1"),0)</f>
        <v>0</v>
      </c>
      <c r="L1789" s="13" t="e">
        <f>(VLOOKUP(F1789,tarifas!$C$7:$D$10,2,FALSE)+tarifas!$D$21)*datos!H1789</f>
        <v>#N/A</v>
      </c>
      <c r="M1789">
        <v>0</v>
      </c>
      <c r="N1789" s="13" t="e">
        <f t="shared" si="251"/>
        <v>#N/A</v>
      </c>
      <c r="O1789">
        <f t="shared" si="252"/>
        <v>0</v>
      </c>
      <c r="P1789" s="12">
        <f t="shared" si="253"/>
        <v>158.46500206177393</v>
      </c>
      <c r="Q1789">
        <f t="shared" si="254"/>
        <v>0</v>
      </c>
      <c r="R1789">
        <f>$D$2*tarifas!$D$12/24</f>
        <v>1.4541666666666666</v>
      </c>
      <c r="S1789" t="e">
        <f>VLOOKUP(E1789&amp;" "&amp;F1789,tarifas!$A$13:$D$20,4,FALSE)*P1789</f>
        <v>#N/A</v>
      </c>
      <c r="T1789">
        <f>IF(F1789="COD1",tarifas!$D$11*(SUMIFS($P$11:$P$8770,$F$11:$F$8770,"=COD1",$B$11:$B$8770,"="&amp;B1789)/COUNTIFS($F$11:$F$8770,"=COD1",$B$11:$B$8770,"="&amp;B1789))/COUNTIFS($A$11:$A$8770,"="&amp;A1789,$F$11:$F$8770,"=COD1"),0)</f>
        <v>0</v>
      </c>
      <c r="U1789" t="e">
        <f>(VLOOKUP(F1789,tarifas!$C$7:$D$10,2,FALSE)+tarifas!$D$21)*datos!P1789</f>
        <v>#N/A</v>
      </c>
      <c r="V1789" t="e">
        <f t="shared" si="255"/>
        <v>#N/A</v>
      </c>
      <c r="W1789">
        <f t="shared" si="256"/>
        <v>0</v>
      </c>
    </row>
    <row r="1790" spans="1:23" x14ac:dyDescent="0.25">
      <c r="A1790">
        <f t="shared" si="249"/>
        <v>75</v>
      </c>
      <c r="B1790">
        <f t="shared" si="250"/>
        <v>3</v>
      </c>
      <c r="C1790" s="1">
        <f t="shared" si="257"/>
        <v>41714.124999995685</v>
      </c>
      <c r="D1790" s="7">
        <v>0</v>
      </c>
      <c r="E1790" s="7"/>
      <c r="G1790">
        <v>6.4</v>
      </c>
      <c r="H1790" s="12">
        <v>157.05549036802108</v>
      </c>
      <c r="I1790" s="13">
        <f>$D$2*tarifas!$D$12/24</f>
        <v>1.4541666666666666</v>
      </c>
      <c r="J1790" s="13" t="e">
        <f>VLOOKUP(E1790&amp;" "&amp;F1790,tarifas!$A$13:$D$20,4,FALSE)*H1790</f>
        <v>#N/A</v>
      </c>
      <c r="K1790" s="13">
        <f>IF(F1790="COD1",tarifas!$D$11*(SUMIFS($H$11:$H$8770,$F$11:$F$8770,"=COD1",$B$11:$B$8770,"="&amp;B1790)/COUNTIFS($F$11:$F$8770,"=COD1",$B$11:$B$8770,"="&amp;B1790))/COUNTIFS($A$11:$A$8770,"="&amp;A1790,$F$11:$F$8770,"=COD1"),0)</f>
        <v>0</v>
      </c>
      <c r="L1790" s="13" t="e">
        <f>(VLOOKUP(F1790,tarifas!$C$7:$D$10,2,FALSE)+tarifas!$D$21)*datos!H1790</f>
        <v>#N/A</v>
      </c>
      <c r="M1790">
        <v>0</v>
      </c>
      <c r="N1790" s="13" t="e">
        <f t="shared" si="251"/>
        <v>#N/A</v>
      </c>
      <c r="O1790">
        <f t="shared" si="252"/>
        <v>0</v>
      </c>
      <c r="P1790" s="12">
        <f t="shared" si="253"/>
        <v>157.05549036802108</v>
      </c>
      <c r="Q1790">
        <f t="shared" si="254"/>
        <v>0</v>
      </c>
      <c r="R1790">
        <f>$D$2*tarifas!$D$12/24</f>
        <v>1.4541666666666666</v>
      </c>
      <c r="S1790" t="e">
        <f>VLOOKUP(E1790&amp;" "&amp;F1790,tarifas!$A$13:$D$20,4,FALSE)*P1790</f>
        <v>#N/A</v>
      </c>
      <c r="T1790">
        <f>IF(F1790="COD1",tarifas!$D$11*(SUMIFS($P$11:$P$8770,$F$11:$F$8770,"=COD1",$B$11:$B$8770,"="&amp;B1790)/COUNTIFS($F$11:$F$8770,"=COD1",$B$11:$B$8770,"="&amp;B1790))/COUNTIFS($A$11:$A$8770,"="&amp;A1790,$F$11:$F$8770,"=COD1"),0)</f>
        <v>0</v>
      </c>
      <c r="U1790" t="e">
        <f>(VLOOKUP(F1790,tarifas!$C$7:$D$10,2,FALSE)+tarifas!$D$21)*datos!P1790</f>
        <v>#N/A</v>
      </c>
      <c r="V1790" t="e">
        <f t="shared" si="255"/>
        <v>#N/A</v>
      </c>
      <c r="W1790">
        <f t="shared" si="256"/>
        <v>0</v>
      </c>
    </row>
    <row r="1791" spans="1:23" x14ac:dyDescent="0.25">
      <c r="A1791">
        <f t="shared" si="249"/>
        <v>75</v>
      </c>
      <c r="B1791">
        <f t="shared" si="250"/>
        <v>3</v>
      </c>
      <c r="C1791" s="1">
        <f t="shared" si="257"/>
        <v>41714.16666666235</v>
      </c>
      <c r="D1791" s="7">
        <v>0</v>
      </c>
      <c r="E1791" s="7"/>
      <c r="G1791">
        <v>6.4</v>
      </c>
      <c r="H1791" s="12">
        <v>155.3065686561699</v>
      </c>
      <c r="I1791" s="13">
        <f>$D$2*tarifas!$D$12/24</f>
        <v>1.4541666666666666</v>
      </c>
      <c r="J1791" s="13" t="e">
        <f>VLOOKUP(E1791&amp;" "&amp;F1791,tarifas!$A$13:$D$20,4,FALSE)*H1791</f>
        <v>#N/A</v>
      </c>
      <c r="K1791" s="13">
        <f>IF(F1791="COD1",tarifas!$D$11*(SUMIFS($H$11:$H$8770,$F$11:$F$8770,"=COD1",$B$11:$B$8770,"="&amp;B1791)/COUNTIFS($F$11:$F$8770,"=COD1",$B$11:$B$8770,"="&amp;B1791))/COUNTIFS($A$11:$A$8770,"="&amp;A1791,$F$11:$F$8770,"=COD1"),0)</f>
        <v>0</v>
      </c>
      <c r="L1791" s="13" t="e">
        <f>(VLOOKUP(F1791,tarifas!$C$7:$D$10,2,FALSE)+tarifas!$D$21)*datos!H1791</f>
        <v>#N/A</v>
      </c>
      <c r="M1791">
        <v>0</v>
      </c>
      <c r="N1791" s="13" t="e">
        <f t="shared" si="251"/>
        <v>#N/A</v>
      </c>
      <c r="O1791">
        <f t="shared" si="252"/>
        <v>0</v>
      </c>
      <c r="P1791" s="12">
        <f t="shared" si="253"/>
        <v>155.3065686561699</v>
      </c>
      <c r="Q1791">
        <f t="shared" si="254"/>
        <v>0</v>
      </c>
      <c r="R1791">
        <f>$D$2*tarifas!$D$12/24</f>
        <v>1.4541666666666666</v>
      </c>
      <c r="S1791" t="e">
        <f>VLOOKUP(E1791&amp;" "&amp;F1791,tarifas!$A$13:$D$20,4,FALSE)*P1791</f>
        <v>#N/A</v>
      </c>
      <c r="T1791">
        <f>IF(F1791="COD1",tarifas!$D$11*(SUMIFS($P$11:$P$8770,$F$11:$F$8770,"=COD1",$B$11:$B$8770,"="&amp;B1791)/COUNTIFS($F$11:$F$8770,"=COD1",$B$11:$B$8770,"="&amp;B1791))/COUNTIFS($A$11:$A$8770,"="&amp;A1791,$F$11:$F$8770,"=COD1"),0)</f>
        <v>0</v>
      </c>
      <c r="U1791" t="e">
        <f>(VLOOKUP(F1791,tarifas!$C$7:$D$10,2,FALSE)+tarifas!$D$21)*datos!P1791</f>
        <v>#N/A</v>
      </c>
      <c r="V1791" t="e">
        <f t="shared" si="255"/>
        <v>#N/A</v>
      </c>
      <c r="W1791">
        <f t="shared" si="256"/>
        <v>0</v>
      </c>
    </row>
    <row r="1792" spans="1:23" x14ac:dyDescent="0.25">
      <c r="A1792">
        <f t="shared" si="249"/>
        <v>75</v>
      </c>
      <c r="B1792">
        <f t="shared" si="250"/>
        <v>3</v>
      </c>
      <c r="C1792" s="1">
        <f t="shared" si="257"/>
        <v>41714.208333329014</v>
      </c>
      <c r="D1792" s="7">
        <v>0</v>
      </c>
      <c r="E1792" s="7"/>
      <c r="G1792">
        <v>7</v>
      </c>
      <c r="H1792" s="12">
        <v>155.72492767492093</v>
      </c>
      <c r="I1792" s="13">
        <f>$D$2*tarifas!$D$12/24</f>
        <v>1.4541666666666666</v>
      </c>
      <c r="J1792" s="13" t="e">
        <f>VLOOKUP(E1792&amp;" "&amp;F1792,tarifas!$A$13:$D$20,4,FALSE)*H1792</f>
        <v>#N/A</v>
      </c>
      <c r="K1792" s="13">
        <f>IF(F1792="COD1",tarifas!$D$11*(SUMIFS($H$11:$H$8770,$F$11:$F$8770,"=COD1",$B$11:$B$8770,"="&amp;B1792)/COUNTIFS($F$11:$F$8770,"=COD1",$B$11:$B$8770,"="&amp;B1792))/COUNTIFS($A$11:$A$8770,"="&amp;A1792,$F$11:$F$8770,"=COD1"),0)</f>
        <v>0</v>
      </c>
      <c r="L1792" s="13" t="e">
        <f>(VLOOKUP(F1792,tarifas!$C$7:$D$10,2,FALSE)+tarifas!$D$21)*datos!H1792</f>
        <v>#N/A</v>
      </c>
      <c r="M1792">
        <v>0</v>
      </c>
      <c r="N1792" s="13" t="e">
        <f t="shared" si="251"/>
        <v>#N/A</v>
      </c>
      <c r="O1792">
        <f t="shared" si="252"/>
        <v>0</v>
      </c>
      <c r="P1792" s="12">
        <f t="shared" si="253"/>
        <v>155.72492767492093</v>
      </c>
      <c r="Q1792">
        <f t="shared" si="254"/>
        <v>0</v>
      </c>
      <c r="R1792">
        <f>$D$2*tarifas!$D$12/24</f>
        <v>1.4541666666666666</v>
      </c>
      <c r="S1792" t="e">
        <f>VLOOKUP(E1792&amp;" "&amp;F1792,tarifas!$A$13:$D$20,4,FALSE)*P1792</f>
        <v>#N/A</v>
      </c>
      <c r="T1792">
        <f>IF(F1792="COD1",tarifas!$D$11*(SUMIFS($P$11:$P$8770,$F$11:$F$8770,"=COD1",$B$11:$B$8770,"="&amp;B1792)/COUNTIFS($F$11:$F$8770,"=COD1",$B$11:$B$8770,"="&amp;B1792))/COUNTIFS($A$11:$A$8770,"="&amp;A1792,$F$11:$F$8770,"=COD1"),0)</f>
        <v>0</v>
      </c>
      <c r="U1792" t="e">
        <f>(VLOOKUP(F1792,tarifas!$C$7:$D$10,2,FALSE)+tarifas!$D$21)*datos!P1792</f>
        <v>#N/A</v>
      </c>
      <c r="V1792" t="e">
        <f t="shared" si="255"/>
        <v>#N/A</v>
      </c>
      <c r="W1792">
        <f t="shared" si="256"/>
        <v>0</v>
      </c>
    </row>
    <row r="1793" spans="1:23" x14ac:dyDescent="0.25">
      <c r="A1793">
        <f t="shared" si="249"/>
        <v>75</v>
      </c>
      <c r="B1793">
        <f t="shared" si="250"/>
        <v>3</v>
      </c>
      <c r="C1793" s="1">
        <f t="shared" si="257"/>
        <v>41714.249999995678</v>
      </c>
      <c r="D1793" s="7">
        <v>4.6363636363636358</v>
      </c>
      <c r="E1793" s="7"/>
      <c r="G1793">
        <v>8.1</v>
      </c>
      <c r="H1793" s="12">
        <v>156.09131682311468</v>
      </c>
      <c r="I1793" s="13">
        <f>$D$2*tarifas!$D$12/24</f>
        <v>1.4541666666666666</v>
      </c>
      <c r="J1793" s="13" t="e">
        <f>VLOOKUP(E1793&amp;" "&amp;F1793,tarifas!$A$13:$D$20,4,FALSE)*H1793</f>
        <v>#N/A</v>
      </c>
      <c r="K1793" s="13">
        <f>IF(F1793="COD1",tarifas!$D$11*(SUMIFS($H$11:$H$8770,$F$11:$F$8770,"=COD1",$B$11:$B$8770,"="&amp;B1793)/COUNTIFS($F$11:$F$8770,"=COD1",$B$11:$B$8770,"="&amp;B1793))/COUNTIFS($A$11:$A$8770,"="&amp;A1793,$F$11:$F$8770,"=COD1"),0)</f>
        <v>0</v>
      </c>
      <c r="L1793" s="13" t="e">
        <f>(VLOOKUP(F1793,tarifas!$C$7:$D$10,2,FALSE)+tarifas!$D$21)*datos!H1793</f>
        <v>#N/A</v>
      </c>
      <c r="M1793">
        <v>0.20236999999999999</v>
      </c>
      <c r="N1793" s="13" t="e">
        <f t="shared" si="251"/>
        <v>#N/A</v>
      </c>
      <c r="O1793">
        <f t="shared" si="252"/>
        <v>0.20236999999999999</v>
      </c>
      <c r="P1793" s="12">
        <f t="shared" si="253"/>
        <v>155.88894682311468</v>
      </c>
      <c r="Q1793">
        <f t="shared" si="254"/>
        <v>0</v>
      </c>
      <c r="R1793">
        <f>$D$2*tarifas!$D$12/24</f>
        <v>1.4541666666666666</v>
      </c>
      <c r="S1793" t="e">
        <f>VLOOKUP(E1793&amp;" "&amp;F1793,tarifas!$A$13:$D$20,4,FALSE)*P1793</f>
        <v>#N/A</v>
      </c>
      <c r="T1793">
        <f>IF(F1793="COD1",tarifas!$D$11*(SUMIFS($P$11:$P$8770,$F$11:$F$8770,"=COD1",$B$11:$B$8770,"="&amp;B1793)/COUNTIFS($F$11:$F$8770,"=COD1",$B$11:$B$8770,"="&amp;B1793))/COUNTIFS($A$11:$A$8770,"="&amp;A1793,$F$11:$F$8770,"=COD1"),0)</f>
        <v>0</v>
      </c>
      <c r="U1793" t="e">
        <f>(VLOOKUP(F1793,tarifas!$C$7:$D$10,2,FALSE)+tarifas!$D$21)*datos!P1793</f>
        <v>#N/A</v>
      </c>
      <c r="V1793" t="e">
        <f t="shared" si="255"/>
        <v>#N/A</v>
      </c>
      <c r="W1793">
        <f t="shared" si="256"/>
        <v>0</v>
      </c>
    </row>
    <row r="1794" spans="1:23" x14ac:dyDescent="0.25">
      <c r="A1794">
        <f t="shared" si="249"/>
        <v>75</v>
      </c>
      <c r="B1794">
        <f t="shared" si="250"/>
        <v>3</v>
      </c>
      <c r="C1794" s="1">
        <f t="shared" si="257"/>
        <v>41714.291666662342</v>
      </c>
      <c r="D1794" s="7">
        <v>45.075757575757578</v>
      </c>
      <c r="E1794" s="7"/>
      <c r="G1794">
        <v>10</v>
      </c>
      <c r="H1794" s="12">
        <v>142.92058340403611</v>
      </c>
      <c r="I1794" s="13">
        <f>$D$2*tarifas!$D$12/24</f>
        <v>1.4541666666666666</v>
      </c>
      <c r="J1794" s="13" t="e">
        <f>VLOOKUP(E1794&amp;" "&amp;F1794,tarifas!$A$13:$D$20,4,FALSE)*H1794</f>
        <v>#N/A</v>
      </c>
      <c r="K1794" s="13">
        <f>IF(F1794="COD1",tarifas!$D$11*(SUMIFS($H$11:$H$8770,$F$11:$F$8770,"=COD1",$B$11:$B$8770,"="&amp;B1794)/COUNTIFS($F$11:$F$8770,"=COD1",$B$11:$B$8770,"="&amp;B1794))/COUNTIFS($A$11:$A$8770,"="&amp;A1794,$F$11:$F$8770,"=COD1"),0)</f>
        <v>0</v>
      </c>
      <c r="L1794" s="13" t="e">
        <f>(VLOOKUP(F1794,tarifas!$C$7:$D$10,2,FALSE)+tarifas!$D$21)*datos!H1794</f>
        <v>#N/A</v>
      </c>
      <c r="M1794">
        <v>118.58265</v>
      </c>
      <c r="N1794" s="13" t="e">
        <f t="shared" si="251"/>
        <v>#N/A</v>
      </c>
      <c r="O1794">
        <f t="shared" si="252"/>
        <v>118.58265</v>
      </c>
      <c r="P1794" s="12">
        <f t="shared" si="253"/>
        <v>24.337933404036107</v>
      </c>
      <c r="Q1794">
        <f t="shared" si="254"/>
        <v>0</v>
      </c>
      <c r="R1794">
        <f>$D$2*tarifas!$D$12/24</f>
        <v>1.4541666666666666</v>
      </c>
      <c r="S1794" t="e">
        <f>VLOOKUP(E1794&amp;" "&amp;F1794,tarifas!$A$13:$D$20,4,FALSE)*P1794</f>
        <v>#N/A</v>
      </c>
      <c r="T1794">
        <f>IF(F1794="COD1",tarifas!$D$11*(SUMIFS($P$11:$P$8770,$F$11:$F$8770,"=COD1",$B$11:$B$8770,"="&amp;B1794)/COUNTIFS($F$11:$F$8770,"=COD1",$B$11:$B$8770,"="&amp;B1794))/COUNTIFS($A$11:$A$8770,"="&amp;A1794,$F$11:$F$8770,"=COD1"),0)</f>
        <v>0</v>
      </c>
      <c r="U1794" t="e">
        <f>(VLOOKUP(F1794,tarifas!$C$7:$D$10,2,FALSE)+tarifas!$D$21)*datos!P1794</f>
        <v>#N/A</v>
      </c>
      <c r="V1794" t="e">
        <f t="shared" si="255"/>
        <v>#N/A</v>
      </c>
      <c r="W1794">
        <f t="shared" si="256"/>
        <v>0</v>
      </c>
    </row>
    <row r="1795" spans="1:23" x14ac:dyDescent="0.25">
      <c r="A1795">
        <f t="shared" si="249"/>
        <v>75</v>
      </c>
      <c r="B1795">
        <f t="shared" si="250"/>
        <v>3</v>
      </c>
      <c r="C1795" s="1">
        <f t="shared" si="257"/>
        <v>41714.333333329007</v>
      </c>
      <c r="D1795" s="7">
        <v>119.00000000000001</v>
      </c>
      <c r="E1795" s="7"/>
      <c r="G1795">
        <v>8.1</v>
      </c>
      <c r="H1795" s="12">
        <v>142.39982432174031</v>
      </c>
      <c r="I1795" s="13">
        <f>$D$2*tarifas!$D$12/24</f>
        <v>1.4541666666666666</v>
      </c>
      <c r="J1795" s="13" t="e">
        <f>VLOOKUP(E1795&amp;" "&amp;F1795,tarifas!$A$13:$D$20,4,FALSE)*H1795</f>
        <v>#N/A</v>
      </c>
      <c r="K1795" s="13">
        <f>IF(F1795="COD1",tarifas!$D$11*(SUMIFS($H$11:$H$8770,$F$11:$F$8770,"=COD1",$B$11:$B$8770,"="&amp;B1795)/COUNTIFS($F$11:$F$8770,"=COD1",$B$11:$B$8770,"="&amp;B1795))/COUNTIFS($A$11:$A$8770,"="&amp;A1795,$F$11:$F$8770,"=COD1"),0)</f>
        <v>0</v>
      </c>
      <c r="L1795" s="13" t="e">
        <f>(VLOOKUP(F1795,tarifas!$C$7:$D$10,2,FALSE)+tarifas!$D$21)*datos!H1795</f>
        <v>#N/A</v>
      </c>
      <c r="M1795">
        <v>271.71833000000004</v>
      </c>
      <c r="N1795" s="13" t="e">
        <f t="shared" si="251"/>
        <v>#N/A</v>
      </c>
      <c r="O1795">
        <f t="shared" si="252"/>
        <v>142.39982432174031</v>
      </c>
      <c r="P1795" s="12">
        <f t="shared" si="253"/>
        <v>0</v>
      </c>
      <c r="Q1795">
        <f t="shared" si="254"/>
        <v>129.31850567825973</v>
      </c>
      <c r="R1795">
        <f>$D$2*tarifas!$D$12/24</f>
        <v>1.4541666666666666</v>
      </c>
      <c r="S1795" t="e">
        <f>VLOOKUP(E1795&amp;" "&amp;F1795,tarifas!$A$13:$D$20,4,FALSE)*P1795</f>
        <v>#N/A</v>
      </c>
      <c r="T1795">
        <f>IF(F1795="COD1",tarifas!$D$11*(SUMIFS($P$11:$P$8770,$F$11:$F$8770,"=COD1",$B$11:$B$8770,"="&amp;B1795)/COUNTIFS($F$11:$F$8770,"=COD1",$B$11:$B$8770,"="&amp;B1795))/COUNTIFS($A$11:$A$8770,"="&amp;A1795,$F$11:$F$8770,"=COD1"),0)</f>
        <v>0</v>
      </c>
      <c r="U1795" t="e">
        <f>(VLOOKUP(F1795,tarifas!$C$7:$D$10,2,FALSE)+tarifas!$D$21)*datos!P1795</f>
        <v>#N/A</v>
      </c>
      <c r="V1795" t="e">
        <f t="shared" si="255"/>
        <v>#N/A</v>
      </c>
      <c r="W1795">
        <f t="shared" si="256"/>
        <v>0.94273190639451332</v>
      </c>
    </row>
    <row r="1796" spans="1:23" x14ac:dyDescent="0.25">
      <c r="A1796">
        <f t="shared" si="249"/>
        <v>75</v>
      </c>
      <c r="B1796">
        <f t="shared" si="250"/>
        <v>3</v>
      </c>
      <c r="C1796" s="1">
        <f t="shared" si="257"/>
        <v>41714.374999995671</v>
      </c>
      <c r="D1796" s="7">
        <v>182.36363636363637</v>
      </c>
      <c r="E1796" s="7"/>
      <c r="G1796">
        <v>7</v>
      </c>
      <c r="H1796" s="12">
        <v>142.6181041461862</v>
      </c>
      <c r="I1796" s="13">
        <f>$D$2*tarifas!$D$12/24</f>
        <v>1.4541666666666666</v>
      </c>
      <c r="J1796" s="13" t="e">
        <f>VLOOKUP(E1796&amp;" "&amp;F1796,tarifas!$A$13:$D$20,4,FALSE)*H1796</f>
        <v>#N/A</v>
      </c>
      <c r="K1796" s="13">
        <f>IF(F1796="COD1",tarifas!$D$11*(SUMIFS($H$11:$H$8770,$F$11:$F$8770,"=COD1",$B$11:$B$8770,"="&amp;B1796)/COUNTIFS($F$11:$F$8770,"=COD1",$B$11:$B$8770,"="&amp;B1796))/COUNTIFS($A$11:$A$8770,"="&amp;A1796,$F$11:$F$8770,"=COD1"),0)</f>
        <v>0</v>
      </c>
      <c r="L1796" s="13" t="e">
        <f>(VLOOKUP(F1796,tarifas!$C$7:$D$10,2,FALSE)+tarifas!$D$21)*datos!H1796</f>
        <v>#N/A</v>
      </c>
      <c r="M1796">
        <v>393.45182</v>
      </c>
      <c r="N1796" s="13" t="e">
        <f t="shared" si="251"/>
        <v>#N/A</v>
      </c>
      <c r="O1796">
        <f t="shared" si="252"/>
        <v>142.6181041461862</v>
      </c>
      <c r="P1796" s="12">
        <f t="shared" si="253"/>
        <v>0</v>
      </c>
      <c r="Q1796">
        <f t="shared" si="254"/>
        <v>250.8337158538138</v>
      </c>
      <c r="R1796">
        <f>$D$2*tarifas!$D$12/24</f>
        <v>1.4541666666666666</v>
      </c>
      <c r="S1796" t="e">
        <f>VLOOKUP(E1796&amp;" "&amp;F1796,tarifas!$A$13:$D$20,4,FALSE)*P1796</f>
        <v>#N/A</v>
      </c>
      <c r="T1796">
        <f>IF(F1796="COD1",tarifas!$D$11*(SUMIFS($P$11:$P$8770,$F$11:$F$8770,"=COD1",$B$11:$B$8770,"="&amp;B1796)/COUNTIFS($F$11:$F$8770,"=COD1",$B$11:$B$8770,"="&amp;B1796))/COUNTIFS($A$11:$A$8770,"="&amp;A1796,$F$11:$F$8770,"=COD1"),0)</f>
        <v>0</v>
      </c>
      <c r="U1796" t="e">
        <f>(VLOOKUP(F1796,tarifas!$C$7:$D$10,2,FALSE)+tarifas!$D$21)*datos!P1796</f>
        <v>#N/A</v>
      </c>
      <c r="V1796" t="e">
        <f t="shared" si="255"/>
        <v>#N/A</v>
      </c>
      <c r="W1796">
        <f t="shared" si="256"/>
        <v>1.5802524098790269</v>
      </c>
    </row>
    <row r="1797" spans="1:23" x14ac:dyDescent="0.25">
      <c r="A1797">
        <f t="shared" si="249"/>
        <v>75</v>
      </c>
      <c r="B1797">
        <f t="shared" si="250"/>
        <v>3</v>
      </c>
      <c r="C1797" s="1">
        <f t="shared" si="257"/>
        <v>41714.416666662335</v>
      </c>
      <c r="D1797" s="7">
        <v>129.81818181818184</v>
      </c>
      <c r="E1797" s="7"/>
      <c r="G1797">
        <v>8</v>
      </c>
      <c r="H1797" s="12">
        <v>143.06180811388606</v>
      </c>
      <c r="I1797" s="13">
        <f>$D$2*tarifas!$D$12/24</f>
        <v>1.4541666666666666</v>
      </c>
      <c r="J1797" s="13" t="e">
        <f>VLOOKUP(E1797&amp;" "&amp;F1797,tarifas!$A$13:$D$20,4,FALSE)*H1797</f>
        <v>#N/A</v>
      </c>
      <c r="K1797" s="13">
        <f>IF(F1797="COD1",tarifas!$D$11*(SUMIFS($H$11:$H$8770,$F$11:$F$8770,"=COD1",$B$11:$B$8770,"="&amp;B1797)/COUNTIFS($F$11:$F$8770,"=COD1",$B$11:$B$8770,"="&amp;B1797))/COUNTIFS($A$11:$A$8770,"="&amp;A1797,$F$11:$F$8770,"=COD1"),0)</f>
        <v>0</v>
      </c>
      <c r="L1797" s="13" t="e">
        <f>(VLOOKUP(F1797,tarifas!$C$7:$D$10,2,FALSE)+tarifas!$D$21)*datos!H1797</f>
        <v>#N/A</v>
      </c>
      <c r="M1797">
        <v>475.75938000000002</v>
      </c>
      <c r="N1797" s="13" t="e">
        <f t="shared" si="251"/>
        <v>#N/A</v>
      </c>
      <c r="O1797">
        <f t="shared" si="252"/>
        <v>143.06180811388606</v>
      </c>
      <c r="P1797" s="12">
        <f t="shared" si="253"/>
        <v>0</v>
      </c>
      <c r="Q1797">
        <f t="shared" si="254"/>
        <v>332.69757188611396</v>
      </c>
      <c r="R1797">
        <f>$D$2*tarifas!$D$12/24</f>
        <v>1.4541666666666666</v>
      </c>
      <c r="S1797" t="e">
        <f>VLOOKUP(E1797&amp;" "&amp;F1797,tarifas!$A$13:$D$20,4,FALSE)*P1797</f>
        <v>#N/A</v>
      </c>
      <c r="T1797">
        <f>IF(F1797="COD1",tarifas!$D$11*(SUMIFS($P$11:$P$8770,$F$11:$F$8770,"=COD1",$B$11:$B$8770,"="&amp;B1797)/COUNTIFS($F$11:$F$8770,"=COD1",$B$11:$B$8770,"="&amp;B1797))/COUNTIFS($A$11:$A$8770,"="&amp;A1797,$F$11:$F$8770,"=COD1"),0)</f>
        <v>0</v>
      </c>
      <c r="U1797" t="e">
        <f>(VLOOKUP(F1797,tarifas!$C$7:$D$10,2,FALSE)+tarifas!$D$21)*datos!P1797</f>
        <v>#N/A</v>
      </c>
      <c r="V1797" t="e">
        <f t="shared" si="255"/>
        <v>#N/A</v>
      </c>
      <c r="W1797">
        <f t="shared" si="256"/>
        <v>2.3954225175800206</v>
      </c>
    </row>
    <row r="1798" spans="1:23" x14ac:dyDescent="0.25">
      <c r="A1798">
        <f t="shared" si="249"/>
        <v>75</v>
      </c>
      <c r="B1798">
        <f t="shared" si="250"/>
        <v>3</v>
      </c>
      <c r="C1798" s="1">
        <f t="shared" si="257"/>
        <v>41714.458333328999</v>
      </c>
      <c r="D1798" s="7">
        <v>419.84848484848487</v>
      </c>
      <c r="E1798" s="7"/>
      <c r="G1798">
        <v>14.01</v>
      </c>
      <c r="H1798" s="12">
        <v>142.3269853265582</v>
      </c>
      <c r="I1798" s="13">
        <f>$D$2*tarifas!$D$12/24</f>
        <v>1.4541666666666666</v>
      </c>
      <c r="J1798" s="13" t="e">
        <f>VLOOKUP(E1798&amp;" "&amp;F1798,tarifas!$A$13:$D$20,4,FALSE)*H1798</f>
        <v>#N/A</v>
      </c>
      <c r="K1798" s="13">
        <f>IF(F1798="COD1",tarifas!$D$11*(SUMIFS($H$11:$H$8770,$F$11:$F$8770,"=COD1",$B$11:$B$8770,"="&amp;B1798)/COUNTIFS($F$11:$F$8770,"=COD1",$B$11:$B$8770,"="&amp;B1798))/COUNTIFS($A$11:$A$8770,"="&amp;A1798,$F$11:$F$8770,"=COD1"),0)</f>
        <v>0</v>
      </c>
      <c r="L1798" s="13" t="e">
        <f>(VLOOKUP(F1798,tarifas!$C$7:$D$10,2,FALSE)+tarifas!$D$21)*datos!H1798</f>
        <v>#N/A</v>
      </c>
      <c r="M1798">
        <v>524.62039000000004</v>
      </c>
      <c r="N1798" s="13" t="e">
        <f t="shared" si="251"/>
        <v>#N/A</v>
      </c>
      <c r="O1798">
        <f t="shared" si="252"/>
        <v>142.3269853265582</v>
      </c>
      <c r="P1798" s="12">
        <f t="shared" si="253"/>
        <v>0</v>
      </c>
      <c r="Q1798">
        <f t="shared" si="254"/>
        <v>382.29340467344184</v>
      </c>
      <c r="R1798">
        <f>$D$2*tarifas!$D$12/24</f>
        <v>1.4541666666666666</v>
      </c>
      <c r="S1798" t="e">
        <f>VLOOKUP(E1798&amp;" "&amp;F1798,tarifas!$A$13:$D$20,4,FALSE)*P1798</f>
        <v>#N/A</v>
      </c>
      <c r="T1798">
        <f>IF(F1798="COD1",tarifas!$D$11*(SUMIFS($P$11:$P$8770,$F$11:$F$8770,"=COD1",$B$11:$B$8770,"="&amp;B1798)/COUNTIFS($F$11:$F$8770,"=COD1",$B$11:$B$8770,"="&amp;B1798))/COUNTIFS($A$11:$A$8770,"="&amp;A1798,$F$11:$F$8770,"=COD1"),0)</f>
        <v>0</v>
      </c>
      <c r="U1798" t="e">
        <f>(VLOOKUP(F1798,tarifas!$C$7:$D$10,2,FALSE)+tarifas!$D$21)*datos!P1798</f>
        <v>#N/A</v>
      </c>
      <c r="V1798" t="e">
        <f t="shared" si="255"/>
        <v>#N/A</v>
      </c>
      <c r="W1798">
        <f t="shared" si="256"/>
        <v>4.8203375395274284</v>
      </c>
    </row>
    <row r="1799" spans="1:23" x14ac:dyDescent="0.25">
      <c r="A1799">
        <f t="shared" si="249"/>
        <v>75</v>
      </c>
      <c r="B1799">
        <f t="shared" si="250"/>
        <v>3</v>
      </c>
      <c r="C1799" s="1">
        <f t="shared" si="257"/>
        <v>41714.499999995664</v>
      </c>
      <c r="D1799" s="7">
        <v>273.28787878787881</v>
      </c>
      <c r="E1799" s="7"/>
      <c r="G1799">
        <v>15</v>
      </c>
      <c r="H1799" s="12">
        <v>143.68133195554029</v>
      </c>
      <c r="I1799" s="13">
        <f>$D$2*tarifas!$D$12/24</f>
        <v>1.4541666666666666</v>
      </c>
      <c r="J1799" s="13" t="e">
        <f>VLOOKUP(E1799&amp;" "&amp;F1799,tarifas!$A$13:$D$20,4,FALSE)*H1799</f>
        <v>#N/A</v>
      </c>
      <c r="K1799" s="13">
        <f>IF(F1799="COD1",tarifas!$D$11*(SUMIFS($H$11:$H$8770,$F$11:$F$8770,"=COD1",$B$11:$B$8770,"="&amp;B1799)/COUNTIFS($F$11:$F$8770,"=COD1",$B$11:$B$8770,"="&amp;B1799))/COUNTIFS($A$11:$A$8770,"="&amp;A1799,$F$11:$F$8770,"=COD1"),0)</f>
        <v>0</v>
      </c>
      <c r="L1799" s="13" t="e">
        <f>(VLOOKUP(F1799,tarifas!$C$7:$D$10,2,FALSE)+tarifas!$D$21)*datos!H1799</f>
        <v>#N/A</v>
      </c>
      <c r="M1799">
        <v>535.42624999999998</v>
      </c>
      <c r="N1799" s="13" t="e">
        <f t="shared" si="251"/>
        <v>#N/A</v>
      </c>
      <c r="O1799">
        <f t="shared" si="252"/>
        <v>143.68133195554029</v>
      </c>
      <c r="P1799" s="12">
        <f t="shared" si="253"/>
        <v>0</v>
      </c>
      <c r="Q1799">
        <f t="shared" si="254"/>
        <v>391.74491804445972</v>
      </c>
      <c r="R1799">
        <f>$D$2*tarifas!$D$12/24</f>
        <v>1.4541666666666666</v>
      </c>
      <c r="S1799" t="e">
        <f>VLOOKUP(E1799&amp;" "&amp;F1799,tarifas!$A$13:$D$20,4,FALSE)*P1799</f>
        <v>#N/A</v>
      </c>
      <c r="T1799">
        <f>IF(F1799="COD1",tarifas!$D$11*(SUMIFS($P$11:$P$8770,$F$11:$F$8770,"=COD1",$B$11:$B$8770,"="&amp;B1799)/COUNTIFS($F$11:$F$8770,"=COD1",$B$11:$B$8770,"="&amp;B1799))/COUNTIFS($A$11:$A$8770,"="&amp;A1799,$F$11:$F$8770,"=COD1"),0)</f>
        <v>0</v>
      </c>
      <c r="U1799" t="e">
        <f>(VLOOKUP(F1799,tarifas!$C$7:$D$10,2,FALSE)+tarifas!$D$21)*datos!P1799</f>
        <v>#N/A</v>
      </c>
      <c r="V1799" t="e">
        <f t="shared" si="255"/>
        <v>#N/A</v>
      </c>
      <c r="W1799">
        <f t="shared" si="256"/>
        <v>5.2885563936002065</v>
      </c>
    </row>
    <row r="1800" spans="1:23" x14ac:dyDescent="0.25">
      <c r="A1800">
        <f t="shared" si="249"/>
        <v>75</v>
      </c>
      <c r="B1800">
        <f t="shared" si="250"/>
        <v>3</v>
      </c>
      <c r="C1800" s="1">
        <f t="shared" si="257"/>
        <v>41714.541666662328</v>
      </c>
      <c r="D1800" s="7">
        <v>230.53030303030306</v>
      </c>
      <c r="E1800" s="7"/>
      <c r="G1800">
        <v>10</v>
      </c>
      <c r="H1800" s="12">
        <v>143.37653464544692</v>
      </c>
      <c r="I1800" s="13">
        <f>$D$2*tarifas!$D$12/24</f>
        <v>1.4541666666666666</v>
      </c>
      <c r="J1800" s="13" t="e">
        <f>VLOOKUP(E1800&amp;" "&amp;F1800,tarifas!$A$13:$D$20,4,FALSE)*H1800</f>
        <v>#N/A</v>
      </c>
      <c r="K1800" s="13">
        <f>IF(F1800="COD1",tarifas!$D$11*(SUMIFS($H$11:$H$8770,$F$11:$F$8770,"=COD1",$B$11:$B$8770,"="&amp;B1800)/COUNTIFS($F$11:$F$8770,"=COD1",$B$11:$B$8770,"="&amp;B1800))/COUNTIFS($A$11:$A$8770,"="&amp;A1800,$F$11:$F$8770,"=COD1"),0)</f>
        <v>0</v>
      </c>
      <c r="L1800" s="13" t="e">
        <f>(VLOOKUP(F1800,tarifas!$C$7:$D$10,2,FALSE)+tarifas!$D$21)*datos!H1800</f>
        <v>#N/A</v>
      </c>
      <c r="M1800">
        <v>504.21276</v>
      </c>
      <c r="N1800" s="13" t="e">
        <f t="shared" si="251"/>
        <v>#N/A</v>
      </c>
      <c r="O1800">
        <f t="shared" si="252"/>
        <v>143.37653464544692</v>
      </c>
      <c r="P1800" s="12">
        <f t="shared" si="253"/>
        <v>0</v>
      </c>
      <c r="Q1800">
        <f t="shared" si="254"/>
        <v>360.83622535455311</v>
      </c>
      <c r="R1800">
        <f>$D$2*tarifas!$D$12/24</f>
        <v>1.4541666666666666</v>
      </c>
      <c r="S1800" t="e">
        <f>VLOOKUP(E1800&amp;" "&amp;F1800,tarifas!$A$13:$D$20,4,FALSE)*P1800</f>
        <v>#N/A</v>
      </c>
      <c r="T1800">
        <f>IF(F1800="COD1",tarifas!$D$11*(SUMIFS($P$11:$P$8770,$F$11:$F$8770,"=COD1",$B$11:$B$8770,"="&amp;B1800)/COUNTIFS($F$11:$F$8770,"=COD1",$B$11:$B$8770,"="&amp;B1800))/COUNTIFS($A$11:$A$8770,"="&amp;A1800,$F$11:$F$8770,"=COD1"),0)</f>
        <v>0</v>
      </c>
      <c r="U1800" t="e">
        <f>(VLOOKUP(F1800,tarifas!$C$7:$D$10,2,FALSE)+tarifas!$D$21)*datos!P1800</f>
        <v>#N/A</v>
      </c>
      <c r="V1800" t="e">
        <f t="shared" si="255"/>
        <v>#N/A</v>
      </c>
      <c r="W1800">
        <f t="shared" si="256"/>
        <v>3.2475260281909777</v>
      </c>
    </row>
    <row r="1801" spans="1:23" x14ac:dyDescent="0.25">
      <c r="A1801">
        <f t="shared" si="249"/>
        <v>75</v>
      </c>
      <c r="B1801">
        <f t="shared" si="250"/>
        <v>3</v>
      </c>
      <c r="C1801" s="1">
        <f t="shared" si="257"/>
        <v>41714.583333328992</v>
      </c>
      <c r="D1801" s="7">
        <v>197.04545454545456</v>
      </c>
      <c r="E1801" s="7"/>
      <c r="G1801">
        <v>10</v>
      </c>
      <c r="H1801" s="12">
        <v>143.91069623638552</v>
      </c>
      <c r="I1801" s="13">
        <f>$D$2*tarifas!$D$12/24</f>
        <v>1.4541666666666666</v>
      </c>
      <c r="J1801" s="13" t="e">
        <f>VLOOKUP(E1801&amp;" "&amp;F1801,tarifas!$A$13:$D$20,4,FALSE)*H1801</f>
        <v>#N/A</v>
      </c>
      <c r="K1801" s="13">
        <f>IF(F1801="COD1",tarifas!$D$11*(SUMIFS($H$11:$H$8770,$F$11:$F$8770,"=COD1",$B$11:$B$8770,"="&amp;B1801)/COUNTIFS($F$11:$F$8770,"=COD1",$B$11:$B$8770,"="&amp;B1801))/COUNTIFS($A$11:$A$8770,"="&amp;A1801,$F$11:$F$8770,"=COD1"),0)</f>
        <v>0</v>
      </c>
      <c r="L1801" s="13" t="e">
        <f>(VLOOKUP(F1801,tarifas!$C$7:$D$10,2,FALSE)+tarifas!$D$21)*datos!H1801</f>
        <v>#N/A</v>
      </c>
      <c r="M1801">
        <v>436.12071999999995</v>
      </c>
      <c r="N1801" s="13" t="e">
        <f t="shared" si="251"/>
        <v>#N/A</v>
      </c>
      <c r="O1801">
        <f t="shared" si="252"/>
        <v>143.91069623638552</v>
      </c>
      <c r="P1801" s="12">
        <f t="shared" si="253"/>
        <v>0</v>
      </c>
      <c r="Q1801">
        <f t="shared" si="254"/>
        <v>292.21002376361446</v>
      </c>
      <c r="R1801">
        <f>$D$2*tarifas!$D$12/24</f>
        <v>1.4541666666666666</v>
      </c>
      <c r="S1801" t="e">
        <f>VLOOKUP(E1801&amp;" "&amp;F1801,tarifas!$A$13:$D$20,4,FALSE)*P1801</f>
        <v>#N/A</v>
      </c>
      <c r="T1801">
        <f>IF(F1801="COD1",tarifas!$D$11*(SUMIFS($P$11:$P$8770,$F$11:$F$8770,"=COD1",$B$11:$B$8770,"="&amp;B1801)/COUNTIFS($F$11:$F$8770,"=COD1",$B$11:$B$8770,"="&amp;B1801))/COUNTIFS($A$11:$A$8770,"="&amp;A1801,$F$11:$F$8770,"=COD1"),0)</f>
        <v>0</v>
      </c>
      <c r="U1801" t="e">
        <f>(VLOOKUP(F1801,tarifas!$C$7:$D$10,2,FALSE)+tarifas!$D$21)*datos!P1801</f>
        <v>#N/A</v>
      </c>
      <c r="V1801" t="e">
        <f t="shared" si="255"/>
        <v>#N/A</v>
      </c>
      <c r="W1801">
        <f t="shared" si="256"/>
        <v>2.62989021387253</v>
      </c>
    </row>
    <row r="1802" spans="1:23" x14ac:dyDescent="0.25">
      <c r="A1802">
        <f t="shared" si="249"/>
        <v>75</v>
      </c>
      <c r="B1802">
        <f t="shared" si="250"/>
        <v>3</v>
      </c>
      <c r="C1802" s="1">
        <f t="shared" si="257"/>
        <v>41714.624999995656</v>
      </c>
      <c r="D1802" s="7">
        <v>81.909090909090921</v>
      </c>
      <c r="E1802" s="7"/>
      <c r="G1802">
        <v>8.1</v>
      </c>
      <c r="H1802" s="12">
        <v>145.68664115220201</v>
      </c>
      <c r="I1802" s="13">
        <f>$D$2*tarifas!$D$12/24</f>
        <v>1.4541666666666666</v>
      </c>
      <c r="J1802" s="13" t="e">
        <f>VLOOKUP(E1802&amp;" "&amp;F1802,tarifas!$A$13:$D$20,4,FALSE)*H1802</f>
        <v>#N/A</v>
      </c>
      <c r="K1802" s="13">
        <f>IF(F1802="COD1",tarifas!$D$11*(SUMIFS($H$11:$H$8770,$F$11:$F$8770,"=COD1",$B$11:$B$8770,"="&amp;B1802)/COUNTIFS($F$11:$F$8770,"=COD1",$B$11:$B$8770,"="&amp;B1802))/COUNTIFS($A$11:$A$8770,"="&amp;A1802,$F$11:$F$8770,"=COD1"),0)</f>
        <v>0</v>
      </c>
      <c r="L1802" s="13" t="e">
        <f>(VLOOKUP(F1802,tarifas!$C$7:$D$10,2,FALSE)+tarifas!$D$21)*datos!H1802</f>
        <v>#N/A</v>
      </c>
      <c r="M1802">
        <v>332.60827</v>
      </c>
      <c r="N1802" s="13" t="e">
        <f t="shared" si="251"/>
        <v>#N/A</v>
      </c>
      <c r="O1802">
        <f t="shared" si="252"/>
        <v>145.68664115220201</v>
      </c>
      <c r="P1802" s="12">
        <f t="shared" si="253"/>
        <v>0</v>
      </c>
      <c r="Q1802">
        <f t="shared" si="254"/>
        <v>186.92162884779799</v>
      </c>
      <c r="R1802">
        <f>$D$2*tarifas!$D$12/24</f>
        <v>1.4541666666666666</v>
      </c>
      <c r="S1802" t="e">
        <f>VLOOKUP(E1802&amp;" "&amp;F1802,tarifas!$A$13:$D$20,4,FALSE)*P1802</f>
        <v>#N/A</v>
      </c>
      <c r="T1802">
        <f>IF(F1802="COD1",tarifas!$D$11*(SUMIFS($P$11:$P$8770,$F$11:$F$8770,"=COD1",$B$11:$B$8770,"="&amp;B1802)/COUNTIFS($F$11:$F$8770,"=COD1",$B$11:$B$8770,"="&amp;B1802))/COUNTIFS($A$11:$A$8770,"="&amp;A1802,$F$11:$F$8770,"=COD1"),0)</f>
        <v>0</v>
      </c>
      <c r="U1802" t="e">
        <f>(VLOOKUP(F1802,tarifas!$C$7:$D$10,2,FALSE)+tarifas!$D$21)*datos!P1802</f>
        <v>#N/A</v>
      </c>
      <c r="V1802" t="e">
        <f t="shared" si="255"/>
        <v>#N/A</v>
      </c>
      <c r="W1802">
        <f t="shared" si="256"/>
        <v>1.3626586743004472</v>
      </c>
    </row>
    <row r="1803" spans="1:23" x14ac:dyDescent="0.25">
      <c r="A1803">
        <f t="shared" si="249"/>
        <v>75</v>
      </c>
      <c r="B1803">
        <f t="shared" si="250"/>
        <v>3</v>
      </c>
      <c r="C1803" s="1">
        <f t="shared" si="257"/>
        <v>41714.66666666232</v>
      </c>
      <c r="D1803" s="7">
        <v>90.666666666666657</v>
      </c>
      <c r="E1803" s="7"/>
      <c r="G1803">
        <v>8.1</v>
      </c>
      <c r="H1803" s="12">
        <v>149.76489499532565</v>
      </c>
      <c r="I1803" s="13">
        <f>$D$2*tarifas!$D$12/24</f>
        <v>1.4541666666666666</v>
      </c>
      <c r="J1803" s="13" t="e">
        <f>VLOOKUP(E1803&amp;" "&amp;F1803,tarifas!$A$13:$D$20,4,FALSE)*H1803</f>
        <v>#N/A</v>
      </c>
      <c r="K1803" s="13">
        <f>IF(F1803="COD1",tarifas!$D$11*(SUMIFS($H$11:$H$8770,$F$11:$F$8770,"=COD1",$B$11:$B$8770,"="&amp;B1803)/COUNTIFS($F$11:$F$8770,"=COD1",$B$11:$B$8770,"="&amp;B1803))/COUNTIFS($A$11:$A$8770,"="&amp;A1803,$F$11:$F$8770,"=COD1"),0)</f>
        <v>0</v>
      </c>
      <c r="L1803" s="13" t="e">
        <f>(VLOOKUP(F1803,tarifas!$C$7:$D$10,2,FALSE)+tarifas!$D$21)*datos!H1803</f>
        <v>#N/A</v>
      </c>
      <c r="M1803">
        <v>197.36757999999998</v>
      </c>
      <c r="N1803" s="13" t="e">
        <f t="shared" si="251"/>
        <v>#N/A</v>
      </c>
      <c r="O1803">
        <f t="shared" si="252"/>
        <v>149.76489499532565</v>
      </c>
      <c r="P1803" s="12">
        <f t="shared" si="253"/>
        <v>0</v>
      </c>
      <c r="Q1803">
        <f t="shared" si="254"/>
        <v>47.602685004674328</v>
      </c>
      <c r="R1803">
        <f>$D$2*tarifas!$D$12/24</f>
        <v>1.4541666666666666</v>
      </c>
      <c r="S1803" t="e">
        <f>VLOOKUP(E1803&amp;" "&amp;F1803,tarifas!$A$13:$D$20,4,FALSE)*P1803</f>
        <v>#N/A</v>
      </c>
      <c r="T1803">
        <f>IF(F1803="COD1",tarifas!$D$11*(SUMIFS($P$11:$P$8770,$F$11:$F$8770,"=COD1",$B$11:$B$8770,"="&amp;B1803)/COUNTIFS($F$11:$F$8770,"=COD1",$B$11:$B$8770,"="&amp;B1803))/COUNTIFS($A$11:$A$8770,"="&amp;A1803,$F$11:$F$8770,"=COD1"),0)</f>
        <v>0</v>
      </c>
      <c r="U1803" t="e">
        <f>(VLOOKUP(F1803,tarifas!$C$7:$D$10,2,FALSE)+tarifas!$D$21)*datos!P1803</f>
        <v>#N/A</v>
      </c>
      <c r="V1803" t="e">
        <f t="shared" si="255"/>
        <v>#N/A</v>
      </c>
      <c r="W1803">
        <f t="shared" si="256"/>
        <v>0.34702357368407583</v>
      </c>
    </row>
    <row r="1804" spans="1:23" x14ac:dyDescent="0.25">
      <c r="A1804">
        <f t="shared" ref="A1804:A1867" si="258">DAYS360($C$11,C1804)</f>
        <v>75</v>
      </c>
      <c r="B1804">
        <f t="shared" ref="B1804:B1867" si="259">MONTH(C1804)</f>
        <v>3</v>
      </c>
      <c r="C1804" s="1">
        <f t="shared" si="257"/>
        <v>41714.708333328985</v>
      </c>
      <c r="D1804" s="7">
        <v>29.878787878787882</v>
      </c>
      <c r="E1804" s="7"/>
      <c r="G1804">
        <v>14.99</v>
      </c>
      <c r="H1804" s="12">
        <v>156.7047404737776</v>
      </c>
      <c r="I1804" s="13">
        <f>$D$2*tarifas!$D$12/24</f>
        <v>1.4541666666666666</v>
      </c>
      <c r="J1804" s="13" t="e">
        <f>VLOOKUP(E1804&amp;" "&amp;F1804,tarifas!$A$13:$D$20,4,FALSE)*H1804</f>
        <v>#N/A</v>
      </c>
      <c r="K1804" s="13">
        <f>IF(F1804="COD1",tarifas!$D$11*(SUMIFS($H$11:$H$8770,$F$11:$F$8770,"=COD1",$B$11:$B$8770,"="&amp;B1804)/COUNTIFS($F$11:$F$8770,"=COD1",$B$11:$B$8770,"="&amp;B1804))/COUNTIFS($A$11:$A$8770,"="&amp;A1804,$F$11:$F$8770,"=COD1"),0)</f>
        <v>0</v>
      </c>
      <c r="L1804" s="13" t="e">
        <f>(VLOOKUP(F1804,tarifas!$C$7:$D$10,2,FALSE)+tarifas!$D$21)*datos!H1804</f>
        <v>#N/A</v>
      </c>
      <c r="M1804">
        <v>49.718510000000002</v>
      </c>
      <c r="N1804" s="13" t="e">
        <f t="shared" ref="N1804:N1867" si="260">(I1804+J1804+K1804+L1804)*1.23</f>
        <v>#N/A</v>
      </c>
      <c r="O1804">
        <f t="shared" ref="O1804:O1867" si="261">IF(M1804&lt;H1804,M1804,H1804)</f>
        <v>49.718510000000002</v>
      </c>
      <c r="P1804" s="12">
        <f t="shared" ref="P1804:P1867" si="262">H1804-O1804</f>
        <v>106.9862304737776</v>
      </c>
      <c r="Q1804">
        <f t="shared" ref="Q1804:Q1867" si="263">IF(M1804&lt;H1804,0,M1804-H1804)</f>
        <v>0</v>
      </c>
      <c r="R1804">
        <f>$D$2*tarifas!$D$12/24</f>
        <v>1.4541666666666666</v>
      </c>
      <c r="S1804" t="e">
        <f>VLOOKUP(E1804&amp;" "&amp;F1804,tarifas!$A$13:$D$20,4,FALSE)*P1804</f>
        <v>#N/A</v>
      </c>
      <c r="T1804">
        <f>IF(F1804="COD1",tarifas!$D$11*(SUMIFS($P$11:$P$8770,$F$11:$F$8770,"=COD1",$B$11:$B$8770,"="&amp;B1804)/COUNTIFS($F$11:$F$8770,"=COD1",$B$11:$B$8770,"="&amp;B1804))/COUNTIFS($A$11:$A$8770,"="&amp;A1804,$F$11:$F$8770,"=COD1"),0)</f>
        <v>0</v>
      </c>
      <c r="U1804" t="e">
        <f>(VLOOKUP(F1804,tarifas!$C$7:$D$10,2,FALSE)+tarifas!$D$21)*datos!P1804</f>
        <v>#N/A</v>
      </c>
      <c r="V1804" t="e">
        <f t="shared" ref="V1804:V1867" si="264">(R1804+S1804+T1804+U1804)*1.23</f>
        <v>#N/A</v>
      </c>
      <c r="W1804">
        <f t="shared" ref="W1804:W1867" si="265">0.9*G1804/1000*Q1804</f>
        <v>0</v>
      </c>
    </row>
    <row r="1805" spans="1:23" x14ac:dyDescent="0.25">
      <c r="A1805">
        <f t="shared" si="258"/>
        <v>75</v>
      </c>
      <c r="B1805">
        <f t="shared" si="259"/>
        <v>3</v>
      </c>
      <c r="C1805" s="1">
        <f t="shared" ref="C1805:C1868" si="266">+C1804+1/24</f>
        <v>41714.749999995649</v>
      </c>
      <c r="D1805" s="7">
        <v>0</v>
      </c>
      <c r="E1805" s="7"/>
      <c r="G1805">
        <v>21</v>
      </c>
      <c r="H1805" s="12">
        <v>157.57725291382377</v>
      </c>
      <c r="I1805" s="13">
        <f>$D$2*tarifas!$D$12/24</f>
        <v>1.4541666666666666</v>
      </c>
      <c r="J1805" s="13" t="e">
        <f>VLOOKUP(E1805&amp;" "&amp;F1805,tarifas!$A$13:$D$20,4,FALSE)*H1805</f>
        <v>#N/A</v>
      </c>
      <c r="K1805" s="13">
        <f>IF(F1805="COD1",tarifas!$D$11*(SUMIFS($H$11:$H$8770,$F$11:$F$8770,"=COD1",$B$11:$B$8770,"="&amp;B1805)/COUNTIFS($F$11:$F$8770,"=COD1",$B$11:$B$8770,"="&amp;B1805))/COUNTIFS($A$11:$A$8770,"="&amp;A1805,$F$11:$F$8770,"=COD1"),0)</f>
        <v>0</v>
      </c>
      <c r="L1805" s="13" t="e">
        <f>(VLOOKUP(F1805,tarifas!$C$7:$D$10,2,FALSE)+tarifas!$D$21)*datos!H1805</f>
        <v>#N/A</v>
      </c>
      <c r="M1805">
        <v>0</v>
      </c>
      <c r="N1805" s="13" t="e">
        <f t="shared" si="260"/>
        <v>#N/A</v>
      </c>
      <c r="O1805">
        <f t="shared" si="261"/>
        <v>0</v>
      </c>
      <c r="P1805" s="12">
        <f t="shared" si="262"/>
        <v>157.57725291382377</v>
      </c>
      <c r="Q1805">
        <f t="shared" si="263"/>
        <v>0</v>
      </c>
      <c r="R1805">
        <f>$D$2*tarifas!$D$12/24</f>
        <v>1.4541666666666666</v>
      </c>
      <c r="S1805" t="e">
        <f>VLOOKUP(E1805&amp;" "&amp;F1805,tarifas!$A$13:$D$20,4,FALSE)*P1805</f>
        <v>#N/A</v>
      </c>
      <c r="T1805">
        <f>IF(F1805="COD1",tarifas!$D$11*(SUMIFS($P$11:$P$8770,$F$11:$F$8770,"=COD1",$B$11:$B$8770,"="&amp;B1805)/COUNTIFS($F$11:$F$8770,"=COD1",$B$11:$B$8770,"="&amp;B1805))/COUNTIFS($A$11:$A$8770,"="&amp;A1805,$F$11:$F$8770,"=COD1"),0)</f>
        <v>0</v>
      </c>
      <c r="U1805" t="e">
        <f>(VLOOKUP(F1805,tarifas!$C$7:$D$10,2,FALSE)+tarifas!$D$21)*datos!P1805</f>
        <v>#N/A</v>
      </c>
      <c r="V1805" t="e">
        <f t="shared" si="264"/>
        <v>#N/A</v>
      </c>
      <c r="W1805">
        <f t="shared" si="265"/>
        <v>0</v>
      </c>
    </row>
    <row r="1806" spans="1:23" x14ac:dyDescent="0.25">
      <c r="A1806">
        <f t="shared" si="258"/>
        <v>75</v>
      </c>
      <c r="B1806">
        <f t="shared" si="259"/>
        <v>3</v>
      </c>
      <c r="C1806" s="1">
        <f t="shared" si="266"/>
        <v>41714.791666662313</v>
      </c>
      <c r="D1806" s="7">
        <v>0</v>
      </c>
      <c r="E1806" s="7"/>
      <c r="G1806">
        <v>33</v>
      </c>
      <c r="H1806" s="12">
        <v>152.92265146262872</v>
      </c>
      <c r="I1806" s="13">
        <f>$D$2*tarifas!$D$12/24</f>
        <v>1.4541666666666666</v>
      </c>
      <c r="J1806" s="13" t="e">
        <f>VLOOKUP(E1806&amp;" "&amp;F1806,tarifas!$A$13:$D$20,4,FALSE)*H1806</f>
        <v>#N/A</v>
      </c>
      <c r="K1806" s="13">
        <f>IF(F1806="COD1",tarifas!$D$11*(SUMIFS($H$11:$H$8770,$F$11:$F$8770,"=COD1",$B$11:$B$8770,"="&amp;B1806)/COUNTIFS($F$11:$F$8770,"=COD1",$B$11:$B$8770,"="&amp;B1806))/COUNTIFS($A$11:$A$8770,"="&amp;A1806,$F$11:$F$8770,"=COD1"),0)</f>
        <v>0</v>
      </c>
      <c r="L1806" s="13" t="e">
        <f>(VLOOKUP(F1806,tarifas!$C$7:$D$10,2,FALSE)+tarifas!$D$21)*datos!H1806</f>
        <v>#N/A</v>
      </c>
      <c r="M1806">
        <v>0</v>
      </c>
      <c r="N1806" s="13" t="e">
        <f t="shared" si="260"/>
        <v>#N/A</v>
      </c>
      <c r="O1806">
        <f t="shared" si="261"/>
        <v>0</v>
      </c>
      <c r="P1806" s="12">
        <f t="shared" si="262"/>
        <v>152.92265146262872</v>
      </c>
      <c r="Q1806">
        <f t="shared" si="263"/>
        <v>0</v>
      </c>
      <c r="R1806">
        <f>$D$2*tarifas!$D$12/24</f>
        <v>1.4541666666666666</v>
      </c>
      <c r="S1806" t="e">
        <f>VLOOKUP(E1806&amp;" "&amp;F1806,tarifas!$A$13:$D$20,4,FALSE)*P1806</f>
        <v>#N/A</v>
      </c>
      <c r="T1806">
        <f>IF(F1806="COD1",tarifas!$D$11*(SUMIFS($P$11:$P$8770,$F$11:$F$8770,"=COD1",$B$11:$B$8770,"="&amp;B1806)/COUNTIFS($F$11:$F$8770,"=COD1",$B$11:$B$8770,"="&amp;B1806))/COUNTIFS($A$11:$A$8770,"="&amp;A1806,$F$11:$F$8770,"=COD1"),0)</f>
        <v>0</v>
      </c>
      <c r="U1806" t="e">
        <f>(VLOOKUP(F1806,tarifas!$C$7:$D$10,2,FALSE)+tarifas!$D$21)*datos!P1806</f>
        <v>#N/A</v>
      </c>
      <c r="V1806" t="e">
        <f t="shared" si="264"/>
        <v>#N/A</v>
      </c>
      <c r="W1806">
        <f t="shared" si="265"/>
        <v>0</v>
      </c>
    </row>
    <row r="1807" spans="1:23" x14ac:dyDescent="0.25">
      <c r="A1807">
        <f t="shared" si="258"/>
        <v>75</v>
      </c>
      <c r="B1807">
        <f t="shared" si="259"/>
        <v>3</v>
      </c>
      <c r="C1807" s="1">
        <f t="shared" si="266"/>
        <v>41714.833333328977</v>
      </c>
      <c r="D1807" s="7">
        <v>0</v>
      </c>
      <c r="E1807" s="7"/>
      <c r="G1807">
        <v>39.4</v>
      </c>
      <c r="H1807" s="12">
        <v>163.41806925806577</v>
      </c>
      <c r="I1807" s="13">
        <f>$D$2*tarifas!$D$12/24</f>
        <v>1.4541666666666666</v>
      </c>
      <c r="J1807" s="13" t="e">
        <f>VLOOKUP(E1807&amp;" "&amp;F1807,tarifas!$A$13:$D$20,4,FALSE)*H1807</f>
        <v>#N/A</v>
      </c>
      <c r="K1807" s="13">
        <f>IF(F1807="COD1",tarifas!$D$11*(SUMIFS($H$11:$H$8770,$F$11:$F$8770,"=COD1",$B$11:$B$8770,"="&amp;B1807)/COUNTIFS($F$11:$F$8770,"=COD1",$B$11:$B$8770,"="&amp;B1807))/COUNTIFS($A$11:$A$8770,"="&amp;A1807,$F$11:$F$8770,"=COD1"),0)</f>
        <v>0</v>
      </c>
      <c r="L1807" s="13" t="e">
        <f>(VLOOKUP(F1807,tarifas!$C$7:$D$10,2,FALSE)+tarifas!$D$21)*datos!H1807</f>
        <v>#N/A</v>
      </c>
      <c r="M1807">
        <v>0</v>
      </c>
      <c r="N1807" s="13" t="e">
        <f t="shared" si="260"/>
        <v>#N/A</v>
      </c>
      <c r="O1807">
        <f t="shared" si="261"/>
        <v>0</v>
      </c>
      <c r="P1807" s="12">
        <f t="shared" si="262"/>
        <v>163.41806925806577</v>
      </c>
      <c r="Q1807">
        <f t="shared" si="263"/>
        <v>0</v>
      </c>
      <c r="R1807">
        <f>$D$2*tarifas!$D$12/24</f>
        <v>1.4541666666666666</v>
      </c>
      <c r="S1807" t="e">
        <f>VLOOKUP(E1807&amp;" "&amp;F1807,tarifas!$A$13:$D$20,4,FALSE)*P1807</f>
        <v>#N/A</v>
      </c>
      <c r="T1807">
        <f>IF(F1807="COD1",tarifas!$D$11*(SUMIFS($P$11:$P$8770,$F$11:$F$8770,"=COD1",$B$11:$B$8770,"="&amp;B1807)/COUNTIFS($F$11:$F$8770,"=COD1",$B$11:$B$8770,"="&amp;B1807))/COUNTIFS($A$11:$A$8770,"="&amp;A1807,$F$11:$F$8770,"=COD1"),0)</f>
        <v>0</v>
      </c>
      <c r="U1807" t="e">
        <f>(VLOOKUP(F1807,tarifas!$C$7:$D$10,2,FALSE)+tarifas!$D$21)*datos!P1807</f>
        <v>#N/A</v>
      </c>
      <c r="V1807" t="e">
        <f t="shared" si="264"/>
        <v>#N/A</v>
      </c>
      <c r="W1807">
        <f t="shared" si="265"/>
        <v>0</v>
      </c>
    </row>
    <row r="1808" spans="1:23" x14ac:dyDescent="0.25">
      <c r="A1808">
        <f t="shared" si="258"/>
        <v>75</v>
      </c>
      <c r="B1808">
        <f t="shared" si="259"/>
        <v>3</v>
      </c>
      <c r="C1808" s="1">
        <f t="shared" si="266"/>
        <v>41714.874999995642</v>
      </c>
      <c r="D1808" s="7">
        <v>0</v>
      </c>
      <c r="E1808" s="7"/>
      <c r="G1808">
        <v>40</v>
      </c>
      <c r="H1808" s="12">
        <v>165.58899442024176</v>
      </c>
      <c r="I1808" s="13">
        <f>$D$2*tarifas!$D$12/24</f>
        <v>1.4541666666666666</v>
      </c>
      <c r="J1808" s="13" t="e">
        <f>VLOOKUP(E1808&amp;" "&amp;F1808,tarifas!$A$13:$D$20,4,FALSE)*H1808</f>
        <v>#N/A</v>
      </c>
      <c r="K1808" s="13">
        <f>IF(F1808="COD1",tarifas!$D$11*(SUMIFS($H$11:$H$8770,$F$11:$F$8770,"=COD1",$B$11:$B$8770,"="&amp;B1808)/COUNTIFS($F$11:$F$8770,"=COD1",$B$11:$B$8770,"="&amp;B1808))/COUNTIFS($A$11:$A$8770,"="&amp;A1808,$F$11:$F$8770,"=COD1"),0)</f>
        <v>0</v>
      </c>
      <c r="L1808" s="13" t="e">
        <f>(VLOOKUP(F1808,tarifas!$C$7:$D$10,2,FALSE)+tarifas!$D$21)*datos!H1808</f>
        <v>#N/A</v>
      </c>
      <c r="M1808">
        <v>0</v>
      </c>
      <c r="N1808" s="13" t="e">
        <f t="shared" si="260"/>
        <v>#N/A</v>
      </c>
      <c r="O1808">
        <f t="shared" si="261"/>
        <v>0</v>
      </c>
      <c r="P1808" s="12">
        <f t="shared" si="262"/>
        <v>165.58899442024176</v>
      </c>
      <c r="Q1808">
        <f t="shared" si="263"/>
        <v>0</v>
      </c>
      <c r="R1808">
        <f>$D$2*tarifas!$D$12/24</f>
        <v>1.4541666666666666</v>
      </c>
      <c r="S1808" t="e">
        <f>VLOOKUP(E1808&amp;" "&amp;F1808,tarifas!$A$13:$D$20,4,FALSE)*P1808</f>
        <v>#N/A</v>
      </c>
      <c r="T1808">
        <f>IF(F1808="COD1",tarifas!$D$11*(SUMIFS($P$11:$P$8770,$F$11:$F$8770,"=COD1",$B$11:$B$8770,"="&amp;B1808)/COUNTIFS($F$11:$F$8770,"=COD1",$B$11:$B$8770,"="&amp;B1808))/COUNTIFS($A$11:$A$8770,"="&amp;A1808,$F$11:$F$8770,"=COD1"),0)</f>
        <v>0</v>
      </c>
      <c r="U1808" t="e">
        <f>(VLOOKUP(F1808,tarifas!$C$7:$D$10,2,FALSE)+tarifas!$D$21)*datos!P1808</f>
        <v>#N/A</v>
      </c>
      <c r="V1808" t="e">
        <f t="shared" si="264"/>
        <v>#N/A</v>
      </c>
      <c r="W1808">
        <f t="shared" si="265"/>
        <v>0</v>
      </c>
    </row>
    <row r="1809" spans="1:23" x14ac:dyDescent="0.25">
      <c r="A1809">
        <f t="shared" si="258"/>
        <v>75</v>
      </c>
      <c r="B1809">
        <f t="shared" si="259"/>
        <v>3</v>
      </c>
      <c r="C1809" s="1">
        <f t="shared" si="266"/>
        <v>41714.916666662306</v>
      </c>
      <c r="D1809" s="7">
        <v>0</v>
      </c>
      <c r="E1809" s="7"/>
      <c r="G1809">
        <v>39.4</v>
      </c>
      <c r="H1809" s="12">
        <v>166.42167828227394</v>
      </c>
      <c r="I1809" s="13">
        <f>$D$2*tarifas!$D$12/24</f>
        <v>1.4541666666666666</v>
      </c>
      <c r="J1809" s="13" t="e">
        <f>VLOOKUP(E1809&amp;" "&amp;F1809,tarifas!$A$13:$D$20,4,FALSE)*H1809</f>
        <v>#N/A</v>
      </c>
      <c r="K1809" s="13">
        <f>IF(F1809="COD1",tarifas!$D$11*(SUMIFS($H$11:$H$8770,$F$11:$F$8770,"=COD1",$B$11:$B$8770,"="&amp;B1809)/COUNTIFS($F$11:$F$8770,"=COD1",$B$11:$B$8770,"="&amp;B1809))/COUNTIFS($A$11:$A$8770,"="&amp;A1809,$F$11:$F$8770,"=COD1"),0)</f>
        <v>0</v>
      </c>
      <c r="L1809" s="13" t="e">
        <f>(VLOOKUP(F1809,tarifas!$C$7:$D$10,2,FALSE)+tarifas!$D$21)*datos!H1809</f>
        <v>#N/A</v>
      </c>
      <c r="M1809">
        <v>0</v>
      </c>
      <c r="N1809" s="13" t="e">
        <f t="shared" si="260"/>
        <v>#N/A</v>
      </c>
      <c r="O1809">
        <f t="shared" si="261"/>
        <v>0</v>
      </c>
      <c r="P1809" s="12">
        <f t="shared" si="262"/>
        <v>166.42167828227394</v>
      </c>
      <c r="Q1809">
        <f t="shared" si="263"/>
        <v>0</v>
      </c>
      <c r="R1809">
        <f>$D$2*tarifas!$D$12/24</f>
        <v>1.4541666666666666</v>
      </c>
      <c r="S1809" t="e">
        <f>VLOOKUP(E1809&amp;" "&amp;F1809,tarifas!$A$13:$D$20,4,FALSE)*P1809</f>
        <v>#N/A</v>
      </c>
      <c r="T1809">
        <f>IF(F1809="COD1",tarifas!$D$11*(SUMIFS($P$11:$P$8770,$F$11:$F$8770,"=COD1",$B$11:$B$8770,"="&amp;B1809)/COUNTIFS($F$11:$F$8770,"=COD1",$B$11:$B$8770,"="&amp;B1809))/COUNTIFS($A$11:$A$8770,"="&amp;A1809,$F$11:$F$8770,"=COD1"),0)</f>
        <v>0</v>
      </c>
      <c r="U1809" t="e">
        <f>(VLOOKUP(F1809,tarifas!$C$7:$D$10,2,FALSE)+tarifas!$D$21)*datos!P1809</f>
        <v>#N/A</v>
      </c>
      <c r="V1809" t="e">
        <f t="shared" si="264"/>
        <v>#N/A</v>
      </c>
      <c r="W1809">
        <f t="shared" si="265"/>
        <v>0</v>
      </c>
    </row>
    <row r="1810" spans="1:23" x14ac:dyDescent="0.25">
      <c r="A1810">
        <f t="shared" si="258"/>
        <v>75</v>
      </c>
      <c r="B1810">
        <f t="shared" si="259"/>
        <v>3</v>
      </c>
      <c r="C1810" s="1">
        <f t="shared" si="266"/>
        <v>41714.95833332897</v>
      </c>
      <c r="D1810" s="7">
        <v>0</v>
      </c>
      <c r="E1810" s="7"/>
      <c r="G1810">
        <v>33.04</v>
      </c>
      <c r="H1810" s="12">
        <v>166.11067771105127</v>
      </c>
      <c r="I1810" s="13">
        <f>$D$2*tarifas!$D$12/24</f>
        <v>1.4541666666666666</v>
      </c>
      <c r="J1810" s="13" t="e">
        <f>VLOOKUP(E1810&amp;" "&amp;F1810,tarifas!$A$13:$D$20,4,FALSE)*H1810</f>
        <v>#N/A</v>
      </c>
      <c r="K1810" s="13">
        <f>IF(F1810="COD1",tarifas!$D$11*(SUMIFS($H$11:$H$8770,$F$11:$F$8770,"=COD1",$B$11:$B$8770,"="&amp;B1810)/COUNTIFS($F$11:$F$8770,"=COD1",$B$11:$B$8770,"="&amp;B1810))/COUNTIFS($A$11:$A$8770,"="&amp;A1810,$F$11:$F$8770,"=COD1"),0)</f>
        <v>0</v>
      </c>
      <c r="L1810" s="13" t="e">
        <f>(VLOOKUP(F1810,tarifas!$C$7:$D$10,2,FALSE)+tarifas!$D$21)*datos!H1810</f>
        <v>#N/A</v>
      </c>
      <c r="M1810">
        <v>0</v>
      </c>
      <c r="N1810" s="13" t="e">
        <f t="shared" si="260"/>
        <v>#N/A</v>
      </c>
      <c r="O1810">
        <f t="shared" si="261"/>
        <v>0</v>
      </c>
      <c r="P1810" s="12">
        <f t="shared" si="262"/>
        <v>166.11067771105127</v>
      </c>
      <c r="Q1810">
        <f t="shared" si="263"/>
        <v>0</v>
      </c>
      <c r="R1810">
        <f>$D$2*tarifas!$D$12/24</f>
        <v>1.4541666666666666</v>
      </c>
      <c r="S1810" t="e">
        <f>VLOOKUP(E1810&amp;" "&amp;F1810,tarifas!$A$13:$D$20,4,FALSE)*P1810</f>
        <v>#N/A</v>
      </c>
      <c r="T1810">
        <f>IF(F1810="COD1",tarifas!$D$11*(SUMIFS($P$11:$P$8770,$F$11:$F$8770,"=COD1",$B$11:$B$8770,"="&amp;B1810)/COUNTIFS($F$11:$F$8770,"=COD1",$B$11:$B$8770,"="&amp;B1810))/COUNTIFS($A$11:$A$8770,"="&amp;A1810,$F$11:$F$8770,"=COD1"),0)</f>
        <v>0</v>
      </c>
      <c r="U1810" t="e">
        <f>(VLOOKUP(F1810,tarifas!$C$7:$D$10,2,FALSE)+tarifas!$D$21)*datos!P1810</f>
        <v>#N/A</v>
      </c>
      <c r="V1810" t="e">
        <f t="shared" si="264"/>
        <v>#N/A</v>
      </c>
      <c r="W1810">
        <f t="shared" si="265"/>
        <v>0</v>
      </c>
    </row>
    <row r="1811" spans="1:23" x14ac:dyDescent="0.25">
      <c r="A1811">
        <f t="shared" si="258"/>
        <v>76</v>
      </c>
      <c r="B1811">
        <f t="shared" si="259"/>
        <v>3</v>
      </c>
      <c r="C1811" s="1">
        <f t="shared" si="266"/>
        <v>41714.999999995634</v>
      </c>
      <c r="D1811" s="7">
        <v>0</v>
      </c>
      <c r="E1811" s="7"/>
      <c r="G1811">
        <v>35.01</v>
      </c>
      <c r="H1811" s="12">
        <v>163.61905964501707</v>
      </c>
      <c r="I1811" s="13">
        <f>$D$2*tarifas!$D$12/24</f>
        <v>1.4541666666666666</v>
      </c>
      <c r="J1811" s="13" t="e">
        <f>VLOOKUP(E1811&amp;" "&amp;F1811,tarifas!$A$13:$D$20,4,FALSE)*H1811</f>
        <v>#N/A</v>
      </c>
      <c r="K1811" s="13">
        <f>IF(F1811="COD1",tarifas!$D$11*(SUMIFS($H$11:$H$8770,$F$11:$F$8770,"=COD1",$B$11:$B$8770,"="&amp;B1811)/COUNTIFS($F$11:$F$8770,"=COD1",$B$11:$B$8770,"="&amp;B1811))/COUNTIFS($A$11:$A$8770,"="&amp;A1811,$F$11:$F$8770,"=COD1"),0)</f>
        <v>0</v>
      </c>
      <c r="L1811" s="13" t="e">
        <f>(VLOOKUP(F1811,tarifas!$C$7:$D$10,2,FALSE)+tarifas!$D$21)*datos!H1811</f>
        <v>#N/A</v>
      </c>
      <c r="M1811">
        <v>0</v>
      </c>
      <c r="N1811" s="13" t="e">
        <f t="shared" si="260"/>
        <v>#N/A</v>
      </c>
      <c r="O1811">
        <f t="shared" si="261"/>
        <v>0</v>
      </c>
      <c r="P1811" s="12">
        <f t="shared" si="262"/>
        <v>163.61905964501707</v>
      </c>
      <c r="Q1811">
        <f t="shared" si="263"/>
        <v>0</v>
      </c>
      <c r="R1811">
        <f>$D$2*tarifas!$D$12/24</f>
        <v>1.4541666666666666</v>
      </c>
      <c r="S1811" t="e">
        <f>VLOOKUP(E1811&amp;" "&amp;F1811,tarifas!$A$13:$D$20,4,FALSE)*P1811</f>
        <v>#N/A</v>
      </c>
      <c r="T1811">
        <f>IF(F1811="COD1",tarifas!$D$11*(SUMIFS($P$11:$P$8770,$F$11:$F$8770,"=COD1",$B$11:$B$8770,"="&amp;B1811)/COUNTIFS($F$11:$F$8770,"=COD1",$B$11:$B$8770,"="&amp;B1811))/COUNTIFS($A$11:$A$8770,"="&amp;A1811,$F$11:$F$8770,"=COD1"),0)</f>
        <v>0</v>
      </c>
      <c r="U1811" t="e">
        <f>(VLOOKUP(F1811,tarifas!$C$7:$D$10,2,FALSE)+tarifas!$D$21)*datos!P1811</f>
        <v>#N/A</v>
      </c>
      <c r="V1811" t="e">
        <f t="shared" si="264"/>
        <v>#N/A</v>
      </c>
      <c r="W1811">
        <f t="shared" si="265"/>
        <v>0</v>
      </c>
    </row>
    <row r="1812" spans="1:23" x14ac:dyDescent="0.25">
      <c r="A1812">
        <f t="shared" si="258"/>
        <v>76</v>
      </c>
      <c r="B1812">
        <f t="shared" si="259"/>
        <v>3</v>
      </c>
      <c r="C1812" s="1">
        <f t="shared" si="266"/>
        <v>41715.041666662299</v>
      </c>
      <c r="D1812" s="7">
        <v>0</v>
      </c>
      <c r="E1812" s="7"/>
      <c r="G1812">
        <v>34.5</v>
      </c>
      <c r="H1812" s="12">
        <v>162.7938629997287</v>
      </c>
      <c r="I1812" s="13">
        <f>$D$2*tarifas!$D$12/24</f>
        <v>1.4541666666666666</v>
      </c>
      <c r="J1812" s="13" t="e">
        <f>VLOOKUP(E1812&amp;" "&amp;F1812,tarifas!$A$13:$D$20,4,FALSE)*H1812</f>
        <v>#N/A</v>
      </c>
      <c r="K1812" s="13">
        <f>IF(F1812="COD1",tarifas!$D$11*(SUMIFS($H$11:$H$8770,$F$11:$F$8770,"=COD1",$B$11:$B$8770,"="&amp;B1812)/COUNTIFS($F$11:$F$8770,"=COD1",$B$11:$B$8770,"="&amp;B1812))/COUNTIFS($A$11:$A$8770,"="&amp;A1812,$F$11:$F$8770,"=COD1"),0)</f>
        <v>0</v>
      </c>
      <c r="L1812" s="13" t="e">
        <f>(VLOOKUP(F1812,tarifas!$C$7:$D$10,2,FALSE)+tarifas!$D$21)*datos!H1812</f>
        <v>#N/A</v>
      </c>
      <c r="M1812">
        <v>0</v>
      </c>
      <c r="N1812" s="13" t="e">
        <f t="shared" si="260"/>
        <v>#N/A</v>
      </c>
      <c r="O1812">
        <f t="shared" si="261"/>
        <v>0</v>
      </c>
      <c r="P1812" s="12">
        <f t="shared" si="262"/>
        <v>162.7938629997287</v>
      </c>
      <c r="Q1812">
        <f t="shared" si="263"/>
        <v>0</v>
      </c>
      <c r="R1812">
        <f>$D$2*tarifas!$D$12/24</f>
        <v>1.4541666666666666</v>
      </c>
      <c r="S1812" t="e">
        <f>VLOOKUP(E1812&amp;" "&amp;F1812,tarifas!$A$13:$D$20,4,FALSE)*P1812</f>
        <v>#N/A</v>
      </c>
      <c r="T1812">
        <f>IF(F1812="COD1",tarifas!$D$11*(SUMIFS($P$11:$P$8770,$F$11:$F$8770,"=COD1",$B$11:$B$8770,"="&amp;B1812)/COUNTIFS($F$11:$F$8770,"=COD1",$B$11:$B$8770,"="&amp;B1812))/COUNTIFS($A$11:$A$8770,"="&amp;A1812,$F$11:$F$8770,"=COD1"),0)</f>
        <v>0</v>
      </c>
      <c r="U1812" t="e">
        <f>(VLOOKUP(F1812,tarifas!$C$7:$D$10,2,FALSE)+tarifas!$D$21)*datos!P1812</f>
        <v>#N/A</v>
      </c>
      <c r="V1812" t="e">
        <f t="shared" si="264"/>
        <v>#N/A</v>
      </c>
      <c r="W1812">
        <f t="shared" si="265"/>
        <v>0</v>
      </c>
    </row>
    <row r="1813" spans="1:23" x14ac:dyDescent="0.25">
      <c r="A1813">
        <f t="shared" si="258"/>
        <v>76</v>
      </c>
      <c r="B1813">
        <f t="shared" si="259"/>
        <v>3</v>
      </c>
      <c r="C1813" s="1">
        <f t="shared" si="266"/>
        <v>41715.083333328963</v>
      </c>
      <c r="D1813" s="7">
        <v>0</v>
      </c>
      <c r="E1813" s="7"/>
      <c r="G1813">
        <v>26.7</v>
      </c>
      <c r="H1813" s="12">
        <v>160.7080838685248</v>
      </c>
      <c r="I1813" s="13">
        <f>$D$2*tarifas!$D$12/24</f>
        <v>1.4541666666666666</v>
      </c>
      <c r="J1813" s="13" t="e">
        <f>VLOOKUP(E1813&amp;" "&amp;F1813,tarifas!$A$13:$D$20,4,FALSE)*H1813</f>
        <v>#N/A</v>
      </c>
      <c r="K1813" s="13">
        <f>IF(F1813="COD1",tarifas!$D$11*(SUMIFS($H$11:$H$8770,$F$11:$F$8770,"=COD1",$B$11:$B$8770,"="&amp;B1813)/COUNTIFS($F$11:$F$8770,"=COD1",$B$11:$B$8770,"="&amp;B1813))/COUNTIFS($A$11:$A$8770,"="&amp;A1813,$F$11:$F$8770,"=COD1"),0)</f>
        <v>0</v>
      </c>
      <c r="L1813" s="13" t="e">
        <f>(VLOOKUP(F1813,tarifas!$C$7:$D$10,2,FALSE)+tarifas!$D$21)*datos!H1813</f>
        <v>#N/A</v>
      </c>
      <c r="M1813">
        <v>0</v>
      </c>
      <c r="N1813" s="13" t="e">
        <f t="shared" si="260"/>
        <v>#N/A</v>
      </c>
      <c r="O1813">
        <f t="shared" si="261"/>
        <v>0</v>
      </c>
      <c r="P1813" s="12">
        <f t="shared" si="262"/>
        <v>160.7080838685248</v>
      </c>
      <c r="Q1813">
        <f t="shared" si="263"/>
        <v>0</v>
      </c>
      <c r="R1813">
        <f>$D$2*tarifas!$D$12/24</f>
        <v>1.4541666666666666</v>
      </c>
      <c r="S1813" t="e">
        <f>VLOOKUP(E1813&amp;" "&amp;F1813,tarifas!$A$13:$D$20,4,FALSE)*P1813</f>
        <v>#N/A</v>
      </c>
      <c r="T1813">
        <f>IF(F1813="COD1",tarifas!$D$11*(SUMIFS($P$11:$P$8770,$F$11:$F$8770,"=COD1",$B$11:$B$8770,"="&amp;B1813)/COUNTIFS($F$11:$F$8770,"=COD1",$B$11:$B$8770,"="&amp;B1813))/COUNTIFS($A$11:$A$8770,"="&amp;A1813,$F$11:$F$8770,"=COD1"),0)</f>
        <v>0</v>
      </c>
      <c r="U1813" t="e">
        <f>(VLOOKUP(F1813,tarifas!$C$7:$D$10,2,FALSE)+tarifas!$D$21)*datos!P1813</f>
        <v>#N/A</v>
      </c>
      <c r="V1813" t="e">
        <f t="shared" si="264"/>
        <v>#N/A</v>
      </c>
      <c r="W1813">
        <f t="shared" si="265"/>
        <v>0</v>
      </c>
    </row>
    <row r="1814" spans="1:23" x14ac:dyDescent="0.25">
      <c r="A1814">
        <f t="shared" si="258"/>
        <v>76</v>
      </c>
      <c r="B1814">
        <f t="shared" si="259"/>
        <v>3</v>
      </c>
      <c r="C1814" s="1">
        <f t="shared" si="266"/>
        <v>41715.124999995627</v>
      </c>
      <c r="D1814" s="7">
        <v>0</v>
      </c>
      <c r="E1814" s="7"/>
      <c r="G1814">
        <v>30.04</v>
      </c>
      <c r="H1814" s="12">
        <v>158.99988756420163</v>
      </c>
      <c r="I1814" s="13">
        <f>$D$2*tarifas!$D$12/24</f>
        <v>1.4541666666666666</v>
      </c>
      <c r="J1814" s="13" t="e">
        <f>VLOOKUP(E1814&amp;" "&amp;F1814,tarifas!$A$13:$D$20,4,FALSE)*H1814</f>
        <v>#N/A</v>
      </c>
      <c r="K1814" s="13">
        <f>IF(F1814="COD1",tarifas!$D$11*(SUMIFS($H$11:$H$8770,$F$11:$F$8770,"=COD1",$B$11:$B$8770,"="&amp;B1814)/COUNTIFS($F$11:$F$8770,"=COD1",$B$11:$B$8770,"="&amp;B1814))/COUNTIFS($A$11:$A$8770,"="&amp;A1814,$F$11:$F$8770,"=COD1"),0)</f>
        <v>0</v>
      </c>
      <c r="L1814" s="13" t="e">
        <f>(VLOOKUP(F1814,tarifas!$C$7:$D$10,2,FALSE)+tarifas!$D$21)*datos!H1814</f>
        <v>#N/A</v>
      </c>
      <c r="M1814">
        <v>0</v>
      </c>
      <c r="N1814" s="13" t="e">
        <f t="shared" si="260"/>
        <v>#N/A</v>
      </c>
      <c r="O1814">
        <f t="shared" si="261"/>
        <v>0</v>
      </c>
      <c r="P1814" s="12">
        <f t="shared" si="262"/>
        <v>158.99988756420163</v>
      </c>
      <c r="Q1814">
        <f t="shared" si="263"/>
        <v>0</v>
      </c>
      <c r="R1814">
        <f>$D$2*tarifas!$D$12/24</f>
        <v>1.4541666666666666</v>
      </c>
      <c r="S1814" t="e">
        <f>VLOOKUP(E1814&amp;" "&amp;F1814,tarifas!$A$13:$D$20,4,FALSE)*P1814</f>
        <v>#N/A</v>
      </c>
      <c r="T1814">
        <f>IF(F1814="COD1",tarifas!$D$11*(SUMIFS($P$11:$P$8770,$F$11:$F$8770,"=COD1",$B$11:$B$8770,"="&amp;B1814)/COUNTIFS($F$11:$F$8770,"=COD1",$B$11:$B$8770,"="&amp;B1814))/COUNTIFS($A$11:$A$8770,"="&amp;A1814,$F$11:$F$8770,"=COD1"),0)</f>
        <v>0</v>
      </c>
      <c r="U1814" t="e">
        <f>(VLOOKUP(F1814,tarifas!$C$7:$D$10,2,FALSE)+tarifas!$D$21)*datos!P1814</f>
        <v>#N/A</v>
      </c>
      <c r="V1814" t="e">
        <f t="shared" si="264"/>
        <v>#N/A</v>
      </c>
      <c r="W1814">
        <f t="shared" si="265"/>
        <v>0</v>
      </c>
    </row>
    <row r="1815" spans="1:23" x14ac:dyDescent="0.25">
      <c r="A1815">
        <f t="shared" si="258"/>
        <v>76</v>
      </c>
      <c r="B1815">
        <f t="shared" si="259"/>
        <v>3</v>
      </c>
      <c r="C1815" s="1">
        <f t="shared" si="266"/>
        <v>41715.166666662291</v>
      </c>
      <c r="D1815" s="7">
        <v>0</v>
      </c>
      <c r="E1815" s="7"/>
      <c r="G1815">
        <v>31.04</v>
      </c>
      <c r="H1815" s="12">
        <v>158.43139653045344</v>
      </c>
      <c r="I1815" s="13">
        <f>$D$2*tarifas!$D$12/24</f>
        <v>1.4541666666666666</v>
      </c>
      <c r="J1815" s="13" t="e">
        <f>VLOOKUP(E1815&amp;" "&amp;F1815,tarifas!$A$13:$D$20,4,FALSE)*H1815</f>
        <v>#N/A</v>
      </c>
      <c r="K1815" s="13">
        <f>IF(F1815="COD1",tarifas!$D$11*(SUMIFS($H$11:$H$8770,$F$11:$F$8770,"=COD1",$B$11:$B$8770,"="&amp;B1815)/COUNTIFS($F$11:$F$8770,"=COD1",$B$11:$B$8770,"="&amp;B1815))/COUNTIFS($A$11:$A$8770,"="&amp;A1815,$F$11:$F$8770,"=COD1"),0)</f>
        <v>0</v>
      </c>
      <c r="L1815" s="13" t="e">
        <f>(VLOOKUP(F1815,tarifas!$C$7:$D$10,2,FALSE)+tarifas!$D$21)*datos!H1815</f>
        <v>#N/A</v>
      </c>
      <c r="M1815">
        <v>0</v>
      </c>
      <c r="N1815" s="13" t="e">
        <f t="shared" si="260"/>
        <v>#N/A</v>
      </c>
      <c r="O1815">
        <f t="shared" si="261"/>
        <v>0</v>
      </c>
      <c r="P1815" s="12">
        <f t="shared" si="262"/>
        <v>158.43139653045344</v>
      </c>
      <c r="Q1815">
        <f t="shared" si="263"/>
        <v>0</v>
      </c>
      <c r="R1815">
        <f>$D$2*tarifas!$D$12/24</f>
        <v>1.4541666666666666</v>
      </c>
      <c r="S1815" t="e">
        <f>VLOOKUP(E1815&amp;" "&amp;F1815,tarifas!$A$13:$D$20,4,FALSE)*P1815</f>
        <v>#N/A</v>
      </c>
      <c r="T1815">
        <f>IF(F1815="COD1",tarifas!$D$11*(SUMIFS($P$11:$P$8770,$F$11:$F$8770,"=COD1",$B$11:$B$8770,"="&amp;B1815)/COUNTIFS($F$11:$F$8770,"=COD1",$B$11:$B$8770,"="&amp;B1815))/COUNTIFS($A$11:$A$8770,"="&amp;A1815,$F$11:$F$8770,"=COD1"),0)</f>
        <v>0</v>
      </c>
      <c r="U1815" t="e">
        <f>(VLOOKUP(F1815,tarifas!$C$7:$D$10,2,FALSE)+tarifas!$D$21)*datos!P1815</f>
        <v>#N/A</v>
      </c>
      <c r="V1815" t="e">
        <f t="shared" si="264"/>
        <v>#N/A</v>
      </c>
      <c r="W1815">
        <f t="shared" si="265"/>
        <v>0</v>
      </c>
    </row>
    <row r="1816" spans="1:23" x14ac:dyDescent="0.25">
      <c r="A1816">
        <f t="shared" si="258"/>
        <v>76</v>
      </c>
      <c r="B1816">
        <f t="shared" si="259"/>
        <v>3</v>
      </c>
      <c r="C1816" s="1">
        <f t="shared" si="266"/>
        <v>41715.208333328956</v>
      </c>
      <c r="D1816" s="7">
        <v>0</v>
      </c>
      <c r="E1816" s="7"/>
      <c r="G1816">
        <v>35</v>
      </c>
      <c r="H1816" s="12">
        <v>159.97300731554051</v>
      </c>
      <c r="I1816" s="13">
        <f>$D$2*tarifas!$D$12/24</f>
        <v>1.4541666666666666</v>
      </c>
      <c r="J1816" s="13" t="e">
        <f>VLOOKUP(E1816&amp;" "&amp;F1816,tarifas!$A$13:$D$20,4,FALSE)*H1816</f>
        <v>#N/A</v>
      </c>
      <c r="K1816" s="13">
        <f>IF(F1816="COD1",tarifas!$D$11*(SUMIFS($H$11:$H$8770,$F$11:$F$8770,"=COD1",$B$11:$B$8770,"="&amp;B1816)/COUNTIFS($F$11:$F$8770,"=COD1",$B$11:$B$8770,"="&amp;B1816))/COUNTIFS($A$11:$A$8770,"="&amp;A1816,$F$11:$F$8770,"=COD1"),0)</f>
        <v>0</v>
      </c>
      <c r="L1816" s="13" t="e">
        <f>(VLOOKUP(F1816,tarifas!$C$7:$D$10,2,FALSE)+tarifas!$D$21)*datos!H1816</f>
        <v>#N/A</v>
      </c>
      <c r="M1816">
        <v>0</v>
      </c>
      <c r="N1816" s="13" t="e">
        <f t="shared" si="260"/>
        <v>#N/A</v>
      </c>
      <c r="O1816">
        <f t="shared" si="261"/>
        <v>0</v>
      </c>
      <c r="P1816" s="12">
        <f t="shared" si="262"/>
        <v>159.97300731554051</v>
      </c>
      <c r="Q1816">
        <f t="shared" si="263"/>
        <v>0</v>
      </c>
      <c r="R1816">
        <f>$D$2*tarifas!$D$12/24</f>
        <v>1.4541666666666666</v>
      </c>
      <c r="S1816" t="e">
        <f>VLOOKUP(E1816&amp;" "&amp;F1816,tarifas!$A$13:$D$20,4,FALSE)*P1816</f>
        <v>#N/A</v>
      </c>
      <c r="T1816">
        <f>IF(F1816="COD1",tarifas!$D$11*(SUMIFS($P$11:$P$8770,$F$11:$F$8770,"=COD1",$B$11:$B$8770,"="&amp;B1816)/COUNTIFS($F$11:$F$8770,"=COD1",$B$11:$B$8770,"="&amp;B1816))/COUNTIFS($A$11:$A$8770,"="&amp;A1816,$F$11:$F$8770,"=COD1"),0)</f>
        <v>0</v>
      </c>
      <c r="U1816" t="e">
        <f>(VLOOKUP(F1816,tarifas!$C$7:$D$10,2,FALSE)+tarifas!$D$21)*datos!P1816</f>
        <v>#N/A</v>
      </c>
      <c r="V1816" t="e">
        <f t="shared" si="264"/>
        <v>#N/A</v>
      </c>
      <c r="W1816">
        <f t="shared" si="265"/>
        <v>0</v>
      </c>
    </row>
    <row r="1817" spans="1:23" x14ac:dyDescent="0.25">
      <c r="A1817">
        <f t="shared" si="258"/>
        <v>76</v>
      </c>
      <c r="B1817">
        <f t="shared" si="259"/>
        <v>3</v>
      </c>
      <c r="C1817" s="1">
        <f t="shared" si="266"/>
        <v>41715.24999999562</v>
      </c>
      <c r="D1817" s="7">
        <v>1.803030303030303</v>
      </c>
      <c r="E1817" s="7"/>
      <c r="G1817">
        <v>38.4</v>
      </c>
      <c r="H1817" s="12">
        <v>156.51656543554262</v>
      </c>
      <c r="I1817" s="13">
        <f>$D$2*tarifas!$D$12/24</f>
        <v>1.4541666666666666</v>
      </c>
      <c r="J1817" s="13" t="e">
        <f>VLOOKUP(E1817&amp;" "&amp;F1817,tarifas!$A$13:$D$20,4,FALSE)*H1817</f>
        <v>#N/A</v>
      </c>
      <c r="K1817" s="13">
        <f>IF(F1817="COD1",tarifas!$D$11*(SUMIFS($H$11:$H$8770,$F$11:$F$8770,"=COD1",$B$11:$B$8770,"="&amp;B1817)/COUNTIFS($F$11:$F$8770,"=COD1",$B$11:$B$8770,"="&amp;B1817))/COUNTIFS($A$11:$A$8770,"="&amp;A1817,$F$11:$F$8770,"=COD1"),0)</f>
        <v>0</v>
      </c>
      <c r="L1817" s="13" t="e">
        <f>(VLOOKUP(F1817,tarifas!$C$7:$D$10,2,FALSE)+tarifas!$D$21)*datos!H1817</f>
        <v>#N/A</v>
      </c>
      <c r="M1817">
        <v>0.71616000000000002</v>
      </c>
      <c r="N1817" s="13" t="e">
        <f t="shared" si="260"/>
        <v>#N/A</v>
      </c>
      <c r="O1817">
        <f t="shared" si="261"/>
        <v>0.71616000000000002</v>
      </c>
      <c r="P1817" s="12">
        <f t="shared" si="262"/>
        <v>155.80040543554261</v>
      </c>
      <c r="Q1817">
        <f t="shared" si="263"/>
        <v>0</v>
      </c>
      <c r="R1817">
        <f>$D$2*tarifas!$D$12/24</f>
        <v>1.4541666666666666</v>
      </c>
      <c r="S1817" t="e">
        <f>VLOOKUP(E1817&amp;" "&amp;F1817,tarifas!$A$13:$D$20,4,FALSE)*P1817</f>
        <v>#N/A</v>
      </c>
      <c r="T1817">
        <f>IF(F1817="COD1",tarifas!$D$11*(SUMIFS($P$11:$P$8770,$F$11:$F$8770,"=COD1",$B$11:$B$8770,"="&amp;B1817)/COUNTIFS($F$11:$F$8770,"=COD1",$B$11:$B$8770,"="&amp;B1817))/COUNTIFS($A$11:$A$8770,"="&amp;A1817,$F$11:$F$8770,"=COD1"),0)</f>
        <v>0</v>
      </c>
      <c r="U1817" t="e">
        <f>(VLOOKUP(F1817,tarifas!$C$7:$D$10,2,FALSE)+tarifas!$D$21)*datos!P1817</f>
        <v>#N/A</v>
      </c>
      <c r="V1817" t="e">
        <f t="shared" si="264"/>
        <v>#N/A</v>
      </c>
      <c r="W1817">
        <f t="shared" si="265"/>
        <v>0</v>
      </c>
    </row>
    <row r="1818" spans="1:23" x14ac:dyDescent="0.25">
      <c r="A1818">
        <f t="shared" si="258"/>
        <v>76</v>
      </c>
      <c r="B1818">
        <f t="shared" si="259"/>
        <v>3</v>
      </c>
      <c r="C1818" s="1">
        <f t="shared" si="266"/>
        <v>41715.291666662284</v>
      </c>
      <c r="D1818" s="7">
        <v>5.4090909090909101</v>
      </c>
      <c r="E1818" s="7"/>
      <c r="G1818">
        <v>45.02</v>
      </c>
      <c r="H1818" s="12">
        <v>151.42625724709561</v>
      </c>
      <c r="I1818" s="13">
        <f>$D$2*tarifas!$D$12/24</f>
        <v>1.4541666666666666</v>
      </c>
      <c r="J1818" s="13" t="e">
        <f>VLOOKUP(E1818&amp;" "&amp;F1818,tarifas!$A$13:$D$20,4,FALSE)*H1818</f>
        <v>#N/A</v>
      </c>
      <c r="K1818" s="13">
        <f>IF(F1818="COD1",tarifas!$D$11*(SUMIFS($H$11:$H$8770,$F$11:$F$8770,"=COD1",$B$11:$B$8770,"="&amp;B1818)/COUNTIFS($F$11:$F$8770,"=COD1",$B$11:$B$8770,"="&amp;B1818))/COUNTIFS($A$11:$A$8770,"="&amp;A1818,$F$11:$F$8770,"=COD1"),0)</f>
        <v>0</v>
      </c>
      <c r="L1818" s="13" t="e">
        <f>(VLOOKUP(F1818,tarifas!$C$7:$D$10,2,FALSE)+tarifas!$D$21)*datos!H1818</f>
        <v>#N/A</v>
      </c>
      <c r="M1818">
        <v>119.41913000000001</v>
      </c>
      <c r="N1818" s="13" t="e">
        <f t="shared" si="260"/>
        <v>#N/A</v>
      </c>
      <c r="O1818">
        <f t="shared" si="261"/>
        <v>119.41913000000001</v>
      </c>
      <c r="P1818" s="12">
        <f t="shared" si="262"/>
        <v>32.007127247095596</v>
      </c>
      <c r="Q1818">
        <f t="shared" si="263"/>
        <v>0</v>
      </c>
      <c r="R1818">
        <f>$D$2*tarifas!$D$12/24</f>
        <v>1.4541666666666666</v>
      </c>
      <c r="S1818" t="e">
        <f>VLOOKUP(E1818&amp;" "&amp;F1818,tarifas!$A$13:$D$20,4,FALSE)*P1818</f>
        <v>#N/A</v>
      </c>
      <c r="T1818">
        <f>IF(F1818="COD1",tarifas!$D$11*(SUMIFS($P$11:$P$8770,$F$11:$F$8770,"=COD1",$B$11:$B$8770,"="&amp;B1818)/COUNTIFS($F$11:$F$8770,"=COD1",$B$11:$B$8770,"="&amp;B1818))/COUNTIFS($A$11:$A$8770,"="&amp;A1818,$F$11:$F$8770,"=COD1"),0)</f>
        <v>0</v>
      </c>
      <c r="U1818" t="e">
        <f>(VLOOKUP(F1818,tarifas!$C$7:$D$10,2,FALSE)+tarifas!$D$21)*datos!P1818</f>
        <v>#N/A</v>
      </c>
      <c r="V1818" t="e">
        <f t="shared" si="264"/>
        <v>#N/A</v>
      </c>
      <c r="W1818">
        <f t="shared" si="265"/>
        <v>0</v>
      </c>
    </row>
    <row r="1819" spans="1:23" x14ac:dyDescent="0.25">
      <c r="A1819">
        <f t="shared" si="258"/>
        <v>76</v>
      </c>
      <c r="B1819">
        <f t="shared" si="259"/>
        <v>3</v>
      </c>
      <c r="C1819" s="1">
        <f t="shared" si="266"/>
        <v>41715.333333328948</v>
      </c>
      <c r="D1819" s="7">
        <v>37.090909090909086</v>
      </c>
      <c r="E1819" s="7"/>
      <c r="G1819">
        <v>47.69</v>
      </c>
      <c r="H1819" s="12">
        <v>196.87091955415843</v>
      </c>
      <c r="I1819" s="13">
        <f>$D$2*tarifas!$D$12/24</f>
        <v>1.4541666666666666</v>
      </c>
      <c r="J1819" s="13" t="e">
        <f>VLOOKUP(E1819&amp;" "&amp;F1819,tarifas!$A$13:$D$20,4,FALSE)*H1819</f>
        <v>#N/A</v>
      </c>
      <c r="K1819" s="13">
        <f>IF(F1819="COD1",tarifas!$D$11*(SUMIFS($H$11:$H$8770,$F$11:$F$8770,"=COD1",$B$11:$B$8770,"="&amp;B1819)/COUNTIFS($F$11:$F$8770,"=COD1",$B$11:$B$8770,"="&amp;B1819))/COUNTIFS($A$11:$A$8770,"="&amp;A1819,$F$11:$F$8770,"=COD1"),0)</f>
        <v>0</v>
      </c>
      <c r="L1819" s="13" t="e">
        <f>(VLOOKUP(F1819,tarifas!$C$7:$D$10,2,FALSE)+tarifas!$D$21)*datos!H1819</f>
        <v>#N/A</v>
      </c>
      <c r="M1819">
        <v>269.05000999999999</v>
      </c>
      <c r="N1819" s="13" t="e">
        <f t="shared" si="260"/>
        <v>#N/A</v>
      </c>
      <c r="O1819">
        <f t="shared" si="261"/>
        <v>196.87091955415843</v>
      </c>
      <c r="P1819" s="12">
        <f t="shared" si="262"/>
        <v>0</v>
      </c>
      <c r="Q1819">
        <f t="shared" si="263"/>
        <v>72.179090445841553</v>
      </c>
      <c r="R1819">
        <f>$D$2*tarifas!$D$12/24</f>
        <v>1.4541666666666666</v>
      </c>
      <c r="S1819" t="e">
        <f>VLOOKUP(E1819&amp;" "&amp;F1819,tarifas!$A$13:$D$20,4,FALSE)*P1819</f>
        <v>#N/A</v>
      </c>
      <c r="T1819">
        <f>IF(F1819="COD1",tarifas!$D$11*(SUMIFS($P$11:$P$8770,$F$11:$F$8770,"=COD1",$B$11:$B$8770,"="&amp;B1819)/COUNTIFS($F$11:$F$8770,"=COD1",$B$11:$B$8770,"="&amp;B1819))/COUNTIFS($A$11:$A$8770,"="&amp;A1819,$F$11:$F$8770,"=COD1"),0)</f>
        <v>0</v>
      </c>
      <c r="U1819" t="e">
        <f>(VLOOKUP(F1819,tarifas!$C$7:$D$10,2,FALSE)+tarifas!$D$21)*datos!P1819</f>
        <v>#N/A</v>
      </c>
      <c r="V1819" t="e">
        <f t="shared" si="264"/>
        <v>#N/A</v>
      </c>
      <c r="W1819">
        <f t="shared" si="265"/>
        <v>3.0979987410259655</v>
      </c>
    </row>
    <row r="1820" spans="1:23" x14ac:dyDescent="0.25">
      <c r="A1820">
        <f t="shared" si="258"/>
        <v>76</v>
      </c>
      <c r="B1820">
        <f t="shared" si="259"/>
        <v>3</v>
      </c>
      <c r="C1820" s="1">
        <f t="shared" si="266"/>
        <v>41715.374999995613</v>
      </c>
      <c r="D1820" s="7">
        <v>130.33333333333334</v>
      </c>
      <c r="E1820" s="7"/>
      <c r="G1820">
        <v>47.19</v>
      </c>
      <c r="H1820" s="12">
        <v>316.02144781380889</v>
      </c>
      <c r="I1820" s="13">
        <f>$D$2*tarifas!$D$12/24</f>
        <v>1.4541666666666666</v>
      </c>
      <c r="J1820" s="13" t="e">
        <f>VLOOKUP(E1820&amp;" "&amp;F1820,tarifas!$A$13:$D$20,4,FALSE)*H1820</f>
        <v>#N/A</v>
      </c>
      <c r="K1820" s="13">
        <f>IF(F1820="COD1",tarifas!$D$11*(SUMIFS($H$11:$H$8770,$F$11:$F$8770,"=COD1",$B$11:$B$8770,"="&amp;B1820)/COUNTIFS($F$11:$F$8770,"=COD1",$B$11:$B$8770,"="&amp;B1820))/COUNTIFS($A$11:$A$8770,"="&amp;A1820,$F$11:$F$8770,"=COD1"),0)</f>
        <v>0</v>
      </c>
      <c r="L1820" s="13" t="e">
        <f>(VLOOKUP(F1820,tarifas!$C$7:$D$10,2,FALSE)+tarifas!$D$21)*datos!H1820</f>
        <v>#N/A</v>
      </c>
      <c r="M1820">
        <v>386.19569999999999</v>
      </c>
      <c r="N1820" s="13" t="e">
        <f t="shared" si="260"/>
        <v>#N/A</v>
      </c>
      <c r="O1820">
        <f t="shared" si="261"/>
        <v>316.02144781380889</v>
      </c>
      <c r="P1820" s="12">
        <f t="shared" si="262"/>
        <v>0</v>
      </c>
      <c r="Q1820">
        <f t="shared" si="263"/>
        <v>70.174252186191097</v>
      </c>
      <c r="R1820">
        <f>$D$2*tarifas!$D$12/24</f>
        <v>1.4541666666666666</v>
      </c>
      <c r="S1820" t="e">
        <f>VLOOKUP(E1820&amp;" "&amp;F1820,tarifas!$A$13:$D$20,4,FALSE)*P1820</f>
        <v>#N/A</v>
      </c>
      <c r="T1820">
        <f>IF(F1820="COD1",tarifas!$D$11*(SUMIFS($P$11:$P$8770,$F$11:$F$8770,"=COD1",$B$11:$B$8770,"="&amp;B1820)/COUNTIFS($F$11:$F$8770,"=COD1",$B$11:$B$8770,"="&amp;B1820))/COUNTIFS($A$11:$A$8770,"="&amp;A1820,$F$11:$F$8770,"=COD1"),0)</f>
        <v>0</v>
      </c>
      <c r="U1820" t="e">
        <f>(VLOOKUP(F1820,tarifas!$C$7:$D$10,2,FALSE)+tarifas!$D$21)*datos!P1820</f>
        <v>#N/A</v>
      </c>
      <c r="V1820" t="e">
        <f t="shared" si="264"/>
        <v>#N/A</v>
      </c>
      <c r="W1820">
        <f t="shared" si="265"/>
        <v>2.9803706645997217</v>
      </c>
    </row>
    <row r="1821" spans="1:23" x14ac:dyDescent="0.25">
      <c r="A1821">
        <f t="shared" si="258"/>
        <v>76</v>
      </c>
      <c r="B1821">
        <f t="shared" si="259"/>
        <v>3</v>
      </c>
      <c r="C1821" s="1">
        <f t="shared" si="266"/>
        <v>41715.416666662277</v>
      </c>
      <c r="D1821" s="7">
        <v>289.25757575757575</v>
      </c>
      <c r="E1821" s="7"/>
      <c r="G1821">
        <v>45</v>
      </c>
      <c r="H1821" s="12">
        <v>490.40690047831663</v>
      </c>
      <c r="I1821" s="13">
        <f>$D$2*tarifas!$D$12/24</f>
        <v>1.4541666666666666</v>
      </c>
      <c r="J1821" s="13" t="e">
        <f>VLOOKUP(E1821&amp;" "&amp;F1821,tarifas!$A$13:$D$20,4,FALSE)*H1821</f>
        <v>#N/A</v>
      </c>
      <c r="K1821" s="13">
        <f>IF(F1821="COD1",tarifas!$D$11*(SUMIFS($H$11:$H$8770,$F$11:$F$8770,"=COD1",$B$11:$B$8770,"="&amp;B1821)/COUNTIFS($F$11:$F$8770,"=COD1",$B$11:$B$8770,"="&amp;B1821))/COUNTIFS($A$11:$A$8770,"="&amp;A1821,$F$11:$F$8770,"=COD1"),0)</f>
        <v>0</v>
      </c>
      <c r="L1821" s="13" t="e">
        <f>(VLOOKUP(F1821,tarifas!$C$7:$D$10,2,FALSE)+tarifas!$D$21)*datos!H1821</f>
        <v>#N/A</v>
      </c>
      <c r="M1821">
        <v>468.92935999999997</v>
      </c>
      <c r="N1821" s="13" t="e">
        <f t="shared" si="260"/>
        <v>#N/A</v>
      </c>
      <c r="O1821">
        <f t="shared" si="261"/>
        <v>468.92935999999997</v>
      </c>
      <c r="P1821" s="12">
        <f t="shared" si="262"/>
        <v>21.477540478316655</v>
      </c>
      <c r="Q1821">
        <f t="shared" si="263"/>
        <v>0</v>
      </c>
      <c r="R1821">
        <f>$D$2*tarifas!$D$12/24</f>
        <v>1.4541666666666666</v>
      </c>
      <c r="S1821" t="e">
        <f>VLOOKUP(E1821&amp;" "&amp;F1821,tarifas!$A$13:$D$20,4,FALSE)*P1821</f>
        <v>#N/A</v>
      </c>
      <c r="T1821">
        <f>IF(F1821="COD1",tarifas!$D$11*(SUMIFS($P$11:$P$8770,$F$11:$F$8770,"=COD1",$B$11:$B$8770,"="&amp;B1821)/COUNTIFS($F$11:$F$8770,"=COD1",$B$11:$B$8770,"="&amp;B1821))/COUNTIFS($A$11:$A$8770,"="&amp;A1821,$F$11:$F$8770,"=COD1"),0)</f>
        <v>0</v>
      </c>
      <c r="U1821" t="e">
        <f>(VLOOKUP(F1821,tarifas!$C$7:$D$10,2,FALSE)+tarifas!$D$21)*datos!P1821</f>
        <v>#N/A</v>
      </c>
      <c r="V1821" t="e">
        <f t="shared" si="264"/>
        <v>#N/A</v>
      </c>
      <c r="W1821">
        <f t="shared" si="265"/>
        <v>0</v>
      </c>
    </row>
    <row r="1822" spans="1:23" x14ac:dyDescent="0.25">
      <c r="A1822">
        <f t="shared" si="258"/>
        <v>76</v>
      </c>
      <c r="B1822">
        <f t="shared" si="259"/>
        <v>3</v>
      </c>
      <c r="C1822" s="1">
        <f t="shared" si="266"/>
        <v>41715.458333328941</v>
      </c>
      <c r="D1822" s="7">
        <v>710.65151515151513</v>
      </c>
      <c r="E1822" s="7"/>
      <c r="G1822">
        <v>44.69</v>
      </c>
      <c r="H1822" s="12">
        <v>539.69946454796582</v>
      </c>
      <c r="I1822" s="13">
        <f>$D$2*tarifas!$D$12/24</f>
        <v>1.4541666666666666</v>
      </c>
      <c r="J1822" s="13" t="e">
        <f>VLOOKUP(E1822&amp;" "&amp;F1822,tarifas!$A$13:$D$20,4,FALSE)*H1822</f>
        <v>#N/A</v>
      </c>
      <c r="K1822" s="13">
        <f>IF(F1822="COD1",tarifas!$D$11*(SUMIFS($H$11:$H$8770,$F$11:$F$8770,"=COD1",$B$11:$B$8770,"="&amp;B1822)/COUNTIFS($F$11:$F$8770,"=COD1",$B$11:$B$8770,"="&amp;B1822))/COUNTIFS($A$11:$A$8770,"="&amp;A1822,$F$11:$F$8770,"=COD1"),0)</f>
        <v>0</v>
      </c>
      <c r="L1822" s="13" t="e">
        <f>(VLOOKUP(F1822,tarifas!$C$7:$D$10,2,FALSE)+tarifas!$D$21)*datos!H1822</f>
        <v>#N/A</v>
      </c>
      <c r="M1822">
        <v>514.37088000000006</v>
      </c>
      <c r="N1822" s="13" t="e">
        <f t="shared" si="260"/>
        <v>#N/A</v>
      </c>
      <c r="O1822">
        <f t="shared" si="261"/>
        <v>514.37088000000006</v>
      </c>
      <c r="P1822" s="12">
        <f t="shared" si="262"/>
        <v>25.328584547965761</v>
      </c>
      <c r="Q1822">
        <f t="shared" si="263"/>
        <v>0</v>
      </c>
      <c r="R1822">
        <f>$D$2*tarifas!$D$12/24</f>
        <v>1.4541666666666666</v>
      </c>
      <c r="S1822" t="e">
        <f>VLOOKUP(E1822&amp;" "&amp;F1822,tarifas!$A$13:$D$20,4,FALSE)*P1822</f>
        <v>#N/A</v>
      </c>
      <c r="T1822">
        <f>IF(F1822="COD1",tarifas!$D$11*(SUMIFS($P$11:$P$8770,$F$11:$F$8770,"=COD1",$B$11:$B$8770,"="&amp;B1822)/COUNTIFS($F$11:$F$8770,"=COD1",$B$11:$B$8770,"="&amp;B1822))/COUNTIFS($A$11:$A$8770,"="&amp;A1822,$F$11:$F$8770,"=COD1"),0)</f>
        <v>0</v>
      </c>
      <c r="U1822" t="e">
        <f>(VLOOKUP(F1822,tarifas!$C$7:$D$10,2,FALSE)+tarifas!$D$21)*datos!P1822</f>
        <v>#N/A</v>
      </c>
      <c r="V1822" t="e">
        <f t="shared" si="264"/>
        <v>#N/A</v>
      </c>
      <c r="W1822">
        <f t="shared" si="265"/>
        <v>0</v>
      </c>
    </row>
    <row r="1823" spans="1:23" x14ac:dyDescent="0.25">
      <c r="A1823">
        <f t="shared" si="258"/>
        <v>76</v>
      </c>
      <c r="B1823">
        <f t="shared" si="259"/>
        <v>3</v>
      </c>
      <c r="C1823" s="1">
        <f t="shared" si="266"/>
        <v>41715.499999995605</v>
      </c>
      <c r="D1823" s="7">
        <v>713.74242424242425</v>
      </c>
      <c r="E1823" s="7"/>
      <c r="G1823">
        <v>45.02</v>
      </c>
      <c r="H1823" s="12">
        <v>469.02933781114865</v>
      </c>
      <c r="I1823" s="13">
        <f>$D$2*tarifas!$D$12/24</f>
        <v>1.4541666666666666</v>
      </c>
      <c r="J1823" s="13" t="e">
        <f>VLOOKUP(E1823&amp;" "&amp;F1823,tarifas!$A$13:$D$20,4,FALSE)*H1823</f>
        <v>#N/A</v>
      </c>
      <c r="K1823" s="13">
        <f>IF(F1823="COD1",tarifas!$D$11*(SUMIFS($H$11:$H$8770,$F$11:$F$8770,"=COD1",$B$11:$B$8770,"="&amp;B1823)/COUNTIFS($F$11:$F$8770,"=COD1",$B$11:$B$8770,"="&amp;B1823))/COUNTIFS($A$11:$A$8770,"="&amp;A1823,$F$11:$F$8770,"=COD1"),0)</f>
        <v>0</v>
      </c>
      <c r="L1823" s="13" t="e">
        <f>(VLOOKUP(F1823,tarifas!$C$7:$D$10,2,FALSE)+tarifas!$D$21)*datos!H1823</f>
        <v>#N/A</v>
      </c>
      <c r="M1823">
        <v>524.22302000000002</v>
      </c>
      <c r="N1823" s="13" t="e">
        <f t="shared" si="260"/>
        <v>#N/A</v>
      </c>
      <c r="O1823">
        <f t="shared" si="261"/>
        <v>469.02933781114865</v>
      </c>
      <c r="P1823" s="12">
        <f t="shared" si="262"/>
        <v>0</v>
      </c>
      <c r="Q1823">
        <f t="shared" si="263"/>
        <v>55.193682188851369</v>
      </c>
      <c r="R1823">
        <f>$D$2*tarifas!$D$12/24</f>
        <v>1.4541666666666666</v>
      </c>
      <c r="S1823" t="e">
        <f>VLOOKUP(E1823&amp;" "&amp;F1823,tarifas!$A$13:$D$20,4,FALSE)*P1823</f>
        <v>#N/A</v>
      </c>
      <c r="T1823">
        <f>IF(F1823="COD1",tarifas!$D$11*(SUMIFS($P$11:$P$8770,$F$11:$F$8770,"=COD1",$B$11:$B$8770,"="&amp;B1823)/COUNTIFS($F$11:$F$8770,"=COD1",$B$11:$B$8770,"="&amp;B1823))/COUNTIFS($A$11:$A$8770,"="&amp;A1823,$F$11:$F$8770,"=COD1"),0)</f>
        <v>0</v>
      </c>
      <c r="U1823" t="e">
        <f>(VLOOKUP(F1823,tarifas!$C$7:$D$10,2,FALSE)+tarifas!$D$21)*datos!P1823</f>
        <v>#N/A</v>
      </c>
      <c r="V1823" t="e">
        <f t="shared" si="264"/>
        <v>#N/A</v>
      </c>
      <c r="W1823">
        <f t="shared" si="265"/>
        <v>2.2363376149278795</v>
      </c>
    </row>
    <row r="1824" spans="1:23" x14ac:dyDescent="0.25">
      <c r="A1824">
        <f t="shared" si="258"/>
        <v>76</v>
      </c>
      <c r="B1824">
        <f t="shared" si="259"/>
        <v>3</v>
      </c>
      <c r="C1824" s="1">
        <f t="shared" si="266"/>
        <v>41715.54166666227</v>
      </c>
      <c r="D1824" s="7">
        <v>726.62121212121224</v>
      </c>
      <c r="E1824" s="7"/>
      <c r="G1824">
        <v>45</v>
      </c>
      <c r="H1824" s="12">
        <v>426.16211719219933</v>
      </c>
      <c r="I1824" s="13">
        <f>$D$2*tarifas!$D$12/24</f>
        <v>1.4541666666666666</v>
      </c>
      <c r="J1824" s="13" t="e">
        <f>VLOOKUP(E1824&amp;" "&amp;F1824,tarifas!$A$13:$D$20,4,FALSE)*H1824</f>
        <v>#N/A</v>
      </c>
      <c r="K1824" s="13">
        <f>IF(F1824="COD1",tarifas!$D$11*(SUMIFS($H$11:$H$8770,$F$11:$F$8770,"=COD1",$B$11:$B$8770,"="&amp;B1824)/COUNTIFS($F$11:$F$8770,"=COD1",$B$11:$B$8770,"="&amp;B1824))/COUNTIFS($A$11:$A$8770,"="&amp;A1824,$F$11:$F$8770,"=COD1"),0)</f>
        <v>0</v>
      </c>
      <c r="L1824" s="13" t="e">
        <f>(VLOOKUP(F1824,tarifas!$C$7:$D$10,2,FALSE)+tarifas!$D$21)*datos!H1824</f>
        <v>#N/A</v>
      </c>
      <c r="M1824">
        <v>503.56297999999998</v>
      </c>
      <c r="N1824" s="13" t="e">
        <f t="shared" si="260"/>
        <v>#N/A</v>
      </c>
      <c r="O1824">
        <f t="shared" si="261"/>
        <v>426.16211719219933</v>
      </c>
      <c r="P1824" s="12">
        <f t="shared" si="262"/>
        <v>0</v>
      </c>
      <c r="Q1824">
        <f t="shared" si="263"/>
        <v>77.40086280780065</v>
      </c>
      <c r="R1824">
        <f>$D$2*tarifas!$D$12/24</f>
        <v>1.4541666666666666</v>
      </c>
      <c r="S1824" t="e">
        <f>VLOOKUP(E1824&amp;" "&amp;F1824,tarifas!$A$13:$D$20,4,FALSE)*P1824</f>
        <v>#N/A</v>
      </c>
      <c r="T1824">
        <f>IF(F1824="COD1",tarifas!$D$11*(SUMIFS($P$11:$P$8770,$F$11:$F$8770,"=COD1",$B$11:$B$8770,"="&amp;B1824)/COUNTIFS($F$11:$F$8770,"=COD1",$B$11:$B$8770,"="&amp;B1824))/COUNTIFS($A$11:$A$8770,"="&amp;A1824,$F$11:$F$8770,"=COD1"),0)</f>
        <v>0</v>
      </c>
      <c r="U1824" t="e">
        <f>(VLOOKUP(F1824,tarifas!$C$7:$D$10,2,FALSE)+tarifas!$D$21)*datos!P1824</f>
        <v>#N/A</v>
      </c>
      <c r="V1824" t="e">
        <f t="shared" si="264"/>
        <v>#N/A</v>
      </c>
      <c r="W1824">
        <f t="shared" si="265"/>
        <v>3.1347349437159262</v>
      </c>
    </row>
    <row r="1825" spans="1:23" x14ac:dyDescent="0.25">
      <c r="A1825">
        <f t="shared" si="258"/>
        <v>76</v>
      </c>
      <c r="B1825">
        <f t="shared" si="259"/>
        <v>3</v>
      </c>
      <c r="C1825" s="1">
        <f t="shared" si="266"/>
        <v>41715.583333328934</v>
      </c>
      <c r="D1825" s="7">
        <v>690.81818181818176</v>
      </c>
      <c r="E1825" s="7"/>
      <c r="G1825">
        <v>44.17</v>
      </c>
      <c r="H1825" s="12">
        <v>514.87598369809552</v>
      </c>
      <c r="I1825" s="13">
        <f>$D$2*tarifas!$D$12/24</f>
        <v>1.4541666666666666</v>
      </c>
      <c r="J1825" s="13" t="e">
        <f>VLOOKUP(E1825&amp;" "&amp;F1825,tarifas!$A$13:$D$20,4,FALSE)*H1825</f>
        <v>#N/A</v>
      </c>
      <c r="K1825" s="13">
        <f>IF(F1825="COD1",tarifas!$D$11*(SUMIFS($H$11:$H$8770,$F$11:$F$8770,"=COD1",$B$11:$B$8770,"="&amp;B1825)/COUNTIFS($F$11:$F$8770,"=COD1",$B$11:$B$8770,"="&amp;B1825))/COUNTIFS($A$11:$A$8770,"="&amp;A1825,$F$11:$F$8770,"=COD1"),0)</f>
        <v>0</v>
      </c>
      <c r="L1825" s="13" t="e">
        <f>(VLOOKUP(F1825,tarifas!$C$7:$D$10,2,FALSE)+tarifas!$D$21)*datos!H1825</f>
        <v>#N/A</v>
      </c>
      <c r="M1825">
        <v>442.27010999999999</v>
      </c>
      <c r="N1825" s="13" t="e">
        <f t="shared" si="260"/>
        <v>#N/A</v>
      </c>
      <c r="O1825">
        <f t="shared" si="261"/>
        <v>442.27010999999999</v>
      </c>
      <c r="P1825" s="12">
        <f t="shared" si="262"/>
        <v>72.605873698095536</v>
      </c>
      <c r="Q1825">
        <f t="shared" si="263"/>
        <v>0</v>
      </c>
      <c r="R1825">
        <f>$D$2*tarifas!$D$12/24</f>
        <v>1.4541666666666666</v>
      </c>
      <c r="S1825" t="e">
        <f>VLOOKUP(E1825&amp;" "&amp;F1825,tarifas!$A$13:$D$20,4,FALSE)*P1825</f>
        <v>#N/A</v>
      </c>
      <c r="T1825">
        <f>IF(F1825="COD1",tarifas!$D$11*(SUMIFS($P$11:$P$8770,$F$11:$F$8770,"=COD1",$B$11:$B$8770,"="&amp;B1825)/COUNTIFS($F$11:$F$8770,"=COD1",$B$11:$B$8770,"="&amp;B1825))/COUNTIFS($A$11:$A$8770,"="&amp;A1825,$F$11:$F$8770,"=COD1"),0)</f>
        <v>0</v>
      </c>
      <c r="U1825" t="e">
        <f>(VLOOKUP(F1825,tarifas!$C$7:$D$10,2,FALSE)+tarifas!$D$21)*datos!P1825</f>
        <v>#N/A</v>
      </c>
      <c r="V1825" t="e">
        <f t="shared" si="264"/>
        <v>#N/A</v>
      </c>
      <c r="W1825">
        <f t="shared" si="265"/>
        <v>0</v>
      </c>
    </row>
    <row r="1826" spans="1:23" x14ac:dyDescent="0.25">
      <c r="A1826">
        <f t="shared" si="258"/>
        <v>76</v>
      </c>
      <c r="B1826">
        <f t="shared" si="259"/>
        <v>3</v>
      </c>
      <c r="C1826" s="1">
        <f t="shared" si="266"/>
        <v>41715.624999995598</v>
      </c>
      <c r="D1826" s="7">
        <v>529.06060606060601</v>
      </c>
      <c r="E1826" s="7"/>
      <c r="G1826">
        <v>43</v>
      </c>
      <c r="H1826" s="12">
        <v>520.7475097464561</v>
      </c>
      <c r="I1826" s="13">
        <f>$D$2*tarifas!$D$12/24</f>
        <v>1.4541666666666666</v>
      </c>
      <c r="J1826" s="13" t="e">
        <f>VLOOKUP(E1826&amp;" "&amp;F1826,tarifas!$A$13:$D$20,4,FALSE)*H1826</f>
        <v>#N/A</v>
      </c>
      <c r="K1826" s="13">
        <f>IF(F1826="COD1",tarifas!$D$11*(SUMIFS($H$11:$H$8770,$F$11:$F$8770,"=COD1",$B$11:$B$8770,"="&amp;B1826)/COUNTIFS($F$11:$F$8770,"=COD1",$B$11:$B$8770,"="&amp;B1826))/COUNTIFS($A$11:$A$8770,"="&amp;A1826,$F$11:$F$8770,"=COD1"),0)</f>
        <v>0</v>
      </c>
      <c r="L1826" s="13" t="e">
        <f>(VLOOKUP(F1826,tarifas!$C$7:$D$10,2,FALSE)+tarifas!$D$21)*datos!H1826</f>
        <v>#N/A</v>
      </c>
      <c r="M1826">
        <v>341.56216999999998</v>
      </c>
      <c r="N1826" s="13" t="e">
        <f t="shared" si="260"/>
        <v>#N/A</v>
      </c>
      <c r="O1826">
        <f t="shared" si="261"/>
        <v>341.56216999999998</v>
      </c>
      <c r="P1826" s="12">
        <f t="shared" si="262"/>
        <v>179.18533974645612</v>
      </c>
      <c r="Q1826">
        <f t="shared" si="263"/>
        <v>0</v>
      </c>
      <c r="R1826">
        <f>$D$2*tarifas!$D$12/24</f>
        <v>1.4541666666666666</v>
      </c>
      <c r="S1826" t="e">
        <f>VLOOKUP(E1826&amp;" "&amp;F1826,tarifas!$A$13:$D$20,4,FALSE)*P1826</f>
        <v>#N/A</v>
      </c>
      <c r="T1826">
        <f>IF(F1826="COD1",tarifas!$D$11*(SUMIFS($P$11:$P$8770,$F$11:$F$8770,"=COD1",$B$11:$B$8770,"="&amp;B1826)/COUNTIFS($F$11:$F$8770,"=COD1",$B$11:$B$8770,"="&amp;B1826))/COUNTIFS($A$11:$A$8770,"="&amp;A1826,$F$11:$F$8770,"=COD1"),0)</f>
        <v>0</v>
      </c>
      <c r="U1826" t="e">
        <f>(VLOOKUP(F1826,tarifas!$C$7:$D$10,2,FALSE)+tarifas!$D$21)*datos!P1826</f>
        <v>#N/A</v>
      </c>
      <c r="V1826" t="e">
        <f t="shared" si="264"/>
        <v>#N/A</v>
      </c>
      <c r="W1826">
        <f t="shared" si="265"/>
        <v>0</v>
      </c>
    </row>
    <row r="1827" spans="1:23" x14ac:dyDescent="0.25">
      <c r="A1827">
        <f t="shared" si="258"/>
        <v>76</v>
      </c>
      <c r="B1827">
        <f t="shared" si="259"/>
        <v>3</v>
      </c>
      <c r="C1827" s="1">
        <f t="shared" si="266"/>
        <v>41715.666666662262</v>
      </c>
      <c r="D1827" s="7">
        <v>293.12121212121212</v>
      </c>
      <c r="E1827" s="7"/>
      <c r="G1827">
        <v>43</v>
      </c>
      <c r="H1827" s="12">
        <v>510.87357933219994</v>
      </c>
      <c r="I1827" s="13">
        <f>$D$2*tarifas!$D$12/24</f>
        <v>1.4541666666666666</v>
      </c>
      <c r="J1827" s="13" t="e">
        <f>VLOOKUP(E1827&amp;" "&amp;F1827,tarifas!$A$13:$D$20,4,FALSE)*H1827</f>
        <v>#N/A</v>
      </c>
      <c r="K1827" s="13">
        <f>IF(F1827="COD1",tarifas!$D$11*(SUMIFS($H$11:$H$8770,$F$11:$F$8770,"=COD1",$B$11:$B$8770,"="&amp;B1827)/COUNTIFS($F$11:$F$8770,"=COD1",$B$11:$B$8770,"="&amp;B1827))/COUNTIFS($A$11:$A$8770,"="&amp;A1827,$F$11:$F$8770,"=COD1"),0)</f>
        <v>0</v>
      </c>
      <c r="L1827" s="13" t="e">
        <f>(VLOOKUP(F1827,tarifas!$C$7:$D$10,2,FALSE)+tarifas!$D$21)*datos!H1827</f>
        <v>#N/A</v>
      </c>
      <c r="M1827">
        <v>206.13839000000002</v>
      </c>
      <c r="N1827" s="13" t="e">
        <f t="shared" si="260"/>
        <v>#N/A</v>
      </c>
      <c r="O1827">
        <f t="shared" si="261"/>
        <v>206.13839000000002</v>
      </c>
      <c r="P1827" s="12">
        <f t="shared" si="262"/>
        <v>304.73518933219992</v>
      </c>
      <c r="Q1827">
        <f t="shared" si="263"/>
        <v>0</v>
      </c>
      <c r="R1827">
        <f>$D$2*tarifas!$D$12/24</f>
        <v>1.4541666666666666</v>
      </c>
      <c r="S1827" t="e">
        <f>VLOOKUP(E1827&amp;" "&amp;F1827,tarifas!$A$13:$D$20,4,FALSE)*P1827</f>
        <v>#N/A</v>
      </c>
      <c r="T1827">
        <f>IF(F1827="COD1",tarifas!$D$11*(SUMIFS($P$11:$P$8770,$F$11:$F$8770,"=COD1",$B$11:$B$8770,"="&amp;B1827)/COUNTIFS($F$11:$F$8770,"=COD1",$B$11:$B$8770,"="&amp;B1827))/COUNTIFS($A$11:$A$8770,"="&amp;A1827,$F$11:$F$8770,"=COD1"),0)</f>
        <v>0</v>
      </c>
      <c r="U1827" t="e">
        <f>(VLOOKUP(F1827,tarifas!$C$7:$D$10,2,FALSE)+tarifas!$D$21)*datos!P1827</f>
        <v>#N/A</v>
      </c>
      <c r="V1827" t="e">
        <f t="shared" si="264"/>
        <v>#N/A</v>
      </c>
      <c r="W1827">
        <f t="shared" si="265"/>
        <v>0</v>
      </c>
    </row>
    <row r="1828" spans="1:23" x14ac:dyDescent="0.25">
      <c r="A1828">
        <f t="shared" si="258"/>
        <v>76</v>
      </c>
      <c r="B1828">
        <f t="shared" si="259"/>
        <v>3</v>
      </c>
      <c r="C1828" s="1">
        <f t="shared" si="266"/>
        <v>41715.708333328927</v>
      </c>
      <c r="D1828" s="7">
        <v>122.60606060606061</v>
      </c>
      <c r="E1828" s="7"/>
      <c r="G1828">
        <v>44</v>
      </c>
      <c r="H1828" s="12">
        <v>515.88259414902689</v>
      </c>
      <c r="I1828" s="13">
        <f>$D$2*tarifas!$D$12/24</f>
        <v>1.4541666666666666</v>
      </c>
      <c r="J1828" s="13" t="e">
        <f>VLOOKUP(E1828&amp;" "&amp;F1828,tarifas!$A$13:$D$20,4,FALSE)*H1828</f>
        <v>#N/A</v>
      </c>
      <c r="K1828" s="13">
        <f>IF(F1828="COD1",tarifas!$D$11*(SUMIFS($H$11:$H$8770,$F$11:$F$8770,"=COD1",$B$11:$B$8770,"="&amp;B1828)/COUNTIFS($F$11:$F$8770,"=COD1",$B$11:$B$8770,"="&amp;B1828))/COUNTIFS($A$11:$A$8770,"="&amp;A1828,$F$11:$F$8770,"=COD1"),0)</f>
        <v>0</v>
      </c>
      <c r="L1828" s="13" t="e">
        <f>(VLOOKUP(F1828,tarifas!$C$7:$D$10,2,FALSE)+tarifas!$D$21)*datos!H1828</f>
        <v>#N/A</v>
      </c>
      <c r="M1828">
        <v>53.647779999999997</v>
      </c>
      <c r="N1828" s="13" t="e">
        <f t="shared" si="260"/>
        <v>#N/A</v>
      </c>
      <c r="O1828">
        <f t="shared" si="261"/>
        <v>53.647779999999997</v>
      </c>
      <c r="P1828" s="12">
        <f t="shared" si="262"/>
        <v>462.23481414902687</v>
      </c>
      <c r="Q1828">
        <f t="shared" si="263"/>
        <v>0</v>
      </c>
      <c r="R1828">
        <f>$D$2*tarifas!$D$12/24</f>
        <v>1.4541666666666666</v>
      </c>
      <c r="S1828" t="e">
        <f>VLOOKUP(E1828&amp;" "&amp;F1828,tarifas!$A$13:$D$20,4,FALSE)*P1828</f>
        <v>#N/A</v>
      </c>
      <c r="T1828">
        <f>IF(F1828="COD1",tarifas!$D$11*(SUMIFS($P$11:$P$8770,$F$11:$F$8770,"=COD1",$B$11:$B$8770,"="&amp;B1828)/COUNTIFS($F$11:$F$8770,"=COD1",$B$11:$B$8770,"="&amp;B1828))/COUNTIFS($A$11:$A$8770,"="&amp;A1828,$F$11:$F$8770,"=COD1"),0)</f>
        <v>0</v>
      </c>
      <c r="U1828" t="e">
        <f>(VLOOKUP(F1828,tarifas!$C$7:$D$10,2,FALSE)+tarifas!$D$21)*datos!P1828</f>
        <v>#N/A</v>
      </c>
      <c r="V1828" t="e">
        <f t="shared" si="264"/>
        <v>#N/A</v>
      </c>
      <c r="W1828">
        <f t="shared" si="265"/>
        <v>0</v>
      </c>
    </row>
    <row r="1829" spans="1:23" x14ac:dyDescent="0.25">
      <c r="A1829">
        <f t="shared" si="258"/>
        <v>76</v>
      </c>
      <c r="B1829">
        <f t="shared" si="259"/>
        <v>3</v>
      </c>
      <c r="C1829" s="1">
        <f t="shared" si="266"/>
        <v>41715.749999995591</v>
      </c>
      <c r="D1829" s="7">
        <v>0</v>
      </c>
      <c r="E1829" s="7"/>
      <c r="G1829">
        <v>46.59</v>
      </c>
      <c r="H1829" s="12">
        <v>409.94479959606326</v>
      </c>
      <c r="I1829" s="13">
        <f>$D$2*tarifas!$D$12/24</f>
        <v>1.4541666666666666</v>
      </c>
      <c r="J1829" s="13" t="e">
        <f>VLOOKUP(E1829&amp;" "&amp;F1829,tarifas!$A$13:$D$20,4,FALSE)*H1829</f>
        <v>#N/A</v>
      </c>
      <c r="K1829" s="13">
        <f>IF(F1829="COD1",tarifas!$D$11*(SUMIFS($H$11:$H$8770,$F$11:$F$8770,"=COD1",$B$11:$B$8770,"="&amp;B1829)/COUNTIFS($F$11:$F$8770,"=COD1",$B$11:$B$8770,"="&amp;B1829))/COUNTIFS($A$11:$A$8770,"="&amp;A1829,$F$11:$F$8770,"=COD1"),0)</f>
        <v>0</v>
      </c>
      <c r="L1829" s="13" t="e">
        <f>(VLOOKUP(F1829,tarifas!$C$7:$D$10,2,FALSE)+tarifas!$D$21)*datos!H1829</f>
        <v>#N/A</v>
      </c>
      <c r="M1829">
        <v>0</v>
      </c>
      <c r="N1829" s="13" t="e">
        <f t="shared" si="260"/>
        <v>#N/A</v>
      </c>
      <c r="O1829">
        <f t="shared" si="261"/>
        <v>0</v>
      </c>
      <c r="P1829" s="12">
        <f t="shared" si="262"/>
        <v>409.94479959606326</v>
      </c>
      <c r="Q1829">
        <f t="shared" si="263"/>
        <v>0</v>
      </c>
      <c r="R1829">
        <f>$D$2*tarifas!$D$12/24</f>
        <v>1.4541666666666666</v>
      </c>
      <c r="S1829" t="e">
        <f>VLOOKUP(E1829&amp;" "&amp;F1829,tarifas!$A$13:$D$20,4,FALSE)*P1829</f>
        <v>#N/A</v>
      </c>
      <c r="T1829">
        <f>IF(F1829="COD1",tarifas!$D$11*(SUMIFS($P$11:$P$8770,$F$11:$F$8770,"=COD1",$B$11:$B$8770,"="&amp;B1829)/COUNTIFS($F$11:$F$8770,"=COD1",$B$11:$B$8770,"="&amp;B1829))/COUNTIFS($A$11:$A$8770,"="&amp;A1829,$F$11:$F$8770,"=COD1"),0)</f>
        <v>0</v>
      </c>
      <c r="U1829" t="e">
        <f>(VLOOKUP(F1829,tarifas!$C$7:$D$10,2,FALSE)+tarifas!$D$21)*datos!P1829</f>
        <v>#N/A</v>
      </c>
      <c r="V1829" t="e">
        <f t="shared" si="264"/>
        <v>#N/A</v>
      </c>
      <c r="W1829">
        <f t="shared" si="265"/>
        <v>0</v>
      </c>
    </row>
    <row r="1830" spans="1:23" x14ac:dyDescent="0.25">
      <c r="A1830">
        <f t="shared" si="258"/>
        <v>76</v>
      </c>
      <c r="B1830">
        <f t="shared" si="259"/>
        <v>3</v>
      </c>
      <c r="C1830" s="1">
        <f t="shared" si="266"/>
        <v>41715.791666662255</v>
      </c>
      <c r="D1830" s="7">
        <v>0</v>
      </c>
      <c r="E1830" s="7"/>
      <c r="G1830">
        <v>62.8</v>
      </c>
      <c r="H1830" s="12">
        <v>291.38754176473827</v>
      </c>
      <c r="I1830" s="13">
        <f>$D$2*tarifas!$D$12/24</f>
        <v>1.4541666666666666</v>
      </c>
      <c r="J1830" s="13" t="e">
        <f>VLOOKUP(E1830&amp;" "&amp;F1830,tarifas!$A$13:$D$20,4,FALSE)*H1830</f>
        <v>#N/A</v>
      </c>
      <c r="K1830" s="13">
        <f>IF(F1830="COD1",tarifas!$D$11*(SUMIFS($H$11:$H$8770,$F$11:$F$8770,"=COD1",$B$11:$B$8770,"="&amp;B1830)/COUNTIFS($F$11:$F$8770,"=COD1",$B$11:$B$8770,"="&amp;B1830))/COUNTIFS($A$11:$A$8770,"="&amp;A1830,$F$11:$F$8770,"=COD1"),0)</f>
        <v>0</v>
      </c>
      <c r="L1830" s="13" t="e">
        <f>(VLOOKUP(F1830,tarifas!$C$7:$D$10,2,FALSE)+tarifas!$D$21)*datos!H1830</f>
        <v>#N/A</v>
      </c>
      <c r="M1830">
        <v>0</v>
      </c>
      <c r="N1830" s="13" t="e">
        <f t="shared" si="260"/>
        <v>#N/A</v>
      </c>
      <c r="O1830">
        <f t="shared" si="261"/>
        <v>0</v>
      </c>
      <c r="P1830" s="12">
        <f t="shared" si="262"/>
        <v>291.38754176473827</v>
      </c>
      <c r="Q1830">
        <f t="shared" si="263"/>
        <v>0</v>
      </c>
      <c r="R1830">
        <f>$D$2*tarifas!$D$12/24</f>
        <v>1.4541666666666666</v>
      </c>
      <c r="S1830" t="e">
        <f>VLOOKUP(E1830&amp;" "&amp;F1830,tarifas!$A$13:$D$20,4,FALSE)*P1830</f>
        <v>#N/A</v>
      </c>
      <c r="T1830">
        <f>IF(F1830="COD1",tarifas!$D$11*(SUMIFS($P$11:$P$8770,$F$11:$F$8770,"=COD1",$B$11:$B$8770,"="&amp;B1830)/COUNTIFS($F$11:$F$8770,"=COD1",$B$11:$B$8770,"="&amp;B1830))/COUNTIFS($A$11:$A$8770,"="&amp;A1830,$F$11:$F$8770,"=COD1"),0)</f>
        <v>0</v>
      </c>
      <c r="U1830" t="e">
        <f>(VLOOKUP(F1830,tarifas!$C$7:$D$10,2,FALSE)+tarifas!$D$21)*datos!P1830</f>
        <v>#N/A</v>
      </c>
      <c r="V1830" t="e">
        <f t="shared" si="264"/>
        <v>#N/A</v>
      </c>
      <c r="W1830">
        <f t="shared" si="265"/>
        <v>0</v>
      </c>
    </row>
    <row r="1831" spans="1:23" x14ac:dyDescent="0.25">
      <c r="A1831">
        <f t="shared" si="258"/>
        <v>76</v>
      </c>
      <c r="B1831">
        <f t="shared" si="259"/>
        <v>3</v>
      </c>
      <c r="C1831" s="1">
        <f t="shared" si="266"/>
        <v>41715.833333328919</v>
      </c>
      <c r="D1831" s="7">
        <v>0</v>
      </c>
      <c r="E1831" s="7"/>
      <c r="G1831">
        <v>90</v>
      </c>
      <c r="H1831" s="12">
        <v>203.5429410130771</v>
      </c>
      <c r="I1831" s="13">
        <f>$D$2*tarifas!$D$12/24</f>
        <v>1.4541666666666666</v>
      </c>
      <c r="J1831" s="13" t="e">
        <f>VLOOKUP(E1831&amp;" "&amp;F1831,tarifas!$A$13:$D$20,4,FALSE)*H1831</f>
        <v>#N/A</v>
      </c>
      <c r="K1831" s="13">
        <f>IF(F1831="COD1",tarifas!$D$11*(SUMIFS($H$11:$H$8770,$F$11:$F$8770,"=COD1",$B$11:$B$8770,"="&amp;B1831)/COUNTIFS($F$11:$F$8770,"=COD1",$B$11:$B$8770,"="&amp;B1831))/COUNTIFS($A$11:$A$8770,"="&amp;A1831,$F$11:$F$8770,"=COD1"),0)</f>
        <v>0</v>
      </c>
      <c r="L1831" s="13" t="e">
        <f>(VLOOKUP(F1831,tarifas!$C$7:$D$10,2,FALSE)+tarifas!$D$21)*datos!H1831</f>
        <v>#N/A</v>
      </c>
      <c r="M1831">
        <v>0</v>
      </c>
      <c r="N1831" s="13" t="e">
        <f t="shared" si="260"/>
        <v>#N/A</v>
      </c>
      <c r="O1831">
        <f t="shared" si="261"/>
        <v>0</v>
      </c>
      <c r="P1831" s="12">
        <f t="shared" si="262"/>
        <v>203.5429410130771</v>
      </c>
      <c r="Q1831">
        <f t="shared" si="263"/>
        <v>0</v>
      </c>
      <c r="R1831">
        <f>$D$2*tarifas!$D$12/24</f>
        <v>1.4541666666666666</v>
      </c>
      <c r="S1831" t="e">
        <f>VLOOKUP(E1831&amp;" "&amp;F1831,tarifas!$A$13:$D$20,4,FALSE)*P1831</f>
        <v>#N/A</v>
      </c>
      <c r="T1831">
        <f>IF(F1831="COD1",tarifas!$D$11*(SUMIFS($P$11:$P$8770,$F$11:$F$8770,"=COD1",$B$11:$B$8770,"="&amp;B1831)/COUNTIFS($F$11:$F$8770,"=COD1",$B$11:$B$8770,"="&amp;B1831))/COUNTIFS($A$11:$A$8770,"="&amp;A1831,$F$11:$F$8770,"=COD1"),0)</f>
        <v>0</v>
      </c>
      <c r="U1831" t="e">
        <f>(VLOOKUP(F1831,tarifas!$C$7:$D$10,2,FALSE)+tarifas!$D$21)*datos!P1831</f>
        <v>#N/A</v>
      </c>
      <c r="V1831" t="e">
        <f t="shared" si="264"/>
        <v>#N/A</v>
      </c>
      <c r="W1831">
        <f t="shared" si="265"/>
        <v>0</v>
      </c>
    </row>
    <row r="1832" spans="1:23" x14ac:dyDescent="0.25">
      <c r="A1832">
        <f t="shared" si="258"/>
        <v>76</v>
      </c>
      <c r="B1832">
        <f t="shared" si="259"/>
        <v>3</v>
      </c>
      <c r="C1832" s="1">
        <f t="shared" si="266"/>
        <v>41715.874999995583</v>
      </c>
      <c r="D1832" s="7">
        <v>0</v>
      </c>
      <c r="E1832" s="7"/>
      <c r="G1832">
        <v>75.69</v>
      </c>
      <c r="H1832" s="12">
        <v>192.5909535581338</v>
      </c>
      <c r="I1832" s="13">
        <f>$D$2*tarifas!$D$12/24</f>
        <v>1.4541666666666666</v>
      </c>
      <c r="J1832" s="13" t="e">
        <f>VLOOKUP(E1832&amp;" "&amp;F1832,tarifas!$A$13:$D$20,4,FALSE)*H1832</f>
        <v>#N/A</v>
      </c>
      <c r="K1832" s="13">
        <f>IF(F1832="COD1",tarifas!$D$11*(SUMIFS($H$11:$H$8770,$F$11:$F$8770,"=COD1",$B$11:$B$8770,"="&amp;B1832)/COUNTIFS($F$11:$F$8770,"=COD1",$B$11:$B$8770,"="&amp;B1832))/COUNTIFS($A$11:$A$8770,"="&amp;A1832,$F$11:$F$8770,"=COD1"),0)</f>
        <v>0</v>
      </c>
      <c r="L1832" s="13" t="e">
        <f>(VLOOKUP(F1832,tarifas!$C$7:$D$10,2,FALSE)+tarifas!$D$21)*datos!H1832</f>
        <v>#N/A</v>
      </c>
      <c r="M1832">
        <v>0</v>
      </c>
      <c r="N1832" s="13" t="e">
        <f t="shared" si="260"/>
        <v>#N/A</v>
      </c>
      <c r="O1832">
        <f t="shared" si="261"/>
        <v>0</v>
      </c>
      <c r="P1832" s="12">
        <f t="shared" si="262"/>
        <v>192.5909535581338</v>
      </c>
      <c r="Q1832">
        <f t="shared" si="263"/>
        <v>0</v>
      </c>
      <c r="R1832">
        <f>$D$2*tarifas!$D$12/24</f>
        <v>1.4541666666666666</v>
      </c>
      <c r="S1832" t="e">
        <f>VLOOKUP(E1832&amp;" "&amp;F1832,tarifas!$A$13:$D$20,4,FALSE)*P1832</f>
        <v>#N/A</v>
      </c>
      <c r="T1832">
        <f>IF(F1832="COD1",tarifas!$D$11*(SUMIFS($P$11:$P$8770,$F$11:$F$8770,"=COD1",$B$11:$B$8770,"="&amp;B1832)/COUNTIFS($F$11:$F$8770,"=COD1",$B$11:$B$8770,"="&amp;B1832))/COUNTIFS($A$11:$A$8770,"="&amp;A1832,$F$11:$F$8770,"=COD1"),0)</f>
        <v>0</v>
      </c>
      <c r="U1832" t="e">
        <f>(VLOOKUP(F1832,tarifas!$C$7:$D$10,2,FALSE)+tarifas!$D$21)*datos!P1832</f>
        <v>#N/A</v>
      </c>
      <c r="V1832" t="e">
        <f t="shared" si="264"/>
        <v>#N/A</v>
      </c>
      <c r="W1832">
        <f t="shared" si="265"/>
        <v>0</v>
      </c>
    </row>
    <row r="1833" spans="1:23" x14ac:dyDescent="0.25">
      <c r="A1833">
        <f t="shared" si="258"/>
        <v>76</v>
      </c>
      <c r="B1833">
        <f t="shared" si="259"/>
        <v>3</v>
      </c>
      <c r="C1833" s="1">
        <f t="shared" si="266"/>
        <v>41715.916666662248</v>
      </c>
      <c r="D1833" s="7">
        <v>0</v>
      </c>
      <c r="E1833" s="7"/>
      <c r="G1833">
        <v>51.69</v>
      </c>
      <c r="H1833" s="12">
        <v>180.77485620505385</v>
      </c>
      <c r="I1833" s="13">
        <f>$D$2*tarifas!$D$12/24</f>
        <v>1.4541666666666666</v>
      </c>
      <c r="J1833" s="13" t="e">
        <f>VLOOKUP(E1833&amp;" "&amp;F1833,tarifas!$A$13:$D$20,4,FALSE)*H1833</f>
        <v>#N/A</v>
      </c>
      <c r="K1833" s="13">
        <f>IF(F1833="COD1",tarifas!$D$11*(SUMIFS($H$11:$H$8770,$F$11:$F$8770,"=COD1",$B$11:$B$8770,"="&amp;B1833)/COUNTIFS($F$11:$F$8770,"=COD1",$B$11:$B$8770,"="&amp;B1833))/COUNTIFS($A$11:$A$8770,"="&amp;A1833,$F$11:$F$8770,"=COD1"),0)</f>
        <v>0</v>
      </c>
      <c r="L1833" s="13" t="e">
        <f>(VLOOKUP(F1833,tarifas!$C$7:$D$10,2,FALSE)+tarifas!$D$21)*datos!H1833</f>
        <v>#N/A</v>
      </c>
      <c r="M1833">
        <v>0</v>
      </c>
      <c r="N1833" s="13" t="e">
        <f t="shared" si="260"/>
        <v>#N/A</v>
      </c>
      <c r="O1833">
        <f t="shared" si="261"/>
        <v>0</v>
      </c>
      <c r="P1833" s="12">
        <f t="shared" si="262"/>
        <v>180.77485620505385</v>
      </c>
      <c r="Q1833">
        <f t="shared" si="263"/>
        <v>0</v>
      </c>
      <c r="R1833">
        <f>$D$2*tarifas!$D$12/24</f>
        <v>1.4541666666666666</v>
      </c>
      <c r="S1833" t="e">
        <f>VLOOKUP(E1833&amp;" "&amp;F1833,tarifas!$A$13:$D$20,4,FALSE)*P1833</f>
        <v>#N/A</v>
      </c>
      <c r="T1833">
        <f>IF(F1833="COD1",tarifas!$D$11*(SUMIFS($P$11:$P$8770,$F$11:$F$8770,"=COD1",$B$11:$B$8770,"="&amp;B1833)/COUNTIFS($F$11:$F$8770,"=COD1",$B$11:$B$8770,"="&amp;B1833))/COUNTIFS($A$11:$A$8770,"="&amp;A1833,$F$11:$F$8770,"=COD1"),0)</f>
        <v>0</v>
      </c>
      <c r="U1833" t="e">
        <f>(VLOOKUP(F1833,tarifas!$C$7:$D$10,2,FALSE)+tarifas!$D$21)*datos!P1833</f>
        <v>#N/A</v>
      </c>
      <c r="V1833" t="e">
        <f t="shared" si="264"/>
        <v>#N/A</v>
      </c>
      <c r="W1833">
        <f t="shared" si="265"/>
        <v>0</v>
      </c>
    </row>
    <row r="1834" spans="1:23" x14ac:dyDescent="0.25">
      <c r="A1834">
        <f t="shared" si="258"/>
        <v>76</v>
      </c>
      <c r="B1834">
        <f t="shared" si="259"/>
        <v>3</v>
      </c>
      <c r="C1834" s="1">
        <f t="shared" si="266"/>
        <v>41715.958333328912</v>
      </c>
      <c r="D1834" s="7">
        <v>0</v>
      </c>
      <c r="E1834" s="7"/>
      <c r="G1834">
        <v>43.5</v>
      </c>
      <c r="H1834" s="12">
        <v>178.98113307453667</v>
      </c>
      <c r="I1834" s="13">
        <f>$D$2*tarifas!$D$12/24</f>
        <v>1.4541666666666666</v>
      </c>
      <c r="J1834" s="13" t="e">
        <f>VLOOKUP(E1834&amp;" "&amp;F1834,tarifas!$A$13:$D$20,4,FALSE)*H1834</f>
        <v>#N/A</v>
      </c>
      <c r="K1834" s="13">
        <f>IF(F1834="COD1",tarifas!$D$11*(SUMIFS($H$11:$H$8770,$F$11:$F$8770,"=COD1",$B$11:$B$8770,"="&amp;B1834)/COUNTIFS($F$11:$F$8770,"=COD1",$B$11:$B$8770,"="&amp;B1834))/COUNTIFS($A$11:$A$8770,"="&amp;A1834,$F$11:$F$8770,"=COD1"),0)</f>
        <v>0</v>
      </c>
      <c r="L1834" s="13" t="e">
        <f>(VLOOKUP(F1834,tarifas!$C$7:$D$10,2,FALSE)+tarifas!$D$21)*datos!H1834</f>
        <v>#N/A</v>
      </c>
      <c r="M1834">
        <v>0</v>
      </c>
      <c r="N1834" s="13" t="e">
        <f t="shared" si="260"/>
        <v>#N/A</v>
      </c>
      <c r="O1834">
        <f t="shared" si="261"/>
        <v>0</v>
      </c>
      <c r="P1834" s="12">
        <f t="shared" si="262"/>
        <v>178.98113307453667</v>
      </c>
      <c r="Q1834">
        <f t="shared" si="263"/>
        <v>0</v>
      </c>
      <c r="R1834">
        <f>$D$2*tarifas!$D$12/24</f>
        <v>1.4541666666666666</v>
      </c>
      <c r="S1834" t="e">
        <f>VLOOKUP(E1834&amp;" "&amp;F1834,tarifas!$A$13:$D$20,4,FALSE)*P1834</f>
        <v>#N/A</v>
      </c>
      <c r="T1834">
        <f>IF(F1834="COD1",tarifas!$D$11*(SUMIFS($P$11:$P$8770,$F$11:$F$8770,"=COD1",$B$11:$B$8770,"="&amp;B1834)/COUNTIFS($F$11:$F$8770,"=COD1",$B$11:$B$8770,"="&amp;B1834))/COUNTIFS($A$11:$A$8770,"="&amp;A1834,$F$11:$F$8770,"=COD1"),0)</f>
        <v>0</v>
      </c>
      <c r="U1834" t="e">
        <f>(VLOOKUP(F1834,tarifas!$C$7:$D$10,2,FALSE)+tarifas!$D$21)*datos!P1834</f>
        <v>#N/A</v>
      </c>
      <c r="V1834" t="e">
        <f t="shared" si="264"/>
        <v>#N/A</v>
      </c>
      <c r="W1834">
        <f t="shared" si="265"/>
        <v>0</v>
      </c>
    </row>
    <row r="1835" spans="1:23" x14ac:dyDescent="0.25">
      <c r="A1835">
        <f t="shared" si="258"/>
        <v>77</v>
      </c>
      <c r="B1835">
        <f t="shared" si="259"/>
        <v>3</v>
      </c>
      <c r="C1835" s="1">
        <f t="shared" si="266"/>
        <v>41715.999999995576</v>
      </c>
      <c r="D1835" s="7">
        <v>0</v>
      </c>
      <c r="E1835" s="7"/>
      <c r="G1835">
        <v>43.56</v>
      </c>
      <c r="H1835" s="12">
        <v>178.47504457003703</v>
      </c>
      <c r="I1835" s="13">
        <f>$D$2*tarifas!$D$12/24</f>
        <v>1.4541666666666666</v>
      </c>
      <c r="J1835" s="13" t="e">
        <f>VLOOKUP(E1835&amp;" "&amp;F1835,tarifas!$A$13:$D$20,4,FALSE)*H1835</f>
        <v>#N/A</v>
      </c>
      <c r="K1835" s="13">
        <f>IF(F1835="COD1",tarifas!$D$11*(SUMIFS($H$11:$H$8770,$F$11:$F$8770,"=COD1",$B$11:$B$8770,"="&amp;B1835)/COUNTIFS($F$11:$F$8770,"=COD1",$B$11:$B$8770,"="&amp;B1835))/COUNTIFS($A$11:$A$8770,"="&amp;A1835,$F$11:$F$8770,"=COD1"),0)</f>
        <v>0</v>
      </c>
      <c r="L1835" s="13" t="e">
        <f>(VLOOKUP(F1835,tarifas!$C$7:$D$10,2,FALSE)+tarifas!$D$21)*datos!H1835</f>
        <v>#N/A</v>
      </c>
      <c r="M1835">
        <v>0</v>
      </c>
      <c r="N1835" s="13" t="e">
        <f t="shared" si="260"/>
        <v>#N/A</v>
      </c>
      <c r="O1835">
        <f t="shared" si="261"/>
        <v>0</v>
      </c>
      <c r="P1835" s="12">
        <f t="shared" si="262"/>
        <v>178.47504457003703</v>
      </c>
      <c r="Q1835">
        <f t="shared" si="263"/>
        <v>0</v>
      </c>
      <c r="R1835">
        <f>$D$2*tarifas!$D$12/24</f>
        <v>1.4541666666666666</v>
      </c>
      <c r="S1835" t="e">
        <f>VLOOKUP(E1835&amp;" "&amp;F1835,tarifas!$A$13:$D$20,4,FALSE)*P1835</f>
        <v>#N/A</v>
      </c>
      <c r="T1835">
        <f>IF(F1835="COD1",tarifas!$D$11*(SUMIFS($P$11:$P$8770,$F$11:$F$8770,"=COD1",$B$11:$B$8770,"="&amp;B1835)/COUNTIFS($F$11:$F$8770,"=COD1",$B$11:$B$8770,"="&amp;B1835))/COUNTIFS($A$11:$A$8770,"="&amp;A1835,$F$11:$F$8770,"=COD1"),0)</f>
        <v>0</v>
      </c>
      <c r="U1835" t="e">
        <f>(VLOOKUP(F1835,tarifas!$C$7:$D$10,2,FALSE)+tarifas!$D$21)*datos!P1835</f>
        <v>#N/A</v>
      </c>
      <c r="V1835" t="e">
        <f t="shared" si="264"/>
        <v>#N/A</v>
      </c>
      <c r="W1835">
        <f t="shared" si="265"/>
        <v>0</v>
      </c>
    </row>
    <row r="1836" spans="1:23" x14ac:dyDescent="0.25">
      <c r="A1836">
        <f t="shared" si="258"/>
        <v>77</v>
      </c>
      <c r="B1836">
        <f t="shared" si="259"/>
        <v>3</v>
      </c>
      <c r="C1836" s="1">
        <f t="shared" si="266"/>
        <v>41716.04166666224</v>
      </c>
      <c r="D1836" s="7">
        <v>0</v>
      </c>
      <c r="E1836" s="7"/>
      <c r="G1836">
        <v>39</v>
      </c>
      <c r="H1836" s="12">
        <v>178.13338486046632</v>
      </c>
      <c r="I1836" s="13">
        <f>$D$2*tarifas!$D$12/24</f>
        <v>1.4541666666666666</v>
      </c>
      <c r="J1836" s="13" t="e">
        <f>VLOOKUP(E1836&amp;" "&amp;F1836,tarifas!$A$13:$D$20,4,FALSE)*H1836</f>
        <v>#N/A</v>
      </c>
      <c r="K1836" s="13">
        <f>IF(F1836="COD1",tarifas!$D$11*(SUMIFS($H$11:$H$8770,$F$11:$F$8770,"=COD1",$B$11:$B$8770,"="&amp;B1836)/COUNTIFS($F$11:$F$8770,"=COD1",$B$11:$B$8770,"="&amp;B1836))/COUNTIFS($A$11:$A$8770,"="&amp;A1836,$F$11:$F$8770,"=COD1"),0)</f>
        <v>0</v>
      </c>
      <c r="L1836" s="13" t="e">
        <f>(VLOOKUP(F1836,tarifas!$C$7:$D$10,2,FALSE)+tarifas!$D$21)*datos!H1836</f>
        <v>#N/A</v>
      </c>
      <c r="M1836">
        <v>0</v>
      </c>
      <c r="N1836" s="13" t="e">
        <f t="shared" si="260"/>
        <v>#N/A</v>
      </c>
      <c r="O1836">
        <f t="shared" si="261"/>
        <v>0</v>
      </c>
      <c r="P1836" s="12">
        <f t="shared" si="262"/>
        <v>178.13338486046632</v>
      </c>
      <c r="Q1836">
        <f t="shared" si="263"/>
        <v>0</v>
      </c>
      <c r="R1836">
        <f>$D$2*tarifas!$D$12/24</f>
        <v>1.4541666666666666</v>
      </c>
      <c r="S1836" t="e">
        <f>VLOOKUP(E1836&amp;" "&amp;F1836,tarifas!$A$13:$D$20,4,FALSE)*P1836</f>
        <v>#N/A</v>
      </c>
      <c r="T1836">
        <f>IF(F1836="COD1",tarifas!$D$11*(SUMIFS($P$11:$P$8770,$F$11:$F$8770,"=COD1",$B$11:$B$8770,"="&amp;B1836)/COUNTIFS($F$11:$F$8770,"=COD1",$B$11:$B$8770,"="&amp;B1836))/COUNTIFS($A$11:$A$8770,"="&amp;A1836,$F$11:$F$8770,"=COD1"),0)</f>
        <v>0</v>
      </c>
      <c r="U1836" t="e">
        <f>(VLOOKUP(F1836,tarifas!$C$7:$D$10,2,FALSE)+tarifas!$D$21)*datos!P1836</f>
        <v>#N/A</v>
      </c>
      <c r="V1836" t="e">
        <f t="shared" si="264"/>
        <v>#N/A</v>
      </c>
      <c r="W1836">
        <f t="shared" si="265"/>
        <v>0</v>
      </c>
    </row>
    <row r="1837" spans="1:23" x14ac:dyDescent="0.25">
      <c r="A1837">
        <f t="shared" si="258"/>
        <v>77</v>
      </c>
      <c r="B1837">
        <f t="shared" si="259"/>
        <v>3</v>
      </c>
      <c r="C1837" s="1">
        <f t="shared" si="266"/>
        <v>41716.083333328905</v>
      </c>
      <c r="D1837" s="7">
        <v>0</v>
      </c>
      <c r="E1837" s="7"/>
      <c r="G1837">
        <v>34.5</v>
      </c>
      <c r="H1837" s="12">
        <v>173.14493675692466</v>
      </c>
      <c r="I1837" s="13">
        <f>$D$2*tarifas!$D$12/24</f>
        <v>1.4541666666666666</v>
      </c>
      <c r="J1837" s="13" t="e">
        <f>VLOOKUP(E1837&amp;" "&amp;F1837,tarifas!$A$13:$D$20,4,FALSE)*H1837</f>
        <v>#N/A</v>
      </c>
      <c r="K1837" s="13">
        <f>IF(F1837="COD1",tarifas!$D$11*(SUMIFS($H$11:$H$8770,$F$11:$F$8770,"=COD1",$B$11:$B$8770,"="&amp;B1837)/COUNTIFS($F$11:$F$8770,"=COD1",$B$11:$B$8770,"="&amp;B1837))/COUNTIFS($A$11:$A$8770,"="&amp;A1837,$F$11:$F$8770,"=COD1"),0)</f>
        <v>0</v>
      </c>
      <c r="L1837" s="13" t="e">
        <f>(VLOOKUP(F1837,tarifas!$C$7:$D$10,2,FALSE)+tarifas!$D$21)*datos!H1837</f>
        <v>#N/A</v>
      </c>
      <c r="M1837">
        <v>0</v>
      </c>
      <c r="N1837" s="13" t="e">
        <f t="shared" si="260"/>
        <v>#N/A</v>
      </c>
      <c r="O1837">
        <f t="shared" si="261"/>
        <v>0</v>
      </c>
      <c r="P1837" s="12">
        <f t="shared" si="262"/>
        <v>173.14493675692466</v>
      </c>
      <c r="Q1837">
        <f t="shared" si="263"/>
        <v>0</v>
      </c>
      <c r="R1837">
        <f>$D$2*tarifas!$D$12/24</f>
        <v>1.4541666666666666</v>
      </c>
      <c r="S1837" t="e">
        <f>VLOOKUP(E1837&amp;" "&amp;F1837,tarifas!$A$13:$D$20,4,FALSE)*P1837</f>
        <v>#N/A</v>
      </c>
      <c r="T1837">
        <f>IF(F1837="COD1",tarifas!$D$11*(SUMIFS($P$11:$P$8770,$F$11:$F$8770,"=COD1",$B$11:$B$8770,"="&amp;B1837)/COUNTIFS($F$11:$F$8770,"=COD1",$B$11:$B$8770,"="&amp;B1837))/COUNTIFS($A$11:$A$8770,"="&amp;A1837,$F$11:$F$8770,"=COD1"),0)</f>
        <v>0</v>
      </c>
      <c r="U1837" t="e">
        <f>(VLOOKUP(F1837,tarifas!$C$7:$D$10,2,FALSE)+tarifas!$D$21)*datos!P1837</f>
        <v>#N/A</v>
      </c>
      <c r="V1837" t="e">
        <f t="shared" si="264"/>
        <v>#N/A</v>
      </c>
      <c r="W1837">
        <f t="shared" si="265"/>
        <v>0</v>
      </c>
    </row>
    <row r="1838" spans="1:23" x14ac:dyDescent="0.25">
      <c r="A1838">
        <f t="shared" si="258"/>
        <v>77</v>
      </c>
      <c r="B1838">
        <f t="shared" si="259"/>
        <v>3</v>
      </c>
      <c r="C1838" s="1">
        <f t="shared" si="266"/>
        <v>41716.124999995569</v>
      </c>
      <c r="D1838" s="7">
        <v>0</v>
      </c>
      <c r="E1838" s="7"/>
      <c r="G1838">
        <v>34.6</v>
      </c>
      <c r="H1838" s="12">
        <v>172.74098769389053</v>
      </c>
      <c r="I1838" s="13">
        <f>$D$2*tarifas!$D$12/24</f>
        <v>1.4541666666666666</v>
      </c>
      <c r="J1838" s="13" t="e">
        <f>VLOOKUP(E1838&amp;" "&amp;F1838,tarifas!$A$13:$D$20,4,FALSE)*H1838</f>
        <v>#N/A</v>
      </c>
      <c r="K1838" s="13">
        <f>IF(F1838="COD1",tarifas!$D$11*(SUMIFS($H$11:$H$8770,$F$11:$F$8770,"=COD1",$B$11:$B$8770,"="&amp;B1838)/COUNTIFS($F$11:$F$8770,"=COD1",$B$11:$B$8770,"="&amp;B1838))/COUNTIFS($A$11:$A$8770,"="&amp;A1838,$F$11:$F$8770,"=COD1"),0)</f>
        <v>0</v>
      </c>
      <c r="L1838" s="13" t="e">
        <f>(VLOOKUP(F1838,tarifas!$C$7:$D$10,2,FALSE)+tarifas!$D$21)*datos!H1838</f>
        <v>#N/A</v>
      </c>
      <c r="M1838">
        <v>0</v>
      </c>
      <c r="N1838" s="13" t="e">
        <f t="shared" si="260"/>
        <v>#N/A</v>
      </c>
      <c r="O1838">
        <f t="shared" si="261"/>
        <v>0</v>
      </c>
      <c r="P1838" s="12">
        <f t="shared" si="262"/>
        <v>172.74098769389053</v>
      </c>
      <c r="Q1838">
        <f t="shared" si="263"/>
        <v>0</v>
      </c>
      <c r="R1838">
        <f>$D$2*tarifas!$D$12/24</f>
        <v>1.4541666666666666</v>
      </c>
      <c r="S1838" t="e">
        <f>VLOOKUP(E1838&amp;" "&amp;F1838,tarifas!$A$13:$D$20,4,FALSE)*P1838</f>
        <v>#N/A</v>
      </c>
      <c r="T1838">
        <f>IF(F1838="COD1",tarifas!$D$11*(SUMIFS($P$11:$P$8770,$F$11:$F$8770,"=COD1",$B$11:$B$8770,"="&amp;B1838)/COUNTIFS($F$11:$F$8770,"=COD1",$B$11:$B$8770,"="&amp;B1838))/COUNTIFS($A$11:$A$8770,"="&amp;A1838,$F$11:$F$8770,"=COD1"),0)</f>
        <v>0</v>
      </c>
      <c r="U1838" t="e">
        <f>(VLOOKUP(F1838,tarifas!$C$7:$D$10,2,FALSE)+tarifas!$D$21)*datos!P1838</f>
        <v>#N/A</v>
      </c>
      <c r="V1838" t="e">
        <f t="shared" si="264"/>
        <v>#N/A</v>
      </c>
      <c r="W1838">
        <f t="shared" si="265"/>
        <v>0</v>
      </c>
    </row>
    <row r="1839" spans="1:23" x14ac:dyDescent="0.25">
      <c r="A1839">
        <f t="shared" si="258"/>
        <v>77</v>
      </c>
      <c r="B1839">
        <f t="shared" si="259"/>
        <v>3</v>
      </c>
      <c r="C1839" s="1">
        <f t="shared" si="266"/>
        <v>41716.166666662233</v>
      </c>
      <c r="D1839" s="7">
        <v>0</v>
      </c>
      <c r="E1839" s="7"/>
      <c r="G1839">
        <v>33.4</v>
      </c>
      <c r="H1839" s="12">
        <v>167.03855400786043</v>
      </c>
      <c r="I1839" s="13">
        <f>$D$2*tarifas!$D$12/24</f>
        <v>1.4541666666666666</v>
      </c>
      <c r="J1839" s="13" t="e">
        <f>VLOOKUP(E1839&amp;" "&amp;F1839,tarifas!$A$13:$D$20,4,FALSE)*H1839</f>
        <v>#N/A</v>
      </c>
      <c r="K1839" s="13">
        <f>IF(F1839="COD1",tarifas!$D$11*(SUMIFS($H$11:$H$8770,$F$11:$F$8770,"=COD1",$B$11:$B$8770,"="&amp;B1839)/COUNTIFS($F$11:$F$8770,"=COD1",$B$11:$B$8770,"="&amp;B1839))/COUNTIFS($A$11:$A$8770,"="&amp;A1839,$F$11:$F$8770,"=COD1"),0)</f>
        <v>0</v>
      </c>
      <c r="L1839" s="13" t="e">
        <f>(VLOOKUP(F1839,tarifas!$C$7:$D$10,2,FALSE)+tarifas!$D$21)*datos!H1839</f>
        <v>#N/A</v>
      </c>
      <c r="M1839">
        <v>0</v>
      </c>
      <c r="N1839" s="13" t="e">
        <f t="shared" si="260"/>
        <v>#N/A</v>
      </c>
      <c r="O1839">
        <f t="shared" si="261"/>
        <v>0</v>
      </c>
      <c r="P1839" s="12">
        <f t="shared" si="262"/>
        <v>167.03855400786043</v>
      </c>
      <c r="Q1839">
        <f t="shared" si="263"/>
        <v>0</v>
      </c>
      <c r="R1839">
        <f>$D$2*tarifas!$D$12/24</f>
        <v>1.4541666666666666</v>
      </c>
      <c r="S1839" t="e">
        <f>VLOOKUP(E1839&amp;" "&amp;F1839,tarifas!$A$13:$D$20,4,FALSE)*P1839</f>
        <v>#N/A</v>
      </c>
      <c r="T1839">
        <f>IF(F1839="COD1",tarifas!$D$11*(SUMIFS($P$11:$P$8770,$F$11:$F$8770,"=COD1",$B$11:$B$8770,"="&amp;B1839)/COUNTIFS($F$11:$F$8770,"=COD1",$B$11:$B$8770,"="&amp;B1839))/COUNTIFS($A$11:$A$8770,"="&amp;A1839,$F$11:$F$8770,"=COD1"),0)</f>
        <v>0</v>
      </c>
      <c r="U1839" t="e">
        <f>(VLOOKUP(F1839,tarifas!$C$7:$D$10,2,FALSE)+tarifas!$D$21)*datos!P1839</f>
        <v>#N/A</v>
      </c>
      <c r="V1839" t="e">
        <f t="shared" si="264"/>
        <v>#N/A</v>
      </c>
      <c r="W1839">
        <f t="shared" si="265"/>
        <v>0</v>
      </c>
    </row>
    <row r="1840" spans="1:23" x14ac:dyDescent="0.25">
      <c r="A1840">
        <f t="shared" si="258"/>
        <v>77</v>
      </c>
      <c r="B1840">
        <f t="shared" si="259"/>
        <v>3</v>
      </c>
      <c r="C1840" s="1">
        <f t="shared" si="266"/>
        <v>41716.208333328897</v>
      </c>
      <c r="D1840" s="7">
        <v>0</v>
      </c>
      <c r="E1840" s="7"/>
      <c r="G1840">
        <v>33.130000000000003</v>
      </c>
      <c r="H1840" s="12">
        <v>165.14431402062976</v>
      </c>
      <c r="I1840" s="13">
        <f>$D$2*tarifas!$D$12/24</f>
        <v>1.4541666666666666</v>
      </c>
      <c r="J1840" s="13" t="e">
        <f>VLOOKUP(E1840&amp;" "&amp;F1840,tarifas!$A$13:$D$20,4,FALSE)*H1840</f>
        <v>#N/A</v>
      </c>
      <c r="K1840" s="13">
        <f>IF(F1840="COD1",tarifas!$D$11*(SUMIFS($H$11:$H$8770,$F$11:$F$8770,"=COD1",$B$11:$B$8770,"="&amp;B1840)/COUNTIFS($F$11:$F$8770,"=COD1",$B$11:$B$8770,"="&amp;B1840))/COUNTIFS($A$11:$A$8770,"="&amp;A1840,$F$11:$F$8770,"=COD1"),0)</f>
        <v>0</v>
      </c>
      <c r="L1840" s="13" t="e">
        <f>(VLOOKUP(F1840,tarifas!$C$7:$D$10,2,FALSE)+tarifas!$D$21)*datos!H1840</f>
        <v>#N/A</v>
      </c>
      <c r="M1840">
        <v>0</v>
      </c>
      <c r="N1840" s="13" t="e">
        <f t="shared" si="260"/>
        <v>#N/A</v>
      </c>
      <c r="O1840">
        <f t="shared" si="261"/>
        <v>0</v>
      </c>
      <c r="P1840" s="12">
        <f t="shared" si="262"/>
        <v>165.14431402062976</v>
      </c>
      <c r="Q1840">
        <f t="shared" si="263"/>
        <v>0</v>
      </c>
      <c r="R1840">
        <f>$D$2*tarifas!$D$12/24</f>
        <v>1.4541666666666666</v>
      </c>
      <c r="S1840" t="e">
        <f>VLOOKUP(E1840&amp;" "&amp;F1840,tarifas!$A$13:$D$20,4,FALSE)*P1840</f>
        <v>#N/A</v>
      </c>
      <c r="T1840">
        <f>IF(F1840="COD1",tarifas!$D$11*(SUMIFS($P$11:$P$8770,$F$11:$F$8770,"=COD1",$B$11:$B$8770,"="&amp;B1840)/COUNTIFS($F$11:$F$8770,"=COD1",$B$11:$B$8770,"="&amp;B1840))/COUNTIFS($A$11:$A$8770,"="&amp;A1840,$F$11:$F$8770,"=COD1"),0)</f>
        <v>0</v>
      </c>
      <c r="U1840" t="e">
        <f>(VLOOKUP(F1840,tarifas!$C$7:$D$10,2,FALSE)+tarifas!$D$21)*datos!P1840</f>
        <v>#N/A</v>
      </c>
      <c r="V1840" t="e">
        <f t="shared" si="264"/>
        <v>#N/A</v>
      </c>
      <c r="W1840">
        <f t="shared" si="265"/>
        <v>0</v>
      </c>
    </row>
    <row r="1841" spans="1:23" x14ac:dyDescent="0.25">
      <c r="A1841">
        <f t="shared" si="258"/>
        <v>77</v>
      </c>
      <c r="B1841">
        <f t="shared" si="259"/>
        <v>3</v>
      </c>
      <c r="C1841" s="1">
        <f t="shared" si="266"/>
        <v>41716.249999995562</v>
      </c>
      <c r="D1841" s="7">
        <v>8.2424242424242422</v>
      </c>
      <c r="E1841" s="7"/>
      <c r="G1841">
        <v>39</v>
      </c>
      <c r="H1841" s="12">
        <v>163.77637182480439</v>
      </c>
      <c r="I1841" s="13">
        <f>$D$2*tarifas!$D$12/24</f>
        <v>1.4541666666666666</v>
      </c>
      <c r="J1841" s="13" t="e">
        <f>VLOOKUP(E1841&amp;" "&amp;F1841,tarifas!$A$13:$D$20,4,FALSE)*H1841</f>
        <v>#N/A</v>
      </c>
      <c r="K1841" s="13">
        <f>IF(F1841="COD1",tarifas!$D$11*(SUMIFS($H$11:$H$8770,$F$11:$F$8770,"=COD1",$B$11:$B$8770,"="&amp;B1841)/COUNTIFS($F$11:$F$8770,"=COD1",$B$11:$B$8770,"="&amp;B1841))/COUNTIFS($A$11:$A$8770,"="&amp;A1841,$F$11:$F$8770,"=COD1"),0)</f>
        <v>0</v>
      </c>
      <c r="L1841" s="13" t="e">
        <f>(VLOOKUP(F1841,tarifas!$C$7:$D$10,2,FALSE)+tarifas!$D$21)*datos!H1841</f>
        <v>#N/A</v>
      </c>
      <c r="M1841">
        <v>1.47658</v>
      </c>
      <c r="N1841" s="13" t="e">
        <f t="shared" si="260"/>
        <v>#N/A</v>
      </c>
      <c r="O1841">
        <f t="shared" si="261"/>
        <v>1.47658</v>
      </c>
      <c r="P1841" s="12">
        <f t="shared" si="262"/>
        <v>162.29979182480437</v>
      </c>
      <c r="Q1841">
        <f t="shared" si="263"/>
        <v>0</v>
      </c>
      <c r="R1841">
        <f>$D$2*tarifas!$D$12/24</f>
        <v>1.4541666666666666</v>
      </c>
      <c r="S1841" t="e">
        <f>VLOOKUP(E1841&amp;" "&amp;F1841,tarifas!$A$13:$D$20,4,FALSE)*P1841</f>
        <v>#N/A</v>
      </c>
      <c r="T1841">
        <f>IF(F1841="COD1",tarifas!$D$11*(SUMIFS($P$11:$P$8770,$F$11:$F$8770,"=COD1",$B$11:$B$8770,"="&amp;B1841)/COUNTIFS($F$11:$F$8770,"=COD1",$B$11:$B$8770,"="&amp;B1841))/COUNTIFS($A$11:$A$8770,"="&amp;A1841,$F$11:$F$8770,"=COD1"),0)</f>
        <v>0</v>
      </c>
      <c r="U1841" t="e">
        <f>(VLOOKUP(F1841,tarifas!$C$7:$D$10,2,FALSE)+tarifas!$D$21)*datos!P1841</f>
        <v>#N/A</v>
      </c>
      <c r="V1841" t="e">
        <f t="shared" si="264"/>
        <v>#N/A</v>
      </c>
      <c r="W1841">
        <f t="shared" si="265"/>
        <v>0</v>
      </c>
    </row>
    <row r="1842" spans="1:23" x14ac:dyDescent="0.25">
      <c r="A1842">
        <f t="shared" si="258"/>
        <v>77</v>
      </c>
      <c r="B1842">
        <f t="shared" si="259"/>
        <v>3</v>
      </c>
      <c r="C1842" s="1">
        <f t="shared" si="266"/>
        <v>41716.291666662226</v>
      </c>
      <c r="D1842" s="7">
        <v>91.181818181818187</v>
      </c>
      <c r="E1842" s="7"/>
      <c r="G1842">
        <v>44.17</v>
      </c>
      <c r="H1842" s="12">
        <v>158.18604810178408</v>
      </c>
      <c r="I1842" s="13">
        <f>$D$2*tarifas!$D$12/24</f>
        <v>1.4541666666666666</v>
      </c>
      <c r="J1842" s="13" t="e">
        <f>VLOOKUP(E1842&amp;" "&amp;F1842,tarifas!$A$13:$D$20,4,FALSE)*H1842</f>
        <v>#N/A</v>
      </c>
      <c r="K1842" s="13">
        <f>IF(F1842="COD1",tarifas!$D$11*(SUMIFS($H$11:$H$8770,$F$11:$F$8770,"=COD1",$B$11:$B$8770,"="&amp;B1842)/COUNTIFS($F$11:$F$8770,"=COD1",$B$11:$B$8770,"="&amp;B1842))/COUNTIFS($A$11:$A$8770,"="&amp;A1842,$F$11:$F$8770,"=COD1"),0)</f>
        <v>0</v>
      </c>
      <c r="L1842" s="13" t="e">
        <f>(VLOOKUP(F1842,tarifas!$C$7:$D$10,2,FALSE)+tarifas!$D$21)*datos!H1842</f>
        <v>#N/A</v>
      </c>
      <c r="M1842">
        <v>17.218209999999999</v>
      </c>
      <c r="N1842" s="13" t="e">
        <f t="shared" si="260"/>
        <v>#N/A</v>
      </c>
      <c r="O1842">
        <f t="shared" si="261"/>
        <v>17.218209999999999</v>
      </c>
      <c r="P1842" s="12">
        <f t="shared" si="262"/>
        <v>140.96783810178408</v>
      </c>
      <c r="Q1842">
        <f t="shared" si="263"/>
        <v>0</v>
      </c>
      <c r="R1842">
        <f>$D$2*tarifas!$D$12/24</f>
        <v>1.4541666666666666</v>
      </c>
      <c r="S1842" t="e">
        <f>VLOOKUP(E1842&amp;" "&amp;F1842,tarifas!$A$13:$D$20,4,FALSE)*P1842</f>
        <v>#N/A</v>
      </c>
      <c r="T1842">
        <f>IF(F1842="COD1",tarifas!$D$11*(SUMIFS($P$11:$P$8770,$F$11:$F$8770,"=COD1",$B$11:$B$8770,"="&amp;B1842)/COUNTIFS($F$11:$F$8770,"=COD1",$B$11:$B$8770,"="&amp;B1842))/COUNTIFS($A$11:$A$8770,"="&amp;A1842,$F$11:$F$8770,"=COD1"),0)</f>
        <v>0</v>
      </c>
      <c r="U1842" t="e">
        <f>(VLOOKUP(F1842,tarifas!$C$7:$D$10,2,FALSE)+tarifas!$D$21)*datos!P1842</f>
        <v>#N/A</v>
      </c>
      <c r="V1842" t="e">
        <f t="shared" si="264"/>
        <v>#N/A</v>
      </c>
      <c r="W1842">
        <f t="shared" si="265"/>
        <v>0</v>
      </c>
    </row>
    <row r="1843" spans="1:23" x14ac:dyDescent="0.25">
      <c r="A1843">
        <f t="shared" si="258"/>
        <v>77</v>
      </c>
      <c r="B1843">
        <f t="shared" si="259"/>
        <v>3</v>
      </c>
      <c r="C1843" s="1">
        <f t="shared" si="266"/>
        <v>41716.33333332889</v>
      </c>
      <c r="D1843" s="7">
        <v>196.53030303030303</v>
      </c>
      <c r="E1843" s="7"/>
      <c r="G1843">
        <v>45.69</v>
      </c>
      <c r="H1843" s="12">
        <v>200.77053402527898</v>
      </c>
      <c r="I1843" s="13">
        <f>$D$2*tarifas!$D$12/24</f>
        <v>1.4541666666666666</v>
      </c>
      <c r="J1843" s="13" t="e">
        <f>VLOOKUP(E1843&amp;" "&amp;F1843,tarifas!$A$13:$D$20,4,FALSE)*H1843</f>
        <v>#N/A</v>
      </c>
      <c r="K1843" s="13">
        <f>IF(F1843="COD1",tarifas!$D$11*(SUMIFS($H$11:$H$8770,$F$11:$F$8770,"=COD1",$B$11:$B$8770,"="&amp;B1843)/COUNTIFS($F$11:$F$8770,"=COD1",$B$11:$B$8770,"="&amp;B1843))/COUNTIFS($A$11:$A$8770,"="&amp;A1843,$F$11:$F$8770,"=COD1"),0)</f>
        <v>0</v>
      </c>
      <c r="L1843" s="13" t="e">
        <f>(VLOOKUP(F1843,tarifas!$C$7:$D$10,2,FALSE)+tarifas!$D$21)*datos!H1843</f>
        <v>#N/A</v>
      </c>
      <c r="M1843">
        <v>48.000620000000005</v>
      </c>
      <c r="N1843" s="13" t="e">
        <f t="shared" si="260"/>
        <v>#N/A</v>
      </c>
      <c r="O1843">
        <f t="shared" si="261"/>
        <v>48.000620000000005</v>
      </c>
      <c r="P1843" s="12">
        <f t="shared" si="262"/>
        <v>152.76991402527898</v>
      </c>
      <c r="Q1843">
        <f t="shared" si="263"/>
        <v>0</v>
      </c>
      <c r="R1843">
        <f>$D$2*tarifas!$D$12/24</f>
        <v>1.4541666666666666</v>
      </c>
      <c r="S1843" t="e">
        <f>VLOOKUP(E1843&amp;" "&amp;F1843,tarifas!$A$13:$D$20,4,FALSE)*P1843</f>
        <v>#N/A</v>
      </c>
      <c r="T1843">
        <f>IF(F1843="COD1",tarifas!$D$11*(SUMIFS($P$11:$P$8770,$F$11:$F$8770,"=COD1",$B$11:$B$8770,"="&amp;B1843)/COUNTIFS($F$11:$F$8770,"=COD1",$B$11:$B$8770,"="&amp;B1843))/COUNTIFS($A$11:$A$8770,"="&amp;A1843,$F$11:$F$8770,"=COD1"),0)</f>
        <v>0</v>
      </c>
      <c r="U1843" t="e">
        <f>(VLOOKUP(F1843,tarifas!$C$7:$D$10,2,FALSE)+tarifas!$D$21)*datos!P1843</f>
        <v>#N/A</v>
      </c>
      <c r="V1843" t="e">
        <f t="shared" si="264"/>
        <v>#N/A</v>
      </c>
      <c r="W1843">
        <f t="shared" si="265"/>
        <v>0</v>
      </c>
    </row>
    <row r="1844" spans="1:23" x14ac:dyDescent="0.25">
      <c r="A1844">
        <f t="shared" si="258"/>
        <v>77</v>
      </c>
      <c r="B1844">
        <f t="shared" si="259"/>
        <v>3</v>
      </c>
      <c r="C1844" s="1">
        <f t="shared" si="266"/>
        <v>41716.374999995554</v>
      </c>
      <c r="D1844" s="7">
        <v>460.54545454545462</v>
      </c>
      <c r="E1844" s="7"/>
      <c r="G1844">
        <v>46</v>
      </c>
      <c r="H1844" s="12">
        <v>376.03999399652133</v>
      </c>
      <c r="I1844" s="13">
        <f>$D$2*tarifas!$D$12/24</f>
        <v>1.4541666666666666</v>
      </c>
      <c r="J1844" s="13" t="e">
        <f>VLOOKUP(E1844&amp;" "&amp;F1844,tarifas!$A$13:$D$20,4,FALSE)*H1844</f>
        <v>#N/A</v>
      </c>
      <c r="K1844" s="13">
        <f>IF(F1844="COD1",tarifas!$D$11*(SUMIFS($H$11:$H$8770,$F$11:$F$8770,"=COD1",$B$11:$B$8770,"="&amp;B1844)/COUNTIFS($F$11:$F$8770,"=COD1",$B$11:$B$8770,"="&amp;B1844))/COUNTIFS($A$11:$A$8770,"="&amp;A1844,$F$11:$F$8770,"=COD1"),0)</f>
        <v>0</v>
      </c>
      <c r="L1844" s="13" t="e">
        <f>(VLOOKUP(F1844,tarifas!$C$7:$D$10,2,FALSE)+tarifas!$D$21)*datos!H1844</f>
        <v>#N/A</v>
      </c>
      <c r="M1844">
        <v>102.00716</v>
      </c>
      <c r="N1844" s="13" t="e">
        <f t="shared" si="260"/>
        <v>#N/A</v>
      </c>
      <c r="O1844">
        <f t="shared" si="261"/>
        <v>102.00716</v>
      </c>
      <c r="P1844" s="12">
        <f t="shared" si="262"/>
        <v>274.03283399652133</v>
      </c>
      <c r="Q1844">
        <f t="shared" si="263"/>
        <v>0</v>
      </c>
      <c r="R1844">
        <f>$D$2*tarifas!$D$12/24</f>
        <v>1.4541666666666666</v>
      </c>
      <c r="S1844" t="e">
        <f>VLOOKUP(E1844&amp;" "&amp;F1844,tarifas!$A$13:$D$20,4,FALSE)*P1844</f>
        <v>#N/A</v>
      </c>
      <c r="T1844">
        <f>IF(F1844="COD1",tarifas!$D$11*(SUMIFS($P$11:$P$8770,$F$11:$F$8770,"=COD1",$B$11:$B$8770,"="&amp;B1844)/COUNTIFS($F$11:$F$8770,"=COD1",$B$11:$B$8770,"="&amp;B1844))/COUNTIFS($A$11:$A$8770,"="&amp;A1844,$F$11:$F$8770,"=COD1"),0)</f>
        <v>0</v>
      </c>
      <c r="U1844" t="e">
        <f>(VLOOKUP(F1844,tarifas!$C$7:$D$10,2,FALSE)+tarifas!$D$21)*datos!P1844</f>
        <v>#N/A</v>
      </c>
      <c r="V1844" t="e">
        <f t="shared" si="264"/>
        <v>#N/A</v>
      </c>
      <c r="W1844">
        <f t="shared" si="265"/>
        <v>0</v>
      </c>
    </row>
    <row r="1845" spans="1:23" x14ac:dyDescent="0.25">
      <c r="A1845">
        <f t="shared" si="258"/>
        <v>77</v>
      </c>
      <c r="B1845">
        <f t="shared" si="259"/>
        <v>3</v>
      </c>
      <c r="C1845" s="1">
        <f t="shared" si="266"/>
        <v>41716.416666662219</v>
      </c>
      <c r="D1845" s="7">
        <v>468.01515151515156</v>
      </c>
      <c r="E1845" s="7"/>
      <c r="G1845">
        <v>43.56</v>
      </c>
      <c r="H1845" s="12">
        <v>474.88016950571961</v>
      </c>
      <c r="I1845" s="13">
        <f>$D$2*tarifas!$D$12/24</f>
        <v>1.4541666666666666</v>
      </c>
      <c r="J1845" s="13" t="e">
        <f>VLOOKUP(E1845&amp;" "&amp;F1845,tarifas!$A$13:$D$20,4,FALSE)*H1845</f>
        <v>#N/A</v>
      </c>
      <c r="K1845" s="13">
        <f>IF(F1845="COD1",tarifas!$D$11*(SUMIFS($H$11:$H$8770,$F$11:$F$8770,"=COD1",$B$11:$B$8770,"="&amp;B1845)/COUNTIFS($F$11:$F$8770,"=COD1",$B$11:$B$8770,"="&amp;B1845))/COUNTIFS($A$11:$A$8770,"="&amp;A1845,$F$11:$F$8770,"=COD1"),0)</f>
        <v>0</v>
      </c>
      <c r="L1845" s="13" t="e">
        <f>(VLOOKUP(F1845,tarifas!$C$7:$D$10,2,FALSE)+tarifas!$D$21)*datos!H1845</f>
        <v>#N/A</v>
      </c>
      <c r="M1845">
        <v>234.11401999999998</v>
      </c>
      <c r="N1845" s="13" t="e">
        <f t="shared" si="260"/>
        <v>#N/A</v>
      </c>
      <c r="O1845">
        <f t="shared" si="261"/>
        <v>234.11401999999998</v>
      </c>
      <c r="P1845" s="12">
        <f t="shared" si="262"/>
        <v>240.76614950571962</v>
      </c>
      <c r="Q1845">
        <f t="shared" si="263"/>
        <v>0</v>
      </c>
      <c r="R1845">
        <f>$D$2*tarifas!$D$12/24</f>
        <v>1.4541666666666666</v>
      </c>
      <c r="S1845" t="e">
        <f>VLOOKUP(E1845&amp;" "&amp;F1845,tarifas!$A$13:$D$20,4,FALSE)*P1845</f>
        <v>#N/A</v>
      </c>
      <c r="T1845">
        <f>IF(F1845="COD1",tarifas!$D$11*(SUMIFS($P$11:$P$8770,$F$11:$F$8770,"=COD1",$B$11:$B$8770,"="&amp;B1845)/COUNTIFS($F$11:$F$8770,"=COD1",$B$11:$B$8770,"="&amp;B1845))/COUNTIFS($A$11:$A$8770,"="&amp;A1845,$F$11:$F$8770,"=COD1"),0)</f>
        <v>0</v>
      </c>
      <c r="U1845" t="e">
        <f>(VLOOKUP(F1845,tarifas!$C$7:$D$10,2,FALSE)+tarifas!$D$21)*datos!P1845</f>
        <v>#N/A</v>
      </c>
      <c r="V1845" t="e">
        <f t="shared" si="264"/>
        <v>#N/A</v>
      </c>
      <c r="W1845">
        <f t="shared" si="265"/>
        <v>0</v>
      </c>
    </row>
    <row r="1846" spans="1:23" x14ac:dyDescent="0.25">
      <c r="A1846">
        <f t="shared" si="258"/>
        <v>77</v>
      </c>
      <c r="B1846">
        <f t="shared" si="259"/>
        <v>3</v>
      </c>
      <c r="C1846" s="1">
        <f t="shared" si="266"/>
        <v>41716.458333328883</v>
      </c>
      <c r="D1846" s="7">
        <v>770.92424242424238</v>
      </c>
      <c r="E1846" s="7"/>
      <c r="G1846">
        <v>41.26</v>
      </c>
      <c r="H1846" s="12">
        <v>532.68842172366021</v>
      </c>
      <c r="I1846" s="13">
        <f>$D$2*tarifas!$D$12/24</f>
        <v>1.4541666666666666</v>
      </c>
      <c r="J1846" s="13" t="e">
        <f>VLOOKUP(E1846&amp;" "&amp;F1846,tarifas!$A$13:$D$20,4,FALSE)*H1846</f>
        <v>#N/A</v>
      </c>
      <c r="K1846" s="13">
        <f>IF(F1846="COD1",tarifas!$D$11*(SUMIFS($H$11:$H$8770,$F$11:$F$8770,"=COD1",$B$11:$B$8770,"="&amp;B1846)/COUNTIFS($F$11:$F$8770,"=COD1",$B$11:$B$8770,"="&amp;B1846))/COUNTIFS($A$11:$A$8770,"="&amp;A1846,$F$11:$F$8770,"=COD1"),0)</f>
        <v>0</v>
      </c>
      <c r="L1846" s="13" t="e">
        <f>(VLOOKUP(F1846,tarifas!$C$7:$D$10,2,FALSE)+tarifas!$D$21)*datos!H1846</f>
        <v>#N/A</v>
      </c>
      <c r="M1846">
        <v>527.40843000000007</v>
      </c>
      <c r="N1846" s="13" t="e">
        <f t="shared" si="260"/>
        <v>#N/A</v>
      </c>
      <c r="O1846">
        <f t="shared" si="261"/>
        <v>527.40843000000007</v>
      </c>
      <c r="P1846" s="12">
        <f t="shared" si="262"/>
        <v>5.2799917236601459</v>
      </c>
      <c r="Q1846">
        <f t="shared" si="263"/>
        <v>0</v>
      </c>
      <c r="R1846">
        <f>$D$2*tarifas!$D$12/24</f>
        <v>1.4541666666666666</v>
      </c>
      <c r="S1846" t="e">
        <f>VLOOKUP(E1846&amp;" "&amp;F1846,tarifas!$A$13:$D$20,4,FALSE)*P1846</f>
        <v>#N/A</v>
      </c>
      <c r="T1846">
        <f>IF(F1846="COD1",tarifas!$D$11*(SUMIFS($P$11:$P$8770,$F$11:$F$8770,"=COD1",$B$11:$B$8770,"="&amp;B1846)/COUNTIFS($F$11:$F$8770,"=COD1",$B$11:$B$8770,"="&amp;B1846))/COUNTIFS($A$11:$A$8770,"="&amp;A1846,$F$11:$F$8770,"=COD1"),0)</f>
        <v>0</v>
      </c>
      <c r="U1846" t="e">
        <f>(VLOOKUP(F1846,tarifas!$C$7:$D$10,2,FALSE)+tarifas!$D$21)*datos!P1846</f>
        <v>#N/A</v>
      </c>
      <c r="V1846" t="e">
        <f t="shared" si="264"/>
        <v>#N/A</v>
      </c>
      <c r="W1846">
        <f t="shared" si="265"/>
        <v>0</v>
      </c>
    </row>
    <row r="1847" spans="1:23" x14ac:dyDescent="0.25">
      <c r="A1847">
        <f t="shared" si="258"/>
        <v>77</v>
      </c>
      <c r="B1847">
        <f t="shared" si="259"/>
        <v>3</v>
      </c>
      <c r="C1847" s="1">
        <f t="shared" si="266"/>
        <v>41716.499999995547</v>
      </c>
      <c r="D1847" s="7">
        <v>796.42424242424249</v>
      </c>
      <c r="E1847" s="7"/>
      <c r="G1847">
        <v>43</v>
      </c>
      <c r="H1847" s="12">
        <v>389.75396442032718</v>
      </c>
      <c r="I1847" s="13">
        <f>$D$2*tarifas!$D$12/24</f>
        <v>1.4541666666666666</v>
      </c>
      <c r="J1847" s="13" t="e">
        <f>VLOOKUP(E1847&amp;" "&amp;F1847,tarifas!$A$13:$D$20,4,FALSE)*H1847</f>
        <v>#N/A</v>
      </c>
      <c r="K1847" s="13">
        <f>IF(F1847="COD1",tarifas!$D$11*(SUMIFS($H$11:$H$8770,$F$11:$F$8770,"=COD1",$B$11:$B$8770,"="&amp;B1847)/COUNTIFS($F$11:$F$8770,"=COD1",$B$11:$B$8770,"="&amp;B1847))/COUNTIFS($A$11:$A$8770,"="&amp;A1847,$F$11:$F$8770,"=COD1"),0)</f>
        <v>0</v>
      </c>
      <c r="L1847" s="13" t="e">
        <f>(VLOOKUP(F1847,tarifas!$C$7:$D$10,2,FALSE)+tarifas!$D$21)*datos!H1847</f>
        <v>#N/A</v>
      </c>
      <c r="M1847">
        <v>537.60556999999994</v>
      </c>
      <c r="N1847" s="13" t="e">
        <f t="shared" si="260"/>
        <v>#N/A</v>
      </c>
      <c r="O1847">
        <f t="shared" si="261"/>
        <v>389.75396442032718</v>
      </c>
      <c r="P1847" s="12">
        <f t="shared" si="262"/>
        <v>0</v>
      </c>
      <c r="Q1847">
        <f t="shared" si="263"/>
        <v>147.85160557967276</v>
      </c>
      <c r="R1847">
        <f>$D$2*tarifas!$D$12/24</f>
        <v>1.4541666666666666</v>
      </c>
      <c r="S1847" t="e">
        <f>VLOOKUP(E1847&amp;" "&amp;F1847,tarifas!$A$13:$D$20,4,FALSE)*P1847</f>
        <v>#N/A</v>
      </c>
      <c r="T1847">
        <f>IF(F1847="COD1",tarifas!$D$11*(SUMIFS($P$11:$P$8770,$F$11:$F$8770,"=COD1",$B$11:$B$8770,"="&amp;B1847)/COUNTIFS($F$11:$F$8770,"=COD1",$B$11:$B$8770,"="&amp;B1847))/COUNTIFS($A$11:$A$8770,"="&amp;A1847,$F$11:$F$8770,"=COD1"),0)</f>
        <v>0</v>
      </c>
      <c r="U1847" t="e">
        <f>(VLOOKUP(F1847,tarifas!$C$7:$D$10,2,FALSE)+tarifas!$D$21)*datos!P1847</f>
        <v>#N/A</v>
      </c>
      <c r="V1847" t="e">
        <f t="shared" si="264"/>
        <v>#N/A</v>
      </c>
      <c r="W1847">
        <f t="shared" si="265"/>
        <v>5.7218571359333366</v>
      </c>
    </row>
    <row r="1848" spans="1:23" x14ac:dyDescent="0.25">
      <c r="A1848">
        <f t="shared" si="258"/>
        <v>77</v>
      </c>
      <c r="B1848">
        <f t="shared" si="259"/>
        <v>3</v>
      </c>
      <c r="C1848" s="1">
        <f t="shared" si="266"/>
        <v>41716.541666662211</v>
      </c>
      <c r="D1848" s="7">
        <v>779.68181818181824</v>
      </c>
      <c r="E1848" s="7"/>
      <c r="G1848">
        <v>41.26</v>
      </c>
      <c r="H1848" s="12">
        <v>374.98822403642509</v>
      </c>
      <c r="I1848" s="13">
        <f>$D$2*tarifas!$D$12/24</f>
        <v>1.4541666666666666</v>
      </c>
      <c r="J1848" s="13" t="e">
        <f>VLOOKUP(E1848&amp;" "&amp;F1848,tarifas!$A$13:$D$20,4,FALSE)*H1848</f>
        <v>#N/A</v>
      </c>
      <c r="K1848" s="13">
        <f>IF(F1848="COD1",tarifas!$D$11*(SUMIFS($H$11:$H$8770,$F$11:$F$8770,"=COD1",$B$11:$B$8770,"="&amp;B1848)/COUNTIFS($F$11:$F$8770,"=COD1",$B$11:$B$8770,"="&amp;B1848))/COUNTIFS($A$11:$A$8770,"="&amp;A1848,$F$11:$F$8770,"=COD1"),0)</f>
        <v>0</v>
      </c>
      <c r="L1848" s="13" t="e">
        <f>(VLOOKUP(F1848,tarifas!$C$7:$D$10,2,FALSE)+tarifas!$D$21)*datos!H1848</f>
        <v>#N/A</v>
      </c>
      <c r="M1848">
        <v>508.08028000000002</v>
      </c>
      <c r="N1848" s="13" t="e">
        <f t="shared" si="260"/>
        <v>#N/A</v>
      </c>
      <c r="O1848">
        <f t="shared" si="261"/>
        <v>374.98822403642509</v>
      </c>
      <c r="P1848" s="12">
        <f t="shared" si="262"/>
        <v>0</v>
      </c>
      <c r="Q1848">
        <f t="shared" si="263"/>
        <v>133.09205596357492</v>
      </c>
      <c r="R1848">
        <f>$D$2*tarifas!$D$12/24</f>
        <v>1.4541666666666666</v>
      </c>
      <c r="S1848" t="e">
        <f>VLOOKUP(E1848&amp;" "&amp;F1848,tarifas!$A$13:$D$20,4,FALSE)*P1848</f>
        <v>#N/A</v>
      </c>
      <c r="T1848">
        <f>IF(F1848="COD1",tarifas!$D$11*(SUMIFS($P$11:$P$8770,$F$11:$F$8770,"=COD1",$B$11:$B$8770,"="&amp;B1848)/COUNTIFS($F$11:$F$8770,"=COD1",$B$11:$B$8770,"="&amp;B1848))/COUNTIFS($A$11:$A$8770,"="&amp;A1848,$F$11:$F$8770,"=COD1"),0)</f>
        <v>0</v>
      </c>
      <c r="U1848" t="e">
        <f>(VLOOKUP(F1848,tarifas!$C$7:$D$10,2,FALSE)+tarifas!$D$21)*datos!P1848</f>
        <v>#N/A</v>
      </c>
      <c r="V1848" t="e">
        <f t="shared" si="264"/>
        <v>#N/A</v>
      </c>
      <c r="W1848">
        <f t="shared" si="265"/>
        <v>4.9422404061513916</v>
      </c>
    </row>
    <row r="1849" spans="1:23" x14ac:dyDescent="0.25">
      <c r="A1849">
        <f t="shared" si="258"/>
        <v>77</v>
      </c>
      <c r="B1849">
        <f t="shared" si="259"/>
        <v>3</v>
      </c>
      <c r="C1849" s="1">
        <f t="shared" si="266"/>
        <v>41716.583333328876</v>
      </c>
      <c r="D1849" s="7">
        <v>708.59090909090901</v>
      </c>
      <c r="E1849" s="7"/>
      <c r="G1849">
        <v>39</v>
      </c>
      <c r="H1849" s="12">
        <v>527.48383138415033</v>
      </c>
      <c r="I1849" s="13">
        <f>$D$2*tarifas!$D$12/24</f>
        <v>1.4541666666666666</v>
      </c>
      <c r="J1849" s="13" t="e">
        <f>VLOOKUP(E1849&amp;" "&amp;F1849,tarifas!$A$13:$D$20,4,FALSE)*H1849</f>
        <v>#N/A</v>
      </c>
      <c r="K1849" s="13">
        <f>IF(F1849="COD1",tarifas!$D$11*(SUMIFS($H$11:$H$8770,$F$11:$F$8770,"=COD1",$B$11:$B$8770,"="&amp;B1849)/COUNTIFS($F$11:$F$8770,"=COD1",$B$11:$B$8770,"="&amp;B1849))/COUNTIFS($A$11:$A$8770,"="&amp;A1849,$F$11:$F$8770,"=COD1"),0)</f>
        <v>0</v>
      </c>
      <c r="L1849" s="13" t="e">
        <f>(VLOOKUP(F1849,tarifas!$C$7:$D$10,2,FALSE)+tarifas!$D$21)*datos!H1849</f>
        <v>#N/A</v>
      </c>
      <c r="M1849">
        <v>442.97802000000001</v>
      </c>
      <c r="N1849" s="13" t="e">
        <f t="shared" si="260"/>
        <v>#N/A</v>
      </c>
      <c r="O1849">
        <f t="shared" si="261"/>
        <v>442.97802000000001</v>
      </c>
      <c r="P1849" s="12">
        <f t="shared" si="262"/>
        <v>84.50581138415032</v>
      </c>
      <c r="Q1849">
        <f t="shared" si="263"/>
        <v>0</v>
      </c>
      <c r="R1849">
        <f>$D$2*tarifas!$D$12/24</f>
        <v>1.4541666666666666</v>
      </c>
      <c r="S1849" t="e">
        <f>VLOOKUP(E1849&amp;" "&amp;F1849,tarifas!$A$13:$D$20,4,FALSE)*P1849</f>
        <v>#N/A</v>
      </c>
      <c r="T1849">
        <f>IF(F1849="COD1",tarifas!$D$11*(SUMIFS($P$11:$P$8770,$F$11:$F$8770,"=COD1",$B$11:$B$8770,"="&amp;B1849)/COUNTIFS($F$11:$F$8770,"=COD1",$B$11:$B$8770,"="&amp;B1849))/COUNTIFS($A$11:$A$8770,"="&amp;A1849,$F$11:$F$8770,"=COD1"),0)</f>
        <v>0</v>
      </c>
      <c r="U1849" t="e">
        <f>(VLOOKUP(F1849,tarifas!$C$7:$D$10,2,FALSE)+tarifas!$D$21)*datos!P1849</f>
        <v>#N/A</v>
      </c>
      <c r="V1849" t="e">
        <f t="shared" si="264"/>
        <v>#N/A</v>
      </c>
      <c r="W1849">
        <f t="shared" si="265"/>
        <v>0</v>
      </c>
    </row>
    <row r="1850" spans="1:23" x14ac:dyDescent="0.25">
      <c r="A1850">
        <f t="shared" si="258"/>
        <v>77</v>
      </c>
      <c r="B1850">
        <f t="shared" si="259"/>
        <v>3</v>
      </c>
      <c r="C1850" s="1">
        <f t="shared" si="266"/>
        <v>41716.62499999554</v>
      </c>
      <c r="D1850" s="7">
        <v>573.10606060606062</v>
      </c>
      <c r="E1850" s="7"/>
      <c r="G1850">
        <v>35</v>
      </c>
      <c r="H1850" s="12">
        <v>598.35897749536309</v>
      </c>
      <c r="I1850" s="13">
        <f>$D$2*tarifas!$D$12/24</f>
        <v>1.4541666666666666</v>
      </c>
      <c r="J1850" s="13" t="e">
        <f>VLOOKUP(E1850&amp;" "&amp;F1850,tarifas!$A$13:$D$20,4,FALSE)*H1850</f>
        <v>#N/A</v>
      </c>
      <c r="K1850" s="13">
        <f>IF(F1850="COD1",tarifas!$D$11*(SUMIFS($H$11:$H$8770,$F$11:$F$8770,"=COD1",$B$11:$B$8770,"="&amp;B1850)/COUNTIFS($F$11:$F$8770,"=COD1",$B$11:$B$8770,"="&amp;B1850))/COUNTIFS($A$11:$A$8770,"="&amp;A1850,$F$11:$F$8770,"=COD1"),0)</f>
        <v>0</v>
      </c>
      <c r="L1850" s="13" t="e">
        <f>(VLOOKUP(F1850,tarifas!$C$7:$D$10,2,FALSE)+tarifas!$D$21)*datos!H1850</f>
        <v>#N/A</v>
      </c>
      <c r="M1850">
        <v>335.31804999999997</v>
      </c>
      <c r="N1850" s="13" t="e">
        <f t="shared" si="260"/>
        <v>#N/A</v>
      </c>
      <c r="O1850">
        <f t="shared" si="261"/>
        <v>335.31804999999997</v>
      </c>
      <c r="P1850" s="12">
        <f t="shared" si="262"/>
        <v>263.04092749536312</v>
      </c>
      <c r="Q1850">
        <f t="shared" si="263"/>
        <v>0</v>
      </c>
      <c r="R1850">
        <f>$D$2*tarifas!$D$12/24</f>
        <v>1.4541666666666666</v>
      </c>
      <c r="S1850" t="e">
        <f>VLOOKUP(E1850&amp;" "&amp;F1850,tarifas!$A$13:$D$20,4,FALSE)*P1850</f>
        <v>#N/A</v>
      </c>
      <c r="T1850">
        <f>IF(F1850="COD1",tarifas!$D$11*(SUMIFS($P$11:$P$8770,$F$11:$F$8770,"=COD1",$B$11:$B$8770,"="&amp;B1850)/COUNTIFS($F$11:$F$8770,"=COD1",$B$11:$B$8770,"="&amp;B1850))/COUNTIFS($A$11:$A$8770,"="&amp;A1850,$F$11:$F$8770,"=COD1"),0)</f>
        <v>0</v>
      </c>
      <c r="U1850" t="e">
        <f>(VLOOKUP(F1850,tarifas!$C$7:$D$10,2,FALSE)+tarifas!$D$21)*datos!P1850</f>
        <v>#N/A</v>
      </c>
      <c r="V1850" t="e">
        <f t="shared" si="264"/>
        <v>#N/A</v>
      </c>
      <c r="W1850">
        <f t="shared" si="265"/>
        <v>0</v>
      </c>
    </row>
    <row r="1851" spans="1:23" x14ac:dyDescent="0.25">
      <c r="A1851">
        <f t="shared" si="258"/>
        <v>77</v>
      </c>
      <c r="B1851">
        <f t="shared" si="259"/>
        <v>3</v>
      </c>
      <c r="C1851" s="1">
        <f t="shared" si="266"/>
        <v>41716.666666662204</v>
      </c>
      <c r="D1851" s="7">
        <v>383.27272727272725</v>
      </c>
      <c r="E1851" s="7"/>
      <c r="G1851">
        <v>34.5</v>
      </c>
      <c r="H1851" s="12">
        <v>607.28915219677242</v>
      </c>
      <c r="I1851" s="13">
        <f>$D$2*tarifas!$D$12/24</f>
        <v>1.4541666666666666</v>
      </c>
      <c r="J1851" s="13" t="e">
        <f>VLOOKUP(E1851&amp;" "&amp;F1851,tarifas!$A$13:$D$20,4,FALSE)*H1851</f>
        <v>#N/A</v>
      </c>
      <c r="K1851" s="13">
        <f>IF(F1851="COD1",tarifas!$D$11*(SUMIFS($H$11:$H$8770,$F$11:$F$8770,"=COD1",$B$11:$B$8770,"="&amp;B1851)/COUNTIFS($F$11:$F$8770,"=COD1",$B$11:$B$8770,"="&amp;B1851))/COUNTIFS($A$11:$A$8770,"="&amp;A1851,$F$11:$F$8770,"=COD1"),0)</f>
        <v>0</v>
      </c>
      <c r="L1851" s="13" t="e">
        <f>(VLOOKUP(F1851,tarifas!$C$7:$D$10,2,FALSE)+tarifas!$D$21)*datos!H1851</f>
        <v>#N/A</v>
      </c>
      <c r="M1851">
        <v>205.00172000000001</v>
      </c>
      <c r="N1851" s="13" t="e">
        <f t="shared" si="260"/>
        <v>#N/A</v>
      </c>
      <c r="O1851">
        <f t="shared" si="261"/>
        <v>205.00172000000001</v>
      </c>
      <c r="P1851" s="12">
        <f t="shared" si="262"/>
        <v>402.28743219677244</v>
      </c>
      <c r="Q1851">
        <f t="shared" si="263"/>
        <v>0</v>
      </c>
      <c r="R1851">
        <f>$D$2*tarifas!$D$12/24</f>
        <v>1.4541666666666666</v>
      </c>
      <c r="S1851" t="e">
        <f>VLOOKUP(E1851&amp;" "&amp;F1851,tarifas!$A$13:$D$20,4,FALSE)*P1851</f>
        <v>#N/A</v>
      </c>
      <c r="T1851">
        <f>IF(F1851="COD1",tarifas!$D$11*(SUMIFS($P$11:$P$8770,$F$11:$F$8770,"=COD1",$B$11:$B$8770,"="&amp;B1851)/COUNTIFS($F$11:$F$8770,"=COD1",$B$11:$B$8770,"="&amp;B1851))/COUNTIFS($A$11:$A$8770,"="&amp;A1851,$F$11:$F$8770,"=COD1"),0)</f>
        <v>0</v>
      </c>
      <c r="U1851" t="e">
        <f>(VLOOKUP(F1851,tarifas!$C$7:$D$10,2,FALSE)+tarifas!$D$21)*datos!P1851</f>
        <v>#N/A</v>
      </c>
      <c r="V1851" t="e">
        <f t="shared" si="264"/>
        <v>#N/A</v>
      </c>
      <c r="W1851">
        <f t="shared" si="265"/>
        <v>0</v>
      </c>
    </row>
    <row r="1852" spans="1:23" x14ac:dyDescent="0.25">
      <c r="A1852">
        <f t="shared" si="258"/>
        <v>77</v>
      </c>
      <c r="B1852">
        <f t="shared" si="259"/>
        <v>3</v>
      </c>
      <c r="C1852" s="1">
        <f t="shared" si="266"/>
        <v>41716.708333328868</v>
      </c>
      <c r="D1852" s="7">
        <v>148.10606060606059</v>
      </c>
      <c r="E1852" s="7"/>
      <c r="G1852">
        <v>35</v>
      </c>
      <c r="H1852" s="12">
        <v>476.44715618243623</v>
      </c>
      <c r="I1852" s="13">
        <f>$D$2*tarifas!$D$12/24</f>
        <v>1.4541666666666666</v>
      </c>
      <c r="J1852" s="13" t="e">
        <f>VLOOKUP(E1852&amp;" "&amp;F1852,tarifas!$A$13:$D$20,4,FALSE)*H1852</f>
        <v>#N/A</v>
      </c>
      <c r="K1852" s="13">
        <f>IF(F1852="COD1",tarifas!$D$11*(SUMIFS($H$11:$H$8770,$F$11:$F$8770,"=COD1",$B$11:$B$8770,"="&amp;B1852)/COUNTIFS($F$11:$F$8770,"=COD1",$B$11:$B$8770,"="&amp;B1852))/COUNTIFS($A$11:$A$8770,"="&amp;A1852,$F$11:$F$8770,"=COD1"),0)</f>
        <v>0</v>
      </c>
      <c r="L1852" s="13" t="e">
        <f>(VLOOKUP(F1852,tarifas!$C$7:$D$10,2,FALSE)+tarifas!$D$21)*datos!H1852</f>
        <v>#N/A</v>
      </c>
      <c r="M1852">
        <v>54.152989999999996</v>
      </c>
      <c r="N1852" s="13" t="e">
        <f t="shared" si="260"/>
        <v>#N/A</v>
      </c>
      <c r="O1852">
        <f t="shared" si="261"/>
        <v>54.152989999999996</v>
      </c>
      <c r="P1852" s="12">
        <f t="shared" si="262"/>
        <v>422.29416618243624</v>
      </c>
      <c r="Q1852">
        <f t="shared" si="263"/>
        <v>0</v>
      </c>
      <c r="R1852">
        <f>$D$2*tarifas!$D$12/24</f>
        <v>1.4541666666666666</v>
      </c>
      <c r="S1852" t="e">
        <f>VLOOKUP(E1852&amp;" "&amp;F1852,tarifas!$A$13:$D$20,4,FALSE)*P1852</f>
        <v>#N/A</v>
      </c>
      <c r="T1852">
        <f>IF(F1852="COD1",tarifas!$D$11*(SUMIFS($P$11:$P$8770,$F$11:$F$8770,"=COD1",$B$11:$B$8770,"="&amp;B1852)/COUNTIFS($F$11:$F$8770,"=COD1",$B$11:$B$8770,"="&amp;B1852))/COUNTIFS($A$11:$A$8770,"="&amp;A1852,$F$11:$F$8770,"=COD1"),0)</f>
        <v>0</v>
      </c>
      <c r="U1852" t="e">
        <f>(VLOOKUP(F1852,tarifas!$C$7:$D$10,2,FALSE)+tarifas!$D$21)*datos!P1852</f>
        <v>#N/A</v>
      </c>
      <c r="V1852" t="e">
        <f t="shared" si="264"/>
        <v>#N/A</v>
      </c>
      <c r="W1852">
        <f t="shared" si="265"/>
        <v>0</v>
      </c>
    </row>
    <row r="1853" spans="1:23" x14ac:dyDescent="0.25">
      <c r="A1853">
        <f t="shared" si="258"/>
        <v>77</v>
      </c>
      <c r="B1853">
        <f t="shared" si="259"/>
        <v>3</v>
      </c>
      <c r="C1853" s="1">
        <f t="shared" si="266"/>
        <v>41716.749999995533</v>
      </c>
      <c r="D1853" s="7">
        <v>0</v>
      </c>
      <c r="E1853" s="7"/>
      <c r="G1853">
        <v>39</v>
      </c>
      <c r="H1853" s="12">
        <v>360.33148928181259</v>
      </c>
      <c r="I1853" s="13">
        <f>$D$2*tarifas!$D$12/24</f>
        <v>1.4541666666666666</v>
      </c>
      <c r="J1853" s="13" t="e">
        <f>VLOOKUP(E1853&amp;" "&amp;F1853,tarifas!$A$13:$D$20,4,FALSE)*H1853</f>
        <v>#N/A</v>
      </c>
      <c r="K1853" s="13">
        <f>IF(F1853="COD1",tarifas!$D$11*(SUMIFS($H$11:$H$8770,$F$11:$F$8770,"=COD1",$B$11:$B$8770,"="&amp;B1853)/COUNTIFS($F$11:$F$8770,"=COD1",$B$11:$B$8770,"="&amp;B1853))/COUNTIFS($A$11:$A$8770,"="&amp;A1853,$F$11:$F$8770,"=COD1"),0)</f>
        <v>0</v>
      </c>
      <c r="L1853" s="13" t="e">
        <f>(VLOOKUP(F1853,tarifas!$C$7:$D$10,2,FALSE)+tarifas!$D$21)*datos!H1853</f>
        <v>#N/A</v>
      </c>
      <c r="M1853">
        <v>0</v>
      </c>
      <c r="N1853" s="13" t="e">
        <f t="shared" si="260"/>
        <v>#N/A</v>
      </c>
      <c r="O1853">
        <f t="shared" si="261"/>
        <v>0</v>
      </c>
      <c r="P1853" s="12">
        <f t="shared" si="262"/>
        <v>360.33148928181259</v>
      </c>
      <c r="Q1853">
        <f t="shared" si="263"/>
        <v>0</v>
      </c>
      <c r="R1853">
        <f>$D$2*tarifas!$D$12/24</f>
        <v>1.4541666666666666</v>
      </c>
      <c r="S1853" t="e">
        <f>VLOOKUP(E1853&amp;" "&amp;F1853,tarifas!$A$13:$D$20,4,FALSE)*P1853</f>
        <v>#N/A</v>
      </c>
      <c r="T1853">
        <f>IF(F1853="COD1",tarifas!$D$11*(SUMIFS($P$11:$P$8770,$F$11:$F$8770,"=COD1",$B$11:$B$8770,"="&amp;B1853)/COUNTIFS($F$11:$F$8770,"=COD1",$B$11:$B$8770,"="&amp;B1853))/COUNTIFS($A$11:$A$8770,"="&amp;A1853,$F$11:$F$8770,"=COD1"),0)</f>
        <v>0</v>
      </c>
      <c r="U1853" t="e">
        <f>(VLOOKUP(F1853,tarifas!$C$7:$D$10,2,FALSE)+tarifas!$D$21)*datos!P1853</f>
        <v>#N/A</v>
      </c>
      <c r="V1853" t="e">
        <f t="shared" si="264"/>
        <v>#N/A</v>
      </c>
      <c r="W1853">
        <f t="shared" si="265"/>
        <v>0</v>
      </c>
    </row>
    <row r="1854" spans="1:23" x14ac:dyDescent="0.25">
      <c r="A1854">
        <f t="shared" si="258"/>
        <v>77</v>
      </c>
      <c r="B1854">
        <f t="shared" si="259"/>
        <v>3</v>
      </c>
      <c r="C1854" s="1">
        <f t="shared" si="266"/>
        <v>41716.791666662197</v>
      </c>
      <c r="D1854" s="7">
        <v>0</v>
      </c>
      <c r="E1854" s="7"/>
      <c r="G1854">
        <v>42.53</v>
      </c>
      <c r="H1854" s="12">
        <v>257.91548457596366</v>
      </c>
      <c r="I1854" s="13">
        <f>$D$2*tarifas!$D$12/24</f>
        <v>1.4541666666666666</v>
      </c>
      <c r="J1854" s="13" t="e">
        <f>VLOOKUP(E1854&amp;" "&amp;F1854,tarifas!$A$13:$D$20,4,FALSE)*H1854</f>
        <v>#N/A</v>
      </c>
      <c r="K1854" s="13">
        <f>IF(F1854="COD1",tarifas!$D$11*(SUMIFS($H$11:$H$8770,$F$11:$F$8770,"=COD1",$B$11:$B$8770,"="&amp;B1854)/COUNTIFS($F$11:$F$8770,"=COD1",$B$11:$B$8770,"="&amp;B1854))/COUNTIFS($A$11:$A$8770,"="&amp;A1854,$F$11:$F$8770,"=COD1"),0)</f>
        <v>0</v>
      </c>
      <c r="L1854" s="13" t="e">
        <f>(VLOOKUP(F1854,tarifas!$C$7:$D$10,2,FALSE)+tarifas!$D$21)*datos!H1854</f>
        <v>#N/A</v>
      </c>
      <c r="M1854">
        <v>0</v>
      </c>
      <c r="N1854" s="13" t="e">
        <f t="shared" si="260"/>
        <v>#N/A</v>
      </c>
      <c r="O1854">
        <f t="shared" si="261"/>
        <v>0</v>
      </c>
      <c r="P1854" s="12">
        <f t="shared" si="262"/>
        <v>257.91548457596366</v>
      </c>
      <c r="Q1854">
        <f t="shared" si="263"/>
        <v>0</v>
      </c>
      <c r="R1854">
        <f>$D$2*tarifas!$D$12/24</f>
        <v>1.4541666666666666</v>
      </c>
      <c r="S1854" t="e">
        <f>VLOOKUP(E1854&amp;" "&amp;F1854,tarifas!$A$13:$D$20,4,FALSE)*P1854</f>
        <v>#N/A</v>
      </c>
      <c r="T1854">
        <f>IF(F1854="COD1",tarifas!$D$11*(SUMIFS($P$11:$P$8770,$F$11:$F$8770,"=COD1",$B$11:$B$8770,"="&amp;B1854)/COUNTIFS($F$11:$F$8770,"=COD1",$B$11:$B$8770,"="&amp;B1854))/COUNTIFS($A$11:$A$8770,"="&amp;A1854,$F$11:$F$8770,"=COD1"),0)</f>
        <v>0</v>
      </c>
      <c r="U1854" t="e">
        <f>(VLOOKUP(F1854,tarifas!$C$7:$D$10,2,FALSE)+tarifas!$D$21)*datos!P1854</f>
        <v>#N/A</v>
      </c>
      <c r="V1854" t="e">
        <f t="shared" si="264"/>
        <v>#N/A</v>
      </c>
      <c r="W1854">
        <f t="shared" si="265"/>
        <v>0</v>
      </c>
    </row>
    <row r="1855" spans="1:23" x14ac:dyDescent="0.25">
      <c r="A1855">
        <f t="shared" si="258"/>
        <v>77</v>
      </c>
      <c r="B1855">
        <f t="shared" si="259"/>
        <v>3</v>
      </c>
      <c r="C1855" s="1">
        <f t="shared" si="266"/>
        <v>41716.833333328861</v>
      </c>
      <c r="D1855" s="7">
        <v>0</v>
      </c>
      <c r="E1855" s="7"/>
      <c r="G1855">
        <v>41.69</v>
      </c>
      <c r="H1855" s="12">
        <v>206.70553400759653</v>
      </c>
      <c r="I1855" s="13">
        <f>$D$2*tarifas!$D$12/24</f>
        <v>1.4541666666666666</v>
      </c>
      <c r="J1855" s="13" t="e">
        <f>VLOOKUP(E1855&amp;" "&amp;F1855,tarifas!$A$13:$D$20,4,FALSE)*H1855</f>
        <v>#N/A</v>
      </c>
      <c r="K1855" s="13">
        <f>IF(F1855="COD1",tarifas!$D$11*(SUMIFS($H$11:$H$8770,$F$11:$F$8770,"=COD1",$B$11:$B$8770,"="&amp;B1855)/COUNTIFS($F$11:$F$8770,"=COD1",$B$11:$B$8770,"="&amp;B1855))/COUNTIFS($A$11:$A$8770,"="&amp;A1855,$F$11:$F$8770,"=COD1"),0)</f>
        <v>0</v>
      </c>
      <c r="L1855" s="13" t="e">
        <f>(VLOOKUP(F1855,tarifas!$C$7:$D$10,2,FALSE)+tarifas!$D$21)*datos!H1855</f>
        <v>#N/A</v>
      </c>
      <c r="M1855">
        <v>0</v>
      </c>
      <c r="N1855" s="13" t="e">
        <f t="shared" si="260"/>
        <v>#N/A</v>
      </c>
      <c r="O1855">
        <f t="shared" si="261"/>
        <v>0</v>
      </c>
      <c r="P1855" s="12">
        <f t="shared" si="262"/>
        <v>206.70553400759653</v>
      </c>
      <c r="Q1855">
        <f t="shared" si="263"/>
        <v>0</v>
      </c>
      <c r="R1855">
        <f>$D$2*tarifas!$D$12/24</f>
        <v>1.4541666666666666</v>
      </c>
      <c r="S1855" t="e">
        <f>VLOOKUP(E1855&amp;" "&amp;F1855,tarifas!$A$13:$D$20,4,FALSE)*P1855</f>
        <v>#N/A</v>
      </c>
      <c r="T1855">
        <f>IF(F1855="COD1",tarifas!$D$11*(SUMIFS($P$11:$P$8770,$F$11:$F$8770,"=COD1",$B$11:$B$8770,"="&amp;B1855)/COUNTIFS($F$11:$F$8770,"=COD1",$B$11:$B$8770,"="&amp;B1855))/COUNTIFS($A$11:$A$8770,"="&amp;A1855,$F$11:$F$8770,"=COD1"),0)</f>
        <v>0</v>
      </c>
      <c r="U1855" t="e">
        <f>(VLOOKUP(F1855,tarifas!$C$7:$D$10,2,FALSE)+tarifas!$D$21)*datos!P1855</f>
        <v>#N/A</v>
      </c>
      <c r="V1855" t="e">
        <f t="shared" si="264"/>
        <v>#N/A</v>
      </c>
      <c r="W1855">
        <f t="shared" si="265"/>
        <v>0</v>
      </c>
    </row>
    <row r="1856" spans="1:23" x14ac:dyDescent="0.25">
      <c r="A1856">
        <f t="shared" si="258"/>
        <v>77</v>
      </c>
      <c r="B1856">
        <f t="shared" si="259"/>
        <v>3</v>
      </c>
      <c r="C1856" s="1">
        <f t="shared" si="266"/>
        <v>41716.874999995525</v>
      </c>
      <c r="D1856" s="7">
        <v>0</v>
      </c>
      <c r="E1856" s="7"/>
      <c r="G1856">
        <v>38.520000000000003</v>
      </c>
      <c r="H1856" s="12">
        <v>191.33592132604585</v>
      </c>
      <c r="I1856" s="13">
        <f>$D$2*tarifas!$D$12/24</f>
        <v>1.4541666666666666</v>
      </c>
      <c r="J1856" s="13" t="e">
        <f>VLOOKUP(E1856&amp;" "&amp;F1856,tarifas!$A$13:$D$20,4,FALSE)*H1856</f>
        <v>#N/A</v>
      </c>
      <c r="K1856" s="13">
        <f>IF(F1856="COD1",tarifas!$D$11*(SUMIFS($H$11:$H$8770,$F$11:$F$8770,"=COD1",$B$11:$B$8770,"="&amp;B1856)/COUNTIFS($F$11:$F$8770,"=COD1",$B$11:$B$8770,"="&amp;B1856))/COUNTIFS($A$11:$A$8770,"="&amp;A1856,$F$11:$F$8770,"=COD1"),0)</f>
        <v>0</v>
      </c>
      <c r="L1856" s="13" t="e">
        <f>(VLOOKUP(F1856,tarifas!$C$7:$D$10,2,FALSE)+tarifas!$D$21)*datos!H1856</f>
        <v>#N/A</v>
      </c>
      <c r="M1856">
        <v>0</v>
      </c>
      <c r="N1856" s="13" t="e">
        <f t="shared" si="260"/>
        <v>#N/A</v>
      </c>
      <c r="O1856">
        <f t="shared" si="261"/>
        <v>0</v>
      </c>
      <c r="P1856" s="12">
        <f t="shared" si="262"/>
        <v>191.33592132604585</v>
      </c>
      <c r="Q1856">
        <f t="shared" si="263"/>
        <v>0</v>
      </c>
      <c r="R1856">
        <f>$D$2*tarifas!$D$12/24</f>
        <v>1.4541666666666666</v>
      </c>
      <c r="S1856" t="e">
        <f>VLOOKUP(E1856&amp;" "&amp;F1856,tarifas!$A$13:$D$20,4,FALSE)*P1856</f>
        <v>#N/A</v>
      </c>
      <c r="T1856">
        <f>IF(F1856="COD1",tarifas!$D$11*(SUMIFS($P$11:$P$8770,$F$11:$F$8770,"=COD1",$B$11:$B$8770,"="&amp;B1856)/COUNTIFS($F$11:$F$8770,"=COD1",$B$11:$B$8770,"="&amp;B1856))/COUNTIFS($A$11:$A$8770,"="&amp;A1856,$F$11:$F$8770,"=COD1"),0)</f>
        <v>0</v>
      </c>
      <c r="U1856" t="e">
        <f>(VLOOKUP(F1856,tarifas!$C$7:$D$10,2,FALSE)+tarifas!$D$21)*datos!P1856</f>
        <v>#N/A</v>
      </c>
      <c r="V1856" t="e">
        <f t="shared" si="264"/>
        <v>#N/A</v>
      </c>
      <c r="W1856">
        <f t="shared" si="265"/>
        <v>0</v>
      </c>
    </row>
    <row r="1857" spans="1:23" x14ac:dyDescent="0.25">
      <c r="A1857">
        <f t="shared" si="258"/>
        <v>77</v>
      </c>
      <c r="B1857">
        <f t="shared" si="259"/>
        <v>3</v>
      </c>
      <c r="C1857" s="1">
        <f t="shared" si="266"/>
        <v>41716.91666666219</v>
      </c>
      <c r="D1857" s="7">
        <v>0</v>
      </c>
      <c r="E1857" s="7"/>
      <c r="G1857">
        <v>36.01</v>
      </c>
      <c r="H1857" s="12">
        <v>196.98491460564611</v>
      </c>
      <c r="I1857" s="13">
        <f>$D$2*tarifas!$D$12/24</f>
        <v>1.4541666666666666</v>
      </c>
      <c r="J1857" s="13" t="e">
        <f>VLOOKUP(E1857&amp;" "&amp;F1857,tarifas!$A$13:$D$20,4,FALSE)*H1857</f>
        <v>#N/A</v>
      </c>
      <c r="K1857" s="13">
        <f>IF(F1857="COD1",tarifas!$D$11*(SUMIFS($H$11:$H$8770,$F$11:$F$8770,"=COD1",$B$11:$B$8770,"="&amp;B1857)/COUNTIFS($F$11:$F$8770,"=COD1",$B$11:$B$8770,"="&amp;B1857))/COUNTIFS($A$11:$A$8770,"="&amp;A1857,$F$11:$F$8770,"=COD1"),0)</f>
        <v>0</v>
      </c>
      <c r="L1857" s="13" t="e">
        <f>(VLOOKUP(F1857,tarifas!$C$7:$D$10,2,FALSE)+tarifas!$D$21)*datos!H1857</f>
        <v>#N/A</v>
      </c>
      <c r="M1857">
        <v>0</v>
      </c>
      <c r="N1857" s="13" t="e">
        <f t="shared" si="260"/>
        <v>#N/A</v>
      </c>
      <c r="O1857">
        <f t="shared" si="261"/>
        <v>0</v>
      </c>
      <c r="P1857" s="12">
        <f t="shared" si="262"/>
        <v>196.98491460564611</v>
      </c>
      <c r="Q1857">
        <f t="shared" si="263"/>
        <v>0</v>
      </c>
      <c r="R1857">
        <f>$D$2*tarifas!$D$12/24</f>
        <v>1.4541666666666666</v>
      </c>
      <c r="S1857" t="e">
        <f>VLOOKUP(E1857&amp;" "&amp;F1857,tarifas!$A$13:$D$20,4,FALSE)*P1857</f>
        <v>#N/A</v>
      </c>
      <c r="T1857">
        <f>IF(F1857="COD1",tarifas!$D$11*(SUMIFS($P$11:$P$8770,$F$11:$F$8770,"=COD1",$B$11:$B$8770,"="&amp;B1857)/COUNTIFS($F$11:$F$8770,"=COD1",$B$11:$B$8770,"="&amp;B1857))/COUNTIFS($A$11:$A$8770,"="&amp;A1857,$F$11:$F$8770,"=COD1"),0)</f>
        <v>0</v>
      </c>
      <c r="U1857" t="e">
        <f>(VLOOKUP(F1857,tarifas!$C$7:$D$10,2,FALSE)+tarifas!$D$21)*datos!P1857</f>
        <v>#N/A</v>
      </c>
      <c r="V1857" t="e">
        <f t="shared" si="264"/>
        <v>#N/A</v>
      </c>
      <c r="W1857">
        <f t="shared" si="265"/>
        <v>0</v>
      </c>
    </row>
    <row r="1858" spans="1:23" x14ac:dyDescent="0.25">
      <c r="A1858">
        <f t="shared" si="258"/>
        <v>77</v>
      </c>
      <c r="B1858">
        <f t="shared" si="259"/>
        <v>3</v>
      </c>
      <c r="C1858" s="1">
        <f t="shared" si="266"/>
        <v>41716.958333328854</v>
      </c>
      <c r="D1858" s="7">
        <v>0</v>
      </c>
      <c r="E1858" s="7"/>
      <c r="G1858">
        <v>30</v>
      </c>
      <c r="H1858" s="12">
        <v>194.76834642735901</v>
      </c>
      <c r="I1858" s="13">
        <f>$D$2*tarifas!$D$12/24</f>
        <v>1.4541666666666666</v>
      </c>
      <c r="J1858" s="13" t="e">
        <f>VLOOKUP(E1858&amp;" "&amp;F1858,tarifas!$A$13:$D$20,4,FALSE)*H1858</f>
        <v>#N/A</v>
      </c>
      <c r="K1858" s="13">
        <f>IF(F1858="COD1",tarifas!$D$11*(SUMIFS($H$11:$H$8770,$F$11:$F$8770,"=COD1",$B$11:$B$8770,"="&amp;B1858)/COUNTIFS($F$11:$F$8770,"=COD1",$B$11:$B$8770,"="&amp;B1858))/COUNTIFS($A$11:$A$8770,"="&amp;A1858,$F$11:$F$8770,"=COD1"),0)</f>
        <v>0</v>
      </c>
      <c r="L1858" s="13" t="e">
        <f>(VLOOKUP(F1858,tarifas!$C$7:$D$10,2,FALSE)+tarifas!$D$21)*datos!H1858</f>
        <v>#N/A</v>
      </c>
      <c r="M1858">
        <v>0</v>
      </c>
      <c r="N1858" s="13" t="e">
        <f t="shared" si="260"/>
        <v>#N/A</v>
      </c>
      <c r="O1858">
        <f t="shared" si="261"/>
        <v>0</v>
      </c>
      <c r="P1858" s="12">
        <f t="shared" si="262"/>
        <v>194.76834642735901</v>
      </c>
      <c r="Q1858">
        <f t="shared" si="263"/>
        <v>0</v>
      </c>
      <c r="R1858">
        <f>$D$2*tarifas!$D$12/24</f>
        <v>1.4541666666666666</v>
      </c>
      <c r="S1858" t="e">
        <f>VLOOKUP(E1858&amp;" "&amp;F1858,tarifas!$A$13:$D$20,4,FALSE)*P1858</f>
        <v>#N/A</v>
      </c>
      <c r="T1858">
        <f>IF(F1858="COD1",tarifas!$D$11*(SUMIFS($P$11:$P$8770,$F$11:$F$8770,"=COD1",$B$11:$B$8770,"="&amp;B1858)/COUNTIFS($F$11:$F$8770,"=COD1",$B$11:$B$8770,"="&amp;B1858))/COUNTIFS($A$11:$A$8770,"="&amp;A1858,$F$11:$F$8770,"=COD1"),0)</f>
        <v>0</v>
      </c>
      <c r="U1858" t="e">
        <f>(VLOOKUP(F1858,tarifas!$C$7:$D$10,2,FALSE)+tarifas!$D$21)*datos!P1858</f>
        <v>#N/A</v>
      </c>
      <c r="V1858" t="e">
        <f t="shared" si="264"/>
        <v>#N/A</v>
      </c>
      <c r="W1858">
        <f t="shared" si="265"/>
        <v>0</v>
      </c>
    </row>
    <row r="1859" spans="1:23" x14ac:dyDescent="0.25">
      <c r="A1859">
        <f t="shared" si="258"/>
        <v>78</v>
      </c>
      <c r="B1859">
        <f t="shared" si="259"/>
        <v>3</v>
      </c>
      <c r="C1859" s="1">
        <f t="shared" si="266"/>
        <v>41716.999999995518</v>
      </c>
      <c r="D1859" s="7">
        <v>0</v>
      </c>
      <c r="E1859" s="7"/>
      <c r="G1859">
        <v>22</v>
      </c>
      <c r="H1859" s="12">
        <v>188.44132908824253</v>
      </c>
      <c r="I1859" s="13">
        <f>$D$2*tarifas!$D$12/24</f>
        <v>1.4541666666666666</v>
      </c>
      <c r="J1859" s="13" t="e">
        <f>VLOOKUP(E1859&amp;" "&amp;F1859,tarifas!$A$13:$D$20,4,FALSE)*H1859</f>
        <v>#N/A</v>
      </c>
      <c r="K1859" s="13">
        <f>IF(F1859="COD1",tarifas!$D$11*(SUMIFS($H$11:$H$8770,$F$11:$F$8770,"=COD1",$B$11:$B$8770,"="&amp;B1859)/COUNTIFS($F$11:$F$8770,"=COD1",$B$11:$B$8770,"="&amp;B1859))/COUNTIFS($A$11:$A$8770,"="&amp;A1859,$F$11:$F$8770,"=COD1"),0)</f>
        <v>0</v>
      </c>
      <c r="L1859" s="13" t="e">
        <f>(VLOOKUP(F1859,tarifas!$C$7:$D$10,2,FALSE)+tarifas!$D$21)*datos!H1859</f>
        <v>#N/A</v>
      </c>
      <c r="M1859">
        <v>0</v>
      </c>
      <c r="N1859" s="13" t="e">
        <f t="shared" si="260"/>
        <v>#N/A</v>
      </c>
      <c r="O1859">
        <f t="shared" si="261"/>
        <v>0</v>
      </c>
      <c r="P1859" s="12">
        <f t="shared" si="262"/>
        <v>188.44132908824253</v>
      </c>
      <c r="Q1859">
        <f t="shared" si="263"/>
        <v>0</v>
      </c>
      <c r="R1859">
        <f>$D$2*tarifas!$D$12/24</f>
        <v>1.4541666666666666</v>
      </c>
      <c r="S1859" t="e">
        <f>VLOOKUP(E1859&amp;" "&amp;F1859,tarifas!$A$13:$D$20,4,FALSE)*P1859</f>
        <v>#N/A</v>
      </c>
      <c r="T1859">
        <f>IF(F1859="COD1",tarifas!$D$11*(SUMIFS($P$11:$P$8770,$F$11:$F$8770,"=COD1",$B$11:$B$8770,"="&amp;B1859)/COUNTIFS($F$11:$F$8770,"=COD1",$B$11:$B$8770,"="&amp;B1859))/COUNTIFS($A$11:$A$8770,"="&amp;A1859,$F$11:$F$8770,"=COD1"),0)</f>
        <v>0</v>
      </c>
      <c r="U1859" t="e">
        <f>(VLOOKUP(F1859,tarifas!$C$7:$D$10,2,FALSE)+tarifas!$D$21)*datos!P1859</f>
        <v>#N/A</v>
      </c>
      <c r="V1859" t="e">
        <f t="shared" si="264"/>
        <v>#N/A</v>
      </c>
      <c r="W1859">
        <f t="shared" si="265"/>
        <v>0</v>
      </c>
    </row>
    <row r="1860" spans="1:23" x14ac:dyDescent="0.25">
      <c r="A1860">
        <f t="shared" si="258"/>
        <v>78</v>
      </c>
      <c r="B1860">
        <f t="shared" si="259"/>
        <v>3</v>
      </c>
      <c r="C1860" s="1">
        <f t="shared" si="266"/>
        <v>41717.041666662182</v>
      </c>
      <c r="D1860" s="7">
        <v>0</v>
      </c>
      <c r="E1860" s="7"/>
      <c r="G1860">
        <v>16</v>
      </c>
      <c r="H1860" s="12">
        <v>186.24660883566108</v>
      </c>
      <c r="I1860" s="13">
        <f>$D$2*tarifas!$D$12/24</f>
        <v>1.4541666666666666</v>
      </c>
      <c r="J1860" s="13" t="e">
        <f>VLOOKUP(E1860&amp;" "&amp;F1860,tarifas!$A$13:$D$20,4,FALSE)*H1860</f>
        <v>#N/A</v>
      </c>
      <c r="K1860" s="13">
        <f>IF(F1860="COD1",tarifas!$D$11*(SUMIFS($H$11:$H$8770,$F$11:$F$8770,"=COD1",$B$11:$B$8770,"="&amp;B1860)/COUNTIFS($F$11:$F$8770,"=COD1",$B$11:$B$8770,"="&amp;B1860))/COUNTIFS($A$11:$A$8770,"="&amp;A1860,$F$11:$F$8770,"=COD1"),0)</f>
        <v>0</v>
      </c>
      <c r="L1860" s="13" t="e">
        <f>(VLOOKUP(F1860,tarifas!$C$7:$D$10,2,FALSE)+tarifas!$D$21)*datos!H1860</f>
        <v>#N/A</v>
      </c>
      <c r="M1860">
        <v>0</v>
      </c>
      <c r="N1860" s="13" t="e">
        <f t="shared" si="260"/>
        <v>#N/A</v>
      </c>
      <c r="O1860">
        <f t="shared" si="261"/>
        <v>0</v>
      </c>
      <c r="P1860" s="12">
        <f t="shared" si="262"/>
        <v>186.24660883566108</v>
      </c>
      <c r="Q1860">
        <f t="shared" si="263"/>
        <v>0</v>
      </c>
      <c r="R1860">
        <f>$D$2*tarifas!$D$12/24</f>
        <v>1.4541666666666666</v>
      </c>
      <c r="S1860" t="e">
        <f>VLOOKUP(E1860&amp;" "&amp;F1860,tarifas!$A$13:$D$20,4,FALSE)*P1860</f>
        <v>#N/A</v>
      </c>
      <c r="T1860">
        <f>IF(F1860="COD1",tarifas!$D$11*(SUMIFS($P$11:$P$8770,$F$11:$F$8770,"=COD1",$B$11:$B$8770,"="&amp;B1860)/COUNTIFS($F$11:$F$8770,"=COD1",$B$11:$B$8770,"="&amp;B1860))/COUNTIFS($A$11:$A$8770,"="&amp;A1860,$F$11:$F$8770,"=COD1"),0)</f>
        <v>0</v>
      </c>
      <c r="U1860" t="e">
        <f>(VLOOKUP(F1860,tarifas!$C$7:$D$10,2,FALSE)+tarifas!$D$21)*datos!P1860</f>
        <v>#N/A</v>
      </c>
      <c r="V1860" t="e">
        <f t="shared" si="264"/>
        <v>#N/A</v>
      </c>
      <c r="W1860">
        <f t="shared" si="265"/>
        <v>0</v>
      </c>
    </row>
    <row r="1861" spans="1:23" x14ac:dyDescent="0.25">
      <c r="A1861">
        <f t="shared" si="258"/>
        <v>78</v>
      </c>
      <c r="B1861">
        <f t="shared" si="259"/>
        <v>3</v>
      </c>
      <c r="C1861" s="1">
        <f t="shared" si="266"/>
        <v>41717.083333328846</v>
      </c>
      <c r="D1861" s="7">
        <v>0</v>
      </c>
      <c r="E1861" s="7"/>
      <c r="G1861">
        <v>6</v>
      </c>
      <c r="H1861" s="12">
        <v>182.20819754688154</v>
      </c>
      <c r="I1861" s="13">
        <f>$D$2*tarifas!$D$12/24</f>
        <v>1.4541666666666666</v>
      </c>
      <c r="J1861" s="13" t="e">
        <f>VLOOKUP(E1861&amp;" "&amp;F1861,tarifas!$A$13:$D$20,4,FALSE)*H1861</f>
        <v>#N/A</v>
      </c>
      <c r="K1861" s="13">
        <f>IF(F1861="COD1",tarifas!$D$11*(SUMIFS($H$11:$H$8770,$F$11:$F$8770,"=COD1",$B$11:$B$8770,"="&amp;B1861)/COUNTIFS($F$11:$F$8770,"=COD1",$B$11:$B$8770,"="&amp;B1861))/COUNTIFS($A$11:$A$8770,"="&amp;A1861,$F$11:$F$8770,"=COD1"),0)</f>
        <v>0</v>
      </c>
      <c r="L1861" s="13" t="e">
        <f>(VLOOKUP(F1861,tarifas!$C$7:$D$10,2,FALSE)+tarifas!$D$21)*datos!H1861</f>
        <v>#N/A</v>
      </c>
      <c r="M1861">
        <v>0</v>
      </c>
      <c r="N1861" s="13" t="e">
        <f t="shared" si="260"/>
        <v>#N/A</v>
      </c>
      <c r="O1861">
        <f t="shared" si="261"/>
        <v>0</v>
      </c>
      <c r="P1861" s="12">
        <f t="shared" si="262"/>
        <v>182.20819754688154</v>
      </c>
      <c r="Q1861">
        <f t="shared" si="263"/>
        <v>0</v>
      </c>
      <c r="R1861">
        <f>$D$2*tarifas!$D$12/24</f>
        <v>1.4541666666666666</v>
      </c>
      <c r="S1861" t="e">
        <f>VLOOKUP(E1861&amp;" "&amp;F1861,tarifas!$A$13:$D$20,4,FALSE)*P1861</f>
        <v>#N/A</v>
      </c>
      <c r="T1861">
        <f>IF(F1861="COD1",tarifas!$D$11*(SUMIFS($P$11:$P$8770,$F$11:$F$8770,"=COD1",$B$11:$B$8770,"="&amp;B1861)/COUNTIFS($F$11:$F$8770,"=COD1",$B$11:$B$8770,"="&amp;B1861))/COUNTIFS($A$11:$A$8770,"="&amp;A1861,$F$11:$F$8770,"=COD1"),0)</f>
        <v>0</v>
      </c>
      <c r="U1861" t="e">
        <f>(VLOOKUP(F1861,tarifas!$C$7:$D$10,2,FALSE)+tarifas!$D$21)*datos!P1861</f>
        <v>#N/A</v>
      </c>
      <c r="V1861" t="e">
        <f t="shared" si="264"/>
        <v>#N/A</v>
      </c>
      <c r="W1861">
        <f t="shared" si="265"/>
        <v>0</v>
      </c>
    </row>
    <row r="1862" spans="1:23" x14ac:dyDescent="0.25">
      <c r="A1862">
        <f t="shared" si="258"/>
        <v>78</v>
      </c>
      <c r="B1862">
        <f t="shared" si="259"/>
        <v>3</v>
      </c>
      <c r="C1862" s="1">
        <f t="shared" si="266"/>
        <v>41717.124999995511</v>
      </c>
      <c r="D1862" s="7">
        <v>0</v>
      </c>
      <c r="E1862" s="7"/>
      <c r="G1862">
        <v>8</v>
      </c>
      <c r="H1862" s="12">
        <v>171.1287612475424</v>
      </c>
      <c r="I1862" s="13">
        <f>$D$2*tarifas!$D$12/24</f>
        <v>1.4541666666666666</v>
      </c>
      <c r="J1862" s="13" t="e">
        <f>VLOOKUP(E1862&amp;" "&amp;F1862,tarifas!$A$13:$D$20,4,FALSE)*H1862</f>
        <v>#N/A</v>
      </c>
      <c r="K1862" s="13">
        <f>IF(F1862="COD1",tarifas!$D$11*(SUMIFS($H$11:$H$8770,$F$11:$F$8770,"=COD1",$B$11:$B$8770,"="&amp;B1862)/COUNTIFS($F$11:$F$8770,"=COD1",$B$11:$B$8770,"="&amp;B1862))/COUNTIFS($A$11:$A$8770,"="&amp;A1862,$F$11:$F$8770,"=COD1"),0)</f>
        <v>0</v>
      </c>
      <c r="L1862" s="13" t="e">
        <f>(VLOOKUP(F1862,tarifas!$C$7:$D$10,2,FALSE)+tarifas!$D$21)*datos!H1862</f>
        <v>#N/A</v>
      </c>
      <c r="M1862">
        <v>0</v>
      </c>
      <c r="N1862" s="13" t="e">
        <f t="shared" si="260"/>
        <v>#N/A</v>
      </c>
      <c r="O1862">
        <f t="shared" si="261"/>
        <v>0</v>
      </c>
      <c r="P1862" s="12">
        <f t="shared" si="262"/>
        <v>171.1287612475424</v>
      </c>
      <c r="Q1862">
        <f t="shared" si="263"/>
        <v>0</v>
      </c>
      <c r="R1862">
        <f>$D$2*tarifas!$D$12/24</f>
        <v>1.4541666666666666</v>
      </c>
      <c r="S1862" t="e">
        <f>VLOOKUP(E1862&amp;" "&amp;F1862,tarifas!$A$13:$D$20,4,FALSE)*P1862</f>
        <v>#N/A</v>
      </c>
      <c r="T1862">
        <f>IF(F1862="COD1",tarifas!$D$11*(SUMIFS($P$11:$P$8770,$F$11:$F$8770,"=COD1",$B$11:$B$8770,"="&amp;B1862)/COUNTIFS($F$11:$F$8770,"=COD1",$B$11:$B$8770,"="&amp;B1862))/COUNTIFS($A$11:$A$8770,"="&amp;A1862,$F$11:$F$8770,"=COD1"),0)</f>
        <v>0</v>
      </c>
      <c r="U1862" t="e">
        <f>(VLOOKUP(F1862,tarifas!$C$7:$D$10,2,FALSE)+tarifas!$D$21)*datos!P1862</f>
        <v>#N/A</v>
      </c>
      <c r="V1862" t="e">
        <f t="shared" si="264"/>
        <v>#N/A</v>
      </c>
      <c r="W1862">
        <f t="shared" si="265"/>
        <v>0</v>
      </c>
    </row>
    <row r="1863" spans="1:23" x14ac:dyDescent="0.25">
      <c r="A1863">
        <f t="shared" si="258"/>
        <v>78</v>
      </c>
      <c r="B1863">
        <f t="shared" si="259"/>
        <v>3</v>
      </c>
      <c r="C1863" s="1">
        <f t="shared" si="266"/>
        <v>41717.166666662175</v>
      </c>
      <c r="D1863" s="7">
        <v>0</v>
      </c>
      <c r="E1863" s="7"/>
      <c r="G1863">
        <v>8</v>
      </c>
      <c r="H1863" s="12">
        <v>166.02295691190415</v>
      </c>
      <c r="I1863" s="13">
        <f>$D$2*tarifas!$D$12/24</f>
        <v>1.4541666666666666</v>
      </c>
      <c r="J1863" s="13" t="e">
        <f>VLOOKUP(E1863&amp;" "&amp;F1863,tarifas!$A$13:$D$20,4,FALSE)*H1863</f>
        <v>#N/A</v>
      </c>
      <c r="K1863" s="13">
        <f>IF(F1863="COD1",tarifas!$D$11*(SUMIFS($H$11:$H$8770,$F$11:$F$8770,"=COD1",$B$11:$B$8770,"="&amp;B1863)/COUNTIFS($F$11:$F$8770,"=COD1",$B$11:$B$8770,"="&amp;B1863))/COUNTIFS($A$11:$A$8770,"="&amp;A1863,$F$11:$F$8770,"=COD1"),0)</f>
        <v>0</v>
      </c>
      <c r="L1863" s="13" t="e">
        <f>(VLOOKUP(F1863,tarifas!$C$7:$D$10,2,FALSE)+tarifas!$D$21)*datos!H1863</f>
        <v>#N/A</v>
      </c>
      <c r="M1863">
        <v>0</v>
      </c>
      <c r="N1863" s="13" t="e">
        <f t="shared" si="260"/>
        <v>#N/A</v>
      </c>
      <c r="O1863">
        <f t="shared" si="261"/>
        <v>0</v>
      </c>
      <c r="P1863" s="12">
        <f t="shared" si="262"/>
        <v>166.02295691190415</v>
      </c>
      <c r="Q1863">
        <f t="shared" si="263"/>
        <v>0</v>
      </c>
      <c r="R1863">
        <f>$D$2*tarifas!$D$12/24</f>
        <v>1.4541666666666666</v>
      </c>
      <c r="S1863" t="e">
        <f>VLOOKUP(E1863&amp;" "&amp;F1863,tarifas!$A$13:$D$20,4,FALSE)*P1863</f>
        <v>#N/A</v>
      </c>
      <c r="T1863">
        <f>IF(F1863="COD1",tarifas!$D$11*(SUMIFS($P$11:$P$8770,$F$11:$F$8770,"=COD1",$B$11:$B$8770,"="&amp;B1863)/COUNTIFS($F$11:$F$8770,"=COD1",$B$11:$B$8770,"="&amp;B1863))/COUNTIFS($A$11:$A$8770,"="&amp;A1863,$F$11:$F$8770,"=COD1"),0)</f>
        <v>0</v>
      </c>
      <c r="U1863" t="e">
        <f>(VLOOKUP(F1863,tarifas!$C$7:$D$10,2,FALSE)+tarifas!$D$21)*datos!P1863</f>
        <v>#N/A</v>
      </c>
      <c r="V1863" t="e">
        <f t="shared" si="264"/>
        <v>#N/A</v>
      </c>
      <c r="W1863">
        <f t="shared" si="265"/>
        <v>0</v>
      </c>
    </row>
    <row r="1864" spans="1:23" x14ac:dyDescent="0.25">
      <c r="A1864">
        <f t="shared" si="258"/>
        <v>78</v>
      </c>
      <c r="B1864">
        <f t="shared" si="259"/>
        <v>3</v>
      </c>
      <c r="C1864" s="1">
        <f t="shared" si="266"/>
        <v>41717.208333328839</v>
      </c>
      <c r="D1864" s="7">
        <v>0</v>
      </c>
      <c r="E1864" s="7"/>
      <c r="G1864">
        <v>10.4</v>
      </c>
      <c r="H1864" s="12">
        <v>165.77198634090561</v>
      </c>
      <c r="I1864" s="13">
        <f>$D$2*tarifas!$D$12/24</f>
        <v>1.4541666666666666</v>
      </c>
      <c r="J1864" s="13" t="e">
        <f>VLOOKUP(E1864&amp;" "&amp;F1864,tarifas!$A$13:$D$20,4,FALSE)*H1864</f>
        <v>#N/A</v>
      </c>
      <c r="K1864" s="13">
        <f>IF(F1864="COD1",tarifas!$D$11*(SUMIFS($H$11:$H$8770,$F$11:$F$8770,"=COD1",$B$11:$B$8770,"="&amp;B1864)/COUNTIFS($F$11:$F$8770,"=COD1",$B$11:$B$8770,"="&amp;B1864))/COUNTIFS($A$11:$A$8770,"="&amp;A1864,$F$11:$F$8770,"=COD1"),0)</f>
        <v>0</v>
      </c>
      <c r="L1864" s="13" t="e">
        <f>(VLOOKUP(F1864,tarifas!$C$7:$D$10,2,FALSE)+tarifas!$D$21)*datos!H1864</f>
        <v>#N/A</v>
      </c>
      <c r="M1864">
        <v>0</v>
      </c>
      <c r="N1864" s="13" t="e">
        <f t="shared" si="260"/>
        <v>#N/A</v>
      </c>
      <c r="O1864">
        <f t="shared" si="261"/>
        <v>0</v>
      </c>
      <c r="P1864" s="12">
        <f t="shared" si="262"/>
        <v>165.77198634090561</v>
      </c>
      <c r="Q1864">
        <f t="shared" si="263"/>
        <v>0</v>
      </c>
      <c r="R1864">
        <f>$D$2*tarifas!$D$12/24</f>
        <v>1.4541666666666666</v>
      </c>
      <c r="S1864" t="e">
        <f>VLOOKUP(E1864&amp;" "&amp;F1864,tarifas!$A$13:$D$20,4,FALSE)*P1864</f>
        <v>#N/A</v>
      </c>
      <c r="T1864">
        <f>IF(F1864="COD1",tarifas!$D$11*(SUMIFS($P$11:$P$8770,$F$11:$F$8770,"=COD1",$B$11:$B$8770,"="&amp;B1864)/COUNTIFS($F$11:$F$8770,"=COD1",$B$11:$B$8770,"="&amp;B1864))/COUNTIFS($A$11:$A$8770,"="&amp;A1864,$F$11:$F$8770,"=COD1"),0)</f>
        <v>0</v>
      </c>
      <c r="U1864" t="e">
        <f>(VLOOKUP(F1864,tarifas!$C$7:$D$10,2,FALSE)+tarifas!$D$21)*datos!P1864</f>
        <v>#N/A</v>
      </c>
      <c r="V1864" t="e">
        <f t="shared" si="264"/>
        <v>#N/A</v>
      </c>
      <c r="W1864">
        <f t="shared" si="265"/>
        <v>0</v>
      </c>
    </row>
    <row r="1865" spans="1:23" x14ac:dyDescent="0.25">
      <c r="A1865">
        <f t="shared" si="258"/>
        <v>78</v>
      </c>
      <c r="B1865">
        <f t="shared" si="259"/>
        <v>3</v>
      </c>
      <c r="C1865" s="1">
        <f t="shared" si="266"/>
        <v>41717.249999995503</v>
      </c>
      <c r="D1865" s="7">
        <v>10.81818181818182</v>
      </c>
      <c r="E1865" s="7"/>
      <c r="G1865">
        <v>20.09</v>
      </c>
      <c r="H1865" s="12">
        <v>165.54684958086924</v>
      </c>
      <c r="I1865" s="13">
        <f>$D$2*tarifas!$D$12/24</f>
        <v>1.4541666666666666</v>
      </c>
      <c r="J1865" s="13" t="e">
        <f>VLOOKUP(E1865&amp;" "&amp;F1865,tarifas!$A$13:$D$20,4,FALSE)*H1865</f>
        <v>#N/A</v>
      </c>
      <c r="K1865" s="13">
        <f>IF(F1865="COD1",tarifas!$D$11*(SUMIFS($H$11:$H$8770,$F$11:$F$8770,"=COD1",$B$11:$B$8770,"="&amp;B1865)/COUNTIFS($F$11:$F$8770,"=COD1",$B$11:$B$8770,"="&amp;B1865))/COUNTIFS($A$11:$A$8770,"="&amp;A1865,$F$11:$F$8770,"=COD1"),0)</f>
        <v>0</v>
      </c>
      <c r="L1865" s="13" t="e">
        <f>(VLOOKUP(F1865,tarifas!$C$7:$D$10,2,FALSE)+tarifas!$D$21)*datos!H1865</f>
        <v>#N/A</v>
      </c>
      <c r="M1865">
        <v>2.10059</v>
      </c>
      <c r="N1865" s="13" t="e">
        <f t="shared" si="260"/>
        <v>#N/A</v>
      </c>
      <c r="O1865">
        <f t="shared" si="261"/>
        <v>2.10059</v>
      </c>
      <c r="P1865" s="12">
        <f t="shared" si="262"/>
        <v>163.44625958086922</v>
      </c>
      <c r="Q1865">
        <f t="shared" si="263"/>
        <v>0</v>
      </c>
      <c r="R1865">
        <f>$D$2*tarifas!$D$12/24</f>
        <v>1.4541666666666666</v>
      </c>
      <c r="S1865" t="e">
        <f>VLOOKUP(E1865&amp;" "&amp;F1865,tarifas!$A$13:$D$20,4,FALSE)*P1865</f>
        <v>#N/A</v>
      </c>
      <c r="T1865">
        <f>IF(F1865="COD1",tarifas!$D$11*(SUMIFS($P$11:$P$8770,$F$11:$F$8770,"=COD1",$B$11:$B$8770,"="&amp;B1865)/COUNTIFS($F$11:$F$8770,"=COD1",$B$11:$B$8770,"="&amp;B1865))/COUNTIFS($A$11:$A$8770,"="&amp;A1865,$F$11:$F$8770,"=COD1"),0)</f>
        <v>0</v>
      </c>
      <c r="U1865" t="e">
        <f>(VLOOKUP(F1865,tarifas!$C$7:$D$10,2,FALSE)+tarifas!$D$21)*datos!P1865</f>
        <v>#N/A</v>
      </c>
      <c r="V1865" t="e">
        <f t="shared" si="264"/>
        <v>#N/A</v>
      </c>
      <c r="W1865">
        <f t="shared" si="265"/>
        <v>0</v>
      </c>
    </row>
    <row r="1866" spans="1:23" x14ac:dyDescent="0.25">
      <c r="A1866">
        <f t="shared" si="258"/>
        <v>78</v>
      </c>
      <c r="B1866">
        <f t="shared" si="259"/>
        <v>3</v>
      </c>
      <c r="C1866" s="1">
        <f t="shared" si="266"/>
        <v>41717.291666662168</v>
      </c>
      <c r="D1866" s="7">
        <v>113.07575757575756</v>
      </c>
      <c r="E1866" s="7"/>
      <c r="G1866">
        <v>30</v>
      </c>
      <c r="H1866" s="12">
        <v>181.94846807460598</v>
      </c>
      <c r="I1866" s="13">
        <f>$D$2*tarifas!$D$12/24</f>
        <v>1.4541666666666666</v>
      </c>
      <c r="J1866" s="13" t="e">
        <f>VLOOKUP(E1866&amp;" "&amp;F1866,tarifas!$A$13:$D$20,4,FALSE)*H1866</f>
        <v>#N/A</v>
      </c>
      <c r="K1866" s="13">
        <f>IF(F1866="COD1",tarifas!$D$11*(SUMIFS($H$11:$H$8770,$F$11:$F$8770,"=COD1",$B$11:$B$8770,"="&amp;B1866)/COUNTIFS($F$11:$F$8770,"=COD1",$B$11:$B$8770,"="&amp;B1866))/COUNTIFS($A$11:$A$8770,"="&amp;A1866,$F$11:$F$8770,"=COD1"),0)</f>
        <v>0</v>
      </c>
      <c r="L1866" s="13" t="e">
        <f>(VLOOKUP(F1866,tarifas!$C$7:$D$10,2,FALSE)+tarifas!$D$21)*datos!H1866</f>
        <v>#N/A</v>
      </c>
      <c r="M1866">
        <v>126.31052000000001</v>
      </c>
      <c r="N1866" s="13" t="e">
        <f t="shared" si="260"/>
        <v>#N/A</v>
      </c>
      <c r="O1866">
        <f t="shared" si="261"/>
        <v>126.31052000000001</v>
      </c>
      <c r="P1866" s="12">
        <f t="shared" si="262"/>
        <v>55.637948074605973</v>
      </c>
      <c r="Q1866">
        <f t="shared" si="263"/>
        <v>0</v>
      </c>
      <c r="R1866">
        <f>$D$2*tarifas!$D$12/24</f>
        <v>1.4541666666666666</v>
      </c>
      <c r="S1866" t="e">
        <f>VLOOKUP(E1866&amp;" "&amp;F1866,tarifas!$A$13:$D$20,4,FALSE)*P1866</f>
        <v>#N/A</v>
      </c>
      <c r="T1866">
        <f>IF(F1866="COD1",tarifas!$D$11*(SUMIFS($P$11:$P$8770,$F$11:$F$8770,"=COD1",$B$11:$B$8770,"="&amp;B1866)/COUNTIFS($F$11:$F$8770,"=COD1",$B$11:$B$8770,"="&amp;B1866))/COUNTIFS($A$11:$A$8770,"="&amp;A1866,$F$11:$F$8770,"=COD1"),0)</f>
        <v>0</v>
      </c>
      <c r="U1866" t="e">
        <f>(VLOOKUP(F1866,tarifas!$C$7:$D$10,2,FALSE)+tarifas!$D$21)*datos!P1866</f>
        <v>#N/A</v>
      </c>
      <c r="V1866" t="e">
        <f t="shared" si="264"/>
        <v>#N/A</v>
      </c>
      <c r="W1866">
        <f t="shared" si="265"/>
        <v>0</v>
      </c>
    </row>
    <row r="1867" spans="1:23" x14ac:dyDescent="0.25">
      <c r="A1867">
        <f t="shared" si="258"/>
        <v>78</v>
      </c>
      <c r="B1867">
        <f t="shared" si="259"/>
        <v>3</v>
      </c>
      <c r="C1867" s="1">
        <f t="shared" si="266"/>
        <v>41717.333333328832</v>
      </c>
      <c r="D1867" s="7">
        <v>341.54545454545456</v>
      </c>
      <c r="E1867" s="7"/>
      <c r="G1867">
        <v>36</v>
      </c>
      <c r="H1867" s="12">
        <v>237.93943367383341</v>
      </c>
      <c r="I1867" s="13">
        <f>$D$2*tarifas!$D$12/24</f>
        <v>1.4541666666666666</v>
      </c>
      <c r="J1867" s="13" t="e">
        <f>VLOOKUP(E1867&amp;" "&amp;F1867,tarifas!$A$13:$D$20,4,FALSE)*H1867</f>
        <v>#N/A</v>
      </c>
      <c r="K1867" s="13">
        <f>IF(F1867="COD1",tarifas!$D$11*(SUMIFS($H$11:$H$8770,$F$11:$F$8770,"=COD1",$B$11:$B$8770,"="&amp;B1867)/COUNTIFS($F$11:$F$8770,"=COD1",$B$11:$B$8770,"="&amp;B1867))/COUNTIFS($A$11:$A$8770,"="&amp;A1867,$F$11:$F$8770,"=COD1"),0)</f>
        <v>0</v>
      </c>
      <c r="L1867" s="13" t="e">
        <f>(VLOOKUP(F1867,tarifas!$C$7:$D$10,2,FALSE)+tarifas!$D$21)*datos!H1867</f>
        <v>#N/A</v>
      </c>
      <c r="M1867">
        <v>281.84646999999995</v>
      </c>
      <c r="N1867" s="13" t="e">
        <f t="shared" si="260"/>
        <v>#N/A</v>
      </c>
      <c r="O1867">
        <f t="shared" si="261"/>
        <v>237.93943367383341</v>
      </c>
      <c r="P1867" s="12">
        <f t="shared" si="262"/>
        <v>0</v>
      </c>
      <c r="Q1867">
        <f t="shared" si="263"/>
        <v>43.907036326166548</v>
      </c>
      <c r="R1867">
        <f>$D$2*tarifas!$D$12/24</f>
        <v>1.4541666666666666</v>
      </c>
      <c r="S1867" t="e">
        <f>VLOOKUP(E1867&amp;" "&amp;F1867,tarifas!$A$13:$D$20,4,FALSE)*P1867</f>
        <v>#N/A</v>
      </c>
      <c r="T1867">
        <f>IF(F1867="COD1",tarifas!$D$11*(SUMIFS($P$11:$P$8770,$F$11:$F$8770,"=COD1",$B$11:$B$8770,"="&amp;B1867)/COUNTIFS($F$11:$F$8770,"=COD1",$B$11:$B$8770,"="&amp;B1867))/COUNTIFS($A$11:$A$8770,"="&amp;A1867,$F$11:$F$8770,"=COD1"),0)</f>
        <v>0</v>
      </c>
      <c r="U1867" t="e">
        <f>(VLOOKUP(F1867,tarifas!$C$7:$D$10,2,FALSE)+tarifas!$D$21)*datos!P1867</f>
        <v>#N/A</v>
      </c>
      <c r="V1867" t="e">
        <f t="shared" si="264"/>
        <v>#N/A</v>
      </c>
      <c r="W1867">
        <f t="shared" si="265"/>
        <v>1.422587976967796</v>
      </c>
    </row>
    <row r="1868" spans="1:23" x14ac:dyDescent="0.25">
      <c r="A1868">
        <f t="shared" ref="A1868:A1931" si="267">DAYS360($C$11,C1868)</f>
        <v>78</v>
      </c>
      <c r="B1868">
        <f t="shared" ref="B1868:B1931" si="268">MONTH(C1868)</f>
        <v>3</v>
      </c>
      <c r="C1868" s="1">
        <f t="shared" si="266"/>
        <v>41717.374999995496</v>
      </c>
      <c r="D1868" s="7">
        <v>532.66666666666674</v>
      </c>
      <c r="E1868" s="7"/>
      <c r="G1868">
        <v>40</v>
      </c>
      <c r="H1868" s="12">
        <v>374.08763746658241</v>
      </c>
      <c r="I1868" s="13">
        <f>$D$2*tarifas!$D$12/24</f>
        <v>1.4541666666666666</v>
      </c>
      <c r="J1868" s="13" t="e">
        <f>VLOOKUP(E1868&amp;" "&amp;F1868,tarifas!$A$13:$D$20,4,FALSE)*H1868</f>
        <v>#N/A</v>
      </c>
      <c r="K1868" s="13">
        <f>IF(F1868="COD1",tarifas!$D$11*(SUMIFS($H$11:$H$8770,$F$11:$F$8770,"=COD1",$B$11:$B$8770,"="&amp;B1868)/COUNTIFS($F$11:$F$8770,"=COD1",$B$11:$B$8770,"="&amp;B1868))/COUNTIFS($A$11:$A$8770,"="&amp;A1868,$F$11:$F$8770,"=COD1"),0)</f>
        <v>0</v>
      </c>
      <c r="L1868" s="13" t="e">
        <f>(VLOOKUP(F1868,tarifas!$C$7:$D$10,2,FALSE)+tarifas!$D$21)*datos!H1868</f>
        <v>#N/A</v>
      </c>
      <c r="M1868">
        <v>408.24038000000002</v>
      </c>
      <c r="N1868" s="13" t="e">
        <f t="shared" ref="N1868:N1931" si="269">(I1868+J1868+K1868+L1868)*1.23</f>
        <v>#N/A</v>
      </c>
      <c r="O1868">
        <f t="shared" ref="O1868:O1931" si="270">IF(M1868&lt;H1868,M1868,H1868)</f>
        <v>374.08763746658241</v>
      </c>
      <c r="P1868" s="12">
        <f t="shared" ref="P1868:P1931" si="271">H1868-O1868</f>
        <v>0</v>
      </c>
      <c r="Q1868">
        <f t="shared" ref="Q1868:Q1931" si="272">IF(M1868&lt;H1868,0,M1868-H1868)</f>
        <v>34.152742533417609</v>
      </c>
      <c r="R1868">
        <f>$D$2*tarifas!$D$12/24</f>
        <v>1.4541666666666666</v>
      </c>
      <c r="S1868" t="e">
        <f>VLOOKUP(E1868&amp;" "&amp;F1868,tarifas!$A$13:$D$20,4,FALSE)*P1868</f>
        <v>#N/A</v>
      </c>
      <c r="T1868">
        <f>IF(F1868="COD1",tarifas!$D$11*(SUMIFS($P$11:$P$8770,$F$11:$F$8770,"=COD1",$B$11:$B$8770,"="&amp;B1868)/COUNTIFS($F$11:$F$8770,"=COD1",$B$11:$B$8770,"="&amp;B1868))/COUNTIFS($A$11:$A$8770,"="&amp;A1868,$F$11:$F$8770,"=COD1"),0)</f>
        <v>0</v>
      </c>
      <c r="U1868" t="e">
        <f>(VLOOKUP(F1868,tarifas!$C$7:$D$10,2,FALSE)+tarifas!$D$21)*datos!P1868</f>
        <v>#N/A</v>
      </c>
      <c r="V1868" t="e">
        <f t="shared" ref="V1868:V1931" si="273">(R1868+S1868+T1868+U1868)*1.23</f>
        <v>#N/A</v>
      </c>
      <c r="W1868">
        <f t="shared" ref="W1868:W1931" si="274">0.9*G1868/1000*Q1868</f>
        <v>1.2294987312030339</v>
      </c>
    </row>
    <row r="1869" spans="1:23" x14ac:dyDescent="0.25">
      <c r="A1869">
        <f t="shared" si="267"/>
        <v>78</v>
      </c>
      <c r="B1869">
        <f t="shared" si="268"/>
        <v>3</v>
      </c>
      <c r="C1869" s="1">
        <f t="shared" ref="C1869:C1932" si="275">+C1868+1/24</f>
        <v>41717.41666666216</v>
      </c>
      <c r="D1869" s="7">
        <v>668.66666666666674</v>
      </c>
      <c r="E1869" s="7"/>
      <c r="G1869">
        <v>40</v>
      </c>
      <c r="H1869" s="12">
        <v>474.33619888650571</v>
      </c>
      <c r="I1869" s="13">
        <f>$D$2*tarifas!$D$12/24</f>
        <v>1.4541666666666666</v>
      </c>
      <c r="J1869" s="13" t="e">
        <f>VLOOKUP(E1869&amp;" "&amp;F1869,tarifas!$A$13:$D$20,4,FALSE)*H1869</f>
        <v>#N/A</v>
      </c>
      <c r="K1869" s="13">
        <f>IF(F1869="COD1",tarifas!$D$11*(SUMIFS($H$11:$H$8770,$F$11:$F$8770,"=COD1",$B$11:$B$8770,"="&amp;B1869)/COUNTIFS($F$11:$F$8770,"=COD1",$B$11:$B$8770,"="&amp;B1869))/COUNTIFS($A$11:$A$8770,"="&amp;A1869,$F$11:$F$8770,"=COD1"),0)</f>
        <v>0</v>
      </c>
      <c r="L1869" s="13" t="e">
        <f>(VLOOKUP(F1869,tarifas!$C$7:$D$10,2,FALSE)+tarifas!$D$21)*datos!H1869</f>
        <v>#N/A</v>
      </c>
      <c r="M1869">
        <v>488.10410999999999</v>
      </c>
      <c r="N1869" s="13" t="e">
        <f t="shared" si="269"/>
        <v>#N/A</v>
      </c>
      <c r="O1869">
        <f t="shared" si="270"/>
        <v>474.33619888650571</v>
      </c>
      <c r="P1869" s="12">
        <f t="shared" si="271"/>
        <v>0</v>
      </c>
      <c r="Q1869">
        <f t="shared" si="272"/>
        <v>13.767911113494279</v>
      </c>
      <c r="R1869">
        <f>$D$2*tarifas!$D$12/24</f>
        <v>1.4541666666666666</v>
      </c>
      <c r="S1869" t="e">
        <f>VLOOKUP(E1869&amp;" "&amp;F1869,tarifas!$A$13:$D$20,4,FALSE)*P1869</f>
        <v>#N/A</v>
      </c>
      <c r="T1869">
        <f>IF(F1869="COD1",tarifas!$D$11*(SUMIFS($P$11:$P$8770,$F$11:$F$8770,"=COD1",$B$11:$B$8770,"="&amp;B1869)/COUNTIFS($F$11:$F$8770,"=COD1",$B$11:$B$8770,"="&amp;B1869))/COUNTIFS($A$11:$A$8770,"="&amp;A1869,$F$11:$F$8770,"=COD1"),0)</f>
        <v>0</v>
      </c>
      <c r="U1869" t="e">
        <f>(VLOOKUP(F1869,tarifas!$C$7:$D$10,2,FALSE)+tarifas!$D$21)*datos!P1869</f>
        <v>#N/A</v>
      </c>
      <c r="V1869" t="e">
        <f t="shared" si="273"/>
        <v>#N/A</v>
      </c>
      <c r="W1869">
        <f t="shared" si="274"/>
        <v>0.49564480008579398</v>
      </c>
    </row>
    <row r="1870" spans="1:23" x14ac:dyDescent="0.25">
      <c r="A1870">
        <f t="shared" si="267"/>
        <v>78</v>
      </c>
      <c r="B1870">
        <f t="shared" si="268"/>
        <v>3</v>
      </c>
      <c r="C1870" s="1">
        <f t="shared" si="275"/>
        <v>41717.458333328825</v>
      </c>
      <c r="D1870" s="7">
        <v>741.04545454545462</v>
      </c>
      <c r="E1870" s="7"/>
      <c r="G1870">
        <v>39.409999999999997</v>
      </c>
      <c r="H1870" s="12">
        <v>555.36413658174695</v>
      </c>
      <c r="I1870" s="13">
        <f>$D$2*tarifas!$D$12/24</f>
        <v>1.4541666666666666</v>
      </c>
      <c r="J1870" s="13" t="e">
        <f>VLOOKUP(E1870&amp;" "&amp;F1870,tarifas!$A$13:$D$20,4,FALSE)*H1870</f>
        <v>#N/A</v>
      </c>
      <c r="K1870" s="13">
        <f>IF(F1870="COD1",tarifas!$D$11*(SUMIFS($H$11:$H$8770,$F$11:$F$8770,"=COD1",$B$11:$B$8770,"="&amp;B1870)/COUNTIFS($F$11:$F$8770,"=COD1",$B$11:$B$8770,"="&amp;B1870))/COUNTIFS($A$11:$A$8770,"="&amp;A1870,$F$11:$F$8770,"=COD1"),0)</f>
        <v>0</v>
      </c>
      <c r="L1870" s="13" t="e">
        <f>(VLOOKUP(F1870,tarifas!$C$7:$D$10,2,FALSE)+tarifas!$D$21)*datos!H1870</f>
        <v>#N/A</v>
      </c>
      <c r="M1870">
        <v>529.77416000000005</v>
      </c>
      <c r="N1870" s="13" t="e">
        <f t="shared" si="269"/>
        <v>#N/A</v>
      </c>
      <c r="O1870">
        <f t="shared" si="270"/>
        <v>529.77416000000005</v>
      </c>
      <c r="P1870" s="12">
        <f t="shared" si="271"/>
        <v>25.589976581746896</v>
      </c>
      <c r="Q1870">
        <f t="shared" si="272"/>
        <v>0</v>
      </c>
      <c r="R1870">
        <f>$D$2*tarifas!$D$12/24</f>
        <v>1.4541666666666666</v>
      </c>
      <c r="S1870" t="e">
        <f>VLOOKUP(E1870&amp;" "&amp;F1870,tarifas!$A$13:$D$20,4,FALSE)*P1870</f>
        <v>#N/A</v>
      </c>
      <c r="T1870">
        <f>IF(F1870="COD1",tarifas!$D$11*(SUMIFS($P$11:$P$8770,$F$11:$F$8770,"=COD1",$B$11:$B$8770,"="&amp;B1870)/COUNTIFS($F$11:$F$8770,"=COD1",$B$11:$B$8770,"="&amp;B1870))/COUNTIFS($A$11:$A$8770,"="&amp;A1870,$F$11:$F$8770,"=COD1"),0)</f>
        <v>0</v>
      </c>
      <c r="U1870" t="e">
        <f>(VLOOKUP(F1870,tarifas!$C$7:$D$10,2,FALSE)+tarifas!$D$21)*datos!P1870</f>
        <v>#N/A</v>
      </c>
      <c r="V1870" t="e">
        <f t="shared" si="273"/>
        <v>#N/A</v>
      </c>
      <c r="W1870">
        <f t="shared" si="274"/>
        <v>0</v>
      </c>
    </row>
    <row r="1871" spans="1:23" x14ac:dyDescent="0.25">
      <c r="A1871">
        <f t="shared" si="267"/>
        <v>78</v>
      </c>
      <c r="B1871">
        <f t="shared" si="268"/>
        <v>3</v>
      </c>
      <c r="C1871" s="1">
        <f t="shared" si="275"/>
        <v>41717.499999995489</v>
      </c>
      <c r="D1871" s="7">
        <v>755.9848484848485</v>
      </c>
      <c r="E1871" s="7"/>
      <c r="G1871">
        <v>41.69</v>
      </c>
      <c r="H1871" s="12">
        <v>426.75969070111188</v>
      </c>
      <c r="I1871" s="13">
        <f>$D$2*tarifas!$D$12/24</f>
        <v>1.4541666666666666</v>
      </c>
      <c r="J1871" s="13" t="e">
        <f>VLOOKUP(E1871&amp;" "&amp;F1871,tarifas!$A$13:$D$20,4,FALSE)*H1871</f>
        <v>#N/A</v>
      </c>
      <c r="K1871" s="13">
        <f>IF(F1871="COD1",tarifas!$D$11*(SUMIFS($H$11:$H$8770,$F$11:$F$8770,"=COD1",$B$11:$B$8770,"="&amp;B1871)/COUNTIFS($F$11:$F$8770,"=COD1",$B$11:$B$8770,"="&amp;B1871))/COUNTIFS($A$11:$A$8770,"="&amp;A1871,$F$11:$F$8770,"=COD1"),0)</f>
        <v>0</v>
      </c>
      <c r="L1871" s="13" t="e">
        <f>(VLOOKUP(F1871,tarifas!$C$7:$D$10,2,FALSE)+tarifas!$D$21)*datos!H1871</f>
        <v>#N/A</v>
      </c>
      <c r="M1871">
        <v>531.80606999999998</v>
      </c>
      <c r="N1871" s="13" t="e">
        <f t="shared" si="269"/>
        <v>#N/A</v>
      </c>
      <c r="O1871">
        <f t="shared" si="270"/>
        <v>426.75969070111188</v>
      </c>
      <c r="P1871" s="12">
        <f t="shared" si="271"/>
        <v>0</v>
      </c>
      <c r="Q1871">
        <f t="shared" si="272"/>
        <v>105.0463792988881</v>
      </c>
      <c r="R1871">
        <f>$D$2*tarifas!$D$12/24</f>
        <v>1.4541666666666666</v>
      </c>
      <c r="S1871" t="e">
        <f>VLOOKUP(E1871&amp;" "&amp;F1871,tarifas!$A$13:$D$20,4,FALSE)*P1871</f>
        <v>#N/A</v>
      </c>
      <c r="T1871">
        <f>IF(F1871="COD1",tarifas!$D$11*(SUMIFS($P$11:$P$8770,$F$11:$F$8770,"=COD1",$B$11:$B$8770,"="&amp;B1871)/COUNTIFS($F$11:$F$8770,"=COD1",$B$11:$B$8770,"="&amp;B1871))/COUNTIFS($A$11:$A$8770,"="&amp;A1871,$F$11:$F$8770,"=COD1"),0)</f>
        <v>0</v>
      </c>
      <c r="U1871" t="e">
        <f>(VLOOKUP(F1871,tarifas!$C$7:$D$10,2,FALSE)+tarifas!$D$21)*datos!P1871</f>
        <v>#N/A</v>
      </c>
      <c r="V1871" t="e">
        <f t="shared" si="273"/>
        <v>#N/A</v>
      </c>
      <c r="W1871">
        <f t="shared" si="274"/>
        <v>3.94144519767358</v>
      </c>
    </row>
    <row r="1872" spans="1:23" x14ac:dyDescent="0.25">
      <c r="A1872">
        <f t="shared" si="267"/>
        <v>78</v>
      </c>
      <c r="B1872">
        <f t="shared" si="268"/>
        <v>3</v>
      </c>
      <c r="C1872" s="1">
        <f t="shared" si="275"/>
        <v>41717.541666662153</v>
      </c>
      <c r="D1872" s="7">
        <v>767.57575757575762</v>
      </c>
      <c r="E1872" s="7"/>
      <c r="G1872">
        <v>41.26</v>
      </c>
      <c r="H1872" s="12">
        <v>357.39574436925824</v>
      </c>
      <c r="I1872" s="13">
        <f>$D$2*tarifas!$D$12/24</f>
        <v>1.4541666666666666</v>
      </c>
      <c r="J1872" s="13" t="e">
        <f>VLOOKUP(E1872&amp;" "&amp;F1872,tarifas!$A$13:$D$20,4,FALSE)*H1872</f>
        <v>#N/A</v>
      </c>
      <c r="K1872" s="13">
        <f>IF(F1872="COD1",tarifas!$D$11*(SUMIFS($H$11:$H$8770,$F$11:$F$8770,"=COD1",$B$11:$B$8770,"="&amp;B1872)/COUNTIFS($F$11:$F$8770,"=COD1",$B$11:$B$8770,"="&amp;B1872))/COUNTIFS($A$11:$A$8770,"="&amp;A1872,$F$11:$F$8770,"=COD1"),0)</f>
        <v>0</v>
      </c>
      <c r="L1872" s="13" t="e">
        <f>(VLOOKUP(F1872,tarifas!$C$7:$D$10,2,FALSE)+tarifas!$D$21)*datos!H1872</f>
        <v>#N/A</v>
      </c>
      <c r="M1872">
        <v>496.98099999999999</v>
      </c>
      <c r="N1872" s="13" t="e">
        <f t="shared" si="269"/>
        <v>#N/A</v>
      </c>
      <c r="O1872">
        <f t="shared" si="270"/>
        <v>357.39574436925824</v>
      </c>
      <c r="P1872" s="12">
        <f t="shared" si="271"/>
        <v>0</v>
      </c>
      <c r="Q1872">
        <f t="shared" si="272"/>
        <v>139.58525563074176</v>
      </c>
      <c r="R1872">
        <f>$D$2*tarifas!$D$12/24</f>
        <v>1.4541666666666666</v>
      </c>
      <c r="S1872" t="e">
        <f>VLOOKUP(E1872&amp;" "&amp;F1872,tarifas!$A$13:$D$20,4,FALSE)*P1872</f>
        <v>#N/A</v>
      </c>
      <c r="T1872">
        <f>IF(F1872="COD1",tarifas!$D$11*(SUMIFS($P$11:$P$8770,$F$11:$F$8770,"=COD1",$B$11:$B$8770,"="&amp;B1872)/COUNTIFS($F$11:$F$8770,"=COD1",$B$11:$B$8770,"="&amp;B1872))/COUNTIFS($A$11:$A$8770,"="&amp;A1872,$F$11:$F$8770,"=COD1"),0)</f>
        <v>0</v>
      </c>
      <c r="U1872" t="e">
        <f>(VLOOKUP(F1872,tarifas!$C$7:$D$10,2,FALSE)+tarifas!$D$21)*datos!P1872</f>
        <v>#N/A</v>
      </c>
      <c r="V1872" t="e">
        <f t="shared" si="273"/>
        <v>#N/A</v>
      </c>
      <c r="W1872">
        <f t="shared" si="274"/>
        <v>5.1833588825919641</v>
      </c>
    </row>
    <row r="1873" spans="1:23" x14ac:dyDescent="0.25">
      <c r="A1873">
        <f t="shared" si="267"/>
        <v>78</v>
      </c>
      <c r="B1873">
        <f t="shared" si="268"/>
        <v>3</v>
      </c>
      <c r="C1873" s="1">
        <f t="shared" si="275"/>
        <v>41717.583333328817</v>
      </c>
      <c r="D1873" s="7">
        <v>698.28787878787875</v>
      </c>
      <c r="E1873" s="7"/>
      <c r="G1873">
        <v>41.26</v>
      </c>
      <c r="H1873" s="12">
        <v>485.94249417535559</v>
      </c>
      <c r="I1873" s="13">
        <f>$D$2*tarifas!$D$12/24</f>
        <v>1.4541666666666666</v>
      </c>
      <c r="J1873" s="13" t="e">
        <f>VLOOKUP(E1873&amp;" "&amp;F1873,tarifas!$A$13:$D$20,4,FALSE)*H1873</f>
        <v>#N/A</v>
      </c>
      <c r="K1873" s="13">
        <f>IF(F1873="COD1",tarifas!$D$11*(SUMIFS($H$11:$H$8770,$F$11:$F$8770,"=COD1",$B$11:$B$8770,"="&amp;B1873)/COUNTIFS($F$11:$F$8770,"=COD1",$B$11:$B$8770,"="&amp;B1873))/COUNTIFS($A$11:$A$8770,"="&amp;A1873,$F$11:$F$8770,"=COD1"),0)</f>
        <v>0</v>
      </c>
      <c r="L1873" s="13" t="e">
        <f>(VLOOKUP(F1873,tarifas!$C$7:$D$10,2,FALSE)+tarifas!$D$21)*datos!H1873</f>
        <v>#N/A</v>
      </c>
      <c r="M1873">
        <v>427.99703000000005</v>
      </c>
      <c r="N1873" s="13" t="e">
        <f t="shared" si="269"/>
        <v>#N/A</v>
      </c>
      <c r="O1873">
        <f t="shared" si="270"/>
        <v>427.99703000000005</v>
      </c>
      <c r="P1873" s="12">
        <f t="shared" si="271"/>
        <v>57.945464175355539</v>
      </c>
      <c r="Q1873">
        <f t="shared" si="272"/>
        <v>0</v>
      </c>
      <c r="R1873">
        <f>$D$2*tarifas!$D$12/24</f>
        <v>1.4541666666666666</v>
      </c>
      <c r="S1873" t="e">
        <f>VLOOKUP(E1873&amp;" "&amp;F1873,tarifas!$A$13:$D$20,4,FALSE)*P1873</f>
        <v>#N/A</v>
      </c>
      <c r="T1873">
        <f>IF(F1873="COD1",tarifas!$D$11*(SUMIFS($P$11:$P$8770,$F$11:$F$8770,"=COD1",$B$11:$B$8770,"="&amp;B1873)/COUNTIFS($F$11:$F$8770,"=COD1",$B$11:$B$8770,"="&amp;B1873))/COUNTIFS($A$11:$A$8770,"="&amp;A1873,$F$11:$F$8770,"=COD1"),0)</f>
        <v>0</v>
      </c>
      <c r="U1873" t="e">
        <f>(VLOOKUP(F1873,tarifas!$C$7:$D$10,2,FALSE)+tarifas!$D$21)*datos!P1873</f>
        <v>#N/A</v>
      </c>
      <c r="V1873" t="e">
        <f t="shared" si="273"/>
        <v>#N/A</v>
      </c>
      <c r="W1873">
        <f t="shared" si="274"/>
        <v>0</v>
      </c>
    </row>
    <row r="1874" spans="1:23" x14ac:dyDescent="0.25">
      <c r="A1874">
        <f t="shared" si="267"/>
        <v>78</v>
      </c>
      <c r="B1874">
        <f t="shared" si="268"/>
        <v>3</v>
      </c>
      <c r="C1874" s="1">
        <f t="shared" si="275"/>
        <v>41717.624999995482</v>
      </c>
      <c r="D1874" s="7">
        <v>564.34848484848487</v>
      </c>
      <c r="E1874" s="7"/>
      <c r="G1874">
        <v>40</v>
      </c>
      <c r="H1874" s="12">
        <v>521.74973633655975</v>
      </c>
      <c r="I1874" s="13">
        <f>$D$2*tarifas!$D$12/24</f>
        <v>1.4541666666666666</v>
      </c>
      <c r="J1874" s="13" t="e">
        <f>VLOOKUP(E1874&amp;" "&amp;F1874,tarifas!$A$13:$D$20,4,FALSE)*H1874</f>
        <v>#N/A</v>
      </c>
      <c r="K1874" s="13">
        <f>IF(F1874="COD1",tarifas!$D$11*(SUMIFS($H$11:$H$8770,$F$11:$F$8770,"=COD1",$B$11:$B$8770,"="&amp;B1874)/COUNTIFS($F$11:$F$8770,"=COD1",$B$11:$B$8770,"="&amp;B1874))/COUNTIFS($A$11:$A$8770,"="&amp;A1874,$F$11:$F$8770,"=COD1"),0)</f>
        <v>0</v>
      </c>
      <c r="L1874" s="13" t="e">
        <f>(VLOOKUP(F1874,tarifas!$C$7:$D$10,2,FALSE)+tarifas!$D$21)*datos!H1874</f>
        <v>#N/A</v>
      </c>
      <c r="M1874">
        <v>320.85302000000001</v>
      </c>
      <c r="N1874" s="13" t="e">
        <f t="shared" si="269"/>
        <v>#N/A</v>
      </c>
      <c r="O1874">
        <f t="shared" si="270"/>
        <v>320.85302000000001</v>
      </c>
      <c r="P1874" s="12">
        <f t="shared" si="271"/>
        <v>200.89671633655973</v>
      </c>
      <c r="Q1874">
        <f t="shared" si="272"/>
        <v>0</v>
      </c>
      <c r="R1874">
        <f>$D$2*tarifas!$D$12/24</f>
        <v>1.4541666666666666</v>
      </c>
      <c r="S1874" t="e">
        <f>VLOOKUP(E1874&amp;" "&amp;F1874,tarifas!$A$13:$D$20,4,FALSE)*P1874</f>
        <v>#N/A</v>
      </c>
      <c r="T1874">
        <f>IF(F1874="COD1",tarifas!$D$11*(SUMIFS($P$11:$P$8770,$F$11:$F$8770,"=COD1",$B$11:$B$8770,"="&amp;B1874)/COUNTIFS($F$11:$F$8770,"=COD1",$B$11:$B$8770,"="&amp;B1874))/COUNTIFS($A$11:$A$8770,"="&amp;A1874,$F$11:$F$8770,"=COD1"),0)</f>
        <v>0</v>
      </c>
      <c r="U1874" t="e">
        <f>(VLOOKUP(F1874,tarifas!$C$7:$D$10,2,FALSE)+tarifas!$D$21)*datos!P1874</f>
        <v>#N/A</v>
      </c>
      <c r="V1874" t="e">
        <f t="shared" si="273"/>
        <v>#N/A</v>
      </c>
      <c r="W1874">
        <f t="shared" si="274"/>
        <v>0</v>
      </c>
    </row>
    <row r="1875" spans="1:23" x14ac:dyDescent="0.25">
      <c r="A1875">
        <f t="shared" si="267"/>
        <v>78</v>
      </c>
      <c r="B1875">
        <f t="shared" si="268"/>
        <v>3</v>
      </c>
      <c r="C1875" s="1">
        <f t="shared" si="275"/>
        <v>41717.666666662146</v>
      </c>
      <c r="D1875" s="7">
        <v>373.74242424242425</v>
      </c>
      <c r="E1875" s="7"/>
      <c r="G1875">
        <v>40.4</v>
      </c>
      <c r="H1875" s="12">
        <v>564.94571140207984</v>
      </c>
      <c r="I1875" s="13">
        <f>$D$2*tarifas!$D$12/24</f>
        <v>1.4541666666666666</v>
      </c>
      <c r="J1875" s="13" t="e">
        <f>VLOOKUP(E1875&amp;" "&amp;F1875,tarifas!$A$13:$D$20,4,FALSE)*H1875</f>
        <v>#N/A</v>
      </c>
      <c r="K1875" s="13">
        <f>IF(F1875="COD1",tarifas!$D$11*(SUMIFS($H$11:$H$8770,$F$11:$F$8770,"=COD1",$B$11:$B$8770,"="&amp;B1875)/COUNTIFS($F$11:$F$8770,"=COD1",$B$11:$B$8770,"="&amp;B1875))/COUNTIFS($A$11:$A$8770,"="&amp;A1875,$F$11:$F$8770,"=COD1"),0)</f>
        <v>0</v>
      </c>
      <c r="L1875" s="13" t="e">
        <f>(VLOOKUP(F1875,tarifas!$C$7:$D$10,2,FALSE)+tarifas!$D$21)*datos!H1875</f>
        <v>#N/A</v>
      </c>
      <c r="M1875">
        <v>197.61987999999999</v>
      </c>
      <c r="N1875" s="13" t="e">
        <f t="shared" si="269"/>
        <v>#N/A</v>
      </c>
      <c r="O1875">
        <f t="shared" si="270"/>
        <v>197.61987999999999</v>
      </c>
      <c r="P1875" s="12">
        <f t="shared" si="271"/>
        <v>367.32583140207987</v>
      </c>
      <c r="Q1875">
        <f t="shared" si="272"/>
        <v>0</v>
      </c>
      <c r="R1875">
        <f>$D$2*tarifas!$D$12/24</f>
        <v>1.4541666666666666</v>
      </c>
      <c r="S1875" t="e">
        <f>VLOOKUP(E1875&amp;" "&amp;F1875,tarifas!$A$13:$D$20,4,FALSE)*P1875</f>
        <v>#N/A</v>
      </c>
      <c r="T1875">
        <f>IF(F1875="COD1",tarifas!$D$11*(SUMIFS($P$11:$P$8770,$F$11:$F$8770,"=COD1",$B$11:$B$8770,"="&amp;B1875)/COUNTIFS($F$11:$F$8770,"=COD1",$B$11:$B$8770,"="&amp;B1875))/COUNTIFS($A$11:$A$8770,"="&amp;A1875,$F$11:$F$8770,"=COD1"),0)</f>
        <v>0</v>
      </c>
      <c r="U1875" t="e">
        <f>(VLOOKUP(F1875,tarifas!$C$7:$D$10,2,FALSE)+tarifas!$D$21)*datos!P1875</f>
        <v>#N/A</v>
      </c>
      <c r="V1875" t="e">
        <f t="shared" si="273"/>
        <v>#N/A</v>
      </c>
      <c r="W1875">
        <f t="shared" si="274"/>
        <v>0</v>
      </c>
    </row>
    <row r="1876" spans="1:23" x14ac:dyDescent="0.25">
      <c r="A1876">
        <f t="shared" si="267"/>
        <v>78</v>
      </c>
      <c r="B1876">
        <f t="shared" si="268"/>
        <v>3</v>
      </c>
      <c r="C1876" s="1">
        <f t="shared" si="275"/>
        <v>41717.70833332881</v>
      </c>
      <c r="D1876" s="7">
        <v>145.0151515151515</v>
      </c>
      <c r="E1876" s="7"/>
      <c r="G1876">
        <v>41.69</v>
      </c>
      <c r="H1876" s="12">
        <v>466.94472356028672</v>
      </c>
      <c r="I1876" s="13">
        <f>$D$2*tarifas!$D$12/24</f>
        <v>1.4541666666666666</v>
      </c>
      <c r="J1876" s="13" t="e">
        <f>VLOOKUP(E1876&amp;" "&amp;F1876,tarifas!$A$13:$D$20,4,FALSE)*H1876</f>
        <v>#N/A</v>
      </c>
      <c r="K1876" s="13">
        <f>IF(F1876="COD1",tarifas!$D$11*(SUMIFS($H$11:$H$8770,$F$11:$F$8770,"=COD1",$B$11:$B$8770,"="&amp;B1876)/COUNTIFS($F$11:$F$8770,"=COD1",$B$11:$B$8770,"="&amp;B1876))/COUNTIFS($A$11:$A$8770,"="&amp;A1876,$F$11:$F$8770,"=COD1"),0)</f>
        <v>0</v>
      </c>
      <c r="L1876" s="13" t="e">
        <f>(VLOOKUP(F1876,tarifas!$C$7:$D$10,2,FALSE)+tarifas!$D$21)*datos!H1876</f>
        <v>#N/A</v>
      </c>
      <c r="M1876">
        <v>52.561779999999999</v>
      </c>
      <c r="N1876" s="13" t="e">
        <f t="shared" si="269"/>
        <v>#N/A</v>
      </c>
      <c r="O1876">
        <f t="shared" si="270"/>
        <v>52.561779999999999</v>
      </c>
      <c r="P1876" s="12">
        <f t="shared" si="271"/>
        <v>414.38294356028672</v>
      </c>
      <c r="Q1876">
        <f t="shared" si="272"/>
        <v>0</v>
      </c>
      <c r="R1876">
        <f>$D$2*tarifas!$D$12/24</f>
        <v>1.4541666666666666</v>
      </c>
      <c r="S1876" t="e">
        <f>VLOOKUP(E1876&amp;" "&amp;F1876,tarifas!$A$13:$D$20,4,FALSE)*P1876</f>
        <v>#N/A</v>
      </c>
      <c r="T1876">
        <f>IF(F1876="COD1",tarifas!$D$11*(SUMIFS($P$11:$P$8770,$F$11:$F$8770,"=COD1",$B$11:$B$8770,"="&amp;B1876)/COUNTIFS($F$11:$F$8770,"=COD1",$B$11:$B$8770,"="&amp;B1876))/COUNTIFS($A$11:$A$8770,"="&amp;A1876,$F$11:$F$8770,"=COD1"),0)</f>
        <v>0</v>
      </c>
      <c r="U1876" t="e">
        <f>(VLOOKUP(F1876,tarifas!$C$7:$D$10,2,FALSE)+tarifas!$D$21)*datos!P1876</f>
        <v>#N/A</v>
      </c>
      <c r="V1876" t="e">
        <f t="shared" si="273"/>
        <v>#N/A</v>
      </c>
      <c r="W1876">
        <f t="shared" si="274"/>
        <v>0</v>
      </c>
    </row>
    <row r="1877" spans="1:23" x14ac:dyDescent="0.25">
      <c r="A1877">
        <f t="shared" si="267"/>
        <v>78</v>
      </c>
      <c r="B1877">
        <f t="shared" si="268"/>
        <v>3</v>
      </c>
      <c r="C1877" s="1">
        <f t="shared" si="275"/>
        <v>41717.749999995474</v>
      </c>
      <c r="D1877" s="7">
        <v>0</v>
      </c>
      <c r="E1877" s="7"/>
      <c r="G1877">
        <v>44.6</v>
      </c>
      <c r="H1877" s="12">
        <v>359.32023446910233</v>
      </c>
      <c r="I1877" s="13">
        <f>$D$2*tarifas!$D$12/24</f>
        <v>1.4541666666666666</v>
      </c>
      <c r="J1877" s="13" t="e">
        <f>VLOOKUP(E1877&amp;" "&amp;F1877,tarifas!$A$13:$D$20,4,FALSE)*H1877</f>
        <v>#N/A</v>
      </c>
      <c r="K1877" s="13">
        <f>IF(F1877="COD1",tarifas!$D$11*(SUMIFS($H$11:$H$8770,$F$11:$F$8770,"=COD1",$B$11:$B$8770,"="&amp;B1877)/COUNTIFS($F$11:$F$8770,"=COD1",$B$11:$B$8770,"="&amp;B1877))/COUNTIFS($A$11:$A$8770,"="&amp;A1877,$F$11:$F$8770,"=COD1"),0)</f>
        <v>0</v>
      </c>
      <c r="L1877" s="13" t="e">
        <f>(VLOOKUP(F1877,tarifas!$C$7:$D$10,2,FALSE)+tarifas!$D$21)*datos!H1877</f>
        <v>#N/A</v>
      </c>
      <c r="M1877">
        <v>0</v>
      </c>
      <c r="N1877" s="13" t="e">
        <f t="shared" si="269"/>
        <v>#N/A</v>
      </c>
      <c r="O1877">
        <f t="shared" si="270"/>
        <v>0</v>
      </c>
      <c r="P1877" s="12">
        <f t="shared" si="271"/>
        <v>359.32023446910233</v>
      </c>
      <c r="Q1877">
        <f t="shared" si="272"/>
        <v>0</v>
      </c>
      <c r="R1877">
        <f>$D$2*tarifas!$D$12/24</f>
        <v>1.4541666666666666</v>
      </c>
      <c r="S1877" t="e">
        <f>VLOOKUP(E1877&amp;" "&amp;F1877,tarifas!$A$13:$D$20,4,FALSE)*P1877</f>
        <v>#N/A</v>
      </c>
      <c r="T1877">
        <f>IF(F1877="COD1",tarifas!$D$11*(SUMIFS($P$11:$P$8770,$F$11:$F$8770,"=COD1",$B$11:$B$8770,"="&amp;B1877)/COUNTIFS($F$11:$F$8770,"=COD1",$B$11:$B$8770,"="&amp;B1877))/COUNTIFS($A$11:$A$8770,"="&amp;A1877,$F$11:$F$8770,"=COD1"),0)</f>
        <v>0</v>
      </c>
      <c r="U1877" t="e">
        <f>(VLOOKUP(F1877,tarifas!$C$7:$D$10,2,FALSE)+tarifas!$D$21)*datos!P1877</f>
        <v>#N/A</v>
      </c>
      <c r="V1877" t="e">
        <f t="shared" si="273"/>
        <v>#N/A</v>
      </c>
      <c r="W1877">
        <f t="shared" si="274"/>
        <v>0</v>
      </c>
    </row>
    <row r="1878" spans="1:23" x14ac:dyDescent="0.25">
      <c r="A1878">
        <f t="shared" si="267"/>
        <v>78</v>
      </c>
      <c r="B1878">
        <f t="shared" si="268"/>
        <v>3</v>
      </c>
      <c r="C1878" s="1">
        <f t="shared" si="275"/>
        <v>41717.791666662139</v>
      </c>
      <c r="D1878" s="7">
        <v>0</v>
      </c>
      <c r="E1878" s="7"/>
      <c r="G1878">
        <v>50</v>
      </c>
      <c r="H1878" s="12">
        <v>262.11199590006862</v>
      </c>
      <c r="I1878" s="13">
        <f>$D$2*tarifas!$D$12/24</f>
        <v>1.4541666666666666</v>
      </c>
      <c r="J1878" s="13" t="e">
        <f>VLOOKUP(E1878&amp;" "&amp;F1878,tarifas!$A$13:$D$20,4,FALSE)*H1878</f>
        <v>#N/A</v>
      </c>
      <c r="K1878" s="13">
        <f>IF(F1878="COD1",tarifas!$D$11*(SUMIFS($H$11:$H$8770,$F$11:$F$8770,"=COD1",$B$11:$B$8770,"="&amp;B1878)/COUNTIFS($F$11:$F$8770,"=COD1",$B$11:$B$8770,"="&amp;B1878))/COUNTIFS($A$11:$A$8770,"="&amp;A1878,$F$11:$F$8770,"=COD1"),0)</f>
        <v>0</v>
      </c>
      <c r="L1878" s="13" t="e">
        <f>(VLOOKUP(F1878,tarifas!$C$7:$D$10,2,FALSE)+tarifas!$D$21)*datos!H1878</f>
        <v>#N/A</v>
      </c>
      <c r="M1878">
        <v>0</v>
      </c>
      <c r="N1878" s="13" t="e">
        <f t="shared" si="269"/>
        <v>#N/A</v>
      </c>
      <c r="O1878">
        <f t="shared" si="270"/>
        <v>0</v>
      </c>
      <c r="P1878" s="12">
        <f t="shared" si="271"/>
        <v>262.11199590006862</v>
      </c>
      <c r="Q1878">
        <f t="shared" si="272"/>
        <v>0</v>
      </c>
      <c r="R1878">
        <f>$D$2*tarifas!$D$12/24</f>
        <v>1.4541666666666666</v>
      </c>
      <c r="S1878" t="e">
        <f>VLOOKUP(E1878&amp;" "&amp;F1878,tarifas!$A$13:$D$20,4,FALSE)*P1878</f>
        <v>#N/A</v>
      </c>
      <c r="T1878">
        <f>IF(F1878="COD1",tarifas!$D$11*(SUMIFS($P$11:$P$8770,$F$11:$F$8770,"=COD1",$B$11:$B$8770,"="&amp;B1878)/COUNTIFS($F$11:$F$8770,"=COD1",$B$11:$B$8770,"="&amp;B1878))/COUNTIFS($A$11:$A$8770,"="&amp;A1878,$F$11:$F$8770,"=COD1"),0)</f>
        <v>0</v>
      </c>
      <c r="U1878" t="e">
        <f>(VLOOKUP(F1878,tarifas!$C$7:$D$10,2,FALSE)+tarifas!$D$21)*datos!P1878</f>
        <v>#N/A</v>
      </c>
      <c r="V1878" t="e">
        <f t="shared" si="273"/>
        <v>#N/A</v>
      </c>
      <c r="W1878">
        <f t="shared" si="274"/>
        <v>0</v>
      </c>
    </row>
    <row r="1879" spans="1:23" x14ac:dyDescent="0.25">
      <c r="A1879">
        <f t="shared" si="267"/>
        <v>78</v>
      </c>
      <c r="B1879">
        <f t="shared" si="268"/>
        <v>3</v>
      </c>
      <c r="C1879" s="1">
        <f t="shared" si="275"/>
        <v>41717.833333328803</v>
      </c>
      <c r="D1879" s="7">
        <v>0</v>
      </c>
      <c r="E1879" s="7"/>
      <c r="G1879">
        <v>50.9</v>
      </c>
      <c r="H1879" s="12">
        <v>204.26045868596751</v>
      </c>
      <c r="I1879" s="13">
        <f>$D$2*tarifas!$D$12/24</f>
        <v>1.4541666666666666</v>
      </c>
      <c r="J1879" s="13" t="e">
        <f>VLOOKUP(E1879&amp;" "&amp;F1879,tarifas!$A$13:$D$20,4,FALSE)*H1879</f>
        <v>#N/A</v>
      </c>
      <c r="K1879" s="13">
        <f>IF(F1879="COD1",tarifas!$D$11*(SUMIFS($H$11:$H$8770,$F$11:$F$8770,"=COD1",$B$11:$B$8770,"="&amp;B1879)/COUNTIFS($F$11:$F$8770,"=COD1",$B$11:$B$8770,"="&amp;B1879))/COUNTIFS($A$11:$A$8770,"="&amp;A1879,$F$11:$F$8770,"=COD1"),0)</f>
        <v>0</v>
      </c>
      <c r="L1879" s="13" t="e">
        <f>(VLOOKUP(F1879,tarifas!$C$7:$D$10,2,FALSE)+tarifas!$D$21)*datos!H1879</f>
        <v>#N/A</v>
      </c>
      <c r="M1879">
        <v>0</v>
      </c>
      <c r="N1879" s="13" t="e">
        <f t="shared" si="269"/>
        <v>#N/A</v>
      </c>
      <c r="O1879">
        <f t="shared" si="270"/>
        <v>0</v>
      </c>
      <c r="P1879" s="12">
        <f t="shared" si="271"/>
        <v>204.26045868596751</v>
      </c>
      <c r="Q1879">
        <f t="shared" si="272"/>
        <v>0</v>
      </c>
      <c r="R1879">
        <f>$D$2*tarifas!$D$12/24</f>
        <v>1.4541666666666666</v>
      </c>
      <c r="S1879" t="e">
        <f>VLOOKUP(E1879&amp;" "&amp;F1879,tarifas!$A$13:$D$20,4,FALSE)*P1879</f>
        <v>#N/A</v>
      </c>
      <c r="T1879">
        <f>IF(F1879="COD1",tarifas!$D$11*(SUMIFS($P$11:$P$8770,$F$11:$F$8770,"=COD1",$B$11:$B$8770,"="&amp;B1879)/COUNTIFS($F$11:$F$8770,"=COD1",$B$11:$B$8770,"="&amp;B1879))/COUNTIFS($A$11:$A$8770,"="&amp;A1879,$F$11:$F$8770,"=COD1"),0)</f>
        <v>0</v>
      </c>
      <c r="U1879" t="e">
        <f>(VLOOKUP(F1879,tarifas!$C$7:$D$10,2,FALSE)+tarifas!$D$21)*datos!P1879</f>
        <v>#N/A</v>
      </c>
      <c r="V1879" t="e">
        <f t="shared" si="273"/>
        <v>#N/A</v>
      </c>
      <c r="W1879">
        <f t="shared" si="274"/>
        <v>0</v>
      </c>
    </row>
    <row r="1880" spans="1:23" x14ac:dyDescent="0.25">
      <c r="A1880">
        <f t="shared" si="267"/>
        <v>78</v>
      </c>
      <c r="B1880">
        <f t="shared" si="268"/>
        <v>3</v>
      </c>
      <c r="C1880" s="1">
        <f t="shared" si="275"/>
        <v>41717.874999995467</v>
      </c>
      <c r="D1880" s="7">
        <v>0</v>
      </c>
      <c r="E1880" s="7"/>
      <c r="G1880">
        <v>60</v>
      </c>
      <c r="H1880" s="12">
        <v>187.04719880956628</v>
      </c>
      <c r="I1880" s="13">
        <f>$D$2*tarifas!$D$12/24</f>
        <v>1.4541666666666666</v>
      </c>
      <c r="J1880" s="13" t="e">
        <f>VLOOKUP(E1880&amp;" "&amp;F1880,tarifas!$A$13:$D$20,4,FALSE)*H1880</f>
        <v>#N/A</v>
      </c>
      <c r="K1880" s="13">
        <f>IF(F1880="COD1",tarifas!$D$11*(SUMIFS($H$11:$H$8770,$F$11:$F$8770,"=COD1",$B$11:$B$8770,"="&amp;B1880)/COUNTIFS($F$11:$F$8770,"=COD1",$B$11:$B$8770,"="&amp;B1880))/COUNTIFS($A$11:$A$8770,"="&amp;A1880,$F$11:$F$8770,"=COD1"),0)</f>
        <v>0</v>
      </c>
      <c r="L1880" s="13" t="e">
        <f>(VLOOKUP(F1880,tarifas!$C$7:$D$10,2,FALSE)+tarifas!$D$21)*datos!H1880</f>
        <v>#N/A</v>
      </c>
      <c r="M1880">
        <v>0</v>
      </c>
      <c r="N1880" s="13" t="e">
        <f t="shared" si="269"/>
        <v>#N/A</v>
      </c>
      <c r="O1880">
        <f t="shared" si="270"/>
        <v>0</v>
      </c>
      <c r="P1880" s="12">
        <f t="shared" si="271"/>
        <v>187.04719880956628</v>
      </c>
      <c r="Q1880">
        <f t="shared" si="272"/>
        <v>0</v>
      </c>
      <c r="R1880">
        <f>$D$2*tarifas!$D$12/24</f>
        <v>1.4541666666666666</v>
      </c>
      <c r="S1880" t="e">
        <f>VLOOKUP(E1880&amp;" "&amp;F1880,tarifas!$A$13:$D$20,4,FALSE)*P1880</f>
        <v>#N/A</v>
      </c>
      <c r="T1880">
        <f>IF(F1880="COD1",tarifas!$D$11*(SUMIFS($P$11:$P$8770,$F$11:$F$8770,"=COD1",$B$11:$B$8770,"="&amp;B1880)/COUNTIFS($F$11:$F$8770,"=COD1",$B$11:$B$8770,"="&amp;B1880))/COUNTIFS($A$11:$A$8770,"="&amp;A1880,$F$11:$F$8770,"=COD1"),0)</f>
        <v>0</v>
      </c>
      <c r="U1880" t="e">
        <f>(VLOOKUP(F1880,tarifas!$C$7:$D$10,2,FALSE)+tarifas!$D$21)*datos!P1880</f>
        <v>#N/A</v>
      </c>
      <c r="V1880" t="e">
        <f t="shared" si="273"/>
        <v>#N/A</v>
      </c>
      <c r="W1880">
        <f t="shared" si="274"/>
        <v>0</v>
      </c>
    </row>
    <row r="1881" spans="1:23" x14ac:dyDescent="0.25">
      <c r="A1881">
        <f t="shared" si="267"/>
        <v>78</v>
      </c>
      <c r="B1881">
        <f t="shared" si="268"/>
        <v>3</v>
      </c>
      <c r="C1881" s="1">
        <f t="shared" si="275"/>
        <v>41717.916666662131</v>
      </c>
      <c r="D1881" s="7">
        <v>0</v>
      </c>
      <c r="E1881" s="7"/>
      <c r="G1881">
        <v>46.69</v>
      </c>
      <c r="H1881" s="12">
        <v>181.96858948265748</v>
      </c>
      <c r="I1881" s="13">
        <f>$D$2*tarifas!$D$12/24</f>
        <v>1.4541666666666666</v>
      </c>
      <c r="J1881" s="13" t="e">
        <f>VLOOKUP(E1881&amp;" "&amp;F1881,tarifas!$A$13:$D$20,4,FALSE)*H1881</f>
        <v>#N/A</v>
      </c>
      <c r="K1881" s="13">
        <f>IF(F1881="COD1",tarifas!$D$11*(SUMIFS($H$11:$H$8770,$F$11:$F$8770,"=COD1",$B$11:$B$8770,"="&amp;B1881)/COUNTIFS($F$11:$F$8770,"=COD1",$B$11:$B$8770,"="&amp;B1881))/COUNTIFS($A$11:$A$8770,"="&amp;A1881,$F$11:$F$8770,"=COD1"),0)</f>
        <v>0</v>
      </c>
      <c r="L1881" s="13" t="e">
        <f>(VLOOKUP(F1881,tarifas!$C$7:$D$10,2,FALSE)+tarifas!$D$21)*datos!H1881</f>
        <v>#N/A</v>
      </c>
      <c r="M1881">
        <v>0</v>
      </c>
      <c r="N1881" s="13" t="e">
        <f t="shared" si="269"/>
        <v>#N/A</v>
      </c>
      <c r="O1881">
        <f t="shared" si="270"/>
        <v>0</v>
      </c>
      <c r="P1881" s="12">
        <f t="shared" si="271"/>
        <v>181.96858948265748</v>
      </c>
      <c r="Q1881">
        <f t="shared" si="272"/>
        <v>0</v>
      </c>
      <c r="R1881">
        <f>$D$2*tarifas!$D$12/24</f>
        <v>1.4541666666666666</v>
      </c>
      <c r="S1881" t="e">
        <f>VLOOKUP(E1881&amp;" "&amp;F1881,tarifas!$A$13:$D$20,4,FALSE)*P1881</f>
        <v>#N/A</v>
      </c>
      <c r="T1881">
        <f>IF(F1881="COD1",tarifas!$D$11*(SUMIFS($P$11:$P$8770,$F$11:$F$8770,"=COD1",$B$11:$B$8770,"="&amp;B1881)/COUNTIFS($F$11:$F$8770,"=COD1",$B$11:$B$8770,"="&amp;B1881))/COUNTIFS($A$11:$A$8770,"="&amp;A1881,$F$11:$F$8770,"=COD1"),0)</f>
        <v>0</v>
      </c>
      <c r="U1881" t="e">
        <f>(VLOOKUP(F1881,tarifas!$C$7:$D$10,2,FALSE)+tarifas!$D$21)*datos!P1881</f>
        <v>#N/A</v>
      </c>
      <c r="V1881" t="e">
        <f t="shared" si="273"/>
        <v>#N/A</v>
      </c>
      <c r="W1881">
        <f t="shared" si="274"/>
        <v>0</v>
      </c>
    </row>
    <row r="1882" spans="1:23" x14ac:dyDescent="0.25">
      <c r="A1882">
        <f t="shared" si="267"/>
        <v>78</v>
      </c>
      <c r="B1882">
        <f t="shared" si="268"/>
        <v>3</v>
      </c>
      <c r="C1882" s="1">
        <f t="shared" si="275"/>
        <v>41717.958333328796</v>
      </c>
      <c r="D1882" s="7">
        <v>0</v>
      </c>
      <c r="E1882" s="7"/>
      <c r="G1882">
        <v>42.38</v>
      </c>
      <c r="H1882" s="12">
        <v>183.36758801276341</v>
      </c>
      <c r="I1882" s="13">
        <f>$D$2*tarifas!$D$12/24</f>
        <v>1.4541666666666666</v>
      </c>
      <c r="J1882" s="13" t="e">
        <f>VLOOKUP(E1882&amp;" "&amp;F1882,tarifas!$A$13:$D$20,4,FALSE)*H1882</f>
        <v>#N/A</v>
      </c>
      <c r="K1882" s="13">
        <f>IF(F1882="COD1",tarifas!$D$11*(SUMIFS($H$11:$H$8770,$F$11:$F$8770,"=COD1",$B$11:$B$8770,"="&amp;B1882)/COUNTIFS($F$11:$F$8770,"=COD1",$B$11:$B$8770,"="&amp;B1882))/COUNTIFS($A$11:$A$8770,"="&amp;A1882,$F$11:$F$8770,"=COD1"),0)</f>
        <v>0</v>
      </c>
      <c r="L1882" s="13" t="e">
        <f>(VLOOKUP(F1882,tarifas!$C$7:$D$10,2,FALSE)+tarifas!$D$21)*datos!H1882</f>
        <v>#N/A</v>
      </c>
      <c r="M1882">
        <v>0</v>
      </c>
      <c r="N1882" s="13" t="e">
        <f t="shared" si="269"/>
        <v>#N/A</v>
      </c>
      <c r="O1882">
        <f t="shared" si="270"/>
        <v>0</v>
      </c>
      <c r="P1882" s="12">
        <f t="shared" si="271"/>
        <v>183.36758801276341</v>
      </c>
      <c r="Q1882">
        <f t="shared" si="272"/>
        <v>0</v>
      </c>
      <c r="R1882">
        <f>$D$2*tarifas!$D$12/24</f>
        <v>1.4541666666666666</v>
      </c>
      <c r="S1882" t="e">
        <f>VLOOKUP(E1882&amp;" "&amp;F1882,tarifas!$A$13:$D$20,4,FALSE)*P1882</f>
        <v>#N/A</v>
      </c>
      <c r="T1882">
        <f>IF(F1882="COD1",tarifas!$D$11*(SUMIFS($P$11:$P$8770,$F$11:$F$8770,"=COD1",$B$11:$B$8770,"="&amp;B1882)/COUNTIFS($F$11:$F$8770,"=COD1",$B$11:$B$8770,"="&amp;B1882))/COUNTIFS($A$11:$A$8770,"="&amp;A1882,$F$11:$F$8770,"=COD1"),0)</f>
        <v>0</v>
      </c>
      <c r="U1882" t="e">
        <f>(VLOOKUP(F1882,tarifas!$C$7:$D$10,2,FALSE)+tarifas!$D$21)*datos!P1882</f>
        <v>#N/A</v>
      </c>
      <c r="V1882" t="e">
        <f t="shared" si="273"/>
        <v>#N/A</v>
      </c>
      <c r="W1882">
        <f t="shared" si="274"/>
        <v>0</v>
      </c>
    </row>
    <row r="1883" spans="1:23" x14ac:dyDescent="0.25">
      <c r="A1883">
        <f t="shared" si="267"/>
        <v>79</v>
      </c>
      <c r="B1883">
        <f t="shared" si="268"/>
        <v>3</v>
      </c>
      <c r="C1883" s="1">
        <f t="shared" si="275"/>
        <v>41717.99999999546</v>
      </c>
      <c r="D1883" s="7">
        <v>0</v>
      </c>
      <c r="E1883" s="7"/>
      <c r="G1883">
        <v>42.3</v>
      </c>
      <c r="H1883" s="12">
        <v>176.76149630725408</v>
      </c>
      <c r="I1883" s="13">
        <f>$D$2*tarifas!$D$12/24</f>
        <v>1.4541666666666666</v>
      </c>
      <c r="J1883" s="13" t="e">
        <f>VLOOKUP(E1883&amp;" "&amp;F1883,tarifas!$A$13:$D$20,4,FALSE)*H1883</f>
        <v>#N/A</v>
      </c>
      <c r="K1883" s="13">
        <f>IF(F1883="COD1",tarifas!$D$11*(SUMIFS($H$11:$H$8770,$F$11:$F$8770,"=COD1",$B$11:$B$8770,"="&amp;B1883)/COUNTIFS($F$11:$F$8770,"=COD1",$B$11:$B$8770,"="&amp;B1883))/COUNTIFS($A$11:$A$8770,"="&amp;A1883,$F$11:$F$8770,"=COD1"),0)</f>
        <v>0</v>
      </c>
      <c r="L1883" s="13" t="e">
        <f>(VLOOKUP(F1883,tarifas!$C$7:$D$10,2,FALSE)+tarifas!$D$21)*datos!H1883</f>
        <v>#N/A</v>
      </c>
      <c r="M1883">
        <v>0</v>
      </c>
      <c r="N1883" s="13" t="e">
        <f t="shared" si="269"/>
        <v>#N/A</v>
      </c>
      <c r="O1883">
        <f t="shared" si="270"/>
        <v>0</v>
      </c>
      <c r="P1883" s="12">
        <f t="shared" si="271"/>
        <v>176.76149630725408</v>
      </c>
      <c r="Q1883">
        <f t="shared" si="272"/>
        <v>0</v>
      </c>
      <c r="R1883">
        <f>$D$2*tarifas!$D$12/24</f>
        <v>1.4541666666666666</v>
      </c>
      <c r="S1883" t="e">
        <f>VLOOKUP(E1883&amp;" "&amp;F1883,tarifas!$A$13:$D$20,4,FALSE)*P1883</f>
        <v>#N/A</v>
      </c>
      <c r="T1883">
        <f>IF(F1883="COD1",tarifas!$D$11*(SUMIFS($P$11:$P$8770,$F$11:$F$8770,"=COD1",$B$11:$B$8770,"="&amp;B1883)/COUNTIFS($F$11:$F$8770,"=COD1",$B$11:$B$8770,"="&amp;B1883))/COUNTIFS($A$11:$A$8770,"="&amp;A1883,$F$11:$F$8770,"=COD1"),0)</f>
        <v>0</v>
      </c>
      <c r="U1883" t="e">
        <f>(VLOOKUP(F1883,tarifas!$C$7:$D$10,2,FALSE)+tarifas!$D$21)*datos!P1883</f>
        <v>#N/A</v>
      </c>
      <c r="V1883" t="e">
        <f t="shared" si="273"/>
        <v>#N/A</v>
      </c>
      <c r="W1883">
        <f t="shared" si="274"/>
        <v>0</v>
      </c>
    </row>
    <row r="1884" spans="1:23" x14ac:dyDescent="0.25">
      <c r="A1884">
        <f t="shared" si="267"/>
        <v>79</v>
      </c>
      <c r="B1884">
        <f t="shared" si="268"/>
        <v>3</v>
      </c>
      <c r="C1884" s="1">
        <f t="shared" si="275"/>
        <v>41718.041666662124</v>
      </c>
      <c r="D1884" s="7">
        <v>0</v>
      </c>
      <c r="E1884" s="7"/>
      <c r="G1884">
        <v>40.6</v>
      </c>
      <c r="H1884" s="12">
        <v>175.07641642223797</v>
      </c>
      <c r="I1884" s="13">
        <f>$D$2*tarifas!$D$12/24</f>
        <v>1.4541666666666666</v>
      </c>
      <c r="J1884" s="13" t="e">
        <f>VLOOKUP(E1884&amp;" "&amp;F1884,tarifas!$A$13:$D$20,4,FALSE)*H1884</f>
        <v>#N/A</v>
      </c>
      <c r="K1884" s="13">
        <f>IF(F1884="COD1",tarifas!$D$11*(SUMIFS($H$11:$H$8770,$F$11:$F$8770,"=COD1",$B$11:$B$8770,"="&amp;B1884)/COUNTIFS($F$11:$F$8770,"=COD1",$B$11:$B$8770,"="&amp;B1884))/COUNTIFS($A$11:$A$8770,"="&amp;A1884,$F$11:$F$8770,"=COD1"),0)</f>
        <v>0</v>
      </c>
      <c r="L1884" s="13" t="e">
        <f>(VLOOKUP(F1884,tarifas!$C$7:$D$10,2,FALSE)+tarifas!$D$21)*datos!H1884</f>
        <v>#N/A</v>
      </c>
      <c r="M1884">
        <v>0</v>
      </c>
      <c r="N1884" s="13" t="e">
        <f t="shared" si="269"/>
        <v>#N/A</v>
      </c>
      <c r="O1884">
        <f t="shared" si="270"/>
        <v>0</v>
      </c>
      <c r="P1884" s="12">
        <f t="shared" si="271"/>
        <v>175.07641642223797</v>
      </c>
      <c r="Q1884">
        <f t="shared" si="272"/>
        <v>0</v>
      </c>
      <c r="R1884">
        <f>$D$2*tarifas!$D$12/24</f>
        <v>1.4541666666666666</v>
      </c>
      <c r="S1884" t="e">
        <f>VLOOKUP(E1884&amp;" "&amp;F1884,tarifas!$A$13:$D$20,4,FALSE)*P1884</f>
        <v>#N/A</v>
      </c>
      <c r="T1884">
        <f>IF(F1884="COD1",tarifas!$D$11*(SUMIFS($P$11:$P$8770,$F$11:$F$8770,"=COD1",$B$11:$B$8770,"="&amp;B1884)/COUNTIFS($F$11:$F$8770,"=COD1",$B$11:$B$8770,"="&amp;B1884))/COUNTIFS($A$11:$A$8770,"="&amp;A1884,$F$11:$F$8770,"=COD1"),0)</f>
        <v>0</v>
      </c>
      <c r="U1884" t="e">
        <f>(VLOOKUP(F1884,tarifas!$C$7:$D$10,2,FALSE)+tarifas!$D$21)*datos!P1884</f>
        <v>#N/A</v>
      </c>
      <c r="V1884" t="e">
        <f t="shared" si="273"/>
        <v>#N/A</v>
      </c>
      <c r="W1884">
        <f t="shared" si="274"/>
        <v>0</v>
      </c>
    </row>
    <row r="1885" spans="1:23" x14ac:dyDescent="0.25">
      <c r="A1885">
        <f t="shared" si="267"/>
        <v>79</v>
      </c>
      <c r="B1885">
        <f t="shared" si="268"/>
        <v>3</v>
      </c>
      <c r="C1885" s="1">
        <f t="shared" si="275"/>
        <v>41718.083333328788</v>
      </c>
      <c r="D1885" s="7">
        <v>0</v>
      </c>
      <c r="E1885" s="7"/>
      <c r="G1885">
        <v>36.01</v>
      </c>
      <c r="H1885" s="12">
        <v>173.54570503308253</v>
      </c>
      <c r="I1885" s="13">
        <f>$D$2*tarifas!$D$12/24</f>
        <v>1.4541666666666666</v>
      </c>
      <c r="J1885" s="13" t="e">
        <f>VLOOKUP(E1885&amp;" "&amp;F1885,tarifas!$A$13:$D$20,4,FALSE)*H1885</f>
        <v>#N/A</v>
      </c>
      <c r="K1885" s="13">
        <f>IF(F1885="COD1",tarifas!$D$11*(SUMIFS($H$11:$H$8770,$F$11:$F$8770,"=COD1",$B$11:$B$8770,"="&amp;B1885)/COUNTIFS($F$11:$F$8770,"=COD1",$B$11:$B$8770,"="&amp;B1885))/COUNTIFS($A$11:$A$8770,"="&amp;A1885,$F$11:$F$8770,"=COD1"),0)</f>
        <v>0</v>
      </c>
      <c r="L1885" s="13" t="e">
        <f>(VLOOKUP(F1885,tarifas!$C$7:$D$10,2,FALSE)+tarifas!$D$21)*datos!H1885</f>
        <v>#N/A</v>
      </c>
      <c r="M1885">
        <v>0</v>
      </c>
      <c r="N1885" s="13" t="e">
        <f t="shared" si="269"/>
        <v>#N/A</v>
      </c>
      <c r="O1885">
        <f t="shared" si="270"/>
        <v>0</v>
      </c>
      <c r="P1885" s="12">
        <f t="shared" si="271"/>
        <v>173.54570503308253</v>
      </c>
      <c r="Q1885">
        <f t="shared" si="272"/>
        <v>0</v>
      </c>
      <c r="R1885">
        <f>$D$2*tarifas!$D$12/24</f>
        <v>1.4541666666666666</v>
      </c>
      <c r="S1885" t="e">
        <f>VLOOKUP(E1885&amp;" "&amp;F1885,tarifas!$A$13:$D$20,4,FALSE)*P1885</f>
        <v>#N/A</v>
      </c>
      <c r="T1885">
        <f>IF(F1885="COD1",tarifas!$D$11*(SUMIFS($P$11:$P$8770,$F$11:$F$8770,"=COD1",$B$11:$B$8770,"="&amp;B1885)/COUNTIFS($F$11:$F$8770,"=COD1",$B$11:$B$8770,"="&amp;B1885))/COUNTIFS($A$11:$A$8770,"="&amp;A1885,$F$11:$F$8770,"=COD1"),0)</f>
        <v>0</v>
      </c>
      <c r="U1885" t="e">
        <f>(VLOOKUP(F1885,tarifas!$C$7:$D$10,2,FALSE)+tarifas!$D$21)*datos!P1885</f>
        <v>#N/A</v>
      </c>
      <c r="V1885" t="e">
        <f t="shared" si="273"/>
        <v>#N/A</v>
      </c>
      <c r="W1885">
        <f t="shared" si="274"/>
        <v>0</v>
      </c>
    </row>
    <row r="1886" spans="1:23" x14ac:dyDescent="0.25">
      <c r="A1886">
        <f t="shared" si="267"/>
        <v>79</v>
      </c>
      <c r="B1886">
        <f t="shared" si="268"/>
        <v>3</v>
      </c>
      <c r="C1886" s="1">
        <f t="shared" si="275"/>
        <v>41718.124999995453</v>
      </c>
      <c r="D1886" s="7">
        <v>0</v>
      </c>
      <c r="E1886" s="7"/>
      <c r="G1886">
        <v>35.4</v>
      </c>
      <c r="H1886" s="12">
        <v>171.700737250629</v>
      </c>
      <c r="I1886" s="13">
        <f>$D$2*tarifas!$D$12/24</f>
        <v>1.4541666666666666</v>
      </c>
      <c r="J1886" s="13" t="e">
        <f>VLOOKUP(E1886&amp;" "&amp;F1886,tarifas!$A$13:$D$20,4,FALSE)*H1886</f>
        <v>#N/A</v>
      </c>
      <c r="K1886" s="13">
        <f>IF(F1886="COD1",tarifas!$D$11*(SUMIFS($H$11:$H$8770,$F$11:$F$8770,"=COD1",$B$11:$B$8770,"="&amp;B1886)/COUNTIFS($F$11:$F$8770,"=COD1",$B$11:$B$8770,"="&amp;B1886))/COUNTIFS($A$11:$A$8770,"="&amp;A1886,$F$11:$F$8770,"=COD1"),0)</f>
        <v>0</v>
      </c>
      <c r="L1886" s="13" t="e">
        <f>(VLOOKUP(F1886,tarifas!$C$7:$D$10,2,FALSE)+tarifas!$D$21)*datos!H1886</f>
        <v>#N/A</v>
      </c>
      <c r="M1886">
        <v>0</v>
      </c>
      <c r="N1886" s="13" t="e">
        <f t="shared" si="269"/>
        <v>#N/A</v>
      </c>
      <c r="O1886">
        <f t="shared" si="270"/>
        <v>0</v>
      </c>
      <c r="P1886" s="12">
        <f t="shared" si="271"/>
        <v>171.700737250629</v>
      </c>
      <c r="Q1886">
        <f t="shared" si="272"/>
        <v>0</v>
      </c>
      <c r="R1886">
        <f>$D$2*tarifas!$D$12/24</f>
        <v>1.4541666666666666</v>
      </c>
      <c r="S1886" t="e">
        <f>VLOOKUP(E1886&amp;" "&amp;F1886,tarifas!$A$13:$D$20,4,FALSE)*P1886</f>
        <v>#N/A</v>
      </c>
      <c r="T1886">
        <f>IF(F1886="COD1",tarifas!$D$11*(SUMIFS($P$11:$P$8770,$F$11:$F$8770,"=COD1",$B$11:$B$8770,"="&amp;B1886)/COUNTIFS($F$11:$F$8770,"=COD1",$B$11:$B$8770,"="&amp;B1886))/COUNTIFS($A$11:$A$8770,"="&amp;A1886,$F$11:$F$8770,"=COD1"),0)</f>
        <v>0</v>
      </c>
      <c r="U1886" t="e">
        <f>(VLOOKUP(F1886,tarifas!$C$7:$D$10,2,FALSE)+tarifas!$D$21)*datos!P1886</f>
        <v>#N/A</v>
      </c>
      <c r="V1886" t="e">
        <f t="shared" si="273"/>
        <v>#N/A</v>
      </c>
      <c r="W1886">
        <f t="shared" si="274"/>
        <v>0</v>
      </c>
    </row>
    <row r="1887" spans="1:23" x14ac:dyDescent="0.25">
      <c r="A1887">
        <f t="shared" si="267"/>
        <v>79</v>
      </c>
      <c r="B1887">
        <f t="shared" si="268"/>
        <v>3</v>
      </c>
      <c r="C1887" s="1">
        <f t="shared" si="275"/>
        <v>41718.166666662117</v>
      </c>
      <c r="D1887" s="7">
        <v>0</v>
      </c>
      <c r="E1887" s="7"/>
      <c r="G1887">
        <v>33.4</v>
      </c>
      <c r="H1887" s="12">
        <v>169.55426191004807</v>
      </c>
      <c r="I1887" s="13">
        <f>$D$2*tarifas!$D$12/24</f>
        <v>1.4541666666666666</v>
      </c>
      <c r="J1887" s="13" t="e">
        <f>VLOOKUP(E1887&amp;" "&amp;F1887,tarifas!$A$13:$D$20,4,FALSE)*H1887</f>
        <v>#N/A</v>
      </c>
      <c r="K1887" s="13">
        <f>IF(F1887="COD1",tarifas!$D$11*(SUMIFS($H$11:$H$8770,$F$11:$F$8770,"=COD1",$B$11:$B$8770,"="&amp;B1887)/COUNTIFS($F$11:$F$8770,"=COD1",$B$11:$B$8770,"="&amp;B1887))/COUNTIFS($A$11:$A$8770,"="&amp;A1887,$F$11:$F$8770,"=COD1"),0)</f>
        <v>0</v>
      </c>
      <c r="L1887" s="13" t="e">
        <f>(VLOOKUP(F1887,tarifas!$C$7:$D$10,2,FALSE)+tarifas!$D$21)*datos!H1887</f>
        <v>#N/A</v>
      </c>
      <c r="M1887">
        <v>0</v>
      </c>
      <c r="N1887" s="13" t="e">
        <f t="shared" si="269"/>
        <v>#N/A</v>
      </c>
      <c r="O1887">
        <f t="shared" si="270"/>
        <v>0</v>
      </c>
      <c r="P1887" s="12">
        <f t="shared" si="271"/>
        <v>169.55426191004807</v>
      </c>
      <c r="Q1887">
        <f t="shared" si="272"/>
        <v>0</v>
      </c>
      <c r="R1887">
        <f>$D$2*tarifas!$D$12/24</f>
        <v>1.4541666666666666</v>
      </c>
      <c r="S1887" t="e">
        <f>VLOOKUP(E1887&amp;" "&amp;F1887,tarifas!$A$13:$D$20,4,FALSE)*P1887</f>
        <v>#N/A</v>
      </c>
      <c r="T1887">
        <f>IF(F1887="COD1",tarifas!$D$11*(SUMIFS($P$11:$P$8770,$F$11:$F$8770,"=COD1",$B$11:$B$8770,"="&amp;B1887)/COUNTIFS($F$11:$F$8770,"=COD1",$B$11:$B$8770,"="&amp;B1887))/COUNTIFS($A$11:$A$8770,"="&amp;A1887,$F$11:$F$8770,"=COD1"),0)</f>
        <v>0</v>
      </c>
      <c r="U1887" t="e">
        <f>(VLOOKUP(F1887,tarifas!$C$7:$D$10,2,FALSE)+tarifas!$D$21)*datos!P1887</f>
        <v>#N/A</v>
      </c>
      <c r="V1887" t="e">
        <f t="shared" si="273"/>
        <v>#N/A</v>
      </c>
      <c r="W1887">
        <f t="shared" si="274"/>
        <v>0</v>
      </c>
    </row>
    <row r="1888" spans="1:23" x14ac:dyDescent="0.25">
      <c r="A1888">
        <f t="shared" si="267"/>
        <v>79</v>
      </c>
      <c r="B1888">
        <f t="shared" si="268"/>
        <v>3</v>
      </c>
      <c r="C1888" s="1">
        <f t="shared" si="275"/>
        <v>41718.208333328781</v>
      </c>
      <c r="D1888" s="7">
        <v>0</v>
      </c>
      <c r="E1888" s="7"/>
      <c r="G1888">
        <v>34.200000000000003</v>
      </c>
      <c r="H1888" s="12">
        <v>170.0905052200558</v>
      </c>
      <c r="I1888" s="13">
        <f>$D$2*tarifas!$D$12/24</f>
        <v>1.4541666666666666</v>
      </c>
      <c r="J1888" s="13" t="e">
        <f>VLOOKUP(E1888&amp;" "&amp;F1888,tarifas!$A$13:$D$20,4,FALSE)*H1888</f>
        <v>#N/A</v>
      </c>
      <c r="K1888" s="13">
        <f>IF(F1888="COD1",tarifas!$D$11*(SUMIFS($H$11:$H$8770,$F$11:$F$8770,"=COD1",$B$11:$B$8770,"="&amp;B1888)/COUNTIFS($F$11:$F$8770,"=COD1",$B$11:$B$8770,"="&amp;B1888))/COUNTIFS($A$11:$A$8770,"="&amp;A1888,$F$11:$F$8770,"=COD1"),0)</f>
        <v>0</v>
      </c>
      <c r="L1888" s="13" t="e">
        <f>(VLOOKUP(F1888,tarifas!$C$7:$D$10,2,FALSE)+tarifas!$D$21)*datos!H1888</f>
        <v>#N/A</v>
      </c>
      <c r="M1888">
        <v>0</v>
      </c>
      <c r="N1888" s="13" t="e">
        <f t="shared" si="269"/>
        <v>#N/A</v>
      </c>
      <c r="O1888">
        <f t="shared" si="270"/>
        <v>0</v>
      </c>
      <c r="P1888" s="12">
        <f t="shared" si="271"/>
        <v>170.0905052200558</v>
      </c>
      <c r="Q1888">
        <f t="shared" si="272"/>
        <v>0</v>
      </c>
      <c r="R1888">
        <f>$D$2*tarifas!$D$12/24</f>
        <v>1.4541666666666666</v>
      </c>
      <c r="S1888" t="e">
        <f>VLOOKUP(E1888&amp;" "&amp;F1888,tarifas!$A$13:$D$20,4,FALSE)*P1888</f>
        <v>#N/A</v>
      </c>
      <c r="T1888">
        <f>IF(F1888="COD1",tarifas!$D$11*(SUMIFS($P$11:$P$8770,$F$11:$F$8770,"=COD1",$B$11:$B$8770,"="&amp;B1888)/COUNTIFS($F$11:$F$8770,"=COD1",$B$11:$B$8770,"="&amp;B1888))/COUNTIFS($A$11:$A$8770,"="&amp;A1888,$F$11:$F$8770,"=COD1"),0)</f>
        <v>0</v>
      </c>
      <c r="U1888" t="e">
        <f>(VLOOKUP(F1888,tarifas!$C$7:$D$10,2,FALSE)+tarifas!$D$21)*datos!P1888</f>
        <v>#N/A</v>
      </c>
      <c r="V1888" t="e">
        <f t="shared" si="273"/>
        <v>#N/A</v>
      </c>
      <c r="W1888">
        <f t="shared" si="274"/>
        <v>0</v>
      </c>
    </row>
    <row r="1889" spans="1:23" x14ac:dyDescent="0.25">
      <c r="A1889">
        <f t="shared" si="267"/>
        <v>79</v>
      </c>
      <c r="B1889">
        <f t="shared" si="268"/>
        <v>3</v>
      </c>
      <c r="C1889" s="1">
        <f t="shared" si="275"/>
        <v>41718.249999995445</v>
      </c>
      <c r="D1889" s="7">
        <v>10.045454545454545</v>
      </c>
      <c r="E1889" s="7"/>
      <c r="G1889">
        <v>40</v>
      </c>
      <c r="H1889" s="12">
        <v>169.90858462748355</v>
      </c>
      <c r="I1889" s="13">
        <f>$D$2*tarifas!$D$12/24</f>
        <v>1.4541666666666666</v>
      </c>
      <c r="J1889" s="13" t="e">
        <f>VLOOKUP(E1889&amp;" "&amp;F1889,tarifas!$A$13:$D$20,4,FALSE)*H1889</f>
        <v>#N/A</v>
      </c>
      <c r="K1889" s="13">
        <f>IF(F1889="COD1",tarifas!$D$11*(SUMIFS($H$11:$H$8770,$F$11:$F$8770,"=COD1",$B$11:$B$8770,"="&amp;B1889)/COUNTIFS($F$11:$F$8770,"=COD1",$B$11:$B$8770,"="&amp;B1889))/COUNTIFS($A$11:$A$8770,"="&amp;A1889,$F$11:$F$8770,"=COD1"),0)</f>
        <v>0</v>
      </c>
      <c r="L1889" s="13" t="e">
        <f>(VLOOKUP(F1889,tarifas!$C$7:$D$10,2,FALSE)+tarifas!$D$21)*datos!H1889</f>
        <v>#N/A</v>
      </c>
      <c r="M1889">
        <v>2.73177</v>
      </c>
      <c r="N1889" s="13" t="e">
        <f t="shared" si="269"/>
        <v>#N/A</v>
      </c>
      <c r="O1889">
        <f t="shared" si="270"/>
        <v>2.73177</v>
      </c>
      <c r="P1889" s="12">
        <f t="shared" si="271"/>
        <v>167.17681462748354</v>
      </c>
      <c r="Q1889">
        <f t="shared" si="272"/>
        <v>0</v>
      </c>
      <c r="R1889">
        <f>$D$2*tarifas!$D$12/24</f>
        <v>1.4541666666666666</v>
      </c>
      <c r="S1889" t="e">
        <f>VLOOKUP(E1889&amp;" "&amp;F1889,tarifas!$A$13:$D$20,4,FALSE)*P1889</f>
        <v>#N/A</v>
      </c>
      <c r="T1889">
        <f>IF(F1889="COD1",tarifas!$D$11*(SUMIFS($P$11:$P$8770,$F$11:$F$8770,"=COD1",$B$11:$B$8770,"="&amp;B1889)/COUNTIFS($F$11:$F$8770,"=COD1",$B$11:$B$8770,"="&amp;B1889))/COUNTIFS($A$11:$A$8770,"="&amp;A1889,$F$11:$F$8770,"=COD1"),0)</f>
        <v>0</v>
      </c>
      <c r="U1889" t="e">
        <f>(VLOOKUP(F1889,tarifas!$C$7:$D$10,2,FALSE)+tarifas!$D$21)*datos!P1889</f>
        <v>#N/A</v>
      </c>
      <c r="V1889" t="e">
        <f t="shared" si="273"/>
        <v>#N/A</v>
      </c>
      <c r="W1889">
        <f t="shared" si="274"/>
        <v>0</v>
      </c>
    </row>
    <row r="1890" spans="1:23" x14ac:dyDescent="0.25">
      <c r="A1890">
        <f t="shared" si="267"/>
        <v>79</v>
      </c>
      <c r="B1890">
        <f t="shared" si="268"/>
        <v>3</v>
      </c>
      <c r="C1890" s="1">
        <f t="shared" si="275"/>
        <v>41718.291666662109</v>
      </c>
      <c r="D1890" s="7">
        <v>108.69696969696967</v>
      </c>
      <c r="E1890" s="7"/>
      <c r="G1890">
        <v>43.02</v>
      </c>
      <c r="H1890" s="12">
        <v>188.25654519749165</v>
      </c>
      <c r="I1890" s="13">
        <f>$D$2*tarifas!$D$12/24</f>
        <v>1.4541666666666666</v>
      </c>
      <c r="J1890" s="13" t="e">
        <f>VLOOKUP(E1890&amp;" "&amp;F1890,tarifas!$A$13:$D$20,4,FALSE)*H1890</f>
        <v>#N/A</v>
      </c>
      <c r="K1890" s="13">
        <f>IF(F1890="COD1",tarifas!$D$11*(SUMIFS($H$11:$H$8770,$F$11:$F$8770,"=COD1",$B$11:$B$8770,"="&amp;B1890)/COUNTIFS($F$11:$F$8770,"=COD1",$B$11:$B$8770,"="&amp;B1890))/COUNTIFS($A$11:$A$8770,"="&amp;A1890,$F$11:$F$8770,"=COD1"),0)</f>
        <v>0</v>
      </c>
      <c r="L1890" s="13" t="e">
        <f>(VLOOKUP(F1890,tarifas!$C$7:$D$10,2,FALSE)+tarifas!$D$21)*datos!H1890</f>
        <v>#N/A</v>
      </c>
      <c r="M1890">
        <v>125.78294</v>
      </c>
      <c r="N1890" s="13" t="e">
        <f t="shared" si="269"/>
        <v>#N/A</v>
      </c>
      <c r="O1890">
        <f t="shared" si="270"/>
        <v>125.78294</v>
      </c>
      <c r="P1890" s="12">
        <f t="shared" si="271"/>
        <v>62.473605197491651</v>
      </c>
      <c r="Q1890">
        <f t="shared" si="272"/>
        <v>0</v>
      </c>
      <c r="R1890">
        <f>$D$2*tarifas!$D$12/24</f>
        <v>1.4541666666666666</v>
      </c>
      <c r="S1890" t="e">
        <f>VLOOKUP(E1890&amp;" "&amp;F1890,tarifas!$A$13:$D$20,4,FALSE)*P1890</f>
        <v>#N/A</v>
      </c>
      <c r="T1890">
        <f>IF(F1890="COD1",tarifas!$D$11*(SUMIFS($P$11:$P$8770,$F$11:$F$8770,"=COD1",$B$11:$B$8770,"="&amp;B1890)/COUNTIFS($F$11:$F$8770,"=COD1",$B$11:$B$8770,"="&amp;B1890))/COUNTIFS($A$11:$A$8770,"="&amp;A1890,$F$11:$F$8770,"=COD1"),0)</f>
        <v>0</v>
      </c>
      <c r="U1890" t="e">
        <f>(VLOOKUP(F1890,tarifas!$C$7:$D$10,2,FALSE)+tarifas!$D$21)*datos!P1890</f>
        <v>#N/A</v>
      </c>
      <c r="V1890" t="e">
        <f t="shared" si="273"/>
        <v>#N/A</v>
      </c>
      <c r="W1890">
        <f t="shared" si="274"/>
        <v>0</v>
      </c>
    </row>
    <row r="1891" spans="1:23" x14ac:dyDescent="0.25">
      <c r="A1891">
        <f t="shared" si="267"/>
        <v>79</v>
      </c>
      <c r="B1891">
        <f t="shared" si="268"/>
        <v>3</v>
      </c>
      <c r="C1891" s="1">
        <f t="shared" si="275"/>
        <v>41718.333333328774</v>
      </c>
      <c r="D1891" s="7">
        <v>342.06060606060606</v>
      </c>
      <c r="E1891" s="7"/>
      <c r="G1891">
        <v>45.69</v>
      </c>
      <c r="H1891" s="12">
        <v>239.99690449177388</v>
      </c>
      <c r="I1891" s="13">
        <f>$D$2*tarifas!$D$12/24</f>
        <v>1.4541666666666666</v>
      </c>
      <c r="J1891" s="13" t="e">
        <f>VLOOKUP(E1891&amp;" "&amp;F1891,tarifas!$A$13:$D$20,4,FALSE)*H1891</f>
        <v>#N/A</v>
      </c>
      <c r="K1891" s="13">
        <f>IF(F1891="COD1",tarifas!$D$11*(SUMIFS($H$11:$H$8770,$F$11:$F$8770,"=COD1",$B$11:$B$8770,"="&amp;B1891)/COUNTIFS($F$11:$F$8770,"=COD1",$B$11:$B$8770,"="&amp;B1891))/COUNTIFS($A$11:$A$8770,"="&amp;A1891,$F$11:$F$8770,"=COD1"),0)</f>
        <v>0</v>
      </c>
      <c r="L1891" s="13" t="e">
        <f>(VLOOKUP(F1891,tarifas!$C$7:$D$10,2,FALSE)+tarifas!$D$21)*datos!H1891</f>
        <v>#N/A</v>
      </c>
      <c r="M1891">
        <v>274.01965999999999</v>
      </c>
      <c r="N1891" s="13" t="e">
        <f t="shared" si="269"/>
        <v>#N/A</v>
      </c>
      <c r="O1891">
        <f t="shared" si="270"/>
        <v>239.99690449177388</v>
      </c>
      <c r="P1891" s="12">
        <f t="shared" si="271"/>
        <v>0</v>
      </c>
      <c r="Q1891">
        <f t="shared" si="272"/>
        <v>34.022755508226112</v>
      </c>
      <c r="R1891">
        <f>$D$2*tarifas!$D$12/24</f>
        <v>1.4541666666666666</v>
      </c>
      <c r="S1891" t="e">
        <f>VLOOKUP(E1891&amp;" "&amp;F1891,tarifas!$A$13:$D$20,4,FALSE)*P1891</f>
        <v>#N/A</v>
      </c>
      <c r="T1891">
        <f>IF(F1891="COD1",tarifas!$D$11*(SUMIFS($P$11:$P$8770,$F$11:$F$8770,"=COD1",$B$11:$B$8770,"="&amp;B1891)/COUNTIFS($F$11:$F$8770,"=COD1",$B$11:$B$8770,"="&amp;B1891))/COUNTIFS($A$11:$A$8770,"="&amp;A1891,$F$11:$F$8770,"=COD1"),0)</f>
        <v>0</v>
      </c>
      <c r="U1891" t="e">
        <f>(VLOOKUP(F1891,tarifas!$C$7:$D$10,2,FALSE)+tarifas!$D$21)*datos!P1891</f>
        <v>#N/A</v>
      </c>
      <c r="V1891" t="e">
        <f t="shared" si="273"/>
        <v>#N/A</v>
      </c>
      <c r="W1891">
        <f t="shared" si="274"/>
        <v>1.399049729253766</v>
      </c>
    </row>
    <row r="1892" spans="1:23" x14ac:dyDescent="0.25">
      <c r="A1892">
        <f t="shared" si="267"/>
        <v>79</v>
      </c>
      <c r="B1892">
        <f t="shared" si="268"/>
        <v>3</v>
      </c>
      <c r="C1892" s="1">
        <f t="shared" si="275"/>
        <v>41718.374999995438</v>
      </c>
      <c r="D1892" s="7">
        <v>542.71212121212125</v>
      </c>
      <c r="E1892" s="7"/>
      <c r="G1892">
        <v>45.78</v>
      </c>
      <c r="H1892" s="12">
        <v>385.03599182537118</v>
      </c>
      <c r="I1892" s="13">
        <f>$D$2*tarifas!$D$12/24</f>
        <v>1.4541666666666666</v>
      </c>
      <c r="J1892" s="13" t="e">
        <f>VLOOKUP(E1892&amp;" "&amp;F1892,tarifas!$A$13:$D$20,4,FALSE)*H1892</f>
        <v>#N/A</v>
      </c>
      <c r="K1892" s="13">
        <f>IF(F1892="COD1",tarifas!$D$11*(SUMIFS($H$11:$H$8770,$F$11:$F$8770,"=COD1",$B$11:$B$8770,"="&amp;B1892)/COUNTIFS($F$11:$F$8770,"=COD1",$B$11:$B$8770,"="&amp;B1892))/COUNTIFS($A$11:$A$8770,"="&amp;A1892,$F$11:$F$8770,"=COD1"),0)</f>
        <v>0</v>
      </c>
      <c r="L1892" s="13" t="e">
        <f>(VLOOKUP(F1892,tarifas!$C$7:$D$10,2,FALSE)+tarifas!$D$21)*datos!H1892</f>
        <v>#N/A</v>
      </c>
      <c r="M1892">
        <v>390.25711999999999</v>
      </c>
      <c r="N1892" s="13" t="e">
        <f t="shared" si="269"/>
        <v>#N/A</v>
      </c>
      <c r="O1892">
        <f t="shared" si="270"/>
        <v>385.03599182537118</v>
      </c>
      <c r="P1892" s="12">
        <f t="shared" si="271"/>
        <v>0</v>
      </c>
      <c r="Q1892">
        <f t="shared" si="272"/>
        <v>5.2211281746288023</v>
      </c>
      <c r="R1892">
        <f>$D$2*tarifas!$D$12/24</f>
        <v>1.4541666666666666</v>
      </c>
      <c r="S1892" t="e">
        <f>VLOOKUP(E1892&amp;" "&amp;F1892,tarifas!$A$13:$D$20,4,FALSE)*P1892</f>
        <v>#N/A</v>
      </c>
      <c r="T1892">
        <f>IF(F1892="COD1",tarifas!$D$11*(SUMIFS($P$11:$P$8770,$F$11:$F$8770,"=COD1",$B$11:$B$8770,"="&amp;B1892)/COUNTIFS($F$11:$F$8770,"=COD1",$B$11:$B$8770,"="&amp;B1892))/COUNTIFS($A$11:$A$8770,"="&amp;A1892,$F$11:$F$8770,"=COD1"),0)</f>
        <v>0</v>
      </c>
      <c r="U1892" t="e">
        <f>(VLOOKUP(F1892,tarifas!$C$7:$D$10,2,FALSE)+tarifas!$D$21)*datos!P1892</f>
        <v>#N/A</v>
      </c>
      <c r="V1892" t="e">
        <f t="shared" si="273"/>
        <v>#N/A</v>
      </c>
      <c r="W1892">
        <f t="shared" si="274"/>
        <v>0.21512092305105593</v>
      </c>
    </row>
    <row r="1893" spans="1:23" x14ac:dyDescent="0.25">
      <c r="A1893">
        <f t="shared" si="267"/>
        <v>79</v>
      </c>
      <c r="B1893">
        <f t="shared" si="268"/>
        <v>3</v>
      </c>
      <c r="C1893" s="1">
        <f t="shared" si="275"/>
        <v>41718.416666662102</v>
      </c>
      <c r="D1893" s="7">
        <v>688.5</v>
      </c>
      <c r="E1893" s="7"/>
      <c r="G1893">
        <v>43.34</v>
      </c>
      <c r="H1893" s="12">
        <v>494.20344405461333</v>
      </c>
      <c r="I1893" s="13">
        <f>$D$2*tarifas!$D$12/24</f>
        <v>1.4541666666666666</v>
      </c>
      <c r="J1893" s="13" t="e">
        <f>VLOOKUP(E1893&amp;" "&amp;F1893,tarifas!$A$13:$D$20,4,FALSE)*H1893</f>
        <v>#N/A</v>
      </c>
      <c r="K1893" s="13">
        <f>IF(F1893="COD1",tarifas!$D$11*(SUMIFS($H$11:$H$8770,$F$11:$F$8770,"=COD1",$B$11:$B$8770,"="&amp;B1893)/COUNTIFS($F$11:$F$8770,"=COD1",$B$11:$B$8770,"="&amp;B1893))/COUNTIFS($A$11:$A$8770,"="&amp;A1893,$F$11:$F$8770,"=COD1"),0)</f>
        <v>0</v>
      </c>
      <c r="L1893" s="13" t="e">
        <f>(VLOOKUP(F1893,tarifas!$C$7:$D$10,2,FALSE)+tarifas!$D$21)*datos!H1893</f>
        <v>#N/A</v>
      </c>
      <c r="M1893">
        <v>472.68587000000002</v>
      </c>
      <c r="N1893" s="13" t="e">
        <f t="shared" si="269"/>
        <v>#N/A</v>
      </c>
      <c r="O1893">
        <f t="shared" si="270"/>
        <v>472.68587000000002</v>
      </c>
      <c r="P1893" s="12">
        <f t="shared" si="271"/>
        <v>21.517574054613306</v>
      </c>
      <c r="Q1893">
        <f t="shared" si="272"/>
        <v>0</v>
      </c>
      <c r="R1893">
        <f>$D$2*tarifas!$D$12/24</f>
        <v>1.4541666666666666</v>
      </c>
      <c r="S1893" t="e">
        <f>VLOOKUP(E1893&amp;" "&amp;F1893,tarifas!$A$13:$D$20,4,FALSE)*P1893</f>
        <v>#N/A</v>
      </c>
      <c r="T1893">
        <f>IF(F1893="COD1",tarifas!$D$11*(SUMIFS($P$11:$P$8770,$F$11:$F$8770,"=COD1",$B$11:$B$8770,"="&amp;B1893)/COUNTIFS($F$11:$F$8770,"=COD1",$B$11:$B$8770,"="&amp;B1893))/COUNTIFS($A$11:$A$8770,"="&amp;A1893,$F$11:$F$8770,"=COD1"),0)</f>
        <v>0</v>
      </c>
      <c r="U1893" t="e">
        <f>(VLOOKUP(F1893,tarifas!$C$7:$D$10,2,FALSE)+tarifas!$D$21)*datos!P1893</f>
        <v>#N/A</v>
      </c>
      <c r="V1893" t="e">
        <f t="shared" si="273"/>
        <v>#N/A</v>
      </c>
      <c r="W1893">
        <f t="shared" si="274"/>
        <v>0</v>
      </c>
    </row>
    <row r="1894" spans="1:23" x14ac:dyDescent="0.25">
      <c r="A1894">
        <f t="shared" si="267"/>
        <v>79</v>
      </c>
      <c r="B1894">
        <f t="shared" si="268"/>
        <v>3</v>
      </c>
      <c r="C1894" s="1">
        <f t="shared" si="275"/>
        <v>41718.458333328766</v>
      </c>
      <c r="D1894" s="7">
        <v>766.80303030303037</v>
      </c>
      <c r="E1894" s="7"/>
      <c r="G1894">
        <v>43</v>
      </c>
      <c r="H1894" s="12">
        <v>546.64639593102538</v>
      </c>
      <c r="I1894" s="13">
        <f>$D$2*tarifas!$D$12/24</f>
        <v>1.4541666666666666</v>
      </c>
      <c r="J1894" s="13" t="e">
        <f>VLOOKUP(E1894&amp;" "&amp;F1894,tarifas!$A$13:$D$20,4,FALSE)*H1894</f>
        <v>#N/A</v>
      </c>
      <c r="K1894" s="13">
        <f>IF(F1894="COD1",tarifas!$D$11*(SUMIFS($H$11:$H$8770,$F$11:$F$8770,"=COD1",$B$11:$B$8770,"="&amp;B1894)/COUNTIFS($F$11:$F$8770,"=COD1",$B$11:$B$8770,"="&amp;B1894))/COUNTIFS($A$11:$A$8770,"="&amp;A1894,$F$11:$F$8770,"=COD1"),0)</f>
        <v>0</v>
      </c>
      <c r="L1894" s="13" t="e">
        <f>(VLOOKUP(F1894,tarifas!$C$7:$D$10,2,FALSE)+tarifas!$D$21)*datos!H1894</f>
        <v>#N/A</v>
      </c>
      <c r="M1894">
        <v>520.11995999999999</v>
      </c>
      <c r="N1894" s="13" t="e">
        <f t="shared" si="269"/>
        <v>#N/A</v>
      </c>
      <c r="O1894">
        <f t="shared" si="270"/>
        <v>520.11995999999999</v>
      </c>
      <c r="P1894" s="12">
        <f t="shared" si="271"/>
        <v>26.526435931025389</v>
      </c>
      <c r="Q1894">
        <f t="shared" si="272"/>
        <v>0</v>
      </c>
      <c r="R1894">
        <f>$D$2*tarifas!$D$12/24</f>
        <v>1.4541666666666666</v>
      </c>
      <c r="S1894" t="e">
        <f>VLOOKUP(E1894&amp;" "&amp;F1894,tarifas!$A$13:$D$20,4,FALSE)*P1894</f>
        <v>#N/A</v>
      </c>
      <c r="T1894">
        <f>IF(F1894="COD1",tarifas!$D$11*(SUMIFS($P$11:$P$8770,$F$11:$F$8770,"=COD1",$B$11:$B$8770,"="&amp;B1894)/COUNTIFS($F$11:$F$8770,"=COD1",$B$11:$B$8770,"="&amp;B1894))/COUNTIFS($A$11:$A$8770,"="&amp;A1894,$F$11:$F$8770,"=COD1"),0)</f>
        <v>0</v>
      </c>
      <c r="U1894" t="e">
        <f>(VLOOKUP(F1894,tarifas!$C$7:$D$10,2,FALSE)+tarifas!$D$21)*datos!P1894</f>
        <v>#N/A</v>
      </c>
      <c r="V1894" t="e">
        <f t="shared" si="273"/>
        <v>#N/A</v>
      </c>
      <c r="W1894">
        <f t="shared" si="274"/>
        <v>0</v>
      </c>
    </row>
    <row r="1895" spans="1:23" x14ac:dyDescent="0.25">
      <c r="A1895">
        <f t="shared" si="267"/>
        <v>79</v>
      </c>
      <c r="B1895">
        <f t="shared" si="268"/>
        <v>3</v>
      </c>
      <c r="C1895" s="1">
        <f t="shared" si="275"/>
        <v>41718.499999995431</v>
      </c>
      <c r="D1895" s="7">
        <v>788.69696969696963</v>
      </c>
      <c r="E1895" s="7"/>
      <c r="G1895">
        <v>44.03</v>
      </c>
      <c r="H1895" s="12">
        <v>378.09305241253077</v>
      </c>
      <c r="I1895" s="13">
        <f>$D$2*tarifas!$D$12/24</f>
        <v>1.4541666666666666</v>
      </c>
      <c r="J1895" s="13" t="e">
        <f>VLOOKUP(E1895&amp;" "&amp;F1895,tarifas!$A$13:$D$20,4,FALSE)*H1895</f>
        <v>#N/A</v>
      </c>
      <c r="K1895" s="13">
        <f>IF(F1895="COD1",tarifas!$D$11*(SUMIFS($H$11:$H$8770,$F$11:$F$8770,"=COD1",$B$11:$B$8770,"="&amp;B1895)/COUNTIFS($F$11:$F$8770,"=COD1",$B$11:$B$8770,"="&amp;B1895))/COUNTIFS($A$11:$A$8770,"="&amp;A1895,$F$11:$F$8770,"=COD1"),0)</f>
        <v>0</v>
      </c>
      <c r="L1895" s="13" t="e">
        <f>(VLOOKUP(F1895,tarifas!$C$7:$D$10,2,FALSE)+tarifas!$D$21)*datos!H1895</f>
        <v>#N/A</v>
      </c>
      <c r="M1895">
        <v>531.52028000000007</v>
      </c>
      <c r="N1895" s="13" t="e">
        <f t="shared" si="269"/>
        <v>#N/A</v>
      </c>
      <c r="O1895">
        <f t="shared" si="270"/>
        <v>378.09305241253077</v>
      </c>
      <c r="P1895" s="12">
        <f t="shared" si="271"/>
        <v>0</v>
      </c>
      <c r="Q1895">
        <f t="shared" si="272"/>
        <v>153.4272275874693</v>
      </c>
      <c r="R1895">
        <f>$D$2*tarifas!$D$12/24</f>
        <v>1.4541666666666666</v>
      </c>
      <c r="S1895" t="e">
        <f>VLOOKUP(E1895&amp;" "&amp;F1895,tarifas!$A$13:$D$20,4,FALSE)*P1895</f>
        <v>#N/A</v>
      </c>
      <c r="T1895">
        <f>IF(F1895="COD1",tarifas!$D$11*(SUMIFS($P$11:$P$8770,$F$11:$F$8770,"=COD1",$B$11:$B$8770,"="&amp;B1895)/COUNTIFS($F$11:$F$8770,"=COD1",$B$11:$B$8770,"="&amp;B1895))/COUNTIFS($A$11:$A$8770,"="&amp;A1895,$F$11:$F$8770,"=COD1"),0)</f>
        <v>0</v>
      </c>
      <c r="U1895" t="e">
        <f>(VLOOKUP(F1895,tarifas!$C$7:$D$10,2,FALSE)+tarifas!$D$21)*datos!P1895</f>
        <v>#N/A</v>
      </c>
      <c r="V1895" t="e">
        <f t="shared" si="273"/>
        <v>#N/A</v>
      </c>
      <c r="W1895">
        <f t="shared" si="274"/>
        <v>6.0798607476086461</v>
      </c>
    </row>
    <row r="1896" spans="1:23" x14ac:dyDescent="0.25">
      <c r="A1896">
        <f t="shared" si="267"/>
        <v>79</v>
      </c>
      <c r="B1896">
        <f t="shared" si="268"/>
        <v>3</v>
      </c>
      <c r="C1896" s="1">
        <f t="shared" si="275"/>
        <v>41718.541666662095</v>
      </c>
      <c r="D1896" s="7">
        <v>751.60606060606074</v>
      </c>
      <c r="E1896" s="7"/>
      <c r="G1896">
        <v>43.56</v>
      </c>
      <c r="H1896" s="12">
        <v>352.05695806938206</v>
      </c>
      <c r="I1896" s="13">
        <f>$D$2*tarifas!$D$12/24</f>
        <v>1.4541666666666666</v>
      </c>
      <c r="J1896" s="13" t="e">
        <f>VLOOKUP(E1896&amp;" "&amp;F1896,tarifas!$A$13:$D$20,4,FALSE)*H1896</f>
        <v>#N/A</v>
      </c>
      <c r="K1896" s="13">
        <f>IF(F1896="COD1",tarifas!$D$11*(SUMIFS($H$11:$H$8770,$F$11:$F$8770,"=COD1",$B$11:$B$8770,"="&amp;B1896)/COUNTIFS($F$11:$F$8770,"=COD1",$B$11:$B$8770,"="&amp;B1896))/COUNTIFS($A$11:$A$8770,"="&amp;A1896,$F$11:$F$8770,"=COD1"),0)</f>
        <v>0</v>
      </c>
      <c r="L1896" s="13" t="e">
        <f>(VLOOKUP(F1896,tarifas!$C$7:$D$10,2,FALSE)+tarifas!$D$21)*datos!H1896</f>
        <v>#N/A</v>
      </c>
      <c r="M1896">
        <v>508.18527</v>
      </c>
      <c r="N1896" s="13" t="e">
        <f t="shared" si="269"/>
        <v>#N/A</v>
      </c>
      <c r="O1896">
        <f t="shared" si="270"/>
        <v>352.05695806938206</v>
      </c>
      <c r="P1896" s="12">
        <f t="shared" si="271"/>
        <v>0</v>
      </c>
      <c r="Q1896">
        <f t="shared" si="272"/>
        <v>156.12831193061794</v>
      </c>
      <c r="R1896">
        <f>$D$2*tarifas!$D$12/24</f>
        <v>1.4541666666666666</v>
      </c>
      <c r="S1896" t="e">
        <f>VLOOKUP(E1896&amp;" "&amp;F1896,tarifas!$A$13:$D$20,4,FALSE)*P1896</f>
        <v>#N/A</v>
      </c>
      <c r="T1896">
        <f>IF(F1896="COD1",tarifas!$D$11*(SUMIFS($P$11:$P$8770,$F$11:$F$8770,"=COD1",$B$11:$B$8770,"="&amp;B1896)/COUNTIFS($F$11:$F$8770,"=COD1",$B$11:$B$8770,"="&amp;B1896))/COUNTIFS($A$11:$A$8770,"="&amp;A1896,$F$11:$F$8770,"=COD1"),0)</f>
        <v>0</v>
      </c>
      <c r="U1896" t="e">
        <f>(VLOOKUP(F1896,tarifas!$C$7:$D$10,2,FALSE)+tarifas!$D$21)*datos!P1896</f>
        <v>#N/A</v>
      </c>
      <c r="V1896" t="e">
        <f t="shared" si="273"/>
        <v>#N/A</v>
      </c>
      <c r="W1896">
        <f t="shared" si="274"/>
        <v>6.1208543409279459</v>
      </c>
    </row>
    <row r="1897" spans="1:23" x14ac:dyDescent="0.25">
      <c r="A1897">
        <f t="shared" si="267"/>
        <v>79</v>
      </c>
      <c r="B1897">
        <f t="shared" si="268"/>
        <v>3</v>
      </c>
      <c r="C1897" s="1">
        <f t="shared" si="275"/>
        <v>41718.583333328759</v>
      </c>
      <c r="D1897" s="7">
        <v>683.86363636363637</v>
      </c>
      <c r="E1897" s="7"/>
      <c r="G1897">
        <v>42.1</v>
      </c>
      <c r="H1897" s="12">
        <v>552.23014547448611</v>
      </c>
      <c r="I1897" s="13">
        <f>$D$2*tarifas!$D$12/24</f>
        <v>1.4541666666666666</v>
      </c>
      <c r="J1897" s="13" t="e">
        <f>VLOOKUP(E1897&amp;" "&amp;F1897,tarifas!$A$13:$D$20,4,FALSE)*H1897</f>
        <v>#N/A</v>
      </c>
      <c r="K1897" s="13">
        <f>IF(F1897="COD1",tarifas!$D$11*(SUMIFS($H$11:$H$8770,$F$11:$F$8770,"=COD1",$B$11:$B$8770,"="&amp;B1897)/COUNTIFS($F$11:$F$8770,"=COD1",$B$11:$B$8770,"="&amp;B1897))/COUNTIFS($A$11:$A$8770,"="&amp;A1897,$F$11:$F$8770,"=COD1"),0)</f>
        <v>0</v>
      </c>
      <c r="L1897" s="13" t="e">
        <f>(VLOOKUP(F1897,tarifas!$C$7:$D$10,2,FALSE)+tarifas!$D$21)*datos!H1897</f>
        <v>#N/A</v>
      </c>
      <c r="M1897">
        <v>445.49427000000003</v>
      </c>
      <c r="N1897" s="13" t="e">
        <f t="shared" si="269"/>
        <v>#N/A</v>
      </c>
      <c r="O1897">
        <f t="shared" si="270"/>
        <v>445.49427000000003</v>
      </c>
      <c r="P1897" s="12">
        <f t="shared" si="271"/>
        <v>106.73587547448608</v>
      </c>
      <c r="Q1897">
        <f t="shared" si="272"/>
        <v>0</v>
      </c>
      <c r="R1897">
        <f>$D$2*tarifas!$D$12/24</f>
        <v>1.4541666666666666</v>
      </c>
      <c r="S1897" t="e">
        <f>VLOOKUP(E1897&amp;" "&amp;F1897,tarifas!$A$13:$D$20,4,FALSE)*P1897</f>
        <v>#N/A</v>
      </c>
      <c r="T1897">
        <f>IF(F1897="COD1",tarifas!$D$11*(SUMIFS($P$11:$P$8770,$F$11:$F$8770,"=COD1",$B$11:$B$8770,"="&amp;B1897)/COUNTIFS($F$11:$F$8770,"=COD1",$B$11:$B$8770,"="&amp;B1897))/COUNTIFS($A$11:$A$8770,"="&amp;A1897,$F$11:$F$8770,"=COD1"),0)</f>
        <v>0</v>
      </c>
      <c r="U1897" t="e">
        <f>(VLOOKUP(F1897,tarifas!$C$7:$D$10,2,FALSE)+tarifas!$D$21)*datos!P1897</f>
        <v>#N/A</v>
      </c>
      <c r="V1897" t="e">
        <f t="shared" si="273"/>
        <v>#N/A</v>
      </c>
      <c r="W1897">
        <f t="shared" si="274"/>
        <v>0</v>
      </c>
    </row>
    <row r="1898" spans="1:23" x14ac:dyDescent="0.25">
      <c r="A1898">
        <f t="shared" si="267"/>
        <v>79</v>
      </c>
      <c r="B1898">
        <f t="shared" si="268"/>
        <v>3</v>
      </c>
      <c r="C1898" s="1">
        <f t="shared" si="275"/>
        <v>41718.624999995423</v>
      </c>
      <c r="D1898" s="7">
        <v>568.21212121212113</v>
      </c>
      <c r="E1898" s="7"/>
      <c r="G1898">
        <v>40.700000000000003</v>
      </c>
      <c r="H1898" s="12">
        <v>635.48854575991481</v>
      </c>
      <c r="I1898" s="13">
        <f>$D$2*tarifas!$D$12/24</f>
        <v>1.4541666666666666</v>
      </c>
      <c r="J1898" s="13" t="e">
        <f>VLOOKUP(E1898&amp;" "&amp;F1898,tarifas!$A$13:$D$20,4,FALSE)*H1898</f>
        <v>#N/A</v>
      </c>
      <c r="K1898" s="13">
        <f>IF(F1898="COD1",tarifas!$D$11*(SUMIFS($H$11:$H$8770,$F$11:$F$8770,"=COD1",$B$11:$B$8770,"="&amp;B1898)/COUNTIFS($F$11:$F$8770,"=COD1",$B$11:$B$8770,"="&amp;B1898))/COUNTIFS($A$11:$A$8770,"="&amp;A1898,$F$11:$F$8770,"=COD1"),0)</f>
        <v>0</v>
      </c>
      <c r="L1898" s="13" t="e">
        <f>(VLOOKUP(F1898,tarifas!$C$7:$D$10,2,FALSE)+tarifas!$D$21)*datos!H1898</f>
        <v>#N/A</v>
      </c>
      <c r="M1898">
        <v>266.56851</v>
      </c>
      <c r="N1898" s="13" t="e">
        <f t="shared" si="269"/>
        <v>#N/A</v>
      </c>
      <c r="O1898">
        <f t="shared" si="270"/>
        <v>266.56851</v>
      </c>
      <c r="P1898" s="12">
        <f t="shared" si="271"/>
        <v>368.92003575991481</v>
      </c>
      <c r="Q1898">
        <f t="shared" si="272"/>
        <v>0</v>
      </c>
      <c r="R1898">
        <f>$D$2*tarifas!$D$12/24</f>
        <v>1.4541666666666666</v>
      </c>
      <c r="S1898" t="e">
        <f>VLOOKUP(E1898&amp;" "&amp;F1898,tarifas!$A$13:$D$20,4,FALSE)*P1898</f>
        <v>#N/A</v>
      </c>
      <c r="T1898">
        <f>IF(F1898="COD1",tarifas!$D$11*(SUMIFS($P$11:$P$8770,$F$11:$F$8770,"=COD1",$B$11:$B$8770,"="&amp;B1898)/COUNTIFS($F$11:$F$8770,"=COD1",$B$11:$B$8770,"="&amp;B1898))/COUNTIFS($A$11:$A$8770,"="&amp;A1898,$F$11:$F$8770,"=COD1"),0)</f>
        <v>0</v>
      </c>
      <c r="U1898" t="e">
        <f>(VLOOKUP(F1898,tarifas!$C$7:$D$10,2,FALSE)+tarifas!$D$21)*datos!P1898</f>
        <v>#N/A</v>
      </c>
      <c r="V1898" t="e">
        <f t="shared" si="273"/>
        <v>#N/A</v>
      </c>
      <c r="W1898">
        <f t="shared" si="274"/>
        <v>0</v>
      </c>
    </row>
    <row r="1899" spans="1:23" x14ac:dyDescent="0.25">
      <c r="A1899">
        <f t="shared" si="267"/>
        <v>79</v>
      </c>
      <c r="B1899">
        <f t="shared" si="268"/>
        <v>3</v>
      </c>
      <c r="C1899" s="1">
        <f t="shared" si="275"/>
        <v>41718.666666662088</v>
      </c>
      <c r="D1899" s="7">
        <v>384.04545454545456</v>
      </c>
      <c r="E1899" s="7"/>
      <c r="G1899">
        <v>40.44</v>
      </c>
      <c r="H1899" s="12">
        <v>640.79256235501691</v>
      </c>
      <c r="I1899" s="13">
        <f>$D$2*tarifas!$D$12/24</f>
        <v>1.4541666666666666</v>
      </c>
      <c r="J1899" s="13" t="e">
        <f>VLOOKUP(E1899&amp;" "&amp;F1899,tarifas!$A$13:$D$20,4,FALSE)*H1899</f>
        <v>#N/A</v>
      </c>
      <c r="K1899" s="13">
        <f>IF(F1899="COD1",tarifas!$D$11*(SUMIFS($H$11:$H$8770,$F$11:$F$8770,"=COD1",$B$11:$B$8770,"="&amp;B1899)/COUNTIFS($F$11:$F$8770,"=COD1",$B$11:$B$8770,"="&amp;B1899))/COUNTIFS($A$11:$A$8770,"="&amp;A1899,$F$11:$F$8770,"=COD1"),0)</f>
        <v>0</v>
      </c>
      <c r="L1899" s="13" t="e">
        <f>(VLOOKUP(F1899,tarifas!$C$7:$D$10,2,FALSE)+tarifas!$D$21)*datos!H1899</f>
        <v>#N/A</v>
      </c>
      <c r="M1899">
        <v>206.89911999999998</v>
      </c>
      <c r="N1899" s="13" t="e">
        <f t="shared" si="269"/>
        <v>#N/A</v>
      </c>
      <c r="O1899">
        <f t="shared" si="270"/>
        <v>206.89911999999998</v>
      </c>
      <c r="P1899" s="12">
        <f t="shared" si="271"/>
        <v>433.89344235501693</v>
      </c>
      <c r="Q1899">
        <f t="shared" si="272"/>
        <v>0</v>
      </c>
      <c r="R1899">
        <f>$D$2*tarifas!$D$12/24</f>
        <v>1.4541666666666666</v>
      </c>
      <c r="S1899" t="e">
        <f>VLOOKUP(E1899&amp;" "&amp;F1899,tarifas!$A$13:$D$20,4,FALSE)*P1899</f>
        <v>#N/A</v>
      </c>
      <c r="T1899">
        <f>IF(F1899="COD1",tarifas!$D$11*(SUMIFS($P$11:$P$8770,$F$11:$F$8770,"=COD1",$B$11:$B$8770,"="&amp;B1899)/COUNTIFS($F$11:$F$8770,"=COD1",$B$11:$B$8770,"="&amp;B1899))/COUNTIFS($A$11:$A$8770,"="&amp;A1899,$F$11:$F$8770,"=COD1"),0)</f>
        <v>0</v>
      </c>
      <c r="U1899" t="e">
        <f>(VLOOKUP(F1899,tarifas!$C$7:$D$10,2,FALSE)+tarifas!$D$21)*datos!P1899</f>
        <v>#N/A</v>
      </c>
      <c r="V1899" t="e">
        <f t="shared" si="273"/>
        <v>#N/A</v>
      </c>
      <c r="W1899">
        <f t="shared" si="274"/>
        <v>0</v>
      </c>
    </row>
    <row r="1900" spans="1:23" x14ac:dyDescent="0.25">
      <c r="A1900">
        <f t="shared" si="267"/>
        <v>79</v>
      </c>
      <c r="B1900">
        <f t="shared" si="268"/>
        <v>3</v>
      </c>
      <c r="C1900" s="1">
        <f t="shared" si="275"/>
        <v>41718.708333328752</v>
      </c>
      <c r="D1900" s="7">
        <v>153.77272727272725</v>
      </c>
      <c r="E1900" s="7"/>
      <c r="G1900">
        <v>41.5</v>
      </c>
      <c r="H1900" s="12">
        <v>500.61778844588019</v>
      </c>
      <c r="I1900" s="13">
        <f>$D$2*tarifas!$D$12/24</f>
        <v>1.4541666666666666</v>
      </c>
      <c r="J1900" s="13" t="e">
        <f>VLOOKUP(E1900&amp;" "&amp;F1900,tarifas!$A$13:$D$20,4,FALSE)*H1900</f>
        <v>#N/A</v>
      </c>
      <c r="K1900" s="13">
        <f>IF(F1900="COD1",tarifas!$D$11*(SUMIFS($H$11:$H$8770,$F$11:$F$8770,"=COD1",$B$11:$B$8770,"="&amp;B1900)/COUNTIFS($F$11:$F$8770,"=COD1",$B$11:$B$8770,"="&amp;B1900))/COUNTIFS($A$11:$A$8770,"="&amp;A1900,$F$11:$F$8770,"=COD1"),0)</f>
        <v>0</v>
      </c>
      <c r="L1900" s="13" t="e">
        <f>(VLOOKUP(F1900,tarifas!$C$7:$D$10,2,FALSE)+tarifas!$D$21)*datos!H1900</f>
        <v>#N/A</v>
      </c>
      <c r="M1900">
        <v>41.899560000000001</v>
      </c>
      <c r="N1900" s="13" t="e">
        <f t="shared" si="269"/>
        <v>#N/A</v>
      </c>
      <c r="O1900">
        <f t="shared" si="270"/>
        <v>41.899560000000001</v>
      </c>
      <c r="P1900" s="12">
        <f t="shared" si="271"/>
        <v>458.71822844588019</v>
      </c>
      <c r="Q1900">
        <f t="shared" si="272"/>
        <v>0</v>
      </c>
      <c r="R1900">
        <f>$D$2*tarifas!$D$12/24</f>
        <v>1.4541666666666666</v>
      </c>
      <c r="S1900" t="e">
        <f>VLOOKUP(E1900&amp;" "&amp;F1900,tarifas!$A$13:$D$20,4,FALSE)*P1900</f>
        <v>#N/A</v>
      </c>
      <c r="T1900">
        <f>IF(F1900="COD1",tarifas!$D$11*(SUMIFS($P$11:$P$8770,$F$11:$F$8770,"=COD1",$B$11:$B$8770,"="&amp;B1900)/COUNTIFS($F$11:$F$8770,"=COD1",$B$11:$B$8770,"="&amp;B1900))/COUNTIFS($A$11:$A$8770,"="&amp;A1900,$F$11:$F$8770,"=COD1"),0)</f>
        <v>0</v>
      </c>
      <c r="U1900" t="e">
        <f>(VLOOKUP(F1900,tarifas!$C$7:$D$10,2,FALSE)+tarifas!$D$21)*datos!P1900</f>
        <v>#N/A</v>
      </c>
      <c r="V1900" t="e">
        <f t="shared" si="273"/>
        <v>#N/A</v>
      </c>
      <c r="W1900">
        <f t="shared" si="274"/>
        <v>0</v>
      </c>
    </row>
    <row r="1901" spans="1:23" x14ac:dyDescent="0.25">
      <c r="A1901">
        <f t="shared" si="267"/>
        <v>79</v>
      </c>
      <c r="B1901">
        <f t="shared" si="268"/>
        <v>3</v>
      </c>
      <c r="C1901" s="1">
        <f t="shared" si="275"/>
        <v>41718.749999995416</v>
      </c>
      <c r="D1901" s="7">
        <v>0</v>
      </c>
      <c r="E1901" s="7"/>
      <c r="G1901">
        <v>42.69</v>
      </c>
      <c r="H1901" s="12">
        <v>373.70357582316171</v>
      </c>
      <c r="I1901" s="13">
        <f>$D$2*tarifas!$D$12/24</f>
        <v>1.4541666666666666</v>
      </c>
      <c r="J1901" s="13" t="e">
        <f>VLOOKUP(E1901&amp;" "&amp;F1901,tarifas!$A$13:$D$20,4,FALSE)*H1901</f>
        <v>#N/A</v>
      </c>
      <c r="K1901" s="13">
        <f>IF(F1901="COD1",tarifas!$D$11*(SUMIFS($H$11:$H$8770,$F$11:$F$8770,"=COD1",$B$11:$B$8770,"="&amp;B1901)/COUNTIFS($F$11:$F$8770,"=COD1",$B$11:$B$8770,"="&amp;B1901))/COUNTIFS($A$11:$A$8770,"="&amp;A1901,$F$11:$F$8770,"=COD1"),0)</f>
        <v>0</v>
      </c>
      <c r="L1901" s="13" t="e">
        <f>(VLOOKUP(F1901,tarifas!$C$7:$D$10,2,FALSE)+tarifas!$D$21)*datos!H1901</f>
        <v>#N/A</v>
      </c>
      <c r="M1901">
        <v>0</v>
      </c>
      <c r="N1901" s="13" t="e">
        <f t="shared" si="269"/>
        <v>#N/A</v>
      </c>
      <c r="O1901">
        <f t="shared" si="270"/>
        <v>0</v>
      </c>
      <c r="P1901" s="12">
        <f t="shared" si="271"/>
        <v>373.70357582316171</v>
      </c>
      <c r="Q1901">
        <f t="shared" si="272"/>
        <v>0</v>
      </c>
      <c r="R1901">
        <f>$D$2*tarifas!$D$12/24</f>
        <v>1.4541666666666666</v>
      </c>
      <c r="S1901" t="e">
        <f>VLOOKUP(E1901&amp;" "&amp;F1901,tarifas!$A$13:$D$20,4,FALSE)*P1901</f>
        <v>#N/A</v>
      </c>
      <c r="T1901">
        <f>IF(F1901="COD1",tarifas!$D$11*(SUMIFS($P$11:$P$8770,$F$11:$F$8770,"=COD1",$B$11:$B$8770,"="&amp;B1901)/COUNTIFS($F$11:$F$8770,"=COD1",$B$11:$B$8770,"="&amp;B1901))/COUNTIFS($A$11:$A$8770,"="&amp;A1901,$F$11:$F$8770,"=COD1"),0)</f>
        <v>0</v>
      </c>
      <c r="U1901" t="e">
        <f>(VLOOKUP(F1901,tarifas!$C$7:$D$10,2,FALSE)+tarifas!$D$21)*datos!P1901</f>
        <v>#N/A</v>
      </c>
      <c r="V1901" t="e">
        <f t="shared" si="273"/>
        <v>#N/A</v>
      </c>
      <c r="W1901">
        <f t="shared" si="274"/>
        <v>0</v>
      </c>
    </row>
    <row r="1902" spans="1:23" x14ac:dyDescent="0.25">
      <c r="A1902">
        <f t="shared" si="267"/>
        <v>79</v>
      </c>
      <c r="B1902">
        <f t="shared" si="268"/>
        <v>3</v>
      </c>
      <c r="C1902" s="1">
        <f t="shared" si="275"/>
        <v>41718.79166666208</v>
      </c>
      <c r="D1902" s="7">
        <v>0</v>
      </c>
      <c r="E1902" s="7"/>
      <c r="G1902">
        <v>45.01</v>
      </c>
      <c r="H1902" s="12">
        <v>264.79725728026284</v>
      </c>
      <c r="I1902" s="13">
        <f>$D$2*tarifas!$D$12/24</f>
        <v>1.4541666666666666</v>
      </c>
      <c r="J1902" s="13" t="e">
        <f>VLOOKUP(E1902&amp;" "&amp;F1902,tarifas!$A$13:$D$20,4,FALSE)*H1902</f>
        <v>#N/A</v>
      </c>
      <c r="K1902" s="13">
        <f>IF(F1902="COD1",tarifas!$D$11*(SUMIFS($H$11:$H$8770,$F$11:$F$8770,"=COD1",$B$11:$B$8770,"="&amp;B1902)/COUNTIFS($F$11:$F$8770,"=COD1",$B$11:$B$8770,"="&amp;B1902))/COUNTIFS($A$11:$A$8770,"="&amp;A1902,$F$11:$F$8770,"=COD1"),0)</f>
        <v>0</v>
      </c>
      <c r="L1902" s="13" t="e">
        <f>(VLOOKUP(F1902,tarifas!$C$7:$D$10,2,FALSE)+tarifas!$D$21)*datos!H1902</f>
        <v>#N/A</v>
      </c>
      <c r="M1902">
        <v>0</v>
      </c>
      <c r="N1902" s="13" t="e">
        <f t="shared" si="269"/>
        <v>#N/A</v>
      </c>
      <c r="O1902">
        <f t="shared" si="270"/>
        <v>0</v>
      </c>
      <c r="P1902" s="12">
        <f t="shared" si="271"/>
        <v>264.79725728026284</v>
      </c>
      <c r="Q1902">
        <f t="shared" si="272"/>
        <v>0</v>
      </c>
      <c r="R1902">
        <f>$D$2*tarifas!$D$12/24</f>
        <v>1.4541666666666666</v>
      </c>
      <c r="S1902" t="e">
        <f>VLOOKUP(E1902&amp;" "&amp;F1902,tarifas!$A$13:$D$20,4,FALSE)*P1902</f>
        <v>#N/A</v>
      </c>
      <c r="T1902">
        <f>IF(F1902="COD1",tarifas!$D$11*(SUMIFS($P$11:$P$8770,$F$11:$F$8770,"=COD1",$B$11:$B$8770,"="&amp;B1902)/COUNTIFS($F$11:$F$8770,"=COD1",$B$11:$B$8770,"="&amp;B1902))/COUNTIFS($A$11:$A$8770,"="&amp;A1902,$F$11:$F$8770,"=COD1"),0)</f>
        <v>0</v>
      </c>
      <c r="U1902" t="e">
        <f>(VLOOKUP(F1902,tarifas!$C$7:$D$10,2,FALSE)+tarifas!$D$21)*datos!P1902</f>
        <v>#N/A</v>
      </c>
      <c r="V1902" t="e">
        <f t="shared" si="273"/>
        <v>#N/A</v>
      </c>
      <c r="W1902">
        <f t="shared" si="274"/>
        <v>0</v>
      </c>
    </row>
    <row r="1903" spans="1:23" x14ac:dyDescent="0.25">
      <c r="A1903">
        <f t="shared" si="267"/>
        <v>79</v>
      </c>
      <c r="B1903">
        <f t="shared" si="268"/>
        <v>3</v>
      </c>
      <c r="C1903" s="1">
        <f t="shared" si="275"/>
        <v>41718.833333328745</v>
      </c>
      <c r="D1903" s="7">
        <v>0</v>
      </c>
      <c r="E1903" s="7"/>
      <c r="G1903">
        <v>46</v>
      </c>
      <c r="H1903" s="12">
        <v>202.62061196620988</v>
      </c>
      <c r="I1903" s="13">
        <f>$D$2*tarifas!$D$12/24</f>
        <v>1.4541666666666666</v>
      </c>
      <c r="J1903" s="13" t="e">
        <f>VLOOKUP(E1903&amp;" "&amp;F1903,tarifas!$A$13:$D$20,4,FALSE)*H1903</f>
        <v>#N/A</v>
      </c>
      <c r="K1903" s="13">
        <f>IF(F1903="COD1",tarifas!$D$11*(SUMIFS($H$11:$H$8770,$F$11:$F$8770,"=COD1",$B$11:$B$8770,"="&amp;B1903)/COUNTIFS($F$11:$F$8770,"=COD1",$B$11:$B$8770,"="&amp;B1903))/COUNTIFS($A$11:$A$8770,"="&amp;A1903,$F$11:$F$8770,"=COD1"),0)</f>
        <v>0</v>
      </c>
      <c r="L1903" s="13" t="e">
        <f>(VLOOKUP(F1903,tarifas!$C$7:$D$10,2,FALSE)+tarifas!$D$21)*datos!H1903</f>
        <v>#N/A</v>
      </c>
      <c r="M1903">
        <v>0</v>
      </c>
      <c r="N1903" s="13" t="e">
        <f t="shared" si="269"/>
        <v>#N/A</v>
      </c>
      <c r="O1903">
        <f t="shared" si="270"/>
        <v>0</v>
      </c>
      <c r="P1903" s="12">
        <f t="shared" si="271"/>
        <v>202.62061196620988</v>
      </c>
      <c r="Q1903">
        <f t="shared" si="272"/>
        <v>0</v>
      </c>
      <c r="R1903">
        <f>$D$2*tarifas!$D$12/24</f>
        <v>1.4541666666666666</v>
      </c>
      <c r="S1903" t="e">
        <f>VLOOKUP(E1903&amp;" "&amp;F1903,tarifas!$A$13:$D$20,4,FALSE)*P1903</f>
        <v>#N/A</v>
      </c>
      <c r="T1903">
        <f>IF(F1903="COD1",tarifas!$D$11*(SUMIFS($P$11:$P$8770,$F$11:$F$8770,"=COD1",$B$11:$B$8770,"="&amp;B1903)/COUNTIFS($F$11:$F$8770,"=COD1",$B$11:$B$8770,"="&amp;B1903))/COUNTIFS($A$11:$A$8770,"="&amp;A1903,$F$11:$F$8770,"=COD1"),0)</f>
        <v>0</v>
      </c>
      <c r="U1903" t="e">
        <f>(VLOOKUP(F1903,tarifas!$C$7:$D$10,2,FALSE)+tarifas!$D$21)*datos!P1903</f>
        <v>#N/A</v>
      </c>
      <c r="V1903" t="e">
        <f t="shared" si="273"/>
        <v>#N/A</v>
      </c>
      <c r="W1903">
        <f t="shared" si="274"/>
        <v>0</v>
      </c>
    </row>
    <row r="1904" spans="1:23" x14ac:dyDescent="0.25">
      <c r="A1904">
        <f t="shared" si="267"/>
        <v>79</v>
      </c>
      <c r="B1904">
        <f t="shared" si="268"/>
        <v>3</v>
      </c>
      <c r="C1904" s="1">
        <f t="shared" si="275"/>
        <v>41718.874999995409</v>
      </c>
      <c r="D1904" s="7">
        <v>0</v>
      </c>
      <c r="E1904" s="7"/>
      <c r="G1904">
        <v>46</v>
      </c>
      <c r="H1904" s="12">
        <v>183.26126143225383</v>
      </c>
      <c r="I1904" s="13">
        <f>$D$2*tarifas!$D$12/24</f>
        <v>1.4541666666666666</v>
      </c>
      <c r="J1904" s="13" t="e">
        <f>VLOOKUP(E1904&amp;" "&amp;F1904,tarifas!$A$13:$D$20,4,FALSE)*H1904</f>
        <v>#N/A</v>
      </c>
      <c r="K1904" s="13">
        <f>IF(F1904="COD1",tarifas!$D$11*(SUMIFS($H$11:$H$8770,$F$11:$F$8770,"=COD1",$B$11:$B$8770,"="&amp;B1904)/COUNTIFS($F$11:$F$8770,"=COD1",$B$11:$B$8770,"="&amp;B1904))/COUNTIFS($A$11:$A$8770,"="&amp;A1904,$F$11:$F$8770,"=COD1"),0)</f>
        <v>0</v>
      </c>
      <c r="L1904" s="13" t="e">
        <f>(VLOOKUP(F1904,tarifas!$C$7:$D$10,2,FALSE)+tarifas!$D$21)*datos!H1904</f>
        <v>#N/A</v>
      </c>
      <c r="M1904">
        <v>0</v>
      </c>
      <c r="N1904" s="13" t="e">
        <f t="shared" si="269"/>
        <v>#N/A</v>
      </c>
      <c r="O1904">
        <f t="shared" si="270"/>
        <v>0</v>
      </c>
      <c r="P1904" s="12">
        <f t="shared" si="271"/>
        <v>183.26126143225383</v>
      </c>
      <c r="Q1904">
        <f t="shared" si="272"/>
        <v>0</v>
      </c>
      <c r="R1904">
        <f>$D$2*tarifas!$D$12/24</f>
        <v>1.4541666666666666</v>
      </c>
      <c r="S1904" t="e">
        <f>VLOOKUP(E1904&amp;" "&amp;F1904,tarifas!$A$13:$D$20,4,FALSE)*P1904</f>
        <v>#N/A</v>
      </c>
      <c r="T1904">
        <f>IF(F1904="COD1",tarifas!$D$11*(SUMIFS($P$11:$P$8770,$F$11:$F$8770,"=COD1",$B$11:$B$8770,"="&amp;B1904)/COUNTIFS($F$11:$F$8770,"=COD1",$B$11:$B$8770,"="&amp;B1904))/COUNTIFS($A$11:$A$8770,"="&amp;A1904,$F$11:$F$8770,"=COD1"),0)</f>
        <v>0</v>
      </c>
      <c r="U1904" t="e">
        <f>(VLOOKUP(F1904,tarifas!$C$7:$D$10,2,FALSE)+tarifas!$D$21)*datos!P1904</f>
        <v>#N/A</v>
      </c>
      <c r="V1904" t="e">
        <f t="shared" si="273"/>
        <v>#N/A</v>
      </c>
      <c r="W1904">
        <f t="shared" si="274"/>
        <v>0</v>
      </c>
    </row>
    <row r="1905" spans="1:23" x14ac:dyDescent="0.25">
      <c r="A1905">
        <f t="shared" si="267"/>
        <v>79</v>
      </c>
      <c r="B1905">
        <f t="shared" si="268"/>
        <v>3</v>
      </c>
      <c r="C1905" s="1">
        <f t="shared" si="275"/>
        <v>41718.916666662073</v>
      </c>
      <c r="D1905" s="7">
        <v>0</v>
      </c>
      <c r="E1905" s="7"/>
      <c r="G1905">
        <v>41.26</v>
      </c>
      <c r="H1905" s="12">
        <v>179.4504212663918</v>
      </c>
      <c r="I1905" s="13">
        <f>$D$2*tarifas!$D$12/24</f>
        <v>1.4541666666666666</v>
      </c>
      <c r="J1905" s="13" t="e">
        <f>VLOOKUP(E1905&amp;" "&amp;F1905,tarifas!$A$13:$D$20,4,FALSE)*H1905</f>
        <v>#N/A</v>
      </c>
      <c r="K1905" s="13">
        <f>IF(F1905="COD1",tarifas!$D$11*(SUMIFS($H$11:$H$8770,$F$11:$F$8770,"=COD1",$B$11:$B$8770,"="&amp;B1905)/COUNTIFS($F$11:$F$8770,"=COD1",$B$11:$B$8770,"="&amp;B1905))/COUNTIFS($A$11:$A$8770,"="&amp;A1905,$F$11:$F$8770,"=COD1"),0)</f>
        <v>0</v>
      </c>
      <c r="L1905" s="13" t="e">
        <f>(VLOOKUP(F1905,tarifas!$C$7:$D$10,2,FALSE)+tarifas!$D$21)*datos!H1905</f>
        <v>#N/A</v>
      </c>
      <c r="M1905">
        <v>0</v>
      </c>
      <c r="N1905" s="13" t="e">
        <f t="shared" si="269"/>
        <v>#N/A</v>
      </c>
      <c r="O1905">
        <f t="shared" si="270"/>
        <v>0</v>
      </c>
      <c r="P1905" s="12">
        <f t="shared" si="271"/>
        <v>179.4504212663918</v>
      </c>
      <c r="Q1905">
        <f t="shared" si="272"/>
        <v>0</v>
      </c>
      <c r="R1905">
        <f>$D$2*tarifas!$D$12/24</f>
        <v>1.4541666666666666</v>
      </c>
      <c r="S1905" t="e">
        <f>VLOOKUP(E1905&amp;" "&amp;F1905,tarifas!$A$13:$D$20,4,FALSE)*P1905</f>
        <v>#N/A</v>
      </c>
      <c r="T1905">
        <f>IF(F1905="COD1",tarifas!$D$11*(SUMIFS($P$11:$P$8770,$F$11:$F$8770,"=COD1",$B$11:$B$8770,"="&amp;B1905)/COUNTIFS($F$11:$F$8770,"=COD1",$B$11:$B$8770,"="&amp;B1905))/COUNTIFS($A$11:$A$8770,"="&amp;A1905,$F$11:$F$8770,"=COD1"),0)</f>
        <v>0</v>
      </c>
      <c r="U1905" t="e">
        <f>(VLOOKUP(F1905,tarifas!$C$7:$D$10,2,FALSE)+tarifas!$D$21)*datos!P1905</f>
        <v>#N/A</v>
      </c>
      <c r="V1905" t="e">
        <f t="shared" si="273"/>
        <v>#N/A</v>
      </c>
      <c r="W1905">
        <f t="shared" si="274"/>
        <v>0</v>
      </c>
    </row>
    <row r="1906" spans="1:23" x14ac:dyDescent="0.25">
      <c r="A1906">
        <f t="shared" si="267"/>
        <v>79</v>
      </c>
      <c r="B1906">
        <f t="shared" si="268"/>
        <v>3</v>
      </c>
      <c r="C1906" s="1">
        <f t="shared" si="275"/>
        <v>41718.958333328737</v>
      </c>
      <c r="D1906" s="7">
        <v>0</v>
      </c>
      <c r="E1906" s="7"/>
      <c r="G1906">
        <v>34.200000000000003</v>
      </c>
      <c r="H1906" s="12">
        <v>180.24790424029428</v>
      </c>
      <c r="I1906" s="13">
        <f>$D$2*tarifas!$D$12/24</f>
        <v>1.4541666666666666</v>
      </c>
      <c r="J1906" s="13" t="e">
        <f>VLOOKUP(E1906&amp;" "&amp;F1906,tarifas!$A$13:$D$20,4,FALSE)*H1906</f>
        <v>#N/A</v>
      </c>
      <c r="K1906" s="13">
        <f>IF(F1906="COD1",tarifas!$D$11*(SUMIFS($H$11:$H$8770,$F$11:$F$8770,"=COD1",$B$11:$B$8770,"="&amp;B1906)/COUNTIFS($F$11:$F$8770,"=COD1",$B$11:$B$8770,"="&amp;B1906))/COUNTIFS($A$11:$A$8770,"="&amp;A1906,$F$11:$F$8770,"=COD1"),0)</f>
        <v>0</v>
      </c>
      <c r="L1906" s="13" t="e">
        <f>(VLOOKUP(F1906,tarifas!$C$7:$D$10,2,FALSE)+tarifas!$D$21)*datos!H1906</f>
        <v>#N/A</v>
      </c>
      <c r="M1906">
        <v>0</v>
      </c>
      <c r="N1906" s="13" t="e">
        <f t="shared" si="269"/>
        <v>#N/A</v>
      </c>
      <c r="O1906">
        <f t="shared" si="270"/>
        <v>0</v>
      </c>
      <c r="P1906" s="12">
        <f t="shared" si="271"/>
        <v>180.24790424029428</v>
      </c>
      <c r="Q1906">
        <f t="shared" si="272"/>
        <v>0</v>
      </c>
      <c r="R1906">
        <f>$D$2*tarifas!$D$12/24</f>
        <v>1.4541666666666666</v>
      </c>
      <c r="S1906" t="e">
        <f>VLOOKUP(E1906&amp;" "&amp;F1906,tarifas!$A$13:$D$20,4,FALSE)*P1906</f>
        <v>#N/A</v>
      </c>
      <c r="T1906">
        <f>IF(F1906="COD1",tarifas!$D$11*(SUMIFS($P$11:$P$8770,$F$11:$F$8770,"=COD1",$B$11:$B$8770,"="&amp;B1906)/COUNTIFS($F$11:$F$8770,"=COD1",$B$11:$B$8770,"="&amp;B1906))/COUNTIFS($A$11:$A$8770,"="&amp;A1906,$F$11:$F$8770,"=COD1"),0)</f>
        <v>0</v>
      </c>
      <c r="U1906" t="e">
        <f>(VLOOKUP(F1906,tarifas!$C$7:$D$10,2,FALSE)+tarifas!$D$21)*datos!P1906</f>
        <v>#N/A</v>
      </c>
      <c r="V1906" t="e">
        <f t="shared" si="273"/>
        <v>#N/A</v>
      </c>
      <c r="W1906">
        <f t="shared" si="274"/>
        <v>0</v>
      </c>
    </row>
    <row r="1907" spans="1:23" x14ac:dyDescent="0.25">
      <c r="A1907">
        <f t="shared" si="267"/>
        <v>80</v>
      </c>
      <c r="B1907">
        <f t="shared" si="268"/>
        <v>3</v>
      </c>
      <c r="C1907" s="1">
        <f t="shared" si="275"/>
        <v>41718.999999995402</v>
      </c>
      <c r="D1907" s="7">
        <v>0</v>
      </c>
      <c r="E1907" s="7"/>
      <c r="G1907">
        <v>31.15</v>
      </c>
      <c r="H1907" s="12">
        <v>175.04534219017688</v>
      </c>
      <c r="I1907" s="13">
        <f>$D$2*tarifas!$D$12/24</f>
        <v>1.4541666666666666</v>
      </c>
      <c r="J1907" s="13" t="e">
        <f>VLOOKUP(E1907&amp;" "&amp;F1907,tarifas!$A$13:$D$20,4,FALSE)*H1907</f>
        <v>#N/A</v>
      </c>
      <c r="K1907" s="13">
        <f>IF(F1907="COD1",tarifas!$D$11*(SUMIFS($H$11:$H$8770,$F$11:$F$8770,"=COD1",$B$11:$B$8770,"="&amp;B1907)/COUNTIFS($F$11:$F$8770,"=COD1",$B$11:$B$8770,"="&amp;B1907))/COUNTIFS($A$11:$A$8770,"="&amp;A1907,$F$11:$F$8770,"=COD1"),0)</f>
        <v>0</v>
      </c>
      <c r="L1907" s="13" t="e">
        <f>(VLOOKUP(F1907,tarifas!$C$7:$D$10,2,FALSE)+tarifas!$D$21)*datos!H1907</f>
        <v>#N/A</v>
      </c>
      <c r="M1907">
        <v>0</v>
      </c>
      <c r="N1907" s="13" t="e">
        <f t="shared" si="269"/>
        <v>#N/A</v>
      </c>
      <c r="O1907">
        <f t="shared" si="270"/>
        <v>0</v>
      </c>
      <c r="P1907" s="12">
        <f t="shared" si="271"/>
        <v>175.04534219017688</v>
      </c>
      <c r="Q1907">
        <f t="shared" si="272"/>
        <v>0</v>
      </c>
      <c r="R1907">
        <f>$D$2*tarifas!$D$12/24</f>
        <v>1.4541666666666666</v>
      </c>
      <c r="S1907" t="e">
        <f>VLOOKUP(E1907&amp;" "&amp;F1907,tarifas!$A$13:$D$20,4,FALSE)*P1907</f>
        <v>#N/A</v>
      </c>
      <c r="T1907">
        <f>IF(F1907="COD1",tarifas!$D$11*(SUMIFS($P$11:$P$8770,$F$11:$F$8770,"=COD1",$B$11:$B$8770,"="&amp;B1907)/COUNTIFS($F$11:$F$8770,"=COD1",$B$11:$B$8770,"="&amp;B1907))/COUNTIFS($A$11:$A$8770,"="&amp;A1907,$F$11:$F$8770,"=COD1"),0)</f>
        <v>0</v>
      </c>
      <c r="U1907" t="e">
        <f>(VLOOKUP(F1907,tarifas!$C$7:$D$10,2,FALSE)+tarifas!$D$21)*datos!P1907</f>
        <v>#N/A</v>
      </c>
      <c r="V1907" t="e">
        <f t="shared" si="273"/>
        <v>#N/A</v>
      </c>
      <c r="W1907">
        <f t="shared" si="274"/>
        <v>0</v>
      </c>
    </row>
    <row r="1908" spans="1:23" x14ac:dyDescent="0.25">
      <c r="A1908">
        <f t="shared" si="267"/>
        <v>80</v>
      </c>
      <c r="B1908">
        <f t="shared" si="268"/>
        <v>3</v>
      </c>
      <c r="C1908" s="1">
        <f t="shared" si="275"/>
        <v>41719.041666662066</v>
      </c>
      <c r="D1908" s="7">
        <v>0</v>
      </c>
      <c r="E1908" s="7"/>
      <c r="G1908">
        <v>25.69</v>
      </c>
      <c r="H1908" s="12">
        <v>174.6758875853244</v>
      </c>
      <c r="I1908" s="13">
        <f>$D$2*tarifas!$D$12/24</f>
        <v>1.4541666666666666</v>
      </c>
      <c r="J1908" s="13" t="e">
        <f>VLOOKUP(E1908&amp;" "&amp;F1908,tarifas!$A$13:$D$20,4,FALSE)*H1908</f>
        <v>#N/A</v>
      </c>
      <c r="K1908" s="13">
        <f>IF(F1908="COD1",tarifas!$D$11*(SUMIFS($H$11:$H$8770,$F$11:$F$8770,"=COD1",$B$11:$B$8770,"="&amp;B1908)/COUNTIFS($F$11:$F$8770,"=COD1",$B$11:$B$8770,"="&amp;B1908))/COUNTIFS($A$11:$A$8770,"="&amp;A1908,$F$11:$F$8770,"=COD1"),0)</f>
        <v>0</v>
      </c>
      <c r="L1908" s="13" t="e">
        <f>(VLOOKUP(F1908,tarifas!$C$7:$D$10,2,FALSE)+tarifas!$D$21)*datos!H1908</f>
        <v>#N/A</v>
      </c>
      <c r="M1908">
        <v>0</v>
      </c>
      <c r="N1908" s="13" t="e">
        <f t="shared" si="269"/>
        <v>#N/A</v>
      </c>
      <c r="O1908">
        <f t="shared" si="270"/>
        <v>0</v>
      </c>
      <c r="P1908" s="12">
        <f t="shared" si="271"/>
        <v>174.6758875853244</v>
      </c>
      <c r="Q1908">
        <f t="shared" si="272"/>
        <v>0</v>
      </c>
      <c r="R1908">
        <f>$D$2*tarifas!$D$12/24</f>
        <v>1.4541666666666666</v>
      </c>
      <c r="S1908" t="e">
        <f>VLOOKUP(E1908&amp;" "&amp;F1908,tarifas!$A$13:$D$20,4,FALSE)*P1908</f>
        <v>#N/A</v>
      </c>
      <c r="T1908">
        <f>IF(F1908="COD1",tarifas!$D$11*(SUMIFS($P$11:$P$8770,$F$11:$F$8770,"=COD1",$B$11:$B$8770,"="&amp;B1908)/COUNTIFS($F$11:$F$8770,"=COD1",$B$11:$B$8770,"="&amp;B1908))/COUNTIFS($A$11:$A$8770,"="&amp;A1908,$F$11:$F$8770,"=COD1"),0)</f>
        <v>0</v>
      </c>
      <c r="U1908" t="e">
        <f>(VLOOKUP(F1908,tarifas!$C$7:$D$10,2,FALSE)+tarifas!$D$21)*datos!P1908</f>
        <v>#N/A</v>
      </c>
      <c r="V1908" t="e">
        <f t="shared" si="273"/>
        <v>#N/A</v>
      </c>
      <c r="W1908">
        <f t="shared" si="274"/>
        <v>0</v>
      </c>
    </row>
    <row r="1909" spans="1:23" x14ac:dyDescent="0.25">
      <c r="A1909">
        <f t="shared" si="267"/>
        <v>80</v>
      </c>
      <c r="B1909">
        <f t="shared" si="268"/>
        <v>3</v>
      </c>
      <c r="C1909" s="1">
        <f t="shared" si="275"/>
        <v>41719.08333332873</v>
      </c>
      <c r="D1909" s="7">
        <v>0</v>
      </c>
      <c r="E1909" s="7"/>
      <c r="G1909">
        <v>20</v>
      </c>
      <c r="H1909" s="12">
        <v>172.58189100405468</v>
      </c>
      <c r="I1909" s="13">
        <f>$D$2*tarifas!$D$12/24</f>
        <v>1.4541666666666666</v>
      </c>
      <c r="J1909" s="13" t="e">
        <f>VLOOKUP(E1909&amp;" "&amp;F1909,tarifas!$A$13:$D$20,4,FALSE)*H1909</f>
        <v>#N/A</v>
      </c>
      <c r="K1909" s="13">
        <f>IF(F1909="COD1",tarifas!$D$11*(SUMIFS($H$11:$H$8770,$F$11:$F$8770,"=COD1",$B$11:$B$8770,"="&amp;B1909)/COUNTIFS($F$11:$F$8770,"=COD1",$B$11:$B$8770,"="&amp;B1909))/COUNTIFS($A$11:$A$8770,"="&amp;A1909,$F$11:$F$8770,"=COD1"),0)</f>
        <v>0</v>
      </c>
      <c r="L1909" s="13" t="e">
        <f>(VLOOKUP(F1909,tarifas!$C$7:$D$10,2,FALSE)+tarifas!$D$21)*datos!H1909</f>
        <v>#N/A</v>
      </c>
      <c r="M1909">
        <v>0</v>
      </c>
      <c r="N1909" s="13" t="e">
        <f t="shared" si="269"/>
        <v>#N/A</v>
      </c>
      <c r="O1909">
        <f t="shared" si="270"/>
        <v>0</v>
      </c>
      <c r="P1909" s="12">
        <f t="shared" si="271"/>
        <v>172.58189100405468</v>
      </c>
      <c r="Q1909">
        <f t="shared" si="272"/>
        <v>0</v>
      </c>
      <c r="R1909">
        <f>$D$2*tarifas!$D$12/24</f>
        <v>1.4541666666666666</v>
      </c>
      <c r="S1909" t="e">
        <f>VLOOKUP(E1909&amp;" "&amp;F1909,tarifas!$A$13:$D$20,4,FALSE)*P1909</f>
        <v>#N/A</v>
      </c>
      <c r="T1909">
        <f>IF(F1909="COD1",tarifas!$D$11*(SUMIFS($P$11:$P$8770,$F$11:$F$8770,"=COD1",$B$11:$B$8770,"="&amp;B1909)/COUNTIFS($F$11:$F$8770,"=COD1",$B$11:$B$8770,"="&amp;B1909))/COUNTIFS($A$11:$A$8770,"="&amp;A1909,$F$11:$F$8770,"=COD1"),0)</f>
        <v>0</v>
      </c>
      <c r="U1909" t="e">
        <f>(VLOOKUP(F1909,tarifas!$C$7:$D$10,2,FALSE)+tarifas!$D$21)*datos!P1909</f>
        <v>#N/A</v>
      </c>
      <c r="V1909" t="e">
        <f t="shared" si="273"/>
        <v>#N/A</v>
      </c>
      <c r="W1909">
        <f t="shared" si="274"/>
        <v>0</v>
      </c>
    </row>
    <row r="1910" spans="1:23" x14ac:dyDescent="0.25">
      <c r="A1910">
        <f t="shared" si="267"/>
        <v>80</v>
      </c>
      <c r="B1910">
        <f t="shared" si="268"/>
        <v>3</v>
      </c>
      <c r="C1910" s="1">
        <f t="shared" si="275"/>
        <v>41719.124999995394</v>
      </c>
      <c r="D1910" s="7">
        <v>0</v>
      </c>
      <c r="E1910" s="7"/>
      <c r="G1910">
        <v>20</v>
      </c>
      <c r="H1910" s="12">
        <v>170.82589888056503</v>
      </c>
      <c r="I1910" s="13">
        <f>$D$2*tarifas!$D$12/24</f>
        <v>1.4541666666666666</v>
      </c>
      <c r="J1910" s="13" t="e">
        <f>VLOOKUP(E1910&amp;" "&amp;F1910,tarifas!$A$13:$D$20,4,FALSE)*H1910</f>
        <v>#N/A</v>
      </c>
      <c r="K1910" s="13">
        <f>IF(F1910="COD1",tarifas!$D$11*(SUMIFS($H$11:$H$8770,$F$11:$F$8770,"=COD1",$B$11:$B$8770,"="&amp;B1910)/COUNTIFS($F$11:$F$8770,"=COD1",$B$11:$B$8770,"="&amp;B1910))/COUNTIFS($A$11:$A$8770,"="&amp;A1910,$F$11:$F$8770,"=COD1"),0)</f>
        <v>0</v>
      </c>
      <c r="L1910" s="13" t="e">
        <f>(VLOOKUP(F1910,tarifas!$C$7:$D$10,2,FALSE)+tarifas!$D$21)*datos!H1910</f>
        <v>#N/A</v>
      </c>
      <c r="M1910">
        <v>0</v>
      </c>
      <c r="N1910" s="13" t="e">
        <f t="shared" si="269"/>
        <v>#N/A</v>
      </c>
      <c r="O1910">
        <f t="shared" si="270"/>
        <v>0</v>
      </c>
      <c r="P1910" s="12">
        <f t="shared" si="271"/>
        <v>170.82589888056503</v>
      </c>
      <c r="Q1910">
        <f t="shared" si="272"/>
        <v>0</v>
      </c>
      <c r="R1910">
        <f>$D$2*tarifas!$D$12/24</f>
        <v>1.4541666666666666</v>
      </c>
      <c r="S1910" t="e">
        <f>VLOOKUP(E1910&amp;" "&amp;F1910,tarifas!$A$13:$D$20,4,FALSE)*P1910</f>
        <v>#N/A</v>
      </c>
      <c r="T1910">
        <f>IF(F1910="COD1",tarifas!$D$11*(SUMIFS($P$11:$P$8770,$F$11:$F$8770,"=COD1",$B$11:$B$8770,"="&amp;B1910)/COUNTIFS($F$11:$F$8770,"=COD1",$B$11:$B$8770,"="&amp;B1910))/COUNTIFS($A$11:$A$8770,"="&amp;A1910,$F$11:$F$8770,"=COD1"),0)</f>
        <v>0</v>
      </c>
      <c r="U1910" t="e">
        <f>(VLOOKUP(F1910,tarifas!$C$7:$D$10,2,FALSE)+tarifas!$D$21)*datos!P1910</f>
        <v>#N/A</v>
      </c>
      <c r="V1910" t="e">
        <f t="shared" si="273"/>
        <v>#N/A</v>
      </c>
      <c r="W1910">
        <f t="shared" si="274"/>
        <v>0</v>
      </c>
    </row>
    <row r="1911" spans="1:23" x14ac:dyDescent="0.25">
      <c r="A1911">
        <f t="shared" si="267"/>
        <v>80</v>
      </c>
      <c r="B1911">
        <f t="shared" si="268"/>
        <v>3</v>
      </c>
      <c r="C1911" s="1">
        <f t="shared" si="275"/>
        <v>41719.166666662059</v>
      </c>
      <c r="D1911" s="7">
        <v>0</v>
      </c>
      <c r="E1911" s="7"/>
      <c r="G1911">
        <v>22</v>
      </c>
      <c r="H1911" s="12">
        <v>171.64330242623208</v>
      </c>
      <c r="I1911" s="13">
        <f>$D$2*tarifas!$D$12/24</f>
        <v>1.4541666666666666</v>
      </c>
      <c r="J1911" s="13" t="e">
        <f>VLOOKUP(E1911&amp;" "&amp;F1911,tarifas!$A$13:$D$20,4,FALSE)*H1911</f>
        <v>#N/A</v>
      </c>
      <c r="K1911" s="13">
        <f>IF(F1911="COD1",tarifas!$D$11*(SUMIFS($H$11:$H$8770,$F$11:$F$8770,"=COD1",$B$11:$B$8770,"="&amp;B1911)/COUNTIFS($F$11:$F$8770,"=COD1",$B$11:$B$8770,"="&amp;B1911))/COUNTIFS($A$11:$A$8770,"="&amp;A1911,$F$11:$F$8770,"=COD1"),0)</f>
        <v>0</v>
      </c>
      <c r="L1911" s="13" t="e">
        <f>(VLOOKUP(F1911,tarifas!$C$7:$D$10,2,FALSE)+tarifas!$D$21)*datos!H1911</f>
        <v>#N/A</v>
      </c>
      <c r="M1911">
        <v>0</v>
      </c>
      <c r="N1911" s="13" t="e">
        <f t="shared" si="269"/>
        <v>#N/A</v>
      </c>
      <c r="O1911">
        <f t="shared" si="270"/>
        <v>0</v>
      </c>
      <c r="P1911" s="12">
        <f t="shared" si="271"/>
        <v>171.64330242623208</v>
      </c>
      <c r="Q1911">
        <f t="shared" si="272"/>
        <v>0</v>
      </c>
      <c r="R1911">
        <f>$D$2*tarifas!$D$12/24</f>
        <v>1.4541666666666666</v>
      </c>
      <c r="S1911" t="e">
        <f>VLOOKUP(E1911&amp;" "&amp;F1911,tarifas!$A$13:$D$20,4,FALSE)*P1911</f>
        <v>#N/A</v>
      </c>
      <c r="T1911">
        <f>IF(F1911="COD1",tarifas!$D$11*(SUMIFS($P$11:$P$8770,$F$11:$F$8770,"=COD1",$B$11:$B$8770,"="&amp;B1911)/COUNTIFS($F$11:$F$8770,"=COD1",$B$11:$B$8770,"="&amp;B1911))/COUNTIFS($A$11:$A$8770,"="&amp;A1911,$F$11:$F$8770,"=COD1"),0)</f>
        <v>0</v>
      </c>
      <c r="U1911" t="e">
        <f>(VLOOKUP(F1911,tarifas!$C$7:$D$10,2,FALSE)+tarifas!$D$21)*datos!P1911</f>
        <v>#N/A</v>
      </c>
      <c r="V1911" t="e">
        <f t="shared" si="273"/>
        <v>#N/A</v>
      </c>
      <c r="W1911">
        <f t="shared" si="274"/>
        <v>0</v>
      </c>
    </row>
    <row r="1912" spans="1:23" x14ac:dyDescent="0.25">
      <c r="A1912">
        <f t="shared" si="267"/>
        <v>80</v>
      </c>
      <c r="B1912">
        <f t="shared" si="268"/>
        <v>3</v>
      </c>
      <c r="C1912" s="1">
        <f t="shared" si="275"/>
        <v>41719.208333328723</v>
      </c>
      <c r="D1912" s="7">
        <v>0</v>
      </c>
      <c r="E1912" s="7"/>
      <c r="G1912">
        <v>25.69</v>
      </c>
      <c r="H1912" s="12">
        <v>169.78576440116018</v>
      </c>
      <c r="I1912" s="13">
        <f>$D$2*tarifas!$D$12/24</f>
        <v>1.4541666666666666</v>
      </c>
      <c r="J1912" s="13" t="e">
        <f>VLOOKUP(E1912&amp;" "&amp;F1912,tarifas!$A$13:$D$20,4,FALSE)*H1912</f>
        <v>#N/A</v>
      </c>
      <c r="K1912" s="13">
        <f>IF(F1912="COD1",tarifas!$D$11*(SUMIFS($H$11:$H$8770,$F$11:$F$8770,"=COD1",$B$11:$B$8770,"="&amp;B1912)/COUNTIFS($F$11:$F$8770,"=COD1",$B$11:$B$8770,"="&amp;B1912))/COUNTIFS($A$11:$A$8770,"="&amp;A1912,$F$11:$F$8770,"=COD1"),0)</f>
        <v>0</v>
      </c>
      <c r="L1912" s="13" t="e">
        <f>(VLOOKUP(F1912,tarifas!$C$7:$D$10,2,FALSE)+tarifas!$D$21)*datos!H1912</f>
        <v>#N/A</v>
      </c>
      <c r="M1912">
        <v>0</v>
      </c>
      <c r="N1912" s="13" t="e">
        <f t="shared" si="269"/>
        <v>#N/A</v>
      </c>
      <c r="O1912">
        <f t="shared" si="270"/>
        <v>0</v>
      </c>
      <c r="P1912" s="12">
        <f t="shared" si="271"/>
        <v>169.78576440116018</v>
      </c>
      <c r="Q1912">
        <f t="shared" si="272"/>
        <v>0</v>
      </c>
      <c r="R1912">
        <f>$D$2*tarifas!$D$12/24</f>
        <v>1.4541666666666666</v>
      </c>
      <c r="S1912" t="e">
        <f>VLOOKUP(E1912&amp;" "&amp;F1912,tarifas!$A$13:$D$20,4,FALSE)*P1912</f>
        <v>#N/A</v>
      </c>
      <c r="T1912">
        <f>IF(F1912="COD1",tarifas!$D$11*(SUMIFS($P$11:$P$8770,$F$11:$F$8770,"=COD1",$B$11:$B$8770,"="&amp;B1912)/COUNTIFS($F$11:$F$8770,"=COD1",$B$11:$B$8770,"="&amp;B1912))/COUNTIFS($A$11:$A$8770,"="&amp;A1912,$F$11:$F$8770,"=COD1"),0)</f>
        <v>0</v>
      </c>
      <c r="U1912" t="e">
        <f>(VLOOKUP(F1912,tarifas!$C$7:$D$10,2,FALSE)+tarifas!$D$21)*datos!P1912</f>
        <v>#N/A</v>
      </c>
      <c r="V1912" t="e">
        <f t="shared" si="273"/>
        <v>#N/A</v>
      </c>
      <c r="W1912">
        <f t="shared" si="274"/>
        <v>0</v>
      </c>
    </row>
    <row r="1913" spans="1:23" x14ac:dyDescent="0.25">
      <c r="A1913">
        <f t="shared" si="267"/>
        <v>80</v>
      </c>
      <c r="B1913">
        <f t="shared" si="268"/>
        <v>3</v>
      </c>
      <c r="C1913" s="1">
        <f t="shared" si="275"/>
        <v>41719.249999995387</v>
      </c>
      <c r="D1913" s="7">
        <v>10.560606060606062</v>
      </c>
      <c r="E1913" s="7"/>
      <c r="G1913">
        <v>29.21</v>
      </c>
      <c r="H1913" s="12">
        <v>168.27680674199169</v>
      </c>
      <c r="I1913" s="13">
        <f>$D$2*tarifas!$D$12/24</f>
        <v>1.4541666666666666</v>
      </c>
      <c r="J1913" s="13" t="e">
        <f>VLOOKUP(E1913&amp;" "&amp;F1913,tarifas!$A$13:$D$20,4,FALSE)*H1913</f>
        <v>#N/A</v>
      </c>
      <c r="K1913" s="13">
        <f>IF(F1913="COD1",tarifas!$D$11*(SUMIFS($H$11:$H$8770,$F$11:$F$8770,"=COD1",$B$11:$B$8770,"="&amp;B1913)/COUNTIFS($F$11:$F$8770,"=COD1",$B$11:$B$8770,"="&amp;B1913))/COUNTIFS($A$11:$A$8770,"="&amp;A1913,$F$11:$F$8770,"=COD1"),0)</f>
        <v>0</v>
      </c>
      <c r="L1913" s="13" t="e">
        <f>(VLOOKUP(F1913,tarifas!$C$7:$D$10,2,FALSE)+tarifas!$D$21)*datos!H1913</f>
        <v>#N/A</v>
      </c>
      <c r="M1913">
        <v>2.4946199999999998</v>
      </c>
      <c r="N1913" s="13" t="e">
        <f t="shared" si="269"/>
        <v>#N/A</v>
      </c>
      <c r="O1913">
        <f t="shared" si="270"/>
        <v>2.4946199999999998</v>
      </c>
      <c r="P1913" s="12">
        <f t="shared" si="271"/>
        <v>165.78218674199169</v>
      </c>
      <c r="Q1913">
        <f t="shared" si="272"/>
        <v>0</v>
      </c>
      <c r="R1913">
        <f>$D$2*tarifas!$D$12/24</f>
        <v>1.4541666666666666</v>
      </c>
      <c r="S1913" t="e">
        <f>VLOOKUP(E1913&amp;" "&amp;F1913,tarifas!$A$13:$D$20,4,FALSE)*P1913</f>
        <v>#N/A</v>
      </c>
      <c r="T1913">
        <f>IF(F1913="COD1",tarifas!$D$11*(SUMIFS($P$11:$P$8770,$F$11:$F$8770,"=COD1",$B$11:$B$8770,"="&amp;B1913)/COUNTIFS($F$11:$F$8770,"=COD1",$B$11:$B$8770,"="&amp;B1913))/COUNTIFS($A$11:$A$8770,"="&amp;A1913,$F$11:$F$8770,"=COD1"),0)</f>
        <v>0</v>
      </c>
      <c r="U1913" t="e">
        <f>(VLOOKUP(F1913,tarifas!$C$7:$D$10,2,FALSE)+tarifas!$D$21)*datos!P1913</f>
        <v>#N/A</v>
      </c>
      <c r="V1913" t="e">
        <f t="shared" si="273"/>
        <v>#N/A</v>
      </c>
      <c r="W1913">
        <f t="shared" si="274"/>
        <v>0</v>
      </c>
    </row>
    <row r="1914" spans="1:23" x14ac:dyDescent="0.25">
      <c r="A1914">
        <f t="shared" si="267"/>
        <v>80</v>
      </c>
      <c r="B1914">
        <f t="shared" si="268"/>
        <v>3</v>
      </c>
      <c r="C1914" s="1">
        <f t="shared" si="275"/>
        <v>41719.291666662051</v>
      </c>
      <c r="D1914" s="7">
        <v>109.2121212121212</v>
      </c>
      <c r="E1914" s="7"/>
      <c r="G1914">
        <v>40.69</v>
      </c>
      <c r="H1914" s="12">
        <v>187.9767059150453</v>
      </c>
      <c r="I1914" s="13">
        <f>$D$2*tarifas!$D$12/24</f>
        <v>1.4541666666666666</v>
      </c>
      <c r="J1914" s="13" t="e">
        <f>VLOOKUP(E1914&amp;" "&amp;F1914,tarifas!$A$13:$D$20,4,FALSE)*H1914</f>
        <v>#N/A</v>
      </c>
      <c r="K1914" s="13">
        <f>IF(F1914="COD1",tarifas!$D$11*(SUMIFS($H$11:$H$8770,$F$11:$F$8770,"=COD1",$B$11:$B$8770,"="&amp;B1914)/COUNTIFS($F$11:$F$8770,"=COD1",$B$11:$B$8770,"="&amp;B1914))/COUNTIFS($A$11:$A$8770,"="&amp;A1914,$F$11:$F$8770,"=COD1"),0)</f>
        <v>0</v>
      </c>
      <c r="L1914" s="13" t="e">
        <f>(VLOOKUP(F1914,tarifas!$C$7:$D$10,2,FALSE)+tarifas!$D$21)*datos!H1914</f>
        <v>#N/A</v>
      </c>
      <c r="M1914">
        <v>8.7214100000000006</v>
      </c>
      <c r="N1914" s="13" t="e">
        <f t="shared" si="269"/>
        <v>#N/A</v>
      </c>
      <c r="O1914">
        <f t="shared" si="270"/>
        <v>8.7214100000000006</v>
      </c>
      <c r="P1914" s="12">
        <f t="shared" si="271"/>
        <v>179.25529591504531</v>
      </c>
      <c r="Q1914">
        <f t="shared" si="272"/>
        <v>0</v>
      </c>
      <c r="R1914">
        <f>$D$2*tarifas!$D$12/24</f>
        <v>1.4541666666666666</v>
      </c>
      <c r="S1914" t="e">
        <f>VLOOKUP(E1914&amp;" "&amp;F1914,tarifas!$A$13:$D$20,4,FALSE)*P1914</f>
        <v>#N/A</v>
      </c>
      <c r="T1914">
        <f>IF(F1914="COD1",tarifas!$D$11*(SUMIFS($P$11:$P$8770,$F$11:$F$8770,"=COD1",$B$11:$B$8770,"="&amp;B1914)/COUNTIFS($F$11:$F$8770,"=COD1",$B$11:$B$8770,"="&amp;B1914))/COUNTIFS($A$11:$A$8770,"="&amp;A1914,$F$11:$F$8770,"=COD1"),0)</f>
        <v>0</v>
      </c>
      <c r="U1914" t="e">
        <f>(VLOOKUP(F1914,tarifas!$C$7:$D$10,2,FALSE)+tarifas!$D$21)*datos!P1914</f>
        <v>#N/A</v>
      </c>
      <c r="V1914" t="e">
        <f t="shared" si="273"/>
        <v>#N/A</v>
      </c>
      <c r="W1914">
        <f t="shared" si="274"/>
        <v>0</v>
      </c>
    </row>
    <row r="1915" spans="1:23" x14ac:dyDescent="0.25">
      <c r="A1915">
        <f t="shared" si="267"/>
        <v>80</v>
      </c>
      <c r="B1915">
        <f t="shared" si="268"/>
        <v>3</v>
      </c>
      <c r="C1915" s="1">
        <f t="shared" si="275"/>
        <v>41719.333333328716</v>
      </c>
      <c r="D1915" s="7">
        <v>336.90909090909093</v>
      </c>
      <c r="E1915" s="7"/>
      <c r="G1915">
        <v>43</v>
      </c>
      <c r="H1915" s="12">
        <v>257.6466437282449</v>
      </c>
      <c r="I1915" s="13">
        <f>$D$2*tarifas!$D$12/24</f>
        <v>1.4541666666666666</v>
      </c>
      <c r="J1915" s="13" t="e">
        <f>VLOOKUP(E1915&amp;" "&amp;F1915,tarifas!$A$13:$D$20,4,FALSE)*H1915</f>
        <v>#N/A</v>
      </c>
      <c r="K1915" s="13">
        <f>IF(F1915="COD1",tarifas!$D$11*(SUMIFS($H$11:$H$8770,$F$11:$F$8770,"=COD1",$B$11:$B$8770,"="&amp;B1915)/COUNTIFS($F$11:$F$8770,"=COD1",$B$11:$B$8770,"="&amp;B1915))/COUNTIFS($A$11:$A$8770,"="&amp;A1915,$F$11:$F$8770,"=COD1"),0)</f>
        <v>0</v>
      </c>
      <c r="L1915" s="13" t="e">
        <f>(VLOOKUP(F1915,tarifas!$C$7:$D$10,2,FALSE)+tarifas!$D$21)*datos!H1915</f>
        <v>#N/A</v>
      </c>
      <c r="M1915">
        <v>29.051490000000001</v>
      </c>
      <c r="N1915" s="13" t="e">
        <f t="shared" si="269"/>
        <v>#N/A</v>
      </c>
      <c r="O1915">
        <f t="shared" si="270"/>
        <v>29.051490000000001</v>
      </c>
      <c r="P1915" s="12">
        <f t="shared" si="271"/>
        <v>228.5951537282449</v>
      </c>
      <c r="Q1915">
        <f t="shared" si="272"/>
        <v>0</v>
      </c>
      <c r="R1915">
        <f>$D$2*tarifas!$D$12/24</f>
        <v>1.4541666666666666</v>
      </c>
      <c r="S1915" t="e">
        <f>VLOOKUP(E1915&amp;" "&amp;F1915,tarifas!$A$13:$D$20,4,FALSE)*P1915</f>
        <v>#N/A</v>
      </c>
      <c r="T1915">
        <f>IF(F1915="COD1",tarifas!$D$11*(SUMIFS($P$11:$P$8770,$F$11:$F$8770,"=COD1",$B$11:$B$8770,"="&amp;B1915)/COUNTIFS($F$11:$F$8770,"=COD1",$B$11:$B$8770,"="&amp;B1915))/COUNTIFS($A$11:$A$8770,"="&amp;A1915,$F$11:$F$8770,"=COD1"),0)</f>
        <v>0</v>
      </c>
      <c r="U1915" t="e">
        <f>(VLOOKUP(F1915,tarifas!$C$7:$D$10,2,FALSE)+tarifas!$D$21)*datos!P1915</f>
        <v>#N/A</v>
      </c>
      <c r="V1915" t="e">
        <f t="shared" si="273"/>
        <v>#N/A</v>
      </c>
      <c r="W1915">
        <f t="shared" si="274"/>
        <v>0</v>
      </c>
    </row>
    <row r="1916" spans="1:23" x14ac:dyDescent="0.25">
      <c r="A1916">
        <f t="shared" si="267"/>
        <v>80</v>
      </c>
      <c r="B1916">
        <f t="shared" si="268"/>
        <v>3</v>
      </c>
      <c r="C1916" s="1">
        <f t="shared" si="275"/>
        <v>41719.37499999538</v>
      </c>
      <c r="D1916" s="7">
        <v>531.37878787878788</v>
      </c>
      <c r="E1916" s="7"/>
      <c r="G1916">
        <v>41.26</v>
      </c>
      <c r="H1916" s="12">
        <v>434.72341107175703</v>
      </c>
      <c r="I1916" s="13">
        <f>$D$2*tarifas!$D$12/24</f>
        <v>1.4541666666666666</v>
      </c>
      <c r="J1916" s="13" t="e">
        <f>VLOOKUP(E1916&amp;" "&amp;F1916,tarifas!$A$13:$D$20,4,FALSE)*H1916</f>
        <v>#N/A</v>
      </c>
      <c r="K1916" s="13">
        <f>IF(F1916="COD1",tarifas!$D$11*(SUMIFS($H$11:$H$8770,$F$11:$F$8770,"=COD1",$B$11:$B$8770,"="&amp;B1916)/COUNTIFS($F$11:$F$8770,"=COD1",$B$11:$B$8770,"="&amp;B1916))/COUNTIFS($A$11:$A$8770,"="&amp;A1916,$F$11:$F$8770,"=COD1"),0)</f>
        <v>0</v>
      </c>
      <c r="L1916" s="13" t="e">
        <f>(VLOOKUP(F1916,tarifas!$C$7:$D$10,2,FALSE)+tarifas!$D$21)*datos!H1916</f>
        <v>#N/A</v>
      </c>
      <c r="M1916">
        <v>67.805899999999994</v>
      </c>
      <c r="N1916" s="13" t="e">
        <f t="shared" si="269"/>
        <v>#N/A</v>
      </c>
      <c r="O1916">
        <f t="shared" si="270"/>
        <v>67.805899999999994</v>
      </c>
      <c r="P1916" s="12">
        <f t="shared" si="271"/>
        <v>366.91751107175702</v>
      </c>
      <c r="Q1916">
        <f t="shared" si="272"/>
        <v>0</v>
      </c>
      <c r="R1916">
        <f>$D$2*tarifas!$D$12/24</f>
        <v>1.4541666666666666</v>
      </c>
      <c r="S1916" t="e">
        <f>VLOOKUP(E1916&amp;" "&amp;F1916,tarifas!$A$13:$D$20,4,FALSE)*P1916</f>
        <v>#N/A</v>
      </c>
      <c r="T1916">
        <f>IF(F1916="COD1",tarifas!$D$11*(SUMIFS($P$11:$P$8770,$F$11:$F$8770,"=COD1",$B$11:$B$8770,"="&amp;B1916)/COUNTIFS($F$11:$F$8770,"=COD1",$B$11:$B$8770,"="&amp;B1916))/COUNTIFS($A$11:$A$8770,"="&amp;A1916,$F$11:$F$8770,"=COD1"),0)</f>
        <v>0</v>
      </c>
      <c r="U1916" t="e">
        <f>(VLOOKUP(F1916,tarifas!$C$7:$D$10,2,FALSE)+tarifas!$D$21)*datos!P1916</f>
        <v>#N/A</v>
      </c>
      <c r="V1916" t="e">
        <f t="shared" si="273"/>
        <v>#N/A</v>
      </c>
      <c r="W1916">
        <f t="shared" si="274"/>
        <v>0</v>
      </c>
    </row>
    <row r="1917" spans="1:23" x14ac:dyDescent="0.25">
      <c r="A1917">
        <f t="shared" si="267"/>
        <v>80</v>
      </c>
      <c r="B1917">
        <f t="shared" si="268"/>
        <v>3</v>
      </c>
      <c r="C1917" s="1">
        <f t="shared" si="275"/>
        <v>41719.416666662044</v>
      </c>
      <c r="D1917" s="7">
        <v>664.28787878787887</v>
      </c>
      <c r="E1917" s="7"/>
      <c r="G1917">
        <v>40.9</v>
      </c>
      <c r="H1917" s="12">
        <v>509.27399170504543</v>
      </c>
      <c r="I1917" s="13">
        <f>$D$2*tarifas!$D$12/24</f>
        <v>1.4541666666666666</v>
      </c>
      <c r="J1917" s="13" t="e">
        <f>VLOOKUP(E1917&amp;" "&amp;F1917,tarifas!$A$13:$D$20,4,FALSE)*H1917</f>
        <v>#N/A</v>
      </c>
      <c r="K1917" s="13">
        <f>IF(F1917="COD1",tarifas!$D$11*(SUMIFS($H$11:$H$8770,$F$11:$F$8770,"=COD1",$B$11:$B$8770,"="&amp;B1917)/COUNTIFS($F$11:$F$8770,"=COD1",$B$11:$B$8770,"="&amp;B1917))/COUNTIFS($A$11:$A$8770,"="&amp;A1917,$F$11:$F$8770,"=COD1"),0)</f>
        <v>0</v>
      </c>
      <c r="L1917" s="13" t="e">
        <f>(VLOOKUP(F1917,tarifas!$C$7:$D$10,2,FALSE)+tarifas!$D$21)*datos!H1917</f>
        <v>#N/A</v>
      </c>
      <c r="M1917">
        <v>120.29783</v>
      </c>
      <c r="N1917" s="13" t="e">
        <f t="shared" si="269"/>
        <v>#N/A</v>
      </c>
      <c r="O1917">
        <f t="shared" si="270"/>
        <v>120.29783</v>
      </c>
      <c r="P1917" s="12">
        <f t="shared" si="271"/>
        <v>388.97616170504546</v>
      </c>
      <c r="Q1917">
        <f t="shared" si="272"/>
        <v>0</v>
      </c>
      <c r="R1917">
        <f>$D$2*tarifas!$D$12/24</f>
        <v>1.4541666666666666</v>
      </c>
      <c r="S1917" t="e">
        <f>VLOOKUP(E1917&amp;" "&amp;F1917,tarifas!$A$13:$D$20,4,FALSE)*P1917</f>
        <v>#N/A</v>
      </c>
      <c r="T1917">
        <f>IF(F1917="COD1",tarifas!$D$11*(SUMIFS($P$11:$P$8770,$F$11:$F$8770,"=COD1",$B$11:$B$8770,"="&amp;B1917)/COUNTIFS($F$11:$F$8770,"=COD1",$B$11:$B$8770,"="&amp;B1917))/COUNTIFS($A$11:$A$8770,"="&amp;A1917,$F$11:$F$8770,"=COD1"),0)</f>
        <v>0</v>
      </c>
      <c r="U1917" t="e">
        <f>(VLOOKUP(F1917,tarifas!$C$7:$D$10,2,FALSE)+tarifas!$D$21)*datos!P1917</f>
        <v>#N/A</v>
      </c>
      <c r="V1917" t="e">
        <f t="shared" si="273"/>
        <v>#N/A</v>
      </c>
      <c r="W1917">
        <f t="shared" si="274"/>
        <v>0</v>
      </c>
    </row>
    <row r="1918" spans="1:23" x14ac:dyDescent="0.25">
      <c r="A1918">
        <f t="shared" si="267"/>
        <v>80</v>
      </c>
      <c r="B1918">
        <f t="shared" si="268"/>
        <v>3</v>
      </c>
      <c r="C1918" s="1">
        <f t="shared" si="275"/>
        <v>41719.458333328708</v>
      </c>
      <c r="D1918" s="7">
        <v>731.77272727272737</v>
      </c>
      <c r="E1918" s="7"/>
      <c r="G1918">
        <v>40</v>
      </c>
      <c r="H1918" s="12">
        <v>551.76509887638906</v>
      </c>
      <c r="I1918" s="13">
        <f>$D$2*tarifas!$D$12/24</f>
        <v>1.4541666666666666</v>
      </c>
      <c r="J1918" s="13" t="e">
        <f>VLOOKUP(E1918&amp;" "&amp;F1918,tarifas!$A$13:$D$20,4,FALSE)*H1918</f>
        <v>#N/A</v>
      </c>
      <c r="K1918" s="13">
        <f>IF(F1918="COD1",tarifas!$D$11*(SUMIFS($H$11:$H$8770,$F$11:$F$8770,"=COD1",$B$11:$B$8770,"="&amp;B1918)/COUNTIFS($F$11:$F$8770,"=COD1",$B$11:$B$8770,"="&amp;B1918))/COUNTIFS($A$11:$A$8770,"="&amp;A1918,$F$11:$F$8770,"=COD1"),0)</f>
        <v>0</v>
      </c>
      <c r="L1918" s="13" t="e">
        <f>(VLOOKUP(F1918,tarifas!$C$7:$D$10,2,FALSE)+tarifas!$D$21)*datos!H1918</f>
        <v>#N/A</v>
      </c>
      <c r="M1918">
        <v>54.105760000000004</v>
      </c>
      <c r="N1918" s="13" t="e">
        <f t="shared" si="269"/>
        <v>#N/A</v>
      </c>
      <c r="O1918">
        <f t="shared" si="270"/>
        <v>54.105760000000004</v>
      </c>
      <c r="P1918" s="12">
        <f t="shared" si="271"/>
        <v>497.65933887638903</v>
      </c>
      <c r="Q1918">
        <f t="shared" si="272"/>
        <v>0</v>
      </c>
      <c r="R1918">
        <f>$D$2*tarifas!$D$12/24</f>
        <v>1.4541666666666666</v>
      </c>
      <c r="S1918" t="e">
        <f>VLOOKUP(E1918&amp;" "&amp;F1918,tarifas!$A$13:$D$20,4,FALSE)*P1918</f>
        <v>#N/A</v>
      </c>
      <c r="T1918">
        <f>IF(F1918="COD1",tarifas!$D$11*(SUMIFS($P$11:$P$8770,$F$11:$F$8770,"=COD1",$B$11:$B$8770,"="&amp;B1918)/COUNTIFS($F$11:$F$8770,"=COD1",$B$11:$B$8770,"="&amp;B1918))/COUNTIFS($A$11:$A$8770,"="&amp;A1918,$F$11:$F$8770,"=COD1"),0)</f>
        <v>0</v>
      </c>
      <c r="U1918" t="e">
        <f>(VLOOKUP(F1918,tarifas!$C$7:$D$10,2,FALSE)+tarifas!$D$21)*datos!P1918</f>
        <v>#N/A</v>
      </c>
      <c r="V1918" t="e">
        <f t="shared" si="273"/>
        <v>#N/A</v>
      </c>
      <c r="W1918">
        <f t="shared" si="274"/>
        <v>0</v>
      </c>
    </row>
    <row r="1919" spans="1:23" x14ac:dyDescent="0.25">
      <c r="A1919">
        <f t="shared" si="267"/>
        <v>80</v>
      </c>
      <c r="B1919">
        <f t="shared" si="268"/>
        <v>3</v>
      </c>
      <c r="C1919" s="1">
        <f t="shared" si="275"/>
        <v>41719.499999995372</v>
      </c>
      <c r="D1919" s="7">
        <v>762.16666666666663</v>
      </c>
      <c r="E1919" s="7"/>
      <c r="G1919">
        <v>40</v>
      </c>
      <c r="H1919" s="12">
        <v>372.82611323497702</v>
      </c>
      <c r="I1919" s="13">
        <f>$D$2*tarifas!$D$12/24</f>
        <v>1.4541666666666666</v>
      </c>
      <c r="J1919" s="13" t="e">
        <f>VLOOKUP(E1919&amp;" "&amp;F1919,tarifas!$A$13:$D$20,4,FALSE)*H1919</f>
        <v>#N/A</v>
      </c>
      <c r="K1919" s="13">
        <f>IF(F1919="COD1",tarifas!$D$11*(SUMIFS($H$11:$H$8770,$F$11:$F$8770,"=COD1",$B$11:$B$8770,"="&amp;B1919)/COUNTIFS($F$11:$F$8770,"=COD1",$B$11:$B$8770,"="&amp;B1919))/COUNTIFS($A$11:$A$8770,"="&amp;A1919,$F$11:$F$8770,"=COD1"),0)</f>
        <v>0</v>
      </c>
      <c r="L1919" s="13" t="e">
        <f>(VLOOKUP(F1919,tarifas!$C$7:$D$10,2,FALSE)+tarifas!$D$21)*datos!H1919</f>
        <v>#N/A</v>
      </c>
      <c r="M1919">
        <v>116.88767999999999</v>
      </c>
      <c r="N1919" s="13" t="e">
        <f t="shared" si="269"/>
        <v>#N/A</v>
      </c>
      <c r="O1919">
        <f t="shared" si="270"/>
        <v>116.88767999999999</v>
      </c>
      <c r="P1919" s="12">
        <f t="shared" si="271"/>
        <v>255.93843323497703</v>
      </c>
      <c r="Q1919">
        <f t="shared" si="272"/>
        <v>0</v>
      </c>
      <c r="R1919">
        <f>$D$2*tarifas!$D$12/24</f>
        <v>1.4541666666666666</v>
      </c>
      <c r="S1919" t="e">
        <f>VLOOKUP(E1919&amp;" "&amp;F1919,tarifas!$A$13:$D$20,4,FALSE)*P1919</f>
        <v>#N/A</v>
      </c>
      <c r="T1919">
        <f>IF(F1919="COD1",tarifas!$D$11*(SUMIFS($P$11:$P$8770,$F$11:$F$8770,"=COD1",$B$11:$B$8770,"="&amp;B1919)/COUNTIFS($F$11:$F$8770,"=COD1",$B$11:$B$8770,"="&amp;B1919))/COUNTIFS($A$11:$A$8770,"="&amp;A1919,$F$11:$F$8770,"=COD1"),0)</f>
        <v>0</v>
      </c>
      <c r="U1919" t="e">
        <f>(VLOOKUP(F1919,tarifas!$C$7:$D$10,2,FALSE)+tarifas!$D$21)*datos!P1919</f>
        <v>#N/A</v>
      </c>
      <c r="V1919" t="e">
        <f t="shared" si="273"/>
        <v>#N/A</v>
      </c>
      <c r="W1919">
        <f t="shared" si="274"/>
        <v>0</v>
      </c>
    </row>
    <row r="1920" spans="1:23" x14ac:dyDescent="0.25">
      <c r="A1920">
        <f t="shared" si="267"/>
        <v>80</v>
      </c>
      <c r="B1920">
        <f t="shared" si="268"/>
        <v>3</v>
      </c>
      <c r="C1920" s="1">
        <f t="shared" si="275"/>
        <v>41719.541666662037</v>
      </c>
      <c r="D1920" s="7">
        <v>746.71212121212125</v>
      </c>
      <c r="E1920" s="7"/>
      <c r="G1920">
        <v>39</v>
      </c>
      <c r="H1920" s="12">
        <v>348.83147319702715</v>
      </c>
      <c r="I1920" s="13">
        <f>$D$2*tarifas!$D$12/24</f>
        <v>1.4541666666666666</v>
      </c>
      <c r="J1920" s="13" t="e">
        <f>VLOOKUP(E1920&amp;" "&amp;F1920,tarifas!$A$13:$D$20,4,FALSE)*H1920</f>
        <v>#N/A</v>
      </c>
      <c r="K1920" s="13">
        <f>IF(F1920="COD1",tarifas!$D$11*(SUMIFS($H$11:$H$8770,$F$11:$F$8770,"=COD1",$B$11:$B$8770,"="&amp;B1920)/COUNTIFS($F$11:$F$8770,"=COD1",$B$11:$B$8770,"="&amp;B1920))/COUNTIFS($A$11:$A$8770,"="&amp;A1920,$F$11:$F$8770,"=COD1"),0)</f>
        <v>0</v>
      </c>
      <c r="L1920" s="13" t="e">
        <f>(VLOOKUP(F1920,tarifas!$C$7:$D$10,2,FALSE)+tarifas!$D$21)*datos!H1920</f>
        <v>#N/A</v>
      </c>
      <c r="M1920">
        <v>132.46064000000001</v>
      </c>
      <c r="N1920" s="13" t="e">
        <f t="shared" si="269"/>
        <v>#N/A</v>
      </c>
      <c r="O1920">
        <f t="shared" si="270"/>
        <v>132.46064000000001</v>
      </c>
      <c r="P1920" s="12">
        <f t="shared" si="271"/>
        <v>216.37083319702714</v>
      </c>
      <c r="Q1920">
        <f t="shared" si="272"/>
        <v>0</v>
      </c>
      <c r="R1920">
        <f>$D$2*tarifas!$D$12/24</f>
        <v>1.4541666666666666</v>
      </c>
      <c r="S1920" t="e">
        <f>VLOOKUP(E1920&amp;" "&amp;F1920,tarifas!$A$13:$D$20,4,FALSE)*P1920</f>
        <v>#N/A</v>
      </c>
      <c r="T1920">
        <f>IF(F1920="COD1",tarifas!$D$11*(SUMIFS($P$11:$P$8770,$F$11:$F$8770,"=COD1",$B$11:$B$8770,"="&amp;B1920)/COUNTIFS($F$11:$F$8770,"=COD1",$B$11:$B$8770,"="&amp;B1920))/COUNTIFS($A$11:$A$8770,"="&amp;A1920,$F$11:$F$8770,"=COD1"),0)</f>
        <v>0</v>
      </c>
      <c r="U1920" t="e">
        <f>(VLOOKUP(F1920,tarifas!$C$7:$D$10,2,FALSE)+tarifas!$D$21)*datos!P1920</f>
        <v>#N/A</v>
      </c>
      <c r="V1920" t="e">
        <f t="shared" si="273"/>
        <v>#N/A</v>
      </c>
      <c r="W1920">
        <f t="shared" si="274"/>
        <v>0</v>
      </c>
    </row>
    <row r="1921" spans="1:23" x14ac:dyDescent="0.25">
      <c r="A1921">
        <f t="shared" si="267"/>
        <v>80</v>
      </c>
      <c r="B1921">
        <f t="shared" si="268"/>
        <v>3</v>
      </c>
      <c r="C1921" s="1">
        <f t="shared" si="275"/>
        <v>41719.583333328701</v>
      </c>
      <c r="D1921" s="7">
        <v>681.03030303030312</v>
      </c>
      <c r="E1921" s="7"/>
      <c r="G1921">
        <v>38.01</v>
      </c>
      <c r="H1921" s="12">
        <v>471.91027532776684</v>
      </c>
      <c r="I1921" s="13">
        <f>$D$2*tarifas!$D$12/24</f>
        <v>1.4541666666666666</v>
      </c>
      <c r="J1921" s="13" t="e">
        <f>VLOOKUP(E1921&amp;" "&amp;F1921,tarifas!$A$13:$D$20,4,FALSE)*H1921</f>
        <v>#N/A</v>
      </c>
      <c r="K1921" s="13">
        <f>IF(F1921="COD1",tarifas!$D$11*(SUMIFS($H$11:$H$8770,$F$11:$F$8770,"=COD1",$B$11:$B$8770,"="&amp;B1921)/COUNTIFS($F$11:$F$8770,"=COD1",$B$11:$B$8770,"="&amp;B1921))/COUNTIFS($A$11:$A$8770,"="&amp;A1921,$F$11:$F$8770,"=COD1"),0)</f>
        <v>0</v>
      </c>
      <c r="L1921" s="13" t="e">
        <f>(VLOOKUP(F1921,tarifas!$C$7:$D$10,2,FALSE)+tarifas!$D$21)*datos!H1921</f>
        <v>#N/A</v>
      </c>
      <c r="M1921">
        <v>76.820390000000003</v>
      </c>
      <c r="N1921" s="13" t="e">
        <f t="shared" si="269"/>
        <v>#N/A</v>
      </c>
      <c r="O1921">
        <f t="shared" si="270"/>
        <v>76.820390000000003</v>
      </c>
      <c r="P1921" s="12">
        <f t="shared" si="271"/>
        <v>395.08988532776686</v>
      </c>
      <c r="Q1921">
        <f t="shared" si="272"/>
        <v>0</v>
      </c>
      <c r="R1921">
        <f>$D$2*tarifas!$D$12/24</f>
        <v>1.4541666666666666</v>
      </c>
      <c r="S1921" t="e">
        <f>VLOOKUP(E1921&amp;" "&amp;F1921,tarifas!$A$13:$D$20,4,FALSE)*P1921</f>
        <v>#N/A</v>
      </c>
      <c r="T1921">
        <f>IF(F1921="COD1",tarifas!$D$11*(SUMIFS($P$11:$P$8770,$F$11:$F$8770,"=COD1",$B$11:$B$8770,"="&amp;B1921)/COUNTIFS($F$11:$F$8770,"=COD1",$B$11:$B$8770,"="&amp;B1921))/COUNTIFS($A$11:$A$8770,"="&amp;A1921,$F$11:$F$8770,"=COD1"),0)</f>
        <v>0</v>
      </c>
      <c r="U1921" t="e">
        <f>(VLOOKUP(F1921,tarifas!$C$7:$D$10,2,FALSE)+tarifas!$D$21)*datos!P1921</f>
        <v>#N/A</v>
      </c>
      <c r="V1921" t="e">
        <f t="shared" si="273"/>
        <v>#N/A</v>
      </c>
      <c r="W1921">
        <f t="shared" si="274"/>
        <v>0</v>
      </c>
    </row>
    <row r="1922" spans="1:23" x14ac:dyDescent="0.25">
      <c r="A1922">
        <f t="shared" si="267"/>
        <v>80</v>
      </c>
      <c r="B1922">
        <f t="shared" si="268"/>
        <v>3</v>
      </c>
      <c r="C1922" s="1">
        <f t="shared" si="275"/>
        <v>41719.624999995365</v>
      </c>
      <c r="D1922" s="7">
        <v>553.01515151515162</v>
      </c>
      <c r="E1922" s="7"/>
      <c r="G1922">
        <v>30.1</v>
      </c>
      <c r="H1922" s="12">
        <v>476.24862517848283</v>
      </c>
      <c r="I1922" s="13">
        <f>$D$2*tarifas!$D$12/24</f>
        <v>1.4541666666666666</v>
      </c>
      <c r="J1922" s="13" t="e">
        <f>VLOOKUP(E1922&amp;" "&amp;F1922,tarifas!$A$13:$D$20,4,FALSE)*H1922</f>
        <v>#N/A</v>
      </c>
      <c r="K1922" s="13">
        <f>IF(F1922="COD1",tarifas!$D$11*(SUMIFS($H$11:$H$8770,$F$11:$F$8770,"=COD1",$B$11:$B$8770,"="&amp;B1922)/COUNTIFS($F$11:$F$8770,"=COD1",$B$11:$B$8770,"="&amp;B1922))/COUNTIFS($A$11:$A$8770,"="&amp;A1922,$F$11:$F$8770,"=COD1"),0)</f>
        <v>0</v>
      </c>
      <c r="L1922" s="13" t="e">
        <f>(VLOOKUP(F1922,tarifas!$C$7:$D$10,2,FALSE)+tarifas!$D$21)*datos!H1922</f>
        <v>#N/A</v>
      </c>
      <c r="M1922">
        <v>18.87106</v>
      </c>
      <c r="N1922" s="13" t="e">
        <f t="shared" si="269"/>
        <v>#N/A</v>
      </c>
      <c r="O1922">
        <f t="shared" si="270"/>
        <v>18.87106</v>
      </c>
      <c r="P1922" s="12">
        <f t="shared" si="271"/>
        <v>457.37756517848283</v>
      </c>
      <c r="Q1922">
        <f t="shared" si="272"/>
        <v>0</v>
      </c>
      <c r="R1922">
        <f>$D$2*tarifas!$D$12/24</f>
        <v>1.4541666666666666</v>
      </c>
      <c r="S1922" t="e">
        <f>VLOOKUP(E1922&amp;" "&amp;F1922,tarifas!$A$13:$D$20,4,FALSE)*P1922</f>
        <v>#N/A</v>
      </c>
      <c r="T1922">
        <f>IF(F1922="COD1",tarifas!$D$11*(SUMIFS($P$11:$P$8770,$F$11:$F$8770,"=COD1",$B$11:$B$8770,"="&amp;B1922)/COUNTIFS($F$11:$F$8770,"=COD1",$B$11:$B$8770,"="&amp;B1922))/COUNTIFS($A$11:$A$8770,"="&amp;A1922,$F$11:$F$8770,"=COD1"),0)</f>
        <v>0</v>
      </c>
      <c r="U1922" t="e">
        <f>(VLOOKUP(F1922,tarifas!$C$7:$D$10,2,FALSE)+tarifas!$D$21)*datos!P1922</f>
        <v>#N/A</v>
      </c>
      <c r="V1922" t="e">
        <f t="shared" si="273"/>
        <v>#N/A</v>
      </c>
      <c r="W1922">
        <f t="shared" si="274"/>
        <v>0</v>
      </c>
    </row>
    <row r="1923" spans="1:23" x14ac:dyDescent="0.25">
      <c r="A1923">
        <f t="shared" si="267"/>
        <v>80</v>
      </c>
      <c r="B1923">
        <f t="shared" si="268"/>
        <v>3</v>
      </c>
      <c r="C1923" s="1">
        <f t="shared" si="275"/>
        <v>41719.666666662029</v>
      </c>
      <c r="D1923" s="7">
        <v>369.10606060606062</v>
      </c>
      <c r="E1923" s="7"/>
      <c r="G1923">
        <v>30</v>
      </c>
      <c r="H1923" s="12">
        <v>480.66864811753021</v>
      </c>
      <c r="I1923" s="13">
        <f>$D$2*tarifas!$D$12/24</f>
        <v>1.4541666666666666</v>
      </c>
      <c r="J1923" s="13" t="e">
        <f>VLOOKUP(E1923&amp;" "&amp;F1923,tarifas!$A$13:$D$20,4,FALSE)*H1923</f>
        <v>#N/A</v>
      </c>
      <c r="K1923" s="13">
        <f>IF(F1923="COD1",tarifas!$D$11*(SUMIFS($H$11:$H$8770,$F$11:$F$8770,"=COD1",$B$11:$B$8770,"="&amp;B1923)/COUNTIFS($F$11:$F$8770,"=COD1",$B$11:$B$8770,"="&amp;B1923))/COUNTIFS($A$11:$A$8770,"="&amp;A1923,$F$11:$F$8770,"=COD1"),0)</f>
        <v>0</v>
      </c>
      <c r="L1923" s="13" t="e">
        <f>(VLOOKUP(F1923,tarifas!$C$7:$D$10,2,FALSE)+tarifas!$D$21)*datos!H1923</f>
        <v>#N/A</v>
      </c>
      <c r="M1923">
        <v>45.690519999999999</v>
      </c>
      <c r="N1923" s="13" t="e">
        <f t="shared" si="269"/>
        <v>#N/A</v>
      </c>
      <c r="O1923">
        <f t="shared" si="270"/>
        <v>45.690519999999999</v>
      </c>
      <c r="P1923" s="12">
        <f t="shared" si="271"/>
        <v>434.97812811753022</v>
      </c>
      <c r="Q1923">
        <f t="shared" si="272"/>
        <v>0</v>
      </c>
      <c r="R1923">
        <f>$D$2*tarifas!$D$12/24</f>
        <v>1.4541666666666666</v>
      </c>
      <c r="S1923" t="e">
        <f>VLOOKUP(E1923&amp;" "&amp;F1923,tarifas!$A$13:$D$20,4,FALSE)*P1923</f>
        <v>#N/A</v>
      </c>
      <c r="T1923">
        <f>IF(F1923="COD1",tarifas!$D$11*(SUMIFS($P$11:$P$8770,$F$11:$F$8770,"=COD1",$B$11:$B$8770,"="&amp;B1923)/COUNTIFS($F$11:$F$8770,"=COD1",$B$11:$B$8770,"="&amp;B1923))/COUNTIFS($A$11:$A$8770,"="&amp;A1923,$F$11:$F$8770,"=COD1"),0)</f>
        <v>0</v>
      </c>
      <c r="U1923" t="e">
        <f>(VLOOKUP(F1923,tarifas!$C$7:$D$10,2,FALSE)+tarifas!$D$21)*datos!P1923</f>
        <v>#N/A</v>
      </c>
      <c r="V1923" t="e">
        <f t="shared" si="273"/>
        <v>#N/A</v>
      </c>
      <c r="W1923">
        <f t="shared" si="274"/>
        <v>0</v>
      </c>
    </row>
    <row r="1924" spans="1:23" x14ac:dyDescent="0.25">
      <c r="A1924">
        <f t="shared" si="267"/>
        <v>80</v>
      </c>
      <c r="B1924">
        <f t="shared" si="268"/>
        <v>3</v>
      </c>
      <c r="C1924" s="1">
        <f t="shared" si="275"/>
        <v>41719.708333328694</v>
      </c>
      <c r="D1924" s="7">
        <v>149.90909090909091</v>
      </c>
      <c r="E1924" s="7"/>
      <c r="G1924">
        <v>35.5</v>
      </c>
      <c r="H1924" s="12">
        <v>439.60761478352174</v>
      </c>
      <c r="I1924" s="13">
        <f>$D$2*tarifas!$D$12/24</f>
        <v>1.4541666666666666</v>
      </c>
      <c r="J1924" s="13" t="e">
        <f>VLOOKUP(E1924&amp;" "&amp;F1924,tarifas!$A$13:$D$20,4,FALSE)*H1924</f>
        <v>#N/A</v>
      </c>
      <c r="K1924" s="13">
        <f>IF(F1924="COD1",tarifas!$D$11*(SUMIFS($H$11:$H$8770,$F$11:$F$8770,"=COD1",$B$11:$B$8770,"="&amp;B1924)/COUNTIFS($F$11:$F$8770,"=COD1",$B$11:$B$8770,"="&amp;B1924))/COUNTIFS($A$11:$A$8770,"="&amp;A1924,$F$11:$F$8770,"=COD1"),0)</f>
        <v>0</v>
      </c>
      <c r="L1924" s="13" t="e">
        <f>(VLOOKUP(F1924,tarifas!$C$7:$D$10,2,FALSE)+tarifas!$D$21)*datos!H1924</f>
        <v>#N/A</v>
      </c>
      <c r="M1924">
        <v>1.61365</v>
      </c>
      <c r="N1924" s="13" t="e">
        <f t="shared" si="269"/>
        <v>#N/A</v>
      </c>
      <c r="O1924">
        <f t="shared" si="270"/>
        <v>1.61365</v>
      </c>
      <c r="P1924" s="12">
        <f t="shared" si="271"/>
        <v>437.99396478352173</v>
      </c>
      <c r="Q1924">
        <f t="shared" si="272"/>
        <v>0</v>
      </c>
      <c r="R1924">
        <f>$D$2*tarifas!$D$12/24</f>
        <v>1.4541666666666666</v>
      </c>
      <c r="S1924" t="e">
        <f>VLOOKUP(E1924&amp;" "&amp;F1924,tarifas!$A$13:$D$20,4,FALSE)*P1924</f>
        <v>#N/A</v>
      </c>
      <c r="T1924">
        <f>IF(F1924="COD1",tarifas!$D$11*(SUMIFS($P$11:$P$8770,$F$11:$F$8770,"=COD1",$B$11:$B$8770,"="&amp;B1924)/COUNTIFS($F$11:$F$8770,"=COD1",$B$11:$B$8770,"="&amp;B1924))/COUNTIFS($A$11:$A$8770,"="&amp;A1924,$F$11:$F$8770,"=COD1"),0)</f>
        <v>0</v>
      </c>
      <c r="U1924" t="e">
        <f>(VLOOKUP(F1924,tarifas!$C$7:$D$10,2,FALSE)+tarifas!$D$21)*datos!P1924</f>
        <v>#N/A</v>
      </c>
      <c r="V1924" t="e">
        <f t="shared" si="273"/>
        <v>#N/A</v>
      </c>
      <c r="W1924">
        <f t="shared" si="274"/>
        <v>0</v>
      </c>
    </row>
    <row r="1925" spans="1:23" x14ac:dyDescent="0.25">
      <c r="A1925">
        <f t="shared" si="267"/>
        <v>80</v>
      </c>
      <c r="B1925">
        <f t="shared" si="268"/>
        <v>3</v>
      </c>
      <c r="C1925" s="1">
        <f t="shared" si="275"/>
        <v>41719.749999995358</v>
      </c>
      <c r="D1925" s="7">
        <v>0</v>
      </c>
      <c r="E1925" s="7"/>
      <c r="G1925">
        <v>40.69</v>
      </c>
      <c r="H1925" s="12">
        <v>354.88116755193698</v>
      </c>
      <c r="I1925" s="13">
        <f>$D$2*tarifas!$D$12/24</f>
        <v>1.4541666666666666</v>
      </c>
      <c r="J1925" s="13" t="e">
        <f>VLOOKUP(E1925&amp;" "&amp;F1925,tarifas!$A$13:$D$20,4,FALSE)*H1925</f>
        <v>#N/A</v>
      </c>
      <c r="K1925" s="13">
        <f>IF(F1925="COD1",tarifas!$D$11*(SUMIFS($H$11:$H$8770,$F$11:$F$8770,"=COD1",$B$11:$B$8770,"="&amp;B1925)/COUNTIFS($F$11:$F$8770,"=COD1",$B$11:$B$8770,"="&amp;B1925))/COUNTIFS($A$11:$A$8770,"="&amp;A1925,$F$11:$F$8770,"=COD1"),0)</f>
        <v>0</v>
      </c>
      <c r="L1925" s="13" t="e">
        <f>(VLOOKUP(F1925,tarifas!$C$7:$D$10,2,FALSE)+tarifas!$D$21)*datos!H1925</f>
        <v>#N/A</v>
      </c>
      <c r="M1925">
        <v>0</v>
      </c>
      <c r="N1925" s="13" t="e">
        <f t="shared" si="269"/>
        <v>#N/A</v>
      </c>
      <c r="O1925">
        <f t="shared" si="270"/>
        <v>0</v>
      </c>
      <c r="P1925" s="12">
        <f t="shared" si="271"/>
        <v>354.88116755193698</v>
      </c>
      <c r="Q1925">
        <f t="shared" si="272"/>
        <v>0</v>
      </c>
      <c r="R1925">
        <f>$D$2*tarifas!$D$12/24</f>
        <v>1.4541666666666666</v>
      </c>
      <c r="S1925" t="e">
        <f>VLOOKUP(E1925&amp;" "&amp;F1925,tarifas!$A$13:$D$20,4,FALSE)*P1925</f>
        <v>#N/A</v>
      </c>
      <c r="T1925">
        <f>IF(F1925="COD1",tarifas!$D$11*(SUMIFS($P$11:$P$8770,$F$11:$F$8770,"=COD1",$B$11:$B$8770,"="&amp;B1925)/COUNTIFS($F$11:$F$8770,"=COD1",$B$11:$B$8770,"="&amp;B1925))/COUNTIFS($A$11:$A$8770,"="&amp;A1925,$F$11:$F$8770,"=COD1"),0)</f>
        <v>0</v>
      </c>
      <c r="U1925" t="e">
        <f>(VLOOKUP(F1925,tarifas!$C$7:$D$10,2,FALSE)+tarifas!$D$21)*datos!P1925</f>
        <v>#N/A</v>
      </c>
      <c r="V1925" t="e">
        <f t="shared" si="273"/>
        <v>#N/A</v>
      </c>
      <c r="W1925">
        <f t="shared" si="274"/>
        <v>0</v>
      </c>
    </row>
    <row r="1926" spans="1:23" x14ac:dyDescent="0.25">
      <c r="A1926">
        <f t="shared" si="267"/>
        <v>80</v>
      </c>
      <c r="B1926">
        <f t="shared" si="268"/>
        <v>3</v>
      </c>
      <c r="C1926" s="1">
        <f t="shared" si="275"/>
        <v>41719.791666662022</v>
      </c>
      <c r="D1926" s="7">
        <v>0</v>
      </c>
      <c r="E1926" s="7"/>
      <c r="G1926">
        <v>43.79</v>
      </c>
      <c r="H1926" s="12">
        <v>261.57840442999361</v>
      </c>
      <c r="I1926" s="13">
        <f>$D$2*tarifas!$D$12/24</f>
        <v>1.4541666666666666</v>
      </c>
      <c r="J1926" s="13" t="e">
        <f>VLOOKUP(E1926&amp;" "&amp;F1926,tarifas!$A$13:$D$20,4,FALSE)*H1926</f>
        <v>#N/A</v>
      </c>
      <c r="K1926" s="13">
        <f>IF(F1926="COD1",tarifas!$D$11*(SUMIFS($H$11:$H$8770,$F$11:$F$8770,"=COD1",$B$11:$B$8770,"="&amp;B1926)/COUNTIFS($F$11:$F$8770,"=COD1",$B$11:$B$8770,"="&amp;B1926))/COUNTIFS($A$11:$A$8770,"="&amp;A1926,$F$11:$F$8770,"=COD1"),0)</f>
        <v>0</v>
      </c>
      <c r="L1926" s="13" t="e">
        <f>(VLOOKUP(F1926,tarifas!$C$7:$D$10,2,FALSE)+tarifas!$D$21)*datos!H1926</f>
        <v>#N/A</v>
      </c>
      <c r="M1926">
        <v>0</v>
      </c>
      <c r="N1926" s="13" t="e">
        <f t="shared" si="269"/>
        <v>#N/A</v>
      </c>
      <c r="O1926">
        <f t="shared" si="270"/>
        <v>0</v>
      </c>
      <c r="P1926" s="12">
        <f t="shared" si="271"/>
        <v>261.57840442999361</v>
      </c>
      <c r="Q1926">
        <f t="shared" si="272"/>
        <v>0</v>
      </c>
      <c r="R1926">
        <f>$D$2*tarifas!$D$12/24</f>
        <v>1.4541666666666666</v>
      </c>
      <c r="S1926" t="e">
        <f>VLOOKUP(E1926&amp;" "&amp;F1926,tarifas!$A$13:$D$20,4,FALSE)*P1926</f>
        <v>#N/A</v>
      </c>
      <c r="T1926">
        <f>IF(F1926="COD1",tarifas!$D$11*(SUMIFS($P$11:$P$8770,$F$11:$F$8770,"=COD1",$B$11:$B$8770,"="&amp;B1926)/COUNTIFS($F$11:$F$8770,"=COD1",$B$11:$B$8770,"="&amp;B1926))/COUNTIFS($A$11:$A$8770,"="&amp;A1926,$F$11:$F$8770,"=COD1"),0)</f>
        <v>0</v>
      </c>
      <c r="U1926" t="e">
        <f>(VLOOKUP(F1926,tarifas!$C$7:$D$10,2,FALSE)+tarifas!$D$21)*datos!P1926</f>
        <v>#N/A</v>
      </c>
      <c r="V1926" t="e">
        <f t="shared" si="273"/>
        <v>#N/A</v>
      </c>
      <c r="W1926">
        <f t="shared" si="274"/>
        <v>0</v>
      </c>
    </row>
    <row r="1927" spans="1:23" x14ac:dyDescent="0.25">
      <c r="A1927">
        <f t="shared" si="267"/>
        <v>80</v>
      </c>
      <c r="B1927">
        <f t="shared" si="268"/>
        <v>3</v>
      </c>
      <c r="C1927" s="1">
        <f t="shared" si="275"/>
        <v>41719.833333328686</v>
      </c>
      <c r="D1927" s="7">
        <v>0</v>
      </c>
      <c r="E1927" s="7"/>
      <c r="G1927">
        <v>43.56</v>
      </c>
      <c r="H1927" s="12">
        <v>191.78886816408038</v>
      </c>
      <c r="I1927" s="13">
        <f>$D$2*tarifas!$D$12/24</f>
        <v>1.4541666666666666</v>
      </c>
      <c r="J1927" s="13" t="e">
        <f>VLOOKUP(E1927&amp;" "&amp;F1927,tarifas!$A$13:$D$20,4,FALSE)*H1927</f>
        <v>#N/A</v>
      </c>
      <c r="K1927" s="13">
        <f>IF(F1927="COD1",tarifas!$D$11*(SUMIFS($H$11:$H$8770,$F$11:$F$8770,"=COD1",$B$11:$B$8770,"="&amp;B1927)/COUNTIFS($F$11:$F$8770,"=COD1",$B$11:$B$8770,"="&amp;B1927))/COUNTIFS($A$11:$A$8770,"="&amp;A1927,$F$11:$F$8770,"=COD1"),0)</f>
        <v>0</v>
      </c>
      <c r="L1927" s="13" t="e">
        <f>(VLOOKUP(F1927,tarifas!$C$7:$D$10,2,FALSE)+tarifas!$D$21)*datos!H1927</f>
        <v>#N/A</v>
      </c>
      <c r="M1927">
        <v>0</v>
      </c>
      <c r="N1927" s="13" t="e">
        <f t="shared" si="269"/>
        <v>#N/A</v>
      </c>
      <c r="O1927">
        <f t="shared" si="270"/>
        <v>0</v>
      </c>
      <c r="P1927" s="12">
        <f t="shared" si="271"/>
        <v>191.78886816408038</v>
      </c>
      <c r="Q1927">
        <f t="shared" si="272"/>
        <v>0</v>
      </c>
      <c r="R1927">
        <f>$D$2*tarifas!$D$12/24</f>
        <v>1.4541666666666666</v>
      </c>
      <c r="S1927" t="e">
        <f>VLOOKUP(E1927&amp;" "&amp;F1927,tarifas!$A$13:$D$20,4,FALSE)*P1927</f>
        <v>#N/A</v>
      </c>
      <c r="T1927">
        <f>IF(F1927="COD1",tarifas!$D$11*(SUMIFS($P$11:$P$8770,$F$11:$F$8770,"=COD1",$B$11:$B$8770,"="&amp;B1927)/COUNTIFS($F$11:$F$8770,"=COD1",$B$11:$B$8770,"="&amp;B1927))/COUNTIFS($A$11:$A$8770,"="&amp;A1927,$F$11:$F$8770,"=COD1"),0)</f>
        <v>0</v>
      </c>
      <c r="U1927" t="e">
        <f>(VLOOKUP(F1927,tarifas!$C$7:$D$10,2,FALSE)+tarifas!$D$21)*datos!P1927</f>
        <v>#N/A</v>
      </c>
      <c r="V1927" t="e">
        <f t="shared" si="273"/>
        <v>#N/A</v>
      </c>
      <c r="W1927">
        <f t="shared" si="274"/>
        <v>0</v>
      </c>
    </row>
    <row r="1928" spans="1:23" x14ac:dyDescent="0.25">
      <c r="A1928">
        <f t="shared" si="267"/>
        <v>80</v>
      </c>
      <c r="B1928">
        <f t="shared" si="268"/>
        <v>3</v>
      </c>
      <c r="C1928" s="1">
        <f t="shared" si="275"/>
        <v>41719.874999995351</v>
      </c>
      <c r="D1928" s="7">
        <v>0</v>
      </c>
      <c r="E1928" s="7"/>
      <c r="G1928">
        <v>41.26</v>
      </c>
      <c r="H1928" s="12">
        <v>173.52757844706758</v>
      </c>
      <c r="I1928" s="13">
        <f>$D$2*tarifas!$D$12/24</f>
        <v>1.4541666666666666</v>
      </c>
      <c r="J1928" s="13" t="e">
        <f>VLOOKUP(E1928&amp;" "&amp;F1928,tarifas!$A$13:$D$20,4,FALSE)*H1928</f>
        <v>#N/A</v>
      </c>
      <c r="K1928" s="13">
        <f>IF(F1928="COD1",tarifas!$D$11*(SUMIFS($H$11:$H$8770,$F$11:$F$8770,"=COD1",$B$11:$B$8770,"="&amp;B1928)/COUNTIFS($F$11:$F$8770,"=COD1",$B$11:$B$8770,"="&amp;B1928))/COUNTIFS($A$11:$A$8770,"="&amp;A1928,$F$11:$F$8770,"=COD1"),0)</f>
        <v>0</v>
      </c>
      <c r="L1928" s="13" t="e">
        <f>(VLOOKUP(F1928,tarifas!$C$7:$D$10,2,FALSE)+tarifas!$D$21)*datos!H1928</f>
        <v>#N/A</v>
      </c>
      <c r="M1928">
        <v>0</v>
      </c>
      <c r="N1928" s="13" t="e">
        <f t="shared" si="269"/>
        <v>#N/A</v>
      </c>
      <c r="O1928">
        <f t="shared" si="270"/>
        <v>0</v>
      </c>
      <c r="P1928" s="12">
        <f t="shared" si="271"/>
        <v>173.52757844706758</v>
      </c>
      <c r="Q1928">
        <f t="shared" si="272"/>
        <v>0</v>
      </c>
      <c r="R1928">
        <f>$D$2*tarifas!$D$12/24</f>
        <v>1.4541666666666666</v>
      </c>
      <c r="S1928" t="e">
        <f>VLOOKUP(E1928&amp;" "&amp;F1928,tarifas!$A$13:$D$20,4,FALSE)*P1928</f>
        <v>#N/A</v>
      </c>
      <c r="T1928">
        <f>IF(F1928="COD1",tarifas!$D$11*(SUMIFS($P$11:$P$8770,$F$11:$F$8770,"=COD1",$B$11:$B$8770,"="&amp;B1928)/COUNTIFS($F$11:$F$8770,"=COD1",$B$11:$B$8770,"="&amp;B1928))/COUNTIFS($A$11:$A$8770,"="&amp;A1928,$F$11:$F$8770,"=COD1"),0)</f>
        <v>0</v>
      </c>
      <c r="U1928" t="e">
        <f>(VLOOKUP(F1928,tarifas!$C$7:$D$10,2,FALSE)+tarifas!$D$21)*datos!P1928</f>
        <v>#N/A</v>
      </c>
      <c r="V1928" t="e">
        <f t="shared" si="273"/>
        <v>#N/A</v>
      </c>
      <c r="W1928">
        <f t="shared" si="274"/>
        <v>0</v>
      </c>
    </row>
    <row r="1929" spans="1:23" x14ac:dyDescent="0.25">
      <c r="A1929">
        <f t="shared" si="267"/>
        <v>80</v>
      </c>
      <c r="B1929">
        <f t="shared" si="268"/>
        <v>3</v>
      </c>
      <c r="C1929" s="1">
        <f t="shared" si="275"/>
        <v>41719.916666662015</v>
      </c>
      <c r="D1929" s="7">
        <v>0</v>
      </c>
      <c r="E1929" s="7"/>
      <c r="G1929">
        <v>40.79</v>
      </c>
      <c r="H1929" s="12">
        <v>168.56490775175743</v>
      </c>
      <c r="I1929" s="13">
        <f>$D$2*tarifas!$D$12/24</f>
        <v>1.4541666666666666</v>
      </c>
      <c r="J1929" s="13" t="e">
        <f>VLOOKUP(E1929&amp;" "&amp;F1929,tarifas!$A$13:$D$20,4,FALSE)*H1929</f>
        <v>#N/A</v>
      </c>
      <c r="K1929" s="13">
        <f>IF(F1929="COD1",tarifas!$D$11*(SUMIFS($H$11:$H$8770,$F$11:$F$8770,"=COD1",$B$11:$B$8770,"="&amp;B1929)/COUNTIFS($F$11:$F$8770,"=COD1",$B$11:$B$8770,"="&amp;B1929))/COUNTIFS($A$11:$A$8770,"="&amp;A1929,$F$11:$F$8770,"=COD1"),0)</f>
        <v>0</v>
      </c>
      <c r="L1929" s="13" t="e">
        <f>(VLOOKUP(F1929,tarifas!$C$7:$D$10,2,FALSE)+tarifas!$D$21)*datos!H1929</f>
        <v>#N/A</v>
      </c>
      <c r="M1929">
        <v>0</v>
      </c>
      <c r="N1929" s="13" t="e">
        <f t="shared" si="269"/>
        <v>#N/A</v>
      </c>
      <c r="O1929">
        <f t="shared" si="270"/>
        <v>0</v>
      </c>
      <c r="P1929" s="12">
        <f t="shared" si="271"/>
        <v>168.56490775175743</v>
      </c>
      <c r="Q1929">
        <f t="shared" si="272"/>
        <v>0</v>
      </c>
      <c r="R1929">
        <f>$D$2*tarifas!$D$12/24</f>
        <v>1.4541666666666666</v>
      </c>
      <c r="S1929" t="e">
        <f>VLOOKUP(E1929&amp;" "&amp;F1929,tarifas!$A$13:$D$20,4,FALSE)*P1929</f>
        <v>#N/A</v>
      </c>
      <c r="T1929">
        <f>IF(F1929="COD1",tarifas!$D$11*(SUMIFS($P$11:$P$8770,$F$11:$F$8770,"=COD1",$B$11:$B$8770,"="&amp;B1929)/COUNTIFS($F$11:$F$8770,"=COD1",$B$11:$B$8770,"="&amp;B1929))/COUNTIFS($A$11:$A$8770,"="&amp;A1929,$F$11:$F$8770,"=COD1"),0)</f>
        <v>0</v>
      </c>
      <c r="U1929" t="e">
        <f>(VLOOKUP(F1929,tarifas!$C$7:$D$10,2,FALSE)+tarifas!$D$21)*datos!P1929</f>
        <v>#N/A</v>
      </c>
      <c r="V1929" t="e">
        <f t="shared" si="273"/>
        <v>#N/A</v>
      </c>
      <c r="W1929">
        <f t="shared" si="274"/>
        <v>0</v>
      </c>
    </row>
    <row r="1930" spans="1:23" x14ac:dyDescent="0.25">
      <c r="A1930">
        <f t="shared" si="267"/>
        <v>80</v>
      </c>
      <c r="B1930">
        <f t="shared" si="268"/>
        <v>3</v>
      </c>
      <c r="C1930" s="1">
        <f t="shared" si="275"/>
        <v>41719.958333328679</v>
      </c>
      <c r="D1930" s="7">
        <v>0</v>
      </c>
      <c r="E1930" s="7"/>
      <c r="G1930">
        <v>37.5</v>
      </c>
      <c r="H1930" s="12">
        <v>167.03325989634922</v>
      </c>
      <c r="I1930" s="13">
        <f>$D$2*tarifas!$D$12/24</f>
        <v>1.4541666666666666</v>
      </c>
      <c r="J1930" s="13" t="e">
        <f>VLOOKUP(E1930&amp;" "&amp;F1930,tarifas!$A$13:$D$20,4,FALSE)*H1930</f>
        <v>#N/A</v>
      </c>
      <c r="K1930" s="13">
        <f>IF(F1930="COD1",tarifas!$D$11*(SUMIFS($H$11:$H$8770,$F$11:$F$8770,"=COD1",$B$11:$B$8770,"="&amp;B1930)/COUNTIFS($F$11:$F$8770,"=COD1",$B$11:$B$8770,"="&amp;B1930))/COUNTIFS($A$11:$A$8770,"="&amp;A1930,$F$11:$F$8770,"=COD1"),0)</f>
        <v>0</v>
      </c>
      <c r="L1930" s="13" t="e">
        <f>(VLOOKUP(F1930,tarifas!$C$7:$D$10,2,FALSE)+tarifas!$D$21)*datos!H1930</f>
        <v>#N/A</v>
      </c>
      <c r="M1930">
        <v>0</v>
      </c>
      <c r="N1930" s="13" t="e">
        <f t="shared" si="269"/>
        <v>#N/A</v>
      </c>
      <c r="O1930">
        <f t="shared" si="270"/>
        <v>0</v>
      </c>
      <c r="P1930" s="12">
        <f t="shared" si="271"/>
        <v>167.03325989634922</v>
      </c>
      <c r="Q1930">
        <f t="shared" si="272"/>
        <v>0</v>
      </c>
      <c r="R1930">
        <f>$D$2*tarifas!$D$12/24</f>
        <v>1.4541666666666666</v>
      </c>
      <c r="S1930" t="e">
        <f>VLOOKUP(E1930&amp;" "&amp;F1930,tarifas!$A$13:$D$20,4,FALSE)*P1930</f>
        <v>#N/A</v>
      </c>
      <c r="T1930">
        <f>IF(F1930="COD1",tarifas!$D$11*(SUMIFS($P$11:$P$8770,$F$11:$F$8770,"=COD1",$B$11:$B$8770,"="&amp;B1930)/COUNTIFS($F$11:$F$8770,"=COD1",$B$11:$B$8770,"="&amp;B1930))/COUNTIFS($A$11:$A$8770,"="&amp;A1930,$F$11:$F$8770,"=COD1"),0)</f>
        <v>0</v>
      </c>
      <c r="U1930" t="e">
        <f>(VLOOKUP(F1930,tarifas!$C$7:$D$10,2,FALSE)+tarifas!$D$21)*datos!P1930</f>
        <v>#N/A</v>
      </c>
      <c r="V1930" t="e">
        <f t="shared" si="273"/>
        <v>#N/A</v>
      </c>
      <c r="W1930">
        <f t="shared" si="274"/>
        <v>0</v>
      </c>
    </row>
    <row r="1931" spans="1:23" x14ac:dyDescent="0.25">
      <c r="A1931">
        <f t="shared" si="267"/>
        <v>81</v>
      </c>
      <c r="B1931">
        <f t="shared" si="268"/>
        <v>3</v>
      </c>
      <c r="C1931" s="1">
        <f t="shared" si="275"/>
        <v>41719.999999995343</v>
      </c>
      <c r="D1931" s="7">
        <v>0</v>
      </c>
      <c r="E1931" s="7"/>
      <c r="G1931">
        <v>36.1</v>
      </c>
      <c r="H1931" s="12">
        <v>166.48673230579402</v>
      </c>
      <c r="I1931" s="13">
        <f>$D$2*tarifas!$D$12/24</f>
        <v>1.4541666666666666</v>
      </c>
      <c r="J1931" s="13" t="e">
        <f>VLOOKUP(E1931&amp;" "&amp;F1931,tarifas!$A$13:$D$20,4,FALSE)*H1931</f>
        <v>#N/A</v>
      </c>
      <c r="K1931" s="13">
        <f>IF(F1931="COD1",tarifas!$D$11*(SUMIFS($H$11:$H$8770,$F$11:$F$8770,"=COD1",$B$11:$B$8770,"="&amp;B1931)/COUNTIFS($F$11:$F$8770,"=COD1",$B$11:$B$8770,"="&amp;B1931))/COUNTIFS($A$11:$A$8770,"="&amp;A1931,$F$11:$F$8770,"=COD1"),0)</f>
        <v>0</v>
      </c>
      <c r="L1931" s="13" t="e">
        <f>(VLOOKUP(F1931,tarifas!$C$7:$D$10,2,FALSE)+tarifas!$D$21)*datos!H1931</f>
        <v>#N/A</v>
      </c>
      <c r="M1931">
        <v>0</v>
      </c>
      <c r="N1931" s="13" t="e">
        <f t="shared" si="269"/>
        <v>#N/A</v>
      </c>
      <c r="O1931">
        <f t="shared" si="270"/>
        <v>0</v>
      </c>
      <c r="P1931" s="12">
        <f t="shared" si="271"/>
        <v>166.48673230579402</v>
      </c>
      <c r="Q1931">
        <f t="shared" si="272"/>
        <v>0</v>
      </c>
      <c r="R1931">
        <f>$D$2*tarifas!$D$12/24</f>
        <v>1.4541666666666666</v>
      </c>
      <c r="S1931" t="e">
        <f>VLOOKUP(E1931&amp;" "&amp;F1931,tarifas!$A$13:$D$20,4,FALSE)*P1931</f>
        <v>#N/A</v>
      </c>
      <c r="T1931">
        <f>IF(F1931="COD1",tarifas!$D$11*(SUMIFS($P$11:$P$8770,$F$11:$F$8770,"=COD1",$B$11:$B$8770,"="&amp;B1931)/COUNTIFS($F$11:$F$8770,"=COD1",$B$11:$B$8770,"="&amp;B1931))/COUNTIFS($A$11:$A$8770,"="&amp;A1931,$F$11:$F$8770,"=COD1"),0)</f>
        <v>0</v>
      </c>
      <c r="U1931" t="e">
        <f>(VLOOKUP(F1931,tarifas!$C$7:$D$10,2,FALSE)+tarifas!$D$21)*datos!P1931</f>
        <v>#N/A</v>
      </c>
      <c r="V1931" t="e">
        <f t="shared" si="273"/>
        <v>#N/A</v>
      </c>
      <c r="W1931">
        <f t="shared" si="274"/>
        <v>0</v>
      </c>
    </row>
    <row r="1932" spans="1:23" x14ac:dyDescent="0.25">
      <c r="A1932">
        <f t="shared" ref="A1932:A1995" si="276">DAYS360($C$11,C1932)</f>
        <v>81</v>
      </c>
      <c r="B1932">
        <f t="shared" ref="B1932:B1995" si="277">MONTH(C1932)</f>
        <v>3</v>
      </c>
      <c r="C1932" s="1">
        <f t="shared" si="275"/>
        <v>41720.041666662008</v>
      </c>
      <c r="D1932" s="7">
        <v>0</v>
      </c>
      <c r="E1932" s="7"/>
      <c r="G1932">
        <v>26.3</v>
      </c>
      <c r="H1932" s="12">
        <v>164.73945550517055</v>
      </c>
      <c r="I1932" s="13">
        <f>$D$2*tarifas!$D$12/24</f>
        <v>1.4541666666666666</v>
      </c>
      <c r="J1932" s="13" t="e">
        <f>VLOOKUP(E1932&amp;" "&amp;F1932,tarifas!$A$13:$D$20,4,FALSE)*H1932</f>
        <v>#N/A</v>
      </c>
      <c r="K1932" s="13">
        <f>IF(F1932="COD1",tarifas!$D$11*(SUMIFS($H$11:$H$8770,$F$11:$F$8770,"=COD1",$B$11:$B$8770,"="&amp;B1932)/COUNTIFS($F$11:$F$8770,"=COD1",$B$11:$B$8770,"="&amp;B1932))/COUNTIFS($A$11:$A$8770,"="&amp;A1932,$F$11:$F$8770,"=COD1"),0)</f>
        <v>0</v>
      </c>
      <c r="L1932" s="13" t="e">
        <f>(VLOOKUP(F1932,tarifas!$C$7:$D$10,2,FALSE)+tarifas!$D$21)*datos!H1932</f>
        <v>#N/A</v>
      </c>
      <c r="M1932">
        <v>0</v>
      </c>
      <c r="N1932" s="13" t="e">
        <f t="shared" ref="N1932:N1995" si="278">(I1932+J1932+K1932+L1932)*1.23</f>
        <v>#N/A</v>
      </c>
      <c r="O1932">
        <f t="shared" ref="O1932:O1995" si="279">IF(M1932&lt;H1932,M1932,H1932)</f>
        <v>0</v>
      </c>
      <c r="P1932" s="12">
        <f t="shared" ref="P1932:P1995" si="280">H1932-O1932</f>
        <v>164.73945550517055</v>
      </c>
      <c r="Q1932">
        <f t="shared" ref="Q1932:Q1995" si="281">IF(M1932&lt;H1932,0,M1932-H1932)</f>
        <v>0</v>
      </c>
      <c r="R1932">
        <f>$D$2*tarifas!$D$12/24</f>
        <v>1.4541666666666666</v>
      </c>
      <c r="S1932" t="e">
        <f>VLOOKUP(E1932&amp;" "&amp;F1932,tarifas!$A$13:$D$20,4,FALSE)*P1932</f>
        <v>#N/A</v>
      </c>
      <c r="T1932">
        <f>IF(F1932="COD1",tarifas!$D$11*(SUMIFS($P$11:$P$8770,$F$11:$F$8770,"=COD1",$B$11:$B$8770,"="&amp;B1932)/COUNTIFS($F$11:$F$8770,"=COD1",$B$11:$B$8770,"="&amp;B1932))/COUNTIFS($A$11:$A$8770,"="&amp;A1932,$F$11:$F$8770,"=COD1"),0)</f>
        <v>0</v>
      </c>
      <c r="U1932" t="e">
        <f>(VLOOKUP(F1932,tarifas!$C$7:$D$10,2,FALSE)+tarifas!$D$21)*datos!P1932</f>
        <v>#N/A</v>
      </c>
      <c r="V1932" t="e">
        <f t="shared" ref="V1932:V1995" si="282">(R1932+S1932+T1932+U1932)*1.23</f>
        <v>#N/A</v>
      </c>
      <c r="W1932">
        <f t="shared" ref="W1932:W1995" si="283">0.9*G1932/1000*Q1932</f>
        <v>0</v>
      </c>
    </row>
    <row r="1933" spans="1:23" x14ac:dyDescent="0.25">
      <c r="A1933">
        <f t="shared" si="276"/>
        <v>81</v>
      </c>
      <c r="B1933">
        <f t="shared" si="277"/>
        <v>3</v>
      </c>
      <c r="C1933" s="1">
        <f t="shared" ref="C1933:C1996" si="284">+C1932+1/24</f>
        <v>41720.083333328672</v>
      </c>
      <c r="D1933" s="7">
        <v>0</v>
      </c>
      <c r="E1933" s="7"/>
      <c r="G1933">
        <v>16</v>
      </c>
      <c r="H1933" s="12">
        <v>163.9843656904975</v>
      </c>
      <c r="I1933" s="13">
        <f>$D$2*tarifas!$D$12/24</f>
        <v>1.4541666666666666</v>
      </c>
      <c r="J1933" s="13" t="e">
        <f>VLOOKUP(E1933&amp;" "&amp;F1933,tarifas!$A$13:$D$20,4,FALSE)*H1933</f>
        <v>#N/A</v>
      </c>
      <c r="K1933" s="13">
        <f>IF(F1933="COD1",tarifas!$D$11*(SUMIFS($H$11:$H$8770,$F$11:$F$8770,"=COD1",$B$11:$B$8770,"="&amp;B1933)/COUNTIFS($F$11:$F$8770,"=COD1",$B$11:$B$8770,"="&amp;B1933))/COUNTIFS($A$11:$A$8770,"="&amp;A1933,$F$11:$F$8770,"=COD1"),0)</f>
        <v>0</v>
      </c>
      <c r="L1933" s="13" t="e">
        <f>(VLOOKUP(F1933,tarifas!$C$7:$D$10,2,FALSE)+tarifas!$D$21)*datos!H1933</f>
        <v>#N/A</v>
      </c>
      <c r="M1933">
        <v>0</v>
      </c>
      <c r="N1933" s="13" t="e">
        <f t="shared" si="278"/>
        <v>#N/A</v>
      </c>
      <c r="O1933">
        <f t="shared" si="279"/>
        <v>0</v>
      </c>
      <c r="P1933" s="12">
        <f t="shared" si="280"/>
        <v>163.9843656904975</v>
      </c>
      <c r="Q1933">
        <f t="shared" si="281"/>
        <v>0</v>
      </c>
      <c r="R1933">
        <f>$D$2*tarifas!$D$12/24</f>
        <v>1.4541666666666666</v>
      </c>
      <c r="S1933" t="e">
        <f>VLOOKUP(E1933&amp;" "&amp;F1933,tarifas!$A$13:$D$20,4,FALSE)*P1933</f>
        <v>#N/A</v>
      </c>
      <c r="T1933">
        <f>IF(F1933="COD1",tarifas!$D$11*(SUMIFS($P$11:$P$8770,$F$11:$F$8770,"=COD1",$B$11:$B$8770,"="&amp;B1933)/COUNTIFS($F$11:$F$8770,"=COD1",$B$11:$B$8770,"="&amp;B1933))/COUNTIFS($A$11:$A$8770,"="&amp;A1933,$F$11:$F$8770,"=COD1"),0)</f>
        <v>0</v>
      </c>
      <c r="U1933" t="e">
        <f>(VLOOKUP(F1933,tarifas!$C$7:$D$10,2,FALSE)+tarifas!$D$21)*datos!P1933</f>
        <v>#N/A</v>
      </c>
      <c r="V1933" t="e">
        <f t="shared" si="282"/>
        <v>#N/A</v>
      </c>
      <c r="W1933">
        <f t="shared" si="283"/>
        <v>0</v>
      </c>
    </row>
    <row r="1934" spans="1:23" x14ac:dyDescent="0.25">
      <c r="A1934">
        <f t="shared" si="276"/>
        <v>81</v>
      </c>
      <c r="B1934">
        <f t="shared" si="277"/>
        <v>3</v>
      </c>
      <c r="C1934" s="1">
        <f t="shared" si="284"/>
        <v>41720.124999995336</v>
      </c>
      <c r="D1934" s="7">
        <v>0</v>
      </c>
      <c r="E1934" s="7"/>
      <c r="G1934">
        <v>17.13</v>
      </c>
      <c r="H1934" s="12">
        <v>161.87181456520383</v>
      </c>
      <c r="I1934" s="13">
        <f>$D$2*tarifas!$D$12/24</f>
        <v>1.4541666666666666</v>
      </c>
      <c r="J1934" s="13" t="e">
        <f>VLOOKUP(E1934&amp;" "&amp;F1934,tarifas!$A$13:$D$20,4,FALSE)*H1934</f>
        <v>#N/A</v>
      </c>
      <c r="K1934" s="13">
        <f>IF(F1934="COD1",tarifas!$D$11*(SUMIFS($H$11:$H$8770,$F$11:$F$8770,"=COD1",$B$11:$B$8770,"="&amp;B1934)/COUNTIFS($F$11:$F$8770,"=COD1",$B$11:$B$8770,"="&amp;B1934))/COUNTIFS($A$11:$A$8770,"="&amp;A1934,$F$11:$F$8770,"=COD1"),0)</f>
        <v>0</v>
      </c>
      <c r="L1934" s="13" t="e">
        <f>(VLOOKUP(F1934,tarifas!$C$7:$D$10,2,FALSE)+tarifas!$D$21)*datos!H1934</f>
        <v>#N/A</v>
      </c>
      <c r="M1934">
        <v>0</v>
      </c>
      <c r="N1934" s="13" t="e">
        <f t="shared" si="278"/>
        <v>#N/A</v>
      </c>
      <c r="O1934">
        <f t="shared" si="279"/>
        <v>0</v>
      </c>
      <c r="P1934" s="12">
        <f t="shared" si="280"/>
        <v>161.87181456520383</v>
      </c>
      <c r="Q1934">
        <f t="shared" si="281"/>
        <v>0</v>
      </c>
      <c r="R1934">
        <f>$D$2*tarifas!$D$12/24</f>
        <v>1.4541666666666666</v>
      </c>
      <c r="S1934" t="e">
        <f>VLOOKUP(E1934&amp;" "&amp;F1934,tarifas!$A$13:$D$20,4,FALSE)*P1934</f>
        <v>#N/A</v>
      </c>
      <c r="T1934">
        <f>IF(F1934="COD1",tarifas!$D$11*(SUMIFS($P$11:$P$8770,$F$11:$F$8770,"=COD1",$B$11:$B$8770,"="&amp;B1934)/COUNTIFS($F$11:$F$8770,"=COD1",$B$11:$B$8770,"="&amp;B1934))/COUNTIFS($A$11:$A$8770,"="&amp;A1934,$F$11:$F$8770,"=COD1"),0)</f>
        <v>0</v>
      </c>
      <c r="U1934" t="e">
        <f>(VLOOKUP(F1934,tarifas!$C$7:$D$10,2,FALSE)+tarifas!$D$21)*datos!P1934</f>
        <v>#N/A</v>
      </c>
      <c r="V1934" t="e">
        <f t="shared" si="282"/>
        <v>#N/A</v>
      </c>
      <c r="W1934">
        <f t="shared" si="283"/>
        <v>0</v>
      </c>
    </row>
    <row r="1935" spans="1:23" x14ac:dyDescent="0.25">
      <c r="A1935">
        <f t="shared" si="276"/>
        <v>81</v>
      </c>
      <c r="B1935">
        <f t="shared" si="277"/>
        <v>3</v>
      </c>
      <c r="C1935" s="1">
        <f t="shared" si="284"/>
        <v>41720.166666662</v>
      </c>
      <c r="D1935" s="7">
        <v>0</v>
      </c>
      <c r="E1935" s="7"/>
      <c r="G1935">
        <v>16</v>
      </c>
      <c r="H1935" s="12">
        <v>161.39073627936699</v>
      </c>
      <c r="I1935" s="13">
        <f>$D$2*tarifas!$D$12/24</f>
        <v>1.4541666666666666</v>
      </c>
      <c r="J1935" s="13" t="e">
        <f>VLOOKUP(E1935&amp;" "&amp;F1935,tarifas!$A$13:$D$20,4,FALSE)*H1935</f>
        <v>#N/A</v>
      </c>
      <c r="K1935" s="13">
        <f>IF(F1935="COD1",tarifas!$D$11*(SUMIFS($H$11:$H$8770,$F$11:$F$8770,"=COD1",$B$11:$B$8770,"="&amp;B1935)/COUNTIFS($F$11:$F$8770,"=COD1",$B$11:$B$8770,"="&amp;B1935))/COUNTIFS($A$11:$A$8770,"="&amp;A1935,$F$11:$F$8770,"=COD1"),0)</f>
        <v>0</v>
      </c>
      <c r="L1935" s="13" t="e">
        <f>(VLOOKUP(F1935,tarifas!$C$7:$D$10,2,FALSE)+tarifas!$D$21)*datos!H1935</f>
        <v>#N/A</v>
      </c>
      <c r="M1935">
        <v>0</v>
      </c>
      <c r="N1935" s="13" t="e">
        <f t="shared" si="278"/>
        <v>#N/A</v>
      </c>
      <c r="O1935">
        <f t="shared" si="279"/>
        <v>0</v>
      </c>
      <c r="P1935" s="12">
        <f t="shared" si="280"/>
        <v>161.39073627936699</v>
      </c>
      <c r="Q1935">
        <f t="shared" si="281"/>
        <v>0</v>
      </c>
      <c r="R1935">
        <f>$D$2*tarifas!$D$12/24</f>
        <v>1.4541666666666666</v>
      </c>
      <c r="S1935" t="e">
        <f>VLOOKUP(E1935&amp;" "&amp;F1935,tarifas!$A$13:$D$20,4,FALSE)*P1935</f>
        <v>#N/A</v>
      </c>
      <c r="T1935">
        <f>IF(F1935="COD1",tarifas!$D$11*(SUMIFS($P$11:$P$8770,$F$11:$F$8770,"=COD1",$B$11:$B$8770,"="&amp;B1935)/COUNTIFS($F$11:$F$8770,"=COD1",$B$11:$B$8770,"="&amp;B1935))/COUNTIFS($A$11:$A$8770,"="&amp;A1935,$F$11:$F$8770,"=COD1"),0)</f>
        <v>0</v>
      </c>
      <c r="U1935" t="e">
        <f>(VLOOKUP(F1935,tarifas!$C$7:$D$10,2,FALSE)+tarifas!$D$21)*datos!P1935</f>
        <v>#N/A</v>
      </c>
      <c r="V1935" t="e">
        <f t="shared" si="282"/>
        <v>#N/A</v>
      </c>
      <c r="W1935">
        <f t="shared" si="283"/>
        <v>0</v>
      </c>
    </row>
    <row r="1936" spans="1:23" x14ac:dyDescent="0.25">
      <c r="A1936">
        <f t="shared" si="276"/>
        <v>81</v>
      </c>
      <c r="B1936">
        <f t="shared" si="277"/>
        <v>3</v>
      </c>
      <c r="C1936" s="1">
        <f t="shared" si="284"/>
        <v>41720.208333328665</v>
      </c>
      <c r="D1936" s="7">
        <v>0</v>
      </c>
      <c r="E1936" s="7"/>
      <c r="G1936">
        <v>18</v>
      </c>
      <c r="H1936" s="12">
        <v>160.690350116395</v>
      </c>
      <c r="I1936" s="13">
        <f>$D$2*tarifas!$D$12/24</f>
        <v>1.4541666666666666</v>
      </c>
      <c r="J1936" s="13" t="e">
        <f>VLOOKUP(E1936&amp;" "&amp;F1936,tarifas!$A$13:$D$20,4,FALSE)*H1936</f>
        <v>#N/A</v>
      </c>
      <c r="K1936" s="13">
        <f>IF(F1936="COD1",tarifas!$D$11*(SUMIFS($H$11:$H$8770,$F$11:$F$8770,"=COD1",$B$11:$B$8770,"="&amp;B1936)/COUNTIFS($F$11:$F$8770,"=COD1",$B$11:$B$8770,"="&amp;B1936))/COUNTIFS($A$11:$A$8770,"="&amp;A1936,$F$11:$F$8770,"=COD1"),0)</f>
        <v>0</v>
      </c>
      <c r="L1936" s="13" t="e">
        <f>(VLOOKUP(F1936,tarifas!$C$7:$D$10,2,FALSE)+tarifas!$D$21)*datos!H1936</f>
        <v>#N/A</v>
      </c>
      <c r="M1936">
        <v>0</v>
      </c>
      <c r="N1936" s="13" t="e">
        <f t="shared" si="278"/>
        <v>#N/A</v>
      </c>
      <c r="O1936">
        <f t="shared" si="279"/>
        <v>0</v>
      </c>
      <c r="P1936" s="12">
        <f t="shared" si="280"/>
        <v>160.690350116395</v>
      </c>
      <c r="Q1936">
        <f t="shared" si="281"/>
        <v>0</v>
      </c>
      <c r="R1936">
        <f>$D$2*tarifas!$D$12/24</f>
        <v>1.4541666666666666</v>
      </c>
      <c r="S1936" t="e">
        <f>VLOOKUP(E1936&amp;" "&amp;F1936,tarifas!$A$13:$D$20,4,FALSE)*P1936</f>
        <v>#N/A</v>
      </c>
      <c r="T1936">
        <f>IF(F1936="COD1",tarifas!$D$11*(SUMIFS($P$11:$P$8770,$F$11:$F$8770,"=COD1",$B$11:$B$8770,"="&amp;B1936)/COUNTIFS($F$11:$F$8770,"=COD1",$B$11:$B$8770,"="&amp;B1936))/COUNTIFS($A$11:$A$8770,"="&amp;A1936,$F$11:$F$8770,"=COD1"),0)</f>
        <v>0</v>
      </c>
      <c r="U1936" t="e">
        <f>(VLOOKUP(F1936,tarifas!$C$7:$D$10,2,FALSE)+tarifas!$D$21)*datos!P1936</f>
        <v>#N/A</v>
      </c>
      <c r="V1936" t="e">
        <f t="shared" si="282"/>
        <v>#N/A</v>
      </c>
      <c r="W1936">
        <f t="shared" si="283"/>
        <v>0</v>
      </c>
    </row>
    <row r="1937" spans="1:23" x14ac:dyDescent="0.25">
      <c r="A1937">
        <f t="shared" si="276"/>
        <v>81</v>
      </c>
      <c r="B1937">
        <f t="shared" si="277"/>
        <v>3</v>
      </c>
      <c r="C1937" s="1">
        <f t="shared" si="284"/>
        <v>41720.249999995329</v>
      </c>
      <c r="D1937" s="7">
        <v>14.681818181818182</v>
      </c>
      <c r="E1937" s="7"/>
      <c r="G1937">
        <v>21.2</v>
      </c>
      <c r="H1937" s="12">
        <v>159.30064434871844</v>
      </c>
      <c r="I1937" s="13">
        <f>$D$2*tarifas!$D$12/24</f>
        <v>1.4541666666666666</v>
      </c>
      <c r="J1937" s="13" t="e">
        <f>VLOOKUP(E1937&amp;" "&amp;F1937,tarifas!$A$13:$D$20,4,FALSE)*H1937</f>
        <v>#N/A</v>
      </c>
      <c r="K1937" s="13">
        <f>IF(F1937="COD1",tarifas!$D$11*(SUMIFS($H$11:$H$8770,$F$11:$F$8770,"=COD1",$B$11:$B$8770,"="&amp;B1937)/COUNTIFS($F$11:$F$8770,"=COD1",$B$11:$B$8770,"="&amp;B1937))/COUNTIFS($A$11:$A$8770,"="&amp;A1937,$F$11:$F$8770,"=COD1"),0)</f>
        <v>0</v>
      </c>
      <c r="L1937" s="13" t="e">
        <f>(VLOOKUP(F1937,tarifas!$C$7:$D$10,2,FALSE)+tarifas!$D$21)*datos!H1937</f>
        <v>#N/A</v>
      </c>
      <c r="M1937">
        <v>6.0264700000000007</v>
      </c>
      <c r="N1937" s="13" t="e">
        <f t="shared" si="278"/>
        <v>#N/A</v>
      </c>
      <c r="O1937">
        <f t="shared" si="279"/>
        <v>6.0264700000000007</v>
      </c>
      <c r="P1937" s="12">
        <f t="shared" si="280"/>
        <v>153.27417434871845</v>
      </c>
      <c r="Q1937">
        <f t="shared" si="281"/>
        <v>0</v>
      </c>
      <c r="R1937">
        <f>$D$2*tarifas!$D$12/24</f>
        <v>1.4541666666666666</v>
      </c>
      <c r="S1937" t="e">
        <f>VLOOKUP(E1937&amp;" "&amp;F1937,tarifas!$A$13:$D$20,4,FALSE)*P1937</f>
        <v>#N/A</v>
      </c>
      <c r="T1937">
        <f>IF(F1937="COD1",tarifas!$D$11*(SUMIFS($P$11:$P$8770,$F$11:$F$8770,"=COD1",$B$11:$B$8770,"="&amp;B1937)/COUNTIFS($F$11:$F$8770,"=COD1",$B$11:$B$8770,"="&amp;B1937))/COUNTIFS($A$11:$A$8770,"="&amp;A1937,$F$11:$F$8770,"=COD1"),0)</f>
        <v>0</v>
      </c>
      <c r="U1937" t="e">
        <f>(VLOOKUP(F1937,tarifas!$C$7:$D$10,2,FALSE)+tarifas!$D$21)*datos!P1937</f>
        <v>#N/A</v>
      </c>
      <c r="V1937" t="e">
        <f t="shared" si="282"/>
        <v>#N/A</v>
      </c>
      <c r="W1937">
        <f t="shared" si="283"/>
        <v>0</v>
      </c>
    </row>
    <row r="1938" spans="1:23" x14ac:dyDescent="0.25">
      <c r="A1938">
        <f t="shared" si="276"/>
        <v>81</v>
      </c>
      <c r="B1938">
        <f t="shared" si="277"/>
        <v>3</v>
      </c>
      <c r="C1938" s="1">
        <f t="shared" si="284"/>
        <v>41720.291666661993</v>
      </c>
      <c r="D1938" s="7">
        <v>116.42424242424245</v>
      </c>
      <c r="E1938" s="7"/>
      <c r="G1938">
        <v>22</v>
      </c>
      <c r="H1938" s="12">
        <v>145.56726447698065</v>
      </c>
      <c r="I1938" s="13">
        <f>$D$2*tarifas!$D$12/24</f>
        <v>1.4541666666666666</v>
      </c>
      <c r="J1938" s="13" t="e">
        <f>VLOOKUP(E1938&amp;" "&amp;F1938,tarifas!$A$13:$D$20,4,FALSE)*H1938</f>
        <v>#N/A</v>
      </c>
      <c r="K1938" s="13">
        <f>IF(F1938="COD1",tarifas!$D$11*(SUMIFS($H$11:$H$8770,$F$11:$F$8770,"=COD1",$B$11:$B$8770,"="&amp;B1938)/COUNTIFS($F$11:$F$8770,"=COD1",$B$11:$B$8770,"="&amp;B1938))/COUNTIFS($A$11:$A$8770,"="&amp;A1938,$F$11:$F$8770,"=COD1"),0)</f>
        <v>0</v>
      </c>
      <c r="L1938" s="13" t="e">
        <f>(VLOOKUP(F1938,tarifas!$C$7:$D$10,2,FALSE)+tarifas!$D$21)*datos!H1938</f>
        <v>#N/A</v>
      </c>
      <c r="M1938">
        <v>10.291709999999998</v>
      </c>
      <c r="N1938" s="13" t="e">
        <f t="shared" si="278"/>
        <v>#N/A</v>
      </c>
      <c r="O1938">
        <f t="shared" si="279"/>
        <v>10.291709999999998</v>
      </c>
      <c r="P1938" s="12">
        <f t="shared" si="280"/>
        <v>135.27555447698066</v>
      </c>
      <c r="Q1938">
        <f t="shared" si="281"/>
        <v>0</v>
      </c>
      <c r="R1938">
        <f>$D$2*tarifas!$D$12/24</f>
        <v>1.4541666666666666</v>
      </c>
      <c r="S1938" t="e">
        <f>VLOOKUP(E1938&amp;" "&amp;F1938,tarifas!$A$13:$D$20,4,FALSE)*P1938</f>
        <v>#N/A</v>
      </c>
      <c r="T1938">
        <f>IF(F1938="COD1",tarifas!$D$11*(SUMIFS($P$11:$P$8770,$F$11:$F$8770,"=COD1",$B$11:$B$8770,"="&amp;B1938)/COUNTIFS($F$11:$F$8770,"=COD1",$B$11:$B$8770,"="&amp;B1938))/COUNTIFS($A$11:$A$8770,"="&amp;A1938,$F$11:$F$8770,"=COD1"),0)</f>
        <v>0</v>
      </c>
      <c r="U1938" t="e">
        <f>(VLOOKUP(F1938,tarifas!$C$7:$D$10,2,FALSE)+tarifas!$D$21)*datos!P1938</f>
        <v>#N/A</v>
      </c>
      <c r="V1938" t="e">
        <f t="shared" si="282"/>
        <v>#N/A</v>
      </c>
      <c r="W1938">
        <f t="shared" si="283"/>
        <v>0</v>
      </c>
    </row>
    <row r="1939" spans="1:23" x14ac:dyDescent="0.25">
      <c r="A1939">
        <f t="shared" si="276"/>
        <v>81</v>
      </c>
      <c r="B1939">
        <f t="shared" si="277"/>
        <v>3</v>
      </c>
      <c r="C1939" s="1">
        <f t="shared" si="284"/>
        <v>41720.333333328657</v>
      </c>
      <c r="D1939" s="7">
        <v>339.74242424242425</v>
      </c>
      <c r="E1939" s="7"/>
      <c r="G1939">
        <v>22.1</v>
      </c>
      <c r="H1939" s="12">
        <v>144.82511368713401</v>
      </c>
      <c r="I1939" s="13">
        <f>$D$2*tarifas!$D$12/24</f>
        <v>1.4541666666666666</v>
      </c>
      <c r="J1939" s="13" t="e">
        <f>VLOOKUP(E1939&amp;" "&amp;F1939,tarifas!$A$13:$D$20,4,FALSE)*H1939</f>
        <v>#N/A</v>
      </c>
      <c r="K1939" s="13">
        <f>IF(F1939="COD1",tarifas!$D$11*(SUMIFS($H$11:$H$8770,$F$11:$F$8770,"=COD1",$B$11:$B$8770,"="&amp;B1939)/COUNTIFS($F$11:$F$8770,"=COD1",$B$11:$B$8770,"="&amp;B1939))/COUNTIFS($A$11:$A$8770,"="&amp;A1939,$F$11:$F$8770,"=COD1"),0)</f>
        <v>0</v>
      </c>
      <c r="L1939" s="13" t="e">
        <f>(VLOOKUP(F1939,tarifas!$C$7:$D$10,2,FALSE)+tarifas!$D$21)*datos!H1939</f>
        <v>#N/A</v>
      </c>
      <c r="M1939">
        <v>82.158190000000005</v>
      </c>
      <c r="N1939" s="13" t="e">
        <f t="shared" si="278"/>
        <v>#N/A</v>
      </c>
      <c r="O1939">
        <f t="shared" si="279"/>
        <v>82.158190000000005</v>
      </c>
      <c r="P1939" s="12">
        <f t="shared" si="280"/>
        <v>62.666923687134002</v>
      </c>
      <c r="Q1939">
        <f t="shared" si="281"/>
        <v>0</v>
      </c>
      <c r="R1939">
        <f>$D$2*tarifas!$D$12/24</f>
        <v>1.4541666666666666</v>
      </c>
      <c r="S1939" t="e">
        <f>VLOOKUP(E1939&amp;" "&amp;F1939,tarifas!$A$13:$D$20,4,FALSE)*P1939</f>
        <v>#N/A</v>
      </c>
      <c r="T1939">
        <f>IF(F1939="COD1",tarifas!$D$11*(SUMIFS($P$11:$P$8770,$F$11:$F$8770,"=COD1",$B$11:$B$8770,"="&amp;B1939)/COUNTIFS($F$11:$F$8770,"=COD1",$B$11:$B$8770,"="&amp;B1939))/COUNTIFS($A$11:$A$8770,"="&amp;A1939,$F$11:$F$8770,"=COD1"),0)</f>
        <v>0</v>
      </c>
      <c r="U1939" t="e">
        <f>(VLOOKUP(F1939,tarifas!$C$7:$D$10,2,FALSE)+tarifas!$D$21)*datos!P1939</f>
        <v>#N/A</v>
      </c>
      <c r="V1939" t="e">
        <f t="shared" si="282"/>
        <v>#N/A</v>
      </c>
      <c r="W1939">
        <f t="shared" si="283"/>
        <v>0</v>
      </c>
    </row>
    <row r="1940" spans="1:23" x14ac:dyDescent="0.25">
      <c r="A1940">
        <f t="shared" si="276"/>
        <v>81</v>
      </c>
      <c r="B1940">
        <f t="shared" si="277"/>
        <v>3</v>
      </c>
      <c r="C1940" s="1">
        <f t="shared" si="284"/>
        <v>41720.374999995322</v>
      </c>
      <c r="D1940" s="7">
        <v>516.95454545454561</v>
      </c>
      <c r="E1940" s="7"/>
      <c r="G1940">
        <v>22.1</v>
      </c>
      <c r="H1940" s="12">
        <v>147.64318669634932</v>
      </c>
      <c r="I1940" s="13">
        <f>$D$2*tarifas!$D$12/24</f>
        <v>1.4541666666666666</v>
      </c>
      <c r="J1940" s="13" t="e">
        <f>VLOOKUP(E1940&amp;" "&amp;F1940,tarifas!$A$13:$D$20,4,FALSE)*H1940</f>
        <v>#N/A</v>
      </c>
      <c r="K1940" s="13">
        <f>IF(F1940="COD1",tarifas!$D$11*(SUMIFS($H$11:$H$8770,$F$11:$F$8770,"=COD1",$B$11:$B$8770,"="&amp;B1940)/COUNTIFS($F$11:$F$8770,"=COD1",$B$11:$B$8770,"="&amp;B1940))/COUNTIFS($A$11:$A$8770,"="&amp;A1940,$F$11:$F$8770,"=COD1"),0)</f>
        <v>0</v>
      </c>
      <c r="L1940" s="13" t="e">
        <f>(VLOOKUP(F1940,tarifas!$C$7:$D$10,2,FALSE)+tarifas!$D$21)*datos!H1940</f>
        <v>#N/A</v>
      </c>
      <c r="M1940">
        <v>170.37854999999999</v>
      </c>
      <c r="N1940" s="13" t="e">
        <f t="shared" si="278"/>
        <v>#N/A</v>
      </c>
      <c r="O1940">
        <f t="shared" si="279"/>
        <v>147.64318669634932</v>
      </c>
      <c r="P1940" s="12">
        <f t="shared" si="280"/>
        <v>0</v>
      </c>
      <c r="Q1940">
        <f t="shared" si="281"/>
        <v>22.735363303650672</v>
      </c>
      <c r="R1940">
        <f>$D$2*tarifas!$D$12/24</f>
        <v>1.4541666666666666</v>
      </c>
      <c r="S1940" t="e">
        <f>VLOOKUP(E1940&amp;" "&amp;F1940,tarifas!$A$13:$D$20,4,FALSE)*P1940</f>
        <v>#N/A</v>
      </c>
      <c r="T1940">
        <f>IF(F1940="COD1",tarifas!$D$11*(SUMIFS($P$11:$P$8770,$F$11:$F$8770,"=COD1",$B$11:$B$8770,"="&amp;B1940)/COUNTIFS($F$11:$F$8770,"=COD1",$B$11:$B$8770,"="&amp;B1940))/COUNTIFS($A$11:$A$8770,"="&amp;A1940,$F$11:$F$8770,"=COD1"),0)</f>
        <v>0</v>
      </c>
      <c r="U1940" t="e">
        <f>(VLOOKUP(F1940,tarifas!$C$7:$D$10,2,FALSE)+tarifas!$D$21)*datos!P1940</f>
        <v>#N/A</v>
      </c>
      <c r="V1940" t="e">
        <f t="shared" si="282"/>
        <v>#N/A</v>
      </c>
      <c r="W1940">
        <f t="shared" si="283"/>
        <v>0.4522063761096119</v>
      </c>
    </row>
    <row r="1941" spans="1:23" x14ac:dyDescent="0.25">
      <c r="A1941">
        <f t="shared" si="276"/>
        <v>81</v>
      </c>
      <c r="B1941">
        <f t="shared" si="277"/>
        <v>3</v>
      </c>
      <c r="C1941" s="1">
        <f t="shared" si="284"/>
        <v>41720.416666661986</v>
      </c>
      <c r="D1941" s="7">
        <v>657.07575757575751</v>
      </c>
      <c r="E1941" s="7"/>
      <c r="G1941">
        <v>23.4</v>
      </c>
      <c r="H1941" s="12">
        <v>146.42084985855109</v>
      </c>
      <c r="I1941" s="13">
        <f>$D$2*tarifas!$D$12/24</f>
        <v>1.4541666666666666</v>
      </c>
      <c r="J1941" s="13" t="e">
        <f>VLOOKUP(E1941&amp;" "&amp;F1941,tarifas!$A$13:$D$20,4,FALSE)*H1941</f>
        <v>#N/A</v>
      </c>
      <c r="K1941" s="13">
        <f>IF(F1941="COD1",tarifas!$D$11*(SUMIFS($H$11:$H$8770,$F$11:$F$8770,"=COD1",$B$11:$B$8770,"="&amp;B1941)/COUNTIFS($F$11:$F$8770,"=COD1",$B$11:$B$8770,"="&amp;B1941))/COUNTIFS($A$11:$A$8770,"="&amp;A1941,$F$11:$F$8770,"=COD1"),0)</f>
        <v>0</v>
      </c>
      <c r="L1941" s="13" t="e">
        <f>(VLOOKUP(F1941,tarifas!$C$7:$D$10,2,FALSE)+tarifas!$D$21)*datos!H1941</f>
        <v>#N/A</v>
      </c>
      <c r="M1941">
        <v>149.68326999999999</v>
      </c>
      <c r="N1941" s="13" t="e">
        <f t="shared" si="278"/>
        <v>#N/A</v>
      </c>
      <c r="O1941">
        <f t="shared" si="279"/>
        <v>146.42084985855109</v>
      </c>
      <c r="P1941" s="12">
        <f t="shared" si="280"/>
        <v>0</v>
      </c>
      <c r="Q1941">
        <f t="shared" si="281"/>
        <v>3.2624201414488994</v>
      </c>
      <c r="R1941">
        <f>$D$2*tarifas!$D$12/24</f>
        <v>1.4541666666666666</v>
      </c>
      <c r="S1941" t="e">
        <f>VLOOKUP(E1941&amp;" "&amp;F1941,tarifas!$A$13:$D$20,4,FALSE)*P1941</f>
        <v>#N/A</v>
      </c>
      <c r="T1941">
        <f>IF(F1941="COD1",tarifas!$D$11*(SUMIFS($P$11:$P$8770,$F$11:$F$8770,"=COD1",$B$11:$B$8770,"="&amp;B1941)/COUNTIFS($F$11:$F$8770,"=COD1",$B$11:$B$8770,"="&amp;B1941))/COUNTIFS($A$11:$A$8770,"="&amp;A1941,$F$11:$F$8770,"=COD1"),0)</f>
        <v>0</v>
      </c>
      <c r="U1941" t="e">
        <f>(VLOOKUP(F1941,tarifas!$C$7:$D$10,2,FALSE)+tarifas!$D$21)*datos!P1941</f>
        <v>#N/A</v>
      </c>
      <c r="V1941" t="e">
        <f t="shared" si="282"/>
        <v>#N/A</v>
      </c>
      <c r="W1941">
        <f t="shared" si="283"/>
        <v>6.870656817891381E-2</v>
      </c>
    </row>
    <row r="1942" spans="1:23" x14ac:dyDescent="0.25">
      <c r="A1942">
        <f t="shared" si="276"/>
        <v>81</v>
      </c>
      <c r="B1942">
        <f t="shared" si="277"/>
        <v>3</v>
      </c>
      <c r="C1942" s="1">
        <f t="shared" si="284"/>
        <v>41720.45833332865</v>
      </c>
      <c r="D1942" s="7">
        <v>746.71212121212125</v>
      </c>
      <c r="E1942" s="7"/>
      <c r="G1942">
        <v>18</v>
      </c>
      <c r="H1942" s="12">
        <v>146.82036601981898</v>
      </c>
      <c r="I1942" s="13">
        <f>$D$2*tarifas!$D$12/24</f>
        <v>1.4541666666666666</v>
      </c>
      <c r="J1942" s="13" t="e">
        <f>VLOOKUP(E1942&amp;" "&amp;F1942,tarifas!$A$13:$D$20,4,FALSE)*H1942</f>
        <v>#N/A</v>
      </c>
      <c r="K1942" s="13">
        <f>IF(F1942="COD1",tarifas!$D$11*(SUMIFS($H$11:$H$8770,$F$11:$F$8770,"=COD1",$B$11:$B$8770,"="&amp;B1942)/COUNTIFS($F$11:$F$8770,"=COD1",$B$11:$B$8770,"="&amp;B1942))/COUNTIFS($A$11:$A$8770,"="&amp;A1942,$F$11:$F$8770,"=COD1"),0)</f>
        <v>0</v>
      </c>
      <c r="L1942" s="13" t="e">
        <f>(VLOOKUP(F1942,tarifas!$C$7:$D$10,2,FALSE)+tarifas!$D$21)*datos!H1942</f>
        <v>#N/A</v>
      </c>
      <c r="M1942">
        <v>190.17218</v>
      </c>
      <c r="N1942" s="13" t="e">
        <f t="shared" si="278"/>
        <v>#N/A</v>
      </c>
      <c r="O1942">
        <f t="shared" si="279"/>
        <v>146.82036601981898</v>
      </c>
      <c r="P1942" s="12">
        <f t="shared" si="280"/>
        <v>0</v>
      </c>
      <c r="Q1942">
        <f t="shared" si="281"/>
        <v>43.351813980181021</v>
      </c>
      <c r="R1942">
        <f>$D$2*tarifas!$D$12/24</f>
        <v>1.4541666666666666</v>
      </c>
      <c r="S1942" t="e">
        <f>VLOOKUP(E1942&amp;" "&amp;F1942,tarifas!$A$13:$D$20,4,FALSE)*P1942</f>
        <v>#N/A</v>
      </c>
      <c r="T1942">
        <f>IF(F1942="COD1",tarifas!$D$11*(SUMIFS($P$11:$P$8770,$F$11:$F$8770,"=COD1",$B$11:$B$8770,"="&amp;B1942)/COUNTIFS($F$11:$F$8770,"=COD1",$B$11:$B$8770,"="&amp;B1942))/COUNTIFS($A$11:$A$8770,"="&amp;A1942,$F$11:$F$8770,"=COD1"),0)</f>
        <v>0</v>
      </c>
      <c r="U1942" t="e">
        <f>(VLOOKUP(F1942,tarifas!$C$7:$D$10,2,FALSE)+tarifas!$D$21)*datos!P1942</f>
        <v>#N/A</v>
      </c>
      <c r="V1942" t="e">
        <f t="shared" si="282"/>
        <v>#N/A</v>
      </c>
      <c r="W1942">
        <f t="shared" si="283"/>
        <v>0.70229938647893253</v>
      </c>
    </row>
    <row r="1943" spans="1:23" x14ac:dyDescent="0.25">
      <c r="A1943">
        <f t="shared" si="276"/>
        <v>81</v>
      </c>
      <c r="B1943">
        <f t="shared" si="277"/>
        <v>3</v>
      </c>
      <c r="C1943" s="1">
        <f t="shared" si="284"/>
        <v>41720.499999995314</v>
      </c>
      <c r="D1943" s="7">
        <v>727.65151515151524</v>
      </c>
      <c r="E1943" s="7"/>
      <c r="G1943">
        <v>13.2</v>
      </c>
      <c r="H1943" s="12">
        <v>147.85176133917525</v>
      </c>
      <c r="I1943" s="13">
        <f>$D$2*tarifas!$D$12/24</f>
        <v>1.4541666666666666</v>
      </c>
      <c r="J1943" s="13" t="e">
        <f>VLOOKUP(E1943&amp;" "&amp;F1943,tarifas!$A$13:$D$20,4,FALSE)*H1943</f>
        <v>#N/A</v>
      </c>
      <c r="K1943" s="13">
        <f>IF(F1943="COD1",tarifas!$D$11*(SUMIFS($H$11:$H$8770,$F$11:$F$8770,"=COD1",$B$11:$B$8770,"="&amp;B1943)/COUNTIFS($F$11:$F$8770,"=COD1",$B$11:$B$8770,"="&amp;B1943))/COUNTIFS($A$11:$A$8770,"="&amp;A1943,$F$11:$F$8770,"=COD1"),0)</f>
        <v>0</v>
      </c>
      <c r="L1943" s="13" t="e">
        <f>(VLOOKUP(F1943,tarifas!$C$7:$D$10,2,FALSE)+tarifas!$D$21)*datos!H1943</f>
        <v>#N/A</v>
      </c>
      <c r="M1943">
        <v>568.53069999999991</v>
      </c>
      <c r="N1943" s="13" t="e">
        <f t="shared" si="278"/>
        <v>#N/A</v>
      </c>
      <c r="O1943">
        <f t="shared" si="279"/>
        <v>147.85176133917525</v>
      </c>
      <c r="P1943" s="12">
        <f t="shared" si="280"/>
        <v>0</v>
      </c>
      <c r="Q1943">
        <f t="shared" si="281"/>
        <v>420.67893866082466</v>
      </c>
      <c r="R1943">
        <f>$D$2*tarifas!$D$12/24</f>
        <v>1.4541666666666666</v>
      </c>
      <c r="S1943" t="e">
        <f>VLOOKUP(E1943&amp;" "&amp;F1943,tarifas!$A$13:$D$20,4,FALSE)*P1943</f>
        <v>#N/A</v>
      </c>
      <c r="T1943">
        <f>IF(F1943="COD1",tarifas!$D$11*(SUMIFS($P$11:$P$8770,$F$11:$F$8770,"=COD1",$B$11:$B$8770,"="&amp;B1943)/COUNTIFS($F$11:$F$8770,"=COD1",$B$11:$B$8770,"="&amp;B1943))/COUNTIFS($A$11:$A$8770,"="&amp;A1943,$F$11:$F$8770,"=COD1"),0)</f>
        <v>0</v>
      </c>
      <c r="U1943" t="e">
        <f>(VLOOKUP(F1943,tarifas!$C$7:$D$10,2,FALSE)+tarifas!$D$21)*datos!P1943</f>
        <v>#N/A</v>
      </c>
      <c r="V1943" t="e">
        <f t="shared" si="282"/>
        <v>#N/A</v>
      </c>
      <c r="W1943">
        <f t="shared" si="283"/>
        <v>4.9976657912905962</v>
      </c>
    </row>
    <row r="1944" spans="1:23" x14ac:dyDescent="0.25">
      <c r="A1944">
        <f t="shared" si="276"/>
        <v>81</v>
      </c>
      <c r="B1944">
        <f t="shared" si="277"/>
        <v>3</v>
      </c>
      <c r="C1944" s="1">
        <f t="shared" si="284"/>
        <v>41720.541666661979</v>
      </c>
      <c r="D1944" s="7">
        <v>720.43939393939388</v>
      </c>
      <c r="E1944" s="7"/>
      <c r="G1944">
        <v>11</v>
      </c>
      <c r="H1944" s="12">
        <v>149.07813463777902</v>
      </c>
      <c r="I1944" s="13">
        <f>$D$2*tarifas!$D$12/24</f>
        <v>1.4541666666666666</v>
      </c>
      <c r="J1944" s="13" t="e">
        <f>VLOOKUP(E1944&amp;" "&amp;F1944,tarifas!$A$13:$D$20,4,FALSE)*H1944</f>
        <v>#N/A</v>
      </c>
      <c r="K1944" s="13">
        <f>IF(F1944="COD1",tarifas!$D$11*(SUMIFS($H$11:$H$8770,$F$11:$F$8770,"=COD1",$B$11:$B$8770,"="&amp;B1944)/COUNTIFS($F$11:$F$8770,"=COD1",$B$11:$B$8770,"="&amp;B1944))/COUNTIFS($A$11:$A$8770,"="&amp;A1944,$F$11:$F$8770,"=COD1"),0)</f>
        <v>0</v>
      </c>
      <c r="L1944" s="13" t="e">
        <f>(VLOOKUP(F1944,tarifas!$C$7:$D$10,2,FALSE)+tarifas!$D$21)*datos!H1944</f>
        <v>#N/A</v>
      </c>
      <c r="M1944">
        <v>199.02601999999999</v>
      </c>
      <c r="N1944" s="13" t="e">
        <f t="shared" si="278"/>
        <v>#N/A</v>
      </c>
      <c r="O1944">
        <f t="shared" si="279"/>
        <v>149.07813463777902</v>
      </c>
      <c r="P1944" s="12">
        <f t="shared" si="280"/>
        <v>0</v>
      </c>
      <c r="Q1944">
        <f t="shared" si="281"/>
        <v>49.947885362220973</v>
      </c>
      <c r="R1944">
        <f>$D$2*tarifas!$D$12/24</f>
        <v>1.4541666666666666</v>
      </c>
      <c r="S1944" t="e">
        <f>VLOOKUP(E1944&amp;" "&amp;F1944,tarifas!$A$13:$D$20,4,FALSE)*P1944</f>
        <v>#N/A</v>
      </c>
      <c r="T1944">
        <f>IF(F1944="COD1",tarifas!$D$11*(SUMIFS($P$11:$P$8770,$F$11:$F$8770,"=COD1",$B$11:$B$8770,"="&amp;B1944)/COUNTIFS($F$11:$F$8770,"=COD1",$B$11:$B$8770,"="&amp;B1944))/COUNTIFS($A$11:$A$8770,"="&amp;A1944,$F$11:$F$8770,"=COD1"),0)</f>
        <v>0</v>
      </c>
      <c r="U1944" t="e">
        <f>(VLOOKUP(F1944,tarifas!$C$7:$D$10,2,FALSE)+tarifas!$D$21)*datos!P1944</f>
        <v>#N/A</v>
      </c>
      <c r="V1944" t="e">
        <f t="shared" si="282"/>
        <v>#N/A</v>
      </c>
      <c r="W1944">
        <f t="shared" si="283"/>
        <v>0.49448406508598769</v>
      </c>
    </row>
    <row r="1945" spans="1:23" x14ac:dyDescent="0.25">
      <c r="A1945">
        <f t="shared" si="276"/>
        <v>81</v>
      </c>
      <c r="B1945">
        <f t="shared" si="277"/>
        <v>3</v>
      </c>
      <c r="C1945" s="1">
        <f t="shared" si="284"/>
        <v>41720.583333328643</v>
      </c>
      <c r="D1945" s="7">
        <v>656.56060606060612</v>
      </c>
      <c r="E1945" s="7"/>
      <c r="G1945">
        <v>7.04</v>
      </c>
      <c r="H1945" s="12">
        <v>149.46991184593185</v>
      </c>
      <c r="I1945" s="13">
        <f>$D$2*tarifas!$D$12/24</f>
        <v>1.4541666666666666</v>
      </c>
      <c r="J1945" s="13" t="e">
        <f>VLOOKUP(E1945&amp;" "&amp;F1945,tarifas!$A$13:$D$20,4,FALSE)*H1945</f>
        <v>#N/A</v>
      </c>
      <c r="K1945" s="13">
        <f>IF(F1945="COD1",tarifas!$D$11*(SUMIFS($H$11:$H$8770,$F$11:$F$8770,"=COD1",$B$11:$B$8770,"="&amp;B1945)/COUNTIFS($F$11:$F$8770,"=COD1",$B$11:$B$8770,"="&amp;B1945))/COUNTIFS($A$11:$A$8770,"="&amp;A1945,$F$11:$F$8770,"=COD1"),0)</f>
        <v>0</v>
      </c>
      <c r="L1945" s="13" t="e">
        <f>(VLOOKUP(F1945,tarifas!$C$7:$D$10,2,FALSE)+tarifas!$D$21)*datos!H1945</f>
        <v>#N/A</v>
      </c>
      <c r="M1945">
        <v>465.48183</v>
      </c>
      <c r="N1945" s="13" t="e">
        <f t="shared" si="278"/>
        <v>#N/A</v>
      </c>
      <c r="O1945">
        <f t="shared" si="279"/>
        <v>149.46991184593185</v>
      </c>
      <c r="P1945" s="12">
        <f t="shared" si="280"/>
        <v>0</v>
      </c>
      <c r="Q1945">
        <f t="shared" si="281"/>
        <v>316.01191815406816</v>
      </c>
      <c r="R1945">
        <f>$D$2*tarifas!$D$12/24</f>
        <v>1.4541666666666666</v>
      </c>
      <c r="S1945" t="e">
        <f>VLOOKUP(E1945&amp;" "&amp;F1945,tarifas!$A$13:$D$20,4,FALSE)*P1945</f>
        <v>#N/A</v>
      </c>
      <c r="T1945">
        <f>IF(F1945="COD1",tarifas!$D$11*(SUMIFS($P$11:$P$8770,$F$11:$F$8770,"=COD1",$B$11:$B$8770,"="&amp;B1945)/COUNTIFS($F$11:$F$8770,"=COD1",$B$11:$B$8770,"="&amp;B1945))/COUNTIFS($A$11:$A$8770,"="&amp;A1945,$F$11:$F$8770,"=COD1"),0)</f>
        <v>0</v>
      </c>
      <c r="U1945" t="e">
        <f>(VLOOKUP(F1945,tarifas!$C$7:$D$10,2,FALSE)+tarifas!$D$21)*datos!P1945</f>
        <v>#N/A</v>
      </c>
      <c r="V1945" t="e">
        <f t="shared" si="282"/>
        <v>#N/A</v>
      </c>
      <c r="W1945">
        <f t="shared" si="283"/>
        <v>2.0022515134241758</v>
      </c>
    </row>
    <row r="1946" spans="1:23" x14ac:dyDescent="0.25">
      <c r="A1946">
        <f t="shared" si="276"/>
        <v>81</v>
      </c>
      <c r="B1946">
        <f t="shared" si="277"/>
        <v>3</v>
      </c>
      <c r="C1946" s="1">
        <f t="shared" si="284"/>
        <v>41720.624999995307</v>
      </c>
      <c r="D1946" s="7">
        <v>479.86363636363637</v>
      </c>
      <c r="E1946" s="7"/>
      <c r="G1946">
        <v>5</v>
      </c>
      <c r="H1946" s="12">
        <v>155.39296974244601</v>
      </c>
      <c r="I1946" s="13">
        <f>$D$2*tarifas!$D$12/24</f>
        <v>1.4541666666666666</v>
      </c>
      <c r="J1946" s="13" t="e">
        <f>VLOOKUP(E1946&amp;" "&amp;F1946,tarifas!$A$13:$D$20,4,FALSE)*H1946</f>
        <v>#N/A</v>
      </c>
      <c r="K1946" s="13">
        <f>IF(F1946="COD1",tarifas!$D$11*(SUMIFS($H$11:$H$8770,$F$11:$F$8770,"=COD1",$B$11:$B$8770,"="&amp;B1946)/COUNTIFS($F$11:$F$8770,"=COD1",$B$11:$B$8770,"="&amp;B1946))/COUNTIFS($A$11:$A$8770,"="&amp;A1946,$F$11:$F$8770,"=COD1"),0)</f>
        <v>0</v>
      </c>
      <c r="L1946" s="13" t="e">
        <f>(VLOOKUP(F1946,tarifas!$C$7:$D$10,2,FALSE)+tarifas!$D$21)*datos!H1946</f>
        <v>#N/A</v>
      </c>
      <c r="M1946">
        <v>360.94481999999999</v>
      </c>
      <c r="N1946" s="13" t="e">
        <f t="shared" si="278"/>
        <v>#N/A</v>
      </c>
      <c r="O1946">
        <f t="shared" si="279"/>
        <v>155.39296974244601</v>
      </c>
      <c r="P1946" s="12">
        <f t="shared" si="280"/>
        <v>0</v>
      </c>
      <c r="Q1946">
        <f t="shared" si="281"/>
        <v>205.55185025755398</v>
      </c>
      <c r="R1946">
        <f>$D$2*tarifas!$D$12/24</f>
        <v>1.4541666666666666</v>
      </c>
      <c r="S1946" t="e">
        <f>VLOOKUP(E1946&amp;" "&amp;F1946,tarifas!$A$13:$D$20,4,FALSE)*P1946</f>
        <v>#N/A</v>
      </c>
      <c r="T1946">
        <f>IF(F1946="COD1",tarifas!$D$11*(SUMIFS($P$11:$P$8770,$F$11:$F$8770,"=COD1",$B$11:$B$8770,"="&amp;B1946)/COUNTIFS($F$11:$F$8770,"=COD1",$B$11:$B$8770,"="&amp;B1946))/COUNTIFS($A$11:$A$8770,"="&amp;A1946,$F$11:$F$8770,"=COD1"),0)</f>
        <v>0</v>
      </c>
      <c r="U1946" t="e">
        <f>(VLOOKUP(F1946,tarifas!$C$7:$D$10,2,FALSE)+tarifas!$D$21)*datos!P1946</f>
        <v>#N/A</v>
      </c>
      <c r="V1946" t="e">
        <f t="shared" si="282"/>
        <v>#N/A</v>
      </c>
      <c r="W1946">
        <f t="shared" si="283"/>
        <v>0.92498332615899281</v>
      </c>
    </row>
    <row r="1947" spans="1:23" x14ac:dyDescent="0.25">
      <c r="A1947">
        <f t="shared" si="276"/>
        <v>81</v>
      </c>
      <c r="B1947">
        <f t="shared" si="277"/>
        <v>3</v>
      </c>
      <c r="C1947" s="1">
        <f t="shared" si="284"/>
        <v>41720.666666661971</v>
      </c>
      <c r="D1947" s="7">
        <v>302.90909090909088</v>
      </c>
      <c r="E1947" s="7"/>
      <c r="G1947">
        <v>3</v>
      </c>
      <c r="H1947" s="12">
        <v>161.2741243532875</v>
      </c>
      <c r="I1947" s="13">
        <f>$D$2*tarifas!$D$12/24</f>
        <v>1.4541666666666666</v>
      </c>
      <c r="J1947" s="13" t="e">
        <f>VLOOKUP(E1947&amp;" "&amp;F1947,tarifas!$A$13:$D$20,4,FALSE)*H1947</f>
        <v>#N/A</v>
      </c>
      <c r="K1947" s="13">
        <f>IF(F1947="COD1",tarifas!$D$11*(SUMIFS($H$11:$H$8770,$F$11:$F$8770,"=COD1",$B$11:$B$8770,"="&amp;B1947)/COUNTIFS($F$11:$F$8770,"=COD1",$B$11:$B$8770,"="&amp;B1947))/COUNTIFS($A$11:$A$8770,"="&amp;A1947,$F$11:$F$8770,"=COD1"),0)</f>
        <v>0</v>
      </c>
      <c r="L1947" s="13" t="e">
        <f>(VLOOKUP(F1947,tarifas!$C$7:$D$10,2,FALSE)+tarifas!$D$21)*datos!H1947</f>
        <v>#N/A</v>
      </c>
      <c r="M1947">
        <v>208.81004999999999</v>
      </c>
      <c r="N1947" s="13" t="e">
        <f t="shared" si="278"/>
        <v>#N/A</v>
      </c>
      <c r="O1947">
        <f t="shared" si="279"/>
        <v>161.2741243532875</v>
      </c>
      <c r="P1947" s="12">
        <f t="shared" si="280"/>
        <v>0</v>
      </c>
      <c r="Q1947">
        <f t="shared" si="281"/>
        <v>47.535925646712485</v>
      </c>
      <c r="R1947">
        <f>$D$2*tarifas!$D$12/24</f>
        <v>1.4541666666666666</v>
      </c>
      <c r="S1947" t="e">
        <f>VLOOKUP(E1947&amp;" "&amp;F1947,tarifas!$A$13:$D$20,4,FALSE)*P1947</f>
        <v>#N/A</v>
      </c>
      <c r="T1947">
        <f>IF(F1947="COD1",tarifas!$D$11*(SUMIFS($P$11:$P$8770,$F$11:$F$8770,"=COD1",$B$11:$B$8770,"="&amp;B1947)/COUNTIFS($F$11:$F$8770,"=COD1",$B$11:$B$8770,"="&amp;B1947))/COUNTIFS($A$11:$A$8770,"="&amp;A1947,$F$11:$F$8770,"=COD1"),0)</f>
        <v>0</v>
      </c>
      <c r="U1947" t="e">
        <f>(VLOOKUP(F1947,tarifas!$C$7:$D$10,2,FALSE)+tarifas!$D$21)*datos!P1947</f>
        <v>#N/A</v>
      </c>
      <c r="V1947" t="e">
        <f t="shared" si="282"/>
        <v>#N/A</v>
      </c>
      <c r="W1947">
        <f t="shared" si="283"/>
        <v>0.12834699924612372</v>
      </c>
    </row>
    <row r="1948" spans="1:23" x14ac:dyDescent="0.25">
      <c r="A1948">
        <f t="shared" si="276"/>
        <v>81</v>
      </c>
      <c r="B1948">
        <f t="shared" si="277"/>
        <v>3</v>
      </c>
      <c r="C1948" s="1">
        <f t="shared" si="284"/>
        <v>41720.708333328635</v>
      </c>
      <c r="D1948" s="7">
        <v>125.6969696969697</v>
      </c>
      <c r="E1948" s="7"/>
      <c r="G1948">
        <v>5</v>
      </c>
      <c r="H1948" s="12">
        <v>160.64731735282729</v>
      </c>
      <c r="I1948" s="13">
        <f>$D$2*tarifas!$D$12/24</f>
        <v>1.4541666666666666</v>
      </c>
      <c r="J1948" s="13" t="e">
        <f>VLOOKUP(E1948&amp;" "&amp;F1948,tarifas!$A$13:$D$20,4,FALSE)*H1948</f>
        <v>#N/A</v>
      </c>
      <c r="K1948" s="13">
        <f>IF(F1948="COD1",tarifas!$D$11*(SUMIFS($H$11:$H$8770,$F$11:$F$8770,"=COD1",$B$11:$B$8770,"="&amp;B1948)/COUNTIFS($F$11:$F$8770,"=COD1",$B$11:$B$8770,"="&amp;B1948))/COUNTIFS($A$11:$A$8770,"="&amp;A1948,$F$11:$F$8770,"=COD1"),0)</f>
        <v>0</v>
      </c>
      <c r="L1948" s="13" t="e">
        <f>(VLOOKUP(F1948,tarifas!$C$7:$D$10,2,FALSE)+tarifas!$D$21)*datos!H1948</f>
        <v>#N/A</v>
      </c>
      <c r="M1948">
        <v>59.95194</v>
      </c>
      <c r="N1948" s="13" t="e">
        <f t="shared" si="278"/>
        <v>#N/A</v>
      </c>
      <c r="O1948">
        <f t="shared" si="279"/>
        <v>59.95194</v>
      </c>
      <c r="P1948" s="12">
        <f t="shared" si="280"/>
        <v>100.69537735282728</v>
      </c>
      <c r="Q1948">
        <f t="shared" si="281"/>
        <v>0</v>
      </c>
      <c r="R1948">
        <f>$D$2*tarifas!$D$12/24</f>
        <v>1.4541666666666666</v>
      </c>
      <c r="S1948" t="e">
        <f>VLOOKUP(E1948&amp;" "&amp;F1948,tarifas!$A$13:$D$20,4,FALSE)*P1948</f>
        <v>#N/A</v>
      </c>
      <c r="T1948">
        <f>IF(F1948="COD1",tarifas!$D$11*(SUMIFS($P$11:$P$8770,$F$11:$F$8770,"=COD1",$B$11:$B$8770,"="&amp;B1948)/COUNTIFS($F$11:$F$8770,"=COD1",$B$11:$B$8770,"="&amp;B1948))/COUNTIFS($A$11:$A$8770,"="&amp;A1948,$F$11:$F$8770,"=COD1"),0)</f>
        <v>0</v>
      </c>
      <c r="U1948" t="e">
        <f>(VLOOKUP(F1948,tarifas!$C$7:$D$10,2,FALSE)+tarifas!$D$21)*datos!P1948</f>
        <v>#N/A</v>
      </c>
      <c r="V1948" t="e">
        <f t="shared" si="282"/>
        <v>#N/A</v>
      </c>
      <c r="W1948">
        <f t="shared" si="283"/>
        <v>0</v>
      </c>
    </row>
    <row r="1949" spans="1:23" x14ac:dyDescent="0.25">
      <c r="A1949">
        <f t="shared" si="276"/>
        <v>81</v>
      </c>
      <c r="B1949">
        <f t="shared" si="277"/>
        <v>3</v>
      </c>
      <c r="C1949" s="1">
        <f t="shared" si="284"/>
        <v>41720.7499999953</v>
      </c>
      <c r="D1949" s="7">
        <v>0</v>
      </c>
      <c r="E1949" s="7"/>
      <c r="G1949">
        <v>11</v>
      </c>
      <c r="H1949" s="12">
        <v>161.73650255655116</v>
      </c>
      <c r="I1949" s="13">
        <f>$D$2*tarifas!$D$12/24</f>
        <v>1.4541666666666666</v>
      </c>
      <c r="J1949" s="13" t="e">
        <f>VLOOKUP(E1949&amp;" "&amp;F1949,tarifas!$A$13:$D$20,4,FALSE)*H1949</f>
        <v>#N/A</v>
      </c>
      <c r="K1949" s="13">
        <f>IF(F1949="COD1",tarifas!$D$11*(SUMIFS($H$11:$H$8770,$F$11:$F$8770,"=COD1",$B$11:$B$8770,"="&amp;B1949)/COUNTIFS($F$11:$F$8770,"=COD1",$B$11:$B$8770,"="&amp;B1949))/COUNTIFS($A$11:$A$8770,"="&amp;A1949,$F$11:$F$8770,"=COD1"),0)</f>
        <v>0</v>
      </c>
      <c r="L1949" s="13" t="e">
        <f>(VLOOKUP(F1949,tarifas!$C$7:$D$10,2,FALSE)+tarifas!$D$21)*datos!H1949</f>
        <v>#N/A</v>
      </c>
      <c r="M1949">
        <v>0</v>
      </c>
      <c r="N1949" s="13" t="e">
        <f t="shared" si="278"/>
        <v>#N/A</v>
      </c>
      <c r="O1949">
        <f t="shared" si="279"/>
        <v>0</v>
      </c>
      <c r="P1949" s="12">
        <f t="shared" si="280"/>
        <v>161.73650255655116</v>
      </c>
      <c r="Q1949">
        <f t="shared" si="281"/>
        <v>0</v>
      </c>
      <c r="R1949">
        <f>$D$2*tarifas!$D$12/24</f>
        <v>1.4541666666666666</v>
      </c>
      <c r="S1949" t="e">
        <f>VLOOKUP(E1949&amp;" "&amp;F1949,tarifas!$A$13:$D$20,4,FALSE)*P1949</f>
        <v>#N/A</v>
      </c>
      <c r="T1949">
        <f>IF(F1949="COD1",tarifas!$D$11*(SUMIFS($P$11:$P$8770,$F$11:$F$8770,"=COD1",$B$11:$B$8770,"="&amp;B1949)/COUNTIFS($F$11:$F$8770,"=COD1",$B$11:$B$8770,"="&amp;B1949))/COUNTIFS($A$11:$A$8770,"="&amp;A1949,$F$11:$F$8770,"=COD1"),0)</f>
        <v>0</v>
      </c>
      <c r="U1949" t="e">
        <f>(VLOOKUP(F1949,tarifas!$C$7:$D$10,2,FALSE)+tarifas!$D$21)*datos!P1949</f>
        <v>#N/A</v>
      </c>
      <c r="V1949" t="e">
        <f t="shared" si="282"/>
        <v>#N/A</v>
      </c>
      <c r="W1949">
        <f t="shared" si="283"/>
        <v>0</v>
      </c>
    </row>
    <row r="1950" spans="1:23" x14ac:dyDescent="0.25">
      <c r="A1950">
        <f t="shared" si="276"/>
        <v>81</v>
      </c>
      <c r="B1950">
        <f t="shared" si="277"/>
        <v>3</v>
      </c>
      <c r="C1950" s="1">
        <f t="shared" si="284"/>
        <v>41720.791666661964</v>
      </c>
      <c r="D1950" s="7">
        <v>0</v>
      </c>
      <c r="E1950" s="7"/>
      <c r="G1950">
        <v>21.36</v>
      </c>
      <c r="H1950" s="12">
        <v>160.93043325981017</v>
      </c>
      <c r="I1950" s="13">
        <f>$D$2*tarifas!$D$12/24</f>
        <v>1.4541666666666666</v>
      </c>
      <c r="J1950" s="13" t="e">
        <f>VLOOKUP(E1950&amp;" "&amp;F1950,tarifas!$A$13:$D$20,4,FALSE)*H1950</f>
        <v>#N/A</v>
      </c>
      <c r="K1950" s="13">
        <f>IF(F1950="COD1",tarifas!$D$11*(SUMIFS($H$11:$H$8770,$F$11:$F$8770,"=COD1",$B$11:$B$8770,"="&amp;B1950)/COUNTIFS($F$11:$F$8770,"=COD1",$B$11:$B$8770,"="&amp;B1950))/COUNTIFS($A$11:$A$8770,"="&amp;A1950,$F$11:$F$8770,"=COD1"),0)</f>
        <v>0</v>
      </c>
      <c r="L1950" s="13" t="e">
        <f>(VLOOKUP(F1950,tarifas!$C$7:$D$10,2,FALSE)+tarifas!$D$21)*datos!H1950</f>
        <v>#N/A</v>
      </c>
      <c r="M1950">
        <v>0</v>
      </c>
      <c r="N1950" s="13" t="e">
        <f t="shared" si="278"/>
        <v>#N/A</v>
      </c>
      <c r="O1950">
        <f t="shared" si="279"/>
        <v>0</v>
      </c>
      <c r="P1950" s="12">
        <f t="shared" si="280"/>
        <v>160.93043325981017</v>
      </c>
      <c r="Q1950">
        <f t="shared" si="281"/>
        <v>0</v>
      </c>
      <c r="R1950">
        <f>$D$2*tarifas!$D$12/24</f>
        <v>1.4541666666666666</v>
      </c>
      <c r="S1950" t="e">
        <f>VLOOKUP(E1950&amp;" "&amp;F1950,tarifas!$A$13:$D$20,4,FALSE)*P1950</f>
        <v>#N/A</v>
      </c>
      <c r="T1950">
        <f>IF(F1950="COD1",tarifas!$D$11*(SUMIFS($P$11:$P$8770,$F$11:$F$8770,"=COD1",$B$11:$B$8770,"="&amp;B1950)/COUNTIFS($F$11:$F$8770,"=COD1",$B$11:$B$8770,"="&amp;B1950))/COUNTIFS($A$11:$A$8770,"="&amp;A1950,$F$11:$F$8770,"=COD1"),0)</f>
        <v>0</v>
      </c>
      <c r="U1950" t="e">
        <f>(VLOOKUP(F1950,tarifas!$C$7:$D$10,2,FALSE)+tarifas!$D$21)*datos!P1950</f>
        <v>#N/A</v>
      </c>
      <c r="V1950" t="e">
        <f t="shared" si="282"/>
        <v>#N/A</v>
      </c>
      <c r="W1950">
        <f t="shared" si="283"/>
        <v>0</v>
      </c>
    </row>
    <row r="1951" spans="1:23" x14ac:dyDescent="0.25">
      <c r="A1951">
        <f t="shared" si="276"/>
        <v>81</v>
      </c>
      <c r="B1951">
        <f t="shared" si="277"/>
        <v>3</v>
      </c>
      <c r="C1951" s="1">
        <f t="shared" si="284"/>
        <v>41720.833333328628</v>
      </c>
      <c r="D1951" s="7">
        <v>0</v>
      </c>
      <c r="E1951" s="7"/>
      <c r="G1951">
        <v>23.43</v>
      </c>
      <c r="H1951" s="12">
        <v>171.72837043398047</v>
      </c>
      <c r="I1951" s="13">
        <f>$D$2*tarifas!$D$12/24</f>
        <v>1.4541666666666666</v>
      </c>
      <c r="J1951" s="13" t="e">
        <f>VLOOKUP(E1951&amp;" "&amp;F1951,tarifas!$A$13:$D$20,4,FALSE)*H1951</f>
        <v>#N/A</v>
      </c>
      <c r="K1951" s="13">
        <f>IF(F1951="COD1",tarifas!$D$11*(SUMIFS($H$11:$H$8770,$F$11:$F$8770,"=COD1",$B$11:$B$8770,"="&amp;B1951)/COUNTIFS($F$11:$F$8770,"=COD1",$B$11:$B$8770,"="&amp;B1951))/COUNTIFS($A$11:$A$8770,"="&amp;A1951,$F$11:$F$8770,"=COD1"),0)</f>
        <v>0</v>
      </c>
      <c r="L1951" s="13" t="e">
        <f>(VLOOKUP(F1951,tarifas!$C$7:$D$10,2,FALSE)+tarifas!$D$21)*datos!H1951</f>
        <v>#N/A</v>
      </c>
      <c r="M1951">
        <v>0</v>
      </c>
      <c r="N1951" s="13" t="e">
        <f t="shared" si="278"/>
        <v>#N/A</v>
      </c>
      <c r="O1951">
        <f t="shared" si="279"/>
        <v>0</v>
      </c>
      <c r="P1951" s="12">
        <f t="shared" si="280"/>
        <v>171.72837043398047</v>
      </c>
      <c r="Q1951">
        <f t="shared" si="281"/>
        <v>0</v>
      </c>
      <c r="R1951">
        <f>$D$2*tarifas!$D$12/24</f>
        <v>1.4541666666666666</v>
      </c>
      <c r="S1951" t="e">
        <f>VLOOKUP(E1951&amp;" "&amp;F1951,tarifas!$A$13:$D$20,4,FALSE)*P1951</f>
        <v>#N/A</v>
      </c>
      <c r="T1951">
        <f>IF(F1951="COD1",tarifas!$D$11*(SUMIFS($P$11:$P$8770,$F$11:$F$8770,"=COD1",$B$11:$B$8770,"="&amp;B1951)/COUNTIFS($F$11:$F$8770,"=COD1",$B$11:$B$8770,"="&amp;B1951))/COUNTIFS($A$11:$A$8770,"="&amp;A1951,$F$11:$F$8770,"=COD1"),0)</f>
        <v>0</v>
      </c>
      <c r="U1951" t="e">
        <f>(VLOOKUP(F1951,tarifas!$C$7:$D$10,2,FALSE)+tarifas!$D$21)*datos!P1951</f>
        <v>#N/A</v>
      </c>
      <c r="V1951" t="e">
        <f t="shared" si="282"/>
        <v>#N/A</v>
      </c>
      <c r="W1951">
        <f t="shared" si="283"/>
        <v>0</v>
      </c>
    </row>
    <row r="1952" spans="1:23" x14ac:dyDescent="0.25">
      <c r="A1952">
        <f t="shared" si="276"/>
        <v>81</v>
      </c>
      <c r="B1952">
        <f t="shared" si="277"/>
        <v>3</v>
      </c>
      <c r="C1952" s="1">
        <f t="shared" si="284"/>
        <v>41720.874999995292</v>
      </c>
      <c r="D1952" s="7">
        <v>0</v>
      </c>
      <c r="E1952" s="7"/>
      <c r="G1952">
        <v>29.87</v>
      </c>
      <c r="H1952" s="12">
        <v>166.54749728021773</v>
      </c>
      <c r="I1952" s="13">
        <f>$D$2*tarifas!$D$12/24</f>
        <v>1.4541666666666666</v>
      </c>
      <c r="J1952" s="13" t="e">
        <f>VLOOKUP(E1952&amp;" "&amp;F1952,tarifas!$A$13:$D$20,4,FALSE)*H1952</f>
        <v>#N/A</v>
      </c>
      <c r="K1952" s="13">
        <f>IF(F1952="COD1",tarifas!$D$11*(SUMIFS($H$11:$H$8770,$F$11:$F$8770,"=COD1",$B$11:$B$8770,"="&amp;B1952)/COUNTIFS($F$11:$F$8770,"=COD1",$B$11:$B$8770,"="&amp;B1952))/COUNTIFS($A$11:$A$8770,"="&amp;A1952,$F$11:$F$8770,"=COD1"),0)</f>
        <v>0</v>
      </c>
      <c r="L1952" s="13" t="e">
        <f>(VLOOKUP(F1952,tarifas!$C$7:$D$10,2,FALSE)+tarifas!$D$21)*datos!H1952</f>
        <v>#N/A</v>
      </c>
      <c r="M1952">
        <v>0</v>
      </c>
      <c r="N1952" s="13" t="e">
        <f t="shared" si="278"/>
        <v>#N/A</v>
      </c>
      <c r="O1952">
        <f t="shared" si="279"/>
        <v>0</v>
      </c>
      <c r="P1952" s="12">
        <f t="shared" si="280"/>
        <v>166.54749728021773</v>
      </c>
      <c r="Q1952">
        <f t="shared" si="281"/>
        <v>0</v>
      </c>
      <c r="R1952">
        <f>$D$2*tarifas!$D$12/24</f>
        <v>1.4541666666666666</v>
      </c>
      <c r="S1952" t="e">
        <f>VLOOKUP(E1952&amp;" "&amp;F1952,tarifas!$A$13:$D$20,4,FALSE)*P1952</f>
        <v>#N/A</v>
      </c>
      <c r="T1952">
        <f>IF(F1952="COD1",tarifas!$D$11*(SUMIFS($P$11:$P$8770,$F$11:$F$8770,"=COD1",$B$11:$B$8770,"="&amp;B1952)/COUNTIFS($F$11:$F$8770,"=COD1",$B$11:$B$8770,"="&amp;B1952))/COUNTIFS($A$11:$A$8770,"="&amp;A1952,$F$11:$F$8770,"=COD1"),0)</f>
        <v>0</v>
      </c>
      <c r="U1952" t="e">
        <f>(VLOOKUP(F1952,tarifas!$C$7:$D$10,2,FALSE)+tarifas!$D$21)*datos!P1952</f>
        <v>#N/A</v>
      </c>
      <c r="V1952" t="e">
        <f t="shared" si="282"/>
        <v>#N/A</v>
      </c>
      <c r="W1952">
        <f t="shared" si="283"/>
        <v>0</v>
      </c>
    </row>
    <row r="1953" spans="1:23" x14ac:dyDescent="0.25">
      <c r="A1953">
        <f t="shared" si="276"/>
        <v>81</v>
      </c>
      <c r="B1953">
        <f t="shared" si="277"/>
        <v>3</v>
      </c>
      <c r="C1953" s="1">
        <f t="shared" si="284"/>
        <v>41720.916666661957</v>
      </c>
      <c r="D1953" s="7">
        <v>0</v>
      </c>
      <c r="E1953" s="7"/>
      <c r="G1953">
        <v>24.01</v>
      </c>
      <c r="H1953" s="12">
        <v>168.65176085845226</v>
      </c>
      <c r="I1953" s="13">
        <f>$D$2*tarifas!$D$12/24</f>
        <v>1.4541666666666666</v>
      </c>
      <c r="J1953" s="13" t="e">
        <f>VLOOKUP(E1953&amp;" "&amp;F1953,tarifas!$A$13:$D$20,4,FALSE)*H1953</f>
        <v>#N/A</v>
      </c>
      <c r="K1953" s="13">
        <f>IF(F1953="COD1",tarifas!$D$11*(SUMIFS($H$11:$H$8770,$F$11:$F$8770,"=COD1",$B$11:$B$8770,"="&amp;B1953)/COUNTIFS($F$11:$F$8770,"=COD1",$B$11:$B$8770,"="&amp;B1953))/COUNTIFS($A$11:$A$8770,"="&amp;A1953,$F$11:$F$8770,"=COD1"),0)</f>
        <v>0</v>
      </c>
      <c r="L1953" s="13" t="e">
        <f>(VLOOKUP(F1953,tarifas!$C$7:$D$10,2,FALSE)+tarifas!$D$21)*datos!H1953</f>
        <v>#N/A</v>
      </c>
      <c r="M1953">
        <v>0</v>
      </c>
      <c r="N1953" s="13" t="e">
        <f t="shared" si="278"/>
        <v>#N/A</v>
      </c>
      <c r="O1953">
        <f t="shared" si="279"/>
        <v>0</v>
      </c>
      <c r="P1953" s="12">
        <f t="shared" si="280"/>
        <v>168.65176085845226</v>
      </c>
      <c r="Q1953">
        <f t="shared" si="281"/>
        <v>0</v>
      </c>
      <c r="R1953">
        <f>$D$2*tarifas!$D$12/24</f>
        <v>1.4541666666666666</v>
      </c>
      <c r="S1953" t="e">
        <f>VLOOKUP(E1953&amp;" "&amp;F1953,tarifas!$A$13:$D$20,4,FALSE)*P1953</f>
        <v>#N/A</v>
      </c>
      <c r="T1953">
        <f>IF(F1953="COD1",tarifas!$D$11*(SUMIFS($P$11:$P$8770,$F$11:$F$8770,"=COD1",$B$11:$B$8770,"="&amp;B1953)/COUNTIFS($F$11:$F$8770,"=COD1",$B$11:$B$8770,"="&amp;B1953))/COUNTIFS($A$11:$A$8770,"="&amp;A1953,$F$11:$F$8770,"=COD1"),0)</f>
        <v>0</v>
      </c>
      <c r="U1953" t="e">
        <f>(VLOOKUP(F1953,tarifas!$C$7:$D$10,2,FALSE)+tarifas!$D$21)*datos!P1953</f>
        <v>#N/A</v>
      </c>
      <c r="V1953" t="e">
        <f t="shared" si="282"/>
        <v>#N/A</v>
      </c>
      <c r="W1953">
        <f t="shared" si="283"/>
        <v>0</v>
      </c>
    </row>
    <row r="1954" spans="1:23" x14ac:dyDescent="0.25">
      <c r="A1954">
        <f t="shared" si="276"/>
        <v>81</v>
      </c>
      <c r="B1954">
        <f t="shared" si="277"/>
        <v>3</v>
      </c>
      <c r="C1954" s="1">
        <f t="shared" si="284"/>
        <v>41720.958333328621</v>
      </c>
      <c r="D1954" s="7">
        <v>0</v>
      </c>
      <c r="E1954" s="7"/>
      <c r="G1954">
        <v>22.12</v>
      </c>
      <c r="H1954" s="12">
        <v>168.25782172642249</v>
      </c>
      <c r="I1954" s="13">
        <f>$D$2*tarifas!$D$12/24</f>
        <v>1.4541666666666666</v>
      </c>
      <c r="J1954" s="13" t="e">
        <f>VLOOKUP(E1954&amp;" "&amp;F1954,tarifas!$A$13:$D$20,4,FALSE)*H1954</f>
        <v>#N/A</v>
      </c>
      <c r="K1954" s="13">
        <f>IF(F1954="COD1",tarifas!$D$11*(SUMIFS($H$11:$H$8770,$F$11:$F$8770,"=COD1",$B$11:$B$8770,"="&amp;B1954)/COUNTIFS($F$11:$F$8770,"=COD1",$B$11:$B$8770,"="&amp;B1954))/COUNTIFS($A$11:$A$8770,"="&amp;A1954,$F$11:$F$8770,"=COD1"),0)</f>
        <v>0</v>
      </c>
      <c r="L1954" s="13" t="e">
        <f>(VLOOKUP(F1954,tarifas!$C$7:$D$10,2,FALSE)+tarifas!$D$21)*datos!H1954</f>
        <v>#N/A</v>
      </c>
      <c r="M1954">
        <v>0</v>
      </c>
      <c r="N1954" s="13" t="e">
        <f t="shared" si="278"/>
        <v>#N/A</v>
      </c>
      <c r="O1954">
        <f t="shared" si="279"/>
        <v>0</v>
      </c>
      <c r="P1954" s="12">
        <f t="shared" si="280"/>
        <v>168.25782172642249</v>
      </c>
      <c r="Q1954">
        <f t="shared" si="281"/>
        <v>0</v>
      </c>
      <c r="R1954">
        <f>$D$2*tarifas!$D$12/24</f>
        <v>1.4541666666666666</v>
      </c>
      <c r="S1954" t="e">
        <f>VLOOKUP(E1954&amp;" "&amp;F1954,tarifas!$A$13:$D$20,4,FALSE)*P1954</f>
        <v>#N/A</v>
      </c>
      <c r="T1954">
        <f>IF(F1954="COD1",tarifas!$D$11*(SUMIFS($P$11:$P$8770,$F$11:$F$8770,"=COD1",$B$11:$B$8770,"="&amp;B1954)/COUNTIFS($F$11:$F$8770,"=COD1",$B$11:$B$8770,"="&amp;B1954))/COUNTIFS($A$11:$A$8770,"="&amp;A1954,$F$11:$F$8770,"=COD1"),0)</f>
        <v>0</v>
      </c>
      <c r="U1954" t="e">
        <f>(VLOOKUP(F1954,tarifas!$C$7:$D$10,2,FALSE)+tarifas!$D$21)*datos!P1954</f>
        <v>#N/A</v>
      </c>
      <c r="V1954" t="e">
        <f t="shared" si="282"/>
        <v>#N/A</v>
      </c>
      <c r="W1954">
        <f t="shared" si="283"/>
        <v>0</v>
      </c>
    </row>
    <row r="1955" spans="1:23" x14ac:dyDescent="0.25">
      <c r="A1955">
        <f t="shared" si="276"/>
        <v>82</v>
      </c>
      <c r="B1955">
        <f t="shared" si="277"/>
        <v>3</v>
      </c>
      <c r="C1955" s="1">
        <f t="shared" si="284"/>
        <v>41720.999999995285</v>
      </c>
      <c r="D1955" s="7">
        <v>0</v>
      </c>
      <c r="E1955" s="7"/>
      <c r="G1955">
        <v>17</v>
      </c>
      <c r="H1955" s="12">
        <v>167.69914255462021</v>
      </c>
      <c r="I1955" s="13">
        <f>$D$2*tarifas!$D$12/24</f>
        <v>1.4541666666666666</v>
      </c>
      <c r="J1955" s="13" t="e">
        <f>VLOOKUP(E1955&amp;" "&amp;F1955,tarifas!$A$13:$D$20,4,FALSE)*H1955</f>
        <v>#N/A</v>
      </c>
      <c r="K1955" s="13">
        <f>IF(F1955="COD1",tarifas!$D$11*(SUMIFS($H$11:$H$8770,$F$11:$F$8770,"=COD1",$B$11:$B$8770,"="&amp;B1955)/COUNTIFS($F$11:$F$8770,"=COD1",$B$11:$B$8770,"="&amp;B1955))/COUNTIFS($A$11:$A$8770,"="&amp;A1955,$F$11:$F$8770,"=COD1"),0)</f>
        <v>0</v>
      </c>
      <c r="L1955" s="13" t="e">
        <f>(VLOOKUP(F1955,tarifas!$C$7:$D$10,2,FALSE)+tarifas!$D$21)*datos!H1955</f>
        <v>#N/A</v>
      </c>
      <c r="M1955">
        <v>0</v>
      </c>
      <c r="N1955" s="13" t="e">
        <f t="shared" si="278"/>
        <v>#N/A</v>
      </c>
      <c r="O1955">
        <f t="shared" si="279"/>
        <v>0</v>
      </c>
      <c r="P1955" s="12">
        <f t="shared" si="280"/>
        <v>167.69914255462021</v>
      </c>
      <c r="Q1955">
        <f t="shared" si="281"/>
        <v>0</v>
      </c>
      <c r="R1955">
        <f>$D$2*tarifas!$D$12/24</f>
        <v>1.4541666666666666</v>
      </c>
      <c r="S1955" t="e">
        <f>VLOOKUP(E1955&amp;" "&amp;F1955,tarifas!$A$13:$D$20,4,FALSE)*P1955</f>
        <v>#N/A</v>
      </c>
      <c r="T1955">
        <f>IF(F1955="COD1",tarifas!$D$11*(SUMIFS($P$11:$P$8770,$F$11:$F$8770,"=COD1",$B$11:$B$8770,"="&amp;B1955)/COUNTIFS($F$11:$F$8770,"=COD1",$B$11:$B$8770,"="&amp;B1955))/COUNTIFS($A$11:$A$8770,"="&amp;A1955,$F$11:$F$8770,"=COD1"),0)</f>
        <v>0</v>
      </c>
      <c r="U1955" t="e">
        <f>(VLOOKUP(F1955,tarifas!$C$7:$D$10,2,FALSE)+tarifas!$D$21)*datos!P1955</f>
        <v>#N/A</v>
      </c>
      <c r="V1955" t="e">
        <f t="shared" si="282"/>
        <v>#N/A</v>
      </c>
      <c r="W1955">
        <f t="shared" si="283"/>
        <v>0</v>
      </c>
    </row>
    <row r="1956" spans="1:23" x14ac:dyDescent="0.25">
      <c r="A1956">
        <f t="shared" si="276"/>
        <v>82</v>
      </c>
      <c r="B1956">
        <f t="shared" si="277"/>
        <v>3</v>
      </c>
      <c r="C1956" s="1">
        <f t="shared" si="284"/>
        <v>41721.041666661949</v>
      </c>
      <c r="D1956" s="7">
        <v>0</v>
      </c>
      <c r="E1956" s="7"/>
      <c r="G1956">
        <v>13.5</v>
      </c>
      <c r="H1956" s="12">
        <v>163.48044026799252</v>
      </c>
      <c r="I1956" s="13">
        <f>$D$2*tarifas!$D$12/24</f>
        <v>1.4541666666666666</v>
      </c>
      <c r="J1956" s="13" t="e">
        <f>VLOOKUP(E1956&amp;" "&amp;F1956,tarifas!$A$13:$D$20,4,FALSE)*H1956</f>
        <v>#N/A</v>
      </c>
      <c r="K1956" s="13">
        <f>IF(F1956="COD1",tarifas!$D$11*(SUMIFS($H$11:$H$8770,$F$11:$F$8770,"=COD1",$B$11:$B$8770,"="&amp;B1956)/COUNTIFS($F$11:$F$8770,"=COD1",$B$11:$B$8770,"="&amp;B1956))/COUNTIFS($A$11:$A$8770,"="&amp;A1956,$F$11:$F$8770,"=COD1"),0)</f>
        <v>0</v>
      </c>
      <c r="L1956" s="13" t="e">
        <f>(VLOOKUP(F1956,tarifas!$C$7:$D$10,2,FALSE)+tarifas!$D$21)*datos!H1956</f>
        <v>#N/A</v>
      </c>
      <c r="M1956">
        <v>0</v>
      </c>
      <c r="N1956" s="13" t="e">
        <f t="shared" si="278"/>
        <v>#N/A</v>
      </c>
      <c r="O1956">
        <f t="shared" si="279"/>
        <v>0</v>
      </c>
      <c r="P1956" s="12">
        <f t="shared" si="280"/>
        <v>163.48044026799252</v>
      </c>
      <c r="Q1956">
        <f t="shared" si="281"/>
        <v>0</v>
      </c>
      <c r="R1956">
        <f>$D$2*tarifas!$D$12/24</f>
        <v>1.4541666666666666</v>
      </c>
      <c r="S1956" t="e">
        <f>VLOOKUP(E1956&amp;" "&amp;F1956,tarifas!$A$13:$D$20,4,FALSE)*P1956</f>
        <v>#N/A</v>
      </c>
      <c r="T1956">
        <f>IF(F1956="COD1",tarifas!$D$11*(SUMIFS($P$11:$P$8770,$F$11:$F$8770,"=COD1",$B$11:$B$8770,"="&amp;B1956)/COUNTIFS($F$11:$F$8770,"=COD1",$B$11:$B$8770,"="&amp;B1956))/COUNTIFS($A$11:$A$8770,"="&amp;A1956,$F$11:$F$8770,"=COD1"),0)</f>
        <v>0</v>
      </c>
      <c r="U1956" t="e">
        <f>(VLOOKUP(F1956,tarifas!$C$7:$D$10,2,FALSE)+tarifas!$D$21)*datos!P1956</f>
        <v>#N/A</v>
      </c>
      <c r="V1956" t="e">
        <f t="shared" si="282"/>
        <v>#N/A</v>
      </c>
      <c r="W1956">
        <f t="shared" si="283"/>
        <v>0</v>
      </c>
    </row>
    <row r="1957" spans="1:23" x14ac:dyDescent="0.25">
      <c r="A1957">
        <f t="shared" si="276"/>
        <v>82</v>
      </c>
      <c r="B1957">
        <f t="shared" si="277"/>
        <v>3</v>
      </c>
      <c r="C1957" s="1">
        <f t="shared" si="284"/>
        <v>41721.083333328614</v>
      </c>
      <c r="D1957" s="7">
        <v>0</v>
      </c>
      <c r="E1957" s="7"/>
      <c r="G1957">
        <v>9.17</v>
      </c>
      <c r="H1957" s="12">
        <v>162.04845989159045</v>
      </c>
      <c r="I1957" s="13">
        <f>$D$2*tarifas!$D$12/24</f>
        <v>1.4541666666666666</v>
      </c>
      <c r="J1957" s="13" t="e">
        <f>VLOOKUP(E1957&amp;" "&amp;F1957,tarifas!$A$13:$D$20,4,FALSE)*H1957</f>
        <v>#N/A</v>
      </c>
      <c r="K1957" s="13">
        <f>IF(F1957="COD1",tarifas!$D$11*(SUMIFS($H$11:$H$8770,$F$11:$F$8770,"=COD1",$B$11:$B$8770,"="&amp;B1957)/COUNTIFS($F$11:$F$8770,"=COD1",$B$11:$B$8770,"="&amp;B1957))/COUNTIFS($A$11:$A$8770,"="&amp;A1957,$F$11:$F$8770,"=COD1"),0)</f>
        <v>0</v>
      </c>
      <c r="L1957" s="13" t="e">
        <f>(VLOOKUP(F1957,tarifas!$C$7:$D$10,2,FALSE)+tarifas!$D$21)*datos!H1957</f>
        <v>#N/A</v>
      </c>
      <c r="M1957">
        <v>0</v>
      </c>
      <c r="N1957" s="13" t="e">
        <f t="shared" si="278"/>
        <v>#N/A</v>
      </c>
      <c r="O1957">
        <f t="shared" si="279"/>
        <v>0</v>
      </c>
      <c r="P1957" s="12">
        <f t="shared" si="280"/>
        <v>162.04845989159045</v>
      </c>
      <c r="Q1957">
        <f t="shared" si="281"/>
        <v>0</v>
      </c>
      <c r="R1957">
        <f>$D$2*tarifas!$D$12/24</f>
        <v>1.4541666666666666</v>
      </c>
      <c r="S1957" t="e">
        <f>VLOOKUP(E1957&amp;" "&amp;F1957,tarifas!$A$13:$D$20,4,FALSE)*P1957</f>
        <v>#N/A</v>
      </c>
      <c r="T1957">
        <f>IF(F1957="COD1",tarifas!$D$11*(SUMIFS($P$11:$P$8770,$F$11:$F$8770,"=COD1",$B$11:$B$8770,"="&amp;B1957)/COUNTIFS($F$11:$F$8770,"=COD1",$B$11:$B$8770,"="&amp;B1957))/COUNTIFS($A$11:$A$8770,"="&amp;A1957,$F$11:$F$8770,"=COD1"),0)</f>
        <v>0</v>
      </c>
      <c r="U1957" t="e">
        <f>(VLOOKUP(F1957,tarifas!$C$7:$D$10,2,FALSE)+tarifas!$D$21)*datos!P1957</f>
        <v>#N/A</v>
      </c>
      <c r="V1957" t="e">
        <f t="shared" si="282"/>
        <v>#N/A</v>
      </c>
      <c r="W1957">
        <f t="shared" si="283"/>
        <v>0</v>
      </c>
    </row>
    <row r="1958" spans="1:23" x14ac:dyDescent="0.25">
      <c r="A1958">
        <f t="shared" si="276"/>
        <v>82</v>
      </c>
      <c r="B1958">
        <f t="shared" si="277"/>
        <v>3</v>
      </c>
      <c r="C1958" s="1">
        <f t="shared" si="284"/>
        <v>41721.124999995278</v>
      </c>
      <c r="D1958" s="7">
        <v>0</v>
      </c>
      <c r="E1958" s="7"/>
      <c r="G1958">
        <v>7.04</v>
      </c>
      <c r="H1958" s="12">
        <v>160.55586195695923</v>
      </c>
      <c r="I1958" s="13">
        <f>$D$2*tarifas!$D$12/24</f>
        <v>1.4541666666666666</v>
      </c>
      <c r="J1958" s="13" t="e">
        <f>VLOOKUP(E1958&amp;" "&amp;F1958,tarifas!$A$13:$D$20,4,FALSE)*H1958</f>
        <v>#N/A</v>
      </c>
      <c r="K1958" s="13">
        <f>IF(F1958="COD1",tarifas!$D$11*(SUMIFS($H$11:$H$8770,$F$11:$F$8770,"=COD1",$B$11:$B$8770,"="&amp;B1958)/COUNTIFS($F$11:$F$8770,"=COD1",$B$11:$B$8770,"="&amp;B1958))/COUNTIFS($A$11:$A$8770,"="&amp;A1958,$F$11:$F$8770,"=COD1"),0)</f>
        <v>0</v>
      </c>
      <c r="L1958" s="13" t="e">
        <f>(VLOOKUP(F1958,tarifas!$C$7:$D$10,2,FALSE)+tarifas!$D$21)*datos!H1958</f>
        <v>#N/A</v>
      </c>
      <c r="M1958">
        <v>0</v>
      </c>
      <c r="N1958" s="13" t="e">
        <f t="shared" si="278"/>
        <v>#N/A</v>
      </c>
      <c r="O1958">
        <f t="shared" si="279"/>
        <v>0</v>
      </c>
      <c r="P1958" s="12">
        <f t="shared" si="280"/>
        <v>160.55586195695923</v>
      </c>
      <c r="Q1958">
        <f t="shared" si="281"/>
        <v>0</v>
      </c>
      <c r="R1958">
        <f>$D$2*tarifas!$D$12/24</f>
        <v>1.4541666666666666</v>
      </c>
      <c r="S1958" t="e">
        <f>VLOOKUP(E1958&amp;" "&amp;F1958,tarifas!$A$13:$D$20,4,FALSE)*P1958</f>
        <v>#N/A</v>
      </c>
      <c r="T1958">
        <f>IF(F1958="COD1",tarifas!$D$11*(SUMIFS($P$11:$P$8770,$F$11:$F$8770,"=COD1",$B$11:$B$8770,"="&amp;B1958)/COUNTIFS($F$11:$F$8770,"=COD1",$B$11:$B$8770,"="&amp;B1958))/COUNTIFS($A$11:$A$8770,"="&amp;A1958,$F$11:$F$8770,"=COD1"),0)</f>
        <v>0</v>
      </c>
      <c r="U1958" t="e">
        <f>(VLOOKUP(F1958,tarifas!$C$7:$D$10,2,FALSE)+tarifas!$D$21)*datos!P1958</f>
        <v>#N/A</v>
      </c>
      <c r="V1958" t="e">
        <f t="shared" si="282"/>
        <v>#N/A</v>
      </c>
      <c r="W1958">
        <f t="shared" si="283"/>
        <v>0</v>
      </c>
    </row>
    <row r="1959" spans="1:23" x14ac:dyDescent="0.25">
      <c r="A1959">
        <f t="shared" si="276"/>
        <v>82</v>
      </c>
      <c r="B1959">
        <f t="shared" si="277"/>
        <v>3</v>
      </c>
      <c r="C1959" s="1">
        <f t="shared" si="284"/>
        <v>41721.166666661942</v>
      </c>
      <c r="D1959" s="7">
        <v>0</v>
      </c>
      <c r="E1959" s="7"/>
      <c r="G1959">
        <v>7.04</v>
      </c>
      <c r="H1959" s="12">
        <v>158.69843341740381</v>
      </c>
      <c r="I1959" s="13">
        <f>$D$2*tarifas!$D$12/24</f>
        <v>1.4541666666666666</v>
      </c>
      <c r="J1959" s="13" t="e">
        <f>VLOOKUP(E1959&amp;" "&amp;F1959,tarifas!$A$13:$D$20,4,FALSE)*H1959</f>
        <v>#N/A</v>
      </c>
      <c r="K1959" s="13">
        <f>IF(F1959="COD1",tarifas!$D$11*(SUMIFS($H$11:$H$8770,$F$11:$F$8770,"=COD1",$B$11:$B$8770,"="&amp;B1959)/COUNTIFS($F$11:$F$8770,"=COD1",$B$11:$B$8770,"="&amp;B1959))/COUNTIFS($A$11:$A$8770,"="&amp;A1959,$F$11:$F$8770,"=COD1"),0)</f>
        <v>0</v>
      </c>
      <c r="L1959" s="13" t="e">
        <f>(VLOOKUP(F1959,tarifas!$C$7:$D$10,2,FALSE)+tarifas!$D$21)*datos!H1959</f>
        <v>#N/A</v>
      </c>
      <c r="M1959">
        <v>0</v>
      </c>
      <c r="N1959" s="13" t="e">
        <f t="shared" si="278"/>
        <v>#N/A</v>
      </c>
      <c r="O1959">
        <f t="shared" si="279"/>
        <v>0</v>
      </c>
      <c r="P1959" s="12">
        <f t="shared" si="280"/>
        <v>158.69843341740381</v>
      </c>
      <c r="Q1959">
        <f t="shared" si="281"/>
        <v>0</v>
      </c>
      <c r="R1959">
        <f>$D$2*tarifas!$D$12/24</f>
        <v>1.4541666666666666</v>
      </c>
      <c r="S1959" t="e">
        <f>VLOOKUP(E1959&amp;" "&amp;F1959,tarifas!$A$13:$D$20,4,FALSE)*P1959</f>
        <v>#N/A</v>
      </c>
      <c r="T1959">
        <f>IF(F1959="COD1",tarifas!$D$11*(SUMIFS($P$11:$P$8770,$F$11:$F$8770,"=COD1",$B$11:$B$8770,"="&amp;B1959)/COUNTIFS($F$11:$F$8770,"=COD1",$B$11:$B$8770,"="&amp;B1959))/COUNTIFS($A$11:$A$8770,"="&amp;A1959,$F$11:$F$8770,"=COD1"),0)</f>
        <v>0</v>
      </c>
      <c r="U1959" t="e">
        <f>(VLOOKUP(F1959,tarifas!$C$7:$D$10,2,FALSE)+tarifas!$D$21)*datos!P1959</f>
        <v>#N/A</v>
      </c>
      <c r="V1959" t="e">
        <f t="shared" si="282"/>
        <v>#N/A</v>
      </c>
      <c r="W1959">
        <f t="shared" si="283"/>
        <v>0</v>
      </c>
    </row>
    <row r="1960" spans="1:23" x14ac:dyDescent="0.25">
      <c r="A1960">
        <f t="shared" si="276"/>
        <v>82</v>
      </c>
      <c r="B1960">
        <f t="shared" si="277"/>
        <v>3</v>
      </c>
      <c r="C1960" s="1">
        <f t="shared" si="284"/>
        <v>41721.208333328606</v>
      </c>
      <c r="D1960" s="7">
        <v>0</v>
      </c>
      <c r="E1960" s="7"/>
      <c r="G1960">
        <v>8</v>
      </c>
      <c r="H1960" s="12">
        <v>159.14331811891233</v>
      </c>
      <c r="I1960" s="13">
        <f>$D$2*tarifas!$D$12/24</f>
        <v>1.4541666666666666</v>
      </c>
      <c r="J1960" s="13" t="e">
        <f>VLOOKUP(E1960&amp;" "&amp;F1960,tarifas!$A$13:$D$20,4,FALSE)*H1960</f>
        <v>#N/A</v>
      </c>
      <c r="K1960" s="13">
        <f>IF(F1960="COD1",tarifas!$D$11*(SUMIFS($H$11:$H$8770,$F$11:$F$8770,"=COD1",$B$11:$B$8770,"="&amp;B1960)/COUNTIFS($F$11:$F$8770,"=COD1",$B$11:$B$8770,"="&amp;B1960))/COUNTIFS($A$11:$A$8770,"="&amp;A1960,$F$11:$F$8770,"=COD1"),0)</f>
        <v>0</v>
      </c>
      <c r="L1960" s="13" t="e">
        <f>(VLOOKUP(F1960,tarifas!$C$7:$D$10,2,FALSE)+tarifas!$D$21)*datos!H1960</f>
        <v>#N/A</v>
      </c>
      <c r="M1960">
        <v>0</v>
      </c>
      <c r="N1960" s="13" t="e">
        <f t="shared" si="278"/>
        <v>#N/A</v>
      </c>
      <c r="O1960">
        <f t="shared" si="279"/>
        <v>0</v>
      </c>
      <c r="P1960" s="12">
        <f t="shared" si="280"/>
        <v>159.14331811891233</v>
      </c>
      <c r="Q1960">
        <f t="shared" si="281"/>
        <v>0</v>
      </c>
      <c r="R1960">
        <f>$D$2*tarifas!$D$12/24</f>
        <v>1.4541666666666666</v>
      </c>
      <c r="S1960" t="e">
        <f>VLOOKUP(E1960&amp;" "&amp;F1960,tarifas!$A$13:$D$20,4,FALSE)*P1960</f>
        <v>#N/A</v>
      </c>
      <c r="T1960">
        <f>IF(F1960="COD1",tarifas!$D$11*(SUMIFS($P$11:$P$8770,$F$11:$F$8770,"=COD1",$B$11:$B$8770,"="&amp;B1960)/COUNTIFS($F$11:$F$8770,"=COD1",$B$11:$B$8770,"="&amp;B1960))/COUNTIFS($A$11:$A$8770,"="&amp;A1960,$F$11:$F$8770,"=COD1"),0)</f>
        <v>0</v>
      </c>
      <c r="U1960" t="e">
        <f>(VLOOKUP(F1960,tarifas!$C$7:$D$10,2,FALSE)+tarifas!$D$21)*datos!P1960</f>
        <v>#N/A</v>
      </c>
      <c r="V1960" t="e">
        <f t="shared" si="282"/>
        <v>#N/A</v>
      </c>
      <c r="W1960">
        <f t="shared" si="283"/>
        <v>0</v>
      </c>
    </row>
    <row r="1961" spans="1:23" x14ac:dyDescent="0.25">
      <c r="A1961">
        <f t="shared" si="276"/>
        <v>82</v>
      </c>
      <c r="B1961">
        <f t="shared" si="277"/>
        <v>3</v>
      </c>
      <c r="C1961" s="1">
        <f t="shared" si="284"/>
        <v>41721.249999995271</v>
      </c>
      <c r="D1961" s="7">
        <v>15.196969696969697</v>
      </c>
      <c r="E1961" s="7"/>
      <c r="G1961">
        <v>9.01</v>
      </c>
      <c r="H1961" s="12">
        <v>159.53263890978582</v>
      </c>
      <c r="I1961" s="13">
        <f>$D$2*tarifas!$D$12/24</f>
        <v>1.4541666666666666</v>
      </c>
      <c r="J1961" s="13" t="e">
        <f>VLOOKUP(E1961&amp;" "&amp;F1961,tarifas!$A$13:$D$20,4,FALSE)*H1961</f>
        <v>#N/A</v>
      </c>
      <c r="K1961" s="13">
        <f>IF(F1961="COD1",tarifas!$D$11*(SUMIFS($H$11:$H$8770,$F$11:$F$8770,"=COD1",$B$11:$B$8770,"="&amp;B1961)/COUNTIFS($F$11:$F$8770,"=COD1",$B$11:$B$8770,"="&amp;B1961))/COUNTIFS($A$11:$A$8770,"="&amp;A1961,$F$11:$F$8770,"=COD1"),0)</f>
        <v>0</v>
      </c>
      <c r="L1961" s="13" t="e">
        <f>(VLOOKUP(F1961,tarifas!$C$7:$D$10,2,FALSE)+tarifas!$D$21)*datos!H1961</f>
        <v>#N/A</v>
      </c>
      <c r="M1961">
        <v>7.2429799999999993</v>
      </c>
      <c r="N1961" s="13" t="e">
        <f t="shared" si="278"/>
        <v>#N/A</v>
      </c>
      <c r="O1961">
        <f t="shared" si="279"/>
        <v>7.2429799999999993</v>
      </c>
      <c r="P1961" s="12">
        <f t="shared" si="280"/>
        <v>152.28965890978583</v>
      </c>
      <c r="Q1961">
        <f t="shared" si="281"/>
        <v>0</v>
      </c>
      <c r="R1961">
        <f>$D$2*tarifas!$D$12/24</f>
        <v>1.4541666666666666</v>
      </c>
      <c r="S1961" t="e">
        <f>VLOOKUP(E1961&amp;" "&amp;F1961,tarifas!$A$13:$D$20,4,FALSE)*P1961</f>
        <v>#N/A</v>
      </c>
      <c r="T1961">
        <f>IF(F1961="COD1",tarifas!$D$11*(SUMIFS($P$11:$P$8770,$F$11:$F$8770,"=COD1",$B$11:$B$8770,"="&amp;B1961)/COUNTIFS($F$11:$F$8770,"=COD1",$B$11:$B$8770,"="&amp;B1961))/COUNTIFS($A$11:$A$8770,"="&amp;A1961,$F$11:$F$8770,"=COD1"),0)</f>
        <v>0</v>
      </c>
      <c r="U1961" t="e">
        <f>(VLOOKUP(F1961,tarifas!$C$7:$D$10,2,FALSE)+tarifas!$D$21)*datos!P1961</f>
        <v>#N/A</v>
      </c>
      <c r="V1961" t="e">
        <f t="shared" si="282"/>
        <v>#N/A</v>
      </c>
      <c r="W1961">
        <f t="shared" si="283"/>
        <v>0</v>
      </c>
    </row>
    <row r="1962" spans="1:23" x14ac:dyDescent="0.25">
      <c r="A1962">
        <f t="shared" si="276"/>
        <v>82</v>
      </c>
      <c r="B1962">
        <f t="shared" si="277"/>
        <v>3</v>
      </c>
      <c r="C1962" s="1">
        <f t="shared" si="284"/>
        <v>41721.291666661935</v>
      </c>
      <c r="D1962" s="7">
        <v>68.257575757575751</v>
      </c>
      <c r="E1962" s="7"/>
      <c r="G1962">
        <v>8.25</v>
      </c>
      <c r="H1962" s="12">
        <v>145.31289131187359</v>
      </c>
      <c r="I1962" s="13">
        <f>$D$2*tarifas!$D$12/24</f>
        <v>1.4541666666666666</v>
      </c>
      <c r="J1962" s="13" t="e">
        <f>VLOOKUP(E1962&amp;" "&amp;F1962,tarifas!$A$13:$D$20,4,FALSE)*H1962</f>
        <v>#N/A</v>
      </c>
      <c r="K1962" s="13">
        <f>IF(F1962="COD1",tarifas!$D$11*(SUMIFS($H$11:$H$8770,$F$11:$F$8770,"=COD1",$B$11:$B$8770,"="&amp;B1962)/COUNTIFS($F$11:$F$8770,"=COD1",$B$11:$B$8770,"="&amp;B1962))/COUNTIFS($A$11:$A$8770,"="&amp;A1962,$F$11:$F$8770,"=COD1"),0)</f>
        <v>0</v>
      </c>
      <c r="L1962" s="13" t="e">
        <f>(VLOOKUP(F1962,tarifas!$C$7:$D$10,2,FALSE)+tarifas!$D$21)*datos!H1962</f>
        <v>#N/A</v>
      </c>
      <c r="M1962">
        <v>137.91681</v>
      </c>
      <c r="N1962" s="13" t="e">
        <f t="shared" si="278"/>
        <v>#N/A</v>
      </c>
      <c r="O1962">
        <f t="shared" si="279"/>
        <v>137.91681</v>
      </c>
      <c r="P1962" s="12">
        <f t="shared" si="280"/>
        <v>7.3960813118735871</v>
      </c>
      <c r="Q1962">
        <f t="shared" si="281"/>
        <v>0</v>
      </c>
      <c r="R1962">
        <f>$D$2*tarifas!$D$12/24</f>
        <v>1.4541666666666666</v>
      </c>
      <c r="S1962" t="e">
        <f>VLOOKUP(E1962&amp;" "&amp;F1962,tarifas!$A$13:$D$20,4,FALSE)*P1962</f>
        <v>#N/A</v>
      </c>
      <c r="T1962">
        <f>IF(F1962="COD1",tarifas!$D$11*(SUMIFS($P$11:$P$8770,$F$11:$F$8770,"=COD1",$B$11:$B$8770,"="&amp;B1962)/COUNTIFS($F$11:$F$8770,"=COD1",$B$11:$B$8770,"="&amp;B1962))/COUNTIFS($A$11:$A$8770,"="&amp;A1962,$F$11:$F$8770,"=COD1"),0)</f>
        <v>0</v>
      </c>
      <c r="U1962" t="e">
        <f>(VLOOKUP(F1962,tarifas!$C$7:$D$10,2,FALSE)+tarifas!$D$21)*datos!P1962</f>
        <v>#N/A</v>
      </c>
      <c r="V1962" t="e">
        <f t="shared" si="282"/>
        <v>#N/A</v>
      </c>
      <c r="W1962">
        <f t="shared" si="283"/>
        <v>0</v>
      </c>
    </row>
    <row r="1963" spans="1:23" x14ac:dyDescent="0.25">
      <c r="A1963">
        <f t="shared" si="276"/>
        <v>82</v>
      </c>
      <c r="B1963">
        <f t="shared" si="277"/>
        <v>3</v>
      </c>
      <c r="C1963" s="1">
        <f t="shared" si="284"/>
        <v>41721.333333328599</v>
      </c>
      <c r="D1963" s="7">
        <v>273.28787878787881</v>
      </c>
      <c r="E1963" s="7"/>
      <c r="G1963">
        <v>7.04</v>
      </c>
      <c r="H1963" s="12">
        <v>144.73799098091709</v>
      </c>
      <c r="I1963" s="13">
        <f>$D$2*tarifas!$D$12/24</f>
        <v>1.4541666666666666</v>
      </c>
      <c r="J1963" s="13" t="e">
        <f>VLOOKUP(E1963&amp;" "&amp;F1963,tarifas!$A$13:$D$20,4,FALSE)*H1963</f>
        <v>#N/A</v>
      </c>
      <c r="K1963" s="13">
        <f>IF(F1963="COD1",tarifas!$D$11*(SUMIFS($H$11:$H$8770,$F$11:$F$8770,"=COD1",$B$11:$B$8770,"="&amp;B1963)/COUNTIFS($F$11:$F$8770,"=COD1",$B$11:$B$8770,"="&amp;B1963))/COUNTIFS($A$11:$A$8770,"="&amp;A1963,$F$11:$F$8770,"=COD1"),0)</f>
        <v>0</v>
      </c>
      <c r="L1963" s="13" t="e">
        <f>(VLOOKUP(F1963,tarifas!$C$7:$D$10,2,FALSE)+tarifas!$D$21)*datos!H1963</f>
        <v>#N/A</v>
      </c>
      <c r="M1963">
        <v>291.04590000000002</v>
      </c>
      <c r="N1963" s="13" t="e">
        <f t="shared" si="278"/>
        <v>#N/A</v>
      </c>
      <c r="O1963">
        <f t="shared" si="279"/>
        <v>144.73799098091709</v>
      </c>
      <c r="P1963" s="12">
        <f t="shared" si="280"/>
        <v>0</v>
      </c>
      <c r="Q1963">
        <f t="shared" si="281"/>
        <v>146.30790901908293</v>
      </c>
      <c r="R1963">
        <f>$D$2*tarifas!$D$12/24</f>
        <v>1.4541666666666666</v>
      </c>
      <c r="S1963" t="e">
        <f>VLOOKUP(E1963&amp;" "&amp;F1963,tarifas!$A$13:$D$20,4,FALSE)*P1963</f>
        <v>#N/A</v>
      </c>
      <c r="T1963">
        <f>IF(F1963="COD1",tarifas!$D$11*(SUMIFS($P$11:$P$8770,$F$11:$F$8770,"=COD1",$B$11:$B$8770,"="&amp;B1963)/COUNTIFS($F$11:$F$8770,"=COD1",$B$11:$B$8770,"="&amp;B1963))/COUNTIFS($A$11:$A$8770,"="&amp;A1963,$F$11:$F$8770,"=COD1"),0)</f>
        <v>0</v>
      </c>
      <c r="U1963" t="e">
        <f>(VLOOKUP(F1963,tarifas!$C$7:$D$10,2,FALSE)+tarifas!$D$21)*datos!P1963</f>
        <v>#N/A</v>
      </c>
      <c r="V1963" t="e">
        <f t="shared" si="282"/>
        <v>#N/A</v>
      </c>
      <c r="W1963">
        <f t="shared" si="283"/>
        <v>0.92700691154490955</v>
      </c>
    </row>
    <row r="1964" spans="1:23" x14ac:dyDescent="0.25">
      <c r="A1964">
        <f t="shared" si="276"/>
        <v>82</v>
      </c>
      <c r="B1964">
        <f t="shared" si="277"/>
        <v>3</v>
      </c>
      <c r="C1964" s="1">
        <f t="shared" si="284"/>
        <v>41721.374999995263</v>
      </c>
      <c r="D1964" s="7">
        <v>295.18181818181819</v>
      </c>
      <c r="E1964" s="7"/>
      <c r="G1964">
        <v>6.01</v>
      </c>
      <c r="H1964" s="12">
        <v>144.97912427217011</v>
      </c>
      <c r="I1964" s="13">
        <f>$D$2*tarifas!$D$12/24</f>
        <v>1.4541666666666666</v>
      </c>
      <c r="J1964" s="13" t="e">
        <f>VLOOKUP(E1964&amp;" "&amp;F1964,tarifas!$A$13:$D$20,4,FALSE)*H1964</f>
        <v>#N/A</v>
      </c>
      <c r="K1964" s="13">
        <f>IF(F1964="COD1",tarifas!$D$11*(SUMIFS($H$11:$H$8770,$F$11:$F$8770,"=COD1",$B$11:$B$8770,"="&amp;B1964)/COUNTIFS($F$11:$F$8770,"=COD1",$B$11:$B$8770,"="&amp;B1964))/COUNTIFS($A$11:$A$8770,"="&amp;A1964,$F$11:$F$8770,"=COD1"),0)</f>
        <v>0</v>
      </c>
      <c r="L1964" s="13" t="e">
        <f>(VLOOKUP(F1964,tarifas!$C$7:$D$10,2,FALSE)+tarifas!$D$21)*datos!H1964</f>
        <v>#N/A</v>
      </c>
      <c r="M1964">
        <v>412.39227</v>
      </c>
      <c r="N1964" s="13" t="e">
        <f t="shared" si="278"/>
        <v>#N/A</v>
      </c>
      <c r="O1964">
        <f t="shared" si="279"/>
        <v>144.97912427217011</v>
      </c>
      <c r="P1964" s="12">
        <f t="shared" si="280"/>
        <v>0</v>
      </c>
      <c r="Q1964">
        <f t="shared" si="281"/>
        <v>267.41314572782989</v>
      </c>
      <c r="R1964">
        <f>$D$2*tarifas!$D$12/24</f>
        <v>1.4541666666666666</v>
      </c>
      <c r="S1964" t="e">
        <f>VLOOKUP(E1964&amp;" "&amp;F1964,tarifas!$A$13:$D$20,4,FALSE)*P1964</f>
        <v>#N/A</v>
      </c>
      <c r="T1964">
        <f>IF(F1964="COD1",tarifas!$D$11*(SUMIFS($P$11:$P$8770,$F$11:$F$8770,"=COD1",$B$11:$B$8770,"="&amp;B1964)/COUNTIFS($F$11:$F$8770,"=COD1",$B$11:$B$8770,"="&amp;B1964))/COUNTIFS($A$11:$A$8770,"="&amp;A1964,$F$11:$F$8770,"=COD1"),0)</f>
        <v>0</v>
      </c>
      <c r="U1964" t="e">
        <f>(VLOOKUP(F1964,tarifas!$C$7:$D$10,2,FALSE)+tarifas!$D$21)*datos!P1964</f>
        <v>#N/A</v>
      </c>
      <c r="V1964" t="e">
        <f t="shared" si="282"/>
        <v>#N/A</v>
      </c>
      <c r="W1964">
        <f t="shared" si="283"/>
        <v>1.4464377052418318</v>
      </c>
    </row>
    <row r="1965" spans="1:23" x14ac:dyDescent="0.25">
      <c r="A1965">
        <f t="shared" si="276"/>
        <v>82</v>
      </c>
      <c r="B1965">
        <f t="shared" si="277"/>
        <v>3</v>
      </c>
      <c r="C1965" s="1">
        <f t="shared" si="284"/>
        <v>41721.416666661928</v>
      </c>
      <c r="D1965" s="7">
        <v>551.9848484848485</v>
      </c>
      <c r="E1965" s="7"/>
      <c r="G1965">
        <v>8</v>
      </c>
      <c r="H1965" s="12">
        <v>145.46857521167348</v>
      </c>
      <c r="I1965" s="13">
        <f>$D$2*tarifas!$D$12/24</f>
        <v>1.4541666666666666</v>
      </c>
      <c r="J1965" s="13" t="e">
        <f>VLOOKUP(E1965&amp;" "&amp;F1965,tarifas!$A$13:$D$20,4,FALSE)*H1965</f>
        <v>#N/A</v>
      </c>
      <c r="K1965" s="13">
        <f>IF(F1965="COD1",tarifas!$D$11*(SUMIFS($H$11:$H$8770,$F$11:$F$8770,"=COD1",$B$11:$B$8770,"="&amp;B1965)/COUNTIFS($F$11:$F$8770,"=COD1",$B$11:$B$8770,"="&amp;B1965))/COUNTIFS($A$11:$A$8770,"="&amp;A1965,$F$11:$F$8770,"=COD1"),0)</f>
        <v>0</v>
      </c>
      <c r="L1965" s="13" t="e">
        <f>(VLOOKUP(F1965,tarifas!$C$7:$D$10,2,FALSE)+tarifas!$D$21)*datos!H1965</f>
        <v>#N/A</v>
      </c>
      <c r="M1965">
        <v>425.61797999999999</v>
      </c>
      <c r="N1965" s="13" t="e">
        <f t="shared" si="278"/>
        <v>#N/A</v>
      </c>
      <c r="O1965">
        <f t="shared" si="279"/>
        <v>145.46857521167348</v>
      </c>
      <c r="P1965" s="12">
        <f t="shared" si="280"/>
        <v>0</v>
      </c>
      <c r="Q1965">
        <f t="shared" si="281"/>
        <v>280.14940478832648</v>
      </c>
      <c r="R1965">
        <f>$D$2*tarifas!$D$12/24</f>
        <v>1.4541666666666666</v>
      </c>
      <c r="S1965" t="e">
        <f>VLOOKUP(E1965&amp;" "&amp;F1965,tarifas!$A$13:$D$20,4,FALSE)*P1965</f>
        <v>#N/A</v>
      </c>
      <c r="T1965">
        <f>IF(F1965="COD1",tarifas!$D$11*(SUMIFS($P$11:$P$8770,$F$11:$F$8770,"=COD1",$B$11:$B$8770,"="&amp;B1965)/COUNTIFS($F$11:$F$8770,"=COD1",$B$11:$B$8770,"="&amp;B1965))/COUNTIFS($A$11:$A$8770,"="&amp;A1965,$F$11:$F$8770,"=COD1"),0)</f>
        <v>0</v>
      </c>
      <c r="U1965" t="e">
        <f>(VLOOKUP(F1965,tarifas!$C$7:$D$10,2,FALSE)+tarifas!$D$21)*datos!P1965</f>
        <v>#N/A</v>
      </c>
      <c r="V1965" t="e">
        <f t="shared" si="282"/>
        <v>#N/A</v>
      </c>
      <c r="W1965">
        <f t="shared" si="283"/>
        <v>2.0170757144759506</v>
      </c>
    </row>
    <row r="1966" spans="1:23" x14ac:dyDescent="0.25">
      <c r="A1966">
        <f t="shared" si="276"/>
        <v>82</v>
      </c>
      <c r="B1966">
        <f t="shared" si="277"/>
        <v>3</v>
      </c>
      <c r="C1966" s="1">
        <f t="shared" si="284"/>
        <v>41721.458333328592</v>
      </c>
      <c r="D1966" s="7">
        <v>641.36363636363649</v>
      </c>
      <c r="E1966" s="7"/>
      <c r="G1966">
        <v>9.01</v>
      </c>
      <c r="H1966" s="12">
        <v>144.65747367828146</v>
      </c>
      <c r="I1966" s="13">
        <f>$D$2*tarifas!$D$12/24</f>
        <v>1.4541666666666666</v>
      </c>
      <c r="J1966" s="13" t="e">
        <f>VLOOKUP(E1966&amp;" "&amp;F1966,tarifas!$A$13:$D$20,4,FALSE)*H1966</f>
        <v>#N/A</v>
      </c>
      <c r="K1966" s="13">
        <f>IF(F1966="COD1",tarifas!$D$11*(SUMIFS($H$11:$H$8770,$F$11:$F$8770,"=COD1",$B$11:$B$8770,"="&amp;B1966)/COUNTIFS($F$11:$F$8770,"=COD1",$B$11:$B$8770,"="&amp;B1966))/COUNTIFS($A$11:$A$8770,"="&amp;A1966,$F$11:$F$8770,"=COD1"),0)</f>
        <v>0</v>
      </c>
      <c r="L1966" s="13" t="e">
        <f>(VLOOKUP(F1966,tarifas!$C$7:$D$10,2,FALSE)+tarifas!$D$21)*datos!H1966</f>
        <v>#N/A</v>
      </c>
      <c r="M1966">
        <v>492.94402000000002</v>
      </c>
      <c r="N1966" s="13" t="e">
        <f t="shared" si="278"/>
        <v>#N/A</v>
      </c>
      <c r="O1966">
        <f t="shared" si="279"/>
        <v>144.65747367828146</v>
      </c>
      <c r="P1966" s="12">
        <f t="shared" si="280"/>
        <v>0</v>
      </c>
      <c r="Q1966">
        <f t="shared" si="281"/>
        <v>348.28654632171856</v>
      </c>
      <c r="R1966">
        <f>$D$2*tarifas!$D$12/24</f>
        <v>1.4541666666666666</v>
      </c>
      <c r="S1966" t="e">
        <f>VLOOKUP(E1966&amp;" "&amp;F1966,tarifas!$A$13:$D$20,4,FALSE)*P1966</f>
        <v>#N/A</v>
      </c>
      <c r="T1966">
        <f>IF(F1966="COD1",tarifas!$D$11*(SUMIFS($P$11:$P$8770,$F$11:$F$8770,"=COD1",$B$11:$B$8770,"="&amp;B1966)/COUNTIFS($F$11:$F$8770,"=COD1",$B$11:$B$8770,"="&amp;B1966))/COUNTIFS($A$11:$A$8770,"="&amp;A1966,$F$11:$F$8770,"=COD1"),0)</f>
        <v>0</v>
      </c>
      <c r="U1966" t="e">
        <f>(VLOOKUP(F1966,tarifas!$C$7:$D$10,2,FALSE)+tarifas!$D$21)*datos!P1966</f>
        <v>#N/A</v>
      </c>
      <c r="V1966" t="e">
        <f t="shared" si="282"/>
        <v>#N/A</v>
      </c>
      <c r="W1966">
        <f t="shared" si="283"/>
        <v>2.8242556041228157</v>
      </c>
    </row>
    <row r="1967" spans="1:23" x14ac:dyDescent="0.25">
      <c r="A1967">
        <f t="shared" si="276"/>
        <v>82</v>
      </c>
      <c r="B1967">
        <f t="shared" si="277"/>
        <v>3</v>
      </c>
      <c r="C1967" s="1">
        <f t="shared" si="284"/>
        <v>41721.499999995256</v>
      </c>
      <c r="D1967" s="7">
        <v>609.16666666666674</v>
      </c>
      <c r="E1967" s="7"/>
      <c r="G1967">
        <v>11</v>
      </c>
      <c r="H1967" s="12">
        <v>146.15044258391288</v>
      </c>
      <c r="I1967" s="13">
        <f>$D$2*tarifas!$D$12/24</f>
        <v>1.4541666666666666</v>
      </c>
      <c r="J1967" s="13" t="e">
        <f>VLOOKUP(E1967&amp;" "&amp;F1967,tarifas!$A$13:$D$20,4,FALSE)*H1967</f>
        <v>#N/A</v>
      </c>
      <c r="K1967" s="13">
        <f>IF(F1967="COD1",tarifas!$D$11*(SUMIFS($H$11:$H$8770,$F$11:$F$8770,"=COD1",$B$11:$B$8770,"="&amp;B1967)/COUNTIFS($F$11:$F$8770,"=COD1",$B$11:$B$8770,"="&amp;B1967))/COUNTIFS($A$11:$A$8770,"="&amp;A1967,$F$11:$F$8770,"=COD1"),0)</f>
        <v>0</v>
      </c>
      <c r="L1967" s="13" t="e">
        <f>(VLOOKUP(F1967,tarifas!$C$7:$D$10,2,FALSE)+tarifas!$D$21)*datos!H1967</f>
        <v>#N/A</v>
      </c>
      <c r="M1967">
        <v>373.28393</v>
      </c>
      <c r="N1967" s="13" t="e">
        <f t="shared" si="278"/>
        <v>#N/A</v>
      </c>
      <c r="O1967">
        <f t="shared" si="279"/>
        <v>146.15044258391288</v>
      </c>
      <c r="P1967" s="12">
        <f t="shared" si="280"/>
        <v>0</v>
      </c>
      <c r="Q1967">
        <f t="shared" si="281"/>
        <v>227.13348741608712</v>
      </c>
      <c r="R1967">
        <f>$D$2*tarifas!$D$12/24</f>
        <v>1.4541666666666666</v>
      </c>
      <c r="S1967" t="e">
        <f>VLOOKUP(E1967&amp;" "&amp;F1967,tarifas!$A$13:$D$20,4,FALSE)*P1967</f>
        <v>#N/A</v>
      </c>
      <c r="T1967">
        <f>IF(F1967="COD1",tarifas!$D$11*(SUMIFS($P$11:$P$8770,$F$11:$F$8770,"=COD1",$B$11:$B$8770,"="&amp;B1967)/COUNTIFS($F$11:$F$8770,"=COD1",$B$11:$B$8770,"="&amp;B1967))/COUNTIFS($A$11:$A$8770,"="&amp;A1967,$F$11:$F$8770,"=COD1"),0)</f>
        <v>0</v>
      </c>
      <c r="U1967" t="e">
        <f>(VLOOKUP(F1967,tarifas!$C$7:$D$10,2,FALSE)+tarifas!$D$21)*datos!P1967</f>
        <v>#N/A</v>
      </c>
      <c r="V1967" t="e">
        <f t="shared" si="282"/>
        <v>#N/A</v>
      </c>
      <c r="W1967">
        <f t="shared" si="283"/>
        <v>2.2486215254192627</v>
      </c>
    </row>
    <row r="1968" spans="1:23" x14ac:dyDescent="0.25">
      <c r="A1968">
        <f t="shared" si="276"/>
        <v>82</v>
      </c>
      <c r="B1968">
        <f t="shared" si="277"/>
        <v>3</v>
      </c>
      <c r="C1968" s="1">
        <f t="shared" si="284"/>
        <v>41721.54166666192</v>
      </c>
      <c r="D1968" s="7">
        <v>535.50000000000011</v>
      </c>
      <c r="E1968" s="7"/>
      <c r="G1968">
        <v>11</v>
      </c>
      <c r="H1968" s="12">
        <v>145.81519133153401</v>
      </c>
      <c r="I1968" s="13">
        <f>$D$2*tarifas!$D$12/24</f>
        <v>1.4541666666666666</v>
      </c>
      <c r="J1968" s="13" t="e">
        <f>VLOOKUP(E1968&amp;" "&amp;F1968,tarifas!$A$13:$D$20,4,FALSE)*H1968</f>
        <v>#N/A</v>
      </c>
      <c r="K1968" s="13">
        <f>IF(F1968="COD1",tarifas!$D$11*(SUMIFS($H$11:$H$8770,$F$11:$F$8770,"=COD1",$B$11:$B$8770,"="&amp;B1968)/COUNTIFS($F$11:$F$8770,"=COD1",$B$11:$B$8770,"="&amp;B1968))/COUNTIFS($A$11:$A$8770,"="&amp;A1968,$F$11:$F$8770,"=COD1"),0)</f>
        <v>0</v>
      </c>
      <c r="L1968" s="13" t="e">
        <f>(VLOOKUP(F1968,tarifas!$C$7:$D$10,2,FALSE)+tarifas!$D$21)*datos!H1968</f>
        <v>#N/A</v>
      </c>
      <c r="M1968">
        <v>250.26707000000002</v>
      </c>
      <c r="N1968" s="13" t="e">
        <f t="shared" si="278"/>
        <v>#N/A</v>
      </c>
      <c r="O1968">
        <f t="shared" si="279"/>
        <v>145.81519133153401</v>
      </c>
      <c r="P1968" s="12">
        <f t="shared" si="280"/>
        <v>0</v>
      </c>
      <c r="Q1968">
        <f t="shared" si="281"/>
        <v>104.45187866846601</v>
      </c>
      <c r="R1968">
        <f>$D$2*tarifas!$D$12/24</f>
        <v>1.4541666666666666</v>
      </c>
      <c r="S1968" t="e">
        <f>VLOOKUP(E1968&amp;" "&amp;F1968,tarifas!$A$13:$D$20,4,FALSE)*P1968</f>
        <v>#N/A</v>
      </c>
      <c r="T1968">
        <f>IF(F1968="COD1",tarifas!$D$11*(SUMIFS($P$11:$P$8770,$F$11:$F$8770,"=COD1",$B$11:$B$8770,"="&amp;B1968)/COUNTIFS($F$11:$F$8770,"=COD1",$B$11:$B$8770,"="&amp;B1968))/COUNTIFS($A$11:$A$8770,"="&amp;A1968,$F$11:$F$8770,"=COD1"),0)</f>
        <v>0</v>
      </c>
      <c r="U1968" t="e">
        <f>(VLOOKUP(F1968,tarifas!$C$7:$D$10,2,FALSE)+tarifas!$D$21)*datos!P1968</f>
        <v>#N/A</v>
      </c>
      <c r="V1968" t="e">
        <f t="shared" si="282"/>
        <v>#N/A</v>
      </c>
      <c r="W1968">
        <f t="shared" si="283"/>
        <v>1.0340735988178136</v>
      </c>
    </row>
    <row r="1969" spans="1:23" x14ac:dyDescent="0.25">
      <c r="A1969">
        <f t="shared" si="276"/>
        <v>82</v>
      </c>
      <c r="B1969">
        <f t="shared" si="277"/>
        <v>3</v>
      </c>
      <c r="C1969" s="1">
        <f t="shared" si="284"/>
        <v>41721.583333328585</v>
      </c>
      <c r="D1969" s="7">
        <v>416.50000000000006</v>
      </c>
      <c r="E1969" s="7"/>
      <c r="G1969">
        <v>12</v>
      </c>
      <c r="H1969" s="12">
        <v>146.40245162298282</v>
      </c>
      <c r="I1969" s="13">
        <f>$D$2*tarifas!$D$12/24</f>
        <v>1.4541666666666666</v>
      </c>
      <c r="J1969" s="13" t="e">
        <f>VLOOKUP(E1969&amp;" "&amp;F1969,tarifas!$A$13:$D$20,4,FALSE)*H1969</f>
        <v>#N/A</v>
      </c>
      <c r="K1969" s="13">
        <f>IF(F1969="COD1",tarifas!$D$11*(SUMIFS($H$11:$H$8770,$F$11:$F$8770,"=COD1",$B$11:$B$8770,"="&amp;B1969)/COUNTIFS($F$11:$F$8770,"=COD1",$B$11:$B$8770,"="&amp;B1969))/COUNTIFS($A$11:$A$8770,"="&amp;A1969,$F$11:$F$8770,"=COD1"),0)</f>
        <v>0</v>
      </c>
      <c r="L1969" s="13" t="e">
        <f>(VLOOKUP(F1969,tarifas!$C$7:$D$10,2,FALSE)+tarifas!$D$21)*datos!H1969</f>
        <v>#N/A</v>
      </c>
      <c r="M1969">
        <v>391.53846999999996</v>
      </c>
      <c r="N1969" s="13" t="e">
        <f t="shared" si="278"/>
        <v>#N/A</v>
      </c>
      <c r="O1969">
        <f t="shared" si="279"/>
        <v>146.40245162298282</v>
      </c>
      <c r="P1969" s="12">
        <f t="shared" si="280"/>
        <v>0</v>
      </c>
      <c r="Q1969">
        <f t="shared" si="281"/>
        <v>245.13601837701714</v>
      </c>
      <c r="R1969">
        <f>$D$2*tarifas!$D$12/24</f>
        <v>1.4541666666666666</v>
      </c>
      <c r="S1969" t="e">
        <f>VLOOKUP(E1969&amp;" "&amp;F1969,tarifas!$A$13:$D$20,4,FALSE)*P1969</f>
        <v>#N/A</v>
      </c>
      <c r="T1969">
        <f>IF(F1969="COD1",tarifas!$D$11*(SUMIFS($P$11:$P$8770,$F$11:$F$8770,"=COD1",$B$11:$B$8770,"="&amp;B1969)/COUNTIFS($F$11:$F$8770,"=COD1",$B$11:$B$8770,"="&amp;B1969))/COUNTIFS($A$11:$A$8770,"="&amp;A1969,$F$11:$F$8770,"=COD1"),0)</f>
        <v>0</v>
      </c>
      <c r="U1969" t="e">
        <f>(VLOOKUP(F1969,tarifas!$C$7:$D$10,2,FALSE)+tarifas!$D$21)*datos!P1969</f>
        <v>#N/A</v>
      </c>
      <c r="V1969" t="e">
        <f t="shared" si="282"/>
        <v>#N/A</v>
      </c>
      <c r="W1969">
        <f t="shared" si="283"/>
        <v>2.6474689984717852</v>
      </c>
    </row>
    <row r="1970" spans="1:23" x14ac:dyDescent="0.25">
      <c r="A1970">
        <f t="shared" si="276"/>
        <v>82</v>
      </c>
      <c r="B1970">
        <f t="shared" si="277"/>
        <v>3</v>
      </c>
      <c r="C1970" s="1">
        <f t="shared" si="284"/>
        <v>41721.624999995249</v>
      </c>
      <c r="D1970" s="7">
        <v>360.86363636363637</v>
      </c>
      <c r="E1970" s="7"/>
      <c r="G1970">
        <v>12</v>
      </c>
      <c r="H1970" s="12">
        <v>148.3462864163194</v>
      </c>
      <c r="I1970" s="13">
        <f>$D$2*tarifas!$D$12/24</f>
        <v>1.4541666666666666</v>
      </c>
      <c r="J1970" s="13" t="e">
        <f>VLOOKUP(E1970&amp;" "&amp;F1970,tarifas!$A$13:$D$20,4,FALSE)*H1970</f>
        <v>#N/A</v>
      </c>
      <c r="K1970" s="13">
        <f>IF(F1970="COD1",tarifas!$D$11*(SUMIFS($H$11:$H$8770,$F$11:$F$8770,"=COD1",$B$11:$B$8770,"="&amp;B1970)/COUNTIFS($F$11:$F$8770,"=COD1",$B$11:$B$8770,"="&amp;B1970))/COUNTIFS($A$11:$A$8770,"="&amp;A1970,$F$11:$F$8770,"=COD1"),0)</f>
        <v>0</v>
      </c>
      <c r="L1970" s="13" t="e">
        <f>(VLOOKUP(F1970,tarifas!$C$7:$D$10,2,FALSE)+tarifas!$D$21)*datos!H1970</f>
        <v>#N/A</v>
      </c>
      <c r="M1970">
        <v>341.46340000000004</v>
      </c>
      <c r="N1970" s="13" t="e">
        <f t="shared" si="278"/>
        <v>#N/A</v>
      </c>
      <c r="O1970">
        <f t="shared" si="279"/>
        <v>148.3462864163194</v>
      </c>
      <c r="P1970" s="12">
        <f t="shared" si="280"/>
        <v>0</v>
      </c>
      <c r="Q1970">
        <f t="shared" si="281"/>
        <v>193.11711358368063</v>
      </c>
      <c r="R1970">
        <f>$D$2*tarifas!$D$12/24</f>
        <v>1.4541666666666666</v>
      </c>
      <c r="S1970" t="e">
        <f>VLOOKUP(E1970&amp;" "&amp;F1970,tarifas!$A$13:$D$20,4,FALSE)*P1970</f>
        <v>#N/A</v>
      </c>
      <c r="T1970">
        <f>IF(F1970="COD1",tarifas!$D$11*(SUMIFS($P$11:$P$8770,$F$11:$F$8770,"=COD1",$B$11:$B$8770,"="&amp;B1970)/COUNTIFS($F$11:$F$8770,"=COD1",$B$11:$B$8770,"="&amp;B1970))/COUNTIFS($A$11:$A$8770,"="&amp;A1970,$F$11:$F$8770,"=COD1"),0)</f>
        <v>0</v>
      </c>
      <c r="U1970" t="e">
        <f>(VLOOKUP(F1970,tarifas!$C$7:$D$10,2,FALSE)+tarifas!$D$21)*datos!P1970</f>
        <v>#N/A</v>
      </c>
      <c r="V1970" t="e">
        <f t="shared" si="282"/>
        <v>#N/A</v>
      </c>
      <c r="W1970">
        <f t="shared" si="283"/>
        <v>2.0856648267037508</v>
      </c>
    </row>
    <row r="1971" spans="1:23" x14ac:dyDescent="0.25">
      <c r="A1971">
        <f t="shared" si="276"/>
        <v>82</v>
      </c>
      <c r="B1971">
        <f t="shared" si="277"/>
        <v>3</v>
      </c>
      <c r="C1971" s="1">
        <f t="shared" si="284"/>
        <v>41721.666666661913</v>
      </c>
      <c r="D1971" s="7">
        <v>373.4848484848485</v>
      </c>
      <c r="E1971" s="7"/>
      <c r="G1971">
        <v>13</v>
      </c>
      <c r="H1971" s="12">
        <v>152.76696472899528</v>
      </c>
      <c r="I1971" s="13">
        <f>$D$2*tarifas!$D$12/24</f>
        <v>1.4541666666666666</v>
      </c>
      <c r="J1971" s="13" t="e">
        <f>VLOOKUP(E1971&amp;" "&amp;F1971,tarifas!$A$13:$D$20,4,FALSE)*H1971</f>
        <v>#N/A</v>
      </c>
      <c r="K1971" s="13">
        <f>IF(F1971="COD1",tarifas!$D$11*(SUMIFS($H$11:$H$8770,$F$11:$F$8770,"=COD1",$B$11:$B$8770,"="&amp;B1971)/COUNTIFS($F$11:$F$8770,"=COD1",$B$11:$B$8770,"="&amp;B1971))/COUNTIFS($A$11:$A$8770,"="&amp;A1971,$F$11:$F$8770,"=COD1"),0)</f>
        <v>0</v>
      </c>
      <c r="L1971" s="13" t="e">
        <f>(VLOOKUP(F1971,tarifas!$C$7:$D$10,2,FALSE)+tarifas!$D$21)*datos!H1971</f>
        <v>#N/A</v>
      </c>
      <c r="M1971">
        <v>201.60997</v>
      </c>
      <c r="N1971" s="13" t="e">
        <f t="shared" si="278"/>
        <v>#N/A</v>
      </c>
      <c r="O1971">
        <f t="shared" si="279"/>
        <v>152.76696472899528</v>
      </c>
      <c r="P1971" s="12">
        <f t="shared" si="280"/>
        <v>0</v>
      </c>
      <c r="Q1971">
        <f t="shared" si="281"/>
        <v>48.843005271004728</v>
      </c>
      <c r="R1971">
        <f>$D$2*tarifas!$D$12/24</f>
        <v>1.4541666666666666</v>
      </c>
      <c r="S1971" t="e">
        <f>VLOOKUP(E1971&amp;" "&amp;F1971,tarifas!$A$13:$D$20,4,FALSE)*P1971</f>
        <v>#N/A</v>
      </c>
      <c r="T1971">
        <f>IF(F1971="COD1",tarifas!$D$11*(SUMIFS($P$11:$P$8770,$F$11:$F$8770,"=COD1",$B$11:$B$8770,"="&amp;B1971)/COUNTIFS($F$11:$F$8770,"=COD1",$B$11:$B$8770,"="&amp;B1971))/COUNTIFS($A$11:$A$8770,"="&amp;A1971,$F$11:$F$8770,"=COD1"),0)</f>
        <v>0</v>
      </c>
      <c r="U1971" t="e">
        <f>(VLOOKUP(F1971,tarifas!$C$7:$D$10,2,FALSE)+tarifas!$D$21)*datos!P1971</f>
        <v>#N/A</v>
      </c>
      <c r="V1971" t="e">
        <f t="shared" si="282"/>
        <v>#N/A</v>
      </c>
      <c r="W1971">
        <f t="shared" si="283"/>
        <v>0.57146316167075528</v>
      </c>
    </row>
    <row r="1972" spans="1:23" x14ac:dyDescent="0.25">
      <c r="A1972">
        <f t="shared" si="276"/>
        <v>82</v>
      </c>
      <c r="B1972">
        <f t="shared" si="277"/>
        <v>3</v>
      </c>
      <c r="C1972" s="1">
        <f t="shared" si="284"/>
        <v>41721.708333328577</v>
      </c>
      <c r="D1972" s="7">
        <v>125.95454545454545</v>
      </c>
      <c r="E1972" s="7"/>
      <c r="G1972">
        <v>15.5</v>
      </c>
      <c r="H1972" s="12">
        <v>160.18384486680682</v>
      </c>
      <c r="I1972" s="13">
        <f>$D$2*tarifas!$D$12/24</f>
        <v>1.4541666666666666</v>
      </c>
      <c r="J1972" s="13" t="e">
        <f>VLOOKUP(E1972&amp;" "&amp;F1972,tarifas!$A$13:$D$20,4,FALSE)*H1972</f>
        <v>#N/A</v>
      </c>
      <c r="K1972" s="13">
        <f>IF(F1972="COD1",tarifas!$D$11*(SUMIFS($H$11:$H$8770,$F$11:$F$8770,"=COD1",$B$11:$B$8770,"="&amp;B1972)/COUNTIFS($F$11:$F$8770,"=COD1",$B$11:$B$8770,"="&amp;B1972))/COUNTIFS($A$11:$A$8770,"="&amp;A1972,$F$11:$F$8770,"=COD1"),0)</f>
        <v>0</v>
      </c>
      <c r="L1972" s="13" t="e">
        <f>(VLOOKUP(F1972,tarifas!$C$7:$D$10,2,FALSE)+tarifas!$D$21)*datos!H1972</f>
        <v>#N/A</v>
      </c>
      <c r="M1972">
        <v>54.340330000000002</v>
      </c>
      <c r="N1972" s="13" t="e">
        <f t="shared" si="278"/>
        <v>#N/A</v>
      </c>
      <c r="O1972">
        <f t="shared" si="279"/>
        <v>54.340330000000002</v>
      </c>
      <c r="P1972" s="12">
        <f t="shared" si="280"/>
        <v>105.84351486680683</v>
      </c>
      <c r="Q1972">
        <f t="shared" si="281"/>
        <v>0</v>
      </c>
      <c r="R1972">
        <f>$D$2*tarifas!$D$12/24</f>
        <v>1.4541666666666666</v>
      </c>
      <c r="S1972" t="e">
        <f>VLOOKUP(E1972&amp;" "&amp;F1972,tarifas!$A$13:$D$20,4,FALSE)*P1972</f>
        <v>#N/A</v>
      </c>
      <c r="T1972">
        <f>IF(F1972="COD1",tarifas!$D$11*(SUMIFS($P$11:$P$8770,$F$11:$F$8770,"=COD1",$B$11:$B$8770,"="&amp;B1972)/COUNTIFS($F$11:$F$8770,"=COD1",$B$11:$B$8770,"="&amp;B1972))/COUNTIFS($A$11:$A$8770,"="&amp;A1972,$F$11:$F$8770,"=COD1"),0)</f>
        <v>0</v>
      </c>
      <c r="U1972" t="e">
        <f>(VLOOKUP(F1972,tarifas!$C$7:$D$10,2,FALSE)+tarifas!$D$21)*datos!P1972</f>
        <v>#N/A</v>
      </c>
      <c r="V1972" t="e">
        <f t="shared" si="282"/>
        <v>#N/A</v>
      </c>
      <c r="W1972">
        <f t="shared" si="283"/>
        <v>0</v>
      </c>
    </row>
    <row r="1973" spans="1:23" x14ac:dyDescent="0.25">
      <c r="A1973">
        <f t="shared" si="276"/>
        <v>82</v>
      </c>
      <c r="B1973">
        <f t="shared" si="277"/>
        <v>3</v>
      </c>
      <c r="C1973" s="1">
        <f t="shared" si="284"/>
        <v>41721.749999995242</v>
      </c>
      <c r="D1973" s="7">
        <v>0</v>
      </c>
      <c r="E1973" s="7"/>
      <c r="G1973">
        <v>26.3</v>
      </c>
      <c r="H1973" s="12">
        <v>161.10881855540975</v>
      </c>
      <c r="I1973" s="13">
        <f>$D$2*tarifas!$D$12/24</f>
        <v>1.4541666666666666</v>
      </c>
      <c r="J1973" s="13" t="e">
        <f>VLOOKUP(E1973&amp;" "&amp;F1973,tarifas!$A$13:$D$20,4,FALSE)*H1973</f>
        <v>#N/A</v>
      </c>
      <c r="K1973" s="13">
        <f>IF(F1973="COD1",tarifas!$D$11*(SUMIFS($H$11:$H$8770,$F$11:$F$8770,"=COD1",$B$11:$B$8770,"="&amp;B1973)/COUNTIFS($F$11:$F$8770,"=COD1",$B$11:$B$8770,"="&amp;B1973))/COUNTIFS($A$11:$A$8770,"="&amp;A1973,$F$11:$F$8770,"=COD1"),0)</f>
        <v>0</v>
      </c>
      <c r="L1973" s="13" t="e">
        <f>(VLOOKUP(F1973,tarifas!$C$7:$D$10,2,FALSE)+tarifas!$D$21)*datos!H1973</f>
        <v>#N/A</v>
      </c>
      <c r="M1973">
        <v>0</v>
      </c>
      <c r="N1973" s="13" t="e">
        <f t="shared" si="278"/>
        <v>#N/A</v>
      </c>
      <c r="O1973">
        <f t="shared" si="279"/>
        <v>0</v>
      </c>
      <c r="P1973" s="12">
        <f t="shared" si="280"/>
        <v>161.10881855540975</v>
      </c>
      <c r="Q1973">
        <f t="shared" si="281"/>
        <v>0</v>
      </c>
      <c r="R1973">
        <f>$D$2*tarifas!$D$12/24</f>
        <v>1.4541666666666666</v>
      </c>
      <c r="S1973" t="e">
        <f>VLOOKUP(E1973&amp;" "&amp;F1973,tarifas!$A$13:$D$20,4,FALSE)*P1973</f>
        <v>#N/A</v>
      </c>
      <c r="T1973">
        <f>IF(F1973="COD1",tarifas!$D$11*(SUMIFS($P$11:$P$8770,$F$11:$F$8770,"=COD1",$B$11:$B$8770,"="&amp;B1973)/COUNTIFS($F$11:$F$8770,"=COD1",$B$11:$B$8770,"="&amp;B1973))/COUNTIFS($A$11:$A$8770,"="&amp;A1973,$F$11:$F$8770,"=COD1"),0)</f>
        <v>0</v>
      </c>
      <c r="U1973" t="e">
        <f>(VLOOKUP(F1973,tarifas!$C$7:$D$10,2,FALSE)+tarifas!$D$21)*datos!P1973</f>
        <v>#N/A</v>
      </c>
      <c r="V1973" t="e">
        <f t="shared" si="282"/>
        <v>#N/A</v>
      </c>
      <c r="W1973">
        <f t="shared" si="283"/>
        <v>0</v>
      </c>
    </row>
    <row r="1974" spans="1:23" x14ac:dyDescent="0.25">
      <c r="A1974">
        <f t="shared" si="276"/>
        <v>82</v>
      </c>
      <c r="B1974">
        <f t="shared" si="277"/>
        <v>3</v>
      </c>
      <c r="C1974" s="1">
        <f t="shared" si="284"/>
        <v>41721.791666661906</v>
      </c>
      <c r="D1974" s="7">
        <v>0</v>
      </c>
      <c r="E1974" s="7"/>
      <c r="G1974">
        <v>37.4</v>
      </c>
      <c r="H1974" s="12">
        <v>156.15603542913897</v>
      </c>
      <c r="I1974" s="13">
        <f>$D$2*tarifas!$D$12/24</f>
        <v>1.4541666666666666</v>
      </c>
      <c r="J1974" s="13" t="e">
        <f>VLOOKUP(E1974&amp;" "&amp;F1974,tarifas!$A$13:$D$20,4,FALSE)*H1974</f>
        <v>#N/A</v>
      </c>
      <c r="K1974" s="13">
        <f>IF(F1974="COD1",tarifas!$D$11*(SUMIFS($H$11:$H$8770,$F$11:$F$8770,"=COD1",$B$11:$B$8770,"="&amp;B1974)/COUNTIFS($F$11:$F$8770,"=COD1",$B$11:$B$8770,"="&amp;B1974))/COUNTIFS($A$11:$A$8770,"="&amp;A1974,$F$11:$F$8770,"=COD1"),0)</f>
        <v>0</v>
      </c>
      <c r="L1974" s="13" t="e">
        <f>(VLOOKUP(F1974,tarifas!$C$7:$D$10,2,FALSE)+tarifas!$D$21)*datos!H1974</f>
        <v>#N/A</v>
      </c>
      <c r="M1974">
        <v>0</v>
      </c>
      <c r="N1974" s="13" t="e">
        <f t="shared" si="278"/>
        <v>#N/A</v>
      </c>
      <c r="O1974">
        <f t="shared" si="279"/>
        <v>0</v>
      </c>
      <c r="P1974" s="12">
        <f t="shared" si="280"/>
        <v>156.15603542913897</v>
      </c>
      <c r="Q1974">
        <f t="shared" si="281"/>
        <v>0</v>
      </c>
      <c r="R1974">
        <f>$D$2*tarifas!$D$12/24</f>
        <v>1.4541666666666666</v>
      </c>
      <c r="S1974" t="e">
        <f>VLOOKUP(E1974&amp;" "&amp;F1974,tarifas!$A$13:$D$20,4,FALSE)*P1974</f>
        <v>#N/A</v>
      </c>
      <c r="T1974">
        <f>IF(F1974="COD1",tarifas!$D$11*(SUMIFS($P$11:$P$8770,$F$11:$F$8770,"=COD1",$B$11:$B$8770,"="&amp;B1974)/COUNTIFS($F$11:$F$8770,"=COD1",$B$11:$B$8770,"="&amp;B1974))/COUNTIFS($A$11:$A$8770,"="&amp;A1974,$F$11:$F$8770,"=COD1"),0)</f>
        <v>0</v>
      </c>
      <c r="U1974" t="e">
        <f>(VLOOKUP(F1974,tarifas!$C$7:$D$10,2,FALSE)+tarifas!$D$21)*datos!P1974</f>
        <v>#N/A</v>
      </c>
      <c r="V1974" t="e">
        <f t="shared" si="282"/>
        <v>#N/A</v>
      </c>
      <c r="W1974">
        <f t="shared" si="283"/>
        <v>0</v>
      </c>
    </row>
    <row r="1975" spans="1:23" x14ac:dyDescent="0.25">
      <c r="A1975">
        <f t="shared" si="276"/>
        <v>82</v>
      </c>
      <c r="B1975">
        <f t="shared" si="277"/>
        <v>3</v>
      </c>
      <c r="C1975" s="1">
        <f t="shared" si="284"/>
        <v>41721.83333332857</v>
      </c>
      <c r="D1975" s="7">
        <v>0</v>
      </c>
      <c r="E1975" s="7"/>
      <c r="G1975">
        <v>43.56</v>
      </c>
      <c r="H1975" s="12">
        <v>167.26613408785886</v>
      </c>
      <c r="I1975" s="13">
        <f>$D$2*tarifas!$D$12/24</f>
        <v>1.4541666666666666</v>
      </c>
      <c r="J1975" s="13" t="e">
        <f>VLOOKUP(E1975&amp;" "&amp;F1975,tarifas!$A$13:$D$20,4,FALSE)*H1975</f>
        <v>#N/A</v>
      </c>
      <c r="K1975" s="13">
        <f>IF(F1975="COD1",tarifas!$D$11*(SUMIFS($H$11:$H$8770,$F$11:$F$8770,"=COD1",$B$11:$B$8770,"="&amp;B1975)/COUNTIFS($F$11:$F$8770,"=COD1",$B$11:$B$8770,"="&amp;B1975))/COUNTIFS($A$11:$A$8770,"="&amp;A1975,$F$11:$F$8770,"=COD1"),0)</f>
        <v>0</v>
      </c>
      <c r="L1975" s="13" t="e">
        <f>(VLOOKUP(F1975,tarifas!$C$7:$D$10,2,FALSE)+tarifas!$D$21)*datos!H1975</f>
        <v>#N/A</v>
      </c>
      <c r="M1975">
        <v>0</v>
      </c>
      <c r="N1975" s="13" t="e">
        <f t="shared" si="278"/>
        <v>#N/A</v>
      </c>
      <c r="O1975">
        <f t="shared" si="279"/>
        <v>0</v>
      </c>
      <c r="P1975" s="12">
        <f t="shared" si="280"/>
        <v>167.26613408785886</v>
      </c>
      <c r="Q1975">
        <f t="shared" si="281"/>
        <v>0</v>
      </c>
      <c r="R1975">
        <f>$D$2*tarifas!$D$12/24</f>
        <v>1.4541666666666666</v>
      </c>
      <c r="S1975" t="e">
        <f>VLOOKUP(E1975&amp;" "&amp;F1975,tarifas!$A$13:$D$20,4,FALSE)*P1975</f>
        <v>#N/A</v>
      </c>
      <c r="T1975">
        <f>IF(F1975="COD1",tarifas!$D$11*(SUMIFS($P$11:$P$8770,$F$11:$F$8770,"=COD1",$B$11:$B$8770,"="&amp;B1975)/COUNTIFS($F$11:$F$8770,"=COD1",$B$11:$B$8770,"="&amp;B1975))/COUNTIFS($A$11:$A$8770,"="&amp;A1975,$F$11:$F$8770,"=COD1"),0)</f>
        <v>0</v>
      </c>
      <c r="U1975" t="e">
        <f>(VLOOKUP(F1975,tarifas!$C$7:$D$10,2,FALSE)+tarifas!$D$21)*datos!P1975</f>
        <v>#N/A</v>
      </c>
      <c r="V1975" t="e">
        <f t="shared" si="282"/>
        <v>#N/A</v>
      </c>
      <c r="W1975">
        <f t="shared" si="283"/>
        <v>0</v>
      </c>
    </row>
    <row r="1976" spans="1:23" x14ac:dyDescent="0.25">
      <c r="A1976">
        <f t="shared" si="276"/>
        <v>82</v>
      </c>
      <c r="B1976">
        <f t="shared" si="277"/>
        <v>3</v>
      </c>
      <c r="C1976" s="1">
        <f t="shared" si="284"/>
        <v>41721.874999995234</v>
      </c>
      <c r="D1976" s="7">
        <v>0</v>
      </c>
      <c r="E1976" s="7"/>
      <c r="G1976">
        <v>46</v>
      </c>
      <c r="H1976" s="12">
        <v>169.5411207218572</v>
      </c>
      <c r="I1976" s="13">
        <f>$D$2*tarifas!$D$12/24</f>
        <v>1.4541666666666666</v>
      </c>
      <c r="J1976" s="13" t="e">
        <f>VLOOKUP(E1976&amp;" "&amp;F1976,tarifas!$A$13:$D$20,4,FALSE)*H1976</f>
        <v>#N/A</v>
      </c>
      <c r="K1976" s="13">
        <f>IF(F1976="COD1",tarifas!$D$11*(SUMIFS($H$11:$H$8770,$F$11:$F$8770,"=COD1",$B$11:$B$8770,"="&amp;B1976)/COUNTIFS($F$11:$F$8770,"=COD1",$B$11:$B$8770,"="&amp;B1976))/COUNTIFS($A$11:$A$8770,"="&amp;A1976,$F$11:$F$8770,"=COD1"),0)</f>
        <v>0</v>
      </c>
      <c r="L1976" s="13" t="e">
        <f>(VLOOKUP(F1976,tarifas!$C$7:$D$10,2,FALSE)+tarifas!$D$21)*datos!H1976</f>
        <v>#N/A</v>
      </c>
      <c r="M1976">
        <v>0</v>
      </c>
      <c r="N1976" s="13" t="e">
        <f t="shared" si="278"/>
        <v>#N/A</v>
      </c>
      <c r="O1976">
        <f t="shared" si="279"/>
        <v>0</v>
      </c>
      <c r="P1976" s="12">
        <f t="shared" si="280"/>
        <v>169.5411207218572</v>
      </c>
      <c r="Q1976">
        <f t="shared" si="281"/>
        <v>0</v>
      </c>
      <c r="R1976">
        <f>$D$2*tarifas!$D$12/24</f>
        <v>1.4541666666666666</v>
      </c>
      <c r="S1976" t="e">
        <f>VLOOKUP(E1976&amp;" "&amp;F1976,tarifas!$A$13:$D$20,4,FALSE)*P1976</f>
        <v>#N/A</v>
      </c>
      <c r="T1976">
        <f>IF(F1976="COD1",tarifas!$D$11*(SUMIFS($P$11:$P$8770,$F$11:$F$8770,"=COD1",$B$11:$B$8770,"="&amp;B1976)/COUNTIFS($F$11:$F$8770,"=COD1",$B$11:$B$8770,"="&amp;B1976))/COUNTIFS($A$11:$A$8770,"="&amp;A1976,$F$11:$F$8770,"=COD1"),0)</f>
        <v>0</v>
      </c>
      <c r="U1976" t="e">
        <f>(VLOOKUP(F1976,tarifas!$C$7:$D$10,2,FALSE)+tarifas!$D$21)*datos!P1976</f>
        <v>#N/A</v>
      </c>
      <c r="V1976" t="e">
        <f t="shared" si="282"/>
        <v>#N/A</v>
      </c>
      <c r="W1976">
        <f t="shared" si="283"/>
        <v>0</v>
      </c>
    </row>
    <row r="1977" spans="1:23" x14ac:dyDescent="0.25">
      <c r="A1977">
        <f t="shared" si="276"/>
        <v>82</v>
      </c>
      <c r="B1977">
        <f t="shared" si="277"/>
        <v>3</v>
      </c>
      <c r="C1977" s="1">
        <f t="shared" si="284"/>
        <v>41721.916666661898</v>
      </c>
      <c r="D1977" s="7">
        <v>0</v>
      </c>
      <c r="E1977" s="7"/>
      <c r="G1977">
        <v>45.01</v>
      </c>
      <c r="H1977" s="12">
        <v>170.41198568750423</v>
      </c>
      <c r="I1977" s="13">
        <f>$D$2*tarifas!$D$12/24</f>
        <v>1.4541666666666666</v>
      </c>
      <c r="J1977" s="13" t="e">
        <f>VLOOKUP(E1977&amp;" "&amp;F1977,tarifas!$A$13:$D$20,4,FALSE)*H1977</f>
        <v>#N/A</v>
      </c>
      <c r="K1977" s="13">
        <f>IF(F1977="COD1",tarifas!$D$11*(SUMIFS($H$11:$H$8770,$F$11:$F$8770,"=COD1",$B$11:$B$8770,"="&amp;B1977)/COUNTIFS($F$11:$F$8770,"=COD1",$B$11:$B$8770,"="&amp;B1977))/COUNTIFS($A$11:$A$8770,"="&amp;A1977,$F$11:$F$8770,"=COD1"),0)</f>
        <v>0</v>
      </c>
      <c r="L1977" s="13" t="e">
        <f>(VLOOKUP(F1977,tarifas!$C$7:$D$10,2,FALSE)+tarifas!$D$21)*datos!H1977</f>
        <v>#N/A</v>
      </c>
      <c r="M1977">
        <v>0</v>
      </c>
      <c r="N1977" s="13" t="e">
        <f t="shared" si="278"/>
        <v>#N/A</v>
      </c>
      <c r="O1977">
        <f t="shared" si="279"/>
        <v>0</v>
      </c>
      <c r="P1977" s="12">
        <f t="shared" si="280"/>
        <v>170.41198568750423</v>
      </c>
      <c r="Q1977">
        <f t="shared" si="281"/>
        <v>0</v>
      </c>
      <c r="R1977">
        <f>$D$2*tarifas!$D$12/24</f>
        <v>1.4541666666666666</v>
      </c>
      <c r="S1977" t="e">
        <f>VLOOKUP(E1977&amp;" "&amp;F1977,tarifas!$A$13:$D$20,4,FALSE)*P1977</f>
        <v>#N/A</v>
      </c>
      <c r="T1977">
        <f>IF(F1977="COD1",tarifas!$D$11*(SUMIFS($P$11:$P$8770,$F$11:$F$8770,"=COD1",$B$11:$B$8770,"="&amp;B1977)/COUNTIFS($F$11:$F$8770,"=COD1",$B$11:$B$8770,"="&amp;B1977))/COUNTIFS($A$11:$A$8770,"="&amp;A1977,$F$11:$F$8770,"=COD1"),0)</f>
        <v>0</v>
      </c>
      <c r="U1977" t="e">
        <f>(VLOOKUP(F1977,tarifas!$C$7:$D$10,2,FALSE)+tarifas!$D$21)*datos!P1977</f>
        <v>#N/A</v>
      </c>
      <c r="V1977" t="e">
        <f t="shared" si="282"/>
        <v>#N/A</v>
      </c>
      <c r="W1977">
        <f t="shared" si="283"/>
        <v>0</v>
      </c>
    </row>
    <row r="1978" spans="1:23" x14ac:dyDescent="0.25">
      <c r="A1978">
        <f t="shared" si="276"/>
        <v>82</v>
      </c>
      <c r="B1978">
        <f t="shared" si="277"/>
        <v>3</v>
      </c>
      <c r="C1978" s="1">
        <f t="shared" si="284"/>
        <v>41721.958333328563</v>
      </c>
      <c r="D1978" s="7">
        <v>0</v>
      </c>
      <c r="E1978" s="7"/>
      <c r="G1978">
        <v>39</v>
      </c>
      <c r="H1978" s="12">
        <v>170.08683345185983</v>
      </c>
      <c r="I1978" s="13">
        <f>$D$2*tarifas!$D$12/24</f>
        <v>1.4541666666666666</v>
      </c>
      <c r="J1978" s="13" t="e">
        <f>VLOOKUP(E1978&amp;" "&amp;F1978,tarifas!$A$13:$D$20,4,FALSE)*H1978</f>
        <v>#N/A</v>
      </c>
      <c r="K1978" s="13">
        <f>IF(F1978="COD1",tarifas!$D$11*(SUMIFS($H$11:$H$8770,$F$11:$F$8770,"=COD1",$B$11:$B$8770,"="&amp;B1978)/COUNTIFS($F$11:$F$8770,"=COD1",$B$11:$B$8770,"="&amp;B1978))/COUNTIFS($A$11:$A$8770,"="&amp;A1978,$F$11:$F$8770,"=COD1"),0)</f>
        <v>0</v>
      </c>
      <c r="L1978" s="13" t="e">
        <f>(VLOOKUP(F1978,tarifas!$C$7:$D$10,2,FALSE)+tarifas!$D$21)*datos!H1978</f>
        <v>#N/A</v>
      </c>
      <c r="M1978">
        <v>0</v>
      </c>
      <c r="N1978" s="13" t="e">
        <f t="shared" si="278"/>
        <v>#N/A</v>
      </c>
      <c r="O1978">
        <f t="shared" si="279"/>
        <v>0</v>
      </c>
      <c r="P1978" s="12">
        <f t="shared" si="280"/>
        <v>170.08683345185983</v>
      </c>
      <c r="Q1978">
        <f t="shared" si="281"/>
        <v>0</v>
      </c>
      <c r="R1978">
        <f>$D$2*tarifas!$D$12/24</f>
        <v>1.4541666666666666</v>
      </c>
      <c r="S1978" t="e">
        <f>VLOOKUP(E1978&amp;" "&amp;F1978,tarifas!$A$13:$D$20,4,FALSE)*P1978</f>
        <v>#N/A</v>
      </c>
      <c r="T1978">
        <f>IF(F1978="COD1",tarifas!$D$11*(SUMIFS($P$11:$P$8770,$F$11:$F$8770,"=COD1",$B$11:$B$8770,"="&amp;B1978)/COUNTIFS($F$11:$F$8770,"=COD1",$B$11:$B$8770,"="&amp;B1978))/COUNTIFS($A$11:$A$8770,"="&amp;A1978,$F$11:$F$8770,"=COD1"),0)</f>
        <v>0</v>
      </c>
      <c r="U1978" t="e">
        <f>(VLOOKUP(F1978,tarifas!$C$7:$D$10,2,FALSE)+tarifas!$D$21)*datos!P1978</f>
        <v>#N/A</v>
      </c>
      <c r="V1978" t="e">
        <f t="shared" si="282"/>
        <v>#N/A</v>
      </c>
      <c r="W1978">
        <f t="shared" si="283"/>
        <v>0</v>
      </c>
    </row>
    <row r="1979" spans="1:23" x14ac:dyDescent="0.25">
      <c r="A1979">
        <f t="shared" si="276"/>
        <v>83</v>
      </c>
      <c r="B1979">
        <f t="shared" si="277"/>
        <v>3</v>
      </c>
      <c r="C1979" s="1">
        <f t="shared" si="284"/>
        <v>41721.999999995227</v>
      </c>
      <c r="D1979" s="7">
        <v>0</v>
      </c>
      <c r="E1979" s="7"/>
      <c r="G1979">
        <v>36</v>
      </c>
      <c r="H1979" s="12">
        <v>167.44989599257519</v>
      </c>
      <c r="I1979" s="13">
        <f>$D$2*tarifas!$D$12/24</f>
        <v>1.4541666666666666</v>
      </c>
      <c r="J1979" s="13" t="e">
        <f>VLOOKUP(E1979&amp;" "&amp;F1979,tarifas!$A$13:$D$20,4,FALSE)*H1979</f>
        <v>#N/A</v>
      </c>
      <c r="K1979" s="13">
        <f>IF(F1979="COD1",tarifas!$D$11*(SUMIFS($H$11:$H$8770,$F$11:$F$8770,"=COD1",$B$11:$B$8770,"="&amp;B1979)/COUNTIFS($F$11:$F$8770,"=COD1",$B$11:$B$8770,"="&amp;B1979))/COUNTIFS($A$11:$A$8770,"="&amp;A1979,$F$11:$F$8770,"=COD1"),0)</f>
        <v>0</v>
      </c>
      <c r="L1979" s="13" t="e">
        <f>(VLOOKUP(F1979,tarifas!$C$7:$D$10,2,FALSE)+tarifas!$D$21)*datos!H1979</f>
        <v>#N/A</v>
      </c>
      <c r="M1979">
        <v>0</v>
      </c>
      <c r="N1979" s="13" t="e">
        <f t="shared" si="278"/>
        <v>#N/A</v>
      </c>
      <c r="O1979">
        <f t="shared" si="279"/>
        <v>0</v>
      </c>
      <c r="P1979" s="12">
        <f t="shared" si="280"/>
        <v>167.44989599257519</v>
      </c>
      <c r="Q1979">
        <f t="shared" si="281"/>
        <v>0</v>
      </c>
      <c r="R1979">
        <f>$D$2*tarifas!$D$12/24</f>
        <v>1.4541666666666666</v>
      </c>
      <c r="S1979" t="e">
        <f>VLOOKUP(E1979&amp;" "&amp;F1979,tarifas!$A$13:$D$20,4,FALSE)*P1979</f>
        <v>#N/A</v>
      </c>
      <c r="T1979">
        <f>IF(F1979="COD1",tarifas!$D$11*(SUMIFS($P$11:$P$8770,$F$11:$F$8770,"=COD1",$B$11:$B$8770,"="&amp;B1979)/COUNTIFS($F$11:$F$8770,"=COD1",$B$11:$B$8770,"="&amp;B1979))/COUNTIFS($A$11:$A$8770,"="&amp;A1979,$F$11:$F$8770,"=COD1"),0)</f>
        <v>0</v>
      </c>
      <c r="U1979" t="e">
        <f>(VLOOKUP(F1979,tarifas!$C$7:$D$10,2,FALSE)+tarifas!$D$21)*datos!P1979</f>
        <v>#N/A</v>
      </c>
      <c r="V1979" t="e">
        <f t="shared" si="282"/>
        <v>#N/A</v>
      </c>
      <c r="W1979">
        <f t="shared" si="283"/>
        <v>0</v>
      </c>
    </row>
    <row r="1980" spans="1:23" x14ac:dyDescent="0.25">
      <c r="A1980">
        <f t="shared" si="276"/>
        <v>83</v>
      </c>
      <c r="B1980">
        <f t="shared" si="277"/>
        <v>3</v>
      </c>
      <c r="C1980" s="1">
        <f t="shared" si="284"/>
        <v>41722.041666661891</v>
      </c>
      <c r="D1980" s="7">
        <v>0</v>
      </c>
      <c r="E1980" s="7"/>
      <c r="G1980">
        <v>29.5</v>
      </c>
      <c r="H1980" s="12">
        <v>166.58321608771692</v>
      </c>
      <c r="I1980" s="13">
        <f>$D$2*tarifas!$D$12/24</f>
        <v>1.4541666666666666</v>
      </c>
      <c r="J1980" s="13" t="e">
        <f>VLOOKUP(E1980&amp;" "&amp;F1980,tarifas!$A$13:$D$20,4,FALSE)*H1980</f>
        <v>#N/A</v>
      </c>
      <c r="K1980" s="13">
        <f>IF(F1980="COD1",tarifas!$D$11*(SUMIFS($H$11:$H$8770,$F$11:$F$8770,"=COD1",$B$11:$B$8770,"="&amp;B1980)/COUNTIFS($F$11:$F$8770,"=COD1",$B$11:$B$8770,"="&amp;B1980))/COUNTIFS($A$11:$A$8770,"="&amp;A1980,$F$11:$F$8770,"=COD1"),0)</f>
        <v>0</v>
      </c>
      <c r="L1980" s="13" t="e">
        <f>(VLOOKUP(F1980,tarifas!$C$7:$D$10,2,FALSE)+tarifas!$D$21)*datos!H1980</f>
        <v>#N/A</v>
      </c>
      <c r="M1980">
        <v>0</v>
      </c>
      <c r="N1980" s="13" t="e">
        <f t="shared" si="278"/>
        <v>#N/A</v>
      </c>
      <c r="O1980">
        <f t="shared" si="279"/>
        <v>0</v>
      </c>
      <c r="P1980" s="12">
        <f t="shared" si="280"/>
        <v>166.58321608771692</v>
      </c>
      <c r="Q1980">
        <f t="shared" si="281"/>
        <v>0</v>
      </c>
      <c r="R1980">
        <f>$D$2*tarifas!$D$12/24</f>
        <v>1.4541666666666666</v>
      </c>
      <c r="S1980" t="e">
        <f>VLOOKUP(E1980&amp;" "&amp;F1980,tarifas!$A$13:$D$20,4,FALSE)*P1980</f>
        <v>#N/A</v>
      </c>
      <c r="T1980">
        <f>IF(F1980="COD1",tarifas!$D$11*(SUMIFS($P$11:$P$8770,$F$11:$F$8770,"=COD1",$B$11:$B$8770,"="&amp;B1980)/COUNTIFS($F$11:$F$8770,"=COD1",$B$11:$B$8770,"="&amp;B1980))/COUNTIFS($A$11:$A$8770,"="&amp;A1980,$F$11:$F$8770,"=COD1"),0)</f>
        <v>0</v>
      </c>
      <c r="U1980" t="e">
        <f>(VLOOKUP(F1980,tarifas!$C$7:$D$10,2,FALSE)+tarifas!$D$21)*datos!P1980</f>
        <v>#N/A</v>
      </c>
      <c r="V1980" t="e">
        <f t="shared" si="282"/>
        <v>#N/A</v>
      </c>
      <c r="W1980">
        <f t="shared" si="283"/>
        <v>0</v>
      </c>
    </row>
    <row r="1981" spans="1:23" x14ac:dyDescent="0.25">
      <c r="A1981">
        <f t="shared" si="276"/>
        <v>83</v>
      </c>
      <c r="B1981">
        <f t="shared" si="277"/>
        <v>3</v>
      </c>
      <c r="C1981" s="1">
        <f t="shared" si="284"/>
        <v>41722.083333328555</v>
      </c>
      <c r="D1981" s="7">
        <v>0</v>
      </c>
      <c r="E1981" s="7"/>
      <c r="G1981">
        <v>22.3</v>
      </c>
      <c r="H1981" s="12">
        <v>164.38789608937884</v>
      </c>
      <c r="I1981" s="13">
        <f>$D$2*tarifas!$D$12/24</f>
        <v>1.4541666666666666</v>
      </c>
      <c r="J1981" s="13" t="e">
        <f>VLOOKUP(E1981&amp;" "&amp;F1981,tarifas!$A$13:$D$20,4,FALSE)*H1981</f>
        <v>#N/A</v>
      </c>
      <c r="K1981" s="13">
        <f>IF(F1981="COD1",tarifas!$D$11*(SUMIFS($H$11:$H$8770,$F$11:$F$8770,"=COD1",$B$11:$B$8770,"="&amp;B1981)/COUNTIFS($F$11:$F$8770,"=COD1",$B$11:$B$8770,"="&amp;B1981))/COUNTIFS($A$11:$A$8770,"="&amp;A1981,$F$11:$F$8770,"=COD1"),0)</f>
        <v>0</v>
      </c>
      <c r="L1981" s="13" t="e">
        <f>(VLOOKUP(F1981,tarifas!$C$7:$D$10,2,FALSE)+tarifas!$D$21)*datos!H1981</f>
        <v>#N/A</v>
      </c>
      <c r="M1981">
        <v>0</v>
      </c>
      <c r="N1981" s="13" t="e">
        <f t="shared" si="278"/>
        <v>#N/A</v>
      </c>
      <c r="O1981">
        <f t="shared" si="279"/>
        <v>0</v>
      </c>
      <c r="P1981" s="12">
        <f t="shared" si="280"/>
        <v>164.38789608937884</v>
      </c>
      <c r="Q1981">
        <f t="shared" si="281"/>
        <v>0</v>
      </c>
      <c r="R1981">
        <f>$D$2*tarifas!$D$12/24</f>
        <v>1.4541666666666666</v>
      </c>
      <c r="S1981" t="e">
        <f>VLOOKUP(E1981&amp;" "&amp;F1981,tarifas!$A$13:$D$20,4,FALSE)*P1981</f>
        <v>#N/A</v>
      </c>
      <c r="T1981">
        <f>IF(F1981="COD1",tarifas!$D$11*(SUMIFS($P$11:$P$8770,$F$11:$F$8770,"=COD1",$B$11:$B$8770,"="&amp;B1981)/COUNTIFS($F$11:$F$8770,"=COD1",$B$11:$B$8770,"="&amp;B1981))/COUNTIFS($A$11:$A$8770,"="&amp;A1981,$F$11:$F$8770,"=COD1"),0)</f>
        <v>0</v>
      </c>
      <c r="U1981" t="e">
        <f>(VLOOKUP(F1981,tarifas!$C$7:$D$10,2,FALSE)+tarifas!$D$21)*datos!P1981</f>
        <v>#N/A</v>
      </c>
      <c r="V1981" t="e">
        <f t="shared" si="282"/>
        <v>#N/A</v>
      </c>
      <c r="W1981">
        <f t="shared" si="283"/>
        <v>0</v>
      </c>
    </row>
    <row r="1982" spans="1:23" x14ac:dyDescent="0.25">
      <c r="A1982">
        <f t="shared" si="276"/>
        <v>83</v>
      </c>
      <c r="B1982">
        <f t="shared" si="277"/>
        <v>3</v>
      </c>
      <c r="C1982" s="1">
        <f t="shared" si="284"/>
        <v>41722.12499999522</v>
      </c>
      <c r="D1982" s="7">
        <v>0</v>
      </c>
      <c r="E1982" s="7"/>
      <c r="G1982">
        <v>22.1</v>
      </c>
      <c r="H1982" s="12">
        <v>162.58465753256093</v>
      </c>
      <c r="I1982" s="13">
        <f>$D$2*tarifas!$D$12/24</f>
        <v>1.4541666666666666</v>
      </c>
      <c r="J1982" s="13" t="e">
        <f>VLOOKUP(E1982&amp;" "&amp;F1982,tarifas!$A$13:$D$20,4,FALSE)*H1982</f>
        <v>#N/A</v>
      </c>
      <c r="K1982" s="13">
        <f>IF(F1982="COD1",tarifas!$D$11*(SUMIFS($H$11:$H$8770,$F$11:$F$8770,"=COD1",$B$11:$B$8770,"="&amp;B1982)/COUNTIFS($F$11:$F$8770,"=COD1",$B$11:$B$8770,"="&amp;B1982))/COUNTIFS($A$11:$A$8770,"="&amp;A1982,$F$11:$F$8770,"=COD1"),0)</f>
        <v>0</v>
      </c>
      <c r="L1982" s="13" t="e">
        <f>(VLOOKUP(F1982,tarifas!$C$7:$D$10,2,FALSE)+tarifas!$D$21)*datos!H1982</f>
        <v>#N/A</v>
      </c>
      <c r="M1982">
        <v>0</v>
      </c>
      <c r="N1982" s="13" t="e">
        <f t="shared" si="278"/>
        <v>#N/A</v>
      </c>
      <c r="O1982">
        <f t="shared" si="279"/>
        <v>0</v>
      </c>
      <c r="P1982" s="12">
        <f t="shared" si="280"/>
        <v>162.58465753256093</v>
      </c>
      <c r="Q1982">
        <f t="shared" si="281"/>
        <v>0</v>
      </c>
      <c r="R1982">
        <f>$D$2*tarifas!$D$12/24</f>
        <v>1.4541666666666666</v>
      </c>
      <c r="S1982" t="e">
        <f>VLOOKUP(E1982&amp;" "&amp;F1982,tarifas!$A$13:$D$20,4,FALSE)*P1982</f>
        <v>#N/A</v>
      </c>
      <c r="T1982">
        <f>IF(F1982="COD1",tarifas!$D$11*(SUMIFS($P$11:$P$8770,$F$11:$F$8770,"=COD1",$B$11:$B$8770,"="&amp;B1982)/COUNTIFS($F$11:$F$8770,"=COD1",$B$11:$B$8770,"="&amp;B1982))/COUNTIFS($A$11:$A$8770,"="&amp;A1982,$F$11:$F$8770,"=COD1"),0)</f>
        <v>0</v>
      </c>
      <c r="U1982" t="e">
        <f>(VLOOKUP(F1982,tarifas!$C$7:$D$10,2,FALSE)+tarifas!$D$21)*datos!P1982</f>
        <v>#N/A</v>
      </c>
      <c r="V1982" t="e">
        <f t="shared" si="282"/>
        <v>#N/A</v>
      </c>
      <c r="W1982">
        <f t="shared" si="283"/>
        <v>0</v>
      </c>
    </row>
    <row r="1983" spans="1:23" x14ac:dyDescent="0.25">
      <c r="A1983">
        <f t="shared" si="276"/>
        <v>83</v>
      </c>
      <c r="B1983">
        <f t="shared" si="277"/>
        <v>3</v>
      </c>
      <c r="C1983" s="1">
        <f t="shared" si="284"/>
        <v>41722.166666661884</v>
      </c>
      <c r="D1983" s="7">
        <v>0</v>
      </c>
      <c r="E1983" s="7"/>
      <c r="G1983">
        <v>20.8</v>
      </c>
      <c r="H1983" s="12">
        <v>161.98340380631677</v>
      </c>
      <c r="I1983" s="13">
        <f>$D$2*tarifas!$D$12/24</f>
        <v>1.4541666666666666</v>
      </c>
      <c r="J1983" s="13" t="e">
        <f>VLOOKUP(E1983&amp;" "&amp;F1983,tarifas!$A$13:$D$20,4,FALSE)*H1983</f>
        <v>#N/A</v>
      </c>
      <c r="K1983" s="13">
        <f>IF(F1983="COD1",tarifas!$D$11*(SUMIFS($H$11:$H$8770,$F$11:$F$8770,"=COD1",$B$11:$B$8770,"="&amp;B1983)/COUNTIFS($F$11:$F$8770,"=COD1",$B$11:$B$8770,"="&amp;B1983))/COUNTIFS($A$11:$A$8770,"="&amp;A1983,$F$11:$F$8770,"=COD1"),0)</f>
        <v>0</v>
      </c>
      <c r="L1983" s="13" t="e">
        <f>(VLOOKUP(F1983,tarifas!$C$7:$D$10,2,FALSE)+tarifas!$D$21)*datos!H1983</f>
        <v>#N/A</v>
      </c>
      <c r="M1983">
        <v>0</v>
      </c>
      <c r="N1983" s="13" t="e">
        <f t="shared" si="278"/>
        <v>#N/A</v>
      </c>
      <c r="O1983">
        <f t="shared" si="279"/>
        <v>0</v>
      </c>
      <c r="P1983" s="12">
        <f t="shared" si="280"/>
        <v>161.98340380631677</v>
      </c>
      <c r="Q1983">
        <f t="shared" si="281"/>
        <v>0</v>
      </c>
      <c r="R1983">
        <f>$D$2*tarifas!$D$12/24</f>
        <v>1.4541666666666666</v>
      </c>
      <c r="S1983" t="e">
        <f>VLOOKUP(E1983&amp;" "&amp;F1983,tarifas!$A$13:$D$20,4,FALSE)*P1983</f>
        <v>#N/A</v>
      </c>
      <c r="T1983">
        <f>IF(F1983="COD1",tarifas!$D$11*(SUMIFS($P$11:$P$8770,$F$11:$F$8770,"=COD1",$B$11:$B$8770,"="&amp;B1983)/COUNTIFS($F$11:$F$8770,"=COD1",$B$11:$B$8770,"="&amp;B1983))/COUNTIFS($A$11:$A$8770,"="&amp;A1983,$F$11:$F$8770,"=COD1"),0)</f>
        <v>0</v>
      </c>
      <c r="U1983" t="e">
        <f>(VLOOKUP(F1983,tarifas!$C$7:$D$10,2,FALSE)+tarifas!$D$21)*datos!P1983</f>
        <v>#N/A</v>
      </c>
      <c r="V1983" t="e">
        <f t="shared" si="282"/>
        <v>#N/A</v>
      </c>
      <c r="W1983">
        <f t="shared" si="283"/>
        <v>0</v>
      </c>
    </row>
    <row r="1984" spans="1:23" x14ac:dyDescent="0.25">
      <c r="A1984">
        <f t="shared" si="276"/>
        <v>83</v>
      </c>
      <c r="B1984">
        <f t="shared" si="277"/>
        <v>3</v>
      </c>
      <c r="C1984" s="1">
        <f t="shared" si="284"/>
        <v>41722.208333328548</v>
      </c>
      <c r="D1984" s="7">
        <v>0</v>
      </c>
      <c r="E1984" s="7"/>
      <c r="G1984">
        <v>23.4</v>
      </c>
      <c r="H1984" s="12">
        <v>163.61253262635501</v>
      </c>
      <c r="I1984" s="13">
        <f>$D$2*tarifas!$D$12/24</f>
        <v>1.4541666666666666</v>
      </c>
      <c r="J1984" s="13" t="e">
        <f>VLOOKUP(E1984&amp;" "&amp;F1984,tarifas!$A$13:$D$20,4,FALSE)*H1984</f>
        <v>#N/A</v>
      </c>
      <c r="K1984" s="13">
        <f>IF(F1984="COD1",tarifas!$D$11*(SUMIFS($H$11:$H$8770,$F$11:$F$8770,"=COD1",$B$11:$B$8770,"="&amp;B1984)/COUNTIFS($F$11:$F$8770,"=COD1",$B$11:$B$8770,"="&amp;B1984))/COUNTIFS($A$11:$A$8770,"="&amp;A1984,$F$11:$F$8770,"=COD1"),0)</f>
        <v>0</v>
      </c>
      <c r="L1984" s="13" t="e">
        <f>(VLOOKUP(F1984,tarifas!$C$7:$D$10,2,FALSE)+tarifas!$D$21)*datos!H1984</f>
        <v>#N/A</v>
      </c>
      <c r="M1984">
        <v>0</v>
      </c>
      <c r="N1984" s="13" t="e">
        <f t="shared" si="278"/>
        <v>#N/A</v>
      </c>
      <c r="O1984">
        <f t="shared" si="279"/>
        <v>0</v>
      </c>
      <c r="P1984" s="12">
        <f t="shared" si="280"/>
        <v>163.61253262635501</v>
      </c>
      <c r="Q1984">
        <f t="shared" si="281"/>
        <v>0</v>
      </c>
      <c r="R1984">
        <f>$D$2*tarifas!$D$12/24</f>
        <v>1.4541666666666666</v>
      </c>
      <c r="S1984" t="e">
        <f>VLOOKUP(E1984&amp;" "&amp;F1984,tarifas!$A$13:$D$20,4,FALSE)*P1984</f>
        <v>#N/A</v>
      </c>
      <c r="T1984">
        <f>IF(F1984="COD1",tarifas!$D$11*(SUMIFS($P$11:$P$8770,$F$11:$F$8770,"=COD1",$B$11:$B$8770,"="&amp;B1984)/COUNTIFS($F$11:$F$8770,"=COD1",$B$11:$B$8770,"="&amp;B1984))/COUNTIFS($A$11:$A$8770,"="&amp;A1984,$F$11:$F$8770,"=COD1"),0)</f>
        <v>0</v>
      </c>
      <c r="U1984" t="e">
        <f>(VLOOKUP(F1984,tarifas!$C$7:$D$10,2,FALSE)+tarifas!$D$21)*datos!P1984</f>
        <v>#N/A</v>
      </c>
      <c r="V1984" t="e">
        <f t="shared" si="282"/>
        <v>#N/A</v>
      </c>
      <c r="W1984">
        <f t="shared" si="283"/>
        <v>0</v>
      </c>
    </row>
    <row r="1985" spans="1:23" x14ac:dyDescent="0.25">
      <c r="A1985">
        <f t="shared" si="276"/>
        <v>83</v>
      </c>
      <c r="B1985">
        <f t="shared" si="277"/>
        <v>3</v>
      </c>
      <c r="C1985" s="1">
        <f t="shared" si="284"/>
        <v>41722.249999995212</v>
      </c>
      <c r="D1985" s="7">
        <v>10.045454545454545</v>
      </c>
      <c r="E1985" s="7"/>
      <c r="G1985">
        <v>29.11</v>
      </c>
      <c r="H1985" s="12">
        <v>159.9537905651049</v>
      </c>
      <c r="I1985" s="13">
        <f>$D$2*tarifas!$D$12/24</f>
        <v>1.4541666666666666</v>
      </c>
      <c r="J1985" s="13" t="e">
        <f>VLOOKUP(E1985&amp;" "&amp;F1985,tarifas!$A$13:$D$20,4,FALSE)*H1985</f>
        <v>#N/A</v>
      </c>
      <c r="K1985" s="13">
        <f>IF(F1985="COD1",tarifas!$D$11*(SUMIFS($H$11:$H$8770,$F$11:$F$8770,"=COD1",$B$11:$B$8770,"="&amp;B1985)/COUNTIFS($F$11:$F$8770,"=COD1",$B$11:$B$8770,"="&amp;B1985))/COUNTIFS($A$11:$A$8770,"="&amp;A1985,$F$11:$F$8770,"=COD1"),0)</f>
        <v>0</v>
      </c>
      <c r="L1985" s="13" t="e">
        <f>(VLOOKUP(F1985,tarifas!$C$7:$D$10,2,FALSE)+tarifas!$D$21)*datos!H1985</f>
        <v>#N/A</v>
      </c>
      <c r="M1985">
        <v>2.00508</v>
      </c>
      <c r="N1985" s="13" t="e">
        <f t="shared" si="278"/>
        <v>#N/A</v>
      </c>
      <c r="O1985">
        <f t="shared" si="279"/>
        <v>2.00508</v>
      </c>
      <c r="P1985" s="12">
        <f t="shared" si="280"/>
        <v>157.9487105651049</v>
      </c>
      <c r="Q1985">
        <f t="shared" si="281"/>
        <v>0</v>
      </c>
      <c r="R1985">
        <f>$D$2*tarifas!$D$12/24</f>
        <v>1.4541666666666666</v>
      </c>
      <c r="S1985" t="e">
        <f>VLOOKUP(E1985&amp;" "&amp;F1985,tarifas!$A$13:$D$20,4,FALSE)*P1985</f>
        <v>#N/A</v>
      </c>
      <c r="T1985">
        <f>IF(F1985="COD1",tarifas!$D$11*(SUMIFS($P$11:$P$8770,$F$11:$F$8770,"=COD1",$B$11:$B$8770,"="&amp;B1985)/COUNTIFS($F$11:$F$8770,"=COD1",$B$11:$B$8770,"="&amp;B1985))/COUNTIFS($A$11:$A$8770,"="&amp;A1985,$F$11:$F$8770,"=COD1"),0)</f>
        <v>0</v>
      </c>
      <c r="U1985" t="e">
        <f>(VLOOKUP(F1985,tarifas!$C$7:$D$10,2,FALSE)+tarifas!$D$21)*datos!P1985</f>
        <v>#N/A</v>
      </c>
      <c r="V1985" t="e">
        <f t="shared" si="282"/>
        <v>#N/A</v>
      </c>
      <c r="W1985">
        <f t="shared" si="283"/>
        <v>0</v>
      </c>
    </row>
    <row r="1986" spans="1:23" x14ac:dyDescent="0.25">
      <c r="A1986">
        <f t="shared" si="276"/>
        <v>83</v>
      </c>
      <c r="B1986">
        <f t="shared" si="277"/>
        <v>3</v>
      </c>
      <c r="C1986" s="1">
        <f t="shared" si="284"/>
        <v>41722.291666661877</v>
      </c>
      <c r="D1986" s="7">
        <v>61.818181818181813</v>
      </c>
      <c r="E1986" s="7"/>
      <c r="G1986">
        <v>34.020000000000003</v>
      </c>
      <c r="H1986" s="12">
        <v>154.52077049099023</v>
      </c>
      <c r="I1986" s="13">
        <f>$D$2*tarifas!$D$12/24</f>
        <v>1.4541666666666666</v>
      </c>
      <c r="J1986" s="13" t="e">
        <f>VLOOKUP(E1986&amp;" "&amp;F1986,tarifas!$A$13:$D$20,4,FALSE)*H1986</f>
        <v>#N/A</v>
      </c>
      <c r="K1986" s="13">
        <f>IF(F1986="COD1",tarifas!$D$11*(SUMIFS($H$11:$H$8770,$F$11:$F$8770,"=COD1",$B$11:$B$8770,"="&amp;B1986)/COUNTIFS($F$11:$F$8770,"=COD1",$B$11:$B$8770,"="&amp;B1986))/COUNTIFS($A$11:$A$8770,"="&amp;A1986,$F$11:$F$8770,"=COD1"),0)</f>
        <v>0</v>
      </c>
      <c r="L1986" s="13" t="e">
        <f>(VLOOKUP(F1986,tarifas!$C$7:$D$10,2,FALSE)+tarifas!$D$21)*datos!H1986</f>
        <v>#N/A</v>
      </c>
      <c r="M1986">
        <v>16.289950000000001</v>
      </c>
      <c r="N1986" s="13" t="e">
        <f t="shared" si="278"/>
        <v>#N/A</v>
      </c>
      <c r="O1986">
        <f t="shared" si="279"/>
        <v>16.289950000000001</v>
      </c>
      <c r="P1986" s="12">
        <f t="shared" si="280"/>
        <v>138.23082049099023</v>
      </c>
      <c r="Q1986">
        <f t="shared" si="281"/>
        <v>0</v>
      </c>
      <c r="R1986">
        <f>$D$2*tarifas!$D$12/24</f>
        <v>1.4541666666666666</v>
      </c>
      <c r="S1986" t="e">
        <f>VLOOKUP(E1986&amp;" "&amp;F1986,tarifas!$A$13:$D$20,4,FALSE)*P1986</f>
        <v>#N/A</v>
      </c>
      <c r="T1986">
        <f>IF(F1986="COD1",tarifas!$D$11*(SUMIFS($P$11:$P$8770,$F$11:$F$8770,"=COD1",$B$11:$B$8770,"="&amp;B1986)/COUNTIFS($F$11:$F$8770,"=COD1",$B$11:$B$8770,"="&amp;B1986))/COUNTIFS($A$11:$A$8770,"="&amp;A1986,$F$11:$F$8770,"=COD1"),0)</f>
        <v>0</v>
      </c>
      <c r="U1986" t="e">
        <f>(VLOOKUP(F1986,tarifas!$C$7:$D$10,2,FALSE)+tarifas!$D$21)*datos!P1986</f>
        <v>#N/A</v>
      </c>
      <c r="V1986" t="e">
        <f t="shared" si="282"/>
        <v>#N/A</v>
      </c>
      <c r="W1986">
        <f t="shared" si="283"/>
        <v>0</v>
      </c>
    </row>
    <row r="1987" spans="1:23" x14ac:dyDescent="0.25">
      <c r="A1987">
        <f t="shared" si="276"/>
        <v>83</v>
      </c>
      <c r="B1987">
        <f t="shared" si="277"/>
        <v>3</v>
      </c>
      <c r="C1987" s="1">
        <f t="shared" si="284"/>
        <v>41722.333333328541</v>
      </c>
      <c r="D1987" s="7">
        <v>173.09090909090912</v>
      </c>
      <c r="E1987" s="7"/>
      <c r="G1987">
        <v>37.5</v>
      </c>
      <c r="H1987" s="12">
        <v>201.77190666176432</v>
      </c>
      <c r="I1987" s="13">
        <f>$D$2*tarifas!$D$12/24</f>
        <v>1.4541666666666666</v>
      </c>
      <c r="J1987" s="13" t="e">
        <f>VLOOKUP(E1987&amp;" "&amp;F1987,tarifas!$A$13:$D$20,4,FALSE)*H1987</f>
        <v>#N/A</v>
      </c>
      <c r="K1987" s="13">
        <f>IF(F1987="COD1",tarifas!$D$11*(SUMIFS($H$11:$H$8770,$F$11:$F$8770,"=COD1",$B$11:$B$8770,"="&amp;B1987)/COUNTIFS($F$11:$F$8770,"=COD1",$B$11:$B$8770,"="&amp;B1987))/COUNTIFS($A$11:$A$8770,"="&amp;A1987,$F$11:$F$8770,"=COD1"),0)</f>
        <v>0</v>
      </c>
      <c r="L1987" s="13" t="e">
        <f>(VLOOKUP(F1987,tarifas!$C$7:$D$10,2,FALSE)+tarifas!$D$21)*datos!H1987</f>
        <v>#N/A</v>
      </c>
      <c r="M1987">
        <v>3.9965300000000004</v>
      </c>
      <c r="N1987" s="13" t="e">
        <f t="shared" si="278"/>
        <v>#N/A</v>
      </c>
      <c r="O1987">
        <f t="shared" si="279"/>
        <v>3.9965300000000004</v>
      </c>
      <c r="P1987" s="12">
        <f t="shared" si="280"/>
        <v>197.77537666176431</v>
      </c>
      <c r="Q1987">
        <f t="shared" si="281"/>
        <v>0</v>
      </c>
      <c r="R1987">
        <f>$D$2*tarifas!$D$12/24</f>
        <v>1.4541666666666666</v>
      </c>
      <c r="S1987" t="e">
        <f>VLOOKUP(E1987&amp;" "&amp;F1987,tarifas!$A$13:$D$20,4,FALSE)*P1987</f>
        <v>#N/A</v>
      </c>
      <c r="T1987">
        <f>IF(F1987="COD1",tarifas!$D$11*(SUMIFS($P$11:$P$8770,$F$11:$F$8770,"=COD1",$B$11:$B$8770,"="&amp;B1987)/COUNTIFS($F$11:$F$8770,"=COD1",$B$11:$B$8770,"="&amp;B1987))/COUNTIFS($A$11:$A$8770,"="&amp;A1987,$F$11:$F$8770,"=COD1"),0)</f>
        <v>0</v>
      </c>
      <c r="U1987" t="e">
        <f>(VLOOKUP(F1987,tarifas!$C$7:$D$10,2,FALSE)+tarifas!$D$21)*datos!P1987</f>
        <v>#N/A</v>
      </c>
      <c r="V1987" t="e">
        <f t="shared" si="282"/>
        <v>#N/A</v>
      </c>
      <c r="W1987">
        <f t="shared" si="283"/>
        <v>0</v>
      </c>
    </row>
    <row r="1988" spans="1:23" x14ac:dyDescent="0.25">
      <c r="A1988">
        <f t="shared" si="276"/>
        <v>83</v>
      </c>
      <c r="B1988">
        <f t="shared" si="277"/>
        <v>3</v>
      </c>
      <c r="C1988" s="1">
        <f t="shared" si="284"/>
        <v>41722.374999995205</v>
      </c>
      <c r="D1988" s="7">
        <v>300.84848484848487</v>
      </c>
      <c r="E1988" s="7"/>
      <c r="G1988">
        <v>37.03</v>
      </c>
      <c r="H1988" s="12">
        <v>320.85826882888682</v>
      </c>
      <c r="I1988" s="13">
        <f>$D$2*tarifas!$D$12/24</f>
        <v>1.4541666666666666</v>
      </c>
      <c r="J1988" s="13" t="e">
        <f>VLOOKUP(E1988&amp;" "&amp;F1988,tarifas!$A$13:$D$20,4,FALSE)*H1988</f>
        <v>#N/A</v>
      </c>
      <c r="K1988" s="13">
        <f>IF(F1988="COD1",tarifas!$D$11*(SUMIFS($H$11:$H$8770,$F$11:$F$8770,"=COD1",$B$11:$B$8770,"="&amp;B1988)/COUNTIFS($F$11:$F$8770,"=COD1",$B$11:$B$8770,"="&amp;B1988))/COUNTIFS($A$11:$A$8770,"="&amp;A1988,$F$11:$F$8770,"=COD1"),0)</f>
        <v>0</v>
      </c>
      <c r="L1988" s="13" t="e">
        <f>(VLOOKUP(F1988,tarifas!$C$7:$D$10,2,FALSE)+tarifas!$D$21)*datos!H1988</f>
        <v>#N/A</v>
      </c>
      <c r="M1988">
        <v>30.103110000000001</v>
      </c>
      <c r="N1988" s="13" t="e">
        <f t="shared" si="278"/>
        <v>#N/A</v>
      </c>
      <c r="O1988">
        <f t="shared" si="279"/>
        <v>30.103110000000001</v>
      </c>
      <c r="P1988" s="12">
        <f t="shared" si="280"/>
        <v>290.75515882888681</v>
      </c>
      <c r="Q1988">
        <f t="shared" si="281"/>
        <v>0</v>
      </c>
      <c r="R1988">
        <f>$D$2*tarifas!$D$12/24</f>
        <v>1.4541666666666666</v>
      </c>
      <c r="S1988" t="e">
        <f>VLOOKUP(E1988&amp;" "&amp;F1988,tarifas!$A$13:$D$20,4,FALSE)*P1988</f>
        <v>#N/A</v>
      </c>
      <c r="T1988">
        <f>IF(F1988="COD1",tarifas!$D$11*(SUMIFS($P$11:$P$8770,$F$11:$F$8770,"=COD1",$B$11:$B$8770,"="&amp;B1988)/COUNTIFS($F$11:$F$8770,"=COD1",$B$11:$B$8770,"="&amp;B1988))/COUNTIFS($A$11:$A$8770,"="&amp;A1988,$F$11:$F$8770,"=COD1"),0)</f>
        <v>0</v>
      </c>
      <c r="U1988" t="e">
        <f>(VLOOKUP(F1988,tarifas!$C$7:$D$10,2,FALSE)+tarifas!$D$21)*datos!P1988</f>
        <v>#N/A</v>
      </c>
      <c r="V1988" t="e">
        <f t="shared" si="282"/>
        <v>#N/A</v>
      </c>
      <c r="W1988">
        <f t="shared" si="283"/>
        <v>0</v>
      </c>
    </row>
    <row r="1989" spans="1:23" x14ac:dyDescent="0.25">
      <c r="A1989">
        <f t="shared" si="276"/>
        <v>83</v>
      </c>
      <c r="B1989">
        <f t="shared" si="277"/>
        <v>3</v>
      </c>
      <c r="C1989" s="1">
        <f t="shared" si="284"/>
        <v>41722.416666661869</v>
      </c>
      <c r="D1989" s="7">
        <v>153.25757575757575</v>
      </c>
      <c r="E1989" s="7"/>
      <c r="G1989">
        <v>36.1</v>
      </c>
      <c r="H1989" s="12">
        <v>491.59138192288884</v>
      </c>
      <c r="I1989" s="13">
        <f>$D$2*tarifas!$D$12/24</f>
        <v>1.4541666666666666</v>
      </c>
      <c r="J1989" s="13" t="e">
        <f>VLOOKUP(E1989&amp;" "&amp;F1989,tarifas!$A$13:$D$20,4,FALSE)*H1989</f>
        <v>#N/A</v>
      </c>
      <c r="K1989" s="13">
        <f>IF(F1989="COD1",tarifas!$D$11*(SUMIFS($H$11:$H$8770,$F$11:$F$8770,"=COD1",$B$11:$B$8770,"="&amp;B1989)/COUNTIFS($F$11:$F$8770,"=COD1",$B$11:$B$8770,"="&amp;B1989))/COUNTIFS($A$11:$A$8770,"="&amp;A1989,$F$11:$F$8770,"=COD1"),0)</f>
        <v>0</v>
      </c>
      <c r="L1989" s="13" t="e">
        <f>(VLOOKUP(F1989,tarifas!$C$7:$D$10,2,FALSE)+tarifas!$D$21)*datos!H1989</f>
        <v>#N/A</v>
      </c>
      <c r="M1989">
        <v>101.39777000000001</v>
      </c>
      <c r="N1989" s="13" t="e">
        <f t="shared" si="278"/>
        <v>#N/A</v>
      </c>
      <c r="O1989">
        <f t="shared" si="279"/>
        <v>101.39777000000001</v>
      </c>
      <c r="P1989" s="12">
        <f t="shared" si="280"/>
        <v>390.19361192288886</v>
      </c>
      <c r="Q1989">
        <f t="shared" si="281"/>
        <v>0</v>
      </c>
      <c r="R1989">
        <f>$D$2*tarifas!$D$12/24</f>
        <v>1.4541666666666666</v>
      </c>
      <c r="S1989" t="e">
        <f>VLOOKUP(E1989&amp;" "&amp;F1989,tarifas!$A$13:$D$20,4,FALSE)*P1989</f>
        <v>#N/A</v>
      </c>
      <c r="T1989">
        <f>IF(F1989="COD1",tarifas!$D$11*(SUMIFS($P$11:$P$8770,$F$11:$F$8770,"=COD1",$B$11:$B$8770,"="&amp;B1989)/COUNTIFS($F$11:$F$8770,"=COD1",$B$11:$B$8770,"="&amp;B1989))/COUNTIFS($A$11:$A$8770,"="&amp;A1989,$F$11:$F$8770,"=COD1"),0)</f>
        <v>0</v>
      </c>
      <c r="U1989" t="e">
        <f>(VLOOKUP(F1989,tarifas!$C$7:$D$10,2,FALSE)+tarifas!$D$21)*datos!P1989</f>
        <v>#N/A</v>
      </c>
      <c r="V1989" t="e">
        <f t="shared" si="282"/>
        <v>#N/A</v>
      </c>
      <c r="W1989">
        <f t="shared" si="283"/>
        <v>0</v>
      </c>
    </row>
    <row r="1990" spans="1:23" x14ac:dyDescent="0.25">
      <c r="A1990">
        <f t="shared" si="276"/>
        <v>83</v>
      </c>
      <c r="B1990">
        <f t="shared" si="277"/>
        <v>3</v>
      </c>
      <c r="C1990" s="1">
        <f t="shared" si="284"/>
        <v>41722.458333328534</v>
      </c>
      <c r="D1990" s="7">
        <v>276.89393939393938</v>
      </c>
      <c r="E1990" s="7"/>
      <c r="G1990">
        <v>36</v>
      </c>
      <c r="H1990" s="12">
        <v>539.50218118798693</v>
      </c>
      <c r="I1990" s="13">
        <f>$D$2*tarifas!$D$12/24</f>
        <v>1.4541666666666666</v>
      </c>
      <c r="J1990" s="13" t="e">
        <f>VLOOKUP(E1990&amp;" "&amp;F1990,tarifas!$A$13:$D$20,4,FALSE)*H1990</f>
        <v>#N/A</v>
      </c>
      <c r="K1990" s="13">
        <f>IF(F1990="COD1",tarifas!$D$11*(SUMIFS($H$11:$H$8770,$F$11:$F$8770,"=COD1",$B$11:$B$8770,"="&amp;B1990)/COUNTIFS($F$11:$F$8770,"=COD1",$B$11:$B$8770,"="&amp;B1990))/COUNTIFS($A$11:$A$8770,"="&amp;A1990,$F$11:$F$8770,"=COD1"),0)</f>
        <v>0</v>
      </c>
      <c r="L1990" s="13" t="e">
        <f>(VLOOKUP(F1990,tarifas!$C$7:$D$10,2,FALSE)+tarifas!$D$21)*datos!H1990</f>
        <v>#N/A</v>
      </c>
      <c r="M1990">
        <v>215.78057000000001</v>
      </c>
      <c r="N1990" s="13" t="e">
        <f t="shared" si="278"/>
        <v>#N/A</v>
      </c>
      <c r="O1990">
        <f t="shared" si="279"/>
        <v>215.78057000000001</v>
      </c>
      <c r="P1990" s="12">
        <f t="shared" si="280"/>
        <v>323.72161118798692</v>
      </c>
      <c r="Q1990">
        <f t="shared" si="281"/>
        <v>0</v>
      </c>
      <c r="R1990">
        <f>$D$2*tarifas!$D$12/24</f>
        <v>1.4541666666666666</v>
      </c>
      <c r="S1990" t="e">
        <f>VLOOKUP(E1990&amp;" "&amp;F1990,tarifas!$A$13:$D$20,4,FALSE)*P1990</f>
        <v>#N/A</v>
      </c>
      <c r="T1990">
        <f>IF(F1990="COD1",tarifas!$D$11*(SUMIFS($P$11:$P$8770,$F$11:$F$8770,"=COD1",$B$11:$B$8770,"="&amp;B1990)/COUNTIFS($F$11:$F$8770,"=COD1",$B$11:$B$8770,"="&amp;B1990))/COUNTIFS($A$11:$A$8770,"="&amp;A1990,$F$11:$F$8770,"=COD1"),0)</f>
        <v>0</v>
      </c>
      <c r="U1990" t="e">
        <f>(VLOOKUP(F1990,tarifas!$C$7:$D$10,2,FALSE)+tarifas!$D$21)*datos!P1990</f>
        <v>#N/A</v>
      </c>
      <c r="V1990" t="e">
        <f t="shared" si="282"/>
        <v>#N/A</v>
      </c>
      <c r="W1990">
        <f t="shared" si="283"/>
        <v>0</v>
      </c>
    </row>
    <row r="1991" spans="1:23" x14ac:dyDescent="0.25">
      <c r="A1991">
        <f t="shared" si="276"/>
        <v>83</v>
      </c>
      <c r="B1991">
        <f t="shared" si="277"/>
        <v>3</v>
      </c>
      <c r="C1991" s="1">
        <f t="shared" si="284"/>
        <v>41722.499999995198</v>
      </c>
      <c r="D1991" s="7">
        <v>274.31818181818187</v>
      </c>
      <c r="E1991" s="7"/>
      <c r="G1991">
        <v>35.340000000000003</v>
      </c>
      <c r="H1991" s="12">
        <v>470.77629580892051</v>
      </c>
      <c r="I1991" s="13">
        <f>$D$2*tarifas!$D$12/24</f>
        <v>1.4541666666666666</v>
      </c>
      <c r="J1991" s="13" t="e">
        <f>VLOOKUP(E1991&amp;" "&amp;F1991,tarifas!$A$13:$D$20,4,FALSE)*H1991</f>
        <v>#N/A</v>
      </c>
      <c r="K1991" s="13">
        <f>IF(F1991="COD1",tarifas!$D$11*(SUMIFS($H$11:$H$8770,$F$11:$F$8770,"=COD1",$B$11:$B$8770,"="&amp;B1991)/COUNTIFS($F$11:$F$8770,"=COD1",$B$11:$B$8770,"="&amp;B1991))/COUNTIFS($A$11:$A$8770,"="&amp;A1991,$F$11:$F$8770,"=COD1"),0)</f>
        <v>0</v>
      </c>
      <c r="L1991" s="13" t="e">
        <f>(VLOOKUP(F1991,tarifas!$C$7:$D$10,2,FALSE)+tarifas!$D$21)*datos!H1991</f>
        <v>#N/A</v>
      </c>
      <c r="M1991">
        <v>244.86289000000002</v>
      </c>
      <c r="N1991" s="13" t="e">
        <f t="shared" si="278"/>
        <v>#N/A</v>
      </c>
      <c r="O1991">
        <f t="shared" si="279"/>
        <v>244.86289000000002</v>
      </c>
      <c r="P1991" s="12">
        <f t="shared" si="280"/>
        <v>225.91340580892049</v>
      </c>
      <c r="Q1991">
        <f t="shared" si="281"/>
        <v>0</v>
      </c>
      <c r="R1991">
        <f>$D$2*tarifas!$D$12/24</f>
        <v>1.4541666666666666</v>
      </c>
      <c r="S1991" t="e">
        <f>VLOOKUP(E1991&amp;" "&amp;F1991,tarifas!$A$13:$D$20,4,FALSE)*P1991</f>
        <v>#N/A</v>
      </c>
      <c r="T1991">
        <f>IF(F1991="COD1",tarifas!$D$11*(SUMIFS($P$11:$P$8770,$F$11:$F$8770,"=COD1",$B$11:$B$8770,"="&amp;B1991)/COUNTIFS($F$11:$F$8770,"=COD1",$B$11:$B$8770,"="&amp;B1991))/COUNTIFS($A$11:$A$8770,"="&amp;A1991,$F$11:$F$8770,"=COD1"),0)</f>
        <v>0</v>
      </c>
      <c r="U1991" t="e">
        <f>(VLOOKUP(F1991,tarifas!$C$7:$D$10,2,FALSE)+tarifas!$D$21)*datos!P1991</f>
        <v>#N/A</v>
      </c>
      <c r="V1991" t="e">
        <f t="shared" si="282"/>
        <v>#N/A</v>
      </c>
      <c r="W1991">
        <f t="shared" si="283"/>
        <v>0</v>
      </c>
    </row>
    <row r="1992" spans="1:23" x14ac:dyDescent="0.25">
      <c r="A1992">
        <f t="shared" si="276"/>
        <v>83</v>
      </c>
      <c r="B1992">
        <f t="shared" si="277"/>
        <v>3</v>
      </c>
      <c r="C1992" s="1">
        <f t="shared" si="284"/>
        <v>41722.541666661862</v>
      </c>
      <c r="D1992" s="7">
        <v>300.59090909090912</v>
      </c>
      <c r="E1992" s="7"/>
      <c r="G1992">
        <v>31</v>
      </c>
      <c r="H1992" s="12">
        <v>428.95831535335412</v>
      </c>
      <c r="I1992" s="13">
        <f>$D$2*tarifas!$D$12/24</f>
        <v>1.4541666666666666</v>
      </c>
      <c r="J1992" s="13" t="e">
        <f>VLOOKUP(E1992&amp;" "&amp;F1992,tarifas!$A$13:$D$20,4,FALSE)*H1992</f>
        <v>#N/A</v>
      </c>
      <c r="K1992" s="13">
        <f>IF(F1992="COD1",tarifas!$D$11*(SUMIFS($H$11:$H$8770,$F$11:$F$8770,"=COD1",$B$11:$B$8770,"="&amp;B1992)/COUNTIFS($F$11:$F$8770,"=COD1",$B$11:$B$8770,"="&amp;B1992))/COUNTIFS($A$11:$A$8770,"="&amp;A1992,$F$11:$F$8770,"=COD1"),0)</f>
        <v>0</v>
      </c>
      <c r="L1992" s="13" t="e">
        <f>(VLOOKUP(F1992,tarifas!$C$7:$D$10,2,FALSE)+tarifas!$D$21)*datos!H1992</f>
        <v>#N/A</v>
      </c>
      <c r="M1992">
        <v>459.83830999999998</v>
      </c>
      <c r="N1992" s="13" t="e">
        <f t="shared" si="278"/>
        <v>#N/A</v>
      </c>
      <c r="O1992">
        <f t="shared" si="279"/>
        <v>428.95831535335412</v>
      </c>
      <c r="P1992" s="12">
        <f t="shared" si="280"/>
        <v>0</v>
      </c>
      <c r="Q1992">
        <f t="shared" si="281"/>
        <v>30.879994646645855</v>
      </c>
      <c r="R1992">
        <f>$D$2*tarifas!$D$12/24</f>
        <v>1.4541666666666666</v>
      </c>
      <c r="S1992" t="e">
        <f>VLOOKUP(E1992&amp;" "&amp;F1992,tarifas!$A$13:$D$20,4,FALSE)*P1992</f>
        <v>#N/A</v>
      </c>
      <c r="T1992">
        <f>IF(F1992="COD1",tarifas!$D$11*(SUMIFS($P$11:$P$8770,$F$11:$F$8770,"=COD1",$B$11:$B$8770,"="&amp;B1992)/COUNTIFS($F$11:$F$8770,"=COD1",$B$11:$B$8770,"="&amp;B1992))/COUNTIFS($A$11:$A$8770,"="&amp;A1992,$F$11:$F$8770,"=COD1"),0)</f>
        <v>0</v>
      </c>
      <c r="U1992" t="e">
        <f>(VLOOKUP(F1992,tarifas!$C$7:$D$10,2,FALSE)+tarifas!$D$21)*datos!P1992</f>
        <v>#N/A</v>
      </c>
      <c r="V1992" t="e">
        <f t="shared" si="282"/>
        <v>#N/A</v>
      </c>
      <c r="W1992">
        <f t="shared" si="283"/>
        <v>0.86155185064141937</v>
      </c>
    </row>
    <row r="1993" spans="1:23" x14ac:dyDescent="0.25">
      <c r="A1993">
        <f t="shared" si="276"/>
        <v>83</v>
      </c>
      <c r="B1993">
        <f t="shared" si="277"/>
        <v>3</v>
      </c>
      <c r="C1993" s="1">
        <f t="shared" si="284"/>
        <v>41722.583333328526</v>
      </c>
      <c r="D1993" s="7">
        <v>281.78787878787881</v>
      </c>
      <c r="E1993" s="7"/>
      <c r="G1993">
        <v>29.6</v>
      </c>
      <c r="H1993" s="12">
        <v>515.38845311818773</v>
      </c>
      <c r="I1993" s="13">
        <f>$D$2*tarifas!$D$12/24</f>
        <v>1.4541666666666666</v>
      </c>
      <c r="J1993" s="13" t="e">
        <f>VLOOKUP(E1993&amp;" "&amp;F1993,tarifas!$A$13:$D$20,4,FALSE)*H1993</f>
        <v>#N/A</v>
      </c>
      <c r="K1993" s="13">
        <f>IF(F1993="COD1",tarifas!$D$11*(SUMIFS($H$11:$H$8770,$F$11:$F$8770,"=COD1",$B$11:$B$8770,"="&amp;B1993)/COUNTIFS($F$11:$F$8770,"=COD1",$B$11:$B$8770,"="&amp;B1993))/COUNTIFS($A$11:$A$8770,"="&amp;A1993,$F$11:$F$8770,"=COD1"),0)</f>
        <v>0</v>
      </c>
      <c r="L1993" s="13" t="e">
        <f>(VLOOKUP(F1993,tarifas!$C$7:$D$10,2,FALSE)+tarifas!$D$21)*datos!H1993</f>
        <v>#N/A</v>
      </c>
      <c r="M1993">
        <v>415.87714</v>
      </c>
      <c r="N1993" s="13" t="e">
        <f t="shared" si="278"/>
        <v>#N/A</v>
      </c>
      <c r="O1993">
        <f t="shared" si="279"/>
        <v>415.87714</v>
      </c>
      <c r="P1993" s="12">
        <f t="shared" si="280"/>
        <v>99.511313118187729</v>
      </c>
      <c r="Q1993">
        <f t="shared" si="281"/>
        <v>0</v>
      </c>
      <c r="R1993">
        <f>$D$2*tarifas!$D$12/24</f>
        <v>1.4541666666666666</v>
      </c>
      <c r="S1993" t="e">
        <f>VLOOKUP(E1993&amp;" "&amp;F1993,tarifas!$A$13:$D$20,4,FALSE)*P1993</f>
        <v>#N/A</v>
      </c>
      <c r="T1993">
        <f>IF(F1993="COD1",tarifas!$D$11*(SUMIFS($P$11:$P$8770,$F$11:$F$8770,"=COD1",$B$11:$B$8770,"="&amp;B1993)/COUNTIFS($F$11:$F$8770,"=COD1",$B$11:$B$8770,"="&amp;B1993))/COUNTIFS($A$11:$A$8770,"="&amp;A1993,$F$11:$F$8770,"=COD1"),0)</f>
        <v>0</v>
      </c>
      <c r="U1993" t="e">
        <f>(VLOOKUP(F1993,tarifas!$C$7:$D$10,2,FALSE)+tarifas!$D$21)*datos!P1993</f>
        <v>#N/A</v>
      </c>
      <c r="V1993" t="e">
        <f t="shared" si="282"/>
        <v>#N/A</v>
      </c>
      <c r="W1993">
        <f t="shared" si="283"/>
        <v>0</v>
      </c>
    </row>
    <row r="1994" spans="1:23" x14ac:dyDescent="0.25">
      <c r="A1994">
        <f t="shared" si="276"/>
        <v>83</v>
      </c>
      <c r="B1994">
        <f t="shared" si="277"/>
        <v>3</v>
      </c>
      <c r="C1994" s="1">
        <f t="shared" si="284"/>
        <v>41722.624999995191</v>
      </c>
      <c r="D1994" s="7">
        <v>114.10606060606059</v>
      </c>
      <c r="E1994" s="7"/>
      <c r="G1994">
        <v>27</v>
      </c>
      <c r="H1994" s="12">
        <v>521.09454935997951</v>
      </c>
      <c r="I1994" s="13">
        <f>$D$2*tarifas!$D$12/24</f>
        <v>1.4541666666666666</v>
      </c>
      <c r="J1994" s="13" t="e">
        <f>VLOOKUP(E1994&amp;" "&amp;F1994,tarifas!$A$13:$D$20,4,FALSE)*H1994</f>
        <v>#N/A</v>
      </c>
      <c r="K1994" s="13">
        <f>IF(F1994="COD1",tarifas!$D$11*(SUMIFS($H$11:$H$8770,$F$11:$F$8770,"=COD1",$B$11:$B$8770,"="&amp;B1994)/COUNTIFS($F$11:$F$8770,"=COD1",$B$11:$B$8770,"="&amp;B1994))/COUNTIFS($A$11:$A$8770,"="&amp;A1994,$F$11:$F$8770,"=COD1"),0)</f>
        <v>0</v>
      </c>
      <c r="L1994" s="13" t="e">
        <f>(VLOOKUP(F1994,tarifas!$C$7:$D$10,2,FALSE)+tarifas!$D$21)*datos!H1994</f>
        <v>#N/A</v>
      </c>
      <c r="M1994">
        <v>207.08515</v>
      </c>
      <c r="N1994" s="13" t="e">
        <f t="shared" si="278"/>
        <v>#N/A</v>
      </c>
      <c r="O1994">
        <f t="shared" si="279"/>
        <v>207.08515</v>
      </c>
      <c r="P1994" s="12">
        <f t="shared" si="280"/>
        <v>314.00939935997951</v>
      </c>
      <c r="Q1994">
        <f t="shared" si="281"/>
        <v>0</v>
      </c>
      <c r="R1994">
        <f>$D$2*tarifas!$D$12/24</f>
        <v>1.4541666666666666</v>
      </c>
      <c r="S1994" t="e">
        <f>VLOOKUP(E1994&amp;" "&amp;F1994,tarifas!$A$13:$D$20,4,FALSE)*P1994</f>
        <v>#N/A</v>
      </c>
      <c r="T1994">
        <f>IF(F1994="COD1",tarifas!$D$11*(SUMIFS($P$11:$P$8770,$F$11:$F$8770,"=COD1",$B$11:$B$8770,"="&amp;B1994)/COUNTIFS($F$11:$F$8770,"=COD1",$B$11:$B$8770,"="&amp;B1994))/COUNTIFS($A$11:$A$8770,"="&amp;A1994,$F$11:$F$8770,"=COD1"),0)</f>
        <v>0</v>
      </c>
      <c r="U1994" t="e">
        <f>(VLOOKUP(F1994,tarifas!$C$7:$D$10,2,FALSE)+tarifas!$D$21)*datos!P1994</f>
        <v>#N/A</v>
      </c>
      <c r="V1994" t="e">
        <f t="shared" si="282"/>
        <v>#N/A</v>
      </c>
      <c r="W1994">
        <f t="shared" si="283"/>
        <v>0</v>
      </c>
    </row>
    <row r="1995" spans="1:23" x14ac:dyDescent="0.25">
      <c r="A1995">
        <f t="shared" si="276"/>
        <v>83</v>
      </c>
      <c r="B1995">
        <f t="shared" si="277"/>
        <v>3</v>
      </c>
      <c r="C1995" s="1">
        <f t="shared" si="284"/>
        <v>41722.666666661855</v>
      </c>
      <c r="D1995" s="7">
        <v>74.954545454545453</v>
      </c>
      <c r="E1995" s="7"/>
      <c r="G1995">
        <v>22.02</v>
      </c>
      <c r="H1995" s="12">
        <v>511.49791445774423</v>
      </c>
      <c r="I1995" s="13">
        <f>$D$2*tarifas!$D$12/24</f>
        <v>1.4541666666666666</v>
      </c>
      <c r="J1995" s="13" t="e">
        <f>VLOOKUP(E1995&amp;" "&amp;F1995,tarifas!$A$13:$D$20,4,FALSE)*H1995</f>
        <v>#N/A</v>
      </c>
      <c r="K1995" s="13">
        <f>IF(F1995="COD1",tarifas!$D$11*(SUMIFS($H$11:$H$8770,$F$11:$F$8770,"=COD1",$B$11:$B$8770,"="&amp;B1995)/COUNTIFS($F$11:$F$8770,"=COD1",$B$11:$B$8770,"="&amp;B1995))/COUNTIFS($A$11:$A$8770,"="&amp;A1995,$F$11:$F$8770,"=COD1"),0)</f>
        <v>0</v>
      </c>
      <c r="L1995" s="13" t="e">
        <f>(VLOOKUP(F1995,tarifas!$C$7:$D$10,2,FALSE)+tarifas!$D$21)*datos!H1995</f>
        <v>#N/A</v>
      </c>
      <c r="M1995">
        <v>166.86317000000003</v>
      </c>
      <c r="N1995" s="13" t="e">
        <f t="shared" si="278"/>
        <v>#N/A</v>
      </c>
      <c r="O1995">
        <f t="shared" si="279"/>
        <v>166.86317000000003</v>
      </c>
      <c r="P1995" s="12">
        <f t="shared" si="280"/>
        <v>344.6347444577442</v>
      </c>
      <c r="Q1995">
        <f t="shared" si="281"/>
        <v>0</v>
      </c>
      <c r="R1995">
        <f>$D$2*tarifas!$D$12/24</f>
        <v>1.4541666666666666</v>
      </c>
      <c r="S1995" t="e">
        <f>VLOOKUP(E1995&amp;" "&amp;F1995,tarifas!$A$13:$D$20,4,FALSE)*P1995</f>
        <v>#N/A</v>
      </c>
      <c r="T1995">
        <f>IF(F1995="COD1",tarifas!$D$11*(SUMIFS($P$11:$P$8770,$F$11:$F$8770,"=COD1",$B$11:$B$8770,"="&amp;B1995)/COUNTIFS($F$11:$F$8770,"=COD1",$B$11:$B$8770,"="&amp;B1995))/COUNTIFS($A$11:$A$8770,"="&amp;A1995,$F$11:$F$8770,"=COD1"),0)</f>
        <v>0</v>
      </c>
      <c r="U1995" t="e">
        <f>(VLOOKUP(F1995,tarifas!$C$7:$D$10,2,FALSE)+tarifas!$D$21)*datos!P1995</f>
        <v>#N/A</v>
      </c>
      <c r="V1995" t="e">
        <f t="shared" si="282"/>
        <v>#N/A</v>
      </c>
      <c r="W1995">
        <f t="shared" si="283"/>
        <v>0</v>
      </c>
    </row>
    <row r="1996" spans="1:23" x14ac:dyDescent="0.25">
      <c r="A1996">
        <f t="shared" ref="A1996:A2059" si="285">DAYS360($C$11,C1996)</f>
        <v>83</v>
      </c>
      <c r="B1996">
        <f t="shared" ref="B1996:B2059" si="286">MONTH(C1996)</f>
        <v>3</v>
      </c>
      <c r="C1996" s="1">
        <f t="shared" si="284"/>
        <v>41722.708333328519</v>
      </c>
      <c r="D1996" s="7">
        <v>31.939393939393941</v>
      </c>
      <c r="E1996" s="7"/>
      <c r="G1996">
        <v>23.4</v>
      </c>
      <c r="H1996" s="12">
        <v>516.36681341808321</v>
      </c>
      <c r="I1996" s="13">
        <f>$D$2*tarifas!$D$12/24</f>
        <v>1.4541666666666666</v>
      </c>
      <c r="J1996" s="13" t="e">
        <f>VLOOKUP(E1996&amp;" "&amp;F1996,tarifas!$A$13:$D$20,4,FALSE)*H1996</f>
        <v>#N/A</v>
      </c>
      <c r="K1996" s="13">
        <f>IF(F1996="COD1",tarifas!$D$11*(SUMIFS($H$11:$H$8770,$F$11:$F$8770,"=COD1",$B$11:$B$8770,"="&amp;B1996)/COUNTIFS($F$11:$F$8770,"=COD1",$B$11:$B$8770,"="&amp;B1996))/COUNTIFS($A$11:$A$8770,"="&amp;A1996,$F$11:$F$8770,"=COD1"),0)</f>
        <v>0</v>
      </c>
      <c r="L1996" s="13" t="e">
        <f>(VLOOKUP(F1996,tarifas!$C$7:$D$10,2,FALSE)+tarifas!$D$21)*datos!H1996</f>
        <v>#N/A</v>
      </c>
      <c r="M1996">
        <v>15.26544</v>
      </c>
      <c r="N1996" s="13" t="e">
        <f t="shared" ref="N1996:N2059" si="287">(I1996+J1996+K1996+L1996)*1.23</f>
        <v>#N/A</v>
      </c>
      <c r="O1996">
        <f t="shared" ref="O1996:O2059" si="288">IF(M1996&lt;H1996,M1996,H1996)</f>
        <v>15.26544</v>
      </c>
      <c r="P1996" s="12">
        <f t="shared" ref="P1996:P2059" si="289">H1996-O1996</f>
        <v>501.1013734180832</v>
      </c>
      <c r="Q1996">
        <f t="shared" ref="Q1996:Q2059" si="290">IF(M1996&lt;H1996,0,M1996-H1996)</f>
        <v>0</v>
      </c>
      <c r="R1996">
        <f>$D$2*tarifas!$D$12/24</f>
        <v>1.4541666666666666</v>
      </c>
      <c r="S1996" t="e">
        <f>VLOOKUP(E1996&amp;" "&amp;F1996,tarifas!$A$13:$D$20,4,FALSE)*P1996</f>
        <v>#N/A</v>
      </c>
      <c r="T1996">
        <f>IF(F1996="COD1",tarifas!$D$11*(SUMIFS($P$11:$P$8770,$F$11:$F$8770,"=COD1",$B$11:$B$8770,"="&amp;B1996)/COUNTIFS($F$11:$F$8770,"=COD1",$B$11:$B$8770,"="&amp;B1996))/COUNTIFS($A$11:$A$8770,"="&amp;A1996,$F$11:$F$8770,"=COD1"),0)</f>
        <v>0</v>
      </c>
      <c r="U1996" t="e">
        <f>(VLOOKUP(F1996,tarifas!$C$7:$D$10,2,FALSE)+tarifas!$D$21)*datos!P1996</f>
        <v>#N/A</v>
      </c>
      <c r="V1996" t="e">
        <f t="shared" ref="V1996:V2059" si="291">(R1996+S1996+T1996+U1996)*1.23</f>
        <v>#N/A</v>
      </c>
      <c r="W1996">
        <f t="shared" ref="W1996:W2059" si="292">0.9*G1996/1000*Q1996</f>
        <v>0</v>
      </c>
    </row>
    <row r="1997" spans="1:23" x14ac:dyDescent="0.25">
      <c r="A1997">
        <f t="shared" si="285"/>
        <v>83</v>
      </c>
      <c r="B1997">
        <f t="shared" si="286"/>
        <v>3</v>
      </c>
      <c r="C1997" s="1">
        <f t="shared" ref="C1997:C2060" si="293">+C1996+1/24</f>
        <v>41722.749999995183</v>
      </c>
      <c r="D1997" s="7">
        <v>0</v>
      </c>
      <c r="E1997" s="7"/>
      <c r="G1997">
        <v>29</v>
      </c>
      <c r="H1997" s="12">
        <v>413.10694531028145</v>
      </c>
      <c r="I1997" s="13">
        <f>$D$2*tarifas!$D$12/24</f>
        <v>1.4541666666666666</v>
      </c>
      <c r="J1997" s="13" t="e">
        <f>VLOOKUP(E1997&amp;" "&amp;F1997,tarifas!$A$13:$D$20,4,FALSE)*H1997</f>
        <v>#N/A</v>
      </c>
      <c r="K1997" s="13">
        <f>IF(F1997="COD1",tarifas!$D$11*(SUMIFS($H$11:$H$8770,$F$11:$F$8770,"=COD1",$B$11:$B$8770,"="&amp;B1997)/COUNTIFS($F$11:$F$8770,"=COD1",$B$11:$B$8770,"="&amp;B1997))/COUNTIFS($A$11:$A$8770,"="&amp;A1997,$F$11:$F$8770,"=COD1"),0)</f>
        <v>0</v>
      </c>
      <c r="L1997" s="13" t="e">
        <f>(VLOOKUP(F1997,tarifas!$C$7:$D$10,2,FALSE)+tarifas!$D$21)*datos!H1997</f>
        <v>#N/A</v>
      </c>
      <c r="M1997">
        <v>0</v>
      </c>
      <c r="N1997" s="13" t="e">
        <f t="shared" si="287"/>
        <v>#N/A</v>
      </c>
      <c r="O1997">
        <f t="shared" si="288"/>
        <v>0</v>
      </c>
      <c r="P1997" s="12">
        <f t="shared" si="289"/>
        <v>413.10694531028145</v>
      </c>
      <c r="Q1997">
        <f t="shared" si="290"/>
        <v>0</v>
      </c>
      <c r="R1997">
        <f>$D$2*tarifas!$D$12/24</f>
        <v>1.4541666666666666</v>
      </c>
      <c r="S1997" t="e">
        <f>VLOOKUP(E1997&amp;" "&amp;F1997,tarifas!$A$13:$D$20,4,FALSE)*P1997</f>
        <v>#N/A</v>
      </c>
      <c r="T1997">
        <f>IF(F1997="COD1",tarifas!$D$11*(SUMIFS($P$11:$P$8770,$F$11:$F$8770,"=COD1",$B$11:$B$8770,"="&amp;B1997)/COUNTIFS($F$11:$F$8770,"=COD1",$B$11:$B$8770,"="&amp;B1997))/COUNTIFS($A$11:$A$8770,"="&amp;A1997,$F$11:$F$8770,"=COD1"),0)</f>
        <v>0</v>
      </c>
      <c r="U1997" t="e">
        <f>(VLOOKUP(F1997,tarifas!$C$7:$D$10,2,FALSE)+tarifas!$D$21)*datos!P1997</f>
        <v>#N/A</v>
      </c>
      <c r="V1997" t="e">
        <f t="shared" si="291"/>
        <v>#N/A</v>
      </c>
      <c r="W1997">
        <f t="shared" si="292"/>
        <v>0</v>
      </c>
    </row>
    <row r="1998" spans="1:23" x14ac:dyDescent="0.25">
      <c r="A1998">
        <f t="shared" si="285"/>
        <v>83</v>
      </c>
      <c r="B1998">
        <f t="shared" si="286"/>
        <v>3</v>
      </c>
      <c r="C1998" s="1">
        <f t="shared" si="293"/>
        <v>41722.791666661848</v>
      </c>
      <c r="D1998" s="7">
        <v>0</v>
      </c>
      <c r="E1998" s="7"/>
      <c r="G1998">
        <v>29.33</v>
      </c>
      <c r="H1998" s="12">
        <v>296.4951813696066</v>
      </c>
      <c r="I1998" s="13">
        <f>$D$2*tarifas!$D$12/24</f>
        <v>1.4541666666666666</v>
      </c>
      <c r="J1998" s="13" t="e">
        <f>VLOOKUP(E1998&amp;" "&amp;F1998,tarifas!$A$13:$D$20,4,FALSE)*H1998</f>
        <v>#N/A</v>
      </c>
      <c r="K1998" s="13">
        <f>IF(F1998="COD1",tarifas!$D$11*(SUMIFS($H$11:$H$8770,$F$11:$F$8770,"=COD1",$B$11:$B$8770,"="&amp;B1998)/COUNTIFS($F$11:$F$8770,"=COD1",$B$11:$B$8770,"="&amp;B1998))/COUNTIFS($A$11:$A$8770,"="&amp;A1998,$F$11:$F$8770,"=COD1"),0)</f>
        <v>0</v>
      </c>
      <c r="L1998" s="13" t="e">
        <f>(VLOOKUP(F1998,tarifas!$C$7:$D$10,2,FALSE)+tarifas!$D$21)*datos!H1998</f>
        <v>#N/A</v>
      </c>
      <c r="M1998">
        <v>0</v>
      </c>
      <c r="N1998" s="13" t="e">
        <f t="shared" si="287"/>
        <v>#N/A</v>
      </c>
      <c r="O1998">
        <f t="shared" si="288"/>
        <v>0</v>
      </c>
      <c r="P1998" s="12">
        <f t="shared" si="289"/>
        <v>296.4951813696066</v>
      </c>
      <c r="Q1998">
        <f t="shared" si="290"/>
        <v>0</v>
      </c>
      <c r="R1998">
        <f>$D$2*tarifas!$D$12/24</f>
        <v>1.4541666666666666</v>
      </c>
      <c r="S1998" t="e">
        <f>VLOOKUP(E1998&amp;" "&amp;F1998,tarifas!$A$13:$D$20,4,FALSE)*P1998</f>
        <v>#N/A</v>
      </c>
      <c r="T1998">
        <f>IF(F1998="COD1",tarifas!$D$11*(SUMIFS($P$11:$P$8770,$F$11:$F$8770,"=COD1",$B$11:$B$8770,"="&amp;B1998)/COUNTIFS($F$11:$F$8770,"=COD1",$B$11:$B$8770,"="&amp;B1998))/COUNTIFS($A$11:$A$8770,"="&amp;A1998,$F$11:$F$8770,"=COD1"),0)</f>
        <v>0</v>
      </c>
      <c r="U1998" t="e">
        <f>(VLOOKUP(F1998,tarifas!$C$7:$D$10,2,FALSE)+tarifas!$D$21)*datos!P1998</f>
        <v>#N/A</v>
      </c>
      <c r="V1998" t="e">
        <f t="shared" si="291"/>
        <v>#N/A</v>
      </c>
      <c r="W1998">
        <f t="shared" si="292"/>
        <v>0</v>
      </c>
    </row>
    <row r="1999" spans="1:23" x14ac:dyDescent="0.25">
      <c r="A1999">
        <f t="shared" si="285"/>
        <v>83</v>
      </c>
      <c r="B1999">
        <f t="shared" si="286"/>
        <v>3</v>
      </c>
      <c r="C1999" s="1">
        <f t="shared" si="293"/>
        <v>41722.833333328512</v>
      </c>
      <c r="D1999" s="7">
        <v>0</v>
      </c>
      <c r="E1999" s="7"/>
      <c r="G1999">
        <v>33.01</v>
      </c>
      <c r="H1999" s="12">
        <v>208.56090043696975</v>
      </c>
      <c r="I1999" s="13">
        <f>$D$2*tarifas!$D$12/24</f>
        <v>1.4541666666666666</v>
      </c>
      <c r="J1999" s="13" t="e">
        <f>VLOOKUP(E1999&amp;" "&amp;F1999,tarifas!$A$13:$D$20,4,FALSE)*H1999</f>
        <v>#N/A</v>
      </c>
      <c r="K1999" s="13">
        <f>IF(F1999="COD1",tarifas!$D$11*(SUMIFS($H$11:$H$8770,$F$11:$F$8770,"=COD1",$B$11:$B$8770,"="&amp;B1999)/COUNTIFS($F$11:$F$8770,"=COD1",$B$11:$B$8770,"="&amp;B1999))/COUNTIFS($A$11:$A$8770,"="&amp;A1999,$F$11:$F$8770,"=COD1"),0)</f>
        <v>0</v>
      </c>
      <c r="L1999" s="13" t="e">
        <f>(VLOOKUP(F1999,tarifas!$C$7:$D$10,2,FALSE)+tarifas!$D$21)*datos!H1999</f>
        <v>#N/A</v>
      </c>
      <c r="M1999">
        <v>0</v>
      </c>
      <c r="N1999" s="13" t="e">
        <f t="shared" si="287"/>
        <v>#N/A</v>
      </c>
      <c r="O1999">
        <f t="shared" si="288"/>
        <v>0</v>
      </c>
      <c r="P1999" s="12">
        <f t="shared" si="289"/>
        <v>208.56090043696975</v>
      </c>
      <c r="Q1999">
        <f t="shared" si="290"/>
        <v>0</v>
      </c>
      <c r="R1999">
        <f>$D$2*tarifas!$D$12/24</f>
        <v>1.4541666666666666</v>
      </c>
      <c r="S1999" t="e">
        <f>VLOOKUP(E1999&amp;" "&amp;F1999,tarifas!$A$13:$D$20,4,FALSE)*P1999</f>
        <v>#N/A</v>
      </c>
      <c r="T1999">
        <f>IF(F1999="COD1",tarifas!$D$11*(SUMIFS($P$11:$P$8770,$F$11:$F$8770,"=COD1",$B$11:$B$8770,"="&amp;B1999)/COUNTIFS($F$11:$F$8770,"=COD1",$B$11:$B$8770,"="&amp;B1999))/COUNTIFS($A$11:$A$8770,"="&amp;A1999,$F$11:$F$8770,"=COD1"),0)</f>
        <v>0</v>
      </c>
      <c r="U1999" t="e">
        <f>(VLOOKUP(F1999,tarifas!$C$7:$D$10,2,FALSE)+tarifas!$D$21)*datos!P1999</f>
        <v>#N/A</v>
      </c>
      <c r="V1999" t="e">
        <f t="shared" si="291"/>
        <v>#N/A</v>
      </c>
      <c r="W1999">
        <f t="shared" si="292"/>
        <v>0</v>
      </c>
    </row>
    <row r="2000" spans="1:23" x14ac:dyDescent="0.25">
      <c r="A2000">
        <f t="shared" si="285"/>
        <v>83</v>
      </c>
      <c r="B2000">
        <f t="shared" si="286"/>
        <v>3</v>
      </c>
      <c r="C2000" s="1">
        <f t="shared" si="293"/>
        <v>41722.874999995176</v>
      </c>
      <c r="D2000" s="7">
        <v>0</v>
      </c>
      <c r="E2000" s="7"/>
      <c r="G2000">
        <v>30.4</v>
      </c>
      <c r="H2000" s="12">
        <v>197.40355075345499</v>
      </c>
      <c r="I2000" s="13">
        <f>$D$2*tarifas!$D$12/24</f>
        <v>1.4541666666666666</v>
      </c>
      <c r="J2000" s="13" t="e">
        <f>VLOOKUP(E2000&amp;" "&amp;F2000,tarifas!$A$13:$D$20,4,FALSE)*H2000</f>
        <v>#N/A</v>
      </c>
      <c r="K2000" s="13">
        <f>IF(F2000="COD1",tarifas!$D$11*(SUMIFS($H$11:$H$8770,$F$11:$F$8770,"=COD1",$B$11:$B$8770,"="&amp;B2000)/COUNTIFS($F$11:$F$8770,"=COD1",$B$11:$B$8770,"="&amp;B2000))/COUNTIFS($A$11:$A$8770,"="&amp;A2000,$F$11:$F$8770,"=COD1"),0)</f>
        <v>0</v>
      </c>
      <c r="L2000" s="13" t="e">
        <f>(VLOOKUP(F2000,tarifas!$C$7:$D$10,2,FALSE)+tarifas!$D$21)*datos!H2000</f>
        <v>#N/A</v>
      </c>
      <c r="M2000">
        <v>0</v>
      </c>
      <c r="N2000" s="13" t="e">
        <f t="shared" si="287"/>
        <v>#N/A</v>
      </c>
      <c r="O2000">
        <f t="shared" si="288"/>
        <v>0</v>
      </c>
      <c r="P2000" s="12">
        <f t="shared" si="289"/>
        <v>197.40355075345499</v>
      </c>
      <c r="Q2000">
        <f t="shared" si="290"/>
        <v>0</v>
      </c>
      <c r="R2000">
        <f>$D$2*tarifas!$D$12/24</f>
        <v>1.4541666666666666</v>
      </c>
      <c r="S2000" t="e">
        <f>VLOOKUP(E2000&amp;" "&amp;F2000,tarifas!$A$13:$D$20,4,FALSE)*P2000</f>
        <v>#N/A</v>
      </c>
      <c r="T2000">
        <f>IF(F2000="COD1",tarifas!$D$11*(SUMIFS($P$11:$P$8770,$F$11:$F$8770,"=COD1",$B$11:$B$8770,"="&amp;B2000)/COUNTIFS($F$11:$F$8770,"=COD1",$B$11:$B$8770,"="&amp;B2000))/COUNTIFS($A$11:$A$8770,"="&amp;A2000,$F$11:$F$8770,"=COD1"),0)</f>
        <v>0</v>
      </c>
      <c r="U2000" t="e">
        <f>(VLOOKUP(F2000,tarifas!$C$7:$D$10,2,FALSE)+tarifas!$D$21)*datos!P2000</f>
        <v>#N/A</v>
      </c>
      <c r="V2000" t="e">
        <f t="shared" si="291"/>
        <v>#N/A</v>
      </c>
      <c r="W2000">
        <f t="shared" si="292"/>
        <v>0</v>
      </c>
    </row>
    <row r="2001" spans="1:23" x14ac:dyDescent="0.25">
      <c r="A2001">
        <f t="shared" si="285"/>
        <v>83</v>
      </c>
      <c r="B2001">
        <f t="shared" si="286"/>
        <v>3</v>
      </c>
      <c r="C2001" s="1">
        <f t="shared" si="293"/>
        <v>41722.91666666184</v>
      </c>
      <c r="D2001" s="7">
        <v>0</v>
      </c>
      <c r="E2001" s="7"/>
      <c r="G2001">
        <v>29.16</v>
      </c>
      <c r="H2001" s="12">
        <v>185.27926152245206</v>
      </c>
      <c r="I2001" s="13">
        <f>$D$2*tarifas!$D$12/24</f>
        <v>1.4541666666666666</v>
      </c>
      <c r="J2001" s="13" t="e">
        <f>VLOOKUP(E2001&amp;" "&amp;F2001,tarifas!$A$13:$D$20,4,FALSE)*H2001</f>
        <v>#N/A</v>
      </c>
      <c r="K2001" s="13">
        <f>IF(F2001="COD1",tarifas!$D$11*(SUMIFS($H$11:$H$8770,$F$11:$F$8770,"=COD1",$B$11:$B$8770,"="&amp;B2001)/COUNTIFS($F$11:$F$8770,"=COD1",$B$11:$B$8770,"="&amp;B2001))/COUNTIFS($A$11:$A$8770,"="&amp;A2001,$F$11:$F$8770,"=COD1"),0)</f>
        <v>0</v>
      </c>
      <c r="L2001" s="13" t="e">
        <f>(VLOOKUP(F2001,tarifas!$C$7:$D$10,2,FALSE)+tarifas!$D$21)*datos!H2001</f>
        <v>#N/A</v>
      </c>
      <c r="M2001">
        <v>0</v>
      </c>
      <c r="N2001" s="13" t="e">
        <f t="shared" si="287"/>
        <v>#N/A</v>
      </c>
      <c r="O2001">
        <f t="shared" si="288"/>
        <v>0</v>
      </c>
      <c r="P2001" s="12">
        <f t="shared" si="289"/>
        <v>185.27926152245206</v>
      </c>
      <c r="Q2001">
        <f t="shared" si="290"/>
        <v>0</v>
      </c>
      <c r="R2001">
        <f>$D$2*tarifas!$D$12/24</f>
        <v>1.4541666666666666</v>
      </c>
      <c r="S2001" t="e">
        <f>VLOOKUP(E2001&amp;" "&amp;F2001,tarifas!$A$13:$D$20,4,FALSE)*P2001</f>
        <v>#N/A</v>
      </c>
      <c r="T2001">
        <f>IF(F2001="COD1",tarifas!$D$11*(SUMIFS($P$11:$P$8770,$F$11:$F$8770,"=COD1",$B$11:$B$8770,"="&amp;B2001)/COUNTIFS($F$11:$F$8770,"=COD1",$B$11:$B$8770,"="&amp;B2001))/COUNTIFS($A$11:$A$8770,"="&amp;A2001,$F$11:$F$8770,"=COD1"),0)</f>
        <v>0</v>
      </c>
      <c r="U2001" t="e">
        <f>(VLOOKUP(F2001,tarifas!$C$7:$D$10,2,FALSE)+tarifas!$D$21)*datos!P2001</f>
        <v>#N/A</v>
      </c>
      <c r="V2001" t="e">
        <f t="shared" si="291"/>
        <v>#N/A</v>
      </c>
      <c r="W2001">
        <f t="shared" si="292"/>
        <v>0</v>
      </c>
    </row>
    <row r="2002" spans="1:23" x14ac:dyDescent="0.25">
      <c r="A2002">
        <f t="shared" si="285"/>
        <v>83</v>
      </c>
      <c r="B2002">
        <f t="shared" si="286"/>
        <v>3</v>
      </c>
      <c r="C2002" s="1">
        <f t="shared" si="293"/>
        <v>41722.958333328505</v>
      </c>
      <c r="D2002" s="7">
        <v>0</v>
      </c>
      <c r="E2002" s="7"/>
      <c r="G2002">
        <v>17.010000000000002</v>
      </c>
      <c r="H2002" s="12">
        <v>183.42924492246959</v>
      </c>
      <c r="I2002" s="13">
        <f>$D$2*tarifas!$D$12/24</f>
        <v>1.4541666666666666</v>
      </c>
      <c r="J2002" s="13" t="e">
        <f>VLOOKUP(E2002&amp;" "&amp;F2002,tarifas!$A$13:$D$20,4,FALSE)*H2002</f>
        <v>#N/A</v>
      </c>
      <c r="K2002" s="13">
        <f>IF(F2002="COD1",tarifas!$D$11*(SUMIFS($H$11:$H$8770,$F$11:$F$8770,"=COD1",$B$11:$B$8770,"="&amp;B2002)/COUNTIFS($F$11:$F$8770,"=COD1",$B$11:$B$8770,"="&amp;B2002))/COUNTIFS($A$11:$A$8770,"="&amp;A2002,$F$11:$F$8770,"=COD1"),0)</f>
        <v>0</v>
      </c>
      <c r="L2002" s="13" t="e">
        <f>(VLOOKUP(F2002,tarifas!$C$7:$D$10,2,FALSE)+tarifas!$D$21)*datos!H2002</f>
        <v>#N/A</v>
      </c>
      <c r="M2002">
        <v>0</v>
      </c>
      <c r="N2002" s="13" t="e">
        <f t="shared" si="287"/>
        <v>#N/A</v>
      </c>
      <c r="O2002">
        <f t="shared" si="288"/>
        <v>0</v>
      </c>
      <c r="P2002" s="12">
        <f t="shared" si="289"/>
        <v>183.42924492246959</v>
      </c>
      <c r="Q2002">
        <f t="shared" si="290"/>
        <v>0</v>
      </c>
      <c r="R2002">
        <f>$D$2*tarifas!$D$12/24</f>
        <v>1.4541666666666666</v>
      </c>
      <c r="S2002" t="e">
        <f>VLOOKUP(E2002&amp;" "&amp;F2002,tarifas!$A$13:$D$20,4,FALSE)*P2002</f>
        <v>#N/A</v>
      </c>
      <c r="T2002">
        <f>IF(F2002="COD1",tarifas!$D$11*(SUMIFS($P$11:$P$8770,$F$11:$F$8770,"=COD1",$B$11:$B$8770,"="&amp;B2002)/COUNTIFS($F$11:$F$8770,"=COD1",$B$11:$B$8770,"="&amp;B2002))/COUNTIFS($A$11:$A$8770,"="&amp;A2002,$F$11:$F$8770,"=COD1"),0)</f>
        <v>0</v>
      </c>
      <c r="U2002" t="e">
        <f>(VLOOKUP(F2002,tarifas!$C$7:$D$10,2,FALSE)+tarifas!$D$21)*datos!P2002</f>
        <v>#N/A</v>
      </c>
      <c r="V2002" t="e">
        <f t="shared" si="291"/>
        <v>#N/A</v>
      </c>
      <c r="W2002">
        <f t="shared" si="292"/>
        <v>0</v>
      </c>
    </row>
    <row r="2003" spans="1:23" x14ac:dyDescent="0.25">
      <c r="A2003">
        <f t="shared" si="285"/>
        <v>84</v>
      </c>
      <c r="B2003">
        <f t="shared" si="286"/>
        <v>3</v>
      </c>
      <c r="C2003" s="1">
        <f t="shared" si="293"/>
        <v>41722.999999995169</v>
      </c>
      <c r="D2003" s="7">
        <v>0</v>
      </c>
      <c r="E2003" s="7"/>
      <c r="G2003">
        <v>10.029999999999999</v>
      </c>
      <c r="H2003" s="12">
        <v>182.88602697607277</v>
      </c>
      <c r="I2003" s="13">
        <f>$D$2*tarifas!$D$12/24</f>
        <v>1.4541666666666666</v>
      </c>
      <c r="J2003" s="13" t="e">
        <f>VLOOKUP(E2003&amp;" "&amp;F2003,tarifas!$A$13:$D$20,4,FALSE)*H2003</f>
        <v>#N/A</v>
      </c>
      <c r="K2003" s="13">
        <f>IF(F2003="COD1",tarifas!$D$11*(SUMIFS($H$11:$H$8770,$F$11:$F$8770,"=COD1",$B$11:$B$8770,"="&amp;B2003)/COUNTIFS($F$11:$F$8770,"=COD1",$B$11:$B$8770,"="&amp;B2003))/COUNTIFS($A$11:$A$8770,"="&amp;A2003,$F$11:$F$8770,"=COD1"),0)</f>
        <v>0</v>
      </c>
      <c r="L2003" s="13" t="e">
        <f>(VLOOKUP(F2003,tarifas!$C$7:$D$10,2,FALSE)+tarifas!$D$21)*datos!H2003</f>
        <v>#N/A</v>
      </c>
      <c r="M2003">
        <v>0</v>
      </c>
      <c r="N2003" s="13" t="e">
        <f t="shared" si="287"/>
        <v>#N/A</v>
      </c>
      <c r="O2003">
        <f t="shared" si="288"/>
        <v>0</v>
      </c>
      <c r="P2003" s="12">
        <f t="shared" si="289"/>
        <v>182.88602697607277</v>
      </c>
      <c r="Q2003">
        <f t="shared" si="290"/>
        <v>0</v>
      </c>
      <c r="R2003">
        <f>$D$2*tarifas!$D$12/24</f>
        <v>1.4541666666666666</v>
      </c>
      <c r="S2003" t="e">
        <f>VLOOKUP(E2003&amp;" "&amp;F2003,tarifas!$A$13:$D$20,4,FALSE)*P2003</f>
        <v>#N/A</v>
      </c>
      <c r="T2003">
        <f>IF(F2003="COD1",tarifas!$D$11*(SUMIFS($P$11:$P$8770,$F$11:$F$8770,"=COD1",$B$11:$B$8770,"="&amp;B2003)/COUNTIFS($F$11:$F$8770,"=COD1",$B$11:$B$8770,"="&amp;B2003))/COUNTIFS($A$11:$A$8770,"="&amp;A2003,$F$11:$F$8770,"=COD1"),0)</f>
        <v>0</v>
      </c>
      <c r="U2003" t="e">
        <f>(VLOOKUP(F2003,tarifas!$C$7:$D$10,2,FALSE)+tarifas!$D$21)*datos!P2003</f>
        <v>#N/A</v>
      </c>
      <c r="V2003" t="e">
        <f t="shared" si="291"/>
        <v>#N/A</v>
      </c>
      <c r="W2003">
        <f t="shared" si="292"/>
        <v>0</v>
      </c>
    </row>
    <row r="2004" spans="1:23" x14ac:dyDescent="0.25">
      <c r="A2004">
        <f t="shared" si="285"/>
        <v>84</v>
      </c>
      <c r="B2004">
        <f t="shared" si="286"/>
        <v>3</v>
      </c>
      <c r="C2004" s="1">
        <f t="shared" si="293"/>
        <v>41723.041666661833</v>
      </c>
      <c r="D2004" s="7">
        <v>0</v>
      </c>
      <c r="E2004" s="7"/>
      <c r="G2004">
        <v>9.15</v>
      </c>
      <c r="H2004" s="12">
        <v>182.53302696065424</v>
      </c>
      <c r="I2004" s="13">
        <f>$D$2*tarifas!$D$12/24</f>
        <v>1.4541666666666666</v>
      </c>
      <c r="J2004" s="13" t="e">
        <f>VLOOKUP(E2004&amp;" "&amp;F2004,tarifas!$A$13:$D$20,4,FALSE)*H2004</f>
        <v>#N/A</v>
      </c>
      <c r="K2004" s="13">
        <f>IF(F2004="COD1",tarifas!$D$11*(SUMIFS($H$11:$H$8770,$F$11:$F$8770,"=COD1",$B$11:$B$8770,"="&amp;B2004)/COUNTIFS($F$11:$F$8770,"=COD1",$B$11:$B$8770,"="&amp;B2004))/COUNTIFS($A$11:$A$8770,"="&amp;A2004,$F$11:$F$8770,"=COD1"),0)</f>
        <v>0</v>
      </c>
      <c r="L2004" s="13" t="e">
        <f>(VLOOKUP(F2004,tarifas!$C$7:$D$10,2,FALSE)+tarifas!$D$21)*datos!H2004</f>
        <v>#N/A</v>
      </c>
      <c r="M2004">
        <v>0</v>
      </c>
      <c r="N2004" s="13" t="e">
        <f t="shared" si="287"/>
        <v>#N/A</v>
      </c>
      <c r="O2004">
        <f t="shared" si="288"/>
        <v>0</v>
      </c>
      <c r="P2004" s="12">
        <f t="shared" si="289"/>
        <v>182.53302696065424</v>
      </c>
      <c r="Q2004">
        <f t="shared" si="290"/>
        <v>0</v>
      </c>
      <c r="R2004">
        <f>$D$2*tarifas!$D$12/24</f>
        <v>1.4541666666666666</v>
      </c>
      <c r="S2004" t="e">
        <f>VLOOKUP(E2004&amp;" "&amp;F2004,tarifas!$A$13:$D$20,4,FALSE)*P2004</f>
        <v>#N/A</v>
      </c>
      <c r="T2004">
        <f>IF(F2004="COD1",tarifas!$D$11*(SUMIFS($P$11:$P$8770,$F$11:$F$8770,"=COD1",$B$11:$B$8770,"="&amp;B2004)/COUNTIFS($F$11:$F$8770,"=COD1",$B$11:$B$8770,"="&amp;B2004))/COUNTIFS($A$11:$A$8770,"="&amp;A2004,$F$11:$F$8770,"=COD1"),0)</f>
        <v>0</v>
      </c>
      <c r="U2004" t="e">
        <f>(VLOOKUP(F2004,tarifas!$C$7:$D$10,2,FALSE)+tarifas!$D$21)*datos!P2004</f>
        <v>#N/A</v>
      </c>
      <c r="V2004" t="e">
        <f t="shared" si="291"/>
        <v>#N/A</v>
      </c>
      <c r="W2004">
        <f t="shared" si="292"/>
        <v>0</v>
      </c>
    </row>
    <row r="2005" spans="1:23" x14ac:dyDescent="0.25">
      <c r="A2005">
        <f t="shared" si="285"/>
        <v>84</v>
      </c>
      <c r="B2005">
        <f t="shared" si="286"/>
        <v>3</v>
      </c>
      <c r="C2005" s="1">
        <f t="shared" si="293"/>
        <v>41723.083333328497</v>
      </c>
      <c r="D2005" s="7">
        <v>0</v>
      </c>
      <c r="E2005" s="7"/>
      <c r="G2005">
        <v>6</v>
      </c>
      <c r="H2005" s="12">
        <v>177.36630201007938</v>
      </c>
      <c r="I2005" s="13">
        <f>$D$2*tarifas!$D$12/24</f>
        <v>1.4541666666666666</v>
      </c>
      <c r="J2005" s="13" t="e">
        <f>VLOOKUP(E2005&amp;" "&amp;F2005,tarifas!$A$13:$D$20,4,FALSE)*H2005</f>
        <v>#N/A</v>
      </c>
      <c r="K2005" s="13">
        <f>IF(F2005="COD1",tarifas!$D$11*(SUMIFS($H$11:$H$8770,$F$11:$F$8770,"=COD1",$B$11:$B$8770,"="&amp;B2005)/COUNTIFS($F$11:$F$8770,"=COD1",$B$11:$B$8770,"="&amp;B2005))/COUNTIFS($A$11:$A$8770,"="&amp;A2005,$F$11:$F$8770,"=COD1"),0)</f>
        <v>0</v>
      </c>
      <c r="L2005" s="13" t="e">
        <f>(VLOOKUP(F2005,tarifas!$C$7:$D$10,2,FALSE)+tarifas!$D$21)*datos!H2005</f>
        <v>#N/A</v>
      </c>
      <c r="M2005">
        <v>0</v>
      </c>
      <c r="N2005" s="13" t="e">
        <f t="shared" si="287"/>
        <v>#N/A</v>
      </c>
      <c r="O2005">
        <f t="shared" si="288"/>
        <v>0</v>
      </c>
      <c r="P2005" s="12">
        <f t="shared" si="289"/>
        <v>177.36630201007938</v>
      </c>
      <c r="Q2005">
        <f t="shared" si="290"/>
        <v>0</v>
      </c>
      <c r="R2005">
        <f>$D$2*tarifas!$D$12/24</f>
        <v>1.4541666666666666</v>
      </c>
      <c r="S2005" t="e">
        <f>VLOOKUP(E2005&amp;" "&amp;F2005,tarifas!$A$13:$D$20,4,FALSE)*P2005</f>
        <v>#N/A</v>
      </c>
      <c r="T2005">
        <f>IF(F2005="COD1",tarifas!$D$11*(SUMIFS($P$11:$P$8770,$F$11:$F$8770,"=COD1",$B$11:$B$8770,"="&amp;B2005)/COUNTIFS($F$11:$F$8770,"=COD1",$B$11:$B$8770,"="&amp;B2005))/COUNTIFS($A$11:$A$8770,"="&amp;A2005,$F$11:$F$8770,"=COD1"),0)</f>
        <v>0</v>
      </c>
      <c r="U2005" t="e">
        <f>(VLOOKUP(F2005,tarifas!$C$7:$D$10,2,FALSE)+tarifas!$D$21)*datos!P2005</f>
        <v>#N/A</v>
      </c>
      <c r="V2005" t="e">
        <f t="shared" si="291"/>
        <v>#N/A</v>
      </c>
      <c r="W2005">
        <f t="shared" si="292"/>
        <v>0</v>
      </c>
    </row>
    <row r="2006" spans="1:23" x14ac:dyDescent="0.25">
      <c r="A2006">
        <f t="shared" si="285"/>
        <v>84</v>
      </c>
      <c r="B2006">
        <f t="shared" si="286"/>
        <v>3</v>
      </c>
      <c r="C2006" s="1">
        <f t="shared" si="293"/>
        <v>41723.124999995161</v>
      </c>
      <c r="D2006" s="7">
        <v>0</v>
      </c>
      <c r="E2006" s="7"/>
      <c r="G2006">
        <v>5</v>
      </c>
      <c r="H2006" s="12">
        <v>176.94681581781819</v>
      </c>
      <c r="I2006" s="13">
        <f>$D$2*tarifas!$D$12/24</f>
        <v>1.4541666666666666</v>
      </c>
      <c r="J2006" s="13" t="e">
        <f>VLOOKUP(E2006&amp;" "&amp;F2006,tarifas!$A$13:$D$20,4,FALSE)*H2006</f>
        <v>#N/A</v>
      </c>
      <c r="K2006" s="13">
        <f>IF(F2006="COD1",tarifas!$D$11*(SUMIFS($H$11:$H$8770,$F$11:$F$8770,"=COD1",$B$11:$B$8770,"="&amp;B2006)/COUNTIFS($F$11:$F$8770,"=COD1",$B$11:$B$8770,"="&amp;B2006))/COUNTIFS($A$11:$A$8770,"="&amp;A2006,$F$11:$F$8770,"=COD1"),0)</f>
        <v>0</v>
      </c>
      <c r="L2006" s="13" t="e">
        <f>(VLOOKUP(F2006,tarifas!$C$7:$D$10,2,FALSE)+tarifas!$D$21)*datos!H2006</f>
        <v>#N/A</v>
      </c>
      <c r="M2006">
        <v>0</v>
      </c>
      <c r="N2006" s="13" t="e">
        <f t="shared" si="287"/>
        <v>#N/A</v>
      </c>
      <c r="O2006">
        <f t="shared" si="288"/>
        <v>0</v>
      </c>
      <c r="P2006" s="12">
        <f t="shared" si="289"/>
        <v>176.94681581781819</v>
      </c>
      <c r="Q2006">
        <f t="shared" si="290"/>
        <v>0</v>
      </c>
      <c r="R2006">
        <f>$D$2*tarifas!$D$12/24</f>
        <v>1.4541666666666666</v>
      </c>
      <c r="S2006" t="e">
        <f>VLOOKUP(E2006&amp;" "&amp;F2006,tarifas!$A$13:$D$20,4,FALSE)*P2006</f>
        <v>#N/A</v>
      </c>
      <c r="T2006">
        <f>IF(F2006="COD1",tarifas!$D$11*(SUMIFS($P$11:$P$8770,$F$11:$F$8770,"=COD1",$B$11:$B$8770,"="&amp;B2006)/COUNTIFS($F$11:$F$8770,"=COD1",$B$11:$B$8770,"="&amp;B2006))/COUNTIFS($A$11:$A$8770,"="&amp;A2006,$F$11:$F$8770,"=COD1"),0)</f>
        <v>0</v>
      </c>
      <c r="U2006" t="e">
        <f>(VLOOKUP(F2006,tarifas!$C$7:$D$10,2,FALSE)+tarifas!$D$21)*datos!P2006</f>
        <v>#N/A</v>
      </c>
      <c r="V2006" t="e">
        <f t="shared" si="291"/>
        <v>#N/A</v>
      </c>
      <c r="W2006">
        <f t="shared" si="292"/>
        <v>0</v>
      </c>
    </row>
    <row r="2007" spans="1:23" x14ac:dyDescent="0.25">
      <c r="A2007">
        <f t="shared" si="285"/>
        <v>84</v>
      </c>
      <c r="B2007">
        <f t="shared" si="286"/>
        <v>3</v>
      </c>
      <c r="C2007" s="1">
        <f t="shared" si="293"/>
        <v>41723.166666661826</v>
      </c>
      <c r="D2007" s="7">
        <v>0</v>
      </c>
      <c r="E2007" s="7"/>
      <c r="G2007">
        <v>4.0999999999999996</v>
      </c>
      <c r="H2007" s="12">
        <v>171.00528901282053</v>
      </c>
      <c r="I2007" s="13">
        <f>$D$2*tarifas!$D$12/24</f>
        <v>1.4541666666666666</v>
      </c>
      <c r="J2007" s="13" t="e">
        <f>VLOOKUP(E2007&amp;" "&amp;F2007,tarifas!$A$13:$D$20,4,FALSE)*H2007</f>
        <v>#N/A</v>
      </c>
      <c r="K2007" s="13">
        <f>IF(F2007="COD1",tarifas!$D$11*(SUMIFS($H$11:$H$8770,$F$11:$F$8770,"=COD1",$B$11:$B$8770,"="&amp;B2007)/COUNTIFS($F$11:$F$8770,"=COD1",$B$11:$B$8770,"="&amp;B2007))/COUNTIFS($A$11:$A$8770,"="&amp;A2007,$F$11:$F$8770,"=COD1"),0)</f>
        <v>0</v>
      </c>
      <c r="L2007" s="13" t="e">
        <f>(VLOOKUP(F2007,tarifas!$C$7:$D$10,2,FALSE)+tarifas!$D$21)*datos!H2007</f>
        <v>#N/A</v>
      </c>
      <c r="M2007">
        <v>0</v>
      </c>
      <c r="N2007" s="13" t="e">
        <f t="shared" si="287"/>
        <v>#N/A</v>
      </c>
      <c r="O2007">
        <f t="shared" si="288"/>
        <v>0</v>
      </c>
      <c r="P2007" s="12">
        <f t="shared" si="289"/>
        <v>171.00528901282053</v>
      </c>
      <c r="Q2007">
        <f t="shared" si="290"/>
        <v>0</v>
      </c>
      <c r="R2007">
        <f>$D$2*tarifas!$D$12/24</f>
        <v>1.4541666666666666</v>
      </c>
      <c r="S2007" t="e">
        <f>VLOOKUP(E2007&amp;" "&amp;F2007,tarifas!$A$13:$D$20,4,FALSE)*P2007</f>
        <v>#N/A</v>
      </c>
      <c r="T2007">
        <f>IF(F2007="COD1",tarifas!$D$11*(SUMIFS($P$11:$P$8770,$F$11:$F$8770,"=COD1",$B$11:$B$8770,"="&amp;B2007)/COUNTIFS($F$11:$F$8770,"=COD1",$B$11:$B$8770,"="&amp;B2007))/COUNTIFS($A$11:$A$8770,"="&amp;A2007,$F$11:$F$8770,"=COD1"),0)</f>
        <v>0</v>
      </c>
      <c r="U2007" t="e">
        <f>(VLOOKUP(F2007,tarifas!$C$7:$D$10,2,FALSE)+tarifas!$D$21)*datos!P2007</f>
        <v>#N/A</v>
      </c>
      <c r="V2007" t="e">
        <f t="shared" si="291"/>
        <v>#N/A</v>
      </c>
      <c r="W2007">
        <f t="shared" si="292"/>
        <v>0</v>
      </c>
    </row>
    <row r="2008" spans="1:23" x14ac:dyDescent="0.25">
      <c r="A2008">
        <f t="shared" si="285"/>
        <v>84</v>
      </c>
      <c r="B2008">
        <f t="shared" si="286"/>
        <v>3</v>
      </c>
      <c r="C2008" s="1">
        <f t="shared" si="293"/>
        <v>41723.20833332849</v>
      </c>
      <c r="D2008" s="7">
        <v>0</v>
      </c>
      <c r="E2008" s="7"/>
      <c r="G2008">
        <v>6</v>
      </c>
      <c r="H2008" s="12">
        <v>169.02269403034086</v>
      </c>
      <c r="I2008" s="13">
        <f>$D$2*tarifas!$D$12/24</f>
        <v>1.4541666666666666</v>
      </c>
      <c r="J2008" s="13" t="e">
        <f>VLOOKUP(E2008&amp;" "&amp;F2008,tarifas!$A$13:$D$20,4,FALSE)*H2008</f>
        <v>#N/A</v>
      </c>
      <c r="K2008" s="13">
        <f>IF(F2008="COD1",tarifas!$D$11*(SUMIFS($H$11:$H$8770,$F$11:$F$8770,"=COD1",$B$11:$B$8770,"="&amp;B2008)/COUNTIFS($F$11:$F$8770,"=COD1",$B$11:$B$8770,"="&amp;B2008))/COUNTIFS($A$11:$A$8770,"="&amp;A2008,$F$11:$F$8770,"=COD1"),0)</f>
        <v>0</v>
      </c>
      <c r="L2008" s="13" t="e">
        <f>(VLOOKUP(F2008,tarifas!$C$7:$D$10,2,FALSE)+tarifas!$D$21)*datos!H2008</f>
        <v>#N/A</v>
      </c>
      <c r="M2008">
        <v>0</v>
      </c>
      <c r="N2008" s="13" t="e">
        <f t="shared" si="287"/>
        <v>#N/A</v>
      </c>
      <c r="O2008">
        <f t="shared" si="288"/>
        <v>0</v>
      </c>
      <c r="P2008" s="12">
        <f t="shared" si="289"/>
        <v>169.02269403034086</v>
      </c>
      <c r="Q2008">
        <f t="shared" si="290"/>
        <v>0</v>
      </c>
      <c r="R2008">
        <f>$D$2*tarifas!$D$12/24</f>
        <v>1.4541666666666666</v>
      </c>
      <c r="S2008" t="e">
        <f>VLOOKUP(E2008&amp;" "&amp;F2008,tarifas!$A$13:$D$20,4,FALSE)*P2008</f>
        <v>#N/A</v>
      </c>
      <c r="T2008">
        <f>IF(F2008="COD1",tarifas!$D$11*(SUMIFS($P$11:$P$8770,$F$11:$F$8770,"=COD1",$B$11:$B$8770,"="&amp;B2008)/COUNTIFS($F$11:$F$8770,"=COD1",$B$11:$B$8770,"="&amp;B2008))/COUNTIFS($A$11:$A$8770,"="&amp;A2008,$F$11:$F$8770,"=COD1"),0)</f>
        <v>0</v>
      </c>
      <c r="U2008" t="e">
        <f>(VLOOKUP(F2008,tarifas!$C$7:$D$10,2,FALSE)+tarifas!$D$21)*datos!P2008</f>
        <v>#N/A</v>
      </c>
      <c r="V2008" t="e">
        <f t="shared" si="291"/>
        <v>#N/A</v>
      </c>
      <c r="W2008">
        <f t="shared" si="292"/>
        <v>0</v>
      </c>
    </row>
    <row r="2009" spans="1:23" x14ac:dyDescent="0.25">
      <c r="A2009">
        <f t="shared" si="285"/>
        <v>84</v>
      </c>
      <c r="B2009">
        <f t="shared" si="286"/>
        <v>3</v>
      </c>
      <c r="C2009" s="1">
        <f t="shared" si="293"/>
        <v>41723.249999995154</v>
      </c>
      <c r="D2009" s="7">
        <v>0</v>
      </c>
      <c r="E2009" s="7"/>
      <c r="G2009">
        <v>7.04</v>
      </c>
      <c r="H2009" s="12">
        <v>167.58787051500104</v>
      </c>
      <c r="I2009" s="13">
        <f>$D$2*tarifas!$D$12/24</f>
        <v>1.4541666666666666</v>
      </c>
      <c r="J2009" s="13" t="e">
        <f>VLOOKUP(E2009&amp;" "&amp;F2009,tarifas!$A$13:$D$20,4,FALSE)*H2009</f>
        <v>#N/A</v>
      </c>
      <c r="K2009" s="13">
        <f>IF(F2009="COD1",tarifas!$D$11*(SUMIFS($H$11:$H$8770,$F$11:$F$8770,"=COD1",$B$11:$B$8770,"="&amp;B2009)/COUNTIFS($F$11:$F$8770,"=COD1",$B$11:$B$8770,"="&amp;B2009))/COUNTIFS($A$11:$A$8770,"="&amp;A2009,$F$11:$F$8770,"=COD1"),0)</f>
        <v>0</v>
      </c>
      <c r="L2009" s="13" t="e">
        <f>(VLOOKUP(F2009,tarifas!$C$7:$D$10,2,FALSE)+tarifas!$D$21)*datos!H2009</f>
        <v>#N/A</v>
      </c>
      <c r="M2009">
        <v>1.6245699999999998</v>
      </c>
      <c r="N2009" s="13" t="e">
        <f t="shared" si="287"/>
        <v>#N/A</v>
      </c>
      <c r="O2009">
        <f t="shared" si="288"/>
        <v>1.6245699999999998</v>
      </c>
      <c r="P2009" s="12">
        <f t="shared" si="289"/>
        <v>165.96330051500104</v>
      </c>
      <c r="Q2009">
        <f t="shared" si="290"/>
        <v>0</v>
      </c>
      <c r="R2009">
        <f>$D$2*tarifas!$D$12/24</f>
        <v>1.4541666666666666</v>
      </c>
      <c r="S2009" t="e">
        <f>VLOOKUP(E2009&amp;" "&amp;F2009,tarifas!$A$13:$D$20,4,FALSE)*P2009</f>
        <v>#N/A</v>
      </c>
      <c r="T2009">
        <f>IF(F2009="COD1",tarifas!$D$11*(SUMIFS($P$11:$P$8770,$F$11:$F$8770,"=COD1",$B$11:$B$8770,"="&amp;B2009)/COUNTIFS($F$11:$F$8770,"=COD1",$B$11:$B$8770,"="&amp;B2009))/COUNTIFS($A$11:$A$8770,"="&amp;A2009,$F$11:$F$8770,"=COD1"),0)</f>
        <v>0</v>
      </c>
      <c r="U2009" t="e">
        <f>(VLOOKUP(F2009,tarifas!$C$7:$D$10,2,FALSE)+tarifas!$D$21)*datos!P2009</f>
        <v>#N/A</v>
      </c>
      <c r="V2009" t="e">
        <f t="shared" si="291"/>
        <v>#N/A</v>
      </c>
      <c r="W2009">
        <f t="shared" si="292"/>
        <v>0</v>
      </c>
    </row>
    <row r="2010" spans="1:23" x14ac:dyDescent="0.25">
      <c r="A2010">
        <f t="shared" si="285"/>
        <v>84</v>
      </c>
      <c r="B2010">
        <f t="shared" si="286"/>
        <v>3</v>
      </c>
      <c r="C2010" s="1">
        <f t="shared" si="293"/>
        <v>41723.291666661818</v>
      </c>
      <c r="D2010" s="7">
        <v>5.4090909090909101</v>
      </c>
      <c r="E2010" s="7"/>
      <c r="G2010">
        <v>14</v>
      </c>
      <c r="H2010" s="12">
        <v>161.69413571070876</v>
      </c>
      <c r="I2010" s="13">
        <f>$D$2*tarifas!$D$12/24</f>
        <v>1.4541666666666666</v>
      </c>
      <c r="J2010" s="13" t="e">
        <f>VLOOKUP(E2010&amp;" "&amp;F2010,tarifas!$A$13:$D$20,4,FALSE)*H2010</f>
        <v>#N/A</v>
      </c>
      <c r="K2010" s="13">
        <f>IF(F2010="COD1",tarifas!$D$11*(SUMIFS($H$11:$H$8770,$F$11:$F$8770,"=COD1",$B$11:$B$8770,"="&amp;B2010)/COUNTIFS($F$11:$F$8770,"=COD1",$B$11:$B$8770,"="&amp;B2010))/COUNTIFS($A$11:$A$8770,"="&amp;A2010,$F$11:$F$8770,"=COD1"),0)</f>
        <v>0</v>
      </c>
      <c r="L2010" s="13" t="e">
        <f>(VLOOKUP(F2010,tarifas!$C$7:$D$10,2,FALSE)+tarifas!$D$21)*datos!H2010</f>
        <v>#N/A</v>
      </c>
      <c r="M2010">
        <v>7.24566</v>
      </c>
      <c r="N2010" s="13" t="e">
        <f t="shared" si="287"/>
        <v>#N/A</v>
      </c>
      <c r="O2010">
        <f t="shared" si="288"/>
        <v>7.24566</v>
      </c>
      <c r="P2010" s="12">
        <f t="shared" si="289"/>
        <v>154.44847571070878</v>
      </c>
      <c r="Q2010">
        <f t="shared" si="290"/>
        <v>0</v>
      </c>
      <c r="R2010">
        <f>$D$2*tarifas!$D$12/24</f>
        <v>1.4541666666666666</v>
      </c>
      <c r="S2010" t="e">
        <f>VLOOKUP(E2010&amp;" "&amp;F2010,tarifas!$A$13:$D$20,4,FALSE)*P2010</f>
        <v>#N/A</v>
      </c>
      <c r="T2010">
        <f>IF(F2010="COD1",tarifas!$D$11*(SUMIFS($P$11:$P$8770,$F$11:$F$8770,"=COD1",$B$11:$B$8770,"="&amp;B2010)/COUNTIFS($F$11:$F$8770,"=COD1",$B$11:$B$8770,"="&amp;B2010))/COUNTIFS($A$11:$A$8770,"="&amp;A2010,$F$11:$F$8770,"=COD1"),0)</f>
        <v>0</v>
      </c>
      <c r="U2010" t="e">
        <f>(VLOOKUP(F2010,tarifas!$C$7:$D$10,2,FALSE)+tarifas!$D$21)*datos!P2010</f>
        <v>#N/A</v>
      </c>
      <c r="V2010" t="e">
        <f t="shared" si="291"/>
        <v>#N/A</v>
      </c>
      <c r="W2010">
        <f t="shared" si="292"/>
        <v>0</v>
      </c>
    </row>
    <row r="2011" spans="1:23" x14ac:dyDescent="0.25">
      <c r="A2011">
        <f t="shared" si="285"/>
        <v>84</v>
      </c>
      <c r="B2011">
        <f t="shared" si="286"/>
        <v>3</v>
      </c>
      <c r="C2011" s="1">
        <f t="shared" si="293"/>
        <v>41723.333333328483</v>
      </c>
      <c r="D2011" s="7">
        <v>36.575757575757571</v>
      </c>
      <c r="E2011" s="7"/>
      <c r="G2011">
        <v>16.75</v>
      </c>
      <c r="H2011" s="12">
        <v>205.7304709970642</v>
      </c>
      <c r="I2011" s="13">
        <f>$D$2*tarifas!$D$12/24</f>
        <v>1.4541666666666666</v>
      </c>
      <c r="J2011" s="13" t="e">
        <f>VLOOKUP(E2011&amp;" "&amp;F2011,tarifas!$A$13:$D$20,4,FALSE)*H2011</f>
        <v>#N/A</v>
      </c>
      <c r="K2011" s="13">
        <f>IF(F2011="COD1",tarifas!$D$11*(SUMIFS($H$11:$H$8770,$F$11:$F$8770,"=COD1",$B$11:$B$8770,"="&amp;B2011)/COUNTIFS($F$11:$F$8770,"=COD1",$B$11:$B$8770,"="&amp;B2011))/COUNTIFS($A$11:$A$8770,"="&amp;A2011,$F$11:$F$8770,"=COD1"),0)</f>
        <v>0</v>
      </c>
      <c r="L2011" s="13" t="e">
        <f>(VLOOKUP(F2011,tarifas!$C$7:$D$10,2,FALSE)+tarifas!$D$21)*datos!H2011</f>
        <v>#N/A</v>
      </c>
      <c r="M2011">
        <v>13.25628</v>
      </c>
      <c r="N2011" s="13" t="e">
        <f t="shared" si="287"/>
        <v>#N/A</v>
      </c>
      <c r="O2011">
        <f t="shared" si="288"/>
        <v>13.25628</v>
      </c>
      <c r="P2011" s="12">
        <f t="shared" si="289"/>
        <v>192.4741909970642</v>
      </c>
      <c r="Q2011">
        <f t="shared" si="290"/>
        <v>0</v>
      </c>
      <c r="R2011">
        <f>$D$2*tarifas!$D$12/24</f>
        <v>1.4541666666666666</v>
      </c>
      <c r="S2011" t="e">
        <f>VLOOKUP(E2011&amp;" "&amp;F2011,tarifas!$A$13:$D$20,4,FALSE)*P2011</f>
        <v>#N/A</v>
      </c>
      <c r="T2011">
        <f>IF(F2011="COD1",tarifas!$D$11*(SUMIFS($P$11:$P$8770,$F$11:$F$8770,"=COD1",$B$11:$B$8770,"="&amp;B2011)/COUNTIFS($F$11:$F$8770,"=COD1",$B$11:$B$8770,"="&amp;B2011))/COUNTIFS($A$11:$A$8770,"="&amp;A2011,$F$11:$F$8770,"=COD1"),0)</f>
        <v>0</v>
      </c>
      <c r="U2011" t="e">
        <f>(VLOOKUP(F2011,tarifas!$C$7:$D$10,2,FALSE)+tarifas!$D$21)*datos!P2011</f>
        <v>#N/A</v>
      </c>
      <c r="V2011" t="e">
        <f t="shared" si="291"/>
        <v>#N/A</v>
      </c>
      <c r="W2011">
        <f t="shared" si="292"/>
        <v>0</v>
      </c>
    </row>
    <row r="2012" spans="1:23" x14ac:dyDescent="0.25">
      <c r="A2012">
        <f t="shared" si="285"/>
        <v>84</v>
      </c>
      <c r="B2012">
        <f t="shared" si="286"/>
        <v>3</v>
      </c>
      <c r="C2012" s="1">
        <f t="shared" si="293"/>
        <v>41723.374999995147</v>
      </c>
      <c r="D2012" s="7">
        <v>86.545454545454561</v>
      </c>
      <c r="E2012" s="7"/>
      <c r="G2012">
        <v>16</v>
      </c>
      <c r="H2012" s="12">
        <v>379.9134912038279</v>
      </c>
      <c r="I2012" s="13">
        <f>$D$2*tarifas!$D$12/24</f>
        <v>1.4541666666666666</v>
      </c>
      <c r="J2012" s="13" t="e">
        <f>VLOOKUP(E2012&amp;" "&amp;F2012,tarifas!$A$13:$D$20,4,FALSE)*H2012</f>
        <v>#N/A</v>
      </c>
      <c r="K2012" s="13">
        <f>IF(F2012="COD1",tarifas!$D$11*(SUMIFS($H$11:$H$8770,$F$11:$F$8770,"=COD1",$B$11:$B$8770,"="&amp;B2012)/COUNTIFS($F$11:$F$8770,"=COD1",$B$11:$B$8770,"="&amp;B2012))/COUNTIFS($A$11:$A$8770,"="&amp;A2012,$F$11:$F$8770,"=COD1"),0)</f>
        <v>0</v>
      </c>
      <c r="L2012" s="13" t="e">
        <f>(VLOOKUP(F2012,tarifas!$C$7:$D$10,2,FALSE)+tarifas!$D$21)*datos!H2012</f>
        <v>#N/A</v>
      </c>
      <c r="M2012">
        <v>85.613009999999989</v>
      </c>
      <c r="N2012" s="13" t="e">
        <f t="shared" si="287"/>
        <v>#N/A</v>
      </c>
      <c r="O2012">
        <f t="shared" si="288"/>
        <v>85.613009999999989</v>
      </c>
      <c r="P2012" s="12">
        <f t="shared" si="289"/>
        <v>294.30048120382793</v>
      </c>
      <c r="Q2012">
        <f t="shared" si="290"/>
        <v>0</v>
      </c>
      <c r="R2012">
        <f>$D$2*tarifas!$D$12/24</f>
        <v>1.4541666666666666</v>
      </c>
      <c r="S2012" t="e">
        <f>VLOOKUP(E2012&amp;" "&amp;F2012,tarifas!$A$13:$D$20,4,FALSE)*P2012</f>
        <v>#N/A</v>
      </c>
      <c r="T2012">
        <f>IF(F2012="COD1",tarifas!$D$11*(SUMIFS($P$11:$P$8770,$F$11:$F$8770,"=COD1",$B$11:$B$8770,"="&amp;B2012)/COUNTIFS($F$11:$F$8770,"=COD1",$B$11:$B$8770,"="&amp;B2012))/COUNTIFS($A$11:$A$8770,"="&amp;A2012,$F$11:$F$8770,"=COD1"),0)</f>
        <v>0</v>
      </c>
      <c r="U2012" t="e">
        <f>(VLOOKUP(F2012,tarifas!$C$7:$D$10,2,FALSE)+tarifas!$D$21)*datos!P2012</f>
        <v>#N/A</v>
      </c>
      <c r="V2012" t="e">
        <f t="shared" si="291"/>
        <v>#N/A</v>
      </c>
      <c r="W2012">
        <f t="shared" si="292"/>
        <v>0</v>
      </c>
    </row>
    <row r="2013" spans="1:23" x14ac:dyDescent="0.25">
      <c r="A2013">
        <f t="shared" si="285"/>
        <v>84</v>
      </c>
      <c r="B2013">
        <f t="shared" si="286"/>
        <v>3</v>
      </c>
      <c r="C2013" s="1">
        <f t="shared" si="293"/>
        <v>41723.416666661811</v>
      </c>
      <c r="D2013" s="7">
        <v>265.81818181818187</v>
      </c>
      <c r="E2013" s="7"/>
      <c r="G2013">
        <v>9.35</v>
      </c>
      <c r="H2013" s="12">
        <v>476.48155434530582</v>
      </c>
      <c r="I2013" s="13">
        <f>$D$2*tarifas!$D$12/24</f>
        <v>1.4541666666666666</v>
      </c>
      <c r="J2013" s="13" t="e">
        <f>VLOOKUP(E2013&amp;" "&amp;F2013,tarifas!$A$13:$D$20,4,FALSE)*H2013</f>
        <v>#N/A</v>
      </c>
      <c r="K2013" s="13">
        <f>IF(F2013="COD1",tarifas!$D$11*(SUMIFS($H$11:$H$8770,$F$11:$F$8770,"=COD1",$B$11:$B$8770,"="&amp;B2013)/COUNTIFS($F$11:$F$8770,"=COD1",$B$11:$B$8770,"="&amp;B2013))/COUNTIFS($A$11:$A$8770,"="&amp;A2013,$F$11:$F$8770,"=COD1"),0)</f>
        <v>0</v>
      </c>
      <c r="L2013" s="13" t="e">
        <f>(VLOOKUP(F2013,tarifas!$C$7:$D$10,2,FALSE)+tarifas!$D$21)*datos!H2013</f>
        <v>#N/A</v>
      </c>
      <c r="M2013">
        <v>87.547989999999999</v>
      </c>
      <c r="N2013" s="13" t="e">
        <f t="shared" si="287"/>
        <v>#N/A</v>
      </c>
      <c r="O2013">
        <f t="shared" si="288"/>
        <v>87.547989999999999</v>
      </c>
      <c r="P2013" s="12">
        <f t="shared" si="289"/>
        <v>388.93356434530585</v>
      </c>
      <c r="Q2013">
        <f t="shared" si="290"/>
        <v>0</v>
      </c>
      <c r="R2013">
        <f>$D$2*tarifas!$D$12/24</f>
        <v>1.4541666666666666</v>
      </c>
      <c r="S2013" t="e">
        <f>VLOOKUP(E2013&amp;" "&amp;F2013,tarifas!$A$13:$D$20,4,FALSE)*P2013</f>
        <v>#N/A</v>
      </c>
      <c r="T2013">
        <f>IF(F2013="COD1",tarifas!$D$11*(SUMIFS($P$11:$P$8770,$F$11:$F$8770,"=COD1",$B$11:$B$8770,"="&amp;B2013)/COUNTIFS($F$11:$F$8770,"=COD1",$B$11:$B$8770,"="&amp;B2013))/COUNTIFS($A$11:$A$8770,"="&amp;A2013,$F$11:$F$8770,"=COD1"),0)</f>
        <v>0</v>
      </c>
      <c r="U2013" t="e">
        <f>(VLOOKUP(F2013,tarifas!$C$7:$D$10,2,FALSE)+tarifas!$D$21)*datos!P2013</f>
        <v>#N/A</v>
      </c>
      <c r="V2013" t="e">
        <f t="shared" si="291"/>
        <v>#N/A</v>
      </c>
      <c r="W2013">
        <f t="shared" si="292"/>
        <v>0</v>
      </c>
    </row>
    <row r="2014" spans="1:23" x14ac:dyDescent="0.25">
      <c r="A2014">
        <f t="shared" si="285"/>
        <v>84</v>
      </c>
      <c r="B2014">
        <f t="shared" si="286"/>
        <v>3</v>
      </c>
      <c r="C2014" s="1">
        <f t="shared" si="293"/>
        <v>41723.458333328475</v>
      </c>
      <c r="D2014" s="7">
        <v>628.48484848484838</v>
      </c>
      <c r="E2014" s="7"/>
      <c r="G2014">
        <v>7.54</v>
      </c>
      <c r="H2014" s="12">
        <v>532.69433010539456</v>
      </c>
      <c r="I2014" s="13">
        <f>$D$2*tarifas!$D$12/24</f>
        <v>1.4541666666666666</v>
      </c>
      <c r="J2014" s="13" t="e">
        <f>VLOOKUP(E2014&amp;" "&amp;F2014,tarifas!$A$13:$D$20,4,FALSE)*H2014</f>
        <v>#N/A</v>
      </c>
      <c r="K2014" s="13">
        <f>IF(F2014="COD1",tarifas!$D$11*(SUMIFS($H$11:$H$8770,$F$11:$F$8770,"=COD1",$B$11:$B$8770,"="&amp;B2014)/COUNTIFS($F$11:$F$8770,"=COD1",$B$11:$B$8770,"="&amp;B2014))/COUNTIFS($A$11:$A$8770,"="&amp;A2014,$F$11:$F$8770,"=COD1"),0)</f>
        <v>0</v>
      </c>
      <c r="L2014" s="13" t="e">
        <f>(VLOOKUP(F2014,tarifas!$C$7:$D$10,2,FALSE)+tarifas!$D$21)*datos!H2014</f>
        <v>#N/A</v>
      </c>
      <c r="M2014">
        <v>125.18221000000001</v>
      </c>
      <c r="N2014" s="13" t="e">
        <f t="shared" si="287"/>
        <v>#N/A</v>
      </c>
      <c r="O2014">
        <f t="shared" si="288"/>
        <v>125.18221000000001</v>
      </c>
      <c r="P2014" s="12">
        <f t="shared" si="289"/>
        <v>407.51212010539456</v>
      </c>
      <c r="Q2014">
        <f t="shared" si="290"/>
        <v>0</v>
      </c>
      <c r="R2014">
        <f>$D$2*tarifas!$D$12/24</f>
        <v>1.4541666666666666</v>
      </c>
      <c r="S2014" t="e">
        <f>VLOOKUP(E2014&amp;" "&amp;F2014,tarifas!$A$13:$D$20,4,FALSE)*P2014</f>
        <v>#N/A</v>
      </c>
      <c r="T2014">
        <f>IF(F2014="COD1",tarifas!$D$11*(SUMIFS($P$11:$P$8770,$F$11:$F$8770,"=COD1",$B$11:$B$8770,"="&amp;B2014)/COUNTIFS($F$11:$F$8770,"=COD1",$B$11:$B$8770,"="&amp;B2014))/COUNTIFS($A$11:$A$8770,"="&amp;A2014,$F$11:$F$8770,"=COD1"),0)</f>
        <v>0</v>
      </c>
      <c r="U2014" t="e">
        <f>(VLOOKUP(F2014,tarifas!$C$7:$D$10,2,FALSE)+tarifas!$D$21)*datos!P2014</f>
        <v>#N/A</v>
      </c>
      <c r="V2014" t="e">
        <f t="shared" si="291"/>
        <v>#N/A</v>
      </c>
      <c r="W2014">
        <f t="shared" si="292"/>
        <v>0</v>
      </c>
    </row>
    <row r="2015" spans="1:23" x14ac:dyDescent="0.25">
      <c r="A2015">
        <f t="shared" si="285"/>
        <v>84</v>
      </c>
      <c r="B2015">
        <f t="shared" si="286"/>
        <v>3</v>
      </c>
      <c r="C2015" s="1">
        <f t="shared" si="293"/>
        <v>41723.49999999514</v>
      </c>
      <c r="D2015" s="7">
        <v>649.34848484848487</v>
      </c>
      <c r="E2015" s="7"/>
      <c r="G2015">
        <v>8.0299999999999994</v>
      </c>
      <c r="H2015" s="12">
        <v>393.35508456409536</v>
      </c>
      <c r="I2015" s="13">
        <f>$D$2*tarifas!$D$12/24</f>
        <v>1.4541666666666666</v>
      </c>
      <c r="J2015" s="13" t="e">
        <f>VLOOKUP(E2015&amp;" "&amp;F2015,tarifas!$A$13:$D$20,4,FALSE)*H2015</f>
        <v>#N/A</v>
      </c>
      <c r="K2015" s="13">
        <f>IF(F2015="COD1",tarifas!$D$11*(SUMIFS($H$11:$H$8770,$F$11:$F$8770,"=COD1",$B$11:$B$8770,"="&amp;B2015)/COUNTIFS($F$11:$F$8770,"=COD1",$B$11:$B$8770,"="&amp;B2015))/COUNTIFS($A$11:$A$8770,"="&amp;A2015,$F$11:$F$8770,"=COD1"),0)</f>
        <v>0</v>
      </c>
      <c r="L2015" s="13" t="e">
        <f>(VLOOKUP(F2015,tarifas!$C$7:$D$10,2,FALSE)+tarifas!$D$21)*datos!H2015</f>
        <v>#N/A</v>
      </c>
      <c r="M2015">
        <v>102.31780999999999</v>
      </c>
      <c r="N2015" s="13" t="e">
        <f t="shared" si="287"/>
        <v>#N/A</v>
      </c>
      <c r="O2015">
        <f t="shared" si="288"/>
        <v>102.31780999999999</v>
      </c>
      <c r="P2015" s="12">
        <f t="shared" si="289"/>
        <v>291.03727456409536</v>
      </c>
      <c r="Q2015">
        <f t="shared" si="290"/>
        <v>0</v>
      </c>
      <c r="R2015">
        <f>$D$2*tarifas!$D$12/24</f>
        <v>1.4541666666666666</v>
      </c>
      <c r="S2015" t="e">
        <f>VLOOKUP(E2015&amp;" "&amp;F2015,tarifas!$A$13:$D$20,4,FALSE)*P2015</f>
        <v>#N/A</v>
      </c>
      <c r="T2015">
        <f>IF(F2015="COD1",tarifas!$D$11*(SUMIFS($P$11:$P$8770,$F$11:$F$8770,"=COD1",$B$11:$B$8770,"="&amp;B2015)/COUNTIFS($F$11:$F$8770,"=COD1",$B$11:$B$8770,"="&amp;B2015))/COUNTIFS($A$11:$A$8770,"="&amp;A2015,$F$11:$F$8770,"=COD1"),0)</f>
        <v>0</v>
      </c>
      <c r="U2015" t="e">
        <f>(VLOOKUP(F2015,tarifas!$C$7:$D$10,2,FALSE)+tarifas!$D$21)*datos!P2015</f>
        <v>#N/A</v>
      </c>
      <c r="V2015" t="e">
        <f t="shared" si="291"/>
        <v>#N/A</v>
      </c>
      <c r="W2015">
        <f t="shared" si="292"/>
        <v>0</v>
      </c>
    </row>
    <row r="2016" spans="1:23" x14ac:dyDescent="0.25">
      <c r="A2016">
        <f t="shared" si="285"/>
        <v>84</v>
      </c>
      <c r="B2016">
        <f t="shared" si="286"/>
        <v>3</v>
      </c>
      <c r="C2016" s="1">
        <f t="shared" si="293"/>
        <v>41723.541666661804</v>
      </c>
      <c r="D2016" s="7">
        <v>711.16666666666674</v>
      </c>
      <c r="E2016" s="7"/>
      <c r="G2016">
        <v>7.04</v>
      </c>
      <c r="H2016" s="12">
        <v>378.88193219578977</v>
      </c>
      <c r="I2016" s="13">
        <f>$D$2*tarifas!$D$12/24</f>
        <v>1.4541666666666666</v>
      </c>
      <c r="J2016" s="13" t="e">
        <f>VLOOKUP(E2016&amp;" "&amp;F2016,tarifas!$A$13:$D$20,4,FALSE)*H2016</f>
        <v>#N/A</v>
      </c>
      <c r="K2016" s="13">
        <f>IF(F2016="COD1",tarifas!$D$11*(SUMIFS($H$11:$H$8770,$F$11:$F$8770,"=COD1",$B$11:$B$8770,"="&amp;B2016)/COUNTIFS($F$11:$F$8770,"=COD1",$B$11:$B$8770,"="&amp;B2016))/COUNTIFS($A$11:$A$8770,"="&amp;A2016,$F$11:$F$8770,"=COD1"),0)</f>
        <v>0</v>
      </c>
      <c r="L2016" s="13" t="e">
        <f>(VLOOKUP(F2016,tarifas!$C$7:$D$10,2,FALSE)+tarifas!$D$21)*datos!H2016</f>
        <v>#N/A</v>
      </c>
      <c r="M2016">
        <v>46.035440000000001</v>
      </c>
      <c r="N2016" s="13" t="e">
        <f t="shared" si="287"/>
        <v>#N/A</v>
      </c>
      <c r="O2016">
        <f t="shared" si="288"/>
        <v>46.035440000000001</v>
      </c>
      <c r="P2016" s="12">
        <f t="shared" si="289"/>
        <v>332.84649219578978</v>
      </c>
      <c r="Q2016">
        <f t="shared" si="290"/>
        <v>0</v>
      </c>
      <c r="R2016">
        <f>$D$2*tarifas!$D$12/24</f>
        <v>1.4541666666666666</v>
      </c>
      <c r="S2016" t="e">
        <f>VLOOKUP(E2016&amp;" "&amp;F2016,tarifas!$A$13:$D$20,4,FALSE)*P2016</f>
        <v>#N/A</v>
      </c>
      <c r="T2016">
        <f>IF(F2016="COD1",tarifas!$D$11*(SUMIFS($P$11:$P$8770,$F$11:$F$8770,"=COD1",$B$11:$B$8770,"="&amp;B2016)/COUNTIFS($F$11:$F$8770,"=COD1",$B$11:$B$8770,"="&amp;B2016))/COUNTIFS($A$11:$A$8770,"="&amp;A2016,$F$11:$F$8770,"=COD1"),0)</f>
        <v>0</v>
      </c>
      <c r="U2016" t="e">
        <f>(VLOOKUP(F2016,tarifas!$C$7:$D$10,2,FALSE)+tarifas!$D$21)*datos!P2016</f>
        <v>#N/A</v>
      </c>
      <c r="V2016" t="e">
        <f t="shared" si="291"/>
        <v>#N/A</v>
      </c>
      <c r="W2016">
        <f t="shared" si="292"/>
        <v>0</v>
      </c>
    </row>
    <row r="2017" spans="1:23" x14ac:dyDescent="0.25">
      <c r="A2017">
        <f t="shared" si="285"/>
        <v>84</v>
      </c>
      <c r="B2017">
        <f t="shared" si="286"/>
        <v>3</v>
      </c>
      <c r="C2017" s="1">
        <f t="shared" si="293"/>
        <v>41723.583333328468</v>
      </c>
      <c r="D2017" s="7">
        <v>692.62121212121224</v>
      </c>
      <c r="E2017" s="7"/>
      <c r="G2017">
        <v>7</v>
      </c>
      <c r="H2017" s="12">
        <v>527.63981558007504</v>
      </c>
      <c r="I2017" s="13">
        <f>$D$2*tarifas!$D$12/24</f>
        <v>1.4541666666666666</v>
      </c>
      <c r="J2017" s="13" t="e">
        <f>VLOOKUP(E2017&amp;" "&amp;F2017,tarifas!$A$13:$D$20,4,FALSE)*H2017</f>
        <v>#N/A</v>
      </c>
      <c r="K2017" s="13">
        <f>IF(F2017="COD1",tarifas!$D$11*(SUMIFS($H$11:$H$8770,$F$11:$F$8770,"=COD1",$B$11:$B$8770,"="&amp;B2017)/COUNTIFS($F$11:$F$8770,"=COD1",$B$11:$B$8770,"="&amp;B2017))/COUNTIFS($A$11:$A$8770,"="&amp;A2017,$F$11:$F$8770,"=COD1"),0)</f>
        <v>0</v>
      </c>
      <c r="L2017" s="13" t="e">
        <f>(VLOOKUP(F2017,tarifas!$C$7:$D$10,2,FALSE)+tarifas!$D$21)*datos!H2017</f>
        <v>#N/A</v>
      </c>
      <c r="M2017">
        <v>98.861620000000002</v>
      </c>
      <c r="N2017" s="13" t="e">
        <f t="shared" si="287"/>
        <v>#N/A</v>
      </c>
      <c r="O2017">
        <f t="shared" si="288"/>
        <v>98.861620000000002</v>
      </c>
      <c r="P2017" s="12">
        <f t="shared" si="289"/>
        <v>428.77819558007502</v>
      </c>
      <c r="Q2017">
        <f t="shared" si="290"/>
        <v>0</v>
      </c>
      <c r="R2017">
        <f>$D$2*tarifas!$D$12/24</f>
        <v>1.4541666666666666</v>
      </c>
      <c r="S2017" t="e">
        <f>VLOOKUP(E2017&amp;" "&amp;F2017,tarifas!$A$13:$D$20,4,FALSE)*P2017</f>
        <v>#N/A</v>
      </c>
      <c r="T2017">
        <f>IF(F2017="COD1",tarifas!$D$11*(SUMIFS($P$11:$P$8770,$F$11:$F$8770,"=COD1",$B$11:$B$8770,"="&amp;B2017)/COUNTIFS($F$11:$F$8770,"=COD1",$B$11:$B$8770,"="&amp;B2017))/COUNTIFS($A$11:$A$8770,"="&amp;A2017,$F$11:$F$8770,"=COD1"),0)</f>
        <v>0</v>
      </c>
      <c r="U2017" t="e">
        <f>(VLOOKUP(F2017,tarifas!$C$7:$D$10,2,FALSE)+tarifas!$D$21)*datos!P2017</f>
        <v>#N/A</v>
      </c>
      <c r="V2017" t="e">
        <f t="shared" si="291"/>
        <v>#N/A</v>
      </c>
      <c r="W2017">
        <f t="shared" si="292"/>
        <v>0</v>
      </c>
    </row>
    <row r="2018" spans="1:23" x14ac:dyDescent="0.25">
      <c r="A2018">
        <f t="shared" si="285"/>
        <v>84</v>
      </c>
      <c r="B2018">
        <f t="shared" si="286"/>
        <v>3</v>
      </c>
      <c r="C2018" s="1">
        <f t="shared" si="293"/>
        <v>41723.624999995132</v>
      </c>
      <c r="D2018" s="7">
        <v>561.77272727272737</v>
      </c>
      <c r="E2018" s="7"/>
      <c r="G2018">
        <v>6</v>
      </c>
      <c r="H2018" s="12">
        <v>596.37725336759127</v>
      </c>
      <c r="I2018" s="13">
        <f>$D$2*tarifas!$D$12/24</f>
        <v>1.4541666666666666</v>
      </c>
      <c r="J2018" s="13" t="e">
        <f>VLOOKUP(E2018&amp;" "&amp;F2018,tarifas!$A$13:$D$20,4,FALSE)*H2018</f>
        <v>#N/A</v>
      </c>
      <c r="K2018" s="13">
        <f>IF(F2018="COD1",tarifas!$D$11*(SUMIFS($H$11:$H$8770,$F$11:$F$8770,"=COD1",$B$11:$B$8770,"="&amp;B2018)/COUNTIFS($F$11:$F$8770,"=COD1",$B$11:$B$8770,"="&amp;B2018))/COUNTIFS($A$11:$A$8770,"="&amp;A2018,$F$11:$F$8770,"=COD1"),0)</f>
        <v>0</v>
      </c>
      <c r="L2018" s="13" t="e">
        <f>(VLOOKUP(F2018,tarifas!$C$7:$D$10,2,FALSE)+tarifas!$D$21)*datos!H2018</f>
        <v>#N/A</v>
      </c>
      <c r="M2018">
        <v>37.071640000000002</v>
      </c>
      <c r="N2018" s="13" t="e">
        <f t="shared" si="287"/>
        <v>#N/A</v>
      </c>
      <c r="O2018">
        <f t="shared" si="288"/>
        <v>37.071640000000002</v>
      </c>
      <c r="P2018" s="12">
        <f t="shared" si="289"/>
        <v>559.30561336759126</v>
      </c>
      <c r="Q2018">
        <f t="shared" si="290"/>
        <v>0</v>
      </c>
      <c r="R2018">
        <f>$D$2*tarifas!$D$12/24</f>
        <v>1.4541666666666666</v>
      </c>
      <c r="S2018" t="e">
        <f>VLOOKUP(E2018&amp;" "&amp;F2018,tarifas!$A$13:$D$20,4,FALSE)*P2018</f>
        <v>#N/A</v>
      </c>
      <c r="T2018">
        <f>IF(F2018="COD1",tarifas!$D$11*(SUMIFS($P$11:$P$8770,$F$11:$F$8770,"=COD1",$B$11:$B$8770,"="&amp;B2018)/COUNTIFS($F$11:$F$8770,"=COD1",$B$11:$B$8770,"="&amp;B2018))/COUNTIFS($A$11:$A$8770,"="&amp;A2018,$F$11:$F$8770,"=COD1"),0)</f>
        <v>0</v>
      </c>
      <c r="U2018" t="e">
        <f>(VLOOKUP(F2018,tarifas!$C$7:$D$10,2,FALSE)+tarifas!$D$21)*datos!P2018</f>
        <v>#N/A</v>
      </c>
      <c r="V2018" t="e">
        <f t="shared" si="291"/>
        <v>#N/A</v>
      </c>
      <c r="W2018">
        <f t="shared" si="292"/>
        <v>0</v>
      </c>
    </row>
    <row r="2019" spans="1:23" x14ac:dyDescent="0.25">
      <c r="A2019">
        <f t="shared" si="285"/>
        <v>84</v>
      </c>
      <c r="B2019">
        <f t="shared" si="286"/>
        <v>3</v>
      </c>
      <c r="C2019" s="1">
        <f t="shared" si="293"/>
        <v>41723.666666661797</v>
      </c>
      <c r="D2019" s="7">
        <v>443.28787878787887</v>
      </c>
      <c r="E2019" s="7"/>
      <c r="G2019">
        <v>6</v>
      </c>
      <c r="H2019" s="12">
        <v>605.02484946164736</v>
      </c>
      <c r="I2019" s="13">
        <f>$D$2*tarifas!$D$12/24</f>
        <v>1.4541666666666666</v>
      </c>
      <c r="J2019" s="13" t="e">
        <f>VLOOKUP(E2019&amp;" "&amp;F2019,tarifas!$A$13:$D$20,4,FALSE)*H2019</f>
        <v>#N/A</v>
      </c>
      <c r="K2019" s="13">
        <f>IF(F2019="COD1",tarifas!$D$11*(SUMIFS($H$11:$H$8770,$F$11:$F$8770,"=COD1",$B$11:$B$8770,"="&amp;B2019)/COUNTIFS($F$11:$F$8770,"=COD1",$B$11:$B$8770,"="&amp;B2019))/COUNTIFS($A$11:$A$8770,"="&amp;A2019,$F$11:$F$8770,"=COD1"),0)</f>
        <v>0</v>
      </c>
      <c r="L2019" s="13" t="e">
        <f>(VLOOKUP(F2019,tarifas!$C$7:$D$10,2,FALSE)+tarifas!$D$21)*datos!H2019</f>
        <v>#N/A</v>
      </c>
      <c r="M2019">
        <v>66.831240000000008</v>
      </c>
      <c r="N2019" s="13" t="e">
        <f t="shared" si="287"/>
        <v>#N/A</v>
      </c>
      <c r="O2019">
        <f t="shared" si="288"/>
        <v>66.831240000000008</v>
      </c>
      <c r="P2019" s="12">
        <f t="shared" si="289"/>
        <v>538.19360946164738</v>
      </c>
      <c r="Q2019">
        <f t="shared" si="290"/>
        <v>0</v>
      </c>
      <c r="R2019">
        <f>$D$2*tarifas!$D$12/24</f>
        <v>1.4541666666666666</v>
      </c>
      <c r="S2019" t="e">
        <f>VLOOKUP(E2019&amp;" "&amp;F2019,tarifas!$A$13:$D$20,4,FALSE)*P2019</f>
        <v>#N/A</v>
      </c>
      <c r="T2019">
        <f>IF(F2019="COD1",tarifas!$D$11*(SUMIFS($P$11:$P$8770,$F$11:$F$8770,"=COD1",$B$11:$B$8770,"="&amp;B2019)/COUNTIFS($F$11:$F$8770,"=COD1",$B$11:$B$8770,"="&amp;B2019))/COUNTIFS($A$11:$A$8770,"="&amp;A2019,$F$11:$F$8770,"=COD1"),0)</f>
        <v>0</v>
      </c>
      <c r="U2019" t="e">
        <f>(VLOOKUP(F2019,tarifas!$C$7:$D$10,2,FALSE)+tarifas!$D$21)*datos!P2019</f>
        <v>#N/A</v>
      </c>
      <c r="V2019" t="e">
        <f t="shared" si="291"/>
        <v>#N/A</v>
      </c>
      <c r="W2019">
        <f t="shared" si="292"/>
        <v>0</v>
      </c>
    </row>
    <row r="2020" spans="1:23" x14ac:dyDescent="0.25">
      <c r="A2020">
        <f t="shared" si="285"/>
        <v>84</v>
      </c>
      <c r="B2020">
        <f t="shared" si="286"/>
        <v>3</v>
      </c>
      <c r="C2020" s="1">
        <f t="shared" si="293"/>
        <v>41723.708333328461</v>
      </c>
      <c r="D2020" s="7">
        <v>346.43939393939394</v>
      </c>
      <c r="E2020" s="7"/>
      <c r="G2020">
        <v>7</v>
      </c>
      <c r="H2020" s="12">
        <v>478.00750841537365</v>
      </c>
      <c r="I2020" s="13">
        <f>$D$2*tarifas!$D$12/24</f>
        <v>1.4541666666666666</v>
      </c>
      <c r="J2020" s="13" t="e">
        <f>VLOOKUP(E2020&amp;" "&amp;F2020,tarifas!$A$13:$D$20,4,FALSE)*H2020</f>
        <v>#N/A</v>
      </c>
      <c r="K2020" s="13">
        <f>IF(F2020="COD1",tarifas!$D$11*(SUMIFS($H$11:$H$8770,$F$11:$F$8770,"=COD1",$B$11:$B$8770,"="&amp;B2020)/COUNTIFS($F$11:$F$8770,"=COD1",$B$11:$B$8770,"="&amp;B2020))/COUNTIFS($A$11:$A$8770,"="&amp;A2020,$F$11:$F$8770,"=COD1"),0)</f>
        <v>0</v>
      </c>
      <c r="L2020" s="13" t="e">
        <f>(VLOOKUP(F2020,tarifas!$C$7:$D$10,2,FALSE)+tarifas!$D$21)*datos!H2020</f>
        <v>#N/A</v>
      </c>
      <c r="M2020">
        <v>46.655230000000003</v>
      </c>
      <c r="N2020" s="13" t="e">
        <f t="shared" si="287"/>
        <v>#N/A</v>
      </c>
      <c r="O2020">
        <f t="shared" si="288"/>
        <v>46.655230000000003</v>
      </c>
      <c r="P2020" s="12">
        <f t="shared" si="289"/>
        <v>431.35227841537363</v>
      </c>
      <c r="Q2020">
        <f t="shared" si="290"/>
        <v>0</v>
      </c>
      <c r="R2020">
        <f>$D$2*tarifas!$D$12/24</f>
        <v>1.4541666666666666</v>
      </c>
      <c r="S2020" t="e">
        <f>VLOOKUP(E2020&amp;" "&amp;F2020,tarifas!$A$13:$D$20,4,FALSE)*P2020</f>
        <v>#N/A</v>
      </c>
      <c r="T2020">
        <f>IF(F2020="COD1",tarifas!$D$11*(SUMIFS($P$11:$P$8770,$F$11:$F$8770,"=COD1",$B$11:$B$8770,"="&amp;B2020)/COUNTIFS($F$11:$F$8770,"=COD1",$B$11:$B$8770,"="&amp;B2020))/COUNTIFS($A$11:$A$8770,"="&amp;A2020,$F$11:$F$8770,"=COD1"),0)</f>
        <v>0</v>
      </c>
      <c r="U2020" t="e">
        <f>(VLOOKUP(F2020,tarifas!$C$7:$D$10,2,FALSE)+tarifas!$D$21)*datos!P2020</f>
        <v>#N/A</v>
      </c>
      <c r="V2020" t="e">
        <f t="shared" si="291"/>
        <v>#N/A</v>
      </c>
      <c r="W2020">
        <f t="shared" si="292"/>
        <v>0</v>
      </c>
    </row>
    <row r="2021" spans="1:23" x14ac:dyDescent="0.25">
      <c r="A2021">
        <f t="shared" si="285"/>
        <v>84</v>
      </c>
      <c r="B2021">
        <f t="shared" si="286"/>
        <v>3</v>
      </c>
      <c r="C2021" s="1">
        <f t="shared" si="293"/>
        <v>41723.749999995125</v>
      </c>
      <c r="D2021" s="7">
        <v>144.50000000000003</v>
      </c>
      <c r="E2021" s="7"/>
      <c r="G2021">
        <v>9.9</v>
      </c>
      <c r="H2021" s="12">
        <v>364.49617473090751</v>
      </c>
      <c r="I2021" s="13">
        <f>$D$2*tarifas!$D$12/24</f>
        <v>1.4541666666666666</v>
      </c>
      <c r="J2021" s="13" t="e">
        <f>VLOOKUP(E2021&amp;" "&amp;F2021,tarifas!$A$13:$D$20,4,FALSE)*H2021</f>
        <v>#N/A</v>
      </c>
      <c r="K2021" s="13">
        <f>IF(F2021="COD1",tarifas!$D$11*(SUMIFS($H$11:$H$8770,$F$11:$F$8770,"=COD1",$B$11:$B$8770,"="&amp;B2021)/COUNTIFS($F$11:$F$8770,"=COD1",$B$11:$B$8770,"="&amp;B2021))/COUNTIFS($A$11:$A$8770,"="&amp;A2021,$F$11:$F$8770,"=COD1"),0)</f>
        <v>0</v>
      </c>
      <c r="L2021" s="13" t="e">
        <f>(VLOOKUP(F2021,tarifas!$C$7:$D$10,2,FALSE)+tarifas!$D$21)*datos!H2021</f>
        <v>#N/A</v>
      </c>
      <c r="M2021">
        <v>0</v>
      </c>
      <c r="N2021" s="13" t="e">
        <f t="shared" si="287"/>
        <v>#N/A</v>
      </c>
      <c r="O2021">
        <f t="shared" si="288"/>
        <v>0</v>
      </c>
      <c r="P2021" s="12">
        <f t="shared" si="289"/>
        <v>364.49617473090751</v>
      </c>
      <c r="Q2021">
        <f t="shared" si="290"/>
        <v>0</v>
      </c>
      <c r="R2021">
        <f>$D$2*tarifas!$D$12/24</f>
        <v>1.4541666666666666</v>
      </c>
      <c r="S2021" t="e">
        <f>VLOOKUP(E2021&amp;" "&amp;F2021,tarifas!$A$13:$D$20,4,FALSE)*P2021</f>
        <v>#N/A</v>
      </c>
      <c r="T2021">
        <f>IF(F2021="COD1",tarifas!$D$11*(SUMIFS($P$11:$P$8770,$F$11:$F$8770,"=COD1",$B$11:$B$8770,"="&amp;B2021)/COUNTIFS($F$11:$F$8770,"=COD1",$B$11:$B$8770,"="&amp;B2021))/COUNTIFS($A$11:$A$8770,"="&amp;A2021,$F$11:$F$8770,"=COD1"),0)</f>
        <v>0</v>
      </c>
      <c r="U2021" t="e">
        <f>(VLOOKUP(F2021,tarifas!$C$7:$D$10,2,FALSE)+tarifas!$D$21)*datos!P2021</f>
        <v>#N/A</v>
      </c>
      <c r="V2021" t="e">
        <f t="shared" si="291"/>
        <v>#N/A</v>
      </c>
      <c r="W2021">
        <f t="shared" si="292"/>
        <v>0</v>
      </c>
    </row>
    <row r="2022" spans="1:23" x14ac:dyDescent="0.25">
      <c r="A2022">
        <f t="shared" si="285"/>
        <v>84</v>
      </c>
      <c r="B2022">
        <f t="shared" si="286"/>
        <v>3</v>
      </c>
      <c r="C2022" s="1">
        <f t="shared" si="293"/>
        <v>41723.791666661789</v>
      </c>
      <c r="D2022" s="7">
        <v>0</v>
      </c>
      <c r="E2022" s="7"/>
      <c r="G2022">
        <v>14.01</v>
      </c>
      <c r="H2022" s="12">
        <v>263.22743255309342</v>
      </c>
      <c r="I2022" s="13">
        <f>$D$2*tarifas!$D$12/24</f>
        <v>1.4541666666666666</v>
      </c>
      <c r="J2022" s="13" t="e">
        <f>VLOOKUP(E2022&amp;" "&amp;F2022,tarifas!$A$13:$D$20,4,FALSE)*H2022</f>
        <v>#N/A</v>
      </c>
      <c r="K2022" s="13">
        <f>IF(F2022="COD1",tarifas!$D$11*(SUMIFS($H$11:$H$8770,$F$11:$F$8770,"=COD1",$B$11:$B$8770,"="&amp;B2022)/COUNTIFS($F$11:$F$8770,"=COD1",$B$11:$B$8770,"="&amp;B2022))/COUNTIFS($A$11:$A$8770,"="&amp;A2022,$F$11:$F$8770,"=COD1"),0)</f>
        <v>0</v>
      </c>
      <c r="L2022" s="13" t="e">
        <f>(VLOOKUP(F2022,tarifas!$C$7:$D$10,2,FALSE)+tarifas!$D$21)*datos!H2022</f>
        <v>#N/A</v>
      </c>
      <c r="M2022">
        <v>0</v>
      </c>
      <c r="N2022" s="13" t="e">
        <f t="shared" si="287"/>
        <v>#N/A</v>
      </c>
      <c r="O2022">
        <f t="shared" si="288"/>
        <v>0</v>
      </c>
      <c r="P2022" s="12">
        <f t="shared" si="289"/>
        <v>263.22743255309342</v>
      </c>
      <c r="Q2022">
        <f t="shared" si="290"/>
        <v>0</v>
      </c>
      <c r="R2022">
        <f>$D$2*tarifas!$D$12/24</f>
        <v>1.4541666666666666</v>
      </c>
      <c r="S2022" t="e">
        <f>VLOOKUP(E2022&amp;" "&amp;F2022,tarifas!$A$13:$D$20,4,FALSE)*P2022</f>
        <v>#N/A</v>
      </c>
      <c r="T2022">
        <f>IF(F2022="COD1",tarifas!$D$11*(SUMIFS($P$11:$P$8770,$F$11:$F$8770,"=COD1",$B$11:$B$8770,"="&amp;B2022)/COUNTIFS($F$11:$F$8770,"=COD1",$B$11:$B$8770,"="&amp;B2022))/COUNTIFS($A$11:$A$8770,"="&amp;A2022,$F$11:$F$8770,"=COD1"),0)</f>
        <v>0</v>
      </c>
      <c r="U2022" t="e">
        <f>(VLOOKUP(F2022,tarifas!$C$7:$D$10,2,FALSE)+tarifas!$D$21)*datos!P2022</f>
        <v>#N/A</v>
      </c>
      <c r="V2022" t="e">
        <f t="shared" si="291"/>
        <v>#N/A</v>
      </c>
      <c r="W2022">
        <f t="shared" si="292"/>
        <v>0</v>
      </c>
    </row>
    <row r="2023" spans="1:23" x14ac:dyDescent="0.25">
      <c r="A2023">
        <f t="shared" si="285"/>
        <v>84</v>
      </c>
      <c r="B2023">
        <f t="shared" si="286"/>
        <v>3</v>
      </c>
      <c r="C2023" s="1">
        <f t="shared" si="293"/>
        <v>41723.833333328454</v>
      </c>
      <c r="D2023" s="7">
        <v>0</v>
      </c>
      <c r="E2023" s="7"/>
      <c r="G2023">
        <v>18</v>
      </c>
      <c r="H2023" s="12">
        <v>211.76048889217577</v>
      </c>
      <c r="I2023" s="13">
        <f>$D$2*tarifas!$D$12/24</f>
        <v>1.4541666666666666</v>
      </c>
      <c r="J2023" s="13" t="e">
        <f>VLOOKUP(E2023&amp;" "&amp;F2023,tarifas!$A$13:$D$20,4,FALSE)*H2023</f>
        <v>#N/A</v>
      </c>
      <c r="K2023" s="13">
        <f>IF(F2023="COD1",tarifas!$D$11*(SUMIFS($H$11:$H$8770,$F$11:$F$8770,"=COD1",$B$11:$B$8770,"="&amp;B2023)/COUNTIFS($F$11:$F$8770,"=COD1",$B$11:$B$8770,"="&amp;B2023))/COUNTIFS($A$11:$A$8770,"="&amp;A2023,$F$11:$F$8770,"=COD1"),0)</f>
        <v>0</v>
      </c>
      <c r="L2023" s="13" t="e">
        <f>(VLOOKUP(F2023,tarifas!$C$7:$D$10,2,FALSE)+tarifas!$D$21)*datos!H2023</f>
        <v>#N/A</v>
      </c>
      <c r="M2023">
        <v>0</v>
      </c>
      <c r="N2023" s="13" t="e">
        <f t="shared" si="287"/>
        <v>#N/A</v>
      </c>
      <c r="O2023">
        <f t="shared" si="288"/>
        <v>0</v>
      </c>
      <c r="P2023" s="12">
        <f t="shared" si="289"/>
        <v>211.76048889217577</v>
      </c>
      <c r="Q2023">
        <f t="shared" si="290"/>
        <v>0</v>
      </c>
      <c r="R2023">
        <f>$D$2*tarifas!$D$12/24</f>
        <v>1.4541666666666666</v>
      </c>
      <c r="S2023" t="e">
        <f>VLOOKUP(E2023&amp;" "&amp;F2023,tarifas!$A$13:$D$20,4,FALSE)*P2023</f>
        <v>#N/A</v>
      </c>
      <c r="T2023">
        <f>IF(F2023="COD1",tarifas!$D$11*(SUMIFS($P$11:$P$8770,$F$11:$F$8770,"=COD1",$B$11:$B$8770,"="&amp;B2023)/COUNTIFS($F$11:$F$8770,"=COD1",$B$11:$B$8770,"="&amp;B2023))/COUNTIFS($A$11:$A$8770,"="&amp;A2023,$F$11:$F$8770,"=COD1"),0)</f>
        <v>0</v>
      </c>
      <c r="U2023" t="e">
        <f>(VLOOKUP(F2023,tarifas!$C$7:$D$10,2,FALSE)+tarifas!$D$21)*datos!P2023</f>
        <v>#N/A</v>
      </c>
      <c r="V2023" t="e">
        <f t="shared" si="291"/>
        <v>#N/A</v>
      </c>
      <c r="W2023">
        <f t="shared" si="292"/>
        <v>0</v>
      </c>
    </row>
    <row r="2024" spans="1:23" x14ac:dyDescent="0.25">
      <c r="A2024">
        <f t="shared" si="285"/>
        <v>84</v>
      </c>
      <c r="B2024">
        <f t="shared" si="286"/>
        <v>3</v>
      </c>
      <c r="C2024" s="1">
        <f t="shared" si="293"/>
        <v>41723.874999995118</v>
      </c>
      <c r="D2024" s="7">
        <v>0</v>
      </c>
      <c r="E2024" s="7"/>
      <c r="G2024">
        <v>17.5</v>
      </c>
      <c r="H2024" s="12">
        <v>196.10477665732182</v>
      </c>
      <c r="I2024" s="13">
        <f>$D$2*tarifas!$D$12/24</f>
        <v>1.4541666666666666</v>
      </c>
      <c r="J2024" s="13" t="e">
        <f>VLOOKUP(E2024&amp;" "&amp;F2024,tarifas!$A$13:$D$20,4,FALSE)*H2024</f>
        <v>#N/A</v>
      </c>
      <c r="K2024" s="13">
        <f>IF(F2024="COD1",tarifas!$D$11*(SUMIFS($H$11:$H$8770,$F$11:$F$8770,"=COD1",$B$11:$B$8770,"="&amp;B2024)/COUNTIFS($F$11:$F$8770,"=COD1",$B$11:$B$8770,"="&amp;B2024))/COUNTIFS($A$11:$A$8770,"="&amp;A2024,$F$11:$F$8770,"=COD1"),0)</f>
        <v>0</v>
      </c>
      <c r="L2024" s="13" t="e">
        <f>(VLOOKUP(F2024,tarifas!$C$7:$D$10,2,FALSE)+tarifas!$D$21)*datos!H2024</f>
        <v>#N/A</v>
      </c>
      <c r="M2024">
        <v>0</v>
      </c>
      <c r="N2024" s="13" t="e">
        <f t="shared" si="287"/>
        <v>#N/A</v>
      </c>
      <c r="O2024">
        <f t="shared" si="288"/>
        <v>0</v>
      </c>
      <c r="P2024" s="12">
        <f t="shared" si="289"/>
        <v>196.10477665732182</v>
      </c>
      <c r="Q2024">
        <f t="shared" si="290"/>
        <v>0</v>
      </c>
      <c r="R2024">
        <f>$D$2*tarifas!$D$12/24</f>
        <v>1.4541666666666666</v>
      </c>
      <c r="S2024" t="e">
        <f>VLOOKUP(E2024&amp;" "&amp;F2024,tarifas!$A$13:$D$20,4,FALSE)*P2024</f>
        <v>#N/A</v>
      </c>
      <c r="T2024">
        <f>IF(F2024="COD1",tarifas!$D$11*(SUMIFS($P$11:$P$8770,$F$11:$F$8770,"=COD1",$B$11:$B$8770,"="&amp;B2024)/COUNTIFS($F$11:$F$8770,"=COD1",$B$11:$B$8770,"="&amp;B2024))/COUNTIFS($A$11:$A$8770,"="&amp;A2024,$F$11:$F$8770,"=COD1"),0)</f>
        <v>0</v>
      </c>
      <c r="U2024" t="e">
        <f>(VLOOKUP(F2024,tarifas!$C$7:$D$10,2,FALSE)+tarifas!$D$21)*datos!P2024</f>
        <v>#N/A</v>
      </c>
      <c r="V2024" t="e">
        <f t="shared" si="291"/>
        <v>#N/A</v>
      </c>
      <c r="W2024">
        <f t="shared" si="292"/>
        <v>0</v>
      </c>
    </row>
    <row r="2025" spans="1:23" x14ac:dyDescent="0.25">
      <c r="A2025">
        <f t="shared" si="285"/>
        <v>84</v>
      </c>
      <c r="B2025">
        <f t="shared" si="286"/>
        <v>3</v>
      </c>
      <c r="C2025" s="1">
        <f t="shared" si="293"/>
        <v>41723.916666661782</v>
      </c>
      <c r="D2025" s="7">
        <v>0</v>
      </c>
      <c r="E2025" s="7"/>
      <c r="G2025">
        <v>12.13</v>
      </c>
      <c r="H2025" s="12">
        <v>201.87447686161073</v>
      </c>
      <c r="I2025" s="13">
        <f>$D$2*tarifas!$D$12/24</f>
        <v>1.4541666666666666</v>
      </c>
      <c r="J2025" s="13" t="e">
        <f>VLOOKUP(E2025&amp;" "&amp;F2025,tarifas!$A$13:$D$20,4,FALSE)*H2025</f>
        <v>#N/A</v>
      </c>
      <c r="K2025" s="13">
        <f>IF(F2025="COD1",tarifas!$D$11*(SUMIFS($H$11:$H$8770,$F$11:$F$8770,"=COD1",$B$11:$B$8770,"="&amp;B2025)/COUNTIFS($F$11:$F$8770,"=COD1",$B$11:$B$8770,"="&amp;B2025))/COUNTIFS($A$11:$A$8770,"="&amp;A2025,$F$11:$F$8770,"=COD1"),0)</f>
        <v>0</v>
      </c>
      <c r="L2025" s="13" t="e">
        <f>(VLOOKUP(F2025,tarifas!$C$7:$D$10,2,FALSE)+tarifas!$D$21)*datos!H2025</f>
        <v>#N/A</v>
      </c>
      <c r="M2025">
        <v>0</v>
      </c>
      <c r="N2025" s="13" t="e">
        <f t="shared" si="287"/>
        <v>#N/A</v>
      </c>
      <c r="O2025">
        <f t="shared" si="288"/>
        <v>0</v>
      </c>
      <c r="P2025" s="12">
        <f t="shared" si="289"/>
        <v>201.87447686161073</v>
      </c>
      <c r="Q2025">
        <f t="shared" si="290"/>
        <v>0</v>
      </c>
      <c r="R2025">
        <f>$D$2*tarifas!$D$12/24</f>
        <v>1.4541666666666666</v>
      </c>
      <c r="S2025" t="e">
        <f>VLOOKUP(E2025&amp;" "&amp;F2025,tarifas!$A$13:$D$20,4,FALSE)*P2025</f>
        <v>#N/A</v>
      </c>
      <c r="T2025">
        <f>IF(F2025="COD1",tarifas!$D$11*(SUMIFS($P$11:$P$8770,$F$11:$F$8770,"=COD1",$B$11:$B$8770,"="&amp;B2025)/COUNTIFS($F$11:$F$8770,"=COD1",$B$11:$B$8770,"="&amp;B2025))/COUNTIFS($A$11:$A$8770,"="&amp;A2025,$F$11:$F$8770,"=COD1"),0)</f>
        <v>0</v>
      </c>
      <c r="U2025" t="e">
        <f>(VLOOKUP(F2025,tarifas!$C$7:$D$10,2,FALSE)+tarifas!$D$21)*datos!P2025</f>
        <v>#N/A</v>
      </c>
      <c r="V2025" t="e">
        <f t="shared" si="291"/>
        <v>#N/A</v>
      </c>
      <c r="W2025">
        <f t="shared" si="292"/>
        <v>0</v>
      </c>
    </row>
    <row r="2026" spans="1:23" x14ac:dyDescent="0.25">
      <c r="A2026">
        <f t="shared" si="285"/>
        <v>84</v>
      </c>
      <c r="B2026">
        <f t="shared" si="286"/>
        <v>3</v>
      </c>
      <c r="C2026" s="1">
        <f t="shared" si="293"/>
        <v>41723.958333328446</v>
      </c>
      <c r="D2026" s="7">
        <v>0</v>
      </c>
      <c r="E2026" s="7"/>
      <c r="G2026">
        <v>8</v>
      </c>
      <c r="H2026" s="12">
        <v>199.61288060571786</v>
      </c>
      <c r="I2026" s="13">
        <f>$D$2*tarifas!$D$12/24</f>
        <v>1.4541666666666666</v>
      </c>
      <c r="J2026" s="13" t="e">
        <f>VLOOKUP(E2026&amp;" "&amp;F2026,tarifas!$A$13:$D$20,4,FALSE)*H2026</f>
        <v>#N/A</v>
      </c>
      <c r="K2026" s="13">
        <f>IF(F2026="COD1",tarifas!$D$11*(SUMIFS($H$11:$H$8770,$F$11:$F$8770,"=COD1",$B$11:$B$8770,"="&amp;B2026)/COUNTIFS($F$11:$F$8770,"=COD1",$B$11:$B$8770,"="&amp;B2026))/COUNTIFS($A$11:$A$8770,"="&amp;A2026,$F$11:$F$8770,"=COD1"),0)</f>
        <v>0</v>
      </c>
      <c r="L2026" s="13" t="e">
        <f>(VLOOKUP(F2026,tarifas!$C$7:$D$10,2,FALSE)+tarifas!$D$21)*datos!H2026</f>
        <v>#N/A</v>
      </c>
      <c r="M2026">
        <v>0</v>
      </c>
      <c r="N2026" s="13" t="e">
        <f t="shared" si="287"/>
        <v>#N/A</v>
      </c>
      <c r="O2026">
        <f t="shared" si="288"/>
        <v>0</v>
      </c>
      <c r="P2026" s="12">
        <f t="shared" si="289"/>
        <v>199.61288060571786</v>
      </c>
      <c r="Q2026">
        <f t="shared" si="290"/>
        <v>0</v>
      </c>
      <c r="R2026">
        <f>$D$2*tarifas!$D$12/24</f>
        <v>1.4541666666666666</v>
      </c>
      <c r="S2026" t="e">
        <f>VLOOKUP(E2026&amp;" "&amp;F2026,tarifas!$A$13:$D$20,4,FALSE)*P2026</f>
        <v>#N/A</v>
      </c>
      <c r="T2026">
        <f>IF(F2026="COD1",tarifas!$D$11*(SUMIFS($P$11:$P$8770,$F$11:$F$8770,"=COD1",$B$11:$B$8770,"="&amp;B2026)/COUNTIFS($F$11:$F$8770,"=COD1",$B$11:$B$8770,"="&amp;B2026))/COUNTIFS($A$11:$A$8770,"="&amp;A2026,$F$11:$F$8770,"=COD1"),0)</f>
        <v>0</v>
      </c>
      <c r="U2026" t="e">
        <f>(VLOOKUP(F2026,tarifas!$C$7:$D$10,2,FALSE)+tarifas!$D$21)*datos!P2026</f>
        <v>#N/A</v>
      </c>
      <c r="V2026" t="e">
        <f t="shared" si="291"/>
        <v>#N/A</v>
      </c>
      <c r="W2026">
        <f t="shared" si="292"/>
        <v>0</v>
      </c>
    </row>
    <row r="2027" spans="1:23" x14ac:dyDescent="0.25">
      <c r="A2027">
        <f t="shared" si="285"/>
        <v>85</v>
      </c>
      <c r="B2027">
        <f t="shared" si="286"/>
        <v>3</v>
      </c>
      <c r="C2027" s="1">
        <f t="shared" si="293"/>
        <v>41723.999999995111</v>
      </c>
      <c r="D2027" s="7">
        <v>0</v>
      </c>
      <c r="E2027" s="7"/>
      <c r="G2027">
        <v>6</v>
      </c>
      <c r="H2027" s="12">
        <v>193.12342665637314</v>
      </c>
      <c r="I2027" s="13">
        <f>$D$2*tarifas!$D$12/24</f>
        <v>1.4541666666666666</v>
      </c>
      <c r="J2027" s="13" t="e">
        <f>VLOOKUP(E2027&amp;" "&amp;F2027,tarifas!$A$13:$D$20,4,FALSE)*H2027</f>
        <v>#N/A</v>
      </c>
      <c r="K2027" s="13">
        <f>IF(F2027="COD1",tarifas!$D$11*(SUMIFS($H$11:$H$8770,$F$11:$F$8770,"=COD1",$B$11:$B$8770,"="&amp;B2027)/COUNTIFS($F$11:$F$8770,"=COD1",$B$11:$B$8770,"="&amp;B2027))/COUNTIFS($A$11:$A$8770,"="&amp;A2027,$F$11:$F$8770,"=COD1"),0)</f>
        <v>0</v>
      </c>
      <c r="L2027" s="13" t="e">
        <f>(VLOOKUP(F2027,tarifas!$C$7:$D$10,2,FALSE)+tarifas!$D$21)*datos!H2027</f>
        <v>#N/A</v>
      </c>
      <c r="M2027">
        <v>0</v>
      </c>
      <c r="N2027" s="13" t="e">
        <f t="shared" si="287"/>
        <v>#N/A</v>
      </c>
      <c r="O2027">
        <f t="shared" si="288"/>
        <v>0</v>
      </c>
      <c r="P2027" s="12">
        <f t="shared" si="289"/>
        <v>193.12342665637314</v>
      </c>
      <c r="Q2027">
        <f t="shared" si="290"/>
        <v>0</v>
      </c>
      <c r="R2027">
        <f>$D$2*tarifas!$D$12/24</f>
        <v>1.4541666666666666</v>
      </c>
      <c r="S2027" t="e">
        <f>VLOOKUP(E2027&amp;" "&amp;F2027,tarifas!$A$13:$D$20,4,FALSE)*P2027</f>
        <v>#N/A</v>
      </c>
      <c r="T2027">
        <f>IF(F2027="COD1",tarifas!$D$11*(SUMIFS($P$11:$P$8770,$F$11:$F$8770,"=COD1",$B$11:$B$8770,"="&amp;B2027)/COUNTIFS($F$11:$F$8770,"=COD1",$B$11:$B$8770,"="&amp;B2027))/COUNTIFS($A$11:$A$8770,"="&amp;A2027,$F$11:$F$8770,"=COD1"),0)</f>
        <v>0</v>
      </c>
      <c r="U2027" t="e">
        <f>(VLOOKUP(F2027,tarifas!$C$7:$D$10,2,FALSE)+tarifas!$D$21)*datos!P2027</f>
        <v>#N/A</v>
      </c>
      <c r="V2027" t="e">
        <f t="shared" si="291"/>
        <v>#N/A</v>
      </c>
      <c r="W2027">
        <f t="shared" si="292"/>
        <v>0</v>
      </c>
    </row>
    <row r="2028" spans="1:23" x14ac:dyDescent="0.25">
      <c r="A2028">
        <f t="shared" si="285"/>
        <v>85</v>
      </c>
      <c r="B2028">
        <f t="shared" si="286"/>
        <v>3</v>
      </c>
      <c r="C2028" s="1">
        <f t="shared" si="293"/>
        <v>41724.041666661775</v>
      </c>
      <c r="D2028" s="7">
        <v>0</v>
      </c>
      <c r="E2028" s="7"/>
      <c r="G2028">
        <v>5</v>
      </c>
      <c r="H2028" s="12">
        <v>190.87104215664942</v>
      </c>
      <c r="I2028" s="13">
        <f>$D$2*tarifas!$D$12/24</f>
        <v>1.4541666666666666</v>
      </c>
      <c r="J2028" s="13" t="e">
        <f>VLOOKUP(E2028&amp;" "&amp;F2028,tarifas!$A$13:$D$20,4,FALSE)*H2028</f>
        <v>#N/A</v>
      </c>
      <c r="K2028" s="13">
        <f>IF(F2028="COD1",tarifas!$D$11*(SUMIFS($H$11:$H$8770,$F$11:$F$8770,"=COD1",$B$11:$B$8770,"="&amp;B2028)/COUNTIFS($F$11:$F$8770,"=COD1",$B$11:$B$8770,"="&amp;B2028))/COUNTIFS($A$11:$A$8770,"="&amp;A2028,$F$11:$F$8770,"=COD1"),0)</f>
        <v>0</v>
      </c>
      <c r="L2028" s="13" t="e">
        <f>(VLOOKUP(F2028,tarifas!$C$7:$D$10,2,FALSE)+tarifas!$D$21)*datos!H2028</f>
        <v>#N/A</v>
      </c>
      <c r="M2028">
        <v>0</v>
      </c>
      <c r="N2028" s="13" t="e">
        <f t="shared" si="287"/>
        <v>#N/A</v>
      </c>
      <c r="O2028">
        <f t="shared" si="288"/>
        <v>0</v>
      </c>
      <c r="P2028" s="12">
        <f t="shared" si="289"/>
        <v>190.87104215664942</v>
      </c>
      <c r="Q2028">
        <f t="shared" si="290"/>
        <v>0</v>
      </c>
      <c r="R2028">
        <f>$D$2*tarifas!$D$12/24</f>
        <v>1.4541666666666666</v>
      </c>
      <c r="S2028" t="e">
        <f>VLOOKUP(E2028&amp;" "&amp;F2028,tarifas!$A$13:$D$20,4,FALSE)*P2028</f>
        <v>#N/A</v>
      </c>
      <c r="T2028">
        <f>IF(F2028="COD1",tarifas!$D$11*(SUMIFS($P$11:$P$8770,$F$11:$F$8770,"=COD1",$B$11:$B$8770,"="&amp;B2028)/COUNTIFS($F$11:$F$8770,"=COD1",$B$11:$B$8770,"="&amp;B2028))/COUNTIFS($A$11:$A$8770,"="&amp;A2028,$F$11:$F$8770,"=COD1"),0)</f>
        <v>0</v>
      </c>
      <c r="U2028" t="e">
        <f>(VLOOKUP(F2028,tarifas!$C$7:$D$10,2,FALSE)+tarifas!$D$21)*datos!P2028</f>
        <v>#N/A</v>
      </c>
      <c r="V2028" t="e">
        <f t="shared" si="291"/>
        <v>#N/A</v>
      </c>
      <c r="W2028">
        <f t="shared" si="292"/>
        <v>0</v>
      </c>
    </row>
    <row r="2029" spans="1:23" x14ac:dyDescent="0.25">
      <c r="A2029">
        <f t="shared" si="285"/>
        <v>85</v>
      </c>
      <c r="B2029">
        <f t="shared" si="286"/>
        <v>3</v>
      </c>
      <c r="C2029" s="1">
        <f t="shared" si="293"/>
        <v>41724.083333328439</v>
      </c>
      <c r="D2029" s="7">
        <v>0</v>
      </c>
      <c r="E2029" s="7"/>
      <c r="G2029">
        <v>8.23</v>
      </c>
      <c r="H2029" s="12">
        <v>186.71703587377158</v>
      </c>
      <c r="I2029" s="13">
        <f>$D$2*tarifas!$D$12/24</f>
        <v>1.4541666666666666</v>
      </c>
      <c r="J2029" s="13" t="e">
        <f>VLOOKUP(E2029&amp;" "&amp;F2029,tarifas!$A$13:$D$20,4,FALSE)*H2029</f>
        <v>#N/A</v>
      </c>
      <c r="K2029" s="13">
        <f>IF(F2029="COD1",tarifas!$D$11*(SUMIFS($H$11:$H$8770,$F$11:$F$8770,"=COD1",$B$11:$B$8770,"="&amp;B2029)/COUNTIFS($F$11:$F$8770,"=COD1",$B$11:$B$8770,"="&amp;B2029))/COUNTIFS($A$11:$A$8770,"="&amp;A2029,$F$11:$F$8770,"=COD1"),0)</f>
        <v>0</v>
      </c>
      <c r="L2029" s="13" t="e">
        <f>(VLOOKUP(F2029,tarifas!$C$7:$D$10,2,FALSE)+tarifas!$D$21)*datos!H2029</f>
        <v>#N/A</v>
      </c>
      <c r="M2029">
        <v>0</v>
      </c>
      <c r="N2029" s="13" t="e">
        <f t="shared" si="287"/>
        <v>#N/A</v>
      </c>
      <c r="O2029">
        <f t="shared" si="288"/>
        <v>0</v>
      </c>
      <c r="P2029" s="12">
        <f t="shared" si="289"/>
        <v>186.71703587377158</v>
      </c>
      <c r="Q2029">
        <f t="shared" si="290"/>
        <v>0</v>
      </c>
      <c r="R2029">
        <f>$D$2*tarifas!$D$12/24</f>
        <v>1.4541666666666666</v>
      </c>
      <c r="S2029" t="e">
        <f>VLOOKUP(E2029&amp;" "&amp;F2029,tarifas!$A$13:$D$20,4,FALSE)*P2029</f>
        <v>#N/A</v>
      </c>
      <c r="T2029">
        <f>IF(F2029="COD1",tarifas!$D$11*(SUMIFS($P$11:$P$8770,$F$11:$F$8770,"=COD1",$B$11:$B$8770,"="&amp;B2029)/COUNTIFS($F$11:$F$8770,"=COD1",$B$11:$B$8770,"="&amp;B2029))/COUNTIFS($A$11:$A$8770,"="&amp;A2029,$F$11:$F$8770,"=COD1"),0)</f>
        <v>0</v>
      </c>
      <c r="U2029" t="e">
        <f>(VLOOKUP(F2029,tarifas!$C$7:$D$10,2,FALSE)+tarifas!$D$21)*datos!P2029</f>
        <v>#N/A</v>
      </c>
      <c r="V2029" t="e">
        <f t="shared" si="291"/>
        <v>#N/A</v>
      </c>
      <c r="W2029">
        <f t="shared" si="292"/>
        <v>0</v>
      </c>
    </row>
    <row r="2030" spans="1:23" x14ac:dyDescent="0.25">
      <c r="A2030">
        <f t="shared" si="285"/>
        <v>85</v>
      </c>
      <c r="B2030">
        <f t="shared" si="286"/>
        <v>3</v>
      </c>
      <c r="C2030" s="1">
        <f t="shared" si="293"/>
        <v>41724.124999995103</v>
      </c>
      <c r="D2030" s="7">
        <v>0</v>
      </c>
      <c r="E2030" s="7"/>
      <c r="G2030">
        <v>7.11</v>
      </c>
      <c r="H2030" s="12">
        <v>175.24682208178814</v>
      </c>
      <c r="I2030" s="13">
        <f>$D$2*tarifas!$D$12/24</f>
        <v>1.4541666666666666</v>
      </c>
      <c r="J2030" s="13" t="e">
        <f>VLOOKUP(E2030&amp;" "&amp;F2030,tarifas!$A$13:$D$20,4,FALSE)*H2030</f>
        <v>#N/A</v>
      </c>
      <c r="K2030" s="13">
        <f>IF(F2030="COD1",tarifas!$D$11*(SUMIFS($H$11:$H$8770,$F$11:$F$8770,"=COD1",$B$11:$B$8770,"="&amp;B2030)/COUNTIFS($F$11:$F$8770,"=COD1",$B$11:$B$8770,"="&amp;B2030))/COUNTIFS($A$11:$A$8770,"="&amp;A2030,$F$11:$F$8770,"=COD1"),0)</f>
        <v>0</v>
      </c>
      <c r="L2030" s="13" t="e">
        <f>(VLOOKUP(F2030,tarifas!$C$7:$D$10,2,FALSE)+tarifas!$D$21)*datos!H2030</f>
        <v>#N/A</v>
      </c>
      <c r="M2030">
        <v>0</v>
      </c>
      <c r="N2030" s="13" t="e">
        <f t="shared" si="287"/>
        <v>#N/A</v>
      </c>
      <c r="O2030">
        <f t="shared" si="288"/>
        <v>0</v>
      </c>
      <c r="P2030" s="12">
        <f t="shared" si="289"/>
        <v>175.24682208178814</v>
      </c>
      <c r="Q2030">
        <f t="shared" si="290"/>
        <v>0</v>
      </c>
      <c r="R2030">
        <f>$D$2*tarifas!$D$12/24</f>
        <v>1.4541666666666666</v>
      </c>
      <c r="S2030" t="e">
        <f>VLOOKUP(E2030&amp;" "&amp;F2030,tarifas!$A$13:$D$20,4,FALSE)*P2030</f>
        <v>#N/A</v>
      </c>
      <c r="T2030">
        <f>IF(F2030="COD1",tarifas!$D$11*(SUMIFS($P$11:$P$8770,$F$11:$F$8770,"=COD1",$B$11:$B$8770,"="&amp;B2030)/COUNTIFS($F$11:$F$8770,"=COD1",$B$11:$B$8770,"="&amp;B2030))/COUNTIFS($A$11:$A$8770,"="&amp;A2030,$F$11:$F$8770,"=COD1"),0)</f>
        <v>0</v>
      </c>
      <c r="U2030" t="e">
        <f>(VLOOKUP(F2030,tarifas!$C$7:$D$10,2,FALSE)+tarifas!$D$21)*datos!P2030</f>
        <v>#N/A</v>
      </c>
      <c r="V2030" t="e">
        <f t="shared" si="291"/>
        <v>#N/A</v>
      </c>
      <c r="W2030">
        <f t="shared" si="292"/>
        <v>0</v>
      </c>
    </row>
    <row r="2031" spans="1:23" x14ac:dyDescent="0.25">
      <c r="A2031">
        <f t="shared" si="285"/>
        <v>85</v>
      </c>
      <c r="B2031">
        <f t="shared" si="286"/>
        <v>3</v>
      </c>
      <c r="C2031" s="1">
        <f t="shared" si="293"/>
        <v>41724.166666661768</v>
      </c>
      <c r="D2031" s="7">
        <v>0</v>
      </c>
      <c r="E2031" s="7"/>
      <c r="G2031">
        <v>7.11</v>
      </c>
      <c r="H2031" s="12">
        <v>169.9167165056046</v>
      </c>
      <c r="I2031" s="13">
        <f>$D$2*tarifas!$D$12/24</f>
        <v>1.4541666666666666</v>
      </c>
      <c r="J2031" s="13" t="e">
        <f>VLOOKUP(E2031&amp;" "&amp;F2031,tarifas!$A$13:$D$20,4,FALSE)*H2031</f>
        <v>#N/A</v>
      </c>
      <c r="K2031" s="13">
        <f>IF(F2031="COD1",tarifas!$D$11*(SUMIFS($H$11:$H$8770,$F$11:$F$8770,"=COD1",$B$11:$B$8770,"="&amp;B2031)/COUNTIFS($F$11:$F$8770,"=COD1",$B$11:$B$8770,"="&amp;B2031))/COUNTIFS($A$11:$A$8770,"="&amp;A2031,$F$11:$F$8770,"=COD1"),0)</f>
        <v>0</v>
      </c>
      <c r="L2031" s="13" t="e">
        <f>(VLOOKUP(F2031,tarifas!$C$7:$D$10,2,FALSE)+tarifas!$D$21)*datos!H2031</f>
        <v>#N/A</v>
      </c>
      <c r="M2031">
        <v>0</v>
      </c>
      <c r="N2031" s="13" t="e">
        <f t="shared" si="287"/>
        <v>#N/A</v>
      </c>
      <c r="O2031">
        <f t="shared" si="288"/>
        <v>0</v>
      </c>
      <c r="P2031" s="12">
        <f t="shared" si="289"/>
        <v>169.9167165056046</v>
      </c>
      <c r="Q2031">
        <f t="shared" si="290"/>
        <v>0</v>
      </c>
      <c r="R2031">
        <f>$D$2*tarifas!$D$12/24</f>
        <v>1.4541666666666666</v>
      </c>
      <c r="S2031" t="e">
        <f>VLOOKUP(E2031&amp;" "&amp;F2031,tarifas!$A$13:$D$20,4,FALSE)*P2031</f>
        <v>#N/A</v>
      </c>
      <c r="T2031">
        <f>IF(F2031="COD1",tarifas!$D$11*(SUMIFS($P$11:$P$8770,$F$11:$F$8770,"=COD1",$B$11:$B$8770,"="&amp;B2031)/COUNTIFS($F$11:$F$8770,"=COD1",$B$11:$B$8770,"="&amp;B2031))/COUNTIFS($A$11:$A$8770,"="&amp;A2031,$F$11:$F$8770,"=COD1"),0)</f>
        <v>0</v>
      </c>
      <c r="U2031" t="e">
        <f>(VLOOKUP(F2031,tarifas!$C$7:$D$10,2,FALSE)+tarifas!$D$21)*datos!P2031</f>
        <v>#N/A</v>
      </c>
      <c r="V2031" t="e">
        <f t="shared" si="291"/>
        <v>#N/A</v>
      </c>
      <c r="W2031">
        <f t="shared" si="292"/>
        <v>0</v>
      </c>
    </row>
    <row r="2032" spans="1:23" x14ac:dyDescent="0.25">
      <c r="A2032">
        <f t="shared" si="285"/>
        <v>85</v>
      </c>
      <c r="B2032">
        <f t="shared" si="286"/>
        <v>3</v>
      </c>
      <c r="C2032" s="1">
        <f t="shared" si="293"/>
        <v>41724.208333328432</v>
      </c>
      <c r="D2032" s="7">
        <v>0</v>
      </c>
      <c r="E2032" s="7"/>
      <c r="G2032">
        <v>3</v>
      </c>
      <c r="H2032" s="12">
        <v>169.65386699179527</v>
      </c>
      <c r="I2032" s="13">
        <f>$D$2*tarifas!$D$12/24</f>
        <v>1.4541666666666666</v>
      </c>
      <c r="J2032" s="13" t="e">
        <f>VLOOKUP(E2032&amp;" "&amp;F2032,tarifas!$A$13:$D$20,4,FALSE)*H2032</f>
        <v>#N/A</v>
      </c>
      <c r="K2032" s="13">
        <f>IF(F2032="COD1",tarifas!$D$11*(SUMIFS($H$11:$H$8770,$F$11:$F$8770,"=COD1",$B$11:$B$8770,"="&amp;B2032)/COUNTIFS($F$11:$F$8770,"=COD1",$B$11:$B$8770,"="&amp;B2032))/COUNTIFS($A$11:$A$8770,"="&amp;A2032,$F$11:$F$8770,"=COD1"),0)</f>
        <v>0</v>
      </c>
      <c r="L2032" s="13" t="e">
        <f>(VLOOKUP(F2032,tarifas!$C$7:$D$10,2,FALSE)+tarifas!$D$21)*datos!H2032</f>
        <v>#N/A</v>
      </c>
      <c r="M2032">
        <v>0</v>
      </c>
      <c r="N2032" s="13" t="e">
        <f t="shared" si="287"/>
        <v>#N/A</v>
      </c>
      <c r="O2032">
        <f t="shared" si="288"/>
        <v>0</v>
      </c>
      <c r="P2032" s="12">
        <f t="shared" si="289"/>
        <v>169.65386699179527</v>
      </c>
      <c r="Q2032">
        <f t="shared" si="290"/>
        <v>0</v>
      </c>
      <c r="R2032">
        <f>$D$2*tarifas!$D$12/24</f>
        <v>1.4541666666666666</v>
      </c>
      <c r="S2032" t="e">
        <f>VLOOKUP(E2032&amp;" "&amp;F2032,tarifas!$A$13:$D$20,4,FALSE)*P2032</f>
        <v>#N/A</v>
      </c>
      <c r="T2032">
        <f>IF(F2032="COD1",tarifas!$D$11*(SUMIFS($P$11:$P$8770,$F$11:$F$8770,"=COD1",$B$11:$B$8770,"="&amp;B2032)/COUNTIFS($F$11:$F$8770,"=COD1",$B$11:$B$8770,"="&amp;B2032))/COUNTIFS($A$11:$A$8770,"="&amp;A2032,$F$11:$F$8770,"=COD1"),0)</f>
        <v>0</v>
      </c>
      <c r="U2032" t="e">
        <f>(VLOOKUP(F2032,tarifas!$C$7:$D$10,2,FALSE)+tarifas!$D$21)*datos!P2032</f>
        <v>#N/A</v>
      </c>
      <c r="V2032" t="e">
        <f t="shared" si="291"/>
        <v>#N/A</v>
      </c>
      <c r="W2032">
        <f t="shared" si="292"/>
        <v>0</v>
      </c>
    </row>
    <row r="2033" spans="1:23" x14ac:dyDescent="0.25">
      <c r="A2033">
        <f t="shared" si="285"/>
        <v>85</v>
      </c>
      <c r="B2033">
        <f t="shared" si="286"/>
        <v>3</v>
      </c>
      <c r="C2033" s="1">
        <f t="shared" si="293"/>
        <v>41724.249999995096</v>
      </c>
      <c r="D2033" s="7">
        <v>0</v>
      </c>
      <c r="E2033" s="7"/>
      <c r="G2033">
        <v>6</v>
      </c>
      <c r="H2033" s="12">
        <v>169.41800147193595</v>
      </c>
      <c r="I2033" s="13">
        <f>$D$2*tarifas!$D$12/24</f>
        <v>1.4541666666666666</v>
      </c>
      <c r="J2033" s="13" t="e">
        <f>VLOOKUP(E2033&amp;" "&amp;F2033,tarifas!$A$13:$D$20,4,FALSE)*H2033</f>
        <v>#N/A</v>
      </c>
      <c r="K2033" s="13">
        <f>IF(F2033="COD1",tarifas!$D$11*(SUMIFS($H$11:$H$8770,$F$11:$F$8770,"=COD1",$B$11:$B$8770,"="&amp;B2033)/COUNTIFS($F$11:$F$8770,"=COD1",$B$11:$B$8770,"="&amp;B2033))/COUNTIFS($A$11:$A$8770,"="&amp;A2033,$F$11:$F$8770,"=COD1"),0)</f>
        <v>0</v>
      </c>
      <c r="L2033" s="13" t="e">
        <f>(VLOOKUP(F2033,tarifas!$C$7:$D$10,2,FALSE)+tarifas!$D$21)*datos!H2033</f>
        <v>#N/A</v>
      </c>
      <c r="M2033">
        <v>0</v>
      </c>
      <c r="N2033" s="13" t="e">
        <f t="shared" si="287"/>
        <v>#N/A</v>
      </c>
      <c r="O2033">
        <f t="shared" si="288"/>
        <v>0</v>
      </c>
      <c r="P2033" s="12">
        <f t="shared" si="289"/>
        <v>169.41800147193595</v>
      </c>
      <c r="Q2033">
        <f t="shared" si="290"/>
        <v>0</v>
      </c>
      <c r="R2033">
        <f>$D$2*tarifas!$D$12/24</f>
        <v>1.4541666666666666</v>
      </c>
      <c r="S2033" t="e">
        <f>VLOOKUP(E2033&amp;" "&amp;F2033,tarifas!$A$13:$D$20,4,FALSE)*P2033</f>
        <v>#N/A</v>
      </c>
      <c r="T2033">
        <f>IF(F2033="COD1",tarifas!$D$11*(SUMIFS($P$11:$P$8770,$F$11:$F$8770,"=COD1",$B$11:$B$8770,"="&amp;B2033)/COUNTIFS($F$11:$F$8770,"=COD1",$B$11:$B$8770,"="&amp;B2033))/COUNTIFS($A$11:$A$8770,"="&amp;A2033,$F$11:$F$8770,"=COD1"),0)</f>
        <v>0</v>
      </c>
      <c r="U2033" t="e">
        <f>(VLOOKUP(F2033,tarifas!$C$7:$D$10,2,FALSE)+tarifas!$D$21)*datos!P2033</f>
        <v>#N/A</v>
      </c>
      <c r="V2033" t="e">
        <f t="shared" si="291"/>
        <v>#N/A</v>
      </c>
      <c r="W2033">
        <f t="shared" si="292"/>
        <v>0</v>
      </c>
    </row>
    <row r="2034" spans="1:23" x14ac:dyDescent="0.25">
      <c r="A2034">
        <f t="shared" si="285"/>
        <v>85</v>
      </c>
      <c r="B2034">
        <f t="shared" si="286"/>
        <v>3</v>
      </c>
      <c r="C2034" s="1">
        <f t="shared" si="293"/>
        <v>41724.29166666176</v>
      </c>
      <c r="D2034" s="7">
        <v>21.893939393939394</v>
      </c>
      <c r="E2034" s="7"/>
      <c r="G2034">
        <v>11</v>
      </c>
      <c r="H2034" s="12">
        <v>186.44942793304739</v>
      </c>
      <c r="I2034" s="13">
        <f>$D$2*tarifas!$D$12/24</f>
        <v>1.4541666666666666</v>
      </c>
      <c r="J2034" s="13" t="e">
        <f>VLOOKUP(E2034&amp;" "&amp;F2034,tarifas!$A$13:$D$20,4,FALSE)*H2034</f>
        <v>#N/A</v>
      </c>
      <c r="K2034" s="13">
        <f>IF(F2034="COD1",tarifas!$D$11*(SUMIFS($H$11:$H$8770,$F$11:$F$8770,"=COD1",$B$11:$B$8770,"="&amp;B2034)/COUNTIFS($F$11:$F$8770,"=COD1",$B$11:$B$8770,"="&amp;B2034))/COUNTIFS($A$11:$A$8770,"="&amp;A2034,$F$11:$F$8770,"=COD1"),0)</f>
        <v>0</v>
      </c>
      <c r="L2034" s="13" t="e">
        <f>(VLOOKUP(F2034,tarifas!$C$7:$D$10,2,FALSE)+tarifas!$D$21)*datos!H2034</f>
        <v>#N/A</v>
      </c>
      <c r="M2034">
        <v>60.032440000000001</v>
      </c>
      <c r="N2034" s="13" t="e">
        <f t="shared" si="287"/>
        <v>#N/A</v>
      </c>
      <c r="O2034">
        <f t="shared" si="288"/>
        <v>60.032440000000001</v>
      </c>
      <c r="P2034" s="12">
        <f t="shared" si="289"/>
        <v>126.41698793304738</v>
      </c>
      <c r="Q2034">
        <f t="shared" si="290"/>
        <v>0</v>
      </c>
      <c r="R2034">
        <f>$D$2*tarifas!$D$12/24</f>
        <v>1.4541666666666666</v>
      </c>
      <c r="S2034" t="e">
        <f>VLOOKUP(E2034&amp;" "&amp;F2034,tarifas!$A$13:$D$20,4,FALSE)*P2034</f>
        <v>#N/A</v>
      </c>
      <c r="T2034">
        <f>IF(F2034="COD1",tarifas!$D$11*(SUMIFS($P$11:$P$8770,$F$11:$F$8770,"=COD1",$B$11:$B$8770,"="&amp;B2034)/COUNTIFS($F$11:$F$8770,"=COD1",$B$11:$B$8770,"="&amp;B2034))/COUNTIFS($A$11:$A$8770,"="&amp;A2034,$F$11:$F$8770,"=COD1"),0)</f>
        <v>0</v>
      </c>
      <c r="U2034" t="e">
        <f>(VLOOKUP(F2034,tarifas!$C$7:$D$10,2,FALSE)+tarifas!$D$21)*datos!P2034</f>
        <v>#N/A</v>
      </c>
      <c r="V2034" t="e">
        <f t="shared" si="291"/>
        <v>#N/A</v>
      </c>
      <c r="W2034">
        <f t="shared" si="292"/>
        <v>0</v>
      </c>
    </row>
    <row r="2035" spans="1:23" x14ac:dyDescent="0.25">
      <c r="A2035">
        <f t="shared" si="285"/>
        <v>85</v>
      </c>
      <c r="B2035">
        <f t="shared" si="286"/>
        <v>3</v>
      </c>
      <c r="C2035" s="1">
        <f t="shared" si="293"/>
        <v>41724.333333328424</v>
      </c>
      <c r="D2035" s="7">
        <v>103.80303030303031</v>
      </c>
      <c r="E2035" s="7"/>
      <c r="G2035">
        <v>14</v>
      </c>
      <c r="H2035" s="12">
        <v>243.2478791859719</v>
      </c>
      <c r="I2035" s="13">
        <f>$D$2*tarifas!$D$12/24</f>
        <v>1.4541666666666666</v>
      </c>
      <c r="J2035" s="13" t="e">
        <f>VLOOKUP(E2035&amp;" "&amp;F2035,tarifas!$A$13:$D$20,4,FALSE)*H2035</f>
        <v>#N/A</v>
      </c>
      <c r="K2035" s="13">
        <f>IF(F2035="COD1",tarifas!$D$11*(SUMIFS($H$11:$H$8770,$F$11:$F$8770,"=COD1",$B$11:$B$8770,"="&amp;B2035)/COUNTIFS($F$11:$F$8770,"=COD1",$B$11:$B$8770,"="&amp;B2035))/COUNTIFS($A$11:$A$8770,"="&amp;A2035,$F$11:$F$8770,"=COD1"),0)</f>
        <v>0</v>
      </c>
      <c r="L2035" s="13" t="e">
        <f>(VLOOKUP(F2035,tarifas!$C$7:$D$10,2,FALSE)+tarifas!$D$21)*datos!H2035</f>
        <v>#N/A</v>
      </c>
      <c r="M2035">
        <v>282.37973</v>
      </c>
      <c r="N2035" s="13" t="e">
        <f t="shared" si="287"/>
        <v>#N/A</v>
      </c>
      <c r="O2035">
        <f t="shared" si="288"/>
        <v>243.2478791859719</v>
      </c>
      <c r="P2035" s="12">
        <f t="shared" si="289"/>
        <v>0</v>
      </c>
      <c r="Q2035">
        <f t="shared" si="290"/>
        <v>39.131850814028098</v>
      </c>
      <c r="R2035">
        <f>$D$2*tarifas!$D$12/24</f>
        <v>1.4541666666666666</v>
      </c>
      <c r="S2035" t="e">
        <f>VLOOKUP(E2035&amp;" "&amp;F2035,tarifas!$A$13:$D$20,4,FALSE)*P2035</f>
        <v>#N/A</v>
      </c>
      <c r="T2035">
        <f>IF(F2035="COD1",tarifas!$D$11*(SUMIFS($P$11:$P$8770,$F$11:$F$8770,"=COD1",$B$11:$B$8770,"="&amp;B2035)/COUNTIFS($F$11:$F$8770,"=COD1",$B$11:$B$8770,"="&amp;B2035))/COUNTIFS($A$11:$A$8770,"="&amp;A2035,$F$11:$F$8770,"=COD1"),0)</f>
        <v>0</v>
      </c>
      <c r="U2035" t="e">
        <f>(VLOOKUP(F2035,tarifas!$C$7:$D$10,2,FALSE)+tarifas!$D$21)*datos!P2035</f>
        <v>#N/A</v>
      </c>
      <c r="V2035" t="e">
        <f t="shared" si="291"/>
        <v>#N/A</v>
      </c>
      <c r="W2035">
        <f t="shared" si="292"/>
        <v>0.49306132025675403</v>
      </c>
    </row>
    <row r="2036" spans="1:23" x14ac:dyDescent="0.25">
      <c r="A2036">
        <f t="shared" si="285"/>
        <v>85</v>
      </c>
      <c r="B2036">
        <f t="shared" si="286"/>
        <v>3</v>
      </c>
      <c r="C2036" s="1">
        <f t="shared" si="293"/>
        <v>41724.374999995089</v>
      </c>
      <c r="D2036" s="7">
        <v>327.12121212121212</v>
      </c>
      <c r="E2036" s="7"/>
      <c r="G2036">
        <v>16.25</v>
      </c>
      <c r="H2036" s="12">
        <v>378.00925133623178</v>
      </c>
      <c r="I2036" s="13">
        <f>$D$2*tarifas!$D$12/24</f>
        <v>1.4541666666666666</v>
      </c>
      <c r="J2036" s="13" t="e">
        <f>VLOOKUP(E2036&amp;" "&amp;F2036,tarifas!$A$13:$D$20,4,FALSE)*H2036</f>
        <v>#N/A</v>
      </c>
      <c r="K2036" s="13">
        <f>IF(F2036="COD1",tarifas!$D$11*(SUMIFS($H$11:$H$8770,$F$11:$F$8770,"=COD1",$B$11:$B$8770,"="&amp;B2036)/COUNTIFS($F$11:$F$8770,"=COD1",$B$11:$B$8770,"="&amp;B2036))/COUNTIFS($A$11:$A$8770,"="&amp;A2036,$F$11:$F$8770,"=COD1"),0)</f>
        <v>0</v>
      </c>
      <c r="L2036" s="13" t="e">
        <f>(VLOOKUP(F2036,tarifas!$C$7:$D$10,2,FALSE)+tarifas!$D$21)*datos!H2036</f>
        <v>#N/A</v>
      </c>
      <c r="M2036">
        <v>262.96123</v>
      </c>
      <c r="N2036" s="13" t="e">
        <f t="shared" si="287"/>
        <v>#N/A</v>
      </c>
      <c r="O2036">
        <f t="shared" si="288"/>
        <v>262.96123</v>
      </c>
      <c r="P2036" s="12">
        <f t="shared" si="289"/>
        <v>115.04802133623178</v>
      </c>
      <c r="Q2036">
        <f t="shared" si="290"/>
        <v>0</v>
      </c>
      <c r="R2036">
        <f>$D$2*tarifas!$D$12/24</f>
        <v>1.4541666666666666</v>
      </c>
      <c r="S2036" t="e">
        <f>VLOOKUP(E2036&amp;" "&amp;F2036,tarifas!$A$13:$D$20,4,FALSE)*P2036</f>
        <v>#N/A</v>
      </c>
      <c r="T2036">
        <f>IF(F2036="COD1",tarifas!$D$11*(SUMIFS($P$11:$P$8770,$F$11:$F$8770,"=COD1",$B$11:$B$8770,"="&amp;B2036)/COUNTIFS($F$11:$F$8770,"=COD1",$B$11:$B$8770,"="&amp;B2036))/COUNTIFS($A$11:$A$8770,"="&amp;A2036,$F$11:$F$8770,"=COD1"),0)</f>
        <v>0</v>
      </c>
      <c r="U2036" t="e">
        <f>(VLOOKUP(F2036,tarifas!$C$7:$D$10,2,FALSE)+tarifas!$D$21)*datos!P2036</f>
        <v>#N/A</v>
      </c>
      <c r="V2036" t="e">
        <f t="shared" si="291"/>
        <v>#N/A</v>
      </c>
      <c r="W2036">
        <f t="shared" si="292"/>
        <v>0</v>
      </c>
    </row>
    <row r="2037" spans="1:23" x14ac:dyDescent="0.25">
      <c r="A2037">
        <f t="shared" si="285"/>
        <v>85</v>
      </c>
      <c r="B2037">
        <f t="shared" si="286"/>
        <v>3</v>
      </c>
      <c r="C2037" s="1">
        <f t="shared" si="293"/>
        <v>41724.416666661753</v>
      </c>
      <c r="D2037" s="7">
        <v>521.84848484848476</v>
      </c>
      <c r="E2037" s="7"/>
      <c r="G2037">
        <v>16.010000000000002</v>
      </c>
      <c r="H2037" s="12">
        <v>475.95784480946293</v>
      </c>
      <c r="I2037" s="13">
        <f>$D$2*tarifas!$D$12/24</f>
        <v>1.4541666666666666</v>
      </c>
      <c r="J2037" s="13" t="e">
        <f>VLOOKUP(E2037&amp;" "&amp;F2037,tarifas!$A$13:$D$20,4,FALSE)*H2037</f>
        <v>#N/A</v>
      </c>
      <c r="K2037" s="13">
        <f>IF(F2037="COD1",tarifas!$D$11*(SUMIFS($H$11:$H$8770,$F$11:$F$8770,"=COD1",$B$11:$B$8770,"="&amp;B2037)/COUNTIFS($F$11:$F$8770,"=COD1",$B$11:$B$8770,"="&amp;B2037))/COUNTIFS($A$11:$A$8770,"="&amp;A2037,$F$11:$F$8770,"=COD1"),0)</f>
        <v>0</v>
      </c>
      <c r="L2037" s="13" t="e">
        <f>(VLOOKUP(F2037,tarifas!$C$7:$D$10,2,FALSE)+tarifas!$D$21)*datos!H2037</f>
        <v>#N/A</v>
      </c>
      <c r="M2037">
        <v>502.10406999999998</v>
      </c>
      <c r="N2037" s="13" t="e">
        <f t="shared" si="287"/>
        <v>#N/A</v>
      </c>
      <c r="O2037">
        <f t="shared" si="288"/>
        <v>475.95784480946293</v>
      </c>
      <c r="P2037" s="12">
        <f t="shared" si="289"/>
        <v>0</v>
      </c>
      <c r="Q2037">
        <f t="shared" si="290"/>
        <v>26.146225190537052</v>
      </c>
      <c r="R2037">
        <f>$D$2*tarifas!$D$12/24</f>
        <v>1.4541666666666666</v>
      </c>
      <c r="S2037" t="e">
        <f>VLOOKUP(E2037&amp;" "&amp;F2037,tarifas!$A$13:$D$20,4,FALSE)*P2037</f>
        <v>#N/A</v>
      </c>
      <c r="T2037">
        <f>IF(F2037="COD1",tarifas!$D$11*(SUMIFS($P$11:$P$8770,$F$11:$F$8770,"=COD1",$B$11:$B$8770,"="&amp;B2037)/COUNTIFS($F$11:$F$8770,"=COD1",$B$11:$B$8770,"="&amp;B2037))/COUNTIFS($A$11:$A$8770,"="&amp;A2037,$F$11:$F$8770,"=COD1"),0)</f>
        <v>0</v>
      </c>
      <c r="U2037" t="e">
        <f>(VLOOKUP(F2037,tarifas!$C$7:$D$10,2,FALSE)+tarifas!$D$21)*datos!P2037</f>
        <v>#N/A</v>
      </c>
      <c r="V2037" t="e">
        <f t="shared" si="291"/>
        <v>#N/A</v>
      </c>
      <c r="W2037">
        <f t="shared" si="292"/>
        <v>0.37674095877044844</v>
      </c>
    </row>
    <row r="2038" spans="1:23" x14ac:dyDescent="0.25">
      <c r="A2038">
        <f t="shared" si="285"/>
        <v>85</v>
      </c>
      <c r="B2038">
        <f t="shared" si="286"/>
        <v>3</v>
      </c>
      <c r="C2038" s="1">
        <f t="shared" si="293"/>
        <v>41724.458333328417</v>
      </c>
      <c r="D2038" s="7">
        <v>647.80303030303037</v>
      </c>
      <c r="E2038" s="7"/>
      <c r="G2038">
        <v>15.5</v>
      </c>
      <c r="H2038" s="12">
        <v>554.69994008677804</v>
      </c>
      <c r="I2038" s="13">
        <f>$D$2*tarifas!$D$12/24</f>
        <v>1.4541666666666666</v>
      </c>
      <c r="J2038" s="13" t="e">
        <f>VLOOKUP(E2038&amp;" "&amp;F2038,tarifas!$A$13:$D$20,4,FALSE)*H2038</f>
        <v>#N/A</v>
      </c>
      <c r="K2038" s="13">
        <f>IF(F2038="COD1",tarifas!$D$11*(SUMIFS($H$11:$H$8770,$F$11:$F$8770,"=COD1",$B$11:$B$8770,"="&amp;B2038)/COUNTIFS($F$11:$F$8770,"=COD1",$B$11:$B$8770,"="&amp;B2038))/COUNTIFS($A$11:$A$8770,"="&amp;A2038,$F$11:$F$8770,"=COD1"),0)</f>
        <v>0</v>
      </c>
      <c r="L2038" s="13" t="e">
        <f>(VLOOKUP(F2038,tarifas!$C$7:$D$10,2,FALSE)+tarifas!$D$21)*datos!H2038</f>
        <v>#N/A</v>
      </c>
      <c r="M2038">
        <v>377.63046999999995</v>
      </c>
      <c r="N2038" s="13" t="e">
        <f t="shared" si="287"/>
        <v>#N/A</v>
      </c>
      <c r="O2038">
        <f t="shared" si="288"/>
        <v>377.63046999999995</v>
      </c>
      <c r="P2038" s="12">
        <f t="shared" si="289"/>
        <v>177.0694700867781</v>
      </c>
      <c r="Q2038">
        <f t="shared" si="290"/>
        <v>0</v>
      </c>
      <c r="R2038">
        <f>$D$2*tarifas!$D$12/24</f>
        <v>1.4541666666666666</v>
      </c>
      <c r="S2038" t="e">
        <f>VLOOKUP(E2038&amp;" "&amp;F2038,tarifas!$A$13:$D$20,4,FALSE)*P2038</f>
        <v>#N/A</v>
      </c>
      <c r="T2038">
        <f>IF(F2038="COD1",tarifas!$D$11*(SUMIFS($P$11:$P$8770,$F$11:$F$8770,"=COD1",$B$11:$B$8770,"="&amp;B2038)/COUNTIFS($F$11:$F$8770,"=COD1",$B$11:$B$8770,"="&amp;B2038))/COUNTIFS($A$11:$A$8770,"="&amp;A2038,$F$11:$F$8770,"=COD1"),0)</f>
        <v>0</v>
      </c>
      <c r="U2038" t="e">
        <f>(VLOOKUP(F2038,tarifas!$C$7:$D$10,2,FALSE)+tarifas!$D$21)*datos!P2038</f>
        <v>#N/A</v>
      </c>
      <c r="V2038" t="e">
        <f t="shared" si="291"/>
        <v>#N/A</v>
      </c>
      <c r="W2038">
        <f t="shared" si="292"/>
        <v>0</v>
      </c>
    </row>
    <row r="2039" spans="1:23" x14ac:dyDescent="0.25">
      <c r="A2039">
        <f t="shared" si="285"/>
        <v>85</v>
      </c>
      <c r="B2039">
        <f t="shared" si="286"/>
        <v>3</v>
      </c>
      <c r="C2039" s="1">
        <f t="shared" si="293"/>
        <v>41724.499999995081</v>
      </c>
      <c r="D2039" s="7">
        <v>703.18181818181813</v>
      </c>
      <c r="E2039" s="7"/>
      <c r="G2039">
        <v>16.010000000000002</v>
      </c>
      <c r="H2039" s="12">
        <v>429.56057479922316</v>
      </c>
      <c r="I2039" s="13">
        <f>$D$2*tarifas!$D$12/24</f>
        <v>1.4541666666666666</v>
      </c>
      <c r="J2039" s="13" t="e">
        <f>VLOOKUP(E2039&amp;" "&amp;F2039,tarifas!$A$13:$D$20,4,FALSE)*H2039</f>
        <v>#N/A</v>
      </c>
      <c r="K2039" s="13">
        <f>IF(F2039="COD1",tarifas!$D$11*(SUMIFS($H$11:$H$8770,$F$11:$F$8770,"=COD1",$B$11:$B$8770,"="&amp;B2039)/COUNTIFS($F$11:$F$8770,"=COD1",$B$11:$B$8770,"="&amp;B2039))/COUNTIFS($A$11:$A$8770,"="&amp;A2039,$F$11:$F$8770,"=COD1"),0)</f>
        <v>0</v>
      </c>
      <c r="L2039" s="13" t="e">
        <f>(VLOOKUP(F2039,tarifas!$C$7:$D$10,2,FALSE)+tarifas!$D$21)*datos!H2039</f>
        <v>#N/A</v>
      </c>
      <c r="M2039">
        <v>393.80509000000001</v>
      </c>
      <c r="N2039" s="13" t="e">
        <f t="shared" si="287"/>
        <v>#N/A</v>
      </c>
      <c r="O2039">
        <f t="shared" si="288"/>
        <v>393.80509000000001</v>
      </c>
      <c r="P2039" s="12">
        <f t="shared" si="289"/>
        <v>35.755484799223154</v>
      </c>
      <c r="Q2039">
        <f t="shared" si="290"/>
        <v>0</v>
      </c>
      <c r="R2039">
        <f>$D$2*tarifas!$D$12/24</f>
        <v>1.4541666666666666</v>
      </c>
      <c r="S2039" t="e">
        <f>VLOOKUP(E2039&amp;" "&amp;F2039,tarifas!$A$13:$D$20,4,FALSE)*P2039</f>
        <v>#N/A</v>
      </c>
      <c r="T2039">
        <f>IF(F2039="COD1",tarifas!$D$11*(SUMIFS($P$11:$P$8770,$F$11:$F$8770,"=COD1",$B$11:$B$8770,"="&amp;B2039)/COUNTIFS($F$11:$F$8770,"=COD1",$B$11:$B$8770,"="&amp;B2039))/COUNTIFS($A$11:$A$8770,"="&amp;A2039,$F$11:$F$8770,"=COD1"),0)</f>
        <v>0</v>
      </c>
      <c r="U2039" t="e">
        <f>(VLOOKUP(F2039,tarifas!$C$7:$D$10,2,FALSE)+tarifas!$D$21)*datos!P2039</f>
        <v>#N/A</v>
      </c>
      <c r="V2039" t="e">
        <f t="shared" si="291"/>
        <v>#N/A</v>
      </c>
      <c r="W2039">
        <f t="shared" si="292"/>
        <v>0</v>
      </c>
    </row>
    <row r="2040" spans="1:23" x14ac:dyDescent="0.25">
      <c r="A2040">
        <f t="shared" si="285"/>
        <v>85</v>
      </c>
      <c r="B2040">
        <f t="shared" si="286"/>
        <v>3</v>
      </c>
      <c r="C2040" s="1">
        <f t="shared" si="293"/>
        <v>41724.541666661746</v>
      </c>
      <c r="D2040" s="7">
        <v>730.22727272727275</v>
      </c>
      <c r="E2040" s="7"/>
      <c r="G2040">
        <v>15.6</v>
      </c>
      <c r="H2040" s="12">
        <v>361.62276530608654</v>
      </c>
      <c r="I2040" s="13">
        <f>$D$2*tarifas!$D$12/24</f>
        <v>1.4541666666666666</v>
      </c>
      <c r="J2040" s="13" t="e">
        <f>VLOOKUP(E2040&amp;" "&amp;F2040,tarifas!$A$13:$D$20,4,FALSE)*H2040</f>
        <v>#N/A</v>
      </c>
      <c r="K2040" s="13">
        <f>IF(F2040="COD1",tarifas!$D$11*(SUMIFS($H$11:$H$8770,$F$11:$F$8770,"=COD1",$B$11:$B$8770,"="&amp;B2040)/COUNTIFS($F$11:$F$8770,"=COD1",$B$11:$B$8770,"="&amp;B2040))/COUNTIFS($A$11:$A$8770,"="&amp;A2040,$F$11:$F$8770,"=COD1"),0)</f>
        <v>0</v>
      </c>
      <c r="L2040" s="13" t="e">
        <f>(VLOOKUP(F2040,tarifas!$C$7:$D$10,2,FALSE)+tarifas!$D$21)*datos!H2040</f>
        <v>#N/A</v>
      </c>
      <c r="M2040">
        <v>530.32031000000006</v>
      </c>
      <c r="N2040" s="13" t="e">
        <f t="shared" si="287"/>
        <v>#N/A</v>
      </c>
      <c r="O2040">
        <f t="shared" si="288"/>
        <v>361.62276530608654</v>
      </c>
      <c r="P2040" s="12">
        <f t="shared" si="289"/>
        <v>0</v>
      </c>
      <c r="Q2040">
        <f t="shared" si="290"/>
        <v>168.69754469391353</v>
      </c>
      <c r="R2040">
        <f>$D$2*tarifas!$D$12/24</f>
        <v>1.4541666666666666</v>
      </c>
      <c r="S2040" t="e">
        <f>VLOOKUP(E2040&amp;" "&amp;F2040,tarifas!$A$13:$D$20,4,FALSE)*P2040</f>
        <v>#N/A</v>
      </c>
      <c r="T2040">
        <f>IF(F2040="COD1",tarifas!$D$11*(SUMIFS($P$11:$P$8770,$F$11:$F$8770,"=COD1",$B$11:$B$8770,"="&amp;B2040)/COUNTIFS($F$11:$F$8770,"=COD1",$B$11:$B$8770,"="&amp;B2040))/COUNTIFS($A$11:$A$8770,"="&amp;A2040,$F$11:$F$8770,"=COD1"),0)</f>
        <v>0</v>
      </c>
      <c r="U2040" t="e">
        <f>(VLOOKUP(F2040,tarifas!$C$7:$D$10,2,FALSE)+tarifas!$D$21)*datos!P2040</f>
        <v>#N/A</v>
      </c>
      <c r="V2040" t="e">
        <f t="shared" si="291"/>
        <v>#N/A</v>
      </c>
      <c r="W2040">
        <f t="shared" si="292"/>
        <v>2.3685135275025457</v>
      </c>
    </row>
    <row r="2041" spans="1:23" x14ac:dyDescent="0.25">
      <c r="A2041">
        <f t="shared" si="285"/>
        <v>85</v>
      </c>
      <c r="B2041">
        <f t="shared" si="286"/>
        <v>3</v>
      </c>
      <c r="C2041" s="1">
        <f t="shared" si="293"/>
        <v>41724.58333332841</v>
      </c>
      <c r="D2041" s="7">
        <v>710.65151515151513</v>
      </c>
      <c r="E2041" s="7"/>
      <c r="G2041">
        <v>13</v>
      </c>
      <c r="H2041" s="12">
        <v>487.25641129214932</v>
      </c>
      <c r="I2041" s="13">
        <f>$D$2*tarifas!$D$12/24</f>
        <v>1.4541666666666666</v>
      </c>
      <c r="J2041" s="13" t="e">
        <f>VLOOKUP(E2041&amp;" "&amp;F2041,tarifas!$A$13:$D$20,4,FALSE)*H2041</f>
        <v>#N/A</v>
      </c>
      <c r="K2041" s="13">
        <f>IF(F2041="COD1",tarifas!$D$11*(SUMIFS($H$11:$H$8770,$F$11:$F$8770,"=COD1",$B$11:$B$8770,"="&amp;B2041)/COUNTIFS($F$11:$F$8770,"=COD1",$B$11:$B$8770,"="&amp;B2041))/COUNTIFS($A$11:$A$8770,"="&amp;A2041,$F$11:$F$8770,"=COD1"),0)</f>
        <v>0</v>
      </c>
      <c r="L2041" s="13" t="e">
        <f>(VLOOKUP(F2041,tarifas!$C$7:$D$10,2,FALSE)+tarifas!$D$21)*datos!H2041</f>
        <v>#N/A</v>
      </c>
      <c r="M2041">
        <v>312.48406</v>
      </c>
      <c r="N2041" s="13" t="e">
        <f t="shared" si="287"/>
        <v>#N/A</v>
      </c>
      <c r="O2041">
        <f t="shared" si="288"/>
        <v>312.48406</v>
      </c>
      <c r="P2041" s="12">
        <f t="shared" si="289"/>
        <v>174.77235129214932</v>
      </c>
      <c r="Q2041">
        <f t="shared" si="290"/>
        <v>0</v>
      </c>
      <c r="R2041">
        <f>$D$2*tarifas!$D$12/24</f>
        <v>1.4541666666666666</v>
      </c>
      <c r="S2041" t="e">
        <f>VLOOKUP(E2041&amp;" "&amp;F2041,tarifas!$A$13:$D$20,4,FALSE)*P2041</f>
        <v>#N/A</v>
      </c>
      <c r="T2041">
        <f>IF(F2041="COD1",tarifas!$D$11*(SUMIFS($P$11:$P$8770,$F$11:$F$8770,"=COD1",$B$11:$B$8770,"="&amp;B2041)/COUNTIFS($F$11:$F$8770,"=COD1",$B$11:$B$8770,"="&amp;B2041))/COUNTIFS($A$11:$A$8770,"="&amp;A2041,$F$11:$F$8770,"=COD1"),0)</f>
        <v>0</v>
      </c>
      <c r="U2041" t="e">
        <f>(VLOOKUP(F2041,tarifas!$C$7:$D$10,2,FALSE)+tarifas!$D$21)*datos!P2041</f>
        <v>#N/A</v>
      </c>
      <c r="V2041" t="e">
        <f t="shared" si="291"/>
        <v>#N/A</v>
      </c>
      <c r="W2041">
        <f t="shared" si="292"/>
        <v>0</v>
      </c>
    </row>
    <row r="2042" spans="1:23" x14ac:dyDescent="0.25">
      <c r="A2042">
        <f t="shared" si="285"/>
        <v>85</v>
      </c>
      <c r="B2042">
        <f t="shared" si="286"/>
        <v>3</v>
      </c>
      <c r="C2042" s="1">
        <f t="shared" si="293"/>
        <v>41724.624999995074</v>
      </c>
      <c r="D2042" s="7">
        <v>641.62121212121212</v>
      </c>
      <c r="E2042" s="7"/>
      <c r="G2042">
        <v>11</v>
      </c>
      <c r="H2042" s="12">
        <v>522.07098537668128</v>
      </c>
      <c r="I2042" s="13">
        <f>$D$2*tarifas!$D$12/24</f>
        <v>1.4541666666666666</v>
      </c>
      <c r="J2042" s="13" t="e">
        <f>VLOOKUP(E2042&amp;" "&amp;F2042,tarifas!$A$13:$D$20,4,FALSE)*H2042</f>
        <v>#N/A</v>
      </c>
      <c r="K2042" s="13">
        <f>IF(F2042="COD1",tarifas!$D$11*(SUMIFS($H$11:$H$8770,$F$11:$F$8770,"=COD1",$B$11:$B$8770,"="&amp;B2042)/COUNTIFS($F$11:$F$8770,"=COD1",$B$11:$B$8770,"="&amp;B2042))/COUNTIFS($A$11:$A$8770,"="&amp;A2042,$F$11:$F$8770,"=COD1"),0)</f>
        <v>0</v>
      </c>
      <c r="L2042" s="13" t="e">
        <f>(VLOOKUP(F2042,tarifas!$C$7:$D$10,2,FALSE)+tarifas!$D$21)*datos!H2042</f>
        <v>#N/A</v>
      </c>
      <c r="M2042">
        <v>171.54438000000002</v>
      </c>
      <c r="N2042" s="13" t="e">
        <f t="shared" si="287"/>
        <v>#N/A</v>
      </c>
      <c r="O2042">
        <f t="shared" si="288"/>
        <v>171.54438000000002</v>
      </c>
      <c r="P2042" s="12">
        <f t="shared" si="289"/>
        <v>350.52660537668123</v>
      </c>
      <c r="Q2042">
        <f t="shared" si="290"/>
        <v>0</v>
      </c>
      <c r="R2042">
        <f>$D$2*tarifas!$D$12/24</f>
        <v>1.4541666666666666</v>
      </c>
      <c r="S2042" t="e">
        <f>VLOOKUP(E2042&amp;" "&amp;F2042,tarifas!$A$13:$D$20,4,FALSE)*P2042</f>
        <v>#N/A</v>
      </c>
      <c r="T2042">
        <f>IF(F2042="COD1",tarifas!$D$11*(SUMIFS($P$11:$P$8770,$F$11:$F$8770,"=COD1",$B$11:$B$8770,"="&amp;B2042)/COUNTIFS($F$11:$F$8770,"=COD1",$B$11:$B$8770,"="&amp;B2042))/COUNTIFS($A$11:$A$8770,"="&amp;A2042,$F$11:$F$8770,"=COD1"),0)</f>
        <v>0</v>
      </c>
      <c r="U2042" t="e">
        <f>(VLOOKUP(F2042,tarifas!$C$7:$D$10,2,FALSE)+tarifas!$D$21)*datos!P2042</f>
        <v>#N/A</v>
      </c>
      <c r="V2042" t="e">
        <f t="shared" si="291"/>
        <v>#N/A</v>
      </c>
      <c r="W2042">
        <f t="shared" si="292"/>
        <v>0</v>
      </c>
    </row>
    <row r="2043" spans="1:23" x14ac:dyDescent="0.25">
      <c r="A2043">
        <f t="shared" si="285"/>
        <v>85</v>
      </c>
      <c r="B2043">
        <f t="shared" si="286"/>
        <v>3</v>
      </c>
      <c r="C2043" s="1">
        <f t="shared" si="293"/>
        <v>41724.666666661738</v>
      </c>
      <c r="D2043" s="7">
        <v>524.93939393939388</v>
      </c>
      <c r="E2043" s="7"/>
      <c r="G2043">
        <v>14</v>
      </c>
      <c r="H2043" s="12">
        <v>563.99200482554704</v>
      </c>
      <c r="I2043" s="13">
        <f>$D$2*tarifas!$D$12/24</f>
        <v>1.4541666666666666</v>
      </c>
      <c r="J2043" s="13" t="e">
        <f>VLOOKUP(E2043&amp;" "&amp;F2043,tarifas!$A$13:$D$20,4,FALSE)*H2043</f>
        <v>#N/A</v>
      </c>
      <c r="K2043" s="13">
        <f>IF(F2043="COD1",tarifas!$D$11*(SUMIFS($H$11:$H$8770,$F$11:$F$8770,"=COD1",$B$11:$B$8770,"="&amp;B2043)/COUNTIFS($F$11:$F$8770,"=COD1",$B$11:$B$8770,"="&amp;B2043))/COUNTIFS($A$11:$A$8770,"="&amp;A2043,$F$11:$F$8770,"=COD1"),0)</f>
        <v>0</v>
      </c>
      <c r="L2043" s="13" t="e">
        <f>(VLOOKUP(F2043,tarifas!$C$7:$D$10,2,FALSE)+tarifas!$D$21)*datos!H2043</f>
        <v>#N/A</v>
      </c>
      <c r="M2043">
        <v>215.85658999999998</v>
      </c>
      <c r="N2043" s="13" t="e">
        <f t="shared" si="287"/>
        <v>#N/A</v>
      </c>
      <c r="O2043">
        <f t="shared" si="288"/>
        <v>215.85658999999998</v>
      </c>
      <c r="P2043" s="12">
        <f t="shared" si="289"/>
        <v>348.13541482554706</v>
      </c>
      <c r="Q2043">
        <f t="shared" si="290"/>
        <v>0</v>
      </c>
      <c r="R2043">
        <f>$D$2*tarifas!$D$12/24</f>
        <v>1.4541666666666666</v>
      </c>
      <c r="S2043" t="e">
        <f>VLOOKUP(E2043&amp;" "&amp;F2043,tarifas!$A$13:$D$20,4,FALSE)*P2043</f>
        <v>#N/A</v>
      </c>
      <c r="T2043">
        <f>IF(F2043="COD1",tarifas!$D$11*(SUMIFS($P$11:$P$8770,$F$11:$F$8770,"=COD1",$B$11:$B$8770,"="&amp;B2043)/COUNTIFS($F$11:$F$8770,"=COD1",$B$11:$B$8770,"="&amp;B2043))/COUNTIFS($A$11:$A$8770,"="&amp;A2043,$F$11:$F$8770,"=COD1"),0)</f>
        <v>0</v>
      </c>
      <c r="U2043" t="e">
        <f>(VLOOKUP(F2043,tarifas!$C$7:$D$10,2,FALSE)+tarifas!$D$21)*datos!P2043</f>
        <v>#N/A</v>
      </c>
      <c r="V2043" t="e">
        <f t="shared" si="291"/>
        <v>#N/A</v>
      </c>
      <c r="W2043">
        <f t="shared" si="292"/>
        <v>0</v>
      </c>
    </row>
    <row r="2044" spans="1:23" x14ac:dyDescent="0.25">
      <c r="A2044">
        <f t="shared" si="285"/>
        <v>85</v>
      </c>
      <c r="B2044">
        <f t="shared" si="286"/>
        <v>3</v>
      </c>
      <c r="C2044" s="1">
        <f t="shared" si="293"/>
        <v>41724.708333328403</v>
      </c>
      <c r="D2044" s="7">
        <v>350.30303030303031</v>
      </c>
      <c r="E2044" s="7"/>
      <c r="G2044">
        <v>16.27</v>
      </c>
      <c r="H2044" s="12">
        <v>468.75848907275139</v>
      </c>
      <c r="I2044" s="13">
        <f>$D$2*tarifas!$D$12/24</f>
        <v>1.4541666666666666</v>
      </c>
      <c r="J2044" s="13" t="e">
        <f>VLOOKUP(E2044&amp;" "&amp;F2044,tarifas!$A$13:$D$20,4,FALSE)*H2044</f>
        <v>#N/A</v>
      </c>
      <c r="K2044" s="13">
        <f>IF(F2044="COD1",tarifas!$D$11*(SUMIFS($H$11:$H$8770,$F$11:$F$8770,"=COD1",$B$11:$B$8770,"="&amp;B2044)/COUNTIFS($F$11:$F$8770,"=COD1",$B$11:$B$8770,"="&amp;B2044))/COUNTIFS($A$11:$A$8770,"="&amp;A2044,$F$11:$F$8770,"=COD1"),0)</f>
        <v>0</v>
      </c>
      <c r="L2044" s="13" t="e">
        <f>(VLOOKUP(F2044,tarifas!$C$7:$D$10,2,FALSE)+tarifas!$D$21)*datos!H2044</f>
        <v>#N/A</v>
      </c>
      <c r="M2044">
        <v>43.397849999999998</v>
      </c>
      <c r="N2044" s="13" t="e">
        <f t="shared" si="287"/>
        <v>#N/A</v>
      </c>
      <c r="O2044">
        <f t="shared" si="288"/>
        <v>43.397849999999998</v>
      </c>
      <c r="P2044" s="12">
        <f t="shared" si="289"/>
        <v>425.36063907275138</v>
      </c>
      <c r="Q2044">
        <f t="shared" si="290"/>
        <v>0</v>
      </c>
      <c r="R2044">
        <f>$D$2*tarifas!$D$12/24</f>
        <v>1.4541666666666666</v>
      </c>
      <c r="S2044" t="e">
        <f>VLOOKUP(E2044&amp;" "&amp;F2044,tarifas!$A$13:$D$20,4,FALSE)*P2044</f>
        <v>#N/A</v>
      </c>
      <c r="T2044">
        <f>IF(F2044="COD1",tarifas!$D$11*(SUMIFS($P$11:$P$8770,$F$11:$F$8770,"=COD1",$B$11:$B$8770,"="&amp;B2044)/COUNTIFS($F$11:$F$8770,"=COD1",$B$11:$B$8770,"="&amp;B2044))/COUNTIFS($A$11:$A$8770,"="&amp;A2044,$F$11:$F$8770,"=COD1"),0)</f>
        <v>0</v>
      </c>
      <c r="U2044" t="e">
        <f>(VLOOKUP(F2044,tarifas!$C$7:$D$10,2,FALSE)+tarifas!$D$21)*datos!P2044</f>
        <v>#N/A</v>
      </c>
      <c r="V2044" t="e">
        <f t="shared" si="291"/>
        <v>#N/A</v>
      </c>
      <c r="W2044">
        <f t="shared" si="292"/>
        <v>0</v>
      </c>
    </row>
    <row r="2045" spans="1:23" x14ac:dyDescent="0.25">
      <c r="A2045">
        <f t="shared" si="285"/>
        <v>85</v>
      </c>
      <c r="B2045">
        <f t="shared" si="286"/>
        <v>3</v>
      </c>
      <c r="C2045" s="1">
        <f t="shared" si="293"/>
        <v>41724.749999995067</v>
      </c>
      <c r="D2045" s="7">
        <v>147.33333333333334</v>
      </c>
      <c r="E2045" s="7"/>
      <c r="G2045">
        <v>23.4</v>
      </c>
      <c r="H2045" s="12">
        <v>363.51343335343006</v>
      </c>
      <c r="I2045" s="13">
        <f>$D$2*tarifas!$D$12/24</f>
        <v>1.4541666666666666</v>
      </c>
      <c r="J2045" s="13" t="e">
        <f>VLOOKUP(E2045&amp;" "&amp;F2045,tarifas!$A$13:$D$20,4,FALSE)*H2045</f>
        <v>#N/A</v>
      </c>
      <c r="K2045" s="13">
        <f>IF(F2045="COD1",tarifas!$D$11*(SUMIFS($H$11:$H$8770,$F$11:$F$8770,"=COD1",$B$11:$B$8770,"="&amp;B2045)/COUNTIFS($F$11:$F$8770,"=COD1",$B$11:$B$8770,"="&amp;B2045))/COUNTIFS($A$11:$A$8770,"="&amp;A2045,$F$11:$F$8770,"=COD1"),0)</f>
        <v>0</v>
      </c>
      <c r="L2045" s="13" t="e">
        <f>(VLOOKUP(F2045,tarifas!$C$7:$D$10,2,FALSE)+tarifas!$D$21)*datos!H2045</f>
        <v>#N/A</v>
      </c>
      <c r="M2045">
        <v>0</v>
      </c>
      <c r="N2045" s="13" t="e">
        <f t="shared" si="287"/>
        <v>#N/A</v>
      </c>
      <c r="O2045">
        <f t="shared" si="288"/>
        <v>0</v>
      </c>
      <c r="P2045" s="12">
        <f t="shared" si="289"/>
        <v>363.51343335343006</v>
      </c>
      <c r="Q2045">
        <f t="shared" si="290"/>
        <v>0</v>
      </c>
      <c r="R2045">
        <f>$D$2*tarifas!$D$12/24</f>
        <v>1.4541666666666666</v>
      </c>
      <c r="S2045" t="e">
        <f>VLOOKUP(E2045&amp;" "&amp;F2045,tarifas!$A$13:$D$20,4,FALSE)*P2045</f>
        <v>#N/A</v>
      </c>
      <c r="T2045">
        <f>IF(F2045="COD1",tarifas!$D$11*(SUMIFS($P$11:$P$8770,$F$11:$F$8770,"=COD1",$B$11:$B$8770,"="&amp;B2045)/COUNTIFS($F$11:$F$8770,"=COD1",$B$11:$B$8770,"="&amp;B2045))/COUNTIFS($A$11:$A$8770,"="&amp;A2045,$F$11:$F$8770,"=COD1"),0)</f>
        <v>0</v>
      </c>
      <c r="U2045" t="e">
        <f>(VLOOKUP(F2045,tarifas!$C$7:$D$10,2,FALSE)+tarifas!$D$21)*datos!P2045</f>
        <v>#N/A</v>
      </c>
      <c r="V2045" t="e">
        <f t="shared" si="291"/>
        <v>#N/A</v>
      </c>
      <c r="W2045">
        <f t="shared" si="292"/>
        <v>0</v>
      </c>
    </row>
    <row r="2046" spans="1:23" x14ac:dyDescent="0.25">
      <c r="A2046">
        <f t="shared" si="285"/>
        <v>85</v>
      </c>
      <c r="B2046">
        <f t="shared" si="286"/>
        <v>3</v>
      </c>
      <c r="C2046" s="1">
        <f t="shared" si="293"/>
        <v>41724.791666661731</v>
      </c>
      <c r="D2046" s="7">
        <v>0</v>
      </c>
      <c r="E2046" s="7"/>
      <c r="G2046">
        <v>33.799999999999997</v>
      </c>
      <c r="H2046" s="12">
        <v>267.41418108677971</v>
      </c>
      <c r="I2046" s="13">
        <f>$D$2*tarifas!$D$12/24</f>
        <v>1.4541666666666666</v>
      </c>
      <c r="J2046" s="13" t="e">
        <f>VLOOKUP(E2046&amp;" "&amp;F2046,tarifas!$A$13:$D$20,4,FALSE)*H2046</f>
        <v>#N/A</v>
      </c>
      <c r="K2046" s="13">
        <f>IF(F2046="COD1",tarifas!$D$11*(SUMIFS($H$11:$H$8770,$F$11:$F$8770,"=COD1",$B$11:$B$8770,"="&amp;B2046)/COUNTIFS($F$11:$F$8770,"=COD1",$B$11:$B$8770,"="&amp;B2046))/COUNTIFS($A$11:$A$8770,"="&amp;A2046,$F$11:$F$8770,"=COD1"),0)</f>
        <v>0</v>
      </c>
      <c r="L2046" s="13" t="e">
        <f>(VLOOKUP(F2046,tarifas!$C$7:$D$10,2,FALSE)+tarifas!$D$21)*datos!H2046</f>
        <v>#N/A</v>
      </c>
      <c r="M2046">
        <v>0</v>
      </c>
      <c r="N2046" s="13" t="e">
        <f t="shared" si="287"/>
        <v>#N/A</v>
      </c>
      <c r="O2046">
        <f t="shared" si="288"/>
        <v>0</v>
      </c>
      <c r="P2046" s="12">
        <f t="shared" si="289"/>
        <v>267.41418108677971</v>
      </c>
      <c r="Q2046">
        <f t="shared" si="290"/>
        <v>0</v>
      </c>
      <c r="R2046">
        <f>$D$2*tarifas!$D$12/24</f>
        <v>1.4541666666666666</v>
      </c>
      <c r="S2046" t="e">
        <f>VLOOKUP(E2046&amp;" "&amp;F2046,tarifas!$A$13:$D$20,4,FALSE)*P2046</f>
        <v>#N/A</v>
      </c>
      <c r="T2046">
        <f>IF(F2046="COD1",tarifas!$D$11*(SUMIFS($P$11:$P$8770,$F$11:$F$8770,"=COD1",$B$11:$B$8770,"="&amp;B2046)/COUNTIFS($F$11:$F$8770,"=COD1",$B$11:$B$8770,"="&amp;B2046))/COUNTIFS($A$11:$A$8770,"="&amp;A2046,$F$11:$F$8770,"=COD1"),0)</f>
        <v>0</v>
      </c>
      <c r="U2046" t="e">
        <f>(VLOOKUP(F2046,tarifas!$C$7:$D$10,2,FALSE)+tarifas!$D$21)*datos!P2046</f>
        <v>#N/A</v>
      </c>
      <c r="V2046" t="e">
        <f t="shared" si="291"/>
        <v>#N/A</v>
      </c>
      <c r="W2046">
        <f t="shared" si="292"/>
        <v>0</v>
      </c>
    </row>
    <row r="2047" spans="1:23" x14ac:dyDescent="0.25">
      <c r="A2047">
        <f t="shared" si="285"/>
        <v>85</v>
      </c>
      <c r="B2047">
        <f t="shared" si="286"/>
        <v>3</v>
      </c>
      <c r="C2047" s="1">
        <f t="shared" si="293"/>
        <v>41724.833333328395</v>
      </c>
      <c r="D2047" s="7">
        <v>0</v>
      </c>
      <c r="E2047" s="7"/>
      <c r="G2047">
        <v>40.200000000000003</v>
      </c>
      <c r="H2047" s="12">
        <v>209.26704770943479</v>
      </c>
      <c r="I2047" s="13">
        <f>$D$2*tarifas!$D$12/24</f>
        <v>1.4541666666666666</v>
      </c>
      <c r="J2047" s="13" t="e">
        <f>VLOOKUP(E2047&amp;" "&amp;F2047,tarifas!$A$13:$D$20,4,FALSE)*H2047</f>
        <v>#N/A</v>
      </c>
      <c r="K2047" s="13">
        <f>IF(F2047="COD1",tarifas!$D$11*(SUMIFS($H$11:$H$8770,$F$11:$F$8770,"=COD1",$B$11:$B$8770,"="&amp;B2047)/COUNTIFS($F$11:$F$8770,"=COD1",$B$11:$B$8770,"="&amp;B2047))/COUNTIFS($A$11:$A$8770,"="&amp;A2047,$F$11:$F$8770,"=COD1"),0)</f>
        <v>0</v>
      </c>
      <c r="L2047" s="13" t="e">
        <f>(VLOOKUP(F2047,tarifas!$C$7:$D$10,2,FALSE)+tarifas!$D$21)*datos!H2047</f>
        <v>#N/A</v>
      </c>
      <c r="M2047">
        <v>0</v>
      </c>
      <c r="N2047" s="13" t="e">
        <f t="shared" si="287"/>
        <v>#N/A</v>
      </c>
      <c r="O2047">
        <f t="shared" si="288"/>
        <v>0</v>
      </c>
      <c r="P2047" s="12">
        <f t="shared" si="289"/>
        <v>209.26704770943479</v>
      </c>
      <c r="Q2047">
        <f t="shared" si="290"/>
        <v>0</v>
      </c>
      <c r="R2047">
        <f>$D$2*tarifas!$D$12/24</f>
        <v>1.4541666666666666</v>
      </c>
      <c r="S2047" t="e">
        <f>VLOOKUP(E2047&amp;" "&amp;F2047,tarifas!$A$13:$D$20,4,FALSE)*P2047</f>
        <v>#N/A</v>
      </c>
      <c r="T2047">
        <f>IF(F2047="COD1",tarifas!$D$11*(SUMIFS($P$11:$P$8770,$F$11:$F$8770,"=COD1",$B$11:$B$8770,"="&amp;B2047)/COUNTIFS($F$11:$F$8770,"=COD1",$B$11:$B$8770,"="&amp;B2047))/COUNTIFS($A$11:$A$8770,"="&amp;A2047,$F$11:$F$8770,"=COD1"),0)</f>
        <v>0</v>
      </c>
      <c r="U2047" t="e">
        <f>(VLOOKUP(F2047,tarifas!$C$7:$D$10,2,FALSE)+tarifas!$D$21)*datos!P2047</f>
        <v>#N/A</v>
      </c>
      <c r="V2047" t="e">
        <f t="shared" si="291"/>
        <v>#N/A</v>
      </c>
      <c r="W2047">
        <f t="shared" si="292"/>
        <v>0</v>
      </c>
    </row>
    <row r="2048" spans="1:23" x14ac:dyDescent="0.25">
      <c r="A2048">
        <f t="shared" si="285"/>
        <v>85</v>
      </c>
      <c r="B2048">
        <f t="shared" si="286"/>
        <v>3</v>
      </c>
      <c r="C2048" s="1">
        <f t="shared" si="293"/>
        <v>41724.87499999506</v>
      </c>
      <c r="D2048" s="7">
        <v>0</v>
      </c>
      <c r="E2048" s="7"/>
      <c r="G2048">
        <v>40.200000000000003</v>
      </c>
      <c r="H2048" s="12">
        <v>191.69307129011753</v>
      </c>
      <c r="I2048" s="13">
        <f>$D$2*tarifas!$D$12/24</f>
        <v>1.4541666666666666</v>
      </c>
      <c r="J2048" s="13" t="e">
        <f>VLOOKUP(E2048&amp;" "&amp;F2048,tarifas!$A$13:$D$20,4,FALSE)*H2048</f>
        <v>#N/A</v>
      </c>
      <c r="K2048" s="13">
        <f>IF(F2048="COD1",tarifas!$D$11*(SUMIFS($H$11:$H$8770,$F$11:$F$8770,"=COD1",$B$11:$B$8770,"="&amp;B2048)/COUNTIFS($F$11:$F$8770,"=COD1",$B$11:$B$8770,"="&amp;B2048))/COUNTIFS($A$11:$A$8770,"="&amp;A2048,$F$11:$F$8770,"=COD1"),0)</f>
        <v>0</v>
      </c>
      <c r="L2048" s="13" t="e">
        <f>(VLOOKUP(F2048,tarifas!$C$7:$D$10,2,FALSE)+tarifas!$D$21)*datos!H2048</f>
        <v>#N/A</v>
      </c>
      <c r="M2048">
        <v>0</v>
      </c>
      <c r="N2048" s="13" t="e">
        <f t="shared" si="287"/>
        <v>#N/A</v>
      </c>
      <c r="O2048">
        <f t="shared" si="288"/>
        <v>0</v>
      </c>
      <c r="P2048" s="12">
        <f t="shared" si="289"/>
        <v>191.69307129011753</v>
      </c>
      <c r="Q2048">
        <f t="shared" si="290"/>
        <v>0</v>
      </c>
      <c r="R2048">
        <f>$D$2*tarifas!$D$12/24</f>
        <v>1.4541666666666666</v>
      </c>
      <c r="S2048" t="e">
        <f>VLOOKUP(E2048&amp;" "&amp;F2048,tarifas!$A$13:$D$20,4,FALSE)*P2048</f>
        <v>#N/A</v>
      </c>
      <c r="T2048">
        <f>IF(F2048="COD1",tarifas!$D$11*(SUMIFS($P$11:$P$8770,$F$11:$F$8770,"=COD1",$B$11:$B$8770,"="&amp;B2048)/COUNTIFS($F$11:$F$8770,"=COD1",$B$11:$B$8770,"="&amp;B2048))/COUNTIFS($A$11:$A$8770,"="&amp;A2048,$F$11:$F$8770,"=COD1"),0)</f>
        <v>0</v>
      </c>
      <c r="U2048" t="e">
        <f>(VLOOKUP(F2048,tarifas!$C$7:$D$10,2,FALSE)+tarifas!$D$21)*datos!P2048</f>
        <v>#N/A</v>
      </c>
      <c r="V2048" t="e">
        <f t="shared" si="291"/>
        <v>#N/A</v>
      </c>
      <c r="W2048">
        <f t="shared" si="292"/>
        <v>0</v>
      </c>
    </row>
    <row r="2049" spans="1:23" x14ac:dyDescent="0.25">
      <c r="A2049">
        <f t="shared" si="285"/>
        <v>85</v>
      </c>
      <c r="B2049">
        <f t="shared" si="286"/>
        <v>3</v>
      </c>
      <c r="C2049" s="1">
        <f t="shared" si="293"/>
        <v>41724.916666661724</v>
      </c>
      <c r="D2049" s="7">
        <v>0</v>
      </c>
      <c r="E2049" s="7"/>
      <c r="G2049">
        <v>39</v>
      </c>
      <c r="H2049" s="12">
        <v>186.47016167906369</v>
      </c>
      <c r="I2049" s="13">
        <f>$D$2*tarifas!$D$12/24</f>
        <v>1.4541666666666666</v>
      </c>
      <c r="J2049" s="13" t="e">
        <f>VLOOKUP(E2049&amp;" "&amp;F2049,tarifas!$A$13:$D$20,4,FALSE)*H2049</f>
        <v>#N/A</v>
      </c>
      <c r="K2049" s="13">
        <f>IF(F2049="COD1",tarifas!$D$11*(SUMIFS($H$11:$H$8770,$F$11:$F$8770,"=COD1",$B$11:$B$8770,"="&amp;B2049)/COUNTIFS($F$11:$F$8770,"=COD1",$B$11:$B$8770,"="&amp;B2049))/COUNTIFS($A$11:$A$8770,"="&amp;A2049,$F$11:$F$8770,"=COD1"),0)</f>
        <v>0</v>
      </c>
      <c r="L2049" s="13" t="e">
        <f>(VLOOKUP(F2049,tarifas!$C$7:$D$10,2,FALSE)+tarifas!$D$21)*datos!H2049</f>
        <v>#N/A</v>
      </c>
      <c r="M2049">
        <v>0</v>
      </c>
      <c r="N2049" s="13" t="e">
        <f t="shared" si="287"/>
        <v>#N/A</v>
      </c>
      <c r="O2049">
        <f t="shared" si="288"/>
        <v>0</v>
      </c>
      <c r="P2049" s="12">
        <f t="shared" si="289"/>
        <v>186.47016167906369</v>
      </c>
      <c r="Q2049">
        <f t="shared" si="290"/>
        <v>0</v>
      </c>
      <c r="R2049">
        <f>$D$2*tarifas!$D$12/24</f>
        <v>1.4541666666666666</v>
      </c>
      <c r="S2049" t="e">
        <f>VLOOKUP(E2049&amp;" "&amp;F2049,tarifas!$A$13:$D$20,4,FALSE)*P2049</f>
        <v>#N/A</v>
      </c>
      <c r="T2049">
        <f>IF(F2049="COD1",tarifas!$D$11*(SUMIFS($P$11:$P$8770,$F$11:$F$8770,"=COD1",$B$11:$B$8770,"="&amp;B2049)/COUNTIFS($F$11:$F$8770,"=COD1",$B$11:$B$8770,"="&amp;B2049))/COUNTIFS($A$11:$A$8770,"="&amp;A2049,$F$11:$F$8770,"=COD1"),0)</f>
        <v>0</v>
      </c>
      <c r="U2049" t="e">
        <f>(VLOOKUP(F2049,tarifas!$C$7:$D$10,2,FALSE)+tarifas!$D$21)*datos!P2049</f>
        <v>#N/A</v>
      </c>
      <c r="V2049" t="e">
        <f t="shared" si="291"/>
        <v>#N/A</v>
      </c>
      <c r="W2049">
        <f t="shared" si="292"/>
        <v>0</v>
      </c>
    </row>
    <row r="2050" spans="1:23" x14ac:dyDescent="0.25">
      <c r="A2050">
        <f t="shared" si="285"/>
        <v>85</v>
      </c>
      <c r="B2050">
        <f t="shared" si="286"/>
        <v>3</v>
      </c>
      <c r="C2050" s="1">
        <f t="shared" si="293"/>
        <v>41724.958333328388</v>
      </c>
      <c r="D2050" s="7">
        <v>0</v>
      </c>
      <c r="E2050" s="7"/>
      <c r="G2050">
        <v>34.01</v>
      </c>
      <c r="H2050" s="12">
        <v>187.91092422821043</v>
      </c>
      <c r="I2050" s="13">
        <f>$D$2*tarifas!$D$12/24</f>
        <v>1.4541666666666666</v>
      </c>
      <c r="J2050" s="13" t="e">
        <f>VLOOKUP(E2050&amp;" "&amp;F2050,tarifas!$A$13:$D$20,4,FALSE)*H2050</f>
        <v>#N/A</v>
      </c>
      <c r="K2050" s="13">
        <f>IF(F2050="COD1",tarifas!$D$11*(SUMIFS($H$11:$H$8770,$F$11:$F$8770,"=COD1",$B$11:$B$8770,"="&amp;B2050)/COUNTIFS($F$11:$F$8770,"=COD1",$B$11:$B$8770,"="&amp;B2050))/COUNTIFS($A$11:$A$8770,"="&amp;A2050,$F$11:$F$8770,"=COD1"),0)</f>
        <v>0</v>
      </c>
      <c r="L2050" s="13" t="e">
        <f>(VLOOKUP(F2050,tarifas!$C$7:$D$10,2,FALSE)+tarifas!$D$21)*datos!H2050</f>
        <v>#N/A</v>
      </c>
      <c r="M2050">
        <v>0</v>
      </c>
      <c r="N2050" s="13" t="e">
        <f t="shared" si="287"/>
        <v>#N/A</v>
      </c>
      <c r="O2050">
        <f t="shared" si="288"/>
        <v>0</v>
      </c>
      <c r="P2050" s="12">
        <f t="shared" si="289"/>
        <v>187.91092422821043</v>
      </c>
      <c r="Q2050">
        <f t="shared" si="290"/>
        <v>0</v>
      </c>
      <c r="R2050">
        <f>$D$2*tarifas!$D$12/24</f>
        <v>1.4541666666666666</v>
      </c>
      <c r="S2050" t="e">
        <f>VLOOKUP(E2050&amp;" "&amp;F2050,tarifas!$A$13:$D$20,4,FALSE)*P2050</f>
        <v>#N/A</v>
      </c>
      <c r="T2050">
        <f>IF(F2050="COD1",tarifas!$D$11*(SUMIFS($P$11:$P$8770,$F$11:$F$8770,"=COD1",$B$11:$B$8770,"="&amp;B2050)/COUNTIFS($F$11:$F$8770,"=COD1",$B$11:$B$8770,"="&amp;B2050))/COUNTIFS($A$11:$A$8770,"="&amp;A2050,$F$11:$F$8770,"=COD1"),0)</f>
        <v>0</v>
      </c>
      <c r="U2050" t="e">
        <f>(VLOOKUP(F2050,tarifas!$C$7:$D$10,2,FALSE)+tarifas!$D$21)*datos!P2050</f>
        <v>#N/A</v>
      </c>
      <c r="V2050" t="e">
        <f t="shared" si="291"/>
        <v>#N/A</v>
      </c>
      <c r="W2050">
        <f t="shared" si="292"/>
        <v>0</v>
      </c>
    </row>
    <row r="2051" spans="1:23" x14ac:dyDescent="0.25">
      <c r="A2051">
        <f t="shared" si="285"/>
        <v>86</v>
      </c>
      <c r="B2051">
        <f t="shared" si="286"/>
        <v>3</v>
      </c>
      <c r="C2051" s="1">
        <f t="shared" si="293"/>
        <v>41724.999999995052</v>
      </c>
      <c r="D2051" s="7">
        <v>0</v>
      </c>
      <c r="E2051" s="7"/>
      <c r="G2051">
        <v>38</v>
      </c>
      <c r="H2051" s="12">
        <v>181.07115603764328</v>
      </c>
      <c r="I2051" s="13">
        <f>$D$2*tarifas!$D$12/24</f>
        <v>1.4541666666666666</v>
      </c>
      <c r="J2051" s="13" t="e">
        <f>VLOOKUP(E2051&amp;" "&amp;F2051,tarifas!$A$13:$D$20,4,FALSE)*H2051</f>
        <v>#N/A</v>
      </c>
      <c r="K2051" s="13">
        <f>IF(F2051="COD1",tarifas!$D$11*(SUMIFS($H$11:$H$8770,$F$11:$F$8770,"=COD1",$B$11:$B$8770,"="&amp;B2051)/COUNTIFS($F$11:$F$8770,"=COD1",$B$11:$B$8770,"="&amp;B2051))/COUNTIFS($A$11:$A$8770,"="&amp;A2051,$F$11:$F$8770,"=COD1"),0)</f>
        <v>0</v>
      </c>
      <c r="L2051" s="13" t="e">
        <f>(VLOOKUP(F2051,tarifas!$C$7:$D$10,2,FALSE)+tarifas!$D$21)*datos!H2051</f>
        <v>#N/A</v>
      </c>
      <c r="M2051">
        <v>0</v>
      </c>
      <c r="N2051" s="13" t="e">
        <f t="shared" si="287"/>
        <v>#N/A</v>
      </c>
      <c r="O2051">
        <f t="shared" si="288"/>
        <v>0</v>
      </c>
      <c r="P2051" s="12">
        <f t="shared" si="289"/>
        <v>181.07115603764328</v>
      </c>
      <c r="Q2051">
        <f t="shared" si="290"/>
        <v>0</v>
      </c>
      <c r="R2051">
        <f>$D$2*tarifas!$D$12/24</f>
        <v>1.4541666666666666</v>
      </c>
      <c r="S2051" t="e">
        <f>VLOOKUP(E2051&amp;" "&amp;F2051,tarifas!$A$13:$D$20,4,FALSE)*P2051</f>
        <v>#N/A</v>
      </c>
      <c r="T2051">
        <f>IF(F2051="COD1",tarifas!$D$11*(SUMIFS($P$11:$P$8770,$F$11:$F$8770,"=COD1",$B$11:$B$8770,"="&amp;B2051)/COUNTIFS($F$11:$F$8770,"=COD1",$B$11:$B$8770,"="&amp;B2051))/COUNTIFS($A$11:$A$8770,"="&amp;A2051,$F$11:$F$8770,"=COD1"),0)</f>
        <v>0</v>
      </c>
      <c r="U2051" t="e">
        <f>(VLOOKUP(F2051,tarifas!$C$7:$D$10,2,FALSE)+tarifas!$D$21)*datos!P2051</f>
        <v>#N/A</v>
      </c>
      <c r="V2051" t="e">
        <f t="shared" si="291"/>
        <v>#N/A</v>
      </c>
      <c r="W2051">
        <f t="shared" si="292"/>
        <v>0</v>
      </c>
    </row>
    <row r="2052" spans="1:23" x14ac:dyDescent="0.25">
      <c r="A2052">
        <f t="shared" si="285"/>
        <v>86</v>
      </c>
      <c r="B2052">
        <f t="shared" si="286"/>
        <v>3</v>
      </c>
      <c r="C2052" s="1">
        <f t="shared" si="293"/>
        <v>41725.041666661717</v>
      </c>
      <c r="D2052" s="7">
        <v>0</v>
      </c>
      <c r="E2052" s="7"/>
      <c r="G2052">
        <v>37.4</v>
      </c>
      <c r="H2052" s="12">
        <v>179.32495888823149</v>
      </c>
      <c r="I2052" s="13">
        <f>$D$2*tarifas!$D$12/24</f>
        <v>1.4541666666666666</v>
      </c>
      <c r="J2052" s="13" t="e">
        <f>VLOOKUP(E2052&amp;" "&amp;F2052,tarifas!$A$13:$D$20,4,FALSE)*H2052</f>
        <v>#N/A</v>
      </c>
      <c r="K2052" s="13">
        <f>IF(F2052="COD1",tarifas!$D$11*(SUMIFS($H$11:$H$8770,$F$11:$F$8770,"=COD1",$B$11:$B$8770,"="&amp;B2052)/COUNTIFS($F$11:$F$8770,"=COD1",$B$11:$B$8770,"="&amp;B2052))/COUNTIFS($A$11:$A$8770,"="&amp;A2052,$F$11:$F$8770,"=COD1"),0)</f>
        <v>0</v>
      </c>
      <c r="L2052" s="13" t="e">
        <f>(VLOOKUP(F2052,tarifas!$C$7:$D$10,2,FALSE)+tarifas!$D$21)*datos!H2052</f>
        <v>#N/A</v>
      </c>
      <c r="M2052">
        <v>0</v>
      </c>
      <c r="N2052" s="13" t="e">
        <f t="shared" si="287"/>
        <v>#N/A</v>
      </c>
      <c r="O2052">
        <f t="shared" si="288"/>
        <v>0</v>
      </c>
      <c r="P2052" s="12">
        <f t="shared" si="289"/>
        <v>179.32495888823149</v>
      </c>
      <c r="Q2052">
        <f t="shared" si="290"/>
        <v>0</v>
      </c>
      <c r="R2052">
        <f>$D$2*tarifas!$D$12/24</f>
        <v>1.4541666666666666</v>
      </c>
      <c r="S2052" t="e">
        <f>VLOOKUP(E2052&amp;" "&amp;F2052,tarifas!$A$13:$D$20,4,FALSE)*P2052</f>
        <v>#N/A</v>
      </c>
      <c r="T2052">
        <f>IF(F2052="COD1",tarifas!$D$11*(SUMIFS($P$11:$P$8770,$F$11:$F$8770,"=COD1",$B$11:$B$8770,"="&amp;B2052)/COUNTIFS($F$11:$F$8770,"=COD1",$B$11:$B$8770,"="&amp;B2052))/COUNTIFS($A$11:$A$8770,"="&amp;A2052,$F$11:$F$8770,"=COD1"),0)</f>
        <v>0</v>
      </c>
      <c r="U2052" t="e">
        <f>(VLOOKUP(F2052,tarifas!$C$7:$D$10,2,FALSE)+tarifas!$D$21)*datos!P2052</f>
        <v>#N/A</v>
      </c>
      <c r="V2052" t="e">
        <f t="shared" si="291"/>
        <v>#N/A</v>
      </c>
      <c r="W2052">
        <f t="shared" si="292"/>
        <v>0</v>
      </c>
    </row>
    <row r="2053" spans="1:23" x14ac:dyDescent="0.25">
      <c r="A2053">
        <f t="shared" si="285"/>
        <v>86</v>
      </c>
      <c r="B2053">
        <f t="shared" si="286"/>
        <v>3</v>
      </c>
      <c r="C2053" s="1">
        <f t="shared" si="293"/>
        <v>41725.083333328381</v>
      </c>
      <c r="D2053" s="7">
        <v>0</v>
      </c>
      <c r="E2053" s="7"/>
      <c r="G2053">
        <v>36.1</v>
      </c>
      <c r="H2053" s="12">
        <v>177.7362656438288</v>
      </c>
      <c r="I2053" s="13">
        <f>$D$2*tarifas!$D$12/24</f>
        <v>1.4541666666666666</v>
      </c>
      <c r="J2053" s="13" t="e">
        <f>VLOOKUP(E2053&amp;" "&amp;F2053,tarifas!$A$13:$D$20,4,FALSE)*H2053</f>
        <v>#N/A</v>
      </c>
      <c r="K2053" s="13">
        <f>IF(F2053="COD1",tarifas!$D$11*(SUMIFS($H$11:$H$8770,$F$11:$F$8770,"=COD1",$B$11:$B$8770,"="&amp;B2053)/COUNTIFS($F$11:$F$8770,"=COD1",$B$11:$B$8770,"="&amp;B2053))/COUNTIFS($A$11:$A$8770,"="&amp;A2053,$F$11:$F$8770,"=COD1"),0)</f>
        <v>0</v>
      </c>
      <c r="L2053" s="13" t="e">
        <f>(VLOOKUP(F2053,tarifas!$C$7:$D$10,2,FALSE)+tarifas!$D$21)*datos!H2053</f>
        <v>#N/A</v>
      </c>
      <c r="M2053">
        <v>0</v>
      </c>
      <c r="N2053" s="13" t="e">
        <f t="shared" si="287"/>
        <v>#N/A</v>
      </c>
      <c r="O2053">
        <f t="shared" si="288"/>
        <v>0</v>
      </c>
      <c r="P2053" s="12">
        <f t="shared" si="289"/>
        <v>177.7362656438288</v>
      </c>
      <c r="Q2053">
        <f t="shared" si="290"/>
        <v>0</v>
      </c>
      <c r="R2053">
        <f>$D$2*tarifas!$D$12/24</f>
        <v>1.4541666666666666</v>
      </c>
      <c r="S2053" t="e">
        <f>VLOOKUP(E2053&amp;" "&amp;F2053,tarifas!$A$13:$D$20,4,FALSE)*P2053</f>
        <v>#N/A</v>
      </c>
      <c r="T2053">
        <f>IF(F2053="COD1",tarifas!$D$11*(SUMIFS($P$11:$P$8770,$F$11:$F$8770,"=COD1",$B$11:$B$8770,"="&amp;B2053)/COUNTIFS($F$11:$F$8770,"=COD1",$B$11:$B$8770,"="&amp;B2053))/COUNTIFS($A$11:$A$8770,"="&amp;A2053,$F$11:$F$8770,"=COD1"),0)</f>
        <v>0</v>
      </c>
      <c r="U2053" t="e">
        <f>(VLOOKUP(F2053,tarifas!$C$7:$D$10,2,FALSE)+tarifas!$D$21)*datos!P2053</f>
        <v>#N/A</v>
      </c>
      <c r="V2053" t="e">
        <f t="shared" si="291"/>
        <v>#N/A</v>
      </c>
      <c r="W2053">
        <f t="shared" si="292"/>
        <v>0</v>
      </c>
    </row>
    <row r="2054" spans="1:23" x14ac:dyDescent="0.25">
      <c r="A2054">
        <f t="shared" si="285"/>
        <v>86</v>
      </c>
      <c r="B2054">
        <f t="shared" si="286"/>
        <v>3</v>
      </c>
      <c r="C2054" s="1">
        <f t="shared" si="293"/>
        <v>41725.124999995045</v>
      </c>
      <c r="D2054" s="7">
        <v>0</v>
      </c>
      <c r="E2054" s="7"/>
      <c r="G2054">
        <v>36.1</v>
      </c>
      <c r="H2054" s="12">
        <v>175.81813472213389</v>
      </c>
      <c r="I2054" s="13">
        <f>$D$2*tarifas!$D$12/24</f>
        <v>1.4541666666666666</v>
      </c>
      <c r="J2054" s="13" t="e">
        <f>VLOOKUP(E2054&amp;" "&amp;F2054,tarifas!$A$13:$D$20,4,FALSE)*H2054</f>
        <v>#N/A</v>
      </c>
      <c r="K2054" s="13">
        <f>IF(F2054="COD1",tarifas!$D$11*(SUMIFS($H$11:$H$8770,$F$11:$F$8770,"=COD1",$B$11:$B$8770,"="&amp;B2054)/COUNTIFS($F$11:$F$8770,"=COD1",$B$11:$B$8770,"="&amp;B2054))/COUNTIFS($A$11:$A$8770,"="&amp;A2054,$F$11:$F$8770,"=COD1"),0)</f>
        <v>0</v>
      </c>
      <c r="L2054" s="13" t="e">
        <f>(VLOOKUP(F2054,tarifas!$C$7:$D$10,2,FALSE)+tarifas!$D$21)*datos!H2054</f>
        <v>#N/A</v>
      </c>
      <c r="M2054">
        <v>0</v>
      </c>
      <c r="N2054" s="13" t="e">
        <f t="shared" si="287"/>
        <v>#N/A</v>
      </c>
      <c r="O2054">
        <f t="shared" si="288"/>
        <v>0</v>
      </c>
      <c r="P2054" s="12">
        <f t="shared" si="289"/>
        <v>175.81813472213389</v>
      </c>
      <c r="Q2054">
        <f t="shared" si="290"/>
        <v>0</v>
      </c>
      <c r="R2054">
        <f>$D$2*tarifas!$D$12/24</f>
        <v>1.4541666666666666</v>
      </c>
      <c r="S2054" t="e">
        <f>VLOOKUP(E2054&amp;" "&amp;F2054,tarifas!$A$13:$D$20,4,FALSE)*P2054</f>
        <v>#N/A</v>
      </c>
      <c r="T2054">
        <f>IF(F2054="COD1",tarifas!$D$11*(SUMIFS($P$11:$P$8770,$F$11:$F$8770,"=COD1",$B$11:$B$8770,"="&amp;B2054)/COUNTIFS($F$11:$F$8770,"=COD1",$B$11:$B$8770,"="&amp;B2054))/COUNTIFS($A$11:$A$8770,"="&amp;A2054,$F$11:$F$8770,"=COD1"),0)</f>
        <v>0</v>
      </c>
      <c r="U2054" t="e">
        <f>(VLOOKUP(F2054,tarifas!$C$7:$D$10,2,FALSE)+tarifas!$D$21)*datos!P2054</f>
        <v>#N/A</v>
      </c>
      <c r="V2054" t="e">
        <f t="shared" si="291"/>
        <v>#N/A</v>
      </c>
      <c r="W2054">
        <f t="shared" si="292"/>
        <v>0</v>
      </c>
    </row>
    <row r="2055" spans="1:23" x14ac:dyDescent="0.25">
      <c r="A2055">
        <f t="shared" si="285"/>
        <v>86</v>
      </c>
      <c r="B2055">
        <f t="shared" si="286"/>
        <v>3</v>
      </c>
      <c r="C2055" s="1">
        <f t="shared" si="293"/>
        <v>41725.166666661709</v>
      </c>
      <c r="D2055" s="7">
        <v>0</v>
      </c>
      <c r="E2055" s="7"/>
      <c r="G2055">
        <v>36.979999999999997</v>
      </c>
      <c r="H2055" s="12">
        <v>173.58176675638492</v>
      </c>
      <c r="I2055" s="13">
        <f>$D$2*tarifas!$D$12/24</f>
        <v>1.4541666666666666</v>
      </c>
      <c r="J2055" s="13" t="e">
        <f>VLOOKUP(E2055&amp;" "&amp;F2055,tarifas!$A$13:$D$20,4,FALSE)*H2055</f>
        <v>#N/A</v>
      </c>
      <c r="K2055" s="13">
        <f>IF(F2055="COD1",tarifas!$D$11*(SUMIFS($H$11:$H$8770,$F$11:$F$8770,"=COD1",$B$11:$B$8770,"="&amp;B2055)/COUNTIFS($F$11:$F$8770,"=COD1",$B$11:$B$8770,"="&amp;B2055))/COUNTIFS($A$11:$A$8770,"="&amp;A2055,$F$11:$F$8770,"=COD1"),0)</f>
        <v>0</v>
      </c>
      <c r="L2055" s="13" t="e">
        <f>(VLOOKUP(F2055,tarifas!$C$7:$D$10,2,FALSE)+tarifas!$D$21)*datos!H2055</f>
        <v>#N/A</v>
      </c>
      <c r="M2055">
        <v>0</v>
      </c>
      <c r="N2055" s="13" t="e">
        <f t="shared" si="287"/>
        <v>#N/A</v>
      </c>
      <c r="O2055">
        <f t="shared" si="288"/>
        <v>0</v>
      </c>
      <c r="P2055" s="12">
        <f t="shared" si="289"/>
        <v>173.58176675638492</v>
      </c>
      <c r="Q2055">
        <f t="shared" si="290"/>
        <v>0</v>
      </c>
      <c r="R2055">
        <f>$D$2*tarifas!$D$12/24</f>
        <v>1.4541666666666666</v>
      </c>
      <c r="S2055" t="e">
        <f>VLOOKUP(E2055&amp;" "&amp;F2055,tarifas!$A$13:$D$20,4,FALSE)*P2055</f>
        <v>#N/A</v>
      </c>
      <c r="T2055">
        <f>IF(F2055="COD1",tarifas!$D$11*(SUMIFS($P$11:$P$8770,$F$11:$F$8770,"=COD1",$B$11:$B$8770,"="&amp;B2055)/COUNTIFS($F$11:$F$8770,"=COD1",$B$11:$B$8770,"="&amp;B2055))/COUNTIFS($A$11:$A$8770,"="&amp;A2055,$F$11:$F$8770,"=COD1"),0)</f>
        <v>0</v>
      </c>
      <c r="U2055" t="e">
        <f>(VLOOKUP(F2055,tarifas!$C$7:$D$10,2,FALSE)+tarifas!$D$21)*datos!P2055</f>
        <v>#N/A</v>
      </c>
      <c r="V2055" t="e">
        <f t="shared" si="291"/>
        <v>#N/A</v>
      </c>
      <c r="W2055">
        <f t="shared" si="292"/>
        <v>0</v>
      </c>
    </row>
    <row r="2056" spans="1:23" x14ac:dyDescent="0.25">
      <c r="A2056">
        <f t="shared" si="285"/>
        <v>86</v>
      </c>
      <c r="B2056">
        <f t="shared" si="286"/>
        <v>3</v>
      </c>
      <c r="C2056" s="1">
        <f t="shared" si="293"/>
        <v>41725.208333328374</v>
      </c>
      <c r="D2056" s="7">
        <v>0</v>
      </c>
      <c r="E2056" s="7"/>
      <c r="G2056">
        <v>39.5</v>
      </c>
      <c r="H2056" s="12">
        <v>174.1409663205884</v>
      </c>
      <c r="I2056" s="13">
        <f>$D$2*tarifas!$D$12/24</f>
        <v>1.4541666666666666</v>
      </c>
      <c r="J2056" s="13" t="e">
        <f>VLOOKUP(E2056&amp;" "&amp;F2056,tarifas!$A$13:$D$20,4,FALSE)*H2056</f>
        <v>#N/A</v>
      </c>
      <c r="K2056" s="13">
        <f>IF(F2056="COD1",tarifas!$D$11*(SUMIFS($H$11:$H$8770,$F$11:$F$8770,"=COD1",$B$11:$B$8770,"="&amp;B2056)/COUNTIFS($F$11:$F$8770,"=COD1",$B$11:$B$8770,"="&amp;B2056))/COUNTIFS($A$11:$A$8770,"="&amp;A2056,$F$11:$F$8770,"=COD1"),0)</f>
        <v>0</v>
      </c>
      <c r="L2056" s="13" t="e">
        <f>(VLOOKUP(F2056,tarifas!$C$7:$D$10,2,FALSE)+tarifas!$D$21)*datos!H2056</f>
        <v>#N/A</v>
      </c>
      <c r="M2056">
        <v>0</v>
      </c>
      <c r="N2056" s="13" t="e">
        <f t="shared" si="287"/>
        <v>#N/A</v>
      </c>
      <c r="O2056">
        <f t="shared" si="288"/>
        <v>0</v>
      </c>
      <c r="P2056" s="12">
        <f t="shared" si="289"/>
        <v>174.1409663205884</v>
      </c>
      <c r="Q2056">
        <f t="shared" si="290"/>
        <v>0</v>
      </c>
      <c r="R2056">
        <f>$D$2*tarifas!$D$12/24</f>
        <v>1.4541666666666666</v>
      </c>
      <c r="S2056" t="e">
        <f>VLOOKUP(E2056&amp;" "&amp;F2056,tarifas!$A$13:$D$20,4,FALSE)*P2056</f>
        <v>#N/A</v>
      </c>
      <c r="T2056">
        <f>IF(F2056="COD1",tarifas!$D$11*(SUMIFS($P$11:$P$8770,$F$11:$F$8770,"=COD1",$B$11:$B$8770,"="&amp;B2056)/COUNTIFS($F$11:$F$8770,"=COD1",$B$11:$B$8770,"="&amp;B2056))/COUNTIFS($A$11:$A$8770,"="&amp;A2056,$F$11:$F$8770,"=COD1"),0)</f>
        <v>0</v>
      </c>
      <c r="U2056" t="e">
        <f>(VLOOKUP(F2056,tarifas!$C$7:$D$10,2,FALSE)+tarifas!$D$21)*datos!P2056</f>
        <v>#N/A</v>
      </c>
      <c r="V2056" t="e">
        <f t="shared" si="291"/>
        <v>#N/A</v>
      </c>
      <c r="W2056">
        <f t="shared" si="292"/>
        <v>0</v>
      </c>
    </row>
    <row r="2057" spans="1:23" x14ac:dyDescent="0.25">
      <c r="A2057">
        <f t="shared" si="285"/>
        <v>86</v>
      </c>
      <c r="B2057">
        <f t="shared" si="286"/>
        <v>3</v>
      </c>
      <c r="C2057" s="1">
        <f t="shared" si="293"/>
        <v>41725.249999995038</v>
      </c>
      <c r="D2057" s="7">
        <v>0</v>
      </c>
      <c r="E2057" s="7"/>
      <c r="G2057">
        <v>42.5</v>
      </c>
      <c r="H2057" s="12">
        <v>173.95129577589984</v>
      </c>
      <c r="I2057" s="13">
        <f>$D$2*tarifas!$D$12/24</f>
        <v>1.4541666666666666</v>
      </c>
      <c r="J2057" s="13" t="e">
        <f>VLOOKUP(E2057&amp;" "&amp;F2057,tarifas!$A$13:$D$20,4,FALSE)*H2057</f>
        <v>#N/A</v>
      </c>
      <c r="K2057" s="13">
        <f>IF(F2057="COD1",tarifas!$D$11*(SUMIFS($H$11:$H$8770,$F$11:$F$8770,"=COD1",$B$11:$B$8770,"="&amp;B2057)/COUNTIFS($F$11:$F$8770,"=COD1",$B$11:$B$8770,"="&amp;B2057))/COUNTIFS($A$11:$A$8770,"="&amp;A2057,$F$11:$F$8770,"=COD1"),0)</f>
        <v>0</v>
      </c>
      <c r="L2057" s="13" t="e">
        <f>(VLOOKUP(F2057,tarifas!$C$7:$D$10,2,FALSE)+tarifas!$D$21)*datos!H2057</f>
        <v>#N/A</v>
      </c>
      <c r="M2057">
        <v>4.25915</v>
      </c>
      <c r="N2057" s="13" t="e">
        <f t="shared" si="287"/>
        <v>#N/A</v>
      </c>
      <c r="O2057">
        <f t="shared" si="288"/>
        <v>4.25915</v>
      </c>
      <c r="P2057" s="12">
        <f t="shared" si="289"/>
        <v>169.69214577589983</v>
      </c>
      <c r="Q2057">
        <f t="shared" si="290"/>
        <v>0</v>
      </c>
      <c r="R2057">
        <f>$D$2*tarifas!$D$12/24</f>
        <v>1.4541666666666666</v>
      </c>
      <c r="S2057" t="e">
        <f>VLOOKUP(E2057&amp;" "&amp;F2057,tarifas!$A$13:$D$20,4,FALSE)*P2057</f>
        <v>#N/A</v>
      </c>
      <c r="T2057">
        <f>IF(F2057="COD1",tarifas!$D$11*(SUMIFS($P$11:$P$8770,$F$11:$F$8770,"=COD1",$B$11:$B$8770,"="&amp;B2057)/COUNTIFS($F$11:$F$8770,"=COD1",$B$11:$B$8770,"="&amp;B2057))/COUNTIFS($A$11:$A$8770,"="&amp;A2057,$F$11:$F$8770,"=COD1"),0)</f>
        <v>0</v>
      </c>
      <c r="U2057" t="e">
        <f>(VLOOKUP(F2057,tarifas!$C$7:$D$10,2,FALSE)+tarifas!$D$21)*datos!P2057</f>
        <v>#N/A</v>
      </c>
      <c r="V2057" t="e">
        <f t="shared" si="291"/>
        <v>#N/A</v>
      </c>
      <c r="W2057">
        <f t="shared" si="292"/>
        <v>0</v>
      </c>
    </row>
    <row r="2058" spans="1:23" x14ac:dyDescent="0.25">
      <c r="A2058">
        <f t="shared" si="285"/>
        <v>86</v>
      </c>
      <c r="B2058">
        <f t="shared" si="286"/>
        <v>3</v>
      </c>
      <c r="C2058" s="1">
        <f t="shared" si="293"/>
        <v>41725.291666661702</v>
      </c>
      <c r="D2058" s="7">
        <v>21.378787878787879</v>
      </c>
      <c r="E2058" s="7"/>
      <c r="G2058">
        <v>48.34</v>
      </c>
      <c r="H2058" s="12">
        <v>192.91670854837344</v>
      </c>
      <c r="I2058" s="13">
        <f>$D$2*tarifas!$D$12/24</f>
        <v>1.4541666666666666</v>
      </c>
      <c r="J2058" s="13" t="e">
        <f>VLOOKUP(E2058&amp;" "&amp;F2058,tarifas!$A$13:$D$20,4,FALSE)*H2058</f>
        <v>#N/A</v>
      </c>
      <c r="K2058" s="13">
        <f>IF(F2058="COD1",tarifas!$D$11*(SUMIFS($H$11:$H$8770,$F$11:$F$8770,"=COD1",$B$11:$B$8770,"="&amp;B2058)/COUNTIFS($F$11:$F$8770,"=COD1",$B$11:$B$8770,"="&amp;B2058))/COUNTIFS($A$11:$A$8770,"="&amp;A2058,$F$11:$F$8770,"=COD1"),0)</f>
        <v>0</v>
      </c>
      <c r="L2058" s="13" t="e">
        <f>(VLOOKUP(F2058,tarifas!$C$7:$D$10,2,FALSE)+tarifas!$D$21)*datos!H2058</f>
        <v>#N/A</v>
      </c>
      <c r="M2058">
        <v>41.20382</v>
      </c>
      <c r="N2058" s="13" t="e">
        <f t="shared" si="287"/>
        <v>#N/A</v>
      </c>
      <c r="O2058">
        <f t="shared" si="288"/>
        <v>41.20382</v>
      </c>
      <c r="P2058" s="12">
        <f t="shared" si="289"/>
        <v>151.71288854837343</v>
      </c>
      <c r="Q2058">
        <f t="shared" si="290"/>
        <v>0</v>
      </c>
      <c r="R2058">
        <f>$D$2*tarifas!$D$12/24</f>
        <v>1.4541666666666666</v>
      </c>
      <c r="S2058" t="e">
        <f>VLOOKUP(E2058&amp;" "&amp;F2058,tarifas!$A$13:$D$20,4,FALSE)*P2058</f>
        <v>#N/A</v>
      </c>
      <c r="T2058">
        <f>IF(F2058="COD1",tarifas!$D$11*(SUMIFS($P$11:$P$8770,$F$11:$F$8770,"=COD1",$B$11:$B$8770,"="&amp;B2058)/COUNTIFS($F$11:$F$8770,"=COD1",$B$11:$B$8770,"="&amp;B2058))/COUNTIFS($A$11:$A$8770,"="&amp;A2058,$F$11:$F$8770,"=COD1"),0)</f>
        <v>0</v>
      </c>
      <c r="U2058" t="e">
        <f>(VLOOKUP(F2058,tarifas!$C$7:$D$10,2,FALSE)+tarifas!$D$21)*datos!P2058</f>
        <v>#N/A</v>
      </c>
      <c r="V2058" t="e">
        <f t="shared" si="291"/>
        <v>#N/A</v>
      </c>
      <c r="W2058">
        <f t="shared" si="292"/>
        <v>0</v>
      </c>
    </row>
    <row r="2059" spans="1:23" x14ac:dyDescent="0.25">
      <c r="A2059">
        <f t="shared" si="285"/>
        <v>86</v>
      </c>
      <c r="B2059">
        <f t="shared" si="286"/>
        <v>3</v>
      </c>
      <c r="C2059" s="1">
        <f t="shared" si="293"/>
        <v>41725.333333328366</v>
      </c>
      <c r="D2059" s="7">
        <v>116.68181818181819</v>
      </c>
      <c r="E2059" s="7"/>
      <c r="G2059">
        <v>54.8</v>
      </c>
      <c r="H2059" s="12">
        <v>245.309010940196</v>
      </c>
      <c r="I2059" s="13">
        <f>$D$2*tarifas!$D$12/24</f>
        <v>1.4541666666666666</v>
      </c>
      <c r="J2059" s="13" t="e">
        <f>VLOOKUP(E2059&amp;" "&amp;F2059,tarifas!$A$13:$D$20,4,FALSE)*H2059</f>
        <v>#N/A</v>
      </c>
      <c r="K2059" s="13">
        <f>IF(F2059="COD1",tarifas!$D$11*(SUMIFS($H$11:$H$8770,$F$11:$F$8770,"=COD1",$B$11:$B$8770,"="&amp;B2059)/COUNTIFS($F$11:$F$8770,"=COD1",$B$11:$B$8770,"="&amp;B2059))/COUNTIFS($A$11:$A$8770,"="&amp;A2059,$F$11:$F$8770,"=COD1"),0)</f>
        <v>0</v>
      </c>
      <c r="L2059" s="13" t="e">
        <f>(VLOOKUP(F2059,tarifas!$C$7:$D$10,2,FALSE)+tarifas!$D$21)*datos!H2059</f>
        <v>#N/A</v>
      </c>
      <c r="M2059">
        <v>57.004249999999999</v>
      </c>
      <c r="N2059" s="13" t="e">
        <f t="shared" si="287"/>
        <v>#N/A</v>
      </c>
      <c r="O2059">
        <f t="shared" si="288"/>
        <v>57.004249999999999</v>
      </c>
      <c r="P2059" s="12">
        <f t="shared" si="289"/>
        <v>188.30476094019599</v>
      </c>
      <c r="Q2059">
        <f t="shared" si="290"/>
        <v>0</v>
      </c>
      <c r="R2059">
        <f>$D$2*tarifas!$D$12/24</f>
        <v>1.4541666666666666</v>
      </c>
      <c r="S2059" t="e">
        <f>VLOOKUP(E2059&amp;" "&amp;F2059,tarifas!$A$13:$D$20,4,FALSE)*P2059</f>
        <v>#N/A</v>
      </c>
      <c r="T2059">
        <f>IF(F2059="COD1",tarifas!$D$11*(SUMIFS($P$11:$P$8770,$F$11:$F$8770,"=COD1",$B$11:$B$8770,"="&amp;B2059)/COUNTIFS($F$11:$F$8770,"=COD1",$B$11:$B$8770,"="&amp;B2059))/COUNTIFS($A$11:$A$8770,"="&amp;A2059,$F$11:$F$8770,"=COD1"),0)</f>
        <v>0</v>
      </c>
      <c r="U2059" t="e">
        <f>(VLOOKUP(F2059,tarifas!$C$7:$D$10,2,FALSE)+tarifas!$D$21)*datos!P2059</f>
        <v>#N/A</v>
      </c>
      <c r="V2059" t="e">
        <f t="shared" si="291"/>
        <v>#N/A</v>
      </c>
      <c r="W2059">
        <f t="shared" si="292"/>
        <v>0</v>
      </c>
    </row>
    <row r="2060" spans="1:23" x14ac:dyDescent="0.25">
      <c r="A2060">
        <f t="shared" ref="A2060:A2123" si="294">DAYS360($C$11,C2060)</f>
        <v>86</v>
      </c>
      <c r="B2060">
        <f t="shared" ref="B2060:B2123" si="295">MONTH(C2060)</f>
        <v>3</v>
      </c>
      <c r="C2060" s="1">
        <f t="shared" si="293"/>
        <v>41725.374999995031</v>
      </c>
      <c r="D2060" s="7">
        <v>322.22727272727269</v>
      </c>
      <c r="E2060" s="7"/>
      <c r="G2060">
        <v>56.1</v>
      </c>
      <c r="H2060" s="12">
        <v>388.75388348065803</v>
      </c>
      <c r="I2060" s="13">
        <f>$D$2*tarifas!$D$12/24</f>
        <v>1.4541666666666666</v>
      </c>
      <c r="J2060" s="13" t="e">
        <f>VLOOKUP(E2060&amp;" "&amp;F2060,tarifas!$A$13:$D$20,4,FALSE)*H2060</f>
        <v>#N/A</v>
      </c>
      <c r="K2060" s="13">
        <f>IF(F2060="COD1",tarifas!$D$11*(SUMIFS($H$11:$H$8770,$F$11:$F$8770,"=COD1",$B$11:$B$8770,"="&amp;B2060)/COUNTIFS($F$11:$F$8770,"=COD1",$B$11:$B$8770,"="&amp;B2060))/COUNTIFS($A$11:$A$8770,"="&amp;A2060,$F$11:$F$8770,"=COD1"),0)</f>
        <v>0</v>
      </c>
      <c r="L2060" s="13" t="e">
        <f>(VLOOKUP(F2060,tarifas!$C$7:$D$10,2,FALSE)+tarifas!$D$21)*datos!H2060</f>
        <v>#N/A</v>
      </c>
      <c r="M2060">
        <v>180.73016000000001</v>
      </c>
      <c r="N2060" s="13" t="e">
        <f t="shared" ref="N2060:N2123" si="296">(I2060+J2060+K2060+L2060)*1.23</f>
        <v>#N/A</v>
      </c>
      <c r="O2060">
        <f t="shared" ref="O2060:O2123" si="297">IF(M2060&lt;H2060,M2060,H2060)</f>
        <v>180.73016000000001</v>
      </c>
      <c r="P2060" s="12">
        <f t="shared" ref="P2060:P2123" si="298">H2060-O2060</f>
        <v>208.02372348065802</v>
      </c>
      <c r="Q2060">
        <f t="shared" ref="Q2060:Q2123" si="299">IF(M2060&lt;H2060,0,M2060-H2060)</f>
        <v>0</v>
      </c>
      <c r="R2060">
        <f>$D$2*tarifas!$D$12/24</f>
        <v>1.4541666666666666</v>
      </c>
      <c r="S2060" t="e">
        <f>VLOOKUP(E2060&amp;" "&amp;F2060,tarifas!$A$13:$D$20,4,FALSE)*P2060</f>
        <v>#N/A</v>
      </c>
      <c r="T2060">
        <f>IF(F2060="COD1",tarifas!$D$11*(SUMIFS($P$11:$P$8770,$F$11:$F$8770,"=COD1",$B$11:$B$8770,"="&amp;B2060)/COUNTIFS($F$11:$F$8770,"=COD1",$B$11:$B$8770,"="&amp;B2060))/COUNTIFS($A$11:$A$8770,"="&amp;A2060,$F$11:$F$8770,"=COD1"),0)</f>
        <v>0</v>
      </c>
      <c r="U2060" t="e">
        <f>(VLOOKUP(F2060,tarifas!$C$7:$D$10,2,FALSE)+tarifas!$D$21)*datos!P2060</f>
        <v>#N/A</v>
      </c>
      <c r="V2060" t="e">
        <f t="shared" ref="V2060:V2123" si="300">(R2060+S2060+T2060+U2060)*1.23</f>
        <v>#N/A</v>
      </c>
      <c r="W2060">
        <f t="shared" ref="W2060:W2123" si="301">0.9*G2060/1000*Q2060</f>
        <v>0</v>
      </c>
    </row>
    <row r="2061" spans="1:23" x14ac:dyDescent="0.25">
      <c r="A2061">
        <f t="shared" si="294"/>
        <v>86</v>
      </c>
      <c r="B2061">
        <f t="shared" si="295"/>
        <v>3</v>
      </c>
      <c r="C2061" s="1">
        <f t="shared" ref="C2061:C2124" si="302">+C2060+1/24</f>
        <v>41725.416666661695</v>
      </c>
      <c r="D2061" s="7">
        <v>517.72727272727275</v>
      </c>
      <c r="E2061" s="7"/>
      <c r="G2061">
        <v>52.61</v>
      </c>
      <c r="H2061" s="12">
        <v>495.29825285040346</v>
      </c>
      <c r="I2061" s="13">
        <f>$D$2*tarifas!$D$12/24</f>
        <v>1.4541666666666666</v>
      </c>
      <c r="J2061" s="13" t="e">
        <f>VLOOKUP(E2061&amp;" "&amp;F2061,tarifas!$A$13:$D$20,4,FALSE)*H2061</f>
        <v>#N/A</v>
      </c>
      <c r="K2061" s="13">
        <f>IF(F2061="COD1",tarifas!$D$11*(SUMIFS($H$11:$H$8770,$F$11:$F$8770,"=COD1",$B$11:$B$8770,"="&amp;B2061)/COUNTIFS($F$11:$F$8770,"=COD1",$B$11:$B$8770,"="&amp;B2061))/COUNTIFS($A$11:$A$8770,"="&amp;A2061,$F$11:$F$8770,"=COD1"),0)</f>
        <v>0</v>
      </c>
      <c r="L2061" s="13" t="e">
        <f>(VLOOKUP(F2061,tarifas!$C$7:$D$10,2,FALSE)+tarifas!$D$21)*datos!H2061</f>
        <v>#N/A</v>
      </c>
      <c r="M2061">
        <v>205.72964000000002</v>
      </c>
      <c r="N2061" s="13" t="e">
        <f t="shared" si="296"/>
        <v>#N/A</v>
      </c>
      <c r="O2061">
        <f t="shared" si="297"/>
        <v>205.72964000000002</v>
      </c>
      <c r="P2061" s="12">
        <f t="shared" si="298"/>
        <v>289.56861285040344</v>
      </c>
      <c r="Q2061">
        <f t="shared" si="299"/>
        <v>0</v>
      </c>
      <c r="R2061">
        <f>$D$2*tarifas!$D$12/24</f>
        <v>1.4541666666666666</v>
      </c>
      <c r="S2061" t="e">
        <f>VLOOKUP(E2061&amp;" "&amp;F2061,tarifas!$A$13:$D$20,4,FALSE)*P2061</f>
        <v>#N/A</v>
      </c>
      <c r="T2061">
        <f>IF(F2061="COD1",tarifas!$D$11*(SUMIFS($P$11:$P$8770,$F$11:$F$8770,"=COD1",$B$11:$B$8770,"="&amp;B2061)/COUNTIFS($F$11:$F$8770,"=COD1",$B$11:$B$8770,"="&amp;B2061))/COUNTIFS($A$11:$A$8770,"="&amp;A2061,$F$11:$F$8770,"=COD1"),0)</f>
        <v>0</v>
      </c>
      <c r="U2061" t="e">
        <f>(VLOOKUP(F2061,tarifas!$C$7:$D$10,2,FALSE)+tarifas!$D$21)*datos!P2061</f>
        <v>#N/A</v>
      </c>
      <c r="V2061" t="e">
        <f t="shared" si="300"/>
        <v>#N/A</v>
      </c>
      <c r="W2061">
        <f t="shared" si="301"/>
        <v>0</v>
      </c>
    </row>
    <row r="2062" spans="1:23" x14ac:dyDescent="0.25">
      <c r="A2062">
        <f t="shared" si="294"/>
        <v>86</v>
      </c>
      <c r="B2062">
        <f t="shared" si="295"/>
        <v>3</v>
      </c>
      <c r="C2062" s="1">
        <f t="shared" si="302"/>
        <v>41725.458333328359</v>
      </c>
      <c r="D2062" s="7">
        <v>656.56060606060612</v>
      </c>
      <c r="E2062" s="7"/>
      <c r="G2062">
        <v>51.79</v>
      </c>
      <c r="H2062" s="12">
        <v>546.24066624872239</v>
      </c>
      <c r="I2062" s="13">
        <f>$D$2*tarifas!$D$12/24</f>
        <v>1.4541666666666666</v>
      </c>
      <c r="J2062" s="13" t="e">
        <f>VLOOKUP(E2062&amp;" "&amp;F2062,tarifas!$A$13:$D$20,4,FALSE)*H2062</f>
        <v>#N/A</v>
      </c>
      <c r="K2062" s="13">
        <f>IF(F2062="COD1",tarifas!$D$11*(SUMIFS($H$11:$H$8770,$F$11:$F$8770,"=COD1",$B$11:$B$8770,"="&amp;B2062)/COUNTIFS($F$11:$F$8770,"=COD1",$B$11:$B$8770,"="&amp;B2062))/COUNTIFS($A$11:$A$8770,"="&amp;A2062,$F$11:$F$8770,"=COD1"),0)</f>
        <v>0</v>
      </c>
      <c r="L2062" s="13" t="e">
        <f>(VLOOKUP(F2062,tarifas!$C$7:$D$10,2,FALSE)+tarifas!$D$21)*datos!H2062</f>
        <v>#N/A</v>
      </c>
      <c r="M2062">
        <v>349.14047999999997</v>
      </c>
      <c r="N2062" s="13" t="e">
        <f t="shared" si="296"/>
        <v>#N/A</v>
      </c>
      <c r="O2062">
        <f t="shared" si="297"/>
        <v>349.14047999999997</v>
      </c>
      <c r="P2062" s="12">
        <f t="shared" si="298"/>
        <v>197.10018624872242</v>
      </c>
      <c r="Q2062">
        <f t="shared" si="299"/>
        <v>0</v>
      </c>
      <c r="R2062">
        <f>$D$2*tarifas!$D$12/24</f>
        <v>1.4541666666666666</v>
      </c>
      <c r="S2062" t="e">
        <f>VLOOKUP(E2062&amp;" "&amp;F2062,tarifas!$A$13:$D$20,4,FALSE)*P2062</f>
        <v>#N/A</v>
      </c>
      <c r="T2062">
        <f>IF(F2062="COD1",tarifas!$D$11*(SUMIFS($P$11:$P$8770,$F$11:$F$8770,"=COD1",$B$11:$B$8770,"="&amp;B2062)/COUNTIFS($F$11:$F$8770,"=COD1",$B$11:$B$8770,"="&amp;B2062))/COUNTIFS($A$11:$A$8770,"="&amp;A2062,$F$11:$F$8770,"=COD1"),0)</f>
        <v>0</v>
      </c>
      <c r="U2062" t="e">
        <f>(VLOOKUP(F2062,tarifas!$C$7:$D$10,2,FALSE)+tarifas!$D$21)*datos!P2062</f>
        <v>#N/A</v>
      </c>
      <c r="V2062" t="e">
        <f t="shared" si="300"/>
        <v>#N/A</v>
      </c>
      <c r="W2062">
        <f t="shared" si="301"/>
        <v>0</v>
      </c>
    </row>
    <row r="2063" spans="1:23" x14ac:dyDescent="0.25">
      <c r="A2063">
        <f t="shared" si="294"/>
        <v>86</v>
      </c>
      <c r="B2063">
        <f t="shared" si="295"/>
        <v>3</v>
      </c>
      <c r="C2063" s="1">
        <f t="shared" si="302"/>
        <v>41725.499999995023</v>
      </c>
      <c r="D2063" s="7">
        <v>715.80303030303025</v>
      </c>
      <c r="E2063" s="7"/>
      <c r="G2063">
        <v>52.1</v>
      </c>
      <c r="H2063" s="12">
        <v>381.94817827329314</v>
      </c>
      <c r="I2063" s="13">
        <f>$D$2*tarifas!$D$12/24</f>
        <v>1.4541666666666666</v>
      </c>
      <c r="J2063" s="13" t="e">
        <f>VLOOKUP(E2063&amp;" "&amp;F2063,tarifas!$A$13:$D$20,4,FALSE)*H2063</f>
        <v>#N/A</v>
      </c>
      <c r="K2063" s="13">
        <f>IF(F2063="COD1",tarifas!$D$11*(SUMIFS($H$11:$H$8770,$F$11:$F$8770,"=COD1",$B$11:$B$8770,"="&amp;B2063)/COUNTIFS($F$11:$F$8770,"=COD1",$B$11:$B$8770,"="&amp;B2063))/COUNTIFS($A$11:$A$8770,"="&amp;A2063,$F$11:$F$8770,"=COD1"),0)</f>
        <v>0</v>
      </c>
      <c r="L2063" s="13" t="e">
        <f>(VLOOKUP(F2063,tarifas!$C$7:$D$10,2,FALSE)+tarifas!$D$21)*datos!H2063</f>
        <v>#N/A</v>
      </c>
      <c r="M2063">
        <v>429.19372999999996</v>
      </c>
      <c r="N2063" s="13" t="e">
        <f t="shared" si="296"/>
        <v>#N/A</v>
      </c>
      <c r="O2063">
        <f t="shared" si="297"/>
        <v>381.94817827329314</v>
      </c>
      <c r="P2063" s="12">
        <f t="shared" si="298"/>
        <v>0</v>
      </c>
      <c r="Q2063">
        <f t="shared" si="299"/>
        <v>47.245551726706822</v>
      </c>
      <c r="R2063">
        <f>$D$2*tarifas!$D$12/24</f>
        <v>1.4541666666666666</v>
      </c>
      <c r="S2063" t="e">
        <f>VLOOKUP(E2063&amp;" "&amp;F2063,tarifas!$A$13:$D$20,4,FALSE)*P2063</f>
        <v>#N/A</v>
      </c>
      <c r="T2063">
        <f>IF(F2063="COD1",tarifas!$D$11*(SUMIFS($P$11:$P$8770,$F$11:$F$8770,"=COD1",$B$11:$B$8770,"="&amp;B2063)/COUNTIFS($F$11:$F$8770,"=COD1",$B$11:$B$8770,"="&amp;B2063))/COUNTIFS($A$11:$A$8770,"="&amp;A2063,$F$11:$F$8770,"=COD1"),0)</f>
        <v>0</v>
      </c>
      <c r="U2063" t="e">
        <f>(VLOOKUP(F2063,tarifas!$C$7:$D$10,2,FALSE)+tarifas!$D$21)*datos!P2063</f>
        <v>#N/A</v>
      </c>
      <c r="V2063" t="e">
        <f t="shared" si="300"/>
        <v>#N/A</v>
      </c>
      <c r="W2063">
        <f t="shared" si="301"/>
        <v>2.2153439204652829</v>
      </c>
    </row>
    <row r="2064" spans="1:23" x14ac:dyDescent="0.25">
      <c r="A2064">
        <f t="shared" si="294"/>
        <v>86</v>
      </c>
      <c r="B2064">
        <f t="shared" si="295"/>
        <v>3</v>
      </c>
      <c r="C2064" s="1">
        <f t="shared" si="302"/>
        <v>41725.541666661687</v>
      </c>
      <c r="D2064" s="7">
        <v>742.84848484848476</v>
      </c>
      <c r="E2064" s="7"/>
      <c r="G2064">
        <v>49.39</v>
      </c>
      <c r="H2064" s="12">
        <v>356.38626671059387</v>
      </c>
      <c r="I2064" s="13">
        <f>$D$2*tarifas!$D$12/24</f>
        <v>1.4541666666666666</v>
      </c>
      <c r="J2064" s="13" t="e">
        <f>VLOOKUP(E2064&amp;" "&amp;F2064,tarifas!$A$13:$D$20,4,FALSE)*H2064</f>
        <v>#N/A</v>
      </c>
      <c r="K2064" s="13">
        <f>IF(F2064="COD1",tarifas!$D$11*(SUMIFS($H$11:$H$8770,$F$11:$F$8770,"=COD1",$B$11:$B$8770,"="&amp;B2064)/COUNTIFS($F$11:$F$8770,"=COD1",$B$11:$B$8770,"="&amp;B2064))/COUNTIFS($A$11:$A$8770,"="&amp;A2064,$F$11:$F$8770,"=COD1"),0)</f>
        <v>0</v>
      </c>
      <c r="L2064" s="13" t="e">
        <f>(VLOOKUP(F2064,tarifas!$C$7:$D$10,2,FALSE)+tarifas!$D$21)*datos!H2064</f>
        <v>#N/A</v>
      </c>
      <c r="M2064">
        <v>85.275139999999993</v>
      </c>
      <c r="N2064" s="13" t="e">
        <f t="shared" si="296"/>
        <v>#N/A</v>
      </c>
      <c r="O2064">
        <f t="shared" si="297"/>
        <v>85.275139999999993</v>
      </c>
      <c r="P2064" s="12">
        <f t="shared" si="298"/>
        <v>271.11112671059391</v>
      </c>
      <c r="Q2064">
        <f t="shared" si="299"/>
        <v>0</v>
      </c>
      <c r="R2064">
        <f>$D$2*tarifas!$D$12/24</f>
        <v>1.4541666666666666</v>
      </c>
      <c r="S2064" t="e">
        <f>VLOOKUP(E2064&amp;" "&amp;F2064,tarifas!$A$13:$D$20,4,FALSE)*P2064</f>
        <v>#N/A</v>
      </c>
      <c r="T2064">
        <f>IF(F2064="COD1",tarifas!$D$11*(SUMIFS($P$11:$P$8770,$F$11:$F$8770,"=COD1",$B$11:$B$8770,"="&amp;B2064)/COUNTIFS($F$11:$F$8770,"=COD1",$B$11:$B$8770,"="&amp;B2064))/COUNTIFS($A$11:$A$8770,"="&amp;A2064,$F$11:$F$8770,"=COD1"),0)</f>
        <v>0</v>
      </c>
      <c r="U2064" t="e">
        <f>(VLOOKUP(F2064,tarifas!$C$7:$D$10,2,FALSE)+tarifas!$D$21)*datos!P2064</f>
        <v>#N/A</v>
      </c>
      <c r="V2064" t="e">
        <f t="shared" si="300"/>
        <v>#N/A</v>
      </c>
      <c r="W2064">
        <f t="shared" si="301"/>
        <v>0</v>
      </c>
    </row>
    <row r="2065" spans="1:23" x14ac:dyDescent="0.25">
      <c r="A2065">
        <f t="shared" si="294"/>
        <v>86</v>
      </c>
      <c r="B2065">
        <f t="shared" si="295"/>
        <v>3</v>
      </c>
      <c r="C2065" s="1">
        <f t="shared" si="302"/>
        <v>41725.583333328352</v>
      </c>
      <c r="D2065" s="7">
        <v>713.74242424242425</v>
      </c>
      <c r="E2065" s="7"/>
      <c r="G2065">
        <v>47.46</v>
      </c>
      <c r="H2065" s="12">
        <v>551.65739734707506</v>
      </c>
      <c r="I2065" s="13">
        <f>$D$2*tarifas!$D$12/24</f>
        <v>1.4541666666666666</v>
      </c>
      <c r="J2065" s="13" t="e">
        <f>VLOOKUP(E2065&amp;" "&amp;F2065,tarifas!$A$13:$D$20,4,FALSE)*H2065</f>
        <v>#N/A</v>
      </c>
      <c r="K2065" s="13">
        <f>IF(F2065="COD1",tarifas!$D$11*(SUMIFS($H$11:$H$8770,$F$11:$F$8770,"=COD1",$B$11:$B$8770,"="&amp;B2065)/COUNTIFS($F$11:$F$8770,"=COD1",$B$11:$B$8770,"="&amp;B2065))/COUNTIFS($A$11:$A$8770,"="&amp;A2065,$F$11:$F$8770,"=COD1"),0)</f>
        <v>0</v>
      </c>
      <c r="L2065" s="13" t="e">
        <f>(VLOOKUP(F2065,tarifas!$C$7:$D$10,2,FALSE)+tarifas!$D$21)*datos!H2065</f>
        <v>#N/A</v>
      </c>
      <c r="M2065">
        <v>222.29179999999999</v>
      </c>
      <c r="N2065" s="13" t="e">
        <f t="shared" si="296"/>
        <v>#N/A</v>
      </c>
      <c r="O2065">
        <f t="shared" si="297"/>
        <v>222.29179999999999</v>
      </c>
      <c r="P2065" s="12">
        <f t="shared" si="298"/>
        <v>329.3655973470751</v>
      </c>
      <c r="Q2065">
        <f t="shared" si="299"/>
        <v>0</v>
      </c>
      <c r="R2065">
        <f>$D$2*tarifas!$D$12/24</f>
        <v>1.4541666666666666</v>
      </c>
      <c r="S2065" t="e">
        <f>VLOOKUP(E2065&amp;" "&amp;F2065,tarifas!$A$13:$D$20,4,FALSE)*P2065</f>
        <v>#N/A</v>
      </c>
      <c r="T2065">
        <f>IF(F2065="COD1",tarifas!$D$11*(SUMIFS($P$11:$P$8770,$F$11:$F$8770,"=COD1",$B$11:$B$8770,"="&amp;B2065)/COUNTIFS($F$11:$F$8770,"=COD1",$B$11:$B$8770,"="&amp;B2065))/COUNTIFS($A$11:$A$8770,"="&amp;A2065,$F$11:$F$8770,"=COD1"),0)</f>
        <v>0</v>
      </c>
      <c r="U2065" t="e">
        <f>(VLOOKUP(F2065,tarifas!$C$7:$D$10,2,FALSE)+tarifas!$D$21)*datos!P2065</f>
        <v>#N/A</v>
      </c>
      <c r="V2065" t="e">
        <f t="shared" si="300"/>
        <v>#N/A</v>
      </c>
      <c r="W2065">
        <f t="shared" si="301"/>
        <v>0</v>
      </c>
    </row>
    <row r="2066" spans="1:23" x14ac:dyDescent="0.25">
      <c r="A2066">
        <f t="shared" si="294"/>
        <v>86</v>
      </c>
      <c r="B2066">
        <f t="shared" si="295"/>
        <v>3</v>
      </c>
      <c r="C2066" s="1">
        <f t="shared" si="302"/>
        <v>41725.624999995016</v>
      </c>
      <c r="D2066" s="7">
        <v>646.77272727272725</v>
      </c>
      <c r="E2066" s="7"/>
      <c r="G2066">
        <v>45</v>
      </c>
      <c r="H2066" s="12">
        <v>632.28468842817642</v>
      </c>
      <c r="I2066" s="13">
        <f>$D$2*tarifas!$D$12/24</f>
        <v>1.4541666666666666</v>
      </c>
      <c r="J2066" s="13" t="e">
        <f>VLOOKUP(E2066&amp;" "&amp;F2066,tarifas!$A$13:$D$20,4,FALSE)*H2066</f>
        <v>#N/A</v>
      </c>
      <c r="K2066" s="13">
        <f>IF(F2066="COD1",tarifas!$D$11*(SUMIFS($H$11:$H$8770,$F$11:$F$8770,"=COD1",$B$11:$B$8770,"="&amp;B2066)/COUNTIFS($F$11:$F$8770,"=COD1",$B$11:$B$8770,"="&amp;B2066))/COUNTIFS($A$11:$A$8770,"="&amp;A2066,$F$11:$F$8770,"=COD1"),0)</f>
        <v>0</v>
      </c>
      <c r="L2066" s="13" t="e">
        <f>(VLOOKUP(F2066,tarifas!$C$7:$D$10,2,FALSE)+tarifas!$D$21)*datos!H2066</f>
        <v>#N/A</v>
      </c>
      <c r="M2066">
        <v>237.20618999999999</v>
      </c>
      <c r="N2066" s="13" t="e">
        <f t="shared" si="296"/>
        <v>#N/A</v>
      </c>
      <c r="O2066">
        <f t="shared" si="297"/>
        <v>237.20618999999999</v>
      </c>
      <c r="P2066" s="12">
        <f t="shared" si="298"/>
        <v>395.07849842817643</v>
      </c>
      <c r="Q2066">
        <f t="shared" si="299"/>
        <v>0</v>
      </c>
      <c r="R2066">
        <f>$D$2*tarifas!$D$12/24</f>
        <v>1.4541666666666666</v>
      </c>
      <c r="S2066" t="e">
        <f>VLOOKUP(E2066&amp;" "&amp;F2066,tarifas!$A$13:$D$20,4,FALSE)*P2066</f>
        <v>#N/A</v>
      </c>
      <c r="T2066">
        <f>IF(F2066="COD1",tarifas!$D$11*(SUMIFS($P$11:$P$8770,$F$11:$F$8770,"=COD1",$B$11:$B$8770,"="&amp;B2066)/COUNTIFS($F$11:$F$8770,"=COD1",$B$11:$B$8770,"="&amp;B2066))/COUNTIFS($A$11:$A$8770,"="&amp;A2066,$F$11:$F$8770,"=COD1"),0)</f>
        <v>0</v>
      </c>
      <c r="U2066" t="e">
        <f>(VLOOKUP(F2066,tarifas!$C$7:$D$10,2,FALSE)+tarifas!$D$21)*datos!P2066</f>
        <v>#N/A</v>
      </c>
      <c r="V2066" t="e">
        <f t="shared" si="300"/>
        <v>#N/A</v>
      </c>
      <c r="W2066">
        <f t="shared" si="301"/>
        <v>0</v>
      </c>
    </row>
    <row r="2067" spans="1:23" x14ac:dyDescent="0.25">
      <c r="A2067">
        <f t="shared" si="294"/>
        <v>86</v>
      </c>
      <c r="B2067">
        <f t="shared" si="295"/>
        <v>3</v>
      </c>
      <c r="C2067" s="1">
        <f t="shared" si="302"/>
        <v>41725.66666666168</v>
      </c>
      <c r="D2067" s="7">
        <v>532.66666666666674</v>
      </c>
      <c r="E2067" s="7"/>
      <c r="G2067">
        <v>45.13</v>
      </c>
      <c r="H2067" s="12">
        <v>637.41300671570059</v>
      </c>
      <c r="I2067" s="13">
        <f>$D$2*tarifas!$D$12/24</f>
        <v>1.4541666666666666</v>
      </c>
      <c r="J2067" s="13" t="e">
        <f>VLOOKUP(E2067&amp;" "&amp;F2067,tarifas!$A$13:$D$20,4,FALSE)*H2067</f>
        <v>#N/A</v>
      </c>
      <c r="K2067" s="13">
        <f>IF(F2067="COD1",tarifas!$D$11*(SUMIFS($H$11:$H$8770,$F$11:$F$8770,"=COD1",$B$11:$B$8770,"="&amp;B2067)/COUNTIFS($F$11:$F$8770,"=COD1",$B$11:$B$8770,"="&amp;B2067))/COUNTIFS($A$11:$A$8770,"="&amp;A2067,$F$11:$F$8770,"=COD1"),0)</f>
        <v>0</v>
      </c>
      <c r="L2067" s="13" t="e">
        <f>(VLOOKUP(F2067,tarifas!$C$7:$D$10,2,FALSE)+tarifas!$D$21)*datos!H2067</f>
        <v>#N/A</v>
      </c>
      <c r="M2067">
        <v>157.59472</v>
      </c>
      <c r="N2067" s="13" t="e">
        <f t="shared" si="296"/>
        <v>#N/A</v>
      </c>
      <c r="O2067">
        <f t="shared" si="297"/>
        <v>157.59472</v>
      </c>
      <c r="P2067" s="12">
        <f t="shared" si="298"/>
        <v>479.81828671570059</v>
      </c>
      <c r="Q2067">
        <f t="shared" si="299"/>
        <v>0</v>
      </c>
      <c r="R2067">
        <f>$D$2*tarifas!$D$12/24</f>
        <v>1.4541666666666666</v>
      </c>
      <c r="S2067" t="e">
        <f>VLOOKUP(E2067&amp;" "&amp;F2067,tarifas!$A$13:$D$20,4,FALSE)*P2067</f>
        <v>#N/A</v>
      </c>
      <c r="T2067">
        <f>IF(F2067="COD1",tarifas!$D$11*(SUMIFS($P$11:$P$8770,$F$11:$F$8770,"=COD1",$B$11:$B$8770,"="&amp;B2067)/COUNTIFS($F$11:$F$8770,"=COD1",$B$11:$B$8770,"="&amp;B2067))/COUNTIFS($A$11:$A$8770,"="&amp;A2067,$F$11:$F$8770,"=COD1"),0)</f>
        <v>0</v>
      </c>
      <c r="U2067" t="e">
        <f>(VLOOKUP(F2067,tarifas!$C$7:$D$10,2,FALSE)+tarifas!$D$21)*datos!P2067</f>
        <v>#N/A</v>
      </c>
      <c r="V2067" t="e">
        <f t="shared" si="300"/>
        <v>#N/A</v>
      </c>
      <c r="W2067">
        <f t="shared" si="301"/>
        <v>0</v>
      </c>
    </row>
    <row r="2068" spans="1:23" x14ac:dyDescent="0.25">
      <c r="A2068">
        <f t="shared" si="294"/>
        <v>86</v>
      </c>
      <c r="B2068">
        <f t="shared" si="295"/>
        <v>3</v>
      </c>
      <c r="C2068" s="1">
        <f t="shared" si="302"/>
        <v>41725.708333328344</v>
      </c>
      <c r="D2068" s="7">
        <v>322.4848484848485</v>
      </c>
      <c r="E2068" s="7"/>
      <c r="G2068">
        <v>48.93</v>
      </c>
      <c r="H2068" s="12">
        <v>501.53611297350835</v>
      </c>
      <c r="I2068" s="13">
        <f>$D$2*tarifas!$D$12/24</f>
        <v>1.4541666666666666</v>
      </c>
      <c r="J2068" s="13" t="e">
        <f>VLOOKUP(E2068&amp;" "&amp;F2068,tarifas!$A$13:$D$20,4,FALSE)*H2068</f>
        <v>#N/A</v>
      </c>
      <c r="K2068" s="13">
        <f>IF(F2068="COD1",tarifas!$D$11*(SUMIFS($H$11:$H$8770,$F$11:$F$8770,"=COD1",$B$11:$B$8770,"="&amp;B2068)/COUNTIFS($F$11:$F$8770,"=COD1",$B$11:$B$8770,"="&amp;B2068))/COUNTIFS($A$11:$A$8770,"="&amp;A2068,$F$11:$F$8770,"=COD1"),0)</f>
        <v>0</v>
      </c>
      <c r="L2068" s="13" t="e">
        <f>(VLOOKUP(F2068,tarifas!$C$7:$D$10,2,FALSE)+tarifas!$D$21)*datos!H2068</f>
        <v>#N/A</v>
      </c>
      <c r="M2068">
        <v>26.108029999999999</v>
      </c>
      <c r="N2068" s="13" t="e">
        <f t="shared" si="296"/>
        <v>#N/A</v>
      </c>
      <c r="O2068">
        <f t="shared" si="297"/>
        <v>26.108029999999999</v>
      </c>
      <c r="P2068" s="12">
        <f t="shared" si="298"/>
        <v>475.42808297350837</v>
      </c>
      <c r="Q2068">
        <f t="shared" si="299"/>
        <v>0</v>
      </c>
      <c r="R2068">
        <f>$D$2*tarifas!$D$12/24</f>
        <v>1.4541666666666666</v>
      </c>
      <c r="S2068" t="e">
        <f>VLOOKUP(E2068&amp;" "&amp;F2068,tarifas!$A$13:$D$20,4,FALSE)*P2068</f>
        <v>#N/A</v>
      </c>
      <c r="T2068">
        <f>IF(F2068="COD1",tarifas!$D$11*(SUMIFS($P$11:$P$8770,$F$11:$F$8770,"=COD1",$B$11:$B$8770,"="&amp;B2068)/COUNTIFS($F$11:$F$8770,"=COD1",$B$11:$B$8770,"="&amp;B2068))/COUNTIFS($A$11:$A$8770,"="&amp;A2068,$F$11:$F$8770,"=COD1"),0)</f>
        <v>0</v>
      </c>
      <c r="U2068" t="e">
        <f>(VLOOKUP(F2068,tarifas!$C$7:$D$10,2,FALSE)+tarifas!$D$21)*datos!P2068</f>
        <v>#N/A</v>
      </c>
      <c r="V2068" t="e">
        <f t="shared" si="300"/>
        <v>#N/A</v>
      </c>
      <c r="W2068">
        <f t="shared" si="301"/>
        <v>0</v>
      </c>
    </row>
    <row r="2069" spans="1:23" x14ac:dyDescent="0.25">
      <c r="A2069">
        <f t="shared" si="294"/>
        <v>86</v>
      </c>
      <c r="B2069">
        <f t="shared" si="295"/>
        <v>3</v>
      </c>
      <c r="C2069" s="1">
        <f t="shared" si="302"/>
        <v>41725.749999995009</v>
      </c>
      <c r="D2069" s="7">
        <v>124.40909090909091</v>
      </c>
      <c r="E2069" s="7"/>
      <c r="G2069">
        <v>54.2</v>
      </c>
      <c r="H2069" s="12">
        <v>377.64322281803641</v>
      </c>
      <c r="I2069" s="13">
        <f>$D$2*tarifas!$D$12/24</f>
        <v>1.4541666666666666</v>
      </c>
      <c r="J2069" s="13" t="e">
        <f>VLOOKUP(E2069&amp;" "&amp;F2069,tarifas!$A$13:$D$20,4,FALSE)*H2069</f>
        <v>#N/A</v>
      </c>
      <c r="K2069" s="13">
        <f>IF(F2069="COD1",tarifas!$D$11*(SUMIFS($H$11:$H$8770,$F$11:$F$8770,"=COD1",$B$11:$B$8770,"="&amp;B2069)/COUNTIFS($F$11:$F$8770,"=COD1",$B$11:$B$8770,"="&amp;B2069))/COUNTIFS($A$11:$A$8770,"="&amp;A2069,$F$11:$F$8770,"=COD1"),0)</f>
        <v>0</v>
      </c>
      <c r="L2069" s="13" t="e">
        <f>(VLOOKUP(F2069,tarifas!$C$7:$D$10,2,FALSE)+tarifas!$D$21)*datos!H2069</f>
        <v>#N/A</v>
      </c>
      <c r="M2069">
        <v>0</v>
      </c>
      <c r="N2069" s="13" t="e">
        <f t="shared" si="296"/>
        <v>#N/A</v>
      </c>
      <c r="O2069">
        <f t="shared" si="297"/>
        <v>0</v>
      </c>
      <c r="P2069" s="12">
        <f t="shared" si="298"/>
        <v>377.64322281803641</v>
      </c>
      <c r="Q2069">
        <f t="shared" si="299"/>
        <v>0</v>
      </c>
      <c r="R2069">
        <f>$D$2*tarifas!$D$12/24</f>
        <v>1.4541666666666666</v>
      </c>
      <c r="S2069" t="e">
        <f>VLOOKUP(E2069&amp;" "&amp;F2069,tarifas!$A$13:$D$20,4,FALSE)*P2069</f>
        <v>#N/A</v>
      </c>
      <c r="T2069">
        <f>IF(F2069="COD1",tarifas!$D$11*(SUMIFS($P$11:$P$8770,$F$11:$F$8770,"=COD1",$B$11:$B$8770,"="&amp;B2069)/COUNTIFS($F$11:$F$8770,"=COD1",$B$11:$B$8770,"="&amp;B2069))/COUNTIFS($A$11:$A$8770,"="&amp;A2069,$F$11:$F$8770,"=COD1"),0)</f>
        <v>0</v>
      </c>
      <c r="U2069" t="e">
        <f>(VLOOKUP(F2069,tarifas!$C$7:$D$10,2,FALSE)+tarifas!$D$21)*datos!P2069</f>
        <v>#N/A</v>
      </c>
      <c r="V2069" t="e">
        <f t="shared" si="300"/>
        <v>#N/A</v>
      </c>
      <c r="W2069">
        <f t="shared" si="301"/>
        <v>0</v>
      </c>
    </row>
    <row r="2070" spans="1:23" x14ac:dyDescent="0.25">
      <c r="A2070">
        <f t="shared" si="294"/>
        <v>86</v>
      </c>
      <c r="B2070">
        <f t="shared" si="295"/>
        <v>3</v>
      </c>
      <c r="C2070" s="1">
        <f t="shared" si="302"/>
        <v>41725.791666661673</v>
      </c>
      <c r="D2070" s="7">
        <v>0</v>
      </c>
      <c r="E2070" s="7"/>
      <c r="G2070">
        <v>52.1</v>
      </c>
      <c r="H2070" s="12">
        <v>270.09280074372037</v>
      </c>
      <c r="I2070" s="13">
        <f>$D$2*tarifas!$D$12/24</f>
        <v>1.4541666666666666</v>
      </c>
      <c r="J2070" s="13" t="e">
        <f>VLOOKUP(E2070&amp;" "&amp;F2070,tarifas!$A$13:$D$20,4,FALSE)*H2070</f>
        <v>#N/A</v>
      </c>
      <c r="K2070" s="13">
        <f>IF(F2070="COD1",tarifas!$D$11*(SUMIFS($H$11:$H$8770,$F$11:$F$8770,"=COD1",$B$11:$B$8770,"="&amp;B2070)/COUNTIFS($F$11:$F$8770,"=COD1",$B$11:$B$8770,"="&amp;B2070))/COUNTIFS($A$11:$A$8770,"="&amp;A2070,$F$11:$F$8770,"=COD1"),0)</f>
        <v>0</v>
      </c>
      <c r="L2070" s="13" t="e">
        <f>(VLOOKUP(F2070,tarifas!$C$7:$D$10,2,FALSE)+tarifas!$D$21)*datos!H2070</f>
        <v>#N/A</v>
      </c>
      <c r="M2070">
        <v>0</v>
      </c>
      <c r="N2070" s="13" t="e">
        <f t="shared" si="296"/>
        <v>#N/A</v>
      </c>
      <c r="O2070">
        <f t="shared" si="297"/>
        <v>0</v>
      </c>
      <c r="P2070" s="12">
        <f t="shared" si="298"/>
        <v>270.09280074372037</v>
      </c>
      <c r="Q2070">
        <f t="shared" si="299"/>
        <v>0</v>
      </c>
      <c r="R2070">
        <f>$D$2*tarifas!$D$12/24</f>
        <v>1.4541666666666666</v>
      </c>
      <c r="S2070" t="e">
        <f>VLOOKUP(E2070&amp;" "&amp;F2070,tarifas!$A$13:$D$20,4,FALSE)*P2070</f>
        <v>#N/A</v>
      </c>
      <c r="T2070">
        <f>IF(F2070="COD1",tarifas!$D$11*(SUMIFS($P$11:$P$8770,$F$11:$F$8770,"=COD1",$B$11:$B$8770,"="&amp;B2070)/COUNTIFS($F$11:$F$8770,"=COD1",$B$11:$B$8770,"="&amp;B2070))/COUNTIFS($A$11:$A$8770,"="&amp;A2070,$F$11:$F$8770,"=COD1"),0)</f>
        <v>0</v>
      </c>
      <c r="U2070" t="e">
        <f>(VLOOKUP(F2070,tarifas!$C$7:$D$10,2,FALSE)+tarifas!$D$21)*datos!P2070</f>
        <v>#N/A</v>
      </c>
      <c r="V2070" t="e">
        <f t="shared" si="300"/>
        <v>#N/A</v>
      </c>
      <c r="W2070">
        <f t="shared" si="301"/>
        <v>0</v>
      </c>
    </row>
    <row r="2071" spans="1:23" x14ac:dyDescent="0.25">
      <c r="A2071">
        <f t="shared" si="294"/>
        <v>86</v>
      </c>
      <c r="B2071">
        <f t="shared" si="295"/>
        <v>3</v>
      </c>
      <c r="C2071" s="1">
        <f t="shared" si="302"/>
        <v>41725.833333328337</v>
      </c>
      <c r="D2071" s="7">
        <v>0</v>
      </c>
      <c r="E2071" s="7"/>
      <c r="G2071">
        <v>56.1</v>
      </c>
      <c r="H2071" s="12">
        <v>207.58805816662743</v>
      </c>
      <c r="I2071" s="13">
        <f>$D$2*tarifas!$D$12/24</f>
        <v>1.4541666666666666</v>
      </c>
      <c r="J2071" s="13" t="e">
        <f>VLOOKUP(E2071&amp;" "&amp;F2071,tarifas!$A$13:$D$20,4,FALSE)*H2071</f>
        <v>#N/A</v>
      </c>
      <c r="K2071" s="13">
        <f>IF(F2071="COD1",tarifas!$D$11*(SUMIFS($H$11:$H$8770,$F$11:$F$8770,"=COD1",$B$11:$B$8770,"="&amp;B2071)/COUNTIFS($F$11:$F$8770,"=COD1",$B$11:$B$8770,"="&amp;B2071))/COUNTIFS($A$11:$A$8770,"="&amp;A2071,$F$11:$F$8770,"=COD1"),0)</f>
        <v>0</v>
      </c>
      <c r="L2071" s="13" t="e">
        <f>(VLOOKUP(F2071,tarifas!$C$7:$D$10,2,FALSE)+tarifas!$D$21)*datos!H2071</f>
        <v>#N/A</v>
      </c>
      <c r="M2071">
        <v>0</v>
      </c>
      <c r="N2071" s="13" t="e">
        <f t="shared" si="296"/>
        <v>#N/A</v>
      </c>
      <c r="O2071">
        <f t="shared" si="297"/>
        <v>0</v>
      </c>
      <c r="P2071" s="12">
        <f t="shared" si="298"/>
        <v>207.58805816662743</v>
      </c>
      <c r="Q2071">
        <f t="shared" si="299"/>
        <v>0</v>
      </c>
      <c r="R2071">
        <f>$D$2*tarifas!$D$12/24</f>
        <v>1.4541666666666666</v>
      </c>
      <c r="S2071" t="e">
        <f>VLOOKUP(E2071&amp;" "&amp;F2071,tarifas!$A$13:$D$20,4,FALSE)*P2071</f>
        <v>#N/A</v>
      </c>
      <c r="T2071">
        <f>IF(F2071="COD1",tarifas!$D$11*(SUMIFS($P$11:$P$8770,$F$11:$F$8770,"=COD1",$B$11:$B$8770,"="&amp;B2071)/COUNTIFS($F$11:$F$8770,"=COD1",$B$11:$B$8770,"="&amp;B2071))/COUNTIFS($A$11:$A$8770,"="&amp;A2071,$F$11:$F$8770,"=COD1"),0)</f>
        <v>0</v>
      </c>
      <c r="U2071" t="e">
        <f>(VLOOKUP(F2071,tarifas!$C$7:$D$10,2,FALSE)+tarifas!$D$21)*datos!P2071</f>
        <v>#N/A</v>
      </c>
      <c r="V2071" t="e">
        <f t="shared" si="300"/>
        <v>#N/A</v>
      </c>
      <c r="W2071">
        <f t="shared" si="301"/>
        <v>0</v>
      </c>
    </row>
    <row r="2072" spans="1:23" x14ac:dyDescent="0.25">
      <c r="A2072">
        <f t="shared" si="294"/>
        <v>86</v>
      </c>
      <c r="B2072">
        <f t="shared" si="295"/>
        <v>3</v>
      </c>
      <c r="C2072" s="1">
        <f t="shared" si="302"/>
        <v>41725.874999995001</v>
      </c>
      <c r="D2072" s="7">
        <v>0</v>
      </c>
      <c r="E2072" s="7"/>
      <c r="G2072">
        <v>51.79</v>
      </c>
      <c r="H2072" s="12">
        <v>187.78234001382378</v>
      </c>
      <c r="I2072" s="13">
        <f>$D$2*tarifas!$D$12/24</f>
        <v>1.4541666666666666</v>
      </c>
      <c r="J2072" s="13" t="e">
        <f>VLOOKUP(E2072&amp;" "&amp;F2072,tarifas!$A$13:$D$20,4,FALSE)*H2072</f>
        <v>#N/A</v>
      </c>
      <c r="K2072" s="13">
        <f>IF(F2072="COD1",tarifas!$D$11*(SUMIFS($H$11:$H$8770,$F$11:$F$8770,"=COD1",$B$11:$B$8770,"="&amp;B2072)/COUNTIFS($F$11:$F$8770,"=COD1",$B$11:$B$8770,"="&amp;B2072))/COUNTIFS($A$11:$A$8770,"="&amp;A2072,$F$11:$F$8770,"=COD1"),0)</f>
        <v>0</v>
      </c>
      <c r="L2072" s="13" t="e">
        <f>(VLOOKUP(F2072,tarifas!$C$7:$D$10,2,FALSE)+tarifas!$D$21)*datos!H2072</f>
        <v>#N/A</v>
      </c>
      <c r="M2072">
        <v>0</v>
      </c>
      <c r="N2072" s="13" t="e">
        <f t="shared" si="296"/>
        <v>#N/A</v>
      </c>
      <c r="O2072">
        <f t="shared" si="297"/>
        <v>0</v>
      </c>
      <c r="P2072" s="12">
        <f t="shared" si="298"/>
        <v>187.78234001382378</v>
      </c>
      <c r="Q2072">
        <f t="shared" si="299"/>
        <v>0</v>
      </c>
      <c r="R2072">
        <f>$D$2*tarifas!$D$12/24</f>
        <v>1.4541666666666666</v>
      </c>
      <c r="S2072" t="e">
        <f>VLOOKUP(E2072&amp;" "&amp;F2072,tarifas!$A$13:$D$20,4,FALSE)*P2072</f>
        <v>#N/A</v>
      </c>
      <c r="T2072">
        <f>IF(F2072="COD1",tarifas!$D$11*(SUMIFS($P$11:$P$8770,$F$11:$F$8770,"=COD1",$B$11:$B$8770,"="&amp;B2072)/COUNTIFS($F$11:$F$8770,"=COD1",$B$11:$B$8770,"="&amp;B2072))/COUNTIFS($A$11:$A$8770,"="&amp;A2072,$F$11:$F$8770,"=COD1"),0)</f>
        <v>0</v>
      </c>
      <c r="U2072" t="e">
        <f>(VLOOKUP(F2072,tarifas!$C$7:$D$10,2,FALSE)+tarifas!$D$21)*datos!P2072</f>
        <v>#N/A</v>
      </c>
      <c r="V2072" t="e">
        <f t="shared" si="300"/>
        <v>#N/A</v>
      </c>
      <c r="W2072">
        <f t="shared" si="301"/>
        <v>0</v>
      </c>
    </row>
    <row r="2073" spans="1:23" x14ac:dyDescent="0.25">
      <c r="A2073">
        <f t="shared" si="294"/>
        <v>86</v>
      </c>
      <c r="B2073">
        <f t="shared" si="295"/>
        <v>3</v>
      </c>
      <c r="C2073" s="1">
        <f t="shared" si="302"/>
        <v>41725.916666661666</v>
      </c>
      <c r="D2073" s="7">
        <v>0</v>
      </c>
      <c r="E2073" s="7"/>
      <c r="G2073">
        <v>44.17</v>
      </c>
      <c r="H2073" s="12">
        <v>183.85204358695995</v>
      </c>
      <c r="I2073" s="13">
        <f>$D$2*tarifas!$D$12/24</f>
        <v>1.4541666666666666</v>
      </c>
      <c r="J2073" s="13" t="e">
        <f>VLOOKUP(E2073&amp;" "&amp;F2073,tarifas!$A$13:$D$20,4,FALSE)*H2073</f>
        <v>#N/A</v>
      </c>
      <c r="K2073" s="13">
        <f>IF(F2073="COD1",tarifas!$D$11*(SUMIFS($H$11:$H$8770,$F$11:$F$8770,"=COD1",$B$11:$B$8770,"="&amp;B2073)/COUNTIFS($F$11:$F$8770,"=COD1",$B$11:$B$8770,"="&amp;B2073))/COUNTIFS($A$11:$A$8770,"="&amp;A2073,$F$11:$F$8770,"=COD1"),0)</f>
        <v>0</v>
      </c>
      <c r="L2073" s="13" t="e">
        <f>(VLOOKUP(F2073,tarifas!$C$7:$D$10,2,FALSE)+tarifas!$D$21)*datos!H2073</f>
        <v>#N/A</v>
      </c>
      <c r="M2073">
        <v>0</v>
      </c>
      <c r="N2073" s="13" t="e">
        <f t="shared" si="296"/>
        <v>#N/A</v>
      </c>
      <c r="O2073">
        <f t="shared" si="297"/>
        <v>0</v>
      </c>
      <c r="P2073" s="12">
        <f t="shared" si="298"/>
        <v>183.85204358695995</v>
      </c>
      <c r="Q2073">
        <f t="shared" si="299"/>
        <v>0</v>
      </c>
      <c r="R2073">
        <f>$D$2*tarifas!$D$12/24</f>
        <v>1.4541666666666666</v>
      </c>
      <c r="S2073" t="e">
        <f>VLOOKUP(E2073&amp;" "&amp;F2073,tarifas!$A$13:$D$20,4,FALSE)*P2073</f>
        <v>#N/A</v>
      </c>
      <c r="T2073">
        <f>IF(F2073="COD1",tarifas!$D$11*(SUMIFS($P$11:$P$8770,$F$11:$F$8770,"=COD1",$B$11:$B$8770,"="&amp;B2073)/COUNTIFS($F$11:$F$8770,"=COD1",$B$11:$B$8770,"="&amp;B2073))/COUNTIFS($A$11:$A$8770,"="&amp;A2073,$F$11:$F$8770,"=COD1"),0)</f>
        <v>0</v>
      </c>
      <c r="U2073" t="e">
        <f>(VLOOKUP(F2073,tarifas!$C$7:$D$10,2,FALSE)+tarifas!$D$21)*datos!P2073</f>
        <v>#N/A</v>
      </c>
      <c r="V2073" t="e">
        <f t="shared" si="300"/>
        <v>#N/A</v>
      </c>
      <c r="W2073">
        <f t="shared" si="301"/>
        <v>0</v>
      </c>
    </row>
    <row r="2074" spans="1:23" x14ac:dyDescent="0.25">
      <c r="A2074">
        <f t="shared" si="294"/>
        <v>86</v>
      </c>
      <c r="B2074">
        <f t="shared" si="295"/>
        <v>3</v>
      </c>
      <c r="C2074" s="1">
        <f t="shared" si="302"/>
        <v>41725.95833332833</v>
      </c>
      <c r="D2074" s="7">
        <v>0</v>
      </c>
      <c r="E2074" s="7"/>
      <c r="G2074">
        <v>38.69</v>
      </c>
      <c r="H2074" s="12">
        <v>184.675547276549</v>
      </c>
      <c r="I2074" s="13">
        <f>$D$2*tarifas!$D$12/24</f>
        <v>1.4541666666666666</v>
      </c>
      <c r="J2074" s="13" t="e">
        <f>VLOOKUP(E2074&amp;" "&amp;F2074,tarifas!$A$13:$D$20,4,FALSE)*H2074</f>
        <v>#N/A</v>
      </c>
      <c r="K2074" s="13">
        <f>IF(F2074="COD1",tarifas!$D$11*(SUMIFS($H$11:$H$8770,$F$11:$F$8770,"=COD1",$B$11:$B$8770,"="&amp;B2074)/COUNTIFS($F$11:$F$8770,"=COD1",$B$11:$B$8770,"="&amp;B2074))/COUNTIFS($A$11:$A$8770,"="&amp;A2074,$F$11:$F$8770,"=COD1"),0)</f>
        <v>0</v>
      </c>
      <c r="L2074" s="13" t="e">
        <f>(VLOOKUP(F2074,tarifas!$C$7:$D$10,2,FALSE)+tarifas!$D$21)*datos!H2074</f>
        <v>#N/A</v>
      </c>
      <c r="M2074">
        <v>0</v>
      </c>
      <c r="N2074" s="13" t="e">
        <f t="shared" si="296"/>
        <v>#N/A</v>
      </c>
      <c r="O2074">
        <f t="shared" si="297"/>
        <v>0</v>
      </c>
      <c r="P2074" s="12">
        <f t="shared" si="298"/>
        <v>184.675547276549</v>
      </c>
      <c r="Q2074">
        <f t="shared" si="299"/>
        <v>0</v>
      </c>
      <c r="R2074">
        <f>$D$2*tarifas!$D$12/24</f>
        <v>1.4541666666666666</v>
      </c>
      <c r="S2074" t="e">
        <f>VLOOKUP(E2074&amp;" "&amp;F2074,tarifas!$A$13:$D$20,4,FALSE)*P2074</f>
        <v>#N/A</v>
      </c>
      <c r="T2074">
        <f>IF(F2074="COD1",tarifas!$D$11*(SUMIFS($P$11:$P$8770,$F$11:$F$8770,"=COD1",$B$11:$B$8770,"="&amp;B2074)/COUNTIFS($F$11:$F$8770,"=COD1",$B$11:$B$8770,"="&amp;B2074))/COUNTIFS($A$11:$A$8770,"="&amp;A2074,$F$11:$F$8770,"=COD1"),0)</f>
        <v>0</v>
      </c>
      <c r="U2074" t="e">
        <f>(VLOOKUP(F2074,tarifas!$C$7:$D$10,2,FALSE)+tarifas!$D$21)*datos!P2074</f>
        <v>#N/A</v>
      </c>
      <c r="V2074" t="e">
        <f t="shared" si="300"/>
        <v>#N/A</v>
      </c>
      <c r="W2074">
        <f t="shared" si="301"/>
        <v>0</v>
      </c>
    </row>
    <row r="2075" spans="1:23" x14ac:dyDescent="0.25">
      <c r="A2075">
        <f t="shared" si="294"/>
        <v>87</v>
      </c>
      <c r="B2075">
        <f t="shared" si="295"/>
        <v>3</v>
      </c>
      <c r="C2075" s="1">
        <f t="shared" si="302"/>
        <v>41725.999999994994</v>
      </c>
      <c r="D2075" s="7">
        <v>0</v>
      </c>
      <c r="E2075" s="7"/>
      <c r="G2075">
        <v>38.56</v>
      </c>
      <c r="H2075" s="12">
        <v>179.27013710347489</v>
      </c>
      <c r="I2075" s="13">
        <f>$D$2*tarifas!$D$12/24</f>
        <v>1.4541666666666666</v>
      </c>
      <c r="J2075" s="13" t="e">
        <f>VLOOKUP(E2075&amp;" "&amp;F2075,tarifas!$A$13:$D$20,4,FALSE)*H2075</f>
        <v>#N/A</v>
      </c>
      <c r="K2075" s="13">
        <f>IF(F2075="COD1",tarifas!$D$11*(SUMIFS($H$11:$H$8770,$F$11:$F$8770,"=COD1",$B$11:$B$8770,"="&amp;B2075)/COUNTIFS($F$11:$F$8770,"=COD1",$B$11:$B$8770,"="&amp;B2075))/COUNTIFS($A$11:$A$8770,"="&amp;A2075,$F$11:$F$8770,"=COD1"),0)</f>
        <v>0</v>
      </c>
      <c r="L2075" s="13" t="e">
        <f>(VLOOKUP(F2075,tarifas!$C$7:$D$10,2,FALSE)+tarifas!$D$21)*datos!H2075</f>
        <v>#N/A</v>
      </c>
      <c r="M2075">
        <v>0</v>
      </c>
      <c r="N2075" s="13" t="e">
        <f t="shared" si="296"/>
        <v>#N/A</v>
      </c>
      <c r="O2075">
        <f t="shared" si="297"/>
        <v>0</v>
      </c>
      <c r="P2075" s="12">
        <f t="shared" si="298"/>
        <v>179.27013710347489</v>
      </c>
      <c r="Q2075">
        <f t="shared" si="299"/>
        <v>0</v>
      </c>
      <c r="R2075">
        <f>$D$2*tarifas!$D$12/24</f>
        <v>1.4541666666666666</v>
      </c>
      <c r="S2075" t="e">
        <f>VLOOKUP(E2075&amp;" "&amp;F2075,tarifas!$A$13:$D$20,4,FALSE)*P2075</f>
        <v>#N/A</v>
      </c>
      <c r="T2075">
        <f>IF(F2075="COD1",tarifas!$D$11*(SUMIFS($P$11:$P$8770,$F$11:$F$8770,"=COD1",$B$11:$B$8770,"="&amp;B2075)/COUNTIFS($F$11:$F$8770,"=COD1",$B$11:$B$8770,"="&amp;B2075))/COUNTIFS($A$11:$A$8770,"="&amp;A2075,$F$11:$F$8770,"=COD1"),0)</f>
        <v>0</v>
      </c>
      <c r="U2075" t="e">
        <f>(VLOOKUP(F2075,tarifas!$C$7:$D$10,2,FALSE)+tarifas!$D$21)*datos!P2075</f>
        <v>#N/A</v>
      </c>
      <c r="V2075" t="e">
        <f t="shared" si="300"/>
        <v>#N/A</v>
      </c>
      <c r="W2075">
        <f t="shared" si="301"/>
        <v>0</v>
      </c>
    </row>
    <row r="2076" spans="1:23" x14ac:dyDescent="0.25">
      <c r="A2076">
        <f t="shared" si="294"/>
        <v>87</v>
      </c>
      <c r="B2076">
        <f t="shared" si="295"/>
        <v>3</v>
      </c>
      <c r="C2076" s="1">
        <f t="shared" si="302"/>
        <v>41726.041666661658</v>
      </c>
      <c r="D2076" s="7">
        <v>0</v>
      </c>
      <c r="E2076" s="7"/>
      <c r="G2076">
        <v>30.13</v>
      </c>
      <c r="H2076" s="12">
        <v>178.88674439651311</v>
      </c>
      <c r="I2076" s="13">
        <f>$D$2*tarifas!$D$12/24</f>
        <v>1.4541666666666666</v>
      </c>
      <c r="J2076" s="13" t="e">
        <f>VLOOKUP(E2076&amp;" "&amp;F2076,tarifas!$A$13:$D$20,4,FALSE)*H2076</f>
        <v>#N/A</v>
      </c>
      <c r="K2076" s="13">
        <f>IF(F2076="COD1",tarifas!$D$11*(SUMIFS($H$11:$H$8770,$F$11:$F$8770,"=COD1",$B$11:$B$8770,"="&amp;B2076)/COUNTIFS($F$11:$F$8770,"=COD1",$B$11:$B$8770,"="&amp;B2076))/COUNTIFS($A$11:$A$8770,"="&amp;A2076,$F$11:$F$8770,"=COD1"),0)</f>
        <v>0</v>
      </c>
      <c r="L2076" s="13" t="e">
        <f>(VLOOKUP(F2076,tarifas!$C$7:$D$10,2,FALSE)+tarifas!$D$21)*datos!H2076</f>
        <v>#N/A</v>
      </c>
      <c r="M2076">
        <v>0</v>
      </c>
      <c r="N2076" s="13" t="e">
        <f t="shared" si="296"/>
        <v>#N/A</v>
      </c>
      <c r="O2076">
        <f t="shared" si="297"/>
        <v>0</v>
      </c>
      <c r="P2076" s="12">
        <f t="shared" si="298"/>
        <v>178.88674439651311</v>
      </c>
      <c r="Q2076">
        <f t="shared" si="299"/>
        <v>0</v>
      </c>
      <c r="R2076">
        <f>$D$2*tarifas!$D$12/24</f>
        <v>1.4541666666666666</v>
      </c>
      <c r="S2076" t="e">
        <f>VLOOKUP(E2076&amp;" "&amp;F2076,tarifas!$A$13:$D$20,4,FALSE)*P2076</f>
        <v>#N/A</v>
      </c>
      <c r="T2076">
        <f>IF(F2076="COD1",tarifas!$D$11*(SUMIFS($P$11:$P$8770,$F$11:$F$8770,"=COD1",$B$11:$B$8770,"="&amp;B2076)/COUNTIFS($F$11:$F$8770,"=COD1",$B$11:$B$8770,"="&amp;B2076))/COUNTIFS($A$11:$A$8770,"="&amp;A2076,$F$11:$F$8770,"=COD1"),0)</f>
        <v>0</v>
      </c>
      <c r="U2076" t="e">
        <f>(VLOOKUP(F2076,tarifas!$C$7:$D$10,2,FALSE)+tarifas!$D$21)*datos!P2076</f>
        <v>#N/A</v>
      </c>
      <c r="V2076" t="e">
        <f t="shared" si="300"/>
        <v>#N/A</v>
      </c>
      <c r="W2076">
        <f t="shared" si="301"/>
        <v>0</v>
      </c>
    </row>
    <row r="2077" spans="1:23" x14ac:dyDescent="0.25">
      <c r="A2077">
        <f t="shared" si="294"/>
        <v>87</v>
      </c>
      <c r="B2077">
        <f t="shared" si="295"/>
        <v>3</v>
      </c>
      <c r="C2077" s="1">
        <f t="shared" si="302"/>
        <v>41726.083333328323</v>
      </c>
      <c r="D2077" s="7">
        <v>0</v>
      </c>
      <c r="E2077" s="7"/>
      <c r="G2077">
        <v>28.47</v>
      </c>
      <c r="H2077" s="12">
        <v>176.71108460190754</v>
      </c>
      <c r="I2077" s="13">
        <f>$D$2*tarifas!$D$12/24</f>
        <v>1.4541666666666666</v>
      </c>
      <c r="J2077" s="13" t="e">
        <f>VLOOKUP(E2077&amp;" "&amp;F2077,tarifas!$A$13:$D$20,4,FALSE)*H2077</f>
        <v>#N/A</v>
      </c>
      <c r="K2077" s="13">
        <f>IF(F2077="COD1",tarifas!$D$11*(SUMIFS($H$11:$H$8770,$F$11:$F$8770,"=COD1",$B$11:$B$8770,"="&amp;B2077)/COUNTIFS($F$11:$F$8770,"=COD1",$B$11:$B$8770,"="&amp;B2077))/COUNTIFS($A$11:$A$8770,"="&amp;A2077,$F$11:$F$8770,"=COD1"),0)</f>
        <v>0</v>
      </c>
      <c r="L2077" s="13" t="e">
        <f>(VLOOKUP(F2077,tarifas!$C$7:$D$10,2,FALSE)+tarifas!$D$21)*datos!H2077</f>
        <v>#N/A</v>
      </c>
      <c r="M2077">
        <v>0</v>
      </c>
      <c r="N2077" s="13" t="e">
        <f t="shared" si="296"/>
        <v>#N/A</v>
      </c>
      <c r="O2077">
        <f t="shared" si="297"/>
        <v>0</v>
      </c>
      <c r="P2077" s="12">
        <f t="shared" si="298"/>
        <v>176.71108460190754</v>
      </c>
      <c r="Q2077">
        <f t="shared" si="299"/>
        <v>0</v>
      </c>
      <c r="R2077">
        <f>$D$2*tarifas!$D$12/24</f>
        <v>1.4541666666666666</v>
      </c>
      <c r="S2077" t="e">
        <f>VLOOKUP(E2077&amp;" "&amp;F2077,tarifas!$A$13:$D$20,4,FALSE)*P2077</f>
        <v>#N/A</v>
      </c>
      <c r="T2077">
        <f>IF(F2077="COD1",tarifas!$D$11*(SUMIFS($P$11:$P$8770,$F$11:$F$8770,"=COD1",$B$11:$B$8770,"="&amp;B2077)/COUNTIFS($F$11:$F$8770,"=COD1",$B$11:$B$8770,"="&amp;B2077))/COUNTIFS($A$11:$A$8770,"="&amp;A2077,$F$11:$F$8770,"=COD1"),0)</f>
        <v>0</v>
      </c>
      <c r="U2077" t="e">
        <f>(VLOOKUP(F2077,tarifas!$C$7:$D$10,2,FALSE)+tarifas!$D$21)*datos!P2077</f>
        <v>#N/A</v>
      </c>
      <c r="V2077" t="e">
        <f t="shared" si="300"/>
        <v>#N/A</v>
      </c>
      <c r="W2077">
        <f t="shared" si="301"/>
        <v>0</v>
      </c>
    </row>
    <row r="2078" spans="1:23" x14ac:dyDescent="0.25">
      <c r="A2078">
        <f t="shared" si="294"/>
        <v>87</v>
      </c>
      <c r="B2078">
        <f t="shared" si="295"/>
        <v>3</v>
      </c>
      <c r="C2078" s="1">
        <f t="shared" si="302"/>
        <v>41726.124999994987</v>
      </c>
      <c r="D2078" s="7">
        <v>0</v>
      </c>
      <c r="E2078" s="7"/>
      <c r="G2078">
        <v>28.36</v>
      </c>
      <c r="H2078" s="12">
        <v>174.88296695212017</v>
      </c>
      <c r="I2078" s="13">
        <f>$D$2*tarifas!$D$12/24</f>
        <v>1.4541666666666666</v>
      </c>
      <c r="J2078" s="13" t="e">
        <f>VLOOKUP(E2078&amp;" "&amp;F2078,tarifas!$A$13:$D$20,4,FALSE)*H2078</f>
        <v>#N/A</v>
      </c>
      <c r="K2078" s="13">
        <f>IF(F2078="COD1",tarifas!$D$11*(SUMIFS($H$11:$H$8770,$F$11:$F$8770,"=COD1",$B$11:$B$8770,"="&amp;B2078)/COUNTIFS($F$11:$F$8770,"=COD1",$B$11:$B$8770,"="&amp;B2078))/COUNTIFS($A$11:$A$8770,"="&amp;A2078,$F$11:$F$8770,"=COD1"),0)</f>
        <v>0</v>
      </c>
      <c r="L2078" s="13" t="e">
        <f>(VLOOKUP(F2078,tarifas!$C$7:$D$10,2,FALSE)+tarifas!$D$21)*datos!H2078</f>
        <v>#N/A</v>
      </c>
      <c r="M2078">
        <v>0</v>
      </c>
      <c r="N2078" s="13" t="e">
        <f t="shared" si="296"/>
        <v>#N/A</v>
      </c>
      <c r="O2078">
        <f t="shared" si="297"/>
        <v>0</v>
      </c>
      <c r="P2078" s="12">
        <f t="shared" si="298"/>
        <v>174.88296695212017</v>
      </c>
      <c r="Q2078">
        <f t="shared" si="299"/>
        <v>0</v>
      </c>
      <c r="R2078">
        <f>$D$2*tarifas!$D$12/24</f>
        <v>1.4541666666666666</v>
      </c>
      <c r="S2078" t="e">
        <f>VLOOKUP(E2078&amp;" "&amp;F2078,tarifas!$A$13:$D$20,4,FALSE)*P2078</f>
        <v>#N/A</v>
      </c>
      <c r="T2078">
        <f>IF(F2078="COD1",tarifas!$D$11*(SUMIFS($P$11:$P$8770,$F$11:$F$8770,"=COD1",$B$11:$B$8770,"="&amp;B2078)/COUNTIFS($F$11:$F$8770,"=COD1",$B$11:$B$8770,"="&amp;B2078))/COUNTIFS($A$11:$A$8770,"="&amp;A2078,$F$11:$F$8770,"=COD1"),0)</f>
        <v>0</v>
      </c>
      <c r="U2078" t="e">
        <f>(VLOOKUP(F2078,tarifas!$C$7:$D$10,2,FALSE)+tarifas!$D$21)*datos!P2078</f>
        <v>#N/A</v>
      </c>
      <c r="V2078" t="e">
        <f t="shared" si="300"/>
        <v>#N/A</v>
      </c>
      <c r="W2078">
        <f t="shared" si="301"/>
        <v>0</v>
      </c>
    </row>
    <row r="2079" spans="1:23" x14ac:dyDescent="0.25">
      <c r="A2079">
        <f t="shared" si="294"/>
        <v>87</v>
      </c>
      <c r="B2079">
        <f t="shared" si="295"/>
        <v>3</v>
      </c>
      <c r="C2079" s="1">
        <f t="shared" si="302"/>
        <v>41726.166666661651</v>
      </c>
      <c r="D2079" s="7">
        <v>0</v>
      </c>
      <c r="E2079" s="7"/>
      <c r="G2079">
        <v>26.01</v>
      </c>
      <c r="H2079" s="12">
        <v>175.73437093626814</v>
      </c>
      <c r="I2079" s="13">
        <f>$D$2*tarifas!$D$12/24</f>
        <v>1.4541666666666666</v>
      </c>
      <c r="J2079" s="13" t="e">
        <f>VLOOKUP(E2079&amp;" "&amp;F2079,tarifas!$A$13:$D$20,4,FALSE)*H2079</f>
        <v>#N/A</v>
      </c>
      <c r="K2079" s="13">
        <f>IF(F2079="COD1",tarifas!$D$11*(SUMIFS($H$11:$H$8770,$F$11:$F$8770,"=COD1",$B$11:$B$8770,"="&amp;B2079)/COUNTIFS($F$11:$F$8770,"=COD1",$B$11:$B$8770,"="&amp;B2079))/COUNTIFS($A$11:$A$8770,"="&amp;A2079,$F$11:$F$8770,"=COD1"),0)</f>
        <v>0</v>
      </c>
      <c r="L2079" s="13" t="e">
        <f>(VLOOKUP(F2079,tarifas!$C$7:$D$10,2,FALSE)+tarifas!$D$21)*datos!H2079</f>
        <v>#N/A</v>
      </c>
      <c r="M2079">
        <v>0</v>
      </c>
      <c r="N2079" s="13" t="e">
        <f t="shared" si="296"/>
        <v>#N/A</v>
      </c>
      <c r="O2079">
        <f t="shared" si="297"/>
        <v>0</v>
      </c>
      <c r="P2079" s="12">
        <f t="shared" si="298"/>
        <v>175.73437093626814</v>
      </c>
      <c r="Q2079">
        <f t="shared" si="299"/>
        <v>0</v>
      </c>
      <c r="R2079">
        <f>$D$2*tarifas!$D$12/24</f>
        <v>1.4541666666666666</v>
      </c>
      <c r="S2079" t="e">
        <f>VLOOKUP(E2079&amp;" "&amp;F2079,tarifas!$A$13:$D$20,4,FALSE)*P2079</f>
        <v>#N/A</v>
      </c>
      <c r="T2079">
        <f>IF(F2079="COD1",tarifas!$D$11*(SUMIFS($P$11:$P$8770,$F$11:$F$8770,"=COD1",$B$11:$B$8770,"="&amp;B2079)/COUNTIFS($F$11:$F$8770,"=COD1",$B$11:$B$8770,"="&amp;B2079))/COUNTIFS($A$11:$A$8770,"="&amp;A2079,$F$11:$F$8770,"=COD1"),0)</f>
        <v>0</v>
      </c>
      <c r="U2079" t="e">
        <f>(VLOOKUP(F2079,tarifas!$C$7:$D$10,2,FALSE)+tarifas!$D$21)*datos!P2079</f>
        <v>#N/A</v>
      </c>
      <c r="V2079" t="e">
        <f t="shared" si="300"/>
        <v>#N/A</v>
      </c>
      <c r="W2079">
        <f t="shared" si="301"/>
        <v>0</v>
      </c>
    </row>
    <row r="2080" spans="1:23" x14ac:dyDescent="0.25">
      <c r="A2080">
        <f t="shared" si="294"/>
        <v>87</v>
      </c>
      <c r="B2080">
        <f t="shared" si="295"/>
        <v>3</v>
      </c>
      <c r="C2080" s="1">
        <f t="shared" si="302"/>
        <v>41726.208333328315</v>
      </c>
      <c r="D2080" s="7">
        <v>0</v>
      </c>
      <c r="E2080" s="7"/>
      <c r="G2080">
        <v>28.43</v>
      </c>
      <c r="H2080" s="12">
        <v>173.7984615227989</v>
      </c>
      <c r="I2080" s="13">
        <f>$D$2*tarifas!$D$12/24</f>
        <v>1.4541666666666666</v>
      </c>
      <c r="J2080" s="13" t="e">
        <f>VLOOKUP(E2080&amp;" "&amp;F2080,tarifas!$A$13:$D$20,4,FALSE)*H2080</f>
        <v>#N/A</v>
      </c>
      <c r="K2080" s="13">
        <f>IF(F2080="COD1",tarifas!$D$11*(SUMIFS($H$11:$H$8770,$F$11:$F$8770,"=COD1",$B$11:$B$8770,"="&amp;B2080)/COUNTIFS($F$11:$F$8770,"=COD1",$B$11:$B$8770,"="&amp;B2080))/COUNTIFS($A$11:$A$8770,"="&amp;A2080,$F$11:$F$8770,"=COD1"),0)</f>
        <v>0</v>
      </c>
      <c r="L2080" s="13" t="e">
        <f>(VLOOKUP(F2080,tarifas!$C$7:$D$10,2,FALSE)+tarifas!$D$21)*datos!H2080</f>
        <v>#N/A</v>
      </c>
      <c r="M2080">
        <v>0</v>
      </c>
      <c r="N2080" s="13" t="e">
        <f t="shared" si="296"/>
        <v>#N/A</v>
      </c>
      <c r="O2080">
        <f t="shared" si="297"/>
        <v>0</v>
      </c>
      <c r="P2080" s="12">
        <f t="shared" si="298"/>
        <v>173.7984615227989</v>
      </c>
      <c r="Q2080">
        <f t="shared" si="299"/>
        <v>0</v>
      </c>
      <c r="R2080">
        <f>$D$2*tarifas!$D$12/24</f>
        <v>1.4541666666666666</v>
      </c>
      <c r="S2080" t="e">
        <f>VLOOKUP(E2080&amp;" "&amp;F2080,tarifas!$A$13:$D$20,4,FALSE)*P2080</f>
        <v>#N/A</v>
      </c>
      <c r="T2080">
        <f>IF(F2080="COD1",tarifas!$D$11*(SUMIFS($P$11:$P$8770,$F$11:$F$8770,"=COD1",$B$11:$B$8770,"="&amp;B2080)/COUNTIFS($F$11:$F$8770,"=COD1",$B$11:$B$8770,"="&amp;B2080))/COUNTIFS($A$11:$A$8770,"="&amp;A2080,$F$11:$F$8770,"=COD1"),0)</f>
        <v>0</v>
      </c>
      <c r="U2080" t="e">
        <f>(VLOOKUP(F2080,tarifas!$C$7:$D$10,2,FALSE)+tarifas!$D$21)*datos!P2080</f>
        <v>#N/A</v>
      </c>
      <c r="V2080" t="e">
        <f t="shared" si="300"/>
        <v>#N/A</v>
      </c>
      <c r="W2080">
        <f t="shared" si="301"/>
        <v>0</v>
      </c>
    </row>
    <row r="2081" spans="1:23" x14ac:dyDescent="0.25">
      <c r="A2081">
        <f t="shared" si="294"/>
        <v>87</v>
      </c>
      <c r="B2081">
        <f t="shared" si="295"/>
        <v>3</v>
      </c>
      <c r="C2081" s="1">
        <f t="shared" si="302"/>
        <v>41726.24999999498</v>
      </c>
      <c r="D2081" s="7">
        <v>0</v>
      </c>
      <c r="E2081" s="7"/>
      <c r="G2081">
        <v>29.23</v>
      </c>
      <c r="H2081" s="12">
        <v>172.22285081355813</v>
      </c>
      <c r="I2081" s="13">
        <f>$D$2*tarifas!$D$12/24</f>
        <v>1.4541666666666666</v>
      </c>
      <c r="J2081" s="13" t="e">
        <f>VLOOKUP(E2081&amp;" "&amp;F2081,tarifas!$A$13:$D$20,4,FALSE)*H2081</f>
        <v>#N/A</v>
      </c>
      <c r="K2081" s="13">
        <f>IF(F2081="COD1",tarifas!$D$11*(SUMIFS($H$11:$H$8770,$F$11:$F$8770,"=COD1",$B$11:$B$8770,"="&amp;B2081)/COUNTIFS($F$11:$F$8770,"=COD1",$B$11:$B$8770,"="&amp;B2081))/COUNTIFS($A$11:$A$8770,"="&amp;A2081,$F$11:$F$8770,"=COD1"),0)</f>
        <v>0</v>
      </c>
      <c r="L2081" s="13" t="e">
        <f>(VLOOKUP(F2081,tarifas!$C$7:$D$10,2,FALSE)+tarifas!$D$21)*datos!H2081</f>
        <v>#N/A</v>
      </c>
      <c r="M2081">
        <v>10.870010000000001</v>
      </c>
      <c r="N2081" s="13" t="e">
        <f t="shared" si="296"/>
        <v>#N/A</v>
      </c>
      <c r="O2081">
        <f t="shared" si="297"/>
        <v>10.870010000000001</v>
      </c>
      <c r="P2081" s="12">
        <f t="shared" si="298"/>
        <v>161.35284081355812</v>
      </c>
      <c r="Q2081">
        <f t="shared" si="299"/>
        <v>0</v>
      </c>
      <c r="R2081">
        <f>$D$2*tarifas!$D$12/24</f>
        <v>1.4541666666666666</v>
      </c>
      <c r="S2081" t="e">
        <f>VLOOKUP(E2081&amp;" "&amp;F2081,tarifas!$A$13:$D$20,4,FALSE)*P2081</f>
        <v>#N/A</v>
      </c>
      <c r="T2081">
        <f>IF(F2081="COD1",tarifas!$D$11*(SUMIFS($P$11:$P$8770,$F$11:$F$8770,"=COD1",$B$11:$B$8770,"="&amp;B2081)/COUNTIFS($F$11:$F$8770,"=COD1",$B$11:$B$8770,"="&amp;B2081))/COUNTIFS($A$11:$A$8770,"="&amp;A2081,$F$11:$F$8770,"=COD1"),0)</f>
        <v>0</v>
      </c>
      <c r="U2081" t="e">
        <f>(VLOOKUP(F2081,tarifas!$C$7:$D$10,2,FALSE)+tarifas!$D$21)*datos!P2081</f>
        <v>#N/A</v>
      </c>
      <c r="V2081" t="e">
        <f t="shared" si="300"/>
        <v>#N/A</v>
      </c>
      <c r="W2081">
        <f t="shared" si="301"/>
        <v>0</v>
      </c>
    </row>
    <row r="2082" spans="1:23" x14ac:dyDescent="0.25">
      <c r="A2082">
        <f t="shared" si="294"/>
        <v>87</v>
      </c>
      <c r="B2082">
        <f t="shared" si="295"/>
        <v>3</v>
      </c>
      <c r="C2082" s="1">
        <f t="shared" si="302"/>
        <v>41726.291666661644</v>
      </c>
      <c r="D2082" s="7">
        <v>21.121212121212125</v>
      </c>
      <c r="E2082" s="7"/>
      <c r="G2082">
        <v>33.4</v>
      </c>
      <c r="H2082" s="12">
        <v>192.61206268645941</v>
      </c>
      <c r="I2082" s="13">
        <f>$D$2*tarifas!$D$12/24</f>
        <v>1.4541666666666666</v>
      </c>
      <c r="J2082" s="13" t="e">
        <f>VLOOKUP(E2082&amp;" "&amp;F2082,tarifas!$A$13:$D$20,4,FALSE)*H2082</f>
        <v>#N/A</v>
      </c>
      <c r="K2082" s="13">
        <f>IF(F2082="COD1",tarifas!$D$11*(SUMIFS($H$11:$H$8770,$F$11:$F$8770,"=COD1",$B$11:$B$8770,"="&amp;B2082)/COUNTIFS($F$11:$F$8770,"=COD1",$B$11:$B$8770,"="&amp;B2082))/COUNTIFS($A$11:$A$8770,"="&amp;A2082,$F$11:$F$8770,"=COD1"),0)</f>
        <v>0</v>
      </c>
      <c r="L2082" s="13" t="e">
        <f>(VLOOKUP(F2082,tarifas!$C$7:$D$10,2,FALSE)+tarifas!$D$21)*datos!H2082</f>
        <v>#N/A</v>
      </c>
      <c r="M2082">
        <v>12.555729999999999</v>
      </c>
      <c r="N2082" s="13" t="e">
        <f t="shared" si="296"/>
        <v>#N/A</v>
      </c>
      <c r="O2082">
        <f t="shared" si="297"/>
        <v>12.555729999999999</v>
      </c>
      <c r="P2082" s="12">
        <f t="shared" si="298"/>
        <v>180.0563326864594</v>
      </c>
      <c r="Q2082">
        <f t="shared" si="299"/>
        <v>0</v>
      </c>
      <c r="R2082">
        <f>$D$2*tarifas!$D$12/24</f>
        <v>1.4541666666666666</v>
      </c>
      <c r="S2082" t="e">
        <f>VLOOKUP(E2082&amp;" "&amp;F2082,tarifas!$A$13:$D$20,4,FALSE)*P2082</f>
        <v>#N/A</v>
      </c>
      <c r="T2082">
        <f>IF(F2082="COD1",tarifas!$D$11*(SUMIFS($P$11:$P$8770,$F$11:$F$8770,"=COD1",$B$11:$B$8770,"="&amp;B2082)/COUNTIFS($F$11:$F$8770,"=COD1",$B$11:$B$8770,"="&amp;B2082))/COUNTIFS($A$11:$A$8770,"="&amp;A2082,$F$11:$F$8770,"=COD1"),0)</f>
        <v>0</v>
      </c>
      <c r="U2082" t="e">
        <f>(VLOOKUP(F2082,tarifas!$C$7:$D$10,2,FALSE)+tarifas!$D$21)*datos!P2082</f>
        <v>#N/A</v>
      </c>
      <c r="V2082" t="e">
        <f t="shared" si="300"/>
        <v>#N/A</v>
      </c>
      <c r="W2082">
        <f t="shared" si="301"/>
        <v>0</v>
      </c>
    </row>
    <row r="2083" spans="1:23" x14ac:dyDescent="0.25">
      <c r="A2083">
        <f t="shared" si="294"/>
        <v>87</v>
      </c>
      <c r="B2083">
        <f t="shared" si="295"/>
        <v>3</v>
      </c>
      <c r="C2083" s="1">
        <f t="shared" si="302"/>
        <v>41726.333333328308</v>
      </c>
      <c r="D2083" s="7">
        <v>129.30303030303031</v>
      </c>
      <c r="E2083" s="7"/>
      <c r="G2083">
        <v>29.23</v>
      </c>
      <c r="H2083" s="12">
        <v>262.96405988246778</v>
      </c>
      <c r="I2083" s="13">
        <f>$D$2*tarifas!$D$12/24</f>
        <v>1.4541666666666666</v>
      </c>
      <c r="J2083" s="13" t="e">
        <f>VLOOKUP(E2083&amp;" "&amp;F2083,tarifas!$A$13:$D$20,4,FALSE)*H2083</f>
        <v>#N/A</v>
      </c>
      <c r="K2083" s="13">
        <f>IF(F2083="COD1",tarifas!$D$11*(SUMIFS($H$11:$H$8770,$F$11:$F$8770,"=COD1",$B$11:$B$8770,"="&amp;B2083)/COUNTIFS($F$11:$F$8770,"=COD1",$B$11:$B$8770,"="&amp;B2083))/COUNTIFS($A$11:$A$8770,"="&amp;A2083,$F$11:$F$8770,"=COD1"),0)</f>
        <v>0</v>
      </c>
      <c r="L2083" s="13" t="e">
        <f>(VLOOKUP(F2083,tarifas!$C$7:$D$10,2,FALSE)+tarifas!$D$21)*datos!H2083</f>
        <v>#N/A</v>
      </c>
      <c r="M2083">
        <v>67.201210000000003</v>
      </c>
      <c r="N2083" s="13" t="e">
        <f t="shared" si="296"/>
        <v>#N/A</v>
      </c>
      <c r="O2083">
        <f t="shared" si="297"/>
        <v>67.201210000000003</v>
      </c>
      <c r="P2083" s="12">
        <f t="shared" si="298"/>
        <v>195.76284988246778</v>
      </c>
      <c r="Q2083">
        <f t="shared" si="299"/>
        <v>0</v>
      </c>
      <c r="R2083">
        <f>$D$2*tarifas!$D$12/24</f>
        <v>1.4541666666666666</v>
      </c>
      <c r="S2083" t="e">
        <f>VLOOKUP(E2083&amp;" "&amp;F2083,tarifas!$A$13:$D$20,4,FALSE)*P2083</f>
        <v>#N/A</v>
      </c>
      <c r="T2083">
        <f>IF(F2083="COD1",tarifas!$D$11*(SUMIFS($P$11:$P$8770,$F$11:$F$8770,"=COD1",$B$11:$B$8770,"="&amp;B2083)/COUNTIFS($F$11:$F$8770,"=COD1",$B$11:$B$8770,"="&amp;B2083))/COUNTIFS($A$11:$A$8770,"="&amp;A2083,$F$11:$F$8770,"=COD1"),0)</f>
        <v>0</v>
      </c>
      <c r="U2083" t="e">
        <f>(VLOOKUP(F2083,tarifas!$C$7:$D$10,2,FALSE)+tarifas!$D$21)*datos!P2083</f>
        <v>#N/A</v>
      </c>
      <c r="V2083" t="e">
        <f t="shared" si="300"/>
        <v>#N/A</v>
      </c>
      <c r="W2083">
        <f t="shared" si="301"/>
        <v>0</v>
      </c>
    </row>
    <row r="2084" spans="1:23" x14ac:dyDescent="0.25">
      <c r="A2084">
        <f t="shared" si="294"/>
        <v>87</v>
      </c>
      <c r="B2084">
        <f t="shared" si="295"/>
        <v>3</v>
      </c>
      <c r="C2084" s="1">
        <f t="shared" si="302"/>
        <v>41726.374999994972</v>
      </c>
      <c r="D2084" s="7">
        <v>342.83333333333331</v>
      </c>
      <c r="E2084" s="7"/>
      <c r="G2084">
        <v>41</v>
      </c>
      <c r="H2084" s="12">
        <v>437.35472878256746</v>
      </c>
      <c r="I2084" s="13">
        <f>$D$2*tarifas!$D$12/24</f>
        <v>1.4541666666666666</v>
      </c>
      <c r="J2084" s="13" t="e">
        <f>VLOOKUP(E2084&amp;" "&amp;F2084,tarifas!$A$13:$D$20,4,FALSE)*H2084</f>
        <v>#N/A</v>
      </c>
      <c r="K2084" s="13">
        <f>IF(F2084="COD1",tarifas!$D$11*(SUMIFS($H$11:$H$8770,$F$11:$F$8770,"=COD1",$B$11:$B$8770,"="&amp;B2084)/COUNTIFS($F$11:$F$8770,"=COD1",$B$11:$B$8770,"="&amp;B2084))/COUNTIFS($A$11:$A$8770,"="&amp;A2084,$F$11:$F$8770,"=COD1"),0)</f>
        <v>0</v>
      </c>
      <c r="L2084" s="13" t="e">
        <f>(VLOOKUP(F2084,tarifas!$C$7:$D$10,2,FALSE)+tarifas!$D$21)*datos!H2084</f>
        <v>#N/A</v>
      </c>
      <c r="M2084">
        <v>56.448459999999997</v>
      </c>
      <c r="N2084" s="13" t="e">
        <f t="shared" si="296"/>
        <v>#N/A</v>
      </c>
      <c r="O2084">
        <f t="shared" si="297"/>
        <v>56.448459999999997</v>
      </c>
      <c r="P2084" s="12">
        <f t="shared" si="298"/>
        <v>380.90626878256745</v>
      </c>
      <c r="Q2084">
        <f t="shared" si="299"/>
        <v>0</v>
      </c>
      <c r="R2084">
        <f>$D$2*tarifas!$D$12/24</f>
        <v>1.4541666666666666</v>
      </c>
      <c r="S2084" t="e">
        <f>VLOOKUP(E2084&amp;" "&amp;F2084,tarifas!$A$13:$D$20,4,FALSE)*P2084</f>
        <v>#N/A</v>
      </c>
      <c r="T2084">
        <f>IF(F2084="COD1",tarifas!$D$11*(SUMIFS($P$11:$P$8770,$F$11:$F$8770,"=COD1",$B$11:$B$8770,"="&amp;B2084)/COUNTIFS($F$11:$F$8770,"=COD1",$B$11:$B$8770,"="&amp;B2084))/COUNTIFS($A$11:$A$8770,"="&amp;A2084,$F$11:$F$8770,"=COD1"),0)</f>
        <v>0</v>
      </c>
      <c r="U2084" t="e">
        <f>(VLOOKUP(F2084,tarifas!$C$7:$D$10,2,FALSE)+tarifas!$D$21)*datos!P2084</f>
        <v>#N/A</v>
      </c>
      <c r="V2084" t="e">
        <f t="shared" si="300"/>
        <v>#N/A</v>
      </c>
      <c r="W2084">
        <f t="shared" si="301"/>
        <v>0</v>
      </c>
    </row>
    <row r="2085" spans="1:23" x14ac:dyDescent="0.25">
      <c r="A2085">
        <f t="shared" si="294"/>
        <v>87</v>
      </c>
      <c r="B2085">
        <f t="shared" si="295"/>
        <v>3</v>
      </c>
      <c r="C2085" s="1">
        <f t="shared" si="302"/>
        <v>41726.416666661637</v>
      </c>
      <c r="D2085" s="7">
        <v>525.71212121212113</v>
      </c>
      <c r="E2085" s="7"/>
      <c r="G2085">
        <v>40.58</v>
      </c>
      <c r="H2085" s="12">
        <v>509.9536131937117</v>
      </c>
      <c r="I2085" s="13">
        <f>$D$2*tarifas!$D$12/24</f>
        <v>1.4541666666666666</v>
      </c>
      <c r="J2085" s="13" t="e">
        <f>VLOOKUP(E2085&amp;" "&amp;F2085,tarifas!$A$13:$D$20,4,FALSE)*H2085</f>
        <v>#N/A</v>
      </c>
      <c r="K2085" s="13">
        <f>IF(F2085="COD1",tarifas!$D$11*(SUMIFS($H$11:$H$8770,$F$11:$F$8770,"=COD1",$B$11:$B$8770,"="&amp;B2085)/COUNTIFS($F$11:$F$8770,"=COD1",$B$11:$B$8770,"="&amp;B2085))/COUNTIFS($A$11:$A$8770,"="&amp;A2085,$F$11:$F$8770,"=COD1"),0)</f>
        <v>0</v>
      </c>
      <c r="L2085" s="13" t="e">
        <f>(VLOOKUP(F2085,tarifas!$C$7:$D$10,2,FALSE)+tarifas!$D$21)*datos!H2085</f>
        <v>#N/A</v>
      </c>
      <c r="M2085">
        <v>171.82189000000002</v>
      </c>
      <c r="N2085" s="13" t="e">
        <f t="shared" si="296"/>
        <v>#N/A</v>
      </c>
      <c r="O2085">
        <f t="shared" si="297"/>
        <v>171.82189000000002</v>
      </c>
      <c r="P2085" s="12">
        <f t="shared" si="298"/>
        <v>338.13172319371165</v>
      </c>
      <c r="Q2085">
        <f t="shared" si="299"/>
        <v>0</v>
      </c>
      <c r="R2085">
        <f>$D$2*tarifas!$D$12/24</f>
        <v>1.4541666666666666</v>
      </c>
      <c r="S2085" t="e">
        <f>VLOOKUP(E2085&amp;" "&amp;F2085,tarifas!$A$13:$D$20,4,FALSE)*P2085</f>
        <v>#N/A</v>
      </c>
      <c r="T2085">
        <f>IF(F2085="COD1",tarifas!$D$11*(SUMIFS($P$11:$P$8770,$F$11:$F$8770,"=COD1",$B$11:$B$8770,"="&amp;B2085)/COUNTIFS($F$11:$F$8770,"=COD1",$B$11:$B$8770,"="&amp;B2085))/COUNTIFS($A$11:$A$8770,"="&amp;A2085,$F$11:$F$8770,"=COD1"),0)</f>
        <v>0</v>
      </c>
      <c r="U2085" t="e">
        <f>(VLOOKUP(F2085,tarifas!$C$7:$D$10,2,FALSE)+tarifas!$D$21)*datos!P2085</f>
        <v>#N/A</v>
      </c>
      <c r="V2085" t="e">
        <f t="shared" si="300"/>
        <v>#N/A</v>
      </c>
      <c r="W2085">
        <f t="shared" si="301"/>
        <v>0</v>
      </c>
    </row>
    <row r="2086" spans="1:23" x14ac:dyDescent="0.25">
      <c r="A2086">
        <f t="shared" si="294"/>
        <v>87</v>
      </c>
      <c r="B2086">
        <f t="shared" si="295"/>
        <v>3</v>
      </c>
      <c r="C2086" s="1">
        <f t="shared" si="302"/>
        <v>41726.458333328301</v>
      </c>
      <c r="D2086" s="7">
        <v>655.27272727272737</v>
      </c>
      <c r="E2086" s="7"/>
      <c r="G2086">
        <v>40.22</v>
      </c>
      <c r="H2086" s="12">
        <v>551.20390468527535</v>
      </c>
      <c r="I2086" s="13">
        <f>$D$2*tarifas!$D$12/24</f>
        <v>1.4541666666666666</v>
      </c>
      <c r="J2086" s="13" t="e">
        <f>VLOOKUP(E2086&amp;" "&amp;F2086,tarifas!$A$13:$D$20,4,FALSE)*H2086</f>
        <v>#N/A</v>
      </c>
      <c r="K2086" s="13">
        <f>IF(F2086="COD1",tarifas!$D$11*(SUMIFS($H$11:$H$8770,$F$11:$F$8770,"=COD1",$B$11:$B$8770,"="&amp;B2086)/COUNTIFS($F$11:$F$8770,"=COD1",$B$11:$B$8770,"="&amp;B2086))/COUNTIFS($A$11:$A$8770,"="&amp;A2086,$F$11:$F$8770,"=COD1"),0)</f>
        <v>0</v>
      </c>
      <c r="L2086" s="13" t="e">
        <f>(VLOOKUP(F2086,tarifas!$C$7:$D$10,2,FALSE)+tarifas!$D$21)*datos!H2086</f>
        <v>#N/A</v>
      </c>
      <c r="M2086">
        <v>73.754070000000013</v>
      </c>
      <c r="N2086" s="13" t="e">
        <f t="shared" si="296"/>
        <v>#N/A</v>
      </c>
      <c r="O2086">
        <f t="shared" si="297"/>
        <v>73.754070000000013</v>
      </c>
      <c r="P2086" s="12">
        <f t="shared" si="298"/>
        <v>477.44983468527533</v>
      </c>
      <c r="Q2086">
        <f t="shared" si="299"/>
        <v>0</v>
      </c>
      <c r="R2086">
        <f>$D$2*tarifas!$D$12/24</f>
        <v>1.4541666666666666</v>
      </c>
      <c r="S2086" t="e">
        <f>VLOOKUP(E2086&amp;" "&amp;F2086,tarifas!$A$13:$D$20,4,FALSE)*P2086</f>
        <v>#N/A</v>
      </c>
      <c r="T2086">
        <f>IF(F2086="COD1",tarifas!$D$11*(SUMIFS($P$11:$P$8770,$F$11:$F$8770,"=COD1",$B$11:$B$8770,"="&amp;B2086)/COUNTIFS($F$11:$F$8770,"=COD1",$B$11:$B$8770,"="&amp;B2086))/COUNTIFS($A$11:$A$8770,"="&amp;A2086,$F$11:$F$8770,"=COD1"),0)</f>
        <v>0</v>
      </c>
      <c r="U2086" t="e">
        <f>(VLOOKUP(F2086,tarifas!$C$7:$D$10,2,FALSE)+tarifas!$D$21)*datos!P2086</f>
        <v>#N/A</v>
      </c>
      <c r="V2086" t="e">
        <f t="shared" si="300"/>
        <v>#N/A</v>
      </c>
      <c r="W2086">
        <f t="shared" si="301"/>
        <v>0</v>
      </c>
    </row>
    <row r="2087" spans="1:23" x14ac:dyDescent="0.25">
      <c r="A2087">
        <f t="shared" si="294"/>
        <v>87</v>
      </c>
      <c r="B2087">
        <f t="shared" si="295"/>
        <v>3</v>
      </c>
      <c r="C2087" s="1">
        <f t="shared" si="302"/>
        <v>41726.499999994965</v>
      </c>
      <c r="D2087" s="7">
        <v>726.87878787878788</v>
      </c>
      <c r="E2087" s="7"/>
      <c r="G2087">
        <v>41.09</v>
      </c>
      <c r="H2087" s="12">
        <v>376.79317934730136</v>
      </c>
      <c r="I2087" s="13">
        <f>$D$2*tarifas!$D$12/24</f>
        <v>1.4541666666666666</v>
      </c>
      <c r="J2087" s="13" t="e">
        <f>VLOOKUP(E2087&amp;" "&amp;F2087,tarifas!$A$13:$D$20,4,FALSE)*H2087</f>
        <v>#N/A</v>
      </c>
      <c r="K2087" s="13">
        <f>IF(F2087="COD1",tarifas!$D$11*(SUMIFS($H$11:$H$8770,$F$11:$F$8770,"=COD1",$B$11:$B$8770,"="&amp;B2087)/COUNTIFS($F$11:$F$8770,"=COD1",$B$11:$B$8770,"="&amp;B2087))/COUNTIFS($A$11:$A$8770,"="&amp;A2087,$F$11:$F$8770,"=COD1"),0)</f>
        <v>0</v>
      </c>
      <c r="L2087" s="13" t="e">
        <f>(VLOOKUP(F2087,tarifas!$C$7:$D$10,2,FALSE)+tarifas!$D$21)*datos!H2087</f>
        <v>#N/A</v>
      </c>
      <c r="M2087">
        <v>97.103340000000003</v>
      </c>
      <c r="N2087" s="13" t="e">
        <f t="shared" si="296"/>
        <v>#N/A</v>
      </c>
      <c r="O2087">
        <f t="shared" si="297"/>
        <v>97.103340000000003</v>
      </c>
      <c r="P2087" s="12">
        <f t="shared" si="298"/>
        <v>279.68983934730136</v>
      </c>
      <c r="Q2087">
        <f t="shared" si="299"/>
        <v>0</v>
      </c>
      <c r="R2087">
        <f>$D$2*tarifas!$D$12/24</f>
        <v>1.4541666666666666</v>
      </c>
      <c r="S2087" t="e">
        <f>VLOOKUP(E2087&amp;" "&amp;F2087,tarifas!$A$13:$D$20,4,FALSE)*P2087</f>
        <v>#N/A</v>
      </c>
      <c r="T2087">
        <f>IF(F2087="COD1",tarifas!$D$11*(SUMIFS($P$11:$P$8770,$F$11:$F$8770,"=COD1",$B$11:$B$8770,"="&amp;B2087)/COUNTIFS($F$11:$F$8770,"=COD1",$B$11:$B$8770,"="&amp;B2087))/COUNTIFS($A$11:$A$8770,"="&amp;A2087,$F$11:$F$8770,"=COD1"),0)</f>
        <v>0</v>
      </c>
      <c r="U2087" t="e">
        <f>(VLOOKUP(F2087,tarifas!$C$7:$D$10,2,FALSE)+tarifas!$D$21)*datos!P2087</f>
        <v>#N/A</v>
      </c>
      <c r="V2087" t="e">
        <f t="shared" si="300"/>
        <v>#N/A</v>
      </c>
      <c r="W2087">
        <f t="shared" si="301"/>
        <v>0</v>
      </c>
    </row>
    <row r="2088" spans="1:23" x14ac:dyDescent="0.25">
      <c r="A2088">
        <f t="shared" si="294"/>
        <v>87</v>
      </c>
      <c r="B2088">
        <f t="shared" si="295"/>
        <v>3</v>
      </c>
      <c r="C2088" s="1">
        <f t="shared" si="302"/>
        <v>41726.541666661629</v>
      </c>
      <c r="D2088" s="7">
        <v>761.13636363636363</v>
      </c>
      <c r="E2088" s="7"/>
      <c r="G2088">
        <v>40.200000000000003</v>
      </c>
      <c r="H2088" s="12">
        <v>353.22510328016699</v>
      </c>
      <c r="I2088" s="13">
        <f>$D$2*tarifas!$D$12/24</f>
        <v>1.4541666666666666</v>
      </c>
      <c r="J2088" s="13" t="e">
        <f>VLOOKUP(E2088&amp;" "&amp;F2088,tarifas!$A$13:$D$20,4,FALSE)*H2088</f>
        <v>#N/A</v>
      </c>
      <c r="K2088" s="13">
        <f>IF(F2088="COD1",tarifas!$D$11*(SUMIFS($H$11:$H$8770,$F$11:$F$8770,"=COD1",$B$11:$B$8770,"="&amp;B2088)/COUNTIFS($F$11:$F$8770,"=COD1",$B$11:$B$8770,"="&amp;B2088))/COUNTIFS($A$11:$A$8770,"="&amp;A2088,$F$11:$F$8770,"=COD1"),0)</f>
        <v>0</v>
      </c>
      <c r="L2088" s="13" t="e">
        <f>(VLOOKUP(F2088,tarifas!$C$7:$D$10,2,FALSE)+tarifas!$D$21)*datos!H2088</f>
        <v>#N/A</v>
      </c>
      <c r="M2088">
        <v>196.68635</v>
      </c>
      <c r="N2088" s="13" t="e">
        <f t="shared" si="296"/>
        <v>#N/A</v>
      </c>
      <c r="O2088">
        <f t="shared" si="297"/>
        <v>196.68635</v>
      </c>
      <c r="P2088" s="12">
        <f t="shared" si="298"/>
        <v>156.53875328016699</v>
      </c>
      <c r="Q2088">
        <f t="shared" si="299"/>
        <v>0</v>
      </c>
      <c r="R2088">
        <f>$D$2*tarifas!$D$12/24</f>
        <v>1.4541666666666666</v>
      </c>
      <c r="S2088" t="e">
        <f>VLOOKUP(E2088&amp;" "&amp;F2088,tarifas!$A$13:$D$20,4,FALSE)*P2088</f>
        <v>#N/A</v>
      </c>
      <c r="T2088">
        <f>IF(F2088="COD1",tarifas!$D$11*(SUMIFS($P$11:$P$8770,$F$11:$F$8770,"=COD1",$B$11:$B$8770,"="&amp;B2088)/COUNTIFS($F$11:$F$8770,"=COD1",$B$11:$B$8770,"="&amp;B2088))/COUNTIFS($A$11:$A$8770,"="&amp;A2088,$F$11:$F$8770,"=COD1"),0)</f>
        <v>0</v>
      </c>
      <c r="U2088" t="e">
        <f>(VLOOKUP(F2088,tarifas!$C$7:$D$10,2,FALSE)+tarifas!$D$21)*datos!P2088</f>
        <v>#N/A</v>
      </c>
      <c r="V2088" t="e">
        <f t="shared" si="300"/>
        <v>#N/A</v>
      </c>
      <c r="W2088">
        <f t="shared" si="301"/>
        <v>0</v>
      </c>
    </row>
    <row r="2089" spans="1:23" x14ac:dyDescent="0.25">
      <c r="A2089">
        <f t="shared" si="294"/>
        <v>87</v>
      </c>
      <c r="B2089">
        <f t="shared" si="295"/>
        <v>3</v>
      </c>
      <c r="C2089" s="1">
        <f t="shared" si="302"/>
        <v>41726.583333328294</v>
      </c>
      <c r="D2089" s="7">
        <v>740.530303030303</v>
      </c>
      <c r="E2089" s="7"/>
      <c r="G2089">
        <v>39.5</v>
      </c>
      <c r="H2089" s="12">
        <v>473.60794917526471</v>
      </c>
      <c r="I2089" s="13">
        <f>$D$2*tarifas!$D$12/24</f>
        <v>1.4541666666666666</v>
      </c>
      <c r="J2089" s="13" t="e">
        <f>VLOOKUP(E2089&amp;" "&amp;F2089,tarifas!$A$13:$D$20,4,FALSE)*H2089</f>
        <v>#N/A</v>
      </c>
      <c r="K2089" s="13">
        <f>IF(F2089="COD1",tarifas!$D$11*(SUMIFS($H$11:$H$8770,$F$11:$F$8770,"=COD1",$B$11:$B$8770,"="&amp;B2089)/COUNTIFS($F$11:$F$8770,"=COD1",$B$11:$B$8770,"="&amp;B2089))/COUNTIFS($A$11:$A$8770,"="&amp;A2089,$F$11:$F$8770,"=COD1"),0)</f>
        <v>0</v>
      </c>
      <c r="L2089" s="13" t="e">
        <f>(VLOOKUP(F2089,tarifas!$C$7:$D$10,2,FALSE)+tarifas!$D$21)*datos!H2089</f>
        <v>#N/A</v>
      </c>
      <c r="M2089">
        <v>149.38872000000001</v>
      </c>
      <c r="N2089" s="13" t="e">
        <f t="shared" si="296"/>
        <v>#N/A</v>
      </c>
      <c r="O2089">
        <f t="shared" si="297"/>
        <v>149.38872000000001</v>
      </c>
      <c r="P2089" s="12">
        <f t="shared" si="298"/>
        <v>324.21922917526467</v>
      </c>
      <c r="Q2089">
        <f t="shared" si="299"/>
        <v>0</v>
      </c>
      <c r="R2089">
        <f>$D$2*tarifas!$D$12/24</f>
        <v>1.4541666666666666</v>
      </c>
      <c r="S2089" t="e">
        <f>VLOOKUP(E2089&amp;" "&amp;F2089,tarifas!$A$13:$D$20,4,FALSE)*P2089</f>
        <v>#N/A</v>
      </c>
      <c r="T2089">
        <f>IF(F2089="COD1",tarifas!$D$11*(SUMIFS($P$11:$P$8770,$F$11:$F$8770,"=COD1",$B$11:$B$8770,"="&amp;B2089)/COUNTIFS($F$11:$F$8770,"=COD1",$B$11:$B$8770,"="&amp;B2089))/COUNTIFS($A$11:$A$8770,"="&amp;A2089,$F$11:$F$8770,"=COD1"),0)</f>
        <v>0</v>
      </c>
      <c r="U2089" t="e">
        <f>(VLOOKUP(F2089,tarifas!$C$7:$D$10,2,FALSE)+tarifas!$D$21)*datos!P2089</f>
        <v>#N/A</v>
      </c>
      <c r="V2089" t="e">
        <f t="shared" si="300"/>
        <v>#N/A</v>
      </c>
      <c r="W2089">
        <f t="shared" si="301"/>
        <v>0</v>
      </c>
    </row>
    <row r="2090" spans="1:23" x14ac:dyDescent="0.25">
      <c r="A2090">
        <f t="shared" si="294"/>
        <v>87</v>
      </c>
      <c r="B2090">
        <f t="shared" si="295"/>
        <v>3</v>
      </c>
      <c r="C2090" s="1">
        <f t="shared" si="302"/>
        <v>41726.624999994958</v>
      </c>
      <c r="D2090" s="7">
        <v>663.77272727272714</v>
      </c>
      <c r="E2090" s="7"/>
      <c r="G2090">
        <v>35.93</v>
      </c>
      <c r="H2090" s="12">
        <v>477.8319613899755</v>
      </c>
      <c r="I2090" s="13">
        <f>$D$2*tarifas!$D$12/24</f>
        <v>1.4541666666666666</v>
      </c>
      <c r="J2090" s="13" t="e">
        <f>VLOOKUP(E2090&amp;" "&amp;F2090,tarifas!$A$13:$D$20,4,FALSE)*H2090</f>
        <v>#N/A</v>
      </c>
      <c r="K2090" s="13">
        <f>IF(F2090="COD1",tarifas!$D$11*(SUMIFS($H$11:$H$8770,$F$11:$F$8770,"=COD1",$B$11:$B$8770,"="&amp;B2090)/COUNTIFS($F$11:$F$8770,"=COD1",$B$11:$B$8770,"="&amp;B2090))/COUNTIFS($A$11:$A$8770,"="&amp;A2090,$F$11:$F$8770,"=COD1"),0)</f>
        <v>0</v>
      </c>
      <c r="L2090" s="13" t="e">
        <f>(VLOOKUP(F2090,tarifas!$C$7:$D$10,2,FALSE)+tarifas!$D$21)*datos!H2090</f>
        <v>#N/A</v>
      </c>
      <c r="M2090">
        <v>84.470359999999999</v>
      </c>
      <c r="N2090" s="13" t="e">
        <f t="shared" si="296"/>
        <v>#N/A</v>
      </c>
      <c r="O2090">
        <f t="shared" si="297"/>
        <v>84.470359999999999</v>
      </c>
      <c r="P2090" s="12">
        <f t="shared" si="298"/>
        <v>393.36160138997548</v>
      </c>
      <c r="Q2090">
        <f t="shared" si="299"/>
        <v>0</v>
      </c>
      <c r="R2090">
        <f>$D$2*tarifas!$D$12/24</f>
        <v>1.4541666666666666</v>
      </c>
      <c r="S2090" t="e">
        <f>VLOOKUP(E2090&amp;" "&amp;F2090,tarifas!$A$13:$D$20,4,FALSE)*P2090</f>
        <v>#N/A</v>
      </c>
      <c r="T2090">
        <f>IF(F2090="COD1",tarifas!$D$11*(SUMIFS($P$11:$P$8770,$F$11:$F$8770,"=COD1",$B$11:$B$8770,"="&amp;B2090)/COUNTIFS($F$11:$F$8770,"=COD1",$B$11:$B$8770,"="&amp;B2090))/COUNTIFS($A$11:$A$8770,"="&amp;A2090,$F$11:$F$8770,"=COD1"),0)</f>
        <v>0</v>
      </c>
      <c r="U2090" t="e">
        <f>(VLOOKUP(F2090,tarifas!$C$7:$D$10,2,FALSE)+tarifas!$D$21)*datos!P2090</f>
        <v>#N/A</v>
      </c>
      <c r="V2090" t="e">
        <f t="shared" si="300"/>
        <v>#N/A</v>
      </c>
      <c r="W2090">
        <f t="shared" si="301"/>
        <v>0</v>
      </c>
    </row>
    <row r="2091" spans="1:23" x14ac:dyDescent="0.25">
      <c r="A2091">
        <f t="shared" si="294"/>
        <v>87</v>
      </c>
      <c r="B2091">
        <f t="shared" si="295"/>
        <v>3</v>
      </c>
      <c r="C2091" s="1">
        <f t="shared" si="302"/>
        <v>41726.666666661622</v>
      </c>
      <c r="D2091" s="7">
        <v>534.72727272727275</v>
      </c>
      <c r="E2091" s="7"/>
      <c r="G2091">
        <v>35.880000000000003</v>
      </c>
      <c r="H2091" s="12">
        <v>482.13440694957262</v>
      </c>
      <c r="I2091" s="13">
        <f>$D$2*tarifas!$D$12/24</f>
        <v>1.4541666666666666</v>
      </c>
      <c r="J2091" s="13" t="e">
        <f>VLOOKUP(E2091&amp;" "&amp;F2091,tarifas!$A$13:$D$20,4,FALSE)*H2091</f>
        <v>#N/A</v>
      </c>
      <c r="K2091" s="13">
        <f>IF(F2091="COD1",tarifas!$D$11*(SUMIFS($H$11:$H$8770,$F$11:$F$8770,"=COD1",$B$11:$B$8770,"="&amp;B2091)/COUNTIFS($F$11:$F$8770,"=COD1",$B$11:$B$8770,"="&amp;B2091))/COUNTIFS($A$11:$A$8770,"="&amp;A2091,$F$11:$F$8770,"=COD1"),0)</f>
        <v>0</v>
      </c>
      <c r="L2091" s="13" t="e">
        <f>(VLOOKUP(F2091,tarifas!$C$7:$D$10,2,FALSE)+tarifas!$D$21)*datos!H2091</f>
        <v>#N/A</v>
      </c>
      <c r="M2091">
        <v>42.883290000000002</v>
      </c>
      <c r="N2091" s="13" t="e">
        <f t="shared" si="296"/>
        <v>#N/A</v>
      </c>
      <c r="O2091">
        <f t="shared" si="297"/>
        <v>42.883290000000002</v>
      </c>
      <c r="P2091" s="12">
        <f t="shared" si="298"/>
        <v>439.25111694957263</v>
      </c>
      <c r="Q2091">
        <f t="shared" si="299"/>
        <v>0</v>
      </c>
      <c r="R2091">
        <f>$D$2*tarifas!$D$12/24</f>
        <v>1.4541666666666666</v>
      </c>
      <c r="S2091" t="e">
        <f>VLOOKUP(E2091&amp;" "&amp;F2091,tarifas!$A$13:$D$20,4,FALSE)*P2091</f>
        <v>#N/A</v>
      </c>
      <c r="T2091">
        <f>IF(F2091="COD1",tarifas!$D$11*(SUMIFS($P$11:$P$8770,$F$11:$F$8770,"=COD1",$B$11:$B$8770,"="&amp;B2091)/COUNTIFS($F$11:$F$8770,"=COD1",$B$11:$B$8770,"="&amp;B2091))/COUNTIFS($A$11:$A$8770,"="&amp;A2091,$F$11:$F$8770,"=COD1"),0)</f>
        <v>0</v>
      </c>
      <c r="U2091" t="e">
        <f>(VLOOKUP(F2091,tarifas!$C$7:$D$10,2,FALSE)+tarifas!$D$21)*datos!P2091</f>
        <v>#N/A</v>
      </c>
      <c r="V2091" t="e">
        <f t="shared" si="300"/>
        <v>#N/A</v>
      </c>
      <c r="W2091">
        <f t="shared" si="301"/>
        <v>0</v>
      </c>
    </row>
    <row r="2092" spans="1:23" x14ac:dyDescent="0.25">
      <c r="A2092">
        <f t="shared" si="294"/>
        <v>87</v>
      </c>
      <c r="B2092">
        <f t="shared" si="295"/>
        <v>3</v>
      </c>
      <c r="C2092" s="1">
        <f t="shared" si="302"/>
        <v>41726.708333328286</v>
      </c>
      <c r="D2092" s="7">
        <v>353.65151515151518</v>
      </c>
      <c r="E2092" s="7"/>
      <c r="G2092">
        <v>36.4</v>
      </c>
      <c r="H2092" s="12">
        <v>442.12131671323675</v>
      </c>
      <c r="I2092" s="13">
        <f>$D$2*tarifas!$D$12/24</f>
        <v>1.4541666666666666</v>
      </c>
      <c r="J2092" s="13" t="e">
        <f>VLOOKUP(E2092&amp;" "&amp;F2092,tarifas!$A$13:$D$20,4,FALSE)*H2092</f>
        <v>#N/A</v>
      </c>
      <c r="K2092" s="13">
        <f>IF(F2092="COD1",tarifas!$D$11*(SUMIFS($H$11:$H$8770,$F$11:$F$8770,"=COD1",$B$11:$B$8770,"="&amp;B2092)/COUNTIFS($F$11:$F$8770,"=COD1",$B$11:$B$8770,"="&amp;B2092))/COUNTIFS($A$11:$A$8770,"="&amp;A2092,$F$11:$F$8770,"=COD1"),0)</f>
        <v>0</v>
      </c>
      <c r="L2092" s="13" t="e">
        <f>(VLOOKUP(F2092,tarifas!$C$7:$D$10,2,FALSE)+tarifas!$D$21)*datos!H2092</f>
        <v>#N/A</v>
      </c>
      <c r="M2092">
        <v>3.5713699999999999</v>
      </c>
      <c r="N2092" s="13" t="e">
        <f t="shared" si="296"/>
        <v>#N/A</v>
      </c>
      <c r="O2092">
        <f t="shared" si="297"/>
        <v>3.5713699999999999</v>
      </c>
      <c r="P2092" s="12">
        <f t="shared" si="298"/>
        <v>438.54994671323675</v>
      </c>
      <c r="Q2092">
        <f t="shared" si="299"/>
        <v>0</v>
      </c>
      <c r="R2092">
        <f>$D$2*tarifas!$D$12/24</f>
        <v>1.4541666666666666</v>
      </c>
      <c r="S2092" t="e">
        <f>VLOOKUP(E2092&amp;" "&amp;F2092,tarifas!$A$13:$D$20,4,FALSE)*P2092</f>
        <v>#N/A</v>
      </c>
      <c r="T2092">
        <f>IF(F2092="COD1",tarifas!$D$11*(SUMIFS($P$11:$P$8770,$F$11:$F$8770,"=COD1",$B$11:$B$8770,"="&amp;B2092)/COUNTIFS($F$11:$F$8770,"=COD1",$B$11:$B$8770,"="&amp;B2092))/COUNTIFS($A$11:$A$8770,"="&amp;A2092,$F$11:$F$8770,"=COD1"),0)</f>
        <v>0</v>
      </c>
      <c r="U2092" t="e">
        <f>(VLOOKUP(F2092,tarifas!$C$7:$D$10,2,FALSE)+tarifas!$D$21)*datos!P2092</f>
        <v>#N/A</v>
      </c>
      <c r="V2092" t="e">
        <f t="shared" si="300"/>
        <v>#N/A</v>
      </c>
      <c r="W2092">
        <f t="shared" si="301"/>
        <v>0</v>
      </c>
    </row>
    <row r="2093" spans="1:23" x14ac:dyDescent="0.25">
      <c r="A2093">
        <f t="shared" si="294"/>
        <v>87</v>
      </c>
      <c r="B2093">
        <f t="shared" si="295"/>
        <v>3</v>
      </c>
      <c r="C2093" s="1">
        <f t="shared" si="302"/>
        <v>41726.74999999495</v>
      </c>
      <c r="D2093" s="7">
        <v>136.25757575757578</v>
      </c>
      <c r="E2093" s="7"/>
      <c r="G2093">
        <v>40.1</v>
      </c>
      <c r="H2093" s="12">
        <v>359.17284905355541</v>
      </c>
      <c r="I2093" s="13">
        <f>$D$2*tarifas!$D$12/24</f>
        <v>1.4541666666666666</v>
      </c>
      <c r="J2093" s="13" t="e">
        <f>VLOOKUP(E2093&amp;" "&amp;F2093,tarifas!$A$13:$D$20,4,FALSE)*H2093</f>
        <v>#N/A</v>
      </c>
      <c r="K2093" s="13">
        <f>IF(F2093="COD1",tarifas!$D$11*(SUMIFS($H$11:$H$8770,$F$11:$F$8770,"=COD1",$B$11:$B$8770,"="&amp;B2093)/COUNTIFS($F$11:$F$8770,"=COD1",$B$11:$B$8770,"="&amp;B2093))/COUNTIFS($A$11:$A$8770,"="&amp;A2093,$F$11:$F$8770,"=COD1"),0)</f>
        <v>0</v>
      </c>
      <c r="L2093" s="13" t="e">
        <f>(VLOOKUP(F2093,tarifas!$C$7:$D$10,2,FALSE)+tarifas!$D$21)*datos!H2093</f>
        <v>#N/A</v>
      </c>
      <c r="M2093">
        <v>0</v>
      </c>
      <c r="N2093" s="13" t="e">
        <f t="shared" si="296"/>
        <v>#N/A</v>
      </c>
      <c r="O2093">
        <f t="shared" si="297"/>
        <v>0</v>
      </c>
      <c r="P2093" s="12">
        <f t="shared" si="298"/>
        <v>359.17284905355541</v>
      </c>
      <c r="Q2093">
        <f t="shared" si="299"/>
        <v>0</v>
      </c>
      <c r="R2093">
        <f>$D$2*tarifas!$D$12/24</f>
        <v>1.4541666666666666</v>
      </c>
      <c r="S2093" t="e">
        <f>VLOOKUP(E2093&amp;" "&amp;F2093,tarifas!$A$13:$D$20,4,FALSE)*P2093</f>
        <v>#N/A</v>
      </c>
      <c r="T2093">
        <f>IF(F2093="COD1",tarifas!$D$11*(SUMIFS($P$11:$P$8770,$F$11:$F$8770,"=COD1",$B$11:$B$8770,"="&amp;B2093)/COUNTIFS($F$11:$F$8770,"=COD1",$B$11:$B$8770,"="&amp;B2093))/COUNTIFS($A$11:$A$8770,"="&amp;A2093,$F$11:$F$8770,"=COD1"),0)</f>
        <v>0</v>
      </c>
      <c r="U2093" t="e">
        <f>(VLOOKUP(F2093,tarifas!$C$7:$D$10,2,FALSE)+tarifas!$D$21)*datos!P2093</f>
        <v>#N/A</v>
      </c>
      <c r="V2093" t="e">
        <f t="shared" si="300"/>
        <v>#N/A</v>
      </c>
      <c r="W2093">
        <f t="shared" si="301"/>
        <v>0</v>
      </c>
    </row>
    <row r="2094" spans="1:23" x14ac:dyDescent="0.25">
      <c r="A2094">
        <f t="shared" si="294"/>
        <v>87</v>
      </c>
      <c r="B2094">
        <f t="shared" si="295"/>
        <v>3</v>
      </c>
      <c r="C2094" s="1">
        <f t="shared" si="302"/>
        <v>41726.791666661615</v>
      </c>
      <c r="D2094" s="7">
        <v>0</v>
      </c>
      <c r="E2094" s="7"/>
      <c r="G2094">
        <v>43</v>
      </c>
      <c r="H2094" s="12">
        <v>266.88673685066351</v>
      </c>
      <c r="I2094" s="13">
        <f>$D$2*tarifas!$D$12/24</f>
        <v>1.4541666666666666</v>
      </c>
      <c r="J2094" s="13" t="e">
        <f>VLOOKUP(E2094&amp;" "&amp;F2094,tarifas!$A$13:$D$20,4,FALSE)*H2094</f>
        <v>#N/A</v>
      </c>
      <c r="K2094" s="13">
        <f>IF(F2094="COD1",tarifas!$D$11*(SUMIFS($H$11:$H$8770,$F$11:$F$8770,"=COD1",$B$11:$B$8770,"="&amp;B2094)/COUNTIFS($F$11:$F$8770,"=COD1",$B$11:$B$8770,"="&amp;B2094))/COUNTIFS($A$11:$A$8770,"="&amp;A2094,$F$11:$F$8770,"=COD1"),0)</f>
        <v>0</v>
      </c>
      <c r="L2094" s="13" t="e">
        <f>(VLOOKUP(F2094,tarifas!$C$7:$D$10,2,FALSE)+tarifas!$D$21)*datos!H2094</f>
        <v>#N/A</v>
      </c>
      <c r="M2094">
        <v>0</v>
      </c>
      <c r="N2094" s="13" t="e">
        <f t="shared" si="296"/>
        <v>#N/A</v>
      </c>
      <c r="O2094">
        <f t="shared" si="297"/>
        <v>0</v>
      </c>
      <c r="P2094" s="12">
        <f t="shared" si="298"/>
        <v>266.88673685066351</v>
      </c>
      <c r="Q2094">
        <f t="shared" si="299"/>
        <v>0</v>
      </c>
      <c r="R2094">
        <f>$D$2*tarifas!$D$12/24</f>
        <v>1.4541666666666666</v>
      </c>
      <c r="S2094" t="e">
        <f>VLOOKUP(E2094&amp;" "&amp;F2094,tarifas!$A$13:$D$20,4,FALSE)*P2094</f>
        <v>#N/A</v>
      </c>
      <c r="T2094">
        <f>IF(F2094="COD1",tarifas!$D$11*(SUMIFS($P$11:$P$8770,$F$11:$F$8770,"=COD1",$B$11:$B$8770,"="&amp;B2094)/COUNTIFS($F$11:$F$8770,"=COD1",$B$11:$B$8770,"="&amp;B2094))/COUNTIFS($A$11:$A$8770,"="&amp;A2094,$F$11:$F$8770,"=COD1"),0)</f>
        <v>0</v>
      </c>
      <c r="U2094" t="e">
        <f>(VLOOKUP(F2094,tarifas!$C$7:$D$10,2,FALSE)+tarifas!$D$21)*datos!P2094</f>
        <v>#N/A</v>
      </c>
      <c r="V2094" t="e">
        <f t="shared" si="300"/>
        <v>#N/A</v>
      </c>
      <c r="W2094">
        <f t="shared" si="301"/>
        <v>0</v>
      </c>
    </row>
    <row r="2095" spans="1:23" x14ac:dyDescent="0.25">
      <c r="A2095">
        <f t="shared" si="294"/>
        <v>87</v>
      </c>
      <c r="B2095">
        <f t="shared" si="295"/>
        <v>3</v>
      </c>
      <c r="C2095" s="1">
        <f t="shared" si="302"/>
        <v>41726.833333328279</v>
      </c>
      <c r="D2095" s="7">
        <v>0</v>
      </c>
      <c r="E2095" s="7"/>
      <c r="G2095">
        <v>45</v>
      </c>
      <c r="H2095" s="12">
        <v>196.52044896150045</v>
      </c>
      <c r="I2095" s="13">
        <f>$D$2*tarifas!$D$12/24</f>
        <v>1.4541666666666666</v>
      </c>
      <c r="J2095" s="13" t="e">
        <f>VLOOKUP(E2095&amp;" "&amp;F2095,tarifas!$A$13:$D$20,4,FALSE)*H2095</f>
        <v>#N/A</v>
      </c>
      <c r="K2095" s="13">
        <f>IF(F2095="COD1",tarifas!$D$11*(SUMIFS($H$11:$H$8770,$F$11:$F$8770,"=COD1",$B$11:$B$8770,"="&amp;B2095)/COUNTIFS($F$11:$F$8770,"=COD1",$B$11:$B$8770,"="&amp;B2095))/COUNTIFS($A$11:$A$8770,"="&amp;A2095,$F$11:$F$8770,"=COD1"),0)</f>
        <v>0</v>
      </c>
      <c r="L2095" s="13" t="e">
        <f>(VLOOKUP(F2095,tarifas!$C$7:$D$10,2,FALSE)+tarifas!$D$21)*datos!H2095</f>
        <v>#N/A</v>
      </c>
      <c r="M2095">
        <v>0</v>
      </c>
      <c r="N2095" s="13" t="e">
        <f t="shared" si="296"/>
        <v>#N/A</v>
      </c>
      <c r="O2095">
        <f t="shared" si="297"/>
        <v>0</v>
      </c>
      <c r="P2095" s="12">
        <f t="shared" si="298"/>
        <v>196.52044896150045</v>
      </c>
      <c r="Q2095">
        <f t="shared" si="299"/>
        <v>0</v>
      </c>
      <c r="R2095">
        <f>$D$2*tarifas!$D$12/24</f>
        <v>1.4541666666666666</v>
      </c>
      <c r="S2095" t="e">
        <f>VLOOKUP(E2095&amp;" "&amp;F2095,tarifas!$A$13:$D$20,4,FALSE)*P2095</f>
        <v>#N/A</v>
      </c>
      <c r="T2095">
        <f>IF(F2095="COD1",tarifas!$D$11*(SUMIFS($P$11:$P$8770,$F$11:$F$8770,"=COD1",$B$11:$B$8770,"="&amp;B2095)/COUNTIFS($F$11:$F$8770,"=COD1",$B$11:$B$8770,"="&amp;B2095))/COUNTIFS($A$11:$A$8770,"="&amp;A2095,$F$11:$F$8770,"=COD1"),0)</f>
        <v>0</v>
      </c>
      <c r="U2095" t="e">
        <f>(VLOOKUP(F2095,tarifas!$C$7:$D$10,2,FALSE)+tarifas!$D$21)*datos!P2095</f>
        <v>#N/A</v>
      </c>
      <c r="V2095" t="e">
        <f t="shared" si="300"/>
        <v>#N/A</v>
      </c>
      <c r="W2095">
        <f t="shared" si="301"/>
        <v>0</v>
      </c>
    </row>
    <row r="2096" spans="1:23" x14ac:dyDescent="0.25">
      <c r="A2096">
        <f t="shared" si="294"/>
        <v>87</v>
      </c>
      <c r="B2096">
        <f t="shared" si="295"/>
        <v>3</v>
      </c>
      <c r="C2096" s="1">
        <f t="shared" si="302"/>
        <v>41726.874999994943</v>
      </c>
      <c r="D2096" s="7">
        <v>0</v>
      </c>
      <c r="E2096" s="7"/>
      <c r="G2096">
        <v>43.66</v>
      </c>
      <c r="H2096" s="12">
        <v>177.69422210330725</v>
      </c>
      <c r="I2096" s="13">
        <f>$D$2*tarifas!$D$12/24</f>
        <v>1.4541666666666666</v>
      </c>
      <c r="J2096" s="13" t="e">
        <f>VLOOKUP(E2096&amp;" "&amp;F2096,tarifas!$A$13:$D$20,4,FALSE)*H2096</f>
        <v>#N/A</v>
      </c>
      <c r="K2096" s="13">
        <f>IF(F2096="COD1",tarifas!$D$11*(SUMIFS($H$11:$H$8770,$F$11:$F$8770,"=COD1",$B$11:$B$8770,"="&amp;B2096)/COUNTIFS($F$11:$F$8770,"=COD1",$B$11:$B$8770,"="&amp;B2096))/COUNTIFS($A$11:$A$8770,"="&amp;A2096,$F$11:$F$8770,"=COD1"),0)</f>
        <v>0</v>
      </c>
      <c r="L2096" s="13" t="e">
        <f>(VLOOKUP(F2096,tarifas!$C$7:$D$10,2,FALSE)+tarifas!$D$21)*datos!H2096</f>
        <v>#N/A</v>
      </c>
      <c r="M2096">
        <v>0</v>
      </c>
      <c r="N2096" s="13" t="e">
        <f t="shared" si="296"/>
        <v>#N/A</v>
      </c>
      <c r="O2096">
        <f t="shared" si="297"/>
        <v>0</v>
      </c>
      <c r="P2096" s="12">
        <f t="shared" si="298"/>
        <v>177.69422210330725</v>
      </c>
      <c r="Q2096">
        <f t="shared" si="299"/>
        <v>0</v>
      </c>
      <c r="R2096">
        <f>$D$2*tarifas!$D$12/24</f>
        <v>1.4541666666666666</v>
      </c>
      <c r="S2096" t="e">
        <f>VLOOKUP(E2096&amp;" "&amp;F2096,tarifas!$A$13:$D$20,4,FALSE)*P2096</f>
        <v>#N/A</v>
      </c>
      <c r="T2096">
        <f>IF(F2096="COD1",tarifas!$D$11*(SUMIFS($P$11:$P$8770,$F$11:$F$8770,"=COD1",$B$11:$B$8770,"="&amp;B2096)/COUNTIFS($F$11:$F$8770,"=COD1",$B$11:$B$8770,"="&amp;B2096))/COUNTIFS($A$11:$A$8770,"="&amp;A2096,$F$11:$F$8770,"=COD1"),0)</f>
        <v>0</v>
      </c>
      <c r="U2096" t="e">
        <f>(VLOOKUP(F2096,tarifas!$C$7:$D$10,2,FALSE)+tarifas!$D$21)*datos!P2096</f>
        <v>#N/A</v>
      </c>
      <c r="V2096" t="e">
        <f t="shared" si="300"/>
        <v>#N/A</v>
      </c>
      <c r="W2096">
        <f t="shared" si="301"/>
        <v>0</v>
      </c>
    </row>
    <row r="2097" spans="1:23" x14ac:dyDescent="0.25">
      <c r="A2097">
        <f t="shared" si="294"/>
        <v>87</v>
      </c>
      <c r="B2097">
        <f t="shared" si="295"/>
        <v>3</v>
      </c>
      <c r="C2097" s="1">
        <f t="shared" si="302"/>
        <v>41726.916666661607</v>
      </c>
      <c r="D2097" s="7">
        <v>0</v>
      </c>
      <c r="E2097" s="7"/>
      <c r="G2097">
        <v>40.340000000000003</v>
      </c>
      <c r="H2097" s="12">
        <v>172.5238916173476</v>
      </c>
      <c r="I2097" s="13">
        <f>$D$2*tarifas!$D$12/24</f>
        <v>1.4541666666666666</v>
      </c>
      <c r="J2097" s="13" t="e">
        <f>VLOOKUP(E2097&amp;" "&amp;F2097,tarifas!$A$13:$D$20,4,FALSE)*H2097</f>
        <v>#N/A</v>
      </c>
      <c r="K2097" s="13">
        <f>IF(F2097="COD1",tarifas!$D$11*(SUMIFS($H$11:$H$8770,$F$11:$F$8770,"=COD1",$B$11:$B$8770,"="&amp;B2097)/COUNTIFS($F$11:$F$8770,"=COD1",$B$11:$B$8770,"="&amp;B2097))/COUNTIFS($A$11:$A$8770,"="&amp;A2097,$F$11:$F$8770,"=COD1"),0)</f>
        <v>0</v>
      </c>
      <c r="L2097" s="13" t="e">
        <f>(VLOOKUP(F2097,tarifas!$C$7:$D$10,2,FALSE)+tarifas!$D$21)*datos!H2097</f>
        <v>#N/A</v>
      </c>
      <c r="M2097">
        <v>0</v>
      </c>
      <c r="N2097" s="13" t="e">
        <f t="shared" si="296"/>
        <v>#N/A</v>
      </c>
      <c r="O2097">
        <f t="shared" si="297"/>
        <v>0</v>
      </c>
      <c r="P2097" s="12">
        <f t="shared" si="298"/>
        <v>172.5238916173476</v>
      </c>
      <c r="Q2097">
        <f t="shared" si="299"/>
        <v>0</v>
      </c>
      <c r="R2097">
        <f>$D$2*tarifas!$D$12/24</f>
        <v>1.4541666666666666</v>
      </c>
      <c r="S2097" t="e">
        <f>VLOOKUP(E2097&amp;" "&amp;F2097,tarifas!$A$13:$D$20,4,FALSE)*P2097</f>
        <v>#N/A</v>
      </c>
      <c r="T2097">
        <f>IF(F2097="COD1",tarifas!$D$11*(SUMIFS($P$11:$P$8770,$F$11:$F$8770,"=COD1",$B$11:$B$8770,"="&amp;B2097)/COUNTIFS($F$11:$F$8770,"=COD1",$B$11:$B$8770,"="&amp;B2097))/COUNTIFS($A$11:$A$8770,"="&amp;A2097,$F$11:$F$8770,"=COD1"),0)</f>
        <v>0</v>
      </c>
      <c r="U2097" t="e">
        <f>(VLOOKUP(F2097,tarifas!$C$7:$D$10,2,FALSE)+tarifas!$D$21)*datos!P2097</f>
        <v>#N/A</v>
      </c>
      <c r="V2097" t="e">
        <f t="shared" si="300"/>
        <v>#N/A</v>
      </c>
      <c r="W2097">
        <f t="shared" si="301"/>
        <v>0</v>
      </c>
    </row>
    <row r="2098" spans="1:23" x14ac:dyDescent="0.25">
      <c r="A2098">
        <f t="shared" si="294"/>
        <v>87</v>
      </c>
      <c r="B2098">
        <f t="shared" si="295"/>
        <v>3</v>
      </c>
      <c r="C2098" s="1">
        <f t="shared" si="302"/>
        <v>41726.958333328272</v>
      </c>
      <c r="D2098" s="7">
        <v>0</v>
      </c>
      <c r="E2098" s="7"/>
      <c r="G2098">
        <v>39.5</v>
      </c>
      <c r="H2098" s="12">
        <v>170.92225678300133</v>
      </c>
      <c r="I2098" s="13">
        <f>$D$2*tarifas!$D$12/24</f>
        <v>1.4541666666666666</v>
      </c>
      <c r="J2098" s="13" t="e">
        <f>VLOOKUP(E2098&amp;" "&amp;F2098,tarifas!$A$13:$D$20,4,FALSE)*H2098</f>
        <v>#N/A</v>
      </c>
      <c r="K2098" s="13">
        <f>IF(F2098="COD1",tarifas!$D$11*(SUMIFS($H$11:$H$8770,$F$11:$F$8770,"=COD1",$B$11:$B$8770,"="&amp;B2098)/COUNTIFS($F$11:$F$8770,"=COD1",$B$11:$B$8770,"="&amp;B2098))/COUNTIFS($A$11:$A$8770,"="&amp;A2098,$F$11:$F$8770,"=COD1"),0)</f>
        <v>0</v>
      </c>
      <c r="L2098" s="13" t="e">
        <f>(VLOOKUP(F2098,tarifas!$C$7:$D$10,2,FALSE)+tarifas!$D$21)*datos!H2098</f>
        <v>#N/A</v>
      </c>
      <c r="M2098">
        <v>0</v>
      </c>
      <c r="N2098" s="13" t="e">
        <f t="shared" si="296"/>
        <v>#N/A</v>
      </c>
      <c r="O2098">
        <f t="shared" si="297"/>
        <v>0</v>
      </c>
      <c r="P2098" s="12">
        <f t="shared" si="298"/>
        <v>170.92225678300133</v>
      </c>
      <c r="Q2098">
        <f t="shared" si="299"/>
        <v>0</v>
      </c>
      <c r="R2098">
        <f>$D$2*tarifas!$D$12/24</f>
        <v>1.4541666666666666</v>
      </c>
      <c r="S2098" t="e">
        <f>VLOOKUP(E2098&amp;" "&amp;F2098,tarifas!$A$13:$D$20,4,FALSE)*P2098</f>
        <v>#N/A</v>
      </c>
      <c r="T2098">
        <f>IF(F2098="COD1",tarifas!$D$11*(SUMIFS($P$11:$P$8770,$F$11:$F$8770,"=COD1",$B$11:$B$8770,"="&amp;B2098)/COUNTIFS($F$11:$F$8770,"=COD1",$B$11:$B$8770,"="&amp;B2098))/COUNTIFS($A$11:$A$8770,"="&amp;A2098,$F$11:$F$8770,"=COD1"),0)</f>
        <v>0</v>
      </c>
      <c r="U2098" t="e">
        <f>(VLOOKUP(F2098,tarifas!$C$7:$D$10,2,FALSE)+tarifas!$D$21)*datos!P2098</f>
        <v>#N/A</v>
      </c>
      <c r="V2098" t="e">
        <f t="shared" si="300"/>
        <v>#N/A</v>
      </c>
      <c r="W2098">
        <f t="shared" si="301"/>
        <v>0</v>
      </c>
    </row>
    <row r="2099" spans="1:23" x14ac:dyDescent="0.25">
      <c r="A2099">
        <f t="shared" si="294"/>
        <v>88</v>
      </c>
      <c r="B2099">
        <f t="shared" si="295"/>
        <v>3</v>
      </c>
      <c r="C2099" s="1">
        <f t="shared" si="302"/>
        <v>41726.999999994936</v>
      </c>
      <c r="D2099" s="7">
        <v>0</v>
      </c>
      <c r="E2099" s="7"/>
      <c r="G2099">
        <v>30.4</v>
      </c>
      <c r="H2099" s="12">
        <v>170.32385693526604</v>
      </c>
      <c r="I2099" s="13">
        <f>$D$2*tarifas!$D$12/24</f>
        <v>1.4541666666666666</v>
      </c>
      <c r="J2099" s="13" t="e">
        <f>VLOOKUP(E2099&amp;" "&amp;F2099,tarifas!$A$13:$D$20,4,FALSE)*H2099</f>
        <v>#N/A</v>
      </c>
      <c r="K2099" s="13">
        <f>IF(F2099="COD1",tarifas!$D$11*(SUMIFS($H$11:$H$8770,$F$11:$F$8770,"=COD1",$B$11:$B$8770,"="&amp;B2099)/COUNTIFS($F$11:$F$8770,"=COD1",$B$11:$B$8770,"="&amp;B2099))/COUNTIFS($A$11:$A$8770,"="&amp;A2099,$F$11:$F$8770,"=COD1"),0)</f>
        <v>0</v>
      </c>
      <c r="L2099" s="13" t="e">
        <f>(VLOOKUP(F2099,tarifas!$C$7:$D$10,2,FALSE)+tarifas!$D$21)*datos!H2099</f>
        <v>#N/A</v>
      </c>
      <c r="M2099">
        <v>0</v>
      </c>
      <c r="N2099" s="13" t="e">
        <f t="shared" si="296"/>
        <v>#N/A</v>
      </c>
      <c r="O2099">
        <f t="shared" si="297"/>
        <v>0</v>
      </c>
      <c r="P2099" s="12">
        <f t="shared" si="298"/>
        <v>170.32385693526604</v>
      </c>
      <c r="Q2099">
        <f t="shared" si="299"/>
        <v>0</v>
      </c>
      <c r="R2099">
        <f>$D$2*tarifas!$D$12/24</f>
        <v>1.4541666666666666</v>
      </c>
      <c r="S2099" t="e">
        <f>VLOOKUP(E2099&amp;" "&amp;F2099,tarifas!$A$13:$D$20,4,FALSE)*P2099</f>
        <v>#N/A</v>
      </c>
      <c r="T2099">
        <f>IF(F2099="COD1",tarifas!$D$11*(SUMIFS($P$11:$P$8770,$F$11:$F$8770,"=COD1",$B$11:$B$8770,"="&amp;B2099)/COUNTIFS($F$11:$F$8770,"=COD1",$B$11:$B$8770,"="&amp;B2099))/COUNTIFS($A$11:$A$8770,"="&amp;A2099,$F$11:$F$8770,"=COD1"),0)</f>
        <v>0</v>
      </c>
      <c r="U2099" t="e">
        <f>(VLOOKUP(F2099,tarifas!$C$7:$D$10,2,FALSE)+tarifas!$D$21)*datos!P2099</f>
        <v>#N/A</v>
      </c>
      <c r="V2099" t="e">
        <f t="shared" si="300"/>
        <v>#N/A</v>
      </c>
      <c r="W2099">
        <f t="shared" si="301"/>
        <v>0</v>
      </c>
    </row>
    <row r="2100" spans="1:23" x14ac:dyDescent="0.25">
      <c r="A2100">
        <f t="shared" si="294"/>
        <v>88</v>
      </c>
      <c r="B2100">
        <f t="shared" si="295"/>
        <v>3</v>
      </c>
      <c r="C2100" s="1">
        <f t="shared" si="302"/>
        <v>41727.0416666616</v>
      </c>
      <c r="D2100" s="7">
        <v>0</v>
      </c>
      <c r="E2100" s="7"/>
      <c r="G2100">
        <v>28.4</v>
      </c>
      <c r="H2100" s="12">
        <v>168.49103680931751</v>
      </c>
      <c r="I2100" s="13">
        <f>$D$2*tarifas!$D$12/24</f>
        <v>1.4541666666666666</v>
      </c>
      <c r="J2100" s="13" t="e">
        <f>VLOOKUP(E2100&amp;" "&amp;F2100,tarifas!$A$13:$D$20,4,FALSE)*H2100</f>
        <v>#N/A</v>
      </c>
      <c r="K2100" s="13">
        <f>IF(F2100="COD1",tarifas!$D$11*(SUMIFS($H$11:$H$8770,$F$11:$F$8770,"=COD1",$B$11:$B$8770,"="&amp;B2100)/COUNTIFS($F$11:$F$8770,"=COD1",$B$11:$B$8770,"="&amp;B2100))/COUNTIFS($A$11:$A$8770,"="&amp;A2100,$F$11:$F$8770,"=COD1"),0)</f>
        <v>0</v>
      </c>
      <c r="L2100" s="13" t="e">
        <f>(VLOOKUP(F2100,tarifas!$C$7:$D$10,2,FALSE)+tarifas!$D$21)*datos!H2100</f>
        <v>#N/A</v>
      </c>
      <c r="M2100">
        <v>0</v>
      </c>
      <c r="N2100" s="13" t="e">
        <f t="shared" si="296"/>
        <v>#N/A</v>
      </c>
      <c r="O2100">
        <f t="shared" si="297"/>
        <v>0</v>
      </c>
      <c r="P2100" s="12">
        <f t="shared" si="298"/>
        <v>168.49103680931751</v>
      </c>
      <c r="Q2100">
        <f t="shared" si="299"/>
        <v>0</v>
      </c>
      <c r="R2100">
        <f>$D$2*tarifas!$D$12/24</f>
        <v>1.4541666666666666</v>
      </c>
      <c r="S2100" t="e">
        <f>VLOOKUP(E2100&amp;" "&amp;F2100,tarifas!$A$13:$D$20,4,FALSE)*P2100</f>
        <v>#N/A</v>
      </c>
      <c r="T2100">
        <f>IF(F2100="COD1",tarifas!$D$11*(SUMIFS($P$11:$P$8770,$F$11:$F$8770,"=COD1",$B$11:$B$8770,"="&amp;B2100)/COUNTIFS($F$11:$F$8770,"=COD1",$B$11:$B$8770,"="&amp;B2100))/COUNTIFS($A$11:$A$8770,"="&amp;A2100,$F$11:$F$8770,"=COD1"),0)</f>
        <v>0</v>
      </c>
      <c r="U2100" t="e">
        <f>(VLOOKUP(F2100,tarifas!$C$7:$D$10,2,FALSE)+tarifas!$D$21)*datos!P2100</f>
        <v>#N/A</v>
      </c>
      <c r="V2100" t="e">
        <f t="shared" si="300"/>
        <v>#N/A</v>
      </c>
      <c r="W2100">
        <f t="shared" si="301"/>
        <v>0</v>
      </c>
    </row>
    <row r="2101" spans="1:23" x14ac:dyDescent="0.25">
      <c r="A2101">
        <f t="shared" si="294"/>
        <v>88</v>
      </c>
      <c r="B2101">
        <f t="shared" si="295"/>
        <v>3</v>
      </c>
      <c r="C2101" s="1">
        <f t="shared" si="302"/>
        <v>41727.083333328264</v>
      </c>
      <c r="D2101" s="7">
        <v>0</v>
      </c>
      <c r="E2101" s="7"/>
      <c r="G2101">
        <v>28.35</v>
      </c>
      <c r="H2101" s="12">
        <v>167.69767102252268</v>
      </c>
      <c r="I2101" s="13">
        <f>$D$2*tarifas!$D$12/24</f>
        <v>1.4541666666666666</v>
      </c>
      <c r="J2101" s="13" t="e">
        <f>VLOOKUP(E2101&amp;" "&amp;F2101,tarifas!$A$13:$D$20,4,FALSE)*H2101</f>
        <v>#N/A</v>
      </c>
      <c r="K2101" s="13">
        <f>IF(F2101="COD1",tarifas!$D$11*(SUMIFS($H$11:$H$8770,$F$11:$F$8770,"=COD1",$B$11:$B$8770,"="&amp;B2101)/COUNTIFS($F$11:$F$8770,"=COD1",$B$11:$B$8770,"="&amp;B2101))/COUNTIFS($A$11:$A$8770,"="&amp;A2101,$F$11:$F$8770,"=COD1"),0)</f>
        <v>0</v>
      </c>
      <c r="L2101" s="13" t="e">
        <f>(VLOOKUP(F2101,tarifas!$C$7:$D$10,2,FALSE)+tarifas!$D$21)*datos!H2101</f>
        <v>#N/A</v>
      </c>
      <c r="M2101">
        <v>0</v>
      </c>
      <c r="N2101" s="13" t="e">
        <f t="shared" si="296"/>
        <v>#N/A</v>
      </c>
      <c r="O2101">
        <f t="shared" si="297"/>
        <v>0</v>
      </c>
      <c r="P2101" s="12">
        <f t="shared" si="298"/>
        <v>167.69767102252268</v>
      </c>
      <c r="Q2101">
        <f t="shared" si="299"/>
        <v>0</v>
      </c>
      <c r="R2101">
        <f>$D$2*tarifas!$D$12/24</f>
        <v>1.4541666666666666</v>
      </c>
      <c r="S2101" t="e">
        <f>VLOOKUP(E2101&amp;" "&amp;F2101,tarifas!$A$13:$D$20,4,FALSE)*P2101</f>
        <v>#N/A</v>
      </c>
      <c r="T2101">
        <f>IF(F2101="COD1",tarifas!$D$11*(SUMIFS($P$11:$P$8770,$F$11:$F$8770,"=COD1",$B$11:$B$8770,"="&amp;B2101)/COUNTIFS($F$11:$F$8770,"=COD1",$B$11:$B$8770,"="&amp;B2101))/COUNTIFS($A$11:$A$8770,"="&amp;A2101,$F$11:$F$8770,"=COD1"),0)</f>
        <v>0</v>
      </c>
      <c r="U2101" t="e">
        <f>(VLOOKUP(F2101,tarifas!$C$7:$D$10,2,FALSE)+tarifas!$D$21)*datos!P2101</f>
        <v>#N/A</v>
      </c>
      <c r="V2101" t="e">
        <f t="shared" si="300"/>
        <v>#N/A</v>
      </c>
      <c r="W2101">
        <f t="shared" si="301"/>
        <v>0</v>
      </c>
    </row>
    <row r="2102" spans="1:23" x14ac:dyDescent="0.25">
      <c r="A2102">
        <f t="shared" si="294"/>
        <v>88</v>
      </c>
      <c r="B2102">
        <f t="shared" si="295"/>
        <v>3</v>
      </c>
      <c r="C2102" s="1">
        <f t="shared" si="302"/>
        <v>41727.124999994929</v>
      </c>
      <c r="D2102" s="7">
        <v>0</v>
      </c>
      <c r="E2102" s="7"/>
      <c r="G2102">
        <v>25</v>
      </c>
      <c r="H2102" s="12">
        <v>165.473597318435</v>
      </c>
      <c r="I2102" s="13">
        <f>$D$2*tarifas!$D$12/24</f>
        <v>1.4541666666666666</v>
      </c>
      <c r="J2102" s="13" t="e">
        <f>VLOOKUP(E2102&amp;" "&amp;F2102,tarifas!$A$13:$D$20,4,FALSE)*H2102</f>
        <v>#N/A</v>
      </c>
      <c r="K2102" s="13">
        <f>IF(F2102="COD1",tarifas!$D$11*(SUMIFS($H$11:$H$8770,$F$11:$F$8770,"=COD1",$B$11:$B$8770,"="&amp;B2102)/COUNTIFS($F$11:$F$8770,"=COD1",$B$11:$B$8770,"="&amp;B2102))/COUNTIFS($A$11:$A$8770,"="&amp;A2102,$F$11:$F$8770,"=COD1"),0)</f>
        <v>0</v>
      </c>
      <c r="L2102" s="13" t="e">
        <f>(VLOOKUP(F2102,tarifas!$C$7:$D$10,2,FALSE)+tarifas!$D$21)*datos!H2102</f>
        <v>#N/A</v>
      </c>
      <c r="M2102">
        <v>0</v>
      </c>
      <c r="N2102" s="13" t="e">
        <f t="shared" si="296"/>
        <v>#N/A</v>
      </c>
      <c r="O2102">
        <f t="shared" si="297"/>
        <v>0</v>
      </c>
      <c r="P2102" s="12">
        <f t="shared" si="298"/>
        <v>165.473597318435</v>
      </c>
      <c r="Q2102">
        <f t="shared" si="299"/>
        <v>0</v>
      </c>
      <c r="R2102">
        <f>$D$2*tarifas!$D$12/24</f>
        <v>1.4541666666666666</v>
      </c>
      <c r="S2102" t="e">
        <f>VLOOKUP(E2102&amp;" "&amp;F2102,tarifas!$A$13:$D$20,4,FALSE)*P2102</f>
        <v>#N/A</v>
      </c>
      <c r="T2102">
        <f>IF(F2102="COD1",tarifas!$D$11*(SUMIFS($P$11:$P$8770,$F$11:$F$8770,"=COD1",$B$11:$B$8770,"="&amp;B2102)/COUNTIFS($F$11:$F$8770,"=COD1",$B$11:$B$8770,"="&amp;B2102))/COUNTIFS($A$11:$A$8770,"="&amp;A2102,$F$11:$F$8770,"=COD1"),0)</f>
        <v>0</v>
      </c>
      <c r="U2102" t="e">
        <f>(VLOOKUP(F2102,tarifas!$C$7:$D$10,2,FALSE)+tarifas!$D$21)*datos!P2102</f>
        <v>#N/A</v>
      </c>
      <c r="V2102" t="e">
        <f t="shared" si="300"/>
        <v>#N/A</v>
      </c>
      <c r="W2102">
        <f t="shared" si="301"/>
        <v>0</v>
      </c>
    </row>
    <row r="2103" spans="1:23" x14ac:dyDescent="0.25">
      <c r="A2103">
        <f t="shared" si="294"/>
        <v>88</v>
      </c>
      <c r="B2103">
        <f t="shared" si="295"/>
        <v>3</v>
      </c>
      <c r="C2103" s="1">
        <f t="shared" si="302"/>
        <v>41727.166666661593</v>
      </c>
      <c r="D2103" s="7">
        <v>0</v>
      </c>
      <c r="E2103" s="7"/>
      <c r="G2103">
        <v>22.66</v>
      </c>
      <c r="H2103" s="12">
        <v>164.96616995617293</v>
      </c>
      <c r="I2103" s="13">
        <f>$D$2*tarifas!$D$12/24</f>
        <v>1.4541666666666666</v>
      </c>
      <c r="J2103" s="13" t="e">
        <f>VLOOKUP(E2103&amp;" "&amp;F2103,tarifas!$A$13:$D$20,4,FALSE)*H2103</f>
        <v>#N/A</v>
      </c>
      <c r="K2103" s="13">
        <f>IF(F2103="COD1",tarifas!$D$11*(SUMIFS($H$11:$H$8770,$F$11:$F$8770,"=COD1",$B$11:$B$8770,"="&amp;B2103)/COUNTIFS($F$11:$F$8770,"=COD1",$B$11:$B$8770,"="&amp;B2103))/COUNTIFS($A$11:$A$8770,"="&amp;A2103,$F$11:$F$8770,"=COD1"),0)</f>
        <v>0</v>
      </c>
      <c r="L2103" s="13" t="e">
        <f>(VLOOKUP(F2103,tarifas!$C$7:$D$10,2,FALSE)+tarifas!$D$21)*datos!H2103</f>
        <v>#N/A</v>
      </c>
      <c r="M2103">
        <v>0</v>
      </c>
      <c r="N2103" s="13" t="e">
        <f t="shared" si="296"/>
        <v>#N/A</v>
      </c>
      <c r="O2103">
        <f t="shared" si="297"/>
        <v>0</v>
      </c>
      <c r="P2103" s="12">
        <f t="shared" si="298"/>
        <v>164.96616995617293</v>
      </c>
      <c r="Q2103">
        <f t="shared" si="299"/>
        <v>0</v>
      </c>
      <c r="R2103">
        <f>$D$2*tarifas!$D$12/24</f>
        <v>1.4541666666666666</v>
      </c>
      <c r="S2103" t="e">
        <f>VLOOKUP(E2103&amp;" "&amp;F2103,tarifas!$A$13:$D$20,4,FALSE)*P2103</f>
        <v>#N/A</v>
      </c>
      <c r="T2103">
        <f>IF(F2103="COD1",tarifas!$D$11*(SUMIFS($P$11:$P$8770,$F$11:$F$8770,"=COD1",$B$11:$B$8770,"="&amp;B2103)/COUNTIFS($F$11:$F$8770,"=COD1",$B$11:$B$8770,"="&amp;B2103))/COUNTIFS($A$11:$A$8770,"="&amp;A2103,$F$11:$F$8770,"=COD1"),0)</f>
        <v>0</v>
      </c>
      <c r="U2103" t="e">
        <f>(VLOOKUP(F2103,tarifas!$C$7:$D$10,2,FALSE)+tarifas!$D$21)*datos!P2103</f>
        <v>#N/A</v>
      </c>
      <c r="V2103" t="e">
        <f t="shared" si="300"/>
        <v>#N/A</v>
      </c>
      <c r="W2103">
        <f t="shared" si="301"/>
        <v>0</v>
      </c>
    </row>
    <row r="2104" spans="1:23" x14ac:dyDescent="0.25">
      <c r="A2104">
        <f t="shared" si="294"/>
        <v>88</v>
      </c>
      <c r="B2104">
        <f t="shared" si="295"/>
        <v>3</v>
      </c>
      <c r="C2104" s="1">
        <f t="shared" si="302"/>
        <v>41727.208333328257</v>
      </c>
      <c r="D2104" s="7">
        <v>0</v>
      </c>
      <c r="E2104" s="7"/>
      <c r="G2104">
        <v>22.9</v>
      </c>
      <c r="H2104" s="12">
        <v>164.22676404035607</v>
      </c>
      <c r="I2104" s="13">
        <f>$D$2*tarifas!$D$12/24</f>
        <v>1.4541666666666666</v>
      </c>
      <c r="J2104" s="13" t="e">
        <f>VLOOKUP(E2104&amp;" "&amp;F2104,tarifas!$A$13:$D$20,4,FALSE)*H2104</f>
        <v>#N/A</v>
      </c>
      <c r="K2104" s="13">
        <f>IF(F2104="COD1",tarifas!$D$11*(SUMIFS($H$11:$H$8770,$F$11:$F$8770,"=COD1",$B$11:$B$8770,"="&amp;B2104)/COUNTIFS($F$11:$F$8770,"=COD1",$B$11:$B$8770,"="&amp;B2104))/COUNTIFS($A$11:$A$8770,"="&amp;A2104,$F$11:$F$8770,"=COD1"),0)</f>
        <v>0</v>
      </c>
      <c r="L2104" s="13" t="e">
        <f>(VLOOKUP(F2104,tarifas!$C$7:$D$10,2,FALSE)+tarifas!$D$21)*datos!H2104</f>
        <v>#N/A</v>
      </c>
      <c r="M2104">
        <v>0</v>
      </c>
      <c r="N2104" s="13" t="e">
        <f t="shared" si="296"/>
        <v>#N/A</v>
      </c>
      <c r="O2104">
        <f t="shared" si="297"/>
        <v>0</v>
      </c>
      <c r="P2104" s="12">
        <f t="shared" si="298"/>
        <v>164.22676404035607</v>
      </c>
      <c r="Q2104">
        <f t="shared" si="299"/>
        <v>0</v>
      </c>
      <c r="R2104">
        <f>$D$2*tarifas!$D$12/24</f>
        <v>1.4541666666666666</v>
      </c>
      <c r="S2104" t="e">
        <f>VLOOKUP(E2104&amp;" "&amp;F2104,tarifas!$A$13:$D$20,4,FALSE)*P2104</f>
        <v>#N/A</v>
      </c>
      <c r="T2104">
        <f>IF(F2104="COD1",tarifas!$D$11*(SUMIFS($P$11:$P$8770,$F$11:$F$8770,"=COD1",$B$11:$B$8770,"="&amp;B2104)/COUNTIFS($F$11:$F$8770,"=COD1",$B$11:$B$8770,"="&amp;B2104))/COUNTIFS($A$11:$A$8770,"="&amp;A2104,$F$11:$F$8770,"=COD1"),0)</f>
        <v>0</v>
      </c>
      <c r="U2104" t="e">
        <f>(VLOOKUP(F2104,tarifas!$C$7:$D$10,2,FALSE)+tarifas!$D$21)*datos!P2104</f>
        <v>#N/A</v>
      </c>
      <c r="V2104" t="e">
        <f t="shared" si="300"/>
        <v>#N/A</v>
      </c>
      <c r="W2104">
        <f t="shared" si="301"/>
        <v>0</v>
      </c>
    </row>
    <row r="2105" spans="1:23" x14ac:dyDescent="0.25">
      <c r="A2105">
        <f t="shared" si="294"/>
        <v>88</v>
      </c>
      <c r="B2105">
        <f t="shared" si="295"/>
        <v>3</v>
      </c>
      <c r="C2105" s="1">
        <f t="shared" si="302"/>
        <v>41727.249999994921</v>
      </c>
      <c r="D2105" s="7">
        <v>0</v>
      </c>
      <c r="E2105" s="7"/>
      <c r="G2105">
        <v>24.01</v>
      </c>
      <c r="H2105" s="12">
        <v>162.757241824407</v>
      </c>
      <c r="I2105" s="13">
        <f>$D$2*tarifas!$D$12/24</f>
        <v>1.4541666666666666</v>
      </c>
      <c r="J2105" s="13" t="e">
        <f>VLOOKUP(E2105&amp;" "&amp;F2105,tarifas!$A$13:$D$20,4,FALSE)*H2105</f>
        <v>#N/A</v>
      </c>
      <c r="K2105" s="13">
        <f>IF(F2105="COD1",tarifas!$D$11*(SUMIFS($H$11:$H$8770,$F$11:$F$8770,"=COD1",$B$11:$B$8770,"="&amp;B2105)/COUNTIFS($F$11:$F$8770,"=COD1",$B$11:$B$8770,"="&amp;B2105))/COUNTIFS($A$11:$A$8770,"="&amp;A2105,$F$11:$F$8770,"=COD1"),0)</f>
        <v>0</v>
      </c>
      <c r="L2105" s="13" t="e">
        <f>(VLOOKUP(F2105,tarifas!$C$7:$D$10,2,FALSE)+tarifas!$D$21)*datos!H2105</f>
        <v>#N/A</v>
      </c>
      <c r="M2105">
        <v>12.997</v>
      </c>
      <c r="N2105" s="13" t="e">
        <f t="shared" si="296"/>
        <v>#N/A</v>
      </c>
      <c r="O2105">
        <f t="shared" si="297"/>
        <v>12.997</v>
      </c>
      <c r="P2105" s="12">
        <f t="shared" si="298"/>
        <v>149.76024182440699</v>
      </c>
      <c r="Q2105">
        <f t="shared" si="299"/>
        <v>0</v>
      </c>
      <c r="R2105">
        <f>$D$2*tarifas!$D$12/24</f>
        <v>1.4541666666666666</v>
      </c>
      <c r="S2105" t="e">
        <f>VLOOKUP(E2105&amp;" "&amp;F2105,tarifas!$A$13:$D$20,4,FALSE)*P2105</f>
        <v>#N/A</v>
      </c>
      <c r="T2105">
        <f>IF(F2105="COD1",tarifas!$D$11*(SUMIFS($P$11:$P$8770,$F$11:$F$8770,"=COD1",$B$11:$B$8770,"="&amp;B2105)/COUNTIFS($F$11:$F$8770,"=COD1",$B$11:$B$8770,"="&amp;B2105))/COUNTIFS($A$11:$A$8770,"="&amp;A2105,$F$11:$F$8770,"=COD1"),0)</f>
        <v>0</v>
      </c>
      <c r="U2105" t="e">
        <f>(VLOOKUP(F2105,tarifas!$C$7:$D$10,2,FALSE)+tarifas!$D$21)*datos!P2105</f>
        <v>#N/A</v>
      </c>
      <c r="V2105" t="e">
        <f t="shared" si="300"/>
        <v>#N/A</v>
      </c>
      <c r="W2105">
        <f t="shared" si="301"/>
        <v>0</v>
      </c>
    </row>
    <row r="2106" spans="1:23" x14ac:dyDescent="0.25">
      <c r="A2106">
        <f t="shared" si="294"/>
        <v>88</v>
      </c>
      <c r="B2106">
        <f t="shared" si="295"/>
        <v>3</v>
      </c>
      <c r="C2106" s="1">
        <f t="shared" si="302"/>
        <v>41727.291666661586</v>
      </c>
      <c r="D2106" s="7">
        <v>23.954545454545453</v>
      </c>
      <c r="E2106" s="7"/>
      <c r="G2106">
        <v>24.9</v>
      </c>
      <c r="H2106" s="12">
        <v>148.01520685601037</v>
      </c>
      <c r="I2106" s="13">
        <f>$D$2*tarifas!$D$12/24</f>
        <v>1.4541666666666666</v>
      </c>
      <c r="J2106" s="13" t="e">
        <f>VLOOKUP(E2106&amp;" "&amp;F2106,tarifas!$A$13:$D$20,4,FALSE)*H2106</f>
        <v>#N/A</v>
      </c>
      <c r="K2106" s="13">
        <f>IF(F2106="COD1",tarifas!$D$11*(SUMIFS($H$11:$H$8770,$F$11:$F$8770,"=COD1",$B$11:$B$8770,"="&amp;B2106)/COUNTIFS($F$11:$F$8770,"=COD1",$B$11:$B$8770,"="&amp;B2106))/COUNTIFS($A$11:$A$8770,"="&amp;A2106,$F$11:$F$8770,"=COD1"),0)</f>
        <v>0</v>
      </c>
      <c r="L2106" s="13" t="e">
        <f>(VLOOKUP(F2106,tarifas!$C$7:$D$10,2,FALSE)+tarifas!$D$21)*datos!H2106</f>
        <v>#N/A</v>
      </c>
      <c r="M2106">
        <v>114.04745</v>
      </c>
      <c r="N2106" s="13" t="e">
        <f t="shared" si="296"/>
        <v>#N/A</v>
      </c>
      <c r="O2106">
        <f t="shared" si="297"/>
        <v>114.04745</v>
      </c>
      <c r="P2106" s="12">
        <f t="shared" si="298"/>
        <v>33.967756856010368</v>
      </c>
      <c r="Q2106">
        <f t="shared" si="299"/>
        <v>0</v>
      </c>
      <c r="R2106">
        <f>$D$2*tarifas!$D$12/24</f>
        <v>1.4541666666666666</v>
      </c>
      <c r="S2106" t="e">
        <f>VLOOKUP(E2106&amp;" "&amp;F2106,tarifas!$A$13:$D$20,4,FALSE)*P2106</f>
        <v>#N/A</v>
      </c>
      <c r="T2106">
        <f>IF(F2106="COD1",tarifas!$D$11*(SUMIFS($P$11:$P$8770,$F$11:$F$8770,"=COD1",$B$11:$B$8770,"="&amp;B2106)/COUNTIFS($F$11:$F$8770,"=COD1",$B$11:$B$8770,"="&amp;B2106))/COUNTIFS($A$11:$A$8770,"="&amp;A2106,$F$11:$F$8770,"=COD1"),0)</f>
        <v>0</v>
      </c>
      <c r="U2106" t="e">
        <f>(VLOOKUP(F2106,tarifas!$C$7:$D$10,2,FALSE)+tarifas!$D$21)*datos!P2106</f>
        <v>#N/A</v>
      </c>
      <c r="V2106" t="e">
        <f t="shared" si="300"/>
        <v>#N/A</v>
      </c>
      <c r="W2106">
        <f t="shared" si="301"/>
        <v>0</v>
      </c>
    </row>
    <row r="2107" spans="1:23" x14ac:dyDescent="0.25">
      <c r="A2107">
        <f t="shared" si="294"/>
        <v>88</v>
      </c>
      <c r="B2107">
        <f t="shared" si="295"/>
        <v>3</v>
      </c>
      <c r="C2107" s="1">
        <f t="shared" si="302"/>
        <v>41727.33333332825</v>
      </c>
      <c r="D2107" s="7">
        <v>127.5</v>
      </c>
      <c r="E2107" s="7"/>
      <c r="G2107">
        <v>25</v>
      </c>
      <c r="H2107" s="12">
        <v>147.20359738591713</v>
      </c>
      <c r="I2107" s="13">
        <f>$D$2*tarifas!$D$12/24</f>
        <v>1.4541666666666666</v>
      </c>
      <c r="J2107" s="13" t="e">
        <f>VLOOKUP(E2107&amp;" "&amp;F2107,tarifas!$A$13:$D$20,4,FALSE)*H2107</f>
        <v>#N/A</v>
      </c>
      <c r="K2107" s="13">
        <f>IF(F2107="COD1",tarifas!$D$11*(SUMIFS($H$11:$H$8770,$F$11:$F$8770,"=COD1",$B$11:$B$8770,"="&amp;B2107)/COUNTIFS($F$11:$F$8770,"=COD1",$B$11:$B$8770,"="&amp;B2107))/COUNTIFS($A$11:$A$8770,"="&amp;A2107,$F$11:$F$8770,"=COD1"),0)</f>
        <v>0</v>
      </c>
      <c r="L2107" s="13" t="e">
        <f>(VLOOKUP(F2107,tarifas!$C$7:$D$10,2,FALSE)+tarifas!$D$21)*datos!H2107</f>
        <v>#N/A</v>
      </c>
      <c r="M2107">
        <v>281.74421000000001</v>
      </c>
      <c r="N2107" s="13" t="e">
        <f t="shared" si="296"/>
        <v>#N/A</v>
      </c>
      <c r="O2107">
        <f t="shared" si="297"/>
        <v>147.20359738591713</v>
      </c>
      <c r="P2107" s="12">
        <f t="shared" si="298"/>
        <v>0</v>
      </c>
      <c r="Q2107">
        <f t="shared" si="299"/>
        <v>134.54061261408287</v>
      </c>
      <c r="R2107">
        <f>$D$2*tarifas!$D$12/24</f>
        <v>1.4541666666666666</v>
      </c>
      <c r="S2107" t="e">
        <f>VLOOKUP(E2107&amp;" "&amp;F2107,tarifas!$A$13:$D$20,4,FALSE)*P2107</f>
        <v>#N/A</v>
      </c>
      <c r="T2107">
        <f>IF(F2107="COD1",tarifas!$D$11*(SUMIFS($P$11:$P$8770,$F$11:$F$8770,"=COD1",$B$11:$B$8770,"="&amp;B2107)/COUNTIFS($F$11:$F$8770,"=COD1",$B$11:$B$8770,"="&amp;B2107))/COUNTIFS($A$11:$A$8770,"="&amp;A2107,$F$11:$F$8770,"=COD1"),0)</f>
        <v>0</v>
      </c>
      <c r="U2107" t="e">
        <f>(VLOOKUP(F2107,tarifas!$C$7:$D$10,2,FALSE)+tarifas!$D$21)*datos!P2107</f>
        <v>#N/A</v>
      </c>
      <c r="V2107" t="e">
        <f t="shared" si="300"/>
        <v>#N/A</v>
      </c>
      <c r="W2107">
        <f t="shared" si="301"/>
        <v>3.0271637838168646</v>
      </c>
    </row>
    <row r="2108" spans="1:23" x14ac:dyDescent="0.25">
      <c r="A2108">
        <f t="shared" si="294"/>
        <v>88</v>
      </c>
      <c r="B2108">
        <f t="shared" si="295"/>
        <v>3</v>
      </c>
      <c r="C2108" s="1">
        <f t="shared" si="302"/>
        <v>41727.374999994914</v>
      </c>
      <c r="D2108" s="7">
        <v>337.42424242424244</v>
      </c>
      <c r="E2108" s="7"/>
      <c r="G2108">
        <v>28.33</v>
      </c>
      <c r="H2108" s="12">
        <v>150.27539104754402</v>
      </c>
      <c r="I2108" s="13">
        <f>$D$2*tarifas!$D$12/24</f>
        <v>1.4541666666666666</v>
      </c>
      <c r="J2108" s="13" t="e">
        <f>VLOOKUP(E2108&amp;" "&amp;F2108,tarifas!$A$13:$D$20,4,FALSE)*H2108</f>
        <v>#N/A</v>
      </c>
      <c r="K2108" s="13">
        <f>IF(F2108="COD1",tarifas!$D$11*(SUMIFS($H$11:$H$8770,$F$11:$F$8770,"=COD1",$B$11:$B$8770,"="&amp;B2108)/COUNTIFS($F$11:$F$8770,"=COD1",$B$11:$B$8770,"="&amp;B2108))/COUNTIFS($A$11:$A$8770,"="&amp;A2108,$F$11:$F$8770,"=COD1"),0)</f>
        <v>0</v>
      </c>
      <c r="L2108" s="13" t="e">
        <f>(VLOOKUP(F2108,tarifas!$C$7:$D$10,2,FALSE)+tarifas!$D$21)*datos!H2108</f>
        <v>#N/A</v>
      </c>
      <c r="M2108">
        <v>401.37155000000001</v>
      </c>
      <c r="N2108" s="13" t="e">
        <f t="shared" si="296"/>
        <v>#N/A</v>
      </c>
      <c r="O2108">
        <f t="shared" si="297"/>
        <v>150.27539104754402</v>
      </c>
      <c r="P2108" s="12">
        <f t="shared" si="298"/>
        <v>0</v>
      </c>
      <c r="Q2108">
        <f t="shared" si="299"/>
        <v>251.09615895245599</v>
      </c>
      <c r="R2108">
        <f>$D$2*tarifas!$D$12/24</f>
        <v>1.4541666666666666</v>
      </c>
      <c r="S2108" t="e">
        <f>VLOOKUP(E2108&amp;" "&amp;F2108,tarifas!$A$13:$D$20,4,FALSE)*P2108</f>
        <v>#N/A</v>
      </c>
      <c r="T2108">
        <f>IF(F2108="COD1",tarifas!$D$11*(SUMIFS($P$11:$P$8770,$F$11:$F$8770,"=COD1",$B$11:$B$8770,"="&amp;B2108)/COUNTIFS($F$11:$F$8770,"=COD1",$B$11:$B$8770,"="&amp;B2108))/COUNTIFS($A$11:$A$8770,"="&amp;A2108,$F$11:$F$8770,"=COD1"),0)</f>
        <v>0</v>
      </c>
      <c r="U2108" t="e">
        <f>(VLOOKUP(F2108,tarifas!$C$7:$D$10,2,FALSE)+tarifas!$D$21)*datos!P2108</f>
        <v>#N/A</v>
      </c>
      <c r="V2108" t="e">
        <f t="shared" si="300"/>
        <v>#N/A</v>
      </c>
      <c r="W2108">
        <f t="shared" si="301"/>
        <v>6.4021987648107705</v>
      </c>
    </row>
    <row r="2109" spans="1:23" x14ac:dyDescent="0.25">
      <c r="A2109">
        <f t="shared" si="294"/>
        <v>88</v>
      </c>
      <c r="B2109">
        <f t="shared" si="295"/>
        <v>3</v>
      </c>
      <c r="C2109" s="1">
        <f t="shared" si="302"/>
        <v>41727.416666661578</v>
      </c>
      <c r="D2109" s="7">
        <v>528.28787878787887</v>
      </c>
      <c r="E2109" s="7"/>
      <c r="G2109">
        <v>28.41</v>
      </c>
      <c r="H2109" s="12">
        <v>148.94628448014186</v>
      </c>
      <c r="I2109" s="13">
        <f>$D$2*tarifas!$D$12/24</f>
        <v>1.4541666666666666</v>
      </c>
      <c r="J2109" s="13" t="e">
        <f>VLOOKUP(E2109&amp;" "&amp;F2109,tarifas!$A$13:$D$20,4,FALSE)*H2109</f>
        <v>#N/A</v>
      </c>
      <c r="K2109" s="13">
        <f>IF(F2109="COD1",tarifas!$D$11*(SUMIFS($H$11:$H$8770,$F$11:$F$8770,"=COD1",$B$11:$B$8770,"="&amp;B2109)/COUNTIFS($F$11:$F$8770,"=COD1",$B$11:$B$8770,"="&amp;B2109))/COUNTIFS($A$11:$A$8770,"="&amp;A2109,$F$11:$F$8770,"=COD1"),0)</f>
        <v>0</v>
      </c>
      <c r="L2109" s="13" t="e">
        <f>(VLOOKUP(F2109,tarifas!$C$7:$D$10,2,FALSE)+tarifas!$D$21)*datos!H2109</f>
        <v>#N/A</v>
      </c>
      <c r="M2109">
        <v>302.85470000000004</v>
      </c>
      <c r="N2109" s="13" t="e">
        <f t="shared" si="296"/>
        <v>#N/A</v>
      </c>
      <c r="O2109">
        <f t="shared" si="297"/>
        <v>148.94628448014186</v>
      </c>
      <c r="P2109" s="12">
        <f t="shared" si="298"/>
        <v>0</v>
      </c>
      <c r="Q2109">
        <f t="shared" si="299"/>
        <v>153.90841551985818</v>
      </c>
      <c r="R2109">
        <f>$D$2*tarifas!$D$12/24</f>
        <v>1.4541666666666666</v>
      </c>
      <c r="S2109" t="e">
        <f>VLOOKUP(E2109&amp;" "&amp;F2109,tarifas!$A$13:$D$20,4,FALSE)*P2109</f>
        <v>#N/A</v>
      </c>
      <c r="T2109">
        <f>IF(F2109="COD1",tarifas!$D$11*(SUMIFS($P$11:$P$8770,$F$11:$F$8770,"=COD1",$B$11:$B$8770,"="&amp;B2109)/COUNTIFS($F$11:$F$8770,"=COD1",$B$11:$B$8770,"="&amp;B2109))/COUNTIFS($A$11:$A$8770,"="&amp;A2109,$F$11:$F$8770,"=COD1"),0)</f>
        <v>0</v>
      </c>
      <c r="U2109" t="e">
        <f>(VLOOKUP(F2109,tarifas!$C$7:$D$10,2,FALSE)+tarifas!$D$21)*datos!P2109</f>
        <v>#N/A</v>
      </c>
      <c r="V2109" t="e">
        <f t="shared" si="300"/>
        <v>#N/A</v>
      </c>
      <c r="W2109">
        <f t="shared" si="301"/>
        <v>3.9352842764272533</v>
      </c>
    </row>
    <row r="2110" spans="1:23" x14ac:dyDescent="0.25">
      <c r="A2110">
        <f t="shared" si="294"/>
        <v>88</v>
      </c>
      <c r="B2110">
        <f t="shared" si="295"/>
        <v>3</v>
      </c>
      <c r="C2110" s="1">
        <f t="shared" si="302"/>
        <v>41727.458333328243</v>
      </c>
      <c r="D2110" s="7">
        <v>653.72727272727275</v>
      </c>
      <c r="E2110" s="7"/>
      <c r="G2110">
        <v>25.23</v>
      </c>
      <c r="H2110" s="12">
        <v>149.3812275704318</v>
      </c>
      <c r="I2110" s="13">
        <f>$D$2*tarifas!$D$12/24</f>
        <v>1.4541666666666666</v>
      </c>
      <c r="J2110" s="13" t="e">
        <f>VLOOKUP(E2110&amp;" "&amp;F2110,tarifas!$A$13:$D$20,4,FALSE)*H2110</f>
        <v>#N/A</v>
      </c>
      <c r="K2110" s="13">
        <f>IF(F2110="COD1",tarifas!$D$11*(SUMIFS($H$11:$H$8770,$F$11:$F$8770,"=COD1",$B$11:$B$8770,"="&amp;B2110)/COUNTIFS($F$11:$F$8770,"=COD1",$B$11:$B$8770,"="&amp;B2110))/COUNTIFS($A$11:$A$8770,"="&amp;A2110,$F$11:$F$8770,"=COD1"),0)</f>
        <v>0</v>
      </c>
      <c r="L2110" s="13" t="e">
        <f>(VLOOKUP(F2110,tarifas!$C$7:$D$10,2,FALSE)+tarifas!$D$21)*datos!H2110</f>
        <v>#N/A</v>
      </c>
      <c r="M2110">
        <v>532.85100999999997</v>
      </c>
      <c r="N2110" s="13" t="e">
        <f t="shared" si="296"/>
        <v>#N/A</v>
      </c>
      <c r="O2110">
        <f t="shared" si="297"/>
        <v>149.3812275704318</v>
      </c>
      <c r="P2110" s="12">
        <f t="shared" si="298"/>
        <v>0</v>
      </c>
      <c r="Q2110">
        <f t="shared" si="299"/>
        <v>383.46978242956817</v>
      </c>
      <c r="R2110">
        <f>$D$2*tarifas!$D$12/24</f>
        <v>1.4541666666666666</v>
      </c>
      <c r="S2110" t="e">
        <f>VLOOKUP(E2110&amp;" "&amp;F2110,tarifas!$A$13:$D$20,4,FALSE)*P2110</f>
        <v>#N/A</v>
      </c>
      <c r="T2110">
        <f>IF(F2110="COD1",tarifas!$D$11*(SUMIFS($P$11:$P$8770,$F$11:$F$8770,"=COD1",$B$11:$B$8770,"="&amp;B2110)/COUNTIFS($F$11:$F$8770,"=COD1",$B$11:$B$8770,"="&amp;B2110))/COUNTIFS($A$11:$A$8770,"="&amp;A2110,$F$11:$F$8770,"=COD1"),0)</f>
        <v>0</v>
      </c>
      <c r="U2110" t="e">
        <f>(VLOOKUP(F2110,tarifas!$C$7:$D$10,2,FALSE)+tarifas!$D$21)*datos!P2110</f>
        <v>#N/A</v>
      </c>
      <c r="V2110" t="e">
        <f t="shared" si="300"/>
        <v>#N/A</v>
      </c>
      <c r="W2110">
        <f t="shared" si="301"/>
        <v>8.7074483496282049</v>
      </c>
    </row>
    <row r="2111" spans="1:23" x14ac:dyDescent="0.25">
      <c r="A2111">
        <f t="shared" si="294"/>
        <v>88</v>
      </c>
      <c r="B2111">
        <f t="shared" si="295"/>
        <v>3</v>
      </c>
      <c r="C2111" s="1">
        <f t="shared" si="302"/>
        <v>41727.499999994907</v>
      </c>
      <c r="D2111" s="7">
        <v>717.60606060606074</v>
      </c>
      <c r="E2111" s="7"/>
      <c r="G2111">
        <v>24.01</v>
      </c>
      <c r="H2111" s="12">
        <v>150.50171370550729</v>
      </c>
      <c r="I2111" s="13">
        <f>$D$2*tarifas!$D$12/24</f>
        <v>1.4541666666666666</v>
      </c>
      <c r="J2111" s="13" t="e">
        <f>VLOOKUP(E2111&amp;" "&amp;F2111,tarifas!$A$13:$D$20,4,FALSE)*H2111</f>
        <v>#N/A</v>
      </c>
      <c r="K2111" s="13">
        <f>IF(F2111="COD1",tarifas!$D$11*(SUMIFS($H$11:$H$8770,$F$11:$F$8770,"=COD1",$B$11:$B$8770,"="&amp;B2111)/COUNTIFS($F$11:$F$8770,"=COD1",$B$11:$B$8770,"="&amp;B2111))/COUNTIFS($A$11:$A$8770,"="&amp;A2111,$F$11:$F$8770,"=COD1"),0)</f>
        <v>0</v>
      </c>
      <c r="L2111" s="13" t="e">
        <f>(VLOOKUP(F2111,tarifas!$C$7:$D$10,2,FALSE)+tarifas!$D$21)*datos!H2111</f>
        <v>#N/A</v>
      </c>
      <c r="M2111">
        <v>260.51375999999999</v>
      </c>
      <c r="N2111" s="13" t="e">
        <f t="shared" si="296"/>
        <v>#N/A</v>
      </c>
      <c r="O2111">
        <f t="shared" si="297"/>
        <v>150.50171370550729</v>
      </c>
      <c r="P2111" s="12">
        <f t="shared" si="298"/>
        <v>0</v>
      </c>
      <c r="Q2111">
        <f t="shared" si="299"/>
        <v>110.01204629449271</v>
      </c>
      <c r="R2111">
        <f>$D$2*tarifas!$D$12/24</f>
        <v>1.4541666666666666</v>
      </c>
      <c r="S2111" t="e">
        <f>VLOOKUP(E2111&amp;" "&amp;F2111,tarifas!$A$13:$D$20,4,FALSE)*P2111</f>
        <v>#N/A</v>
      </c>
      <c r="T2111">
        <f>IF(F2111="COD1",tarifas!$D$11*(SUMIFS($P$11:$P$8770,$F$11:$F$8770,"=COD1",$B$11:$B$8770,"="&amp;B2111)/COUNTIFS($F$11:$F$8770,"=COD1",$B$11:$B$8770,"="&amp;B2111))/COUNTIFS($A$11:$A$8770,"="&amp;A2111,$F$11:$F$8770,"=COD1"),0)</f>
        <v>0</v>
      </c>
      <c r="U2111" t="e">
        <f>(VLOOKUP(F2111,tarifas!$C$7:$D$10,2,FALSE)+tarifas!$D$21)*datos!P2111</f>
        <v>#N/A</v>
      </c>
      <c r="V2111" t="e">
        <f t="shared" si="300"/>
        <v>#N/A</v>
      </c>
      <c r="W2111">
        <f t="shared" si="301"/>
        <v>2.3772503083776932</v>
      </c>
    </row>
    <row r="2112" spans="1:23" x14ac:dyDescent="0.25">
      <c r="A2112">
        <f t="shared" si="294"/>
        <v>88</v>
      </c>
      <c r="B2112">
        <f t="shared" si="295"/>
        <v>3</v>
      </c>
      <c r="C2112" s="1">
        <f t="shared" si="302"/>
        <v>41727.541666661571</v>
      </c>
      <c r="D2112" s="7">
        <v>729.4545454545455</v>
      </c>
      <c r="E2112" s="7"/>
      <c r="G2112">
        <v>23.03</v>
      </c>
      <c r="H2112" s="12">
        <v>151.82981102835481</v>
      </c>
      <c r="I2112" s="13">
        <f>$D$2*tarifas!$D$12/24</f>
        <v>1.4541666666666666</v>
      </c>
      <c r="J2112" s="13" t="e">
        <f>VLOOKUP(E2112&amp;" "&amp;F2112,tarifas!$A$13:$D$20,4,FALSE)*H2112</f>
        <v>#N/A</v>
      </c>
      <c r="K2112" s="13">
        <f>IF(F2112="COD1",tarifas!$D$11*(SUMIFS($H$11:$H$8770,$F$11:$F$8770,"=COD1",$B$11:$B$8770,"="&amp;B2112)/COUNTIFS($F$11:$F$8770,"=COD1",$B$11:$B$8770,"="&amp;B2112))/COUNTIFS($A$11:$A$8770,"="&amp;A2112,$F$11:$F$8770,"=COD1"),0)</f>
        <v>0</v>
      </c>
      <c r="L2112" s="13" t="e">
        <f>(VLOOKUP(F2112,tarifas!$C$7:$D$10,2,FALSE)+tarifas!$D$21)*datos!H2112</f>
        <v>#N/A</v>
      </c>
      <c r="M2112">
        <v>140.75958</v>
      </c>
      <c r="N2112" s="13" t="e">
        <f t="shared" si="296"/>
        <v>#N/A</v>
      </c>
      <c r="O2112">
        <f t="shared" si="297"/>
        <v>140.75958</v>
      </c>
      <c r="P2112" s="12">
        <f t="shared" si="298"/>
        <v>11.070231028354812</v>
      </c>
      <c r="Q2112">
        <f t="shared" si="299"/>
        <v>0</v>
      </c>
      <c r="R2112">
        <f>$D$2*tarifas!$D$12/24</f>
        <v>1.4541666666666666</v>
      </c>
      <c r="S2112" t="e">
        <f>VLOOKUP(E2112&amp;" "&amp;F2112,tarifas!$A$13:$D$20,4,FALSE)*P2112</f>
        <v>#N/A</v>
      </c>
      <c r="T2112">
        <f>IF(F2112="COD1",tarifas!$D$11*(SUMIFS($P$11:$P$8770,$F$11:$F$8770,"=COD1",$B$11:$B$8770,"="&amp;B2112)/COUNTIFS($F$11:$F$8770,"=COD1",$B$11:$B$8770,"="&amp;B2112))/COUNTIFS($A$11:$A$8770,"="&amp;A2112,$F$11:$F$8770,"=COD1"),0)</f>
        <v>0</v>
      </c>
      <c r="U2112" t="e">
        <f>(VLOOKUP(F2112,tarifas!$C$7:$D$10,2,FALSE)+tarifas!$D$21)*datos!P2112</f>
        <v>#N/A</v>
      </c>
      <c r="V2112" t="e">
        <f t="shared" si="300"/>
        <v>#N/A</v>
      </c>
      <c r="W2112">
        <f t="shared" si="301"/>
        <v>0</v>
      </c>
    </row>
    <row r="2113" spans="1:23" x14ac:dyDescent="0.25">
      <c r="A2113">
        <f t="shared" si="294"/>
        <v>88</v>
      </c>
      <c r="B2113">
        <f t="shared" si="295"/>
        <v>3</v>
      </c>
      <c r="C2113" s="1">
        <f t="shared" si="302"/>
        <v>41727.583333328235</v>
      </c>
      <c r="D2113" s="7">
        <v>709.10606060606062</v>
      </c>
      <c r="E2113" s="7"/>
      <c r="G2113">
        <v>25.11</v>
      </c>
      <c r="H2113" s="12">
        <v>152.25317071867994</v>
      </c>
      <c r="I2113" s="13">
        <f>$D$2*tarifas!$D$12/24</f>
        <v>1.4541666666666666</v>
      </c>
      <c r="J2113" s="13" t="e">
        <f>VLOOKUP(E2113&amp;" "&amp;F2113,tarifas!$A$13:$D$20,4,FALSE)*H2113</f>
        <v>#N/A</v>
      </c>
      <c r="K2113" s="13">
        <f>IF(F2113="COD1",tarifas!$D$11*(SUMIFS($H$11:$H$8770,$F$11:$F$8770,"=COD1",$B$11:$B$8770,"="&amp;B2113)/COUNTIFS($F$11:$F$8770,"=COD1",$B$11:$B$8770,"="&amp;B2113))/COUNTIFS($A$11:$A$8770,"="&amp;A2113,$F$11:$F$8770,"=COD1"),0)</f>
        <v>0</v>
      </c>
      <c r="L2113" s="13" t="e">
        <f>(VLOOKUP(F2113,tarifas!$C$7:$D$10,2,FALSE)+tarifas!$D$21)*datos!H2113</f>
        <v>#N/A</v>
      </c>
      <c r="M2113">
        <v>287.76641999999998</v>
      </c>
      <c r="N2113" s="13" t="e">
        <f t="shared" si="296"/>
        <v>#N/A</v>
      </c>
      <c r="O2113">
        <f t="shared" si="297"/>
        <v>152.25317071867994</v>
      </c>
      <c r="P2113" s="12">
        <f t="shared" si="298"/>
        <v>0</v>
      </c>
      <c r="Q2113">
        <f t="shared" si="299"/>
        <v>135.51324928132004</v>
      </c>
      <c r="R2113">
        <f>$D$2*tarifas!$D$12/24</f>
        <v>1.4541666666666666</v>
      </c>
      <c r="S2113" t="e">
        <f>VLOOKUP(E2113&amp;" "&amp;F2113,tarifas!$A$13:$D$20,4,FALSE)*P2113</f>
        <v>#N/A</v>
      </c>
      <c r="T2113">
        <f>IF(F2113="COD1",tarifas!$D$11*(SUMIFS($P$11:$P$8770,$F$11:$F$8770,"=COD1",$B$11:$B$8770,"="&amp;B2113)/COUNTIFS($F$11:$F$8770,"=COD1",$B$11:$B$8770,"="&amp;B2113))/COUNTIFS($A$11:$A$8770,"="&amp;A2113,$F$11:$F$8770,"=COD1"),0)</f>
        <v>0</v>
      </c>
      <c r="U2113" t="e">
        <f>(VLOOKUP(F2113,tarifas!$C$7:$D$10,2,FALSE)+tarifas!$D$21)*datos!P2113</f>
        <v>#N/A</v>
      </c>
      <c r="V2113" t="e">
        <f t="shared" si="300"/>
        <v>#N/A</v>
      </c>
      <c r="W2113">
        <f t="shared" si="301"/>
        <v>3.0624639205085518</v>
      </c>
    </row>
    <row r="2114" spans="1:23" x14ac:dyDescent="0.25">
      <c r="A2114">
        <f t="shared" si="294"/>
        <v>88</v>
      </c>
      <c r="B2114">
        <f t="shared" si="295"/>
        <v>3</v>
      </c>
      <c r="C2114" s="1">
        <f t="shared" si="302"/>
        <v>41727.6249999949</v>
      </c>
      <c r="D2114" s="7">
        <v>650.37878787878788</v>
      </c>
      <c r="E2114" s="7"/>
      <c r="G2114">
        <v>22.66</v>
      </c>
      <c r="H2114" s="12">
        <v>158.60658193508107</v>
      </c>
      <c r="I2114" s="13">
        <f>$D$2*tarifas!$D$12/24</f>
        <v>1.4541666666666666</v>
      </c>
      <c r="J2114" s="13" t="e">
        <f>VLOOKUP(E2114&amp;" "&amp;F2114,tarifas!$A$13:$D$20,4,FALSE)*H2114</f>
        <v>#N/A</v>
      </c>
      <c r="K2114" s="13">
        <f>IF(F2114="COD1",tarifas!$D$11*(SUMIFS($H$11:$H$8770,$F$11:$F$8770,"=COD1",$B$11:$B$8770,"="&amp;B2114)/COUNTIFS($F$11:$F$8770,"=COD1",$B$11:$B$8770,"="&amp;B2114))/COUNTIFS($A$11:$A$8770,"="&amp;A2114,$F$11:$F$8770,"=COD1"),0)</f>
        <v>0</v>
      </c>
      <c r="L2114" s="13" t="e">
        <f>(VLOOKUP(F2114,tarifas!$C$7:$D$10,2,FALSE)+tarifas!$D$21)*datos!H2114</f>
        <v>#N/A</v>
      </c>
      <c r="M2114">
        <v>286.54068000000001</v>
      </c>
      <c r="N2114" s="13" t="e">
        <f t="shared" si="296"/>
        <v>#N/A</v>
      </c>
      <c r="O2114">
        <f t="shared" si="297"/>
        <v>158.60658193508107</v>
      </c>
      <c r="P2114" s="12">
        <f t="shared" si="298"/>
        <v>0</v>
      </c>
      <c r="Q2114">
        <f t="shared" si="299"/>
        <v>127.93409806491894</v>
      </c>
      <c r="R2114">
        <f>$D$2*tarifas!$D$12/24</f>
        <v>1.4541666666666666</v>
      </c>
      <c r="S2114" t="e">
        <f>VLOOKUP(E2114&amp;" "&amp;F2114,tarifas!$A$13:$D$20,4,FALSE)*P2114</f>
        <v>#N/A</v>
      </c>
      <c r="T2114">
        <f>IF(F2114="COD1",tarifas!$D$11*(SUMIFS($P$11:$P$8770,$F$11:$F$8770,"=COD1",$B$11:$B$8770,"="&amp;B2114)/COUNTIFS($F$11:$F$8770,"=COD1",$B$11:$B$8770,"="&amp;B2114))/COUNTIFS($A$11:$A$8770,"="&amp;A2114,$F$11:$F$8770,"=COD1"),0)</f>
        <v>0</v>
      </c>
      <c r="U2114" t="e">
        <f>(VLOOKUP(F2114,tarifas!$C$7:$D$10,2,FALSE)+tarifas!$D$21)*datos!P2114</f>
        <v>#N/A</v>
      </c>
      <c r="V2114" t="e">
        <f t="shared" si="300"/>
        <v>#N/A</v>
      </c>
      <c r="W2114">
        <f t="shared" si="301"/>
        <v>2.6090879959359574</v>
      </c>
    </row>
    <row r="2115" spans="1:23" x14ac:dyDescent="0.25">
      <c r="A2115">
        <f t="shared" si="294"/>
        <v>88</v>
      </c>
      <c r="B2115">
        <f t="shared" si="295"/>
        <v>3</v>
      </c>
      <c r="C2115" s="1">
        <f t="shared" si="302"/>
        <v>41727.666666661564</v>
      </c>
      <c r="D2115" s="7">
        <v>542.96969696969711</v>
      </c>
      <c r="E2115" s="7"/>
      <c r="G2115">
        <v>22.13</v>
      </c>
      <c r="H2115" s="12">
        <v>164.843116010458</v>
      </c>
      <c r="I2115" s="13">
        <f>$D$2*tarifas!$D$12/24</f>
        <v>1.4541666666666666</v>
      </c>
      <c r="J2115" s="13" t="e">
        <f>VLOOKUP(E2115&amp;" "&amp;F2115,tarifas!$A$13:$D$20,4,FALSE)*H2115</f>
        <v>#N/A</v>
      </c>
      <c r="K2115" s="13">
        <f>IF(F2115="COD1",tarifas!$D$11*(SUMIFS($H$11:$H$8770,$F$11:$F$8770,"=COD1",$B$11:$B$8770,"="&amp;B2115)/COUNTIFS($F$11:$F$8770,"=COD1",$B$11:$B$8770,"="&amp;B2115))/COUNTIFS($A$11:$A$8770,"="&amp;A2115,$F$11:$F$8770,"=COD1"),0)</f>
        <v>0</v>
      </c>
      <c r="L2115" s="13" t="e">
        <f>(VLOOKUP(F2115,tarifas!$C$7:$D$10,2,FALSE)+tarifas!$D$21)*datos!H2115</f>
        <v>#N/A</v>
      </c>
      <c r="M2115">
        <v>214.56107999999998</v>
      </c>
      <c r="N2115" s="13" t="e">
        <f t="shared" si="296"/>
        <v>#N/A</v>
      </c>
      <c r="O2115">
        <f t="shared" si="297"/>
        <v>164.843116010458</v>
      </c>
      <c r="P2115" s="12">
        <f t="shared" si="298"/>
        <v>0</v>
      </c>
      <c r="Q2115">
        <f t="shared" si="299"/>
        <v>49.717963989541971</v>
      </c>
      <c r="R2115">
        <f>$D$2*tarifas!$D$12/24</f>
        <v>1.4541666666666666</v>
      </c>
      <c r="S2115" t="e">
        <f>VLOOKUP(E2115&amp;" "&amp;F2115,tarifas!$A$13:$D$20,4,FALSE)*P2115</f>
        <v>#N/A</v>
      </c>
      <c r="T2115">
        <f>IF(F2115="COD1",tarifas!$D$11*(SUMIFS($P$11:$P$8770,$F$11:$F$8770,"=COD1",$B$11:$B$8770,"="&amp;B2115)/COUNTIFS($F$11:$F$8770,"=COD1",$B$11:$B$8770,"="&amp;B2115))/COUNTIFS($A$11:$A$8770,"="&amp;A2115,$F$11:$F$8770,"=COD1"),0)</f>
        <v>0</v>
      </c>
      <c r="U2115" t="e">
        <f>(VLOOKUP(F2115,tarifas!$C$7:$D$10,2,FALSE)+tarifas!$D$21)*datos!P2115</f>
        <v>#N/A</v>
      </c>
      <c r="V2115" t="e">
        <f t="shared" si="300"/>
        <v>#N/A</v>
      </c>
      <c r="W2115">
        <f t="shared" si="301"/>
        <v>0.99023268877970727</v>
      </c>
    </row>
    <row r="2116" spans="1:23" x14ac:dyDescent="0.25">
      <c r="A2116">
        <f t="shared" si="294"/>
        <v>88</v>
      </c>
      <c r="B2116">
        <f t="shared" si="295"/>
        <v>3</v>
      </c>
      <c r="C2116" s="1">
        <f t="shared" si="302"/>
        <v>41727.708333328228</v>
      </c>
      <c r="D2116" s="7">
        <v>357.25757575757575</v>
      </c>
      <c r="E2116" s="7"/>
      <c r="G2116">
        <v>25.11</v>
      </c>
      <c r="H2116" s="12">
        <v>164.18130795618646</v>
      </c>
      <c r="I2116" s="13">
        <f>$D$2*tarifas!$D$12/24</f>
        <v>1.4541666666666666</v>
      </c>
      <c r="J2116" s="13" t="e">
        <f>VLOOKUP(E2116&amp;" "&amp;F2116,tarifas!$A$13:$D$20,4,FALSE)*H2116</f>
        <v>#N/A</v>
      </c>
      <c r="K2116" s="13">
        <f>IF(F2116="COD1",tarifas!$D$11*(SUMIFS($H$11:$H$8770,$F$11:$F$8770,"=COD1",$B$11:$B$8770,"="&amp;B2116)/COUNTIFS($F$11:$F$8770,"=COD1",$B$11:$B$8770,"="&amp;B2116))/COUNTIFS($A$11:$A$8770,"="&amp;A2116,$F$11:$F$8770,"=COD1"),0)</f>
        <v>0</v>
      </c>
      <c r="L2116" s="13" t="e">
        <f>(VLOOKUP(F2116,tarifas!$C$7:$D$10,2,FALSE)+tarifas!$D$21)*datos!H2116</f>
        <v>#N/A</v>
      </c>
      <c r="M2116">
        <v>42.845269999999999</v>
      </c>
      <c r="N2116" s="13" t="e">
        <f t="shared" si="296"/>
        <v>#N/A</v>
      </c>
      <c r="O2116">
        <f t="shared" si="297"/>
        <v>42.845269999999999</v>
      </c>
      <c r="P2116" s="12">
        <f t="shared" si="298"/>
        <v>121.33603795618646</v>
      </c>
      <c r="Q2116">
        <f t="shared" si="299"/>
        <v>0</v>
      </c>
      <c r="R2116">
        <f>$D$2*tarifas!$D$12/24</f>
        <v>1.4541666666666666</v>
      </c>
      <c r="S2116" t="e">
        <f>VLOOKUP(E2116&amp;" "&amp;F2116,tarifas!$A$13:$D$20,4,FALSE)*P2116</f>
        <v>#N/A</v>
      </c>
      <c r="T2116">
        <f>IF(F2116="COD1",tarifas!$D$11*(SUMIFS($P$11:$P$8770,$F$11:$F$8770,"=COD1",$B$11:$B$8770,"="&amp;B2116)/COUNTIFS($F$11:$F$8770,"=COD1",$B$11:$B$8770,"="&amp;B2116))/COUNTIFS($A$11:$A$8770,"="&amp;A2116,$F$11:$F$8770,"=COD1"),0)</f>
        <v>0</v>
      </c>
      <c r="U2116" t="e">
        <f>(VLOOKUP(F2116,tarifas!$C$7:$D$10,2,FALSE)+tarifas!$D$21)*datos!P2116</f>
        <v>#N/A</v>
      </c>
      <c r="V2116" t="e">
        <f t="shared" si="300"/>
        <v>#N/A</v>
      </c>
      <c r="W2116">
        <f t="shared" si="301"/>
        <v>0</v>
      </c>
    </row>
    <row r="2117" spans="1:23" x14ac:dyDescent="0.25">
      <c r="A2117">
        <f t="shared" si="294"/>
        <v>88</v>
      </c>
      <c r="B2117">
        <f t="shared" si="295"/>
        <v>3</v>
      </c>
      <c r="C2117" s="1">
        <f t="shared" si="302"/>
        <v>41727.749999994892</v>
      </c>
      <c r="D2117" s="7">
        <v>147.07575757575759</v>
      </c>
      <c r="E2117" s="7"/>
      <c r="G2117">
        <v>32.4</v>
      </c>
      <c r="H2117" s="12">
        <v>165.33091090781346</v>
      </c>
      <c r="I2117" s="13">
        <f>$D$2*tarifas!$D$12/24</f>
        <v>1.4541666666666666</v>
      </c>
      <c r="J2117" s="13" t="e">
        <f>VLOOKUP(E2117&amp;" "&amp;F2117,tarifas!$A$13:$D$20,4,FALSE)*H2117</f>
        <v>#N/A</v>
      </c>
      <c r="K2117" s="13">
        <f>IF(F2117="COD1",tarifas!$D$11*(SUMIFS($H$11:$H$8770,$F$11:$F$8770,"=COD1",$B$11:$B$8770,"="&amp;B2117)/COUNTIFS($F$11:$F$8770,"=COD1",$B$11:$B$8770,"="&amp;B2117))/COUNTIFS($A$11:$A$8770,"="&amp;A2117,$F$11:$F$8770,"=COD1"),0)</f>
        <v>0</v>
      </c>
      <c r="L2117" s="13" t="e">
        <f>(VLOOKUP(F2117,tarifas!$C$7:$D$10,2,FALSE)+tarifas!$D$21)*datos!H2117</f>
        <v>#N/A</v>
      </c>
      <c r="M2117">
        <v>0</v>
      </c>
      <c r="N2117" s="13" t="e">
        <f t="shared" si="296"/>
        <v>#N/A</v>
      </c>
      <c r="O2117">
        <f t="shared" si="297"/>
        <v>0</v>
      </c>
      <c r="P2117" s="12">
        <f t="shared" si="298"/>
        <v>165.33091090781346</v>
      </c>
      <c r="Q2117">
        <f t="shared" si="299"/>
        <v>0</v>
      </c>
      <c r="R2117">
        <f>$D$2*tarifas!$D$12/24</f>
        <v>1.4541666666666666</v>
      </c>
      <c r="S2117" t="e">
        <f>VLOOKUP(E2117&amp;" "&amp;F2117,tarifas!$A$13:$D$20,4,FALSE)*P2117</f>
        <v>#N/A</v>
      </c>
      <c r="T2117">
        <f>IF(F2117="COD1",tarifas!$D$11*(SUMIFS($P$11:$P$8770,$F$11:$F$8770,"=COD1",$B$11:$B$8770,"="&amp;B2117)/COUNTIFS($F$11:$F$8770,"=COD1",$B$11:$B$8770,"="&amp;B2117))/COUNTIFS($A$11:$A$8770,"="&amp;A2117,$F$11:$F$8770,"=COD1"),0)</f>
        <v>0</v>
      </c>
      <c r="U2117" t="e">
        <f>(VLOOKUP(F2117,tarifas!$C$7:$D$10,2,FALSE)+tarifas!$D$21)*datos!P2117</f>
        <v>#N/A</v>
      </c>
      <c r="V2117" t="e">
        <f t="shared" si="300"/>
        <v>#N/A</v>
      </c>
      <c r="W2117">
        <f t="shared" si="301"/>
        <v>0</v>
      </c>
    </row>
    <row r="2118" spans="1:23" x14ac:dyDescent="0.25">
      <c r="A2118">
        <f t="shared" si="294"/>
        <v>88</v>
      </c>
      <c r="B2118">
        <f t="shared" si="295"/>
        <v>3</v>
      </c>
      <c r="C2118" s="1">
        <f t="shared" si="302"/>
        <v>41727.791666661557</v>
      </c>
      <c r="D2118" s="7">
        <v>0</v>
      </c>
      <c r="E2118" s="7"/>
      <c r="G2118">
        <v>35.020000000000003</v>
      </c>
      <c r="H2118" s="12">
        <v>164.48031173825649</v>
      </c>
      <c r="I2118" s="13">
        <f>$D$2*tarifas!$D$12/24</f>
        <v>1.4541666666666666</v>
      </c>
      <c r="J2118" s="13" t="e">
        <f>VLOOKUP(E2118&amp;" "&amp;F2118,tarifas!$A$13:$D$20,4,FALSE)*H2118</f>
        <v>#N/A</v>
      </c>
      <c r="K2118" s="13">
        <f>IF(F2118="COD1",tarifas!$D$11*(SUMIFS($H$11:$H$8770,$F$11:$F$8770,"=COD1",$B$11:$B$8770,"="&amp;B2118)/COUNTIFS($F$11:$F$8770,"=COD1",$B$11:$B$8770,"="&amp;B2118))/COUNTIFS($A$11:$A$8770,"="&amp;A2118,$F$11:$F$8770,"=COD1"),0)</f>
        <v>0</v>
      </c>
      <c r="L2118" s="13" t="e">
        <f>(VLOOKUP(F2118,tarifas!$C$7:$D$10,2,FALSE)+tarifas!$D$21)*datos!H2118</f>
        <v>#N/A</v>
      </c>
      <c r="M2118">
        <v>0</v>
      </c>
      <c r="N2118" s="13" t="e">
        <f t="shared" si="296"/>
        <v>#N/A</v>
      </c>
      <c r="O2118">
        <f t="shared" si="297"/>
        <v>0</v>
      </c>
      <c r="P2118" s="12">
        <f t="shared" si="298"/>
        <v>164.48031173825649</v>
      </c>
      <c r="Q2118">
        <f t="shared" si="299"/>
        <v>0</v>
      </c>
      <c r="R2118">
        <f>$D$2*tarifas!$D$12/24</f>
        <v>1.4541666666666666</v>
      </c>
      <c r="S2118" t="e">
        <f>VLOOKUP(E2118&amp;" "&amp;F2118,tarifas!$A$13:$D$20,4,FALSE)*P2118</f>
        <v>#N/A</v>
      </c>
      <c r="T2118">
        <f>IF(F2118="COD1",tarifas!$D$11*(SUMIFS($P$11:$P$8770,$F$11:$F$8770,"=COD1",$B$11:$B$8770,"="&amp;B2118)/COUNTIFS($F$11:$F$8770,"=COD1",$B$11:$B$8770,"="&amp;B2118))/COUNTIFS($A$11:$A$8770,"="&amp;A2118,$F$11:$F$8770,"=COD1"),0)</f>
        <v>0</v>
      </c>
      <c r="U2118" t="e">
        <f>(VLOOKUP(F2118,tarifas!$C$7:$D$10,2,FALSE)+tarifas!$D$21)*datos!P2118</f>
        <v>#N/A</v>
      </c>
      <c r="V2118" t="e">
        <f t="shared" si="300"/>
        <v>#N/A</v>
      </c>
      <c r="W2118">
        <f t="shared" si="301"/>
        <v>0</v>
      </c>
    </row>
    <row r="2119" spans="1:23" x14ac:dyDescent="0.25">
      <c r="A2119">
        <f t="shared" si="294"/>
        <v>88</v>
      </c>
      <c r="B2119">
        <f t="shared" si="295"/>
        <v>3</v>
      </c>
      <c r="C2119" s="1">
        <f t="shared" si="302"/>
        <v>41727.833333328221</v>
      </c>
      <c r="D2119" s="7">
        <v>0</v>
      </c>
      <c r="E2119" s="7"/>
      <c r="G2119">
        <v>38.29</v>
      </c>
      <c r="H2119" s="12">
        <v>175.79887937146515</v>
      </c>
      <c r="I2119" s="13">
        <f>$D$2*tarifas!$D$12/24</f>
        <v>1.4541666666666666</v>
      </c>
      <c r="J2119" s="13" t="e">
        <f>VLOOKUP(E2119&amp;" "&amp;F2119,tarifas!$A$13:$D$20,4,FALSE)*H2119</f>
        <v>#N/A</v>
      </c>
      <c r="K2119" s="13">
        <f>IF(F2119="COD1",tarifas!$D$11*(SUMIFS($H$11:$H$8770,$F$11:$F$8770,"=COD1",$B$11:$B$8770,"="&amp;B2119)/COUNTIFS($F$11:$F$8770,"=COD1",$B$11:$B$8770,"="&amp;B2119))/COUNTIFS($A$11:$A$8770,"="&amp;A2119,$F$11:$F$8770,"=COD1"),0)</f>
        <v>0</v>
      </c>
      <c r="L2119" s="13" t="e">
        <f>(VLOOKUP(F2119,tarifas!$C$7:$D$10,2,FALSE)+tarifas!$D$21)*datos!H2119</f>
        <v>#N/A</v>
      </c>
      <c r="M2119">
        <v>0</v>
      </c>
      <c r="N2119" s="13" t="e">
        <f t="shared" si="296"/>
        <v>#N/A</v>
      </c>
      <c r="O2119">
        <f t="shared" si="297"/>
        <v>0</v>
      </c>
      <c r="P2119" s="12">
        <f t="shared" si="298"/>
        <v>175.79887937146515</v>
      </c>
      <c r="Q2119">
        <f t="shared" si="299"/>
        <v>0</v>
      </c>
      <c r="R2119">
        <f>$D$2*tarifas!$D$12/24</f>
        <v>1.4541666666666666</v>
      </c>
      <c r="S2119" t="e">
        <f>VLOOKUP(E2119&amp;" "&amp;F2119,tarifas!$A$13:$D$20,4,FALSE)*P2119</f>
        <v>#N/A</v>
      </c>
      <c r="T2119">
        <f>IF(F2119="COD1",tarifas!$D$11*(SUMIFS($P$11:$P$8770,$F$11:$F$8770,"=COD1",$B$11:$B$8770,"="&amp;B2119)/COUNTIFS($F$11:$F$8770,"=COD1",$B$11:$B$8770,"="&amp;B2119))/COUNTIFS($A$11:$A$8770,"="&amp;A2119,$F$11:$F$8770,"=COD1"),0)</f>
        <v>0</v>
      </c>
      <c r="U2119" t="e">
        <f>(VLOOKUP(F2119,tarifas!$C$7:$D$10,2,FALSE)+tarifas!$D$21)*datos!P2119</f>
        <v>#N/A</v>
      </c>
      <c r="V2119" t="e">
        <f t="shared" si="300"/>
        <v>#N/A</v>
      </c>
      <c r="W2119">
        <f t="shared" si="301"/>
        <v>0</v>
      </c>
    </row>
    <row r="2120" spans="1:23" x14ac:dyDescent="0.25">
      <c r="A2120">
        <f t="shared" si="294"/>
        <v>88</v>
      </c>
      <c r="B2120">
        <f t="shared" si="295"/>
        <v>3</v>
      </c>
      <c r="C2120" s="1">
        <f t="shared" si="302"/>
        <v>41727.874999994885</v>
      </c>
      <c r="D2120" s="7">
        <v>0</v>
      </c>
      <c r="E2120" s="7"/>
      <c r="G2120">
        <v>40</v>
      </c>
      <c r="H2120" s="12">
        <v>170.38752304846867</v>
      </c>
      <c r="I2120" s="13">
        <f>$D$2*tarifas!$D$12/24</f>
        <v>1.4541666666666666</v>
      </c>
      <c r="J2120" s="13" t="e">
        <f>VLOOKUP(E2120&amp;" "&amp;F2120,tarifas!$A$13:$D$20,4,FALSE)*H2120</f>
        <v>#N/A</v>
      </c>
      <c r="K2120" s="13">
        <f>IF(F2120="COD1",tarifas!$D$11*(SUMIFS($H$11:$H$8770,$F$11:$F$8770,"=COD1",$B$11:$B$8770,"="&amp;B2120)/COUNTIFS($F$11:$F$8770,"=COD1",$B$11:$B$8770,"="&amp;B2120))/COUNTIFS($A$11:$A$8770,"="&amp;A2120,$F$11:$F$8770,"=COD1"),0)</f>
        <v>0</v>
      </c>
      <c r="L2120" s="13" t="e">
        <f>(VLOOKUP(F2120,tarifas!$C$7:$D$10,2,FALSE)+tarifas!$D$21)*datos!H2120</f>
        <v>#N/A</v>
      </c>
      <c r="M2120">
        <v>0</v>
      </c>
      <c r="N2120" s="13" t="e">
        <f t="shared" si="296"/>
        <v>#N/A</v>
      </c>
      <c r="O2120">
        <f t="shared" si="297"/>
        <v>0</v>
      </c>
      <c r="P2120" s="12">
        <f t="shared" si="298"/>
        <v>170.38752304846867</v>
      </c>
      <c r="Q2120">
        <f t="shared" si="299"/>
        <v>0</v>
      </c>
      <c r="R2120">
        <f>$D$2*tarifas!$D$12/24</f>
        <v>1.4541666666666666</v>
      </c>
      <c r="S2120" t="e">
        <f>VLOOKUP(E2120&amp;" "&amp;F2120,tarifas!$A$13:$D$20,4,FALSE)*P2120</f>
        <v>#N/A</v>
      </c>
      <c r="T2120">
        <f>IF(F2120="COD1",tarifas!$D$11*(SUMIFS($P$11:$P$8770,$F$11:$F$8770,"=COD1",$B$11:$B$8770,"="&amp;B2120)/COUNTIFS($F$11:$F$8770,"=COD1",$B$11:$B$8770,"="&amp;B2120))/COUNTIFS($A$11:$A$8770,"="&amp;A2120,$F$11:$F$8770,"=COD1"),0)</f>
        <v>0</v>
      </c>
      <c r="U2120" t="e">
        <f>(VLOOKUP(F2120,tarifas!$C$7:$D$10,2,FALSE)+tarifas!$D$21)*datos!P2120</f>
        <v>#N/A</v>
      </c>
      <c r="V2120" t="e">
        <f t="shared" si="300"/>
        <v>#N/A</v>
      </c>
      <c r="W2120">
        <f t="shared" si="301"/>
        <v>0</v>
      </c>
    </row>
    <row r="2121" spans="1:23" x14ac:dyDescent="0.25">
      <c r="A2121">
        <f t="shared" si="294"/>
        <v>88</v>
      </c>
      <c r="B2121">
        <f t="shared" si="295"/>
        <v>3</v>
      </c>
      <c r="C2121" s="1">
        <f t="shared" si="302"/>
        <v>41727.916666661549</v>
      </c>
      <c r="D2121" s="7">
        <v>0</v>
      </c>
      <c r="E2121" s="7"/>
      <c r="G2121">
        <v>36.979999999999997</v>
      </c>
      <c r="H2121" s="12">
        <v>172.58932577958842</v>
      </c>
      <c r="I2121" s="13">
        <f>$D$2*tarifas!$D$12/24</f>
        <v>1.4541666666666666</v>
      </c>
      <c r="J2121" s="13" t="e">
        <f>VLOOKUP(E2121&amp;" "&amp;F2121,tarifas!$A$13:$D$20,4,FALSE)*H2121</f>
        <v>#N/A</v>
      </c>
      <c r="K2121" s="13">
        <f>IF(F2121="COD1",tarifas!$D$11*(SUMIFS($H$11:$H$8770,$F$11:$F$8770,"=COD1",$B$11:$B$8770,"="&amp;B2121)/COUNTIFS($F$11:$F$8770,"=COD1",$B$11:$B$8770,"="&amp;B2121))/COUNTIFS($A$11:$A$8770,"="&amp;A2121,$F$11:$F$8770,"=COD1"),0)</f>
        <v>0</v>
      </c>
      <c r="L2121" s="13" t="e">
        <f>(VLOOKUP(F2121,tarifas!$C$7:$D$10,2,FALSE)+tarifas!$D$21)*datos!H2121</f>
        <v>#N/A</v>
      </c>
      <c r="M2121">
        <v>0</v>
      </c>
      <c r="N2121" s="13" t="e">
        <f t="shared" si="296"/>
        <v>#N/A</v>
      </c>
      <c r="O2121">
        <f t="shared" si="297"/>
        <v>0</v>
      </c>
      <c r="P2121" s="12">
        <f t="shared" si="298"/>
        <v>172.58932577958842</v>
      </c>
      <c r="Q2121">
        <f t="shared" si="299"/>
        <v>0</v>
      </c>
      <c r="R2121">
        <f>$D$2*tarifas!$D$12/24</f>
        <v>1.4541666666666666</v>
      </c>
      <c r="S2121" t="e">
        <f>VLOOKUP(E2121&amp;" "&amp;F2121,tarifas!$A$13:$D$20,4,FALSE)*P2121</f>
        <v>#N/A</v>
      </c>
      <c r="T2121">
        <f>IF(F2121="COD1",tarifas!$D$11*(SUMIFS($P$11:$P$8770,$F$11:$F$8770,"=COD1",$B$11:$B$8770,"="&amp;B2121)/COUNTIFS($F$11:$F$8770,"=COD1",$B$11:$B$8770,"="&amp;B2121))/COUNTIFS($A$11:$A$8770,"="&amp;A2121,$F$11:$F$8770,"=COD1"),0)</f>
        <v>0</v>
      </c>
      <c r="U2121" t="e">
        <f>(VLOOKUP(F2121,tarifas!$C$7:$D$10,2,FALSE)+tarifas!$D$21)*datos!P2121</f>
        <v>#N/A</v>
      </c>
      <c r="V2121" t="e">
        <f t="shared" si="300"/>
        <v>#N/A</v>
      </c>
      <c r="W2121">
        <f t="shared" si="301"/>
        <v>0</v>
      </c>
    </row>
    <row r="2122" spans="1:23" x14ac:dyDescent="0.25">
      <c r="A2122">
        <f t="shared" si="294"/>
        <v>88</v>
      </c>
      <c r="B2122">
        <f t="shared" si="295"/>
        <v>3</v>
      </c>
      <c r="C2122" s="1">
        <f t="shared" si="302"/>
        <v>41727.958333328213</v>
      </c>
      <c r="D2122" s="7">
        <v>0</v>
      </c>
      <c r="E2122" s="7"/>
      <c r="G2122">
        <v>34.880000000000003</v>
      </c>
      <c r="H2122" s="12">
        <v>172.1775505285749</v>
      </c>
      <c r="I2122" s="13">
        <f>$D$2*tarifas!$D$12/24</f>
        <v>1.4541666666666666</v>
      </c>
      <c r="J2122" s="13" t="e">
        <f>VLOOKUP(E2122&amp;" "&amp;F2122,tarifas!$A$13:$D$20,4,FALSE)*H2122</f>
        <v>#N/A</v>
      </c>
      <c r="K2122" s="13">
        <f>IF(F2122="COD1",tarifas!$D$11*(SUMIFS($H$11:$H$8770,$F$11:$F$8770,"=COD1",$B$11:$B$8770,"="&amp;B2122)/COUNTIFS($F$11:$F$8770,"=COD1",$B$11:$B$8770,"="&amp;B2122))/COUNTIFS($A$11:$A$8770,"="&amp;A2122,$F$11:$F$8770,"=COD1"),0)</f>
        <v>0</v>
      </c>
      <c r="L2122" s="13" t="e">
        <f>(VLOOKUP(F2122,tarifas!$C$7:$D$10,2,FALSE)+tarifas!$D$21)*datos!H2122</f>
        <v>#N/A</v>
      </c>
      <c r="M2122">
        <v>0</v>
      </c>
      <c r="N2122" s="13" t="e">
        <f t="shared" si="296"/>
        <v>#N/A</v>
      </c>
      <c r="O2122">
        <f t="shared" si="297"/>
        <v>0</v>
      </c>
      <c r="P2122" s="12">
        <f t="shared" si="298"/>
        <v>172.1775505285749</v>
      </c>
      <c r="Q2122">
        <f t="shared" si="299"/>
        <v>0</v>
      </c>
      <c r="R2122">
        <f>$D$2*tarifas!$D$12/24</f>
        <v>1.4541666666666666</v>
      </c>
      <c r="S2122" t="e">
        <f>VLOOKUP(E2122&amp;" "&amp;F2122,tarifas!$A$13:$D$20,4,FALSE)*P2122</f>
        <v>#N/A</v>
      </c>
      <c r="T2122">
        <f>IF(F2122="COD1",tarifas!$D$11*(SUMIFS($P$11:$P$8770,$F$11:$F$8770,"=COD1",$B$11:$B$8770,"="&amp;B2122)/COUNTIFS($F$11:$F$8770,"=COD1",$B$11:$B$8770,"="&amp;B2122))/COUNTIFS($A$11:$A$8770,"="&amp;A2122,$F$11:$F$8770,"=COD1"),0)</f>
        <v>0</v>
      </c>
      <c r="U2122" t="e">
        <f>(VLOOKUP(F2122,tarifas!$C$7:$D$10,2,FALSE)+tarifas!$D$21)*datos!P2122</f>
        <v>#N/A</v>
      </c>
      <c r="V2122" t="e">
        <f t="shared" si="300"/>
        <v>#N/A</v>
      </c>
      <c r="W2122">
        <f t="shared" si="301"/>
        <v>0</v>
      </c>
    </row>
    <row r="2123" spans="1:23" x14ac:dyDescent="0.25">
      <c r="A2123">
        <f t="shared" si="294"/>
        <v>89</v>
      </c>
      <c r="B2123">
        <f t="shared" si="295"/>
        <v>3</v>
      </c>
      <c r="C2123" s="1">
        <f t="shared" si="302"/>
        <v>41727.999999994878</v>
      </c>
      <c r="D2123" s="7">
        <v>0</v>
      </c>
      <c r="E2123" s="7"/>
      <c r="G2123">
        <v>33.200000000000003</v>
      </c>
      <c r="H2123" s="12">
        <v>171.56750960151751</v>
      </c>
      <c r="I2123" s="13">
        <f>$D$2*tarifas!$D$12/24</f>
        <v>1.4541666666666666</v>
      </c>
      <c r="J2123" s="13" t="e">
        <f>VLOOKUP(E2123&amp;" "&amp;F2123,tarifas!$A$13:$D$20,4,FALSE)*H2123</f>
        <v>#N/A</v>
      </c>
      <c r="K2123" s="13">
        <f>IF(F2123="COD1",tarifas!$D$11*(SUMIFS($H$11:$H$8770,$F$11:$F$8770,"=COD1",$B$11:$B$8770,"="&amp;B2123)/COUNTIFS($F$11:$F$8770,"=COD1",$B$11:$B$8770,"="&amp;B2123))/COUNTIFS($A$11:$A$8770,"="&amp;A2123,$F$11:$F$8770,"=COD1"),0)</f>
        <v>0</v>
      </c>
      <c r="L2123" s="13" t="e">
        <f>(VLOOKUP(F2123,tarifas!$C$7:$D$10,2,FALSE)+tarifas!$D$21)*datos!H2123</f>
        <v>#N/A</v>
      </c>
      <c r="M2123">
        <v>0</v>
      </c>
      <c r="N2123" s="13" t="e">
        <f t="shared" si="296"/>
        <v>#N/A</v>
      </c>
      <c r="O2123">
        <f t="shared" si="297"/>
        <v>0</v>
      </c>
      <c r="P2123" s="12">
        <f t="shared" si="298"/>
        <v>171.56750960151751</v>
      </c>
      <c r="Q2123">
        <f t="shared" si="299"/>
        <v>0</v>
      </c>
      <c r="R2123">
        <f>$D$2*tarifas!$D$12/24</f>
        <v>1.4541666666666666</v>
      </c>
      <c r="S2123" t="e">
        <f>VLOOKUP(E2123&amp;" "&amp;F2123,tarifas!$A$13:$D$20,4,FALSE)*P2123</f>
        <v>#N/A</v>
      </c>
      <c r="T2123">
        <f>IF(F2123="COD1",tarifas!$D$11*(SUMIFS($P$11:$P$8770,$F$11:$F$8770,"=COD1",$B$11:$B$8770,"="&amp;B2123)/COUNTIFS($F$11:$F$8770,"=COD1",$B$11:$B$8770,"="&amp;B2123))/COUNTIFS($A$11:$A$8770,"="&amp;A2123,$F$11:$F$8770,"=COD1"),0)</f>
        <v>0</v>
      </c>
      <c r="U2123" t="e">
        <f>(VLOOKUP(F2123,tarifas!$C$7:$D$10,2,FALSE)+tarifas!$D$21)*datos!P2123</f>
        <v>#N/A</v>
      </c>
      <c r="V2123" t="e">
        <f t="shared" si="300"/>
        <v>#N/A</v>
      </c>
      <c r="W2123">
        <f t="shared" si="301"/>
        <v>0</v>
      </c>
    </row>
    <row r="2124" spans="1:23" x14ac:dyDescent="0.25">
      <c r="A2124">
        <f t="shared" ref="A2124:A2187" si="303">DAYS360($C$11,C2124)</f>
        <v>89</v>
      </c>
      <c r="B2124">
        <f t="shared" ref="B2124:B2187" si="304">MONTH(C2124)</f>
        <v>3</v>
      </c>
      <c r="C2124" s="1">
        <f t="shared" si="302"/>
        <v>41728.041666661542</v>
      </c>
      <c r="D2124" s="7">
        <v>0</v>
      </c>
      <c r="E2124" s="7"/>
      <c r="G2124">
        <v>31.1</v>
      </c>
      <c r="H2124" s="12">
        <v>167.14037621360671</v>
      </c>
      <c r="I2124" s="13">
        <f>$D$2*tarifas!$D$12/24</f>
        <v>1.4541666666666666</v>
      </c>
      <c r="J2124" s="13" t="e">
        <f>VLOOKUP(E2124&amp;" "&amp;F2124,tarifas!$A$13:$D$20,4,FALSE)*H2124</f>
        <v>#N/A</v>
      </c>
      <c r="K2124" s="13">
        <f>IF(F2124="COD1",tarifas!$D$11*(SUMIFS($H$11:$H$8770,$F$11:$F$8770,"=COD1",$B$11:$B$8770,"="&amp;B2124)/COUNTIFS($F$11:$F$8770,"=COD1",$B$11:$B$8770,"="&amp;B2124))/COUNTIFS($A$11:$A$8770,"="&amp;A2124,$F$11:$F$8770,"=COD1"),0)</f>
        <v>0</v>
      </c>
      <c r="L2124" s="13" t="e">
        <f>(VLOOKUP(F2124,tarifas!$C$7:$D$10,2,FALSE)+tarifas!$D$21)*datos!H2124</f>
        <v>#N/A</v>
      </c>
      <c r="M2124">
        <v>0</v>
      </c>
      <c r="N2124" s="13" t="e">
        <f t="shared" ref="N2124:N2187" si="305">(I2124+J2124+K2124+L2124)*1.23</f>
        <v>#N/A</v>
      </c>
      <c r="O2124">
        <f t="shared" ref="O2124:O2187" si="306">IF(M2124&lt;H2124,M2124,H2124)</f>
        <v>0</v>
      </c>
      <c r="P2124" s="12">
        <f t="shared" ref="P2124:P2187" si="307">H2124-O2124</f>
        <v>167.14037621360671</v>
      </c>
      <c r="Q2124">
        <f t="shared" ref="Q2124:Q2187" si="308">IF(M2124&lt;H2124,0,M2124-H2124)</f>
        <v>0</v>
      </c>
      <c r="R2124">
        <f>$D$2*tarifas!$D$12/24</f>
        <v>1.4541666666666666</v>
      </c>
      <c r="S2124" t="e">
        <f>VLOOKUP(E2124&amp;" "&amp;F2124,tarifas!$A$13:$D$20,4,FALSE)*P2124</f>
        <v>#N/A</v>
      </c>
      <c r="T2124">
        <f>IF(F2124="COD1",tarifas!$D$11*(SUMIFS($P$11:$P$8770,$F$11:$F$8770,"=COD1",$B$11:$B$8770,"="&amp;B2124)/COUNTIFS($F$11:$F$8770,"=COD1",$B$11:$B$8770,"="&amp;B2124))/COUNTIFS($A$11:$A$8770,"="&amp;A2124,$F$11:$F$8770,"=COD1"),0)</f>
        <v>0</v>
      </c>
      <c r="U2124" t="e">
        <f>(VLOOKUP(F2124,tarifas!$C$7:$D$10,2,FALSE)+tarifas!$D$21)*datos!P2124</f>
        <v>#N/A</v>
      </c>
      <c r="V2124" t="e">
        <f t="shared" ref="V2124:V2187" si="309">(R2124+S2124+T2124+U2124)*1.23</f>
        <v>#N/A</v>
      </c>
      <c r="W2124">
        <f t="shared" ref="W2124:W2187" si="310">0.9*G2124/1000*Q2124</f>
        <v>0</v>
      </c>
    </row>
    <row r="2125" spans="1:23" x14ac:dyDescent="0.25">
      <c r="A2125">
        <f t="shared" si="303"/>
        <v>89</v>
      </c>
      <c r="B2125">
        <f t="shared" si="304"/>
        <v>3</v>
      </c>
      <c r="C2125" s="1">
        <f t="shared" ref="C2125:C2188" si="311">+C2124+1/24</f>
        <v>41728.083333328206</v>
      </c>
      <c r="D2125" s="7">
        <v>0</v>
      </c>
      <c r="E2125" s="7"/>
      <c r="G2125">
        <v>20.9</v>
      </c>
      <c r="H2125" s="12">
        <v>165.63191772140698</v>
      </c>
      <c r="I2125" s="13">
        <f>$D$2*tarifas!$D$12/24</f>
        <v>1.4541666666666666</v>
      </c>
      <c r="J2125" s="13" t="e">
        <f>VLOOKUP(E2125&amp;" "&amp;F2125,tarifas!$A$13:$D$20,4,FALSE)*H2125</f>
        <v>#N/A</v>
      </c>
      <c r="K2125" s="13">
        <f>IF(F2125="COD1",tarifas!$D$11*(SUMIFS($H$11:$H$8770,$F$11:$F$8770,"=COD1",$B$11:$B$8770,"="&amp;B2125)/COUNTIFS($F$11:$F$8770,"=COD1",$B$11:$B$8770,"="&amp;B2125))/COUNTIFS($A$11:$A$8770,"="&amp;A2125,$F$11:$F$8770,"=COD1"),0)</f>
        <v>0</v>
      </c>
      <c r="L2125" s="13" t="e">
        <f>(VLOOKUP(F2125,tarifas!$C$7:$D$10,2,FALSE)+tarifas!$D$21)*datos!H2125</f>
        <v>#N/A</v>
      </c>
      <c r="M2125">
        <v>0</v>
      </c>
      <c r="N2125" s="13" t="e">
        <f t="shared" si="305"/>
        <v>#N/A</v>
      </c>
      <c r="O2125">
        <f t="shared" si="306"/>
        <v>0</v>
      </c>
      <c r="P2125" s="12">
        <f t="shared" si="307"/>
        <v>165.63191772140698</v>
      </c>
      <c r="Q2125">
        <f t="shared" si="308"/>
        <v>0</v>
      </c>
      <c r="R2125">
        <f>$D$2*tarifas!$D$12/24</f>
        <v>1.4541666666666666</v>
      </c>
      <c r="S2125" t="e">
        <f>VLOOKUP(E2125&amp;" "&amp;F2125,tarifas!$A$13:$D$20,4,FALSE)*P2125</f>
        <v>#N/A</v>
      </c>
      <c r="T2125">
        <f>IF(F2125="COD1",tarifas!$D$11*(SUMIFS($P$11:$P$8770,$F$11:$F$8770,"=COD1",$B$11:$B$8770,"="&amp;B2125)/COUNTIFS($F$11:$F$8770,"=COD1",$B$11:$B$8770,"="&amp;B2125))/COUNTIFS($A$11:$A$8770,"="&amp;A2125,$F$11:$F$8770,"=COD1"),0)</f>
        <v>0</v>
      </c>
      <c r="U2125" t="e">
        <f>(VLOOKUP(F2125,tarifas!$C$7:$D$10,2,FALSE)+tarifas!$D$21)*datos!P2125</f>
        <v>#N/A</v>
      </c>
      <c r="V2125" t="e">
        <f t="shared" si="309"/>
        <v>#N/A</v>
      </c>
      <c r="W2125">
        <f t="shared" si="310"/>
        <v>0</v>
      </c>
    </row>
    <row r="2126" spans="1:23" x14ac:dyDescent="0.25">
      <c r="A2126">
        <f t="shared" si="303"/>
        <v>89</v>
      </c>
      <c r="B2126">
        <f t="shared" si="304"/>
        <v>3</v>
      </c>
      <c r="C2126" s="1">
        <f t="shared" si="311"/>
        <v>41728.12499999487</v>
      </c>
      <c r="D2126" s="7">
        <v>0</v>
      </c>
      <c r="E2126" s="7"/>
      <c r="G2126">
        <v>18.440000000000001</v>
      </c>
      <c r="H2126" s="12">
        <v>164.05623354589733</v>
      </c>
      <c r="I2126" s="13">
        <f>$D$2*tarifas!$D$12/24</f>
        <v>1.4541666666666666</v>
      </c>
      <c r="J2126" s="13" t="e">
        <f>VLOOKUP(E2126&amp;" "&amp;F2126,tarifas!$A$13:$D$20,4,FALSE)*H2126</f>
        <v>#N/A</v>
      </c>
      <c r="K2126" s="13">
        <f>IF(F2126="COD1",tarifas!$D$11*(SUMIFS($H$11:$H$8770,$F$11:$F$8770,"=COD1",$B$11:$B$8770,"="&amp;B2126)/COUNTIFS($F$11:$F$8770,"=COD1",$B$11:$B$8770,"="&amp;B2126))/COUNTIFS($A$11:$A$8770,"="&amp;A2126,$F$11:$F$8770,"=COD1"),0)</f>
        <v>0</v>
      </c>
      <c r="L2126" s="13" t="e">
        <f>(VLOOKUP(F2126,tarifas!$C$7:$D$10,2,FALSE)+tarifas!$D$21)*datos!H2126</f>
        <v>#N/A</v>
      </c>
      <c r="M2126">
        <v>0</v>
      </c>
      <c r="N2126" s="13" t="e">
        <f t="shared" si="305"/>
        <v>#N/A</v>
      </c>
      <c r="O2126">
        <f t="shared" si="306"/>
        <v>0</v>
      </c>
      <c r="P2126" s="12">
        <f t="shared" si="307"/>
        <v>164.05623354589733</v>
      </c>
      <c r="Q2126">
        <f t="shared" si="308"/>
        <v>0</v>
      </c>
      <c r="R2126">
        <f>$D$2*tarifas!$D$12/24</f>
        <v>1.4541666666666666</v>
      </c>
      <c r="S2126" t="e">
        <f>VLOOKUP(E2126&amp;" "&amp;F2126,tarifas!$A$13:$D$20,4,FALSE)*P2126</f>
        <v>#N/A</v>
      </c>
      <c r="T2126">
        <f>IF(F2126="COD1",tarifas!$D$11*(SUMIFS($P$11:$P$8770,$F$11:$F$8770,"=COD1",$B$11:$B$8770,"="&amp;B2126)/COUNTIFS($F$11:$F$8770,"=COD1",$B$11:$B$8770,"="&amp;B2126))/COUNTIFS($A$11:$A$8770,"="&amp;A2126,$F$11:$F$8770,"=COD1"),0)</f>
        <v>0</v>
      </c>
      <c r="U2126" t="e">
        <f>(VLOOKUP(F2126,tarifas!$C$7:$D$10,2,FALSE)+tarifas!$D$21)*datos!P2126</f>
        <v>#N/A</v>
      </c>
      <c r="V2126" t="e">
        <f t="shared" si="309"/>
        <v>#N/A</v>
      </c>
      <c r="W2126">
        <f t="shared" si="310"/>
        <v>0</v>
      </c>
    </row>
    <row r="2127" spans="1:23" x14ac:dyDescent="0.25">
      <c r="A2127">
        <f t="shared" si="303"/>
        <v>89</v>
      </c>
      <c r="B2127">
        <f t="shared" si="304"/>
        <v>3</v>
      </c>
      <c r="C2127" s="1">
        <f t="shared" si="311"/>
        <v>41728.166666661535</v>
      </c>
      <c r="D2127" s="7">
        <v>0</v>
      </c>
      <c r="E2127" s="7"/>
      <c r="G2127">
        <v>16.2</v>
      </c>
      <c r="H2127" s="12">
        <v>162.09029817863768</v>
      </c>
      <c r="I2127" s="13">
        <f>$D$2*tarifas!$D$12/24</f>
        <v>1.4541666666666666</v>
      </c>
      <c r="J2127" s="13" t="e">
        <f>VLOOKUP(E2127&amp;" "&amp;F2127,tarifas!$A$13:$D$20,4,FALSE)*H2127</f>
        <v>#N/A</v>
      </c>
      <c r="K2127" s="13">
        <f>IF(F2127="COD1",tarifas!$D$11*(SUMIFS($H$11:$H$8770,$F$11:$F$8770,"=COD1",$B$11:$B$8770,"="&amp;B2127)/COUNTIFS($F$11:$F$8770,"=COD1",$B$11:$B$8770,"="&amp;B2127))/COUNTIFS($A$11:$A$8770,"="&amp;A2127,$F$11:$F$8770,"=COD1"),0)</f>
        <v>0</v>
      </c>
      <c r="L2127" s="13" t="e">
        <f>(VLOOKUP(F2127,tarifas!$C$7:$D$10,2,FALSE)+tarifas!$D$21)*datos!H2127</f>
        <v>#N/A</v>
      </c>
      <c r="M2127">
        <v>0</v>
      </c>
      <c r="N2127" s="13" t="e">
        <f t="shared" si="305"/>
        <v>#N/A</v>
      </c>
      <c r="O2127">
        <f t="shared" si="306"/>
        <v>0</v>
      </c>
      <c r="P2127" s="12">
        <f t="shared" si="307"/>
        <v>162.09029817863768</v>
      </c>
      <c r="Q2127">
        <f t="shared" si="308"/>
        <v>0</v>
      </c>
      <c r="R2127">
        <f>$D$2*tarifas!$D$12/24</f>
        <v>1.4541666666666666</v>
      </c>
      <c r="S2127" t="e">
        <f>VLOOKUP(E2127&amp;" "&amp;F2127,tarifas!$A$13:$D$20,4,FALSE)*P2127</f>
        <v>#N/A</v>
      </c>
      <c r="T2127">
        <f>IF(F2127="COD1",tarifas!$D$11*(SUMIFS($P$11:$P$8770,$F$11:$F$8770,"=COD1",$B$11:$B$8770,"="&amp;B2127)/COUNTIFS($F$11:$F$8770,"=COD1",$B$11:$B$8770,"="&amp;B2127))/COUNTIFS($A$11:$A$8770,"="&amp;A2127,$F$11:$F$8770,"=COD1"),0)</f>
        <v>0</v>
      </c>
      <c r="U2127" t="e">
        <f>(VLOOKUP(F2127,tarifas!$C$7:$D$10,2,FALSE)+tarifas!$D$21)*datos!P2127</f>
        <v>#N/A</v>
      </c>
      <c r="V2127" t="e">
        <f t="shared" si="309"/>
        <v>#N/A</v>
      </c>
      <c r="W2127">
        <f t="shared" si="310"/>
        <v>0</v>
      </c>
    </row>
    <row r="2128" spans="1:23" x14ac:dyDescent="0.25">
      <c r="A2128">
        <f t="shared" si="303"/>
        <v>89</v>
      </c>
      <c r="B2128">
        <f t="shared" si="304"/>
        <v>3</v>
      </c>
      <c r="C2128" s="1">
        <f t="shared" si="311"/>
        <v>41728.208333328199</v>
      </c>
      <c r="D2128" s="7">
        <v>0</v>
      </c>
      <c r="E2128" s="7"/>
      <c r="G2128">
        <v>20.100000000000001</v>
      </c>
      <c r="H2128" s="12">
        <v>162.56170856290373</v>
      </c>
      <c r="I2128" s="13">
        <f>$D$2*tarifas!$D$12/24</f>
        <v>1.4541666666666666</v>
      </c>
      <c r="J2128" s="13" t="e">
        <f>VLOOKUP(E2128&amp;" "&amp;F2128,tarifas!$A$13:$D$20,4,FALSE)*H2128</f>
        <v>#N/A</v>
      </c>
      <c r="K2128" s="13">
        <f>IF(F2128="COD1",tarifas!$D$11*(SUMIFS($H$11:$H$8770,$F$11:$F$8770,"=COD1",$B$11:$B$8770,"="&amp;B2128)/COUNTIFS($F$11:$F$8770,"=COD1",$B$11:$B$8770,"="&amp;B2128))/COUNTIFS($A$11:$A$8770,"="&amp;A2128,$F$11:$F$8770,"=COD1"),0)</f>
        <v>0</v>
      </c>
      <c r="L2128" s="13" t="e">
        <f>(VLOOKUP(F2128,tarifas!$C$7:$D$10,2,FALSE)+tarifas!$D$21)*datos!H2128</f>
        <v>#N/A</v>
      </c>
      <c r="M2128">
        <v>0</v>
      </c>
      <c r="N2128" s="13" t="e">
        <f t="shared" si="305"/>
        <v>#N/A</v>
      </c>
      <c r="O2128">
        <f t="shared" si="306"/>
        <v>0</v>
      </c>
      <c r="P2128" s="12">
        <f t="shared" si="307"/>
        <v>162.56170856290373</v>
      </c>
      <c r="Q2128">
        <f t="shared" si="308"/>
        <v>0</v>
      </c>
      <c r="R2128">
        <f>$D$2*tarifas!$D$12/24</f>
        <v>1.4541666666666666</v>
      </c>
      <c r="S2128" t="e">
        <f>VLOOKUP(E2128&amp;" "&amp;F2128,tarifas!$A$13:$D$20,4,FALSE)*P2128</f>
        <v>#N/A</v>
      </c>
      <c r="T2128">
        <f>IF(F2128="COD1",tarifas!$D$11*(SUMIFS($P$11:$P$8770,$F$11:$F$8770,"=COD1",$B$11:$B$8770,"="&amp;B2128)/COUNTIFS($F$11:$F$8770,"=COD1",$B$11:$B$8770,"="&amp;B2128))/COUNTIFS($A$11:$A$8770,"="&amp;A2128,$F$11:$F$8770,"=COD1"),0)</f>
        <v>0</v>
      </c>
      <c r="U2128" t="e">
        <f>(VLOOKUP(F2128,tarifas!$C$7:$D$10,2,FALSE)+tarifas!$D$21)*datos!P2128</f>
        <v>#N/A</v>
      </c>
      <c r="V2128" t="e">
        <f t="shared" si="309"/>
        <v>#N/A</v>
      </c>
      <c r="W2128">
        <f t="shared" si="310"/>
        <v>0</v>
      </c>
    </row>
    <row r="2129" spans="1:23" x14ac:dyDescent="0.25">
      <c r="A2129">
        <f t="shared" si="303"/>
        <v>89</v>
      </c>
      <c r="B2129">
        <f t="shared" si="304"/>
        <v>3</v>
      </c>
      <c r="C2129" s="1">
        <f t="shared" si="311"/>
        <v>41728.249999994863</v>
      </c>
      <c r="D2129" s="7">
        <v>0</v>
      </c>
      <c r="E2129" s="7"/>
      <c r="G2129">
        <v>20.9</v>
      </c>
      <c r="H2129" s="12">
        <v>162.97396099645692</v>
      </c>
      <c r="I2129" s="13">
        <f>$D$2*tarifas!$D$12/24</f>
        <v>1.4541666666666666</v>
      </c>
      <c r="J2129" s="13" t="e">
        <f>VLOOKUP(E2129&amp;" "&amp;F2129,tarifas!$A$13:$D$20,4,FALSE)*H2129</f>
        <v>#N/A</v>
      </c>
      <c r="K2129" s="13">
        <f>IF(F2129="COD1",tarifas!$D$11*(SUMIFS($H$11:$H$8770,$F$11:$F$8770,"=COD1",$B$11:$B$8770,"="&amp;B2129)/COUNTIFS($F$11:$F$8770,"=COD1",$B$11:$B$8770,"="&amp;B2129))/COUNTIFS($A$11:$A$8770,"="&amp;A2129,$F$11:$F$8770,"=COD1"),0)</f>
        <v>0</v>
      </c>
      <c r="L2129" s="13" t="e">
        <f>(VLOOKUP(F2129,tarifas!$C$7:$D$10,2,FALSE)+tarifas!$D$21)*datos!H2129</f>
        <v>#N/A</v>
      </c>
      <c r="M2129">
        <v>14.24897</v>
      </c>
      <c r="N2129" s="13" t="e">
        <f t="shared" si="305"/>
        <v>#N/A</v>
      </c>
      <c r="O2129">
        <f t="shared" si="306"/>
        <v>14.24897</v>
      </c>
      <c r="P2129" s="12">
        <f t="shared" si="307"/>
        <v>148.72499099645694</v>
      </c>
      <c r="Q2129">
        <f t="shared" si="308"/>
        <v>0</v>
      </c>
      <c r="R2129">
        <f>$D$2*tarifas!$D$12/24</f>
        <v>1.4541666666666666</v>
      </c>
      <c r="S2129" t="e">
        <f>VLOOKUP(E2129&amp;" "&amp;F2129,tarifas!$A$13:$D$20,4,FALSE)*P2129</f>
        <v>#N/A</v>
      </c>
      <c r="T2129">
        <f>IF(F2129="COD1",tarifas!$D$11*(SUMIFS($P$11:$P$8770,$F$11:$F$8770,"=COD1",$B$11:$B$8770,"="&amp;B2129)/COUNTIFS($F$11:$F$8770,"=COD1",$B$11:$B$8770,"="&amp;B2129))/COUNTIFS($A$11:$A$8770,"="&amp;A2129,$F$11:$F$8770,"=COD1"),0)</f>
        <v>0</v>
      </c>
      <c r="U2129" t="e">
        <f>(VLOOKUP(F2129,tarifas!$C$7:$D$10,2,FALSE)+tarifas!$D$21)*datos!P2129</f>
        <v>#N/A</v>
      </c>
      <c r="V2129" t="e">
        <f t="shared" si="309"/>
        <v>#N/A</v>
      </c>
      <c r="W2129">
        <f t="shared" si="310"/>
        <v>0</v>
      </c>
    </row>
    <row r="2130" spans="1:23" x14ac:dyDescent="0.25">
      <c r="A2130">
        <f t="shared" si="303"/>
        <v>89</v>
      </c>
      <c r="B2130">
        <f t="shared" si="304"/>
        <v>3</v>
      </c>
      <c r="C2130" s="1">
        <f t="shared" si="311"/>
        <v>41728.291666661527</v>
      </c>
      <c r="D2130" s="7">
        <v>25.242424242424246</v>
      </c>
      <c r="E2130" s="7"/>
      <c r="G2130">
        <v>20.9</v>
      </c>
      <c r="H2130" s="12">
        <v>147.70519921971106</v>
      </c>
      <c r="I2130" s="13">
        <f>$D$2*tarifas!$D$12/24</f>
        <v>1.4541666666666666</v>
      </c>
      <c r="J2130" s="13" t="e">
        <f>VLOOKUP(E2130&amp;" "&amp;F2130,tarifas!$A$13:$D$20,4,FALSE)*H2130</f>
        <v>#N/A</v>
      </c>
      <c r="K2130" s="13">
        <f>IF(F2130="COD1",tarifas!$D$11*(SUMIFS($H$11:$H$8770,$F$11:$F$8770,"=COD1",$B$11:$B$8770,"="&amp;B2130)/COUNTIFS($F$11:$F$8770,"=COD1",$B$11:$B$8770,"="&amp;B2130))/COUNTIFS($A$11:$A$8770,"="&amp;A2130,$F$11:$F$8770,"=COD1"),0)</f>
        <v>0</v>
      </c>
      <c r="L2130" s="13" t="e">
        <f>(VLOOKUP(F2130,tarifas!$C$7:$D$10,2,FALSE)+tarifas!$D$21)*datos!H2130</f>
        <v>#N/A</v>
      </c>
      <c r="M2130">
        <v>41.051910000000007</v>
      </c>
      <c r="N2130" s="13" t="e">
        <f t="shared" si="305"/>
        <v>#N/A</v>
      </c>
      <c r="O2130">
        <f t="shared" si="306"/>
        <v>41.051910000000007</v>
      </c>
      <c r="P2130" s="12">
        <f t="shared" si="307"/>
        <v>106.65328921971106</v>
      </c>
      <c r="Q2130">
        <f t="shared" si="308"/>
        <v>0</v>
      </c>
      <c r="R2130">
        <f>$D$2*tarifas!$D$12/24</f>
        <v>1.4541666666666666</v>
      </c>
      <c r="S2130" t="e">
        <f>VLOOKUP(E2130&amp;" "&amp;F2130,tarifas!$A$13:$D$20,4,FALSE)*P2130</f>
        <v>#N/A</v>
      </c>
      <c r="T2130">
        <f>IF(F2130="COD1",tarifas!$D$11*(SUMIFS($P$11:$P$8770,$F$11:$F$8770,"=COD1",$B$11:$B$8770,"="&amp;B2130)/COUNTIFS($F$11:$F$8770,"=COD1",$B$11:$B$8770,"="&amp;B2130))/COUNTIFS($A$11:$A$8770,"="&amp;A2130,$F$11:$F$8770,"=COD1"),0)</f>
        <v>0</v>
      </c>
      <c r="U2130" t="e">
        <f>(VLOOKUP(F2130,tarifas!$C$7:$D$10,2,FALSE)+tarifas!$D$21)*datos!P2130</f>
        <v>#N/A</v>
      </c>
      <c r="V2130" t="e">
        <f t="shared" si="309"/>
        <v>#N/A</v>
      </c>
      <c r="W2130">
        <f t="shared" si="310"/>
        <v>0</v>
      </c>
    </row>
    <row r="2131" spans="1:23" x14ac:dyDescent="0.25">
      <c r="A2131">
        <f t="shared" si="303"/>
        <v>89</v>
      </c>
      <c r="B2131">
        <f t="shared" si="304"/>
        <v>3</v>
      </c>
      <c r="C2131" s="1">
        <f t="shared" si="311"/>
        <v>41728.333333328192</v>
      </c>
      <c r="D2131" s="7">
        <v>130.84848484848484</v>
      </c>
      <c r="E2131" s="7"/>
      <c r="G2131">
        <v>22.9</v>
      </c>
      <c r="H2131" s="12">
        <v>147.07615764009381</v>
      </c>
      <c r="I2131" s="13">
        <f>$D$2*tarifas!$D$12/24</f>
        <v>1.4541666666666666</v>
      </c>
      <c r="J2131" s="13" t="e">
        <f>VLOOKUP(E2131&amp;" "&amp;F2131,tarifas!$A$13:$D$20,4,FALSE)*H2131</f>
        <v>#N/A</v>
      </c>
      <c r="K2131" s="13">
        <f>IF(F2131="COD1",tarifas!$D$11*(SUMIFS($H$11:$H$8770,$F$11:$F$8770,"=COD1",$B$11:$B$8770,"="&amp;B2131)/COUNTIFS($F$11:$F$8770,"=COD1",$B$11:$B$8770,"="&amp;B2131))/COUNTIFS($A$11:$A$8770,"="&amp;A2131,$F$11:$F$8770,"=COD1"),0)</f>
        <v>0</v>
      </c>
      <c r="L2131" s="13" t="e">
        <f>(VLOOKUP(F2131,tarifas!$C$7:$D$10,2,FALSE)+tarifas!$D$21)*datos!H2131</f>
        <v>#N/A</v>
      </c>
      <c r="M2131">
        <v>206.77966000000001</v>
      </c>
      <c r="N2131" s="13" t="e">
        <f t="shared" si="305"/>
        <v>#N/A</v>
      </c>
      <c r="O2131">
        <f t="shared" si="306"/>
        <v>147.07615764009381</v>
      </c>
      <c r="P2131" s="12">
        <f t="shared" si="307"/>
        <v>0</v>
      </c>
      <c r="Q2131">
        <f t="shared" si="308"/>
        <v>59.703502359906196</v>
      </c>
      <c r="R2131">
        <f>$D$2*tarifas!$D$12/24</f>
        <v>1.4541666666666666</v>
      </c>
      <c r="S2131" t="e">
        <f>VLOOKUP(E2131&amp;" "&amp;F2131,tarifas!$A$13:$D$20,4,FALSE)*P2131</f>
        <v>#N/A</v>
      </c>
      <c r="T2131">
        <f>IF(F2131="COD1",tarifas!$D$11*(SUMIFS($P$11:$P$8770,$F$11:$F$8770,"=COD1",$B$11:$B$8770,"="&amp;B2131)/COUNTIFS($F$11:$F$8770,"=COD1",$B$11:$B$8770,"="&amp;B2131))/COUNTIFS($A$11:$A$8770,"="&amp;A2131,$F$11:$F$8770,"=COD1"),0)</f>
        <v>0</v>
      </c>
      <c r="U2131" t="e">
        <f>(VLOOKUP(F2131,tarifas!$C$7:$D$10,2,FALSE)+tarifas!$D$21)*datos!P2131</f>
        <v>#N/A</v>
      </c>
      <c r="V2131" t="e">
        <f t="shared" si="309"/>
        <v>#N/A</v>
      </c>
      <c r="W2131">
        <f t="shared" si="310"/>
        <v>1.2304891836376668</v>
      </c>
    </row>
    <row r="2132" spans="1:23" x14ac:dyDescent="0.25">
      <c r="A2132">
        <f t="shared" si="303"/>
        <v>89</v>
      </c>
      <c r="B2132">
        <f t="shared" si="304"/>
        <v>3</v>
      </c>
      <c r="C2132" s="1">
        <f t="shared" si="311"/>
        <v>41728.374999994856</v>
      </c>
      <c r="D2132" s="7">
        <v>339.74242424242425</v>
      </c>
      <c r="E2132" s="7"/>
      <c r="G2132">
        <v>29.01</v>
      </c>
      <c r="H2132" s="12">
        <v>147.34014439815405</v>
      </c>
      <c r="I2132" s="13">
        <f>$D$2*tarifas!$D$12/24</f>
        <v>1.4541666666666666</v>
      </c>
      <c r="J2132" s="13" t="e">
        <f>VLOOKUP(E2132&amp;" "&amp;F2132,tarifas!$A$13:$D$20,4,FALSE)*H2132</f>
        <v>#N/A</v>
      </c>
      <c r="K2132" s="13">
        <f>IF(F2132="COD1",tarifas!$D$11*(SUMIFS($H$11:$H$8770,$F$11:$F$8770,"=COD1",$B$11:$B$8770,"="&amp;B2132)/COUNTIFS($F$11:$F$8770,"=COD1",$B$11:$B$8770,"="&amp;B2132))/COUNTIFS($A$11:$A$8770,"="&amp;A2132,$F$11:$F$8770,"=COD1"),0)</f>
        <v>0</v>
      </c>
      <c r="L2132" s="13" t="e">
        <f>(VLOOKUP(F2132,tarifas!$C$7:$D$10,2,FALSE)+tarifas!$D$21)*datos!H2132</f>
        <v>#N/A</v>
      </c>
      <c r="M2132">
        <v>313.17159000000004</v>
      </c>
      <c r="N2132" s="13" t="e">
        <f t="shared" si="305"/>
        <v>#N/A</v>
      </c>
      <c r="O2132">
        <f t="shared" si="306"/>
        <v>147.34014439815405</v>
      </c>
      <c r="P2132" s="12">
        <f t="shared" si="307"/>
        <v>0</v>
      </c>
      <c r="Q2132">
        <f t="shared" si="308"/>
        <v>165.83144560184599</v>
      </c>
      <c r="R2132">
        <f>$D$2*tarifas!$D$12/24</f>
        <v>1.4541666666666666</v>
      </c>
      <c r="S2132" t="e">
        <f>VLOOKUP(E2132&amp;" "&amp;F2132,tarifas!$A$13:$D$20,4,FALSE)*P2132</f>
        <v>#N/A</v>
      </c>
      <c r="T2132">
        <f>IF(F2132="COD1",tarifas!$D$11*(SUMIFS($P$11:$P$8770,$F$11:$F$8770,"=COD1",$B$11:$B$8770,"="&amp;B2132)/COUNTIFS($F$11:$F$8770,"=COD1",$B$11:$B$8770,"="&amp;B2132))/COUNTIFS($A$11:$A$8770,"="&amp;A2132,$F$11:$F$8770,"=COD1"),0)</f>
        <v>0</v>
      </c>
      <c r="U2132" t="e">
        <f>(VLOOKUP(F2132,tarifas!$C$7:$D$10,2,FALSE)+tarifas!$D$21)*datos!P2132</f>
        <v>#N/A</v>
      </c>
      <c r="V2132" t="e">
        <f t="shared" si="309"/>
        <v>#N/A</v>
      </c>
      <c r="W2132">
        <f t="shared" si="310"/>
        <v>4.3296932132185972</v>
      </c>
    </row>
    <row r="2133" spans="1:23" x14ac:dyDescent="0.25">
      <c r="A2133">
        <f t="shared" si="303"/>
        <v>89</v>
      </c>
      <c r="B2133">
        <f t="shared" si="304"/>
        <v>3</v>
      </c>
      <c r="C2133" s="1">
        <f t="shared" si="311"/>
        <v>41728.41666666152</v>
      </c>
      <c r="D2133" s="7">
        <v>531.89393939393938</v>
      </c>
      <c r="E2133" s="7"/>
      <c r="G2133">
        <v>27.56</v>
      </c>
      <c r="H2133" s="12">
        <v>147.8753423094609</v>
      </c>
      <c r="I2133" s="13">
        <f>$D$2*tarifas!$D$12/24</f>
        <v>1.4541666666666666</v>
      </c>
      <c r="J2133" s="13" t="e">
        <f>VLOOKUP(E2133&amp;" "&amp;F2133,tarifas!$A$13:$D$20,4,FALSE)*H2133</f>
        <v>#N/A</v>
      </c>
      <c r="K2133" s="13">
        <f>IF(F2133="COD1",tarifas!$D$11*(SUMIFS($H$11:$H$8770,$F$11:$F$8770,"=COD1",$B$11:$B$8770,"="&amp;B2133)/COUNTIFS($F$11:$F$8770,"=COD1",$B$11:$B$8770,"="&amp;B2133))/COUNTIFS($A$11:$A$8770,"="&amp;A2133,$F$11:$F$8770,"=COD1"),0)</f>
        <v>0</v>
      </c>
      <c r="L2133" s="13" t="e">
        <f>(VLOOKUP(F2133,tarifas!$C$7:$D$10,2,FALSE)+tarifas!$D$21)*datos!H2133</f>
        <v>#N/A</v>
      </c>
      <c r="M2133">
        <v>211.59205</v>
      </c>
      <c r="N2133" s="13" t="e">
        <f t="shared" si="305"/>
        <v>#N/A</v>
      </c>
      <c r="O2133">
        <f t="shared" si="306"/>
        <v>147.8753423094609</v>
      </c>
      <c r="P2133" s="12">
        <f t="shared" si="307"/>
        <v>0</v>
      </c>
      <c r="Q2133">
        <f t="shared" si="308"/>
        <v>63.716707690539096</v>
      </c>
      <c r="R2133">
        <f>$D$2*tarifas!$D$12/24</f>
        <v>1.4541666666666666</v>
      </c>
      <c r="S2133" t="e">
        <f>VLOOKUP(E2133&amp;" "&amp;F2133,tarifas!$A$13:$D$20,4,FALSE)*P2133</f>
        <v>#N/A</v>
      </c>
      <c r="T2133">
        <f>IF(F2133="COD1",tarifas!$D$11*(SUMIFS($P$11:$P$8770,$F$11:$F$8770,"=COD1",$B$11:$B$8770,"="&amp;B2133)/COUNTIFS($F$11:$F$8770,"=COD1",$B$11:$B$8770,"="&amp;B2133))/COUNTIFS($A$11:$A$8770,"="&amp;A2133,$F$11:$F$8770,"=COD1"),0)</f>
        <v>0</v>
      </c>
      <c r="U2133" t="e">
        <f>(VLOOKUP(F2133,tarifas!$C$7:$D$10,2,FALSE)+tarifas!$D$21)*datos!P2133</f>
        <v>#N/A</v>
      </c>
      <c r="V2133" t="e">
        <f t="shared" si="309"/>
        <v>#N/A</v>
      </c>
      <c r="W2133">
        <f t="shared" si="310"/>
        <v>1.5804292175561316</v>
      </c>
    </row>
    <row r="2134" spans="1:23" x14ac:dyDescent="0.25">
      <c r="A2134">
        <f t="shared" si="303"/>
        <v>89</v>
      </c>
      <c r="B2134">
        <f t="shared" si="304"/>
        <v>3</v>
      </c>
      <c r="C2134" s="1">
        <f t="shared" si="311"/>
        <v>41728.458333328184</v>
      </c>
      <c r="D2134" s="7">
        <v>633.63636363636363</v>
      </c>
      <c r="E2134" s="7"/>
      <c r="G2134">
        <v>28.95</v>
      </c>
      <c r="H2134" s="12">
        <v>146.9879620300047</v>
      </c>
      <c r="I2134" s="13">
        <f>$D$2*tarifas!$D$12/24</f>
        <v>1.4541666666666666</v>
      </c>
      <c r="J2134" s="13" t="e">
        <f>VLOOKUP(E2134&amp;" "&amp;F2134,tarifas!$A$13:$D$20,4,FALSE)*H2134</f>
        <v>#N/A</v>
      </c>
      <c r="K2134" s="13">
        <f>IF(F2134="COD1",tarifas!$D$11*(SUMIFS($H$11:$H$8770,$F$11:$F$8770,"=COD1",$B$11:$B$8770,"="&amp;B2134)/COUNTIFS($F$11:$F$8770,"=COD1",$B$11:$B$8770,"="&amp;B2134))/COUNTIFS($A$11:$A$8770,"="&amp;A2134,$F$11:$F$8770,"=COD1"),0)</f>
        <v>0</v>
      </c>
      <c r="L2134" s="13" t="e">
        <f>(VLOOKUP(F2134,tarifas!$C$7:$D$10,2,FALSE)+tarifas!$D$21)*datos!H2134</f>
        <v>#N/A</v>
      </c>
      <c r="M2134">
        <v>98.210669999999993</v>
      </c>
      <c r="N2134" s="13" t="e">
        <f t="shared" si="305"/>
        <v>#N/A</v>
      </c>
      <c r="O2134">
        <f t="shared" si="306"/>
        <v>98.210669999999993</v>
      </c>
      <c r="P2134" s="12">
        <f t="shared" si="307"/>
        <v>48.777292030004702</v>
      </c>
      <c r="Q2134">
        <f t="shared" si="308"/>
        <v>0</v>
      </c>
      <c r="R2134">
        <f>$D$2*tarifas!$D$12/24</f>
        <v>1.4541666666666666</v>
      </c>
      <c r="S2134" t="e">
        <f>VLOOKUP(E2134&amp;" "&amp;F2134,tarifas!$A$13:$D$20,4,FALSE)*P2134</f>
        <v>#N/A</v>
      </c>
      <c r="T2134">
        <f>IF(F2134="COD1",tarifas!$D$11*(SUMIFS($P$11:$P$8770,$F$11:$F$8770,"=COD1",$B$11:$B$8770,"="&amp;B2134)/COUNTIFS($F$11:$F$8770,"=COD1",$B$11:$B$8770,"="&amp;B2134))/COUNTIFS($A$11:$A$8770,"="&amp;A2134,$F$11:$F$8770,"=COD1"),0)</f>
        <v>0</v>
      </c>
      <c r="U2134" t="e">
        <f>(VLOOKUP(F2134,tarifas!$C$7:$D$10,2,FALSE)+tarifas!$D$21)*datos!P2134</f>
        <v>#N/A</v>
      </c>
      <c r="V2134" t="e">
        <f t="shared" si="309"/>
        <v>#N/A</v>
      </c>
      <c r="W2134">
        <f t="shared" si="310"/>
        <v>0</v>
      </c>
    </row>
    <row r="2135" spans="1:23" x14ac:dyDescent="0.25">
      <c r="A2135">
        <f t="shared" si="303"/>
        <v>89</v>
      </c>
      <c r="B2135">
        <f t="shared" si="304"/>
        <v>3</v>
      </c>
      <c r="C2135" s="1">
        <f t="shared" si="311"/>
        <v>41728.499999994849</v>
      </c>
      <c r="D2135" s="7">
        <v>700.09090909090912</v>
      </c>
      <c r="E2135" s="7"/>
      <c r="G2135">
        <v>25.01</v>
      </c>
      <c r="H2135" s="12">
        <v>148.6195532122855</v>
      </c>
      <c r="I2135" s="13">
        <f>$D$2*tarifas!$D$12/24</f>
        <v>1.4541666666666666</v>
      </c>
      <c r="J2135" s="13" t="e">
        <f>VLOOKUP(E2135&amp;" "&amp;F2135,tarifas!$A$13:$D$20,4,FALSE)*H2135</f>
        <v>#N/A</v>
      </c>
      <c r="K2135" s="13">
        <f>IF(F2135="COD1",tarifas!$D$11*(SUMIFS($H$11:$H$8770,$F$11:$F$8770,"=COD1",$B$11:$B$8770,"="&amp;B2135)/COUNTIFS($F$11:$F$8770,"=COD1",$B$11:$B$8770,"="&amp;B2135))/COUNTIFS($A$11:$A$8770,"="&amp;A2135,$F$11:$F$8770,"=COD1"),0)</f>
        <v>0</v>
      </c>
      <c r="L2135" s="13" t="e">
        <f>(VLOOKUP(F2135,tarifas!$C$7:$D$10,2,FALSE)+tarifas!$D$21)*datos!H2135</f>
        <v>#N/A</v>
      </c>
      <c r="M2135">
        <v>143.02857999999998</v>
      </c>
      <c r="N2135" s="13" t="e">
        <f t="shared" si="305"/>
        <v>#N/A</v>
      </c>
      <c r="O2135">
        <f t="shared" si="306"/>
        <v>143.02857999999998</v>
      </c>
      <c r="P2135" s="12">
        <f t="shared" si="307"/>
        <v>5.5909732122855189</v>
      </c>
      <c r="Q2135">
        <f t="shared" si="308"/>
        <v>0</v>
      </c>
      <c r="R2135">
        <f>$D$2*tarifas!$D$12/24</f>
        <v>1.4541666666666666</v>
      </c>
      <c r="S2135" t="e">
        <f>VLOOKUP(E2135&amp;" "&amp;F2135,tarifas!$A$13:$D$20,4,FALSE)*P2135</f>
        <v>#N/A</v>
      </c>
      <c r="T2135">
        <f>IF(F2135="COD1",tarifas!$D$11*(SUMIFS($P$11:$P$8770,$F$11:$F$8770,"=COD1",$B$11:$B$8770,"="&amp;B2135)/COUNTIFS($F$11:$F$8770,"=COD1",$B$11:$B$8770,"="&amp;B2135))/COUNTIFS($A$11:$A$8770,"="&amp;A2135,$F$11:$F$8770,"=COD1"),0)</f>
        <v>0</v>
      </c>
      <c r="U2135" t="e">
        <f>(VLOOKUP(F2135,tarifas!$C$7:$D$10,2,FALSE)+tarifas!$D$21)*datos!P2135</f>
        <v>#N/A</v>
      </c>
      <c r="V2135" t="e">
        <f t="shared" si="309"/>
        <v>#N/A</v>
      </c>
      <c r="W2135">
        <f t="shared" si="310"/>
        <v>0</v>
      </c>
    </row>
    <row r="2136" spans="1:23" x14ac:dyDescent="0.25">
      <c r="A2136">
        <f t="shared" si="303"/>
        <v>89</v>
      </c>
      <c r="B2136">
        <f t="shared" si="304"/>
        <v>3</v>
      </c>
      <c r="C2136" s="1">
        <f t="shared" si="311"/>
        <v>41728.541666661513</v>
      </c>
      <c r="D2136" s="7">
        <v>710.13636363636363</v>
      </c>
      <c r="E2136" s="7"/>
      <c r="G2136">
        <v>24.9</v>
      </c>
      <c r="H2136" s="12">
        <v>148.25384801762112</v>
      </c>
      <c r="I2136" s="13">
        <f>$D$2*tarifas!$D$12/24</f>
        <v>1.4541666666666666</v>
      </c>
      <c r="J2136" s="13" t="e">
        <f>VLOOKUP(E2136&amp;" "&amp;F2136,tarifas!$A$13:$D$20,4,FALSE)*H2136</f>
        <v>#N/A</v>
      </c>
      <c r="K2136" s="13">
        <f>IF(F2136="COD1",tarifas!$D$11*(SUMIFS($H$11:$H$8770,$F$11:$F$8770,"=COD1",$B$11:$B$8770,"="&amp;B2136)/COUNTIFS($F$11:$F$8770,"=COD1",$B$11:$B$8770,"="&amp;B2136))/COUNTIFS($A$11:$A$8770,"="&amp;A2136,$F$11:$F$8770,"=COD1"),0)</f>
        <v>0</v>
      </c>
      <c r="L2136" s="13" t="e">
        <f>(VLOOKUP(F2136,tarifas!$C$7:$D$10,2,FALSE)+tarifas!$D$21)*datos!H2136</f>
        <v>#N/A</v>
      </c>
      <c r="M2136">
        <v>103.55761</v>
      </c>
      <c r="N2136" s="13" t="e">
        <f t="shared" si="305"/>
        <v>#N/A</v>
      </c>
      <c r="O2136">
        <f t="shared" si="306"/>
        <v>103.55761</v>
      </c>
      <c r="P2136" s="12">
        <f t="shared" si="307"/>
        <v>44.696238017621127</v>
      </c>
      <c r="Q2136">
        <f t="shared" si="308"/>
        <v>0</v>
      </c>
      <c r="R2136">
        <f>$D$2*tarifas!$D$12/24</f>
        <v>1.4541666666666666</v>
      </c>
      <c r="S2136" t="e">
        <f>VLOOKUP(E2136&amp;" "&amp;F2136,tarifas!$A$13:$D$20,4,FALSE)*P2136</f>
        <v>#N/A</v>
      </c>
      <c r="T2136">
        <f>IF(F2136="COD1",tarifas!$D$11*(SUMIFS($P$11:$P$8770,$F$11:$F$8770,"=COD1",$B$11:$B$8770,"="&amp;B2136)/COUNTIFS($F$11:$F$8770,"=COD1",$B$11:$B$8770,"="&amp;B2136))/COUNTIFS($A$11:$A$8770,"="&amp;A2136,$F$11:$F$8770,"=COD1"),0)</f>
        <v>0</v>
      </c>
      <c r="U2136" t="e">
        <f>(VLOOKUP(F2136,tarifas!$C$7:$D$10,2,FALSE)+tarifas!$D$21)*datos!P2136</f>
        <v>#N/A</v>
      </c>
      <c r="V2136" t="e">
        <f t="shared" si="309"/>
        <v>#N/A</v>
      </c>
      <c r="W2136">
        <f t="shared" si="310"/>
        <v>0</v>
      </c>
    </row>
    <row r="2137" spans="1:23" x14ac:dyDescent="0.25">
      <c r="A2137">
        <f t="shared" si="303"/>
        <v>89</v>
      </c>
      <c r="B2137">
        <f t="shared" si="304"/>
        <v>3</v>
      </c>
      <c r="C2137" s="1">
        <f t="shared" si="311"/>
        <v>41728.583333328177</v>
      </c>
      <c r="D2137" s="7">
        <v>662.4848484848485</v>
      </c>
      <c r="E2137" s="7"/>
      <c r="G2137">
        <v>20.8</v>
      </c>
      <c r="H2137" s="12">
        <v>148.89420700958016</v>
      </c>
      <c r="I2137" s="13">
        <f>$D$2*tarifas!$D$12/24</f>
        <v>1.4541666666666666</v>
      </c>
      <c r="J2137" s="13" t="e">
        <f>VLOOKUP(E2137&amp;" "&amp;F2137,tarifas!$A$13:$D$20,4,FALSE)*H2137</f>
        <v>#N/A</v>
      </c>
      <c r="K2137" s="13">
        <f>IF(F2137="COD1",tarifas!$D$11*(SUMIFS($H$11:$H$8770,$F$11:$F$8770,"=COD1",$B$11:$B$8770,"="&amp;B2137)/COUNTIFS($F$11:$F$8770,"=COD1",$B$11:$B$8770,"="&amp;B2137))/COUNTIFS($A$11:$A$8770,"="&amp;A2137,$F$11:$F$8770,"=COD1"),0)</f>
        <v>0</v>
      </c>
      <c r="L2137" s="13" t="e">
        <f>(VLOOKUP(F2137,tarifas!$C$7:$D$10,2,FALSE)+tarifas!$D$21)*datos!H2137</f>
        <v>#N/A</v>
      </c>
      <c r="M2137">
        <v>99.192160000000001</v>
      </c>
      <c r="N2137" s="13" t="e">
        <f t="shared" si="305"/>
        <v>#N/A</v>
      </c>
      <c r="O2137">
        <f t="shared" si="306"/>
        <v>99.192160000000001</v>
      </c>
      <c r="P2137" s="12">
        <f t="shared" si="307"/>
        <v>49.702047009580156</v>
      </c>
      <c r="Q2137">
        <f t="shared" si="308"/>
        <v>0</v>
      </c>
      <c r="R2137">
        <f>$D$2*tarifas!$D$12/24</f>
        <v>1.4541666666666666</v>
      </c>
      <c r="S2137" t="e">
        <f>VLOOKUP(E2137&amp;" "&amp;F2137,tarifas!$A$13:$D$20,4,FALSE)*P2137</f>
        <v>#N/A</v>
      </c>
      <c r="T2137">
        <f>IF(F2137="COD1",tarifas!$D$11*(SUMIFS($P$11:$P$8770,$F$11:$F$8770,"=COD1",$B$11:$B$8770,"="&amp;B2137)/COUNTIFS($F$11:$F$8770,"=COD1",$B$11:$B$8770,"="&amp;B2137))/COUNTIFS($A$11:$A$8770,"="&amp;A2137,$F$11:$F$8770,"=COD1"),0)</f>
        <v>0</v>
      </c>
      <c r="U2137" t="e">
        <f>(VLOOKUP(F2137,tarifas!$C$7:$D$10,2,FALSE)+tarifas!$D$21)*datos!P2137</f>
        <v>#N/A</v>
      </c>
      <c r="V2137" t="e">
        <f t="shared" si="309"/>
        <v>#N/A</v>
      </c>
      <c r="W2137">
        <f t="shared" si="310"/>
        <v>0</v>
      </c>
    </row>
    <row r="2138" spans="1:23" x14ac:dyDescent="0.25">
      <c r="A2138">
        <f t="shared" si="303"/>
        <v>89</v>
      </c>
      <c r="B2138">
        <f t="shared" si="304"/>
        <v>3</v>
      </c>
      <c r="C2138" s="1">
        <f t="shared" si="311"/>
        <v>41728.624999994841</v>
      </c>
      <c r="D2138" s="7">
        <v>688.75757575757575</v>
      </c>
      <c r="E2138" s="7"/>
      <c r="G2138">
        <v>14.03</v>
      </c>
      <c r="H2138" s="12">
        <v>151.00593168043676</v>
      </c>
      <c r="I2138" s="13">
        <f>$D$2*tarifas!$D$12/24</f>
        <v>1.4541666666666666</v>
      </c>
      <c r="J2138" s="13" t="e">
        <f>VLOOKUP(E2138&amp;" "&amp;F2138,tarifas!$A$13:$D$20,4,FALSE)*H2138</f>
        <v>#N/A</v>
      </c>
      <c r="K2138" s="13">
        <f>IF(F2138="COD1",tarifas!$D$11*(SUMIFS($H$11:$H$8770,$F$11:$F$8770,"=COD1",$B$11:$B$8770,"="&amp;B2138)/COUNTIFS($F$11:$F$8770,"=COD1",$B$11:$B$8770,"="&amp;B2138))/COUNTIFS($A$11:$A$8770,"="&amp;A2138,$F$11:$F$8770,"=COD1"),0)</f>
        <v>0</v>
      </c>
      <c r="L2138" s="13" t="e">
        <f>(VLOOKUP(F2138,tarifas!$C$7:$D$10,2,FALSE)+tarifas!$D$21)*datos!H2138</f>
        <v>#N/A</v>
      </c>
      <c r="M2138">
        <v>60.759169999999997</v>
      </c>
      <c r="N2138" s="13" t="e">
        <f t="shared" si="305"/>
        <v>#N/A</v>
      </c>
      <c r="O2138">
        <f t="shared" si="306"/>
        <v>60.759169999999997</v>
      </c>
      <c r="P2138" s="12">
        <f t="shared" si="307"/>
        <v>90.246761680436762</v>
      </c>
      <c r="Q2138">
        <f t="shared" si="308"/>
        <v>0</v>
      </c>
      <c r="R2138">
        <f>$D$2*tarifas!$D$12/24</f>
        <v>1.4541666666666666</v>
      </c>
      <c r="S2138" t="e">
        <f>VLOOKUP(E2138&amp;" "&amp;F2138,tarifas!$A$13:$D$20,4,FALSE)*P2138</f>
        <v>#N/A</v>
      </c>
      <c r="T2138">
        <f>IF(F2138="COD1",tarifas!$D$11*(SUMIFS($P$11:$P$8770,$F$11:$F$8770,"=COD1",$B$11:$B$8770,"="&amp;B2138)/COUNTIFS($F$11:$F$8770,"=COD1",$B$11:$B$8770,"="&amp;B2138))/COUNTIFS($A$11:$A$8770,"="&amp;A2138,$F$11:$F$8770,"=COD1"),0)</f>
        <v>0</v>
      </c>
      <c r="U2138" t="e">
        <f>(VLOOKUP(F2138,tarifas!$C$7:$D$10,2,FALSE)+tarifas!$D$21)*datos!P2138</f>
        <v>#N/A</v>
      </c>
      <c r="V2138" t="e">
        <f t="shared" si="309"/>
        <v>#N/A</v>
      </c>
      <c r="W2138">
        <f t="shared" si="310"/>
        <v>0</v>
      </c>
    </row>
    <row r="2139" spans="1:23" x14ac:dyDescent="0.25">
      <c r="A2139">
        <f t="shared" si="303"/>
        <v>89</v>
      </c>
      <c r="B2139">
        <f t="shared" si="304"/>
        <v>3</v>
      </c>
      <c r="C2139" s="1">
        <f t="shared" si="311"/>
        <v>41728.666666661506</v>
      </c>
      <c r="D2139" s="7">
        <v>538.33333333333337</v>
      </c>
      <c r="E2139" s="7"/>
      <c r="G2139">
        <v>16</v>
      </c>
      <c r="H2139" s="12">
        <v>155.76903446266488</v>
      </c>
      <c r="I2139" s="13">
        <f>$D$2*tarifas!$D$12/24</f>
        <v>1.4541666666666666</v>
      </c>
      <c r="J2139" s="13" t="e">
        <f>VLOOKUP(E2139&amp;" "&amp;F2139,tarifas!$A$13:$D$20,4,FALSE)*H2139</f>
        <v>#N/A</v>
      </c>
      <c r="K2139" s="13">
        <f>IF(F2139="COD1",tarifas!$D$11*(SUMIFS($H$11:$H$8770,$F$11:$F$8770,"=COD1",$B$11:$B$8770,"="&amp;B2139)/COUNTIFS($F$11:$F$8770,"=COD1",$B$11:$B$8770,"="&amp;B2139))/COUNTIFS($A$11:$A$8770,"="&amp;A2139,$F$11:$F$8770,"=COD1"),0)</f>
        <v>0</v>
      </c>
      <c r="L2139" s="13" t="e">
        <f>(VLOOKUP(F2139,tarifas!$C$7:$D$10,2,FALSE)+tarifas!$D$21)*datos!H2139</f>
        <v>#N/A</v>
      </c>
      <c r="M2139">
        <v>46.728919999999995</v>
      </c>
      <c r="N2139" s="13" t="e">
        <f t="shared" si="305"/>
        <v>#N/A</v>
      </c>
      <c r="O2139">
        <f t="shared" si="306"/>
        <v>46.728919999999995</v>
      </c>
      <c r="P2139" s="12">
        <f t="shared" si="307"/>
        <v>109.04011446266489</v>
      </c>
      <c r="Q2139">
        <f t="shared" si="308"/>
        <v>0</v>
      </c>
      <c r="R2139">
        <f>$D$2*tarifas!$D$12/24</f>
        <v>1.4541666666666666</v>
      </c>
      <c r="S2139" t="e">
        <f>VLOOKUP(E2139&amp;" "&amp;F2139,tarifas!$A$13:$D$20,4,FALSE)*P2139</f>
        <v>#N/A</v>
      </c>
      <c r="T2139">
        <f>IF(F2139="COD1",tarifas!$D$11*(SUMIFS($P$11:$P$8770,$F$11:$F$8770,"=COD1",$B$11:$B$8770,"="&amp;B2139)/COUNTIFS($F$11:$F$8770,"=COD1",$B$11:$B$8770,"="&amp;B2139))/COUNTIFS($A$11:$A$8770,"="&amp;A2139,$F$11:$F$8770,"=COD1"),0)</f>
        <v>0</v>
      </c>
      <c r="U2139" t="e">
        <f>(VLOOKUP(F2139,tarifas!$C$7:$D$10,2,FALSE)+tarifas!$D$21)*datos!P2139</f>
        <v>#N/A</v>
      </c>
      <c r="V2139" t="e">
        <f t="shared" si="309"/>
        <v>#N/A</v>
      </c>
      <c r="W2139">
        <f t="shared" si="310"/>
        <v>0</v>
      </c>
    </row>
    <row r="2140" spans="1:23" x14ac:dyDescent="0.25">
      <c r="A2140">
        <f t="shared" si="303"/>
        <v>89</v>
      </c>
      <c r="B2140">
        <f t="shared" si="304"/>
        <v>3</v>
      </c>
      <c r="C2140" s="1">
        <f t="shared" si="311"/>
        <v>41728.70833332817</v>
      </c>
      <c r="D2140" s="7">
        <v>356.74242424242425</v>
      </c>
      <c r="E2140" s="7"/>
      <c r="G2140">
        <v>22.29</v>
      </c>
      <c r="H2140" s="12">
        <v>163.66294925983601</v>
      </c>
      <c r="I2140" s="13">
        <f>$D$2*tarifas!$D$12/24</f>
        <v>1.4541666666666666</v>
      </c>
      <c r="J2140" s="13" t="e">
        <f>VLOOKUP(E2140&amp;" "&amp;F2140,tarifas!$A$13:$D$20,4,FALSE)*H2140</f>
        <v>#N/A</v>
      </c>
      <c r="K2140" s="13">
        <f>IF(F2140="COD1",tarifas!$D$11*(SUMIFS($H$11:$H$8770,$F$11:$F$8770,"=COD1",$B$11:$B$8770,"="&amp;B2140)/COUNTIFS($F$11:$F$8770,"=COD1",$B$11:$B$8770,"="&amp;B2140))/COUNTIFS($A$11:$A$8770,"="&amp;A2140,$F$11:$F$8770,"=COD1"),0)</f>
        <v>0</v>
      </c>
      <c r="L2140" s="13" t="e">
        <f>(VLOOKUP(F2140,tarifas!$C$7:$D$10,2,FALSE)+tarifas!$D$21)*datos!H2140</f>
        <v>#N/A</v>
      </c>
      <c r="M2140">
        <v>34.432989999999997</v>
      </c>
      <c r="N2140" s="13" t="e">
        <f t="shared" si="305"/>
        <v>#N/A</v>
      </c>
      <c r="O2140">
        <f t="shared" si="306"/>
        <v>34.432989999999997</v>
      </c>
      <c r="P2140" s="12">
        <f t="shared" si="307"/>
        <v>129.22995925983602</v>
      </c>
      <c r="Q2140">
        <f t="shared" si="308"/>
        <v>0</v>
      </c>
      <c r="R2140">
        <f>$D$2*tarifas!$D$12/24</f>
        <v>1.4541666666666666</v>
      </c>
      <c r="S2140" t="e">
        <f>VLOOKUP(E2140&amp;" "&amp;F2140,tarifas!$A$13:$D$20,4,FALSE)*P2140</f>
        <v>#N/A</v>
      </c>
      <c r="T2140">
        <f>IF(F2140="COD1",tarifas!$D$11*(SUMIFS($P$11:$P$8770,$F$11:$F$8770,"=COD1",$B$11:$B$8770,"="&amp;B2140)/COUNTIFS($F$11:$F$8770,"=COD1",$B$11:$B$8770,"="&amp;B2140))/COUNTIFS($A$11:$A$8770,"="&amp;A2140,$F$11:$F$8770,"=COD1"),0)</f>
        <v>0</v>
      </c>
      <c r="U2140" t="e">
        <f>(VLOOKUP(F2140,tarifas!$C$7:$D$10,2,FALSE)+tarifas!$D$21)*datos!P2140</f>
        <v>#N/A</v>
      </c>
      <c r="V2140" t="e">
        <f t="shared" si="309"/>
        <v>#N/A</v>
      </c>
      <c r="W2140">
        <f t="shared" si="310"/>
        <v>0</v>
      </c>
    </row>
    <row r="2141" spans="1:23" x14ac:dyDescent="0.25">
      <c r="A2141">
        <f t="shared" si="303"/>
        <v>89</v>
      </c>
      <c r="B2141">
        <f t="shared" si="304"/>
        <v>3</v>
      </c>
      <c r="C2141" s="1">
        <f t="shared" si="311"/>
        <v>41728.749999994834</v>
      </c>
      <c r="D2141" s="7">
        <v>152.74242424242425</v>
      </c>
      <c r="E2141" s="7"/>
      <c r="G2141">
        <v>28</v>
      </c>
      <c r="H2141" s="12">
        <v>164.64038419699574</v>
      </c>
      <c r="I2141" s="13">
        <f>$D$2*tarifas!$D$12/24</f>
        <v>1.4541666666666666</v>
      </c>
      <c r="J2141" s="13" t="e">
        <f>VLOOKUP(E2141&amp;" "&amp;F2141,tarifas!$A$13:$D$20,4,FALSE)*H2141</f>
        <v>#N/A</v>
      </c>
      <c r="K2141" s="13">
        <f>IF(F2141="COD1",tarifas!$D$11*(SUMIFS($H$11:$H$8770,$F$11:$F$8770,"=COD1",$B$11:$B$8770,"="&amp;B2141)/COUNTIFS($F$11:$F$8770,"=COD1",$B$11:$B$8770,"="&amp;B2141))/COUNTIFS($A$11:$A$8770,"="&amp;A2141,$F$11:$F$8770,"=COD1"),0)</f>
        <v>0</v>
      </c>
      <c r="L2141" s="13" t="e">
        <f>(VLOOKUP(F2141,tarifas!$C$7:$D$10,2,FALSE)+tarifas!$D$21)*datos!H2141</f>
        <v>#N/A</v>
      </c>
      <c r="M2141">
        <v>0</v>
      </c>
      <c r="N2141" s="13" t="e">
        <f t="shared" si="305"/>
        <v>#N/A</v>
      </c>
      <c r="O2141">
        <f t="shared" si="306"/>
        <v>0</v>
      </c>
      <c r="P2141" s="12">
        <f t="shared" si="307"/>
        <v>164.64038419699574</v>
      </c>
      <c r="Q2141">
        <f t="shared" si="308"/>
        <v>0</v>
      </c>
      <c r="R2141">
        <f>$D$2*tarifas!$D$12/24</f>
        <v>1.4541666666666666</v>
      </c>
      <c r="S2141" t="e">
        <f>VLOOKUP(E2141&amp;" "&amp;F2141,tarifas!$A$13:$D$20,4,FALSE)*P2141</f>
        <v>#N/A</v>
      </c>
      <c r="T2141">
        <f>IF(F2141="COD1",tarifas!$D$11*(SUMIFS($P$11:$P$8770,$F$11:$F$8770,"=COD1",$B$11:$B$8770,"="&amp;B2141)/COUNTIFS($F$11:$F$8770,"=COD1",$B$11:$B$8770,"="&amp;B2141))/COUNTIFS($A$11:$A$8770,"="&amp;A2141,$F$11:$F$8770,"=COD1"),0)</f>
        <v>0</v>
      </c>
      <c r="U2141" t="e">
        <f>(VLOOKUP(F2141,tarifas!$C$7:$D$10,2,FALSE)+tarifas!$D$21)*datos!P2141</f>
        <v>#N/A</v>
      </c>
      <c r="V2141" t="e">
        <f t="shared" si="309"/>
        <v>#N/A</v>
      </c>
      <c r="W2141">
        <f t="shared" si="310"/>
        <v>0</v>
      </c>
    </row>
    <row r="2142" spans="1:23" x14ac:dyDescent="0.25">
      <c r="A2142">
        <f t="shared" si="303"/>
        <v>89</v>
      </c>
      <c r="B2142">
        <f t="shared" si="304"/>
        <v>3</v>
      </c>
      <c r="C2142" s="1">
        <f t="shared" si="311"/>
        <v>41728.791666661498</v>
      </c>
      <c r="D2142" s="7">
        <v>18.287878787878785</v>
      </c>
      <c r="E2142" s="7"/>
      <c r="G2142">
        <v>36.69</v>
      </c>
      <c r="H2142" s="12">
        <v>159.38941939564921</v>
      </c>
      <c r="I2142" s="13">
        <f>$D$2*tarifas!$D$12/24</f>
        <v>1.4541666666666666</v>
      </c>
      <c r="J2142" s="13" t="e">
        <f>VLOOKUP(E2142&amp;" "&amp;F2142,tarifas!$A$13:$D$20,4,FALSE)*H2142</f>
        <v>#N/A</v>
      </c>
      <c r="K2142" s="13">
        <f>IF(F2142="COD1",tarifas!$D$11*(SUMIFS($H$11:$H$8770,$F$11:$F$8770,"=COD1",$B$11:$B$8770,"="&amp;B2142)/COUNTIFS($F$11:$F$8770,"=COD1",$B$11:$B$8770,"="&amp;B2142))/COUNTIFS($A$11:$A$8770,"="&amp;A2142,$F$11:$F$8770,"=COD1"),0)</f>
        <v>0</v>
      </c>
      <c r="L2142" s="13" t="e">
        <f>(VLOOKUP(F2142,tarifas!$C$7:$D$10,2,FALSE)+tarifas!$D$21)*datos!H2142</f>
        <v>#N/A</v>
      </c>
      <c r="M2142">
        <v>0</v>
      </c>
      <c r="N2142" s="13" t="e">
        <f t="shared" si="305"/>
        <v>#N/A</v>
      </c>
      <c r="O2142">
        <f t="shared" si="306"/>
        <v>0</v>
      </c>
      <c r="P2142" s="12">
        <f t="shared" si="307"/>
        <v>159.38941939564921</v>
      </c>
      <c r="Q2142">
        <f t="shared" si="308"/>
        <v>0</v>
      </c>
      <c r="R2142">
        <f>$D$2*tarifas!$D$12/24</f>
        <v>1.4541666666666666</v>
      </c>
      <c r="S2142" t="e">
        <f>VLOOKUP(E2142&amp;" "&amp;F2142,tarifas!$A$13:$D$20,4,FALSE)*P2142</f>
        <v>#N/A</v>
      </c>
      <c r="T2142">
        <f>IF(F2142="COD1",tarifas!$D$11*(SUMIFS($P$11:$P$8770,$F$11:$F$8770,"=COD1",$B$11:$B$8770,"="&amp;B2142)/COUNTIFS($F$11:$F$8770,"=COD1",$B$11:$B$8770,"="&amp;B2142))/COUNTIFS($A$11:$A$8770,"="&amp;A2142,$F$11:$F$8770,"=COD1"),0)</f>
        <v>0</v>
      </c>
      <c r="U2142" t="e">
        <f>(VLOOKUP(F2142,tarifas!$C$7:$D$10,2,FALSE)+tarifas!$D$21)*datos!P2142</f>
        <v>#N/A</v>
      </c>
      <c r="V2142" t="e">
        <f t="shared" si="309"/>
        <v>#N/A</v>
      </c>
      <c r="W2142">
        <f t="shared" si="310"/>
        <v>0</v>
      </c>
    </row>
    <row r="2143" spans="1:23" x14ac:dyDescent="0.25">
      <c r="A2143">
        <f t="shared" si="303"/>
        <v>89</v>
      </c>
      <c r="B2143">
        <f t="shared" si="304"/>
        <v>3</v>
      </c>
      <c r="C2143" s="1">
        <f t="shared" si="311"/>
        <v>41728.833333328163</v>
      </c>
      <c r="D2143" s="7">
        <v>0</v>
      </c>
      <c r="E2143" s="7"/>
      <c r="G2143">
        <v>39.5</v>
      </c>
      <c r="H2143" s="12">
        <v>171.11419891765198</v>
      </c>
      <c r="I2143" s="13">
        <f>$D$2*tarifas!$D$12/24</f>
        <v>1.4541666666666666</v>
      </c>
      <c r="J2143" s="13" t="e">
        <f>VLOOKUP(E2143&amp;" "&amp;F2143,tarifas!$A$13:$D$20,4,FALSE)*H2143</f>
        <v>#N/A</v>
      </c>
      <c r="K2143" s="13">
        <f>IF(F2143="COD1",tarifas!$D$11*(SUMIFS($H$11:$H$8770,$F$11:$F$8770,"=COD1",$B$11:$B$8770,"="&amp;B2143)/COUNTIFS($F$11:$F$8770,"=COD1",$B$11:$B$8770,"="&amp;B2143))/COUNTIFS($A$11:$A$8770,"="&amp;A2143,$F$11:$F$8770,"=COD1"),0)</f>
        <v>0</v>
      </c>
      <c r="L2143" s="13" t="e">
        <f>(VLOOKUP(F2143,tarifas!$C$7:$D$10,2,FALSE)+tarifas!$D$21)*datos!H2143</f>
        <v>#N/A</v>
      </c>
      <c r="M2143">
        <v>0</v>
      </c>
      <c r="N2143" s="13" t="e">
        <f t="shared" si="305"/>
        <v>#N/A</v>
      </c>
      <c r="O2143">
        <f t="shared" si="306"/>
        <v>0</v>
      </c>
      <c r="P2143" s="12">
        <f t="shared" si="307"/>
        <v>171.11419891765198</v>
      </c>
      <c r="Q2143">
        <f t="shared" si="308"/>
        <v>0</v>
      </c>
      <c r="R2143">
        <f>$D$2*tarifas!$D$12/24</f>
        <v>1.4541666666666666</v>
      </c>
      <c r="S2143" t="e">
        <f>VLOOKUP(E2143&amp;" "&amp;F2143,tarifas!$A$13:$D$20,4,FALSE)*P2143</f>
        <v>#N/A</v>
      </c>
      <c r="T2143">
        <f>IF(F2143="COD1",tarifas!$D$11*(SUMIFS($P$11:$P$8770,$F$11:$F$8770,"=COD1",$B$11:$B$8770,"="&amp;B2143)/COUNTIFS($F$11:$F$8770,"=COD1",$B$11:$B$8770,"="&amp;B2143))/COUNTIFS($A$11:$A$8770,"="&amp;A2143,$F$11:$F$8770,"=COD1"),0)</f>
        <v>0</v>
      </c>
      <c r="U2143" t="e">
        <f>(VLOOKUP(F2143,tarifas!$C$7:$D$10,2,FALSE)+tarifas!$D$21)*datos!P2143</f>
        <v>#N/A</v>
      </c>
      <c r="V2143" t="e">
        <f t="shared" si="309"/>
        <v>#N/A</v>
      </c>
      <c r="W2143">
        <f t="shared" si="310"/>
        <v>0</v>
      </c>
    </row>
    <row r="2144" spans="1:23" x14ac:dyDescent="0.25">
      <c r="A2144">
        <f t="shared" si="303"/>
        <v>89</v>
      </c>
      <c r="B2144">
        <f t="shared" si="304"/>
        <v>3</v>
      </c>
      <c r="C2144" s="1">
        <f t="shared" si="311"/>
        <v>41728.874999994827</v>
      </c>
      <c r="D2144" s="7">
        <v>0</v>
      </c>
      <c r="E2144" s="7"/>
      <c r="G2144">
        <v>39.1</v>
      </c>
      <c r="H2144" s="12">
        <v>173.49324702347263</v>
      </c>
      <c r="I2144" s="13">
        <f>$D$2*tarifas!$D$12/24</f>
        <v>1.4541666666666666</v>
      </c>
      <c r="J2144" s="13" t="e">
        <f>VLOOKUP(E2144&amp;" "&amp;F2144,tarifas!$A$13:$D$20,4,FALSE)*H2144</f>
        <v>#N/A</v>
      </c>
      <c r="K2144" s="13">
        <f>IF(F2144="COD1",tarifas!$D$11*(SUMIFS($H$11:$H$8770,$F$11:$F$8770,"=COD1",$B$11:$B$8770,"="&amp;B2144)/COUNTIFS($F$11:$F$8770,"=COD1",$B$11:$B$8770,"="&amp;B2144))/COUNTIFS($A$11:$A$8770,"="&amp;A2144,$F$11:$F$8770,"=COD1"),0)</f>
        <v>0</v>
      </c>
      <c r="L2144" s="13" t="e">
        <f>(VLOOKUP(F2144,tarifas!$C$7:$D$10,2,FALSE)+tarifas!$D$21)*datos!H2144</f>
        <v>#N/A</v>
      </c>
      <c r="M2144">
        <v>0</v>
      </c>
      <c r="N2144" s="13" t="e">
        <f t="shared" si="305"/>
        <v>#N/A</v>
      </c>
      <c r="O2144">
        <f t="shared" si="306"/>
        <v>0</v>
      </c>
      <c r="P2144" s="12">
        <f t="shared" si="307"/>
        <v>173.49324702347263</v>
      </c>
      <c r="Q2144">
        <f t="shared" si="308"/>
        <v>0</v>
      </c>
      <c r="R2144">
        <f>$D$2*tarifas!$D$12/24</f>
        <v>1.4541666666666666</v>
      </c>
      <c r="S2144" t="e">
        <f>VLOOKUP(E2144&amp;" "&amp;F2144,tarifas!$A$13:$D$20,4,FALSE)*P2144</f>
        <v>#N/A</v>
      </c>
      <c r="T2144">
        <f>IF(F2144="COD1",tarifas!$D$11*(SUMIFS($P$11:$P$8770,$F$11:$F$8770,"=COD1",$B$11:$B$8770,"="&amp;B2144)/COUNTIFS($F$11:$F$8770,"=COD1",$B$11:$B$8770,"="&amp;B2144))/COUNTIFS($A$11:$A$8770,"="&amp;A2144,$F$11:$F$8770,"=COD1"),0)</f>
        <v>0</v>
      </c>
      <c r="U2144" t="e">
        <f>(VLOOKUP(F2144,tarifas!$C$7:$D$10,2,FALSE)+tarifas!$D$21)*datos!P2144</f>
        <v>#N/A</v>
      </c>
      <c r="V2144" t="e">
        <f t="shared" si="309"/>
        <v>#N/A</v>
      </c>
      <c r="W2144">
        <f t="shared" si="310"/>
        <v>0</v>
      </c>
    </row>
    <row r="2145" spans="1:23" x14ac:dyDescent="0.25">
      <c r="A2145">
        <f t="shared" si="303"/>
        <v>89</v>
      </c>
      <c r="B2145">
        <f t="shared" si="304"/>
        <v>3</v>
      </c>
      <c r="C2145" s="1">
        <f t="shared" si="311"/>
        <v>41728.916666661491</v>
      </c>
      <c r="D2145" s="7">
        <v>0</v>
      </c>
      <c r="E2145" s="7"/>
      <c r="G2145">
        <v>34.1</v>
      </c>
      <c r="H2145" s="12">
        <v>174.40229309273451</v>
      </c>
      <c r="I2145" s="13">
        <f>$D$2*tarifas!$D$12/24</f>
        <v>1.4541666666666666</v>
      </c>
      <c r="J2145" s="13" t="e">
        <f>VLOOKUP(E2145&amp;" "&amp;F2145,tarifas!$A$13:$D$20,4,FALSE)*H2145</f>
        <v>#N/A</v>
      </c>
      <c r="K2145" s="13">
        <f>IF(F2145="COD1",tarifas!$D$11*(SUMIFS($H$11:$H$8770,$F$11:$F$8770,"=COD1",$B$11:$B$8770,"="&amp;B2145)/COUNTIFS($F$11:$F$8770,"=COD1",$B$11:$B$8770,"="&amp;B2145))/COUNTIFS($A$11:$A$8770,"="&amp;A2145,$F$11:$F$8770,"=COD1"),0)</f>
        <v>0</v>
      </c>
      <c r="L2145" s="13" t="e">
        <f>(VLOOKUP(F2145,tarifas!$C$7:$D$10,2,FALSE)+tarifas!$D$21)*datos!H2145</f>
        <v>#N/A</v>
      </c>
      <c r="M2145">
        <v>0</v>
      </c>
      <c r="N2145" s="13" t="e">
        <f t="shared" si="305"/>
        <v>#N/A</v>
      </c>
      <c r="O2145">
        <f t="shared" si="306"/>
        <v>0</v>
      </c>
      <c r="P2145" s="12">
        <f t="shared" si="307"/>
        <v>174.40229309273451</v>
      </c>
      <c r="Q2145">
        <f t="shared" si="308"/>
        <v>0</v>
      </c>
      <c r="R2145">
        <f>$D$2*tarifas!$D$12/24</f>
        <v>1.4541666666666666</v>
      </c>
      <c r="S2145" t="e">
        <f>VLOOKUP(E2145&amp;" "&amp;F2145,tarifas!$A$13:$D$20,4,FALSE)*P2145</f>
        <v>#N/A</v>
      </c>
      <c r="T2145">
        <f>IF(F2145="COD1",tarifas!$D$11*(SUMIFS($P$11:$P$8770,$F$11:$F$8770,"=COD1",$B$11:$B$8770,"="&amp;B2145)/COUNTIFS($F$11:$F$8770,"=COD1",$B$11:$B$8770,"="&amp;B2145))/COUNTIFS($A$11:$A$8770,"="&amp;A2145,$F$11:$F$8770,"=COD1"),0)</f>
        <v>0</v>
      </c>
      <c r="U2145" t="e">
        <f>(VLOOKUP(F2145,tarifas!$C$7:$D$10,2,FALSE)+tarifas!$D$21)*datos!P2145</f>
        <v>#N/A</v>
      </c>
      <c r="V2145" t="e">
        <f t="shared" si="309"/>
        <v>#N/A</v>
      </c>
      <c r="W2145">
        <f t="shared" si="310"/>
        <v>0</v>
      </c>
    </row>
    <row r="2146" spans="1:23" x14ac:dyDescent="0.25">
      <c r="A2146">
        <f t="shared" si="303"/>
        <v>89</v>
      </c>
      <c r="B2146">
        <f t="shared" si="304"/>
        <v>3</v>
      </c>
      <c r="C2146" s="1">
        <f t="shared" si="311"/>
        <v>41728.958333328155</v>
      </c>
      <c r="D2146" s="7">
        <v>0</v>
      </c>
      <c r="E2146" s="7"/>
      <c r="G2146">
        <v>28.64</v>
      </c>
      <c r="H2146" s="12">
        <v>171.28073234013334</v>
      </c>
      <c r="I2146" s="13">
        <f>$D$2*tarifas!$D$12/24</f>
        <v>1.4541666666666666</v>
      </c>
      <c r="J2146" s="13" t="e">
        <f>VLOOKUP(E2146&amp;" "&amp;F2146,tarifas!$A$13:$D$20,4,FALSE)*H2146</f>
        <v>#N/A</v>
      </c>
      <c r="K2146" s="13">
        <f>IF(F2146="COD1",tarifas!$D$11*(SUMIFS($H$11:$H$8770,$F$11:$F$8770,"=COD1",$B$11:$B$8770,"="&amp;B2146)/COUNTIFS($F$11:$F$8770,"=COD1",$B$11:$B$8770,"="&amp;B2146))/COUNTIFS($A$11:$A$8770,"="&amp;A2146,$F$11:$F$8770,"=COD1"),0)</f>
        <v>0</v>
      </c>
      <c r="L2146" s="13" t="e">
        <f>(VLOOKUP(F2146,tarifas!$C$7:$D$10,2,FALSE)+tarifas!$D$21)*datos!H2146</f>
        <v>#N/A</v>
      </c>
      <c r="M2146">
        <v>0</v>
      </c>
      <c r="N2146" s="13" t="e">
        <f t="shared" si="305"/>
        <v>#N/A</v>
      </c>
      <c r="O2146">
        <f t="shared" si="306"/>
        <v>0</v>
      </c>
      <c r="P2146" s="12">
        <f t="shared" si="307"/>
        <v>171.28073234013334</v>
      </c>
      <c r="Q2146">
        <f t="shared" si="308"/>
        <v>0</v>
      </c>
      <c r="R2146">
        <f>$D$2*tarifas!$D$12/24</f>
        <v>1.4541666666666666</v>
      </c>
      <c r="S2146" t="e">
        <f>VLOOKUP(E2146&amp;" "&amp;F2146,tarifas!$A$13:$D$20,4,FALSE)*P2146</f>
        <v>#N/A</v>
      </c>
      <c r="T2146">
        <f>IF(F2146="COD1",tarifas!$D$11*(SUMIFS($P$11:$P$8770,$F$11:$F$8770,"=COD1",$B$11:$B$8770,"="&amp;B2146)/COUNTIFS($F$11:$F$8770,"=COD1",$B$11:$B$8770,"="&amp;B2146))/COUNTIFS($A$11:$A$8770,"="&amp;A2146,$F$11:$F$8770,"=COD1"),0)</f>
        <v>0</v>
      </c>
      <c r="U2146" t="e">
        <f>(VLOOKUP(F2146,tarifas!$C$7:$D$10,2,FALSE)+tarifas!$D$21)*datos!P2146</f>
        <v>#N/A</v>
      </c>
      <c r="V2146" t="e">
        <f t="shared" si="309"/>
        <v>#N/A</v>
      </c>
      <c r="W2146">
        <f t="shared" si="310"/>
        <v>0</v>
      </c>
    </row>
    <row r="2147" spans="1:23" x14ac:dyDescent="0.25">
      <c r="A2147">
        <f t="shared" si="303"/>
        <v>90</v>
      </c>
      <c r="B2147">
        <f t="shared" si="304"/>
        <v>3</v>
      </c>
      <c r="C2147" s="1">
        <f t="shared" si="311"/>
        <v>41728.99999999482</v>
      </c>
      <c r="D2147" s="7">
        <v>0</v>
      </c>
      <c r="E2147" s="7"/>
      <c r="G2147">
        <v>28.48</v>
      </c>
      <c r="H2147" s="12">
        <v>170.37256917570517</v>
      </c>
      <c r="I2147" s="13">
        <f>$D$2*tarifas!$D$12/24</f>
        <v>1.4541666666666666</v>
      </c>
      <c r="J2147" s="13" t="e">
        <f>VLOOKUP(E2147&amp;" "&amp;F2147,tarifas!$A$13:$D$20,4,FALSE)*H2147</f>
        <v>#N/A</v>
      </c>
      <c r="K2147" s="13">
        <f>IF(F2147="COD1",tarifas!$D$11*(SUMIFS($H$11:$H$8770,$F$11:$F$8770,"=COD1",$B$11:$B$8770,"="&amp;B2147)/COUNTIFS($F$11:$F$8770,"=COD1",$B$11:$B$8770,"="&amp;B2147))/COUNTIFS($A$11:$A$8770,"="&amp;A2147,$F$11:$F$8770,"=COD1"),0)</f>
        <v>0</v>
      </c>
      <c r="L2147" s="13" t="e">
        <f>(VLOOKUP(F2147,tarifas!$C$7:$D$10,2,FALSE)+tarifas!$D$21)*datos!H2147</f>
        <v>#N/A</v>
      </c>
      <c r="M2147">
        <v>0</v>
      </c>
      <c r="N2147" s="13" t="e">
        <f t="shared" si="305"/>
        <v>#N/A</v>
      </c>
      <c r="O2147">
        <f t="shared" si="306"/>
        <v>0</v>
      </c>
      <c r="P2147" s="12">
        <f t="shared" si="307"/>
        <v>170.37256917570517</v>
      </c>
      <c r="Q2147">
        <f t="shared" si="308"/>
        <v>0</v>
      </c>
      <c r="R2147">
        <f>$D$2*tarifas!$D$12/24</f>
        <v>1.4541666666666666</v>
      </c>
      <c r="S2147" t="e">
        <f>VLOOKUP(E2147&amp;" "&amp;F2147,tarifas!$A$13:$D$20,4,FALSE)*P2147</f>
        <v>#N/A</v>
      </c>
      <c r="T2147">
        <f>IF(F2147="COD1",tarifas!$D$11*(SUMIFS($P$11:$P$8770,$F$11:$F$8770,"=COD1",$B$11:$B$8770,"="&amp;B2147)/COUNTIFS($F$11:$F$8770,"=COD1",$B$11:$B$8770,"="&amp;B2147))/COUNTIFS($A$11:$A$8770,"="&amp;A2147,$F$11:$F$8770,"=COD1"),0)</f>
        <v>0</v>
      </c>
      <c r="U2147" t="e">
        <f>(VLOOKUP(F2147,tarifas!$C$7:$D$10,2,FALSE)+tarifas!$D$21)*datos!P2147</f>
        <v>#N/A</v>
      </c>
      <c r="V2147" t="e">
        <f t="shared" si="309"/>
        <v>#N/A</v>
      </c>
      <c r="W2147">
        <f t="shared" si="310"/>
        <v>0</v>
      </c>
    </row>
    <row r="2148" spans="1:23" x14ac:dyDescent="0.25">
      <c r="A2148">
        <f t="shared" si="303"/>
        <v>90</v>
      </c>
      <c r="B2148">
        <f t="shared" si="304"/>
        <v>3</v>
      </c>
      <c r="C2148" s="1">
        <f t="shared" si="311"/>
        <v>41729.041666661484</v>
      </c>
      <c r="D2148" s="7">
        <v>0</v>
      </c>
      <c r="E2148" s="7"/>
      <c r="G2148">
        <v>20.8</v>
      </c>
      <c r="H2148" s="12">
        <v>168.06770831023289</v>
      </c>
      <c r="I2148" s="13">
        <f>$D$2*tarifas!$D$12/24</f>
        <v>1.4541666666666666</v>
      </c>
      <c r="J2148" s="13" t="e">
        <f>VLOOKUP(E2148&amp;" "&amp;F2148,tarifas!$A$13:$D$20,4,FALSE)*H2148</f>
        <v>#N/A</v>
      </c>
      <c r="K2148" s="13">
        <f>IF(F2148="COD1",tarifas!$D$11*(SUMIFS($H$11:$H$8770,$F$11:$F$8770,"=COD1",$B$11:$B$8770,"="&amp;B2148)/COUNTIFS($F$11:$F$8770,"=COD1",$B$11:$B$8770,"="&amp;B2148))/COUNTIFS($A$11:$A$8770,"="&amp;A2148,$F$11:$F$8770,"=COD1"),0)</f>
        <v>0</v>
      </c>
      <c r="L2148" s="13" t="e">
        <f>(VLOOKUP(F2148,tarifas!$C$7:$D$10,2,FALSE)+tarifas!$D$21)*datos!H2148</f>
        <v>#N/A</v>
      </c>
      <c r="M2148">
        <v>0</v>
      </c>
      <c r="N2148" s="13" t="e">
        <f t="shared" si="305"/>
        <v>#N/A</v>
      </c>
      <c r="O2148">
        <f t="shared" si="306"/>
        <v>0</v>
      </c>
      <c r="P2148" s="12">
        <f t="shared" si="307"/>
        <v>168.06770831023289</v>
      </c>
      <c r="Q2148">
        <f t="shared" si="308"/>
        <v>0</v>
      </c>
      <c r="R2148">
        <f>$D$2*tarifas!$D$12/24</f>
        <v>1.4541666666666666</v>
      </c>
      <c r="S2148" t="e">
        <f>VLOOKUP(E2148&amp;" "&amp;F2148,tarifas!$A$13:$D$20,4,FALSE)*P2148</f>
        <v>#N/A</v>
      </c>
      <c r="T2148">
        <f>IF(F2148="COD1",tarifas!$D$11*(SUMIFS($P$11:$P$8770,$F$11:$F$8770,"=COD1",$B$11:$B$8770,"="&amp;B2148)/COUNTIFS($F$11:$F$8770,"=COD1",$B$11:$B$8770,"="&amp;B2148))/COUNTIFS($A$11:$A$8770,"="&amp;A2148,$F$11:$F$8770,"=COD1"),0)</f>
        <v>0</v>
      </c>
      <c r="U2148" t="e">
        <f>(VLOOKUP(F2148,tarifas!$C$7:$D$10,2,FALSE)+tarifas!$D$21)*datos!P2148</f>
        <v>#N/A</v>
      </c>
      <c r="V2148" t="e">
        <f t="shared" si="309"/>
        <v>#N/A</v>
      </c>
      <c r="W2148">
        <f t="shared" si="310"/>
        <v>0</v>
      </c>
    </row>
    <row r="2149" spans="1:23" x14ac:dyDescent="0.25">
      <c r="A2149">
        <f t="shared" si="303"/>
        <v>90</v>
      </c>
      <c r="B2149">
        <f t="shared" si="304"/>
        <v>3</v>
      </c>
      <c r="C2149" s="1">
        <f t="shared" si="311"/>
        <v>41729.083333328148</v>
      </c>
      <c r="D2149" s="7">
        <v>0</v>
      </c>
      <c r="E2149" s="7"/>
      <c r="G2149">
        <v>21.92</v>
      </c>
      <c r="H2149" s="12">
        <v>166.16942750092022</v>
      </c>
      <c r="I2149" s="13">
        <f>$D$2*tarifas!$D$12/24</f>
        <v>1.4541666666666666</v>
      </c>
      <c r="J2149" s="13" t="e">
        <f>VLOOKUP(E2149&amp;" "&amp;F2149,tarifas!$A$13:$D$20,4,FALSE)*H2149</f>
        <v>#N/A</v>
      </c>
      <c r="K2149" s="13">
        <f>IF(F2149="COD1",tarifas!$D$11*(SUMIFS($H$11:$H$8770,$F$11:$F$8770,"=COD1",$B$11:$B$8770,"="&amp;B2149)/COUNTIFS($F$11:$F$8770,"=COD1",$B$11:$B$8770,"="&amp;B2149))/COUNTIFS($A$11:$A$8770,"="&amp;A2149,$F$11:$F$8770,"=COD1"),0)</f>
        <v>0</v>
      </c>
      <c r="L2149" s="13" t="e">
        <f>(VLOOKUP(F2149,tarifas!$C$7:$D$10,2,FALSE)+tarifas!$D$21)*datos!H2149</f>
        <v>#N/A</v>
      </c>
      <c r="M2149">
        <v>0</v>
      </c>
      <c r="N2149" s="13" t="e">
        <f t="shared" si="305"/>
        <v>#N/A</v>
      </c>
      <c r="O2149">
        <f t="shared" si="306"/>
        <v>0</v>
      </c>
      <c r="P2149" s="12">
        <f t="shared" si="307"/>
        <v>166.16942750092022</v>
      </c>
      <c r="Q2149">
        <f t="shared" si="308"/>
        <v>0</v>
      </c>
      <c r="R2149">
        <f>$D$2*tarifas!$D$12/24</f>
        <v>1.4541666666666666</v>
      </c>
      <c r="S2149" t="e">
        <f>VLOOKUP(E2149&amp;" "&amp;F2149,tarifas!$A$13:$D$20,4,FALSE)*P2149</f>
        <v>#N/A</v>
      </c>
      <c r="T2149">
        <f>IF(F2149="COD1",tarifas!$D$11*(SUMIFS($P$11:$P$8770,$F$11:$F$8770,"=COD1",$B$11:$B$8770,"="&amp;B2149)/COUNTIFS($F$11:$F$8770,"=COD1",$B$11:$B$8770,"="&amp;B2149))/COUNTIFS($A$11:$A$8770,"="&amp;A2149,$F$11:$F$8770,"=COD1"),0)</f>
        <v>0</v>
      </c>
      <c r="U2149" t="e">
        <f>(VLOOKUP(F2149,tarifas!$C$7:$D$10,2,FALSE)+tarifas!$D$21)*datos!P2149</f>
        <v>#N/A</v>
      </c>
      <c r="V2149" t="e">
        <f t="shared" si="309"/>
        <v>#N/A</v>
      </c>
      <c r="W2149">
        <f t="shared" si="310"/>
        <v>0</v>
      </c>
    </row>
    <row r="2150" spans="1:23" x14ac:dyDescent="0.25">
      <c r="A2150">
        <f t="shared" si="303"/>
        <v>90</v>
      </c>
      <c r="B2150">
        <f t="shared" si="304"/>
        <v>3</v>
      </c>
      <c r="C2150" s="1">
        <f t="shared" si="311"/>
        <v>41729.124999994812</v>
      </c>
      <c r="D2150" s="7">
        <v>0</v>
      </c>
      <c r="E2150" s="7"/>
      <c r="G2150">
        <v>21.92</v>
      </c>
      <c r="H2150" s="12">
        <v>165.5354110821801</v>
      </c>
      <c r="I2150" s="13">
        <f>$D$2*tarifas!$D$12/24</f>
        <v>1.4541666666666666</v>
      </c>
      <c r="J2150" s="13" t="e">
        <f>VLOOKUP(E2150&amp;" "&amp;F2150,tarifas!$A$13:$D$20,4,FALSE)*H2150</f>
        <v>#N/A</v>
      </c>
      <c r="K2150" s="13">
        <f>IF(F2150="COD1",tarifas!$D$11*(SUMIFS($H$11:$H$8770,$F$11:$F$8770,"=COD1",$B$11:$B$8770,"="&amp;B2150)/COUNTIFS($F$11:$F$8770,"=COD1",$B$11:$B$8770,"="&amp;B2150))/COUNTIFS($A$11:$A$8770,"="&amp;A2150,$F$11:$F$8770,"=COD1"),0)</f>
        <v>0</v>
      </c>
      <c r="L2150" s="13" t="e">
        <f>(VLOOKUP(F2150,tarifas!$C$7:$D$10,2,FALSE)+tarifas!$D$21)*datos!H2150</f>
        <v>#N/A</v>
      </c>
      <c r="M2150">
        <v>0</v>
      </c>
      <c r="N2150" s="13" t="e">
        <f t="shared" si="305"/>
        <v>#N/A</v>
      </c>
      <c r="O2150">
        <f t="shared" si="306"/>
        <v>0</v>
      </c>
      <c r="P2150" s="12">
        <f t="shared" si="307"/>
        <v>165.5354110821801</v>
      </c>
      <c r="Q2150">
        <f t="shared" si="308"/>
        <v>0</v>
      </c>
      <c r="R2150">
        <f>$D$2*tarifas!$D$12/24</f>
        <v>1.4541666666666666</v>
      </c>
      <c r="S2150" t="e">
        <f>VLOOKUP(E2150&amp;" "&amp;F2150,tarifas!$A$13:$D$20,4,FALSE)*P2150</f>
        <v>#N/A</v>
      </c>
      <c r="T2150">
        <f>IF(F2150="COD1",tarifas!$D$11*(SUMIFS($P$11:$P$8770,$F$11:$F$8770,"=COD1",$B$11:$B$8770,"="&amp;B2150)/COUNTIFS($F$11:$F$8770,"=COD1",$B$11:$B$8770,"="&amp;B2150))/COUNTIFS($A$11:$A$8770,"="&amp;A2150,$F$11:$F$8770,"=COD1"),0)</f>
        <v>0</v>
      </c>
      <c r="U2150" t="e">
        <f>(VLOOKUP(F2150,tarifas!$C$7:$D$10,2,FALSE)+tarifas!$D$21)*datos!P2150</f>
        <v>#N/A</v>
      </c>
      <c r="V2150" t="e">
        <f t="shared" si="309"/>
        <v>#N/A</v>
      </c>
      <c r="W2150">
        <f t="shared" si="310"/>
        <v>0</v>
      </c>
    </row>
    <row r="2151" spans="1:23" x14ac:dyDescent="0.25">
      <c r="A2151">
        <f t="shared" si="303"/>
        <v>90</v>
      </c>
      <c r="B2151">
        <f t="shared" si="304"/>
        <v>3</v>
      </c>
      <c r="C2151" s="1">
        <f t="shared" si="311"/>
        <v>41729.166666661476</v>
      </c>
      <c r="D2151" s="7">
        <v>0</v>
      </c>
      <c r="E2151" s="7"/>
      <c r="G2151">
        <v>25</v>
      </c>
      <c r="H2151" s="12">
        <v>167.25205793716952</v>
      </c>
      <c r="I2151" s="13">
        <f>$D$2*tarifas!$D$12/24</f>
        <v>1.4541666666666666</v>
      </c>
      <c r="J2151" s="13" t="e">
        <f>VLOOKUP(E2151&amp;" "&amp;F2151,tarifas!$A$13:$D$20,4,FALSE)*H2151</f>
        <v>#N/A</v>
      </c>
      <c r="K2151" s="13">
        <f>IF(F2151="COD1",tarifas!$D$11*(SUMIFS($H$11:$H$8770,$F$11:$F$8770,"=COD1",$B$11:$B$8770,"="&amp;B2151)/COUNTIFS($F$11:$F$8770,"=COD1",$B$11:$B$8770,"="&amp;B2151))/COUNTIFS($A$11:$A$8770,"="&amp;A2151,$F$11:$F$8770,"=COD1"),0)</f>
        <v>0</v>
      </c>
      <c r="L2151" s="13" t="e">
        <f>(VLOOKUP(F2151,tarifas!$C$7:$D$10,2,FALSE)+tarifas!$D$21)*datos!H2151</f>
        <v>#N/A</v>
      </c>
      <c r="M2151">
        <v>0</v>
      </c>
      <c r="N2151" s="13" t="e">
        <f t="shared" si="305"/>
        <v>#N/A</v>
      </c>
      <c r="O2151">
        <f t="shared" si="306"/>
        <v>0</v>
      </c>
      <c r="P2151" s="12">
        <f t="shared" si="307"/>
        <v>167.25205793716952</v>
      </c>
      <c r="Q2151">
        <f t="shared" si="308"/>
        <v>0</v>
      </c>
      <c r="R2151">
        <f>$D$2*tarifas!$D$12/24</f>
        <v>1.4541666666666666</v>
      </c>
      <c r="S2151" t="e">
        <f>VLOOKUP(E2151&amp;" "&amp;F2151,tarifas!$A$13:$D$20,4,FALSE)*P2151</f>
        <v>#N/A</v>
      </c>
      <c r="T2151">
        <f>IF(F2151="COD1",tarifas!$D$11*(SUMIFS($P$11:$P$8770,$F$11:$F$8770,"=COD1",$B$11:$B$8770,"="&amp;B2151)/COUNTIFS($F$11:$F$8770,"=COD1",$B$11:$B$8770,"="&amp;B2151))/COUNTIFS($A$11:$A$8770,"="&amp;A2151,$F$11:$F$8770,"=COD1"),0)</f>
        <v>0</v>
      </c>
      <c r="U2151" t="e">
        <f>(VLOOKUP(F2151,tarifas!$C$7:$D$10,2,FALSE)+tarifas!$D$21)*datos!P2151</f>
        <v>#N/A</v>
      </c>
      <c r="V2151" t="e">
        <f t="shared" si="309"/>
        <v>#N/A</v>
      </c>
      <c r="W2151">
        <f t="shared" si="310"/>
        <v>0</v>
      </c>
    </row>
    <row r="2152" spans="1:23" x14ac:dyDescent="0.25">
      <c r="A2152">
        <f t="shared" si="303"/>
        <v>90</v>
      </c>
      <c r="B2152">
        <f t="shared" si="304"/>
        <v>3</v>
      </c>
      <c r="C2152" s="1">
        <f t="shared" si="311"/>
        <v>41729.208333328141</v>
      </c>
      <c r="D2152" s="7">
        <v>0</v>
      </c>
      <c r="E2152" s="7"/>
      <c r="G2152">
        <v>35.1</v>
      </c>
      <c r="H2152" s="12">
        <v>163.3910156946672</v>
      </c>
      <c r="I2152" s="13">
        <f>$D$2*tarifas!$D$12/24</f>
        <v>1.4541666666666666</v>
      </c>
      <c r="J2152" s="13" t="e">
        <f>VLOOKUP(E2152&amp;" "&amp;F2152,tarifas!$A$13:$D$20,4,FALSE)*H2152</f>
        <v>#N/A</v>
      </c>
      <c r="K2152" s="13">
        <f>IF(F2152="COD1",tarifas!$D$11*(SUMIFS($H$11:$H$8770,$F$11:$F$8770,"=COD1",$B$11:$B$8770,"="&amp;B2152)/COUNTIFS($F$11:$F$8770,"=COD1",$B$11:$B$8770,"="&amp;B2152))/COUNTIFS($A$11:$A$8770,"="&amp;A2152,$F$11:$F$8770,"=COD1"),0)</f>
        <v>0</v>
      </c>
      <c r="L2152" s="13" t="e">
        <f>(VLOOKUP(F2152,tarifas!$C$7:$D$10,2,FALSE)+tarifas!$D$21)*datos!H2152</f>
        <v>#N/A</v>
      </c>
      <c r="M2152">
        <v>0</v>
      </c>
      <c r="N2152" s="13" t="e">
        <f t="shared" si="305"/>
        <v>#N/A</v>
      </c>
      <c r="O2152">
        <f t="shared" si="306"/>
        <v>0</v>
      </c>
      <c r="P2152" s="12">
        <f t="shared" si="307"/>
        <v>163.3910156946672</v>
      </c>
      <c r="Q2152">
        <f t="shared" si="308"/>
        <v>0</v>
      </c>
      <c r="R2152">
        <f>$D$2*tarifas!$D$12/24</f>
        <v>1.4541666666666666</v>
      </c>
      <c r="S2152" t="e">
        <f>VLOOKUP(E2152&amp;" "&amp;F2152,tarifas!$A$13:$D$20,4,FALSE)*P2152</f>
        <v>#N/A</v>
      </c>
      <c r="T2152">
        <f>IF(F2152="COD1",tarifas!$D$11*(SUMIFS($P$11:$P$8770,$F$11:$F$8770,"=COD1",$B$11:$B$8770,"="&amp;B2152)/COUNTIFS($F$11:$F$8770,"=COD1",$B$11:$B$8770,"="&amp;B2152))/COUNTIFS($A$11:$A$8770,"="&amp;A2152,$F$11:$F$8770,"=COD1"),0)</f>
        <v>0</v>
      </c>
      <c r="U2152" t="e">
        <f>(VLOOKUP(F2152,tarifas!$C$7:$D$10,2,FALSE)+tarifas!$D$21)*datos!P2152</f>
        <v>#N/A</v>
      </c>
      <c r="V2152" t="e">
        <f t="shared" si="309"/>
        <v>#N/A</v>
      </c>
      <c r="W2152">
        <f t="shared" si="310"/>
        <v>0</v>
      </c>
    </row>
    <row r="2153" spans="1:23" x14ac:dyDescent="0.25">
      <c r="A2153">
        <f t="shared" si="303"/>
        <v>90</v>
      </c>
      <c r="B2153">
        <f t="shared" si="304"/>
        <v>3</v>
      </c>
      <c r="C2153" s="1">
        <f t="shared" si="311"/>
        <v>41729.249999994805</v>
      </c>
      <c r="D2153" s="7">
        <v>0</v>
      </c>
      <c r="E2153" s="7"/>
      <c r="G2153">
        <v>36.979999999999997</v>
      </c>
      <c r="H2153" s="12">
        <v>157.61528373488488</v>
      </c>
      <c r="I2153" s="13">
        <f>$D$2*tarifas!$D$12/24</f>
        <v>1.4541666666666666</v>
      </c>
      <c r="J2153" s="13" t="e">
        <f>VLOOKUP(E2153&amp;" "&amp;F2153,tarifas!$A$13:$D$20,4,FALSE)*H2153</f>
        <v>#N/A</v>
      </c>
      <c r="K2153" s="13">
        <f>IF(F2153="COD1",tarifas!$D$11*(SUMIFS($H$11:$H$8770,$F$11:$F$8770,"=COD1",$B$11:$B$8770,"="&amp;B2153)/COUNTIFS($F$11:$F$8770,"=COD1",$B$11:$B$8770,"="&amp;B2153))/COUNTIFS($A$11:$A$8770,"="&amp;A2153,$F$11:$F$8770,"=COD1"),0)</f>
        <v>0</v>
      </c>
      <c r="L2153" s="13" t="e">
        <f>(VLOOKUP(F2153,tarifas!$C$7:$D$10,2,FALSE)+tarifas!$D$21)*datos!H2153</f>
        <v>#N/A</v>
      </c>
      <c r="M2153">
        <v>6.4428999999999998</v>
      </c>
      <c r="N2153" s="13" t="e">
        <f t="shared" si="305"/>
        <v>#N/A</v>
      </c>
      <c r="O2153">
        <f t="shared" si="306"/>
        <v>6.4428999999999998</v>
      </c>
      <c r="P2153" s="12">
        <f t="shared" si="307"/>
        <v>151.17238373488487</v>
      </c>
      <c r="Q2153">
        <f t="shared" si="308"/>
        <v>0</v>
      </c>
      <c r="R2153">
        <f>$D$2*tarifas!$D$12/24</f>
        <v>1.4541666666666666</v>
      </c>
      <c r="S2153" t="e">
        <f>VLOOKUP(E2153&amp;" "&amp;F2153,tarifas!$A$13:$D$20,4,FALSE)*P2153</f>
        <v>#N/A</v>
      </c>
      <c r="T2153">
        <f>IF(F2153="COD1",tarifas!$D$11*(SUMIFS($P$11:$P$8770,$F$11:$F$8770,"=COD1",$B$11:$B$8770,"="&amp;B2153)/COUNTIFS($F$11:$F$8770,"=COD1",$B$11:$B$8770,"="&amp;B2153))/COUNTIFS($A$11:$A$8770,"="&amp;A2153,$F$11:$F$8770,"=COD1"),0)</f>
        <v>0</v>
      </c>
      <c r="U2153" t="e">
        <f>(VLOOKUP(F2153,tarifas!$C$7:$D$10,2,FALSE)+tarifas!$D$21)*datos!P2153</f>
        <v>#N/A</v>
      </c>
      <c r="V2153" t="e">
        <f t="shared" si="309"/>
        <v>#N/A</v>
      </c>
      <c r="W2153">
        <f t="shared" si="310"/>
        <v>0</v>
      </c>
    </row>
    <row r="2154" spans="1:23" x14ac:dyDescent="0.25">
      <c r="A2154">
        <f t="shared" si="303"/>
        <v>90</v>
      </c>
      <c r="B2154">
        <f t="shared" si="304"/>
        <v>3</v>
      </c>
      <c r="C2154" s="1">
        <f t="shared" si="311"/>
        <v>41729.291666661469</v>
      </c>
      <c r="D2154" s="7">
        <v>9.2727272727272716</v>
      </c>
      <c r="E2154" s="7"/>
      <c r="G2154">
        <v>36.979999999999997</v>
      </c>
      <c r="H2154" s="12">
        <v>206.67289376937021</v>
      </c>
      <c r="I2154" s="13">
        <f>$D$2*tarifas!$D$12/24</f>
        <v>1.4541666666666666</v>
      </c>
      <c r="J2154" s="13" t="e">
        <f>VLOOKUP(E2154&amp;" "&amp;F2154,tarifas!$A$13:$D$20,4,FALSE)*H2154</f>
        <v>#N/A</v>
      </c>
      <c r="K2154" s="13">
        <f>IF(F2154="COD1",tarifas!$D$11*(SUMIFS($H$11:$H$8770,$F$11:$F$8770,"=COD1",$B$11:$B$8770,"="&amp;B2154)/COUNTIFS($F$11:$F$8770,"=COD1",$B$11:$B$8770,"="&amp;B2154))/COUNTIFS($A$11:$A$8770,"="&amp;A2154,$F$11:$F$8770,"=COD1"),0)</f>
        <v>0</v>
      </c>
      <c r="L2154" s="13" t="e">
        <f>(VLOOKUP(F2154,tarifas!$C$7:$D$10,2,FALSE)+tarifas!$D$21)*datos!H2154</f>
        <v>#N/A</v>
      </c>
      <c r="M2154">
        <v>25.45712</v>
      </c>
      <c r="N2154" s="13" t="e">
        <f t="shared" si="305"/>
        <v>#N/A</v>
      </c>
      <c r="O2154">
        <f t="shared" si="306"/>
        <v>25.45712</v>
      </c>
      <c r="P2154" s="12">
        <f t="shared" si="307"/>
        <v>181.2157737693702</v>
      </c>
      <c r="Q2154">
        <f t="shared" si="308"/>
        <v>0</v>
      </c>
      <c r="R2154">
        <f>$D$2*tarifas!$D$12/24</f>
        <v>1.4541666666666666</v>
      </c>
      <c r="S2154" t="e">
        <f>VLOOKUP(E2154&amp;" "&amp;F2154,tarifas!$A$13:$D$20,4,FALSE)*P2154</f>
        <v>#N/A</v>
      </c>
      <c r="T2154">
        <f>IF(F2154="COD1",tarifas!$D$11*(SUMIFS($P$11:$P$8770,$F$11:$F$8770,"=COD1",$B$11:$B$8770,"="&amp;B2154)/COUNTIFS($F$11:$F$8770,"=COD1",$B$11:$B$8770,"="&amp;B2154))/COUNTIFS($A$11:$A$8770,"="&amp;A2154,$F$11:$F$8770,"=COD1"),0)</f>
        <v>0</v>
      </c>
      <c r="U2154" t="e">
        <f>(VLOOKUP(F2154,tarifas!$C$7:$D$10,2,FALSE)+tarifas!$D$21)*datos!P2154</f>
        <v>#N/A</v>
      </c>
      <c r="V2154" t="e">
        <f t="shared" si="309"/>
        <v>#N/A</v>
      </c>
      <c r="W2154">
        <f t="shared" si="310"/>
        <v>0</v>
      </c>
    </row>
    <row r="2155" spans="1:23" x14ac:dyDescent="0.25">
      <c r="A2155">
        <f t="shared" si="303"/>
        <v>90</v>
      </c>
      <c r="B2155">
        <f t="shared" si="304"/>
        <v>3</v>
      </c>
      <c r="C2155" s="1">
        <f t="shared" si="311"/>
        <v>41729.333333328133</v>
      </c>
      <c r="D2155" s="7">
        <v>89.63636363636364</v>
      </c>
      <c r="E2155" s="7"/>
      <c r="G2155">
        <v>38.79</v>
      </c>
      <c r="H2155" s="12">
        <v>325.69508984396475</v>
      </c>
      <c r="I2155" s="13">
        <f>$D$2*tarifas!$D$12/24</f>
        <v>1.4541666666666666</v>
      </c>
      <c r="J2155" s="13" t="e">
        <f>VLOOKUP(E2155&amp;" "&amp;F2155,tarifas!$A$13:$D$20,4,FALSE)*H2155</f>
        <v>#N/A</v>
      </c>
      <c r="K2155" s="13">
        <f>IF(F2155="COD1",tarifas!$D$11*(SUMIFS($H$11:$H$8770,$F$11:$F$8770,"=COD1",$B$11:$B$8770,"="&amp;B2155)/COUNTIFS($F$11:$F$8770,"=COD1",$B$11:$B$8770,"="&amp;B2155))/COUNTIFS($A$11:$A$8770,"="&amp;A2155,$F$11:$F$8770,"=COD1"),0)</f>
        <v>0</v>
      </c>
      <c r="L2155" s="13" t="e">
        <f>(VLOOKUP(F2155,tarifas!$C$7:$D$10,2,FALSE)+tarifas!$D$21)*datos!H2155</f>
        <v>#N/A</v>
      </c>
      <c r="M2155">
        <v>242.1703</v>
      </c>
      <c r="N2155" s="13" t="e">
        <f t="shared" si="305"/>
        <v>#N/A</v>
      </c>
      <c r="O2155">
        <f t="shared" si="306"/>
        <v>242.1703</v>
      </c>
      <c r="P2155" s="12">
        <f t="shared" si="307"/>
        <v>83.524789843964754</v>
      </c>
      <c r="Q2155">
        <f t="shared" si="308"/>
        <v>0</v>
      </c>
      <c r="R2155">
        <f>$D$2*tarifas!$D$12/24</f>
        <v>1.4541666666666666</v>
      </c>
      <c r="S2155" t="e">
        <f>VLOOKUP(E2155&amp;" "&amp;F2155,tarifas!$A$13:$D$20,4,FALSE)*P2155</f>
        <v>#N/A</v>
      </c>
      <c r="T2155">
        <f>IF(F2155="COD1",tarifas!$D$11*(SUMIFS($P$11:$P$8770,$F$11:$F$8770,"=COD1",$B$11:$B$8770,"="&amp;B2155)/COUNTIFS($F$11:$F$8770,"=COD1",$B$11:$B$8770,"="&amp;B2155))/COUNTIFS($A$11:$A$8770,"="&amp;A2155,$F$11:$F$8770,"=COD1"),0)</f>
        <v>0</v>
      </c>
      <c r="U2155" t="e">
        <f>(VLOOKUP(F2155,tarifas!$C$7:$D$10,2,FALSE)+tarifas!$D$21)*datos!P2155</f>
        <v>#N/A</v>
      </c>
      <c r="V2155" t="e">
        <f t="shared" si="309"/>
        <v>#N/A</v>
      </c>
      <c r="W2155">
        <f t="shared" si="310"/>
        <v>0</v>
      </c>
    </row>
    <row r="2156" spans="1:23" x14ac:dyDescent="0.25">
      <c r="A2156">
        <f t="shared" si="303"/>
        <v>90</v>
      </c>
      <c r="B2156">
        <f t="shared" si="304"/>
        <v>3</v>
      </c>
      <c r="C2156" s="1">
        <f t="shared" si="311"/>
        <v>41729.374999994798</v>
      </c>
      <c r="D2156" s="7">
        <v>250.10606060606062</v>
      </c>
      <c r="E2156" s="7"/>
      <c r="G2156">
        <v>41.88</v>
      </c>
      <c r="H2156" s="12">
        <v>492.77586336746106</v>
      </c>
      <c r="I2156" s="13">
        <f>$D$2*tarifas!$D$12/24</f>
        <v>1.4541666666666666</v>
      </c>
      <c r="J2156" s="13" t="e">
        <f>VLOOKUP(E2156&amp;" "&amp;F2156,tarifas!$A$13:$D$20,4,FALSE)*H2156</f>
        <v>#N/A</v>
      </c>
      <c r="K2156" s="13">
        <f>IF(F2156="COD1",tarifas!$D$11*(SUMIFS($H$11:$H$8770,$F$11:$F$8770,"=COD1",$B$11:$B$8770,"="&amp;B2156)/COUNTIFS($F$11:$F$8770,"=COD1",$B$11:$B$8770,"="&amp;B2156))/COUNTIFS($A$11:$A$8770,"="&amp;A2156,$F$11:$F$8770,"=COD1"),0)</f>
        <v>0</v>
      </c>
      <c r="L2156" s="13" t="e">
        <f>(VLOOKUP(F2156,tarifas!$C$7:$D$10,2,FALSE)+tarifas!$D$21)*datos!H2156</f>
        <v>#N/A</v>
      </c>
      <c r="M2156">
        <v>84.304770000000005</v>
      </c>
      <c r="N2156" s="13" t="e">
        <f t="shared" si="305"/>
        <v>#N/A</v>
      </c>
      <c r="O2156">
        <f t="shared" si="306"/>
        <v>84.304770000000005</v>
      </c>
      <c r="P2156" s="12">
        <f t="shared" si="307"/>
        <v>408.47109336746104</v>
      </c>
      <c r="Q2156">
        <f t="shared" si="308"/>
        <v>0</v>
      </c>
      <c r="R2156">
        <f>$D$2*tarifas!$D$12/24</f>
        <v>1.4541666666666666</v>
      </c>
      <c r="S2156" t="e">
        <f>VLOOKUP(E2156&amp;" "&amp;F2156,tarifas!$A$13:$D$20,4,FALSE)*P2156</f>
        <v>#N/A</v>
      </c>
      <c r="T2156">
        <f>IF(F2156="COD1",tarifas!$D$11*(SUMIFS($P$11:$P$8770,$F$11:$F$8770,"=COD1",$B$11:$B$8770,"="&amp;B2156)/COUNTIFS($F$11:$F$8770,"=COD1",$B$11:$B$8770,"="&amp;B2156))/COUNTIFS($A$11:$A$8770,"="&amp;A2156,$F$11:$F$8770,"=COD1"),0)</f>
        <v>0</v>
      </c>
      <c r="U2156" t="e">
        <f>(VLOOKUP(F2156,tarifas!$C$7:$D$10,2,FALSE)+tarifas!$D$21)*datos!P2156</f>
        <v>#N/A</v>
      </c>
      <c r="V2156" t="e">
        <f t="shared" si="309"/>
        <v>#N/A</v>
      </c>
      <c r="W2156">
        <f t="shared" si="310"/>
        <v>0</v>
      </c>
    </row>
    <row r="2157" spans="1:23" x14ac:dyDescent="0.25">
      <c r="A2157">
        <f t="shared" si="303"/>
        <v>90</v>
      </c>
      <c r="B2157">
        <f t="shared" si="304"/>
        <v>3</v>
      </c>
      <c r="C2157" s="1">
        <f t="shared" si="311"/>
        <v>41729.416666661462</v>
      </c>
      <c r="D2157" s="7">
        <v>431.95454545454544</v>
      </c>
      <c r="E2157" s="7"/>
      <c r="G2157">
        <v>41.26</v>
      </c>
      <c r="H2157" s="12">
        <v>539.30489782800828</v>
      </c>
      <c r="I2157" s="13">
        <f>$D$2*tarifas!$D$12/24</f>
        <v>1.4541666666666666</v>
      </c>
      <c r="J2157" s="13" t="e">
        <f>VLOOKUP(E2157&amp;" "&amp;F2157,tarifas!$A$13:$D$20,4,FALSE)*H2157</f>
        <v>#N/A</v>
      </c>
      <c r="K2157" s="13">
        <f>IF(F2157="COD1",tarifas!$D$11*(SUMIFS($H$11:$H$8770,$F$11:$F$8770,"=COD1",$B$11:$B$8770,"="&amp;B2157)/COUNTIFS($F$11:$F$8770,"=COD1",$B$11:$B$8770,"="&amp;B2157))/COUNTIFS($A$11:$A$8770,"="&amp;A2157,$F$11:$F$8770,"=COD1"),0)</f>
        <v>0</v>
      </c>
      <c r="L2157" s="13" t="e">
        <f>(VLOOKUP(F2157,tarifas!$C$7:$D$10,2,FALSE)+tarifas!$D$21)*datos!H2157</f>
        <v>#N/A</v>
      </c>
      <c r="M2157">
        <v>101.58489999999999</v>
      </c>
      <c r="N2157" s="13" t="e">
        <f t="shared" si="305"/>
        <v>#N/A</v>
      </c>
      <c r="O2157">
        <f t="shared" si="306"/>
        <v>101.58489999999999</v>
      </c>
      <c r="P2157" s="12">
        <f t="shared" si="307"/>
        <v>437.71999782800827</v>
      </c>
      <c r="Q2157">
        <f t="shared" si="308"/>
        <v>0</v>
      </c>
      <c r="R2157">
        <f>$D$2*tarifas!$D$12/24</f>
        <v>1.4541666666666666</v>
      </c>
      <c r="S2157" t="e">
        <f>VLOOKUP(E2157&amp;" "&amp;F2157,tarifas!$A$13:$D$20,4,FALSE)*P2157</f>
        <v>#N/A</v>
      </c>
      <c r="T2157">
        <f>IF(F2157="COD1",tarifas!$D$11*(SUMIFS($P$11:$P$8770,$F$11:$F$8770,"=COD1",$B$11:$B$8770,"="&amp;B2157)/COUNTIFS($F$11:$F$8770,"=COD1",$B$11:$B$8770,"="&amp;B2157))/COUNTIFS($A$11:$A$8770,"="&amp;A2157,$F$11:$F$8770,"=COD1"),0)</f>
        <v>0</v>
      </c>
      <c r="U2157" t="e">
        <f>(VLOOKUP(F2157,tarifas!$C$7:$D$10,2,FALSE)+tarifas!$D$21)*datos!P2157</f>
        <v>#N/A</v>
      </c>
      <c r="V2157" t="e">
        <f t="shared" si="309"/>
        <v>#N/A</v>
      </c>
      <c r="W2157">
        <f t="shared" si="310"/>
        <v>0</v>
      </c>
    </row>
    <row r="2158" spans="1:23" x14ac:dyDescent="0.25">
      <c r="A2158">
        <f t="shared" si="303"/>
        <v>90</v>
      </c>
      <c r="B2158">
        <f t="shared" si="304"/>
        <v>3</v>
      </c>
      <c r="C2158" s="1">
        <f t="shared" si="311"/>
        <v>41729.458333328126</v>
      </c>
      <c r="D2158" s="7">
        <v>598.34848484848487</v>
      </c>
      <c r="E2158" s="7"/>
      <c r="G2158">
        <v>40.200000000000003</v>
      </c>
      <c r="H2158" s="12">
        <v>472.52325380669242</v>
      </c>
      <c r="I2158" s="13">
        <f>$D$2*tarifas!$D$12/24</f>
        <v>1.4541666666666666</v>
      </c>
      <c r="J2158" s="13" t="e">
        <f>VLOOKUP(E2158&amp;" "&amp;F2158,tarifas!$A$13:$D$20,4,FALSE)*H2158</f>
        <v>#N/A</v>
      </c>
      <c r="K2158" s="13">
        <f>IF(F2158="COD1",tarifas!$D$11*(SUMIFS($H$11:$H$8770,$F$11:$F$8770,"=COD1",$B$11:$B$8770,"="&amp;B2158)/COUNTIFS($F$11:$F$8770,"=COD1",$B$11:$B$8770,"="&amp;B2158))/COUNTIFS($A$11:$A$8770,"="&amp;A2158,$F$11:$F$8770,"=COD1"),0)</f>
        <v>0</v>
      </c>
      <c r="L2158" s="13" t="e">
        <f>(VLOOKUP(F2158,tarifas!$C$7:$D$10,2,FALSE)+tarifas!$D$21)*datos!H2158</f>
        <v>#N/A</v>
      </c>
      <c r="M2158">
        <v>95.350999999999999</v>
      </c>
      <c r="N2158" s="13" t="e">
        <f t="shared" si="305"/>
        <v>#N/A</v>
      </c>
      <c r="O2158">
        <f t="shared" si="306"/>
        <v>95.350999999999999</v>
      </c>
      <c r="P2158" s="12">
        <f t="shared" si="307"/>
        <v>377.17225380669242</v>
      </c>
      <c r="Q2158">
        <f t="shared" si="308"/>
        <v>0</v>
      </c>
      <c r="R2158">
        <f>$D$2*tarifas!$D$12/24</f>
        <v>1.4541666666666666</v>
      </c>
      <c r="S2158" t="e">
        <f>VLOOKUP(E2158&amp;" "&amp;F2158,tarifas!$A$13:$D$20,4,FALSE)*P2158</f>
        <v>#N/A</v>
      </c>
      <c r="T2158">
        <f>IF(F2158="COD1",tarifas!$D$11*(SUMIFS($P$11:$P$8770,$F$11:$F$8770,"=COD1",$B$11:$B$8770,"="&amp;B2158)/COUNTIFS($F$11:$F$8770,"=COD1",$B$11:$B$8770,"="&amp;B2158))/COUNTIFS($A$11:$A$8770,"="&amp;A2158,$F$11:$F$8770,"=COD1"),0)</f>
        <v>0</v>
      </c>
      <c r="U2158" t="e">
        <f>(VLOOKUP(F2158,tarifas!$C$7:$D$10,2,FALSE)+tarifas!$D$21)*datos!P2158</f>
        <v>#N/A</v>
      </c>
      <c r="V2158" t="e">
        <f t="shared" si="309"/>
        <v>#N/A</v>
      </c>
      <c r="W2158">
        <f t="shared" si="310"/>
        <v>0</v>
      </c>
    </row>
    <row r="2159" spans="1:23" x14ac:dyDescent="0.25">
      <c r="A2159">
        <f t="shared" si="303"/>
        <v>90</v>
      </c>
      <c r="B2159">
        <f t="shared" si="304"/>
        <v>3</v>
      </c>
      <c r="C2159" s="1">
        <f t="shared" si="311"/>
        <v>41729.49999999479</v>
      </c>
      <c r="D2159" s="7">
        <v>677.93939393939399</v>
      </c>
      <c r="E2159" s="7"/>
      <c r="G2159">
        <v>40.1</v>
      </c>
      <c r="H2159" s="12">
        <v>431.75451351450891</v>
      </c>
      <c r="I2159" s="13">
        <f>$D$2*tarifas!$D$12/24</f>
        <v>1.4541666666666666</v>
      </c>
      <c r="J2159" s="13" t="e">
        <f>VLOOKUP(E2159&amp;" "&amp;F2159,tarifas!$A$13:$D$20,4,FALSE)*H2159</f>
        <v>#N/A</v>
      </c>
      <c r="K2159" s="13">
        <f>IF(F2159="COD1",tarifas!$D$11*(SUMIFS($H$11:$H$8770,$F$11:$F$8770,"=COD1",$B$11:$B$8770,"="&amp;B2159)/COUNTIFS($F$11:$F$8770,"=COD1",$B$11:$B$8770,"="&amp;B2159))/COUNTIFS($A$11:$A$8770,"="&amp;A2159,$F$11:$F$8770,"=COD1"),0)</f>
        <v>0</v>
      </c>
      <c r="L2159" s="13" t="e">
        <f>(VLOOKUP(F2159,tarifas!$C$7:$D$10,2,FALSE)+tarifas!$D$21)*datos!H2159</f>
        <v>#N/A</v>
      </c>
      <c r="M2159">
        <v>153.90523000000002</v>
      </c>
      <c r="N2159" s="13" t="e">
        <f t="shared" si="305"/>
        <v>#N/A</v>
      </c>
      <c r="O2159">
        <f t="shared" si="306"/>
        <v>153.90523000000002</v>
      </c>
      <c r="P2159" s="12">
        <f t="shared" si="307"/>
        <v>277.8492835145089</v>
      </c>
      <c r="Q2159">
        <f t="shared" si="308"/>
        <v>0</v>
      </c>
      <c r="R2159">
        <f>$D$2*tarifas!$D$12/24</f>
        <v>1.4541666666666666</v>
      </c>
      <c r="S2159" t="e">
        <f>VLOOKUP(E2159&amp;" "&amp;F2159,tarifas!$A$13:$D$20,4,FALSE)*P2159</f>
        <v>#N/A</v>
      </c>
      <c r="T2159">
        <f>IF(F2159="COD1",tarifas!$D$11*(SUMIFS($P$11:$P$8770,$F$11:$F$8770,"=COD1",$B$11:$B$8770,"="&amp;B2159)/COUNTIFS($F$11:$F$8770,"=COD1",$B$11:$B$8770,"="&amp;B2159))/COUNTIFS($A$11:$A$8770,"="&amp;A2159,$F$11:$F$8770,"=COD1"),0)</f>
        <v>0</v>
      </c>
      <c r="U2159" t="e">
        <f>(VLOOKUP(F2159,tarifas!$C$7:$D$10,2,FALSE)+tarifas!$D$21)*datos!P2159</f>
        <v>#N/A</v>
      </c>
      <c r="V2159" t="e">
        <f t="shared" si="309"/>
        <v>#N/A</v>
      </c>
      <c r="W2159">
        <f t="shared" si="310"/>
        <v>0</v>
      </c>
    </row>
    <row r="2160" spans="1:23" x14ac:dyDescent="0.25">
      <c r="A2160">
        <f t="shared" si="303"/>
        <v>90</v>
      </c>
      <c r="B2160">
        <f t="shared" si="304"/>
        <v>3</v>
      </c>
      <c r="C2160" s="1">
        <f t="shared" si="311"/>
        <v>41729.541666661455</v>
      </c>
      <c r="D2160" s="7">
        <v>743.87878787878776</v>
      </c>
      <c r="E2160" s="7"/>
      <c r="G2160">
        <v>37.47</v>
      </c>
      <c r="H2160" s="12">
        <v>515.90092253827981</v>
      </c>
      <c r="I2160" s="13">
        <f>$D$2*tarifas!$D$12/24</f>
        <v>1.4541666666666666</v>
      </c>
      <c r="J2160" s="13" t="e">
        <f>VLOOKUP(E2160&amp;" "&amp;F2160,tarifas!$A$13:$D$20,4,FALSE)*H2160</f>
        <v>#N/A</v>
      </c>
      <c r="K2160" s="13">
        <f>IF(F2160="COD1",tarifas!$D$11*(SUMIFS($H$11:$H$8770,$F$11:$F$8770,"=COD1",$B$11:$B$8770,"="&amp;B2160)/COUNTIFS($F$11:$F$8770,"=COD1",$B$11:$B$8770,"="&amp;B2160))/COUNTIFS($A$11:$A$8770,"="&amp;A2160,$F$11:$F$8770,"=COD1"),0)</f>
        <v>0</v>
      </c>
      <c r="L2160" s="13" t="e">
        <f>(VLOOKUP(F2160,tarifas!$C$7:$D$10,2,FALSE)+tarifas!$D$21)*datos!H2160</f>
        <v>#N/A</v>
      </c>
      <c r="M2160">
        <v>151.86367000000001</v>
      </c>
      <c r="N2160" s="13" t="e">
        <f t="shared" si="305"/>
        <v>#N/A</v>
      </c>
      <c r="O2160">
        <f t="shared" si="306"/>
        <v>151.86367000000001</v>
      </c>
      <c r="P2160" s="12">
        <f t="shared" si="307"/>
        <v>364.0372525382798</v>
      </c>
      <c r="Q2160">
        <f t="shared" si="308"/>
        <v>0</v>
      </c>
      <c r="R2160">
        <f>$D$2*tarifas!$D$12/24</f>
        <v>1.4541666666666666</v>
      </c>
      <c r="S2160" t="e">
        <f>VLOOKUP(E2160&amp;" "&amp;F2160,tarifas!$A$13:$D$20,4,FALSE)*P2160</f>
        <v>#N/A</v>
      </c>
      <c r="T2160">
        <f>IF(F2160="COD1",tarifas!$D$11*(SUMIFS($P$11:$P$8770,$F$11:$F$8770,"=COD1",$B$11:$B$8770,"="&amp;B2160)/COUNTIFS($F$11:$F$8770,"=COD1",$B$11:$B$8770,"="&amp;B2160))/COUNTIFS($A$11:$A$8770,"="&amp;A2160,$F$11:$F$8770,"=COD1"),0)</f>
        <v>0</v>
      </c>
      <c r="U2160" t="e">
        <f>(VLOOKUP(F2160,tarifas!$C$7:$D$10,2,FALSE)+tarifas!$D$21)*datos!P2160</f>
        <v>#N/A</v>
      </c>
      <c r="V2160" t="e">
        <f t="shared" si="309"/>
        <v>#N/A</v>
      </c>
      <c r="W2160">
        <f t="shared" si="310"/>
        <v>0</v>
      </c>
    </row>
    <row r="2161" spans="1:23" x14ac:dyDescent="0.25">
      <c r="A2161">
        <f t="shared" si="303"/>
        <v>90</v>
      </c>
      <c r="B2161">
        <f t="shared" si="304"/>
        <v>3</v>
      </c>
      <c r="C2161" s="1">
        <f t="shared" si="311"/>
        <v>41729.583333328119</v>
      </c>
      <c r="D2161" s="7">
        <v>660.42424242424238</v>
      </c>
      <c r="E2161" s="7"/>
      <c r="G2161">
        <v>35.4</v>
      </c>
      <c r="H2161" s="12">
        <v>521.4415889735028</v>
      </c>
      <c r="I2161" s="13">
        <f>$D$2*tarifas!$D$12/24</f>
        <v>1.4541666666666666</v>
      </c>
      <c r="J2161" s="13" t="e">
        <f>VLOOKUP(E2161&amp;" "&amp;F2161,tarifas!$A$13:$D$20,4,FALSE)*H2161</f>
        <v>#N/A</v>
      </c>
      <c r="K2161" s="13">
        <f>IF(F2161="COD1",tarifas!$D$11*(SUMIFS($H$11:$H$8770,$F$11:$F$8770,"=COD1",$B$11:$B$8770,"="&amp;B2161)/COUNTIFS($F$11:$F$8770,"=COD1",$B$11:$B$8770,"="&amp;B2161))/COUNTIFS($A$11:$A$8770,"="&amp;A2161,$F$11:$F$8770,"=COD1"),0)</f>
        <v>0</v>
      </c>
      <c r="L2161" s="13" t="e">
        <f>(VLOOKUP(F2161,tarifas!$C$7:$D$10,2,FALSE)+tarifas!$D$21)*datos!H2161</f>
        <v>#N/A</v>
      </c>
      <c r="M2161">
        <v>98.296000000000006</v>
      </c>
      <c r="N2161" s="13" t="e">
        <f t="shared" si="305"/>
        <v>#N/A</v>
      </c>
      <c r="O2161">
        <f t="shared" si="306"/>
        <v>98.296000000000006</v>
      </c>
      <c r="P2161" s="12">
        <f t="shared" si="307"/>
        <v>423.14558897350281</v>
      </c>
      <c r="Q2161">
        <f t="shared" si="308"/>
        <v>0</v>
      </c>
      <c r="R2161">
        <f>$D$2*tarifas!$D$12/24</f>
        <v>1.4541666666666666</v>
      </c>
      <c r="S2161" t="e">
        <f>VLOOKUP(E2161&amp;" "&amp;F2161,tarifas!$A$13:$D$20,4,FALSE)*P2161</f>
        <v>#N/A</v>
      </c>
      <c r="T2161">
        <f>IF(F2161="COD1",tarifas!$D$11*(SUMIFS($P$11:$P$8770,$F$11:$F$8770,"=COD1",$B$11:$B$8770,"="&amp;B2161)/COUNTIFS($F$11:$F$8770,"=COD1",$B$11:$B$8770,"="&amp;B2161))/COUNTIFS($A$11:$A$8770,"="&amp;A2161,$F$11:$F$8770,"=COD1"),0)</f>
        <v>0</v>
      </c>
      <c r="U2161" t="e">
        <f>(VLOOKUP(F2161,tarifas!$C$7:$D$10,2,FALSE)+tarifas!$D$21)*datos!P2161</f>
        <v>#N/A</v>
      </c>
      <c r="V2161" t="e">
        <f t="shared" si="309"/>
        <v>#N/A</v>
      </c>
      <c r="W2161">
        <f t="shared" si="310"/>
        <v>0</v>
      </c>
    </row>
    <row r="2162" spans="1:23" x14ac:dyDescent="0.25">
      <c r="A2162">
        <f t="shared" si="303"/>
        <v>90</v>
      </c>
      <c r="B2162">
        <f t="shared" si="304"/>
        <v>3</v>
      </c>
      <c r="C2162" s="1">
        <f t="shared" si="311"/>
        <v>41729.624999994783</v>
      </c>
      <c r="D2162" s="7">
        <v>489.39393939393943</v>
      </c>
      <c r="E2162" s="7"/>
      <c r="G2162">
        <v>34.1</v>
      </c>
      <c r="H2162" s="12">
        <v>512.12224958328852</v>
      </c>
      <c r="I2162" s="13">
        <f>$D$2*tarifas!$D$12/24</f>
        <v>1.4541666666666666</v>
      </c>
      <c r="J2162" s="13" t="e">
        <f>VLOOKUP(E2162&amp;" "&amp;F2162,tarifas!$A$13:$D$20,4,FALSE)*H2162</f>
        <v>#N/A</v>
      </c>
      <c r="K2162" s="13">
        <f>IF(F2162="COD1",tarifas!$D$11*(SUMIFS($H$11:$H$8770,$F$11:$F$8770,"=COD1",$B$11:$B$8770,"="&amp;B2162)/COUNTIFS($F$11:$F$8770,"=COD1",$B$11:$B$8770,"="&amp;B2162))/COUNTIFS($A$11:$A$8770,"="&amp;A2162,$F$11:$F$8770,"=COD1"),0)</f>
        <v>0</v>
      </c>
      <c r="L2162" s="13" t="e">
        <f>(VLOOKUP(F2162,tarifas!$C$7:$D$10,2,FALSE)+tarifas!$D$21)*datos!H2162</f>
        <v>#N/A</v>
      </c>
      <c r="M2162">
        <v>25.070509999999999</v>
      </c>
      <c r="N2162" s="13" t="e">
        <f t="shared" si="305"/>
        <v>#N/A</v>
      </c>
      <c r="O2162">
        <f t="shared" si="306"/>
        <v>25.070509999999999</v>
      </c>
      <c r="P2162" s="12">
        <f t="shared" si="307"/>
        <v>487.05173958328851</v>
      </c>
      <c r="Q2162">
        <f t="shared" si="308"/>
        <v>0</v>
      </c>
      <c r="R2162">
        <f>$D$2*tarifas!$D$12/24</f>
        <v>1.4541666666666666</v>
      </c>
      <c r="S2162" t="e">
        <f>VLOOKUP(E2162&amp;" "&amp;F2162,tarifas!$A$13:$D$20,4,FALSE)*P2162</f>
        <v>#N/A</v>
      </c>
      <c r="T2162">
        <f>IF(F2162="COD1",tarifas!$D$11*(SUMIFS($P$11:$P$8770,$F$11:$F$8770,"=COD1",$B$11:$B$8770,"="&amp;B2162)/COUNTIFS($F$11:$F$8770,"=COD1",$B$11:$B$8770,"="&amp;B2162))/COUNTIFS($A$11:$A$8770,"="&amp;A2162,$F$11:$F$8770,"=COD1"),0)</f>
        <v>0</v>
      </c>
      <c r="U2162" t="e">
        <f>(VLOOKUP(F2162,tarifas!$C$7:$D$10,2,FALSE)+tarifas!$D$21)*datos!P2162</f>
        <v>#N/A</v>
      </c>
      <c r="V2162" t="e">
        <f t="shared" si="309"/>
        <v>#N/A</v>
      </c>
      <c r="W2162">
        <f t="shared" si="310"/>
        <v>0</v>
      </c>
    </row>
    <row r="2163" spans="1:23" x14ac:dyDescent="0.25">
      <c r="A2163">
        <f t="shared" si="303"/>
        <v>90</v>
      </c>
      <c r="B2163">
        <f t="shared" si="304"/>
        <v>3</v>
      </c>
      <c r="C2163" s="1">
        <f t="shared" si="311"/>
        <v>41729.666666661447</v>
      </c>
      <c r="D2163" s="7">
        <v>377.60606060606062</v>
      </c>
      <c r="E2163" s="7"/>
      <c r="G2163">
        <v>35.4</v>
      </c>
      <c r="H2163" s="12">
        <v>516.85103268713942</v>
      </c>
      <c r="I2163" s="13">
        <f>$D$2*tarifas!$D$12/24</f>
        <v>1.4541666666666666</v>
      </c>
      <c r="J2163" s="13" t="e">
        <f>VLOOKUP(E2163&amp;" "&amp;F2163,tarifas!$A$13:$D$20,4,FALSE)*H2163</f>
        <v>#N/A</v>
      </c>
      <c r="K2163" s="13">
        <f>IF(F2163="COD1",tarifas!$D$11*(SUMIFS($H$11:$H$8770,$F$11:$F$8770,"=COD1",$B$11:$B$8770,"="&amp;B2163)/COUNTIFS($F$11:$F$8770,"=COD1",$B$11:$B$8770,"="&amp;B2163))/COUNTIFS($A$11:$A$8770,"="&amp;A2163,$F$11:$F$8770,"=COD1"),0)</f>
        <v>0</v>
      </c>
      <c r="L2163" s="13" t="e">
        <f>(VLOOKUP(F2163,tarifas!$C$7:$D$10,2,FALSE)+tarifas!$D$21)*datos!H2163</f>
        <v>#N/A</v>
      </c>
      <c r="M2163">
        <v>8.9170300000000005</v>
      </c>
      <c r="N2163" s="13" t="e">
        <f t="shared" si="305"/>
        <v>#N/A</v>
      </c>
      <c r="O2163">
        <f t="shared" si="306"/>
        <v>8.9170300000000005</v>
      </c>
      <c r="P2163" s="12">
        <f t="shared" si="307"/>
        <v>507.93400268713941</v>
      </c>
      <c r="Q2163">
        <f t="shared" si="308"/>
        <v>0</v>
      </c>
      <c r="R2163">
        <f>$D$2*tarifas!$D$12/24</f>
        <v>1.4541666666666666</v>
      </c>
      <c r="S2163" t="e">
        <f>VLOOKUP(E2163&amp;" "&amp;F2163,tarifas!$A$13:$D$20,4,FALSE)*P2163</f>
        <v>#N/A</v>
      </c>
      <c r="T2163">
        <f>IF(F2163="COD1",tarifas!$D$11*(SUMIFS($P$11:$P$8770,$F$11:$F$8770,"=COD1",$B$11:$B$8770,"="&amp;B2163)/COUNTIFS($F$11:$F$8770,"=COD1",$B$11:$B$8770,"="&amp;B2163))/COUNTIFS($A$11:$A$8770,"="&amp;A2163,$F$11:$F$8770,"=COD1"),0)</f>
        <v>0</v>
      </c>
      <c r="U2163" t="e">
        <f>(VLOOKUP(F2163,tarifas!$C$7:$D$10,2,FALSE)+tarifas!$D$21)*datos!P2163</f>
        <v>#N/A</v>
      </c>
      <c r="V2163" t="e">
        <f t="shared" si="309"/>
        <v>#N/A</v>
      </c>
      <c r="W2163">
        <f t="shared" si="310"/>
        <v>0</v>
      </c>
    </row>
    <row r="2164" spans="1:23" x14ac:dyDescent="0.25">
      <c r="A2164">
        <f t="shared" si="303"/>
        <v>90</v>
      </c>
      <c r="B2164">
        <f t="shared" si="304"/>
        <v>3</v>
      </c>
      <c r="C2164" s="1">
        <f t="shared" si="311"/>
        <v>41729.708333328112</v>
      </c>
      <c r="D2164" s="7">
        <v>272</v>
      </c>
      <c r="E2164" s="7"/>
      <c r="G2164">
        <v>35.4</v>
      </c>
      <c r="H2164" s="12">
        <v>416.26909102449974</v>
      </c>
      <c r="I2164" s="13">
        <f>$D$2*tarifas!$D$12/24</f>
        <v>1.4541666666666666</v>
      </c>
      <c r="J2164" s="13" t="e">
        <f>VLOOKUP(E2164&amp;" "&amp;F2164,tarifas!$A$13:$D$20,4,FALSE)*H2164</f>
        <v>#N/A</v>
      </c>
      <c r="K2164" s="13">
        <f>IF(F2164="COD1",tarifas!$D$11*(SUMIFS($H$11:$H$8770,$F$11:$F$8770,"=COD1",$B$11:$B$8770,"="&amp;B2164)/COUNTIFS($F$11:$F$8770,"=COD1",$B$11:$B$8770,"="&amp;B2164))/COUNTIFS($A$11:$A$8770,"="&amp;A2164,$F$11:$F$8770,"=COD1"),0)</f>
        <v>0</v>
      </c>
      <c r="L2164" s="13" t="e">
        <f>(VLOOKUP(F2164,tarifas!$C$7:$D$10,2,FALSE)+tarifas!$D$21)*datos!H2164</f>
        <v>#N/A</v>
      </c>
      <c r="M2164">
        <v>0</v>
      </c>
      <c r="N2164" s="13" t="e">
        <f t="shared" si="305"/>
        <v>#N/A</v>
      </c>
      <c r="O2164">
        <f t="shared" si="306"/>
        <v>0</v>
      </c>
      <c r="P2164" s="12">
        <f t="shared" si="307"/>
        <v>416.26909102449974</v>
      </c>
      <c r="Q2164">
        <f t="shared" si="308"/>
        <v>0</v>
      </c>
      <c r="R2164">
        <f>$D$2*tarifas!$D$12/24</f>
        <v>1.4541666666666666</v>
      </c>
      <c r="S2164" t="e">
        <f>VLOOKUP(E2164&amp;" "&amp;F2164,tarifas!$A$13:$D$20,4,FALSE)*P2164</f>
        <v>#N/A</v>
      </c>
      <c r="T2164">
        <f>IF(F2164="COD1",tarifas!$D$11*(SUMIFS($P$11:$P$8770,$F$11:$F$8770,"=COD1",$B$11:$B$8770,"="&amp;B2164)/COUNTIFS($F$11:$F$8770,"=COD1",$B$11:$B$8770,"="&amp;B2164))/COUNTIFS($A$11:$A$8770,"="&amp;A2164,$F$11:$F$8770,"=COD1"),0)</f>
        <v>0</v>
      </c>
      <c r="U2164" t="e">
        <f>(VLOOKUP(F2164,tarifas!$C$7:$D$10,2,FALSE)+tarifas!$D$21)*datos!P2164</f>
        <v>#N/A</v>
      </c>
      <c r="V2164" t="e">
        <f t="shared" si="309"/>
        <v>#N/A</v>
      </c>
      <c r="W2164">
        <f t="shared" si="310"/>
        <v>0</v>
      </c>
    </row>
    <row r="2165" spans="1:23" x14ac:dyDescent="0.25">
      <c r="A2165">
        <f t="shared" si="303"/>
        <v>90</v>
      </c>
      <c r="B2165">
        <f t="shared" si="304"/>
        <v>3</v>
      </c>
      <c r="C2165" s="1">
        <f t="shared" si="311"/>
        <v>41729.749999994776</v>
      </c>
      <c r="D2165" s="7">
        <v>111.01515151515153</v>
      </c>
      <c r="E2165" s="7"/>
      <c r="G2165">
        <v>36.69</v>
      </c>
      <c r="H2165" s="12">
        <v>301.60282097447498</v>
      </c>
      <c r="I2165" s="13">
        <f>$D$2*tarifas!$D$12/24</f>
        <v>1.4541666666666666</v>
      </c>
      <c r="J2165" s="13" t="e">
        <f>VLOOKUP(E2165&amp;" "&amp;F2165,tarifas!$A$13:$D$20,4,FALSE)*H2165</f>
        <v>#N/A</v>
      </c>
      <c r="K2165" s="13">
        <f>IF(F2165="COD1",tarifas!$D$11*(SUMIFS($H$11:$H$8770,$F$11:$F$8770,"=COD1",$B$11:$B$8770,"="&amp;B2165)/COUNTIFS($F$11:$F$8770,"=COD1",$B$11:$B$8770,"="&amp;B2165))/COUNTIFS($A$11:$A$8770,"="&amp;A2165,$F$11:$F$8770,"=COD1"),0)</f>
        <v>0</v>
      </c>
      <c r="L2165" s="13" t="e">
        <f>(VLOOKUP(F2165,tarifas!$C$7:$D$10,2,FALSE)+tarifas!$D$21)*datos!H2165</f>
        <v>#N/A</v>
      </c>
      <c r="M2165">
        <v>0</v>
      </c>
      <c r="N2165" s="13" t="e">
        <f t="shared" si="305"/>
        <v>#N/A</v>
      </c>
      <c r="O2165">
        <f t="shared" si="306"/>
        <v>0</v>
      </c>
      <c r="P2165" s="12">
        <f t="shared" si="307"/>
        <v>301.60282097447498</v>
      </c>
      <c r="Q2165">
        <f t="shared" si="308"/>
        <v>0</v>
      </c>
      <c r="R2165">
        <f>$D$2*tarifas!$D$12/24</f>
        <v>1.4541666666666666</v>
      </c>
      <c r="S2165" t="e">
        <f>VLOOKUP(E2165&amp;" "&amp;F2165,tarifas!$A$13:$D$20,4,FALSE)*P2165</f>
        <v>#N/A</v>
      </c>
      <c r="T2165">
        <f>IF(F2165="COD1",tarifas!$D$11*(SUMIFS($P$11:$P$8770,$F$11:$F$8770,"=COD1",$B$11:$B$8770,"="&amp;B2165)/COUNTIFS($F$11:$F$8770,"=COD1",$B$11:$B$8770,"="&amp;B2165))/COUNTIFS($A$11:$A$8770,"="&amp;A2165,$F$11:$F$8770,"=COD1"),0)</f>
        <v>0</v>
      </c>
      <c r="U2165" t="e">
        <f>(VLOOKUP(F2165,tarifas!$C$7:$D$10,2,FALSE)+tarifas!$D$21)*datos!P2165</f>
        <v>#N/A</v>
      </c>
      <c r="V2165" t="e">
        <f t="shared" si="309"/>
        <v>#N/A</v>
      </c>
      <c r="W2165">
        <f t="shared" si="310"/>
        <v>0</v>
      </c>
    </row>
    <row r="2166" spans="1:23" x14ac:dyDescent="0.25">
      <c r="A2166">
        <f t="shared" si="303"/>
        <v>90</v>
      </c>
      <c r="B2166">
        <f t="shared" si="304"/>
        <v>3</v>
      </c>
      <c r="C2166" s="1">
        <f t="shared" si="311"/>
        <v>41729.79166666144</v>
      </c>
      <c r="D2166" s="7">
        <v>0</v>
      </c>
      <c r="E2166" s="7"/>
      <c r="G2166">
        <v>38.79</v>
      </c>
      <c r="H2166" s="12">
        <v>213.57885986086237</v>
      </c>
      <c r="I2166" s="13">
        <f>$D$2*tarifas!$D$12/24</f>
        <v>1.4541666666666666</v>
      </c>
      <c r="J2166" s="13" t="e">
        <f>VLOOKUP(E2166&amp;" "&amp;F2166,tarifas!$A$13:$D$20,4,FALSE)*H2166</f>
        <v>#N/A</v>
      </c>
      <c r="K2166" s="13">
        <f>IF(F2166="COD1",tarifas!$D$11*(SUMIFS($H$11:$H$8770,$F$11:$F$8770,"=COD1",$B$11:$B$8770,"="&amp;B2166)/COUNTIFS($F$11:$F$8770,"=COD1",$B$11:$B$8770,"="&amp;B2166))/COUNTIFS($A$11:$A$8770,"="&amp;A2166,$F$11:$F$8770,"=COD1"),0)</f>
        <v>0</v>
      </c>
      <c r="L2166" s="13" t="e">
        <f>(VLOOKUP(F2166,tarifas!$C$7:$D$10,2,FALSE)+tarifas!$D$21)*datos!H2166</f>
        <v>#N/A</v>
      </c>
      <c r="M2166">
        <v>0</v>
      </c>
      <c r="N2166" s="13" t="e">
        <f t="shared" si="305"/>
        <v>#N/A</v>
      </c>
      <c r="O2166">
        <f t="shared" si="306"/>
        <v>0</v>
      </c>
      <c r="P2166" s="12">
        <f t="shared" si="307"/>
        <v>213.57885986086237</v>
      </c>
      <c r="Q2166">
        <f t="shared" si="308"/>
        <v>0</v>
      </c>
      <c r="R2166">
        <f>$D$2*tarifas!$D$12/24</f>
        <v>1.4541666666666666</v>
      </c>
      <c r="S2166" t="e">
        <f>VLOOKUP(E2166&amp;" "&amp;F2166,tarifas!$A$13:$D$20,4,FALSE)*P2166</f>
        <v>#N/A</v>
      </c>
      <c r="T2166">
        <f>IF(F2166="COD1",tarifas!$D$11*(SUMIFS($P$11:$P$8770,$F$11:$F$8770,"=COD1",$B$11:$B$8770,"="&amp;B2166)/COUNTIFS($F$11:$F$8770,"=COD1",$B$11:$B$8770,"="&amp;B2166))/COUNTIFS($A$11:$A$8770,"="&amp;A2166,$F$11:$F$8770,"=COD1"),0)</f>
        <v>0</v>
      </c>
      <c r="U2166" t="e">
        <f>(VLOOKUP(F2166,tarifas!$C$7:$D$10,2,FALSE)+tarifas!$D$21)*datos!P2166</f>
        <v>#N/A</v>
      </c>
      <c r="V2166" t="e">
        <f t="shared" si="309"/>
        <v>#N/A</v>
      </c>
      <c r="W2166">
        <f t="shared" si="310"/>
        <v>0</v>
      </c>
    </row>
    <row r="2167" spans="1:23" x14ac:dyDescent="0.25">
      <c r="A2167">
        <f t="shared" si="303"/>
        <v>90</v>
      </c>
      <c r="B2167">
        <f t="shared" si="304"/>
        <v>3</v>
      </c>
      <c r="C2167" s="1">
        <f t="shared" si="311"/>
        <v>41729.833333328104</v>
      </c>
      <c r="D2167" s="7">
        <v>0</v>
      </c>
      <c r="E2167" s="7"/>
      <c r="G2167">
        <v>38.79</v>
      </c>
      <c r="H2167" s="12">
        <v>202.21614794877624</v>
      </c>
      <c r="I2167" s="13">
        <f>$D$2*tarifas!$D$12/24</f>
        <v>1.4541666666666666</v>
      </c>
      <c r="J2167" s="13" t="e">
        <f>VLOOKUP(E2167&amp;" "&amp;F2167,tarifas!$A$13:$D$20,4,FALSE)*H2167</f>
        <v>#N/A</v>
      </c>
      <c r="K2167" s="13">
        <f>IF(F2167="COD1",tarifas!$D$11*(SUMIFS($H$11:$H$8770,$F$11:$F$8770,"=COD1",$B$11:$B$8770,"="&amp;B2167)/COUNTIFS($F$11:$F$8770,"=COD1",$B$11:$B$8770,"="&amp;B2167))/COUNTIFS($A$11:$A$8770,"="&amp;A2167,$F$11:$F$8770,"=COD1"),0)</f>
        <v>0</v>
      </c>
      <c r="L2167" s="13" t="e">
        <f>(VLOOKUP(F2167,tarifas!$C$7:$D$10,2,FALSE)+tarifas!$D$21)*datos!H2167</f>
        <v>#N/A</v>
      </c>
      <c r="M2167">
        <v>0</v>
      </c>
      <c r="N2167" s="13" t="e">
        <f t="shared" si="305"/>
        <v>#N/A</v>
      </c>
      <c r="O2167">
        <f t="shared" si="306"/>
        <v>0</v>
      </c>
      <c r="P2167" s="12">
        <f t="shared" si="307"/>
        <v>202.21614794877624</v>
      </c>
      <c r="Q2167">
        <f t="shared" si="308"/>
        <v>0</v>
      </c>
      <c r="R2167">
        <f>$D$2*tarifas!$D$12/24</f>
        <v>1.4541666666666666</v>
      </c>
      <c r="S2167" t="e">
        <f>VLOOKUP(E2167&amp;" "&amp;F2167,tarifas!$A$13:$D$20,4,FALSE)*P2167</f>
        <v>#N/A</v>
      </c>
      <c r="T2167">
        <f>IF(F2167="COD1",tarifas!$D$11*(SUMIFS($P$11:$P$8770,$F$11:$F$8770,"=COD1",$B$11:$B$8770,"="&amp;B2167)/COUNTIFS($F$11:$F$8770,"=COD1",$B$11:$B$8770,"="&amp;B2167))/COUNTIFS($A$11:$A$8770,"="&amp;A2167,$F$11:$F$8770,"=COD1"),0)</f>
        <v>0</v>
      </c>
      <c r="U2167" t="e">
        <f>(VLOOKUP(F2167,tarifas!$C$7:$D$10,2,FALSE)+tarifas!$D$21)*datos!P2167</f>
        <v>#N/A</v>
      </c>
      <c r="V2167" t="e">
        <f t="shared" si="309"/>
        <v>#N/A</v>
      </c>
      <c r="W2167">
        <f t="shared" si="310"/>
        <v>0</v>
      </c>
    </row>
    <row r="2168" spans="1:23" x14ac:dyDescent="0.25">
      <c r="A2168">
        <f t="shared" si="303"/>
        <v>90</v>
      </c>
      <c r="B2168">
        <f t="shared" si="304"/>
        <v>3</v>
      </c>
      <c r="C2168" s="1">
        <f t="shared" si="311"/>
        <v>41729.874999994769</v>
      </c>
      <c r="D2168" s="7">
        <v>0</v>
      </c>
      <c r="E2168" s="7"/>
      <c r="G2168">
        <v>36.69</v>
      </c>
      <c r="H2168" s="12">
        <v>189.7836668398503</v>
      </c>
      <c r="I2168" s="13">
        <f>$D$2*tarifas!$D$12/24</f>
        <v>1.4541666666666666</v>
      </c>
      <c r="J2168" s="13" t="e">
        <f>VLOOKUP(E2168&amp;" "&amp;F2168,tarifas!$A$13:$D$20,4,FALSE)*H2168</f>
        <v>#N/A</v>
      </c>
      <c r="K2168" s="13">
        <f>IF(F2168="COD1",tarifas!$D$11*(SUMIFS($H$11:$H$8770,$F$11:$F$8770,"=COD1",$B$11:$B$8770,"="&amp;B2168)/COUNTIFS($F$11:$F$8770,"=COD1",$B$11:$B$8770,"="&amp;B2168))/COUNTIFS($A$11:$A$8770,"="&amp;A2168,$F$11:$F$8770,"=COD1"),0)</f>
        <v>0</v>
      </c>
      <c r="L2168" s="13" t="e">
        <f>(VLOOKUP(F2168,tarifas!$C$7:$D$10,2,FALSE)+tarifas!$D$21)*datos!H2168</f>
        <v>#N/A</v>
      </c>
      <c r="M2168">
        <v>0</v>
      </c>
      <c r="N2168" s="13" t="e">
        <f t="shared" si="305"/>
        <v>#N/A</v>
      </c>
      <c r="O2168">
        <f t="shared" si="306"/>
        <v>0</v>
      </c>
      <c r="P2168" s="12">
        <f t="shared" si="307"/>
        <v>189.7836668398503</v>
      </c>
      <c r="Q2168">
        <f t="shared" si="308"/>
        <v>0</v>
      </c>
      <c r="R2168">
        <f>$D$2*tarifas!$D$12/24</f>
        <v>1.4541666666666666</v>
      </c>
      <c r="S2168" t="e">
        <f>VLOOKUP(E2168&amp;" "&amp;F2168,tarifas!$A$13:$D$20,4,FALSE)*P2168</f>
        <v>#N/A</v>
      </c>
      <c r="T2168">
        <f>IF(F2168="COD1",tarifas!$D$11*(SUMIFS($P$11:$P$8770,$F$11:$F$8770,"=COD1",$B$11:$B$8770,"="&amp;B2168)/COUNTIFS($F$11:$F$8770,"=COD1",$B$11:$B$8770,"="&amp;B2168))/COUNTIFS($A$11:$A$8770,"="&amp;A2168,$F$11:$F$8770,"=COD1"),0)</f>
        <v>0</v>
      </c>
      <c r="U2168" t="e">
        <f>(VLOOKUP(F2168,tarifas!$C$7:$D$10,2,FALSE)+tarifas!$D$21)*datos!P2168</f>
        <v>#N/A</v>
      </c>
      <c r="V2168" t="e">
        <f t="shared" si="309"/>
        <v>#N/A</v>
      </c>
      <c r="W2168">
        <f t="shared" si="310"/>
        <v>0</v>
      </c>
    </row>
    <row r="2169" spans="1:23" x14ac:dyDescent="0.25">
      <c r="A2169">
        <f t="shared" si="303"/>
        <v>90</v>
      </c>
      <c r="B2169">
        <f t="shared" si="304"/>
        <v>3</v>
      </c>
      <c r="C2169" s="1">
        <f t="shared" si="311"/>
        <v>41729.916666661433</v>
      </c>
      <c r="D2169" s="7">
        <v>0</v>
      </c>
      <c r="E2169" s="7"/>
      <c r="G2169">
        <v>29.07</v>
      </c>
      <c r="H2169" s="12">
        <v>187.87735677040251</v>
      </c>
      <c r="I2169" s="13">
        <f>$D$2*tarifas!$D$12/24</f>
        <v>1.4541666666666666</v>
      </c>
      <c r="J2169" s="13" t="e">
        <f>VLOOKUP(E2169&amp;" "&amp;F2169,tarifas!$A$13:$D$20,4,FALSE)*H2169</f>
        <v>#N/A</v>
      </c>
      <c r="K2169" s="13">
        <f>IF(F2169="COD1",tarifas!$D$11*(SUMIFS($H$11:$H$8770,$F$11:$F$8770,"=COD1",$B$11:$B$8770,"="&amp;B2169)/COUNTIFS($F$11:$F$8770,"=COD1",$B$11:$B$8770,"="&amp;B2169))/COUNTIFS($A$11:$A$8770,"="&amp;A2169,$F$11:$F$8770,"=COD1"),0)</f>
        <v>0</v>
      </c>
      <c r="L2169" s="13" t="e">
        <f>(VLOOKUP(F2169,tarifas!$C$7:$D$10,2,FALSE)+tarifas!$D$21)*datos!H2169</f>
        <v>#N/A</v>
      </c>
      <c r="M2169">
        <v>0</v>
      </c>
      <c r="N2169" s="13" t="e">
        <f t="shared" si="305"/>
        <v>#N/A</v>
      </c>
      <c r="O2169">
        <f t="shared" si="306"/>
        <v>0</v>
      </c>
      <c r="P2169" s="12">
        <f t="shared" si="307"/>
        <v>187.87735677040251</v>
      </c>
      <c r="Q2169">
        <f t="shared" si="308"/>
        <v>0</v>
      </c>
      <c r="R2169">
        <f>$D$2*tarifas!$D$12/24</f>
        <v>1.4541666666666666</v>
      </c>
      <c r="S2169" t="e">
        <f>VLOOKUP(E2169&amp;" "&amp;F2169,tarifas!$A$13:$D$20,4,FALSE)*P2169</f>
        <v>#N/A</v>
      </c>
      <c r="T2169">
        <f>IF(F2169="COD1",tarifas!$D$11*(SUMIFS($P$11:$P$8770,$F$11:$F$8770,"=COD1",$B$11:$B$8770,"="&amp;B2169)/COUNTIFS($F$11:$F$8770,"=COD1",$B$11:$B$8770,"="&amp;B2169))/COUNTIFS($A$11:$A$8770,"="&amp;A2169,$F$11:$F$8770,"=COD1"),0)</f>
        <v>0</v>
      </c>
      <c r="U2169" t="e">
        <f>(VLOOKUP(F2169,tarifas!$C$7:$D$10,2,FALSE)+tarifas!$D$21)*datos!P2169</f>
        <v>#N/A</v>
      </c>
      <c r="V2169" t="e">
        <f t="shared" si="309"/>
        <v>#N/A</v>
      </c>
      <c r="W2169">
        <f t="shared" si="310"/>
        <v>0</v>
      </c>
    </row>
    <row r="2170" spans="1:23" x14ac:dyDescent="0.25">
      <c r="A2170">
        <f t="shared" si="303"/>
        <v>90</v>
      </c>
      <c r="B2170">
        <f t="shared" si="304"/>
        <v>3</v>
      </c>
      <c r="C2170" s="1">
        <f t="shared" si="311"/>
        <v>41729.958333328097</v>
      </c>
      <c r="D2170" s="7">
        <v>0</v>
      </c>
      <c r="E2170" s="7"/>
      <c r="G2170">
        <v>22.66</v>
      </c>
      <c r="H2170" s="12">
        <v>186.66686903838911</v>
      </c>
      <c r="I2170" s="13">
        <f>$D$2*tarifas!$D$12/24</f>
        <v>1.4541666666666666</v>
      </c>
      <c r="J2170" s="13" t="e">
        <f>VLOOKUP(E2170&amp;" "&amp;F2170,tarifas!$A$13:$D$20,4,FALSE)*H2170</f>
        <v>#N/A</v>
      </c>
      <c r="K2170" s="13">
        <f>IF(F2170="COD1",tarifas!$D$11*(SUMIFS($H$11:$H$8770,$F$11:$F$8770,"=COD1",$B$11:$B$8770,"="&amp;B2170)/COUNTIFS($F$11:$F$8770,"=COD1",$B$11:$B$8770,"="&amp;B2170))/COUNTIFS($A$11:$A$8770,"="&amp;A2170,$F$11:$F$8770,"=COD1"),0)</f>
        <v>0</v>
      </c>
      <c r="L2170" s="13" t="e">
        <f>(VLOOKUP(F2170,tarifas!$C$7:$D$10,2,FALSE)+tarifas!$D$21)*datos!H2170</f>
        <v>#N/A</v>
      </c>
      <c r="M2170">
        <v>0</v>
      </c>
      <c r="N2170" s="13" t="e">
        <f t="shared" si="305"/>
        <v>#N/A</v>
      </c>
      <c r="O2170">
        <f t="shared" si="306"/>
        <v>0</v>
      </c>
      <c r="P2170" s="12">
        <f t="shared" si="307"/>
        <v>186.66686903838911</v>
      </c>
      <c r="Q2170">
        <f t="shared" si="308"/>
        <v>0</v>
      </c>
      <c r="R2170">
        <f>$D$2*tarifas!$D$12/24</f>
        <v>1.4541666666666666</v>
      </c>
      <c r="S2170" t="e">
        <f>VLOOKUP(E2170&amp;" "&amp;F2170,tarifas!$A$13:$D$20,4,FALSE)*P2170</f>
        <v>#N/A</v>
      </c>
      <c r="T2170">
        <f>IF(F2170="COD1",tarifas!$D$11*(SUMIFS($P$11:$P$8770,$F$11:$F$8770,"=COD1",$B$11:$B$8770,"="&amp;B2170)/COUNTIFS($F$11:$F$8770,"=COD1",$B$11:$B$8770,"="&amp;B2170))/COUNTIFS($A$11:$A$8770,"="&amp;A2170,$F$11:$F$8770,"=COD1"),0)</f>
        <v>0</v>
      </c>
      <c r="U2170" t="e">
        <f>(VLOOKUP(F2170,tarifas!$C$7:$D$10,2,FALSE)+tarifas!$D$21)*datos!P2170</f>
        <v>#N/A</v>
      </c>
      <c r="V2170" t="e">
        <f t="shared" si="309"/>
        <v>#N/A</v>
      </c>
      <c r="W2170">
        <f t="shared" si="310"/>
        <v>0</v>
      </c>
    </row>
    <row r="2171" spans="1:23" x14ac:dyDescent="0.25">
      <c r="A2171">
        <f t="shared" si="303"/>
        <v>90</v>
      </c>
      <c r="B2171">
        <f t="shared" si="304"/>
        <v>4</v>
      </c>
      <c r="C2171" s="1">
        <f t="shared" si="311"/>
        <v>41729.999999994761</v>
      </c>
      <c r="D2171" s="7">
        <v>0</v>
      </c>
      <c r="E2171" s="7"/>
      <c r="G2171">
        <v>20.8</v>
      </c>
      <c r="H2171" s="12">
        <v>186.30414876081528</v>
      </c>
      <c r="I2171" s="13">
        <f>$D$2*tarifas!$D$12/24</f>
        <v>1.4541666666666666</v>
      </c>
      <c r="J2171" s="13" t="e">
        <f>VLOOKUP(E2171&amp;" "&amp;F2171,tarifas!$A$13:$D$20,4,FALSE)*H2171</f>
        <v>#N/A</v>
      </c>
      <c r="K2171" s="13">
        <f>IF(F2171="COD1",tarifas!$D$11*(SUMIFS($H$11:$H$8770,$F$11:$F$8770,"=COD1",$B$11:$B$8770,"="&amp;B2171)/COUNTIFS($F$11:$F$8770,"=COD1",$B$11:$B$8770,"="&amp;B2171))/COUNTIFS($A$11:$A$8770,"="&amp;A2171,$F$11:$F$8770,"=COD1"),0)</f>
        <v>0</v>
      </c>
      <c r="L2171" s="13" t="e">
        <f>(VLOOKUP(F2171,tarifas!$C$7:$D$10,2,FALSE)+tarifas!$D$21)*datos!H2171</f>
        <v>#N/A</v>
      </c>
      <c r="M2171">
        <v>0</v>
      </c>
      <c r="N2171" s="13" t="e">
        <f t="shared" si="305"/>
        <v>#N/A</v>
      </c>
      <c r="O2171">
        <f t="shared" si="306"/>
        <v>0</v>
      </c>
      <c r="P2171" s="12">
        <f t="shared" si="307"/>
        <v>186.30414876081528</v>
      </c>
      <c r="Q2171">
        <f t="shared" si="308"/>
        <v>0</v>
      </c>
      <c r="R2171">
        <f>$D$2*tarifas!$D$12/24</f>
        <v>1.4541666666666666</v>
      </c>
      <c r="S2171" t="e">
        <f>VLOOKUP(E2171&amp;" "&amp;F2171,tarifas!$A$13:$D$20,4,FALSE)*P2171</f>
        <v>#N/A</v>
      </c>
      <c r="T2171">
        <f>IF(F2171="COD1",tarifas!$D$11*(SUMIFS($P$11:$P$8770,$F$11:$F$8770,"=COD1",$B$11:$B$8770,"="&amp;B2171)/COUNTIFS($F$11:$F$8770,"=COD1",$B$11:$B$8770,"="&amp;B2171))/COUNTIFS($A$11:$A$8770,"="&amp;A2171,$F$11:$F$8770,"=COD1"),0)</f>
        <v>0</v>
      </c>
      <c r="U2171" t="e">
        <f>(VLOOKUP(F2171,tarifas!$C$7:$D$10,2,FALSE)+tarifas!$D$21)*datos!P2171</f>
        <v>#N/A</v>
      </c>
      <c r="V2171" t="e">
        <f t="shared" si="309"/>
        <v>#N/A</v>
      </c>
      <c r="W2171">
        <f t="shared" si="310"/>
        <v>0</v>
      </c>
    </row>
    <row r="2172" spans="1:23" x14ac:dyDescent="0.25">
      <c r="A2172">
        <f t="shared" si="303"/>
        <v>90</v>
      </c>
      <c r="B2172">
        <f t="shared" si="304"/>
        <v>4</v>
      </c>
      <c r="C2172" s="1">
        <f t="shared" si="311"/>
        <v>41730.041666661426</v>
      </c>
      <c r="D2172" s="7">
        <v>0</v>
      </c>
      <c r="E2172" s="7"/>
      <c r="G2172">
        <v>12.7</v>
      </c>
      <c r="H2172" s="12">
        <v>180.98461508421198</v>
      </c>
      <c r="I2172" s="13">
        <f>$D$2*tarifas!$D$12/24</f>
        <v>1.4541666666666666</v>
      </c>
      <c r="J2172" s="13" t="e">
        <f>VLOOKUP(E2172&amp;" "&amp;F2172,tarifas!$A$13:$D$20,4,FALSE)*H2172</f>
        <v>#N/A</v>
      </c>
      <c r="K2172" s="13">
        <f>IF(F2172="COD1",tarifas!$D$11*(SUMIFS($H$11:$H$8770,$F$11:$F$8770,"=COD1",$B$11:$B$8770,"="&amp;B2172)/COUNTIFS($F$11:$F$8770,"=COD1",$B$11:$B$8770,"="&amp;B2172))/COUNTIFS($A$11:$A$8770,"="&amp;A2172,$F$11:$F$8770,"=COD1"),0)</f>
        <v>0</v>
      </c>
      <c r="L2172" s="13" t="e">
        <f>(VLOOKUP(F2172,tarifas!$C$7:$D$10,2,FALSE)+tarifas!$D$21)*datos!H2172</f>
        <v>#N/A</v>
      </c>
      <c r="M2172">
        <v>0</v>
      </c>
      <c r="N2172" s="13" t="e">
        <f t="shared" si="305"/>
        <v>#N/A</v>
      </c>
      <c r="O2172">
        <f t="shared" si="306"/>
        <v>0</v>
      </c>
      <c r="P2172" s="12">
        <f t="shared" si="307"/>
        <v>180.98461508421198</v>
      </c>
      <c r="Q2172">
        <f t="shared" si="308"/>
        <v>0</v>
      </c>
      <c r="R2172">
        <f>$D$2*tarifas!$D$12/24</f>
        <v>1.4541666666666666</v>
      </c>
      <c r="S2172" t="e">
        <f>VLOOKUP(E2172&amp;" "&amp;F2172,tarifas!$A$13:$D$20,4,FALSE)*P2172</f>
        <v>#N/A</v>
      </c>
      <c r="T2172">
        <f>IF(F2172="COD1",tarifas!$D$11*(SUMIFS($P$11:$P$8770,$F$11:$F$8770,"=COD1",$B$11:$B$8770,"="&amp;B2172)/COUNTIFS($F$11:$F$8770,"=COD1",$B$11:$B$8770,"="&amp;B2172))/COUNTIFS($A$11:$A$8770,"="&amp;A2172,$F$11:$F$8770,"=COD1"),0)</f>
        <v>0</v>
      </c>
      <c r="U2172" t="e">
        <f>(VLOOKUP(F2172,tarifas!$C$7:$D$10,2,FALSE)+tarifas!$D$21)*datos!P2172</f>
        <v>#N/A</v>
      </c>
      <c r="V2172" t="e">
        <f t="shared" si="309"/>
        <v>#N/A</v>
      </c>
      <c r="W2172">
        <f t="shared" si="310"/>
        <v>0</v>
      </c>
    </row>
    <row r="2173" spans="1:23" x14ac:dyDescent="0.25">
      <c r="A2173">
        <f t="shared" si="303"/>
        <v>90</v>
      </c>
      <c r="B2173">
        <f t="shared" si="304"/>
        <v>4</v>
      </c>
      <c r="C2173" s="1">
        <f t="shared" si="311"/>
        <v>41730.08333332809</v>
      </c>
      <c r="D2173" s="7">
        <v>0</v>
      </c>
      <c r="E2173" s="7"/>
      <c r="G2173">
        <v>10.130000000000001</v>
      </c>
      <c r="H2173" s="12">
        <v>180.5518113526133</v>
      </c>
      <c r="I2173" s="13">
        <f>$D$2*tarifas!$D$12/24</f>
        <v>1.4541666666666666</v>
      </c>
      <c r="J2173" s="13" t="e">
        <f>VLOOKUP(E2173&amp;" "&amp;F2173,tarifas!$A$13:$D$20,4,FALSE)*H2173</f>
        <v>#N/A</v>
      </c>
      <c r="K2173" s="13">
        <f>IF(F2173="COD1",tarifas!$D$11*(SUMIFS($H$11:$H$8770,$F$11:$F$8770,"=COD1",$B$11:$B$8770,"="&amp;B2173)/COUNTIFS($F$11:$F$8770,"=COD1",$B$11:$B$8770,"="&amp;B2173))/COUNTIFS($A$11:$A$8770,"="&amp;A2173,$F$11:$F$8770,"=COD1"),0)</f>
        <v>0</v>
      </c>
      <c r="L2173" s="13" t="e">
        <f>(VLOOKUP(F2173,tarifas!$C$7:$D$10,2,FALSE)+tarifas!$D$21)*datos!H2173</f>
        <v>#N/A</v>
      </c>
      <c r="M2173">
        <v>0</v>
      </c>
      <c r="N2173" s="13" t="e">
        <f t="shared" si="305"/>
        <v>#N/A</v>
      </c>
      <c r="O2173">
        <f t="shared" si="306"/>
        <v>0</v>
      </c>
      <c r="P2173" s="12">
        <f t="shared" si="307"/>
        <v>180.5518113526133</v>
      </c>
      <c r="Q2173">
        <f t="shared" si="308"/>
        <v>0</v>
      </c>
      <c r="R2173">
        <f>$D$2*tarifas!$D$12/24</f>
        <v>1.4541666666666666</v>
      </c>
      <c r="S2173" t="e">
        <f>VLOOKUP(E2173&amp;" "&amp;F2173,tarifas!$A$13:$D$20,4,FALSE)*P2173</f>
        <v>#N/A</v>
      </c>
      <c r="T2173">
        <f>IF(F2173="COD1",tarifas!$D$11*(SUMIFS($P$11:$P$8770,$F$11:$F$8770,"=COD1",$B$11:$B$8770,"="&amp;B2173)/COUNTIFS($F$11:$F$8770,"=COD1",$B$11:$B$8770,"="&amp;B2173))/COUNTIFS($A$11:$A$8770,"="&amp;A2173,$F$11:$F$8770,"=COD1"),0)</f>
        <v>0</v>
      </c>
      <c r="U2173" t="e">
        <f>(VLOOKUP(F2173,tarifas!$C$7:$D$10,2,FALSE)+tarifas!$D$21)*datos!P2173</f>
        <v>#N/A</v>
      </c>
      <c r="V2173" t="e">
        <f t="shared" si="309"/>
        <v>#N/A</v>
      </c>
      <c r="W2173">
        <f t="shared" si="310"/>
        <v>0</v>
      </c>
    </row>
    <row r="2174" spans="1:23" x14ac:dyDescent="0.25">
      <c r="A2174">
        <f t="shared" si="303"/>
        <v>90</v>
      </c>
      <c r="B2174">
        <f t="shared" si="304"/>
        <v>4</v>
      </c>
      <c r="C2174" s="1">
        <f t="shared" si="311"/>
        <v>41730.124999994754</v>
      </c>
      <c r="D2174" s="7">
        <v>0</v>
      </c>
      <c r="E2174" s="7"/>
      <c r="G2174">
        <v>10</v>
      </c>
      <c r="H2174" s="12">
        <v>174.40534758850058</v>
      </c>
      <c r="I2174" s="13">
        <f>$D$2*tarifas!$D$12/24</f>
        <v>1.4541666666666666</v>
      </c>
      <c r="J2174" s="13" t="e">
        <f>VLOOKUP(E2174&amp;" "&amp;F2174,tarifas!$A$13:$D$20,4,FALSE)*H2174</f>
        <v>#N/A</v>
      </c>
      <c r="K2174" s="13">
        <f>IF(F2174="COD1",tarifas!$D$11*(SUMIFS($H$11:$H$8770,$F$11:$F$8770,"=COD1",$B$11:$B$8770,"="&amp;B2174)/COUNTIFS($F$11:$F$8770,"=COD1",$B$11:$B$8770,"="&amp;B2174))/COUNTIFS($A$11:$A$8770,"="&amp;A2174,$F$11:$F$8770,"=COD1"),0)</f>
        <v>0</v>
      </c>
      <c r="L2174" s="13" t="e">
        <f>(VLOOKUP(F2174,tarifas!$C$7:$D$10,2,FALSE)+tarifas!$D$21)*datos!H2174</f>
        <v>#N/A</v>
      </c>
      <c r="M2174">
        <v>0</v>
      </c>
      <c r="N2174" s="13" t="e">
        <f t="shared" si="305"/>
        <v>#N/A</v>
      </c>
      <c r="O2174">
        <f t="shared" si="306"/>
        <v>0</v>
      </c>
      <c r="P2174" s="12">
        <f t="shared" si="307"/>
        <v>174.40534758850058</v>
      </c>
      <c r="Q2174">
        <f t="shared" si="308"/>
        <v>0</v>
      </c>
      <c r="R2174">
        <f>$D$2*tarifas!$D$12/24</f>
        <v>1.4541666666666666</v>
      </c>
      <c r="S2174" t="e">
        <f>VLOOKUP(E2174&amp;" "&amp;F2174,tarifas!$A$13:$D$20,4,FALSE)*P2174</f>
        <v>#N/A</v>
      </c>
      <c r="T2174">
        <f>IF(F2174="COD1",tarifas!$D$11*(SUMIFS($P$11:$P$8770,$F$11:$F$8770,"=COD1",$B$11:$B$8770,"="&amp;B2174)/COUNTIFS($F$11:$F$8770,"=COD1",$B$11:$B$8770,"="&amp;B2174))/COUNTIFS($A$11:$A$8770,"="&amp;A2174,$F$11:$F$8770,"=COD1"),0)</f>
        <v>0</v>
      </c>
      <c r="U2174" t="e">
        <f>(VLOOKUP(F2174,tarifas!$C$7:$D$10,2,FALSE)+tarifas!$D$21)*datos!P2174</f>
        <v>#N/A</v>
      </c>
      <c r="V2174" t="e">
        <f t="shared" si="309"/>
        <v>#N/A</v>
      </c>
      <c r="W2174">
        <f t="shared" si="310"/>
        <v>0</v>
      </c>
    </row>
    <row r="2175" spans="1:23" x14ac:dyDescent="0.25">
      <c r="A2175">
        <f t="shared" si="303"/>
        <v>90</v>
      </c>
      <c r="B2175">
        <f t="shared" si="304"/>
        <v>4</v>
      </c>
      <c r="C2175" s="1">
        <f t="shared" si="311"/>
        <v>41730.166666661418</v>
      </c>
      <c r="D2175" s="7">
        <v>0</v>
      </c>
      <c r="E2175" s="7"/>
      <c r="G2175">
        <v>10</v>
      </c>
      <c r="H2175" s="12">
        <v>172.34701975295033</v>
      </c>
      <c r="I2175" s="13">
        <f>$D$2*tarifas!$D$12/24</f>
        <v>1.4541666666666666</v>
      </c>
      <c r="J2175" s="13" t="e">
        <f>VLOOKUP(E2175&amp;" "&amp;F2175,tarifas!$A$13:$D$20,4,FALSE)*H2175</f>
        <v>#N/A</v>
      </c>
      <c r="K2175" s="13">
        <f>IF(F2175="COD1",tarifas!$D$11*(SUMIFS($H$11:$H$8770,$F$11:$F$8770,"=COD1",$B$11:$B$8770,"="&amp;B2175)/COUNTIFS($F$11:$F$8770,"=COD1",$B$11:$B$8770,"="&amp;B2175))/COUNTIFS($A$11:$A$8770,"="&amp;A2175,$F$11:$F$8770,"=COD1"),0)</f>
        <v>0</v>
      </c>
      <c r="L2175" s="13" t="e">
        <f>(VLOOKUP(F2175,tarifas!$C$7:$D$10,2,FALSE)+tarifas!$D$21)*datos!H2175</f>
        <v>#N/A</v>
      </c>
      <c r="M2175">
        <v>0</v>
      </c>
      <c r="N2175" s="13" t="e">
        <f t="shared" si="305"/>
        <v>#N/A</v>
      </c>
      <c r="O2175">
        <f t="shared" si="306"/>
        <v>0</v>
      </c>
      <c r="P2175" s="12">
        <f t="shared" si="307"/>
        <v>172.34701975295033</v>
      </c>
      <c r="Q2175">
        <f t="shared" si="308"/>
        <v>0</v>
      </c>
      <c r="R2175">
        <f>$D$2*tarifas!$D$12/24</f>
        <v>1.4541666666666666</v>
      </c>
      <c r="S2175" t="e">
        <f>VLOOKUP(E2175&amp;" "&amp;F2175,tarifas!$A$13:$D$20,4,FALSE)*P2175</f>
        <v>#N/A</v>
      </c>
      <c r="T2175">
        <f>IF(F2175="COD1",tarifas!$D$11*(SUMIFS($P$11:$P$8770,$F$11:$F$8770,"=COD1",$B$11:$B$8770,"="&amp;B2175)/COUNTIFS($F$11:$F$8770,"=COD1",$B$11:$B$8770,"="&amp;B2175))/COUNTIFS($A$11:$A$8770,"="&amp;A2175,$F$11:$F$8770,"=COD1"),0)</f>
        <v>0</v>
      </c>
      <c r="U2175" t="e">
        <f>(VLOOKUP(F2175,tarifas!$C$7:$D$10,2,FALSE)+tarifas!$D$21)*datos!P2175</f>
        <v>#N/A</v>
      </c>
      <c r="V2175" t="e">
        <f t="shared" si="309"/>
        <v>#N/A</v>
      </c>
      <c r="W2175">
        <f t="shared" si="310"/>
        <v>0</v>
      </c>
    </row>
    <row r="2176" spans="1:23" x14ac:dyDescent="0.25">
      <c r="A2176">
        <f t="shared" si="303"/>
        <v>90</v>
      </c>
      <c r="B2176">
        <f t="shared" si="304"/>
        <v>4</v>
      </c>
      <c r="C2176" s="1">
        <f t="shared" si="311"/>
        <v>41730.208333328083</v>
      </c>
      <c r="D2176" s="7">
        <v>0</v>
      </c>
      <c r="E2176" s="7"/>
      <c r="G2176">
        <v>17.399999999999999</v>
      </c>
      <c r="H2176" s="12">
        <v>170.85486939231248</v>
      </c>
      <c r="I2176" s="13">
        <f>$D$2*tarifas!$D$12/24</f>
        <v>1.4541666666666666</v>
      </c>
      <c r="J2176" s="13" t="e">
        <f>VLOOKUP(E2176&amp;" "&amp;F2176,tarifas!$A$13:$D$20,4,FALSE)*H2176</f>
        <v>#N/A</v>
      </c>
      <c r="K2176" s="13">
        <f>IF(F2176="COD1",tarifas!$D$11*(SUMIFS($H$11:$H$8770,$F$11:$F$8770,"=COD1",$B$11:$B$8770,"="&amp;B2176)/COUNTIFS($F$11:$F$8770,"=COD1",$B$11:$B$8770,"="&amp;B2176))/COUNTIFS($A$11:$A$8770,"="&amp;A2176,$F$11:$F$8770,"=COD1"),0)</f>
        <v>0</v>
      </c>
      <c r="L2176" s="13" t="e">
        <f>(VLOOKUP(F2176,tarifas!$C$7:$D$10,2,FALSE)+tarifas!$D$21)*datos!H2176</f>
        <v>#N/A</v>
      </c>
      <c r="M2176">
        <v>0</v>
      </c>
      <c r="N2176" s="13" t="e">
        <f t="shared" si="305"/>
        <v>#N/A</v>
      </c>
      <c r="O2176">
        <f t="shared" si="306"/>
        <v>0</v>
      </c>
      <c r="P2176" s="12">
        <f t="shared" si="307"/>
        <v>170.85486939231248</v>
      </c>
      <c r="Q2176">
        <f t="shared" si="308"/>
        <v>0</v>
      </c>
      <c r="R2176">
        <f>$D$2*tarifas!$D$12/24</f>
        <v>1.4541666666666666</v>
      </c>
      <c r="S2176" t="e">
        <f>VLOOKUP(E2176&amp;" "&amp;F2176,tarifas!$A$13:$D$20,4,FALSE)*P2176</f>
        <v>#N/A</v>
      </c>
      <c r="T2176">
        <f>IF(F2176="COD1",tarifas!$D$11*(SUMIFS($P$11:$P$8770,$F$11:$F$8770,"=COD1",$B$11:$B$8770,"="&amp;B2176)/COUNTIFS($F$11:$F$8770,"=COD1",$B$11:$B$8770,"="&amp;B2176))/COUNTIFS($A$11:$A$8770,"="&amp;A2176,$F$11:$F$8770,"=COD1"),0)</f>
        <v>0</v>
      </c>
      <c r="U2176" t="e">
        <f>(VLOOKUP(F2176,tarifas!$C$7:$D$10,2,FALSE)+tarifas!$D$21)*datos!P2176</f>
        <v>#N/A</v>
      </c>
      <c r="V2176" t="e">
        <f t="shared" si="309"/>
        <v>#N/A</v>
      </c>
      <c r="W2176">
        <f t="shared" si="310"/>
        <v>0</v>
      </c>
    </row>
    <row r="2177" spans="1:23" x14ac:dyDescent="0.25">
      <c r="A2177">
        <f t="shared" si="303"/>
        <v>90</v>
      </c>
      <c r="B2177">
        <f t="shared" si="304"/>
        <v>4</v>
      </c>
      <c r="C2177" s="1">
        <f t="shared" si="311"/>
        <v>41730.249999994747</v>
      </c>
      <c r="D2177" s="7">
        <v>0</v>
      </c>
      <c r="E2177" s="7"/>
      <c r="G2177">
        <v>9</v>
      </c>
      <c r="H2177" s="12">
        <v>164.70106794692992</v>
      </c>
      <c r="I2177" s="13">
        <f>$D$2*tarifas!$D$12/24</f>
        <v>1.4541666666666666</v>
      </c>
      <c r="J2177" s="13" t="e">
        <f>VLOOKUP(E2177&amp;" "&amp;F2177,tarifas!$A$13:$D$20,4,FALSE)*H2177</f>
        <v>#N/A</v>
      </c>
      <c r="K2177" s="13">
        <f>IF(F2177="COD1",tarifas!$D$11*(SUMIFS($H$11:$H$8770,$F$11:$F$8770,"=COD1",$B$11:$B$8770,"="&amp;B2177)/COUNTIFS($F$11:$F$8770,"=COD1",$B$11:$B$8770,"="&amp;B2177))/COUNTIFS($A$11:$A$8770,"="&amp;A2177,$F$11:$F$8770,"=COD1"),0)</f>
        <v>0</v>
      </c>
      <c r="L2177" s="13" t="e">
        <f>(VLOOKUP(F2177,tarifas!$C$7:$D$10,2,FALSE)+tarifas!$D$21)*datos!H2177</f>
        <v>#N/A</v>
      </c>
      <c r="M2177">
        <v>3.2034499999999997</v>
      </c>
      <c r="N2177" s="13" t="e">
        <f t="shared" si="305"/>
        <v>#N/A</v>
      </c>
      <c r="O2177">
        <f t="shared" si="306"/>
        <v>3.2034499999999997</v>
      </c>
      <c r="P2177" s="12">
        <f t="shared" si="307"/>
        <v>161.49761794692992</v>
      </c>
      <c r="Q2177">
        <f t="shared" si="308"/>
        <v>0</v>
      </c>
      <c r="R2177">
        <f>$D$2*tarifas!$D$12/24</f>
        <v>1.4541666666666666</v>
      </c>
      <c r="S2177" t="e">
        <f>VLOOKUP(E2177&amp;" "&amp;F2177,tarifas!$A$13:$D$20,4,FALSE)*P2177</f>
        <v>#N/A</v>
      </c>
      <c r="T2177">
        <f>IF(F2177="COD1",tarifas!$D$11*(SUMIFS($P$11:$P$8770,$F$11:$F$8770,"=COD1",$B$11:$B$8770,"="&amp;B2177)/COUNTIFS($F$11:$F$8770,"=COD1",$B$11:$B$8770,"="&amp;B2177))/COUNTIFS($A$11:$A$8770,"="&amp;A2177,$F$11:$F$8770,"=COD1"),0)</f>
        <v>0</v>
      </c>
      <c r="U2177" t="e">
        <f>(VLOOKUP(F2177,tarifas!$C$7:$D$10,2,FALSE)+tarifas!$D$21)*datos!P2177</f>
        <v>#N/A</v>
      </c>
      <c r="V2177" t="e">
        <f t="shared" si="309"/>
        <v>#N/A</v>
      </c>
      <c r="W2177">
        <f t="shared" si="310"/>
        <v>0</v>
      </c>
    </row>
    <row r="2178" spans="1:23" x14ac:dyDescent="0.25">
      <c r="A2178">
        <f t="shared" si="303"/>
        <v>90</v>
      </c>
      <c r="B2178">
        <f t="shared" si="304"/>
        <v>4</v>
      </c>
      <c r="C2178" s="1">
        <f t="shared" si="311"/>
        <v>41730.291666661411</v>
      </c>
      <c r="D2178" s="7">
        <v>19.318181818181817</v>
      </c>
      <c r="E2178" s="7"/>
      <c r="G2178">
        <v>12</v>
      </c>
      <c r="H2178" s="12">
        <v>209.98184554430867</v>
      </c>
      <c r="I2178" s="13">
        <f>$D$2*tarifas!$D$12/24</f>
        <v>1.4541666666666666</v>
      </c>
      <c r="J2178" s="13" t="e">
        <f>VLOOKUP(E2178&amp;" "&amp;F2178,tarifas!$A$13:$D$20,4,FALSE)*H2178</f>
        <v>#N/A</v>
      </c>
      <c r="K2178" s="13">
        <f>IF(F2178="COD1",tarifas!$D$11*(SUMIFS($H$11:$H$8770,$F$11:$F$8770,"=COD1",$B$11:$B$8770,"="&amp;B2178)/COUNTIFS($F$11:$F$8770,"=COD1",$B$11:$B$8770,"="&amp;B2178))/COUNTIFS($A$11:$A$8770,"="&amp;A2178,$F$11:$F$8770,"=COD1"),0)</f>
        <v>0</v>
      </c>
      <c r="L2178" s="13" t="e">
        <f>(VLOOKUP(F2178,tarifas!$C$7:$D$10,2,FALSE)+tarifas!$D$21)*datos!H2178</f>
        <v>#N/A</v>
      </c>
      <c r="M2178">
        <v>1.4098299999999999</v>
      </c>
      <c r="N2178" s="13" t="e">
        <f t="shared" si="305"/>
        <v>#N/A</v>
      </c>
      <c r="O2178">
        <f t="shared" si="306"/>
        <v>1.4098299999999999</v>
      </c>
      <c r="P2178" s="12">
        <f t="shared" si="307"/>
        <v>208.57201554430867</v>
      </c>
      <c r="Q2178">
        <f t="shared" si="308"/>
        <v>0</v>
      </c>
      <c r="R2178">
        <f>$D$2*tarifas!$D$12/24</f>
        <v>1.4541666666666666</v>
      </c>
      <c r="S2178" t="e">
        <f>VLOOKUP(E2178&amp;" "&amp;F2178,tarifas!$A$13:$D$20,4,FALSE)*P2178</f>
        <v>#N/A</v>
      </c>
      <c r="T2178">
        <f>IF(F2178="COD1",tarifas!$D$11*(SUMIFS($P$11:$P$8770,$F$11:$F$8770,"=COD1",$B$11:$B$8770,"="&amp;B2178)/COUNTIFS($F$11:$F$8770,"=COD1",$B$11:$B$8770,"="&amp;B2178))/COUNTIFS($A$11:$A$8770,"="&amp;A2178,$F$11:$F$8770,"=COD1"),0)</f>
        <v>0</v>
      </c>
      <c r="U2178" t="e">
        <f>(VLOOKUP(F2178,tarifas!$C$7:$D$10,2,FALSE)+tarifas!$D$21)*datos!P2178</f>
        <v>#N/A</v>
      </c>
      <c r="V2178" t="e">
        <f t="shared" si="309"/>
        <v>#N/A</v>
      </c>
      <c r="W2178">
        <f t="shared" si="310"/>
        <v>0</v>
      </c>
    </row>
    <row r="2179" spans="1:23" x14ac:dyDescent="0.25">
      <c r="A2179">
        <f t="shared" si="303"/>
        <v>90</v>
      </c>
      <c r="B2179">
        <f t="shared" si="304"/>
        <v>4</v>
      </c>
      <c r="C2179" s="1">
        <f t="shared" si="311"/>
        <v>41730.333333328075</v>
      </c>
      <c r="D2179" s="7">
        <v>57.18181818181818</v>
      </c>
      <c r="E2179" s="7"/>
      <c r="G2179">
        <v>31</v>
      </c>
      <c r="H2179" s="12">
        <v>383.23363166723345</v>
      </c>
      <c r="I2179" s="13">
        <f>$D$2*tarifas!$D$12/24</f>
        <v>1.4541666666666666</v>
      </c>
      <c r="J2179" s="13" t="e">
        <f>VLOOKUP(E2179&amp;" "&amp;F2179,tarifas!$A$13:$D$20,4,FALSE)*H2179</f>
        <v>#N/A</v>
      </c>
      <c r="K2179" s="13">
        <f>IF(F2179="COD1",tarifas!$D$11*(SUMIFS($H$11:$H$8770,$F$11:$F$8770,"=COD1",$B$11:$B$8770,"="&amp;B2179)/COUNTIFS($F$11:$F$8770,"=COD1",$B$11:$B$8770,"="&amp;B2179))/COUNTIFS($A$11:$A$8770,"="&amp;A2179,$F$11:$F$8770,"=COD1"),0)</f>
        <v>0</v>
      </c>
      <c r="L2179" s="13" t="e">
        <f>(VLOOKUP(F2179,tarifas!$C$7:$D$10,2,FALSE)+tarifas!$D$21)*datos!H2179</f>
        <v>#N/A</v>
      </c>
      <c r="M2179">
        <v>12.73499</v>
      </c>
      <c r="N2179" s="13" t="e">
        <f t="shared" si="305"/>
        <v>#N/A</v>
      </c>
      <c r="O2179">
        <f t="shared" si="306"/>
        <v>12.73499</v>
      </c>
      <c r="P2179" s="12">
        <f t="shared" si="307"/>
        <v>370.49864166723347</v>
      </c>
      <c r="Q2179">
        <f t="shared" si="308"/>
        <v>0</v>
      </c>
      <c r="R2179">
        <f>$D$2*tarifas!$D$12/24</f>
        <v>1.4541666666666666</v>
      </c>
      <c r="S2179" t="e">
        <f>VLOOKUP(E2179&amp;" "&amp;F2179,tarifas!$A$13:$D$20,4,FALSE)*P2179</f>
        <v>#N/A</v>
      </c>
      <c r="T2179">
        <f>IF(F2179="COD1",tarifas!$D$11*(SUMIFS($P$11:$P$8770,$F$11:$F$8770,"=COD1",$B$11:$B$8770,"="&amp;B2179)/COUNTIFS($F$11:$F$8770,"=COD1",$B$11:$B$8770,"="&amp;B2179))/COUNTIFS($A$11:$A$8770,"="&amp;A2179,$F$11:$F$8770,"=COD1"),0)</f>
        <v>0</v>
      </c>
      <c r="U2179" t="e">
        <f>(VLOOKUP(F2179,tarifas!$C$7:$D$10,2,FALSE)+tarifas!$D$21)*datos!P2179</f>
        <v>#N/A</v>
      </c>
      <c r="V2179" t="e">
        <f t="shared" si="309"/>
        <v>#N/A</v>
      </c>
      <c r="W2179">
        <f t="shared" si="310"/>
        <v>0</v>
      </c>
    </row>
    <row r="2180" spans="1:23" x14ac:dyDescent="0.25">
      <c r="A2180">
        <f t="shared" si="303"/>
        <v>90</v>
      </c>
      <c r="B2180">
        <f t="shared" si="304"/>
        <v>4</v>
      </c>
      <c r="C2180" s="1">
        <f t="shared" si="311"/>
        <v>41730.374999994739</v>
      </c>
      <c r="D2180" s="7">
        <v>157.37878787878788</v>
      </c>
      <c r="E2180" s="7"/>
      <c r="G2180">
        <v>33.200000000000003</v>
      </c>
      <c r="H2180" s="12">
        <v>477.85416992209406</v>
      </c>
      <c r="I2180" s="13">
        <f>$D$2*tarifas!$D$12/24</f>
        <v>1.4541666666666666</v>
      </c>
      <c r="J2180" s="13" t="e">
        <f>VLOOKUP(E2180&amp;" "&amp;F2180,tarifas!$A$13:$D$20,4,FALSE)*H2180</f>
        <v>#N/A</v>
      </c>
      <c r="K2180" s="13">
        <f>IF(F2180="COD1",tarifas!$D$11*(SUMIFS($H$11:$H$8770,$F$11:$F$8770,"=COD1",$B$11:$B$8770,"="&amp;B2180)/COUNTIFS($F$11:$F$8770,"=COD1",$B$11:$B$8770,"="&amp;B2180))/COUNTIFS($A$11:$A$8770,"="&amp;A2180,$F$11:$F$8770,"=COD1"),0)</f>
        <v>0</v>
      </c>
      <c r="L2180" s="13" t="e">
        <f>(VLOOKUP(F2180,tarifas!$C$7:$D$10,2,FALSE)+tarifas!$D$21)*datos!H2180</f>
        <v>#N/A</v>
      </c>
      <c r="M2180">
        <v>93.038710000000009</v>
      </c>
      <c r="N2180" s="13" t="e">
        <f t="shared" si="305"/>
        <v>#N/A</v>
      </c>
      <c r="O2180">
        <f t="shared" si="306"/>
        <v>93.038710000000009</v>
      </c>
      <c r="P2180" s="12">
        <f t="shared" si="307"/>
        <v>384.81545992209408</v>
      </c>
      <c r="Q2180">
        <f t="shared" si="308"/>
        <v>0</v>
      </c>
      <c r="R2180">
        <f>$D$2*tarifas!$D$12/24</f>
        <v>1.4541666666666666</v>
      </c>
      <c r="S2180" t="e">
        <f>VLOOKUP(E2180&amp;" "&amp;F2180,tarifas!$A$13:$D$20,4,FALSE)*P2180</f>
        <v>#N/A</v>
      </c>
      <c r="T2180">
        <f>IF(F2180="COD1",tarifas!$D$11*(SUMIFS($P$11:$P$8770,$F$11:$F$8770,"=COD1",$B$11:$B$8770,"="&amp;B2180)/COUNTIFS($F$11:$F$8770,"=COD1",$B$11:$B$8770,"="&amp;B2180))/COUNTIFS($A$11:$A$8770,"="&amp;A2180,$F$11:$F$8770,"=COD1"),0)</f>
        <v>0</v>
      </c>
      <c r="U2180" t="e">
        <f>(VLOOKUP(F2180,tarifas!$C$7:$D$10,2,FALSE)+tarifas!$D$21)*datos!P2180</f>
        <v>#N/A</v>
      </c>
      <c r="V2180" t="e">
        <f t="shared" si="309"/>
        <v>#N/A</v>
      </c>
      <c r="W2180">
        <f t="shared" si="310"/>
        <v>0</v>
      </c>
    </row>
    <row r="2181" spans="1:23" x14ac:dyDescent="0.25">
      <c r="A2181">
        <f t="shared" si="303"/>
        <v>90</v>
      </c>
      <c r="B2181">
        <f t="shared" si="304"/>
        <v>4</v>
      </c>
      <c r="C2181" s="1">
        <f t="shared" si="311"/>
        <v>41730.416666661404</v>
      </c>
      <c r="D2181" s="7">
        <v>279.72727272727275</v>
      </c>
      <c r="E2181" s="7"/>
      <c r="G2181">
        <v>30</v>
      </c>
      <c r="H2181" s="12">
        <v>532.69939443259534</v>
      </c>
      <c r="I2181" s="13">
        <f>$D$2*tarifas!$D$12/24</f>
        <v>1.4541666666666666</v>
      </c>
      <c r="J2181" s="13" t="e">
        <f>VLOOKUP(E2181&amp;" "&amp;F2181,tarifas!$A$13:$D$20,4,FALSE)*H2181</f>
        <v>#N/A</v>
      </c>
      <c r="K2181" s="13">
        <f>IF(F2181="COD1",tarifas!$D$11*(SUMIFS($H$11:$H$8770,$F$11:$F$8770,"=COD1",$B$11:$B$8770,"="&amp;B2181)/COUNTIFS($F$11:$F$8770,"=COD1",$B$11:$B$8770,"="&amp;B2181))/COUNTIFS($A$11:$A$8770,"="&amp;A2181,$F$11:$F$8770,"=COD1"),0)</f>
        <v>0</v>
      </c>
      <c r="L2181" s="13" t="e">
        <f>(VLOOKUP(F2181,tarifas!$C$7:$D$10,2,FALSE)+tarifas!$D$21)*datos!H2181</f>
        <v>#N/A</v>
      </c>
      <c r="M2181">
        <v>100.53725</v>
      </c>
      <c r="N2181" s="13" t="e">
        <f t="shared" si="305"/>
        <v>#N/A</v>
      </c>
      <c r="O2181">
        <f t="shared" si="306"/>
        <v>100.53725</v>
      </c>
      <c r="P2181" s="12">
        <f t="shared" si="307"/>
        <v>432.16214443259537</v>
      </c>
      <c r="Q2181">
        <f t="shared" si="308"/>
        <v>0</v>
      </c>
      <c r="R2181">
        <f>$D$2*tarifas!$D$12/24</f>
        <v>1.4541666666666666</v>
      </c>
      <c r="S2181" t="e">
        <f>VLOOKUP(E2181&amp;" "&amp;F2181,tarifas!$A$13:$D$20,4,FALSE)*P2181</f>
        <v>#N/A</v>
      </c>
      <c r="T2181">
        <f>IF(F2181="COD1",tarifas!$D$11*(SUMIFS($P$11:$P$8770,$F$11:$F$8770,"=COD1",$B$11:$B$8770,"="&amp;B2181)/COUNTIFS($F$11:$F$8770,"=COD1",$B$11:$B$8770,"="&amp;B2181))/COUNTIFS($A$11:$A$8770,"="&amp;A2181,$F$11:$F$8770,"=COD1"),0)</f>
        <v>0</v>
      </c>
      <c r="U2181" t="e">
        <f>(VLOOKUP(F2181,tarifas!$C$7:$D$10,2,FALSE)+tarifas!$D$21)*datos!P2181</f>
        <v>#N/A</v>
      </c>
      <c r="V2181" t="e">
        <f t="shared" si="309"/>
        <v>#N/A</v>
      </c>
      <c r="W2181">
        <f t="shared" si="310"/>
        <v>0</v>
      </c>
    </row>
    <row r="2182" spans="1:23" x14ac:dyDescent="0.25">
      <c r="A2182">
        <f t="shared" si="303"/>
        <v>90</v>
      </c>
      <c r="B2182">
        <f t="shared" si="304"/>
        <v>4</v>
      </c>
      <c r="C2182" s="1">
        <f t="shared" si="311"/>
        <v>41730.458333328068</v>
      </c>
      <c r="D2182" s="7">
        <v>578.25757575757586</v>
      </c>
      <c r="E2182" s="7"/>
      <c r="G2182">
        <v>25</v>
      </c>
      <c r="H2182" s="12">
        <v>396.44175897303944</v>
      </c>
      <c r="I2182" s="13">
        <f>$D$2*tarifas!$D$12/24</f>
        <v>1.4541666666666666</v>
      </c>
      <c r="J2182" s="13" t="e">
        <f>VLOOKUP(E2182&amp;" "&amp;F2182,tarifas!$A$13:$D$20,4,FALSE)*H2182</f>
        <v>#N/A</v>
      </c>
      <c r="K2182" s="13">
        <f>IF(F2182="COD1",tarifas!$D$11*(SUMIFS($H$11:$H$8770,$F$11:$F$8770,"=COD1",$B$11:$B$8770,"="&amp;B2182)/COUNTIFS($F$11:$F$8770,"=COD1",$B$11:$B$8770,"="&amp;B2182))/COUNTIFS($A$11:$A$8770,"="&amp;A2182,$F$11:$F$8770,"=COD1"),0)</f>
        <v>0</v>
      </c>
      <c r="L2182" s="13" t="e">
        <f>(VLOOKUP(F2182,tarifas!$C$7:$D$10,2,FALSE)+tarifas!$D$21)*datos!H2182</f>
        <v>#N/A</v>
      </c>
      <c r="M2182">
        <v>75.730059999999995</v>
      </c>
      <c r="N2182" s="13" t="e">
        <f t="shared" si="305"/>
        <v>#N/A</v>
      </c>
      <c r="O2182">
        <f t="shared" si="306"/>
        <v>75.730059999999995</v>
      </c>
      <c r="P2182" s="12">
        <f t="shared" si="307"/>
        <v>320.71169897303946</v>
      </c>
      <c r="Q2182">
        <f t="shared" si="308"/>
        <v>0</v>
      </c>
      <c r="R2182">
        <f>$D$2*tarifas!$D$12/24</f>
        <v>1.4541666666666666</v>
      </c>
      <c r="S2182" t="e">
        <f>VLOOKUP(E2182&amp;" "&amp;F2182,tarifas!$A$13:$D$20,4,FALSE)*P2182</f>
        <v>#N/A</v>
      </c>
      <c r="T2182">
        <f>IF(F2182="COD1",tarifas!$D$11*(SUMIFS($P$11:$P$8770,$F$11:$F$8770,"=COD1",$B$11:$B$8770,"="&amp;B2182)/COUNTIFS($F$11:$F$8770,"=COD1",$B$11:$B$8770,"="&amp;B2182))/COUNTIFS($A$11:$A$8770,"="&amp;A2182,$F$11:$F$8770,"=COD1"),0)</f>
        <v>0</v>
      </c>
      <c r="U2182" t="e">
        <f>(VLOOKUP(F2182,tarifas!$C$7:$D$10,2,FALSE)+tarifas!$D$21)*datos!P2182</f>
        <v>#N/A</v>
      </c>
      <c r="V2182" t="e">
        <f t="shared" si="309"/>
        <v>#N/A</v>
      </c>
      <c r="W2182">
        <f t="shared" si="310"/>
        <v>0</v>
      </c>
    </row>
    <row r="2183" spans="1:23" x14ac:dyDescent="0.25">
      <c r="A2183">
        <f t="shared" si="303"/>
        <v>90</v>
      </c>
      <c r="B2183">
        <f t="shared" si="304"/>
        <v>4</v>
      </c>
      <c r="C2183" s="1">
        <f t="shared" si="311"/>
        <v>41730.499999994732</v>
      </c>
      <c r="D2183" s="7">
        <v>536.0151515151515</v>
      </c>
      <c r="E2183" s="7"/>
      <c r="G2183">
        <v>27</v>
      </c>
      <c r="H2183" s="12">
        <v>382.2193963323881</v>
      </c>
      <c r="I2183" s="13">
        <f>$D$2*tarifas!$D$12/24</f>
        <v>1.4541666666666666</v>
      </c>
      <c r="J2183" s="13" t="e">
        <f>VLOOKUP(E2183&amp;" "&amp;F2183,tarifas!$A$13:$D$20,4,FALSE)*H2183</f>
        <v>#N/A</v>
      </c>
      <c r="K2183" s="13">
        <f>IF(F2183="COD1",tarifas!$D$11*(SUMIFS($H$11:$H$8770,$F$11:$F$8770,"=COD1",$B$11:$B$8770,"="&amp;B2183)/COUNTIFS($F$11:$F$8770,"=COD1",$B$11:$B$8770,"="&amp;B2183))/COUNTIFS($A$11:$A$8770,"="&amp;A2183,$F$11:$F$8770,"=COD1"),0)</f>
        <v>0</v>
      </c>
      <c r="L2183" s="13" t="e">
        <f>(VLOOKUP(F2183,tarifas!$C$7:$D$10,2,FALSE)+tarifas!$D$21)*datos!H2183</f>
        <v>#N/A</v>
      </c>
      <c r="M2183">
        <v>97.01634</v>
      </c>
      <c r="N2183" s="13" t="e">
        <f t="shared" si="305"/>
        <v>#N/A</v>
      </c>
      <c r="O2183">
        <f t="shared" si="306"/>
        <v>97.01634</v>
      </c>
      <c r="P2183" s="12">
        <f t="shared" si="307"/>
        <v>285.20305633238809</v>
      </c>
      <c r="Q2183">
        <f t="shared" si="308"/>
        <v>0</v>
      </c>
      <c r="R2183">
        <f>$D$2*tarifas!$D$12/24</f>
        <v>1.4541666666666666</v>
      </c>
      <c r="S2183" t="e">
        <f>VLOOKUP(E2183&amp;" "&amp;F2183,tarifas!$A$13:$D$20,4,FALSE)*P2183</f>
        <v>#N/A</v>
      </c>
      <c r="T2183">
        <f>IF(F2183="COD1",tarifas!$D$11*(SUMIFS($P$11:$P$8770,$F$11:$F$8770,"=COD1",$B$11:$B$8770,"="&amp;B2183)/COUNTIFS($F$11:$F$8770,"=COD1",$B$11:$B$8770,"="&amp;B2183))/COUNTIFS($A$11:$A$8770,"="&amp;A2183,$F$11:$F$8770,"=COD1"),0)</f>
        <v>0</v>
      </c>
      <c r="U2183" t="e">
        <f>(VLOOKUP(F2183,tarifas!$C$7:$D$10,2,FALSE)+tarifas!$D$21)*datos!P2183</f>
        <v>#N/A</v>
      </c>
      <c r="V2183" t="e">
        <f t="shared" si="309"/>
        <v>#N/A</v>
      </c>
      <c r="W2183">
        <f t="shared" si="310"/>
        <v>0</v>
      </c>
    </row>
    <row r="2184" spans="1:23" x14ac:dyDescent="0.25">
      <c r="A2184">
        <f t="shared" si="303"/>
        <v>90</v>
      </c>
      <c r="B2184">
        <f t="shared" si="304"/>
        <v>4</v>
      </c>
      <c r="C2184" s="1">
        <f t="shared" si="311"/>
        <v>41730.541666661396</v>
      </c>
      <c r="D2184" s="7">
        <v>570.78787878787887</v>
      </c>
      <c r="E2184" s="7"/>
      <c r="G2184">
        <v>21.92</v>
      </c>
      <c r="H2184" s="12">
        <v>527.77351631943895</v>
      </c>
      <c r="I2184" s="13">
        <f>$D$2*tarifas!$D$12/24</f>
        <v>1.4541666666666666</v>
      </c>
      <c r="J2184" s="13" t="e">
        <f>VLOOKUP(E2184&amp;" "&amp;F2184,tarifas!$A$13:$D$20,4,FALSE)*H2184</f>
        <v>#N/A</v>
      </c>
      <c r="K2184" s="13">
        <f>IF(F2184="COD1",tarifas!$D$11*(SUMIFS($H$11:$H$8770,$F$11:$F$8770,"=COD1",$B$11:$B$8770,"="&amp;B2184)/COUNTIFS($F$11:$F$8770,"=COD1",$B$11:$B$8770,"="&amp;B2184))/COUNTIFS($A$11:$A$8770,"="&amp;A2184,$F$11:$F$8770,"=COD1"),0)</f>
        <v>0</v>
      </c>
      <c r="L2184" s="13" t="e">
        <f>(VLOOKUP(F2184,tarifas!$C$7:$D$10,2,FALSE)+tarifas!$D$21)*datos!H2184</f>
        <v>#N/A</v>
      </c>
      <c r="M2184">
        <v>38.457749999999997</v>
      </c>
      <c r="N2184" s="13" t="e">
        <f t="shared" si="305"/>
        <v>#N/A</v>
      </c>
      <c r="O2184">
        <f t="shared" si="306"/>
        <v>38.457749999999997</v>
      </c>
      <c r="P2184" s="12">
        <f t="shared" si="307"/>
        <v>489.31576631943898</v>
      </c>
      <c r="Q2184">
        <f t="shared" si="308"/>
        <v>0</v>
      </c>
      <c r="R2184">
        <f>$D$2*tarifas!$D$12/24</f>
        <v>1.4541666666666666</v>
      </c>
      <c r="S2184" t="e">
        <f>VLOOKUP(E2184&amp;" "&amp;F2184,tarifas!$A$13:$D$20,4,FALSE)*P2184</f>
        <v>#N/A</v>
      </c>
      <c r="T2184">
        <f>IF(F2184="COD1",tarifas!$D$11*(SUMIFS($P$11:$P$8770,$F$11:$F$8770,"=COD1",$B$11:$B$8770,"="&amp;B2184)/COUNTIFS($F$11:$F$8770,"=COD1",$B$11:$B$8770,"="&amp;B2184))/COUNTIFS($A$11:$A$8770,"="&amp;A2184,$F$11:$F$8770,"=COD1"),0)</f>
        <v>0</v>
      </c>
      <c r="U2184" t="e">
        <f>(VLOOKUP(F2184,tarifas!$C$7:$D$10,2,FALSE)+tarifas!$D$21)*datos!P2184</f>
        <v>#N/A</v>
      </c>
      <c r="V2184" t="e">
        <f t="shared" si="309"/>
        <v>#N/A</v>
      </c>
      <c r="W2184">
        <f t="shared" si="310"/>
        <v>0</v>
      </c>
    </row>
    <row r="2185" spans="1:23" x14ac:dyDescent="0.25">
      <c r="A2185">
        <f t="shared" si="303"/>
        <v>90</v>
      </c>
      <c r="B2185">
        <f t="shared" si="304"/>
        <v>4</v>
      </c>
      <c r="C2185" s="1">
        <f t="shared" si="311"/>
        <v>41730.583333328061</v>
      </c>
      <c r="D2185" s="7">
        <v>478.06060606060612</v>
      </c>
      <c r="E2185" s="7"/>
      <c r="G2185">
        <v>20.13</v>
      </c>
      <c r="H2185" s="12">
        <v>594.67863268664394</v>
      </c>
      <c r="I2185" s="13">
        <f>$D$2*tarifas!$D$12/24</f>
        <v>1.4541666666666666</v>
      </c>
      <c r="J2185" s="13" t="e">
        <f>VLOOKUP(E2185&amp;" "&amp;F2185,tarifas!$A$13:$D$20,4,FALSE)*H2185</f>
        <v>#N/A</v>
      </c>
      <c r="K2185" s="13">
        <f>IF(F2185="COD1",tarifas!$D$11*(SUMIFS($H$11:$H$8770,$F$11:$F$8770,"=COD1",$B$11:$B$8770,"="&amp;B2185)/COUNTIFS($F$11:$F$8770,"=COD1",$B$11:$B$8770,"="&amp;B2185))/COUNTIFS($A$11:$A$8770,"="&amp;A2185,$F$11:$F$8770,"=COD1"),0)</f>
        <v>0</v>
      </c>
      <c r="L2185" s="13" t="e">
        <f>(VLOOKUP(F2185,tarifas!$C$7:$D$10,2,FALSE)+tarifas!$D$21)*datos!H2185</f>
        <v>#N/A</v>
      </c>
      <c r="M2185">
        <v>10.92164</v>
      </c>
      <c r="N2185" s="13" t="e">
        <f t="shared" si="305"/>
        <v>#N/A</v>
      </c>
      <c r="O2185">
        <f t="shared" si="306"/>
        <v>10.92164</v>
      </c>
      <c r="P2185" s="12">
        <f t="shared" si="307"/>
        <v>583.75699268664391</v>
      </c>
      <c r="Q2185">
        <f t="shared" si="308"/>
        <v>0</v>
      </c>
      <c r="R2185">
        <f>$D$2*tarifas!$D$12/24</f>
        <v>1.4541666666666666</v>
      </c>
      <c r="S2185" t="e">
        <f>VLOOKUP(E2185&amp;" "&amp;F2185,tarifas!$A$13:$D$20,4,FALSE)*P2185</f>
        <v>#N/A</v>
      </c>
      <c r="T2185">
        <f>IF(F2185="COD1",tarifas!$D$11*(SUMIFS($P$11:$P$8770,$F$11:$F$8770,"=COD1",$B$11:$B$8770,"="&amp;B2185)/COUNTIFS($F$11:$F$8770,"=COD1",$B$11:$B$8770,"="&amp;B2185))/COUNTIFS($A$11:$A$8770,"="&amp;A2185,$F$11:$F$8770,"=COD1"),0)</f>
        <v>0</v>
      </c>
      <c r="U2185" t="e">
        <f>(VLOOKUP(F2185,tarifas!$C$7:$D$10,2,FALSE)+tarifas!$D$21)*datos!P2185</f>
        <v>#N/A</v>
      </c>
      <c r="V2185" t="e">
        <f t="shared" si="309"/>
        <v>#N/A</v>
      </c>
      <c r="W2185">
        <f t="shared" si="310"/>
        <v>0</v>
      </c>
    </row>
    <row r="2186" spans="1:23" x14ac:dyDescent="0.25">
      <c r="A2186">
        <f t="shared" si="303"/>
        <v>90</v>
      </c>
      <c r="B2186">
        <f t="shared" si="304"/>
        <v>4</v>
      </c>
      <c r="C2186" s="1">
        <f t="shared" si="311"/>
        <v>41730.624999994725</v>
      </c>
      <c r="D2186" s="7">
        <v>374.5151515151515</v>
      </c>
      <c r="E2186" s="7"/>
      <c r="G2186">
        <v>15</v>
      </c>
      <c r="H2186" s="12">
        <v>603.08401854582576</v>
      </c>
      <c r="I2186" s="13">
        <f>$D$2*tarifas!$D$12/24</f>
        <v>1.4541666666666666</v>
      </c>
      <c r="J2186" s="13" t="e">
        <f>VLOOKUP(E2186&amp;" "&amp;F2186,tarifas!$A$13:$D$20,4,FALSE)*H2186</f>
        <v>#N/A</v>
      </c>
      <c r="K2186" s="13">
        <f>IF(F2186="COD1",tarifas!$D$11*(SUMIFS($H$11:$H$8770,$F$11:$F$8770,"=COD1",$B$11:$B$8770,"="&amp;B2186)/COUNTIFS($F$11:$F$8770,"=COD1",$B$11:$B$8770,"="&amp;B2186))/COUNTIFS($A$11:$A$8770,"="&amp;A2186,$F$11:$F$8770,"=COD1"),0)</f>
        <v>0</v>
      </c>
      <c r="L2186" s="13" t="e">
        <f>(VLOOKUP(F2186,tarifas!$C$7:$D$10,2,FALSE)+tarifas!$D$21)*datos!H2186</f>
        <v>#N/A</v>
      </c>
      <c r="M2186">
        <v>65.552520000000001</v>
      </c>
      <c r="N2186" s="13" t="e">
        <f t="shared" si="305"/>
        <v>#N/A</v>
      </c>
      <c r="O2186">
        <f t="shared" si="306"/>
        <v>65.552520000000001</v>
      </c>
      <c r="P2186" s="12">
        <f t="shared" si="307"/>
        <v>537.5314985458258</v>
      </c>
      <c r="Q2186">
        <f t="shared" si="308"/>
        <v>0</v>
      </c>
      <c r="R2186">
        <f>$D$2*tarifas!$D$12/24</f>
        <v>1.4541666666666666</v>
      </c>
      <c r="S2186" t="e">
        <f>VLOOKUP(E2186&amp;" "&amp;F2186,tarifas!$A$13:$D$20,4,FALSE)*P2186</f>
        <v>#N/A</v>
      </c>
      <c r="T2186">
        <f>IF(F2186="COD1",tarifas!$D$11*(SUMIFS($P$11:$P$8770,$F$11:$F$8770,"=COD1",$B$11:$B$8770,"="&amp;B2186)/COUNTIFS($F$11:$F$8770,"=COD1",$B$11:$B$8770,"="&amp;B2186))/COUNTIFS($A$11:$A$8770,"="&amp;A2186,$F$11:$F$8770,"=COD1"),0)</f>
        <v>0</v>
      </c>
      <c r="U2186" t="e">
        <f>(VLOOKUP(F2186,tarifas!$C$7:$D$10,2,FALSE)+tarifas!$D$21)*datos!P2186</f>
        <v>#N/A</v>
      </c>
      <c r="V2186" t="e">
        <f t="shared" si="309"/>
        <v>#N/A</v>
      </c>
      <c r="W2186">
        <f t="shared" si="310"/>
        <v>0</v>
      </c>
    </row>
    <row r="2187" spans="1:23" x14ac:dyDescent="0.25">
      <c r="A2187">
        <f t="shared" si="303"/>
        <v>90</v>
      </c>
      <c r="B2187">
        <f t="shared" si="304"/>
        <v>4</v>
      </c>
      <c r="C2187" s="1">
        <f t="shared" si="311"/>
        <v>41730.666666661389</v>
      </c>
      <c r="D2187" s="7">
        <v>404.65151515151513</v>
      </c>
      <c r="E2187" s="7"/>
      <c r="G2187">
        <v>17.399999999999999</v>
      </c>
      <c r="H2187" s="12">
        <v>479.34495318646287</v>
      </c>
      <c r="I2187" s="13">
        <f>$D$2*tarifas!$D$12/24</f>
        <v>1.4541666666666666</v>
      </c>
      <c r="J2187" s="13" t="e">
        <f>VLOOKUP(E2187&amp;" "&amp;F2187,tarifas!$A$13:$D$20,4,FALSE)*H2187</f>
        <v>#N/A</v>
      </c>
      <c r="K2187" s="13">
        <f>IF(F2187="COD1",tarifas!$D$11*(SUMIFS($H$11:$H$8770,$F$11:$F$8770,"=COD1",$B$11:$B$8770,"="&amp;B2187)/COUNTIFS($F$11:$F$8770,"=COD1",$B$11:$B$8770,"="&amp;B2187))/COUNTIFS($A$11:$A$8770,"="&amp;A2187,$F$11:$F$8770,"=COD1"),0)</f>
        <v>0</v>
      </c>
      <c r="L2187" s="13" t="e">
        <f>(VLOOKUP(F2187,tarifas!$C$7:$D$10,2,FALSE)+tarifas!$D$21)*datos!H2187</f>
        <v>#N/A</v>
      </c>
      <c r="M2187">
        <v>16.133559999999999</v>
      </c>
      <c r="N2187" s="13" t="e">
        <f t="shared" si="305"/>
        <v>#N/A</v>
      </c>
      <c r="O2187">
        <f t="shared" si="306"/>
        <v>16.133559999999999</v>
      </c>
      <c r="P2187" s="12">
        <f t="shared" si="307"/>
        <v>463.21139318646289</v>
      </c>
      <c r="Q2187">
        <f t="shared" si="308"/>
        <v>0</v>
      </c>
      <c r="R2187">
        <f>$D$2*tarifas!$D$12/24</f>
        <v>1.4541666666666666</v>
      </c>
      <c r="S2187" t="e">
        <f>VLOOKUP(E2187&amp;" "&amp;F2187,tarifas!$A$13:$D$20,4,FALSE)*P2187</f>
        <v>#N/A</v>
      </c>
      <c r="T2187">
        <f>IF(F2187="COD1",tarifas!$D$11*(SUMIFS($P$11:$P$8770,$F$11:$F$8770,"=COD1",$B$11:$B$8770,"="&amp;B2187)/COUNTIFS($F$11:$F$8770,"=COD1",$B$11:$B$8770,"="&amp;B2187))/COUNTIFS($A$11:$A$8770,"="&amp;A2187,$F$11:$F$8770,"=COD1"),0)</f>
        <v>0</v>
      </c>
      <c r="U2187" t="e">
        <f>(VLOOKUP(F2187,tarifas!$C$7:$D$10,2,FALSE)+tarifas!$D$21)*datos!P2187</f>
        <v>#N/A</v>
      </c>
      <c r="V2187" t="e">
        <f t="shared" si="309"/>
        <v>#N/A</v>
      </c>
      <c r="W2187">
        <f t="shared" si="310"/>
        <v>0</v>
      </c>
    </row>
    <row r="2188" spans="1:23" x14ac:dyDescent="0.25">
      <c r="A2188">
        <f t="shared" ref="A2188:A2251" si="312">DAYS360($C$11,C2188)</f>
        <v>90</v>
      </c>
      <c r="B2188">
        <f t="shared" ref="B2188:B2251" si="313">MONTH(C2188)</f>
        <v>4</v>
      </c>
      <c r="C2188" s="1">
        <f t="shared" si="311"/>
        <v>41730.708333328053</v>
      </c>
      <c r="D2188" s="7">
        <v>349.78787878787881</v>
      </c>
      <c r="E2188" s="7"/>
      <c r="G2188">
        <v>14</v>
      </c>
      <c r="H2188" s="12">
        <v>368.06590511584602</v>
      </c>
      <c r="I2188" s="13">
        <f>$D$2*tarifas!$D$12/24</f>
        <v>1.4541666666666666</v>
      </c>
      <c r="J2188" s="13" t="e">
        <f>VLOOKUP(E2188&amp;" "&amp;F2188,tarifas!$A$13:$D$20,4,FALSE)*H2188</f>
        <v>#N/A</v>
      </c>
      <c r="K2188" s="13">
        <f>IF(F2188="COD1",tarifas!$D$11*(SUMIFS($H$11:$H$8770,$F$11:$F$8770,"=COD1",$B$11:$B$8770,"="&amp;B2188)/COUNTIFS($F$11:$F$8770,"=COD1",$B$11:$B$8770,"="&amp;B2188))/COUNTIFS($A$11:$A$8770,"="&amp;A2188,$F$11:$F$8770,"=COD1"),0)</f>
        <v>0</v>
      </c>
      <c r="L2188" s="13" t="e">
        <f>(VLOOKUP(F2188,tarifas!$C$7:$D$10,2,FALSE)+tarifas!$D$21)*datos!H2188</f>
        <v>#N/A</v>
      </c>
      <c r="M2188">
        <v>8.6488799999999983</v>
      </c>
      <c r="N2188" s="13" t="e">
        <f t="shared" ref="N2188:N2251" si="314">(I2188+J2188+K2188+L2188)*1.23</f>
        <v>#N/A</v>
      </c>
      <c r="O2188">
        <f t="shared" ref="O2188:O2251" si="315">IF(M2188&lt;H2188,M2188,H2188)</f>
        <v>8.6488799999999983</v>
      </c>
      <c r="P2188" s="12">
        <f t="shared" ref="P2188:P2251" si="316">H2188-O2188</f>
        <v>359.417025115846</v>
      </c>
      <c r="Q2188">
        <f t="shared" ref="Q2188:Q2251" si="317">IF(M2188&lt;H2188,0,M2188-H2188)</f>
        <v>0</v>
      </c>
      <c r="R2188">
        <f>$D$2*tarifas!$D$12/24</f>
        <v>1.4541666666666666</v>
      </c>
      <c r="S2188" t="e">
        <f>VLOOKUP(E2188&amp;" "&amp;F2188,tarifas!$A$13:$D$20,4,FALSE)*P2188</f>
        <v>#N/A</v>
      </c>
      <c r="T2188">
        <f>IF(F2188="COD1",tarifas!$D$11*(SUMIFS($P$11:$P$8770,$F$11:$F$8770,"=COD1",$B$11:$B$8770,"="&amp;B2188)/COUNTIFS($F$11:$F$8770,"=COD1",$B$11:$B$8770,"="&amp;B2188))/COUNTIFS($A$11:$A$8770,"="&amp;A2188,$F$11:$F$8770,"=COD1"),0)</f>
        <v>0</v>
      </c>
      <c r="U2188" t="e">
        <f>(VLOOKUP(F2188,tarifas!$C$7:$D$10,2,FALSE)+tarifas!$D$21)*datos!P2188</f>
        <v>#N/A</v>
      </c>
      <c r="V2188" t="e">
        <f t="shared" ref="V2188:V2251" si="318">(R2188+S2188+T2188+U2188)*1.23</f>
        <v>#N/A</v>
      </c>
      <c r="W2188">
        <f t="shared" ref="W2188:W2251" si="319">0.9*G2188/1000*Q2188</f>
        <v>0</v>
      </c>
    </row>
    <row r="2189" spans="1:23" x14ac:dyDescent="0.25">
      <c r="A2189">
        <f t="shared" si="312"/>
        <v>90</v>
      </c>
      <c r="B2189">
        <f t="shared" si="313"/>
        <v>4</v>
      </c>
      <c r="C2189" s="1">
        <f t="shared" ref="C2189:C2252" si="320">+C2188+1/24</f>
        <v>41730.749999994718</v>
      </c>
      <c r="D2189" s="7">
        <v>102.25757575757576</v>
      </c>
      <c r="E2189" s="7"/>
      <c r="G2189">
        <v>20</v>
      </c>
      <c r="H2189" s="12">
        <v>267.78053081920461</v>
      </c>
      <c r="I2189" s="13">
        <f>$D$2*tarifas!$D$12/24</f>
        <v>1.4541666666666666</v>
      </c>
      <c r="J2189" s="13" t="e">
        <f>VLOOKUP(E2189&amp;" "&amp;F2189,tarifas!$A$13:$D$20,4,FALSE)*H2189</f>
        <v>#N/A</v>
      </c>
      <c r="K2189" s="13">
        <f>IF(F2189="COD1",tarifas!$D$11*(SUMIFS($H$11:$H$8770,$F$11:$F$8770,"=COD1",$B$11:$B$8770,"="&amp;B2189)/COUNTIFS($F$11:$F$8770,"=COD1",$B$11:$B$8770,"="&amp;B2189))/COUNTIFS($A$11:$A$8770,"="&amp;A2189,$F$11:$F$8770,"=COD1"),0)</f>
        <v>0</v>
      </c>
      <c r="L2189" s="13" t="e">
        <f>(VLOOKUP(F2189,tarifas!$C$7:$D$10,2,FALSE)+tarifas!$D$21)*datos!H2189</f>
        <v>#N/A</v>
      </c>
      <c r="M2189">
        <v>0</v>
      </c>
      <c r="N2189" s="13" t="e">
        <f t="shared" si="314"/>
        <v>#N/A</v>
      </c>
      <c r="O2189">
        <f t="shared" si="315"/>
        <v>0</v>
      </c>
      <c r="P2189" s="12">
        <f t="shared" si="316"/>
        <v>267.78053081920461</v>
      </c>
      <c r="Q2189">
        <f t="shared" si="317"/>
        <v>0</v>
      </c>
      <c r="R2189">
        <f>$D$2*tarifas!$D$12/24</f>
        <v>1.4541666666666666</v>
      </c>
      <c r="S2189" t="e">
        <f>VLOOKUP(E2189&amp;" "&amp;F2189,tarifas!$A$13:$D$20,4,FALSE)*P2189</f>
        <v>#N/A</v>
      </c>
      <c r="T2189">
        <f>IF(F2189="COD1",tarifas!$D$11*(SUMIFS($P$11:$P$8770,$F$11:$F$8770,"=COD1",$B$11:$B$8770,"="&amp;B2189)/COUNTIFS($F$11:$F$8770,"=COD1",$B$11:$B$8770,"="&amp;B2189))/COUNTIFS($A$11:$A$8770,"="&amp;A2189,$F$11:$F$8770,"=COD1"),0)</f>
        <v>0</v>
      </c>
      <c r="U2189" t="e">
        <f>(VLOOKUP(F2189,tarifas!$C$7:$D$10,2,FALSE)+tarifas!$D$21)*datos!P2189</f>
        <v>#N/A</v>
      </c>
      <c r="V2189" t="e">
        <f t="shared" si="318"/>
        <v>#N/A</v>
      </c>
      <c r="W2189">
        <f t="shared" si="319"/>
        <v>0</v>
      </c>
    </row>
    <row r="2190" spans="1:23" x14ac:dyDescent="0.25">
      <c r="A2190">
        <f t="shared" si="312"/>
        <v>90</v>
      </c>
      <c r="B2190">
        <f t="shared" si="313"/>
        <v>4</v>
      </c>
      <c r="C2190" s="1">
        <f t="shared" si="320"/>
        <v>41730.791666661382</v>
      </c>
      <c r="D2190" s="7">
        <v>13.65151515151515</v>
      </c>
      <c r="E2190" s="7"/>
      <c r="G2190">
        <v>25</v>
      </c>
      <c r="H2190" s="12">
        <v>216.09330736467228</v>
      </c>
      <c r="I2190" s="13">
        <f>$D$2*tarifas!$D$12/24</f>
        <v>1.4541666666666666</v>
      </c>
      <c r="J2190" s="13" t="e">
        <f>VLOOKUP(E2190&amp;" "&amp;F2190,tarifas!$A$13:$D$20,4,FALSE)*H2190</f>
        <v>#N/A</v>
      </c>
      <c r="K2190" s="13">
        <f>IF(F2190="COD1",tarifas!$D$11*(SUMIFS($H$11:$H$8770,$F$11:$F$8770,"=COD1",$B$11:$B$8770,"="&amp;B2190)/COUNTIFS($F$11:$F$8770,"=COD1",$B$11:$B$8770,"="&amp;B2190))/COUNTIFS($A$11:$A$8770,"="&amp;A2190,$F$11:$F$8770,"=COD1"),0)</f>
        <v>0</v>
      </c>
      <c r="L2190" s="13" t="e">
        <f>(VLOOKUP(F2190,tarifas!$C$7:$D$10,2,FALSE)+tarifas!$D$21)*datos!H2190</f>
        <v>#N/A</v>
      </c>
      <c r="M2190">
        <v>0</v>
      </c>
      <c r="N2190" s="13" t="e">
        <f t="shared" si="314"/>
        <v>#N/A</v>
      </c>
      <c r="O2190">
        <f t="shared" si="315"/>
        <v>0</v>
      </c>
      <c r="P2190" s="12">
        <f t="shared" si="316"/>
        <v>216.09330736467228</v>
      </c>
      <c r="Q2190">
        <f t="shared" si="317"/>
        <v>0</v>
      </c>
      <c r="R2190">
        <f>$D$2*tarifas!$D$12/24</f>
        <v>1.4541666666666666</v>
      </c>
      <c r="S2190" t="e">
        <f>VLOOKUP(E2190&amp;" "&amp;F2190,tarifas!$A$13:$D$20,4,FALSE)*P2190</f>
        <v>#N/A</v>
      </c>
      <c r="T2190">
        <f>IF(F2190="COD1",tarifas!$D$11*(SUMIFS($P$11:$P$8770,$F$11:$F$8770,"=COD1",$B$11:$B$8770,"="&amp;B2190)/COUNTIFS($F$11:$F$8770,"=COD1",$B$11:$B$8770,"="&amp;B2190))/COUNTIFS($A$11:$A$8770,"="&amp;A2190,$F$11:$F$8770,"=COD1"),0)</f>
        <v>0</v>
      </c>
      <c r="U2190" t="e">
        <f>(VLOOKUP(F2190,tarifas!$C$7:$D$10,2,FALSE)+tarifas!$D$21)*datos!P2190</f>
        <v>#N/A</v>
      </c>
      <c r="V2190" t="e">
        <f t="shared" si="318"/>
        <v>#N/A</v>
      </c>
      <c r="W2190">
        <f t="shared" si="319"/>
        <v>0</v>
      </c>
    </row>
    <row r="2191" spans="1:23" x14ac:dyDescent="0.25">
      <c r="A2191">
        <f t="shared" si="312"/>
        <v>90</v>
      </c>
      <c r="B2191">
        <f t="shared" si="313"/>
        <v>4</v>
      </c>
      <c r="C2191" s="1">
        <f t="shared" si="320"/>
        <v>41730.833333328046</v>
      </c>
      <c r="D2191" s="7">
        <v>0</v>
      </c>
      <c r="E2191" s="7"/>
      <c r="G2191">
        <v>26.03</v>
      </c>
      <c r="H2191" s="12">
        <v>200.19236694127261</v>
      </c>
      <c r="I2191" s="13">
        <f>$D$2*tarifas!$D$12/24</f>
        <v>1.4541666666666666</v>
      </c>
      <c r="J2191" s="13" t="e">
        <f>VLOOKUP(E2191&amp;" "&amp;F2191,tarifas!$A$13:$D$20,4,FALSE)*H2191</f>
        <v>#N/A</v>
      </c>
      <c r="K2191" s="13">
        <f>IF(F2191="COD1",tarifas!$D$11*(SUMIFS($H$11:$H$8770,$F$11:$F$8770,"=COD1",$B$11:$B$8770,"="&amp;B2191)/COUNTIFS($F$11:$F$8770,"=COD1",$B$11:$B$8770,"="&amp;B2191))/COUNTIFS($A$11:$A$8770,"="&amp;A2191,$F$11:$F$8770,"=COD1"),0)</f>
        <v>0</v>
      </c>
      <c r="L2191" s="13" t="e">
        <f>(VLOOKUP(F2191,tarifas!$C$7:$D$10,2,FALSE)+tarifas!$D$21)*datos!H2191</f>
        <v>#N/A</v>
      </c>
      <c r="M2191">
        <v>0</v>
      </c>
      <c r="N2191" s="13" t="e">
        <f t="shared" si="314"/>
        <v>#N/A</v>
      </c>
      <c r="O2191">
        <f t="shared" si="315"/>
        <v>0</v>
      </c>
      <c r="P2191" s="12">
        <f t="shared" si="316"/>
        <v>200.19236694127261</v>
      </c>
      <c r="Q2191">
        <f t="shared" si="317"/>
        <v>0</v>
      </c>
      <c r="R2191">
        <f>$D$2*tarifas!$D$12/24</f>
        <v>1.4541666666666666</v>
      </c>
      <c r="S2191" t="e">
        <f>VLOOKUP(E2191&amp;" "&amp;F2191,tarifas!$A$13:$D$20,4,FALSE)*P2191</f>
        <v>#N/A</v>
      </c>
      <c r="T2191">
        <f>IF(F2191="COD1",tarifas!$D$11*(SUMIFS($P$11:$P$8770,$F$11:$F$8770,"=COD1",$B$11:$B$8770,"="&amp;B2191)/COUNTIFS($F$11:$F$8770,"=COD1",$B$11:$B$8770,"="&amp;B2191))/COUNTIFS($A$11:$A$8770,"="&amp;A2191,$F$11:$F$8770,"=COD1"),0)</f>
        <v>0</v>
      </c>
      <c r="U2191" t="e">
        <f>(VLOOKUP(F2191,tarifas!$C$7:$D$10,2,FALSE)+tarifas!$D$21)*datos!P2191</f>
        <v>#N/A</v>
      </c>
      <c r="V2191" t="e">
        <f t="shared" si="318"/>
        <v>#N/A</v>
      </c>
      <c r="W2191">
        <f t="shared" si="319"/>
        <v>0</v>
      </c>
    </row>
    <row r="2192" spans="1:23" x14ac:dyDescent="0.25">
      <c r="A2192">
        <f t="shared" si="312"/>
        <v>90</v>
      </c>
      <c r="B2192">
        <f t="shared" si="313"/>
        <v>4</v>
      </c>
      <c r="C2192" s="1">
        <f t="shared" si="320"/>
        <v>41730.87499999471</v>
      </c>
      <c r="D2192" s="7">
        <v>0</v>
      </c>
      <c r="E2192" s="7"/>
      <c r="G2192">
        <v>23.03</v>
      </c>
      <c r="H2192" s="12">
        <v>206.06553022386609</v>
      </c>
      <c r="I2192" s="13">
        <f>$D$2*tarifas!$D$12/24</f>
        <v>1.4541666666666666</v>
      </c>
      <c r="J2192" s="13" t="e">
        <f>VLOOKUP(E2192&amp;" "&amp;F2192,tarifas!$A$13:$D$20,4,FALSE)*H2192</f>
        <v>#N/A</v>
      </c>
      <c r="K2192" s="13">
        <f>IF(F2192="COD1",tarifas!$D$11*(SUMIFS($H$11:$H$8770,$F$11:$F$8770,"=COD1",$B$11:$B$8770,"="&amp;B2192)/COUNTIFS($F$11:$F$8770,"=COD1",$B$11:$B$8770,"="&amp;B2192))/COUNTIFS($A$11:$A$8770,"="&amp;A2192,$F$11:$F$8770,"=COD1"),0)</f>
        <v>0</v>
      </c>
      <c r="L2192" s="13" t="e">
        <f>(VLOOKUP(F2192,tarifas!$C$7:$D$10,2,FALSE)+tarifas!$D$21)*datos!H2192</f>
        <v>#N/A</v>
      </c>
      <c r="M2192">
        <v>0</v>
      </c>
      <c r="N2192" s="13" t="e">
        <f t="shared" si="314"/>
        <v>#N/A</v>
      </c>
      <c r="O2192">
        <f t="shared" si="315"/>
        <v>0</v>
      </c>
      <c r="P2192" s="12">
        <f t="shared" si="316"/>
        <v>206.06553022386609</v>
      </c>
      <c r="Q2192">
        <f t="shared" si="317"/>
        <v>0</v>
      </c>
      <c r="R2192">
        <f>$D$2*tarifas!$D$12/24</f>
        <v>1.4541666666666666</v>
      </c>
      <c r="S2192" t="e">
        <f>VLOOKUP(E2192&amp;" "&amp;F2192,tarifas!$A$13:$D$20,4,FALSE)*P2192</f>
        <v>#N/A</v>
      </c>
      <c r="T2192">
        <f>IF(F2192="COD1",tarifas!$D$11*(SUMIFS($P$11:$P$8770,$F$11:$F$8770,"=COD1",$B$11:$B$8770,"="&amp;B2192)/COUNTIFS($F$11:$F$8770,"=COD1",$B$11:$B$8770,"="&amp;B2192))/COUNTIFS($A$11:$A$8770,"="&amp;A2192,$F$11:$F$8770,"=COD1"),0)</f>
        <v>0</v>
      </c>
      <c r="U2192" t="e">
        <f>(VLOOKUP(F2192,tarifas!$C$7:$D$10,2,FALSE)+tarifas!$D$21)*datos!P2192</f>
        <v>#N/A</v>
      </c>
      <c r="V2192" t="e">
        <f t="shared" si="318"/>
        <v>#N/A</v>
      </c>
      <c r="W2192">
        <f t="shared" si="319"/>
        <v>0</v>
      </c>
    </row>
    <row r="2193" spans="1:23" x14ac:dyDescent="0.25">
      <c r="A2193">
        <f t="shared" si="312"/>
        <v>90</v>
      </c>
      <c r="B2193">
        <f t="shared" si="313"/>
        <v>4</v>
      </c>
      <c r="C2193" s="1">
        <f t="shared" si="320"/>
        <v>41730.916666661375</v>
      </c>
      <c r="D2193" s="7">
        <v>0</v>
      </c>
      <c r="E2193" s="7"/>
      <c r="G2193">
        <v>23.4</v>
      </c>
      <c r="H2193" s="12">
        <v>203.76533847288258</v>
      </c>
      <c r="I2193" s="13">
        <f>$D$2*tarifas!$D$12/24</f>
        <v>1.4541666666666666</v>
      </c>
      <c r="J2193" s="13" t="e">
        <f>VLOOKUP(E2193&amp;" "&amp;F2193,tarifas!$A$13:$D$20,4,FALSE)*H2193</f>
        <v>#N/A</v>
      </c>
      <c r="K2193" s="13">
        <f>IF(F2193="COD1",tarifas!$D$11*(SUMIFS($H$11:$H$8770,$F$11:$F$8770,"=COD1",$B$11:$B$8770,"="&amp;B2193)/COUNTIFS($F$11:$F$8770,"=COD1",$B$11:$B$8770,"="&amp;B2193))/COUNTIFS($A$11:$A$8770,"="&amp;A2193,$F$11:$F$8770,"=COD1"),0)</f>
        <v>0</v>
      </c>
      <c r="L2193" s="13" t="e">
        <f>(VLOOKUP(F2193,tarifas!$C$7:$D$10,2,FALSE)+tarifas!$D$21)*datos!H2193</f>
        <v>#N/A</v>
      </c>
      <c r="M2193">
        <v>0</v>
      </c>
      <c r="N2193" s="13" t="e">
        <f t="shared" si="314"/>
        <v>#N/A</v>
      </c>
      <c r="O2193">
        <f t="shared" si="315"/>
        <v>0</v>
      </c>
      <c r="P2193" s="12">
        <f t="shared" si="316"/>
        <v>203.76533847288258</v>
      </c>
      <c r="Q2193">
        <f t="shared" si="317"/>
        <v>0</v>
      </c>
      <c r="R2193">
        <f>$D$2*tarifas!$D$12/24</f>
        <v>1.4541666666666666</v>
      </c>
      <c r="S2193" t="e">
        <f>VLOOKUP(E2193&amp;" "&amp;F2193,tarifas!$A$13:$D$20,4,FALSE)*P2193</f>
        <v>#N/A</v>
      </c>
      <c r="T2193">
        <f>IF(F2193="COD1",tarifas!$D$11*(SUMIFS($P$11:$P$8770,$F$11:$F$8770,"=COD1",$B$11:$B$8770,"="&amp;B2193)/COUNTIFS($F$11:$F$8770,"=COD1",$B$11:$B$8770,"="&amp;B2193))/COUNTIFS($A$11:$A$8770,"="&amp;A2193,$F$11:$F$8770,"=COD1"),0)</f>
        <v>0</v>
      </c>
      <c r="U2193" t="e">
        <f>(VLOOKUP(F2193,tarifas!$C$7:$D$10,2,FALSE)+tarifas!$D$21)*datos!P2193</f>
        <v>#N/A</v>
      </c>
      <c r="V2193" t="e">
        <f t="shared" si="318"/>
        <v>#N/A</v>
      </c>
      <c r="W2193">
        <f t="shared" si="319"/>
        <v>0</v>
      </c>
    </row>
    <row r="2194" spans="1:23" x14ac:dyDescent="0.25">
      <c r="A2194">
        <f t="shared" si="312"/>
        <v>90</v>
      </c>
      <c r="B2194">
        <f t="shared" si="313"/>
        <v>4</v>
      </c>
      <c r="C2194" s="1">
        <f t="shared" si="320"/>
        <v>41730.958333328039</v>
      </c>
      <c r="D2194" s="7">
        <v>0</v>
      </c>
      <c r="E2194" s="7"/>
      <c r="G2194">
        <v>22.1</v>
      </c>
      <c r="H2194" s="12">
        <v>197.13665314334224</v>
      </c>
      <c r="I2194" s="13">
        <f>$D$2*tarifas!$D$12/24</f>
        <v>1.4541666666666666</v>
      </c>
      <c r="J2194" s="13" t="e">
        <f>VLOOKUP(E2194&amp;" "&amp;F2194,tarifas!$A$13:$D$20,4,FALSE)*H2194</f>
        <v>#N/A</v>
      </c>
      <c r="K2194" s="13">
        <f>IF(F2194="COD1",tarifas!$D$11*(SUMIFS($H$11:$H$8770,$F$11:$F$8770,"=COD1",$B$11:$B$8770,"="&amp;B2194)/COUNTIFS($F$11:$F$8770,"=COD1",$B$11:$B$8770,"="&amp;B2194))/COUNTIFS($A$11:$A$8770,"="&amp;A2194,$F$11:$F$8770,"=COD1"),0)</f>
        <v>0</v>
      </c>
      <c r="L2194" s="13" t="e">
        <f>(VLOOKUP(F2194,tarifas!$C$7:$D$10,2,FALSE)+tarifas!$D$21)*datos!H2194</f>
        <v>#N/A</v>
      </c>
      <c r="M2194">
        <v>0</v>
      </c>
      <c r="N2194" s="13" t="e">
        <f t="shared" si="314"/>
        <v>#N/A</v>
      </c>
      <c r="O2194">
        <f t="shared" si="315"/>
        <v>0</v>
      </c>
      <c r="P2194" s="12">
        <f t="shared" si="316"/>
        <v>197.13665314334224</v>
      </c>
      <c r="Q2194">
        <f t="shared" si="317"/>
        <v>0</v>
      </c>
      <c r="R2194">
        <f>$D$2*tarifas!$D$12/24</f>
        <v>1.4541666666666666</v>
      </c>
      <c r="S2194" t="e">
        <f>VLOOKUP(E2194&amp;" "&amp;F2194,tarifas!$A$13:$D$20,4,FALSE)*P2194</f>
        <v>#N/A</v>
      </c>
      <c r="T2194">
        <f>IF(F2194="COD1",tarifas!$D$11*(SUMIFS($P$11:$P$8770,$F$11:$F$8770,"=COD1",$B$11:$B$8770,"="&amp;B2194)/COUNTIFS($F$11:$F$8770,"=COD1",$B$11:$B$8770,"="&amp;B2194))/COUNTIFS($A$11:$A$8770,"="&amp;A2194,$F$11:$F$8770,"=COD1"),0)</f>
        <v>0</v>
      </c>
      <c r="U2194" t="e">
        <f>(VLOOKUP(F2194,tarifas!$C$7:$D$10,2,FALSE)+tarifas!$D$21)*datos!P2194</f>
        <v>#N/A</v>
      </c>
      <c r="V2194" t="e">
        <f t="shared" si="318"/>
        <v>#N/A</v>
      </c>
      <c r="W2194">
        <f t="shared" si="319"/>
        <v>0</v>
      </c>
    </row>
    <row r="2195" spans="1:23" x14ac:dyDescent="0.25">
      <c r="A2195">
        <f t="shared" si="312"/>
        <v>91</v>
      </c>
      <c r="B2195">
        <f t="shared" si="313"/>
        <v>4</v>
      </c>
      <c r="C2195" s="1">
        <f t="shared" si="320"/>
        <v>41730.999999994703</v>
      </c>
      <c r="D2195" s="7">
        <v>0</v>
      </c>
      <c r="E2195" s="7"/>
      <c r="G2195">
        <v>16.25</v>
      </c>
      <c r="H2195" s="12">
        <v>194.83484214606798</v>
      </c>
      <c r="I2195" s="13">
        <f>$D$2*tarifas!$D$12/24</f>
        <v>1.4541666666666666</v>
      </c>
      <c r="J2195" s="13" t="e">
        <f>VLOOKUP(E2195&amp;" "&amp;F2195,tarifas!$A$13:$D$20,4,FALSE)*H2195</f>
        <v>#N/A</v>
      </c>
      <c r="K2195" s="13">
        <f>IF(F2195="COD1",tarifas!$D$11*(SUMIFS($H$11:$H$8770,$F$11:$F$8770,"=COD1",$B$11:$B$8770,"="&amp;B2195)/COUNTIFS($F$11:$F$8770,"=COD1",$B$11:$B$8770,"="&amp;B2195))/COUNTIFS($A$11:$A$8770,"="&amp;A2195,$F$11:$F$8770,"=COD1"),0)</f>
        <v>0</v>
      </c>
      <c r="L2195" s="13" t="e">
        <f>(VLOOKUP(F2195,tarifas!$C$7:$D$10,2,FALSE)+tarifas!$D$21)*datos!H2195</f>
        <v>#N/A</v>
      </c>
      <c r="M2195">
        <v>0</v>
      </c>
      <c r="N2195" s="13" t="e">
        <f t="shared" si="314"/>
        <v>#N/A</v>
      </c>
      <c r="O2195">
        <f t="shared" si="315"/>
        <v>0</v>
      </c>
      <c r="P2195" s="12">
        <f t="shared" si="316"/>
        <v>194.83484214606798</v>
      </c>
      <c r="Q2195">
        <f t="shared" si="317"/>
        <v>0</v>
      </c>
      <c r="R2195">
        <f>$D$2*tarifas!$D$12/24</f>
        <v>1.4541666666666666</v>
      </c>
      <c r="S2195" t="e">
        <f>VLOOKUP(E2195&amp;" "&amp;F2195,tarifas!$A$13:$D$20,4,FALSE)*P2195</f>
        <v>#N/A</v>
      </c>
      <c r="T2195">
        <f>IF(F2195="COD1",tarifas!$D$11*(SUMIFS($P$11:$P$8770,$F$11:$F$8770,"=COD1",$B$11:$B$8770,"="&amp;B2195)/COUNTIFS($F$11:$F$8770,"=COD1",$B$11:$B$8770,"="&amp;B2195))/COUNTIFS($A$11:$A$8770,"="&amp;A2195,$F$11:$F$8770,"=COD1"),0)</f>
        <v>0</v>
      </c>
      <c r="U2195" t="e">
        <f>(VLOOKUP(F2195,tarifas!$C$7:$D$10,2,FALSE)+tarifas!$D$21)*datos!P2195</f>
        <v>#N/A</v>
      </c>
      <c r="V2195" t="e">
        <f t="shared" si="318"/>
        <v>#N/A</v>
      </c>
      <c r="W2195">
        <f t="shared" si="319"/>
        <v>0</v>
      </c>
    </row>
    <row r="2196" spans="1:23" x14ac:dyDescent="0.25">
      <c r="A2196">
        <f t="shared" si="312"/>
        <v>91</v>
      </c>
      <c r="B2196">
        <f t="shared" si="313"/>
        <v>4</v>
      </c>
      <c r="C2196" s="1">
        <f t="shared" si="320"/>
        <v>41731.041666661367</v>
      </c>
      <c r="D2196" s="7">
        <v>0</v>
      </c>
      <c r="E2196" s="7"/>
      <c r="G2196">
        <v>12.7</v>
      </c>
      <c r="H2196" s="12">
        <v>190.58175443967735</v>
      </c>
      <c r="I2196" s="13">
        <f>$D$2*tarifas!$D$12/24</f>
        <v>1.4541666666666666</v>
      </c>
      <c r="J2196" s="13" t="e">
        <f>VLOOKUP(E2196&amp;" "&amp;F2196,tarifas!$A$13:$D$20,4,FALSE)*H2196</f>
        <v>#N/A</v>
      </c>
      <c r="K2196" s="13">
        <f>IF(F2196="COD1",tarifas!$D$11*(SUMIFS($H$11:$H$8770,$F$11:$F$8770,"=COD1",$B$11:$B$8770,"="&amp;B2196)/COUNTIFS($F$11:$F$8770,"=COD1",$B$11:$B$8770,"="&amp;B2196))/COUNTIFS($A$11:$A$8770,"="&amp;A2196,$F$11:$F$8770,"=COD1"),0)</f>
        <v>0</v>
      </c>
      <c r="L2196" s="13" t="e">
        <f>(VLOOKUP(F2196,tarifas!$C$7:$D$10,2,FALSE)+tarifas!$D$21)*datos!H2196</f>
        <v>#N/A</v>
      </c>
      <c r="M2196">
        <v>0</v>
      </c>
      <c r="N2196" s="13" t="e">
        <f t="shared" si="314"/>
        <v>#N/A</v>
      </c>
      <c r="O2196">
        <f t="shared" si="315"/>
        <v>0</v>
      </c>
      <c r="P2196" s="12">
        <f t="shared" si="316"/>
        <v>190.58175443967735</v>
      </c>
      <c r="Q2196">
        <f t="shared" si="317"/>
        <v>0</v>
      </c>
      <c r="R2196">
        <f>$D$2*tarifas!$D$12/24</f>
        <v>1.4541666666666666</v>
      </c>
      <c r="S2196" t="e">
        <f>VLOOKUP(E2196&amp;" "&amp;F2196,tarifas!$A$13:$D$20,4,FALSE)*P2196</f>
        <v>#N/A</v>
      </c>
      <c r="T2196">
        <f>IF(F2196="COD1",tarifas!$D$11*(SUMIFS($P$11:$P$8770,$F$11:$F$8770,"=COD1",$B$11:$B$8770,"="&amp;B2196)/COUNTIFS($F$11:$F$8770,"=COD1",$B$11:$B$8770,"="&amp;B2196))/COUNTIFS($A$11:$A$8770,"="&amp;A2196,$F$11:$F$8770,"=COD1"),0)</f>
        <v>0</v>
      </c>
      <c r="U2196" t="e">
        <f>(VLOOKUP(F2196,tarifas!$C$7:$D$10,2,FALSE)+tarifas!$D$21)*datos!P2196</f>
        <v>#N/A</v>
      </c>
      <c r="V2196" t="e">
        <f t="shared" si="318"/>
        <v>#N/A</v>
      </c>
      <c r="W2196">
        <f t="shared" si="319"/>
        <v>0</v>
      </c>
    </row>
    <row r="2197" spans="1:23" x14ac:dyDescent="0.25">
      <c r="A2197">
        <f t="shared" si="312"/>
        <v>91</v>
      </c>
      <c r="B2197">
        <f t="shared" si="313"/>
        <v>4</v>
      </c>
      <c r="C2197" s="1">
        <f t="shared" si="320"/>
        <v>41731.083333328032</v>
      </c>
      <c r="D2197" s="7">
        <v>0</v>
      </c>
      <c r="E2197" s="7"/>
      <c r="G2197">
        <v>16</v>
      </c>
      <c r="H2197" s="12">
        <v>178.7765885111416</v>
      </c>
      <c r="I2197" s="13">
        <f>$D$2*tarifas!$D$12/24</f>
        <v>1.4541666666666666</v>
      </c>
      <c r="J2197" s="13" t="e">
        <f>VLOOKUP(E2197&amp;" "&amp;F2197,tarifas!$A$13:$D$20,4,FALSE)*H2197</f>
        <v>#N/A</v>
      </c>
      <c r="K2197" s="13">
        <f>IF(F2197="COD1",tarifas!$D$11*(SUMIFS($H$11:$H$8770,$F$11:$F$8770,"=COD1",$B$11:$B$8770,"="&amp;B2197)/COUNTIFS($F$11:$F$8770,"=COD1",$B$11:$B$8770,"="&amp;B2197))/COUNTIFS($A$11:$A$8770,"="&amp;A2197,$F$11:$F$8770,"=COD1"),0)</f>
        <v>0</v>
      </c>
      <c r="L2197" s="13" t="e">
        <f>(VLOOKUP(F2197,tarifas!$C$7:$D$10,2,FALSE)+tarifas!$D$21)*datos!H2197</f>
        <v>#N/A</v>
      </c>
      <c r="M2197">
        <v>0</v>
      </c>
      <c r="N2197" s="13" t="e">
        <f t="shared" si="314"/>
        <v>#N/A</v>
      </c>
      <c r="O2197">
        <f t="shared" si="315"/>
        <v>0</v>
      </c>
      <c r="P2197" s="12">
        <f t="shared" si="316"/>
        <v>178.7765885111416</v>
      </c>
      <c r="Q2197">
        <f t="shared" si="317"/>
        <v>0</v>
      </c>
      <c r="R2197">
        <f>$D$2*tarifas!$D$12/24</f>
        <v>1.4541666666666666</v>
      </c>
      <c r="S2197" t="e">
        <f>VLOOKUP(E2197&amp;" "&amp;F2197,tarifas!$A$13:$D$20,4,FALSE)*P2197</f>
        <v>#N/A</v>
      </c>
      <c r="T2197">
        <f>IF(F2197="COD1",tarifas!$D$11*(SUMIFS($P$11:$P$8770,$F$11:$F$8770,"=COD1",$B$11:$B$8770,"="&amp;B2197)/COUNTIFS($F$11:$F$8770,"=COD1",$B$11:$B$8770,"="&amp;B2197))/COUNTIFS($A$11:$A$8770,"="&amp;A2197,$F$11:$F$8770,"=COD1"),0)</f>
        <v>0</v>
      </c>
      <c r="U2197" t="e">
        <f>(VLOOKUP(F2197,tarifas!$C$7:$D$10,2,FALSE)+tarifas!$D$21)*datos!P2197</f>
        <v>#N/A</v>
      </c>
      <c r="V2197" t="e">
        <f t="shared" si="318"/>
        <v>#N/A</v>
      </c>
      <c r="W2197">
        <f t="shared" si="319"/>
        <v>0</v>
      </c>
    </row>
    <row r="2198" spans="1:23" x14ac:dyDescent="0.25">
      <c r="A2198">
        <f t="shared" si="312"/>
        <v>91</v>
      </c>
      <c r="B2198">
        <f t="shared" si="313"/>
        <v>4</v>
      </c>
      <c r="C2198" s="1">
        <f t="shared" si="320"/>
        <v>41731.124999994696</v>
      </c>
      <c r="D2198" s="7">
        <v>0</v>
      </c>
      <c r="E2198" s="7"/>
      <c r="G2198">
        <v>14.01</v>
      </c>
      <c r="H2198" s="12">
        <v>173.25422472877639</v>
      </c>
      <c r="I2198" s="13">
        <f>$D$2*tarifas!$D$12/24</f>
        <v>1.4541666666666666</v>
      </c>
      <c r="J2198" s="13" t="e">
        <f>VLOOKUP(E2198&amp;" "&amp;F2198,tarifas!$A$13:$D$20,4,FALSE)*H2198</f>
        <v>#N/A</v>
      </c>
      <c r="K2198" s="13">
        <f>IF(F2198="COD1",tarifas!$D$11*(SUMIFS($H$11:$H$8770,$F$11:$F$8770,"=COD1",$B$11:$B$8770,"="&amp;B2198)/COUNTIFS($F$11:$F$8770,"=COD1",$B$11:$B$8770,"="&amp;B2198))/COUNTIFS($A$11:$A$8770,"="&amp;A2198,$F$11:$F$8770,"=COD1"),0)</f>
        <v>0</v>
      </c>
      <c r="L2198" s="13" t="e">
        <f>(VLOOKUP(F2198,tarifas!$C$7:$D$10,2,FALSE)+tarifas!$D$21)*datos!H2198</f>
        <v>#N/A</v>
      </c>
      <c r="M2198">
        <v>0</v>
      </c>
      <c r="N2198" s="13" t="e">
        <f t="shared" si="314"/>
        <v>#N/A</v>
      </c>
      <c r="O2198">
        <f t="shared" si="315"/>
        <v>0</v>
      </c>
      <c r="P2198" s="12">
        <f t="shared" si="316"/>
        <v>173.25422472877639</v>
      </c>
      <c r="Q2198">
        <f t="shared" si="317"/>
        <v>0</v>
      </c>
      <c r="R2198">
        <f>$D$2*tarifas!$D$12/24</f>
        <v>1.4541666666666666</v>
      </c>
      <c r="S2198" t="e">
        <f>VLOOKUP(E2198&amp;" "&amp;F2198,tarifas!$A$13:$D$20,4,FALSE)*P2198</f>
        <v>#N/A</v>
      </c>
      <c r="T2198">
        <f>IF(F2198="COD1",tarifas!$D$11*(SUMIFS($P$11:$P$8770,$F$11:$F$8770,"=COD1",$B$11:$B$8770,"="&amp;B2198)/COUNTIFS($F$11:$F$8770,"=COD1",$B$11:$B$8770,"="&amp;B2198))/COUNTIFS($A$11:$A$8770,"="&amp;A2198,$F$11:$F$8770,"=COD1"),0)</f>
        <v>0</v>
      </c>
      <c r="U2198" t="e">
        <f>(VLOOKUP(F2198,tarifas!$C$7:$D$10,2,FALSE)+tarifas!$D$21)*datos!P2198</f>
        <v>#N/A</v>
      </c>
      <c r="V2198" t="e">
        <f t="shared" si="318"/>
        <v>#N/A</v>
      </c>
      <c r="W2198">
        <f t="shared" si="319"/>
        <v>0</v>
      </c>
    </row>
    <row r="2199" spans="1:23" x14ac:dyDescent="0.25">
      <c r="A2199">
        <f t="shared" si="312"/>
        <v>91</v>
      </c>
      <c r="B2199">
        <f t="shared" si="313"/>
        <v>4</v>
      </c>
      <c r="C2199" s="1">
        <f t="shared" si="320"/>
        <v>41731.16666666136</v>
      </c>
      <c r="D2199" s="7">
        <v>0</v>
      </c>
      <c r="E2199" s="7"/>
      <c r="G2199">
        <v>20.8</v>
      </c>
      <c r="H2199" s="12">
        <v>172.98119326398643</v>
      </c>
      <c r="I2199" s="13">
        <f>$D$2*tarifas!$D$12/24</f>
        <v>1.4541666666666666</v>
      </c>
      <c r="J2199" s="13" t="e">
        <f>VLOOKUP(E2199&amp;" "&amp;F2199,tarifas!$A$13:$D$20,4,FALSE)*H2199</f>
        <v>#N/A</v>
      </c>
      <c r="K2199" s="13">
        <f>IF(F2199="COD1",tarifas!$D$11*(SUMIFS($H$11:$H$8770,$F$11:$F$8770,"=COD1",$B$11:$B$8770,"="&amp;B2199)/COUNTIFS($F$11:$F$8770,"=COD1",$B$11:$B$8770,"="&amp;B2199))/COUNTIFS($A$11:$A$8770,"="&amp;A2199,$F$11:$F$8770,"=COD1"),0)</f>
        <v>0</v>
      </c>
      <c r="L2199" s="13" t="e">
        <f>(VLOOKUP(F2199,tarifas!$C$7:$D$10,2,FALSE)+tarifas!$D$21)*datos!H2199</f>
        <v>#N/A</v>
      </c>
      <c r="M2199">
        <v>0</v>
      </c>
      <c r="N2199" s="13" t="e">
        <f t="shared" si="314"/>
        <v>#N/A</v>
      </c>
      <c r="O2199">
        <f t="shared" si="315"/>
        <v>0</v>
      </c>
      <c r="P2199" s="12">
        <f t="shared" si="316"/>
        <v>172.98119326398643</v>
      </c>
      <c r="Q2199">
        <f t="shared" si="317"/>
        <v>0</v>
      </c>
      <c r="R2199">
        <f>$D$2*tarifas!$D$12/24</f>
        <v>1.4541666666666666</v>
      </c>
      <c r="S2199" t="e">
        <f>VLOOKUP(E2199&amp;" "&amp;F2199,tarifas!$A$13:$D$20,4,FALSE)*P2199</f>
        <v>#N/A</v>
      </c>
      <c r="T2199">
        <f>IF(F2199="COD1",tarifas!$D$11*(SUMIFS($P$11:$P$8770,$F$11:$F$8770,"=COD1",$B$11:$B$8770,"="&amp;B2199)/COUNTIFS($F$11:$F$8770,"=COD1",$B$11:$B$8770,"="&amp;B2199))/COUNTIFS($A$11:$A$8770,"="&amp;A2199,$F$11:$F$8770,"=COD1"),0)</f>
        <v>0</v>
      </c>
      <c r="U2199" t="e">
        <f>(VLOOKUP(F2199,tarifas!$C$7:$D$10,2,FALSE)+tarifas!$D$21)*datos!P2199</f>
        <v>#N/A</v>
      </c>
      <c r="V2199" t="e">
        <f t="shared" si="318"/>
        <v>#N/A</v>
      </c>
      <c r="W2199">
        <f t="shared" si="319"/>
        <v>0</v>
      </c>
    </row>
    <row r="2200" spans="1:23" x14ac:dyDescent="0.25">
      <c r="A2200">
        <f t="shared" si="312"/>
        <v>91</v>
      </c>
      <c r="B2200">
        <f t="shared" si="313"/>
        <v>4</v>
      </c>
      <c r="C2200" s="1">
        <f t="shared" si="320"/>
        <v>41731.208333328024</v>
      </c>
      <c r="D2200" s="7">
        <v>0</v>
      </c>
      <c r="E2200" s="7"/>
      <c r="G2200">
        <v>29.8</v>
      </c>
      <c r="H2200" s="12">
        <v>172.73613166427887</v>
      </c>
      <c r="I2200" s="13">
        <f>$D$2*tarifas!$D$12/24</f>
        <v>1.4541666666666666</v>
      </c>
      <c r="J2200" s="13" t="e">
        <f>VLOOKUP(E2200&amp;" "&amp;F2200,tarifas!$A$13:$D$20,4,FALSE)*H2200</f>
        <v>#N/A</v>
      </c>
      <c r="K2200" s="13">
        <f>IF(F2200="COD1",tarifas!$D$11*(SUMIFS($H$11:$H$8770,$F$11:$F$8770,"=COD1",$B$11:$B$8770,"="&amp;B2200)/COUNTIFS($F$11:$F$8770,"=COD1",$B$11:$B$8770,"="&amp;B2200))/COUNTIFS($A$11:$A$8770,"="&amp;A2200,$F$11:$F$8770,"=COD1"),0)</f>
        <v>0</v>
      </c>
      <c r="L2200" s="13" t="e">
        <f>(VLOOKUP(F2200,tarifas!$C$7:$D$10,2,FALSE)+tarifas!$D$21)*datos!H2200</f>
        <v>#N/A</v>
      </c>
      <c r="M2200">
        <v>0</v>
      </c>
      <c r="N2200" s="13" t="e">
        <f t="shared" si="314"/>
        <v>#N/A</v>
      </c>
      <c r="O2200">
        <f t="shared" si="315"/>
        <v>0</v>
      </c>
      <c r="P2200" s="12">
        <f t="shared" si="316"/>
        <v>172.73613166427887</v>
      </c>
      <c r="Q2200">
        <f t="shared" si="317"/>
        <v>0</v>
      </c>
      <c r="R2200">
        <f>$D$2*tarifas!$D$12/24</f>
        <v>1.4541666666666666</v>
      </c>
      <c r="S2200" t="e">
        <f>VLOOKUP(E2200&amp;" "&amp;F2200,tarifas!$A$13:$D$20,4,FALSE)*P2200</f>
        <v>#N/A</v>
      </c>
      <c r="T2200">
        <f>IF(F2200="COD1",tarifas!$D$11*(SUMIFS($P$11:$P$8770,$F$11:$F$8770,"=COD1",$B$11:$B$8770,"="&amp;B2200)/COUNTIFS($F$11:$F$8770,"=COD1",$B$11:$B$8770,"="&amp;B2200))/COUNTIFS($A$11:$A$8770,"="&amp;A2200,$F$11:$F$8770,"=COD1"),0)</f>
        <v>0</v>
      </c>
      <c r="U2200" t="e">
        <f>(VLOOKUP(F2200,tarifas!$C$7:$D$10,2,FALSE)+tarifas!$D$21)*datos!P2200</f>
        <v>#N/A</v>
      </c>
      <c r="V2200" t="e">
        <f t="shared" si="318"/>
        <v>#N/A</v>
      </c>
      <c r="W2200">
        <f t="shared" si="319"/>
        <v>0</v>
      </c>
    </row>
    <row r="2201" spans="1:23" x14ac:dyDescent="0.25">
      <c r="A2201">
        <f t="shared" si="312"/>
        <v>91</v>
      </c>
      <c r="B2201">
        <f t="shared" si="313"/>
        <v>4</v>
      </c>
      <c r="C2201" s="1">
        <f t="shared" si="320"/>
        <v>41731.249999994689</v>
      </c>
      <c r="D2201" s="7">
        <v>0</v>
      </c>
      <c r="E2201" s="7"/>
      <c r="G2201">
        <v>34</v>
      </c>
      <c r="H2201" s="12">
        <v>190.30739352599716</v>
      </c>
      <c r="I2201" s="13">
        <f>$D$2*tarifas!$D$12/24</f>
        <v>1.4541666666666666</v>
      </c>
      <c r="J2201" s="13" t="e">
        <f>VLOOKUP(E2201&amp;" "&amp;F2201,tarifas!$A$13:$D$20,4,FALSE)*H2201</f>
        <v>#N/A</v>
      </c>
      <c r="K2201" s="13">
        <f>IF(F2201="COD1",tarifas!$D$11*(SUMIFS($H$11:$H$8770,$F$11:$F$8770,"=COD1",$B$11:$B$8770,"="&amp;B2201)/COUNTIFS($F$11:$F$8770,"=COD1",$B$11:$B$8770,"="&amp;B2201))/COUNTIFS($A$11:$A$8770,"="&amp;A2201,$F$11:$F$8770,"=COD1"),0)</f>
        <v>0</v>
      </c>
      <c r="L2201" s="13" t="e">
        <f>(VLOOKUP(F2201,tarifas!$C$7:$D$10,2,FALSE)+tarifas!$D$21)*datos!H2201</f>
        <v>#N/A</v>
      </c>
      <c r="M2201">
        <v>19.386509999999998</v>
      </c>
      <c r="N2201" s="13" t="e">
        <f t="shared" si="314"/>
        <v>#N/A</v>
      </c>
      <c r="O2201">
        <f t="shared" si="315"/>
        <v>19.386509999999998</v>
      </c>
      <c r="P2201" s="12">
        <f t="shared" si="316"/>
        <v>170.92088352599717</v>
      </c>
      <c r="Q2201">
        <f t="shared" si="317"/>
        <v>0</v>
      </c>
      <c r="R2201">
        <f>$D$2*tarifas!$D$12/24</f>
        <v>1.4541666666666666</v>
      </c>
      <c r="S2201" t="e">
        <f>VLOOKUP(E2201&amp;" "&amp;F2201,tarifas!$A$13:$D$20,4,FALSE)*P2201</f>
        <v>#N/A</v>
      </c>
      <c r="T2201">
        <f>IF(F2201="COD1",tarifas!$D$11*(SUMIFS($P$11:$P$8770,$F$11:$F$8770,"=COD1",$B$11:$B$8770,"="&amp;B2201)/COUNTIFS($F$11:$F$8770,"=COD1",$B$11:$B$8770,"="&amp;B2201))/COUNTIFS($A$11:$A$8770,"="&amp;A2201,$F$11:$F$8770,"=COD1"),0)</f>
        <v>0</v>
      </c>
      <c r="U2201" t="e">
        <f>(VLOOKUP(F2201,tarifas!$C$7:$D$10,2,FALSE)+tarifas!$D$21)*datos!P2201</f>
        <v>#N/A</v>
      </c>
      <c r="V2201" t="e">
        <f t="shared" si="318"/>
        <v>#N/A</v>
      </c>
      <c r="W2201">
        <f t="shared" si="319"/>
        <v>0</v>
      </c>
    </row>
    <row r="2202" spans="1:23" x14ac:dyDescent="0.25">
      <c r="A2202">
        <f t="shared" si="312"/>
        <v>91</v>
      </c>
      <c r="B2202">
        <f t="shared" si="313"/>
        <v>4</v>
      </c>
      <c r="C2202" s="1">
        <f t="shared" si="320"/>
        <v>41731.291666661353</v>
      </c>
      <c r="D2202" s="7">
        <v>6.4393939393939403</v>
      </c>
      <c r="E2202" s="7"/>
      <c r="G2202">
        <v>38.4</v>
      </c>
      <c r="H2202" s="12">
        <v>247.79797533923346</v>
      </c>
      <c r="I2202" s="13">
        <f>$D$2*tarifas!$D$12/24</f>
        <v>1.4541666666666666</v>
      </c>
      <c r="J2202" s="13" t="e">
        <f>VLOOKUP(E2202&amp;" "&amp;F2202,tarifas!$A$13:$D$20,4,FALSE)*H2202</f>
        <v>#N/A</v>
      </c>
      <c r="K2202" s="13">
        <f>IF(F2202="COD1",tarifas!$D$11*(SUMIFS($H$11:$H$8770,$F$11:$F$8770,"=COD1",$B$11:$B$8770,"="&amp;B2202)/COUNTIFS($F$11:$F$8770,"=COD1",$B$11:$B$8770,"="&amp;B2202))/COUNTIFS($A$11:$A$8770,"="&amp;A2202,$F$11:$F$8770,"=COD1"),0)</f>
        <v>0</v>
      </c>
      <c r="L2202" s="13" t="e">
        <f>(VLOOKUP(F2202,tarifas!$C$7:$D$10,2,FALSE)+tarifas!$D$21)*datos!H2202</f>
        <v>#N/A</v>
      </c>
      <c r="M2202">
        <v>55.233820000000001</v>
      </c>
      <c r="N2202" s="13" t="e">
        <f t="shared" si="314"/>
        <v>#N/A</v>
      </c>
      <c r="O2202">
        <f t="shared" si="315"/>
        <v>55.233820000000001</v>
      </c>
      <c r="P2202" s="12">
        <f t="shared" si="316"/>
        <v>192.56415533923345</v>
      </c>
      <c r="Q2202">
        <f t="shared" si="317"/>
        <v>0</v>
      </c>
      <c r="R2202">
        <f>$D$2*tarifas!$D$12/24</f>
        <v>1.4541666666666666</v>
      </c>
      <c r="S2202" t="e">
        <f>VLOOKUP(E2202&amp;" "&amp;F2202,tarifas!$A$13:$D$20,4,FALSE)*P2202</f>
        <v>#N/A</v>
      </c>
      <c r="T2202">
        <f>IF(F2202="COD1",tarifas!$D$11*(SUMIFS($P$11:$P$8770,$F$11:$F$8770,"=COD1",$B$11:$B$8770,"="&amp;B2202)/COUNTIFS($F$11:$F$8770,"=COD1",$B$11:$B$8770,"="&amp;B2202))/COUNTIFS($A$11:$A$8770,"="&amp;A2202,$F$11:$F$8770,"=COD1"),0)</f>
        <v>0</v>
      </c>
      <c r="U2202" t="e">
        <f>(VLOOKUP(F2202,tarifas!$C$7:$D$10,2,FALSE)+tarifas!$D$21)*datos!P2202</f>
        <v>#N/A</v>
      </c>
      <c r="V2202" t="e">
        <f t="shared" si="318"/>
        <v>#N/A</v>
      </c>
      <c r="W2202">
        <f t="shared" si="319"/>
        <v>0</v>
      </c>
    </row>
    <row r="2203" spans="1:23" x14ac:dyDescent="0.25">
      <c r="A2203">
        <f t="shared" si="312"/>
        <v>91</v>
      </c>
      <c r="B2203">
        <f t="shared" si="313"/>
        <v>4</v>
      </c>
      <c r="C2203" s="1">
        <f t="shared" si="320"/>
        <v>41731.333333328017</v>
      </c>
      <c r="D2203" s="7">
        <v>98.909090909090921</v>
      </c>
      <c r="E2203" s="7"/>
      <c r="G2203">
        <v>40.1</v>
      </c>
      <c r="H2203" s="12">
        <v>381.37063465307403</v>
      </c>
      <c r="I2203" s="13">
        <f>$D$2*tarifas!$D$12/24</f>
        <v>1.4541666666666666</v>
      </c>
      <c r="J2203" s="13" t="e">
        <f>VLOOKUP(E2203&amp;" "&amp;F2203,tarifas!$A$13:$D$20,4,FALSE)*H2203</f>
        <v>#N/A</v>
      </c>
      <c r="K2203" s="13">
        <f>IF(F2203="COD1",tarifas!$D$11*(SUMIFS($H$11:$H$8770,$F$11:$F$8770,"=COD1",$B$11:$B$8770,"="&amp;B2203)/COUNTIFS($F$11:$F$8770,"=COD1",$B$11:$B$8770,"="&amp;B2203))/COUNTIFS($A$11:$A$8770,"="&amp;A2203,$F$11:$F$8770,"=COD1"),0)</f>
        <v>0</v>
      </c>
      <c r="L2203" s="13" t="e">
        <f>(VLOOKUP(F2203,tarifas!$C$7:$D$10,2,FALSE)+tarifas!$D$21)*datos!H2203</f>
        <v>#N/A</v>
      </c>
      <c r="M2203">
        <v>306.14317999999997</v>
      </c>
      <c r="N2203" s="13" t="e">
        <f t="shared" si="314"/>
        <v>#N/A</v>
      </c>
      <c r="O2203">
        <f t="shared" si="315"/>
        <v>306.14317999999997</v>
      </c>
      <c r="P2203" s="12">
        <f t="shared" si="316"/>
        <v>75.227454653074062</v>
      </c>
      <c r="Q2203">
        <f t="shared" si="317"/>
        <v>0</v>
      </c>
      <c r="R2203">
        <f>$D$2*tarifas!$D$12/24</f>
        <v>1.4541666666666666</v>
      </c>
      <c r="S2203" t="e">
        <f>VLOOKUP(E2203&amp;" "&amp;F2203,tarifas!$A$13:$D$20,4,FALSE)*P2203</f>
        <v>#N/A</v>
      </c>
      <c r="T2203">
        <f>IF(F2203="COD1",tarifas!$D$11*(SUMIFS($P$11:$P$8770,$F$11:$F$8770,"=COD1",$B$11:$B$8770,"="&amp;B2203)/COUNTIFS($F$11:$F$8770,"=COD1",$B$11:$B$8770,"="&amp;B2203))/COUNTIFS($A$11:$A$8770,"="&amp;A2203,$F$11:$F$8770,"=COD1"),0)</f>
        <v>0</v>
      </c>
      <c r="U2203" t="e">
        <f>(VLOOKUP(F2203,tarifas!$C$7:$D$10,2,FALSE)+tarifas!$D$21)*datos!P2203</f>
        <v>#N/A</v>
      </c>
      <c r="V2203" t="e">
        <f t="shared" si="318"/>
        <v>#N/A</v>
      </c>
      <c r="W2203">
        <f t="shared" si="319"/>
        <v>0</v>
      </c>
    </row>
    <row r="2204" spans="1:23" x14ac:dyDescent="0.25">
      <c r="A2204">
        <f t="shared" si="312"/>
        <v>91</v>
      </c>
      <c r="B2204">
        <f t="shared" si="313"/>
        <v>4</v>
      </c>
      <c r="C2204" s="1">
        <f t="shared" si="320"/>
        <v>41731.374999994681</v>
      </c>
      <c r="D2204" s="7">
        <v>138.57575757575759</v>
      </c>
      <c r="E2204" s="7"/>
      <c r="G2204">
        <v>42.01</v>
      </c>
      <c r="H2204" s="12">
        <v>477.34782702914043</v>
      </c>
      <c r="I2204" s="13">
        <f>$D$2*tarifas!$D$12/24</f>
        <v>1.4541666666666666</v>
      </c>
      <c r="J2204" s="13" t="e">
        <f>VLOOKUP(E2204&amp;" "&amp;F2204,tarifas!$A$13:$D$20,4,FALSE)*H2204</f>
        <v>#N/A</v>
      </c>
      <c r="K2204" s="13">
        <f>IF(F2204="COD1",tarifas!$D$11*(SUMIFS($H$11:$H$8770,$F$11:$F$8770,"=COD1",$B$11:$B$8770,"="&amp;B2204)/COUNTIFS($F$11:$F$8770,"=COD1",$B$11:$B$8770,"="&amp;B2204))/COUNTIFS($A$11:$A$8770,"="&amp;A2204,$F$11:$F$8770,"=COD1"),0)</f>
        <v>0</v>
      </c>
      <c r="L2204" s="13" t="e">
        <f>(VLOOKUP(F2204,tarifas!$C$7:$D$10,2,FALSE)+tarifas!$D$21)*datos!H2204</f>
        <v>#N/A</v>
      </c>
      <c r="M2204">
        <v>375.55507</v>
      </c>
      <c r="N2204" s="13" t="e">
        <f t="shared" si="314"/>
        <v>#N/A</v>
      </c>
      <c r="O2204">
        <f t="shared" si="315"/>
        <v>375.55507</v>
      </c>
      <c r="P2204" s="12">
        <f t="shared" si="316"/>
        <v>101.79275702914043</v>
      </c>
      <c r="Q2204">
        <f t="shared" si="317"/>
        <v>0</v>
      </c>
      <c r="R2204">
        <f>$D$2*tarifas!$D$12/24</f>
        <v>1.4541666666666666</v>
      </c>
      <c r="S2204" t="e">
        <f>VLOOKUP(E2204&amp;" "&amp;F2204,tarifas!$A$13:$D$20,4,FALSE)*P2204</f>
        <v>#N/A</v>
      </c>
      <c r="T2204">
        <f>IF(F2204="COD1",tarifas!$D$11*(SUMIFS($P$11:$P$8770,$F$11:$F$8770,"=COD1",$B$11:$B$8770,"="&amp;B2204)/COUNTIFS($F$11:$F$8770,"=COD1",$B$11:$B$8770,"="&amp;B2204))/COUNTIFS($A$11:$A$8770,"="&amp;A2204,$F$11:$F$8770,"=COD1"),0)</f>
        <v>0</v>
      </c>
      <c r="U2204" t="e">
        <f>(VLOOKUP(F2204,tarifas!$C$7:$D$10,2,FALSE)+tarifas!$D$21)*datos!P2204</f>
        <v>#N/A</v>
      </c>
      <c r="V2204" t="e">
        <f t="shared" si="318"/>
        <v>#N/A</v>
      </c>
      <c r="W2204">
        <f t="shared" si="319"/>
        <v>0</v>
      </c>
    </row>
    <row r="2205" spans="1:23" x14ac:dyDescent="0.25">
      <c r="A2205">
        <f t="shared" si="312"/>
        <v>91</v>
      </c>
      <c r="B2205">
        <f t="shared" si="313"/>
        <v>4</v>
      </c>
      <c r="C2205" s="1">
        <f t="shared" si="320"/>
        <v>41731.416666661346</v>
      </c>
      <c r="D2205" s="7">
        <v>333.56060606060601</v>
      </c>
      <c r="E2205" s="7"/>
      <c r="G2205">
        <v>42.01</v>
      </c>
      <c r="H2205" s="12">
        <v>554.13062880537609</v>
      </c>
      <c r="I2205" s="13">
        <f>$D$2*tarifas!$D$12/24</f>
        <v>1.4541666666666666</v>
      </c>
      <c r="J2205" s="13" t="e">
        <f>VLOOKUP(E2205&amp;" "&amp;F2205,tarifas!$A$13:$D$20,4,FALSE)*H2205</f>
        <v>#N/A</v>
      </c>
      <c r="K2205" s="13">
        <f>IF(F2205="COD1",tarifas!$D$11*(SUMIFS($H$11:$H$8770,$F$11:$F$8770,"=COD1",$B$11:$B$8770,"="&amp;B2205)/COUNTIFS($F$11:$F$8770,"=COD1",$B$11:$B$8770,"="&amp;B2205))/COUNTIFS($A$11:$A$8770,"="&amp;A2205,$F$11:$F$8770,"=COD1"),0)</f>
        <v>0</v>
      </c>
      <c r="L2205" s="13" t="e">
        <f>(VLOOKUP(F2205,tarifas!$C$7:$D$10,2,FALSE)+tarifas!$D$21)*datos!H2205</f>
        <v>#N/A</v>
      </c>
      <c r="M2205">
        <v>204.94779</v>
      </c>
      <c r="N2205" s="13" t="e">
        <f t="shared" si="314"/>
        <v>#N/A</v>
      </c>
      <c r="O2205">
        <f t="shared" si="315"/>
        <v>204.94779</v>
      </c>
      <c r="P2205" s="12">
        <f t="shared" si="316"/>
        <v>349.18283880537609</v>
      </c>
      <c r="Q2205">
        <f t="shared" si="317"/>
        <v>0</v>
      </c>
      <c r="R2205">
        <f>$D$2*tarifas!$D$12/24</f>
        <v>1.4541666666666666</v>
      </c>
      <c r="S2205" t="e">
        <f>VLOOKUP(E2205&amp;" "&amp;F2205,tarifas!$A$13:$D$20,4,FALSE)*P2205</f>
        <v>#N/A</v>
      </c>
      <c r="T2205">
        <f>IF(F2205="COD1",tarifas!$D$11*(SUMIFS($P$11:$P$8770,$F$11:$F$8770,"=COD1",$B$11:$B$8770,"="&amp;B2205)/COUNTIFS($F$11:$F$8770,"=COD1",$B$11:$B$8770,"="&amp;B2205))/COUNTIFS($A$11:$A$8770,"="&amp;A2205,$F$11:$F$8770,"=COD1"),0)</f>
        <v>0</v>
      </c>
      <c r="U2205" t="e">
        <f>(VLOOKUP(F2205,tarifas!$C$7:$D$10,2,FALSE)+tarifas!$D$21)*datos!P2205</f>
        <v>#N/A</v>
      </c>
      <c r="V2205" t="e">
        <f t="shared" si="318"/>
        <v>#N/A</v>
      </c>
      <c r="W2205">
        <f t="shared" si="319"/>
        <v>0</v>
      </c>
    </row>
    <row r="2206" spans="1:23" x14ac:dyDescent="0.25">
      <c r="A2206">
        <f t="shared" si="312"/>
        <v>91</v>
      </c>
      <c r="B2206">
        <f t="shared" si="313"/>
        <v>4</v>
      </c>
      <c r="C2206" s="1">
        <f t="shared" si="320"/>
        <v>41731.45833332801</v>
      </c>
      <c r="D2206" s="7">
        <v>408.77272727272725</v>
      </c>
      <c r="E2206" s="7"/>
      <c r="G2206">
        <v>39.82</v>
      </c>
      <c r="H2206" s="12">
        <v>431.96133259760427</v>
      </c>
      <c r="I2206" s="13">
        <f>$D$2*tarifas!$D$12/24</f>
        <v>1.4541666666666666</v>
      </c>
      <c r="J2206" s="13" t="e">
        <f>VLOOKUP(E2206&amp;" "&amp;F2206,tarifas!$A$13:$D$20,4,FALSE)*H2206</f>
        <v>#N/A</v>
      </c>
      <c r="K2206" s="13">
        <f>IF(F2206="COD1",tarifas!$D$11*(SUMIFS($H$11:$H$8770,$F$11:$F$8770,"=COD1",$B$11:$B$8770,"="&amp;B2206)/COUNTIFS($F$11:$F$8770,"=COD1",$B$11:$B$8770,"="&amp;B2206))/COUNTIFS($A$11:$A$8770,"="&amp;A2206,$F$11:$F$8770,"=COD1"),0)</f>
        <v>0</v>
      </c>
      <c r="L2206" s="13" t="e">
        <f>(VLOOKUP(F2206,tarifas!$C$7:$D$10,2,FALSE)+tarifas!$D$21)*datos!H2206</f>
        <v>#N/A</v>
      </c>
      <c r="M2206">
        <v>375.84048999999999</v>
      </c>
      <c r="N2206" s="13" t="e">
        <f t="shared" si="314"/>
        <v>#N/A</v>
      </c>
      <c r="O2206">
        <f t="shared" si="315"/>
        <v>375.84048999999999</v>
      </c>
      <c r="P2206" s="12">
        <f t="shared" si="316"/>
        <v>56.12084259760428</v>
      </c>
      <c r="Q2206">
        <f t="shared" si="317"/>
        <v>0</v>
      </c>
      <c r="R2206">
        <f>$D$2*tarifas!$D$12/24</f>
        <v>1.4541666666666666</v>
      </c>
      <c r="S2206" t="e">
        <f>VLOOKUP(E2206&amp;" "&amp;F2206,tarifas!$A$13:$D$20,4,FALSE)*P2206</f>
        <v>#N/A</v>
      </c>
      <c r="T2206">
        <f>IF(F2206="COD1",tarifas!$D$11*(SUMIFS($P$11:$P$8770,$F$11:$F$8770,"=COD1",$B$11:$B$8770,"="&amp;B2206)/COUNTIFS($F$11:$F$8770,"=COD1",$B$11:$B$8770,"="&amp;B2206))/COUNTIFS($A$11:$A$8770,"="&amp;A2206,$F$11:$F$8770,"=COD1"),0)</f>
        <v>0</v>
      </c>
      <c r="U2206" t="e">
        <f>(VLOOKUP(F2206,tarifas!$C$7:$D$10,2,FALSE)+tarifas!$D$21)*datos!P2206</f>
        <v>#N/A</v>
      </c>
      <c r="V2206" t="e">
        <f t="shared" si="318"/>
        <v>#N/A</v>
      </c>
      <c r="W2206">
        <f t="shared" si="319"/>
        <v>0</v>
      </c>
    </row>
    <row r="2207" spans="1:23" x14ac:dyDescent="0.25">
      <c r="A2207">
        <f t="shared" si="312"/>
        <v>91</v>
      </c>
      <c r="B2207">
        <f t="shared" si="313"/>
        <v>4</v>
      </c>
      <c r="C2207" s="1">
        <f t="shared" si="320"/>
        <v>41731.499999994674</v>
      </c>
      <c r="D2207" s="7">
        <v>498.40909090909099</v>
      </c>
      <c r="E2207" s="7"/>
      <c r="G2207">
        <v>39.5</v>
      </c>
      <c r="H2207" s="12">
        <v>365.24592610908223</v>
      </c>
      <c r="I2207" s="13">
        <f>$D$2*tarifas!$D$12/24</f>
        <v>1.4541666666666666</v>
      </c>
      <c r="J2207" s="13" t="e">
        <f>VLOOKUP(E2207&amp;" "&amp;F2207,tarifas!$A$13:$D$20,4,FALSE)*H2207</f>
        <v>#N/A</v>
      </c>
      <c r="K2207" s="13">
        <f>IF(F2207="COD1",tarifas!$D$11*(SUMIFS($H$11:$H$8770,$F$11:$F$8770,"=COD1",$B$11:$B$8770,"="&amp;B2207)/COUNTIFS($F$11:$F$8770,"=COD1",$B$11:$B$8770,"="&amp;B2207))/COUNTIFS($A$11:$A$8770,"="&amp;A2207,$F$11:$F$8770,"=COD1"),0)</f>
        <v>0</v>
      </c>
      <c r="L2207" s="13" t="e">
        <f>(VLOOKUP(F2207,tarifas!$C$7:$D$10,2,FALSE)+tarifas!$D$21)*datos!H2207</f>
        <v>#N/A</v>
      </c>
      <c r="M2207">
        <v>128.41722999999999</v>
      </c>
      <c r="N2207" s="13" t="e">
        <f t="shared" si="314"/>
        <v>#N/A</v>
      </c>
      <c r="O2207">
        <f t="shared" si="315"/>
        <v>128.41722999999999</v>
      </c>
      <c r="P2207" s="12">
        <f t="shared" si="316"/>
        <v>236.82869610908224</v>
      </c>
      <c r="Q2207">
        <f t="shared" si="317"/>
        <v>0</v>
      </c>
      <c r="R2207">
        <f>$D$2*tarifas!$D$12/24</f>
        <v>1.4541666666666666</v>
      </c>
      <c r="S2207" t="e">
        <f>VLOOKUP(E2207&amp;" "&amp;F2207,tarifas!$A$13:$D$20,4,FALSE)*P2207</f>
        <v>#N/A</v>
      </c>
      <c r="T2207">
        <f>IF(F2207="COD1",tarifas!$D$11*(SUMIFS($P$11:$P$8770,$F$11:$F$8770,"=COD1",$B$11:$B$8770,"="&amp;B2207)/COUNTIFS($F$11:$F$8770,"=COD1",$B$11:$B$8770,"="&amp;B2207))/COUNTIFS($A$11:$A$8770,"="&amp;A2207,$F$11:$F$8770,"=COD1"),0)</f>
        <v>0</v>
      </c>
      <c r="U2207" t="e">
        <f>(VLOOKUP(F2207,tarifas!$C$7:$D$10,2,FALSE)+tarifas!$D$21)*datos!P2207</f>
        <v>#N/A</v>
      </c>
      <c r="V2207" t="e">
        <f t="shared" si="318"/>
        <v>#N/A</v>
      </c>
      <c r="W2207">
        <f t="shared" si="319"/>
        <v>0</v>
      </c>
    </row>
    <row r="2208" spans="1:23" x14ac:dyDescent="0.25">
      <c r="A2208">
        <f t="shared" si="312"/>
        <v>91</v>
      </c>
      <c r="B2208">
        <f t="shared" si="313"/>
        <v>4</v>
      </c>
      <c r="C2208" s="1">
        <f t="shared" si="320"/>
        <v>41731.541666661338</v>
      </c>
      <c r="D2208" s="7">
        <v>767.31818181818187</v>
      </c>
      <c r="E2208" s="7"/>
      <c r="G2208">
        <v>36.4</v>
      </c>
      <c r="H2208" s="12">
        <v>488.38262596368673</v>
      </c>
      <c r="I2208" s="13">
        <f>$D$2*tarifas!$D$12/24</f>
        <v>1.4541666666666666</v>
      </c>
      <c r="J2208" s="13" t="e">
        <f>VLOOKUP(E2208&amp;" "&amp;F2208,tarifas!$A$13:$D$20,4,FALSE)*H2208</f>
        <v>#N/A</v>
      </c>
      <c r="K2208" s="13">
        <f>IF(F2208="COD1",tarifas!$D$11*(SUMIFS($H$11:$H$8770,$F$11:$F$8770,"=COD1",$B$11:$B$8770,"="&amp;B2208)/COUNTIFS($F$11:$F$8770,"=COD1",$B$11:$B$8770,"="&amp;B2208))/COUNTIFS($A$11:$A$8770,"="&amp;A2208,$F$11:$F$8770,"=COD1"),0)</f>
        <v>0</v>
      </c>
      <c r="L2208" s="13" t="e">
        <f>(VLOOKUP(F2208,tarifas!$C$7:$D$10,2,FALSE)+tarifas!$D$21)*datos!H2208</f>
        <v>#N/A</v>
      </c>
      <c r="M2208">
        <v>205.38535999999999</v>
      </c>
      <c r="N2208" s="13" t="e">
        <f t="shared" si="314"/>
        <v>#N/A</v>
      </c>
      <c r="O2208">
        <f t="shared" si="315"/>
        <v>205.38535999999999</v>
      </c>
      <c r="P2208" s="12">
        <f t="shared" si="316"/>
        <v>282.99726596368674</v>
      </c>
      <c r="Q2208">
        <f t="shared" si="317"/>
        <v>0</v>
      </c>
      <c r="R2208">
        <f>$D$2*tarifas!$D$12/24</f>
        <v>1.4541666666666666</v>
      </c>
      <c r="S2208" t="e">
        <f>VLOOKUP(E2208&amp;" "&amp;F2208,tarifas!$A$13:$D$20,4,FALSE)*P2208</f>
        <v>#N/A</v>
      </c>
      <c r="T2208">
        <f>IF(F2208="COD1",tarifas!$D$11*(SUMIFS($P$11:$P$8770,$F$11:$F$8770,"=COD1",$B$11:$B$8770,"="&amp;B2208)/COUNTIFS($F$11:$F$8770,"=COD1",$B$11:$B$8770,"="&amp;B2208))/COUNTIFS($A$11:$A$8770,"="&amp;A2208,$F$11:$F$8770,"=COD1"),0)</f>
        <v>0</v>
      </c>
      <c r="U2208" t="e">
        <f>(VLOOKUP(F2208,tarifas!$C$7:$D$10,2,FALSE)+tarifas!$D$21)*datos!P2208</f>
        <v>#N/A</v>
      </c>
      <c r="V2208" t="e">
        <f t="shared" si="318"/>
        <v>#N/A</v>
      </c>
      <c r="W2208">
        <f t="shared" si="319"/>
        <v>0</v>
      </c>
    </row>
    <row r="2209" spans="1:23" x14ac:dyDescent="0.25">
      <c r="A2209">
        <f t="shared" si="312"/>
        <v>91</v>
      </c>
      <c r="B2209">
        <f t="shared" si="313"/>
        <v>4</v>
      </c>
      <c r="C2209" s="1">
        <f t="shared" si="320"/>
        <v>41731.583333328002</v>
      </c>
      <c r="D2209" s="7">
        <v>737.18181818181813</v>
      </c>
      <c r="E2209" s="7"/>
      <c r="G2209">
        <v>36.69</v>
      </c>
      <c r="H2209" s="12">
        <v>522.34634169678543</v>
      </c>
      <c r="I2209" s="13">
        <f>$D$2*tarifas!$D$12/24</f>
        <v>1.4541666666666666</v>
      </c>
      <c r="J2209" s="13" t="e">
        <f>VLOOKUP(E2209&amp;" "&amp;F2209,tarifas!$A$13:$D$20,4,FALSE)*H2209</f>
        <v>#N/A</v>
      </c>
      <c r="K2209" s="13">
        <f>IF(F2209="COD1",tarifas!$D$11*(SUMIFS($H$11:$H$8770,$F$11:$F$8770,"=COD1",$B$11:$B$8770,"="&amp;B2209)/COUNTIFS($F$11:$F$8770,"=COD1",$B$11:$B$8770,"="&amp;B2209))/COUNTIFS($A$11:$A$8770,"="&amp;A2209,$F$11:$F$8770,"=COD1"),0)</f>
        <v>0</v>
      </c>
      <c r="L2209" s="13" t="e">
        <f>(VLOOKUP(F2209,tarifas!$C$7:$D$10,2,FALSE)+tarifas!$D$21)*datos!H2209</f>
        <v>#N/A</v>
      </c>
      <c r="M2209">
        <v>43.93768</v>
      </c>
      <c r="N2209" s="13" t="e">
        <f t="shared" si="314"/>
        <v>#N/A</v>
      </c>
      <c r="O2209">
        <f t="shared" si="315"/>
        <v>43.93768</v>
      </c>
      <c r="P2209" s="12">
        <f t="shared" si="316"/>
        <v>478.40866169678543</v>
      </c>
      <c r="Q2209">
        <f t="shared" si="317"/>
        <v>0</v>
      </c>
      <c r="R2209">
        <f>$D$2*tarifas!$D$12/24</f>
        <v>1.4541666666666666</v>
      </c>
      <c r="S2209" t="e">
        <f>VLOOKUP(E2209&amp;" "&amp;F2209,tarifas!$A$13:$D$20,4,FALSE)*P2209</f>
        <v>#N/A</v>
      </c>
      <c r="T2209">
        <f>IF(F2209="COD1",tarifas!$D$11*(SUMIFS($P$11:$P$8770,$F$11:$F$8770,"=COD1",$B$11:$B$8770,"="&amp;B2209)/COUNTIFS($F$11:$F$8770,"=COD1",$B$11:$B$8770,"="&amp;B2209))/COUNTIFS($A$11:$A$8770,"="&amp;A2209,$F$11:$F$8770,"=COD1"),0)</f>
        <v>0</v>
      </c>
      <c r="U2209" t="e">
        <f>(VLOOKUP(F2209,tarifas!$C$7:$D$10,2,FALSE)+tarifas!$D$21)*datos!P2209</f>
        <v>#N/A</v>
      </c>
      <c r="V2209" t="e">
        <f t="shared" si="318"/>
        <v>#N/A</v>
      </c>
      <c r="W2209">
        <f t="shared" si="319"/>
        <v>0</v>
      </c>
    </row>
    <row r="2210" spans="1:23" x14ac:dyDescent="0.25">
      <c r="A2210">
        <f t="shared" si="312"/>
        <v>91</v>
      </c>
      <c r="B2210">
        <f t="shared" si="313"/>
        <v>4</v>
      </c>
      <c r="C2210" s="1">
        <f t="shared" si="320"/>
        <v>41731.624999994667</v>
      </c>
      <c r="D2210" s="7">
        <v>550.18181818181824</v>
      </c>
      <c r="E2210" s="7"/>
      <c r="G2210">
        <v>36.270000000000003</v>
      </c>
      <c r="H2210" s="12">
        <v>563.17454204566172</v>
      </c>
      <c r="I2210" s="13">
        <f>$D$2*tarifas!$D$12/24</f>
        <v>1.4541666666666666</v>
      </c>
      <c r="J2210" s="13" t="e">
        <f>VLOOKUP(E2210&amp;" "&amp;F2210,tarifas!$A$13:$D$20,4,FALSE)*H2210</f>
        <v>#N/A</v>
      </c>
      <c r="K2210" s="13">
        <f>IF(F2210="COD1",tarifas!$D$11*(SUMIFS($H$11:$H$8770,$F$11:$F$8770,"=COD1",$B$11:$B$8770,"="&amp;B2210)/COUNTIFS($F$11:$F$8770,"=COD1",$B$11:$B$8770,"="&amp;B2210))/COUNTIFS($A$11:$A$8770,"="&amp;A2210,$F$11:$F$8770,"=COD1"),0)</f>
        <v>0</v>
      </c>
      <c r="L2210" s="13" t="e">
        <f>(VLOOKUP(F2210,tarifas!$C$7:$D$10,2,FALSE)+tarifas!$D$21)*datos!H2210</f>
        <v>#N/A</v>
      </c>
      <c r="M2210">
        <v>66.056910000000002</v>
      </c>
      <c r="N2210" s="13" t="e">
        <f t="shared" si="314"/>
        <v>#N/A</v>
      </c>
      <c r="O2210">
        <f t="shared" si="315"/>
        <v>66.056910000000002</v>
      </c>
      <c r="P2210" s="12">
        <f t="shared" si="316"/>
        <v>497.11763204566171</v>
      </c>
      <c r="Q2210">
        <f t="shared" si="317"/>
        <v>0</v>
      </c>
      <c r="R2210">
        <f>$D$2*tarifas!$D$12/24</f>
        <v>1.4541666666666666</v>
      </c>
      <c r="S2210" t="e">
        <f>VLOOKUP(E2210&amp;" "&amp;F2210,tarifas!$A$13:$D$20,4,FALSE)*P2210</f>
        <v>#N/A</v>
      </c>
      <c r="T2210">
        <f>IF(F2210="COD1",tarifas!$D$11*(SUMIFS($P$11:$P$8770,$F$11:$F$8770,"=COD1",$B$11:$B$8770,"="&amp;B2210)/COUNTIFS($F$11:$F$8770,"=COD1",$B$11:$B$8770,"="&amp;B2210))/COUNTIFS($A$11:$A$8770,"="&amp;A2210,$F$11:$F$8770,"=COD1"),0)</f>
        <v>0</v>
      </c>
      <c r="U2210" t="e">
        <f>(VLOOKUP(F2210,tarifas!$C$7:$D$10,2,FALSE)+tarifas!$D$21)*datos!P2210</f>
        <v>#N/A</v>
      </c>
      <c r="V2210" t="e">
        <f t="shared" si="318"/>
        <v>#N/A</v>
      </c>
      <c r="W2210">
        <f t="shared" si="319"/>
        <v>0</v>
      </c>
    </row>
    <row r="2211" spans="1:23" x14ac:dyDescent="0.25">
      <c r="A2211">
        <f t="shared" si="312"/>
        <v>91</v>
      </c>
      <c r="B2211">
        <f t="shared" si="313"/>
        <v>4</v>
      </c>
      <c r="C2211" s="1">
        <f t="shared" si="320"/>
        <v>41731.666666661331</v>
      </c>
      <c r="D2211" s="7">
        <v>411.09090909090912</v>
      </c>
      <c r="E2211" s="7"/>
      <c r="G2211">
        <v>37.549999999999997</v>
      </c>
      <c r="H2211" s="12">
        <v>470.31314522629248</v>
      </c>
      <c r="I2211" s="13">
        <f>$D$2*tarifas!$D$12/24</f>
        <v>1.4541666666666666</v>
      </c>
      <c r="J2211" s="13" t="e">
        <f>VLOOKUP(E2211&amp;" "&amp;F2211,tarifas!$A$13:$D$20,4,FALSE)*H2211</f>
        <v>#N/A</v>
      </c>
      <c r="K2211" s="13">
        <f>IF(F2211="COD1",tarifas!$D$11*(SUMIFS($H$11:$H$8770,$F$11:$F$8770,"=COD1",$B$11:$B$8770,"="&amp;B2211)/COUNTIFS($F$11:$F$8770,"=COD1",$B$11:$B$8770,"="&amp;B2211))/COUNTIFS($A$11:$A$8770,"="&amp;A2211,$F$11:$F$8770,"=COD1"),0)</f>
        <v>0</v>
      </c>
      <c r="L2211" s="13" t="e">
        <f>(VLOOKUP(F2211,tarifas!$C$7:$D$10,2,FALSE)+tarifas!$D$21)*datos!H2211</f>
        <v>#N/A</v>
      </c>
      <c r="M2211">
        <v>2.8063600000000002</v>
      </c>
      <c r="N2211" s="13" t="e">
        <f t="shared" si="314"/>
        <v>#N/A</v>
      </c>
      <c r="O2211">
        <f t="shared" si="315"/>
        <v>2.8063600000000002</v>
      </c>
      <c r="P2211" s="12">
        <f t="shared" si="316"/>
        <v>467.50678522629249</v>
      </c>
      <c r="Q2211">
        <f t="shared" si="317"/>
        <v>0</v>
      </c>
      <c r="R2211">
        <f>$D$2*tarifas!$D$12/24</f>
        <v>1.4541666666666666</v>
      </c>
      <c r="S2211" t="e">
        <f>VLOOKUP(E2211&amp;" "&amp;F2211,tarifas!$A$13:$D$20,4,FALSE)*P2211</f>
        <v>#N/A</v>
      </c>
      <c r="T2211">
        <f>IF(F2211="COD1",tarifas!$D$11*(SUMIFS($P$11:$P$8770,$F$11:$F$8770,"=COD1",$B$11:$B$8770,"="&amp;B2211)/COUNTIFS($F$11:$F$8770,"=COD1",$B$11:$B$8770,"="&amp;B2211))/COUNTIFS($A$11:$A$8770,"="&amp;A2211,$F$11:$F$8770,"=COD1"),0)</f>
        <v>0</v>
      </c>
      <c r="U2211" t="e">
        <f>(VLOOKUP(F2211,tarifas!$C$7:$D$10,2,FALSE)+tarifas!$D$21)*datos!P2211</f>
        <v>#N/A</v>
      </c>
      <c r="V2211" t="e">
        <f t="shared" si="318"/>
        <v>#N/A</v>
      </c>
      <c r="W2211">
        <f t="shared" si="319"/>
        <v>0</v>
      </c>
    </row>
    <row r="2212" spans="1:23" x14ac:dyDescent="0.25">
      <c r="A2212">
        <f t="shared" si="312"/>
        <v>91</v>
      </c>
      <c r="B2212">
        <f t="shared" si="313"/>
        <v>4</v>
      </c>
      <c r="C2212" s="1">
        <f t="shared" si="320"/>
        <v>41731.708333327995</v>
      </c>
      <c r="D2212" s="7">
        <v>285.90909090909093</v>
      </c>
      <c r="E2212" s="7"/>
      <c r="G2212">
        <v>37.76</v>
      </c>
      <c r="H2212" s="12">
        <v>367.10760382571084</v>
      </c>
      <c r="I2212" s="13">
        <f>$D$2*tarifas!$D$12/24</f>
        <v>1.4541666666666666</v>
      </c>
      <c r="J2212" s="13" t="e">
        <f>VLOOKUP(E2212&amp;" "&amp;F2212,tarifas!$A$13:$D$20,4,FALSE)*H2212</f>
        <v>#N/A</v>
      </c>
      <c r="K2212" s="13">
        <f>IF(F2212="COD1",tarifas!$D$11*(SUMIFS($H$11:$H$8770,$F$11:$F$8770,"=COD1",$B$11:$B$8770,"="&amp;B2212)/COUNTIFS($F$11:$F$8770,"=COD1",$B$11:$B$8770,"="&amp;B2212))/COUNTIFS($A$11:$A$8770,"="&amp;A2212,$F$11:$F$8770,"=COD1"),0)</f>
        <v>0</v>
      </c>
      <c r="L2212" s="13" t="e">
        <f>(VLOOKUP(F2212,tarifas!$C$7:$D$10,2,FALSE)+tarifas!$D$21)*datos!H2212</f>
        <v>#N/A</v>
      </c>
      <c r="M2212">
        <v>15.661809999999999</v>
      </c>
      <c r="N2212" s="13" t="e">
        <f t="shared" si="314"/>
        <v>#N/A</v>
      </c>
      <c r="O2212">
        <f t="shared" si="315"/>
        <v>15.661809999999999</v>
      </c>
      <c r="P2212" s="12">
        <f t="shared" si="316"/>
        <v>351.44579382571084</v>
      </c>
      <c r="Q2212">
        <f t="shared" si="317"/>
        <v>0</v>
      </c>
      <c r="R2212">
        <f>$D$2*tarifas!$D$12/24</f>
        <v>1.4541666666666666</v>
      </c>
      <c r="S2212" t="e">
        <f>VLOOKUP(E2212&amp;" "&amp;F2212,tarifas!$A$13:$D$20,4,FALSE)*P2212</f>
        <v>#N/A</v>
      </c>
      <c r="T2212">
        <f>IF(F2212="COD1",tarifas!$D$11*(SUMIFS($P$11:$P$8770,$F$11:$F$8770,"=COD1",$B$11:$B$8770,"="&amp;B2212)/COUNTIFS($F$11:$F$8770,"=COD1",$B$11:$B$8770,"="&amp;B2212))/COUNTIFS($A$11:$A$8770,"="&amp;A2212,$F$11:$F$8770,"=COD1"),0)</f>
        <v>0</v>
      </c>
      <c r="U2212" t="e">
        <f>(VLOOKUP(F2212,tarifas!$C$7:$D$10,2,FALSE)+tarifas!$D$21)*datos!P2212</f>
        <v>#N/A</v>
      </c>
      <c r="V2212" t="e">
        <f t="shared" si="318"/>
        <v>#N/A</v>
      </c>
      <c r="W2212">
        <f t="shared" si="319"/>
        <v>0</v>
      </c>
    </row>
    <row r="2213" spans="1:23" x14ac:dyDescent="0.25">
      <c r="A2213">
        <f t="shared" si="312"/>
        <v>91</v>
      </c>
      <c r="B2213">
        <f t="shared" si="313"/>
        <v>4</v>
      </c>
      <c r="C2213" s="1">
        <f t="shared" si="320"/>
        <v>41731.749999994659</v>
      </c>
      <c r="D2213" s="7">
        <v>162.53030303030303</v>
      </c>
      <c r="E2213" s="7"/>
      <c r="G2213">
        <v>40.85</v>
      </c>
      <c r="H2213" s="12">
        <v>271.95891124681776</v>
      </c>
      <c r="I2213" s="13">
        <f>$D$2*tarifas!$D$12/24</f>
        <v>1.4541666666666666</v>
      </c>
      <c r="J2213" s="13" t="e">
        <f>VLOOKUP(E2213&amp;" "&amp;F2213,tarifas!$A$13:$D$20,4,FALSE)*H2213</f>
        <v>#N/A</v>
      </c>
      <c r="K2213" s="13">
        <f>IF(F2213="COD1",tarifas!$D$11*(SUMIFS($H$11:$H$8770,$F$11:$F$8770,"=COD1",$B$11:$B$8770,"="&amp;B2213)/COUNTIFS($F$11:$F$8770,"=COD1",$B$11:$B$8770,"="&amp;B2213))/COUNTIFS($A$11:$A$8770,"="&amp;A2213,$F$11:$F$8770,"=COD1"),0)</f>
        <v>0</v>
      </c>
      <c r="L2213" s="13" t="e">
        <f>(VLOOKUP(F2213,tarifas!$C$7:$D$10,2,FALSE)+tarifas!$D$21)*datos!H2213</f>
        <v>#N/A</v>
      </c>
      <c r="M2213">
        <v>0</v>
      </c>
      <c r="N2213" s="13" t="e">
        <f t="shared" si="314"/>
        <v>#N/A</v>
      </c>
      <c r="O2213">
        <f t="shared" si="315"/>
        <v>0</v>
      </c>
      <c r="P2213" s="12">
        <f t="shared" si="316"/>
        <v>271.95891124681776</v>
      </c>
      <c r="Q2213">
        <f t="shared" si="317"/>
        <v>0</v>
      </c>
      <c r="R2213">
        <f>$D$2*tarifas!$D$12/24</f>
        <v>1.4541666666666666</v>
      </c>
      <c r="S2213" t="e">
        <f>VLOOKUP(E2213&amp;" "&amp;F2213,tarifas!$A$13:$D$20,4,FALSE)*P2213</f>
        <v>#N/A</v>
      </c>
      <c r="T2213">
        <f>IF(F2213="COD1",tarifas!$D$11*(SUMIFS($P$11:$P$8770,$F$11:$F$8770,"=COD1",$B$11:$B$8770,"="&amp;B2213)/COUNTIFS($F$11:$F$8770,"=COD1",$B$11:$B$8770,"="&amp;B2213))/COUNTIFS($A$11:$A$8770,"="&amp;A2213,$F$11:$F$8770,"=COD1"),0)</f>
        <v>0</v>
      </c>
      <c r="U2213" t="e">
        <f>(VLOOKUP(F2213,tarifas!$C$7:$D$10,2,FALSE)+tarifas!$D$21)*datos!P2213</f>
        <v>#N/A</v>
      </c>
      <c r="V2213" t="e">
        <f t="shared" si="318"/>
        <v>#N/A</v>
      </c>
      <c r="W2213">
        <f t="shared" si="319"/>
        <v>0</v>
      </c>
    </row>
    <row r="2214" spans="1:23" x14ac:dyDescent="0.25">
      <c r="A2214">
        <f t="shared" si="312"/>
        <v>91</v>
      </c>
      <c r="B2214">
        <f t="shared" si="313"/>
        <v>4</v>
      </c>
      <c r="C2214" s="1">
        <f t="shared" si="320"/>
        <v>41731.791666661324</v>
      </c>
      <c r="D2214" s="7">
        <v>26.272727272727273</v>
      </c>
      <c r="E2214" s="7"/>
      <c r="G2214">
        <v>44.17</v>
      </c>
      <c r="H2214" s="12">
        <v>213.55840972954962</v>
      </c>
      <c r="I2214" s="13">
        <f>$D$2*tarifas!$D$12/24</f>
        <v>1.4541666666666666</v>
      </c>
      <c r="J2214" s="13" t="e">
        <f>VLOOKUP(E2214&amp;" "&amp;F2214,tarifas!$A$13:$D$20,4,FALSE)*H2214</f>
        <v>#N/A</v>
      </c>
      <c r="K2214" s="13">
        <f>IF(F2214="COD1",tarifas!$D$11*(SUMIFS($H$11:$H$8770,$F$11:$F$8770,"=COD1",$B$11:$B$8770,"="&amp;B2214)/COUNTIFS($F$11:$F$8770,"=COD1",$B$11:$B$8770,"="&amp;B2214))/COUNTIFS($A$11:$A$8770,"="&amp;A2214,$F$11:$F$8770,"=COD1"),0)</f>
        <v>0</v>
      </c>
      <c r="L2214" s="13" t="e">
        <f>(VLOOKUP(F2214,tarifas!$C$7:$D$10,2,FALSE)+tarifas!$D$21)*datos!H2214</f>
        <v>#N/A</v>
      </c>
      <c r="M2214">
        <v>0</v>
      </c>
      <c r="N2214" s="13" t="e">
        <f t="shared" si="314"/>
        <v>#N/A</v>
      </c>
      <c r="O2214">
        <f t="shared" si="315"/>
        <v>0</v>
      </c>
      <c r="P2214" s="12">
        <f t="shared" si="316"/>
        <v>213.55840972954962</v>
      </c>
      <c r="Q2214">
        <f t="shared" si="317"/>
        <v>0</v>
      </c>
      <c r="R2214">
        <f>$D$2*tarifas!$D$12/24</f>
        <v>1.4541666666666666</v>
      </c>
      <c r="S2214" t="e">
        <f>VLOOKUP(E2214&amp;" "&amp;F2214,tarifas!$A$13:$D$20,4,FALSE)*P2214</f>
        <v>#N/A</v>
      </c>
      <c r="T2214">
        <f>IF(F2214="COD1",tarifas!$D$11*(SUMIFS($P$11:$P$8770,$F$11:$F$8770,"=COD1",$B$11:$B$8770,"="&amp;B2214)/COUNTIFS($F$11:$F$8770,"=COD1",$B$11:$B$8770,"="&amp;B2214))/COUNTIFS($A$11:$A$8770,"="&amp;A2214,$F$11:$F$8770,"=COD1"),0)</f>
        <v>0</v>
      </c>
      <c r="U2214" t="e">
        <f>(VLOOKUP(F2214,tarifas!$C$7:$D$10,2,FALSE)+tarifas!$D$21)*datos!P2214</f>
        <v>#N/A</v>
      </c>
      <c r="V2214" t="e">
        <f t="shared" si="318"/>
        <v>#N/A</v>
      </c>
      <c r="W2214">
        <f t="shared" si="319"/>
        <v>0</v>
      </c>
    </row>
    <row r="2215" spans="1:23" x14ac:dyDescent="0.25">
      <c r="A2215">
        <f t="shared" si="312"/>
        <v>91</v>
      </c>
      <c r="B2215">
        <f t="shared" si="313"/>
        <v>4</v>
      </c>
      <c r="C2215" s="1">
        <f t="shared" si="320"/>
        <v>41731.833333327988</v>
      </c>
      <c r="D2215" s="7">
        <v>0</v>
      </c>
      <c r="E2215" s="7"/>
      <c r="G2215">
        <v>50</v>
      </c>
      <c r="H2215" s="12">
        <v>195.67524770201862</v>
      </c>
      <c r="I2215" s="13">
        <f>$D$2*tarifas!$D$12/24</f>
        <v>1.4541666666666666</v>
      </c>
      <c r="J2215" s="13" t="e">
        <f>VLOOKUP(E2215&amp;" "&amp;F2215,tarifas!$A$13:$D$20,4,FALSE)*H2215</f>
        <v>#N/A</v>
      </c>
      <c r="K2215" s="13">
        <f>IF(F2215="COD1",tarifas!$D$11*(SUMIFS($H$11:$H$8770,$F$11:$F$8770,"=COD1",$B$11:$B$8770,"="&amp;B2215)/COUNTIFS($F$11:$F$8770,"=COD1",$B$11:$B$8770,"="&amp;B2215))/COUNTIFS($A$11:$A$8770,"="&amp;A2215,$F$11:$F$8770,"=COD1"),0)</f>
        <v>0</v>
      </c>
      <c r="L2215" s="13" t="e">
        <f>(VLOOKUP(F2215,tarifas!$C$7:$D$10,2,FALSE)+tarifas!$D$21)*datos!H2215</f>
        <v>#N/A</v>
      </c>
      <c r="M2215">
        <v>0</v>
      </c>
      <c r="N2215" s="13" t="e">
        <f t="shared" si="314"/>
        <v>#N/A</v>
      </c>
      <c r="O2215">
        <f t="shared" si="315"/>
        <v>0</v>
      </c>
      <c r="P2215" s="12">
        <f t="shared" si="316"/>
        <v>195.67524770201862</v>
      </c>
      <c r="Q2215">
        <f t="shared" si="317"/>
        <v>0</v>
      </c>
      <c r="R2215">
        <f>$D$2*tarifas!$D$12/24</f>
        <v>1.4541666666666666</v>
      </c>
      <c r="S2215" t="e">
        <f>VLOOKUP(E2215&amp;" "&amp;F2215,tarifas!$A$13:$D$20,4,FALSE)*P2215</f>
        <v>#N/A</v>
      </c>
      <c r="T2215">
        <f>IF(F2215="COD1",tarifas!$D$11*(SUMIFS($P$11:$P$8770,$F$11:$F$8770,"=COD1",$B$11:$B$8770,"="&amp;B2215)/COUNTIFS($F$11:$F$8770,"=COD1",$B$11:$B$8770,"="&amp;B2215))/COUNTIFS($A$11:$A$8770,"="&amp;A2215,$F$11:$F$8770,"=COD1"),0)</f>
        <v>0</v>
      </c>
      <c r="U2215" t="e">
        <f>(VLOOKUP(F2215,tarifas!$C$7:$D$10,2,FALSE)+tarifas!$D$21)*datos!P2215</f>
        <v>#N/A</v>
      </c>
      <c r="V2215" t="e">
        <f t="shared" si="318"/>
        <v>#N/A</v>
      </c>
      <c r="W2215">
        <f t="shared" si="319"/>
        <v>0</v>
      </c>
    </row>
    <row r="2216" spans="1:23" x14ac:dyDescent="0.25">
      <c r="A2216">
        <f t="shared" si="312"/>
        <v>91</v>
      </c>
      <c r="B2216">
        <f t="shared" si="313"/>
        <v>4</v>
      </c>
      <c r="C2216" s="1">
        <f t="shared" si="320"/>
        <v>41731.874999994652</v>
      </c>
      <c r="D2216" s="7">
        <v>0</v>
      </c>
      <c r="E2216" s="7"/>
      <c r="G2216">
        <v>42.02</v>
      </c>
      <c r="H2216" s="12">
        <v>190.32865213312618</v>
      </c>
      <c r="I2216" s="13">
        <f>$D$2*tarifas!$D$12/24</f>
        <v>1.4541666666666666</v>
      </c>
      <c r="J2216" s="13" t="e">
        <f>VLOOKUP(E2216&amp;" "&amp;F2216,tarifas!$A$13:$D$20,4,FALSE)*H2216</f>
        <v>#N/A</v>
      </c>
      <c r="K2216" s="13">
        <f>IF(F2216="COD1",tarifas!$D$11*(SUMIFS($H$11:$H$8770,$F$11:$F$8770,"=COD1",$B$11:$B$8770,"="&amp;B2216)/COUNTIFS($F$11:$F$8770,"=COD1",$B$11:$B$8770,"="&amp;B2216))/COUNTIFS($A$11:$A$8770,"="&amp;A2216,$F$11:$F$8770,"=COD1"),0)</f>
        <v>0</v>
      </c>
      <c r="L2216" s="13" t="e">
        <f>(VLOOKUP(F2216,tarifas!$C$7:$D$10,2,FALSE)+tarifas!$D$21)*datos!H2216</f>
        <v>#N/A</v>
      </c>
      <c r="M2216">
        <v>0</v>
      </c>
      <c r="N2216" s="13" t="e">
        <f t="shared" si="314"/>
        <v>#N/A</v>
      </c>
      <c r="O2216">
        <f t="shared" si="315"/>
        <v>0</v>
      </c>
      <c r="P2216" s="12">
        <f t="shared" si="316"/>
        <v>190.32865213312618</v>
      </c>
      <c r="Q2216">
        <f t="shared" si="317"/>
        <v>0</v>
      </c>
      <c r="R2216">
        <f>$D$2*tarifas!$D$12/24</f>
        <v>1.4541666666666666</v>
      </c>
      <c r="S2216" t="e">
        <f>VLOOKUP(E2216&amp;" "&amp;F2216,tarifas!$A$13:$D$20,4,FALSE)*P2216</f>
        <v>#N/A</v>
      </c>
      <c r="T2216">
        <f>IF(F2216="COD1",tarifas!$D$11*(SUMIFS($P$11:$P$8770,$F$11:$F$8770,"=COD1",$B$11:$B$8770,"="&amp;B2216)/COUNTIFS($F$11:$F$8770,"=COD1",$B$11:$B$8770,"="&amp;B2216))/COUNTIFS($A$11:$A$8770,"="&amp;A2216,$F$11:$F$8770,"=COD1"),0)</f>
        <v>0</v>
      </c>
      <c r="U2216" t="e">
        <f>(VLOOKUP(F2216,tarifas!$C$7:$D$10,2,FALSE)+tarifas!$D$21)*datos!P2216</f>
        <v>#N/A</v>
      </c>
      <c r="V2216" t="e">
        <f t="shared" si="318"/>
        <v>#N/A</v>
      </c>
      <c r="W2216">
        <f t="shared" si="319"/>
        <v>0</v>
      </c>
    </row>
    <row r="2217" spans="1:23" x14ac:dyDescent="0.25">
      <c r="A2217">
        <f t="shared" si="312"/>
        <v>91</v>
      </c>
      <c r="B2217">
        <f t="shared" si="313"/>
        <v>4</v>
      </c>
      <c r="C2217" s="1">
        <f t="shared" si="320"/>
        <v>41731.916666661316</v>
      </c>
      <c r="D2217" s="7">
        <v>0</v>
      </c>
      <c r="E2217" s="7"/>
      <c r="G2217">
        <v>39.5</v>
      </c>
      <c r="H2217" s="12">
        <v>191.80521241287931</v>
      </c>
      <c r="I2217" s="13">
        <f>$D$2*tarifas!$D$12/24</f>
        <v>1.4541666666666666</v>
      </c>
      <c r="J2217" s="13" t="e">
        <f>VLOOKUP(E2217&amp;" "&amp;F2217,tarifas!$A$13:$D$20,4,FALSE)*H2217</f>
        <v>#N/A</v>
      </c>
      <c r="K2217" s="13">
        <f>IF(F2217="COD1",tarifas!$D$11*(SUMIFS($H$11:$H$8770,$F$11:$F$8770,"=COD1",$B$11:$B$8770,"="&amp;B2217)/COUNTIFS($F$11:$F$8770,"=COD1",$B$11:$B$8770,"="&amp;B2217))/COUNTIFS($A$11:$A$8770,"="&amp;A2217,$F$11:$F$8770,"=COD1"),0)</f>
        <v>0</v>
      </c>
      <c r="L2217" s="13" t="e">
        <f>(VLOOKUP(F2217,tarifas!$C$7:$D$10,2,FALSE)+tarifas!$D$21)*datos!H2217</f>
        <v>#N/A</v>
      </c>
      <c r="M2217">
        <v>0</v>
      </c>
      <c r="N2217" s="13" t="e">
        <f t="shared" si="314"/>
        <v>#N/A</v>
      </c>
      <c r="O2217">
        <f t="shared" si="315"/>
        <v>0</v>
      </c>
      <c r="P2217" s="12">
        <f t="shared" si="316"/>
        <v>191.80521241287931</v>
      </c>
      <c r="Q2217">
        <f t="shared" si="317"/>
        <v>0</v>
      </c>
      <c r="R2217">
        <f>$D$2*tarifas!$D$12/24</f>
        <v>1.4541666666666666</v>
      </c>
      <c r="S2217" t="e">
        <f>VLOOKUP(E2217&amp;" "&amp;F2217,tarifas!$A$13:$D$20,4,FALSE)*P2217</f>
        <v>#N/A</v>
      </c>
      <c r="T2217">
        <f>IF(F2217="COD1",tarifas!$D$11*(SUMIFS($P$11:$P$8770,$F$11:$F$8770,"=COD1",$B$11:$B$8770,"="&amp;B2217)/COUNTIFS($F$11:$F$8770,"=COD1",$B$11:$B$8770,"="&amp;B2217))/COUNTIFS($A$11:$A$8770,"="&amp;A2217,$F$11:$F$8770,"=COD1"),0)</f>
        <v>0</v>
      </c>
      <c r="U2217" t="e">
        <f>(VLOOKUP(F2217,tarifas!$C$7:$D$10,2,FALSE)+tarifas!$D$21)*datos!P2217</f>
        <v>#N/A</v>
      </c>
      <c r="V2217" t="e">
        <f t="shared" si="318"/>
        <v>#N/A</v>
      </c>
      <c r="W2217">
        <f t="shared" si="319"/>
        <v>0</v>
      </c>
    </row>
    <row r="2218" spans="1:23" x14ac:dyDescent="0.25">
      <c r="A2218">
        <f t="shared" si="312"/>
        <v>91</v>
      </c>
      <c r="B2218">
        <f t="shared" si="313"/>
        <v>4</v>
      </c>
      <c r="C2218" s="1">
        <f t="shared" si="320"/>
        <v>41731.958333327981</v>
      </c>
      <c r="D2218" s="7">
        <v>0</v>
      </c>
      <c r="E2218" s="7"/>
      <c r="G2218">
        <v>34.1</v>
      </c>
      <c r="H2218" s="12">
        <v>184.76515009226256</v>
      </c>
      <c r="I2218" s="13">
        <f>$D$2*tarifas!$D$12/24</f>
        <v>1.4541666666666666</v>
      </c>
      <c r="J2218" s="13" t="e">
        <f>VLOOKUP(E2218&amp;" "&amp;F2218,tarifas!$A$13:$D$20,4,FALSE)*H2218</f>
        <v>#N/A</v>
      </c>
      <c r="K2218" s="13">
        <f>IF(F2218="COD1",tarifas!$D$11*(SUMIFS($H$11:$H$8770,$F$11:$F$8770,"=COD1",$B$11:$B$8770,"="&amp;B2218)/COUNTIFS($F$11:$F$8770,"=COD1",$B$11:$B$8770,"="&amp;B2218))/COUNTIFS($A$11:$A$8770,"="&amp;A2218,$F$11:$F$8770,"=COD1"),0)</f>
        <v>0</v>
      </c>
      <c r="L2218" s="13" t="e">
        <f>(VLOOKUP(F2218,tarifas!$C$7:$D$10,2,FALSE)+tarifas!$D$21)*datos!H2218</f>
        <v>#N/A</v>
      </c>
      <c r="M2218">
        <v>0</v>
      </c>
      <c r="N2218" s="13" t="e">
        <f t="shared" si="314"/>
        <v>#N/A</v>
      </c>
      <c r="O2218">
        <f t="shared" si="315"/>
        <v>0</v>
      </c>
      <c r="P2218" s="12">
        <f t="shared" si="316"/>
        <v>184.76515009226256</v>
      </c>
      <c r="Q2218">
        <f t="shared" si="317"/>
        <v>0</v>
      </c>
      <c r="R2218">
        <f>$D$2*tarifas!$D$12/24</f>
        <v>1.4541666666666666</v>
      </c>
      <c r="S2218" t="e">
        <f>VLOOKUP(E2218&amp;" "&amp;F2218,tarifas!$A$13:$D$20,4,FALSE)*P2218</f>
        <v>#N/A</v>
      </c>
      <c r="T2218">
        <f>IF(F2218="COD1",tarifas!$D$11*(SUMIFS($P$11:$P$8770,$F$11:$F$8770,"=COD1",$B$11:$B$8770,"="&amp;B2218)/COUNTIFS($F$11:$F$8770,"=COD1",$B$11:$B$8770,"="&amp;B2218))/COUNTIFS($A$11:$A$8770,"="&amp;A2218,$F$11:$F$8770,"=COD1"),0)</f>
        <v>0</v>
      </c>
      <c r="U2218" t="e">
        <f>(VLOOKUP(F2218,tarifas!$C$7:$D$10,2,FALSE)+tarifas!$D$21)*datos!P2218</f>
        <v>#N/A</v>
      </c>
      <c r="V2218" t="e">
        <f t="shared" si="318"/>
        <v>#N/A</v>
      </c>
      <c r="W2218">
        <f t="shared" si="319"/>
        <v>0</v>
      </c>
    </row>
    <row r="2219" spans="1:23" x14ac:dyDescent="0.25">
      <c r="A2219">
        <f t="shared" si="312"/>
        <v>92</v>
      </c>
      <c r="B2219">
        <f t="shared" si="313"/>
        <v>4</v>
      </c>
      <c r="C2219" s="1">
        <f t="shared" si="320"/>
        <v>41731.999999994645</v>
      </c>
      <c r="D2219" s="7">
        <v>0</v>
      </c>
      <c r="E2219" s="7"/>
      <c r="G2219">
        <v>29.5</v>
      </c>
      <c r="H2219" s="12">
        <v>182.96656671622591</v>
      </c>
      <c r="I2219" s="13">
        <f>$D$2*tarifas!$D$12/24</f>
        <v>1.4541666666666666</v>
      </c>
      <c r="J2219" s="13" t="e">
        <f>VLOOKUP(E2219&amp;" "&amp;F2219,tarifas!$A$13:$D$20,4,FALSE)*H2219</f>
        <v>#N/A</v>
      </c>
      <c r="K2219" s="13">
        <f>IF(F2219="COD1",tarifas!$D$11*(SUMIFS($H$11:$H$8770,$F$11:$F$8770,"=COD1",$B$11:$B$8770,"="&amp;B2219)/COUNTIFS($F$11:$F$8770,"=COD1",$B$11:$B$8770,"="&amp;B2219))/COUNTIFS($A$11:$A$8770,"="&amp;A2219,$F$11:$F$8770,"=COD1"),0)</f>
        <v>0</v>
      </c>
      <c r="L2219" s="13" t="e">
        <f>(VLOOKUP(F2219,tarifas!$C$7:$D$10,2,FALSE)+tarifas!$D$21)*datos!H2219</f>
        <v>#N/A</v>
      </c>
      <c r="M2219">
        <v>0</v>
      </c>
      <c r="N2219" s="13" t="e">
        <f t="shared" si="314"/>
        <v>#N/A</v>
      </c>
      <c r="O2219">
        <f t="shared" si="315"/>
        <v>0</v>
      </c>
      <c r="P2219" s="12">
        <f t="shared" si="316"/>
        <v>182.96656671622591</v>
      </c>
      <c r="Q2219">
        <f t="shared" si="317"/>
        <v>0</v>
      </c>
      <c r="R2219">
        <f>$D$2*tarifas!$D$12/24</f>
        <v>1.4541666666666666</v>
      </c>
      <c r="S2219" t="e">
        <f>VLOOKUP(E2219&amp;" "&amp;F2219,tarifas!$A$13:$D$20,4,FALSE)*P2219</f>
        <v>#N/A</v>
      </c>
      <c r="T2219">
        <f>IF(F2219="COD1",tarifas!$D$11*(SUMIFS($P$11:$P$8770,$F$11:$F$8770,"=COD1",$B$11:$B$8770,"="&amp;B2219)/COUNTIFS($F$11:$F$8770,"=COD1",$B$11:$B$8770,"="&amp;B2219))/COUNTIFS($A$11:$A$8770,"="&amp;A2219,$F$11:$F$8770,"=COD1"),0)</f>
        <v>0</v>
      </c>
      <c r="U2219" t="e">
        <f>(VLOOKUP(F2219,tarifas!$C$7:$D$10,2,FALSE)+tarifas!$D$21)*datos!P2219</f>
        <v>#N/A</v>
      </c>
      <c r="V2219" t="e">
        <f t="shared" si="318"/>
        <v>#N/A</v>
      </c>
      <c r="W2219">
        <f t="shared" si="319"/>
        <v>0</v>
      </c>
    </row>
    <row r="2220" spans="1:23" x14ac:dyDescent="0.25">
      <c r="A2220">
        <f t="shared" si="312"/>
        <v>92</v>
      </c>
      <c r="B2220">
        <f t="shared" si="313"/>
        <v>4</v>
      </c>
      <c r="C2220" s="1">
        <f t="shared" si="320"/>
        <v>41732.041666661309</v>
      </c>
      <c r="D2220" s="7">
        <v>0</v>
      </c>
      <c r="E2220" s="7"/>
      <c r="G2220">
        <v>27.36</v>
      </c>
      <c r="H2220" s="12">
        <v>181.32817473875417</v>
      </c>
      <c r="I2220" s="13">
        <f>$D$2*tarifas!$D$12/24</f>
        <v>1.4541666666666666</v>
      </c>
      <c r="J2220" s="13" t="e">
        <f>VLOOKUP(E2220&amp;" "&amp;F2220,tarifas!$A$13:$D$20,4,FALSE)*H2220</f>
        <v>#N/A</v>
      </c>
      <c r="K2220" s="13">
        <f>IF(F2220="COD1",tarifas!$D$11*(SUMIFS($H$11:$H$8770,$F$11:$F$8770,"=COD1",$B$11:$B$8770,"="&amp;B2220)/COUNTIFS($F$11:$F$8770,"=COD1",$B$11:$B$8770,"="&amp;B2220))/COUNTIFS($A$11:$A$8770,"="&amp;A2220,$F$11:$F$8770,"=COD1"),0)</f>
        <v>0</v>
      </c>
      <c r="L2220" s="13" t="e">
        <f>(VLOOKUP(F2220,tarifas!$C$7:$D$10,2,FALSE)+tarifas!$D$21)*datos!H2220</f>
        <v>#N/A</v>
      </c>
      <c r="M2220">
        <v>0</v>
      </c>
      <c r="N2220" s="13" t="e">
        <f t="shared" si="314"/>
        <v>#N/A</v>
      </c>
      <c r="O2220">
        <f t="shared" si="315"/>
        <v>0</v>
      </c>
      <c r="P2220" s="12">
        <f t="shared" si="316"/>
        <v>181.32817473875417</v>
      </c>
      <c r="Q2220">
        <f t="shared" si="317"/>
        <v>0</v>
      </c>
      <c r="R2220">
        <f>$D$2*tarifas!$D$12/24</f>
        <v>1.4541666666666666</v>
      </c>
      <c r="S2220" t="e">
        <f>VLOOKUP(E2220&amp;" "&amp;F2220,tarifas!$A$13:$D$20,4,FALSE)*P2220</f>
        <v>#N/A</v>
      </c>
      <c r="T2220">
        <f>IF(F2220="COD1",tarifas!$D$11*(SUMIFS($P$11:$P$8770,$F$11:$F$8770,"=COD1",$B$11:$B$8770,"="&amp;B2220)/COUNTIFS($F$11:$F$8770,"=COD1",$B$11:$B$8770,"="&amp;B2220))/COUNTIFS($A$11:$A$8770,"="&amp;A2220,$F$11:$F$8770,"=COD1"),0)</f>
        <v>0</v>
      </c>
      <c r="U2220" t="e">
        <f>(VLOOKUP(F2220,tarifas!$C$7:$D$10,2,FALSE)+tarifas!$D$21)*datos!P2220</f>
        <v>#N/A</v>
      </c>
      <c r="V2220" t="e">
        <f t="shared" si="318"/>
        <v>#N/A</v>
      </c>
      <c r="W2220">
        <f t="shared" si="319"/>
        <v>0</v>
      </c>
    </row>
    <row r="2221" spans="1:23" x14ac:dyDescent="0.25">
      <c r="A2221">
        <f t="shared" si="312"/>
        <v>92</v>
      </c>
      <c r="B2221">
        <f t="shared" si="313"/>
        <v>4</v>
      </c>
      <c r="C2221" s="1">
        <f t="shared" si="320"/>
        <v>41732.083333327973</v>
      </c>
      <c r="D2221" s="7">
        <v>0</v>
      </c>
      <c r="E2221" s="7"/>
      <c r="G2221">
        <v>27.13</v>
      </c>
      <c r="H2221" s="12">
        <v>179.34733255485236</v>
      </c>
      <c r="I2221" s="13">
        <f>$D$2*tarifas!$D$12/24</f>
        <v>1.4541666666666666</v>
      </c>
      <c r="J2221" s="13" t="e">
        <f>VLOOKUP(E2221&amp;" "&amp;F2221,tarifas!$A$13:$D$20,4,FALSE)*H2221</f>
        <v>#N/A</v>
      </c>
      <c r="K2221" s="13">
        <f>IF(F2221="COD1",tarifas!$D$11*(SUMIFS($H$11:$H$8770,$F$11:$F$8770,"=COD1",$B$11:$B$8770,"="&amp;B2221)/COUNTIFS($F$11:$F$8770,"=COD1",$B$11:$B$8770,"="&amp;B2221))/COUNTIFS($A$11:$A$8770,"="&amp;A2221,$F$11:$F$8770,"=COD1"),0)</f>
        <v>0</v>
      </c>
      <c r="L2221" s="13" t="e">
        <f>(VLOOKUP(F2221,tarifas!$C$7:$D$10,2,FALSE)+tarifas!$D$21)*datos!H2221</f>
        <v>#N/A</v>
      </c>
      <c r="M2221">
        <v>0</v>
      </c>
      <c r="N2221" s="13" t="e">
        <f t="shared" si="314"/>
        <v>#N/A</v>
      </c>
      <c r="O2221">
        <f t="shared" si="315"/>
        <v>0</v>
      </c>
      <c r="P2221" s="12">
        <f t="shared" si="316"/>
        <v>179.34733255485236</v>
      </c>
      <c r="Q2221">
        <f t="shared" si="317"/>
        <v>0</v>
      </c>
      <c r="R2221">
        <f>$D$2*tarifas!$D$12/24</f>
        <v>1.4541666666666666</v>
      </c>
      <c r="S2221" t="e">
        <f>VLOOKUP(E2221&amp;" "&amp;F2221,tarifas!$A$13:$D$20,4,FALSE)*P2221</f>
        <v>#N/A</v>
      </c>
      <c r="T2221">
        <f>IF(F2221="COD1",tarifas!$D$11*(SUMIFS($P$11:$P$8770,$F$11:$F$8770,"=COD1",$B$11:$B$8770,"="&amp;B2221)/COUNTIFS($F$11:$F$8770,"=COD1",$B$11:$B$8770,"="&amp;B2221))/COUNTIFS($A$11:$A$8770,"="&amp;A2221,$F$11:$F$8770,"=COD1"),0)</f>
        <v>0</v>
      </c>
      <c r="U2221" t="e">
        <f>(VLOOKUP(F2221,tarifas!$C$7:$D$10,2,FALSE)+tarifas!$D$21)*datos!P2221</f>
        <v>#N/A</v>
      </c>
      <c r="V2221" t="e">
        <f t="shared" si="318"/>
        <v>#N/A</v>
      </c>
      <c r="W2221">
        <f t="shared" si="319"/>
        <v>0</v>
      </c>
    </row>
    <row r="2222" spans="1:23" x14ac:dyDescent="0.25">
      <c r="A2222">
        <f t="shared" si="312"/>
        <v>92</v>
      </c>
      <c r="B2222">
        <f t="shared" si="313"/>
        <v>4</v>
      </c>
      <c r="C2222" s="1">
        <f t="shared" si="320"/>
        <v>41732.124999994638</v>
      </c>
      <c r="D2222" s="7">
        <v>0</v>
      </c>
      <c r="E2222" s="7"/>
      <c r="G2222">
        <v>22.45</v>
      </c>
      <c r="H2222" s="12">
        <v>177.03391376753075</v>
      </c>
      <c r="I2222" s="13">
        <f>$D$2*tarifas!$D$12/24</f>
        <v>1.4541666666666666</v>
      </c>
      <c r="J2222" s="13" t="e">
        <f>VLOOKUP(E2222&amp;" "&amp;F2222,tarifas!$A$13:$D$20,4,FALSE)*H2222</f>
        <v>#N/A</v>
      </c>
      <c r="K2222" s="13">
        <f>IF(F2222="COD1",tarifas!$D$11*(SUMIFS($H$11:$H$8770,$F$11:$F$8770,"=COD1",$B$11:$B$8770,"="&amp;B2222)/COUNTIFS($F$11:$F$8770,"=COD1",$B$11:$B$8770,"="&amp;B2222))/COUNTIFS($A$11:$A$8770,"="&amp;A2222,$F$11:$F$8770,"=COD1"),0)</f>
        <v>0</v>
      </c>
      <c r="L2222" s="13" t="e">
        <f>(VLOOKUP(F2222,tarifas!$C$7:$D$10,2,FALSE)+tarifas!$D$21)*datos!H2222</f>
        <v>#N/A</v>
      </c>
      <c r="M2222">
        <v>0</v>
      </c>
      <c r="N2222" s="13" t="e">
        <f t="shared" si="314"/>
        <v>#N/A</v>
      </c>
      <c r="O2222">
        <f t="shared" si="315"/>
        <v>0</v>
      </c>
      <c r="P2222" s="12">
        <f t="shared" si="316"/>
        <v>177.03391376753075</v>
      </c>
      <c r="Q2222">
        <f t="shared" si="317"/>
        <v>0</v>
      </c>
      <c r="R2222">
        <f>$D$2*tarifas!$D$12/24</f>
        <v>1.4541666666666666</v>
      </c>
      <c r="S2222" t="e">
        <f>VLOOKUP(E2222&amp;" "&amp;F2222,tarifas!$A$13:$D$20,4,FALSE)*P2222</f>
        <v>#N/A</v>
      </c>
      <c r="T2222">
        <f>IF(F2222="COD1",tarifas!$D$11*(SUMIFS($P$11:$P$8770,$F$11:$F$8770,"=COD1",$B$11:$B$8770,"="&amp;B2222)/COUNTIFS($F$11:$F$8770,"=COD1",$B$11:$B$8770,"="&amp;B2222))/COUNTIFS($A$11:$A$8770,"="&amp;A2222,$F$11:$F$8770,"=COD1"),0)</f>
        <v>0</v>
      </c>
      <c r="U2222" t="e">
        <f>(VLOOKUP(F2222,tarifas!$C$7:$D$10,2,FALSE)+tarifas!$D$21)*datos!P2222</f>
        <v>#N/A</v>
      </c>
      <c r="V2222" t="e">
        <f t="shared" si="318"/>
        <v>#N/A</v>
      </c>
      <c r="W2222">
        <f t="shared" si="319"/>
        <v>0</v>
      </c>
    </row>
    <row r="2223" spans="1:23" x14ac:dyDescent="0.25">
      <c r="A2223">
        <f t="shared" si="312"/>
        <v>92</v>
      </c>
      <c r="B2223">
        <f t="shared" si="313"/>
        <v>4</v>
      </c>
      <c r="C2223" s="1">
        <f t="shared" si="320"/>
        <v>41732.166666661302</v>
      </c>
      <c r="D2223" s="7">
        <v>0</v>
      </c>
      <c r="E2223" s="7"/>
      <c r="G2223">
        <v>20.9</v>
      </c>
      <c r="H2223" s="12">
        <v>177.6127901210449</v>
      </c>
      <c r="I2223" s="13">
        <f>$D$2*tarifas!$D$12/24</f>
        <v>1.4541666666666666</v>
      </c>
      <c r="J2223" s="13" t="e">
        <f>VLOOKUP(E2223&amp;" "&amp;F2223,tarifas!$A$13:$D$20,4,FALSE)*H2223</f>
        <v>#N/A</v>
      </c>
      <c r="K2223" s="13">
        <f>IF(F2223="COD1",tarifas!$D$11*(SUMIFS($H$11:$H$8770,$F$11:$F$8770,"=COD1",$B$11:$B$8770,"="&amp;B2223)/COUNTIFS($F$11:$F$8770,"=COD1",$B$11:$B$8770,"="&amp;B2223))/COUNTIFS($A$11:$A$8770,"="&amp;A2223,$F$11:$F$8770,"=COD1"),0)</f>
        <v>0</v>
      </c>
      <c r="L2223" s="13" t="e">
        <f>(VLOOKUP(F2223,tarifas!$C$7:$D$10,2,FALSE)+tarifas!$D$21)*datos!H2223</f>
        <v>#N/A</v>
      </c>
      <c r="M2223">
        <v>0</v>
      </c>
      <c r="N2223" s="13" t="e">
        <f t="shared" si="314"/>
        <v>#N/A</v>
      </c>
      <c r="O2223">
        <f t="shared" si="315"/>
        <v>0</v>
      </c>
      <c r="P2223" s="12">
        <f t="shared" si="316"/>
        <v>177.6127901210449</v>
      </c>
      <c r="Q2223">
        <f t="shared" si="317"/>
        <v>0</v>
      </c>
      <c r="R2223">
        <f>$D$2*tarifas!$D$12/24</f>
        <v>1.4541666666666666</v>
      </c>
      <c r="S2223" t="e">
        <f>VLOOKUP(E2223&amp;" "&amp;F2223,tarifas!$A$13:$D$20,4,FALSE)*P2223</f>
        <v>#N/A</v>
      </c>
      <c r="T2223">
        <f>IF(F2223="COD1",tarifas!$D$11*(SUMIFS($P$11:$P$8770,$F$11:$F$8770,"=COD1",$B$11:$B$8770,"="&amp;B2223)/COUNTIFS($F$11:$F$8770,"=COD1",$B$11:$B$8770,"="&amp;B2223))/COUNTIFS($A$11:$A$8770,"="&amp;A2223,$F$11:$F$8770,"=COD1"),0)</f>
        <v>0</v>
      </c>
      <c r="U2223" t="e">
        <f>(VLOOKUP(F2223,tarifas!$C$7:$D$10,2,FALSE)+tarifas!$D$21)*datos!P2223</f>
        <v>#N/A</v>
      </c>
      <c r="V2223" t="e">
        <f t="shared" si="318"/>
        <v>#N/A</v>
      </c>
      <c r="W2223">
        <f t="shared" si="319"/>
        <v>0</v>
      </c>
    </row>
    <row r="2224" spans="1:23" x14ac:dyDescent="0.25">
      <c r="A2224">
        <f t="shared" si="312"/>
        <v>92</v>
      </c>
      <c r="B2224">
        <f t="shared" si="313"/>
        <v>4</v>
      </c>
      <c r="C2224" s="1">
        <f t="shared" si="320"/>
        <v>41732.208333327966</v>
      </c>
      <c r="D2224" s="7">
        <v>0</v>
      </c>
      <c r="E2224" s="7"/>
      <c r="G2224">
        <v>29.99</v>
      </c>
      <c r="H2224" s="12">
        <v>177.41647676025667</v>
      </c>
      <c r="I2224" s="13">
        <f>$D$2*tarifas!$D$12/24</f>
        <v>1.4541666666666666</v>
      </c>
      <c r="J2224" s="13" t="e">
        <f>VLOOKUP(E2224&amp;" "&amp;F2224,tarifas!$A$13:$D$20,4,FALSE)*H2224</f>
        <v>#N/A</v>
      </c>
      <c r="K2224" s="13">
        <f>IF(F2224="COD1",tarifas!$D$11*(SUMIFS($H$11:$H$8770,$F$11:$F$8770,"=COD1",$B$11:$B$8770,"="&amp;B2224)/COUNTIFS($F$11:$F$8770,"=COD1",$B$11:$B$8770,"="&amp;B2224))/COUNTIFS($A$11:$A$8770,"="&amp;A2224,$F$11:$F$8770,"=COD1"),0)</f>
        <v>0</v>
      </c>
      <c r="L2224" s="13" t="e">
        <f>(VLOOKUP(F2224,tarifas!$C$7:$D$10,2,FALSE)+tarifas!$D$21)*datos!H2224</f>
        <v>#N/A</v>
      </c>
      <c r="M2224">
        <v>0</v>
      </c>
      <c r="N2224" s="13" t="e">
        <f t="shared" si="314"/>
        <v>#N/A</v>
      </c>
      <c r="O2224">
        <f t="shared" si="315"/>
        <v>0</v>
      </c>
      <c r="P2224" s="12">
        <f t="shared" si="316"/>
        <v>177.41647676025667</v>
      </c>
      <c r="Q2224">
        <f t="shared" si="317"/>
        <v>0</v>
      </c>
      <c r="R2224">
        <f>$D$2*tarifas!$D$12/24</f>
        <v>1.4541666666666666</v>
      </c>
      <c r="S2224" t="e">
        <f>VLOOKUP(E2224&amp;" "&amp;F2224,tarifas!$A$13:$D$20,4,FALSE)*P2224</f>
        <v>#N/A</v>
      </c>
      <c r="T2224">
        <f>IF(F2224="COD1",tarifas!$D$11*(SUMIFS($P$11:$P$8770,$F$11:$F$8770,"=COD1",$B$11:$B$8770,"="&amp;B2224)/COUNTIFS($F$11:$F$8770,"=COD1",$B$11:$B$8770,"="&amp;B2224))/COUNTIFS($A$11:$A$8770,"="&amp;A2224,$F$11:$F$8770,"=COD1"),0)</f>
        <v>0</v>
      </c>
      <c r="U2224" t="e">
        <f>(VLOOKUP(F2224,tarifas!$C$7:$D$10,2,FALSE)+tarifas!$D$21)*datos!P2224</f>
        <v>#N/A</v>
      </c>
      <c r="V2224" t="e">
        <f t="shared" si="318"/>
        <v>#N/A</v>
      </c>
      <c r="W2224">
        <f t="shared" si="319"/>
        <v>0</v>
      </c>
    </row>
    <row r="2225" spans="1:23" x14ac:dyDescent="0.25">
      <c r="A2225">
        <f t="shared" si="312"/>
        <v>92</v>
      </c>
      <c r="B2225">
        <f t="shared" si="313"/>
        <v>4</v>
      </c>
      <c r="C2225" s="1">
        <f t="shared" si="320"/>
        <v>41732.24999999463</v>
      </c>
      <c r="D2225" s="7">
        <v>0</v>
      </c>
      <c r="E2225" s="7"/>
      <c r="G2225">
        <v>31.78</v>
      </c>
      <c r="H2225" s="12">
        <v>196.91113427770074</v>
      </c>
      <c r="I2225" s="13">
        <f>$D$2*tarifas!$D$12/24</f>
        <v>1.4541666666666666</v>
      </c>
      <c r="J2225" s="13" t="e">
        <f>VLOOKUP(E2225&amp;" "&amp;F2225,tarifas!$A$13:$D$20,4,FALSE)*H2225</f>
        <v>#N/A</v>
      </c>
      <c r="K2225" s="13">
        <f>IF(F2225="COD1",tarifas!$D$11*(SUMIFS($H$11:$H$8770,$F$11:$F$8770,"=COD1",$B$11:$B$8770,"="&amp;B2225)/COUNTIFS($F$11:$F$8770,"=COD1",$B$11:$B$8770,"="&amp;B2225))/COUNTIFS($A$11:$A$8770,"="&amp;A2225,$F$11:$F$8770,"=COD1"),0)</f>
        <v>0</v>
      </c>
      <c r="L2225" s="13" t="e">
        <f>(VLOOKUP(F2225,tarifas!$C$7:$D$10,2,FALSE)+tarifas!$D$21)*datos!H2225</f>
        <v>#N/A</v>
      </c>
      <c r="M2225">
        <v>21.010180000000002</v>
      </c>
      <c r="N2225" s="13" t="e">
        <f t="shared" si="314"/>
        <v>#N/A</v>
      </c>
      <c r="O2225">
        <f t="shared" si="315"/>
        <v>21.010180000000002</v>
      </c>
      <c r="P2225" s="12">
        <f t="shared" si="316"/>
        <v>175.90095427770075</v>
      </c>
      <c r="Q2225">
        <f t="shared" si="317"/>
        <v>0</v>
      </c>
      <c r="R2225">
        <f>$D$2*tarifas!$D$12/24</f>
        <v>1.4541666666666666</v>
      </c>
      <c r="S2225" t="e">
        <f>VLOOKUP(E2225&amp;" "&amp;F2225,tarifas!$A$13:$D$20,4,FALSE)*P2225</f>
        <v>#N/A</v>
      </c>
      <c r="T2225">
        <f>IF(F2225="COD1",tarifas!$D$11*(SUMIFS($P$11:$P$8770,$F$11:$F$8770,"=COD1",$B$11:$B$8770,"="&amp;B2225)/COUNTIFS($F$11:$F$8770,"=COD1",$B$11:$B$8770,"="&amp;B2225))/COUNTIFS($A$11:$A$8770,"="&amp;A2225,$F$11:$F$8770,"=COD1"),0)</f>
        <v>0</v>
      </c>
      <c r="U2225" t="e">
        <f>(VLOOKUP(F2225,tarifas!$C$7:$D$10,2,FALSE)+tarifas!$D$21)*datos!P2225</f>
        <v>#N/A</v>
      </c>
      <c r="V2225" t="e">
        <f t="shared" si="318"/>
        <v>#N/A</v>
      </c>
      <c r="W2225">
        <f t="shared" si="319"/>
        <v>0</v>
      </c>
    </row>
    <row r="2226" spans="1:23" x14ac:dyDescent="0.25">
      <c r="A2226">
        <f t="shared" si="312"/>
        <v>92</v>
      </c>
      <c r="B2226">
        <f t="shared" si="313"/>
        <v>4</v>
      </c>
      <c r="C2226" s="1">
        <f t="shared" si="320"/>
        <v>41732.291666661295</v>
      </c>
      <c r="D2226" s="7">
        <v>4.3787878787878798</v>
      </c>
      <c r="E2226" s="7"/>
      <c r="G2226">
        <v>33.25</v>
      </c>
      <c r="H2226" s="12">
        <v>249.86224503884358</v>
      </c>
      <c r="I2226" s="13">
        <f>$D$2*tarifas!$D$12/24</f>
        <v>1.4541666666666666</v>
      </c>
      <c r="J2226" s="13" t="e">
        <f>VLOOKUP(E2226&amp;" "&amp;F2226,tarifas!$A$13:$D$20,4,FALSE)*H2226</f>
        <v>#N/A</v>
      </c>
      <c r="K2226" s="13">
        <f>IF(F2226="COD1",tarifas!$D$11*(SUMIFS($H$11:$H$8770,$F$11:$F$8770,"=COD1",$B$11:$B$8770,"="&amp;B2226)/COUNTIFS($F$11:$F$8770,"=COD1",$B$11:$B$8770,"="&amp;B2226))/COUNTIFS($A$11:$A$8770,"="&amp;A2226,$F$11:$F$8770,"=COD1"),0)</f>
        <v>0</v>
      </c>
      <c r="L2226" s="13" t="e">
        <f>(VLOOKUP(F2226,tarifas!$C$7:$D$10,2,FALSE)+tarifas!$D$21)*datos!H2226</f>
        <v>#N/A</v>
      </c>
      <c r="M2226">
        <v>48.661569999999998</v>
      </c>
      <c r="N2226" s="13" t="e">
        <f t="shared" si="314"/>
        <v>#N/A</v>
      </c>
      <c r="O2226">
        <f t="shared" si="315"/>
        <v>48.661569999999998</v>
      </c>
      <c r="P2226" s="12">
        <f t="shared" si="316"/>
        <v>201.2006750388436</v>
      </c>
      <c r="Q2226">
        <f t="shared" si="317"/>
        <v>0</v>
      </c>
      <c r="R2226">
        <f>$D$2*tarifas!$D$12/24</f>
        <v>1.4541666666666666</v>
      </c>
      <c r="S2226" t="e">
        <f>VLOOKUP(E2226&amp;" "&amp;F2226,tarifas!$A$13:$D$20,4,FALSE)*P2226</f>
        <v>#N/A</v>
      </c>
      <c r="T2226">
        <f>IF(F2226="COD1",tarifas!$D$11*(SUMIFS($P$11:$P$8770,$F$11:$F$8770,"=COD1",$B$11:$B$8770,"="&amp;B2226)/COUNTIFS($F$11:$F$8770,"=COD1",$B$11:$B$8770,"="&amp;B2226))/COUNTIFS($A$11:$A$8770,"="&amp;A2226,$F$11:$F$8770,"=COD1"),0)</f>
        <v>0</v>
      </c>
      <c r="U2226" t="e">
        <f>(VLOOKUP(F2226,tarifas!$C$7:$D$10,2,FALSE)+tarifas!$D$21)*datos!P2226</f>
        <v>#N/A</v>
      </c>
      <c r="V2226" t="e">
        <f t="shared" si="318"/>
        <v>#N/A</v>
      </c>
      <c r="W2226">
        <f t="shared" si="319"/>
        <v>0</v>
      </c>
    </row>
    <row r="2227" spans="1:23" x14ac:dyDescent="0.25">
      <c r="A2227">
        <f t="shared" si="312"/>
        <v>92</v>
      </c>
      <c r="B2227">
        <f t="shared" si="313"/>
        <v>4</v>
      </c>
      <c r="C2227" s="1">
        <f t="shared" si="320"/>
        <v>41732.333333327959</v>
      </c>
      <c r="D2227" s="7">
        <v>65.939393939393938</v>
      </c>
      <c r="E2227" s="7"/>
      <c r="G2227">
        <v>39.68</v>
      </c>
      <c r="H2227" s="12">
        <v>391.94064775661832</v>
      </c>
      <c r="I2227" s="13">
        <f>$D$2*tarifas!$D$12/24</f>
        <v>1.4541666666666666</v>
      </c>
      <c r="J2227" s="13" t="e">
        <f>VLOOKUP(E2227&amp;" "&amp;F2227,tarifas!$A$13:$D$20,4,FALSE)*H2227</f>
        <v>#N/A</v>
      </c>
      <c r="K2227" s="13">
        <f>IF(F2227="COD1",tarifas!$D$11*(SUMIFS($H$11:$H$8770,$F$11:$F$8770,"=COD1",$B$11:$B$8770,"="&amp;B2227)/COUNTIFS($F$11:$F$8770,"=COD1",$B$11:$B$8770,"="&amp;B2227))/COUNTIFS($A$11:$A$8770,"="&amp;A2227,$F$11:$F$8770,"=COD1"),0)</f>
        <v>0</v>
      </c>
      <c r="L2227" s="13" t="e">
        <f>(VLOOKUP(F2227,tarifas!$C$7:$D$10,2,FALSE)+tarifas!$D$21)*datos!H2227</f>
        <v>#N/A</v>
      </c>
      <c r="M2227">
        <v>120.43108000000001</v>
      </c>
      <c r="N2227" s="13" t="e">
        <f t="shared" si="314"/>
        <v>#N/A</v>
      </c>
      <c r="O2227">
        <f t="shared" si="315"/>
        <v>120.43108000000001</v>
      </c>
      <c r="P2227" s="12">
        <f t="shared" si="316"/>
        <v>271.50956775661831</v>
      </c>
      <c r="Q2227">
        <f t="shared" si="317"/>
        <v>0</v>
      </c>
      <c r="R2227">
        <f>$D$2*tarifas!$D$12/24</f>
        <v>1.4541666666666666</v>
      </c>
      <c r="S2227" t="e">
        <f>VLOOKUP(E2227&amp;" "&amp;F2227,tarifas!$A$13:$D$20,4,FALSE)*P2227</f>
        <v>#N/A</v>
      </c>
      <c r="T2227">
        <f>IF(F2227="COD1",tarifas!$D$11*(SUMIFS($P$11:$P$8770,$F$11:$F$8770,"=COD1",$B$11:$B$8770,"="&amp;B2227)/COUNTIFS($F$11:$F$8770,"=COD1",$B$11:$B$8770,"="&amp;B2227))/COUNTIFS($A$11:$A$8770,"="&amp;A2227,$F$11:$F$8770,"=COD1"),0)</f>
        <v>0</v>
      </c>
      <c r="U2227" t="e">
        <f>(VLOOKUP(F2227,tarifas!$C$7:$D$10,2,FALSE)+tarifas!$D$21)*datos!P2227</f>
        <v>#N/A</v>
      </c>
      <c r="V2227" t="e">
        <f t="shared" si="318"/>
        <v>#N/A</v>
      </c>
      <c r="W2227">
        <f t="shared" si="319"/>
        <v>0</v>
      </c>
    </row>
    <row r="2228" spans="1:23" x14ac:dyDescent="0.25">
      <c r="A2228">
        <f t="shared" si="312"/>
        <v>92</v>
      </c>
      <c r="B2228">
        <f t="shared" si="313"/>
        <v>4</v>
      </c>
      <c r="C2228" s="1">
        <f t="shared" si="320"/>
        <v>41732.374999994623</v>
      </c>
      <c r="D2228" s="7">
        <v>117.45454545454545</v>
      </c>
      <c r="E2228" s="7"/>
      <c r="G2228">
        <v>45.05</v>
      </c>
      <c r="H2228" s="12">
        <v>496.23666038965212</v>
      </c>
      <c r="I2228" s="13">
        <f>$D$2*tarifas!$D$12/24</f>
        <v>1.4541666666666666</v>
      </c>
      <c r="J2228" s="13" t="e">
        <f>VLOOKUP(E2228&amp;" "&amp;F2228,tarifas!$A$13:$D$20,4,FALSE)*H2228</f>
        <v>#N/A</v>
      </c>
      <c r="K2228" s="13">
        <f>IF(F2228="COD1",tarifas!$D$11*(SUMIFS($H$11:$H$8770,$F$11:$F$8770,"=COD1",$B$11:$B$8770,"="&amp;B2228)/COUNTIFS($F$11:$F$8770,"=COD1",$B$11:$B$8770,"="&amp;B2228))/COUNTIFS($A$11:$A$8770,"="&amp;A2228,$F$11:$F$8770,"=COD1"),0)</f>
        <v>0</v>
      </c>
      <c r="L2228" s="13" t="e">
        <f>(VLOOKUP(F2228,tarifas!$C$7:$D$10,2,FALSE)+tarifas!$D$21)*datos!H2228</f>
        <v>#N/A</v>
      </c>
      <c r="M2228">
        <v>202.64099999999999</v>
      </c>
      <c r="N2228" s="13" t="e">
        <f t="shared" si="314"/>
        <v>#N/A</v>
      </c>
      <c r="O2228">
        <f t="shared" si="315"/>
        <v>202.64099999999999</v>
      </c>
      <c r="P2228" s="12">
        <f t="shared" si="316"/>
        <v>293.59566038965215</v>
      </c>
      <c r="Q2228">
        <f t="shared" si="317"/>
        <v>0</v>
      </c>
      <c r="R2228">
        <f>$D$2*tarifas!$D$12/24</f>
        <v>1.4541666666666666</v>
      </c>
      <c r="S2228" t="e">
        <f>VLOOKUP(E2228&amp;" "&amp;F2228,tarifas!$A$13:$D$20,4,FALSE)*P2228</f>
        <v>#N/A</v>
      </c>
      <c r="T2228">
        <f>IF(F2228="COD1",tarifas!$D$11*(SUMIFS($P$11:$P$8770,$F$11:$F$8770,"=COD1",$B$11:$B$8770,"="&amp;B2228)/COUNTIFS($F$11:$F$8770,"=COD1",$B$11:$B$8770,"="&amp;B2228))/COUNTIFS($A$11:$A$8770,"="&amp;A2228,$F$11:$F$8770,"=COD1"),0)</f>
        <v>0</v>
      </c>
      <c r="U2228" t="e">
        <f>(VLOOKUP(F2228,tarifas!$C$7:$D$10,2,FALSE)+tarifas!$D$21)*datos!P2228</f>
        <v>#N/A</v>
      </c>
      <c r="V2228" t="e">
        <f t="shared" si="318"/>
        <v>#N/A</v>
      </c>
      <c r="W2228">
        <f t="shared" si="319"/>
        <v>0</v>
      </c>
    </row>
    <row r="2229" spans="1:23" x14ac:dyDescent="0.25">
      <c r="A2229">
        <f t="shared" si="312"/>
        <v>92</v>
      </c>
      <c r="B2229">
        <f t="shared" si="313"/>
        <v>4</v>
      </c>
      <c r="C2229" s="1">
        <f t="shared" si="320"/>
        <v>41732.416666661287</v>
      </c>
      <c r="D2229" s="7">
        <v>219.19696969696969</v>
      </c>
      <c r="E2229" s="7"/>
      <c r="G2229">
        <v>41</v>
      </c>
      <c r="H2229" s="12">
        <v>545.89289794960553</v>
      </c>
      <c r="I2229" s="13">
        <f>$D$2*tarifas!$D$12/24</f>
        <v>1.4541666666666666</v>
      </c>
      <c r="J2229" s="13" t="e">
        <f>VLOOKUP(E2229&amp;" "&amp;F2229,tarifas!$A$13:$D$20,4,FALSE)*H2229</f>
        <v>#N/A</v>
      </c>
      <c r="K2229" s="13">
        <f>IF(F2229="COD1",tarifas!$D$11*(SUMIFS($H$11:$H$8770,$F$11:$F$8770,"=COD1",$B$11:$B$8770,"="&amp;B2229)/COUNTIFS($F$11:$F$8770,"=COD1",$B$11:$B$8770,"="&amp;B2229))/COUNTIFS($A$11:$A$8770,"="&amp;A2229,$F$11:$F$8770,"=COD1"),0)</f>
        <v>0</v>
      </c>
      <c r="L2229" s="13" t="e">
        <f>(VLOOKUP(F2229,tarifas!$C$7:$D$10,2,FALSE)+tarifas!$D$21)*datos!H2229</f>
        <v>#N/A</v>
      </c>
      <c r="M2229">
        <v>206.57477</v>
      </c>
      <c r="N2229" s="13" t="e">
        <f t="shared" si="314"/>
        <v>#N/A</v>
      </c>
      <c r="O2229">
        <f t="shared" si="315"/>
        <v>206.57477</v>
      </c>
      <c r="P2229" s="12">
        <f t="shared" si="316"/>
        <v>339.31812794960553</v>
      </c>
      <c r="Q2229">
        <f t="shared" si="317"/>
        <v>0</v>
      </c>
      <c r="R2229">
        <f>$D$2*tarifas!$D$12/24</f>
        <v>1.4541666666666666</v>
      </c>
      <c r="S2229" t="e">
        <f>VLOOKUP(E2229&amp;" "&amp;F2229,tarifas!$A$13:$D$20,4,FALSE)*P2229</f>
        <v>#N/A</v>
      </c>
      <c r="T2229">
        <f>IF(F2229="COD1",tarifas!$D$11*(SUMIFS($P$11:$P$8770,$F$11:$F$8770,"=COD1",$B$11:$B$8770,"="&amp;B2229)/COUNTIFS($F$11:$F$8770,"=COD1",$B$11:$B$8770,"="&amp;B2229))/COUNTIFS($A$11:$A$8770,"="&amp;A2229,$F$11:$F$8770,"=COD1"),0)</f>
        <v>0</v>
      </c>
      <c r="U2229" t="e">
        <f>(VLOOKUP(F2229,tarifas!$C$7:$D$10,2,FALSE)+tarifas!$D$21)*datos!P2229</f>
        <v>#N/A</v>
      </c>
      <c r="V2229" t="e">
        <f t="shared" si="318"/>
        <v>#N/A</v>
      </c>
      <c r="W2229">
        <f t="shared" si="319"/>
        <v>0</v>
      </c>
    </row>
    <row r="2230" spans="1:23" x14ac:dyDescent="0.25">
      <c r="A2230">
        <f t="shared" si="312"/>
        <v>92</v>
      </c>
      <c r="B2230">
        <f t="shared" si="313"/>
        <v>4</v>
      </c>
      <c r="C2230" s="1">
        <f t="shared" si="320"/>
        <v>41732.458333327952</v>
      </c>
      <c r="D2230" s="7">
        <v>211.72727272727272</v>
      </c>
      <c r="E2230" s="7"/>
      <c r="G2230">
        <v>39.68</v>
      </c>
      <c r="H2230" s="12">
        <v>385.25257186823239</v>
      </c>
      <c r="I2230" s="13">
        <f>$D$2*tarifas!$D$12/24</f>
        <v>1.4541666666666666</v>
      </c>
      <c r="J2230" s="13" t="e">
        <f>VLOOKUP(E2230&amp;" "&amp;F2230,tarifas!$A$13:$D$20,4,FALSE)*H2230</f>
        <v>#N/A</v>
      </c>
      <c r="K2230" s="13">
        <f>IF(F2230="COD1",tarifas!$D$11*(SUMIFS($H$11:$H$8770,$F$11:$F$8770,"=COD1",$B$11:$B$8770,"="&amp;B2230)/COUNTIFS($F$11:$F$8770,"=COD1",$B$11:$B$8770,"="&amp;B2230))/COUNTIFS($A$11:$A$8770,"="&amp;A2230,$F$11:$F$8770,"=COD1"),0)</f>
        <v>0</v>
      </c>
      <c r="L2230" s="13" t="e">
        <f>(VLOOKUP(F2230,tarifas!$C$7:$D$10,2,FALSE)+tarifas!$D$21)*datos!H2230</f>
        <v>#N/A</v>
      </c>
      <c r="M2230">
        <v>457.72386</v>
      </c>
      <c r="N2230" s="13" t="e">
        <f t="shared" si="314"/>
        <v>#N/A</v>
      </c>
      <c r="O2230">
        <f t="shared" si="315"/>
        <v>385.25257186823239</v>
      </c>
      <c r="P2230" s="12">
        <f t="shared" si="316"/>
        <v>0</v>
      </c>
      <c r="Q2230">
        <f t="shared" si="317"/>
        <v>72.471288131767608</v>
      </c>
      <c r="R2230">
        <f>$D$2*tarifas!$D$12/24</f>
        <v>1.4541666666666666</v>
      </c>
      <c r="S2230" t="e">
        <f>VLOOKUP(E2230&amp;" "&amp;F2230,tarifas!$A$13:$D$20,4,FALSE)*P2230</f>
        <v>#N/A</v>
      </c>
      <c r="T2230">
        <f>IF(F2230="COD1",tarifas!$D$11*(SUMIFS($P$11:$P$8770,$F$11:$F$8770,"=COD1",$B$11:$B$8770,"="&amp;B2230)/COUNTIFS($F$11:$F$8770,"=COD1",$B$11:$B$8770,"="&amp;B2230))/COUNTIFS($A$11:$A$8770,"="&amp;A2230,$F$11:$F$8770,"=COD1"),0)</f>
        <v>0</v>
      </c>
      <c r="U2230" t="e">
        <f>(VLOOKUP(F2230,tarifas!$C$7:$D$10,2,FALSE)+tarifas!$D$21)*datos!P2230</f>
        <v>#N/A</v>
      </c>
      <c r="V2230" t="e">
        <f t="shared" si="318"/>
        <v>#N/A</v>
      </c>
      <c r="W2230">
        <f t="shared" si="319"/>
        <v>2.588094641761685</v>
      </c>
    </row>
    <row r="2231" spans="1:23" x14ac:dyDescent="0.25">
      <c r="A2231">
        <f t="shared" si="312"/>
        <v>92</v>
      </c>
      <c r="B2231">
        <f t="shared" si="313"/>
        <v>4</v>
      </c>
      <c r="C2231" s="1">
        <f t="shared" si="320"/>
        <v>41732.499999994616</v>
      </c>
      <c r="D2231" s="7">
        <v>227.18181818181819</v>
      </c>
      <c r="E2231" s="7"/>
      <c r="G2231">
        <v>37.880000000000003</v>
      </c>
      <c r="H2231" s="12">
        <v>360.09710268877552</v>
      </c>
      <c r="I2231" s="13">
        <f>$D$2*tarifas!$D$12/24</f>
        <v>1.4541666666666666</v>
      </c>
      <c r="J2231" s="13" t="e">
        <f>VLOOKUP(E2231&amp;" "&amp;F2231,tarifas!$A$13:$D$20,4,FALSE)*H2231</f>
        <v>#N/A</v>
      </c>
      <c r="K2231" s="13">
        <f>IF(F2231="COD1",tarifas!$D$11*(SUMIFS($H$11:$H$8770,$F$11:$F$8770,"=COD1",$B$11:$B$8770,"="&amp;B2231)/COUNTIFS($F$11:$F$8770,"=COD1",$B$11:$B$8770,"="&amp;B2231))/COUNTIFS($A$11:$A$8770,"="&amp;A2231,$F$11:$F$8770,"=COD1"),0)</f>
        <v>0</v>
      </c>
      <c r="L2231" s="13" t="e">
        <f>(VLOOKUP(F2231,tarifas!$C$7:$D$10,2,FALSE)+tarifas!$D$21)*datos!H2231</f>
        <v>#N/A</v>
      </c>
      <c r="M2231">
        <v>303.15033</v>
      </c>
      <c r="N2231" s="13" t="e">
        <f t="shared" si="314"/>
        <v>#N/A</v>
      </c>
      <c r="O2231">
        <f t="shared" si="315"/>
        <v>303.15033</v>
      </c>
      <c r="P2231" s="12">
        <f t="shared" si="316"/>
        <v>56.946772688775525</v>
      </c>
      <c r="Q2231">
        <f t="shared" si="317"/>
        <v>0</v>
      </c>
      <c r="R2231">
        <f>$D$2*tarifas!$D$12/24</f>
        <v>1.4541666666666666</v>
      </c>
      <c r="S2231" t="e">
        <f>VLOOKUP(E2231&amp;" "&amp;F2231,tarifas!$A$13:$D$20,4,FALSE)*P2231</f>
        <v>#N/A</v>
      </c>
      <c r="T2231">
        <f>IF(F2231="COD1",tarifas!$D$11*(SUMIFS($P$11:$P$8770,$F$11:$F$8770,"=COD1",$B$11:$B$8770,"="&amp;B2231)/COUNTIFS($F$11:$F$8770,"=COD1",$B$11:$B$8770,"="&amp;B2231))/COUNTIFS($A$11:$A$8770,"="&amp;A2231,$F$11:$F$8770,"=COD1"),0)</f>
        <v>0</v>
      </c>
      <c r="U2231" t="e">
        <f>(VLOOKUP(F2231,tarifas!$C$7:$D$10,2,FALSE)+tarifas!$D$21)*datos!P2231</f>
        <v>#N/A</v>
      </c>
      <c r="V2231" t="e">
        <f t="shared" si="318"/>
        <v>#N/A</v>
      </c>
      <c r="W2231">
        <f t="shared" si="319"/>
        <v>0</v>
      </c>
    </row>
    <row r="2232" spans="1:23" x14ac:dyDescent="0.25">
      <c r="A2232">
        <f t="shared" si="312"/>
        <v>92</v>
      </c>
      <c r="B2232">
        <f t="shared" si="313"/>
        <v>4</v>
      </c>
      <c r="C2232" s="1">
        <f t="shared" si="320"/>
        <v>41732.54166666128</v>
      </c>
      <c r="D2232" s="7">
        <v>297.50000000000006</v>
      </c>
      <c r="E2232" s="7"/>
      <c r="G2232">
        <v>30.9</v>
      </c>
      <c r="H2232" s="12">
        <v>551.1664703807229</v>
      </c>
      <c r="I2232" s="13">
        <f>$D$2*tarifas!$D$12/24</f>
        <v>1.4541666666666666</v>
      </c>
      <c r="J2232" s="13" t="e">
        <f>VLOOKUP(E2232&amp;" "&amp;F2232,tarifas!$A$13:$D$20,4,FALSE)*H2232</f>
        <v>#N/A</v>
      </c>
      <c r="K2232" s="13">
        <f>IF(F2232="COD1",tarifas!$D$11*(SUMIFS($H$11:$H$8770,$F$11:$F$8770,"=COD1",$B$11:$B$8770,"="&amp;B2232)/COUNTIFS($F$11:$F$8770,"=COD1",$B$11:$B$8770,"="&amp;B2232))/COUNTIFS($A$11:$A$8770,"="&amp;A2232,$F$11:$F$8770,"=COD1"),0)</f>
        <v>0</v>
      </c>
      <c r="L2232" s="13" t="e">
        <f>(VLOOKUP(F2232,tarifas!$C$7:$D$10,2,FALSE)+tarifas!$D$21)*datos!H2232</f>
        <v>#N/A</v>
      </c>
      <c r="M2232">
        <v>488.62794000000002</v>
      </c>
      <c r="N2232" s="13" t="e">
        <f t="shared" si="314"/>
        <v>#N/A</v>
      </c>
      <c r="O2232">
        <f t="shared" si="315"/>
        <v>488.62794000000002</v>
      </c>
      <c r="P2232" s="12">
        <f t="shared" si="316"/>
        <v>62.538530380722875</v>
      </c>
      <c r="Q2232">
        <f t="shared" si="317"/>
        <v>0</v>
      </c>
      <c r="R2232">
        <f>$D$2*tarifas!$D$12/24</f>
        <v>1.4541666666666666</v>
      </c>
      <c r="S2232" t="e">
        <f>VLOOKUP(E2232&amp;" "&amp;F2232,tarifas!$A$13:$D$20,4,FALSE)*P2232</f>
        <v>#N/A</v>
      </c>
      <c r="T2232">
        <f>IF(F2232="COD1",tarifas!$D$11*(SUMIFS($P$11:$P$8770,$F$11:$F$8770,"=COD1",$B$11:$B$8770,"="&amp;B2232)/COUNTIFS($F$11:$F$8770,"=COD1",$B$11:$B$8770,"="&amp;B2232))/COUNTIFS($A$11:$A$8770,"="&amp;A2232,$F$11:$F$8770,"=COD1"),0)</f>
        <v>0</v>
      </c>
      <c r="U2232" t="e">
        <f>(VLOOKUP(F2232,tarifas!$C$7:$D$10,2,FALSE)+tarifas!$D$21)*datos!P2232</f>
        <v>#N/A</v>
      </c>
      <c r="V2232" t="e">
        <f t="shared" si="318"/>
        <v>#N/A</v>
      </c>
      <c r="W2232">
        <f t="shared" si="319"/>
        <v>0</v>
      </c>
    </row>
    <row r="2233" spans="1:23" x14ac:dyDescent="0.25">
      <c r="A2233">
        <f t="shared" si="312"/>
        <v>92</v>
      </c>
      <c r="B2233">
        <f t="shared" si="313"/>
        <v>4</v>
      </c>
      <c r="C2233" s="1">
        <f t="shared" si="320"/>
        <v>41732.583333327944</v>
      </c>
      <c r="D2233" s="7">
        <v>524.93939393939388</v>
      </c>
      <c r="E2233" s="7"/>
      <c r="G2233">
        <v>27.13</v>
      </c>
      <c r="H2233" s="12">
        <v>629.53852500097207</v>
      </c>
      <c r="I2233" s="13">
        <f>$D$2*tarifas!$D$12/24</f>
        <v>1.4541666666666666</v>
      </c>
      <c r="J2233" s="13" t="e">
        <f>VLOOKUP(E2233&amp;" "&amp;F2233,tarifas!$A$13:$D$20,4,FALSE)*H2233</f>
        <v>#N/A</v>
      </c>
      <c r="K2233" s="13">
        <f>IF(F2233="COD1",tarifas!$D$11*(SUMIFS($H$11:$H$8770,$F$11:$F$8770,"=COD1",$B$11:$B$8770,"="&amp;B2233)/COUNTIFS($F$11:$F$8770,"=COD1",$B$11:$B$8770,"="&amp;B2233))/COUNTIFS($A$11:$A$8770,"="&amp;A2233,$F$11:$F$8770,"=COD1"),0)</f>
        <v>0</v>
      </c>
      <c r="L2233" s="13" t="e">
        <f>(VLOOKUP(F2233,tarifas!$C$7:$D$10,2,FALSE)+tarifas!$D$21)*datos!H2233</f>
        <v>#N/A</v>
      </c>
      <c r="M2233">
        <v>417.51686000000001</v>
      </c>
      <c r="N2233" s="13" t="e">
        <f t="shared" si="314"/>
        <v>#N/A</v>
      </c>
      <c r="O2233">
        <f t="shared" si="315"/>
        <v>417.51686000000001</v>
      </c>
      <c r="P2233" s="12">
        <f t="shared" si="316"/>
        <v>212.02166500097206</v>
      </c>
      <c r="Q2233">
        <f t="shared" si="317"/>
        <v>0</v>
      </c>
      <c r="R2233">
        <f>$D$2*tarifas!$D$12/24</f>
        <v>1.4541666666666666</v>
      </c>
      <c r="S2233" t="e">
        <f>VLOOKUP(E2233&amp;" "&amp;F2233,tarifas!$A$13:$D$20,4,FALSE)*P2233</f>
        <v>#N/A</v>
      </c>
      <c r="T2233">
        <f>IF(F2233="COD1",tarifas!$D$11*(SUMIFS($P$11:$P$8770,$F$11:$F$8770,"=COD1",$B$11:$B$8770,"="&amp;B2233)/COUNTIFS($F$11:$F$8770,"=COD1",$B$11:$B$8770,"="&amp;B2233))/COUNTIFS($A$11:$A$8770,"="&amp;A2233,$F$11:$F$8770,"=COD1"),0)</f>
        <v>0</v>
      </c>
      <c r="U2233" t="e">
        <f>(VLOOKUP(F2233,tarifas!$C$7:$D$10,2,FALSE)+tarifas!$D$21)*datos!P2233</f>
        <v>#N/A</v>
      </c>
      <c r="V2233" t="e">
        <f t="shared" si="318"/>
        <v>#N/A</v>
      </c>
      <c r="W2233">
        <f t="shared" si="319"/>
        <v>0</v>
      </c>
    </row>
    <row r="2234" spans="1:23" x14ac:dyDescent="0.25">
      <c r="A2234">
        <f t="shared" si="312"/>
        <v>92</v>
      </c>
      <c r="B2234">
        <f t="shared" si="313"/>
        <v>4</v>
      </c>
      <c r="C2234" s="1">
        <f t="shared" si="320"/>
        <v>41732.624999994609</v>
      </c>
      <c r="D2234" s="7">
        <v>353.90909090909093</v>
      </c>
      <c r="E2234" s="7"/>
      <c r="G2234">
        <v>22.9</v>
      </c>
      <c r="H2234" s="12">
        <v>634.51624473914376</v>
      </c>
      <c r="I2234" s="13">
        <f>$D$2*tarifas!$D$12/24</f>
        <v>1.4541666666666666</v>
      </c>
      <c r="J2234" s="13" t="e">
        <f>VLOOKUP(E2234&amp;" "&amp;F2234,tarifas!$A$13:$D$20,4,FALSE)*H2234</f>
        <v>#N/A</v>
      </c>
      <c r="K2234" s="13">
        <f>IF(F2234="COD1",tarifas!$D$11*(SUMIFS($H$11:$H$8770,$F$11:$F$8770,"=COD1",$B$11:$B$8770,"="&amp;B2234)/COUNTIFS($F$11:$F$8770,"=COD1",$B$11:$B$8770,"="&amp;B2234))/COUNTIFS($A$11:$A$8770,"="&amp;A2234,$F$11:$F$8770,"=COD1"),0)</f>
        <v>0</v>
      </c>
      <c r="L2234" s="13" t="e">
        <f>(VLOOKUP(F2234,tarifas!$C$7:$D$10,2,FALSE)+tarifas!$D$21)*datos!H2234</f>
        <v>#N/A</v>
      </c>
      <c r="M2234">
        <v>189.08194</v>
      </c>
      <c r="N2234" s="13" t="e">
        <f t="shared" si="314"/>
        <v>#N/A</v>
      </c>
      <c r="O2234">
        <f t="shared" si="315"/>
        <v>189.08194</v>
      </c>
      <c r="P2234" s="12">
        <f t="shared" si="316"/>
        <v>445.43430473914373</v>
      </c>
      <c r="Q2234">
        <f t="shared" si="317"/>
        <v>0</v>
      </c>
      <c r="R2234">
        <f>$D$2*tarifas!$D$12/24</f>
        <v>1.4541666666666666</v>
      </c>
      <c r="S2234" t="e">
        <f>VLOOKUP(E2234&amp;" "&amp;F2234,tarifas!$A$13:$D$20,4,FALSE)*P2234</f>
        <v>#N/A</v>
      </c>
      <c r="T2234">
        <f>IF(F2234="COD1",tarifas!$D$11*(SUMIFS($P$11:$P$8770,$F$11:$F$8770,"=COD1",$B$11:$B$8770,"="&amp;B2234)/COUNTIFS($F$11:$F$8770,"=COD1",$B$11:$B$8770,"="&amp;B2234))/COUNTIFS($A$11:$A$8770,"="&amp;A2234,$F$11:$F$8770,"=COD1"),0)</f>
        <v>0</v>
      </c>
      <c r="U2234" t="e">
        <f>(VLOOKUP(F2234,tarifas!$C$7:$D$10,2,FALSE)+tarifas!$D$21)*datos!P2234</f>
        <v>#N/A</v>
      </c>
      <c r="V2234" t="e">
        <f t="shared" si="318"/>
        <v>#N/A</v>
      </c>
      <c r="W2234">
        <f t="shared" si="319"/>
        <v>0</v>
      </c>
    </row>
    <row r="2235" spans="1:23" x14ac:dyDescent="0.25">
      <c r="A2235">
        <f t="shared" si="312"/>
        <v>92</v>
      </c>
      <c r="B2235">
        <f t="shared" si="313"/>
        <v>4</v>
      </c>
      <c r="C2235" s="1">
        <f t="shared" si="320"/>
        <v>41732.666666661273</v>
      </c>
      <c r="D2235" s="7">
        <v>262.72727272727275</v>
      </c>
      <c r="E2235" s="7"/>
      <c r="G2235">
        <v>16</v>
      </c>
      <c r="H2235" s="12">
        <v>502.32324828290382</v>
      </c>
      <c r="I2235" s="13">
        <f>$D$2*tarifas!$D$12/24</f>
        <v>1.4541666666666666</v>
      </c>
      <c r="J2235" s="13" t="e">
        <f>VLOOKUP(E2235&amp;" "&amp;F2235,tarifas!$A$13:$D$20,4,FALSE)*H2235</f>
        <v>#N/A</v>
      </c>
      <c r="K2235" s="13">
        <f>IF(F2235="COD1",tarifas!$D$11*(SUMIFS($H$11:$H$8770,$F$11:$F$8770,"=COD1",$B$11:$B$8770,"="&amp;B2235)/COUNTIFS($F$11:$F$8770,"=COD1",$B$11:$B$8770,"="&amp;B2235))/COUNTIFS($A$11:$A$8770,"="&amp;A2235,$F$11:$F$8770,"=COD1"),0)</f>
        <v>0</v>
      </c>
      <c r="L2235" s="13" t="e">
        <f>(VLOOKUP(F2235,tarifas!$C$7:$D$10,2,FALSE)+tarifas!$D$21)*datos!H2235</f>
        <v>#N/A</v>
      </c>
      <c r="M2235">
        <v>142.22420000000002</v>
      </c>
      <c r="N2235" s="13" t="e">
        <f t="shared" si="314"/>
        <v>#N/A</v>
      </c>
      <c r="O2235">
        <f t="shared" si="315"/>
        <v>142.22420000000002</v>
      </c>
      <c r="P2235" s="12">
        <f t="shared" si="316"/>
        <v>360.09904828290382</v>
      </c>
      <c r="Q2235">
        <f t="shared" si="317"/>
        <v>0</v>
      </c>
      <c r="R2235">
        <f>$D$2*tarifas!$D$12/24</f>
        <v>1.4541666666666666</v>
      </c>
      <c r="S2235" t="e">
        <f>VLOOKUP(E2235&amp;" "&amp;F2235,tarifas!$A$13:$D$20,4,FALSE)*P2235</f>
        <v>#N/A</v>
      </c>
      <c r="T2235">
        <f>IF(F2235="COD1",tarifas!$D$11*(SUMIFS($P$11:$P$8770,$F$11:$F$8770,"=COD1",$B$11:$B$8770,"="&amp;B2235)/COUNTIFS($F$11:$F$8770,"=COD1",$B$11:$B$8770,"="&amp;B2235))/COUNTIFS($A$11:$A$8770,"="&amp;A2235,$F$11:$F$8770,"=COD1"),0)</f>
        <v>0</v>
      </c>
      <c r="U2235" t="e">
        <f>(VLOOKUP(F2235,tarifas!$C$7:$D$10,2,FALSE)+tarifas!$D$21)*datos!P2235</f>
        <v>#N/A</v>
      </c>
      <c r="V2235" t="e">
        <f t="shared" si="318"/>
        <v>#N/A</v>
      </c>
      <c r="W2235">
        <f t="shared" si="319"/>
        <v>0</v>
      </c>
    </row>
    <row r="2236" spans="1:23" x14ac:dyDescent="0.25">
      <c r="A2236">
        <f t="shared" si="312"/>
        <v>92</v>
      </c>
      <c r="B2236">
        <f t="shared" si="313"/>
        <v>4</v>
      </c>
      <c r="C2236" s="1">
        <f t="shared" si="320"/>
        <v>41732.708333327937</v>
      </c>
      <c r="D2236" s="7">
        <v>240.06060606060609</v>
      </c>
      <c r="E2236" s="7"/>
      <c r="G2236">
        <v>10.130000000000001</v>
      </c>
      <c r="H2236" s="12">
        <v>381.02006309935757</v>
      </c>
      <c r="I2236" s="13">
        <f>$D$2*tarifas!$D$12/24</f>
        <v>1.4541666666666666</v>
      </c>
      <c r="J2236" s="13" t="e">
        <f>VLOOKUP(E2236&amp;" "&amp;F2236,tarifas!$A$13:$D$20,4,FALSE)*H2236</f>
        <v>#N/A</v>
      </c>
      <c r="K2236" s="13">
        <f>IF(F2236="COD1",tarifas!$D$11*(SUMIFS($H$11:$H$8770,$F$11:$F$8770,"=COD1",$B$11:$B$8770,"="&amp;B2236)/COUNTIFS($F$11:$F$8770,"=COD1",$B$11:$B$8770,"="&amp;B2236))/COUNTIFS($A$11:$A$8770,"="&amp;A2236,$F$11:$F$8770,"=COD1"),0)</f>
        <v>0</v>
      </c>
      <c r="L2236" s="13" t="e">
        <f>(VLOOKUP(F2236,tarifas!$C$7:$D$10,2,FALSE)+tarifas!$D$21)*datos!H2236</f>
        <v>#N/A</v>
      </c>
      <c r="M2236">
        <v>46.505379999999995</v>
      </c>
      <c r="N2236" s="13" t="e">
        <f t="shared" si="314"/>
        <v>#N/A</v>
      </c>
      <c r="O2236">
        <f t="shared" si="315"/>
        <v>46.505379999999995</v>
      </c>
      <c r="P2236" s="12">
        <f t="shared" si="316"/>
        <v>334.51468309935757</v>
      </c>
      <c r="Q2236">
        <f t="shared" si="317"/>
        <v>0</v>
      </c>
      <c r="R2236">
        <f>$D$2*tarifas!$D$12/24</f>
        <v>1.4541666666666666</v>
      </c>
      <c r="S2236" t="e">
        <f>VLOOKUP(E2236&amp;" "&amp;F2236,tarifas!$A$13:$D$20,4,FALSE)*P2236</f>
        <v>#N/A</v>
      </c>
      <c r="T2236">
        <f>IF(F2236="COD1",tarifas!$D$11*(SUMIFS($P$11:$P$8770,$F$11:$F$8770,"=COD1",$B$11:$B$8770,"="&amp;B2236)/COUNTIFS($F$11:$F$8770,"=COD1",$B$11:$B$8770,"="&amp;B2236))/COUNTIFS($A$11:$A$8770,"="&amp;A2236,$F$11:$F$8770,"=COD1"),0)</f>
        <v>0</v>
      </c>
      <c r="U2236" t="e">
        <f>(VLOOKUP(F2236,tarifas!$C$7:$D$10,2,FALSE)+tarifas!$D$21)*datos!P2236</f>
        <v>#N/A</v>
      </c>
      <c r="V2236" t="e">
        <f t="shared" si="318"/>
        <v>#N/A</v>
      </c>
      <c r="W2236">
        <f t="shared" si="319"/>
        <v>0</v>
      </c>
    </row>
    <row r="2237" spans="1:23" x14ac:dyDescent="0.25">
      <c r="A2237">
        <f t="shared" si="312"/>
        <v>92</v>
      </c>
      <c r="B2237">
        <f t="shared" si="313"/>
        <v>4</v>
      </c>
      <c r="C2237" s="1">
        <f t="shared" si="320"/>
        <v>41732.749999994601</v>
      </c>
      <c r="D2237" s="7">
        <v>103.28787878787881</v>
      </c>
      <c r="E2237" s="7"/>
      <c r="G2237">
        <v>22.9</v>
      </c>
      <c r="H2237" s="12">
        <v>274.63183799811247</v>
      </c>
      <c r="I2237" s="13">
        <f>$D$2*tarifas!$D$12/24</f>
        <v>1.4541666666666666</v>
      </c>
      <c r="J2237" s="13" t="e">
        <f>VLOOKUP(E2237&amp;" "&amp;F2237,tarifas!$A$13:$D$20,4,FALSE)*H2237</f>
        <v>#N/A</v>
      </c>
      <c r="K2237" s="13">
        <f>IF(F2237="COD1",tarifas!$D$11*(SUMIFS($H$11:$H$8770,$F$11:$F$8770,"=COD1",$B$11:$B$8770,"="&amp;B2237)/COUNTIFS($F$11:$F$8770,"=COD1",$B$11:$B$8770,"="&amp;B2237))/COUNTIFS($A$11:$A$8770,"="&amp;A2237,$F$11:$F$8770,"=COD1"),0)</f>
        <v>0</v>
      </c>
      <c r="L2237" s="13" t="e">
        <f>(VLOOKUP(F2237,tarifas!$C$7:$D$10,2,FALSE)+tarifas!$D$21)*datos!H2237</f>
        <v>#N/A</v>
      </c>
      <c r="M2237">
        <v>3.5303299999999997</v>
      </c>
      <c r="N2237" s="13" t="e">
        <f t="shared" si="314"/>
        <v>#N/A</v>
      </c>
      <c r="O2237">
        <f t="shared" si="315"/>
        <v>3.5303299999999997</v>
      </c>
      <c r="P2237" s="12">
        <f t="shared" si="316"/>
        <v>271.10150799811248</v>
      </c>
      <c r="Q2237">
        <f t="shared" si="317"/>
        <v>0</v>
      </c>
      <c r="R2237">
        <f>$D$2*tarifas!$D$12/24</f>
        <v>1.4541666666666666</v>
      </c>
      <c r="S2237" t="e">
        <f>VLOOKUP(E2237&amp;" "&amp;F2237,tarifas!$A$13:$D$20,4,FALSE)*P2237</f>
        <v>#N/A</v>
      </c>
      <c r="T2237">
        <f>IF(F2237="COD1",tarifas!$D$11*(SUMIFS($P$11:$P$8770,$F$11:$F$8770,"=COD1",$B$11:$B$8770,"="&amp;B2237)/COUNTIFS($F$11:$F$8770,"=COD1",$B$11:$B$8770,"="&amp;B2237))/COUNTIFS($A$11:$A$8770,"="&amp;A2237,$F$11:$F$8770,"=COD1"),0)</f>
        <v>0</v>
      </c>
      <c r="U2237" t="e">
        <f>(VLOOKUP(F2237,tarifas!$C$7:$D$10,2,FALSE)+tarifas!$D$21)*datos!P2237</f>
        <v>#N/A</v>
      </c>
      <c r="V2237" t="e">
        <f t="shared" si="318"/>
        <v>#N/A</v>
      </c>
      <c r="W2237">
        <f t="shared" si="319"/>
        <v>0</v>
      </c>
    </row>
    <row r="2238" spans="1:23" x14ac:dyDescent="0.25">
      <c r="A2238">
        <f t="shared" si="312"/>
        <v>92</v>
      </c>
      <c r="B2238">
        <f t="shared" si="313"/>
        <v>4</v>
      </c>
      <c r="C2238" s="1">
        <f t="shared" si="320"/>
        <v>41732.791666661265</v>
      </c>
      <c r="D2238" s="7">
        <v>15.712121212121213</v>
      </c>
      <c r="E2238" s="7"/>
      <c r="G2238">
        <v>27.45</v>
      </c>
      <c r="H2238" s="12">
        <v>211.84586919555676</v>
      </c>
      <c r="I2238" s="13">
        <f>$D$2*tarifas!$D$12/24</f>
        <v>1.4541666666666666</v>
      </c>
      <c r="J2238" s="13" t="e">
        <f>VLOOKUP(E2238&amp;" "&amp;F2238,tarifas!$A$13:$D$20,4,FALSE)*H2238</f>
        <v>#N/A</v>
      </c>
      <c r="K2238" s="13">
        <f>IF(F2238="COD1",tarifas!$D$11*(SUMIFS($H$11:$H$8770,$F$11:$F$8770,"=COD1",$B$11:$B$8770,"="&amp;B2238)/COUNTIFS($F$11:$F$8770,"=COD1",$B$11:$B$8770,"="&amp;B2238))/COUNTIFS($A$11:$A$8770,"="&amp;A2238,$F$11:$F$8770,"=COD1"),0)</f>
        <v>0</v>
      </c>
      <c r="L2238" s="13" t="e">
        <f>(VLOOKUP(F2238,tarifas!$C$7:$D$10,2,FALSE)+tarifas!$D$21)*datos!H2238</f>
        <v>#N/A</v>
      </c>
      <c r="M2238">
        <v>0</v>
      </c>
      <c r="N2238" s="13" t="e">
        <f t="shared" si="314"/>
        <v>#N/A</v>
      </c>
      <c r="O2238">
        <f t="shared" si="315"/>
        <v>0</v>
      </c>
      <c r="P2238" s="12">
        <f t="shared" si="316"/>
        <v>211.84586919555676</v>
      </c>
      <c r="Q2238">
        <f t="shared" si="317"/>
        <v>0</v>
      </c>
      <c r="R2238">
        <f>$D$2*tarifas!$D$12/24</f>
        <v>1.4541666666666666</v>
      </c>
      <c r="S2238" t="e">
        <f>VLOOKUP(E2238&amp;" "&amp;F2238,tarifas!$A$13:$D$20,4,FALSE)*P2238</f>
        <v>#N/A</v>
      </c>
      <c r="T2238">
        <f>IF(F2238="COD1",tarifas!$D$11*(SUMIFS($P$11:$P$8770,$F$11:$F$8770,"=COD1",$B$11:$B$8770,"="&amp;B2238)/COUNTIFS($F$11:$F$8770,"=COD1",$B$11:$B$8770,"="&amp;B2238))/COUNTIFS($A$11:$A$8770,"="&amp;A2238,$F$11:$F$8770,"=COD1"),0)</f>
        <v>0</v>
      </c>
      <c r="U2238" t="e">
        <f>(VLOOKUP(F2238,tarifas!$C$7:$D$10,2,FALSE)+tarifas!$D$21)*datos!P2238</f>
        <v>#N/A</v>
      </c>
      <c r="V2238" t="e">
        <f t="shared" si="318"/>
        <v>#N/A</v>
      </c>
      <c r="W2238">
        <f t="shared" si="319"/>
        <v>0</v>
      </c>
    </row>
    <row r="2239" spans="1:23" x14ac:dyDescent="0.25">
      <c r="A2239">
        <f t="shared" si="312"/>
        <v>92</v>
      </c>
      <c r="B2239">
        <f t="shared" si="313"/>
        <v>4</v>
      </c>
      <c r="C2239" s="1">
        <f t="shared" si="320"/>
        <v>41732.83333332793</v>
      </c>
      <c r="D2239" s="7">
        <v>0</v>
      </c>
      <c r="E2239" s="7"/>
      <c r="G2239">
        <v>32.82</v>
      </c>
      <c r="H2239" s="12">
        <v>191.65755022659795</v>
      </c>
      <c r="I2239" s="13">
        <f>$D$2*tarifas!$D$12/24</f>
        <v>1.4541666666666666</v>
      </c>
      <c r="J2239" s="13" t="e">
        <f>VLOOKUP(E2239&amp;" "&amp;F2239,tarifas!$A$13:$D$20,4,FALSE)*H2239</f>
        <v>#N/A</v>
      </c>
      <c r="K2239" s="13">
        <f>IF(F2239="COD1",tarifas!$D$11*(SUMIFS($H$11:$H$8770,$F$11:$F$8770,"=COD1",$B$11:$B$8770,"="&amp;B2239)/COUNTIFS($F$11:$F$8770,"=COD1",$B$11:$B$8770,"="&amp;B2239))/COUNTIFS($A$11:$A$8770,"="&amp;A2239,$F$11:$F$8770,"=COD1"),0)</f>
        <v>0</v>
      </c>
      <c r="L2239" s="13" t="e">
        <f>(VLOOKUP(F2239,tarifas!$C$7:$D$10,2,FALSE)+tarifas!$D$21)*datos!H2239</f>
        <v>#N/A</v>
      </c>
      <c r="M2239">
        <v>0</v>
      </c>
      <c r="N2239" s="13" t="e">
        <f t="shared" si="314"/>
        <v>#N/A</v>
      </c>
      <c r="O2239">
        <f t="shared" si="315"/>
        <v>0</v>
      </c>
      <c r="P2239" s="12">
        <f t="shared" si="316"/>
        <v>191.65755022659795</v>
      </c>
      <c r="Q2239">
        <f t="shared" si="317"/>
        <v>0</v>
      </c>
      <c r="R2239">
        <f>$D$2*tarifas!$D$12/24</f>
        <v>1.4541666666666666</v>
      </c>
      <c r="S2239" t="e">
        <f>VLOOKUP(E2239&amp;" "&amp;F2239,tarifas!$A$13:$D$20,4,FALSE)*P2239</f>
        <v>#N/A</v>
      </c>
      <c r="T2239">
        <f>IF(F2239="COD1",tarifas!$D$11*(SUMIFS($P$11:$P$8770,$F$11:$F$8770,"=COD1",$B$11:$B$8770,"="&amp;B2239)/COUNTIFS($F$11:$F$8770,"=COD1",$B$11:$B$8770,"="&amp;B2239))/COUNTIFS($A$11:$A$8770,"="&amp;A2239,$F$11:$F$8770,"=COD1"),0)</f>
        <v>0</v>
      </c>
      <c r="U2239" t="e">
        <f>(VLOOKUP(F2239,tarifas!$C$7:$D$10,2,FALSE)+tarifas!$D$21)*datos!P2239</f>
        <v>#N/A</v>
      </c>
      <c r="V2239" t="e">
        <f t="shared" si="318"/>
        <v>#N/A</v>
      </c>
      <c r="W2239">
        <f t="shared" si="319"/>
        <v>0</v>
      </c>
    </row>
    <row r="2240" spans="1:23" x14ac:dyDescent="0.25">
      <c r="A2240">
        <f t="shared" si="312"/>
        <v>92</v>
      </c>
      <c r="B2240">
        <f t="shared" si="313"/>
        <v>4</v>
      </c>
      <c r="C2240" s="1">
        <f t="shared" si="320"/>
        <v>41732.874999994594</v>
      </c>
      <c r="D2240" s="7">
        <v>0</v>
      </c>
      <c r="E2240" s="7"/>
      <c r="G2240">
        <v>30.5</v>
      </c>
      <c r="H2240" s="12">
        <v>187.62486271887553</v>
      </c>
      <c r="I2240" s="13">
        <f>$D$2*tarifas!$D$12/24</f>
        <v>1.4541666666666666</v>
      </c>
      <c r="J2240" s="13" t="e">
        <f>VLOOKUP(E2240&amp;" "&amp;F2240,tarifas!$A$13:$D$20,4,FALSE)*H2240</f>
        <v>#N/A</v>
      </c>
      <c r="K2240" s="13">
        <f>IF(F2240="COD1",tarifas!$D$11*(SUMIFS($H$11:$H$8770,$F$11:$F$8770,"=COD1",$B$11:$B$8770,"="&amp;B2240)/COUNTIFS($F$11:$F$8770,"=COD1",$B$11:$B$8770,"="&amp;B2240))/COUNTIFS($A$11:$A$8770,"="&amp;A2240,$F$11:$F$8770,"=COD1"),0)</f>
        <v>0</v>
      </c>
      <c r="L2240" s="13" t="e">
        <f>(VLOOKUP(F2240,tarifas!$C$7:$D$10,2,FALSE)+tarifas!$D$21)*datos!H2240</f>
        <v>#N/A</v>
      </c>
      <c r="M2240">
        <v>0</v>
      </c>
      <c r="N2240" s="13" t="e">
        <f t="shared" si="314"/>
        <v>#N/A</v>
      </c>
      <c r="O2240">
        <f t="shared" si="315"/>
        <v>0</v>
      </c>
      <c r="P2240" s="12">
        <f t="shared" si="316"/>
        <v>187.62486271887553</v>
      </c>
      <c r="Q2240">
        <f t="shared" si="317"/>
        <v>0</v>
      </c>
      <c r="R2240">
        <f>$D$2*tarifas!$D$12/24</f>
        <v>1.4541666666666666</v>
      </c>
      <c r="S2240" t="e">
        <f>VLOOKUP(E2240&amp;" "&amp;F2240,tarifas!$A$13:$D$20,4,FALSE)*P2240</f>
        <v>#N/A</v>
      </c>
      <c r="T2240">
        <f>IF(F2240="COD1",tarifas!$D$11*(SUMIFS($P$11:$P$8770,$F$11:$F$8770,"=COD1",$B$11:$B$8770,"="&amp;B2240)/COUNTIFS($F$11:$F$8770,"=COD1",$B$11:$B$8770,"="&amp;B2240))/COUNTIFS($A$11:$A$8770,"="&amp;A2240,$F$11:$F$8770,"=COD1"),0)</f>
        <v>0</v>
      </c>
      <c r="U2240" t="e">
        <f>(VLOOKUP(F2240,tarifas!$C$7:$D$10,2,FALSE)+tarifas!$D$21)*datos!P2240</f>
        <v>#N/A</v>
      </c>
      <c r="V2240" t="e">
        <f t="shared" si="318"/>
        <v>#N/A</v>
      </c>
      <c r="W2240">
        <f t="shared" si="319"/>
        <v>0</v>
      </c>
    </row>
    <row r="2241" spans="1:23" x14ac:dyDescent="0.25">
      <c r="A2241">
        <f t="shared" si="312"/>
        <v>92</v>
      </c>
      <c r="B2241">
        <f t="shared" si="313"/>
        <v>4</v>
      </c>
      <c r="C2241" s="1">
        <f t="shared" si="320"/>
        <v>41732.916666661258</v>
      </c>
      <c r="D2241" s="7">
        <v>0</v>
      </c>
      <c r="E2241" s="7"/>
      <c r="G2241">
        <v>21.9</v>
      </c>
      <c r="H2241" s="12">
        <v>188.47066987905305</v>
      </c>
      <c r="I2241" s="13">
        <f>$D$2*tarifas!$D$12/24</f>
        <v>1.4541666666666666</v>
      </c>
      <c r="J2241" s="13" t="e">
        <f>VLOOKUP(E2241&amp;" "&amp;F2241,tarifas!$A$13:$D$20,4,FALSE)*H2241</f>
        <v>#N/A</v>
      </c>
      <c r="K2241" s="13">
        <f>IF(F2241="COD1",tarifas!$D$11*(SUMIFS($H$11:$H$8770,$F$11:$F$8770,"=COD1",$B$11:$B$8770,"="&amp;B2241)/COUNTIFS($F$11:$F$8770,"=COD1",$B$11:$B$8770,"="&amp;B2241))/COUNTIFS($A$11:$A$8770,"="&amp;A2241,$F$11:$F$8770,"=COD1"),0)</f>
        <v>0</v>
      </c>
      <c r="L2241" s="13" t="e">
        <f>(VLOOKUP(F2241,tarifas!$C$7:$D$10,2,FALSE)+tarifas!$D$21)*datos!H2241</f>
        <v>#N/A</v>
      </c>
      <c r="M2241">
        <v>0</v>
      </c>
      <c r="N2241" s="13" t="e">
        <f t="shared" si="314"/>
        <v>#N/A</v>
      </c>
      <c r="O2241">
        <f t="shared" si="315"/>
        <v>0</v>
      </c>
      <c r="P2241" s="12">
        <f t="shared" si="316"/>
        <v>188.47066987905305</v>
      </c>
      <c r="Q2241">
        <f t="shared" si="317"/>
        <v>0</v>
      </c>
      <c r="R2241">
        <f>$D$2*tarifas!$D$12/24</f>
        <v>1.4541666666666666</v>
      </c>
      <c r="S2241" t="e">
        <f>VLOOKUP(E2241&amp;" "&amp;F2241,tarifas!$A$13:$D$20,4,FALSE)*P2241</f>
        <v>#N/A</v>
      </c>
      <c r="T2241">
        <f>IF(F2241="COD1",tarifas!$D$11*(SUMIFS($P$11:$P$8770,$F$11:$F$8770,"=COD1",$B$11:$B$8770,"="&amp;B2241)/COUNTIFS($F$11:$F$8770,"=COD1",$B$11:$B$8770,"="&amp;B2241))/COUNTIFS($A$11:$A$8770,"="&amp;A2241,$F$11:$F$8770,"=COD1"),0)</f>
        <v>0</v>
      </c>
      <c r="U2241" t="e">
        <f>(VLOOKUP(F2241,tarifas!$C$7:$D$10,2,FALSE)+tarifas!$D$21)*datos!P2241</f>
        <v>#N/A</v>
      </c>
      <c r="V2241" t="e">
        <f t="shared" si="318"/>
        <v>#N/A</v>
      </c>
      <c r="W2241">
        <f t="shared" si="319"/>
        <v>0</v>
      </c>
    </row>
    <row r="2242" spans="1:23" x14ac:dyDescent="0.25">
      <c r="A2242">
        <f t="shared" si="312"/>
        <v>92</v>
      </c>
      <c r="B2242">
        <f t="shared" si="313"/>
        <v>4</v>
      </c>
      <c r="C2242" s="1">
        <f t="shared" si="320"/>
        <v>41732.958333327922</v>
      </c>
      <c r="D2242" s="7">
        <v>0</v>
      </c>
      <c r="E2242" s="7"/>
      <c r="G2242">
        <v>9</v>
      </c>
      <c r="H2242" s="12">
        <v>182.89138988630179</v>
      </c>
      <c r="I2242" s="13">
        <f>$D$2*tarifas!$D$12/24</f>
        <v>1.4541666666666666</v>
      </c>
      <c r="J2242" s="13" t="e">
        <f>VLOOKUP(E2242&amp;" "&amp;F2242,tarifas!$A$13:$D$20,4,FALSE)*H2242</f>
        <v>#N/A</v>
      </c>
      <c r="K2242" s="13">
        <f>IF(F2242="COD1",tarifas!$D$11*(SUMIFS($H$11:$H$8770,$F$11:$F$8770,"=COD1",$B$11:$B$8770,"="&amp;B2242)/COUNTIFS($F$11:$F$8770,"=COD1",$B$11:$B$8770,"="&amp;B2242))/COUNTIFS($A$11:$A$8770,"="&amp;A2242,$F$11:$F$8770,"=COD1"),0)</f>
        <v>0</v>
      </c>
      <c r="L2242" s="13" t="e">
        <f>(VLOOKUP(F2242,tarifas!$C$7:$D$10,2,FALSE)+tarifas!$D$21)*datos!H2242</f>
        <v>#N/A</v>
      </c>
      <c r="M2242">
        <v>0</v>
      </c>
      <c r="N2242" s="13" t="e">
        <f t="shared" si="314"/>
        <v>#N/A</v>
      </c>
      <c r="O2242">
        <f t="shared" si="315"/>
        <v>0</v>
      </c>
      <c r="P2242" s="12">
        <f t="shared" si="316"/>
        <v>182.89138988630179</v>
      </c>
      <c r="Q2242">
        <f t="shared" si="317"/>
        <v>0</v>
      </c>
      <c r="R2242">
        <f>$D$2*tarifas!$D$12/24</f>
        <v>1.4541666666666666</v>
      </c>
      <c r="S2242" t="e">
        <f>VLOOKUP(E2242&amp;" "&amp;F2242,tarifas!$A$13:$D$20,4,FALSE)*P2242</f>
        <v>#N/A</v>
      </c>
      <c r="T2242">
        <f>IF(F2242="COD1",tarifas!$D$11*(SUMIFS($P$11:$P$8770,$F$11:$F$8770,"=COD1",$B$11:$B$8770,"="&amp;B2242)/COUNTIFS($F$11:$F$8770,"=COD1",$B$11:$B$8770,"="&amp;B2242))/COUNTIFS($A$11:$A$8770,"="&amp;A2242,$F$11:$F$8770,"=COD1"),0)</f>
        <v>0</v>
      </c>
      <c r="U2242" t="e">
        <f>(VLOOKUP(F2242,tarifas!$C$7:$D$10,2,FALSE)+tarifas!$D$21)*datos!P2242</f>
        <v>#N/A</v>
      </c>
      <c r="V2242" t="e">
        <f t="shared" si="318"/>
        <v>#N/A</v>
      </c>
      <c r="W2242">
        <f t="shared" si="319"/>
        <v>0</v>
      </c>
    </row>
    <row r="2243" spans="1:23" x14ac:dyDescent="0.25">
      <c r="A2243">
        <f t="shared" si="312"/>
        <v>93</v>
      </c>
      <c r="B2243">
        <f t="shared" si="313"/>
        <v>4</v>
      </c>
      <c r="C2243" s="1">
        <f t="shared" si="320"/>
        <v>41732.999999994587</v>
      </c>
      <c r="D2243" s="7">
        <v>0</v>
      </c>
      <c r="E2243" s="7"/>
      <c r="G2243">
        <v>6</v>
      </c>
      <c r="H2243" s="12">
        <v>182.49605023467487</v>
      </c>
      <c r="I2243" s="13">
        <f>$D$2*tarifas!$D$12/24</f>
        <v>1.4541666666666666</v>
      </c>
      <c r="J2243" s="13" t="e">
        <f>VLOOKUP(E2243&amp;" "&amp;F2243,tarifas!$A$13:$D$20,4,FALSE)*H2243</f>
        <v>#N/A</v>
      </c>
      <c r="K2243" s="13">
        <f>IF(F2243="COD1",tarifas!$D$11*(SUMIFS($H$11:$H$8770,$F$11:$F$8770,"=COD1",$B$11:$B$8770,"="&amp;B2243)/COUNTIFS($F$11:$F$8770,"=COD1",$B$11:$B$8770,"="&amp;B2243))/COUNTIFS($A$11:$A$8770,"="&amp;A2243,$F$11:$F$8770,"=COD1"),0)</f>
        <v>0</v>
      </c>
      <c r="L2243" s="13" t="e">
        <f>(VLOOKUP(F2243,tarifas!$C$7:$D$10,2,FALSE)+tarifas!$D$21)*datos!H2243</f>
        <v>#N/A</v>
      </c>
      <c r="M2243">
        <v>0</v>
      </c>
      <c r="N2243" s="13" t="e">
        <f t="shared" si="314"/>
        <v>#N/A</v>
      </c>
      <c r="O2243">
        <f t="shared" si="315"/>
        <v>0</v>
      </c>
      <c r="P2243" s="12">
        <f t="shared" si="316"/>
        <v>182.49605023467487</v>
      </c>
      <c r="Q2243">
        <f t="shared" si="317"/>
        <v>0</v>
      </c>
      <c r="R2243">
        <f>$D$2*tarifas!$D$12/24</f>
        <v>1.4541666666666666</v>
      </c>
      <c r="S2243" t="e">
        <f>VLOOKUP(E2243&amp;" "&amp;F2243,tarifas!$A$13:$D$20,4,FALSE)*P2243</f>
        <v>#N/A</v>
      </c>
      <c r="T2243">
        <f>IF(F2243="COD1",tarifas!$D$11*(SUMIFS($P$11:$P$8770,$F$11:$F$8770,"=COD1",$B$11:$B$8770,"="&amp;B2243)/COUNTIFS($F$11:$F$8770,"=COD1",$B$11:$B$8770,"="&amp;B2243))/COUNTIFS($A$11:$A$8770,"="&amp;A2243,$F$11:$F$8770,"=COD1"),0)</f>
        <v>0</v>
      </c>
      <c r="U2243" t="e">
        <f>(VLOOKUP(F2243,tarifas!$C$7:$D$10,2,FALSE)+tarifas!$D$21)*datos!P2243</f>
        <v>#N/A</v>
      </c>
      <c r="V2243" t="e">
        <f t="shared" si="318"/>
        <v>#N/A</v>
      </c>
      <c r="W2243">
        <f t="shared" si="319"/>
        <v>0</v>
      </c>
    </row>
    <row r="2244" spans="1:23" x14ac:dyDescent="0.25">
      <c r="A2244">
        <f t="shared" si="312"/>
        <v>93</v>
      </c>
      <c r="B2244">
        <f t="shared" si="313"/>
        <v>4</v>
      </c>
      <c r="C2244" s="1">
        <f t="shared" si="320"/>
        <v>41733.041666661251</v>
      </c>
      <c r="D2244" s="7">
        <v>0</v>
      </c>
      <c r="E2244" s="7"/>
      <c r="G2244">
        <v>5</v>
      </c>
      <c r="H2244" s="12">
        <v>180.25039340006717</v>
      </c>
      <c r="I2244" s="13">
        <f>$D$2*tarifas!$D$12/24</f>
        <v>1.4541666666666666</v>
      </c>
      <c r="J2244" s="13" t="e">
        <f>VLOOKUP(E2244&amp;" "&amp;F2244,tarifas!$A$13:$D$20,4,FALSE)*H2244</f>
        <v>#N/A</v>
      </c>
      <c r="K2244" s="13">
        <f>IF(F2244="COD1",tarifas!$D$11*(SUMIFS($H$11:$H$8770,$F$11:$F$8770,"=COD1",$B$11:$B$8770,"="&amp;B2244)/COUNTIFS($F$11:$F$8770,"=COD1",$B$11:$B$8770,"="&amp;B2244))/COUNTIFS($A$11:$A$8770,"="&amp;A2244,$F$11:$F$8770,"=COD1"),0)</f>
        <v>0</v>
      </c>
      <c r="L2244" s="13" t="e">
        <f>(VLOOKUP(F2244,tarifas!$C$7:$D$10,2,FALSE)+tarifas!$D$21)*datos!H2244</f>
        <v>#N/A</v>
      </c>
      <c r="M2244">
        <v>0</v>
      </c>
      <c r="N2244" s="13" t="e">
        <f t="shared" si="314"/>
        <v>#N/A</v>
      </c>
      <c r="O2244">
        <f t="shared" si="315"/>
        <v>0</v>
      </c>
      <c r="P2244" s="12">
        <f t="shared" si="316"/>
        <v>180.25039340006717</v>
      </c>
      <c r="Q2244">
        <f t="shared" si="317"/>
        <v>0</v>
      </c>
      <c r="R2244">
        <f>$D$2*tarifas!$D$12/24</f>
        <v>1.4541666666666666</v>
      </c>
      <c r="S2244" t="e">
        <f>VLOOKUP(E2244&amp;" "&amp;F2244,tarifas!$A$13:$D$20,4,FALSE)*P2244</f>
        <v>#N/A</v>
      </c>
      <c r="T2244">
        <f>IF(F2244="COD1",tarifas!$D$11*(SUMIFS($P$11:$P$8770,$F$11:$F$8770,"=COD1",$B$11:$B$8770,"="&amp;B2244)/COUNTIFS($F$11:$F$8770,"=COD1",$B$11:$B$8770,"="&amp;B2244))/COUNTIFS($A$11:$A$8770,"="&amp;A2244,$F$11:$F$8770,"=COD1"),0)</f>
        <v>0</v>
      </c>
      <c r="U2244" t="e">
        <f>(VLOOKUP(F2244,tarifas!$C$7:$D$10,2,FALSE)+tarifas!$D$21)*datos!P2244</f>
        <v>#N/A</v>
      </c>
      <c r="V2244" t="e">
        <f t="shared" si="318"/>
        <v>#N/A</v>
      </c>
      <c r="W2244">
        <f t="shared" si="319"/>
        <v>0</v>
      </c>
    </row>
    <row r="2245" spans="1:23" x14ac:dyDescent="0.25">
      <c r="A2245">
        <f t="shared" si="312"/>
        <v>93</v>
      </c>
      <c r="B2245">
        <f t="shared" si="313"/>
        <v>4</v>
      </c>
      <c r="C2245" s="1">
        <f t="shared" si="320"/>
        <v>41733.083333327915</v>
      </c>
      <c r="D2245" s="7">
        <v>0</v>
      </c>
      <c r="E2245" s="7"/>
      <c r="G2245">
        <v>4.9000000000000004</v>
      </c>
      <c r="H2245" s="12">
        <v>178.36045387059599</v>
      </c>
      <c r="I2245" s="13">
        <f>$D$2*tarifas!$D$12/24</f>
        <v>1.4541666666666666</v>
      </c>
      <c r="J2245" s="13" t="e">
        <f>VLOOKUP(E2245&amp;" "&amp;F2245,tarifas!$A$13:$D$20,4,FALSE)*H2245</f>
        <v>#N/A</v>
      </c>
      <c r="K2245" s="13">
        <f>IF(F2245="COD1",tarifas!$D$11*(SUMIFS($H$11:$H$8770,$F$11:$F$8770,"=COD1",$B$11:$B$8770,"="&amp;B2245)/COUNTIFS($F$11:$F$8770,"=COD1",$B$11:$B$8770,"="&amp;B2245))/COUNTIFS($A$11:$A$8770,"="&amp;A2245,$F$11:$F$8770,"=COD1"),0)</f>
        <v>0</v>
      </c>
      <c r="L2245" s="13" t="e">
        <f>(VLOOKUP(F2245,tarifas!$C$7:$D$10,2,FALSE)+tarifas!$D$21)*datos!H2245</f>
        <v>#N/A</v>
      </c>
      <c r="M2245">
        <v>0</v>
      </c>
      <c r="N2245" s="13" t="e">
        <f t="shared" si="314"/>
        <v>#N/A</v>
      </c>
      <c r="O2245">
        <f t="shared" si="315"/>
        <v>0</v>
      </c>
      <c r="P2245" s="12">
        <f t="shared" si="316"/>
        <v>178.36045387059599</v>
      </c>
      <c r="Q2245">
        <f t="shared" si="317"/>
        <v>0</v>
      </c>
      <c r="R2245">
        <f>$D$2*tarifas!$D$12/24</f>
        <v>1.4541666666666666</v>
      </c>
      <c r="S2245" t="e">
        <f>VLOOKUP(E2245&amp;" "&amp;F2245,tarifas!$A$13:$D$20,4,FALSE)*P2245</f>
        <v>#N/A</v>
      </c>
      <c r="T2245">
        <f>IF(F2245="COD1",tarifas!$D$11*(SUMIFS($P$11:$P$8770,$F$11:$F$8770,"=COD1",$B$11:$B$8770,"="&amp;B2245)/COUNTIFS($F$11:$F$8770,"=COD1",$B$11:$B$8770,"="&amp;B2245))/COUNTIFS($A$11:$A$8770,"="&amp;A2245,$F$11:$F$8770,"=COD1"),0)</f>
        <v>0</v>
      </c>
      <c r="U2245" t="e">
        <f>(VLOOKUP(F2245,tarifas!$C$7:$D$10,2,FALSE)+tarifas!$D$21)*datos!P2245</f>
        <v>#N/A</v>
      </c>
      <c r="V2245" t="e">
        <f t="shared" si="318"/>
        <v>#N/A</v>
      </c>
      <c r="W2245">
        <f t="shared" si="319"/>
        <v>0</v>
      </c>
    </row>
    <row r="2246" spans="1:23" x14ac:dyDescent="0.25">
      <c r="A2246">
        <f t="shared" si="312"/>
        <v>93</v>
      </c>
      <c r="B2246">
        <f t="shared" si="313"/>
        <v>4</v>
      </c>
      <c r="C2246" s="1">
        <f t="shared" si="320"/>
        <v>41733.124999994579</v>
      </c>
      <c r="D2246" s="7">
        <v>0</v>
      </c>
      <c r="E2246" s="7"/>
      <c r="G2246">
        <v>2.98</v>
      </c>
      <c r="H2246" s="12">
        <v>179.24100108772757</v>
      </c>
      <c r="I2246" s="13">
        <f>$D$2*tarifas!$D$12/24</f>
        <v>1.4541666666666666</v>
      </c>
      <c r="J2246" s="13" t="e">
        <f>VLOOKUP(E2246&amp;" "&amp;F2246,tarifas!$A$13:$D$20,4,FALSE)*H2246</f>
        <v>#N/A</v>
      </c>
      <c r="K2246" s="13">
        <f>IF(F2246="COD1",tarifas!$D$11*(SUMIFS($H$11:$H$8770,$F$11:$F$8770,"=COD1",$B$11:$B$8770,"="&amp;B2246)/COUNTIFS($F$11:$F$8770,"=COD1",$B$11:$B$8770,"="&amp;B2246))/COUNTIFS($A$11:$A$8770,"="&amp;A2246,$F$11:$F$8770,"=COD1"),0)</f>
        <v>0</v>
      </c>
      <c r="L2246" s="13" t="e">
        <f>(VLOOKUP(F2246,tarifas!$C$7:$D$10,2,FALSE)+tarifas!$D$21)*datos!H2246</f>
        <v>#N/A</v>
      </c>
      <c r="M2246">
        <v>0</v>
      </c>
      <c r="N2246" s="13" t="e">
        <f t="shared" si="314"/>
        <v>#N/A</v>
      </c>
      <c r="O2246">
        <f t="shared" si="315"/>
        <v>0</v>
      </c>
      <c r="P2246" s="12">
        <f t="shared" si="316"/>
        <v>179.24100108772757</v>
      </c>
      <c r="Q2246">
        <f t="shared" si="317"/>
        <v>0</v>
      </c>
      <c r="R2246">
        <f>$D$2*tarifas!$D$12/24</f>
        <v>1.4541666666666666</v>
      </c>
      <c r="S2246" t="e">
        <f>VLOOKUP(E2246&amp;" "&amp;F2246,tarifas!$A$13:$D$20,4,FALSE)*P2246</f>
        <v>#N/A</v>
      </c>
      <c r="T2246">
        <f>IF(F2246="COD1",tarifas!$D$11*(SUMIFS($P$11:$P$8770,$F$11:$F$8770,"=COD1",$B$11:$B$8770,"="&amp;B2246)/COUNTIFS($F$11:$F$8770,"=COD1",$B$11:$B$8770,"="&amp;B2246))/COUNTIFS($A$11:$A$8770,"="&amp;A2246,$F$11:$F$8770,"=COD1"),0)</f>
        <v>0</v>
      </c>
      <c r="U2246" t="e">
        <f>(VLOOKUP(F2246,tarifas!$C$7:$D$10,2,FALSE)+tarifas!$D$21)*datos!P2246</f>
        <v>#N/A</v>
      </c>
      <c r="V2246" t="e">
        <f t="shared" si="318"/>
        <v>#N/A</v>
      </c>
      <c r="W2246">
        <f t="shared" si="319"/>
        <v>0</v>
      </c>
    </row>
    <row r="2247" spans="1:23" x14ac:dyDescent="0.25">
      <c r="A2247">
        <f t="shared" si="312"/>
        <v>93</v>
      </c>
      <c r="B2247">
        <f t="shared" si="313"/>
        <v>4</v>
      </c>
      <c r="C2247" s="1">
        <f t="shared" si="320"/>
        <v>41733.166666661244</v>
      </c>
      <c r="D2247" s="7">
        <v>0</v>
      </c>
      <c r="E2247" s="7"/>
      <c r="G2247">
        <v>2.99</v>
      </c>
      <c r="H2247" s="12">
        <v>177.2379161984893</v>
      </c>
      <c r="I2247" s="13">
        <f>$D$2*tarifas!$D$12/24</f>
        <v>1.4541666666666666</v>
      </c>
      <c r="J2247" s="13" t="e">
        <f>VLOOKUP(E2247&amp;" "&amp;F2247,tarifas!$A$13:$D$20,4,FALSE)*H2247</f>
        <v>#N/A</v>
      </c>
      <c r="K2247" s="13">
        <f>IF(F2247="COD1",tarifas!$D$11*(SUMIFS($H$11:$H$8770,$F$11:$F$8770,"=COD1",$B$11:$B$8770,"="&amp;B2247)/COUNTIFS($F$11:$F$8770,"=COD1",$B$11:$B$8770,"="&amp;B2247))/COUNTIFS($A$11:$A$8770,"="&amp;A2247,$F$11:$F$8770,"=COD1"),0)</f>
        <v>0</v>
      </c>
      <c r="L2247" s="13" t="e">
        <f>(VLOOKUP(F2247,tarifas!$C$7:$D$10,2,FALSE)+tarifas!$D$21)*datos!H2247</f>
        <v>#N/A</v>
      </c>
      <c r="M2247">
        <v>0</v>
      </c>
      <c r="N2247" s="13" t="e">
        <f t="shared" si="314"/>
        <v>#N/A</v>
      </c>
      <c r="O2247">
        <f t="shared" si="315"/>
        <v>0</v>
      </c>
      <c r="P2247" s="12">
        <f t="shared" si="316"/>
        <v>177.2379161984893</v>
      </c>
      <c r="Q2247">
        <f t="shared" si="317"/>
        <v>0</v>
      </c>
      <c r="R2247">
        <f>$D$2*tarifas!$D$12/24</f>
        <v>1.4541666666666666</v>
      </c>
      <c r="S2247" t="e">
        <f>VLOOKUP(E2247&amp;" "&amp;F2247,tarifas!$A$13:$D$20,4,FALSE)*P2247</f>
        <v>#N/A</v>
      </c>
      <c r="T2247">
        <f>IF(F2247="COD1",tarifas!$D$11*(SUMIFS($P$11:$P$8770,$F$11:$F$8770,"=COD1",$B$11:$B$8770,"="&amp;B2247)/COUNTIFS($F$11:$F$8770,"=COD1",$B$11:$B$8770,"="&amp;B2247))/COUNTIFS($A$11:$A$8770,"="&amp;A2247,$F$11:$F$8770,"=COD1"),0)</f>
        <v>0</v>
      </c>
      <c r="U2247" t="e">
        <f>(VLOOKUP(F2247,tarifas!$C$7:$D$10,2,FALSE)+tarifas!$D$21)*datos!P2247</f>
        <v>#N/A</v>
      </c>
      <c r="V2247" t="e">
        <f t="shared" si="318"/>
        <v>#N/A</v>
      </c>
      <c r="W2247">
        <f t="shared" si="319"/>
        <v>0</v>
      </c>
    </row>
    <row r="2248" spans="1:23" x14ac:dyDescent="0.25">
      <c r="A2248">
        <f t="shared" si="312"/>
        <v>93</v>
      </c>
      <c r="B2248">
        <f t="shared" si="313"/>
        <v>4</v>
      </c>
      <c r="C2248" s="1">
        <f t="shared" si="320"/>
        <v>41733.208333327908</v>
      </c>
      <c r="D2248" s="7">
        <v>0</v>
      </c>
      <c r="E2248" s="7"/>
      <c r="G2248">
        <v>7.04</v>
      </c>
      <c r="H2248" s="12">
        <v>175.60517430347221</v>
      </c>
      <c r="I2248" s="13">
        <f>$D$2*tarifas!$D$12/24</f>
        <v>1.4541666666666666</v>
      </c>
      <c r="J2248" s="13" t="e">
        <f>VLOOKUP(E2248&amp;" "&amp;F2248,tarifas!$A$13:$D$20,4,FALSE)*H2248</f>
        <v>#N/A</v>
      </c>
      <c r="K2248" s="13">
        <f>IF(F2248="COD1",tarifas!$D$11*(SUMIFS($H$11:$H$8770,$F$11:$F$8770,"=COD1",$B$11:$B$8770,"="&amp;B2248)/COUNTIFS($F$11:$F$8770,"=COD1",$B$11:$B$8770,"="&amp;B2248))/COUNTIFS($A$11:$A$8770,"="&amp;A2248,$F$11:$F$8770,"=COD1"),0)</f>
        <v>0</v>
      </c>
      <c r="L2248" s="13" t="e">
        <f>(VLOOKUP(F2248,tarifas!$C$7:$D$10,2,FALSE)+tarifas!$D$21)*datos!H2248</f>
        <v>#N/A</v>
      </c>
      <c r="M2248">
        <v>0</v>
      </c>
      <c r="N2248" s="13" t="e">
        <f t="shared" si="314"/>
        <v>#N/A</v>
      </c>
      <c r="O2248">
        <f t="shared" si="315"/>
        <v>0</v>
      </c>
      <c r="P2248" s="12">
        <f t="shared" si="316"/>
        <v>175.60517430347221</v>
      </c>
      <c r="Q2248">
        <f t="shared" si="317"/>
        <v>0</v>
      </c>
      <c r="R2248">
        <f>$D$2*tarifas!$D$12/24</f>
        <v>1.4541666666666666</v>
      </c>
      <c r="S2248" t="e">
        <f>VLOOKUP(E2248&amp;" "&amp;F2248,tarifas!$A$13:$D$20,4,FALSE)*P2248</f>
        <v>#N/A</v>
      </c>
      <c r="T2248">
        <f>IF(F2248="COD1",tarifas!$D$11*(SUMIFS($P$11:$P$8770,$F$11:$F$8770,"=COD1",$B$11:$B$8770,"="&amp;B2248)/COUNTIFS($F$11:$F$8770,"=COD1",$B$11:$B$8770,"="&amp;B2248))/COUNTIFS($A$11:$A$8770,"="&amp;A2248,$F$11:$F$8770,"=COD1"),0)</f>
        <v>0</v>
      </c>
      <c r="U2248" t="e">
        <f>(VLOOKUP(F2248,tarifas!$C$7:$D$10,2,FALSE)+tarifas!$D$21)*datos!P2248</f>
        <v>#N/A</v>
      </c>
      <c r="V2248" t="e">
        <f t="shared" si="318"/>
        <v>#N/A</v>
      </c>
      <c r="W2248">
        <f t="shared" si="319"/>
        <v>0</v>
      </c>
    </row>
    <row r="2249" spans="1:23" x14ac:dyDescent="0.25">
      <c r="A2249">
        <f t="shared" si="312"/>
        <v>93</v>
      </c>
      <c r="B2249">
        <f t="shared" si="313"/>
        <v>4</v>
      </c>
      <c r="C2249" s="1">
        <f t="shared" si="320"/>
        <v>41733.249999994572</v>
      </c>
      <c r="D2249" s="7">
        <v>0</v>
      </c>
      <c r="E2249" s="7"/>
      <c r="G2249">
        <v>12</v>
      </c>
      <c r="H2249" s="12">
        <v>196.58522563338573</v>
      </c>
      <c r="I2249" s="13">
        <f>$D$2*tarifas!$D$12/24</f>
        <v>1.4541666666666666</v>
      </c>
      <c r="J2249" s="13" t="e">
        <f>VLOOKUP(E2249&amp;" "&amp;F2249,tarifas!$A$13:$D$20,4,FALSE)*H2249</f>
        <v>#N/A</v>
      </c>
      <c r="K2249" s="13">
        <f>IF(F2249="COD1",tarifas!$D$11*(SUMIFS($H$11:$H$8770,$F$11:$F$8770,"=COD1",$B$11:$B$8770,"="&amp;B2249)/COUNTIFS($F$11:$F$8770,"=COD1",$B$11:$B$8770,"="&amp;B2249))/COUNTIFS($A$11:$A$8770,"="&amp;A2249,$F$11:$F$8770,"=COD1"),0)</f>
        <v>0</v>
      </c>
      <c r="L2249" s="13" t="e">
        <f>(VLOOKUP(F2249,tarifas!$C$7:$D$10,2,FALSE)+tarifas!$D$21)*datos!H2249</f>
        <v>#N/A</v>
      </c>
      <c r="M2249">
        <v>3.1870799999999999</v>
      </c>
      <c r="N2249" s="13" t="e">
        <f t="shared" si="314"/>
        <v>#N/A</v>
      </c>
      <c r="O2249">
        <f t="shared" si="315"/>
        <v>3.1870799999999999</v>
      </c>
      <c r="P2249" s="12">
        <f t="shared" si="316"/>
        <v>193.39814563338572</v>
      </c>
      <c r="Q2249">
        <f t="shared" si="317"/>
        <v>0</v>
      </c>
      <c r="R2249">
        <f>$D$2*tarifas!$D$12/24</f>
        <v>1.4541666666666666</v>
      </c>
      <c r="S2249" t="e">
        <f>VLOOKUP(E2249&amp;" "&amp;F2249,tarifas!$A$13:$D$20,4,FALSE)*P2249</f>
        <v>#N/A</v>
      </c>
      <c r="T2249">
        <f>IF(F2249="COD1",tarifas!$D$11*(SUMIFS($P$11:$P$8770,$F$11:$F$8770,"=COD1",$B$11:$B$8770,"="&amp;B2249)/COUNTIFS($F$11:$F$8770,"=COD1",$B$11:$B$8770,"="&amp;B2249))/COUNTIFS($A$11:$A$8770,"="&amp;A2249,$F$11:$F$8770,"=COD1"),0)</f>
        <v>0</v>
      </c>
      <c r="U2249" t="e">
        <f>(VLOOKUP(F2249,tarifas!$C$7:$D$10,2,FALSE)+tarifas!$D$21)*datos!P2249</f>
        <v>#N/A</v>
      </c>
      <c r="V2249" t="e">
        <f t="shared" si="318"/>
        <v>#N/A</v>
      </c>
      <c r="W2249">
        <f t="shared" si="319"/>
        <v>0</v>
      </c>
    </row>
    <row r="2250" spans="1:23" x14ac:dyDescent="0.25">
      <c r="A2250">
        <f t="shared" si="312"/>
        <v>93</v>
      </c>
      <c r="B2250">
        <f t="shared" si="313"/>
        <v>4</v>
      </c>
      <c r="C2250" s="1">
        <f t="shared" si="320"/>
        <v>41733.291666661236</v>
      </c>
      <c r="D2250" s="7">
        <v>15.454545454545453</v>
      </c>
      <c r="E2250" s="7"/>
      <c r="G2250">
        <v>12</v>
      </c>
      <c r="H2250" s="12">
        <v>267.521845157516</v>
      </c>
      <c r="I2250" s="13">
        <f>$D$2*tarifas!$D$12/24</f>
        <v>1.4541666666666666</v>
      </c>
      <c r="J2250" s="13" t="e">
        <f>VLOOKUP(E2250&amp;" "&amp;F2250,tarifas!$A$13:$D$20,4,FALSE)*H2250</f>
        <v>#N/A</v>
      </c>
      <c r="K2250" s="13">
        <f>IF(F2250="COD1",tarifas!$D$11*(SUMIFS($H$11:$H$8770,$F$11:$F$8770,"=COD1",$B$11:$B$8770,"="&amp;B2250)/COUNTIFS($F$11:$F$8770,"=COD1",$B$11:$B$8770,"="&amp;B2250))/COUNTIFS($A$11:$A$8770,"="&amp;A2250,$F$11:$F$8770,"=COD1"),0)</f>
        <v>0</v>
      </c>
      <c r="L2250" s="13" t="e">
        <f>(VLOOKUP(F2250,tarifas!$C$7:$D$10,2,FALSE)+tarifas!$D$21)*datos!H2250</f>
        <v>#N/A</v>
      </c>
      <c r="M2250">
        <v>1.8212300000000001</v>
      </c>
      <c r="N2250" s="13" t="e">
        <f t="shared" si="314"/>
        <v>#N/A</v>
      </c>
      <c r="O2250">
        <f t="shared" si="315"/>
        <v>1.8212300000000001</v>
      </c>
      <c r="P2250" s="12">
        <f t="shared" si="316"/>
        <v>265.70061515751598</v>
      </c>
      <c r="Q2250">
        <f t="shared" si="317"/>
        <v>0</v>
      </c>
      <c r="R2250">
        <f>$D$2*tarifas!$D$12/24</f>
        <v>1.4541666666666666</v>
      </c>
      <c r="S2250" t="e">
        <f>VLOOKUP(E2250&amp;" "&amp;F2250,tarifas!$A$13:$D$20,4,FALSE)*P2250</f>
        <v>#N/A</v>
      </c>
      <c r="T2250">
        <f>IF(F2250="COD1",tarifas!$D$11*(SUMIFS($P$11:$P$8770,$F$11:$F$8770,"=COD1",$B$11:$B$8770,"="&amp;B2250)/COUNTIFS($F$11:$F$8770,"=COD1",$B$11:$B$8770,"="&amp;B2250))/COUNTIFS($A$11:$A$8770,"="&amp;A2250,$F$11:$F$8770,"=COD1"),0)</f>
        <v>0</v>
      </c>
      <c r="U2250" t="e">
        <f>(VLOOKUP(F2250,tarifas!$C$7:$D$10,2,FALSE)+tarifas!$D$21)*datos!P2250</f>
        <v>#N/A</v>
      </c>
      <c r="V2250" t="e">
        <f t="shared" si="318"/>
        <v>#N/A</v>
      </c>
      <c r="W2250">
        <f t="shared" si="319"/>
        <v>0</v>
      </c>
    </row>
    <row r="2251" spans="1:23" x14ac:dyDescent="0.25">
      <c r="A2251">
        <f t="shared" si="312"/>
        <v>93</v>
      </c>
      <c r="B2251">
        <f t="shared" si="313"/>
        <v>4</v>
      </c>
      <c r="C2251" s="1">
        <f t="shared" si="320"/>
        <v>41733.333333327901</v>
      </c>
      <c r="D2251" s="7">
        <v>151.71212121212122</v>
      </c>
      <c r="E2251" s="7"/>
      <c r="G2251">
        <v>16</v>
      </c>
      <c r="H2251" s="12">
        <v>439.61014396326215</v>
      </c>
      <c r="I2251" s="13">
        <f>$D$2*tarifas!$D$12/24</f>
        <v>1.4541666666666666</v>
      </c>
      <c r="J2251" s="13" t="e">
        <f>VLOOKUP(E2251&amp;" "&amp;F2251,tarifas!$A$13:$D$20,4,FALSE)*H2251</f>
        <v>#N/A</v>
      </c>
      <c r="K2251" s="13">
        <f>IF(F2251="COD1",tarifas!$D$11*(SUMIFS($H$11:$H$8770,$F$11:$F$8770,"=COD1",$B$11:$B$8770,"="&amp;B2251)/COUNTIFS($F$11:$F$8770,"=COD1",$B$11:$B$8770,"="&amp;B2251))/COUNTIFS($A$11:$A$8770,"="&amp;A2251,$F$11:$F$8770,"=COD1"),0)</f>
        <v>0</v>
      </c>
      <c r="L2251" s="13" t="e">
        <f>(VLOOKUP(F2251,tarifas!$C$7:$D$10,2,FALSE)+tarifas!$D$21)*datos!H2251</f>
        <v>#N/A</v>
      </c>
      <c r="M2251">
        <v>99.669359999999998</v>
      </c>
      <c r="N2251" s="13" t="e">
        <f t="shared" si="314"/>
        <v>#N/A</v>
      </c>
      <c r="O2251">
        <f t="shared" si="315"/>
        <v>99.669359999999998</v>
      </c>
      <c r="P2251" s="12">
        <f t="shared" si="316"/>
        <v>339.94078396326216</v>
      </c>
      <c r="Q2251">
        <f t="shared" si="317"/>
        <v>0</v>
      </c>
      <c r="R2251">
        <f>$D$2*tarifas!$D$12/24</f>
        <v>1.4541666666666666</v>
      </c>
      <c r="S2251" t="e">
        <f>VLOOKUP(E2251&amp;" "&amp;F2251,tarifas!$A$13:$D$20,4,FALSE)*P2251</f>
        <v>#N/A</v>
      </c>
      <c r="T2251">
        <f>IF(F2251="COD1",tarifas!$D$11*(SUMIFS($P$11:$P$8770,$F$11:$F$8770,"=COD1",$B$11:$B$8770,"="&amp;B2251)/COUNTIFS($F$11:$F$8770,"=COD1",$B$11:$B$8770,"="&amp;B2251))/COUNTIFS($A$11:$A$8770,"="&amp;A2251,$F$11:$F$8770,"=COD1"),0)</f>
        <v>0</v>
      </c>
      <c r="U2251" t="e">
        <f>(VLOOKUP(F2251,tarifas!$C$7:$D$10,2,FALSE)+tarifas!$D$21)*datos!P2251</f>
        <v>#N/A</v>
      </c>
      <c r="V2251" t="e">
        <f t="shared" si="318"/>
        <v>#N/A</v>
      </c>
      <c r="W2251">
        <f t="shared" si="319"/>
        <v>0</v>
      </c>
    </row>
    <row r="2252" spans="1:23" x14ac:dyDescent="0.25">
      <c r="A2252">
        <f t="shared" ref="A2252:A2315" si="321">DAYS360($C$11,C2252)</f>
        <v>93</v>
      </c>
      <c r="B2252">
        <f t="shared" ref="B2252:B2315" si="322">MONTH(C2252)</f>
        <v>4</v>
      </c>
      <c r="C2252" s="1">
        <f t="shared" si="320"/>
        <v>41733.374999994565</v>
      </c>
      <c r="D2252" s="7">
        <v>369.36363636363637</v>
      </c>
      <c r="E2252" s="7"/>
      <c r="G2252">
        <v>10</v>
      </c>
      <c r="H2252" s="12">
        <v>510.53614589828283</v>
      </c>
      <c r="I2252" s="13">
        <f>$D$2*tarifas!$D$12/24</f>
        <v>1.4541666666666666</v>
      </c>
      <c r="J2252" s="13" t="e">
        <f>VLOOKUP(E2252&amp;" "&amp;F2252,tarifas!$A$13:$D$20,4,FALSE)*H2252</f>
        <v>#N/A</v>
      </c>
      <c r="K2252" s="13">
        <f>IF(F2252="COD1",tarifas!$D$11*(SUMIFS($H$11:$H$8770,$F$11:$F$8770,"=COD1",$B$11:$B$8770,"="&amp;B2252)/COUNTIFS($F$11:$F$8770,"=COD1",$B$11:$B$8770,"="&amp;B2252))/COUNTIFS($A$11:$A$8770,"="&amp;A2252,$F$11:$F$8770,"=COD1"),0)</f>
        <v>0</v>
      </c>
      <c r="L2252" s="13" t="e">
        <f>(VLOOKUP(F2252,tarifas!$C$7:$D$10,2,FALSE)+tarifas!$D$21)*datos!H2252</f>
        <v>#N/A</v>
      </c>
      <c r="M2252">
        <v>107.41274</v>
      </c>
      <c r="N2252" s="13" t="e">
        <f t="shared" ref="N2252:N2315" si="323">(I2252+J2252+K2252+L2252)*1.23</f>
        <v>#N/A</v>
      </c>
      <c r="O2252">
        <f t="shared" ref="O2252:O2315" si="324">IF(M2252&lt;H2252,M2252,H2252)</f>
        <v>107.41274</v>
      </c>
      <c r="P2252" s="12">
        <f t="shared" ref="P2252:P2315" si="325">H2252-O2252</f>
        <v>403.12340589828284</v>
      </c>
      <c r="Q2252">
        <f t="shared" ref="Q2252:Q2315" si="326">IF(M2252&lt;H2252,0,M2252-H2252)</f>
        <v>0</v>
      </c>
      <c r="R2252">
        <f>$D$2*tarifas!$D$12/24</f>
        <v>1.4541666666666666</v>
      </c>
      <c r="S2252" t="e">
        <f>VLOOKUP(E2252&amp;" "&amp;F2252,tarifas!$A$13:$D$20,4,FALSE)*P2252</f>
        <v>#N/A</v>
      </c>
      <c r="T2252">
        <f>IF(F2252="COD1",tarifas!$D$11*(SUMIFS($P$11:$P$8770,$F$11:$F$8770,"=COD1",$B$11:$B$8770,"="&amp;B2252)/COUNTIFS($F$11:$F$8770,"=COD1",$B$11:$B$8770,"="&amp;B2252))/COUNTIFS($A$11:$A$8770,"="&amp;A2252,$F$11:$F$8770,"=COD1"),0)</f>
        <v>0</v>
      </c>
      <c r="U2252" t="e">
        <f>(VLOOKUP(F2252,tarifas!$C$7:$D$10,2,FALSE)+tarifas!$D$21)*datos!P2252</f>
        <v>#N/A</v>
      </c>
      <c r="V2252" t="e">
        <f t="shared" ref="V2252:V2315" si="327">(R2252+S2252+T2252+U2252)*1.23</f>
        <v>#N/A</v>
      </c>
      <c r="W2252">
        <f t="shared" ref="W2252:W2315" si="328">0.9*G2252/1000*Q2252</f>
        <v>0</v>
      </c>
    </row>
    <row r="2253" spans="1:23" x14ac:dyDescent="0.25">
      <c r="A2253">
        <f t="shared" si="321"/>
        <v>93</v>
      </c>
      <c r="B2253">
        <f t="shared" si="322"/>
        <v>4</v>
      </c>
      <c r="C2253" s="1">
        <f t="shared" ref="C2253:C2316" si="329">+C2252+1/24</f>
        <v>41733.416666661229</v>
      </c>
      <c r="D2253" s="7">
        <v>0</v>
      </c>
      <c r="E2253" s="7"/>
      <c r="G2253">
        <v>8.8000000000000007</v>
      </c>
      <c r="H2253" s="12">
        <v>550.72288109289229</v>
      </c>
      <c r="I2253" s="13">
        <f>$D$2*tarifas!$D$12/24</f>
        <v>1.4541666666666666</v>
      </c>
      <c r="J2253" s="13" t="e">
        <f>VLOOKUP(E2253&amp;" "&amp;F2253,tarifas!$A$13:$D$20,4,FALSE)*H2253</f>
        <v>#N/A</v>
      </c>
      <c r="K2253" s="13">
        <f>IF(F2253="COD1",tarifas!$D$11*(SUMIFS($H$11:$H$8770,$F$11:$F$8770,"=COD1",$B$11:$B$8770,"="&amp;B2253)/COUNTIFS($F$11:$F$8770,"=COD1",$B$11:$B$8770,"="&amp;B2253))/COUNTIFS($A$11:$A$8770,"="&amp;A2253,$F$11:$F$8770,"=COD1"),0)</f>
        <v>0</v>
      </c>
      <c r="L2253" s="13" t="e">
        <f>(VLOOKUP(F2253,tarifas!$C$7:$D$10,2,FALSE)+tarifas!$D$21)*datos!H2253</f>
        <v>#N/A</v>
      </c>
      <c r="M2253">
        <v>107.68449000000001</v>
      </c>
      <c r="N2253" s="13" t="e">
        <f t="shared" si="323"/>
        <v>#N/A</v>
      </c>
      <c r="O2253">
        <f t="shared" si="324"/>
        <v>107.68449000000001</v>
      </c>
      <c r="P2253" s="12">
        <f t="shared" si="325"/>
        <v>443.03839109289231</v>
      </c>
      <c r="Q2253">
        <f t="shared" si="326"/>
        <v>0</v>
      </c>
      <c r="R2253">
        <f>$D$2*tarifas!$D$12/24</f>
        <v>1.4541666666666666</v>
      </c>
      <c r="S2253" t="e">
        <f>VLOOKUP(E2253&amp;" "&amp;F2253,tarifas!$A$13:$D$20,4,FALSE)*P2253</f>
        <v>#N/A</v>
      </c>
      <c r="T2253">
        <f>IF(F2253="COD1",tarifas!$D$11*(SUMIFS($P$11:$P$8770,$F$11:$F$8770,"=COD1",$B$11:$B$8770,"="&amp;B2253)/COUNTIFS($F$11:$F$8770,"=COD1",$B$11:$B$8770,"="&amp;B2253))/COUNTIFS($A$11:$A$8770,"="&amp;A2253,$F$11:$F$8770,"=COD1"),0)</f>
        <v>0</v>
      </c>
      <c r="U2253" t="e">
        <f>(VLOOKUP(F2253,tarifas!$C$7:$D$10,2,FALSE)+tarifas!$D$21)*datos!P2253</f>
        <v>#N/A</v>
      </c>
      <c r="V2253" t="e">
        <f t="shared" si="327"/>
        <v>#N/A</v>
      </c>
      <c r="W2253">
        <f t="shared" si="328"/>
        <v>0</v>
      </c>
    </row>
    <row r="2254" spans="1:23" x14ac:dyDescent="0.25">
      <c r="A2254">
        <f t="shared" si="321"/>
        <v>93</v>
      </c>
      <c r="B2254">
        <f t="shared" si="322"/>
        <v>4</v>
      </c>
      <c r="C2254" s="1">
        <f t="shared" si="329"/>
        <v>41733.458333327893</v>
      </c>
      <c r="D2254" s="7">
        <v>0</v>
      </c>
      <c r="E2254" s="7"/>
      <c r="G2254">
        <v>8.8000000000000007</v>
      </c>
      <c r="H2254" s="12">
        <v>380.19352172929371</v>
      </c>
      <c r="I2254" s="13">
        <f>$D$2*tarifas!$D$12/24</f>
        <v>1.4541666666666666</v>
      </c>
      <c r="J2254" s="13" t="e">
        <f>VLOOKUP(E2254&amp;" "&amp;F2254,tarifas!$A$13:$D$20,4,FALSE)*H2254</f>
        <v>#N/A</v>
      </c>
      <c r="K2254" s="13">
        <f>IF(F2254="COD1",tarifas!$D$11*(SUMIFS($H$11:$H$8770,$F$11:$F$8770,"=COD1",$B$11:$B$8770,"="&amp;B2254)/COUNTIFS($F$11:$F$8770,"=COD1",$B$11:$B$8770,"="&amp;B2254))/COUNTIFS($A$11:$A$8770,"="&amp;A2254,$F$11:$F$8770,"=COD1"),0)</f>
        <v>0</v>
      </c>
      <c r="L2254" s="13" t="e">
        <f>(VLOOKUP(F2254,tarifas!$C$7:$D$10,2,FALSE)+tarifas!$D$21)*datos!H2254</f>
        <v>#N/A</v>
      </c>
      <c r="M2254">
        <v>111.96611999999999</v>
      </c>
      <c r="N2254" s="13" t="e">
        <f t="shared" si="323"/>
        <v>#N/A</v>
      </c>
      <c r="O2254">
        <f t="shared" si="324"/>
        <v>111.96611999999999</v>
      </c>
      <c r="P2254" s="12">
        <f t="shared" si="325"/>
        <v>268.22740172929372</v>
      </c>
      <c r="Q2254">
        <f t="shared" si="326"/>
        <v>0</v>
      </c>
      <c r="R2254">
        <f>$D$2*tarifas!$D$12/24</f>
        <v>1.4541666666666666</v>
      </c>
      <c r="S2254" t="e">
        <f>VLOOKUP(E2254&amp;" "&amp;F2254,tarifas!$A$13:$D$20,4,FALSE)*P2254</f>
        <v>#N/A</v>
      </c>
      <c r="T2254">
        <f>IF(F2254="COD1",tarifas!$D$11*(SUMIFS($P$11:$P$8770,$F$11:$F$8770,"=COD1",$B$11:$B$8770,"="&amp;B2254)/COUNTIFS($F$11:$F$8770,"=COD1",$B$11:$B$8770,"="&amp;B2254))/COUNTIFS($A$11:$A$8770,"="&amp;A2254,$F$11:$F$8770,"=COD1"),0)</f>
        <v>0</v>
      </c>
      <c r="U2254" t="e">
        <f>(VLOOKUP(F2254,tarifas!$C$7:$D$10,2,FALSE)+tarifas!$D$21)*datos!P2254</f>
        <v>#N/A</v>
      </c>
      <c r="V2254" t="e">
        <f t="shared" si="327"/>
        <v>#N/A</v>
      </c>
      <c r="W2254">
        <f t="shared" si="328"/>
        <v>0</v>
      </c>
    </row>
    <row r="2255" spans="1:23" x14ac:dyDescent="0.25">
      <c r="A2255">
        <f t="shared" si="321"/>
        <v>93</v>
      </c>
      <c r="B2255">
        <f t="shared" si="322"/>
        <v>4</v>
      </c>
      <c r="C2255" s="1">
        <f t="shared" si="329"/>
        <v>41733.499999994558</v>
      </c>
      <c r="D2255" s="7">
        <v>0</v>
      </c>
      <c r="E2255" s="7"/>
      <c r="G2255">
        <v>10.35</v>
      </c>
      <c r="H2255" s="12">
        <v>356.99107192285828</v>
      </c>
      <c r="I2255" s="13">
        <f>$D$2*tarifas!$D$12/24</f>
        <v>1.4541666666666666</v>
      </c>
      <c r="J2255" s="13" t="e">
        <f>VLOOKUP(E2255&amp;" "&amp;F2255,tarifas!$A$13:$D$20,4,FALSE)*H2255</f>
        <v>#N/A</v>
      </c>
      <c r="K2255" s="13">
        <f>IF(F2255="COD1",tarifas!$D$11*(SUMIFS($H$11:$H$8770,$F$11:$F$8770,"=COD1",$B$11:$B$8770,"="&amp;B2255)/COUNTIFS($F$11:$F$8770,"=COD1",$B$11:$B$8770,"="&amp;B2255))/COUNTIFS($A$11:$A$8770,"="&amp;A2255,$F$11:$F$8770,"=COD1"),0)</f>
        <v>0</v>
      </c>
      <c r="L2255" s="13" t="e">
        <f>(VLOOKUP(F2255,tarifas!$C$7:$D$10,2,FALSE)+tarifas!$D$21)*datos!H2255</f>
        <v>#N/A</v>
      </c>
      <c r="M2255">
        <v>151.33506</v>
      </c>
      <c r="N2255" s="13" t="e">
        <f t="shared" si="323"/>
        <v>#N/A</v>
      </c>
      <c r="O2255">
        <f t="shared" si="324"/>
        <v>151.33506</v>
      </c>
      <c r="P2255" s="12">
        <f t="shared" si="325"/>
        <v>205.65601192285828</v>
      </c>
      <c r="Q2255">
        <f t="shared" si="326"/>
        <v>0</v>
      </c>
      <c r="R2255">
        <f>$D$2*tarifas!$D$12/24</f>
        <v>1.4541666666666666</v>
      </c>
      <c r="S2255" t="e">
        <f>VLOOKUP(E2255&amp;" "&amp;F2255,tarifas!$A$13:$D$20,4,FALSE)*P2255</f>
        <v>#N/A</v>
      </c>
      <c r="T2255">
        <f>IF(F2255="COD1",tarifas!$D$11*(SUMIFS($P$11:$P$8770,$F$11:$F$8770,"=COD1",$B$11:$B$8770,"="&amp;B2255)/COUNTIFS($F$11:$F$8770,"=COD1",$B$11:$B$8770,"="&amp;B2255))/COUNTIFS($A$11:$A$8770,"="&amp;A2255,$F$11:$F$8770,"=COD1"),0)</f>
        <v>0</v>
      </c>
      <c r="U2255" t="e">
        <f>(VLOOKUP(F2255,tarifas!$C$7:$D$10,2,FALSE)+tarifas!$D$21)*datos!P2255</f>
        <v>#N/A</v>
      </c>
      <c r="V2255" t="e">
        <f t="shared" si="327"/>
        <v>#N/A</v>
      </c>
      <c r="W2255">
        <f t="shared" si="328"/>
        <v>0</v>
      </c>
    </row>
    <row r="2256" spans="1:23" x14ac:dyDescent="0.25">
      <c r="A2256">
        <f t="shared" si="321"/>
        <v>93</v>
      </c>
      <c r="B2256">
        <f t="shared" si="322"/>
        <v>4</v>
      </c>
      <c r="C2256" s="1">
        <f t="shared" si="329"/>
        <v>41733.541666661222</v>
      </c>
      <c r="D2256" s="7">
        <v>0</v>
      </c>
      <c r="E2256" s="7"/>
      <c r="G2256">
        <v>7.04</v>
      </c>
      <c r="H2256" s="12">
        <v>475.06309818740579</v>
      </c>
      <c r="I2256" s="13">
        <f>$D$2*tarifas!$D$12/24</f>
        <v>1.4541666666666666</v>
      </c>
      <c r="J2256" s="13" t="e">
        <f>VLOOKUP(E2256&amp;" "&amp;F2256,tarifas!$A$13:$D$20,4,FALSE)*H2256</f>
        <v>#N/A</v>
      </c>
      <c r="K2256" s="13">
        <f>IF(F2256="COD1",tarifas!$D$11*(SUMIFS($H$11:$H$8770,$F$11:$F$8770,"=COD1",$B$11:$B$8770,"="&amp;B2256)/COUNTIFS($F$11:$F$8770,"=COD1",$B$11:$B$8770,"="&amp;B2256))/COUNTIFS($A$11:$A$8770,"="&amp;A2256,$F$11:$F$8770,"=COD1"),0)</f>
        <v>0</v>
      </c>
      <c r="L2256" s="13" t="e">
        <f>(VLOOKUP(F2256,tarifas!$C$7:$D$10,2,FALSE)+tarifas!$D$21)*datos!H2256</f>
        <v>#N/A</v>
      </c>
      <c r="M2256">
        <v>101.09953999999999</v>
      </c>
      <c r="N2256" s="13" t="e">
        <f t="shared" si="323"/>
        <v>#N/A</v>
      </c>
      <c r="O2256">
        <f t="shared" si="324"/>
        <v>101.09953999999999</v>
      </c>
      <c r="P2256" s="12">
        <f t="shared" si="325"/>
        <v>373.96355818740579</v>
      </c>
      <c r="Q2256">
        <f t="shared" si="326"/>
        <v>0</v>
      </c>
      <c r="R2256">
        <f>$D$2*tarifas!$D$12/24</f>
        <v>1.4541666666666666</v>
      </c>
      <c r="S2256" t="e">
        <f>VLOOKUP(E2256&amp;" "&amp;F2256,tarifas!$A$13:$D$20,4,FALSE)*P2256</f>
        <v>#N/A</v>
      </c>
      <c r="T2256">
        <f>IF(F2256="COD1",tarifas!$D$11*(SUMIFS($P$11:$P$8770,$F$11:$F$8770,"=COD1",$B$11:$B$8770,"="&amp;B2256)/COUNTIFS($F$11:$F$8770,"=COD1",$B$11:$B$8770,"="&amp;B2256))/COUNTIFS($A$11:$A$8770,"="&amp;A2256,$F$11:$F$8770,"=COD1"),0)</f>
        <v>0</v>
      </c>
      <c r="U2256" t="e">
        <f>(VLOOKUP(F2256,tarifas!$C$7:$D$10,2,FALSE)+tarifas!$D$21)*datos!P2256</f>
        <v>#N/A</v>
      </c>
      <c r="V2256" t="e">
        <f t="shared" si="327"/>
        <v>#N/A</v>
      </c>
      <c r="W2256">
        <f t="shared" si="328"/>
        <v>0</v>
      </c>
    </row>
    <row r="2257" spans="1:23" x14ac:dyDescent="0.25">
      <c r="A2257">
        <f t="shared" si="321"/>
        <v>93</v>
      </c>
      <c r="B2257">
        <f t="shared" si="322"/>
        <v>4</v>
      </c>
      <c r="C2257" s="1">
        <f t="shared" si="329"/>
        <v>41733.583333327886</v>
      </c>
      <c r="D2257" s="7">
        <v>0</v>
      </c>
      <c r="E2257" s="7"/>
      <c r="G2257">
        <v>7.5</v>
      </c>
      <c r="H2257" s="12">
        <v>479.18910671411197</v>
      </c>
      <c r="I2257" s="13">
        <f>$D$2*tarifas!$D$12/24</f>
        <v>1.4541666666666666</v>
      </c>
      <c r="J2257" s="13" t="e">
        <f>VLOOKUP(E2257&amp;" "&amp;F2257,tarifas!$A$13:$D$20,4,FALSE)*H2257</f>
        <v>#N/A</v>
      </c>
      <c r="K2257" s="13">
        <f>IF(F2257="COD1",tarifas!$D$11*(SUMIFS($H$11:$H$8770,$F$11:$F$8770,"=COD1",$B$11:$B$8770,"="&amp;B2257)/COUNTIFS($F$11:$F$8770,"=COD1",$B$11:$B$8770,"="&amp;B2257))/COUNTIFS($A$11:$A$8770,"="&amp;A2257,$F$11:$F$8770,"=COD1"),0)</f>
        <v>0</v>
      </c>
      <c r="L2257" s="13" t="e">
        <f>(VLOOKUP(F2257,tarifas!$C$7:$D$10,2,FALSE)+tarifas!$D$21)*datos!H2257</f>
        <v>#N/A</v>
      </c>
      <c r="M2257">
        <v>138.57823000000002</v>
      </c>
      <c r="N2257" s="13" t="e">
        <f t="shared" si="323"/>
        <v>#N/A</v>
      </c>
      <c r="O2257">
        <f t="shared" si="324"/>
        <v>138.57823000000002</v>
      </c>
      <c r="P2257" s="12">
        <f t="shared" si="325"/>
        <v>340.61087671411195</v>
      </c>
      <c r="Q2257">
        <f t="shared" si="326"/>
        <v>0</v>
      </c>
      <c r="R2257">
        <f>$D$2*tarifas!$D$12/24</f>
        <v>1.4541666666666666</v>
      </c>
      <c r="S2257" t="e">
        <f>VLOOKUP(E2257&amp;" "&amp;F2257,tarifas!$A$13:$D$20,4,FALSE)*P2257</f>
        <v>#N/A</v>
      </c>
      <c r="T2257">
        <f>IF(F2257="COD1",tarifas!$D$11*(SUMIFS($P$11:$P$8770,$F$11:$F$8770,"=COD1",$B$11:$B$8770,"="&amp;B2257)/COUNTIFS($F$11:$F$8770,"=COD1",$B$11:$B$8770,"="&amp;B2257))/COUNTIFS($A$11:$A$8770,"="&amp;A2257,$F$11:$F$8770,"=COD1"),0)</f>
        <v>0</v>
      </c>
      <c r="U2257" t="e">
        <f>(VLOOKUP(F2257,tarifas!$C$7:$D$10,2,FALSE)+tarifas!$D$21)*datos!P2257</f>
        <v>#N/A</v>
      </c>
      <c r="V2257" t="e">
        <f t="shared" si="327"/>
        <v>#N/A</v>
      </c>
      <c r="W2257">
        <f t="shared" si="328"/>
        <v>0</v>
      </c>
    </row>
    <row r="2258" spans="1:23" x14ac:dyDescent="0.25">
      <c r="A2258">
        <f t="shared" si="321"/>
        <v>93</v>
      </c>
      <c r="B2258">
        <f t="shared" si="322"/>
        <v>4</v>
      </c>
      <c r="C2258" s="1">
        <f t="shared" si="329"/>
        <v>41733.62499999455</v>
      </c>
      <c r="D2258" s="7">
        <v>0</v>
      </c>
      <c r="E2258" s="7"/>
      <c r="G2258">
        <v>7</v>
      </c>
      <c r="H2258" s="12">
        <v>483.39077166275183</v>
      </c>
      <c r="I2258" s="13">
        <f>$D$2*tarifas!$D$12/24</f>
        <v>1.4541666666666666</v>
      </c>
      <c r="J2258" s="13" t="e">
        <f>VLOOKUP(E2258&amp;" "&amp;F2258,tarifas!$A$13:$D$20,4,FALSE)*H2258</f>
        <v>#N/A</v>
      </c>
      <c r="K2258" s="13">
        <f>IF(F2258="COD1",tarifas!$D$11*(SUMIFS($H$11:$H$8770,$F$11:$F$8770,"=COD1",$B$11:$B$8770,"="&amp;B2258)/COUNTIFS($F$11:$F$8770,"=COD1",$B$11:$B$8770,"="&amp;B2258))/COUNTIFS($A$11:$A$8770,"="&amp;A2258,$F$11:$F$8770,"=COD1"),0)</f>
        <v>0</v>
      </c>
      <c r="L2258" s="13" t="e">
        <f>(VLOOKUP(F2258,tarifas!$C$7:$D$10,2,FALSE)+tarifas!$D$21)*datos!H2258</f>
        <v>#N/A</v>
      </c>
      <c r="M2258">
        <v>28.73075</v>
      </c>
      <c r="N2258" s="13" t="e">
        <f t="shared" si="323"/>
        <v>#N/A</v>
      </c>
      <c r="O2258">
        <f t="shared" si="324"/>
        <v>28.73075</v>
      </c>
      <c r="P2258" s="12">
        <f t="shared" si="325"/>
        <v>454.66002166275183</v>
      </c>
      <c r="Q2258">
        <f t="shared" si="326"/>
        <v>0</v>
      </c>
      <c r="R2258">
        <f>$D$2*tarifas!$D$12/24</f>
        <v>1.4541666666666666</v>
      </c>
      <c r="S2258" t="e">
        <f>VLOOKUP(E2258&amp;" "&amp;F2258,tarifas!$A$13:$D$20,4,FALSE)*P2258</f>
        <v>#N/A</v>
      </c>
      <c r="T2258">
        <f>IF(F2258="COD1",tarifas!$D$11*(SUMIFS($P$11:$P$8770,$F$11:$F$8770,"=COD1",$B$11:$B$8770,"="&amp;B2258)/COUNTIFS($F$11:$F$8770,"=COD1",$B$11:$B$8770,"="&amp;B2258))/COUNTIFS($A$11:$A$8770,"="&amp;A2258,$F$11:$F$8770,"=COD1"),0)</f>
        <v>0</v>
      </c>
      <c r="U2258" t="e">
        <f>(VLOOKUP(F2258,tarifas!$C$7:$D$10,2,FALSE)+tarifas!$D$21)*datos!P2258</f>
        <v>#N/A</v>
      </c>
      <c r="V2258" t="e">
        <f t="shared" si="327"/>
        <v>#N/A</v>
      </c>
      <c r="W2258">
        <f t="shared" si="328"/>
        <v>0</v>
      </c>
    </row>
    <row r="2259" spans="1:23" x14ac:dyDescent="0.25">
      <c r="A2259">
        <f t="shared" si="321"/>
        <v>93</v>
      </c>
      <c r="B2259">
        <f t="shared" si="322"/>
        <v>4</v>
      </c>
      <c r="C2259" s="1">
        <f t="shared" si="329"/>
        <v>41733.666666661215</v>
      </c>
      <c r="D2259" s="7">
        <v>0</v>
      </c>
      <c r="E2259" s="7"/>
      <c r="G2259">
        <v>7.04</v>
      </c>
      <c r="H2259" s="12">
        <v>444.27591836727822</v>
      </c>
      <c r="I2259" s="13">
        <f>$D$2*tarifas!$D$12/24</f>
        <v>1.4541666666666666</v>
      </c>
      <c r="J2259" s="13" t="e">
        <f>VLOOKUP(E2259&amp;" "&amp;F2259,tarifas!$A$13:$D$20,4,FALSE)*H2259</f>
        <v>#N/A</v>
      </c>
      <c r="K2259" s="13">
        <f>IF(F2259="COD1",tarifas!$D$11*(SUMIFS($H$11:$H$8770,$F$11:$F$8770,"=COD1",$B$11:$B$8770,"="&amp;B2259)/COUNTIFS($F$11:$F$8770,"=COD1",$B$11:$B$8770,"="&amp;B2259))/COUNTIFS($A$11:$A$8770,"="&amp;A2259,$F$11:$F$8770,"=COD1"),0)</f>
        <v>0</v>
      </c>
      <c r="L2259" s="13" t="e">
        <f>(VLOOKUP(F2259,tarifas!$C$7:$D$10,2,FALSE)+tarifas!$D$21)*datos!H2259</f>
        <v>#N/A</v>
      </c>
      <c r="M2259">
        <v>10.04965</v>
      </c>
      <c r="N2259" s="13" t="e">
        <f t="shared" si="323"/>
        <v>#N/A</v>
      </c>
      <c r="O2259">
        <f t="shared" si="324"/>
        <v>10.04965</v>
      </c>
      <c r="P2259" s="12">
        <f t="shared" si="325"/>
        <v>434.22626836727824</v>
      </c>
      <c r="Q2259">
        <f t="shared" si="326"/>
        <v>0</v>
      </c>
      <c r="R2259">
        <f>$D$2*tarifas!$D$12/24</f>
        <v>1.4541666666666666</v>
      </c>
      <c r="S2259" t="e">
        <f>VLOOKUP(E2259&amp;" "&amp;F2259,tarifas!$A$13:$D$20,4,FALSE)*P2259</f>
        <v>#N/A</v>
      </c>
      <c r="T2259">
        <f>IF(F2259="COD1",tarifas!$D$11*(SUMIFS($P$11:$P$8770,$F$11:$F$8770,"=COD1",$B$11:$B$8770,"="&amp;B2259)/COUNTIFS($F$11:$F$8770,"=COD1",$B$11:$B$8770,"="&amp;B2259))/COUNTIFS($A$11:$A$8770,"="&amp;A2259,$F$11:$F$8770,"=COD1"),0)</f>
        <v>0</v>
      </c>
      <c r="U2259" t="e">
        <f>(VLOOKUP(F2259,tarifas!$C$7:$D$10,2,FALSE)+tarifas!$D$21)*datos!P2259</f>
        <v>#N/A</v>
      </c>
      <c r="V2259" t="e">
        <f t="shared" si="327"/>
        <v>#N/A</v>
      </c>
      <c r="W2259">
        <f t="shared" si="328"/>
        <v>0</v>
      </c>
    </row>
    <row r="2260" spans="1:23" x14ac:dyDescent="0.25">
      <c r="A2260">
        <f t="shared" si="321"/>
        <v>93</v>
      </c>
      <c r="B2260">
        <f t="shared" si="322"/>
        <v>4</v>
      </c>
      <c r="C2260" s="1">
        <f t="shared" si="329"/>
        <v>41733.708333327879</v>
      </c>
      <c r="D2260" s="7">
        <v>0</v>
      </c>
      <c r="E2260" s="7"/>
      <c r="G2260">
        <v>7</v>
      </c>
      <c r="H2260" s="12">
        <v>362.85143319779968</v>
      </c>
      <c r="I2260" s="13">
        <f>$D$2*tarifas!$D$12/24</f>
        <v>1.4541666666666666</v>
      </c>
      <c r="J2260" s="13" t="e">
        <f>VLOOKUP(E2260&amp;" "&amp;F2260,tarifas!$A$13:$D$20,4,FALSE)*H2260</f>
        <v>#N/A</v>
      </c>
      <c r="K2260" s="13">
        <f>IF(F2260="COD1",tarifas!$D$11*(SUMIFS($H$11:$H$8770,$F$11:$F$8770,"=COD1",$B$11:$B$8770,"="&amp;B2260)/COUNTIFS($F$11:$F$8770,"=COD1",$B$11:$B$8770,"="&amp;B2260))/COUNTIFS($A$11:$A$8770,"="&amp;A2260,$F$11:$F$8770,"=COD1"),0)</f>
        <v>0</v>
      </c>
      <c r="L2260" s="13" t="e">
        <f>(VLOOKUP(F2260,tarifas!$C$7:$D$10,2,FALSE)+tarifas!$D$21)*datos!H2260</f>
        <v>#N/A</v>
      </c>
      <c r="M2260">
        <v>38.595320000000001</v>
      </c>
      <c r="N2260" s="13" t="e">
        <f t="shared" si="323"/>
        <v>#N/A</v>
      </c>
      <c r="O2260">
        <f t="shared" si="324"/>
        <v>38.595320000000001</v>
      </c>
      <c r="P2260" s="12">
        <f t="shared" si="325"/>
        <v>324.25611319779966</v>
      </c>
      <c r="Q2260">
        <f t="shared" si="326"/>
        <v>0</v>
      </c>
      <c r="R2260">
        <f>$D$2*tarifas!$D$12/24</f>
        <v>1.4541666666666666</v>
      </c>
      <c r="S2260" t="e">
        <f>VLOOKUP(E2260&amp;" "&amp;F2260,tarifas!$A$13:$D$20,4,FALSE)*P2260</f>
        <v>#N/A</v>
      </c>
      <c r="T2260">
        <f>IF(F2260="COD1",tarifas!$D$11*(SUMIFS($P$11:$P$8770,$F$11:$F$8770,"=COD1",$B$11:$B$8770,"="&amp;B2260)/COUNTIFS($F$11:$F$8770,"=COD1",$B$11:$B$8770,"="&amp;B2260))/COUNTIFS($A$11:$A$8770,"="&amp;A2260,$F$11:$F$8770,"=COD1"),0)</f>
        <v>0</v>
      </c>
      <c r="U2260" t="e">
        <f>(VLOOKUP(F2260,tarifas!$C$7:$D$10,2,FALSE)+tarifas!$D$21)*datos!P2260</f>
        <v>#N/A</v>
      </c>
      <c r="V2260" t="e">
        <f t="shared" si="327"/>
        <v>#N/A</v>
      </c>
      <c r="W2260">
        <f t="shared" si="328"/>
        <v>0</v>
      </c>
    </row>
    <row r="2261" spans="1:23" x14ac:dyDescent="0.25">
      <c r="A2261">
        <f t="shared" si="321"/>
        <v>93</v>
      </c>
      <c r="B2261">
        <f t="shared" si="322"/>
        <v>4</v>
      </c>
      <c r="C2261" s="1">
        <f t="shared" si="329"/>
        <v>41733.749999994543</v>
      </c>
      <c r="D2261" s="7">
        <v>0</v>
      </c>
      <c r="E2261" s="7"/>
      <c r="G2261">
        <v>9</v>
      </c>
      <c r="H2261" s="12">
        <v>271.43673606838064</v>
      </c>
      <c r="I2261" s="13">
        <f>$D$2*tarifas!$D$12/24</f>
        <v>1.4541666666666666</v>
      </c>
      <c r="J2261" s="13" t="e">
        <f>VLOOKUP(E2261&amp;" "&amp;F2261,tarifas!$A$13:$D$20,4,FALSE)*H2261</f>
        <v>#N/A</v>
      </c>
      <c r="K2261" s="13">
        <f>IF(F2261="COD1",tarifas!$D$11*(SUMIFS($H$11:$H$8770,$F$11:$F$8770,"=COD1",$B$11:$B$8770,"="&amp;B2261)/COUNTIFS($F$11:$F$8770,"=COD1",$B$11:$B$8770,"="&amp;B2261))/COUNTIFS($A$11:$A$8770,"="&amp;A2261,$F$11:$F$8770,"=COD1"),0)</f>
        <v>0</v>
      </c>
      <c r="L2261" s="13" t="e">
        <f>(VLOOKUP(F2261,tarifas!$C$7:$D$10,2,FALSE)+tarifas!$D$21)*datos!H2261</f>
        <v>#N/A</v>
      </c>
      <c r="M2261">
        <v>2.0377100000000001</v>
      </c>
      <c r="N2261" s="13" t="e">
        <f t="shared" si="323"/>
        <v>#N/A</v>
      </c>
      <c r="O2261">
        <f t="shared" si="324"/>
        <v>2.0377100000000001</v>
      </c>
      <c r="P2261" s="12">
        <f t="shared" si="325"/>
        <v>269.39902606838064</v>
      </c>
      <c r="Q2261">
        <f t="shared" si="326"/>
        <v>0</v>
      </c>
      <c r="R2261">
        <f>$D$2*tarifas!$D$12/24</f>
        <v>1.4541666666666666</v>
      </c>
      <c r="S2261" t="e">
        <f>VLOOKUP(E2261&amp;" "&amp;F2261,tarifas!$A$13:$D$20,4,FALSE)*P2261</f>
        <v>#N/A</v>
      </c>
      <c r="T2261">
        <f>IF(F2261="COD1",tarifas!$D$11*(SUMIFS($P$11:$P$8770,$F$11:$F$8770,"=COD1",$B$11:$B$8770,"="&amp;B2261)/COUNTIFS($F$11:$F$8770,"=COD1",$B$11:$B$8770,"="&amp;B2261))/COUNTIFS($A$11:$A$8770,"="&amp;A2261,$F$11:$F$8770,"=COD1"),0)</f>
        <v>0</v>
      </c>
      <c r="U2261" t="e">
        <f>(VLOOKUP(F2261,tarifas!$C$7:$D$10,2,FALSE)+tarifas!$D$21)*datos!P2261</f>
        <v>#N/A</v>
      </c>
      <c r="V2261" t="e">
        <f t="shared" si="327"/>
        <v>#N/A</v>
      </c>
      <c r="W2261">
        <f t="shared" si="328"/>
        <v>0</v>
      </c>
    </row>
    <row r="2262" spans="1:23" x14ac:dyDescent="0.25">
      <c r="A2262">
        <f t="shared" si="321"/>
        <v>93</v>
      </c>
      <c r="B2262">
        <f t="shared" si="322"/>
        <v>4</v>
      </c>
      <c r="C2262" s="1">
        <f t="shared" si="329"/>
        <v>41733.791666661207</v>
      </c>
      <c r="D2262" s="7">
        <v>0</v>
      </c>
      <c r="E2262" s="7"/>
      <c r="G2262">
        <v>21.9</v>
      </c>
      <c r="H2262" s="12">
        <v>200.57608964500338</v>
      </c>
      <c r="I2262" s="13">
        <f>$D$2*tarifas!$D$12/24</f>
        <v>1.4541666666666666</v>
      </c>
      <c r="J2262" s="13" t="e">
        <f>VLOOKUP(E2262&amp;" "&amp;F2262,tarifas!$A$13:$D$20,4,FALSE)*H2262</f>
        <v>#N/A</v>
      </c>
      <c r="K2262" s="13">
        <f>IF(F2262="COD1",tarifas!$D$11*(SUMIFS($H$11:$H$8770,$F$11:$F$8770,"=COD1",$B$11:$B$8770,"="&amp;B2262)/COUNTIFS($F$11:$F$8770,"=COD1",$B$11:$B$8770,"="&amp;B2262))/COUNTIFS($A$11:$A$8770,"="&amp;A2262,$F$11:$F$8770,"=COD1"),0)</f>
        <v>0</v>
      </c>
      <c r="L2262" s="13" t="e">
        <f>(VLOOKUP(F2262,tarifas!$C$7:$D$10,2,FALSE)+tarifas!$D$21)*datos!H2262</f>
        <v>#N/A</v>
      </c>
      <c r="M2262">
        <v>0</v>
      </c>
      <c r="N2262" s="13" t="e">
        <f t="shared" si="323"/>
        <v>#N/A</v>
      </c>
      <c r="O2262">
        <f t="shared" si="324"/>
        <v>0</v>
      </c>
      <c r="P2262" s="12">
        <f t="shared" si="325"/>
        <v>200.57608964500338</v>
      </c>
      <c r="Q2262">
        <f t="shared" si="326"/>
        <v>0</v>
      </c>
      <c r="R2262">
        <f>$D$2*tarifas!$D$12/24</f>
        <v>1.4541666666666666</v>
      </c>
      <c r="S2262" t="e">
        <f>VLOOKUP(E2262&amp;" "&amp;F2262,tarifas!$A$13:$D$20,4,FALSE)*P2262</f>
        <v>#N/A</v>
      </c>
      <c r="T2262">
        <f>IF(F2262="COD1",tarifas!$D$11*(SUMIFS($P$11:$P$8770,$F$11:$F$8770,"=COD1",$B$11:$B$8770,"="&amp;B2262)/COUNTIFS($F$11:$F$8770,"=COD1",$B$11:$B$8770,"="&amp;B2262))/COUNTIFS($A$11:$A$8770,"="&amp;A2262,$F$11:$F$8770,"=COD1"),0)</f>
        <v>0</v>
      </c>
      <c r="U2262" t="e">
        <f>(VLOOKUP(F2262,tarifas!$C$7:$D$10,2,FALSE)+tarifas!$D$21)*datos!P2262</f>
        <v>#N/A</v>
      </c>
      <c r="V2262" t="e">
        <f t="shared" si="327"/>
        <v>#N/A</v>
      </c>
      <c r="W2262">
        <f t="shared" si="328"/>
        <v>0</v>
      </c>
    </row>
    <row r="2263" spans="1:23" x14ac:dyDescent="0.25">
      <c r="A2263">
        <f t="shared" si="321"/>
        <v>93</v>
      </c>
      <c r="B2263">
        <f t="shared" si="322"/>
        <v>4</v>
      </c>
      <c r="C2263" s="1">
        <f t="shared" si="329"/>
        <v>41733.833333327872</v>
      </c>
      <c r="D2263" s="7">
        <v>0</v>
      </c>
      <c r="E2263" s="7"/>
      <c r="G2263">
        <v>25.01</v>
      </c>
      <c r="H2263" s="12">
        <v>181.26563095151266</v>
      </c>
      <c r="I2263" s="13">
        <f>$D$2*tarifas!$D$12/24</f>
        <v>1.4541666666666666</v>
      </c>
      <c r="J2263" s="13" t="e">
        <f>VLOOKUP(E2263&amp;" "&amp;F2263,tarifas!$A$13:$D$20,4,FALSE)*H2263</f>
        <v>#N/A</v>
      </c>
      <c r="K2263" s="13">
        <f>IF(F2263="COD1",tarifas!$D$11*(SUMIFS($H$11:$H$8770,$F$11:$F$8770,"=COD1",$B$11:$B$8770,"="&amp;B2263)/COUNTIFS($F$11:$F$8770,"=COD1",$B$11:$B$8770,"="&amp;B2263))/COUNTIFS($A$11:$A$8770,"="&amp;A2263,$F$11:$F$8770,"=COD1"),0)</f>
        <v>0</v>
      </c>
      <c r="L2263" s="13" t="e">
        <f>(VLOOKUP(F2263,tarifas!$C$7:$D$10,2,FALSE)+tarifas!$D$21)*datos!H2263</f>
        <v>#N/A</v>
      </c>
      <c r="M2263">
        <v>0</v>
      </c>
      <c r="N2263" s="13" t="e">
        <f t="shared" si="323"/>
        <v>#N/A</v>
      </c>
      <c r="O2263">
        <f t="shared" si="324"/>
        <v>0</v>
      </c>
      <c r="P2263" s="12">
        <f t="shared" si="325"/>
        <v>181.26563095151266</v>
      </c>
      <c r="Q2263">
        <f t="shared" si="326"/>
        <v>0</v>
      </c>
      <c r="R2263">
        <f>$D$2*tarifas!$D$12/24</f>
        <v>1.4541666666666666</v>
      </c>
      <c r="S2263" t="e">
        <f>VLOOKUP(E2263&amp;" "&amp;F2263,tarifas!$A$13:$D$20,4,FALSE)*P2263</f>
        <v>#N/A</v>
      </c>
      <c r="T2263">
        <f>IF(F2263="COD1",tarifas!$D$11*(SUMIFS($P$11:$P$8770,$F$11:$F$8770,"=COD1",$B$11:$B$8770,"="&amp;B2263)/COUNTIFS($F$11:$F$8770,"=COD1",$B$11:$B$8770,"="&amp;B2263))/COUNTIFS($A$11:$A$8770,"="&amp;A2263,$F$11:$F$8770,"=COD1"),0)</f>
        <v>0</v>
      </c>
      <c r="U2263" t="e">
        <f>(VLOOKUP(F2263,tarifas!$C$7:$D$10,2,FALSE)+tarifas!$D$21)*datos!P2263</f>
        <v>#N/A</v>
      </c>
      <c r="V2263" t="e">
        <f t="shared" si="327"/>
        <v>#N/A</v>
      </c>
      <c r="W2263">
        <f t="shared" si="328"/>
        <v>0</v>
      </c>
    </row>
    <row r="2264" spans="1:23" x14ac:dyDescent="0.25">
      <c r="A2264">
        <f t="shared" si="321"/>
        <v>93</v>
      </c>
      <c r="B2264">
        <f t="shared" si="322"/>
        <v>4</v>
      </c>
      <c r="C2264" s="1">
        <f t="shared" si="329"/>
        <v>41733.874999994536</v>
      </c>
      <c r="D2264" s="7">
        <v>0</v>
      </c>
      <c r="E2264" s="7"/>
      <c r="G2264">
        <v>20.5</v>
      </c>
      <c r="H2264" s="12">
        <v>175.91730635928207</v>
      </c>
      <c r="I2264" s="13">
        <f>$D$2*tarifas!$D$12/24</f>
        <v>1.4541666666666666</v>
      </c>
      <c r="J2264" s="13" t="e">
        <f>VLOOKUP(E2264&amp;" "&amp;F2264,tarifas!$A$13:$D$20,4,FALSE)*H2264</f>
        <v>#N/A</v>
      </c>
      <c r="K2264" s="13">
        <f>IF(F2264="COD1",tarifas!$D$11*(SUMIFS($H$11:$H$8770,$F$11:$F$8770,"=COD1",$B$11:$B$8770,"="&amp;B2264)/COUNTIFS($F$11:$F$8770,"=COD1",$B$11:$B$8770,"="&amp;B2264))/COUNTIFS($A$11:$A$8770,"="&amp;A2264,$F$11:$F$8770,"=COD1"),0)</f>
        <v>0</v>
      </c>
      <c r="L2264" s="13" t="e">
        <f>(VLOOKUP(F2264,tarifas!$C$7:$D$10,2,FALSE)+tarifas!$D$21)*datos!H2264</f>
        <v>#N/A</v>
      </c>
      <c r="M2264">
        <v>0</v>
      </c>
      <c r="N2264" s="13" t="e">
        <f t="shared" si="323"/>
        <v>#N/A</v>
      </c>
      <c r="O2264">
        <f t="shared" si="324"/>
        <v>0</v>
      </c>
      <c r="P2264" s="12">
        <f t="shared" si="325"/>
        <v>175.91730635928207</v>
      </c>
      <c r="Q2264">
        <f t="shared" si="326"/>
        <v>0</v>
      </c>
      <c r="R2264">
        <f>$D$2*tarifas!$D$12/24</f>
        <v>1.4541666666666666</v>
      </c>
      <c r="S2264" t="e">
        <f>VLOOKUP(E2264&amp;" "&amp;F2264,tarifas!$A$13:$D$20,4,FALSE)*P2264</f>
        <v>#N/A</v>
      </c>
      <c r="T2264">
        <f>IF(F2264="COD1",tarifas!$D$11*(SUMIFS($P$11:$P$8770,$F$11:$F$8770,"=COD1",$B$11:$B$8770,"="&amp;B2264)/COUNTIFS($F$11:$F$8770,"=COD1",$B$11:$B$8770,"="&amp;B2264))/COUNTIFS($A$11:$A$8770,"="&amp;A2264,$F$11:$F$8770,"=COD1"),0)</f>
        <v>0</v>
      </c>
      <c r="U2264" t="e">
        <f>(VLOOKUP(F2264,tarifas!$C$7:$D$10,2,FALSE)+tarifas!$D$21)*datos!P2264</f>
        <v>#N/A</v>
      </c>
      <c r="V2264" t="e">
        <f t="shared" si="327"/>
        <v>#N/A</v>
      </c>
      <c r="W2264">
        <f t="shared" si="328"/>
        <v>0</v>
      </c>
    </row>
    <row r="2265" spans="1:23" x14ac:dyDescent="0.25">
      <c r="A2265">
        <f t="shared" si="321"/>
        <v>93</v>
      </c>
      <c r="B2265">
        <f t="shared" si="322"/>
        <v>4</v>
      </c>
      <c r="C2265" s="1">
        <f t="shared" si="329"/>
        <v>41733.9166666612</v>
      </c>
      <c r="D2265" s="7">
        <v>0</v>
      </c>
      <c r="E2265" s="7"/>
      <c r="G2265">
        <v>15</v>
      </c>
      <c r="H2265" s="12">
        <v>174.25568268584604</v>
      </c>
      <c r="I2265" s="13">
        <f>$D$2*tarifas!$D$12/24</f>
        <v>1.4541666666666666</v>
      </c>
      <c r="J2265" s="13" t="e">
        <f>VLOOKUP(E2265&amp;" "&amp;F2265,tarifas!$A$13:$D$20,4,FALSE)*H2265</f>
        <v>#N/A</v>
      </c>
      <c r="K2265" s="13">
        <f>IF(F2265="COD1",tarifas!$D$11*(SUMIFS($H$11:$H$8770,$F$11:$F$8770,"=COD1",$B$11:$B$8770,"="&amp;B2265)/COUNTIFS($F$11:$F$8770,"=COD1",$B$11:$B$8770,"="&amp;B2265))/COUNTIFS($A$11:$A$8770,"="&amp;A2265,$F$11:$F$8770,"=COD1"),0)</f>
        <v>0</v>
      </c>
      <c r="L2265" s="13" t="e">
        <f>(VLOOKUP(F2265,tarifas!$C$7:$D$10,2,FALSE)+tarifas!$D$21)*datos!H2265</f>
        <v>#N/A</v>
      </c>
      <c r="M2265">
        <v>0</v>
      </c>
      <c r="N2265" s="13" t="e">
        <f t="shared" si="323"/>
        <v>#N/A</v>
      </c>
      <c r="O2265">
        <f t="shared" si="324"/>
        <v>0</v>
      </c>
      <c r="P2265" s="12">
        <f t="shared" si="325"/>
        <v>174.25568268584604</v>
      </c>
      <c r="Q2265">
        <f t="shared" si="326"/>
        <v>0</v>
      </c>
      <c r="R2265">
        <f>$D$2*tarifas!$D$12/24</f>
        <v>1.4541666666666666</v>
      </c>
      <c r="S2265" t="e">
        <f>VLOOKUP(E2265&amp;" "&amp;F2265,tarifas!$A$13:$D$20,4,FALSE)*P2265</f>
        <v>#N/A</v>
      </c>
      <c r="T2265">
        <f>IF(F2265="COD1",tarifas!$D$11*(SUMIFS($P$11:$P$8770,$F$11:$F$8770,"=COD1",$B$11:$B$8770,"="&amp;B2265)/COUNTIFS($F$11:$F$8770,"=COD1",$B$11:$B$8770,"="&amp;B2265))/COUNTIFS($A$11:$A$8770,"="&amp;A2265,$F$11:$F$8770,"=COD1"),0)</f>
        <v>0</v>
      </c>
      <c r="U2265" t="e">
        <f>(VLOOKUP(F2265,tarifas!$C$7:$D$10,2,FALSE)+tarifas!$D$21)*datos!P2265</f>
        <v>#N/A</v>
      </c>
      <c r="V2265" t="e">
        <f t="shared" si="327"/>
        <v>#N/A</v>
      </c>
      <c r="W2265">
        <f t="shared" si="328"/>
        <v>0</v>
      </c>
    </row>
    <row r="2266" spans="1:23" x14ac:dyDescent="0.25">
      <c r="A2266">
        <f t="shared" si="321"/>
        <v>93</v>
      </c>
      <c r="B2266">
        <f t="shared" si="322"/>
        <v>4</v>
      </c>
      <c r="C2266" s="1">
        <f t="shared" si="329"/>
        <v>41733.958333327864</v>
      </c>
      <c r="D2266" s="7">
        <v>0</v>
      </c>
      <c r="E2266" s="7"/>
      <c r="G2266">
        <v>17.899999999999999</v>
      </c>
      <c r="H2266" s="12">
        <v>173.61282090338489</v>
      </c>
      <c r="I2266" s="13">
        <f>$D$2*tarifas!$D$12/24</f>
        <v>1.4541666666666666</v>
      </c>
      <c r="J2266" s="13" t="e">
        <f>VLOOKUP(E2266&amp;" "&amp;F2266,tarifas!$A$13:$D$20,4,FALSE)*H2266</f>
        <v>#N/A</v>
      </c>
      <c r="K2266" s="13">
        <f>IF(F2266="COD1",tarifas!$D$11*(SUMIFS($H$11:$H$8770,$F$11:$F$8770,"=COD1",$B$11:$B$8770,"="&amp;B2266)/COUNTIFS($F$11:$F$8770,"=COD1",$B$11:$B$8770,"="&amp;B2266))/COUNTIFS($A$11:$A$8770,"="&amp;A2266,$F$11:$F$8770,"=COD1"),0)</f>
        <v>0</v>
      </c>
      <c r="L2266" s="13" t="e">
        <f>(VLOOKUP(F2266,tarifas!$C$7:$D$10,2,FALSE)+tarifas!$D$21)*datos!H2266</f>
        <v>#N/A</v>
      </c>
      <c r="M2266">
        <v>0</v>
      </c>
      <c r="N2266" s="13" t="e">
        <f t="shared" si="323"/>
        <v>#N/A</v>
      </c>
      <c r="O2266">
        <f t="shared" si="324"/>
        <v>0</v>
      </c>
      <c r="P2266" s="12">
        <f t="shared" si="325"/>
        <v>173.61282090338489</v>
      </c>
      <c r="Q2266">
        <f t="shared" si="326"/>
        <v>0</v>
      </c>
      <c r="R2266">
        <f>$D$2*tarifas!$D$12/24</f>
        <v>1.4541666666666666</v>
      </c>
      <c r="S2266" t="e">
        <f>VLOOKUP(E2266&amp;" "&amp;F2266,tarifas!$A$13:$D$20,4,FALSE)*P2266</f>
        <v>#N/A</v>
      </c>
      <c r="T2266">
        <f>IF(F2266="COD1",tarifas!$D$11*(SUMIFS($P$11:$P$8770,$F$11:$F$8770,"=COD1",$B$11:$B$8770,"="&amp;B2266)/COUNTIFS($F$11:$F$8770,"=COD1",$B$11:$B$8770,"="&amp;B2266))/COUNTIFS($A$11:$A$8770,"="&amp;A2266,$F$11:$F$8770,"=COD1"),0)</f>
        <v>0</v>
      </c>
      <c r="U2266" t="e">
        <f>(VLOOKUP(F2266,tarifas!$C$7:$D$10,2,FALSE)+tarifas!$D$21)*datos!P2266</f>
        <v>#N/A</v>
      </c>
      <c r="V2266" t="e">
        <f t="shared" si="327"/>
        <v>#N/A</v>
      </c>
      <c r="W2266">
        <f t="shared" si="328"/>
        <v>0</v>
      </c>
    </row>
    <row r="2267" spans="1:23" x14ac:dyDescent="0.25">
      <c r="A2267">
        <f t="shared" si="321"/>
        <v>94</v>
      </c>
      <c r="B2267">
        <f t="shared" si="322"/>
        <v>4</v>
      </c>
      <c r="C2267" s="1">
        <f t="shared" si="329"/>
        <v>41733.999999994528</v>
      </c>
      <c r="D2267" s="7">
        <v>0</v>
      </c>
      <c r="E2267" s="7"/>
      <c r="G2267">
        <v>18.350000000000001</v>
      </c>
      <c r="H2267" s="12">
        <v>171.70667792715778</v>
      </c>
      <c r="I2267" s="13">
        <f>$D$2*tarifas!$D$12/24</f>
        <v>1.4541666666666666</v>
      </c>
      <c r="J2267" s="13" t="e">
        <f>VLOOKUP(E2267&amp;" "&amp;F2267,tarifas!$A$13:$D$20,4,FALSE)*H2267</f>
        <v>#N/A</v>
      </c>
      <c r="K2267" s="13">
        <f>IF(F2267="COD1",tarifas!$D$11*(SUMIFS($H$11:$H$8770,$F$11:$F$8770,"=COD1",$B$11:$B$8770,"="&amp;B2267)/COUNTIFS($F$11:$F$8770,"=COD1",$B$11:$B$8770,"="&amp;B2267))/COUNTIFS($A$11:$A$8770,"="&amp;A2267,$F$11:$F$8770,"=COD1"),0)</f>
        <v>0</v>
      </c>
      <c r="L2267" s="13" t="e">
        <f>(VLOOKUP(F2267,tarifas!$C$7:$D$10,2,FALSE)+tarifas!$D$21)*datos!H2267</f>
        <v>#N/A</v>
      </c>
      <c r="M2267">
        <v>0</v>
      </c>
      <c r="N2267" s="13" t="e">
        <f t="shared" si="323"/>
        <v>#N/A</v>
      </c>
      <c r="O2267">
        <f t="shared" si="324"/>
        <v>0</v>
      </c>
      <c r="P2267" s="12">
        <f t="shared" si="325"/>
        <v>171.70667792715778</v>
      </c>
      <c r="Q2267">
        <f t="shared" si="326"/>
        <v>0</v>
      </c>
      <c r="R2267">
        <f>$D$2*tarifas!$D$12/24</f>
        <v>1.4541666666666666</v>
      </c>
      <c r="S2267" t="e">
        <f>VLOOKUP(E2267&amp;" "&amp;F2267,tarifas!$A$13:$D$20,4,FALSE)*P2267</f>
        <v>#N/A</v>
      </c>
      <c r="T2267">
        <f>IF(F2267="COD1",tarifas!$D$11*(SUMIFS($P$11:$P$8770,$F$11:$F$8770,"=COD1",$B$11:$B$8770,"="&amp;B2267)/COUNTIFS($F$11:$F$8770,"=COD1",$B$11:$B$8770,"="&amp;B2267))/COUNTIFS($A$11:$A$8770,"="&amp;A2267,$F$11:$F$8770,"=COD1"),0)</f>
        <v>0</v>
      </c>
      <c r="U2267" t="e">
        <f>(VLOOKUP(F2267,tarifas!$C$7:$D$10,2,FALSE)+tarifas!$D$21)*datos!P2267</f>
        <v>#N/A</v>
      </c>
      <c r="V2267" t="e">
        <f t="shared" si="327"/>
        <v>#N/A</v>
      </c>
      <c r="W2267">
        <f t="shared" si="328"/>
        <v>0</v>
      </c>
    </row>
    <row r="2268" spans="1:23" x14ac:dyDescent="0.25">
      <c r="A2268">
        <f t="shared" si="321"/>
        <v>94</v>
      </c>
      <c r="B2268">
        <f t="shared" si="322"/>
        <v>4</v>
      </c>
      <c r="C2268" s="1">
        <f t="shared" si="329"/>
        <v>41734.041666661193</v>
      </c>
      <c r="D2268" s="7">
        <v>0</v>
      </c>
      <c r="E2268" s="7"/>
      <c r="G2268">
        <v>15.2</v>
      </c>
      <c r="H2268" s="12">
        <v>170.88050416425853</v>
      </c>
      <c r="I2268" s="13">
        <f>$D$2*tarifas!$D$12/24</f>
        <v>1.4541666666666666</v>
      </c>
      <c r="J2268" s="13" t="e">
        <f>VLOOKUP(E2268&amp;" "&amp;F2268,tarifas!$A$13:$D$20,4,FALSE)*H2268</f>
        <v>#N/A</v>
      </c>
      <c r="K2268" s="13">
        <f>IF(F2268="COD1",tarifas!$D$11*(SUMIFS($H$11:$H$8770,$F$11:$F$8770,"=COD1",$B$11:$B$8770,"="&amp;B2268)/COUNTIFS($F$11:$F$8770,"=COD1",$B$11:$B$8770,"="&amp;B2268))/COUNTIFS($A$11:$A$8770,"="&amp;A2268,$F$11:$F$8770,"=COD1"),0)</f>
        <v>0</v>
      </c>
      <c r="L2268" s="13" t="e">
        <f>(VLOOKUP(F2268,tarifas!$C$7:$D$10,2,FALSE)+tarifas!$D$21)*datos!H2268</f>
        <v>#N/A</v>
      </c>
      <c r="M2268">
        <v>0</v>
      </c>
      <c r="N2268" s="13" t="e">
        <f t="shared" si="323"/>
        <v>#N/A</v>
      </c>
      <c r="O2268">
        <f t="shared" si="324"/>
        <v>0</v>
      </c>
      <c r="P2268" s="12">
        <f t="shared" si="325"/>
        <v>170.88050416425853</v>
      </c>
      <c r="Q2268">
        <f t="shared" si="326"/>
        <v>0</v>
      </c>
      <c r="R2268">
        <f>$D$2*tarifas!$D$12/24</f>
        <v>1.4541666666666666</v>
      </c>
      <c r="S2268" t="e">
        <f>VLOOKUP(E2268&amp;" "&amp;F2268,tarifas!$A$13:$D$20,4,FALSE)*P2268</f>
        <v>#N/A</v>
      </c>
      <c r="T2268">
        <f>IF(F2268="COD1",tarifas!$D$11*(SUMIFS($P$11:$P$8770,$F$11:$F$8770,"=COD1",$B$11:$B$8770,"="&amp;B2268)/COUNTIFS($F$11:$F$8770,"=COD1",$B$11:$B$8770,"="&amp;B2268))/COUNTIFS($A$11:$A$8770,"="&amp;A2268,$F$11:$F$8770,"=COD1"),0)</f>
        <v>0</v>
      </c>
      <c r="U2268" t="e">
        <f>(VLOOKUP(F2268,tarifas!$C$7:$D$10,2,FALSE)+tarifas!$D$21)*datos!P2268</f>
        <v>#N/A</v>
      </c>
      <c r="V2268" t="e">
        <f t="shared" si="327"/>
        <v>#N/A</v>
      </c>
      <c r="W2268">
        <f t="shared" si="328"/>
        <v>0</v>
      </c>
    </row>
    <row r="2269" spans="1:23" x14ac:dyDescent="0.25">
      <c r="A2269">
        <f t="shared" si="321"/>
        <v>94</v>
      </c>
      <c r="B2269">
        <f t="shared" si="322"/>
        <v>4</v>
      </c>
      <c r="C2269" s="1">
        <f t="shared" si="329"/>
        <v>41734.083333327857</v>
      </c>
      <c r="D2269" s="7">
        <v>0</v>
      </c>
      <c r="E2269" s="7"/>
      <c r="G2269">
        <v>11</v>
      </c>
      <c r="H2269" s="12">
        <v>168.56083967834743</v>
      </c>
      <c r="I2269" s="13">
        <f>$D$2*tarifas!$D$12/24</f>
        <v>1.4541666666666666</v>
      </c>
      <c r="J2269" s="13" t="e">
        <f>VLOOKUP(E2269&amp;" "&amp;F2269,tarifas!$A$13:$D$20,4,FALSE)*H2269</f>
        <v>#N/A</v>
      </c>
      <c r="K2269" s="13">
        <f>IF(F2269="COD1",tarifas!$D$11*(SUMIFS($H$11:$H$8770,$F$11:$F$8770,"=COD1",$B$11:$B$8770,"="&amp;B2269)/COUNTIFS($F$11:$F$8770,"=COD1",$B$11:$B$8770,"="&amp;B2269))/COUNTIFS($A$11:$A$8770,"="&amp;A2269,$F$11:$F$8770,"=COD1"),0)</f>
        <v>0</v>
      </c>
      <c r="L2269" s="13" t="e">
        <f>(VLOOKUP(F2269,tarifas!$C$7:$D$10,2,FALSE)+tarifas!$D$21)*datos!H2269</f>
        <v>#N/A</v>
      </c>
      <c r="M2269">
        <v>0</v>
      </c>
      <c r="N2269" s="13" t="e">
        <f t="shared" si="323"/>
        <v>#N/A</v>
      </c>
      <c r="O2269">
        <f t="shared" si="324"/>
        <v>0</v>
      </c>
      <c r="P2269" s="12">
        <f t="shared" si="325"/>
        <v>168.56083967834743</v>
      </c>
      <c r="Q2269">
        <f t="shared" si="326"/>
        <v>0</v>
      </c>
      <c r="R2269">
        <f>$D$2*tarifas!$D$12/24</f>
        <v>1.4541666666666666</v>
      </c>
      <c r="S2269" t="e">
        <f>VLOOKUP(E2269&amp;" "&amp;F2269,tarifas!$A$13:$D$20,4,FALSE)*P2269</f>
        <v>#N/A</v>
      </c>
      <c r="T2269">
        <f>IF(F2269="COD1",tarifas!$D$11*(SUMIFS($P$11:$P$8770,$F$11:$F$8770,"=COD1",$B$11:$B$8770,"="&amp;B2269)/COUNTIFS($F$11:$F$8770,"=COD1",$B$11:$B$8770,"="&amp;B2269))/COUNTIFS($A$11:$A$8770,"="&amp;A2269,$F$11:$F$8770,"=COD1"),0)</f>
        <v>0</v>
      </c>
      <c r="U2269" t="e">
        <f>(VLOOKUP(F2269,tarifas!$C$7:$D$10,2,FALSE)+tarifas!$D$21)*datos!P2269</f>
        <v>#N/A</v>
      </c>
      <c r="V2269" t="e">
        <f t="shared" si="327"/>
        <v>#N/A</v>
      </c>
      <c r="W2269">
        <f t="shared" si="328"/>
        <v>0</v>
      </c>
    </row>
    <row r="2270" spans="1:23" x14ac:dyDescent="0.25">
      <c r="A2270">
        <f t="shared" si="321"/>
        <v>94</v>
      </c>
      <c r="B2270">
        <f t="shared" si="322"/>
        <v>4</v>
      </c>
      <c r="C2270" s="1">
        <f t="shared" si="329"/>
        <v>41734.124999994521</v>
      </c>
      <c r="D2270" s="7">
        <v>0</v>
      </c>
      <c r="E2270" s="7"/>
      <c r="G2270">
        <v>11</v>
      </c>
      <c r="H2270" s="12">
        <v>168.03082739343515</v>
      </c>
      <c r="I2270" s="13">
        <f>$D$2*tarifas!$D$12/24</f>
        <v>1.4541666666666666</v>
      </c>
      <c r="J2270" s="13" t="e">
        <f>VLOOKUP(E2270&amp;" "&amp;F2270,tarifas!$A$13:$D$20,4,FALSE)*H2270</f>
        <v>#N/A</v>
      </c>
      <c r="K2270" s="13">
        <f>IF(F2270="COD1",tarifas!$D$11*(SUMIFS($H$11:$H$8770,$F$11:$F$8770,"=COD1",$B$11:$B$8770,"="&amp;B2270)/COUNTIFS($F$11:$F$8770,"=COD1",$B$11:$B$8770,"="&amp;B2270))/COUNTIFS($A$11:$A$8770,"="&amp;A2270,$F$11:$F$8770,"=COD1"),0)</f>
        <v>0</v>
      </c>
      <c r="L2270" s="13" t="e">
        <f>(VLOOKUP(F2270,tarifas!$C$7:$D$10,2,FALSE)+tarifas!$D$21)*datos!H2270</f>
        <v>#N/A</v>
      </c>
      <c r="M2270">
        <v>0</v>
      </c>
      <c r="N2270" s="13" t="e">
        <f t="shared" si="323"/>
        <v>#N/A</v>
      </c>
      <c r="O2270">
        <f t="shared" si="324"/>
        <v>0</v>
      </c>
      <c r="P2270" s="12">
        <f t="shared" si="325"/>
        <v>168.03082739343515</v>
      </c>
      <c r="Q2270">
        <f t="shared" si="326"/>
        <v>0</v>
      </c>
      <c r="R2270">
        <f>$D$2*tarifas!$D$12/24</f>
        <v>1.4541666666666666</v>
      </c>
      <c r="S2270" t="e">
        <f>VLOOKUP(E2270&amp;" "&amp;F2270,tarifas!$A$13:$D$20,4,FALSE)*P2270</f>
        <v>#N/A</v>
      </c>
      <c r="T2270">
        <f>IF(F2270="COD1",tarifas!$D$11*(SUMIFS($P$11:$P$8770,$F$11:$F$8770,"=COD1",$B$11:$B$8770,"="&amp;B2270)/COUNTIFS($F$11:$F$8770,"=COD1",$B$11:$B$8770,"="&amp;B2270))/COUNTIFS($A$11:$A$8770,"="&amp;A2270,$F$11:$F$8770,"=COD1"),0)</f>
        <v>0</v>
      </c>
      <c r="U2270" t="e">
        <f>(VLOOKUP(F2270,tarifas!$C$7:$D$10,2,FALSE)+tarifas!$D$21)*datos!P2270</f>
        <v>#N/A</v>
      </c>
      <c r="V2270" t="e">
        <f t="shared" si="327"/>
        <v>#N/A</v>
      </c>
      <c r="W2270">
        <f t="shared" si="328"/>
        <v>0</v>
      </c>
    </row>
    <row r="2271" spans="1:23" x14ac:dyDescent="0.25">
      <c r="A2271">
        <f t="shared" si="321"/>
        <v>94</v>
      </c>
      <c r="B2271">
        <f t="shared" si="322"/>
        <v>4</v>
      </c>
      <c r="C2271" s="1">
        <f t="shared" si="329"/>
        <v>41734.166666661185</v>
      </c>
      <c r="D2271" s="7">
        <v>0</v>
      </c>
      <c r="E2271" s="7"/>
      <c r="G2271">
        <v>11</v>
      </c>
      <c r="H2271" s="12">
        <v>167.25797597517985</v>
      </c>
      <c r="I2271" s="13">
        <f>$D$2*tarifas!$D$12/24</f>
        <v>1.4541666666666666</v>
      </c>
      <c r="J2271" s="13" t="e">
        <f>VLOOKUP(E2271&amp;" "&amp;F2271,tarifas!$A$13:$D$20,4,FALSE)*H2271</f>
        <v>#N/A</v>
      </c>
      <c r="K2271" s="13">
        <f>IF(F2271="COD1",tarifas!$D$11*(SUMIFS($H$11:$H$8770,$F$11:$F$8770,"=COD1",$B$11:$B$8770,"="&amp;B2271)/COUNTIFS($F$11:$F$8770,"=COD1",$B$11:$B$8770,"="&amp;B2271))/COUNTIFS($A$11:$A$8770,"="&amp;A2271,$F$11:$F$8770,"=COD1"),0)</f>
        <v>0</v>
      </c>
      <c r="L2271" s="13" t="e">
        <f>(VLOOKUP(F2271,tarifas!$C$7:$D$10,2,FALSE)+tarifas!$D$21)*datos!H2271</f>
        <v>#N/A</v>
      </c>
      <c r="M2271">
        <v>0</v>
      </c>
      <c r="N2271" s="13" t="e">
        <f t="shared" si="323"/>
        <v>#N/A</v>
      </c>
      <c r="O2271">
        <f t="shared" si="324"/>
        <v>0</v>
      </c>
      <c r="P2271" s="12">
        <f t="shared" si="325"/>
        <v>167.25797597517985</v>
      </c>
      <c r="Q2271">
        <f t="shared" si="326"/>
        <v>0</v>
      </c>
      <c r="R2271">
        <f>$D$2*tarifas!$D$12/24</f>
        <v>1.4541666666666666</v>
      </c>
      <c r="S2271" t="e">
        <f>VLOOKUP(E2271&amp;" "&amp;F2271,tarifas!$A$13:$D$20,4,FALSE)*P2271</f>
        <v>#N/A</v>
      </c>
      <c r="T2271">
        <f>IF(F2271="COD1",tarifas!$D$11*(SUMIFS($P$11:$P$8770,$F$11:$F$8770,"=COD1",$B$11:$B$8770,"="&amp;B2271)/COUNTIFS($F$11:$F$8770,"=COD1",$B$11:$B$8770,"="&amp;B2271))/COUNTIFS($A$11:$A$8770,"="&amp;A2271,$F$11:$F$8770,"=COD1"),0)</f>
        <v>0</v>
      </c>
      <c r="U2271" t="e">
        <f>(VLOOKUP(F2271,tarifas!$C$7:$D$10,2,FALSE)+tarifas!$D$21)*datos!P2271</f>
        <v>#N/A</v>
      </c>
      <c r="V2271" t="e">
        <f t="shared" si="327"/>
        <v>#N/A</v>
      </c>
      <c r="W2271">
        <f t="shared" si="328"/>
        <v>0</v>
      </c>
    </row>
    <row r="2272" spans="1:23" x14ac:dyDescent="0.25">
      <c r="A2272">
        <f t="shared" si="321"/>
        <v>94</v>
      </c>
      <c r="B2272">
        <f t="shared" si="322"/>
        <v>4</v>
      </c>
      <c r="C2272" s="1">
        <f t="shared" si="329"/>
        <v>41734.20833332785</v>
      </c>
      <c r="D2272" s="7">
        <v>0</v>
      </c>
      <c r="E2272" s="7"/>
      <c r="G2272">
        <v>12.2</v>
      </c>
      <c r="H2272" s="12">
        <v>165.72003966071151</v>
      </c>
      <c r="I2272" s="13">
        <f>$D$2*tarifas!$D$12/24</f>
        <v>1.4541666666666666</v>
      </c>
      <c r="J2272" s="13" t="e">
        <f>VLOOKUP(E2272&amp;" "&amp;F2272,tarifas!$A$13:$D$20,4,FALSE)*H2272</f>
        <v>#N/A</v>
      </c>
      <c r="K2272" s="13">
        <f>IF(F2272="COD1",tarifas!$D$11*(SUMIFS($H$11:$H$8770,$F$11:$F$8770,"=COD1",$B$11:$B$8770,"="&amp;B2272)/COUNTIFS($F$11:$F$8770,"=COD1",$B$11:$B$8770,"="&amp;B2272))/COUNTIFS($A$11:$A$8770,"="&amp;A2272,$F$11:$F$8770,"=COD1"),0)</f>
        <v>0</v>
      </c>
      <c r="L2272" s="13" t="e">
        <f>(VLOOKUP(F2272,tarifas!$C$7:$D$10,2,FALSE)+tarifas!$D$21)*datos!H2272</f>
        <v>#N/A</v>
      </c>
      <c r="M2272">
        <v>0</v>
      </c>
      <c r="N2272" s="13" t="e">
        <f t="shared" si="323"/>
        <v>#N/A</v>
      </c>
      <c r="O2272">
        <f t="shared" si="324"/>
        <v>0</v>
      </c>
      <c r="P2272" s="12">
        <f t="shared" si="325"/>
        <v>165.72003966071151</v>
      </c>
      <c r="Q2272">
        <f t="shared" si="326"/>
        <v>0</v>
      </c>
      <c r="R2272">
        <f>$D$2*tarifas!$D$12/24</f>
        <v>1.4541666666666666</v>
      </c>
      <c r="S2272" t="e">
        <f>VLOOKUP(E2272&amp;" "&amp;F2272,tarifas!$A$13:$D$20,4,FALSE)*P2272</f>
        <v>#N/A</v>
      </c>
      <c r="T2272">
        <f>IF(F2272="COD1",tarifas!$D$11*(SUMIFS($P$11:$P$8770,$F$11:$F$8770,"=COD1",$B$11:$B$8770,"="&amp;B2272)/COUNTIFS($F$11:$F$8770,"=COD1",$B$11:$B$8770,"="&amp;B2272))/COUNTIFS($A$11:$A$8770,"="&amp;A2272,$F$11:$F$8770,"=COD1"),0)</f>
        <v>0</v>
      </c>
      <c r="U2272" t="e">
        <f>(VLOOKUP(F2272,tarifas!$C$7:$D$10,2,FALSE)+tarifas!$D$21)*datos!P2272</f>
        <v>#N/A</v>
      </c>
      <c r="V2272" t="e">
        <f t="shared" si="327"/>
        <v>#N/A</v>
      </c>
      <c r="W2272">
        <f t="shared" si="328"/>
        <v>0</v>
      </c>
    </row>
    <row r="2273" spans="1:23" x14ac:dyDescent="0.25">
      <c r="A2273">
        <f t="shared" si="321"/>
        <v>94</v>
      </c>
      <c r="B2273">
        <f t="shared" si="322"/>
        <v>4</v>
      </c>
      <c r="C2273" s="1">
        <f t="shared" si="329"/>
        <v>41734.249999994514</v>
      </c>
      <c r="D2273" s="7">
        <v>0</v>
      </c>
      <c r="E2273" s="7"/>
      <c r="G2273">
        <v>15.9</v>
      </c>
      <c r="H2273" s="12">
        <v>150.113443180893</v>
      </c>
      <c r="I2273" s="13">
        <f>$D$2*tarifas!$D$12/24</f>
        <v>1.4541666666666666</v>
      </c>
      <c r="J2273" s="13" t="e">
        <f>VLOOKUP(E2273&amp;" "&amp;F2273,tarifas!$A$13:$D$20,4,FALSE)*H2273</f>
        <v>#N/A</v>
      </c>
      <c r="K2273" s="13">
        <f>IF(F2273="COD1",tarifas!$D$11*(SUMIFS($H$11:$H$8770,$F$11:$F$8770,"=COD1",$B$11:$B$8770,"="&amp;B2273)/COUNTIFS($F$11:$F$8770,"=COD1",$B$11:$B$8770,"="&amp;B2273))/COUNTIFS($A$11:$A$8770,"="&amp;A2273,$F$11:$F$8770,"=COD1"),0)</f>
        <v>0</v>
      </c>
      <c r="L2273" s="13" t="e">
        <f>(VLOOKUP(F2273,tarifas!$C$7:$D$10,2,FALSE)+tarifas!$D$21)*datos!H2273</f>
        <v>#N/A</v>
      </c>
      <c r="M2273">
        <v>22.221299999999999</v>
      </c>
      <c r="N2273" s="13" t="e">
        <f t="shared" si="323"/>
        <v>#N/A</v>
      </c>
      <c r="O2273">
        <f t="shared" si="324"/>
        <v>22.221299999999999</v>
      </c>
      <c r="P2273" s="12">
        <f t="shared" si="325"/>
        <v>127.892143180893</v>
      </c>
      <c r="Q2273">
        <f t="shared" si="326"/>
        <v>0</v>
      </c>
      <c r="R2273">
        <f>$D$2*tarifas!$D$12/24</f>
        <v>1.4541666666666666</v>
      </c>
      <c r="S2273" t="e">
        <f>VLOOKUP(E2273&amp;" "&amp;F2273,tarifas!$A$13:$D$20,4,FALSE)*P2273</f>
        <v>#N/A</v>
      </c>
      <c r="T2273">
        <f>IF(F2273="COD1",tarifas!$D$11*(SUMIFS($P$11:$P$8770,$F$11:$F$8770,"=COD1",$B$11:$B$8770,"="&amp;B2273)/COUNTIFS($F$11:$F$8770,"=COD1",$B$11:$B$8770,"="&amp;B2273))/COUNTIFS($A$11:$A$8770,"="&amp;A2273,$F$11:$F$8770,"=COD1"),0)</f>
        <v>0</v>
      </c>
      <c r="U2273" t="e">
        <f>(VLOOKUP(F2273,tarifas!$C$7:$D$10,2,FALSE)+tarifas!$D$21)*datos!P2273</f>
        <v>#N/A</v>
      </c>
      <c r="V2273" t="e">
        <f t="shared" si="327"/>
        <v>#N/A</v>
      </c>
      <c r="W2273">
        <f t="shared" si="328"/>
        <v>0</v>
      </c>
    </row>
    <row r="2274" spans="1:23" x14ac:dyDescent="0.25">
      <c r="A2274">
        <f t="shared" si="321"/>
        <v>94</v>
      </c>
      <c r="B2274">
        <f t="shared" si="322"/>
        <v>4</v>
      </c>
      <c r="C2274" s="1">
        <f t="shared" si="329"/>
        <v>41734.291666661178</v>
      </c>
      <c r="D2274" s="7">
        <v>0</v>
      </c>
      <c r="E2274" s="7"/>
      <c r="G2274">
        <v>13</v>
      </c>
      <c r="H2274" s="12">
        <v>149.24229769915979</v>
      </c>
      <c r="I2274" s="13">
        <f>$D$2*tarifas!$D$12/24</f>
        <v>1.4541666666666666</v>
      </c>
      <c r="J2274" s="13" t="e">
        <f>VLOOKUP(E2274&amp;" "&amp;F2274,tarifas!$A$13:$D$20,4,FALSE)*H2274</f>
        <v>#N/A</v>
      </c>
      <c r="K2274" s="13">
        <f>IF(F2274="COD1",tarifas!$D$11*(SUMIFS($H$11:$H$8770,$F$11:$F$8770,"=COD1",$B$11:$B$8770,"="&amp;B2274)/COUNTIFS($F$11:$F$8770,"=COD1",$B$11:$B$8770,"="&amp;B2274))/COUNTIFS($A$11:$A$8770,"="&amp;A2274,$F$11:$F$8770,"=COD1"),0)</f>
        <v>0</v>
      </c>
      <c r="L2274" s="13" t="e">
        <f>(VLOOKUP(F2274,tarifas!$C$7:$D$10,2,FALSE)+tarifas!$D$21)*datos!H2274</f>
        <v>#N/A</v>
      </c>
      <c r="M2274">
        <v>25.685089999999999</v>
      </c>
      <c r="N2274" s="13" t="e">
        <f t="shared" si="323"/>
        <v>#N/A</v>
      </c>
      <c r="O2274">
        <f t="shared" si="324"/>
        <v>25.685089999999999</v>
      </c>
      <c r="P2274" s="12">
        <f t="shared" si="325"/>
        <v>123.55720769915979</v>
      </c>
      <c r="Q2274">
        <f t="shared" si="326"/>
        <v>0</v>
      </c>
      <c r="R2274">
        <f>$D$2*tarifas!$D$12/24</f>
        <v>1.4541666666666666</v>
      </c>
      <c r="S2274" t="e">
        <f>VLOOKUP(E2274&amp;" "&amp;F2274,tarifas!$A$13:$D$20,4,FALSE)*P2274</f>
        <v>#N/A</v>
      </c>
      <c r="T2274">
        <f>IF(F2274="COD1",tarifas!$D$11*(SUMIFS($P$11:$P$8770,$F$11:$F$8770,"=COD1",$B$11:$B$8770,"="&amp;B2274)/COUNTIFS($F$11:$F$8770,"=COD1",$B$11:$B$8770,"="&amp;B2274))/COUNTIFS($A$11:$A$8770,"="&amp;A2274,$F$11:$F$8770,"=COD1"),0)</f>
        <v>0</v>
      </c>
      <c r="U2274" t="e">
        <f>(VLOOKUP(F2274,tarifas!$C$7:$D$10,2,FALSE)+tarifas!$D$21)*datos!P2274</f>
        <v>#N/A</v>
      </c>
      <c r="V2274" t="e">
        <f t="shared" si="327"/>
        <v>#N/A</v>
      </c>
      <c r="W2274">
        <f t="shared" si="328"/>
        <v>0</v>
      </c>
    </row>
    <row r="2275" spans="1:23" x14ac:dyDescent="0.25">
      <c r="A2275">
        <f t="shared" si="321"/>
        <v>94</v>
      </c>
      <c r="B2275">
        <f t="shared" si="322"/>
        <v>4</v>
      </c>
      <c r="C2275" s="1">
        <f t="shared" si="329"/>
        <v>41734.333333327842</v>
      </c>
      <c r="D2275" s="7">
        <v>0</v>
      </c>
      <c r="E2275" s="7"/>
      <c r="G2275">
        <v>19.690000000000001</v>
      </c>
      <c r="H2275" s="12">
        <v>152.5315662057109</v>
      </c>
      <c r="I2275" s="13">
        <f>$D$2*tarifas!$D$12/24</f>
        <v>1.4541666666666666</v>
      </c>
      <c r="J2275" s="13" t="e">
        <f>VLOOKUP(E2275&amp;" "&amp;F2275,tarifas!$A$13:$D$20,4,FALSE)*H2275</f>
        <v>#N/A</v>
      </c>
      <c r="K2275" s="13">
        <f>IF(F2275="COD1",tarifas!$D$11*(SUMIFS($H$11:$H$8770,$F$11:$F$8770,"=COD1",$B$11:$B$8770,"="&amp;B2275)/COUNTIFS($F$11:$F$8770,"=COD1",$B$11:$B$8770,"="&amp;B2275))/COUNTIFS($A$11:$A$8770,"="&amp;A2275,$F$11:$F$8770,"=COD1"),0)</f>
        <v>0</v>
      </c>
      <c r="L2275" s="13" t="e">
        <f>(VLOOKUP(F2275,tarifas!$C$7:$D$10,2,FALSE)+tarifas!$D$21)*datos!H2275</f>
        <v>#N/A</v>
      </c>
      <c r="M2275">
        <v>68.136870000000002</v>
      </c>
      <c r="N2275" s="13" t="e">
        <f t="shared" si="323"/>
        <v>#N/A</v>
      </c>
      <c r="O2275">
        <f t="shared" si="324"/>
        <v>68.136870000000002</v>
      </c>
      <c r="P2275" s="12">
        <f t="shared" si="325"/>
        <v>84.3946962057109</v>
      </c>
      <c r="Q2275">
        <f t="shared" si="326"/>
        <v>0</v>
      </c>
      <c r="R2275">
        <f>$D$2*tarifas!$D$12/24</f>
        <v>1.4541666666666666</v>
      </c>
      <c r="S2275" t="e">
        <f>VLOOKUP(E2275&amp;" "&amp;F2275,tarifas!$A$13:$D$20,4,FALSE)*P2275</f>
        <v>#N/A</v>
      </c>
      <c r="T2275">
        <f>IF(F2275="COD1",tarifas!$D$11*(SUMIFS($P$11:$P$8770,$F$11:$F$8770,"=COD1",$B$11:$B$8770,"="&amp;B2275)/COUNTIFS($F$11:$F$8770,"=COD1",$B$11:$B$8770,"="&amp;B2275))/COUNTIFS($A$11:$A$8770,"="&amp;A2275,$F$11:$F$8770,"=COD1"),0)</f>
        <v>0</v>
      </c>
      <c r="U2275" t="e">
        <f>(VLOOKUP(F2275,tarifas!$C$7:$D$10,2,FALSE)+tarifas!$D$21)*datos!P2275</f>
        <v>#N/A</v>
      </c>
      <c r="V2275" t="e">
        <f t="shared" si="327"/>
        <v>#N/A</v>
      </c>
      <c r="W2275">
        <f t="shared" si="328"/>
        <v>0</v>
      </c>
    </row>
    <row r="2276" spans="1:23" x14ac:dyDescent="0.25">
      <c r="A2276">
        <f t="shared" si="321"/>
        <v>94</v>
      </c>
      <c r="B2276">
        <f t="shared" si="322"/>
        <v>4</v>
      </c>
      <c r="C2276" s="1">
        <f t="shared" si="329"/>
        <v>41734.374999994507</v>
      </c>
      <c r="D2276" s="7">
        <v>0</v>
      </c>
      <c r="E2276" s="7"/>
      <c r="G2276">
        <v>23.69</v>
      </c>
      <c r="H2276" s="12">
        <v>151.11094272721968</v>
      </c>
      <c r="I2276" s="13">
        <f>$D$2*tarifas!$D$12/24</f>
        <v>1.4541666666666666</v>
      </c>
      <c r="J2276" s="13" t="e">
        <f>VLOOKUP(E2276&amp;" "&amp;F2276,tarifas!$A$13:$D$20,4,FALSE)*H2276</f>
        <v>#N/A</v>
      </c>
      <c r="K2276" s="13">
        <f>IF(F2276="COD1",tarifas!$D$11*(SUMIFS($H$11:$H$8770,$F$11:$F$8770,"=COD1",$B$11:$B$8770,"="&amp;B2276)/COUNTIFS($F$11:$F$8770,"=COD1",$B$11:$B$8770,"="&amp;B2276))/COUNTIFS($A$11:$A$8770,"="&amp;A2276,$F$11:$F$8770,"=COD1"),0)</f>
        <v>0</v>
      </c>
      <c r="L2276" s="13" t="e">
        <f>(VLOOKUP(F2276,tarifas!$C$7:$D$10,2,FALSE)+tarifas!$D$21)*datos!H2276</f>
        <v>#N/A</v>
      </c>
      <c r="M2276">
        <v>91.912789999999987</v>
      </c>
      <c r="N2276" s="13" t="e">
        <f t="shared" si="323"/>
        <v>#N/A</v>
      </c>
      <c r="O2276">
        <f t="shared" si="324"/>
        <v>91.912789999999987</v>
      </c>
      <c r="P2276" s="12">
        <f t="shared" si="325"/>
        <v>59.198152727219693</v>
      </c>
      <c r="Q2276">
        <f t="shared" si="326"/>
        <v>0</v>
      </c>
      <c r="R2276">
        <f>$D$2*tarifas!$D$12/24</f>
        <v>1.4541666666666666</v>
      </c>
      <c r="S2276" t="e">
        <f>VLOOKUP(E2276&amp;" "&amp;F2276,tarifas!$A$13:$D$20,4,FALSE)*P2276</f>
        <v>#N/A</v>
      </c>
      <c r="T2276">
        <f>IF(F2276="COD1",tarifas!$D$11*(SUMIFS($P$11:$P$8770,$F$11:$F$8770,"=COD1",$B$11:$B$8770,"="&amp;B2276)/COUNTIFS($F$11:$F$8770,"=COD1",$B$11:$B$8770,"="&amp;B2276))/COUNTIFS($A$11:$A$8770,"="&amp;A2276,$F$11:$F$8770,"=COD1"),0)</f>
        <v>0</v>
      </c>
      <c r="U2276" t="e">
        <f>(VLOOKUP(F2276,tarifas!$C$7:$D$10,2,FALSE)+tarifas!$D$21)*datos!P2276</f>
        <v>#N/A</v>
      </c>
      <c r="V2276" t="e">
        <f t="shared" si="327"/>
        <v>#N/A</v>
      </c>
      <c r="W2276">
        <f t="shared" si="328"/>
        <v>0</v>
      </c>
    </row>
    <row r="2277" spans="1:23" x14ac:dyDescent="0.25">
      <c r="A2277">
        <f t="shared" si="321"/>
        <v>94</v>
      </c>
      <c r="B2277">
        <f t="shared" si="322"/>
        <v>4</v>
      </c>
      <c r="C2277" s="1">
        <f t="shared" si="329"/>
        <v>41734.416666661171</v>
      </c>
      <c r="D2277" s="7">
        <v>0</v>
      </c>
      <c r="E2277" s="7"/>
      <c r="G2277">
        <v>22.84</v>
      </c>
      <c r="H2277" s="12">
        <v>151.57625175667133</v>
      </c>
      <c r="I2277" s="13">
        <f>$D$2*tarifas!$D$12/24</f>
        <v>1.4541666666666666</v>
      </c>
      <c r="J2277" s="13" t="e">
        <f>VLOOKUP(E2277&amp;" "&amp;F2277,tarifas!$A$13:$D$20,4,FALSE)*H2277</f>
        <v>#N/A</v>
      </c>
      <c r="K2277" s="13">
        <f>IF(F2277="COD1",tarifas!$D$11*(SUMIFS($H$11:$H$8770,$F$11:$F$8770,"=COD1",$B$11:$B$8770,"="&amp;B2277)/COUNTIFS($F$11:$F$8770,"=COD1",$B$11:$B$8770,"="&amp;B2277))/COUNTIFS($A$11:$A$8770,"="&amp;A2277,$F$11:$F$8770,"=COD1"),0)</f>
        <v>0</v>
      </c>
      <c r="L2277" s="13" t="e">
        <f>(VLOOKUP(F2277,tarifas!$C$7:$D$10,2,FALSE)+tarifas!$D$21)*datos!H2277</f>
        <v>#N/A</v>
      </c>
      <c r="M2277">
        <v>78.378330000000005</v>
      </c>
      <c r="N2277" s="13" t="e">
        <f t="shared" si="323"/>
        <v>#N/A</v>
      </c>
      <c r="O2277">
        <f t="shared" si="324"/>
        <v>78.378330000000005</v>
      </c>
      <c r="P2277" s="12">
        <f t="shared" si="325"/>
        <v>73.19792175667132</v>
      </c>
      <c r="Q2277">
        <f t="shared" si="326"/>
        <v>0</v>
      </c>
      <c r="R2277">
        <f>$D$2*tarifas!$D$12/24</f>
        <v>1.4541666666666666</v>
      </c>
      <c r="S2277" t="e">
        <f>VLOOKUP(E2277&amp;" "&amp;F2277,tarifas!$A$13:$D$20,4,FALSE)*P2277</f>
        <v>#N/A</v>
      </c>
      <c r="T2277">
        <f>IF(F2277="COD1",tarifas!$D$11*(SUMIFS($P$11:$P$8770,$F$11:$F$8770,"=COD1",$B$11:$B$8770,"="&amp;B2277)/COUNTIFS($F$11:$F$8770,"=COD1",$B$11:$B$8770,"="&amp;B2277))/COUNTIFS($A$11:$A$8770,"="&amp;A2277,$F$11:$F$8770,"=COD1"),0)</f>
        <v>0</v>
      </c>
      <c r="U2277" t="e">
        <f>(VLOOKUP(F2277,tarifas!$C$7:$D$10,2,FALSE)+tarifas!$D$21)*datos!P2277</f>
        <v>#N/A</v>
      </c>
      <c r="V2277" t="e">
        <f t="shared" si="327"/>
        <v>#N/A</v>
      </c>
      <c r="W2277">
        <f t="shared" si="328"/>
        <v>0</v>
      </c>
    </row>
    <row r="2278" spans="1:23" x14ac:dyDescent="0.25">
      <c r="A2278">
        <f t="shared" si="321"/>
        <v>94</v>
      </c>
      <c r="B2278">
        <f t="shared" si="322"/>
        <v>4</v>
      </c>
      <c r="C2278" s="1">
        <f t="shared" si="329"/>
        <v>41734.458333327835</v>
      </c>
      <c r="D2278" s="7">
        <v>0</v>
      </c>
      <c r="E2278" s="7"/>
      <c r="G2278">
        <v>22.84</v>
      </c>
      <c r="H2278" s="12">
        <v>152.7731014480776</v>
      </c>
      <c r="I2278" s="13">
        <f>$D$2*tarifas!$D$12/24</f>
        <v>1.4541666666666666</v>
      </c>
      <c r="J2278" s="13" t="e">
        <f>VLOOKUP(E2278&amp;" "&amp;F2278,tarifas!$A$13:$D$20,4,FALSE)*H2278</f>
        <v>#N/A</v>
      </c>
      <c r="K2278" s="13">
        <f>IF(F2278="COD1",tarifas!$D$11*(SUMIFS($H$11:$H$8770,$F$11:$F$8770,"=COD1",$B$11:$B$8770,"="&amp;B2278)/COUNTIFS($F$11:$F$8770,"=COD1",$B$11:$B$8770,"="&amp;B2278))/COUNTIFS($A$11:$A$8770,"="&amp;A2278,$F$11:$F$8770,"=COD1"),0)</f>
        <v>0</v>
      </c>
      <c r="L2278" s="13" t="e">
        <f>(VLOOKUP(F2278,tarifas!$C$7:$D$10,2,FALSE)+tarifas!$D$21)*datos!H2278</f>
        <v>#N/A</v>
      </c>
      <c r="M2278">
        <v>123.50949</v>
      </c>
      <c r="N2278" s="13" t="e">
        <f t="shared" si="323"/>
        <v>#N/A</v>
      </c>
      <c r="O2278">
        <f t="shared" si="324"/>
        <v>123.50949</v>
      </c>
      <c r="P2278" s="12">
        <f t="shared" si="325"/>
        <v>29.263611448077597</v>
      </c>
      <c r="Q2278">
        <f t="shared" si="326"/>
        <v>0</v>
      </c>
      <c r="R2278">
        <f>$D$2*tarifas!$D$12/24</f>
        <v>1.4541666666666666</v>
      </c>
      <c r="S2278" t="e">
        <f>VLOOKUP(E2278&amp;" "&amp;F2278,tarifas!$A$13:$D$20,4,FALSE)*P2278</f>
        <v>#N/A</v>
      </c>
      <c r="T2278">
        <f>IF(F2278="COD1",tarifas!$D$11*(SUMIFS($P$11:$P$8770,$F$11:$F$8770,"=COD1",$B$11:$B$8770,"="&amp;B2278)/COUNTIFS($F$11:$F$8770,"=COD1",$B$11:$B$8770,"="&amp;B2278))/COUNTIFS($A$11:$A$8770,"="&amp;A2278,$F$11:$F$8770,"=COD1"),0)</f>
        <v>0</v>
      </c>
      <c r="U2278" t="e">
        <f>(VLOOKUP(F2278,tarifas!$C$7:$D$10,2,FALSE)+tarifas!$D$21)*datos!P2278</f>
        <v>#N/A</v>
      </c>
      <c r="V2278" t="e">
        <f t="shared" si="327"/>
        <v>#N/A</v>
      </c>
      <c r="W2278">
        <f t="shared" si="328"/>
        <v>0</v>
      </c>
    </row>
    <row r="2279" spans="1:23" x14ac:dyDescent="0.25">
      <c r="A2279">
        <f t="shared" si="321"/>
        <v>94</v>
      </c>
      <c r="B2279">
        <f t="shared" si="322"/>
        <v>4</v>
      </c>
      <c r="C2279" s="1">
        <f t="shared" si="329"/>
        <v>41734.499999994499</v>
      </c>
      <c r="D2279" s="7">
        <v>814.969696969697</v>
      </c>
      <c r="E2279" s="7"/>
      <c r="G2279">
        <v>23.69</v>
      </c>
      <c r="H2279" s="12">
        <v>154.18839079170547</v>
      </c>
      <c r="I2279" s="13">
        <f>$D$2*tarifas!$D$12/24</f>
        <v>1.4541666666666666</v>
      </c>
      <c r="J2279" s="13" t="e">
        <f>VLOOKUP(E2279&amp;" "&amp;F2279,tarifas!$A$13:$D$20,4,FALSE)*H2279</f>
        <v>#N/A</v>
      </c>
      <c r="K2279" s="13">
        <f>IF(F2279="COD1",tarifas!$D$11*(SUMIFS($H$11:$H$8770,$F$11:$F$8770,"=COD1",$B$11:$B$8770,"="&amp;B2279)/COUNTIFS($F$11:$F$8770,"=COD1",$B$11:$B$8770,"="&amp;B2279))/COUNTIFS($A$11:$A$8770,"="&amp;A2279,$F$11:$F$8770,"=COD1"),0)</f>
        <v>0</v>
      </c>
      <c r="L2279" s="13" t="e">
        <f>(VLOOKUP(F2279,tarifas!$C$7:$D$10,2,FALSE)+tarifas!$D$21)*datos!H2279</f>
        <v>#N/A</v>
      </c>
      <c r="M2279">
        <v>153.47310000000002</v>
      </c>
      <c r="N2279" s="13" t="e">
        <f t="shared" si="323"/>
        <v>#N/A</v>
      </c>
      <c r="O2279">
        <f t="shared" si="324"/>
        <v>153.47310000000002</v>
      </c>
      <c r="P2279" s="12">
        <f t="shared" si="325"/>
        <v>0.71529079170545629</v>
      </c>
      <c r="Q2279">
        <f t="shared" si="326"/>
        <v>0</v>
      </c>
      <c r="R2279">
        <f>$D$2*tarifas!$D$12/24</f>
        <v>1.4541666666666666</v>
      </c>
      <c r="S2279" t="e">
        <f>VLOOKUP(E2279&amp;" "&amp;F2279,tarifas!$A$13:$D$20,4,FALSE)*P2279</f>
        <v>#N/A</v>
      </c>
      <c r="T2279">
        <f>IF(F2279="COD1",tarifas!$D$11*(SUMIFS($P$11:$P$8770,$F$11:$F$8770,"=COD1",$B$11:$B$8770,"="&amp;B2279)/COUNTIFS($F$11:$F$8770,"=COD1",$B$11:$B$8770,"="&amp;B2279))/COUNTIFS($A$11:$A$8770,"="&amp;A2279,$F$11:$F$8770,"=COD1"),0)</f>
        <v>0</v>
      </c>
      <c r="U2279" t="e">
        <f>(VLOOKUP(F2279,tarifas!$C$7:$D$10,2,FALSE)+tarifas!$D$21)*datos!P2279</f>
        <v>#N/A</v>
      </c>
      <c r="V2279" t="e">
        <f t="shared" si="327"/>
        <v>#N/A</v>
      </c>
      <c r="W2279">
        <f t="shared" si="328"/>
        <v>0</v>
      </c>
    </row>
    <row r="2280" spans="1:23" x14ac:dyDescent="0.25">
      <c r="A2280">
        <f t="shared" si="321"/>
        <v>94</v>
      </c>
      <c r="B2280">
        <f t="shared" si="322"/>
        <v>4</v>
      </c>
      <c r="C2280" s="1">
        <f t="shared" si="329"/>
        <v>41734.541666661164</v>
      </c>
      <c r="D2280" s="7">
        <v>830.68181818181824</v>
      </c>
      <c r="E2280" s="7"/>
      <c r="G2280">
        <v>17.899999999999999</v>
      </c>
      <c r="H2280" s="12">
        <v>154.63882118103541</v>
      </c>
      <c r="I2280" s="13">
        <f>$D$2*tarifas!$D$12/24</f>
        <v>1.4541666666666666</v>
      </c>
      <c r="J2280" s="13" t="e">
        <f>VLOOKUP(E2280&amp;" "&amp;F2280,tarifas!$A$13:$D$20,4,FALSE)*H2280</f>
        <v>#N/A</v>
      </c>
      <c r="K2280" s="13">
        <f>IF(F2280="COD1",tarifas!$D$11*(SUMIFS($H$11:$H$8770,$F$11:$F$8770,"=COD1",$B$11:$B$8770,"="&amp;B2280)/COUNTIFS($F$11:$F$8770,"=COD1",$B$11:$B$8770,"="&amp;B2280))/COUNTIFS($A$11:$A$8770,"="&amp;A2280,$F$11:$F$8770,"=COD1"),0)</f>
        <v>0</v>
      </c>
      <c r="L2280" s="13" t="e">
        <f>(VLOOKUP(F2280,tarifas!$C$7:$D$10,2,FALSE)+tarifas!$D$21)*datos!H2280</f>
        <v>#N/A</v>
      </c>
      <c r="M2280">
        <v>128.27286000000001</v>
      </c>
      <c r="N2280" s="13" t="e">
        <f t="shared" si="323"/>
        <v>#N/A</v>
      </c>
      <c r="O2280">
        <f t="shared" si="324"/>
        <v>128.27286000000001</v>
      </c>
      <c r="P2280" s="12">
        <f t="shared" si="325"/>
        <v>26.365961181035402</v>
      </c>
      <c r="Q2280">
        <f t="shared" si="326"/>
        <v>0</v>
      </c>
      <c r="R2280">
        <f>$D$2*tarifas!$D$12/24</f>
        <v>1.4541666666666666</v>
      </c>
      <c r="S2280" t="e">
        <f>VLOOKUP(E2280&amp;" "&amp;F2280,tarifas!$A$13:$D$20,4,FALSE)*P2280</f>
        <v>#N/A</v>
      </c>
      <c r="T2280">
        <f>IF(F2280="COD1",tarifas!$D$11*(SUMIFS($P$11:$P$8770,$F$11:$F$8770,"=COD1",$B$11:$B$8770,"="&amp;B2280)/COUNTIFS($F$11:$F$8770,"=COD1",$B$11:$B$8770,"="&amp;B2280))/COUNTIFS($A$11:$A$8770,"="&amp;A2280,$F$11:$F$8770,"=COD1"),0)</f>
        <v>0</v>
      </c>
      <c r="U2280" t="e">
        <f>(VLOOKUP(F2280,tarifas!$C$7:$D$10,2,FALSE)+tarifas!$D$21)*datos!P2280</f>
        <v>#N/A</v>
      </c>
      <c r="V2280" t="e">
        <f t="shared" si="327"/>
        <v>#N/A</v>
      </c>
      <c r="W2280">
        <f t="shared" si="328"/>
        <v>0</v>
      </c>
    </row>
    <row r="2281" spans="1:23" x14ac:dyDescent="0.25">
      <c r="A2281">
        <f t="shared" si="321"/>
        <v>94</v>
      </c>
      <c r="B2281">
        <f t="shared" si="322"/>
        <v>4</v>
      </c>
      <c r="C2281" s="1">
        <f t="shared" si="329"/>
        <v>41734.583333327828</v>
      </c>
      <c r="D2281" s="7">
        <v>814.4545454545455</v>
      </c>
      <c r="E2281" s="7"/>
      <c r="G2281">
        <v>15.1</v>
      </c>
      <c r="H2281" s="12">
        <v>161.36110667162538</v>
      </c>
      <c r="I2281" s="13">
        <f>$D$2*tarifas!$D$12/24</f>
        <v>1.4541666666666666</v>
      </c>
      <c r="J2281" s="13" t="e">
        <f>VLOOKUP(E2281&amp;" "&amp;F2281,tarifas!$A$13:$D$20,4,FALSE)*H2281</f>
        <v>#N/A</v>
      </c>
      <c r="K2281" s="13">
        <f>IF(F2281="COD1",tarifas!$D$11*(SUMIFS($H$11:$H$8770,$F$11:$F$8770,"=COD1",$B$11:$B$8770,"="&amp;B2281)/COUNTIFS($F$11:$F$8770,"=COD1",$B$11:$B$8770,"="&amp;B2281))/COUNTIFS($A$11:$A$8770,"="&amp;A2281,$F$11:$F$8770,"=COD1"),0)</f>
        <v>0</v>
      </c>
      <c r="L2281" s="13" t="e">
        <f>(VLOOKUP(F2281,tarifas!$C$7:$D$10,2,FALSE)+tarifas!$D$21)*datos!H2281</f>
        <v>#N/A</v>
      </c>
      <c r="M2281">
        <v>58.77469</v>
      </c>
      <c r="N2281" s="13" t="e">
        <f t="shared" si="323"/>
        <v>#N/A</v>
      </c>
      <c r="O2281">
        <f t="shared" si="324"/>
        <v>58.77469</v>
      </c>
      <c r="P2281" s="12">
        <f t="shared" si="325"/>
        <v>102.58641667162539</v>
      </c>
      <c r="Q2281">
        <f t="shared" si="326"/>
        <v>0</v>
      </c>
      <c r="R2281">
        <f>$D$2*tarifas!$D$12/24</f>
        <v>1.4541666666666666</v>
      </c>
      <c r="S2281" t="e">
        <f>VLOOKUP(E2281&amp;" "&amp;F2281,tarifas!$A$13:$D$20,4,FALSE)*P2281</f>
        <v>#N/A</v>
      </c>
      <c r="T2281">
        <f>IF(F2281="COD1",tarifas!$D$11*(SUMIFS($P$11:$P$8770,$F$11:$F$8770,"=COD1",$B$11:$B$8770,"="&amp;B2281)/COUNTIFS($F$11:$F$8770,"=COD1",$B$11:$B$8770,"="&amp;B2281))/COUNTIFS($A$11:$A$8770,"="&amp;A2281,$F$11:$F$8770,"=COD1"),0)</f>
        <v>0</v>
      </c>
      <c r="U2281" t="e">
        <f>(VLOOKUP(F2281,tarifas!$C$7:$D$10,2,FALSE)+tarifas!$D$21)*datos!P2281</f>
        <v>#N/A</v>
      </c>
      <c r="V2281" t="e">
        <f t="shared" si="327"/>
        <v>#N/A</v>
      </c>
      <c r="W2281">
        <f t="shared" si="328"/>
        <v>0</v>
      </c>
    </row>
    <row r="2282" spans="1:23" x14ac:dyDescent="0.25">
      <c r="A2282">
        <f t="shared" si="321"/>
        <v>94</v>
      </c>
      <c r="B2282">
        <f t="shared" si="322"/>
        <v>4</v>
      </c>
      <c r="C2282" s="1">
        <f t="shared" si="329"/>
        <v>41734.624999994492</v>
      </c>
      <c r="D2282" s="7">
        <v>742.33333333333337</v>
      </c>
      <c r="E2282" s="7"/>
      <c r="G2282">
        <v>11</v>
      </c>
      <c r="H2282" s="12">
        <v>167.9022517166041</v>
      </c>
      <c r="I2282" s="13">
        <f>$D$2*tarifas!$D$12/24</f>
        <v>1.4541666666666666</v>
      </c>
      <c r="J2282" s="13" t="e">
        <f>VLOOKUP(E2282&amp;" "&amp;F2282,tarifas!$A$13:$D$20,4,FALSE)*H2282</f>
        <v>#N/A</v>
      </c>
      <c r="K2282" s="13">
        <f>IF(F2282="COD1",tarifas!$D$11*(SUMIFS($H$11:$H$8770,$F$11:$F$8770,"=COD1",$B$11:$B$8770,"="&amp;B2282)/COUNTIFS($F$11:$F$8770,"=COD1",$B$11:$B$8770,"="&amp;B2282))/COUNTIFS($A$11:$A$8770,"="&amp;A2282,$F$11:$F$8770,"=COD1"),0)</f>
        <v>0</v>
      </c>
      <c r="L2282" s="13" t="e">
        <f>(VLOOKUP(F2282,tarifas!$C$7:$D$10,2,FALSE)+tarifas!$D$21)*datos!H2282</f>
        <v>#N/A</v>
      </c>
      <c r="M2282">
        <v>81.018460000000005</v>
      </c>
      <c r="N2282" s="13" t="e">
        <f t="shared" si="323"/>
        <v>#N/A</v>
      </c>
      <c r="O2282">
        <f t="shared" si="324"/>
        <v>81.018460000000005</v>
      </c>
      <c r="P2282" s="12">
        <f t="shared" si="325"/>
        <v>86.883791716604094</v>
      </c>
      <c r="Q2282">
        <f t="shared" si="326"/>
        <v>0</v>
      </c>
      <c r="R2282">
        <f>$D$2*tarifas!$D$12/24</f>
        <v>1.4541666666666666</v>
      </c>
      <c r="S2282" t="e">
        <f>VLOOKUP(E2282&amp;" "&amp;F2282,tarifas!$A$13:$D$20,4,FALSE)*P2282</f>
        <v>#N/A</v>
      </c>
      <c r="T2282">
        <f>IF(F2282="COD1",tarifas!$D$11*(SUMIFS($P$11:$P$8770,$F$11:$F$8770,"=COD1",$B$11:$B$8770,"="&amp;B2282)/COUNTIFS($F$11:$F$8770,"=COD1",$B$11:$B$8770,"="&amp;B2282))/COUNTIFS($A$11:$A$8770,"="&amp;A2282,$F$11:$F$8770,"=COD1"),0)</f>
        <v>0</v>
      </c>
      <c r="U2282" t="e">
        <f>(VLOOKUP(F2282,tarifas!$C$7:$D$10,2,FALSE)+tarifas!$D$21)*datos!P2282</f>
        <v>#N/A</v>
      </c>
      <c r="V2282" t="e">
        <f t="shared" si="327"/>
        <v>#N/A</v>
      </c>
      <c r="W2282">
        <f t="shared" si="328"/>
        <v>0</v>
      </c>
    </row>
    <row r="2283" spans="1:23" x14ac:dyDescent="0.25">
      <c r="A2283">
        <f t="shared" si="321"/>
        <v>94</v>
      </c>
      <c r="B2283">
        <f t="shared" si="322"/>
        <v>4</v>
      </c>
      <c r="C2283" s="1">
        <f t="shared" si="329"/>
        <v>41734.666666661156</v>
      </c>
      <c r="D2283" s="7">
        <v>442.5151515151515</v>
      </c>
      <c r="E2283" s="7"/>
      <c r="G2283">
        <v>11</v>
      </c>
      <c r="H2283" s="12">
        <v>167.21044275906576</v>
      </c>
      <c r="I2283" s="13">
        <f>$D$2*tarifas!$D$12/24</f>
        <v>1.4541666666666666</v>
      </c>
      <c r="J2283" s="13" t="e">
        <f>VLOOKUP(E2283&amp;" "&amp;F2283,tarifas!$A$13:$D$20,4,FALSE)*H2283</f>
        <v>#N/A</v>
      </c>
      <c r="K2283" s="13">
        <f>IF(F2283="COD1",tarifas!$D$11*(SUMIFS($H$11:$H$8770,$F$11:$F$8770,"=COD1",$B$11:$B$8770,"="&amp;B2283)/COUNTIFS($F$11:$F$8770,"=COD1",$B$11:$B$8770,"="&amp;B2283))/COUNTIFS($A$11:$A$8770,"="&amp;A2283,$F$11:$F$8770,"=COD1"),0)</f>
        <v>0</v>
      </c>
      <c r="L2283" s="13" t="e">
        <f>(VLOOKUP(F2283,tarifas!$C$7:$D$10,2,FALSE)+tarifas!$D$21)*datos!H2283</f>
        <v>#N/A</v>
      </c>
      <c r="M2283">
        <v>42.063550000000006</v>
      </c>
      <c r="N2283" s="13" t="e">
        <f t="shared" si="323"/>
        <v>#N/A</v>
      </c>
      <c r="O2283">
        <f t="shared" si="324"/>
        <v>42.063550000000006</v>
      </c>
      <c r="P2283" s="12">
        <f t="shared" si="325"/>
        <v>125.14689275906575</v>
      </c>
      <c r="Q2283">
        <f t="shared" si="326"/>
        <v>0</v>
      </c>
      <c r="R2283">
        <f>$D$2*tarifas!$D$12/24</f>
        <v>1.4541666666666666</v>
      </c>
      <c r="S2283" t="e">
        <f>VLOOKUP(E2283&amp;" "&amp;F2283,tarifas!$A$13:$D$20,4,FALSE)*P2283</f>
        <v>#N/A</v>
      </c>
      <c r="T2283">
        <f>IF(F2283="COD1",tarifas!$D$11*(SUMIFS($P$11:$P$8770,$F$11:$F$8770,"=COD1",$B$11:$B$8770,"="&amp;B2283)/COUNTIFS($F$11:$F$8770,"=COD1",$B$11:$B$8770,"="&amp;B2283))/COUNTIFS($A$11:$A$8770,"="&amp;A2283,$F$11:$F$8770,"=COD1"),0)</f>
        <v>0</v>
      </c>
      <c r="U2283" t="e">
        <f>(VLOOKUP(F2283,tarifas!$C$7:$D$10,2,FALSE)+tarifas!$D$21)*datos!P2283</f>
        <v>#N/A</v>
      </c>
      <c r="V2283" t="e">
        <f t="shared" si="327"/>
        <v>#N/A</v>
      </c>
      <c r="W2283">
        <f t="shared" si="328"/>
        <v>0</v>
      </c>
    </row>
    <row r="2284" spans="1:23" x14ac:dyDescent="0.25">
      <c r="A2284">
        <f t="shared" si="321"/>
        <v>94</v>
      </c>
      <c r="B2284">
        <f t="shared" si="322"/>
        <v>4</v>
      </c>
      <c r="C2284" s="1">
        <f t="shared" si="329"/>
        <v>41734.708333327821</v>
      </c>
      <c r="D2284" s="7">
        <v>291.31818181818187</v>
      </c>
      <c r="E2284" s="7"/>
      <c r="G2284">
        <v>15</v>
      </c>
      <c r="H2284" s="12">
        <v>168.41183235175259</v>
      </c>
      <c r="I2284" s="13">
        <f>$D$2*tarifas!$D$12/24</f>
        <v>1.4541666666666666</v>
      </c>
      <c r="J2284" s="13" t="e">
        <f>VLOOKUP(E2284&amp;" "&amp;F2284,tarifas!$A$13:$D$20,4,FALSE)*H2284</f>
        <v>#N/A</v>
      </c>
      <c r="K2284" s="13">
        <f>IF(F2284="COD1",tarifas!$D$11*(SUMIFS($H$11:$H$8770,$F$11:$F$8770,"=COD1",$B$11:$B$8770,"="&amp;B2284)/COUNTIFS($F$11:$F$8770,"=COD1",$B$11:$B$8770,"="&amp;B2284))/COUNTIFS($A$11:$A$8770,"="&amp;A2284,$F$11:$F$8770,"=COD1"),0)</f>
        <v>0</v>
      </c>
      <c r="L2284" s="13" t="e">
        <f>(VLOOKUP(F2284,tarifas!$C$7:$D$10,2,FALSE)+tarifas!$D$21)*datos!H2284</f>
        <v>#N/A</v>
      </c>
      <c r="M2284">
        <v>22.857400000000002</v>
      </c>
      <c r="N2284" s="13" t="e">
        <f t="shared" si="323"/>
        <v>#N/A</v>
      </c>
      <c r="O2284">
        <f t="shared" si="324"/>
        <v>22.857400000000002</v>
      </c>
      <c r="P2284" s="12">
        <f t="shared" si="325"/>
        <v>145.55443235175258</v>
      </c>
      <c r="Q2284">
        <f t="shared" si="326"/>
        <v>0</v>
      </c>
      <c r="R2284">
        <f>$D$2*tarifas!$D$12/24</f>
        <v>1.4541666666666666</v>
      </c>
      <c r="S2284" t="e">
        <f>VLOOKUP(E2284&amp;" "&amp;F2284,tarifas!$A$13:$D$20,4,FALSE)*P2284</f>
        <v>#N/A</v>
      </c>
      <c r="T2284">
        <f>IF(F2284="COD1",tarifas!$D$11*(SUMIFS($P$11:$P$8770,$F$11:$F$8770,"=COD1",$B$11:$B$8770,"="&amp;B2284)/COUNTIFS($F$11:$F$8770,"=COD1",$B$11:$B$8770,"="&amp;B2284))/COUNTIFS($A$11:$A$8770,"="&amp;A2284,$F$11:$F$8770,"=COD1"),0)</f>
        <v>0</v>
      </c>
      <c r="U2284" t="e">
        <f>(VLOOKUP(F2284,tarifas!$C$7:$D$10,2,FALSE)+tarifas!$D$21)*datos!P2284</f>
        <v>#N/A</v>
      </c>
      <c r="V2284" t="e">
        <f t="shared" si="327"/>
        <v>#N/A</v>
      </c>
      <c r="W2284">
        <f t="shared" si="328"/>
        <v>0</v>
      </c>
    </row>
    <row r="2285" spans="1:23" x14ac:dyDescent="0.25">
      <c r="A2285">
        <f t="shared" si="321"/>
        <v>94</v>
      </c>
      <c r="B2285">
        <f t="shared" si="322"/>
        <v>4</v>
      </c>
      <c r="C2285" s="1">
        <f t="shared" si="329"/>
        <v>41734.749999994485</v>
      </c>
      <c r="D2285" s="7">
        <v>55.121212121212118</v>
      </c>
      <c r="E2285" s="7"/>
      <c r="G2285">
        <v>24.15</v>
      </c>
      <c r="H2285" s="12">
        <v>167.52306471978187</v>
      </c>
      <c r="I2285" s="13">
        <f>$D$2*tarifas!$D$12/24</f>
        <v>1.4541666666666666</v>
      </c>
      <c r="J2285" s="13" t="e">
        <f>VLOOKUP(E2285&amp;" "&amp;F2285,tarifas!$A$13:$D$20,4,FALSE)*H2285</f>
        <v>#N/A</v>
      </c>
      <c r="K2285" s="13">
        <f>IF(F2285="COD1",tarifas!$D$11*(SUMIFS($H$11:$H$8770,$F$11:$F$8770,"=COD1",$B$11:$B$8770,"="&amp;B2285)/COUNTIFS($F$11:$F$8770,"=COD1",$B$11:$B$8770,"="&amp;B2285))/COUNTIFS($A$11:$A$8770,"="&amp;A2285,$F$11:$F$8770,"=COD1"),0)</f>
        <v>0</v>
      </c>
      <c r="L2285" s="13" t="e">
        <f>(VLOOKUP(F2285,tarifas!$C$7:$D$10,2,FALSE)+tarifas!$D$21)*datos!H2285</f>
        <v>#N/A</v>
      </c>
      <c r="M2285">
        <v>2.5105900000000001</v>
      </c>
      <c r="N2285" s="13" t="e">
        <f t="shared" si="323"/>
        <v>#N/A</v>
      </c>
      <c r="O2285">
        <f t="shared" si="324"/>
        <v>2.5105900000000001</v>
      </c>
      <c r="P2285" s="12">
        <f t="shared" si="325"/>
        <v>165.01247471978186</v>
      </c>
      <c r="Q2285">
        <f t="shared" si="326"/>
        <v>0</v>
      </c>
      <c r="R2285">
        <f>$D$2*tarifas!$D$12/24</f>
        <v>1.4541666666666666</v>
      </c>
      <c r="S2285" t="e">
        <f>VLOOKUP(E2285&amp;" "&amp;F2285,tarifas!$A$13:$D$20,4,FALSE)*P2285</f>
        <v>#N/A</v>
      </c>
      <c r="T2285">
        <f>IF(F2285="COD1",tarifas!$D$11*(SUMIFS($P$11:$P$8770,$F$11:$F$8770,"=COD1",$B$11:$B$8770,"="&amp;B2285)/COUNTIFS($F$11:$F$8770,"=COD1",$B$11:$B$8770,"="&amp;B2285))/COUNTIFS($A$11:$A$8770,"="&amp;A2285,$F$11:$F$8770,"=COD1"),0)</f>
        <v>0</v>
      </c>
      <c r="U2285" t="e">
        <f>(VLOOKUP(F2285,tarifas!$C$7:$D$10,2,FALSE)+tarifas!$D$21)*datos!P2285</f>
        <v>#N/A</v>
      </c>
      <c r="V2285" t="e">
        <f t="shared" si="327"/>
        <v>#N/A</v>
      </c>
      <c r="W2285">
        <f t="shared" si="328"/>
        <v>0</v>
      </c>
    </row>
    <row r="2286" spans="1:23" x14ac:dyDescent="0.25">
      <c r="A2286">
        <f t="shared" si="321"/>
        <v>94</v>
      </c>
      <c r="B2286">
        <f t="shared" si="322"/>
        <v>4</v>
      </c>
      <c r="C2286" s="1">
        <f t="shared" si="329"/>
        <v>41734.791666661149</v>
      </c>
      <c r="D2286" s="7">
        <v>0</v>
      </c>
      <c r="E2286" s="7"/>
      <c r="G2286">
        <v>34.1</v>
      </c>
      <c r="H2286" s="12">
        <v>179.28788703216631</v>
      </c>
      <c r="I2286" s="13">
        <f>$D$2*tarifas!$D$12/24</f>
        <v>1.4541666666666666</v>
      </c>
      <c r="J2286" s="13" t="e">
        <f>VLOOKUP(E2286&amp;" "&amp;F2286,tarifas!$A$13:$D$20,4,FALSE)*H2286</f>
        <v>#N/A</v>
      </c>
      <c r="K2286" s="13">
        <f>IF(F2286="COD1",tarifas!$D$11*(SUMIFS($H$11:$H$8770,$F$11:$F$8770,"=COD1",$B$11:$B$8770,"="&amp;B2286)/COUNTIFS($F$11:$F$8770,"=COD1",$B$11:$B$8770,"="&amp;B2286))/COUNTIFS($A$11:$A$8770,"="&amp;A2286,$F$11:$F$8770,"=COD1"),0)</f>
        <v>0</v>
      </c>
      <c r="L2286" s="13" t="e">
        <f>(VLOOKUP(F2286,tarifas!$C$7:$D$10,2,FALSE)+tarifas!$D$21)*datos!H2286</f>
        <v>#N/A</v>
      </c>
      <c r="M2286">
        <v>0</v>
      </c>
      <c r="N2286" s="13" t="e">
        <f t="shared" si="323"/>
        <v>#N/A</v>
      </c>
      <c r="O2286">
        <f t="shared" si="324"/>
        <v>0</v>
      </c>
      <c r="P2286" s="12">
        <f t="shared" si="325"/>
        <v>179.28788703216631</v>
      </c>
      <c r="Q2286">
        <f t="shared" si="326"/>
        <v>0</v>
      </c>
      <c r="R2286">
        <f>$D$2*tarifas!$D$12/24</f>
        <v>1.4541666666666666</v>
      </c>
      <c r="S2286" t="e">
        <f>VLOOKUP(E2286&amp;" "&amp;F2286,tarifas!$A$13:$D$20,4,FALSE)*P2286</f>
        <v>#N/A</v>
      </c>
      <c r="T2286">
        <f>IF(F2286="COD1",tarifas!$D$11*(SUMIFS($P$11:$P$8770,$F$11:$F$8770,"=COD1",$B$11:$B$8770,"="&amp;B2286)/COUNTIFS($F$11:$F$8770,"=COD1",$B$11:$B$8770,"="&amp;B2286))/COUNTIFS($A$11:$A$8770,"="&amp;A2286,$F$11:$F$8770,"=COD1"),0)</f>
        <v>0</v>
      </c>
      <c r="U2286" t="e">
        <f>(VLOOKUP(F2286,tarifas!$C$7:$D$10,2,FALSE)+tarifas!$D$21)*datos!P2286</f>
        <v>#N/A</v>
      </c>
      <c r="V2286" t="e">
        <f t="shared" si="327"/>
        <v>#N/A</v>
      </c>
      <c r="W2286">
        <f t="shared" si="328"/>
        <v>0</v>
      </c>
    </row>
    <row r="2287" spans="1:23" x14ac:dyDescent="0.25">
      <c r="A2287">
        <f t="shared" si="321"/>
        <v>94</v>
      </c>
      <c r="B2287">
        <f t="shared" si="322"/>
        <v>4</v>
      </c>
      <c r="C2287" s="1">
        <f t="shared" si="329"/>
        <v>41734.833333327813</v>
      </c>
      <c r="D2287" s="7">
        <v>0</v>
      </c>
      <c r="E2287" s="7"/>
      <c r="G2287">
        <v>39.01</v>
      </c>
      <c r="H2287" s="12">
        <v>173.67897370696946</v>
      </c>
      <c r="I2287" s="13">
        <f>$D$2*tarifas!$D$12/24</f>
        <v>1.4541666666666666</v>
      </c>
      <c r="J2287" s="13" t="e">
        <f>VLOOKUP(E2287&amp;" "&amp;F2287,tarifas!$A$13:$D$20,4,FALSE)*H2287</f>
        <v>#N/A</v>
      </c>
      <c r="K2287" s="13">
        <f>IF(F2287="COD1",tarifas!$D$11*(SUMIFS($H$11:$H$8770,$F$11:$F$8770,"=COD1",$B$11:$B$8770,"="&amp;B2287)/COUNTIFS($F$11:$F$8770,"=COD1",$B$11:$B$8770,"="&amp;B2287))/COUNTIFS($A$11:$A$8770,"="&amp;A2287,$F$11:$F$8770,"=COD1"),0)</f>
        <v>0</v>
      </c>
      <c r="L2287" s="13" t="e">
        <f>(VLOOKUP(F2287,tarifas!$C$7:$D$10,2,FALSE)+tarifas!$D$21)*datos!H2287</f>
        <v>#N/A</v>
      </c>
      <c r="M2287">
        <v>0</v>
      </c>
      <c r="N2287" s="13" t="e">
        <f t="shared" si="323"/>
        <v>#N/A</v>
      </c>
      <c r="O2287">
        <f t="shared" si="324"/>
        <v>0</v>
      </c>
      <c r="P2287" s="12">
        <f t="shared" si="325"/>
        <v>173.67897370696946</v>
      </c>
      <c r="Q2287">
        <f t="shared" si="326"/>
        <v>0</v>
      </c>
      <c r="R2287">
        <f>$D$2*tarifas!$D$12/24</f>
        <v>1.4541666666666666</v>
      </c>
      <c r="S2287" t="e">
        <f>VLOOKUP(E2287&amp;" "&amp;F2287,tarifas!$A$13:$D$20,4,FALSE)*P2287</f>
        <v>#N/A</v>
      </c>
      <c r="T2287">
        <f>IF(F2287="COD1",tarifas!$D$11*(SUMIFS($P$11:$P$8770,$F$11:$F$8770,"=COD1",$B$11:$B$8770,"="&amp;B2287)/COUNTIFS($F$11:$F$8770,"=COD1",$B$11:$B$8770,"="&amp;B2287))/COUNTIFS($A$11:$A$8770,"="&amp;A2287,$F$11:$F$8770,"=COD1"),0)</f>
        <v>0</v>
      </c>
      <c r="U2287" t="e">
        <f>(VLOOKUP(F2287,tarifas!$C$7:$D$10,2,FALSE)+tarifas!$D$21)*datos!P2287</f>
        <v>#N/A</v>
      </c>
      <c r="V2287" t="e">
        <f t="shared" si="327"/>
        <v>#N/A</v>
      </c>
      <c r="W2287">
        <f t="shared" si="328"/>
        <v>0</v>
      </c>
    </row>
    <row r="2288" spans="1:23" x14ac:dyDescent="0.25">
      <c r="A2288">
        <f t="shared" si="321"/>
        <v>94</v>
      </c>
      <c r="B2288">
        <f t="shared" si="322"/>
        <v>4</v>
      </c>
      <c r="C2288" s="1">
        <f t="shared" si="329"/>
        <v>41734.874999994478</v>
      </c>
      <c r="D2288" s="7">
        <v>0</v>
      </c>
      <c r="E2288" s="7"/>
      <c r="G2288">
        <v>37.299999999999997</v>
      </c>
      <c r="H2288" s="12">
        <v>175.96438142627653</v>
      </c>
      <c r="I2288" s="13">
        <f>$D$2*tarifas!$D$12/24</f>
        <v>1.4541666666666666</v>
      </c>
      <c r="J2288" s="13" t="e">
        <f>VLOOKUP(E2288&amp;" "&amp;F2288,tarifas!$A$13:$D$20,4,FALSE)*H2288</f>
        <v>#N/A</v>
      </c>
      <c r="K2288" s="13">
        <f>IF(F2288="COD1",tarifas!$D$11*(SUMIFS($H$11:$H$8770,$F$11:$F$8770,"=COD1",$B$11:$B$8770,"="&amp;B2288)/COUNTIFS($F$11:$F$8770,"=COD1",$B$11:$B$8770,"="&amp;B2288))/COUNTIFS($A$11:$A$8770,"="&amp;A2288,$F$11:$F$8770,"=COD1"),0)</f>
        <v>0</v>
      </c>
      <c r="L2288" s="13" t="e">
        <f>(VLOOKUP(F2288,tarifas!$C$7:$D$10,2,FALSE)+tarifas!$D$21)*datos!H2288</f>
        <v>#N/A</v>
      </c>
      <c r="M2288">
        <v>0</v>
      </c>
      <c r="N2288" s="13" t="e">
        <f t="shared" si="323"/>
        <v>#N/A</v>
      </c>
      <c r="O2288">
        <f t="shared" si="324"/>
        <v>0</v>
      </c>
      <c r="P2288" s="12">
        <f t="shared" si="325"/>
        <v>175.96438142627653</v>
      </c>
      <c r="Q2288">
        <f t="shared" si="326"/>
        <v>0</v>
      </c>
      <c r="R2288">
        <f>$D$2*tarifas!$D$12/24</f>
        <v>1.4541666666666666</v>
      </c>
      <c r="S2288" t="e">
        <f>VLOOKUP(E2288&amp;" "&amp;F2288,tarifas!$A$13:$D$20,4,FALSE)*P2288</f>
        <v>#N/A</v>
      </c>
      <c r="T2288">
        <f>IF(F2288="COD1",tarifas!$D$11*(SUMIFS($P$11:$P$8770,$F$11:$F$8770,"=COD1",$B$11:$B$8770,"="&amp;B2288)/COUNTIFS($F$11:$F$8770,"=COD1",$B$11:$B$8770,"="&amp;B2288))/COUNTIFS($A$11:$A$8770,"="&amp;A2288,$F$11:$F$8770,"=COD1"),0)</f>
        <v>0</v>
      </c>
      <c r="U2288" t="e">
        <f>(VLOOKUP(F2288,tarifas!$C$7:$D$10,2,FALSE)+tarifas!$D$21)*datos!P2288</f>
        <v>#N/A</v>
      </c>
      <c r="V2288" t="e">
        <f t="shared" si="327"/>
        <v>#N/A</v>
      </c>
      <c r="W2288">
        <f t="shared" si="328"/>
        <v>0</v>
      </c>
    </row>
    <row r="2289" spans="1:23" x14ac:dyDescent="0.25">
      <c r="A2289">
        <f t="shared" si="321"/>
        <v>94</v>
      </c>
      <c r="B2289">
        <f t="shared" si="322"/>
        <v>4</v>
      </c>
      <c r="C2289" s="1">
        <f t="shared" si="329"/>
        <v>41734.916666661142</v>
      </c>
      <c r="D2289" s="7">
        <v>0</v>
      </c>
      <c r="E2289" s="7"/>
      <c r="G2289">
        <v>34.1</v>
      </c>
      <c r="H2289" s="12">
        <v>175.53731807327699</v>
      </c>
      <c r="I2289" s="13">
        <f>$D$2*tarifas!$D$12/24</f>
        <v>1.4541666666666666</v>
      </c>
      <c r="J2289" s="13" t="e">
        <f>VLOOKUP(E2289&amp;" "&amp;F2289,tarifas!$A$13:$D$20,4,FALSE)*H2289</f>
        <v>#N/A</v>
      </c>
      <c r="K2289" s="13">
        <f>IF(F2289="COD1",tarifas!$D$11*(SUMIFS($H$11:$H$8770,$F$11:$F$8770,"=COD1",$B$11:$B$8770,"="&amp;B2289)/COUNTIFS($F$11:$F$8770,"=COD1",$B$11:$B$8770,"="&amp;B2289))/COUNTIFS($A$11:$A$8770,"="&amp;A2289,$F$11:$F$8770,"=COD1"),0)</f>
        <v>0</v>
      </c>
      <c r="L2289" s="13" t="e">
        <f>(VLOOKUP(F2289,tarifas!$C$7:$D$10,2,FALSE)+tarifas!$D$21)*datos!H2289</f>
        <v>#N/A</v>
      </c>
      <c r="M2289">
        <v>0</v>
      </c>
      <c r="N2289" s="13" t="e">
        <f t="shared" si="323"/>
        <v>#N/A</v>
      </c>
      <c r="O2289">
        <f t="shared" si="324"/>
        <v>0</v>
      </c>
      <c r="P2289" s="12">
        <f t="shared" si="325"/>
        <v>175.53731807327699</v>
      </c>
      <c r="Q2289">
        <f t="shared" si="326"/>
        <v>0</v>
      </c>
      <c r="R2289">
        <f>$D$2*tarifas!$D$12/24</f>
        <v>1.4541666666666666</v>
      </c>
      <c r="S2289" t="e">
        <f>VLOOKUP(E2289&amp;" "&amp;F2289,tarifas!$A$13:$D$20,4,FALSE)*P2289</f>
        <v>#N/A</v>
      </c>
      <c r="T2289">
        <f>IF(F2289="COD1",tarifas!$D$11*(SUMIFS($P$11:$P$8770,$F$11:$F$8770,"=COD1",$B$11:$B$8770,"="&amp;B2289)/COUNTIFS($F$11:$F$8770,"=COD1",$B$11:$B$8770,"="&amp;B2289))/COUNTIFS($A$11:$A$8770,"="&amp;A2289,$F$11:$F$8770,"=COD1"),0)</f>
        <v>0</v>
      </c>
      <c r="U2289" t="e">
        <f>(VLOOKUP(F2289,tarifas!$C$7:$D$10,2,FALSE)+tarifas!$D$21)*datos!P2289</f>
        <v>#N/A</v>
      </c>
      <c r="V2289" t="e">
        <f t="shared" si="327"/>
        <v>#N/A</v>
      </c>
      <c r="W2289">
        <f t="shared" si="328"/>
        <v>0</v>
      </c>
    </row>
    <row r="2290" spans="1:23" x14ac:dyDescent="0.25">
      <c r="A2290">
        <f t="shared" si="321"/>
        <v>94</v>
      </c>
      <c r="B2290">
        <f t="shared" si="322"/>
        <v>4</v>
      </c>
      <c r="C2290" s="1">
        <f t="shared" si="329"/>
        <v>41734.958333327806</v>
      </c>
      <c r="D2290" s="7">
        <v>0</v>
      </c>
      <c r="E2290" s="7"/>
      <c r="G2290">
        <v>33</v>
      </c>
      <c r="H2290" s="12">
        <v>174.88325278457233</v>
      </c>
      <c r="I2290" s="13">
        <f>$D$2*tarifas!$D$12/24</f>
        <v>1.4541666666666666</v>
      </c>
      <c r="J2290" s="13" t="e">
        <f>VLOOKUP(E2290&amp;" "&amp;F2290,tarifas!$A$13:$D$20,4,FALSE)*H2290</f>
        <v>#N/A</v>
      </c>
      <c r="K2290" s="13">
        <f>IF(F2290="COD1",tarifas!$D$11*(SUMIFS($H$11:$H$8770,$F$11:$F$8770,"=COD1",$B$11:$B$8770,"="&amp;B2290)/COUNTIFS($F$11:$F$8770,"=COD1",$B$11:$B$8770,"="&amp;B2290))/COUNTIFS($A$11:$A$8770,"="&amp;A2290,$F$11:$F$8770,"=COD1"),0)</f>
        <v>0</v>
      </c>
      <c r="L2290" s="13" t="e">
        <f>(VLOOKUP(F2290,tarifas!$C$7:$D$10,2,FALSE)+tarifas!$D$21)*datos!H2290</f>
        <v>#N/A</v>
      </c>
      <c r="M2290">
        <v>0</v>
      </c>
      <c r="N2290" s="13" t="e">
        <f t="shared" si="323"/>
        <v>#N/A</v>
      </c>
      <c r="O2290">
        <f t="shared" si="324"/>
        <v>0</v>
      </c>
      <c r="P2290" s="12">
        <f t="shared" si="325"/>
        <v>174.88325278457233</v>
      </c>
      <c r="Q2290">
        <f t="shared" si="326"/>
        <v>0</v>
      </c>
      <c r="R2290">
        <f>$D$2*tarifas!$D$12/24</f>
        <v>1.4541666666666666</v>
      </c>
      <c r="S2290" t="e">
        <f>VLOOKUP(E2290&amp;" "&amp;F2290,tarifas!$A$13:$D$20,4,FALSE)*P2290</f>
        <v>#N/A</v>
      </c>
      <c r="T2290">
        <f>IF(F2290="COD1",tarifas!$D$11*(SUMIFS($P$11:$P$8770,$F$11:$F$8770,"=COD1",$B$11:$B$8770,"="&amp;B2290)/COUNTIFS($F$11:$F$8770,"=COD1",$B$11:$B$8770,"="&amp;B2290))/COUNTIFS($A$11:$A$8770,"="&amp;A2290,$F$11:$F$8770,"=COD1"),0)</f>
        <v>0</v>
      </c>
      <c r="U2290" t="e">
        <f>(VLOOKUP(F2290,tarifas!$C$7:$D$10,2,FALSE)+tarifas!$D$21)*datos!P2290</f>
        <v>#N/A</v>
      </c>
      <c r="V2290" t="e">
        <f t="shared" si="327"/>
        <v>#N/A</v>
      </c>
      <c r="W2290">
        <f t="shared" si="328"/>
        <v>0</v>
      </c>
    </row>
    <row r="2291" spans="1:23" x14ac:dyDescent="0.25">
      <c r="A2291">
        <f t="shared" si="321"/>
        <v>95</v>
      </c>
      <c r="B2291">
        <f t="shared" si="322"/>
        <v>4</v>
      </c>
      <c r="C2291" s="1">
        <f t="shared" si="329"/>
        <v>41734.99999999447</v>
      </c>
      <c r="D2291" s="7">
        <v>0</v>
      </c>
      <c r="E2291" s="7"/>
      <c r="G2291">
        <v>29.69</v>
      </c>
      <c r="H2291" s="12">
        <v>170.27746416699028</v>
      </c>
      <c r="I2291" s="13">
        <f>$D$2*tarifas!$D$12/24</f>
        <v>1.4541666666666666</v>
      </c>
      <c r="J2291" s="13" t="e">
        <f>VLOOKUP(E2291&amp;" "&amp;F2291,tarifas!$A$13:$D$20,4,FALSE)*H2291</f>
        <v>#N/A</v>
      </c>
      <c r="K2291" s="13">
        <f>IF(F2291="COD1",tarifas!$D$11*(SUMIFS($H$11:$H$8770,$F$11:$F$8770,"=COD1",$B$11:$B$8770,"="&amp;B2291)/COUNTIFS($F$11:$F$8770,"=COD1",$B$11:$B$8770,"="&amp;B2291))/COUNTIFS($A$11:$A$8770,"="&amp;A2291,$F$11:$F$8770,"=COD1"),0)</f>
        <v>0</v>
      </c>
      <c r="L2291" s="13" t="e">
        <f>(VLOOKUP(F2291,tarifas!$C$7:$D$10,2,FALSE)+tarifas!$D$21)*datos!H2291</f>
        <v>#N/A</v>
      </c>
      <c r="M2291">
        <v>0</v>
      </c>
      <c r="N2291" s="13" t="e">
        <f t="shared" si="323"/>
        <v>#N/A</v>
      </c>
      <c r="O2291">
        <f t="shared" si="324"/>
        <v>0</v>
      </c>
      <c r="P2291" s="12">
        <f t="shared" si="325"/>
        <v>170.27746416699028</v>
      </c>
      <c r="Q2291">
        <f t="shared" si="326"/>
        <v>0</v>
      </c>
      <c r="R2291">
        <f>$D$2*tarifas!$D$12/24</f>
        <v>1.4541666666666666</v>
      </c>
      <c r="S2291" t="e">
        <f>VLOOKUP(E2291&amp;" "&amp;F2291,tarifas!$A$13:$D$20,4,FALSE)*P2291</f>
        <v>#N/A</v>
      </c>
      <c r="T2291">
        <f>IF(F2291="COD1",tarifas!$D$11*(SUMIFS($P$11:$P$8770,$F$11:$F$8770,"=COD1",$B$11:$B$8770,"="&amp;B2291)/COUNTIFS($F$11:$F$8770,"=COD1",$B$11:$B$8770,"="&amp;B2291))/COUNTIFS($A$11:$A$8770,"="&amp;A2291,$F$11:$F$8770,"=COD1"),0)</f>
        <v>0</v>
      </c>
      <c r="U2291" t="e">
        <f>(VLOOKUP(F2291,tarifas!$C$7:$D$10,2,FALSE)+tarifas!$D$21)*datos!P2291</f>
        <v>#N/A</v>
      </c>
      <c r="V2291" t="e">
        <f t="shared" si="327"/>
        <v>#N/A</v>
      </c>
      <c r="W2291">
        <f t="shared" si="328"/>
        <v>0</v>
      </c>
    </row>
    <row r="2292" spans="1:23" x14ac:dyDescent="0.25">
      <c r="A2292">
        <f t="shared" si="321"/>
        <v>95</v>
      </c>
      <c r="B2292">
        <f t="shared" si="322"/>
        <v>4</v>
      </c>
      <c r="C2292" s="1">
        <f t="shared" si="329"/>
        <v>41735.041666661135</v>
      </c>
      <c r="D2292" s="7">
        <v>0</v>
      </c>
      <c r="E2292" s="7"/>
      <c r="G2292">
        <v>19.48</v>
      </c>
      <c r="H2292" s="12">
        <v>168.70345300410688</v>
      </c>
      <c r="I2292" s="13">
        <f>$D$2*tarifas!$D$12/24</f>
        <v>1.4541666666666666</v>
      </c>
      <c r="J2292" s="13" t="e">
        <f>VLOOKUP(E2292&amp;" "&amp;F2292,tarifas!$A$13:$D$20,4,FALSE)*H2292</f>
        <v>#N/A</v>
      </c>
      <c r="K2292" s="13">
        <f>IF(F2292="COD1",tarifas!$D$11*(SUMIFS($H$11:$H$8770,$F$11:$F$8770,"=COD1",$B$11:$B$8770,"="&amp;B2292)/COUNTIFS($F$11:$F$8770,"=COD1",$B$11:$B$8770,"="&amp;B2292))/COUNTIFS($A$11:$A$8770,"="&amp;A2292,$F$11:$F$8770,"=COD1"),0)</f>
        <v>0</v>
      </c>
      <c r="L2292" s="13" t="e">
        <f>(VLOOKUP(F2292,tarifas!$C$7:$D$10,2,FALSE)+tarifas!$D$21)*datos!H2292</f>
        <v>#N/A</v>
      </c>
      <c r="M2292">
        <v>0</v>
      </c>
      <c r="N2292" s="13" t="e">
        <f t="shared" si="323"/>
        <v>#N/A</v>
      </c>
      <c r="O2292">
        <f t="shared" si="324"/>
        <v>0</v>
      </c>
      <c r="P2292" s="12">
        <f t="shared" si="325"/>
        <v>168.70345300410688</v>
      </c>
      <c r="Q2292">
        <f t="shared" si="326"/>
        <v>0</v>
      </c>
      <c r="R2292">
        <f>$D$2*tarifas!$D$12/24</f>
        <v>1.4541666666666666</v>
      </c>
      <c r="S2292" t="e">
        <f>VLOOKUP(E2292&amp;" "&amp;F2292,tarifas!$A$13:$D$20,4,FALSE)*P2292</f>
        <v>#N/A</v>
      </c>
      <c r="T2292">
        <f>IF(F2292="COD1",tarifas!$D$11*(SUMIFS($P$11:$P$8770,$F$11:$F$8770,"=COD1",$B$11:$B$8770,"="&amp;B2292)/COUNTIFS($F$11:$F$8770,"=COD1",$B$11:$B$8770,"="&amp;B2292))/COUNTIFS($A$11:$A$8770,"="&amp;A2292,$F$11:$F$8770,"=COD1"),0)</f>
        <v>0</v>
      </c>
      <c r="U2292" t="e">
        <f>(VLOOKUP(F2292,tarifas!$C$7:$D$10,2,FALSE)+tarifas!$D$21)*datos!P2292</f>
        <v>#N/A</v>
      </c>
      <c r="V2292" t="e">
        <f t="shared" si="327"/>
        <v>#N/A</v>
      </c>
      <c r="W2292">
        <f t="shared" si="328"/>
        <v>0</v>
      </c>
    </row>
    <row r="2293" spans="1:23" x14ac:dyDescent="0.25">
      <c r="A2293">
        <f t="shared" si="321"/>
        <v>95</v>
      </c>
      <c r="B2293">
        <f t="shared" si="322"/>
        <v>4</v>
      </c>
      <c r="C2293" s="1">
        <f t="shared" si="329"/>
        <v>41735.083333327799</v>
      </c>
      <c r="D2293" s="7">
        <v>0</v>
      </c>
      <c r="E2293" s="7"/>
      <c r="G2293">
        <v>22.6</v>
      </c>
      <c r="H2293" s="12">
        <v>167.05655205070144</v>
      </c>
      <c r="I2293" s="13">
        <f>$D$2*tarifas!$D$12/24</f>
        <v>1.4541666666666666</v>
      </c>
      <c r="J2293" s="13" t="e">
        <f>VLOOKUP(E2293&amp;" "&amp;F2293,tarifas!$A$13:$D$20,4,FALSE)*H2293</f>
        <v>#N/A</v>
      </c>
      <c r="K2293" s="13">
        <f>IF(F2293="COD1",tarifas!$D$11*(SUMIFS($H$11:$H$8770,$F$11:$F$8770,"=COD1",$B$11:$B$8770,"="&amp;B2293)/COUNTIFS($F$11:$F$8770,"=COD1",$B$11:$B$8770,"="&amp;B2293))/COUNTIFS($A$11:$A$8770,"="&amp;A2293,$F$11:$F$8770,"=COD1"),0)</f>
        <v>0</v>
      </c>
      <c r="L2293" s="13" t="e">
        <f>(VLOOKUP(F2293,tarifas!$C$7:$D$10,2,FALSE)+tarifas!$D$21)*datos!H2293</f>
        <v>#N/A</v>
      </c>
      <c r="M2293">
        <v>0</v>
      </c>
      <c r="N2293" s="13" t="e">
        <f t="shared" si="323"/>
        <v>#N/A</v>
      </c>
      <c r="O2293">
        <f t="shared" si="324"/>
        <v>0</v>
      </c>
      <c r="P2293" s="12">
        <f t="shared" si="325"/>
        <v>167.05655205070144</v>
      </c>
      <c r="Q2293">
        <f t="shared" si="326"/>
        <v>0</v>
      </c>
      <c r="R2293">
        <f>$D$2*tarifas!$D$12/24</f>
        <v>1.4541666666666666</v>
      </c>
      <c r="S2293" t="e">
        <f>VLOOKUP(E2293&amp;" "&amp;F2293,tarifas!$A$13:$D$20,4,FALSE)*P2293</f>
        <v>#N/A</v>
      </c>
      <c r="T2293">
        <f>IF(F2293="COD1",tarifas!$D$11*(SUMIFS($P$11:$P$8770,$F$11:$F$8770,"=COD1",$B$11:$B$8770,"="&amp;B2293)/COUNTIFS($F$11:$F$8770,"=COD1",$B$11:$B$8770,"="&amp;B2293))/COUNTIFS($A$11:$A$8770,"="&amp;A2293,$F$11:$F$8770,"=COD1"),0)</f>
        <v>0</v>
      </c>
      <c r="U2293" t="e">
        <f>(VLOOKUP(F2293,tarifas!$C$7:$D$10,2,FALSE)+tarifas!$D$21)*datos!P2293</f>
        <v>#N/A</v>
      </c>
      <c r="V2293" t="e">
        <f t="shared" si="327"/>
        <v>#N/A</v>
      </c>
      <c r="W2293">
        <f t="shared" si="328"/>
        <v>0</v>
      </c>
    </row>
    <row r="2294" spans="1:23" x14ac:dyDescent="0.25">
      <c r="A2294">
        <f t="shared" si="321"/>
        <v>95</v>
      </c>
      <c r="B2294">
        <f t="shared" si="322"/>
        <v>4</v>
      </c>
      <c r="C2294" s="1">
        <f t="shared" si="329"/>
        <v>41735.124999994463</v>
      </c>
      <c r="D2294" s="7">
        <v>0</v>
      </c>
      <c r="E2294" s="7"/>
      <c r="G2294">
        <v>20</v>
      </c>
      <c r="H2294" s="12">
        <v>164.99761083112389</v>
      </c>
      <c r="I2294" s="13">
        <f>$D$2*tarifas!$D$12/24</f>
        <v>1.4541666666666666</v>
      </c>
      <c r="J2294" s="13" t="e">
        <f>VLOOKUP(E2294&amp;" "&amp;F2294,tarifas!$A$13:$D$20,4,FALSE)*H2294</f>
        <v>#N/A</v>
      </c>
      <c r="K2294" s="13">
        <f>IF(F2294="COD1",tarifas!$D$11*(SUMIFS($H$11:$H$8770,$F$11:$F$8770,"=COD1",$B$11:$B$8770,"="&amp;B2294)/COUNTIFS($F$11:$F$8770,"=COD1",$B$11:$B$8770,"="&amp;B2294))/COUNTIFS($A$11:$A$8770,"="&amp;A2294,$F$11:$F$8770,"=COD1"),0)</f>
        <v>0</v>
      </c>
      <c r="L2294" s="13" t="e">
        <f>(VLOOKUP(F2294,tarifas!$C$7:$D$10,2,FALSE)+tarifas!$D$21)*datos!H2294</f>
        <v>#N/A</v>
      </c>
      <c r="M2294">
        <v>0</v>
      </c>
      <c r="N2294" s="13" t="e">
        <f t="shared" si="323"/>
        <v>#N/A</v>
      </c>
      <c r="O2294">
        <f t="shared" si="324"/>
        <v>0</v>
      </c>
      <c r="P2294" s="12">
        <f t="shared" si="325"/>
        <v>164.99761083112389</v>
      </c>
      <c r="Q2294">
        <f t="shared" si="326"/>
        <v>0</v>
      </c>
      <c r="R2294">
        <f>$D$2*tarifas!$D$12/24</f>
        <v>1.4541666666666666</v>
      </c>
      <c r="S2294" t="e">
        <f>VLOOKUP(E2294&amp;" "&amp;F2294,tarifas!$A$13:$D$20,4,FALSE)*P2294</f>
        <v>#N/A</v>
      </c>
      <c r="T2294">
        <f>IF(F2294="COD1",tarifas!$D$11*(SUMIFS($P$11:$P$8770,$F$11:$F$8770,"=COD1",$B$11:$B$8770,"="&amp;B2294)/COUNTIFS($F$11:$F$8770,"=COD1",$B$11:$B$8770,"="&amp;B2294))/COUNTIFS($A$11:$A$8770,"="&amp;A2294,$F$11:$F$8770,"=COD1"),0)</f>
        <v>0</v>
      </c>
      <c r="U2294" t="e">
        <f>(VLOOKUP(F2294,tarifas!$C$7:$D$10,2,FALSE)+tarifas!$D$21)*datos!P2294</f>
        <v>#N/A</v>
      </c>
      <c r="V2294" t="e">
        <f t="shared" si="327"/>
        <v>#N/A</v>
      </c>
      <c r="W2294">
        <f t="shared" si="328"/>
        <v>0</v>
      </c>
    </row>
    <row r="2295" spans="1:23" x14ac:dyDescent="0.25">
      <c r="A2295">
        <f t="shared" si="321"/>
        <v>95</v>
      </c>
      <c r="B2295">
        <f t="shared" si="322"/>
        <v>4</v>
      </c>
      <c r="C2295" s="1">
        <f t="shared" si="329"/>
        <v>41735.166666661127</v>
      </c>
      <c r="D2295" s="7">
        <v>0</v>
      </c>
      <c r="E2295" s="7"/>
      <c r="G2295">
        <v>20</v>
      </c>
      <c r="H2295" s="12">
        <v>165.49175751489634</v>
      </c>
      <c r="I2295" s="13">
        <f>$D$2*tarifas!$D$12/24</f>
        <v>1.4541666666666666</v>
      </c>
      <c r="J2295" s="13" t="e">
        <f>VLOOKUP(E2295&amp;" "&amp;F2295,tarifas!$A$13:$D$20,4,FALSE)*H2295</f>
        <v>#N/A</v>
      </c>
      <c r="K2295" s="13">
        <f>IF(F2295="COD1",tarifas!$D$11*(SUMIFS($H$11:$H$8770,$F$11:$F$8770,"=COD1",$B$11:$B$8770,"="&amp;B2295)/COUNTIFS($F$11:$F$8770,"=COD1",$B$11:$B$8770,"="&amp;B2295))/COUNTIFS($A$11:$A$8770,"="&amp;A2295,$F$11:$F$8770,"=COD1"),0)</f>
        <v>0</v>
      </c>
      <c r="L2295" s="13" t="e">
        <f>(VLOOKUP(F2295,tarifas!$C$7:$D$10,2,FALSE)+tarifas!$D$21)*datos!H2295</f>
        <v>#N/A</v>
      </c>
      <c r="M2295">
        <v>0</v>
      </c>
      <c r="N2295" s="13" t="e">
        <f t="shared" si="323"/>
        <v>#N/A</v>
      </c>
      <c r="O2295">
        <f t="shared" si="324"/>
        <v>0</v>
      </c>
      <c r="P2295" s="12">
        <f t="shared" si="325"/>
        <v>165.49175751489634</v>
      </c>
      <c r="Q2295">
        <f t="shared" si="326"/>
        <v>0</v>
      </c>
      <c r="R2295">
        <f>$D$2*tarifas!$D$12/24</f>
        <v>1.4541666666666666</v>
      </c>
      <c r="S2295" t="e">
        <f>VLOOKUP(E2295&amp;" "&amp;F2295,tarifas!$A$13:$D$20,4,FALSE)*P2295</f>
        <v>#N/A</v>
      </c>
      <c r="T2295">
        <f>IF(F2295="COD1",tarifas!$D$11*(SUMIFS($P$11:$P$8770,$F$11:$F$8770,"=COD1",$B$11:$B$8770,"="&amp;B2295)/COUNTIFS($F$11:$F$8770,"=COD1",$B$11:$B$8770,"="&amp;B2295))/COUNTIFS($A$11:$A$8770,"="&amp;A2295,$F$11:$F$8770,"=COD1"),0)</f>
        <v>0</v>
      </c>
      <c r="U2295" t="e">
        <f>(VLOOKUP(F2295,tarifas!$C$7:$D$10,2,FALSE)+tarifas!$D$21)*datos!P2295</f>
        <v>#N/A</v>
      </c>
      <c r="V2295" t="e">
        <f t="shared" si="327"/>
        <v>#N/A</v>
      </c>
      <c r="W2295">
        <f t="shared" si="328"/>
        <v>0</v>
      </c>
    </row>
    <row r="2296" spans="1:23" x14ac:dyDescent="0.25">
      <c r="A2296">
        <f t="shared" si="321"/>
        <v>95</v>
      </c>
      <c r="B2296">
        <f t="shared" si="322"/>
        <v>4</v>
      </c>
      <c r="C2296" s="1">
        <f t="shared" si="329"/>
        <v>41735.208333327791</v>
      </c>
      <c r="D2296" s="7">
        <v>0</v>
      </c>
      <c r="E2296" s="7"/>
      <c r="G2296">
        <v>16.8</v>
      </c>
      <c r="H2296" s="12">
        <v>165.92366564217502</v>
      </c>
      <c r="I2296" s="13">
        <f>$D$2*tarifas!$D$12/24</f>
        <v>1.4541666666666666</v>
      </c>
      <c r="J2296" s="13" t="e">
        <f>VLOOKUP(E2296&amp;" "&amp;F2296,tarifas!$A$13:$D$20,4,FALSE)*H2296</f>
        <v>#N/A</v>
      </c>
      <c r="K2296" s="13">
        <f>IF(F2296="COD1",tarifas!$D$11*(SUMIFS($H$11:$H$8770,$F$11:$F$8770,"=COD1",$B$11:$B$8770,"="&amp;B2296)/COUNTIFS($F$11:$F$8770,"=COD1",$B$11:$B$8770,"="&amp;B2296))/COUNTIFS($A$11:$A$8770,"="&amp;A2296,$F$11:$F$8770,"=COD1"),0)</f>
        <v>0</v>
      </c>
      <c r="L2296" s="13" t="e">
        <f>(VLOOKUP(F2296,tarifas!$C$7:$D$10,2,FALSE)+tarifas!$D$21)*datos!H2296</f>
        <v>#N/A</v>
      </c>
      <c r="M2296">
        <v>0</v>
      </c>
      <c r="N2296" s="13" t="e">
        <f t="shared" si="323"/>
        <v>#N/A</v>
      </c>
      <c r="O2296">
        <f t="shared" si="324"/>
        <v>0</v>
      </c>
      <c r="P2296" s="12">
        <f t="shared" si="325"/>
        <v>165.92366564217502</v>
      </c>
      <c r="Q2296">
        <f t="shared" si="326"/>
        <v>0</v>
      </c>
      <c r="R2296">
        <f>$D$2*tarifas!$D$12/24</f>
        <v>1.4541666666666666</v>
      </c>
      <c r="S2296" t="e">
        <f>VLOOKUP(E2296&amp;" "&amp;F2296,tarifas!$A$13:$D$20,4,FALSE)*P2296</f>
        <v>#N/A</v>
      </c>
      <c r="T2296">
        <f>IF(F2296="COD1",tarifas!$D$11*(SUMIFS($P$11:$P$8770,$F$11:$F$8770,"=COD1",$B$11:$B$8770,"="&amp;B2296)/COUNTIFS($F$11:$F$8770,"=COD1",$B$11:$B$8770,"="&amp;B2296))/COUNTIFS($A$11:$A$8770,"="&amp;A2296,$F$11:$F$8770,"=COD1"),0)</f>
        <v>0</v>
      </c>
      <c r="U2296" t="e">
        <f>(VLOOKUP(F2296,tarifas!$C$7:$D$10,2,FALSE)+tarifas!$D$21)*datos!P2296</f>
        <v>#N/A</v>
      </c>
      <c r="V2296" t="e">
        <f t="shared" si="327"/>
        <v>#N/A</v>
      </c>
      <c r="W2296">
        <f t="shared" si="328"/>
        <v>0</v>
      </c>
    </row>
    <row r="2297" spans="1:23" x14ac:dyDescent="0.25">
      <c r="A2297">
        <f t="shared" si="321"/>
        <v>95</v>
      </c>
      <c r="B2297">
        <f t="shared" si="322"/>
        <v>4</v>
      </c>
      <c r="C2297" s="1">
        <f t="shared" si="329"/>
        <v>41735.249999994456</v>
      </c>
      <c r="D2297" s="7">
        <v>0</v>
      </c>
      <c r="E2297" s="7"/>
      <c r="G2297">
        <v>16.8</v>
      </c>
      <c r="H2297" s="12">
        <v>149.75574885500032</v>
      </c>
      <c r="I2297" s="13">
        <f>$D$2*tarifas!$D$12/24</f>
        <v>1.4541666666666666</v>
      </c>
      <c r="J2297" s="13" t="e">
        <f>VLOOKUP(E2297&amp;" "&amp;F2297,tarifas!$A$13:$D$20,4,FALSE)*H2297</f>
        <v>#N/A</v>
      </c>
      <c r="K2297" s="13">
        <f>IF(F2297="COD1",tarifas!$D$11*(SUMIFS($H$11:$H$8770,$F$11:$F$8770,"=COD1",$B$11:$B$8770,"="&amp;B2297)/COUNTIFS($F$11:$F$8770,"=COD1",$B$11:$B$8770,"="&amp;B2297))/COUNTIFS($A$11:$A$8770,"="&amp;A2297,$F$11:$F$8770,"=COD1"),0)</f>
        <v>0</v>
      </c>
      <c r="L2297" s="13" t="e">
        <f>(VLOOKUP(F2297,tarifas!$C$7:$D$10,2,FALSE)+tarifas!$D$21)*datos!H2297</f>
        <v>#N/A</v>
      </c>
      <c r="M2297">
        <v>3.62317</v>
      </c>
      <c r="N2297" s="13" t="e">
        <f t="shared" si="323"/>
        <v>#N/A</v>
      </c>
      <c r="O2297">
        <f t="shared" si="324"/>
        <v>3.62317</v>
      </c>
      <c r="P2297" s="12">
        <f t="shared" si="325"/>
        <v>146.13257885500033</v>
      </c>
      <c r="Q2297">
        <f t="shared" si="326"/>
        <v>0</v>
      </c>
      <c r="R2297">
        <f>$D$2*tarifas!$D$12/24</f>
        <v>1.4541666666666666</v>
      </c>
      <c r="S2297" t="e">
        <f>VLOOKUP(E2297&amp;" "&amp;F2297,tarifas!$A$13:$D$20,4,FALSE)*P2297</f>
        <v>#N/A</v>
      </c>
      <c r="T2297">
        <f>IF(F2297="COD1",tarifas!$D$11*(SUMIFS($P$11:$P$8770,$F$11:$F$8770,"=COD1",$B$11:$B$8770,"="&amp;B2297)/COUNTIFS($F$11:$F$8770,"=COD1",$B$11:$B$8770,"="&amp;B2297))/COUNTIFS($A$11:$A$8770,"="&amp;A2297,$F$11:$F$8770,"=COD1"),0)</f>
        <v>0</v>
      </c>
      <c r="U2297" t="e">
        <f>(VLOOKUP(F2297,tarifas!$C$7:$D$10,2,FALSE)+tarifas!$D$21)*datos!P2297</f>
        <v>#N/A</v>
      </c>
      <c r="V2297" t="e">
        <f t="shared" si="327"/>
        <v>#N/A</v>
      </c>
      <c r="W2297">
        <f t="shared" si="328"/>
        <v>0</v>
      </c>
    </row>
    <row r="2298" spans="1:23" x14ac:dyDescent="0.25">
      <c r="A2298">
        <f t="shared" si="321"/>
        <v>95</v>
      </c>
      <c r="B2298">
        <f t="shared" si="322"/>
        <v>4</v>
      </c>
      <c r="C2298" s="1">
        <f t="shared" si="329"/>
        <v>41735.29166666112</v>
      </c>
      <c r="D2298" s="7">
        <v>11.075757575757574</v>
      </c>
      <c r="E2298" s="7"/>
      <c r="G2298">
        <v>15.9</v>
      </c>
      <c r="H2298" s="12">
        <v>149.08030049081674</v>
      </c>
      <c r="I2298" s="13">
        <f>$D$2*tarifas!$D$12/24</f>
        <v>1.4541666666666666</v>
      </c>
      <c r="J2298" s="13" t="e">
        <f>VLOOKUP(E2298&amp;" "&amp;F2298,tarifas!$A$13:$D$20,4,FALSE)*H2298</f>
        <v>#N/A</v>
      </c>
      <c r="K2298" s="13">
        <f>IF(F2298="COD1",tarifas!$D$11*(SUMIFS($H$11:$H$8770,$F$11:$F$8770,"=COD1",$B$11:$B$8770,"="&amp;B2298)/COUNTIFS($F$11:$F$8770,"=COD1",$B$11:$B$8770,"="&amp;B2298))/COUNTIFS($A$11:$A$8770,"="&amp;A2298,$F$11:$F$8770,"=COD1"),0)</f>
        <v>0</v>
      </c>
      <c r="L2298" s="13" t="e">
        <f>(VLOOKUP(F2298,tarifas!$C$7:$D$10,2,FALSE)+tarifas!$D$21)*datos!H2298</f>
        <v>#N/A</v>
      </c>
      <c r="M2298">
        <v>74.502579999999995</v>
      </c>
      <c r="N2298" s="13" t="e">
        <f t="shared" si="323"/>
        <v>#N/A</v>
      </c>
      <c r="O2298">
        <f t="shared" si="324"/>
        <v>74.502579999999995</v>
      </c>
      <c r="P2298" s="12">
        <f t="shared" si="325"/>
        <v>74.577720490816745</v>
      </c>
      <c r="Q2298">
        <f t="shared" si="326"/>
        <v>0</v>
      </c>
      <c r="R2298">
        <f>$D$2*tarifas!$D$12/24</f>
        <v>1.4541666666666666</v>
      </c>
      <c r="S2298" t="e">
        <f>VLOOKUP(E2298&amp;" "&amp;F2298,tarifas!$A$13:$D$20,4,FALSE)*P2298</f>
        <v>#N/A</v>
      </c>
      <c r="T2298">
        <f>IF(F2298="COD1",tarifas!$D$11*(SUMIFS($P$11:$P$8770,$F$11:$F$8770,"=COD1",$B$11:$B$8770,"="&amp;B2298)/COUNTIFS($F$11:$F$8770,"=COD1",$B$11:$B$8770,"="&amp;B2298))/COUNTIFS($A$11:$A$8770,"="&amp;A2298,$F$11:$F$8770,"=COD1"),0)</f>
        <v>0</v>
      </c>
      <c r="U2298" t="e">
        <f>(VLOOKUP(F2298,tarifas!$C$7:$D$10,2,FALSE)+tarifas!$D$21)*datos!P2298</f>
        <v>#N/A</v>
      </c>
      <c r="V2298" t="e">
        <f t="shared" si="327"/>
        <v>#N/A</v>
      </c>
      <c r="W2298">
        <f t="shared" si="328"/>
        <v>0</v>
      </c>
    </row>
    <row r="2299" spans="1:23" x14ac:dyDescent="0.25">
      <c r="A2299">
        <f t="shared" si="321"/>
        <v>95</v>
      </c>
      <c r="B2299">
        <f t="shared" si="322"/>
        <v>4</v>
      </c>
      <c r="C2299" s="1">
        <f t="shared" si="329"/>
        <v>41735.333333327784</v>
      </c>
      <c r="D2299" s="7">
        <v>107.15151515151516</v>
      </c>
      <c r="E2299" s="7"/>
      <c r="G2299">
        <v>16.8</v>
      </c>
      <c r="H2299" s="12">
        <v>149.3638759347117</v>
      </c>
      <c r="I2299" s="13">
        <f>$D$2*tarifas!$D$12/24</f>
        <v>1.4541666666666666</v>
      </c>
      <c r="J2299" s="13" t="e">
        <f>VLOOKUP(E2299&amp;" "&amp;F2299,tarifas!$A$13:$D$20,4,FALSE)*H2299</f>
        <v>#N/A</v>
      </c>
      <c r="K2299" s="13">
        <f>IF(F2299="COD1",tarifas!$D$11*(SUMIFS($H$11:$H$8770,$F$11:$F$8770,"=COD1",$B$11:$B$8770,"="&amp;B2299)/COUNTIFS($F$11:$F$8770,"=COD1",$B$11:$B$8770,"="&amp;B2299))/COUNTIFS($A$11:$A$8770,"="&amp;A2299,$F$11:$F$8770,"=COD1"),0)</f>
        <v>0</v>
      </c>
      <c r="L2299" s="13" t="e">
        <f>(VLOOKUP(F2299,tarifas!$C$7:$D$10,2,FALSE)+tarifas!$D$21)*datos!H2299</f>
        <v>#N/A</v>
      </c>
      <c r="M2299">
        <v>199.35679000000002</v>
      </c>
      <c r="N2299" s="13" t="e">
        <f t="shared" si="323"/>
        <v>#N/A</v>
      </c>
      <c r="O2299">
        <f t="shared" si="324"/>
        <v>149.3638759347117</v>
      </c>
      <c r="P2299" s="12">
        <f t="shared" si="325"/>
        <v>0</v>
      </c>
      <c r="Q2299">
        <f t="shared" si="326"/>
        <v>49.992914065288318</v>
      </c>
      <c r="R2299">
        <f>$D$2*tarifas!$D$12/24</f>
        <v>1.4541666666666666</v>
      </c>
      <c r="S2299" t="e">
        <f>VLOOKUP(E2299&amp;" "&amp;F2299,tarifas!$A$13:$D$20,4,FALSE)*P2299</f>
        <v>#N/A</v>
      </c>
      <c r="T2299">
        <f>IF(F2299="COD1",tarifas!$D$11*(SUMIFS($P$11:$P$8770,$F$11:$F$8770,"=COD1",$B$11:$B$8770,"="&amp;B2299)/COUNTIFS($F$11:$F$8770,"=COD1",$B$11:$B$8770,"="&amp;B2299))/COUNTIFS($A$11:$A$8770,"="&amp;A2299,$F$11:$F$8770,"=COD1"),0)</f>
        <v>0</v>
      </c>
      <c r="U2299" t="e">
        <f>(VLOOKUP(F2299,tarifas!$C$7:$D$10,2,FALSE)+tarifas!$D$21)*datos!P2299</f>
        <v>#N/A</v>
      </c>
      <c r="V2299" t="e">
        <f t="shared" si="327"/>
        <v>#N/A</v>
      </c>
      <c r="W2299">
        <f t="shared" si="328"/>
        <v>0.75589286066715944</v>
      </c>
    </row>
    <row r="2300" spans="1:23" x14ac:dyDescent="0.25">
      <c r="A2300">
        <f t="shared" si="321"/>
        <v>95</v>
      </c>
      <c r="B2300">
        <f t="shared" si="322"/>
        <v>4</v>
      </c>
      <c r="C2300" s="1">
        <f t="shared" si="329"/>
        <v>41735.374999994448</v>
      </c>
      <c r="D2300" s="7">
        <v>241.09090909090912</v>
      </c>
      <c r="E2300" s="7"/>
      <c r="G2300">
        <v>22</v>
      </c>
      <c r="H2300" s="12">
        <v>149.93828553613588</v>
      </c>
      <c r="I2300" s="13">
        <f>$D$2*tarifas!$D$12/24</f>
        <v>1.4541666666666666</v>
      </c>
      <c r="J2300" s="13" t="e">
        <f>VLOOKUP(E2300&amp;" "&amp;F2300,tarifas!$A$13:$D$20,4,FALSE)*H2300</f>
        <v>#N/A</v>
      </c>
      <c r="K2300" s="13">
        <f>IF(F2300="COD1",tarifas!$D$11*(SUMIFS($H$11:$H$8770,$F$11:$F$8770,"=COD1",$B$11:$B$8770,"="&amp;B2300)/COUNTIFS($F$11:$F$8770,"=COD1",$B$11:$B$8770,"="&amp;B2300))/COUNTIFS($A$11:$A$8770,"="&amp;A2300,$F$11:$F$8770,"=COD1"),0)</f>
        <v>0</v>
      </c>
      <c r="L2300" s="13" t="e">
        <f>(VLOOKUP(F2300,tarifas!$C$7:$D$10,2,FALSE)+tarifas!$D$21)*datos!H2300</f>
        <v>#N/A</v>
      </c>
      <c r="M2300">
        <v>116.20648</v>
      </c>
      <c r="N2300" s="13" t="e">
        <f t="shared" si="323"/>
        <v>#N/A</v>
      </c>
      <c r="O2300">
        <f t="shared" si="324"/>
        <v>116.20648</v>
      </c>
      <c r="P2300" s="12">
        <f t="shared" si="325"/>
        <v>33.73180553613588</v>
      </c>
      <c r="Q2300">
        <f t="shared" si="326"/>
        <v>0</v>
      </c>
      <c r="R2300">
        <f>$D$2*tarifas!$D$12/24</f>
        <v>1.4541666666666666</v>
      </c>
      <c r="S2300" t="e">
        <f>VLOOKUP(E2300&amp;" "&amp;F2300,tarifas!$A$13:$D$20,4,FALSE)*P2300</f>
        <v>#N/A</v>
      </c>
      <c r="T2300">
        <f>IF(F2300="COD1",tarifas!$D$11*(SUMIFS($P$11:$P$8770,$F$11:$F$8770,"=COD1",$B$11:$B$8770,"="&amp;B2300)/COUNTIFS($F$11:$F$8770,"=COD1",$B$11:$B$8770,"="&amp;B2300))/COUNTIFS($A$11:$A$8770,"="&amp;A2300,$F$11:$F$8770,"=COD1"),0)</f>
        <v>0</v>
      </c>
      <c r="U2300" t="e">
        <f>(VLOOKUP(F2300,tarifas!$C$7:$D$10,2,FALSE)+tarifas!$D$21)*datos!P2300</f>
        <v>#N/A</v>
      </c>
      <c r="V2300" t="e">
        <f t="shared" si="327"/>
        <v>#N/A</v>
      </c>
      <c r="W2300">
        <f t="shared" si="328"/>
        <v>0</v>
      </c>
    </row>
    <row r="2301" spans="1:23" x14ac:dyDescent="0.25">
      <c r="A2301">
        <f t="shared" si="321"/>
        <v>95</v>
      </c>
      <c r="B2301">
        <f t="shared" si="322"/>
        <v>4</v>
      </c>
      <c r="C2301" s="1">
        <f t="shared" si="329"/>
        <v>41735.416666661113</v>
      </c>
      <c r="D2301" s="7">
        <v>439.42424242424238</v>
      </c>
      <c r="E2301" s="7"/>
      <c r="G2301">
        <v>20.5</v>
      </c>
      <c r="H2301" s="12">
        <v>148.98552347433892</v>
      </c>
      <c r="I2301" s="13">
        <f>$D$2*tarifas!$D$12/24</f>
        <v>1.4541666666666666</v>
      </c>
      <c r="J2301" s="13" t="e">
        <f>VLOOKUP(E2301&amp;" "&amp;F2301,tarifas!$A$13:$D$20,4,FALSE)*H2301</f>
        <v>#N/A</v>
      </c>
      <c r="K2301" s="13">
        <f>IF(F2301="COD1",tarifas!$D$11*(SUMIFS($H$11:$H$8770,$F$11:$F$8770,"=COD1",$B$11:$B$8770,"="&amp;B2301)/COUNTIFS($F$11:$F$8770,"=COD1",$B$11:$B$8770,"="&amp;B2301))/COUNTIFS($A$11:$A$8770,"="&amp;A2301,$F$11:$F$8770,"=COD1"),0)</f>
        <v>0</v>
      </c>
      <c r="L2301" s="13" t="e">
        <f>(VLOOKUP(F2301,tarifas!$C$7:$D$10,2,FALSE)+tarifas!$D$21)*datos!H2301</f>
        <v>#N/A</v>
      </c>
      <c r="M2301">
        <v>206.77651</v>
      </c>
      <c r="N2301" s="13" t="e">
        <f t="shared" si="323"/>
        <v>#N/A</v>
      </c>
      <c r="O2301">
        <f t="shared" si="324"/>
        <v>148.98552347433892</v>
      </c>
      <c r="P2301" s="12">
        <f t="shared" si="325"/>
        <v>0</v>
      </c>
      <c r="Q2301">
        <f t="shared" si="326"/>
        <v>57.790986525661083</v>
      </c>
      <c r="R2301">
        <f>$D$2*tarifas!$D$12/24</f>
        <v>1.4541666666666666</v>
      </c>
      <c r="S2301" t="e">
        <f>VLOOKUP(E2301&amp;" "&amp;F2301,tarifas!$A$13:$D$20,4,FALSE)*P2301</f>
        <v>#N/A</v>
      </c>
      <c r="T2301">
        <f>IF(F2301="COD1",tarifas!$D$11*(SUMIFS($P$11:$P$8770,$F$11:$F$8770,"=COD1",$B$11:$B$8770,"="&amp;B2301)/COUNTIFS($F$11:$F$8770,"=COD1",$B$11:$B$8770,"="&amp;B2301))/COUNTIFS($A$11:$A$8770,"="&amp;A2301,$F$11:$F$8770,"=COD1"),0)</f>
        <v>0</v>
      </c>
      <c r="U2301" t="e">
        <f>(VLOOKUP(F2301,tarifas!$C$7:$D$10,2,FALSE)+tarifas!$D$21)*datos!P2301</f>
        <v>#N/A</v>
      </c>
      <c r="V2301" t="e">
        <f t="shared" si="327"/>
        <v>#N/A</v>
      </c>
      <c r="W2301">
        <f t="shared" si="328"/>
        <v>1.0662437013984469</v>
      </c>
    </row>
    <row r="2302" spans="1:23" x14ac:dyDescent="0.25">
      <c r="A2302">
        <f t="shared" si="321"/>
        <v>95</v>
      </c>
      <c r="B2302">
        <f t="shared" si="322"/>
        <v>4</v>
      </c>
      <c r="C2302" s="1">
        <f t="shared" si="329"/>
        <v>41735.458333327777</v>
      </c>
      <c r="D2302" s="7">
        <v>679.22727272727275</v>
      </c>
      <c r="E2302" s="7"/>
      <c r="G2302">
        <v>19.489999999999998</v>
      </c>
      <c r="H2302" s="12">
        <v>150.73593375089061</v>
      </c>
      <c r="I2302" s="13">
        <f>$D$2*tarifas!$D$12/24</f>
        <v>1.4541666666666666</v>
      </c>
      <c r="J2302" s="13" t="e">
        <f>VLOOKUP(E2302&amp;" "&amp;F2302,tarifas!$A$13:$D$20,4,FALSE)*H2302</f>
        <v>#N/A</v>
      </c>
      <c r="K2302" s="13">
        <f>IF(F2302="COD1",tarifas!$D$11*(SUMIFS($H$11:$H$8770,$F$11:$F$8770,"=COD1",$B$11:$B$8770,"="&amp;B2302)/COUNTIFS($F$11:$F$8770,"=COD1",$B$11:$B$8770,"="&amp;B2302))/COUNTIFS($A$11:$A$8770,"="&amp;A2302,$F$11:$F$8770,"=COD1"),0)</f>
        <v>0</v>
      </c>
      <c r="L2302" s="13" t="e">
        <f>(VLOOKUP(F2302,tarifas!$C$7:$D$10,2,FALSE)+tarifas!$D$21)*datos!H2302</f>
        <v>#N/A</v>
      </c>
      <c r="M2302">
        <v>168.14310999999998</v>
      </c>
      <c r="N2302" s="13" t="e">
        <f t="shared" si="323"/>
        <v>#N/A</v>
      </c>
      <c r="O2302">
        <f t="shared" si="324"/>
        <v>150.73593375089061</v>
      </c>
      <c r="P2302" s="12">
        <f t="shared" si="325"/>
        <v>0</v>
      </c>
      <c r="Q2302">
        <f t="shared" si="326"/>
        <v>17.407176249109369</v>
      </c>
      <c r="R2302">
        <f>$D$2*tarifas!$D$12/24</f>
        <v>1.4541666666666666</v>
      </c>
      <c r="S2302" t="e">
        <f>VLOOKUP(E2302&amp;" "&amp;F2302,tarifas!$A$13:$D$20,4,FALSE)*P2302</f>
        <v>#N/A</v>
      </c>
      <c r="T2302">
        <f>IF(F2302="COD1",tarifas!$D$11*(SUMIFS($P$11:$P$8770,$F$11:$F$8770,"=COD1",$B$11:$B$8770,"="&amp;B2302)/COUNTIFS($F$11:$F$8770,"=COD1",$B$11:$B$8770,"="&amp;B2302))/COUNTIFS($A$11:$A$8770,"="&amp;A2302,$F$11:$F$8770,"=COD1"),0)</f>
        <v>0</v>
      </c>
      <c r="U2302" t="e">
        <f>(VLOOKUP(F2302,tarifas!$C$7:$D$10,2,FALSE)+tarifas!$D$21)*datos!P2302</f>
        <v>#N/A</v>
      </c>
      <c r="V2302" t="e">
        <f t="shared" si="327"/>
        <v>#N/A</v>
      </c>
      <c r="W2302">
        <f t="shared" si="328"/>
        <v>0.30533927858562748</v>
      </c>
    </row>
    <row r="2303" spans="1:23" x14ac:dyDescent="0.25">
      <c r="A2303">
        <f t="shared" si="321"/>
        <v>95</v>
      </c>
      <c r="B2303">
        <f t="shared" si="322"/>
        <v>4</v>
      </c>
      <c r="C2303" s="1">
        <f t="shared" si="329"/>
        <v>41735.499999994441</v>
      </c>
      <c r="D2303" s="7">
        <v>624.10606060606051</v>
      </c>
      <c r="E2303" s="7"/>
      <c r="G2303">
        <v>19.5</v>
      </c>
      <c r="H2303" s="12">
        <v>150.34412517712434</v>
      </c>
      <c r="I2303" s="13">
        <f>$D$2*tarifas!$D$12/24</f>
        <v>1.4541666666666666</v>
      </c>
      <c r="J2303" s="13" t="e">
        <f>VLOOKUP(E2303&amp;" "&amp;F2303,tarifas!$A$13:$D$20,4,FALSE)*H2303</f>
        <v>#N/A</v>
      </c>
      <c r="K2303" s="13">
        <f>IF(F2303="COD1",tarifas!$D$11*(SUMIFS($H$11:$H$8770,$F$11:$F$8770,"=COD1",$B$11:$B$8770,"="&amp;B2303)/COUNTIFS($F$11:$F$8770,"=COD1",$B$11:$B$8770,"="&amp;B2303))/COUNTIFS($A$11:$A$8770,"="&amp;A2303,$F$11:$F$8770,"=COD1"),0)</f>
        <v>0</v>
      </c>
      <c r="L2303" s="13" t="e">
        <f>(VLOOKUP(F2303,tarifas!$C$7:$D$10,2,FALSE)+tarifas!$D$21)*datos!H2303</f>
        <v>#N/A</v>
      </c>
      <c r="M2303">
        <v>386.54431</v>
      </c>
      <c r="N2303" s="13" t="e">
        <f t="shared" si="323"/>
        <v>#N/A</v>
      </c>
      <c r="O2303">
        <f t="shared" si="324"/>
        <v>150.34412517712434</v>
      </c>
      <c r="P2303" s="12">
        <f t="shared" si="325"/>
        <v>0</v>
      </c>
      <c r="Q2303">
        <f t="shared" si="326"/>
        <v>236.20018482287566</v>
      </c>
      <c r="R2303">
        <f>$D$2*tarifas!$D$12/24</f>
        <v>1.4541666666666666</v>
      </c>
      <c r="S2303" t="e">
        <f>VLOOKUP(E2303&amp;" "&amp;F2303,tarifas!$A$13:$D$20,4,FALSE)*P2303</f>
        <v>#N/A</v>
      </c>
      <c r="T2303">
        <f>IF(F2303="COD1",tarifas!$D$11*(SUMIFS($P$11:$P$8770,$F$11:$F$8770,"=COD1",$B$11:$B$8770,"="&amp;B2303)/COUNTIFS($F$11:$F$8770,"=COD1",$B$11:$B$8770,"="&amp;B2303))/COUNTIFS($A$11:$A$8770,"="&amp;A2303,$F$11:$F$8770,"=COD1"),0)</f>
        <v>0</v>
      </c>
      <c r="U2303" t="e">
        <f>(VLOOKUP(F2303,tarifas!$C$7:$D$10,2,FALSE)+tarifas!$D$21)*datos!P2303</f>
        <v>#N/A</v>
      </c>
      <c r="V2303" t="e">
        <f t="shared" si="327"/>
        <v>#N/A</v>
      </c>
      <c r="W2303">
        <f t="shared" si="328"/>
        <v>4.1453132436414677</v>
      </c>
    </row>
    <row r="2304" spans="1:23" x14ac:dyDescent="0.25">
      <c r="A2304">
        <f t="shared" si="321"/>
        <v>95</v>
      </c>
      <c r="B2304">
        <f t="shared" si="322"/>
        <v>4</v>
      </c>
      <c r="C2304" s="1">
        <f t="shared" si="329"/>
        <v>41735.541666661105</v>
      </c>
      <c r="D2304" s="7">
        <v>574.65151515151513</v>
      </c>
      <c r="E2304" s="7"/>
      <c r="G2304">
        <v>18</v>
      </c>
      <c r="H2304" s="12">
        <v>151.02999734094928</v>
      </c>
      <c r="I2304" s="13">
        <f>$D$2*tarifas!$D$12/24</f>
        <v>1.4541666666666666</v>
      </c>
      <c r="J2304" s="13" t="e">
        <f>VLOOKUP(E2304&amp;" "&amp;F2304,tarifas!$A$13:$D$20,4,FALSE)*H2304</f>
        <v>#N/A</v>
      </c>
      <c r="K2304" s="13">
        <f>IF(F2304="COD1",tarifas!$D$11*(SUMIFS($H$11:$H$8770,$F$11:$F$8770,"=COD1",$B$11:$B$8770,"="&amp;B2304)/COUNTIFS($F$11:$F$8770,"=COD1",$B$11:$B$8770,"="&amp;B2304))/COUNTIFS($A$11:$A$8770,"="&amp;A2304,$F$11:$F$8770,"=COD1"),0)</f>
        <v>0</v>
      </c>
      <c r="L2304" s="13" t="e">
        <f>(VLOOKUP(F2304,tarifas!$C$7:$D$10,2,FALSE)+tarifas!$D$21)*datos!H2304</f>
        <v>#N/A</v>
      </c>
      <c r="M2304">
        <v>229.89363</v>
      </c>
      <c r="N2304" s="13" t="e">
        <f t="shared" si="323"/>
        <v>#N/A</v>
      </c>
      <c r="O2304">
        <f t="shared" si="324"/>
        <v>151.02999734094928</v>
      </c>
      <c r="P2304" s="12">
        <f t="shared" si="325"/>
        <v>0</v>
      </c>
      <c r="Q2304">
        <f t="shared" si="326"/>
        <v>78.863632659050722</v>
      </c>
      <c r="R2304">
        <f>$D$2*tarifas!$D$12/24</f>
        <v>1.4541666666666666</v>
      </c>
      <c r="S2304" t="e">
        <f>VLOOKUP(E2304&amp;" "&amp;F2304,tarifas!$A$13:$D$20,4,FALSE)*P2304</f>
        <v>#N/A</v>
      </c>
      <c r="T2304">
        <f>IF(F2304="COD1",tarifas!$D$11*(SUMIFS($P$11:$P$8770,$F$11:$F$8770,"=COD1",$B$11:$B$8770,"="&amp;B2304)/COUNTIFS($F$11:$F$8770,"=COD1",$B$11:$B$8770,"="&amp;B2304))/COUNTIFS($A$11:$A$8770,"="&amp;A2304,$F$11:$F$8770,"=COD1"),0)</f>
        <v>0</v>
      </c>
      <c r="U2304" t="e">
        <f>(VLOOKUP(F2304,tarifas!$C$7:$D$10,2,FALSE)+tarifas!$D$21)*datos!P2304</f>
        <v>#N/A</v>
      </c>
      <c r="V2304" t="e">
        <f t="shared" si="327"/>
        <v>#N/A</v>
      </c>
      <c r="W2304">
        <f t="shared" si="328"/>
        <v>1.2775908490766217</v>
      </c>
    </row>
    <row r="2305" spans="1:23" x14ac:dyDescent="0.25">
      <c r="A2305">
        <f t="shared" si="321"/>
        <v>95</v>
      </c>
      <c r="B2305">
        <f t="shared" si="322"/>
        <v>4</v>
      </c>
      <c r="C2305" s="1">
        <f t="shared" si="329"/>
        <v>41735.58333332777</v>
      </c>
      <c r="D2305" s="7">
        <v>428.09090909090907</v>
      </c>
      <c r="E2305" s="7"/>
      <c r="G2305">
        <v>15.9</v>
      </c>
      <c r="H2305" s="12">
        <v>153.2856276211088</v>
      </c>
      <c r="I2305" s="13">
        <f>$D$2*tarifas!$D$12/24</f>
        <v>1.4541666666666666</v>
      </c>
      <c r="J2305" s="13" t="e">
        <f>VLOOKUP(E2305&amp;" "&amp;F2305,tarifas!$A$13:$D$20,4,FALSE)*H2305</f>
        <v>#N/A</v>
      </c>
      <c r="K2305" s="13">
        <f>IF(F2305="COD1",tarifas!$D$11*(SUMIFS($H$11:$H$8770,$F$11:$F$8770,"=COD1",$B$11:$B$8770,"="&amp;B2305)/COUNTIFS($F$11:$F$8770,"=COD1",$B$11:$B$8770,"="&amp;B2305))/COUNTIFS($A$11:$A$8770,"="&amp;A2305,$F$11:$F$8770,"=COD1"),0)</f>
        <v>0</v>
      </c>
      <c r="L2305" s="13" t="e">
        <f>(VLOOKUP(F2305,tarifas!$C$7:$D$10,2,FALSE)+tarifas!$D$21)*datos!H2305</f>
        <v>#N/A</v>
      </c>
      <c r="M2305">
        <v>337.38483000000002</v>
      </c>
      <c r="N2305" s="13" t="e">
        <f t="shared" si="323"/>
        <v>#N/A</v>
      </c>
      <c r="O2305">
        <f t="shared" si="324"/>
        <v>153.2856276211088</v>
      </c>
      <c r="P2305" s="12">
        <f t="shared" si="325"/>
        <v>0</v>
      </c>
      <c r="Q2305">
        <f t="shared" si="326"/>
        <v>184.09920237889122</v>
      </c>
      <c r="R2305">
        <f>$D$2*tarifas!$D$12/24</f>
        <v>1.4541666666666666</v>
      </c>
      <c r="S2305" t="e">
        <f>VLOOKUP(E2305&amp;" "&amp;F2305,tarifas!$A$13:$D$20,4,FALSE)*P2305</f>
        <v>#N/A</v>
      </c>
      <c r="T2305">
        <f>IF(F2305="COD1",tarifas!$D$11*(SUMIFS($P$11:$P$8770,$F$11:$F$8770,"=COD1",$B$11:$B$8770,"="&amp;B2305)/COUNTIFS($F$11:$F$8770,"=COD1",$B$11:$B$8770,"="&amp;B2305))/COUNTIFS($A$11:$A$8770,"="&amp;A2305,$F$11:$F$8770,"=COD1"),0)</f>
        <v>0</v>
      </c>
      <c r="U2305" t="e">
        <f>(VLOOKUP(F2305,tarifas!$C$7:$D$10,2,FALSE)+tarifas!$D$21)*datos!P2305</f>
        <v>#N/A</v>
      </c>
      <c r="V2305" t="e">
        <f t="shared" si="327"/>
        <v>#N/A</v>
      </c>
      <c r="W2305">
        <f t="shared" si="328"/>
        <v>2.6344595860419333</v>
      </c>
    </row>
    <row r="2306" spans="1:23" x14ac:dyDescent="0.25">
      <c r="A2306">
        <f t="shared" si="321"/>
        <v>95</v>
      </c>
      <c r="B2306">
        <f t="shared" si="322"/>
        <v>4</v>
      </c>
      <c r="C2306" s="1">
        <f t="shared" si="329"/>
        <v>41735.624999994434</v>
      </c>
      <c r="D2306" s="7">
        <v>342.31818181818181</v>
      </c>
      <c r="E2306" s="7"/>
      <c r="G2306">
        <v>12.4</v>
      </c>
      <c r="H2306" s="12">
        <v>158.34223709152457</v>
      </c>
      <c r="I2306" s="13">
        <f>$D$2*tarifas!$D$12/24</f>
        <v>1.4541666666666666</v>
      </c>
      <c r="J2306" s="13" t="e">
        <f>VLOOKUP(E2306&amp;" "&amp;F2306,tarifas!$A$13:$D$20,4,FALSE)*H2306</f>
        <v>#N/A</v>
      </c>
      <c r="K2306" s="13">
        <f>IF(F2306="COD1",tarifas!$D$11*(SUMIFS($H$11:$H$8770,$F$11:$F$8770,"=COD1",$B$11:$B$8770,"="&amp;B2306)/COUNTIFS($F$11:$F$8770,"=COD1",$B$11:$B$8770,"="&amp;B2306))/COUNTIFS($A$11:$A$8770,"="&amp;A2306,$F$11:$F$8770,"=COD1"),0)</f>
        <v>0</v>
      </c>
      <c r="L2306" s="13" t="e">
        <f>(VLOOKUP(F2306,tarifas!$C$7:$D$10,2,FALSE)+tarifas!$D$21)*datos!H2306</f>
        <v>#N/A</v>
      </c>
      <c r="M2306">
        <v>345.69054999999997</v>
      </c>
      <c r="N2306" s="13" t="e">
        <f t="shared" si="323"/>
        <v>#N/A</v>
      </c>
      <c r="O2306">
        <f t="shared" si="324"/>
        <v>158.34223709152457</v>
      </c>
      <c r="P2306" s="12">
        <f t="shared" si="325"/>
        <v>0</v>
      </c>
      <c r="Q2306">
        <f t="shared" si="326"/>
        <v>187.34831290847541</v>
      </c>
      <c r="R2306">
        <f>$D$2*tarifas!$D$12/24</f>
        <v>1.4541666666666666</v>
      </c>
      <c r="S2306" t="e">
        <f>VLOOKUP(E2306&amp;" "&amp;F2306,tarifas!$A$13:$D$20,4,FALSE)*P2306</f>
        <v>#N/A</v>
      </c>
      <c r="T2306">
        <f>IF(F2306="COD1",tarifas!$D$11*(SUMIFS($P$11:$P$8770,$F$11:$F$8770,"=COD1",$B$11:$B$8770,"="&amp;B2306)/COUNTIFS($F$11:$F$8770,"=COD1",$B$11:$B$8770,"="&amp;B2306))/COUNTIFS($A$11:$A$8770,"="&amp;A2306,$F$11:$F$8770,"=COD1"),0)</f>
        <v>0</v>
      </c>
      <c r="U2306" t="e">
        <f>(VLOOKUP(F2306,tarifas!$C$7:$D$10,2,FALSE)+tarifas!$D$21)*datos!P2306</f>
        <v>#N/A</v>
      </c>
      <c r="V2306" t="e">
        <f t="shared" si="327"/>
        <v>#N/A</v>
      </c>
      <c r="W2306">
        <f t="shared" si="328"/>
        <v>2.0908071720585855</v>
      </c>
    </row>
    <row r="2307" spans="1:23" x14ac:dyDescent="0.25">
      <c r="A2307">
        <f t="shared" si="321"/>
        <v>95</v>
      </c>
      <c r="B2307">
        <f t="shared" si="322"/>
        <v>4</v>
      </c>
      <c r="C2307" s="1">
        <f t="shared" si="329"/>
        <v>41735.666666661098</v>
      </c>
      <c r="D2307" s="7">
        <v>365.24242424242419</v>
      </c>
      <c r="E2307" s="7"/>
      <c r="G2307">
        <v>15</v>
      </c>
      <c r="H2307" s="12">
        <v>166.64503873957534</v>
      </c>
      <c r="I2307" s="13">
        <f>$D$2*tarifas!$D$12/24</f>
        <v>1.4541666666666666</v>
      </c>
      <c r="J2307" s="13" t="e">
        <f>VLOOKUP(E2307&amp;" "&amp;F2307,tarifas!$A$13:$D$20,4,FALSE)*H2307</f>
        <v>#N/A</v>
      </c>
      <c r="K2307" s="13">
        <f>IF(F2307="COD1",tarifas!$D$11*(SUMIFS($H$11:$H$8770,$F$11:$F$8770,"=COD1",$B$11:$B$8770,"="&amp;B2307)/COUNTIFS($F$11:$F$8770,"=COD1",$B$11:$B$8770,"="&amp;B2307))/COUNTIFS($A$11:$A$8770,"="&amp;A2307,$F$11:$F$8770,"=COD1"),0)</f>
        <v>0</v>
      </c>
      <c r="L2307" s="13" t="e">
        <f>(VLOOKUP(F2307,tarifas!$C$7:$D$10,2,FALSE)+tarifas!$D$21)*datos!H2307</f>
        <v>#N/A</v>
      </c>
      <c r="M2307">
        <v>212.11966000000001</v>
      </c>
      <c r="N2307" s="13" t="e">
        <f t="shared" si="323"/>
        <v>#N/A</v>
      </c>
      <c r="O2307">
        <f t="shared" si="324"/>
        <v>166.64503873957534</v>
      </c>
      <c r="P2307" s="12">
        <f t="shared" si="325"/>
        <v>0</v>
      </c>
      <c r="Q2307">
        <f t="shared" si="326"/>
        <v>45.474621260424669</v>
      </c>
      <c r="R2307">
        <f>$D$2*tarifas!$D$12/24</f>
        <v>1.4541666666666666</v>
      </c>
      <c r="S2307" t="e">
        <f>VLOOKUP(E2307&amp;" "&amp;F2307,tarifas!$A$13:$D$20,4,FALSE)*P2307</f>
        <v>#N/A</v>
      </c>
      <c r="T2307">
        <f>IF(F2307="COD1",tarifas!$D$11*(SUMIFS($P$11:$P$8770,$F$11:$F$8770,"=COD1",$B$11:$B$8770,"="&amp;B2307)/COUNTIFS($F$11:$F$8770,"=COD1",$B$11:$B$8770,"="&amp;B2307))/COUNTIFS($A$11:$A$8770,"="&amp;A2307,$F$11:$F$8770,"=COD1"),0)</f>
        <v>0</v>
      </c>
      <c r="U2307" t="e">
        <f>(VLOOKUP(F2307,tarifas!$C$7:$D$10,2,FALSE)+tarifas!$D$21)*datos!P2307</f>
        <v>#N/A</v>
      </c>
      <c r="V2307" t="e">
        <f t="shared" si="327"/>
        <v>#N/A</v>
      </c>
      <c r="W2307">
        <f t="shared" si="328"/>
        <v>0.613907387015733</v>
      </c>
    </row>
    <row r="2308" spans="1:23" x14ac:dyDescent="0.25">
      <c r="A2308">
        <f t="shared" si="321"/>
        <v>95</v>
      </c>
      <c r="B2308">
        <f t="shared" si="322"/>
        <v>4</v>
      </c>
      <c r="C2308" s="1">
        <f t="shared" si="329"/>
        <v>41735.708333327762</v>
      </c>
      <c r="D2308" s="7">
        <v>298.53030303030306</v>
      </c>
      <c r="E2308" s="7"/>
      <c r="G2308">
        <v>20.5</v>
      </c>
      <c r="H2308" s="12">
        <v>167.66744046121232</v>
      </c>
      <c r="I2308" s="13">
        <f>$D$2*tarifas!$D$12/24</f>
        <v>1.4541666666666666</v>
      </c>
      <c r="J2308" s="13" t="e">
        <f>VLOOKUP(E2308&amp;" "&amp;F2308,tarifas!$A$13:$D$20,4,FALSE)*H2308</f>
        <v>#N/A</v>
      </c>
      <c r="K2308" s="13">
        <f>IF(F2308="COD1",tarifas!$D$11*(SUMIFS($H$11:$H$8770,$F$11:$F$8770,"=COD1",$B$11:$B$8770,"="&amp;B2308)/COUNTIFS($F$11:$F$8770,"=COD1",$B$11:$B$8770,"="&amp;B2308))/COUNTIFS($A$11:$A$8770,"="&amp;A2308,$F$11:$F$8770,"=COD1"),0)</f>
        <v>0</v>
      </c>
      <c r="L2308" s="13" t="e">
        <f>(VLOOKUP(F2308,tarifas!$C$7:$D$10,2,FALSE)+tarifas!$D$21)*datos!H2308</f>
        <v>#N/A</v>
      </c>
      <c r="M2308">
        <v>46.19773</v>
      </c>
      <c r="N2308" s="13" t="e">
        <f t="shared" si="323"/>
        <v>#N/A</v>
      </c>
      <c r="O2308">
        <f t="shared" si="324"/>
        <v>46.19773</v>
      </c>
      <c r="P2308" s="12">
        <f t="shared" si="325"/>
        <v>121.46971046121232</v>
      </c>
      <c r="Q2308">
        <f t="shared" si="326"/>
        <v>0</v>
      </c>
      <c r="R2308">
        <f>$D$2*tarifas!$D$12/24</f>
        <v>1.4541666666666666</v>
      </c>
      <c r="S2308" t="e">
        <f>VLOOKUP(E2308&amp;" "&amp;F2308,tarifas!$A$13:$D$20,4,FALSE)*P2308</f>
        <v>#N/A</v>
      </c>
      <c r="T2308">
        <f>IF(F2308="COD1",tarifas!$D$11*(SUMIFS($P$11:$P$8770,$F$11:$F$8770,"=COD1",$B$11:$B$8770,"="&amp;B2308)/COUNTIFS($F$11:$F$8770,"=COD1",$B$11:$B$8770,"="&amp;B2308))/COUNTIFS($A$11:$A$8770,"="&amp;A2308,$F$11:$F$8770,"=COD1"),0)</f>
        <v>0</v>
      </c>
      <c r="U2308" t="e">
        <f>(VLOOKUP(F2308,tarifas!$C$7:$D$10,2,FALSE)+tarifas!$D$21)*datos!P2308</f>
        <v>#N/A</v>
      </c>
      <c r="V2308" t="e">
        <f t="shared" si="327"/>
        <v>#N/A</v>
      </c>
      <c r="W2308">
        <f t="shared" si="328"/>
        <v>0</v>
      </c>
    </row>
    <row r="2309" spans="1:23" x14ac:dyDescent="0.25">
      <c r="A2309">
        <f t="shared" si="321"/>
        <v>95</v>
      </c>
      <c r="B2309">
        <f t="shared" si="322"/>
        <v>4</v>
      </c>
      <c r="C2309" s="1">
        <f t="shared" si="329"/>
        <v>41735.749999994427</v>
      </c>
      <c r="D2309" s="7">
        <v>131.10606060606062</v>
      </c>
      <c r="E2309" s="7"/>
      <c r="G2309">
        <v>27.8</v>
      </c>
      <c r="H2309" s="12">
        <v>162.1608913669437</v>
      </c>
      <c r="I2309" s="13">
        <f>$D$2*tarifas!$D$12/24</f>
        <v>1.4541666666666666</v>
      </c>
      <c r="J2309" s="13" t="e">
        <f>VLOOKUP(E2309&amp;" "&amp;F2309,tarifas!$A$13:$D$20,4,FALSE)*H2309</f>
        <v>#N/A</v>
      </c>
      <c r="K2309" s="13">
        <f>IF(F2309="COD1",tarifas!$D$11*(SUMIFS($H$11:$H$8770,$F$11:$F$8770,"=COD1",$B$11:$B$8770,"="&amp;B2309)/COUNTIFS($F$11:$F$8770,"=COD1",$B$11:$B$8770,"="&amp;B2309))/COUNTIFS($A$11:$A$8770,"="&amp;A2309,$F$11:$F$8770,"=COD1"),0)</f>
        <v>0</v>
      </c>
      <c r="L2309" s="13" t="e">
        <f>(VLOOKUP(F2309,tarifas!$C$7:$D$10,2,FALSE)+tarifas!$D$21)*datos!H2309</f>
        <v>#N/A</v>
      </c>
      <c r="M2309">
        <v>0</v>
      </c>
      <c r="N2309" s="13" t="e">
        <f t="shared" si="323"/>
        <v>#N/A</v>
      </c>
      <c r="O2309">
        <f t="shared" si="324"/>
        <v>0</v>
      </c>
      <c r="P2309" s="12">
        <f t="shared" si="325"/>
        <v>162.1608913669437</v>
      </c>
      <c r="Q2309">
        <f t="shared" si="326"/>
        <v>0</v>
      </c>
      <c r="R2309">
        <f>$D$2*tarifas!$D$12/24</f>
        <v>1.4541666666666666</v>
      </c>
      <c r="S2309" t="e">
        <f>VLOOKUP(E2309&amp;" "&amp;F2309,tarifas!$A$13:$D$20,4,FALSE)*P2309</f>
        <v>#N/A</v>
      </c>
      <c r="T2309">
        <f>IF(F2309="COD1",tarifas!$D$11*(SUMIFS($P$11:$P$8770,$F$11:$F$8770,"=COD1",$B$11:$B$8770,"="&amp;B2309)/COUNTIFS($F$11:$F$8770,"=COD1",$B$11:$B$8770,"="&amp;B2309))/COUNTIFS($A$11:$A$8770,"="&amp;A2309,$F$11:$F$8770,"=COD1"),0)</f>
        <v>0</v>
      </c>
      <c r="U2309" t="e">
        <f>(VLOOKUP(F2309,tarifas!$C$7:$D$10,2,FALSE)+tarifas!$D$21)*datos!P2309</f>
        <v>#N/A</v>
      </c>
      <c r="V2309" t="e">
        <f t="shared" si="327"/>
        <v>#N/A</v>
      </c>
      <c r="W2309">
        <f t="shared" si="328"/>
        <v>0</v>
      </c>
    </row>
    <row r="2310" spans="1:23" x14ac:dyDescent="0.25">
      <c r="A2310">
        <f t="shared" si="321"/>
        <v>95</v>
      </c>
      <c r="B2310">
        <f t="shared" si="322"/>
        <v>4</v>
      </c>
      <c r="C2310" s="1">
        <f t="shared" si="329"/>
        <v>41735.791666661091</v>
      </c>
      <c r="D2310" s="7">
        <v>27.045454545454547</v>
      </c>
      <c r="E2310" s="7"/>
      <c r="G2310">
        <v>35.630000000000003</v>
      </c>
      <c r="H2310" s="12">
        <v>174.41254020033176</v>
      </c>
      <c r="I2310" s="13">
        <f>$D$2*tarifas!$D$12/24</f>
        <v>1.4541666666666666</v>
      </c>
      <c r="J2310" s="13" t="e">
        <f>VLOOKUP(E2310&amp;" "&amp;F2310,tarifas!$A$13:$D$20,4,FALSE)*H2310</f>
        <v>#N/A</v>
      </c>
      <c r="K2310" s="13">
        <f>IF(F2310="COD1",tarifas!$D$11*(SUMIFS($H$11:$H$8770,$F$11:$F$8770,"=COD1",$B$11:$B$8770,"="&amp;B2310)/COUNTIFS($F$11:$F$8770,"=COD1",$B$11:$B$8770,"="&amp;B2310))/COUNTIFS($A$11:$A$8770,"="&amp;A2310,$F$11:$F$8770,"=COD1"),0)</f>
        <v>0</v>
      </c>
      <c r="L2310" s="13" t="e">
        <f>(VLOOKUP(F2310,tarifas!$C$7:$D$10,2,FALSE)+tarifas!$D$21)*datos!H2310</f>
        <v>#N/A</v>
      </c>
      <c r="M2310">
        <v>0</v>
      </c>
      <c r="N2310" s="13" t="e">
        <f t="shared" si="323"/>
        <v>#N/A</v>
      </c>
      <c r="O2310">
        <f t="shared" si="324"/>
        <v>0</v>
      </c>
      <c r="P2310" s="12">
        <f t="shared" si="325"/>
        <v>174.41254020033176</v>
      </c>
      <c r="Q2310">
        <f t="shared" si="326"/>
        <v>0</v>
      </c>
      <c r="R2310">
        <f>$D$2*tarifas!$D$12/24</f>
        <v>1.4541666666666666</v>
      </c>
      <c r="S2310" t="e">
        <f>VLOOKUP(E2310&amp;" "&amp;F2310,tarifas!$A$13:$D$20,4,FALSE)*P2310</f>
        <v>#N/A</v>
      </c>
      <c r="T2310">
        <f>IF(F2310="COD1",tarifas!$D$11*(SUMIFS($P$11:$P$8770,$F$11:$F$8770,"=COD1",$B$11:$B$8770,"="&amp;B2310)/COUNTIFS($F$11:$F$8770,"=COD1",$B$11:$B$8770,"="&amp;B2310))/COUNTIFS($A$11:$A$8770,"="&amp;A2310,$F$11:$F$8770,"=COD1"),0)</f>
        <v>0</v>
      </c>
      <c r="U2310" t="e">
        <f>(VLOOKUP(F2310,tarifas!$C$7:$D$10,2,FALSE)+tarifas!$D$21)*datos!P2310</f>
        <v>#N/A</v>
      </c>
      <c r="V2310" t="e">
        <f t="shared" si="327"/>
        <v>#N/A</v>
      </c>
      <c r="W2310">
        <f t="shared" si="328"/>
        <v>0</v>
      </c>
    </row>
    <row r="2311" spans="1:23" x14ac:dyDescent="0.25">
      <c r="A2311">
        <f t="shared" si="321"/>
        <v>95</v>
      </c>
      <c r="B2311">
        <f t="shared" si="322"/>
        <v>4</v>
      </c>
      <c r="C2311" s="1">
        <f t="shared" si="329"/>
        <v>41735.833333327755</v>
      </c>
      <c r="D2311" s="7">
        <v>0</v>
      </c>
      <c r="E2311" s="7"/>
      <c r="G2311">
        <v>40.4</v>
      </c>
      <c r="H2311" s="12">
        <v>176.88078385342874</v>
      </c>
      <c r="I2311" s="13">
        <f>$D$2*tarifas!$D$12/24</f>
        <v>1.4541666666666666</v>
      </c>
      <c r="J2311" s="13" t="e">
        <f>VLOOKUP(E2311&amp;" "&amp;F2311,tarifas!$A$13:$D$20,4,FALSE)*H2311</f>
        <v>#N/A</v>
      </c>
      <c r="K2311" s="13">
        <f>IF(F2311="COD1",tarifas!$D$11*(SUMIFS($H$11:$H$8770,$F$11:$F$8770,"=COD1",$B$11:$B$8770,"="&amp;B2311)/COUNTIFS($F$11:$F$8770,"=COD1",$B$11:$B$8770,"="&amp;B2311))/COUNTIFS($A$11:$A$8770,"="&amp;A2311,$F$11:$F$8770,"=COD1"),0)</f>
        <v>0</v>
      </c>
      <c r="L2311" s="13" t="e">
        <f>(VLOOKUP(F2311,tarifas!$C$7:$D$10,2,FALSE)+tarifas!$D$21)*datos!H2311</f>
        <v>#N/A</v>
      </c>
      <c r="M2311">
        <v>0</v>
      </c>
      <c r="N2311" s="13" t="e">
        <f t="shared" si="323"/>
        <v>#N/A</v>
      </c>
      <c r="O2311">
        <f t="shared" si="324"/>
        <v>0</v>
      </c>
      <c r="P2311" s="12">
        <f t="shared" si="325"/>
        <v>176.88078385342874</v>
      </c>
      <c r="Q2311">
        <f t="shared" si="326"/>
        <v>0</v>
      </c>
      <c r="R2311">
        <f>$D$2*tarifas!$D$12/24</f>
        <v>1.4541666666666666</v>
      </c>
      <c r="S2311" t="e">
        <f>VLOOKUP(E2311&amp;" "&amp;F2311,tarifas!$A$13:$D$20,4,FALSE)*P2311</f>
        <v>#N/A</v>
      </c>
      <c r="T2311">
        <f>IF(F2311="COD1",tarifas!$D$11*(SUMIFS($P$11:$P$8770,$F$11:$F$8770,"=COD1",$B$11:$B$8770,"="&amp;B2311)/COUNTIFS($F$11:$F$8770,"=COD1",$B$11:$B$8770,"="&amp;B2311))/COUNTIFS($A$11:$A$8770,"="&amp;A2311,$F$11:$F$8770,"=COD1"),0)</f>
        <v>0</v>
      </c>
      <c r="U2311" t="e">
        <f>(VLOOKUP(F2311,tarifas!$C$7:$D$10,2,FALSE)+tarifas!$D$21)*datos!P2311</f>
        <v>#N/A</v>
      </c>
      <c r="V2311" t="e">
        <f t="shared" si="327"/>
        <v>#N/A</v>
      </c>
      <c r="W2311">
        <f t="shared" si="328"/>
        <v>0</v>
      </c>
    </row>
    <row r="2312" spans="1:23" x14ac:dyDescent="0.25">
      <c r="A2312">
        <f t="shared" si="321"/>
        <v>95</v>
      </c>
      <c r="B2312">
        <f t="shared" si="322"/>
        <v>4</v>
      </c>
      <c r="C2312" s="1">
        <f t="shared" si="329"/>
        <v>41735.874999994419</v>
      </c>
      <c r="D2312" s="7">
        <v>0</v>
      </c>
      <c r="E2312" s="7"/>
      <c r="G2312">
        <v>40.200000000000003</v>
      </c>
      <c r="H2312" s="12">
        <v>177.82255658293187</v>
      </c>
      <c r="I2312" s="13">
        <f>$D$2*tarifas!$D$12/24</f>
        <v>1.4541666666666666</v>
      </c>
      <c r="J2312" s="13" t="e">
        <f>VLOOKUP(E2312&amp;" "&amp;F2312,tarifas!$A$13:$D$20,4,FALSE)*H2312</f>
        <v>#N/A</v>
      </c>
      <c r="K2312" s="13">
        <f>IF(F2312="COD1",tarifas!$D$11*(SUMIFS($H$11:$H$8770,$F$11:$F$8770,"=COD1",$B$11:$B$8770,"="&amp;B2312)/COUNTIFS($F$11:$F$8770,"=COD1",$B$11:$B$8770,"="&amp;B2312))/COUNTIFS($A$11:$A$8770,"="&amp;A2312,$F$11:$F$8770,"=COD1"),0)</f>
        <v>0</v>
      </c>
      <c r="L2312" s="13" t="e">
        <f>(VLOOKUP(F2312,tarifas!$C$7:$D$10,2,FALSE)+tarifas!$D$21)*datos!H2312</f>
        <v>#N/A</v>
      </c>
      <c r="M2312">
        <v>0</v>
      </c>
      <c r="N2312" s="13" t="e">
        <f t="shared" si="323"/>
        <v>#N/A</v>
      </c>
      <c r="O2312">
        <f t="shared" si="324"/>
        <v>0</v>
      </c>
      <c r="P2312" s="12">
        <f t="shared" si="325"/>
        <v>177.82255658293187</v>
      </c>
      <c r="Q2312">
        <f t="shared" si="326"/>
        <v>0</v>
      </c>
      <c r="R2312">
        <f>$D$2*tarifas!$D$12/24</f>
        <v>1.4541666666666666</v>
      </c>
      <c r="S2312" t="e">
        <f>VLOOKUP(E2312&amp;" "&amp;F2312,tarifas!$A$13:$D$20,4,FALSE)*P2312</f>
        <v>#N/A</v>
      </c>
      <c r="T2312">
        <f>IF(F2312="COD1",tarifas!$D$11*(SUMIFS($P$11:$P$8770,$F$11:$F$8770,"=COD1",$B$11:$B$8770,"="&amp;B2312)/COUNTIFS($F$11:$F$8770,"=COD1",$B$11:$B$8770,"="&amp;B2312))/COUNTIFS($A$11:$A$8770,"="&amp;A2312,$F$11:$F$8770,"=COD1"),0)</f>
        <v>0</v>
      </c>
      <c r="U2312" t="e">
        <f>(VLOOKUP(F2312,tarifas!$C$7:$D$10,2,FALSE)+tarifas!$D$21)*datos!P2312</f>
        <v>#N/A</v>
      </c>
      <c r="V2312" t="e">
        <f t="shared" si="327"/>
        <v>#N/A</v>
      </c>
      <c r="W2312">
        <f t="shared" si="328"/>
        <v>0</v>
      </c>
    </row>
    <row r="2313" spans="1:23" x14ac:dyDescent="0.25">
      <c r="A2313">
        <f t="shared" si="321"/>
        <v>95</v>
      </c>
      <c r="B2313">
        <f t="shared" si="322"/>
        <v>4</v>
      </c>
      <c r="C2313" s="1">
        <f t="shared" si="329"/>
        <v>41735.916666661084</v>
      </c>
      <c r="D2313" s="7">
        <v>0</v>
      </c>
      <c r="E2313" s="7"/>
      <c r="G2313">
        <v>37.200000000000003</v>
      </c>
      <c r="H2313" s="12">
        <v>177.47112268479003</v>
      </c>
      <c r="I2313" s="13">
        <f>$D$2*tarifas!$D$12/24</f>
        <v>1.4541666666666666</v>
      </c>
      <c r="J2313" s="13" t="e">
        <f>VLOOKUP(E2313&amp;" "&amp;F2313,tarifas!$A$13:$D$20,4,FALSE)*H2313</f>
        <v>#N/A</v>
      </c>
      <c r="K2313" s="13">
        <f>IF(F2313="COD1",tarifas!$D$11*(SUMIFS($H$11:$H$8770,$F$11:$F$8770,"=COD1",$B$11:$B$8770,"="&amp;B2313)/COUNTIFS($F$11:$F$8770,"=COD1",$B$11:$B$8770,"="&amp;B2313))/COUNTIFS($A$11:$A$8770,"="&amp;A2313,$F$11:$F$8770,"=COD1"),0)</f>
        <v>0</v>
      </c>
      <c r="L2313" s="13" t="e">
        <f>(VLOOKUP(F2313,tarifas!$C$7:$D$10,2,FALSE)+tarifas!$D$21)*datos!H2313</f>
        <v>#N/A</v>
      </c>
      <c r="M2313">
        <v>0</v>
      </c>
      <c r="N2313" s="13" t="e">
        <f t="shared" si="323"/>
        <v>#N/A</v>
      </c>
      <c r="O2313">
        <f t="shared" si="324"/>
        <v>0</v>
      </c>
      <c r="P2313" s="12">
        <f t="shared" si="325"/>
        <v>177.47112268479003</v>
      </c>
      <c r="Q2313">
        <f t="shared" si="326"/>
        <v>0</v>
      </c>
      <c r="R2313">
        <f>$D$2*tarifas!$D$12/24</f>
        <v>1.4541666666666666</v>
      </c>
      <c r="S2313" t="e">
        <f>VLOOKUP(E2313&amp;" "&amp;F2313,tarifas!$A$13:$D$20,4,FALSE)*P2313</f>
        <v>#N/A</v>
      </c>
      <c r="T2313">
        <f>IF(F2313="COD1",tarifas!$D$11*(SUMIFS($P$11:$P$8770,$F$11:$F$8770,"=COD1",$B$11:$B$8770,"="&amp;B2313)/COUNTIFS($F$11:$F$8770,"=COD1",$B$11:$B$8770,"="&amp;B2313))/COUNTIFS($A$11:$A$8770,"="&amp;A2313,$F$11:$F$8770,"=COD1"),0)</f>
        <v>0</v>
      </c>
      <c r="U2313" t="e">
        <f>(VLOOKUP(F2313,tarifas!$C$7:$D$10,2,FALSE)+tarifas!$D$21)*datos!P2313</f>
        <v>#N/A</v>
      </c>
      <c r="V2313" t="e">
        <f t="shared" si="327"/>
        <v>#N/A</v>
      </c>
      <c r="W2313">
        <f t="shared" si="328"/>
        <v>0</v>
      </c>
    </row>
    <row r="2314" spans="1:23" x14ac:dyDescent="0.25">
      <c r="A2314">
        <f t="shared" si="321"/>
        <v>95</v>
      </c>
      <c r="B2314">
        <f t="shared" si="322"/>
        <v>4</v>
      </c>
      <c r="C2314" s="1">
        <f t="shared" si="329"/>
        <v>41735.958333327748</v>
      </c>
      <c r="D2314" s="7">
        <v>0</v>
      </c>
      <c r="E2314" s="7"/>
      <c r="G2314">
        <v>35.69</v>
      </c>
      <c r="H2314" s="12">
        <v>174.56430635232607</v>
      </c>
      <c r="I2314" s="13">
        <f>$D$2*tarifas!$D$12/24</f>
        <v>1.4541666666666666</v>
      </c>
      <c r="J2314" s="13" t="e">
        <f>VLOOKUP(E2314&amp;" "&amp;F2314,tarifas!$A$13:$D$20,4,FALSE)*H2314</f>
        <v>#N/A</v>
      </c>
      <c r="K2314" s="13">
        <f>IF(F2314="COD1",tarifas!$D$11*(SUMIFS($H$11:$H$8770,$F$11:$F$8770,"=COD1",$B$11:$B$8770,"="&amp;B2314)/COUNTIFS($F$11:$F$8770,"=COD1",$B$11:$B$8770,"="&amp;B2314))/COUNTIFS($A$11:$A$8770,"="&amp;A2314,$F$11:$F$8770,"=COD1"),0)</f>
        <v>0</v>
      </c>
      <c r="L2314" s="13" t="e">
        <f>(VLOOKUP(F2314,tarifas!$C$7:$D$10,2,FALSE)+tarifas!$D$21)*datos!H2314</f>
        <v>#N/A</v>
      </c>
      <c r="M2314">
        <v>0</v>
      </c>
      <c r="N2314" s="13" t="e">
        <f t="shared" si="323"/>
        <v>#N/A</v>
      </c>
      <c r="O2314">
        <f t="shared" si="324"/>
        <v>0</v>
      </c>
      <c r="P2314" s="12">
        <f t="shared" si="325"/>
        <v>174.56430635232607</v>
      </c>
      <c r="Q2314">
        <f t="shared" si="326"/>
        <v>0</v>
      </c>
      <c r="R2314">
        <f>$D$2*tarifas!$D$12/24</f>
        <v>1.4541666666666666</v>
      </c>
      <c r="S2314" t="e">
        <f>VLOOKUP(E2314&amp;" "&amp;F2314,tarifas!$A$13:$D$20,4,FALSE)*P2314</f>
        <v>#N/A</v>
      </c>
      <c r="T2314">
        <f>IF(F2314="COD1",tarifas!$D$11*(SUMIFS($P$11:$P$8770,$F$11:$F$8770,"=COD1",$B$11:$B$8770,"="&amp;B2314)/COUNTIFS($F$11:$F$8770,"=COD1",$B$11:$B$8770,"="&amp;B2314))/COUNTIFS($A$11:$A$8770,"="&amp;A2314,$F$11:$F$8770,"=COD1"),0)</f>
        <v>0</v>
      </c>
      <c r="U2314" t="e">
        <f>(VLOOKUP(F2314,tarifas!$C$7:$D$10,2,FALSE)+tarifas!$D$21)*datos!P2314</f>
        <v>#N/A</v>
      </c>
      <c r="V2314" t="e">
        <f t="shared" si="327"/>
        <v>#N/A</v>
      </c>
      <c r="W2314">
        <f t="shared" si="328"/>
        <v>0</v>
      </c>
    </row>
    <row r="2315" spans="1:23" x14ac:dyDescent="0.25">
      <c r="A2315">
        <f t="shared" si="321"/>
        <v>96</v>
      </c>
      <c r="B2315">
        <f t="shared" si="322"/>
        <v>4</v>
      </c>
      <c r="C2315" s="1">
        <f t="shared" si="329"/>
        <v>41735.999999994412</v>
      </c>
      <c r="D2315" s="7">
        <v>0</v>
      </c>
      <c r="E2315" s="7"/>
      <c r="G2315">
        <v>25</v>
      </c>
      <c r="H2315" s="12">
        <v>173.62058610826648</v>
      </c>
      <c r="I2315" s="13">
        <f>$D$2*tarifas!$D$12/24</f>
        <v>1.4541666666666666</v>
      </c>
      <c r="J2315" s="13" t="e">
        <f>VLOOKUP(E2315&amp;" "&amp;F2315,tarifas!$A$13:$D$20,4,FALSE)*H2315</f>
        <v>#N/A</v>
      </c>
      <c r="K2315" s="13">
        <f>IF(F2315="COD1",tarifas!$D$11*(SUMIFS($H$11:$H$8770,$F$11:$F$8770,"=COD1",$B$11:$B$8770,"="&amp;B2315)/COUNTIFS($F$11:$F$8770,"=COD1",$B$11:$B$8770,"="&amp;B2315))/COUNTIFS($A$11:$A$8770,"="&amp;A2315,$F$11:$F$8770,"=COD1"),0)</f>
        <v>0</v>
      </c>
      <c r="L2315" s="13" t="e">
        <f>(VLOOKUP(F2315,tarifas!$C$7:$D$10,2,FALSE)+tarifas!$D$21)*datos!H2315</f>
        <v>#N/A</v>
      </c>
      <c r="M2315">
        <v>0</v>
      </c>
      <c r="N2315" s="13" t="e">
        <f t="shared" si="323"/>
        <v>#N/A</v>
      </c>
      <c r="O2315">
        <f t="shared" si="324"/>
        <v>0</v>
      </c>
      <c r="P2315" s="12">
        <f t="shared" si="325"/>
        <v>173.62058610826648</v>
      </c>
      <c r="Q2315">
        <f t="shared" si="326"/>
        <v>0</v>
      </c>
      <c r="R2315">
        <f>$D$2*tarifas!$D$12/24</f>
        <v>1.4541666666666666</v>
      </c>
      <c r="S2315" t="e">
        <f>VLOOKUP(E2315&amp;" "&amp;F2315,tarifas!$A$13:$D$20,4,FALSE)*P2315</f>
        <v>#N/A</v>
      </c>
      <c r="T2315">
        <f>IF(F2315="COD1",tarifas!$D$11*(SUMIFS($P$11:$P$8770,$F$11:$F$8770,"=COD1",$B$11:$B$8770,"="&amp;B2315)/COUNTIFS($F$11:$F$8770,"=COD1",$B$11:$B$8770,"="&amp;B2315))/COUNTIFS($A$11:$A$8770,"="&amp;A2315,$F$11:$F$8770,"=COD1"),0)</f>
        <v>0</v>
      </c>
      <c r="U2315" t="e">
        <f>(VLOOKUP(F2315,tarifas!$C$7:$D$10,2,FALSE)+tarifas!$D$21)*datos!P2315</f>
        <v>#N/A</v>
      </c>
      <c r="V2315" t="e">
        <f t="shared" si="327"/>
        <v>#N/A</v>
      </c>
      <c r="W2315">
        <f t="shared" si="328"/>
        <v>0</v>
      </c>
    </row>
    <row r="2316" spans="1:23" x14ac:dyDescent="0.25">
      <c r="A2316">
        <f t="shared" ref="A2316:A2379" si="330">DAYS360($C$11,C2316)</f>
        <v>96</v>
      </c>
      <c r="B2316">
        <f t="shared" ref="B2316:B2379" si="331">MONTH(C2316)</f>
        <v>4</v>
      </c>
      <c r="C2316" s="1">
        <f t="shared" si="329"/>
        <v>41736.041666661076</v>
      </c>
      <c r="D2316" s="7">
        <v>0</v>
      </c>
      <c r="E2316" s="7"/>
      <c r="G2316">
        <v>13.56</v>
      </c>
      <c r="H2316" s="12">
        <v>171.22183307096492</v>
      </c>
      <c r="I2316" s="13">
        <f>$D$2*tarifas!$D$12/24</f>
        <v>1.4541666666666666</v>
      </c>
      <c r="J2316" s="13" t="e">
        <f>VLOOKUP(E2316&amp;" "&amp;F2316,tarifas!$A$13:$D$20,4,FALSE)*H2316</f>
        <v>#N/A</v>
      </c>
      <c r="K2316" s="13">
        <f>IF(F2316="COD1",tarifas!$D$11*(SUMIFS($H$11:$H$8770,$F$11:$F$8770,"=COD1",$B$11:$B$8770,"="&amp;B2316)/COUNTIFS($F$11:$F$8770,"=COD1",$B$11:$B$8770,"="&amp;B2316))/COUNTIFS($A$11:$A$8770,"="&amp;A2316,$F$11:$F$8770,"=COD1"),0)</f>
        <v>0</v>
      </c>
      <c r="L2316" s="13" t="e">
        <f>(VLOOKUP(F2316,tarifas!$C$7:$D$10,2,FALSE)+tarifas!$D$21)*datos!H2316</f>
        <v>#N/A</v>
      </c>
      <c r="M2316">
        <v>0</v>
      </c>
      <c r="N2316" s="13" t="e">
        <f t="shared" ref="N2316:N2379" si="332">(I2316+J2316+K2316+L2316)*1.23</f>
        <v>#N/A</v>
      </c>
      <c r="O2316">
        <f t="shared" ref="O2316:O2379" si="333">IF(M2316&lt;H2316,M2316,H2316)</f>
        <v>0</v>
      </c>
      <c r="P2316" s="12">
        <f t="shared" ref="P2316:P2379" si="334">H2316-O2316</f>
        <v>171.22183307096492</v>
      </c>
      <c r="Q2316">
        <f t="shared" ref="Q2316:Q2379" si="335">IF(M2316&lt;H2316,0,M2316-H2316)</f>
        <v>0</v>
      </c>
      <c r="R2316">
        <f>$D$2*tarifas!$D$12/24</f>
        <v>1.4541666666666666</v>
      </c>
      <c r="S2316" t="e">
        <f>VLOOKUP(E2316&amp;" "&amp;F2316,tarifas!$A$13:$D$20,4,FALSE)*P2316</f>
        <v>#N/A</v>
      </c>
      <c r="T2316">
        <f>IF(F2316="COD1",tarifas!$D$11*(SUMIFS($P$11:$P$8770,$F$11:$F$8770,"=COD1",$B$11:$B$8770,"="&amp;B2316)/COUNTIFS($F$11:$F$8770,"=COD1",$B$11:$B$8770,"="&amp;B2316))/COUNTIFS($A$11:$A$8770,"="&amp;A2316,$F$11:$F$8770,"=COD1"),0)</f>
        <v>0</v>
      </c>
      <c r="U2316" t="e">
        <f>(VLOOKUP(F2316,tarifas!$C$7:$D$10,2,FALSE)+tarifas!$D$21)*datos!P2316</f>
        <v>#N/A</v>
      </c>
      <c r="V2316" t="e">
        <f t="shared" ref="V2316:V2379" si="336">(R2316+S2316+T2316+U2316)*1.23</f>
        <v>#N/A</v>
      </c>
      <c r="W2316">
        <f t="shared" ref="W2316:W2379" si="337">0.9*G2316/1000*Q2316</f>
        <v>0</v>
      </c>
    </row>
    <row r="2317" spans="1:23" x14ac:dyDescent="0.25">
      <c r="A2317">
        <f t="shared" si="330"/>
        <v>96</v>
      </c>
      <c r="B2317">
        <f t="shared" si="331"/>
        <v>4</v>
      </c>
      <c r="C2317" s="1">
        <f t="shared" ref="C2317:C2380" si="338">+C2316+1/24</f>
        <v>41736.083333327741</v>
      </c>
      <c r="D2317" s="7">
        <v>0</v>
      </c>
      <c r="E2317" s="7"/>
      <c r="G2317">
        <v>7</v>
      </c>
      <c r="H2317" s="12">
        <v>169.24208747379964</v>
      </c>
      <c r="I2317" s="13">
        <f>$D$2*tarifas!$D$12/24</f>
        <v>1.4541666666666666</v>
      </c>
      <c r="J2317" s="13" t="e">
        <f>VLOOKUP(E2317&amp;" "&amp;F2317,tarifas!$A$13:$D$20,4,FALSE)*H2317</f>
        <v>#N/A</v>
      </c>
      <c r="K2317" s="13">
        <f>IF(F2317="COD1",tarifas!$D$11*(SUMIFS($H$11:$H$8770,$F$11:$F$8770,"=COD1",$B$11:$B$8770,"="&amp;B2317)/COUNTIFS($F$11:$F$8770,"=COD1",$B$11:$B$8770,"="&amp;B2317))/COUNTIFS($A$11:$A$8770,"="&amp;A2317,$F$11:$F$8770,"=COD1"),0)</f>
        <v>0</v>
      </c>
      <c r="L2317" s="13" t="e">
        <f>(VLOOKUP(F2317,tarifas!$C$7:$D$10,2,FALSE)+tarifas!$D$21)*datos!H2317</f>
        <v>#N/A</v>
      </c>
      <c r="M2317">
        <v>0</v>
      </c>
      <c r="N2317" s="13" t="e">
        <f t="shared" si="332"/>
        <v>#N/A</v>
      </c>
      <c r="O2317">
        <f t="shared" si="333"/>
        <v>0</v>
      </c>
      <c r="P2317" s="12">
        <f t="shared" si="334"/>
        <v>169.24208747379964</v>
      </c>
      <c r="Q2317">
        <f t="shared" si="335"/>
        <v>0</v>
      </c>
      <c r="R2317">
        <f>$D$2*tarifas!$D$12/24</f>
        <v>1.4541666666666666</v>
      </c>
      <c r="S2317" t="e">
        <f>VLOOKUP(E2317&amp;" "&amp;F2317,tarifas!$A$13:$D$20,4,FALSE)*P2317</f>
        <v>#N/A</v>
      </c>
      <c r="T2317">
        <f>IF(F2317="COD1",tarifas!$D$11*(SUMIFS($P$11:$P$8770,$F$11:$F$8770,"=COD1",$B$11:$B$8770,"="&amp;B2317)/COUNTIFS($F$11:$F$8770,"=COD1",$B$11:$B$8770,"="&amp;B2317))/COUNTIFS($A$11:$A$8770,"="&amp;A2317,$F$11:$F$8770,"=COD1"),0)</f>
        <v>0</v>
      </c>
      <c r="U2317" t="e">
        <f>(VLOOKUP(F2317,tarifas!$C$7:$D$10,2,FALSE)+tarifas!$D$21)*datos!P2317</f>
        <v>#N/A</v>
      </c>
      <c r="V2317" t="e">
        <f t="shared" si="336"/>
        <v>#N/A</v>
      </c>
      <c r="W2317">
        <f t="shared" si="337"/>
        <v>0</v>
      </c>
    </row>
    <row r="2318" spans="1:23" x14ac:dyDescent="0.25">
      <c r="A2318">
        <f t="shared" si="330"/>
        <v>96</v>
      </c>
      <c r="B2318">
        <f t="shared" si="331"/>
        <v>4</v>
      </c>
      <c r="C2318" s="1">
        <f t="shared" si="338"/>
        <v>41736.124999994405</v>
      </c>
      <c r="D2318" s="7">
        <v>0</v>
      </c>
      <c r="E2318" s="7"/>
      <c r="G2318">
        <v>6</v>
      </c>
      <c r="H2318" s="12">
        <v>168.57998874720582</v>
      </c>
      <c r="I2318" s="13">
        <f>$D$2*tarifas!$D$12/24</f>
        <v>1.4541666666666666</v>
      </c>
      <c r="J2318" s="13" t="e">
        <f>VLOOKUP(E2318&amp;" "&amp;F2318,tarifas!$A$13:$D$20,4,FALSE)*H2318</f>
        <v>#N/A</v>
      </c>
      <c r="K2318" s="13">
        <f>IF(F2318="COD1",tarifas!$D$11*(SUMIFS($H$11:$H$8770,$F$11:$F$8770,"=COD1",$B$11:$B$8770,"="&amp;B2318)/COUNTIFS($F$11:$F$8770,"=COD1",$B$11:$B$8770,"="&amp;B2318))/COUNTIFS($A$11:$A$8770,"="&amp;A2318,$F$11:$F$8770,"=COD1"),0)</f>
        <v>0</v>
      </c>
      <c r="L2318" s="13" t="e">
        <f>(VLOOKUP(F2318,tarifas!$C$7:$D$10,2,FALSE)+tarifas!$D$21)*datos!H2318</f>
        <v>#N/A</v>
      </c>
      <c r="M2318">
        <v>0</v>
      </c>
      <c r="N2318" s="13" t="e">
        <f t="shared" si="332"/>
        <v>#N/A</v>
      </c>
      <c r="O2318">
        <f t="shared" si="333"/>
        <v>0</v>
      </c>
      <c r="P2318" s="12">
        <f t="shared" si="334"/>
        <v>168.57998874720582</v>
      </c>
      <c r="Q2318">
        <f t="shared" si="335"/>
        <v>0</v>
      </c>
      <c r="R2318">
        <f>$D$2*tarifas!$D$12/24</f>
        <v>1.4541666666666666</v>
      </c>
      <c r="S2318" t="e">
        <f>VLOOKUP(E2318&amp;" "&amp;F2318,tarifas!$A$13:$D$20,4,FALSE)*P2318</f>
        <v>#N/A</v>
      </c>
      <c r="T2318">
        <f>IF(F2318="COD1",tarifas!$D$11*(SUMIFS($P$11:$P$8770,$F$11:$F$8770,"=COD1",$B$11:$B$8770,"="&amp;B2318)/COUNTIFS($F$11:$F$8770,"=COD1",$B$11:$B$8770,"="&amp;B2318))/COUNTIFS($A$11:$A$8770,"="&amp;A2318,$F$11:$F$8770,"=COD1"),0)</f>
        <v>0</v>
      </c>
      <c r="U2318" t="e">
        <f>(VLOOKUP(F2318,tarifas!$C$7:$D$10,2,FALSE)+tarifas!$D$21)*datos!P2318</f>
        <v>#N/A</v>
      </c>
      <c r="V2318" t="e">
        <f t="shared" si="336"/>
        <v>#N/A</v>
      </c>
      <c r="W2318">
        <f t="shared" si="337"/>
        <v>0</v>
      </c>
    </row>
    <row r="2319" spans="1:23" x14ac:dyDescent="0.25">
      <c r="A2319">
        <f t="shared" si="330"/>
        <v>96</v>
      </c>
      <c r="B2319">
        <f t="shared" si="331"/>
        <v>4</v>
      </c>
      <c r="C2319" s="1">
        <f t="shared" si="338"/>
        <v>41736.166666661069</v>
      </c>
      <c r="D2319" s="7">
        <v>0</v>
      </c>
      <c r="E2319" s="7"/>
      <c r="G2319">
        <v>16.8</v>
      </c>
      <c r="H2319" s="12">
        <v>170.37165106072482</v>
      </c>
      <c r="I2319" s="13">
        <f>$D$2*tarifas!$D$12/24</f>
        <v>1.4541666666666666</v>
      </c>
      <c r="J2319" s="13" t="e">
        <f>VLOOKUP(E2319&amp;" "&amp;F2319,tarifas!$A$13:$D$20,4,FALSE)*H2319</f>
        <v>#N/A</v>
      </c>
      <c r="K2319" s="13">
        <f>IF(F2319="COD1",tarifas!$D$11*(SUMIFS($H$11:$H$8770,$F$11:$F$8770,"=COD1",$B$11:$B$8770,"="&amp;B2319)/COUNTIFS($F$11:$F$8770,"=COD1",$B$11:$B$8770,"="&amp;B2319))/COUNTIFS($A$11:$A$8770,"="&amp;A2319,$F$11:$F$8770,"=COD1"),0)</f>
        <v>0</v>
      </c>
      <c r="L2319" s="13" t="e">
        <f>(VLOOKUP(F2319,tarifas!$C$7:$D$10,2,FALSE)+tarifas!$D$21)*datos!H2319</f>
        <v>#N/A</v>
      </c>
      <c r="M2319">
        <v>0</v>
      </c>
      <c r="N2319" s="13" t="e">
        <f t="shared" si="332"/>
        <v>#N/A</v>
      </c>
      <c r="O2319">
        <f t="shared" si="333"/>
        <v>0</v>
      </c>
      <c r="P2319" s="12">
        <f t="shared" si="334"/>
        <v>170.37165106072482</v>
      </c>
      <c r="Q2319">
        <f t="shared" si="335"/>
        <v>0</v>
      </c>
      <c r="R2319">
        <f>$D$2*tarifas!$D$12/24</f>
        <v>1.4541666666666666</v>
      </c>
      <c r="S2319" t="e">
        <f>VLOOKUP(E2319&amp;" "&amp;F2319,tarifas!$A$13:$D$20,4,FALSE)*P2319</f>
        <v>#N/A</v>
      </c>
      <c r="T2319">
        <f>IF(F2319="COD1",tarifas!$D$11*(SUMIFS($P$11:$P$8770,$F$11:$F$8770,"=COD1",$B$11:$B$8770,"="&amp;B2319)/COUNTIFS($F$11:$F$8770,"=COD1",$B$11:$B$8770,"="&amp;B2319))/COUNTIFS($A$11:$A$8770,"="&amp;A2319,$F$11:$F$8770,"=COD1"),0)</f>
        <v>0</v>
      </c>
      <c r="U2319" t="e">
        <f>(VLOOKUP(F2319,tarifas!$C$7:$D$10,2,FALSE)+tarifas!$D$21)*datos!P2319</f>
        <v>#N/A</v>
      </c>
      <c r="V2319" t="e">
        <f t="shared" si="336"/>
        <v>#N/A</v>
      </c>
      <c r="W2319">
        <f t="shared" si="337"/>
        <v>0</v>
      </c>
    </row>
    <row r="2320" spans="1:23" x14ac:dyDescent="0.25">
      <c r="A2320">
        <f t="shared" si="330"/>
        <v>96</v>
      </c>
      <c r="B2320">
        <f t="shared" si="331"/>
        <v>4</v>
      </c>
      <c r="C2320" s="1">
        <f t="shared" si="338"/>
        <v>41736.208333327733</v>
      </c>
      <c r="D2320" s="7">
        <v>0</v>
      </c>
      <c r="E2320" s="7"/>
      <c r="G2320">
        <v>34.1</v>
      </c>
      <c r="H2320" s="12">
        <v>166.33720866286347</v>
      </c>
      <c r="I2320" s="13">
        <f>$D$2*tarifas!$D$12/24</f>
        <v>1.4541666666666666</v>
      </c>
      <c r="J2320" s="13" t="e">
        <f>VLOOKUP(E2320&amp;" "&amp;F2320,tarifas!$A$13:$D$20,4,FALSE)*H2320</f>
        <v>#N/A</v>
      </c>
      <c r="K2320" s="13">
        <f>IF(F2320="COD1",tarifas!$D$11*(SUMIFS($H$11:$H$8770,$F$11:$F$8770,"=COD1",$B$11:$B$8770,"="&amp;B2320)/COUNTIFS($F$11:$F$8770,"=COD1",$B$11:$B$8770,"="&amp;B2320))/COUNTIFS($A$11:$A$8770,"="&amp;A2320,$F$11:$F$8770,"=COD1"),0)</f>
        <v>0</v>
      </c>
      <c r="L2320" s="13" t="e">
        <f>(VLOOKUP(F2320,tarifas!$C$7:$D$10,2,FALSE)+tarifas!$D$21)*datos!H2320</f>
        <v>#N/A</v>
      </c>
      <c r="M2320">
        <v>0</v>
      </c>
      <c r="N2320" s="13" t="e">
        <f t="shared" si="332"/>
        <v>#N/A</v>
      </c>
      <c r="O2320">
        <f t="shared" si="333"/>
        <v>0</v>
      </c>
      <c r="P2320" s="12">
        <f t="shared" si="334"/>
        <v>166.33720866286347</v>
      </c>
      <c r="Q2320">
        <f t="shared" si="335"/>
        <v>0</v>
      </c>
      <c r="R2320">
        <f>$D$2*tarifas!$D$12/24</f>
        <v>1.4541666666666666</v>
      </c>
      <c r="S2320" t="e">
        <f>VLOOKUP(E2320&amp;" "&amp;F2320,tarifas!$A$13:$D$20,4,FALSE)*P2320</f>
        <v>#N/A</v>
      </c>
      <c r="T2320">
        <f>IF(F2320="COD1",tarifas!$D$11*(SUMIFS($P$11:$P$8770,$F$11:$F$8770,"=COD1",$B$11:$B$8770,"="&amp;B2320)/COUNTIFS($F$11:$F$8770,"=COD1",$B$11:$B$8770,"="&amp;B2320))/COUNTIFS($A$11:$A$8770,"="&amp;A2320,$F$11:$F$8770,"=COD1"),0)</f>
        <v>0</v>
      </c>
      <c r="U2320" t="e">
        <f>(VLOOKUP(F2320,tarifas!$C$7:$D$10,2,FALSE)+tarifas!$D$21)*datos!P2320</f>
        <v>#N/A</v>
      </c>
      <c r="V2320" t="e">
        <f t="shared" si="336"/>
        <v>#N/A</v>
      </c>
      <c r="W2320">
        <f t="shared" si="337"/>
        <v>0</v>
      </c>
    </row>
    <row r="2321" spans="1:23" x14ac:dyDescent="0.25">
      <c r="A2321">
        <f t="shared" si="330"/>
        <v>96</v>
      </c>
      <c r="B2321">
        <f t="shared" si="331"/>
        <v>4</v>
      </c>
      <c r="C2321" s="1">
        <f t="shared" si="338"/>
        <v>41736.249999994398</v>
      </c>
      <c r="D2321" s="7">
        <v>0</v>
      </c>
      <c r="E2321" s="7"/>
      <c r="G2321">
        <v>37.5</v>
      </c>
      <c r="H2321" s="12">
        <v>160.26772365822316</v>
      </c>
      <c r="I2321" s="13">
        <f>$D$2*tarifas!$D$12/24</f>
        <v>1.4541666666666666</v>
      </c>
      <c r="J2321" s="13" t="e">
        <f>VLOOKUP(E2321&amp;" "&amp;F2321,tarifas!$A$13:$D$20,4,FALSE)*H2321</f>
        <v>#N/A</v>
      </c>
      <c r="K2321" s="13">
        <f>IF(F2321="COD1",tarifas!$D$11*(SUMIFS($H$11:$H$8770,$F$11:$F$8770,"=COD1",$B$11:$B$8770,"="&amp;B2321)/COUNTIFS($F$11:$F$8770,"=COD1",$B$11:$B$8770,"="&amp;B2321))/COUNTIFS($A$11:$A$8770,"="&amp;A2321,$F$11:$F$8770,"=COD1"),0)</f>
        <v>0</v>
      </c>
      <c r="L2321" s="13" t="e">
        <f>(VLOOKUP(F2321,tarifas!$C$7:$D$10,2,FALSE)+tarifas!$D$21)*datos!H2321</f>
        <v>#N/A</v>
      </c>
      <c r="M2321">
        <v>26.583629999999999</v>
      </c>
      <c r="N2321" s="13" t="e">
        <f t="shared" si="332"/>
        <v>#N/A</v>
      </c>
      <c r="O2321">
        <f t="shared" si="333"/>
        <v>26.583629999999999</v>
      </c>
      <c r="P2321" s="12">
        <f t="shared" si="334"/>
        <v>133.68409365822316</v>
      </c>
      <c r="Q2321">
        <f t="shared" si="335"/>
        <v>0</v>
      </c>
      <c r="R2321">
        <f>$D$2*tarifas!$D$12/24</f>
        <v>1.4541666666666666</v>
      </c>
      <c r="S2321" t="e">
        <f>VLOOKUP(E2321&amp;" "&amp;F2321,tarifas!$A$13:$D$20,4,FALSE)*P2321</f>
        <v>#N/A</v>
      </c>
      <c r="T2321">
        <f>IF(F2321="COD1",tarifas!$D$11*(SUMIFS($P$11:$P$8770,$F$11:$F$8770,"=COD1",$B$11:$B$8770,"="&amp;B2321)/COUNTIFS($F$11:$F$8770,"=COD1",$B$11:$B$8770,"="&amp;B2321))/COUNTIFS($A$11:$A$8770,"="&amp;A2321,$F$11:$F$8770,"=COD1"),0)</f>
        <v>0</v>
      </c>
      <c r="U2321" t="e">
        <f>(VLOOKUP(F2321,tarifas!$C$7:$D$10,2,FALSE)+tarifas!$D$21)*datos!P2321</f>
        <v>#N/A</v>
      </c>
      <c r="V2321" t="e">
        <f t="shared" si="336"/>
        <v>#N/A</v>
      </c>
      <c r="W2321">
        <f t="shared" si="337"/>
        <v>0</v>
      </c>
    </row>
    <row r="2322" spans="1:23" x14ac:dyDescent="0.25">
      <c r="A2322">
        <f t="shared" si="330"/>
        <v>96</v>
      </c>
      <c r="B2322">
        <f t="shared" si="331"/>
        <v>4</v>
      </c>
      <c r="C2322" s="1">
        <f t="shared" si="338"/>
        <v>41736.291666661062</v>
      </c>
      <c r="D2322" s="7">
        <v>6.9545454545454541</v>
      </c>
      <c r="E2322" s="7"/>
      <c r="G2322">
        <v>41.29</v>
      </c>
      <c r="H2322" s="12">
        <v>210.87373986160384</v>
      </c>
      <c r="I2322" s="13">
        <f>$D$2*tarifas!$D$12/24</f>
        <v>1.4541666666666666</v>
      </c>
      <c r="J2322" s="13" t="e">
        <f>VLOOKUP(E2322&amp;" "&amp;F2322,tarifas!$A$13:$D$20,4,FALSE)*H2322</f>
        <v>#N/A</v>
      </c>
      <c r="K2322" s="13">
        <f>IF(F2322="COD1",tarifas!$D$11*(SUMIFS($H$11:$H$8770,$F$11:$F$8770,"=COD1",$B$11:$B$8770,"="&amp;B2322)/COUNTIFS($F$11:$F$8770,"=COD1",$B$11:$B$8770,"="&amp;B2322))/COUNTIFS($A$11:$A$8770,"="&amp;A2322,$F$11:$F$8770,"=COD1"),0)</f>
        <v>0</v>
      </c>
      <c r="L2322" s="13" t="e">
        <f>(VLOOKUP(F2322,tarifas!$C$7:$D$10,2,FALSE)+tarifas!$D$21)*datos!H2322</f>
        <v>#N/A</v>
      </c>
      <c r="M2322">
        <v>139.37421000000001</v>
      </c>
      <c r="N2322" s="13" t="e">
        <f t="shared" si="332"/>
        <v>#N/A</v>
      </c>
      <c r="O2322">
        <f t="shared" si="333"/>
        <v>139.37421000000001</v>
      </c>
      <c r="P2322" s="12">
        <f t="shared" si="334"/>
        <v>71.499529861603833</v>
      </c>
      <c r="Q2322">
        <f t="shared" si="335"/>
        <v>0</v>
      </c>
      <c r="R2322">
        <f>$D$2*tarifas!$D$12/24</f>
        <v>1.4541666666666666</v>
      </c>
      <c r="S2322" t="e">
        <f>VLOOKUP(E2322&amp;" "&amp;F2322,tarifas!$A$13:$D$20,4,FALSE)*P2322</f>
        <v>#N/A</v>
      </c>
      <c r="T2322">
        <f>IF(F2322="COD1",tarifas!$D$11*(SUMIFS($P$11:$P$8770,$F$11:$F$8770,"=COD1",$B$11:$B$8770,"="&amp;B2322)/COUNTIFS($F$11:$F$8770,"=COD1",$B$11:$B$8770,"="&amp;B2322))/COUNTIFS($A$11:$A$8770,"="&amp;A2322,$F$11:$F$8770,"=COD1"),0)</f>
        <v>0</v>
      </c>
      <c r="U2322" t="e">
        <f>(VLOOKUP(F2322,tarifas!$C$7:$D$10,2,FALSE)+tarifas!$D$21)*datos!P2322</f>
        <v>#N/A</v>
      </c>
      <c r="V2322" t="e">
        <f t="shared" si="336"/>
        <v>#N/A</v>
      </c>
      <c r="W2322">
        <f t="shared" si="337"/>
        <v>0</v>
      </c>
    </row>
    <row r="2323" spans="1:23" x14ac:dyDescent="0.25">
      <c r="A2323">
        <f t="shared" si="330"/>
        <v>96</v>
      </c>
      <c r="B2323">
        <f t="shared" si="331"/>
        <v>4</v>
      </c>
      <c r="C2323" s="1">
        <f t="shared" si="338"/>
        <v>41736.333333327726</v>
      </c>
      <c r="D2323" s="7">
        <v>60.015151515151523</v>
      </c>
      <c r="E2323" s="7"/>
      <c r="G2323">
        <v>44.06</v>
      </c>
      <c r="H2323" s="12">
        <v>329.84093642831726</v>
      </c>
      <c r="I2323" s="13">
        <f>$D$2*tarifas!$D$12/24</f>
        <v>1.4541666666666666</v>
      </c>
      <c r="J2323" s="13" t="e">
        <f>VLOOKUP(E2323&amp;" "&amp;F2323,tarifas!$A$13:$D$20,4,FALSE)*H2323</f>
        <v>#N/A</v>
      </c>
      <c r="K2323" s="13">
        <f>IF(F2323="COD1",tarifas!$D$11*(SUMIFS($H$11:$H$8770,$F$11:$F$8770,"=COD1",$B$11:$B$8770,"="&amp;B2323)/COUNTIFS($F$11:$F$8770,"=COD1",$B$11:$B$8770,"="&amp;B2323))/COUNTIFS($A$11:$A$8770,"="&amp;A2323,$F$11:$F$8770,"=COD1"),0)</f>
        <v>0</v>
      </c>
      <c r="L2323" s="13" t="e">
        <f>(VLOOKUP(F2323,tarifas!$C$7:$D$10,2,FALSE)+tarifas!$D$21)*datos!H2323</f>
        <v>#N/A</v>
      </c>
      <c r="M2323">
        <v>177.53961999999999</v>
      </c>
      <c r="N2323" s="13" t="e">
        <f t="shared" si="332"/>
        <v>#N/A</v>
      </c>
      <c r="O2323">
        <f t="shared" si="333"/>
        <v>177.53961999999999</v>
      </c>
      <c r="P2323" s="12">
        <f t="shared" si="334"/>
        <v>152.30131642831728</v>
      </c>
      <c r="Q2323">
        <f t="shared" si="335"/>
        <v>0</v>
      </c>
      <c r="R2323">
        <f>$D$2*tarifas!$D$12/24</f>
        <v>1.4541666666666666</v>
      </c>
      <c r="S2323" t="e">
        <f>VLOOKUP(E2323&amp;" "&amp;F2323,tarifas!$A$13:$D$20,4,FALSE)*P2323</f>
        <v>#N/A</v>
      </c>
      <c r="T2323">
        <f>IF(F2323="COD1",tarifas!$D$11*(SUMIFS($P$11:$P$8770,$F$11:$F$8770,"=COD1",$B$11:$B$8770,"="&amp;B2323)/COUNTIFS($F$11:$F$8770,"=COD1",$B$11:$B$8770,"="&amp;B2323))/COUNTIFS($A$11:$A$8770,"="&amp;A2323,$F$11:$F$8770,"=COD1"),0)</f>
        <v>0</v>
      </c>
      <c r="U2323" t="e">
        <f>(VLOOKUP(F2323,tarifas!$C$7:$D$10,2,FALSE)+tarifas!$D$21)*datos!P2323</f>
        <v>#N/A</v>
      </c>
      <c r="V2323" t="e">
        <f t="shared" si="336"/>
        <v>#N/A</v>
      </c>
      <c r="W2323">
        <f t="shared" si="337"/>
        <v>0</v>
      </c>
    </row>
    <row r="2324" spans="1:23" x14ac:dyDescent="0.25">
      <c r="A2324">
        <f t="shared" si="330"/>
        <v>96</v>
      </c>
      <c r="B2324">
        <f t="shared" si="331"/>
        <v>4</v>
      </c>
      <c r="C2324" s="1">
        <f t="shared" si="338"/>
        <v>41736.37499999439</v>
      </c>
      <c r="D2324" s="7">
        <v>60.530303030303031</v>
      </c>
      <c r="E2324" s="7"/>
      <c r="G2324">
        <v>41.26</v>
      </c>
      <c r="H2324" s="12">
        <v>493.79113317709431</v>
      </c>
      <c r="I2324" s="13">
        <f>$D$2*tarifas!$D$12/24</f>
        <v>1.4541666666666666</v>
      </c>
      <c r="J2324" s="13" t="e">
        <f>VLOOKUP(E2324&amp;" "&amp;F2324,tarifas!$A$13:$D$20,4,FALSE)*H2324</f>
        <v>#N/A</v>
      </c>
      <c r="K2324" s="13">
        <f>IF(F2324="COD1",tarifas!$D$11*(SUMIFS($H$11:$H$8770,$F$11:$F$8770,"=COD1",$B$11:$B$8770,"="&amp;B2324)/COUNTIFS($F$11:$F$8770,"=COD1",$B$11:$B$8770,"="&amp;B2324))/COUNTIFS($A$11:$A$8770,"="&amp;A2324,$F$11:$F$8770,"=COD1"),0)</f>
        <v>0</v>
      </c>
      <c r="L2324" s="13" t="e">
        <f>(VLOOKUP(F2324,tarifas!$C$7:$D$10,2,FALSE)+tarifas!$D$21)*datos!H2324</f>
        <v>#N/A</v>
      </c>
      <c r="M2324">
        <v>175.26076999999998</v>
      </c>
      <c r="N2324" s="13" t="e">
        <f t="shared" si="332"/>
        <v>#N/A</v>
      </c>
      <c r="O2324">
        <f t="shared" si="333"/>
        <v>175.26076999999998</v>
      </c>
      <c r="P2324" s="12">
        <f t="shared" si="334"/>
        <v>318.53036317709433</v>
      </c>
      <c r="Q2324">
        <f t="shared" si="335"/>
        <v>0</v>
      </c>
      <c r="R2324">
        <f>$D$2*tarifas!$D$12/24</f>
        <v>1.4541666666666666</v>
      </c>
      <c r="S2324" t="e">
        <f>VLOOKUP(E2324&amp;" "&amp;F2324,tarifas!$A$13:$D$20,4,FALSE)*P2324</f>
        <v>#N/A</v>
      </c>
      <c r="T2324">
        <f>IF(F2324="COD1",tarifas!$D$11*(SUMIFS($P$11:$P$8770,$F$11:$F$8770,"=COD1",$B$11:$B$8770,"="&amp;B2324)/COUNTIFS($F$11:$F$8770,"=COD1",$B$11:$B$8770,"="&amp;B2324))/COUNTIFS($A$11:$A$8770,"="&amp;A2324,$F$11:$F$8770,"=COD1"),0)</f>
        <v>0</v>
      </c>
      <c r="U2324" t="e">
        <f>(VLOOKUP(F2324,tarifas!$C$7:$D$10,2,FALSE)+tarifas!$D$21)*datos!P2324</f>
        <v>#N/A</v>
      </c>
      <c r="V2324" t="e">
        <f t="shared" si="336"/>
        <v>#N/A</v>
      </c>
      <c r="W2324">
        <f t="shared" si="337"/>
        <v>0</v>
      </c>
    </row>
    <row r="2325" spans="1:23" x14ac:dyDescent="0.25">
      <c r="A2325">
        <f t="shared" si="330"/>
        <v>96</v>
      </c>
      <c r="B2325">
        <f t="shared" si="331"/>
        <v>4</v>
      </c>
      <c r="C2325" s="1">
        <f t="shared" si="338"/>
        <v>41736.416666661054</v>
      </c>
      <c r="D2325" s="7">
        <v>169.22727272727275</v>
      </c>
      <c r="E2325" s="7"/>
      <c r="G2325">
        <v>39.01</v>
      </c>
      <c r="H2325" s="12">
        <v>539.13579780516932</v>
      </c>
      <c r="I2325" s="13">
        <f>$D$2*tarifas!$D$12/24</f>
        <v>1.4541666666666666</v>
      </c>
      <c r="J2325" s="13" t="e">
        <f>VLOOKUP(E2325&amp;" "&amp;F2325,tarifas!$A$13:$D$20,4,FALSE)*H2325</f>
        <v>#N/A</v>
      </c>
      <c r="K2325" s="13">
        <f>IF(F2325="COD1",tarifas!$D$11*(SUMIFS($H$11:$H$8770,$F$11:$F$8770,"=COD1",$B$11:$B$8770,"="&amp;B2325)/COUNTIFS($F$11:$F$8770,"=COD1",$B$11:$B$8770,"="&amp;B2325))/COUNTIFS($A$11:$A$8770,"="&amp;A2325,$F$11:$F$8770,"=COD1"),0)</f>
        <v>0</v>
      </c>
      <c r="L2325" s="13" t="e">
        <f>(VLOOKUP(F2325,tarifas!$C$7:$D$10,2,FALSE)+tarifas!$D$21)*datos!H2325</f>
        <v>#N/A</v>
      </c>
      <c r="M2325">
        <v>151.38091</v>
      </c>
      <c r="N2325" s="13" t="e">
        <f t="shared" si="332"/>
        <v>#N/A</v>
      </c>
      <c r="O2325">
        <f t="shared" si="333"/>
        <v>151.38091</v>
      </c>
      <c r="P2325" s="12">
        <f t="shared" si="334"/>
        <v>387.75488780516935</v>
      </c>
      <c r="Q2325">
        <f t="shared" si="335"/>
        <v>0</v>
      </c>
      <c r="R2325">
        <f>$D$2*tarifas!$D$12/24</f>
        <v>1.4541666666666666</v>
      </c>
      <c r="S2325" t="e">
        <f>VLOOKUP(E2325&amp;" "&amp;F2325,tarifas!$A$13:$D$20,4,FALSE)*P2325</f>
        <v>#N/A</v>
      </c>
      <c r="T2325">
        <f>IF(F2325="COD1",tarifas!$D$11*(SUMIFS($P$11:$P$8770,$F$11:$F$8770,"=COD1",$B$11:$B$8770,"="&amp;B2325)/COUNTIFS($F$11:$F$8770,"=COD1",$B$11:$B$8770,"="&amp;B2325))/COUNTIFS($A$11:$A$8770,"="&amp;A2325,$F$11:$F$8770,"=COD1"),0)</f>
        <v>0</v>
      </c>
      <c r="U2325" t="e">
        <f>(VLOOKUP(F2325,tarifas!$C$7:$D$10,2,FALSE)+tarifas!$D$21)*datos!P2325</f>
        <v>#N/A</v>
      </c>
      <c r="V2325" t="e">
        <f t="shared" si="336"/>
        <v>#N/A</v>
      </c>
      <c r="W2325">
        <f t="shared" si="337"/>
        <v>0</v>
      </c>
    </row>
    <row r="2326" spans="1:23" x14ac:dyDescent="0.25">
      <c r="A2326">
        <f t="shared" si="330"/>
        <v>96</v>
      </c>
      <c r="B2326">
        <f t="shared" si="331"/>
        <v>4</v>
      </c>
      <c r="C2326" s="1">
        <f t="shared" si="338"/>
        <v>41736.458333327719</v>
      </c>
      <c r="D2326" s="7">
        <v>489.65151515151513</v>
      </c>
      <c r="E2326" s="7"/>
      <c r="G2326">
        <v>38.56</v>
      </c>
      <c r="H2326" s="12">
        <v>474.02064637621118</v>
      </c>
      <c r="I2326" s="13">
        <f>$D$2*tarifas!$D$12/24</f>
        <v>1.4541666666666666</v>
      </c>
      <c r="J2326" s="13" t="e">
        <f>VLOOKUP(E2326&amp;" "&amp;F2326,tarifas!$A$13:$D$20,4,FALSE)*H2326</f>
        <v>#N/A</v>
      </c>
      <c r="K2326" s="13">
        <f>IF(F2326="COD1",tarifas!$D$11*(SUMIFS($H$11:$H$8770,$F$11:$F$8770,"=COD1",$B$11:$B$8770,"="&amp;B2326)/COUNTIFS($F$11:$F$8770,"=COD1",$B$11:$B$8770,"="&amp;B2326))/COUNTIFS($A$11:$A$8770,"="&amp;A2326,$F$11:$F$8770,"=COD1"),0)</f>
        <v>0</v>
      </c>
      <c r="L2326" s="13" t="e">
        <f>(VLOOKUP(F2326,tarifas!$C$7:$D$10,2,FALSE)+tarifas!$D$21)*datos!H2326</f>
        <v>#N/A</v>
      </c>
      <c r="M2326">
        <v>161.11314999999999</v>
      </c>
      <c r="N2326" s="13" t="e">
        <f t="shared" si="332"/>
        <v>#N/A</v>
      </c>
      <c r="O2326">
        <f t="shared" si="333"/>
        <v>161.11314999999999</v>
      </c>
      <c r="P2326" s="12">
        <f t="shared" si="334"/>
        <v>312.90749637621116</v>
      </c>
      <c r="Q2326">
        <f t="shared" si="335"/>
        <v>0</v>
      </c>
      <c r="R2326">
        <f>$D$2*tarifas!$D$12/24</f>
        <v>1.4541666666666666</v>
      </c>
      <c r="S2326" t="e">
        <f>VLOOKUP(E2326&amp;" "&amp;F2326,tarifas!$A$13:$D$20,4,FALSE)*P2326</f>
        <v>#N/A</v>
      </c>
      <c r="T2326">
        <f>IF(F2326="COD1",tarifas!$D$11*(SUMIFS($P$11:$P$8770,$F$11:$F$8770,"=COD1",$B$11:$B$8770,"="&amp;B2326)/COUNTIFS($F$11:$F$8770,"=COD1",$B$11:$B$8770,"="&amp;B2326))/COUNTIFS($A$11:$A$8770,"="&amp;A2326,$F$11:$F$8770,"=COD1"),0)</f>
        <v>0</v>
      </c>
      <c r="U2326" t="e">
        <f>(VLOOKUP(F2326,tarifas!$C$7:$D$10,2,FALSE)+tarifas!$D$21)*datos!P2326</f>
        <v>#N/A</v>
      </c>
      <c r="V2326" t="e">
        <f t="shared" si="336"/>
        <v>#N/A</v>
      </c>
      <c r="W2326">
        <f t="shared" si="337"/>
        <v>0</v>
      </c>
    </row>
    <row r="2327" spans="1:23" x14ac:dyDescent="0.25">
      <c r="A2327">
        <f t="shared" si="330"/>
        <v>96</v>
      </c>
      <c r="B2327">
        <f t="shared" si="331"/>
        <v>4</v>
      </c>
      <c r="C2327" s="1">
        <f t="shared" si="338"/>
        <v>41736.499999994383</v>
      </c>
      <c r="D2327" s="7">
        <v>503.30303030303037</v>
      </c>
      <c r="E2327" s="7"/>
      <c r="G2327">
        <v>38.200000000000003</v>
      </c>
      <c r="H2327" s="12">
        <v>434.15125479549874</v>
      </c>
      <c r="I2327" s="13">
        <f>$D$2*tarifas!$D$12/24</f>
        <v>1.4541666666666666</v>
      </c>
      <c r="J2327" s="13" t="e">
        <f>VLOOKUP(E2327&amp;" "&amp;F2327,tarifas!$A$13:$D$20,4,FALSE)*H2327</f>
        <v>#N/A</v>
      </c>
      <c r="K2327" s="13">
        <f>IF(F2327="COD1",tarifas!$D$11*(SUMIFS($H$11:$H$8770,$F$11:$F$8770,"=COD1",$B$11:$B$8770,"="&amp;B2327)/COUNTIFS($F$11:$F$8770,"=COD1",$B$11:$B$8770,"="&amp;B2327))/COUNTIFS($A$11:$A$8770,"="&amp;A2327,$F$11:$F$8770,"=COD1"),0)</f>
        <v>0</v>
      </c>
      <c r="L2327" s="13" t="e">
        <f>(VLOOKUP(F2327,tarifas!$C$7:$D$10,2,FALSE)+tarifas!$D$21)*datos!H2327</f>
        <v>#N/A</v>
      </c>
      <c r="M2327">
        <v>128.34222</v>
      </c>
      <c r="N2327" s="13" t="e">
        <f t="shared" si="332"/>
        <v>#N/A</v>
      </c>
      <c r="O2327">
        <f t="shared" si="333"/>
        <v>128.34222</v>
      </c>
      <c r="P2327" s="12">
        <f t="shared" si="334"/>
        <v>305.80903479549875</v>
      </c>
      <c r="Q2327">
        <f t="shared" si="335"/>
        <v>0</v>
      </c>
      <c r="R2327">
        <f>$D$2*tarifas!$D$12/24</f>
        <v>1.4541666666666666</v>
      </c>
      <c r="S2327" t="e">
        <f>VLOOKUP(E2327&amp;" "&amp;F2327,tarifas!$A$13:$D$20,4,FALSE)*P2327</f>
        <v>#N/A</v>
      </c>
      <c r="T2327">
        <f>IF(F2327="COD1",tarifas!$D$11*(SUMIFS($P$11:$P$8770,$F$11:$F$8770,"=COD1",$B$11:$B$8770,"="&amp;B2327)/COUNTIFS($F$11:$F$8770,"=COD1",$B$11:$B$8770,"="&amp;B2327))/COUNTIFS($A$11:$A$8770,"="&amp;A2327,$F$11:$F$8770,"=COD1"),0)</f>
        <v>0</v>
      </c>
      <c r="U2327" t="e">
        <f>(VLOOKUP(F2327,tarifas!$C$7:$D$10,2,FALSE)+tarifas!$D$21)*datos!P2327</f>
        <v>#N/A</v>
      </c>
      <c r="V2327" t="e">
        <f t="shared" si="336"/>
        <v>#N/A</v>
      </c>
      <c r="W2327">
        <f t="shared" si="337"/>
        <v>0</v>
      </c>
    </row>
    <row r="2328" spans="1:23" x14ac:dyDescent="0.25">
      <c r="A2328">
        <f t="shared" si="330"/>
        <v>96</v>
      </c>
      <c r="B2328">
        <f t="shared" si="331"/>
        <v>4</v>
      </c>
      <c r="C2328" s="1">
        <f t="shared" si="338"/>
        <v>41736.541666661047</v>
      </c>
      <c r="D2328" s="7">
        <v>234.13636363636363</v>
      </c>
      <c r="E2328" s="7"/>
      <c r="G2328">
        <v>36.799999999999997</v>
      </c>
      <c r="H2328" s="12">
        <v>516.34018204121594</v>
      </c>
      <c r="I2328" s="13">
        <f>$D$2*tarifas!$D$12/24</f>
        <v>1.4541666666666666</v>
      </c>
      <c r="J2328" s="13" t="e">
        <f>VLOOKUP(E2328&amp;" "&amp;F2328,tarifas!$A$13:$D$20,4,FALSE)*H2328</f>
        <v>#N/A</v>
      </c>
      <c r="K2328" s="13">
        <f>IF(F2328="COD1",tarifas!$D$11*(SUMIFS($H$11:$H$8770,$F$11:$F$8770,"=COD1",$B$11:$B$8770,"="&amp;B2328)/COUNTIFS($F$11:$F$8770,"=COD1",$B$11:$B$8770,"="&amp;B2328))/COUNTIFS($A$11:$A$8770,"="&amp;A2328,$F$11:$F$8770,"=COD1"),0)</f>
        <v>0</v>
      </c>
      <c r="L2328" s="13" t="e">
        <f>(VLOOKUP(F2328,tarifas!$C$7:$D$10,2,FALSE)+tarifas!$D$21)*datos!H2328</f>
        <v>#N/A</v>
      </c>
      <c r="M2328">
        <v>128.61863</v>
      </c>
      <c r="N2328" s="13" t="e">
        <f t="shared" si="332"/>
        <v>#N/A</v>
      </c>
      <c r="O2328">
        <f t="shared" si="333"/>
        <v>128.61863</v>
      </c>
      <c r="P2328" s="12">
        <f t="shared" si="334"/>
        <v>387.72155204121594</v>
      </c>
      <c r="Q2328">
        <f t="shared" si="335"/>
        <v>0</v>
      </c>
      <c r="R2328">
        <f>$D$2*tarifas!$D$12/24</f>
        <v>1.4541666666666666</v>
      </c>
      <c r="S2328" t="e">
        <f>VLOOKUP(E2328&amp;" "&amp;F2328,tarifas!$A$13:$D$20,4,FALSE)*P2328</f>
        <v>#N/A</v>
      </c>
      <c r="T2328">
        <f>IF(F2328="COD1",tarifas!$D$11*(SUMIFS($P$11:$P$8770,$F$11:$F$8770,"=COD1",$B$11:$B$8770,"="&amp;B2328)/COUNTIFS($F$11:$F$8770,"=COD1",$B$11:$B$8770,"="&amp;B2328))/COUNTIFS($A$11:$A$8770,"="&amp;A2328,$F$11:$F$8770,"=COD1"),0)</f>
        <v>0</v>
      </c>
      <c r="U2328" t="e">
        <f>(VLOOKUP(F2328,tarifas!$C$7:$D$10,2,FALSE)+tarifas!$D$21)*datos!P2328</f>
        <v>#N/A</v>
      </c>
      <c r="V2328" t="e">
        <f t="shared" si="336"/>
        <v>#N/A</v>
      </c>
      <c r="W2328">
        <f t="shared" si="337"/>
        <v>0</v>
      </c>
    </row>
    <row r="2329" spans="1:23" x14ac:dyDescent="0.25">
      <c r="A2329">
        <f t="shared" si="330"/>
        <v>96</v>
      </c>
      <c r="B2329">
        <f t="shared" si="331"/>
        <v>4</v>
      </c>
      <c r="C2329" s="1">
        <f t="shared" si="338"/>
        <v>41736.583333327711</v>
      </c>
      <c r="D2329" s="7">
        <v>720.18181818181813</v>
      </c>
      <c r="E2329" s="7"/>
      <c r="G2329">
        <v>36.799999999999997</v>
      </c>
      <c r="H2329" s="12">
        <v>521.73905149938003</v>
      </c>
      <c r="I2329" s="13">
        <f>$D$2*tarifas!$D$12/24</f>
        <v>1.4541666666666666</v>
      </c>
      <c r="J2329" s="13" t="e">
        <f>VLOOKUP(E2329&amp;" "&amp;F2329,tarifas!$A$13:$D$20,4,FALSE)*H2329</f>
        <v>#N/A</v>
      </c>
      <c r="K2329" s="13">
        <f>IF(F2329="COD1",tarifas!$D$11*(SUMIFS($H$11:$H$8770,$F$11:$F$8770,"=COD1",$B$11:$B$8770,"="&amp;B2329)/COUNTIFS($F$11:$F$8770,"=COD1",$B$11:$B$8770,"="&amp;B2329))/COUNTIFS($A$11:$A$8770,"="&amp;A2329,$F$11:$F$8770,"=COD1"),0)</f>
        <v>0</v>
      </c>
      <c r="L2329" s="13" t="e">
        <f>(VLOOKUP(F2329,tarifas!$C$7:$D$10,2,FALSE)+tarifas!$D$21)*datos!H2329</f>
        <v>#N/A</v>
      </c>
      <c r="M2329">
        <v>155.81961999999999</v>
      </c>
      <c r="N2329" s="13" t="e">
        <f t="shared" si="332"/>
        <v>#N/A</v>
      </c>
      <c r="O2329">
        <f t="shared" si="333"/>
        <v>155.81961999999999</v>
      </c>
      <c r="P2329" s="12">
        <f t="shared" si="334"/>
        <v>365.91943149938004</v>
      </c>
      <c r="Q2329">
        <f t="shared" si="335"/>
        <v>0</v>
      </c>
      <c r="R2329">
        <f>$D$2*tarifas!$D$12/24</f>
        <v>1.4541666666666666</v>
      </c>
      <c r="S2329" t="e">
        <f>VLOOKUP(E2329&amp;" "&amp;F2329,tarifas!$A$13:$D$20,4,FALSE)*P2329</f>
        <v>#N/A</v>
      </c>
      <c r="T2329">
        <f>IF(F2329="COD1",tarifas!$D$11*(SUMIFS($P$11:$P$8770,$F$11:$F$8770,"=COD1",$B$11:$B$8770,"="&amp;B2329)/COUNTIFS($F$11:$F$8770,"=COD1",$B$11:$B$8770,"="&amp;B2329))/COUNTIFS($A$11:$A$8770,"="&amp;A2329,$F$11:$F$8770,"=COD1"),0)</f>
        <v>0</v>
      </c>
      <c r="U2329" t="e">
        <f>(VLOOKUP(F2329,tarifas!$C$7:$D$10,2,FALSE)+tarifas!$D$21)*datos!P2329</f>
        <v>#N/A</v>
      </c>
      <c r="V2329" t="e">
        <f t="shared" si="336"/>
        <v>#N/A</v>
      </c>
      <c r="W2329">
        <f t="shared" si="337"/>
        <v>0</v>
      </c>
    </row>
    <row r="2330" spans="1:23" x14ac:dyDescent="0.25">
      <c r="A2330">
        <f t="shared" si="330"/>
        <v>96</v>
      </c>
      <c r="B2330">
        <f t="shared" si="331"/>
        <v>4</v>
      </c>
      <c r="C2330" s="1">
        <f t="shared" si="338"/>
        <v>41736.624999994376</v>
      </c>
      <c r="D2330" s="7">
        <v>422.93939393939388</v>
      </c>
      <c r="E2330" s="7"/>
      <c r="G2330">
        <v>36.69</v>
      </c>
      <c r="H2330" s="12">
        <v>512.6573939766123</v>
      </c>
      <c r="I2330" s="13">
        <f>$D$2*tarifas!$D$12/24</f>
        <v>1.4541666666666666</v>
      </c>
      <c r="J2330" s="13" t="e">
        <f>VLOOKUP(E2330&amp;" "&amp;F2330,tarifas!$A$13:$D$20,4,FALSE)*H2330</f>
        <v>#N/A</v>
      </c>
      <c r="K2330" s="13">
        <f>IF(F2330="COD1",tarifas!$D$11*(SUMIFS($H$11:$H$8770,$F$11:$F$8770,"=COD1",$B$11:$B$8770,"="&amp;B2330)/COUNTIFS($F$11:$F$8770,"=COD1",$B$11:$B$8770,"="&amp;B2330))/COUNTIFS($A$11:$A$8770,"="&amp;A2330,$F$11:$F$8770,"=COD1"),0)</f>
        <v>0</v>
      </c>
      <c r="L2330" s="13" t="e">
        <f>(VLOOKUP(F2330,tarifas!$C$7:$D$10,2,FALSE)+tarifas!$D$21)*datos!H2330</f>
        <v>#N/A</v>
      </c>
      <c r="M2330">
        <v>74.515190000000004</v>
      </c>
      <c r="N2330" s="13" t="e">
        <f t="shared" si="332"/>
        <v>#N/A</v>
      </c>
      <c r="O2330">
        <f t="shared" si="333"/>
        <v>74.515190000000004</v>
      </c>
      <c r="P2330" s="12">
        <f t="shared" si="334"/>
        <v>438.14220397661228</v>
      </c>
      <c r="Q2330">
        <f t="shared" si="335"/>
        <v>0</v>
      </c>
      <c r="R2330">
        <f>$D$2*tarifas!$D$12/24</f>
        <v>1.4541666666666666</v>
      </c>
      <c r="S2330" t="e">
        <f>VLOOKUP(E2330&amp;" "&amp;F2330,tarifas!$A$13:$D$20,4,FALSE)*P2330</f>
        <v>#N/A</v>
      </c>
      <c r="T2330">
        <f>IF(F2330="COD1",tarifas!$D$11*(SUMIFS($P$11:$P$8770,$F$11:$F$8770,"=COD1",$B$11:$B$8770,"="&amp;B2330)/COUNTIFS($F$11:$F$8770,"=COD1",$B$11:$B$8770,"="&amp;B2330))/COUNTIFS($A$11:$A$8770,"="&amp;A2330,$F$11:$F$8770,"=COD1"),0)</f>
        <v>0</v>
      </c>
      <c r="U2330" t="e">
        <f>(VLOOKUP(F2330,tarifas!$C$7:$D$10,2,FALSE)+tarifas!$D$21)*datos!P2330</f>
        <v>#N/A</v>
      </c>
      <c r="V2330" t="e">
        <f t="shared" si="336"/>
        <v>#N/A</v>
      </c>
      <c r="W2330">
        <f t="shared" si="337"/>
        <v>0</v>
      </c>
    </row>
    <row r="2331" spans="1:23" x14ac:dyDescent="0.25">
      <c r="A2331">
        <f t="shared" si="330"/>
        <v>96</v>
      </c>
      <c r="B2331">
        <f t="shared" si="331"/>
        <v>4</v>
      </c>
      <c r="C2331" s="1">
        <f t="shared" si="338"/>
        <v>41736.66666666104</v>
      </c>
      <c r="D2331" s="7">
        <v>230.78787878787878</v>
      </c>
      <c r="E2331" s="7"/>
      <c r="G2331">
        <v>37.450000000000003</v>
      </c>
      <c r="H2331" s="12">
        <v>517.26607777490199</v>
      </c>
      <c r="I2331" s="13">
        <f>$D$2*tarifas!$D$12/24</f>
        <v>1.4541666666666666</v>
      </c>
      <c r="J2331" s="13" t="e">
        <f>VLOOKUP(E2331&amp;" "&amp;F2331,tarifas!$A$13:$D$20,4,FALSE)*H2331</f>
        <v>#N/A</v>
      </c>
      <c r="K2331" s="13">
        <f>IF(F2331="COD1",tarifas!$D$11*(SUMIFS($H$11:$H$8770,$F$11:$F$8770,"=COD1",$B$11:$B$8770,"="&amp;B2331)/COUNTIFS($F$11:$F$8770,"=COD1",$B$11:$B$8770,"="&amp;B2331))/COUNTIFS($A$11:$A$8770,"="&amp;A2331,$F$11:$F$8770,"=COD1"),0)</f>
        <v>0</v>
      </c>
      <c r="L2331" s="13" t="e">
        <f>(VLOOKUP(F2331,tarifas!$C$7:$D$10,2,FALSE)+tarifas!$D$21)*datos!H2331</f>
        <v>#N/A</v>
      </c>
      <c r="M2331">
        <v>42.074449999999999</v>
      </c>
      <c r="N2331" s="13" t="e">
        <f t="shared" si="332"/>
        <v>#N/A</v>
      </c>
      <c r="O2331">
        <f t="shared" si="333"/>
        <v>42.074449999999999</v>
      </c>
      <c r="P2331" s="12">
        <f t="shared" si="334"/>
        <v>475.19162777490197</v>
      </c>
      <c r="Q2331">
        <f t="shared" si="335"/>
        <v>0</v>
      </c>
      <c r="R2331">
        <f>$D$2*tarifas!$D$12/24</f>
        <v>1.4541666666666666</v>
      </c>
      <c r="S2331" t="e">
        <f>VLOOKUP(E2331&amp;" "&amp;F2331,tarifas!$A$13:$D$20,4,FALSE)*P2331</f>
        <v>#N/A</v>
      </c>
      <c r="T2331">
        <f>IF(F2331="COD1",tarifas!$D$11*(SUMIFS($P$11:$P$8770,$F$11:$F$8770,"=COD1",$B$11:$B$8770,"="&amp;B2331)/COUNTIFS($F$11:$F$8770,"=COD1",$B$11:$B$8770,"="&amp;B2331))/COUNTIFS($A$11:$A$8770,"="&amp;A2331,$F$11:$F$8770,"=COD1"),0)</f>
        <v>0</v>
      </c>
      <c r="U2331" t="e">
        <f>(VLOOKUP(F2331,tarifas!$C$7:$D$10,2,FALSE)+tarifas!$D$21)*datos!P2331</f>
        <v>#N/A</v>
      </c>
      <c r="V2331" t="e">
        <f t="shared" si="336"/>
        <v>#N/A</v>
      </c>
      <c r="W2331">
        <f t="shared" si="337"/>
        <v>0</v>
      </c>
    </row>
    <row r="2332" spans="1:23" x14ac:dyDescent="0.25">
      <c r="A2332">
        <f t="shared" si="330"/>
        <v>96</v>
      </c>
      <c r="B2332">
        <f t="shared" si="331"/>
        <v>4</v>
      </c>
      <c r="C2332" s="1">
        <f t="shared" si="338"/>
        <v>41736.708333327704</v>
      </c>
      <c r="D2332" s="7">
        <v>107.92424242424244</v>
      </c>
      <c r="E2332" s="7"/>
      <c r="G2332">
        <v>37.5</v>
      </c>
      <c r="H2332" s="12">
        <v>418.97950163668679</v>
      </c>
      <c r="I2332" s="13">
        <f>$D$2*tarifas!$D$12/24</f>
        <v>1.4541666666666666</v>
      </c>
      <c r="J2332" s="13" t="e">
        <f>VLOOKUP(E2332&amp;" "&amp;F2332,tarifas!$A$13:$D$20,4,FALSE)*H2332</f>
        <v>#N/A</v>
      </c>
      <c r="K2332" s="13">
        <f>IF(F2332="COD1",tarifas!$D$11*(SUMIFS($H$11:$H$8770,$F$11:$F$8770,"=COD1",$B$11:$B$8770,"="&amp;B2332)/COUNTIFS($F$11:$F$8770,"=COD1",$B$11:$B$8770,"="&amp;B2332))/COUNTIFS($A$11:$A$8770,"="&amp;A2332,$F$11:$F$8770,"=COD1"),0)</f>
        <v>0</v>
      </c>
      <c r="L2332" s="13" t="e">
        <f>(VLOOKUP(F2332,tarifas!$C$7:$D$10,2,FALSE)+tarifas!$D$21)*datos!H2332</f>
        <v>#N/A</v>
      </c>
      <c r="M2332">
        <v>0.67027999999999999</v>
      </c>
      <c r="N2332" s="13" t="e">
        <f t="shared" si="332"/>
        <v>#N/A</v>
      </c>
      <c r="O2332">
        <f t="shared" si="333"/>
        <v>0.67027999999999999</v>
      </c>
      <c r="P2332" s="12">
        <f t="shared" si="334"/>
        <v>418.3092216366868</v>
      </c>
      <c r="Q2332">
        <f t="shared" si="335"/>
        <v>0</v>
      </c>
      <c r="R2332">
        <f>$D$2*tarifas!$D$12/24</f>
        <v>1.4541666666666666</v>
      </c>
      <c r="S2332" t="e">
        <f>VLOOKUP(E2332&amp;" "&amp;F2332,tarifas!$A$13:$D$20,4,FALSE)*P2332</f>
        <v>#N/A</v>
      </c>
      <c r="T2332">
        <f>IF(F2332="COD1",tarifas!$D$11*(SUMIFS($P$11:$P$8770,$F$11:$F$8770,"=COD1",$B$11:$B$8770,"="&amp;B2332)/COUNTIFS($F$11:$F$8770,"=COD1",$B$11:$B$8770,"="&amp;B2332))/COUNTIFS($A$11:$A$8770,"="&amp;A2332,$F$11:$F$8770,"=COD1"),0)</f>
        <v>0</v>
      </c>
      <c r="U2332" t="e">
        <f>(VLOOKUP(F2332,tarifas!$C$7:$D$10,2,FALSE)+tarifas!$D$21)*datos!P2332</f>
        <v>#N/A</v>
      </c>
      <c r="V2332" t="e">
        <f t="shared" si="336"/>
        <v>#N/A</v>
      </c>
      <c r="W2332">
        <f t="shared" si="337"/>
        <v>0</v>
      </c>
    </row>
    <row r="2333" spans="1:23" x14ac:dyDescent="0.25">
      <c r="A2333">
        <f t="shared" si="330"/>
        <v>96</v>
      </c>
      <c r="B2333">
        <f t="shared" si="331"/>
        <v>4</v>
      </c>
      <c r="C2333" s="1">
        <f t="shared" si="338"/>
        <v>41736.749999994368</v>
      </c>
      <c r="D2333" s="7">
        <v>65.939393939393938</v>
      </c>
      <c r="E2333" s="7"/>
      <c r="G2333">
        <v>39.35</v>
      </c>
      <c r="H2333" s="12">
        <v>305.9807977786478</v>
      </c>
      <c r="I2333" s="13">
        <f>$D$2*tarifas!$D$12/24</f>
        <v>1.4541666666666666</v>
      </c>
      <c r="J2333" s="13" t="e">
        <f>VLOOKUP(E2333&amp;" "&amp;F2333,tarifas!$A$13:$D$20,4,FALSE)*H2333</f>
        <v>#N/A</v>
      </c>
      <c r="K2333" s="13">
        <f>IF(F2333="COD1",tarifas!$D$11*(SUMIFS($H$11:$H$8770,$F$11:$F$8770,"=COD1",$B$11:$B$8770,"="&amp;B2333)/COUNTIFS($F$11:$F$8770,"=COD1",$B$11:$B$8770,"="&amp;B2333))/COUNTIFS($A$11:$A$8770,"="&amp;A2333,$F$11:$F$8770,"=COD1"),0)</f>
        <v>0</v>
      </c>
      <c r="L2333" s="13" t="e">
        <f>(VLOOKUP(F2333,tarifas!$C$7:$D$10,2,FALSE)+tarifas!$D$21)*datos!H2333</f>
        <v>#N/A</v>
      </c>
      <c r="M2333">
        <v>5.0614300000000005</v>
      </c>
      <c r="N2333" s="13" t="e">
        <f t="shared" si="332"/>
        <v>#N/A</v>
      </c>
      <c r="O2333">
        <f t="shared" si="333"/>
        <v>5.0614300000000005</v>
      </c>
      <c r="P2333" s="12">
        <f t="shared" si="334"/>
        <v>300.91936777864782</v>
      </c>
      <c r="Q2333">
        <f t="shared" si="335"/>
        <v>0</v>
      </c>
      <c r="R2333">
        <f>$D$2*tarifas!$D$12/24</f>
        <v>1.4541666666666666</v>
      </c>
      <c r="S2333" t="e">
        <f>VLOOKUP(E2333&amp;" "&amp;F2333,tarifas!$A$13:$D$20,4,FALSE)*P2333</f>
        <v>#N/A</v>
      </c>
      <c r="T2333">
        <f>IF(F2333="COD1",tarifas!$D$11*(SUMIFS($P$11:$P$8770,$F$11:$F$8770,"=COD1",$B$11:$B$8770,"="&amp;B2333)/COUNTIFS($F$11:$F$8770,"=COD1",$B$11:$B$8770,"="&amp;B2333))/COUNTIFS($A$11:$A$8770,"="&amp;A2333,$F$11:$F$8770,"=COD1"),0)</f>
        <v>0</v>
      </c>
      <c r="U2333" t="e">
        <f>(VLOOKUP(F2333,tarifas!$C$7:$D$10,2,FALSE)+tarifas!$D$21)*datos!P2333</f>
        <v>#N/A</v>
      </c>
      <c r="V2333" t="e">
        <f t="shared" si="336"/>
        <v>#N/A</v>
      </c>
      <c r="W2333">
        <f t="shared" si="337"/>
        <v>0</v>
      </c>
    </row>
    <row r="2334" spans="1:23" x14ac:dyDescent="0.25">
      <c r="A2334">
        <f t="shared" si="330"/>
        <v>96</v>
      </c>
      <c r="B2334">
        <f t="shared" si="331"/>
        <v>4</v>
      </c>
      <c r="C2334" s="1">
        <f t="shared" si="338"/>
        <v>41736.791666661033</v>
      </c>
      <c r="D2334" s="7">
        <v>14.939393939393941</v>
      </c>
      <c r="E2334" s="7"/>
      <c r="G2334">
        <v>44.17</v>
      </c>
      <c r="H2334" s="12">
        <v>217.87996793848464</v>
      </c>
      <c r="I2334" s="13">
        <f>$D$2*tarifas!$D$12/24</f>
        <v>1.4541666666666666</v>
      </c>
      <c r="J2334" s="13" t="e">
        <f>VLOOKUP(E2334&amp;" "&amp;F2334,tarifas!$A$13:$D$20,4,FALSE)*H2334</f>
        <v>#N/A</v>
      </c>
      <c r="K2334" s="13">
        <f>IF(F2334="COD1",tarifas!$D$11*(SUMIFS($H$11:$H$8770,$F$11:$F$8770,"=COD1",$B$11:$B$8770,"="&amp;B2334)/COUNTIFS($F$11:$F$8770,"=COD1",$B$11:$B$8770,"="&amp;B2334))/COUNTIFS($A$11:$A$8770,"="&amp;A2334,$F$11:$F$8770,"=COD1"),0)</f>
        <v>0</v>
      </c>
      <c r="L2334" s="13" t="e">
        <f>(VLOOKUP(F2334,tarifas!$C$7:$D$10,2,FALSE)+tarifas!$D$21)*datos!H2334</f>
        <v>#N/A</v>
      </c>
      <c r="M2334">
        <v>0</v>
      </c>
      <c r="N2334" s="13" t="e">
        <f t="shared" si="332"/>
        <v>#N/A</v>
      </c>
      <c r="O2334">
        <f t="shared" si="333"/>
        <v>0</v>
      </c>
      <c r="P2334" s="12">
        <f t="shared" si="334"/>
        <v>217.87996793848464</v>
      </c>
      <c r="Q2334">
        <f t="shared" si="335"/>
        <v>0</v>
      </c>
      <c r="R2334">
        <f>$D$2*tarifas!$D$12/24</f>
        <v>1.4541666666666666</v>
      </c>
      <c r="S2334" t="e">
        <f>VLOOKUP(E2334&amp;" "&amp;F2334,tarifas!$A$13:$D$20,4,FALSE)*P2334</f>
        <v>#N/A</v>
      </c>
      <c r="T2334">
        <f>IF(F2334="COD1",tarifas!$D$11*(SUMIFS($P$11:$P$8770,$F$11:$F$8770,"=COD1",$B$11:$B$8770,"="&amp;B2334)/COUNTIFS($F$11:$F$8770,"=COD1",$B$11:$B$8770,"="&amp;B2334))/COUNTIFS($A$11:$A$8770,"="&amp;A2334,$F$11:$F$8770,"=COD1"),0)</f>
        <v>0</v>
      </c>
      <c r="U2334" t="e">
        <f>(VLOOKUP(F2334,tarifas!$C$7:$D$10,2,FALSE)+tarifas!$D$21)*datos!P2334</f>
        <v>#N/A</v>
      </c>
      <c r="V2334" t="e">
        <f t="shared" si="336"/>
        <v>#N/A</v>
      </c>
      <c r="W2334">
        <f t="shared" si="337"/>
        <v>0</v>
      </c>
    </row>
    <row r="2335" spans="1:23" x14ac:dyDescent="0.25">
      <c r="A2335">
        <f t="shared" si="330"/>
        <v>96</v>
      </c>
      <c r="B2335">
        <f t="shared" si="331"/>
        <v>4</v>
      </c>
      <c r="C2335" s="1">
        <f t="shared" si="338"/>
        <v>41736.833333327697</v>
      </c>
      <c r="D2335" s="7">
        <v>0</v>
      </c>
      <c r="E2335" s="7"/>
      <c r="G2335">
        <v>45.17</v>
      </c>
      <c r="H2335" s="12">
        <v>206.3412312590516</v>
      </c>
      <c r="I2335" s="13">
        <f>$D$2*tarifas!$D$12/24</f>
        <v>1.4541666666666666</v>
      </c>
      <c r="J2335" s="13" t="e">
        <f>VLOOKUP(E2335&amp;" "&amp;F2335,tarifas!$A$13:$D$20,4,FALSE)*H2335</f>
        <v>#N/A</v>
      </c>
      <c r="K2335" s="13">
        <f>IF(F2335="COD1",tarifas!$D$11*(SUMIFS($H$11:$H$8770,$F$11:$F$8770,"=COD1",$B$11:$B$8770,"="&amp;B2335)/COUNTIFS($F$11:$F$8770,"=COD1",$B$11:$B$8770,"="&amp;B2335))/COUNTIFS($A$11:$A$8770,"="&amp;A2335,$F$11:$F$8770,"=COD1"),0)</f>
        <v>0</v>
      </c>
      <c r="L2335" s="13" t="e">
        <f>(VLOOKUP(F2335,tarifas!$C$7:$D$10,2,FALSE)+tarifas!$D$21)*datos!H2335</f>
        <v>#N/A</v>
      </c>
      <c r="M2335">
        <v>0</v>
      </c>
      <c r="N2335" s="13" t="e">
        <f t="shared" si="332"/>
        <v>#N/A</v>
      </c>
      <c r="O2335">
        <f t="shared" si="333"/>
        <v>0</v>
      </c>
      <c r="P2335" s="12">
        <f t="shared" si="334"/>
        <v>206.3412312590516</v>
      </c>
      <c r="Q2335">
        <f t="shared" si="335"/>
        <v>0</v>
      </c>
      <c r="R2335">
        <f>$D$2*tarifas!$D$12/24</f>
        <v>1.4541666666666666</v>
      </c>
      <c r="S2335" t="e">
        <f>VLOOKUP(E2335&amp;" "&amp;F2335,tarifas!$A$13:$D$20,4,FALSE)*P2335</f>
        <v>#N/A</v>
      </c>
      <c r="T2335">
        <f>IF(F2335="COD1",tarifas!$D$11*(SUMIFS($P$11:$P$8770,$F$11:$F$8770,"=COD1",$B$11:$B$8770,"="&amp;B2335)/COUNTIFS($F$11:$F$8770,"=COD1",$B$11:$B$8770,"="&amp;B2335))/COUNTIFS($A$11:$A$8770,"="&amp;A2335,$F$11:$F$8770,"=COD1"),0)</f>
        <v>0</v>
      </c>
      <c r="U2335" t="e">
        <f>(VLOOKUP(F2335,tarifas!$C$7:$D$10,2,FALSE)+tarifas!$D$21)*datos!P2335</f>
        <v>#N/A</v>
      </c>
      <c r="V2335" t="e">
        <f t="shared" si="336"/>
        <v>#N/A</v>
      </c>
      <c r="W2335">
        <f t="shared" si="337"/>
        <v>0</v>
      </c>
    </row>
    <row r="2336" spans="1:23" x14ac:dyDescent="0.25">
      <c r="A2336">
        <f t="shared" si="330"/>
        <v>96</v>
      </c>
      <c r="B2336">
        <f t="shared" si="331"/>
        <v>4</v>
      </c>
      <c r="C2336" s="1">
        <f t="shared" si="338"/>
        <v>41736.874999994361</v>
      </c>
      <c r="D2336" s="7">
        <v>0</v>
      </c>
      <c r="E2336" s="7"/>
      <c r="G2336">
        <v>44.17</v>
      </c>
      <c r="H2336" s="12">
        <v>193.64458568333447</v>
      </c>
      <c r="I2336" s="13">
        <f>$D$2*tarifas!$D$12/24</f>
        <v>1.4541666666666666</v>
      </c>
      <c r="J2336" s="13" t="e">
        <f>VLOOKUP(E2336&amp;" "&amp;F2336,tarifas!$A$13:$D$20,4,FALSE)*H2336</f>
        <v>#N/A</v>
      </c>
      <c r="K2336" s="13">
        <f>IF(F2336="COD1",tarifas!$D$11*(SUMIFS($H$11:$H$8770,$F$11:$F$8770,"=COD1",$B$11:$B$8770,"="&amp;B2336)/COUNTIFS($F$11:$F$8770,"=COD1",$B$11:$B$8770,"="&amp;B2336))/COUNTIFS($A$11:$A$8770,"="&amp;A2336,$F$11:$F$8770,"=COD1"),0)</f>
        <v>0</v>
      </c>
      <c r="L2336" s="13" t="e">
        <f>(VLOOKUP(F2336,tarifas!$C$7:$D$10,2,FALSE)+tarifas!$D$21)*datos!H2336</f>
        <v>#N/A</v>
      </c>
      <c r="M2336">
        <v>0</v>
      </c>
      <c r="N2336" s="13" t="e">
        <f t="shared" si="332"/>
        <v>#N/A</v>
      </c>
      <c r="O2336">
        <f t="shared" si="333"/>
        <v>0</v>
      </c>
      <c r="P2336" s="12">
        <f t="shared" si="334"/>
        <v>193.64458568333447</v>
      </c>
      <c r="Q2336">
        <f t="shared" si="335"/>
        <v>0</v>
      </c>
      <c r="R2336">
        <f>$D$2*tarifas!$D$12/24</f>
        <v>1.4541666666666666</v>
      </c>
      <c r="S2336" t="e">
        <f>VLOOKUP(E2336&amp;" "&amp;F2336,tarifas!$A$13:$D$20,4,FALSE)*P2336</f>
        <v>#N/A</v>
      </c>
      <c r="T2336">
        <f>IF(F2336="COD1",tarifas!$D$11*(SUMIFS($P$11:$P$8770,$F$11:$F$8770,"=COD1",$B$11:$B$8770,"="&amp;B2336)/COUNTIFS($F$11:$F$8770,"=COD1",$B$11:$B$8770,"="&amp;B2336))/COUNTIFS($A$11:$A$8770,"="&amp;A2336,$F$11:$F$8770,"=COD1"),0)</f>
        <v>0</v>
      </c>
      <c r="U2336" t="e">
        <f>(VLOOKUP(F2336,tarifas!$C$7:$D$10,2,FALSE)+tarifas!$D$21)*datos!P2336</f>
        <v>#N/A</v>
      </c>
      <c r="V2336" t="e">
        <f t="shared" si="336"/>
        <v>#N/A</v>
      </c>
      <c r="W2336">
        <f t="shared" si="337"/>
        <v>0</v>
      </c>
    </row>
    <row r="2337" spans="1:23" x14ac:dyDescent="0.25">
      <c r="A2337">
        <f t="shared" si="330"/>
        <v>96</v>
      </c>
      <c r="B2337">
        <f t="shared" si="331"/>
        <v>4</v>
      </c>
      <c r="C2337" s="1">
        <f t="shared" si="338"/>
        <v>41736.916666661025</v>
      </c>
      <c r="D2337" s="7">
        <v>0</v>
      </c>
      <c r="E2337" s="7"/>
      <c r="G2337">
        <v>38.69</v>
      </c>
      <c r="H2337" s="12">
        <v>191.69002406863078</v>
      </c>
      <c r="I2337" s="13">
        <f>$D$2*tarifas!$D$12/24</f>
        <v>1.4541666666666666</v>
      </c>
      <c r="J2337" s="13" t="e">
        <f>VLOOKUP(E2337&amp;" "&amp;F2337,tarifas!$A$13:$D$20,4,FALSE)*H2337</f>
        <v>#N/A</v>
      </c>
      <c r="K2337" s="13">
        <f>IF(F2337="COD1",tarifas!$D$11*(SUMIFS($H$11:$H$8770,$F$11:$F$8770,"=COD1",$B$11:$B$8770,"="&amp;B2337)/COUNTIFS($F$11:$F$8770,"=COD1",$B$11:$B$8770,"="&amp;B2337))/COUNTIFS($A$11:$A$8770,"="&amp;A2337,$F$11:$F$8770,"=COD1"),0)</f>
        <v>0</v>
      </c>
      <c r="L2337" s="13" t="e">
        <f>(VLOOKUP(F2337,tarifas!$C$7:$D$10,2,FALSE)+tarifas!$D$21)*datos!H2337</f>
        <v>#N/A</v>
      </c>
      <c r="M2337">
        <v>0</v>
      </c>
      <c r="N2337" s="13" t="e">
        <f t="shared" si="332"/>
        <v>#N/A</v>
      </c>
      <c r="O2337">
        <f t="shared" si="333"/>
        <v>0</v>
      </c>
      <c r="P2337" s="12">
        <f t="shared" si="334"/>
        <v>191.69002406863078</v>
      </c>
      <c r="Q2337">
        <f t="shared" si="335"/>
        <v>0</v>
      </c>
      <c r="R2337">
        <f>$D$2*tarifas!$D$12/24</f>
        <v>1.4541666666666666</v>
      </c>
      <c r="S2337" t="e">
        <f>VLOOKUP(E2337&amp;" "&amp;F2337,tarifas!$A$13:$D$20,4,FALSE)*P2337</f>
        <v>#N/A</v>
      </c>
      <c r="T2337">
        <f>IF(F2337="COD1",tarifas!$D$11*(SUMIFS($P$11:$P$8770,$F$11:$F$8770,"=COD1",$B$11:$B$8770,"="&amp;B2337)/COUNTIFS($F$11:$F$8770,"=COD1",$B$11:$B$8770,"="&amp;B2337))/COUNTIFS($A$11:$A$8770,"="&amp;A2337,$F$11:$F$8770,"=COD1"),0)</f>
        <v>0</v>
      </c>
      <c r="U2337" t="e">
        <f>(VLOOKUP(F2337,tarifas!$C$7:$D$10,2,FALSE)+tarifas!$D$21)*datos!P2337</f>
        <v>#N/A</v>
      </c>
      <c r="V2337" t="e">
        <f t="shared" si="336"/>
        <v>#N/A</v>
      </c>
      <c r="W2337">
        <f t="shared" si="337"/>
        <v>0</v>
      </c>
    </row>
    <row r="2338" spans="1:23" x14ac:dyDescent="0.25">
      <c r="A2338">
        <f t="shared" si="330"/>
        <v>96</v>
      </c>
      <c r="B2338">
        <f t="shared" si="331"/>
        <v>4</v>
      </c>
      <c r="C2338" s="1">
        <f t="shared" si="338"/>
        <v>41736.95833332769</v>
      </c>
      <c r="D2338" s="7">
        <v>0</v>
      </c>
      <c r="E2338" s="7"/>
      <c r="G2338">
        <v>37.69</v>
      </c>
      <c r="H2338" s="12">
        <v>191.07785144442488</v>
      </c>
      <c r="I2338" s="13">
        <f>$D$2*tarifas!$D$12/24</f>
        <v>1.4541666666666666</v>
      </c>
      <c r="J2338" s="13" t="e">
        <f>VLOOKUP(E2338&amp;" "&amp;F2338,tarifas!$A$13:$D$20,4,FALSE)*H2338</f>
        <v>#N/A</v>
      </c>
      <c r="K2338" s="13">
        <f>IF(F2338="COD1",tarifas!$D$11*(SUMIFS($H$11:$H$8770,$F$11:$F$8770,"=COD1",$B$11:$B$8770,"="&amp;B2338)/COUNTIFS($F$11:$F$8770,"=COD1",$B$11:$B$8770,"="&amp;B2338))/COUNTIFS($A$11:$A$8770,"="&amp;A2338,$F$11:$F$8770,"=COD1"),0)</f>
        <v>0</v>
      </c>
      <c r="L2338" s="13" t="e">
        <f>(VLOOKUP(F2338,tarifas!$C$7:$D$10,2,FALSE)+tarifas!$D$21)*datos!H2338</f>
        <v>#N/A</v>
      </c>
      <c r="M2338">
        <v>0</v>
      </c>
      <c r="N2338" s="13" t="e">
        <f t="shared" si="332"/>
        <v>#N/A</v>
      </c>
      <c r="O2338">
        <f t="shared" si="333"/>
        <v>0</v>
      </c>
      <c r="P2338" s="12">
        <f t="shared" si="334"/>
        <v>191.07785144442488</v>
      </c>
      <c r="Q2338">
        <f t="shared" si="335"/>
        <v>0</v>
      </c>
      <c r="R2338">
        <f>$D$2*tarifas!$D$12/24</f>
        <v>1.4541666666666666</v>
      </c>
      <c r="S2338" t="e">
        <f>VLOOKUP(E2338&amp;" "&amp;F2338,tarifas!$A$13:$D$20,4,FALSE)*P2338</f>
        <v>#N/A</v>
      </c>
      <c r="T2338">
        <f>IF(F2338="COD1",tarifas!$D$11*(SUMIFS($P$11:$P$8770,$F$11:$F$8770,"=COD1",$B$11:$B$8770,"="&amp;B2338)/COUNTIFS($F$11:$F$8770,"=COD1",$B$11:$B$8770,"="&amp;B2338))/COUNTIFS($A$11:$A$8770,"="&amp;A2338,$F$11:$F$8770,"=COD1"),0)</f>
        <v>0</v>
      </c>
      <c r="U2338" t="e">
        <f>(VLOOKUP(F2338,tarifas!$C$7:$D$10,2,FALSE)+tarifas!$D$21)*datos!P2338</f>
        <v>#N/A</v>
      </c>
      <c r="V2338" t="e">
        <f t="shared" si="336"/>
        <v>#N/A</v>
      </c>
      <c r="W2338">
        <f t="shared" si="337"/>
        <v>0</v>
      </c>
    </row>
    <row r="2339" spans="1:23" x14ac:dyDescent="0.25">
      <c r="A2339">
        <f t="shared" si="330"/>
        <v>97</v>
      </c>
      <c r="B2339">
        <f t="shared" si="331"/>
        <v>4</v>
      </c>
      <c r="C2339" s="1">
        <f t="shared" si="338"/>
        <v>41736.999999994354</v>
      </c>
      <c r="D2339" s="7">
        <v>0</v>
      </c>
      <c r="E2339" s="7"/>
      <c r="G2339">
        <v>33.4</v>
      </c>
      <c r="H2339" s="12">
        <v>190.70379086100317</v>
      </c>
      <c r="I2339" s="13">
        <f>$D$2*tarifas!$D$12/24</f>
        <v>1.4541666666666666</v>
      </c>
      <c r="J2339" s="13" t="e">
        <f>VLOOKUP(E2339&amp;" "&amp;F2339,tarifas!$A$13:$D$20,4,FALSE)*H2339</f>
        <v>#N/A</v>
      </c>
      <c r="K2339" s="13">
        <f>IF(F2339="COD1",tarifas!$D$11*(SUMIFS($H$11:$H$8770,$F$11:$F$8770,"=COD1",$B$11:$B$8770,"="&amp;B2339)/COUNTIFS($F$11:$F$8770,"=COD1",$B$11:$B$8770,"="&amp;B2339))/COUNTIFS($A$11:$A$8770,"="&amp;A2339,$F$11:$F$8770,"=COD1"),0)</f>
        <v>0</v>
      </c>
      <c r="L2339" s="13" t="e">
        <f>(VLOOKUP(F2339,tarifas!$C$7:$D$10,2,FALSE)+tarifas!$D$21)*datos!H2339</f>
        <v>#N/A</v>
      </c>
      <c r="M2339">
        <v>0</v>
      </c>
      <c r="N2339" s="13" t="e">
        <f t="shared" si="332"/>
        <v>#N/A</v>
      </c>
      <c r="O2339">
        <f t="shared" si="333"/>
        <v>0</v>
      </c>
      <c r="P2339" s="12">
        <f t="shared" si="334"/>
        <v>190.70379086100317</v>
      </c>
      <c r="Q2339">
        <f t="shared" si="335"/>
        <v>0</v>
      </c>
      <c r="R2339">
        <f>$D$2*tarifas!$D$12/24</f>
        <v>1.4541666666666666</v>
      </c>
      <c r="S2339" t="e">
        <f>VLOOKUP(E2339&amp;" "&amp;F2339,tarifas!$A$13:$D$20,4,FALSE)*P2339</f>
        <v>#N/A</v>
      </c>
      <c r="T2339">
        <f>IF(F2339="COD1",tarifas!$D$11*(SUMIFS($P$11:$P$8770,$F$11:$F$8770,"=COD1",$B$11:$B$8770,"="&amp;B2339)/COUNTIFS($F$11:$F$8770,"=COD1",$B$11:$B$8770,"="&amp;B2339))/COUNTIFS($A$11:$A$8770,"="&amp;A2339,$F$11:$F$8770,"=COD1"),0)</f>
        <v>0</v>
      </c>
      <c r="U2339" t="e">
        <f>(VLOOKUP(F2339,tarifas!$C$7:$D$10,2,FALSE)+tarifas!$D$21)*datos!P2339</f>
        <v>#N/A</v>
      </c>
      <c r="V2339" t="e">
        <f t="shared" si="336"/>
        <v>#N/A</v>
      </c>
      <c r="W2339">
        <f t="shared" si="337"/>
        <v>0</v>
      </c>
    </row>
    <row r="2340" spans="1:23" x14ac:dyDescent="0.25">
      <c r="A2340">
        <f t="shared" si="330"/>
        <v>97</v>
      </c>
      <c r="B2340">
        <f t="shared" si="331"/>
        <v>4</v>
      </c>
      <c r="C2340" s="1">
        <f t="shared" si="338"/>
        <v>41737.041666661018</v>
      </c>
      <c r="D2340" s="7">
        <v>0</v>
      </c>
      <c r="E2340" s="7"/>
      <c r="G2340">
        <v>30</v>
      </c>
      <c r="H2340" s="12">
        <v>185.2059803373667</v>
      </c>
      <c r="I2340" s="13">
        <f>$D$2*tarifas!$D$12/24</f>
        <v>1.4541666666666666</v>
      </c>
      <c r="J2340" s="13" t="e">
        <f>VLOOKUP(E2340&amp;" "&amp;F2340,tarifas!$A$13:$D$20,4,FALSE)*H2340</f>
        <v>#N/A</v>
      </c>
      <c r="K2340" s="13">
        <f>IF(F2340="COD1",tarifas!$D$11*(SUMIFS($H$11:$H$8770,$F$11:$F$8770,"=COD1",$B$11:$B$8770,"="&amp;B2340)/COUNTIFS($F$11:$F$8770,"=COD1",$B$11:$B$8770,"="&amp;B2340))/COUNTIFS($A$11:$A$8770,"="&amp;A2340,$F$11:$F$8770,"=COD1"),0)</f>
        <v>0</v>
      </c>
      <c r="L2340" s="13" t="e">
        <f>(VLOOKUP(F2340,tarifas!$C$7:$D$10,2,FALSE)+tarifas!$D$21)*datos!H2340</f>
        <v>#N/A</v>
      </c>
      <c r="M2340">
        <v>0</v>
      </c>
      <c r="N2340" s="13" t="e">
        <f t="shared" si="332"/>
        <v>#N/A</v>
      </c>
      <c r="O2340">
        <f t="shared" si="333"/>
        <v>0</v>
      </c>
      <c r="P2340" s="12">
        <f t="shared" si="334"/>
        <v>185.2059803373667</v>
      </c>
      <c r="Q2340">
        <f t="shared" si="335"/>
        <v>0</v>
      </c>
      <c r="R2340">
        <f>$D$2*tarifas!$D$12/24</f>
        <v>1.4541666666666666</v>
      </c>
      <c r="S2340" t="e">
        <f>VLOOKUP(E2340&amp;" "&amp;F2340,tarifas!$A$13:$D$20,4,FALSE)*P2340</f>
        <v>#N/A</v>
      </c>
      <c r="T2340">
        <f>IF(F2340="COD1",tarifas!$D$11*(SUMIFS($P$11:$P$8770,$F$11:$F$8770,"=COD1",$B$11:$B$8770,"="&amp;B2340)/COUNTIFS($F$11:$F$8770,"=COD1",$B$11:$B$8770,"="&amp;B2340))/COUNTIFS($A$11:$A$8770,"="&amp;A2340,$F$11:$F$8770,"=COD1"),0)</f>
        <v>0</v>
      </c>
      <c r="U2340" t="e">
        <f>(VLOOKUP(F2340,tarifas!$C$7:$D$10,2,FALSE)+tarifas!$D$21)*datos!P2340</f>
        <v>#N/A</v>
      </c>
      <c r="V2340" t="e">
        <f t="shared" si="336"/>
        <v>#N/A</v>
      </c>
      <c r="W2340">
        <f t="shared" si="337"/>
        <v>0</v>
      </c>
    </row>
    <row r="2341" spans="1:23" x14ac:dyDescent="0.25">
      <c r="A2341">
        <f t="shared" si="330"/>
        <v>97</v>
      </c>
      <c r="B2341">
        <f t="shared" si="331"/>
        <v>4</v>
      </c>
      <c r="C2341" s="1">
        <f t="shared" si="338"/>
        <v>41737.083333327682</v>
      </c>
      <c r="D2341" s="7">
        <v>0</v>
      </c>
      <c r="E2341" s="7"/>
      <c r="G2341">
        <v>30.01</v>
      </c>
      <c r="H2341" s="12">
        <v>184.75763947654099</v>
      </c>
      <c r="I2341" s="13">
        <f>$D$2*tarifas!$D$12/24</f>
        <v>1.4541666666666666</v>
      </c>
      <c r="J2341" s="13" t="e">
        <f>VLOOKUP(E2341&amp;" "&amp;F2341,tarifas!$A$13:$D$20,4,FALSE)*H2341</f>
        <v>#N/A</v>
      </c>
      <c r="K2341" s="13">
        <f>IF(F2341="COD1",tarifas!$D$11*(SUMIFS($H$11:$H$8770,$F$11:$F$8770,"=COD1",$B$11:$B$8770,"="&amp;B2341)/COUNTIFS($F$11:$F$8770,"=COD1",$B$11:$B$8770,"="&amp;B2341))/COUNTIFS($A$11:$A$8770,"="&amp;A2341,$F$11:$F$8770,"=COD1"),0)</f>
        <v>0</v>
      </c>
      <c r="L2341" s="13" t="e">
        <f>(VLOOKUP(F2341,tarifas!$C$7:$D$10,2,FALSE)+tarifas!$D$21)*datos!H2341</f>
        <v>#N/A</v>
      </c>
      <c r="M2341">
        <v>0</v>
      </c>
      <c r="N2341" s="13" t="e">
        <f t="shared" si="332"/>
        <v>#N/A</v>
      </c>
      <c r="O2341">
        <f t="shared" si="333"/>
        <v>0</v>
      </c>
      <c r="P2341" s="12">
        <f t="shared" si="334"/>
        <v>184.75763947654099</v>
      </c>
      <c r="Q2341">
        <f t="shared" si="335"/>
        <v>0</v>
      </c>
      <c r="R2341">
        <f>$D$2*tarifas!$D$12/24</f>
        <v>1.4541666666666666</v>
      </c>
      <c r="S2341" t="e">
        <f>VLOOKUP(E2341&amp;" "&amp;F2341,tarifas!$A$13:$D$20,4,FALSE)*P2341</f>
        <v>#N/A</v>
      </c>
      <c r="T2341">
        <f>IF(F2341="COD1",tarifas!$D$11*(SUMIFS($P$11:$P$8770,$F$11:$F$8770,"=COD1",$B$11:$B$8770,"="&amp;B2341)/COUNTIFS($F$11:$F$8770,"=COD1",$B$11:$B$8770,"="&amp;B2341))/COUNTIFS($A$11:$A$8770,"="&amp;A2341,$F$11:$F$8770,"=COD1"),0)</f>
        <v>0</v>
      </c>
      <c r="U2341" t="e">
        <f>(VLOOKUP(F2341,tarifas!$C$7:$D$10,2,FALSE)+tarifas!$D$21)*datos!P2341</f>
        <v>#N/A</v>
      </c>
      <c r="V2341" t="e">
        <f t="shared" si="336"/>
        <v>#N/A</v>
      </c>
      <c r="W2341">
        <f t="shared" si="337"/>
        <v>0</v>
      </c>
    </row>
    <row r="2342" spans="1:23" x14ac:dyDescent="0.25">
      <c r="A2342">
        <f t="shared" si="330"/>
        <v>97</v>
      </c>
      <c r="B2342">
        <f t="shared" si="331"/>
        <v>4</v>
      </c>
      <c r="C2342" s="1">
        <f t="shared" si="338"/>
        <v>41737.124999994347</v>
      </c>
      <c r="D2342" s="7">
        <v>0</v>
      </c>
      <c r="E2342" s="7"/>
      <c r="G2342">
        <v>26.5</v>
      </c>
      <c r="H2342" s="12">
        <v>178.37208259346065</v>
      </c>
      <c r="I2342" s="13">
        <f>$D$2*tarifas!$D$12/24</f>
        <v>1.4541666666666666</v>
      </c>
      <c r="J2342" s="13" t="e">
        <f>VLOOKUP(E2342&amp;" "&amp;F2342,tarifas!$A$13:$D$20,4,FALSE)*H2342</f>
        <v>#N/A</v>
      </c>
      <c r="K2342" s="13">
        <f>IF(F2342="COD1",tarifas!$D$11*(SUMIFS($H$11:$H$8770,$F$11:$F$8770,"=COD1",$B$11:$B$8770,"="&amp;B2342)/COUNTIFS($F$11:$F$8770,"=COD1",$B$11:$B$8770,"="&amp;B2342))/COUNTIFS($A$11:$A$8770,"="&amp;A2342,$F$11:$F$8770,"=COD1"),0)</f>
        <v>0</v>
      </c>
      <c r="L2342" s="13" t="e">
        <f>(VLOOKUP(F2342,tarifas!$C$7:$D$10,2,FALSE)+tarifas!$D$21)*datos!H2342</f>
        <v>#N/A</v>
      </c>
      <c r="M2342">
        <v>0</v>
      </c>
      <c r="N2342" s="13" t="e">
        <f t="shared" si="332"/>
        <v>#N/A</v>
      </c>
      <c r="O2342">
        <f t="shared" si="333"/>
        <v>0</v>
      </c>
      <c r="P2342" s="12">
        <f t="shared" si="334"/>
        <v>178.37208259346065</v>
      </c>
      <c r="Q2342">
        <f t="shared" si="335"/>
        <v>0</v>
      </c>
      <c r="R2342">
        <f>$D$2*tarifas!$D$12/24</f>
        <v>1.4541666666666666</v>
      </c>
      <c r="S2342" t="e">
        <f>VLOOKUP(E2342&amp;" "&amp;F2342,tarifas!$A$13:$D$20,4,FALSE)*P2342</f>
        <v>#N/A</v>
      </c>
      <c r="T2342">
        <f>IF(F2342="COD1",tarifas!$D$11*(SUMIFS($P$11:$P$8770,$F$11:$F$8770,"=COD1",$B$11:$B$8770,"="&amp;B2342)/COUNTIFS($F$11:$F$8770,"=COD1",$B$11:$B$8770,"="&amp;B2342))/COUNTIFS($A$11:$A$8770,"="&amp;A2342,$F$11:$F$8770,"=COD1"),0)</f>
        <v>0</v>
      </c>
      <c r="U2342" t="e">
        <f>(VLOOKUP(F2342,tarifas!$C$7:$D$10,2,FALSE)+tarifas!$D$21)*datos!P2342</f>
        <v>#N/A</v>
      </c>
      <c r="V2342" t="e">
        <f t="shared" si="336"/>
        <v>#N/A</v>
      </c>
      <c r="W2342">
        <f t="shared" si="337"/>
        <v>0</v>
      </c>
    </row>
    <row r="2343" spans="1:23" x14ac:dyDescent="0.25">
      <c r="A2343">
        <f t="shared" si="330"/>
        <v>97</v>
      </c>
      <c r="B2343">
        <f t="shared" si="331"/>
        <v>4</v>
      </c>
      <c r="C2343" s="1">
        <f t="shared" si="338"/>
        <v>41737.166666661011</v>
      </c>
      <c r="D2343" s="7">
        <v>0</v>
      </c>
      <c r="E2343" s="7"/>
      <c r="G2343">
        <v>26.55</v>
      </c>
      <c r="H2343" s="12">
        <v>176.2253997626614</v>
      </c>
      <c r="I2343" s="13">
        <f>$D$2*tarifas!$D$12/24</f>
        <v>1.4541666666666666</v>
      </c>
      <c r="J2343" s="13" t="e">
        <f>VLOOKUP(E2343&amp;" "&amp;F2343,tarifas!$A$13:$D$20,4,FALSE)*H2343</f>
        <v>#N/A</v>
      </c>
      <c r="K2343" s="13">
        <f>IF(F2343="COD1",tarifas!$D$11*(SUMIFS($H$11:$H$8770,$F$11:$F$8770,"=COD1",$B$11:$B$8770,"="&amp;B2343)/COUNTIFS($F$11:$F$8770,"=COD1",$B$11:$B$8770,"="&amp;B2343))/COUNTIFS($A$11:$A$8770,"="&amp;A2343,$F$11:$F$8770,"=COD1"),0)</f>
        <v>0</v>
      </c>
      <c r="L2343" s="13" t="e">
        <f>(VLOOKUP(F2343,tarifas!$C$7:$D$10,2,FALSE)+tarifas!$D$21)*datos!H2343</f>
        <v>#N/A</v>
      </c>
      <c r="M2343">
        <v>0</v>
      </c>
      <c r="N2343" s="13" t="e">
        <f t="shared" si="332"/>
        <v>#N/A</v>
      </c>
      <c r="O2343">
        <f t="shared" si="333"/>
        <v>0</v>
      </c>
      <c r="P2343" s="12">
        <f t="shared" si="334"/>
        <v>176.2253997626614</v>
      </c>
      <c r="Q2343">
        <f t="shared" si="335"/>
        <v>0</v>
      </c>
      <c r="R2343">
        <f>$D$2*tarifas!$D$12/24</f>
        <v>1.4541666666666666</v>
      </c>
      <c r="S2343" t="e">
        <f>VLOOKUP(E2343&amp;" "&amp;F2343,tarifas!$A$13:$D$20,4,FALSE)*P2343</f>
        <v>#N/A</v>
      </c>
      <c r="T2343">
        <f>IF(F2343="COD1",tarifas!$D$11*(SUMIFS($P$11:$P$8770,$F$11:$F$8770,"=COD1",$B$11:$B$8770,"="&amp;B2343)/COUNTIFS($F$11:$F$8770,"=COD1",$B$11:$B$8770,"="&amp;B2343))/COUNTIFS($A$11:$A$8770,"="&amp;A2343,$F$11:$F$8770,"=COD1"),0)</f>
        <v>0</v>
      </c>
      <c r="U2343" t="e">
        <f>(VLOOKUP(F2343,tarifas!$C$7:$D$10,2,FALSE)+tarifas!$D$21)*datos!P2343</f>
        <v>#N/A</v>
      </c>
      <c r="V2343" t="e">
        <f t="shared" si="336"/>
        <v>#N/A</v>
      </c>
      <c r="W2343">
        <f t="shared" si="337"/>
        <v>0</v>
      </c>
    </row>
    <row r="2344" spans="1:23" x14ac:dyDescent="0.25">
      <c r="A2344">
        <f t="shared" si="330"/>
        <v>97</v>
      </c>
      <c r="B2344">
        <f t="shared" si="331"/>
        <v>4</v>
      </c>
      <c r="C2344" s="1">
        <f t="shared" si="338"/>
        <v>41737.208333327675</v>
      </c>
      <c r="D2344" s="7">
        <v>0</v>
      </c>
      <c r="E2344" s="7"/>
      <c r="G2344">
        <v>34.799999999999997</v>
      </c>
      <c r="H2344" s="12">
        <v>174.66636808250911</v>
      </c>
      <c r="I2344" s="13">
        <f>$D$2*tarifas!$D$12/24</f>
        <v>1.4541666666666666</v>
      </c>
      <c r="J2344" s="13" t="e">
        <f>VLOOKUP(E2344&amp;" "&amp;F2344,tarifas!$A$13:$D$20,4,FALSE)*H2344</f>
        <v>#N/A</v>
      </c>
      <c r="K2344" s="13">
        <f>IF(F2344="COD1",tarifas!$D$11*(SUMIFS($H$11:$H$8770,$F$11:$F$8770,"=COD1",$B$11:$B$8770,"="&amp;B2344)/COUNTIFS($F$11:$F$8770,"=COD1",$B$11:$B$8770,"="&amp;B2344))/COUNTIFS($A$11:$A$8770,"="&amp;A2344,$F$11:$F$8770,"=COD1"),0)</f>
        <v>0</v>
      </c>
      <c r="L2344" s="13" t="e">
        <f>(VLOOKUP(F2344,tarifas!$C$7:$D$10,2,FALSE)+tarifas!$D$21)*datos!H2344</f>
        <v>#N/A</v>
      </c>
      <c r="M2344">
        <v>0</v>
      </c>
      <c r="N2344" s="13" t="e">
        <f t="shared" si="332"/>
        <v>#N/A</v>
      </c>
      <c r="O2344">
        <f t="shared" si="333"/>
        <v>0</v>
      </c>
      <c r="P2344" s="12">
        <f t="shared" si="334"/>
        <v>174.66636808250911</v>
      </c>
      <c r="Q2344">
        <f t="shared" si="335"/>
        <v>0</v>
      </c>
      <c r="R2344">
        <f>$D$2*tarifas!$D$12/24</f>
        <v>1.4541666666666666</v>
      </c>
      <c r="S2344" t="e">
        <f>VLOOKUP(E2344&amp;" "&amp;F2344,tarifas!$A$13:$D$20,4,FALSE)*P2344</f>
        <v>#N/A</v>
      </c>
      <c r="T2344">
        <f>IF(F2344="COD1",tarifas!$D$11*(SUMIFS($P$11:$P$8770,$F$11:$F$8770,"=COD1",$B$11:$B$8770,"="&amp;B2344)/COUNTIFS($F$11:$F$8770,"=COD1",$B$11:$B$8770,"="&amp;B2344))/COUNTIFS($A$11:$A$8770,"="&amp;A2344,$F$11:$F$8770,"=COD1"),0)</f>
        <v>0</v>
      </c>
      <c r="U2344" t="e">
        <f>(VLOOKUP(F2344,tarifas!$C$7:$D$10,2,FALSE)+tarifas!$D$21)*datos!P2344</f>
        <v>#N/A</v>
      </c>
      <c r="V2344" t="e">
        <f t="shared" si="336"/>
        <v>#N/A</v>
      </c>
      <c r="W2344">
        <f t="shared" si="337"/>
        <v>0</v>
      </c>
    </row>
    <row r="2345" spans="1:23" x14ac:dyDescent="0.25">
      <c r="A2345">
        <f t="shared" si="330"/>
        <v>97</v>
      </c>
      <c r="B2345">
        <f t="shared" si="331"/>
        <v>4</v>
      </c>
      <c r="C2345" s="1">
        <f t="shared" si="338"/>
        <v>41737.249999994339</v>
      </c>
      <c r="D2345" s="7">
        <v>0</v>
      </c>
      <c r="E2345" s="7"/>
      <c r="G2345">
        <v>39.340000000000003</v>
      </c>
      <c r="H2345" s="12">
        <v>168.20915555585458</v>
      </c>
      <c r="I2345" s="13">
        <f>$D$2*tarifas!$D$12/24</f>
        <v>1.4541666666666666</v>
      </c>
      <c r="J2345" s="13" t="e">
        <f>VLOOKUP(E2345&amp;" "&amp;F2345,tarifas!$A$13:$D$20,4,FALSE)*H2345</f>
        <v>#N/A</v>
      </c>
      <c r="K2345" s="13">
        <f>IF(F2345="COD1",tarifas!$D$11*(SUMIFS($H$11:$H$8770,$F$11:$F$8770,"=COD1",$B$11:$B$8770,"="&amp;B2345)/COUNTIFS($F$11:$F$8770,"=COD1",$B$11:$B$8770,"="&amp;B2345))/COUNTIFS($A$11:$A$8770,"="&amp;A2345,$F$11:$F$8770,"=COD1"),0)</f>
        <v>0</v>
      </c>
      <c r="L2345" s="13" t="e">
        <f>(VLOOKUP(F2345,tarifas!$C$7:$D$10,2,FALSE)+tarifas!$D$21)*datos!H2345</f>
        <v>#N/A</v>
      </c>
      <c r="M2345">
        <v>27.005459999999999</v>
      </c>
      <c r="N2345" s="13" t="e">
        <f t="shared" si="332"/>
        <v>#N/A</v>
      </c>
      <c r="O2345">
        <f t="shared" si="333"/>
        <v>27.005459999999999</v>
      </c>
      <c r="P2345" s="12">
        <f t="shared" si="334"/>
        <v>141.20369555585458</v>
      </c>
      <c r="Q2345">
        <f t="shared" si="335"/>
        <v>0</v>
      </c>
      <c r="R2345">
        <f>$D$2*tarifas!$D$12/24</f>
        <v>1.4541666666666666</v>
      </c>
      <c r="S2345" t="e">
        <f>VLOOKUP(E2345&amp;" "&amp;F2345,tarifas!$A$13:$D$20,4,FALSE)*P2345</f>
        <v>#N/A</v>
      </c>
      <c r="T2345">
        <f>IF(F2345="COD1",tarifas!$D$11*(SUMIFS($P$11:$P$8770,$F$11:$F$8770,"=COD1",$B$11:$B$8770,"="&amp;B2345)/COUNTIFS($F$11:$F$8770,"=COD1",$B$11:$B$8770,"="&amp;B2345))/COUNTIFS($A$11:$A$8770,"="&amp;A2345,$F$11:$F$8770,"=COD1"),0)</f>
        <v>0</v>
      </c>
      <c r="U2345" t="e">
        <f>(VLOOKUP(F2345,tarifas!$C$7:$D$10,2,FALSE)+tarifas!$D$21)*datos!P2345</f>
        <v>#N/A</v>
      </c>
      <c r="V2345" t="e">
        <f t="shared" si="336"/>
        <v>#N/A</v>
      </c>
      <c r="W2345">
        <f t="shared" si="337"/>
        <v>0</v>
      </c>
    </row>
    <row r="2346" spans="1:23" x14ac:dyDescent="0.25">
      <c r="A2346">
        <f t="shared" si="330"/>
        <v>97</v>
      </c>
      <c r="B2346">
        <f t="shared" si="331"/>
        <v>4</v>
      </c>
      <c r="C2346" s="1">
        <f t="shared" si="338"/>
        <v>41737.291666661004</v>
      </c>
      <c r="D2346" s="7">
        <v>22.151515151515149</v>
      </c>
      <c r="E2346" s="7"/>
      <c r="G2346">
        <v>41.29</v>
      </c>
      <c r="H2346" s="12">
        <v>214.94178251609387</v>
      </c>
      <c r="I2346" s="13">
        <f>$D$2*tarifas!$D$12/24</f>
        <v>1.4541666666666666</v>
      </c>
      <c r="J2346" s="13" t="e">
        <f>VLOOKUP(E2346&amp;" "&amp;F2346,tarifas!$A$13:$D$20,4,FALSE)*H2346</f>
        <v>#N/A</v>
      </c>
      <c r="K2346" s="13">
        <f>IF(F2346="COD1",tarifas!$D$11*(SUMIFS($H$11:$H$8770,$F$11:$F$8770,"=COD1",$B$11:$B$8770,"="&amp;B2346)/COUNTIFS($F$11:$F$8770,"=COD1",$B$11:$B$8770,"="&amp;B2346))/COUNTIFS($A$11:$A$8770,"="&amp;A2346,$F$11:$F$8770,"=COD1"),0)</f>
        <v>0</v>
      </c>
      <c r="L2346" s="13" t="e">
        <f>(VLOOKUP(F2346,tarifas!$C$7:$D$10,2,FALSE)+tarifas!$D$21)*datos!H2346</f>
        <v>#N/A</v>
      </c>
      <c r="M2346">
        <v>168.22120000000001</v>
      </c>
      <c r="N2346" s="13" t="e">
        <f t="shared" si="332"/>
        <v>#N/A</v>
      </c>
      <c r="O2346">
        <f t="shared" si="333"/>
        <v>168.22120000000001</v>
      </c>
      <c r="P2346" s="12">
        <f t="shared" si="334"/>
        <v>46.720582516093856</v>
      </c>
      <c r="Q2346">
        <f t="shared" si="335"/>
        <v>0</v>
      </c>
      <c r="R2346">
        <f>$D$2*tarifas!$D$12/24</f>
        <v>1.4541666666666666</v>
      </c>
      <c r="S2346" t="e">
        <f>VLOOKUP(E2346&amp;" "&amp;F2346,tarifas!$A$13:$D$20,4,FALSE)*P2346</f>
        <v>#N/A</v>
      </c>
      <c r="T2346">
        <f>IF(F2346="COD1",tarifas!$D$11*(SUMIFS($P$11:$P$8770,$F$11:$F$8770,"=COD1",$B$11:$B$8770,"="&amp;B2346)/COUNTIFS($F$11:$F$8770,"=COD1",$B$11:$B$8770,"="&amp;B2346))/COUNTIFS($A$11:$A$8770,"="&amp;A2346,$F$11:$F$8770,"=COD1"),0)</f>
        <v>0</v>
      </c>
      <c r="U2346" t="e">
        <f>(VLOOKUP(F2346,tarifas!$C$7:$D$10,2,FALSE)+tarifas!$D$21)*datos!P2346</f>
        <v>#N/A</v>
      </c>
      <c r="V2346" t="e">
        <f t="shared" si="336"/>
        <v>#N/A</v>
      </c>
      <c r="W2346">
        <f t="shared" si="337"/>
        <v>0</v>
      </c>
    </row>
    <row r="2347" spans="1:23" x14ac:dyDescent="0.25">
      <c r="A2347">
        <f t="shared" si="330"/>
        <v>97</v>
      </c>
      <c r="B2347">
        <f t="shared" si="331"/>
        <v>4</v>
      </c>
      <c r="C2347" s="1">
        <f t="shared" si="338"/>
        <v>41737.333333327668</v>
      </c>
      <c r="D2347" s="7">
        <v>187.77272727272728</v>
      </c>
      <c r="E2347" s="7"/>
      <c r="G2347">
        <v>41.35</v>
      </c>
      <c r="H2347" s="12">
        <v>387.10712887454008</v>
      </c>
      <c r="I2347" s="13">
        <f>$D$2*tarifas!$D$12/24</f>
        <v>1.4541666666666666</v>
      </c>
      <c r="J2347" s="13" t="e">
        <f>VLOOKUP(E2347&amp;" "&amp;F2347,tarifas!$A$13:$D$20,4,FALSE)*H2347</f>
        <v>#N/A</v>
      </c>
      <c r="K2347" s="13">
        <f>IF(F2347="COD1",tarifas!$D$11*(SUMIFS($H$11:$H$8770,$F$11:$F$8770,"=COD1",$B$11:$B$8770,"="&amp;B2347)/COUNTIFS($F$11:$F$8770,"=COD1",$B$11:$B$8770,"="&amp;B2347))/COUNTIFS($A$11:$A$8770,"="&amp;A2347,$F$11:$F$8770,"=COD1"),0)</f>
        <v>0</v>
      </c>
      <c r="L2347" s="13" t="e">
        <f>(VLOOKUP(F2347,tarifas!$C$7:$D$10,2,FALSE)+tarifas!$D$21)*datos!H2347</f>
        <v>#N/A</v>
      </c>
      <c r="M2347">
        <v>312.94371000000001</v>
      </c>
      <c r="N2347" s="13" t="e">
        <f t="shared" si="332"/>
        <v>#N/A</v>
      </c>
      <c r="O2347">
        <f t="shared" si="333"/>
        <v>312.94371000000001</v>
      </c>
      <c r="P2347" s="12">
        <f t="shared" si="334"/>
        <v>74.163418874540071</v>
      </c>
      <c r="Q2347">
        <f t="shared" si="335"/>
        <v>0</v>
      </c>
      <c r="R2347">
        <f>$D$2*tarifas!$D$12/24</f>
        <v>1.4541666666666666</v>
      </c>
      <c r="S2347" t="e">
        <f>VLOOKUP(E2347&amp;" "&amp;F2347,tarifas!$A$13:$D$20,4,FALSE)*P2347</f>
        <v>#N/A</v>
      </c>
      <c r="T2347">
        <f>IF(F2347="COD1",tarifas!$D$11*(SUMIFS($P$11:$P$8770,$F$11:$F$8770,"=COD1",$B$11:$B$8770,"="&amp;B2347)/COUNTIFS($F$11:$F$8770,"=COD1",$B$11:$B$8770,"="&amp;B2347))/COUNTIFS($A$11:$A$8770,"="&amp;A2347,$F$11:$F$8770,"=COD1"),0)</f>
        <v>0</v>
      </c>
      <c r="U2347" t="e">
        <f>(VLOOKUP(F2347,tarifas!$C$7:$D$10,2,FALSE)+tarifas!$D$21)*datos!P2347</f>
        <v>#N/A</v>
      </c>
      <c r="V2347" t="e">
        <f t="shared" si="336"/>
        <v>#N/A</v>
      </c>
      <c r="W2347">
        <f t="shared" si="337"/>
        <v>0</v>
      </c>
    </row>
    <row r="2348" spans="1:23" x14ac:dyDescent="0.25">
      <c r="A2348">
        <f t="shared" si="330"/>
        <v>97</v>
      </c>
      <c r="B2348">
        <f t="shared" si="331"/>
        <v>4</v>
      </c>
      <c r="C2348" s="1">
        <f t="shared" si="338"/>
        <v>41737.374999994332</v>
      </c>
      <c r="D2348" s="7">
        <v>405.42424242424244</v>
      </c>
      <c r="E2348" s="7"/>
      <c r="G2348">
        <v>41.27</v>
      </c>
      <c r="H2348" s="12">
        <v>479.45555476168033</v>
      </c>
      <c r="I2348" s="13">
        <f>$D$2*tarifas!$D$12/24</f>
        <v>1.4541666666666666</v>
      </c>
      <c r="J2348" s="13" t="e">
        <f>VLOOKUP(E2348&amp;" "&amp;F2348,tarifas!$A$13:$D$20,4,FALSE)*H2348</f>
        <v>#N/A</v>
      </c>
      <c r="K2348" s="13">
        <f>IF(F2348="COD1",tarifas!$D$11*(SUMIFS($H$11:$H$8770,$F$11:$F$8770,"=COD1",$B$11:$B$8770,"="&amp;B2348)/COUNTIFS($F$11:$F$8770,"=COD1",$B$11:$B$8770,"="&amp;B2348))/COUNTIFS($A$11:$A$8770,"="&amp;A2348,$F$11:$F$8770,"=COD1"),0)</f>
        <v>0</v>
      </c>
      <c r="L2348" s="13" t="e">
        <f>(VLOOKUP(F2348,tarifas!$C$7:$D$10,2,FALSE)+tarifas!$D$21)*datos!H2348</f>
        <v>#N/A</v>
      </c>
      <c r="M2348">
        <v>422.86126000000002</v>
      </c>
      <c r="N2348" s="13" t="e">
        <f t="shared" si="332"/>
        <v>#N/A</v>
      </c>
      <c r="O2348">
        <f t="shared" si="333"/>
        <v>422.86126000000002</v>
      </c>
      <c r="P2348" s="12">
        <f t="shared" si="334"/>
        <v>56.594294761680317</v>
      </c>
      <c r="Q2348">
        <f t="shared" si="335"/>
        <v>0</v>
      </c>
      <c r="R2348">
        <f>$D$2*tarifas!$D$12/24</f>
        <v>1.4541666666666666</v>
      </c>
      <c r="S2348" t="e">
        <f>VLOOKUP(E2348&amp;" "&amp;F2348,tarifas!$A$13:$D$20,4,FALSE)*P2348</f>
        <v>#N/A</v>
      </c>
      <c r="T2348">
        <f>IF(F2348="COD1",tarifas!$D$11*(SUMIFS($P$11:$P$8770,$F$11:$F$8770,"=COD1",$B$11:$B$8770,"="&amp;B2348)/COUNTIFS($F$11:$F$8770,"=COD1",$B$11:$B$8770,"="&amp;B2348))/COUNTIFS($A$11:$A$8770,"="&amp;A2348,$F$11:$F$8770,"=COD1"),0)</f>
        <v>0</v>
      </c>
      <c r="U2348" t="e">
        <f>(VLOOKUP(F2348,tarifas!$C$7:$D$10,2,FALSE)+tarifas!$D$21)*datos!P2348</f>
        <v>#N/A</v>
      </c>
      <c r="V2348" t="e">
        <f t="shared" si="336"/>
        <v>#N/A</v>
      </c>
      <c r="W2348">
        <f t="shared" si="337"/>
        <v>0</v>
      </c>
    </row>
    <row r="2349" spans="1:23" x14ac:dyDescent="0.25">
      <c r="A2349">
        <f t="shared" si="330"/>
        <v>97</v>
      </c>
      <c r="B2349">
        <f t="shared" si="331"/>
        <v>4</v>
      </c>
      <c r="C2349" s="1">
        <f t="shared" si="338"/>
        <v>41737.416666660996</v>
      </c>
      <c r="D2349" s="7">
        <v>578.00000000000011</v>
      </c>
      <c r="E2349" s="7"/>
      <c r="G2349">
        <v>38.69</v>
      </c>
      <c r="H2349" s="12">
        <v>532.70530281432957</v>
      </c>
      <c r="I2349" s="13">
        <f>$D$2*tarifas!$D$12/24</f>
        <v>1.4541666666666666</v>
      </c>
      <c r="J2349" s="13" t="e">
        <f>VLOOKUP(E2349&amp;" "&amp;F2349,tarifas!$A$13:$D$20,4,FALSE)*H2349</f>
        <v>#N/A</v>
      </c>
      <c r="K2349" s="13">
        <f>IF(F2349="COD1",tarifas!$D$11*(SUMIFS($H$11:$H$8770,$F$11:$F$8770,"=COD1",$B$11:$B$8770,"="&amp;B2349)/COUNTIFS($F$11:$F$8770,"=COD1",$B$11:$B$8770,"="&amp;B2349))/COUNTIFS($A$11:$A$8770,"="&amp;A2349,$F$11:$F$8770,"=COD1"),0)</f>
        <v>0</v>
      </c>
      <c r="L2349" s="13" t="e">
        <f>(VLOOKUP(F2349,tarifas!$C$7:$D$10,2,FALSE)+tarifas!$D$21)*datos!H2349</f>
        <v>#N/A</v>
      </c>
      <c r="M2349">
        <v>496.63969000000003</v>
      </c>
      <c r="N2349" s="13" t="e">
        <f t="shared" si="332"/>
        <v>#N/A</v>
      </c>
      <c r="O2349">
        <f t="shared" si="333"/>
        <v>496.63969000000003</v>
      </c>
      <c r="P2349" s="12">
        <f t="shared" si="334"/>
        <v>36.06561281432954</v>
      </c>
      <c r="Q2349">
        <f t="shared" si="335"/>
        <v>0</v>
      </c>
      <c r="R2349">
        <f>$D$2*tarifas!$D$12/24</f>
        <v>1.4541666666666666</v>
      </c>
      <c r="S2349" t="e">
        <f>VLOOKUP(E2349&amp;" "&amp;F2349,tarifas!$A$13:$D$20,4,FALSE)*P2349</f>
        <v>#N/A</v>
      </c>
      <c r="T2349">
        <f>IF(F2349="COD1",tarifas!$D$11*(SUMIFS($P$11:$P$8770,$F$11:$F$8770,"=COD1",$B$11:$B$8770,"="&amp;B2349)/COUNTIFS($F$11:$F$8770,"=COD1",$B$11:$B$8770,"="&amp;B2349))/COUNTIFS($A$11:$A$8770,"="&amp;A2349,$F$11:$F$8770,"=COD1"),0)</f>
        <v>0</v>
      </c>
      <c r="U2349" t="e">
        <f>(VLOOKUP(F2349,tarifas!$C$7:$D$10,2,FALSE)+tarifas!$D$21)*datos!P2349</f>
        <v>#N/A</v>
      </c>
      <c r="V2349" t="e">
        <f t="shared" si="336"/>
        <v>#N/A</v>
      </c>
      <c r="W2349">
        <f t="shared" si="337"/>
        <v>0</v>
      </c>
    </row>
    <row r="2350" spans="1:23" x14ac:dyDescent="0.25">
      <c r="A2350">
        <f t="shared" si="330"/>
        <v>97</v>
      </c>
      <c r="B2350">
        <f t="shared" si="331"/>
        <v>4</v>
      </c>
      <c r="C2350" s="1">
        <f t="shared" si="338"/>
        <v>41737.458333327661</v>
      </c>
      <c r="D2350" s="7">
        <v>696.22727272727275</v>
      </c>
      <c r="E2350" s="7"/>
      <c r="G2350">
        <v>38.01</v>
      </c>
      <c r="H2350" s="12">
        <v>400.04287911680763</v>
      </c>
      <c r="I2350" s="13">
        <f>$D$2*tarifas!$D$12/24</f>
        <v>1.4541666666666666</v>
      </c>
      <c r="J2350" s="13" t="e">
        <f>VLOOKUP(E2350&amp;" "&amp;F2350,tarifas!$A$13:$D$20,4,FALSE)*H2350</f>
        <v>#N/A</v>
      </c>
      <c r="K2350" s="13">
        <f>IF(F2350="COD1",tarifas!$D$11*(SUMIFS($H$11:$H$8770,$F$11:$F$8770,"=COD1",$B$11:$B$8770,"="&amp;B2350)/COUNTIFS($F$11:$F$8770,"=COD1",$B$11:$B$8770,"="&amp;B2350))/COUNTIFS($A$11:$A$8770,"="&amp;A2350,$F$11:$F$8770,"=COD1"),0)</f>
        <v>0</v>
      </c>
      <c r="L2350" s="13" t="e">
        <f>(VLOOKUP(F2350,tarifas!$C$7:$D$10,2,FALSE)+tarifas!$D$21)*datos!H2350</f>
        <v>#N/A</v>
      </c>
      <c r="M2350">
        <v>535.74054000000001</v>
      </c>
      <c r="N2350" s="13" t="e">
        <f t="shared" si="332"/>
        <v>#N/A</v>
      </c>
      <c r="O2350">
        <f t="shared" si="333"/>
        <v>400.04287911680763</v>
      </c>
      <c r="P2350" s="12">
        <f t="shared" si="334"/>
        <v>0</v>
      </c>
      <c r="Q2350">
        <f t="shared" si="335"/>
        <v>135.69766088319238</v>
      </c>
      <c r="R2350">
        <f>$D$2*tarifas!$D$12/24</f>
        <v>1.4541666666666666</v>
      </c>
      <c r="S2350" t="e">
        <f>VLOOKUP(E2350&amp;" "&amp;F2350,tarifas!$A$13:$D$20,4,FALSE)*P2350</f>
        <v>#N/A</v>
      </c>
      <c r="T2350">
        <f>IF(F2350="COD1",tarifas!$D$11*(SUMIFS($P$11:$P$8770,$F$11:$F$8770,"=COD1",$B$11:$B$8770,"="&amp;B2350)/COUNTIFS($F$11:$F$8770,"=COD1",$B$11:$B$8770,"="&amp;B2350))/COUNTIFS($A$11:$A$8770,"="&amp;A2350,$F$11:$F$8770,"=COD1"),0)</f>
        <v>0</v>
      </c>
      <c r="U2350" t="e">
        <f>(VLOOKUP(F2350,tarifas!$C$7:$D$10,2,FALSE)+tarifas!$D$21)*datos!P2350</f>
        <v>#N/A</v>
      </c>
      <c r="V2350" t="e">
        <f t="shared" si="336"/>
        <v>#N/A</v>
      </c>
      <c r="W2350">
        <f t="shared" si="337"/>
        <v>4.6420812811531276</v>
      </c>
    </row>
    <row r="2351" spans="1:23" x14ac:dyDescent="0.25">
      <c r="A2351">
        <f t="shared" si="330"/>
        <v>97</v>
      </c>
      <c r="B2351">
        <f t="shared" si="331"/>
        <v>4</v>
      </c>
      <c r="C2351" s="1">
        <f t="shared" si="338"/>
        <v>41737.499999994325</v>
      </c>
      <c r="D2351" s="7">
        <v>767.83333333333326</v>
      </c>
      <c r="E2351" s="7"/>
      <c r="G2351">
        <v>37.69</v>
      </c>
      <c r="H2351" s="12">
        <v>386.11310449175278</v>
      </c>
      <c r="I2351" s="13">
        <f>$D$2*tarifas!$D$12/24</f>
        <v>1.4541666666666666</v>
      </c>
      <c r="J2351" s="13" t="e">
        <f>VLOOKUP(E2351&amp;" "&amp;F2351,tarifas!$A$13:$D$20,4,FALSE)*H2351</f>
        <v>#N/A</v>
      </c>
      <c r="K2351" s="13">
        <f>IF(F2351="COD1",tarifas!$D$11*(SUMIFS($H$11:$H$8770,$F$11:$F$8770,"=COD1",$B$11:$B$8770,"="&amp;B2351)/COUNTIFS($F$11:$F$8770,"=COD1",$B$11:$B$8770,"="&amp;B2351))/COUNTIFS($A$11:$A$8770,"="&amp;A2351,$F$11:$F$8770,"=COD1"),0)</f>
        <v>0</v>
      </c>
      <c r="L2351" s="13" t="e">
        <f>(VLOOKUP(F2351,tarifas!$C$7:$D$10,2,FALSE)+tarifas!$D$21)*datos!H2351</f>
        <v>#N/A</v>
      </c>
      <c r="M2351">
        <v>539.98887000000002</v>
      </c>
      <c r="N2351" s="13" t="e">
        <f t="shared" si="332"/>
        <v>#N/A</v>
      </c>
      <c r="O2351">
        <f t="shared" si="333"/>
        <v>386.11310449175278</v>
      </c>
      <c r="P2351" s="12">
        <f t="shared" si="334"/>
        <v>0</v>
      </c>
      <c r="Q2351">
        <f t="shared" si="335"/>
        <v>153.87576550824724</v>
      </c>
      <c r="R2351">
        <f>$D$2*tarifas!$D$12/24</f>
        <v>1.4541666666666666</v>
      </c>
      <c r="S2351" t="e">
        <f>VLOOKUP(E2351&amp;" "&amp;F2351,tarifas!$A$13:$D$20,4,FALSE)*P2351</f>
        <v>#N/A</v>
      </c>
      <c r="T2351">
        <f>IF(F2351="COD1",tarifas!$D$11*(SUMIFS($P$11:$P$8770,$F$11:$F$8770,"=COD1",$B$11:$B$8770,"="&amp;B2351)/COUNTIFS($F$11:$F$8770,"=COD1",$B$11:$B$8770,"="&amp;B2351))/COUNTIFS($A$11:$A$8770,"="&amp;A2351,$F$11:$F$8770,"=COD1"),0)</f>
        <v>0</v>
      </c>
      <c r="U2351" t="e">
        <f>(VLOOKUP(F2351,tarifas!$C$7:$D$10,2,FALSE)+tarifas!$D$21)*datos!P2351</f>
        <v>#N/A</v>
      </c>
      <c r="V2351" t="e">
        <f t="shared" si="336"/>
        <v>#N/A</v>
      </c>
      <c r="W2351">
        <f t="shared" si="337"/>
        <v>5.2196198418052546</v>
      </c>
    </row>
    <row r="2352" spans="1:23" x14ac:dyDescent="0.25">
      <c r="A2352">
        <f t="shared" si="330"/>
        <v>97</v>
      </c>
      <c r="B2352">
        <f t="shared" si="331"/>
        <v>4</v>
      </c>
      <c r="C2352" s="1">
        <f t="shared" si="338"/>
        <v>41737.541666660989</v>
      </c>
      <c r="D2352" s="7">
        <v>794.10606060606074</v>
      </c>
      <c r="E2352" s="7"/>
      <c r="G2352">
        <v>35</v>
      </c>
      <c r="H2352" s="12">
        <v>527.92950051536354</v>
      </c>
      <c r="I2352" s="13">
        <f>$D$2*tarifas!$D$12/24</f>
        <v>1.4541666666666666</v>
      </c>
      <c r="J2352" s="13" t="e">
        <f>VLOOKUP(E2352&amp;" "&amp;F2352,tarifas!$A$13:$D$20,4,FALSE)*H2352</f>
        <v>#N/A</v>
      </c>
      <c r="K2352" s="13">
        <f>IF(F2352="COD1",tarifas!$D$11*(SUMIFS($H$11:$H$8770,$F$11:$F$8770,"=COD1",$B$11:$B$8770,"="&amp;B2352)/COUNTIFS($F$11:$F$8770,"=COD1",$B$11:$B$8770,"="&amp;B2352))/COUNTIFS($A$11:$A$8770,"="&amp;A2352,$F$11:$F$8770,"=COD1"),0)</f>
        <v>0</v>
      </c>
      <c r="L2352" s="13" t="e">
        <f>(VLOOKUP(F2352,tarifas!$C$7:$D$10,2,FALSE)+tarifas!$D$21)*datos!H2352</f>
        <v>#N/A</v>
      </c>
      <c r="M2352">
        <v>505.14181000000002</v>
      </c>
      <c r="N2352" s="13" t="e">
        <f t="shared" si="332"/>
        <v>#N/A</v>
      </c>
      <c r="O2352">
        <f t="shared" si="333"/>
        <v>505.14181000000002</v>
      </c>
      <c r="P2352" s="12">
        <f t="shared" si="334"/>
        <v>22.787690515363522</v>
      </c>
      <c r="Q2352">
        <f t="shared" si="335"/>
        <v>0</v>
      </c>
      <c r="R2352">
        <f>$D$2*tarifas!$D$12/24</f>
        <v>1.4541666666666666</v>
      </c>
      <c r="S2352" t="e">
        <f>VLOOKUP(E2352&amp;" "&amp;F2352,tarifas!$A$13:$D$20,4,FALSE)*P2352</f>
        <v>#N/A</v>
      </c>
      <c r="T2352">
        <f>IF(F2352="COD1",tarifas!$D$11*(SUMIFS($P$11:$P$8770,$F$11:$F$8770,"=COD1",$B$11:$B$8770,"="&amp;B2352)/COUNTIFS($F$11:$F$8770,"=COD1",$B$11:$B$8770,"="&amp;B2352))/COUNTIFS($A$11:$A$8770,"="&amp;A2352,$F$11:$F$8770,"=COD1"),0)</f>
        <v>0</v>
      </c>
      <c r="U2352" t="e">
        <f>(VLOOKUP(F2352,tarifas!$C$7:$D$10,2,FALSE)+tarifas!$D$21)*datos!P2352</f>
        <v>#N/A</v>
      </c>
      <c r="V2352" t="e">
        <f t="shared" si="336"/>
        <v>#N/A</v>
      </c>
      <c r="W2352">
        <f t="shared" si="337"/>
        <v>0</v>
      </c>
    </row>
    <row r="2353" spans="1:23" x14ac:dyDescent="0.25">
      <c r="A2353">
        <f t="shared" si="330"/>
        <v>97</v>
      </c>
      <c r="B2353">
        <f t="shared" si="331"/>
        <v>4</v>
      </c>
      <c r="C2353" s="1">
        <f t="shared" si="338"/>
        <v>41737.583333327653</v>
      </c>
      <c r="D2353" s="7">
        <v>788.18181818181824</v>
      </c>
      <c r="E2353" s="7"/>
      <c r="G2353">
        <v>35</v>
      </c>
      <c r="H2353" s="12">
        <v>592.69690855887211</v>
      </c>
      <c r="I2353" s="13">
        <f>$D$2*tarifas!$D$12/24</f>
        <v>1.4541666666666666</v>
      </c>
      <c r="J2353" s="13" t="e">
        <f>VLOOKUP(E2353&amp;" "&amp;F2353,tarifas!$A$13:$D$20,4,FALSE)*H2353</f>
        <v>#N/A</v>
      </c>
      <c r="K2353" s="13">
        <f>IF(F2353="COD1",tarifas!$D$11*(SUMIFS($H$11:$H$8770,$F$11:$F$8770,"=COD1",$B$11:$B$8770,"="&amp;B2353)/COUNTIFS($F$11:$F$8770,"=COD1",$B$11:$B$8770,"="&amp;B2353))/COUNTIFS($A$11:$A$8770,"="&amp;A2353,$F$11:$F$8770,"=COD1"),0)</f>
        <v>0</v>
      </c>
      <c r="L2353" s="13" t="e">
        <f>(VLOOKUP(F2353,tarifas!$C$7:$D$10,2,FALSE)+tarifas!$D$21)*datos!H2353</f>
        <v>#N/A</v>
      </c>
      <c r="M2353">
        <v>439.52987999999999</v>
      </c>
      <c r="N2353" s="13" t="e">
        <f t="shared" si="332"/>
        <v>#N/A</v>
      </c>
      <c r="O2353">
        <f t="shared" si="333"/>
        <v>439.52987999999999</v>
      </c>
      <c r="P2353" s="12">
        <f t="shared" si="334"/>
        <v>153.16702855887212</v>
      </c>
      <c r="Q2353">
        <f t="shared" si="335"/>
        <v>0</v>
      </c>
      <c r="R2353">
        <f>$D$2*tarifas!$D$12/24</f>
        <v>1.4541666666666666</v>
      </c>
      <c r="S2353" t="e">
        <f>VLOOKUP(E2353&amp;" "&amp;F2353,tarifas!$A$13:$D$20,4,FALSE)*P2353</f>
        <v>#N/A</v>
      </c>
      <c r="T2353">
        <f>IF(F2353="COD1",tarifas!$D$11*(SUMIFS($P$11:$P$8770,$F$11:$F$8770,"=COD1",$B$11:$B$8770,"="&amp;B2353)/COUNTIFS($F$11:$F$8770,"=COD1",$B$11:$B$8770,"="&amp;B2353))/COUNTIFS($A$11:$A$8770,"="&amp;A2353,$F$11:$F$8770,"=COD1"),0)</f>
        <v>0</v>
      </c>
      <c r="U2353" t="e">
        <f>(VLOOKUP(F2353,tarifas!$C$7:$D$10,2,FALSE)+tarifas!$D$21)*datos!P2353</f>
        <v>#N/A</v>
      </c>
      <c r="V2353" t="e">
        <f t="shared" si="336"/>
        <v>#N/A</v>
      </c>
      <c r="W2353">
        <f t="shared" si="337"/>
        <v>0</v>
      </c>
    </row>
    <row r="2354" spans="1:23" x14ac:dyDescent="0.25">
      <c r="A2354">
        <f t="shared" si="330"/>
        <v>97</v>
      </c>
      <c r="B2354">
        <f t="shared" si="331"/>
        <v>4</v>
      </c>
      <c r="C2354" s="1">
        <f t="shared" si="338"/>
        <v>41737.624999994317</v>
      </c>
      <c r="D2354" s="7">
        <v>724.0454545454545</v>
      </c>
      <c r="E2354" s="7"/>
      <c r="G2354">
        <v>34.1</v>
      </c>
      <c r="H2354" s="12">
        <v>600.8197158107007</v>
      </c>
      <c r="I2354" s="13">
        <f>$D$2*tarifas!$D$12/24</f>
        <v>1.4541666666666666</v>
      </c>
      <c r="J2354" s="13" t="e">
        <f>VLOOKUP(E2354&amp;" "&amp;F2354,tarifas!$A$13:$D$20,4,FALSE)*H2354</f>
        <v>#N/A</v>
      </c>
      <c r="K2354" s="13">
        <f>IF(F2354="COD1",tarifas!$D$11*(SUMIFS($H$11:$H$8770,$F$11:$F$8770,"=COD1",$B$11:$B$8770,"="&amp;B2354)/COUNTIFS($F$11:$F$8770,"=COD1",$B$11:$B$8770,"="&amp;B2354))/COUNTIFS($A$11:$A$8770,"="&amp;A2354,$F$11:$F$8770,"=COD1"),0)</f>
        <v>0</v>
      </c>
      <c r="L2354" s="13" t="e">
        <f>(VLOOKUP(F2354,tarifas!$C$7:$D$10,2,FALSE)+tarifas!$D$21)*datos!H2354</f>
        <v>#N/A</v>
      </c>
      <c r="M2354">
        <v>335.97780999999998</v>
      </c>
      <c r="N2354" s="13" t="e">
        <f t="shared" si="332"/>
        <v>#N/A</v>
      </c>
      <c r="O2354">
        <f t="shared" si="333"/>
        <v>335.97780999999998</v>
      </c>
      <c r="P2354" s="12">
        <f t="shared" si="334"/>
        <v>264.84190581070072</v>
      </c>
      <c r="Q2354">
        <f t="shared" si="335"/>
        <v>0</v>
      </c>
      <c r="R2354">
        <f>$D$2*tarifas!$D$12/24</f>
        <v>1.4541666666666666</v>
      </c>
      <c r="S2354" t="e">
        <f>VLOOKUP(E2354&amp;" "&amp;F2354,tarifas!$A$13:$D$20,4,FALSE)*P2354</f>
        <v>#N/A</v>
      </c>
      <c r="T2354">
        <f>IF(F2354="COD1",tarifas!$D$11*(SUMIFS($P$11:$P$8770,$F$11:$F$8770,"=COD1",$B$11:$B$8770,"="&amp;B2354)/COUNTIFS($F$11:$F$8770,"=COD1",$B$11:$B$8770,"="&amp;B2354))/COUNTIFS($A$11:$A$8770,"="&amp;A2354,$F$11:$F$8770,"=COD1"),0)</f>
        <v>0</v>
      </c>
      <c r="U2354" t="e">
        <f>(VLOOKUP(F2354,tarifas!$C$7:$D$10,2,FALSE)+tarifas!$D$21)*datos!P2354</f>
        <v>#N/A</v>
      </c>
      <c r="V2354" t="e">
        <f t="shared" si="336"/>
        <v>#N/A</v>
      </c>
      <c r="W2354">
        <f t="shared" si="337"/>
        <v>0</v>
      </c>
    </row>
    <row r="2355" spans="1:23" x14ac:dyDescent="0.25">
      <c r="A2355">
        <f t="shared" si="330"/>
        <v>97</v>
      </c>
      <c r="B2355">
        <f t="shared" si="331"/>
        <v>4</v>
      </c>
      <c r="C2355" s="1">
        <f t="shared" si="338"/>
        <v>41737.666666660982</v>
      </c>
      <c r="D2355" s="7">
        <v>605.0454545454545</v>
      </c>
      <c r="E2355" s="7"/>
      <c r="G2355">
        <v>34.1</v>
      </c>
      <c r="H2355" s="12">
        <v>480.90530541940024</v>
      </c>
      <c r="I2355" s="13">
        <f>$D$2*tarifas!$D$12/24</f>
        <v>1.4541666666666666</v>
      </c>
      <c r="J2355" s="13" t="e">
        <f>VLOOKUP(E2355&amp;" "&amp;F2355,tarifas!$A$13:$D$20,4,FALSE)*H2355</f>
        <v>#N/A</v>
      </c>
      <c r="K2355" s="13">
        <f>IF(F2355="COD1",tarifas!$D$11*(SUMIFS($H$11:$H$8770,$F$11:$F$8770,"=COD1",$B$11:$B$8770,"="&amp;B2355)/COUNTIFS($F$11:$F$8770,"=COD1",$B$11:$B$8770,"="&amp;B2355))/COUNTIFS($A$11:$A$8770,"="&amp;A2355,$F$11:$F$8770,"=COD1"),0)</f>
        <v>0</v>
      </c>
      <c r="L2355" s="13" t="e">
        <f>(VLOOKUP(F2355,tarifas!$C$7:$D$10,2,FALSE)+tarifas!$D$21)*datos!H2355</f>
        <v>#N/A</v>
      </c>
      <c r="M2355">
        <v>104.56813000000001</v>
      </c>
      <c r="N2355" s="13" t="e">
        <f t="shared" si="332"/>
        <v>#N/A</v>
      </c>
      <c r="O2355">
        <f t="shared" si="333"/>
        <v>104.56813000000001</v>
      </c>
      <c r="P2355" s="12">
        <f t="shared" si="334"/>
        <v>376.33717541940024</v>
      </c>
      <c r="Q2355">
        <f t="shared" si="335"/>
        <v>0</v>
      </c>
      <c r="R2355">
        <f>$D$2*tarifas!$D$12/24</f>
        <v>1.4541666666666666</v>
      </c>
      <c r="S2355" t="e">
        <f>VLOOKUP(E2355&amp;" "&amp;F2355,tarifas!$A$13:$D$20,4,FALSE)*P2355</f>
        <v>#N/A</v>
      </c>
      <c r="T2355">
        <f>IF(F2355="COD1",tarifas!$D$11*(SUMIFS($P$11:$P$8770,$F$11:$F$8770,"=COD1",$B$11:$B$8770,"="&amp;B2355)/COUNTIFS($F$11:$F$8770,"=COD1",$B$11:$B$8770,"="&amp;B2355))/COUNTIFS($A$11:$A$8770,"="&amp;A2355,$F$11:$F$8770,"=COD1"),0)</f>
        <v>0</v>
      </c>
      <c r="U2355" t="e">
        <f>(VLOOKUP(F2355,tarifas!$C$7:$D$10,2,FALSE)+tarifas!$D$21)*datos!P2355</f>
        <v>#N/A</v>
      </c>
      <c r="V2355" t="e">
        <f t="shared" si="336"/>
        <v>#N/A</v>
      </c>
      <c r="W2355">
        <f t="shared" si="337"/>
        <v>0</v>
      </c>
    </row>
    <row r="2356" spans="1:23" x14ac:dyDescent="0.25">
      <c r="A2356">
        <f t="shared" si="330"/>
        <v>97</v>
      </c>
      <c r="B2356">
        <f t="shared" si="331"/>
        <v>4</v>
      </c>
      <c r="C2356" s="1">
        <f t="shared" si="338"/>
        <v>41737.708333327646</v>
      </c>
      <c r="D2356" s="7">
        <v>426.03030303030306</v>
      </c>
      <c r="E2356" s="7"/>
      <c r="G2356">
        <v>34.1</v>
      </c>
      <c r="H2356" s="12">
        <v>372.230590564941</v>
      </c>
      <c r="I2356" s="13">
        <f>$D$2*tarifas!$D$12/24</f>
        <v>1.4541666666666666</v>
      </c>
      <c r="J2356" s="13" t="e">
        <f>VLOOKUP(E2356&amp;" "&amp;F2356,tarifas!$A$13:$D$20,4,FALSE)*H2356</f>
        <v>#N/A</v>
      </c>
      <c r="K2356" s="13">
        <f>IF(F2356="COD1",tarifas!$D$11*(SUMIFS($H$11:$H$8770,$F$11:$F$8770,"=COD1",$B$11:$B$8770,"="&amp;B2356)/COUNTIFS($F$11:$F$8770,"=COD1",$B$11:$B$8770,"="&amp;B2356))/COUNTIFS($A$11:$A$8770,"="&amp;A2356,$F$11:$F$8770,"=COD1"),0)</f>
        <v>0</v>
      </c>
      <c r="L2356" s="13" t="e">
        <f>(VLOOKUP(F2356,tarifas!$C$7:$D$10,2,FALSE)+tarifas!$D$21)*datos!H2356</f>
        <v>#N/A</v>
      </c>
      <c r="M2356">
        <v>23.792950000000001</v>
      </c>
      <c r="N2356" s="13" t="e">
        <f t="shared" si="332"/>
        <v>#N/A</v>
      </c>
      <c r="O2356">
        <f t="shared" si="333"/>
        <v>23.792950000000001</v>
      </c>
      <c r="P2356" s="12">
        <f t="shared" si="334"/>
        <v>348.43764056494098</v>
      </c>
      <c r="Q2356">
        <f t="shared" si="335"/>
        <v>0</v>
      </c>
      <c r="R2356">
        <f>$D$2*tarifas!$D$12/24</f>
        <v>1.4541666666666666</v>
      </c>
      <c r="S2356" t="e">
        <f>VLOOKUP(E2356&amp;" "&amp;F2356,tarifas!$A$13:$D$20,4,FALSE)*P2356</f>
        <v>#N/A</v>
      </c>
      <c r="T2356">
        <f>IF(F2356="COD1",tarifas!$D$11*(SUMIFS($P$11:$P$8770,$F$11:$F$8770,"=COD1",$B$11:$B$8770,"="&amp;B2356)/COUNTIFS($F$11:$F$8770,"=COD1",$B$11:$B$8770,"="&amp;B2356))/COUNTIFS($A$11:$A$8770,"="&amp;A2356,$F$11:$F$8770,"=COD1"),0)</f>
        <v>0</v>
      </c>
      <c r="U2356" t="e">
        <f>(VLOOKUP(F2356,tarifas!$C$7:$D$10,2,FALSE)+tarifas!$D$21)*datos!P2356</f>
        <v>#N/A</v>
      </c>
      <c r="V2356" t="e">
        <f t="shared" si="336"/>
        <v>#N/A</v>
      </c>
      <c r="W2356">
        <f t="shared" si="337"/>
        <v>0</v>
      </c>
    </row>
    <row r="2357" spans="1:23" x14ac:dyDescent="0.25">
      <c r="A2357">
        <f t="shared" si="330"/>
        <v>97</v>
      </c>
      <c r="B2357">
        <f t="shared" si="331"/>
        <v>4</v>
      </c>
      <c r="C2357" s="1">
        <f t="shared" si="338"/>
        <v>41737.74999999431</v>
      </c>
      <c r="D2357" s="7">
        <v>201.42424242424244</v>
      </c>
      <c r="E2357" s="7"/>
      <c r="G2357">
        <v>37.5</v>
      </c>
      <c r="H2357" s="12">
        <v>273.09247879633432</v>
      </c>
      <c r="I2357" s="13">
        <f>$D$2*tarifas!$D$12/24</f>
        <v>1.4541666666666666</v>
      </c>
      <c r="J2357" s="13" t="e">
        <f>VLOOKUP(E2357&amp;" "&amp;F2357,tarifas!$A$13:$D$20,4,FALSE)*H2357</f>
        <v>#N/A</v>
      </c>
      <c r="K2357" s="13">
        <f>IF(F2357="COD1",tarifas!$D$11*(SUMIFS($H$11:$H$8770,$F$11:$F$8770,"=COD1",$B$11:$B$8770,"="&amp;B2357)/COUNTIFS($F$11:$F$8770,"=COD1",$B$11:$B$8770,"="&amp;B2357))/COUNTIFS($A$11:$A$8770,"="&amp;A2357,$F$11:$F$8770,"=COD1"),0)</f>
        <v>0</v>
      </c>
      <c r="L2357" s="13" t="e">
        <f>(VLOOKUP(F2357,tarifas!$C$7:$D$10,2,FALSE)+tarifas!$D$21)*datos!H2357</f>
        <v>#N/A</v>
      </c>
      <c r="M2357">
        <v>0</v>
      </c>
      <c r="N2357" s="13" t="e">
        <f t="shared" si="332"/>
        <v>#N/A</v>
      </c>
      <c r="O2357">
        <f t="shared" si="333"/>
        <v>0</v>
      </c>
      <c r="P2357" s="12">
        <f t="shared" si="334"/>
        <v>273.09247879633432</v>
      </c>
      <c r="Q2357">
        <f t="shared" si="335"/>
        <v>0</v>
      </c>
      <c r="R2357">
        <f>$D$2*tarifas!$D$12/24</f>
        <v>1.4541666666666666</v>
      </c>
      <c r="S2357" t="e">
        <f>VLOOKUP(E2357&amp;" "&amp;F2357,tarifas!$A$13:$D$20,4,FALSE)*P2357</f>
        <v>#N/A</v>
      </c>
      <c r="T2357">
        <f>IF(F2357="COD1",tarifas!$D$11*(SUMIFS($P$11:$P$8770,$F$11:$F$8770,"=COD1",$B$11:$B$8770,"="&amp;B2357)/COUNTIFS($F$11:$F$8770,"=COD1",$B$11:$B$8770,"="&amp;B2357))/COUNTIFS($A$11:$A$8770,"="&amp;A2357,$F$11:$F$8770,"=COD1"),0)</f>
        <v>0</v>
      </c>
      <c r="U2357" t="e">
        <f>(VLOOKUP(F2357,tarifas!$C$7:$D$10,2,FALSE)+tarifas!$D$21)*datos!P2357</f>
        <v>#N/A</v>
      </c>
      <c r="V2357" t="e">
        <f t="shared" si="336"/>
        <v>#N/A</v>
      </c>
      <c r="W2357">
        <f t="shared" si="337"/>
        <v>0</v>
      </c>
    </row>
    <row r="2358" spans="1:23" x14ac:dyDescent="0.25">
      <c r="A2358">
        <f t="shared" si="330"/>
        <v>97</v>
      </c>
      <c r="B2358">
        <f t="shared" si="331"/>
        <v>4</v>
      </c>
      <c r="C2358" s="1">
        <f t="shared" si="338"/>
        <v>41737.791666660974</v>
      </c>
      <c r="D2358" s="7">
        <v>19.575757575757578</v>
      </c>
      <c r="E2358" s="7"/>
      <c r="G2358">
        <v>39.340000000000003</v>
      </c>
      <c r="H2358" s="12">
        <v>221.14826224925153</v>
      </c>
      <c r="I2358" s="13">
        <f>$D$2*tarifas!$D$12/24</f>
        <v>1.4541666666666666</v>
      </c>
      <c r="J2358" s="13" t="e">
        <f>VLOOKUP(E2358&amp;" "&amp;F2358,tarifas!$A$13:$D$20,4,FALSE)*H2358</f>
        <v>#N/A</v>
      </c>
      <c r="K2358" s="13">
        <f>IF(F2358="COD1",tarifas!$D$11*(SUMIFS($H$11:$H$8770,$F$11:$F$8770,"=COD1",$B$11:$B$8770,"="&amp;B2358)/COUNTIFS($F$11:$F$8770,"=COD1",$B$11:$B$8770,"="&amp;B2358))/COUNTIFS($A$11:$A$8770,"="&amp;A2358,$F$11:$F$8770,"=COD1"),0)</f>
        <v>0</v>
      </c>
      <c r="L2358" s="13" t="e">
        <f>(VLOOKUP(F2358,tarifas!$C$7:$D$10,2,FALSE)+tarifas!$D$21)*datos!H2358</f>
        <v>#N/A</v>
      </c>
      <c r="M2358">
        <v>0</v>
      </c>
      <c r="N2358" s="13" t="e">
        <f t="shared" si="332"/>
        <v>#N/A</v>
      </c>
      <c r="O2358">
        <f t="shared" si="333"/>
        <v>0</v>
      </c>
      <c r="P2358" s="12">
        <f t="shared" si="334"/>
        <v>221.14826224925153</v>
      </c>
      <c r="Q2358">
        <f t="shared" si="335"/>
        <v>0</v>
      </c>
      <c r="R2358">
        <f>$D$2*tarifas!$D$12/24</f>
        <v>1.4541666666666666</v>
      </c>
      <c r="S2358" t="e">
        <f>VLOOKUP(E2358&amp;" "&amp;F2358,tarifas!$A$13:$D$20,4,FALSE)*P2358</f>
        <v>#N/A</v>
      </c>
      <c r="T2358">
        <f>IF(F2358="COD1",tarifas!$D$11*(SUMIFS($P$11:$P$8770,$F$11:$F$8770,"=COD1",$B$11:$B$8770,"="&amp;B2358)/COUNTIFS($F$11:$F$8770,"=COD1",$B$11:$B$8770,"="&amp;B2358))/COUNTIFS($A$11:$A$8770,"="&amp;A2358,$F$11:$F$8770,"=COD1"),0)</f>
        <v>0</v>
      </c>
      <c r="U2358" t="e">
        <f>(VLOOKUP(F2358,tarifas!$C$7:$D$10,2,FALSE)+tarifas!$D$21)*datos!P2358</f>
        <v>#N/A</v>
      </c>
      <c r="V2358" t="e">
        <f t="shared" si="336"/>
        <v>#N/A</v>
      </c>
      <c r="W2358">
        <f t="shared" si="337"/>
        <v>0</v>
      </c>
    </row>
    <row r="2359" spans="1:23" x14ac:dyDescent="0.25">
      <c r="A2359">
        <f t="shared" si="330"/>
        <v>97</v>
      </c>
      <c r="B2359">
        <f t="shared" si="331"/>
        <v>4</v>
      </c>
      <c r="C2359" s="1">
        <f t="shared" si="338"/>
        <v>41737.833333327639</v>
      </c>
      <c r="D2359" s="7">
        <v>0</v>
      </c>
      <c r="E2359" s="7"/>
      <c r="G2359">
        <v>40.4</v>
      </c>
      <c r="H2359" s="12">
        <v>204.96122227254858</v>
      </c>
      <c r="I2359" s="13">
        <f>$D$2*tarifas!$D$12/24</f>
        <v>1.4541666666666666</v>
      </c>
      <c r="J2359" s="13" t="e">
        <f>VLOOKUP(E2359&amp;" "&amp;F2359,tarifas!$A$13:$D$20,4,FALSE)*H2359</f>
        <v>#N/A</v>
      </c>
      <c r="K2359" s="13">
        <f>IF(F2359="COD1",tarifas!$D$11*(SUMIFS($H$11:$H$8770,$F$11:$F$8770,"=COD1",$B$11:$B$8770,"="&amp;B2359)/COUNTIFS($F$11:$F$8770,"=COD1",$B$11:$B$8770,"="&amp;B2359))/COUNTIFS($A$11:$A$8770,"="&amp;A2359,$F$11:$F$8770,"=COD1"),0)</f>
        <v>0</v>
      </c>
      <c r="L2359" s="13" t="e">
        <f>(VLOOKUP(F2359,tarifas!$C$7:$D$10,2,FALSE)+tarifas!$D$21)*datos!H2359</f>
        <v>#N/A</v>
      </c>
      <c r="M2359">
        <v>0</v>
      </c>
      <c r="N2359" s="13" t="e">
        <f t="shared" si="332"/>
        <v>#N/A</v>
      </c>
      <c r="O2359">
        <f t="shared" si="333"/>
        <v>0</v>
      </c>
      <c r="P2359" s="12">
        <f t="shared" si="334"/>
        <v>204.96122227254858</v>
      </c>
      <c r="Q2359">
        <f t="shared" si="335"/>
        <v>0</v>
      </c>
      <c r="R2359">
        <f>$D$2*tarifas!$D$12/24</f>
        <v>1.4541666666666666</v>
      </c>
      <c r="S2359" t="e">
        <f>VLOOKUP(E2359&amp;" "&amp;F2359,tarifas!$A$13:$D$20,4,FALSE)*P2359</f>
        <v>#N/A</v>
      </c>
      <c r="T2359">
        <f>IF(F2359="COD1",tarifas!$D$11*(SUMIFS($P$11:$P$8770,$F$11:$F$8770,"=COD1",$B$11:$B$8770,"="&amp;B2359)/COUNTIFS($F$11:$F$8770,"=COD1",$B$11:$B$8770,"="&amp;B2359))/COUNTIFS($A$11:$A$8770,"="&amp;A2359,$F$11:$F$8770,"=COD1"),0)</f>
        <v>0</v>
      </c>
      <c r="U2359" t="e">
        <f>(VLOOKUP(F2359,tarifas!$C$7:$D$10,2,FALSE)+tarifas!$D$21)*datos!P2359</f>
        <v>#N/A</v>
      </c>
      <c r="V2359" t="e">
        <f t="shared" si="336"/>
        <v>#N/A</v>
      </c>
      <c r="W2359">
        <f t="shared" si="337"/>
        <v>0</v>
      </c>
    </row>
    <row r="2360" spans="1:23" x14ac:dyDescent="0.25">
      <c r="A2360">
        <f t="shared" si="330"/>
        <v>97</v>
      </c>
      <c r="B2360">
        <f t="shared" si="331"/>
        <v>4</v>
      </c>
      <c r="C2360" s="1">
        <f t="shared" si="338"/>
        <v>41737.874999994303</v>
      </c>
      <c r="D2360" s="7">
        <v>0</v>
      </c>
      <c r="E2360" s="7"/>
      <c r="G2360">
        <v>37.5</v>
      </c>
      <c r="H2360" s="12">
        <v>210.95509247983068</v>
      </c>
      <c r="I2360" s="13">
        <f>$D$2*tarifas!$D$12/24</f>
        <v>1.4541666666666666</v>
      </c>
      <c r="J2360" s="13" t="e">
        <f>VLOOKUP(E2360&amp;" "&amp;F2360,tarifas!$A$13:$D$20,4,FALSE)*H2360</f>
        <v>#N/A</v>
      </c>
      <c r="K2360" s="13">
        <f>IF(F2360="COD1",tarifas!$D$11*(SUMIFS($H$11:$H$8770,$F$11:$F$8770,"=COD1",$B$11:$B$8770,"="&amp;B2360)/COUNTIFS($F$11:$F$8770,"=COD1",$B$11:$B$8770,"="&amp;B2360))/COUNTIFS($A$11:$A$8770,"="&amp;A2360,$F$11:$F$8770,"=COD1"),0)</f>
        <v>0</v>
      </c>
      <c r="L2360" s="13" t="e">
        <f>(VLOOKUP(F2360,tarifas!$C$7:$D$10,2,FALSE)+tarifas!$D$21)*datos!H2360</f>
        <v>#N/A</v>
      </c>
      <c r="M2360">
        <v>0</v>
      </c>
      <c r="N2360" s="13" t="e">
        <f t="shared" si="332"/>
        <v>#N/A</v>
      </c>
      <c r="O2360">
        <f t="shared" si="333"/>
        <v>0</v>
      </c>
      <c r="P2360" s="12">
        <f t="shared" si="334"/>
        <v>210.95509247983068</v>
      </c>
      <c r="Q2360">
        <f t="shared" si="335"/>
        <v>0</v>
      </c>
      <c r="R2360">
        <f>$D$2*tarifas!$D$12/24</f>
        <v>1.4541666666666666</v>
      </c>
      <c r="S2360" t="e">
        <f>VLOOKUP(E2360&amp;" "&amp;F2360,tarifas!$A$13:$D$20,4,FALSE)*P2360</f>
        <v>#N/A</v>
      </c>
      <c r="T2360">
        <f>IF(F2360="COD1",tarifas!$D$11*(SUMIFS($P$11:$P$8770,$F$11:$F$8770,"=COD1",$B$11:$B$8770,"="&amp;B2360)/COUNTIFS($F$11:$F$8770,"=COD1",$B$11:$B$8770,"="&amp;B2360))/COUNTIFS($A$11:$A$8770,"="&amp;A2360,$F$11:$F$8770,"=COD1"),0)</f>
        <v>0</v>
      </c>
      <c r="U2360" t="e">
        <f>(VLOOKUP(F2360,tarifas!$C$7:$D$10,2,FALSE)+tarifas!$D$21)*datos!P2360</f>
        <v>#N/A</v>
      </c>
      <c r="V2360" t="e">
        <f t="shared" si="336"/>
        <v>#N/A</v>
      </c>
      <c r="W2360">
        <f t="shared" si="337"/>
        <v>0</v>
      </c>
    </row>
    <row r="2361" spans="1:23" x14ac:dyDescent="0.25">
      <c r="A2361">
        <f t="shared" si="330"/>
        <v>97</v>
      </c>
      <c r="B2361">
        <f t="shared" si="331"/>
        <v>4</v>
      </c>
      <c r="C2361" s="1">
        <f t="shared" si="338"/>
        <v>41737.916666660967</v>
      </c>
      <c r="D2361" s="7">
        <v>0</v>
      </c>
      <c r="E2361" s="7"/>
      <c r="G2361">
        <v>32.1</v>
      </c>
      <c r="H2361" s="12">
        <v>208.6098726512414</v>
      </c>
      <c r="I2361" s="13">
        <f>$D$2*tarifas!$D$12/24</f>
        <v>1.4541666666666666</v>
      </c>
      <c r="J2361" s="13" t="e">
        <f>VLOOKUP(E2361&amp;" "&amp;F2361,tarifas!$A$13:$D$20,4,FALSE)*H2361</f>
        <v>#N/A</v>
      </c>
      <c r="K2361" s="13">
        <f>IF(F2361="COD1",tarifas!$D$11*(SUMIFS($H$11:$H$8770,$F$11:$F$8770,"=COD1",$B$11:$B$8770,"="&amp;B2361)/COUNTIFS($F$11:$F$8770,"=COD1",$B$11:$B$8770,"="&amp;B2361))/COUNTIFS($A$11:$A$8770,"="&amp;A2361,$F$11:$F$8770,"=COD1"),0)</f>
        <v>0</v>
      </c>
      <c r="L2361" s="13" t="e">
        <f>(VLOOKUP(F2361,tarifas!$C$7:$D$10,2,FALSE)+tarifas!$D$21)*datos!H2361</f>
        <v>#N/A</v>
      </c>
      <c r="M2361">
        <v>0</v>
      </c>
      <c r="N2361" s="13" t="e">
        <f t="shared" si="332"/>
        <v>#N/A</v>
      </c>
      <c r="O2361">
        <f t="shared" si="333"/>
        <v>0</v>
      </c>
      <c r="P2361" s="12">
        <f t="shared" si="334"/>
        <v>208.6098726512414</v>
      </c>
      <c r="Q2361">
        <f t="shared" si="335"/>
        <v>0</v>
      </c>
      <c r="R2361">
        <f>$D$2*tarifas!$D$12/24</f>
        <v>1.4541666666666666</v>
      </c>
      <c r="S2361" t="e">
        <f>VLOOKUP(E2361&amp;" "&amp;F2361,tarifas!$A$13:$D$20,4,FALSE)*P2361</f>
        <v>#N/A</v>
      </c>
      <c r="T2361">
        <f>IF(F2361="COD1",tarifas!$D$11*(SUMIFS($P$11:$P$8770,$F$11:$F$8770,"=COD1",$B$11:$B$8770,"="&amp;B2361)/COUNTIFS($F$11:$F$8770,"=COD1",$B$11:$B$8770,"="&amp;B2361))/COUNTIFS($A$11:$A$8770,"="&amp;A2361,$F$11:$F$8770,"=COD1"),0)</f>
        <v>0</v>
      </c>
      <c r="U2361" t="e">
        <f>(VLOOKUP(F2361,tarifas!$C$7:$D$10,2,FALSE)+tarifas!$D$21)*datos!P2361</f>
        <v>#N/A</v>
      </c>
      <c r="V2361" t="e">
        <f t="shared" si="336"/>
        <v>#N/A</v>
      </c>
      <c r="W2361">
        <f t="shared" si="337"/>
        <v>0</v>
      </c>
    </row>
    <row r="2362" spans="1:23" x14ac:dyDescent="0.25">
      <c r="A2362">
        <f t="shared" si="330"/>
        <v>97</v>
      </c>
      <c r="B2362">
        <f t="shared" si="331"/>
        <v>4</v>
      </c>
      <c r="C2362" s="1">
        <f t="shared" si="338"/>
        <v>41737.958333327631</v>
      </c>
      <c r="D2362" s="7">
        <v>0</v>
      </c>
      <c r="E2362" s="7"/>
      <c r="G2362">
        <v>28</v>
      </c>
      <c r="H2362" s="12">
        <v>201.81875071147286</v>
      </c>
      <c r="I2362" s="13">
        <f>$D$2*tarifas!$D$12/24</f>
        <v>1.4541666666666666</v>
      </c>
      <c r="J2362" s="13" t="e">
        <f>VLOOKUP(E2362&amp;" "&amp;F2362,tarifas!$A$13:$D$20,4,FALSE)*H2362</f>
        <v>#N/A</v>
      </c>
      <c r="K2362" s="13">
        <f>IF(F2362="COD1",tarifas!$D$11*(SUMIFS($H$11:$H$8770,$F$11:$F$8770,"=COD1",$B$11:$B$8770,"="&amp;B2362)/COUNTIFS($F$11:$F$8770,"=COD1",$B$11:$B$8770,"="&amp;B2362))/COUNTIFS($A$11:$A$8770,"="&amp;A2362,$F$11:$F$8770,"=COD1"),0)</f>
        <v>0</v>
      </c>
      <c r="L2362" s="13" t="e">
        <f>(VLOOKUP(F2362,tarifas!$C$7:$D$10,2,FALSE)+tarifas!$D$21)*datos!H2362</f>
        <v>#N/A</v>
      </c>
      <c r="M2362">
        <v>0</v>
      </c>
      <c r="N2362" s="13" t="e">
        <f t="shared" si="332"/>
        <v>#N/A</v>
      </c>
      <c r="O2362">
        <f t="shared" si="333"/>
        <v>0</v>
      </c>
      <c r="P2362" s="12">
        <f t="shared" si="334"/>
        <v>201.81875071147286</v>
      </c>
      <c r="Q2362">
        <f t="shared" si="335"/>
        <v>0</v>
      </c>
      <c r="R2362">
        <f>$D$2*tarifas!$D$12/24</f>
        <v>1.4541666666666666</v>
      </c>
      <c r="S2362" t="e">
        <f>VLOOKUP(E2362&amp;" "&amp;F2362,tarifas!$A$13:$D$20,4,FALSE)*P2362</f>
        <v>#N/A</v>
      </c>
      <c r="T2362">
        <f>IF(F2362="COD1",tarifas!$D$11*(SUMIFS($P$11:$P$8770,$F$11:$F$8770,"=COD1",$B$11:$B$8770,"="&amp;B2362)/COUNTIFS($F$11:$F$8770,"=COD1",$B$11:$B$8770,"="&amp;B2362))/COUNTIFS($A$11:$A$8770,"="&amp;A2362,$F$11:$F$8770,"=COD1"),0)</f>
        <v>0</v>
      </c>
      <c r="U2362" t="e">
        <f>(VLOOKUP(F2362,tarifas!$C$7:$D$10,2,FALSE)+tarifas!$D$21)*datos!P2362</f>
        <v>#N/A</v>
      </c>
      <c r="V2362" t="e">
        <f t="shared" si="336"/>
        <v>#N/A</v>
      </c>
      <c r="W2362">
        <f t="shared" si="337"/>
        <v>0</v>
      </c>
    </row>
    <row r="2363" spans="1:23" x14ac:dyDescent="0.25">
      <c r="A2363">
        <f t="shared" si="330"/>
        <v>98</v>
      </c>
      <c r="B2363">
        <f t="shared" si="331"/>
        <v>4</v>
      </c>
      <c r="C2363" s="1">
        <f t="shared" si="338"/>
        <v>41737.999999994296</v>
      </c>
      <c r="D2363" s="7">
        <v>0</v>
      </c>
      <c r="E2363" s="7"/>
      <c r="G2363">
        <v>17.899999999999999</v>
      </c>
      <c r="H2363" s="12">
        <v>199.45927546705633</v>
      </c>
      <c r="I2363" s="13">
        <f>$D$2*tarifas!$D$12/24</f>
        <v>1.4541666666666666</v>
      </c>
      <c r="J2363" s="13" t="e">
        <f>VLOOKUP(E2363&amp;" "&amp;F2363,tarifas!$A$13:$D$20,4,FALSE)*H2363</f>
        <v>#N/A</v>
      </c>
      <c r="K2363" s="13">
        <f>IF(F2363="COD1",tarifas!$D$11*(SUMIFS($H$11:$H$8770,$F$11:$F$8770,"=COD1",$B$11:$B$8770,"="&amp;B2363)/COUNTIFS($F$11:$F$8770,"=COD1",$B$11:$B$8770,"="&amp;B2363))/COUNTIFS($A$11:$A$8770,"="&amp;A2363,$F$11:$F$8770,"=COD1"),0)</f>
        <v>0</v>
      </c>
      <c r="L2363" s="13" t="e">
        <f>(VLOOKUP(F2363,tarifas!$C$7:$D$10,2,FALSE)+tarifas!$D$21)*datos!H2363</f>
        <v>#N/A</v>
      </c>
      <c r="M2363">
        <v>0</v>
      </c>
      <c r="N2363" s="13" t="e">
        <f t="shared" si="332"/>
        <v>#N/A</v>
      </c>
      <c r="O2363">
        <f t="shared" si="333"/>
        <v>0</v>
      </c>
      <c r="P2363" s="12">
        <f t="shared" si="334"/>
        <v>199.45927546705633</v>
      </c>
      <c r="Q2363">
        <f t="shared" si="335"/>
        <v>0</v>
      </c>
      <c r="R2363">
        <f>$D$2*tarifas!$D$12/24</f>
        <v>1.4541666666666666</v>
      </c>
      <c r="S2363" t="e">
        <f>VLOOKUP(E2363&amp;" "&amp;F2363,tarifas!$A$13:$D$20,4,FALSE)*P2363</f>
        <v>#N/A</v>
      </c>
      <c r="T2363">
        <f>IF(F2363="COD1",tarifas!$D$11*(SUMIFS($P$11:$P$8770,$F$11:$F$8770,"=COD1",$B$11:$B$8770,"="&amp;B2363)/COUNTIFS($F$11:$F$8770,"=COD1",$B$11:$B$8770,"="&amp;B2363))/COUNTIFS($A$11:$A$8770,"="&amp;A2363,$F$11:$F$8770,"=COD1"),0)</f>
        <v>0</v>
      </c>
      <c r="U2363" t="e">
        <f>(VLOOKUP(F2363,tarifas!$C$7:$D$10,2,FALSE)+tarifas!$D$21)*datos!P2363</f>
        <v>#N/A</v>
      </c>
      <c r="V2363" t="e">
        <f t="shared" si="336"/>
        <v>#N/A</v>
      </c>
      <c r="W2363">
        <f t="shared" si="337"/>
        <v>0</v>
      </c>
    </row>
    <row r="2364" spans="1:23" x14ac:dyDescent="0.25">
      <c r="A2364">
        <f t="shared" si="330"/>
        <v>98</v>
      </c>
      <c r="B2364">
        <f t="shared" si="331"/>
        <v>4</v>
      </c>
      <c r="C2364" s="1">
        <f t="shared" si="338"/>
        <v>41738.04166666096</v>
      </c>
      <c r="D2364" s="7">
        <v>0</v>
      </c>
      <c r="E2364" s="7"/>
      <c r="G2364">
        <v>15.9</v>
      </c>
      <c r="H2364" s="12">
        <v>195.0905927665674</v>
      </c>
      <c r="I2364" s="13">
        <f>$D$2*tarifas!$D$12/24</f>
        <v>1.4541666666666666</v>
      </c>
      <c r="J2364" s="13" t="e">
        <f>VLOOKUP(E2364&amp;" "&amp;F2364,tarifas!$A$13:$D$20,4,FALSE)*H2364</f>
        <v>#N/A</v>
      </c>
      <c r="K2364" s="13">
        <f>IF(F2364="COD1",tarifas!$D$11*(SUMIFS($H$11:$H$8770,$F$11:$F$8770,"=COD1",$B$11:$B$8770,"="&amp;B2364)/COUNTIFS($F$11:$F$8770,"=COD1",$B$11:$B$8770,"="&amp;B2364))/COUNTIFS($A$11:$A$8770,"="&amp;A2364,$F$11:$F$8770,"=COD1"),0)</f>
        <v>0</v>
      </c>
      <c r="L2364" s="13" t="e">
        <f>(VLOOKUP(F2364,tarifas!$C$7:$D$10,2,FALSE)+tarifas!$D$21)*datos!H2364</f>
        <v>#N/A</v>
      </c>
      <c r="M2364">
        <v>0</v>
      </c>
      <c r="N2364" s="13" t="e">
        <f t="shared" si="332"/>
        <v>#N/A</v>
      </c>
      <c r="O2364">
        <f t="shared" si="333"/>
        <v>0</v>
      </c>
      <c r="P2364" s="12">
        <f t="shared" si="334"/>
        <v>195.0905927665674</v>
      </c>
      <c r="Q2364">
        <f t="shared" si="335"/>
        <v>0</v>
      </c>
      <c r="R2364">
        <f>$D$2*tarifas!$D$12/24</f>
        <v>1.4541666666666666</v>
      </c>
      <c r="S2364" t="e">
        <f>VLOOKUP(E2364&amp;" "&amp;F2364,tarifas!$A$13:$D$20,4,FALSE)*P2364</f>
        <v>#N/A</v>
      </c>
      <c r="T2364">
        <f>IF(F2364="COD1",tarifas!$D$11*(SUMIFS($P$11:$P$8770,$F$11:$F$8770,"=COD1",$B$11:$B$8770,"="&amp;B2364)/COUNTIFS($F$11:$F$8770,"=COD1",$B$11:$B$8770,"="&amp;B2364))/COUNTIFS($A$11:$A$8770,"="&amp;A2364,$F$11:$F$8770,"=COD1"),0)</f>
        <v>0</v>
      </c>
      <c r="U2364" t="e">
        <f>(VLOOKUP(F2364,tarifas!$C$7:$D$10,2,FALSE)+tarifas!$D$21)*datos!P2364</f>
        <v>#N/A</v>
      </c>
      <c r="V2364" t="e">
        <f t="shared" si="336"/>
        <v>#N/A</v>
      </c>
      <c r="W2364">
        <f t="shared" si="337"/>
        <v>0</v>
      </c>
    </row>
    <row r="2365" spans="1:23" x14ac:dyDescent="0.25">
      <c r="A2365">
        <f t="shared" si="330"/>
        <v>98</v>
      </c>
      <c r="B2365">
        <f t="shared" si="331"/>
        <v>4</v>
      </c>
      <c r="C2365" s="1">
        <f t="shared" si="338"/>
        <v>41738.083333327624</v>
      </c>
      <c r="D2365" s="7">
        <v>0</v>
      </c>
      <c r="E2365" s="7"/>
      <c r="G2365">
        <v>16.2</v>
      </c>
      <c r="H2365" s="12">
        <v>182.89464934538731</v>
      </c>
      <c r="I2365" s="13">
        <f>$D$2*tarifas!$D$12/24</f>
        <v>1.4541666666666666</v>
      </c>
      <c r="J2365" s="13" t="e">
        <f>VLOOKUP(E2365&amp;" "&amp;F2365,tarifas!$A$13:$D$20,4,FALSE)*H2365</f>
        <v>#N/A</v>
      </c>
      <c r="K2365" s="13">
        <f>IF(F2365="COD1",tarifas!$D$11*(SUMIFS($H$11:$H$8770,$F$11:$F$8770,"=COD1",$B$11:$B$8770,"="&amp;B2365)/COUNTIFS($F$11:$F$8770,"=COD1",$B$11:$B$8770,"="&amp;B2365))/COUNTIFS($A$11:$A$8770,"="&amp;A2365,$F$11:$F$8770,"=COD1"),0)</f>
        <v>0</v>
      </c>
      <c r="L2365" s="13" t="e">
        <f>(VLOOKUP(F2365,tarifas!$C$7:$D$10,2,FALSE)+tarifas!$D$21)*datos!H2365</f>
        <v>#N/A</v>
      </c>
      <c r="M2365">
        <v>0</v>
      </c>
      <c r="N2365" s="13" t="e">
        <f t="shared" si="332"/>
        <v>#N/A</v>
      </c>
      <c r="O2365">
        <f t="shared" si="333"/>
        <v>0</v>
      </c>
      <c r="P2365" s="12">
        <f t="shared" si="334"/>
        <v>182.89464934538731</v>
      </c>
      <c r="Q2365">
        <f t="shared" si="335"/>
        <v>0</v>
      </c>
      <c r="R2365">
        <f>$D$2*tarifas!$D$12/24</f>
        <v>1.4541666666666666</v>
      </c>
      <c r="S2365" t="e">
        <f>VLOOKUP(E2365&amp;" "&amp;F2365,tarifas!$A$13:$D$20,4,FALSE)*P2365</f>
        <v>#N/A</v>
      </c>
      <c r="T2365">
        <f>IF(F2365="COD1",tarifas!$D$11*(SUMIFS($P$11:$P$8770,$F$11:$F$8770,"=COD1",$B$11:$B$8770,"="&amp;B2365)/COUNTIFS($F$11:$F$8770,"=COD1",$B$11:$B$8770,"="&amp;B2365))/COUNTIFS($A$11:$A$8770,"="&amp;A2365,$F$11:$F$8770,"=COD1"),0)</f>
        <v>0</v>
      </c>
      <c r="U2365" t="e">
        <f>(VLOOKUP(F2365,tarifas!$C$7:$D$10,2,FALSE)+tarifas!$D$21)*datos!P2365</f>
        <v>#N/A</v>
      </c>
      <c r="V2365" t="e">
        <f t="shared" si="336"/>
        <v>#N/A</v>
      </c>
      <c r="W2365">
        <f t="shared" si="337"/>
        <v>0</v>
      </c>
    </row>
    <row r="2366" spans="1:23" x14ac:dyDescent="0.25">
      <c r="A2366">
        <f t="shared" si="330"/>
        <v>98</v>
      </c>
      <c r="B2366">
        <f t="shared" si="331"/>
        <v>4</v>
      </c>
      <c r="C2366" s="1">
        <f t="shared" si="338"/>
        <v>41738.124999994288</v>
      </c>
      <c r="D2366" s="7">
        <v>0</v>
      </c>
      <c r="E2366" s="7"/>
      <c r="G2366">
        <v>14.99</v>
      </c>
      <c r="H2366" s="12">
        <v>177.14798432247684</v>
      </c>
      <c r="I2366" s="13">
        <f>$D$2*tarifas!$D$12/24</f>
        <v>1.4541666666666666</v>
      </c>
      <c r="J2366" s="13" t="e">
        <f>VLOOKUP(E2366&amp;" "&amp;F2366,tarifas!$A$13:$D$20,4,FALSE)*H2366</f>
        <v>#N/A</v>
      </c>
      <c r="K2366" s="13">
        <f>IF(F2366="COD1",tarifas!$D$11*(SUMIFS($H$11:$H$8770,$F$11:$F$8770,"=COD1",$B$11:$B$8770,"="&amp;B2366)/COUNTIFS($F$11:$F$8770,"=COD1",$B$11:$B$8770,"="&amp;B2366))/COUNTIFS($A$11:$A$8770,"="&amp;A2366,$F$11:$F$8770,"=COD1"),0)</f>
        <v>0</v>
      </c>
      <c r="L2366" s="13" t="e">
        <f>(VLOOKUP(F2366,tarifas!$C$7:$D$10,2,FALSE)+tarifas!$D$21)*datos!H2366</f>
        <v>#N/A</v>
      </c>
      <c r="M2366">
        <v>0</v>
      </c>
      <c r="N2366" s="13" t="e">
        <f t="shared" si="332"/>
        <v>#N/A</v>
      </c>
      <c r="O2366">
        <f t="shared" si="333"/>
        <v>0</v>
      </c>
      <c r="P2366" s="12">
        <f t="shared" si="334"/>
        <v>177.14798432247684</v>
      </c>
      <c r="Q2366">
        <f t="shared" si="335"/>
        <v>0</v>
      </c>
      <c r="R2366">
        <f>$D$2*tarifas!$D$12/24</f>
        <v>1.4541666666666666</v>
      </c>
      <c r="S2366" t="e">
        <f>VLOOKUP(E2366&amp;" "&amp;F2366,tarifas!$A$13:$D$20,4,FALSE)*P2366</f>
        <v>#N/A</v>
      </c>
      <c r="T2366">
        <f>IF(F2366="COD1",tarifas!$D$11*(SUMIFS($P$11:$P$8770,$F$11:$F$8770,"=COD1",$B$11:$B$8770,"="&amp;B2366)/COUNTIFS($F$11:$F$8770,"=COD1",$B$11:$B$8770,"="&amp;B2366))/COUNTIFS($A$11:$A$8770,"="&amp;A2366,$F$11:$F$8770,"=COD1"),0)</f>
        <v>0</v>
      </c>
      <c r="U2366" t="e">
        <f>(VLOOKUP(F2366,tarifas!$C$7:$D$10,2,FALSE)+tarifas!$D$21)*datos!P2366</f>
        <v>#N/A</v>
      </c>
      <c r="V2366" t="e">
        <f t="shared" si="336"/>
        <v>#N/A</v>
      </c>
      <c r="W2366">
        <f t="shared" si="337"/>
        <v>0</v>
      </c>
    </row>
    <row r="2367" spans="1:23" x14ac:dyDescent="0.25">
      <c r="A2367">
        <f t="shared" si="330"/>
        <v>98</v>
      </c>
      <c r="B2367">
        <f t="shared" si="331"/>
        <v>4</v>
      </c>
      <c r="C2367" s="1">
        <f t="shared" si="338"/>
        <v>41738.166666660953</v>
      </c>
      <c r="D2367" s="7">
        <v>0</v>
      </c>
      <c r="E2367" s="7"/>
      <c r="G2367">
        <v>15</v>
      </c>
      <c r="H2367" s="12">
        <v>176.86307391487608</v>
      </c>
      <c r="I2367" s="13">
        <f>$D$2*tarifas!$D$12/24</f>
        <v>1.4541666666666666</v>
      </c>
      <c r="J2367" s="13" t="e">
        <f>VLOOKUP(E2367&amp;" "&amp;F2367,tarifas!$A$13:$D$20,4,FALSE)*H2367</f>
        <v>#N/A</v>
      </c>
      <c r="K2367" s="13">
        <f>IF(F2367="COD1",tarifas!$D$11*(SUMIFS($H$11:$H$8770,$F$11:$F$8770,"=COD1",$B$11:$B$8770,"="&amp;B2367)/COUNTIFS($F$11:$F$8770,"=COD1",$B$11:$B$8770,"="&amp;B2367))/COUNTIFS($A$11:$A$8770,"="&amp;A2367,$F$11:$F$8770,"=COD1"),0)</f>
        <v>0</v>
      </c>
      <c r="L2367" s="13" t="e">
        <f>(VLOOKUP(F2367,tarifas!$C$7:$D$10,2,FALSE)+tarifas!$D$21)*datos!H2367</f>
        <v>#N/A</v>
      </c>
      <c r="M2367">
        <v>0</v>
      </c>
      <c r="N2367" s="13" t="e">
        <f t="shared" si="332"/>
        <v>#N/A</v>
      </c>
      <c r="O2367">
        <f t="shared" si="333"/>
        <v>0</v>
      </c>
      <c r="P2367" s="12">
        <f t="shared" si="334"/>
        <v>176.86307391487608</v>
      </c>
      <c r="Q2367">
        <f t="shared" si="335"/>
        <v>0</v>
      </c>
      <c r="R2367">
        <f>$D$2*tarifas!$D$12/24</f>
        <v>1.4541666666666666</v>
      </c>
      <c r="S2367" t="e">
        <f>VLOOKUP(E2367&amp;" "&amp;F2367,tarifas!$A$13:$D$20,4,FALSE)*P2367</f>
        <v>#N/A</v>
      </c>
      <c r="T2367">
        <f>IF(F2367="COD1",tarifas!$D$11*(SUMIFS($P$11:$P$8770,$F$11:$F$8770,"=COD1",$B$11:$B$8770,"="&amp;B2367)/COUNTIFS($F$11:$F$8770,"=COD1",$B$11:$B$8770,"="&amp;B2367))/COUNTIFS($A$11:$A$8770,"="&amp;A2367,$F$11:$F$8770,"=COD1"),0)</f>
        <v>0</v>
      </c>
      <c r="U2367" t="e">
        <f>(VLOOKUP(F2367,tarifas!$C$7:$D$10,2,FALSE)+tarifas!$D$21)*datos!P2367</f>
        <v>#N/A</v>
      </c>
      <c r="V2367" t="e">
        <f t="shared" si="336"/>
        <v>#N/A</v>
      </c>
      <c r="W2367">
        <f t="shared" si="337"/>
        <v>0</v>
      </c>
    </row>
    <row r="2368" spans="1:23" x14ac:dyDescent="0.25">
      <c r="A2368">
        <f t="shared" si="330"/>
        <v>98</v>
      </c>
      <c r="B2368">
        <f t="shared" si="331"/>
        <v>4</v>
      </c>
      <c r="C2368" s="1">
        <f t="shared" si="338"/>
        <v>41738.208333327617</v>
      </c>
      <c r="D2368" s="7">
        <v>0</v>
      </c>
      <c r="E2368" s="7"/>
      <c r="G2368">
        <v>25.69</v>
      </c>
      <c r="H2368" s="12">
        <v>176.60728355534559</v>
      </c>
      <c r="I2368" s="13">
        <f>$D$2*tarifas!$D$12/24</f>
        <v>1.4541666666666666</v>
      </c>
      <c r="J2368" s="13" t="e">
        <f>VLOOKUP(E2368&amp;" "&amp;F2368,tarifas!$A$13:$D$20,4,FALSE)*H2368</f>
        <v>#N/A</v>
      </c>
      <c r="K2368" s="13">
        <f>IF(F2368="COD1",tarifas!$D$11*(SUMIFS($H$11:$H$8770,$F$11:$F$8770,"=COD1",$B$11:$B$8770,"="&amp;B2368)/COUNTIFS($F$11:$F$8770,"=COD1",$B$11:$B$8770,"="&amp;B2368))/COUNTIFS($A$11:$A$8770,"="&amp;A2368,$F$11:$F$8770,"=COD1"),0)</f>
        <v>0</v>
      </c>
      <c r="L2368" s="13" t="e">
        <f>(VLOOKUP(F2368,tarifas!$C$7:$D$10,2,FALSE)+tarifas!$D$21)*datos!H2368</f>
        <v>#N/A</v>
      </c>
      <c r="M2368">
        <v>0</v>
      </c>
      <c r="N2368" s="13" t="e">
        <f t="shared" si="332"/>
        <v>#N/A</v>
      </c>
      <c r="O2368">
        <f t="shared" si="333"/>
        <v>0</v>
      </c>
      <c r="P2368" s="12">
        <f t="shared" si="334"/>
        <v>176.60728355534559</v>
      </c>
      <c r="Q2368">
        <f t="shared" si="335"/>
        <v>0</v>
      </c>
      <c r="R2368">
        <f>$D$2*tarifas!$D$12/24</f>
        <v>1.4541666666666666</v>
      </c>
      <c r="S2368" t="e">
        <f>VLOOKUP(E2368&amp;" "&amp;F2368,tarifas!$A$13:$D$20,4,FALSE)*P2368</f>
        <v>#N/A</v>
      </c>
      <c r="T2368">
        <f>IF(F2368="COD1",tarifas!$D$11*(SUMIFS($P$11:$P$8770,$F$11:$F$8770,"=COD1",$B$11:$B$8770,"="&amp;B2368)/COUNTIFS($F$11:$F$8770,"=COD1",$B$11:$B$8770,"="&amp;B2368))/COUNTIFS($A$11:$A$8770,"="&amp;A2368,$F$11:$F$8770,"=COD1"),0)</f>
        <v>0</v>
      </c>
      <c r="U2368" t="e">
        <f>(VLOOKUP(F2368,tarifas!$C$7:$D$10,2,FALSE)+tarifas!$D$21)*datos!P2368</f>
        <v>#N/A</v>
      </c>
      <c r="V2368" t="e">
        <f t="shared" si="336"/>
        <v>#N/A</v>
      </c>
      <c r="W2368">
        <f t="shared" si="337"/>
        <v>0</v>
      </c>
    </row>
    <row r="2369" spans="1:23" x14ac:dyDescent="0.25">
      <c r="A2369">
        <f t="shared" si="330"/>
        <v>98</v>
      </c>
      <c r="B2369">
        <f t="shared" si="331"/>
        <v>4</v>
      </c>
      <c r="C2369" s="1">
        <f t="shared" si="338"/>
        <v>41738.249999994281</v>
      </c>
      <c r="D2369" s="7">
        <v>0</v>
      </c>
      <c r="E2369" s="7"/>
      <c r="G2369">
        <v>34.1</v>
      </c>
      <c r="H2369" s="12">
        <v>194.80835338443856</v>
      </c>
      <c r="I2369" s="13">
        <f>$D$2*tarifas!$D$12/24</f>
        <v>1.4541666666666666</v>
      </c>
      <c r="J2369" s="13" t="e">
        <f>VLOOKUP(E2369&amp;" "&amp;F2369,tarifas!$A$13:$D$20,4,FALSE)*H2369</f>
        <v>#N/A</v>
      </c>
      <c r="K2369" s="13">
        <f>IF(F2369="COD1",tarifas!$D$11*(SUMIFS($H$11:$H$8770,$F$11:$F$8770,"=COD1",$B$11:$B$8770,"="&amp;B2369)/COUNTIFS($F$11:$F$8770,"=COD1",$B$11:$B$8770,"="&amp;B2369))/COUNTIFS($A$11:$A$8770,"="&amp;A2369,$F$11:$F$8770,"=COD1"),0)</f>
        <v>0</v>
      </c>
      <c r="L2369" s="13" t="e">
        <f>(VLOOKUP(F2369,tarifas!$C$7:$D$10,2,FALSE)+tarifas!$D$21)*datos!H2369</f>
        <v>#N/A</v>
      </c>
      <c r="M2369">
        <v>28.367290000000001</v>
      </c>
      <c r="N2369" s="13" t="e">
        <f t="shared" si="332"/>
        <v>#N/A</v>
      </c>
      <c r="O2369">
        <f t="shared" si="333"/>
        <v>28.367290000000001</v>
      </c>
      <c r="P2369" s="12">
        <f t="shared" si="334"/>
        <v>166.44106338443856</v>
      </c>
      <c r="Q2369">
        <f t="shared" si="335"/>
        <v>0</v>
      </c>
      <c r="R2369">
        <f>$D$2*tarifas!$D$12/24</f>
        <v>1.4541666666666666</v>
      </c>
      <c r="S2369" t="e">
        <f>VLOOKUP(E2369&amp;" "&amp;F2369,tarifas!$A$13:$D$20,4,FALSE)*P2369</f>
        <v>#N/A</v>
      </c>
      <c r="T2369">
        <f>IF(F2369="COD1",tarifas!$D$11*(SUMIFS($P$11:$P$8770,$F$11:$F$8770,"=COD1",$B$11:$B$8770,"="&amp;B2369)/COUNTIFS($F$11:$F$8770,"=COD1",$B$11:$B$8770,"="&amp;B2369))/COUNTIFS($A$11:$A$8770,"="&amp;A2369,$F$11:$F$8770,"=COD1"),0)</f>
        <v>0</v>
      </c>
      <c r="U2369" t="e">
        <f>(VLOOKUP(F2369,tarifas!$C$7:$D$10,2,FALSE)+tarifas!$D$21)*datos!P2369</f>
        <v>#N/A</v>
      </c>
      <c r="V2369" t="e">
        <f t="shared" si="336"/>
        <v>#N/A</v>
      </c>
      <c r="W2369">
        <f t="shared" si="337"/>
        <v>0</v>
      </c>
    </row>
    <row r="2370" spans="1:23" x14ac:dyDescent="0.25">
      <c r="A2370">
        <f t="shared" si="330"/>
        <v>98</v>
      </c>
      <c r="B2370">
        <f t="shared" si="331"/>
        <v>4</v>
      </c>
      <c r="C2370" s="1">
        <f t="shared" si="338"/>
        <v>41738.291666660945</v>
      </c>
      <c r="D2370" s="7">
        <v>24.469696969696972</v>
      </c>
      <c r="E2370" s="7"/>
      <c r="G2370">
        <v>36.31</v>
      </c>
      <c r="H2370" s="12">
        <v>253.10642085137192</v>
      </c>
      <c r="I2370" s="13">
        <f>$D$2*tarifas!$D$12/24</f>
        <v>1.4541666666666666</v>
      </c>
      <c r="J2370" s="13" t="e">
        <f>VLOOKUP(E2370&amp;" "&amp;F2370,tarifas!$A$13:$D$20,4,FALSE)*H2370</f>
        <v>#N/A</v>
      </c>
      <c r="K2370" s="13">
        <f>IF(F2370="COD1",tarifas!$D$11*(SUMIFS($H$11:$H$8770,$F$11:$F$8770,"=COD1",$B$11:$B$8770,"="&amp;B2370)/COUNTIFS($F$11:$F$8770,"=COD1",$B$11:$B$8770,"="&amp;B2370))/COUNTIFS($A$11:$A$8770,"="&amp;A2370,$F$11:$F$8770,"=COD1"),0)</f>
        <v>0</v>
      </c>
      <c r="L2370" s="13" t="e">
        <f>(VLOOKUP(F2370,tarifas!$C$7:$D$10,2,FALSE)+tarifas!$D$21)*datos!H2370</f>
        <v>#N/A</v>
      </c>
      <c r="M2370">
        <v>105.15324000000001</v>
      </c>
      <c r="N2370" s="13" t="e">
        <f t="shared" si="332"/>
        <v>#N/A</v>
      </c>
      <c r="O2370">
        <f t="shared" si="333"/>
        <v>105.15324000000001</v>
      </c>
      <c r="P2370" s="12">
        <f t="shared" si="334"/>
        <v>147.95318085137191</v>
      </c>
      <c r="Q2370">
        <f t="shared" si="335"/>
        <v>0</v>
      </c>
      <c r="R2370">
        <f>$D$2*tarifas!$D$12/24</f>
        <v>1.4541666666666666</v>
      </c>
      <c r="S2370" t="e">
        <f>VLOOKUP(E2370&amp;" "&amp;F2370,tarifas!$A$13:$D$20,4,FALSE)*P2370</f>
        <v>#N/A</v>
      </c>
      <c r="T2370">
        <f>IF(F2370="COD1",tarifas!$D$11*(SUMIFS($P$11:$P$8770,$F$11:$F$8770,"=COD1",$B$11:$B$8770,"="&amp;B2370)/COUNTIFS($F$11:$F$8770,"=COD1",$B$11:$B$8770,"="&amp;B2370))/COUNTIFS($A$11:$A$8770,"="&amp;A2370,$F$11:$F$8770,"=COD1"),0)</f>
        <v>0</v>
      </c>
      <c r="U2370" t="e">
        <f>(VLOOKUP(F2370,tarifas!$C$7:$D$10,2,FALSE)+tarifas!$D$21)*datos!P2370</f>
        <v>#N/A</v>
      </c>
      <c r="V2370" t="e">
        <f t="shared" si="336"/>
        <v>#N/A</v>
      </c>
      <c r="W2370">
        <f t="shared" si="337"/>
        <v>0</v>
      </c>
    </row>
    <row r="2371" spans="1:23" x14ac:dyDescent="0.25">
      <c r="A2371">
        <f t="shared" si="330"/>
        <v>98</v>
      </c>
      <c r="B2371">
        <f t="shared" si="331"/>
        <v>4</v>
      </c>
      <c r="C2371" s="1">
        <f t="shared" si="338"/>
        <v>41738.33333332761</v>
      </c>
      <c r="D2371" s="7">
        <v>193.43939393939397</v>
      </c>
      <c r="E2371" s="7"/>
      <c r="G2371">
        <v>38.26</v>
      </c>
      <c r="H2371" s="12">
        <v>385.29224852272341</v>
      </c>
      <c r="I2371" s="13">
        <f>$D$2*tarifas!$D$12/24</f>
        <v>1.4541666666666666</v>
      </c>
      <c r="J2371" s="13" t="e">
        <f>VLOOKUP(E2371&amp;" "&amp;F2371,tarifas!$A$13:$D$20,4,FALSE)*H2371</f>
        <v>#N/A</v>
      </c>
      <c r="K2371" s="13">
        <f>IF(F2371="COD1",tarifas!$D$11*(SUMIFS($H$11:$H$8770,$F$11:$F$8770,"=COD1",$B$11:$B$8770,"="&amp;B2371)/COUNTIFS($F$11:$F$8770,"=COD1",$B$11:$B$8770,"="&amp;B2371))/COUNTIFS($A$11:$A$8770,"="&amp;A2371,$F$11:$F$8770,"=COD1"),0)</f>
        <v>0</v>
      </c>
      <c r="L2371" s="13" t="e">
        <f>(VLOOKUP(F2371,tarifas!$C$7:$D$10,2,FALSE)+tarifas!$D$21)*datos!H2371</f>
        <v>#N/A</v>
      </c>
      <c r="M2371">
        <v>143.58076</v>
      </c>
      <c r="N2371" s="13" t="e">
        <f t="shared" si="332"/>
        <v>#N/A</v>
      </c>
      <c r="O2371">
        <f t="shared" si="333"/>
        <v>143.58076</v>
      </c>
      <c r="P2371" s="12">
        <f t="shared" si="334"/>
        <v>241.71148852272341</v>
      </c>
      <c r="Q2371">
        <f t="shared" si="335"/>
        <v>0</v>
      </c>
      <c r="R2371">
        <f>$D$2*tarifas!$D$12/24</f>
        <v>1.4541666666666666</v>
      </c>
      <c r="S2371" t="e">
        <f>VLOOKUP(E2371&amp;" "&amp;F2371,tarifas!$A$13:$D$20,4,FALSE)*P2371</f>
        <v>#N/A</v>
      </c>
      <c r="T2371">
        <f>IF(F2371="COD1",tarifas!$D$11*(SUMIFS($P$11:$P$8770,$F$11:$F$8770,"=COD1",$B$11:$B$8770,"="&amp;B2371)/COUNTIFS($F$11:$F$8770,"=COD1",$B$11:$B$8770,"="&amp;B2371))/COUNTIFS($A$11:$A$8770,"="&amp;A2371,$F$11:$F$8770,"=COD1"),0)</f>
        <v>0</v>
      </c>
      <c r="U2371" t="e">
        <f>(VLOOKUP(F2371,tarifas!$C$7:$D$10,2,FALSE)+tarifas!$D$21)*datos!P2371</f>
        <v>#N/A</v>
      </c>
      <c r="V2371" t="e">
        <f t="shared" si="336"/>
        <v>#N/A</v>
      </c>
      <c r="W2371">
        <f t="shared" si="337"/>
        <v>0</v>
      </c>
    </row>
    <row r="2372" spans="1:23" x14ac:dyDescent="0.25">
      <c r="A2372">
        <f t="shared" si="330"/>
        <v>98</v>
      </c>
      <c r="B2372">
        <f t="shared" si="331"/>
        <v>4</v>
      </c>
      <c r="C2372" s="1">
        <f t="shared" si="338"/>
        <v>41738.374999994274</v>
      </c>
      <c r="D2372" s="7">
        <v>398.21212121212125</v>
      </c>
      <c r="E2372" s="7"/>
      <c r="G2372">
        <v>38.25</v>
      </c>
      <c r="H2372" s="12">
        <v>478.96947295209759</v>
      </c>
      <c r="I2372" s="13">
        <f>$D$2*tarifas!$D$12/24</f>
        <v>1.4541666666666666</v>
      </c>
      <c r="J2372" s="13" t="e">
        <f>VLOOKUP(E2372&amp;" "&amp;F2372,tarifas!$A$13:$D$20,4,FALSE)*H2372</f>
        <v>#N/A</v>
      </c>
      <c r="K2372" s="13">
        <f>IF(F2372="COD1",tarifas!$D$11*(SUMIFS($H$11:$H$8770,$F$11:$F$8770,"=COD1",$B$11:$B$8770,"="&amp;B2372)/COUNTIFS($F$11:$F$8770,"=COD1",$B$11:$B$8770,"="&amp;B2372))/COUNTIFS($A$11:$A$8770,"="&amp;A2372,$F$11:$F$8770,"=COD1"),0)</f>
        <v>0</v>
      </c>
      <c r="L2372" s="13" t="e">
        <f>(VLOOKUP(F2372,tarifas!$C$7:$D$10,2,FALSE)+tarifas!$D$21)*datos!H2372</f>
        <v>#N/A</v>
      </c>
      <c r="M2372">
        <v>421.37263999999999</v>
      </c>
      <c r="N2372" s="13" t="e">
        <f t="shared" si="332"/>
        <v>#N/A</v>
      </c>
      <c r="O2372">
        <f t="shared" si="333"/>
        <v>421.37263999999999</v>
      </c>
      <c r="P2372" s="12">
        <f t="shared" si="334"/>
        <v>57.5968329520976</v>
      </c>
      <c r="Q2372">
        <f t="shared" si="335"/>
        <v>0</v>
      </c>
      <c r="R2372">
        <f>$D$2*tarifas!$D$12/24</f>
        <v>1.4541666666666666</v>
      </c>
      <c r="S2372" t="e">
        <f>VLOOKUP(E2372&amp;" "&amp;F2372,tarifas!$A$13:$D$20,4,FALSE)*P2372</f>
        <v>#N/A</v>
      </c>
      <c r="T2372">
        <f>IF(F2372="COD1",tarifas!$D$11*(SUMIFS($P$11:$P$8770,$F$11:$F$8770,"=COD1",$B$11:$B$8770,"="&amp;B2372)/COUNTIFS($F$11:$F$8770,"=COD1",$B$11:$B$8770,"="&amp;B2372))/COUNTIFS($A$11:$A$8770,"="&amp;A2372,$F$11:$F$8770,"=COD1"),0)</f>
        <v>0</v>
      </c>
      <c r="U2372" t="e">
        <f>(VLOOKUP(F2372,tarifas!$C$7:$D$10,2,FALSE)+tarifas!$D$21)*datos!P2372</f>
        <v>#N/A</v>
      </c>
      <c r="V2372" t="e">
        <f t="shared" si="336"/>
        <v>#N/A</v>
      </c>
      <c r="W2372">
        <f t="shared" si="337"/>
        <v>0</v>
      </c>
    </row>
    <row r="2373" spans="1:23" x14ac:dyDescent="0.25">
      <c r="A2373">
        <f t="shared" si="330"/>
        <v>98</v>
      </c>
      <c r="B2373">
        <f t="shared" si="331"/>
        <v>4</v>
      </c>
      <c r="C2373" s="1">
        <f t="shared" si="338"/>
        <v>41738.416666660938</v>
      </c>
      <c r="D2373" s="7">
        <v>570.01515151515162</v>
      </c>
      <c r="E2373" s="7"/>
      <c r="G2373">
        <v>37.5</v>
      </c>
      <c r="H2373" s="12">
        <v>553.4664323104073</v>
      </c>
      <c r="I2373" s="13">
        <f>$D$2*tarifas!$D$12/24</f>
        <v>1.4541666666666666</v>
      </c>
      <c r="J2373" s="13" t="e">
        <f>VLOOKUP(E2373&amp;" "&amp;F2373,tarifas!$A$13:$D$20,4,FALSE)*H2373</f>
        <v>#N/A</v>
      </c>
      <c r="K2373" s="13">
        <f>IF(F2373="COD1",tarifas!$D$11*(SUMIFS($H$11:$H$8770,$F$11:$F$8770,"=COD1",$B$11:$B$8770,"="&amp;B2373)/COUNTIFS($F$11:$F$8770,"=COD1",$B$11:$B$8770,"="&amp;B2373))/COUNTIFS($A$11:$A$8770,"="&amp;A2373,$F$11:$F$8770,"=COD1"),0)</f>
        <v>0</v>
      </c>
      <c r="L2373" s="13" t="e">
        <f>(VLOOKUP(F2373,tarifas!$C$7:$D$10,2,FALSE)+tarifas!$D$21)*datos!H2373</f>
        <v>#N/A</v>
      </c>
      <c r="M2373">
        <v>465.01590000000004</v>
      </c>
      <c r="N2373" s="13" t="e">
        <f t="shared" si="332"/>
        <v>#N/A</v>
      </c>
      <c r="O2373">
        <f t="shared" si="333"/>
        <v>465.01590000000004</v>
      </c>
      <c r="P2373" s="12">
        <f t="shared" si="334"/>
        <v>88.450532310407254</v>
      </c>
      <c r="Q2373">
        <f t="shared" si="335"/>
        <v>0</v>
      </c>
      <c r="R2373">
        <f>$D$2*tarifas!$D$12/24</f>
        <v>1.4541666666666666</v>
      </c>
      <c r="S2373" t="e">
        <f>VLOOKUP(E2373&amp;" "&amp;F2373,tarifas!$A$13:$D$20,4,FALSE)*P2373</f>
        <v>#N/A</v>
      </c>
      <c r="T2373">
        <f>IF(F2373="COD1",tarifas!$D$11*(SUMIFS($P$11:$P$8770,$F$11:$F$8770,"=COD1",$B$11:$B$8770,"="&amp;B2373)/COUNTIFS($F$11:$F$8770,"=COD1",$B$11:$B$8770,"="&amp;B2373))/COUNTIFS($A$11:$A$8770,"="&amp;A2373,$F$11:$F$8770,"=COD1"),0)</f>
        <v>0</v>
      </c>
      <c r="U2373" t="e">
        <f>(VLOOKUP(F2373,tarifas!$C$7:$D$10,2,FALSE)+tarifas!$D$21)*datos!P2373</f>
        <v>#N/A</v>
      </c>
      <c r="V2373" t="e">
        <f t="shared" si="336"/>
        <v>#N/A</v>
      </c>
      <c r="W2373">
        <f t="shared" si="337"/>
        <v>0</v>
      </c>
    </row>
    <row r="2374" spans="1:23" x14ac:dyDescent="0.25">
      <c r="A2374">
        <f t="shared" si="330"/>
        <v>98</v>
      </c>
      <c r="B2374">
        <f t="shared" si="331"/>
        <v>4</v>
      </c>
      <c r="C2374" s="1">
        <f t="shared" si="338"/>
        <v>41738.458333327602</v>
      </c>
      <c r="D2374" s="7">
        <v>698.54545454545462</v>
      </c>
      <c r="E2374" s="7"/>
      <c r="G2374">
        <v>38.200000000000003</v>
      </c>
      <c r="H2374" s="12">
        <v>434.76221669571555</v>
      </c>
      <c r="I2374" s="13">
        <f>$D$2*tarifas!$D$12/24</f>
        <v>1.4541666666666666</v>
      </c>
      <c r="J2374" s="13" t="e">
        <f>VLOOKUP(E2374&amp;" "&amp;F2374,tarifas!$A$13:$D$20,4,FALSE)*H2374</f>
        <v>#N/A</v>
      </c>
      <c r="K2374" s="13">
        <f>IF(F2374="COD1",tarifas!$D$11*(SUMIFS($H$11:$H$8770,$F$11:$F$8770,"=COD1",$B$11:$B$8770,"="&amp;B2374)/COUNTIFS($F$11:$F$8770,"=COD1",$B$11:$B$8770,"="&amp;B2374))/COUNTIFS($A$11:$A$8770,"="&amp;A2374,$F$11:$F$8770,"=COD1"),0)</f>
        <v>0</v>
      </c>
      <c r="L2374" s="13" t="e">
        <f>(VLOOKUP(F2374,tarifas!$C$7:$D$10,2,FALSE)+tarifas!$D$21)*datos!H2374</f>
        <v>#N/A</v>
      </c>
      <c r="M2374">
        <v>536.44268999999997</v>
      </c>
      <c r="N2374" s="13" t="e">
        <f t="shared" si="332"/>
        <v>#N/A</v>
      </c>
      <c r="O2374">
        <f t="shared" si="333"/>
        <v>434.76221669571555</v>
      </c>
      <c r="P2374" s="12">
        <f t="shared" si="334"/>
        <v>0</v>
      </c>
      <c r="Q2374">
        <f t="shared" si="335"/>
        <v>101.68047330428442</v>
      </c>
      <c r="R2374">
        <f>$D$2*tarifas!$D$12/24</f>
        <v>1.4541666666666666</v>
      </c>
      <c r="S2374" t="e">
        <f>VLOOKUP(E2374&amp;" "&amp;F2374,tarifas!$A$13:$D$20,4,FALSE)*P2374</f>
        <v>#N/A</v>
      </c>
      <c r="T2374">
        <f>IF(F2374="COD1",tarifas!$D$11*(SUMIFS($P$11:$P$8770,$F$11:$F$8770,"=COD1",$B$11:$B$8770,"="&amp;B2374)/COUNTIFS($F$11:$F$8770,"=COD1",$B$11:$B$8770,"="&amp;B2374))/COUNTIFS($A$11:$A$8770,"="&amp;A2374,$F$11:$F$8770,"=COD1"),0)</f>
        <v>0</v>
      </c>
      <c r="U2374" t="e">
        <f>(VLOOKUP(F2374,tarifas!$C$7:$D$10,2,FALSE)+tarifas!$D$21)*datos!P2374</f>
        <v>#N/A</v>
      </c>
      <c r="V2374" t="e">
        <f t="shared" si="336"/>
        <v>#N/A</v>
      </c>
      <c r="W2374">
        <f t="shared" si="337"/>
        <v>3.4957746722012986</v>
      </c>
    </row>
    <row r="2375" spans="1:23" x14ac:dyDescent="0.25">
      <c r="A2375">
        <f t="shared" si="330"/>
        <v>98</v>
      </c>
      <c r="B2375">
        <f t="shared" si="331"/>
        <v>4</v>
      </c>
      <c r="C2375" s="1">
        <f t="shared" si="338"/>
        <v>41738.499999994267</v>
      </c>
      <c r="D2375" s="7">
        <v>767.83333333333326</v>
      </c>
      <c r="E2375" s="7"/>
      <c r="G2375">
        <v>39.4</v>
      </c>
      <c r="H2375" s="12">
        <v>369.47294704591059</v>
      </c>
      <c r="I2375" s="13">
        <f>$D$2*tarifas!$D$12/24</f>
        <v>1.4541666666666666</v>
      </c>
      <c r="J2375" s="13" t="e">
        <f>VLOOKUP(E2375&amp;" "&amp;F2375,tarifas!$A$13:$D$20,4,FALSE)*H2375</f>
        <v>#N/A</v>
      </c>
      <c r="K2375" s="13">
        <f>IF(F2375="COD1",tarifas!$D$11*(SUMIFS($H$11:$H$8770,$F$11:$F$8770,"=COD1",$B$11:$B$8770,"="&amp;B2375)/COUNTIFS($F$11:$F$8770,"=COD1",$B$11:$B$8770,"="&amp;B2375))/COUNTIFS($A$11:$A$8770,"="&amp;A2375,$F$11:$F$8770,"=COD1"),0)</f>
        <v>0</v>
      </c>
      <c r="L2375" s="13" t="e">
        <f>(VLOOKUP(F2375,tarifas!$C$7:$D$10,2,FALSE)+tarifas!$D$21)*datos!H2375</f>
        <v>#N/A</v>
      </c>
      <c r="M2375">
        <v>232.1387</v>
      </c>
      <c r="N2375" s="13" t="e">
        <f t="shared" si="332"/>
        <v>#N/A</v>
      </c>
      <c r="O2375">
        <f t="shared" si="333"/>
        <v>232.1387</v>
      </c>
      <c r="P2375" s="12">
        <f t="shared" si="334"/>
        <v>137.33424704591059</v>
      </c>
      <c r="Q2375">
        <f t="shared" si="335"/>
        <v>0</v>
      </c>
      <c r="R2375">
        <f>$D$2*tarifas!$D$12/24</f>
        <v>1.4541666666666666</v>
      </c>
      <c r="S2375" t="e">
        <f>VLOOKUP(E2375&amp;" "&amp;F2375,tarifas!$A$13:$D$20,4,FALSE)*P2375</f>
        <v>#N/A</v>
      </c>
      <c r="T2375">
        <f>IF(F2375="COD1",tarifas!$D$11*(SUMIFS($P$11:$P$8770,$F$11:$F$8770,"=COD1",$B$11:$B$8770,"="&amp;B2375)/COUNTIFS($F$11:$F$8770,"=COD1",$B$11:$B$8770,"="&amp;B2375))/COUNTIFS($A$11:$A$8770,"="&amp;A2375,$F$11:$F$8770,"=COD1"),0)</f>
        <v>0</v>
      </c>
      <c r="U2375" t="e">
        <f>(VLOOKUP(F2375,tarifas!$C$7:$D$10,2,FALSE)+tarifas!$D$21)*datos!P2375</f>
        <v>#N/A</v>
      </c>
      <c r="V2375" t="e">
        <f t="shared" si="336"/>
        <v>#N/A</v>
      </c>
      <c r="W2375">
        <f t="shared" si="337"/>
        <v>0</v>
      </c>
    </row>
    <row r="2376" spans="1:23" x14ac:dyDescent="0.25">
      <c r="A2376">
        <f t="shared" si="330"/>
        <v>98</v>
      </c>
      <c r="B2376">
        <f t="shared" si="331"/>
        <v>4</v>
      </c>
      <c r="C2376" s="1">
        <f t="shared" si="338"/>
        <v>41738.541666660931</v>
      </c>
      <c r="D2376" s="7">
        <v>794.10606060606074</v>
      </c>
      <c r="E2376" s="7"/>
      <c r="G2376">
        <v>38.1</v>
      </c>
      <c r="H2376" s="12">
        <v>489.69654308048047</v>
      </c>
      <c r="I2376" s="13">
        <f>$D$2*tarifas!$D$12/24</f>
        <v>1.4541666666666666</v>
      </c>
      <c r="J2376" s="13" t="e">
        <f>VLOOKUP(E2376&amp;" "&amp;F2376,tarifas!$A$13:$D$20,4,FALSE)*H2376</f>
        <v>#N/A</v>
      </c>
      <c r="K2376" s="13">
        <f>IF(F2376="COD1",tarifas!$D$11*(SUMIFS($H$11:$H$8770,$F$11:$F$8770,"=COD1",$B$11:$B$8770,"="&amp;B2376)/COUNTIFS($F$11:$F$8770,"=COD1",$B$11:$B$8770,"="&amp;B2376))/COUNTIFS($A$11:$A$8770,"="&amp;A2376,$F$11:$F$8770,"=COD1"),0)</f>
        <v>0</v>
      </c>
      <c r="L2376" s="13" t="e">
        <f>(VLOOKUP(F2376,tarifas!$C$7:$D$10,2,FALSE)+tarifas!$D$21)*datos!H2376</f>
        <v>#N/A</v>
      </c>
      <c r="M2376">
        <v>129.01433</v>
      </c>
      <c r="N2376" s="13" t="e">
        <f t="shared" si="332"/>
        <v>#N/A</v>
      </c>
      <c r="O2376">
        <f t="shared" si="333"/>
        <v>129.01433</v>
      </c>
      <c r="P2376" s="12">
        <f t="shared" si="334"/>
        <v>360.68221308048044</v>
      </c>
      <c r="Q2376">
        <f t="shared" si="335"/>
        <v>0</v>
      </c>
      <c r="R2376">
        <f>$D$2*tarifas!$D$12/24</f>
        <v>1.4541666666666666</v>
      </c>
      <c r="S2376" t="e">
        <f>VLOOKUP(E2376&amp;" "&amp;F2376,tarifas!$A$13:$D$20,4,FALSE)*P2376</f>
        <v>#N/A</v>
      </c>
      <c r="T2376">
        <f>IF(F2376="COD1",tarifas!$D$11*(SUMIFS($P$11:$P$8770,$F$11:$F$8770,"=COD1",$B$11:$B$8770,"="&amp;B2376)/COUNTIFS($F$11:$F$8770,"=COD1",$B$11:$B$8770,"="&amp;B2376))/COUNTIFS($A$11:$A$8770,"="&amp;A2376,$F$11:$F$8770,"=COD1"),0)</f>
        <v>0</v>
      </c>
      <c r="U2376" t="e">
        <f>(VLOOKUP(F2376,tarifas!$C$7:$D$10,2,FALSE)+tarifas!$D$21)*datos!P2376</f>
        <v>#N/A</v>
      </c>
      <c r="V2376" t="e">
        <f t="shared" si="336"/>
        <v>#N/A</v>
      </c>
      <c r="W2376">
        <f t="shared" si="337"/>
        <v>0</v>
      </c>
    </row>
    <row r="2377" spans="1:23" x14ac:dyDescent="0.25">
      <c r="A2377">
        <f t="shared" si="330"/>
        <v>98</v>
      </c>
      <c r="B2377">
        <f t="shared" si="331"/>
        <v>4</v>
      </c>
      <c r="C2377" s="1">
        <f t="shared" si="338"/>
        <v>41738.583333327595</v>
      </c>
      <c r="D2377" s="7">
        <v>775.04545454545462</v>
      </c>
      <c r="E2377" s="7"/>
      <c r="G2377">
        <v>37.799999999999997</v>
      </c>
      <c r="H2377" s="12">
        <v>522.66759073690707</v>
      </c>
      <c r="I2377" s="13">
        <f>$D$2*tarifas!$D$12/24</f>
        <v>1.4541666666666666</v>
      </c>
      <c r="J2377" s="13" t="e">
        <f>VLOOKUP(E2377&amp;" "&amp;F2377,tarifas!$A$13:$D$20,4,FALSE)*H2377</f>
        <v>#N/A</v>
      </c>
      <c r="K2377" s="13">
        <f>IF(F2377="COD1",tarifas!$D$11*(SUMIFS($H$11:$H$8770,$F$11:$F$8770,"=COD1",$B$11:$B$8770,"="&amp;B2377)/COUNTIFS($F$11:$F$8770,"=COD1",$B$11:$B$8770,"="&amp;B2377))/COUNTIFS($A$11:$A$8770,"="&amp;A2377,$F$11:$F$8770,"=COD1"),0)</f>
        <v>0</v>
      </c>
      <c r="L2377" s="13" t="e">
        <f>(VLOOKUP(F2377,tarifas!$C$7:$D$10,2,FALSE)+tarifas!$D$21)*datos!H2377</f>
        <v>#N/A</v>
      </c>
      <c r="M2377">
        <v>31.184459999999998</v>
      </c>
      <c r="N2377" s="13" t="e">
        <f t="shared" si="332"/>
        <v>#N/A</v>
      </c>
      <c r="O2377">
        <f t="shared" si="333"/>
        <v>31.184459999999998</v>
      </c>
      <c r="P2377" s="12">
        <f t="shared" si="334"/>
        <v>491.48313073690707</v>
      </c>
      <c r="Q2377">
        <f t="shared" si="335"/>
        <v>0</v>
      </c>
      <c r="R2377">
        <f>$D$2*tarifas!$D$12/24</f>
        <v>1.4541666666666666</v>
      </c>
      <c r="S2377" t="e">
        <f>VLOOKUP(E2377&amp;" "&amp;F2377,tarifas!$A$13:$D$20,4,FALSE)*P2377</f>
        <v>#N/A</v>
      </c>
      <c r="T2377">
        <f>IF(F2377="COD1",tarifas!$D$11*(SUMIFS($P$11:$P$8770,$F$11:$F$8770,"=COD1",$B$11:$B$8770,"="&amp;B2377)/COUNTIFS($F$11:$F$8770,"=COD1",$B$11:$B$8770,"="&amp;B2377))/COUNTIFS($A$11:$A$8770,"="&amp;A2377,$F$11:$F$8770,"=COD1"),0)</f>
        <v>0</v>
      </c>
      <c r="U2377" t="e">
        <f>(VLOOKUP(F2377,tarifas!$C$7:$D$10,2,FALSE)+tarifas!$D$21)*datos!P2377</f>
        <v>#N/A</v>
      </c>
      <c r="V2377" t="e">
        <f t="shared" si="336"/>
        <v>#N/A</v>
      </c>
      <c r="W2377">
        <f t="shared" si="337"/>
        <v>0</v>
      </c>
    </row>
    <row r="2378" spans="1:23" x14ac:dyDescent="0.25">
      <c r="A2378">
        <f t="shared" si="330"/>
        <v>98</v>
      </c>
      <c r="B2378">
        <f t="shared" si="331"/>
        <v>4</v>
      </c>
      <c r="C2378" s="1">
        <f t="shared" si="338"/>
        <v>41738.624999994259</v>
      </c>
      <c r="D2378" s="7">
        <v>708.07575757575762</v>
      </c>
      <c r="E2378" s="7"/>
      <c r="G2378">
        <v>37.119999999999997</v>
      </c>
      <c r="H2378" s="12">
        <v>562.22083546912882</v>
      </c>
      <c r="I2378" s="13">
        <f>$D$2*tarifas!$D$12/24</f>
        <v>1.4541666666666666</v>
      </c>
      <c r="J2378" s="13" t="e">
        <f>VLOOKUP(E2378&amp;" "&amp;F2378,tarifas!$A$13:$D$20,4,FALSE)*H2378</f>
        <v>#N/A</v>
      </c>
      <c r="K2378" s="13">
        <f>IF(F2378="COD1",tarifas!$D$11*(SUMIFS($H$11:$H$8770,$F$11:$F$8770,"=COD1",$B$11:$B$8770,"="&amp;B2378)/COUNTIFS($F$11:$F$8770,"=COD1",$B$11:$B$8770,"="&amp;B2378))/COUNTIFS($A$11:$A$8770,"="&amp;A2378,$F$11:$F$8770,"=COD1"),0)</f>
        <v>0</v>
      </c>
      <c r="L2378" s="13" t="e">
        <f>(VLOOKUP(F2378,tarifas!$C$7:$D$10,2,FALSE)+tarifas!$D$21)*datos!H2378</f>
        <v>#N/A</v>
      </c>
      <c r="M2378">
        <v>37.072150000000001</v>
      </c>
      <c r="N2378" s="13" t="e">
        <f t="shared" si="332"/>
        <v>#N/A</v>
      </c>
      <c r="O2378">
        <f t="shared" si="333"/>
        <v>37.072150000000001</v>
      </c>
      <c r="P2378" s="12">
        <f t="shared" si="334"/>
        <v>525.14868546912885</v>
      </c>
      <c r="Q2378">
        <f t="shared" si="335"/>
        <v>0</v>
      </c>
      <c r="R2378">
        <f>$D$2*tarifas!$D$12/24</f>
        <v>1.4541666666666666</v>
      </c>
      <c r="S2378" t="e">
        <f>VLOOKUP(E2378&amp;" "&amp;F2378,tarifas!$A$13:$D$20,4,FALSE)*P2378</f>
        <v>#N/A</v>
      </c>
      <c r="T2378">
        <f>IF(F2378="COD1",tarifas!$D$11*(SUMIFS($P$11:$P$8770,$F$11:$F$8770,"=COD1",$B$11:$B$8770,"="&amp;B2378)/COUNTIFS($F$11:$F$8770,"=COD1",$B$11:$B$8770,"="&amp;B2378))/COUNTIFS($A$11:$A$8770,"="&amp;A2378,$F$11:$F$8770,"=COD1"),0)</f>
        <v>0</v>
      </c>
      <c r="U2378" t="e">
        <f>(VLOOKUP(F2378,tarifas!$C$7:$D$10,2,FALSE)+tarifas!$D$21)*datos!P2378</f>
        <v>#N/A</v>
      </c>
      <c r="V2378" t="e">
        <f t="shared" si="336"/>
        <v>#N/A</v>
      </c>
      <c r="W2378">
        <f t="shared" si="337"/>
        <v>0</v>
      </c>
    </row>
    <row r="2379" spans="1:23" x14ac:dyDescent="0.25">
      <c r="A2379">
        <f t="shared" si="330"/>
        <v>98</v>
      </c>
      <c r="B2379">
        <f t="shared" si="331"/>
        <v>4</v>
      </c>
      <c r="C2379" s="1">
        <f t="shared" si="338"/>
        <v>41738.666666660924</v>
      </c>
      <c r="D2379" s="7">
        <v>590.10606060606051</v>
      </c>
      <c r="E2379" s="7"/>
      <c r="G2379">
        <v>37.5</v>
      </c>
      <c r="H2379" s="12">
        <v>472.12691073875715</v>
      </c>
      <c r="I2379" s="13">
        <f>$D$2*tarifas!$D$12/24</f>
        <v>1.4541666666666666</v>
      </c>
      <c r="J2379" s="13" t="e">
        <f>VLOOKUP(E2379&amp;" "&amp;F2379,tarifas!$A$13:$D$20,4,FALSE)*H2379</f>
        <v>#N/A</v>
      </c>
      <c r="K2379" s="13">
        <f>IF(F2379="COD1",tarifas!$D$11*(SUMIFS($H$11:$H$8770,$F$11:$F$8770,"=COD1",$B$11:$B$8770,"="&amp;B2379)/COUNTIFS($F$11:$F$8770,"=COD1",$B$11:$B$8770,"="&amp;B2379))/COUNTIFS($A$11:$A$8770,"="&amp;A2379,$F$11:$F$8770,"=COD1"),0)</f>
        <v>0</v>
      </c>
      <c r="L2379" s="13" t="e">
        <f>(VLOOKUP(F2379,tarifas!$C$7:$D$10,2,FALSE)+tarifas!$D$21)*datos!H2379</f>
        <v>#N/A</v>
      </c>
      <c r="M2379">
        <v>25.820930000000001</v>
      </c>
      <c r="N2379" s="13" t="e">
        <f t="shared" si="332"/>
        <v>#N/A</v>
      </c>
      <c r="O2379">
        <f t="shared" si="333"/>
        <v>25.820930000000001</v>
      </c>
      <c r="P2379" s="12">
        <f t="shared" si="334"/>
        <v>446.30598073875717</v>
      </c>
      <c r="Q2379">
        <f t="shared" si="335"/>
        <v>0</v>
      </c>
      <c r="R2379">
        <f>$D$2*tarifas!$D$12/24</f>
        <v>1.4541666666666666</v>
      </c>
      <c r="S2379" t="e">
        <f>VLOOKUP(E2379&amp;" "&amp;F2379,tarifas!$A$13:$D$20,4,FALSE)*P2379</f>
        <v>#N/A</v>
      </c>
      <c r="T2379">
        <f>IF(F2379="COD1",tarifas!$D$11*(SUMIFS($P$11:$P$8770,$F$11:$F$8770,"=COD1",$B$11:$B$8770,"="&amp;B2379)/COUNTIFS($F$11:$F$8770,"=COD1",$B$11:$B$8770,"="&amp;B2379))/COUNTIFS($A$11:$A$8770,"="&amp;A2379,$F$11:$F$8770,"=COD1"),0)</f>
        <v>0</v>
      </c>
      <c r="U2379" t="e">
        <f>(VLOOKUP(F2379,tarifas!$C$7:$D$10,2,FALSE)+tarifas!$D$21)*datos!P2379</f>
        <v>#N/A</v>
      </c>
      <c r="V2379" t="e">
        <f t="shared" si="336"/>
        <v>#N/A</v>
      </c>
      <c r="W2379">
        <f t="shared" si="337"/>
        <v>0</v>
      </c>
    </row>
    <row r="2380" spans="1:23" x14ac:dyDescent="0.25">
      <c r="A2380">
        <f t="shared" ref="A2380:A2443" si="339">DAYS360($C$11,C2380)</f>
        <v>98</v>
      </c>
      <c r="B2380">
        <f t="shared" ref="B2380:B2443" si="340">MONTH(C2380)</f>
        <v>4</v>
      </c>
      <c r="C2380" s="1">
        <f t="shared" si="338"/>
        <v>41738.708333327588</v>
      </c>
      <c r="D2380" s="7">
        <v>380.43939393939399</v>
      </c>
      <c r="E2380" s="7"/>
      <c r="G2380">
        <v>37.5</v>
      </c>
      <c r="H2380" s="12">
        <v>371.30080271003857</v>
      </c>
      <c r="I2380" s="13">
        <f>$D$2*tarifas!$D$12/24</f>
        <v>1.4541666666666666</v>
      </c>
      <c r="J2380" s="13" t="e">
        <f>VLOOKUP(E2380&amp;" "&amp;F2380,tarifas!$A$13:$D$20,4,FALSE)*H2380</f>
        <v>#N/A</v>
      </c>
      <c r="K2380" s="13">
        <f>IF(F2380="COD1",tarifas!$D$11*(SUMIFS($H$11:$H$8770,$F$11:$F$8770,"=COD1",$B$11:$B$8770,"="&amp;B2380)/COUNTIFS($F$11:$F$8770,"=COD1",$B$11:$B$8770,"="&amp;B2380))/COUNTIFS($A$11:$A$8770,"="&amp;A2380,$F$11:$F$8770,"=COD1"),0)</f>
        <v>0</v>
      </c>
      <c r="L2380" s="13" t="e">
        <f>(VLOOKUP(F2380,tarifas!$C$7:$D$10,2,FALSE)+tarifas!$D$21)*datos!H2380</f>
        <v>#N/A</v>
      </c>
      <c r="M2380">
        <v>0.18947999999999998</v>
      </c>
      <c r="N2380" s="13" t="e">
        <f t="shared" ref="N2380:N2443" si="341">(I2380+J2380+K2380+L2380)*1.23</f>
        <v>#N/A</v>
      </c>
      <c r="O2380">
        <f t="shared" ref="O2380:O2443" si="342">IF(M2380&lt;H2380,M2380,H2380)</f>
        <v>0.18947999999999998</v>
      </c>
      <c r="P2380" s="12">
        <f t="shared" ref="P2380:P2443" si="343">H2380-O2380</f>
        <v>371.11132271003856</v>
      </c>
      <c r="Q2380">
        <f t="shared" ref="Q2380:Q2443" si="344">IF(M2380&lt;H2380,0,M2380-H2380)</f>
        <v>0</v>
      </c>
      <c r="R2380">
        <f>$D$2*tarifas!$D$12/24</f>
        <v>1.4541666666666666</v>
      </c>
      <c r="S2380" t="e">
        <f>VLOOKUP(E2380&amp;" "&amp;F2380,tarifas!$A$13:$D$20,4,FALSE)*P2380</f>
        <v>#N/A</v>
      </c>
      <c r="T2380">
        <f>IF(F2380="COD1",tarifas!$D$11*(SUMIFS($P$11:$P$8770,$F$11:$F$8770,"=COD1",$B$11:$B$8770,"="&amp;B2380)/COUNTIFS($F$11:$F$8770,"=COD1",$B$11:$B$8770,"="&amp;B2380))/COUNTIFS($A$11:$A$8770,"="&amp;A2380,$F$11:$F$8770,"=COD1"),0)</f>
        <v>0</v>
      </c>
      <c r="U2380" t="e">
        <f>(VLOOKUP(F2380,tarifas!$C$7:$D$10,2,FALSE)+tarifas!$D$21)*datos!P2380</f>
        <v>#N/A</v>
      </c>
      <c r="V2380" t="e">
        <f t="shared" ref="V2380:V2443" si="345">(R2380+S2380+T2380+U2380)*1.23</f>
        <v>#N/A</v>
      </c>
      <c r="W2380">
        <f t="shared" ref="W2380:W2443" si="346">0.9*G2380/1000*Q2380</f>
        <v>0</v>
      </c>
    </row>
    <row r="2381" spans="1:23" x14ac:dyDescent="0.25">
      <c r="A2381">
        <f t="shared" si="339"/>
        <v>98</v>
      </c>
      <c r="B2381">
        <f t="shared" si="340"/>
        <v>4</v>
      </c>
      <c r="C2381" s="1">
        <f t="shared" ref="C2381:C2444" si="347">+C2380+1/24</f>
        <v>41738.749999994252</v>
      </c>
      <c r="D2381" s="7">
        <v>211.72727272727272</v>
      </c>
      <c r="E2381" s="7"/>
      <c r="G2381">
        <v>37.5</v>
      </c>
      <c r="H2381" s="12">
        <v>277.26109643352885</v>
      </c>
      <c r="I2381" s="13">
        <f>$D$2*tarifas!$D$12/24</f>
        <v>1.4541666666666666</v>
      </c>
      <c r="J2381" s="13" t="e">
        <f>VLOOKUP(E2381&amp;" "&amp;F2381,tarifas!$A$13:$D$20,4,FALSE)*H2381</f>
        <v>#N/A</v>
      </c>
      <c r="K2381" s="13">
        <f>IF(F2381="COD1",tarifas!$D$11*(SUMIFS($H$11:$H$8770,$F$11:$F$8770,"=COD1",$B$11:$B$8770,"="&amp;B2381)/COUNTIFS($F$11:$F$8770,"=COD1",$B$11:$B$8770,"="&amp;B2381))/COUNTIFS($A$11:$A$8770,"="&amp;A2381,$F$11:$F$8770,"=COD1"),0)</f>
        <v>0</v>
      </c>
      <c r="L2381" s="13" t="e">
        <f>(VLOOKUP(F2381,tarifas!$C$7:$D$10,2,FALSE)+tarifas!$D$21)*datos!H2381</f>
        <v>#N/A</v>
      </c>
      <c r="M2381">
        <v>0</v>
      </c>
      <c r="N2381" s="13" t="e">
        <f t="shared" si="341"/>
        <v>#N/A</v>
      </c>
      <c r="O2381">
        <f t="shared" si="342"/>
        <v>0</v>
      </c>
      <c r="P2381" s="12">
        <f t="shared" si="343"/>
        <v>277.26109643352885</v>
      </c>
      <c r="Q2381">
        <f t="shared" si="344"/>
        <v>0</v>
      </c>
      <c r="R2381">
        <f>$D$2*tarifas!$D$12/24</f>
        <v>1.4541666666666666</v>
      </c>
      <c r="S2381" t="e">
        <f>VLOOKUP(E2381&amp;" "&amp;F2381,tarifas!$A$13:$D$20,4,FALSE)*P2381</f>
        <v>#N/A</v>
      </c>
      <c r="T2381">
        <f>IF(F2381="COD1",tarifas!$D$11*(SUMIFS($P$11:$P$8770,$F$11:$F$8770,"=COD1",$B$11:$B$8770,"="&amp;B2381)/COUNTIFS($F$11:$F$8770,"=COD1",$B$11:$B$8770,"="&amp;B2381))/COUNTIFS($A$11:$A$8770,"="&amp;A2381,$F$11:$F$8770,"=COD1"),0)</f>
        <v>0</v>
      </c>
      <c r="U2381" t="e">
        <f>(VLOOKUP(F2381,tarifas!$C$7:$D$10,2,FALSE)+tarifas!$D$21)*datos!P2381</f>
        <v>#N/A</v>
      </c>
      <c r="V2381" t="e">
        <f t="shared" si="345"/>
        <v>#N/A</v>
      </c>
      <c r="W2381">
        <f t="shared" si="346"/>
        <v>0</v>
      </c>
    </row>
    <row r="2382" spans="1:23" x14ac:dyDescent="0.25">
      <c r="A2382">
        <f t="shared" si="339"/>
        <v>98</v>
      </c>
      <c r="B2382">
        <f t="shared" si="340"/>
        <v>4</v>
      </c>
      <c r="C2382" s="1">
        <f t="shared" si="347"/>
        <v>41738.791666660916</v>
      </c>
      <c r="D2382" s="7">
        <v>23.954545454545453</v>
      </c>
      <c r="E2382" s="7"/>
      <c r="G2382">
        <v>41.26</v>
      </c>
      <c r="H2382" s="12">
        <v>218.56499875301691</v>
      </c>
      <c r="I2382" s="13">
        <f>$D$2*tarifas!$D$12/24</f>
        <v>1.4541666666666666</v>
      </c>
      <c r="J2382" s="13" t="e">
        <f>VLOOKUP(E2382&amp;" "&amp;F2382,tarifas!$A$13:$D$20,4,FALSE)*H2382</f>
        <v>#N/A</v>
      </c>
      <c r="K2382" s="13">
        <f>IF(F2382="COD1",tarifas!$D$11*(SUMIFS($H$11:$H$8770,$F$11:$F$8770,"=COD1",$B$11:$B$8770,"="&amp;B2382)/COUNTIFS($F$11:$F$8770,"=COD1",$B$11:$B$8770,"="&amp;B2382))/COUNTIFS($A$11:$A$8770,"="&amp;A2382,$F$11:$F$8770,"=COD1"),0)</f>
        <v>0</v>
      </c>
      <c r="L2382" s="13" t="e">
        <f>(VLOOKUP(F2382,tarifas!$C$7:$D$10,2,FALSE)+tarifas!$D$21)*datos!H2382</f>
        <v>#N/A</v>
      </c>
      <c r="M2382">
        <v>0</v>
      </c>
      <c r="N2382" s="13" t="e">
        <f t="shared" si="341"/>
        <v>#N/A</v>
      </c>
      <c r="O2382">
        <f t="shared" si="342"/>
        <v>0</v>
      </c>
      <c r="P2382" s="12">
        <f t="shared" si="343"/>
        <v>218.56499875301691</v>
      </c>
      <c r="Q2382">
        <f t="shared" si="344"/>
        <v>0</v>
      </c>
      <c r="R2382">
        <f>$D$2*tarifas!$D$12/24</f>
        <v>1.4541666666666666</v>
      </c>
      <c r="S2382" t="e">
        <f>VLOOKUP(E2382&amp;" "&amp;F2382,tarifas!$A$13:$D$20,4,FALSE)*P2382</f>
        <v>#N/A</v>
      </c>
      <c r="T2382">
        <f>IF(F2382="COD1",tarifas!$D$11*(SUMIFS($P$11:$P$8770,$F$11:$F$8770,"=COD1",$B$11:$B$8770,"="&amp;B2382)/COUNTIFS($F$11:$F$8770,"=COD1",$B$11:$B$8770,"="&amp;B2382))/COUNTIFS($A$11:$A$8770,"="&amp;A2382,$F$11:$F$8770,"=COD1"),0)</f>
        <v>0</v>
      </c>
      <c r="U2382" t="e">
        <f>(VLOOKUP(F2382,tarifas!$C$7:$D$10,2,FALSE)+tarifas!$D$21)*datos!P2382</f>
        <v>#N/A</v>
      </c>
      <c r="V2382" t="e">
        <f t="shared" si="345"/>
        <v>#N/A</v>
      </c>
      <c r="W2382">
        <f t="shared" si="346"/>
        <v>0</v>
      </c>
    </row>
    <row r="2383" spans="1:23" x14ac:dyDescent="0.25">
      <c r="A2383">
        <f t="shared" si="339"/>
        <v>98</v>
      </c>
      <c r="B2383">
        <f t="shared" si="340"/>
        <v>4</v>
      </c>
      <c r="C2383" s="1">
        <f t="shared" si="347"/>
        <v>41738.83333332758</v>
      </c>
      <c r="D2383" s="7">
        <v>0</v>
      </c>
      <c r="E2383" s="7"/>
      <c r="G2383">
        <v>41.49</v>
      </c>
      <c r="H2383" s="12">
        <v>200.32112018256984</v>
      </c>
      <c r="I2383" s="13">
        <f>$D$2*tarifas!$D$12/24</f>
        <v>1.4541666666666666</v>
      </c>
      <c r="J2383" s="13" t="e">
        <f>VLOOKUP(E2383&amp;" "&amp;F2383,tarifas!$A$13:$D$20,4,FALSE)*H2383</f>
        <v>#N/A</v>
      </c>
      <c r="K2383" s="13">
        <f>IF(F2383="COD1",tarifas!$D$11*(SUMIFS($H$11:$H$8770,$F$11:$F$8770,"=COD1",$B$11:$B$8770,"="&amp;B2383)/COUNTIFS($F$11:$F$8770,"=COD1",$B$11:$B$8770,"="&amp;B2383))/COUNTIFS($A$11:$A$8770,"="&amp;A2383,$F$11:$F$8770,"=COD1"),0)</f>
        <v>0</v>
      </c>
      <c r="L2383" s="13" t="e">
        <f>(VLOOKUP(F2383,tarifas!$C$7:$D$10,2,FALSE)+tarifas!$D$21)*datos!H2383</f>
        <v>#N/A</v>
      </c>
      <c r="M2383">
        <v>0</v>
      </c>
      <c r="N2383" s="13" t="e">
        <f t="shared" si="341"/>
        <v>#N/A</v>
      </c>
      <c r="O2383">
        <f t="shared" si="342"/>
        <v>0</v>
      </c>
      <c r="P2383" s="12">
        <f t="shared" si="343"/>
        <v>200.32112018256984</v>
      </c>
      <c r="Q2383">
        <f t="shared" si="344"/>
        <v>0</v>
      </c>
      <c r="R2383">
        <f>$D$2*tarifas!$D$12/24</f>
        <v>1.4541666666666666</v>
      </c>
      <c r="S2383" t="e">
        <f>VLOOKUP(E2383&amp;" "&amp;F2383,tarifas!$A$13:$D$20,4,FALSE)*P2383</f>
        <v>#N/A</v>
      </c>
      <c r="T2383">
        <f>IF(F2383="COD1",tarifas!$D$11*(SUMIFS($P$11:$P$8770,$F$11:$F$8770,"=COD1",$B$11:$B$8770,"="&amp;B2383)/COUNTIFS($F$11:$F$8770,"=COD1",$B$11:$B$8770,"="&amp;B2383))/COUNTIFS($A$11:$A$8770,"="&amp;A2383,$F$11:$F$8770,"=COD1"),0)</f>
        <v>0</v>
      </c>
      <c r="U2383" t="e">
        <f>(VLOOKUP(F2383,tarifas!$C$7:$D$10,2,FALSE)+tarifas!$D$21)*datos!P2383</f>
        <v>#N/A</v>
      </c>
      <c r="V2383" t="e">
        <f t="shared" si="345"/>
        <v>#N/A</v>
      </c>
      <c r="W2383">
        <f t="shared" si="346"/>
        <v>0</v>
      </c>
    </row>
    <row r="2384" spans="1:23" x14ac:dyDescent="0.25">
      <c r="A2384">
        <f t="shared" si="339"/>
        <v>98</v>
      </c>
      <c r="B2384">
        <f t="shared" si="340"/>
        <v>4</v>
      </c>
      <c r="C2384" s="1">
        <f t="shared" si="347"/>
        <v>41738.874999994245</v>
      </c>
      <c r="D2384" s="7">
        <v>0</v>
      </c>
      <c r="E2384" s="7"/>
      <c r="G2384">
        <v>40.69</v>
      </c>
      <c r="H2384" s="12">
        <v>194.83022432953237</v>
      </c>
      <c r="I2384" s="13">
        <f>$D$2*tarifas!$D$12/24</f>
        <v>1.4541666666666666</v>
      </c>
      <c r="J2384" s="13" t="e">
        <f>VLOOKUP(E2384&amp;" "&amp;F2384,tarifas!$A$13:$D$20,4,FALSE)*H2384</f>
        <v>#N/A</v>
      </c>
      <c r="K2384" s="13">
        <f>IF(F2384="COD1",tarifas!$D$11*(SUMIFS($H$11:$H$8770,$F$11:$F$8770,"=COD1",$B$11:$B$8770,"="&amp;B2384)/COUNTIFS($F$11:$F$8770,"=COD1",$B$11:$B$8770,"="&amp;B2384))/COUNTIFS($A$11:$A$8770,"="&amp;A2384,$F$11:$F$8770,"=COD1"),0)</f>
        <v>0</v>
      </c>
      <c r="L2384" s="13" t="e">
        <f>(VLOOKUP(F2384,tarifas!$C$7:$D$10,2,FALSE)+tarifas!$D$21)*datos!H2384</f>
        <v>#N/A</v>
      </c>
      <c r="M2384">
        <v>0</v>
      </c>
      <c r="N2384" s="13" t="e">
        <f t="shared" si="341"/>
        <v>#N/A</v>
      </c>
      <c r="O2384">
        <f t="shared" si="342"/>
        <v>0</v>
      </c>
      <c r="P2384" s="12">
        <f t="shared" si="343"/>
        <v>194.83022432953237</v>
      </c>
      <c r="Q2384">
        <f t="shared" si="344"/>
        <v>0</v>
      </c>
      <c r="R2384">
        <f>$D$2*tarifas!$D$12/24</f>
        <v>1.4541666666666666</v>
      </c>
      <c r="S2384" t="e">
        <f>VLOOKUP(E2384&amp;" "&amp;F2384,tarifas!$A$13:$D$20,4,FALSE)*P2384</f>
        <v>#N/A</v>
      </c>
      <c r="T2384">
        <f>IF(F2384="COD1",tarifas!$D$11*(SUMIFS($P$11:$P$8770,$F$11:$F$8770,"=COD1",$B$11:$B$8770,"="&amp;B2384)/COUNTIFS($F$11:$F$8770,"=COD1",$B$11:$B$8770,"="&amp;B2384))/COUNTIFS($A$11:$A$8770,"="&amp;A2384,$F$11:$F$8770,"=COD1"),0)</f>
        <v>0</v>
      </c>
      <c r="U2384" t="e">
        <f>(VLOOKUP(F2384,tarifas!$C$7:$D$10,2,FALSE)+tarifas!$D$21)*datos!P2384</f>
        <v>#N/A</v>
      </c>
      <c r="V2384" t="e">
        <f t="shared" si="345"/>
        <v>#N/A</v>
      </c>
      <c r="W2384">
        <f t="shared" si="346"/>
        <v>0</v>
      </c>
    </row>
    <row r="2385" spans="1:23" x14ac:dyDescent="0.25">
      <c r="A2385">
        <f t="shared" si="339"/>
        <v>98</v>
      </c>
      <c r="B2385">
        <f t="shared" si="340"/>
        <v>4</v>
      </c>
      <c r="C2385" s="1">
        <f t="shared" si="347"/>
        <v>41738.916666660909</v>
      </c>
      <c r="D2385" s="7">
        <v>0</v>
      </c>
      <c r="E2385" s="7"/>
      <c r="G2385">
        <v>37.119999999999997</v>
      </c>
      <c r="H2385" s="12">
        <v>196.34854862832634</v>
      </c>
      <c r="I2385" s="13">
        <f>$D$2*tarifas!$D$12/24</f>
        <v>1.4541666666666666</v>
      </c>
      <c r="J2385" s="13" t="e">
        <f>VLOOKUP(E2385&amp;" "&amp;F2385,tarifas!$A$13:$D$20,4,FALSE)*H2385</f>
        <v>#N/A</v>
      </c>
      <c r="K2385" s="13">
        <f>IF(F2385="COD1",tarifas!$D$11*(SUMIFS($H$11:$H$8770,$F$11:$F$8770,"=COD1",$B$11:$B$8770,"="&amp;B2385)/COUNTIFS($F$11:$F$8770,"=COD1",$B$11:$B$8770,"="&amp;B2385))/COUNTIFS($A$11:$A$8770,"="&amp;A2385,$F$11:$F$8770,"=COD1"),0)</f>
        <v>0</v>
      </c>
      <c r="L2385" s="13" t="e">
        <f>(VLOOKUP(F2385,tarifas!$C$7:$D$10,2,FALSE)+tarifas!$D$21)*datos!H2385</f>
        <v>#N/A</v>
      </c>
      <c r="M2385">
        <v>0</v>
      </c>
      <c r="N2385" s="13" t="e">
        <f t="shared" si="341"/>
        <v>#N/A</v>
      </c>
      <c r="O2385">
        <f t="shared" si="342"/>
        <v>0</v>
      </c>
      <c r="P2385" s="12">
        <f t="shared" si="343"/>
        <v>196.34854862832634</v>
      </c>
      <c r="Q2385">
        <f t="shared" si="344"/>
        <v>0</v>
      </c>
      <c r="R2385">
        <f>$D$2*tarifas!$D$12/24</f>
        <v>1.4541666666666666</v>
      </c>
      <c r="S2385" t="e">
        <f>VLOOKUP(E2385&amp;" "&amp;F2385,tarifas!$A$13:$D$20,4,FALSE)*P2385</f>
        <v>#N/A</v>
      </c>
      <c r="T2385">
        <f>IF(F2385="COD1",tarifas!$D$11*(SUMIFS($P$11:$P$8770,$F$11:$F$8770,"=COD1",$B$11:$B$8770,"="&amp;B2385)/COUNTIFS($F$11:$F$8770,"=COD1",$B$11:$B$8770,"="&amp;B2385))/COUNTIFS($A$11:$A$8770,"="&amp;A2385,$F$11:$F$8770,"=COD1"),0)</f>
        <v>0</v>
      </c>
      <c r="U2385" t="e">
        <f>(VLOOKUP(F2385,tarifas!$C$7:$D$10,2,FALSE)+tarifas!$D$21)*datos!P2385</f>
        <v>#N/A</v>
      </c>
      <c r="V2385" t="e">
        <f t="shared" si="345"/>
        <v>#N/A</v>
      </c>
      <c r="W2385">
        <f t="shared" si="346"/>
        <v>0</v>
      </c>
    </row>
    <row r="2386" spans="1:23" x14ac:dyDescent="0.25">
      <c r="A2386">
        <f t="shared" si="339"/>
        <v>98</v>
      </c>
      <c r="B2386">
        <f t="shared" si="340"/>
        <v>4</v>
      </c>
      <c r="C2386" s="1">
        <f t="shared" si="347"/>
        <v>41738.958333327573</v>
      </c>
      <c r="D2386" s="7">
        <v>0</v>
      </c>
      <c r="E2386" s="7"/>
      <c r="G2386">
        <v>33.729999999999997</v>
      </c>
      <c r="H2386" s="12">
        <v>189.07480982265176</v>
      </c>
      <c r="I2386" s="13">
        <f>$D$2*tarifas!$D$12/24</f>
        <v>1.4541666666666666</v>
      </c>
      <c r="J2386" s="13" t="e">
        <f>VLOOKUP(E2386&amp;" "&amp;F2386,tarifas!$A$13:$D$20,4,FALSE)*H2386</f>
        <v>#N/A</v>
      </c>
      <c r="K2386" s="13">
        <f>IF(F2386="COD1",tarifas!$D$11*(SUMIFS($H$11:$H$8770,$F$11:$F$8770,"=COD1",$B$11:$B$8770,"="&amp;B2386)/COUNTIFS($F$11:$F$8770,"=COD1",$B$11:$B$8770,"="&amp;B2386))/COUNTIFS($A$11:$A$8770,"="&amp;A2386,$F$11:$F$8770,"=COD1"),0)</f>
        <v>0</v>
      </c>
      <c r="L2386" s="13" t="e">
        <f>(VLOOKUP(F2386,tarifas!$C$7:$D$10,2,FALSE)+tarifas!$D$21)*datos!H2386</f>
        <v>#N/A</v>
      </c>
      <c r="M2386">
        <v>0</v>
      </c>
      <c r="N2386" s="13" t="e">
        <f t="shared" si="341"/>
        <v>#N/A</v>
      </c>
      <c r="O2386">
        <f t="shared" si="342"/>
        <v>0</v>
      </c>
      <c r="P2386" s="12">
        <f t="shared" si="343"/>
        <v>189.07480982265176</v>
      </c>
      <c r="Q2386">
        <f t="shared" si="344"/>
        <v>0</v>
      </c>
      <c r="R2386">
        <f>$D$2*tarifas!$D$12/24</f>
        <v>1.4541666666666666</v>
      </c>
      <c r="S2386" t="e">
        <f>VLOOKUP(E2386&amp;" "&amp;F2386,tarifas!$A$13:$D$20,4,FALSE)*P2386</f>
        <v>#N/A</v>
      </c>
      <c r="T2386">
        <f>IF(F2386="COD1",tarifas!$D$11*(SUMIFS($P$11:$P$8770,$F$11:$F$8770,"=COD1",$B$11:$B$8770,"="&amp;B2386)/COUNTIFS($F$11:$F$8770,"=COD1",$B$11:$B$8770,"="&amp;B2386))/COUNTIFS($A$11:$A$8770,"="&amp;A2386,$F$11:$F$8770,"=COD1"),0)</f>
        <v>0</v>
      </c>
      <c r="U2386" t="e">
        <f>(VLOOKUP(F2386,tarifas!$C$7:$D$10,2,FALSE)+tarifas!$D$21)*datos!P2386</f>
        <v>#N/A</v>
      </c>
      <c r="V2386" t="e">
        <f t="shared" si="345"/>
        <v>#N/A</v>
      </c>
      <c r="W2386">
        <f t="shared" si="346"/>
        <v>0</v>
      </c>
    </row>
    <row r="2387" spans="1:23" x14ac:dyDescent="0.25">
      <c r="A2387">
        <f t="shared" si="339"/>
        <v>99</v>
      </c>
      <c r="B2387">
        <f t="shared" si="340"/>
        <v>4</v>
      </c>
      <c r="C2387" s="1">
        <f t="shared" si="347"/>
        <v>41738.999999994237</v>
      </c>
      <c r="D2387" s="7">
        <v>0</v>
      </c>
      <c r="E2387" s="7"/>
      <c r="G2387">
        <v>30</v>
      </c>
      <c r="H2387" s="12">
        <v>187.21510918221944</v>
      </c>
      <c r="I2387" s="13">
        <f>$D$2*tarifas!$D$12/24</f>
        <v>1.4541666666666666</v>
      </c>
      <c r="J2387" s="13" t="e">
        <f>VLOOKUP(E2387&amp;" "&amp;F2387,tarifas!$A$13:$D$20,4,FALSE)*H2387</f>
        <v>#N/A</v>
      </c>
      <c r="K2387" s="13">
        <f>IF(F2387="COD1",tarifas!$D$11*(SUMIFS($H$11:$H$8770,$F$11:$F$8770,"=COD1",$B$11:$B$8770,"="&amp;B2387)/COUNTIFS($F$11:$F$8770,"=COD1",$B$11:$B$8770,"="&amp;B2387))/COUNTIFS($A$11:$A$8770,"="&amp;A2387,$F$11:$F$8770,"=COD1"),0)</f>
        <v>0</v>
      </c>
      <c r="L2387" s="13" t="e">
        <f>(VLOOKUP(F2387,tarifas!$C$7:$D$10,2,FALSE)+tarifas!$D$21)*datos!H2387</f>
        <v>#N/A</v>
      </c>
      <c r="M2387">
        <v>0</v>
      </c>
      <c r="N2387" s="13" t="e">
        <f t="shared" si="341"/>
        <v>#N/A</v>
      </c>
      <c r="O2387">
        <f t="shared" si="342"/>
        <v>0</v>
      </c>
      <c r="P2387" s="12">
        <f t="shared" si="343"/>
        <v>187.21510918221944</v>
      </c>
      <c r="Q2387">
        <f t="shared" si="344"/>
        <v>0</v>
      </c>
      <c r="R2387">
        <f>$D$2*tarifas!$D$12/24</f>
        <v>1.4541666666666666</v>
      </c>
      <c r="S2387" t="e">
        <f>VLOOKUP(E2387&amp;" "&amp;F2387,tarifas!$A$13:$D$20,4,FALSE)*P2387</f>
        <v>#N/A</v>
      </c>
      <c r="T2387">
        <f>IF(F2387="COD1",tarifas!$D$11*(SUMIFS($P$11:$P$8770,$F$11:$F$8770,"=COD1",$B$11:$B$8770,"="&amp;B2387)/COUNTIFS($F$11:$F$8770,"=COD1",$B$11:$B$8770,"="&amp;B2387))/COUNTIFS($A$11:$A$8770,"="&amp;A2387,$F$11:$F$8770,"=COD1"),0)</f>
        <v>0</v>
      </c>
      <c r="U2387" t="e">
        <f>(VLOOKUP(F2387,tarifas!$C$7:$D$10,2,FALSE)+tarifas!$D$21)*datos!P2387</f>
        <v>#N/A</v>
      </c>
      <c r="V2387" t="e">
        <f t="shared" si="345"/>
        <v>#N/A</v>
      </c>
      <c r="W2387">
        <f t="shared" si="346"/>
        <v>0</v>
      </c>
    </row>
    <row r="2388" spans="1:23" x14ac:dyDescent="0.25">
      <c r="A2388">
        <f t="shared" si="339"/>
        <v>99</v>
      </c>
      <c r="B2388">
        <f t="shared" si="340"/>
        <v>4</v>
      </c>
      <c r="C2388" s="1">
        <f t="shared" si="347"/>
        <v>41739.041666660902</v>
      </c>
      <c r="D2388" s="7">
        <v>0</v>
      </c>
      <c r="E2388" s="7"/>
      <c r="G2388">
        <v>25.09</v>
      </c>
      <c r="H2388" s="12">
        <v>185.51873534950042</v>
      </c>
      <c r="I2388" s="13">
        <f>$D$2*tarifas!$D$12/24</f>
        <v>1.4541666666666666</v>
      </c>
      <c r="J2388" s="13" t="e">
        <f>VLOOKUP(E2388&amp;" "&amp;F2388,tarifas!$A$13:$D$20,4,FALSE)*H2388</f>
        <v>#N/A</v>
      </c>
      <c r="K2388" s="13">
        <f>IF(F2388="COD1",tarifas!$D$11*(SUMIFS($H$11:$H$8770,$F$11:$F$8770,"=COD1",$B$11:$B$8770,"="&amp;B2388)/COUNTIFS($F$11:$F$8770,"=COD1",$B$11:$B$8770,"="&amp;B2388))/COUNTIFS($A$11:$A$8770,"="&amp;A2388,$F$11:$F$8770,"=COD1"),0)</f>
        <v>0</v>
      </c>
      <c r="L2388" s="13" t="e">
        <f>(VLOOKUP(F2388,tarifas!$C$7:$D$10,2,FALSE)+tarifas!$D$21)*datos!H2388</f>
        <v>#N/A</v>
      </c>
      <c r="M2388">
        <v>0</v>
      </c>
      <c r="N2388" s="13" t="e">
        <f t="shared" si="341"/>
        <v>#N/A</v>
      </c>
      <c r="O2388">
        <f t="shared" si="342"/>
        <v>0</v>
      </c>
      <c r="P2388" s="12">
        <f t="shared" si="343"/>
        <v>185.51873534950042</v>
      </c>
      <c r="Q2388">
        <f t="shared" si="344"/>
        <v>0</v>
      </c>
      <c r="R2388">
        <f>$D$2*tarifas!$D$12/24</f>
        <v>1.4541666666666666</v>
      </c>
      <c r="S2388" t="e">
        <f>VLOOKUP(E2388&amp;" "&amp;F2388,tarifas!$A$13:$D$20,4,FALSE)*P2388</f>
        <v>#N/A</v>
      </c>
      <c r="T2388">
        <f>IF(F2388="COD1",tarifas!$D$11*(SUMIFS($P$11:$P$8770,$F$11:$F$8770,"=COD1",$B$11:$B$8770,"="&amp;B2388)/COUNTIFS($F$11:$F$8770,"=COD1",$B$11:$B$8770,"="&amp;B2388))/COUNTIFS($A$11:$A$8770,"="&amp;A2388,$F$11:$F$8770,"=COD1"),0)</f>
        <v>0</v>
      </c>
      <c r="U2388" t="e">
        <f>(VLOOKUP(F2388,tarifas!$C$7:$D$10,2,FALSE)+tarifas!$D$21)*datos!P2388</f>
        <v>#N/A</v>
      </c>
      <c r="V2388" t="e">
        <f t="shared" si="345"/>
        <v>#N/A</v>
      </c>
      <c r="W2388">
        <f t="shared" si="346"/>
        <v>0</v>
      </c>
    </row>
    <row r="2389" spans="1:23" x14ac:dyDescent="0.25">
      <c r="A2389">
        <f t="shared" si="339"/>
        <v>99</v>
      </c>
      <c r="B2389">
        <f t="shared" si="340"/>
        <v>4</v>
      </c>
      <c r="C2389" s="1">
        <f t="shared" si="347"/>
        <v>41739.083333327566</v>
      </c>
      <c r="D2389" s="7">
        <v>0</v>
      </c>
      <c r="E2389" s="7"/>
      <c r="G2389">
        <v>25.49</v>
      </c>
      <c r="H2389" s="12">
        <v>183.46473002635724</v>
      </c>
      <c r="I2389" s="13">
        <f>$D$2*tarifas!$D$12/24</f>
        <v>1.4541666666666666</v>
      </c>
      <c r="J2389" s="13" t="e">
        <f>VLOOKUP(E2389&amp;" "&amp;F2389,tarifas!$A$13:$D$20,4,FALSE)*H2389</f>
        <v>#N/A</v>
      </c>
      <c r="K2389" s="13">
        <f>IF(F2389="COD1",tarifas!$D$11*(SUMIFS($H$11:$H$8770,$F$11:$F$8770,"=COD1",$B$11:$B$8770,"="&amp;B2389)/COUNTIFS($F$11:$F$8770,"=COD1",$B$11:$B$8770,"="&amp;B2389))/COUNTIFS($A$11:$A$8770,"="&amp;A2389,$F$11:$F$8770,"=COD1"),0)</f>
        <v>0</v>
      </c>
      <c r="L2389" s="13" t="e">
        <f>(VLOOKUP(F2389,tarifas!$C$7:$D$10,2,FALSE)+tarifas!$D$21)*datos!H2389</f>
        <v>#N/A</v>
      </c>
      <c r="M2389">
        <v>0</v>
      </c>
      <c r="N2389" s="13" t="e">
        <f t="shared" si="341"/>
        <v>#N/A</v>
      </c>
      <c r="O2389">
        <f t="shared" si="342"/>
        <v>0</v>
      </c>
      <c r="P2389" s="12">
        <f t="shared" si="343"/>
        <v>183.46473002635724</v>
      </c>
      <c r="Q2389">
        <f t="shared" si="344"/>
        <v>0</v>
      </c>
      <c r="R2389">
        <f>$D$2*tarifas!$D$12/24</f>
        <v>1.4541666666666666</v>
      </c>
      <c r="S2389" t="e">
        <f>VLOOKUP(E2389&amp;" "&amp;F2389,tarifas!$A$13:$D$20,4,FALSE)*P2389</f>
        <v>#N/A</v>
      </c>
      <c r="T2389">
        <f>IF(F2389="COD1",tarifas!$D$11*(SUMIFS($P$11:$P$8770,$F$11:$F$8770,"=COD1",$B$11:$B$8770,"="&amp;B2389)/COUNTIFS($F$11:$F$8770,"=COD1",$B$11:$B$8770,"="&amp;B2389))/COUNTIFS($A$11:$A$8770,"="&amp;A2389,$F$11:$F$8770,"=COD1"),0)</f>
        <v>0</v>
      </c>
      <c r="U2389" t="e">
        <f>(VLOOKUP(F2389,tarifas!$C$7:$D$10,2,FALSE)+tarifas!$D$21)*datos!P2389</f>
        <v>#N/A</v>
      </c>
      <c r="V2389" t="e">
        <f t="shared" si="345"/>
        <v>#N/A</v>
      </c>
      <c r="W2389">
        <f t="shared" si="346"/>
        <v>0</v>
      </c>
    </row>
    <row r="2390" spans="1:23" x14ac:dyDescent="0.25">
      <c r="A2390">
        <f t="shared" si="339"/>
        <v>99</v>
      </c>
      <c r="B2390">
        <f t="shared" si="340"/>
        <v>4</v>
      </c>
      <c r="C2390" s="1">
        <f t="shared" si="347"/>
        <v>41739.12499999423</v>
      </c>
      <c r="D2390" s="7">
        <v>0</v>
      </c>
      <c r="E2390" s="7"/>
      <c r="G2390">
        <v>25</v>
      </c>
      <c r="H2390" s="12">
        <v>181.0614186138676</v>
      </c>
      <c r="I2390" s="13">
        <f>$D$2*tarifas!$D$12/24</f>
        <v>1.4541666666666666</v>
      </c>
      <c r="J2390" s="13" t="e">
        <f>VLOOKUP(E2390&amp;" "&amp;F2390,tarifas!$A$13:$D$20,4,FALSE)*H2390</f>
        <v>#N/A</v>
      </c>
      <c r="K2390" s="13">
        <f>IF(F2390="COD1",tarifas!$D$11*(SUMIFS($H$11:$H$8770,$F$11:$F$8770,"=COD1",$B$11:$B$8770,"="&amp;B2390)/COUNTIFS($F$11:$F$8770,"=COD1",$B$11:$B$8770,"="&amp;B2390))/COUNTIFS($A$11:$A$8770,"="&amp;A2390,$F$11:$F$8770,"=COD1"),0)</f>
        <v>0</v>
      </c>
      <c r="L2390" s="13" t="e">
        <f>(VLOOKUP(F2390,tarifas!$C$7:$D$10,2,FALSE)+tarifas!$D$21)*datos!H2390</f>
        <v>#N/A</v>
      </c>
      <c r="M2390">
        <v>0</v>
      </c>
      <c r="N2390" s="13" t="e">
        <f t="shared" si="341"/>
        <v>#N/A</v>
      </c>
      <c r="O2390">
        <f t="shared" si="342"/>
        <v>0</v>
      </c>
      <c r="P2390" s="12">
        <f t="shared" si="343"/>
        <v>181.0614186138676</v>
      </c>
      <c r="Q2390">
        <f t="shared" si="344"/>
        <v>0</v>
      </c>
      <c r="R2390">
        <f>$D$2*tarifas!$D$12/24</f>
        <v>1.4541666666666666</v>
      </c>
      <c r="S2390" t="e">
        <f>VLOOKUP(E2390&amp;" "&amp;F2390,tarifas!$A$13:$D$20,4,FALSE)*P2390</f>
        <v>#N/A</v>
      </c>
      <c r="T2390">
        <f>IF(F2390="COD1",tarifas!$D$11*(SUMIFS($P$11:$P$8770,$F$11:$F$8770,"=COD1",$B$11:$B$8770,"="&amp;B2390)/COUNTIFS($F$11:$F$8770,"=COD1",$B$11:$B$8770,"="&amp;B2390))/COUNTIFS($A$11:$A$8770,"="&amp;A2390,$F$11:$F$8770,"=COD1"),0)</f>
        <v>0</v>
      </c>
      <c r="U2390" t="e">
        <f>(VLOOKUP(F2390,tarifas!$C$7:$D$10,2,FALSE)+tarifas!$D$21)*datos!P2390</f>
        <v>#N/A</v>
      </c>
      <c r="V2390" t="e">
        <f t="shared" si="345"/>
        <v>#N/A</v>
      </c>
      <c r="W2390">
        <f t="shared" si="346"/>
        <v>0</v>
      </c>
    </row>
    <row r="2391" spans="1:23" x14ac:dyDescent="0.25">
      <c r="A2391">
        <f t="shared" si="339"/>
        <v>99</v>
      </c>
      <c r="B2391">
        <f t="shared" si="340"/>
        <v>4</v>
      </c>
      <c r="C2391" s="1">
        <f t="shared" si="347"/>
        <v>41739.166666660894</v>
      </c>
      <c r="D2391" s="7">
        <v>0</v>
      </c>
      <c r="E2391" s="7"/>
      <c r="G2391">
        <v>25.69</v>
      </c>
      <c r="H2391" s="12">
        <v>181.66325122157747</v>
      </c>
      <c r="I2391" s="13">
        <f>$D$2*tarifas!$D$12/24</f>
        <v>1.4541666666666666</v>
      </c>
      <c r="J2391" s="13" t="e">
        <f>VLOOKUP(E2391&amp;" "&amp;F2391,tarifas!$A$13:$D$20,4,FALSE)*H2391</f>
        <v>#N/A</v>
      </c>
      <c r="K2391" s="13">
        <f>IF(F2391="COD1",tarifas!$D$11*(SUMIFS($H$11:$H$8770,$F$11:$F$8770,"=COD1",$B$11:$B$8770,"="&amp;B2391)/COUNTIFS($F$11:$F$8770,"=COD1",$B$11:$B$8770,"="&amp;B2391))/COUNTIFS($A$11:$A$8770,"="&amp;A2391,$F$11:$F$8770,"=COD1"),0)</f>
        <v>0</v>
      </c>
      <c r="L2391" s="13" t="e">
        <f>(VLOOKUP(F2391,tarifas!$C$7:$D$10,2,FALSE)+tarifas!$D$21)*datos!H2391</f>
        <v>#N/A</v>
      </c>
      <c r="M2391">
        <v>0</v>
      </c>
      <c r="N2391" s="13" t="e">
        <f t="shared" si="341"/>
        <v>#N/A</v>
      </c>
      <c r="O2391">
        <f t="shared" si="342"/>
        <v>0</v>
      </c>
      <c r="P2391" s="12">
        <f t="shared" si="343"/>
        <v>181.66325122157747</v>
      </c>
      <c r="Q2391">
        <f t="shared" si="344"/>
        <v>0</v>
      </c>
      <c r="R2391">
        <f>$D$2*tarifas!$D$12/24</f>
        <v>1.4541666666666666</v>
      </c>
      <c r="S2391" t="e">
        <f>VLOOKUP(E2391&amp;" "&amp;F2391,tarifas!$A$13:$D$20,4,FALSE)*P2391</f>
        <v>#N/A</v>
      </c>
      <c r="T2391">
        <f>IF(F2391="COD1",tarifas!$D$11*(SUMIFS($P$11:$P$8770,$F$11:$F$8770,"=COD1",$B$11:$B$8770,"="&amp;B2391)/COUNTIFS($F$11:$F$8770,"=COD1",$B$11:$B$8770,"="&amp;B2391))/COUNTIFS($A$11:$A$8770,"="&amp;A2391,$F$11:$F$8770,"=COD1"),0)</f>
        <v>0</v>
      </c>
      <c r="U2391" t="e">
        <f>(VLOOKUP(F2391,tarifas!$C$7:$D$10,2,FALSE)+tarifas!$D$21)*datos!P2391</f>
        <v>#N/A</v>
      </c>
      <c r="V2391" t="e">
        <f t="shared" si="345"/>
        <v>#N/A</v>
      </c>
      <c r="W2391">
        <f t="shared" si="346"/>
        <v>0</v>
      </c>
    </row>
    <row r="2392" spans="1:23" x14ac:dyDescent="0.25">
      <c r="A2392">
        <f t="shared" si="339"/>
        <v>99</v>
      </c>
      <c r="B2392">
        <f t="shared" si="340"/>
        <v>4</v>
      </c>
      <c r="C2392" s="1">
        <f t="shared" si="347"/>
        <v>41739.208333327559</v>
      </c>
      <c r="D2392" s="7">
        <v>0</v>
      </c>
      <c r="E2392" s="7"/>
      <c r="G2392">
        <v>32.86</v>
      </c>
      <c r="H2392" s="12">
        <v>181.45918790867296</v>
      </c>
      <c r="I2392" s="13">
        <f>$D$2*tarifas!$D$12/24</f>
        <v>1.4541666666666666</v>
      </c>
      <c r="J2392" s="13" t="e">
        <f>VLOOKUP(E2392&amp;" "&amp;F2392,tarifas!$A$13:$D$20,4,FALSE)*H2392</f>
        <v>#N/A</v>
      </c>
      <c r="K2392" s="13">
        <f>IF(F2392="COD1",tarifas!$D$11*(SUMIFS($H$11:$H$8770,$F$11:$F$8770,"=COD1",$B$11:$B$8770,"="&amp;B2392)/COUNTIFS($F$11:$F$8770,"=COD1",$B$11:$B$8770,"="&amp;B2392))/COUNTIFS($A$11:$A$8770,"="&amp;A2392,$F$11:$F$8770,"=COD1"),0)</f>
        <v>0</v>
      </c>
      <c r="L2392" s="13" t="e">
        <f>(VLOOKUP(F2392,tarifas!$C$7:$D$10,2,FALSE)+tarifas!$D$21)*datos!H2392</f>
        <v>#N/A</v>
      </c>
      <c r="M2392">
        <v>0</v>
      </c>
      <c r="N2392" s="13" t="e">
        <f t="shared" si="341"/>
        <v>#N/A</v>
      </c>
      <c r="O2392">
        <f t="shared" si="342"/>
        <v>0</v>
      </c>
      <c r="P2392" s="12">
        <f t="shared" si="343"/>
        <v>181.45918790867296</v>
      </c>
      <c r="Q2392">
        <f t="shared" si="344"/>
        <v>0</v>
      </c>
      <c r="R2392">
        <f>$D$2*tarifas!$D$12/24</f>
        <v>1.4541666666666666</v>
      </c>
      <c r="S2392" t="e">
        <f>VLOOKUP(E2392&amp;" "&amp;F2392,tarifas!$A$13:$D$20,4,FALSE)*P2392</f>
        <v>#N/A</v>
      </c>
      <c r="T2392">
        <f>IF(F2392="COD1",tarifas!$D$11*(SUMIFS($P$11:$P$8770,$F$11:$F$8770,"=COD1",$B$11:$B$8770,"="&amp;B2392)/COUNTIFS($F$11:$F$8770,"=COD1",$B$11:$B$8770,"="&amp;B2392))/COUNTIFS($A$11:$A$8770,"="&amp;A2392,$F$11:$F$8770,"=COD1"),0)</f>
        <v>0</v>
      </c>
      <c r="U2392" t="e">
        <f>(VLOOKUP(F2392,tarifas!$C$7:$D$10,2,FALSE)+tarifas!$D$21)*datos!P2392</f>
        <v>#N/A</v>
      </c>
      <c r="V2392" t="e">
        <f t="shared" si="345"/>
        <v>#N/A</v>
      </c>
      <c r="W2392">
        <f t="shared" si="346"/>
        <v>0</v>
      </c>
    </row>
    <row r="2393" spans="1:23" x14ac:dyDescent="0.25">
      <c r="A2393">
        <f t="shared" si="339"/>
        <v>99</v>
      </c>
      <c r="B2393">
        <f t="shared" si="340"/>
        <v>4</v>
      </c>
      <c r="C2393" s="1">
        <f t="shared" si="347"/>
        <v>41739.249999994223</v>
      </c>
      <c r="D2393" s="7">
        <v>0</v>
      </c>
      <c r="E2393" s="7"/>
      <c r="G2393">
        <v>34.6</v>
      </c>
      <c r="H2393" s="12">
        <v>201.57129762858253</v>
      </c>
      <c r="I2393" s="13">
        <f>$D$2*tarifas!$D$12/24</f>
        <v>1.4541666666666666</v>
      </c>
      <c r="J2393" s="13" t="e">
        <f>VLOOKUP(E2393&amp;" "&amp;F2393,tarifas!$A$13:$D$20,4,FALSE)*H2393</f>
        <v>#N/A</v>
      </c>
      <c r="K2393" s="13">
        <f>IF(F2393="COD1",tarifas!$D$11*(SUMIFS($H$11:$H$8770,$F$11:$F$8770,"=COD1",$B$11:$B$8770,"="&amp;B2393)/COUNTIFS($F$11:$F$8770,"=COD1",$B$11:$B$8770,"="&amp;B2393))/COUNTIFS($A$11:$A$8770,"="&amp;A2393,$F$11:$F$8770,"=COD1"),0)</f>
        <v>0</v>
      </c>
      <c r="L2393" s="13" t="e">
        <f>(VLOOKUP(F2393,tarifas!$C$7:$D$10,2,FALSE)+tarifas!$D$21)*datos!H2393</f>
        <v>#N/A</v>
      </c>
      <c r="M2393">
        <v>28.915110000000002</v>
      </c>
      <c r="N2393" s="13" t="e">
        <f t="shared" si="341"/>
        <v>#N/A</v>
      </c>
      <c r="O2393">
        <f t="shared" si="342"/>
        <v>28.915110000000002</v>
      </c>
      <c r="P2393" s="12">
        <f t="shared" si="343"/>
        <v>172.65618762858253</v>
      </c>
      <c r="Q2393">
        <f t="shared" si="344"/>
        <v>0</v>
      </c>
      <c r="R2393">
        <f>$D$2*tarifas!$D$12/24</f>
        <v>1.4541666666666666</v>
      </c>
      <c r="S2393" t="e">
        <f>VLOOKUP(E2393&amp;" "&amp;F2393,tarifas!$A$13:$D$20,4,FALSE)*P2393</f>
        <v>#N/A</v>
      </c>
      <c r="T2393">
        <f>IF(F2393="COD1",tarifas!$D$11*(SUMIFS($P$11:$P$8770,$F$11:$F$8770,"=COD1",$B$11:$B$8770,"="&amp;B2393)/COUNTIFS($F$11:$F$8770,"=COD1",$B$11:$B$8770,"="&amp;B2393))/COUNTIFS($A$11:$A$8770,"="&amp;A2393,$F$11:$F$8770,"=COD1"),0)</f>
        <v>0</v>
      </c>
      <c r="U2393" t="e">
        <f>(VLOOKUP(F2393,tarifas!$C$7:$D$10,2,FALSE)+tarifas!$D$21)*datos!P2393</f>
        <v>#N/A</v>
      </c>
      <c r="V2393" t="e">
        <f t="shared" si="345"/>
        <v>#N/A</v>
      </c>
      <c r="W2393">
        <f t="shared" si="346"/>
        <v>0</v>
      </c>
    </row>
    <row r="2394" spans="1:23" x14ac:dyDescent="0.25">
      <c r="A2394">
        <f t="shared" si="339"/>
        <v>99</v>
      </c>
      <c r="B2394">
        <f t="shared" si="340"/>
        <v>4</v>
      </c>
      <c r="C2394" s="1">
        <f t="shared" si="347"/>
        <v>41739.291666660887</v>
      </c>
      <c r="D2394" s="7">
        <v>0.25757575757575757</v>
      </c>
      <c r="E2394" s="7"/>
      <c r="G2394">
        <v>37.69</v>
      </c>
      <c r="H2394" s="12">
        <v>255.17435148726571</v>
      </c>
      <c r="I2394" s="13">
        <f>$D$2*tarifas!$D$12/24</f>
        <v>1.4541666666666666</v>
      </c>
      <c r="J2394" s="13" t="e">
        <f>VLOOKUP(E2394&amp;" "&amp;F2394,tarifas!$A$13:$D$20,4,FALSE)*H2394</f>
        <v>#N/A</v>
      </c>
      <c r="K2394" s="13">
        <f>IF(F2394="COD1",tarifas!$D$11*(SUMIFS($H$11:$H$8770,$F$11:$F$8770,"=COD1",$B$11:$B$8770,"="&amp;B2394)/COUNTIFS($F$11:$F$8770,"=COD1",$B$11:$B$8770,"="&amp;B2394))/COUNTIFS($A$11:$A$8770,"="&amp;A2394,$F$11:$F$8770,"=COD1"),0)</f>
        <v>0</v>
      </c>
      <c r="L2394" s="13" t="e">
        <f>(VLOOKUP(F2394,tarifas!$C$7:$D$10,2,FALSE)+tarifas!$D$21)*datos!H2394</f>
        <v>#N/A</v>
      </c>
      <c r="M2394">
        <v>164.25715</v>
      </c>
      <c r="N2394" s="13" t="e">
        <f t="shared" si="341"/>
        <v>#N/A</v>
      </c>
      <c r="O2394">
        <f t="shared" si="342"/>
        <v>164.25715</v>
      </c>
      <c r="P2394" s="12">
        <f t="shared" si="343"/>
        <v>90.917201487265714</v>
      </c>
      <c r="Q2394">
        <f t="shared" si="344"/>
        <v>0</v>
      </c>
      <c r="R2394">
        <f>$D$2*tarifas!$D$12/24</f>
        <v>1.4541666666666666</v>
      </c>
      <c r="S2394" t="e">
        <f>VLOOKUP(E2394&amp;" "&amp;F2394,tarifas!$A$13:$D$20,4,FALSE)*P2394</f>
        <v>#N/A</v>
      </c>
      <c r="T2394">
        <f>IF(F2394="COD1",tarifas!$D$11*(SUMIFS($P$11:$P$8770,$F$11:$F$8770,"=COD1",$B$11:$B$8770,"="&amp;B2394)/COUNTIFS($F$11:$F$8770,"=COD1",$B$11:$B$8770,"="&amp;B2394))/COUNTIFS($A$11:$A$8770,"="&amp;A2394,$F$11:$F$8770,"=COD1"),0)</f>
        <v>0</v>
      </c>
      <c r="U2394" t="e">
        <f>(VLOOKUP(F2394,tarifas!$C$7:$D$10,2,FALSE)+tarifas!$D$21)*datos!P2394</f>
        <v>#N/A</v>
      </c>
      <c r="V2394" t="e">
        <f t="shared" si="345"/>
        <v>#N/A</v>
      </c>
      <c r="W2394">
        <f t="shared" si="346"/>
        <v>0</v>
      </c>
    </row>
    <row r="2395" spans="1:23" x14ac:dyDescent="0.25">
      <c r="A2395">
        <f t="shared" si="339"/>
        <v>99</v>
      </c>
      <c r="B2395">
        <f t="shared" si="340"/>
        <v>4</v>
      </c>
      <c r="C2395" s="1">
        <f t="shared" si="347"/>
        <v>41739.333333327551</v>
      </c>
      <c r="D2395" s="7">
        <v>14.939393939393941</v>
      </c>
      <c r="E2395" s="7"/>
      <c r="G2395">
        <v>38.69</v>
      </c>
      <c r="H2395" s="12">
        <v>395.65853941190517</v>
      </c>
      <c r="I2395" s="13">
        <f>$D$2*tarifas!$D$12/24</f>
        <v>1.4541666666666666</v>
      </c>
      <c r="J2395" s="13" t="e">
        <f>VLOOKUP(E2395&amp;" "&amp;F2395,tarifas!$A$13:$D$20,4,FALSE)*H2395</f>
        <v>#N/A</v>
      </c>
      <c r="K2395" s="13">
        <f>IF(F2395="COD1",tarifas!$D$11*(SUMIFS($H$11:$H$8770,$F$11:$F$8770,"=COD1",$B$11:$B$8770,"="&amp;B2395)/COUNTIFS($F$11:$F$8770,"=COD1",$B$11:$B$8770,"="&amp;B2395))/COUNTIFS($A$11:$A$8770,"="&amp;A2395,$F$11:$F$8770,"=COD1"),0)</f>
        <v>0</v>
      </c>
      <c r="L2395" s="13" t="e">
        <f>(VLOOKUP(F2395,tarifas!$C$7:$D$10,2,FALSE)+tarifas!$D$21)*datos!H2395</f>
        <v>#N/A</v>
      </c>
      <c r="M2395">
        <v>302.80034000000001</v>
      </c>
      <c r="N2395" s="13" t="e">
        <f t="shared" si="341"/>
        <v>#N/A</v>
      </c>
      <c r="O2395">
        <f t="shared" si="342"/>
        <v>302.80034000000001</v>
      </c>
      <c r="P2395" s="12">
        <f t="shared" si="343"/>
        <v>92.858199411905161</v>
      </c>
      <c r="Q2395">
        <f t="shared" si="344"/>
        <v>0</v>
      </c>
      <c r="R2395">
        <f>$D$2*tarifas!$D$12/24</f>
        <v>1.4541666666666666</v>
      </c>
      <c r="S2395" t="e">
        <f>VLOOKUP(E2395&amp;" "&amp;F2395,tarifas!$A$13:$D$20,4,FALSE)*P2395</f>
        <v>#N/A</v>
      </c>
      <c r="T2395">
        <f>IF(F2395="COD1",tarifas!$D$11*(SUMIFS($P$11:$P$8770,$F$11:$F$8770,"=COD1",$B$11:$B$8770,"="&amp;B2395)/COUNTIFS($F$11:$F$8770,"=COD1",$B$11:$B$8770,"="&amp;B2395))/COUNTIFS($A$11:$A$8770,"="&amp;A2395,$F$11:$F$8770,"=COD1"),0)</f>
        <v>0</v>
      </c>
      <c r="U2395" t="e">
        <f>(VLOOKUP(F2395,tarifas!$C$7:$D$10,2,FALSE)+tarifas!$D$21)*datos!P2395</f>
        <v>#N/A</v>
      </c>
      <c r="V2395" t="e">
        <f t="shared" si="345"/>
        <v>#N/A</v>
      </c>
      <c r="W2395">
        <f t="shared" si="346"/>
        <v>0</v>
      </c>
    </row>
    <row r="2396" spans="1:23" x14ac:dyDescent="0.25">
      <c r="A2396">
        <f t="shared" si="339"/>
        <v>99</v>
      </c>
      <c r="B2396">
        <f t="shared" si="340"/>
        <v>4</v>
      </c>
      <c r="C2396" s="1">
        <f t="shared" si="347"/>
        <v>41739.374999994216</v>
      </c>
      <c r="D2396" s="7">
        <v>54.606060606060602</v>
      </c>
      <c r="E2396" s="7"/>
      <c r="G2396">
        <v>37</v>
      </c>
      <c r="H2396" s="12">
        <v>497.33146918544224</v>
      </c>
      <c r="I2396" s="13">
        <f>$D$2*tarifas!$D$12/24</f>
        <v>1.4541666666666666</v>
      </c>
      <c r="J2396" s="13" t="e">
        <f>VLOOKUP(E2396&amp;" "&amp;F2396,tarifas!$A$13:$D$20,4,FALSE)*H2396</f>
        <v>#N/A</v>
      </c>
      <c r="K2396" s="13">
        <f>IF(F2396="COD1",tarifas!$D$11*(SUMIFS($H$11:$H$8770,$F$11:$F$8770,"=COD1",$B$11:$B$8770,"="&amp;B2396)/COUNTIFS($F$11:$F$8770,"=COD1",$B$11:$B$8770,"="&amp;B2396))/COUNTIFS($A$11:$A$8770,"="&amp;A2396,$F$11:$F$8770,"=COD1"),0)</f>
        <v>0</v>
      </c>
      <c r="L2396" s="13" t="e">
        <f>(VLOOKUP(F2396,tarifas!$C$7:$D$10,2,FALSE)+tarifas!$D$21)*datos!H2396</f>
        <v>#N/A</v>
      </c>
      <c r="M2396">
        <v>406.28159000000005</v>
      </c>
      <c r="N2396" s="13" t="e">
        <f t="shared" si="341"/>
        <v>#N/A</v>
      </c>
      <c r="O2396">
        <f t="shared" si="342"/>
        <v>406.28159000000005</v>
      </c>
      <c r="P2396" s="12">
        <f t="shared" si="343"/>
        <v>91.049879185442194</v>
      </c>
      <c r="Q2396">
        <f t="shared" si="344"/>
        <v>0</v>
      </c>
      <c r="R2396">
        <f>$D$2*tarifas!$D$12/24</f>
        <v>1.4541666666666666</v>
      </c>
      <c r="S2396" t="e">
        <f>VLOOKUP(E2396&amp;" "&amp;F2396,tarifas!$A$13:$D$20,4,FALSE)*P2396</f>
        <v>#N/A</v>
      </c>
      <c r="T2396">
        <f>IF(F2396="COD1",tarifas!$D$11*(SUMIFS($P$11:$P$8770,$F$11:$F$8770,"=COD1",$B$11:$B$8770,"="&amp;B2396)/COUNTIFS($F$11:$F$8770,"=COD1",$B$11:$B$8770,"="&amp;B2396))/COUNTIFS($A$11:$A$8770,"="&amp;A2396,$F$11:$F$8770,"=COD1"),0)</f>
        <v>0</v>
      </c>
      <c r="U2396" t="e">
        <f>(VLOOKUP(F2396,tarifas!$C$7:$D$10,2,FALSE)+tarifas!$D$21)*datos!P2396</f>
        <v>#N/A</v>
      </c>
      <c r="V2396" t="e">
        <f t="shared" si="345"/>
        <v>#N/A</v>
      </c>
      <c r="W2396">
        <f t="shared" si="346"/>
        <v>0</v>
      </c>
    </row>
    <row r="2397" spans="1:23" x14ac:dyDescent="0.25">
      <c r="A2397">
        <f t="shared" si="339"/>
        <v>99</v>
      </c>
      <c r="B2397">
        <f t="shared" si="340"/>
        <v>4</v>
      </c>
      <c r="C2397" s="1">
        <f t="shared" si="347"/>
        <v>41739.41666666088</v>
      </c>
      <c r="D2397" s="7">
        <v>151.45454545454544</v>
      </c>
      <c r="E2397" s="7"/>
      <c r="G2397">
        <v>34.5</v>
      </c>
      <c r="H2397" s="12">
        <v>545.48716826730254</v>
      </c>
      <c r="I2397" s="13">
        <f>$D$2*tarifas!$D$12/24</f>
        <v>1.4541666666666666</v>
      </c>
      <c r="J2397" s="13" t="e">
        <f>VLOOKUP(E2397&amp;" "&amp;F2397,tarifas!$A$13:$D$20,4,FALSE)*H2397</f>
        <v>#N/A</v>
      </c>
      <c r="K2397" s="13">
        <f>IF(F2397="COD1",tarifas!$D$11*(SUMIFS($H$11:$H$8770,$F$11:$F$8770,"=COD1",$B$11:$B$8770,"="&amp;B2397)/COUNTIFS($F$11:$F$8770,"=COD1",$B$11:$B$8770,"="&amp;B2397))/COUNTIFS($A$11:$A$8770,"="&amp;A2397,$F$11:$F$8770,"=COD1"),0)</f>
        <v>0</v>
      </c>
      <c r="L2397" s="13" t="e">
        <f>(VLOOKUP(F2397,tarifas!$C$7:$D$10,2,FALSE)+tarifas!$D$21)*datos!H2397</f>
        <v>#N/A</v>
      </c>
      <c r="M2397">
        <v>481.84242</v>
      </c>
      <c r="N2397" s="13" t="e">
        <f t="shared" si="341"/>
        <v>#N/A</v>
      </c>
      <c r="O2397">
        <f t="shared" si="342"/>
        <v>481.84242</v>
      </c>
      <c r="P2397" s="12">
        <f t="shared" si="343"/>
        <v>63.644748267302532</v>
      </c>
      <c r="Q2397">
        <f t="shared" si="344"/>
        <v>0</v>
      </c>
      <c r="R2397">
        <f>$D$2*tarifas!$D$12/24</f>
        <v>1.4541666666666666</v>
      </c>
      <c r="S2397" t="e">
        <f>VLOOKUP(E2397&amp;" "&amp;F2397,tarifas!$A$13:$D$20,4,FALSE)*P2397</f>
        <v>#N/A</v>
      </c>
      <c r="T2397">
        <f>IF(F2397="COD1",tarifas!$D$11*(SUMIFS($P$11:$P$8770,$F$11:$F$8770,"=COD1",$B$11:$B$8770,"="&amp;B2397)/COUNTIFS($F$11:$F$8770,"=COD1",$B$11:$B$8770,"="&amp;B2397))/COUNTIFS($A$11:$A$8770,"="&amp;A2397,$F$11:$F$8770,"=COD1"),0)</f>
        <v>0</v>
      </c>
      <c r="U2397" t="e">
        <f>(VLOOKUP(F2397,tarifas!$C$7:$D$10,2,FALSE)+tarifas!$D$21)*datos!P2397</f>
        <v>#N/A</v>
      </c>
      <c r="V2397" t="e">
        <f t="shared" si="345"/>
        <v>#N/A</v>
      </c>
      <c r="W2397">
        <f t="shared" si="346"/>
        <v>0</v>
      </c>
    </row>
    <row r="2398" spans="1:23" x14ac:dyDescent="0.25">
      <c r="A2398">
        <f t="shared" si="339"/>
        <v>99</v>
      </c>
      <c r="B2398">
        <f t="shared" si="340"/>
        <v>4</v>
      </c>
      <c r="C2398" s="1">
        <f t="shared" si="347"/>
        <v>41739.458333327544</v>
      </c>
      <c r="D2398" s="7">
        <v>348.50000000000006</v>
      </c>
      <c r="E2398" s="7"/>
      <c r="G2398">
        <v>34.6</v>
      </c>
      <c r="H2398" s="12">
        <v>389.10769772899476</v>
      </c>
      <c r="I2398" s="13">
        <f>$D$2*tarifas!$D$12/24</f>
        <v>1.4541666666666666</v>
      </c>
      <c r="J2398" s="13" t="e">
        <f>VLOOKUP(E2398&amp;" "&amp;F2398,tarifas!$A$13:$D$20,4,FALSE)*H2398</f>
        <v>#N/A</v>
      </c>
      <c r="K2398" s="13">
        <f>IF(F2398="COD1",tarifas!$D$11*(SUMIFS($H$11:$H$8770,$F$11:$F$8770,"=COD1",$B$11:$B$8770,"="&amp;B2398)/COUNTIFS($F$11:$F$8770,"=COD1",$B$11:$B$8770,"="&amp;B2398))/COUNTIFS($A$11:$A$8770,"="&amp;A2398,$F$11:$F$8770,"=COD1"),0)</f>
        <v>0</v>
      </c>
      <c r="L2398" s="13" t="e">
        <f>(VLOOKUP(F2398,tarifas!$C$7:$D$10,2,FALSE)+tarifas!$D$21)*datos!H2398</f>
        <v>#N/A</v>
      </c>
      <c r="M2398">
        <v>522.49054999999998</v>
      </c>
      <c r="N2398" s="13" t="e">
        <f t="shared" si="341"/>
        <v>#N/A</v>
      </c>
      <c r="O2398">
        <f t="shared" si="342"/>
        <v>389.10769772899476</v>
      </c>
      <c r="P2398" s="12">
        <f t="shared" si="343"/>
        <v>0</v>
      </c>
      <c r="Q2398">
        <f t="shared" si="344"/>
        <v>133.38285227100522</v>
      </c>
      <c r="R2398">
        <f>$D$2*tarifas!$D$12/24</f>
        <v>1.4541666666666666</v>
      </c>
      <c r="S2398" t="e">
        <f>VLOOKUP(E2398&amp;" "&amp;F2398,tarifas!$A$13:$D$20,4,FALSE)*P2398</f>
        <v>#N/A</v>
      </c>
      <c r="T2398">
        <f>IF(F2398="COD1",tarifas!$D$11*(SUMIFS($P$11:$P$8770,$F$11:$F$8770,"=COD1",$B$11:$B$8770,"="&amp;B2398)/COUNTIFS($F$11:$F$8770,"=COD1",$B$11:$B$8770,"="&amp;B2398))/COUNTIFS($A$11:$A$8770,"="&amp;A2398,$F$11:$F$8770,"=COD1"),0)</f>
        <v>0</v>
      </c>
      <c r="U2398" t="e">
        <f>(VLOOKUP(F2398,tarifas!$C$7:$D$10,2,FALSE)+tarifas!$D$21)*datos!P2398</f>
        <v>#N/A</v>
      </c>
      <c r="V2398" t="e">
        <f t="shared" si="345"/>
        <v>#N/A</v>
      </c>
      <c r="W2398">
        <f t="shared" si="346"/>
        <v>4.1535420197191026</v>
      </c>
    </row>
    <row r="2399" spans="1:23" x14ac:dyDescent="0.25">
      <c r="A2399">
        <f t="shared" si="339"/>
        <v>99</v>
      </c>
      <c r="B2399">
        <f t="shared" si="340"/>
        <v>4</v>
      </c>
      <c r="C2399" s="1">
        <f t="shared" si="347"/>
        <v>41739.499999994208</v>
      </c>
      <c r="D2399" s="7">
        <v>811.87878787878788</v>
      </c>
      <c r="E2399" s="7"/>
      <c r="G2399">
        <v>35.03</v>
      </c>
      <c r="H2399" s="12">
        <v>364.42641132998733</v>
      </c>
      <c r="I2399" s="13">
        <f>$D$2*tarifas!$D$12/24</f>
        <v>1.4541666666666666</v>
      </c>
      <c r="J2399" s="13" t="e">
        <f>VLOOKUP(E2399&amp;" "&amp;F2399,tarifas!$A$13:$D$20,4,FALSE)*H2399</f>
        <v>#N/A</v>
      </c>
      <c r="K2399" s="13">
        <f>IF(F2399="COD1",tarifas!$D$11*(SUMIFS($H$11:$H$8770,$F$11:$F$8770,"=COD1",$B$11:$B$8770,"="&amp;B2399)/COUNTIFS($F$11:$F$8770,"=COD1",$B$11:$B$8770,"="&amp;B2399))/COUNTIFS($A$11:$A$8770,"="&amp;A2399,$F$11:$F$8770,"=COD1"),0)</f>
        <v>0</v>
      </c>
      <c r="L2399" s="13" t="e">
        <f>(VLOOKUP(F2399,tarifas!$C$7:$D$10,2,FALSE)+tarifas!$D$21)*datos!H2399</f>
        <v>#N/A</v>
      </c>
      <c r="M2399">
        <v>529.49784999999997</v>
      </c>
      <c r="N2399" s="13" t="e">
        <f t="shared" si="341"/>
        <v>#N/A</v>
      </c>
      <c r="O2399">
        <f t="shared" si="342"/>
        <v>364.42641132998733</v>
      </c>
      <c r="P2399" s="12">
        <f t="shared" si="343"/>
        <v>0</v>
      </c>
      <c r="Q2399">
        <f t="shared" si="344"/>
        <v>165.07143867001264</v>
      </c>
      <c r="R2399">
        <f>$D$2*tarifas!$D$12/24</f>
        <v>1.4541666666666666</v>
      </c>
      <c r="S2399" t="e">
        <f>VLOOKUP(E2399&amp;" "&amp;F2399,tarifas!$A$13:$D$20,4,FALSE)*P2399</f>
        <v>#N/A</v>
      </c>
      <c r="T2399">
        <f>IF(F2399="COD1",tarifas!$D$11*(SUMIFS($P$11:$P$8770,$F$11:$F$8770,"=COD1",$B$11:$B$8770,"="&amp;B2399)/COUNTIFS($F$11:$F$8770,"=COD1",$B$11:$B$8770,"="&amp;B2399))/COUNTIFS($A$11:$A$8770,"="&amp;A2399,$F$11:$F$8770,"=COD1"),0)</f>
        <v>0</v>
      </c>
      <c r="U2399" t="e">
        <f>(VLOOKUP(F2399,tarifas!$C$7:$D$10,2,FALSE)+tarifas!$D$21)*datos!P2399</f>
        <v>#N/A</v>
      </c>
      <c r="V2399" t="e">
        <f t="shared" si="345"/>
        <v>#N/A</v>
      </c>
      <c r="W2399">
        <f t="shared" si="346"/>
        <v>5.2042072469494887</v>
      </c>
    </row>
    <row r="2400" spans="1:23" x14ac:dyDescent="0.25">
      <c r="A2400">
        <f t="shared" si="339"/>
        <v>99</v>
      </c>
      <c r="B2400">
        <f t="shared" si="340"/>
        <v>4</v>
      </c>
      <c r="C2400" s="1">
        <f t="shared" si="347"/>
        <v>41739.541666660873</v>
      </c>
      <c r="D2400" s="7">
        <v>586.5</v>
      </c>
      <c r="E2400" s="7"/>
      <c r="G2400">
        <v>34.1</v>
      </c>
      <c r="H2400" s="12">
        <v>550.59372225331185</v>
      </c>
      <c r="I2400" s="13">
        <f>$D$2*tarifas!$D$12/24</f>
        <v>1.4541666666666666</v>
      </c>
      <c r="J2400" s="13" t="e">
        <f>VLOOKUP(E2400&amp;" "&amp;F2400,tarifas!$A$13:$D$20,4,FALSE)*H2400</f>
        <v>#N/A</v>
      </c>
      <c r="K2400" s="13">
        <f>IF(F2400="COD1",tarifas!$D$11*(SUMIFS($H$11:$H$8770,$F$11:$F$8770,"=COD1",$B$11:$B$8770,"="&amp;B2400)/COUNTIFS($F$11:$F$8770,"=COD1",$B$11:$B$8770,"="&amp;B2400))/COUNTIFS($A$11:$A$8770,"="&amp;A2400,$F$11:$F$8770,"=COD1"),0)</f>
        <v>0</v>
      </c>
      <c r="L2400" s="13" t="e">
        <f>(VLOOKUP(F2400,tarifas!$C$7:$D$10,2,FALSE)+tarifas!$D$21)*datos!H2400</f>
        <v>#N/A</v>
      </c>
      <c r="M2400">
        <v>505.10346000000004</v>
      </c>
      <c r="N2400" s="13" t="e">
        <f t="shared" si="341"/>
        <v>#N/A</v>
      </c>
      <c r="O2400">
        <f t="shared" si="342"/>
        <v>505.10346000000004</v>
      </c>
      <c r="P2400" s="12">
        <f t="shared" si="343"/>
        <v>45.490262253311812</v>
      </c>
      <c r="Q2400">
        <f t="shared" si="344"/>
        <v>0</v>
      </c>
      <c r="R2400">
        <f>$D$2*tarifas!$D$12/24</f>
        <v>1.4541666666666666</v>
      </c>
      <c r="S2400" t="e">
        <f>VLOOKUP(E2400&amp;" "&amp;F2400,tarifas!$A$13:$D$20,4,FALSE)*P2400</f>
        <v>#N/A</v>
      </c>
      <c r="T2400">
        <f>IF(F2400="COD1",tarifas!$D$11*(SUMIFS($P$11:$P$8770,$F$11:$F$8770,"=COD1",$B$11:$B$8770,"="&amp;B2400)/COUNTIFS($F$11:$F$8770,"=COD1",$B$11:$B$8770,"="&amp;B2400))/COUNTIFS($A$11:$A$8770,"="&amp;A2400,$F$11:$F$8770,"=COD1"),0)</f>
        <v>0</v>
      </c>
      <c r="U2400" t="e">
        <f>(VLOOKUP(F2400,tarifas!$C$7:$D$10,2,FALSE)+tarifas!$D$21)*datos!P2400</f>
        <v>#N/A</v>
      </c>
      <c r="V2400" t="e">
        <f t="shared" si="345"/>
        <v>#N/A</v>
      </c>
      <c r="W2400">
        <f t="shared" si="346"/>
        <v>0</v>
      </c>
    </row>
    <row r="2401" spans="1:23" x14ac:dyDescent="0.25">
      <c r="A2401">
        <f t="shared" si="339"/>
        <v>99</v>
      </c>
      <c r="B2401">
        <f t="shared" si="340"/>
        <v>4</v>
      </c>
      <c r="C2401" s="1">
        <f t="shared" si="347"/>
        <v>41739.583333327537</v>
      </c>
      <c r="D2401" s="7">
        <v>625.39393939393938</v>
      </c>
      <c r="E2401" s="7"/>
      <c r="G2401">
        <v>35</v>
      </c>
      <c r="H2401" s="12">
        <v>626.33466766923368</v>
      </c>
      <c r="I2401" s="13">
        <f>$D$2*tarifas!$D$12/24</f>
        <v>1.4541666666666666</v>
      </c>
      <c r="J2401" s="13" t="e">
        <f>VLOOKUP(E2401&amp;" "&amp;F2401,tarifas!$A$13:$D$20,4,FALSE)*H2401</f>
        <v>#N/A</v>
      </c>
      <c r="K2401" s="13">
        <f>IF(F2401="COD1",tarifas!$D$11*(SUMIFS($H$11:$H$8770,$F$11:$F$8770,"=COD1",$B$11:$B$8770,"="&amp;B2401)/COUNTIFS($F$11:$F$8770,"=COD1",$B$11:$B$8770,"="&amp;B2401))/COUNTIFS($A$11:$A$8770,"="&amp;A2401,$F$11:$F$8770,"=COD1"),0)</f>
        <v>0</v>
      </c>
      <c r="L2401" s="13" t="e">
        <f>(VLOOKUP(F2401,tarifas!$C$7:$D$10,2,FALSE)+tarifas!$D$21)*datos!H2401</f>
        <v>#N/A</v>
      </c>
      <c r="M2401">
        <v>443.58488</v>
      </c>
      <c r="N2401" s="13" t="e">
        <f t="shared" si="341"/>
        <v>#N/A</v>
      </c>
      <c r="O2401">
        <f t="shared" si="342"/>
        <v>443.58488</v>
      </c>
      <c r="P2401" s="12">
        <f t="shared" si="343"/>
        <v>182.74978766923368</v>
      </c>
      <c r="Q2401">
        <f t="shared" si="344"/>
        <v>0</v>
      </c>
      <c r="R2401">
        <f>$D$2*tarifas!$D$12/24</f>
        <v>1.4541666666666666</v>
      </c>
      <c r="S2401" t="e">
        <f>VLOOKUP(E2401&amp;" "&amp;F2401,tarifas!$A$13:$D$20,4,FALSE)*P2401</f>
        <v>#N/A</v>
      </c>
      <c r="T2401">
        <f>IF(F2401="COD1",tarifas!$D$11*(SUMIFS($P$11:$P$8770,$F$11:$F$8770,"=COD1",$B$11:$B$8770,"="&amp;B2401)/COUNTIFS($F$11:$F$8770,"=COD1",$B$11:$B$8770,"="&amp;B2401))/COUNTIFS($A$11:$A$8770,"="&amp;A2401,$F$11:$F$8770,"=COD1"),0)</f>
        <v>0</v>
      </c>
      <c r="U2401" t="e">
        <f>(VLOOKUP(F2401,tarifas!$C$7:$D$10,2,FALSE)+tarifas!$D$21)*datos!P2401</f>
        <v>#N/A</v>
      </c>
      <c r="V2401" t="e">
        <f t="shared" si="345"/>
        <v>#N/A</v>
      </c>
      <c r="W2401">
        <f t="shared" si="346"/>
        <v>0</v>
      </c>
    </row>
    <row r="2402" spans="1:23" x14ac:dyDescent="0.25">
      <c r="A2402">
        <f t="shared" si="339"/>
        <v>99</v>
      </c>
      <c r="B2402">
        <f t="shared" si="340"/>
        <v>4</v>
      </c>
      <c r="C2402" s="1">
        <f t="shared" si="347"/>
        <v>41739.624999994201</v>
      </c>
      <c r="D2402" s="7">
        <v>521.59090909090912</v>
      </c>
      <c r="E2402" s="7"/>
      <c r="G2402">
        <v>34.369999999999997</v>
      </c>
      <c r="H2402" s="12">
        <v>631.13668909982744</v>
      </c>
      <c r="I2402" s="13">
        <f>$D$2*tarifas!$D$12/24</f>
        <v>1.4541666666666666</v>
      </c>
      <c r="J2402" s="13" t="e">
        <f>VLOOKUP(E2402&amp;" "&amp;F2402,tarifas!$A$13:$D$20,4,FALSE)*H2402</f>
        <v>#N/A</v>
      </c>
      <c r="K2402" s="13">
        <f>IF(F2402="COD1",tarifas!$D$11*(SUMIFS($H$11:$H$8770,$F$11:$F$8770,"=COD1",$B$11:$B$8770,"="&amp;B2402)/COUNTIFS($F$11:$F$8770,"=COD1",$B$11:$B$8770,"="&amp;B2402))/COUNTIFS($A$11:$A$8770,"="&amp;A2402,$F$11:$F$8770,"=COD1"),0)</f>
        <v>0</v>
      </c>
      <c r="L2402" s="13" t="e">
        <f>(VLOOKUP(F2402,tarifas!$C$7:$D$10,2,FALSE)+tarifas!$D$21)*datos!H2402</f>
        <v>#N/A</v>
      </c>
      <c r="M2402">
        <v>344.54326000000003</v>
      </c>
      <c r="N2402" s="13" t="e">
        <f t="shared" si="341"/>
        <v>#N/A</v>
      </c>
      <c r="O2402">
        <f t="shared" si="342"/>
        <v>344.54326000000003</v>
      </c>
      <c r="P2402" s="12">
        <f t="shared" si="343"/>
        <v>286.5934290998274</v>
      </c>
      <c r="Q2402">
        <f t="shared" si="344"/>
        <v>0</v>
      </c>
      <c r="R2402">
        <f>$D$2*tarifas!$D$12/24</f>
        <v>1.4541666666666666</v>
      </c>
      <c r="S2402" t="e">
        <f>VLOOKUP(E2402&amp;" "&amp;F2402,tarifas!$A$13:$D$20,4,FALSE)*P2402</f>
        <v>#N/A</v>
      </c>
      <c r="T2402">
        <f>IF(F2402="COD1",tarifas!$D$11*(SUMIFS($P$11:$P$8770,$F$11:$F$8770,"=COD1",$B$11:$B$8770,"="&amp;B2402)/COUNTIFS($F$11:$F$8770,"=COD1",$B$11:$B$8770,"="&amp;B2402))/COUNTIFS($A$11:$A$8770,"="&amp;A2402,$F$11:$F$8770,"=COD1"),0)</f>
        <v>0</v>
      </c>
      <c r="U2402" t="e">
        <f>(VLOOKUP(F2402,tarifas!$C$7:$D$10,2,FALSE)+tarifas!$D$21)*datos!P2402</f>
        <v>#N/A</v>
      </c>
      <c r="V2402" t="e">
        <f t="shared" si="345"/>
        <v>#N/A</v>
      </c>
      <c r="W2402">
        <f t="shared" si="346"/>
        <v>0</v>
      </c>
    </row>
    <row r="2403" spans="1:23" x14ac:dyDescent="0.25">
      <c r="A2403">
        <f t="shared" si="339"/>
        <v>99</v>
      </c>
      <c r="B2403">
        <f t="shared" si="340"/>
        <v>4</v>
      </c>
      <c r="C2403" s="1">
        <f t="shared" si="347"/>
        <v>41739.666666660865</v>
      </c>
      <c r="D2403" s="7">
        <v>355.45454545454544</v>
      </c>
      <c r="E2403" s="7"/>
      <c r="G2403">
        <v>34.700000000000003</v>
      </c>
      <c r="H2403" s="12">
        <v>503.24157281053198</v>
      </c>
      <c r="I2403" s="13">
        <f>$D$2*tarifas!$D$12/24</f>
        <v>1.4541666666666666</v>
      </c>
      <c r="J2403" s="13" t="e">
        <f>VLOOKUP(E2403&amp;" "&amp;F2403,tarifas!$A$13:$D$20,4,FALSE)*H2403</f>
        <v>#N/A</v>
      </c>
      <c r="K2403" s="13">
        <f>IF(F2403="COD1",tarifas!$D$11*(SUMIFS($H$11:$H$8770,$F$11:$F$8770,"=COD1",$B$11:$B$8770,"="&amp;B2403)/COUNTIFS($F$11:$F$8770,"=COD1",$B$11:$B$8770,"="&amp;B2403))/COUNTIFS($A$11:$A$8770,"="&amp;A2403,$F$11:$F$8770,"=COD1"),0)</f>
        <v>0</v>
      </c>
      <c r="L2403" s="13" t="e">
        <f>(VLOOKUP(F2403,tarifas!$C$7:$D$10,2,FALSE)+tarifas!$D$21)*datos!H2403</f>
        <v>#N/A</v>
      </c>
      <c r="M2403">
        <v>211.25128000000001</v>
      </c>
      <c r="N2403" s="13" t="e">
        <f t="shared" si="341"/>
        <v>#N/A</v>
      </c>
      <c r="O2403">
        <f t="shared" si="342"/>
        <v>211.25128000000001</v>
      </c>
      <c r="P2403" s="12">
        <f t="shared" si="343"/>
        <v>291.99029281053197</v>
      </c>
      <c r="Q2403">
        <f t="shared" si="344"/>
        <v>0</v>
      </c>
      <c r="R2403">
        <f>$D$2*tarifas!$D$12/24</f>
        <v>1.4541666666666666</v>
      </c>
      <c r="S2403" t="e">
        <f>VLOOKUP(E2403&amp;" "&amp;F2403,tarifas!$A$13:$D$20,4,FALSE)*P2403</f>
        <v>#N/A</v>
      </c>
      <c r="T2403">
        <f>IF(F2403="COD1",tarifas!$D$11*(SUMIFS($P$11:$P$8770,$F$11:$F$8770,"=COD1",$B$11:$B$8770,"="&amp;B2403)/COUNTIFS($F$11:$F$8770,"=COD1",$B$11:$B$8770,"="&amp;B2403))/COUNTIFS($A$11:$A$8770,"="&amp;A2403,$F$11:$F$8770,"=COD1"),0)</f>
        <v>0</v>
      </c>
      <c r="U2403" t="e">
        <f>(VLOOKUP(F2403,tarifas!$C$7:$D$10,2,FALSE)+tarifas!$D$21)*datos!P2403</f>
        <v>#N/A</v>
      </c>
      <c r="V2403" t="e">
        <f t="shared" si="345"/>
        <v>#N/A</v>
      </c>
      <c r="W2403">
        <f t="shared" si="346"/>
        <v>0</v>
      </c>
    </row>
    <row r="2404" spans="1:23" x14ac:dyDescent="0.25">
      <c r="A2404">
        <f t="shared" si="339"/>
        <v>99</v>
      </c>
      <c r="B2404">
        <f t="shared" si="340"/>
        <v>4</v>
      </c>
      <c r="C2404" s="1">
        <f t="shared" si="347"/>
        <v>41739.70833332753</v>
      </c>
      <c r="D2404" s="7">
        <v>0</v>
      </c>
      <c r="E2404" s="7"/>
      <c r="G2404">
        <v>34.01</v>
      </c>
      <c r="H2404" s="12">
        <v>384.95971009423226</v>
      </c>
      <c r="I2404" s="13">
        <f>$D$2*tarifas!$D$12/24</f>
        <v>1.4541666666666666</v>
      </c>
      <c r="J2404" s="13" t="e">
        <f>VLOOKUP(E2404&amp;" "&amp;F2404,tarifas!$A$13:$D$20,4,FALSE)*H2404</f>
        <v>#N/A</v>
      </c>
      <c r="K2404" s="13">
        <f>IF(F2404="COD1",tarifas!$D$11*(SUMIFS($H$11:$H$8770,$F$11:$F$8770,"=COD1",$B$11:$B$8770,"="&amp;B2404)/COUNTIFS($F$11:$F$8770,"=COD1",$B$11:$B$8770,"="&amp;B2404))/COUNTIFS($A$11:$A$8770,"="&amp;A2404,$F$11:$F$8770,"=COD1"),0)</f>
        <v>0</v>
      </c>
      <c r="L2404" s="13" t="e">
        <f>(VLOOKUP(F2404,tarifas!$C$7:$D$10,2,FALSE)+tarifas!$D$21)*datos!H2404</f>
        <v>#N/A</v>
      </c>
      <c r="M2404">
        <v>64.043430000000001</v>
      </c>
      <c r="N2404" s="13" t="e">
        <f t="shared" si="341"/>
        <v>#N/A</v>
      </c>
      <c r="O2404">
        <f t="shared" si="342"/>
        <v>64.043430000000001</v>
      </c>
      <c r="P2404" s="12">
        <f t="shared" si="343"/>
        <v>320.91628009423226</v>
      </c>
      <c r="Q2404">
        <f t="shared" si="344"/>
        <v>0</v>
      </c>
      <c r="R2404">
        <f>$D$2*tarifas!$D$12/24</f>
        <v>1.4541666666666666</v>
      </c>
      <c r="S2404" t="e">
        <f>VLOOKUP(E2404&amp;" "&amp;F2404,tarifas!$A$13:$D$20,4,FALSE)*P2404</f>
        <v>#N/A</v>
      </c>
      <c r="T2404">
        <f>IF(F2404="COD1",tarifas!$D$11*(SUMIFS($P$11:$P$8770,$F$11:$F$8770,"=COD1",$B$11:$B$8770,"="&amp;B2404)/COUNTIFS($F$11:$F$8770,"=COD1",$B$11:$B$8770,"="&amp;B2404))/COUNTIFS($A$11:$A$8770,"="&amp;A2404,$F$11:$F$8770,"=COD1"),0)</f>
        <v>0</v>
      </c>
      <c r="U2404" t="e">
        <f>(VLOOKUP(F2404,tarifas!$C$7:$D$10,2,FALSE)+tarifas!$D$21)*datos!P2404</f>
        <v>#N/A</v>
      </c>
      <c r="V2404" t="e">
        <f t="shared" si="345"/>
        <v>#N/A</v>
      </c>
      <c r="W2404">
        <f t="shared" si="346"/>
        <v>0</v>
      </c>
    </row>
    <row r="2405" spans="1:23" x14ac:dyDescent="0.25">
      <c r="A2405">
        <f t="shared" si="339"/>
        <v>99</v>
      </c>
      <c r="B2405">
        <f t="shared" si="340"/>
        <v>4</v>
      </c>
      <c r="C2405" s="1">
        <f t="shared" si="347"/>
        <v>41739.749999994194</v>
      </c>
      <c r="D2405" s="7">
        <v>439.68181818181824</v>
      </c>
      <c r="E2405" s="7"/>
      <c r="G2405">
        <v>34.700000000000003</v>
      </c>
      <c r="H2405" s="12">
        <v>279.92738146157001</v>
      </c>
      <c r="I2405" s="13">
        <f>$D$2*tarifas!$D$12/24</f>
        <v>1.4541666666666666</v>
      </c>
      <c r="J2405" s="13" t="e">
        <f>VLOOKUP(E2405&amp;" "&amp;F2405,tarifas!$A$13:$D$20,4,FALSE)*H2405</f>
        <v>#N/A</v>
      </c>
      <c r="K2405" s="13">
        <f>IF(F2405="COD1",tarifas!$D$11*(SUMIFS($H$11:$H$8770,$F$11:$F$8770,"=COD1",$B$11:$B$8770,"="&amp;B2405)/COUNTIFS($F$11:$F$8770,"=COD1",$B$11:$B$8770,"="&amp;B2405))/COUNTIFS($A$11:$A$8770,"="&amp;A2405,$F$11:$F$8770,"=COD1"),0)</f>
        <v>0</v>
      </c>
      <c r="L2405" s="13" t="e">
        <f>(VLOOKUP(F2405,tarifas!$C$7:$D$10,2,FALSE)+tarifas!$D$21)*datos!H2405</f>
        <v>#N/A</v>
      </c>
      <c r="M2405">
        <v>0.12947999999999998</v>
      </c>
      <c r="N2405" s="13" t="e">
        <f t="shared" si="341"/>
        <v>#N/A</v>
      </c>
      <c r="O2405">
        <f t="shared" si="342"/>
        <v>0.12947999999999998</v>
      </c>
      <c r="P2405" s="12">
        <f t="shared" si="343"/>
        <v>279.79790146157001</v>
      </c>
      <c r="Q2405">
        <f t="shared" si="344"/>
        <v>0</v>
      </c>
      <c r="R2405">
        <f>$D$2*tarifas!$D$12/24</f>
        <v>1.4541666666666666</v>
      </c>
      <c r="S2405" t="e">
        <f>VLOOKUP(E2405&amp;" "&amp;F2405,tarifas!$A$13:$D$20,4,FALSE)*P2405</f>
        <v>#N/A</v>
      </c>
      <c r="T2405">
        <f>IF(F2405="COD1",tarifas!$D$11*(SUMIFS($P$11:$P$8770,$F$11:$F$8770,"=COD1",$B$11:$B$8770,"="&amp;B2405)/COUNTIFS($F$11:$F$8770,"=COD1",$B$11:$B$8770,"="&amp;B2405))/COUNTIFS($A$11:$A$8770,"="&amp;A2405,$F$11:$F$8770,"=COD1"),0)</f>
        <v>0</v>
      </c>
      <c r="U2405" t="e">
        <f>(VLOOKUP(F2405,tarifas!$C$7:$D$10,2,FALSE)+tarifas!$D$21)*datos!P2405</f>
        <v>#N/A</v>
      </c>
      <c r="V2405" t="e">
        <f t="shared" si="345"/>
        <v>#N/A</v>
      </c>
      <c r="W2405">
        <f t="shared" si="346"/>
        <v>0</v>
      </c>
    </row>
    <row r="2406" spans="1:23" x14ac:dyDescent="0.25">
      <c r="A2406">
        <f t="shared" si="339"/>
        <v>99</v>
      </c>
      <c r="B2406">
        <f t="shared" si="340"/>
        <v>4</v>
      </c>
      <c r="C2406" s="1">
        <f t="shared" si="347"/>
        <v>41739.791666660858</v>
      </c>
      <c r="D2406" s="7">
        <v>14.681818181818182</v>
      </c>
      <c r="E2406" s="7"/>
      <c r="G2406">
        <v>38</v>
      </c>
      <c r="H2406" s="12">
        <v>216.81331539597437</v>
      </c>
      <c r="I2406" s="13">
        <f>$D$2*tarifas!$D$12/24</f>
        <v>1.4541666666666666</v>
      </c>
      <c r="J2406" s="13" t="e">
        <f>VLOOKUP(E2406&amp;" "&amp;F2406,tarifas!$A$13:$D$20,4,FALSE)*H2406</f>
        <v>#N/A</v>
      </c>
      <c r="K2406" s="13">
        <f>IF(F2406="COD1",tarifas!$D$11*(SUMIFS($H$11:$H$8770,$F$11:$F$8770,"=COD1",$B$11:$B$8770,"="&amp;B2406)/COUNTIFS($F$11:$F$8770,"=COD1",$B$11:$B$8770,"="&amp;B2406))/COUNTIFS($A$11:$A$8770,"="&amp;A2406,$F$11:$F$8770,"=COD1"),0)</f>
        <v>0</v>
      </c>
      <c r="L2406" s="13" t="e">
        <f>(VLOOKUP(F2406,tarifas!$C$7:$D$10,2,FALSE)+tarifas!$D$21)*datos!H2406</f>
        <v>#N/A</v>
      </c>
      <c r="M2406">
        <v>0</v>
      </c>
      <c r="N2406" s="13" t="e">
        <f t="shared" si="341"/>
        <v>#N/A</v>
      </c>
      <c r="O2406">
        <f t="shared" si="342"/>
        <v>0</v>
      </c>
      <c r="P2406" s="12">
        <f t="shared" si="343"/>
        <v>216.81331539597437</v>
      </c>
      <c r="Q2406">
        <f t="shared" si="344"/>
        <v>0</v>
      </c>
      <c r="R2406">
        <f>$D$2*tarifas!$D$12/24</f>
        <v>1.4541666666666666</v>
      </c>
      <c r="S2406" t="e">
        <f>VLOOKUP(E2406&amp;" "&amp;F2406,tarifas!$A$13:$D$20,4,FALSE)*P2406</f>
        <v>#N/A</v>
      </c>
      <c r="T2406">
        <f>IF(F2406="COD1",tarifas!$D$11*(SUMIFS($P$11:$P$8770,$F$11:$F$8770,"=COD1",$B$11:$B$8770,"="&amp;B2406)/COUNTIFS($F$11:$F$8770,"=COD1",$B$11:$B$8770,"="&amp;B2406))/COUNTIFS($A$11:$A$8770,"="&amp;A2406,$F$11:$F$8770,"=COD1"),0)</f>
        <v>0</v>
      </c>
      <c r="U2406" t="e">
        <f>(VLOOKUP(F2406,tarifas!$C$7:$D$10,2,FALSE)+tarifas!$D$21)*datos!P2406</f>
        <v>#N/A</v>
      </c>
      <c r="V2406" t="e">
        <f t="shared" si="345"/>
        <v>#N/A</v>
      </c>
      <c r="W2406">
        <f t="shared" si="346"/>
        <v>0</v>
      </c>
    </row>
    <row r="2407" spans="1:23" x14ac:dyDescent="0.25">
      <c r="A2407">
        <f t="shared" si="339"/>
        <v>99</v>
      </c>
      <c r="B2407">
        <f t="shared" si="340"/>
        <v>4</v>
      </c>
      <c r="C2407" s="1">
        <f t="shared" si="347"/>
        <v>41739.833333327522</v>
      </c>
      <c r="D2407" s="7">
        <v>0</v>
      </c>
      <c r="E2407" s="7"/>
      <c r="G2407">
        <v>40.69</v>
      </c>
      <c r="H2407" s="12">
        <v>196.1786288081679</v>
      </c>
      <c r="I2407" s="13">
        <f>$D$2*tarifas!$D$12/24</f>
        <v>1.4541666666666666</v>
      </c>
      <c r="J2407" s="13" t="e">
        <f>VLOOKUP(E2407&amp;" "&amp;F2407,tarifas!$A$13:$D$20,4,FALSE)*H2407</f>
        <v>#N/A</v>
      </c>
      <c r="K2407" s="13">
        <f>IF(F2407="COD1",tarifas!$D$11*(SUMIFS($H$11:$H$8770,$F$11:$F$8770,"=COD1",$B$11:$B$8770,"="&amp;B2407)/COUNTIFS($F$11:$F$8770,"=COD1",$B$11:$B$8770,"="&amp;B2407))/COUNTIFS($A$11:$A$8770,"="&amp;A2407,$F$11:$F$8770,"=COD1"),0)</f>
        <v>0</v>
      </c>
      <c r="L2407" s="13" t="e">
        <f>(VLOOKUP(F2407,tarifas!$C$7:$D$10,2,FALSE)+tarifas!$D$21)*datos!H2407</f>
        <v>#N/A</v>
      </c>
      <c r="M2407">
        <v>0</v>
      </c>
      <c r="N2407" s="13" t="e">
        <f t="shared" si="341"/>
        <v>#N/A</v>
      </c>
      <c r="O2407">
        <f t="shared" si="342"/>
        <v>0</v>
      </c>
      <c r="P2407" s="12">
        <f t="shared" si="343"/>
        <v>196.1786288081679</v>
      </c>
      <c r="Q2407">
        <f t="shared" si="344"/>
        <v>0</v>
      </c>
      <c r="R2407">
        <f>$D$2*tarifas!$D$12/24</f>
        <v>1.4541666666666666</v>
      </c>
      <c r="S2407" t="e">
        <f>VLOOKUP(E2407&amp;" "&amp;F2407,tarifas!$A$13:$D$20,4,FALSE)*P2407</f>
        <v>#N/A</v>
      </c>
      <c r="T2407">
        <f>IF(F2407="COD1",tarifas!$D$11*(SUMIFS($P$11:$P$8770,$F$11:$F$8770,"=COD1",$B$11:$B$8770,"="&amp;B2407)/COUNTIFS($F$11:$F$8770,"=COD1",$B$11:$B$8770,"="&amp;B2407))/COUNTIFS($A$11:$A$8770,"="&amp;A2407,$F$11:$F$8770,"=COD1"),0)</f>
        <v>0</v>
      </c>
      <c r="U2407" t="e">
        <f>(VLOOKUP(F2407,tarifas!$C$7:$D$10,2,FALSE)+tarifas!$D$21)*datos!P2407</f>
        <v>#N/A</v>
      </c>
      <c r="V2407" t="e">
        <f t="shared" si="345"/>
        <v>#N/A</v>
      </c>
      <c r="W2407">
        <f t="shared" si="346"/>
        <v>0</v>
      </c>
    </row>
    <row r="2408" spans="1:23" x14ac:dyDescent="0.25">
      <c r="A2408">
        <f t="shared" si="339"/>
        <v>99</v>
      </c>
      <c r="B2408">
        <f t="shared" si="340"/>
        <v>4</v>
      </c>
      <c r="C2408" s="1">
        <f t="shared" si="347"/>
        <v>41739.874999994187</v>
      </c>
      <c r="D2408" s="7">
        <v>0</v>
      </c>
      <c r="E2408" s="7"/>
      <c r="G2408">
        <v>38</v>
      </c>
      <c r="H2408" s="12">
        <v>192.02648503944368</v>
      </c>
      <c r="I2408" s="13">
        <f>$D$2*tarifas!$D$12/24</f>
        <v>1.4541666666666666</v>
      </c>
      <c r="J2408" s="13" t="e">
        <f>VLOOKUP(E2408&amp;" "&amp;F2408,tarifas!$A$13:$D$20,4,FALSE)*H2408</f>
        <v>#N/A</v>
      </c>
      <c r="K2408" s="13">
        <f>IF(F2408="COD1",tarifas!$D$11*(SUMIFS($H$11:$H$8770,$F$11:$F$8770,"=COD1",$B$11:$B$8770,"="&amp;B2408)/COUNTIFS($F$11:$F$8770,"=COD1",$B$11:$B$8770,"="&amp;B2408))/COUNTIFS($A$11:$A$8770,"="&amp;A2408,$F$11:$F$8770,"=COD1"),0)</f>
        <v>0</v>
      </c>
      <c r="L2408" s="13" t="e">
        <f>(VLOOKUP(F2408,tarifas!$C$7:$D$10,2,FALSE)+tarifas!$D$21)*datos!H2408</f>
        <v>#N/A</v>
      </c>
      <c r="M2408">
        <v>0</v>
      </c>
      <c r="N2408" s="13" t="e">
        <f t="shared" si="341"/>
        <v>#N/A</v>
      </c>
      <c r="O2408">
        <f t="shared" si="342"/>
        <v>0</v>
      </c>
      <c r="P2408" s="12">
        <f t="shared" si="343"/>
        <v>192.02648503944368</v>
      </c>
      <c r="Q2408">
        <f t="shared" si="344"/>
        <v>0</v>
      </c>
      <c r="R2408">
        <f>$D$2*tarifas!$D$12/24</f>
        <v>1.4541666666666666</v>
      </c>
      <c r="S2408" t="e">
        <f>VLOOKUP(E2408&amp;" "&amp;F2408,tarifas!$A$13:$D$20,4,FALSE)*P2408</f>
        <v>#N/A</v>
      </c>
      <c r="T2408">
        <f>IF(F2408="COD1",tarifas!$D$11*(SUMIFS($P$11:$P$8770,$F$11:$F$8770,"=COD1",$B$11:$B$8770,"="&amp;B2408)/COUNTIFS($F$11:$F$8770,"=COD1",$B$11:$B$8770,"="&amp;B2408))/COUNTIFS($A$11:$A$8770,"="&amp;A2408,$F$11:$F$8770,"=COD1"),0)</f>
        <v>0</v>
      </c>
      <c r="U2408" t="e">
        <f>(VLOOKUP(F2408,tarifas!$C$7:$D$10,2,FALSE)+tarifas!$D$21)*datos!P2408</f>
        <v>#N/A</v>
      </c>
      <c r="V2408" t="e">
        <f t="shared" si="345"/>
        <v>#N/A</v>
      </c>
      <c r="W2408">
        <f t="shared" si="346"/>
        <v>0</v>
      </c>
    </row>
    <row r="2409" spans="1:23" x14ac:dyDescent="0.25">
      <c r="A2409">
        <f t="shared" si="339"/>
        <v>99</v>
      </c>
      <c r="B2409">
        <f t="shared" si="340"/>
        <v>4</v>
      </c>
      <c r="C2409" s="1">
        <f t="shared" si="347"/>
        <v>41739.916666660851</v>
      </c>
      <c r="D2409" s="7">
        <v>0</v>
      </c>
      <c r="E2409" s="7"/>
      <c r="G2409">
        <v>35</v>
      </c>
      <c r="H2409" s="12">
        <v>192.89831291530777</v>
      </c>
      <c r="I2409" s="13">
        <f>$D$2*tarifas!$D$12/24</f>
        <v>1.4541666666666666</v>
      </c>
      <c r="J2409" s="13" t="e">
        <f>VLOOKUP(E2409&amp;" "&amp;F2409,tarifas!$A$13:$D$20,4,FALSE)*H2409</f>
        <v>#N/A</v>
      </c>
      <c r="K2409" s="13">
        <f>IF(F2409="COD1",tarifas!$D$11*(SUMIFS($H$11:$H$8770,$F$11:$F$8770,"=COD1",$B$11:$B$8770,"="&amp;B2409)/COUNTIFS($F$11:$F$8770,"=COD1",$B$11:$B$8770,"="&amp;B2409))/COUNTIFS($A$11:$A$8770,"="&amp;A2409,$F$11:$F$8770,"=COD1"),0)</f>
        <v>0</v>
      </c>
      <c r="L2409" s="13" t="e">
        <f>(VLOOKUP(F2409,tarifas!$C$7:$D$10,2,FALSE)+tarifas!$D$21)*datos!H2409</f>
        <v>#N/A</v>
      </c>
      <c r="M2409">
        <v>0</v>
      </c>
      <c r="N2409" s="13" t="e">
        <f t="shared" si="341"/>
        <v>#N/A</v>
      </c>
      <c r="O2409">
        <f t="shared" si="342"/>
        <v>0</v>
      </c>
      <c r="P2409" s="12">
        <f t="shared" si="343"/>
        <v>192.89831291530777</v>
      </c>
      <c r="Q2409">
        <f t="shared" si="344"/>
        <v>0</v>
      </c>
      <c r="R2409">
        <f>$D$2*tarifas!$D$12/24</f>
        <v>1.4541666666666666</v>
      </c>
      <c r="S2409" t="e">
        <f>VLOOKUP(E2409&amp;" "&amp;F2409,tarifas!$A$13:$D$20,4,FALSE)*P2409</f>
        <v>#N/A</v>
      </c>
      <c r="T2409">
        <f>IF(F2409="COD1",tarifas!$D$11*(SUMIFS($P$11:$P$8770,$F$11:$F$8770,"=COD1",$B$11:$B$8770,"="&amp;B2409)/COUNTIFS($F$11:$F$8770,"=COD1",$B$11:$B$8770,"="&amp;B2409))/COUNTIFS($A$11:$A$8770,"="&amp;A2409,$F$11:$F$8770,"=COD1"),0)</f>
        <v>0</v>
      </c>
      <c r="U2409" t="e">
        <f>(VLOOKUP(F2409,tarifas!$C$7:$D$10,2,FALSE)+tarifas!$D$21)*datos!P2409</f>
        <v>#N/A</v>
      </c>
      <c r="V2409" t="e">
        <f t="shared" si="345"/>
        <v>#N/A</v>
      </c>
      <c r="W2409">
        <f t="shared" si="346"/>
        <v>0</v>
      </c>
    </row>
    <row r="2410" spans="1:23" x14ac:dyDescent="0.25">
      <c r="A2410">
        <f t="shared" si="339"/>
        <v>99</v>
      </c>
      <c r="B2410">
        <f t="shared" si="340"/>
        <v>4</v>
      </c>
      <c r="C2410" s="1">
        <f t="shared" si="347"/>
        <v>41739.958333327515</v>
      </c>
      <c r="D2410" s="7">
        <v>0</v>
      </c>
      <c r="E2410" s="7"/>
      <c r="G2410">
        <v>28.69</v>
      </c>
      <c r="H2410" s="12">
        <v>187.11618479959981</v>
      </c>
      <c r="I2410" s="13">
        <f>$D$2*tarifas!$D$12/24</f>
        <v>1.4541666666666666</v>
      </c>
      <c r="J2410" s="13" t="e">
        <f>VLOOKUP(E2410&amp;" "&amp;F2410,tarifas!$A$13:$D$20,4,FALSE)*H2410</f>
        <v>#N/A</v>
      </c>
      <c r="K2410" s="13">
        <f>IF(F2410="COD1",tarifas!$D$11*(SUMIFS($H$11:$H$8770,$F$11:$F$8770,"=COD1",$B$11:$B$8770,"="&amp;B2410)/COUNTIFS($F$11:$F$8770,"=COD1",$B$11:$B$8770,"="&amp;B2410))/COUNTIFS($A$11:$A$8770,"="&amp;A2410,$F$11:$F$8770,"=COD1"),0)</f>
        <v>0</v>
      </c>
      <c r="L2410" s="13" t="e">
        <f>(VLOOKUP(F2410,tarifas!$C$7:$D$10,2,FALSE)+tarifas!$D$21)*datos!H2410</f>
        <v>#N/A</v>
      </c>
      <c r="M2410">
        <v>0</v>
      </c>
      <c r="N2410" s="13" t="e">
        <f t="shared" si="341"/>
        <v>#N/A</v>
      </c>
      <c r="O2410">
        <f t="shared" si="342"/>
        <v>0</v>
      </c>
      <c r="P2410" s="12">
        <f t="shared" si="343"/>
        <v>187.11618479959981</v>
      </c>
      <c r="Q2410">
        <f t="shared" si="344"/>
        <v>0</v>
      </c>
      <c r="R2410">
        <f>$D$2*tarifas!$D$12/24</f>
        <v>1.4541666666666666</v>
      </c>
      <c r="S2410" t="e">
        <f>VLOOKUP(E2410&amp;" "&amp;F2410,tarifas!$A$13:$D$20,4,FALSE)*P2410</f>
        <v>#N/A</v>
      </c>
      <c r="T2410">
        <f>IF(F2410="COD1",tarifas!$D$11*(SUMIFS($P$11:$P$8770,$F$11:$F$8770,"=COD1",$B$11:$B$8770,"="&amp;B2410)/COUNTIFS($F$11:$F$8770,"=COD1",$B$11:$B$8770,"="&amp;B2410))/COUNTIFS($A$11:$A$8770,"="&amp;A2410,$F$11:$F$8770,"=COD1"),0)</f>
        <v>0</v>
      </c>
      <c r="U2410" t="e">
        <f>(VLOOKUP(F2410,tarifas!$C$7:$D$10,2,FALSE)+tarifas!$D$21)*datos!P2410</f>
        <v>#N/A</v>
      </c>
      <c r="V2410" t="e">
        <f t="shared" si="345"/>
        <v>#N/A</v>
      </c>
      <c r="W2410">
        <f t="shared" si="346"/>
        <v>0</v>
      </c>
    </row>
    <row r="2411" spans="1:23" x14ac:dyDescent="0.25">
      <c r="A2411">
        <f t="shared" si="339"/>
        <v>100</v>
      </c>
      <c r="B2411">
        <f t="shared" si="340"/>
        <v>4</v>
      </c>
      <c r="C2411" s="1">
        <f t="shared" si="347"/>
        <v>41739.999999994179</v>
      </c>
      <c r="D2411" s="7">
        <v>0</v>
      </c>
      <c r="E2411" s="7"/>
      <c r="G2411">
        <v>26.54</v>
      </c>
      <c r="H2411" s="12">
        <v>186.70690704586355</v>
      </c>
      <c r="I2411" s="13">
        <f>$D$2*tarifas!$D$12/24</f>
        <v>1.4541666666666666</v>
      </c>
      <c r="J2411" s="13" t="e">
        <f>VLOOKUP(E2411&amp;" "&amp;F2411,tarifas!$A$13:$D$20,4,FALSE)*H2411</f>
        <v>#N/A</v>
      </c>
      <c r="K2411" s="13">
        <f>IF(F2411="COD1",tarifas!$D$11*(SUMIFS($H$11:$H$8770,$F$11:$F$8770,"=COD1",$B$11:$B$8770,"="&amp;B2411)/COUNTIFS($F$11:$F$8770,"=COD1",$B$11:$B$8770,"="&amp;B2411))/COUNTIFS($A$11:$A$8770,"="&amp;A2411,$F$11:$F$8770,"=COD1"),0)</f>
        <v>0</v>
      </c>
      <c r="L2411" s="13" t="e">
        <f>(VLOOKUP(F2411,tarifas!$C$7:$D$10,2,FALSE)+tarifas!$D$21)*datos!H2411</f>
        <v>#N/A</v>
      </c>
      <c r="M2411">
        <v>0</v>
      </c>
      <c r="N2411" s="13" t="e">
        <f t="shared" si="341"/>
        <v>#N/A</v>
      </c>
      <c r="O2411">
        <f t="shared" si="342"/>
        <v>0</v>
      </c>
      <c r="P2411" s="12">
        <f t="shared" si="343"/>
        <v>186.70690704586355</v>
      </c>
      <c r="Q2411">
        <f t="shared" si="344"/>
        <v>0</v>
      </c>
      <c r="R2411">
        <f>$D$2*tarifas!$D$12/24</f>
        <v>1.4541666666666666</v>
      </c>
      <c r="S2411" t="e">
        <f>VLOOKUP(E2411&amp;" "&amp;F2411,tarifas!$A$13:$D$20,4,FALSE)*P2411</f>
        <v>#N/A</v>
      </c>
      <c r="T2411">
        <f>IF(F2411="COD1",tarifas!$D$11*(SUMIFS($P$11:$P$8770,$F$11:$F$8770,"=COD1",$B$11:$B$8770,"="&amp;B2411)/COUNTIFS($F$11:$F$8770,"=COD1",$B$11:$B$8770,"="&amp;B2411))/COUNTIFS($A$11:$A$8770,"="&amp;A2411,$F$11:$F$8770,"=COD1"),0)</f>
        <v>0</v>
      </c>
      <c r="U2411" t="e">
        <f>(VLOOKUP(F2411,tarifas!$C$7:$D$10,2,FALSE)+tarifas!$D$21)*datos!P2411</f>
        <v>#N/A</v>
      </c>
      <c r="V2411" t="e">
        <f t="shared" si="345"/>
        <v>#N/A</v>
      </c>
      <c r="W2411">
        <f t="shared" si="346"/>
        <v>0</v>
      </c>
    </row>
    <row r="2412" spans="1:23" x14ac:dyDescent="0.25">
      <c r="A2412">
        <f t="shared" si="339"/>
        <v>100</v>
      </c>
      <c r="B2412">
        <f t="shared" si="340"/>
        <v>4</v>
      </c>
      <c r="C2412" s="1">
        <f t="shared" si="347"/>
        <v>41740.041666660843</v>
      </c>
      <c r="D2412" s="7">
        <v>0</v>
      </c>
      <c r="E2412" s="7"/>
      <c r="G2412">
        <v>23.1</v>
      </c>
      <c r="H2412" s="12">
        <v>184.37958699792006</v>
      </c>
      <c r="I2412" s="13">
        <f>$D$2*tarifas!$D$12/24</f>
        <v>1.4541666666666666</v>
      </c>
      <c r="J2412" s="13" t="e">
        <f>VLOOKUP(E2412&amp;" "&amp;F2412,tarifas!$A$13:$D$20,4,FALSE)*H2412</f>
        <v>#N/A</v>
      </c>
      <c r="K2412" s="13">
        <f>IF(F2412="COD1",tarifas!$D$11*(SUMIFS($H$11:$H$8770,$F$11:$F$8770,"=COD1",$B$11:$B$8770,"="&amp;B2412)/COUNTIFS($F$11:$F$8770,"=COD1",$B$11:$B$8770,"="&amp;B2412))/COUNTIFS($A$11:$A$8770,"="&amp;A2412,$F$11:$F$8770,"=COD1"),0)</f>
        <v>0</v>
      </c>
      <c r="L2412" s="13" t="e">
        <f>(VLOOKUP(F2412,tarifas!$C$7:$D$10,2,FALSE)+tarifas!$D$21)*datos!H2412</f>
        <v>#N/A</v>
      </c>
      <c r="M2412">
        <v>0</v>
      </c>
      <c r="N2412" s="13" t="e">
        <f t="shared" si="341"/>
        <v>#N/A</v>
      </c>
      <c r="O2412">
        <f t="shared" si="342"/>
        <v>0</v>
      </c>
      <c r="P2412" s="12">
        <f t="shared" si="343"/>
        <v>184.37958699792006</v>
      </c>
      <c r="Q2412">
        <f t="shared" si="344"/>
        <v>0</v>
      </c>
      <c r="R2412">
        <f>$D$2*tarifas!$D$12/24</f>
        <v>1.4541666666666666</v>
      </c>
      <c r="S2412" t="e">
        <f>VLOOKUP(E2412&amp;" "&amp;F2412,tarifas!$A$13:$D$20,4,FALSE)*P2412</f>
        <v>#N/A</v>
      </c>
      <c r="T2412">
        <f>IF(F2412="COD1",tarifas!$D$11*(SUMIFS($P$11:$P$8770,$F$11:$F$8770,"=COD1",$B$11:$B$8770,"="&amp;B2412)/COUNTIFS($F$11:$F$8770,"=COD1",$B$11:$B$8770,"="&amp;B2412))/COUNTIFS($A$11:$A$8770,"="&amp;A2412,$F$11:$F$8770,"=COD1"),0)</f>
        <v>0</v>
      </c>
      <c r="U2412" t="e">
        <f>(VLOOKUP(F2412,tarifas!$C$7:$D$10,2,FALSE)+tarifas!$D$21)*datos!P2412</f>
        <v>#N/A</v>
      </c>
      <c r="V2412" t="e">
        <f t="shared" si="345"/>
        <v>#N/A</v>
      </c>
      <c r="W2412">
        <f t="shared" si="346"/>
        <v>0</v>
      </c>
    </row>
    <row r="2413" spans="1:23" x14ac:dyDescent="0.25">
      <c r="A2413">
        <f t="shared" si="339"/>
        <v>100</v>
      </c>
      <c r="B2413">
        <f t="shared" si="340"/>
        <v>4</v>
      </c>
      <c r="C2413" s="1">
        <f t="shared" si="347"/>
        <v>41740.083333327508</v>
      </c>
      <c r="D2413" s="7">
        <v>0</v>
      </c>
      <c r="E2413" s="7"/>
      <c r="G2413">
        <v>26.51</v>
      </c>
      <c r="H2413" s="12">
        <v>182.41752194215113</v>
      </c>
      <c r="I2413" s="13">
        <f>$D$2*tarifas!$D$12/24</f>
        <v>1.4541666666666666</v>
      </c>
      <c r="J2413" s="13" t="e">
        <f>VLOOKUP(E2413&amp;" "&amp;F2413,tarifas!$A$13:$D$20,4,FALSE)*H2413</f>
        <v>#N/A</v>
      </c>
      <c r="K2413" s="13">
        <f>IF(F2413="COD1",tarifas!$D$11*(SUMIFS($H$11:$H$8770,$F$11:$F$8770,"=COD1",$B$11:$B$8770,"="&amp;B2413)/COUNTIFS($F$11:$F$8770,"=COD1",$B$11:$B$8770,"="&amp;B2413))/COUNTIFS($A$11:$A$8770,"="&amp;A2413,$F$11:$F$8770,"=COD1"),0)</f>
        <v>0</v>
      </c>
      <c r="L2413" s="13" t="e">
        <f>(VLOOKUP(F2413,tarifas!$C$7:$D$10,2,FALSE)+tarifas!$D$21)*datos!H2413</f>
        <v>#N/A</v>
      </c>
      <c r="M2413">
        <v>0</v>
      </c>
      <c r="N2413" s="13" t="e">
        <f t="shared" si="341"/>
        <v>#N/A</v>
      </c>
      <c r="O2413">
        <f t="shared" si="342"/>
        <v>0</v>
      </c>
      <c r="P2413" s="12">
        <f t="shared" si="343"/>
        <v>182.41752194215113</v>
      </c>
      <c r="Q2413">
        <f t="shared" si="344"/>
        <v>0</v>
      </c>
      <c r="R2413">
        <f>$D$2*tarifas!$D$12/24</f>
        <v>1.4541666666666666</v>
      </c>
      <c r="S2413" t="e">
        <f>VLOOKUP(E2413&amp;" "&amp;F2413,tarifas!$A$13:$D$20,4,FALSE)*P2413</f>
        <v>#N/A</v>
      </c>
      <c r="T2413">
        <f>IF(F2413="COD1",tarifas!$D$11*(SUMIFS($P$11:$P$8770,$F$11:$F$8770,"=COD1",$B$11:$B$8770,"="&amp;B2413)/COUNTIFS($F$11:$F$8770,"=COD1",$B$11:$B$8770,"="&amp;B2413))/COUNTIFS($A$11:$A$8770,"="&amp;A2413,$F$11:$F$8770,"=COD1"),0)</f>
        <v>0</v>
      </c>
      <c r="U2413" t="e">
        <f>(VLOOKUP(F2413,tarifas!$C$7:$D$10,2,FALSE)+tarifas!$D$21)*datos!P2413</f>
        <v>#N/A</v>
      </c>
      <c r="V2413" t="e">
        <f t="shared" si="345"/>
        <v>#N/A</v>
      </c>
      <c r="W2413">
        <f t="shared" si="346"/>
        <v>0</v>
      </c>
    </row>
    <row r="2414" spans="1:23" x14ac:dyDescent="0.25">
      <c r="A2414">
        <f t="shared" si="339"/>
        <v>100</v>
      </c>
      <c r="B2414">
        <f t="shared" si="340"/>
        <v>4</v>
      </c>
      <c r="C2414" s="1">
        <f t="shared" si="347"/>
        <v>41740.124999994172</v>
      </c>
      <c r="D2414" s="7">
        <v>0</v>
      </c>
      <c r="E2414" s="7"/>
      <c r="G2414">
        <v>25</v>
      </c>
      <c r="H2414" s="12">
        <v>183.33206959776362</v>
      </c>
      <c r="I2414" s="13">
        <f>$D$2*tarifas!$D$12/24</f>
        <v>1.4541666666666666</v>
      </c>
      <c r="J2414" s="13" t="e">
        <f>VLOOKUP(E2414&amp;" "&amp;F2414,tarifas!$A$13:$D$20,4,FALSE)*H2414</f>
        <v>#N/A</v>
      </c>
      <c r="K2414" s="13">
        <f>IF(F2414="COD1",tarifas!$D$11*(SUMIFS($H$11:$H$8770,$F$11:$F$8770,"=COD1",$B$11:$B$8770,"="&amp;B2414)/COUNTIFS($F$11:$F$8770,"=COD1",$B$11:$B$8770,"="&amp;B2414))/COUNTIFS($A$11:$A$8770,"="&amp;A2414,$F$11:$F$8770,"=COD1"),0)</f>
        <v>0</v>
      </c>
      <c r="L2414" s="13" t="e">
        <f>(VLOOKUP(F2414,tarifas!$C$7:$D$10,2,FALSE)+tarifas!$D$21)*datos!H2414</f>
        <v>#N/A</v>
      </c>
      <c r="M2414">
        <v>0</v>
      </c>
      <c r="N2414" s="13" t="e">
        <f t="shared" si="341"/>
        <v>#N/A</v>
      </c>
      <c r="O2414">
        <f t="shared" si="342"/>
        <v>0</v>
      </c>
      <c r="P2414" s="12">
        <f t="shared" si="343"/>
        <v>183.33206959776362</v>
      </c>
      <c r="Q2414">
        <f t="shared" si="344"/>
        <v>0</v>
      </c>
      <c r="R2414">
        <f>$D$2*tarifas!$D$12/24</f>
        <v>1.4541666666666666</v>
      </c>
      <c r="S2414" t="e">
        <f>VLOOKUP(E2414&amp;" "&amp;F2414,tarifas!$A$13:$D$20,4,FALSE)*P2414</f>
        <v>#N/A</v>
      </c>
      <c r="T2414">
        <f>IF(F2414="COD1",tarifas!$D$11*(SUMIFS($P$11:$P$8770,$F$11:$F$8770,"=COD1",$B$11:$B$8770,"="&amp;B2414)/COUNTIFS($F$11:$F$8770,"=COD1",$B$11:$B$8770,"="&amp;B2414))/COUNTIFS($A$11:$A$8770,"="&amp;A2414,$F$11:$F$8770,"=COD1"),0)</f>
        <v>0</v>
      </c>
      <c r="U2414" t="e">
        <f>(VLOOKUP(F2414,tarifas!$C$7:$D$10,2,FALSE)+tarifas!$D$21)*datos!P2414</f>
        <v>#N/A</v>
      </c>
      <c r="V2414" t="e">
        <f t="shared" si="345"/>
        <v>#N/A</v>
      </c>
      <c r="W2414">
        <f t="shared" si="346"/>
        <v>0</v>
      </c>
    </row>
    <row r="2415" spans="1:23" x14ac:dyDescent="0.25">
      <c r="A2415">
        <f t="shared" si="339"/>
        <v>100</v>
      </c>
      <c r="B2415">
        <f t="shared" si="340"/>
        <v>4</v>
      </c>
      <c r="C2415" s="1">
        <f t="shared" si="347"/>
        <v>41740.166666660836</v>
      </c>
      <c r="D2415" s="7">
        <v>0</v>
      </c>
      <c r="E2415" s="7"/>
      <c r="G2415">
        <v>25</v>
      </c>
      <c r="H2415" s="12">
        <v>181.25061332012805</v>
      </c>
      <c r="I2415" s="13">
        <f>$D$2*tarifas!$D$12/24</f>
        <v>1.4541666666666666</v>
      </c>
      <c r="J2415" s="13" t="e">
        <f>VLOOKUP(E2415&amp;" "&amp;F2415,tarifas!$A$13:$D$20,4,FALSE)*H2415</f>
        <v>#N/A</v>
      </c>
      <c r="K2415" s="13">
        <f>IF(F2415="COD1",tarifas!$D$11*(SUMIFS($H$11:$H$8770,$F$11:$F$8770,"=COD1",$B$11:$B$8770,"="&amp;B2415)/COUNTIFS($F$11:$F$8770,"=COD1",$B$11:$B$8770,"="&amp;B2415))/COUNTIFS($A$11:$A$8770,"="&amp;A2415,$F$11:$F$8770,"=COD1"),0)</f>
        <v>0</v>
      </c>
      <c r="L2415" s="13" t="e">
        <f>(VLOOKUP(F2415,tarifas!$C$7:$D$10,2,FALSE)+tarifas!$D$21)*datos!H2415</f>
        <v>#N/A</v>
      </c>
      <c r="M2415">
        <v>0</v>
      </c>
      <c r="N2415" s="13" t="e">
        <f t="shared" si="341"/>
        <v>#N/A</v>
      </c>
      <c r="O2415">
        <f t="shared" si="342"/>
        <v>0</v>
      </c>
      <c r="P2415" s="12">
        <f t="shared" si="343"/>
        <v>181.25061332012805</v>
      </c>
      <c r="Q2415">
        <f t="shared" si="344"/>
        <v>0</v>
      </c>
      <c r="R2415">
        <f>$D$2*tarifas!$D$12/24</f>
        <v>1.4541666666666666</v>
      </c>
      <c r="S2415" t="e">
        <f>VLOOKUP(E2415&amp;" "&amp;F2415,tarifas!$A$13:$D$20,4,FALSE)*P2415</f>
        <v>#N/A</v>
      </c>
      <c r="T2415">
        <f>IF(F2415="COD1",tarifas!$D$11*(SUMIFS($P$11:$P$8770,$F$11:$F$8770,"=COD1",$B$11:$B$8770,"="&amp;B2415)/COUNTIFS($F$11:$F$8770,"=COD1",$B$11:$B$8770,"="&amp;B2415))/COUNTIFS($A$11:$A$8770,"="&amp;A2415,$F$11:$F$8770,"=COD1"),0)</f>
        <v>0</v>
      </c>
      <c r="U2415" t="e">
        <f>(VLOOKUP(F2415,tarifas!$C$7:$D$10,2,FALSE)+tarifas!$D$21)*datos!P2415</f>
        <v>#N/A</v>
      </c>
      <c r="V2415" t="e">
        <f t="shared" si="345"/>
        <v>#N/A</v>
      </c>
      <c r="W2415">
        <f t="shared" si="346"/>
        <v>0</v>
      </c>
    </row>
    <row r="2416" spans="1:23" x14ac:dyDescent="0.25">
      <c r="A2416">
        <f t="shared" si="339"/>
        <v>100</v>
      </c>
      <c r="B2416">
        <f t="shared" si="340"/>
        <v>4</v>
      </c>
      <c r="C2416" s="1">
        <f t="shared" si="347"/>
        <v>41740.2083333275</v>
      </c>
      <c r="D2416" s="7">
        <v>0</v>
      </c>
      <c r="E2416" s="7"/>
      <c r="G2416">
        <v>28.69</v>
      </c>
      <c r="H2416" s="12">
        <v>179.55121837503864</v>
      </c>
      <c r="I2416" s="13">
        <f>$D$2*tarifas!$D$12/24</f>
        <v>1.4541666666666666</v>
      </c>
      <c r="J2416" s="13" t="e">
        <f>VLOOKUP(E2416&amp;" "&amp;F2416,tarifas!$A$13:$D$20,4,FALSE)*H2416</f>
        <v>#N/A</v>
      </c>
      <c r="K2416" s="13">
        <f>IF(F2416="COD1",tarifas!$D$11*(SUMIFS($H$11:$H$8770,$F$11:$F$8770,"=COD1",$B$11:$B$8770,"="&amp;B2416)/COUNTIFS($F$11:$F$8770,"=COD1",$B$11:$B$8770,"="&amp;B2416))/COUNTIFS($A$11:$A$8770,"="&amp;A2416,$F$11:$F$8770,"=COD1"),0)</f>
        <v>0</v>
      </c>
      <c r="L2416" s="13" t="e">
        <f>(VLOOKUP(F2416,tarifas!$C$7:$D$10,2,FALSE)+tarifas!$D$21)*datos!H2416</f>
        <v>#N/A</v>
      </c>
      <c r="M2416">
        <v>0</v>
      </c>
      <c r="N2416" s="13" t="e">
        <f t="shared" si="341"/>
        <v>#N/A</v>
      </c>
      <c r="O2416">
        <f t="shared" si="342"/>
        <v>0</v>
      </c>
      <c r="P2416" s="12">
        <f t="shared" si="343"/>
        <v>179.55121837503864</v>
      </c>
      <c r="Q2416">
        <f t="shared" si="344"/>
        <v>0</v>
      </c>
      <c r="R2416">
        <f>$D$2*tarifas!$D$12/24</f>
        <v>1.4541666666666666</v>
      </c>
      <c r="S2416" t="e">
        <f>VLOOKUP(E2416&amp;" "&amp;F2416,tarifas!$A$13:$D$20,4,FALSE)*P2416</f>
        <v>#N/A</v>
      </c>
      <c r="T2416">
        <f>IF(F2416="COD1",tarifas!$D$11*(SUMIFS($P$11:$P$8770,$F$11:$F$8770,"=COD1",$B$11:$B$8770,"="&amp;B2416)/COUNTIFS($F$11:$F$8770,"=COD1",$B$11:$B$8770,"="&amp;B2416))/COUNTIFS($A$11:$A$8770,"="&amp;A2416,$F$11:$F$8770,"=COD1"),0)</f>
        <v>0</v>
      </c>
      <c r="U2416" t="e">
        <f>(VLOOKUP(F2416,tarifas!$C$7:$D$10,2,FALSE)+tarifas!$D$21)*datos!P2416</f>
        <v>#N/A</v>
      </c>
      <c r="V2416" t="e">
        <f t="shared" si="345"/>
        <v>#N/A</v>
      </c>
      <c r="W2416">
        <f t="shared" si="346"/>
        <v>0</v>
      </c>
    </row>
    <row r="2417" spans="1:23" x14ac:dyDescent="0.25">
      <c r="A2417">
        <f t="shared" si="339"/>
        <v>100</v>
      </c>
      <c r="B2417">
        <f t="shared" si="340"/>
        <v>4</v>
      </c>
      <c r="C2417" s="1">
        <f t="shared" si="347"/>
        <v>41740.249999994165</v>
      </c>
      <c r="D2417" s="7">
        <v>0</v>
      </c>
      <c r="E2417" s="7"/>
      <c r="G2417">
        <v>30.01</v>
      </c>
      <c r="H2417" s="12">
        <v>201.22058240479984</v>
      </c>
      <c r="I2417" s="13">
        <f>$D$2*tarifas!$D$12/24</f>
        <v>1.4541666666666666</v>
      </c>
      <c r="J2417" s="13" t="e">
        <f>VLOOKUP(E2417&amp;" "&amp;F2417,tarifas!$A$13:$D$20,4,FALSE)*H2417</f>
        <v>#N/A</v>
      </c>
      <c r="K2417" s="13">
        <f>IF(F2417="COD1",tarifas!$D$11*(SUMIFS($H$11:$H$8770,$F$11:$F$8770,"=COD1",$B$11:$B$8770,"="&amp;B2417)/COUNTIFS($F$11:$F$8770,"=COD1",$B$11:$B$8770,"="&amp;B2417))/COUNTIFS($A$11:$A$8770,"="&amp;A2417,$F$11:$F$8770,"=COD1"),0)</f>
        <v>0</v>
      </c>
      <c r="L2417" s="13" t="e">
        <f>(VLOOKUP(F2417,tarifas!$C$7:$D$10,2,FALSE)+tarifas!$D$21)*datos!H2417</f>
        <v>#N/A</v>
      </c>
      <c r="M2417">
        <v>29.891639999999999</v>
      </c>
      <c r="N2417" s="13" t="e">
        <f t="shared" si="341"/>
        <v>#N/A</v>
      </c>
      <c r="O2417">
        <f t="shared" si="342"/>
        <v>29.891639999999999</v>
      </c>
      <c r="P2417" s="12">
        <f t="shared" si="343"/>
        <v>171.32894240479985</v>
      </c>
      <c r="Q2417">
        <f t="shared" si="344"/>
        <v>0</v>
      </c>
      <c r="R2417">
        <f>$D$2*tarifas!$D$12/24</f>
        <v>1.4541666666666666</v>
      </c>
      <c r="S2417" t="e">
        <f>VLOOKUP(E2417&amp;" "&amp;F2417,tarifas!$A$13:$D$20,4,FALSE)*P2417</f>
        <v>#N/A</v>
      </c>
      <c r="T2417">
        <f>IF(F2417="COD1",tarifas!$D$11*(SUMIFS($P$11:$P$8770,$F$11:$F$8770,"=COD1",$B$11:$B$8770,"="&amp;B2417)/COUNTIFS($F$11:$F$8770,"=COD1",$B$11:$B$8770,"="&amp;B2417))/COUNTIFS($A$11:$A$8770,"="&amp;A2417,$F$11:$F$8770,"=COD1"),0)</f>
        <v>0</v>
      </c>
      <c r="U2417" t="e">
        <f>(VLOOKUP(F2417,tarifas!$C$7:$D$10,2,FALSE)+tarifas!$D$21)*datos!P2417</f>
        <v>#N/A</v>
      </c>
      <c r="V2417" t="e">
        <f t="shared" si="345"/>
        <v>#N/A</v>
      </c>
      <c r="W2417">
        <f t="shared" si="346"/>
        <v>0</v>
      </c>
    </row>
    <row r="2418" spans="1:23" x14ac:dyDescent="0.25">
      <c r="A2418">
        <f t="shared" si="339"/>
        <v>100</v>
      </c>
      <c r="B2418">
        <f t="shared" si="340"/>
        <v>4</v>
      </c>
      <c r="C2418" s="1">
        <f t="shared" si="347"/>
        <v>41740.291666660829</v>
      </c>
      <c r="D2418" s="7">
        <v>17.257575757575761</v>
      </c>
      <c r="E2418" s="7"/>
      <c r="G2418">
        <v>31.81</v>
      </c>
      <c r="H2418" s="12">
        <v>272.83926131173894</v>
      </c>
      <c r="I2418" s="13">
        <f>$D$2*tarifas!$D$12/24</f>
        <v>1.4541666666666666</v>
      </c>
      <c r="J2418" s="13" t="e">
        <f>VLOOKUP(E2418&amp;" "&amp;F2418,tarifas!$A$13:$D$20,4,FALSE)*H2418</f>
        <v>#N/A</v>
      </c>
      <c r="K2418" s="13">
        <f>IF(F2418="COD1",tarifas!$D$11*(SUMIFS($H$11:$H$8770,$F$11:$F$8770,"=COD1",$B$11:$B$8770,"="&amp;B2418)/COUNTIFS($F$11:$F$8770,"=COD1",$B$11:$B$8770,"="&amp;B2418))/COUNTIFS($A$11:$A$8770,"="&amp;A2418,$F$11:$F$8770,"=COD1"),0)</f>
        <v>0</v>
      </c>
      <c r="L2418" s="13" t="e">
        <f>(VLOOKUP(F2418,tarifas!$C$7:$D$10,2,FALSE)+tarifas!$D$21)*datos!H2418</f>
        <v>#N/A</v>
      </c>
      <c r="M2418">
        <v>168.35148000000001</v>
      </c>
      <c r="N2418" s="13" t="e">
        <f t="shared" si="341"/>
        <v>#N/A</v>
      </c>
      <c r="O2418">
        <f t="shared" si="342"/>
        <v>168.35148000000001</v>
      </c>
      <c r="P2418" s="12">
        <f t="shared" si="343"/>
        <v>104.48778131173893</v>
      </c>
      <c r="Q2418">
        <f t="shared" si="344"/>
        <v>0</v>
      </c>
      <c r="R2418">
        <f>$D$2*tarifas!$D$12/24</f>
        <v>1.4541666666666666</v>
      </c>
      <c r="S2418" t="e">
        <f>VLOOKUP(E2418&amp;" "&amp;F2418,tarifas!$A$13:$D$20,4,FALSE)*P2418</f>
        <v>#N/A</v>
      </c>
      <c r="T2418">
        <f>IF(F2418="COD1",tarifas!$D$11*(SUMIFS($P$11:$P$8770,$F$11:$F$8770,"=COD1",$B$11:$B$8770,"="&amp;B2418)/COUNTIFS($F$11:$F$8770,"=COD1",$B$11:$B$8770,"="&amp;B2418))/COUNTIFS($A$11:$A$8770,"="&amp;A2418,$F$11:$F$8770,"=COD1"),0)</f>
        <v>0</v>
      </c>
      <c r="U2418" t="e">
        <f>(VLOOKUP(F2418,tarifas!$C$7:$D$10,2,FALSE)+tarifas!$D$21)*datos!P2418</f>
        <v>#N/A</v>
      </c>
      <c r="V2418" t="e">
        <f t="shared" si="345"/>
        <v>#N/A</v>
      </c>
      <c r="W2418">
        <f t="shared" si="346"/>
        <v>0</v>
      </c>
    </row>
    <row r="2419" spans="1:23" x14ac:dyDescent="0.25">
      <c r="A2419">
        <f t="shared" si="339"/>
        <v>100</v>
      </c>
      <c r="B2419">
        <f t="shared" si="340"/>
        <v>4</v>
      </c>
      <c r="C2419" s="1">
        <f t="shared" si="347"/>
        <v>41740.333333327493</v>
      </c>
      <c r="D2419" s="7">
        <v>69.030303030303045</v>
      </c>
      <c r="E2419" s="7"/>
      <c r="G2419">
        <v>34.78</v>
      </c>
      <c r="H2419" s="12">
        <v>442.24146167407253</v>
      </c>
      <c r="I2419" s="13">
        <f>$D$2*tarifas!$D$12/24</f>
        <v>1.4541666666666666</v>
      </c>
      <c r="J2419" s="13" t="e">
        <f>VLOOKUP(E2419&amp;" "&amp;F2419,tarifas!$A$13:$D$20,4,FALSE)*H2419</f>
        <v>#N/A</v>
      </c>
      <c r="K2419" s="13">
        <f>IF(F2419="COD1",tarifas!$D$11*(SUMIFS($H$11:$H$8770,$F$11:$F$8770,"=COD1",$B$11:$B$8770,"="&amp;B2419)/COUNTIFS($F$11:$F$8770,"=COD1",$B$11:$B$8770,"="&amp;B2419))/COUNTIFS($A$11:$A$8770,"="&amp;A2419,$F$11:$F$8770,"=COD1"),0)</f>
        <v>0</v>
      </c>
      <c r="L2419" s="13" t="e">
        <f>(VLOOKUP(F2419,tarifas!$C$7:$D$10,2,FALSE)+tarifas!$D$21)*datos!H2419</f>
        <v>#N/A</v>
      </c>
      <c r="M2419">
        <v>306.48412000000002</v>
      </c>
      <c r="N2419" s="13" t="e">
        <f t="shared" si="341"/>
        <v>#N/A</v>
      </c>
      <c r="O2419">
        <f t="shared" si="342"/>
        <v>306.48412000000002</v>
      </c>
      <c r="P2419" s="12">
        <f t="shared" si="343"/>
        <v>135.75734167407251</v>
      </c>
      <c r="Q2419">
        <f t="shared" si="344"/>
        <v>0</v>
      </c>
      <c r="R2419">
        <f>$D$2*tarifas!$D$12/24</f>
        <v>1.4541666666666666</v>
      </c>
      <c r="S2419" t="e">
        <f>VLOOKUP(E2419&amp;" "&amp;F2419,tarifas!$A$13:$D$20,4,FALSE)*P2419</f>
        <v>#N/A</v>
      </c>
      <c r="T2419">
        <f>IF(F2419="COD1",tarifas!$D$11*(SUMIFS($P$11:$P$8770,$F$11:$F$8770,"=COD1",$B$11:$B$8770,"="&amp;B2419)/COUNTIFS($F$11:$F$8770,"=COD1",$B$11:$B$8770,"="&amp;B2419))/COUNTIFS($A$11:$A$8770,"="&amp;A2419,$F$11:$F$8770,"=COD1"),0)</f>
        <v>0</v>
      </c>
      <c r="U2419" t="e">
        <f>(VLOOKUP(F2419,tarifas!$C$7:$D$10,2,FALSE)+tarifas!$D$21)*datos!P2419</f>
        <v>#N/A</v>
      </c>
      <c r="V2419" t="e">
        <f t="shared" si="345"/>
        <v>#N/A</v>
      </c>
      <c r="W2419">
        <f t="shared" si="346"/>
        <v>0</v>
      </c>
    </row>
    <row r="2420" spans="1:23" x14ac:dyDescent="0.25">
      <c r="A2420">
        <f t="shared" si="339"/>
        <v>100</v>
      </c>
      <c r="B2420">
        <f t="shared" si="340"/>
        <v>4</v>
      </c>
      <c r="C2420" s="1">
        <f t="shared" si="347"/>
        <v>41740.374999994157</v>
      </c>
      <c r="D2420" s="7">
        <v>247.0151515151515</v>
      </c>
      <c r="E2420" s="7"/>
      <c r="G2420">
        <v>32.4</v>
      </c>
      <c r="H2420" s="12">
        <v>511.21576738694904</v>
      </c>
      <c r="I2420" s="13">
        <f>$D$2*tarifas!$D$12/24</f>
        <v>1.4541666666666666</v>
      </c>
      <c r="J2420" s="13" t="e">
        <f>VLOOKUP(E2420&amp;" "&amp;F2420,tarifas!$A$13:$D$20,4,FALSE)*H2420</f>
        <v>#N/A</v>
      </c>
      <c r="K2420" s="13">
        <f>IF(F2420="COD1",tarifas!$D$11*(SUMIFS($H$11:$H$8770,$F$11:$F$8770,"=COD1",$B$11:$B$8770,"="&amp;B2420)/COUNTIFS($F$11:$F$8770,"=COD1",$B$11:$B$8770,"="&amp;B2420))/COUNTIFS($A$11:$A$8770,"="&amp;A2420,$F$11:$F$8770,"=COD1"),0)</f>
        <v>0</v>
      </c>
      <c r="L2420" s="13" t="e">
        <f>(VLOOKUP(F2420,tarifas!$C$7:$D$10,2,FALSE)+tarifas!$D$21)*datos!H2420</f>
        <v>#N/A</v>
      </c>
      <c r="M2420">
        <v>407.78101000000004</v>
      </c>
      <c r="N2420" s="13" t="e">
        <f t="shared" si="341"/>
        <v>#N/A</v>
      </c>
      <c r="O2420">
        <f t="shared" si="342"/>
        <v>407.78101000000004</v>
      </c>
      <c r="P2420" s="12">
        <f t="shared" si="343"/>
        <v>103.434757386949</v>
      </c>
      <c r="Q2420">
        <f t="shared" si="344"/>
        <v>0</v>
      </c>
      <c r="R2420">
        <f>$D$2*tarifas!$D$12/24</f>
        <v>1.4541666666666666</v>
      </c>
      <c r="S2420" t="e">
        <f>VLOOKUP(E2420&amp;" "&amp;F2420,tarifas!$A$13:$D$20,4,FALSE)*P2420</f>
        <v>#N/A</v>
      </c>
      <c r="T2420">
        <f>IF(F2420="COD1",tarifas!$D$11*(SUMIFS($P$11:$P$8770,$F$11:$F$8770,"=COD1",$B$11:$B$8770,"="&amp;B2420)/COUNTIFS($F$11:$F$8770,"=COD1",$B$11:$B$8770,"="&amp;B2420))/COUNTIFS($A$11:$A$8770,"="&amp;A2420,$F$11:$F$8770,"=COD1"),0)</f>
        <v>0</v>
      </c>
      <c r="U2420" t="e">
        <f>(VLOOKUP(F2420,tarifas!$C$7:$D$10,2,FALSE)+tarifas!$D$21)*datos!P2420</f>
        <v>#N/A</v>
      </c>
      <c r="V2420" t="e">
        <f t="shared" si="345"/>
        <v>#N/A</v>
      </c>
      <c r="W2420">
        <f t="shared" si="346"/>
        <v>0</v>
      </c>
    </row>
    <row r="2421" spans="1:23" x14ac:dyDescent="0.25">
      <c r="A2421">
        <f t="shared" si="339"/>
        <v>100</v>
      </c>
      <c r="B2421">
        <f t="shared" si="340"/>
        <v>4</v>
      </c>
      <c r="C2421" s="1">
        <f t="shared" si="347"/>
        <v>41740.416666660822</v>
      </c>
      <c r="D2421" s="7">
        <v>264.78787878787881</v>
      </c>
      <c r="E2421" s="7"/>
      <c r="G2421">
        <v>30.9</v>
      </c>
      <c r="H2421" s="12">
        <v>550.16168690177858</v>
      </c>
      <c r="I2421" s="13">
        <f>$D$2*tarifas!$D$12/24</f>
        <v>1.4541666666666666</v>
      </c>
      <c r="J2421" s="13" t="e">
        <f>VLOOKUP(E2421&amp;" "&amp;F2421,tarifas!$A$13:$D$20,4,FALSE)*H2421</f>
        <v>#N/A</v>
      </c>
      <c r="K2421" s="13">
        <f>IF(F2421="COD1",tarifas!$D$11*(SUMIFS($H$11:$H$8770,$F$11:$F$8770,"=COD1",$B$11:$B$8770,"="&amp;B2421)/COUNTIFS($F$11:$F$8770,"=COD1",$B$11:$B$8770,"="&amp;B2421))/COUNTIFS($A$11:$A$8770,"="&amp;A2421,$F$11:$F$8770,"=COD1"),0)</f>
        <v>0</v>
      </c>
      <c r="L2421" s="13" t="e">
        <f>(VLOOKUP(F2421,tarifas!$C$7:$D$10,2,FALSE)+tarifas!$D$21)*datos!H2421</f>
        <v>#N/A</v>
      </c>
      <c r="M2421">
        <v>473.43268999999998</v>
      </c>
      <c r="N2421" s="13" t="e">
        <f t="shared" si="341"/>
        <v>#N/A</v>
      </c>
      <c r="O2421">
        <f t="shared" si="342"/>
        <v>473.43268999999998</v>
      </c>
      <c r="P2421" s="12">
        <f t="shared" si="343"/>
        <v>76.728996901778601</v>
      </c>
      <c r="Q2421">
        <f t="shared" si="344"/>
        <v>0</v>
      </c>
      <c r="R2421">
        <f>$D$2*tarifas!$D$12/24</f>
        <v>1.4541666666666666</v>
      </c>
      <c r="S2421" t="e">
        <f>VLOOKUP(E2421&amp;" "&amp;F2421,tarifas!$A$13:$D$20,4,FALSE)*P2421</f>
        <v>#N/A</v>
      </c>
      <c r="T2421">
        <f>IF(F2421="COD1",tarifas!$D$11*(SUMIFS($P$11:$P$8770,$F$11:$F$8770,"=COD1",$B$11:$B$8770,"="&amp;B2421)/COUNTIFS($F$11:$F$8770,"=COD1",$B$11:$B$8770,"="&amp;B2421))/COUNTIFS($A$11:$A$8770,"="&amp;A2421,$F$11:$F$8770,"=COD1"),0)</f>
        <v>0</v>
      </c>
      <c r="U2421" t="e">
        <f>(VLOOKUP(F2421,tarifas!$C$7:$D$10,2,FALSE)+tarifas!$D$21)*datos!P2421</f>
        <v>#N/A</v>
      </c>
      <c r="V2421" t="e">
        <f t="shared" si="345"/>
        <v>#N/A</v>
      </c>
      <c r="W2421">
        <f t="shared" si="346"/>
        <v>0</v>
      </c>
    </row>
    <row r="2422" spans="1:23" x14ac:dyDescent="0.25">
      <c r="A2422">
        <f t="shared" si="339"/>
        <v>100</v>
      </c>
      <c r="B2422">
        <f t="shared" si="340"/>
        <v>4</v>
      </c>
      <c r="C2422" s="1">
        <f t="shared" si="347"/>
        <v>41740.458333327486</v>
      </c>
      <c r="D2422" s="7">
        <v>401.04545454545456</v>
      </c>
      <c r="E2422" s="7"/>
      <c r="G2422">
        <v>30.71</v>
      </c>
      <c r="H2422" s="12">
        <v>384.16058784161805</v>
      </c>
      <c r="I2422" s="13">
        <f>$D$2*tarifas!$D$12/24</f>
        <v>1.4541666666666666</v>
      </c>
      <c r="J2422" s="13" t="e">
        <f>VLOOKUP(E2422&amp;" "&amp;F2422,tarifas!$A$13:$D$20,4,FALSE)*H2422</f>
        <v>#N/A</v>
      </c>
      <c r="K2422" s="13">
        <f>IF(F2422="COD1",tarifas!$D$11*(SUMIFS($H$11:$H$8770,$F$11:$F$8770,"=COD1",$B$11:$B$8770,"="&amp;B2422)/COUNTIFS($F$11:$F$8770,"=COD1",$B$11:$B$8770,"="&amp;B2422))/COUNTIFS($A$11:$A$8770,"="&amp;A2422,$F$11:$F$8770,"=COD1"),0)</f>
        <v>0</v>
      </c>
      <c r="L2422" s="13" t="e">
        <f>(VLOOKUP(F2422,tarifas!$C$7:$D$10,2,FALSE)+tarifas!$D$21)*datos!H2422</f>
        <v>#N/A</v>
      </c>
      <c r="M2422">
        <v>507.59634999999997</v>
      </c>
      <c r="N2422" s="13" t="e">
        <f t="shared" si="341"/>
        <v>#N/A</v>
      </c>
      <c r="O2422">
        <f t="shared" si="342"/>
        <v>384.16058784161805</v>
      </c>
      <c r="P2422" s="12">
        <f t="shared" si="343"/>
        <v>0</v>
      </c>
      <c r="Q2422">
        <f t="shared" si="344"/>
        <v>123.43576215838192</v>
      </c>
      <c r="R2422">
        <f>$D$2*tarifas!$D$12/24</f>
        <v>1.4541666666666666</v>
      </c>
      <c r="S2422" t="e">
        <f>VLOOKUP(E2422&amp;" "&amp;F2422,tarifas!$A$13:$D$20,4,FALSE)*P2422</f>
        <v>#N/A</v>
      </c>
      <c r="T2422">
        <f>IF(F2422="COD1",tarifas!$D$11*(SUMIFS($P$11:$P$8770,$F$11:$F$8770,"=COD1",$B$11:$B$8770,"="&amp;B2422)/COUNTIFS($F$11:$F$8770,"=COD1",$B$11:$B$8770,"="&amp;B2422))/COUNTIFS($A$11:$A$8770,"="&amp;A2422,$F$11:$F$8770,"=COD1"),0)</f>
        <v>0</v>
      </c>
      <c r="U2422" t="e">
        <f>(VLOOKUP(F2422,tarifas!$C$7:$D$10,2,FALSE)+tarifas!$D$21)*datos!P2422</f>
        <v>#N/A</v>
      </c>
      <c r="V2422" t="e">
        <f t="shared" si="345"/>
        <v>#N/A</v>
      </c>
      <c r="W2422">
        <f t="shared" si="346"/>
        <v>3.4116410302955185</v>
      </c>
    </row>
    <row r="2423" spans="1:23" x14ac:dyDescent="0.25">
      <c r="A2423">
        <f t="shared" si="339"/>
        <v>100</v>
      </c>
      <c r="B2423">
        <f t="shared" si="340"/>
        <v>4</v>
      </c>
      <c r="C2423" s="1">
        <f t="shared" si="347"/>
        <v>41740.49999999415</v>
      </c>
      <c r="D2423" s="7">
        <v>316.30303030303031</v>
      </c>
      <c r="E2423" s="7"/>
      <c r="G2423">
        <v>30.69</v>
      </c>
      <c r="H2423" s="12">
        <v>361.38470200599812</v>
      </c>
      <c r="I2423" s="13">
        <f>$D$2*tarifas!$D$12/24</f>
        <v>1.4541666666666666</v>
      </c>
      <c r="J2423" s="13" t="e">
        <f>VLOOKUP(E2423&amp;" "&amp;F2423,tarifas!$A$13:$D$20,4,FALSE)*H2423</f>
        <v>#N/A</v>
      </c>
      <c r="K2423" s="13">
        <f>IF(F2423="COD1",tarifas!$D$11*(SUMIFS($H$11:$H$8770,$F$11:$F$8770,"=COD1",$B$11:$B$8770,"="&amp;B2423)/COUNTIFS($F$11:$F$8770,"=COD1",$B$11:$B$8770,"="&amp;B2423))/COUNTIFS($A$11:$A$8770,"="&amp;A2423,$F$11:$F$8770,"=COD1"),0)</f>
        <v>0</v>
      </c>
      <c r="L2423" s="13" t="e">
        <f>(VLOOKUP(F2423,tarifas!$C$7:$D$10,2,FALSE)+tarifas!$D$21)*datos!H2423</f>
        <v>#N/A</v>
      </c>
      <c r="M2423">
        <v>509.99853999999999</v>
      </c>
      <c r="N2423" s="13" t="e">
        <f t="shared" si="341"/>
        <v>#N/A</v>
      </c>
      <c r="O2423">
        <f t="shared" si="342"/>
        <v>361.38470200599812</v>
      </c>
      <c r="P2423" s="12">
        <f t="shared" si="343"/>
        <v>0</v>
      </c>
      <c r="Q2423">
        <f t="shared" si="344"/>
        <v>148.61383799400187</v>
      </c>
      <c r="R2423">
        <f>$D$2*tarifas!$D$12/24</f>
        <v>1.4541666666666666</v>
      </c>
      <c r="S2423" t="e">
        <f>VLOOKUP(E2423&amp;" "&amp;F2423,tarifas!$A$13:$D$20,4,FALSE)*P2423</f>
        <v>#N/A</v>
      </c>
      <c r="T2423">
        <f>IF(F2423="COD1",tarifas!$D$11*(SUMIFS($P$11:$P$8770,$F$11:$F$8770,"=COD1",$B$11:$B$8770,"="&amp;B2423)/COUNTIFS($F$11:$F$8770,"=COD1",$B$11:$B$8770,"="&amp;B2423))/COUNTIFS($A$11:$A$8770,"="&amp;A2423,$F$11:$F$8770,"=COD1"),0)</f>
        <v>0</v>
      </c>
      <c r="U2423" t="e">
        <f>(VLOOKUP(F2423,tarifas!$C$7:$D$10,2,FALSE)+tarifas!$D$21)*datos!P2423</f>
        <v>#N/A</v>
      </c>
      <c r="V2423" t="e">
        <f t="shared" si="345"/>
        <v>#N/A</v>
      </c>
      <c r="W2423">
        <f t="shared" si="346"/>
        <v>4.1048628192323262</v>
      </c>
    </row>
    <row r="2424" spans="1:23" x14ac:dyDescent="0.25">
      <c r="A2424">
        <f t="shared" si="339"/>
        <v>100</v>
      </c>
      <c r="B2424">
        <f t="shared" si="340"/>
        <v>4</v>
      </c>
      <c r="C2424" s="1">
        <f t="shared" si="347"/>
        <v>41740.541666660814</v>
      </c>
      <c r="D2424" s="7">
        <v>347.9848484848485</v>
      </c>
      <c r="E2424" s="7"/>
      <c r="G2424">
        <v>29</v>
      </c>
      <c r="H2424" s="12">
        <v>476.76077203490365</v>
      </c>
      <c r="I2424" s="13">
        <f>$D$2*tarifas!$D$12/24</f>
        <v>1.4541666666666666</v>
      </c>
      <c r="J2424" s="13" t="e">
        <f>VLOOKUP(E2424&amp;" "&amp;F2424,tarifas!$A$13:$D$20,4,FALSE)*H2424</f>
        <v>#N/A</v>
      </c>
      <c r="K2424" s="13">
        <f>IF(F2424="COD1",tarifas!$D$11*(SUMIFS($H$11:$H$8770,$F$11:$F$8770,"=COD1",$B$11:$B$8770,"="&amp;B2424)/COUNTIFS($F$11:$F$8770,"=COD1",$B$11:$B$8770,"="&amp;B2424))/COUNTIFS($A$11:$A$8770,"="&amp;A2424,$F$11:$F$8770,"=COD1"),0)</f>
        <v>0</v>
      </c>
      <c r="L2424" s="13" t="e">
        <f>(VLOOKUP(F2424,tarifas!$C$7:$D$10,2,FALSE)+tarifas!$D$21)*datos!H2424</f>
        <v>#N/A</v>
      </c>
      <c r="M2424">
        <v>488.01683000000003</v>
      </c>
      <c r="N2424" s="13" t="e">
        <f t="shared" si="341"/>
        <v>#N/A</v>
      </c>
      <c r="O2424">
        <f t="shared" si="342"/>
        <v>476.76077203490365</v>
      </c>
      <c r="P2424" s="12">
        <f t="shared" si="343"/>
        <v>0</v>
      </c>
      <c r="Q2424">
        <f t="shared" si="344"/>
        <v>11.256057965096375</v>
      </c>
      <c r="R2424">
        <f>$D$2*tarifas!$D$12/24</f>
        <v>1.4541666666666666</v>
      </c>
      <c r="S2424" t="e">
        <f>VLOOKUP(E2424&amp;" "&amp;F2424,tarifas!$A$13:$D$20,4,FALSE)*P2424</f>
        <v>#N/A</v>
      </c>
      <c r="T2424">
        <f>IF(F2424="COD1",tarifas!$D$11*(SUMIFS($P$11:$P$8770,$F$11:$F$8770,"=COD1",$B$11:$B$8770,"="&amp;B2424)/COUNTIFS($F$11:$F$8770,"=COD1",$B$11:$B$8770,"="&amp;B2424))/COUNTIFS($A$11:$A$8770,"="&amp;A2424,$F$11:$F$8770,"=COD1"),0)</f>
        <v>0</v>
      </c>
      <c r="U2424" t="e">
        <f>(VLOOKUP(F2424,tarifas!$C$7:$D$10,2,FALSE)+tarifas!$D$21)*datos!P2424</f>
        <v>#N/A</v>
      </c>
      <c r="V2424" t="e">
        <f t="shared" si="345"/>
        <v>#N/A</v>
      </c>
      <c r="W2424">
        <f t="shared" si="346"/>
        <v>0.29378311288901537</v>
      </c>
    </row>
    <row r="2425" spans="1:23" x14ac:dyDescent="0.25">
      <c r="A2425">
        <f t="shared" si="339"/>
        <v>100</v>
      </c>
      <c r="B2425">
        <f t="shared" si="340"/>
        <v>4</v>
      </c>
      <c r="C2425" s="1">
        <f t="shared" si="347"/>
        <v>41740.583333327479</v>
      </c>
      <c r="D2425" s="7">
        <v>198.33333333333337</v>
      </c>
      <c r="E2425" s="7"/>
      <c r="G2425">
        <v>28.29</v>
      </c>
      <c r="H2425" s="12">
        <v>480.77244292560465</v>
      </c>
      <c r="I2425" s="13">
        <f>$D$2*tarifas!$D$12/24</f>
        <v>1.4541666666666666</v>
      </c>
      <c r="J2425" s="13" t="e">
        <f>VLOOKUP(E2425&amp;" "&amp;F2425,tarifas!$A$13:$D$20,4,FALSE)*H2425</f>
        <v>#N/A</v>
      </c>
      <c r="K2425" s="13">
        <f>IF(F2425="COD1",tarifas!$D$11*(SUMIFS($H$11:$H$8770,$F$11:$F$8770,"=COD1",$B$11:$B$8770,"="&amp;B2425)/COUNTIFS($F$11:$F$8770,"=COD1",$B$11:$B$8770,"="&amp;B2425))/COUNTIFS($A$11:$A$8770,"="&amp;A2425,$F$11:$F$8770,"=COD1"),0)</f>
        <v>0</v>
      </c>
      <c r="L2425" s="13" t="e">
        <f>(VLOOKUP(F2425,tarifas!$C$7:$D$10,2,FALSE)+tarifas!$D$21)*datos!H2425</f>
        <v>#N/A</v>
      </c>
      <c r="M2425">
        <v>431.31319999999999</v>
      </c>
      <c r="N2425" s="13" t="e">
        <f t="shared" si="341"/>
        <v>#N/A</v>
      </c>
      <c r="O2425">
        <f t="shared" si="342"/>
        <v>431.31319999999999</v>
      </c>
      <c r="P2425" s="12">
        <f t="shared" si="343"/>
        <v>49.459242925604656</v>
      </c>
      <c r="Q2425">
        <f t="shared" si="344"/>
        <v>0</v>
      </c>
      <c r="R2425">
        <f>$D$2*tarifas!$D$12/24</f>
        <v>1.4541666666666666</v>
      </c>
      <c r="S2425" t="e">
        <f>VLOOKUP(E2425&amp;" "&amp;F2425,tarifas!$A$13:$D$20,4,FALSE)*P2425</f>
        <v>#N/A</v>
      </c>
      <c r="T2425">
        <f>IF(F2425="COD1",tarifas!$D$11*(SUMIFS($P$11:$P$8770,$F$11:$F$8770,"=COD1",$B$11:$B$8770,"="&amp;B2425)/COUNTIFS($F$11:$F$8770,"=COD1",$B$11:$B$8770,"="&amp;B2425))/COUNTIFS($A$11:$A$8770,"="&amp;A2425,$F$11:$F$8770,"=COD1"),0)</f>
        <v>0</v>
      </c>
      <c r="U2425" t="e">
        <f>(VLOOKUP(F2425,tarifas!$C$7:$D$10,2,FALSE)+tarifas!$D$21)*datos!P2425</f>
        <v>#N/A</v>
      </c>
      <c r="V2425" t="e">
        <f t="shared" si="345"/>
        <v>#N/A</v>
      </c>
      <c r="W2425">
        <f t="shared" si="346"/>
        <v>0</v>
      </c>
    </row>
    <row r="2426" spans="1:23" x14ac:dyDescent="0.25">
      <c r="A2426">
        <f t="shared" si="339"/>
        <v>100</v>
      </c>
      <c r="B2426">
        <f t="shared" si="340"/>
        <v>4</v>
      </c>
      <c r="C2426" s="1">
        <f t="shared" si="347"/>
        <v>41740.624999994143</v>
      </c>
      <c r="D2426" s="7">
        <v>206.06060606060609</v>
      </c>
      <c r="E2426" s="7"/>
      <c r="G2426">
        <v>26.26</v>
      </c>
      <c r="H2426" s="12">
        <v>484.85653049479424</v>
      </c>
      <c r="I2426" s="13">
        <f>$D$2*tarifas!$D$12/24</f>
        <v>1.4541666666666666</v>
      </c>
      <c r="J2426" s="13" t="e">
        <f>VLOOKUP(E2426&amp;" "&amp;F2426,tarifas!$A$13:$D$20,4,FALSE)*H2426</f>
        <v>#N/A</v>
      </c>
      <c r="K2426" s="13">
        <f>IF(F2426="COD1",tarifas!$D$11*(SUMIFS($H$11:$H$8770,$F$11:$F$8770,"=COD1",$B$11:$B$8770,"="&amp;B2426)/COUNTIFS($F$11:$F$8770,"=COD1",$B$11:$B$8770,"="&amp;B2426))/COUNTIFS($A$11:$A$8770,"="&amp;A2426,$F$11:$F$8770,"=COD1"),0)</f>
        <v>0</v>
      </c>
      <c r="L2426" s="13" t="e">
        <f>(VLOOKUP(F2426,tarifas!$C$7:$D$10,2,FALSE)+tarifas!$D$21)*datos!H2426</f>
        <v>#N/A</v>
      </c>
      <c r="M2426">
        <v>336.47512</v>
      </c>
      <c r="N2426" s="13" t="e">
        <f t="shared" si="341"/>
        <v>#N/A</v>
      </c>
      <c r="O2426">
        <f t="shared" si="342"/>
        <v>336.47512</v>
      </c>
      <c r="P2426" s="12">
        <f t="shared" si="343"/>
        <v>148.38141049479424</v>
      </c>
      <c r="Q2426">
        <f t="shared" si="344"/>
        <v>0</v>
      </c>
      <c r="R2426">
        <f>$D$2*tarifas!$D$12/24</f>
        <v>1.4541666666666666</v>
      </c>
      <c r="S2426" t="e">
        <f>VLOOKUP(E2426&amp;" "&amp;F2426,tarifas!$A$13:$D$20,4,FALSE)*P2426</f>
        <v>#N/A</v>
      </c>
      <c r="T2426">
        <f>IF(F2426="COD1",tarifas!$D$11*(SUMIFS($P$11:$P$8770,$F$11:$F$8770,"=COD1",$B$11:$B$8770,"="&amp;B2426)/COUNTIFS($F$11:$F$8770,"=COD1",$B$11:$B$8770,"="&amp;B2426))/COUNTIFS($A$11:$A$8770,"="&amp;A2426,$F$11:$F$8770,"=COD1"),0)</f>
        <v>0</v>
      </c>
      <c r="U2426" t="e">
        <f>(VLOOKUP(F2426,tarifas!$C$7:$D$10,2,FALSE)+tarifas!$D$21)*datos!P2426</f>
        <v>#N/A</v>
      </c>
      <c r="V2426" t="e">
        <f t="shared" si="345"/>
        <v>#N/A</v>
      </c>
      <c r="W2426">
        <f t="shared" si="346"/>
        <v>0</v>
      </c>
    </row>
    <row r="2427" spans="1:23" x14ac:dyDescent="0.25">
      <c r="A2427">
        <f t="shared" si="339"/>
        <v>100</v>
      </c>
      <c r="B2427">
        <f t="shared" si="340"/>
        <v>4</v>
      </c>
      <c r="C2427" s="1">
        <f t="shared" si="347"/>
        <v>41740.666666660807</v>
      </c>
      <c r="D2427" s="7">
        <v>173.34848484848487</v>
      </c>
      <c r="E2427" s="7"/>
      <c r="G2427">
        <v>26.16</v>
      </c>
      <c r="H2427" s="12">
        <v>446.78962029699318</v>
      </c>
      <c r="I2427" s="13">
        <f>$D$2*tarifas!$D$12/24</f>
        <v>1.4541666666666666</v>
      </c>
      <c r="J2427" s="13" t="e">
        <f>VLOOKUP(E2427&amp;" "&amp;F2427,tarifas!$A$13:$D$20,4,FALSE)*H2427</f>
        <v>#N/A</v>
      </c>
      <c r="K2427" s="13">
        <f>IF(F2427="COD1",tarifas!$D$11*(SUMIFS($H$11:$H$8770,$F$11:$F$8770,"=COD1",$B$11:$B$8770,"="&amp;B2427)/COUNTIFS($F$11:$F$8770,"=COD1",$B$11:$B$8770,"="&amp;B2427))/COUNTIFS($A$11:$A$8770,"="&amp;A2427,$F$11:$F$8770,"=COD1"),0)</f>
        <v>0</v>
      </c>
      <c r="L2427" s="13" t="e">
        <f>(VLOOKUP(F2427,tarifas!$C$7:$D$10,2,FALSE)+tarifas!$D$21)*datos!H2427</f>
        <v>#N/A</v>
      </c>
      <c r="M2427">
        <v>206.79885999999999</v>
      </c>
      <c r="N2427" s="13" t="e">
        <f t="shared" si="341"/>
        <v>#N/A</v>
      </c>
      <c r="O2427">
        <f t="shared" si="342"/>
        <v>206.79885999999999</v>
      </c>
      <c r="P2427" s="12">
        <f t="shared" si="343"/>
        <v>239.99076029699319</v>
      </c>
      <c r="Q2427">
        <f t="shared" si="344"/>
        <v>0</v>
      </c>
      <c r="R2427">
        <f>$D$2*tarifas!$D$12/24</f>
        <v>1.4541666666666666</v>
      </c>
      <c r="S2427" t="e">
        <f>VLOOKUP(E2427&amp;" "&amp;F2427,tarifas!$A$13:$D$20,4,FALSE)*P2427</f>
        <v>#N/A</v>
      </c>
      <c r="T2427">
        <f>IF(F2427="COD1",tarifas!$D$11*(SUMIFS($P$11:$P$8770,$F$11:$F$8770,"=COD1",$B$11:$B$8770,"="&amp;B2427)/COUNTIFS($F$11:$F$8770,"=COD1",$B$11:$B$8770,"="&amp;B2427))/COUNTIFS($A$11:$A$8770,"="&amp;A2427,$F$11:$F$8770,"=COD1"),0)</f>
        <v>0</v>
      </c>
      <c r="U2427" t="e">
        <f>(VLOOKUP(F2427,tarifas!$C$7:$D$10,2,FALSE)+tarifas!$D$21)*datos!P2427</f>
        <v>#N/A</v>
      </c>
      <c r="V2427" t="e">
        <f t="shared" si="345"/>
        <v>#N/A</v>
      </c>
      <c r="W2427">
        <f t="shared" si="346"/>
        <v>0</v>
      </c>
    </row>
    <row r="2428" spans="1:23" x14ac:dyDescent="0.25">
      <c r="A2428">
        <f t="shared" si="339"/>
        <v>100</v>
      </c>
      <c r="B2428">
        <f t="shared" si="340"/>
        <v>4</v>
      </c>
      <c r="C2428" s="1">
        <f t="shared" si="347"/>
        <v>41740.708333327471</v>
      </c>
      <c r="D2428" s="7">
        <v>87.318181818181827</v>
      </c>
      <c r="E2428" s="7"/>
      <c r="G2428">
        <v>26.1</v>
      </c>
      <c r="H2428" s="12">
        <v>367.14311469941811</v>
      </c>
      <c r="I2428" s="13">
        <f>$D$2*tarifas!$D$12/24</f>
        <v>1.4541666666666666</v>
      </c>
      <c r="J2428" s="13" t="e">
        <f>VLOOKUP(E2428&amp;" "&amp;F2428,tarifas!$A$13:$D$20,4,FALSE)*H2428</f>
        <v>#N/A</v>
      </c>
      <c r="K2428" s="13">
        <f>IF(F2428="COD1",tarifas!$D$11*(SUMIFS($H$11:$H$8770,$F$11:$F$8770,"=COD1",$B$11:$B$8770,"="&amp;B2428)/COUNTIFS($F$11:$F$8770,"=COD1",$B$11:$B$8770,"="&amp;B2428))/COUNTIFS($A$11:$A$8770,"="&amp;A2428,$F$11:$F$8770,"=COD1"),0)</f>
        <v>0</v>
      </c>
      <c r="L2428" s="13" t="e">
        <f>(VLOOKUP(F2428,tarifas!$C$7:$D$10,2,FALSE)+tarifas!$D$21)*datos!H2428</f>
        <v>#N/A</v>
      </c>
      <c r="M2428">
        <v>62.857480000000002</v>
      </c>
      <c r="N2428" s="13" t="e">
        <f t="shared" si="341"/>
        <v>#N/A</v>
      </c>
      <c r="O2428">
        <f t="shared" si="342"/>
        <v>62.857480000000002</v>
      </c>
      <c r="P2428" s="12">
        <f t="shared" si="343"/>
        <v>304.2856346994181</v>
      </c>
      <c r="Q2428">
        <f t="shared" si="344"/>
        <v>0</v>
      </c>
      <c r="R2428">
        <f>$D$2*tarifas!$D$12/24</f>
        <v>1.4541666666666666</v>
      </c>
      <c r="S2428" t="e">
        <f>VLOOKUP(E2428&amp;" "&amp;F2428,tarifas!$A$13:$D$20,4,FALSE)*P2428</f>
        <v>#N/A</v>
      </c>
      <c r="T2428">
        <f>IF(F2428="COD1",tarifas!$D$11*(SUMIFS($P$11:$P$8770,$F$11:$F$8770,"=COD1",$B$11:$B$8770,"="&amp;B2428)/COUNTIFS($F$11:$F$8770,"=COD1",$B$11:$B$8770,"="&amp;B2428))/COUNTIFS($A$11:$A$8770,"="&amp;A2428,$F$11:$F$8770,"=COD1"),0)</f>
        <v>0</v>
      </c>
      <c r="U2428" t="e">
        <f>(VLOOKUP(F2428,tarifas!$C$7:$D$10,2,FALSE)+tarifas!$D$21)*datos!P2428</f>
        <v>#N/A</v>
      </c>
      <c r="V2428" t="e">
        <f t="shared" si="345"/>
        <v>#N/A</v>
      </c>
      <c r="W2428">
        <f t="shared" si="346"/>
        <v>0</v>
      </c>
    </row>
    <row r="2429" spans="1:23" x14ac:dyDescent="0.25">
      <c r="A2429">
        <f t="shared" si="339"/>
        <v>100</v>
      </c>
      <c r="B2429">
        <f t="shared" si="340"/>
        <v>4</v>
      </c>
      <c r="C2429" s="1">
        <f t="shared" si="347"/>
        <v>41740.749999994136</v>
      </c>
      <c r="D2429" s="7">
        <v>31.681818181818187</v>
      </c>
      <c r="E2429" s="7"/>
      <c r="G2429">
        <v>28.68</v>
      </c>
      <c r="H2429" s="12">
        <v>276.7450684890506</v>
      </c>
      <c r="I2429" s="13">
        <f>$D$2*tarifas!$D$12/24</f>
        <v>1.4541666666666666</v>
      </c>
      <c r="J2429" s="13" t="e">
        <f>VLOOKUP(E2429&amp;" "&amp;F2429,tarifas!$A$13:$D$20,4,FALSE)*H2429</f>
        <v>#N/A</v>
      </c>
      <c r="K2429" s="13">
        <f>IF(F2429="COD1",tarifas!$D$11*(SUMIFS($H$11:$H$8770,$F$11:$F$8770,"=COD1",$B$11:$B$8770,"="&amp;B2429)/COUNTIFS($F$11:$F$8770,"=COD1",$B$11:$B$8770,"="&amp;B2429))/COUNTIFS($A$11:$A$8770,"="&amp;A2429,$F$11:$F$8770,"=COD1"),0)</f>
        <v>0</v>
      </c>
      <c r="L2429" s="13" t="e">
        <f>(VLOOKUP(F2429,tarifas!$C$7:$D$10,2,FALSE)+tarifas!$D$21)*datos!H2429</f>
        <v>#N/A</v>
      </c>
      <c r="M2429">
        <v>0.35093999999999997</v>
      </c>
      <c r="N2429" s="13" t="e">
        <f t="shared" si="341"/>
        <v>#N/A</v>
      </c>
      <c r="O2429">
        <f t="shared" si="342"/>
        <v>0.35093999999999997</v>
      </c>
      <c r="P2429" s="12">
        <f t="shared" si="343"/>
        <v>276.39412848905062</v>
      </c>
      <c r="Q2429">
        <f t="shared" si="344"/>
        <v>0</v>
      </c>
      <c r="R2429">
        <f>$D$2*tarifas!$D$12/24</f>
        <v>1.4541666666666666</v>
      </c>
      <c r="S2429" t="e">
        <f>VLOOKUP(E2429&amp;" "&amp;F2429,tarifas!$A$13:$D$20,4,FALSE)*P2429</f>
        <v>#N/A</v>
      </c>
      <c r="T2429">
        <f>IF(F2429="COD1",tarifas!$D$11*(SUMIFS($P$11:$P$8770,$F$11:$F$8770,"=COD1",$B$11:$B$8770,"="&amp;B2429)/COUNTIFS($F$11:$F$8770,"=COD1",$B$11:$B$8770,"="&amp;B2429))/COUNTIFS($A$11:$A$8770,"="&amp;A2429,$F$11:$F$8770,"=COD1"),0)</f>
        <v>0</v>
      </c>
      <c r="U2429" t="e">
        <f>(VLOOKUP(F2429,tarifas!$C$7:$D$10,2,FALSE)+tarifas!$D$21)*datos!P2429</f>
        <v>#N/A</v>
      </c>
      <c r="V2429" t="e">
        <f t="shared" si="345"/>
        <v>#N/A</v>
      </c>
      <c r="W2429">
        <f t="shared" si="346"/>
        <v>0</v>
      </c>
    </row>
    <row r="2430" spans="1:23" x14ac:dyDescent="0.25">
      <c r="A2430">
        <f t="shared" si="339"/>
        <v>100</v>
      </c>
      <c r="B2430">
        <f t="shared" si="340"/>
        <v>4</v>
      </c>
      <c r="C2430" s="1">
        <f t="shared" si="347"/>
        <v>41740.7916666608</v>
      </c>
      <c r="D2430" s="7">
        <v>0</v>
      </c>
      <c r="E2430" s="7"/>
      <c r="G2430">
        <v>30</v>
      </c>
      <c r="H2430" s="12">
        <v>205.30767044242342</v>
      </c>
      <c r="I2430" s="13">
        <f>$D$2*tarifas!$D$12/24</f>
        <v>1.4541666666666666</v>
      </c>
      <c r="J2430" s="13" t="e">
        <f>VLOOKUP(E2430&amp;" "&amp;F2430,tarifas!$A$13:$D$20,4,FALSE)*H2430</f>
        <v>#N/A</v>
      </c>
      <c r="K2430" s="13">
        <f>IF(F2430="COD1",tarifas!$D$11*(SUMIFS($H$11:$H$8770,$F$11:$F$8770,"=COD1",$B$11:$B$8770,"="&amp;B2430)/COUNTIFS($F$11:$F$8770,"=COD1",$B$11:$B$8770,"="&amp;B2430))/COUNTIFS($A$11:$A$8770,"="&amp;A2430,$F$11:$F$8770,"=COD1"),0)</f>
        <v>0</v>
      </c>
      <c r="L2430" s="13" t="e">
        <f>(VLOOKUP(F2430,tarifas!$C$7:$D$10,2,FALSE)+tarifas!$D$21)*datos!H2430</f>
        <v>#N/A</v>
      </c>
      <c r="M2430">
        <v>0</v>
      </c>
      <c r="N2430" s="13" t="e">
        <f t="shared" si="341"/>
        <v>#N/A</v>
      </c>
      <c r="O2430">
        <f t="shared" si="342"/>
        <v>0</v>
      </c>
      <c r="P2430" s="12">
        <f t="shared" si="343"/>
        <v>205.30767044242342</v>
      </c>
      <c r="Q2430">
        <f t="shared" si="344"/>
        <v>0</v>
      </c>
      <c r="R2430">
        <f>$D$2*tarifas!$D$12/24</f>
        <v>1.4541666666666666</v>
      </c>
      <c r="S2430" t="e">
        <f>VLOOKUP(E2430&amp;" "&amp;F2430,tarifas!$A$13:$D$20,4,FALSE)*P2430</f>
        <v>#N/A</v>
      </c>
      <c r="T2430">
        <f>IF(F2430="COD1",tarifas!$D$11*(SUMIFS($P$11:$P$8770,$F$11:$F$8770,"=COD1",$B$11:$B$8770,"="&amp;B2430)/COUNTIFS($F$11:$F$8770,"=COD1",$B$11:$B$8770,"="&amp;B2430))/COUNTIFS($A$11:$A$8770,"="&amp;A2430,$F$11:$F$8770,"=COD1"),0)</f>
        <v>0</v>
      </c>
      <c r="U2430" t="e">
        <f>(VLOOKUP(F2430,tarifas!$C$7:$D$10,2,FALSE)+tarifas!$D$21)*datos!P2430</f>
        <v>#N/A</v>
      </c>
      <c r="V2430" t="e">
        <f t="shared" si="345"/>
        <v>#N/A</v>
      </c>
      <c r="W2430">
        <f t="shared" si="346"/>
        <v>0</v>
      </c>
    </row>
    <row r="2431" spans="1:23" x14ac:dyDescent="0.25">
      <c r="A2431">
        <f t="shared" si="339"/>
        <v>100</v>
      </c>
      <c r="B2431">
        <f t="shared" si="340"/>
        <v>4</v>
      </c>
      <c r="C2431" s="1">
        <f t="shared" si="347"/>
        <v>41740.833333327464</v>
      </c>
      <c r="D2431" s="7">
        <v>0</v>
      </c>
      <c r="E2431" s="7"/>
      <c r="G2431">
        <v>31.76</v>
      </c>
      <c r="H2431" s="12">
        <v>185.43227460775233</v>
      </c>
      <c r="I2431" s="13">
        <f>$D$2*tarifas!$D$12/24</f>
        <v>1.4541666666666666</v>
      </c>
      <c r="J2431" s="13" t="e">
        <f>VLOOKUP(E2431&amp;" "&amp;F2431,tarifas!$A$13:$D$20,4,FALSE)*H2431</f>
        <v>#N/A</v>
      </c>
      <c r="K2431" s="13">
        <f>IF(F2431="COD1",tarifas!$D$11*(SUMIFS($H$11:$H$8770,$F$11:$F$8770,"=COD1",$B$11:$B$8770,"="&amp;B2431)/COUNTIFS($F$11:$F$8770,"=COD1",$B$11:$B$8770,"="&amp;B2431))/COUNTIFS($A$11:$A$8770,"="&amp;A2431,$F$11:$F$8770,"=COD1"),0)</f>
        <v>0</v>
      </c>
      <c r="L2431" s="13" t="e">
        <f>(VLOOKUP(F2431,tarifas!$C$7:$D$10,2,FALSE)+tarifas!$D$21)*datos!H2431</f>
        <v>#N/A</v>
      </c>
      <c r="M2431">
        <v>0</v>
      </c>
      <c r="N2431" s="13" t="e">
        <f t="shared" si="341"/>
        <v>#N/A</v>
      </c>
      <c r="O2431">
        <f t="shared" si="342"/>
        <v>0</v>
      </c>
      <c r="P2431" s="12">
        <f t="shared" si="343"/>
        <v>185.43227460775233</v>
      </c>
      <c r="Q2431">
        <f t="shared" si="344"/>
        <v>0</v>
      </c>
      <c r="R2431">
        <f>$D$2*tarifas!$D$12/24</f>
        <v>1.4541666666666666</v>
      </c>
      <c r="S2431" t="e">
        <f>VLOOKUP(E2431&amp;" "&amp;F2431,tarifas!$A$13:$D$20,4,FALSE)*P2431</f>
        <v>#N/A</v>
      </c>
      <c r="T2431">
        <f>IF(F2431="COD1",tarifas!$D$11*(SUMIFS($P$11:$P$8770,$F$11:$F$8770,"=COD1",$B$11:$B$8770,"="&amp;B2431)/COUNTIFS($F$11:$F$8770,"=COD1",$B$11:$B$8770,"="&amp;B2431))/COUNTIFS($A$11:$A$8770,"="&amp;A2431,$F$11:$F$8770,"=COD1"),0)</f>
        <v>0</v>
      </c>
      <c r="U2431" t="e">
        <f>(VLOOKUP(F2431,tarifas!$C$7:$D$10,2,FALSE)+tarifas!$D$21)*datos!P2431</f>
        <v>#N/A</v>
      </c>
      <c r="V2431" t="e">
        <f t="shared" si="345"/>
        <v>#N/A</v>
      </c>
      <c r="W2431">
        <f t="shared" si="346"/>
        <v>0</v>
      </c>
    </row>
    <row r="2432" spans="1:23" x14ac:dyDescent="0.25">
      <c r="A2432">
        <f t="shared" si="339"/>
        <v>100</v>
      </c>
      <c r="B2432">
        <f t="shared" si="340"/>
        <v>4</v>
      </c>
      <c r="C2432" s="1">
        <f t="shared" si="347"/>
        <v>41740.874999994128</v>
      </c>
      <c r="D2432" s="7">
        <v>0</v>
      </c>
      <c r="E2432" s="7"/>
      <c r="G2432">
        <v>30</v>
      </c>
      <c r="H2432" s="12">
        <v>179.87629022487226</v>
      </c>
      <c r="I2432" s="13">
        <f>$D$2*tarifas!$D$12/24</f>
        <v>1.4541666666666666</v>
      </c>
      <c r="J2432" s="13" t="e">
        <f>VLOOKUP(E2432&amp;" "&amp;F2432,tarifas!$A$13:$D$20,4,FALSE)*H2432</f>
        <v>#N/A</v>
      </c>
      <c r="K2432" s="13">
        <f>IF(F2432="COD1",tarifas!$D$11*(SUMIFS($H$11:$H$8770,$F$11:$F$8770,"=COD1",$B$11:$B$8770,"="&amp;B2432)/COUNTIFS($F$11:$F$8770,"=COD1",$B$11:$B$8770,"="&amp;B2432))/COUNTIFS($A$11:$A$8770,"="&amp;A2432,$F$11:$F$8770,"=COD1"),0)</f>
        <v>0</v>
      </c>
      <c r="L2432" s="13" t="e">
        <f>(VLOOKUP(F2432,tarifas!$C$7:$D$10,2,FALSE)+tarifas!$D$21)*datos!H2432</f>
        <v>#N/A</v>
      </c>
      <c r="M2432">
        <v>0</v>
      </c>
      <c r="N2432" s="13" t="e">
        <f t="shared" si="341"/>
        <v>#N/A</v>
      </c>
      <c r="O2432">
        <f t="shared" si="342"/>
        <v>0</v>
      </c>
      <c r="P2432" s="12">
        <f t="shared" si="343"/>
        <v>179.87629022487226</v>
      </c>
      <c r="Q2432">
        <f t="shared" si="344"/>
        <v>0</v>
      </c>
      <c r="R2432">
        <f>$D$2*tarifas!$D$12/24</f>
        <v>1.4541666666666666</v>
      </c>
      <c r="S2432" t="e">
        <f>VLOOKUP(E2432&amp;" "&amp;F2432,tarifas!$A$13:$D$20,4,FALSE)*P2432</f>
        <v>#N/A</v>
      </c>
      <c r="T2432">
        <f>IF(F2432="COD1",tarifas!$D$11*(SUMIFS($P$11:$P$8770,$F$11:$F$8770,"=COD1",$B$11:$B$8770,"="&amp;B2432)/COUNTIFS($F$11:$F$8770,"=COD1",$B$11:$B$8770,"="&amp;B2432))/COUNTIFS($A$11:$A$8770,"="&amp;A2432,$F$11:$F$8770,"=COD1"),0)</f>
        <v>0</v>
      </c>
      <c r="U2432" t="e">
        <f>(VLOOKUP(F2432,tarifas!$C$7:$D$10,2,FALSE)+tarifas!$D$21)*datos!P2432</f>
        <v>#N/A</v>
      </c>
      <c r="V2432" t="e">
        <f t="shared" si="345"/>
        <v>#N/A</v>
      </c>
      <c r="W2432">
        <f t="shared" si="346"/>
        <v>0</v>
      </c>
    </row>
    <row r="2433" spans="1:23" x14ac:dyDescent="0.25">
      <c r="A2433">
        <f t="shared" si="339"/>
        <v>100</v>
      </c>
      <c r="B2433">
        <f t="shared" si="340"/>
        <v>4</v>
      </c>
      <c r="C2433" s="1">
        <f t="shared" si="347"/>
        <v>41740.916666660793</v>
      </c>
      <c r="D2433" s="7">
        <v>0</v>
      </c>
      <c r="E2433" s="7"/>
      <c r="G2433">
        <v>28.68</v>
      </c>
      <c r="H2433" s="12">
        <v>178.14467957249818</v>
      </c>
      <c r="I2433" s="13">
        <f>$D$2*tarifas!$D$12/24</f>
        <v>1.4541666666666666</v>
      </c>
      <c r="J2433" s="13" t="e">
        <f>VLOOKUP(E2433&amp;" "&amp;F2433,tarifas!$A$13:$D$20,4,FALSE)*H2433</f>
        <v>#N/A</v>
      </c>
      <c r="K2433" s="13">
        <f>IF(F2433="COD1",tarifas!$D$11*(SUMIFS($H$11:$H$8770,$F$11:$F$8770,"=COD1",$B$11:$B$8770,"="&amp;B2433)/COUNTIFS($F$11:$F$8770,"=COD1",$B$11:$B$8770,"="&amp;B2433))/COUNTIFS($A$11:$A$8770,"="&amp;A2433,$F$11:$F$8770,"=COD1"),0)</f>
        <v>0</v>
      </c>
      <c r="L2433" s="13" t="e">
        <f>(VLOOKUP(F2433,tarifas!$C$7:$D$10,2,FALSE)+tarifas!$D$21)*datos!H2433</f>
        <v>#N/A</v>
      </c>
      <c r="M2433">
        <v>0</v>
      </c>
      <c r="N2433" s="13" t="e">
        <f t="shared" si="341"/>
        <v>#N/A</v>
      </c>
      <c r="O2433">
        <f t="shared" si="342"/>
        <v>0</v>
      </c>
      <c r="P2433" s="12">
        <f t="shared" si="343"/>
        <v>178.14467957249818</v>
      </c>
      <c r="Q2433">
        <f t="shared" si="344"/>
        <v>0</v>
      </c>
      <c r="R2433">
        <f>$D$2*tarifas!$D$12/24</f>
        <v>1.4541666666666666</v>
      </c>
      <c r="S2433" t="e">
        <f>VLOOKUP(E2433&amp;" "&amp;F2433,tarifas!$A$13:$D$20,4,FALSE)*P2433</f>
        <v>#N/A</v>
      </c>
      <c r="T2433">
        <f>IF(F2433="COD1",tarifas!$D$11*(SUMIFS($P$11:$P$8770,$F$11:$F$8770,"=COD1",$B$11:$B$8770,"="&amp;B2433)/COUNTIFS($F$11:$F$8770,"=COD1",$B$11:$B$8770,"="&amp;B2433))/COUNTIFS($A$11:$A$8770,"="&amp;A2433,$F$11:$F$8770,"=COD1"),0)</f>
        <v>0</v>
      </c>
      <c r="U2433" t="e">
        <f>(VLOOKUP(F2433,tarifas!$C$7:$D$10,2,FALSE)+tarifas!$D$21)*datos!P2433</f>
        <v>#N/A</v>
      </c>
      <c r="V2433" t="e">
        <f t="shared" si="345"/>
        <v>#N/A</v>
      </c>
      <c r="W2433">
        <f t="shared" si="346"/>
        <v>0</v>
      </c>
    </row>
    <row r="2434" spans="1:23" x14ac:dyDescent="0.25">
      <c r="A2434">
        <f t="shared" si="339"/>
        <v>100</v>
      </c>
      <c r="B2434">
        <f t="shared" si="340"/>
        <v>4</v>
      </c>
      <c r="C2434" s="1">
        <f t="shared" si="347"/>
        <v>41740.958333327457</v>
      </c>
      <c r="D2434" s="7">
        <v>0</v>
      </c>
      <c r="E2434" s="7"/>
      <c r="G2434">
        <v>25</v>
      </c>
      <c r="H2434" s="12">
        <v>177.44994553285687</v>
      </c>
      <c r="I2434" s="13">
        <f>$D$2*tarifas!$D$12/24</f>
        <v>1.4541666666666666</v>
      </c>
      <c r="J2434" s="13" t="e">
        <f>VLOOKUP(E2434&amp;" "&amp;F2434,tarifas!$A$13:$D$20,4,FALSE)*H2434</f>
        <v>#N/A</v>
      </c>
      <c r="K2434" s="13">
        <f>IF(F2434="COD1",tarifas!$D$11*(SUMIFS($H$11:$H$8770,$F$11:$F$8770,"=COD1",$B$11:$B$8770,"="&amp;B2434)/COUNTIFS($F$11:$F$8770,"=COD1",$B$11:$B$8770,"="&amp;B2434))/COUNTIFS($A$11:$A$8770,"="&amp;A2434,$F$11:$F$8770,"=COD1"),0)</f>
        <v>0</v>
      </c>
      <c r="L2434" s="13" t="e">
        <f>(VLOOKUP(F2434,tarifas!$C$7:$D$10,2,FALSE)+tarifas!$D$21)*datos!H2434</f>
        <v>#N/A</v>
      </c>
      <c r="M2434">
        <v>0</v>
      </c>
      <c r="N2434" s="13" t="e">
        <f t="shared" si="341"/>
        <v>#N/A</v>
      </c>
      <c r="O2434">
        <f t="shared" si="342"/>
        <v>0</v>
      </c>
      <c r="P2434" s="12">
        <f t="shared" si="343"/>
        <v>177.44994553285687</v>
      </c>
      <c r="Q2434">
        <f t="shared" si="344"/>
        <v>0</v>
      </c>
      <c r="R2434">
        <f>$D$2*tarifas!$D$12/24</f>
        <v>1.4541666666666666</v>
      </c>
      <c r="S2434" t="e">
        <f>VLOOKUP(E2434&amp;" "&amp;F2434,tarifas!$A$13:$D$20,4,FALSE)*P2434</f>
        <v>#N/A</v>
      </c>
      <c r="T2434">
        <f>IF(F2434="COD1",tarifas!$D$11*(SUMIFS($P$11:$P$8770,$F$11:$F$8770,"=COD1",$B$11:$B$8770,"="&amp;B2434)/COUNTIFS($F$11:$F$8770,"=COD1",$B$11:$B$8770,"="&amp;B2434))/COUNTIFS($A$11:$A$8770,"="&amp;A2434,$F$11:$F$8770,"=COD1"),0)</f>
        <v>0</v>
      </c>
      <c r="U2434" t="e">
        <f>(VLOOKUP(F2434,tarifas!$C$7:$D$10,2,FALSE)+tarifas!$D$21)*datos!P2434</f>
        <v>#N/A</v>
      </c>
      <c r="V2434" t="e">
        <f t="shared" si="345"/>
        <v>#N/A</v>
      </c>
      <c r="W2434">
        <f t="shared" si="346"/>
        <v>0</v>
      </c>
    </row>
    <row r="2435" spans="1:23" x14ac:dyDescent="0.25">
      <c r="A2435">
        <f t="shared" si="339"/>
        <v>101</v>
      </c>
      <c r="B2435">
        <f t="shared" si="340"/>
        <v>4</v>
      </c>
      <c r="C2435" s="1">
        <f t="shared" si="347"/>
        <v>41740.999999994121</v>
      </c>
      <c r="D2435" s="7">
        <v>0</v>
      </c>
      <c r="E2435" s="7"/>
      <c r="G2435">
        <v>14.2</v>
      </c>
      <c r="H2435" s="12">
        <v>175.45825923130477</v>
      </c>
      <c r="I2435" s="13">
        <f>$D$2*tarifas!$D$12/24</f>
        <v>1.4541666666666666</v>
      </c>
      <c r="J2435" s="13" t="e">
        <f>VLOOKUP(E2435&amp;" "&amp;F2435,tarifas!$A$13:$D$20,4,FALSE)*H2435</f>
        <v>#N/A</v>
      </c>
      <c r="K2435" s="13">
        <f>IF(F2435="COD1",tarifas!$D$11*(SUMIFS($H$11:$H$8770,$F$11:$F$8770,"=COD1",$B$11:$B$8770,"="&amp;B2435)/COUNTIFS($F$11:$F$8770,"=COD1",$B$11:$B$8770,"="&amp;B2435))/COUNTIFS($A$11:$A$8770,"="&amp;A2435,$F$11:$F$8770,"=COD1"),0)</f>
        <v>0</v>
      </c>
      <c r="L2435" s="13" t="e">
        <f>(VLOOKUP(F2435,tarifas!$C$7:$D$10,2,FALSE)+tarifas!$D$21)*datos!H2435</f>
        <v>#N/A</v>
      </c>
      <c r="M2435">
        <v>0</v>
      </c>
      <c r="N2435" s="13" t="e">
        <f t="shared" si="341"/>
        <v>#N/A</v>
      </c>
      <c r="O2435">
        <f t="shared" si="342"/>
        <v>0</v>
      </c>
      <c r="P2435" s="12">
        <f t="shared" si="343"/>
        <v>175.45825923130477</v>
      </c>
      <c r="Q2435">
        <f t="shared" si="344"/>
        <v>0</v>
      </c>
      <c r="R2435">
        <f>$D$2*tarifas!$D$12/24</f>
        <v>1.4541666666666666</v>
      </c>
      <c r="S2435" t="e">
        <f>VLOOKUP(E2435&amp;" "&amp;F2435,tarifas!$A$13:$D$20,4,FALSE)*P2435</f>
        <v>#N/A</v>
      </c>
      <c r="T2435">
        <f>IF(F2435="COD1",tarifas!$D$11*(SUMIFS($P$11:$P$8770,$F$11:$F$8770,"=COD1",$B$11:$B$8770,"="&amp;B2435)/COUNTIFS($F$11:$F$8770,"=COD1",$B$11:$B$8770,"="&amp;B2435))/COUNTIFS($A$11:$A$8770,"="&amp;A2435,$F$11:$F$8770,"=COD1"),0)</f>
        <v>0</v>
      </c>
      <c r="U2435" t="e">
        <f>(VLOOKUP(F2435,tarifas!$C$7:$D$10,2,FALSE)+tarifas!$D$21)*datos!P2435</f>
        <v>#N/A</v>
      </c>
      <c r="V2435" t="e">
        <f t="shared" si="345"/>
        <v>#N/A</v>
      </c>
      <c r="W2435">
        <f t="shared" si="346"/>
        <v>0</v>
      </c>
    </row>
    <row r="2436" spans="1:23" x14ac:dyDescent="0.25">
      <c r="A2436">
        <f t="shared" si="339"/>
        <v>101</v>
      </c>
      <c r="B2436">
        <f t="shared" si="340"/>
        <v>4</v>
      </c>
      <c r="C2436" s="1">
        <f t="shared" si="347"/>
        <v>41741.041666660785</v>
      </c>
      <c r="D2436" s="7">
        <v>0</v>
      </c>
      <c r="E2436" s="7"/>
      <c r="G2436">
        <v>10</v>
      </c>
      <c r="H2436" s="12">
        <v>174.59380949628371</v>
      </c>
      <c r="I2436" s="13">
        <f>$D$2*tarifas!$D$12/24</f>
        <v>1.4541666666666666</v>
      </c>
      <c r="J2436" s="13" t="e">
        <f>VLOOKUP(E2436&amp;" "&amp;F2436,tarifas!$A$13:$D$20,4,FALSE)*H2436</f>
        <v>#N/A</v>
      </c>
      <c r="K2436" s="13">
        <f>IF(F2436="COD1",tarifas!$D$11*(SUMIFS($H$11:$H$8770,$F$11:$F$8770,"=COD1",$B$11:$B$8770,"="&amp;B2436)/COUNTIFS($F$11:$F$8770,"=COD1",$B$11:$B$8770,"="&amp;B2436))/COUNTIFS($A$11:$A$8770,"="&amp;A2436,$F$11:$F$8770,"=COD1"),0)</f>
        <v>0</v>
      </c>
      <c r="L2436" s="13" t="e">
        <f>(VLOOKUP(F2436,tarifas!$C$7:$D$10,2,FALSE)+tarifas!$D$21)*datos!H2436</f>
        <v>#N/A</v>
      </c>
      <c r="M2436">
        <v>0</v>
      </c>
      <c r="N2436" s="13" t="e">
        <f t="shared" si="341"/>
        <v>#N/A</v>
      </c>
      <c r="O2436">
        <f t="shared" si="342"/>
        <v>0</v>
      </c>
      <c r="P2436" s="12">
        <f t="shared" si="343"/>
        <v>174.59380949628371</v>
      </c>
      <c r="Q2436">
        <f t="shared" si="344"/>
        <v>0</v>
      </c>
      <c r="R2436">
        <f>$D$2*tarifas!$D$12/24</f>
        <v>1.4541666666666666</v>
      </c>
      <c r="S2436" t="e">
        <f>VLOOKUP(E2436&amp;" "&amp;F2436,tarifas!$A$13:$D$20,4,FALSE)*P2436</f>
        <v>#N/A</v>
      </c>
      <c r="T2436">
        <f>IF(F2436="COD1",tarifas!$D$11*(SUMIFS($P$11:$P$8770,$F$11:$F$8770,"=COD1",$B$11:$B$8770,"="&amp;B2436)/COUNTIFS($F$11:$F$8770,"=COD1",$B$11:$B$8770,"="&amp;B2436))/COUNTIFS($A$11:$A$8770,"="&amp;A2436,$F$11:$F$8770,"=COD1"),0)</f>
        <v>0</v>
      </c>
      <c r="U2436" t="e">
        <f>(VLOOKUP(F2436,tarifas!$C$7:$D$10,2,FALSE)+tarifas!$D$21)*datos!P2436</f>
        <v>#N/A</v>
      </c>
      <c r="V2436" t="e">
        <f t="shared" si="345"/>
        <v>#N/A</v>
      </c>
      <c r="W2436">
        <f t="shared" si="346"/>
        <v>0</v>
      </c>
    </row>
    <row r="2437" spans="1:23" x14ac:dyDescent="0.25">
      <c r="A2437">
        <f t="shared" si="339"/>
        <v>101</v>
      </c>
      <c r="B2437">
        <f t="shared" si="340"/>
        <v>4</v>
      </c>
      <c r="C2437" s="1">
        <f t="shared" si="347"/>
        <v>41741.08333332745</v>
      </c>
      <c r="D2437" s="7">
        <v>0</v>
      </c>
      <c r="E2437" s="7"/>
      <c r="G2437">
        <v>8.8000000000000007</v>
      </c>
      <c r="H2437" s="12">
        <v>172.1626224315786</v>
      </c>
      <c r="I2437" s="13">
        <f>$D$2*tarifas!$D$12/24</f>
        <v>1.4541666666666666</v>
      </c>
      <c r="J2437" s="13" t="e">
        <f>VLOOKUP(E2437&amp;" "&amp;F2437,tarifas!$A$13:$D$20,4,FALSE)*H2437</f>
        <v>#N/A</v>
      </c>
      <c r="K2437" s="13">
        <f>IF(F2437="COD1",tarifas!$D$11*(SUMIFS($H$11:$H$8770,$F$11:$F$8770,"=COD1",$B$11:$B$8770,"="&amp;B2437)/COUNTIFS($F$11:$F$8770,"=COD1",$B$11:$B$8770,"="&amp;B2437))/COUNTIFS($A$11:$A$8770,"="&amp;A2437,$F$11:$F$8770,"=COD1"),0)</f>
        <v>0</v>
      </c>
      <c r="L2437" s="13" t="e">
        <f>(VLOOKUP(F2437,tarifas!$C$7:$D$10,2,FALSE)+tarifas!$D$21)*datos!H2437</f>
        <v>#N/A</v>
      </c>
      <c r="M2437">
        <v>0</v>
      </c>
      <c r="N2437" s="13" t="e">
        <f t="shared" si="341"/>
        <v>#N/A</v>
      </c>
      <c r="O2437">
        <f t="shared" si="342"/>
        <v>0</v>
      </c>
      <c r="P2437" s="12">
        <f t="shared" si="343"/>
        <v>172.1626224315786</v>
      </c>
      <c r="Q2437">
        <f t="shared" si="344"/>
        <v>0</v>
      </c>
      <c r="R2437">
        <f>$D$2*tarifas!$D$12/24</f>
        <v>1.4541666666666666</v>
      </c>
      <c r="S2437" t="e">
        <f>VLOOKUP(E2437&amp;" "&amp;F2437,tarifas!$A$13:$D$20,4,FALSE)*P2437</f>
        <v>#N/A</v>
      </c>
      <c r="T2437">
        <f>IF(F2437="COD1",tarifas!$D$11*(SUMIFS($P$11:$P$8770,$F$11:$F$8770,"=COD1",$B$11:$B$8770,"="&amp;B2437)/COUNTIFS($F$11:$F$8770,"=COD1",$B$11:$B$8770,"="&amp;B2437))/COUNTIFS($A$11:$A$8770,"="&amp;A2437,$F$11:$F$8770,"=COD1"),0)</f>
        <v>0</v>
      </c>
      <c r="U2437" t="e">
        <f>(VLOOKUP(F2437,tarifas!$C$7:$D$10,2,FALSE)+tarifas!$D$21)*datos!P2437</f>
        <v>#N/A</v>
      </c>
      <c r="V2437" t="e">
        <f t="shared" si="345"/>
        <v>#N/A</v>
      </c>
      <c r="W2437">
        <f t="shared" si="346"/>
        <v>0</v>
      </c>
    </row>
    <row r="2438" spans="1:23" x14ac:dyDescent="0.25">
      <c r="A2438">
        <f t="shared" si="339"/>
        <v>101</v>
      </c>
      <c r="B2438">
        <f t="shared" si="340"/>
        <v>4</v>
      </c>
      <c r="C2438" s="1">
        <f t="shared" si="347"/>
        <v>41741.124999994114</v>
      </c>
      <c r="D2438" s="7">
        <v>0</v>
      </c>
      <c r="E2438" s="7"/>
      <c r="G2438">
        <v>10</v>
      </c>
      <c r="H2438" s="12">
        <v>171.60626107024109</v>
      </c>
      <c r="I2438" s="13">
        <f>$D$2*tarifas!$D$12/24</f>
        <v>1.4541666666666666</v>
      </c>
      <c r="J2438" s="13" t="e">
        <f>VLOOKUP(E2438&amp;" "&amp;F2438,tarifas!$A$13:$D$20,4,FALSE)*H2438</f>
        <v>#N/A</v>
      </c>
      <c r="K2438" s="13">
        <f>IF(F2438="COD1",tarifas!$D$11*(SUMIFS($H$11:$H$8770,$F$11:$F$8770,"=COD1",$B$11:$B$8770,"="&amp;B2438)/COUNTIFS($F$11:$F$8770,"=COD1",$B$11:$B$8770,"="&amp;B2438))/COUNTIFS($A$11:$A$8770,"="&amp;A2438,$F$11:$F$8770,"=COD1"),0)</f>
        <v>0</v>
      </c>
      <c r="L2438" s="13" t="e">
        <f>(VLOOKUP(F2438,tarifas!$C$7:$D$10,2,FALSE)+tarifas!$D$21)*datos!H2438</f>
        <v>#N/A</v>
      </c>
      <c r="M2438">
        <v>0</v>
      </c>
      <c r="N2438" s="13" t="e">
        <f t="shared" si="341"/>
        <v>#N/A</v>
      </c>
      <c r="O2438">
        <f t="shared" si="342"/>
        <v>0</v>
      </c>
      <c r="P2438" s="12">
        <f t="shared" si="343"/>
        <v>171.60626107024109</v>
      </c>
      <c r="Q2438">
        <f t="shared" si="344"/>
        <v>0</v>
      </c>
      <c r="R2438">
        <f>$D$2*tarifas!$D$12/24</f>
        <v>1.4541666666666666</v>
      </c>
      <c r="S2438" t="e">
        <f>VLOOKUP(E2438&amp;" "&amp;F2438,tarifas!$A$13:$D$20,4,FALSE)*P2438</f>
        <v>#N/A</v>
      </c>
      <c r="T2438">
        <f>IF(F2438="COD1",tarifas!$D$11*(SUMIFS($P$11:$P$8770,$F$11:$F$8770,"=COD1",$B$11:$B$8770,"="&amp;B2438)/COUNTIFS($F$11:$F$8770,"=COD1",$B$11:$B$8770,"="&amp;B2438))/COUNTIFS($A$11:$A$8770,"="&amp;A2438,$F$11:$F$8770,"=COD1"),0)</f>
        <v>0</v>
      </c>
      <c r="U2438" t="e">
        <f>(VLOOKUP(F2438,tarifas!$C$7:$D$10,2,FALSE)+tarifas!$D$21)*datos!P2438</f>
        <v>#N/A</v>
      </c>
      <c r="V2438" t="e">
        <f t="shared" si="345"/>
        <v>#N/A</v>
      </c>
      <c r="W2438">
        <f t="shared" si="346"/>
        <v>0</v>
      </c>
    </row>
    <row r="2439" spans="1:23" x14ac:dyDescent="0.25">
      <c r="A2439">
        <f t="shared" si="339"/>
        <v>101</v>
      </c>
      <c r="B2439">
        <f t="shared" si="340"/>
        <v>4</v>
      </c>
      <c r="C2439" s="1">
        <f t="shared" si="347"/>
        <v>41741.166666660778</v>
      </c>
      <c r="D2439" s="7">
        <v>0</v>
      </c>
      <c r="E2439" s="7"/>
      <c r="G2439">
        <v>10</v>
      </c>
      <c r="H2439" s="12">
        <v>170.79438989914092</v>
      </c>
      <c r="I2439" s="13">
        <f>$D$2*tarifas!$D$12/24</f>
        <v>1.4541666666666666</v>
      </c>
      <c r="J2439" s="13" t="e">
        <f>VLOOKUP(E2439&amp;" "&amp;F2439,tarifas!$A$13:$D$20,4,FALSE)*H2439</f>
        <v>#N/A</v>
      </c>
      <c r="K2439" s="13">
        <f>IF(F2439="COD1",tarifas!$D$11*(SUMIFS($H$11:$H$8770,$F$11:$F$8770,"=COD1",$B$11:$B$8770,"="&amp;B2439)/COUNTIFS($F$11:$F$8770,"=COD1",$B$11:$B$8770,"="&amp;B2439))/COUNTIFS($A$11:$A$8770,"="&amp;A2439,$F$11:$F$8770,"=COD1"),0)</f>
        <v>0</v>
      </c>
      <c r="L2439" s="13" t="e">
        <f>(VLOOKUP(F2439,tarifas!$C$7:$D$10,2,FALSE)+tarifas!$D$21)*datos!H2439</f>
        <v>#N/A</v>
      </c>
      <c r="M2439">
        <v>0</v>
      </c>
      <c r="N2439" s="13" t="e">
        <f t="shared" si="341"/>
        <v>#N/A</v>
      </c>
      <c r="O2439">
        <f t="shared" si="342"/>
        <v>0</v>
      </c>
      <c r="P2439" s="12">
        <f t="shared" si="343"/>
        <v>170.79438989914092</v>
      </c>
      <c r="Q2439">
        <f t="shared" si="344"/>
        <v>0</v>
      </c>
      <c r="R2439">
        <f>$D$2*tarifas!$D$12/24</f>
        <v>1.4541666666666666</v>
      </c>
      <c r="S2439" t="e">
        <f>VLOOKUP(E2439&amp;" "&amp;F2439,tarifas!$A$13:$D$20,4,FALSE)*P2439</f>
        <v>#N/A</v>
      </c>
      <c r="T2439">
        <f>IF(F2439="COD1",tarifas!$D$11*(SUMIFS($P$11:$P$8770,$F$11:$F$8770,"=COD1",$B$11:$B$8770,"="&amp;B2439)/COUNTIFS($F$11:$F$8770,"=COD1",$B$11:$B$8770,"="&amp;B2439))/COUNTIFS($A$11:$A$8770,"="&amp;A2439,$F$11:$F$8770,"=COD1"),0)</f>
        <v>0</v>
      </c>
      <c r="U2439" t="e">
        <f>(VLOOKUP(F2439,tarifas!$C$7:$D$10,2,FALSE)+tarifas!$D$21)*datos!P2439</f>
        <v>#N/A</v>
      </c>
      <c r="V2439" t="e">
        <f t="shared" si="345"/>
        <v>#N/A</v>
      </c>
      <c r="W2439">
        <f t="shared" si="346"/>
        <v>0</v>
      </c>
    </row>
    <row r="2440" spans="1:23" x14ac:dyDescent="0.25">
      <c r="A2440">
        <f t="shared" si="339"/>
        <v>101</v>
      </c>
      <c r="B2440">
        <f t="shared" si="340"/>
        <v>4</v>
      </c>
      <c r="C2440" s="1">
        <f t="shared" si="347"/>
        <v>41741.208333327442</v>
      </c>
      <c r="D2440" s="7">
        <v>0</v>
      </c>
      <c r="E2440" s="7"/>
      <c r="G2440">
        <v>10.69</v>
      </c>
      <c r="H2440" s="12">
        <v>169.1766371364001</v>
      </c>
      <c r="I2440" s="13">
        <f>$D$2*tarifas!$D$12/24</f>
        <v>1.4541666666666666</v>
      </c>
      <c r="J2440" s="13" t="e">
        <f>VLOOKUP(E2440&amp;" "&amp;F2440,tarifas!$A$13:$D$20,4,FALSE)*H2440</f>
        <v>#N/A</v>
      </c>
      <c r="K2440" s="13">
        <f>IF(F2440="COD1",tarifas!$D$11*(SUMIFS($H$11:$H$8770,$F$11:$F$8770,"=COD1",$B$11:$B$8770,"="&amp;B2440)/COUNTIFS($F$11:$F$8770,"=COD1",$B$11:$B$8770,"="&amp;B2440))/COUNTIFS($A$11:$A$8770,"="&amp;A2440,$F$11:$F$8770,"=COD1"),0)</f>
        <v>0</v>
      </c>
      <c r="L2440" s="13" t="e">
        <f>(VLOOKUP(F2440,tarifas!$C$7:$D$10,2,FALSE)+tarifas!$D$21)*datos!H2440</f>
        <v>#N/A</v>
      </c>
      <c r="M2440">
        <v>0</v>
      </c>
      <c r="N2440" s="13" t="e">
        <f t="shared" si="341"/>
        <v>#N/A</v>
      </c>
      <c r="O2440">
        <f t="shared" si="342"/>
        <v>0</v>
      </c>
      <c r="P2440" s="12">
        <f t="shared" si="343"/>
        <v>169.1766371364001</v>
      </c>
      <c r="Q2440">
        <f t="shared" si="344"/>
        <v>0</v>
      </c>
      <c r="R2440">
        <f>$D$2*tarifas!$D$12/24</f>
        <v>1.4541666666666666</v>
      </c>
      <c r="S2440" t="e">
        <f>VLOOKUP(E2440&amp;" "&amp;F2440,tarifas!$A$13:$D$20,4,FALSE)*P2440</f>
        <v>#N/A</v>
      </c>
      <c r="T2440">
        <f>IF(F2440="COD1",tarifas!$D$11*(SUMIFS($P$11:$P$8770,$F$11:$F$8770,"=COD1",$B$11:$B$8770,"="&amp;B2440)/COUNTIFS($F$11:$F$8770,"=COD1",$B$11:$B$8770,"="&amp;B2440))/COUNTIFS($A$11:$A$8770,"="&amp;A2440,$F$11:$F$8770,"=COD1"),0)</f>
        <v>0</v>
      </c>
      <c r="U2440" t="e">
        <f>(VLOOKUP(F2440,tarifas!$C$7:$D$10,2,FALSE)+tarifas!$D$21)*datos!P2440</f>
        <v>#N/A</v>
      </c>
      <c r="V2440" t="e">
        <f t="shared" si="345"/>
        <v>#N/A</v>
      </c>
      <c r="W2440">
        <f t="shared" si="346"/>
        <v>0</v>
      </c>
    </row>
    <row r="2441" spans="1:23" x14ac:dyDescent="0.25">
      <c r="A2441">
        <f t="shared" si="339"/>
        <v>101</v>
      </c>
      <c r="B2441">
        <f t="shared" si="340"/>
        <v>4</v>
      </c>
      <c r="C2441" s="1">
        <f t="shared" si="347"/>
        <v>41741.249999994106</v>
      </c>
      <c r="D2441" s="7">
        <v>1.0303030303030303</v>
      </c>
      <c r="E2441" s="7"/>
      <c r="G2441">
        <v>12</v>
      </c>
      <c r="H2441" s="12">
        <v>152.56138555992277</v>
      </c>
      <c r="I2441" s="13">
        <f>$D$2*tarifas!$D$12/24</f>
        <v>1.4541666666666666</v>
      </c>
      <c r="J2441" s="13" t="e">
        <f>VLOOKUP(E2441&amp;" "&amp;F2441,tarifas!$A$13:$D$20,4,FALSE)*H2441</f>
        <v>#N/A</v>
      </c>
      <c r="K2441" s="13">
        <f>IF(F2441="COD1",tarifas!$D$11*(SUMIFS($H$11:$H$8770,$F$11:$F$8770,"=COD1",$B$11:$B$8770,"="&amp;B2441)/COUNTIFS($F$11:$F$8770,"=COD1",$B$11:$B$8770,"="&amp;B2441))/COUNTIFS($A$11:$A$8770,"="&amp;A2441,$F$11:$F$8770,"=COD1"),0)</f>
        <v>0</v>
      </c>
      <c r="L2441" s="13" t="e">
        <f>(VLOOKUP(F2441,tarifas!$C$7:$D$10,2,FALSE)+tarifas!$D$21)*datos!H2441</f>
        <v>#N/A</v>
      </c>
      <c r="M2441">
        <v>30.900749999999999</v>
      </c>
      <c r="N2441" s="13" t="e">
        <f t="shared" si="341"/>
        <v>#N/A</v>
      </c>
      <c r="O2441">
        <f t="shared" si="342"/>
        <v>30.900749999999999</v>
      </c>
      <c r="P2441" s="12">
        <f t="shared" si="343"/>
        <v>121.66063555992277</v>
      </c>
      <c r="Q2441">
        <f t="shared" si="344"/>
        <v>0</v>
      </c>
      <c r="R2441">
        <f>$D$2*tarifas!$D$12/24</f>
        <v>1.4541666666666666</v>
      </c>
      <c r="S2441" t="e">
        <f>VLOOKUP(E2441&amp;" "&amp;F2441,tarifas!$A$13:$D$20,4,FALSE)*P2441</f>
        <v>#N/A</v>
      </c>
      <c r="T2441">
        <f>IF(F2441="COD1",tarifas!$D$11*(SUMIFS($P$11:$P$8770,$F$11:$F$8770,"=COD1",$B$11:$B$8770,"="&amp;B2441)/COUNTIFS($F$11:$F$8770,"=COD1",$B$11:$B$8770,"="&amp;B2441))/COUNTIFS($A$11:$A$8770,"="&amp;A2441,$F$11:$F$8770,"=COD1"),0)</f>
        <v>0</v>
      </c>
      <c r="U2441" t="e">
        <f>(VLOOKUP(F2441,tarifas!$C$7:$D$10,2,FALSE)+tarifas!$D$21)*datos!P2441</f>
        <v>#N/A</v>
      </c>
      <c r="V2441" t="e">
        <f t="shared" si="345"/>
        <v>#N/A</v>
      </c>
      <c r="W2441">
        <f t="shared" si="346"/>
        <v>0</v>
      </c>
    </row>
    <row r="2442" spans="1:23" x14ac:dyDescent="0.25">
      <c r="A2442">
        <f t="shared" si="339"/>
        <v>101</v>
      </c>
      <c r="B2442">
        <f t="shared" si="340"/>
        <v>4</v>
      </c>
      <c r="C2442" s="1">
        <f t="shared" si="347"/>
        <v>41741.291666660771</v>
      </c>
      <c r="D2442" s="7">
        <v>20.348484848484848</v>
      </c>
      <c r="E2442" s="7"/>
      <c r="G2442">
        <v>10.49</v>
      </c>
      <c r="H2442" s="12">
        <v>151.62078139794292</v>
      </c>
      <c r="I2442" s="13">
        <f>$D$2*tarifas!$D$12/24</f>
        <v>1.4541666666666666</v>
      </c>
      <c r="J2442" s="13" t="e">
        <f>VLOOKUP(E2442&amp;" "&amp;F2442,tarifas!$A$13:$D$20,4,FALSE)*H2442</f>
        <v>#N/A</v>
      </c>
      <c r="K2442" s="13">
        <f>IF(F2442="COD1",tarifas!$D$11*(SUMIFS($H$11:$H$8770,$F$11:$F$8770,"=COD1",$B$11:$B$8770,"="&amp;B2442)/COUNTIFS($F$11:$F$8770,"=COD1",$B$11:$B$8770,"="&amp;B2442))/COUNTIFS($A$11:$A$8770,"="&amp;A2442,$F$11:$F$8770,"=COD1"),0)</f>
        <v>0</v>
      </c>
      <c r="L2442" s="13" t="e">
        <f>(VLOOKUP(F2442,tarifas!$C$7:$D$10,2,FALSE)+tarifas!$D$21)*datos!H2442</f>
        <v>#N/A</v>
      </c>
      <c r="M2442">
        <v>152.27428</v>
      </c>
      <c r="N2442" s="13" t="e">
        <f t="shared" si="341"/>
        <v>#N/A</v>
      </c>
      <c r="O2442">
        <f t="shared" si="342"/>
        <v>151.62078139794292</v>
      </c>
      <c r="P2442" s="12">
        <f t="shared" si="343"/>
        <v>0</v>
      </c>
      <c r="Q2442">
        <f t="shared" si="344"/>
        <v>0.6534986020570841</v>
      </c>
      <c r="R2442">
        <f>$D$2*tarifas!$D$12/24</f>
        <v>1.4541666666666666</v>
      </c>
      <c r="S2442" t="e">
        <f>VLOOKUP(E2442&amp;" "&amp;F2442,tarifas!$A$13:$D$20,4,FALSE)*P2442</f>
        <v>#N/A</v>
      </c>
      <c r="T2442">
        <f>IF(F2442="COD1",tarifas!$D$11*(SUMIFS($P$11:$P$8770,$F$11:$F$8770,"=COD1",$B$11:$B$8770,"="&amp;B2442)/COUNTIFS($F$11:$F$8770,"=COD1",$B$11:$B$8770,"="&amp;B2442))/COUNTIFS($A$11:$A$8770,"="&amp;A2442,$F$11:$F$8770,"=COD1"),0)</f>
        <v>0</v>
      </c>
      <c r="U2442" t="e">
        <f>(VLOOKUP(F2442,tarifas!$C$7:$D$10,2,FALSE)+tarifas!$D$21)*datos!P2442</f>
        <v>#N/A</v>
      </c>
      <c r="V2442" t="e">
        <f t="shared" si="345"/>
        <v>#N/A</v>
      </c>
      <c r="W2442">
        <f t="shared" si="346"/>
        <v>6.169680302020932E-3</v>
      </c>
    </row>
    <row r="2443" spans="1:23" x14ac:dyDescent="0.25">
      <c r="A2443">
        <f t="shared" si="339"/>
        <v>101</v>
      </c>
      <c r="B2443">
        <f t="shared" si="340"/>
        <v>4</v>
      </c>
      <c r="C2443" s="1">
        <f t="shared" si="347"/>
        <v>41741.333333327435</v>
      </c>
      <c r="D2443" s="7">
        <v>121.57575757575758</v>
      </c>
      <c r="E2443" s="7"/>
      <c r="G2443">
        <v>14.2</v>
      </c>
      <c r="H2443" s="12">
        <v>155.16377055690558</v>
      </c>
      <c r="I2443" s="13">
        <f>$D$2*tarifas!$D$12/24</f>
        <v>1.4541666666666666</v>
      </c>
      <c r="J2443" s="13" t="e">
        <f>VLOOKUP(E2443&amp;" "&amp;F2443,tarifas!$A$13:$D$20,4,FALSE)*H2443</f>
        <v>#N/A</v>
      </c>
      <c r="K2443" s="13">
        <f>IF(F2443="COD1",tarifas!$D$11*(SUMIFS($H$11:$H$8770,$F$11:$F$8770,"=COD1",$B$11:$B$8770,"="&amp;B2443)/COUNTIFS($F$11:$F$8770,"=COD1",$B$11:$B$8770,"="&amp;B2443))/COUNTIFS($A$11:$A$8770,"="&amp;A2443,$F$11:$F$8770,"=COD1"),0)</f>
        <v>0</v>
      </c>
      <c r="L2443" s="13" t="e">
        <f>(VLOOKUP(F2443,tarifas!$C$7:$D$10,2,FALSE)+tarifas!$D$21)*datos!H2443</f>
        <v>#N/A</v>
      </c>
      <c r="M2443">
        <v>315.28356000000002</v>
      </c>
      <c r="N2443" s="13" t="e">
        <f t="shared" si="341"/>
        <v>#N/A</v>
      </c>
      <c r="O2443">
        <f t="shared" si="342"/>
        <v>155.16377055690558</v>
      </c>
      <c r="P2443" s="12">
        <f t="shared" si="343"/>
        <v>0</v>
      </c>
      <c r="Q2443">
        <f t="shared" si="344"/>
        <v>160.11978944309445</v>
      </c>
      <c r="R2443">
        <f>$D$2*tarifas!$D$12/24</f>
        <v>1.4541666666666666</v>
      </c>
      <c r="S2443" t="e">
        <f>VLOOKUP(E2443&amp;" "&amp;F2443,tarifas!$A$13:$D$20,4,FALSE)*P2443</f>
        <v>#N/A</v>
      </c>
      <c r="T2443">
        <f>IF(F2443="COD1",tarifas!$D$11*(SUMIFS($P$11:$P$8770,$F$11:$F$8770,"=COD1",$B$11:$B$8770,"="&amp;B2443)/COUNTIFS($F$11:$F$8770,"=COD1",$B$11:$B$8770,"="&amp;B2443))/COUNTIFS($A$11:$A$8770,"="&amp;A2443,$F$11:$F$8770,"=COD1"),0)</f>
        <v>0</v>
      </c>
      <c r="U2443" t="e">
        <f>(VLOOKUP(F2443,tarifas!$C$7:$D$10,2,FALSE)+tarifas!$D$21)*datos!P2443</f>
        <v>#N/A</v>
      </c>
      <c r="V2443" t="e">
        <f t="shared" si="345"/>
        <v>#N/A</v>
      </c>
      <c r="W2443">
        <f t="shared" si="346"/>
        <v>2.0463309090827471</v>
      </c>
    </row>
    <row r="2444" spans="1:23" x14ac:dyDescent="0.25">
      <c r="A2444">
        <f t="shared" ref="A2444:A2507" si="348">DAYS360($C$11,C2444)</f>
        <v>101</v>
      </c>
      <c r="B2444">
        <f t="shared" ref="B2444:B2507" si="349">MONTH(C2444)</f>
        <v>4</v>
      </c>
      <c r="C2444" s="1">
        <f t="shared" si="347"/>
        <v>41741.374999994099</v>
      </c>
      <c r="D2444" s="7">
        <v>367.56060606060606</v>
      </c>
      <c r="E2444" s="7"/>
      <c r="G2444">
        <v>12.7</v>
      </c>
      <c r="H2444" s="12">
        <v>153.63637734881047</v>
      </c>
      <c r="I2444" s="13">
        <f>$D$2*tarifas!$D$12/24</f>
        <v>1.4541666666666666</v>
      </c>
      <c r="J2444" s="13" t="e">
        <f>VLOOKUP(E2444&amp;" "&amp;F2444,tarifas!$A$13:$D$20,4,FALSE)*H2444</f>
        <v>#N/A</v>
      </c>
      <c r="K2444" s="13">
        <f>IF(F2444="COD1",tarifas!$D$11*(SUMIFS($H$11:$H$8770,$F$11:$F$8770,"=COD1",$B$11:$B$8770,"="&amp;B2444)/COUNTIFS($F$11:$F$8770,"=COD1",$B$11:$B$8770,"="&amp;B2444))/COUNTIFS($A$11:$A$8770,"="&amp;A2444,$F$11:$F$8770,"=COD1"),0)</f>
        <v>0</v>
      </c>
      <c r="L2444" s="13" t="e">
        <f>(VLOOKUP(F2444,tarifas!$C$7:$D$10,2,FALSE)+tarifas!$D$21)*datos!H2444</f>
        <v>#N/A</v>
      </c>
      <c r="M2444">
        <v>426.65413000000001</v>
      </c>
      <c r="N2444" s="13" t="e">
        <f t="shared" ref="N2444:N2507" si="350">(I2444+J2444+K2444+L2444)*1.23</f>
        <v>#N/A</v>
      </c>
      <c r="O2444">
        <f t="shared" ref="O2444:O2507" si="351">IF(M2444&lt;H2444,M2444,H2444)</f>
        <v>153.63637734881047</v>
      </c>
      <c r="P2444" s="12">
        <f t="shared" ref="P2444:P2507" si="352">H2444-O2444</f>
        <v>0</v>
      </c>
      <c r="Q2444">
        <f t="shared" ref="Q2444:Q2507" si="353">IF(M2444&lt;H2444,0,M2444-H2444)</f>
        <v>273.01775265118954</v>
      </c>
      <c r="R2444">
        <f>$D$2*tarifas!$D$12/24</f>
        <v>1.4541666666666666</v>
      </c>
      <c r="S2444" t="e">
        <f>VLOOKUP(E2444&amp;" "&amp;F2444,tarifas!$A$13:$D$20,4,FALSE)*P2444</f>
        <v>#N/A</v>
      </c>
      <c r="T2444">
        <f>IF(F2444="COD1",tarifas!$D$11*(SUMIFS($P$11:$P$8770,$F$11:$F$8770,"=COD1",$B$11:$B$8770,"="&amp;B2444)/COUNTIFS($F$11:$F$8770,"=COD1",$B$11:$B$8770,"="&amp;B2444))/COUNTIFS($A$11:$A$8770,"="&amp;A2444,$F$11:$F$8770,"=COD1"),0)</f>
        <v>0</v>
      </c>
      <c r="U2444" t="e">
        <f>(VLOOKUP(F2444,tarifas!$C$7:$D$10,2,FALSE)+tarifas!$D$21)*datos!P2444</f>
        <v>#N/A</v>
      </c>
      <c r="V2444" t="e">
        <f t="shared" ref="V2444:V2507" si="354">(R2444+S2444+T2444+U2444)*1.23</f>
        <v>#N/A</v>
      </c>
      <c r="W2444">
        <f t="shared" ref="W2444:W2507" si="355">0.9*G2444/1000*Q2444</f>
        <v>3.120592912803096</v>
      </c>
    </row>
    <row r="2445" spans="1:23" x14ac:dyDescent="0.25">
      <c r="A2445">
        <f t="shared" si="348"/>
        <v>101</v>
      </c>
      <c r="B2445">
        <f t="shared" si="349"/>
        <v>4</v>
      </c>
      <c r="C2445" s="1">
        <f t="shared" ref="C2445:C2508" si="356">+C2444+1/24</f>
        <v>41741.416666660763</v>
      </c>
      <c r="D2445" s="7">
        <v>554.0454545454545</v>
      </c>
      <c r="E2445" s="7"/>
      <c r="G2445">
        <v>12.6</v>
      </c>
      <c r="H2445" s="12">
        <v>154.13711330728412</v>
      </c>
      <c r="I2445" s="13">
        <f>$D$2*tarifas!$D$12/24</f>
        <v>1.4541666666666666</v>
      </c>
      <c r="J2445" s="13" t="e">
        <f>VLOOKUP(E2445&amp;" "&amp;F2445,tarifas!$A$13:$D$20,4,FALSE)*H2445</f>
        <v>#N/A</v>
      </c>
      <c r="K2445" s="13">
        <f>IF(F2445="COD1",tarifas!$D$11*(SUMIFS($H$11:$H$8770,$F$11:$F$8770,"=COD1",$B$11:$B$8770,"="&amp;B2445)/COUNTIFS($F$11:$F$8770,"=COD1",$B$11:$B$8770,"="&amp;B2445))/COUNTIFS($A$11:$A$8770,"="&amp;A2445,$F$11:$F$8770,"=COD1"),0)</f>
        <v>0</v>
      </c>
      <c r="L2445" s="13" t="e">
        <f>(VLOOKUP(F2445,tarifas!$C$7:$D$10,2,FALSE)+tarifas!$D$21)*datos!H2445</f>
        <v>#N/A</v>
      </c>
      <c r="M2445">
        <v>496.01940000000002</v>
      </c>
      <c r="N2445" s="13" t="e">
        <f t="shared" si="350"/>
        <v>#N/A</v>
      </c>
      <c r="O2445">
        <f t="shared" si="351"/>
        <v>154.13711330728412</v>
      </c>
      <c r="P2445" s="12">
        <f t="shared" si="352"/>
        <v>0</v>
      </c>
      <c r="Q2445">
        <f t="shared" si="353"/>
        <v>341.88228669271587</v>
      </c>
      <c r="R2445">
        <f>$D$2*tarifas!$D$12/24</f>
        <v>1.4541666666666666</v>
      </c>
      <c r="S2445" t="e">
        <f>VLOOKUP(E2445&amp;" "&amp;F2445,tarifas!$A$13:$D$20,4,FALSE)*P2445</f>
        <v>#N/A</v>
      </c>
      <c r="T2445">
        <f>IF(F2445="COD1",tarifas!$D$11*(SUMIFS($P$11:$P$8770,$F$11:$F$8770,"=COD1",$B$11:$B$8770,"="&amp;B2445)/COUNTIFS($F$11:$F$8770,"=COD1",$B$11:$B$8770,"="&amp;B2445))/COUNTIFS($A$11:$A$8770,"="&amp;A2445,$F$11:$F$8770,"=COD1"),0)</f>
        <v>0</v>
      </c>
      <c r="U2445" t="e">
        <f>(VLOOKUP(F2445,tarifas!$C$7:$D$10,2,FALSE)+tarifas!$D$21)*datos!P2445</f>
        <v>#N/A</v>
      </c>
      <c r="V2445" t="e">
        <f t="shared" si="354"/>
        <v>#N/A</v>
      </c>
      <c r="W2445">
        <f t="shared" si="355"/>
        <v>3.8769451310953977</v>
      </c>
    </row>
    <row r="2446" spans="1:23" x14ac:dyDescent="0.25">
      <c r="A2446">
        <f t="shared" si="348"/>
        <v>101</v>
      </c>
      <c r="B2446">
        <f t="shared" si="349"/>
        <v>4</v>
      </c>
      <c r="C2446" s="1">
        <f t="shared" si="356"/>
        <v>41741.458333327428</v>
      </c>
      <c r="D2446" s="7">
        <v>643.93939393939388</v>
      </c>
      <c r="E2446" s="7"/>
      <c r="G2446">
        <v>13.4</v>
      </c>
      <c r="H2446" s="12">
        <v>155.42305381440963</v>
      </c>
      <c r="I2446" s="13">
        <f>$D$2*tarifas!$D$12/24</f>
        <v>1.4541666666666666</v>
      </c>
      <c r="J2446" s="13" t="e">
        <f>VLOOKUP(E2446&amp;" "&amp;F2446,tarifas!$A$13:$D$20,4,FALSE)*H2446</f>
        <v>#N/A</v>
      </c>
      <c r="K2446" s="13">
        <f>IF(F2446="COD1",tarifas!$D$11*(SUMIFS($H$11:$H$8770,$F$11:$F$8770,"=COD1",$B$11:$B$8770,"="&amp;B2446)/COUNTIFS($F$11:$F$8770,"=COD1",$B$11:$B$8770,"="&amp;B2446))/COUNTIFS($A$11:$A$8770,"="&amp;A2446,$F$11:$F$8770,"=COD1"),0)</f>
        <v>0</v>
      </c>
      <c r="L2446" s="13" t="e">
        <f>(VLOOKUP(F2446,tarifas!$C$7:$D$10,2,FALSE)+tarifas!$D$21)*datos!H2446</f>
        <v>#N/A</v>
      </c>
      <c r="M2446">
        <v>528.09496999999999</v>
      </c>
      <c r="N2446" s="13" t="e">
        <f t="shared" si="350"/>
        <v>#N/A</v>
      </c>
      <c r="O2446">
        <f t="shared" si="351"/>
        <v>155.42305381440963</v>
      </c>
      <c r="P2446" s="12">
        <f t="shared" si="352"/>
        <v>0</v>
      </c>
      <c r="Q2446">
        <f t="shared" si="353"/>
        <v>372.67191618559036</v>
      </c>
      <c r="R2446">
        <f>$D$2*tarifas!$D$12/24</f>
        <v>1.4541666666666666</v>
      </c>
      <c r="S2446" t="e">
        <f>VLOOKUP(E2446&amp;" "&amp;F2446,tarifas!$A$13:$D$20,4,FALSE)*P2446</f>
        <v>#N/A</v>
      </c>
      <c r="T2446">
        <f>IF(F2446="COD1",tarifas!$D$11*(SUMIFS($P$11:$P$8770,$F$11:$F$8770,"=COD1",$B$11:$B$8770,"="&amp;B2446)/COUNTIFS($F$11:$F$8770,"=COD1",$B$11:$B$8770,"="&amp;B2446))/COUNTIFS($A$11:$A$8770,"="&amp;A2446,$F$11:$F$8770,"=COD1"),0)</f>
        <v>0</v>
      </c>
      <c r="U2446" t="e">
        <f>(VLOOKUP(F2446,tarifas!$C$7:$D$10,2,FALSE)+tarifas!$D$21)*datos!P2446</f>
        <v>#N/A</v>
      </c>
      <c r="V2446" t="e">
        <f t="shared" si="354"/>
        <v>#N/A</v>
      </c>
      <c r="W2446">
        <f t="shared" si="355"/>
        <v>4.4944233091982202</v>
      </c>
    </row>
    <row r="2447" spans="1:23" x14ac:dyDescent="0.25">
      <c r="A2447">
        <f t="shared" si="348"/>
        <v>101</v>
      </c>
      <c r="B2447">
        <f t="shared" si="349"/>
        <v>4</v>
      </c>
      <c r="C2447" s="1">
        <f t="shared" si="356"/>
        <v>41741.499999994092</v>
      </c>
      <c r="D2447" s="7">
        <v>690.56060606060612</v>
      </c>
      <c r="E2447" s="7"/>
      <c r="G2447">
        <v>13.35</v>
      </c>
      <c r="H2447" s="12">
        <v>156.94006718228124</v>
      </c>
      <c r="I2447" s="13">
        <f>$D$2*tarifas!$D$12/24</f>
        <v>1.4541666666666666</v>
      </c>
      <c r="J2447" s="13" t="e">
        <f>VLOOKUP(E2447&amp;" "&amp;F2447,tarifas!$A$13:$D$20,4,FALSE)*H2447</f>
        <v>#N/A</v>
      </c>
      <c r="K2447" s="13">
        <f>IF(F2447="COD1",tarifas!$D$11*(SUMIFS($H$11:$H$8770,$F$11:$F$8770,"=COD1",$B$11:$B$8770,"="&amp;B2447)/COUNTIFS($F$11:$F$8770,"=COD1",$B$11:$B$8770,"="&amp;B2447))/COUNTIFS($A$11:$A$8770,"="&amp;A2447,$F$11:$F$8770,"=COD1"),0)</f>
        <v>0</v>
      </c>
      <c r="L2447" s="13" t="e">
        <f>(VLOOKUP(F2447,tarifas!$C$7:$D$10,2,FALSE)+tarifas!$D$21)*datos!H2447</f>
        <v>#N/A</v>
      </c>
      <c r="M2447">
        <v>524.44243000000006</v>
      </c>
      <c r="N2447" s="13" t="e">
        <f t="shared" si="350"/>
        <v>#N/A</v>
      </c>
      <c r="O2447">
        <f t="shared" si="351"/>
        <v>156.94006718228124</v>
      </c>
      <c r="P2447" s="12">
        <f t="shared" si="352"/>
        <v>0</v>
      </c>
      <c r="Q2447">
        <f t="shared" si="353"/>
        <v>367.50236281771879</v>
      </c>
      <c r="R2447">
        <f>$D$2*tarifas!$D$12/24</f>
        <v>1.4541666666666666</v>
      </c>
      <c r="S2447" t="e">
        <f>VLOOKUP(E2447&amp;" "&amp;F2447,tarifas!$A$13:$D$20,4,FALSE)*P2447</f>
        <v>#N/A</v>
      </c>
      <c r="T2447">
        <f>IF(F2447="COD1",tarifas!$D$11*(SUMIFS($P$11:$P$8770,$F$11:$F$8770,"=COD1",$B$11:$B$8770,"="&amp;B2447)/COUNTIFS($F$11:$F$8770,"=COD1",$B$11:$B$8770,"="&amp;B2447))/COUNTIFS($A$11:$A$8770,"="&amp;A2447,$F$11:$F$8770,"=COD1"),0)</f>
        <v>0</v>
      </c>
      <c r="U2447" t="e">
        <f>(VLOOKUP(F2447,tarifas!$C$7:$D$10,2,FALSE)+tarifas!$D$21)*datos!P2447</f>
        <v>#N/A</v>
      </c>
      <c r="V2447" t="e">
        <f t="shared" si="354"/>
        <v>#N/A</v>
      </c>
      <c r="W2447">
        <f t="shared" si="355"/>
        <v>4.415540889254892</v>
      </c>
    </row>
    <row r="2448" spans="1:23" x14ac:dyDescent="0.25">
      <c r="A2448">
        <f t="shared" si="348"/>
        <v>101</v>
      </c>
      <c r="B2448">
        <f t="shared" si="349"/>
        <v>4</v>
      </c>
      <c r="C2448" s="1">
        <f t="shared" si="356"/>
        <v>41741.541666660756</v>
      </c>
      <c r="D2448" s="7">
        <v>0</v>
      </c>
      <c r="E2448" s="7"/>
      <c r="G2448">
        <v>12</v>
      </c>
      <c r="H2448" s="12">
        <v>157.42208005378347</v>
      </c>
      <c r="I2448" s="13">
        <f>$D$2*tarifas!$D$12/24</f>
        <v>1.4541666666666666</v>
      </c>
      <c r="J2448" s="13" t="e">
        <f>VLOOKUP(E2448&amp;" "&amp;F2448,tarifas!$A$13:$D$20,4,FALSE)*H2448</f>
        <v>#N/A</v>
      </c>
      <c r="K2448" s="13">
        <f>IF(F2448="COD1",tarifas!$D$11*(SUMIFS($H$11:$H$8770,$F$11:$F$8770,"=COD1",$B$11:$B$8770,"="&amp;B2448)/COUNTIFS($F$11:$F$8770,"=COD1",$B$11:$B$8770,"="&amp;B2448))/COUNTIFS($A$11:$A$8770,"="&amp;A2448,$F$11:$F$8770,"=COD1"),0)</f>
        <v>0</v>
      </c>
      <c r="L2448" s="13" t="e">
        <f>(VLOOKUP(F2448,tarifas!$C$7:$D$10,2,FALSE)+tarifas!$D$21)*datos!H2448</f>
        <v>#N/A</v>
      </c>
      <c r="M2448">
        <v>450.13873000000001</v>
      </c>
      <c r="N2448" s="13" t="e">
        <f t="shared" si="350"/>
        <v>#N/A</v>
      </c>
      <c r="O2448">
        <f t="shared" si="351"/>
        <v>157.42208005378347</v>
      </c>
      <c r="P2448" s="12">
        <f t="shared" si="352"/>
        <v>0</v>
      </c>
      <c r="Q2448">
        <f t="shared" si="353"/>
        <v>292.71664994621653</v>
      </c>
      <c r="R2448">
        <f>$D$2*tarifas!$D$12/24</f>
        <v>1.4541666666666666</v>
      </c>
      <c r="S2448" t="e">
        <f>VLOOKUP(E2448&amp;" "&amp;F2448,tarifas!$A$13:$D$20,4,FALSE)*P2448</f>
        <v>#N/A</v>
      </c>
      <c r="T2448">
        <f>IF(F2448="COD1",tarifas!$D$11*(SUMIFS($P$11:$P$8770,$F$11:$F$8770,"=COD1",$B$11:$B$8770,"="&amp;B2448)/COUNTIFS($F$11:$F$8770,"=COD1",$B$11:$B$8770,"="&amp;B2448))/COUNTIFS($A$11:$A$8770,"="&amp;A2448,$F$11:$F$8770,"=COD1"),0)</f>
        <v>0</v>
      </c>
      <c r="U2448" t="e">
        <f>(VLOOKUP(F2448,tarifas!$C$7:$D$10,2,FALSE)+tarifas!$D$21)*datos!P2448</f>
        <v>#N/A</v>
      </c>
      <c r="V2448" t="e">
        <f t="shared" si="354"/>
        <v>#N/A</v>
      </c>
      <c r="W2448">
        <f t="shared" si="355"/>
        <v>3.1613398194191387</v>
      </c>
    </row>
    <row r="2449" spans="1:23" x14ac:dyDescent="0.25">
      <c r="A2449">
        <f t="shared" si="348"/>
        <v>101</v>
      </c>
      <c r="B2449">
        <f t="shared" si="349"/>
        <v>4</v>
      </c>
      <c r="C2449" s="1">
        <f t="shared" si="356"/>
        <v>41741.58333332742</v>
      </c>
      <c r="D2449" s="7">
        <v>832.74242424242425</v>
      </c>
      <c r="E2449" s="7"/>
      <c r="G2449">
        <v>12</v>
      </c>
      <c r="H2449" s="12">
        <v>164.57471886426043</v>
      </c>
      <c r="I2449" s="13">
        <f>$D$2*tarifas!$D$12/24</f>
        <v>1.4541666666666666</v>
      </c>
      <c r="J2449" s="13" t="e">
        <f>VLOOKUP(E2449&amp;" "&amp;F2449,tarifas!$A$13:$D$20,4,FALSE)*H2449</f>
        <v>#N/A</v>
      </c>
      <c r="K2449" s="13">
        <f>IF(F2449="COD1",tarifas!$D$11*(SUMIFS($H$11:$H$8770,$F$11:$F$8770,"=COD1",$B$11:$B$8770,"="&amp;B2449)/COUNTIFS($F$11:$F$8770,"=COD1",$B$11:$B$8770,"="&amp;B2449))/COUNTIFS($A$11:$A$8770,"="&amp;A2449,$F$11:$F$8770,"=COD1"),0)</f>
        <v>0</v>
      </c>
      <c r="L2449" s="13" t="e">
        <f>(VLOOKUP(F2449,tarifas!$C$7:$D$10,2,FALSE)+tarifas!$D$21)*datos!H2449</f>
        <v>#N/A</v>
      </c>
      <c r="M2449">
        <v>431.52696999999995</v>
      </c>
      <c r="N2449" s="13" t="e">
        <f t="shared" si="350"/>
        <v>#N/A</v>
      </c>
      <c r="O2449">
        <f t="shared" si="351"/>
        <v>164.57471886426043</v>
      </c>
      <c r="P2449" s="12">
        <f t="shared" si="352"/>
        <v>0</v>
      </c>
      <c r="Q2449">
        <f t="shared" si="353"/>
        <v>266.95225113573952</v>
      </c>
      <c r="R2449">
        <f>$D$2*tarifas!$D$12/24</f>
        <v>1.4541666666666666</v>
      </c>
      <c r="S2449" t="e">
        <f>VLOOKUP(E2449&amp;" "&amp;F2449,tarifas!$A$13:$D$20,4,FALSE)*P2449</f>
        <v>#N/A</v>
      </c>
      <c r="T2449">
        <f>IF(F2449="COD1",tarifas!$D$11*(SUMIFS($P$11:$P$8770,$F$11:$F$8770,"=COD1",$B$11:$B$8770,"="&amp;B2449)/COUNTIFS($F$11:$F$8770,"=COD1",$B$11:$B$8770,"="&amp;B2449))/COUNTIFS($A$11:$A$8770,"="&amp;A2449,$F$11:$F$8770,"=COD1"),0)</f>
        <v>0</v>
      </c>
      <c r="U2449" t="e">
        <f>(VLOOKUP(F2449,tarifas!$C$7:$D$10,2,FALSE)+tarifas!$D$21)*datos!P2449</f>
        <v>#N/A</v>
      </c>
      <c r="V2449" t="e">
        <f t="shared" si="354"/>
        <v>#N/A</v>
      </c>
      <c r="W2449">
        <f t="shared" si="355"/>
        <v>2.883084312265987</v>
      </c>
    </row>
    <row r="2450" spans="1:23" x14ac:dyDescent="0.25">
      <c r="A2450">
        <f t="shared" si="348"/>
        <v>101</v>
      </c>
      <c r="B2450">
        <f t="shared" si="349"/>
        <v>4</v>
      </c>
      <c r="C2450" s="1">
        <f t="shared" si="356"/>
        <v>41741.624999994085</v>
      </c>
      <c r="D2450" s="7">
        <v>752.37878787878788</v>
      </c>
      <c r="E2450" s="7"/>
      <c r="G2450">
        <v>10.69</v>
      </c>
      <c r="H2450" s="12">
        <v>171.47124337377454</v>
      </c>
      <c r="I2450" s="13">
        <f>$D$2*tarifas!$D$12/24</f>
        <v>1.4541666666666666</v>
      </c>
      <c r="J2450" s="13" t="e">
        <f>VLOOKUP(E2450&amp;" "&amp;F2450,tarifas!$A$13:$D$20,4,FALSE)*H2450</f>
        <v>#N/A</v>
      </c>
      <c r="K2450" s="13">
        <f>IF(F2450="COD1",tarifas!$D$11*(SUMIFS($H$11:$H$8770,$F$11:$F$8770,"=COD1",$B$11:$B$8770,"="&amp;B2450)/COUNTIFS($F$11:$F$8770,"=COD1",$B$11:$B$8770,"="&amp;B2450))/COUNTIFS($A$11:$A$8770,"="&amp;A2450,$F$11:$F$8770,"=COD1"),0)</f>
        <v>0</v>
      </c>
      <c r="L2450" s="13" t="e">
        <f>(VLOOKUP(F2450,tarifas!$C$7:$D$10,2,FALSE)+tarifas!$D$21)*datos!H2450</f>
        <v>#N/A</v>
      </c>
      <c r="M2450">
        <v>335.62171000000001</v>
      </c>
      <c r="N2450" s="13" t="e">
        <f t="shared" si="350"/>
        <v>#N/A</v>
      </c>
      <c r="O2450">
        <f t="shared" si="351"/>
        <v>171.47124337377454</v>
      </c>
      <c r="P2450" s="12">
        <f t="shared" si="352"/>
        <v>0</v>
      </c>
      <c r="Q2450">
        <f t="shared" si="353"/>
        <v>164.15046662622547</v>
      </c>
      <c r="R2450">
        <f>$D$2*tarifas!$D$12/24</f>
        <v>1.4541666666666666</v>
      </c>
      <c r="S2450" t="e">
        <f>VLOOKUP(E2450&amp;" "&amp;F2450,tarifas!$A$13:$D$20,4,FALSE)*P2450</f>
        <v>#N/A</v>
      </c>
      <c r="T2450">
        <f>IF(F2450="COD1",tarifas!$D$11*(SUMIFS($P$11:$P$8770,$F$11:$F$8770,"=COD1",$B$11:$B$8770,"="&amp;B2450)/COUNTIFS($F$11:$F$8770,"=COD1",$B$11:$B$8770,"="&amp;B2450))/COUNTIFS($A$11:$A$8770,"="&amp;A2450,$F$11:$F$8770,"=COD1"),0)</f>
        <v>0</v>
      </c>
      <c r="U2450" t="e">
        <f>(VLOOKUP(F2450,tarifas!$C$7:$D$10,2,FALSE)+tarifas!$D$21)*datos!P2450</f>
        <v>#N/A</v>
      </c>
      <c r="V2450" t="e">
        <f t="shared" si="354"/>
        <v>#N/A</v>
      </c>
      <c r="W2450">
        <f t="shared" si="355"/>
        <v>1.5792916394109153</v>
      </c>
    </row>
    <row r="2451" spans="1:23" x14ac:dyDescent="0.25">
      <c r="A2451">
        <f t="shared" si="348"/>
        <v>101</v>
      </c>
      <c r="B2451">
        <f t="shared" si="349"/>
        <v>4</v>
      </c>
      <c r="C2451" s="1">
        <f t="shared" si="356"/>
        <v>41741.666666660749</v>
      </c>
      <c r="D2451" s="7">
        <v>619.98484848484861</v>
      </c>
      <c r="E2451" s="7"/>
      <c r="G2451">
        <v>10</v>
      </c>
      <c r="H2451" s="12">
        <v>170.74443336242496</v>
      </c>
      <c r="I2451" s="13">
        <f>$D$2*tarifas!$D$12/24</f>
        <v>1.4541666666666666</v>
      </c>
      <c r="J2451" s="13" t="e">
        <f>VLOOKUP(E2451&amp;" "&amp;F2451,tarifas!$A$13:$D$20,4,FALSE)*H2451</f>
        <v>#N/A</v>
      </c>
      <c r="K2451" s="13">
        <f>IF(F2451="COD1",tarifas!$D$11*(SUMIFS($H$11:$H$8770,$F$11:$F$8770,"=COD1",$B$11:$B$8770,"="&amp;B2451)/COUNTIFS($F$11:$F$8770,"=COD1",$B$11:$B$8770,"="&amp;B2451))/COUNTIFS($A$11:$A$8770,"="&amp;A2451,$F$11:$F$8770,"=COD1"),0)</f>
        <v>0</v>
      </c>
      <c r="L2451" s="13" t="e">
        <f>(VLOOKUP(F2451,tarifas!$C$7:$D$10,2,FALSE)+tarifas!$D$21)*datos!H2451</f>
        <v>#N/A</v>
      </c>
      <c r="M2451">
        <v>208.07022000000001</v>
      </c>
      <c r="N2451" s="13" t="e">
        <f t="shared" si="350"/>
        <v>#N/A</v>
      </c>
      <c r="O2451">
        <f t="shared" si="351"/>
        <v>170.74443336242496</v>
      </c>
      <c r="P2451" s="12">
        <f t="shared" si="352"/>
        <v>0</v>
      </c>
      <c r="Q2451">
        <f t="shared" si="353"/>
        <v>37.32578663757505</v>
      </c>
      <c r="R2451">
        <f>$D$2*tarifas!$D$12/24</f>
        <v>1.4541666666666666</v>
      </c>
      <c r="S2451" t="e">
        <f>VLOOKUP(E2451&amp;" "&amp;F2451,tarifas!$A$13:$D$20,4,FALSE)*P2451</f>
        <v>#N/A</v>
      </c>
      <c r="T2451">
        <f>IF(F2451="COD1",tarifas!$D$11*(SUMIFS($P$11:$P$8770,$F$11:$F$8770,"=COD1",$B$11:$B$8770,"="&amp;B2451)/COUNTIFS($F$11:$F$8770,"=COD1",$B$11:$B$8770,"="&amp;B2451))/COUNTIFS($A$11:$A$8770,"="&amp;A2451,$F$11:$F$8770,"=COD1"),0)</f>
        <v>0</v>
      </c>
      <c r="U2451" t="e">
        <f>(VLOOKUP(F2451,tarifas!$C$7:$D$10,2,FALSE)+tarifas!$D$21)*datos!P2451</f>
        <v>#N/A</v>
      </c>
      <c r="V2451" t="e">
        <f t="shared" si="354"/>
        <v>#N/A</v>
      </c>
      <c r="W2451">
        <f t="shared" si="355"/>
        <v>0.3359320797381754</v>
      </c>
    </row>
    <row r="2452" spans="1:23" x14ac:dyDescent="0.25">
      <c r="A2452">
        <f t="shared" si="348"/>
        <v>101</v>
      </c>
      <c r="B2452">
        <f t="shared" si="349"/>
        <v>4</v>
      </c>
      <c r="C2452" s="1">
        <f t="shared" si="356"/>
        <v>41741.708333327413</v>
      </c>
      <c r="D2452" s="7">
        <v>348.24242424242425</v>
      </c>
      <c r="E2452" s="7"/>
      <c r="G2452">
        <v>10</v>
      </c>
      <c r="H2452" s="12">
        <v>172.00624070301492</v>
      </c>
      <c r="I2452" s="13">
        <f>$D$2*tarifas!$D$12/24</f>
        <v>1.4541666666666666</v>
      </c>
      <c r="J2452" s="13" t="e">
        <f>VLOOKUP(E2452&amp;" "&amp;F2452,tarifas!$A$13:$D$20,4,FALSE)*H2452</f>
        <v>#N/A</v>
      </c>
      <c r="K2452" s="13">
        <f>IF(F2452="COD1",tarifas!$D$11*(SUMIFS($H$11:$H$8770,$F$11:$F$8770,"=COD1",$B$11:$B$8770,"="&amp;B2452)/COUNTIFS($F$11:$F$8770,"=COD1",$B$11:$B$8770,"="&amp;B2452))/COUNTIFS($A$11:$A$8770,"="&amp;A2452,$F$11:$F$8770,"=COD1"),0)</f>
        <v>0</v>
      </c>
      <c r="L2452" s="13" t="e">
        <f>(VLOOKUP(F2452,tarifas!$C$7:$D$10,2,FALSE)+tarifas!$D$21)*datos!H2452</f>
        <v>#N/A</v>
      </c>
      <c r="M2452">
        <v>64.068129999999996</v>
      </c>
      <c r="N2452" s="13" t="e">
        <f t="shared" si="350"/>
        <v>#N/A</v>
      </c>
      <c r="O2452">
        <f t="shared" si="351"/>
        <v>64.068129999999996</v>
      </c>
      <c r="P2452" s="12">
        <f t="shared" si="352"/>
        <v>107.93811070301493</v>
      </c>
      <c r="Q2452">
        <f t="shared" si="353"/>
        <v>0</v>
      </c>
      <c r="R2452">
        <f>$D$2*tarifas!$D$12/24</f>
        <v>1.4541666666666666</v>
      </c>
      <c r="S2452" t="e">
        <f>VLOOKUP(E2452&amp;" "&amp;F2452,tarifas!$A$13:$D$20,4,FALSE)*P2452</f>
        <v>#N/A</v>
      </c>
      <c r="T2452">
        <f>IF(F2452="COD1",tarifas!$D$11*(SUMIFS($P$11:$P$8770,$F$11:$F$8770,"=COD1",$B$11:$B$8770,"="&amp;B2452)/COUNTIFS($F$11:$F$8770,"=COD1",$B$11:$B$8770,"="&amp;B2452))/COUNTIFS($A$11:$A$8770,"="&amp;A2452,$F$11:$F$8770,"=COD1"),0)</f>
        <v>0</v>
      </c>
      <c r="U2452" t="e">
        <f>(VLOOKUP(F2452,tarifas!$C$7:$D$10,2,FALSE)+tarifas!$D$21)*datos!P2452</f>
        <v>#N/A</v>
      </c>
      <c r="V2452" t="e">
        <f t="shared" si="354"/>
        <v>#N/A</v>
      </c>
      <c r="W2452">
        <f t="shared" si="355"/>
        <v>0</v>
      </c>
    </row>
    <row r="2453" spans="1:23" x14ac:dyDescent="0.25">
      <c r="A2453">
        <f t="shared" si="348"/>
        <v>101</v>
      </c>
      <c r="B2453">
        <f t="shared" si="349"/>
        <v>4</v>
      </c>
      <c r="C2453" s="1">
        <f t="shared" si="356"/>
        <v>41741.749999994077</v>
      </c>
      <c r="D2453" s="7">
        <v>194.72727272727272</v>
      </c>
      <c r="E2453" s="7"/>
      <c r="G2453">
        <v>8.8000000000000007</v>
      </c>
      <c r="H2453" s="12">
        <v>171.07294319822819</v>
      </c>
      <c r="I2453" s="13">
        <f>$D$2*tarifas!$D$12/24</f>
        <v>1.4541666666666666</v>
      </c>
      <c r="J2453" s="13" t="e">
        <f>VLOOKUP(E2453&amp;" "&amp;F2453,tarifas!$A$13:$D$20,4,FALSE)*H2453</f>
        <v>#N/A</v>
      </c>
      <c r="K2453" s="13">
        <f>IF(F2453="COD1",tarifas!$D$11*(SUMIFS($H$11:$H$8770,$F$11:$F$8770,"=COD1",$B$11:$B$8770,"="&amp;B2453)/COUNTIFS($F$11:$F$8770,"=COD1",$B$11:$B$8770,"="&amp;B2453))/COUNTIFS($A$11:$A$8770,"="&amp;A2453,$F$11:$F$8770,"=COD1"),0)</f>
        <v>0</v>
      </c>
      <c r="L2453" s="13" t="e">
        <f>(VLOOKUP(F2453,tarifas!$C$7:$D$10,2,FALSE)+tarifas!$D$21)*datos!H2453</f>
        <v>#N/A</v>
      </c>
      <c r="M2453">
        <v>0.69108000000000003</v>
      </c>
      <c r="N2453" s="13" t="e">
        <f t="shared" si="350"/>
        <v>#N/A</v>
      </c>
      <c r="O2453">
        <f t="shared" si="351"/>
        <v>0.69108000000000003</v>
      </c>
      <c r="P2453" s="12">
        <f t="shared" si="352"/>
        <v>170.38186319822819</v>
      </c>
      <c r="Q2453">
        <f t="shared" si="353"/>
        <v>0</v>
      </c>
      <c r="R2453">
        <f>$D$2*tarifas!$D$12/24</f>
        <v>1.4541666666666666</v>
      </c>
      <c r="S2453" t="e">
        <f>VLOOKUP(E2453&amp;" "&amp;F2453,tarifas!$A$13:$D$20,4,FALSE)*P2453</f>
        <v>#N/A</v>
      </c>
      <c r="T2453">
        <f>IF(F2453="COD1",tarifas!$D$11*(SUMIFS($P$11:$P$8770,$F$11:$F$8770,"=COD1",$B$11:$B$8770,"="&amp;B2453)/COUNTIFS($F$11:$F$8770,"=COD1",$B$11:$B$8770,"="&amp;B2453))/COUNTIFS($A$11:$A$8770,"="&amp;A2453,$F$11:$F$8770,"=COD1"),0)</f>
        <v>0</v>
      </c>
      <c r="U2453" t="e">
        <f>(VLOOKUP(F2453,tarifas!$C$7:$D$10,2,FALSE)+tarifas!$D$21)*datos!P2453</f>
        <v>#N/A</v>
      </c>
      <c r="V2453" t="e">
        <f t="shared" si="354"/>
        <v>#N/A</v>
      </c>
      <c r="W2453">
        <f t="shared" si="355"/>
        <v>0</v>
      </c>
    </row>
    <row r="2454" spans="1:23" x14ac:dyDescent="0.25">
      <c r="A2454">
        <f t="shared" si="348"/>
        <v>101</v>
      </c>
      <c r="B2454">
        <f t="shared" si="349"/>
        <v>4</v>
      </c>
      <c r="C2454" s="1">
        <f t="shared" si="356"/>
        <v>41741.791666660742</v>
      </c>
      <c r="D2454" s="7">
        <v>22.40909090909091</v>
      </c>
      <c r="E2454" s="7"/>
      <c r="G2454">
        <v>13.35</v>
      </c>
      <c r="H2454" s="12">
        <v>183.35839596965096</v>
      </c>
      <c r="I2454" s="13">
        <f>$D$2*tarifas!$D$12/24</f>
        <v>1.4541666666666666</v>
      </c>
      <c r="J2454" s="13" t="e">
        <f>VLOOKUP(E2454&amp;" "&amp;F2454,tarifas!$A$13:$D$20,4,FALSE)*H2454</f>
        <v>#N/A</v>
      </c>
      <c r="K2454" s="13">
        <f>IF(F2454="COD1",tarifas!$D$11*(SUMIFS($H$11:$H$8770,$F$11:$F$8770,"=COD1",$B$11:$B$8770,"="&amp;B2454)/COUNTIFS($F$11:$F$8770,"=COD1",$B$11:$B$8770,"="&amp;B2454))/COUNTIFS($A$11:$A$8770,"="&amp;A2454,$F$11:$F$8770,"=COD1"),0)</f>
        <v>0</v>
      </c>
      <c r="L2454" s="13" t="e">
        <f>(VLOOKUP(F2454,tarifas!$C$7:$D$10,2,FALSE)+tarifas!$D$21)*datos!H2454</f>
        <v>#N/A</v>
      </c>
      <c r="M2454">
        <v>0</v>
      </c>
      <c r="N2454" s="13" t="e">
        <f t="shared" si="350"/>
        <v>#N/A</v>
      </c>
      <c r="O2454">
        <f t="shared" si="351"/>
        <v>0</v>
      </c>
      <c r="P2454" s="12">
        <f t="shared" si="352"/>
        <v>183.35839596965096</v>
      </c>
      <c r="Q2454">
        <f t="shared" si="353"/>
        <v>0</v>
      </c>
      <c r="R2454">
        <f>$D$2*tarifas!$D$12/24</f>
        <v>1.4541666666666666</v>
      </c>
      <c r="S2454" t="e">
        <f>VLOOKUP(E2454&amp;" "&amp;F2454,tarifas!$A$13:$D$20,4,FALSE)*P2454</f>
        <v>#N/A</v>
      </c>
      <c r="T2454">
        <f>IF(F2454="COD1",tarifas!$D$11*(SUMIFS($P$11:$P$8770,$F$11:$F$8770,"=COD1",$B$11:$B$8770,"="&amp;B2454)/COUNTIFS($F$11:$F$8770,"=COD1",$B$11:$B$8770,"="&amp;B2454))/COUNTIFS($A$11:$A$8770,"="&amp;A2454,$F$11:$F$8770,"=COD1"),0)</f>
        <v>0</v>
      </c>
      <c r="U2454" t="e">
        <f>(VLOOKUP(F2454,tarifas!$C$7:$D$10,2,FALSE)+tarifas!$D$21)*datos!P2454</f>
        <v>#N/A</v>
      </c>
      <c r="V2454" t="e">
        <f t="shared" si="354"/>
        <v>#N/A</v>
      </c>
      <c r="W2454">
        <f t="shared" si="355"/>
        <v>0</v>
      </c>
    </row>
    <row r="2455" spans="1:23" x14ac:dyDescent="0.25">
      <c r="A2455">
        <f t="shared" si="348"/>
        <v>101</v>
      </c>
      <c r="B2455">
        <f t="shared" si="349"/>
        <v>4</v>
      </c>
      <c r="C2455" s="1">
        <f t="shared" si="356"/>
        <v>41741.833333327406</v>
      </c>
      <c r="D2455" s="7">
        <v>0</v>
      </c>
      <c r="E2455" s="7"/>
      <c r="G2455">
        <v>25</v>
      </c>
      <c r="H2455" s="12">
        <v>177.5189994752204</v>
      </c>
      <c r="I2455" s="13">
        <f>$D$2*tarifas!$D$12/24</f>
        <v>1.4541666666666666</v>
      </c>
      <c r="J2455" s="13" t="e">
        <f>VLOOKUP(E2455&amp;" "&amp;F2455,tarifas!$A$13:$D$20,4,FALSE)*H2455</f>
        <v>#N/A</v>
      </c>
      <c r="K2455" s="13">
        <f>IF(F2455="COD1",tarifas!$D$11*(SUMIFS($H$11:$H$8770,$F$11:$F$8770,"=COD1",$B$11:$B$8770,"="&amp;B2455)/COUNTIFS($F$11:$F$8770,"=COD1",$B$11:$B$8770,"="&amp;B2455))/COUNTIFS($A$11:$A$8770,"="&amp;A2455,$F$11:$F$8770,"=COD1"),0)</f>
        <v>0</v>
      </c>
      <c r="L2455" s="13" t="e">
        <f>(VLOOKUP(F2455,tarifas!$C$7:$D$10,2,FALSE)+tarifas!$D$21)*datos!H2455</f>
        <v>#N/A</v>
      </c>
      <c r="M2455">
        <v>0</v>
      </c>
      <c r="N2455" s="13" t="e">
        <f t="shared" si="350"/>
        <v>#N/A</v>
      </c>
      <c r="O2455">
        <f t="shared" si="351"/>
        <v>0</v>
      </c>
      <c r="P2455" s="12">
        <f t="shared" si="352"/>
        <v>177.5189994752204</v>
      </c>
      <c r="Q2455">
        <f t="shared" si="353"/>
        <v>0</v>
      </c>
      <c r="R2455">
        <f>$D$2*tarifas!$D$12/24</f>
        <v>1.4541666666666666</v>
      </c>
      <c r="S2455" t="e">
        <f>VLOOKUP(E2455&amp;" "&amp;F2455,tarifas!$A$13:$D$20,4,FALSE)*P2455</f>
        <v>#N/A</v>
      </c>
      <c r="T2455">
        <f>IF(F2455="COD1",tarifas!$D$11*(SUMIFS($P$11:$P$8770,$F$11:$F$8770,"=COD1",$B$11:$B$8770,"="&amp;B2455)/COUNTIFS($F$11:$F$8770,"=COD1",$B$11:$B$8770,"="&amp;B2455))/COUNTIFS($A$11:$A$8770,"="&amp;A2455,$F$11:$F$8770,"=COD1"),0)</f>
        <v>0</v>
      </c>
      <c r="U2455" t="e">
        <f>(VLOOKUP(F2455,tarifas!$C$7:$D$10,2,FALSE)+tarifas!$D$21)*datos!P2455</f>
        <v>#N/A</v>
      </c>
      <c r="V2455" t="e">
        <f t="shared" si="354"/>
        <v>#N/A</v>
      </c>
      <c r="W2455">
        <f t="shared" si="355"/>
        <v>0</v>
      </c>
    </row>
    <row r="2456" spans="1:23" x14ac:dyDescent="0.25">
      <c r="A2456">
        <f t="shared" si="348"/>
        <v>101</v>
      </c>
      <c r="B2456">
        <f t="shared" si="349"/>
        <v>4</v>
      </c>
      <c r="C2456" s="1">
        <f t="shared" si="356"/>
        <v>41741.87499999407</v>
      </c>
      <c r="D2456" s="7">
        <v>0</v>
      </c>
      <c r="E2456" s="7"/>
      <c r="G2456">
        <v>17.100000000000001</v>
      </c>
      <c r="H2456" s="12">
        <v>179.90194634741272</v>
      </c>
      <c r="I2456" s="13">
        <f>$D$2*tarifas!$D$12/24</f>
        <v>1.4541666666666666</v>
      </c>
      <c r="J2456" s="13" t="e">
        <f>VLOOKUP(E2456&amp;" "&amp;F2456,tarifas!$A$13:$D$20,4,FALSE)*H2456</f>
        <v>#N/A</v>
      </c>
      <c r="K2456" s="13">
        <f>IF(F2456="COD1",tarifas!$D$11*(SUMIFS($H$11:$H$8770,$F$11:$F$8770,"=COD1",$B$11:$B$8770,"="&amp;B2456)/COUNTIFS($F$11:$F$8770,"=COD1",$B$11:$B$8770,"="&amp;B2456))/COUNTIFS($A$11:$A$8770,"="&amp;A2456,$F$11:$F$8770,"=COD1"),0)</f>
        <v>0</v>
      </c>
      <c r="L2456" s="13" t="e">
        <f>(VLOOKUP(F2456,tarifas!$C$7:$D$10,2,FALSE)+tarifas!$D$21)*datos!H2456</f>
        <v>#N/A</v>
      </c>
      <c r="M2456">
        <v>0</v>
      </c>
      <c r="N2456" s="13" t="e">
        <f t="shared" si="350"/>
        <v>#N/A</v>
      </c>
      <c r="O2456">
        <f t="shared" si="351"/>
        <v>0</v>
      </c>
      <c r="P2456" s="12">
        <f t="shared" si="352"/>
        <v>179.90194634741272</v>
      </c>
      <c r="Q2456">
        <f t="shared" si="353"/>
        <v>0</v>
      </c>
      <c r="R2456">
        <f>$D$2*tarifas!$D$12/24</f>
        <v>1.4541666666666666</v>
      </c>
      <c r="S2456" t="e">
        <f>VLOOKUP(E2456&amp;" "&amp;F2456,tarifas!$A$13:$D$20,4,FALSE)*P2456</f>
        <v>#N/A</v>
      </c>
      <c r="T2456">
        <f>IF(F2456="COD1",tarifas!$D$11*(SUMIFS($P$11:$P$8770,$F$11:$F$8770,"=COD1",$B$11:$B$8770,"="&amp;B2456)/COUNTIFS($F$11:$F$8770,"=COD1",$B$11:$B$8770,"="&amp;B2456))/COUNTIFS($A$11:$A$8770,"="&amp;A2456,$F$11:$F$8770,"=COD1"),0)</f>
        <v>0</v>
      </c>
      <c r="U2456" t="e">
        <f>(VLOOKUP(F2456,tarifas!$C$7:$D$10,2,FALSE)+tarifas!$D$21)*datos!P2456</f>
        <v>#N/A</v>
      </c>
      <c r="V2456" t="e">
        <f t="shared" si="354"/>
        <v>#N/A</v>
      </c>
      <c r="W2456">
        <f t="shared" si="355"/>
        <v>0</v>
      </c>
    </row>
    <row r="2457" spans="1:23" x14ac:dyDescent="0.25">
      <c r="A2457">
        <f t="shared" si="348"/>
        <v>101</v>
      </c>
      <c r="B2457">
        <f t="shared" si="349"/>
        <v>4</v>
      </c>
      <c r="C2457" s="1">
        <f t="shared" si="356"/>
        <v>41741.916666660734</v>
      </c>
      <c r="D2457" s="7">
        <v>0</v>
      </c>
      <c r="E2457" s="7"/>
      <c r="G2457">
        <v>13.35</v>
      </c>
      <c r="H2457" s="12">
        <v>179.45704687542943</v>
      </c>
      <c r="I2457" s="13">
        <f>$D$2*tarifas!$D$12/24</f>
        <v>1.4541666666666666</v>
      </c>
      <c r="J2457" s="13" t="e">
        <f>VLOOKUP(E2457&amp;" "&amp;F2457,tarifas!$A$13:$D$20,4,FALSE)*H2457</f>
        <v>#N/A</v>
      </c>
      <c r="K2457" s="13">
        <f>IF(F2457="COD1",tarifas!$D$11*(SUMIFS($H$11:$H$8770,$F$11:$F$8770,"=COD1",$B$11:$B$8770,"="&amp;B2457)/COUNTIFS($F$11:$F$8770,"=COD1",$B$11:$B$8770,"="&amp;B2457))/COUNTIFS($A$11:$A$8770,"="&amp;A2457,$F$11:$F$8770,"=COD1"),0)</f>
        <v>0</v>
      </c>
      <c r="L2457" s="13" t="e">
        <f>(VLOOKUP(F2457,tarifas!$C$7:$D$10,2,FALSE)+tarifas!$D$21)*datos!H2457</f>
        <v>#N/A</v>
      </c>
      <c r="M2457">
        <v>0</v>
      </c>
      <c r="N2457" s="13" t="e">
        <f t="shared" si="350"/>
        <v>#N/A</v>
      </c>
      <c r="O2457">
        <f t="shared" si="351"/>
        <v>0</v>
      </c>
      <c r="P2457" s="12">
        <f t="shared" si="352"/>
        <v>179.45704687542943</v>
      </c>
      <c r="Q2457">
        <f t="shared" si="353"/>
        <v>0</v>
      </c>
      <c r="R2457">
        <f>$D$2*tarifas!$D$12/24</f>
        <v>1.4541666666666666</v>
      </c>
      <c r="S2457" t="e">
        <f>VLOOKUP(E2457&amp;" "&amp;F2457,tarifas!$A$13:$D$20,4,FALSE)*P2457</f>
        <v>#N/A</v>
      </c>
      <c r="T2457">
        <f>IF(F2457="COD1",tarifas!$D$11*(SUMIFS($P$11:$P$8770,$F$11:$F$8770,"=COD1",$B$11:$B$8770,"="&amp;B2457)/COUNTIFS($F$11:$F$8770,"=COD1",$B$11:$B$8770,"="&amp;B2457))/COUNTIFS($A$11:$A$8770,"="&amp;A2457,$F$11:$F$8770,"=COD1"),0)</f>
        <v>0</v>
      </c>
      <c r="U2457" t="e">
        <f>(VLOOKUP(F2457,tarifas!$C$7:$D$10,2,FALSE)+tarifas!$D$21)*datos!P2457</f>
        <v>#N/A</v>
      </c>
      <c r="V2457" t="e">
        <f t="shared" si="354"/>
        <v>#N/A</v>
      </c>
      <c r="W2457">
        <f t="shared" si="355"/>
        <v>0</v>
      </c>
    </row>
    <row r="2458" spans="1:23" x14ac:dyDescent="0.25">
      <c r="A2458">
        <f t="shared" si="348"/>
        <v>101</v>
      </c>
      <c r="B2458">
        <f t="shared" si="349"/>
        <v>4</v>
      </c>
      <c r="C2458" s="1">
        <f t="shared" si="356"/>
        <v>41741.958333327399</v>
      </c>
      <c r="D2458" s="7">
        <v>0</v>
      </c>
      <c r="E2458" s="7"/>
      <c r="G2458">
        <v>22.29</v>
      </c>
      <c r="H2458" s="12">
        <v>178.75161983146964</v>
      </c>
      <c r="I2458" s="13">
        <f>$D$2*tarifas!$D$12/24</f>
        <v>1.4541666666666666</v>
      </c>
      <c r="J2458" s="13" t="e">
        <f>VLOOKUP(E2458&amp;" "&amp;F2458,tarifas!$A$13:$D$20,4,FALSE)*H2458</f>
        <v>#N/A</v>
      </c>
      <c r="K2458" s="13">
        <f>IF(F2458="COD1",tarifas!$D$11*(SUMIFS($H$11:$H$8770,$F$11:$F$8770,"=COD1",$B$11:$B$8770,"="&amp;B2458)/COUNTIFS($F$11:$F$8770,"=COD1",$B$11:$B$8770,"="&amp;B2458))/COUNTIFS($A$11:$A$8770,"="&amp;A2458,$F$11:$F$8770,"=COD1"),0)</f>
        <v>0</v>
      </c>
      <c r="L2458" s="13" t="e">
        <f>(VLOOKUP(F2458,tarifas!$C$7:$D$10,2,FALSE)+tarifas!$D$21)*datos!H2458</f>
        <v>#N/A</v>
      </c>
      <c r="M2458">
        <v>0</v>
      </c>
      <c r="N2458" s="13" t="e">
        <f t="shared" si="350"/>
        <v>#N/A</v>
      </c>
      <c r="O2458">
        <f t="shared" si="351"/>
        <v>0</v>
      </c>
      <c r="P2458" s="12">
        <f t="shared" si="352"/>
        <v>178.75161983146964</v>
      </c>
      <c r="Q2458">
        <f t="shared" si="353"/>
        <v>0</v>
      </c>
      <c r="R2458">
        <f>$D$2*tarifas!$D$12/24</f>
        <v>1.4541666666666666</v>
      </c>
      <c r="S2458" t="e">
        <f>VLOOKUP(E2458&amp;" "&amp;F2458,tarifas!$A$13:$D$20,4,FALSE)*P2458</f>
        <v>#N/A</v>
      </c>
      <c r="T2458">
        <f>IF(F2458="COD1",tarifas!$D$11*(SUMIFS($P$11:$P$8770,$F$11:$F$8770,"=COD1",$B$11:$B$8770,"="&amp;B2458)/COUNTIFS($F$11:$F$8770,"=COD1",$B$11:$B$8770,"="&amp;B2458))/COUNTIFS($A$11:$A$8770,"="&amp;A2458,$F$11:$F$8770,"=COD1"),0)</f>
        <v>0</v>
      </c>
      <c r="U2458" t="e">
        <f>(VLOOKUP(F2458,tarifas!$C$7:$D$10,2,FALSE)+tarifas!$D$21)*datos!P2458</f>
        <v>#N/A</v>
      </c>
      <c r="V2458" t="e">
        <f t="shared" si="354"/>
        <v>#N/A</v>
      </c>
      <c r="W2458">
        <f t="shared" si="355"/>
        <v>0</v>
      </c>
    </row>
    <row r="2459" spans="1:23" x14ac:dyDescent="0.25">
      <c r="A2459">
        <f t="shared" si="348"/>
        <v>102</v>
      </c>
      <c r="B2459">
        <f t="shared" si="349"/>
        <v>4</v>
      </c>
      <c r="C2459" s="1">
        <f t="shared" si="356"/>
        <v>41741.999999994063</v>
      </c>
      <c r="D2459" s="7">
        <v>0</v>
      </c>
      <c r="E2459" s="7"/>
      <c r="G2459">
        <v>9</v>
      </c>
      <c r="H2459" s="12">
        <v>173.93740011260445</v>
      </c>
      <c r="I2459" s="13">
        <f>$D$2*tarifas!$D$12/24</f>
        <v>1.4541666666666666</v>
      </c>
      <c r="J2459" s="13" t="e">
        <f>VLOOKUP(E2459&amp;" "&amp;F2459,tarifas!$A$13:$D$20,4,FALSE)*H2459</f>
        <v>#N/A</v>
      </c>
      <c r="K2459" s="13">
        <f>IF(F2459="COD1",tarifas!$D$11*(SUMIFS($H$11:$H$8770,$F$11:$F$8770,"=COD1",$B$11:$B$8770,"="&amp;B2459)/COUNTIFS($F$11:$F$8770,"=COD1",$B$11:$B$8770,"="&amp;B2459))/COUNTIFS($A$11:$A$8770,"="&amp;A2459,$F$11:$F$8770,"=COD1"),0)</f>
        <v>0</v>
      </c>
      <c r="L2459" s="13" t="e">
        <f>(VLOOKUP(F2459,tarifas!$C$7:$D$10,2,FALSE)+tarifas!$D$21)*datos!H2459</f>
        <v>#N/A</v>
      </c>
      <c r="M2459">
        <v>0</v>
      </c>
      <c r="N2459" s="13" t="e">
        <f t="shared" si="350"/>
        <v>#N/A</v>
      </c>
      <c r="O2459">
        <f t="shared" si="351"/>
        <v>0</v>
      </c>
      <c r="P2459" s="12">
        <f t="shared" si="352"/>
        <v>173.93740011260445</v>
      </c>
      <c r="Q2459">
        <f t="shared" si="353"/>
        <v>0</v>
      </c>
      <c r="R2459">
        <f>$D$2*tarifas!$D$12/24</f>
        <v>1.4541666666666666</v>
      </c>
      <c r="S2459" t="e">
        <f>VLOOKUP(E2459&amp;" "&amp;F2459,tarifas!$A$13:$D$20,4,FALSE)*P2459</f>
        <v>#N/A</v>
      </c>
      <c r="T2459">
        <f>IF(F2459="COD1",tarifas!$D$11*(SUMIFS($P$11:$P$8770,$F$11:$F$8770,"=COD1",$B$11:$B$8770,"="&amp;B2459)/COUNTIFS($F$11:$F$8770,"=COD1",$B$11:$B$8770,"="&amp;B2459))/COUNTIFS($A$11:$A$8770,"="&amp;A2459,$F$11:$F$8770,"=COD1"),0)</f>
        <v>0</v>
      </c>
      <c r="U2459" t="e">
        <f>(VLOOKUP(F2459,tarifas!$C$7:$D$10,2,FALSE)+tarifas!$D$21)*datos!P2459</f>
        <v>#N/A</v>
      </c>
      <c r="V2459" t="e">
        <f t="shared" si="354"/>
        <v>#N/A</v>
      </c>
      <c r="W2459">
        <f t="shared" si="355"/>
        <v>0</v>
      </c>
    </row>
    <row r="2460" spans="1:23" x14ac:dyDescent="0.25">
      <c r="A2460">
        <f t="shared" si="348"/>
        <v>102</v>
      </c>
      <c r="B2460">
        <f t="shared" si="349"/>
        <v>4</v>
      </c>
      <c r="C2460" s="1">
        <f t="shared" si="356"/>
        <v>41742.041666660727</v>
      </c>
      <c r="D2460" s="7">
        <v>0</v>
      </c>
      <c r="E2460" s="7"/>
      <c r="G2460">
        <v>8</v>
      </c>
      <c r="H2460" s="12">
        <v>172.2869108339234</v>
      </c>
      <c r="I2460" s="13">
        <f>$D$2*tarifas!$D$12/24</f>
        <v>1.4541666666666666</v>
      </c>
      <c r="J2460" s="13" t="e">
        <f>VLOOKUP(E2460&amp;" "&amp;F2460,tarifas!$A$13:$D$20,4,FALSE)*H2460</f>
        <v>#N/A</v>
      </c>
      <c r="K2460" s="13">
        <f>IF(F2460="COD1",tarifas!$D$11*(SUMIFS($H$11:$H$8770,$F$11:$F$8770,"=COD1",$B$11:$B$8770,"="&amp;B2460)/COUNTIFS($F$11:$F$8770,"=COD1",$B$11:$B$8770,"="&amp;B2460))/COUNTIFS($A$11:$A$8770,"="&amp;A2460,$F$11:$F$8770,"=COD1"),0)</f>
        <v>0</v>
      </c>
      <c r="L2460" s="13" t="e">
        <f>(VLOOKUP(F2460,tarifas!$C$7:$D$10,2,FALSE)+tarifas!$D$21)*datos!H2460</f>
        <v>#N/A</v>
      </c>
      <c r="M2460">
        <v>0</v>
      </c>
      <c r="N2460" s="13" t="e">
        <f t="shared" si="350"/>
        <v>#N/A</v>
      </c>
      <c r="O2460">
        <f t="shared" si="351"/>
        <v>0</v>
      </c>
      <c r="P2460" s="12">
        <f t="shared" si="352"/>
        <v>172.2869108339234</v>
      </c>
      <c r="Q2460">
        <f t="shared" si="353"/>
        <v>0</v>
      </c>
      <c r="R2460">
        <f>$D$2*tarifas!$D$12/24</f>
        <v>1.4541666666666666</v>
      </c>
      <c r="S2460" t="e">
        <f>VLOOKUP(E2460&amp;" "&amp;F2460,tarifas!$A$13:$D$20,4,FALSE)*P2460</f>
        <v>#N/A</v>
      </c>
      <c r="T2460">
        <f>IF(F2460="COD1",tarifas!$D$11*(SUMIFS($P$11:$P$8770,$F$11:$F$8770,"=COD1",$B$11:$B$8770,"="&amp;B2460)/COUNTIFS($F$11:$F$8770,"=COD1",$B$11:$B$8770,"="&amp;B2460))/COUNTIFS($A$11:$A$8770,"="&amp;A2460,$F$11:$F$8770,"=COD1"),0)</f>
        <v>0</v>
      </c>
      <c r="U2460" t="e">
        <f>(VLOOKUP(F2460,tarifas!$C$7:$D$10,2,FALSE)+tarifas!$D$21)*datos!P2460</f>
        <v>#N/A</v>
      </c>
      <c r="V2460" t="e">
        <f t="shared" si="354"/>
        <v>#N/A</v>
      </c>
      <c r="W2460">
        <f t="shared" si="355"/>
        <v>0</v>
      </c>
    </row>
    <row r="2461" spans="1:23" x14ac:dyDescent="0.25">
      <c r="A2461">
        <f t="shared" si="348"/>
        <v>102</v>
      </c>
      <c r="B2461">
        <f t="shared" si="349"/>
        <v>4</v>
      </c>
      <c r="C2461" s="1">
        <f t="shared" si="356"/>
        <v>41742.083333327391</v>
      </c>
      <c r="D2461" s="7">
        <v>0</v>
      </c>
      <c r="E2461" s="7"/>
      <c r="G2461">
        <v>9</v>
      </c>
      <c r="H2461" s="12">
        <v>170.55692363963959</v>
      </c>
      <c r="I2461" s="13">
        <f>$D$2*tarifas!$D$12/24</f>
        <v>1.4541666666666666</v>
      </c>
      <c r="J2461" s="13" t="e">
        <f>VLOOKUP(E2461&amp;" "&amp;F2461,tarifas!$A$13:$D$20,4,FALSE)*H2461</f>
        <v>#N/A</v>
      </c>
      <c r="K2461" s="13">
        <f>IF(F2461="COD1",tarifas!$D$11*(SUMIFS($H$11:$H$8770,$F$11:$F$8770,"=COD1",$B$11:$B$8770,"="&amp;B2461)/COUNTIFS($F$11:$F$8770,"=COD1",$B$11:$B$8770,"="&amp;B2461))/COUNTIFS($A$11:$A$8770,"="&amp;A2461,$F$11:$F$8770,"=COD1"),0)</f>
        <v>0</v>
      </c>
      <c r="L2461" s="13" t="e">
        <f>(VLOOKUP(F2461,tarifas!$C$7:$D$10,2,FALSE)+tarifas!$D$21)*datos!H2461</f>
        <v>#N/A</v>
      </c>
      <c r="M2461">
        <v>0</v>
      </c>
      <c r="N2461" s="13" t="e">
        <f t="shared" si="350"/>
        <v>#N/A</v>
      </c>
      <c r="O2461">
        <f t="shared" si="351"/>
        <v>0</v>
      </c>
      <c r="P2461" s="12">
        <f t="shared" si="352"/>
        <v>170.55692363963959</v>
      </c>
      <c r="Q2461">
        <f t="shared" si="353"/>
        <v>0</v>
      </c>
      <c r="R2461">
        <f>$D$2*tarifas!$D$12/24</f>
        <v>1.4541666666666666</v>
      </c>
      <c r="S2461" t="e">
        <f>VLOOKUP(E2461&amp;" "&amp;F2461,tarifas!$A$13:$D$20,4,FALSE)*P2461</f>
        <v>#N/A</v>
      </c>
      <c r="T2461">
        <f>IF(F2461="COD1",tarifas!$D$11*(SUMIFS($P$11:$P$8770,$F$11:$F$8770,"=COD1",$B$11:$B$8770,"="&amp;B2461)/COUNTIFS($F$11:$F$8770,"=COD1",$B$11:$B$8770,"="&amp;B2461))/COUNTIFS($A$11:$A$8770,"="&amp;A2461,$F$11:$F$8770,"=COD1"),0)</f>
        <v>0</v>
      </c>
      <c r="U2461" t="e">
        <f>(VLOOKUP(F2461,tarifas!$C$7:$D$10,2,FALSE)+tarifas!$D$21)*datos!P2461</f>
        <v>#N/A</v>
      </c>
      <c r="V2461" t="e">
        <f t="shared" si="354"/>
        <v>#N/A</v>
      </c>
      <c r="W2461">
        <f t="shared" si="355"/>
        <v>0</v>
      </c>
    </row>
    <row r="2462" spans="1:23" x14ac:dyDescent="0.25">
      <c r="A2462">
        <f t="shared" si="348"/>
        <v>102</v>
      </c>
      <c r="B2462">
        <f t="shared" si="349"/>
        <v>4</v>
      </c>
      <c r="C2462" s="1">
        <f t="shared" si="356"/>
        <v>41742.124999994056</v>
      </c>
      <c r="D2462" s="7">
        <v>0</v>
      </c>
      <c r="E2462" s="7"/>
      <c r="G2462">
        <v>8.69</v>
      </c>
      <c r="H2462" s="12">
        <v>168.38947559235777</v>
      </c>
      <c r="I2462" s="13">
        <f>$D$2*tarifas!$D$12/24</f>
        <v>1.4541666666666666</v>
      </c>
      <c r="J2462" s="13" t="e">
        <f>VLOOKUP(E2462&amp;" "&amp;F2462,tarifas!$A$13:$D$20,4,FALSE)*H2462</f>
        <v>#N/A</v>
      </c>
      <c r="K2462" s="13">
        <f>IF(F2462="COD1",tarifas!$D$11*(SUMIFS($H$11:$H$8770,$F$11:$F$8770,"=COD1",$B$11:$B$8770,"="&amp;B2462)/COUNTIFS($F$11:$F$8770,"=COD1",$B$11:$B$8770,"="&amp;B2462))/COUNTIFS($A$11:$A$8770,"="&amp;A2462,$F$11:$F$8770,"=COD1"),0)</f>
        <v>0</v>
      </c>
      <c r="L2462" s="13" t="e">
        <f>(VLOOKUP(F2462,tarifas!$C$7:$D$10,2,FALSE)+tarifas!$D$21)*datos!H2462</f>
        <v>#N/A</v>
      </c>
      <c r="M2462">
        <v>0</v>
      </c>
      <c r="N2462" s="13" t="e">
        <f t="shared" si="350"/>
        <v>#N/A</v>
      </c>
      <c r="O2462">
        <f t="shared" si="351"/>
        <v>0</v>
      </c>
      <c r="P2462" s="12">
        <f t="shared" si="352"/>
        <v>168.38947559235777</v>
      </c>
      <c r="Q2462">
        <f t="shared" si="353"/>
        <v>0</v>
      </c>
      <c r="R2462">
        <f>$D$2*tarifas!$D$12/24</f>
        <v>1.4541666666666666</v>
      </c>
      <c r="S2462" t="e">
        <f>VLOOKUP(E2462&amp;" "&amp;F2462,tarifas!$A$13:$D$20,4,FALSE)*P2462</f>
        <v>#N/A</v>
      </c>
      <c r="T2462">
        <f>IF(F2462="COD1",tarifas!$D$11*(SUMIFS($P$11:$P$8770,$F$11:$F$8770,"=COD1",$B$11:$B$8770,"="&amp;B2462)/COUNTIFS($F$11:$F$8770,"=COD1",$B$11:$B$8770,"="&amp;B2462))/COUNTIFS($A$11:$A$8770,"="&amp;A2462,$F$11:$F$8770,"=COD1"),0)</f>
        <v>0</v>
      </c>
      <c r="U2462" t="e">
        <f>(VLOOKUP(F2462,tarifas!$C$7:$D$10,2,FALSE)+tarifas!$D$21)*datos!P2462</f>
        <v>#N/A</v>
      </c>
      <c r="V2462" t="e">
        <f t="shared" si="354"/>
        <v>#N/A</v>
      </c>
      <c r="W2462">
        <f t="shared" si="355"/>
        <v>0</v>
      </c>
    </row>
    <row r="2463" spans="1:23" x14ac:dyDescent="0.25">
      <c r="A2463">
        <f t="shared" si="348"/>
        <v>102</v>
      </c>
      <c r="B2463">
        <f t="shared" si="349"/>
        <v>4</v>
      </c>
      <c r="C2463" s="1">
        <f t="shared" si="356"/>
        <v>41742.16666666072</v>
      </c>
      <c r="D2463" s="7">
        <v>0</v>
      </c>
      <c r="E2463" s="7"/>
      <c r="G2463">
        <v>8</v>
      </c>
      <c r="H2463" s="12">
        <v>168.91014795888771</v>
      </c>
      <c r="I2463" s="13">
        <f>$D$2*tarifas!$D$12/24</f>
        <v>1.4541666666666666</v>
      </c>
      <c r="J2463" s="13" t="e">
        <f>VLOOKUP(E2463&amp;" "&amp;F2463,tarifas!$A$13:$D$20,4,FALSE)*H2463</f>
        <v>#N/A</v>
      </c>
      <c r="K2463" s="13">
        <f>IF(F2463="COD1",tarifas!$D$11*(SUMIFS($H$11:$H$8770,$F$11:$F$8770,"=COD1",$B$11:$B$8770,"="&amp;B2463)/COUNTIFS($F$11:$F$8770,"=COD1",$B$11:$B$8770,"="&amp;B2463))/COUNTIFS($A$11:$A$8770,"="&amp;A2463,$F$11:$F$8770,"=COD1"),0)</f>
        <v>0</v>
      </c>
      <c r="L2463" s="13" t="e">
        <f>(VLOOKUP(F2463,tarifas!$C$7:$D$10,2,FALSE)+tarifas!$D$21)*datos!H2463</f>
        <v>#N/A</v>
      </c>
      <c r="M2463">
        <v>0</v>
      </c>
      <c r="N2463" s="13" t="e">
        <f t="shared" si="350"/>
        <v>#N/A</v>
      </c>
      <c r="O2463">
        <f t="shared" si="351"/>
        <v>0</v>
      </c>
      <c r="P2463" s="12">
        <f t="shared" si="352"/>
        <v>168.91014795888771</v>
      </c>
      <c r="Q2463">
        <f t="shared" si="353"/>
        <v>0</v>
      </c>
      <c r="R2463">
        <f>$D$2*tarifas!$D$12/24</f>
        <v>1.4541666666666666</v>
      </c>
      <c r="S2463" t="e">
        <f>VLOOKUP(E2463&amp;" "&amp;F2463,tarifas!$A$13:$D$20,4,FALSE)*P2463</f>
        <v>#N/A</v>
      </c>
      <c r="T2463">
        <f>IF(F2463="COD1",tarifas!$D$11*(SUMIFS($P$11:$P$8770,$F$11:$F$8770,"=COD1",$B$11:$B$8770,"="&amp;B2463)/COUNTIFS($F$11:$F$8770,"=COD1",$B$11:$B$8770,"="&amp;B2463))/COUNTIFS($A$11:$A$8770,"="&amp;A2463,$F$11:$F$8770,"=COD1"),0)</f>
        <v>0</v>
      </c>
      <c r="U2463" t="e">
        <f>(VLOOKUP(F2463,tarifas!$C$7:$D$10,2,FALSE)+tarifas!$D$21)*datos!P2463</f>
        <v>#N/A</v>
      </c>
      <c r="V2463" t="e">
        <f t="shared" si="354"/>
        <v>#N/A</v>
      </c>
      <c r="W2463">
        <f t="shared" si="355"/>
        <v>0</v>
      </c>
    </row>
    <row r="2464" spans="1:23" x14ac:dyDescent="0.25">
      <c r="A2464">
        <f t="shared" si="348"/>
        <v>102</v>
      </c>
      <c r="B2464">
        <f t="shared" si="349"/>
        <v>4</v>
      </c>
      <c r="C2464" s="1">
        <f t="shared" si="356"/>
        <v>41742.208333327384</v>
      </c>
      <c r="D2464" s="7">
        <v>0</v>
      </c>
      <c r="E2464" s="7"/>
      <c r="G2464">
        <v>6.69</v>
      </c>
      <c r="H2464" s="12">
        <v>169.36498772884613</v>
      </c>
      <c r="I2464" s="13">
        <f>$D$2*tarifas!$D$12/24</f>
        <v>1.4541666666666666</v>
      </c>
      <c r="J2464" s="13" t="e">
        <f>VLOOKUP(E2464&amp;" "&amp;F2464,tarifas!$A$13:$D$20,4,FALSE)*H2464</f>
        <v>#N/A</v>
      </c>
      <c r="K2464" s="13">
        <f>IF(F2464="COD1",tarifas!$D$11*(SUMIFS($H$11:$H$8770,$F$11:$F$8770,"=COD1",$B$11:$B$8770,"="&amp;B2464)/COUNTIFS($F$11:$F$8770,"=COD1",$B$11:$B$8770,"="&amp;B2464))/COUNTIFS($A$11:$A$8770,"="&amp;A2464,$F$11:$F$8770,"=COD1"),0)</f>
        <v>0</v>
      </c>
      <c r="L2464" s="13" t="e">
        <f>(VLOOKUP(F2464,tarifas!$C$7:$D$10,2,FALSE)+tarifas!$D$21)*datos!H2464</f>
        <v>#N/A</v>
      </c>
      <c r="M2464">
        <v>0</v>
      </c>
      <c r="N2464" s="13" t="e">
        <f t="shared" si="350"/>
        <v>#N/A</v>
      </c>
      <c r="O2464">
        <f t="shared" si="351"/>
        <v>0</v>
      </c>
      <c r="P2464" s="12">
        <f t="shared" si="352"/>
        <v>169.36498772884613</v>
      </c>
      <c r="Q2464">
        <f t="shared" si="353"/>
        <v>0</v>
      </c>
      <c r="R2464">
        <f>$D$2*tarifas!$D$12/24</f>
        <v>1.4541666666666666</v>
      </c>
      <c r="S2464" t="e">
        <f>VLOOKUP(E2464&amp;" "&amp;F2464,tarifas!$A$13:$D$20,4,FALSE)*P2464</f>
        <v>#N/A</v>
      </c>
      <c r="T2464">
        <f>IF(F2464="COD1",tarifas!$D$11*(SUMIFS($P$11:$P$8770,$F$11:$F$8770,"=COD1",$B$11:$B$8770,"="&amp;B2464)/COUNTIFS($F$11:$F$8770,"=COD1",$B$11:$B$8770,"="&amp;B2464))/COUNTIFS($A$11:$A$8770,"="&amp;A2464,$F$11:$F$8770,"=COD1"),0)</f>
        <v>0</v>
      </c>
      <c r="U2464" t="e">
        <f>(VLOOKUP(F2464,tarifas!$C$7:$D$10,2,FALSE)+tarifas!$D$21)*datos!P2464</f>
        <v>#N/A</v>
      </c>
      <c r="V2464" t="e">
        <f t="shared" si="354"/>
        <v>#N/A</v>
      </c>
      <c r="W2464">
        <f t="shared" si="355"/>
        <v>0</v>
      </c>
    </row>
    <row r="2465" spans="1:23" x14ac:dyDescent="0.25">
      <c r="A2465">
        <f t="shared" si="348"/>
        <v>102</v>
      </c>
      <c r="B2465">
        <f t="shared" si="349"/>
        <v>4</v>
      </c>
      <c r="C2465" s="1">
        <f t="shared" si="356"/>
        <v>41742.249999994048</v>
      </c>
      <c r="D2465" s="7">
        <v>0.25757575757575757</v>
      </c>
      <c r="E2465" s="7"/>
      <c r="G2465">
        <v>6</v>
      </c>
      <c r="H2465" s="12">
        <v>152.1480567628378</v>
      </c>
      <c r="I2465" s="13">
        <f>$D$2*tarifas!$D$12/24</f>
        <v>1.4541666666666666</v>
      </c>
      <c r="J2465" s="13" t="e">
        <f>VLOOKUP(E2465&amp;" "&amp;F2465,tarifas!$A$13:$D$20,4,FALSE)*H2465</f>
        <v>#N/A</v>
      </c>
      <c r="K2465" s="13">
        <f>IF(F2465="COD1",tarifas!$D$11*(SUMIFS($H$11:$H$8770,$F$11:$F$8770,"=COD1",$B$11:$B$8770,"="&amp;B2465)/COUNTIFS($F$11:$F$8770,"=COD1",$B$11:$B$8770,"="&amp;B2465))/COUNTIFS($A$11:$A$8770,"="&amp;A2465,$F$11:$F$8770,"=COD1"),0)</f>
        <v>0</v>
      </c>
      <c r="L2465" s="13" t="e">
        <f>(VLOOKUP(F2465,tarifas!$C$7:$D$10,2,FALSE)+tarifas!$D$21)*datos!H2465</f>
        <v>#N/A</v>
      </c>
      <c r="M2465">
        <v>29.923749999999998</v>
      </c>
      <c r="N2465" s="13" t="e">
        <f t="shared" si="350"/>
        <v>#N/A</v>
      </c>
      <c r="O2465">
        <f t="shared" si="351"/>
        <v>29.923749999999998</v>
      </c>
      <c r="P2465" s="12">
        <f t="shared" si="352"/>
        <v>122.2243067628378</v>
      </c>
      <c r="Q2465">
        <f t="shared" si="353"/>
        <v>0</v>
      </c>
      <c r="R2465">
        <f>$D$2*tarifas!$D$12/24</f>
        <v>1.4541666666666666</v>
      </c>
      <c r="S2465" t="e">
        <f>VLOOKUP(E2465&amp;" "&amp;F2465,tarifas!$A$13:$D$20,4,FALSE)*P2465</f>
        <v>#N/A</v>
      </c>
      <c r="T2465">
        <f>IF(F2465="COD1",tarifas!$D$11*(SUMIFS($P$11:$P$8770,$F$11:$F$8770,"=COD1",$B$11:$B$8770,"="&amp;B2465)/COUNTIFS($F$11:$F$8770,"=COD1",$B$11:$B$8770,"="&amp;B2465))/COUNTIFS($A$11:$A$8770,"="&amp;A2465,$F$11:$F$8770,"=COD1"),0)</f>
        <v>0</v>
      </c>
      <c r="U2465" t="e">
        <f>(VLOOKUP(F2465,tarifas!$C$7:$D$10,2,FALSE)+tarifas!$D$21)*datos!P2465</f>
        <v>#N/A</v>
      </c>
      <c r="V2465" t="e">
        <f t="shared" si="354"/>
        <v>#N/A</v>
      </c>
      <c r="W2465">
        <f t="shared" si="355"/>
        <v>0</v>
      </c>
    </row>
    <row r="2466" spans="1:23" x14ac:dyDescent="0.25">
      <c r="A2466">
        <f t="shared" si="348"/>
        <v>102</v>
      </c>
      <c r="B2466">
        <f t="shared" si="349"/>
        <v>4</v>
      </c>
      <c r="C2466" s="1">
        <f t="shared" si="356"/>
        <v>41742.291666660713</v>
      </c>
      <c r="D2466" s="7">
        <v>11.590909090909092</v>
      </c>
      <c r="E2466" s="7"/>
      <c r="G2466">
        <v>5</v>
      </c>
      <c r="H2466" s="12">
        <v>151.41846714999349</v>
      </c>
      <c r="I2466" s="13">
        <f>$D$2*tarifas!$D$12/24</f>
        <v>1.4541666666666666</v>
      </c>
      <c r="J2466" s="13" t="e">
        <f>VLOOKUP(E2466&amp;" "&amp;F2466,tarifas!$A$13:$D$20,4,FALSE)*H2466</f>
        <v>#N/A</v>
      </c>
      <c r="K2466" s="13">
        <f>IF(F2466="COD1",tarifas!$D$11*(SUMIFS($H$11:$H$8770,$F$11:$F$8770,"=COD1",$B$11:$B$8770,"="&amp;B2466)/COUNTIFS($F$11:$F$8770,"=COD1",$B$11:$B$8770,"="&amp;B2466))/COUNTIFS($A$11:$A$8770,"="&amp;A2466,$F$11:$F$8770,"=COD1"),0)</f>
        <v>0</v>
      </c>
      <c r="L2466" s="13" t="e">
        <f>(VLOOKUP(F2466,tarifas!$C$7:$D$10,2,FALSE)+tarifas!$D$21)*datos!H2466</f>
        <v>#N/A</v>
      </c>
      <c r="M2466">
        <v>170.02373</v>
      </c>
      <c r="N2466" s="13" t="e">
        <f t="shared" si="350"/>
        <v>#N/A</v>
      </c>
      <c r="O2466">
        <f t="shared" si="351"/>
        <v>151.41846714999349</v>
      </c>
      <c r="P2466" s="12">
        <f t="shared" si="352"/>
        <v>0</v>
      </c>
      <c r="Q2466">
        <f t="shared" si="353"/>
        <v>18.605262850006511</v>
      </c>
      <c r="R2466">
        <f>$D$2*tarifas!$D$12/24</f>
        <v>1.4541666666666666</v>
      </c>
      <c r="S2466" t="e">
        <f>VLOOKUP(E2466&amp;" "&amp;F2466,tarifas!$A$13:$D$20,4,FALSE)*P2466</f>
        <v>#N/A</v>
      </c>
      <c r="T2466">
        <f>IF(F2466="COD1",tarifas!$D$11*(SUMIFS($P$11:$P$8770,$F$11:$F$8770,"=COD1",$B$11:$B$8770,"="&amp;B2466)/COUNTIFS($F$11:$F$8770,"=COD1",$B$11:$B$8770,"="&amp;B2466))/COUNTIFS($A$11:$A$8770,"="&amp;A2466,$F$11:$F$8770,"=COD1"),0)</f>
        <v>0</v>
      </c>
      <c r="U2466" t="e">
        <f>(VLOOKUP(F2466,tarifas!$C$7:$D$10,2,FALSE)+tarifas!$D$21)*datos!P2466</f>
        <v>#N/A</v>
      </c>
      <c r="V2466" t="e">
        <f t="shared" si="354"/>
        <v>#N/A</v>
      </c>
      <c r="W2466">
        <f t="shared" si="355"/>
        <v>8.3723682825029289E-2</v>
      </c>
    </row>
    <row r="2467" spans="1:23" x14ac:dyDescent="0.25">
      <c r="A2467">
        <f t="shared" si="348"/>
        <v>102</v>
      </c>
      <c r="B2467">
        <f t="shared" si="349"/>
        <v>4</v>
      </c>
      <c r="C2467" s="1">
        <f t="shared" si="356"/>
        <v>41742.333333327377</v>
      </c>
      <c r="D2467" s="7">
        <v>129.04545454545453</v>
      </c>
      <c r="E2467" s="7"/>
      <c r="G2467">
        <v>5</v>
      </c>
      <c r="H2467" s="12">
        <v>151.72489606069561</v>
      </c>
      <c r="I2467" s="13">
        <f>$D$2*tarifas!$D$12/24</f>
        <v>1.4541666666666666</v>
      </c>
      <c r="J2467" s="13" t="e">
        <f>VLOOKUP(E2467&amp;" "&amp;F2467,tarifas!$A$13:$D$20,4,FALSE)*H2467</f>
        <v>#N/A</v>
      </c>
      <c r="K2467" s="13">
        <f>IF(F2467="COD1",tarifas!$D$11*(SUMIFS($H$11:$H$8770,$F$11:$F$8770,"=COD1",$B$11:$B$8770,"="&amp;B2467)/COUNTIFS($F$11:$F$8770,"=COD1",$B$11:$B$8770,"="&amp;B2467))/COUNTIFS($A$11:$A$8770,"="&amp;A2467,$F$11:$F$8770,"=COD1"),0)</f>
        <v>0</v>
      </c>
      <c r="L2467" s="13" t="e">
        <f>(VLOOKUP(F2467,tarifas!$C$7:$D$10,2,FALSE)+tarifas!$D$21)*datos!H2467</f>
        <v>#N/A</v>
      </c>
      <c r="M2467">
        <v>312.03143</v>
      </c>
      <c r="N2467" s="13" t="e">
        <f t="shared" si="350"/>
        <v>#N/A</v>
      </c>
      <c r="O2467">
        <f t="shared" si="351"/>
        <v>151.72489606069561</v>
      </c>
      <c r="P2467" s="12">
        <f t="shared" si="352"/>
        <v>0</v>
      </c>
      <c r="Q2467">
        <f t="shared" si="353"/>
        <v>160.30653393930439</v>
      </c>
      <c r="R2467">
        <f>$D$2*tarifas!$D$12/24</f>
        <v>1.4541666666666666</v>
      </c>
      <c r="S2467" t="e">
        <f>VLOOKUP(E2467&amp;" "&amp;F2467,tarifas!$A$13:$D$20,4,FALSE)*P2467</f>
        <v>#N/A</v>
      </c>
      <c r="T2467">
        <f>IF(F2467="COD1",tarifas!$D$11*(SUMIFS($P$11:$P$8770,$F$11:$F$8770,"=COD1",$B$11:$B$8770,"="&amp;B2467)/COUNTIFS($F$11:$F$8770,"=COD1",$B$11:$B$8770,"="&amp;B2467))/COUNTIFS($A$11:$A$8770,"="&amp;A2467,$F$11:$F$8770,"=COD1"),0)</f>
        <v>0</v>
      </c>
      <c r="U2467" t="e">
        <f>(VLOOKUP(F2467,tarifas!$C$7:$D$10,2,FALSE)+tarifas!$D$21)*datos!P2467</f>
        <v>#N/A</v>
      </c>
      <c r="V2467" t="e">
        <f t="shared" si="354"/>
        <v>#N/A</v>
      </c>
      <c r="W2467">
        <f t="shared" si="355"/>
        <v>0.72137940272686973</v>
      </c>
    </row>
    <row r="2468" spans="1:23" x14ac:dyDescent="0.25">
      <c r="A2468">
        <f t="shared" si="348"/>
        <v>102</v>
      </c>
      <c r="B2468">
        <f t="shared" si="349"/>
        <v>4</v>
      </c>
      <c r="C2468" s="1">
        <f t="shared" si="356"/>
        <v>41742.374999994041</v>
      </c>
      <c r="D2468" s="7">
        <v>157.63636363636363</v>
      </c>
      <c r="E2468" s="7"/>
      <c r="G2468">
        <v>8.25</v>
      </c>
      <c r="H2468" s="12">
        <v>152.3450526339233</v>
      </c>
      <c r="I2468" s="13">
        <f>$D$2*tarifas!$D$12/24</f>
        <v>1.4541666666666666</v>
      </c>
      <c r="J2468" s="13" t="e">
        <f>VLOOKUP(E2468&amp;" "&amp;F2468,tarifas!$A$13:$D$20,4,FALSE)*H2468</f>
        <v>#N/A</v>
      </c>
      <c r="K2468" s="13">
        <f>IF(F2468="COD1",tarifas!$D$11*(SUMIFS($H$11:$H$8770,$F$11:$F$8770,"=COD1",$B$11:$B$8770,"="&amp;B2468)/COUNTIFS($F$11:$F$8770,"=COD1",$B$11:$B$8770,"="&amp;B2468))/COUNTIFS($A$11:$A$8770,"="&amp;A2468,$F$11:$F$8770,"=COD1"),0)</f>
        <v>0</v>
      </c>
      <c r="L2468" s="13" t="e">
        <f>(VLOOKUP(F2468,tarifas!$C$7:$D$10,2,FALSE)+tarifas!$D$21)*datos!H2468</f>
        <v>#N/A</v>
      </c>
      <c r="M2468">
        <v>430.53125</v>
      </c>
      <c r="N2468" s="13" t="e">
        <f t="shared" si="350"/>
        <v>#N/A</v>
      </c>
      <c r="O2468">
        <f t="shared" si="351"/>
        <v>152.3450526339233</v>
      </c>
      <c r="P2468" s="12">
        <f t="shared" si="352"/>
        <v>0</v>
      </c>
      <c r="Q2468">
        <f t="shared" si="353"/>
        <v>278.18619736607673</v>
      </c>
      <c r="R2468">
        <f>$D$2*tarifas!$D$12/24</f>
        <v>1.4541666666666666</v>
      </c>
      <c r="S2468" t="e">
        <f>VLOOKUP(E2468&amp;" "&amp;F2468,tarifas!$A$13:$D$20,4,FALSE)*P2468</f>
        <v>#N/A</v>
      </c>
      <c r="T2468">
        <f>IF(F2468="COD1",tarifas!$D$11*(SUMIFS($P$11:$P$8770,$F$11:$F$8770,"=COD1",$B$11:$B$8770,"="&amp;B2468)/COUNTIFS($F$11:$F$8770,"=COD1",$B$11:$B$8770,"="&amp;B2468))/COUNTIFS($A$11:$A$8770,"="&amp;A2468,$F$11:$F$8770,"=COD1"),0)</f>
        <v>0</v>
      </c>
      <c r="U2468" t="e">
        <f>(VLOOKUP(F2468,tarifas!$C$7:$D$10,2,FALSE)+tarifas!$D$21)*datos!P2468</f>
        <v>#N/A</v>
      </c>
      <c r="V2468" t="e">
        <f t="shared" si="354"/>
        <v>#N/A</v>
      </c>
      <c r="W2468">
        <f t="shared" si="355"/>
        <v>2.0655325154431199</v>
      </c>
    </row>
    <row r="2469" spans="1:23" x14ac:dyDescent="0.25">
      <c r="A2469">
        <f t="shared" si="348"/>
        <v>102</v>
      </c>
      <c r="B2469">
        <f t="shared" si="349"/>
        <v>4</v>
      </c>
      <c r="C2469" s="1">
        <f t="shared" si="356"/>
        <v>41742.416666660705</v>
      </c>
      <c r="D2469" s="7">
        <v>245.21212121212122</v>
      </c>
      <c r="E2469" s="7"/>
      <c r="G2469">
        <v>8.69</v>
      </c>
      <c r="H2469" s="12">
        <v>151.31601182606215</v>
      </c>
      <c r="I2469" s="13">
        <f>$D$2*tarifas!$D$12/24</f>
        <v>1.4541666666666666</v>
      </c>
      <c r="J2469" s="13" t="e">
        <f>VLOOKUP(E2469&amp;" "&amp;F2469,tarifas!$A$13:$D$20,4,FALSE)*H2469</f>
        <v>#N/A</v>
      </c>
      <c r="K2469" s="13">
        <f>IF(F2469="COD1",tarifas!$D$11*(SUMIFS($H$11:$H$8770,$F$11:$F$8770,"=COD1",$B$11:$B$8770,"="&amp;B2469)/COUNTIFS($F$11:$F$8770,"=COD1",$B$11:$B$8770,"="&amp;B2469))/COUNTIFS($A$11:$A$8770,"="&amp;A2469,$F$11:$F$8770,"=COD1"),0)</f>
        <v>0</v>
      </c>
      <c r="L2469" s="13" t="e">
        <f>(VLOOKUP(F2469,tarifas!$C$7:$D$10,2,FALSE)+tarifas!$D$21)*datos!H2469</f>
        <v>#N/A</v>
      </c>
      <c r="M2469">
        <v>502.65584000000001</v>
      </c>
      <c r="N2469" s="13" t="e">
        <f t="shared" si="350"/>
        <v>#N/A</v>
      </c>
      <c r="O2469">
        <f t="shared" si="351"/>
        <v>151.31601182606215</v>
      </c>
      <c r="P2469" s="12">
        <f t="shared" si="352"/>
        <v>0</v>
      </c>
      <c r="Q2469">
        <f t="shared" si="353"/>
        <v>351.33982817393786</v>
      </c>
      <c r="R2469">
        <f>$D$2*tarifas!$D$12/24</f>
        <v>1.4541666666666666</v>
      </c>
      <c r="S2469" t="e">
        <f>VLOOKUP(E2469&amp;" "&amp;F2469,tarifas!$A$13:$D$20,4,FALSE)*P2469</f>
        <v>#N/A</v>
      </c>
      <c r="T2469">
        <f>IF(F2469="COD1",tarifas!$D$11*(SUMIFS($P$11:$P$8770,$F$11:$F$8770,"=COD1",$B$11:$B$8770,"="&amp;B2469)/COUNTIFS($F$11:$F$8770,"=COD1",$B$11:$B$8770,"="&amp;B2469))/COUNTIFS($A$11:$A$8770,"="&amp;A2469,$F$11:$F$8770,"=COD1"),0)</f>
        <v>0</v>
      </c>
      <c r="U2469" t="e">
        <f>(VLOOKUP(F2469,tarifas!$C$7:$D$10,2,FALSE)+tarifas!$D$21)*datos!P2469</f>
        <v>#N/A</v>
      </c>
      <c r="V2469" t="e">
        <f t="shared" si="354"/>
        <v>#N/A</v>
      </c>
      <c r="W2469">
        <f t="shared" si="355"/>
        <v>2.7478287961483678</v>
      </c>
    </row>
    <row r="2470" spans="1:23" x14ac:dyDescent="0.25">
      <c r="A2470">
        <f t="shared" si="348"/>
        <v>102</v>
      </c>
      <c r="B2470">
        <f t="shared" si="349"/>
        <v>4</v>
      </c>
      <c r="C2470" s="1">
        <f t="shared" si="356"/>
        <v>41742.458333327369</v>
      </c>
      <c r="D2470" s="7">
        <v>383.78787878787881</v>
      </c>
      <c r="E2470" s="7"/>
      <c r="G2470">
        <v>9</v>
      </c>
      <c r="H2470" s="12">
        <v>153.20504437926323</v>
      </c>
      <c r="I2470" s="13">
        <f>$D$2*tarifas!$D$12/24</f>
        <v>1.4541666666666666</v>
      </c>
      <c r="J2470" s="13" t="e">
        <f>VLOOKUP(E2470&amp;" "&amp;F2470,tarifas!$A$13:$D$20,4,FALSE)*H2470</f>
        <v>#N/A</v>
      </c>
      <c r="K2470" s="13">
        <f>IF(F2470="COD1",tarifas!$D$11*(SUMIFS($H$11:$H$8770,$F$11:$F$8770,"=COD1",$B$11:$B$8770,"="&amp;B2470)/COUNTIFS($F$11:$F$8770,"=COD1",$B$11:$B$8770,"="&amp;B2470))/COUNTIFS($A$11:$A$8770,"="&amp;A2470,$F$11:$F$8770,"=COD1"),0)</f>
        <v>0</v>
      </c>
      <c r="L2470" s="13" t="e">
        <f>(VLOOKUP(F2470,tarifas!$C$7:$D$10,2,FALSE)+tarifas!$D$21)*datos!H2470</f>
        <v>#N/A</v>
      </c>
      <c r="M2470">
        <v>539.08398</v>
      </c>
      <c r="N2470" s="13" t="e">
        <f t="shared" si="350"/>
        <v>#N/A</v>
      </c>
      <c r="O2470">
        <f t="shared" si="351"/>
        <v>153.20504437926323</v>
      </c>
      <c r="P2470" s="12">
        <f t="shared" si="352"/>
        <v>0</v>
      </c>
      <c r="Q2470">
        <f t="shared" si="353"/>
        <v>385.8789356207368</v>
      </c>
      <c r="R2470">
        <f>$D$2*tarifas!$D$12/24</f>
        <v>1.4541666666666666</v>
      </c>
      <c r="S2470" t="e">
        <f>VLOOKUP(E2470&amp;" "&amp;F2470,tarifas!$A$13:$D$20,4,FALSE)*P2470</f>
        <v>#N/A</v>
      </c>
      <c r="T2470">
        <f>IF(F2470="COD1",tarifas!$D$11*(SUMIFS($P$11:$P$8770,$F$11:$F$8770,"=COD1",$B$11:$B$8770,"="&amp;B2470)/COUNTIFS($F$11:$F$8770,"=COD1",$B$11:$B$8770,"="&amp;B2470))/COUNTIFS($A$11:$A$8770,"="&amp;A2470,$F$11:$F$8770,"=COD1"),0)</f>
        <v>0</v>
      </c>
      <c r="U2470" t="e">
        <f>(VLOOKUP(F2470,tarifas!$C$7:$D$10,2,FALSE)+tarifas!$D$21)*datos!P2470</f>
        <v>#N/A</v>
      </c>
      <c r="V2470" t="e">
        <f t="shared" si="354"/>
        <v>#N/A</v>
      </c>
      <c r="W2470">
        <f t="shared" si="355"/>
        <v>3.125619378527968</v>
      </c>
    </row>
    <row r="2471" spans="1:23" x14ac:dyDescent="0.25">
      <c r="A2471">
        <f t="shared" si="348"/>
        <v>102</v>
      </c>
      <c r="B2471">
        <f t="shared" si="349"/>
        <v>4</v>
      </c>
      <c r="C2471" s="1">
        <f t="shared" si="356"/>
        <v>41742.499999994034</v>
      </c>
      <c r="D2471" s="7">
        <v>526.22727272727275</v>
      </c>
      <c r="E2471" s="7"/>
      <c r="G2471">
        <v>10</v>
      </c>
      <c r="H2471" s="12">
        <v>152.78278186321143</v>
      </c>
      <c r="I2471" s="13">
        <f>$D$2*tarifas!$D$12/24</f>
        <v>1.4541666666666666</v>
      </c>
      <c r="J2471" s="13" t="e">
        <f>VLOOKUP(E2471&amp;" "&amp;F2471,tarifas!$A$13:$D$20,4,FALSE)*H2471</f>
        <v>#N/A</v>
      </c>
      <c r="K2471" s="13">
        <f>IF(F2471="COD1",tarifas!$D$11*(SUMIFS($H$11:$H$8770,$F$11:$F$8770,"=COD1",$B$11:$B$8770,"="&amp;B2471)/COUNTIFS($F$11:$F$8770,"=COD1",$B$11:$B$8770,"="&amp;B2471))/COUNTIFS($A$11:$A$8770,"="&amp;A2471,$F$11:$F$8770,"=COD1"),0)</f>
        <v>0</v>
      </c>
      <c r="L2471" s="13" t="e">
        <f>(VLOOKUP(F2471,tarifas!$C$7:$D$10,2,FALSE)+tarifas!$D$21)*datos!H2471</f>
        <v>#N/A</v>
      </c>
      <c r="M2471">
        <v>539.56699000000003</v>
      </c>
      <c r="N2471" s="13" t="e">
        <f t="shared" si="350"/>
        <v>#N/A</v>
      </c>
      <c r="O2471">
        <f t="shared" si="351"/>
        <v>152.78278186321143</v>
      </c>
      <c r="P2471" s="12">
        <f t="shared" si="352"/>
        <v>0</v>
      </c>
      <c r="Q2471">
        <f t="shared" si="353"/>
        <v>386.78420813678861</v>
      </c>
      <c r="R2471">
        <f>$D$2*tarifas!$D$12/24</f>
        <v>1.4541666666666666</v>
      </c>
      <c r="S2471" t="e">
        <f>VLOOKUP(E2471&amp;" "&amp;F2471,tarifas!$A$13:$D$20,4,FALSE)*P2471</f>
        <v>#N/A</v>
      </c>
      <c r="T2471">
        <f>IF(F2471="COD1",tarifas!$D$11*(SUMIFS($P$11:$P$8770,$F$11:$F$8770,"=COD1",$B$11:$B$8770,"="&amp;B2471)/COUNTIFS($F$11:$F$8770,"=COD1",$B$11:$B$8770,"="&amp;B2471))/COUNTIFS($A$11:$A$8770,"="&amp;A2471,$F$11:$F$8770,"=COD1"),0)</f>
        <v>0</v>
      </c>
      <c r="U2471" t="e">
        <f>(VLOOKUP(F2471,tarifas!$C$7:$D$10,2,FALSE)+tarifas!$D$21)*datos!P2471</f>
        <v>#N/A</v>
      </c>
      <c r="V2471" t="e">
        <f t="shared" si="354"/>
        <v>#N/A</v>
      </c>
      <c r="W2471">
        <f t="shared" si="355"/>
        <v>3.4810578732310971</v>
      </c>
    </row>
    <row r="2472" spans="1:23" x14ac:dyDescent="0.25">
      <c r="A2472">
        <f t="shared" si="348"/>
        <v>102</v>
      </c>
      <c r="B2472">
        <f t="shared" si="349"/>
        <v>4</v>
      </c>
      <c r="C2472" s="1">
        <f t="shared" si="356"/>
        <v>41742.541666660698</v>
      </c>
      <c r="D2472" s="7">
        <v>0</v>
      </c>
      <c r="E2472" s="7"/>
      <c r="G2472">
        <v>9.9700000000000006</v>
      </c>
      <c r="H2472" s="12">
        <v>153.52175272754658</v>
      </c>
      <c r="I2472" s="13">
        <f>$D$2*tarifas!$D$12/24</f>
        <v>1.4541666666666666</v>
      </c>
      <c r="J2472" s="13" t="e">
        <f>VLOOKUP(E2472&amp;" "&amp;F2472,tarifas!$A$13:$D$20,4,FALSE)*H2472</f>
        <v>#N/A</v>
      </c>
      <c r="K2472" s="13">
        <f>IF(F2472="COD1",tarifas!$D$11*(SUMIFS($H$11:$H$8770,$F$11:$F$8770,"=COD1",$B$11:$B$8770,"="&amp;B2472)/COUNTIFS($F$11:$F$8770,"=COD1",$B$11:$B$8770,"="&amp;B2472))/COUNTIFS($A$11:$A$8770,"="&amp;A2472,$F$11:$F$8770,"=COD1"),0)</f>
        <v>0</v>
      </c>
      <c r="L2472" s="13" t="e">
        <f>(VLOOKUP(F2472,tarifas!$C$7:$D$10,2,FALSE)+tarifas!$D$21)*datos!H2472</f>
        <v>#N/A</v>
      </c>
      <c r="M2472">
        <v>499.38865000000004</v>
      </c>
      <c r="N2472" s="13" t="e">
        <f t="shared" si="350"/>
        <v>#N/A</v>
      </c>
      <c r="O2472">
        <f t="shared" si="351"/>
        <v>153.52175272754658</v>
      </c>
      <c r="P2472" s="12">
        <f t="shared" si="352"/>
        <v>0</v>
      </c>
      <c r="Q2472">
        <f t="shared" si="353"/>
        <v>345.86689727245346</v>
      </c>
      <c r="R2472">
        <f>$D$2*tarifas!$D$12/24</f>
        <v>1.4541666666666666</v>
      </c>
      <c r="S2472" t="e">
        <f>VLOOKUP(E2472&amp;" "&amp;F2472,tarifas!$A$13:$D$20,4,FALSE)*P2472</f>
        <v>#N/A</v>
      </c>
      <c r="T2472">
        <f>IF(F2472="COD1",tarifas!$D$11*(SUMIFS($P$11:$P$8770,$F$11:$F$8770,"=COD1",$B$11:$B$8770,"="&amp;B2472)/COUNTIFS($F$11:$F$8770,"=COD1",$B$11:$B$8770,"="&amp;B2472))/COUNTIFS($A$11:$A$8770,"="&amp;A2472,$F$11:$F$8770,"=COD1"),0)</f>
        <v>0</v>
      </c>
      <c r="U2472" t="e">
        <f>(VLOOKUP(F2472,tarifas!$C$7:$D$10,2,FALSE)+tarifas!$D$21)*datos!P2472</f>
        <v>#N/A</v>
      </c>
      <c r="V2472" t="e">
        <f t="shared" si="354"/>
        <v>#N/A</v>
      </c>
      <c r="W2472">
        <f t="shared" si="355"/>
        <v>3.1034636692257247</v>
      </c>
    </row>
    <row r="2473" spans="1:23" x14ac:dyDescent="0.25">
      <c r="A2473">
        <f t="shared" si="348"/>
        <v>102</v>
      </c>
      <c r="B2473">
        <f t="shared" si="349"/>
        <v>4</v>
      </c>
      <c r="C2473" s="1">
        <f t="shared" si="356"/>
        <v>41742.583333327362</v>
      </c>
      <c r="D2473" s="7">
        <v>654.75757575757575</v>
      </c>
      <c r="E2473" s="7"/>
      <c r="G2473">
        <v>7</v>
      </c>
      <c r="H2473" s="12">
        <v>155.94527288522616</v>
      </c>
      <c r="I2473" s="13">
        <f>$D$2*tarifas!$D$12/24</f>
        <v>1.4541666666666666</v>
      </c>
      <c r="J2473" s="13" t="e">
        <f>VLOOKUP(E2473&amp;" "&amp;F2473,tarifas!$A$13:$D$20,4,FALSE)*H2473</f>
        <v>#N/A</v>
      </c>
      <c r="K2473" s="13">
        <f>IF(F2473="COD1",tarifas!$D$11*(SUMIFS($H$11:$H$8770,$F$11:$F$8770,"=COD1",$B$11:$B$8770,"="&amp;B2473)/COUNTIFS($F$11:$F$8770,"=COD1",$B$11:$B$8770,"="&amp;B2473))/COUNTIFS($A$11:$A$8770,"="&amp;A2473,$F$11:$F$8770,"=COD1"),0)</f>
        <v>0</v>
      </c>
      <c r="L2473" s="13" t="e">
        <f>(VLOOKUP(F2473,tarifas!$C$7:$D$10,2,FALSE)+tarifas!$D$21)*datos!H2473</f>
        <v>#N/A</v>
      </c>
      <c r="M2473">
        <v>430.08555999999999</v>
      </c>
      <c r="N2473" s="13" t="e">
        <f t="shared" si="350"/>
        <v>#N/A</v>
      </c>
      <c r="O2473">
        <f t="shared" si="351"/>
        <v>155.94527288522616</v>
      </c>
      <c r="P2473" s="12">
        <f t="shared" si="352"/>
        <v>0</v>
      </c>
      <c r="Q2473">
        <f t="shared" si="353"/>
        <v>274.14028711477386</v>
      </c>
      <c r="R2473">
        <f>$D$2*tarifas!$D$12/24</f>
        <v>1.4541666666666666</v>
      </c>
      <c r="S2473" t="e">
        <f>VLOOKUP(E2473&amp;" "&amp;F2473,tarifas!$A$13:$D$20,4,FALSE)*P2473</f>
        <v>#N/A</v>
      </c>
      <c r="T2473">
        <f>IF(F2473="COD1",tarifas!$D$11*(SUMIFS($P$11:$P$8770,$F$11:$F$8770,"=COD1",$B$11:$B$8770,"="&amp;B2473)/COUNTIFS($F$11:$F$8770,"=COD1",$B$11:$B$8770,"="&amp;B2473))/COUNTIFS($A$11:$A$8770,"="&amp;A2473,$F$11:$F$8770,"=COD1"),0)</f>
        <v>0</v>
      </c>
      <c r="U2473" t="e">
        <f>(VLOOKUP(F2473,tarifas!$C$7:$D$10,2,FALSE)+tarifas!$D$21)*datos!P2473</f>
        <v>#N/A</v>
      </c>
      <c r="V2473" t="e">
        <f t="shared" si="354"/>
        <v>#N/A</v>
      </c>
      <c r="W2473">
        <f t="shared" si="355"/>
        <v>1.7270838088230753</v>
      </c>
    </row>
    <row r="2474" spans="1:23" x14ac:dyDescent="0.25">
      <c r="A2474">
        <f t="shared" si="348"/>
        <v>102</v>
      </c>
      <c r="B2474">
        <f t="shared" si="349"/>
        <v>4</v>
      </c>
      <c r="C2474" s="1">
        <f t="shared" si="356"/>
        <v>41742.624999994026</v>
      </c>
      <c r="D2474" s="7">
        <v>215.33333333333334</v>
      </c>
      <c r="E2474" s="7"/>
      <c r="G2474">
        <v>5.69</v>
      </c>
      <c r="H2474" s="12">
        <v>161.34430682519417</v>
      </c>
      <c r="I2474" s="13">
        <f>$D$2*tarifas!$D$12/24</f>
        <v>1.4541666666666666</v>
      </c>
      <c r="J2474" s="13" t="e">
        <f>VLOOKUP(E2474&amp;" "&amp;F2474,tarifas!$A$13:$D$20,4,FALSE)*H2474</f>
        <v>#N/A</v>
      </c>
      <c r="K2474" s="13">
        <f>IF(F2474="COD1",tarifas!$D$11*(SUMIFS($H$11:$H$8770,$F$11:$F$8770,"=COD1",$B$11:$B$8770,"="&amp;B2474)/COUNTIFS($F$11:$F$8770,"=COD1",$B$11:$B$8770,"="&amp;B2474))/COUNTIFS($A$11:$A$8770,"="&amp;A2474,$F$11:$F$8770,"=COD1"),0)</f>
        <v>0</v>
      </c>
      <c r="L2474" s="13" t="e">
        <f>(VLOOKUP(F2474,tarifas!$C$7:$D$10,2,FALSE)+tarifas!$D$21)*datos!H2474</f>
        <v>#N/A</v>
      </c>
      <c r="M2474">
        <v>330.50659000000002</v>
      </c>
      <c r="N2474" s="13" t="e">
        <f t="shared" si="350"/>
        <v>#N/A</v>
      </c>
      <c r="O2474">
        <f t="shared" si="351"/>
        <v>161.34430682519417</v>
      </c>
      <c r="P2474" s="12">
        <f t="shared" si="352"/>
        <v>0</v>
      </c>
      <c r="Q2474">
        <f t="shared" si="353"/>
        <v>169.16228317480585</v>
      </c>
      <c r="R2474">
        <f>$D$2*tarifas!$D$12/24</f>
        <v>1.4541666666666666</v>
      </c>
      <c r="S2474" t="e">
        <f>VLOOKUP(E2474&amp;" "&amp;F2474,tarifas!$A$13:$D$20,4,FALSE)*P2474</f>
        <v>#N/A</v>
      </c>
      <c r="T2474">
        <f>IF(F2474="COD1",tarifas!$D$11*(SUMIFS($P$11:$P$8770,$F$11:$F$8770,"=COD1",$B$11:$B$8770,"="&amp;B2474)/COUNTIFS($F$11:$F$8770,"=COD1",$B$11:$B$8770,"="&amp;B2474))/COUNTIFS($A$11:$A$8770,"="&amp;A2474,$F$11:$F$8770,"=COD1"),0)</f>
        <v>0</v>
      </c>
      <c r="U2474" t="e">
        <f>(VLOOKUP(F2474,tarifas!$C$7:$D$10,2,FALSE)+tarifas!$D$21)*datos!P2474</f>
        <v>#N/A</v>
      </c>
      <c r="V2474" t="e">
        <f t="shared" si="354"/>
        <v>#N/A</v>
      </c>
      <c r="W2474">
        <f t="shared" si="355"/>
        <v>0.86628005213818082</v>
      </c>
    </row>
    <row r="2475" spans="1:23" x14ac:dyDescent="0.25">
      <c r="A2475">
        <f t="shared" si="348"/>
        <v>102</v>
      </c>
      <c r="B2475">
        <f t="shared" si="349"/>
        <v>4</v>
      </c>
      <c r="C2475" s="1">
        <f t="shared" si="356"/>
        <v>41742.666666660691</v>
      </c>
      <c r="D2475" s="7">
        <v>129.81818181818184</v>
      </c>
      <c r="E2475" s="7"/>
      <c r="G2475">
        <v>5.69</v>
      </c>
      <c r="H2475" s="12">
        <v>170.12414313260456</v>
      </c>
      <c r="I2475" s="13">
        <f>$D$2*tarifas!$D$12/24</f>
        <v>1.4541666666666666</v>
      </c>
      <c r="J2475" s="13" t="e">
        <f>VLOOKUP(E2475&amp;" "&amp;F2475,tarifas!$A$13:$D$20,4,FALSE)*H2475</f>
        <v>#N/A</v>
      </c>
      <c r="K2475" s="13">
        <f>IF(F2475="COD1",tarifas!$D$11*(SUMIFS($H$11:$H$8770,$F$11:$F$8770,"=COD1",$B$11:$B$8770,"="&amp;B2475)/COUNTIFS($F$11:$F$8770,"=COD1",$B$11:$B$8770,"="&amp;B2475))/COUNTIFS($A$11:$A$8770,"="&amp;A2475,$F$11:$F$8770,"=COD1"),0)</f>
        <v>0</v>
      </c>
      <c r="L2475" s="13" t="e">
        <f>(VLOOKUP(F2475,tarifas!$C$7:$D$10,2,FALSE)+tarifas!$D$21)*datos!H2475</f>
        <v>#N/A</v>
      </c>
      <c r="M2475">
        <v>206.99885</v>
      </c>
      <c r="N2475" s="13" t="e">
        <f t="shared" si="350"/>
        <v>#N/A</v>
      </c>
      <c r="O2475">
        <f t="shared" si="351"/>
        <v>170.12414313260456</v>
      </c>
      <c r="P2475" s="12">
        <f t="shared" si="352"/>
        <v>0</v>
      </c>
      <c r="Q2475">
        <f t="shared" si="353"/>
        <v>36.874706867395446</v>
      </c>
      <c r="R2475">
        <f>$D$2*tarifas!$D$12/24</f>
        <v>1.4541666666666666</v>
      </c>
      <c r="S2475" t="e">
        <f>VLOOKUP(E2475&amp;" "&amp;F2475,tarifas!$A$13:$D$20,4,FALSE)*P2475</f>
        <v>#N/A</v>
      </c>
      <c r="T2475">
        <f>IF(F2475="COD1",tarifas!$D$11*(SUMIFS($P$11:$P$8770,$F$11:$F$8770,"=COD1",$B$11:$B$8770,"="&amp;B2475)/COUNTIFS($F$11:$F$8770,"=COD1",$B$11:$B$8770,"="&amp;B2475))/COUNTIFS($A$11:$A$8770,"="&amp;A2475,$F$11:$F$8770,"=COD1"),0)</f>
        <v>0</v>
      </c>
      <c r="U2475" t="e">
        <f>(VLOOKUP(F2475,tarifas!$C$7:$D$10,2,FALSE)+tarifas!$D$21)*datos!P2475</f>
        <v>#N/A</v>
      </c>
      <c r="V2475" t="e">
        <f t="shared" si="354"/>
        <v>#N/A</v>
      </c>
      <c r="W2475">
        <f t="shared" si="355"/>
        <v>0.18883537386793209</v>
      </c>
    </row>
    <row r="2476" spans="1:23" x14ac:dyDescent="0.25">
      <c r="A2476">
        <f t="shared" si="348"/>
        <v>102</v>
      </c>
      <c r="B2476">
        <f t="shared" si="349"/>
        <v>4</v>
      </c>
      <c r="C2476" s="1">
        <f t="shared" si="356"/>
        <v>41742.708333327355</v>
      </c>
      <c r="D2476" s="7">
        <v>98.393939393939391</v>
      </c>
      <c r="E2476" s="7"/>
      <c r="G2476">
        <v>6.2</v>
      </c>
      <c r="H2476" s="12">
        <v>171.19900610279831</v>
      </c>
      <c r="I2476" s="13">
        <f>$D$2*tarifas!$D$12/24</f>
        <v>1.4541666666666666</v>
      </c>
      <c r="J2476" s="13" t="e">
        <f>VLOOKUP(E2476&amp;" "&amp;F2476,tarifas!$A$13:$D$20,4,FALSE)*H2476</f>
        <v>#N/A</v>
      </c>
      <c r="K2476" s="13">
        <f>IF(F2476="COD1",tarifas!$D$11*(SUMIFS($H$11:$H$8770,$F$11:$F$8770,"=COD1",$B$11:$B$8770,"="&amp;B2476)/COUNTIFS($F$11:$F$8770,"=COD1",$B$11:$B$8770,"="&amp;B2476))/COUNTIFS($A$11:$A$8770,"="&amp;A2476,$F$11:$F$8770,"=COD1"),0)</f>
        <v>0</v>
      </c>
      <c r="L2476" s="13" t="e">
        <f>(VLOOKUP(F2476,tarifas!$C$7:$D$10,2,FALSE)+tarifas!$D$21)*datos!H2476</f>
        <v>#N/A</v>
      </c>
      <c r="M2476">
        <v>64.036410000000004</v>
      </c>
      <c r="N2476" s="13" t="e">
        <f t="shared" si="350"/>
        <v>#N/A</v>
      </c>
      <c r="O2476">
        <f t="shared" si="351"/>
        <v>64.036410000000004</v>
      </c>
      <c r="P2476" s="12">
        <f t="shared" si="352"/>
        <v>107.1625961027983</v>
      </c>
      <c r="Q2476">
        <f t="shared" si="353"/>
        <v>0</v>
      </c>
      <c r="R2476">
        <f>$D$2*tarifas!$D$12/24</f>
        <v>1.4541666666666666</v>
      </c>
      <c r="S2476" t="e">
        <f>VLOOKUP(E2476&amp;" "&amp;F2476,tarifas!$A$13:$D$20,4,FALSE)*P2476</f>
        <v>#N/A</v>
      </c>
      <c r="T2476">
        <f>IF(F2476="COD1",tarifas!$D$11*(SUMIFS($P$11:$P$8770,$F$11:$F$8770,"=COD1",$B$11:$B$8770,"="&amp;B2476)/COUNTIFS($F$11:$F$8770,"=COD1",$B$11:$B$8770,"="&amp;B2476))/COUNTIFS($A$11:$A$8770,"="&amp;A2476,$F$11:$F$8770,"=COD1"),0)</f>
        <v>0</v>
      </c>
      <c r="U2476" t="e">
        <f>(VLOOKUP(F2476,tarifas!$C$7:$D$10,2,FALSE)+tarifas!$D$21)*datos!P2476</f>
        <v>#N/A</v>
      </c>
      <c r="V2476" t="e">
        <f t="shared" si="354"/>
        <v>#N/A</v>
      </c>
      <c r="W2476">
        <f t="shared" si="355"/>
        <v>0</v>
      </c>
    </row>
    <row r="2477" spans="1:23" x14ac:dyDescent="0.25">
      <c r="A2477">
        <f t="shared" si="348"/>
        <v>102</v>
      </c>
      <c r="B2477">
        <f t="shared" si="349"/>
        <v>4</v>
      </c>
      <c r="C2477" s="1">
        <f t="shared" si="356"/>
        <v>41742.749999994019</v>
      </c>
      <c r="D2477" s="7">
        <v>65.424242424242422</v>
      </c>
      <c r="E2477" s="7"/>
      <c r="G2477">
        <v>14.65</v>
      </c>
      <c r="H2477" s="12">
        <v>165.39427533345395</v>
      </c>
      <c r="I2477" s="13">
        <f>$D$2*tarifas!$D$12/24</f>
        <v>1.4541666666666666</v>
      </c>
      <c r="J2477" s="13" t="e">
        <f>VLOOKUP(E2477&amp;" "&amp;F2477,tarifas!$A$13:$D$20,4,FALSE)*H2477</f>
        <v>#N/A</v>
      </c>
      <c r="K2477" s="13">
        <f>IF(F2477="COD1",tarifas!$D$11*(SUMIFS($H$11:$H$8770,$F$11:$F$8770,"=COD1",$B$11:$B$8770,"="&amp;B2477)/COUNTIFS($F$11:$F$8770,"=COD1",$B$11:$B$8770,"="&amp;B2477))/COUNTIFS($A$11:$A$8770,"="&amp;A2477,$F$11:$F$8770,"=COD1"),0)</f>
        <v>0</v>
      </c>
      <c r="L2477" s="13" t="e">
        <f>(VLOOKUP(F2477,tarifas!$C$7:$D$10,2,FALSE)+tarifas!$D$21)*datos!H2477</f>
        <v>#N/A</v>
      </c>
      <c r="M2477">
        <v>0.99632000000000009</v>
      </c>
      <c r="N2477" s="13" t="e">
        <f t="shared" si="350"/>
        <v>#N/A</v>
      </c>
      <c r="O2477">
        <f t="shared" si="351"/>
        <v>0.99632000000000009</v>
      </c>
      <c r="P2477" s="12">
        <f t="shared" si="352"/>
        <v>164.39795533345395</v>
      </c>
      <c r="Q2477">
        <f t="shared" si="353"/>
        <v>0</v>
      </c>
      <c r="R2477">
        <f>$D$2*tarifas!$D$12/24</f>
        <v>1.4541666666666666</v>
      </c>
      <c r="S2477" t="e">
        <f>VLOOKUP(E2477&amp;" "&amp;F2477,tarifas!$A$13:$D$20,4,FALSE)*P2477</f>
        <v>#N/A</v>
      </c>
      <c r="T2477">
        <f>IF(F2477="COD1",tarifas!$D$11*(SUMIFS($P$11:$P$8770,$F$11:$F$8770,"=COD1",$B$11:$B$8770,"="&amp;B2477)/COUNTIFS($F$11:$F$8770,"=COD1",$B$11:$B$8770,"="&amp;B2477))/COUNTIFS($A$11:$A$8770,"="&amp;A2477,$F$11:$F$8770,"=COD1"),0)</f>
        <v>0</v>
      </c>
      <c r="U2477" t="e">
        <f>(VLOOKUP(F2477,tarifas!$C$7:$D$10,2,FALSE)+tarifas!$D$21)*datos!P2477</f>
        <v>#N/A</v>
      </c>
      <c r="V2477" t="e">
        <f t="shared" si="354"/>
        <v>#N/A</v>
      </c>
      <c r="W2477">
        <f t="shared" si="355"/>
        <v>0</v>
      </c>
    </row>
    <row r="2478" spans="1:23" x14ac:dyDescent="0.25">
      <c r="A2478">
        <f t="shared" si="348"/>
        <v>102</v>
      </c>
      <c r="B2478">
        <f t="shared" si="349"/>
        <v>4</v>
      </c>
      <c r="C2478" s="1">
        <f t="shared" si="356"/>
        <v>41742.791666660683</v>
      </c>
      <c r="D2478" s="7">
        <v>5.9242424242424248</v>
      </c>
      <c r="E2478" s="7"/>
      <c r="G2478">
        <v>30</v>
      </c>
      <c r="H2478" s="12">
        <v>178.26060503012488</v>
      </c>
      <c r="I2478" s="13">
        <f>$D$2*tarifas!$D$12/24</f>
        <v>1.4541666666666666</v>
      </c>
      <c r="J2478" s="13" t="e">
        <f>VLOOKUP(E2478&amp;" "&amp;F2478,tarifas!$A$13:$D$20,4,FALSE)*H2478</f>
        <v>#N/A</v>
      </c>
      <c r="K2478" s="13">
        <f>IF(F2478="COD1",tarifas!$D$11*(SUMIFS($H$11:$H$8770,$F$11:$F$8770,"=COD1",$B$11:$B$8770,"="&amp;B2478)/COUNTIFS($F$11:$F$8770,"=COD1",$B$11:$B$8770,"="&amp;B2478))/COUNTIFS($A$11:$A$8770,"="&amp;A2478,$F$11:$F$8770,"=COD1"),0)</f>
        <v>0</v>
      </c>
      <c r="L2478" s="13" t="e">
        <f>(VLOOKUP(F2478,tarifas!$C$7:$D$10,2,FALSE)+tarifas!$D$21)*datos!H2478</f>
        <v>#N/A</v>
      </c>
      <c r="M2478">
        <v>0</v>
      </c>
      <c r="N2478" s="13" t="e">
        <f t="shared" si="350"/>
        <v>#N/A</v>
      </c>
      <c r="O2478">
        <f t="shared" si="351"/>
        <v>0</v>
      </c>
      <c r="P2478" s="12">
        <f t="shared" si="352"/>
        <v>178.26060503012488</v>
      </c>
      <c r="Q2478">
        <f t="shared" si="353"/>
        <v>0</v>
      </c>
      <c r="R2478">
        <f>$D$2*tarifas!$D$12/24</f>
        <v>1.4541666666666666</v>
      </c>
      <c r="S2478" t="e">
        <f>VLOOKUP(E2478&amp;" "&amp;F2478,tarifas!$A$13:$D$20,4,FALSE)*P2478</f>
        <v>#N/A</v>
      </c>
      <c r="T2478">
        <f>IF(F2478="COD1",tarifas!$D$11*(SUMIFS($P$11:$P$8770,$F$11:$F$8770,"=COD1",$B$11:$B$8770,"="&amp;B2478)/COUNTIFS($F$11:$F$8770,"=COD1",$B$11:$B$8770,"="&amp;B2478))/COUNTIFS($A$11:$A$8770,"="&amp;A2478,$F$11:$F$8770,"=COD1"),0)</f>
        <v>0</v>
      </c>
      <c r="U2478" t="e">
        <f>(VLOOKUP(F2478,tarifas!$C$7:$D$10,2,FALSE)+tarifas!$D$21)*datos!P2478</f>
        <v>#N/A</v>
      </c>
      <c r="V2478" t="e">
        <f t="shared" si="354"/>
        <v>#N/A</v>
      </c>
      <c r="W2478">
        <f t="shared" si="355"/>
        <v>0</v>
      </c>
    </row>
    <row r="2479" spans="1:23" x14ac:dyDescent="0.25">
      <c r="A2479">
        <f t="shared" si="348"/>
        <v>102</v>
      </c>
      <c r="B2479">
        <f t="shared" si="349"/>
        <v>4</v>
      </c>
      <c r="C2479" s="1">
        <f t="shared" si="356"/>
        <v>41742.833333327348</v>
      </c>
      <c r="D2479" s="7">
        <v>0</v>
      </c>
      <c r="E2479" s="7"/>
      <c r="G2479">
        <v>35.4</v>
      </c>
      <c r="H2479" s="12">
        <v>180.83291015504415</v>
      </c>
      <c r="I2479" s="13">
        <f>$D$2*tarifas!$D$12/24</f>
        <v>1.4541666666666666</v>
      </c>
      <c r="J2479" s="13" t="e">
        <f>VLOOKUP(E2479&amp;" "&amp;F2479,tarifas!$A$13:$D$20,4,FALSE)*H2479</f>
        <v>#N/A</v>
      </c>
      <c r="K2479" s="13">
        <f>IF(F2479="COD1",tarifas!$D$11*(SUMIFS($H$11:$H$8770,$F$11:$F$8770,"=COD1",$B$11:$B$8770,"="&amp;B2479)/COUNTIFS($F$11:$F$8770,"=COD1",$B$11:$B$8770,"="&amp;B2479))/COUNTIFS($A$11:$A$8770,"="&amp;A2479,$F$11:$F$8770,"=COD1"),0)</f>
        <v>0</v>
      </c>
      <c r="L2479" s="13" t="e">
        <f>(VLOOKUP(F2479,tarifas!$C$7:$D$10,2,FALSE)+tarifas!$D$21)*datos!H2479</f>
        <v>#N/A</v>
      </c>
      <c r="M2479">
        <v>0</v>
      </c>
      <c r="N2479" s="13" t="e">
        <f t="shared" si="350"/>
        <v>#N/A</v>
      </c>
      <c r="O2479">
        <f t="shared" si="351"/>
        <v>0</v>
      </c>
      <c r="P2479" s="12">
        <f t="shared" si="352"/>
        <v>180.83291015504415</v>
      </c>
      <c r="Q2479">
        <f t="shared" si="353"/>
        <v>0</v>
      </c>
      <c r="R2479">
        <f>$D$2*tarifas!$D$12/24</f>
        <v>1.4541666666666666</v>
      </c>
      <c r="S2479" t="e">
        <f>VLOOKUP(E2479&amp;" "&amp;F2479,tarifas!$A$13:$D$20,4,FALSE)*P2479</f>
        <v>#N/A</v>
      </c>
      <c r="T2479">
        <f>IF(F2479="COD1",tarifas!$D$11*(SUMIFS($P$11:$P$8770,$F$11:$F$8770,"=COD1",$B$11:$B$8770,"="&amp;B2479)/COUNTIFS($F$11:$F$8770,"=COD1",$B$11:$B$8770,"="&amp;B2479))/COUNTIFS($A$11:$A$8770,"="&amp;A2479,$F$11:$F$8770,"=COD1"),0)</f>
        <v>0</v>
      </c>
      <c r="U2479" t="e">
        <f>(VLOOKUP(F2479,tarifas!$C$7:$D$10,2,FALSE)+tarifas!$D$21)*datos!P2479</f>
        <v>#N/A</v>
      </c>
      <c r="V2479" t="e">
        <f t="shared" si="354"/>
        <v>#N/A</v>
      </c>
      <c r="W2479">
        <f t="shared" si="355"/>
        <v>0</v>
      </c>
    </row>
    <row r="2480" spans="1:23" x14ac:dyDescent="0.25">
      <c r="A2480">
        <f t="shared" si="348"/>
        <v>102</v>
      </c>
      <c r="B2480">
        <f t="shared" si="349"/>
        <v>4</v>
      </c>
      <c r="C2480" s="1">
        <f t="shared" si="356"/>
        <v>41742.874999994012</v>
      </c>
      <c r="D2480" s="7">
        <v>0</v>
      </c>
      <c r="E2480" s="7"/>
      <c r="G2480">
        <v>33.1</v>
      </c>
      <c r="H2480" s="12">
        <v>181.81286398816212</v>
      </c>
      <c r="I2480" s="13">
        <f>$D$2*tarifas!$D$12/24</f>
        <v>1.4541666666666666</v>
      </c>
      <c r="J2480" s="13" t="e">
        <f>VLOOKUP(E2480&amp;" "&amp;F2480,tarifas!$A$13:$D$20,4,FALSE)*H2480</f>
        <v>#N/A</v>
      </c>
      <c r="K2480" s="13">
        <f>IF(F2480="COD1",tarifas!$D$11*(SUMIFS($H$11:$H$8770,$F$11:$F$8770,"=COD1",$B$11:$B$8770,"="&amp;B2480)/COUNTIFS($F$11:$F$8770,"=COD1",$B$11:$B$8770,"="&amp;B2480))/COUNTIFS($A$11:$A$8770,"="&amp;A2480,$F$11:$F$8770,"=COD1"),0)</f>
        <v>0</v>
      </c>
      <c r="L2480" s="13" t="e">
        <f>(VLOOKUP(F2480,tarifas!$C$7:$D$10,2,FALSE)+tarifas!$D$21)*datos!H2480</f>
        <v>#N/A</v>
      </c>
      <c r="M2480">
        <v>0</v>
      </c>
      <c r="N2480" s="13" t="e">
        <f t="shared" si="350"/>
        <v>#N/A</v>
      </c>
      <c r="O2480">
        <f t="shared" si="351"/>
        <v>0</v>
      </c>
      <c r="P2480" s="12">
        <f t="shared" si="352"/>
        <v>181.81286398816212</v>
      </c>
      <c r="Q2480">
        <f t="shared" si="353"/>
        <v>0</v>
      </c>
      <c r="R2480">
        <f>$D$2*tarifas!$D$12/24</f>
        <v>1.4541666666666666</v>
      </c>
      <c r="S2480" t="e">
        <f>VLOOKUP(E2480&amp;" "&amp;F2480,tarifas!$A$13:$D$20,4,FALSE)*P2480</f>
        <v>#N/A</v>
      </c>
      <c r="T2480">
        <f>IF(F2480="COD1",tarifas!$D$11*(SUMIFS($P$11:$P$8770,$F$11:$F$8770,"=COD1",$B$11:$B$8770,"="&amp;B2480)/COUNTIFS($F$11:$F$8770,"=COD1",$B$11:$B$8770,"="&amp;B2480))/COUNTIFS($A$11:$A$8770,"="&amp;A2480,$F$11:$F$8770,"=COD1"),0)</f>
        <v>0</v>
      </c>
      <c r="U2480" t="e">
        <f>(VLOOKUP(F2480,tarifas!$C$7:$D$10,2,FALSE)+tarifas!$D$21)*datos!P2480</f>
        <v>#N/A</v>
      </c>
      <c r="V2480" t="e">
        <f t="shared" si="354"/>
        <v>#N/A</v>
      </c>
      <c r="W2480">
        <f t="shared" si="355"/>
        <v>0</v>
      </c>
    </row>
    <row r="2481" spans="1:23" x14ac:dyDescent="0.25">
      <c r="A2481">
        <f t="shared" si="348"/>
        <v>102</v>
      </c>
      <c r="B2481">
        <f t="shared" si="349"/>
        <v>4</v>
      </c>
      <c r="C2481" s="1">
        <f t="shared" si="356"/>
        <v>41742.916666660676</v>
      </c>
      <c r="D2481" s="7">
        <v>0</v>
      </c>
      <c r="E2481" s="7"/>
      <c r="G2481">
        <v>25.78</v>
      </c>
      <c r="H2481" s="12">
        <v>181.44727842559857</v>
      </c>
      <c r="I2481" s="13">
        <f>$D$2*tarifas!$D$12/24</f>
        <v>1.4541666666666666</v>
      </c>
      <c r="J2481" s="13" t="e">
        <f>VLOOKUP(E2481&amp;" "&amp;F2481,tarifas!$A$13:$D$20,4,FALSE)*H2481</f>
        <v>#N/A</v>
      </c>
      <c r="K2481" s="13">
        <f>IF(F2481="COD1",tarifas!$D$11*(SUMIFS($H$11:$H$8770,$F$11:$F$8770,"=COD1",$B$11:$B$8770,"="&amp;B2481)/COUNTIFS($F$11:$F$8770,"=COD1",$B$11:$B$8770,"="&amp;B2481))/COUNTIFS($A$11:$A$8770,"="&amp;A2481,$F$11:$F$8770,"=COD1"),0)</f>
        <v>0</v>
      </c>
      <c r="L2481" s="13" t="e">
        <f>(VLOOKUP(F2481,tarifas!$C$7:$D$10,2,FALSE)+tarifas!$D$21)*datos!H2481</f>
        <v>#N/A</v>
      </c>
      <c r="M2481">
        <v>0</v>
      </c>
      <c r="N2481" s="13" t="e">
        <f t="shared" si="350"/>
        <v>#N/A</v>
      </c>
      <c r="O2481">
        <f t="shared" si="351"/>
        <v>0</v>
      </c>
      <c r="P2481" s="12">
        <f t="shared" si="352"/>
        <v>181.44727842559857</v>
      </c>
      <c r="Q2481">
        <f t="shared" si="353"/>
        <v>0</v>
      </c>
      <c r="R2481">
        <f>$D$2*tarifas!$D$12/24</f>
        <v>1.4541666666666666</v>
      </c>
      <c r="S2481" t="e">
        <f>VLOOKUP(E2481&amp;" "&amp;F2481,tarifas!$A$13:$D$20,4,FALSE)*P2481</f>
        <v>#N/A</v>
      </c>
      <c r="T2481">
        <f>IF(F2481="COD1",tarifas!$D$11*(SUMIFS($P$11:$P$8770,$F$11:$F$8770,"=COD1",$B$11:$B$8770,"="&amp;B2481)/COUNTIFS($F$11:$F$8770,"=COD1",$B$11:$B$8770,"="&amp;B2481))/COUNTIFS($A$11:$A$8770,"="&amp;A2481,$F$11:$F$8770,"=COD1"),0)</f>
        <v>0</v>
      </c>
      <c r="U2481" t="e">
        <f>(VLOOKUP(F2481,tarifas!$C$7:$D$10,2,FALSE)+tarifas!$D$21)*datos!P2481</f>
        <v>#N/A</v>
      </c>
      <c r="V2481" t="e">
        <f t="shared" si="354"/>
        <v>#N/A</v>
      </c>
      <c r="W2481">
        <f t="shared" si="355"/>
        <v>0</v>
      </c>
    </row>
    <row r="2482" spans="1:23" x14ac:dyDescent="0.25">
      <c r="A2482">
        <f t="shared" si="348"/>
        <v>102</v>
      </c>
      <c r="B2482">
        <f t="shared" si="349"/>
        <v>4</v>
      </c>
      <c r="C2482" s="1">
        <f t="shared" si="356"/>
        <v>41742.95833332734</v>
      </c>
      <c r="D2482" s="7">
        <v>0</v>
      </c>
      <c r="E2482" s="7"/>
      <c r="G2482">
        <v>21.69</v>
      </c>
      <c r="H2482" s="12">
        <v>178.39514269988422</v>
      </c>
      <c r="I2482" s="13">
        <f>$D$2*tarifas!$D$12/24</f>
        <v>1.4541666666666666</v>
      </c>
      <c r="J2482" s="13" t="e">
        <f>VLOOKUP(E2482&amp;" "&amp;F2482,tarifas!$A$13:$D$20,4,FALSE)*H2482</f>
        <v>#N/A</v>
      </c>
      <c r="K2482" s="13">
        <f>IF(F2482="COD1",tarifas!$D$11*(SUMIFS($H$11:$H$8770,$F$11:$F$8770,"=COD1",$B$11:$B$8770,"="&amp;B2482)/COUNTIFS($F$11:$F$8770,"=COD1",$B$11:$B$8770,"="&amp;B2482))/COUNTIFS($A$11:$A$8770,"="&amp;A2482,$F$11:$F$8770,"=COD1"),0)</f>
        <v>0</v>
      </c>
      <c r="L2482" s="13" t="e">
        <f>(VLOOKUP(F2482,tarifas!$C$7:$D$10,2,FALSE)+tarifas!$D$21)*datos!H2482</f>
        <v>#N/A</v>
      </c>
      <c r="M2482">
        <v>0</v>
      </c>
      <c r="N2482" s="13" t="e">
        <f t="shared" si="350"/>
        <v>#N/A</v>
      </c>
      <c r="O2482">
        <f t="shared" si="351"/>
        <v>0</v>
      </c>
      <c r="P2482" s="12">
        <f t="shared" si="352"/>
        <v>178.39514269988422</v>
      </c>
      <c r="Q2482">
        <f t="shared" si="353"/>
        <v>0</v>
      </c>
      <c r="R2482">
        <f>$D$2*tarifas!$D$12/24</f>
        <v>1.4541666666666666</v>
      </c>
      <c r="S2482" t="e">
        <f>VLOOKUP(E2482&amp;" "&amp;F2482,tarifas!$A$13:$D$20,4,FALSE)*P2482</f>
        <v>#N/A</v>
      </c>
      <c r="T2482">
        <f>IF(F2482="COD1",tarifas!$D$11*(SUMIFS($P$11:$P$8770,$F$11:$F$8770,"=COD1",$B$11:$B$8770,"="&amp;B2482)/COUNTIFS($F$11:$F$8770,"=COD1",$B$11:$B$8770,"="&amp;B2482))/COUNTIFS($A$11:$A$8770,"="&amp;A2482,$F$11:$F$8770,"=COD1"),0)</f>
        <v>0</v>
      </c>
      <c r="U2482" t="e">
        <f>(VLOOKUP(F2482,tarifas!$C$7:$D$10,2,FALSE)+tarifas!$D$21)*datos!P2482</f>
        <v>#N/A</v>
      </c>
      <c r="V2482" t="e">
        <f t="shared" si="354"/>
        <v>#N/A</v>
      </c>
      <c r="W2482">
        <f t="shared" si="355"/>
        <v>0</v>
      </c>
    </row>
    <row r="2483" spans="1:23" x14ac:dyDescent="0.25">
      <c r="A2483">
        <f t="shared" si="348"/>
        <v>103</v>
      </c>
      <c r="B2483">
        <f t="shared" si="349"/>
        <v>4</v>
      </c>
      <c r="C2483" s="1">
        <f t="shared" si="356"/>
        <v>41742.999999994005</v>
      </c>
      <c r="D2483" s="7">
        <v>0</v>
      </c>
      <c r="E2483" s="7"/>
      <c r="G2483">
        <v>11</v>
      </c>
      <c r="H2483" s="12">
        <v>177.40993919625473</v>
      </c>
      <c r="I2483" s="13">
        <f>$D$2*tarifas!$D$12/24</f>
        <v>1.4541666666666666</v>
      </c>
      <c r="J2483" s="13" t="e">
        <f>VLOOKUP(E2483&amp;" "&amp;F2483,tarifas!$A$13:$D$20,4,FALSE)*H2483</f>
        <v>#N/A</v>
      </c>
      <c r="K2483" s="13">
        <f>IF(F2483="COD1",tarifas!$D$11*(SUMIFS($H$11:$H$8770,$F$11:$F$8770,"=COD1",$B$11:$B$8770,"="&amp;B2483)/COUNTIFS($F$11:$F$8770,"=COD1",$B$11:$B$8770,"="&amp;B2483))/COUNTIFS($A$11:$A$8770,"="&amp;A2483,$F$11:$F$8770,"=COD1"),0)</f>
        <v>0</v>
      </c>
      <c r="L2483" s="13" t="e">
        <f>(VLOOKUP(F2483,tarifas!$C$7:$D$10,2,FALSE)+tarifas!$D$21)*datos!H2483</f>
        <v>#N/A</v>
      </c>
      <c r="M2483">
        <v>0</v>
      </c>
      <c r="N2483" s="13" t="e">
        <f t="shared" si="350"/>
        <v>#N/A</v>
      </c>
      <c r="O2483">
        <f t="shared" si="351"/>
        <v>0</v>
      </c>
      <c r="P2483" s="12">
        <f t="shared" si="352"/>
        <v>177.40993919625473</v>
      </c>
      <c r="Q2483">
        <f t="shared" si="353"/>
        <v>0</v>
      </c>
      <c r="R2483">
        <f>$D$2*tarifas!$D$12/24</f>
        <v>1.4541666666666666</v>
      </c>
      <c r="S2483" t="e">
        <f>VLOOKUP(E2483&amp;" "&amp;F2483,tarifas!$A$13:$D$20,4,FALSE)*P2483</f>
        <v>#N/A</v>
      </c>
      <c r="T2483">
        <f>IF(F2483="COD1",tarifas!$D$11*(SUMIFS($P$11:$P$8770,$F$11:$F$8770,"=COD1",$B$11:$B$8770,"="&amp;B2483)/COUNTIFS($F$11:$F$8770,"=COD1",$B$11:$B$8770,"="&amp;B2483))/COUNTIFS($A$11:$A$8770,"="&amp;A2483,$F$11:$F$8770,"=COD1"),0)</f>
        <v>0</v>
      </c>
      <c r="U2483" t="e">
        <f>(VLOOKUP(F2483,tarifas!$C$7:$D$10,2,FALSE)+tarifas!$D$21)*datos!P2483</f>
        <v>#N/A</v>
      </c>
      <c r="V2483" t="e">
        <f t="shared" si="354"/>
        <v>#N/A</v>
      </c>
      <c r="W2483">
        <f t="shared" si="355"/>
        <v>0</v>
      </c>
    </row>
    <row r="2484" spans="1:23" x14ac:dyDescent="0.25">
      <c r="A2484">
        <f t="shared" si="348"/>
        <v>103</v>
      </c>
      <c r="B2484">
        <f t="shared" si="349"/>
        <v>4</v>
      </c>
      <c r="C2484" s="1">
        <f t="shared" si="356"/>
        <v>41743.041666660669</v>
      </c>
      <c r="D2484" s="7">
        <v>0</v>
      </c>
      <c r="E2484" s="7"/>
      <c r="G2484">
        <v>5</v>
      </c>
      <c r="H2484" s="12">
        <v>174.90164529181897</v>
      </c>
      <c r="I2484" s="13">
        <f>$D$2*tarifas!$D$12/24</f>
        <v>1.4541666666666666</v>
      </c>
      <c r="J2484" s="13" t="e">
        <f>VLOOKUP(E2484&amp;" "&amp;F2484,tarifas!$A$13:$D$20,4,FALSE)*H2484</f>
        <v>#N/A</v>
      </c>
      <c r="K2484" s="13">
        <f>IF(F2484="COD1",tarifas!$D$11*(SUMIFS($H$11:$H$8770,$F$11:$F$8770,"=COD1",$B$11:$B$8770,"="&amp;B2484)/COUNTIFS($F$11:$F$8770,"=COD1",$B$11:$B$8770,"="&amp;B2484))/COUNTIFS($A$11:$A$8770,"="&amp;A2484,$F$11:$F$8770,"=COD1"),0)</f>
        <v>0</v>
      </c>
      <c r="L2484" s="13" t="e">
        <f>(VLOOKUP(F2484,tarifas!$C$7:$D$10,2,FALSE)+tarifas!$D$21)*datos!H2484</f>
        <v>#N/A</v>
      </c>
      <c r="M2484">
        <v>0</v>
      </c>
      <c r="N2484" s="13" t="e">
        <f t="shared" si="350"/>
        <v>#N/A</v>
      </c>
      <c r="O2484">
        <f t="shared" si="351"/>
        <v>0</v>
      </c>
      <c r="P2484" s="12">
        <f t="shared" si="352"/>
        <v>174.90164529181897</v>
      </c>
      <c r="Q2484">
        <f t="shared" si="353"/>
        <v>0</v>
      </c>
      <c r="R2484">
        <f>$D$2*tarifas!$D$12/24</f>
        <v>1.4541666666666666</v>
      </c>
      <c r="S2484" t="e">
        <f>VLOOKUP(E2484&amp;" "&amp;F2484,tarifas!$A$13:$D$20,4,FALSE)*P2484</f>
        <v>#N/A</v>
      </c>
      <c r="T2484">
        <f>IF(F2484="COD1",tarifas!$D$11*(SUMIFS($P$11:$P$8770,$F$11:$F$8770,"=COD1",$B$11:$B$8770,"="&amp;B2484)/COUNTIFS($F$11:$F$8770,"=COD1",$B$11:$B$8770,"="&amp;B2484))/COUNTIFS($A$11:$A$8770,"="&amp;A2484,$F$11:$F$8770,"=COD1"),0)</f>
        <v>0</v>
      </c>
      <c r="U2484" t="e">
        <f>(VLOOKUP(F2484,tarifas!$C$7:$D$10,2,FALSE)+tarifas!$D$21)*datos!P2484</f>
        <v>#N/A</v>
      </c>
      <c r="V2484" t="e">
        <f t="shared" si="354"/>
        <v>#N/A</v>
      </c>
      <c r="W2484">
        <f t="shared" si="355"/>
        <v>0</v>
      </c>
    </row>
    <row r="2485" spans="1:23" x14ac:dyDescent="0.25">
      <c r="A2485">
        <f t="shared" si="348"/>
        <v>103</v>
      </c>
      <c r="B2485">
        <f t="shared" si="349"/>
        <v>4</v>
      </c>
      <c r="C2485" s="1">
        <f t="shared" si="356"/>
        <v>41743.083333327333</v>
      </c>
      <c r="D2485" s="7">
        <v>0</v>
      </c>
      <c r="E2485" s="7"/>
      <c r="G2485">
        <v>5</v>
      </c>
      <c r="H2485" s="12">
        <v>172.82685744215894</v>
      </c>
      <c r="I2485" s="13">
        <f>$D$2*tarifas!$D$12/24</f>
        <v>1.4541666666666666</v>
      </c>
      <c r="J2485" s="13" t="e">
        <f>VLOOKUP(E2485&amp;" "&amp;F2485,tarifas!$A$13:$D$20,4,FALSE)*H2485</f>
        <v>#N/A</v>
      </c>
      <c r="K2485" s="13">
        <f>IF(F2485="COD1",tarifas!$D$11*(SUMIFS($H$11:$H$8770,$F$11:$F$8770,"=COD1",$B$11:$B$8770,"="&amp;B2485)/COUNTIFS($F$11:$F$8770,"=COD1",$B$11:$B$8770,"="&amp;B2485))/COUNTIFS($A$11:$A$8770,"="&amp;A2485,$F$11:$F$8770,"=COD1"),0)</f>
        <v>0</v>
      </c>
      <c r="L2485" s="13" t="e">
        <f>(VLOOKUP(F2485,tarifas!$C$7:$D$10,2,FALSE)+tarifas!$D$21)*datos!H2485</f>
        <v>#N/A</v>
      </c>
      <c r="M2485">
        <v>0</v>
      </c>
      <c r="N2485" s="13" t="e">
        <f t="shared" si="350"/>
        <v>#N/A</v>
      </c>
      <c r="O2485">
        <f t="shared" si="351"/>
        <v>0</v>
      </c>
      <c r="P2485" s="12">
        <f t="shared" si="352"/>
        <v>172.82685744215894</v>
      </c>
      <c r="Q2485">
        <f t="shared" si="353"/>
        <v>0</v>
      </c>
      <c r="R2485">
        <f>$D$2*tarifas!$D$12/24</f>
        <v>1.4541666666666666</v>
      </c>
      <c r="S2485" t="e">
        <f>VLOOKUP(E2485&amp;" "&amp;F2485,tarifas!$A$13:$D$20,4,FALSE)*P2485</f>
        <v>#N/A</v>
      </c>
      <c r="T2485">
        <f>IF(F2485="COD1",tarifas!$D$11*(SUMIFS($P$11:$P$8770,$F$11:$F$8770,"=COD1",$B$11:$B$8770,"="&amp;B2485)/COUNTIFS($F$11:$F$8770,"=COD1",$B$11:$B$8770,"="&amp;B2485))/COUNTIFS($A$11:$A$8770,"="&amp;A2485,$F$11:$F$8770,"=COD1"),0)</f>
        <v>0</v>
      </c>
      <c r="U2485" t="e">
        <f>(VLOOKUP(F2485,tarifas!$C$7:$D$10,2,FALSE)+tarifas!$D$21)*datos!P2485</f>
        <v>#N/A</v>
      </c>
      <c r="V2485" t="e">
        <f t="shared" si="354"/>
        <v>#N/A</v>
      </c>
      <c r="W2485">
        <f t="shared" si="355"/>
        <v>0</v>
      </c>
    </row>
    <row r="2486" spans="1:23" x14ac:dyDescent="0.25">
      <c r="A2486">
        <f t="shared" si="348"/>
        <v>103</v>
      </c>
      <c r="B2486">
        <f t="shared" si="349"/>
        <v>4</v>
      </c>
      <c r="C2486" s="1">
        <f t="shared" si="356"/>
        <v>41743.124999993997</v>
      </c>
      <c r="D2486" s="7">
        <v>0</v>
      </c>
      <c r="E2486" s="7"/>
      <c r="G2486">
        <v>5</v>
      </c>
      <c r="H2486" s="12">
        <v>172.13199602306915</v>
      </c>
      <c r="I2486" s="13">
        <f>$D$2*tarifas!$D$12/24</f>
        <v>1.4541666666666666</v>
      </c>
      <c r="J2486" s="13" t="e">
        <f>VLOOKUP(E2486&amp;" "&amp;F2486,tarifas!$A$13:$D$20,4,FALSE)*H2486</f>
        <v>#N/A</v>
      </c>
      <c r="K2486" s="13">
        <f>IF(F2486="COD1",tarifas!$D$11*(SUMIFS($H$11:$H$8770,$F$11:$F$8770,"=COD1",$B$11:$B$8770,"="&amp;B2486)/COUNTIFS($F$11:$F$8770,"=COD1",$B$11:$B$8770,"="&amp;B2486))/COUNTIFS($A$11:$A$8770,"="&amp;A2486,$F$11:$F$8770,"=COD1"),0)</f>
        <v>0</v>
      </c>
      <c r="L2486" s="13" t="e">
        <f>(VLOOKUP(F2486,tarifas!$C$7:$D$10,2,FALSE)+tarifas!$D$21)*datos!H2486</f>
        <v>#N/A</v>
      </c>
      <c r="M2486">
        <v>0</v>
      </c>
      <c r="N2486" s="13" t="e">
        <f t="shared" si="350"/>
        <v>#N/A</v>
      </c>
      <c r="O2486">
        <f t="shared" si="351"/>
        <v>0</v>
      </c>
      <c r="P2486" s="12">
        <f t="shared" si="352"/>
        <v>172.13199602306915</v>
      </c>
      <c r="Q2486">
        <f t="shared" si="353"/>
        <v>0</v>
      </c>
      <c r="R2486">
        <f>$D$2*tarifas!$D$12/24</f>
        <v>1.4541666666666666</v>
      </c>
      <c r="S2486" t="e">
        <f>VLOOKUP(E2486&amp;" "&amp;F2486,tarifas!$A$13:$D$20,4,FALSE)*P2486</f>
        <v>#N/A</v>
      </c>
      <c r="T2486">
        <f>IF(F2486="COD1",tarifas!$D$11*(SUMIFS($P$11:$P$8770,$F$11:$F$8770,"=COD1",$B$11:$B$8770,"="&amp;B2486)/COUNTIFS($F$11:$F$8770,"=COD1",$B$11:$B$8770,"="&amp;B2486))/COUNTIFS($A$11:$A$8770,"="&amp;A2486,$F$11:$F$8770,"=COD1"),0)</f>
        <v>0</v>
      </c>
      <c r="U2486" t="e">
        <f>(VLOOKUP(F2486,tarifas!$C$7:$D$10,2,FALSE)+tarifas!$D$21)*datos!P2486</f>
        <v>#N/A</v>
      </c>
      <c r="V2486" t="e">
        <f t="shared" si="354"/>
        <v>#N/A</v>
      </c>
      <c r="W2486">
        <f t="shared" si="355"/>
        <v>0</v>
      </c>
    </row>
    <row r="2487" spans="1:23" x14ac:dyDescent="0.25">
      <c r="A2487">
        <f t="shared" si="348"/>
        <v>103</v>
      </c>
      <c r="B2487">
        <f t="shared" si="349"/>
        <v>4</v>
      </c>
      <c r="C2487" s="1">
        <f t="shared" si="356"/>
        <v>41743.166666660662</v>
      </c>
      <c r="D2487" s="7">
        <v>0</v>
      </c>
      <c r="E2487" s="7"/>
      <c r="G2487">
        <v>6</v>
      </c>
      <c r="H2487" s="12">
        <v>174.01117637153931</v>
      </c>
      <c r="I2487" s="13">
        <f>$D$2*tarifas!$D$12/24</f>
        <v>1.4541666666666666</v>
      </c>
      <c r="J2487" s="13" t="e">
        <f>VLOOKUP(E2487&amp;" "&amp;F2487,tarifas!$A$13:$D$20,4,FALSE)*H2487</f>
        <v>#N/A</v>
      </c>
      <c r="K2487" s="13">
        <f>IF(F2487="COD1",tarifas!$D$11*(SUMIFS($H$11:$H$8770,$F$11:$F$8770,"=COD1",$B$11:$B$8770,"="&amp;B2487)/COUNTIFS($F$11:$F$8770,"=COD1",$B$11:$B$8770,"="&amp;B2487))/COUNTIFS($A$11:$A$8770,"="&amp;A2487,$F$11:$F$8770,"=COD1"),0)</f>
        <v>0</v>
      </c>
      <c r="L2487" s="13" t="e">
        <f>(VLOOKUP(F2487,tarifas!$C$7:$D$10,2,FALSE)+tarifas!$D$21)*datos!H2487</f>
        <v>#N/A</v>
      </c>
      <c r="M2487">
        <v>0</v>
      </c>
      <c r="N2487" s="13" t="e">
        <f t="shared" si="350"/>
        <v>#N/A</v>
      </c>
      <c r="O2487">
        <f t="shared" si="351"/>
        <v>0</v>
      </c>
      <c r="P2487" s="12">
        <f t="shared" si="352"/>
        <v>174.01117637153931</v>
      </c>
      <c r="Q2487">
        <f t="shared" si="353"/>
        <v>0</v>
      </c>
      <c r="R2487">
        <f>$D$2*tarifas!$D$12/24</f>
        <v>1.4541666666666666</v>
      </c>
      <c r="S2487" t="e">
        <f>VLOOKUP(E2487&amp;" "&amp;F2487,tarifas!$A$13:$D$20,4,FALSE)*P2487</f>
        <v>#N/A</v>
      </c>
      <c r="T2487">
        <f>IF(F2487="COD1",tarifas!$D$11*(SUMIFS($P$11:$P$8770,$F$11:$F$8770,"=COD1",$B$11:$B$8770,"="&amp;B2487)/COUNTIFS($F$11:$F$8770,"=COD1",$B$11:$B$8770,"="&amp;B2487))/COUNTIFS($A$11:$A$8770,"="&amp;A2487,$F$11:$F$8770,"=COD1"),0)</f>
        <v>0</v>
      </c>
      <c r="U2487" t="e">
        <f>(VLOOKUP(F2487,tarifas!$C$7:$D$10,2,FALSE)+tarifas!$D$21)*datos!P2487</f>
        <v>#N/A</v>
      </c>
      <c r="V2487" t="e">
        <f t="shared" si="354"/>
        <v>#N/A</v>
      </c>
      <c r="W2487">
        <f t="shared" si="355"/>
        <v>0</v>
      </c>
    </row>
    <row r="2488" spans="1:23" x14ac:dyDescent="0.25">
      <c r="A2488">
        <f t="shared" si="348"/>
        <v>103</v>
      </c>
      <c r="B2488">
        <f t="shared" si="349"/>
        <v>4</v>
      </c>
      <c r="C2488" s="1">
        <f t="shared" si="356"/>
        <v>41743.208333327326</v>
      </c>
      <c r="D2488" s="7">
        <v>0</v>
      </c>
      <c r="E2488" s="7"/>
      <c r="G2488">
        <v>22</v>
      </c>
      <c r="H2488" s="12">
        <v>169.77443379242575</v>
      </c>
      <c r="I2488" s="13">
        <f>$D$2*tarifas!$D$12/24</f>
        <v>1.4541666666666666</v>
      </c>
      <c r="J2488" s="13" t="e">
        <f>VLOOKUP(E2488&amp;" "&amp;F2488,tarifas!$A$13:$D$20,4,FALSE)*H2488</f>
        <v>#N/A</v>
      </c>
      <c r="K2488" s="13">
        <f>IF(F2488="COD1",tarifas!$D$11*(SUMIFS($H$11:$H$8770,$F$11:$F$8770,"=COD1",$B$11:$B$8770,"="&amp;B2488)/COUNTIFS($F$11:$F$8770,"=COD1",$B$11:$B$8770,"="&amp;B2488))/COUNTIFS($A$11:$A$8770,"="&amp;A2488,$F$11:$F$8770,"=COD1"),0)</f>
        <v>0</v>
      </c>
      <c r="L2488" s="13" t="e">
        <f>(VLOOKUP(F2488,tarifas!$C$7:$D$10,2,FALSE)+tarifas!$D$21)*datos!H2488</f>
        <v>#N/A</v>
      </c>
      <c r="M2488">
        <v>0</v>
      </c>
      <c r="N2488" s="13" t="e">
        <f t="shared" si="350"/>
        <v>#N/A</v>
      </c>
      <c r="O2488">
        <f t="shared" si="351"/>
        <v>0</v>
      </c>
      <c r="P2488" s="12">
        <f t="shared" si="352"/>
        <v>169.77443379242575</v>
      </c>
      <c r="Q2488">
        <f t="shared" si="353"/>
        <v>0</v>
      </c>
      <c r="R2488">
        <f>$D$2*tarifas!$D$12/24</f>
        <v>1.4541666666666666</v>
      </c>
      <c r="S2488" t="e">
        <f>VLOOKUP(E2488&amp;" "&amp;F2488,tarifas!$A$13:$D$20,4,FALSE)*P2488</f>
        <v>#N/A</v>
      </c>
      <c r="T2488">
        <f>IF(F2488="COD1",tarifas!$D$11*(SUMIFS($P$11:$P$8770,$F$11:$F$8770,"=COD1",$B$11:$B$8770,"="&amp;B2488)/COUNTIFS($F$11:$F$8770,"=COD1",$B$11:$B$8770,"="&amp;B2488))/COUNTIFS($A$11:$A$8770,"="&amp;A2488,$F$11:$F$8770,"=COD1"),0)</f>
        <v>0</v>
      </c>
      <c r="U2488" t="e">
        <f>(VLOOKUP(F2488,tarifas!$C$7:$D$10,2,FALSE)+tarifas!$D$21)*datos!P2488</f>
        <v>#N/A</v>
      </c>
      <c r="V2488" t="e">
        <f t="shared" si="354"/>
        <v>#N/A</v>
      </c>
      <c r="W2488">
        <f t="shared" si="355"/>
        <v>0</v>
      </c>
    </row>
    <row r="2489" spans="1:23" x14ac:dyDescent="0.25">
      <c r="A2489">
        <f t="shared" si="348"/>
        <v>103</v>
      </c>
      <c r="B2489">
        <f t="shared" si="349"/>
        <v>4</v>
      </c>
      <c r="C2489" s="1">
        <f t="shared" si="356"/>
        <v>41743.24999999399</v>
      </c>
      <c r="D2489" s="7">
        <v>0</v>
      </c>
      <c r="E2489" s="7"/>
      <c r="G2489">
        <v>25.69</v>
      </c>
      <c r="H2489" s="12">
        <v>163.36223690211779</v>
      </c>
      <c r="I2489" s="13">
        <f>$D$2*tarifas!$D$12/24</f>
        <v>1.4541666666666666</v>
      </c>
      <c r="J2489" s="13" t="e">
        <f>VLOOKUP(E2489&amp;" "&amp;F2489,tarifas!$A$13:$D$20,4,FALSE)*H2489</f>
        <v>#N/A</v>
      </c>
      <c r="K2489" s="13">
        <f>IF(F2489="COD1",tarifas!$D$11*(SUMIFS($H$11:$H$8770,$F$11:$F$8770,"=COD1",$B$11:$B$8770,"="&amp;B2489)/COUNTIFS($F$11:$F$8770,"=COD1",$B$11:$B$8770,"="&amp;B2489))/COUNTIFS($A$11:$A$8770,"="&amp;A2489,$F$11:$F$8770,"=COD1"),0)</f>
        <v>0</v>
      </c>
      <c r="L2489" s="13" t="e">
        <f>(VLOOKUP(F2489,tarifas!$C$7:$D$10,2,FALSE)+tarifas!$D$21)*datos!H2489</f>
        <v>#N/A</v>
      </c>
      <c r="M2489">
        <v>27.748249999999999</v>
      </c>
      <c r="N2489" s="13" t="e">
        <f t="shared" si="350"/>
        <v>#N/A</v>
      </c>
      <c r="O2489">
        <f t="shared" si="351"/>
        <v>27.748249999999999</v>
      </c>
      <c r="P2489" s="12">
        <f t="shared" si="352"/>
        <v>135.6139869021178</v>
      </c>
      <c r="Q2489">
        <f t="shared" si="353"/>
        <v>0</v>
      </c>
      <c r="R2489">
        <f>$D$2*tarifas!$D$12/24</f>
        <v>1.4541666666666666</v>
      </c>
      <c r="S2489" t="e">
        <f>VLOOKUP(E2489&amp;" "&amp;F2489,tarifas!$A$13:$D$20,4,FALSE)*P2489</f>
        <v>#N/A</v>
      </c>
      <c r="T2489">
        <f>IF(F2489="COD1",tarifas!$D$11*(SUMIFS($P$11:$P$8770,$F$11:$F$8770,"=COD1",$B$11:$B$8770,"="&amp;B2489)/COUNTIFS($F$11:$F$8770,"=COD1",$B$11:$B$8770,"="&amp;B2489))/COUNTIFS($A$11:$A$8770,"="&amp;A2489,$F$11:$F$8770,"=COD1"),0)</f>
        <v>0</v>
      </c>
      <c r="U2489" t="e">
        <f>(VLOOKUP(F2489,tarifas!$C$7:$D$10,2,FALSE)+tarifas!$D$21)*datos!P2489</f>
        <v>#N/A</v>
      </c>
      <c r="V2489" t="e">
        <f t="shared" si="354"/>
        <v>#N/A</v>
      </c>
      <c r="W2489">
        <f t="shared" si="355"/>
        <v>0</v>
      </c>
    </row>
    <row r="2490" spans="1:23" x14ac:dyDescent="0.25">
      <c r="A2490">
        <f t="shared" si="348"/>
        <v>103</v>
      </c>
      <c r="B2490">
        <f t="shared" si="349"/>
        <v>4</v>
      </c>
      <c r="C2490" s="1">
        <f t="shared" si="356"/>
        <v>41743.291666660654</v>
      </c>
      <c r="D2490" s="7">
        <v>15.969696969696971</v>
      </c>
      <c r="E2490" s="7"/>
      <c r="G2490">
        <v>33.01</v>
      </c>
      <c r="H2490" s="12">
        <v>215.77472696920975</v>
      </c>
      <c r="I2490" s="13">
        <f>$D$2*tarifas!$D$12/24</f>
        <v>1.4541666666666666</v>
      </c>
      <c r="J2490" s="13" t="e">
        <f>VLOOKUP(E2490&amp;" "&amp;F2490,tarifas!$A$13:$D$20,4,FALSE)*H2490</f>
        <v>#N/A</v>
      </c>
      <c r="K2490" s="13">
        <f>IF(F2490="COD1",tarifas!$D$11*(SUMIFS($H$11:$H$8770,$F$11:$F$8770,"=COD1",$B$11:$B$8770,"="&amp;B2490)/COUNTIFS($F$11:$F$8770,"=COD1",$B$11:$B$8770,"="&amp;B2490))/COUNTIFS($A$11:$A$8770,"="&amp;A2490,$F$11:$F$8770,"=COD1"),0)</f>
        <v>0</v>
      </c>
      <c r="L2490" s="13" t="e">
        <f>(VLOOKUP(F2490,tarifas!$C$7:$D$10,2,FALSE)+tarifas!$D$21)*datos!H2490</f>
        <v>#N/A</v>
      </c>
      <c r="M2490">
        <v>112.1272</v>
      </c>
      <c r="N2490" s="13" t="e">
        <f t="shared" si="350"/>
        <v>#N/A</v>
      </c>
      <c r="O2490">
        <f t="shared" si="351"/>
        <v>112.1272</v>
      </c>
      <c r="P2490" s="12">
        <f t="shared" si="352"/>
        <v>103.64752696920975</v>
      </c>
      <c r="Q2490">
        <f t="shared" si="353"/>
        <v>0</v>
      </c>
      <c r="R2490">
        <f>$D$2*tarifas!$D$12/24</f>
        <v>1.4541666666666666</v>
      </c>
      <c r="S2490" t="e">
        <f>VLOOKUP(E2490&amp;" "&amp;F2490,tarifas!$A$13:$D$20,4,FALSE)*P2490</f>
        <v>#N/A</v>
      </c>
      <c r="T2490">
        <f>IF(F2490="COD1",tarifas!$D$11*(SUMIFS($P$11:$P$8770,$F$11:$F$8770,"=COD1",$B$11:$B$8770,"="&amp;B2490)/COUNTIFS($F$11:$F$8770,"=COD1",$B$11:$B$8770,"="&amp;B2490))/COUNTIFS($A$11:$A$8770,"="&amp;A2490,$F$11:$F$8770,"=COD1"),0)</f>
        <v>0</v>
      </c>
      <c r="U2490" t="e">
        <f>(VLOOKUP(F2490,tarifas!$C$7:$D$10,2,FALSE)+tarifas!$D$21)*datos!P2490</f>
        <v>#N/A</v>
      </c>
      <c r="V2490" t="e">
        <f t="shared" si="354"/>
        <v>#N/A</v>
      </c>
      <c r="W2490">
        <f t="shared" si="355"/>
        <v>0</v>
      </c>
    </row>
    <row r="2491" spans="1:23" x14ac:dyDescent="0.25">
      <c r="A2491">
        <f t="shared" si="348"/>
        <v>103</v>
      </c>
      <c r="B2491">
        <f t="shared" si="349"/>
        <v>4</v>
      </c>
      <c r="C2491" s="1">
        <f t="shared" si="356"/>
        <v>41743.333333327319</v>
      </c>
      <c r="D2491" s="7">
        <v>105.60606060606061</v>
      </c>
      <c r="E2491" s="7"/>
      <c r="G2491">
        <v>36.4</v>
      </c>
      <c r="H2491" s="12">
        <v>334.67775744339519</v>
      </c>
      <c r="I2491" s="13">
        <f>$D$2*tarifas!$D$12/24</f>
        <v>1.4541666666666666</v>
      </c>
      <c r="J2491" s="13" t="e">
        <f>VLOOKUP(E2491&amp;" "&amp;F2491,tarifas!$A$13:$D$20,4,FALSE)*H2491</f>
        <v>#N/A</v>
      </c>
      <c r="K2491" s="13">
        <f>IF(F2491="COD1",tarifas!$D$11*(SUMIFS($H$11:$H$8770,$F$11:$F$8770,"=COD1",$B$11:$B$8770,"="&amp;B2491)/COUNTIFS($F$11:$F$8770,"=COD1",$B$11:$B$8770,"="&amp;B2491))/COUNTIFS($A$11:$A$8770,"="&amp;A2491,$F$11:$F$8770,"=COD1"),0)</f>
        <v>0</v>
      </c>
      <c r="L2491" s="13" t="e">
        <f>(VLOOKUP(F2491,tarifas!$C$7:$D$10,2,FALSE)+tarifas!$D$21)*datos!H2491</f>
        <v>#N/A</v>
      </c>
      <c r="M2491">
        <v>214.85989999999998</v>
      </c>
      <c r="N2491" s="13" t="e">
        <f t="shared" si="350"/>
        <v>#N/A</v>
      </c>
      <c r="O2491">
        <f t="shared" si="351"/>
        <v>214.85989999999998</v>
      </c>
      <c r="P2491" s="12">
        <f t="shared" si="352"/>
        <v>119.81785744339521</v>
      </c>
      <c r="Q2491">
        <f t="shared" si="353"/>
        <v>0</v>
      </c>
      <c r="R2491">
        <f>$D$2*tarifas!$D$12/24</f>
        <v>1.4541666666666666</v>
      </c>
      <c r="S2491" t="e">
        <f>VLOOKUP(E2491&amp;" "&amp;F2491,tarifas!$A$13:$D$20,4,FALSE)*P2491</f>
        <v>#N/A</v>
      </c>
      <c r="T2491">
        <f>IF(F2491="COD1",tarifas!$D$11*(SUMIFS($P$11:$P$8770,$F$11:$F$8770,"=COD1",$B$11:$B$8770,"="&amp;B2491)/COUNTIFS($F$11:$F$8770,"=COD1",$B$11:$B$8770,"="&amp;B2491))/COUNTIFS($A$11:$A$8770,"="&amp;A2491,$F$11:$F$8770,"=COD1"),0)</f>
        <v>0</v>
      </c>
      <c r="U2491" t="e">
        <f>(VLOOKUP(F2491,tarifas!$C$7:$D$10,2,FALSE)+tarifas!$D$21)*datos!P2491</f>
        <v>#N/A</v>
      </c>
      <c r="V2491" t="e">
        <f t="shared" si="354"/>
        <v>#N/A</v>
      </c>
      <c r="W2491">
        <f t="shared" si="355"/>
        <v>0</v>
      </c>
    </row>
    <row r="2492" spans="1:23" x14ac:dyDescent="0.25">
      <c r="A2492">
        <f t="shared" si="348"/>
        <v>103</v>
      </c>
      <c r="B2492">
        <f t="shared" si="349"/>
        <v>4</v>
      </c>
      <c r="C2492" s="1">
        <f t="shared" si="356"/>
        <v>41743.374999993983</v>
      </c>
      <c r="D2492" s="7">
        <v>336.90909090909093</v>
      </c>
      <c r="E2492" s="7"/>
      <c r="G2492">
        <v>36.340000000000003</v>
      </c>
      <c r="H2492" s="12">
        <v>494.97561462166647</v>
      </c>
      <c r="I2492" s="13">
        <f>$D$2*tarifas!$D$12/24</f>
        <v>1.4541666666666666</v>
      </c>
      <c r="J2492" s="13" t="e">
        <f>VLOOKUP(E2492&amp;" "&amp;F2492,tarifas!$A$13:$D$20,4,FALSE)*H2492</f>
        <v>#N/A</v>
      </c>
      <c r="K2492" s="13">
        <f>IF(F2492="COD1",tarifas!$D$11*(SUMIFS($H$11:$H$8770,$F$11:$F$8770,"=COD1",$B$11:$B$8770,"="&amp;B2492)/COUNTIFS($F$11:$F$8770,"=COD1",$B$11:$B$8770,"="&amp;B2492))/COUNTIFS($A$11:$A$8770,"="&amp;A2492,$F$11:$F$8770,"=COD1"),0)</f>
        <v>0</v>
      </c>
      <c r="L2492" s="13" t="e">
        <f>(VLOOKUP(F2492,tarifas!$C$7:$D$10,2,FALSE)+tarifas!$D$21)*datos!H2492</f>
        <v>#N/A</v>
      </c>
      <c r="M2492">
        <v>286.79672999999997</v>
      </c>
      <c r="N2492" s="13" t="e">
        <f t="shared" si="350"/>
        <v>#N/A</v>
      </c>
      <c r="O2492">
        <f t="shared" si="351"/>
        <v>286.79672999999997</v>
      </c>
      <c r="P2492" s="12">
        <f t="shared" si="352"/>
        <v>208.1788846216665</v>
      </c>
      <c r="Q2492">
        <f t="shared" si="353"/>
        <v>0</v>
      </c>
      <c r="R2492">
        <f>$D$2*tarifas!$D$12/24</f>
        <v>1.4541666666666666</v>
      </c>
      <c r="S2492" t="e">
        <f>VLOOKUP(E2492&amp;" "&amp;F2492,tarifas!$A$13:$D$20,4,FALSE)*P2492</f>
        <v>#N/A</v>
      </c>
      <c r="T2492">
        <f>IF(F2492="COD1",tarifas!$D$11*(SUMIFS($P$11:$P$8770,$F$11:$F$8770,"=COD1",$B$11:$B$8770,"="&amp;B2492)/COUNTIFS($F$11:$F$8770,"=COD1",$B$11:$B$8770,"="&amp;B2492))/COUNTIFS($A$11:$A$8770,"="&amp;A2492,$F$11:$F$8770,"=COD1"),0)</f>
        <v>0</v>
      </c>
      <c r="U2492" t="e">
        <f>(VLOOKUP(F2492,tarifas!$C$7:$D$10,2,FALSE)+tarifas!$D$21)*datos!P2492</f>
        <v>#N/A</v>
      </c>
      <c r="V2492" t="e">
        <f t="shared" si="354"/>
        <v>#N/A</v>
      </c>
      <c r="W2492">
        <f t="shared" si="355"/>
        <v>0</v>
      </c>
    </row>
    <row r="2493" spans="1:23" x14ac:dyDescent="0.25">
      <c r="A2493">
        <f t="shared" si="348"/>
        <v>103</v>
      </c>
      <c r="B2493">
        <f t="shared" si="349"/>
        <v>4</v>
      </c>
      <c r="C2493" s="1">
        <f t="shared" si="356"/>
        <v>41743.416666660647</v>
      </c>
      <c r="D2493" s="7">
        <v>435.30303030303025</v>
      </c>
      <c r="E2493" s="7"/>
      <c r="G2493">
        <v>33</v>
      </c>
      <c r="H2493" s="12">
        <v>538.93851444519055</v>
      </c>
      <c r="I2493" s="13">
        <f>$D$2*tarifas!$D$12/24</f>
        <v>1.4541666666666666</v>
      </c>
      <c r="J2493" s="13" t="e">
        <f>VLOOKUP(E2493&amp;" "&amp;F2493,tarifas!$A$13:$D$20,4,FALSE)*H2493</f>
        <v>#N/A</v>
      </c>
      <c r="K2493" s="13">
        <f>IF(F2493="COD1",tarifas!$D$11*(SUMIFS($H$11:$H$8770,$F$11:$F$8770,"=COD1",$B$11:$B$8770,"="&amp;B2493)/COUNTIFS($F$11:$F$8770,"=COD1",$B$11:$B$8770,"="&amp;B2493))/COUNTIFS($A$11:$A$8770,"="&amp;A2493,$F$11:$F$8770,"=COD1"),0)</f>
        <v>0</v>
      </c>
      <c r="L2493" s="13" t="e">
        <f>(VLOOKUP(F2493,tarifas!$C$7:$D$10,2,FALSE)+tarifas!$D$21)*datos!H2493</f>
        <v>#N/A</v>
      </c>
      <c r="M2493">
        <v>224.49778000000001</v>
      </c>
      <c r="N2493" s="13" t="e">
        <f t="shared" si="350"/>
        <v>#N/A</v>
      </c>
      <c r="O2493">
        <f t="shared" si="351"/>
        <v>224.49778000000001</v>
      </c>
      <c r="P2493" s="12">
        <f t="shared" si="352"/>
        <v>314.44073444519051</v>
      </c>
      <c r="Q2493">
        <f t="shared" si="353"/>
        <v>0</v>
      </c>
      <c r="R2493">
        <f>$D$2*tarifas!$D$12/24</f>
        <v>1.4541666666666666</v>
      </c>
      <c r="S2493" t="e">
        <f>VLOOKUP(E2493&amp;" "&amp;F2493,tarifas!$A$13:$D$20,4,FALSE)*P2493</f>
        <v>#N/A</v>
      </c>
      <c r="T2493">
        <f>IF(F2493="COD1",tarifas!$D$11*(SUMIFS($P$11:$P$8770,$F$11:$F$8770,"=COD1",$B$11:$B$8770,"="&amp;B2493)/COUNTIFS($F$11:$F$8770,"=COD1",$B$11:$B$8770,"="&amp;B2493))/COUNTIFS($A$11:$A$8770,"="&amp;A2493,$F$11:$F$8770,"=COD1"),0)</f>
        <v>0</v>
      </c>
      <c r="U2493" t="e">
        <f>(VLOOKUP(F2493,tarifas!$C$7:$D$10,2,FALSE)+tarifas!$D$21)*datos!P2493</f>
        <v>#N/A</v>
      </c>
      <c r="V2493" t="e">
        <f t="shared" si="354"/>
        <v>#N/A</v>
      </c>
      <c r="W2493">
        <f t="shared" si="355"/>
        <v>0</v>
      </c>
    </row>
    <row r="2494" spans="1:23" x14ac:dyDescent="0.25">
      <c r="A2494">
        <f t="shared" si="348"/>
        <v>103</v>
      </c>
      <c r="B2494">
        <f t="shared" si="349"/>
        <v>4</v>
      </c>
      <c r="C2494" s="1">
        <f t="shared" si="356"/>
        <v>41743.458333327311</v>
      </c>
      <c r="D2494" s="7">
        <v>296.21212121212119</v>
      </c>
      <c r="E2494" s="7"/>
      <c r="G2494">
        <v>33</v>
      </c>
      <c r="H2494" s="12">
        <v>475.76760437398315</v>
      </c>
      <c r="I2494" s="13">
        <f>$D$2*tarifas!$D$12/24</f>
        <v>1.4541666666666666</v>
      </c>
      <c r="J2494" s="13" t="e">
        <f>VLOOKUP(E2494&amp;" "&amp;F2494,tarifas!$A$13:$D$20,4,FALSE)*H2494</f>
        <v>#N/A</v>
      </c>
      <c r="K2494" s="13">
        <f>IF(F2494="COD1",tarifas!$D$11*(SUMIFS($H$11:$H$8770,$F$11:$F$8770,"=COD1",$B$11:$B$8770,"="&amp;B2494)/COUNTIFS($F$11:$F$8770,"=COD1",$B$11:$B$8770,"="&amp;B2494))/COUNTIFS($A$11:$A$8770,"="&amp;A2494,$F$11:$F$8770,"=COD1"),0)</f>
        <v>0</v>
      </c>
      <c r="L2494" s="13" t="e">
        <f>(VLOOKUP(F2494,tarifas!$C$7:$D$10,2,FALSE)+tarifas!$D$21)*datos!H2494</f>
        <v>#N/A</v>
      </c>
      <c r="M2494">
        <v>439.51506999999998</v>
      </c>
      <c r="N2494" s="13" t="e">
        <f t="shared" si="350"/>
        <v>#N/A</v>
      </c>
      <c r="O2494">
        <f t="shared" si="351"/>
        <v>439.51506999999998</v>
      </c>
      <c r="P2494" s="12">
        <f t="shared" si="352"/>
        <v>36.252534373983167</v>
      </c>
      <c r="Q2494">
        <f t="shared" si="353"/>
        <v>0</v>
      </c>
      <c r="R2494">
        <f>$D$2*tarifas!$D$12/24</f>
        <v>1.4541666666666666</v>
      </c>
      <c r="S2494" t="e">
        <f>VLOOKUP(E2494&amp;" "&amp;F2494,tarifas!$A$13:$D$20,4,FALSE)*P2494</f>
        <v>#N/A</v>
      </c>
      <c r="T2494">
        <f>IF(F2494="COD1",tarifas!$D$11*(SUMIFS($P$11:$P$8770,$F$11:$F$8770,"=COD1",$B$11:$B$8770,"="&amp;B2494)/COUNTIFS($F$11:$F$8770,"=COD1",$B$11:$B$8770,"="&amp;B2494))/COUNTIFS($A$11:$A$8770,"="&amp;A2494,$F$11:$F$8770,"=COD1"),0)</f>
        <v>0</v>
      </c>
      <c r="U2494" t="e">
        <f>(VLOOKUP(F2494,tarifas!$C$7:$D$10,2,FALSE)+tarifas!$D$21)*datos!P2494</f>
        <v>#N/A</v>
      </c>
      <c r="V2494" t="e">
        <f t="shared" si="354"/>
        <v>#N/A</v>
      </c>
      <c r="W2494">
        <f t="shared" si="355"/>
        <v>0</v>
      </c>
    </row>
    <row r="2495" spans="1:23" x14ac:dyDescent="0.25">
      <c r="A2495">
        <f t="shared" si="348"/>
        <v>103</v>
      </c>
      <c r="B2495">
        <f t="shared" si="349"/>
        <v>4</v>
      </c>
      <c r="C2495" s="1">
        <f t="shared" si="356"/>
        <v>41743.499999993976</v>
      </c>
      <c r="D2495" s="7">
        <v>694.16666666666663</v>
      </c>
      <c r="E2495" s="7"/>
      <c r="G2495">
        <v>33</v>
      </c>
      <c r="H2495" s="12">
        <v>436.94745295665359</v>
      </c>
      <c r="I2495" s="13">
        <f>$D$2*tarifas!$D$12/24</f>
        <v>1.4541666666666666</v>
      </c>
      <c r="J2495" s="13" t="e">
        <f>VLOOKUP(E2495&amp;" "&amp;F2495,tarifas!$A$13:$D$20,4,FALSE)*H2495</f>
        <v>#N/A</v>
      </c>
      <c r="K2495" s="13">
        <f>IF(F2495="COD1",tarifas!$D$11*(SUMIFS($H$11:$H$8770,$F$11:$F$8770,"=COD1",$B$11:$B$8770,"="&amp;B2495)/COUNTIFS($F$11:$F$8770,"=COD1",$B$11:$B$8770,"="&amp;B2495))/COUNTIFS($A$11:$A$8770,"="&amp;A2495,$F$11:$F$8770,"=COD1"),0)</f>
        <v>0</v>
      </c>
      <c r="L2495" s="13" t="e">
        <f>(VLOOKUP(F2495,tarifas!$C$7:$D$10,2,FALSE)+tarifas!$D$21)*datos!H2495</f>
        <v>#N/A</v>
      </c>
      <c r="M2495">
        <v>311.88640000000004</v>
      </c>
      <c r="N2495" s="13" t="e">
        <f t="shared" si="350"/>
        <v>#N/A</v>
      </c>
      <c r="O2495">
        <f t="shared" si="351"/>
        <v>311.88640000000004</v>
      </c>
      <c r="P2495" s="12">
        <f t="shared" si="352"/>
        <v>125.06105295665355</v>
      </c>
      <c r="Q2495">
        <f t="shared" si="353"/>
        <v>0</v>
      </c>
      <c r="R2495">
        <f>$D$2*tarifas!$D$12/24</f>
        <v>1.4541666666666666</v>
      </c>
      <c r="S2495" t="e">
        <f>VLOOKUP(E2495&amp;" "&amp;F2495,tarifas!$A$13:$D$20,4,FALSE)*P2495</f>
        <v>#N/A</v>
      </c>
      <c r="T2495">
        <f>IF(F2495="COD1",tarifas!$D$11*(SUMIFS($P$11:$P$8770,$F$11:$F$8770,"=COD1",$B$11:$B$8770,"="&amp;B2495)/COUNTIFS($F$11:$F$8770,"=COD1",$B$11:$B$8770,"="&amp;B2495))/COUNTIFS($A$11:$A$8770,"="&amp;A2495,$F$11:$F$8770,"=COD1"),0)</f>
        <v>0</v>
      </c>
      <c r="U2495" t="e">
        <f>(VLOOKUP(F2495,tarifas!$C$7:$D$10,2,FALSE)+tarifas!$D$21)*datos!P2495</f>
        <v>#N/A</v>
      </c>
      <c r="V2495" t="e">
        <f t="shared" si="354"/>
        <v>#N/A</v>
      </c>
      <c r="W2495">
        <f t="shared" si="355"/>
        <v>0</v>
      </c>
    </row>
    <row r="2496" spans="1:23" x14ac:dyDescent="0.25">
      <c r="A2496">
        <f t="shared" si="348"/>
        <v>103</v>
      </c>
      <c r="B2496">
        <f t="shared" si="349"/>
        <v>4</v>
      </c>
      <c r="C2496" s="1">
        <f t="shared" si="356"/>
        <v>41743.54166666064</v>
      </c>
      <c r="D2496" s="7">
        <v>654.75757575757575</v>
      </c>
      <c r="E2496" s="7"/>
      <c r="G2496">
        <v>28.5</v>
      </c>
      <c r="H2496" s="12">
        <v>516.85265146130803</v>
      </c>
      <c r="I2496" s="13">
        <f>$D$2*tarifas!$D$12/24</f>
        <v>1.4541666666666666</v>
      </c>
      <c r="J2496" s="13" t="e">
        <f>VLOOKUP(E2496&amp;" "&amp;F2496,tarifas!$A$13:$D$20,4,FALSE)*H2496</f>
        <v>#N/A</v>
      </c>
      <c r="K2496" s="13">
        <f>IF(F2496="COD1",tarifas!$D$11*(SUMIFS($H$11:$H$8770,$F$11:$F$8770,"=COD1",$B$11:$B$8770,"="&amp;B2496)/COUNTIFS($F$11:$F$8770,"=COD1",$B$11:$B$8770,"="&amp;B2496))/COUNTIFS($A$11:$A$8770,"="&amp;A2496,$F$11:$F$8770,"=COD1"),0)</f>
        <v>0</v>
      </c>
      <c r="L2496" s="13" t="e">
        <f>(VLOOKUP(F2496,tarifas!$C$7:$D$10,2,FALSE)+tarifas!$D$21)*datos!H2496</f>
        <v>#N/A</v>
      </c>
      <c r="M2496">
        <v>425.56903999999997</v>
      </c>
      <c r="N2496" s="13" t="e">
        <f t="shared" si="350"/>
        <v>#N/A</v>
      </c>
      <c r="O2496">
        <f t="shared" si="351"/>
        <v>425.56903999999997</v>
      </c>
      <c r="P2496" s="12">
        <f t="shared" si="352"/>
        <v>91.283611461308055</v>
      </c>
      <c r="Q2496">
        <f t="shared" si="353"/>
        <v>0</v>
      </c>
      <c r="R2496">
        <f>$D$2*tarifas!$D$12/24</f>
        <v>1.4541666666666666</v>
      </c>
      <c r="S2496" t="e">
        <f>VLOOKUP(E2496&amp;" "&amp;F2496,tarifas!$A$13:$D$20,4,FALSE)*P2496</f>
        <v>#N/A</v>
      </c>
      <c r="T2496">
        <f>IF(F2496="COD1",tarifas!$D$11*(SUMIFS($P$11:$P$8770,$F$11:$F$8770,"=COD1",$B$11:$B$8770,"="&amp;B2496)/COUNTIFS($F$11:$F$8770,"=COD1",$B$11:$B$8770,"="&amp;B2496))/COUNTIFS($A$11:$A$8770,"="&amp;A2496,$F$11:$F$8770,"=COD1"),0)</f>
        <v>0</v>
      </c>
      <c r="U2496" t="e">
        <f>(VLOOKUP(F2496,tarifas!$C$7:$D$10,2,FALSE)+tarifas!$D$21)*datos!P2496</f>
        <v>#N/A</v>
      </c>
      <c r="V2496" t="e">
        <f t="shared" si="354"/>
        <v>#N/A</v>
      </c>
      <c r="W2496">
        <f t="shared" si="355"/>
        <v>0</v>
      </c>
    </row>
    <row r="2497" spans="1:23" x14ac:dyDescent="0.25">
      <c r="A2497">
        <f t="shared" si="348"/>
        <v>103</v>
      </c>
      <c r="B2497">
        <f t="shared" si="349"/>
        <v>4</v>
      </c>
      <c r="C2497" s="1">
        <f t="shared" si="356"/>
        <v>41743.583333327304</v>
      </c>
      <c r="D2497" s="7">
        <v>607.62121212121212</v>
      </c>
      <c r="E2497" s="7"/>
      <c r="G2497">
        <v>28.02</v>
      </c>
      <c r="H2497" s="12">
        <v>522.08609111290343</v>
      </c>
      <c r="I2497" s="13">
        <f>$D$2*tarifas!$D$12/24</f>
        <v>1.4541666666666666</v>
      </c>
      <c r="J2497" s="13" t="e">
        <f>VLOOKUP(E2497&amp;" "&amp;F2497,tarifas!$A$13:$D$20,4,FALSE)*H2497</f>
        <v>#N/A</v>
      </c>
      <c r="K2497" s="13">
        <f>IF(F2497="COD1",tarifas!$D$11*(SUMIFS($H$11:$H$8770,$F$11:$F$8770,"=COD1",$B$11:$B$8770,"="&amp;B2497)/COUNTIFS($F$11:$F$8770,"=COD1",$B$11:$B$8770,"="&amp;B2497))/COUNTIFS($A$11:$A$8770,"="&amp;A2497,$F$11:$F$8770,"=COD1"),0)</f>
        <v>0</v>
      </c>
      <c r="L2497" s="13" t="e">
        <f>(VLOOKUP(F2497,tarifas!$C$7:$D$10,2,FALSE)+tarifas!$D$21)*datos!H2497</f>
        <v>#N/A</v>
      </c>
      <c r="M2497">
        <v>278.09012999999999</v>
      </c>
      <c r="N2497" s="13" t="e">
        <f t="shared" si="350"/>
        <v>#N/A</v>
      </c>
      <c r="O2497">
        <f t="shared" si="351"/>
        <v>278.09012999999999</v>
      </c>
      <c r="P2497" s="12">
        <f t="shared" si="352"/>
        <v>243.99596111290344</v>
      </c>
      <c r="Q2497">
        <f t="shared" si="353"/>
        <v>0</v>
      </c>
      <c r="R2497">
        <f>$D$2*tarifas!$D$12/24</f>
        <v>1.4541666666666666</v>
      </c>
      <c r="S2497" t="e">
        <f>VLOOKUP(E2497&amp;" "&amp;F2497,tarifas!$A$13:$D$20,4,FALSE)*P2497</f>
        <v>#N/A</v>
      </c>
      <c r="T2497">
        <f>IF(F2497="COD1",tarifas!$D$11*(SUMIFS($P$11:$P$8770,$F$11:$F$8770,"=COD1",$B$11:$B$8770,"="&amp;B2497)/COUNTIFS($F$11:$F$8770,"=COD1",$B$11:$B$8770,"="&amp;B2497))/COUNTIFS($A$11:$A$8770,"="&amp;A2497,$F$11:$F$8770,"=COD1"),0)</f>
        <v>0</v>
      </c>
      <c r="U2497" t="e">
        <f>(VLOOKUP(F2497,tarifas!$C$7:$D$10,2,FALSE)+tarifas!$D$21)*datos!P2497</f>
        <v>#N/A</v>
      </c>
      <c r="V2497" t="e">
        <f t="shared" si="354"/>
        <v>#N/A</v>
      </c>
      <c r="W2497">
        <f t="shared" si="355"/>
        <v>0</v>
      </c>
    </row>
    <row r="2498" spans="1:23" x14ac:dyDescent="0.25">
      <c r="A2498">
        <f t="shared" si="348"/>
        <v>103</v>
      </c>
      <c r="B2498">
        <f t="shared" si="349"/>
        <v>4</v>
      </c>
      <c r="C2498" s="1">
        <f t="shared" si="356"/>
        <v>41743.624999993968</v>
      </c>
      <c r="D2498" s="7">
        <v>695.19696969696963</v>
      </c>
      <c r="E2498" s="7"/>
      <c r="G2498">
        <v>28.02</v>
      </c>
      <c r="H2498" s="12">
        <v>513.28172910215665</v>
      </c>
      <c r="I2498" s="13">
        <f>$D$2*tarifas!$D$12/24</f>
        <v>1.4541666666666666</v>
      </c>
      <c r="J2498" s="13" t="e">
        <f>VLOOKUP(E2498&amp;" "&amp;F2498,tarifas!$A$13:$D$20,4,FALSE)*H2498</f>
        <v>#N/A</v>
      </c>
      <c r="K2498" s="13">
        <f>IF(F2498="COD1",tarifas!$D$11*(SUMIFS($H$11:$H$8770,$F$11:$F$8770,"=COD1",$B$11:$B$8770,"="&amp;B2498)/COUNTIFS($F$11:$F$8770,"=COD1",$B$11:$B$8770,"="&amp;B2498))/COUNTIFS($A$11:$A$8770,"="&amp;A2498,$F$11:$F$8770,"=COD1"),0)</f>
        <v>0</v>
      </c>
      <c r="L2498" s="13" t="e">
        <f>(VLOOKUP(F2498,tarifas!$C$7:$D$10,2,FALSE)+tarifas!$D$21)*datos!H2498</f>
        <v>#N/A</v>
      </c>
      <c r="M2498">
        <v>74.430139999999994</v>
      </c>
      <c r="N2498" s="13" t="e">
        <f t="shared" si="350"/>
        <v>#N/A</v>
      </c>
      <c r="O2498">
        <f t="shared" si="351"/>
        <v>74.430139999999994</v>
      </c>
      <c r="P2498" s="12">
        <f t="shared" si="352"/>
        <v>438.85158910215665</v>
      </c>
      <c r="Q2498">
        <f t="shared" si="353"/>
        <v>0</v>
      </c>
      <c r="R2498">
        <f>$D$2*tarifas!$D$12/24</f>
        <v>1.4541666666666666</v>
      </c>
      <c r="S2498" t="e">
        <f>VLOOKUP(E2498&amp;" "&amp;F2498,tarifas!$A$13:$D$20,4,FALSE)*P2498</f>
        <v>#N/A</v>
      </c>
      <c r="T2498">
        <f>IF(F2498="COD1",tarifas!$D$11*(SUMIFS($P$11:$P$8770,$F$11:$F$8770,"=COD1",$B$11:$B$8770,"="&amp;B2498)/COUNTIFS($F$11:$F$8770,"=COD1",$B$11:$B$8770,"="&amp;B2498))/COUNTIFS($A$11:$A$8770,"="&amp;A2498,$F$11:$F$8770,"=COD1"),0)</f>
        <v>0</v>
      </c>
      <c r="U2498" t="e">
        <f>(VLOOKUP(F2498,tarifas!$C$7:$D$10,2,FALSE)+tarifas!$D$21)*datos!P2498</f>
        <v>#N/A</v>
      </c>
      <c r="V2498" t="e">
        <f t="shared" si="354"/>
        <v>#N/A</v>
      </c>
      <c r="W2498">
        <f t="shared" si="355"/>
        <v>0</v>
      </c>
    </row>
    <row r="2499" spans="1:23" x14ac:dyDescent="0.25">
      <c r="A2499">
        <f t="shared" si="348"/>
        <v>103</v>
      </c>
      <c r="B2499">
        <f t="shared" si="349"/>
        <v>4</v>
      </c>
      <c r="C2499" s="1">
        <f t="shared" si="356"/>
        <v>41743.666666660632</v>
      </c>
      <c r="D2499" s="7">
        <v>0</v>
      </c>
      <c r="E2499" s="7"/>
      <c r="G2499">
        <v>30</v>
      </c>
      <c r="H2499" s="12">
        <v>517.75029704395831</v>
      </c>
      <c r="I2499" s="13">
        <f>$D$2*tarifas!$D$12/24</f>
        <v>1.4541666666666666</v>
      </c>
      <c r="J2499" s="13" t="e">
        <f>VLOOKUP(E2499&amp;" "&amp;F2499,tarifas!$A$13:$D$20,4,FALSE)*H2499</f>
        <v>#N/A</v>
      </c>
      <c r="K2499" s="13">
        <f>IF(F2499="COD1",tarifas!$D$11*(SUMIFS($H$11:$H$8770,$F$11:$F$8770,"=COD1",$B$11:$B$8770,"="&amp;B2499)/COUNTIFS($F$11:$F$8770,"=COD1",$B$11:$B$8770,"="&amp;B2499))/COUNTIFS($A$11:$A$8770,"="&amp;A2499,$F$11:$F$8770,"=COD1"),0)</f>
        <v>0</v>
      </c>
      <c r="L2499" s="13" t="e">
        <f>(VLOOKUP(F2499,tarifas!$C$7:$D$10,2,FALSE)+tarifas!$D$21)*datos!H2499</f>
        <v>#N/A</v>
      </c>
      <c r="M2499">
        <v>3.35419</v>
      </c>
      <c r="N2499" s="13" t="e">
        <f t="shared" si="350"/>
        <v>#N/A</v>
      </c>
      <c r="O2499">
        <f t="shared" si="351"/>
        <v>3.35419</v>
      </c>
      <c r="P2499" s="12">
        <f t="shared" si="352"/>
        <v>514.3961070439583</v>
      </c>
      <c r="Q2499">
        <f t="shared" si="353"/>
        <v>0</v>
      </c>
      <c r="R2499">
        <f>$D$2*tarifas!$D$12/24</f>
        <v>1.4541666666666666</v>
      </c>
      <c r="S2499" t="e">
        <f>VLOOKUP(E2499&amp;" "&amp;F2499,tarifas!$A$13:$D$20,4,FALSE)*P2499</f>
        <v>#N/A</v>
      </c>
      <c r="T2499">
        <f>IF(F2499="COD1",tarifas!$D$11*(SUMIFS($P$11:$P$8770,$F$11:$F$8770,"=COD1",$B$11:$B$8770,"="&amp;B2499)/COUNTIFS($F$11:$F$8770,"=COD1",$B$11:$B$8770,"="&amp;B2499))/COUNTIFS($A$11:$A$8770,"="&amp;A2499,$F$11:$F$8770,"=COD1"),0)</f>
        <v>0</v>
      </c>
      <c r="U2499" t="e">
        <f>(VLOOKUP(F2499,tarifas!$C$7:$D$10,2,FALSE)+tarifas!$D$21)*datos!P2499</f>
        <v>#N/A</v>
      </c>
      <c r="V2499" t="e">
        <f t="shared" si="354"/>
        <v>#N/A</v>
      </c>
      <c r="W2499">
        <f t="shared" si="355"/>
        <v>0</v>
      </c>
    </row>
    <row r="2500" spans="1:23" x14ac:dyDescent="0.25">
      <c r="A2500">
        <f t="shared" si="348"/>
        <v>103</v>
      </c>
      <c r="B2500">
        <f t="shared" si="349"/>
        <v>4</v>
      </c>
      <c r="C2500" s="1">
        <f t="shared" si="356"/>
        <v>41743.708333327297</v>
      </c>
      <c r="D2500" s="7">
        <v>0</v>
      </c>
      <c r="E2500" s="7"/>
      <c r="G2500">
        <v>28.66</v>
      </c>
      <c r="H2500" s="12">
        <v>422.14164735090503</v>
      </c>
      <c r="I2500" s="13">
        <f>$D$2*tarifas!$D$12/24</f>
        <v>1.4541666666666666</v>
      </c>
      <c r="J2500" s="13" t="e">
        <f>VLOOKUP(E2500&amp;" "&amp;F2500,tarifas!$A$13:$D$20,4,FALSE)*H2500</f>
        <v>#N/A</v>
      </c>
      <c r="K2500" s="13">
        <f>IF(F2500="COD1",tarifas!$D$11*(SUMIFS($H$11:$H$8770,$F$11:$F$8770,"=COD1",$B$11:$B$8770,"="&amp;B2500)/COUNTIFS($F$11:$F$8770,"=COD1",$B$11:$B$8770,"="&amp;B2500))/COUNTIFS($A$11:$A$8770,"="&amp;A2500,$F$11:$F$8770,"=COD1"),0)</f>
        <v>0</v>
      </c>
      <c r="L2500" s="13" t="e">
        <f>(VLOOKUP(F2500,tarifas!$C$7:$D$10,2,FALSE)+tarifas!$D$21)*datos!H2500</f>
        <v>#N/A</v>
      </c>
      <c r="M2500">
        <v>0.33183999999999997</v>
      </c>
      <c r="N2500" s="13" t="e">
        <f t="shared" si="350"/>
        <v>#N/A</v>
      </c>
      <c r="O2500">
        <f t="shared" si="351"/>
        <v>0.33183999999999997</v>
      </c>
      <c r="P2500" s="12">
        <f t="shared" si="352"/>
        <v>421.80980735090503</v>
      </c>
      <c r="Q2500">
        <f t="shared" si="353"/>
        <v>0</v>
      </c>
      <c r="R2500">
        <f>$D$2*tarifas!$D$12/24</f>
        <v>1.4541666666666666</v>
      </c>
      <c r="S2500" t="e">
        <f>VLOOKUP(E2500&amp;" "&amp;F2500,tarifas!$A$13:$D$20,4,FALSE)*P2500</f>
        <v>#N/A</v>
      </c>
      <c r="T2500">
        <f>IF(F2500="COD1",tarifas!$D$11*(SUMIFS($P$11:$P$8770,$F$11:$F$8770,"=COD1",$B$11:$B$8770,"="&amp;B2500)/COUNTIFS($F$11:$F$8770,"=COD1",$B$11:$B$8770,"="&amp;B2500))/COUNTIFS($A$11:$A$8770,"="&amp;A2500,$F$11:$F$8770,"=COD1"),0)</f>
        <v>0</v>
      </c>
      <c r="U2500" t="e">
        <f>(VLOOKUP(F2500,tarifas!$C$7:$D$10,2,FALSE)+tarifas!$D$21)*datos!P2500</f>
        <v>#N/A</v>
      </c>
      <c r="V2500" t="e">
        <f t="shared" si="354"/>
        <v>#N/A</v>
      </c>
      <c r="W2500">
        <f t="shared" si="355"/>
        <v>0</v>
      </c>
    </row>
    <row r="2501" spans="1:23" x14ac:dyDescent="0.25">
      <c r="A2501">
        <f t="shared" si="348"/>
        <v>103</v>
      </c>
      <c r="B2501">
        <f t="shared" si="349"/>
        <v>4</v>
      </c>
      <c r="C2501" s="1">
        <f t="shared" si="356"/>
        <v>41743.749999993961</v>
      </c>
      <c r="D2501" s="7">
        <v>216.87878787878788</v>
      </c>
      <c r="E2501" s="7"/>
      <c r="G2501">
        <v>30.2</v>
      </c>
      <c r="H2501" s="12">
        <v>311.08843738351618</v>
      </c>
      <c r="I2501" s="13">
        <f>$D$2*tarifas!$D$12/24</f>
        <v>1.4541666666666666</v>
      </c>
      <c r="J2501" s="13" t="e">
        <f>VLOOKUP(E2501&amp;" "&amp;F2501,tarifas!$A$13:$D$20,4,FALSE)*H2501</f>
        <v>#N/A</v>
      </c>
      <c r="K2501" s="13">
        <f>IF(F2501="COD1",tarifas!$D$11*(SUMIFS($H$11:$H$8770,$F$11:$F$8770,"=COD1",$B$11:$B$8770,"="&amp;B2501)/COUNTIFS($F$11:$F$8770,"=COD1",$B$11:$B$8770,"="&amp;B2501))/COUNTIFS($A$11:$A$8770,"="&amp;A2501,$F$11:$F$8770,"=COD1"),0)</f>
        <v>0</v>
      </c>
      <c r="L2501" s="13" t="e">
        <f>(VLOOKUP(F2501,tarifas!$C$7:$D$10,2,FALSE)+tarifas!$D$21)*datos!H2501</f>
        <v>#N/A</v>
      </c>
      <c r="M2501">
        <v>0</v>
      </c>
      <c r="N2501" s="13" t="e">
        <f t="shared" si="350"/>
        <v>#N/A</v>
      </c>
      <c r="O2501">
        <f t="shared" si="351"/>
        <v>0</v>
      </c>
      <c r="P2501" s="12">
        <f t="shared" si="352"/>
        <v>311.08843738351618</v>
      </c>
      <c r="Q2501">
        <f t="shared" si="353"/>
        <v>0</v>
      </c>
      <c r="R2501">
        <f>$D$2*tarifas!$D$12/24</f>
        <v>1.4541666666666666</v>
      </c>
      <c r="S2501" t="e">
        <f>VLOOKUP(E2501&amp;" "&amp;F2501,tarifas!$A$13:$D$20,4,FALSE)*P2501</f>
        <v>#N/A</v>
      </c>
      <c r="T2501">
        <f>IF(F2501="COD1",tarifas!$D$11*(SUMIFS($P$11:$P$8770,$F$11:$F$8770,"=COD1",$B$11:$B$8770,"="&amp;B2501)/COUNTIFS($F$11:$F$8770,"=COD1",$B$11:$B$8770,"="&amp;B2501))/COUNTIFS($A$11:$A$8770,"="&amp;A2501,$F$11:$F$8770,"=COD1"),0)</f>
        <v>0</v>
      </c>
      <c r="U2501" t="e">
        <f>(VLOOKUP(F2501,tarifas!$C$7:$D$10,2,FALSE)+tarifas!$D$21)*datos!P2501</f>
        <v>#N/A</v>
      </c>
      <c r="V2501" t="e">
        <f t="shared" si="354"/>
        <v>#N/A</v>
      </c>
      <c r="W2501">
        <f t="shared" si="355"/>
        <v>0</v>
      </c>
    </row>
    <row r="2502" spans="1:23" x14ac:dyDescent="0.25">
      <c r="A2502">
        <f t="shared" si="348"/>
        <v>103</v>
      </c>
      <c r="B2502">
        <f t="shared" si="349"/>
        <v>4</v>
      </c>
      <c r="C2502" s="1">
        <f t="shared" si="356"/>
        <v>41743.791666660625</v>
      </c>
      <c r="D2502" s="7">
        <v>25.242424242424246</v>
      </c>
      <c r="E2502" s="7"/>
      <c r="G2502">
        <v>33.020000000000003</v>
      </c>
      <c r="H2502" s="12">
        <v>222.89792736237726</v>
      </c>
      <c r="I2502" s="13">
        <f>$D$2*tarifas!$D$12/24</f>
        <v>1.4541666666666666</v>
      </c>
      <c r="J2502" s="13" t="e">
        <f>VLOOKUP(E2502&amp;" "&amp;F2502,tarifas!$A$13:$D$20,4,FALSE)*H2502</f>
        <v>#N/A</v>
      </c>
      <c r="K2502" s="13">
        <f>IF(F2502="COD1",tarifas!$D$11*(SUMIFS($H$11:$H$8770,$F$11:$F$8770,"=COD1",$B$11:$B$8770,"="&amp;B2502)/COUNTIFS($F$11:$F$8770,"=COD1",$B$11:$B$8770,"="&amp;B2502))/COUNTIFS($A$11:$A$8770,"="&amp;A2502,$F$11:$F$8770,"=COD1"),0)</f>
        <v>0</v>
      </c>
      <c r="L2502" s="13" t="e">
        <f>(VLOOKUP(F2502,tarifas!$C$7:$D$10,2,FALSE)+tarifas!$D$21)*datos!H2502</f>
        <v>#N/A</v>
      </c>
      <c r="M2502">
        <v>0</v>
      </c>
      <c r="N2502" s="13" t="e">
        <f t="shared" si="350"/>
        <v>#N/A</v>
      </c>
      <c r="O2502">
        <f t="shared" si="351"/>
        <v>0</v>
      </c>
      <c r="P2502" s="12">
        <f t="shared" si="352"/>
        <v>222.89792736237726</v>
      </c>
      <c r="Q2502">
        <f t="shared" si="353"/>
        <v>0</v>
      </c>
      <c r="R2502">
        <f>$D$2*tarifas!$D$12/24</f>
        <v>1.4541666666666666</v>
      </c>
      <c r="S2502" t="e">
        <f>VLOOKUP(E2502&amp;" "&amp;F2502,tarifas!$A$13:$D$20,4,FALSE)*P2502</f>
        <v>#N/A</v>
      </c>
      <c r="T2502">
        <f>IF(F2502="COD1",tarifas!$D$11*(SUMIFS($P$11:$P$8770,$F$11:$F$8770,"=COD1",$B$11:$B$8770,"="&amp;B2502)/COUNTIFS($F$11:$F$8770,"=COD1",$B$11:$B$8770,"="&amp;B2502))/COUNTIFS($A$11:$A$8770,"="&amp;A2502,$F$11:$F$8770,"=COD1"),0)</f>
        <v>0</v>
      </c>
      <c r="U2502" t="e">
        <f>(VLOOKUP(F2502,tarifas!$C$7:$D$10,2,FALSE)+tarifas!$D$21)*datos!P2502</f>
        <v>#N/A</v>
      </c>
      <c r="V2502" t="e">
        <f t="shared" si="354"/>
        <v>#N/A</v>
      </c>
      <c r="W2502">
        <f t="shared" si="355"/>
        <v>0</v>
      </c>
    </row>
    <row r="2503" spans="1:23" x14ac:dyDescent="0.25">
      <c r="A2503">
        <f t="shared" si="348"/>
        <v>103</v>
      </c>
      <c r="B2503">
        <f t="shared" si="349"/>
        <v>4</v>
      </c>
      <c r="C2503" s="1">
        <f t="shared" si="356"/>
        <v>41743.833333327289</v>
      </c>
      <c r="D2503" s="7">
        <v>0</v>
      </c>
      <c r="E2503" s="7"/>
      <c r="G2503">
        <v>41.26</v>
      </c>
      <c r="H2503" s="12">
        <v>211.15382845437281</v>
      </c>
      <c r="I2503" s="13">
        <f>$D$2*tarifas!$D$12/24</f>
        <v>1.4541666666666666</v>
      </c>
      <c r="J2503" s="13" t="e">
        <f>VLOOKUP(E2503&amp;" "&amp;F2503,tarifas!$A$13:$D$20,4,FALSE)*H2503</f>
        <v>#N/A</v>
      </c>
      <c r="K2503" s="13">
        <f>IF(F2503="COD1",tarifas!$D$11*(SUMIFS($H$11:$H$8770,$F$11:$F$8770,"=COD1",$B$11:$B$8770,"="&amp;B2503)/COUNTIFS($F$11:$F$8770,"=COD1",$B$11:$B$8770,"="&amp;B2503))/COUNTIFS($A$11:$A$8770,"="&amp;A2503,$F$11:$F$8770,"=COD1"),0)</f>
        <v>0</v>
      </c>
      <c r="L2503" s="13" t="e">
        <f>(VLOOKUP(F2503,tarifas!$C$7:$D$10,2,FALSE)+tarifas!$D$21)*datos!H2503</f>
        <v>#N/A</v>
      </c>
      <c r="M2503">
        <v>0</v>
      </c>
      <c r="N2503" s="13" t="e">
        <f t="shared" si="350"/>
        <v>#N/A</v>
      </c>
      <c r="O2503">
        <f t="shared" si="351"/>
        <v>0</v>
      </c>
      <c r="P2503" s="12">
        <f t="shared" si="352"/>
        <v>211.15382845437281</v>
      </c>
      <c r="Q2503">
        <f t="shared" si="353"/>
        <v>0</v>
      </c>
      <c r="R2503">
        <f>$D$2*tarifas!$D$12/24</f>
        <v>1.4541666666666666</v>
      </c>
      <c r="S2503" t="e">
        <f>VLOOKUP(E2503&amp;" "&amp;F2503,tarifas!$A$13:$D$20,4,FALSE)*P2503</f>
        <v>#N/A</v>
      </c>
      <c r="T2503">
        <f>IF(F2503="COD1",tarifas!$D$11*(SUMIFS($P$11:$P$8770,$F$11:$F$8770,"=COD1",$B$11:$B$8770,"="&amp;B2503)/COUNTIFS($F$11:$F$8770,"=COD1",$B$11:$B$8770,"="&amp;B2503))/COUNTIFS($A$11:$A$8770,"="&amp;A2503,$F$11:$F$8770,"=COD1"),0)</f>
        <v>0</v>
      </c>
      <c r="U2503" t="e">
        <f>(VLOOKUP(F2503,tarifas!$C$7:$D$10,2,FALSE)+tarifas!$D$21)*datos!P2503</f>
        <v>#N/A</v>
      </c>
      <c r="V2503" t="e">
        <f t="shared" si="354"/>
        <v>#N/A</v>
      </c>
      <c r="W2503">
        <f t="shared" si="355"/>
        <v>0</v>
      </c>
    </row>
    <row r="2504" spans="1:23" x14ac:dyDescent="0.25">
      <c r="A2504">
        <f t="shared" si="348"/>
        <v>103</v>
      </c>
      <c r="B2504">
        <f t="shared" si="349"/>
        <v>4</v>
      </c>
      <c r="C2504" s="1">
        <f t="shared" si="356"/>
        <v>41743.874999993954</v>
      </c>
      <c r="D2504" s="7">
        <v>0</v>
      </c>
      <c r="E2504" s="7"/>
      <c r="G2504">
        <v>38.799999999999997</v>
      </c>
      <c r="H2504" s="12">
        <v>198.14899100073274</v>
      </c>
      <c r="I2504" s="13">
        <f>$D$2*tarifas!$D$12/24</f>
        <v>1.4541666666666666</v>
      </c>
      <c r="J2504" s="13" t="e">
        <f>VLOOKUP(E2504&amp;" "&amp;F2504,tarifas!$A$13:$D$20,4,FALSE)*H2504</f>
        <v>#N/A</v>
      </c>
      <c r="K2504" s="13">
        <f>IF(F2504="COD1",tarifas!$D$11*(SUMIFS($H$11:$H$8770,$F$11:$F$8770,"=COD1",$B$11:$B$8770,"="&amp;B2504)/COUNTIFS($F$11:$F$8770,"=COD1",$B$11:$B$8770,"="&amp;B2504))/COUNTIFS($A$11:$A$8770,"="&amp;A2504,$F$11:$F$8770,"=COD1"),0)</f>
        <v>0</v>
      </c>
      <c r="L2504" s="13" t="e">
        <f>(VLOOKUP(F2504,tarifas!$C$7:$D$10,2,FALSE)+tarifas!$D$21)*datos!H2504</f>
        <v>#N/A</v>
      </c>
      <c r="M2504">
        <v>0</v>
      </c>
      <c r="N2504" s="13" t="e">
        <f t="shared" si="350"/>
        <v>#N/A</v>
      </c>
      <c r="O2504">
        <f t="shared" si="351"/>
        <v>0</v>
      </c>
      <c r="P2504" s="12">
        <f t="shared" si="352"/>
        <v>198.14899100073274</v>
      </c>
      <c r="Q2504">
        <f t="shared" si="353"/>
        <v>0</v>
      </c>
      <c r="R2504">
        <f>$D$2*tarifas!$D$12/24</f>
        <v>1.4541666666666666</v>
      </c>
      <c r="S2504" t="e">
        <f>VLOOKUP(E2504&amp;" "&amp;F2504,tarifas!$A$13:$D$20,4,FALSE)*P2504</f>
        <v>#N/A</v>
      </c>
      <c r="T2504">
        <f>IF(F2504="COD1",tarifas!$D$11*(SUMIFS($P$11:$P$8770,$F$11:$F$8770,"=COD1",$B$11:$B$8770,"="&amp;B2504)/COUNTIFS($F$11:$F$8770,"=COD1",$B$11:$B$8770,"="&amp;B2504))/COUNTIFS($A$11:$A$8770,"="&amp;A2504,$F$11:$F$8770,"=COD1"),0)</f>
        <v>0</v>
      </c>
      <c r="U2504" t="e">
        <f>(VLOOKUP(F2504,tarifas!$C$7:$D$10,2,FALSE)+tarifas!$D$21)*datos!P2504</f>
        <v>#N/A</v>
      </c>
      <c r="V2504" t="e">
        <f t="shared" si="354"/>
        <v>#N/A</v>
      </c>
      <c r="W2504">
        <f t="shared" si="355"/>
        <v>0</v>
      </c>
    </row>
    <row r="2505" spans="1:23" x14ac:dyDescent="0.25">
      <c r="A2505">
        <f t="shared" si="348"/>
        <v>103</v>
      </c>
      <c r="B2505">
        <f t="shared" si="349"/>
        <v>4</v>
      </c>
      <c r="C2505" s="1">
        <f t="shared" si="356"/>
        <v>41743.916666660618</v>
      </c>
      <c r="D2505" s="7">
        <v>0</v>
      </c>
      <c r="E2505" s="7"/>
      <c r="G2505">
        <v>33.01</v>
      </c>
      <c r="H2505" s="12">
        <v>196.13813591656373</v>
      </c>
      <c r="I2505" s="13">
        <f>$D$2*tarifas!$D$12/24</f>
        <v>1.4541666666666666</v>
      </c>
      <c r="J2505" s="13" t="e">
        <f>VLOOKUP(E2505&amp;" "&amp;F2505,tarifas!$A$13:$D$20,4,FALSE)*H2505</f>
        <v>#N/A</v>
      </c>
      <c r="K2505" s="13">
        <f>IF(F2505="COD1",tarifas!$D$11*(SUMIFS($H$11:$H$8770,$F$11:$F$8770,"=COD1",$B$11:$B$8770,"="&amp;B2505)/COUNTIFS($F$11:$F$8770,"=COD1",$B$11:$B$8770,"="&amp;B2505))/COUNTIFS($A$11:$A$8770,"="&amp;A2505,$F$11:$F$8770,"=COD1"),0)</f>
        <v>0</v>
      </c>
      <c r="L2505" s="13" t="e">
        <f>(VLOOKUP(F2505,tarifas!$C$7:$D$10,2,FALSE)+tarifas!$D$21)*datos!H2505</f>
        <v>#N/A</v>
      </c>
      <c r="M2505">
        <v>0</v>
      </c>
      <c r="N2505" s="13" t="e">
        <f t="shared" si="350"/>
        <v>#N/A</v>
      </c>
      <c r="O2505">
        <f t="shared" si="351"/>
        <v>0</v>
      </c>
      <c r="P2505" s="12">
        <f t="shared" si="352"/>
        <v>196.13813591656373</v>
      </c>
      <c r="Q2505">
        <f t="shared" si="353"/>
        <v>0</v>
      </c>
      <c r="R2505">
        <f>$D$2*tarifas!$D$12/24</f>
        <v>1.4541666666666666</v>
      </c>
      <c r="S2505" t="e">
        <f>VLOOKUP(E2505&amp;" "&amp;F2505,tarifas!$A$13:$D$20,4,FALSE)*P2505</f>
        <v>#N/A</v>
      </c>
      <c r="T2505">
        <f>IF(F2505="COD1",tarifas!$D$11*(SUMIFS($P$11:$P$8770,$F$11:$F$8770,"=COD1",$B$11:$B$8770,"="&amp;B2505)/COUNTIFS($F$11:$F$8770,"=COD1",$B$11:$B$8770,"="&amp;B2505))/COUNTIFS($A$11:$A$8770,"="&amp;A2505,$F$11:$F$8770,"=COD1"),0)</f>
        <v>0</v>
      </c>
      <c r="U2505" t="e">
        <f>(VLOOKUP(F2505,tarifas!$C$7:$D$10,2,FALSE)+tarifas!$D$21)*datos!P2505</f>
        <v>#N/A</v>
      </c>
      <c r="V2505" t="e">
        <f t="shared" si="354"/>
        <v>#N/A</v>
      </c>
      <c r="W2505">
        <f t="shared" si="355"/>
        <v>0</v>
      </c>
    </row>
    <row r="2506" spans="1:23" x14ac:dyDescent="0.25">
      <c r="A2506">
        <f t="shared" si="348"/>
        <v>103</v>
      </c>
      <c r="B2506">
        <f t="shared" si="349"/>
        <v>4</v>
      </c>
      <c r="C2506" s="1">
        <f t="shared" si="356"/>
        <v>41743.958333327282</v>
      </c>
      <c r="D2506" s="7">
        <v>0</v>
      </c>
      <c r="E2506" s="7"/>
      <c r="G2506">
        <v>33.1</v>
      </c>
      <c r="H2506" s="12">
        <v>195.48883385046062</v>
      </c>
      <c r="I2506" s="13">
        <f>$D$2*tarifas!$D$12/24</f>
        <v>1.4541666666666666</v>
      </c>
      <c r="J2506" s="13" t="e">
        <f>VLOOKUP(E2506&amp;" "&amp;F2506,tarifas!$A$13:$D$20,4,FALSE)*H2506</f>
        <v>#N/A</v>
      </c>
      <c r="K2506" s="13">
        <f>IF(F2506="COD1",tarifas!$D$11*(SUMIFS($H$11:$H$8770,$F$11:$F$8770,"=COD1",$B$11:$B$8770,"="&amp;B2506)/COUNTIFS($F$11:$F$8770,"=COD1",$B$11:$B$8770,"="&amp;B2506))/COUNTIFS($A$11:$A$8770,"="&amp;A2506,$F$11:$F$8770,"=COD1"),0)</f>
        <v>0</v>
      </c>
      <c r="L2506" s="13" t="e">
        <f>(VLOOKUP(F2506,tarifas!$C$7:$D$10,2,FALSE)+tarifas!$D$21)*datos!H2506</f>
        <v>#N/A</v>
      </c>
      <c r="M2506">
        <v>0</v>
      </c>
      <c r="N2506" s="13" t="e">
        <f t="shared" si="350"/>
        <v>#N/A</v>
      </c>
      <c r="O2506">
        <f t="shared" si="351"/>
        <v>0</v>
      </c>
      <c r="P2506" s="12">
        <f t="shared" si="352"/>
        <v>195.48883385046062</v>
      </c>
      <c r="Q2506">
        <f t="shared" si="353"/>
        <v>0</v>
      </c>
      <c r="R2506">
        <f>$D$2*tarifas!$D$12/24</f>
        <v>1.4541666666666666</v>
      </c>
      <c r="S2506" t="e">
        <f>VLOOKUP(E2506&amp;" "&amp;F2506,tarifas!$A$13:$D$20,4,FALSE)*P2506</f>
        <v>#N/A</v>
      </c>
      <c r="T2506">
        <f>IF(F2506="COD1",tarifas!$D$11*(SUMIFS($P$11:$P$8770,$F$11:$F$8770,"=COD1",$B$11:$B$8770,"="&amp;B2506)/COUNTIFS($F$11:$F$8770,"=COD1",$B$11:$B$8770,"="&amp;B2506))/COUNTIFS($A$11:$A$8770,"="&amp;A2506,$F$11:$F$8770,"=COD1"),0)</f>
        <v>0</v>
      </c>
      <c r="U2506" t="e">
        <f>(VLOOKUP(F2506,tarifas!$C$7:$D$10,2,FALSE)+tarifas!$D$21)*datos!P2506</f>
        <v>#N/A</v>
      </c>
      <c r="V2506" t="e">
        <f t="shared" si="354"/>
        <v>#N/A</v>
      </c>
      <c r="W2506">
        <f t="shared" si="355"/>
        <v>0</v>
      </c>
    </row>
    <row r="2507" spans="1:23" x14ac:dyDescent="0.25">
      <c r="A2507">
        <f t="shared" si="348"/>
        <v>104</v>
      </c>
      <c r="B2507">
        <f t="shared" si="349"/>
        <v>4</v>
      </c>
      <c r="C2507" s="1">
        <f t="shared" si="356"/>
        <v>41743.999999993946</v>
      </c>
      <c r="D2507" s="7">
        <v>0</v>
      </c>
      <c r="E2507" s="7"/>
      <c r="G2507">
        <v>31.3</v>
      </c>
      <c r="H2507" s="12">
        <v>195.10343296119109</v>
      </c>
      <c r="I2507" s="13">
        <f>$D$2*tarifas!$D$12/24</f>
        <v>1.4541666666666666</v>
      </c>
      <c r="J2507" s="13" t="e">
        <f>VLOOKUP(E2507&amp;" "&amp;F2507,tarifas!$A$13:$D$20,4,FALSE)*H2507</f>
        <v>#N/A</v>
      </c>
      <c r="K2507" s="13">
        <f>IF(F2507="COD1",tarifas!$D$11*(SUMIFS($H$11:$H$8770,$F$11:$F$8770,"=COD1",$B$11:$B$8770,"="&amp;B2507)/COUNTIFS($F$11:$F$8770,"=COD1",$B$11:$B$8770,"="&amp;B2507))/COUNTIFS($A$11:$A$8770,"="&amp;A2507,$F$11:$F$8770,"=COD1"),0)</f>
        <v>0</v>
      </c>
      <c r="L2507" s="13" t="e">
        <f>(VLOOKUP(F2507,tarifas!$C$7:$D$10,2,FALSE)+tarifas!$D$21)*datos!H2507</f>
        <v>#N/A</v>
      </c>
      <c r="M2507">
        <v>0</v>
      </c>
      <c r="N2507" s="13" t="e">
        <f t="shared" si="350"/>
        <v>#N/A</v>
      </c>
      <c r="O2507">
        <f t="shared" si="351"/>
        <v>0</v>
      </c>
      <c r="P2507" s="12">
        <f t="shared" si="352"/>
        <v>195.10343296119109</v>
      </c>
      <c r="Q2507">
        <f t="shared" si="353"/>
        <v>0</v>
      </c>
      <c r="R2507">
        <f>$D$2*tarifas!$D$12/24</f>
        <v>1.4541666666666666</v>
      </c>
      <c r="S2507" t="e">
        <f>VLOOKUP(E2507&amp;" "&amp;F2507,tarifas!$A$13:$D$20,4,FALSE)*P2507</f>
        <v>#N/A</v>
      </c>
      <c r="T2507">
        <f>IF(F2507="COD1",tarifas!$D$11*(SUMIFS($P$11:$P$8770,$F$11:$F$8770,"=COD1",$B$11:$B$8770,"="&amp;B2507)/COUNTIFS($F$11:$F$8770,"=COD1",$B$11:$B$8770,"="&amp;B2507))/COUNTIFS($A$11:$A$8770,"="&amp;A2507,$F$11:$F$8770,"=COD1"),0)</f>
        <v>0</v>
      </c>
      <c r="U2507" t="e">
        <f>(VLOOKUP(F2507,tarifas!$C$7:$D$10,2,FALSE)+tarifas!$D$21)*datos!P2507</f>
        <v>#N/A</v>
      </c>
      <c r="V2507" t="e">
        <f t="shared" si="354"/>
        <v>#N/A</v>
      </c>
      <c r="W2507">
        <f t="shared" si="355"/>
        <v>0</v>
      </c>
    </row>
    <row r="2508" spans="1:23" x14ac:dyDescent="0.25">
      <c r="A2508">
        <f t="shared" ref="A2508:A2571" si="357">DAYS360($C$11,C2508)</f>
        <v>104</v>
      </c>
      <c r="B2508">
        <f t="shared" ref="B2508:B2571" si="358">MONTH(C2508)</f>
        <v>4</v>
      </c>
      <c r="C2508" s="1">
        <f t="shared" si="356"/>
        <v>41744.041666660611</v>
      </c>
      <c r="D2508" s="7">
        <v>0</v>
      </c>
      <c r="E2508" s="7"/>
      <c r="G2508">
        <v>29.69</v>
      </c>
      <c r="H2508" s="12">
        <v>189.42734559052141</v>
      </c>
      <c r="I2508" s="13">
        <f>$D$2*tarifas!$D$12/24</f>
        <v>1.4541666666666666</v>
      </c>
      <c r="J2508" s="13" t="e">
        <f>VLOOKUP(E2508&amp;" "&amp;F2508,tarifas!$A$13:$D$20,4,FALSE)*H2508</f>
        <v>#N/A</v>
      </c>
      <c r="K2508" s="13">
        <f>IF(F2508="COD1",tarifas!$D$11*(SUMIFS($H$11:$H$8770,$F$11:$F$8770,"=COD1",$B$11:$B$8770,"="&amp;B2508)/COUNTIFS($F$11:$F$8770,"=COD1",$B$11:$B$8770,"="&amp;B2508))/COUNTIFS($A$11:$A$8770,"="&amp;A2508,$F$11:$F$8770,"=COD1"),0)</f>
        <v>0</v>
      </c>
      <c r="L2508" s="13" t="e">
        <f>(VLOOKUP(F2508,tarifas!$C$7:$D$10,2,FALSE)+tarifas!$D$21)*datos!H2508</f>
        <v>#N/A</v>
      </c>
      <c r="M2508">
        <v>0</v>
      </c>
      <c r="N2508" s="13" t="e">
        <f t="shared" ref="N2508:N2571" si="359">(I2508+J2508+K2508+L2508)*1.23</f>
        <v>#N/A</v>
      </c>
      <c r="O2508">
        <f t="shared" ref="O2508:O2571" si="360">IF(M2508&lt;H2508,M2508,H2508)</f>
        <v>0</v>
      </c>
      <c r="P2508" s="12">
        <f t="shared" ref="P2508:P2571" si="361">H2508-O2508</f>
        <v>189.42734559052141</v>
      </c>
      <c r="Q2508">
        <f t="shared" ref="Q2508:Q2571" si="362">IF(M2508&lt;H2508,0,M2508-H2508)</f>
        <v>0</v>
      </c>
      <c r="R2508">
        <f>$D$2*tarifas!$D$12/24</f>
        <v>1.4541666666666666</v>
      </c>
      <c r="S2508" t="e">
        <f>VLOOKUP(E2508&amp;" "&amp;F2508,tarifas!$A$13:$D$20,4,FALSE)*P2508</f>
        <v>#N/A</v>
      </c>
      <c r="T2508">
        <f>IF(F2508="COD1",tarifas!$D$11*(SUMIFS($P$11:$P$8770,$F$11:$F$8770,"=COD1",$B$11:$B$8770,"="&amp;B2508)/COUNTIFS($F$11:$F$8770,"=COD1",$B$11:$B$8770,"="&amp;B2508))/COUNTIFS($A$11:$A$8770,"="&amp;A2508,$F$11:$F$8770,"=COD1"),0)</f>
        <v>0</v>
      </c>
      <c r="U2508" t="e">
        <f>(VLOOKUP(F2508,tarifas!$C$7:$D$10,2,FALSE)+tarifas!$D$21)*datos!P2508</f>
        <v>#N/A</v>
      </c>
      <c r="V2508" t="e">
        <f t="shared" ref="V2508:V2571" si="363">(R2508+S2508+T2508+U2508)*1.23</f>
        <v>#N/A</v>
      </c>
      <c r="W2508">
        <f t="shared" ref="W2508:W2571" si="364">0.9*G2508/1000*Q2508</f>
        <v>0</v>
      </c>
    </row>
    <row r="2509" spans="1:23" x14ac:dyDescent="0.25">
      <c r="A2509">
        <f t="shared" si="357"/>
        <v>104</v>
      </c>
      <c r="B2509">
        <f t="shared" si="358"/>
        <v>4</v>
      </c>
      <c r="C2509" s="1">
        <f t="shared" ref="C2509:C2572" si="365">+C2508+1/24</f>
        <v>41744.083333327275</v>
      </c>
      <c r="D2509" s="7">
        <v>0</v>
      </c>
      <c r="E2509" s="7"/>
      <c r="G2509">
        <v>30</v>
      </c>
      <c r="H2509" s="12">
        <v>188.96346760046862</v>
      </c>
      <c r="I2509" s="13">
        <f>$D$2*tarifas!$D$12/24</f>
        <v>1.4541666666666666</v>
      </c>
      <c r="J2509" s="13" t="e">
        <f>VLOOKUP(E2509&amp;" "&amp;F2509,tarifas!$A$13:$D$20,4,FALSE)*H2509</f>
        <v>#N/A</v>
      </c>
      <c r="K2509" s="13">
        <f>IF(F2509="COD1",tarifas!$D$11*(SUMIFS($H$11:$H$8770,$F$11:$F$8770,"=COD1",$B$11:$B$8770,"="&amp;B2509)/COUNTIFS($F$11:$F$8770,"=COD1",$B$11:$B$8770,"="&amp;B2509))/COUNTIFS($A$11:$A$8770,"="&amp;A2509,$F$11:$F$8770,"=COD1"),0)</f>
        <v>0</v>
      </c>
      <c r="L2509" s="13" t="e">
        <f>(VLOOKUP(F2509,tarifas!$C$7:$D$10,2,FALSE)+tarifas!$D$21)*datos!H2509</f>
        <v>#N/A</v>
      </c>
      <c r="M2509">
        <v>0</v>
      </c>
      <c r="N2509" s="13" t="e">
        <f t="shared" si="359"/>
        <v>#N/A</v>
      </c>
      <c r="O2509">
        <f t="shared" si="360"/>
        <v>0</v>
      </c>
      <c r="P2509" s="12">
        <f t="shared" si="361"/>
        <v>188.96346760046862</v>
      </c>
      <c r="Q2509">
        <f t="shared" si="362"/>
        <v>0</v>
      </c>
      <c r="R2509">
        <f>$D$2*tarifas!$D$12/24</f>
        <v>1.4541666666666666</v>
      </c>
      <c r="S2509" t="e">
        <f>VLOOKUP(E2509&amp;" "&amp;F2509,tarifas!$A$13:$D$20,4,FALSE)*P2509</f>
        <v>#N/A</v>
      </c>
      <c r="T2509">
        <f>IF(F2509="COD1",tarifas!$D$11*(SUMIFS($P$11:$P$8770,$F$11:$F$8770,"=COD1",$B$11:$B$8770,"="&amp;B2509)/COUNTIFS($F$11:$F$8770,"=COD1",$B$11:$B$8770,"="&amp;B2509))/COUNTIFS($A$11:$A$8770,"="&amp;A2509,$F$11:$F$8770,"=COD1"),0)</f>
        <v>0</v>
      </c>
      <c r="U2509" t="e">
        <f>(VLOOKUP(F2509,tarifas!$C$7:$D$10,2,FALSE)+tarifas!$D$21)*datos!P2509</f>
        <v>#N/A</v>
      </c>
      <c r="V2509" t="e">
        <f t="shared" si="363"/>
        <v>#N/A</v>
      </c>
      <c r="W2509">
        <f t="shared" si="364"/>
        <v>0</v>
      </c>
    </row>
    <row r="2510" spans="1:23" x14ac:dyDescent="0.25">
      <c r="A2510">
        <f t="shared" si="357"/>
        <v>104</v>
      </c>
      <c r="B2510">
        <f t="shared" si="358"/>
        <v>4</v>
      </c>
      <c r="C2510" s="1">
        <f t="shared" si="365"/>
        <v>41744.124999993939</v>
      </c>
      <c r="D2510" s="7">
        <v>0</v>
      </c>
      <c r="E2510" s="7"/>
      <c r="G2510">
        <v>28.9</v>
      </c>
      <c r="H2510" s="12">
        <v>182.33881759842075</v>
      </c>
      <c r="I2510" s="13">
        <f>$D$2*tarifas!$D$12/24</f>
        <v>1.4541666666666666</v>
      </c>
      <c r="J2510" s="13" t="e">
        <f>VLOOKUP(E2510&amp;" "&amp;F2510,tarifas!$A$13:$D$20,4,FALSE)*H2510</f>
        <v>#N/A</v>
      </c>
      <c r="K2510" s="13">
        <f>IF(F2510="COD1",tarifas!$D$11*(SUMIFS($H$11:$H$8770,$F$11:$F$8770,"=COD1",$B$11:$B$8770,"="&amp;B2510)/COUNTIFS($F$11:$F$8770,"=COD1",$B$11:$B$8770,"="&amp;B2510))/COUNTIFS($A$11:$A$8770,"="&amp;A2510,$F$11:$F$8770,"=COD1"),0)</f>
        <v>0</v>
      </c>
      <c r="L2510" s="13" t="e">
        <f>(VLOOKUP(F2510,tarifas!$C$7:$D$10,2,FALSE)+tarifas!$D$21)*datos!H2510</f>
        <v>#N/A</v>
      </c>
      <c r="M2510">
        <v>0</v>
      </c>
      <c r="N2510" s="13" t="e">
        <f t="shared" si="359"/>
        <v>#N/A</v>
      </c>
      <c r="O2510">
        <f t="shared" si="360"/>
        <v>0</v>
      </c>
      <c r="P2510" s="12">
        <f t="shared" si="361"/>
        <v>182.33881759842075</v>
      </c>
      <c r="Q2510">
        <f t="shared" si="362"/>
        <v>0</v>
      </c>
      <c r="R2510">
        <f>$D$2*tarifas!$D$12/24</f>
        <v>1.4541666666666666</v>
      </c>
      <c r="S2510" t="e">
        <f>VLOOKUP(E2510&amp;" "&amp;F2510,tarifas!$A$13:$D$20,4,FALSE)*P2510</f>
        <v>#N/A</v>
      </c>
      <c r="T2510">
        <f>IF(F2510="COD1",tarifas!$D$11*(SUMIFS($P$11:$P$8770,$F$11:$F$8770,"=COD1",$B$11:$B$8770,"="&amp;B2510)/COUNTIFS($F$11:$F$8770,"=COD1",$B$11:$B$8770,"="&amp;B2510))/COUNTIFS($A$11:$A$8770,"="&amp;A2510,$F$11:$F$8770,"=COD1"),0)</f>
        <v>0</v>
      </c>
      <c r="U2510" t="e">
        <f>(VLOOKUP(F2510,tarifas!$C$7:$D$10,2,FALSE)+tarifas!$D$21)*datos!P2510</f>
        <v>#N/A</v>
      </c>
      <c r="V2510" t="e">
        <f t="shared" si="363"/>
        <v>#N/A</v>
      </c>
      <c r="W2510">
        <f t="shared" si="364"/>
        <v>0</v>
      </c>
    </row>
    <row r="2511" spans="1:23" x14ac:dyDescent="0.25">
      <c r="A2511">
        <f t="shared" si="357"/>
        <v>104</v>
      </c>
      <c r="B2511">
        <f t="shared" si="358"/>
        <v>4</v>
      </c>
      <c r="C2511" s="1">
        <f t="shared" si="365"/>
        <v>41744.166666660603</v>
      </c>
      <c r="D2511" s="7">
        <v>0</v>
      </c>
      <c r="E2511" s="7"/>
      <c r="G2511">
        <v>31</v>
      </c>
      <c r="H2511" s="12">
        <v>180.10377977237246</v>
      </c>
      <c r="I2511" s="13">
        <f>$D$2*tarifas!$D$12/24</f>
        <v>1.4541666666666666</v>
      </c>
      <c r="J2511" s="13" t="e">
        <f>VLOOKUP(E2511&amp;" "&amp;F2511,tarifas!$A$13:$D$20,4,FALSE)*H2511</f>
        <v>#N/A</v>
      </c>
      <c r="K2511" s="13">
        <f>IF(F2511="COD1",tarifas!$D$11*(SUMIFS($H$11:$H$8770,$F$11:$F$8770,"=COD1",$B$11:$B$8770,"="&amp;B2511)/COUNTIFS($F$11:$F$8770,"=COD1",$B$11:$B$8770,"="&amp;B2511))/COUNTIFS($A$11:$A$8770,"="&amp;A2511,$F$11:$F$8770,"=COD1"),0)</f>
        <v>0</v>
      </c>
      <c r="L2511" s="13" t="e">
        <f>(VLOOKUP(F2511,tarifas!$C$7:$D$10,2,FALSE)+tarifas!$D$21)*datos!H2511</f>
        <v>#N/A</v>
      </c>
      <c r="M2511">
        <v>0</v>
      </c>
      <c r="N2511" s="13" t="e">
        <f t="shared" si="359"/>
        <v>#N/A</v>
      </c>
      <c r="O2511">
        <f t="shared" si="360"/>
        <v>0</v>
      </c>
      <c r="P2511" s="12">
        <f t="shared" si="361"/>
        <v>180.10377977237246</v>
      </c>
      <c r="Q2511">
        <f t="shared" si="362"/>
        <v>0</v>
      </c>
      <c r="R2511">
        <f>$D$2*tarifas!$D$12/24</f>
        <v>1.4541666666666666</v>
      </c>
      <c r="S2511" t="e">
        <f>VLOOKUP(E2511&amp;" "&amp;F2511,tarifas!$A$13:$D$20,4,FALSE)*P2511</f>
        <v>#N/A</v>
      </c>
      <c r="T2511">
        <f>IF(F2511="COD1",tarifas!$D$11*(SUMIFS($P$11:$P$8770,$F$11:$F$8770,"=COD1",$B$11:$B$8770,"="&amp;B2511)/COUNTIFS($F$11:$F$8770,"=COD1",$B$11:$B$8770,"="&amp;B2511))/COUNTIFS($A$11:$A$8770,"="&amp;A2511,$F$11:$F$8770,"=COD1"),0)</f>
        <v>0</v>
      </c>
      <c r="U2511" t="e">
        <f>(VLOOKUP(F2511,tarifas!$C$7:$D$10,2,FALSE)+tarifas!$D$21)*datos!P2511</f>
        <v>#N/A</v>
      </c>
      <c r="V2511" t="e">
        <f t="shared" si="363"/>
        <v>#N/A</v>
      </c>
      <c r="W2511">
        <f t="shared" si="364"/>
        <v>0</v>
      </c>
    </row>
    <row r="2512" spans="1:23" x14ac:dyDescent="0.25">
      <c r="A2512">
        <f t="shared" si="357"/>
        <v>104</v>
      </c>
      <c r="B2512">
        <f t="shared" si="358"/>
        <v>4</v>
      </c>
      <c r="C2512" s="1">
        <f t="shared" si="365"/>
        <v>41744.208333327268</v>
      </c>
      <c r="D2512" s="7">
        <v>0</v>
      </c>
      <c r="E2512" s="7"/>
      <c r="G2512">
        <v>36.5</v>
      </c>
      <c r="H2512" s="12">
        <v>178.4778667727058</v>
      </c>
      <c r="I2512" s="13">
        <f>$D$2*tarifas!$D$12/24</f>
        <v>1.4541666666666666</v>
      </c>
      <c r="J2512" s="13" t="e">
        <f>VLOOKUP(E2512&amp;" "&amp;F2512,tarifas!$A$13:$D$20,4,FALSE)*H2512</f>
        <v>#N/A</v>
      </c>
      <c r="K2512" s="13">
        <f>IF(F2512="COD1",tarifas!$D$11*(SUMIFS($H$11:$H$8770,$F$11:$F$8770,"=COD1",$B$11:$B$8770,"="&amp;B2512)/COUNTIFS($F$11:$F$8770,"=COD1",$B$11:$B$8770,"="&amp;B2512))/COUNTIFS($A$11:$A$8770,"="&amp;A2512,$F$11:$F$8770,"=COD1"),0)</f>
        <v>0</v>
      </c>
      <c r="L2512" s="13" t="e">
        <f>(VLOOKUP(F2512,tarifas!$C$7:$D$10,2,FALSE)+tarifas!$D$21)*datos!H2512</f>
        <v>#N/A</v>
      </c>
      <c r="M2512">
        <v>0</v>
      </c>
      <c r="N2512" s="13" t="e">
        <f t="shared" si="359"/>
        <v>#N/A</v>
      </c>
      <c r="O2512">
        <f t="shared" si="360"/>
        <v>0</v>
      </c>
      <c r="P2512" s="12">
        <f t="shared" si="361"/>
        <v>178.4778667727058</v>
      </c>
      <c r="Q2512">
        <f t="shared" si="362"/>
        <v>0</v>
      </c>
      <c r="R2512">
        <f>$D$2*tarifas!$D$12/24</f>
        <v>1.4541666666666666</v>
      </c>
      <c r="S2512" t="e">
        <f>VLOOKUP(E2512&amp;" "&amp;F2512,tarifas!$A$13:$D$20,4,FALSE)*P2512</f>
        <v>#N/A</v>
      </c>
      <c r="T2512">
        <f>IF(F2512="COD1",tarifas!$D$11*(SUMIFS($P$11:$P$8770,$F$11:$F$8770,"=COD1",$B$11:$B$8770,"="&amp;B2512)/COUNTIFS($F$11:$F$8770,"=COD1",$B$11:$B$8770,"="&amp;B2512))/COUNTIFS($A$11:$A$8770,"="&amp;A2512,$F$11:$F$8770,"=COD1"),0)</f>
        <v>0</v>
      </c>
      <c r="U2512" t="e">
        <f>(VLOOKUP(F2512,tarifas!$C$7:$D$10,2,FALSE)+tarifas!$D$21)*datos!P2512</f>
        <v>#N/A</v>
      </c>
      <c r="V2512" t="e">
        <f t="shared" si="363"/>
        <v>#N/A</v>
      </c>
      <c r="W2512">
        <f t="shared" si="364"/>
        <v>0</v>
      </c>
    </row>
    <row r="2513" spans="1:23" x14ac:dyDescent="0.25">
      <c r="A2513">
        <f t="shared" si="357"/>
        <v>104</v>
      </c>
      <c r="B2513">
        <f t="shared" si="358"/>
        <v>4</v>
      </c>
      <c r="C2513" s="1">
        <f t="shared" si="365"/>
        <v>41744.249999993932</v>
      </c>
      <c r="D2513" s="7">
        <v>0</v>
      </c>
      <c r="E2513" s="7"/>
      <c r="G2513">
        <v>38.340000000000003</v>
      </c>
      <c r="H2513" s="12">
        <v>171.71724316477926</v>
      </c>
      <c r="I2513" s="13">
        <f>$D$2*tarifas!$D$12/24</f>
        <v>1.4541666666666666</v>
      </c>
      <c r="J2513" s="13" t="e">
        <f>VLOOKUP(E2513&amp;" "&amp;F2513,tarifas!$A$13:$D$20,4,FALSE)*H2513</f>
        <v>#N/A</v>
      </c>
      <c r="K2513" s="13">
        <f>IF(F2513="COD1",tarifas!$D$11*(SUMIFS($H$11:$H$8770,$F$11:$F$8770,"=COD1",$B$11:$B$8770,"="&amp;B2513)/COUNTIFS($F$11:$F$8770,"=COD1",$B$11:$B$8770,"="&amp;B2513))/COUNTIFS($A$11:$A$8770,"="&amp;A2513,$F$11:$F$8770,"=COD1"),0)</f>
        <v>0</v>
      </c>
      <c r="L2513" s="13" t="e">
        <f>(VLOOKUP(F2513,tarifas!$C$7:$D$10,2,FALSE)+tarifas!$D$21)*datos!H2513</f>
        <v>#N/A</v>
      </c>
      <c r="M2513">
        <v>35.048199999999994</v>
      </c>
      <c r="N2513" s="13" t="e">
        <f t="shared" si="359"/>
        <v>#N/A</v>
      </c>
      <c r="O2513">
        <f t="shared" si="360"/>
        <v>35.048199999999994</v>
      </c>
      <c r="P2513" s="12">
        <f t="shared" si="361"/>
        <v>136.66904316477928</v>
      </c>
      <c r="Q2513">
        <f t="shared" si="362"/>
        <v>0</v>
      </c>
      <c r="R2513">
        <f>$D$2*tarifas!$D$12/24</f>
        <v>1.4541666666666666</v>
      </c>
      <c r="S2513" t="e">
        <f>VLOOKUP(E2513&amp;" "&amp;F2513,tarifas!$A$13:$D$20,4,FALSE)*P2513</f>
        <v>#N/A</v>
      </c>
      <c r="T2513">
        <f>IF(F2513="COD1",tarifas!$D$11*(SUMIFS($P$11:$P$8770,$F$11:$F$8770,"=COD1",$B$11:$B$8770,"="&amp;B2513)/COUNTIFS($F$11:$F$8770,"=COD1",$B$11:$B$8770,"="&amp;B2513))/COUNTIFS($A$11:$A$8770,"="&amp;A2513,$F$11:$F$8770,"=COD1"),0)</f>
        <v>0</v>
      </c>
      <c r="U2513" t="e">
        <f>(VLOOKUP(F2513,tarifas!$C$7:$D$10,2,FALSE)+tarifas!$D$21)*datos!P2513</f>
        <v>#N/A</v>
      </c>
      <c r="V2513" t="e">
        <f t="shared" si="363"/>
        <v>#N/A</v>
      </c>
      <c r="W2513">
        <f t="shared" si="364"/>
        <v>0</v>
      </c>
    </row>
    <row r="2514" spans="1:23" x14ac:dyDescent="0.25">
      <c r="A2514">
        <f t="shared" si="357"/>
        <v>104</v>
      </c>
      <c r="B2514">
        <f t="shared" si="358"/>
        <v>4</v>
      </c>
      <c r="C2514" s="1">
        <f t="shared" si="365"/>
        <v>41744.291666660596</v>
      </c>
      <c r="D2514" s="7">
        <v>43.787878787878789</v>
      </c>
      <c r="E2514" s="7"/>
      <c r="G2514">
        <v>39.71</v>
      </c>
      <c r="H2514" s="12">
        <v>219.90171948787909</v>
      </c>
      <c r="I2514" s="13">
        <f>$D$2*tarifas!$D$12/24</f>
        <v>1.4541666666666666</v>
      </c>
      <c r="J2514" s="13" t="e">
        <f>VLOOKUP(E2514&amp;" "&amp;F2514,tarifas!$A$13:$D$20,4,FALSE)*H2514</f>
        <v>#N/A</v>
      </c>
      <c r="K2514" s="13">
        <f>IF(F2514="COD1",tarifas!$D$11*(SUMIFS($H$11:$H$8770,$F$11:$F$8770,"=COD1",$B$11:$B$8770,"="&amp;B2514)/COUNTIFS($F$11:$F$8770,"=COD1",$B$11:$B$8770,"="&amp;B2514))/COUNTIFS($A$11:$A$8770,"="&amp;A2514,$F$11:$F$8770,"=COD1"),0)</f>
        <v>0</v>
      </c>
      <c r="L2514" s="13" t="e">
        <f>(VLOOKUP(F2514,tarifas!$C$7:$D$10,2,FALSE)+tarifas!$D$21)*datos!H2514</f>
        <v>#N/A</v>
      </c>
      <c r="M2514">
        <v>168.17856</v>
      </c>
      <c r="N2514" s="13" t="e">
        <f t="shared" si="359"/>
        <v>#N/A</v>
      </c>
      <c r="O2514">
        <f t="shared" si="360"/>
        <v>168.17856</v>
      </c>
      <c r="P2514" s="12">
        <f t="shared" si="361"/>
        <v>51.723159487879087</v>
      </c>
      <c r="Q2514">
        <f t="shared" si="362"/>
        <v>0</v>
      </c>
      <c r="R2514">
        <f>$D$2*tarifas!$D$12/24</f>
        <v>1.4541666666666666</v>
      </c>
      <c r="S2514" t="e">
        <f>VLOOKUP(E2514&amp;" "&amp;F2514,tarifas!$A$13:$D$20,4,FALSE)*P2514</f>
        <v>#N/A</v>
      </c>
      <c r="T2514">
        <f>IF(F2514="COD1",tarifas!$D$11*(SUMIFS($P$11:$P$8770,$F$11:$F$8770,"=COD1",$B$11:$B$8770,"="&amp;B2514)/COUNTIFS($F$11:$F$8770,"=COD1",$B$11:$B$8770,"="&amp;B2514))/COUNTIFS($A$11:$A$8770,"="&amp;A2514,$F$11:$F$8770,"=COD1"),0)</f>
        <v>0</v>
      </c>
      <c r="U2514" t="e">
        <f>(VLOOKUP(F2514,tarifas!$C$7:$D$10,2,FALSE)+tarifas!$D$21)*datos!P2514</f>
        <v>#N/A</v>
      </c>
      <c r="V2514" t="e">
        <f t="shared" si="363"/>
        <v>#N/A</v>
      </c>
      <c r="W2514">
        <f t="shared" si="364"/>
        <v>0</v>
      </c>
    </row>
    <row r="2515" spans="1:23" x14ac:dyDescent="0.25">
      <c r="A2515">
        <f t="shared" si="357"/>
        <v>104</v>
      </c>
      <c r="B2515">
        <f t="shared" si="358"/>
        <v>4</v>
      </c>
      <c r="C2515" s="1">
        <f t="shared" si="365"/>
        <v>41744.33333332726</v>
      </c>
      <c r="D2515" s="7">
        <v>237.74242424242425</v>
      </c>
      <c r="E2515" s="7"/>
      <c r="G2515">
        <v>41.5</v>
      </c>
      <c r="H2515" s="12">
        <v>390.98062608184659</v>
      </c>
      <c r="I2515" s="13">
        <f>$D$2*tarifas!$D$12/24</f>
        <v>1.4541666666666666</v>
      </c>
      <c r="J2515" s="13" t="e">
        <f>VLOOKUP(E2515&amp;" "&amp;F2515,tarifas!$A$13:$D$20,4,FALSE)*H2515</f>
        <v>#N/A</v>
      </c>
      <c r="K2515" s="13">
        <f>IF(F2515="COD1",tarifas!$D$11*(SUMIFS($H$11:$H$8770,$F$11:$F$8770,"=COD1",$B$11:$B$8770,"="&amp;B2515)/COUNTIFS($F$11:$F$8770,"=COD1",$B$11:$B$8770,"="&amp;B2515))/COUNTIFS($A$11:$A$8770,"="&amp;A2515,$F$11:$F$8770,"=COD1"),0)</f>
        <v>0</v>
      </c>
      <c r="L2515" s="13" t="e">
        <f>(VLOOKUP(F2515,tarifas!$C$7:$D$10,2,FALSE)+tarifas!$D$21)*datos!H2515</f>
        <v>#N/A</v>
      </c>
      <c r="M2515">
        <v>302.72869000000003</v>
      </c>
      <c r="N2515" s="13" t="e">
        <f t="shared" si="359"/>
        <v>#N/A</v>
      </c>
      <c r="O2515">
        <f t="shared" si="360"/>
        <v>302.72869000000003</v>
      </c>
      <c r="P2515" s="12">
        <f t="shared" si="361"/>
        <v>88.251936081846566</v>
      </c>
      <c r="Q2515">
        <f t="shared" si="362"/>
        <v>0</v>
      </c>
      <c r="R2515">
        <f>$D$2*tarifas!$D$12/24</f>
        <v>1.4541666666666666</v>
      </c>
      <c r="S2515" t="e">
        <f>VLOOKUP(E2515&amp;" "&amp;F2515,tarifas!$A$13:$D$20,4,FALSE)*P2515</f>
        <v>#N/A</v>
      </c>
      <c r="T2515">
        <f>IF(F2515="COD1",tarifas!$D$11*(SUMIFS($P$11:$P$8770,$F$11:$F$8770,"=COD1",$B$11:$B$8770,"="&amp;B2515)/COUNTIFS($F$11:$F$8770,"=COD1",$B$11:$B$8770,"="&amp;B2515))/COUNTIFS($A$11:$A$8770,"="&amp;A2515,$F$11:$F$8770,"=COD1"),0)</f>
        <v>0</v>
      </c>
      <c r="U2515" t="e">
        <f>(VLOOKUP(F2515,tarifas!$C$7:$D$10,2,FALSE)+tarifas!$D$21)*datos!P2515</f>
        <v>#N/A</v>
      </c>
      <c r="V2515" t="e">
        <f t="shared" si="363"/>
        <v>#N/A</v>
      </c>
      <c r="W2515">
        <f t="shared" si="364"/>
        <v>0</v>
      </c>
    </row>
    <row r="2516" spans="1:23" x14ac:dyDescent="0.25">
      <c r="A2516">
        <f t="shared" si="357"/>
        <v>104</v>
      </c>
      <c r="B2516">
        <f t="shared" si="358"/>
        <v>4</v>
      </c>
      <c r="C2516" s="1">
        <f t="shared" si="365"/>
        <v>41744.374999993925</v>
      </c>
      <c r="D2516" s="7">
        <v>463.63636363636368</v>
      </c>
      <c r="E2516" s="7"/>
      <c r="G2516">
        <v>41.26</v>
      </c>
      <c r="H2516" s="12">
        <v>481.05693960126655</v>
      </c>
      <c r="I2516" s="13">
        <f>$D$2*tarifas!$D$12/24</f>
        <v>1.4541666666666666</v>
      </c>
      <c r="J2516" s="13" t="e">
        <f>VLOOKUP(E2516&amp;" "&amp;F2516,tarifas!$A$13:$D$20,4,FALSE)*H2516</f>
        <v>#N/A</v>
      </c>
      <c r="K2516" s="13">
        <f>IF(F2516="COD1",tarifas!$D$11*(SUMIFS($H$11:$H$8770,$F$11:$F$8770,"=COD1",$B$11:$B$8770,"="&amp;B2516)/COUNTIFS($F$11:$F$8770,"=COD1",$B$11:$B$8770,"="&amp;B2516))/COUNTIFS($A$11:$A$8770,"="&amp;A2516,$F$11:$F$8770,"=COD1"),0)</f>
        <v>0</v>
      </c>
      <c r="L2516" s="13" t="e">
        <f>(VLOOKUP(F2516,tarifas!$C$7:$D$10,2,FALSE)+tarifas!$D$21)*datos!H2516</f>
        <v>#N/A</v>
      </c>
      <c r="M2516">
        <v>403.39215000000002</v>
      </c>
      <c r="N2516" s="13" t="e">
        <f t="shared" si="359"/>
        <v>#N/A</v>
      </c>
      <c r="O2516">
        <f t="shared" si="360"/>
        <v>403.39215000000002</v>
      </c>
      <c r="P2516" s="12">
        <f t="shared" si="361"/>
        <v>77.664789601266534</v>
      </c>
      <c r="Q2516">
        <f t="shared" si="362"/>
        <v>0</v>
      </c>
      <c r="R2516">
        <f>$D$2*tarifas!$D$12/24</f>
        <v>1.4541666666666666</v>
      </c>
      <c r="S2516" t="e">
        <f>VLOOKUP(E2516&amp;" "&amp;F2516,tarifas!$A$13:$D$20,4,FALSE)*P2516</f>
        <v>#N/A</v>
      </c>
      <c r="T2516">
        <f>IF(F2516="COD1",tarifas!$D$11*(SUMIFS($P$11:$P$8770,$F$11:$F$8770,"=COD1",$B$11:$B$8770,"="&amp;B2516)/COUNTIFS($F$11:$F$8770,"=COD1",$B$11:$B$8770,"="&amp;B2516))/COUNTIFS($A$11:$A$8770,"="&amp;A2516,$F$11:$F$8770,"=COD1"),0)</f>
        <v>0</v>
      </c>
      <c r="U2516" t="e">
        <f>(VLOOKUP(F2516,tarifas!$C$7:$D$10,2,FALSE)+tarifas!$D$21)*datos!P2516</f>
        <v>#N/A</v>
      </c>
      <c r="V2516" t="e">
        <f t="shared" si="363"/>
        <v>#N/A</v>
      </c>
      <c r="W2516">
        <f t="shared" si="364"/>
        <v>0</v>
      </c>
    </row>
    <row r="2517" spans="1:23" x14ac:dyDescent="0.25">
      <c r="A2517">
        <f t="shared" si="357"/>
        <v>104</v>
      </c>
      <c r="B2517">
        <f t="shared" si="358"/>
        <v>4</v>
      </c>
      <c r="C2517" s="1">
        <f t="shared" si="365"/>
        <v>41744.416666660589</v>
      </c>
      <c r="D2517" s="7">
        <v>455.13636363636357</v>
      </c>
      <c r="E2517" s="7"/>
      <c r="G2517">
        <v>40.4</v>
      </c>
      <c r="H2517" s="12">
        <v>532.71121119606391</v>
      </c>
      <c r="I2517" s="13">
        <f>$D$2*tarifas!$D$12/24</f>
        <v>1.4541666666666666</v>
      </c>
      <c r="J2517" s="13" t="e">
        <f>VLOOKUP(E2517&amp;" "&amp;F2517,tarifas!$A$13:$D$20,4,FALSE)*H2517</f>
        <v>#N/A</v>
      </c>
      <c r="K2517" s="13">
        <f>IF(F2517="COD1",tarifas!$D$11*(SUMIFS($H$11:$H$8770,$F$11:$F$8770,"=COD1",$B$11:$B$8770,"="&amp;B2517)/COUNTIFS($F$11:$F$8770,"=COD1",$B$11:$B$8770,"="&amp;B2517))/COUNTIFS($A$11:$A$8770,"="&amp;A2517,$F$11:$F$8770,"=COD1"),0)</f>
        <v>0</v>
      </c>
      <c r="L2517" s="13" t="e">
        <f>(VLOOKUP(F2517,tarifas!$C$7:$D$10,2,FALSE)+tarifas!$D$21)*datos!H2517</f>
        <v>#N/A</v>
      </c>
      <c r="M2517">
        <v>470.57827000000003</v>
      </c>
      <c r="N2517" s="13" t="e">
        <f t="shared" si="359"/>
        <v>#N/A</v>
      </c>
      <c r="O2517">
        <f t="shared" si="360"/>
        <v>470.57827000000003</v>
      </c>
      <c r="P2517" s="12">
        <f t="shared" si="361"/>
        <v>62.132941196063882</v>
      </c>
      <c r="Q2517">
        <f t="shared" si="362"/>
        <v>0</v>
      </c>
      <c r="R2517">
        <f>$D$2*tarifas!$D$12/24</f>
        <v>1.4541666666666666</v>
      </c>
      <c r="S2517" t="e">
        <f>VLOOKUP(E2517&amp;" "&amp;F2517,tarifas!$A$13:$D$20,4,FALSE)*P2517</f>
        <v>#N/A</v>
      </c>
      <c r="T2517">
        <f>IF(F2517="COD1",tarifas!$D$11*(SUMIFS($P$11:$P$8770,$F$11:$F$8770,"=COD1",$B$11:$B$8770,"="&amp;B2517)/COUNTIFS($F$11:$F$8770,"=COD1",$B$11:$B$8770,"="&amp;B2517))/COUNTIFS($A$11:$A$8770,"="&amp;A2517,$F$11:$F$8770,"=COD1"),0)</f>
        <v>0</v>
      </c>
      <c r="U2517" t="e">
        <f>(VLOOKUP(F2517,tarifas!$C$7:$D$10,2,FALSE)+tarifas!$D$21)*datos!P2517</f>
        <v>#N/A</v>
      </c>
      <c r="V2517" t="e">
        <f t="shared" si="363"/>
        <v>#N/A</v>
      </c>
      <c r="W2517">
        <f t="shared" si="364"/>
        <v>0</v>
      </c>
    </row>
    <row r="2518" spans="1:23" x14ac:dyDescent="0.25">
      <c r="A2518">
        <f t="shared" si="357"/>
        <v>104</v>
      </c>
      <c r="B2518">
        <f t="shared" si="358"/>
        <v>4</v>
      </c>
      <c r="C2518" s="1">
        <f t="shared" si="365"/>
        <v>41744.458333327253</v>
      </c>
      <c r="D2518" s="7">
        <v>618.18181818181813</v>
      </c>
      <c r="E2518" s="7"/>
      <c r="G2518">
        <v>40</v>
      </c>
      <c r="H2518" s="12">
        <v>403.64399926057581</v>
      </c>
      <c r="I2518" s="13">
        <f>$D$2*tarifas!$D$12/24</f>
        <v>1.4541666666666666</v>
      </c>
      <c r="J2518" s="13" t="e">
        <f>VLOOKUP(E2518&amp;" "&amp;F2518,tarifas!$A$13:$D$20,4,FALSE)*H2518</f>
        <v>#N/A</v>
      </c>
      <c r="K2518" s="13">
        <f>IF(F2518="COD1",tarifas!$D$11*(SUMIFS($H$11:$H$8770,$F$11:$F$8770,"=COD1",$B$11:$B$8770,"="&amp;B2518)/COUNTIFS($F$11:$F$8770,"=COD1",$B$11:$B$8770,"="&amp;B2518))/COUNTIFS($A$11:$A$8770,"="&amp;A2518,$F$11:$F$8770,"=COD1"),0)</f>
        <v>0</v>
      </c>
      <c r="L2518" s="13" t="e">
        <f>(VLOOKUP(F2518,tarifas!$C$7:$D$10,2,FALSE)+tarifas!$D$21)*datos!H2518</f>
        <v>#N/A</v>
      </c>
      <c r="M2518">
        <v>502.49748</v>
      </c>
      <c r="N2518" s="13" t="e">
        <f t="shared" si="359"/>
        <v>#N/A</v>
      </c>
      <c r="O2518">
        <f t="shared" si="360"/>
        <v>403.64399926057581</v>
      </c>
      <c r="P2518" s="12">
        <f t="shared" si="361"/>
        <v>0</v>
      </c>
      <c r="Q2518">
        <f t="shared" si="362"/>
        <v>98.853480739424185</v>
      </c>
      <c r="R2518">
        <f>$D$2*tarifas!$D$12/24</f>
        <v>1.4541666666666666</v>
      </c>
      <c r="S2518" t="e">
        <f>VLOOKUP(E2518&amp;" "&amp;F2518,tarifas!$A$13:$D$20,4,FALSE)*P2518</f>
        <v>#N/A</v>
      </c>
      <c r="T2518">
        <f>IF(F2518="COD1",tarifas!$D$11*(SUMIFS($P$11:$P$8770,$F$11:$F$8770,"=COD1",$B$11:$B$8770,"="&amp;B2518)/COUNTIFS($F$11:$F$8770,"=COD1",$B$11:$B$8770,"="&amp;B2518))/COUNTIFS($A$11:$A$8770,"="&amp;A2518,$F$11:$F$8770,"=COD1"),0)</f>
        <v>0</v>
      </c>
      <c r="U2518" t="e">
        <f>(VLOOKUP(F2518,tarifas!$C$7:$D$10,2,FALSE)+tarifas!$D$21)*datos!P2518</f>
        <v>#N/A</v>
      </c>
      <c r="V2518" t="e">
        <f t="shared" si="363"/>
        <v>#N/A</v>
      </c>
      <c r="W2518">
        <f t="shared" si="364"/>
        <v>3.5587253066192703</v>
      </c>
    </row>
    <row r="2519" spans="1:23" x14ac:dyDescent="0.25">
      <c r="A2519">
        <f t="shared" si="357"/>
        <v>104</v>
      </c>
      <c r="B2519">
        <f t="shared" si="358"/>
        <v>4</v>
      </c>
      <c r="C2519" s="1">
        <f t="shared" si="365"/>
        <v>41744.499999993917</v>
      </c>
      <c r="D2519" s="7">
        <v>444.57575757575756</v>
      </c>
      <c r="E2519" s="7"/>
      <c r="G2519">
        <v>39.07</v>
      </c>
      <c r="H2519" s="12">
        <v>390.00681265111746</v>
      </c>
      <c r="I2519" s="13">
        <f>$D$2*tarifas!$D$12/24</f>
        <v>1.4541666666666666</v>
      </c>
      <c r="J2519" s="13" t="e">
        <f>VLOOKUP(E2519&amp;" "&amp;F2519,tarifas!$A$13:$D$20,4,FALSE)*H2519</f>
        <v>#N/A</v>
      </c>
      <c r="K2519" s="13">
        <f>IF(F2519="COD1",tarifas!$D$11*(SUMIFS($H$11:$H$8770,$F$11:$F$8770,"=COD1",$B$11:$B$8770,"="&amp;B2519)/COUNTIFS($F$11:$F$8770,"=COD1",$B$11:$B$8770,"="&amp;B2519))/COUNTIFS($A$11:$A$8770,"="&amp;A2519,$F$11:$F$8770,"=COD1"),0)</f>
        <v>0</v>
      </c>
      <c r="L2519" s="13" t="e">
        <f>(VLOOKUP(F2519,tarifas!$C$7:$D$10,2,FALSE)+tarifas!$D$21)*datos!H2519</f>
        <v>#N/A</v>
      </c>
      <c r="M2519">
        <v>410.95265999999998</v>
      </c>
      <c r="N2519" s="13" t="e">
        <f t="shared" si="359"/>
        <v>#N/A</v>
      </c>
      <c r="O2519">
        <f t="shared" si="360"/>
        <v>390.00681265111746</v>
      </c>
      <c r="P2519" s="12">
        <f t="shared" si="361"/>
        <v>0</v>
      </c>
      <c r="Q2519">
        <f t="shared" si="362"/>
        <v>20.945847348882523</v>
      </c>
      <c r="R2519">
        <f>$D$2*tarifas!$D$12/24</f>
        <v>1.4541666666666666</v>
      </c>
      <c r="S2519" t="e">
        <f>VLOOKUP(E2519&amp;" "&amp;F2519,tarifas!$A$13:$D$20,4,FALSE)*P2519</f>
        <v>#N/A</v>
      </c>
      <c r="T2519">
        <f>IF(F2519="COD1",tarifas!$D$11*(SUMIFS($P$11:$P$8770,$F$11:$F$8770,"=COD1",$B$11:$B$8770,"="&amp;B2519)/COUNTIFS($F$11:$F$8770,"=COD1",$B$11:$B$8770,"="&amp;B2519))/COUNTIFS($A$11:$A$8770,"="&amp;A2519,$F$11:$F$8770,"=COD1"),0)</f>
        <v>0</v>
      </c>
      <c r="U2519" t="e">
        <f>(VLOOKUP(F2519,tarifas!$C$7:$D$10,2,FALSE)+tarifas!$D$21)*datos!P2519</f>
        <v>#N/A</v>
      </c>
      <c r="V2519" t="e">
        <f t="shared" si="363"/>
        <v>#N/A</v>
      </c>
      <c r="W2519">
        <f t="shared" si="364"/>
        <v>0.73651883032875631</v>
      </c>
    </row>
    <row r="2520" spans="1:23" x14ac:dyDescent="0.25">
      <c r="A2520">
        <f t="shared" si="357"/>
        <v>104</v>
      </c>
      <c r="B2520">
        <f t="shared" si="358"/>
        <v>4</v>
      </c>
      <c r="C2520" s="1">
        <f t="shared" si="365"/>
        <v>41744.541666660582</v>
      </c>
      <c r="D2520" s="7">
        <v>461.31818181818181</v>
      </c>
      <c r="E2520" s="7"/>
      <c r="G2520">
        <v>37.5</v>
      </c>
      <c r="H2520" s="12">
        <v>528.08548471128813</v>
      </c>
      <c r="I2520" s="13">
        <f>$D$2*tarifas!$D$12/24</f>
        <v>1.4541666666666666</v>
      </c>
      <c r="J2520" s="13" t="e">
        <f>VLOOKUP(E2520&amp;" "&amp;F2520,tarifas!$A$13:$D$20,4,FALSE)*H2520</f>
        <v>#N/A</v>
      </c>
      <c r="K2520" s="13">
        <f>IF(F2520="COD1",tarifas!$D$11*(SUMIFS($H$11:$H$8770,$F$11:$F$8770,"=COD1",$B$11:$B$8770,"="&amp;B2520)/COUNTIFS($F$11:$F$8770,"=COD1",$B$11:$B$8770,"="&amp;B2520))/COUNTIFS($A$11:$A$8770,"="&amp;A2520,$F$11:$F$8770,"=COD1"),0)</f>
        <v>0</v>
      </c>
      <c r="L2520" s="13" t="e">
        <f>(VLOOKUP(F2520,tarifas!$C$7:$D$10,2,FALSE)+tarifas!$D$21)*datos!H2520</f>
        <v>#N/A</v>
      </c>
      <c r="M2520">
        <v>485.32643000000002</v>
      </c>
      <c r="N2520" s="13" t="e">
        <f t="shared" si="359"/>
        <v>#N/A</v>
      </c>
      <c r="O2520">
        <f t="shared" si="360"/>
        <v>485.32643000000002</v>
      </c>
      <c r="P2520" s="12">
        <f t="shared" si="361"/>
        <v>42.759054711288115</v>
      </c>
      <c r="Q2520">
        <f t="shared" si="362"/>
        <v>0</v>
      </c>
      <c r="R2520">
        <f>$D$2*tarifas!$D$12/24</f>
        <v>1.4541666666666666</v>
      </c>
      <c r="S2520" t="e">
        <f>VLOOKUP(E2520&amp;" "&amp;F2520,tarifas!$A$13:$D$20,4,FALSE)*P2520</f>
        <v>#N/A</v>
      </c>
      <c r="T2520">
        <f>IF(F2520="COD1",tarifas!$D$11*(SUMIFS($P$11:$P$8770,$F$11:$F$8770,"=COD1",$B$11:$B$8770,"="&amp;B2520)/COUNTIFS($F$11:$F$8770,"=COD1",$B$11:$B$8770,"="&amp;B2520))/COUNTIFS($A$11:$A$8770,"="&amp;A2520,$F$11:$F$8770,"=COD1"),0)</f>
        <v>0</v>
      </c>
      <c r="U2520" t="e">
        <f>(VLOOKUP(F2520,tarifas!$C$7:$D$10,2,FALSE)+tarifas!$D$21)*datos!P2520</f>
        <v>#N/A</v>
      </c>
      <c r="V2520" t="e">
        <f t="shared" si="363"/>
        <v>#N/A</v>
      </c>
      <c r="W2520">
        <f t="shared" si="364"/>
        <v>0</v>
      </c>
    </row>
    <row r="2521" spans="1:23" x14ac:dyDescent="0.25">
      <c r="A2521">
        <f t="shared" si="357"/>
        <v>104</v>
      </c>
      <c r="B2521">
        <f t="shared" si="358"/>
        <v>4</v>
      </c>
      <c r="C2521" s="1">
        <f t="shared" si="365"/>
        <v>41744.583333327246</v>
      </c>
      <c r="D2521" s="7">
        <v>692.10606060606062</v>
      </c>
      <c r="E2521" s="7"/>
      <c r="G2521">
        <v>37.5</v>
      </c>
      <c r="H2521" s="12">
        <v>590.71518443110028</v>
      </c>
      <c r="I2521" s="13">
        <f>$D$2*tarifas!$D$12/24</f>
        <v>1.4541666666666666</v>
      </c>
      <c r="J2521" s="13" t="e">
        <f>VLOOKUP(E2521&amp;" "&amp;F2521,tarifas!$A$13:$D$20,4,FALSE)*H2521</f>
        <v>#N/A</v>
      </c>
      <c r="K2521" s="13">
        <f>IF(F2521="COD1",tarifas!$D$11*(SUMIFS($H$11:$H$8770,$F$11:$F$8770,"=COD1",$B$11:$B$8770,"="&amp;B2521)/COUNTIFS($F$11:$F$8770,"=COD1",$B$11:$B$8770,"="&amp;B2521))/COUNTIFS($A$11:$A$8770,"="&amp;A2521,$F$11:$F$8770,"=COD1"),0)</f>
        <v>0</v>
      </c>
      <c r="L2521" s="13" t="e">
        <f>(VLOOKUP(F2521,tarifas!$C$7:$D$10,2,FALSE)+tarifas!$D$21)*datos!H2521</f>
        <v>#N/A</v>
      </c>
      <c r="M2521">
        <v>430.11078999999995</v>
      </c>
      <c r="N2521" s="13" t="e">
        <f t="shared" si="359"/>
        <v>#N/A</v>
      </c>
      <c r="O2521">
        <f t="shared" si="360"/>
        <v>430.11078999999995</v>
      </c>
      <c r="P2521" s="12">
        <f t="shared" si="361"/>
        <v>160.60439443110033</v>
      </c>
      <c r="Q2521">
        <f t="shared" si="362"/>
        <v>0</v>
      </c>
      <c r="R2521">
        <f>$D$2*tarifas!$D$12/24</f>
        <v>1.4541666666666666</v>
      </c>
      <c r="S2521" t="e">
        <f>VLOOKUP(E2521&amp;" "&amp;F2521,tarifas!$A$13:$D$20,4,FALSE)*P2521</f>
        <v>#N/A</v>
      </c>
      <c r="T2521">
        <f>IF(F2521="COD1",tarifas!$D$11*(SUMIFS($P$11:$P$8770,$F$11:$F$8770,"=COD1",$B$11:$B$8770,"="&amp;B2521)/COUNTIFS($F$11:$F$8770,"=COD1",$B$11:$B$8770,"="&amp;B2521))/COUNTIFS($A$11:$A$8770,"="&amp;A2521,$F$11:$F$8770,"=COD1"),0)</f>
        <v>0</v>
      </c>
      <c r="U2521" t="e">
        <f>(VLOOKUP(F2521,tarifas!$C$7:$D$10,2,FALSE)+tarifas!$D$21)*datos!P2521</f>
        <v>#N/A</v>
      </c>
      <c r="V2521" t="e">
        <f t="shared" si="363"/>
        <v>#N/A</v>
      </c>
      <c r="W2521">
        <f t="shared" si="364"/>
        <v>0</v>
      </c>
    </row>
    <row r="2522" spans="1:23" x14ac:dyDescent="0.25">
      <c r="A2522">
        <f t="shared" si="357"/>
        <v>104</v>
      </c>
      <c r="B2522">
        <f t="shared" si="358"/>
        <v>4</v>
      </c>
      <c r="C2522" s="1">
        <f t="shared" si="365"/>
        <v>41744.62499999391</v>
      </c>
      <c r="D2522" s="7">
        <v>765.00000000000011</v>
      </c>
      <c r="E2522" s="7"/>
      <c r="G2522">
        <v>36.729999999999997</v>
      </c>
      <c r="H2522" s="12">
        <v>598.55541307557553</v>
      </c>
      <c r="I2522" s="13">
        <f>$D$2*tarifas!$D$12/24</f>
        <v>1.4541666666666666</v>
      </c>
      <c r="J2522" s="13" t="e">
        <f>VLOOKUP(E2522&amp;" "&amp;F2522,tarifas!$A$13:$D$20,4,FALSE)*H2522</f>
        <v>#N/A</v>
      </c>
      <c r="K2522" s="13">
        <f>IF(F2522="COD1",tarifas!$D$11*(SUMIFS($H$11:$H$8770,$F$11:$F$8770,"=COD1",$B$11:$B$8770,"="&amp;B2522)/COUNTIFS($F$11:$F$8770,"=COD1",$B$11:$B$8770,"="&amp;B2522))/COUNTIFS($A$11:$A$8770,"="&amp;A2522,$F$11:$F$8770,"=COD1"),0)</f>
        <v>0</v>
      </c>
      <c r="L2522" s="13" t="e">
        <f>(VLOOKUP(F2522,tarifas!$C$7:$D$10,2,FALSE)+tarifas!$D$21)*datos!H2522</f>
        <v>#N/A</v>
      </c>
      <c r="M2522">
        <v>336.24296000000004</v>
      </c>
      <c r="N2522" s="13" t="e">
        <f t="shared" si="359"/>
        <v>#N/A</v>
      </c>
      <c r="O2522">
        <f t="shared" si="360"/>
        <v>336.24296000000004</v>
      </c>
      <c r="P2522" s="12">
        <f t="shared" si="361"/>
        <v>262.31245307557549</v>
      </c>
      <c r="Q2522">
        <f t="shared" si="362"/>
        <v>0</v>
      </c>
      <c r="R2522">
        <f>$D$2*tarifas!$D$12/24</f>
        <v>1.4541666666666666</v>
      </c>
      <c r="S2522" t="e">
        <f>VLOOKUP(E2522&amp;" "&amp;F2522,tarifas!$A$13:$D$20,4,FALSE)*P2522</f>
        <v>#N/A</v>
      </c>
      <c r="T2522">
        <f>IF(F2522="COD1",tarifas!$D$11*(SUMIFS($P$11:$P$8770,$F$11:$F$8770,"=COD1",$B$11:$B$8770,"="&amp;B2522)/COUNTIFS($F$11:$F$8770,"=COD1",$B$11:$B$8770,"="&amp;B2522))/COUNTIFS($A$11:$A$8770,"="&amp;A2522,$F$11:$F$8770,"=COD1"),0)</f>
        <v>0</v>
      </c>
      <c r="U2522" t="e">
        <f>(VLOOKUP(F2522,tarifas!$C$7:$D$10,2,FALSE)+tarifas!$D$21)*datos!P2522</f>
        <v>#N/A</v>
      </c>
      <c r="V2522" t="e">
        <f t="shared" si="363"/>
        <v>#N/A</v>
      </c>
      <c r="W2522">
        <f t="shared" si="364"/>
        <v>0</v>
      </c>
    </row>
    <row r="2523" spans="1:23" x14ac:dyDescent="0.25">
      <c r="A2523">
        <f t="shared" si="357"/>
        <v>104</v>
      </c>
      <c r="B2523">
        <f t="shared" si="358"/>
        <v>4</v>
      </c>
      <c r="C2523" s="1">
        <f t="shared" si="365"/>
        <v>41744.666666660574</v>
      </c>
      <c r="D2523" s="7">
        <v>645.74242424242425</v>
      </c>
      <c r="E2523" s="7"/>
      <c r="G2523">
        <v>37.29</v>
      </c>
      <c r="H2523" s="12">
        <v>482.46565765233765</v>
      </c>
      <c r="I2523" s="13">
        <f>$D$2*tarifas!$D$12/24</f>
        <v>1.4541666666666666</v>
      </c>
      <c r="J2523" s="13" t="e">
        <f>VLOOKUP(E2523&amp;" "&amp;F2523,tarifas!$A$13:$D$20,4,FALSE)*H2523</f>
        <v>#N/A</v>
      </c>
      <c r="K2523" s="13">
        <f>IF(F2523="COD1",tarifas!$D$11*(SUMIFS($H$11:$H$8770,$F$11:$F$8770,"=COD1",$B$11:$B$8770,"="&amp;B2523)/COUNTIFS($F$11:$F$8770,"=COD1",$B$11:$B$8770,"="&amp;B2523))/COUNTIFS($A$11:$A$8770,"="&amp;A2523,$F$11:$F$8770,"=COD1"),0)</f>
        <v>0</v>
      </c>
      <c r="L2523" s="13" t="e">
        <f>(VLOOKUP(F2523,tarifas!$C$7:$D$10,2,FALSE)+tarifas!$D$21)*datos!H2523</f>
        <v>#N/A</v>
      </c>
      <c r="M2523">
        <v>207.16857000000002</v>
      </c>
      <c r="N2523" s="13" t="e">
        <f t="shared" si="359"/>
        <v>#N/A</v>
      </c>
      <c r="O2523">
        <f t="shared" si="360"/>
        <v>207.16857000000002</v>
      </c>
      <c r="P2523" s="12">
        <f t="shared" si="361"/>
        <v>275.29708765233761</v>
      </c>
      <c r="Q2523">
        <f t="shared" si="362"/>
        <v>0</v>
      </c>
      <c r="R2523">
        <f>$D$2*tarifas!$D$12/24</f>
        <v>1.4541666666666666</v>
      </c>
      <c r="S2523" t="e">
        <f>VLOOKUP(E2523&amp;" "&amp;F2523,tarifas!$A$13:$D$20,4,FALSE)*P2523</f>
        <v>#N/A</v>
      </c>
      <c r="T2523">
        <f>IF(F2523="COD1",tarifas!$D$11*(SUMIFS($P$11:$P$8770,$F$11:$F$8770,"=COD1",$B$11:$B$8770,"="&amp;B2523)/COUNTIFS($F$11:$F$8770,"=COD1",$B$11:$B$8770,"="&amp;B2523))/COUNTIFS($A$11:$A$8770,"="&amp;A2523,$F$11:$F$8770,"=COD1"),0)</f>
        <v>0</v>
      </c>
      <c r="U2523" t="e">
        <f>(VLOOKUP(F2523,tarifas!$C$7:$D$10,2,FALSE)+tarifas!$D$21)*datos!P2523</f>
        <v>#N/A</v>
      </c>
      <c r="V2523" t="e">
        <f t="shared" si="363"/>
        <v>#N/A</v>
      </c>
      <c r="W2523">
        <f t="shared" si="364"/>
        <v>0</v>
      </c>
    </row>
    <row r="2524" spans="1:23" x14ac:dyDescent="0.25">
      <c r="A2524">
        <f t="shared" si="357"/>
        <v>104</v>
      </c>
      <c r="B2524">
        <f t="shared" si="358"/>
        <v>4</v>
      </c>
      <c r="C2524" s="1">
        <f t="shared" si="365"/>
        <v>41744.708333327239</v>
      </c>
      <c r="D2524" s="7">
        <v>448.43939393939394</v>
      </c>
      <c r="E2524" s="7"/>
      <c r="G2524">
        <v>37.5</v>
      </c>
      <c r="H2524" s="12">
        <v>376.39527601403597</v>
      </c>
      <c r="I2524" s="13">
        <f>$D$2*tarifas!$D$12/24</f>
        <v>1.4541666666666666</v>
      </c>
      <c r="J2524" s="13" t="e">
        <f>VLOOKUP(E2524&amp;" "&amp;F2524,tarifas!$A$13:$D$20,4,FALSE)*H2524</f>
        <v>#N/A</v>
      </c>
      <c r="K2524" s="13">
        <f>IF(F2524="COD1",tarifas!$D$11*(SUMIFS($H$11:$H$8770,$F$11:$F$8770,"=COD1",$B$11:$B$8770,"="&amp;B2524)/COUNTIFS($F$11:$F$8770,"=COD1",$B$11:$B$8770,"="&amp;B2524))/COUNTIFS($A$11:$A$8770,"="&amp;A2524,$F$11:$F$8770,"=COD1"),0)</f>
        <v>0</v>
      </c>
      <c r="L2524" s="13" t="e">
        <f>(VLOOKUP(F2524,tarifas!$C$7:$D$10,2,FALSE)+tarifas!$D$21)*datos!H2524</f>
        <v>#N/A</v>
      </c>
      <c r="M2524">
        <v>63.709569999999999</v>
      </c>
      <c r="N2524" s="13" t="e">
        <f t="shared" si="359"/>
        <v>#N/A</v>
      </c>
      <c r="O2524">
        <f t="shared" si="360"/>
        <v>63.709569999999999</v>
      </c>
      <c r="P2524" s="12">
        <f t="shared" si="361"/>
        <v>312.68570601403599</v>
      </c>
      <c r="Q2524">
        <f t="shared" si="362"/>
        <v>0</v>
      </c>
      <c r="R2524">
        <f>$D$2*tarifas!$D$12/24</f>
        <v>1.4541666666666666</v>
      </c>
      <c r="S2524" t="e">
        <f>VLOOKUP(E2524&amp;" "&amp;F2524,tarifas!$A$13:$D$20,4,FALSE)*P2524</f>
        <v>#N/A</v>
      </c>
      <c r="T2524">
        <f>IF(F2524="COD1",tarifas!$D$11*(SUMIFS($P$11:$P$8770,$F$11:$F$8770,"=COD1",$B$11:$B$8770,"="&amp;B2524)/COUNTIFS($F$11:$F$8770,"=COD1",$B$11:$B$8770,"="&amp;B2524))/COUNTIFS($A$11:$A$8770,"="&amp;A2524,$F$11:$F$8770,"=COD1"),0)</f>
        <v>0</v>
      </c>
      <c r="U2524" t="e">
        <f>(VLOOKUP(F2524,tarifas!$C$7:$D$10,2,FALSE)+tarifas!$D$21)*datos!P2524</f>
        <v>#N/A</v>
      </c>
      <c r="V2524" t="e">
        <f t="shared" si="363"/>
        <v>#N/A</v>
      </c>
      <c r="W2524">
        <f t="shared" si="364"/>
        <v>0</v>
      </c>
    </row>
    <row r="2525" spans="1:23" x14ac:dyDescent="0.25">
      <c r="A2525">
        <f t="shared" si="357"/>
        <v>104</v>
      </c>
      <c r="B2525">
        <f t="shared" si="358"/>
        <v>4</v>
      </c>
      <c r="C2525" s="1">
        <f t="shared" si="365"/>
        <v>41744.749999993903</v>
      </c>
      <c r="D2525" s="7">
        <v>214.04545454545453</v>
      </c>
      <c r="E2525" s="7"/>
      <c r="G2525">
        <v>38.01</v>
      </c>
      <c r="H2525" s="12">
        <v>278.40442677346402</v>
      </c>
      <c r="I2525" s="13">
        <f>$D$2*tarifas!$D$12/24</f>
        <v>1.4541666666666666</v>
      </c>
      <c r="J2525" s="13" t="e">
        <f>VLOOKUP(E2525&amp;" "&amp;F2525,tarifas!$A$13:$D$20,4,FALSE)*H2525</f>
        <v>#N/A</v>
      </c>
      <c r="K2525" s="13">
        <f>IF(F2525="COD1",tarifas!$D$11*(SUMIFS($H$11:$H$8770,$F$11:$F$8770,"=COD1",$B$11:$B$8770,"="&amp;B2525)/COUNTIFS($F$11:$F$8770,"=COD1",$B$11:$B$8770,"="&amp;B2525))/COUNTIFS($A$11:$A$8770,"="&amp;A2525,$F$11:$F$8770,"=COD1"),0)</f>
        <v>0</v>
      </c>
      <c r="L2525" s="13" t="e">
        <f>(VLOOKUP(F2525,tarifas!$C$7:$D$10,2,FALSE)+tarifas!$D$21)*datos!H2525</f>
        <v>#N/A</v>
      </c>
      <c r="M2525">
        <v>1.5864100000000001</v>
      </c>
      <c r="N2525" s="13" t="e">
        <f t="shared" si="359"/>
        <v>#N/A</v>
      </c>
      <c r="O2525">
        <f t="shared" si="360"/>
        <v>1.5864100000000001</v>
      </c>
      <c r="P2525" s="12">
        <f t="shared" si="361"/>
        <v>276.81801677346402</v>
      </c>
      <c r="Q2525">
        <f t="shared" si="362"/>
        <v>0</v>
      </c>
      <c r="R2525">
        <f>$D$2*tarifas!$D$12/24</f>
        <v>1.4541666666666666</v>
      </c>
      <c r="S2525" t="e">
        <f>VLOOKUP(E2525&amp;" "&amp;F2525,tarifas!$A$13:$D$20,4,FALSE)*P2525</f>
        <v>#N/A</v>
      </c>
      <c r="T2525">
        <f>IF(F2525="COD1",tarifas!$D$11*(SUMIFS($P$11:$P$8770,$F$11:$F$8770,"=COD1",$B$11:$B$8770,"="&amp;B2525)/COUNTIFS($F$11:$F$8770,"=COD1",$B$11:$B$8770,"="&amp;B2525))/COUNTIFS($A$11:$A$8770,"="&amp;A2525,$F$11:$F$8770,"=COD1"),0)</f>
        <v>0</v>
      </c>
      <c r="U2525" t="e">
        <f>(VLOOKUP(F2525,tarifas!$C$7:$D$10,2,FALSE)+tarifas!$D$21)*datos!P2525</f>
        <v>#N/A</v>
      </c>
      <c r="V2525" t="e">
        <f t="shared" si="363"/>
        <v>#N/A</v>
      </c>
      <c r="W2525">
        <f t="shared" si="364"/>
        <v>0</v>
      </c>
    </row>
    <row r="2526" spans="1:23" x14ac:dyDescent="0.25">
      <c r="A2526">
        <f t="shared" si="357"/>
        <v>104</v>
      </c>
      <c r="B2526">
        <f t="shared" si="358"/>
        <v>4</v>
      </c>
      <c r="C2526" s="1">
        <f t="shared" si="365"/>
        <v>41744.791666660567</v>
      </c>
      <c r="D2526" s="7">
        <v>25.500000000000004</v>
      </c>
      <c r="E2526" s="7"/>
      <c r="G2526">
        <v>41.35</v>
      </c>
      <c r="H2526" s="12">
        <v>226.2032171338308</v>
      </c>
      <c r="I2526" s="13">
        <f>$D$2*tarifas!$D$12/24</f>
        <v>1.4541666666666666</v>
      </c>
      <c r="J2526" s="13" t="e">
        <f>VLOOKUP(E2526&amp;" "&amp;F2526,tarifas!$A$13:$D$20,4,FALSE)*H2526</f>
        <v>#N/A</v>
      </c>
      <c r="K2526" s="13">
        <f>IF(F2526="COD1",tarifas!$D$11*(SUMIFS($H$11:$H$8770,$F$11:$F$8770,"=COD1",$B$11:$B$8770,"="&amp;B2526)/COUNTIFS($F$11:$F$8770,"=COD1",$B$11:$B$8770,"="&amp;B2526))/COUNTIFS($A$11:$A$8770,"="&amp;A2526,$F$11:$F$8770,"=COD1"),0)</f>
        <v>0</v>
      </c>
      <c r="L2526" s="13" t="e">
        <f>(VLOOKUP(F2526,tarifas!$C$7:$D$10,2,FALSE)+tarifas!$D$21)*datos!H2526</f>
        <v>#N/A</v>
      </c>
      <c r="M2526">
        <v>0</v>
      </c>
      <c r="N2526" s="13" t="e">
        <f t="shared" si="359"/>
        <v>#N/A</v>
      </c>
      <c r="O2526">
        <f t="shared" si="360"/>
        <v>0</v>
      </c>
      <c r="P2526" s="12">
        <f t="shared" si="361"/>
        <v>226.2032171338308</v>
      </c>
      <c r="Q2526">
        <f t="shared" si="362"/>
        <v>0</v>
      </c>
      <c r="R2526">
        <f>$D$2*tarifas!$D$12/24</f>
        <v>1.4541666666666666</v>
      </c>
      <c r="S2526" t="e">
        <f>VLOOKUP(E2526&amp;" "&amp;F2526,tarifas!$A$13:$D$20,4,FALSE)*P2526</f>
        <v>#N/A</v>
      </c>
      <c r="T2526">
        <f>IF(F2526="COD1",tarifas!$D$11*(SUMIFS($P$11:$P$8770,$F$11:$F$8770,"=COD1",$B$11:$B$8770,"="&amp;B2526)/COUNTIFS($F$11:$F$8770,"=COD1",$B$11:$B$8770,"="&amp;B2526))/COUNTIFS($A$11:$A$8770,"="&amp;A2526,$F$11:$F$8770,"=COD1"),0)</f>
        <v>0</v>
      </c>
      <c r="U2526" t="e">
        <f>(VLOOKUP(F2526,tarifas!$C$7:$D$10,2,FALSE)+tarifas!$D$21)*datos!P2526</f>
        <v>#N/A</v>
      </c>
      <c r="V2526" t="e">
        <f t="shared" si="363"/>
        <v>#N/A</v>
      </c>
      <c r="W2526">
        <f t="shared" si="364"/>
        <v>0</v>
      </c>
    </row>
    <row r="2527" spans="1:23" x14ac:dyDescent="0.25">
      <c r="A2527">
        <f t="shared" si="357"/>
        <v>104</v>
      </c>
      <c r="B2527">
        <f t="shared" si="358"/>
        <v>4</v>
      </c>
      <c r="C2527" s="1">
        <f t="shared" si="365"/>
        <v>41744.833333327231</v>
      </c>
      <c r="D2527" s="7">
        <v>0</v>
      </c>
      <c r="E2527" s="7"/>
      <c r="G2527">
        <v>44.34</v>
      </c>
      <c r="H2527" s="12">
        <v>209.73007760382455</v>
      </c>
      <c r="I2527" s="13">
        <f>$D$2*tarifas!$D$12/24</f>
        <v>1.4541666666666666</v>
      </c>
      <c r="J2527" s="13" t="e">
        <f>VLOOKUP(E2527&amp;" "&amp;F2527,tarifas!$A$13:$D$20,4,FALSE)*H2527</f>
        <v>#N/A</v>
      </c>
      <c r="K2527" s="13">
        <f>IF(F2527="COD1",tarifas!$D$11*(SUMIFS($H$11:$H$8770,$F$11:$F$8770,"=COD1",$B$11:$B$8770,"="&amp;B2527)/COUNTIFS($F$11:$F$8770,"=COD1",$B$11:$B$8770,"="&amp;B2527))/COUNTIFS($A$11:$A$8770,"="&amp;A2527,$F$11:$F$8770,"=COD1"),0)</f>
        <v>0</v>
      </c>
      <c r="L2527" s="13" t="e">
        <f>(VLOOKUP(F2527,tarifas!$C$7:$D$10,2,FALSE)+tarifas!$D$21)*datos!H2527</f>
        <v>#N/A</v>
      </c>
      <c r="M2527">
        <v>0</v>
      </c>
      <c r="N2527" s="13" t="e">
        <f t="shared" si="359"/>
        <v>#N/A</v>
      </c>
      <c r="O2527">
        <f t="shared" si="360"/>
        <v>0</v>
      </c>
      <c r="P2527" s="12">
        <f t="shared" si="361"/>
        <v>209.73007760382455</v>
      </c>
      <c r="Q2527">
        <f t="shared" si="362"/>
        <v>0</v>
      </c>
      <c r="R2527">
        <f>$D$2*tarifas!$D$12/24</f>
        <v>1.4541666666666666</v>
      </c>
      <c r="S2527" t="e">
        <f>VLOOKUP(E2527&amp;" "&amp;F2527,tarifas!$A$13:$D$20,4,FALSE)*P2527</f>
        <v>#N/A</v>
      </c>
      <c r="T2527">
        <f>IF(F2527="COD1",tarifas!$D$11*(SUMIFS($P$11:$P$8770,$F$11:$F$8770,"=COD1",$B$11:$B$8770,"="&amp;B2527)/COUNTIFS($F$11:$F$8770,"=COD1",$B$11:$B$8770,"="&amp;B2527))/COUNTIFS($A$11:$A$8770,"="&amp;A2527,$F$11:$F$8770,"=COD1"),0)</f>
        <v>0</v>
      </c>
      <c r="U2527" t="e">
        <f>(VLOOKUP(F2527,tarifas!$C$7:$D$10,2,FALSE)+tarifas!$D$21)*datos!P2527</f>
        <v>#N/A</v>
      </c>
      <c r="V2527" t="e">
        <f t="shared" si="363"/>
        <v>#N/A</v>
      </c>
      <c r="W2527">
        <f t="shared" si="364"/>
        <v>0</v>
      </c>
    </row>
    <row r="2528" spans="1:23" x14ac:dyDescent="0.25">
      <c r="A2528">
        <f t="shared" si="357"/>
        <v>104</v>
      </c>
      <c r="B2528">
        <f t="shared" si="358"/>
        <v>4</v>
      </c>
      <c r="C2528" s="1">
        <f t="shared" si="365"/>
        <v>41744.874999993895</v>
      </c>
      <c r="D2528" s="7">
        <v>0</v>
      </c>
      <c r="E2528" s="7"/>
      <c r="G2528">
        <v>41.5</v>
      </c>
      <c r="H2528" s="12">
        <v>215.8446547357953</v>
      </c>
      <c r="I2528" s="13">
        <f>$D$2*tarifas!$D$12/24</f>
        <v>1.4541666666666666</v>
      </c>
      <c r="J2528" s="13" t="e">
        <f>VLOOKUP(E2528&amp;" "&amp;F2528,tarifas!$A$13:$D$20,4,FALSE)*H2528</f>
        <v>#N/A</v>
      </c>
      <c r="K2528" s="13">
        <f>IF(F2528="COD1",tarifas!$D$11*(SUMIFS($H$11:$H$8770,$F$11:$F$8770,"=COD1",$B$11:$B$8770,"="&amp;B2528)/COUNTIFS($F$11:$F$8770,"=COD1",$B$11:$B$8770,"="&amp;B2528))/COUNTIFS($A$11:$A$8770,"="&amp;A2528,$F$11:$F$8770,"=COD1"),0)</f>
        <v>0</v>
      </c>
      <c r="L2528" s="13" t="e">
        <f>(VLOOKUP(F2528,tarifas!$C$7:$D$10,2,FALSE)+tarifas!$D$21)*datos!H2528</f>
        <v>#N/A</v>
      </c>
      <c r="M2528">
        <v>0</v>
      </c>
      <c r="N2528" s="13" t="e">
        <f t="shared" si="359"/>
        <v>#N/A</v>
      </c>
      <c r="O2528">
        <f t="shared" si="360"/>
        <v>0</v>
      </c>
      <c r="P2528" s="12">
        <f t="shared" si="361"/>
        <v>215.8446547357953</v>
      </c>
      <c r="Q2528">
        <f t="shared" si="362"/>
        <v>0</v>
      </c>
      <c r="R2528">
        <f>$D$2*tarifas!$D$12/24</f>
        <v>1.4541666666666666</v>
      </c>
      <c r="S2528" t="e">
        <f>VLOOKUP(E2528&amp;" "&amp;F2528,tarifas!$A$13:$D$20,4,FALSE)*P2528</f>
        <v>#N/A</v>
      </c>
      <c r="T2528">
        <f>IF(F2528="COD1",tarifas!$D$11*(SUMIFS($P$11:$P$8770,$F$11:$F$8770,"=COD1",$B$11:$B$8770,"="&amp;B2528)/COUNTIFS($F$11:$F$8770,"=COD1",$B$11:$B$8770,"="&amp;B2528))/COUNTIFS($A$11:$A$8770,"="&amp;A2528,$F$11:$F$8770,"=COD1"),0)</f>
        <v>0</v>
      </c>
      <c r="U2528" t="e">
        <f>(VLOOKUP(F2528,tarifas!$C$7:$D$10,2,FALSE)+tarifas!$D$21)*datos!P2528</f>
        <v>#N/A</v>
      </c>
      <c r="V2528" t="e">
        <f t="shared" si="363"/>
        <v>#N/A</v>
      </c>
      <c r="W2528">
        <f t="shared" si="364"/>
        <v>0</v>
      </c>
    </row>
    <row r="2529" spans="1:23" x14ac:dyDescent="0.25">
      <c r="A2529">
        <f t="shared" si="357"/>
        <v>104</v>
      </c>
      <c r="B2529">
        <f t="shared" si="358"/>
        <v>4</v>
      </c>
      <c r="C2529" s="1">
        <f t="shared" si="365"/>
        <v>41744.91666666056</v>
      </c>
      <c r="D2529" s="7">
        <v>0</v>
      </c>
      <c r="E2529" s="7"/>
      <c r="G2529">
        <v>38.770000000000003</v>
      </c>
      <c r="H2529" s="12">
        <v>213.45440682960026</v>
      </c>
      <c r="I2529" s="13">
        <f>$D$2*tarifas!$D$12/24</f>
        <v>1.4541666666666666</v>
      </c>
      <c r="J2529" s="13" t="e">
        <f>VLOOKUP(E2529&amp;" "&amp;F2529,tarifas!$A$13:$D$20,4,FALSE)*H2529</f>
        <v>#N/A</v>
      </c>
      <c r="K2529" s="13">
        <f>IF(F2529="COD1",tarifas!$D$11*(SUMIFS($H$11:$H$8770,$F$11:$F$8770,"=COD1",$B$11:$B$8770,"="&amp;B2529)/COUNTIFS($F$11:$F$8770,"=COD1",$B$11:$B$8770,"="&amp;B2529))/COUNTIFS($A$11:$A$8770,"="&amp;A2529,$F$11:$F$8770,"=COD1"),0)</f>
        <v>0</v>
      </c>
      <c r="L2529" s="13" t="e">
        <f>(VLOOKUP(F2529,tarifas!$C$7:$D$10,2,FALSE)+tarifas!$D$21)*datos!H2529</f>
        <v>#N/A</v>
      </c>
      <c r="M2529">
        <v>0</v>
      </c>
      <c r="N2529" s="13" t="e">
        <f t="shared" si="359"/>
        <v>#N/A</v>
      </c>
      <c r="O2529">
        <f t="shared" si="360"/>
        <v>0</v>
      </c>
      <c r="P2529" s="12">
        <f t="shared" si="361"/>
        <v>213.45440682960026</v>
      </c>
      <c r="Q2529">
        <f t="shared" si="362"/>
        <v>0</v>
      </c>
      <c r="R2529">
        <f>$D$2*tarifas!$D$12/24</f>
        <v>1.4541666666666666</v>
      </c>
      <c r="S2529" t="e">
        <f>VLOOKUP(E2529&amp;" "&amp;F2529,tarifas!$A$13:$D$20,4,FALSE)*P2529</f>
        <v>#N/A</v>
      </c>
      <c r="T2529">
        <f>IF(F2529="COD1",tarifas!$D$11*(SUMIFS($P$11:$P$8770,$F$11:$F$8770,"=COD1",$B$11:$B$8770,"="&amp;B2529)/COUNTIFS($F$11:$F$8770,"=COD1",$B$11:$B$8770,"="&amp;B2529))/COUNTIFS($A$11:$A$8770,"="&amp;A2529,$F$11:$F$8770,"=COD1"),0)</f>
        <v>0</v>
      </c>
      <c r="U2529" t="e">
        <f>(VLOOKUP(F2529,tarifas!$C$7:$D$10,2,FALSE)+tarifas!$D$21)*datos!P2529</f>
        <v>#N/A</v>
      </c>
      <c r="V2529" t="e">
        <f t="shared" si="363"/>
        <v>#N/A</v>
      </c>
      <c r="W2529">
        <f t="shared" si="364"/>
        <v>0</v>
      </c>
    </row>
    <row r="2530" spans="1:23" x14ac:dyDescent="0.25">
      <c r="A2530">
        <f t="shared" si="357"/>
        <v>104</v>
      </c>
      <c r="B2530">
        <f t="shared" si="358"/>
        <v>4</v>
      </c>
      <c r="C2530" s="1">
        <f t="shared" si="365"/>
        <v>41744.958333327224</v>
      </c>
      <c r="D2530" s="7">
        <v>0</v>
      </c>
      <c r="E2530" s="7"/>
      <c r="G2530">
        <v>38.01</v>
      </c>
      <c r="H2530" s="12">
        <v>205.49346022390955</v>
      </c>
      <c r="I2530" s="13">
        <f>$D$2*tarifas!$D$12/24</f>
        <v>1.4541666666666666</v>
      </c>
      <c r="J2530" s="13" t="e">
        <f>VLOOKUP(E2530&amp;" "&amp;F2530,tarifas!$A$13:$D$20,4,FALSE)*H2530</f>
        <v>#N/A</v>
      </c>
      <c r="K2530" s="13">
        <f>IF(F2530="COD1",tarifas!$D$11*(SUMIFS($H$11:$H$8770,$F$11:$F$8770,"=COD1",$B$11:$B$8770,"="&amp;B2530)/COUNTIFS($F$11:$F$8770,"=COD1",$B$11:$B$8770,"="&amp;B2530))/COUNTIFS($A$11:$A$8770,"="&amp;A2530,$F$11:$F$8770,"=COD1"),0)</f>
        <v>0</v>
      </c>
      <c r="L2530" s="13" t="e">
        <f>(VLOOKUP(F2530,tarifas!$C$7:$D$10,2,FALSE)+tarifas!$D$21)*datos!H2530</f>
        <v>#N/A</v>
      </c>
      <c r="M2530">
        <v>0</v>
      </c>
      <c r="N2530" s="13" t="e">
        <f t="shared" si="359"/>
        <v>#N/A</v>
      </c>
      <c r="O2530">
        <f t="shared" si="360"/>
        <v>0</v>
      </c>
      <c r="P2530" s="12">
        <f t="shared" si="361"/>
        <v>205.49346022390955</v>
      </c>
      <c r="Q2530">
        <f t="shared" si="362"/>
        <v>0</v>
      </c>
      <c r="R2530">
        <f>$D$2*tarifas!$D$12/24</f>
        <v>1.4541666666666666</v>
      </c>
      <c r="S2530" t="e">
        <f>VLOOKUP(E2530&amp;" "&amp;F2530,tarifas!$A$13:$D$20,4,FALSE)*P2530</f>
        <v>#N/A</v>
      </c>
      <c r="T2530">
        <f>IF(F2530="COD1",tarifas!$D$11*(SUMIFS($P$11:$P$8770,$F$11:$F$8770,"=COD1",$B$11:$B$8770,"="&amp;B2530)/COUNTIFS($F$11:$F$8770,"=COD1",$B$11:$B$8770,"="&amp;B2530))/COUNTIFS($A$11:$A$8770,"="&amp;A2530,$F$11:$F$8770,"=COD1"),0)</f>
        <v>0</v>
      </c>
      <c r="U2530" t="e">
        <f>(VLOOKUP(F2530,tarifas!$C$7:$D$10,2,FALSE)+tarifas!$D$21)*datos!P2530</f>
        <v>#N/A</v>
      </c>
      <c r="V2530" t="e">
        <f t="shared" si="363"/>
        <v>#N/A</v>
      </c>
      <c r="W2530">
        <f t="shared" si="364"/>
        <v>0</v>
      </c>
    </row>
    <row r="2531" spans="1:23" x14ac:dyDescent="0.25">
      <c r="A2531">
        <f t="shared" si="357"/>
        <v>105</v>
      </c>
      <c r="B2531">
        <f t="shared" si="358"/>
        <v>4</v>
      </c>
      <c r="C2531" s="1">
        <f t="shared" si="365"/>
        <v>41744.999999993888</v>
      </c>
      <c r="D2531" s="7">
        <v>0</v>
      </c>
      <c r="E2531" s="7"/>
      <c r="G2531">
        <v>37.1</v>
      </c>
      <c r="H2531" s="12">
        <v>203.08873173224521</v>
      </c>
      <c r="I2531" s="13">
        <f>$D$2*tarifas!$D$12/24</f>
        <v>1.4541666666666666</v>
      </c>
      <c r="J2531" s="13" t="e">
        <f>VLOOKUP(E2531&amp;" "&amp;F2531,tarifas!$A$13:$D$20,4,FALSE)*H2531</f>
        <v>#N/A</v>
      </c>
      <c r="K2531" s="13">
        <f>IF(F2531="COD1",tarifas!$D$11*(SUMIFS($H$11:$H$8770,$F$11:$F$8770,"=COD1",$B$11:$B$8770,"="&amp;B2531)/COUNTIFS($F$11:$F$8770,"=COD1",$B$11:$B$8770,"="&amp;B2531))/COUNTIFS($A$11:$A$8770,"="&amp;A2531,$F$11:$F$8770,"=COD1"),0)</f>
        <v>0</v>
      </c>
      <c r="L2531" s="13" t="e">
        <f>(VLOOKUP(F2531,tarifas!$C$7:$D$10,2,FALSE)+tarifas!$D$21)*datos!H2531</f>
        <v>#N/A</v>
      </c>
      <c r="M2531">
        <v>0</v>
      </c>
      <c r="N2531" s="13" t="e">
        <f t="shared" si="359"/>
        <v>#N/A</v>
      </c>
      <c r="O2531">
        <f t="shared" si="360"/>
        <v>0</v>
      </c>
      <c r="P2531" s="12">
        <f t="shared" si="361"/>
        <v>203.08873173224521</v>
      </c>
      <c r="Q2531">
        <f t="shared" si="362"/>
        <v>0</v>
      </c>
      <c r="R2531">
        <f>$D$2*tarifas!$D$12/24</f>
        <v>1.4541666666666666</v>
      </c>
      <c r="S2531" t="e">
        <f>VLOOKUP(E2531&amp;" "&amp;F2531,tarifas!$A$13:$D$20,4,FALSE)*P2531</f>
        <v>#N/A</v>
      </c>
      <c r="T2531">
        <f>IF(F2531="COD1",tarifas!$D$11*(SUMIFS($P$11:$P$8770,$F$11:$F$8770,"=COD1",$B$11:$B$8770,"="&amp;B2531)/COUNTIFS($F$11:$F$8770,"=COD1",$B$11:$B$8770,"="&amp;B2531))/COUNTIFS($A$11:$A$8770,"="&amp;A2531,$F$11:$F$8770,"=COD1"),0)</f>
        <v>0</v>
      </c>
      <c r="U2531" t="e">
        <f>(VLOOKUP(F2531,tarifas!$C$7:$D$10,2,FALSE)+tarifas!$D$21)*datos!P2531</f>
        <v>#N/A</v>
      </c>
      <c r="V2531" t="e">
        <f t="shared" si="363"/>
        <v>#N/A</v>
      </c>
      <c r="W2531">
        <f t="shared" si="364"/>
        <v>0</v>
      </c>
    </row>
    <row r="2532" spans="1:23" x14ac:dyDescent="0.25">
      <c r="A2532">
        <f t="shared" si="357"/>
        <v>105</v>
      </c>
      <c r="B2532">
        <f t="shared" si="358"/>
        <v>4</v>
      </c>
      <c r="C2532" s="1">
        <f t="shared" si="365"/>
        <v>41745.041666660552</v>
      </c>
      <c r="D2532" s="7">
        <v>0</v>
      </c>
      <c r="E2532" s="7"/>
      <c r="G2532">
        <v>32.700000000000003</v>
      </c>
      <c r="H2532" s="12">
        <v>198.62934516425358</v>
      </c>
      <c r="I2532" s="13">
        <f>$D$2*tarifas!$D$12/24</f>
        <v>1.4541666666666666</v>
      </c>
      <c r="J2532" s="13" t="e">
        <f>VLOOKUP(E2532&amp;" "&amp;F2532,tarifas!$A$13:$D$20,4,FALSE)*H2532</f>
        <v>#N/A</v>
      </c>
      <c r="K2532" s="13">
        <f>IF(F2532="COD1",tarifas!$D$11*(SUMIFS($H$11:$H$8770,$F$11:$F$8770,"=COD1",$B$11:$B$8770,"="&amp;B2532)/COUNTIFS($F$11:$F$8770,"=COD1",$B$11:$B$8770,"="&amp;B2532))/COUNTIFS($A$11:$A$8770,"="&amp;A2532,$F$11:$F$8770,"=COD1"),0)</f>
        <v>0</v>
      </c>
      <c r="L2532" s="13" t="e">
        <f>(VLOOKUP(F2532,tarifas!$C$7:$D$10,2,FALSE)+tarifas!$D$21)*datos!H2532</f>
        <v>#N/A</v>
      </c>
      <c r="M2532">
        <v>0</v>
      </c>
      <c r="N2532" s="13" t="e">
        <f t="shared" si="359"/>
        <v>#N/A</v>
      </c>
      <c r="O2532">
        <f t="shared" si="360"/>
        <v>0</v>
      </c>
      <c r="P2532" s="12">
        <f t="shared" si="361"/>
        <v>198.62934516425358</v>
      </c>
      <c r="Q2532">
        <f t="shared" si="362"/>
        <v>0</v>
      </c>
      <c r="R2532">
        <f>$D$2*tarifas!$D$12/24</f>
        <v>1.4541666666666666</v>
      </c>
      <c r="S2532" t="e">
        <f>VLOOKUP(E2532&amp;" "&amp;F2532,tarifas!$A$13:$D$20,4,FALSE)*P2532</f>
        <v>#N/A</v>
      </c>
      <c r="T2532">
        <f>IF(F2532="COD1",tarifas!$D$11*(SUMIFS($P$11:$P$8770,$F$11:$F$8770,"=COD1",$B$11:$B$8770,"="&amp;B2532)/COUNTIFS($F$11:$F$8770,"=COD1",$B$11:$B$8770,"="&amp;B2532))/COUNTIFS($A$11:$A$8770,"="&amp;A2532,$F$11:$F$8770,"=COD1"),0)</f>
        <v>0</v>
      </c>
      <c r="U2532" t="e">
        <f>(VLOOKUP(F2532,tarifas!$C$7:$D$10,2,FALSE)+tarifas!$D$21)*datos!P2532</f>
        <v>#N/A</v>
      </c>
      <c r="V2532" t="e">
        <f t="shared" si="363"/>
        <v>#N/A</v>
      </c>
      <c r="W2532">
        <f t="shared" si="364"/>
        <v>0</v>
      </c>
    </row>
    <row r="2533" spans="1:23" x14ac:dyDescent="0.25">
      <c r="A2533">
        <f t="shared" si="357"/>
        <v>105</v>
      </c>
      <c r="B2533">
        <f t="shared" si="358"/>
        <v>4</v>
      </c>
      <c r="C2533" s="1">
        <f t="shared" si="365"/>
        <v>41745.083333327217</v>
      </c>
      <c r="D2533" s="7">
        <v>0</v>
      </c>
      <c r="E2533" s="7"/>
      <c r="G2533">
        <v>33.4</v>
      </c>
      <c r="H2533" s="12">
        <v>186.12685438804419</v>
      </c>
      <c r="I2533" s="13">
        <f>$D$2*tarifas!$D$12/24</f>
        <v>1.4541666666666666</v>
      </c>
      <c r="J2533" s="13" t="e">
        <f>VLOOKUP(E2533&amp;" "&amp;F2533,tarifas!$A$13:$D$20,4,FALSE)*H2533</f>
        <v>#N/A</v>
      </c>
      <c r="K2533" s="13">
        <f>IF(F2533="COD1",tarifas!$D$11*(SUMIFS($H$11:$H$8770,$F$11:$F$8770,"=COD1",$B$11:$B$8770,"="&amp;B2533)/COUNTIFS($F$11:$F$8770,"=COD1",$B$11:$B$8770,"="&amp;B2533))/COUNTIFS($A$11:$A$8770,"="&amp;A2533,$F$11:$F$8770,"=COD1"),0)</f>
        <v>0</v>
      </c>
      <c r="L2533" s="13" t="e">
        <f>(VLOOKUP(F2533,tarifas!$C$7:$D$10,2,FALSE)+tarifas!$D$21)*datos!H2533</f>
        <v>#N/A</v>
      </c>
      <c r="M2533">
        <v>0</v>
      </c>
      <c r="N2533" s="13" t="e">
        <f t="shared" si="359"/>
        <v>#N/A</v>
      </c>
      <c r="O2533">
        <f t="shared" si="360"/>
        <v>0</v>
      </c>
      <c r="P2533" s="12">
        <f t="shared" si="361"/>
        <v>186.12685438804419</v>
      </c>
      <c r="Q2533">
        <f t="shared" si="362"/>
        <v>0</v>
      </c>
      <c r="R2533">
        <f>$D$2*tarifas!$D$12/24</f>
        <v>1.4541666666666666</v>
      </c>
      <c r="S2533" t="e">
        <f>VLOOKUP(E2533&amp;" "&amp;F2533,tarifas!$A$13:$D$20,4,FALSE)*P2533</f>
        <v>#N/A</v>
      </c>
      <c r="T2533">
        <f>IF(F2533="COD1",tarifas!$D$11*(SUMIFS($P$11:$P$8770,$F$11:$F$8770,"=COD1",$B$11:$B$8770,"="&amp;B2533)/COUNTIFS($F$11:$F$8770,"=COD1",$B$11:$B$8770,"="&amp;B2533))/COUNTIFS($A$11:$A$8770,"="&amp;A2533,$F$11:$F$8770,"=COD1"),0)</f>
        <v>0</v>
      </c>
      <c r="U2533" t="e">
        <f>(VLOOKUP(F2533,tarifas!$C$7:$D$10,2,FALSE)+tarifas!$D$21)*datos!P2533</f>
        <v>#N/A</v>
      </c>
      <c r="V2533" t="e">
        <f t="shared" si="363"/>
        <v>#N/A</v>
      </c>
      <c r="W2533">
        <f t="shared" si="364"/>
        <v>0</v>
      </c>
    </row>
    <row r="2534" spans="1:23" x14ac:dyDescent="0.25">
      <c r="A2534">
        <f t="shared" si="357"/>
        <v>105</v>
      </c>
      <c r="B2534">
        <f t="shared" si="358"/>
        <v>4</v>
      </c>
      <c r="C2534" s="1">
        <f t="shared" si="365"/>
        <v>41745.124999993881</v>
      </c>
      <c r="D2534" s="7">
        <v>0</v>
      </c>
      <c r="E2534" s="7"/>
      <c r="G2534">
        <v>30.9</v>
      </c>
      <c r="H2534" s="12">
        <v>180.20427598596706</v>
      </c>
      <c r="I2534" s="13">
        <f>$D$2*tarifas!$D$12/24</f>
        <v>1.4541666666666666</v>
      </c>
      <c r="J2534" s="13" t="e">
        <f>VLOOKUP(E2534&amp;" "&amp;F2534,tarifas!$A$13:$D$20,4,FALSE)*H2534</f>
        <v>#N/A</v>
      </c>
      <c r="K2534" s="13">
        <f>IF(F2534="COD1",tarifas!$D$11*(SUMIFS($H$11:$H$8770,$F$11:$F$8770,"=COD1",$B$11:$B$8770,"="&amp;B2534)/COUNTIFS($F$11:$F$8770,"=COD1",$B$11:$B$8770,"="&amp;B2534))/COUNTIFS($A$11:$A$8770,"="&amp;A2534,$F$11:$F$8770,"=COD1"),0)</f>
        <v>0</v>
      </c>
      <c r="L2534" s="13" t="e">
        <f>(VLOOKUP(F2534,tarifas!$C$7:$D$10,2,FALSE)+tarifas!$D$21)*datos!H2534</f>
        <v>#N/A</v>
      </c>
      <c r="M2534">
        <v>0</v>
      </c>
      <c r="N2534" s="13" t="e">
        <f t="shared" si="359"/>
        <v>#N/A</v>
      </c>
      <c r="O2534">
        <f t="shared" si="360"/>
        <v>0</v>
      </c>
      <c r="P2534" s="12">
        <f t="shared" si="361"/>
        <v>180.20427598596706</v>
      </c>
      <c r="Q2534">
        <f t="shared" si="362"/>
        <v>0</v>
      </c>
      <c r="R2534">
        <f>$D$2*tarifas!$D$12/24</f>
        <v>1.4541666666666666</v>
      </c>
      <c r="S2534" t="e">
        <f>VLOOKUP(E2534&amp;" "&amp;F2534,tarifas!$A$13:$D$20,4,FALSE)*P2534</f>
        <v>#N/A</v>
      </c>
      <c r="T2534">
        <f>IF(F2534="COD1",tarifas!$D$11*(SUMIFS($P$11:$P$8770,$F$11:$F$8770,"=COD1",$B$11:$B$8770,"="&amp;B2534)/COUNTIFS($F$11:$F$8770,"=COD1",$B$11:$B$8770,"="&amp;B2534))/COUNTIFS($A$11:$A$8770,"="&amp;A2534,$F$11:$F$8770,"=COD1"),0)</f>
        <v>0</v>
      </c>
      <c r="U2534" t="e">
        <f>(VLOOKUP(F2534,tarifas!$C$7:$D$10,2,FALSE)+tarifas!$D$21)*datos!P2534</f>
        <v>#N/A</v>
      </c>
      <c r="V2534" t="e">
        <f t="shared" si="363"/>
        <v>#N/A</v>
      </c>
      <c r="W2534">
        <f t="shared" si="364"/>
        <v>0</v>
      </c>
    </row>
    <row r="2535" spans="1:23" x14ac:dyDescent="0.25">
      <c r="A2535">
        <f t="shared" si="357"/>
        <v>105</v>
      </c>
      <c r="B2535">
        <f t="shared" si="358"/>
        <v>4</v>
      </c>
      <c r="C2535" s="1">
        <f t="shared" si="365"/>
        <v>41745.166666660545</v>
      </c>
      <c r="D2535" s="7">
        <v>0</v>
      </c>
      <c r="E2535" s="7"/>
      <c r="G2535">
        <v>33.04</v>
      </c>
      <c r="H2535" s="12">
        <v>179.91004987887572</v>
      </c>
      <c r="I2535" s="13">
        <f>$D$2*tarifas!$D$12/24</f>
        <v>1.4541666666666666</v>
      </c>
      <c r="J2535" s="13" t="e">
        <f>VLOOKUP(E2535&amp;" "&amp;F2535,tarifas!$A$13:$D$20,4,FALSE)*H2535</f>
        <v>#N/A</v>
      </c>
      <c r="K2535" s="13">
        <f>IF(F2535="COD1",tarifas!$D$11*(SUMIFS($H$11:$H$8770,$F$11:$F$8770,"=COD1",$B$11:$B$8770,"="&amp;B2535)/COUNTIFS($F$11:$F$8770,"=COD1",$B$11:$B$8770,"="&amp;B2535))/COUNTIFS($A$11:$A$8770,"="&amp;A2535,$F$11:$F$8770,"=COD1"),0)</f>
        <v>0</v>
      </c>
      <c r="L2535" s="13" t="e">
        <f>(VLOOKUP(F2535,tarifas!$C$7:$D$10,2,FALSE)+tarifas!$D$21)*datos!H2535</f>
        <v>#N/A</v>
      </c>
      <c r="M2535">
        <v>0</v>
      </c>
      <c r="N2535" s="13" t="e">
        <f t="shared" si="359"/>
        <v>#N/A</v>
      </c>
      <c r="O2535">
        <f t="shared" si="360"/>
        <v>0</v>
      </c>
      <c r="P2535" s="12">
        <f t="shared" si="361"/>
        <v>179.91004987887572</v>
      </c>
      <c r="Q2535">
        <f t="shared" si="362"/>
        <v>0</v>
      </c>
      <c r="R2535">
        <f>$D$2*tarifas!$D$12/24</f>
        <v>1.4541666666666666</v>
      </c>
      <c r="S2535" t="e">
        <f>VLOOKUP(E2535&amp;" "&amp;F2535,tarifas!$A$13:$D$20,4,FALSE)*P2535</f>
        <v>#N/A</v>
      </c>
      <c r="T2535">
        <f>IF(F2535="COD1",tarifas!$D$11*(SUMIFS($P$11:$P$8770,$F$11:$F$8770,"=COD1",$B$11:$B$8770,"="&amp;B2535)/COUNTIFS($F$11:$F$8770,"=COD1",$B$11:$B$8770,"="&amp;B2535))/COUNTIFS($A$11:$A$8770,"="&amp;A2535,$F$11:$F$8770,"=COD1"),0)</f>
        <v>0</v>
      </c>
      <c r="U2535" t="e">
        <f>(VLOOKUP(F2535,tarifas!$C$7:$D$10,2,FALSE)+tarifas!$D$21)*datos!P2535</f>
        <v>#N/A</v>
      </c>
      <c r="V2535" t="e">
        <f t="shared" si="363"/>
        <v>#N/A</v>
      </c>
      <c r="W2535">
        <f t="shared" si="364"/>
        <v>0</v>
      </c>
    </row>
    <row r="2536" spans="1:23" x14ac:dyDescent="0.25">
      <c r="A2536">
        <f t="shared" si="357"/>
        <v>105</v>
      </c>
      <c r="B2536">
        <f t="shared" si="358"/>
        <v>4</v>
      </c>
      <c r="C2536" s="1">
        <f t="shared" si="365"/>
        <v>41745.208333327209</v>
      </c>
      <c r="D2536" s="7">
        <v>0</v>
      </c>
      <c r="E2536" s="7"/>
      <c r="G2536">
        <v>38.200000000000003</v>
      </c>
      <c r="H2536" s="12">
        <v>179.64584586583652</v>
      </c>
      <c r="I2536" s="13">
        <f>$D$2*tarifas!$D$12/24</f>
        <v>1.4541666666666666</v>
      </c>
      <c r="J2536" s="13" t="e">
        <f>VLOOKUP(E2536&amp;" "&amp;F2536,tarifas!$A$13:$D$20,4,FALSE)*H2536</f>
        <v>#N/A</v>
      </c>
      <c r="K2536" s="13">
        <f>IF(F2536="COD1",tarifas!$D$11*(SUMIFS($H$11:$H$8770,$F$11:$F$8770,"=COD1",$B$11:$B$8770,"="&amp;B2536)/COUNTIFS($F$11:$F$8770,"=COD1",$B$11:$B$8770,"="&amp;B2536))/COUNTIFS($A$11:$A$8770,"="&amp;A2536,$F$11:$F$8770,"=COD1"),0)</f>
        <v>0</v>
      </c>
      <c r="L2536" s="13" t="e">
        <f>(VLOOKUP(F2536,tarifas!$C$7:$D$10,2,FALSE)+tarifas!$D$21)*datos!H2536</f>
        <v>#N/A</v>
      </c>
      <c r="M2536">
        <v>0</v>
      </c>
      <c r="N2536" s="13" t="e">
        <f t="shared" si="359"/>
        <v>#N/A</v>
      </c>
      <c r="O2536">
        <f t="shared" si="360"/>
        <v>0</v>
      </c>
      <c r="P2536" s="12">
        <f t="shared" si="361"/>
        <v>179.64584586583652</v>
      </c>
      <c r="Q2536">
        <f t="shared" si="362"/>
        <v>0</v>
      </c>
      <c r="R2536">
        <f>$D$2*tarifas!$D$12/24</f>
        <v>1.4541666666666666</v>
      </c>
      <c r="S2536" t="e">
        <f>VLOOKUP(E2536&amp;" "&amp;F2536,tarifas!$A$13:$D$20,4,FALSE)*P2536</f>
        <v>#N/A</v>
      </c>
      <c r="T2536">
        <f>IF(F2536="COD1",tarifas!$D$11*(SUMIFS($P$11:$P$8770,$F$11:$F$8770,"=COD1",$B$11:$B$8770,"="&amp;B2536)/COUNTIFS($F$11:$F$8770,"=COD1",$B$11:$B$8770,"="&amp;B2536))/COUNTIFS($A$11:$A$8770,"="&amp;A2536,$F$11:$F$8770,"=COD1"),0)</f>
        <v>0</v>
      </c>
      <c r="U2536" t="e">
        <f>(VLOOKUP(F2536,tarifas!$C$7:$D$10,2,FALSE)+tarifas!$D$21)*datos!P2536</f>
        <v>#N/A</v>
      </c>
      <c r="V2536" t="e">
        <f t="shared" si="363"/>
        <v>#N/A</v>
      </c>
      <c r="W2536">
        <f t="shared" si="364"/>
        <v>0</v>
      </c>
    </row>
    <row r="2537" spans="1:23" x14ac:dyDescent="0.25">
      <c r="A2537">
        <f t="shared" si="357"/>
        <v>105</v>
      </c>
      <c r="B2537">
        <f t="shared" si="358"/>
        <v>4</v>
      </c>
      <c r="C2537" s="1">
        <f t="shared" si="365"/>
        <v>41745.249999993874</v>
      </c>
      <c r="D2537" s="7">
        <v>0.25757575757575757</v>
      </c>
      <c r="E2537" s="7"/>
      <c r="G2537">
        <v>40.21</v>
      </c>
      <c r="H2537" s="12">
        <v>198.3409242935692</v>
      </c>
      <c r="I2537" s="13">
        <f>$D$2*tarifas!$D$12/24</f>
        <v>1.4541666666666666</v>
      </c>
      <c r="J2537" s="13" t="e">
        <f>VLOOKUP(E2537&amp;" "&amp;F2537,tarifas!$A$13:$D$20,4,FALSE)*H2537</f>
        <v>#N/A</v>
      </c>
      <c r="K2537" s="13">
        <f>IF(F2537="COD1",tarifas!$D$11*(SUMIFS($H$11:$H$8770,$F$11:$F$8770,"=COD1",$B$11:$B$8770,"="&amp;B2537)/COUNTIFS($F$11:$F$8770,"=COD1",$B$11:$B$8770,"="&amp;B2537))/COUNTIFS($A$11:$A$8770,"="&amp;A2537,$F$11:$F$8770,"=COD1"),0)</f>
        <v>0</v>
      </c>
      <c r="L2537" s="13" t="e">
        <f>(VLOOKUP(F2537,tarifas!$C$7:$D$10,2,FALSE)+tarifas!$D$21)*datos!H2537</f>
        <v>#N/A</v>
      </c>
      <c r="M2537">
        <v>34.536339999999996</v>
      </c>
      <c r="N2537" s="13" t="e">
        <f t="shared" si="359"/>
        <v>#N/A</v>
      </c>
      <c r="O2537">
        <f t="shared" si="360"/>
        <v>34.536339999999996</v>
      </c>
      <c r="P2537" s="12">
        <f t="shared" si="361"/>
        <v>163.80458429356921</v>
      </c>
      <c r="Q2537">
        <f t="shared" si="362"/>
        <v>0</v>
      </c>
      <c r="R2537">
        <f>$D$2*tarifas!$D$12/24</f>
        <v>1.4541666666666666</v>
      </c>
      <c r="S2537" t="e">
        <f>VLOOKUP(E2537&amp;" "&amp;F2537,tarifas!$A$13:$D$20,4,FALSE)*P2537</f>
        <v>#N/A</v>
      </c>
      <c r="T2537">
        <f>IF(F2537="COD1",tarifas!$D$11*(SUMIFS($P$11:$P$8770,$F$11:$F$8770,"=COD1",$B$11:$B$8770,"="&amp;B2537)/COUNTIFS($F$11:$F$8770,"=COD1",$B$11:$B$8770,"="&amp;B2537))/COUNTIFS($A$11:$A$8770,"="&amp;A2537,$F$11:$F$8770,"=COD1"),0)</f>
        <v>0</v>
      </c>
      <c r="U2537" t="e">
        <f>(VLOOKUP(F2537,tarifas!$C$7:$D$10,2,FALSE)+tarifas!$D$21)*datos!P2537</f>
        <v>#N/A</v>
      </c>
      <c r="V2537" t="e">
        <f t="shared" si="363"/>
        <v>#N/A</v>
      </c>
      <c r="W2537">
        <f t="shared" si="364"/>
        <v>0</v>
      </c>
    </row>
    <row r="2538" spans="1:23" x14ac:dyDescent="0.25">
      <c r="A2538">
        <f t="shared" si="357"/>
        <v>105</v>
      </c>
      <c r="B2538">
        <f t="shared" si="358"/>
        <v>4</v>
      </c>
      <c r="C2538" s="1">
        <f t="shared" si="365"/>
        <v>41745.291666660538</v>
      </c>
      <c r="D2538" s="7">
        <v>43.015151515151523</v>
      </c>
      <c r="E2538" s="7"/>
      <c r="G2538">
        <v>41.26</v>
      </c>
      <c r="H2538" s="12">
        <v>257.27350633902233</v>
      </c>
      <c r="I2538" s="13">
        <f>$D$2*tarifas!$D$12/24</f>
        <v>1.4541666666666666</v>
      </c>
      <c r="J2538" s="13" t="e">
        <f>VLOOKUP(E2538&amp;" "&amp;F2538,tarifas!$A$13:$D$20,4,FALSE)*H2538</f>
        <v>#N/A</v>
      </c>
      <c r="K2538" s="13">
        <f>IF(F2538="COD1",tarifas!$D$11*(SUMIFS($H$11:$H$8770,$F$11:$F$8770,"=COD1",$B$11:$B$8770,"="&amp;B2538)/COUNTIFS($F$11:$F$8770,"=COD1",$B$11:$B$8770,"="&amp;B2538))/COUNTIFS($A$11:$A$8770,"="&amp;A2538,$F$11:$F$8770,"=COD1"),0)</f>
        <v>0</v>
      </c>
      <c r="L2538" s="13" t="e">
        <f>(VLOOKUP(F2538,tarifas!$C$7:$D$10,2,FALSE)+tarifas!$D$21)*datos!H2538</f>
        <v>#N/A</v>
      </c>
      <c r="M2538">
        <v>172.27617999999998</v>
      </c>
      <c r="N2538" s="13" t="e">
        <f t="shared" si="359"/>
        <v>#N/A</v>
      </c>
      <c r="O2538">
        <f t="shared" si="360"/>
        <v>172.27617999999998</v>
      </c>
      <c r="P2538" s="12">
        <f t="shared" si="361"/>
        <v>84.997326339022351</v>
      </c>
      <c r="Q2538">
        <f t="shared" si="362"/>
        <v>0</v>
      </c>
      <c r="R2538">
        <f>$D$2*tarifas!$D$12/24</f>
        <v>1.4541666666666666</v>
      </c>
      <c r="S2538" t="e">
        <f>VLOOKUP(E2538&amp;" "&amp;F2538,tarifas!$A$13:$D$20,4,FALSE)*P2538</f>
        <v>#N/A</v>
      </c>
      <c r="T2538">
        <f>IF(F2538="COD1",tarifas!$D$11*(SUMIFS($P$11:$P$8770,$F$11:$F$8770,"=COD1",$B$11:$B$8770,"="&amp;B2538)/COUNTIFS($F$11:$F$8770,"=COD1",$B$11:$B$8770,"="&amp;B2538))/COUNTIFS($A$11:$A$8770,"="&amp;A2538,$F$11:$F$8770,"=COD1"),0)</f>
        <v>0</v>
      </c>
      <c r="U2538" t="e">
        <f>(VLOOKUP(F2538,tarifas!$C$7:$D$10,2,FALSE)+tarifas!$D$21)*datos!P2538</f>
        <v>#N/A</v>
      </c>
      <c r="V2538" t="e">
        <f t="shared" si="363"/>
        <v>#N/A</v>
      </c>
      <c r="W2538">
        <f t="shared" si="364"/>
        <v>0</v>
      </c>
    </row>
    <row r="2539" spans="1:23" x14ac:dyDescent="0.25">
      <c r="A2539">
        <f t="shared" si="357"/>
        <v>105</v>
      </c>
      <c r="B2539">
        <f t="shared" si="358"/>
        <v>4</v>
      </c>
      <c r="C2539" s="1">
        <f t="shared" si="365"/>
        <v>41745.333333327202</v>
      </c>
      <c r="D2539" s="7">
        <v>240.06060606060609</v>
      </c>
      <c r="E2539" s="7"/>
      <c r="G2539">
        <v>41.5</v>
      </c>
      <c r="H2539" s="12">
        <v>388.37714443895885</v>
      </c>
      <c r="I2539" s="13">
        <f>$D$2*tarifas!$D$12/24</f>
        <v>1.4541666666666666</v>
      </c>
      <c r="J2539" s="13" t="e">
        <f>VLOOKUP(E2539&amp;" "&amp;F2539,tarifas!$A$13:$D$20,4,FALSE)*H2539</f>
        <v>#N/A</v>
      </c>
      <c r="K2539" s="13">
        <f>IF(F2539="COD1",tarifas!$D$11*(SUMIFS($H$11:$H$8770,$F$11:$F$8770,"=COD1",$B$11:$B$8770,"="&amp;B2539)/COUNTIFS($F$11:$F$8770,"=COD1",$B$11:$B$8770,"="&amp;B2539))/COUNTIFS($A$11:$A$8770,"="&amp;A2539,$F$11:$F$8770,"=COD1"),0)</f>
        <v>0</v>
      </c>
      <c r="L2539" s="13" t="e">
        <f>(VLOOKUP(F2539,tarifas!$C$7:$D$10,2,FALSE)+tarifas!$D$21)*datos!H2539</f>
        <v>#N/A</v>
      </c>
      <c r="M2539">
        <v>307.50109999999995</v>
      </c>
      <c r="N2539" s="13" t="e">
        <f t="shared" si="359"/>
        <v>#N/A</v>
      </c>
      <c r="O2539">
        <f t="shared" si="360"/>
        <v>307.50109999999995</v>
      </c>
      <c r="P2539" s="12">
        <f t="shared" si="361"/>
        <v>80.8760444389589</v>
      </c>
      <c r="Q2539">
        <f t="shared" si="362"/>
        <v>0</v>
      </c>
      <c r="R2539">
        <f>$D$2*tarifas!$D$12/24</f>
        <v>1.4541666666666666</v>
      </c>
      <c r="S2539" t="e">
        <f>VLOOKUP(E2539&amp;" "&amp;F2539,tarifas!$A$13:$D$20,4,FALSE)*P2539</f>
        <v>#N/A</v>
      </c>
      <c r="T2539">
        <f>IF(F2539="COD1",tarifas!$D$11*(SUMIFS($P$11:$P$8770,$F$11:$F$8770,"=COD1",$B$11:$B$8770,"="&amp;B2539)/COUNTIFS($F$11:$F$8770,"=COD1",$B$11:$B$8770,"="&amp;B2539))/COUNTIFS($A$11:$A$8770,"="&amp;A2539,$F$11:$F$8770,"=COD1"),0)</f>
        <v>0</v>
      </c>
      <c r="U2539" t="e">
        <f>(VLOOKUP(F2539,tarifas!$C$7:$D$10,2,FALSE)+tarifas!$D$21)*datos!P2539</f>
        <v>#N/A</v>
      </c>
      <c r="V2539" t="e">
        <f t="shared" si="363"/>
        <v>#N/A</v>
      </c>
      <c r="W2539">
        <f t="shared" si="364"/>
        <v>0</v>
      </c>
    </row>
    <row r="2540" spans="1:23" x14ac:dyDescent="0.25">
      <c r="A2540">
        <f t="shared" si="357"/>
        <v>105</v>
      </c>
      <c r="B2540">
        <f t="shared" si="358"/>
        <v>4</v>
      </c>
      <c r="C2540" s="1">
        <f t="shared" si="365"/>
        <v>41745.374999993866</v>
      </c>
      <c r="D2540" s="7">
        <v>473.42424242424244</v>
      </c>
      <c r="E2540" s="7"/>
      <c r="G2540">
        <v>41.26</v>
      </c>
      <c r="H2540" s="12">
        <v>480.25553879494959</v>
      </c>
      <c r="I2540" s="13">
        <f>$D$2*tarifas!$D$12/24</f>
        <v>1.4541666666666666</v>
      </c>
      <c r="J2540" s="13" t="e">
        <f>VLOOKUP(E2540&amp;" "&amp;F2540,tarifas!$A$13:$D$20,4,FALSE)*H2540</f>
        <v>#N/A</v>
      </c>
      <c r="K2540" s="13">
        <f>IF(F2540="COD1",tarifas!$D$11*(SUMIFS($H$11:$H$8770,$F$11:$F$8770,"=COD1",$B$11:$B$8770,"="&amp;B2540)/COUNTIFS($F$11:$F$8770,"=COD1",$B$11:$B$8770,"="&amp;B2540))/COUNTIFS($A$11:$A$8770,"="&amp;A2540,$F$11:$F$8770,"=COD1"),0)</f>
        <v>0</v>
      </c>
      <c r="L2540" s="13" t="e">
        <f>(VLOOKUP(F2540,tarifas!$C$7:$D$10,2,FALSE)+tarifas!$D$21)*datos!H2540</f>
        <v>#N/A</v>
      </c>
      <c r="M2540">
        <v>408.60139000000004</v>
      </c>
      <c r="N2540" s="13" t="e">
        <f t="shared" si="359"/>
        <v>#N/A</v>
      </c>
      <c r="O2540">
        <f t="shared" si="360"/>
        <v>408.60139000000004</v>
      </c>
      <c r="P2540" s="12">
        <f t="shared" si="361"/>
        <v>71.654148794949549</v>
      </c>
      <c r="Q2540">
        <f t="shared" si="362"/>
        <v>0</v>
      </c>
      <c r="R2540">
        <f>$D$2*tarifas!$D$12/24</f>
        <v>1.4541666666666666</v>
      </c>
      <c r="S2540" t="e">
        <f>VLOOKUP(E2540&amp;" "&amp;F2540,tarifas!$A$13:$D$20,4,FALSE)*P2540</f>
        <v>#N/A</v>
      </c>
      <c r="T2540">
        <f>IF(F2540="COD1",tarifas!$D$11*(SUMIFS($P$11:$P$8770,$F$11:$F$8770,"=COD1",$B$11:$B$8770,"="&amp;B2540)/COUNTIFS($F$11:$F$8770,"=COD1",$B$11:$B$8770,"="&amp;B2540))/COUNTIFS($A$11:$A$8770,"="&amp;A2540,$F$11:$F$8770,"=COD1"),0)</f>
        <v>0</v>
      </c>
      <c r="U2540" t="e">
        <f>(VLOOKUP(F2540,tarifas!$C$7:$D$10,2,FALSE)+tarifas!$D$21)*datos!P2540</f>
        <v>#N/A</v>
      </c>
      <c r="V2540" t="e">
        <f t="shared" si="363"/>
        <v>#N/A</v>
      </c>
      <c r="W2540">
        <f t="shared" si="364"/>
        <v>0</v>
      </c>
    </row>
    <row r="2541" spans="1:23" x14ac:dyDescent="0.25">
      <c r="A2541">
        <f t="shared" si="357"/>
        <v>105</v>
      </c>
      <c r="B2541">
        <f t="shared" si="358"/>
        <v>4</v>
      </c>
      <c r="C2541" s="1">
        <f t="shared" si="365"/>
        <v>41745.416666660531</v>
      </c>
      <c r="D2541" s="7">
        <v>633.37878787878799</v>
      </c>
      <c r="E2541" s="7"/>
      <c r="G2541">
        <v>39.21</v>
      </c>
      <c r="H2541" s="12">
        <v>552.96410958892488</v>
      </c>
      <c r="I2541" s="13">
        <f>$D$2*tarifas!$D$12/24</f>
        <v>1.4541666666666666</v>
      </c>
      <c r="J2541" s="13" t="e">
        <f>VLOOKUP(E2541&amp;" "&amp;F2541,tarifas!$A$13:$D$20,4,FALSE)*H2541</f>
        <v>#N/A</v>
      </c>
      <c r="K2541" s="13">
        <f>IF(F2541="COD1",tarifas!$D$11*(SUMIFS($H$11:$H$8770,$F$11:$F$8770,"=COD1",$B$11:$B$8770,"="&amp;B2541)/COUNTIFS($F$11:$F$8770,"=COD1",$B$11:$B$8770,"="&amp;B2541))/COUNTIFS($A$11:$A$8770,"="&amp;A2541,$F$11:$F$8770,"=COD1"),0)</f>
        <v>0</v>
      </c>
      <c r="L2541" s="13" t="e">
        <f>(VLOOKUP(F2541,tarifas!$C$7:$D$10,2,FALSE)+tarifas!$D$21)*datos!H2541</f>
        <v>#N/A</v>
      </c>
      <c r="M2541">
        <v>479.90787999999998</v>
      </c>
      <c r="N2541" s="13" t="e">
        <f t="shared" si="359"/>
        <v>#N/A</v>
      </c>
      <c r="O2541">
        <f t="shared" si="360"/>
        <v>479.90787999999998</v>
      </c>
      <c r="P2541" s="12">
        <f t="shared" si="361"/>
        <v>73.056229588924907</v>
      </c>
      <c r="Q2541">
        <f t="shared" si="362"/>
        <v>0</v>
      </c>
      <c r="R2541">
        <f>$D$2*tarifas!$D$12/24</f>
        <v>1.4541666666666666</v>
      </c>
      <c r="S2541" t="e">
        <f>VLOOKUP(E2541&amp;" "&amp;F2541,tarifas!$A$13:$D$20,4,FALSE)*P2541</f>
        <v>#N/A</v>
      </c>
      <c r="T2541">
        <f>IF(F2541="COD1",tarifas!$D$11*(SUMIFS($P$11:$P$8770,$F$11:$F$8770,"=COD1",$B$11:$B$8770,"="&amp;B2541)/COUNTIFS($F$11:$F$8770,"=COD1",$B$11:$B$8770,"="&amp;B2541))/COUNTIFS($A$11:$A$8770,"="&amp;A2541,$F$11:$F$8770,"=COD1"),0)</f>
        <v>0</v>
      </c>
      <c r="U2541" t="e">
        <f>(VLOOKUP(F2541,tarifas!$C$7:$D$10,2,FALSE)+tarifas!$D$21)*datos!P2541</f>
        <v>#N/A</v>
      </c>
      <c r="V2541" t="e">
        <f t="shared" si="363"/>
        <v>#N/A</v>
      </c>
      <c r="W2541">
        <f t="shared" si="364"/>
        <v>0</v>
      </c>
    </row>
    <row r="2542" spans="1:23" x14ac:dyDescent="0.25">
      <c r="A2542">
        <f t="shared" si="357"/>
        <v>105</v>
      </c>
      <c r="B2542">
        <f t="shared" si="358"/>
        <v>4</v>
      </c>
      <c r="C2542" s="1">
        <f t="shared" si="365"/>
        <v>41745.458333327195</v>
      </c>
      <c r="D2542" s="7">
        <v>756.24242424242425</v>
      </c>
      <c r="E2542" s="7"/>
      <c r="G2542">
        <v>38.4</v>
      </c>
      <c r="H2542" s="12">
        <v>436.97070217043324</v>
      </c>
      <c r="I2542" s="13">
        <f>$D$2*tarifas!$D$12/24</f>
        <v>1.4541666666666666</v>
      </c>
      <c r="J2542" s="13" t="e">
        <f>VLOOKUP(E2542&amp;" "&amp;F2542,tarifas!$A$13:$D$20,4,FALSE)*H2542</f>
        <v>#N/A</v>
      </c>
      <c r="K2542" s="13">
        <f>IF(F2542="COD1",tarifas!$D$11*(SUMIFS($H$11:$H$8770,$F$11:$F$8770,"=COD1",$B$11:$B$8770,"="&amp;B2542)/COUNTIFS($F$11:$F$8770,"=COD1",$B$11:$B$8770,"="&amp;B2542))/COUNTIFS($A$11:$A$8770,"="&amp;A2542,$F$11:$F$8770,"=COD1"),0)</f>
        <v>0</v>
      </c>
      <c r="L2542" s="13" t="e">
        <f>(VLOOKUP(F2542,tarifas!$C$7:$D$10,2,FALSE)+tarifas!$D$21)*datos!H2542</f>
        <v>#N/A</v>
      </c>
      <c r="M2542">
        <v>515.39865999999995</v>
      </c>
      <c r="N2542" s="13" t="e">
        <f t="shared" si="359"/>
        <v>#N/A</v>
      </c>
      <c r="O2542">
        <f t="shared" si="360"/>
        <v>436.97070217043324</v>
      </c>
      <c r="P2542" s="12">
        <f t="shared" si="361"/>
        <v>0</v>
      </c>
      <c r="Q2542">
        <f t="shared" si="362"/>
        <v>78.427957829566708</v>
      </c>
      <c r="R2542">
        <f>$D$2*tarifas!$D$12/24</f>
        <v>1.4541666666666666</v>
      </c>
      <c r="S2542" t="e">
        <f>VLOOKUP(E2542&amp;" "&amp;F2542,tarifas!$A$13:$D$20,4,FALSE)*P2542</f>
        <v>#N/A</v>
      </c>
      <c r="T2542">
        <f>IF(F2542="COD1",tarifas!$D$11*(SUMIFS($P$11:$P$8770,$F$11:$F$8770,"=COD1",$B$11:$B$8770,"="&amp;B2542)/COUNTIFS($F$11:$F$8770,"=COD1",$B$11:$B$8770,"="&amp;B2542))/COUNTIFS($A$11:$A$8770,"="&amp;A2542,$F$11:$F$8770,"=COD1"),0)</f>
        <v>0</v>
      </c>
      <c r="U2542" t="e">
        <f>(VLOOKUP(F2542,tarifas!$C$7:$D$10,2,FALSE)+tarifas!$D$21)*datos!P2542</f>
        <v>#N/A</v>
      </c>
      <c r="V2542" t="e">
        <f t="shared" si="363"/>
        <v>#N/A</v>
      </c>
      <c r="W2542">
        <f t="shared" si="364"/>
        <v>2.7104702225898256</v>
      </c>
    </row>
    <row r="2543" spans="1:23" x14ac:dyDescent="0.25">
      <c r="A2543">
        <f t="shared" si="357"/>
        <v>105</v>
      </c>
      <c r="B2543">
        <f t="shared" si="358"/>
        <v>4</v>
      </c>
      <c r="C2543" s="1">
        <f t="shared" si="365"/>
        <v>41745.499999993859</v>
      </c>
      <c r="D2543" s="7">
        <v>824.75757575757575</v>
      </c>
      <c r="E2543" s="7"/>
      <c r="G2543">
        <v>38.4</v>
      </c>
      <c r="H2543" s="12">
        <v>372.79659503000568</v>
      </c>
      <c r="I2543" s="13">
        <f>$D$2*tarifas!$D$12/24</f>
        <v>1.4541666666666666</v>
      </c>
      <c r="J2543" s="13" t="e">
        <f>VLOOKUP(E2543&amp;" "&amp;F2543,tarifas!$A$13:$D$20,4,FALSE)*H2543</f>
        <v>#N/A</v>
      </c>
      <c r="K2543" s="13">
        <f>IF(F2543="COD1",tarifas!$D$11*(SUMIFS($H$11:$H$8770,$F$11:$F$8770,"=COD1",$B$11:$B$8770,"="&amp;B2543)/COUNTIFS($F$11:$F$8770,"=COD1",$B$11:$B$8770,"="&amp;B2543))/COUNTIFS($A$11:$A$8770,"="&amp;A2543,$F$11:$F$8770,"=COD1"),0)</f>
        <v>0</v>
      </c>
      <c r="L2543" s="13" t="e">
        <f>(VLOOKUP(F2543,tarifas!$C$7:$D$10,2,FALSE)+tarifas!$D$21)*datos!H2543</f>
        <v>#N/A</v>
      </c>
      <c r="M2543">
        <v>484.90330999999998</v>
      </c>
      <c r="N2543" s="13" t="e">
        <f t="shared" si="359"/>
        <v>#N/A</v>
      </c>
      <c r="O2543">
        <f t="shared" si="360"/>
        <v>372.79659503000568</v>
      </c>
      <c r="P2543" s="12">
        <f t="shared" si="361"/>
        <v>0</v>
      </c>
      <c r="Q2543">
        <f t="shared" si="362"/>
        <v>112.1067149699943</v>
      </c>
      <c r="R2543">
        <f>$D$2*tarifas!$D$12/24</f>
        <v>1.4541666666666666</v>
      </c>
      <c r="S2543" t="e">
        <f>VLOOKUP(E2543&amp;" "&amp;F2543,tarifas!$A$13:$D$20,4,FALSE)*P2543</f>
        <v>#N/A</v>
      </c>
      <c r="T2543">
        <f>IF(F2543="COD1",tarifas!$D$11*(SUMIFS($P$11:$P$8770,$F$11:$F$8770,"=COD1",$B$11:$B$8770,"="&amp;B2543)/COUNTIFS($F$11:$F$8770,"=COD1",$B$11:$B$8770,"="&amp;B2543))/COUNTIFS($A$11:$A$8770,"="&amp;A2543,$F$11:$F$8770,"=COD1"),0)</f>
        <v>0</v>
      </c>
      <c r="U2543" t="e">
        <f>(VLOOKUP(F2543,tarifas!$C$7:$D$10,2,FALSE)+tarifas!$D$21)*datos!P2543</f>
        <v>#N/A</v>
      </c>
      <c r="V2543" t="e">
        <f t="shared" si="363"/>
        <v>#N/A</v>
      </c>
      <c r="W2543">
        <f t="shared" si="364"/>
        <v>3.8744080693630032</v>
      </c>
    </row>
    <row r="2544" spans="1:23" x14ac:dyDescent="0.25">
      <c r="A2544">
        <f t="shared" si="357"/>
        <v>105</v>
      </c>
      <c r="B2544">
        <f t="shared" si="358"/>
        <v>4</v>
      </c>
      <c r="C2544" s="1">
        <f t="shared" si="365"/>
        <v>41745.541666660523</v>
      </c>
      <c r="D2544" s="7">
        <v>0</v>
      </c>
      <c r="E2544" s="7"/>
      <c r="G2544">
        <v>37.6</v>
      </c>
      <c r="H2544" s="12">
        <v>490.74187199199486</v>
      </c>
      <c r="I2544" s="13">
        <f>$D$2*tarifas!$D$12/24</f>
        <v>1.4541666666666666</v>
      </c>
      <c r="J2544" s="13" t="e">
        <f>VLOOKUP(E2544&amp;" "&amp;F2544,tarifas!$A$13:$D$20,4,FALSE)*H2544</f>
        <v>#N/A</v>
      </c>
      <c r="K2544" s="13">
        <f>IF(F2544="COD1",tarifas!$D$11*(SUMIFS($H$11:$H$8770,$F$11:$F$8770,"=COD1",$B$11:$B$8770,"="&amp;B2544)/COUNTIFS($F$11:$F$8770,"=COD1",$B$11:$B$8770,"="&amp;B2544))/COUNTIFS($A$11:$A$8770,"="&amp;A2544,$F$11:$F$8770,"=COD1"),0)</f>
        <v>0</v>
      </c>
      <c r="L2544" s="13" t="e">
        <f>(VLOOKUP(F2544,tarifas!$C$7:$D$10,2,FALSE)+tarifas!$D$21)*datos!H2544</f>
        <v>#N/A</v>
      </c>
      <c r="M2544">
        <v>440.90958000000001</v>
      </c>
      <c r="N2544" s="13" t="e">
        <f t="shared" si="359"/>
        <v>#N/A</v>
      </c>
      <c r="O2544">
        <f t="shared" si="360"/>
        <v>440.90958000000001</v>
      </c>
      <c r="P2544" s="12">
        <f t="shared" si="361"/>
        <v>49.83229199199485</v>
      </c>
      <c r="Q2544">
        <f t="shared" si="362"/>
        <v>0</v>
      </c>
      <c r="R2544">
        <f>$D$2*tarifas!$D$12/24</f>
        <v>1.4541666666666666</v>
      </c>
      <c r="S2544" t="e">
        <f>VLOOKUP(E2544&amp;" "&amp;F2544,tarifas!$A$13:$D$20,4,FALSE)*P2544</f>
        <v>#N/A</v>
      </c>
      <c r="T2544">
        <f>IF(F2544="COD1",tarifas!$D$11*(SUMIFS($P$11:$P$8770,$F$11:$F$8770,"=COD1",$B$11:$B$8770,"="&amp;B2544)/COUNTIFS($F$11:$F$8770,"=COD1",$B$11:$B$8770,"="&amp;B2544))/COUNTIFS($A$11:$A$8770,"="&amp;A2544,$F$11:$F$8770,"=COD1"),0)</f>
        <v>0</v>
      </c>
      <c r="U2544" t="e">
        <f>(VLOOKUP(F2544,tarifas!$C$7:$D$10,2,FALSE)+tarifas!$D$21)*datos!P2544</f>
        <v>#N/A</v>
      </c>
      <c r="V2544" t="e">
        <f t="shared" si="363"/>
        <v>#N/A</v>
      </c>
      <c r="W2544">
        <f t="shared" si="364"/>
        <v>0</v>
      </c>
    </row>
    <row r="2545" spans="1:23" x14ac:dyDescent="0.25">
      <c r="A2545">
        <f t="shared" si="357"/>
        <v>105</v>
      </c>
      <c r="B2545">
        <f t="shared" si="358"/>
        <v>4</v>
      </c>
      <c r="C2545" s="1">
        <f t="shared" si="365"/>
        <v>41745.583333327188</v>
      </c>
      <c r="D2545" s="7">
        <v>0</v>
      </c>
      <c r="E2545" s="7"/>
      <c r="G2545">
        <v>36.119999999999997</v>
      </c>
      <c r="H2545" s="12">
        <v>522.93630001439089</v>
      </c>
      <c r="I2545" s="13">
        <f>$D$2*tarifas!$D$12/24</f>
        <v>1.4541666666666666</v>
      </c>
      <c r="J2545" s="13" t="e">
        <f>VLOOKUP(E2545&amp;" "&amp;F2545,tarifas!$A$13:$D$20,4,FALSE)*H2545</f>
        <v>#N/A</v>
      </c>
      <c r="K2545" s="13">
        <f>IF(F2545="COD1",tarifas!$D$11*(SUMIFS($H$11:$H$8770,$F$11:$F$8770,"=COD1",$B$11:$B$8770,"="&amp;B2545)/COUNTIFS($F$11:$F$8770,"=COD1",$B$11:$B$8770,"="&amp;B2545))/COUNTIFS($A$11:$A$8770,"="&amp;A2545,$F$11:$F$8770,"=COD1"),0)</f>
        <v>0</v>
      </c>
      <c r="L2545" s="13" t="e">
        <f>(VLOOKUP(F2545,tarifas!$C$7:$D$10,2,FALSE)+tarifas!$D$21)*datos!H2545</f>
        <v>#N/A</v>
      </c>
      <c r="M2545">
        <v>380.93874</v>
      </c>
      <c r="N2545" s="13" t="e">
        <f t="shared" si="359"/>
        <v>#N/A</v>
      </c>
      <c r="O2545">
        <f t="shared" si="360"/>
        <v>380.93874</v>
      </c>
      <c r="P2545" s="12">
        <f t="shared" si="361"/>
        <v>141.9975600143909</v>
      </c>
      <c r="Q2545">
        <f t="shared" si="362"/>
        <v>0</v>
      </c>
      <c r="R2545">
        <f>$D$2*tarifas!$D$12/24</f>
        <v>1.4541666666666666</v>
      </c>
      <c r="S2545" t="e">
        <f>VLOOKUP(E2545&amp;" "&amp;F2545,tarifas!$A$13:$D$20,4,FALSE)*P2545</f>
        <v>#N/A</v>
      </c>
      <c r="T2545">
        <f>IF(F2545="COD1",tarifas!$D$11*(SUMIFS($P$11:$P$8770,$F$11:$F$8770,"=COD1",$B$11:$B$8770,"="&amp;B2545)/COUNTIFS($F$11:$F$8770,"=COD1",$B$11:$B$8770,"="&amp;B2545))/COUNTIFS($A$11:$A$8770,"="&amp;A2545,$F$11:$F$8770,"=COD1"),0)</f>
        <v>0</v>
      </c>
      <c r="U2545" t="e">
        <f>(VLOOKUP(F2545,tarifas!$C$7:$D$10,2,FALSE)+tarifas!$D$21)*datos!P2545</f>
        <v>#N/A</v>
      </c>
      <c r="V2545" t="e">
        <f t="shared" si="363"/>
        <v>#N/A</v>
      </c>
      <c r="W2545">
        <f t="shared" si="364"/>
        <v>0</v>
      </c>
    </row>
    <row r="2546" spans="1:23" x14ac:dyDescent="0.25">
      <c r="A2546">
        <f t="shared" si="357"/>
        <v>105</v>
      </c>
      <c r="B2546">
        <f t="shared" si="358"/>
        <v>4</v>
      </c>
      <c r="C2546" s="1">
        <f t="shared" si="365"/>
        <v>41745.624999993852</v>
      </c>
      <c r="D2546" s="7">
        <v>675.62121212121212</v>
      </c>
      <c r="E2546" s="7"/>
      <c r="G2546">
        <v>36</v>
      </c>
      <c r="H2546" s="12">
        <v>561.49198478150765</v>
      </c>
      <c r="I2546" s="13">
        <f>$D$2*tarifas!$D$12/24</f>
        <v>1.4541666666666666</v>
      </c>
      <c r="J2546" s="13" t="e">
        <f>VLOOKUP(E2546&amp;" "&amp;F2546,tarifas!$A$13:$D$20,4,FALSE)*H2546</f>
        <v>#N/A</v>
      </c>
      <c r="K2546" s="13">
        <f>IF(F2546="COD1",tarifas!$D$11*(SUMIFS($H$11:$H$8770,$F$11:$F$8770,"=COD1",$B$11:$B$8770,"="&amp;B2546)/COUNTIFS($F$11:$F$8770,"=COD1",$B$11:$B$8770,"="&amp;B2546))/COUNTIFS($A$11:$A$8770,"="&amp;A2546,$F$11:$F$8770,"=COD1"),0)</f>
        <v>0</v>
      </c>
      <c r="L2546" s="13" t="e">
        <f>(VLOOKUP(F2546,tarifas!$C$7:$D$10,2,FALSE)+tarifas!$D$21)*datos!H2546</f>
        <v>#N/A</v>
      </c>
      <c r="M2546">
        <v>301.76774</v>
      </c>
      <c r="N2546" s="13" t="e">
        <f t="shared" si="359"/>
        <v>#N/A</v>
      </c>
      <c r="O2546">
        <f t="shared" si="360"/>
        <v>301.76774</v>
      </c>
      <c r="P2546" s="12">
        <f t="shared" si="361"/>
        <v>259.72424478150765</v>
      </c>
      <c r="Q2546">
        <f t="shared" si="362"/>
        <v>0</v>
      </c>
      <c r="R2546">
        <f>$D$2*tarifas!$D$12/24</f>
        <v>1.4541666666666666</v>
      </c>
      <c r="S2546" t="e">
        <f>VLOOKUP(E2546&amp;" "&amp;F2546,tarifas!$A$13:$D$20,4,FALSE)*P2546</f>
        <v>#N/A</v>
      </c>
      <c r="T2546">
        <f>IF(F2546="COD1",tarifas!$D$11*(SUMIFS($P$11:$P$8770,$F$11:$F$8770,"=COD1",$B$11:$B$8770,"="&amp;B2546)/COUNTIFS($F$11:$F$8770,"=COD1",$B$11:$B$8770,"="&amp;B2546))/COUNTIFS($A$11:$A$8770,"="&amp;A2546,$F$11:$F$8770,"=COD1"),0)</f>
        <v>0</v>
      </c>
      <c r="U2546" t="e">
        <f>(VLOOKUP(F2546,tarifas!$C$7:$D$10,2,FALSE)+tarifas!$D$21)*datos!P2546</f>
        <v>#N/A</v>
      </c>
      <c r="V2546" t="e">
        <f t="shared" si="363"/>
        <v>#N/A</v>
      </c>
      <c r="W2546">
        <f t="shared" si="364"/>
        <v>0</v>
      </c>
    </row>
    <row r="2547" spans="1:23" x14ac:dyDescent="0.25">
      <c r="A2547">
        <f t="shared" si="357"/>
        <v>105</v>
      </c>
      <c r="B2547">
        <f t="shared" si="358"/>
        <v>4</v>
      </c>
      <c r="C2547" s="1">
        <f t="shared" si="365"/>
        <v>41745.666666660516</v>
      </c>
      <c r="D2547" s="7">
        <v>484.75757575757575</v>
      </c>
      <c r="E2547" s="7"/>
      <c r="G2547">
        <v>35.69</v>
      </c>
      <c r="H2547" s="12">
        <v>473.5632674241179</v>
      </c>
      <c r="I2547" s="13">
        <f>$D$2*tarifas!$D$12/24</f>
        <v>1.4541666666666666</v>
      </c>
      <c r="J2547" s="13" t="e">
        <f>VLOOKUP(E2547&amp;" "&amp;F2547,tarifas!$A$13:$D$20,4,FALSE)*H2547</f>
        <v>#N/A</v>
      </c>
      <c r="K2547" s="13">
        <f>IF(F2547="COD1",tarifas!$D$11*(SUMIFS($H$11:$H$8770,$F$11:$F$8770,"=COD1",$B$11:$B$8770,"="&amp;B2547)/COUNTIFS($F$11:$F$8770,"=COD1",$B$11:$B$8770,"="&amp;B2547))/COUNTIFS($A$11:$A$8770,"="&amp;A2547,$F$11:$F$8770,"=COD1"),0)</f>
        <v>0</v>
      </c>
      <c r="L2547" s="13" t="e">
        <f>(VLOOKUP(F2547,tarifas!$C$7:$D$10,2,FALSE)+tarifas!$D$21)*datos!H2547</f>
        <v>#N/A</v>
      </c>
      <c r="M2547">
        <v>209.50595999999999</v>
      </c>
      <c r="N2547" s="13" t="e">
        <f t="shared" si="359"/>
        <v>#N/A</v>
      </c>
      <c r="O2547">
        <f t="shared" si="360"/>
        <v>209.50595999999999</v>
      </c>
      <c r="P2547" s="12">
        <f t="shared" si="361"/>
        <v>264.05730742411788</v>
      </c>
      <c r="Q2547">
        <f t="shared" si="362"/>
        <v>0</v>
      </c>
      <c r="R2547">
        <f>$D$2*tarifas!$D$12/24</f>
        <v>1.4541666666666666</v>
      </c>
      <c r="S2547" t="e">
        <f>VLOOKUP(E2547&amp;" "&amp;F2547,tarifas!$A$13:$D$20,4,FALSE)*P2547</f>
        <v>#N/A</v>
      </c>
      <c r="T2547">
        <f>IF(F2547="COD1",tarifas!$D$11*(SUMIFS($P$11:$P$8770,$F$11:$F$8770,"=COD1",$B$11:$B$8770,"="&amp;B2547)/COUNTIFS($F$11:$F$8770,"=COD1",$B$11:$B$8770,"="&amp;B2547))/COUNTIFS($A$11:$A$8770,"="&amp;A2547,$F$11:$F$8770,"=COD1"),0)</f>
        <v>0</v>
      </c>
      <c r="U2547" t="e">
        <f>(VLOOKUP(F2547,tarifas!$C$7:$D$10,2,FALSE)+tarifas!$D$21)*datos!P2547</f>
        <v>#N/A</v>
      </c>
      <c r="V2547" t="e">
        <f t="shared" si="363"/>
        <v>#N/A</v>
      </c>
      <c r="W2547">
        <f t="shared" si="364"/>
        <v>0</v>
      </c>
    </row>
    <row r="2548" spans="1:23" x14ac:dyDescent="0.25">
      <c r="A2548">
        <f t="shared" si="357"/>
        <v>105</v>
      </c>
      <c r="B2548">
        <f t="shared" si="358"/>
        <v>4</v>
      </c>
      <c r="C2548" s="1">
        <f t="shared" si="365"/>
        <v>41745.70833332718</v>
      </c>
      <c r="D2548" s="7">
        <v>391.25757575757575</v>
      </c>
      <c r="E2548" s="7"/>
      <c r="G2548">
        <v>35.69</v>
      </c>
      <c r="H2548" s="12">
        <v>374.59801276936275</v>
      </c>
      <c r="I2548" s="13">
        <f>$D$2*tarifas!$D$12/24</f>
        <v>1.4541666666666666</v>
      </c>
      <c r="J2548" s="13" t="e">
        <f>VLOOKUP(E2548&amp;" "&amp;F2548,tarifas!$A$13:$D$20,4,FALSE)*H2548</f>
        <v>#N/A</v>
      </c>
      <c r="K2548" s="13">
        <f>IF(F2548="COD1",tarifas!$D$11*(SUMIFS($H$11:$H$8770,$F$11:$F$8770,"=COD1",$B$11:$B$8770,"="&amp;B2548)/COUNTIFS($F$11:$F$8770,"=COD1",$B$11:$B$8770,"="&amp;B2548))/COUNTIFS($A$11:$A$8770,"="&amp;A2548,$F$11:$F$8770,"=COD1"),0)</f>
        <v>0</v>
      </c>
      <c r="L2548" s="13" t="e">
        <f>(VLOOKUP(F2548,tarifas!$C$7:$D$10,2,FALSE)+tarifas!$D$21)*datos!H2548</f>
        <v>#N/A</v>
      </c>
      <c r="M2548">
        <v>35.00029</v>
      </c>
      <c r="N2548" s="13" t="e">
        <f t="shared" si="359"/>
        <v>#N/A</v>
      </c>
      <c r="O2548">
        <f t="shared" si="360"/>
        <v>35.00029</v>
      </c>
      <c r="P2548" s="12">
        <f t="shared" si="361"/>
        <v>339.59772276936275</v>
      </c>
      <c r="Q2548">
        <f t="shared" si="362"/>
        <v>0</v>
      </c>
      <c r="R2548">
        <f>$D$2*tarifas!$D$12/24</f>
        <v>1.4541666666666666</v>
      </c>
      <c r="S2548" t="e">
        <f>VLOOKUP(E2548&amp;" "&amp;F2548,tarifas!$A$13:$D$20,4,FALSE)*P2548</f>
        <v>#N/A</v>
      </c>
      <c r="T2548">
        <f>IF(F2548="COD1",tarifas!$D$11*(SUMIFS($P$11:$P$8770,$F$11:$F$8770,"=COD1",$B$11:$B$8770,"="&amp;B2548)/COUNTIFS($F$11:$F$8770,"=COD1",$B$11:$B$8770,"="&amp;B2548))/COUNTIFS($A$11:$A$8770,"="&amp;A2548,$F$11:$F$8770,"=COD1"),0)</f>
        <v>0</v>
      </c>
      <c r="U2548" t="e">
        <f>(VLOOKUP(F2548,tarifas!$C$7:$D$10,2,FALSE)+tarifas!$D$21)*datos!P2548</f>
        <v>#N/A</v>
      </c>
      <c r="V2548" t="e">
        <f t="shared" si="363"/>
        <v>#N/A</v>
      </c>
      <c r="W2548">
        <f t="shared" si="364"/>
        <v>0</v>
      </c>
    </row>
    <row r="2549" spans="1:23" x14ac:dyDescent="0.25">
      <c r="A2549">
        <f t="shared" si="357"/>
        <v>105</v>
      </c>
      <c r="B2549">
        <f t="shared" si="358"/>
        <v>4</v>
      </c>
      <c r="C2549" s="1">
        <f t="shared" si="365"/>
        <v>41745.749999993845</v>
      </c>
      <c r="D2549" s="7">
        <v>210.95454545454544</v>
      </c>
      <c r="E2549" s="7"/>
      <c r="G2549">
        <v>36.67</v>
      </c>
      <c r="H2549" s="12">
        <v>281.42406439754518</v>
      </c>
      <c r="I2549" s="13">
        <f>$D$2*tarifas!$D$12/24</f>
        <v>1.4541666666666666</v>
      </c>
      <c r="J2549" s="13" t="e">
        <f>VLOOKUP(E2549&amp;" "&amp;F2549,tarifas!$A$13:$D$20,4,FALSE)*H2549</f>
        <v>#N/A</v>
      </c>
      <c r="K2549" s="13">
        <f>IF(F2549="COD1",tarifas!$D$11*(SUMIFS($H$11:$H$8770,$F$11:$F$8770,"=COD1",$B$11:$B$8770,"="&amp;B2549)/COUNTIFS($F$11:$F$8770,"=COD1",$B$11:$B$8770,"="&amp;B2549))/COUNTIFS($A$11:$A$8770,"="&amp;A2549,$F$11:$F$8770,"=COD1"),0)</f>
        <v>0</v>
      </c>
      <c r="L2549" s="13" t="e">
        <f>(VLOOKUP(F2549,tarifas!$C$7:$D$10,2,FALSE)+tarifas!$D$21)*datos!H2549</f>
        <v>#N/A</v>
      </c>
      <c r="M2549">
        <v>1.50617</v>
      </c>
      <c r="N2549" s="13" t="e">
        <f t="shared" si="359"/>
        <v>#N/A</v>
      </c>
      <c r="O2549">
        <f t="shared" si="360"/>
        <v>1.50617</v>
      </c>
      <c r="P2549" s="12">
        <f t="shared" si="361"/>
        <v>279.91789439754518</v>
      </c>
      <c r="Q2549">
        <f t="shared" si="362"/>
        <v>0</v>
      </c>
      <c r="R2549">
        <f>$D$2*tarifas!$D$12/24</f>
        <v>1.4541666666666666</v>
      </c>
      <c r="S2549" t="e">
        <f>VLOOKUP(E2549&amp;" "&amp;F2549,tarifas!$A$13:$D$20,4,FALSE)*P2549</f>
        <v>#N/A</v>
      </c>
      <c r="T2549">
        <f>IF(F2549="COD1",tarifas!$D$11*(SUMIFS($P$11:$P$8770,$F$11:$F$8770,"=COD1",$B$11:$B$8770,"="&amp;B2549)/COUNTIFS($F$11:$F$8770,"=COD1",$B$11:$B$8770,"="&amp;B2549))/COUNTIFS($A$11:$A$8770,"="&amp;A2549,$F$11:$F$8770,"=COD1"),0)</f>
        <v>0</v>
      </c>
      <c r="U2549" t="e">
        <f>(VLOOKUP(F2549,tarifas!$C$7:$D$10,2,FALSE)+tarifas!$D$21)*datos!P2549</f>
        <v>#N/A</v>
      </c>
      <c r="V2549" t="e">
        <f t="shared" si="363"/>
        <v>#N/A</v>
      </c>
      <c r="W2549">
        <f t="shared" si="364"/>
        <v>0</v>
      </c>
    </row>
    <row r="2550" spans="1:23" x14ac:dyDescent="0.25">
      <c r="A2550">
        <f t="shared" si="357"/>
        <v>105</v>
      </c>
      <c r="B2550">
        <f t="shared" si="358"/>
        <v>4</v>
      </c>
      <c r="C2550" s="1">
        <f t="shared" si="365"/>
        <v>41745.791666660509</v>
      </c>
      <c r="D2550" s="7">
        <v>27.560606060606059</v>
      </c>
      <c r="E2550" s="7"/>
      <c r="G2550">
        <v>38.4</v>
      </c>
      <c r="H2550" s="12">
        <v>222.49447288221191</v>
      </c>
      <c r="I2550" s="13">
        <f>$D$2*tarifas!$D$12/24</f>
        <v>1.4541666666666666</v>
      </c>
      <c r="J2550" s="13" t="e">
        <f>VLOOKUP(E2550&amp;" "&amp;F2550,tarifas!$A$13:$D$20,4,FALSE)*H2550</f>
        <v>#N/A</v>
      </c>
      <c r="K2550" s="13">
        <f>IF(F2550="COD1",tarifas!$D$11*(SUMIFS($H$11:$H$8770,$F$11:$F$8770,"=COD1",$B$11:$B$8770,"="&amp;B2550)/COUNTIFS($F$11:$F$8770,"=COD1",$B$11:$B$8770,"="&amp;B2550))/COUNTIFS($A$11:$A$8770,"="&amp;A2550,$F$11:$F$8770,"=COD1"),0)</f>
        <v>0</v>
      </c>
      <c r="L2550" s="13" t="e">
        <f>(VLOOKUP(F2550,tarifas!$C$7:$D$10,2,FALSE)+tarifas!$D$21)*datos!H2550</f>
        <v>#N/A</v>
      </c>
      <c r="M2550">
        <v>0</v>
      </c>
      <c r="N2550" s="13" t="e">
        <f t="shared" si="359"/>
        <v>#N/A</v>
      </c>
      <c r="O2550">
        <f t="shared" si="360"/>
        <v>0</v>
      </c>
      <c r="P2550" s="12">
        <f t="shared" si="361"/>
        <v>222.49447288221191</v>
      </c>
      <c r="Q2550">
        <f t="shared" si="362"/>
        <v>0</v>
      </c>
      <c r="R2550">
        <f>$D$2*tarifas!$D$12/24</f>
        <v>1.4541666666666666</v>
      </c>
      <c r="S2550" t="e">
        <f>VLOOKUP(E2550&amp;" "&amp;F2550,tarifas!$A$13:$D$20,4,FALSE)*P2550</f>
        <v>#N/A</v>
      </c>
      <c r="T2550">
        <f>IF(F2550="COD1",tarifas!$D$11*(SUMIFS($P$11:$P$8770,$F$11:$F$8770,"=COD1",$B$11:$B$8770,"="&amp;B2550)/COUNTIFS($F$11:$F$8770,"=COD1",$B$11:$B$8770,"="&amp;B2550))/COUNTIFS($A$11:$A$8770,"="&amp;A2550,$F$11:$F$8770,"=COD1"),0)</f>
        <v>0</v>
      </c>
      <c r="U2550" t="e">
        <f>(VLOOKUP(F2550,tarifas!$C$7:$D$10,2,FALSE)+tarifas!$D$21)*datos!P2550</f>
        <v>#N/A</v>
      </c>
      <c r="V2550" t="e">
        <f t="shared" si="363"/>
        <v>#N/A</v>
      </c>
      <c r="W2550">
        <f t="shared" si="364"/>
        <v>0</v>
      </c>
    </row>
    <row r="2551" spans="1:23" x14ac:dyDescent="0.25">
      <c r="A2551">
        <f t="shared" si="357"/>
        <v>105</v>
      </c>
      <c r="B2551">
        <f t="shared" si="358"/>
        <v>4</v>
      </c>
      <c r="C2551" s="1">
        <f t="shared" si="365"/>
        <v>41745.833333327173</v>
      </c>
      <c r="D2551" s="7">
        <v>0</v>
      </c>
      <c r="E2551" s="7"/>
      <c r="G2551">
        <v>41.26</v>
      </c>
      <c r="H2551" s="12">
        <v>203.96740078375655</v>
      </c>
      <c r="I2551" s="13">
        <f>$D$2*tarifas!$D$12/24</f>
        <v>1.4541666666666666</v>
      </c>
      <c r="J2551" s="13" t="e">
        <f>VLOOKUP(E2551&amp;" "&amp;F2551,tarifas!$A$13:$D$20,4,FALSE)*H2551</f>
        <v>#N/A</v>
      </c>
      <c r="K2551" s="13">
        <f>IF(F2551="COD1",tarifas!$D$11*(SUMIFS($H$11:$H$8770,$F$11:$F$8770,"=COD1",$B$11:$B$8770,"="&amp;B2551)/COUNTIFS($F$11:$F$8770,"=COD1",$B$11:$B$8770,"="&amp;B2551))/COUNTIFS($A$11:$A$8770,"="&amp;A2551,$F$11:$F$8770,"=COD1"),0)</f>
        <v>0</v>
      </c>
      <c r="L2551" s="13" t="e">
        <f>(VLOOKUP(F2551,tarifas!$C$7:$D$10,2,FALSE)+tarifas!$D$21)*datos!H2551</f>
        <v>#N/A</v>
      </c>
      <c r="M2551">
        <v>0</v>
      </c>
      <c r="N2551" s="13" t="e">
        <f t="shared" si="359"/>
        <v>#N/A</v>
      </c>
      <c r="O2551">
        <f t="shared" si="360"/>
        <v>0</v>
      </c>
      <c r="P2551" s="12">
        <f t="shared" si="361"/>
        <v>203.96740078375655</v>
      </c>
      <c r="Q2551">
        <f t="shared" si="362"/>
        <v>0</v>
      </c>
      <c r="R2551">
        <f>$D$2*tarifas!$D$12/24</f>
        <v>1.4541666666666666</v>
      </c>
      <c r="S2551" t="e">
        <f>VLOOKUP(E2551&amp;" "&amp;F2551,tarifas!$A$13:$D$20,4,FALSE)*P2551</f>
        <v>#N/A</v>
      </c>
      <c r="T2551">
        <f>IF(F2551="COD1",tarifas!$D$11*(SUMIFS($P$11:$P$8770,$F$11:$F$8770,"=COD1",$B$11:$B$8770,"="&amp;B2551)/COUNTIFS($F$11:$F$8770,"=COD1",$B$11:$B$8770,"="&amp;B2551))/COUNTIFS($A$11:$A$8770,"="&amp;A2551,$F$11:$F$8770,"=COD1"),0)</f>
        <v>0</v>
      </c>
      <c r="U2551" t="e">
        <f>(VLOOKUP(F2551,tarifas!$C$7:$D$10,2,FALSE)+tarifas!$D$21)*datos!P2551</f>
        <v>#N/A</v>
      </c>
      <c r="V2551" t="e">
        <f t="shared" si="363"/>
        <v>#N/A</v>
      </c>
      <c r="W2551">
        <f t="shared" si="364"/>
        <v>0</v>
      </c>
    </row>
    <row r="2552" spans="1:23" x14ac:dyDescent="0.25">
      <c r="A2552">
        <f t="shared" si="357"/>
        <v>105</v>
      </c>
      <c r="B2552">
        <f t="shared" si="358"/>
        <v>4</v>
      </c>
      <c r="C2552" s="1">
        <f t="shared" si="365"/>
        <v>41745.874999993837</v>
      </c>
      <c r="D2552" s="7">
        <v>0</v>
      </c>
      <c r="E2552" s="7"/>
      <c r="G2552">
        <v>38.4</v>
      </c>
      <c r="H2552" s="12">
        <v>198.36327568017543</v>
      </c>
      <c r="I2552" s="13">
        <f>$D$2*tarifas!$D$12/24</f>
        <v>1.4541666666666666</v>
      </c>
      <c r="J2552" s="13" t="e">
        <f>VLOOKUP(E2552&amp;" "&amp;F2552,tarifas!$A$13:$D$20,4,FALSE)*H2552</f>
        <v>#N/A</v>
      </c>
      <c r="K2552" s="13">
        <f>IF(F2552="COD1",tarifas!$D$11*(SUMIFS($H$11:$H$8770,$F$11:$F$8770,"=COD1",$B$11:$B$8770,"="&amp;B2552)/COUNTIFS($F$11:$F$8770,"=COD1",$B$11:$B$8770,"="&amp;B2552))/COUNTIFS($A$11:$A$8770,"="&amp;A2552,$F$11:$F$8770,"=COD1"),0)</f>
        <v>0</v>
      </c>
      <c r="L2552" s="13" t="e">
        <f>(VLOOKUP(F2552,tarifas!$C$7:$D$10,2,FALSE)+tarifas!$D$21)*datos!H2552</f>
        <v>#N/A</v>
      </c>
      <c r="M2552">
        <v>0</v>
      </c>
      <c r="N2552" s="13" t="e">
        <f t="shared" si="359"/>
        <v>#N/A</v>
      </c>
      <c r="O2552">
        <f t="shared" si="360"/>
        <v>0</v>
      </c>
      <c r="P2552" s="12">
        <f t="shared" si="361"/>
        <v>198.36327568017543</v>
      </c>
      <c r="Q2552">
        <f t="shared" si="362"/>
        <v>0</v>
      </c>
      <c r="R2552">
        <f>$D$2*tarifas!$D$12/24</f>
        <v>1.4541666666666666</v>
      </c>
      <c r="S2552" t="e">
        <f>VLOOKUP(E2552&amp;" "&amp;F2552,tarifas!$A$13:$D$20,4,FALSE)*P2552</f>
        <v>#N/A</v>
      </c>
      <c r="T2552">
        <f>IF(F2552="COD1",tarifas!$D$11*(SUMIFS($P$11:$P$8770,$F$11:$F$8770,"=COD1",$B$11:$B$8770,"="&amp;B2552)/COUNTIFS($F$11:$F$8770,"=COD1",$B$11:$B$8770,"="&amp;B2552))/COUNTIFS($A$11:$A$8770,"="&amp;A2552,$F$11:$F$8770,"=COD1"),0)</f>
        <v>0</v>
      </c>
      <c r="U2552" t="e">
        <f>(VLOOKUP(F2552,tarifas!$C$7:$D$10,2,FALSE)+tarifas!$D$21)*datos!P2552</f>
        <v>#N/A</v>
      </c>
      <c r="V2552" t="e">
        <f t="shared" si="363"/>
        <v>#N/A</v>
      </c>
      <c r="W2552">
        <f t="shared" si="364"/>
        <v>0</v>
      </c>
    </row>
    <row r="2553" spans="1:23" x14ac:dyDescent="0.25">
      <c r="A2553">
        <f t="shared" si="357"/>
        <v>105</v>
      </c>
      <c r="B2553">
        <f t="shared" si="358"/>
        <v>4</v>
      </c>
      <c r="C2553" s="1">
        <f t="shared" si="365"/>
        <v>41745.916666660502</v>
      </c>
      <c r="D2553" s="7">
        <v>0</v>
      </c>
      <c r="E2553" s="7"/>
      <c r="G2553">
        <v>35.69</v>
      </c>
      <c r="H2553" s="12">
        <v>199.91436897426232</v>
      </c>
      <c r="I2553" s="13">
        <f>$D$2*tarifas!$D$12/24</f>
        <v>1.4541666666666666</v>
      </c>
      <c r="J2553" s="13" t="e">
        <f>VLOOKUP(E2553&amp;" "&amp;F2553,tarifas!$A$13:$D$20,4,FALSE)*H2553</f>
        <v>#N/A</v>
      </c>
      <c r="K2553" s="13">
        <f>IF(F2553="COD1",tarifas!$D$11*(SUMIFS($H$11:$H$8770,$F$11:$F$8770,"=COD1",$B$11:$B$8770,"="&amp;B2553)/COUNTIFS($F$11:$F$8770,"=COD1",$B$11:$B$8770,"="&amp;B2553))/COUNTIFS($A$11:$A$8770,"="&amp;A2553,$F$11:$F$8770,"=COD1"),0)</f>
        <v>0</v>
      </c>
      <c r="L2553" s="13" t="e">
        <f>(VLOOKUP(F2553,tarifas!$C$7:$D$10,2,FALSE)+tarifas!$D$21)*datos!H2553</f>
        <v>#N/A</v>
      </c>
      <c r="M2553">
        <v>0</v>
      </c>
      <c r="N2553" s="13" t="e">
        <f t="shared" si="359"/>
        <v>#N/A</v>
      </c>
      <c r="O2553">
        <f t="shared" si="360"/>
        <v>0</v>
      </c>
      <c r="P2553" s="12">
        <f t="shared" si="361"/>
        <v>199.91436897426232</v>
      </c>
      <c r="Q2553">
        <f t="shared" si="362"/>
        <v>0</v>
      </c>
      <c r="R2553">
        <f>$D$2*tarifas!$D$12/24</f>
        <v>1.4541666666666666</v>
      </c>
      <c r="S2553" t="e">
        <f>VLOOKUP(E2553&amp;" "&amp;F2553,tarifas!$A$13:$D$20,4,FALSE)*P2553</f>
        <v>#N/A</v>
      </c>
      <c r="T2553">
        <f>IF(F2553="COD1",tarifas!$D$11*(SUMIFS($P$11:$P$8770,$F$11:$F$8770,"=COD1",$B$11:$B$8770,"="&amp;B2553)/COUNTIFS($F$11:$F$8770,"=COD1",$B$11:$B$8770,"="&amp;B2553))/COUNTIFS($A$11:$A$8770,"="&amp;A2553,$F$11:$F$8770,"=COD1"),0)</f>
        <v>0</v>
      </c>
      <c r="U2553" t="e">
        <f>(VLOOKUP(F2553,tarifas!$C$7:$D$10,2,FALSE)+tarifas!$D$21)*datos!P2553</f>
        <v>#N/A</v>
      </c>
      <c r="V2553" t="e">
        <f t="shared" si="363"/>
        <v>#N/A</v>
      </c>
      <c r="W2553">
        <f t="shared" si="364"/>
        <v>0</v>
      </c>
    </row>
    <row r="2554" spans="1:23" x14ac:dyDescent="0.25">
      <c r="A2554">
        <f t="shared" si="357"/>
        <v>105</v>
      </c>
      <c r="B2554">
        <f t="shared" si="358"/>
        <v>4</v>
      </c>
      <c r="C2554" s="1">
        <f t="shared" si="365"/>
        <v>41745.958333327166</v>
      </c>
      <c r="D2554" s="7">
        <v>0</v>
      </c>
      <c r="E2554" s="7"/>
      <c r="G2554">
        <v>31.69</v>
      </c>
      <c r="H2554" s="12">
        <v>191.53013454128657</v>
      </c>
      <c r="I2554" s="13">
        <f>$D$2*tarifas!$D$12/24</f>
        <v>1.4541666666666666</v>
      </c>
      <c r="J2554" s="13" t="e">
        <f>VLOOKUP(E2554&amp;" "&amp;F2554,tarifas!$A$13:$D$20,4,FALSE)*H2554</f>
        <v>#N/A</v>
      </c>
      <c r="K2554" s="13">
        <f>IF(F2554="COD1",tarifas!$D$11*(SUMIFS($H$11:$H$8770,$F$11:$F$8770,"=COD1",$B$11:$B$8770,"="&amp;B2554)/COUNTIFS($F$11:$F$8770,"=COD1",$B$11:$B$8770,"="&amp;B2554))/COUNTIFS($A$11:$A$8770,"="&amp;A2554,$F$11:$F$8770,"=COD1"),0)</f>
        <v>0</v>
      </c>
      <c r="L2554" s="13" t="e">
        <f>(VLOOKUP(F2554,tarifas!$C$7:$D$10,2,FALSE)+tarifas!$D$21)*datos!H2554</f>
        <v>#N/A</v>
      </c>
      <c r="M2554">
        <v>0</v>
      </c>
      <c r="N2554" s="13" t="e">
        <f t="shared" si="359"/>
        <v>#N/A</v>
      </c>
      <c r="O2554">
        <f t="shared" si="360"/>
        <v>0</v>
      </c>
      <c r="P2554" s="12">
        <f t="shared" si="361"/>
        <v>191.53013454128657</v>
      </c>
      <c r="Q2554">
        <f t="shared" si="362"/>
        <v>0</v>
      </c>
      <c r="R2554">
        <f>$D$2*tarifas!$D$12/24</f>
        <v>1.4541666666666666</v>
      </c>
      <c r="S2554" t="e">
        <f>VLOOKUP(E2554&amp;" "&amp;F2554,tarifas!$A$13:$D$20,4,FALSE)*P2554</f>
        <v>#N/A</v>
      </c>
      <c r="T2554">
        <f>IF(F2554="COD1",tarifas!$D$11*(SUMIFS($P$11:$P$8770,$F$11:$F$8770,"=COD1",$B$11:$B$8770,"="&amp;B2554)/COUNTIFS($F$11:$F$8770,"=COD1",$B$11:$B$8770,"="&amp;B2554))/COUNTIFS($A$11:$A$8770,"="&amp;A2554,$F$11:$F$8770,"=COD1"),0)</f>
        <v>0</v>
      </c>
      <c r="U2554" t="e">
        <f>(VLOOKUP(F2554,tarifas!$C$7:$D$10,2,FALSE)+tarifas!$D$21)*datos!P2554</f>
        <v>#N/A</v>
      </c>
      <c r="V2554" t="e">
        <f t="shared" si="363"/>
        <v>#N/A</v>
      </c>
      <c r="W2554">
        <f t="shared" si="364"/>
        <v>0</v>
      </c>
    </row>
    <row r="2555" spans="1:23" x14ac:dyDescent="0.25">
      <c r="A2555">
        <f t="shared" si="357"/>
        <v>106</v>
      </c>
      <c r="B2555">
        <f t="shared" si="358"/>
        <v>4</v>
      </c>
      <c r="C2555" s="1">
        <f t="shared" si="365"/>
        <v>41745.99999999383</v>
      </c>
      <c r="D2555" s="7">
        <v>0</v>
      </c>
      <c r="E2555" s="7"/>
      <c r="G2555">
        <v>26.54</v>
      </c>
      <c r="H2555" s="12">
        <v>189.63566735862514</v>
      </c>
      <c r="I2555" s="13">
        <f>$D$2*tarifas!$D$12/24</f>
        <v>1.4541666666666666</v>
      </c>
      <c r="J2555" s="13" t="e">
        <f>VLOOKUP(E2555&amp;" "&amp;F2555,tarifas!$A$13:$D$20,4,FALSE)*H2555</f>
        <v>#N/A</v>
      </c>
      <c r="K2555" s="13">
        <f>IF(F2555="COD1",tarifas!$D$11*(SUMIFS($H$11:$H$8770,$F$11:$F$8770,"=COD1",$B$11:$B$8770,"="&amp;B2555)/COUNTIFS($F$11:$F$8770,"=COD1",$B$11:$B$8770,"="&amp;B2555))/COUNTIFS($A$11:$A$8770,"="&amp;A2555,$F$11:$F$8770,"=COD1"),0)</f>
        <v>0</v>
      </c>
      <c r="L2555" s="13" t="e">
        <f>(VLOOKUP(F2555,tarifas!$C$7:$D$10,2,FALSE)+tarifas!$D$21)*datos!H2555</f>
        <v>#N/A</v>
      </c>
      <c r="M2555">
        <v>0</v>
      </c>
      <c r="N2555" s="13" t="e">
        <f t="shared" si="359"/>
        <v>#N/A</v>
      </c>
      <c r="O2555">
        <f t="shared" si="360"/>
        <v>0</v>
      </c>
      <c r="P2555" s="12">
        <f t="shared" si="361"/>
        <v>189.63566735862514</v>
      </c>
      <c r="Q2555">
        <f t="shared" si="362"/>
        <v>0</v>
      </c>
      <c r="R2555">
        <f>$D$2*tarifas!$D$12/24</f>
        <v>1.4541666666666666</v>
      </c>
      <c r="S2555" t="e">
        <f>VLOOKUP(E2555&amp;" "&amp;F2555,tarifas!$A$13:$D$20,4,FALSE)*P2555</f>
        <v>#N/A</v>
      </c>
      <c r="T2555">
        <f>IF(F2555="COD1",tarifas!$D$11*(SUMIFS($P$11:$P$8770,$F$11:$F$8770,"=COD1",$B$11:$B$8770,"="&amp;B2555)/COUNTIFS($F$11:$F$8770,"=COD1",$B$11:$B$8770,"="&amp;B2555))/COUNTIFS($A$11:$A$8770,"="&amp;A2555,$F$11:$F$8770,"=COD1"),0)</f>
        <v>0</v>
      </c>
      <c r="U2555" t="e">
        <f>(VLOOKUP(F2555,tarifas!$C$7:$D$10,2,FALSE)+tarifas!$D$21)*datos!P2555</f>
        <v>#N/A</v>
      </c>
      <c r="V2555" t="e">
        <f t="shared" si="363"/>
        <v>#N/A</v>
      </c>
      <c r="W2555">
        <f t="shared" si="364"/>
        <v>0</v>
      </c>
    </row>
    <row r="2556" spans="1:23" x14ac:dyDescent="0.25">
      <c r="A2556">
        <f t="shared" si="357"/>
        <v>106</v>
      </c>
      <c r="B2556">
        <f t="shared" si="358"/>
        <v>4</v>
      </c>
      <c r="C2556" s="1">
        <f t="shared" si="365"/>
        <v>41746.041666660494</v>
      </c>
      <c r="D2556" s="7">
        <v>0</v>
      </c>
      <c r="E2556" s="7"/>
      <c r="G2556">
        <v>26</v>
      </c>
      <c r="H2556" s="12">
        <v>187.90631498675577</v>
      </c>
      <c r="I2556" s="13">
        <f>$D$2*tarifas!$D$12/24</f>
        <v>1.4541666666666666</v>
      </c>
      <c r="J2556" s="13" t="e">
        <f>VLOOKUP(E2556&amp;" "&amp;F2556,tarifas!$A$13:$D$20,4,FALSE)*H2556</f>
        <v>#N/A</v>
      </c>
      <c r="K2556" s="13">
        <f>IF(F2556="COD1",tarifas!$D$11*(SUMIFS($H$11:$H$8770,$F$11:$F$8770,"=COD1",$B$11:$B$8770,"="&amp;B2556)/COUNTIFS($F$11:$F$8770,"=COD1",$B$11:$B$8770,"="&amp;B2556))/COUNTIFS($A$11:$A$8770,"="&amp;A2556,$F$11:$F$8770,"=COD1"),0)</f>
        <v>0</v>
      </c>
      <c r="L2556" s="13" t="e">
        <f>(VLOOKUP(F2556,tarifas!$C$7:$D$10,2,FALSE)+tarifas!$D$21)*datos!H2556</f>
        <v>#N/A</v>
      </c>
      <c r="M2556">
        <v>0</v>
      </c>
      <c r="N2556" s="13" t="e">
        <f t="shared" si="359"/>
        <v>#N/A</v>
      </c>
      <c r="O2556">
        <f t="shared" si="360"/>
        <v>0</v>
      </c>
      <c r="P2556" s="12">
        <f t="shared" si="361"/>
        <v>187.90631498675577</v>
      </c>
      <c r="Q2556">
        <f t="shared" si="362"/>
        <v>0</v>
      </c>
      <c r="R2556">
        <f>$D$2*tarifas!$D$12/24</f>
        <v>1.4541666666666666</v>
      </c>
      <c r="S2556" t="e">
        <f>VLOOKUP(E2556&amp;" "&amp;F2556,tarifas!$A$13:$D$20,4,FALSE)*P2556</f>
        <v>#N/A</v>
      </c>
      <c r="T2556">
        <f>IF(F2556="COD1",tarifas!$D$11*(SUMIFS($P$11:$P$8770,$F$11:$F$8770,"=COD1",$B$11:$B$8770,"="&amp;B2556)/COUNTIFS($F$11:$F$8770,"=COD1",$B$11:$B$8770,"="&amp;B2556))/COUNTIFS($A$11:$A$8770,"="&amp;A2556,$F$11:$F$8770,"=COD1"),0)</f>
        <v>0</v>
      </c>
      <c r="U2556" t="e">
        <f>(VLOOKUP(F2556,tarifas!$C$7:$D$10,2,FALSE)+tarifas!$D$21)*datos!P2556</f>
        <v>#N/A</v>
      </c>
      <c r="V2556" t="e">
        <f t="shared" si="363"/>
        <v>#N/A</v>
      </c>
      <c r="W2556">
        <f t="shared" si="364"/>
        <v>0</v>
      </c>
    </row>
    <row r="2557" spans="1:23" x14ac:dyDescent="0.25">
      <c r="A2557">
        <f t="shared" si="357"/>
        <v>106</v>
      </c>
      <c r="B2557">
        <f t="shared" si="358"/>
        <v>4</v>
      </c>
      <c r="C2557" s="1">
        <f t="shared" si="365"/>
        <v>41746.083333327158</v>
      </c>
      <c r="D2557" s="7">
        <v>0</v>
      </c>
      <c r="E2557" s="7"/>
      <c r="G2557">
        <v>26.08</v>
      </c>
      <c r="H2557" s="12">
        <v>185.81070205214615</v>
      </c>
      <c r="I2557" s="13">
        <f>$D$2*tarifas!$D$12/24</f>
        <v>1.4541666666666666</v>
      </c>
      <c r="J2557" s="13" t="e">
        <f>VLOOKUP(E2557&amp;" "&amp;F2557,tarifas!$A$13:$D$20,4,FALSE)*H2557</f>
        <v>#N/A</v>
      </c>
      <c r="K2557" s="13">
        <f>IF(F2557="COD1",tarifas!$D$11*(SUMIFS($H$11:$H$8770,$F$11:$F$8770,"=COD1",$B$11:$B$8770,"="&amp;B2557)/COUNTIFS($F$11:$F$8770,"=COD1",$B$11:$B$8770,"="&amp;B2557))/COUNTIFS($A$11:$A$8770,"="&amp;A2557,$F$11:$F$8770,"=COD1"),0)</f>
        <v>0</v>
      </c>
      <c r="L2557" s="13" t="e">
        <f>(VLOOKUP(F2557,tarifas!$C$7:$D$10,2,FALSE)+tarifas!$D$21)*datos!H2557</f>
        <v>#N/A</v>
      </c>
      <c r="M2557">
        <v>0</v>
      </c>
      <c r="N2557" s="13" t="e">
        <f t="shared" si="359"/>
        <v>#N/A</v>
      </c>
      <c r="O2557">
        <f t="shared" si="360"/>
        <v>0</v>
      </c>
      <c r="P2557" s="12">
        <f t="shared" si="361"/>
        <v>185.81070205214615</v>
      </c>
      <c r="Q2557">
        <f t="shared" si="362"/>
        <v>0</v>
      </c>
      <c r="R2557">
        <f>$D$2*tarifas!$D$12/24</f>
        <v>1.4541666666666666</v>
      </c>
      <c r="S2557" t="e">
        <f>VLOOKUP(E2557&amp;" "&amp;F2557,tarifas!$A$13:$D$20,4,FALSE)*P2557</f>
        <v>#N/A</v>
      </c>
      <c r="T2557">
        <f>IF(F2557="COD1",tarifas!$D$11*(SUMIFS($P$11:$P$8770,$F$11:$F$8770,"=COD1",$B$11:$B$8770,"="&amp;B2557)/COUNTIFS($F$11:$F$8770,"=COD1",$B$11:$B$8770,"="&amp;B2557))/COUNTIFS($A$11:$A$8770,"="&amp;A2557,$F$11:$F$8770,"=COD1"),0)</f>
        <v>0</v>
      </c>
      <c r="U2557" t="e">
        <f>(VLOOKUP(F2557,tarifas!$C$7:$D$10,2,FALSE)+tarifas!$D$21)*datos!P2557</f>
        <v>#N/A</v>
      </c>
      <c r="V2557" t="e">
        <f t="shared" si="363"/>
        <v>#N/A</v>
      </c>
      <c r="W2557">
        <f t="shared" si="364"/>
        <v>0</v>
      </c>
    </row>
    <row r="2558" spans="1:23" x14ac:dyDescent="0.25">
      <c r="A2558">
        <f t="shared" si="357"/>
        <v>106</v>
      </c>
      <c r="B2558">
        <f t="shared" si="358"/>
        <v>4</v>
      </c>
      <c r="C2558" s="1">
        <f t="shared" si="365"/>
        <v>41746.124999993823</v>
      </c>
      <c r="D2558" s="7">
        <v>0</v>
      </c>
      <c r="E2558" s="7"/>
      <c r="G2558">
        <v>25</v>
      </c>
      <c r="H2558" s="12">
        <v>183.3562768741082</v>
      </c>
      <c r="I2558" s="13">
        <f>$D$2*tarifas!$D$12/24</f>
        <v>1.4541666666666666</v>
      </c>
      <c r="J2558" s="13" t="e">
        <f>VLOOKUP(E2558&amp;" "&amp;F2558,tarifas!$A$13:$D$20,4,FALSE)*H2558</f>
        <v>#N/A</v>
      </c>
      <c r="K2558" s="13">
        <f>IF(F2558="COD1",tarifas!$D$11*(SUMIFS($H$11:$H$8770,$F$11:$F$8770,"=COD1",$B$11:$B$8770,"="&amp;B2558)/COUNTIFS($F$11:$F$8770,"=COD1",$B$11:$B$8770,"="&amp;B2558))/COUNTIFS($A$11:$A$8770,"="&amp;A2558,$F$11:$F$8770,"=COD1"),0)</f>
        <v>0</v>
      </c>
      <c r="L2558" s="13" t="e">
        <f>(VLOOKUP(F2558,tarifas!$C$7:$D$10,2,FALSE)+tarifas!$D$21)*datos!H2558</f>
        <v>#N/A</v>
      </c>
      <c r="M2558">
        <v>0</v>
      </c>
      <c r="N2558" s="13" t="e">
        <f t="shared" si="359"/>
        <v>#N/A</v>
      </c>
      <c r="O2558">
        <f t="shared" si="360"/>
        <v>0</v>
      </c>
      <c r="P2558" s="12">
        <f t="shared" si="361"/>
        <v>183.3562768741082</v>
      </c>
      <c r="Q2558">
        <f t="shared" si="362"/>
        <v>0</v>
      </c>
      <c r="R2558">
        <f>$D$2*tarifas!$D$12/24</f>
        <v>1.4541666666666666</v>
      </c>
      <c r="S2558" t="e">
        <f>VLOOKUP(E2558&amp;" "&amp;F2558,tarifas!$A$13:$D$20,4,FALSE)*P2558</f>
        <v>#N/A</v>
      </c>
      <c r="T2558">
        <f>IF(F2558="COD1",tarifas!$D$11*(SUMIFS($P$11:$P$8770,$F$11:$F$8770,"=COD1",$B$11:$B$8770,"="&amp;B2558)/COUNTIFS($F$11:$F$8770,"=COD1",$B$11:$B$8770,"="&amp;B2558))/COUNTIFS($A$11:$A$8770,"="&amp;A2558,$F$11:$F$8770,"=COD1"),0)</f>
        <v>0</v>
      </c>
      <c r="U2558" t="e">
        <f>(VLOOKUP(F2558,tarifas!$C$7:$D$10,2,FALSE)+tarifas!$D$21)*datos!P2558</f>
        <v>#N/A</v>
      </c>
      <c r="V2558" t="e">
        <f t="shared" si="363"/>
        <v>#N/A</v>
      </c>
      <c r="W2558">
        <f t="shared" si="364"/>
        <v>0</v>
      </c>
    </row>
    <row r="2559" spans="1:23" x14ac:dyDescent="0.25">
      <c r="A2559">
        <f t="shared" si="357"/>
        <v>106</v>
      </c>
      <c r="B2559">
        <f t="shared" si="358"/>
        <v>4</v>
      </c>
      <c r="C2559" s="1">
        <f t="shared" si="365"/>
        <v>41746.166666660487</v>
      </c>
      <c r="D2559" s="7">
        <v>0</v>
      </c>
      <c r="E2559" s="7"/>
      <c r="G2559">
        <v>26.05</v>
      </c>
      <c r="H2559" s="12">
        <v>183.97116184085763</v>
      </c>
      <c r="I2559" s="13">
        <f>$D$2*tarifas!$D$12/24</f>
        <v>1.4541666666666666</v>
      </c>
      <c r="J2559" s="13" t="e">
        <f>VLOOKUP(E2559&amp;" "&amp;F2559,tarifas!$A$13:$D$20,4,FALSE)*H2559</f>
        <v>#N/A</v>
      </c>
      <c r="K2559" s="13">
        <f>IF(F2559="COD1",tarifas!$D$11*(SUMIFS($H$11:$H$8770,$F$11:$F$8770,"=COD1",$B$11:$B$8770,"="&amp;B2559)/COUNTIFS($F$11:$F$8770,"=COD1",$B$11:$B$8770,"="&amp;B2559))/COUNTIFS($A$11:$A$8770,"="&amp;A2559,$F$11:$F$8770,"=COD1"),0)</f>
        <v>0</v>
      </c>
      <c r="L2559" s="13" t="e">
        <f>(VLOOKUP(F2559,tarifas!$C$7:$D$10,2,FALSE)+tarifas!$D$21)*datos!H2559</f>
        <v>#N/A</v>
      </c>
      <c r="M2559">
        <v>0</v>
      </c>
      <c r="N2559" s="13" t="e">
        <f t="shared" si="359"/>
        <v>#N/A</v>
      </c>
      <c r="O2559">
        <f t="shared" si="360"/>
        <v>0</v>
      </c>
      <c r="P2559" s="12">
        <f t="shared" si="361"/>
        <v>183.97116184085763</v>
      </c>
      <c r="Q2559">
        <f t="shared" si="362"/>
        <v>0</v>
      </c>
      <c r="R2559">
        <f>$D$2*tarifas!$D$12/24</f>
        <v>1.4541666666666666</v>
      </c>
      <c r="S2559" t="e">
        <f>VLOOKUP(E2559&amp;" "&amp;F2559,tarifas!$A$13:$D$20,4,FALSE)*P2559</f>
        <v>#N/A</v>
      </c>
      <c r="T2559">
        <f>IF(F2559="COD1",tarifas!$D$11*(SUMIFS($P$11:$P$8770,$F$11:$F$8770,"=COD1",$B$11:$B$8770,"="&amp;B2559)/COUNTIFS($F$11:$F$8770,"=COD1",$B$11:$B$8770,"="&amp;B2559))/COUNTIFS($A$11:$A$8770,"="&amp;A2559,$F$11:$F$8770,"=COD1"),0)</f>
        <v>0</v>
      </c>
      <c r="U2559" t="e">
        <f>(VLOOKUP(F2559,tarifas!$C$7:$D$10,2,FALSE)+tarifas!$D$21)*datos!P2559</f>
        <v>#N/A</v>
      </c>
      <c r="V2559" t="e">
        <f t="shared" si="363"/>
        <v>#N/A</v>
      </c>
      <c r="W2559">
        <f t="shared" si="364"/>
        <v>0</v>
      </c>
    </row>
    <row r="2560" spans="1:23" x14ac:dyDescent="0.25">
      <c r="A2560">
        <f t="shared" si="357"/>
        <v>106</v>
      </c>
      <c r="B2560">
        <f t="shared" si="358"/>
        <v>4</v>
      </c>
      <c r="C2560" s="1">
        <f t="shared" si="365"/>
        <v>41746.208333327151</v>
      </c>
      <c r="D2560" s="7">
        <v>0</v>
      </c>
      <c r="E2560" s="7"/>
      <c r="G2560">
        <v>29</v>
      </c>
      <c r="H2560" s="12">
        <v>183.76269203884499</v>
      </c>
      <c r="I2560" s="13">
        <f>$D$2*tarifas!$D$12/24</f>
        <v>1.4541666666666666</v>
      </c>
      <c r="J2560" s="13" t="e">
        <f>VLOOKUP(E2560&amp;" "&amp;F2560,tarifas!$A$13:$D$20,4,FALSE)*H2560</f>
        <v>#N/A</v>
      </c>
      <c r="K2560" s="13">
        <f>IF(F2560="COD1",tarifas!$D$11*(SUMIFS($H$11:$H$8770,$F$11:$F$8770,"=COD1",$B$11:$B$8770,"="&amp;B2560)/COUNTIFS($F$11:$F$8770,"=COD1",$B$11:$B$8770,"="&amp;B2560))/COUNTIFS($A$11:$A$8770,"="&amp;A2560,$F$11:$F$8770,"=COD1"),0)</f>
        <v>0</v>
      </c>
      <c r="L2560" s="13" t="e">
        <f>(VLOOKUP(F2560,tarifas!$C$7:$D$10,2,FALSE)+tarifas!$D$21)*datos!H2560</f>
        <v>#N/A</v>
      </c>
      <c r="M2560">
        <v>0</v>
      </c>
      <c r="N2560" s="13" t="e">
        <f t="shared" si="359"/>
        <v>#N/A</v>
      </c>
      <c r="O2560">
        <f t="shared" si="360"/>
        <v>0</v>
      </c>
      <c r="P2560" s="12">
        <f t="shared" si="361"/>
        <v>183.76269203884499</v>
      </c>
      <c r="Q2560">
        <f t="shared" si="362"/>
        <v>0</v>
      </c>
      <c r="R2560">
        <f>$D$2*tarifas!$D$12/24</f>
        <v>1.4541666666666666</v>
      </c>
      <c r="S2560" t="e">
        <f>VLOOKUP(E2560&amp;" "&amp;F2560,tarifas!$A$13:$D$20,4,FALSE)*P2560</f>
        <v>#N/A</v>
      </c>
      <c r="T2560">
        <f>IF(F2560="COD1",tarifas!$D$11*(SUMIFS($P$11:$P$8770,$F$11:$F$8770,"=COD1",$B$11:$B$8770,"="&amp;B2560)/COUNTIFS($F$11:$F$8770,"=COD1",$B$11:$B$8770,"="&amp;B2560))/COUNTIFS($A$11:$A$8770,"="&amp;A2560,$F$11:$F$8770,"=COD1"),0)</f>
        <v>0</v>
      </c>
      <c r="U2560" t="e">
        <f>(VLOOKUP(F2560,tarifas!$C$7:$D$10,2,FALSE)+tarifas!$D$21)*datos!P2560</f>
        <v>#N/A</v>
      </c>
      <c r="V2560" t="e">
        <f t="shared" si="363"/>
        <v>#N/A</v>
      </c>
      <c r="W2560">
        <f t="shared" si="364"/>
        <v>0</v>
      </c>
    </row>
    <row r="2561" spans="1:23" x14ac:dyDescent="0.25">
      <c r="A2561">
        <f t="shared" si="357"/>
        <v>106</v>
      </c>
      <c r="B2561">
        <f t="shared" si="358"/>
        <v>4</v>
      </c>
      <c r="C2561" s="1">
        <f t="shared" si="365"/>
        <v>41746.249999993815</v>
      </c>
      <c r="D2561" s="7">
        <v>0</v>
      </c>
      <c r="E2561" s="7"/>
      <c r="G2561">
        <v>28.01</v>
      </c>
      <c r="H2561" s="12">
        <v>204.2261255903997</v>
      </c>
      <c r="I2561" s="13">
        <f>$D$2*tarifas!$D$12/24</f>
        <v>1.4541666666666666</v>
      </c>
      <c r="J2561" s="13" t="e">
        <f>VLOOKUP(E2561&amp;" "&amp;F2561,tarifas!$A$13:$D$20,4,FALSE)*H2561</f>
        <v>#N/A</v>
      </c>
      <c r="K2561" s="13">
        <f>IF(F2561="COD1",tarifas!$D$11*(SUMIFS($H$11:$H$8770,$F$11:$F$8770,"=COD1",$B$11:$B$8770,"="&amp;B2561)/COUNTIFS($F$11:$F$8770,"=COD1",$B$11:$B$8770,"="&amp;B2561))/COUNTIFS($A$11:$A$8770,"="&amp;A2561,$F$11:$F$8770,"=COD1"),0)</f>
        <v>0</v>
      </c>
      <c r="L2561" s="13" t="e">
        <f>(VLOOKUP(F2561,tarifas!$C$7:$D$10,2,FALSE)+tarifas!$D$21)*datos!H2561</f>
        <v>#N/A</v>
      </c>
      <c r="M2561">
        <v>36.087350000000001</v>
      </c>
      <c r="N2561" s="13" t="e">
        <f t="shared" si="359"/>
        <v>#N/A</v>
      </c>
      <c r="O2561">
        <f t="shared" si="360"/>
        <v>36.087350000000001</v>
      </c>
      <c r="P2561" s="12">
        <f t="shared" si="361"/>
        <v>168.13877559039969</v>
      </c>
      <c r="Q2561">
        <f t="shared" si="362"/>
        <v>0</v>
      </c>
      <c r="R2561">
        <f>$D$2*tarifas!$D$12/24</f>
        <v>1.4541666666666666</v>
      </c>
      <c r="S2561" t="e">
        <f>VLOOKUP(E2561&amp;" "&amp;F2561,tarifas!$A$13:$D$20,4,FALSE)*P2561</f>
        <v>#N/A</v>
      </c>
      <c r="T2561">
        <f>IF(F2561="COD1",tarifas!$D$11*(SUMIFS($P$11:$P$8770,$F$11:$F$8770,"=COD1",$B$11:$B$8770,"="&amp;B2561)/COUNTIFS($F$11:$F$8770,"=COD1",$B$11:$B$8770,"="&amp;B2561))/COUNTIFS($A$11:$A$8770,"="&amp;A2561,$F$11:$F$8770,"=COD1"),0)</f>
        <v>0</v>
      </c>
      <c r="U2561" t="e">
        <f>(VLOOKUP(F2561,tarifas!$C$7:$D$10,2,FALSE)+tarifas!$D$21)*datos!P2561</f>
        <v>#N/A</v>
      </c>
      <c r="V2561" t="e">
        <f t="shared" si="363"/>
        <v>#N/A</v>
      </c>
      <c r="W2561">
        <f t="shared" si="364"/>
        <v>0</v>
      </c>
    </row>
    <row r="2562" spans="1:23" x14ac:dyDescent="0.25">
      <c r="A2562">
        <f t="shared" si="357"/>
        <v>106</v>
      </c>
      <c r="B2562">
        <f t="shared" si="358"/>
        <v>4</v>
      </c>
      <c r="C2562" s="1">
        <f t="shared" si="365"/>
        <v>41746.29166666048</v>
      </c>
      <c r="D2562" s="7">
        <v>8.7575757575757596</v>
      </c>
      <c r="E2562" s="7"/>
      <c r="G2562">
        <v>29.6</v>
      </c>
      <c r="H2562" s="12">
        <v>258.20223755629553</v>
      </c>
      <c r="I2562" s="13">
        <f>$D$2*tarifas!$D$12/24</f>
        <v>1.4541666666666666</v>
      </c>
      <c r="J2562" s="13" t="e">
        <f>VLOOKUP(E2562&amp;" "&amp;F2562,tarifas!$A$13:$D$20,4,FALSE)*H2562</f>
        <v>#N/A</v>
      </c>
      <c r="K2562" s="13">
        <f>IF(F2562="COD1",tarifas!$D$11*(SUMIFS($H$11:$H$8770,$F$11:$F$8770,"=COD1",$B$11:$B$8770,"="&amp;B2562)/COUNTIFS($F$11:$F$8770,"=COD1",$B$11:$B$8770,"="&amp;B2562))/COUNTIFS($A$11:$A$8770,"="&amp;A2562,$F$11:$F$8770,"=COD1"),0)</f>
        <v>0</v>
      </c>
      <c r="L2562" s="13" t="e">
        <f>(VLOOKUP(F2562,tarifas!$C$7:$D$10,2,FALSE)+tarifas!$D$21)*datos!H2562</f>
        <v>#N/A</v>
      </c>
      <c r="M2562">
        <v>176.4127</v>
      </c>
      <c r="N2562" s="13" t="e">
        <f t="shared" si="359"/>
        <v>#N/A</v>
      </c>
      <c r="O2562">
        <f t="shared" si="360"/>
        <v>176.4127</v>
      </c>
      <c r="P2562" s="12">
        <f t="shared" si="361"/>
        <v>81.789537556295528</v>
      </c>
      <c r="Q2562">
        <f t="shared" si="362"/>
        <v>0</v>
      </c>
      <c r="R2562">
        <f>$D$2*tarifas!$D$12/24</f>
        <v>1.4541666666666666</v>
      </c>
      <c r="S2562" t="e">
        <f>VLOOKUP(E2562&amp;" "&amp;F2562,tarifas!$A$13:$D$20,4,FALSE)*P2562</f>
        <v>#N/A</v>
      </c>
      <c r="T2562">
        <f>IF(F2562="COD1",tarifas!$D$11*(SUMIFS($P$11:$P$8770,$F$11:$F$8770,"=COD1",$B$11:$B$8770,"="&amp;B2562)/COUNTIFS($F$11:$F$8770,"=COD1",$B$11:$B$8770,"="&amp;B2562))/COUNTIFS($A$11:$A$8770,"="&amp;A2562,$F$11:$F$8770,"=COD1"),0)</f>
        <v>0</v>
      </c>
      <c r="U2562" t="e">
        <f>(VLOOKUP(F2562,tarifas!$C$7:$D$10,2,FALSE)+tarifas!$D$21)*datos!P2562</f>
        <v>#N/A</v>
      </c>
      <c r="V2562" t="e">
        <f t="shared" si="363"/>
        <v>#N/A</v>
      </c>
      <c r="W2562">
        <f t="shared" si="364"/>
        <v>0</v>
      </c>
    </row>
    <row r="2563" spans="1:23" x14ac:dyDescent="0.25">
      <c r="A2563">
        <f t="shared" si="357"/>
        <v>106</v>
      </c>
      <c r="B2563">
        <f t="shared" si="358"/>
        <v>4</v>
      </c>
      <c r="C2563" s="1">
        <f t="shared" si="365"/>
        <v>41746.333333327144</v>
      </c>
      <c r="D2563" s="7">
        <v>24.469696969696972</v>
      </c>
      <c r="E2563" s="7"/>
      <c r="G2563">
        <v>30</v>
      </c>
      <c r="H2563" s="12">
        <v>397.79187304935152</v>
      </c>
      <c r="I2563" s="13">
        <f>$D$2*tarifas!$D$12/24</f>
        <v>1.4541666666666666</v>
      </c>
      <c r="J2563" s="13" t="e">
        <f>VLOOKUP(E2563&amp;" "&amp;F2563,tarifas!$A$13:$D$20,4,FALSE)*H2563</f>
        <v>#N/A</v>
      </c>
      <c r="K2563" s="13">
        <f>IF(F2563="COD1",tarifas!$D$11*(SUMIFS($H$11:$H$8770,$F$11:$F$8770,"=COD1",$B$11:$B$8770,"="&amp;B2563)/COUNTIFS($F$11:$F$8770,"=COD1",$B$11:$B$8770,"="&amp;B2563))/COUNTIFS($A$11:$A$8770,"="&amp;A2563,$F$11:$F$8770,"=COD1"),0)</f>
        <v>0</v>
      </c>
      <c r="L2563" s="13" t="e">
        <f>(VLOOKUP(F2563,tarifas!$C$7:$D$10,2,FALSE)+tarifas!$D$21)*datos!H2563</f>
        <v>#N/A</v>
      </c>
      <c r="M2563">
        <v>313.84133000000003</v>
      </c>
      <c r="N2563" s="13" t="e">
        <f t="shared" si="359"/>
        <v>#N/A</v>
      </c>
      <c r="O2563">
        <f t="shared" si="360"/>
        <v>313.84133000000003</v>
      </c>
      <c r="P2563" s="12">
        <f t="shared" si="361"/>
        <v>83.950543049351495</v>
      </c>
      <c r="Q2563">
        <f t="shared" si="362"/>
        <v>0</v>
      </c>
      <c r="R2563">
        <f>$D$2*tarifas!$D$12/24</f>
        <v>1.4541666666666666</v>
      </c>
      <c r="S2563" t="e">
        <f>VLOOKUP(E2563&amp;" "&amp;F2563,tarifas!$A$13:$D$20,4,FALSE)*P2563</f>
        <v>#N/A</v>
      </c>
      <c r="T2563">
        <f>IF(F2563="COD1",tarifas!$D$11*(SUMIFS($P$11:$P$8770,$F$11:$F$8770,"=COD1",$B$11:$B$8770,"="&amp;B2563)/COUNTIFS($F$11:$F$8770,"=COD1",$B$11:$B$8770,"="&amp;B2563))/COUNTIFS($A$11:$A$8770,"="&amp;A2563,$F$11:$F$8770,"=COD1"),0)</f>
        <v>0</v>
      </c>
      <c r="U2563" t="e">
        <f>(VLOOKUP(F2563,tarifas!$C$7:$D$10,2,FALSE)+tarifas!$D$21)*datos!P2563</f>
        <v>#N/A</v>
      </c>
      <c r="V2563" t="e">
        <f t="shared" si="363"/>
        <v>#N/A</v>
      </c>
      <c r="W2563">
        <f t="shared" si="364"/>
        <v>0</v>
      </c>
    </row>
    <row r="2564" spans="1:23" x14ac:dyDescent="0.25">
      <c r="A2564">
        <f t="shared" si="357"/>
        <v>106</v>
      </c>
      <c r="B2564">
        <f t="shared" si="358"/>
        <v>4</v>
      </c>
      <c r="C2564" s="1">
        <f t="shared" si="365"/>
        <v>41746.374999993808</v>
      </c>
      <c r="D2564" s="7">
        <v>74.439393939393923</v>
      </c>
      <c r="E2564" s="7"/>
      <c r="G2564">
        <v>30</v>
      </c>
      <c r="H2564" s="12">
        <v>497.98448997266894</v>
      </c>
      <c r="I2564" s="13">
        <f>$D$2*tarifas!$D$12/24</f>
        <v>1.4541666666666666</v>
      </c>
      <c r="J2564" s="13" t="e">
        <f>VLOOKUP(E2564&amp;" "&amp;F2564,tarifas!$A$13:$D$20,4,FALSE)*H2564</f>
        <v>#N/A</v>
      </c>
      <c r="K2564" s="13">
        <f>IF(F2564="COD1",tarifas!$D$11*(SUMIFS($H$11:$H$8770,$F$11:$F$8770,"=COD1",$B$11:$B$8770,"="&amp;B2564)/COUNTIFS($F$11:$F$8770,"=COD1",$B$11:$B$8770,"="&amp;B2564))/COUNTIFS($A$11:$A$8770,"="&amp;A2564,$F$11:$F$8770,"=COD1"),0)</f>
        <v>0</v>
      </c>
      <c r="L2564" s="13" t="e">
        <f>(VLOOKUP(F2564,tarifas!$C$7:$D$10,2,FALSE)+tarifas!$D$21)*datos!H2564</f>
        <v>#N/A</v>
      </c>
      <c r="M2564">
        <v>416.53199999999998</v>
      </c>
      <c r="N2564" s="13" t="e">
        <f t="shared" si="359"/>
        <v>#N/A</v>
      </c>
      <c r="O2564">
        <f t="shared" si="360"/>
        <v>416.53199999999998</v>
      </c>
      <c r="P2564" s="12">
        <f t="shared" si="361"/>
        <v>81.452489972668957</v>
      </c>
      <c r="Q2564">
        <f t="shared" si="362"/>
        <v>0</v>
      </c>
      <c r="R2564">
        <f>$D$2*tarifas!$D$12/24</f>
        <v>1.4541666666666666</v>
      </c>
      <c r="S2564" t="e">
        <f>VLOOKUP(E2564&amp;" "&amp;F2564,tarifas!$A$13:$D$20,4,FALSE)*P2564</f>
        <v>#N/A</v>
      </c>
      <c r="T2564">
        <f>IF(F2564="COD1",tarifas!$D$11*(SUMIFS($P$11:$P$8770,$F$11:$F$8770,"=COD1",$B$11:$B$8770,"="&amp;B2564)/COUNTIFS($F$11:$F$8770,"=COD1",$B$11:$B$8770,"="&amp;B2564))/COUNTIFS($A$11:$A$8770,"="&amp;A2564,$F$11:$F$8770,"=COD1"),0)</f>
        <v>0</v>
      </c>
      <c r="U2564" t="e">
        <f>(VLOOKUP(F2564,tarifas!$C$7:$D$10,2,FALSE)+tarifas!$D$21)*datos!P2564</f>
        <v>#N/A</v>
      </c>
      <c r="V2564" t="e">
        <f t="shared" si="363"/>
        <v>#N/A</v>
      </c>
      <c r="W2564">
        <f t="shared" si="364"/>
        <v>0</v>
      </c>
    </row>
    <row r="2565" spans="1:23" x14ac:dyDescent="0.25">
      <c r="A2565">
        <f t="shared" si="357"/>
        <v>106</v>
      </c>
      <c r="B2565">
        <f t="shared" si="358"/>
        <v>4</v>
      </c>
      <c r="C2565" s="1">
        <f t="shared" si="365"/>
        <v>41746.416666660472</v>
      </c>
      <c r="D2565" s="7">
        <v>116.42424242424245</v>
      </c>
      <c r="E2565" s="7"/>
      <c r="G2565">
        <v>28.01</v>
      </c>
      <c r="H2565" s="12">
        <v>545.29272177307394</v>
      </c>
      <c r="I2565" s="13">
        <f>$D$2*tarifas!$D$12/24</f>
        <v>1.4541666666666666</v>
      </c>
      <c r="J2565" s="13" t="e">
        <f>VLOOKUP(E2565&amp;" "&amp;F2565,tarifas!$A$13:$D$20,4,FALSE)*H2565</f>
        <v>#N/A</v>
      </c>
      <c r="K2565" s="13">
        <f>IF(F2565="COD1",tarifas!$D$11*(SUMIFS($H$11:$H$8770,$F$11:$F$8770,"=COD1",$B$11:$B$8770,"="&amp;B2565)/COUNTIFS($F$11:$F$8770,"=COD1",$B$11:$B$8770,"="&amp;B2565))/COUNTIFS($A$11:$A$8770,"="&amp;A2565,$F$11:$F$8770,"=COD1"),0)</f>
        <v>0</v>
      </c>
      <c r="L2565" s="13" t="e">
        <f>(VLOOKUP(F2565,tarifas!$C$7:$D$10,2,FALSE)+tarifas!$D$21)*datos!H2565</f>
        <v>#N/A</v>
      </c>
      <c r="M2565">
        <v>486.71191999999996</v>
      </c>
      <c r="N2565" s="13" t="e">
        <f t="shared" si="359"/>
        <v>#N/A</v>
      </c>
      <c r="O2565">
        <f t="shared" si="360"/>
        <v>486.71191999999996</v>
      </c>
      <c r="P2565" s="12">
        <f t="shared" si="361"/>
        <v>58.580801773073972</v>
      </c>
      <c r="Q2565">
        <f t="shared" si="362"/>
        <v>0</v>
      </c>
      <c r="R2565">
        <f>$D$2*tarifas!$D$12/24</f>
        <v>1.4541666666666666</v>
      </c>
      <c r="S2565" t="e">
        <f>VLOOKUP(E2565&amp;" "&amp;F2565,tarifas!$A$13:$D$20,4,FALSE)*P2565</f>
        <v>#N/A</v>
      </c>
      <c r="T2565">
        <f>IF(F2565="COD1",tarifas!$D$11*(SUMIFS($P$11:$P$8770,$F$11:$F$8770,"=COD1",$B$11:$B$8770,"="&amp;B2565)/COUNTIFS($F$11:$F$8770,"=COD1",$B$11:$B$8770,"="&amp;B2565))/COUNTIFS($A$11:$A$8770,"="&amp;A2565,$F$11:$F$8770,"=COD1"),0)</f>
        <v>0</v>
      </c>
      <c r="U2565" t="e">
        <f>(VLOOKUP(F2565,tarifas!$C$7:$D$10,2,FALSE)+tarifas!$D$21)*datos!P2565</f>
        <v>#N/A</v>
      </c>
      <c r="V2565" t="e">
        <f t="shared" si="363"/>
        <v>#N/A</v>
      </c>
      <c r="W2565">
        <f t="shared" si="364"/>
        <v>0</v>
      </c>
    </row>
    <row r="2566" spans="1:23" x14ac:dyDescent="0.25">
      <c r="A2566">
        <f t="shared" si="357"/>
        <v>106</v>
      </c>
      <c r="B2566">
        <f t="shared" si="358"/>
        <v>4</v>
      </c>
      <c r="C2566" s="1">
        <f t="shared" si="365"/>
        <v>41746.458333327137</v>
      </c>
      <c r="D2566" s="7">
        <v>305.4848484848485</v>
      </c>
      <c r="E2566" s="7"/>
      <c r="G2566">
        <v>26.3</v>
      </c>
      <c r="H2566" s="12">
        <v>391.31839798078386</v>
      </c>
      <c r="I2566" s="13">
        <f>$D$2*tarifas!$D$12/24</f>
        <v>1.4541666666666666</v>
      </c>
      <c r="J2566" s="13" t="e">
        <f>VLOOKUP(E2566&amp;" "&amp;F2566,tarifas!$A$13:$D$20,4,FALSE)*H2566</f>
        <v>#N/A</v>
      </c>
      <c r="K2566" s="13">
        <f>IF(F2566="COD1",tarifas!$D$11*(SUMIFS($H$11:$H$8770,$F$11:$F$8770,"=COD1",$B$11:$B$8770,"="&amp;B2566)/COUNTIFS($F$11:$F$8770,"=COD1",$B$11:$B$8770,"="&amp;B2566))/COUNTIFS($A$11:$A$8770,"="&amp;A2566,$F$11:$F$8770,"=COD1"),0)</f>
        <v>0</v>
      </c>
      <c r="L2566" s="13" t="e">
        <f>(VLOOKUP(F2566,tarifas!$C$7:$D$10,2,FALSE)+tarifas!$D$21)*datos!H2566</f>
        <v>#N/A</v>
      </c>
      <c r="M2566">
        <v>523.88292000000001</v>
      </c>
      <c r="N2566" s="13" t="e">
        <f t="shared" si="359"/>
        <v>#N/A</v>
      </c>
      <c r="O2566">
        <f t="shared" si="360"/>
        <v>391.31839798078386</v>
      </c>
      <c r="P2566" s="12">
        <f t="shared" si="361"/>
        <v>0</v>
      </c>
      <c r="Q2566">
        <f t="shared" si="362"/>
        <v>132.56452201921616</v>
      </c>
      <c r="R2566">
        <f>$D$2*tarifas!$D$12/24</f>
        <v>1.4541666666666666</v>
      </c>
      <c r="S2566" t="e">
        <f>VLOOKUP(E2566&amp;" "&amp;F2566,tarifas!$A$13:$D$20,4,FALSE)*P2566</f>
        <v>#N/A</v>
      </c>
      <c r="T2566">
        <f>IF(F2566="COD1",tarifas!$D$11*(SUMIFS($P$11:$P$8770,$F$11:$F$8770,"=COD1",$B$11:$B$8770,"="&amp;B2566)/COUNTIFS($F$11:$F$8770,"=COD1",$B$11:$B$8770,"="&amp;B2566))/COUNTIFS($A$11:$A$8770,"="&amp;A2566,$F$11:$F$8770,"=COD1"),0)</f>
        <v>0</v>
      </c>
      <c r="U2566" t="e">
        <f>(VLOOKUP(F2566,tarifas!$C$7:$D$10,2,FALSE)+tarifas!$D$21)*datos!P2566</f>
        <v>#N/A</v>
      </c>
      <c r="V2566" t="e">
        <f t="shared" si="363"/>
        <v>#N/A</v>
      </c>
      <c r="W2566">
        <f t="shared" si="364"/>
        <v>3.1378022361948466</v>
      </c>
    </row>
    <row r="2567" spans="1:23" x14ac:dyDescent="0.25">
      <c r="A2567">
        <f t="shared" si="357"/>
        <v>106</v>
      </c>
      <c r="B2567">
        <f t="shared" si="358"/>
        <v>4</v>
      </c>
      <c r="C2567" s="1">
        <f t="shared" si="365"/>
        <v>41746.499999993801</v>
      </c>
      <c r="D2567" s="7">
        <v>427.31818181818187</v>
      </c>
      <c r="E2567" s="7"/>
      <c r="G2567">
        <v>26.3</v>
      </c>
      <c r="H2567" s="12">
        <v>366.90430164365586</v>
      </c>
      <c r="I2567" s="13">
        <f>$D$2*tarifas!$D$12/24</f>
        <v>1.4541666666666666</v>
      </c>
      <c r="J2567" s="13" t="e">
        <f>VLOOKUP(E2567&amp;" "&amp;F2567,tarifas!$A$13:$D$20,4,FALSE)*H2567</f>
        <v>#N/A</v>
      </c>
      <c r="K2567" s="13">
        <f>IF(F2567="COD1",tarifas!$D$11*(SUMIFS($H$11:$H$8770,$F$11:$F$8770,"=COD1",$B$11:$B$8770,"="&amp;B2567)/COUNTIFS($F$11:$F$8770,"=COD1",$B$11:$B$8770,"="&amp;B2567))/COUNTIFS($A$11:$A$8770,"="&amp;A2567,$F$11:$F$8770,"=COD1"),0)</f>
        <v>0</v>
      </c>
      <c r="L2567" s="13" t="e">
        <f>(VLOOKUP(F2567,tarifas!$C$7:$D$10,2,FALSE)+tarifas!$D$21)*datos!H2567</f>
        <v>#N/A</v>
      </c>
      <c r="M2567">
        <v>527.65948000000003</v>
      </c>
      <c r="N2567" s="13" t="e">
        <f t="shared" si="359"/>
        <v>#N/A</v>
      </c>
      <c r="O2567">
        <f t="shared" si="360"/>
        <v>366.90430164365586</v>
      </c>
      <c r="P2567" s="12">
        <f t="shared" si="361"/>
        <v>0</v>
      </c>
      <c r="Q2567">
        <f t="shared" si="362"/>
        <v>160.75517835634417</v>
      </c>
      <c r="R2567">
        <f>$D$2*tarifas!$D$12/24</f>
        <v>1.4541666666666666</v>
      </c>
      <c r="S2567" t="e">
        <f>VLOOKUP(E2567&amp;" "&amp;F2567,tarifas!$A$13:$D$20,4,FALSE)*P2567</f>
        <v>#N/A</v>
      </c>
      <c r="T2567">
        <f>IF(F2567="COD1",tarifas!$D$11*(SUMIFS($P$11:$P$8770,$F$11:$F$8770,"=COD1",$B$11:$B$8770,"="&amp;B2567)/COUNTIFS($F$11:$F$8770,"=COD1",$B$11:$B$8770,"="&amp;B2567))/COUNTIFS($A$11:$A$8770,"="&amp;A2567,$F$11:$F$8770,"=COD1"),0)</f>
        <v>0</v>
      </c>
      <c r="U2567" t="e">
        <f>(VLOOKUP(F2567,tarifas!$C$7:$D$10,2,FALSE)+tarifas!$D$21)*datos!P2567</f>
        <v>#N/A</v>
      </c>
      <c r="V2567" t="e">
        <f t="shared" si="363"/>
        <v>#N/A</v>
      </c>
      <c r="W2567">
        <f t="shared" si="364"/>
        <v>3.8050750716946666</v>
      </c>
    </row>
    <row r="2568" spans="1:23" x14ac:dyDescent="0.25">
      <c r="A2568">
        <f t="shared" si="357"/>
        <v>106</v>
      </c>
      <c r="B2568">
        <f t="shared" si="358"/>
        <v>4</v>
      </c>
      <c r="C2568" s="1">
        <f t="shared" si="365"/>
        <v>41746.541666660465</v>
      </c>
      <c r="D2568" s="7">
        <v>613.28787878787875</v>
      </c>
      <c r="E2568" s="7"/>
      <c r="G2568">
        <v>23.1</v>
      </c>
      <c r="H2568" s="12">
        <v>550.30493132632523</v>
      </c>
      <c r="I2568" s="13">
        <f>$D$2*tarifas!$D$12/24</f>
        <v>1.4541666666666666</v>
      </c>
      <c r="J2568" s="13" t="e">
        <f>VLOOKUP(E2568&amp;" "&amp;F2568,tarifas!$A$13:$D$20,4,FALSE)*H2568</f>
        <v>#N/A</v>
      </c>
      <c r="K2568" s="13">
        <f>IF(F2568="COD1",tarifas!$D$11*(SUMIFS($H$11:$H$8770,$F$11:$F$8770,"=COD1",$B$11:$B$8770,"="&amp;B2568)/COUNTIFS($F$11:$F$8770,"=COD1",$B$11:$B$8770,"="&amp;B2568))/COUNTIFS($A$11:$A$8770,"="&amp;A2568,$F$11:$F$8770,"=COD1"),0)</f>
        <v>0</v>
      </c>
      <c r="L2568" s="13" t="e">
        <f>(VLOOKUP(F2568,tarifas!$C$7:$D$10,2,FALSE)+tarifas!$D$21)*datos!H2568</f>
        <v>#N/A</v>
      </c>
      <c r="M2568">
        <v>490.27085999999997</v>
      </c>
      <c r="N2568" s="13" t="e">
        <f t="shared" si="359"/>
        <v>#N/A</v>
      </c>
      <c r="O2568">
        <f t="shared" si="360"/>
        <v>490.27085999999997</v>
      </c>
      <c r="P2568" s="12">
        <f t="shared" si="361"/>
        <v>60.034071326325261</v>
      </c>
      <c r="Q2568">
        <f t="shared" si="362"/>
        <v>0</v>
      </c>
      <c r="R2568">
        <f>$D$2*tarifas!$D$12/24</f>
        <v>1.4541666666666666</v>
      </c>
      <c r="S2568" t="e">
        <f>VLOOKUP(E2568&amp;" "&amp;F2568,tarifas!$A$13:$D$20,4,FALSE)*P2568</f>
        <v>#N/A</v>
      </c>
      <c r="T2568">
        <f>IF(F2568="COD1",tarifas!$D$11*(SUMIFS($P$11:$P$8770,$F$11:$F$8770,"=COD1",$B$11:$B$8770,"="&amp;B2568)/COUNTIFS($F$11:$F$8770,"=COD1",$B$11:$B$8770,"="&amp;B2568))/COUNTIFS($A$11:$A$8770,"="&amp;A2568,$F$11:$F$8770,"=COD1"),0)</f>
        <v>0</v>
      </c>
      <c r="U2568" t="e">
        <f>(VLOOKUP(F2568,tarifas!$C$7:$D$10,2,FALSE)+tarifas!$D$21)*datos!P2568</f>
        <v>#N/A</v>
      </c>
      <c r="V2568" t="e">
        <f t="shared" si="363"/>
        <v>#N/A</v>
      </c>
      <c r="W2568">
        <f t="shared" si="364"/>
        <v>0</v>
      </c>
    </row>
    <row r="2569" spans="1:23" x14ac:dyDescent="0.25">
      <c r="A2569">
        <f t="shared" si="357"/>
        <v>106</v>
      </c>
      <c r="B2569">
        <f t="shared" si="358"/>
        <v>4</v>
      </c>
      <c r="C2569" s="1">
        <f t="shared" si="365"/>
        <v>41746.583333327129</v>
      </c>
      <c r="D2569" s="7">
        <v>281.78787878787881</v>
      </c>
      <c r="E2569" s="7"/>
      <c r="G2569">
        <v>21.8</v>
      </c>
      <c r="H2569" s="12">
        <v>624.55932409286288</v>
      </c>
      <c r="I2569" s="13">
        <f>$D$2*tarifas!$D$12/24</f>
        <v>1.4541666666666666</v>
      </c>
      <c r="J2569" s="13" t="e">
        <f>VLOOKUP(E2569&amp;" "&amp;F2569,tarifas!$A$13:$D$20,4,FALSE)*H2569</f>
        <v>#N/A</v>
      </c>
      <c r="K2569" s="13">
        <f>IF(F2569="COD1",tarifas!$D$11*(SUMIFS($H$11:$H$8770,$F$11:$F$8770,"=COD1",$B$11:$B$8770,"="&amp;B2569)/COUNTIFS($F$11:$F$8770,"=COD1",$B$11:$B$8770,"="&amp;B2569))/COUNTIFS($A$11:$A$8770,"="&amp;A2569,$F$11:$F$8770,"=COD1"),0)</f>
        <v>0</v>
      </c>
      <c r="L2569" s="13" t="e">
        <f>(VLOOKUP(F2569,tarifas!$C$7:$D$10,2,FALSE)+tarifas!$D$21)*datos!H2569</f>
        <v>#N/A</v>
      </c>
      <c r="M2569">
        <v>425.05046999999996</v>
      </c>
      <c r="N2569" s="13" t="e">
        <f t="shared" si="359"/>
        <v>#N/A</v>
      </c>
      <c r="O2569">
        <f t="shared" si="360"/>
        <v>425.05046999999996</v>
      </c>
      <c r="P2569" s="12">
        <f t="shared" si="361"/>
        <v>199.50885409286292</v>
      </c>
      <c r="Q2569">
        <f t="shared" si="362"/>
        <v>0</v>
      </c>
      <c r="R2569">
        <f>$D$2*tarifas!$D$12/24</f>
        <v>1.4541666666666666</v>
      </c>
      <c r="S2569" t="e">
        <f>VLOOKUP(E2569&amp;" "&amp;F2569,tarifas!$A$13:$D$20,4,FALSE)*P2569</f>
        <v>#N/A</v>
      </c>
      <c r="T2569">
        <f>IF(F2569="COD1",tarifas!$D$11*(SUMIFS($P$11:$P$8770,$F$11:$F$8770,"=COD1",$B$11:$B$8770,"="&amp;B2569)/COUNTIFS($F$11:$F$8770,"=COD1",$B$11:$B$8770,"="&amp;B2569))/COUNTIFS($A$11:$A$8770,"="&amp;A2569,$F$11:$F$8770,"=COD1"),0)</f>
        <v>0</v>
      </c>
      <c r="U2569" t="e">
        <f>(VLOOKUP(F2569,tarifas!$C$7:$D$10,2,FALSE)+tarifas!$D$21)*datos!P2569</f>
        <v>#N/A</v>
      </c>
      <c r="V2569" t="e">
        <f t="shared" si="363"/>
        <v>#N/A</v>
      </c>
      <c r="W2569">
        <f t="shared" si="364"/>
        <v>0</v>
      </c>
    </row>
    <row r="2570" spans="1:23" x14ac:dyDescent="0.25">
      <c r="A2570">
        <f t="shared" si="357"/>
        <v>106</v>
      </c>
      <c r="B2570">
        <f t="shared" si="358"/>
        <v>4</v>
      </c>
      <c r="C2570" s="1">
        <f t="shared" si="365"/>
        <v>41746.624999993794</v>
      </c>
      <c r="D2570" s="7">
        <v>105.60606060606061</v>
      </c>
      <c r="E2570" s="7"/>
      <c r="G2570">
        <v>21.19</v>
      </c>
      <c r="H2570" s="12">
        <v>629.26206091890037</v>
      </c>
      <c r="I2570" s="13">
        <f>$D$2*tarifas!$D$12/24</f>
        <v>1.4541666666666666</v>
      </c>
      <c r="J2570" s="13" t="e">
        <f>VLOOKUP(E2570&amp;" "&amp;F2570,tarifas!$A$13:$D$20,4,FALSE)*H2570</f>
        <v>#N/A</v>
      </c>
      <c r="K2570" s="13">
        <f>IF(F2570="COD1",tarifas!$D$11*(SUMIFS($H$11:$H$8770,$F$11:$F$8770,"=COD1",$B$11:$B$8770,"="&amp;B2570)/COUNTIFS($F$11:$F$8770,"=COD1",$B$11:$B$8770,"="&amp;B2570))/COUNTIFS($A$11:$A$8770,"="&amp;A2570,$F$11:$F$8770,"=COD1"),0)</f>
        <v>0</v>
      </c>
      <c r="L2570" s="13" t="e">
        <f>(VLOOKUP(F2570,tarifas!$C$7:$D$10,2,FALSE)+tarifas!$D$21)*datos!H2570</f>
        <v>#N/A</v>
      </c>
      <c r="M2570">
        <v>328.64395000000002</v>
      </c>
      <c r="N2570" s="13" t="e">
        <f t="shared" si="359"/>
        <v>#N/A</v>
      </c>
      <c r="O2570">
        <f t="shared" si="360"/>
        <v>328.64395000000002</v>
      </c>
      <c r="P2570" s="12">
        <f t="shared" si="361"/>
        <v>300.61811091890036</v>
      </c>
      <c r="Q2570">
        <f t="shared" si="362"/>
        <v>0</v>
      </c>
      <c r="R2570">
        <f>$D$2*tarifas!$D$12/24</f>
        <v>1.4541666666666666</v>
      </c>
      <c r="S2570" t="e">
        <f>VLOOKUP(E2570&amp;" "&amp;F2570,tarifas!$A$13:$D$20,4,FALSE)*P2570</f>
        <v>#N/A</v>
      </c>
      <c r="T2570">
        <f>IF(F2570="COD1",tarifas!$D$11*(SUMIFS($P$11:$P$8770,$F$11:$F$8770,"=COD1",$B$11:$B$8770,"="&amp;B2570)/COUNTIFS($F$11:$F$8770,"=COD1",$B$11:$B$8770,"="&amp;B2570))/COUNTIFS($A$11:$A$8770,"="&amp;A2570,$F$11:$F$8770,"=COD1"),0)</f>
        <v>0</v>
      </c>
      <c r="U2570" t="e">
        <f>(VLOOKUP(F2570,tarifas!$C$7:$D$10,2,FALSE)+tarifas!$D$21)*datos!P2570</f>
        <v>#N/A</v>
      </c>
      <c r="V2570" t="e">
        <f t="shared" si="363"/>
        <v>#N/A</v>
      </c>
      <c r="W2570">
        <f t="shared" si="364"/>
        <v>0</v>
      </c>
    </row>
    <row r="2571" spans="1:23" x14ac:dyDescent="0.25">
      <c r="A2571">
        <f t="shared" si="357"/>
        <v>106</v>
      </c>
      <c r="B2571">
        <f t="shared" si="358"/>
        <v>4</v>
      </c>
      <c r="C2571" s="1">
        <f t="shared" si="365"/>
        <v>41746.666666660458</v>
      </c>
      <c r="D2571" s="7">
        <v>82.166666666666686</v>
      </c>
      <c r="E2571" s="7"/>
      <c r="G2571">
        <v>21.19</v>
      </c>
      <c r="H2571" s="12">
        <v>503.79493566950845</v>
      </c>
      <c r="I2571" s="13">
        <f>$D$2*tarifas!$D$12/24</f>
        <v>1.4541666666666666</v>
      </c>
      <c r="J2571" s="13" t="e">
        <f>VLOOKUP(E2571&amp;" "&amp;F2571,tarifas!$A$13:$D$20,4,FALSE)*H2571</f>
        <v>#N/A</v>
      </c>
      <c r="K2571" s="13">
        <f>IF(F2571="COD1",tarifas!$D$11*(SUMIFS($H$11:$H$8770,$F$11:$F$8770,"=COD1",$B$11:$B$8770,"="&amp;B2571)/COUNTIFS($F$11:$F$8770,"=COD1",$B$11:$B$8770,"="&amp;B2571))/COUNTIFS($A$11:$A$8770,"="&amp;A2571,$F$11:$F$8770,"=COD1"),0)</f>
        <v>0</v>
      </c>
      <c r="L2571" s="13" t="e">
        <f>(VLOOKUP(F2571,tarifas!$C$7:$D$10,2,FALSE)+tarifas!$D$21)*datos!H2571</f>
        <v>#N/A</v>
      </c>
      <c r="M2571">
        <v>205.06787</v>
      </c>
      <c r="N2571" s="13" t="e">
        <f t="shared" si="359"/>
        <v>#N/A</v>
      </c>
      <c r="O2571">
        <f t="shared" si="360"/>
        <v>205.06787</v>
      </c>
      <c r="P2571" s="12">
        <f t="shared" si="361"/>
        <v>298.72706566950842</v>
      </c>
      <c r="Q2571">
        <f t="shared" si="362"/>
        <v>0</v>
      </c>
      <c r="R2571">
        <f>$D$2*tarifas!$D$12/24</f>
        <v>1.4541666666666666</v>
      </c>
      <c r="S2571" t="e">
        <f>VLOOKUP(E2571&amp;" "&amp;F2571,tarifas!$A$13:$D$20,4,FALSE)*P2571</f>
        <v>#N/A</v>
      </c>
      <c r="T2571">
        <f>IF(F2571="COD1",tarifas!$D$11*(SUMIFS($P$11:$P$8770,$F$11:$F$8770,"=COD1",$B$11:$B$8770,"="&amp;B2571)/COUNTIFS($F$11:$F$8770,"=COD1",$B$11:$B$8770,"="&amp;B2571))/COUNTIFS($A$11:$A$8770,"="&amp;A2571,$F$11:$F$8770,"=COD1"),0)</f>
        <v>0</v>
      </c>
      <c r="U2571" t="e">
        <f>(VLOOKUP(F2571,tarifas!$C$7:$D$10,2,FALSE)+tarifas!$D$21)*datos!P2571</f>
        <v>#N/A</v>
      </c>
      <c r="V2571" t="e">
        <f t="shared" si="363"/>
        <v>#N/A</v>
      </c>
      <c r="W2571">
        <f t="shared" si="364"/>
        <v>0</v>
      </c>
    </row>
    <row r="2572" spans="1:23" x14ac:dyDescent="0.25">
      <c r="A2572">
        <f t="shared" ref="A2572:A2635" si="366">DAYS360($C$11,C2572)</f>
        <v>106</v>
      </c>
      <c r="B2572">
        <f t="shared" ref="B2572:B2635" si="367">MONTH(C2572)</f>
        <v>4</v>
      </c>
      <c r="C2572" s="1">
        <f t="shared" si="365"/>
        <v>41746.708333327122</v>
      </c>
      <c r="D2572" s="7">
        <v>57.95454545454546</v>
      </c>
      <c r="E2572" s="7"/>
      <c r="G2572">
        <v>20.69</v>
      </c>
      <c r="H2572" s="12">
        <v>387.21805225769714</v>
      </c>
      <c r="I2572" s="13">
        <f>$D$2*tarifas!$D$12/24</f>
        <v>1.4541666666666666</v>
      </c>
      <c r="J2572" s="13" t="e">
        <f>VLOOKUP(E2572&amp;" "&amp;F2572,tarifas!$A$13:$D$20,4,FALSE)*H2572</f>
        <v>#N/A</v>
      </c>
      <c r="K2572" s="13">
        <f>IF(F2572="COD1",tarifas!$D$11*(SUMIFS($H$11:$H$8770,$F$11:$F$8770,"=COD1",$B$11:$B$8770,"="&amp;B2572)/COUNTIFS($F$11:$F$8770,"=COD1",$B$11:$B$8770,"="&amp;B2572))/COUNTIFS($A$11:$A$8770,"="&amp;A2572,$F$11:$F$8770,"=COD1"),0)</f>
        <v>0</v>
      </c>
      <c r="L2572" s="13" t="e">
        <f>(VLOOKUP(F2572,tarifas!$C$7:$D$10,2,FALSE)+tarifas!$D$21)*datos!H2572</f>
        <v>#N/A</v>
      </c>
      <c r="M2572">
        <v>63.87894</v>
      </c>
      <c r="N2572" s="13" t="e">
        <f t="shared" ref="N2572:N2635" si="368">(I2572+J2572+K2572+L2572)*1.23</f>
        <v>#N/A</v>
      </c>
      <c r="O2572">
        <f t="shared" ref="O2572:O2635" si="369">IF(M2572&lt;H2572,M2572,H2572)</f>
        <v>63.87894</v>
      </c>
      <c r="P2572" s="12">
        <f t="shared" ref="P2572:P2635" si="370">H2572-O2572</f>
        <v>323.33911225769714</v>
      </c>
      <c r="Q2572">
        <f t="shared" ref="Q2572:Q2635" si="371">IF(M2572&lt;H2572,0,M2572-H2572)</f>
        <v>0</v>
      </c>
      <c r="R2572">
        <f>$D$2*tarifas!$D$12/24</f>
        <v>1.4541666666666666</v>
      </c>
      <c r="S2572" t="e">
        <f>VLOOKUP(E2572&amp;" "&amp;F2572,tarifas!$A$13:$D$20,4,FALSE)*P2572</f>
        <v>#N/A</v>
      </c>
      <c r="T2572">
        <f>IF(F2572="COD1",tarifas!$D$11*(SUMIFS($P$11:$P$8770,$F$11:$F$8770,"=COD1",$B$11:$B$8770,"="&amp;B2572)/COUNTIFS($F$11:$F$8770,"=COD1",$B$11:$B$8770,"="&amp;B2572))/COUNTIFS($A$11:$A$8770,"="&amp;A2572,$F$11:$F$8770,"=COD1"),0)</f>
        <v>0</v>
      </c>
      <c r="U2572" t="e">
        <f>(VLOOKUP(F2572,tarifas!$C$7:$D$10,2,FALSE)+tarifas!$D$21)*datos!P2572</f>
        <v>#N/A</v>
      </c>
      <c r="V2572" t="e">
        <f t="shared" ref="V2572:V2635" si="372">(R2572+S2572+T2572+U2572)*1.23</f>
        <v>#N/A</v>
      </c>
      <c r="W2572">
        <f t="shared" ref="W2572:W2635" si="373">0.9*G2572/1000*Q2572</f>
        <v>0</v>
      </c>
    </row>
    <row r="2573" spans="1:23" x14ac:dyDescent="0.25">
      <c r="A2573">
        <f t="shared" si="366"/>
        <v>106</v>
      </c>
      <c r="B2573">
        <f t="shared" si="367"/>
        <v>4</v>
      </c>
      <c r="C2573" s="1">
        <f t="shared" ref="C2573:C2636" si="374">+C2572+1/24</f>
        <v>41746.749999993786</v>
      </c>
      <c r="D2573" s="7">
        <v>63.106060606060609</v>
      </c>
      <c r="E2573" s="7"/>
      <c r="G2573">
        <v>20.09</v>
      </c>
      <c r="H2573" s="12">
        <v>282.94749162458413</v>
      </c>
      <c r="I2573" s="13">
        <f>$D$2*tarifas!$D$12/24</f>
        <v>1.4541666666666666</v>
      </c>
      <c r="J2573" s="13" t="e">
        <f>VLOOKUP(E2573&amp;" "&amp;F2573,tarifas!$A$13:$D$20,4,FALSE)*H2573</f>
        <v>#N/A</v>
      </c>
      <c r="K2573" s="13">
        <f>IF(F2573="COD1",tarifas!$D$11*(SUMIFS($H$11:$H$8770,$F$11:$F$8770,"=COD1",$B$11:$B$8770,"="&amp;B2573)/COUNTIFS($F$11:$F$8770,"=COD1",$B$11:$B$8770,"="&amp;B2573))/COUNTIFS($A$11:$A$8770,"="&amp;A2573,$F$11:$F$8770,"=COD1"),0)</f>
        <v>0</v>
      </c>
      <c r="L2573" s="13" t="e">
        <f>(VLOOKUP(F2573,tarifas!$C$7:$D$10,2,FALSE)+tarifas!$D$21)*datos!H2573</f>
        <v>#N/A</v>
      </c>
      <c r="M2573">
        <v>2.2629000000000001</v>
      </c>
      <c r="N2573" s="13" t="e">
        <f t="shared" si="368"/>
        <v>#N/A</v>
      </c>
      <c r="O2573">
        <f t="shared" si="369"/>
        <v>2.2629000000000001</v>
      </c>
      <c r="P2573" s="12">
        <f t="shared" si="370"/>
        <v>280.68459162458413</v>
      </c>
      <c r="Q2573">
        <f t="shared" si="371"/>
        <v>0</v>
      </c>
      <c r="R2573">
        <f>$D$2*tarifas!$D$12/24</f>
        <v>1.4541666666666666</v>
      </c>
      <c r="S2573" t="e">
        <f>VLOOKUP(E2573&amp;" "&amp;F2573,tarifas!$A$13:$D$20,4,FALSE)*P2573</f>
        <v>#N/A</v>
      </c>
      <c r="T2573">
        <f>IF(F2573="COD1",tarifas!$D$11*(SUMIFS($P$11:$P$8770,$F$11:$F$8770,"=COD1",$B$11:$B$8770,"="&amp;B2573)/COUNTIFS($F$11:$F$8770,"=COD1",$B$11:$B$8770,"="&amp;B2573))/COUNTIFS($A$11:$A$8770,"="&amp;A2573,$F$11:$F$8770,"=COD1"),0)</f>
        <v>0</v>
      </c>
      <c r="U2573" t="e">
        <f>(VLOOKUP(F2573,tarifas!$C$7:$D$10,2,FALSE)+tarifas!$D$21)*datos!P2573</f>
        <v>#N/A</v>
      </c>
      <c r="V2573" t="e">
        <f t="shared" si="372"/>
        <v>#N/A</v>
      </c>
      <c r="W2573">
        <f t="shared" si="373"/>
        <v>0</v>
      </c>
    </row>
    <row r="2574" spans="1:23" x14ac:dyDescent="0.25">
      <c r="A2574">
        <f t="shared" si="366"/>
        <v>106</v>
      </c>
      <c r="B2574">
        <f t="shared" si="367"/>
        <v>4</v>
      </c>
      <c r="C2574" s="1">
        <f t="shared" si="374"/>
        <v>41746.791666660451</v>
      </c>
      <c r="D2574" s="7">
        <v>45.848484848484844</v>
      </c>
      <c r="E2574" s="7"/>
      <c r="G2574">
        <v>25.03</v>
      </c>
      <c r="H2574" s="12">
        <v>219.64332509993744</v>
      </c>
      <c r="I2574" s="13">
        <f>$D$2*tarifas!$D$12/24</f>
        <v>1.4541666666666666</v>
      </c>
      <c r="J2574" s="13" t="e">
        <f>VLOOKUP(E2574&amp;" "&amp;F2574,tarifas!$A$13:$D$20,4,FALSE)*H2574</f>
        <v>#N/A</v>
      </c>
      <c r="K2574" s="13">
        <f>IF(F2574="COD1",tarifas!$D$11*(SUMIFS($H$11:$H$8770,$F$11:$F$8770,"=COD1",$B$11:$B$8770,"="&amp;B2574)/COUNTIFS($F$11:$F$8770,"=COD1",$B$11:$B$8770,"="&amp;B2574))/COUNTIFS($A$11:$A$8770,"="&amp;A2574,$F$11:$F$8770,"=COD1"),0)</f>
        <v>0</v>
      </c>
      <c r="L2574" s="13" t="e">
        <f>(VLOOKUP(F2574,tarifas!$C$7:$D$10,2,FALSE)+tarifas!$D$21)*datos!H2574</f>
        <v>#N/A</v>
      </c>
      <c r="M2574">
        <v>0</v>
      </c>
      <c r="N2574" s="13" t="e">
        <f t="shared" si="368"/>
        <v>#N/A</v>
      </c>
      <c r="O2574">
        <f t="shared" si="369"/>
        <v>0</v>
      </c>
      <c r="P2574" s="12">
        <f t="shared" si="370"/>
        <v>219.64332509993744</v>
      </c>
      <c r="Q2574">
        <f t="shared" si="371"/>
        <v>0</v>
      </c>
      <c r="R2574">
        <f>$D$2*tarifas!$D$12/24</f>
        <v>1.4541666666666666</v>
      </c>
      <c r="S2574" t="e">
        <f>VLOOKUP(E2574&amp;" "&amp;F2574,tarifas!$A$13:$D$20,4,FALSE)*P2574</f>
        <v>#N/A</v>
      </c>
      <c r="T2574">
        <f>IF(F2574="COD1",tarifas!$D$11*(SUMIFS($P$11:$P$8770,$F$11:$F$8770,"=COD1",$B$11:$B$8770,"="&amp;B2574)/COUNTIFS($F$11:$F$8770,"=COD1",$B$11:$B$8770,"="&amp;B2574))/COUNTIFS($A$11:$A$8770,"="&amp;A2574,$F$11:$F$8770,"=COD1"),0)</f>
        <v>0</v>
      </c>
      <c r="U2574" t="e">
        <f>(VLOOKUP(F2574,tarifas!$C$7:$D$10,2,FALSE)+tarifas!$D$21)*datos!P2574</f>
        <v>#N/A</v>
      </c>
      <c r="V2574" t="e">
        <f t="shared" si="372"/>
        <v>#N/A</v>
      </c>
      <c r="W2574">
        <f t="shared" si="373"/>
        <v>0</v>
      </c>
    </row>
    <row r="2575" spans="1:23" x14ac:dyDescent="0.25">
      <c r="A2575">
        <f t="shared" si="366"/>
        <v>106</v>
      </c>
      <c r="B2575">
        <f t="shared" si="367"/>
        <v>4</v>
      </c>
      <c r="C2575" s="1">
        <f t="shared" si="374"/>
        <v>41746.833333327115</v>
      </c>
      <c r="D2575" s="7">
        <v>0</v>
      </c>
      <c r="E2575" s="7"/>
      <c r="G2575">
        <v>30</v>
      </c>
      <c r="H2575" s="12">
        <v>198.75426280000747</v>
      </c>
      <c r="I2575" s="13">
        <f>$D$2*tarifas!$D$12/24</f>
        <v>1.4541666666666666</v>
      </c>
      <c r="J2575" s="13" t="e">
        <f>VLOOKUP(E2575&amp;" "&amp;F2575,tarifas!$A$13:$D$20,4,FALSE)*H2575</f>
        <v>#N/A</v>
      </c>
      <c r="K2575" s="13">
        <f>IF(F2575="COD1",tarifas!$D$11*(SUMIFS($H$11:$H$8770,$F$11:$F$8770,"=COD1",$B$11:$B$8770,"="&amp;B2575)/COUNTIFS($F$11:$F$8770,"=COD1",$B$11:$B$8770,"="&amp;B2575))/COUNTIFS($A$11:$A$8770,"="&amp;A2575,$F$11:$F$8770,"=COD1"),0)</f>
        <v>0</v>
      </c>
      <c r="L2575" s="13" t="e">
        <f>(VLOOKUP(F2575,tarifas!$C$7:$D$10,2,FALSE)+tarifas!$D$21)*datos!H2575</f>
        <v>#N/A</v>
      </c>
      <c r="M2575">
        <v>0</v>
      </c>
      <c r="N2575" s="13" t="e">
        <f t="shared" si="368"/>
        <v>#N/A</v>
      </c>
      <c r="O2575">
        <f t="shared" si="369"/>
        <v>0</v>
      </c>
      <c r="P2575" s="12">
        <f t="shared" si="370"/>
        <v>198.75426280000747</v>
      </c>
      <c r="Q2575">
        <f t="shared" si="371"/>
        <v>0</v>
      </c>
      <c r="R2575">
        <f>$D$2*tarifas!$D$12/24</f>
        <v>1.4541666666666666</v>
      </c>
      <c r="S2575" t="e">
        <f>VLOOKUP(E2575&amp;" "&amp;F2575,tarifas!$A$13:$D$20,4,FALSE)*P2575</f>
        <v>#N/A</v>
      </c>
      <c r="T2575">
        <f>IF(F2575="COD1",tarifas!$D$11*(SUMIFS($P$11:$P$8770,$F$11:$F$8770,"=COD1",$B$11:$B$8770,"="&amp;B2575)/COUNTIFS($F$11:$F$8770,"=COD1",$B$11:$B$8770,"="&amp;B2575))/COUNTIFS($A$11:$A$8770,"="&amp;A2575,$F$11:$F$8770,"=COD1"),0)</f>
        <v>0</v>
      </c>
      <c r="U2575" t="e">
        <f>(VLOOKUP(F2575,tarifas!$C$7:$D$10,2,FALSE)+tarifas!$D$21)*datos!P2575</f>
        <v>#N/A</v>
      </c>
      <c r="V2575" t="e">
        <f t="shared" si="372"/>
        <v>#N/A</v>
      </c>
      <c r="W2575">
        <f t="shared" si="373"/>
        <v>0</v>
      </c>
    </row>
    <row r="2576" spans="1:23" x14ac:dyDescent="0.25">
      <c r="A2576">
        <f t="shared" si="366"/>
        <v>106</v>
      </c>
      <c r="B2576">
        <f t="shared" si="367"/>
        <v>4</v>
      </c>
      <c r="C2576" s="1">
        <f t="shared" si="374"/>
        <v>41746.874999993779</v>
      </c>
      <c r="D2576" s="7">
        <v>0</v>
      </c>
      <c r="E2576" s="7"/>
      <c r="G2576">
        <v>28.96</v>
      </c>
      <c r="H2576" s="12">
        <v>194.53413265378686</v>
      </c>
      <c r="I2576" s="13">
        <f>$D$2*tarifas!$D$12/24</f>
        <v>1.4541666666666666</v>
      </c>
      <c r="J2576" s="13" t="e">
        <f>VLOOKUP(E2576&amp;" "&amp;F2576,tarifas!$A$13:$D$20,4,FALSE)*H2576</f>
        <v>#N/A</v>
      </c>
      <c r="K2576" s="13">
        <f>IF(F2576="COD1",tarifas!$D$11*(SUMIFS($H$11:$H$8770,$F$11:$F$8770,"=COD1",$B$11:$B$8770,"="&amp;B2576)/COUNTIFS($F$11:$F$8770,"=COD1",$B$11:$B$8770,"="&amp;B2576))/COUNTIFS($A$11:$A$8770,"="&amp;A2576,$F$11:$F$8770,"=COD1"),0)</f>
        <v>0</v>
      </c>
      <c r="L2576" s="13" t="e">
        <f>(VLOOKUP(F2576,tarifas!$C$7:$D$10,2,FALSE)+tarifas!$D$21)*datos!H2576</f>
        <v>#N/A</v>
      </c>
      <c r="M2576">
        <v>0</v>
      </c>
      <c r="N2576" s="13" t="e">
        <f t="shared" si="368"/>
        <v>#N/A</v>
      </c>
      <c r="O2576">
        <f t="shared" si="369"/>
        <v>0</v>
      </c>
      <c r="P2576" s="12">
        <f t="shared" si="370"/>
        <v>194.53413265378686</v>
      </c>
      <c r="Q2576">
        <f t="shared" si="371"/>
        <v>0</v>
      </c>
      <c r="R2576">
        <f>$D$2*tarifas!$D$12/24</f>
        <v>1.4541666666666666</v>
      </c>
      <c r="S2576" t="e">
        <f>VLOOKUP(E2576&amp;" "&amp;F2576,tarifas!$A$13:$D$20,4,FALSE)*P2576</f>
        <v>#N/A</v>
      </c>
      <c r="T2576">
        <f>IF(F2576="COD1",tarifas!$D$11*(SUMIFS($P$11:$P$8770,$F$11:$F$8770,"=COD1",$B$11:$B$8770,"="&amp;B2576)/COUNTIFS($F$11:$F$8770,"=COD1",$B$11:$B$8770,"="&amp;B2576))/COUNTIFS($A$11:$A$8770,"="&amp;A2576,$F$11:$F$8770,"=COD1"),0)</f>
        <v>0</v>
      </c>
      <c r="U2576" t="e">
        <f>(VLOOKUP(F2576,tarifas!$C$7:$D$10,2,FALSE)+tarifas!$D$21)*datos!P2576</f>
        <v>#N/A</v>
      </c>
      <c r="V2576" t="e">
        <f t="shared" si="372"/>
        <v>#N/A</v>
      </c>
      <c r="W2576">
        <f t="shared" si="373"/>
        <v>0</v>
      </c>
    </row>
    <row r="2577" spans="1:23" x14ac:dyDescent="0.25">
      <c r="A2577">
        <f t="shared" si="366"/>
        <v>106</v>
      </c>
      <c r="B2577">
        <f t="shared" si="367"/>
        <v>4</v>
      </c>
      <c r="C2577" s="1">
        <f t="shared" si="374"/>
        <v>41746.916666660443</v>
      </c>
      <c r="D2577" s="7">
        <v>0</v>
      </c>
      <c r="E2577" s="7"/>
      <c r="G2577">
        <v>22</v>
      </c>
      <c r="H2577" s="12">
        <v>195.42076762524547</v>
      </c>
      <c r="I2577" s="13">
        <f>$D$2*tarifas!$D$12/24</f>
        <v>1.4541666666666666</v>
      </c>
      <c r="J2577" s="13" t="e">
        <f>VLOOKUP(E2577&amp;" "&amp;F2577,tarifas!$A$13:$D$20,4,FALSE)*H2577</f>
        <v>#N/A</v>
      </c>
      <c r="K2577" s="13">
        <f>IF(F2577="COD1",tarifas!$D$11*(SUMIFS($H$11:$H$8770,$F$11:$F$8770,"=COD1",$B$11:$B$8770,"="&amp;B2577)/COUNTIFS($F$11:$F$8770,"=COD1",$B$11:$B$8770,"="&amp;B2577))/COUNTIFS($A$11:$A$8770,"="&amp;A2577,$F$11:$F$8770,"=COD1"),0)</f>
        <v>0</v>
      </c>
      <c r="L2577" s="13" t="e">
        <f>(VLOOKUP(F2577,tarifas!$C$7:$D$10,2,FALSE)+tarifas!$D$21)*datos!H2577</f>
        <v>#N/A</v>
      </c>
      <c r="M2577">
        <v>0</v>
      </c>
      <c r="N2577" s="13" t="e">
        <f t="shared" si="368"/>
        <v>#N/A</v>
      </c>
      <c r="O2577">
        <f t="shared" si="369"/>
        <v>0</v>
      </c>
      <c r="P2577" s="12">
        <f t="shared" si="370"/>
        <v>195.42076762524547</v>
      </c>
      <c r="Q2577">
        <f t="shared" si="371"/>
        <v>0</v>
      </c>
      <c r="R2577">
        <f>$D$2*tarifas!$D$12/24</f>
        <v>1.4541666666666666</v>
      </c>
      <c r="S2577" t="e">
        <f>VLOOKUP(E2577&amp;" "&amp;F2577,tarifas!$A$13:$D$20,4,FALSE)*P2577</f>
        <v>#N/A</v>
      </c>
      <c r="T2577">
        <f>IF(F2577="COD1",tarifas!$D$11*(SUMIFS($P$11:$P$8770,$F$11:$F$8770,"=COD1",$B$11:$B$8770,"="&amp;B2577)/COUNTIFS($F$11:$F$8770,"=COD1",$B$11:$B$8770,"="&amp;B2577))/COUNTIFS($A$11:$A$8770,"="&amp;A2577,$F$11:$F$8770,"=COD1"),0)</f>
        <v>0</v>
      </c>
      <c r="U2577" t="e">
        <f>(VLOOKUP(F2577,tarifas!$C$7:$D$10,2,FALSE)+tarifas!$D$21)*datos!P2577</f>
        <v>#N/A</v>
      </c>
      <c r="V2577" t="e">
        <f t="shared" si="372"/>
        <v>#N/A</v>
      </c>
      <c r="W2577">
        <f t="shared" si="373"/>
        <v>0</v>
      </c>
    </row>
    <row r="2578" spans="1:23" x14ac:dyDescent="0.25">
      <c r="A2578">
        <f t="shared" si="366"/>
        <v>106</v>
      </c>
      <c r="B2578">
        <f t="shared" si="367"/>
        <v>4</v>
      </c>
      <c r="C2578" s="1">
        <f t="shared" si="374"/>
        <v>41746.958333327108</v>
      </c>
      <c r="D2578" s="7">
        <v>0</v>
      </c>
      <c r="E2578" s="7"/>
      <c r="G2578">
        <v>33.78</v>
      </c>
      <c r="H2578" s="12">
        <v>188.61436339056144</v>
      </c>
      <c r="I2578" s="13">
        <f>$D$2*tarifas!$D$12/24</f>
        <v>1.4541666666666666</v>
      </c>
      <c r="J2578" s="13" t="e">
        <f>VLOOKUP(E2578&amp;" "&amp;F2578,tarifas!$A$13:$D$20,4,FALSE)*H2578</f>
        <v>#N/A</v>
      </c>
      <c r="K2578" s="13">
        <f>IF(F2578="COD1",tarifas!$D$11*(SUMIFS($H$11:$H$8770,$F$11:$F$8770,"=COD1",$B$11:$B$8770,"="&amp;B2578)/COUNTIFS($F$11:$F$8770,"=COD1",$B$11:$B$8770,"="&amp;B2578))/COUNTIFS($A$11:$A$8770,"="&amp;A2578,$F$11:$F$8770,"=COD1"),0)</f>
        <v>0</v>
      </c>
      <c r="L2578" s="13" t="e">
        <f>(VLOOKUP(F2578,tarifas!$C$7:$D$10,2,FALSE)+tarifas!$D$21)*datos!H2578</f>
        <v>#N/A</v>
      </c>
      <c r="M2578">
        <v>0</v>
      </c>
      <c r="N2578" s="13" t="e">
        <f t="shared" si="368"/>
        <v>#N/A</v>
      </c>
      <c r="O2578">
        <f t="shared" si="369"/>
        <v>0</v>
      </c>
      <c r="P2578" s="12">
        <f t="shared" si="370"/>
        <v>188.61436339056144</v>
      </c>
      <c r="Q2578">
        <f t="shared" si="371"/>
        <v>0</v>
      </c>
      <c r="R2578">
        <f>$D$2*tarifas!$D$12/24</f>
        <v>1.4541666666666666</v>
      </c>
      <c r="S2578" t="e">
        <f>VLOOKUP(E2578&amp;" "&amp;F2578,tarifas!$A$13:$D$20,4,FALSE)*P2578</f>
        <v>#N/A</v>
      </c>
      <c r="T2578">
        <f>IF(F2578="COD1",tarifas!$D$11*(SUMIFS($P$11:$P$8770,$F$11:$F$8770,"=COD1",$B$11:$B$8770,"="&amp;B2578)/COUNTIFS($F$11:$F$8770,"=COD1",$B$11:$B$8770,"="&amp;B2578))/COUNTIFS($A$11:$A$8770,"="&amp;A2578,$F$11:$F$8770,"=COD1"),0)</f>
        <v>0</v>
      </c>
      <c r="U2578" t="e">
        <f>(VLOOKUP(F2578,tarifas!$C$7:$D$10,2,FALSE)+tarifas!$D$21)*datos!P2578</f>
        <v>#N/A</v>
      </c>
      <c r="V2578" t="e">
        <f t="shared" si="372"/>
        <v>#N/A</v>
      </c>
      <c r="W2578">
        <f t="shared" si="373"/>
        <v>0</v>
      </c>
    </row>
    <row r="2579" spans="1:23" x14ac:dyDescent="0.25">
      <c r="A2579">
        <f t="shared" si="366"/>
        <v>107</v>
      </c>
      <c r="B2579">
        <f t="shared" si="367"/>
        <v>4</v>
      </c>
      <c r="C2579" s="1">
        <f t="shared" si="374"/>
        <v>41746.999999993772</v>
      </c>
      <c r="D2579" s="7">
        <v>0</v>
      </c>
      <c r="E2579" s="7"/>
      <c r="G2579">
        <v>30.69</v>
      </c>
      <c r="H2579" s="12">
        <v>188.20016330338595</v>
      </c>
      <c r="I2579" s="13">
        <f>$D$2*tarifas!$D$12/24</f>
        <v>1.4541666666666666</v>
      </c>
      <c r="J2579" s="13" t="e">
        <f>VLOOKUP(E2579&amp;" "&amp;F2579,tarifas!$A$13:$D$20,4,FALSE)*H2579</f>
        <v>#N/A</v>
      </c>
      <c r="K2579" s="13">
        <f>IF(F2579="COD1",tarifas!$D$11*(SUMIFS($H$11:$H$8770,$F$11:$F$8770,"=COD1",$B$11:$B$8770,"="&amp;B2579)/COUNTIFS($F$11:$F$8770,"=COD1",$B$11:$B$8770,"="&amp;B2579))/COUNTIFS($A$11:$A$8770,"="&amp;A2579,$F$11:$F$8770,"=COD1"),0)</f>
        <v>0</v>
      </c>
      <c r="L2579" s="13" t="e">
        <f>(VLOOKUP(F2579,tarifas!$C$7:$D$10,2,FALSE)+tarifas!$D$21)*datos!H2579</f>
        <v>#N/A</v>
      </c>
      <c r="M2579">
        <v>0</v>
      </c>
      <c r="N2579" s="13" t="e">
        <f t="shared" si="368"/>
        <v>#N/A</v>
      </c>
      <c r="O2579">
        <f t="shared" si="369"/>
        <v>0</v>
      </c>
      <c r="P2579" s="12">
        <f t="shared" si="370"/>
        <v>188.20016330338595</v>
      </c>
      <c r="Q2579">
        <f t="shared" si="371"/>
        <v>0</v>
      </c>
      <c r="R2579">
        <f>$D$2*tarifas!$D$12/24</f>
        <v>1.4541666666666666</v>
      </c>
      <c r="S2579" t="e">
        <f>VLOOKUP(E2579&amp;" "&amp;F2579,tarifas!$A$13:$D$20,4,FALSE)*P2579</f>
        <v>#N/A</v>
      </c>
      <c r="T2579">
        <f>IF(F2579="COD1",tarifas!$D$11*(SUMIFS($P$11:$P$8770,$F$11:$F$8770,"=COD1",$B$11:$B$8770,"="&amp;B2579)/COUNTIFS($F$11:$F$8770,"=COD1",$B$11:$B$8770,"="&amp;B2579))/COUNTIFS($A$11:$A$8770,"="&amp;A2579,$F$11:$F$8770,"=COD1"),0)</f>
        <v>0</v>
      </c>
      <c r="U2579" t="e">
        <f>(VLOOKUP(F2579,tarifas!$C$7:$D$10,2,FALSE)+tarifas!$D$21)*datos!P2579</f>
        <v>#N/A</v>
      </c>
      <c r="V2579" t="e">
        <f t="shared" si="372"/>
        <v>#N/A</v>
      </c>
      <c r="W2579">
        <f t="shared" si="373"/>
        <v>0</v>
      </c>
    </row>
    <row r="2580" spans="1:23" x14ac:dyDescent="0.25">
      <c r="A2580">
        <f t="shared" si="366"/>
        <v>107</v>
      </c>
      <c r="B2580">
        <f t="shared" si="367"/>
        <v>4</v>
      </c>
      <c r="C2580" s="1">
        <f t="shared" si="374"/>
        <v>41747.041666660436</v>
      </c>
      <c r="D2580" s="7">
        <v>0</v>
      </c>
      <c r="E2580" s="7"/>
      <c r="G2580">
        <v>26.71</v>
      </c>
      <c r="H2580" s="12">
        <v>185.84401025329677</v>
      </c>
      <c r="I2580" s="13">
        <f>$D$2*tarifas!$D$12/24</f>
        <v>1.4541666666666666</v>
      </c>
      <c r="J2580" s="13" t="e">
        <f>VLOOKUP(E2580&amp;" "&amp;F2580,tarifas!$A$13:$D$20,4,FALSE)*H2580</f>
        <v>#N/A</v>
      </c>
      <c r="K2580" s="13">
        <f>IF(F2580="COD1",tarifas!$D$11*(SUMIFS($H$11:$H$8770,$F$11:$F$8770,"=COD1",$B$11:$B$8770,"="&amp;B2580)/COUNTIFS($F$11:$F$8770,"=COD1",$B$11:$B$8770,"="&amp;B2580))/COUNTIFS($A$11:$A$8770,"="&amp;A2580,$F$11:$F$8770,"=COD1"),0)</f>
        <v>0</v>
      </c>
      <c r="L2580" s="13" t="e">
        <f>(VLOOKUP(F2580,tarifas!$C$7:$D$10,2,FALSE)+tarifas!$D$21)*datos!H2580</f>
        <v>#N/A</v>
      </c>
      <c r="M2580">
        <v>0</v>
      </c>
      <c r="N2580" s="13" t="e">
        <f t="shared" si="368"/>
        <v>#N/A</v>
      </c>
      <c r="O2580">
        <f t="shared" si="369"/>
        <v>0</v>
      </c>
      <c r="P2580" s="12">
        <f t="shared" si="370"/>
        <v>185.84401025329677</v>
      </c>
      <c r="Q2580">
        <f t="shared" si="371"/>
        <v>0</v>
      </c>
      <c r="R2580">
        <f>$D$2*tarifas!$D$12/24</f>
        <v>1.4541666666666666</v>
      </c>
      <c r="S2580" t="e">
        <f>VLOOKUP(E2580&amp;" "&amp;F2580,tarifas!$A$13:$D$20,4,FALSE)*P2580</f>
        <v>#N/A</v>
      </c>
      <c r="T2580">
        <f>IF(F2580="COD1",tarifas!$D$11*(SUMIFS($P$11:$P$8770,$F$11:$F$8770,"=COD1",$B$11:$B$8770,"="&amp;B2580)/COUNTIFS($F$11:$F$8770,"=COD1",$B$11:$B$8770,"="&amp;B2580))/COUNTIFS($A$11:$A$8770,"="&amp;A2580,$F$11:$F$8770,"=COD1"),0)</f>
        <v>0</v>
      </c>
      <c r="U2580" t="e">
        <f>(VLOOKUP(F2580,tarifas!$C$7:$D$10,2,FALSE)+tarifas!$D$21)*datos!P2580</f>
        <v>#N/A</v>
      </c>
      <c r="V2580" t="e">
        <f t="shared" si="372"/>
        <v>#N/A</v>
      </c>
      <c r="W2580">
        <f t="shared" si="373"/>
        <v>0</v>
      </c>
    </row>
    <row r="2581" spans="1:23" x14ac:dyDescent="0.25">
      <c r="A2581">
        <f t="shared" si="366"/>
        <v>107</v>
      </c>
      <c r="B2581">
        <f t="shared" si="367"/>
        <v>4</v>
      </c>
      <c r="C2581" s="1">
        <f t="shared" si="374"/>
        <v>41747.0833333271</v>
      </c>
      <c r="D2581" s="7">
        <v>0</v>
      </c>
      <c r="E2581" s="7"/>
      <c r="G2581">
        <v>26.58</v>
      </c>
      <c r="H2581" s="12">
        <v>183.85648882052686</v>
      </c>
      <c r="I2581" s="13">
        <f>$D$2*tarifas!$D$12/24</f>
        <v>1.4541666666666666</v>
      </c>
      <c r="J2581" s="13" t="e">
        <f>VLOOKUP(E2581&amp;" "&amp;F2581,tarifas!$A$13:$D$20,4,FALSE)*H2581</f>
        <v>#N/A</v>
      </c>
      <c r="K2581" s="13">
        <f>IF(F2581="COD1",tarifas!$D$11*(SUMIFS($H$11:$H$8770,$F$11:$F$8770,"=COD1",$B$11:$B$8770,"="&amp;B2581)/COUNTIFS($F$11:$F$8770,"=COD1",$B$11:$B$8770,"="&amp;B2581))/COUNTIFS($A$11:$A$8770,"="&amp;A2581,$F$11:$F$8770,"=COD1"),0)</f>
        <v>0</v>
      </c>
      <c r="L2581" s="13" t="e">
        <f>(VLOOKUP(F2581,tarifas!$C$7:$D$10,2,FALSE)+tarifas!$D$21)*datos!H2581</f>
        <v>#N/A</v>
      </c>
      <c r="M2581">
        <v>0</v>
      </c>
      <c r="N2581" s="13" t="e">
        <f t="shared" si="368"/>
        <v>#N/A</v>
      </c>
      <c r="O2581">
        <f t="shared" si="369"/>
        <v>0</v>
      </c>
      <c r="P2581" s="12">
        <f t="shared" si="370"/>
        <v>183.85648882052686</v>
      </c>
      <c r="Q2581">
        <f t="shared" si="371"/>
        <v>0</v>
      </c>
      <c r="R2581">
        <f>$D$2*tarifas!$D$12/24</f>
        <v>1.4541666666666666</v>
      </c>
      <c r="S2581" t="e">
        <f>VLOOKUP(E2581&amp;" "&amp;F2581,tarifas!$A$13:$D$20,4,FALSE)*P2581</f>
        <v>#N/A</v>
      </c>
      <c r="T2581">
        <f>IF(F2581="COD1",tarifas!$D$11*(SUMIFS($P$11:$P$8770,$F$11:$F$8770,"=COD1",$B$11:$B$8770,"="&amp;B2581)/COUNTIFS($F$11:$F$8770,"=COD1",$B$11:$B$8770,"="&amp;B2581))/COUNTIFS($A$11:$A$8770,"="&amp;A2581,$F$11:$F$8770,"=COD1"),0)</f>
        <v>0</v>
      </c>
      <c r="U2581" t="e">
        <f>(VLOOKUP(F2581,tarifas!$C$7:$D$10,2,FALSE)+tarifas!$D$21)*datos!P2581</f>
        <v>#N/A</v>
      </c>
      <c r="V2581" t="e">
        <f t="shared" si="372"/>
        <v>#N/A</v>
      </c>
      <c r="W2581">
        <f t="shared" si="373"/>
        <v>0</v>
      </c>
    </row>
    <row r="2582" spans="1:23" x14ac:dyDescent="0.25">
      <c r="A2582">
        <f t="shared" si="366"/>
        <v>107</v>
      </c>
      <c r="B2582">
        <f t="shared" si="367"/>
        <v>4</v>
      </c>
      <c r="C2582" s="1">
        <f t="shared" si="374"/>
        <v>41747.124999993765</v>
      </c>
      <c r="D2582" s="7">
        <v>0</v>
      </c>
      <c r="E2582" s="7"/>
      <c r="G2582">
        <v>26.69</v>
      </c>
      <c r="H2582" s="12">
        <v>184.78303576160843</v>
      </c>
      <c r="I2582" s="13">
        <f>$D$2*tarifas!$D$12/24</f>
        <v>1.4541666666666666</v>
      </c>
      <c r="J2582" s="13" t="e">
        <f>VLOOKUP(E2582&amp;" "&amp;F2582,tarifas!$A$13:$D$20,4,FALSE)*H2582</f>
        <v>#N/A</v>
      </c>
      <c r="K2582" s="13">
        <f>IF(F2582="COD1",tarifas!$D$11*(SUMIFS($H$11:$H$8770,$F$11:$F$8770,"=COD1",$B$11:$B$8770,"="&amp;B2582)/COUNTIFS($F$11:$F$8770,"=COD1",$B$11:$B$8770,"="&amp;B2582))/COUNTIFS($A$11:$A$8770,"="&amp;A2582,$F$11:$F$8770,"=COD1"),0)</f>
        <v>0</v>
      </c>
      <c r="L2582" s="13" t="e">
        <f>(VLOOKUP(F2582,tarifas!$C$7:$D$10,2,FALSE)+tarifas!$D$21)*datos!H2582</f>
        <v>#N/A</v>
      </c>
      <c r="M2582">
        <v>0</v>
      </c>
      <c r="N2582" s="13" t="e">
        <f t="shared" si="368"/>
        <v>#N/A</v>
      </c>
      <c r="O2582">
        <f t="shared" si="369"/>
        <v>0</v>
      </c>
      <c r="P2582" s="12">
        <f t="shared" si="370"/>
        <v>184.78303576160843</v>
      </c>
      <c r="Q2582">
        <f t="shared" si="371"/>
        <v>0</v>
      </c>
      <c r="R2582">
        <f>$D$2*tarifas!$D$12/24</f>
        <v>1.4541666666666666</v>
      </c>
      <c r="S2582" t="e">
        <f>VLOOKUP(E2582&amp;" "&amp;F2582,tarifas!$A$13:$D$20,4,FALSE)*P2582</f>
        <v>#N/A</v>
      </c>
      <c r="T2582">
        <f>IF(F2582="COD1",tarifas!$D$11*(SUMIFS($P$11:$P$8770,$F$11:$F$8770,"=COD1",$B$11:$B$8770,"="&amp;B2582)/COUNTIFS($F$11:$F$8770,"=COD1",$B$11:$B$8770,"="&amp;B2582))/COUNTIFS($A$11:$A$8770,"="&amp;A2582,$F$11:$F$8770,"=COD1"),0)</f>
        <v>0</v>
      </c>
      <c r="U2582" t="e">
        <f>(VLOOKUP(F2582,tarifas!$C$7:$D$10,2,FALSE)+tarifas!$D$21)*datos!P2582</f>
        <v>#N/A</v>
      </c>
      <c r="V2582" t="e">
        <f t="shared" si="372"/>
        <v>#N/A</v>
      </c>
      <c r="W2582">
        <f t="shared" si="373"/>
        <v>0</v>
      </c>
    </row>
    <row r="2583" spans="1:23" x14ac:dyDescent="0.25">
      <c r="A2583">
        <f t="shared" si="366"/>
        <v>107</v>
      </c>
      <c r="B2583">
        <f t="shared" si="367"/>
        <v>4</v>
      </c>
      <c r="C2583" s="1">
        <f t="shared" si="374"/>
        <v>41747.166666660429</v>
      </c>
      <c r="D2583" s="7">
        <v>0</v>
      </c>
      <c r="E2583" s="7"/>
      <c r="G2583">
        <v>25</v>
      </c>
      <c r="H2583" s="12">
        <v>182.67392359652001</v>
      </c>
      <c r="I2583" s="13">
        <f>$D$2*tarifas!$D$12/24</f>
        <v>1.4541666666666666</v>
      </c>
      <c r="J2583" s="13" t="e">
        <f>VLOOKUP(E2583&amp;" "&amp;F2583,tarifas!$A$13:$D$20,4,FALSE)*H2583</f>
        <v>#N/A</v>
      </c>
      <c r="K2583" s="13">
        <f>IF(F2583="COD1",tarifas!$D$11*(SUMIFS($H$11:$H$8770,$F$11:$F$8770,"=COD1",$B$11:$B$8770,"="&amp;B2583)/COUNTIFS($F$11:$F$8770,"=COD1",$B$11:$B$8770,"="&amp;B2583))/COUNTIFS($A$11:$A$8770,"="&amp;A2583,$F$11:$F$8770,"=COD1"),0)</f>
        <v>0</v>
      </c>
      <c r="L2583" s="13" t="e">
        <f>(VLOOKUP(F2583,tarifas!$C$7:$D$10,2,FALSE)+tarifas!$D$21)*datos!H2583</f>
        <v>#N/A</v>
      </c>
      <c r="M2583">
        <v>0</v>
      </c>
      <c r="N2583" s="13" t="e">
        <f t="shared" si="368"/>
        <v>#N/A</v>
      </c>
      <c r="O2583">
        <f t="shared" si="369"/>
        <v>0</v>
      </c>
      <c r="P2583" s="12">
        <f t="shared" si="370"/>
        <v>182.67392359652001</v>
      </c>
      <c r="Q2583">
        <f t="shared" si="371"/>
        <v>0</v>
      </c>
      <c r="R2583">
        <f>$D$2*tarifas!$D$12/24</f>
        <v>1.4541666666666666</v>
      </c>
      <c r="S2583" t="e">
        <f>VLOOKUP(E2583&amp;" "&amp;F2583,tarifas!$A$13:$D$20,4,FALSE)*P2583</f>
        <v>#N/A</v>
      </c>
      <c r="T2583">
        <f>IF(F2583="COD1",tarifas!$D$11*(SUMIFS($P$11:$P$8770,$F$11:$F$8770,"=COD1",$B$11:$B$8770,"="&amp;B2583)/COUNTIFS($F$11:$F$8770,"=COD1",$B$11:$B$8770,"="&amp;B2583))/COUNTIFS($A$11:$A$8770,"="&amp;A2583,$F$11:$F$8770,"=COD1"),0)</f>
        <v>0</v>
      </c>
      <c r="U2583" t="e">
        <f>(VLOOKUP(F2583,tarifas!$C$7:$D$10,2,FALSE)+tarifas!$D$21)*datos!P2583</f>
        <v>#N/A</v>
      </c>
      <c r="V2583" t="e">
        <f t="shared" si="372"/>
        <v>#N/A</v>
      </c>
      <c r="W2583">
        <f t="shared" si="373"/>
        <v>0</v>
      </c>
    </row>
    <row r="2584" spans="1:23" x14ac:dyDescent="0.25">
      <c r="A2584">
        <f t="shared" si="366"/>
        <v>107</v>
      </c>
      <c r="B2584">
        <f t="shared" si="367"/>
        <v>4</v>
      </c>
      <c r="C2584" s="1">
        <f t="shared" si="374"/>
        <v>41747.208333327093</v>
      </c>
      <c r="D2584" s="7">
        <v>0</v>
      </c>
      <c r="E2584" s="7"/>
      <c r="G2584">
        <v>22</v>
      </c>
      <c r="H2584" s="12">
        <v>180.9510148841826</v>
      </c>
      <c r="I2584" s="13">
        <f>$D$2*tarifas!$D$12/24</f>
        <v>1.4541666666666666</v>
      </c>
      <c r="J2584" s="13" t="e">
        <f>VLOOKUP(E2584&amp;" "&amp;F2584,tarifas!$A$13:$D$20,4,FALSE)*H2584</f>
        <v>#N/A</v>
      </c>
      <c r="K2584" s="13">
        <f>IF(F2584="COD1",tarifas!$D$11*(SUMIFS($H$11:$H$8770,$F$11:$F$8770,"=COD1",$B$11:$B$8770,"="&amp;B2584)/COUNTIFS($F$11:$F$8770,"=COD1",$B$11:$B$8770,"="&amp;B2584))/COUNTIFS($A$11:$A$8770,"="&amp;A2584,$F$11:$F$8770,"=COD1"),0)</f>
        <v>0</v>
      </c>
      <c r="L2584" s="13" t="e">
        <f>(VLOOKUP(F2584,tarifas!$C$7:$D$10,2,FALSE)+tarifas!$D$21)*datos!H2584</f>
        <v>#N/A</v>
      </c>
      <c r="M2584">
        <v>1.9575</v>
      </c>
      <c r="N2584" s="13" t="e">
        <f t="shared" si="368"/>
        <v>#N/A</v>
      </c>
      <c r="O2584">
        <f t="shared" si="369"/>
        <v>1.9575</v>
      </c>
      <c r="P2584" s="12">
        <f t="shared" si="370"/>
        <v>178.99351488418259</v>
      </c>
      <c r="Q2584">
        <f t="shared" si="371"/>
        <v>0</v>
      </c>
      <c r="R2584">
        <f>$D$2*tarifas!$D$12/24</f>
        <v>1.4541666666666666</v>
      </c>
      <c r="S2584" t="e">
        <f>VLOOKUP(E2584&amp;" "&amp;F2584,tarifas!$A$13:$D$20,4,FALSE)*P2584</f>
        <v>#N/A</v>
      </c>
      <c r="T2584">
        <f>IF(F2584="COD1",tarifas!$D$11*(SUMIFS($P$11:$P$8770,$F$11:$F$8770,"=COD1",$B$11:$B$8770,"="&amp;B2584)/COUNTIFS($F$11:$F$8770,"=COD1",$B$11:$B$8770,"="&amp;B2584))/COUNTIFS($A$11:$A$8770,"="&amp;A2584,$F$11:$F$8770,"=COD1"),0)</f>
        <v>0</v>
      </c>
      <c r="U2584" t="e">
        <f>(VLOOKUP(F2584,tarifas!$C$7:$D$10,2,FALSE)+tarifas!$D$21)*datos!P2584</f>
        <v>#N/A</v>
      </c>
      <c r="V2584" t="e">
        <f t="shared" si="372"/>
        <v>#N/A</v>
      </c>
      <c r="W2584">
        <f t="shared" si="373"/>
        <v>0</v>
      </c>
    </row>
    <row r="2585" spans="1:23" x14ac:dyDescent="0.25">
      <c r="A2585">
        <f t="shared" si="366"/>
        <v>107</v>
      </c>
      <c r="B2585">
        <f t="shared" si="367"/>
        <v>4</v>
      </c>
      <c r="C2585" s="1">
        <f t="shared" si="374"/>
        <v>41747.249999993757</v>
      </c>
      <c r="D2585" s="7">
        <v>0.25757575757575757</v>
      </c>
      <c r="E2585" s="7"/>
      <c r="G2585">
        <v>18.36</v>
      </c>
      <c r="H2585" s="12">
        <v>202.86395390781598</v>
      </c>
      <c r="I2585" s="13">
        <f>$D$2*tarifas!$D$12/24</f>
        <v>1.4541666666666666</v>
      </c>
      <c r="J2585" s="13" t="e">
        <f>VLOOKUP(E2585&amp;" "&amp;F2585,tarifas!$A$13:$D$20,4,FALSE)*H2585</f>
        <v>#N/A</v>
      </c>
      <c r="K2585" s="13">
        <f>IF(F2585="COD1",tarifas!$D$11*(SUMIFS($H$11:$H$8770,$F$11:$F$8770,"=COD1",$B$11:$B$8770,"="&amp;B2585)/COUNTIFS($F$11:$F$8770,"=COD1",$B$11:$B$8770,"="&amp;B2585))/COUNTIFS($A$11:$A$8770,"="&amp;A2585,$F$11:$F$8770,"=COD1"),0)</f>
        <v>0</v>
      </c>
      <c r="L2585" s="13" t="e">
        <f>(VLOOKUP(F2585,tarifas!$C$7:$D$10,2,FALSE)+tarifas!$D$21)*datos!H2585</f>
        <v>#N/A</v>
      </c>
      <c r="M2585">
        <v>2.8879999999999999E-2</v>
      </c>
      <c r="N2585" s="13" t="e">
        <f t="shared" si="368"/>
        <v>#N/A</v>
      </c>
      <c r="O2585">
        <f t="shared" si="369"/>
        <v>2.8879999999999999E-2</v>
      </c>
      <c r="P2585" s="12">
        <f t="shared" si="370"/>
        <v>202.835073907816</v>
      </c>
      <c r="Q2585">
        <f t="shared" si="371"/>
        <v>0</v>
      </c>
      <c r="R2585">
        <f>$D$2*tarifas!$D$12/24</f>
        <v>1.4541666666666666</v>
      </c>
      <c r="S2585" t="e">
        <f>VLOOKUP(E2585&amp;" "&amp;F2585,tarifas!$A$13:$D$20,4,FALSE)*P2585</f>
        <v>#N/A</v>
      </c>
      <c r="T2585">
        <f>IF(F2585="COD1",tarifas!$D$11*(SUMIFS($P$11:$P$8770,$F$11:$F$8770,"=COD1",$B$11:$B$8770,"="&amp;B2585)/COUNTIFS($F$11:$F$8770,"=COD1",$B$11:$B$8770,"="&amp;B2585))/COUNTIFS($A$11:$A$8770,"="&amp;A2585,$F$11:$F$8770,"=COD1"),0)</f>
        <v>0</v>
      </c>
      <c r="U2585" t="e">
        <f>(VLOOKUP(F2585,tarifas!$C$7:$D$10,2,FALSE)+tarifas!$D$21)*datos!P2585</f>
        <v>#N/A</v>
      </c>
      <c r="V2585" t="e">
        <f t="shared" si="372"/>
        <v>#N/A</v>
      </c>
      <c r="W2585">
        <f t="shared" si="373"/>
        <v>0</v>
      </c>
    </row>
    <row r="2586" spans="1:23" x14ac:dyDescent="0.25">
      <c r="A2586">
        <f t="shared" si="366"/>
        <v>107</v>
      </c>
      <c r="B2586">
        <f t="shared" si="367"/>
        <v>4</v>
      </c>
      <c r="C2586" s="1">
        <f t="shared" si="374"/>
        <v>41747.291666660421</v>
      </c>
      <c r="D2586" s="7">
        <v>18.030303030303035</v>
      </c>
      <c r="E2586" s="7"/>
      <c r="G2586">
        <v>18</v>
      </c>
      <c r="H2586" s="12">
        <v>274.72854970221107</v>
      </c>
      <c r="I2586" s="13">
        <f>$D$2*tarifas!$D$12/24</f>
        <v>1.4541666666666666</v>
      </c>
      <c r="J2586" s="13" t="e">
        <f>VLOOKUP(E2586&amp;" "&amp;F2586,tarifas!$A$13:$D$20,4,FALSE)*H2586</f>
        <v>#N/A</v>
      </c>
      <c r="K2586" s="13">
        <f>IF(F2586="COD1",tarifas!$D$11*(SUMIFS($H$11:$H$8770,$F$11:$F$8770,"=COD1",$B$11:$B$8770,"="&amp;B2586)/COUNTIFS($F$11:$F$8770,"=COD1",$B$11:$B$8770,"="&amp;B2586))/COUNTIFS($A$11:$A$8770,"="&amp;A2586,$F$11:$F$8770,"=COD1"),0)</f>
        <v>0</v>
      </c>
      <c r="L2586" s="13" t="e">
        <f>(VLOOKUP(F2586,tarifas!$C$7:$D$10,2,FALSE)+tarifas!$D$21)*datos!H2586</f>
        <v>#N/A</v>
      </c>
      <c r="M2586">
        <v>59.446690000000004</v>
      </c>
      <c r="N2586" s="13" t="e">
        <f t="shared" si="368"/>
        <v>#N/A</v>
      </c>
      <c r="O2586">
        <f t="shared" si="369"/>
        <v>59.446690000000004</v>
      </c>
      <c r="P2586" s="12">
        <f t="shared" si="370"/>
        <v>215.28185970221108</v>
      </c>
      <c r="Q2586">
        <f t="shared" si="371"/>
        <v>0</v>
      </c>
      <c r="R2586">
        <f>$D$2*tarifas!$D$12/24</f>
        <v>1.4541666666666666</v>
      </c>
      <c r="S2586" t="e">
        <f>VLOOKUP(E2586&amp;" "&amp;F2586,tarifas!$A$13:$D$20,4,FALSE)*P2586</f>
        <v>#N/A</v>
      </c>
      <c r="T2586">
        <f>IF(F2586="COD1",tarifas!$D$11*(SUMIFS($P$11:$P$8770,$F$11:$F$8770,"=COD1",$B$11:$B$8770,"="&amp;B2586)/COUNTIFS($F$11:$F$8770,"=COD1",$B$11:$B$8770,"="&amp;B2586))/COUNTIFS($A$11:$A$8770,"="&amp;A2586,$F$11:$F$8770,"=COD1"),0)</f>
        <v>0</v>
      </c>
      <c r="U2586" t="e">
        <f>(VLOOKUP(F2586,tarifas!$C$7:$D$10,2,FALSE)+tarifas!$D$21)*datos!P2586</f>
        <v>#N/A</v>
      </c>
      <c r="V2586" t="e">
        <f t="shared" si="372"/>
        <v>#N/A</v>
      </c>
      <c r="W2586">
        <f t="shared" si="373"/>
        <v>0</v>
      </c>
    </row>
    <row r="2587" spans="1:23" x14ac:dyDescent="0.25">
      <c r="A2587">
        <f t="shared" si="366"/>
        <v>107</v>
      </c>
      <c r="B2587">
        <f t="shared" si="367"/>
        <v>4</v>
      </c>
      <c r="C2587" s="1">
        <f t="shared" si="374"/>
        <v>41747.333333327086</v>
      </c>
      <c r="D2587" s="7">
        <v>40.439393939393945</v>
      </c>
      <c r="E2587" s="7"/>
      <c r="G2587">
        <v>19</v>
      </c>
      <c r="H2587" s="12">
        <v>443.20640600712221</v>
      </c>
      <c r="I2587" s="13">
        <f>$D$2*tarifas!$D$12/24</f>
        <v>1.4541666666666666</v>
      </c>
      <c r="J2587" s="13" t="e">
        <f>VLOOKUP(E2587&amp;" "&amp;F2587,tarifas!$A$13:$D$20,4,FALSE)*H2587</f>
        <v>#N/A</v>
      </c>
      <c r="K2587" s="13">
        <f>IF(F2587="COD1",tarifas!$D$11*(SUMIFS($H$11:$H$8770,$F$11:$F$8770,"=COD1",$B$11:$B$8770,"="&amp;B2587)/COUNTIFS($F$11:$F$8770,"=COD1",$B$11:$B$8770,"="&amp;B2587))/COUNTIFS($A$11:$A$8770,"="&amp;A2587,$F$11:$F$8770,"=COD1"),0)</f>
        <v>0</v>
      </c>
      <c r="L2587" s="13" t="e">
        <f>(VLOOKUP(F2587,tarifas!$C$7:$D$10,2,FALSE)+tarifas!$D$21)*datos!H2587</f>
        <v>#N/A</v>
      </c>
      <c r="M2587">
        <v>63.516629999999999</v>
      </c>
      <c r="N2587" s="13" t="e">
        <f t="shared" si="368"/>
        <v>#N/A</v>
      </c>
      <c r="O2587">
        <f t="shared" si="369"/>
        <v>63.516629999999999</v>
      </c>
      <c r="P2587" s="12">
        <f t="shared" si="370"/>
        <v>379.68977600712219</v>
      </c>
      <c r="Q2587">
        <f t="shared" si="371"/>
        <v>0</v>
      </c>
      <c r="R2587">
        <f>$D$2*tarifas!$D$12/24</f>
        <v>1.4541666666666666</v>
      </c>
      <c r="S2587" t="e">
        <f>VLOOKUP(E2587&amp;" "&amp;F2587,tarifas!$A$13:$D$20,4,FALSE)*P2587</f>
        <v>#N/A</v>
      </c>
      <c r="T2587">
        <f>IF(F2587="COD1",tarifas!$D$11*(SUMIFS($P$11:$P$8770,$F$11:$F$8770,"=COD1",$B$11:$B$8770,"="&amp;B2587)/COUNTIFS($F$11:$F$8770,"=COD1",$B$11:$B$8770,"="&amp;B2587))/COUNTIFS($A$11:$A$8770,"="&amp;A2587,$F$11:$F$8770,"=COD1"),0)</f>
        <v>0</v>
      </c>
      <c r="U2587" t="e">
        <f>(VLOOKUP(F2587,tarifas!$C$7:$D$10,2,FALSE)+tarifas!$D$21)*datos!P2587</f>
        <v>#N/A</v>
      </c>
      <c r="V2587" t="e">
        <f t="shared" si="372"/>
        <v>#N/A</v>
      </c>
      <c r="W2587">
        <f t="shared" si="373"/>
        <v>0</v>
      </c>
    </row>
    <row r="2588" spans="1:23" x14ac:dyDescent="0.25">
      <c r="A2588">
        <f t="shared" si="366"/>
        <v>107</v>
      </c>
      <c r="B2588">
        <f t="shared" si="367"/>
        <v>4</v>
      </c>
      <c r="C2588" s="1">
        <f t="shared" si="374"/>
        <v>41747.37499999375</v>
      </c>
      <c r="D2588" s="7">
        <v>102.51515151515152</v>
      </c>
      <c r="E2588" s="7"/>
      <c r="G2588">
        <v>23.13</v>
      </c>
      <c r="H2588" s="12">
        <v>511.50380168095012</v>
      </c>
      <c r="I2588" s="13">
        <f>$D$2*tarifas!$D$12/24</f>
        <v>1.4541666666666666</v>
      </c>
      <c r="J2588" s="13" t="e">
        <f>VLOOKUP(E2588&amp;" "&amp;F2588,tarifas!$A$13:$D$20,4,FALSE)*H2588</f>
        <v>#N/A</v>
      </c>
      <c r="K2588" s="13">
        <f>IF(F2588="COD1",tarifas!$D$11*(SUMIFS($H$11:$H$8770,$F$11:$F$8770,"=COD1",$B$11:$B$8770,"="&amp;B2588)/COUNTIFS($F$11:$F$8770,"=COD1",$B$11:$B$8770,"="&amp;B2588))/COUNTIFS($A$11:$A$8770,"="&amp;A2588,$F$11:$F$8770,"=COD1"),0)</f>
        <v>0</v>
      </c>
      <c r="L2588" s="13" t="e">
        <f>(VLOOKUP(F2588,tarifas!$C$7:$D$10,2,FALSE)+tarifas!$D$21)*datos!H2588</f>
        <v>#N/A</v>
      </c>
      <c r="M2588">
        <v>79.991900000000001</v>
      </c>
      <c r="N2588" s="13" t="e">
        <f t="shared" si="368"/>
        <v>#N/A</v>
      </c>
      <c r="O2588">
        <f t="shared" si="369"/>
        <v>79.991900000000001</v>
      </c>
      <c r="P2588" s="12">
        <f t="shared" si="370"/>
        <v>431.51190168095013</v>
      </c>
      <c r="Q2588">
        <f t="shared" si="371"/>
        <v>0</v>
      </c>
      <c r="R2588">
        <f>$D$2*tarifas!$D$12/24</f>
        <v>1.4541666666666666</v>
      </c>
      <c r="S2588" t="e">
        <f>VLOOKUP(E2588&amp;" "&amp;F2588,tarifas!$A$13:$D$20,4,FALSE)*P2588</f>
        <v>#N/A</v>
      </c>
      <c r="T2588">
        <f>IF(F2588="COD1",tarifas!$D$11*(SUMIFS($P$11:$P$8770,$F$11:$F$8770,"=COD1",$B$11:$B$8770,"="&amp;B2588)/COUNTIFS($F$11:$F$8770,"=COD1",$B$11:$B$8770,"="&amp;B2588))/COUNTIFS($A$11:$A$8770,"="&amp;A2588,$F$11:$F$8770,"=COD1"),0)</f>
        <v>0</v>
      </c>
      <c r="U2588" t="e">
        <f>(VLOOKUP(F2588,tarifas!$C$7:$D$10,2,FALSE)+tarifas!$D$21)*datos!P2588</f>
        <v>#N/A</v>
      </c>
      <c r="V2588" t="e">
        <f t="shared" si="372"/>
        <v>#N/A</v>
      </c>
      <c r="W2588">
        <f t="shared" si="373"/>
        <v>0</v>
      </c>
    </row>
    <row r="2589" spans="1:23" x14ac:dyDescent="0.25">
      <c r="A2589">
        <f t="shared" si="366"/>
        <v>107</v>
      </c>
      <c r="B2589">
        <f t="shared" si="367"/>
        <v>4</v>
      </c>
      <c r="C2589" s="1">
        <f t="shared" si="374"/>
        <v>41747.416666660414</v>
      </c>
      <c r="D2589" s="7">
        <v>133.42424242424241</v>
      </c>
      <c r="E2589" s="7"/>
      <c r="G2589">
        <v>23.8</v>
      </c>
      <c r="H2589" s="12">
        <v>550.0188875262503</v>
      </c>
      <c r="I2589" s="13">
        <f>$D$2*tarifas!$D$12/24</f>
        <v>1.4541666666666666</v>
      </c>
      <c r="J2589" s="13" t="e">
        <f>VLOOKUP(E2589&amp;" "&amp;F2589,tarifas!$A$13:$D$20,4,FALSE)*H2589</f>
        <v>#N/A</v>
      </c>
      <c r="K2589" s="13">
        <f>IF(F2589="COD1",tarifas!$D$11*(SUMIFS($H$11:$H$8770,$F$11:$F$8770,"=COD1",$B$11:$B$8770,"="&amp;B2589)/COUNTIFS($F$11:$F$8770,"=COD1",$B$11:$B$8770,"="&amp;B2589))/COUNTIFS($A$11:$A$8770,"="&amp;A2589,$F$11:$F$8770,"=COD1"),0)</f>
        <v>0</v>
      </c>
      <c r="L2589" s="13" t="e">
        <f>(VLOOKUP(F2589,tarifas!$C$7:$D$10,2,FALSE)+tarifas!$D$21)*datos!H2589</f>
        <v>#N/A</v>
      </c>
      <c r="M2589">
        <v>102.09756</v>
      </c>
      <c r="N2589" s="13" t="e">
        <f t="shared" si="368"/>
        <v>#N/A</v>
      </c>
      <c r="O2589">
        <f t="shared" si="369"/>
        <v>102.09756</v>
      </c>
      <c r="P2589" s="12">
        <f t="shared" si="370"/>
        <v>447.92132752625031</v>
      </c>
      <c r="Q2589">
        <f t="shared" si="371"/>
        <v>0</v>
      </c>
      <c r="R2589">
        <f>$D$2*tarifas!$D$12/24</f>
        <v>1.4541666666666666</v>
      </c>
      <c r="S2589" t="e">
        <f>VLOOKUP(E2589&amp;" "&amp;F2589,tarifas!$A$13:$D$20,4,FALSE)*P2589</f>
        <v>#N/A</v>
      </c>
      <c r="T2589">
        <f>IF(F2589="COD1",tarifas!$D$11*(SUMIFS($P$11:$P$8770,$F$11:$F$8770,"=COD1",$B$11:$B$8770,"="&amp;B2589)/COUNTIFS($F$11:$F$8770,"=COD1",$B$11:$B$8770,"="&amp;B2589))/COUNTIFS($A$11:$A$8770,"="&amp;A2589,$F$11:$F$8770,"=COD1"),0)</f>
        <v>0</v>
      </c>
      <c r="U2589" t="e">
        <f>(VLOOKUP(F2589,tarifas!$C$7:$D$10,2,FALSE)+tarifas!$D$21)*datos!P2589</f>
        <v>#N/A</v>
      </c>
      <c r="V2589" t="e">
        <f t="shared" si="372"/>
        <v>#N/A</v>
      </c>
      <c r="W2589">
        <f t="shared" si="373"/>
        <v>0</v>
      </c>
    </row>
    <row r="2590" spans="1:23" x14ac:dyDescent="0.25">
      <c r="A2590">
        <f t="shared" si="366"/>
        <v>107</v>
      </c>
      <c r="B2590">
        <f t="shared" si="367"/>
        <v>4</v>
      </c>
      <c r="C2590" s="1">
        <f t="shared" si="374"/>
        <v>41747.458333327078</v>
      </c>
      <c r="D2590" s="7">
        <v>122.60606060606061</v>
      </c>
      <c r="E2590" s="7"/>
      <c r="G2590">
        <v>23.8</v>
      </c>
      <c r="H2590" s="12">
        <v>385.58774899894854</v>
      </c>
      <c r="I2590" s="13">
        <f>$D$2*tarifas!$D$12/24</f>
        <v>1.4541666666666666</v>
      </c>
      <c r="J2590" s="13" t="e">
        <f>VLOOKUP(E2590&amp;" "&amp;F2590,tarifas!$A$13:$D$20,4,FALSE)*H2590</f>
        <v>#N/A</v>
      </c>
      <c r="K2590" s="13">
        <f>IF(F2590="COD1",tarifas!$D$11*(SUMIFS($H$11:$H$8770,$F$11:$F$8770,"=COD1",$B$11:$B$8770,"="&amp;B2590)/COUNTIFS($F$11:$F$8770,"=COD1",$B$11:$B$8770,"="&amp;B2590))/COUNTIFS($A$11:$A$8770,"="&amp;A2590,$F$11:$F$8770,"=COD1"),0)</f>
        <v>0</v>
      </c>
      <c r="L2590" s="13" t="e">
        <f>(VLOOKUP(F2590,tarifas!$C$7:$D$10,2,FALSE)+tarifas!$D$21)*datos!H2590</f>
        <v>#N/A</v>
      </c>
      <c r="M2590">
        <v>137.08773000000002</v>
      </c>
      <c r="N2590" s="13" t="e">
        <f t="shared" si="368"/>
        <v>#N/A</v>
      </c>
      <c r="O2590">
        <f t="shared" si="369"/>
        <v>137.08773000000002</v>
      </c>
      <c r="P2590" s="12">
        <f t="shared" si="370"/>
        <v>248.50001899894852</v>
      </c>
      <c r="Q2590">
        <f t="shared" si="371"/>
        <v>0</v>
      </c>
      <c r="R2590">
        <f>$D$2*tarifas!$D$12/24</f>
        <v>1.4541666666666666</v>
      </c>
      <c r="S2590" t="e">
        <f>VLOOKUP(E2590&amp;" "&amp;F2590,tarifas!$A$13:$D$20,4,FALSE)*P2590</f>
        <v>#N/A</v>
      </c>
      <c r="T2590">
        <f>IF(F2590="COD1",tarifas!$D$11*(SUMIFS($P$11:$P$8770,$F$11:$F$8770,"=COD1",$B$11:$B$8770,"="&amp;B2590)/COUNTIFS($F$11:$F$8770,"=COD1",$B$11:$B$8770,"="&amp;B2590))/COUNTIFS($A$11:$A$8770,"="&amp;A2590,$F$11:$F$8770,"=COD1"),0)</f>
        <v>0</v>
      </c>
      <c r="U2590" t="e">
        <f>(VLOOKUP(F2590,tarifas!$C$7:$D$10,2,FALSE)+tarifas!$D$21)*datos!P2590</f>
        <v>#N/A</v>
      </c>
      <c r="V2590" t="e">
        <f t="shared" si="372"/>
        <v>#N/A</v>
      </c>
      <c r="W2590">
        <f t="shared" si="373"/>
        <v>0</v>
      </c>
    </row>
    <row r="2591" spans="1:23" x14ac:dyDescent="0.25">
      <c r="A2591">
        <f t="shared" si="366"/>
        <v>107</v>
      </c>
      <c r="B2591">
        <f t="shared" si="367"/>
        <v>4</v>
      </c>
      <c r="C2591" s="1">
        <f t="shared" si="374"/>
        <v>41747.499999993743</v>
      </c>
      <c r="D2591" s="7">
        <v>129.30303030303031</v>
      </c>
      <c r="E2591" s="7"/>
      <c r="G2591">
        <v>23.89</v>
      </c>
      <c r="H2591" s="12">
        <v>362.95905628500276</v>
      </c>
      <c r="I2591" s="13">
        <f>$D$2*tarifas!$D$12/24</f>
        <v>1.4541666666666666</v>
      </c>
      <c r="J2591" s="13" t="e">
        <f>VLOOKUP(E2591&amp;" "&amp;F2591,tarifas!$A$13:$D$20,4,FALSE)*H2591</f>
        <v>#N/A</v>
      </c>
      <c r="K2591" s="13">
        <f>IF(F2591="COD1",tarifas!$D$11*(SUMIFS($H$11:$H$8770,$F$11:$F$8770,"=COD1",$B$11:$B$8770,"="&amp;B2591)/COUNTIFS($F$11:$F$8770,"=COD1",$B$11:$B$8770,"="&amp;B2591))/COUNTIFS($A$11:$A$8770,"="&amp;A2591,$F$11:$F$8770,"=COD1"),0)</f>
        <v>0</v>
      </c>
      <c r="L2591" s="13" t="e">
        <f>(VLOOKUP(F2591,tarifas!$C$7:$D$10,2,FALSE)+tarifas!$D$21)*datos!H2591</f>
        <v>#N/A</v>
      </c>
      <c r="M2591">
        <v>130.73453999999998</v>
      </c>
      <c r="N2591" s="13" t="e">
        <f t="shared" si="368"/>
        <v>#N/A</v>
      </c>
      <c r="O2591">
        <f t="shared" si="369"/>
        <v>130.73453999999998</v>
      </c>
      <c r="P2591" s="12">
        <f t="shared" si="370"/>
        <v>232.22451628500278</v>
      </c>
      <c r="Q2591">
        <f t="shared" si="371"/>
        <v>0</v>
      </c>
      <c r="R2591">
        <f>$D$2*tarifas!$D$12/24</f>
        <v>1.4541666666666666</v>
      </c>
      <c r="S2591" t="e">
        <f>VLOOKUP(E2591&amp;" "&amp;F2591,tarifas!$A$13:$D$20,4,FALSE)*P2591</f>
        <v>#N/A</v>
      </c>
      <c r="T2591">
        <f>IF(F2591="COD1",tarifas!$D$11*(SUMIFS($P$11:$P$8770,$F$11:$F$8770,"=COD1",$B$11:$B$8770,"="&amp;B2591)/COUNTIFS($F$11:$F$8770,"=COD1",$B$11:$B$8770,"="&amp;B2591))/COUNTIFS($A$11:$A$8770,"="&amp;A2591,$F$11:$F$8770,"=COD1"),0)</f>
        <v>0</v>
      </c>
      <c r="U2591" t="e">
        <f>(VLOOKUP(F2591,tarifas!$C$7:$D$10,2,FALSE)+tarifas!$D$21)*datos!P2591</f>
        <v>#N/A</v>
      </c>
      <c r="V2591" t="e">
        <f t="shared" si="372"/>
        <v>#N/A</v>
      </c>
      <c r="W2591">
        <f t="shared" si="373"/>
        <v>0</v>
      </c>
    </row>
    <row r="2592" spans="1:23" x14ac:dyDescent="0.25">
      <c r="A2592">
        <f t="shared" si="366"/>
        <v>107</v>
      </c>
      <c r="B2592">
        <f t="shared" si="367"/>
        <v>4</v>
      </c>
      <c r="C2592" s="1">
        <f t="shared" si="374"/>
        <v>41747.541666660407</v>
      </c>
      <c r="D2592" s="7">
        <v>96.333333333333343</v>
      </c>
      <c r="E2592" s="7"/>
      <c r="G2592">
        <v>22</v>
      </c>
      <c r="H2592" s="12">
        <v>477.40204806052691</v>
      </c>
      <c r="I2592" s="13">
        <f>$D$2*tarifas!$D$12/24</f>
        <v>1.4541666666666666</v>
      </c>
      <c r="J2592" s="13" t="e">
        <f>VLOOKUP(E2592&amp;" "&amp;F2592,tarifas!$A$13:$D$20,4,FALSE)*H2592</f>
        <v>#N/A</v>
      </c>
      <c r="K2592" s="13">
        <f>IF(F2592="COD1",tarifas!$D$11*(SUMIFS($H$11:$H$8770,$F$11:$F$8770,"=COD1",$B$11:$B$8770,"="&amp;B2592)/COUNTIFS($F$11:$F$8770,"=COD1",$B$11:$B$8770,"="&amp;B2592))/COUNTIFS($A$11:$A$8770,"="&amp;A2592,$F$11:$F$8770,"=COD1"),0)</f>
        <v>0</v>
      </c>
      <c r="L2592" s="13" t="e">
        <f>(VLOOKUP(F2592,tarifas!$C$7:$D$10,2,FALSE)+tarifas!$D$21)*datos!H2592</f>
        <v>#N/A</v>
      </c>
      <c r="M2592">
        <v>105.6551</v>
      </c>
      <c r="N2592" s="13" t="e">
        <f t="shared" si="368"/>
        <v>#N/A</v>
      </c>
      <c r="O2592">
        <f t="shared" si="369"/>
        <v>105.6551</v>
      </c>
      <c r="P2592" s="12">
        <f t="shared" si="370"/>
        <v>371.7469480605269</v>
      </c>
      <c r="Q2592">
        <f t="shared" si="371"/>
        <v>0</v>
      </c>
      <c r="R2592">
        <f>$D$2*tarifas!$D$12/24</f>
        <v>1.4541666666666666</v>
      </c>
      <c r="S2592" t="e">
        <f>VLOOKUP(E2592&amp;" "&amp;F2592,tarifas!$A$13:$D$20,4,FALSE)*P2592</f>
        <v>#N/A</v>
      </c>
      <c r="T2592">
        <f>IF(F2592="COD1",tarifas!$D$11*(SUMIFS($P$11:$P$8770,$F$11:$F$8770,"=COD1",$B$11:$B$8770,"="&amp;B2592)/COUNTIFS($F$11:$F$8770,"=COD1",$B$11:$B$8770,"="&amp;B2592))/COUNTIFS($A$11:$A$8770,"="&amp;A2592,$F$11:$F$8770,"=COD1"),0)</f>
        <v>0</v>
      </c>
      <c r="U2592" t="e">
        <f>(VLOOKUP(F2592,tarifas!$C$7:$D$10,2,FALSE)+tarifas!$D$21)*datos!P2592</f>
        <v>#N/A</v>
      </c>
      <c r="V2592" t="e">
        <f t="shared" si="372"/>
        <v>#N/A</v>
      </c>
      <c r="W2592">
        <f t="shared" si="373"/>
        <v>0</v>
      </c>
    </row>
    <row r="2593" spans="1:23" x14ac:dyDescent="0.25">
      <c r="A2593">
        <f t="shared" si="366"/>
        <v>107</v>
      </c>
      <c r="B2593">
        <f t="shared" si="367"/>
        <v>4</v>
      </c>
      <c r="C2593" s="1">
        <f t="shared" si="374"/>
        <v>41747.583333327071</v>
      </c>
      <c r="D2593" s="7">
        <v>82.166666666666686</v>
      </c>
      <c r="E2593" s="7"/>
      <c r="G2593">
        <v>20.03</v>
      </c>
      <c r="H2593" s="12">
        <v>481.3740601945554</v>
      </c>
      <c r="I2593" s="13">
        <f>$D$2*tarifas!$D$12/24</f>
        <v>1.4541666666666666</v>
      </c>
      <c r="J2593" s="13" t="e">
        <f>VLOOKUP(E2593&amp;" "&amp;F2593,tarifas!$A$13:$D$20,4,FALSE)*H2593</f>
        <v>#N/A</v>
      </c>
      <c r="K2593" s="13">
        <f>IF(F2593="COD1",tarifas!$D$11*(SUMIFS($H$11:$H$8770,$F$11:$F$8770,"=COD1",$B$11:$B$8770,"="&amp;B2593)/COUNTIFS($F$11:$F$8770,"=COD1",$B$11:$B$8770,"="&amp;B2593))/COUNTIFS($A$11:$A$8770,"="&amp;A2593,$F$11:$F$8770,"=COD1"),0)</f>
        <v>0</v>
      </c>
      <c r="L2593" s="13" t="e">
        <f>(VLOOKUP(F2593,tarifas!$C$7:$D$10,2,FALSE)+tarifas!$D$21)*datos!H2593</f>
        <v>#N/A</v>
      </c>
      <c r="M2593">
        <v>110.95688</v>
      </c>
      <c r="N2593" s="13" t="e">
        <f t="shared" si="368"/>
        <v>#N/A</v>
      </c>
      <c r="O2593">
        <f t="shared" si="369"/>
        <v>110.95688</v>
      </c>
      <c r="P2593" s="12">
        <f t="shared" si="370"/>
        <v>370.41718019455539</v>
      </c>
      <c r="Q2593">
        <f t="shared" si="371"/>
        <v>0</v>
      </c>
      <c r="R2593">
        <f>$D$2*tarifas!$D$12/24</f>
        <v>1.4541666666666666</v>
      </c>
      <c r="S2593" t="e">
        <f>VLOOKUP(E2593&amp;" "&amp;F2593,tarifas!$A$13:$D$20,4,FALSE)*P2593</f>
        <v>#N/A</v>
      </c>
      <c r="T2593">
        <f>IF(F2593="COD1",tarifas!$D$11*(SUMIFS($P$11:$P$8770,$F$11:$F$8770,"=COD1",$B$11:$B$8770,"="&amp;B2593)/COUNTIFS($F$11:$F$8770,"=COD1",$B$11:$B$8770,"="&amp;B2593))/COUNTIFS($A$11:$A$8770,"="&amp;A2593,$F$11:$F$8770,"=COD1"),0)</f>
        <v>0</v>
      </c>
      <c r="U2593" t="e">
        <f>(VLOOKUP(F2593,tarifas!$C$7:$D$10,2,FALSE)+tarifas!$D$21)*datos!P2593</f>
        <v>#N/A</v>
      </c>
      <c r="V2593" t="e">
        <f t="shared" si="372"/>
        <v>#N/A</v>
      </c>
      <c r="W2593">
        <f t="shared" si="373"/>
        <v>0</v>
      </c>
    </row>
    <row r="2594" spans="1:23" x14ac:dyDescent="0.25">
      <c r="A2594">
        <f t="shared" si="366"/>
        <v>107</v>
      </c>
      <c r="B2594">
        <f t="shared" si="367"/>
        <v>4</v>
      </c>
      <c r="C2594" s="1">
        <f t="shared" si="374"/>
        <v>41747.624999993735</v>
      </c>
      <c r="D2594" s="7">
        <v>71.348484848484858</v>
      </c>
      <c r="E2594" s="7"/>
      <c r="G2594">
        <v>18</v>
      </c>
      <c r="H2594" s="12">
        <v>485.41736124827025</v>
      </c>
      <c r="I2594" s="13">
        <f>$D$2*tarifas!$D$12/24</f>
        <v>1.4541666666666666</v>
      </c>
      <c r="J2594" s="13" t="e">
        <f>VLOOKUP(E2594&amp;" "&amp;F2594,tarifas!$A$13:$D$20,4,FALSE)*H2594</f>
        <v>#N/A</v>
      </c>
      <c r="K2594" s="13">
        <f>IF(F2594="COD1",tarifas!$D$11*(SUMIFS($H$11:$H$8770,$F$11:$F$8770,"=COD1",$B$11:$B$8770,"="&amp;B2594)/COUNTIFS($F$11:$F$8770,"=COD1",$B$11:$B$8770,"="&amp;B2594))/COUNTIFS($A$11:$A$8770,"="&amp;A2594,$F$11:$F$8770,"=COD1"),0)</f>
        <v>0</v>
      </c>
      <c r="L2594" s="13" t="e">
        <f>(VLOOKUP(F2594,tarifas!$C$7:$D$10,2,FALSE)+tarifas!$D$21)*datos!H2594</f>
        <v>#N/A</v>
      </c>
      <c r="M2594">
        <v>51.973959999999998</v>
      </c>
      <c r="N2594" s="13" t="e">
        <f t="shared" si="368"/>
        <v>#N/A</v>
      </c>
      <c r="O2594">
        <f t="shared" si="369"/>
        <v>51.973959999999998</v>
      </c>
      <c r="P2594" s="12">
        <f t="shared" si="370"/>
        <v>433.44340124827028</v>
      </c>
      <c r="Q2594">
        <f t="shared" si="371"/>
        <v>0</v>
      </c>
      <c r="R2594">
        <f>$D$2*tarifas!$D$12/24</f>
        <v>1.4541666666666666</v>
      </c>
      <c r="S2594" t="e">
        <f>VLOOKUP(E2594&amp;" "&amp;F2594,tarifas!$A$13:$D$20,4,FALSE)*P2594</f>
        <v>#N/A</v>
      </c>
      <c r="T2594">
        <f>IF(F2594="COD1",tarifas!$D$11*(SUMIFS($P$11:$P$8770,$F$11:$F$8770,"=COD1",$B$11:$B$8770,"="&amp;B2594)/COUNTIFS($F$11:$F$8770,"=COD1",$B$11:$B$8770,"="&amp;B2594))/COUNTIFS($A$11:$A$8770,"="&amp;A2594,$F$11:$F$8770,"=COD1"),0)</f>
        <v>0</v>
      </c>
      <c r="U2594" t="e">
        <f>(VLOOKUP(F2594,tarifas!$C$7:$D$10,2,FALSE)+tarifas!$D$21)*datos!P2594</f>
        <v>#N/A</v>
      </c>
      <c r="V2594" t="e">
        <f t="shared" si="372"/>
        <v>#N/A</v>
      </c>
      <c r="W2594">
        <f t="shared" si="373"/>
        <v>0</v>
      </c>
    </row>
    <row r="2595" spans="1:23" x14ac:dyDescent="0.25">
      <c r="A2595">
        <f t="shared" si="366"/>
        <v>107</v>
      </c>
      <c r="B2595">
        <f t="shared" si="367"/>
        <v>4</v>
      </c>
      <c r="C2595" s="1">
        <f t="shared" si="374"/>
        <v>41747.6666666604</v>
      </c>
      <c r="D2595" s="7">
        <v>0</v>
      </c>
      <c r="E2595" s="7"/>
      <c r="G2595">
        <v>16.690000000000001</v>
      </c>
      <c r="H2595" s="12">
        <v>447.71381002673837</v>
      </c>
      <c r="I2595" s="13">
        <f>$D$2*tarifas!$D$12/24</f>
        <v>1.4541666666666666</v>
      </c>
      <c r="J2595" s="13" t="e">
        <f>VLOOKUP(E2595&amp;" "&amp;F2595,tarifas!$A$13:$D$20,4,FALSE)*H2595</f>
        <v>#N/A</v>
      </c>
      <c r="K2595" s="13">
        <f>IF(F2595="COD1",tarifas!$D$11*(SUMIFS($H$11:$H$8770,$F$11:$F$8770,"=COD1",$B$11:$B$8770,"="&amp;B2595)/COUNTIFS($F$11:$F$8770,"=COD1",$B$11:$B$8770,"="&amp;B2595))/COUNTIFS($A$11:$A$8770,"="&amp;A2595,$F$11:$F$8770,"=COD1"),0)</f>
        <v>0</v>
      </c>
      <c r="L2595" s="13" t="e">
        <f>(VLOOKUP(F2595,tarifas!$C$7:$D$10,2,FALSE)+tarifas!$D$21)*datos!H2595</f>
        <v>#N/A</v>
      </c>
      <c r="M2595">
        <v>37.61271</v>
      </c>
      <c r="N2595" s="13" t="e">
        <f t="shared" si="368"/>
        <v>#N/A</v>
      </c>
      <c r="O2595">
        <f t="shared" si="369"/>
        <v>37.61271</v>
      </c>
      <c r="P2595" s="12">
        <f t="shared" si="370"/>
        <v>410.10110002673838</v>
      </c>
      <c r="Q2595">
        <f t="shared" si="371"/>
        <v>0</v>
      </c>
      <c r="R2595">
        <f>$D$2*tarifas!$D$12/24</f>
        <v>1.4541666666666666</v>
      </c>
      <c r="S2595" t="e">
        <f>VLOOKUP(E2595&amp;" "&amp;F2595,tarifas!$A$13:$D$20,4,FALSE)*P2595</f>
        <v>#N/A</v>
      </c>
      <c r="T2595">
        <f>IF(F2595="COD1",tarifas!$D$11*(SUMIFS($P$11:$P$8770,$F$11:$F$8770,"=COD1",$B$11:$B$8770,"="&amp;B2595)/COUNTIFS($F$11:$F$8770,"=COD1",$B$11:$B$8770,"="&amp;B2595))/COUNTIFS($A$11:$A$8770,"="&amp;A2595,$F$11:$F$8770,"=COD1"),0)</f>
        <v>0</v>
      </c>
      <c r="U2595" t="e">
        <f>(VLOOKUP(F2595,tarifas!$C$7:$D$10,2,FALSE)+tarifas!$D$21)*datos!P2595</f>
        <v>#N/A</v>
      </c>
      <c r="V2595" t="e">
        <f t="shared" si="372"/>
        <v>#N/A</v>
      </c>
      <c r="W2595">
        <f t="shared" si="373"/>
        <v>0</v>
      </c>
    </row>
    <row r="2596" spans="1:23" x14ac:dyDescent="0.25">
      <c r="A2596">
        <f t="shared" si="366"/>
        <v>107</v>
      </c>
      <c r="B2596">
        <f t="shared" si="367"/>
        <v>4</v>
      </c>
      <c r="C2596" s="1">
        <f t="shared" si="374"/>
        <v>41747.708333327064</v>
      </c>
      <c r="D2596" s="7">
        <v>0</v>
      </c>
      <c r="E2596" s="7"/>
      <c r="G2596">
        <v>17</v>
      </c>
      <c r="H2596" s="12">
        <v>368.68232068446889</v>
      </c>
      <c r="I2596" s="13">
        <f>$D$2*tarifas!$D$12/24</f>
        <v>1.4541666666666666</v>
      </c>
      <c r="J2596" s="13" t="e">
        <f>VLOOKUP(E2596&amp;" "&amp;F2596,tarifas!$A$13:$D$20,4,FALSE)*H2596</f>
        <v>#N/A</v>
      </c>
      <c r="K2596" s="13">
        <f>IF(F2596="COD1",tarifas!$D$11*(SUMIFS($H$11:$H$8770,$F$11:$F$8770,"=COD1",$B$11:$B$8770,"="&amp;B2596)/COUNTIFS($F$11:$F$8770,"=COD1",$B$11:$B$8770,"="&amp;B2596))/COUNTIFS($A$11:$A$8770,"="&amp;A2596,$F$11:$F$8770,"=COD1"),0)</f>
        <v>0</v>
      </c>
      <c r="L2596" s="13" t="e">
        <f>(VLOOKUP(F2596,tarifas!$C$7:$D$10,2,FALSE)+tarifas!$D$21)*datos!H2596</f>
        <v>#N/A</v>
      </c>
      <c r="M2596">
        <v>18.091090000000001</v>
      </c>
      <c r="N2596" s="13" t="e">
        <f t="shared" si="368"/>
        <v>#N/A</v>
      </c>
      <c r="O2596">
        <f t="shared" si="369"/>
        <v>18.091090000000001</v>
      </c>
      <c r="P2596" s="12">
        <f t="shared" si="370"/>
        <v>350.59123068446888</v>
      </c>
      <c r="Q2596">
        <f t="shared" si="371"/>
        <v>0</v>
      </c>
      <c r="R2596">
        <f>$D$2*tarifas!$D$12/24</f>
        <v>1.4541666666666666</v>
      </c>
      <c r="S2596" t="e">
        <f>VLOOKUP(E2596&amp;" "&amp;F2596,tarifas!$A$13:$D$20,4,FALSE)*P2596</f>
        <v>#N/A</v>
      </c>
      <c r="T2596">
        <f>IF(F2596="COD1",tarifas!$D$11*(SUMIFS($P$11:$P$8770,$F$11:$F$8770,"=COD1",$B$11:$B$8770,"="&amp;B2596)/COUNTIFS($F$11:$F$8770,"=COD1",$B$11:$B$8770,"="&amp;B2596))/COUNTIFS($A$11:$A$8770,"="&amp;A2596,$F$11:$F$8770,"=COD1"),0)</f>
        <v>0</v>
      </c>
      <c r="U2596" t="e">
        <f>(VLOOKUP(F2596,tarifas!$C$7:$D$10,2,FALSE)+tarifas!$D$21)*datos!P2596</f>
        <v>#N/A</v>
      </c>
      <c r="V2596" t="e">
        <f t="shared" si="372"/>
        <v>#N/A</v>
      </c>
      <c r="W2596">
        <f t="shared" si="373"/>
        <v>0</v>
      </c>
    </row>
    <row r="2597" spans="1:23" x14ac:dyDescent="0.25">
      <c r="A2597">
        <f t="shared" si="366"/>
        <v>107</v>
      </c>
      <c r="B2597">
        <f t="shared" si="367"/>
        <v>4</v>
      </c>
      <c r="C2597" s="1">
        <f t="shared" si="374"/>
        <v>41747.749999993728</v>
      </c>
      <c r="D2597" s="7">
        <v>0</v>
      </c>
      <c r="E2597" s="7"/>
      <c r="G2597">
        <v>20</v>
      </c>
      <c r="H2597" s="12">
        <v>278.63155677168578</v>
      </c>
      <c r="I2597" s="13">
        <f>$D$2*tarifas!$D$12/24</f>
        <v>1.4541666666666666</v>
      </c>
      <c r="J2597" s="13" t="e">
        <f>VLOOKUP(E2597&amp;" "&amp;F2597,tarifas!$A$13:$D$20,4,FALSE)*H2597</f>
        <v>#N/A</v>
      </c>
      <c r="K2597" s="13">
        <f>IF(F2597="COD1",tarifas!$D$11*(SUMIFS($H$11:$H$8770,$F$11:$F$8770,"=COD1",$B$11:$B$8770,"="&amp;B2597)/COUNTIFS($F$11:$F$8770,"=COD1",$B$11:$B$8770,"="&amp;B2597))/COUNTIFS($A$11:$A$8770,"="&amp;A2597,$F$11:$F$8770,"=COD1"),0)</f>
        <v>0</v>
      </c>
      <c r="L2597" s="13" t="e">
        <f>(VLOOKUP(F2597,tarifas!$C$7:$D$10,2,FALSE)+tarifas!$D$21)*datos!H2597</f>
        <v>#N/A</v>
      </c>
      <c r="M2597">
        <v>2.6168899999999997</v>
      </c>
      <c r="N2597" s="13" t="e">
        <f t="shared" si="368"/>
        <v>#N/A</v>
      </c>
      <c r="O2597">
        <f t="shared" si="369"/>
        <v>2.6168899999999997</v>
      </c>
      <c r="P2597" s="12">
        <f t="shared" si="370"/>
        <v>276.01466677168577</v>
      </c>
      <c r="Q2597">
        <f t="shared" si="371"/>
        <v>0</v>
      </c>
      <c r="R2597">
        <f>$D$2*tarifas!$D$12/24</f>
        <v>1.4541666666666666</v>
      </c>
      <c r="S2597" t="e">
        <f>VLOOKUP(E2597&amp;" "&amp;F2597,tarifas!$A$13:$D$20,4,FALSE)*P2597</f>
        <v>#N/A</v>
      </c>
      <c r="T2597">
        <f>IF(F2597="COD1",tarifas!$D$11*(SUMIFS($P$11:$P$8770,$F$11:$F$8770,"=COD1",$B$11:$B$8770,"="&amp;B2597)/COUNTIFS($F$11:$F$8770,"=COD1",$B$11:$B$8770,"="&amp;B2597))/COUNTIFS($A$11:$A$8770,"="&amp;A2597,$F$11:$F$8770,"=COD1"),0)</f>
        <v>0</v>
      </c>
      <c r="U2597" t="e">
        <f>(VLOOKUP(F2597,tarifas!$C$7:$D$10,2,FALSE)+tarifas!$D$21)*datos!P2597</f>
        <v>#N/A</v>
      </c>
      <c r="V2597" t="e">
        <f t="shared" si="372"/>
        <v>#N/A</v>
      </c>
      <c r="W2597">
        <f t="shared" si="373"/>
        <v>0</v>
      </c>
    </row>
    <row r="2598" spans="1:23" x14ac:dyDescent="0.25">
      <c r="A2598">
        <f t="shared" si="366"/>
        <v>107</v>
      </c>
      <c r="B2598">
        <f t="shared" si="367"/>
        <v>4</v>
      </c>
      <c r="C2598" s="1">
        <f t="shared" si="374"/>
        <v>41747.791666660392</v>
      </c>
      <c r="D2598" s="7">
        <v>0</v>
      </c>
      <c r="E2598" s="7"/>
      <c r="G2598">
        <v>25</v>
      </c>
      <c r="H2598" s="12">
        <v>206.98514742071671</v>
      </c>
      <c r="I2598" s="13">
        <f>$D$2*tarifas!$D$12/24</f>
        <v>1.4541666666666666</v>
      </c>
      <c r="J2598" s="13" t="e">
        <f>VLOOKUP(E2598&amp;" "&amp;F2598,tarifas!$A$13:$D$20,4,FALSE)*H2598</f>
        <v>#N/A</v>
      </c>
      <c r="K2598" s="13">
        <f>IF(F2598="COD1",tarifas!$D$11*(SUMIFS($H$11:$H$8770,$F$11:$F$8770,"=COD1",$B$11:$B$8770,"="&amp;B2598)/COUNTIFS($F$11:$F$8770,"=COD1",$B$11:$B$8770,"="&amp;B2598))/COUNTIFS($A$11:$A$8770,"="&amp;A2598,$F$11:$F$8770,"=COD1"),0)</f>
        <v>0</v>
      </c>
      <c r="L2598" s="13" t="e">
        <f>(VLOOKUP(F2598,tarifas!$C$7:$D$10,2,FALSE)+tarifas!$D$21)*datos!H2598</f>
        <v>#N/A</v>
      </c>
      <c r="M2598">
        <v>0</v>
      </c>
      <c r="N2598" s="13" t="e">
        <f t="shared" si="368"/>
        <v>#N/A</v>
      </c>
      <c r="O2598">
        <f t="shared" si="369"/>
        <v>0</v>
      </c>
      <c r="P2598" s="12">
        <f t="shared" si="370"/>
        <v>206.98514742071671</v>
      </c>
      <c r="Q2598">
        <f t="shared" si="371"/>
        <v>0</v>
      </c>
      <c r="R2598">
        <f>$D$2*tarifas!$D$12/24</f>
        <v>1.4541666666666666</v>
      </c>
      <c r="S2598" t="e">
        <f>VLOOKUP(E2598&amp;" "&amp;F2598,tarifas!$A$13:$D$20,4,FALSE)*P2598</f>
        <v>#N/A</v>
      </c>
      <c r="T2598">
        <f>IF(F2598="COD1",tarifas!$D$11*(SUMIFS($P$11:$P$8770,$F$11:$F$8770,"=COD1",$B$11:$B$8770,"="&amp;B2598)/COUNTIFS($F$11:$F$8770,"=COD1",$B$11:$B$8770,"="&amp;B2598))/COUNTIFS($A$11:$A$8770,"="&amp;A2598,$F$11:$F$8770,"=COD1"),0)</f>
        <v>0</v>
      </c>
      <c r="U2598" t="e">
        <f>(VLOOKUP(F2598,tarifas!$C$7:$D$10,2,FALSE)+tarifas!$D$21)*datos!P2598</f>
        <v>#N/A</v>
      </c>
      <c r="V2598" t="e">
        <f t="shared" si="372"/>
        <v>#N/A</v>
      </c>
      <c r="W2598">
        <f t="shared" si="373"/>
        <v>0</v>
      </c>
    </row>
    <row r="2599" spans="1:23" x14ac:dyDescent="0.25">
      <c r="A2599">
        <f t="shared" si="366"/>
        <v>107</v>
      </c>
      <c r="B2599">
        <f t="shared" si="367"/>
        <v>4</v>
      </c>
      <c r="C2599" s="1">
        <f t="shared" si="374"/>
        <v>41747.833333327057</v>
      </c>
      <c r="D2599" s="7">
        <v>0</v>
      </c>
      <c r="E2599" s="7"/>
      <c r="G2599">
        <v>33.9</v>
      </c>
      <c r="H2599" s="12">
        <v>186.90991900651468</v>
      </c>
      <c r="I2599" s="13">
        <f>$D$2*tarifas!$D$12/24</f>
        <v>1.4541666666666666</v>
      </c>
      <c r="J2599" s="13" t="e">
        <f>VLOOKUP(E2599&amp;" "&amp;F2599,tarifas!$A$13:$D$20,4,FALSE)*H2599</f>
        <v>#N/A</v>
      </c>
      <c r="K2599" s="13">
        <f>IF(F2599="COD1",tarifas!$D$11*(SUMIFS($H$11:$H$8770,$F$11:$F$8770,"=COD1",$B$11:$B$8770,"="&amp;B2599)/COUNTIFS($F$11:$F$8770,"=COD1",$B$11:$B$8770,"="&amp;B2599))/COUNTIFS($A$11:$A$8770,"="&amp;A2599,$F$11:$F$8770,"=COD1"),0)</f>
        <v>0</v>
      </c>
      <c r="L2599" s="13" t="e">
        <f>(VLOOKUP(F2599,tarifas!$C$7:$D$10,2,FALSE)+tarifas!$D$21)*datos!H2599</f>
        <v>#N/A</v>
      </c>
      <c r="M2599">
        <v>0</v>
      </c>
      <c r="N2599" s="13" t="e">
        <f t="shared" si="368"/>
        <v>#N/A</v>
      </c>
      <c r="O2599">
        <f t="shared" si="369"/>
        <v>0</v>
      </c>
      <c r="P2599" s="12">
        <f t="shared" si="370"/>
        <v>186.90991900651468</v>
      </c>
      <c r="Q2599">
        <f t="shared" si="371"/>
        <v>0</v>
      </c>
      <c r="R2599">
        <f>$D$2*tarifas!$D$12/24</f>
        <v>1.4541666666666666</v>
      </c>
      <c r="S2599" t="e">
        <f>VLOOKUP(E2599&amp;" "&amp;F2599,tarifas!$A$13:$D$20,4,FALSE)*P2599</f>
        <v>#N/A</v>
      </c>
      <c r="T2599">
        <f>IF(F2599="COD1",tarifas!$D$11*(SUMIFS($P$11:$P$8770,$F$11:$F$8770,"=COD1",$B$11:$B$8770,"="&amp;B2599)/COUNTIFS($F$11:$F$8770,"=COD1",$B$11:$B$8770,"="&amp;B2599))/COUNTIFS($A$11:$A$8770,"="&amp;A2599,$F$11:$F$8770,"=COD1"),0)</f>
        <v>0</v>
      </c>
      <c r="U2599" t="e">
        <f>(VLOOKUP(F2599,tarifas!$C$7:$D$10,2,FALSE)+tarifas!$D$21)*datos!P2599</f>
        <v>#N/A</v>
      </c>
      <c r="V2599" t="e">
        <f t="shared" si="372"/>
        <v>#N/A</v>
      </c>
      <c r="W2599">
        <f t="shared" si="373"/>
        <v>0</v>
      </c>
    </row>
    <row r="2600" spans="1:23" x14ac:dyDescent="0.25">
      <c r="A2600">
        <f t="shared" si="366"/>
        <v>107</v>
      </c>
      <c r="B2600">
        <f t="shared" si="367"/>
        <v>4</v>
      </c>
      <c r="C2600" s="1">
        <f t="shared" si="374"/>
        <v>41747.874999993721</v>
      </c>
      <c r="D2600" s="7">
        <v>0</v>
      </c>
      <c r="E2600" s="7"/>
      <c r="G2600">
        <v>34.69</v>
      </c>
      <c r="H2600" s="12">
        <v>181.28065114256586</v>
      </c>
      <c r="I2600" s="13">
        <f>$D$2*tarifas!$D$12/24</f>
        <v>1.4541666666666666</v>
      </c>
      <c r="J2600" s="13" t="e">
        <f>VLOOKUP(E2600&amp;" "&amp;F2600,tarifas!$A$13:$D$20,4,FALSE)*H2600</f>
        <v>#N/A</v>
      </c>
      <c r="K2600" s="13">
        <f>IF(F2600="COD1",tarifas!$D$11*(SUMIFS($H$11:$H$8770,$F$11:$F$8770,"=COD1",$B$11:$B$8770,"="&amp;B2600)/COUNTIFS($F$11:$F$8770,"=COD1",$B$11:$B$8770,"="&amp;B2600))/COUNTIFS($A$11:$A$8770,"="&amp;A2600,$F$11:$F$8770,"=COD1"),0)</f>
        <v>0</v>
      </c>
      <c r="L2600" s="13" t="e">
        <f>(VLOOKUP(F2600,tarifas!$C$7:$D$10,2,FALSE)+tarifas!$D$21)*datos!H2600</f>
        <v>#N/A</v>
      </c>
      <c r="M2600">
        <v>0</v>
      </c>
      <c r="N2600" s="13" t="e">
        <f t="shared" si="368"/>
        <v>#N/A</v>
      </c>
      <c r="O2600">
        <f t="shared" si="369"/>
        <v>0</v>
      </c>
      <c r="P2600" s="12">
        <f t="shared" si="370"/>
        <v>181.28065114256586</v>
      </c>
      <c r="Q2600">
        <f t="shared" si="371"/>
        <v>0</v>
      </c>
      <c r="R2600">
        <f>$D$2*tarifas!$D$12/24</f>
        <v>1.4541666666666666</v>
      </c>
      <c r="S2600" t="e">
        <f>VLOOKUP(E2600&amp;" "&amp;F2600,tarifas!$A$13:$D$20,4,FALSE)*P2600</f>
        <v>#N/A</v>
      </c>
      <c r="T2600">
        <f>IF(F2600="COD1",tarifas!$D$11*(SUMIFS($P$11:$P$8770,$F$11:$F$8770,"=COD1",$B$11:$B$8770,"="&amp;B2600)/COUNTIFS($F$11:$F$8770,"=COD1",$B$11:$B$8770,"="&amp;B2600))/COUNTIFS($A$11:$A$8770,"="&amp;A2600,$F$11:$F$8770,"=COD1"),0)</f>
        <v>0</v>
      </c>
      <c r="U2600" t="e">
        <f>(VLOOKUP(F2600,tarifas!$C$7:$D$10,2,FALSE)+tarifas!$D$21)*datos!P2600</f>
        <v>#N/A</v>
      </c>
      <c r="V2600" t="e">
        <f t="shared" si="372"/>
        <v>#N/A</v>
      </c>
      <c r="W2600">
        <f t="shared" si="373"/>
        <v>0</v>
      </c>
    </row>
    <row r="2601" spans="1:23" x14ac:dyDescent="0.25">
      <c r="A2601">
        <f t="shared" si="366"/>
        <v>107</v>
      </c>
      <c r="B2601">
        <f t="shared" si="367"/>
        <v>4</v>
      </c>
      <c r="C2601" s="1">
        <f t="shared" si="374"/>
        <v>41747.916666660385</v>
      </c>
      <c r="D2601" s="7">
        <v>0</v>
      </c>
      <c r="E2601" s="7"/>
      <c r="G2601">
        <v>30.69</v>
      </c>
      <c r="H2601" s="12">
        <v>179.52435574428691</v>
      </c>
      <c r="I2601" s="13">
        <f>$D$2*tarifas!$D$12/24</f>
        <v>1.4541666666666666</v>
      </c>
      <c r="J2601" s="13" t="e">
        <f>VLOOKUP(E2601&amp;" "&amp;F2601,tarifas!$A$13:$D$20,4,FALSE)*H2601</f>
        <v>#N/A</v>
      </c>
      <c r="K2601" s="13">
        <f>IF(F2601="COD1",tarifas!$D$11*(SUMIFS($H$11:$H$8770,$F$11:$F$8770,"=COD1",$B$11:$B$8770,"="&amp;B2601)/COUNTIFS($F$11:$F$8770,"=COD1",$B$11:$B$8770,"="&amp;B2601))/COUNTIFS($A$11:$A$8770,"="&amp;A2601,$F$11:$F$8770,"=COD1"),0)</f>
        <v>0</v>
      </c>
      <c r="L2601" s="13" t="e">
        <f>(VLOOKUP(F2601,tarifas!$C$7:$D$10,2,FALSE)+tarifas!$D$21)*datos!H2601</f>
        <v>#N/A</v>
      </c>
      <c r="M2601">
        <v>0</v>
      </c>
      <c r="N2601" s="13" t="e">
        <f t="shared" si="368"/>
        <v>#N/A</v>
      </c>
      <c r="O2601">
        <f t="shared" si="369"/>
        <v>0</v>
      </c>
      <c r="P2601" s="12">
        <f t="shared" si="370"/>
        <v>179.52435574428691</v>
      </c>
      <c r="Q2601">
        <f t="shared" si="371"/>
        <v>0</v>
      </c>
      <c r="R2601">
        <f>$D$2*tarifas!$D$12/24</f>
        <v>1.4541666666666666</v>
      </c>
      <c r="S2601" t="e">
        <f>VLOOKUP(E2601&amp;" "&amp;F2601,tarifas!$A$13:$D$20,4,FALSE)*P2601</f>
        <v>#N/A</v>
      </c>
      <c r="T2601">
        <f>IF(F2601="COD1",tarifas!$D$11*(SUMIFS($P$11:$P$8770,$F$11:$F$8770,"=COD1",$B$11:$B$8770,"="&amp;B2601)/COUNTIFS($F$11:$F$8770,"=COD1",$B$11:$B$8770,"="&amp;B2601))/COUNTIFS($A$11:$A$8770,"="&amp;A2601,$F$11:$F$8770,"=COD1"),0)</f>
        <v>0</v>
      </c>
      <c r="U2601" t="e">
        <f>(VLOOKUP(F2601,tarifas!$C$7:$D$10,2,FALSE)+tarifas!$D$21)*datos!P2601</f>
        <v>#N/A</v>
      </c>
      <c r="V2601" t="e">
        <f t="shared" si="372"/>
        <v>#N/A</v>
      </c>
      <c r="W2601">
        <f t="shared" si="373"/>
        <v>0</v>
      </c>
    </row>
    <row r="2602" spans="1:23" x14ac:dyDescent="0.25">
      <c r="A2602">
        <f t="shared" si="366"/>
        <v>107</v>
      </c>
      <c r="B2602">
        <f t="shared" si="367"/>
        <v>4</v>
      </c>
      <c r="C2602" s="1">
        <f t="shared" si="374"/>
        <v>41747.958333327049</v>
      </c>
      <c r="D2602" s="7">
        <v>0</v>
      </c>
      <c r="E2602" s="7"/>
      <c r="G2602">
        <v>23.56</v>
      </c>
      <c r="H2602" s="12">
        <v>177.98608337246316</v>
      </c>
      <c r="I2602" s="13">
        <f>$D$2*tarifas!$D$12/24</f>
        <v>1.4541666666666666</v>
      </c>
      <c r="J2602" s="13" t="e">
        <f>VLOOKUP(E2602&amp;" "&amp;F2602,tarifas!$A$13:$D$20,4,FALSE)*H2602</f>
        <v>#N/A</v>
      </c>
      <c r="K2602" s="13">
        <f>IF(F2602="COD1",tarifas!$D$11*(SUMIFS($H$11:$H$8770,$F$11:$F$8770,"=COD1",$B$11:$B$8770,"="&amp;B2602)/COUNTIFS($F$11:$F$8770,"=COD1",$B$11:$B$8770,"="&amp;B2602))/COUNTIFS($A$11:$A$8770,"="&amp;A2602,$F$11:$F$8770,"=COD1"),0)</f>
        <v>0</v>
      </c>
      <c r="L2602" s="13" t="e">
        <f>(VLOOKUP(F2602,tarifas!$C$7:$D$10,2,FALSE)+tarifas!$D$21)*datos!H2602</f>
        <v>#N/A</v>
      </c>
      <c r="M2602">
        <v>0</v>
      </c>
      <c r="N2602" s="13" t="e">
        <f t="shared" si="368"/>
        <v>#N/A</v>
      </c>
      <c r="O2602">
        <f t="shared" si="369"/>
        <v>0</v>
      </c>
      <c r="P2602" s="12">
        <f t="shared" si="370"/>
        <v>177.98608337246316</v>
      </c>
      <c r="Q2602">
        <f t="shared" si="371"/>
        <v>0</v>
      </c>
      <c r="R2602">
        <f>$D$2*tarifas!$D$12/24</f>
        <v>1.4541666666666666</v>
      </c>
      <c r="S2602" t="e">
        <f>VLOOKUP(E2602&amp;" "&amp;F2602,tarifas!$A$13:$D$20,4,FALSE)*P2602</f>
        <v>#N/A</v>
      </c>
      <c r="T2602">
        <f>IF(F2602="COD1",tarifas!$D$11*(SUMIFS($P$11:$P$8770,$F$11:$F$8770,"=COD1",$B$11:$B$8770,"="&amp;B2602)/COUNTIFS($F$11:$F$8770,"=COD1",$B$11:$B$8770,"="&amp;B2602))/COUNTIFS($A$11:$A$8770,"="&amp;A2602,$F$11:$F$8770,"=COD1"),0)</f>
        <v>0</v>
      </c>
      <c r="U2602" t="e">
        <f>(VLOOKUP(F2602,tarifas!$C$7:$D$10,2,FALSE)+tarifas!$D$21)*datos!P2602</f>
        <v>#N/A</v>
      </c>
      <c r="V2602" t="e">
        <f t="shared" si="372"/>
        <v>#N/A</v>
      </c>
      <c r="W2602">
        <f t="shared" si="373"/>
        <v>0</v>
      </c>
    </row>
    <row r="2603" spans="1:23" x14ac:dyDescent="0.25">
      <c r="A2603">
        <f t="shared" si="366"/>
        <v>108</v>
      </c>
      <c r="B2603">
        <f t="shared" si="367"/>
        <v>4</v>
      </c>
      <c r="C2603" s="1">
        <f t="shared" si="374"/>
        <v>41747.999999993714</v>
      </c>
      <c r="D2603" s="7">
        <v>0</v>
      </c>
      <c r="E2603" s="7"/>
      <c r="G2603">
        <v>23.04</v>
      </c>
      <c r="H2603" s="12">
        <v>175.98270064766274</v>
      </c>
      <c r="I2603" s="13">
        <f>$D$2*tarifas!$D$12/24</f>
        <v>1.4541666666666666</v>
      </c>
      <c r="J2603" s="13" t="e">
        <f>VLOOKUP(E2603&amp;" "&amp;F2603,tarifas!$A$13:$D$20,4,FALSE)*H2603</f>
        <v>#N/A</v>
      </c>
      <c r="K2603" s="13">
        <f>IF(F2603="COD1",tarifas!$D$11*(SUMIFS($H$11:$H$8770,$F$11:$F$8770,"=COD1",$B$11:$B$8770,"="&amp;B2603)/COUNTIFS($F$11:$F$8770,"=COD1",$B$11:$B$8770,"="&amp;B2603))/COUNTIFS($A$11:$A$8770,"="&amp;A2603,$F$11:$F$8770,"=COD1"),0)</f>
        <v>0</v>
      </c>
      <c r="L2603" s="13" t="e">
        <f>(VLOOKUP(F2603,tarifas!$C$7:$D$10,2,FALSE)+tarifas!$D$21)*datos!H2603</f>
        <v>#N/A</v>
      </c>
      <c r="M2603">
        <v>0</v>
      </c>
      <c r="N2603" s="13" t="e">
        <f t="shared" si="368"/>
        <v>#N/A</v>
      </c>
      <c r="O2603">
        <f t="shared" si="369"/>
        <v>0</v>
      </c>
      <c r="P2603" s="12">
        <f t="shared" si="370"/>
        <v>175.98270064766274</v>
      </c>
      <c r="Q2603">
        <f t="shared" si="371"/>
        <v>0</v>
      </c>
      <c r="R2603">
        <f>$D$2*tarifas!$D$12/24</f>
        <v>1.4541666666666666</v>
      </c>
      <c r="S2603" t="e">
        <f>VLOOKUP(E2603&amp;" "&amp;F2603,tarifas!$A$13:$D$20,4,FALSE)*P2603</f>
        <v>#N/A</v>
      </c>
      <c r="T2603">
        <f>IF(F2603="COD1",tarifas!$D$11*(SUMIFS($P$11:$P$8770,$F$11:$F$8770,"=COD1",$B$11:$B$8770,"="&amp;B2603)/COUNTIFS($F$11:$F$8770,"=COD1",$B$11:$B$8770,"="&amp;B2603))/COUNTIFS($A$11:$A$8770,"="&amp;A2603,$F$11:$F$8770,"=COD1"),0)</f>
        <v>0</v>
      </c>
      <c r="U2603" t="e">
        <f>(VLOOKUP(F2603,tarifas!$C$7:$D$10,2,FALSE)+tarifas!$D$21)*datos!P2603</f>
        <v>#N/A</v>
      </c>
      <c r="V2603" t="e">
        <f t="shared" si="372"/>
        <v>#N/A</v>
      </c>
      <c r="W2603">
        <f t="shared" si="373"/>
        <v>0</v>
      </c>
    </row>
    <row r="2604" spans="1:23" x14ac:dyDescent="0.25">
      <c r="A2604">
        <f t="shared" si="366"/>
        <v>108</v>
      </c>
      <c r="B2604">
        <f t="shared" si="367"/>
        <v>4</v>
      </c>
      <c r="C2604" s="1">
        <f t="shared" si="374"/>
        <v>41748.041666660378</v>
      </c>
      <c r="D2604" s="7">
        <v>0</v>
      </c>
      <c r="E2604" s="7"/>
      <c r="G2604">
        <v>20</v>
      </c>
      <c r="H2604" s="12">
        <v>175.11302088394987</v>
      </c>
      <c r="I2604" s="13">
        <f>$D$2*tarifas!$D$12/24</f>
        <v>1.4541666666666666</v>
      </c>
      <c r="J2604" s="13" t="e">
        <f>VLOOKUP(E2604&amp;" "&amp;F2604,tarifas!$A$13:$D$20,4,FALSE)*H2604</f>
        <v>#N/A</v>
      </c>
      <c r="K2604" s="13">
        <f>IF(F2604="COD1",tarifas!$D$11*(SUMIFS($H$11:$H$8770,$F$11:$F$8770,"=COD1",$B$11:$B$8770,"="&amp;B2604)/COUNTIFS($F$11:$F$8770,"=COD1",$B$11:$B$8770,"="&amp;B2604))/COUNTIFS($A$11:$A$8770,"="&amp;A2604,$F$11:$F$8770,"=COD1"),0)</f>
        <v>0</v>
      </c>
      <c r="L2604" s="13" t="e">
        <f>(VLOOKUP(F2604,tarifas!$C$7:$D$10,2,FALSE)+tarifas!$D$21)*datos!H2604</f>
        <v>#N/A</v>
      </c>
      <c r="M2604">
        <v>0</v>
      </c>
      <c r="N2604" s="13" t="e">
        <f t="shared" si="368"/>
        <v>#N/A</v>
      </c>
      <c r="O2604">
        <f t="shared" si="369"/>
        <v>0</v>
      </c>
      <c r="P2604" s="12">
        <f t="shared" si="370"/>
        <v>175.11302088394987</v>
      </c>
      <c r="Q2604">
        <f t="shared" si="371"/>
        <v>0</v>
      </c>
      <c r="R2604">
        <f>$D$2*tarifas!$D$12/24</f>
        <v>1.4541666666666666</v>
      </c>
      <c r="S2604" t="e">
        <f>VLOOKUP(E2604&amp;" "&amp;F2604,tarifas!$A$13:$D$20,4,FALSE)*P2604</f>
        <v>#N/A</v>
      </c>
      <c r="T2604">
        <f>IF(F2604="COD1",tarifas!$D$11*(SUMIFS($P$11:$P$8770,$F$11:$F$8770,"=COD1",$B$11:$B$8770,"="&amp;B2604)/COUNTIFS($F$11:$F$8770,"=COD1",$B$11:$B$8770,"="&amp;B2604))/COUNTIFS($A$11:$A$8770,"="&amp;A2604,$F$11:$F$8770,"=COD1"),0)</f>
        <v>0</v>
      </c>
      <c r="U2604" t="e">
        <f>(VLOOKUP(F2604,tarifas!$C$7:$D$10,2,FALSE)+tarifas!$D$21)*datos!P2604</f>
        <v>#N/A</v>
      </c>
      <c r="V2604" t="e">
        <f t="shared" si="372"/>
        <v>#N/A</v>
      </c>
      <c r="W2604">
        <f t="shared" si="373"/>
        <v>0</v>
      </c>
    </row>
    <row r="2605" spans="1:23" x14ac:dyDescent="0.25">
      <c r="A2605">
        <f t="shared" si="366"/>
        <v>108</v>
      </c>
      <c r="B2605">
        <f t="shared" si="367"/>
        <v>4</v>
      </c>
      <c r="C2605" s="1">
        <f t="shared" si="374"/>
        <v>41748.083333327042</v>
      </c>
      <c r="D2605" s="7">
        <v>0</v>
      </c>
      <c r="E2605" s="7"/>
      <c r="G2605">
        <v>18</v>
      </c>
      <c r="H2605" s="12">
        <v>172.66660678044232</v>
      </c>
      <c r="I2605" s="13">
        <f>$D$2*tarifas!$D$12/24</f>
        <v>1.4541666666666666</v>
      </c>
      <c r="J2605" s="13" t="e">
        <f>VLOOKUP(E2605&amp;" "&amp;F2605,tarifas!$A$13:$D$20,4,FALSE)*H2605</f>
        <v>#N/A</v>
      </c>
      <c r="K2605" s="13">
        <f>IF(F2605="COD1",tarifas!$D$11*(SUMIFS($H$11:$H$8770,$F$11:$F$8770,"=COD1",$B$11:$B$8770,"="&amp;B2605)/COUNTIFS($F$11:$F$8770,"=COD1",$B$11:$B$8770,"="&amp;B2605))/COUNTIFS($A$11:$A$8770,"="&amp;A2605,$F$11:$F$8770,"=COD1"),0)</f>
        <v>0</v>
      </c>
      <c r="L2605" s="13" t="e">
        <f>(VLOOKUP(F2605,tarifas!$C$7:$D$10,2,FALSE)+tarifas!$D$21)*datos!H2605</f>
        <v>#N/A</v>
      </c>
      <c r="M2605">
        <v>0</v>
      </c>
      <c r="N2605" s="13" t="e">
        <f t="shared" si="368"/>
        <v>#N/A</v>
      </c>
      <c r="O2605">
        <f t="shared" si="369"/>
        <v>0</v>
      </c>
      <c r="P2605" s="12">
        <f t="shared" si="370"/>
        <v>172.66660678044232</v>
      </c>
      <c r="Q2605">
        <f t="shared" si="371"/>
        <v>0</v>
      </c>
      <c r="R2605">
        <f>$D$2*tarifas!$D$12/24</f>
        <v>1.4541666666666666</v>
      </c>
      <c r="S2605" t="e">
        <f>VLOOKUP(E2605&amp;" "&amp;F2605,tarifas!$A$13:$D$20,4,FALSE)*P2605</f>
        <v>#N/A</v>
      </c>
      <c r="T2605">
        <f>IF(F2605="COD1",tarifas!$D$11*(SUMIFS($P$11:$P$8770,$F$11:$F$8770,"=COD1",$B$11:$B$8770,"="&amp;B2605)/COUNTIFS($F$11:$F$8770,"=COD1",$B$11:$B$8770,"="&amp;B2605))/COUNTIFS($A$11:$A$8770,"="&amp;A2605,$F$11:$F$8770,"=COD1"),0)</f>
        <v>0</v>
      </c>
      <c r="U2605" t="e">
        <f>(VLOOKUP(F2605,tarifas!$C$7:$D$10,2,FALSE)+tarifas!$D$21)*datos!P2605</f>
        <v>#N/A</v>
      </c>
      <c r="V2605" t="e">
        <f t="shared" si="372"/>
        <v>#N/A</v>
      </c>
      <c r="W2605">
        <f t="shared" si="373"/>
        <v>0</v>
      </c>
    </row>
    <row r="2606" spans="1:23" x14ac:dyDescent="0.25">
      <c r="A2606">
        <f t="shared" si="366"/>
        <v>108</v>
      </c>
      <c r="B2606">
        <f t="shared" si="367"/>
        <v>4</v>
      </c>
      <c r="C2606" s="1">
        <f t="shared" si="374"/>
        <v>41748.124999993706</v>
      </c>
      <c r="D2606" s="7">
        <v>0</v>
      </c>
      <c r="E2606" s="7"/>
      <c r="G2606">
        <v>17.600000000000001</v>
      </c>
      <c r="H2606" s="12">
        <v>172.10665012845075</v>
      </c>
      <c r="I2606" s="13">
        <f>$D$2*tarifas!$D$12/24</f>
        <v>1.4541666666666666</v>
      </c>
      <c r="J2606" s="13" t="e">
        <f>VLOOKUP(E2606&amp;" "&amp;F2606,tarifas!$A$13:$D$20,4,FALSE)*H2606</f>
        <v>#N/A</v>
      </c>
      <c r="K2606" s="13">
        <f>IF(F2606="COD1",tarifas!$D$11*(SUMIFS($H$11:$H$8770,$F$11:$F$8770,"=COD1",$B$11:$B$8770,"="&amp;B2606)/COUNTIFS($F$11:$F$8770,"=COD1",$B$11:$B$8770,"="&amp;B2606))/COUNTIFS($A$11:$A$8770,"="&amp;A2606,$F$11:$F$8770,"=COD1"),0)</f>
        <v>0</v>
      </c>
      <c r="L2606" s="13" t="e">
        <f>(VLOOKUP(F2606,tarifas!$C$7:$D$10,2,FALSE)+tarifas!$D$21)*datos!H2606</f>
        <v>#N/A</v>
      </c>
      <c r="M2606">
        <v>0</v>
      </c>
      <c r="N2606" s="13" t="e">
        <f t="shared" si="368"/>
        <v>#N/A</v>
      </c>
      <c r="O2606">
        <f t="shared" si="369"/>
        <v>0</v>
      </c>
      <c r="P2606" s="12">
        <f t="shared" si="370"/>
        <v>172.10665012845075</v>
      </c>
      <c r="Q2606">
        <f t="shared" si="371"/>
        <v>0</v>
      </c>
      <c r="R2606">
        <f>$D$2*tarifas!$D$12/24</f>
        <v>1.4541666666666666</v>
      </c>
      <c r="S2606" t="e">
        <f>VLOOKUP(E2606&amp;" "&amp;F2606,tarifas!$A$13:$D$20,4,FALSE)*P2606</f>
        <v>#N/A</v>
      </c>
      <c r="T2606">
        <f>IF(F2606="COD1",tarifas!$D$11*(SUMIFS($P$11:$P$8770,$F$11:$F$8770,"=COD1",$B$11:$B$8770,"="&amp;B2606)/COUNTIFS($F$11:$F$8770,"=COD1",$B$11:$B$8770,"="&amp;B2606))/COUNTIFS($A$11:$A$8770,"="&amp;A2606,$F$11:$F$8770,"=COD1"),0)</f>
        <v>0</v>
      </c>
      <c r="U2606" t="e">
        <f>(VLOOKUP(F2606,tarifas!$C$7:$D$10,2,FALSE)+tarifas!$D$21)*datos!P2606</f>
        <v>#N/A</v>
      </c>
      <c r="V2606" t="e">
        <f t="shared" si="372"/>
        <v>#N/A</v>
      </c>
      <c r="W2606">
        <f t="shared" si="373"/>
        <v>0</v>
      </c>
    </row>
    <row r="2607" spans="1:23" x14ac:dyDescent="0.25">
      <c r="A2607">
        <f t="shared" si="366"/>
        <v>108</v>
      </c>
      <c r="B2607">
        <f t="shared" si="367"/>
        <v>4</v>
      </c>
      <c r="C2607" s="1">
        <f t="shared" si="374"/>
        <v>41748.166666660371</v>
      </c>
      <c r="D2607" s="7">
        <v>0</v>
      </c>
      <c r="E2607" s="7"/>
      <c r="G2607">
        <v>16.440000000000001</v>
      </c>
      <c r="H2607" s="12">
        <v>171.2894563407049</v>
      </c>
      <c r="I2607" s="13">
        <f>$D$2*tarifas!$D$12/24</f>
        <v>1.4541666666666666</v>
      </c>
      <c r="J2607" s="13" t="e">
        <f>VLOOKUP(E2607&amp;" "&amp;F2607,tarifas!$A$13:$D$20,4,FALSE)*H2607</f>
        <v>#N/A</v>
      </c>
      <c r="K2607" s="13">
        <f>IF(F2607="COD1",tarifas!$D$11*(SUMIFS($H$11:$H$8770,$F$11:$F$8770,"=COD1",$B$11:$B$8770,"="&amp;B2607)/COUNTIFS($F$11:$F$8770,"=COD1",$B$11:$B$8770,"="&amp;B2607))/COUNTIFS($A$11:$A$8770,"="&amp;A2607,$F$11:$F$8770,"=COD1"),0)</f>
        <v>0</v>
      </c>
      <c r="L2607" s="13" t="e">
        <f>(VLOOKUP(F2607,tarifas!$C$7:$D$10,2,FALSE)+tarifas!$D$21)*datos!H2607</f>
        <v>#N/A</v>
      </c>
      <c r="M2607">
        <v>0</v>
      </c>
      <c r="N2607" s="13" t="e">
        <f t="shared" si="368"/>
        <v>#N/A</v>
      </c>
      <c r="O2607">
        <f t="shared" si="369"/>
        <v>0</v>
      </c>
      <c r="P2607" s="12">
        <f t="shared" si="370"/>
        <v>171.2894563407049</v>
      </c>
      <c r="Q2607">
        <f t="shared" si="371"/>
        <v>0</v>
      </c>
      <c r="R2607">
        <f>$D$2*tarifas!$D$12/24</f>
        <v>1.4541666666666666</v>
      </c>
      <c r="S2607" t="e">
        <f>VLOOKUP(E2607&amp;" "&amp;F2607,tarifas!$A$13:$D$20,4,FALSE)*P2607</f>
        <v>#N/A</v>
      </c>
      <c r="T2607">
        <f>IF(F2607="COD1",tarifas!$D$11*(SUMIFS($P$11:$P$8770,$F$11:$F$8770,"=COD1",$B$11:$B$8770,"="&amp;B2607)/COUNTIFS($F$11:$F$8770,"=COD1",$B$11:$B$8770,"="&amp;B2607))/COUNTIFS($A$11:$A$8770,"="&amp;A2607,$F$11:$F$8770,"=COD1"),0)</f>
        <v>0</v>
      </c>
      <c r="U2607" t="e">
        <f>(VLOOKUP(F2607,tarifas!$C$7:$D$10,2,FALSE)+tarifas!$D$21)*datos!P2607</f>
        <v>#N/A</v>
      </c>
      <c r="V2607" t="e">
        <f t="shared" si="372"/>
        <v>#N/A</v>
      </c>
      <c r="W2607">
        <f t="shared" si="373"/>
        <v>0</v>
      </c>
    </row>
    <row r="2608" spans="1:23" x14ac:dyDescent="0.25">
      <c r="A2608">
        <f t="shared" si="366"/>
        <v>108</v>
      </c>
      <c r="B2608">
        <f t="shared" si="367"/>
        <v>4</v>
      </c>
      <c r="C2608" s="1">
        <f t="shared" si="374"/>
        <v>41748.208333327035</v>
      </c>
      <c r="D2608" s="7">
        <v>0</v>
      </c>
      <c r="E2608" s="7"/>
      <c r="G2608">
        <v>18.7</v>
      </c>
      <c r="H2608" s="12">
        <v>169.66082155448206</v>
      </c>
      <c r="I2608" s="13">
        <f>$D$2*tarifas!$D$12/24</f>
        <v>1.4541666666666666</v>
      </c>
      <c r="J2608" s="13" t="e">
        <f>VLOOKUP(E2608&amp;" "&amp;F2608,tarifas!$A$13:$D$20,4,FALSE)*H2608</f>
        <v>#N/A</v>
      </c>
      <c r="K2608" s="13">
        <f>IF(F2608="COD1",tarifas!$D$11*(SUMIFS($H$11:$H$8770,$F$11:$F$8770,"=COD1",$B$11:$B$8770,"="&amp;B2608)/COUNTIFS($F$11:$F$8770,"=COD1",$B$11:$B$8770,"="&amp;B2608))/COUNTIFS($A$11:$A$8770,"="&amp;A2608,$F$11:$F$8770,"=COD1"),0)</f>
        <v>0</v>
      </c>
      <c r="L2608" s="13" t="e">
        <f>(VLOOKUP(F2608,tarifas!$C$7:$D$10,2,FALSE)+tarifas!$D$21)*datos!H2608</f>
        <v>#N/A</v>
      </c>
      <c r="M2608">
        <v>0</v>
      </c>
      <c r="N2608" s="13" t="e">
        <f t="shared" si="368"/>
        <v>#N/A</v>
      </c>
      <c r="O2608">
        <f t="shared" si="369"/>
        <v>0</v>
      </c>
      <c r="P2608" s="12">
        <f t="shared" si="370"/>
        <v>169.66082155448206</v>
      </c>
      <c r="Q2608">
        <f t="shared" si="371"/>
        <v>0</v>
      </c>
      <c r="R2608">
        <f>$D$2*tarifas!$D$12/24</f>
        <v>1.4541666666666666</v>
      </c>
      <c r="S2608" t="e">
        <f>VLOOKUP(E2608&amp;" "&amp;F2608,tarifas!$A$13:$D$20,4,FALSE)*P2608</f>
        <v>#N/A</v>
      </c>
      <c r="T2608">
        <f>IF(F2608="COD1",tarifas!$D$11*(SUMIFS($P$11:$P$8770,$F$11:$F$8770,"=COD1",$B$11:$B$8770,"="&amp;B2608)/COUNTIFS($F$11:$F$8770,"=COD1",$B$11:$B$8770,"="&amp;B2608))/COUNTIFS($A$11:$A$8770,"="&amp;A2608,$F$11:$F$8770,"=COD1"),0)</f>
        <v>0</v>
      </c>
      <c r="U2608" t="e">
        <f>(VLOOKUP(F2608,tarifas!$C$7:$D$10,2,FALSE)+tarifas!$D$21)*datos!P2608</f>
        <v>#N/A</v>
      </c>
      <c r="V2608" t="e">
        <f t="shared" si="372"/>
        <v>#N/A</v>
      </c>
      <c r="W2608">
        <f t="shared" si="373"/>
        <v>0</v>
      </c>
    </row>
    <row r="2609" spans="1:23" x14ac:dyDescent="0.25">
      <c r="A2609">
        <f t="shared" si="366"/>
        <v>108</v>
      </c>
      <c r="B2609">
        <f t="shared" si="367"/>
        <v>4</v>
      </c>
      <c r="C2609" s="1">
        <f t="shared" si="374"/>
        <v>41748.249999993699</v>
      </c>
      <c r="D2609" s="7">
        <v>0</v>
      </c>
      <c r="E2609" s="7"/>
      <c r="G2609">
        <v>18</v>
      </c>
      <c r="H2609" s="12">
        <v>152.90855085250837</v>
      </c>
      <c r="I2609" s="13">
        <f>$D$2*tarifas!$D$12/24</f>
        <v>1.4541666666666666</v>
      </c>
      <c r="J2609" s="13" t="e">
        <f>VLOOKUP(E2609&amp;" "&amp;F2609,tarifas!$A$13:$D$20,4,FALSE)*H2609</f>
        <v>#N/A</v>
      </c>
      <c r="K2609" s="13">
        <f>IF(F2609="COD1",tarifas!$D$11*(SUMIFS($H$11:$H$8770,$F$11:$F$8770,"=COD1",$B$11:$B$8770,"="&amp;B2609)/COUNTIFS($F$11:$F$8770,"=COD1",$B$11:$B$8770,"="&amp;B2609))/COUNTIFS($A$11:$A$8770,"="&amp;A2609,$F$11:$F$8770,"=COD1"),0)</f>
        <v>0</v>
      </c>
      <c r="L2609" s="13" t="e">
        <f>(VLOOKUP(F2609,tarifas!$C$7:$D$10,2,FALSE)+tarifas!$D$21)*datos!H2609</f>
        <v>#N/A</v>
      </c>
      <c r="M2609">
        <v>4.6543000000000001</v>
      </c>
      <c r="N2609" s="13" t="e">
        <f t="shared" si="368"/>
        <v>#N/A</v>
      </c>
      <c r="O2609">
        <f t="shared" si="369"/>
        <v>4.6543000000000001</v>
      </c>
      <c r="P2609" s="12">
        <f t="shared" si="370"/>
        <v>148.25425085250836</v>
      </c>
      <c r="Q2609">
        <f t="shared" si="371"/>
        <v>0</v>
      </c>
      <c r="R2609">
        <f>$D$2*tarifas!$D$12/24</f>
        <v>1.4541666666666666</v>
      </c>
      <c r="S2609" t="e">
        <f>VLOOKUP(E2609&amp;" "&amp;F2609,tarifas!$A$13:$D$20,4,FALSE)*P2609</f>
        <v>#N/A</v>
      </c>
      <c r="T2609">
        <f>IF(F2609="COD1",tarifas!$D$11*(SUMIFS($P$11:$P$8770,$F$11:$F$8770,"=COD1",$B$11:$B$8770,"="&amp;B2609)/COUNTIFS($F$11:$F$8770,"=COD1",$B$11:$B$8770,"="&amp;B2609))/COUNTIFS($A$11:$A$8770,"="&amp;A2609,$F$11:$F$8770,"=COD1"),0)</f>
        <v>0</v>
      </c>
      <c r="U2609" t="e">
        <f>(VLOOKUP(F2609,tarifas!$C$7:$D$10,2,FALSE)+tarifas!$D$21)*datos!P2609</f>
        <v>#N/A</v>
      </c>
      <c r="V2609" t="e">
        <f t="shared" si="372"/>
        <v>#N/A</v>
      </c>
      <c r="W2609">
        <f t="shared" si="373"/>
        <v>0</v>
      </c>
    </row>
    <row r="2610" spans="1:23" x14ac:dyDescent="0.25">
      <c r="A2610">
        <f t="shared" si="366"/>
        <v>108</v>
      </c>
      <c r="B2610">
        <f t="shared" si="367"/>
        <v>4</v>
      </c>
      <c r="C2610" s="1">
        <f t="shared" si="374"/>
        <v>41748.291666660363</v>
      </c>
      <c r="D2610" s="7">
        <v>0</v>
      </c>
      <c r="E2610" s="7"/>
      <c r="G2610">
        <v>18</v>
      </c>
      <c r="H2610" s="12">
        <v>151.95853772003755</v>
      </c>
      <c r="I2610" s="13">
        <f>$D$2*tarifas!$D$12/24</f>
        <v>1.4541666666666666</v>
      </c>
      <c r="J2610" s="13" t="e">
        <f>VLOOKUP(E2610&amp;" "&amp;F2610,tarifas!$A$13:$D$20,4,FALSE)*H2610</f>
        <v>#N/A</v>
      </c>
      <c r="K2610" s="13">
        <f>IF(F2610="COD1",tarifas!$D$11*(SUMIFS($H$11:$H$8770,$F$11:$F$8770,"=COD1",$B$11:$B$8770,"="&amp;B2610)/COUNTIFS($F$11:$F$8770,"=COD1",$B$11:$B$8770,"="&amp;B2610))/COUNTIFS($A$11:$A$8770,"="&amp;A2610,$F$11:$F$8770,"=COD1"),0)</f>
        <v>0</v>
      </c>
      <c r="L2610" s="13" t="e">
        <f>(VLOOKUP(F2610,tarifas!$C$7:$D$10,2,FALSE)+tarifas!$D$21)*datos!H2610</f>
        <v>#N/A</v>
      </c>
      <c r="M2610">
        <v>26.806330000000003</v>
      </c>
      <c r="N2610" s="13" t="e">
        <f t="shared" si="368"/>
        <v>#N/A</v>
      </c>
      <c r="O2610">
        <f t="shared" si="369"/>
        <v>26.806330000000003</v>
      </c>
      <c r="P2610" s="12">
        <f t="shared" si="370"/>
        <v>125.15220772003755</v>
      </c>
      <c r="Q2610">
        <f t="shared" si="371"/>
        <v>0</v>
      </c>
      <c r="R2610">
        <f>$D$2*tarifas!$D$12/24</f>
        <v>1.4541666666666666</v>
      </c>
      <c r="S2610" t="e">
        <f>VLOOKUP(E2610&amp;" "&amp;F2610,tarifas!$A$13:$D$20,4,FALSE)*P2610</f>
        <v>#N/A</v>
      </c>
      <c r="T2610">
        <f>IF(F2610="COD1",tarifas!$D$11*(SUMIFS($P$11:$P$8770,$F$11:$F$8770,"=COD1",$B$11:$B$8770,"="&amp;B2610)/COUNTIFS($F$11:$F$8770,"=COD1",$B$11:$B$8770,"="&amp;B2610))/COUNTIFS($A$11:$A$8770,"="&amp;A2610,$F$11:$F$8770,"=COD1"),0)</f>
        <v>0</v>
      </c>
      <c r="U2610" t="e">
        <f>(VLOOKUP(F2610,tarifas!$C$7:$D$10,2,FALSE)+tarifas!$D$21)*datos!P2610</f>
        <v>#N/A</v>
      </c>
      <c r="V2610" t="e">
        <f t="shared" si="372"/>
        <v>#N/A</v>
      </c>
      <c r="W2610">
        <f t="shared" si="373"/>
        <v>0</v>
      </c>
    </row>
    <row r="2611" spans="1:23" x14ac:dyDescent="0.25">
      <c r="A2611">
        <f t="shared" si="366"/>
        <v>108</v>
      </c>
      <c r="B2611">
        <f t="shared" si="367"/>
        <v>4</v>
      </c>
      <c r="C2611" s="1">
        <f t="shared" si="374"/>
        <v>41748.333333327028</v>
      </c>
      <c r="D2611" s="7">
        <v>0</v>
      </c>
      <c r="E2611" s="7"/>
      <c r="G2611">
        <v>22</v>
      </c>
      <c r="H2611" s="12">
        <v>155.53591019732178</v>
      </c>
      <c r="I2611" s="13">
        <f>$D$2*tarifas!$D$12/24</f>
        <v>1.4541666666666666</v>
      </c>
      <c r="J2611" s="13" t="e">
        <f>VLOOKUP(E2611&amp;" "&amp;F2611,tarifas!$A$13:$D$20,4,FALSE)*H2611</f>
        <v>#N/A</v>
      </c>
      <c r="K2611" s="13">
        <f>IF(F2611="COD1",tarifas!$D$11*(SUMIFS($H$11:$H$8770,$F$11:$F$8770,"=COD1",$B$11:$B$8770,"="&amp;B2611)/COUNTIFS($F$11:$F$8770,"=COD1",$B$11:$B$8770,"="&amp;B2611))/COUNTIFS($A$11:$A$8770,"="&amp;A2611,$F$11:$F$8770,"=COD1"),0)</f>
        <v>0</v>
      </c>
      <c r="L2611" s="13" t="e">
        <f>(VLOOKUP(F2611,tarifas!$C$7:$D$10,2,FALSE)+tarifas!$D$21)*datos!H2611</f>
        <v>#N/A</v>
      </c>
      <c r="M2611">
        <v>89.541240000000002</v>
      </c>
      <c r="N2611" s="13" t="e">
        <f t="shared" si="368"/>
        <v>#N/A</v>
      </c>
      <c r="O2611">
        <f t="shared" si="369"/>
        <v>89.541240000000002</v>
      </c>
      <c r="P2611" s="12">
        <f t="shared" si="370"/>
        <v>65.994670197321781</v>
      </c>
      <c r="Q2611">
        <f t="shared" si="371"/>
        <v>0</v>
      </c>
      <c r="R2611">
        <f>$D$2*tarifas!$D$12/24</f>
        <v>1.4541666666666666</v>
      </c>
      <c r="S2611" t="e">
        <f>VLOOKUP(E2611&amp;" "&amp;F2611,tarifas!$A$13:$D$20,4,FALSE)*P2611</f>
        <v>#N/A</v>
      </c>
      <c r="T2611">
        <f>IF(F2611="COD1",tarifas!$D$11*(SUMIFS($P$11:$P$8770,$F$11:$F$8770,"=COD1",$B$11:$B$8770,"="&amp;B2611)/COUNTIFS($F$11:$F$8770,"=COD1",$B$11:$B$8770,"="&amp;B2611))/COUNTIFS($A$11:$A$8770,"="&amp;A2611,$F$11:$F$8770,"=COD1"),0)</f>
        <v>0</v>
      </c>
      <c r="U2611" t="e">
        <f>(VLOOKUP(F2611,tarifas!$C$7:$D$10,2,FALSE)+tarifas!$D$21)*datos!P2611</f>
        <v>#N/A</v>
      </c>
      <c r="V2611" t="e">
        <f t="shared" si="372"/>
        <v>#N/A</v>
      </c>
      <c r="W2611">
        <f t="shared" si="373"/>
        <v>0</v>
      </c>
    </row>
    <row r="2612" spans="1:23" x14ac:dyDescent="0.25">
      <c r="A2612">
        <f t="shared" si="366"/>
        <v>108</v>
      </c>
      <c r="B2612">
        <f t="shared" si="367"/>
        <v>4</v>
      </c>
      <c r="C2612" s="1">
        <f t="shared" si="374"/>
        <v>41748.374999993692</v>
      </c>
      <c r="D2612" s="7">
        <v>0</v>
      </c>
      <c r="E2612" s="7"/>
      <c r="G2612">
        <v>28.3</v>
      </c>
      <c r="H2612" s="12">
        <v>153.99404318583089</v>
      </c>
      <c r="I2612" s="13">
        <f>$D$2*tarifas!$D$12/24</f>
        <v>1.4541666666666666</v>
      </c>
      <c r="J2612" s="13" t="e">
        <f>VLOOKUP(E2612&amp;" "&amp;F2612,tarifas!$A$13:$D$20,4,FALSE)*H2612</f>
        <v>#N/A</v>
      </c>
      <c r="K2612" s="13">
        <f>IF(F2612="COD1",tarifas!$D$11*(SUMIFS($H$11:$H$8770,$F$11:$F$8770,"=COD1",$B$11:$B$8770,"="&amp;B2612)/COUNTIFS($F$11:$F$8770,"=COD1",$B$11:$B$8770,"="&amp;B2612))/COUNTIFS($A$11:$A$8770,"="&amp;A2612,$F$11:$F$8770,"=COD1"),0)</f>
        <v>0</v>
      </c>
      <c r="L2612" s="13" t="e">
        <f>(VLOOKUP(F2612,tarifas!$C$7:$D$10,2,FALSE)+tarifas!$D$21)*datos!H2612</f>
        <v>#N/A</v>
      </c>
      <c r="M2612">
        <v>104.28341</v>
      </c>
      <c r="N2612" s="13" t="e">
        <f t="shared" si="368"/>
        <v>#N/A</v>
      </c>
      <c r="O2612">
        <f t="shared" si="369"/>
        <v>104.28341</v>
      </c>
      <c r="P2612" s="12">
        <f t="shared" si="370"/>
        <v>49.710633185830886</v>
      </c>
      <c r="Q2612">
        <f t="shared" si="371"/>
        <v>0</v>
      </c>
      <c r="R2612">
        <f>$D$2*tarifas!$D$12/24</f>
        <v>1.4541666666666666</v>
      </c>
      <c r="S2612" t="e">
        <f>VLOOKUP(E2612&amp;" "&amp;F2612,tarifas!$A$13:$D$20,4,FALSE)*P2612</f>
        <v>#N/A</v>
      </c>
      <c r="T2612">
        <f>IF(F2612="COD1",tarifas!$D$11*(SUMIFS($P$11:$P$8770,$F$11:$F$8770,"=COD1",$B$11:$B$8770,"="&amp;B2612)/COUNTIFS($F$11:$F$8770,"=COD1",$B$11:$B$8770,"="&amp;B2612))/COUNTIFS($A$11:$A$8770,"="&amp;A2612,$F$11:$F$8770,"=COD1"),0)</f>
        <v>0</v>
      </c>
      <c r="U2612" t="e">
        <f>(VLOOKUP(F2612,tarifas!$C$7:$D$10,2,FALSE)+tarifas!$D$21)*datos!P2612</f>
        <v>#N/A</v>
      </c>
      <c r="V2612" t="e">
        <f t="shared" si="372"/>
        <v>#N/A</v>
      </c>
      <c r="W2612">
        <f t="shared" si="373"/>
        <v>0</v>
      </c>
    </row>
    <row r="2613" spans="1:23" x14ac:dyDescent="0.25">
      <c r="A2613">
        <f t="shared" si="366"/>
        <v>108</v>
      </c>
      <c r="B2613">
        <f t="shared" si="367"/>
        <v>4</v>
      </c>
      <c r="C2613" s="1">
        <f t="shared" si="374"/>
        <v>41748.416666660356</v>
      </c>
      <c r="D2613" s="7">
        <v>0</v>
      </c>
      <c r="E2613" s="7"/>
      <c r="G2613">
        <v>28.69</v>
      </c>
      <c r="H2613" s="12">
        <v>154.49958086130036</v>
      </c>
      <c r="I2613" s="13">
        <f>$D$2*tarifas!$D$12/24</f>
        <v>1.4541666666666666</v>
      </c>
      <c r="J2613" s="13" t="e">
        <f>VLOOKUP(E2613&amp;" "&amp;F2613,tarifas!$A$13:$D$20,4,FALSE)*H2613</f>
        <v>#N/A</v>
      </c>
      <c r="K2613" s="13">
        <f>IF(F2613="COD1",tarifas!$D$11*(SUMIFS($H$11:$H$8770,$F$11:$F$8770,"=COD1",$B$11:$B$8770,"="&amp;B2613)/COUNTIFS($F$11:$F$8770,"=COD1",$B$11:$B$8770,"="&amp;B2613))/COUNTIFS($A$11:$A$8770,"="&amp;A2613,$F$11:$F$8770,"=COD1"),0)</f>
        <v>0</v>
      </c>
      <c r="L2613" s="13" t="e">
        <f>(VLOOKUP(F2613,tarifas!$C$7:$D$10,2,FALSE)+tarifas!$D$21)*datos!H2613</f>
        <v>#N/A</v>
      </c>
      <c r="M2613">
        <v>147.56757000000002</v>
      </c>
      <c r="N2613" s="13" t="e">
        <f t="shared" si="368"/>
        <v>#N/A</v>
      </c>
      <c r="O2613">
        <f t="shared" si="369"/>
        <v>147.56757000000002</v>
      </c>
      <c r="P2613" s="12">
        <f t="shared" si="370"/>
        <v>6.9320108613003413</v>
      </c>
      <c r="Q2613">
        <f t="shared" si="371"/>
        <v>0</v>
      </c>
      <c r="R2613">
        <f>$D$2*tarifas!$D$12/24</f>
        <v>1.4541666666666666</v>
      </c>
      <c r="S2613" t="e">
        <f>VLOOKUP(E2613&amp;" "&amp;F2613,tarifas!$A$13:$D$20,4,FALSE)*P2613</f>
        <v>#N/A</v>
      </c>
      <c r="T2613">
        <f>IF(F2613="COD1",tarifas!$D$11*(SUMIFS($P$11:$P$8770,$F$11:$F$8770,"=COD1",$B$11:$B$8770,"="&amp;B2613)/COUNTIFS($F$11:$F$8770,"=COD1",$B$11:$B$8770,"="&amp;B2613))/COUNTIFS($A$11:$A$8770,"="&amp;A2613,$F$11:$F$8770,"=COD1"),0)</f>
        <v>0</v>
      </c>
      <c r="U2613" t="e">
        <f>(VLOOKUP(F2613,tarifas!$C$7:$D$10,2,FALSE)+tarifas!$D$21)*datos!P2613</f>
        <v>#N/A</v>
      </c>
      <c r="V2613" t="e">
        <f t="shared" si="372"/>
        <v>#N/A</v>
      </c>
      <c r="W2613">
        <f t="shared" si="373"/>
        <v>0</v>
      </c>
    </row>
    <row r="2614" spans="1:23" x14ac:dyDescent="0.25">
      <c r="A2614">
        <f t="shared" si="366"/>
        <v>108</v>
      </c>
      <c r="B2614">
        <f t="shared" si="367"/>
        <v>4</v>
      </c>
      <c r="C2614" s="1">
        <f t="shared" si="374"/>
        <v>41748.45833332702</v>
      </c>
      <c r="D2614" s="7">
        <v>0</v>
      </c>
      <c r="E2614" s="7"/>
      <c r="G2614">
        <v>29.6</v>
      </c>
      <c r="H2614" s="12">
        <v>155.7976000945967</v>
      </c>
      <c r="I2614" s="13">
        <f>$D$2*tarifas!$D$12/24</f>
        <v>1.4541666666666666</v>
      </c>
      <c r="J2614" s="13" t="e">
        <f>VLOOKUP(E2614&amp;" "&amp;F2614,tarifas!$A$13:$D$20,4,FALSE)*H2614</f>
        <v>#N/A</v>
      </c>
      <c r="K2614" s="13">
        <f>IF(F2614="COD1",tarifas!$D$11*(SUMIFS($H$11:$H$8770,$F$11:$F$8770,"=COD1",$B$11:$B$8770,"="&amp;B2614)/COUNTIFS($F$11:$F$8770,"=COD1",$B$11:$B$8770,"="&amp;B2614))/COUNTIFS($A$11:$A$8770,"="&amp;A2614,$F$11:$F$8770,"=COD1"),0)</f>
        <v>0</v>
      </c>
      <c r="L2614" s="13" t="e">
        <f>(VLOOKUP(F2614,tarifas!$C$7:$D$10,2,FALSE)+tarifas!$D$21)*datos!H2614</f>
        <v>#N/A</v>
      </c>
      <c r="M2614">
        <v>131.45264</v>
      </c>
      <c r="N2614" s="13" t="e">
        <f t="shared" si="368"/>
        <v>#N/A</v>
      </c>
      <c r="O2614">
        <f t="shared" si="369"/>
        <v>131.45264</v>
      </c>
      <c r="P2614" s="12">
        <f t="shared" si="370"/>
        <v>24.344960094596701</v>
      </c>
      <c r="Q2614">
        <f t="shared" si="371"/>
        <v>0</v>
      </c>
      <c r="R2614">
        <f>$D$2*tarifas!$D$12/24</f>
        <v>1.4541666666666666</v>
      </c>
      <c r="S2614" t="e">
        <f>VLOOKUP(E2614&amp;" "&amp;F2614,tarifas!$A$13:$D$20,4,FALSE)*P2614</f>
        <v>#N/A</v>
      </c>
      <c r="T2614">
        <f>IF(F2614="COD1",tarifas!$D$11*(SUMIFS($P$11:$P$8770,$F$11:$F$8770,"=COD1",$B$11:$B$8770,"="&amp;B2614)/COUNTIFS($F$11:$F$8770,"=COD1",$B$11:$B$8770,"="&amp;B2614))/COUNTIFS($A$11:$A$8770,"="&amp;A2614,$F$11:$F$8770,"=COD1"),0)</f>
        <v>0</v>
      </c>
      <c r="U2614" t="e">
        <f>(VLOOKUP(F2614,tarifas!$C$7:$D$10,2,FALSE)+tarifas!$D$21)*datos!P2614</f>
        <v>#N/A</v>
      </c>
      <c r="V2614" t="e">
        <f t="shared" si="372"/>
        <v>#N/A</v>
      </c>
      <c r="W2614">
        <f t="shared" si="373"/>
        <v>0</v>
      </c>
    </row>
    <row r="2615" spans="1:23" x14ac:dyDescent="0.25">
      <c r="A2615">
        <f t="shared" si="366"/>
        <v>108</v>
      </c>
      <c r="B2615">
        <f t="shared" si="367"/>
        <v>4</v>
      </c>
      <c r="C2615" s="1">
        <f t="shared" si="374"/>
        <v>41748.499999993684</v>
      </c>
      <c r="D2615" s="7">
        <v>0</v>
      </c>
      <c r="E2615" s="7"/>
      <c r="G2615">
        <v>30.69</v>
      </c>
      <c r="H2615" s="12">
        <v>157.32841132030305</v>
      </c>
      <c r="I2615" s="13">
        <f>$D$2*tarifas!$D$12/24</f>
        <v>1.4541666666666666</v>
      </c>
      <c r="J2615" s="13" t="e">
        <f>VLOOKUP(E2615&amp;" "&amp;F2615,tarifas!$A$13:$D$20,4,FALSE)*H2615</f>
        <v>#N/A</v>
      </c>
      <c r="K2615" s="13">
        <f>IF(F2615="COD1",tarifas!$D$11*(SUMIFS($H$11:$H$8770,$F$11:$F$8770,"=COD1",$B$11:$B$8770,"="&amp;B2615)/COUNTIFS($F$11:$F$8770,"=COD1",$B$11:$B$8770,"="&amp;B2615))/COUNTIFS($A$11:$A$8770,"="&amp;A2615,$F$11:$F$8770,"=COD1"),0)</f>
        <v>0</v>
      </c>
      <c r="L2615" s="13" t="e">
        <f>(VLOOKUP(F2615,tarifas!$C$7:$D$10,2,FALSE)+tarifas!$D$21)*datos!H2615</f>
        <v>#N/A</v>
      </c>
      <c r="M2615">
        <v>112.28818</v>
      </c>
      <c r="N2615" s="13" t="e">
        <f t="shared" si="368"/>
        <v>#N/A</v>
      </c>
      <c r="O2615">
        <f t="shared" si="369"/>
        <v>112.28818</v>
      </c>
      <c r="P2615" s="12">
        <f t="shared" si="370"/>
        <v>45.04023132030305</v>
      </c>
      <c r="Q2615">
        <f t="shared" si="371"/>
        <v>0</v>
      </c>
      <c r="R2615">
        <f>$D$2*tarifas!$D$12/24</f>
        <v>1.4541666666666666</v>
      </c>
      <c r="S2615" t="e">
        <f>VLOOKUP(E2615&amp;" "&amp;F2615,tarifas!$A$13:$D$20,4,FALSE)*P2615</f>
        <v>#N/A</v>
      </c>
      <c r="T2615">
        <f>IF(F2615="COD1",tarifas!$D$11*(SUMIFS($P$11:$P$8770,$F$11:$F$8770,"=COD1",$B$11:$B$8770,"="&amp;B2615)/COUNTIFS($F$11:$F$8770,"=COD1",$B$11:$B$8770,"="&amp;B2615))/COUNTIFS($A$11:$A$8770,"="&amp;A2615,$F$11:$F$8770,"=COD1"),0)</f>
        <v>0</v>
      </c>
      <c r="U2615" t="e">
        <f>(VLOOKUP(F2615,tarifas!$C$7:$D$10,2,FALSE)+tarifas!$D$21)*datos!P2615</f>
        <v>#N/A</v>
      </c>
      <c r="V2615" t="e">
        <f t="shared" si="372"/>
        <v>#N/A</v>
      </c>
      <c r="W2615">
        <f t="shared" si="373"/>
        <v>0</v>
      </c>
    </row>
    <row r="2616" spans="1:23" x14ac:dyDescent="0.25">
      <c r="A2616">
        <f t="shared" si="366"/>
        <v>108</v>
      </c>
      <c r="B2616">
        <f t="shared" si="367"/>
        <v>4</v>
      </c>
      <c r="C2616" s="1">
        <f t="shared" si="374"/>
        <v>41748.541666660349</v>
      </c>
      <c r="D2616" s="7">
        <v>0</v>
      </c>
      <c r="E2616" s="7"/>
      <c r="G2616">
        <v>30.69</v>
      </c>
      <c r="H2616" s="12">
        <v>157.8147094797695</v>
      </c>
      <c r="I2616" s="13">
        <f>$D$2*tarifas!$D$12/24</f>
        <v>1.4541666666666666</v>
      </c>
      <c r="J2616" s="13" t="e">
        <f>VLOOKUP(E2616&amp;" "&amp;F2616,tarifas!$A$13:$D$20,4,FALSE)*H2616</f>
        <v>#N/A</v>
      </c>
      <c r="K2616" s="13">
        <f>IF(F2616="COD1",tarifas!$D$11*(SUMIFS($H$11:$H$8770,$F$11:$F$8770,"=COD1",$B$11:$B$8770,"="&amp;B2616)/COUNTIFS($F$11:$F$8770,"=COD1",$B$11:$B$8770,"="&amp;B2616))/COUNTIFS($A$11:$A$8770,"="&amp;A2616,$F$11:$F$8770,"=COD1"),0)</f>
        <v>0</v>
      </c>
      <c r="L2616" s="13" t="e">
        <f>(VLOOKUP(F2616,tarifas!$C$7:$D$10,2,FALSE)+tarifas!$D$21)*datos!H2616</f>
        <v>#N/A</v>
      </c>
      <c r="M2616">
        <v>63.533650000000002</v>
      </c>
      <c r="N2616" s="13" t="e">
        <f t="shared" si="368"/>
        <v>#N/A</v>
      </c>
      <c r="O2616">
        <f t="shared" si="369"/>
        <v>63.533650000000002</v>
      </c>
      <c r="P2616" s="12">
        <f t="shared" si="370"/>
        <v>94.28105947976951</v>
      </c>
      <c r="Q2616">
        <f t="shared" si="371"/>
        <v>0</v>
      </c>
      <c r="R2616">
        <f>$D$2*tarifas!$D$12/24</f>
        <v>1.4541666666666666</v>
      </c>
      <c r="S2616" t="e">
        <f>VLOOKUP(E2616&amp;" "&amp;F2616,tarifas!$A$13:$D$20,4,FALSE)*P2616</f>
        <v>#N/A</v>
      </c>
      <c r="T2616">
        <f>IF(F2616="COD1",tarifas!$D$11*(SUMIFS($P$11:$P$8770,$F$11:$F$8770,"=COD1",$B$11:$B$8770,"="&amp;B2616)/COUNTIFS($F$11:$F$8770,"=COD1",$B$11:$B$8770,"="&amp;B2616))/COUNTIFS($A$11:$A$8770,"="&amp;A2616,$F$11:$F$8770,"=COD1"),0)</f>
        <v>0</v>
      </c>
      <c r="U2616" t="e">
        <f>(VLOOKUP(F2616,tarifas!$C$7:$D$10,2,FALSE)+tarifas!$D$21)*datos!P2616</f>
        <v>#N/A</v>
      </c>
      <c r="V2616" t="e">
        <f t="shared" si="372"/>
        <v>#N/A</v>
      </c>
      <c r="W2616">
        <f t="shared" si="373"/>
        <v>0</v>
      </c>
    </row>
    <row r="2617" spans="1:23" x14ac:dyDescent="0.25">
      <c r="A2617">
        <f t="shared" si="366"/>
        <v>108</v>
      </c>
      <c r="B2617">
        <f t="shared" si="367"/>
        <v>4</v>
      </c>
      <c r="C2617" s="1">
        <f t="shared" si="374"/>
        <v>41748.583333327013</v>
      </c>
      <c r="D2617" s="7">
        <v>0</v>
      </c>
      <c r="E2617" s="7"/>
      <c r="G2617">
        <v>27.02</v>
      </c>
      <c r="H2617" s="12">
        <v>165.02581722819966</v>
      </c>
      <c r="I2617" s="13">
        <f>$D$2*tarifas!$D$12/24</f>
        <v>1.4541666666666666</v>
      </c>
      <c r="J2617" s="13" t="e">
        <f>VLOOKUP(E2617&amp;" "&amp;F2617,tarifas!$A$13:$D$20,4,FALSE)*H2617</f>
        <v>#N/A</v>
      </c>
      <c r="K2617" s="13">
        <f>IF(F2617="COD1",tarifas!$D$11*(SUMIFS($H$11:$H$8770,$F$11:$F$8770,"=COD1",$B$11:$B$8770,"="&amp;B2617)/COUNTIFS($F$11:$F$8770,"=COD1",$B$11:$B$8770,"="&amp;B2617))/COUNTIFS($A$11:$A$8770,"="&amp;A2617,$F$11:$F$8770,"=COD1"),0)</f>
        <v>0</v>
      </c>
      <c r="L2617" s="13" t="e">
        <f>(VLOOKUP(F2617,tarifas!$C$7:$D$10,2,FALSE)+tarifas!$D$21)*datos!H2617</f>
        <v>#N/A</v>
      </c>
      <c r="M2617">
        <v>76.811089999999993</v>
      </c>
      <c r="N2617" s="13" t="e">
        <f t="shared" si="368"/>
        <v>#N/A</v>
      </c>
      <c r="O2617">
        <f t="shared" si="369"/>
        <v>76.811089999999993</v>
      </c>
      <c r="P2617" s="12">
        <f t="shared" si="370"/>
        <v>88.214727228199664</v>
      </c>
      <c r="Q2617">
        <f t="shared" si="371"/>
        <v>0</v>
      </c>
      <c r="R2617">
        <f>$D$2*tarifas!$D$12/24</f>
        <v>1.4541666666666666</v>
      </c>
      <c r="S2617" t="e">
        <f>VLOOKUP(E2617&amp;" "&amp;F2617,tarifas!$A$13:$D$20,4,FALSE)*P2617</f>
        <v>#N/A</v>
      </c>
      <c r="T2617">
        <f>IF(F2617="COD1",tarifas!$D$11*(SUMIFS($P$11:$P$8770,$F$11:$F$8770,"=COD1",$B$11:$B$8770,"="&amp;B2617)/COUNTIFS($F$11:$F$8770,"=COD1",$B$11:$B$8770,"="&amp;B2617))/COUNTIFS($A$11:$A$8770,"="&amp;A2617,$F$11:$F$8770,"=COD1"),0)</f>
        <v>0</v>
      </c>
      <c r="U2617" t="e">
        <f>(VLOOKUP(F2617,tarifas!$C$7:$D$10,2,FALSE)+tarifas!$D$21)*datos!P2617</f>
        <v>#N/A</v>
      </c>
      <c r="V2617" t="e">
        <f t="shared" si="372"/>
        <v>#N/A</v>
      </c>
      <c r="W2617">
        <f t="shared" si="373"/>
        <v>0</v>
      </c>
    </row>
    <row r="2618" spans="1:23" x14ac:dyDescent="0.25">
      <c r="A2618">
        <f t="shared" si="366"/>
        <v>108</v>
      </c>
      <c r="B2618">
        <f t="shared" si="367"/>
        <v>4</v>
      </c>
      <c r="C2618" s="1">
        <f t="shared" si="374"/>
        <v>41748.624999993677</v>
      </c>
      <c r="D2618" s="7">
        <v>0</v>
      </c>
      <c r="E2618" s="7"/>
      <c r="G2618">
        <v>23.56</v>
      </c>
      <c r="H2618" s="12">
        <v>171.97075355946427</v>
      </c>
      <c r="I2618" s="13">
        <f>$D$2*tarifas!$D$12/24</f>
        <v>1.4541666666666666</v>
      </c>
      <c r="J2618" s="13" t="e">
        <f>VLOOKUP(E2618&amp;" "&amp;F2618,tarifas!$A$13:$D$20,4,FALSE)*H2618</f>
        <v>#N/A</v>
      </c>
      <c r="K2618" s="13">
        <f>IF(F2618="COD1",tarifas!$D$11*(SUMIFS($H$11:$H$8770,$F$11:$F$8770,"=COD1",$B$11:$B$8770,"="&amp;B2618)/COUNTIFS($F$11:$F$8770,"=COD1",$B$11:$B$8770,"="&amp;B2618))/COUNTIFS($A$11:$A$8770,"="&amp;A2618,$F$11:$F$8770,"=COD1"),0)</f>
        <v>0</v>
      </c>
      <c r="L2618" s="13" t="e">
        <f>(VLOOKUP(F2618,tarifas!$C$7:$D$10,2,FALSE)+tarifas!$D$21)*datos!H2618</f>
        <v>#N/A</v>
      </c>
      <c r="M2618">
        <v>78.998530000000002</v>
      </c>
      <c r="N2618" s="13" t="e">
        <f t="shared" si="368"/>
        <v>#N/A</v>
      </c>
      <c r="O2618">
        <f t="shared" si="369"/>
        <v>78.998530000000002</v>
      </c>
      <c r="P2618" s="12">
        <f t="shared" si="370"/>
        <v>92.972223559464268</v>
      </c>
      <c r="Q2618">
        <f t="shared" si="371"/>
        <v>0</v>
      </c>
      <c r="R2618">
        <f>$D$2*tarifas!$D$12/24</f>
        <v>1.4541666666666666</v>
      </c>
      <c r="S2618" t="e">
        <f>VLOOKUP(E2618&amp;" "&amp;F2618,tarifas!$A$13:$D$20,4,FALSE)*P2618</f>
        <v>#N/A</v>
      </c>
      <c r="T2618">
        <f>IF(F2618="COD1",tarifas!$D$11*(SUMIFS($P$11:$P$8770,$F$11:$F$8770,"=COD1",$B$11:$B$8770,"="&amp;B2618)/COUNTIFS($F$11:$F$8770,"=COD1",$B$11:$B$8770,"="&amp;B2618))/COUNTIFS($A$11:$A$8770,"="&amp;A2618,$F$11:$F$8770,"=COD1"),0)</f>
        <v>0</v>
      </c>
      <c r="U2618" t="e">
        <f>(VLOOKUP(F2618,tarifas!$C$7:$D$10,2,FALSE)+tarifas!$D$21)*datos!P2618</f>
        <v>#N/A</v>
      </c>
      <c r="V2618" t="e">
        <f t="shared" si="372"/>
        <v>#N/A</v>
      </c>
      <c r="W2618">
        <f t="shared" si="373"/>
        <v>0</v>
      </c>
    </row>
    <row r="2619" spans="1:23" x14ac:dyDescent="0.25">
      <c r="A2619">
        <f t="shared" si="366"/>
        <v>108</v>
      </c>
      <c r="B2619">
        <f t="shared" si="367"/>
        <v>4</v>
      </c>
      <c r="C2619" s="1">
        <f t="shared" si="374"/>
        <v>41748.666666660341</v>
      </c>
      <c r="D2619" s="7">
        <v>0</v>
      </c>
      <c r="E2619" s="7"/>
      <c r="G2619">
        <v>21.35</v>
      </c>
      <c r="H2619" s="12">
        <v>171.23916930360556</v>
      </c>
      <c r="I2619" s="13">
        <f>$D$2*tarifas!$D$12/24</f>
        <v>1.4541666666666666</v>
      </c>
      <c r="J2619" s="13" t="e">
        <f>VLOOKUP(E2619&amp;" "&amp;F2619,tarifas!$A$13:$D$20,4,FALSE)*H2619</f>
        <v>#N/A</v>
      </c>
      <c r="K2619" s="13">
        <f>IF(F2619="COD1",tarifas!$D$11*(SUMIFS($H$11:$H$8770,$F$11:$F$8770,"=COD1",$B$11:$B$8770,"="&amp;B2619)/COUNTIFS($F$11:$F$8770,"=COD1",$B$11:$B$8770,"="&amp;B2619))/COUNTIFS($A$11:$A$8770,"="&amp;A2619,$F$11:$F$8770,"=COD1"),0)</f>
        <v>0</v>
      </c>
      <c r="L2619" s="13" t="e">
        <f>(VLOOKUP(F2619,tarifas!$C$7:$D$10,2,FALSE)+tarifas!$D$21)*datos!H2619</f>
        <v>#N/A</v>
      </c>
      <c r="M2619">
        <v>53.960999999999999</v>
      </c>
      <c r="N2619" s="13" t="e">
        <f t="shared" si="368"/>
        <v>#N/A</v>
      </c>
      <c r="O2619">
        <f t="shared" si="369"/>
        <v>53.960999999999999</v>
      </c>
      <c r="P2619" s="12">
        <f t="shared" si="370"/>
        <v>117.27816930360557</v>
      </c>
      <c r="Q2619">
        <f t="shared" si="371"/>
        <v>0</v>
      </c>
      <c r="R2619">
        <f>$D$2*tarifas!$D$12/24</f>
        <v>1.4541666666666666</v>
      </c>
      <c r="S2619" t="e">
        <f>VLOOKUP(E2619&amp;" "&amp;F2619,tarifas!$A$13:$D$20,4,FALSE)*P2619</f>
        <v>#N/A</v>
      </c>
      <c r="T2619">
        <f>IF(F2619="COD1",tarifas!$D$11*(SUMIFS($P$11:$P$8770,$F$11:$F$8770,"=COD1",$B$11:$B$8770,"="&amp;B2619)/COUNTIFS($F$11:$F$8770,"=COD1",$B$11:$B$8770,"="&amp;B2619))/COUNTIFS($A$11:$A$8770,"="&amp;A2619,$F$11:$F$8770,"=COD1"),0)</f>
        <v>0</v>
      </c>
      <c r="U2619" t="e">
        <f>(VLOOKUP(F2619,tarifas!$C$7:$D$10,2,FALSE)+tarifas!$D$21)*datos!P2619</f>
        <v>#N/A</v>
      </c>
      <c r="V2619" t="e">
        <f t="shared" si="372"/>
        <v>#N/A</v>
      </c>
      <c r="W2619">
        <f t="shared" si="373"/>
        <v>0</v>
      </c>
    </row>
    <row r="2620" spans="1:23" x14ac:dyDescent="0.25">
      <c r="A2620">
        <f t="shared" si="366"/>
        <v>108</v>
      </c>
      <c r="B2620">
        <f t="shared" si="367"/>
        <v>4</v>
      </c>
      <c r="C2620" s="1">
        <f t="shared" si="374"/>
        <v>41748.708333327006</v>
      </c>
      <c r="D2620" s="7">
        <v>0</v>
      </c>
      <c r="E2620" s="7"/>
      <c r="G2620">
        <v>21</v>
      </c>
      <c r="H2620" s="12">
        <v>172.50921873869265</v>
      </c>
      <c r="I2620" s="13">
        <f>$D$2*tarifas!$D$12/24</f>
        <v>1.4541666666666666</v>
      </c>
      <c r="J2620" s="13" t="e">
        <f>VLOOKUP(E2620&amp;" "&amp;F2620,tarifas!$A$13:$D$20,4,FALSE)*H2620</f>
        <v>#N/A</v>
      </c>
      <c r="K2620" s="13">
        <f>IF(F2620="COD1",tarifas!$D$11*(SUMIFS($H$11:$H$8770,$F$11:$F$8770,"=COD1",$B$11:$B$8770,"="&amp;B2620)/COUNTIFS($F$11:$F$8770,"=COD1",$B$11:$B$8770,"="&amp;B2620))/COUNTIFS($A$11:$A$8770,"="&amp;A2620,$F$11:$F$8770,"=COD1"),0)</f>
        <v>0</v>
      </c>
      <c r="L2620" s="13" t="e">
        <f>(VLOOKUP(F2620,tarifas!$C$7:$D$10,2,FALSE)+tarifas!$D$21)*datos!H2620</f>
        <v>#N/A</v>
      </c>
      <c r="M2620">
        <v>43.646529999999998</v>
      </c>
      <c r="N2620" s="13" t="e">
        <f t="shared" si="368"/>
        <v>#N/A</v>
      </c>
      <c r="O2620">
        <f t="shared" si="369"/>
        <v>43.646529999999998</v>
      </c>
      <c r="P2620" s="12">
        <f t="shared" si="370"/>
        <v>128.86268873869267</v>
      </c>
      <c r="Q2620">
        <f t="shared" si="371"/>
        <v>0</v>
      </c>
      <c r="R2620">
        <f>$D$2*tarifas!$D$12/24</f>
        <v>1.4541666666666666</v>
      </c>
      <c r="S2620" t="e">
        <f>VLOOKUP(E2620&amp;" "&amp;F2620,tarifas!$A$13:$D$20,4,FALSE)*P2620</f>
        <v>#N/A</v>
      </c>
      <c r="T2620">
        <f>IF(F2620="COD1",tarifas!$D$11*(SUMIFS($P$11:$P$8770,$F$11:$F$8770,"=COD1",$B$11:$B$8770,"="&amp;B2620)/COUNTIFS($F$11:$F$8770,"=COD1",$B$11:$B$8770,"="&amp;B2620))/COUNTIFS($A$11:$A$8770,"="&amp;A2620,$F$11:$F$8770,"=COD1"),0)</f>
        <v>0</v>
      </c>
      <c r="U2620" t="e">
        <f>(VLOOKUP(F2620,tarifas!$C$7:$D$10,2,FALSE)+tarifas!$D$21)*datos!P2620</f>
        <v>#N/A</v>
      </c>
      <c r="V2620" t="e">
        <f t="shared" si="372"/>
        <v>#N/A</v>
      </c>
      <c r="W2620">
        <f t="shared" si="373"/>
        <v>0</v>
      </c>
    </row>
    <row r="2621" spans="1:23" x14ac:dyDescent="0.25">
      <c r="A2621">
        <f t="shared" si="366"/>
        <v>108</v>
      </c>
      <c r="B2621">
        <f t="shared" si="367"/>
        <v>4</v>
      </c>
      <c r="C2621" s="1">
        <f t="shared" si="374"/>
        <v>41748.74999999367</v>
      </c>
      <c r="D2621" s="7">
        <v>47.393939393939398</v>
      </c>
      <c r="E2621" s="7"/>
      <c r="G2621">
        <v>19.68</v>
      </c>
      <c r="H2621" s="12">
        <v>171.56984610781942</v>
      </c>
      <c r="I2621" s="13">
        <f>$D$2*tarifas!$D$12/24</f>
        <v>1.4541666666666666</v>
      </c>
      <c r="J2621" s="13" t="e">
        <f>VLOOKUP(E2621&amp;" "&amp;F2621,tarifas!$A$13:$D$20,4,FALSE)*H2621</f>
        <v>#N/A</v>
      </c>
      <c r="K2621" s="13">
        <f>IF(F2621="COD1",tarifas!$D$11*(SUMIFS($H$11:$H$8770,$F$11:$F$8770,"=COD1",$B$11:$B$8770,"="&amp;B2621)/COUNTIFS($F$11:$F$8770,"=COD1",$B$11:$B$8770,"="&amp;B2621))/COUNTIFS($A$11:$A$8770,"="&amp;A2621,$F$11:$F$8770,"=COD1"),0)</f>
        <v>0</v>
      </c>
      <c r="L2621" s="13" t="e">
        <f>(VLOOKUP(F2621,tarifas!$C$7:$D$10,2,FALSE)+tarifas!$D$21)*datos!H2621</f>
        <v>#N/A</v>
      </c>
      <c r="M2621">
        <v>1.6921400000000002</v>
      </c>
      <c r="N2621" s="13" t="e">
        <f t="shared" si="368"/>
        <v>#N/A</v>
      </c>
      <c r="O2621">
        <f t="shared" si="369"/>
        <v>1.6921400000000002</v>
      </c>
      <c r="P2621" s="12">
        <f t="shared" si="370"/>
        <v>169.87770610781942</v>
      </c>
      <c r="Q2621">
        <f t="shared" si="371"/>
        <v>0</v>
      </c>
      <c r="R2621">
        <f>$D$2*tarifas!$D$12/24</f>
        <v>1.4541666666666666</v>
      </c>
      <c r="S2621" t="e">
        <f>VLOOKUP(E2621&amp;" "&amp;F2621,tarifas!$A$13:$D$20,4,FALSE)*P2621</f>
        <v>#N/A</v>
      </c>
      <c r="T2621">
        <f>IF(F2621="COD1",tarifas!$D$11*(SUMIFS($P$11:$P$8770,$F$11:$F$8770,"=COD1",$B$11:$B$8770,"="&amp;B2621)/COUNTIFS($F$11:$F$8770,"=COD1",$B$11:$B$8770,"="&amp;B2621))/COUNTIFS($A$11:$A$8770,"="&amp;A2621,$F$11:$F$8770,"=COD1"),0)</f>
        <v>0</v>
      </c>
      <c r="U2621" t="e">
        <f>(VLOOKUP(F2621,tarifas!$C$7:$D$10,2,FALSE)+tarifas!$D$21)*datos!P2621</f>
        <v>#N/A</v>
      </c>
      <c r="V2621" t="e">
        <f t="shared" si="372"/>
        <v>#N/A</v>
      </c>
      <c r="W2621">
        <f t="shared" si="373"/>
        <v>0</v>
      </c>
    </row>
    <row r="2622" spans="1:23" x14ac:dyDescent="0.25">
      <c r="A2622">
        <f t="shared" si="366"/>
        <v>108</v>
      </c>
      <c r="B2622">
        <f t="shared" si="367"/>
        <v>4</v>
      </c>
      <c r="C2622" s="1">
        <f t="shared" si="374"/>
        <v>41748.791666660334</v>
      </c>
      <c r="D2622" s="7">
        <v>20.863636363636367</v>
      </c>
      <c r="E2622" s="7"/>
      <c r="G2622">
        <v>22</v>
      </c>
      <c r="H2622" s="12">
        <v>183.92650653516597</v>
      </c>
      <c r="I2622" s="13">
        <f>$D$2*tarifas!$D$12/24</f>
        <v>1.4541666666666666</v>
      </c>
      <c r="J2622" s="13" t="e">
        <f>VLOOKUP(E2622&amp;" "&amp;F2622,tarifas!$A$13:$D$20,4,FALSE)*H2622</f>
        <v>#N/A</v>
      </c>
      <c r="K2622" s="13">
        <f>IF(F2622="COD1",tarifas!$D$11*(SUMIFS($H$11:$H$8770,$F$11:$F$8770,"=COD1",$B$11:$B$8770,"="&amp;B2622)/COUNTIFS($F$11:$F$8770,"=COD1",$B$11:$B$8770,"="&amp;B2622))/COUNTIFS($A$11:$A$8770,"="&amp;A2622,$F$11:$F$8770,"=COD1"),0)</f>
        <v>0</v>
      </c>
      <c r="L2622" s="13" t="e">
        <f>(VLOOKUP(F2622,tarifas!$C$7:$D$10,2,FALSE)+tarifas!$D$21)*datos!H2622</f>
        <v>#N/A</v>
      </c>
      <c r="M2622">
        <v>0</v>
      </c>
      <c r="N2622" s="13" t="e">
        <f t="shared" si="368"/>
        <v>#N/A</v>
      </c>
      <c r="O2622">
        <f t="shared" si="369"/>
        <v>0</v>
      </c>
      <c r="P2622" s="12">
        <f t="shared" si="370"/>
        <v>183.92650653516597</v>
      </c>
      <c r="Q2622">
        <f t="shared" si="371"/>
        <v>0</v>
      </c>
      <c r="R2622">
        <f>$D$2*tarifas!$D$12/24</f>
        <v>1.4541666666666666</v>
      </c>
      <c r="S2622" t="e">
        <f>VLOOKUP(E2622&amp;" "&amp;F2622,tarifas!$A$13:$D$20,4,FALSE)*P2622</f>
        <v>#N/A</v>
      </c>
      <c r="T2622">
        <f>IF(F2622="COD1",tarifas!$D$11*(SUMIFS($P$11:$P$8770,$F$11:$F$8770,"=COD1",$B$11:$B$8770,"="&amp;B2622)/COUNTIFS($F$11:$F$8770,"=COD1",$B$11:$B$8770,"="&amp;B2622))/COUNTIFS($A$11:$A$8770,"="&amp;A2622,$F$11:$F$8770,"=COD1"),0)</f>
        <v>0</v>
      </c>
      <c r="U2622" t="e">
        <f>(VLOOKUP(F2622,tarifas!$C$7:$D$10,2,FALSE)+tarifas!$D$21)*datos!P2622</f>
        <v>#N/A</v>
      </c>
      <c r="V2622" t="e">
        <f t="shared" si="372"/>
        <v>#N/A</v>
      </c>
      <c r="W2622">
        <f t="shared" si="373"/>
        <v>0</v>
      </c>
    </row>
    <row r="2623" spans="1:23" x14ac:dyDescent="0.25">
      <c r="A2623">
        <f t="shared" si="366"/>
        <v>108</v>
      </c>
      <c r="B2623">
        <f t="shared" si="367"/>
        <v>4</v>
      </c>
      <c r="C2623" s="1">
        <f t="shared" si="374"/>
        <v>41748.833333326998</v>
      </c>
      <c r="D2623" s="7">
        <v>0</v>
      </c>
      <c r="E2623" s="7"/>
      <c r="G2623">
        <v>29.81</v>
      </c>
      <c r="H2623" s="12">
        <v>178.05553418685756</v>
      </c>
      <c r="I2623" s="13">
        <f>$D$2*tarifas!$D$12/24</f>
        <v>1.4541666666666666</v>
      </c>
      <c r="J2623" s="13" t="e">
        <f>VLOOKUP(E2623&amp;" "&amp;F2623,tarifas!$A$13:$D$20,4,FALSE)*H2623</f>
        <v>#N/A</v>
      </c>
      <c r="K2623" s="13">
        <f>IF(F2623="COD1",tarifas!$D$11*(SUMIFS($H$11:$H$8770,$F$11:$F$8770,"=COD1",$B$11:$B$8770,"="&amp;B2623)/COUNTIFS($F$11:$F$8770,"=COD1",$B$11:$B$8770,"="&amp;B2623))/COUNTIFS($A$11:$A$8770,"="&amp;A2623,$F$11:$F$8770,"=COD1"),0)</f>
        <v>0</v>
      </c>
      <c r="L2623" s="13" t="e">
        <f>(VLOOKUP(F2623,tarifas!$C$7:$D$10,2,FALSE)+tarifas!$D$21)*datos!H2623</f>
        <v>#N/A</v>
      </c>
      <c r="M2623">
        <v>0</v>
      </c>
      <c r="N2623" s="13" t="e">
        <f t="shared" si="368"/>
        <v>#N/A</v>
      </c>
      <c r="O2623">
        <f t="shared" si="369"/>
        <v>0</v>
      </c>
      <c r="P2623" s="12">
        <f t="shared" si="370"/>
        <v>178.05553418685756</v>
      </c>
      <c r="Q2623">
        <f t="shared" si="371"/>
        <v>0</v>
      </c>
      <c r="R2623">
        <f>$D$2*tarifas!$D$12/24</f>
        <v>1.4541666666666666</v>
      </c>
      <c r="S2623" t="e">
        <f>VLOOKUP(E2623&amp;" "&amp;F2623,tarifas!$A$13:$D$20,4,FALSE)*P2623</f>
        <v>#N/A</v>
      </c>
      <c r="T2623">
        <f>IF(F2623="COD1",tarifas!$D$11*(SUMIFS($P$11:$P$8770,$F$11:$F$8770,"=COD1",$B$11:$B$8770,"="&amp;B2623)/COUNTIFS($F$11:$F$8770,"=COD1",$B$11:$B$8770,"="&amp;B2623))/COUNTIFS($A$11:$A$8770,"="&amp;A2623,$F$11:$F$8770,"=COD1"),0)</f>
        <v>0</v>
      </c>
      <c r="U2623" t="e">
        <f>(VLOOKUP(F2623,tarifas!$C$7:$D$10,2,FALSE)+tarifas!$D$21)*datos!P2623</f>
        <v>#N/A</v>
      </c>
      <c r="V2623" t="e">
        <f t="shared" si="372"/>
        <v>#N/A</v>
      </c>
      <c r="W2623">
        <f t="shared" si="373"/>
        <v>0</v>
      </c>
    </row>
    <row r="2624" spans="1:23" x14ac:dyDescent="0.25">
      <c r="A2624">
        <f t="shared" si="366"/>
        <v>108</v>
      </c>
      <c r="B2624">
        <f t="shared" si="367"/>
        <v>4</v>
      </c>
      <c r="C2624" s="1">
        <f t="shared" si="374"/>
        <v>41748.874999993663</v>
      </c>
      <c r="D2624" s="7">
        <v>0</v>
      </c>
      <c r="E2624" s="7"/>
      <c r="G2624">
        <v>29.56</v>
      </c>
      <c r="H2624" s="12">
        <v>180.4518322765781</v>
      </c>
      <c r="I2624" s="13">
        <f>$D$2*tarifas!$D$12/24</f>
        <v>1.4541666666666666</v>
      </c>
      <c r="J2624" s="13" t="e">
        <f>VLOOKUP(E2624&amp;" "&amp;F2624,tarifas!$A$13:$D$20,4,FALSE)*H2624</f>
        <v>#N/A</v>
      </c>
      <c r="K2624" s="13">
        <f>IF(F2624="COD1",tarifas!$D$11*(SUMIFS($H$11:$H$8770,$F$11:$F$8770,"=COD1",$B$11:$B$8770,"="&amp;B2624)/COUNTIFS($F$11:$F$8770,"=COD1",$B$11:$B$8770,"="&amp;B2624))/COUNTIFS($A$11:$A$8770,"="&amp;A2624,$F$11:$F$8770,"=COD1"),0)</f>
        <v>0</v>
      </c>
      <c r="L2624" s="13" t="e">
        <f>(VLOOKUP(F2624,tarifas!$C$7:$D$10,2,FALSE)+tarifas!$D$21)*datos!H2624</f>
        <v>#N/A</v>
      </c>
      <c r="M2624">
        <v>0</v>
      </c>
      <c r="N2624" s="13" t="e">
        <f t="shared" si="368"/>
        <v>#N/A</v>
      </c>
      <c r="O2624">
        <f t="shared" si="369"/>
        <v>0</v>
      </c>
      <c r="P2624" s="12">
        <f t="shared" si="370"/>
        <v>180.4518322765781</v>
      </c>
      <c r="Q2624">
        <f t="shared" si="371"/>
        <v>0</v>
      </c>
      <c r="R2624">
        <f>$D$2*tarifas!$D$12/24</f>
        <v>1.4541666666666666</v>
      </c>
      <c r="S2624" t="e">
        <f>VLOOKUP(E2624&amp;" "&amp;F2624,tarifas!$A$13:$D$20,4,FALSE)*P2624</f>
        <v>#N/A</v>
      </c>
      <c r="T2624">
        <f>IF(F2624="COD1",tarifas!$D$11*(SUMIFS($P$11:$P$8770,$F$11:$F$8770,"=COD1",$B$11:$B$8770,"="&amp;B2624)/COUNTIFS($F$11:$F$8770,"=COD1",$B$11:$B$8770,"="&amp;B2624))/COUNTIFS($A$11:$A$8770,"="&amp;A2624,$F$11:$F$8770,"=COD1"),0)</f>
        <v>0</v>
      </c>
      <c r="U2624" t="e">
        <f>(VLOOKUP(F2624,tarifas!$C$7:$D$10,2,FALSE)+tarifas!$D$21)*datos!P2624</f>
        <v>#N/A</v>
      </c>
      <c r="V2624" t="e">
        <f t="shared" si="372"/>
        <v>#N/A</v>
      </c>
      <c r="W2624">
        <f t="shared" si="373"/>
        <v>0</v>
      </c>
    </row>
    <row r="2625" spans="1:23" x14ac:dyDescent="0.25">
      <c r="A2625">
        <f t="shared" si="366"/>
        <v>108</v>
      </c>
      <c r="B2625">
        <f t="shared" si="367"/>
        <v>4</v>
      </c>
      <c r="C2625" s="1">
        <f t="shared" si="374"/>
        <v>41748.916666660327</v>
      </c>
      <c r="D2625" s="7">
        <v>0</v>
      </c>
      <c r="E2625" s="7"/>
      <c r="G2625">
        <v>25.1</v>
      </c>
      <c r="H2625" s="12">
        <v>180.00449019325254</v>
      </c>
      <c r="I2625" s="13">
        <f>$D$2*tarifas!$D$12/24</f>
        <v>1.4541666666666666</v>
      </c>
      <c r="J2625" s="13" t="e">
        <f>VLOOKUP(E2625&amp;" "&amp;F2625,tarifas!$A$13:$D$20,4,FALSE)*H2625</f>
        <v>#N/A</v>
      </c>
      <c r="K2625" s="13">
        <f>IF(F2625="COD1",tarifas!$D$11*(SUMIFS($H$11:$H$8770,$F$11:$F$8770,"=COD1",$B$11:$B$8770,"="&amp;B2625)/COUNTIFS($F$11:$F$8770,"=COD1",$B$11:$B$8770,"="&amp;B2625))/COUNTIFS($A$11:$A$8770,"="&amp;A2625,$F$11:$F$8770,"=COD1"),0)</f>
        <v>0</v>
      </c>
      <c r="L2625" s="13" t="e">
        <f>(VLOOKUP(F2625,tarifas!$C$7:$D$10,2,FALSE)+tarifas!$D$21)*datos!H2625</f>
        <v>#N/A</v>
      </c>
      <c r="M2625">
        <v>0</v>
      </c>
      <c r="N2625" s="13" t="e">
        <f t="shared" si="368"/>
        <v>#N/A</v>
      </c>
      <c r="O2625">
        <f t="shared" si="369"/>
        <v>0</v>
      </c>
      <c r="P2625" s="12">
        <f t="shared" si="370"/>
        <v>180.00449019325254</v>
      </c>
      <c r="Q2625">
        <f t="shared" si="371"/>
        <v>0</v>
      </c>
      <c r="R2625">
        <f>$D$2*tarifas!$D$12/24</f>
        <v>1.4541666666666666</v>
      </c>
      <c r="S2625" t="e">
        <f>VLOOKUP(E2625&amp;" "&amp;F2625,tarifas!$A$13:$D$20,4,FALSE)*P2625</f>
        <v>#N/A</v>
      </c>
      <c r="T2625">
        <f>IF(F2625="COD1",tarifas!$D$11*(SUMIFS($P$11:$P$8770,$F$11:$F$8770,"=COD1",$B$11:$B$8770,"="&amp;B2625)/COUNTIFS($F$11:$F$8770,"=COD1",$B$11:$B$8770,"="&amp;B2625))/COUNTIFS($A$11:$A$8770,"="&amp;A2625,$F$11:$F$8770,"=COD1"),0)</f>
        <v>0</v>
      </c>
      <c r="U2625" t="e">
        <f>(VLOOKUP(F2625,tarifas!$C$7:$D$10,2,FALSE)+tarifas!$D$21)*datos!P2625</f>
        <v>#N/A</v>
      </c>
      <c r="V2625" t="e">
        <f t="shared" si="372"/>
        <v>#N/A</v>
      </c>
      <c r="W2625">
        <f t="shared" si="373"/>
        <v>0</v>
      </c>
    </row>
    <row r="2626" spans="1:23" x14ac:dyDescent="0.25">
      <c r="A2626">
        <f t="shared" si="366"/>
        <v>108</v>
      </c>
      <c r="B2626">
        <f t="shared" si="367"/>
        <v>4</v>
      </c>
      <c r="C2626" s="1">
        <f t="shared" si="374"/>
        <v>41748.958333326991</v>
      </c>
      <c r="D2626" s="7">
        <v>0</v>
      </c>
      <c r="E2626" s="7"/>
      <c r="G2626">
        <v>15.72</v>
      </c>
      <c r="H2626" s="12">
        <v>178.46004365304421</v>
      </c>
      <c r="I2626" s="13">
        <f>$D$2*tarifas!$D$12/24</f>
        <v>1.4541666666666666</v>
      </c>
      <c r="J2626" s="13" t="e">
        <f>VLOOKUP(E2626&amp;" "&amp;F2626,tarifas!$A$13:$D$20,4,FALSE)*H2626</f>
        <v>#N/A</v>
      </c>
      <c r="K2626" s="13">
        <f>IF(F2626="COD1",tarifas!$D$11*(SUMIFS($H$11:$H$8770,$F$11:$F$8770,"=COD1",$B$11:$B$8770,"="&amp;B2626)/COUNTIFS($F$11:$F$8770,"=COD1",$B$11:$B$8770,"="&amp;B2626))/COUNTIFS($A$11:$A$8770,"="&amp;A2626,$F$11:$F$8770,"=COD1"),0)</f>
        <v>0</v>
      </c>
      <c r="L2626" s="13" t="e">
        <f>(VLOOKUP(F2626,tarifas!$C$7:$D$10,2,FALSE)+tarifas!$D$21)*datos!H2626</f>
        <v>#N/A</v>
      </c>
      <c r="M2626">
        <v>0</v>
      </c>
      <c r="N2626" s="13" t="e">
        <f t="shared" si="368"/>
        <v>#N/A</v>
      </c>
      <c r="O2626">
        <f t="shared" si="369"/>
        <v>0</v>
      </c>
      <c r="P2626" s="12">
        <f t="shared" si="370"/>
        <v>178.46004365304421</v>
      </c>
      <c r="Q2626">
        <f t="shared" si="371"/>
        <v>0</v>
      </c>
      <c r="R2626">
        <f>$D$2*tarifas!$D$12/24</f>
        <v>1.4541666666666666</v>
      </c>
      <c r="S2626" t="e">
        <f>VLOOKUP(E2626&amp;" "&amp;F2626,tarifas!$A$13:$D$20,4,FALSE)*P2626</f>
        <v>#N/A</v>
      </c>
      <c r="T2626">
        <f>IF(F2626="COD1",tarifas!$D$11*(SUMIFS($P$11:$P$8770,$F$11:$F$8770,"=COD1",$B$11:$B$8770,"="&amp;B2626)/COUNTIFS($F$11:$F$8770,"=COD1",$B$11:$B$8770,"="&amp;B2626))/COUNTIFS($A$11:$A$8770,"="&amp;A2626,$F$11:$F$8770,"=COD1"),0)</f>
        <v>0</v>
      </c>
      <c r="U2626" t="e">
        <f>(VLOOKUP(F2626,tarifas!$C$7:$D$10,2,FALSE)+tarifas!$D$21)*datos!P2626</f>
        <v>#N/A</v>
      </c>
      <c r="V2626" t="e">
        <f t="shared" si="372"/>
        <v>#N/A</v>
      </c>
      <c r="W2626">
        <f t="shared" si="373"/>
        <v>0</v>
      </c>
    </row>
    <row r="2627" spans="1:23" x14ac:dyDescent="0.25">
      <c r="A2627">
        <f t="shared" si="366"/>
        <v>109</v>
      </c>
      <c r="B2627">
        <f t="shared" si="367"/>
        <v>4</v>
      </c>
      <c r="C2627" s="1">
        <f t="shared" si="374"/>
        <v>41748.999999993655</v>
      </c>
      <c r="D2627" s="7">
        <v>0</v>
      </c>
      <c r="E2627" s="7"/>
      <c r="G2627">
        <v>11.9</v>
      </c>
      <c r="H2627" s="12">
        <v>173.66231911745737</v>
      </c>
      <c r="I2627" s="13">
        <f>$D$2*tarifas!$D$12/24</f>
        <v>1.4541666666666666</v>
      </c>
      <c r="J2627" s="13" t="e">
        <f>VLOOKUP(E2627&amp;" "&amp;F2627,tarifas!$A$13:$D$20,4,FALSE)*H2627</f>
        <v>#N/A</v>
      </c>
      <c r="K2627" s="13">
        <f>IF(F2627="COD1",tarifas!$D$11*(SUMIFS($H$11:$H$8770,$F$11:$F$8770,"=COD1",$B$11:$B$8770,"="&amp;B2627)/COUNTIFS($F$11:$F$8770,"=COD1",$B$11:$B$8770,"="&amp;B2627))/COUNTIFS($A$11:$A$8770,"="&amp;A2627,$F$11:$F$8770,"=COD1"),0)</f>
        <v>0</v>
      </c>
      <c r="L2627" s="13" t="e">
        <f>(VLOOKUP(F2627,tarifas!$C$7:$D$10,2,FALSE)+tarifas!$D$21)*datos!H2627</f>
        <v>#N/A</v>
      </c>
      <c r="M2627">
        <v>0</v>
      </c>
      <c r="N2627" s="13" t="e">
        <f t="shared" si="368"/>
        <v>#N/A</v>
      </c>
      <c r="O2627">
        <f t="shared" si="369"/>
        <v>0</v>
      </c>
      <c r="P2627" s="12">
        <f t="shared" si="370"/>
        <v>173.66231911745737</v>
      </c>
      <c r="Q2627">
        <f t="shared" si="371"/>
        <v>0</v>
      </c>
      <c r="R2627">
        <f>$D$2*tarifas!$D$12/24</f>
        <v>1.4541666666666666</v>
      </c>
      <c r="S2627" t="e">
        <f>VLOOKUP(E2627&amp;" "&amp;F2627,tarifas!$A$13:$D$20,4,FALSE)*P2627</f>
        <v>#N/A</v>
      </c>
      <c r="T2627">
        <f>IF(F2627="COD1",tarifas!$D$11*(SUMIFS($P$11:$P$8770,$F$11:$F$8770,"=COD1",$B$11:$B$8770,"="&amp;B2627)/COUNTIFS($F$11:$F$8770,"=COD1",$B$11:$B$8770,"="&amp;B2627))/COUNTIFS($A$11:$A$8770,"="&amp;A2627,$F$11:$F$8770,"=COD1"),0)</f>
        <v>0</v>
      </c>
      <c r="U2627" t="e">
        <f>(VLOOKUP(F2627,tarifas!$C$7:$D$10,2,FALSE)+tarifas!$D$21)*datos!P2627</f>
        <v>#N/A</v>
      </c>
      <c r="V2627" t="e">
        <f t="shared" si="372"/>
        <v>#N/A</v>
      </c>
      <c r="W2627">
        <f t="shared" si="373"/>
        <v>0</v>
      </c>
    </row>
    <row r="2628" spans="1:23" x14ac:dyDescent="0.25">
      <c r="A2628">
        <f t="shared" si="366"/>
        <v>109</v>
      </c>
      <c r="B2628">
        <f t="shared" si="367"/>
        <v>4</v>
      </c>
      <c r="C2628" s="1">
        <f t="shared" si="374"/>
        <v>41749.04166666032</v>
      </c>
      <c r="D2628" s="7">
        <v>0</v>
      </c>
      <c r="E2628" s="7"/>
      <c r="G2628">
        <v>9.94</v>
      </c>
      <c r="H2628" s="12">
        <v>172.01790118876286</v>
      </c>
      <c r="I2628" s="13">
        <f>$D$2*tarifas!$D$12/24</f>
        <v>1.4541666666666666</v>
      </c>
      <c r="J2628" s="13" t="e">
        <f>VLOOKUP(E2628&amp;" "&amp;F2628,tarifas!$A$13:$D$20,4,FALSE)*H2628</f>
        <v>#N/A</v>
      </c>
      <c r="K2628" s="13">
        <f>IF(F2628="COD1",tarifas!$D$11*(SUMIFS($H$11:$H$8770,$F$11:$F$8770,"=COD1",$B$11:$B$8770,"="&amp;B2628)/COUNTIFS($F$11:$F$8770,"=COD1",$B$11:$B$8770,"="&amp;B2628))/COUNTIFS($A$11:$A$8770,"="&amp;A2628,$F$11:$F$8770,"=COD1"),0)</f>
        <v>0</v>
      </c>
      <c r="L2628" s="13" t="e">
        <f>(VLOOKUP(F2628,tarifas!$C$7:$D$10,2,FALSE)+tarifas!$D$21)*datos!H2628</f>
        <v>#N/A</v>
      </c>
      <c r="M2628">
        <v>0</v>
      </c>
      <c r="N2628" s="13" t="e">
        <f t="shared" si="368"/>
        <v>#N/A</v>
      </c>
      <c r="O2628">
        <f t="shared" si="369"/>
        <v>0</v>
      </c>
      <c r="P2628" s="12">
        <f t="shared" si="370"/>
        <v>172.01790118876286</v>
      </c>
      <c r="Q2628">
        <f t="shared" si="371"/>
        <v>0</v>
      </c>
      <c r="R2628">
        <f>$D$2*tarifas!$D$12/24</f>
        <v>1.4541666666666666</v>
      </c>
      <c r="S2628" t="e">
        <f>VLOOKUP(E2628&amp;" "&amp;F2628,tarifas!$A$13:$D$20,4,FALSE)*P2628</f>
        <v>#N/A</v>
      </c>
      <c r="T2628">
        <f>IF(F2628="COD1",tarifas!$D$11*(SUMIFS($P$11:$P$8770,$F$11:$F$8770,"=COD1",$B$11:$B$8770,"="&amp;B2628)/COUNTIFS($F$11:$F$8770,"=COD1",$B$11:$B$8770,"="&amp;B2628))/COUNTIFS($A$11:$A$8770,"="&amp;A2628,$F$11:$F$8770,"=COD1"),0)</f>
        <v>0</v>
      </c>
      <c r="U2628" t="e">
        <f>(VLOOKUP(F2628,tarifas!$C$7:$D$10,2,FALSE)+tarifas!$D$21)*datos!P2628</f>
        <v>#N/A</v>
      </c>
      <c r="V2628" t="e">
        <f t="shared" si="372"/>
        <v>#N/A</v>
      </c>
      <c r="W2628">
        <f t="shared" si="373"/>
        <v>0</v>
      </c>
    </row>
    <row r="2629" spans="1:23" x14ac:dyDescent="0.25">
      <c r="A2629">
        <f t="shared" si="366"/>
        <v>109</v>
      </c>
      <c r="B2629">
        <f t="shared" si="367"/>
        <v>4</v>
      </c>
      <c r="C2629" s="1">
        <f t="shared" si="374"/>
        <v>41749.083333326984</v>
      </c>
      <c r="D2629" s="7">
        <v>0</v>
      </c>
      <c r="E2629" s="7"/>
      <c r="G2629">
        <v>10.19</v>
      </c>
      <c r="H2629" s="12">
        <v>170.29452022451321</v>
      </c>
      <c r="I2629" s="13">
        <f>$D$2*tarifas!$D$12/24</f>
        <v>1.4541666666666666</v>
      </c>
      <c r="J2629" s="13" t="e">
        <f>VLOOKUP(E2629&amp;" "&amp;F2629,tarifas!$A$13:$D$20,4,FALSE)*H2629</f>
        <v>#N/A</v>
      </c>
      <c r="K2629" s="13">
        <f>IF(F2629="COD1",tarifas!$D$11*(SUMIFS($H$11:$H$8770,$F$11:$F$8770,"=COD1",$B$11:$B$8770,"="&amp;B2629)/COUNTIFS($F$11:$F$8770,"=COD1",$B$11:$B$8770,"="&amp;B2629))/COUNTIFS($A$11:$A$8770,"="&amp;A2629,$F$11:$F$8770,"=COD1"),0)</f>
        <v>0</v>
      </c>
      <c r="L2629" s="13" t="e">
        <f>(VLOOKUP(F2629,tarifas!$C$7:$D$10,2,FALSE)+tarifas!$D$21)*datos!H2629</f>
        <v>#N/A</v>
      </c>
      <c r="M2629">
        <v>0</v>
      </c>
      <c r="N2629" s="13" t="e">
        <f t="shared" si="368"/>
        <v>#N/A</v>
      </c>
      <c r="O2629">
        <f t="shared" si="369"/>
        <v>0</v>
      </c>
      <c r="P2629" s="12">
        <f t="shared" si="370"/>
        <v>170.29452022451321</v>
      </c>
      <c r="Q2629">
        <f t="shared" si="371"/>
        <v>0</v>
      </c>
      <c r="R2629">
        <f>$D$2*tarifas!$D$12/24</f>
        <v>1.4541666666666666</v>
      </c>
      <c r="S2629" t="e">
        <f>VLOOKUP(E2629&amp;" "&amp;F2629,tarifas!$A$13:$D$20,4,FALSE)*P2629</f>
        <v>#N/A</v>
      </c>
      <c r="T2629">
        <f>IF(F2629="COD1",tarifas!$D$11*(SUMIFS($P$11:$P$8770,$F$11:$F$8770,"=COD1",$B$11:$B$8770,"="&amp;B2629)/COUNTIFS($F$11:$F$8770,"=COD1",$B$11:$B$8770,"="&amp;B2629))/COUNTIFS($A$11:$A$8770,"="&amp;A2629,$F$11:$F$8770,"=COD1"),0)</f>
        <v>0</v>
      </c>
      <c r="U2629" t="e">
        <f>(VLOOKUP(F2629,tarifas!$C$7:$D$10,2,FALSE)+tarifas!$D$21)*datos!P2629</f>
        <v>#N/A</v>
      </c>
      <c r="V2629" t="e">
        <f t="shared" si="372"/>
        <v>#N/A</v>
      </c>
      <c r="W2629">
        <f t="shared" si="373"/>
        <v>0</v>
      </c>
    </row>
    <row r="2630" spans="1:23" x14ac:dyDescent="0.25">
      <c r="A2630">
        <f t="shared" si="366"/>
        <v>109</v>
      </c>
      <c r="B2630">
        <f t="shared" si="367"/>
        <v>4</v>
      </c>
      <c r="C2630" s="1">
        <f t="shared" si="374"/>
        <v>41749.124999993648</v>
      </c>
      <c r="D2630" s="7">
        <v>0</v>
      </c>
      <c r="E2630" s="7"/>
      <c r="G2630">
        <v>8.8000000000000007</v>
      </c>
      <c r="H2630" s="12">
        <v>168.13571457317124</v>
      </c>
      <c r="I2630" s="13">
        <f>$D$2*tarifas!$D$12/24</f>
        <v>1.4541666666666666</v>
      </c>
      <c r="J2630" s="13" t="e">
        <f>VLOOKUP(E2630&amp;" "&amp;F2630,tarifas!$A$13:$D$20,4,FALSE)*H2630</f>
        <v>#N/A</v>
      </c>
      <c r="K2630" s="13">
        <f>IF(F2630="COD1",tarifas!$D$11*(SUMIFS($H$11:$H$8770,$F$11:$F$8770,"=COD1",$B$11:$B$8770,"="&amp;B2630)/COUNTIFS($F$11:$F$8770,"=COD1",$B$11:$B$8770,"="&amp;B2630))/COUNTIFS($A$11:$A$8770,"="&amp;A2630,$F$11:$F$8770,"=COD1"),0)</f>
        <v>0</v>
      </c>
      <c r="L2630" s="13" t="e">
        <f>(VLOOKUP(F2630,tarifas!$C$7:$D$10,2,FALSE)+tarifas!$D$21)*datos!H2630</f>
        <v>#N/A</v>
      </c>
      <c r="M2630">
        <v>0</v>
      </c>
      <c r="N2630" s="13" t="e">
        <f t="shared" si="368"/>
        <v>#N/A</v>
      </c>
      <c r="O2630">
        <f t="shared" si="369"/>
        <v>0</v>
      </c>
      <c r="P2630" s="12">
        <f t="shared" si="370"/>
        <v>168.13571457317124</v>
      </c>
      <c r="Q2630">
        <f t="shared" si="371"/>
        <v>0</v>
      </c>
      <c r="R2630">
        <f>$D$2*tarifas!$D$12/24</f>
        <v>1.4541666666666666</v>
      </c>
      <c r="S2630" t="e">
        <f>VLOOKUP(E2630&amp;" "&amp;F2630,tarifas!$A$13:$D$20,4,FALSE)*P2630</f>
        <v>#N/A</v>
      </c>
      <c r="T2630">
        <f>IF(F2630="COD1",tarifas!$D$11*(SUMIFS($P$11:$P$8770,$F$11:$F$8770,"=COD1",$B$11:$B$8770,"="&amp;B2630)/COUNTIFS($F$11:$F$8770,"=COD1",$B$11:$B$8770,"="&amp;B2630))/COUNTIFS($A$11:$A$8770,"="&amp;A2630,$F$11:$F$8770,"=COD1"),0)</f>
        <v>0</v>
      </c>
      <c r="U2630" t="e">
        <f>(VLOOKUP(F2630,tarifas!$C$7:$D$10,2,FALSE)+tarifas!$D$21)*datos!P2630</f>
        <v>#N/A</v>
      </c>
      <c r="V2630" t="e">
        <f t="shared" si="372"/>
        <v>#N/A</v>
      </c>
      <c r="W2630">
        <f t="shared" si="373"/>
        <v>0</v>
      </c>
    </row>
    <row r="2631" spans="1:23" x14ac:dyDescent="0.25">
      <c r="A2631">
        <f t="shared" si="366"/>
        <v>109</v>
      </c>
      <c r="B2631">
        <f t="shared" si="367"/>
        <v>4</v>
      </c>
      <c r="C2631" s="1">
        <f t="shared" si="374"/>
        <v>41749.166666660312</v>
      </c>
      <c r="D2631" s="7">
        <v>0</v>
      </c>
      <c r="E2631" s="7"/>
      <c r="G2631">
        <v>8.8000000000000007</v>
      </c>
      <c r="H2631" s="12">
        <v>168.65427271507204</v>
      </c>
      <c r="I2631" s="13">
        <f>$D$2*tarifas!$D$12/24</f>
        <v>1.4541666666666666</v>
      </c>
      <c r="J2631" s="13" t="e">
        <f>VLOOKUP(E2631&amp;" "&amp;F2631,tarifas!$A$13:$D$20,4,FALSE)*H2631</f>
        <v>#N/A</v>
      </c>
      <c r="K2631" s="13">
        <f>IF(F2631="COD1",tarifas!$D$11*(SUMIFS($H$11:$H$8770,$F$11:$F$8770,"=COD1",$B$11:$B$8770,"="&amp;B2631)/COUNTIFS($F$11:$F$8770,"=COD1",$B$11:$B$8770,"="&amp;B2631))/COUNTIFS($A$11:$A$8770,"="&amp;A2631,$F$11:$F$8770,"=COD1"),0)</f>
        <v>0</v>
      </c>
      <c r="L2631" s="13" t="e">
        <f>(VLOOKUP(F2631,tarifas!$C$7:$D$10,2,FALSE)+tarifas!$D$21)*datos!H2631</f>
        <v>#N/A</v>
      </c>
      <c r="M2631">
        <v>0</v>
      </c>
      <c r="N2631" s="13" t="e">
        <f t="shared" si="368"/>
        <v>#N/A</v>
      </c>
      <c r="O2631">
        <f t="shared" si="369"/>
        <v>0</v>
      </c>
      <c r="P2631" s="12">
        <f t="shared" si="370"/>
        <v>168.65427271507204</v>
      </c>
      <c r="Q2631">
        <f t="shared" si="371"/>
        <v>0</v>
      </c>
      <c r="R2631">
        <f>$D$2*tarifas!$D$12/24</f>
        <v>1.4541666666666666</v>
      </c>
      <c r="S2631" t="e">
        <f>VLOOKUP(E2631&amp;" "&amp;F2631,tarifas!$A$13:$D$20,4,FALSE)*P2631</f>
        <v>#N/A</v>
      </c>
      <c r="T2631">
        <f>IF(F2631="COD1",tarifas!$D$11*(SUMIFS($P$11:$P$8770,$F$11:$F$8770,"=COD1",$B$11:$B$8770,"="&amp;B2631)/COUNTIFS($F$11:$F$8770,"=COD1",$B$11:$B$8770,"="&amp;B2631))/COUNTIFS($A$11:$A$8770,"="&amp;A2631,$F$11:$F$8770,"=COD1"),0)</f>
        <v>0</v>
      </c>
      <c r="U2631" t="e">
        <f>(VLOOKUP(F2631,tarifas!$C$7:$D$10,2,FALSE)+tarifas!$D$21)*datos!P2631</f>
        <v>#N/A</v>
      </c>
      <c r="V2631" t="e">
        <f t="shared" si="372"/>
        <v>#N/A</v>
      </c>
      <c r="W2631">
        <f t="shared" si="373"/>
        <v>0</v>
      </c>
    </row>
    <row r="2632" spans="1:23" x14ac:dyDescent="0.25">
      <c r="A2632">
        <f t="shared" si="366"/>
        <v>109</v>
      </c>
      <c r="B2632">
        <f t="shared" si="367"/>
        <v>4</v>
      </c>
      <c r="C2632" s="1">
        <f t="shared" si="374"/>
        <v>41749.208333326977</v>
      </c>
      <c r="D2632" s="7">
        <v>0</v>
      </c>
      <c r="E2632" s="7"/>
      <c r="G2632">
        <v>10.56</v>
      </c>
      <c r="H2632" s="12">
        <v>169.10728549082958</v>
      </c>
      <c r="I2632" s="13">
        <f>$D$2*tarifas!$D$12/24</f>
        <v>1.4541666666666666</v>
      </c>
      <c r="J2632" s="13" t="e">
        <f>VLOOKUP(E2632&amp;" "&amp;F2632,tarifas!$A$13:$D$20,4,FALSE)*H2632</f>
        <v>#N/A</v>
      </c>
      <c r="K2632" s="13">
        <f>IF(F2632="COD1",tarifas!$D$11*(SUMIFS($H$11:$H$8770,$F$11:$F$8770,"=COD1",$B$11:$B$8770,"="&amp;B2632)/COUNTIFS($F$11:$F$8770,"=COD1",$B$11:$B$8770,"="&amp;B2632))/COUNTIFS($A$11:$A$8770,"="&amp;A2632,$F$11:$F$8770,"=COD1"),0)</f>
        <v>0</v>
      </c>
      <c r="L2632" s="13" t="e">
        <f>(VLOOKUP(F2632,tarifas!$C$7:$D$10,2,FALSE)+tarifas!$D$21)*datos!H2632</f>
        <v>#N/A</v>
      </c>
      <c r="M2632">
        <v>0</v>
      </c>
      <c r="N2632" s="13" t="e">
        <f t="shared" si="368"/>
        <v>#N/A</v>
      </c>
      <c r="O2632">
        <f t="shared" si="369"/>
        <v>0</v>
      </c>
      <c r="P2632" s="12">
        <f t="shared" si="370"/>
        <v>169.10728549082958</v>
      </c>
      <c r="Q2632">
        <f t="shared" si="371"/>
        <v>0</v>
      </c>
      <c r="R2632">
        <f>$D$2*tarifas!$D$12/24</f>
        <v>1.4541666666666666</v>
      </c>
      <c r="S2632" t="e">
        <f>VLOOKUP(E2632&amp;" "&amp;F2632,tarifas!$A$13:$D$20,4,FALSE)*P2632</f>
        <v>#N/A</v>
      </c>
      <c r="T2632">
        <f>IF(F2632="COD1",tarifas!$D$11*(SUMIFS($P$11:$P$8770,$F$11:$F$8770,"=COD1",$B$11:$B$8770,"="&amp;B2632)/COUNTIFS($F$11:$F$8770,"=COD1",$B$11:$B$8770,"="&amp;B2632))/COUNTIFS($A$11:$A$8770,"="&amp;A2632,$F$11:$F$8770,"=COD1"),0)</f>
        <v>0</v>
      </c>
      <c r="U2632" t="e">
        <f>(VLOOKUP(F2632,tarifas!$C$7:$D$10,2,FALSE)+tarifas!$D$21)*datos!P2632</f>
        <v>#N/A</v>
      </c>
      <c r="V2632" t="e">
        <f t="shared" si="372"/>
        <v>#N/A</v>
      </c>
      <c r="W2632">
        <f t="shared" si="373"/>
        <v>0</v>
      </c>
    </row>
    <row r="2633" spans="1:23" x14ac:dyDescent="0.25">
      <c r="A2633">
        <f t="shared" si="366"/>
        <v>109</v>
      </c>
      <c r="B2633">
        <f t="shared" si="367"/>
        <v>4</v>
      </c>
      <c r="C2633" s="1">
        <f t="shared" si="374"/>
        <v>41749.249999993641</v>
      </c>
      <c r="D2633" s="7">
        <v>0</v>
      </c>
      <c r="E2633" s="7"/>
      <c r="G2633">
        <v>8.8000000000000007</v>
      </c>
      <c r="H2633" s="12">
        <v>151.97451572177332</v>
      </c>
      <c r="I2633" s="13">
        <f>$D$2*tarifas!$D$12/24</f>
        <v>1.4541666666666666</v>
      </c>
      <c r="J2633" s="13" t="e">
        <f>VLOOKUP(E2633&amp;" "&amp;F2633,tarifas!$A$13:$D$20,4,FALSE)*H2633</f>
        <v>#N/A</v>
      </c>
      <c r="K2633" s="13">
        <f>IF(F2633="COD1",tarifas!$D$11*(SUMIFS($H$11:$H$8770,$F$11:$F$8770,"=COD1",$B$11:$B$8770,"="&amp;B2633)/COUNTIFS($F$11:$F$8770,"=COD1",$B$11:$B$8770,"="&amp;B2633))/COUNTIFS($A$11:$A$8770,"="&amp;A2633,$F$11:$F$8770,"=COD1"),0)</f>
        <v>0</v>
      </c>
      <c r="L2633" s="13" t="e">
        <f>(VLOOKUP(F2633,tarifas!$C$7:$D$10,2,FALSE)+tarifas!$D$21)*datos!H2633</f>
        <v>#N/A</v>
      </c>
      <c r="M2633">
        <v>39.659930000000003</v>
      </c>
      <c r="N2633" s="13" t="e">
        <f t="shared" si="368"/>
        <v>#N/A</v>
      </c>
      <c r="O2633">
        <f t="shared" si="369"/>
        <v>39.659930000000003</v>
      </c>
      <c r="P2633" s="12">
        <f t="shared" si="370"/>
        <v>112.31458572177331</v>
      </c>
      <c r="Q2633">
        <f t="shared" si="371"/>
        <v>0</v>
      </c>
      <c r="R2633">
        <f>$D$2*tarifas!$D$12/24</f>
        <v>1.4541666666666666</v>
      </c>
      <c r="S2633" t="e">
        <f>VLOOKUP(E2633&amp;" "&amp;F2633,tarifas!$A$13:$D$20,4,FALSE)*P2633</f>
        <v>#N/A</v>
      </c>
      <c r="T2633">
        <f>IF(F2633="COD1",tarifas!$D$11*(SUMIFS($P$11:$P$8770,$F$11:$F$8770,"=COD1",$B$11:$B$8770,"="&amp;B2633)/COUNTIFS($F$11:$F$8770,"=COD1",$B$11:$B$8770,"="&amp;B2633))/COUNTIFS($A$11:$A$8770,"="&amp;A2633,$F$11:$F$8770,"=COD1"),0)</f>
        <v>0</v>
      </c>
      <c r="U2633" t="e">
        <f>(VLOOKUP(F2633,tarifas!$C$7:$D$10,2,FALSE)+tarifas!$D$21)*datos!P2633</f>
        <v>#N/A</v>
      </c>
      <c r="V2633" t="e">
        <f t="shared" si="372"/>
        <v>#N/A</v>
      </c>
      <c r="W2633">
        <f t="shared" si="373"/>
        <v>0</v>
      </c>
    </row>
    <row r="2634" spans="1:23" x14ac:dyDescent="0.25">
      <c r="A2634">
        <f t="shared" si="366"/>
        <v>109</v>
      </c>
      <c r="B2634">
        <f t="shared" si="367"/>
        <v>4</v>
      </c>
      <c r="C2634" s="1">
        <f t="shared" si="374"/>
        <v>41749.291666660305</v>
      </c>
      <c r="D2634" s="7">
        <v>18.287878787878785</v>
      </c>
      <c r="E2634" s="7"/>
      <c r="G2634">
        <v>8.8000000000000007</v>
      </c>
      <c r="H2634" s="12">
        <v>151.24929570350238</v>
      </c>
      <c r="I2634" s="13">
        <f>$D$2*tarifas!$D$12/24</f>
        <v>1.4541666666666666</v>
      </c>
      <c r="J2634" s="13" t="e">
        <f>VLOOKUP(E2634&amp;" "&amp;F2634,tarifas!$A$13:$D$20,4,FALSE)*H2634</f>
        <v>#N/A</v>
      </c>
      <c r="K2634" s="13">
        <f>IF(F2634="COD1",tarifas!$D$11*(SUMIFS($H$11:$H$8770,$F$11:$F$8770,"=COD1",$B$11:$B$8770,"="&amp;B2634)/COUNTIFS($F$11:$F$8770,"=COD1",$B$11:$B$8770,"="&amp;B2634))/COUNTIFS($A$11:$A$8770,"="&amp;A2634,$F$11:$F$8770,"=COD1"),0)</f>
        <v>0</v>
      </c>
      <c r="L2634" s="13" t="e">
        <f>(VLOOKUP(F2634,tarifas!$C$7:$D$10,2,FALSE)+tarifas!$D$21)*datos!H2634</f>
        <v>#N/A</v>
      </c>
      <c r="M2634">
        <v>67.286389999999997</v>
      </c>
      <c r="N2634" s="13" t="e">
        <f t="shared" si="368"/>
        <v>#N/A</v>
      </c>
      <c r="O2634">
        <f t="shared" si="369"/>
        <v>67.286389999999997</v>
      </c>
      <c r="P2634" s="12">
        <f t="shared" si="370"/>
        <v>83.962905703502386</v>
      </c>
      <c r="Q2634">
        <f t="shared" si="371"/>
        <v>0</v>
      </c>
      <c r="R2634">
        <f>$D$2*tarifas!$D$12/24</f>
        <v>1.4541666666666666</v>
      </c>
      <c r="S2634" t="e">
        <f>VLOOKUP(E2634&amp;" "&amp;F2634,tarifas!$A$13:$D$20,4,FALSE)*P2634</f>
        <v>#N/A</v>
      </c>
      <c r="T2634">
        <f>IF(F2634="COD1",tarifas!$D$11*(SUMIFS($P$11:$P$8770,$F$11:$F$8770,"=COD1",$B$11:$B$8770,"="&amp;B2634)/COUNTIFS($F$11:$F$8770,"=COD1",$B$11:$B$8770,"="&amp;B2634))/COUNTIFS($A$11:$A$8770,"="&amp;A2634,$F$11:$F$8770,"=COD1"),0)</f>
        <v>0</v>
      </c>
      <c r="U2634" t="e">
        <f>(VLOOKUP(F2634,tarifas!$C$7:$D$10,2,FALSE)+tarifas!$D$21)*datos!P2634</f>
        <v>#N/A</v>
      </c>
      <c r="V2634" t="e">
        <f t="shared" si="372"/>
        <v>#N/A</v>
      </c>
      <c r="W2634">
        <f t="shared" si="373"/>
        <v>0</v>
      </c>
    </row>
    <row r="2635" spans="1:23" x14ac:dyDescent="0.25">
      <c r="A2635">
        <f t="shared" si="366"/>
        <v>109</v>
      </c>
      <c r="B2635">
        <f t="shared" si="367"/>
        <v>4</v>
      </c>
      <c r="C2635" s="1">
        <f t="shared" si="374"/>
        <v>41749.333333326969</v>
      </c>
      <c r="D2635" s="7">
        <v>67.742424242424264</v>
      </c>
      <c r="E2635" s="7"/>
      <c r="G2635">
        <v>11.9</v>
      </c>
      <c r="H2635" s="12">
        <v>151.55387992197362</v>
      </c>
      <c r="I2635" s="13">
        <f>$D$2*tarifas!$D$12/24</f>
        <v>1.4541666666666666</v>
      </c>
      <c r="J2635" s="13" t="e">
        <f>VLOOKUP(E2635&amp;" "&amp;F2635,tarifas!$A$13:$D$20,4,FALSE)*H2635</f>
        <v>#N/A</v>
      </c>
      <c r="K2635" s="13">
        <f>IF(F2635="COD1",tarifas!$D$11*(SUMIFS($H$11:$H$8770,$F$11:$F$8770,"=COD1",$B$11:$B$8770,"="&amp;B2635)/COUNTIFS($F$11:$F$8770,"=COD1",$B$11:$B$8770,"="&amp;B2635))/COUNTIFS($A$11:$A$8770,"="&amp;A2635,$F$11:$F$8770,"=COD1"),0)</f>
        <v>0</v>
      </c>
      <c r="L2635" s="13" t="e">
        <f>(VLOOKUP(F2635,tarifas!$C$7:$D$10,2,FALSE)+tarifas!$D$21)*datos!H2635</f>
        <v>#N/A</v>
      </c>
      <c r="M2635">
        <v>212.43407000000002</v>
      </c>
      <c r="N2635" s="13" t="e">
        <f t="shared" si="368"/>
        <v>#N/A</v>
      </c>
      <c r="O2635">
        <f t="shared" si="369"/>
        <v>151.55387992197362</v>
      </c>
      <c r="P2635" s="12">
        <f t="shared" si="370"/>
        <v>0</v>
      </c>
      <c r="Q2635">
        <f t="shared" si="371"/>
        <v>60.880190078026402</v>
      </c>
      <c r="R2635">
        <f>$D$2*tarifas!$D$12/24</f>
        <v>1.4541666666666666</v>
      </c>
      <c r="S2635" t="e">
        <f>VLOOKUP(E2635&amp;" "&amp;F2635,tarifas!$A$13:$D$20,4,FALSE)*P2635</f>
        <v>#N/A</v>
      </c>
      <c r="T2635">
        <f>IF(F2635="COD1",tarifas!$D$11*(SUMIFS($P$11:$P$8770,$F$11:$F$8770,"=COD1",$B$11:$B$8770,"="&amp;B2635)/COUNTIFS($F$11:$F$8770,"=COD1",$B$11:$B$8770,"="&amp;B2635))/COUNTIFS($A$11:$A$8770,"="&amp;A2635,$F$11:$F$8770,"=COD1"),0)</f>
        <v>0</v>
      </c>
      <c r="U2635" t="e">
        <f>(VLOOKUP(F2635,tarifas!$C$7:$D$10,2,FALSE)+tarifas!$D$21)*datos!P2635</f>
        <v>#N/A</v>
      </c>
      <c r="V2635" t="e">
        <f t="shared" si="372"/>
        <v>#N/A</v>
      </c>
      <c r="W2635">
        <f t="shared" si="373"/>
        <v>0.65202683573566278</v>
      </c>
    </row>
    <row r="2636" spans="1:23" x14ac:dyDescent="0.25">
      <c r="A2636">
        <f t="shared" ref="A2636:A2699" si="375">DAYS360($C$11,C2636)</f>
        <v>109</v>
      </c>
      <c r="B2636">
        <f t="shared" ref="B2636:B2699" si="376">MONTH(C2636)</f>
        <v>4</v>
      </c>
      <c r="C2636" s="1">
        <f t="shared" si="374"/>
        <v>41749.374999993634</v>
      </c>
      <c r="D2636" s="7">
        <v>213.53030303030303</v>
      </c>
      <c r="E2636" s="7"/>
      <c r="G2636">
        <v>15.02</v>
      </c>
      <c r="H2636" s="12">
        <v>152.17034498057225</v>
      </c>
      <c r="I2636" s="13">
        <f>$D$2*tarifas!$D$12/24</f>
        <v>1.4541666666666666</v>
      </c>
      <c r="J2636" s="13" t="e">
        <f>VLOOKUP(E2636&amp;" "&amp;F2636,tarifas!$A$13:$D$20,4,FALSE)*H2636</f>
        <v>#N/A</v>
      </c>
      <c r="K2636" s="13">
        <f>IF(F2636="COD1",tarifas!$D$11*(SUMIFS($H$11:$H$8770,$F$11:$F$8770,"=COD1",$B$11:$B$8770,"="&amp;B2636)/COUNTIFS($F$11:$F$8770,"=COD1",$B$11:$B$8770,"="&amp;B2636))/COUNTIFS($A$11:$A$8770,"="&amp;A2636,$F$11:$F$8770,"=COD1"),0)</f>
        <v>0</v>
      </c>
      <c r="L2636" s="13" t="e">
        <f>(VLOOKUP(F2636,tarifas!$C$7:$D$10,2,FALSE)+tarifas!$D$21)*datos!H2636</f>
        <v>#N/A</v>
      </c>
      <c r="M2636">
        <v>261.26007999999996</v>
      </c>
      <c r="N2636" s="13" t="e">
        <f t="shared" ref="N2636:N2699" si="377">(I2636+J2636+K2636+L2636)*1.23</f>
        <v>#N/A</v>
      </c>
      <c r="O2636">
        <f t="shared" ref="O2636:O2699" si="378">IF(M2636&lt;H2636,M2636,H2636)</f>
        <v>152.17034498057225</v>
      </c>
      <c r="P2636" s="12">
        <f t="shared" ref="P2636:P2699" si="379">H2636-O2636</f>
        <v>0</v>
      </c>
      <c r="Q2636">
        <f t="shared" ref="Q2636:Q2699" si="380">IF(M2636&lt;H2636,0,M2636-H2636)</f>
        <v>109.08973501942771</v>
      </c>
      <c r="R2636">
        <f>$D$2*tarifas!$D$12/24</f>
        <v>1.4541666666666666</v>
      </c>
      <c r="S2636" t="e">
        <f>VLOOKUP(E2636&amp;" "&amp;F2636,tarifas!$A$13:$D$20,4,FALSE)*P2636</f>
        <v>#N/A</v>
      </c>
      <c r="T2636">
        <f>IF(F2636="COD1",tarifas!$D$11*(SUMIFS($P$11:$P$8770,$F$11:$F$8770,"=COD1",$B$11:$B$8770,"="&amp;B2636)/COUNTIFS($F$11:$F$8770,"=COD1",$B$11:$B$8770,"="&amp;B2636))/COUNTIFS($A$11:$A$8770,"="&amp;A2636,$F$11:$F$8770,"=COD1"),0)</f>
        <v>0</v>
      </c>
      <c r="U2636" t="e">
        <f>(VLOOKUP(F2636,tarifas!$C$7:$D$10,2,FALSE)+tarifas!$D$21)*datos!P2636</f>
        <v>#N/A</v>
      </c>
      <c r="V2636" t="e">
        <f t="shared" ref="V2636:V2699" si="381">(R2636+S2636+T2636+U2636)*1.23</f>
        <v>#N/A</v>
      </c>
      <c r="W2636">
        <f t="shared" ref="W2636:W2699" si="382">0.9*G2636/1000*Q2636</f>
        <v>1.4746750379926239</v>
      </c>
    </row>
    <row r="2637" spans="1:23" x14ac:dyDescent="0.25">
      <c r="A2637">
        <f t="shared" si="375"/>
        <v>109</v>
      </c>
      <c r="B2637">
        <f t="shared" si="376"/>
        <v>4</v>
      </c>
      <c r="C2637" s="1">
        <f t="shared" ref="C2637:C2700" si="383">+C2636+1/24</f>
        <v>41749.416666660298</v>
      </c>
      <c r="D2637" s="7">
        <v>257.31818181818181</v>
      </c>
      <c r="E2637" s="7"/>
      <c r="G2637">
        <v>17</v>
      </c>
      <c r="H2637" s="12">
        <v>151.14746024048156</v>
      </c>
      <c r="I2637" s="13">
        <f>$D$2*tarifas!$D$12/24</f>
        <v>1.4541666666666666</v>
      </c>
      <c r="J2637" s="13" t="e">
        <f>VLOOKUP(E2637&amp;" "&amp;F2637,tarifas!$A$13:$D$20,4,FALSE)*H2637</f>
        <v>#N/A</v>
      </c>
      <c r="K2637" s="13">
        <f>IF(F2637="COD1",tarifas!$D$11*(SUMIFS($H$11:$H$8770,$F$11:$F$8770,"=COD1",$B$11:$B$8770,"="&amp;B2637)/COUNTIFS($F$11:$F$8770,"=COD1",$B$11:$B$8770,"="&amp;B2637))/COUNTIFS($A$11:$A$8770,"="&amp;A2637,$F$11:$F$8770,"=COD1"),0)</f>
        <v>0</v>
      </c>
      <c r="L2637" s="13" t="e">
        <f>(VLOOKUP(F2637,tarifas!$C$7:$D$10,2,FALSE)+tarifas!$D$21)*datos!H2637</f>
        <v>#N/A</v>
      </c>
      <c r="M2637">
        <v>316.76515999999998</v>
      </c>
      <c r="N2637" s="13" t="e">
        <f t="shared" si="377"/>
        <v>#N/A</v>
      </c>
      <c r="O2637">
        <f t="shared" si="378"/>
        <v>151.14746024048156</v>
      </c>
      <c r="P2637" s="12">
        <f t="shared" si="379"/>
        <v>0</v>
      </c>
      <c r="Q2637">
        <f t="shared" si="380"/>
        <v>165.61769975951842</v>
      </c>
      <c r="R2637">
        <f>$D$2*tarifas!$D$12/24</f>
        <v>1.4541666666666666</v>
      </c>
      <c r="S2637" t="e">
        <f>VLOOKUP(E2637&amp;" "&amp;F2637,tarifas!$A$13:$D$20,4,FALSE)*P2637</f>
        <v>#N/A</v>
      </c>
      <c r="T2637">
        <f>IF(F2637="COD1",tarifas!$D$11*(SUMIFS($P$11:$P$8770,$F$11:$F$8770,"=COD1",$B$11:$B$8770,"="&amp;B2637)/COUNTIFS($F$11:$F$8770,"=COD1",$B$11:$B$8770,"="&amp;B2637))/COUNTIFS($A$11:$A$8770,"="&amp;A2637,$F$11:$F$8770,"=COD1"),0)</f>
        <v>0</v>
      </c>
      <c r="U2637" t="e">
        <f>(VLOOKUP(F2637,tarifas!$C$7:$D$10,2,FALSE)+tarifas!$D$21)*datos!P2637</f>
        <v>#N/A</v>
      </c>
      <c r="V2637" t="e">
        <f t="shared" si="381"/>
        <v>#N/A</v>
      </c>
      <c r="W2637">
        <f t="shared" si="382"/>
        <v>2.533950806320632</v>
      </c>
    </row>
    <row r="2638" spans="1:23" x14ac:dyDescent="0.25">
      <c r="A2638">
        <f t="shared" si="375"/>
        <v>109</v>
      </c>
      <c r="B2638">
        <f t="shared" si="376"/>
        <v>4</v>
      </c>
      <c r="C2638" s="1">
        <f t="shared" si="383"/>
        <v>41749.458333326962</v>
      </c>
      <c r="D2638" s="7">
        <v>329.69696969696969</v>
      </c>
      <c r="E2638" s="7"/>
      <c r="G2638">
        <v>15</v>
      </c>
      <c r="H2638" s="12">
        <v>153.02530838457886</v>
      </c>
      <c r="I2638" s="13">
        <f>$D$2*tarifas!$D$12/24</f>
        <v>1.4541666666666666</v>
      </c>
      <c r="J2638" s="13" t="e">
        <f>VLOOKUP(E2638&amp;" "&amp;F2638,tarifas!$A$13:$D$20,4,FALSE)*H2638</f>
        <v>#N/A</v>
      </c>
      <c r="K2638" s="13">
        <f>IF(F2638="COD1",tarifas!$D$11*(SUMIFS($H$11:$H$8770,$F$11:$F$8770,"=COD1",$B$11:$B$8770,"="&amp;B2638)/COUNTIFS($F$11:$F$8770,"=COD1",$B$11:$B$8770,"="&amp;B2638))/COUNTIFS($A$11:$A$8770,"="&amp;A2638,$F$11:$F$8770,"=COD1"),0)</f>
        <v>0</v>
      </c>
      <c r="L2638" s="13" t="e">
        <f>(VLOOKUP(F2638,tarifas!$C$7:$D$10,2,FALSE)+tarifas!$D$21)*datos!H2638</f>
        <v>#N/A</v>
      </c>
      <c r="M2638">
        <v>317.74031000000002</v>
      </c>
      <c r="N2638" s="13" t="e">
        <f t="shared" si="377"/>
        <v>#N/A</v>
      </c>
      <c r="O2638">
        <f t="shared" si="378"/>
        <v>153.02530838457886</v>
      </c>
      <c r="P2638" s="12">
        <f t="shared" si="379"/>
        <v>0</v>
      </c>
      <c r="Q2638">
        <f t="shared" si="380"/>
        <v>164.71500161542116</v>
      </c>
      <c r="R2638">
        <f>$D$2*tarifas!$D$12/24</f>
        <v>1.4541666666666666</v>
      </c>
      <c r="S2638" t="e">
        <f>VLOOKUP(E2638&amp;" "&amp;F2638,tarifas!$A$13:$D$20,4,FALSE)*P2638</f>
        <v>#N/A</v>
      </c>
      <c r="T2638">
        <f>IF(F2638="COD1",tarifas!$D$11*(SUMIFS($P$11:$P$8770,$F$11:$F$8770,"=COD1",$B$11:$B$8770,"="&amp;B2638)/COUNTIFS($F$11:$F$8770,"=COD1",$B$11:$B$8770,"="&amp;B2638))/COUNTIFS($A$11:$A$8770,"="&amp;A2638,$F$11:$F$8770,"=COD1"),0)</f>
        <v>0</v>
      </c>
      <c r="U2638" t="e">
        <f>(VLOOKUP(F2638,tarifas!$C$7:$D$10,2,FALSE)+tarifas!$D$21)*datos!P2638</f>
        <v>#N/A</v>
      </c>
      <c r="V2638" t="e">
        <f t="shared" si="381"/>
        <v>#N/A</v>
      </c>
      <c r="W2638">
        <f t="shared" si="382"/>
        <v>2.2236525218081855</v>
      </c>
    </row>
    <row r="2639" spans="1:23" x14ac:dyDescent="0.25">
      <c r="A2639">
        <f t="shared" si="375"/>
        <v>109</v>
      </c>
      <c r="B2639">
        <f t="shared" si="376"/>
        <v>4</v>
      </c>
      <c r="C2639" s="1">
        <f t="shared" si="383"/>
        <v>41749.499999993626</v>
      </c>
      <c r="D2639" s="7">
        <v>623.84848484848487</v>
      </c>
      <c r="E2639" s="7"/>
      <c r="G2639">
        <v>15.69</v>
      </c>
      <c r="H2639" s="12">
        <v>152.60550178959974</v>
      </c>
      <c r="I2639" s="13">
        <f>$D$2*tarifas!$D$12/24</f>
        <v>1.4541666666666666</v>
      </c>
      <c r="J2639" s="13" t="e">
        <f>VLOOKUP(E2639&amp;" "&amp;F2639,tarifas!$A$13:$D$20,4,FALSE)*H2639</f>
        <v>#N/A</v>
      </c>
      <c r="K2639" s="13">
        <f>IF(F2639="COD1",tarifas!$D$11*(SUMIFS($H$11:$H$8770,$F$11:$F$8770,"=COD1",$B$11:$B$8770,"="&amp;B2639)/COUNTIFS($F$11:$F$8770,"=COD1",$B$11:$B$8770,"="&amp;B2639))/COUNTIFS($A$11:$A$8770,"="&amp;A2639,$F$11:$F$8770,"=COD1"),0)</f>
        <v>0</v>
      </c>
      <c r="L2639" s="13" t="e">
        <f>(VLOOKUP(F2639,tarifas!$C$7:$D$10,2,FALSE)+tarifas!$D$21)*datos!H2639</f>
        <v>#N/A</v>
      </c>
      <c r="M2639">
        <v>481.74977000000001</v>
      </c>
      <c r="N2639" s="13" t="e">
        <f t="shared" si="377"/>
        <v>#N/A</v>
      </c>
      <c r="O2639">
        <f t="shared" si="378"/>
        <v>152.60550178959974</v>
      </c>
      <c r="P2639" s="12">
        <f t="shared" si="379"/>
        <v>0</v>
      </c>
      <c r="Q2639">
        <f t="shared" si="380"/>
        <v>329.14426821040024</v>
      </c>
      <c r="R2639">
        <f>$D$2*tarifas!$D$12/24</f>
        <v>1.4541666666666666</v>
      </c>
      <c r="S2639" t="e">
        <f>VLOOKUP(E2639&amp;" "&amp;F2639,tarifas!$A$13:$D$20,4,FALSE)*P2639</f>
        <v>#N/A</v>
      </c>
      <c r="T2639">
        <f>IF(F2639="COD1",tarifas!$D$11*(SUMIFS($P$11:$P$8770,$F$11:$F$8770,"=COD1",$B$11:$B$8770,"="&amp;B2639)/COUNTIFS($F$11:$F$8770,"=COD1",$B$11:$B$8770,"="&amp;B2639))/COUNTIFS($A$11:$A$8770,"="&amp;A2639,$F$11:$F$8770,"=COD1"),0)</f>
        <v>0</v>
      </c>
      <c r="U2639" t="e">
        <f>(VLOOKUP(F2639,tarifas!$C$7:$D$10,2,FALSE)+tarifas!$D$21)*datos!P2639</f>
        <v>#N/A</v>
      </c>
      <c r="V2639" t="e">
        <f t="shared" si="381"/>
        <v>#N/A</v>
      </c>
      <c r="W2639">
        <f t="shared" si="382"/>
        <v>4.6478462113990622</v>
      </c>
    </row>
    <row r="2640" spans="1:23" x14ac:dyDescent="0.25">
      <c r="A2640">
        <f t="shared" si="375"/>
        <v>109</v>
      </c>
      <c r="B2640">
        <f t="shared" si="376"/>
        <v>4</v>
      </c>
      <c r="C2640" s="1">
        <f t="shared" si="383"/>
        <v>41749.541666660291</v>
      </c>
      <c r="D2640" s="7">
        <v>657.33333333333348</v>
      </c>
      <c r="E2640" s="7"/>
      <c r="G2640">
        <v>14.01</v>
      </c>
      <c r="H2640" s="12">
        <v>153.34019101786996</v>
      </c>
      <c r="I2640" s="13">
        <f>$D$2*tarifas!$D$12/24</f>
        <v>1.4541666666666666</v>
      </c>
      <c r="J2640" s="13" t="e">
        <f>VLOOKUP(E2640&amp;" "&amp;F2640,tarifas!$A$13:$D$20,4,FALSE)*H2640</f>
        <v>#N/A</v>
      </c>
      <c r="K2640" s="13">
        <f>IF(F2640="COD1",tarifas!$D$11*(SUMIFS($H$11:$H$8770,$F$11:$F$8770,"=COD1",$B$11:$B$8770,"="&amp;B2640)/COUNTIFS($F$11:$F$8770,"=COD1",$B$11:$B$8770,"="&amp;B2640))/COUNTIFS($A$11:$A$8770,"="&amp;A2640,$F$11:$F$8770,"=COD1"),0)</f>
        <v>0</v>
      </c>
      <c r="L2640" s="13" t="e">
        <f>(VLOOKUP(F2640,tarifas!$C$7:$D$10,2,FALSE)+tarifas!$D$21)*datos!H2640</f>
        <v>#N/A</v>
      </c>
      <c r="M2640">
        <v>430.21015</v>
      </c>
      <c r="N2640" s="13" t="e">
        <f t="shared" si="377"/>
        <v>#N/A</v>
      </c>
      <c r="O2640">
        <f t="shared" si="378"/>
        <v>153.34019101786996</v>
      </c>
      <c r="P2640" s="12">
        <f t="shared" si="379"/>
        <v>0</v>
      </c>
      <c r="Q2640">
        <f t="shared" si="380"/>
        <v>276.86995898213002</v>
      </c>
      <c r="R2640">
        <f>$D$2*tarifas!$D$12/24</f>
        <v>1.4541666666666666</v>
      </c>
      <c r="S2640" t="e">
        <f>VLOOKUP(E2640&amp;" "&amp;F2640,tarifas!$A$13:$D$20,4,FALSE)*P2640</f>
        <v>#N/A</v>
      </c>
      <c r="T2640">
        <f>IF(F2640="COD1",tarifas!$D$11*(SUMIFS($P$11:$P$8770,$F$11:$F$8770,"=COD1",$B$11:$B$8770,"="&amp;B2640)/COUNTIFS($F$11:$F$8770,"=COD1",$B$11:$B$8770,"="&amp;B2640))/COUNTIFS($A$11:$A$8770,"="&amp;A2640,$F$11:$F$8770,"=COD1"),0)</f>
        <v>0</v>
      </c>
      <c r="U2640" t="e">
        <f>(VLOOKUP(F2640,tarifas!$C$7:$D$10,2,FALSE)+tarifas!$D$21)*datos!P2640</f>
        <v>#N/A</v>
      </c>
      <c r="V2640" t="e">
        <f t="shared" si="381"/>
        <v>#N/A</v>
      </c>
      <c r="W2640">
        <f t="shared" si="382"/>
        <v>3.4910533128056773</v>
      </c>
    </row>
    <row r="2641" spans="1:23" x14ac:dyDescent="0.25">
      <c r="A2641">
        <f t="shared" si="375"/>
        <v>109</v>
      </c>
      <c r="B2641">
        <f t="shared" si="376"/>
        <v>4</v>
      </c>
      <c r="C2641" s="1">
        <f t="shared" si="383"/>
        <v>41749.583333326955</v>
      </c>
      <c r="D2641" s="7">
        <v>649.86363636363637</v>
      </c>
      <c r="E2641" s="7"/>
      <c r="G2641">
        <v>12</v>
      </c>
      <c r="H2641" s="12">
        <v>155.75018748000832</v>
      </c>
      <c r="I2641" s="13">
        <f>$D$2*tarifas!$D$12/24</f>
        <v>1.4541666666666666</v>
      </c>
      <c r="J2641" s="13" t="e">
        <f>VLOOKUP(E2641&amp;" "&amp;F2641,tarifas!$A$13:$D$20,4,FALSE)*H2641</f>
        <v>#N/A</v>
      </c>
      <c r="K2641" s="13">
        <f>IF(F2641="COD1",tarifas!$D$11*(SUMIFS($H$11:$H$8770,$F$11:$F$8770,"=COD1",$B$11:$B$8770,"="&amp;B2641)/COUNTIFS($F$11:$F$8770,"=COD1",$B$11:$B$8770,"="&amp;B2641))/COUNTIFS($A$11:$A$8770,"="&amp;A2641,$F$11:$F$8770,"=COD1"),0)</f>
        <v>0</v>
      </c>
      <c r="L2641" s="13" t="e">
        <f>(VLOOKUP(F2641,tarifas!$C$7:$D$10,2,FALSE)+tarifas!$D$21)*datos!H2641</f>
        <v>#N/A</v>
      </c>
      <c r="M2641">
        <v>339.72578000000004</v>
      </c>
      <c r="N2641" s="13" t="e">
        <f t="shared" si="377"/>
        <v>#N/A</v>
      </c>
      <c r="O2641">
        <f t="shared" si="378"/>
        <v>155.75018748000832</v>
      </c>
      <c r="P2641" s="12">
        <f t="shared" si="379"/>
        <v>0</v>
      </c>
      <c r="Q2641">
        <f t="shared" si="380"/>
        <v>183.97559251999172</v>
      </c>
      <c r="R2641">
        <f>$D$2*tarifas!$D$12/24</f>
        <v>1.4541666666666666</v>
      </c>
      <c r="S2641" t="e">
        <f>VLOOKUP(E2641&amp;" "&amp;F2641,tarifas!$A$13:$D$20,4,FALSE)*P2641</f>
        <v>#N/A</v>
      </c>
      <c r="T2641">
        <f>IF(F2641="COD1",tarifas!$D$11*(SUMIFS($P$11:$P$8770,$F$11:$F$8770,"=COD1",$B$11:$B$8770,"="&amp;B2641)/COUNTIFS($F$11:$F$8770,"=COD1",$B$11:$B$8770,"="&amp;B2641))/COUNTIFS($A$11:$A$8770,"="&amp;A2641,$F$11:$F$8770,"=COD1"),0)</f>
        <v>0</v>
      </c>
      <c r="U2641" t="e">
        <f>(VLOOKUP(F2641,tarifas!$C$7:$D$10,2,FALSE)+tarifas!$D$21)*datos!P2641</f>
        <v>#N/A</v>
      </c>
      <c r="V2641" t="e">
        <f t="shared" si="381"/>
        <v>#N/A</v>
      </c>
      <c r="W2641">
        <f t="shared" si="382"/>
        <v>1.9869363992159106</v>
      </c>
    </row>
    <row r="2642" spans="1:23" x14ac:dyDescent="0.25">
      <c r="A2642">
        <f t="shared" si="375"/>
        <v>109</v>
      </c>
      <c r="B2642">
        <f t="shared" si="376"/>
        <v>4</v>
      </c>
      <c r="C2642" s="1">
        <f t="shared" si="383"/>
        <v>41749.624999993619</v>
      </c>
      <c r="D2642" s="7">
        <v>307.80303030303037</v>
      </c>
      <c r="E2642" s="7"/>
      <c r="G2642">
        <v>11.5</v>
      </c>
      <c r="H2642" s="12">
        <v>161.12171309425449</v>
      </c>
      <c r="I2642" s="13">
        <f>$D$2*tarifas!$D$12/24</f>
        <v>1.4541666666666666</v>
      </c>
      <c r="J2642" s="13" t="e">
        <f>VLOOKUP(E2642&amp;" "&amp;F2642,tarifas!$A$13:$D$20,4,FALSE)*H2642</f>
        <v>#N/A</v>
      </c>
      <c r="K2642" s="13">
        <f>IF(F2642="COD1",tarifas!$D$11*(SUMIFS($H$11:$H$8770,$F$11:$F$8770,"=COD1",$B$11:$B$8770,"="&amp;B2642)/COUNTIFS($F$11:$F$8770,"=COD1",$B$11:$B$8770,"="&amp;B2642))/COUNTIFS($A$11:$A$8770,"="&amp;A2642,$F$11:$F$8770,"=COD1"),0)</f>
        <v>0</v>
      </c>
      <c r="L2642" s="13" t="e">
        <f>(VLOOKUP(F2642,tarifas!$C$7:$D$10,2,FALSE)+tarifas!$D$21)*datos!H2642</f>
        <v>#N/A</v>
      </c>
      <c r="M2642">
        <v>261.03095999999999</v>
      </c>
      <c r="N2642" s="13" t="e">
        <f t="shared" si="377"/>
        <v>#N/A</v>
      </c>
      <c r="O2642">
        <f t="shared" si="378"/>
        <v>161.12171309425449</v>
      </c>
      <c r="P2642" s="12">
        <f t="shared" si="379"/>
        <v>0</v>
      </c>
      <c r="Q2642">
        <f t="shared" si="380"/>
        <v>99.909246905745505</v>
      </c>
      <c r="R2642">
        <f>$D$2*tarifas!$D$12/24</f>
        <v>1.4541666666666666</v>
      </c>
      <c r="S2642" t="e">
        <f>VLOOKUP(E2642&amp;" "&amp;F2642,tarifas!$A$13:$D$20,4,FALSE)*P2642</f>
        <v>#N/A</v>
      </c>
      <c r="T2642">
        <f>IF(F2642="COD1",tarifas!$D$11*(SUMIFS($P$11:$P$8770,$F$11:$F$8770,"=COD1",$B$11:$B$8770,"="&amp;B2642)/COUNTIFS($F$11:$F$8770,"=COD1",$B$11:$B$8770,"="&amp;B2642))/COUNTIFS($A$11:$A$8770,"="&amp;A2642,$F$11:$F$8770,"=COD1"),0)</f>
        <v>0</v>
      </c>
      <c r="U2642" t="e">
        <f>(VLOOKUP(F2642,tarifas!$C$7:$D$10,2,FALSE)+tarifas!$D$21)*datos!P2642</f>
        <v>#N/A</v>
      </c>
      <c r="V2642" t="e">
        <f t="shared" si="381"/>
        <v>#N/A</v>
      </c>
      <c r="W2642">
        <f t="shared" si="382"/>
        <v>1.0340607054744659</v>
      </c>
    </row>
    <row r="2643" spans="1:23" x14ac:dyDescent="0.25">
      <c r="A2643">
        <f t="shared" si="375"/>
        <v>109</v>
      </c>
      <c r="B2643">
        <f t="shared" si="376"/>
        <v>4</v>
      </c>
      <c r="C2643" s="1">
        <f t="shared" si="383"/>
        <v>41749.666666660283</v>
      </c>
      <c r="D2643" s="7">
        <v>389.71212121212125</v>
      </c>
      <c r="E2643" s="7"/>
      <c r="G2643">
        <v>12</v>
      </c>
      <c r="H2643" s="12">
        <v>169.86343231833186</v>
      </c>
      <c r="I2643" s="13">
        <f>$D$2*tarifas!$D$12/24</f>
        <v>1.4541666666666666</v>
      </c>
      <c r="J2643" s="13" t="e">
        <f>VLOOKUP(E2643&amp;" "&amp;F2643,tarifas!$A$13:$D$20,4,FALSE)*H2643</f>
        <v>#N/A</v>
      </c>
      <c r="K2643" s="13">
        <f>IF(F2643="COD1",tarifas!$D$11*(SUMIFS($H$11:$H$8770,$F$11:$F$8770,"=COD1",$B$11:$B$8770,"="&amp;B2643)/COUNTIFS($F$11:$F$8770,"=COD1",$B$11:$B$8770,"="&amp;B2643))/COUNTIFS($A$11:$A$8770,"="&amp;A2643,$F$11:$F$8770,"=COD1"),0)</f>
        <v>0</v>
      </c>
      <c r="L2643" s="13" t="e">
        <f>(VLOOKUP(F2643,tarifas!$C$7:$D$10,2,FALSE)+tarifas!$D$21)*datos!H2643</f>
        <v>#N/A</v>
      </c>
      <c r="M2643">
        <v>192.46910999999997</v>
      </c>
      <c r="N2643" s="13" t="e">
        <f t="shared" si="377"/>
        <v>#N/A</v>
      </c>
      <c r="O2643">
        <f t="shared" si="378"/>
        <v>169.86343231833186</v>
      </c>
      <c r="P2643" s="12">
        <f t="shared" si="379"/>
        <v>0</v>
      </c>
      <c r="Q2643">
        <f t="shared" si="380"/>
        <v>22.605677681668112</v>
      </c>
      <c r="R2643">
        <f>$D$2*tarifas!$D$12/24</f>
        <v>1.4541666666666666</v>
      </c>
      <c r="S2643" t="e">
        <f>VLOOKUP(E2643&amp;" "&amp;F2643,tarifas!$A$13:$D$20,4,FALSE)*P2643</f>
        <v>#N/A</v>
      </c>
      <c r="T2643">
        <f>IF(F2643="COD1",tarifas!$D$11*(SUMIFS($P$11:$P$8770,$F$11:$F$8770,"=COD1",$B$11:$B$8770,"="&amp;B2643)/COUNTIFS($F$11:$F$8770,"=COD1",$B$11:$B$8770,"="&amp;B2643))/COUNTIFS($A$11:$A$8770,"="&amp;A2643,$F$11:$F$8770,"=COD1"),0)</f>
        <v>0</v>
      </c>
      <c r="U2643" t="e">
        <f>(VLOOKUP(F2643,tarifas!$C$7:$D$10,2,FALSE)+tarifas!$D$21)*datos!P2643</f>
        <v>#N/A</v>
      </c>
      <c r="V2643" t="e">
        <f t="shared" si="381"/>
        <v>#N/A</v>
      </c>
      <c r="W2643">
        <f t="shared" si="382"/>
        <v>0.24414131896201563</v>
      </c>
    </row>
    <row r="2644" spans="1:23" x14ac:dyDescent="0.25">
      <c r="A2644">
        <f t="shared" si="375"/>
        <v>109</v>
      </c>
      <c r="B2644">
        <f t="shared" si="376"/>
        <v>4</v>
      </c>
      <c r="C2644" s="1">
        <f t="shared" si="383"/>
        <v>41749.708333326947</v>
      </c>
      <c r="D2644" s="7">
        <v>293.37878787878788</v>
      </c>
      <c r="E2644" s="7"/>
      <c r="G2644">
        <v>16.03</v>
      </c>
      <c r="H2644" s="12">
        <v>170.93412122236705</v>
      </c>
      <c r="I2644" s="13">
        <f>$D$2*tarifas!$D$12/24</f>
        <v>1.4541666666666666</v>
      </c>
      <c r="J2644" s="13" t="e">
        <f>VLOOKUP(E2644&amp;" "&amp;F2644,tarifas!$A$13:$D$20,4,FALSE)*H2644</f>
        <v>#N/A</v>
      </c>
      <c r="K2644" s="13">
        <f>IF(F2644="COD1",tarifas!$D$11*(SUMIFS($H$11:$H$8770,$F$11:$F$8770,"=COD1",$B$11:$B$8770,"="&amp;B2644)/COUNTIFS($F$11:$F$8770,"=COD1",$B$11:$B$8770,"="&amp;B2644))/COUNTIFS($A$11:$A$8770,"="&amp;A2644,$F$11:$F$8770,"=COD1"),0)</f>
        <v>0</v>
      </c>
      <c r="L2644" s="13" t="e">
        <f>(VLOOKUP(F2644,tarifas!$C$7:$D$10,2,FALSE)+tarifas!$D$21)*datos!H2644</f>
        <v>#N/A</v>
      </c>
      <c r="M2644">
        <v>66.110919999999993</v>
      </c>
      <c r="N2644" s="13" t="e">
        <f t="shared" si="377"/>
        <v>#N/A</v>
      </c>
      <c r="O2644">
        <f t="shared" si="378"/>
        <v>66.110919999999993</v>
      </c>
      <c r="P2644" s="12">
        <f t="shared" si="379"/>
        <v>104.82320122236706</v>
      </c>
      <c r="Q2644">
        <f t="shared" si="380"/>
        <v>0</v>
      </c>
      <c r="R2644">
        <f>$D$2*tarifas!$D$12/24</f>
        <v>1.4541666666666666</v>
      </c>
      <c r="S2644" t="e">
        <f>VLOOKUP(E2644&amp;" "&amp;F2644,tarifas!$A$13:$D$20,4,FALSE)*P2644</f>
        <v>#N/A</v>
      </c>
      <c r="T2644">
        <f>IF(F2644="COD1",tarifas!$D$11*(SUMIFS($P$11:$P$8770,$F$11:$F$8770,"=COD1",$B$11:$B$8770,"="&amp;B2644)/COUNTIFS($F$11:$F$8770,"=COD1",$B$11:$B$8770,"="&amp;B2644))/COUNTIFS($A$11:$A$8770,"="&amp;A2644,$F$11:$F$8770,"=COD1"),0)</f>
        <v>0</v>
      </c>
      <c r="U2644" t="e">
        <f>(VLOOKUP(F2644,tarifas!$C$7:$D$10,2,FALSE)+tarifas!$D$21)*datos!P2644</f>
        <v>#N/A</v>
      </c>
      <c r="V2644" t="e">
        <f t="shared" si="381"/>
        <v>#N/A</v>
      </c>
      <c r="W2644">
        <f t="shared" si="382"/>
        <v>0</v>
      </c>
    </row>
    <row r="2645" spans="1:23" x14ac:dyDescent="0.25">
      <c r="A2645">
        <f t="shared" si="375"/>
        <v>109</v>
      </c>
      <c r="B2645">
        <f t="shared" si="376"/>
        <v>4</v>
      </c>
      <c r="C2645" s="1">
        <f t="shared" si="383"/>
        <v>41749.749999993612</v>
      </c>
      <c r="D2645" s="7">
        <v>57.439393939393945</v>
      </c>
      <c r="E2645" s="7"/>
      <c r="G2645">
        <v>19</v>
      </c>
      <c r="H2645" s="12">
        <v>165.15316483302627</v>
      </c>
      <c r="I2645" s="13">
        <f>$D$2*tarifas!$D$12/24</f>
        <v>1.4541666666666666</v>
      </c>
      <c r="J2645" s="13" t="e">
        <f>VLOOKUP(E2645&amp;" "&amp;F2645,tarifas!$A$13:$D$20,4,FALSE)*H2645</f>
        <v>#N/A</v>
      </c>
      <c r="K2645" s="13">
        <f>IF(F2645="COD1",tarifas!$D$11*(SUMIFS($H$11:$H$8770,$F$11:$F$8770,"=COD1",$B$11:$B$8770,"="&amp;B2645)/COUNTIFS($F$11:$F$8770,"=COD1",$B$11:$B$8770,"="&amp;B2645))/COUNTIFS($A$11:$A$8770,"="&amp;A2645,$F$11:$F$8770,"=COD1"),0)</f>
        <v>0</v>
      </c>
      <c r="L2645" s="13" t="e">
        <f>(VLOOKUP(F2645,tarifas!$C$7:$D$10,2,FALSE)+tarifas!$D$21)*datos!H2645</f>
        <v>#N/A</v>
      </c>
      <c r="M2645">
        <v>3.5602499999999999</v>
      </c>
      <c r="N2645" s="13" t="e">
        <f t="shared" si="377"/>
        <v>#N/A</v>
      </c>
      <c r="O2645">
        <f t="shared" si="378"/>
        <v>3.5602499999999999</v>
      </c>
      <c r="P2645" s="12">
        <f t="shared" si="379"/>
        <v>161.59291483302627</v>
      </c>
      <c r="Q2645">
        <f t="shared" si="380"/>
        <v>0</v>
      </c>
      <c r="R2645">
        <f>$D$2*tarifas!$D$12/24</f>
        <v>1.4541666666666666</v>
      </c>
      <c r="S2645" t="e">
        <f>VLOOKUP(E2645&amp;" "&amp;F2645,tarifas!$A$13:$D$20,4,FALSE)*P2645</f>
        <v>#N/A</v>
      </c>
      <c r="T2645">
        <f>IF(F2645="COD1",tarifas!$D$11*(SUMIFS($P$11:$P$8770,$F$11:$F$8770,"=COD1",$B$11:$B$8770,"="&amp;B2645)/COUNTIFS($F$11:$F$8770,"=COD1",$B$11:$B$8770,"="&amp;B2645))/COUNTIFS($A$11:$A$8770,"="&amp;A2645,$F$11:$F$8770,"=COD1"),0)</f>
        <v>0</v>
      </c>
      <c r="U2645" t="e">
        <f>(VLOOKUP(F2645,tarifas!$C$7:$D$10,2,FALSE)+tarifas!$D$21)*datos!P2645</f>
        <v>#N/A</v>
      </c>
      <c r="V2645" t="e">
        <f t="shared" si="381"/>
        <v>#N/A</v>
      </c>
      <c r="W2645">
        <f t="shared" si="382"/>
        <v>0</v>
      </c>
    </row>
    <row r="2646" spans="1:23" x14ac:dyDescent="0.25">
      <c r="A2646">
        <f t="shared" si="375"/>
        <v>109</v>
      </c>
      <c r="B2646">
        <f t="shared" si="376"/>
        <v>4</v>
      </c>
      <c r="C2646" s="1">
        <f t="shared" si="383"/>
        <v>41749.791666660276</v>
      </c>
      <c r="D2646" s="7">
        <v>4.3787878787878798</v>
      </c>
      <c r="E2646" s="7"/>
      <c r="G2646">
        <v>28.1</v>
      </c>
      <c r="H2646" s="12">
        <v>177.97063196564341</v>
      </c>
      <c r="I2646" s="13">
        <f>$D$2*tarifas!$D$12/24</f>
        <v>1.4541666666666666</v>
      </c>
      <c r="J2646" s="13" t="e">
        <f>VLOOKUP(E2646&amp;" "&amp;F2646,tarifas!$A$13:$D$20,4,FALSE)*H2646</f>
        <v>#N/A</v>
      </c>
      <c r="K2646" s="13">
        <f>IF(F2646="COD1",tarifas!$D$11*(SUMIFS($H$11:$H$8770,$F$11:$F$8770,"=COD1",$B$11:$B$8770,"="&amp;B2646)/COUNTIFS($F$11:$F$8770,"=COD1",$B$11:$B$8770,"="&amp;B2646))/COUNTIFS($A$11:$A$8770,"="&amp;A2646,$F$11:$F$8770,"=COD1"),0)</f>
        <v>0</v>
      </c>
      <c r="L2646" s="13" t="e">
        <f>(VLOOKUP(F2646,tarifas!$C$7:$D$10,2,FALSE)+tarifas!$D$21)*datos!H2646</f>
        <v>#N/A</v>
      </c>
      <c r="M2646">
        <v>0</v>
      </c>
      <c r="N2646" s="13" t="e">
        <f t="shared" si="377"/>
        <v>#N/A</v>
      </c>
      <c r="O2646">
        <f t="shared" si="378"/>
        <v>0</v>
      </c>
      <c r="P2646" s="12">
        <f t="shared" si="379"/>
        <v>177.97063196564341</v>
      </c>
      <c r="Q2646">
        <f t="shared" si="380"/>
        <v>0</v>
      </c>
      <c r="R2646">
        <f>$D$2*tarifas!$D$12/24</f>
        <v>1.4541666666666666</v>
      </c>
      <c r="S2646" t="e">
        <f>VLOOKUP(E2646&amp;" "&amp;F2646,tarifas!$A$13:$D$20,4,FALSE)*P2646</f>
        <v>#N/A</v>
      </c>
      <c r="T2646">
        <f>IF(F2646="COD1",tarifas!$D$11*(SUMIFS($P$11:$P$8770,$F$11:$F$8770,"=COD1",$B$11:$B$8770,"="&amp;B2646)/COUNTIFS($F$11:$F$8770,"=COD1",$B$11:$B$8770,"="&amp;B2646))/COUNTIFS($A$11:$A$8770,"="&amp;A2646,$F$11:$F$8770,"=COD1"),0)</f>
        <v>0</v>
      </c>
      <c r="U2646" t="e">
        <f>(VLOOKUP(F2646,tarifas!$C$7:$D$10,2,FALSE)+tarifas!$D$21)*datos!P2646</f>
        <v>#N/A</v>
      </c>
      <c r="V2646" t="e">
        <f t="shared" si="381"/>
        <v>#N/A</v>
      </c>
      <c r="W2646">
        <f t="shared" si="382"/>
        <v>0</v>
      </c>
    </row>
    <row r="2647" spans="1:23" x14ac:dyDescent="0.25">
      <c r="A2647">
        <f t="shared" si="375"/>
        <v>109</v>
      </c>
      <c r="B2647">
        <f t="shared" si="376"/>
        <v>4</v>
      </c>
      <c r="C2647" s="1">
        <f t="shared" si="383"/>
        <v>41749.83333332694</v>
      </c>
      <c r="D2647" s="7">
        <v>0</v>
      </c>
      <c r="E2647" s="7"/>
      <c r="G2647">
        <v>37.340000000000003</v>
      </c>
      <c r="H2647" s="12">
        <v>180.53472918601588</v>
      </c>
      <c r="I2647" s="13">
        <f>$D$2*tarifas!$D$12/24</f>
        <v>1.4541666666666666</v>
      </c>
      <c r="J2647" s="13" t="e">
        <f>VLOOKUP(E2647&amp;" "&amp;F2647,tarifas!$A$13:$D$20,4,FALSE)*H2647</f>
        <v>#N/A</v>
      </c>
      <c r="K2647" s="13">
        <f>IF(F2647="COD1",tarifas!$D$11*(SUMIFS($H$11:$H$8770,$F$11:$F$8770,"=COD1",$B$11:$B$8770,"="&amp;B2647)/COUNTIFS($F$11:$F$8770,"=COD1",$B$11:$B$8770,"="&amp;B2647))/COUNTIFS($A$11:$A$8770,"="&amp;A2647,$F$11:$F$8770,"=COD1"),0)</f>
        <v>0</v>
      </c>
      <c r="L2647" s="13" t="e">
        <f>(VLOOKUP(F2647,tarifas!$C$7:$D$10,2,FALSE)+tarifas!$D$21)*datos!H2647</f>
        <v>#N/A</v>
      </c>
      <c r="M2647">
        <v>0</v>
      </c>
      <c r="N2647" s="13" t="e">
        <f t="shared" si="377"/>
        <v>#N/A</v>
      </c>
      <c r="O2647">
        <f t="shared" si="378"/>
        <v>0</v>
      </c>
      <c r="P2647" s="12">
        <f t="shared" si="379"/>
        <v>180.53472918601588</v>
      </c>
      <c r="Q2647">
        <f t="shared" si="380"/>
        <v>0</v>
      </c>
      <c r="R2647">
        <f>$D$2*tarifas!$D$12/24</f>
        <v>1.4541666666666666</v>
      </c>
      <c r="S2647" t="e">
        <f>VLOOKUP(E2647&amp;" "&amp;F2647,tarifas!$A$13:$D$20,4,FALSE)*P2647</f>
        <v>#N/A</v>
      </c>
      <c r="T2647">
        <f>IF(F2647="COD1",tarifas!$D$11*(SUMIFS($P$11:$P$8770,$F$11:$F$8770,"=COD1",$B$11:$B$8770,"="&amp;B2647)/COUNTIFS($F$11:$F$8770,"=COD1",$B$11:$B$8770,"="&amp;B2647))/COUNTIFS($A$11:$A$8770,"="&amp;A2647,$F$11:$F$8770,"=COD1"),0)</f>
        <v>0</v>
      </c>
      <c r="U2647" t="e">
        <f>(VLOOKUP(F2647,tarifas!$C$7:$D$10,2,FALSE)+tarifas!$D$21)*datos!P2647</f>
        <v>#N/A</v>
      </c>
      <c r="V2647" t="e">
        <f t="shared" si="381"/>
        <v>#N/A</v>
      </c>
      <c r="W2647">
        <f t="shared" si="382"/>
        <v>0</v>
      </c>
    </row>
    <row r="2648" spans="1:23" x14ac:dyDescent="0.25">
      <c r="A2648">
        <f t="shared" si="375"/>
        <v>109</v>
      </c>
      <c r="B2648">
        <f t="shared" si="376"/>
        <v>4</v>
      </c>
      <c r="C2648" s="1">
        <f t="shared" si="383"/>
        <v>41749.874999993604</v>
      </c>
      <c r="D2648" s="7">
        <v>0</v>
      </c>
      <c r="E2648" s="7"/>
      <c r="G2648">
        <v>39.200000000000003</v>
      </c>
      <c r="H2648" s="12">
        <v>181.51167735385795</v>
      </c>
      <c r="I2648" s="13">
        <f>$D$2*tarifas!$D$12/24</f>
        <v>1.4541666666666666</v>
      </c>
      <c r="J2648" s="13" t="e">
        <f>VLOOKUP(E2648&amp;" "&amp;F2648,tarifas!$A$13:$D$20,4,FALSE)*H2648</f>
        <v>#N/A</v>
      </c>
      <c r="K2648" s="13">
        <f>IF(F2648="COD1",tarifas!$D$11*(SUMIFS($H$11:$H$8770,$F$11:$F$8770,"=COD1",$B$11:$B$8770,"="&amp;B2648)/COUNTIFS($F$11:$F$8770,"=COD1",$B$11:$B$8770,"="&amp;B2648))/COUNTIFS($A$11:$A$8770,"="&amp;A2648,$F$11:$F$8770,"=COD1"),0)</f>
        <v>0</v>
      </c>
      <c r="L2648" s="13" t="e">
        <f>(VLOOKUP(F2648,tarifas!$C$7:$D$10,2,FALSE)+tarifas!$D$21)*datos!H2648</f>
        <v>#N/A</v>
      </c>
      <c r="M2648">
        <v>0</v>
      </c>
      <c r="N2648" s="13" t="e">
        <f t="shared" si="377"/>
        <v>#N/A</v>
      </c>
      <c r="O2648">
        <f t="shared" si="378"/>
        <v>0</v>
      </c>
      <c r="P2648" s="12">
        <f t="shared" si="379"/>
        <v>181.51167735385795</v>
      </c>
      <c r="Q2648">
        <f t="shared" si="380"/>
        <v>0</v>
      </c>
      <c r="R2648">
        <f>$D$2*tarifas!$D$12/24</f>
        <v>1.4541666666666666</v>
      </c>
      <c r="S2648" t="e">
        <f>VLOOKUP(E2648&amp;" "&amp;F2648,tarifas!$A$13:$D$20,4,FALSE)*P2648</f>
        <v>#N/A</v>
      </c>
      <c r="T2648">
        <f>IF(F2648="COD1",tarifas!$D$11*(SUMIFS($P$11:$P$8770,$F$11:$F$8770,"=COD1",$B$11:$B$8770,"="&amp;B2648)/COUNTIFS($F$11:$F$8770,"=COD1",$B$11:$B$8770,"="&amp;B2648))/COUNTIFS($A$11:$A$8770,"="&amp;A2648,$F$11:$F$8770,"=COD1"),0)</f>
        <v>0</v>
      </c>
      <c r="U2648" t="e">
        <f>(VLOOKUP(F2648,tarifas!$C$7:$D$10,2,FALSE)+tarifas!$D$21)*datos!P2648</f>
        <v>#N/A</v>
      </c>
      <c r="V2648" t="e">
        <f t="shared" si="381"/>
        <v>#N/A</v>
      </c>
      <c r="W2648">
        <f t="shared" si="382"/>
        <v>0</v>
      </c>
    </row>
    <row r="2649" spans="1:23" x14ac:dyDescent="0.25">
      <c r="A2649">
        <f t="shared" si="375"/>
        <v>109</v>
      </c>
      <c r="B2649">
        <f t="shared" si="376"/>
        <v>4</v>
      </c>
      <c r="C2649" s="1">
        <f t="shared" si="383"/>
        <v>41749.916666660269</v>
      </c>
      <c r="D2649" s="7">
        <v>0</v>
      </c>
      <c r="E2649" s="7"/>
      <c r="G2649">
        <v>35.1</v>
      </c>
      <c r="H2649" s="12">
        <v>181.14720544231457</v>
      </c>
      <c r="I2649" s="13">
        <f>$D$2*tarifas!$D$12/24</f>
        <v>1.4541666666666666</v>
      </c>
      <c r="J2649" s="13" t="e">
        <f>VLOOKUP(E2649&amp;" "&amp;F2649,tarifas!$A$13:$D$20,4,FALSE)*H2649</f>
        <v>#N/A</v>
      </c>
      <c r="K2649" s="13">
        <f>IF(F2649="COD1",tarifas!$D$11*(SUMIFS($H$11:$H$8770,$F$11:$F$8770,"=COD1",$B$11:$B$8770,"="&amp;B2649)/COUNTIFS($F$11:$F$8770,"=COD1",$B$11:$B$8770,"="&amp;B2649))/COUNTIFS($A$11:$A$8770,"="&amp;A2649,$F$11:$F$8770,"=COD1"),0)</f>
        <v>0</v>
      </c>
      <c r="L2649" s="13" t="e">
        <f>(VLOOKUP(F2649,tarifas!$C$7:$D$10,2,FALSE)+tarifas!$D$21)*datos!H2649</f>
        <v>#N/A</v>
      </c>
      <c r="M2649">
        <v>0</v>
      </c>
      <c r="N2649" s="13" t="e">
        <f t="shared" si="377"/>
        <v>#N/A</v>
      </c>
      <c r="O2649">
        <f t="shared" si="378"/>
        <v>0</v>
      </c>
      <c r="P2649" s="12">
        <f t="shared" si="379"/>
        <v>181.14720544231457</v>
      </c>
      <c r="Q2649">
        <f t="shared" si="380"/>
        <v>0</v>
      </c>
      <c r="R2649">
        <f>$D$2*tarifas!$D$12/24</f>
        <v>1.4541666666666666</v>
      </c>
      <c r="S2649" t="e">
        <f>VLOOKUP(E2649&amp;" "&amp;F2649,tarifas!$A$13:$D$20,4,FALSE)*P2649</f>
        <v>#N/A</v>
      </c>
      <c r="T2649">
        <f>IF(F2649="COD1",tarifas!$D$11*(SUMIFS($P$11:$P$8770,$F$11:$F$8770,"=COD1",$B$11:$B$8770,"="&amp;B2649)/COUNTIFS($F$11:$F$8770,"=COD1",$B$11:$B$8770,"="&amp;B2649))/COUNTIFS($A$11:$A$8770,"="&amp;A2649,$F$11:$F$8770,"=COD1"),0)</f>
        <v>0</v>
      </c>
      <c r="U2649" t="e">
        <f>(VLOOKUP(F2649,tarifas!$C$7:$D$10,2,FALSE)+tarifas!$D$21)*datos!P2649</f>
        <v>#N/A</v>
      </c>
      <c r="V2649" t="e">
        <f t="shared" si="381"/>
        <v>#N/A</v>
      </c>
      <c r="W2649">
        <f t="shared" si="382"/>
        <v>0</v>
      </c>
    </row>
    <row r="2650" spans="1:23" x14ac:dyDescent="0.25">
      <c r="A2650">
        <f t="shared" si="375"/>
        <v>109</v>
      </c>
      <c r="B2650">
        <f t="shared" si="376"/>
        <v>4</v>
      </c>
      <c r="C2650" s="1">
        <f t="shared" si="383"/>
        <v>41749.958333326933</v>
      </c>
      <c r="D2650" s="7">
        <v>0</v>
      </c>
      <c r="E2650" s="7"/>
      <c r="G2650">
        <v>30.08</v>
      </c>
      <c r="H2650" s="12">
        <v>177.28264101039071</v>
      </c>
      <c r="I2650" s="13">
        <f>$D$2*tarifas!$D$12/24</f>
        <v>1.4541666666666666</v>
      </c>
      <c r="J2650" s="13" t="e">
        <f>VLOOKUP(E2650&amp;" "&amp;F2650,tarifas!$A$13:$D$20,4,FALSE)*H2650</f>
        <v>#N/A</v>
      </c>
      <c r="K2650" s="13">
        <f>IF(F2650="COD1",tarifas!$D$11*(SUMIFS($H$11:$H$8770,$F$11:$F$8770,"=COD1",$B$11:$B$8770,"="&amp;B2650)/COUNTIFS($F$11:$F$8770,"=COD1",$B$11:$B$8770,"="&amp;B2650))/COUNTIFS($A$11:$A$8770,"="&amp;A2650,$F$11:$F$8770,"=COD1"),0)</f>
        <v>0</v>
      </c>
      <c r="L2650" s="13" t="e">
        <f>(VLOOKUP(F2650,tarifas!$C$7:$D$10,2,FALSE)+tarifas!$D$21)*datos!H2650</f>
        <v>#N/A</v>
      </c>
      <c r="M2650">
        <v>0</v>
      </c>
      <c r="N2650" s="13" t="e">
        <f t="shared" si="377"/>
        <v>#N/A</v>
      </c>
      <c r="O2650">
        <f t="shared" si="378"/>
        <v>0</v>
      </c>
      <c r="P2650" s="12">
        <f t="shared" si="379"/>
        <v>177.28264101039071</v>
      </c>
      <c r="Q2650">
        <f t="shared" si="380"/>
        <v>0</v>
      </c>
      <c r="R2650">
        <f>$D$2*tarifas!$D$12/24</f>
        <v>1.4541666666666666</v>
      </c>
      <c r="S2650" t="e">
        <f>VLOOKUP(E2650&amp;" "&amp;F2650,tarifas!$A$13:$D$20,4,FALSE)*P2650</f>
        <v>#N/A</v>
      </c>
      <c r="T2650">
        <f>IF(F2650="COD1",tarifas!$D$11*(SUMIFS($P$11:$P$8770,$F$11:$F$8770,"=COD1",$B$11:$B$8770,"="&amp;B2650)/COUNTIFS($F$11:$F$8770,"=COD1",$B$11:$B$8770,"="&amp;B2650))/COUNTIFS($A$11:$A$8770,"="&amp;A2650,$F$11:$F$8770,"=COD1"),0)</f>
        <v>0</v>
      </c>
      <c r="U2650" t="e">
        <f>(VLOOKUP(F2650,tarifas!$C$7:$D$10,2,FALSE)+tarifas!$D$21)*datos!P2650</f>
        <v>#N/A</v>
      </c>
      <c r="V2650" t="e">
        <f t="shared" si="381"/>
        <v>#N/A</v>
      </c>
      <c r="W2650">
        <f t="shared" si="382"/>
        <v>0</v>
      </c>
    </row>
    <row r="2651" spans="1:23" x14ac:dyDescent="0.25">
      <c r="A2651">
        <f t="shared" si="375"/>
        <v>110</v>
      </c>
      <c r="B2651">
        <f t="shared" si="376"/>
        <v>4</v>
      </c>
      <c r="C2651" s="1">
        <f t="shared" si="383"/>
        <v>41749.999999993597</v>
      </c>
      <c r="D2651" s="7">
        <v>0</v>
      </c>
      <c r="E2651" s="7"/>
      <c r="G2651">
        <v>30</v>
      </c>
      <c r="H2651" s="12">
        <v>176.30966959867862</v>
      </c>
      <c r="I2651" s="13">
        <f>$D$2*tarifas!$D$12/24</f>
        <v>1.4541666666666666</v>
      </c>
      <c r="J2651" s="13" t="e">
        <f>VLOOKUP(E2651&amp;" "&amp;F2651,tarifas!$A$13:$D$20,4,FALSE)*H2651</f>
        <v>#N/A</v>
      </c>
      <c r="K2651" s="13">
        <f>IF(F2651="COD1",tarifas!$D$11*(SUMIFS($H$11:$H$8770,$F$11:$F$8770,"=COD1",$B$11:$B$8770,"="&amp;B2651)/COUNTIFS($F$11:$F$8770,"=COD1",$B$11:$B$8770,"="&amp;B2651))/COUNTIFS($A$11:$A$8770,"="&amp;A2651,$F$11:$F$8770,"=COD1"),0)</f>
        <v>0</v>
      </c>
      <c r="L2651" s="13" t="e">
        <f>(VLOOKUP(F2651,tarifas!$C$7:$D$10,2,FALSE)+tarifas!$D$21)*datos!H2651</f>
        <v>#N/A</v>
      </c>
      <c r="M2651">
        <v>0</v>
      </c>
      <c r="N2651" s="13" t="e">
        <f t="shared" si="377"/>
        <v>#N/A</v>
      </c>
      <c r="O2651">
        <f t="shared" si="378"/>
        <v>0</v>
      </c>
      <c r="P2651" s="12">
        <f t="shared" si="379"/>
        <v>176.30966959867862</v>
      </c>
      <c r="Q2651">
        <f t="shared" si="380"/>
        <v>0</v>
      </c>
      <c r="R2651">
        <f>$D$2*tarifas!$D$12/24</f>
        <v>1.4541666666666666</v>
      </c>
      <c r="S2651" t="e">
        <f>VLOOKUP(E2651&amp;" "&amp;F2651,tarifas!$A$13:$D$20,4,FALSE)*P2651</f>
        <v>#N/A</v>
      </c>
      <c r="T2651">
        <f>IF(F2651="COD1",tarifas!$D$11*(SUMIFS($P$11:$P$8770,$F$11:$F$8770,"=COD1",$B$11:$B$8770,"="&amp;B2651)/COUNTIFS($F$11:$F$8770,"=COD1",$B$11:$B$8770,"="&amp;B2651))/COUNTIFS($A$11:$A$8770,"="&amp;A2651,$F$11:$F$8770,"=COD1"),0)</f>
        <v>0</v>
      </c>
      <c r="U2651" t="e">
        <f>(VLOOKUP(F2651,tarifas!$C$7:$D$10,2,FALSE)+tarifas!$D$21)*datos!P2651</f>
        <v>#N/A</v>
      </c>
      <c r="V2651" t="e">
        <f t="shared" si="381"/>
        <v>#N/A</v>
      </c>
      <c r="W2651">
        <f t="shared" si="382"/>
        <v>0</v>
      </c>
    </row>
    <row r="2652" spans="1:23" x14ac:dyDescent="0.25">
      <c r="A2652">
        <f t="shared" si="375"/>
        <v>110</v>
      </c>
      <c r="B2652">
        <f t="shared" si="376"/>
        <v>4</v>
      </c>
      <c r="C2652" s="1">
        <f t="shared" si="383"/>
        <v>41750.041666660261</v>
      </c>
      <c r="D2652" s="7">
        <v>0</v>
      </c>
      <c r="E2652" s="7"/>
      <c r="G2652">
        <v>26.71</v>
      </c>
      <c r="H2652" s="12">
        <v>173.83369403530745</v>
      </c>
      <c r="I2652" s="13">
        <f>$D$2*tarifas!$D$12/24</f>
        <v>1.4541666666666666</v>
      </c>
      <c r="J2652" s="13" t="e">
        <f>VLOOKUP(E2652&amp;" "&amp;F2652,tarifas!$A$13:$D$20,4,FALSE)*H2652</f>
        <v>#N/A</v>
      </c>
      <c r="K2652" s="13">
        <f>IF(F2652="COD1",tarifas!$D$11*(SUMIFS($H$11:$H$8770,$F$11:$F$8770,"=COD1",$B$11:$B$8770,"="&amp;B2652)/COUNTIFS($F$11:$F$8770,"=COD1",$B$11:$B$8770,"="&amp;B2652))/COUNTIFS($A$11:$A$8770,"="&amp;A2652,$F$11:$F$8770,"=COD1"),0)</f>
        <v>0</v>
      </c>
      <c r="L2652" s="13" t="e">
        <f>(VLOOKUP(F2652,tarifas!$C$7:$D$10,2,FALSE)+tarifas!$D$21)*datos!H2652</f>
        <v>#N/A</v>
      </c>
      <c r="M2652">
        <v>0</v>
      </c>
      <c r="N2652" s="13" t="e">
        <f t="shared" si="377"/>
        <v>#N/A</v>
      </c>
      <c r="O2652">
        <f t="shared" si="378"/>
        <v>0</v>
      </c>
      <c r="P2652" s="12">
        <f t="shared" si="379"/>
        <v>173.83369403530745</v>
      </c>
      <c r="Q2652">
        <f t="shared" si="380"/>
        <v>0</v>
      </c>
      <c r="R2652">
        <f>$D$2*tarifas!$D$12/24</f>
        <v>1.4541666666666666</v>
      </c>
      <c r="S2652" t="e">
        <f>VLOOKUP(E2652&amp;" "&amp;F2652,tarifas!$A$13:$D$20,4,FALSE)*P2652</f>
        <v>#N/A</v>
      </c>
      <c r="T2652">
        <f>IF(F2652="COD1",tarifas!$D$11*(SUMIFS($P$11:$P$8770,$F$11:$F$8770,"=COD1",$B$11:$B$8770,"="&amp;B2652)/COUNTIFS($F$11:$F$8770,"=COD1",$B$11:$B$8770,"="&amp;B2652))/COUNTIFS($A$11:$A$8770,"="&amp;A2652,$F$11:$F$8770,"=COD1"),0)</f>
        <v>0</v>
      </c>
      <c r="U2652" t="e">
        <f>(VLOOKUP(F2652,tarifas!$C$7:$D$10,2,FALSE)+tarifas!$D$21)*datos!P2652</f>
        <v>#N/A</v>
      </c>
      <c r="V2652" t="e">
        <f t="shared" si="381"/>
        <v>#N/A</v>
      </c>
      <c r="W2652">
        <f t="shared" si="382"/>
        <v>0</v>
      </c>
    </row>
    <row r="2653" spans="1:23" x14ac:dyDescent="0.25">
      <c r="A2653">
        <f t="shared" si="375"/>
        <v>110</v>
      </c>
      <c r="B2653">
        <f t="shared" si="376"/>
        <v>4</v>
      </c>
      <c r="C2653" s="1">
        <f t="shared" si="383"/>
        <v>41750.083333326926</v>
      </c>
      <c r="D2653" s="7">
        <v>0</v>
      </c>
      <c r="E2653" s="7"/>
      <c r="G2653">
        <v>24.7</v>
      </c>
      <c r="H2653" s="12">
        <v>171.78696678055888</v>
      </c>
      <c r="I2653" s="13">
        <f>$D$2*tarifas!$D$12/24</f>
        <v>1.4541666666666666</v>
      </c>
      <c r="J2653" s="13" t="e">
        <f>VLOOKUP(E2653&amp;" "&amp;F2653,tarifas!$A$13:$D$20,4,FALSE)*H2653</f>
        <v>#N/A</v>
      </c>
      <c r="K2653" s="13">
        <f>IF(F2653="COD1",tarifas!$D$11*(SUMIFS($H$11:$H$8770,$F$11:$F$8770,"=COD1",$B$11:$B$8770,"="&amp;B2653)/COUNTIFS($F$11:$F$8770,"=COD1",$B$11:$B$8770,"="&amp;B2653))/COUNTIFS($A$11:$A$8770,"="&amp;A2653,$F$11:$F$8770,"=COD1"),0)</f>
        <v>0</v>
      </c>
      <c r="L2653" s="13" t="e">
        <f>(VLOOKUP(F2653,tarifas!$C$7:$D$10,2,FALSE)+tarifas!$D$21)*datos!H2653</f>
        <v>#N/A</v>
      </c>
      <c r="M2653">
        <v>0</v>
      </c>
      <c r="N2653" s="13" t="e">
        <f t="shared" si="377"/>
        <v>#N/A</v>
      </c>
      <c r="O2653">
        <f t="shared" si="378"/>
        <v>0</v>
      </c>
      <c r="P2653" s="12">
        <f t="shared" si="379"/>
        <v>171.78696678055888</v>
      </c>
      <c r="Q2653">
        <f t="shared" si="380"/>
        <v>0</v>
      </c>
      <c r="R2653">
        <f>$D$2*tarifas!$D$12/24</f>
        <v>1.4541666666666666</v>
      </c>
      <c r="S2653" t="e">
        <f>VLOOKUP(E2653&amp;" "&amp;F2653,tarifas!$A$13:$D$20,4,FALSE)*P2653</f>
        <v>#N/A</v>
      </c>
      <c r="T2653">
        <f>IF(F2653="COD1",tarifas!$D$11*(SUMIFS($P$11:$P$8770,$F$11:$F$8770,"=COD1",$B$11:$B$8770,"="&amp;B2653)/COUNTIFS($F$11:$F$8770,"=COD1",$B$11:$B$8770,"="&amp;B2653))/COUNTIFS($A$11:$A$8770,"="&amp;A2653,$F$11:$F$8770,"=COD1"),0)</f>
        <v>0</v>
      </c>
      <c r="U2653" t="e">
        <f>(VLOOKUP(F2653,tarifas!$C$7:$D$10,2,FALSE)+tarifas!$D$21)*datos!P2653</f>
        <v>#N/A</v>
      </c>
      <c r="V2653" t="e">
        <f t="shared" si="381"/>
        <v>#N/A</v>
      </c>
      <c r="W2653">
        <f t="shared" si="382"/>
        <v>0</v>
      </c>
    </row>
    <row r="2654" spans="1:23" x14ac:dyDescent="0.25">
      <c r="A2654">
        <f t="shared" si="375"/>
        <v>110</v>
      </c>
      <c r="B2654">
        <f t="shared" si="376"/>
        <v>4</v>
      </c>
      <c r="C2654" s="1">
        <f t="shared" si="383"/>
        <v>41750.12499999359</v>
      </c>
      <c r="D2654" s="7">
        <v>0</v>
      </c>
      <c r="E2654" s="7"/>
      <c r="G2654">
        <v>21</v>
      </c>
      <c r="H2654" s="12">
        <v>171.10178230838693</v>
      </c>
      <c r="I2654" s="13">
        <f>$D$2*tarifas!$D$12/24</f>
        <v>1.4541666666666666</v>
      </c>
      <c r="J2654" s="13" t="e">
        <f>VLOOKUP(E2654&amp;" "&amp;F2654,tarifas!$A$13:$D$20,4,FALSE)*H2654</f>
        <v>#N/A</v>
      </c>
      <c r="K2654" s="13">
        <f>IF(F2654="COD1",tarifas!$D$11*(SUMIFS($H$11:$H$8770,$F$11:$F$8770,"=COD1",$B$11:$B$8770,"="&amp;B2654)/COUNTIFS($F$11:$F$8770,"=COD1",$B$11:$B$8770,"="&amp;B2654))/COUNTIFS($A$11:$A$8770,"="&amp;A2654,$F$11:$F$8770,"=COD1"),0)</f>
        <v>0</v>
      </c>
      <c r="L2654" s="13" t="e">
        <f>(VLOOKUP(F2654,tarifas!$C$7:$D$10,2,FALSE)+tarifas!$D$21)*datos!H2654</f>
        <v>#N/A</v>
      </c>
      <c r="M2654">
        <v>0</v>
      </c>
      <c r="N2654" s="13" t="e">
        <f t="shared" si="377"/>
        <v>#N/A</v>
      </c>
      <c r="O2654">
        <f t="shared" si="378"/>
        <v>0</v>
      </c>
      <c r="P2654" s="12">
        <f t="shared" si="379"/>
        <v>171.10178230838693</v>
      </c>
      <c r="Q2654">
        <f t="shared" si="380"/>
        <v>0</v>
      </c>
      <c r="R2654">
        <f>$D$2*tarifas!$D$12/24</f>
        <v>1.4541666666666666</v>
      </c>
      <c r="S2654" t="e">
        <f>VLOOKUP(E2654&amp;" "&amp;F2654,tarifas!$A$13:$D$20,4,FALSE)*P2654</f>
        <v>#N/A</v>
      </c>
      <c r="T2654">
        <f>IF(F2654="COD1",tarifas!$D$11*(SUMIFS($P$11:$P$8770,$F$11:$F$8770,"=COD1",$B$11:$B$8770,"="&amp;B2654)/COUNTIFS($F$11:$F$8770,"=COD1",$B$11:$B$8770,"="&amp;B2654))/COUNTIFS($A$11:$A$8770,"="&amp;A2654,$F$11:$F$8770,"=COD1"),0)</f>
        <v>0</v>
      </c>
      <c r="U2654" t="e">
        <f>(VLOOKUP(F2654,tarifas!$C$7:$D$10,2,FALSE)+tarifas!$D$21)*datos!P2654</f>
        <v>#N/A</v>
      </c>
      <c r="V2654" t="e">
        <f t="shared" si="381"/>
        <v>#N/A</v>
      </c>
      <c r="W2654">
        <f t="shared" si="382"/>
        <v>0</v>
      </c>
    </row>
    <row r="2655" spans="1:23" x14ac:dyDescent="0.25">
      <c r="A2655">
        <f t="shared" si="375"/>
        <v>110</v>
      </c>
      <c r="B2655">
        <f t="shared" si="376"/>
        <v>4</v>
      </c>
      <c r="C2655" s="1">
        <f t="shared" si="383"/>
        <v>41750.166666660254</v>
      </c>
      <c r="D2655" s="7">
        <v>0</v>
      </c>
      <c r="E2655" s="7"/>
      <c r="G2655">
        <v>25</v>
      </c>
      <c r="H2655" s="12">
        <v>172.95511740774728</v>
      </c>
      <c r="I2655" s="13">
        <f>$D$2*tarifas!$D$12/24</f>
        <v>1.4541666666666666</v>
      </c>
      <c r="J2655" s="13" t="e">
        <f>VLOOKUP(E2655&amp;" "&amp;F2655,tarifas!$A$13:$D$20,4,FALSE)*H2655</f>
        <v>#N/A</v>
      </c>
      <c r="K2655" s="13">
        <f>IF(F2655="COD1",tarifas!$D$11*(SUMIFS($H$11:$H$8770,$F$11:$F$8770,"=COD1",$B$11:$B$8770,"="&amp;B2655)/COUNTIFS($F$11:$F$8770,"=COD1",$B$11:$B$8770,"="&amp;B2655))/COUNTIFS($A$11:$A$8770,"="&amp;A2655,$F$11:$F$8770,"=COD1"),0)</f>
        <v>0</v>
      </c>
      <c r="L2655" s="13" t="e">
        <f>(VLOOKUP(F2655,tarifas!$C$7:$D$10,2,FALSE)+tarifas!$D$21)*datos!H2655</f>
        <v>#N/A</v>
      </c>
      <c r="M2655">
        <v>0</v>
      </c>
      <c r="N2655" s="13" t="e">
        <f t="shared" si="377"/>
        <v>#N/A</v>
      </c>
      <c r="O2655">
        <f t="shared" si="378"/>
        <v>0</v>
      </c>
      <c r="P2655" s="12">
        <f t="shared" si="379"/>
        <v>172.95511740774728</v>
      </c>
      <c r="Q2655">
        <f t="shared" si="380"/>
        <v>0</v>
      </c>
      <c r="R2655">
        <f>$D$2*tarifas!$D$12/24</f>
        <v>1.4541666666666666</v>
      </c>
      <c r="S2655" t="e">
        <f>VLOOKUP(E2655&amp;" "&amp;F2655,tarifas!$A$13:$D$20,4,FALSE)*P2655</f>
        <v>#N/A</v>
      </c>
      <c r="T2655">
        <f>IF(F2655="COD1",tarifas!$D$11*(SUMIFS($P$11:$P$8770,$F$11:$F$8770,"=COD1",$B$11:$B$8770,"="&amp;B2655)/COUNTIFS($F$11:$F$8770,"=COD1",$B$11:$B$8770,"="&amp;B2655))/COUNTIFS($A$11:$A$8770,"="&amp;A2655,$F$11:$F$8770,"=COD1"),0)</f>
        <v>0</v>
      </c>
      <c r="U2655" t="e">
        <f>(VLOOKUP(F2655,tarifas!$C$7:$D$10,2,FALSE)+tarifas!$D$21)*datos!P2655</f>
        <v>#N/A</v>
      </c>
      <c r="V2655" t="e">
        <f t="shared" si="381"/>
        <v>#N/A</v>
      </c>
      <c r="W2655">
        <f t="shared" si="382"/>
        <v>0</v>
      </c>
    </row>
    <row r="2656" spans="1:23" x14ac:dyDescent="0.25">
      <c r="A2656">
        <f t="shared" si="375"/>
        <v>110</v>
      </c>
      <c r="B2656">
        <f t="shared" si="376"/>
        <v>4</v>
      </c>
      <c r="C2656" s="1">
        <f t="shared" si="383"/>
        <v>41750.208333326918</v>
      </c>
      <c r="D2656" s="7">
        <v>0</v>
      </c>
      <c r="E2656" s="7"/>
      <c r="G2656">
        <v>28</v>
      </c>
      <c r="H2656" s="12">
        <v>168.77813770939605</v>
      </c>
      <c r="I2656" s="13">
        <f>$D$2*tarifas!$D$12/24</f>
        <v>1.4541666666666666</v>
      </c>
      <c r="J2656" s="13" t="e">
        <f>VLOOKUP(E2656&amp;" "&amp;F2656,tarifas!$A$13:$D$20,4,FALSE)*H2656</f>
        <v>#N/A</v>
      </c>
      <c r="K2656" s="13">
        <f>IF(F2656="COD1",tarifas!$D$11*(SUMIFS($H$11:$H$8770,$F$11:$F$8770,"=COD1",$B$11:$B$8770,"="&amp;B2656)/COUNTIFS($F$11:$F$8770,"=COD1",$B$11:$B$8770,"="&amp;B2656))/COUNTIFS($A$11:$A$8770,"="&amp;A2656,$F$11:$F$8770,"=COD1"),0)</f>
        <v>0</v>
      </c>
      <c r="L2656" s="13" t="e">
        <f>(VLOOKUP(F2656,tarifas!$C$7:$D$10,2,FALSE)+tarifas!$D$21)*datos!H2656</f>
        <v>#N/A</v>
      </c>
      <c r="M2656">
        <v>0</v>
      </c>
      <c r="N2656" s="13" t="e">
        <f t="shared" si="377"/>
        <v>#N/A</v>
      </c>
      <c r="O2656">
        <f t="shared" si="378"/>
        <v>0</v>
      </c>
      <c r="P2656" s="12">
        <f t="shared" si="379"/>
        <v>168.77813770939605</v>
      </c>
      <c r="Q2656">
        <f t="shared" si="380"/>
        <v>0</v>
      </c>
      <c r="R2656">
        <f>$D$2*tarifas!$D$12/24</f>
        <v>1.4541666666666666</v>
      </c>
      <c r="S2656" t="e">
        <f>VLOOKUP(E2656&amp;" "&amp;F2656,tarifas!$A$13:$D$20,4,FALSE)*P2656</f>
        <v>#N/A</v>
      </c>
      <c r="T2656">
        <f>IF(F2656="COD1",tarifas!$D$11*(SUMIFS($P$11:$P$8770,$F$11:$F$8770,"=COD1",$B$11:$B$8770,"="&amp;B2656)/COUNTIFS($F$11:$F$8770,"=COD1",$B$11:$B$8770,"="&amp;B2656))/COUNTIFS($A$11:$A$8770,"="&amp;A2656,$F$11:$F$8770,"=COD1"),0)</f>
        <v>0</v>
      </c>
      <c r="U2656" t="e">
        <f>(VLOOKUP(F2656,tarifas!$C$7:$D$10,2,FALSE)+tarifas!$D$21)*datos!P2656</f>
        <v>#N/A</v>
      </c>
      <c r="V2656" t="e">
        <f t="shared" si="381"/>
        <v>#N/A</v>
      </c>
      <c r="W2656">
        <f t="shared" si="382"/>
        <v>0</v>
      </c>
    </row>
    <row r="2657" spans="1:23" x14ac:dyDescent="0.25">
      <c r="A2657">
        <f t="shared" si="375"/>
        <v>110</v>
      </c>
      <c r="B2657">
        <f t="shared" si="376"/>
        <v>4</v>
      </c>
      <c r="C2657" s="1">
        <f t="shared" si="383"/>
        <v>41750.249999993583</v>
      </c>
      <c r="D2657" s="7">
        <v>0</v>
      </c>
      <c r="E2657" s="7"/>
      <c r="G2657">
        <v>29.69</v>
      </c>
      <c r="H2657" s="12">
        <v>162.46733327499277</v>
      </c>
      <c r="I2657" s="13">
        <f>$D$2*tarifas!$D$12/24</f>
        <v>1.4541666666666666</v>
      </c>
      <c r="J2657" s="13" t="e">
        <f>VLOOKUP(E2657&amp;" "&amp;F2657,tarifas!$A$13:$D$20,4,FALSE)*H2657</f>
        <v>#N/A</v>
      </c>
      <c r="K2657" s="13">
        <f>IF(F2657="COD1",tarifas!$D$11*(SUMIFS($H$11:$H$8770,$F$11:$F$8770,"=COD1",$B$11:$B$8770,"="&amp;B2657)/COUNTIFS($F$11:$F$8770,"=COD1",$B$11:$B$8770,"="&amp;B2657))/COUNTIFS($A$11:$A$8770,"="&amp;A2657,$F$11:$F$8770,"=COD1"),0)</f>
        <v>0</v>
      </c>
      <c r="L2657" s="13" t="e">
        <f>(VLOOKUP(F2657,tarifas!$C$7:$D$10,2,FALSE)+tarifas!$D$21)*datos!H2657</f>
        <v>#N/A</v>
      </c>
      <c r="M2657">
        <v>40.518900000000002</v>
      </c>
      <c r="N2657" s="13" t="e">
        <f t="shared" si="377"/>
        <v>#N/A</v>
      </c>
      <c r="O2657">
        <f t="shared" si="378"/>
        <v>40.518900000000002</v>
      </c>
      <c r="P2657" s="12">
        <f t="shared" si="379"/>
        <v>121.94843327499277</v>
      </c>
      <c r="Q2657">
        <f t="shared" si="380"/>
        <v>0</v>
      </c>
      <c r="R2657">
        <f>$D$2*tarifas!$D$12/24</f>
        <v>1.4541666666666666</v>
      </c>
      <c r="S2657" t="e">
        <f>VLOOKUP(E2657&amp;" "&amp;F2657,tarifas!$A$13:$D$20,4,FALSE)*P2657</f>
        <v>#N/A</v>
      </c>
      <c r="T2657">
        <f>IF(F2657="COD1",tarifas!$D$11*(SUMIFS($P$11:$P$8770,$F$11:$F$8770,"=COD1",$B$11:$B$8770,"="&amp;B2657)/COUNTIFS($F$11:$F$8770,"=COD1",$B$11:$B$8770,"="&amp;B2657))/COUNTIFS($A$11:$A$8770,"="&amp;A2657,$F$11:$F$8770,"=COD1"),0)</f>
        <v>0</v>
      </c>
      <c r="U2657" t="e">
        <f>(VLOOKUP(F2657,tarifas!$C$7:$D$10,2,FALSE)+tarifas!$D$21)*datos!P2657</f>
        <v>#N/A</v>
      </c>
      <c r="V2657" t="e">
        <f t="shared" si="381"/>
        <v>#N/A</v>
      </c>
      <c r="W2657">
        <f t="shared" si="382"/>
        <v>0</v>
      </c>
    </row>
    <row r="2658" spans="1:23" x14ac:dyDescent="0.25">
      <c r="A2658">
        <f t="shared" si="375"/>
        <v>110</v>
      </c>
      <c r="B2658">
        <f t="shared" si="376"/>
        <v>4</v>
      </c>
      <c r="C2658" s="1">
        <f t="shared" si="383"/>
        <v>41750.291666660247</v>
      </c>
      <c r="D2658" s="7">
        <v>4.6363636363636358</v>
      </c>
      <c r="E2658" s="7"/>
      <c r="G2658">
        <v>30.86</v>
      </c>
      <c r="H2658" s="12">
        <v>214.34901093365099</v>
      </c>
      <c r="I2658" s="13">
        <f>$D$2*tarifas!$D$12/24</f>
        <v>1.4541666666666666</v>
      </c>
      <c r="J2658" s="13" t="e">
        <f>VLOOKUP(E2658&amp;" "&amp;F2658,tarifas!$A$13:$D$20,4,FALSE)*H2658</f>
        <v>#N/A</v>
      </c>
      <c r="K2658" s="13">
        <f>IF(F2658="COD1",tarifas!$D$11*(SUMIFS($H$11:$H$8770,$F$11:$F$8770,"=COD1",$B$11:$B$8770,"="&amp;B2658)/COUNTIFS($F$11:$F$8770,"=COD1",$B$11:$B$8770,"="&amp;B2658))/COUNTIFS($A$11:$A$8770,"="&amp;A2658,$F$11:$F$8770,"=COD1"),0)</f>
        <v>0</v>
      </c>
      <c r="L2658" s="13" t="e">
        <f>(VLOOKUP(F2658,tarifas!$C$7:$D$10,2,FALSE)+tarifas!$D$21)*datos!H2658</f>
        <v>#N/A</v>
      </c>
      <c r="M2658">
        <v>182.64377999999999</v>
      </c>
      <c r="N2658" s="13" t="e">
        <f t="shared" si="377"/>
        <v>#N/A</v>
      </c>
      <c r="O2658">
        <f t="shared" si="378"/>
        <v>182.64377999999999</v>
      </c>
      <c r="P2658" s="12">
        <f t="shared" si="379"/>
        <v>31.705230933650995</v>
      </c>
      <c r="Q2658">
        <f t="shared" si="380"/>
        <v>0</v>
      </c>
      <c r="R2658">
        <f>$D$2*tarifas!$D$12/24</f>
        <v>1.4541666666666666</v>
      </c>
      <c r="S2658" t="e">
        <f>VLOOKUP(E2658&amp;" "&amp;F2658,tarifas!$A$13:$D$20,4,FALSE)*P2658</f>
        <v>#N/A</v>
      </c>
      <c r="T2658">
        <f>IF(F2658="COD1",tarifas!$D$11*(SUMIFS($P$11:$P$8770,$F$11:$F$8770,"=COD1",$B$11:$B$8770,"="&amp;B2658)/COUNTIFS($F$11:$F$8770,"=COD1",$B$11:$B$8770,"="&amp;B2658))/COUNTIFS($A$11:$A$8770,"="&amp;A2658,$F$11:$F$8770,"=COD1"),0)</f>
        <v>0</v>
      </c>
      <c r="U2658" t="e">
        <f>(VLOOKUP(F2658,tarifas!$C$7:$D$10,2,FALSE)+tarifas!$D$21)*datos!P2658</f>
        <v>#N/A</v>
      </c>
      <c r="V2658" t="e">
        <f t="shared" si="381"/>
        <v>#N/A</v>
      </c>
      <c r="W2658">
        <f t="shared" si="382"/>
        <v>0</v>
      </c>
    </row>
    <row r="2659" spans="1:23" x14ac:dyDescent="0.25">
      <c r="A2659">
        <f t="shared" si="375"/>
        <v>110</v>
      </c>
      <c r="B2659">
        <f t="shared" si="376"/>
        <v>4</v>
      </c>
      <c r="C2659" s="1">
        <f t="shared" si="383"/>
        <v>41750.333333326911</v>
      </c>
      <c r="D2659" s="7">
        <v>25.500000000000004</v>
      </c>
      <c r="E2659" s="7"/>
      <c r="G2659">
        <v>35.4</v>
      </c>
      <c r="H2659" s="12">
        <v>333.29450582313007</v>
      </c>
      <c r="I2659" s="13">
        <f>$D$2*tarifas!$D$12/24</f>
        <v>1.4541666666666666</v>
      </c>
      <c r="J2659" s="13" t="e">
        <f>VLOOKUP(E2659&amp;" "&amp;F2659,tarifas!$A$13:$D$20,4,FALSE)*H2659</f>
        <v>#N/A</v>
      </c>
      <c r="K2659" s="13">
        <f>IF(F2659="COD1",tarifas!$D$11*(SUMIFS($H$11:$H$8770,$F$11:$F$8770,"=COD1",$B$11:$B$8770,"="&amp;B2659)/COUNTIFS($F$11:$F$8770,"=COD1",$B$11:$B$8770,"="&amp;B2659))/COUNTIFS($A$11:$A$8770,"="&amp;A2659,$F$11:$F$8770,"=COD1"),0)</f>
        <v>0</v>
      </c>
      <c r="L2659" s="13" t="e">
        <f>(VLOOKUP(F2659,tarifas!$C$7:$D$10,2,FALSE)+tarifas!$D$21)*datos!H2659</f>
        <v>#N/A</v>
      </c>
      <c r="M2659">
        <v>319.91190999999998</v>
      </c>
      <c r="N2659" s="13" t="e">
        <f t="shared" si="377"/>
        <v>#N/A</v>
      </c>
      <c r="O2659">
        <f t="shared" si="378"/>
        <v>319.91190999999998</v>
      </c>
      <c r="P2659" s="12">
        <f t="shared" si="379"/>
        <v>13.382595823130089</v>
      </c>
      <c r="Q2659">
        <f t="shared" si="380"/>
        <v>0</v>
      </c>
      <c r="R2659">
        <f>$D$2*tarifas!$D$12/24</f>
        <v>1.4541666666666666</v>
      </c>
      <c r="S2659" t="e">
        <f>VLOOKUP(E2659&amp;" "&amp;F2659,tarifas!$A$13:$D$20,4,FALSE)*P2659</f>
        <v>#N/A</v>
      </c>
      <c r="T2659">
        <f>IF(F2659="COD1",tarifas!$D$11*(SUMIFS($P$11:$P$8770,$F$11:$F$8770,"=COD1",$B$11:$B$8770,"="&amp;B2659)/COUNTIFS($F$11:$F$8770,"=COD1",$B$11:$B$8770,"="&amp;B2659))/COUNTIFS($A$11:$A$8770,"="&amp;A2659,$F$11:$F$8770,"=COD1"),0)</f>
        <v>0</v>
      </c>
      <c r="U2659" t="e">
        <f>(VLOOKUP(F2659,tarifas!$C$7:$D$10,2,FALSE)+tarifas!$D$21)*datos!P2659</f>
        <v>#N/A</v>
      </c>
      <c r="V2659" t="e">
        <f t="shared" si="381"/>
        <v>#N/A</v>
      </c>
      <c r="W2659">
        <f t="shared" si="382"/>
        <v>0</v>
      </c>
    </row>
    <row r="2660" spans="1:23" x14ac:dyDescent="0.25">
      <c r="A2660">
        <f t="shared" si="375"/>
        <v>110</v>
      </c>
      <c r="B2660">
        <f t="shared" si="376"/>
        <v>4</v>
      </c>
      <c r="C2660" s="1">
        <f t="shared" si="383"/>
        <v>41750.374999993575</v>
      </c>
      <c r="D2660" s="7">
        <v>57.18181818181818</v>
      </c>
      <c r="E2660" s="7"/>
      <c r="G2660">
        <v>36.69</v>
      </c>
      <c r="H2660" s="12">
        <v>494.71761853985555</v>
      </c>
      <c r="I2660" s="13">
        <f>$D$2*tarifas!$D$12/24</f>
        <v>1.4541666666666666</v>
      </c>
      <c r="J2660" s="13" t="e">
        <f>VLOOKUP(E2660&amp;" "&amp;F2660,tarifas!$A$13:$D$20,4,FALSE)*H2660</f>
        <v>#N/A</v>
      </c>
      <c r="K2660" s="13">
        <f>IF(F2660="COD1",tarifas!$D$11*(SUMIFS($H$11:$H$8770,$F$11:$F$8770,"=COD1",$B$11:$B$8770,"="&amp;B2660)/COUNTIFS($F$11:$F$8770,"=COD1",$B$11:$B$8770,"="&amp;B2660))/COUNTIFS($A$11:$A$8770,"="&amp;A2660,$F$11:$F$8770,"=COD1"),0)</f>
        <v>0</v>
      </c>
      <c r="L2660" s="13" t="e">
        <f>(VLOOKUP(F2660,tarifas!$C$7:$D$10,2,FALSE)+tarifas!$D$21)*datos!H2660</f>
        <v>#N/A</v>
      </c>
      <c r="M2660">
        <v>423.89492999999999</v>
      </c>
      <c r="N2660" s="13" t="e">
        <f t="shared" si="377"/>
        <v>#N/A</v>
      </c>
      <c r="O2660">
        <f t="shared" si="378"/>
        <v>423.89492999999999</v>
      </c>
      <c r="P2660" s="12">
        <f t="shared" si="379"/>
        <v>70.822688539855562</v>
      </c>
      <c r="Q2660">
        <f t="shared" si="380"/>
        <v>0</v>
      </c>
      <c r="R2660">
        <f>$D$2*tarifas!$D$12/24</f>
        <v>1.4541666666666666</v>
      </c>
      <c r="S2660" t="e">
        <f>VLOOKUP(E2660&amp;" "&amp;F2660,tarifas!$A$13:$D$20,4,FALSE)*P2660</f>
        <v>#N/A</v>
      </c>
      <c r="T2660">
        <f>IF(F2660="COD1",tarifas!$D$11*(SUMIFS($P$11:$P$8770,$F$11:$F$8770,"=COD1",$B$11:$B$8770,"="&amp;B2660)/COUNTIFS($F$11:$F$8770,"=COD1",$B$11:$B$8770,"="&amp;B2660))/COUNTIFS($A$11:$A$8770,"="&amp;A2660,$F$11:$F$8770,"=COD1"),0)</f>
        <v>0</v>
      </c>
      <c r="U2660" t="e">
        <f>(VLOOKUP(F2660,tarifas!$C$7:$D$10,2,FALSE)+tarifas!$D$21)*datos!P2660</f>
        <v>#N/A</v>
      </c>
      <c r="V2660" t="e">
        <f t="shared" si="381"/>
        <v>#N/A</v>
      </c>
      <c r="W2660">
        <f t="shared" si="382"/>
        <v>0</v>
      </c>
    </row>
    <row r="2661" spans="1:23" x14ac:dyDescent="0.25">
      <c r="A2661">
        <f t="shared" si="375"/>
        <v>110</v>
      </c>
      <c r="B2661">
        <f t="shared" si="376"/>
        <v>4</v>
      </c>
      <c r="C2661" s="1">
        <f t="shared" si="383"/>
        <v>41750.41666666024</v>
      </c>
      <c r="D2661" s="7">
        <v>123.63636363636363</v>
      </c>
      <c r="E2661" s="7"/>
      <c r="G2661">
        <v>34.69</v>
      </c>
      <c r="H2661" s="12">
        <v>539.10296735270424</v>
      </c>
      <c r="I2661" s="13">
        <f>$D$2*tarifas!$D$12/24</f>
        <v>1.4541666666666666</v>
      </c>
      <c r="J2661" s="13" t="e">
        <f>VLOOKUP(E2661&amp;" "&amp;F2661,tarifas!$A$13:$D$20,4,FALSE)*H2661</f>
        <v>#N/A</v>
      </c>
      <c r="K2661" s="13">
        <f>IF(F2661="COD1",tarifas!$D$11*(SUMIFS($H$11:$H$8770,$F$11:$F$8770,"=COD1",$B$11:$B$8770,"="&amp;B2661)/COUNTIFS($F$11:$F$8770,"=COD1",$B$11:$B$8770,"="&amp;B2661))/COUNTIFS($A$11:$A$8770,"="&amp;A2661,$F$11:$F$8770,"=COD1"),0)</f>
        <v>0</v>
      </c>
      <c r="L2661" s="13" t="e">
        <f>(VLOOKUP(F2661,tarifas!$C$7:$D$10,2,FALSE)+tarifas!$D$21)*datos!H2661</f>
        <v>#N/A</v>
      </c>
      <c r="M2661">
        <v>165.67424</v>
      </c>
      <c r="N2661" s="13" t="e">
        <f t="shared" si="377"/>
        <v>#N/A</v>
      </c>
      <c r="O2661">
        <f t="shared" si="378"/>
        <v>165.67424</v>
      </c>
      <c r="P2661" s="12">
        <f t="shared" si="379"/>
        <v>373.42872735270424</v>
      </c>
      <c r="Q2661">
        <f t="shared" si="380"/>
        <v>0</v>
      </c>
      <c r="R2661">
        <f>$D$2*tarifas!$D$12/24</f>
        <v>1.4541666666666666</v>
      </c>
      <c r="S2661" t="e">
        <f>VLOOKUP(E2661&amp;" "&amp;F2661,tarifas!$A$13:$D$20,4,FALSE)*P2661</f>
        <v>#N/A</v>
      </c>
      <c r="T2661">
        <f>IF(F2661="COD1",tarifas!$D$11*(SUMIFS($P$11:$P$8770,$F$11:$F$8770,"=COD1",$B$11:$B$8770,"="&amp;B2661)/COUNTIFS($F$11:$F$8770,"=COD1",$B$11:$B$8770,"="&amp;B2661))/COUNTIFS($A$11:$A$8770,"="&amp;A2661,$F$11:$F$8770,"=COD1"),0)</f>
        <v>0</v>
      </c>
      <c r="U2661" t="e">
        <f>(VLOOKUP(F2661,tarifas!$C$7:$D$10,2,FALSE)+tarifas!$D$21)*datos!P2661</f>
        <v>#N/A</v>
      </c>
      <c r="V2661" t="e">
        <f t="shared" si="381"/>
        <v>#N/A</v>
      </c>
      <c r="W2661">
        <f t="shared" si="382"/>
        <v>0</v>
      </c>
    </row>
    <row r="2662" spans="1:23" x14ac:dyDescent="0.25">
      <c r="A2662">
        <f t="shared" si="375"/>
        <v>110</v>
      </c>
      <c r="B2662">
        <f t="shared" si="376"/>
        <v>4</v>
      </c>
      <c r="C2662" s="1">
        <f t="shared" si="383"/>
        <v>41750.458333326904</v>
      </c>
      <c r="D2662" s="7">
        <v>305.4848484848485</v>
      </c>
      <c r="E2662" s="7"/>
      <c r="G2662">
        <v>35.4</v>
      </c>
      <c r="H2662" s="12">
        <v>475.33738500971867</v>
      </c>
      <c r="I2662" s="13">
        <f>$D$2*tarifas!$D$12/24</f>
        <v>1.4541666666666666</v>
      </c>
      <c r="J2662" s="13" t="e">
        <f>VLOOKUP(E2662&amp;" "&amp;F2662,tarifas!$A$13:$D$20,4,FALSE)*H2662</f>
        <v>#N/A</v>
      </c>
      <c r="K2662" s="13">
        <f>IF(F2662="COD1",tarifas!$D$11*(SUMIFS($H$11:$H$8770,$F$11:$F$8770,"=COD1",$B$11:$B$8770,"="&amp;B2662)/COUNTIFS($F$11:$F$8770,"=COD1",$B$11:$B$8770,"="&amp;B2662))/COUNTIFS($A$11:$A$8770,"="&amp;A2662,$F$11:$F$8770,"=COD1"),0)</f>
        <v>0</v>
      </c>
      <c r="L2662" s="13" t="e">
        <f>(VLOOKUP(F2662,tarifas!$C$7:$D$10,2,FALSE)+tarifas!$D$21)*datos!H2662</f>
        <v>#N/A</v>
      </c>
      <c r="M2662">
        <v>193.84248000000002</v>
      </c>
      <c r="N2662" s="13" t="e">
        <f t="shared" si="377"/>
        <v>#N/A</v>
      </c>
      <c r="O2662">
        <f t="shared" si="378"/>
        <v>193.84248000000002</v>
      </c>
      <c r="P2662" s="12">
        <f t="shared" si="379"/>
        <v>281.49490500971865</v>
      </c>
      <c r="Q2662">
        <f t="shared" si="380"/>
        <v>0</v>
      </c>
      <c r="R2662">
        <f>$D$2*tarifas!$D$12/24</f>
        <v>1.4541666666666666</v>
      </c>
      <c r="S2662" t="e">
        <f>VLOOKUP(E2662&amp;" "&amp;F2662,tarifas!$A$13:$D$20,4,FALSE)*P2662</f>
        <v>#N/A</v>
      </c>
      <c r="T2662">
        <f>IF(F2662="COD1",tarifas!$D$11*(SUMIFS($P$11:$P$8770,$F$11:$F$8770,"=COD1",$B$11:$B$8770,"="&amp;B2662)/COUNTIFS($F$11:$F$8770,"=COD1",$B$11:$B$8770,"="&amp;B2662))/COUNTIFS($A$11:$A$8770,"="&amp;A2662,$F$11:$F$8770,"=COD1"),0)</f>
        <v>0</v>
      </c>
      <c r="U2662" t="e">
        <f>(VLOOKUP(F2662,tarifas!$C$7:$D$10,2,FALSE)+tarifas!$D$21)*datos!P2662</f>
        <v>#N/A</v>
      </c>
      <c r="V2662" t="e">
        <f t="shared" si="381"/>
        <v>#N/A</v>
      </c>
      <c r="W2662">
        <f t="shared" si="382"/>
        <v>0</v>
      </c>
    </row>
    <row r="2663" spans="1:23" x14ac:dyDescent="0.25">
      <c r="A2663">
        <f t="shared" si="375"/>
        <v>110</v>
      </c>
      <c r="B2663">
        <f t="shared" si="376"/>
        <v>4</v>
      </c>
      <c r="C2663" s="1">
        <f t="shared" si="383"/>
        <v>41750.499999993568</v>
      </c>
      <c r="D2663" s="7">
        <v>498.15151515151513</v>
      </c>
      <c r="E2663" s="7"/>
      <c r="G2663">
        <v>36.299999999999997</v>
      </c>
      <c r="H2663" s="12">
        <v>436.19538489606066</v>
      </c>
      <c r="I2663" s="13">
        <f>$D$2*tarifas!$D$12/24</f>
        <v>1.4541666666666666</v>
      </c>
      <c r="J2663" s="13" t="e">
        <f>VLOOKUP(E2663&amp;" "&amp;F2663,tarifas!$A$13:$D$20,4,FALSE)*H2663</f>
        <v>#N/A</v>
      </c>
      <c r="K2663" s="13">
        <f>IF(F2663="COD1",tarifas!$D$11*(SUMIFS($H$11:$H$8770,$F$11:$F$8770,"=COD1",$B$11:$B$8770,"="&amp;B2663)/COUNTIFS($F$11:$F$8770,"=COD1",$B$11:$B$8770,"="&amp;B2663))/COUNTIFS($A$11:$A$8770,"="&amp;A2663,$F$11:$F$8770,"=COD1"),0)</f>
        <v>0</v>
      </c>
      <c r="L2663" s="13" t="e">
        <f>(VLOOKUP(F2663,tarifas!$C$7:$D$10,2,FALSE)+tarifas!$D$21)*datos!H2663</f>
        <v>#N/A</v>
      </c>
      <c r="M2663">
        <v>154.23210999999998</v>
      </c>
      <c r="N2663" s="13" t="e">
        <f t="shared" si="377"/>
        <v>#N/A</v>
      </c>
      <c r="O2663">
        <f t="shared" si="378"/>
        <v>154.23210999999998</v>
      </c>
      <c r="P2663" s="12">
        <f t="shared" si="379"/>
        <v>281.96327489606068</v>
      </c>
      <c r="Q2663">
        <f t="shared" si="380"/>
        <v>0</v>
      </c>
      <c r="R2663">
        <f>$D$2*tarifas!$D$12/24</f>
        <v>1.4541666666666666</v>
      </c>
      <c r="S2663" t="e">
        <f>VLOOKUP(E2663&amp;" "&amp;F2663,tarifas!$A$13:$D$20,4,FALSE)*P2663</f>
        <v>#N/A</v>
      </c>
      <c r="T2663">
        <f>IF(F2663="COD1",tarifas!$D$11*(SUMIFS($P$11:$P$8770,$F$11:$F$8770,"=COD1",$B$11:$B$8770,"="&amp;B2663)/COUNTIFS($F$11:$F$8770,"=COD1",$B$11:$B$8770,"="&amp;B2663))/COUNTIFS($A$11:$A$8770,"="&amp;A2663,$F$11:$F$8770,"=COD1"),0)</f>
        <v>0</v>
      </c>
      <c r="U2663" t="e">
        <f>(VLOOKUP(F2663,tarifas!$C$7:$D$10,2,FALSE)+tarifas!$D$21)*datos!P2663</f>
        <v>#N/A</v>
      </c>
      <c r="V2663" t="e">
        <f t="shared" si="381"/>
        <v>#N/A</v>
      </c>
      <c r="W2663">
        <f t="shared" si="382"/>
        <v>0</v>
      </c>
    </row>
    <row r="2664" spans="1:23" x14ac:dyDescent="0.25">
      <c r="A2664">
        <f t="shared" si="375"/>
        <v>110</v>
      </c>
      <c r="B2664">
        <f t="shared" si="376"/>
        <v>4</v>
      </c>
      <c r="C2664" s="1">
        <f t="shared" si="383"/>
        <v>41750.541666660232</v>
      </c>
      <c r="D2664" s="7">
        <v>623.33333333333337</v>
      </c>
      <c r="E2664" s="7"/>
      <c r="G2664">
        <v>33.14</v>
      </c>
      <c r="H2664" s="12">
        <v>516.80020757076659</v>
      </c>
      <c r="I2664" s="13">
        <f>$D$2*tarifas!$D$12/24</f>
        <v>1.4541666666666666</v>
      </c>
      <c r="J2664" s="13" t="e">
        <f>VLOOKUP(E2664&amp;" "&amp;F2664,tarifas!$A$13:$D$20,4,FALSE)*H2664</f>
        <v>#N/A</v>
      </c>
      <c r="K2664" s="13">
        <f>IF(F2664="COD1",tarifas!$D$11*(SUMIFS($H$11:$H$8770,$F$11:$F$8770,"=COD1",$B$11:$B$8770,"="&amp;B2664)/COUNTIFS($F$11:$F$8770,"=COD1",$B$11:$B$8770,"="&amp;B2664))/COUNTIFS($A$11:$A$8770,"="&amp;A2664,$F$11:$F$8770,"=COD1"),0)</f>
        <v>0</v>
      </c>
      <c r="L2664" s="13" t="e">
        <f>(VLOOKUP(F2664,tarifas!$C$7:$D$10,2,FALSE)+tarifas!$D$21)*datos!H2664</f>
        <v>#N/A</v>
      </c>
      <c r="M2664">
        <v>147.91441</v>
      </c>
      <c r="N2664" s="13" t="e">
        <f t="shared" si="377"/>
        <v>#N/A</v>
      </c>
      <c r="O2664">
        <f t="shared" si="378"/>
        <v>147.91441</v>
      </c>
      <c r="P2664" s="12">
        <f t="shared" si="379"/>
        <v>368.88579757076661</v>
      </c>
      <c r="Q2664">
        <f t="shared" si="380"/>
        <v>0</v>
      </c>
      <c r="R2664">
        <f>$D$2*tarifas!$D$12/24</f>
        <v>1.4541666666666666</v>
      </c>
      <c r="S2664" t="e">
        <f>VLOOKUP(E2664&amp;" "&amp;F2664,tarifas!$A$13:$D$20,4,FALSE)*P2664</f>
        <v>#N/A</v>
      </c>
      <c r="T2664">
        <f>IF(F2664="COD1",tarifas!$D$11*(SUMIFS($P$11:$P$8770,$F$11:$F$8770,"=COD1",$B$11:$B$8770,"="&amp;B2664)/COUNTIFS($F$11:$F$8770,"=COD1",$B$11:$B$8770,"="&amp;B2664))/COUNTIFS($A$11:$A$8770,"="&amp;A2664,$F$11:$F$8770,"=COD1"),0)</f>
        <v>0</v>
      </c>
      <c r="U2664" t="e">
        <f>(VLOOKUP(F2664,tarifas!$C$7:$D$10,2,FALSE)+tarifas!$D$21)*datos!P2664</f>
        <v>#N/A</v>
      </c>
      <c r="V2664" t="e">
        <f t="shared" si="381"/>
        <v>#N/A</v>
      </c>
      <c r="W2664">
        <f t="shared" si="382"/>
        <v>0</v>
      </c>
    </row>
    <row r="2665" spans="1:23" x14ac:dyDescent="0.25">
      <c r="A2665">
        <f t="shared" si="375"/>
        <v>110</v>
      </c>
      <c r="B2665">
        <f t="shared" si="376"/>
        <v>4</v>
      </c>
      <c r="C2665" s="1">
        <f t="shared" si="383"/>
        <v>41750.583333326897</v>
      </c>
      <c r="D2665" s="7">
        <v>580.83333333333326</v>
      </c>
      <c r="E2665" s="7"/>
      <c r="G2665">
        <v>30.69</v>
      </c>
      <c r="H2665" s="12">
        <v>522.08421846445674</v>
      </c>
      <c r="I2665" s="13">
        <f>$D$2*tarifas!$D$12/24</f>
        <v>1.4541666666666666</v>
      </c>
      <c r="J2665" s="13" t="e">
        <f>VLOOKUP(E2665&amp;" "&amp;F2665,tarifas!$A$13:$D$20,4,FALSE)*H2665</f>
        <v>#N/A</v>
      </c>
      <c r="K2665" s="13">
        <f>IF(F2665="COD1",tarifas!$D$11*(SUMIFS($H$11:$H$8770,$F$11:$F$8770,"=COD1",$B$11:$B$8770,"="&amp;B2665)/COUNTIFS($F$11:$F$8770,"=COD1",$B$11:$B$8770,"="&amp;B2665))/COUNTIFS($A$11:$A$8770,"="&amp;A2665,$F$11:$F$8770,"=COD1"),0)</f>
        <v>0</v>
      </c>
      <c r="L2665" s="13" t="e">
        <f>(VLOOKUP(F2665,tarifas!$C$7:$D$10,2,FALSE)+tarifas!$D$21)*datos!H2665</f>
        <v>#N/A</v>
      </c>
      <c r="M2665">
        <v>219.13113000000001</v>
      </c>
      <c r="N2665" s="13" t="e">
        <f t="shared" si="377"/>
        <v>#N/A</v>
      </c>
      <c r="O2665">
        <f t="shared" si="378"/>
        <v>219.13113000000001</v>
      </c>
      <c r="P2665" s="12">
        <f t="shared" si="379"/>
        <v>302.95308846445675</v>
      </c>
      <c r="Q2665">
        <f t="shared" si="380"/>
        <v>0</v>
      </c>
      <c r="R2665">
        <f>$D$2*tarifas!$D$12/24</f>
        <v>1.4541666666666666</v>
      </c>
      <c r="S2665" t="e">
        <f>VLOOKUP(E2665&amp;" "&amp;F2665,tarifas!$A$13:$D$20,4,FALSE)*P2665</f>
        <v>#N/A</v>
      </c>
      <c r="T2665">
        <f>IF(F2665="COD1",tarifas!$D$11*(SUMIFS($P$11:$P$8770,$F$11:$F$8770,"=COD1",$B$11:$B$8770,"="&amp;B2665)/COUNTIFS($F$11:$F$8770,"=COD1",$B$11:$B$8770,"="&amp;B2665))/COUNTIFS($A$11:$A$8770,"="&amp;A2665,$F$11:$F$8770,"=COD1"),0)</f>
        <v>0</v>
      </c>
      <c r="U2665" t="e">
        <f>(VLOOKUP(F2665,tarifas!$C$7:$D$10,2,FALSE)+tarifas!$D$21)*datos!P2665</f>
        <v>#N/A</v>
      </c>
      <c r="V2665" t="e">
        <f t="shared" si="381"/>
        <v>#N/A</v>
      </c>
      <c r="W2665">
        <f t="shared" si="382"/>
        <v>0</v>
      </c>
    </row>
    <row r="2666" spans="1:23" x14ac:dyDescent="0.25">
      <c r="A2666">
        <f t="shared" si="375"/>
        <v>110</v>
      </c>
      <c r="B2666">
        <f t="shared" si="376"/>
        <v>4</v>
      </c>
      <c r="C2666" s="1">
        <f t="shared" si="383"/>
        <v>41750.624999993561</v>
      </c>
      <c r="D2666" s="7">
        <v>468.78787878787875</v>
      </c>
      <c r="E2666" s="7"/>
      <c r="G2666">
        <v>28.8</v>
      </c>
      <c r="H2666" s="12">
        <v>513.19508204776139</v>
      </c>
      <c r="I2666" s="13">
        <f>$D$2*tarifas!$D$12/24</f>
        <v>1.4541666666666666</v>
      </c>
      <c r="J2666" s="13" t="e">
        <f>VLOOKUP(E2666&amp;" "&amp;F2666,tarifas!$A$13:$D$20,4,FALSE)*H2666</f>
        <v>#N/A</v>
      </c>
      <c r="K2666" s="13">
        <f>IF(F2666="COD1",tarifas!$D$11*(SUMIFS($H$11:$H$8770,$F$11:$F$8770,"=COD1",$B$11:$B$8770,"="&amp;B2666)/COUNTIFS($F$11:$F$8770,"=COD1",$B$11:$B$8770,"="&amp;B2666))/COUNTIFS($A$11:$A$8770,"="&amp;A2666,$F$11:$F$8770,"=COD1"),0)</f>
        <v>0</v>
      </c>
      <c r="L2666" s="13" t="e">
        <f>(VLOOKUP(F2666,tarifas!$C$7:$D$10,2,FALSE)+tarifas!$D$21)*datos!H2666</f>
        <v>#N/A</v>
      </c>
      <c r="M2666">
        <v>256.28179</v>
      </c>
      <c r="N2666" s="13" t="e">
        <f t="shared" si="377"/>
        <v>#N/A</v>
      </c>
      <c r="O2666">
        <f t="shared" si="378"/>
        <v>256.28179</v>
      </c>
      <c r="P2666" s="12">
        <f t="shared" si="379"/>
        <v>256.91329204776139</v>
      </c>
      <c r="Q2666">
        <f t="shared" si="380"/>
        <v>0</v>
      </c>
      <c r="R2666">
        <f>$D$2*tarifas!$D$12/24</f>
        <v>1.4541666666666666</v>
      </c>
      <c r="S2666" t="e">
        <f>VLOOKUP(E2666&amp;" "&amp;F2666,tarifas!$A$13:$D$20,4,FALSE)*P2666</f>
        <v>#N/A</v>
      </c>
      <c r="T2666">
        <f>IF(F2666="COD1",tarifas!$D$11*(SUMIFS($P$11:$P$8770,$F$11:$F$8770,"=COD1",$B$11:$B$8770,"="&amp;B2666)/COUNTIFS($F$11:$F$8770,"=COD1",$B$11:$B$8770,"="&amp;B2666))/COUNTIFS($A$11:$A$8770,"="&amp;A2666,$F$11:$F$8770,"=COD1"),0)</f>
        <v>0</v>
      </c>
      <c r="U2666" t="e">
        <f>(VLOOKUP(F2666,tarifas!$C$7:$D$10,2,FALSE)+tarifas!$D$21)*datos!P2666</f>
        <v>#N/A</v>
      </c>
      <c r="V2666" t="e">
        <f t="shared" si="381"/>
        <v>#N/A</v>
      </c>
      <c r="W2666">
        <f t="shared" si="382"/>
        <v>0</v>
      </c>
    </row>
    <row r="2667" spans="1:23" x14ac:dyDescent="0.25">
      <c r="A2667">
        <f t="shared" si="375"/>
        <v>110</v>
      </c>
      <c r="B2667">
        <f t="shared" si="376"/>
        <v>4</v>
      </c>
      <c r="C2667" s="1">
        <f t="shared" si="383"/>
        <v>41750.666666660225</v>
      </c>
      <c r="D2667" s="7">
        <v>349.01515151515156</v>
      </c>
      <c r="E2667" s="7"/>
      <c r="G2667">
        <v>27</v>
      </c>
      <c r="H2667" s="12">
        <v>517.70648988400717</v>
      </c>
      <c r="I2667" s="13">
        <f>$D$2*tarifas!$D$12/24</f>
        <v>1.4541666666666666</v>
      </c>
      <c r="J2667" s="13" t="e">
        <f>VLOOKUP(E2667&amp;" "&amp;F2667,tarifas!$A$13:$D$20,4,FALSE)*H2667</f>
        <v>#N/A</v>
      </c>
      <c r="K2667" s="13">
        <f>IF(F2667="COD1",tarifas!$D$11*(SUMIFS($H$11:$H$8770,$F$11:$F$8770,"=COD1",$B$11:$B$8770,"="&amp;B2667)/COUNTIFS($F$11:$F$8770,"=COD1",$B$11:$B$8770,"="&amp;B2667))/COUNTIFS($A$11:$A$8770,"="&amp;A2667,$F$11:$F$8770,"=COD1"),0)</f>
        <v>0</v>
      </c>
      <c r="L2667" s="13" t="e">
        <f>(VLOOKUP(F2667,tarifas!$C$7:$D$10,2,FALSE)+tarifas!$D$21)*datos!H2667</f>
        <v>#N/A</v>
      </c>
      <c r="M2667">
        <v>192.50915000000001</v>
      </c>
      <c r="N2667" s="13" t="e">
        <f t="shared" si="377"/>
        <v>#N/A</v>
      </c>
      <c r="O2667">
        <f t="shared" si="378"/>
        <v>192.50915000000001</v>
      </c>
      <c r="P2667" s="12">
        <f t="shared" si="379"/>
        <v>325.19733988400719</v>
      </c>
      <c r="Q2667">
        <f t="shared" si="380"/>
        <v>0</v>
      </c>
      <c r="R2667">
        <f>$D$2*tarifas!$D$12/24</f>
        <v>1.4541666666666666</v>
      </c>
      <c r="S2667" t="e">
        <f>VLOOKUP(E2667&amp;" "&amp;F2667,tarifas!$A$13:$D$20,4,FALSE)*P2667</f>
        <v>#N/A</v>
      </c>
      <c r="T2667">
        <f>IF(F2667="COD1",tarifas!$D$11*(SUMIFS($P$11:$P$8770,$F$11:$F$8770,"=COD1",$B$11:$B$8770,"="&amp;B2667)/COUNTIFS($F$11:$F$8770,"=COD1",$B$11:$B$8770,"="&amp;B2667))/COUNTIFS($A$11:$A$8770,"="&amp;A2667,$F$11:$F$8770,"=COD1"),0)</f>
        <v>0</v>
      </c>
      <c r="U2667" t="e">
        <f>(VLOOKUP(F2667,tarifas!$C$7:$D$10,2,FALSE)+tarifas!$D$21)*datos!P2667</f>
        <v>#N/A</v>
      </c>
      <c r="V2667" t="e">
        <f t="shared" si="381"/>
        <v>#N/A</v>
      </c>
      <c r="W2667">
        <f t="shared" si="382"/>
        <v>0</v>
      </c>
    </row>
    <row r="2668" spans="1:23" x14ac:dyDescent="0.25">
      <c r="A2668">
        <f t="shared" si="375"/>
        <v>110</v>
      </c>
      <c r="B2668">
        <f t="shared" si="376"/>
        <v>4</v>
      </c>
      <c r="C2668" s="1">
        <f t="shared" si="383"/>
        <v>41750.708333326889</v>
      </c>
      <c r="D2668" s="7">
        <v>400.530303030303</v>
      </c>
      <c r="E2668" s="7"/>
      <c r="G2668">
        <v>26.76</v>
      </c>
      <c r="H2668" s="12">
        <v>421.27707929873861</v>
      </c>
      <c r="I2668" s="13">
        <f>$D$2*tarifas!$D$12/24</f>
        <v>1.4541666666666666</v>
      </c>
      <c r="J2668" s="13" t="e">
        <f>VLOOKUP(E2668&amp;" "&amp;F2668,tarifas!$A$13:$D$20,4,FALSE)*H2668</f>
        <v>#N/A</v>
      </c>
      <c r="K2668" s="13">
        <f>IF(F2668="COD1",tarifas!$D$11*(SUMIFS($H$11:$H$8770,$F$11:$F$8770,"=COD1",$B$11:$B$8770,"="&amp;B2668)/COUNTIFS($F$11:$F$8770,"=COD1",$B$11:$B$8770,"="&amp;B2668))/COUNTIFS($A$11:$A$8770,"="&amp;A2668,$F$11:$F$8770,"=COD1"),0)</f>
        <v>0</v>
      </c>
      <c r="L2668" s="13" t="e">
        <f>(VLOOKUP(F2668,tarifas!$C$7:$D$10,2,FALSE)+tarifas!$D$21)*datos!H2668</f>
        <v>#N/A</v>
      </c>
      <c r="M2668">
        <v>67.695329999999998</v>
      </c>
      <c r="N2668" s="13" t="e">
        <f t="shared" si="377"/>
        <v>#N/A</v>
      </c>
      <c r="O2668">
        <f t="shared" si="378"/>
        <v>67.695329999999998</v>
      </c>
      <c r="P2668" s="12">
        <f t="shared" si="379"/>
        <v>353.5817492987386</v>
      </c>
      <c r="Q2668">
        <f t="shared" si="380"/>
        <v>0</v>
      </c>
      <c r="R2668">
        <f>$D$2*tarifas!$D$12/24</f>
        <v>1.4541666666666666</v>
      </c>
      <c r="S2668" t="e">
        <f>VLOOKUP(E2668&amp;" "&amp;F2668,tarifas!$A$13:$D$20,4,FALSE)*P2668</f>
        <v>#N/A</v>
      </c>
      <c r="T2668">
        <f>IF(F2668="COD1",tarifas!$D$11*(SUMIFS($P$11:$P$8770,$F$11:$F$8770,"=COD1",$B$11:$B$8770,"="&amp;B2668)/COUNTIFS($F$11:$F$8770,"=COD1",$B$11:$B$8770,"="&amp;B2668))/COUNTIFS($A$11:$A$8770,"="&amp;A2668,$F$11:$F$8770,"=COD1"),0)</f>
        <v>0</v>
      </c>
      <c r="U2668" t="e">
        <f>(VLOOKUP(F2668,tarifas!$C$7:$D$10,2,FALSE)+tarifas!$D$21)*datos!P2668</f>
        <v>#N/A</v>
      </c>
      <c r="V2668" t="e">
        <f t="shared" si="381"/>
        <v>#N/A</v>
      </c>
      <c r="W2668">
        <f t="shared" si="382"/>
        <v>0</v>
      </c>
    </row>
    <row r="2669" spans="1:23" x14ac:dyDescent="0.25">
      <c r="A2669">
        <f t="shared" si="375"/>
        <v>110</v>
      </c>
      <c r="B2669">
        <f t="shared" si="376"/>
        <v>4</v>
      </c>
      <c r="C2669" s="1">
        <f t="shared" si="383"/>
        <v>41750.749999993554</v>
      </c>
      <c r="D2669" s="7">
        <v>226.66666666666666</v>
      </c>
      <c r="E2669" s="7"/>
      <c r="G2669">
        <v>29</v>
      </c>
      <c r="H2669" s="12">
        <v>309.61946075843798</v>
      </c>
      <c r="I2669" s="13">
        <f>$D$2*tarifas!$D$12/24</f>
        <v>1.4541666666666666</v>
      </c>
      <c r="J2669" s="13" t="e">
        <f>VLOOKUP(E2669&amp;" "&amp;F2669,tarifas!$A$13:$D$20,4,FALSE)*H2669</f>
        <v>#N/A</v>
      </c>
      <c r="K2669" s="13">
        <f>IF(F2669="COD1",tarifas!$D$11*(SUMIFS($H$11:$H$8770,$F$11:$F$8770,"=COD1",$B$11:$B$8770,"="&amp;B2669)/COUNTIFS($F$11:$F$8770,"=COD1",$B$11:$B$8770,"="&amp;B2669))/COUNTIFS($A$11:$A$8770,"="&amp;A2669,$F$11:$F$8770,"=COD1"),0)</f>
        <v>0</v>
      </c>
      <c r="L2669" s="13" t="e">
        <f>(VLOOKUP(F2669,tarifas!$C$7:$D$10,2,FALSE)+tarifas!$D$21)*datos!H2669</f>
        <v>#N/A</v>
      </c>
      <c r="M2669">
        <v>3.8887899999999997</v>
      </c>
      <c r="N2669" s="13" t="e">
        <f t="shared" si="377"/>
        <v>#N/A</v>
      </c>
      <c r="O2669">
        <f t="shared" si="378"/>
        <v>3.8887899999999997</v>
      </c>
      <c r="P2669" s="12">
        <f t="shared" si="379"/>
        <v>305.73067075843801</v>
      </c>
      <c r="Q2669">
        <f t="shared" si="380"/>
        <v>0</v>
      </c>
      <c r="R2669">
        <f>$D$2*tarifas!$D$12/24</f>
        <v>1.4541666666666666</v>
      </c>
      <c r="S2669" t="e">
        <f>VLOOKUP(E2669&amp;" "&amp;F2669,tarifas!$A$13:$D$20,4,FALSE)*P2669</f>
        <v>#N/A</v>
      </c>
      <c r="T2669">
        <f>IF(F2669="COD1",tarifas!$D$11*(SUMIFS($P$11:$P$8770,$F$11:$F$8770,"=COD1",$B$11:$B$8770,"="&amp;B2669)/COUNTIFS($F$11:$F$8770,"=COD1",$B$11:$B$8770,"="&amp;B2669))/COUNTIFS($A$11:$A$8770,"="&amp;A2669,$F$11:$F$8770,"=COD1"),0)</f>
        <v>0</v>
      </c>
      <c r="U2669" t="e">
        <f>(VLOOKUP(F2669,tarifas!$C$7:$D$10,2,FALSE)+tarifas!$D$21)*datos!P2669</f>
        <v>#N/A</v>
      </c>
      <c r="V2669" t="e">
        <f t="shared" si="381"/>
        <v>#N/A</v>
      </c>
      <c r="W2669">
        <f t="shared" si="382"/>
        <v>0</v>
      </c>
    </row>
    <row r="2670" spans="1:23" x14ac:dyDescent="0.25">
      <c r="A2670">
        <f t="shared" si="375"/>
        <v>110</v>
      </c>
      <c r="B2670">
        <f t="shared" si="376"/>
        <v>4</v>
      </c>
      <c r="C2670" s="1">
        <f t="shared" si="383"/>
        <v>41750.791666660218</v>
      </c>
      <c r="D2670" s="7">
        <v>47.393939393939398</v>
      </c>
      <c r="E2670" s="7"/>
      <c r="G2670">
        <v>33.69</v>
      </c>
      <c r="H2670" s="12">
        <v>221.4385694132001</v>
      </c>
      <c r="I2670" s="13">
        <f>$D$2*tarifas!$D$12/24</f>
        <v>1.4541666666666666</v>
      </c>
      <c r="J2670" s="13" t="e">
        <f>VLOOKUP(E2670&amp;" "&amp;F2670,tarifas!$A$13:$D$20,4,FALSE)*H2670</f>
        <v>#N/A</v>
      </c>
      <c r="K2670" s="13">
        <f>IF(F2670="COD1",tarifas!$D$11*(SUMIFS($H$11:$H$8770,$F$11:$F$8770,"=COD1",$B$11:$B$8770,"="&amp;B2670)/COUNTIFS($F$11:$F$8770,"=COD1",$B$11:$B$8770,"="&amp;B2670))/COUNTIFS($A$11:$A$8770,"="&amp;A2670,$F$11:$F$8770,"=COD1"),0)</f>
        <v>0</v>
      </c>
      <c r="L2670" s="13" t="e">
        <f>(VLOOKUP(F2670,tarifas!$C$7:$D$10,2,FALSE)+tarifas!$D$21)*datos!H2670</f>
        <v>#N/A</v>
      </c>
      <c r="M2670">
        <v>0</v>
      </c>
      <c r="N2670" s="13" t="e">
        <f t="shared" si="377"/>
        <v>#N/A</v>
      </c>
      <c r="O2670">
        <f t="shared" si="378"/>
        <v>0</v>
      </c>
      <c r="P2670" s="12">
        <f t="shared" si="379"/>
        <v>221.4385694132001</v>
      </c>
      <c r="Q2670">
        <f t="shared" si="380"/>
        <v>0</v>
      </c>
      <c r="R2670">
        <f>$D$2*tarifas!$D$12/24</f>
        <v>1.4541666666666666</v>
      </c>
      <c r="S2670" t="e">
        <f>VLOOKUP(E2670&amp;" "&amp;F2670,tarifas!$A$13:$D$20,4,FALSE)*P2670</f>
        <v>#N/A</v>
      </c>
      <c r="T2670">
        <f>IF(F2670="COD1",tarifas!$D$11*(SUMIFS($P$11:$P$8770,$F$11:$F$8770,"=COD1",$B$11:$B$8770,"="&amp;B2670)/COUNTIFS($F$11:$F$8770,"=COD1",$B$11:$B$8770,"="&amp;B2670))/COUNTIFS($A$11:$A$8770,"="&amp;A2670,$F$11:$F$8770,"=COD1"),0)</f>
        <v>0</v>
      </c>
      <c r="U2670" t="e">
        <f>(VLOOKUP(F2670,tarifas!$C$7:$D$10,2,FALSE)+tarifas!$D$21)*datos!P2670</f>
        <v>#N/A</v>
      </c>
      <c r="V2670" t="e">
        <f t="shared" si="381"/>
        <v>#N/A</v>
      </c>
      <c r="W2670">
        <f t="shared" si="382"/>
        <v>0</v>
      </c>
    </row>
    <row r="2671" spans="1:23" x14ac:dyDescent="0.25">
      <c r="A2671">
        <f t="shared" si="375"/>
        <v>110</v>
      </c>
      <c r="B2671">
        <f t="shared" si="376"/>
        <v>4</v>
      </c>
      <c r="C2671" s="1">
        <f t="shared" si="383"/>
        <v>41750.833333326882</v>
      </c>
      <c r="D2671" s="7">
        <v>0</v>
      </c>
      <c r="E2671" s="7"/>
      <c r="G2671">
        <v>39.200000000000003</v>
      </c>
      <c r="H2671" s="12">
        <v>209.75368278970464</v>
      </c>
      <c r="I2671" s="13">
        <f>$D$2*tarifas!$D$12/24</f>
        <v>1.4541666666666666</v>
      </c>
      <c r="J2671" s="13" t="e">
        <f>VLOOKUP(E2671&amp;" "&amp;F2671,tarifas!$A$13:$D$20,4,FALSE)*H2671</f>
        <v>#N/A</v>
      </c>
      <c r="K2671" s="13">
        <f>IF(F2671="COD1",tarifas!$D$11*(SUMIFS($H$11:$H$8770,$F$11:$F$8770,"=COD1",$B$11:$B$8770,"="&amp;B2671)/COUNTIFS($F$11:$F$8770,"=COD1",$B$11:$B$8770,"="&amp;B2671))/COUNTIFS($A$11:$A$8770,"="&amp;A2671,$F$11:$F$8770,"=COD1"),0)</f>
        <v>0</v>
      </c>
      <c r="L2671" s="13" t="e">
        <f>(VLOOKUP(F2671,tarifas!$C$7:$D$10,2,FALSE)+tarifas!$D$21)*datos!H2671</f>
        <v>#N/A</v>
      </c>
      <c r="M2671">
        <v>0</v>
      </c>
      <c r="N2671" s="13" t="e">
        <f t="shared" si="377"/>
        <v>#N/A</v>
      </c>
      <c r="O2671">
        <f t="shared" si="378"/>
        <v>0</v>
      </c>
      <c r="P2671" s="12">
        <f t="shared" si="379"/>
        <v>209.75368278970464</v>
      </c>
      <c r="Q2671">
        <f t="shared" si="380"/>
        <v>0</v>
      </c>
      <c r="R2671">
        <f>$D$2*tarifas!$D$12/24</f>
        <v>1.4541666666666666</v>
      </c>
      <c r="S2671" t="e">
        <f>VLOOKUP(E2671&amp;" "&amp;F2671,tarifas!$A$13:$D$20,4,FALSE)*P2671</f>
        <v>#N/A</v>
      </c>
      <c r="T2671">
        <f>IF(F2671="COD1",tarifas!$D$11*(SUMIFS($P$11:$P$8770,$F$11:$F$8770,"=COD1",$B$11:$B$8770,"="&amp;B2671)/COUNTIFS($F$11:$F$8770,"=COD1",$B$11:$B$8770,"="&amp;B2671))/COUNTIFS($A$11:$A$8770,"="&amp;A2671,$F$11:$F$8770,"=COD1"),0)</f>
        <v>0</v>
      </c>
      <c r="U2671" t="e">
        <f>(VLOOKUP(F2671,tarifas!$C$7:$D$10,2,FALSE)+tarifas!$D$21)*datos!P2671</f>
        <v>#N/A</v>
      </c>
      <c r="V2671" t="e">
        <f t="shared" si="381"/>
        <v>#N/A</v>
      </c>
      <c r="W2671">
        <f t="shared" si="382"/>
        <v>0</v>
      </c>
    </row>
    <row r="2672" spans="1:23" x14ac:dyDescent="0.25">
      <c r="A2672">
        <f t="shared" si="375"/>
        <v>110</v>
      </c>
      <c r="B2672">
        <f t="shared" si="376"/>
        <v>4</v>
      </c>
      <c r="C2672" s="1">
        <f t="shared" si="383"/>
        <v>41750.874999993546</v>
      </c>
      <c r="D2672" s="7">
        <v>0</v>
      </c>
      <c r="E2672" s="7"/>
      <c r="G2672">
        <v>38.200000000000003</v>
      </c>
      <c r="H2672" s="12">
        <v>196.83860977780927</v>
      </c>
      <c r="I2672" s="13">
        <f>$D$2*tarifas!$D$12/24</f>
        <v>1.4541666666666666</v>
      </c>
      <c r="J2672" s="13" t="e">
        <f>VLOOKUP(E2672&amp;" "&amp;F2672,tarifas!$A$13:$D$20,4,FALSE)*H2672</f>
        <v>#N/A</v>
      </c>
      <c r="K2672" s="13">
        <f>IF(F2672="COD1",tarifas!$D$11*(SUMIFS($H$11:$H$8770,$F$11:$F$8770,"=COD1",$B$11:$B$8770,"="&amp;B2672)/COUNTIFS($F$11:$F$8770,"=COD1",$B$11:$B$8770,"="&amp;B2672))/COUNTIFS($A$11:$A$8770,"="&amp;A2672,$F$11:$F$8770,"=COD1"),0)</f>
        <v>0</v>
      </c>
      <c r="L2672" s="13" t="e">
        <f>(VLOOKUP(F2672,tarifas!$C$7:$D$10,2,FALSE)+tarifas!$D$21)*datos!H2672</f>
        <v>#N/A</v>
      </c>
      <c r="M2672">
        <v>0</v>
      </c>
      <c r="N2672" s="13" t="e">
        <f t="shared" si="377"/>
        <v>#N/A</v>
      </c>
      <c r="O2672">
        <f t="shared" si="378"/>
        <v>0</v>
      </c>
      <c r="P2672" s="12">
        <f t="shared" si="379"/>
        <v>196.83860977780927</v>
      </c>
      <c r="Q2672">
        <f t="shared" si="380"/>
        <v>0</v>
      </c>
      <c r="R2672">
        <f>$D$2*tarifas!$D$12/24</f>
        <v>1.4541666666666666</v>
      </c>
      <c r="S2672" t="e">
        <f>VLOOKUP(E2672&amp;" "&amp;F2672,tarifas!$A$13:$D$20,4,FALSE)*P2672</f>
        <v>#N/A</v>
      </c>
      <c r="T2672">
        <f>IF(F2672="COD1",tarifas!$D$11*(SUMIFS($P$11:$P$8770,$F$11:$F$8770,"=COD1",$B$11:$B$8770,"="&amp;B2672)/COUNTIFS($F$11:$F$8770,"=COD1",$B$11:$B$8770,"="&amp;B2672))/COUNTIFS($A$11:$A$8770,"="&amp;A2672,$F$11:$F$8770,"=COD1"),0)</f>
        <v>0</v>
      </c>
      <c r="U2672" t="e">
        <f>(VLOOKUP(F2672,tarifas!$C$7:$D$10,2,FALSE)+tarifas!$D$21)*datos!P2672</f>
        <v>#N/A</v>
      </c>
      <c r="V2672" t="e">
        <f t="shared" si="381"/>
        <v>#N/A</v>
      </c>
      <c r="W2672">
        <f t="shared" si="382"/>
        <v>0</v>
      </c>
    </row>
    <row r="2673" spans="1:23" x14ac:dyDescent="0.25">
      <c r="A2673">
        <f t="shared" si="375"/>
        <v>110</v>
      </c>
      <c r="B2673">
        <f t="shared" si="376"/>
        <v>4</v>
      </c>
      <c r="C2673" s="1">
        <f t="shared" si="383"/>
        <v>41750.91666666021</v>
      </c>
      <c r="D2673" s="7">
        <v>0</v>
      </c>
      <c r="E2673" s="7"/>
      <c r="G2673">
        <v>33.9</v>
      </c>
      <c r="H2673" s="12">
        <v>194.84422209151643</v>
      </c>
      <c r="I2673" s="13">
        <f>$D$2*tarifas!$D$12/24</f>
        <v>1.4541666666666666</v>
      </c>
      <c r="J2673" s="13" t="e">
        <f>VLOOKUP(E2673&amp;" "&amp;F2673,tarifas!$A$13:$D$20,4,FALSE)*H2673</f>
        <v>#N/A</v>
      </c>
      <c r="K2673" s="13">
        <f>IF(F2673="COD1",tarifas!$D$11*(SUMIFS($H$11:$H$8770,$F$11:$F$8770,"=COD1",$B$11:$B$8770,"="&amp;B2673)/COUNTIFS($F$11:$F$8770,"=COD1",$B$11:$B$8770,"="&amp;B2673))/COUNTIFS($A$11:$A$8770,"="&amp;A2673,$F$11:$F$8770,"=COD1"),0)</f>
        <v>0</v>
      </c>
      <c r="L2673" s="13" t="e">
        <f>(VLOOKUP(F2673,tarifas!$C$7:$D$10,2,FALSE)+tarifas!$D$21)*datos!H2673</f>
        <v>#N/A</v>
      </c>
      <c r="M2673">
        <v>0</v>
      </c>
      <c r="N2673" s="13" t="e">
        <f t="shared" si="377"/>
        <v>#N/A</v>
      </c>
      <c r="O2673">
        <f t="shared" si="378"/>
        <v>0</v>
      </c>
      <c r="P2673" s="12">
        <f t="shared" si="379"/>
        <v>194.84422209151643</v>
      </c>
      <c r="Q2673">
        <f t="shared" si="380"/>
        <v>0</v>
      </c>
      <c r="R2673">
        <f>$D$2*tarifas!$D$12/24</f>
        <v>1.4541666666666666</v>
      </c>
      <c r="S2673" t="e">
        <f>VLOOKUP(E2673&amp;" "&amp;F2673,tarifas!$A$13:$D$20,4,FALSE)*P2673</f>
        <v>#N/A</v>
      </c>
      <c r="T2673">
        <f>IF(F2673="COD1",tarifas!$D$11*(SUMIFS($P$11:$P$8770,$F$11:$F$8770,"=COD1",$B$11:$B$8770,"="&amp;B2673)/COUNTIFS($F$11:$F$8770,"=COD1",$B$11:$B$8770,"="&amp;B2673))/COUNTIFS($A$11:$A$8770,"="&amp;A2673,$F$11:$F$8770,"=COD1"),0)</f>
        <v>0</v>
      </c>
      <c r="U2673" t="e">
        <f>(VLOOKUP(F2673,tarifas!$C$7:$D$10,2,FALSE)+tarifas!$D$21)*datos!P2673</f>
        <v>#N/A</v>
      </c>
      <c r="V2673" t="e">
        <f t="shared" si="381"/>
        <v>#N/A</v>
      </c>
      <c r="W2673">
        <f t="shared" si="382"/>
        <v>0</v>
      </c>
    </row>
    <row r="2674" spans="1:23" x14ac:dyDescent="0.25">
      <c r="A2674">
        <f t="shared" si="375"/>
        <v>110</v>
      </c>
      <c r="B2674">
        <f t="shared" si="376"/>
        <v>4</v>
      </c>
      <c r="C2674" s="1">
        <f t="shared" si="383"/>
        <v>41750.958333326875</v>
      </c>
      <c r="D2674" s="7">
        <v>0</v>
      </c>
      <c r="E2674" s="7"/>
      <c r="G2674">
        <v>26.84</v>
      </c>
      <c r="H2674" s="12">
        <v>193.25678629507931</v>
      </c>
      <c r="I2674" s="13">
        <f>$D$2*tarifas!$D$12/24</f>
        <v>1.4541666666666666</v>
      </c>
      <c r="J2674" s="13" t="e">
        <f>VLOOKUP(E2674&amp;" "&amp;F2674,tarifas!$A$13:$D$20,4,FALSE)*H2674</f>
        <v>#N/A</v>
      </c>
      <c r="K2674" s="13">
        <f>IF(F2674="COD1",tarifas!$D$11*(SUMIFS($H$11:$H$8770,$F$11:$F$8770,"=COD1",$B$11:$B$8770,"="&amp;B2674)/COUNTIFS($F$11:$F$8770,"=COD1",$B$11:$B$8770,"="&amp;B2674))/COUNTIFS($A$11:$A$8770,"="&amp;A2674,$F$11:$F$8770,"=COD1"),0)</f>
        <v>0</v>
      </c>
      <c r="L2674" s="13" t="e">
        <f>(VLOOKUP(F2674,tarifas!$C$7:$D$10,2,FALSE)+tarifas!$D$21)*datos!H2674</f>
        <v>#N/A</v>
      </c>
      <c r="M2674">
        <v>0</v>
      </c>
      <c r="N2674" s="13" t="e">
        <f t="shared" si="377"/>
        <v>#N/A</v>
      </c>
      <c r="O2674">
        <f t="shared" si="378"/>
        <v>0</v>
      </c>
      <c r="P2674" s="12">
        <f t="shared" si="379"/>
        <v>193.25678629507931</v>
      </c>
      <c r="Q2674">
        <f t="shared" si="380"/>
        <v>0</v>
      </c>
      <c r="R2674">
        <f>$D$2*tarifas!$D$12/24</f>
        <v>1.4541666666666666</v>
      </c>
      <c r="S2674" t="e">
        <f>VLOOKUP(E2674&amp;" "&amp;F2674,tarifas!$A$13:$D$20,4,FALSE)*P2674</f>
        <v>#N/A</v>
      </c>
      <c r="T2674">
        <f>IF(F2674="COD1",tarifas!$D$11*(SUMIFS($P$11:$P$8770,$F$11:$F$8770,"=COD1",$B$11:$B$8770,"="&amp;B2674)/COUNTIFS($F$11:$F$8770,"=COD1",$B$11:$B$8770,"="&amp;B2674))/COUNTIFS($A$11:$A$8770,"="&amp;A2674,$F$11:$F$8770,"=COD1"),0)</f>
        <v>0</v>
      </c>
      <c r="U2674" t="e">
        <f>(VLOOKUP(F2674,tarifas!$C$7:$D$10,2,FALSE)+tarifas!$D$21)*datos!P2674</f>
        <v>#N/A</v>
      </c>
      <c r="V2674" t="e">
        <f t="shared" si="381"/>
        <v>#N/A</v>
      </c>
      <c r="W2674">
        <f t="shared" si="382"/>
        <v>0</v>
      </c>
    </row>
    <row r="2675" spans="1:23" x14ac:dyDescent="0.25">
      <c r="A2675">
        <f t="shared" si="375"/>
        <v>111</v>
      </c>
      <c r="B2675">
        <f t="shared" si="376"/>
        <v>4</v>
      </c>
      <c r="C2675" s="1">
        <f t="shared" si="383"/>
        <v>41750.999999993539</v>
      </c>
      <c r="D2675" s="7">
        <v>0</v>
      </c>
      <c r="E2675" s="7"/>
      <c r="G2675">
        <v>21</v>
      </c>
      <c r="H2675" s="12">
        <v>192.8771505618347</v>
      </c>
      <c r="I2675" s="13">
        <f>$D$2*tarifas!$D$12/24</f>
        <v>1.4541666666666666</v>
      </c>
      <c r="J2675" s="13" t="e">
        <f>VLOOKUP(E2675&amp;" "&amp;F2675,tarifas!$A$13:$D$20,4,FALSE)*H2675</f>
        <v>#N/A</v>
      </c>
      <c r="K2675" s="13">
        <f>IF(F2675="COD1",tarifas!$D$11*(SUMIFS($H$11:$H$8770,$F$11:$F$8770,"=COD1",$B$11:$B$8770,"="&amp;B2675)/COUNTIFS($F$11:$F$8770,"=COD1",$B$11:$B$8770,"="&amp;B2675))/COUNTIFS($A$11:$A$8770,"="&amp;A2675,$F$11:$F$8770,"=COD1"),0)</f>
        <v>0</v>
      </c>
      <c r="L2675" s="13" t="e">
        <f>(VLOOKUP(F2675,tarifas!$C$7:$D$10,2,FALSE)+tarifas!$D$21)*datos!H2675</f>
        <v>#N/A</v>
      </c>
      <c r="M2675">
        <v>0</v>
      </c>
      <c r="N2675" s="13" t="e">
        <f t="shared" si="377"/>
        <v>#N/A</v>
      </c>
      <c r="O2675">
        <f t="shared" si="378"/>
        <v>0</v>
      </c>
      <c r="P2675" s="12">
        <f t="shared" si="379"/>
        <v>192.8771505618347</v>
      </c>
      <c r="Q2675">
        <f t="shared" si="380"/>
        <v>0</v>
      </c>
      <c r="R2675">
        <f>$D$2*tarifas!$D$12/24</f>
        <v>1.4541666666666666</v>
      </c>
      <c r="S2675" t="e">
        <f>VLOOKUP(E2675&amp;" "&amp;F2675,tarifas!$A$13:$D$20,4,FALSE)*P2675</f>
        <v>#N/A</v>
      </c>
      <c r="T2675">
        <f>IF(F2675="COD1",tarifas!$D$11*(SUMIFS($P$11:$P$8770,$F$11:$F$8770,"=COD1",$B$11:$B$8770,"="&amp;B2675)/COUNTIFS($F$11:$F$8770,"=COD1",$B$11:$B$8770,"="&amp;B2675))/COUNTIFS($A$11:$A$8770,"="&amp;A2675,$F$11:$F$8770,"=COD1"),0)</f>
        <v>0</v>
      </c>
      <c r="U2675" t="e">
        <f>(VLOOKUP(F2675,tarifas!$C$7:$D$10,2,FALSE)+tarifas!$D$21)*datos!P2675</f>
        <v>#N/A</v>
      </c>
      <c r="V2675" t="e">
        <f t="shared" si="381"/>
        <v>#N/A</v>
      </c>
      <c r="W2675">
        <f t="shared" si="382"/>
        <v>0</v>
      </c>
    </row>
    <row r="2676" spans="1:23" x14ac:dyDescent="0.25">
      <c r="A2676">
        <f t="shared" si="375"/>
        <v>111</v>
      </c>
      <c r="B2676">
        <f t="shared" si="376"/>
        <v>4</v>
      </c>
      <c r="C2676" s="1">
        <f t="shared" si="383"/>
        <v>41751.041666660203</v>
      </c>
      <c r="D2676" s="7">
        <v>0</v>
      </c>
      <c r="E2676" s="7"/>
      <c r="G2676">
        <v>20</v>
      </c>
      <c r="H2676" s="12">
        <v>187.2917824041142</v>
      </c>
      <c r="I2676" s="13">
        <f>$D$2*tarifas!$D$12/24</f>
        <v>1.4541666666666666</v>
      </c>
      <c r="J2676" s="13" t="e">
        <f>VLOOKUP(E2676&amp;" "&amp;F2676,tarifas!$A$13:$D$20,4,FALSE)*H2676</f>
        <v>#N/A</v>
      </c>
      <c r="K2676" s="13">
        <f>IF(F2676="COD1",tarifas!$D$11*(SUMIFS($H$11:$H$8770,$F$11:$F$8770,"=COD1",$B$11:$B$8770,"="&amp;B2676)/COUNTIFS($F$11:$F$8770,"=COD1",$B$11:$B$8770,"="&amp;B2676))/COUNTIFS($A$11:$A$8770,"="&amp;A2676,$F$11:$F$8770,"=COD1"),0)</f>
        <v>0</v>
      </c>
      <c r="L2676" s="13" t="e">
        <f>(VLOOKUP(F2676,tarifas!$C$7:$D$10,2,FALSE)+tarifas!$D$21)*datos!H2676</f>
        <v>#N/A</v>
      </c>
      <c r="M2676">
        <v>0</v>
      </c>
      <c r="N2676" s="13" t="e">
        <f t="shared" si="377"/>
        <v>#N/A</v>
      </c>
      <c r="O2676">
        <f t="shared" si="378"/>
        <v>0</v>
      </c>
      <c r="P2676" s="12">
        <f t="shared" si="379"/>
        <v>187.2917824041142</v>
      </c>
      <c r="Q2676">
        <f t="shared" si="380"/>
        <v>0</v>
      </c>
      <c r="R2676">
        <f>$D$2*tarifas!$D$12/24</f>
        <v>1.4541666666666666</v>
      </c>
      <c r="S2676" t="e">
        <f>VLOOKUP(E2676&amp;" "&amp;F2676,tarifas!$A$13:$D$20,4,FALSE)*P2676</f>
        <v>#N/A</v>
      </c>
      <c r="T2676">
        <f>IF(F2676="COD1",tarifas!$D$11*(SUMIFS($P$11:$P$8770,$F$11:$F$8770,"=COD1",$B$11:$B$8770,"="&amp;B2676)/COUNTIFS($F$11:$F$8770,"=COD1",$B$11:$B$8770,"="&amp;B2676))/COUNTIFS($A$11:$A$8770,"="&amp;A2676,$F$11:$F$8770,"=COD1"),0)</f>
        <v>0</v>
      </c>
      <c r="U2676" t="e">
        <f>(VLOOKUP(F2676,tarifas!$C$7:$D$10,2,FALSE)+tarifas!$D$21)*datos!P2676</f>
        <v>#N/A</v>
      </c>
      <c r="V2676" t="e">
        <f t="shared" si="381"/>
        <v>#N/A</v>
      </c>
      <c r="W2676">
        <f t="shared" si="382"/>
        <v>0</v>
      </c>
    </row>
    <row r="2677" spans="1:23" x14ac:dyDescent="0.25">
      <c r="A2677">
        <f t="shared" si="375"/>
        <v>111</v>
      </c>
      <c r="B2677">
        <f t="shared" si="376"/>
        <v>4</v>
      </c>
      <c r="C2677" s="1">
        <f t="shared" si="383"/>
        <v>41751.083333326867</v>
      </c>
      <c r="D2677" s="7">
        <v>0</v>
      </c>
      <c r="E2677" s="7"/>
      <c r="G2677">
        <v>21</v>
      </c>
      <c r="H2677" s="12">
        <v>186.83581777284365</v>
      </c>
      <c r="I2677" s="13">
        <f>$D$2*tarifas!$D$12/24</f>
        <v>1.4541666666666666</v>
      </c>
      <c r="J2677" s="13" t="e">
        <f>VLOOKUP(E2677&amp;" "&amp;F2677,tarifas!$A$13:$D$20,4,FALSE)*H2677</f>
        <v>#N/A</v>
      </c>
      <c r="K2677" s="13">
        <f>IF(F2677="COD1",tarifas!$D$11*(SUMIFS($H$11:$H$8770,$F$11:$F$8770,"=COD1",$B$11:$B$8770,"="&amp;B2677)/COUNTIFS($F$11:$F$8770,"=COD1",$B$11:$B$8770,"="&amp;B2677))/COUNTIFS($A$11:$A$8770,"="&amp;A2677,$F$11:$F$8770,"=COD1"),0)</f>
        <v>0</v>
      </c>
      <c r="L2677" s="13" t="e">
        <f>(VLOOKUP(F2677,tarifas!$C$7:$D$10,2,FALSE)+tarifas!$D$21)*datos!H2677</f>
        <v>#N/A</v>
      </c>
      <c r="M2677">
        <v>0</v>
      </c>
      <c r="N2677" s="13" t="e">
        <f t="shared" si="377"/>
        <v>#N/A</v>
      </c>
      <c r="O2677">
        <f t="shared" si="378"/>
        <v>0</v>
      </c>
      <c r="P2677" s="12">
        <f t="shared" si="379"/>
        <v>186.83581777284365</v>
      </c>
      <c r="Q2677">
        <f t="shared" si="380"/>
        <v>0</v>
      </c>
      <c r="R2677">
        <f>$D$2*tarifas!$D$12/24</f>
        <v>1.4541666666666666</v>
      </c>
      <c r="S2677" t="e">
        <f>VLOOKUP(E2677&amp;" "&amp;F2677,tarifas!$A$13:$D$20,4,FALSE)*P2677</f>
        <v>#N/A</v>
      </c>
      <c r="T2677">
        <f>IF(F2677="COD1",tarifas!$D$11*(SUMIFS($P$11:$P$8770,$F$11:$F$8770,"=COD1",$B$11:$B$8770,"="&amp;B2677)/COUNTIFS($F$11:$F$8770,"=COD1",$B$11:$B$8770,"="&amp;B2677))/COUNTIFS($A$11:$A$8770,"="&amp;A2677,$F$11:$F$8770,"=COD1"),0)</f>
        <v>0</v>
      </c>
      <c r="U2677" t="e">
        <f>(VLOOKUP(F2677,tarifas!$C$7:$D$10,2,FALSE)+tarifas!$D$21)*datos!P2677</f>
        <v>#N/A</v>
      </c>
      <c r="V2677" t="e">
        <f t="shared" si="381"/>
        <v>#N/A</v>
      </c>
      <c r="W2677">
        <f t="shared" si="382"/>
        <v>0</v>
      </c>
    </row>
    <row r="2678" spans="1:23" x14ac:dyDescent="0.25">
      <c r="A2678">
        <f t="shared" si="375"/>
        <v>111</v>
      </c>
      <c r="B2678">
        <f t="shared" si="376"/>
        <v>4</v>
      </c>
      <c r="C2678" s="1">
        <f t="shared" si="383"/>
        <v>41751.124999993532</v>
      </c>
      <c r="D2678" s="7">
        <v>0</v>
      </c>
      <c r="E2678" s="7"/>
      <c r="G2678">
        <v>19</v>
      </c>
      <c r="H2678" s="12">
        <v>180.33305967221094</v>
      </c>
      <c r="I2678" s="13">
        <f>$D$2*tarifas!$D$12/24</f>
        <v>1.4541666666666666</v>
      </c>
      <c r="J2678" s="13" t="e">
        <f>VLOOKUP(E2678&amp;" "&amp;F2678,tarifas!$A$13:$D$20,4,FALSE)*H2678</f>
        <v>#N/A</v>
      </c>
      <c r="K2678" s="13">
        <f>IF(F2678="COD1",tarifas!$D$11*(SUMIFS($H$11:$H$8770,$F$11:$F$8770,"=COD1",$B$11:$B$8770,"="&amp;B2678)/COUNTIFS($F$11:$F$8770,"=COD1",$B$11:$B$8770,"="&amp;B2678))/COUNTIFS($A$11:$A$8770,"="&amp;A2678,$F$11:$F$8770,"=COD1"),0)</f>
        <v>0</v>
      </c>
      <c r="L2678" s="13" t="e">
        <f>(VLOOKUP(F2678,tarifas!$C$7:$D$10,2,FALSE)+tarifas!$D$21)*datos!H2678</f>
        <v>#N/A</v>
      </c>
      <c r="M2678">
        <v>0</v>
      </c>
      <c r="N2678" s="13" t="e">
        <f t="shared" si="377"/>
        <v>#N/A</v>
      </c>
      <c r="O2678">
        <f t="shared" si="378"/>
        <v>0</v>
      </c>
      <c r="P2678" s="12">
        <f t="shared" si="379"/>
        <v>180.33305967221094</v>
      </c>
      <c r="Q2678">
        <f t="shared" si="380"/>
        <v>0</v>
      </c>
      <c r="R2678">
        <f>$D$2*tarifas!$D$12/24</f>
        <v>1.4541666666666666</v>
      </c>
      <c r="S2678" t="e">
        <f>VLOOKUP(E2678&amp;" "&amp;F2678,tarifas!$A$13:$D$20,4,FALSE)*P2678</f>
        <v>#N/A</v>
      </c>
      <c r="T2678">
        <f>IF(F2678="COD1",tarifas!$D$11*(SUMIFS($P$11:$P$8770,$F$11:$F$8770,"=COD1",$B$11:$B$8770,"="&amp;B2678)/COUNTIFS($F$11:$F$8770,"=COD1",$B$11:$B$8770,"="&amp;B2678))/COUNTIFS($A$11:$A$8770,"="&amp;A2678,$F$11:$F$8770,"=COD1"),0)</f>
        <v>0</v>
      </c>
      <c r="U2678" t="e">
        <f>(VLOOKUP(F2678,tarifas!$C$7:$D$10,2,FALSE)+tarifas!$D$21)*datos!P2678</f>
        <v>#N/A</v>
      </c>
      <c r="V2678" t="e">
        <f t="shared" si="381"/>
        <v>#N/A</v>
      </c>
      <c r="W2678">
        <f t="shared" si="382"/>
        <v>0</v>
      </c>
    </row>
    <row r="2679" spans="1:23" x14ac:dyDescent="0.25">
      <c r="A2679">
        <f t="shared" si="375"/>
        <v>111</v>
      </c>
      <c r="B2679">
        <f t="shared" si="376"/>
        <v>4</v>
      </c>
      <c r="C2679" s="1">
        <f t="shared" si="383"/>
        <v>41751.166666660196</v>
      </c>
      <c r="D2679" s="7">
        <v>0</v>
      </c>
      <c r="E2679" s="7"/>
      <c r="G2679">
        <v>20</v>
      </c>
      <c r="H2679" s="12">
        <v>178.14311464055697</v>
      </c>
      <c r="I2679" s="13">
        <f>$D$2*tarifas!$D$12/24</f>
        <v>1.4541666666666666</v>
      </c>
      <c r="J2679" s="13" t="e">
        <f>VLOOKUP(E2679&amp;" "&amp;F2679,tarifas!$A$13:$D$20,4,FALSE)*H2679</f>
        <v>#N/A</v>
      </c>
      <c r="K2679" s="13">
        <f>IF(F2679="COD1",tarifas!$D$11*(SUMIFS($H$11:$H$8770,$F$11:$F$8770,"=COD1",$B$11:$B$8770,"="&amp;B2679)/COUNTIFS($F$11:$F$8770,"=COD1",$B$11:$B$8770,"="&amp;B2679))/COUNTIFS($A$11:$A$8770,"="&amp;A2679,$F$11:$F$8770,"=COD1"),0)</f>
        <v>0</v>
      </c>
      <c r="L2679" s="13" t="e">
        <f>(VLOOKUP(F2679,tarifas!$C$7:$D$10,2,FALSE)+tarifas!$D$21)*datos!H2679</f>
        <v>#N/A</v>
      </c>
      <c r="M2679">
        <v>0</v>
      </c>
      <c r="N2679" s="13" t="e">
        <f t="shared" si="377"/>
        <v>#N/A</v>
      </c>
      <c r="O2679">
        <f t="shared" si="378"/>
        <v>0</v>
      </c>
      <c r="P2679" s="12">
        <f t="shared" si="379"/>
        <v>178.14311464055697</v>
      </c>
      <c r="Q2679">
        <f t="shared" si="380"/>
        <v>0</v>
      </c>
      <c r="R2679">
        <f>$D$2*tarifas!$D$12/24</f>
        <v>1.4541666666666666</v>
      </c>
      <c r="S2679" t="e">
        <f>VLOOKUP(E2679&amp;" "&amp;F2679,tarifas!$A$13:$D$20,4,FALSE)*P2679</f>
        <v>#N/A</v>
      </c>
      <c r="T2679">
        <f>IF(F2679="COD1",tarifas!$D$11*(SUMIFS($P$11:$P$8770,$F$11:$F$8770,"=COD1",$B$11:$B$8770,"="&amp;B2679)/COUNTIFS($F$11:$F$8770,"=COD1",$B$11:$B$8770,"="&amp;B2679))/COUNTIFS($A$11:$A$8770,"="&amp;A2679,$F$11:$F$8770,"=COD1"),0)</f>
        <v>0</v>
      </c>
      <c r="U2679" t="e">
        <f>(VLOOKUP(F2679,tarifas!$C$7:$D$10,2,FALSE)+tarifas!$D$21)*datos!P2679</f>
        <v>#N/A</v>
      </c>
      <c r="V2679" t="e">
        <f t="shared" si="381"/>
        <v>#N/A</v>
      </c>
      <c r="W2679">
        <f t="shared" si="382"/>
        <v>0</v>
      </c>
    </row>
    <row r="2680" spans="1:23" x14ac:dyDescent="0.25">
      <c r="A2680">
        <f t="shared" si="375"/>
        <v>111</v>
      </c>
      <c r="B2680">
        <f t="shared" si="376"/>
        <v>4</v>
      </c>
      <c r="C2680" s="1">
        <f t="shared" si="383"/>
        <v>41751.20833332686</v>
      </c>
      <c r="D2680" s="7">
        <v>0</v>
      </c>
      <c r="E2680" s="7"/>
      <c r="G2680">
        <v>28.8</v>
      </c>
      <c r="H2680" s="12">
        <v>176.55135018146086</v>
      </c>
      <c r="I2680" s="13">
        <f>$D$2*tarifas!$D$12/24</f>
        <v>1.4541666666666666</v>
      </c>
      <c r="J2680" s="13" t="e">
        <f>VLOOKUP(E2680&amp;" "&amp;F2680,tarifas!$A$13:$D$20,4,FALSE)*H2680</f>
        <v>#N/A</v>
      </c>
      <c r="K2680" s="13">
        <f>IF(F2680="COD1",tarifas!$D$11*(SUMIFS($H$11:$H$8770,$F$11:$F$8770,"=COD1",$B$11:$B$8770,"="&amp;B2680)/COUNTIFS($F$11:$F$8770,"=COD1",$B$11:$B$8770,"="&amp;B2680))/COUNTIFS($A$11:$A$8770,"="&amp;A2680,$F$11:$F$8770,"=COD1"),0)</f>
        <v>0</v>
      </c>
      <c r="L2680" s="13" t="e">
        <f>(VLOOKUP(F2680,tarifas!$C$7:$D$10,2,FALSE)+tarifas!$D$21)*datos!H2680</f>
        <v>#N/A</v>
      </c>
      <c r="M2680">
        <v>0</v>
      </c>
      <c r="N2680" s="13" t="e">
        <f t="shared" si="377"/>
        <v>#N/A</v>
      </c>
      <c r="O2680">
        <f t="shared" si="378"/>
        <v>0</v>
      </c>
      <c r="P2680" s="12">
        <f t="shared" si="379"/>
        <v>176.55135018146086</v>
      </c>
      <c r="Q2680">
        <f t="shared" si="380"/>
        <v>0</v>
      </c>
      <c r="R2680">
        <f>$D$2*tarifas!$D$12/24</f>
        <v>1.4541666666666666</v>
      </c>
      <c r="S2680" t="e">
        <f>VLOOKUP(E2680&amp;" "&amp;F2680,tarifas!$A$13:$D$20,4,FALSE)*P2680</f>
        <v>#N/A</v>
      </c>
      <c r="T2680">
        <f>IF(F2680="COD1",tarifas!$D$11*(SUMIFS($P$11:$P$8770,$F$11:$F$8770,"=COD1",$B$11:$B$8770,"="&amp;B2680)/COUNTIFS($F$11:$F$8770,"=COD1",$B$11:$B$8770,"="&amp;B2680))/COUNTIFS($A$11:$A$8770,"="&amp;A2680,$F$11:$F$8770,"=COD1"),0)</f>
        <v>0</v>
      </c>
      <c r="U2680" t="e">
        <f>(VLOOKUP(F2680,tarifas!$C$7:$D$10,2,FALSE)+tarifas!$D$21)*datos!P2680</f>
        <v>#N/A</v>
      </c>
      <c r="V2680" t="e">
        <f t="shared" si="381"/>
        <v>#N/A</v>
      </c>
      <c r="W2680">
        <f t="shared" si="382"/>
        <v>0</v>
      </c>
    </row>
    <row r="2681" spans="1:23" x14ac:dyDescent="0.25">
      <c r="A2681">
        <f t="shared" si="375"/>
        <v>111</v>
      </c>
      <c r="B2681">
        <f t="shared" si="376"/>
        <v>4</v>
      </c>
      <c r="C2681" s="1">
        <f t="shared" si="383"/>
        <v>41751.249999993524</v>
      </c>
      <c r="D2681" s="7">
        <v>0.25757575757575757</v>
      </c>
      <c r="E2681" s="7"/>
      <c r="G2681">
        <v>32.700000000000003</v>
      </c>
      <c r="H2681" s="12">
        <v>169.94578382873453</v>
      </c>
      <c r="I2681" s="13">
        <f>$D$2*tarifas!$D$12/24</f>
        <v>1.4541666666666666</v>
      </c>
      <c r="J2681" s="13" t="e">
        <f>VLOOKUP(E2681&amp;" "&amp;F2681,tarifas!$A$13:$D$20,4,FALSE)*H2681</f>
        <v>#N/A</v>
      </c>
      <c r="K2681" s="13">
        <f>IF(F2681="COD1",tarifas!$D$11*(SUMIFS($H$11:$H$8770,$F$11:$F$8770,"=COD1",$B$11:$B$8770,"="&amp;B2681)/COUNTIFS($F$11:$F$8770,"=COD1",$B$11:$B$8770,"="&amp;B2681))/COUNTIFS($A$11:$A$8770,"="&amp;A2681,$F$11:$F$8770,"=COD1"),0)</f>
        <v>0</v>
      </c>
      <c r="L2681" s="13" t="e">
        <f>(VLOOKUP(F2681,tarifas!$C$7:$D$10,2,FALSE)+tarifas!$D$21)*datos!H2681</f>
        <v>#N/A</v>
      </c>
      <c r="M2681">
        <v>32.456180000000003</v>
      </c>
      <c r="N2681" s="13" t="e">
        <f t="shared" si="377"/>
        <v>#N/A</v>
      </c>
      <c r="O2681">
        <f t="shared" si="378"/>
        <v>32.456180000000003</v>
      </c>
      <c r="P2681" s="12">
        <f t="shared" si="379"/>
        <v>137.48960382873452</v>
      </c>
      <c r="Q2681">
        <f t="shared" si="380"/>
        <v>0</v>
      </c>
      <c r="R2681">
        <f>$D$2*tarifas!$D$12/24</f>
        <v>1.4541666666666666</v>
      </c>
      <c r="S2681" t="e">
        <f>VLOOKUP(E2681&amp;" "&amp;F2681,tarifas!$A$13:$D$20,4,FALSE)*P2681</f>
        <v>#N/A</v>
      </c>
      <c r="T2681">
        <f>IF(F2681="COD1",tarifas!$D$11*(SUMIFS($P$11:$P$8770,$F$11:$F$8770,"=COD1",$B$11:$B$8770,"="&amp;B2681)/COUNTIFS($F$11:$F$8770,"=COD1",$B$11:$B$8770,"="&amp;B2681))/COUNTIFS($A$11:$A$8770,"="&amp;A2681,$F$11:$F$8770,"=COD1"),0)</f>
        <v>0</v>
      </c>
      <c r="U2681" t="e">
        <f>(VLOOKUP(F2681,tarifas!$C$7:$D$10,2,FALSE)+tarifas!$D$21)*datos!P2681</f>
        <v>#N/A</v>
      </c>
      <c r="V2681" t="e">
        <f t="shared" si="381"/>
        <v>#N/A</v>
      </c>
      <c r="W2681">
        <f t="shared" si="382"/>
        <v>0</v>
      </c>
    </row>
    <row r="2682" spans="1:23" x14ac:dyDescent="0.25">
      <c r="A2682">
        <f t="shared" si="375"/>
        <v>111</v>
      </c>
      <c r="B2682">
        <f t="shared" si="376"/>
        <v>4</v>
      </c>
      <c r="C2682" s="1">
        <f t="shared" si="383"/>
        <v>41751.291666660189</v>
      </c>
      <c r="D2682" s="7">
        <v>21.63636363636364</v>
      </c>
      <c r="E2682" s="7"/>
      <c r="G2682">
        <v>36.69</v>
      </c>
      <c r="H2682" s="12">
        <v>217.39190881350103</v>
      </c>
      <c r="I2682" s="13">
        <f>$D$2*tarifas!$D$12/24</f>
        <v>1.4541666666666666</v>
      </c>
      <c r="J2682" s="13" t="e">
        <f>VLOOKUP(E2682&amp;" "&amp;F2682,tarifas!$A$13:$D$20,4,FALSE)*H2682</f>
        <v>#N/A</v>
      </c>
      <c r="K2682" s="13">
        <f>IF(F2682="COD1",tarifas!$D$11*(SUMIFS($H$11:$H$8770,$F$11:$F$8770,"=COD1",$B$11:$B$8770,"="&amp;B2682)/COUNTIFS($F$11:$F$8770,"=COD1",$B$11:$B$8770,"="&amp;B2682))/COUNTIFS($A$11:$A$8770,"="&amp;A2682,$F$11:$F$8770,"=COD1"),0)</f>
        <v>0</v>
      </c>
      <c r="L2682" s="13" t="e">
        <f>(VLOOKUP(F2682,tarifas!$C$7:$D$10,2,FALSE)+tarifas!$D$21)*datos!H2682</f>
        <v>#N/A</v>
      </c>
      <c r="M2682">
        <v>126.91668</v>
      </c>
      <c r="N2682" s="13" t="e">
        <f t="shared" si="377"/>
        <v>#N/A</v>
      </c>
      <c r="O2682">
        <f t="shared" si="378"/>
        <v>126.91668</v>
      </c>
      <c r="P2682" s="12">
        <f t="shared" si="379"/>
        <v>90.475228813501033</v>
      </c>
      <c r="Q2682">
        <f t="shared" si="380"/>
        <v>0</v>
      </c>
      <c r="R2682">
        <f>$D$2*tarifas!$D$12/24</f>
        <v>1.4541666666666666</v>
      </c>
      <c r="S2682" t="e">
        <f>VLOOKUP(E2682&amp;" "&amp;F2682,tarifas!$A$13:$D$20,4,FALSE)*P2682</f>
        <v>#N/A</v>
      </c>
      <c r="T2682">
        <f>IF(F2682="COD1",tarifas!$D$11*(SUMIFS($P$11:$P$8770,$F$11:$F$8770,"=COD1",$B$11:$B$8770,"="&amp;B2682)/COUNTIFS($F$11:$F$8770,"=COD1",$B$11:$B$8770,"="&amp;B2682))/COUNTIFS($A$11:$A$8770,"="&amp;A2682,$F$11:$F$8770,"=COD1"),0)</f>
        <v>0</v>
      </c>
      <c r="U2682" t="e">
        <f>(VLOOKUP(F2682,tarifas!$C$7:$D$10,2,FALSE)+tarifas!$D$21)*datos!P2682</f>
        <v>#N/A</v>
      </c>
      <c r="V2682" t="e">
        <f t="shared" si="381"/>
        <v>#N/A</v>
      </c>
      <c r="W2682">
        <f t="shared" si="382"/>
        <v>0</v>
      </c>
    </row>
    <row r="2683" spans="1:23" x14ac:dyDescent="0.25">
      <c r="A2683">
        <f t="shared" si="375"/>
        <v>111</v>
      </c>
      <c r="B2683">
        <f t="shared" si="376"/>
        <v>4</v>
      </c>
      <c r="C2683" s="1">
        <f t="shared" si="383"/>
        <v>41751.333333326853</v>
      </c>
      <c r="D2683" s="7">
        <v>100.45454545454547</v>
      </c>
      <c r="E2683" s="7"/>
      <c r="G2683">
        <v>38.03</v>
      </c>
      <c r="H2683" s="12">
        <v>389.07057944186084</v>
      </c>
      <c r="I2683" s="13">
        <f>$D$2*tarifas!$D$12/24</f>
        <v>1.4541666666666666</v>
      </c>
      <c r="J2683" s="13" t="e">
        <f>VLOOKUP(E2683&amp;" "&amp;F2683,tarifas!$A$13:$D$20,4,FALSE)*H2683</f>
        <v>#N/A</v>
      </c>
      <c r="K2683" s="13">
        <f>IF(F2683="COD1",tarifas!$D$11*(SUMIFS($H$11:$H$8770,$F$11:$F$8770,"=COD1",$B$11:$B$8770,"="&amp;B2683)/COUNTIFS($F$11:$F$8770,"=COD1",$B$11:$B$8770,"="&amp;B2683))/COUNTIFS($A$11:$A$8770,"="&amp;A2683,$F$11:$F$8770,"=COD1"),0)</f>
        <v>0</v>
      </c>
      <c r="L2683" s="13" t="e">
        <f>(VLOOKUP(F2683,tarifas!$C$7:$D$10,2,FALSE)+tarifas!$D$21)*datos!H2683</f>
        <v>#N/A</v>
      </c>
      <c r="M2683">
        <v>256.99051000000003</v>
      </c>
      <c r="N2683" s="13" t="e">
        <f t="shared" si="377"/>
        <v>#N/A</v>
      </c>
      <c r="O2683">
        <f t="shared" si="378"/>
        <v>256.99051000000003</v>
      </c>
      <c r="P2683" s="12">
        <f t="shared" si="379"/>
        <v>132.08006944186081</v>
      </c>
      <c r="Q2683">
        <f t="shared" si="380"/>
        <v>0</v>
      </c>
      <c r="R2683">
        <f>$D$2*tarifas!$D$12/24</f>
        <v>1.4541666666666666</v>
      </c>
      <c r="S2683" t="e">
        <f>VLOOKUP(E2683&amp;" "&amp;F2683,tarifas!$A$13:$D$20,4,FALSE)*P2683</f>
        <v>#N/A</v>
      </c>
      <c r="T2683">
        <f>IF(F2683="COD1",tarifas!$D$11*(SUMIFS($P$11:$P$8770,$F$11:$F$8770,"=COD1",$B$11:$B$8770,"="&amp;B2683)/COUNTIFS($F$11:$F$8770,"=COD1",$B$11:$B$8770,"="&amp;B2683))/COUNTIFS($A$11:$A$8770,"="&amp;A2683,$F$11:$F$8770,"=COD1"),0)</f>
        <v>0</v>
      </c>
      <c r="U2683" t="e">
        <f>(VLOOKUP(F2683,tarifas!$C$7:$D$10,2,FALSE)+tarifas!$D$21)*datos!P2683</f>
        <v>#N/A</v>
      </c>
      <c r="V2683" t="e">
        <f t="shared" si="381"/>
        <v>#N/A</v>
      </c>
      <c r="W2683">
        <f t="shared" si="382"/>
        <v>0</v>
      </c>
    </row>
    <row r="2684" spans="1:23" x14ac:dyDescent="0.25">
      <c r="A2684">
        <f t="shared" si="375"/>
        <v>111</v>
      </c>
      <c r="B2684">
        <f t="shared" si="376"/>
        <v>4</v>
      </c>
      <c r="C2684" s="1">
        <f t="shared" si="383"/>
        <v>41751.374999993517</v>
      </c>
      <c r="D2684" s="7">
        <v>204.51515151515153</v>
      </c>
      <c r="E2684" s="7"/>
      <c r="G2684">
        <v>37.340000000000003</v>
      </c>
      <c r="H2684" s="12">
        <v>480.34014138419786</v>
      </c>
      <c r="I2684" s="13">
        <f>$D$2*tarifas!$D$12/24</f>
        <v>1.4541666666666666</v>
      </c>
      <c r="J2684" s="13" t="e">
        <f>VLOOKUP(E2684&amp;" "&amp;F2684,tarifas!$A$13:$D$20,4,FALSE)*H2684</f>
        <v>#N/A</v>
      </c>
      <c r="K2684" s="13">
        <f>IF(F2684="COD1",tarifas!$D$11*(SUMIFS($H$11:$H$8770,$F$11:$F$8770,"=COD1",$B$11:$B$8770,"="&amp;B2684)/COUNTIFS($F$11:$F$8770,"=COD1",$B$11:$B$8770,"="&amp;B2684))/COUNTIFS($A$11:$A$8770,"="&amp;A2684,$F$11:$F$8770,"=COD1"),0)</f>
        <v>0</v>
      </c>
      <c r="L2684" s="13" t="e">
        <f>(VLOOKUP(F2684,tarifas!$C$7:$D$10,2,FALSE)+tarifas!$D$21)*datos!H2684</f>
        <v>#N/A</v>
      </c>
      <c r="M2684">
        <v>27.533480000000001</v>
      </c>
      <c r="N2684" s="13" t="e">
        <f t="shared" si="377"/>
        <v>#N/A</v>
      </c>
      <c r="O2684">
        <f t="shared" si="378"/>
        <v>27.533480000000001</v>
      </c>
      <c r="P2684" s="12">
        <f t="shared" si="379"/>
        <v>452.80666138419787</v>
      </c>
      <c r="Q2684">
        <f t="shared" si="380"/>
        <v>0</v>
      </c>
      <c r="R2684">
        <f>$D$2*tarifas!$D$12/24</f>
        <v>1.4541666666666666</v>
      </c>
      <c r="S2684" t="e">
        <f>VLOOKUP(E2684&amp;" "&amp;F2684,tarifas!$A$13:$D$20,4,FALSE)*P2684</f>
        <v>#N/A</v>
      </c>
      <c r="T2684">
        <f>IF(F2684="COD1",tarifas!$D$11*(SUMIFS($P$11:$P$8770,$F$11:$F$8770,"=COD1",$B$11:$B$8770,"="&amp;B2684)/COUNTIFS($F$11:$F$8770,"=COD1",$B$11:$B$8770,"="&amp;B2684))/COUNTIFS($A$11:$A$8770,"="&amp;A2684,$F$11:$F$8770,"=COD1"),0)</f>
        <v>0</v>
      </c>
      <c r="U2684" t="e">
        <f>(VLOOKUP(F2684,tarifas!$C$7:$D$10,2,FALSE)+tarifas!$D$21)*datos!P2684</f>
        <v>#N/A</v>
      </c>
      <c r="V2684" t="e">
        <f t="shared" si="381"/>
        <v>#N/A</v>
      </c>
      <c r="W2684">
        <f t="shared" si="382"/>
        <v>0</v>
      </c>
    </row>
    <row r="2685" spans="1:23" x14ac:dyDescent="0.25">
      <c r="A2685">
        <f t="shared" si="375"/>
        <v>111</v>
      </c>
      <c r="B2685">
        <f t="shared" si="376"/>
        <v>4</v>
      </c>
      <c r="C2685" s="1">
        <f t="shared" si="383"/>
        <v>41751.416666660181</v>
      </c>
      <c r="D2685" s="7">
        <v>326.86363636363637</v>
      </c>
      <c r="E2685" s="7"/>
      <c r="G2685">
        <v>34.01</v>
      </c>
      <c r="H2685" s="12">
        <v>532.82966638380265</v>
      </c>
      <c r="I2685" s="13">
        <f>$D$2*tarifas!$D$12/24</f>
        <v>1.4541666666666666</v>
      </c>
      <c r="J2685" s="13" t="e">
        <f>VLOOKUP(E2685&amp;" "&amp;F2685,tarifas!$A$13:$D$20,4,FALSE)*H2685</f>
        <v>#N/A</v>
      </c>
      <c r="K2685" s="13">
        <f>IF(F2685="COD1",tarifas!$D$11*(SUMIFS($H$11:$H$8770,$F$11:$F$8770,"=COD1",$B$11:$B$8770,"="&amp;B2685)/COUNTIFS($F$11:$F$8770,"=COD1",$B$11:$B$8770,"="&amp;B2685))/COUNTIFS($A$11:$A$8770,"="&amp;A2685,$F$11:$F$8770,"=COD1"),0)</f>
        <v>0</v>
      </c>
      <c r="L2685" s="13" t="e">
        <f>(VLOOKUP(F2685,tarifas!$C$7:$D$10,2,FALSE)+tarifas!$D$21)*datos!H2685</f>
        <v>#N/A</v>
      </c>
      <c r="M2685">
        <v>199.40196</v>
      </c>
      <c r="N2685" s="13" t="e">
        <f t="shared" si="377"/>
        <v>#N/A</v>
      </c>
      <c r="O2685">
        <f t="shared" si="378"/>
        <v>199.40196</v>
      </c>
      <c r="P2685" s="12">
        <f t="shared" si="379"/>
        <v>333.42770638380262</v>
      </c>
      <c r="Q2685">
        <f t="shared" si="380"/>
        <v>0</v>
      </c>
      <c r="R2685">
        <f>$D$2*tarifas!$D$12/24</f>
        <v>1.4541666666666666</v>
      </c>
      <c r="S2685" t="e">
        <f>VLOOKUP(E2685&amp;" "&amp;F2685,tarifas!$A$13:$D$20,4,FALSE)*P2685</f>
        <v>#N/A</v>
      </c>
      <c r="T2685">
        <f>IF(F2685="COD1",tarifas!$D$11*(SUMIFS($P$11:$P$8770,$F$11:$F$8770,"=COD1",$B$11:$B$8770,"="&amp;B2685)/COUNTIFS($F$11:$F$8770,"=COD1",$B$11:$B$8770,"="&amp;B2685))/COUNTIFS($A$11:$A$8770,"="&amp;A2685,$F$11:$F$8770,"=COD1"),0)</f>
        <v>0</v>
      </c>
      <c r="U2685" t="e">
        <f>(VLOOKUP(F2685,tarifas!$C$7:$D$10,2,FALSE)+tarifas!$D$21)*datos!P2685</f>
        <v>#N/A</v>
      </c>
      <c r="V2685" t="e">
        <f t="shared" si="381"/>
        <v>#N/A</v>
      </c>
      <c r="W2685">
        <f t="shared" si="382"/>
        <v>0</v>
      </c>
    </row>
    <row r="2686" spans="1:23" x14ac:dyDescent="0.25">
      <c r="A2686">
        <f t="shared" si="375"/>
        <v>111</v>
      </c>
      <c r="B2686">
        <f t="shared" si="376"/>
        <v>4</v>
      </c>
      <c r="C2686" s="1">
        <f t="shared" si="383"/>
        <v>41751.458333326846</v>
      </c>
      <c r="D2686" s="7">
        <v>320.68181818181824</v>
      </c>
      <c r="E2686" s="7"/>
      <c r="G2686">
        <v>33.06</v>
      </c>
      <c r="H2686" s="12">
        <v>401.87742268571543</v>
      </c>
      <c r="I2686" s="13">
        <f>$D$2*tarifas!$D$12/24</f>
        <v>1.4541666666666666</v>
      </c>
      <c r="J2686" s="13" t="e">
        <f>VLOOKUP(E2686&amp;" "&amp;F2686,tarifas!$A$13:$D$20,4,FALSE)*H2686</f>
        <v>#N/A</v>
      </c>
      <c r="K2686" s="13">
        <f>IF(F2686="COD1",tarifas!$D$11*(SUMIFS($H$11:$H$8770,$F$11:$F$8770,"=COD1",$B$11:$B$8770,"="&amp;B2686)/COUNTIFS($F$11:$F$8770,"=COD1",$B$11:$B$8770,"="&amp;B2686))/COUNTIFS($A$11:$A$8770,"="&amp;A2686,$F$11:$F$8770,"=COD1"),0)</f>
        <v>0</v>
      </c>
      <c r="L2686" s="13" t="e">
        <f>(VLOOKUP(F2686,tarifas!$C$7:$D$10,2,FALSE)+tarifas!$D$21)*datos!H2686</f>
        <v>#N/A</v>
      </c>
      <c r="M2686">
        <v>409.58936999999997</v>
      </c>
      <c r="N2686" s="13" t="e">
        <f t="shared" si="377"/>
        <v>#N/A</v>
      </c>
      <c r="O2686">
        <f t="shared" si="378"/>
        <v>401.87742268571543</v>
      </c>
      <c r="P2686" s="12">
        <f t="shared" si="379"/>
        <v>0</v>
      </c>
      <c r="Q2686">
        <f t="shared" si="380"/>
        <v>7.7119473142845436</v>
      </c>
      <c r="R2686">
        <f>$D$2*tarifas!$D$12/24</f>
        <v>1.4541666666666666</v>
      </c>
      <c r="S2686" t="e">
        <f>VLOOKUP(E2686&amp;" "&amp;F2686,tarifas!$A$13:$D$20,4,FALSE)*P2686</f>
        <v>#N/A</v>
      </c>
      <c r="T2686">
        <f>IF(F2686="COD1",tarifas!$D$11*(SUMIFS($P$11:$P$8770,$F$11:$F$8770,"=COD1",$B$11:$B$8770,"="&amp;B2686)/COUNTIFS($F$11:$F$8770,"=COD1",$B$11:$B$8770,"="&amp;B2686))/COUNTIFS($A$11:$A$8770,"="&amp;A2686,$F$11:$F$8770,"=COD1"),0)</f>
        <v>0</v>
      </c>
      <c r="U2686" t="e">
        <f>(VLOOKUP(F2686,tarifas!$C$7:$D$10,2,FALSE)+tarifas!$D$21)*datos!P2686</f>
        <v>#N/A</v>
      </c>
      <c r="V2686" t="e">
        <f t="shared" si="381"/>
        <v>#N/A</v>
      </c>
      <c r="W2686">
        <f t="shared" si="382"/>
        <v>0.22946128038922234</v>
      </c>
    </row>
    <row r="2687" spans="1:23" x14ac:dyDescent="0.25">
      <c r="A2687">
        <f t="shared" si="375"/>
        <v>111</v>
      </c>
      <c r="B2687">
        <f t="shared" si="376"/>
        <v>4</v>
      </c>
      <c r="C2687" s="1">
        <f t="shared" si="383"/>
        <v>41751.49999999351</v>
      </c>
      <c r="D2687" s="7">
        <v>443.03030303030306</v>
      </c>
      <c r="E2687" s="7"/>
      <c r="G2687">
        <v>32.700000000000003</v>
      </c>
      <c r="H2687" s="12">
        <v>388.0861124375046</v>
      </c>
      <c r="I2687" s="13">
        <f>$D$2*tarifas!$D$12/24</f>
        <v>1.4541666666666666</v>
      </c>
      <c r="J2687" s="13" t="e">
        <f>VLOOKUP(E2687&amp;" "&amp;F2687,tarifas!$A$13:$D$20,4,FALSE)*H2687</f>
        <v>#N/A</v>
      </c>
      <c r="K2687" s="13">
        <f>IF(F2687="COD1",tarifas!$D$11*(SUMIFS($H$11:$H$8770,$F$11:$F$8770,"=COD1",$B$11:$B$8770,"="&amp;B2687)/COUNTIFS($F$11:$F$8770,"=COD1",$B$11:$B$8770,"="&amp;B2687))/COUNTIFS($A$11:$A$8770,"="&amp;A2687,$F$11:$F$8770,"=COD1"),0)</f>
        <v>0</v>
      </c>
      <c r="L2687" s="13" t="e">
        <f>(VLOOKUP(F2687,tarifas!$C$7:$D$10,2,FALSE)+tarifas!$D$21)*datos!H2687</f>
        <v>#N/A</v>
      </c>
      <c r="M2687">
        <v>465.82357000000002</v>
      </c>
      <c r="N2687" s="13" t="e">
        <f t="shared" si="377"/>
        <v>#N/A</v>
      </c>
      <c r="O2687">
        <f t="shared" si="378"/>
        <v>388.0861124375046</v>
      </c>
      <c r="P2687" s="12">
        <f t="shared" si="379"/>
        <v>0</v>
      </c>
      <c r="Q2687">
        <f t="shared" si="380"/>
        <v>77.737457562495422</v>
      </c>
      <c r="R2687">
        <f>$D$2*tarifas!$D$12/24</f>
        <v>1.4541666666666666</v>
      </c>
      <c r="S2687" t="e">
        <f>VLOOKUP(E2687&amp;" "&amp;F2687,tarifas!$A$13:$D$20,4,FALSE)*P2687</f>
        <v>#N/A</v>
      </c>
      <c r="T2687">
        <f>IF(F2687="COD1",tarifas!$D$11*(SUMIFS($P$11:$P$8770,$F$11:$F$8770,"=COD1",$B$11:$B$8770,"="&amp;B2687)/COUNTIFS($F$11:$F$8770,"=COD1",$B$11:$B$8770,"="&amp;B2687))/COUNTIFS($A$11:$A$8770,"="&amp;A2687,$F$11:$F$8770,"=COD1"),0)</f>
        <v>0</v>
      </c>
      <c r="U2687" t="e">
        <f>(VLOOKUP(F2687,tarifas!$C$7:$D$10,2,FALSE)+tarifas!$D$21)*datos!P2687</f>
        <v>#N/A</v>
      </c>
      <c r="V2687" t="e">
        <f t="shared" si="381"/>
        <v>#N/A</v>
      </c>
      <c r="W2687">
        <f t="shared" si="382"/>
        <v>2.2878133760642405</v>
      </c>
    </row>
    <row r="2688" spans="1:23" x14ac:dyDescent="0.25">
      <c r="A2688">
        <f t="shared" si="375"/>
        <v>111</v>
      </c>
      <c r="B2688">
        <f t="shared" si="376"/>
        <v>4</v>
      </c>
      <c r="C2688" s="1">
        <f t="shared" si="383"/>
        <v>41751.541666660174</v>
      </c>
      <c r="D2688" s="7">
        <v>794.87878787878788</v>
      </c>
      <c r="E2688" s="7"/>
      <c r="G2688">
        <v>29.1</v>
      </c>
      <c r="H2688" s="12">
        <v>528.12542634470401</v>
      </c>
      <c r="I2688" s="13">
        <f>$D$2*tarifas!$D$12/24</f>
        <v>1.4541666666666666</v>
      </c>
      <c r="J2688" s="13" t="e">
        <f>VLOOKUP(E2688&amp;" "&amp;F2688,tarifas!$A$13:$D$20,4,FALSE)*H2688</f>
        <v>#N/A</v>
      </c>
      <c r="K2688" s="13">
        <f>IF(F2688="COD1",tarifas!$D$11*(SUMIFS($H$11:$H$8770,$F$11:$F$8770,"=COD1",$B$11:$B$8770,"="&amp;B2688)/COUNTIFS($F$11:$F$8770,"=COD1",$B$11:$B$8770,"="&amp;B2688))/COUNTIFS($A$11:$A$8770,"="&amp;A2688,$F$11:$F$8770,"=COD1"),0)</f>
        <v>0</v>
      </c>
      <c r="L2688" s="13" t="e">
        <f>(VLOOKUP(F2688,tarifas!$C$7:$D$10,2,FALSE)+tarifas!$D$21)*datos!H2688</f>
        <v>#N/A</v>
      </c>
      <c r="M2688">
        <v>520.81712000000005</v>
      </c>
      <c r="N2688" s="13" t="e">
        <f t="shared" si="377"/>
        <v>#N/A</v>
      </c>
      <c r="O2688">
        <f t="shared" si="378"/>
        <v>520.81712000000005</v>
      </c>
      <c r="P2688" s="12">
        <f t="shared" si="379"/>
        <v>7.3083063447039649</v>
      </c>
      <c r="Q2688">
        <f t="shared" si="380"/>
        <v>0</v>
      </c>
      <c r="R2688">
        <f>$D$2*tarifas!$D$12/24</f>
        <v>1.4541666666666666</v>
      </c>
      <c r="S2688" t="e">
        <f>VLOOKUP(E2688&amp;" "&amp;F2688,tarifas!$A$13:$D$20,4,FALSE)*P2688</f>
        <v>#N/A</v>
      </c>
      <c r="T2688">
        <f>IF(F2688="COD1",tarifas!$D$11*(SUMIFS($P$11:$P$8770,$F$11:$F$8770,"=COD1",$B$11:$B$8770,"="&amp;B2688)/COUNTIFS($F$11:$F$8770,"=COD1",$B$11:$B$8770,"="&amp;B2688))/COUNTIFS($A$11:$A$8770,"="&amp;A2688,$F$11:$F$8770,"=COD1"),0)</f>
        <v>0</v>
      </c>
      <c r="U2688" t="e">
        <f>(VLOOKUP(F2688,tarifas!$C$7:$D$10,2,FALSE)+tarifas!$D$21)*datos!P2688</f>
        <v>#N/A</v>
      </c>
      <c r="V2688" t="e">
        <f t="shared" si="381"/>
        <v>#N/A</v>
      </c>
      <c r="W2688">
        <f t="shared" si="382"/>
        <v>0</v>
      </c>
    </row>
    <row r="2689" spans="1:23" x14ac:dyDescent="0.25">
      <c r="A2689">
        <f t="shared" si="375"/>
        <v>111</v>
      </c>
      <c r="B2689">
        <f t="shared" si="376"/>
        <v>4</v>
      </c>
      <c r="C2689" s="1">
        <f t="shared" si="383"/>
        <v>41751.583333326838</v>
      </c>
      <c r="D2689" s="7">
        <v>810.07575757575762</v>
      </c>
      <c r="E2689" s="7"/>
      <c r="G2689">
        <v>26.76</v>
      </c>
      <c r="H2689" s="12">
        <v>591.87274443354158</v>
      </c>
      <c r="I2689" s="13">
        <f>$D$2*tarifas!$D$12/24</f>
        <v>1.4541666666666666</v>
      </c>
      <c r="J2689" s="13" t="e">
        <f>VLOOKUP(E2689&amp;" "&amp;F2689,tarifas!$A$13:$D$20,4,FALSE)*H2689</f>
        <v>#N/A</v>
      </c>
      <c r="K2689" s="13">
        <f>IF(F2689="COD1",tarifas!$D$11*(SUMIFS($H$11:$H$8770,$F$11:$F$8770,"=COD1",$B$11:$B$8770,"="&amp;B2689)/COUNTIFS($F$11:$F$8770,"=COD1",$B$11:$B$8770,"="&amp;B2689))/COUNTIFS($A$11:$A$8770,"="&amp;A2689,$F$11:$F$8770,"=COD1"),0)</f>
        <v>0</v>
      </c>
      <c r="L2689" s="13" t="e">
        <f>(VLOOKUP(F2689,tarifas!$C$7:$D$10,2,FALSE)+tarifas!$D$21)*datos!H2689</f>
        <v>#N/A</v>
      </c>
      <c r="M2689">
        <v>385.91174000000001</v>
      </c>
      <c r="N2689" s="13" t="e">
        <f t="shared" si="377"/>
        <v>#N/A</v>
      </c>
      <c r="O2689">
        <f t="shared" si="378"/>
        <v>385.91174000000001</v>
      </c>
      <c r="P2689" s="12">
        <f t="shared" si="379"/>
        <v>205.96100443354158</v>
      </c>
      <c r="Q2689">
        <f t="shared" si="380"/>
        <v>0</v>
      </c>
      <c r="R2689">
        <f>$D$2*tarifas!$D$12/24</f>
        <v>1.4541666666666666</v>
      </c>
      <c r="S2689" t="e">
        <f>VLOOKUP(E2689&amp;" "&amp;F2689,tarifas!$A$13:$D$20,4,FALSE)*P2689</f>
        <v>#N/A</v>
      </c>
      <c r="T2689">
        <f>IF(F2689="COD1",tarifas!$D$11*(SUMIFS($P$11:$P$8770,$F$11:$F$8770,"=COD1",$B$11:$B$8770,"="&amp;B2689)/COUNTIFS($F$11:$F$8770,"=COD1",$B$11:$B$8770,"="&amp;B2689))/COUNTIFS($A$11:$A$8770,"="&amp;A2689,$F$11:$F$8770,"=COD1"),0)</f>
        <v>0</v>
      </c>
      <c r="U2689" t="e">
        <f>(VLOOKUP(F2689,tarifas!$C$7:$D$10,2,FALSE)+tarifas!$D$21)*datos!P2689</f>
        <v>#N/A</v>
      </c>
      <c r="V2689" t="e">
        <f t="shared" si="381"/>
        <v>#N/A</v>
      </c>
      <c r="W2689">
        <f t="shared" si="382"/>
        <v>0</v>
      </c>
    </row>
    <row r="2690" spans="1:23" x14ac:dyDescent="0.25">
      <c r="A2690">
        <f t="shared" si="375"/>
        <v>111</v>
      </c>
      <c r="B2690">
        <f t="shared" si="376"/>
        <v>4</v>
      </c>
      <c r="C2690" s="1">
        <f t="shared" si="383"/>
        <v>41751.624999993503</v>
      </c>
      <c r="D2690" s="7">
        <v>722.5</v>
      </c>
      <c r="E2690" s="7"/>
      <c r="G2690">
        <v>24.74</v>
      </c>
      <c r="H2690" s="12">
        <v>599.86060835794478</v>
      </c>
      <c r="I2690" s="13">
        <f>$D$2*tarifas!$D$12/24</f>
        <v>1.4541666666666666</v>
      </c>
      <c r="J2690" s="13" t="e">
        <f>VLOOKUP(E2690&amp;" "&amp;F2690,tarifas!$A$13:$D$20,4,FALSE)*H2690</f>
        <v>#N/A</v>
      </c>
      <c r="K2690" s="13">
        <f>IF(F2690="COD1",tarifas!$D$11*(SUMIFS($H$11:$H$8770,$F$11:$F$8770,"=COD1",$B$11:$B$8770,"="&amp;B2690)/COUNTIFS($F$11:$F$8770,"=COD1",$B$11:$B$8770,"="&amp;B2690))/COUNTIFS($A$11:$A$8770,"="&amp;A2690,$F$11:$F$8770,"=COD1"),0)</f>
        <v>0</v>
      </c>
      <c r="L2690" s="13" t="e">
        <f>(VLOOKUP(F2690,tarifas!$C$7:$D$10,2,FALSE)+tarifas!$D$21)*datos!H2690</f>
        <v>#N/A</v>
      </c>
      <c r="M2690">
        <v>345.52603000000005</v>
      </c>
      <c r="N2690" s="13" t="e">
        <f t="shared" si="377"/>
        <v>#N/A</v>
      </c>
      <c r="O2690">
        <f t="shared" si="378"/>
        <v>345.52603000000005</v>
      </c>
      <c r="P2690" s="12">
        <f t="shared" si="379"/>
        <v>254.33457835794474</v>
      </c>
      <c r="Q2690">
        <f t="shared" si="380"/>
        <v>0</v>
      </c>
      <c r="R2690">
        <f>$D$2*tarifas!$D$12/24</f>
        <v>1.4541666666666666</v>
      </c>
      <c r="S2690" t="e">
        <f>VLOOKUP(E2690&amp;" "&amp;F2690,tarifas!$A$13:$D$20,4,FALSE)*P2690</f>
        <v>#N/A</v>
      </c>
      <c r="T2690">
        <f>IF(F2690="COD1",tarifas!$D$11*(SUMIFS($P$11:$P$8770,$F$11:$F$8770,"=COD1",$B$11:$B$8770,"="&amp;B2690)/COUNTIFS($F$11:$F$8770,"=COD1",$B$11:$B$8770,"="&amp;B2690))/COUNTIFS($A$11:$A$8770,"="&amp;A2690,$F$11:$F$8770,"=COD1"),0)</f>
        <v>0</v>
      </c>
      <c r="U2690" t="e">
        <f>(VLOOKUP(F2690,tarifas!$C$7:$D$10,2,FALSE)+tarifas!$D$21)*datos!P2690</f>
        <v>#N/A</v>
      </c>
      <c r="V2690" t="e">
        <f t="shared" si="381"/>
        <v>#N/A</v>
      </c>
      <c r="W2690">
        <f t="shared" si="382"/>
        <v>0</v>
      </c>
    </row>
    <row r="2691" spans="1:23" x14ac:dyDescent="0.25">
      <c r="A2691">
        <f t="shared" si="375"/>
        <v>111</v>
      </c>
      <c r="B2691">
        <f t="shared" si="376"/>
        <v>4</v>
      </c>
      <c r="C2691" s="1">
        <f t="shared" si="383"/>
        <v>41751.666666660167</v>
      </c>
      <c r="D2691" s="7">
        <v>554.0454545454545</v>
      </c>
      <c r="E2691" s="7"/>
      <c r="G2691">
        <v>24.69</v>
      </c>
      <c r="H2691" s="12">
        <v>481.77035886556143</v>
      </c>
      <c r="I2691" s="13">
        <f>$D$2*tarifas!$D$12/24</f>
        <v>1.4541666666666666</v>
      </c>
      <c r="J2691" s="13" t="e">
        <f>VLOOKUP(E2691&amp;" "&amp;F2691,tarifas!$A$13:$D$20,4,FALSE)*H2691</f>
        <v>#N/A</v>
      </c>
      <c r="K2691" s="13">
        <f>IF(F2691="COD1",tarifas!$D$11*(SUMIFS($H$11:$H$8770,$F$11:$F$8770,"=COD1",$B$11:$B$8770,"="&amp;B2691)/COUNTIFS($F$11:$F$8770,"=COD1",$B$11:$B$8770,"="&amp;B2691))/COUNTIFS($A$11:$A$8770,"="&amp;A2691,$F$11:$F$8770,"=COD1"),0)</f>
        <v>0</v>
      </c>
      <c r="L2691" s="13" t="e">
        <f>(VLOOKUP(F2691,tarifas!$C$7:$D$10,2,FALSE)+tarifas!$D$21)*datos!H2691</f>
        <v>#N/A</v>
      </c>
      <c r="M2691">
        <v>139.47764000000001</v>
      </c>
      <c r="N2691" s="13" t="e">
        <f t="shared" si="377"/>
        <v>#N/A</v>
      </c>
      <c r="O2691">
        <f t="shared" si="378"/>
        <v>139.47764000000001</v>
      </c>
      <c r="P2691" s="12">
        <f t="shared" si="379"/>
        <v>342.29271886556143</v>
      </c>
      <c r="Q2691">
        <f t="shared" si="380"/>
        <v>0</v>
      </c>
      <c r="R2691">
        <f>$D$2*tarifas!$D$12/24</f>
        <v>1.4541666666666666</v>
      </c>
      <c r="S2691" t="e">
        <f>VLOOKUP(E2691&amp;" "&amp;F2691,tarifas!$A$13:$D$20,4,FALSE)*P2691</f>
        <v>#N/A</v>
      </c>
      <c r="T2691">
        <f>IF(F2691="COD1",tarifas!$D$11*(SUMIFS($P$11:$P$8770,$F$11:$F$8770,"=COD1",$B$11:$B$8770,"="&amp;B2691)/COUNTIFS($F$11:$F$8770,"=COD1",$B$11:$B$8770,"="&amp;B2691))/COUNTIFS($A$11:$A$8770,"="&amp;A2691,$F$11:$F$8770,"=COD1"),0)</f>
        <v>0</v>
      </c>
      <c r="U2691" t="e">
        <f>(VLOOKUP(F2691,tarifas!$C$7:$D$10,2,FALSE)+tarifas!$D$21)*datos!P2691</f>
        <v>#N/A</v>
      </c>
      <c r="V2691" t="e">
        <f t="shared" si="381"/>
        <v>#N/A</v>
      </c>
      <c r="W2691">
        <f t="shared" si="382"/>
        <v>0</v>
      </c>
    </row>
    <row r="2692" spans="1:23" x14ac:dyDescent="0.25">
      <c r="A2692">
        <f t="shared" si="375"/>
        <v>111</v>
      </c>
      <c r="B2692">
        <f t="shared" si="376"/>
        <v>4</v>
      </c>
      <c r="C2692" s="1">
        <f t="shared" si="383"/>
        <v>41751.708333326831</v>
      </c>
      <c r="D2692" s="7">
        <v>413.40909090909088</v>
      </c>
      <c r="E2692" s="7"/>
      <c r="G2692">
        <v>24</v>
      </c>
      <c r="H2692" s="12">
        <v>374.33161193513189</v>
      </c>
      <c r="I2692" s="13">
        <f>$D$2*tarifas!$D$12/24</f>
        <v>1.4541666666666666</v>
      </c>
      <c r="J2692" s="13" t="e">
        <f>VLOOKUP(E2692&amp;" "&amp;F2692,tarifas!$A$13:$D$20,4,FALSE)*H2692</f>
        <v>#N/A</v>
      </c>
      <c r="K2692" s="13">
        <f>IF(F2692="COD1",tarifas!$D$11*(SUMIFS($H$11:$H$8770,$F$11:$F$8770,"=COD1",$B$11:$B$8770,"="&amp;B2692)/COUNTIFS($F$11:$F$8770,"=COD1",$B$11:$B$8770,"="&amp;B2692))/COUNTIFS($A$11:$A$8770,"="&amp;A2692,$F$11:$F$8770,"=COD1"),0)</f>
        <v>0</v>
      </c>
      <c r="L2692" s="13" t="e">
        <f>(VLOOKUP(F2692,tarifas!$C$7:$D$10,2,FALSE)+tarifas!$D$21)*datos!H2692</f>
        <v>#N/A</v>
      </c>
      <c r="M2692">
        <v>57.433129999999998</v>
      </c>
      <c r="N2692" s="13" t="e">
        <f t="shared" si="377"/>
        <v>#N/A</v>
      </c>
      <c r="O2692">
        <f t="shared" si="378"/>
        <v>57.433129999999998</v>
      </c>
      <c r="P2692" s="12">
        <f t="shared" si="379"/>
        <v>316.89848193513188</v>
      </c>
      <c r="Q2692">
        <f t="shared" si="380"/>
        <v>0</v>
      </c>
      <c r="R2692">
        <f>$D$2*tarifas!$D$12/24</f>
        <v>1.4541666666666666</v>
      </c>
      <c r="S2692" t="e">
        <f>VLOOKUP(E2692&amp;" "&amp;F2692,tarifas!$A$13:$D$20,4,FALSE)*P2692</f>
        <v>#N/A</v>
      </c>
      <c r="T2692">
        <f>IF(F2692="COD1",tarifas!$D$11*(SUMIFS($P$11:$P$8770,$F$11:$F$8770,"=COD1",$B$11:$B$8770,"="&amp;B2692)/COUNTIFS($F$11:$F$8770,"=COD1",$B$11:$B$8770,"="&amp;B2692))/COUNTIFS($A$11:$A$8770,"="&amp;A2692,$F$11:$F$8770,"=COD1"),0)</f>
        <v>0</v>
      </c>
      <c r="U2692" t="e">
        <f>(VLOOKUP(F2692,tarifas!$C$7:$D$10,2,FALSE)+tarifas!$D$21)*datos!P2692</f>
        <v>#N/A</v>
      </c>
      <c r="V2692" t="e">
        <f t="shared" si="381"/>
        <v>#N/A</v>
      </c>
      <c r="W2692">
        <f t="shared" si="382"/>
        <v>0</v>
      </c>
    </row>
    <row r="2693" spans="1:23" x14ac:dyDescent="0.25">
      <c r="A2693">
        <f t="shared" si="375"/>
        <v>111</v>
      </c>
      <c r="B2693">
        <f t="shared" si="376"/>
        <v>4</v>
      </c>
      <c r="C2693" s="1">
        <f t="shared" si="383"/>
        <v>41751.749999993495</v>
      </c>
      <c r="D2693" s="7">
        <v>211.21212121212122</v>
      </c>
      <c r="E2693" s="7"/>
      <c r="G2693">
        <v>26.68</v>
      </c>
      <c r="H2693" s="12">
        <v>275.72627672555524</v>
      </c>
      <c r="I2693" s="13">
        <f>$D$2*tarifas!$D$12/24</f>
        <v>1.4541666666666666</v>
      </c>
      <c r="J2693" s="13" t="e">
        <f>VLOOKUP(E2693&amp;" "&amp;F2693,tarifas!$A$13:$D$20,4,FALSE)*H2693</f>
        <v>#N/A</v>
      </c>
      <c r="K2693" s="13">
        <f>IF(F2693="COD1",tarifas!$D$11*(SUMIFS($H$11:$H$8770,$F$11:$F$8770,"=COD1",$B$11:$B$8770,"="&amp;B2693)/COUNTIFS($F$11:$F$8770,"=COD1",$B$11:$B$8770,"="&amp;B2693))/COUNTIFS($A$11:$A$8770,"="&amp;A2693,$F$11:$F$8770,"=COD1"),0)</f>
        <v>0</v>
      </c>
      <c r="L2693" s="13" t="e">
        <f>(VLOOKUP(F2693,tarifas!$C$7:$D$10,2,FALSE)+tarifas!$D$21)*datos!H2693</f>
        <v>#N/A</v>
      </c>
      <c r="M2693">
        <v>4.1718000000000002</v>
      </c>
      <c r="N2693" s="13" t="e">
        <f t="shared" si="377"/>
        <v>#N/A</v>
      </c>
      <c r="O2693">
        <f t="shared" si="378"/>
        <v>4.1718000000000002</v>
      </c>
      <c r="P2693" s="12">
        <f t="shared" si="379"/>
        <v>271.55447672555522</v>
      </c>
      <c r="Q2693">
        <f t="shared" si="380"/>
        <v>0</v>
      </c>
      <c r="R2693">
        <f>$D$2*tarifas!$D$12/24</f>
        <v>1.4541666666666666</v>
      </c>
      <c r="S2693" t="e">
        <f>VLOOKUP(E2693&amp;" "&amp;F2693,tarifas!$A$13:$D$20,4,FALSE)*P2693</f>
        <v>#N/A</v>
      </c>
      <c r="T2693">
        <f>IF(F2693="COD1",tarifas!$D$11*(SUMIFS($P$11:$P$8770,$F$11:$F$8770,"=COD1",$B$11:$B$8770,"="&amp;B2693)/COUNTIFS($F$11:$F$8770,"=COD1",$B$11:$B$8770,"="&amp;B2693))/COUNTIFS($A$11:$A$8770,"="&amp;A2693,$F$11:$F$8770,"=COD1"),0)</f>
        <v>0</v>
      </c>
      <c r="U2693" t="e">
        <f>(VLOOKUP(F2693,tarifas!$C$7:$D$10,2,FALSE)+tarifas!$D$21)*datos!P2693</f>
        <v>#N/A</v>
      </c>
      <c r="V2693" t="e">
        <f t="shared" si="381"/>
        <v>#N/A</v>
      </c>
      <c r="W2693">
        <f t="shared" si="382"/>
        <v>0</v>
      </c>
    </row>
    <row r="2694" spans="1:23" x14ac:dyDescent="0.25">
      <c r="A2694">
        <f t="shared" si="375"/>
        <v>111</v>
      </c>
      <c r="B2694">
        <f t="shared" si="376"/>
        <v>4</v>
      </c>
      <c r="C2694" s="1">
        <f t="shared" si="383"/>
        <v>41751.79166666016</v>
      </c>
      <c r="D2694" s="7">
        <v>39.666666666666671</v>
      </c>
      <c r="E2694" s="7"/>
      <c r="G2694">
        <v>30</v>
      </c>
      <c r="H2694" s="12">
        <v>223.64580224781585</v>
      </c>
      <c r="I2694" s="13">
        <f>$D$2*tarifas!$D$12/24</f>
        <v>1.4541666666666666</v>
      </c>
      <c r="J2694" s="13" t="e">
        <f>VLOOKUP(E2694&amp;" "&amp;F2694,tarifas!$A$13:$D$20,4,FALSE)*H2694</f>
        <v>#N/A</v>
      </c>
      <c r="K2694" s="13">
        <f>IF(F2694="COD1",tarifas!$D$11*(SUMIFS($H$11:$H$8770,$F$11:$F$8770,"=COD1",$B$11:$B$8770,"="&amp;B2694)/COUNTIFS($F$11:$F$8770,"=COD1",$B$11:$B$8770,"="&amp;B2694))/COUNTIFS($A$11:$A$8770,"="&amp;A2694,$F$11:$F$8770,"=COD1"),0)</f>
        <v>0</v>
      </c>
      <c r="L2694" s="13" t="e">
        <f>(VLOOKUP(F2694,tarifas!$C$7:$D$10,2,FALSE)+tarifas!$D$21)*datos!H2694</f>
        <v>#N/A</v>
      </c>
      <c r="M2694">
        <v>0</v>
      </c>
      <c r="N2694" s="13" t="e">
        <f t="shared" si="377"/>
        <v>#N/A</v>
      </c>
      <c r="O2694">
        <f t="shared" si="378"/>
        <v>0</v>
      </c>
      <c r="P2694" s="12">
        <f t="shared" si="379"/>
        <v>223.64580224781585</v>
      </c>
      <c r="Q2694">
        <f t="shared" si="380"/>
        <v>0</v>
      </c>
      <c r="R2694">
        <f>$D$2*tarifas!$D$12/24</f>
        <v>1.4541666666666666</v>
      </c>
      <c r="S2694" t="e">
        <f>VLOOKUP(E2694&amp;" "&amp;F2694,tarifas!$A$13:$D$20,4,FALSE)*P2694</f>
        <v>#N/A</v>
      </c>
      <c r="T2694">
        <f>IF(F2694="COD1",tarifas!$D$11*(SUMIFS($P$11:$P$8770,$F$11:$F$8770,"=COD1",$B$11:$B$8770,"="&amp;B2694)/COUNTIFS($F$11:$F$8770,"=COD1",$B$11:$B$8770,"="&amp;B2694))/COUNTIFS($A$11:$A$8770,"="&amp;A2694,$F$11:$F$8770,"=COD1"),0)</f>
        <v>0</v>
      </c>
      <c r="U2694" t="e">
        <f>(VLOOKUP(F2694,tarifas!$C$7:$D$10,2,FALSE)+tarifas!$D$21)*datos!P2694</f>
        <v>#N/A</v>
      </c>
      <c r="V2694" t="e">
        <f t="shared" si="381"/>
        <v>#N/A</v>
      </c>
      <c r="W2694">
        <f t="shared" si="382"/>
        <v>0</v>
      </c>
    </row>
    <row r="2695" spans="1:23" x14ac:dyDescent="0.25">
      <c r="A2695">
        <f t="shared" si="375"/>
        <v>111</v>
      </c>
      <c r="B2695">
        <f t="shared" si="376"/>
        <v>4</v>
      </c>
      <c r="C2695" s="1">
        <f t="shared" si="383"/>
        <v>41751.833333326824</v>
      </c>
      <c r="D2695" s="7">
        <v>0</v>
      </c>
      <c r="E2695" s="7"/>
      <c r="G2695">
        <v>35.950000000000003</v>
      </c>
      <c r="H2695" s="12">
        <v>207.31656968905804</v>
      </c>
      <c r="I2695" s="13">
        <f>$D$2*tarifas!$D$12/24</f>
        <v>1.4541666666666666</v>
      </c>
      <c r="J2695" s="13" t="e">
        <f>VLOOKUP(E2695&amp;" "&amp;F2695,tarifas!$A$13:$D$20,4,FALSE)*H2695</f>
        <v>#N/A</v>
      </c>
      <c r="K2695" s="13">
        <f>IF(F2695="COD1",tarifas!$D$11*(SUMIFS($H$11:$H$8770,$F$11:$F$8770,"=COD1",$B$11:$B$8770,"="&amp;B2695)/COUNTIFS($F$11:$F$8770,"=COD1",$B$11:$B$8770,"="&amp;B2695))/COUNTIFS($A$11:$A$8770,"="&amp;A2695,$F$11:$F$8770,"=COD1"),0)</f>
        <v>0</v>
      </c>
      <c r="L2695" s="13" t="e">
        <f>(VLOOKUP(F2695,tarifas!$C$7:$D$10,2,FALSE)+tarifas!$D$21)*datos!H2695</f>
        <v>#N/A</v>
      </c>
      <c r="M2695">
        <v>0</v>
      </c>
      <c r="N2695" s="13" t="e">
        <f t="shared" si="377"/>
        <v>#N/A</v>
      </c>
      <c r="O2695">
        <f t="shared" si="378"/>
        <v>0</v>
      </c>
      <c r="P2695" s="12">
        <f t="shared" si="379"/>
        <v>207.31656968905804</v>
      </c>
      <c r="Q2695">
        <f t="shared" si="380"/>
        <v>0</v>
      </c>
      <c r="R2695">
        <f>$D$2*tarifas!$D$12/24</f>
        <v>1.4541666666666666</v>
      </c>
      <c r="S2695" t="e">
        <f>VLOOKUP(E2695&amp;" "&amp;F2695,tarifas!$A$13:$D$20,4,FALSE)*P2695</f>
        <v>#N/A</v>
      </c>
      <c r="T2695">
        <f>IF(F2695="COD1",tarifas!$D$11*(SUMIFS($P$11:$P$8770,$F$11:$F$8770,"=COD1",$B$11:$B$8770,"="&amp;B2695)/COUNTIFS($F$11:$F$8770,"=COD1",$B$11:$B$8770,"="&amp;B2695))/COUNTIFS($A$11:$A$8770,"="&amp;A2695,$F$11:$F$8770,"=COD1"),0)</f>
        <v>0</v>
      </c>
      <c r="U2695" t="e">
        <f>(VLOOKUP(F2695,tarifas!$C$7:$D$10,2,FALSE)+tarifas!$D$21)*datos!P2695</f>
        <v>#N/A</v>
      </c>
      <c r="V2695" t="e">
        <f t="shared" si="381"/>
        <v>#N/A</v>
      </c>
      <c r="W2695">
        <f t="shared" si="382"/>
        <v>0</v>
      </c>
    </row>
    <row r="2696" spans="1:23" x14ac:dyDescent="0.25">
      <c r="A2696">
        <f t="shared" si="375"/>
        <v>111</v>
      </c>
      <c r="B2696">
        <f t="shared" si="376"/>
        <v>4</v>
      </c>
      <c r="C2696" s="1">
        <f t="shared" si="383"/>
        <v>41751.874999993488</v>
      </c>
      <c r="D2696" s="7">
        <v>0</v>
      </c>
      <c r="E2696" s="7"/>
      <c r="G2696">
        <v>34.17</v>
      </c>
      <c r="H2696" s="12">
        <v>213.37024113034306</v>
      </c>
      <c r="I2696" s="13">
        <f>$D$2*tarifas!$D$12/24</f>
        <v>1.4541666666666666</v>
      </c>
      <c r="J2696" s="13" t="e">
        <f>VLOOKUP(E2696&amp;" "&amp;F2696,tarifas!$A$13:$D$20,4,FALSE)*H2696</f>
        <v>#N/A</v>
      </c>
      <c r="K2696" s="13">
        <f>IF(F2696="COD1",tarifas!$D$11*(SUMIFS($H$11:$H$8770,$F$11:$F$8770,"=COD1",$B$11:$B$8770,"="&amp;B2696)/COUNTIFS($F$11:$F$8770,"=COD1",$B$11:$B$8770,"="&amp;B2696))/COUNTIFS($A$11:$A$8770,"="&amp;A2696,$F$11:$F$8770,"=COD1"),0)</f>
        <v>0</v>
      </c>
      <c r="L2696" s="13" t="e">
        <f>(VLOOKUP(F2696,tarifas!$C$7:$D$10,2,FALSE)+tarifas!$D$21)*datos!H2696</f>
        <v>#N/A</v>
      </c>
      <c r="M2696">
        <v>0</v>
      </c>
      <c r="N2696" s="13" t="e">
        <f t="shared" si="377"/>
        <v>#N/A</v>
      </c>
      <c r="O2696">
        <f t="shared" si="378"/>
        <v>0</v>
      </c>
      <c r="P2696" s="12">
        <f t="shared" si="379"/>
        <v>213.37024113034306</v>
      </c>
      <c r="Q2696">
        <f t="shared" si="380"/>
        <v>0</v>
      </c>
      <c r="R2696">
        <f>$D$2*tarifas!$D$12/24</f>
        <v>1.4541666666666666</v>
      </c>
      <c r="S2696" t="e">
        <f>VLOOKUP(E2696&amp;" "&amp;F2696,tarifas!$A$13:$D$20,4,FALSE)*P2696</f>
        <v>#N/A</v>
      </c>
      <c r="T2696">
        <f>IF(F2696="COD1",tarifas!$D$11*(SUMIFS($P$11:$P$8770,$F$11:$F$8770,"=COD1",$B$11:$B$8770,"="&amp;B2696)/COUNTIFS($F$11:$F$8770,"=COD1",$B$11:$B$8770,"="&amp;B2696))/COUNTIFS($A$11:$A$8770,"="&amp;A2696,$F$11:$F$8770,"=COD1"),0)</f>
        <v>0</v>
      </c>
      <c r="U2696" t="e">
        <f>(VLOOKUP(F2696,tarifas!$C$7:$D$10,2,FALSE)+tarifas!$D$21)*datos!P2696</f>
        <v>#N/A</v>
      </c>
      <c r="V2696" t="e">
        <f t="shared" si="381"/>
        <v>#N/A</v>
      </c>
      <c r="W2696">
        <f t="shared" si="382"/>
        <v>0</v>
      </c>
    </row>
    <row r="2697" spans="1:23" x14ac:dyDescent="0.25">
      <c r="A2697">
        <f t="shared" si="375"/>
        <v>111</v>
      </c>
      <c r="B2697">
        <f t="shared" si="376"/>
        <v>4</v>
      </c>
      <c r="C2697" s="1">
        <f t="shared" si="383"/>
        <v>41751.916666660152</v>
      </c>
      <c r="D2697" s="7">
        <v>0</v>
      </c>
      <c r="E2697" s="7"/>
      <c r="G2697">
        <v>30</v>
      </c>
      <c r="H2697" s="12">
        <v>211.00268833701645</v>
      </c>
      <c r="I2697" s="13">
        <f>$D$2*tarifas!$D$12/24</f>
        <v>1.4541666666666666</v>
      </c>
      <c r="J2697" s="13" t="e">
        <f>VLOOKUP(E2697&amp;" "&amp;F2697,tarifas!$A$13:$D$20,4,FALSE)*H2697</f>
        <v>#N/A</v>
      </c>
      <c r="K2697" s="13">
        <f>IF(F2697="COD1",tarifas!$D$11*(SUMIFS($H$11:$H$8770,$F$11:$F$8770,"=COD1",$B$11:$B$8770,"="&amp;B2697)/COUNTIFS($F$11:$F$8770,"=COD1",$B$11:$B$8770,"="&amp;B2697))/COUNTIFS($A$11:$A$8770,"="&amp;A2697,$F$11:$F$8770,"=COD1"),0)</f>
        <v>0</v>
      </c>
      <c r="L2697" s="13" t="e">
        <f>(VLOOKUP(F2697,tarifas!$C$7:$D$10,2,FALSE)+tarifas!$D$21)*datos!H2697</f>
        <v>#N/A</v>
      </c>
      <c r="M2697">
        <v>0</v>
      </c>
      <c r="N2697" s="13" t="e">
        <f t="shared" si="377"/>
        <v>#N/A</v>
      </c>
      <c r="O2697">
        <f t="shared" si="378"/>
        <v>0</v>
      </c>
      <c r="P2697" s="12">
        <f t="shared" si="379"/>
        <v>211.00268833701645</v>
      </c>
      <c r="Q2697">
        <f t="shared" si="380"/>
        <v>0</v>
      </c>
      <c r="R2697">
        <f>$D$2*tarifas!$D$12/24</f>
        <v>1.4541666666666666</v>
      </c>
      <c r="S2697" t="e">
        <f>VLOOKUP(E2697&amp;" "&amp;F2697,tarifas!$A$13:$D$20,4,FALSE)*P2697</f>
        <v>#N/A</v>
      </c>
      <c r="T2697">
        <f>IF(F2697="COD1",tarifas!$D$11*(SUMIFS($P$11:$P$8770,$F$11:$F$8770,"=COD1",$B$11:$B$8770,"="&amp;B2697)/COUNTIFS($F$11:$F$8770,"=COD1",$B$11:$B$8770,"="&amp;B2697))/COUNTIFS($A$11:$A$8770,"="&amp;A2697,$F$11:$F$8770,"=COD1"),0)</f>
        <v>0</v>
      </c>
      <c r="U2697" t="e">
        <f>(VLOOKUP(F2697,tarifas!$C$7:$D$10,2,FALSE)+tarifas!$D$21)*datos!P2697</f>
        <v>#N/A</v>
      </c>
      <c r="V2697" t="e">
        <f t="shared" si="381"/>
        <v>#N/A</v>
      </c>
      <c r="W2697">
        <f t="shared" si="382"/>
        <v>0</v>
      </c>
    </row>
    <row r="2698" spans="1:23" x14ac:dyDescent="0.25">
      <c r="A2698">
        <f t="shared" si="375"/>
        <v>111</v>
      </c>
      <c r="B2698">
        <f t="shared" si="376"/>
        <v>4</v>
      </c>
      <c r="C2698" s="1">
        <f t="shared" si="383"/>
        <v>41751.958333326817</v>
      </c>
      <c r="D2698" s="7">
        <v>0</v>
      </c>
      <c r="E2698" s="7"/>
      <c r="G2698">
        <v>31</v>
      </c>
      <c r="H2698" s="12">
        <v>203.12384140218262</v>
      </c>
      <c r="I2698" s="13">
        <f>$D$2*tarifas!$D$12/24</f>
        <v>1.4541666666666666</v>
      </c>
      <c r="J2698" s="13" t="e">
        <f>VLOOKUP(E2698&amp;" "&amp;F2698,tarifas!$A$13:$D$20,4,FALSE)*H2698</f>
        <v>#N/A</v>
      </c>
      <c r="K2698" s="13">
        <f>IF(F2698="COD1",tarifas!$D$11*(SUMIFS($H$11:$H$8770,$F$11:$F$8770,"=COD1",$B$11:$B$8770,"="&amp;B2698)/COUNTIFS($F$11:$F$8770,"=COD1",$B$11:$B$8770,"="&amp;B2698))/COUNTIFS($A$11:$A$8770,"="&amp;A2698,$F$11:$F$8770,"=COD1"),0)</f>
        <v>0</v>
      </c>
      <c r="L2698" s="13" t="e">
        <f>(VLOOKUP(F2698,tarifas!$C$7:$D$10,2,FALSE)+tarifas!$D$21)*datos!H2698</f>
        <v>#N/A</v>
      </c>
      <c r="M2698">
        <v>0</v>
      </c>
      <c r="N2698" s="13" t="e">
        <f t="shared" si="377"/>
        <v>#N/A</v>
      </c>
      <c r="O2698">
        <f t="shared" si="378"/>
        <v>0</v>
      </c>
      <c r="P2698" s="12">
        <f t="shared" si="379"/>
        <v>203.12384140218262</v>
      </c>
      <c r="Q2698">
        <f t="shared" si="380"/>
        <v>0</v>
      </c>
      <c r="R2698">
        <f>$D$2*tarifas!$D$12/24</f>
        <v>1.4541666666666666</v>
      </c>
      <c r="S2698" t="e">
        <f>VLOOKUP(E2698&amp;" "&amp;F2698,tarifas!$A$13:$D$20,4,FALSE)*P2698</f>
        <v>#N/A</v>
      </c>
      <c r="T2698">
        <f>IF(F2698="COD1",tarifas!$D$11*(SUMIFS($P$11:$P$8770,$F$11:$F$8770,"=COD1",$B$11:$B$8770,"="&amp;B2698)/COUNTIFS($F$11:$F$8770,"=COD1",$B$11:$B$8770,"="&amp;B2698))/COUNTIFS($A$11:$A$8770,"="&amp;A2698,$F$11:$F$8770,"=COD1"),0)</f>
        <v>0</v>
      </c>
      <c r="U2698" t="e">
        <f>(VLOOKUP(F2698,tarifas!$C$7:$D$10,2,FALSE)+tarifas!$D$21)*datos!P2698</f>
        <v>#N/A</v>
      </c>
      <c r="V2698" t="e">
        <f t="shared" si="381"/>
        <v>#N/A</v>
      </c>
      <c r="W2698">
        <f t="shared" si="382"/>
        <v>0</v>
      </c>
    </row>
    <row r="2699" spans="1:23" x14ac:dyDescent="0.25">
      <c r="A2699">
        <f t="shared" si="375"/>
        <v>112</v>
      </c>
      <c r="B2699">
        <f t="shared" si="376"/>
        <v>4</v>
      </c>
      <c r="C2699" s="1">
        <f t="shared" si="383"/>
        <v>41751.999999993481</v>
      </c>
      <c r="D2699" s="7">
        <v>0</v>
      </c>
      <c r="E2699" s="7"/>
      <c r="G2699">
        <v>27.23</v>
      </c>
      <c r="H2699" s="12">
        <v>200.74832566263754</v>
      </c>
      <c r="I2699" s="13">
        <f>$D$2*tarifas!$D$12/24</f>
        <v>1.4541666666666666</v>
      </c>
      <c r="J2699" s="13" t="e">
        <f>VLOOKUP(E2699&amp;" "&amp;F2699,tarifas!$A$13:$D$20,4,FALSE)*H2699</f>
        <v>#N/A</v>
      </c>
      <c r="K2699" s="13">
        <f>IF(F2699="COD1",tarifas!$D$11*(SUMIFS($H$11:$H$8770,$F$11:$F$8770,"=COD1",$B$11:$B$8770,"="&amp;B2699)/COUNTIFS($F$11:$F$8770,"=COD1",$B$11:$B$8770,"="&amp;B2699))/COUNTIFS($A$11:$A$8770,"="&amp;A2699,$F$11:$F$8770,"=COD1"),0)</f>
        <v>0</v>
      </c>
      <c r="L2699" s="13" t="e">
        <f>(VLOOKUP(F2699,tarifas!$C$7:$D$10,2,FALSE)+tarifas!$D$21)*datos!H2699</f>
        <v>#N/A</v>
      </c>
      <c r="M2699">
        <v>0</v>
      </c>
      <c r="N2699" s="13" t="e">
        <f t="shared" si="377"/>
        <v>#N/A</v>
      </c>
      <c r="O2699">
        <f t="shared" si="378"/>
        <v>0</v>
      </c>
      <c r="P2699" s="12">
        <f t="shared" si="379"/>
        <v>200.74832566263754</v>
      </c>
      <c r="Q2699">
        <f t="shared" si="380"/>
        <v>0</v>
      </c>
      <c r="R2699">
        <f>$D$2*tarifas!$D$12/24</f>
        <v>1.4541666666666666</v>
      </c>
      <c r="S2699" t="e">
        <f>VLOOKUP(E2699&amp;" "&amp;F2699,tarifas!$A$13:$D$20,4,FALSE)*P2699</f>
        <v>#N/A</v>
      </c>
      <c r="T2699">
        <f>IF(F2699="COD1",tarifas!$D$11*(SUMIFS($P$11:$P$8770,$F$11:$F$8770,"=COD1",$B$11:$B$8770,"="&amp;B2699)/COUNTIFS($F$11:$F$8770,"=COD1",$B$11:$B$8770,"="&amp;B2699))/COUNTIFS($A$11:$A$8770,"="&amp;A2699,$F$11:$F$8770,"=COD1"),0)</f>
        <v>0</v>
      </c>
      <c r="U2699" t="e">
        <f>(VLOOKUP(F2699,tarifas!$C$7:$D$10,2,FALSE)+tarifas!$D$21)*datos!P2699</f>
        <v>#N/A</v>
      </c>
      <c r="V2699" t="e">
        <f t="shared" si="381"/>
        <v>#N/A</v>
      </c>
      <c r="W2699">
        <f t="shared" si="382"/>
        <v>0</v>
      </c>
    </row>
    <row r="2700" spans="1:23" x14ac:dyDescent="0.25">
      <c r="A2700">
        <f t="shared" ref="A2700:A2763" si="384">DAYS360($C$11,C2700)</f>
        <v>112</v>
      </c>
      <c r="B2700">
        <f t="shared" ref="B2700:B2763" si="385">MONTH(C2700)</f>
        <v>4</v>
      </c>
      <c r="C2700" s="1">
        <f t="shared" si="383"/>
        <v>41752.041666660145</v>
      </c>
      <c r="D2700" s="7">
        <v>0</v>
      </c>
      <c r="E2700" s="7"/>
      <c r="G2700">
        <v>27.02</v>
      </c>
      <c r="H2700" s="12">
        <v>196.34758198671656</v>
      </c>
      <c r="I2700" s="13">
        <f>$D$2*tarifas!$D$12/24</f>
        <v>1.4541666666666666</v>
      </c>
      <c r="J2700" s="13" t="e">
        <f>VLOOKUP(E2700&amp;" "&amp;F2700,tarifas!$A$13:$D$20,4,FALSE)*H2700</f>
        <v>#N/A</v>
      </c>
      <c r="K2700" s="13">
        <f>IF(F2700="COD1",tarifas!$D$11*(SUMIFS($H$11:$H$8770,$F$11:$F$8770,"=COD1",$B$11:$B$8770,"="&amp;B2700)/COUNTIFS($F$11:$F$8770,"=COD1",$B$11:$B$8770,"="&amp;B2700))/COUNTIFS($A$11:$A$8770,"="&amp;A2700,$F$11:$F$8770,"=COD1"),0)</f>
        <v>0</v>
      </c>
      <c r="L2700" s="13" t="e">
        <f>(VLOOKUP(F2700,tarifas!$C$7:$D$10,2,FALSE)+tarifas!$D$21)*datos!H2700</f>
        <v>#N/A</v>
      </c>
      <c r="M2700">
        <v>0</v>
      </c>
      <c r="N2700" s="13" t="e">
        <f t="shared" ref="N2700:N2763" si="386">(I2700+J2700+K2700+L2700)*1.23</f>
        <v>#N/A</v>
      </c>
      <c r="O2700">
        <f t="shared" ref="O2700:O2763" si="387">IF(M2700&lt;H2700,M2700,H2700)</f>
        <v>0</v>
      </c>
      <c r="P2700" s="12">
        <f t="shared" ref="P2700:P2763" si="388">H2700-O2700</f>
        <v>196.34758198671656</v>
      </c>
      <c r="Q2700">
        <f t="shared" ref="Q2700:Q2763" si="389">IF(M2700&lt;H2700,0,M2700-H2700)</f>
        <v>0</v>
      </c>
      <c r="R2700">
        <f>$D$2*tarifas!$D$12/24</f>
        <v>1.4541666666666666</v>
      </c>
      <c r="S2700" t="e">
        <f>VLOOKUP(E2700&amp;" "&amp;F2700,tarifas!$A$13:$D$20,4,FALSE)*P2700</f>
        <v>#N/A</v>
      </c>
      <c r="T2700">
        <f>IF(F2700="COD1",tarifas!$D$11*(SUMIFS($P$11:$P$8770,$F$11:$F$8770,"=COD1",$B$11:$B$8770,"="&amp;B2700)/COUNTIFS($F$11:$F$8770,"=COD1",$B$11:$B$8770,"="&amp;B2700))/COUNTIFS($A$11:$A$8770,"="&amp;A2700,$F$11:$F$8770,"=COD1"),0)</f>
        <v>0</v>
      </c>
      <c r="U2700" t="e">
        <f>(VLOOKUP(F2700,tarifas!$C$7:$D$10,2,FALSE)+tarifas!$D$21)*datos!P2700</f>
        <v>#N/A</v>
      </c>
      <c r="V2700" t="e">
        <f t="shared" ref="V2700:V2763" si="390">(R2700+S2700+T2700+U2700)*1.23</f>
        <v>#N/A</v>
      </c>
      <c r="W2700">
        <f t="shared" ref="W2700:W2763" si="391">0.9*G2700/1000*Q2700</f>
        <v>0</v>
      </c>
    </row>
    <row r="2701" spans="1:23" x14ac:dyDescent="0.25">
      <c r="A2701">
        <f t="shared" si="384"/>
        <v>112</v>
      </c>
      <c r="B2701">
        <f t="shared" si="385"/>
        <v>4</v>
      </c>
      <c r="C2701" s="1">
        <f t="shared" ref="C2701:C2764" si="392">+C2700+1/24</f>
        <v>41752.083333326809</v>
      </c>
      <c r="D2701" s="7">
        <v>0</v>
      </c>
      <c r="E2701" s="7"/>
      <c r="G2701">
        <v>27.17</v>
      </c>
      <c r="H2701" s="12">
        <v>184.04392468116808</v>
      </c>
      <c r="I2701" s="13">
        <f>$D$2*tarifas!$D$12/24</f>
        <v>1.4541666666666666</v>
      </c>
      <c r="J2701" s="13" t="e">
        <f>VLOOKUP(E2701&amp;" "&amp;F2701,tarifas!$A$13:$D$20,4,FALSE)*H2701</f>
        <v>#N/A</v>
      </c>
      <c r="K2701" s="13">
        <f>IF(F2701="COD1",tarifas!$D$11*(SUMIFS($H$11:$H$8770,$F$11:$F$8770,"=COD1",$B$11:$B$8770,"="&amp;B2701)/COUNTIFS($F$11:$F$8770,"=COD1",$B$11:$B$8770,"="&amp;B2701))/COUNTIFS($A$11:$A$8770,"="&amp;A2701,$F$11:$F$8770,"=COD1"),0)</f>
        <v>0</v>
      </c>
      <c r="L2701" s="13" t="e">
        <f>(VLOOKUP(F2701,tarifas!$C$7:$D$10,2,FALSE)+tarifas!$D$21)*datos!H2701</f>
        <v>#N/A</v>
      </c>
      <c r="M2701">
        <v>0</v>
      </c>
      <c r="N2701" s="13" t="e">
        <f t="shared" si="386"/>
        <v>#N/A</v>
      </c>
      <c r="O2701">
        <f t="shared" si="387"/>
        <v>0</v>
      </c>
      <c r="P2701" s="12">
        <f t="shared" si="388"/>
        <v>184.04392468116808</v>
      </c>
      <c r="Q2701">
        <f t="shared" si="389"/>
        <v>0</v>
      </c>
      <c r="R2701">
        <f>$D$2*tarifas!$D$12/24</f>
        <v>1.4541666666666666</v>
      </c>
      <c r="S2701" t="e">
        <f>VLOOKUP(E2701&amp;" "&amp;F2701,tarifas!$A$13:$D$20,4,FALSE)*P2701</f>
        <v>#N/A</v>
      </c>
      <c r="T2701">
        <f>IF(F2701="COD1",tarifas!$D$11*(SUMIFS($P$11:$P$8770,$F$11:$F$8770,"=COD1",$B$11:$B$8770,"="&amp;B2701)/COUNTIFS($F$11:$F$8770,"=COD1",$B$11:$B$8770,"="&amp;B2701))/COUNTIFS($A$11:$A$8770,"="&amp;A2701,$F$11:$F$8770,"=COD1"),0)</f>
        <v>0</v>
      </c>
      <c r="U2701" t="e">
        <f>(VLOOKUP(F2701,tarifas!$C$7:$D$10,2,FALSE)+tarifas!$D$21)*datos!P2701</f>
        <v>#N/A</v>
      </c>
      <c r="V2701" t="e">
        <f t="shared" si="390"/>
        <v>#N/A</v>
      </c>
      <c r="W2701">
        <f t="shared" si="391"/>
        <v>0</v>
      </c>
    </row>
    <row r="2702" spans="1:23" x14ac:dyDescent="0.25">
      <c r="A2702">
        <f t="shared" si="384"/>
        <v>112</v>
      </c>
      <c r="B2702">
        <f t="shared" si="385"/>
        <v>4</v>
      </c>
      <c r="C2702" s="1">
        <f t="shared" si="392"/>
        <v>41752.124999993473</v>
      </c>
      <c r="D2702" s="7">
        <v>0</v>
      </c>
      <c r="E2702" s="7"/>
      <c r="G2702">
        <v>27.1</v>
      </c>
      <c r="H2702" s="12">
        <v>178.23576006819593</v>
      </c>
      <c r="I2702" s="13">
        <f>$D$2*tarifas!$D$12/24</f>
        <v>1.4541666666666666</v>
      </c>
      <c r="J2702" s="13" t="e">
        <f>VLOOKUP(E2702&amp;" "&amp;F2702,tarifas!$A$13:$D$20,4,FALSE)*H2702</f>
        <v>#N/A</v>
      </c>
      <c r="K2702" s="13">
        <f>IF(F2702="COD1",tarifas!$D$11*(SUMIFS($H$11:$H$8770,$F$11:$F$8770,"=COD1",$B$11:$B$8770,"="&amp;B2702)/COUNTIFS($F$11:$F$8770,"=COD1",$B$11:$B$8770,"="&amp;B2702))/COUNTIFS($A$11:$A$8770,"="&amp;A2702,$F$11:$F$8770,"=COD1"),0)</f>
        <v>0</v>
      </c>
      <c r="L2702" s="13" t="e">
        <f>(VLOOKUP(F2702,tarifas!$C$7:$D$10,2,FALSE)+tarifas!$D$21)*datos!H2702</f>
        <v>#N/A</v>
      </c>
      <c r="M2702">
        <v>0</v>
      </c>
      <c r="N2702" s="13" t="e">
        <f t="shared" si="386"/>
        <v>#N/A</v>
      </c>
      <c r="O2702">
        <f t="shared" si="387"/>
        <v>0</v>
      </c>
      <c r="P2702" s="12">
        <f t="shared" si="388"/>
        <v>178.23576006819593</v>
      </c>
      <c r="Q2702">
        <f t="shared" si="389"/>
        <v>0</v>
      </c>
      <c r="R2702">
        <f>$D$2*tarifas!$D$12/24</f>
        <v>1.4541666666666666</v>
      </c>
      <c r="S2702" t="e">
        <f>VLOOKUP(E2702&amp;" "&amp;F2702,tarifas!$A$13:$D$20,4,FALSE)*P2702</f>
        <v>#N/A</v>
      </c>
      <c r="T2702">
        <f>IF(F2702="COD1",tarifas!$D$11*(SUMIFS($P$11:$P$8770,$F$11:$F$8770,"=COD1",$B$11:$B$8770,"="&amp;B2702)/COUNTIFS($F$11:$F$8770,"=COD1",$B$11:$B$8770,"="&amp;B2702))/COUNTIFS($A$11:$A$8770,"="&amp;A2702,$F$11:$F$8770,"=COD1"),0)</f>
        <v>0</v>
      </c>
      <c r="U2702" t="e">
        <f>(VLOOKUP(F2702,tarifas!$C$7:$D$10,2,FALSE)+tarifas!$D$21)*datos!P2702</f>
        <v>#N/A</v>
      </c>
      <c r="V2702" t="e">
        <f t="shared" si="390"/>
        <v>#N/A</v>
      </c>
      <c r="W2702">
        <f t="shared" si="391"/>
        <v>0</v>
      </c>
    </row>
    <row r="2703" spans="1:23" x14ac:dyDescent="0.25">
      <c r="A2703">
        <f t="shared" si="384"/>
        <v>112</v>
      </c>
      <c r="B2703">
        <f t="shared" si="385"/>
        <v>4</v>
      </c>
      <c r="C2703" s="1">
        <f t="shared" si="392"/>
        <v>41752.166666660138</v>
      </c>
      <c r="D2703" s="7">
        <v>0</v>
      </c>
      <c r="E2703" s="7"/>
      <c r="G2703">
        <v>27.25</v>
      </c>
      <c r="H2703" s="12">
        <v>177.94759772153515</v>
      </c>
      <c r="I2703" s="13">
        <f>$D$2*tarifas!$D$12/24</f>
        <v>1.4541666666666666</v>
      </c>
      <c r="J2703" s="13" t="e">
        <f>VLOOKUP(E2703&amp;" "&amp;F2703,tarifas!$A$13:$D$20,4,FALSE)*H2703</f>
        <v>#N/A</v>
      </c>
      <c r="K2703" s="13">
        <f>IF(F2703="COD1",tarifas!$D$11*(SUMIFS($H$11:$H$8770,$F$11:$F$8770,"=COD1",$B$11:$B$8770,"="&amp;B2703)/COUNTIFS($F$11:$F$8770,"=COD1",$B$11:$B$8770,"="&amp;B2703))/COUNTIFS($A$11:$A$8770,"="&amp;A2703,$F$11:$F$8770,"=COD1"),0)</f>
        <v>0</v>
      </c>
      <c r="L2703" s="13" t="e">
        <f>(VLOOKUP(F2703,tarifas!$C$7:$D$10,2,FALSE)+tarifas!$D$21)*datos!H2703</f>
        <v>#N/A</v>
      </c>
      <c r="M2703">
        <v>0</v>
      </c>
      <c r="N2703" s="13" t="e">
        <f t="shared" si="386"/>
        <v>#N/A</v>
      </c>
      <c r="O2703">
        <f t="shared" si="387"/>
        <v>0</v>
      </c>
      <c r="P2703" s="12">
        <f t="shared" si="388"/>
        <v>177.94759772153515</v>
      </c>
      <c r="Q2703">
        <f t="shared" si="389"/>
        <v>0</v>
      </c>
      <c r="R2703">
        <f>$D$2*tarifas!$D$12/24</f>
        <v>1.4541666666666666</v>
      </c>
      <c r="S2703" t="e">
        <f>VLOOKUP(E2703&amp;" "&amp;F2703,tarifas!$A$13:$D$20,4,FALSE)*P2703</f>
        <v>#N/A</v>
      </c>
      <c r="T2703">
        <f>IF(F2703="COD1",tarifas!$D$11*(SUMIFS($P$11:$P$8770,$F$11:$F$8770,"=COD1",$B$11:$B$8770,"="&amp;B2703)/COUNTIFS($F$11:$F$8770,"=COD1",$B$11:$B$8770,"="&amp;B2703))/COUNTIFS($A$11:$A$8770,"="&amp;A2703,$F$11:$F$8770,"=COD1"),0)</f>
        <v>0</v>
      </c>
      <c r="U2703" t="e">
        <f>(VLOOKUP(F2703,tarifas!$C$7:$D$10,2,FALSE)+tarifas!$D$21)*datos!P2703</f>
        <v>#N/A</v>
      </c>
      <c r="V2703" t="e">
        <f t="shared" si="390"/>
        <v>#N/A</v>
      </c>
      <c r="W2703">
        <f t="shared" si="391"/>
        <v>0</v>
      </c>
    </row>
    <row r="2704" spans="1:23" x14ac:dyDescent="0.25">
      <c r="A2704">
        <f t="shared" si="384"/>
        <v>112</v>
      </c>
      <c r="B2704">
        <f t="shared" si="385"/>
        <v>4</v>
      </c>
      <c r="C2704" s="1">
        <f t="shared" si="392"/>
        <v>41752.208333326802</v>
      </c>
      <c r="D2704" s="7">
        <v>0</v>
      </c>
      <c r="E2704" s="7"/>
      <c r="G2704">
        <v>35</v>
      </c>
      <c r="H2704" s="12">
        <v>177.6888706928726</v>
      </c>
      <c r="I2704" s="13">
        <f>$D$2*tarifas!$D$12/24</f>
        <v>1.4541666666666666</v>
      </c>
      <c r="J2704" s="13" t="e">
        <f>VLOOKUP(E2704&amp;" "&amp;F2704,tarifas!$A$13:$D$20,4,FALSE)*H2704</f>
        <v>#N/A</v>
      </c>
      <c r="K2704" s="13">
        <f>IF(F2704="COD1",tarifas!$D$11*(SUMIFS($H$11:$H$8770,$F$11:$F$8770,"=COD1",$B$11:$B$8770,"="&amp;B2704)/COUNTIFS($F$11:$F$8770,"=COD1",$B$11:$B$8770,"="&amp;B2704))/COUNTIFS($A$11:$A$8770,"="&amp;A2704,$F$11:$F$8770,"=COD1"),0)</f>
        <v>0</v>
      </c>
      <c r="L2704" s="13" t="e">
        <f>(VLOOKUP(F2704,tarifas!$C$7:$D$10,2,FALSE)+tarifas!$D$21)*datos!H2704</f>
        <v>#N/A</v>
      </c>
      <c r="M2704">
        <v>0.39268000000000003</v>
      </c>
      <c r="N2704" s="13" t="e">
        <f t="shared" si="386"/>
        <v>#N/A</v>
      </c>
      <c r="O2704">
        <f t="shared" si="387"/>
        <v>0.39268000000000003</v>
      </c>
      <c r="P2704" s="12">
        <f t="shared" si="388"/>
        <v>177.29619069287259</v>
      </c>
      <c r="Q2704">
        <f t="shared" si="389"/>
        <v>0</v>
      </c>
      <c r="R2704">
        <f>$D$2*tarifas!$D$12/24</f>
        <v>1.4541666666666666</v>
      </c>
      <c r="S2704" t="e">
        <f>VLOOKUP(E2704&amp;" "&amp;F2704,tarifas!$A$13:$D$20,4,FALSE)*P2704</f>
        <v>#N/A</v>
      </c>
      <c r="T2704">
        <f>IF(F2704="COD1",tarifas!$D$11*(SUMIFS($P$11:$P$8770,$F$11:$F$8770,"=COD1",$B$11:$B$8770,"="&amp;B2704)/COUNTIFS($F$11:$F$8770,"=COD1",$B$11:$B$8770,"="&amp;B2704))/COUNTIFS($A$11:$A$8770,"="&amp;A2704,$F$11:$F$8770,"=COD1"),0)</f>
        <v>0</v>
      </c>
      <c r="U2704" t="e">
        <f>(VLOOKUP(F2704,tarifas!$C$7:$D$10,2,FALSE)+tarifas!$D$21)*datos!P2704</f>
        <v>#N/A</v>
      </c>
      <c r="V2704" t="e">
        <f t="shared" si="390"/>
        <v>#N/A</v>
      </c>
      <c r="W2704">
        <f t="shared" si="391"/>
        <v>0</v>
      </c>
    </row>
    <row r="2705" spans="1:23" x14ac:dyDescent="0.25">
      <c r="A2705">
        <f t="shared" si="384"/>
        <v>112</v>
      </c>
      <c r="B2705">
        <f t="shared" si="385"/>
        <v>4</v>
      </c>
      <c r="C2705" s="1">
        <f t="shared" si="392"/>
        <v>41752.249999993466</v>
      </c>
      <c r="D2705" s="7">
        <v>0.25757575757575757</v>
      </c>
      <c r="E2705" s="7"/>
      <c r="G2705">
        <v>37.340000000000003</v>
      </c>
      <c r="H2705" s="12">
        <v>196.06316150683509</v>
      </c>
      <c r="I2705" s="13">
        <f>$D$2*tarifas!$D$12/24</f>
        <v>1.4541666666666666</v>
      </c>
      <c r="J2705" s="13" t="e">
        <f>VLOOKUP(E2705&amp;" "&amp;F2705,tarifas!$A$13:$D$20,4,FALSE)*H2705</f>
        <v>#N/A</v>
      </c>
      <c r="K2705" s="13">
        <f>IF(F2705="COD1",tarifas!$D$11*(SUMIFS($H$11:$H$8770,$F$11:$F$8770,"=COD1",$B$11:$B$8770,"="&amp;B2705)/COUNTIFS($F$11:$F$8770,"=COD1",$B$11:$B$8770,"="&amp;B2705))/COUNTIFS($A$11:$A$8770,"="&amp;A2705,$F$11:$F$8770,"=COD1"),0)</f>
        <v>0</v>
      </c>
      <c r="L2705" s="13" t="e">
        <f>(VLOOKUP(F2705,tarifas!$C$7:$D$10,2,FALSE)+tarifas!$D$21)*datos!H2705</f>
        <v>#N/A</v>
      </c>
      <c r="M2705">
        <v>46.313839999999999</v>
      </c>
      <c r="N2705" s="13" t="e">
        <f t="shared" si="386"/>
        <v>#N/A</v>
      </c>
      <c r="O2705">
        <f t="shared" si="387"/>
        <v>46.313839999999999</v>
      </c>
      <c r="P2705" s="12">
        <f t="shared" si="388"/>
        <v>149.74932150683509</v>
      </c>
      <c r="Q2705">
        <f t="shared" si="389"/>
        <v>0</v>
      </c>
      <c r="R2705">
        <f>$D$2*tarifas!$D$12/24</f>
        <v>1.4541666666666666</v>
      </c>
      <c r="S2705" t="e">
        <f>VLOOKUP(E2705&amp;" "&amp;F2705,tarifas!$A$13:$D$20,4,FALSE)*P2705</f>
        <v>#N/A</v>
      </c>
      <c r="T2705">
        <f>IF(F2705="COD1",tarifas!$D$11*(SUMIFS($P$11:$P$8770,$F$11:$F$8770,"=COD1",$B$11:$B$8770,"="&amp;B2705)/COUNTIFS($F$11:$F$8770,"=COD1",$B$11:$B$8770,"="&amp;B2705))/COUNTIFS($A$11:$A$8770,"="&amp;A2705,$F$11:$F$8770,"=COD1"),0)</f>
        <v>0</v>
      </c>
      <c r="U2705" t="e">
        <f>(VLOOKUP(F2705,tarifas!$C$7:$D$10,2,FALSE)+tarifas!$D$21)*datos!P2705</f>
        <v>#N/A</v>
      </c>
      <c r="V2705" t="e">
        <f t="shared" si="390"/>
        <v>#N/A</v>
      </c>
      <c r="W2705">
        <f t="shared" si="391"/>
        <v>0</v>
      </c>
    </row>
    <row r="2706" spans="1:23" x14ac:dyDescent="0.25">
      <c r="A2706">
        <f t="shared" si="384"/>
        <v>112</v>
      </c>
      <c r="B2706">
        <f t="shared" si="385"/>
        <v>4</v>
      </c>
      <c r="C2706" s="1">
        <f t="shared" si="392"/>
        <v>41752.29166666013</v>
      </c>
      <c r="D2706" s="7">
        <v>9.2727272727272716</v>
      </c>
      <c r="E2706" s="7"/>
      <c r="G2706">
        <v>37.119999999999997</v>
      </c>
      <c r="H2706" s="12">
        <v>254.59243167974438</v>
      </c>
      <c r="I2706" s="13">
        <f>$D$2*tarifas!$D$12/24</f>
        <v>1.4541666666666666</v>
      </c>
      <c r="J2706" s="13" t="e">
        <f>VLOOKUP(E2706&amp;" "&amp;F2706,tarifas!$A$13:$D$20,4,FALSE)*H2706</f>
        <v>#N/A</v>
      </c>
      <c r="K2706" s="13">
        <f>IF(F2706="COD1",tarifas!$D$11*(SUMIFS($H$11:$H$8770,$F$11:$F$8770,"=COD1",$B$11:$B$8770,"="&amp;B2706)/COUNTIFS($F$11:$F$8770,"=COD1",$B$11:$B$8770,"="&amp;B2706))/COUNTIFS($A$11:$A$8770,"="&amp;A2706,$F$11:$F$8770,"=COD1"),0)</f>
        <v>0</v>
      </c>
      <c r="L2706" s="13" t="e">
        <f>(VLOOKUP(F2706,tarifas!$C$7:$D$10,2,FALSE)+tarifas!$D$21)*datos!H2706</f>
        <v>#N/A</v>
      </c>
      <c r="M2706">
        <v>189.01364000000001</v>
      </c>
      <c r="N2706" s="13" t="e">
        <f t="shared" si="386"/>
        <v>#N/A</v>
      </c>
      <c r="O2706">
        <f t="shared" si="387"/>
        <v>189.01364000000001</v>
      </c>
      <c r="P2706" s="12">
        <f t="shared" si="388"/>
        <v>65.57879167974437</v>
      </c>
      <c r="Q2706">
        <f t="shared" si="389"/>
        <v>0</v>
      </c>
      <c r="R2706">
        <f>$D$2*tarifas!$D$12/24</f>
        <v>1.4541666666666666</v>
      </c>
      <c r="S2706" t="e">
        <f>VLOOKUP(E2706&amp;" "&amp;F2706,tarifas!$A$13:$D$20,4,FALSE)*P2706</f>
        <v>#N/A</v>
      </c>
      <c r="T2706">
        <f>IF(F2706="COD1",tarifas!$D$11*(SUMIFS($P$11:$P$8770,$F$11:$F$8770,"=COD1",$B$11:$B$8770,"="&amp;B2706)/COUNTIFS($F$11:$F$8770,"=COD1",$B$11:$B$8770,"="&amp;B2706))/COUNTIFS($A$11:$A$8770,"="&amp;A2706,$F$11:$F$8770,"=COD1"),0)</f>
        <v>0</v>
      </c>
      <c r="U2706" t="e">
        <f>(VLOOKUP(F2706,tarifas!$C$7:$D$10,2,FALSE)+tarifas!$D$21)*datos!P2706</f>
        <v>#N/A</v>
      </c>
      <c r="V2706" t="e">
        <f t="shared" si="390"/>
        <v>#N/A</v>
      </c>
      <c r="W2706">
        <f t="shared" si="391"/>
        <v>0</v>
      </c>
    </row>
    <row r="2707" spans="1:23" x14ac:dyDescent="0.25">
      <c r="A2707">
        <f t="shared" si="384"/>
        <v>112</v>
      </c>
      <c r="B2707">
        <f t="shared" si="385"/>
        <v>4</v>
      </c>
      <c r="C2707" s="1">
        <f t="shared" si="392"/>
        <v>41752.333333326795</v>
      </c>
      <c r="D2707" s="7">
        <v>88.86363636363636</v>
      </c>
      <c r="E2707" s="7"/>
      <c r="G2707">
        <v>41.5</v>
      </c>
      <c r="H2707" s="12">
        <v>386.44173263471095</v>
      </c>
      <c r="I2707" s="13">
        <f>$D$2*tarifas!$D$12/24</f>
        <v>1.4541666666666666</v>
      </c>
      <c r="J2707" s="13" t="e">
        <f>VLOOKUP(E2707&amp;" "&amp;F2707,tarifas!$A$13:$D$20,4,FALSE)*H2707</f>
        <v>#N/A</v>
      </c>
      <c r="K2707" s="13">
        <f>IF(F2707="COD1",tarifas!$D$11*(SUMIFS($H$11:$H$8770,$F$11:$F$8770,"=COD1",$B$11:$B$8770,"="&amp;B2707)/COUNTIFS($F$11:$F$8770,"=COD1",$B$11:$B$8770,"="&amp;B2707))/COUNTIFS($A$11:$A$8770,"="&amp;A2707,$F$11:$F$8770,"=COD1"),0)</f>
        <v>0</v>
      </c>
      <c r="L2707" s="13" t="e">
        <f>(VLOOKUP(F2707,tarifas!$C$7:$D$10,2,FALSE)+tarifas!$D$21)*datos!H2707</f>
        <v>#N/A</v>
      </c>
      <c r="M2707">
        <v>222.58747</v>
      </c>
      <c r="N2707" s="13" t="e">
        <f t="shared" si="386"/>
        <v>#N/A</v>
      </c>
      <c r="O2707">
        <f t="shared" si="387"/>
        <v>222.58747</v>
      </c>
      <c r="P2707" s="12">
        <f t="shared" si="388"/>
        <v>163.85426263471095</v>
      </c>
      <c r="Q2707">
        <f t="shared" si="389"/>
        <v>0</v>
      </c>
      <c r="R2707">
        <f>$D$2*tarifas!$D$12/24</f>
        <v>1.4541666666666666</v>
      </c>
      <c r="S2707" t="e">
        <f>VLOOKUP(E2707&amp;" "&amp;F2707,tarifas!$A$13:$D$20,4,FALSE)*P2707</f>
        <v>#N/A</v>
      </c>
      <c r="T2707">
        <f>IF(F2707="COD1",tarifas!$D$11*(SUMIFS($P$11:$P$8770,$F$11:$F$8770,"=COD1",$B$11:$B$8770,"="&amp;B2707)/COUNTIFS($F$11:$F$8770,"=COD1",$B$11:$B$8770,"="&amp;B2707))/COUNTIFS($A$11:$A$8770,"="&amp;A2707,$F$11:$F$8770,"=COD1"),0)</f>
        <v>0</v>
      </c>
      <c r="U2707" t="e">
        <f>(VLOOKUP(F2707,tarifas!$C$7:$D$10,2,FALSE)+tarifas!$D$21)*datos!P2707</f>
        <v>#N/A</v>
      </c>
      <c r="V2707" t="e">
        <f t="shared" si="390"/>
        <v>#N/A</v>
      </c>
      <c r="W2707">
        <f t="shared" si="391"/>
        <v>0</v>
      </c>
    </row>
    <row r="2708" spans="1:23" x14ac:dyDescent="0.25">
      <c r="A2708">
        <f t="shared" si="384"/>
        <v>112</v>
      </c>
      <c r="B2708">
        <f t="shared" si="385"/>
        <v>4</v>
      </c>
      <c r="C2708" s="1">
        <f t="shared" si="392"/>
        <v>41752.374999993459</v>
      </c>
      <c r="D2708" s="7">
        <v>190.34848484848484</v>
      </c>
      <c r="E2708" s="7"/>
      <c r="G2708">
        <v>41.5</v>
      </c>
      <c r="H2708" s="12">
        <v>479.52812415717051</v>
      </c>
      <c r="I2708" s="13">
        <f>$D$2*tarifas!$D$12/24</f>
        <v>1.4541666666666666</v>
      </c>
      <c r="J2708" s="13" t="e">
        <f>VLOOKUP(E2708&amp;" "&amp;F2708,tarifas!$A$13:$D$20,4,FALSE)*H2708</f>
        <v>#N/A</v>
      </c>
      <c r="K2708" s="13">
        <f>IF(F2708="COD1",tarifas!$D$11*(SUMIFS($H$11:$H$8770,$F$11:$F$8770,"=COD1",$B$11:$B$8770,"="&amp;B2708)/COUNTIFS($F$11:$F$8770,"=COD1",$B$11:$B$8770,"="&amp;B2708))/COUNTIFS($A$11:$A$8770,"="&amp;A2708,$F$11:$F$8770,"=COD1"),0)</f>
        <v>0</v>
      </c>
      <c r="L2708" s="13" t="e">
        <f>(VLOOKUP(F2708,tarifas!$C$7:$D$10,2,FALSE)+tarifas!$D$21)*datos!H2708</f>
        <v>#N/A</v>
      </c>
      <c r="M2708">
        <v>398.94296999999995</v>
      </c>
      <c r="N2708" s="13" t="e">
        <f t="shared" si="386"/>
        <v>#N/A</v>
      </c>
      <c r="O2708">
        <f t="shared" si="387"/>
        <v>398.94296999999995</v>
      </c>
      <c r="P2708" s="12">
        <f t="shared" si="388"/>
        <v>80.585154157170564</v>
      </c>
      <c r="Q2708">
        <f t="shared" si="389"/>
        <v>0</v>
      </c>
      <c r="R2708">
        <f>$D$2*tarifas!$D$12/24</f>
        <v>1.4541666666666666</v>
      </c>
      <c r="S2708" t="e">
        <f>VLOOKUP(E2708&amp;" "&amp;F2708,tarifas!$A$13:$D$20,4,FALSE)*P2708</f>
        <v>#N/A</v>
      </c>
      <c r="T2708">
        <f>IF(F2708="COD1",tarifas!$D$11*(SUMIFS($P$11:$P$8770,$F$11:$F$8770,"=COD1",$B$11:$B$8770,"="&amp;B2708)/COUNTIFS($F$11:$F$8770,"=COD1",$B$11:$B$8770,"="&amp;B2708))/COUNTIFS($A$11:$A$8770,"="&amp;A2708,$F$11:$F$8770,"=COD1"),0)</f>
        <v>0</v>
      </c>
      <c r="U2708" t="e">
        <f>(VLOOKUP(F2708,tarifas!$C$7:$D$10,2,FALSE)+tarifas!$D$21)*datos!P2708</f>
        <v>#N/A</v>
      </c>
      <c r="V2708" t="e">
        <f t="shared" si="390"/>
        <v>#N/A</v>
      </c>
      <c r="W2708">
        <f t="shared" si="391"/>
        <v>0</v>
      </c>
    </row>
    <row r="2709" spans="1:23" x14ac:dyDescent="0.25">
      <c r="A2709">
        <f t="shared" si="384"/>
        <v>112</v>
      </c>
      <c r="B2709">
        <f t="shared" si="385"/>
        <v>4</v>
      </c>
      <c r="C2709" s="1">
        <f t="shared" si="392"/>
        <v>41752.416666660123</v>
      </c>
      <c r="D2709" s="7">
        <v>418.04545454545456</v>
      </c>
      <c r="E2709" s="7"/>
      <c r="G2709">
        <v>41.26</v>
      </c>
      <c r="H2709" s="12">
        <v>553.43302950836153</v>
      </c>
      <c r="I2709" s="13">
        <f>$D$2*tarifas!$D$12/24</f>
        <v>1.4541666666666666</v>
      </c>
      <c r="J2709" s="13" t="e">
        <f>VLOOKUP(E2709&amp;" "&amp;F2709,tarifas!$A$13:$D$20,4,FALSE)*H2709</f>
        <v>#N/A</v>
      </c>
      <c r="K2709" s="13">
        <f>IF(F2709="COD1",tarifas!$D$11*(SUMIFS($H$11:$H$8770,$F$11:$F$8770,"=COD1",$B$11:$B$8770,"="&amp;B2709)/COUNTIFS($F$11:$F$8770,"=COD1",$B$11:$B$8770,"="&amp;B2709))/COUNTIFS($A$11:$A$8770,"="&amp;A2709,$F$11:$F$8770,"=COD1"),0)</f>
        <v>0</v>
      </c>
      <c r="L2709" s="13" t="e">
        <f>(VLOOKUP(F2709,tarifas!$C$7:$D$10,2,FALSE)+tarifas!$D$21)*datos!H2709</f>
        <v>#N/A</v>
      </c>
      <c r="M2709">
        <v>205.16279999999998</v>
      </c>
      <c r="N2709" s="13" t="e">
        <f t="shared" si="386"/>
        <v>#N/A</v>
      </c>
      <c r="O2709">
        <f t="shared" si="387"/>
        <v>205.16279999999998</v>
      </c>
      <c r="P2709" s="12">
        <f t="shared" si="388"/>
        <v>348.27022950836158</v>
      </c>
      <c r="Q2709">
        <f t="shared" si="389"/>
        <v>0</v>
      </c>
      <c r="R2709">
        <f>$D$2*tarifas!$D$12/24</f>
        <v>1.4541666666666666</v>
      </c>
      <c r="S2709" t="e">
        <f>VLOOKUP(E2709&amp;" "&amp;F2709,tarifas!$A$13:$D$20,4,FALSE)*P2709</f>
        <v>#N/A</v>
      </c>
      <c r="T2709">
        <f>IF(F2709="COD1",tarifas!$D$11*(SUMIFS($P$11:$P$8770,$F$11:$F$8770,"=COD1",$B$11:$B$8770,"="&amp;B2709)/COUNTIFS($F$11:$F$8770,"=COD1",$B$11:$B$8770,"="&amp;B2709))/COUNTIFS($A$11:$A$8770,"="&amp;A2709,$F$11:$F$8770,"=COD1"),0)</f>
        <v>0</v>
      </c>
      <c r="U2709" t="e">
        <f>(VLOOKUP(F2709,tarifas!$C$7:$D$10,2,FALSE)+tarifas!$D$21)*datos!P2709</f>
        <v>#N/A</v>
      </c>
      <c r="V2709" t="e">
        <f t="shared" si="390"/>
        <v>#N/A</v>
      </c>
      <c r="W2709">
        <f t="shared" si="391"/>
        <v>0</v>
      </c>
    </row>
    <row r="2710" spans="1:23" x14ac:dyDescent="0.25">
      <c r="A2710">
        <f t="shared" si="384"/>
        <v>112</v>
      </c>
      <c r="B2710">
        <f t="shared" si="385"/>
        <v>4</v>
      </c>
      <c r="C2710" s="1">
        <f t="shared" si="392"/>
        <v>41752.458333326787</v>
      </c>
      <c r="D2710" s="7">
        <v>266.59090909090907</v>
      </c>
      <c r="E2710" s="7"/>
      <c r="G2710">
        <v>41.26</v>
      </c>
      <c r="H2710" s="12">
        <v>435.62479590478887</v>
      </c>
      <c r="I2710" s="13">
        <f>$D$2*tarifas!$D$12/24</f>
        <v>1.4541666666666666</v>
      </c>
      <c r="J2710" s="13" t="e">
        <f>VLOOKUP(E2710&amp;" "&amp;F2710,tarifas!$A$13:$D$20,4,FALSE)*H2710</f>
        <v>#N/A</v>
      </c>
      <c r="K2710" s="13">
        <f>IF(F2710="COD1",tarifas!$D$11*(SUMIFS($H$11:$H$8770,$F$11:$F$8770,"=COD1",$B$11:$B$8770,"="&amp;B2710)/COUNTIFS($F$11:$F$8770,"=COD1",$B$11:$B$8770,"="&amp;B2710))/COUNTIFS($A$11:$A$8770,"="&amp;A2710,$F$11:$F$8770,"=COD1"),0)</f>
        <v>0</v>
      </c>
      <c r="L2710" s="13" t="e">
        <f>(VLOOKUP(F2710,tarifas!$C$7:$D$10,2,FALSE)+tarifas!$D$21)*datos!H2710</f>
        <v>#N/A</v>
      </c>
      <c r="M2710">
        <v>385.37625000000003</v>
      </c>
      <c r="N2710" s="13" t="e">
        <f t="shared" si="386"/>
        <v>#N/A</v>
      </c>
      <c r="O2710">
        <f t="shared" si="387"/>
        <v>385.37625000000003</v>
      </c>
      <c r="P2710" s="12">
        <f t="shared" si="388"/>
        <v>50.248545904788841</v>
      </c>
      <c r="Q2710">
        <f t="shared" si="389"/>
        <v>0</v>
      </c>
      <c r="R2710">
        <f>$D$2*tarifas!$D$12/24</f>
        <v>1.4541666666666666</v>
      </c>
      <c r="S2710" t="e">
        <f>VLOOKUP(E2710&amp;" "&amp;F2710,tarifas!$A$13:$D$20,4,FALSE)*P2710</f>
        <v>#N/A</v>
      </c>
      <c r="T2710">
        <f>IF(F2710="COD1",tarifas!$D$11*(SUMIFS($P$11:$P$8770,$F$11:$F$8770,"=COD1",$B$11:$B$8770,"="&amp;B2710)/COUNTIFS($F$11:$F$8770,"=COD1",$B$11:$B$8770,"="&amp;B2710))/COUNTIFS($A$11:$A$8770,"="&amp;A2710,$F$11:$F$8770,"=COD1"),0)</f>
        <v>0</v>
      </c>
      <c r="U2710" t="e">
        <f>(VLOOKUP(F2710,tarifas!$C$7:$D$10,2,FALSE)+tarifas!$D$21)*datos!P2710</f>
        <v>#N/A</v>
      </c>
      <c r="V2710" t="e">
        <f t="shared" si="390"/>
        <v>#N/A</v>
      </c>
      <c r="W2710">
        <f t="shared" si="391"/>
        <v>0</v>
      </c>
    </row>
    <row r="2711" spans="1:23" x14ac:dyDescent="0.25">
      <c r="A2711">
        <f t="shared" si="384"/>
        <v>112</v>
      </c>
      <c r="B2711">
        <f t="shared" si="385"/>
        <v>4</v>
      </c>
      <c r="C2711" s="1">
        <f t="shared" si="392"/>
        <v>41752.499999993452</v>
      </c>
      <c r="D2711" s="7">
        <v>366.78787878787875</v>
      </c>
      <c r="E2711" s="7"/>
      <c r="G2711">
        <v>40.89</v>
      </c>
      <c r="H2711" s="12">
        <v>370.70000529770135</v>
      </c>
      <c r="I2711" s="13">
        <f>$D$2*tarifas!$D$12/24</f>
        <v>1.4541666666666666</v>
      </c>
      <c r="J2711" s="13" t="e">
        <f>VLOOKUP(E2711&amp;" "&amp;F2711,tarifas!$A$13:$D$20,4,FALSE)*H2711</f>
        <v>#N/A</v>
      </c>
      <c r="K2711" s="13">
        <f>IF(F2711="COD1",tarifas!$D$11*(SUMIFS($H$11:$H$8770,$F$11:$F$8770,"=COD1",$B$11:$B$8770,"="&amp;B2711)/COUNTIFS($F$11:$F$8770,"=COD1",$B$11:$B$8770,"="&amp;B2711))/COUNTIFS($A$11:$A$8770,"="&amp;A2711,$F$11:$F$8770,"=COD1"),0)</f>
        <v>0</v>
      </c>
      <c r="L2711" s="13" t="e">
        <f>(VLOOKUP(F2711,tarifas!$C$7:$D$10,2,FALSE)+tarifas!$D$21)*datos!H2711</f>
        <v>#N/A</v>
      </c>
      <c r="M2711">
        <v>300.04237000000001</v>
      </c>
      <c r="N2711" s="13" t="e">
        <f t="shared" si="386"/>
        <v>#N/A</v>
      </c>
      <c r="O2711">
        <f t="shared" si="387"/>
        <v>300.04237000000001</v>
      </c>
      <c r="P2711" s="12">
        <f t="shared" si="388"/>
        <v>70.657635297701347</v>
      </c>
      <c r="Q2711">
        <f t="shared" si="389"/>
        <v>0</v>
      </c>
      <c r="R2711">
        <f>$D$2*tarifas!$D$12/24</f>
        <v>1.4541666666666666</v>
      </c>
      <c r="S2711" t="e">
        <f>VLOOKUP(E2711&amp;" "&amp;F2711,tarifas!$A$13:$D$20,4,FALSE)*P2711</f>
        <v>#N/A</v>
      </c>
      <c r="T2711">
        <f>IF(F2711="COD1",tarifas!$D$11*(SUMIFS($P$11:$P$8770,$F$11:$F$8770,"=COD1",$B$11:$B$8770,"="&amp;B2711)/COUNTIFS($F$11:$F$8770,"=COD1",$B$11:$B$8770,"="&amp;B2711))/COUNTIFS($A$11:$A$8770,"="&amp;A2711,$F$11:$F$8770,"=COD1"),0)</f>
        <v>0</v>
      </c>
      <c r="U2711" t="e">
        <f>(VLOOKUP(F2711,tarifas!$C$7:$D$10,2,FALSE)+tarifas!$D$21)*datos!P2711</f>
        <v>#N/A</v>
      </c>
      <c r="V2711" t="e">
        <f t="shared" si="390"/>
        <v>#N/A</v>
      </c>
      <c r="W2711">
        <f t="shared" si="391"/>
        <v>0</v>
      </c>
    </row>
    <row r="2712" spans="1:23" x14ac:dyDescent="0.25">
      <c r="A2712">
        <f t="shared" si="384"/>
        <v>112</v>
      </c>
      <c r="B2712">
        <f t="shared" si="385"/>
        <v>4</v>
      </c>
      <c r="C2712" s="1">
        <f t="shared" si="392"/>
        <v>41752.541666660116</v>
      </c>
      <c r="D2712" s="7">
        <v>371.42424242424238</v>
      </c>
      <c r="E2712" s="7"/>
      <c r="G2712">
        <v>39.1</v>
      </c>
      <c r="H2712" s="12">
        <v>490.17567167183364</v>
      </c>
      <c r="I2712" s="13">
        <f>$D$2*tarifas!$D$12/24</f>
        <v>1.4541666666666666</v>
      </c>
      <c r="J2712" s="13" t="e">
        <f>VLOOKUP(E2712&amp;" "&amp;F2712,tarifas!$A$13:$D$20,4,FALSE)*H2712</f>
        <v>#N/A</v>
      </c>
      <c r="K2712" s="13">
        <f>IF(F2712="COD1",tarifas!$D$11*(SUMIFS($H$11:$H$8770,$F$11:$F$8770,"=COD1",$B$11:$B$8770,"="&amp;B2712)/COUNTIFS($F$11:$F$8770,"=COD1",$B$11:$B$8770,"="&amp;B2712))/COUNTIFS($A$11:$A$8770,"="&amp;A2712,$F$11:$F$8770,"=COD1"),0)</f>
        <v>0</v>
      </c>
      <c r="L2712" s="13" t="e">
        <f>(VLOOKUP(F2712,tarifas!$C$7:$D$10,2,FALSE)+tarifas!$D$21)*datos!H2712</f>
        <v>#N/A</v>
      </c>
      <c r="M2712">
        <v>360.49659000000003</v>
      </c>
      <c r="N2712" s="13" t="e">
        <f t="shared" si="386"/>
        <v>#N/A</v>
      </c>
      <c r="O2712">
        <f t="shared" si="387"/>
        <v>360.49659000000003</v>
      </c>
      <c r="P2712" s="12">
        <f t="shared" si="388"/>
        <v>129.67908167183361</v>
      </c>
      <c r="Q2712">
        <f t="shared" si="389"/>
        <v>0</v>
      </c>
      <c r="R2712">
        <f>$D$2*tarifas!$D$12/24</f>
        <v>1.4541666666666666</v>
      </c>
      <c r="S2712" t="e">
        <f>VLOOKUP(E2712&amp;" "&amp;F2712,tarifas!$A$13:$D$20,4,FALSE)*P2712</f>
        <v>#N/A</v>
      </c>
      <c r="T2712">
        <f>IF(F2712="COD1",tarifas!$D$11*(SUMIFS($P$11:$P$8770,$F$11:$F$8770,"=COD1",$B$11:$B$8770,"="&amp;B2712)/COUNTIFS($F$11:$F$8770,"=COD1",$B$11:$B$8770,"="&amp;B2712))/COUNTIFS($A$11:$A$8770,"="&amp;A2712,$F$11:$F$8770,"=COD1"),0)</f>
        <v>0</v>
      </c>
      <c r="U2712" t="e">
        <f>(VLOOKUP(F2712,tarifas!$C$7:$D$10,2,FALSE)+tarifas!$D$21)*datos!P2712</f>
        <v>#N/A</v>
      </c>
      <c r="V2712" t="e">
        <f t="shared" si="390"/>
        <v>#N/A</v>
      </c>
      <c r="W2712">
        <f t="shared" si="391"/>
        <v>0</v>
      </c>
    </row>
    <row r="2713" spans="1:23" x14ac:dyDescent="0.25">
      <c r="A2713">
        <f t="shared" si="384"/>
        <v>112</v>
      </c>
      <c r="B2713">
        <f t="shared" si="385"/>
        <v>4</v>
      </c>
      <c r="C2713" s="1">
        <f t="shared" si="392"/>
        <v>41752.58333332678</v>
      </c>
      <c r="D2713" s="7">
        <v>405.93939393939394</v>
      </c>
      <c r="E2713" s="7"/>
      <c r="G2713">
        <v>38.4</v>
      </c>
      <c r="H2713" s="12">
        <v>522.88977071604859</v>
      </c>
      <c r="I2713" s="13">
        <f>$D$2*tarifas!$D$12/24</f>
        <v>1.4541666666666666</v>
      </c>
      <c r="J2713" s="13" t="e">
        <f>VLOOKUP(E2713&amp;" "&amp;F2713,tarifas!$A$13:$D$20,4,FALSE)*H2713</f>
        <v>#N/A</v>
      </c>
      <c r="K2713" s="13">
        <f>IF(F2713="COD1",tarifas!$D$11*(SUMIFS($H$11:$H$8770,$F$11:$F$8770,"=COD1",$B$11:$B$8770,"="&amp;B2713)/COUNTIFS($F$11:$F$8770,"=COD1",$B$11:$B$8770,"="&amp;B2713))/COUNTIFS($A$11:$A$8770,"="&amp;A2713,$F$11:$F$8770,"=COD1"),0)</f>
        <v>0</v>
      </c>
      <c r="L2713" s="13" t="e">
        <f>(VLOOKUP(F2713,tarifas!$C$7:$D$10,2,FALSE)+tarifas!$D$21)*datos!H2713</f>
        <v>#N/A</v>
      </c>
      <c r="M2713">
        <v>289.69204999999999</v>
      </c>
      <c r="N2713" s="13" t="e">
        <f t="shared" si="386"/>
        <v>#N/A</v>
      </c>
      <c r="O2713">
        <f t="shared" si="387"/>
        <v>289.69204999999999</v>
      </c>
      <c r="P2713" s="12">
        <f t="shared" si="388"/>
        <v>233.19772071604859</v>
      </c>
      <c r="Q2713">
        <f t="shared" si="389"/>
        <v>0</v>
      </c>
      <c r="R2713">
        <f>$D$2*tarifas!$D$12/24</f>
        <v>1.4541666666666666</v>
      </c>
      <c r="S2713" t="e">
        <f>VLOOKUP(E2713&amp;" "&amp;F2713,tarifas!$A$13:$D$20,4,FALSE)*P2713</f>
        <v>#N/A</v>
      </c>
      <c r="T2713">
        <f>IF(F2713="COD1",tarifas!$D$11*(SUMIFS($P$11:$P$8770,$F$11:$F$8770,"=COD1",$B$11:$B$8770,"="&amp;B2713)/COUNTIFS($F$11:$F$8770,"=COD1",$B$11:$B$8770,"="&amp;B2713))/COUNTIFS($A$11:$A$8770,"="&amp;A2713,$F$11:$F$8770,"=COD1"),0)</f>
        <v>0</v>
      </c>
      <c r="U2713" t="e">
        <f>(VLOOKUP(F2713,tarifas!$C$7:$D$10,2,FALSE)+tarifas!$D$21)*datos!P2713</f>
        <v>#N/A</v>
      </c>
      <c r="V2713" t="e">
        <f t="shared" si="390"/>
        <v>#N/A</v>
      </c>
      <c r="W2713">
        <f t="shared" si="391"/>
        <v>0</v>
      </c>
    </row>
    <row r="2714" spans="1:23" x14ac:dyDescent="0.25">
      <c r="A2714">
        <f t="shared" si="384"/>
        <v>112</v>
      </c>
      <c r="B2714">
        <f t="shared" si="385"/>
        <v>4</v>
      </c>
      <c r="C2714" s="1">
        <f t="shared" si="392"/>
        <v>41752.624999993444</v>
      </c>
      <c r="D2714" s="7">
        <v>379.92424242424244</v>
      </c>
      <c r="E2714" s="7"/>
      <c r="G2714">
        <v>37.69</v>
      </c>
      <c r="H2714" s="12">
        <v>562.11226942735664</v>
      </c>
      <c r="I2714" s="13">
        <f>$D$2*tarifas!$D$12/24</f>
        <v>1.4541666666666666</v>
      </c>
      <c r="J2714" s="13" t="e">
        <f>VLOOKUP(E2714&amp;" "&amp;F2714,tarifas!$A$13:$D$20,4,FALSE)*H2714</f>
        <v>#N/A</v>
      </c>
      <c r="K2714" s="13">
        <f>IF(F2714="COD1",tarifas!$D$11*(SUMIFS($H$11:$H$8770,$F$11:$F$8770,"=COD1",$B$11:$B$8770,"="&amp;B2714)/COUNTIFS($F$11:$F$8770,"=COD1",$B$11:$B$8770,"="&amp;B2714))/COUNTIFS($A$11:$A$8770,"="&amp;A2714,$F$11:$F$8770,"=COD1"),0)</f>
        <v>0</v>
      </c>
      <c r="L2714" s="13" t="e">
        <f>(VLOOKUP(F2714,tarifas!$C$7:$D$10,2,FALSE)+tarifas!$D$21)*datos!H2714</f>
        <v>#N/A</v>
      </c>
      <c r="M2714">
        <v>311.36705000000001</v>
      </c>
      <c r="N2714" s="13" t="e">
        <f t="shared" si="386"/>
        <v>#N/A</v>
      </c>
      <c r="O2714">
        <f t="shared" si="387"/>
        <v>311.36705000000001</v>
      </c>
      <c r="P2714" s="12">
        <f t="shared" si="388"/>
        <v>250.74521942735663</v>
      </c>
      <c r="Q2714">
        <f t="shared" si="389"/>
        <v>0</v>
      </c>
      <c r="R2714">
        <f>$D$2*tarifas!$D$12/24</f>
        <v>1.4541666666666666</v>
      </c>
      <c r="S2714" t="e">
        <f>VLOOKUP(E2714&amp;" "&amp;F2714,tarifas!$A$13:$D$20,4,FALSE)*P2714</f>
        <v>#N/A</v>
      </c>
      <c r="T2714">
        <f>IF(F2714="COD1",tarifas!$D$11*(SUMIFS($P$11:$P$8770,$F$11:$F$8770,"=COD1",$B$11:$B$8770,"="&amp;B2714)/COUNTIFS($F$11:$F$8770,"=COD1",$B$11:$B$8770,"="&amp;B2714))/COUNTIFS($A$11:$A$8770,"="&amp;A2714,$F$11:$F$8770,"=COD1"),0)</f>
        <v>0</v>
      </c>
      <c r="U2714" t="e">
        <f>(VLOOKUP(F2714,tarifas!$C$7:$D$10,2,FALSE)+tarifas!$D$21)*datos!P2714</f>
        <v>#N/A</v>
      </c>
      <c r="V2714" t="e">
        <f t="shared" si="390"/>
        <v>#N/A</v>
      </c>
      <c r="W2714">
        <f t="shared" si="391"/>
        <v>0</v>
      </c>
    </row>
    <row r="2715" spans="1:23" x14ac:dyDescent="0.25">
      <c r="A2715">
        <f t="shared" si="384"/>
        <v>112</v>
      </c>
      <c r="B2715">
        <f t="shared" si="385"/>
        <v>4</v>
      </c>
      <c r="C2715" s="1">
        <f t="shared" si="392"/>
        <v>41752.666666660109</v>
      </c>
      <c r="D2715" s="7">
        <v>273.030303030303</v>
      </c>
      <c r="E2715" s="7"/>
      <c r="G2715">
        <v>38.200000000000003</v>
      </c>
      <c r="H2715" s="12">
        <v>472.73517114685512</v>
      </c>
      <c r="I2715" s="13">
        <f>$D$2*tarifas!$D$12/24</f>
        <v>1.4541666666666666</v>
      </c>
      <c r="J2715" s="13" t="e">
        <f>VLOOKUP(E2715&amp;" "&amp;F2715,tarifas!$A$13:$D$20,4,FALSE)*H2715</f>
        <v>#N/A</v>
      </c>
      <c r="K2715" s="13">
        <f>IF(F2715="COD1",tarifas!$D$11*(SUMIFS($H$11:$H$8770,$F$11:$F$8770,"=COD1",$B$11:$B$8770,"="&amp;B2715)/COUNTIFS($F$11:$F$8770,"=COD1",$B$11:$B$8770,"="&amp;B2715))/COUNTIFS($A$11:$A$8770,"="&amp;A2715,$F$11:$F$8770,"=COD1"),0)</f>
        <v>0</v>
      </c>
      <c r="L2715" s="13" t="e">
        <f>(VLOOKUP(F2715,tarifas!$C$7:$D$10,2,FALSE)+tarifas!$D$21)*datos!H2715</f>
        <v>#N/A</v>
      </c>
      <c r="M2715">
        <v>216.34979999999999</v>
      </c>
      <c r="N2715" s="13" t="e">
        <f t="shared" si="386"/>
        <v>#N/A</v>
      </c>
      <c r="O2715">
        <f t="shared" si="387"/>
        <v>216.34979999999999</v>
      </c>
      <c r="P2715" s="12">
        <f t="shared" si="388"/>
        <v>256.38537114685516</v>
      </c>
      <c r="Q2715">
        <f t="shared" si="389"/>
        <v>0</v>
      </c>
      <c r="R2715">
        <f>$D$2*tarifas!$D$12/24</f>
        <v>1.4541666666666666</v>
      </c>
      <c r="S2715" t="e">
        <f>VLOOKUP(E2715&amp;" "&amp;F2715,tarifas!$A$13:$D$20,4,FALSE)*P2715</f>
        <v>#N/A</v>
      </c>
      <c r="T2715">
        <f>IF(F2715="COD1",tarifas!$D$11*(SUMIFS($P$11:$P$8770,$F$11:$F$8770,"=COD1",$B$11:$B$8770,"="&amp;B2715)/COUNTIFS($F$11:$F$8770,"=COD1",$B$11:$B$8770,"="&amp;B2715))/COUNTIFS($A$11:$A$8770,"="&amp;A2715,$F$11:$F$8770,"=COD1"),0)</f>
        <v>0</v>
      </c>
      <c r="U2715" t="e">
        <f>(VLOOKUP(F2715,tarifas!$C$7:$D$10,2,FALSE)+tarifas!$D$21)*datos!P2715</f>
        <v>#N/A</v>
      </c>
      <c r="V2715" t="e">
        <f t="shared" si="390"/>
        <v>#N/A</v>
      </c>
      <c r="W2715">
        <f t="shared" si="391"/>
        <v>0</v>
      </c>
    </row>
    <row r="2716" spans="1:23" x14ac:dyDescent="0.25">
      <c r="A2716">
        <f t="shared" si="384"/>
        <v>112</v>
      </c>
      <c r="B2716">
        <f t="shared" si="385"/>
        <v>4</v>
      </c>
      <c r="C2716" s="1">
        <f t="shared" si="392"/>
        <v>41752.708333326773</v>
      </c>
      <c r="D2716" s="7">
        <v>266.07575757575756</v>
      </c>
      <c r="E2716" s="7"/>
      <c r="G2716">
        <v>38.4</v>
      </c>
      <c r="H2716" s="12">
        <v>372.51928987866631</v>
      </c>
      <c r="I2716" s="13">
        <f>$D$2*tarifas!$D$12/24</f>
        <v>1.4541666666666666</v>
      </c>
      <c r="J2716" s="13" t="e">
        <f>VLOOKUP(E2716&amp;" "&amp;F2716,tarifas!$A$13:$D$20,4,FALSE)*H2716</f>
        <v>#N/A</v>
      </c>
      <c r="K2716" s="13">
        <f>IF(F2716="COD1",tarifas!$D$11*(SUMIFS($H$11:$H$8770,$F$11:$F$8770,"=COD1",$B$11:$B$8770,"="&amp;B2716)/COUNTIFS($F$11:$F$8770,"=COD1",$B$11:$B$8770,"="&amp;B2716))/COUNTIFS($A$11:$A$8770,"="&amp;A2716,$F$11:$F$8770,"=COD1"),0)</f>
        <v>0</v>
      </c>
      <c r="L2716" s="13" t="e">
        <f>(VLOOKUP(F2716,tarifas!$C$7:$D$10,2,FALSE)+tarifas!$D$21)*datos!H2716</f>
        <v>#N/A</v>
      </c>
      <c r="M2716">
        <v>68.401649999999989</v>
      </c>
      <c r="N2716" s="13" t="e">
        <f t="shared" si="386"/>
        <v>#N/A</v>
      </c>
      <c r="O2716">
        <f t="shared" si="387"/>
        <v>68.401649999999989</v>
      </c>
      <c r="P2716" s="12">
        <f t="shared" si="388"/>
        <v>304.1176398786663</v>
      </c>
      <c r="Q2716">
        <f t="shared" si="389"/>
        <v>0</v>
      </c>
      <c r="R2716">
        <f>$D$2*tarifas!$D$12/24</f>
        <v>1.4541666666666666</v>
      </c>
      <c r="S2716" t="e">
        <f>VLOOKUP(E2716&amp;" "&amp;F2716,tarifas!$A$13:$D$20,4,FALSE)*P2716</f>
        <v>#N/A</v>
      </c>
      <c r="T2716">
        <f>IF(F2716="COD1",tarifas!$D$11*(SUMIFS($P$11:$P$8770,$F$11:$F$8770,"=COD1",$B$11:$B$8770,"="&amp;B2716)/COUNTIFS($F$11:$F$8770,"=COD1",$B$11:$B$8770,"="&amp;B2716))/COUNTIFS($A$11:$A$8770,"="&amp;A2716,$F$11:$F$8770,"=COD1"),0)</f>
        <v>0</v>
      </c>
      <c r="U2716" t="e">
        <f>(VLOOKUP(F2716,tarifas!$C$7:$D$10,2,FALSE)+tarifas!$D$21)*datos!P2716</f>
        <v>#N/A</v>
      </c>
      <c r="V2716" t="e">
        <f t="shared" si="390"/>
        <v>#N/A</v>
      </c>
      <c r="W2716">
        <f t="shared" si="391"/>
        <v>0</v>
      </c>
    </row>
    <row r="2717" spans="1:23" x14ac:dyDescent="0.25">
      <c r="A2717">
        <f t="shared" si="384"/>
        <v>112</v>
      </c>
      <c r="B2717">
        <f t="shared" si="385"/>
        <v>4</v>
      </c>
      <c r="C2717" s="1">
        <f t="shared" si="392"/>
        <v>41752.749999993437</v>
      </c>
      <c r="D2717" s="7">
        <v>94.272727272727266</v>
      </c>
      <c r="E2717" s="7"/>
      <c r="G2717">
        <v>39.5</v>
      </c>
      <c r="H2717" s="12">
        <v>278.75172902539305</v>
      </c>
      <c r="I2717" s="13">
        <f>$D$2*tarifas!$D$12/24</f>
        <v>1.4541666666666666</v>
      </c>
      <c r="J2717" s="13" t="e">
        <f>VLOOKUP(E2717&amp;" "&amp;F2717,tarifas!$A$13:$D$20,4,FALSE)*H2717</f>
        <v>#N/A</v>
      </c>
      <c r="K2717" s="13">
        <f>IF(F2717="COD1",tarifas!$D$11*(SUMIFS($H$11:$H$8770,$F$11:$F$8770,"=COD1",$B$11:$B$8770,"="&amp;B2717)/COUNTIFS($F$11:$F$8770,"=COD1",$B$11:$B$8770,"="&amp;B2717))/COUNTIFS($A$11:$A$8770,"="&amp;A2717,$F$11:$F$8770,"=COD1"),0)</f>
        <v>0</v>
      </c>
      <c r="L2717" s="13" t="e">
        <f>(VLOOKUP(F2717,tarifas!$C$7:$D$10,2,FALSE)+tarifas!$D$21)*datos!H2717</f>
        <v>#N/A</v>
      </c>
      <c r="M2717">
        <v>5.5922799999999997</v>
      </c>
      <c r="N2717" s="13" t="e">
        <f t="shared" si="386"/>
        <v>#N/A</v>
      </c>
      <c r="O2717">
        <f t="shared" si="387"/>
        <v>5.5922799999999997</v>
      </c>
      <c r="P2717" s="12">
        <f t="shared" si="388"/>
        <v>273.15944902539303</v>
      </c>
      <c r="Q2717">
        <f t="shared" si="389"/>
        <v>0</v>
      </c>
      <c r="R2717">
        <f>$D$2*tarifas!$D$12/24</f>
        <v>1.4541666666666666</v>
      </c>
      <c r="S2717" t="e">
        <f>VLOOKUP(E2717&amp;" "&amp;F2717,tarifas!$A$13:$D$20,4,FALSE)*P2717</f>
        <v>#N/A</v>
      </c>
      <c r="T2717">
        <f>IF(F2717="COD1",tarifas!$D$11*(SUMIFS($P$11:$P$8770,$F$11:$F$8770,"=COD1",$B$11:$B$8770,"="&amp;B2717)/COUNTIFS($F$11:$F$8770,"=COD1",$B$11:$B$8770,"="&amp;B2717))/COUNTIFS($A$11:$A$8770,"="&amp;A2717,$F$11:$F$8770,"=COD1"),0)</f>
        <v>0</v>
      </c>
      <c r="U2717" t="e">
        <f>(VLOOKUP(F2717,tarifas!$C$7:$D$10,2,FALSE)+tarifas!$D$21)*datos!P2717</f>
        <v>#N/A</v>
      </c>
      <c r="V2717" t="e">
        <f t="shared" si="390"/>
        <v>#N/A</v>
      </c>
      <c r="W2717">
        <f t="shared" si="391"/>
        <v>0</v>
      </c>
    </row>
    <row r="2718" spans="1:23" x14ac:dyDescent="0.25">
      <c r="A2718">
        <f t="shared" si="384"/>
        <v>112</v>
      </c>
      <c r="B2718">
        <f t="shared" si="385"/>
        <v>4</v>
      </c>
      <c r="C2718" s="1">
        <f t="shared" si="392"/>
        <v>41752.791666660101</v>
      </c>
      <c r="D2718" s="7">
        <v>27.818181818181817</v>
      </c>
      <c r="E2718" s="7"/>
      <c r="G2718">
        <v>41.5</v>
      </c>
      <c r="H2718" s="12">
        <v>219.96125764577297</v>
      </c>
      <c r="I2718" s="13">
        <f>$D$2*tarifas!$D$12/24</f>
        <v>1.4541666666666666</v>
      </c>
      <c r="J2718" s="13" t="e">
        <f>VLOOKUP(E2718&amp;" "&amp;F2718,tarifas!$A$13:$D$20,4,FALSE)*H2718</f>
        <v>#N/A</v>
      </c>
      <c r="K2718" s="13">
        <f>IF(F2718="COD1",tarifas!$D$11*(SUMIFS($H$11:$H$8770,$F$11:$F$8770,"=COD1",$B$11:$B$8770,"="&amp;B2718)/COUNTIFS($F$11:$F$8770,"=COD1",$B$11:$B$8770,"="&amp;B2718))/COUNTIFS($A$11:$A$8770,"="&amp;A2718,$F$11:$F$8770,"=COD1"),0)</f>
        <v>0</v>
      </c>
      <c r="L2718" s="13" t="e">
        <f>(VLOOKUP(F2718,tarifas!$C$7:$D$10,2,FALSE)+tarifas!$D$21)*datos!H2718</f>
        <v>#N/A</v>
      </c>
      <c r="M2718">
        <v>0</v>
      </c>
      <c r="N2718" s="13" t="e">
        <f t="shared" si="386"/>
        <v>#N/A</v>
      </c>
      <c r="O2718">
        <f t="shared" si="387"/>
        <v>0</v>
      </c>
      <c r="P2718" s="12">
        <f t="shared" si="388"/>
        <v>219.96125764577297</v>
      </c>
      <c r="Q2718">
        <f t="shared" si="389"/>
        <v>0</v>
      </c>
      <c r="R2718">
        <f>$D$2*tarifas!$D$12/24</f>
        <v>1.4541666666666666</v>
      </c>
      <c r="S2718" t="e">
        <f>VLOOKUP(E2718&amp;" "&amp;F2718,tarifas!$A$13:$D$20,4,FALSE)*P2718</f>
        <v>#N/A</v>
      </c>
      <c r="T2718">
        <f>IF(F2718="COD1",tarifas!$D$11*(SUMIFS($P$11:$P$8770,$F$11:$F$8770,"=COD1",$B$11:$B$8770,"="&amp;B2718)/COUNTIFS($F$11:$F$8770,"=COD1",$B$11:$B$8770,"="&amp;B2718))/COUNTIFS($A$11:$A$8770,"="&amp;A2718,$F$11:$F$8770,"=COD1"),0)</f>
        <v>0</v>
      </c>
      <c r="U2718" t="e">
        <f>(VLOOKUP(F2718,tarifas!$C$7:$D$10,2,FALSE)+tarifas!$D$21)*datos!P2718</f>
        <v>#N/A</v>
      </c>
      <c r="V2718" t="e">
        <f t="shared" si="390"/>
        <v>#N/A</v>
      </c>
      <c r="W2718">
        <f t="shared" si="391"/>
        <v>0</v>
      </c>
    </row>
    <row r="2719" spans="1:23" x14ac:dyDescent="0.25">
      <c r="A2719">
        <f t="shared" si="384"/>
        <v>112</v>
      </c>
      <c r="B2719">
        <f t="shared" si="385"/>
        <v>4</v>
      </c>
      <c r="C2719" s="1">
        <f t="shared" si="392"/>
        <v>41752.833333326766</v>
      </c>
      <c r="D2719" s="7">
        <v>0</v>
      </c>
      <c r="E2719" s="7"/>
      <c r="G2719">
        <v>47.02</v>
      </c>
      <c r="H2719" s="12">
        <v>201.61613010875587</v>
      </c>
      <c r="I2719" s="13">
        <f>$D$2*tarifas!$D$12/24</f>
        <v>1.4541666666666666</v>
      </c>
      <c r="J2719" s="13" t="e">
        <f>VLOOKUP(E2719&amp;" "&amp;F2719,tarifas!$A$13:$D$20,4,FALSE)*H2719</f>
        <v>#N/A</v>
      </c>
      <c r="K2719" s="13">
        <f>IF(F2719="COD1",tarifas!$D$11*(SUMIFS($H$11:$H$8770,$F$11:$F$8770,"=COD1",$B$11:$B$8770,"="&amp;B2719)/COUNTIFS($F$11:$F$8770,"=COD1",$B$11:$B$8770,"="&amp;B2719))/COUNTIFS($A$11:$A$8770,"="&amp;A2719,$F$11:$F$8770,"=COD1"),0)</f>
        <v>0</v>
      </c>
      <c r="L2719" s="13" t="e">
        <f>(VLOOKUP(F2719,tarifas!$C$7:$D$10,2,FALSE)+tarifas!$D$21)*datos!H2719</f>
        <v>#N/A</v>
      </c>
      <c r="M2719">
        <v>0</v>
      </c>
      <c r="N2719" s="13" t="e">
        <f t="shared" si="386"/>
        <v>#N/A</v>
      </c>
      <c r="O2719">
        <f t="shared" si="387"/>
        <v>0</v>
      </c>
      <c r="P2719" s="12">
        <f t="shared" si="388"/>
        <v>201.61613010875587</v>
      </c>
      <c r="Q2719">
        <f t="shared" si="389"/>
        <v>0</v>
      </c>
      <c r="R2719">
        <f>$D$2*tarifas!$D$12/24</f>
        <v>1.4541666666666666</v>
      </c>
      <c r="S2719" t="e">
        <f>VLOOKUP(E2719&amp;" "&amp;F2719,tarifas!$A$13:$D$20,4,FALSE)*P2719</f>
        <v>#N/A</v>
      </c>
      <c r="T2719">
        <f>IF(F2719="COD1",tarifas!$D$11*(SUMIFS($P$11:$P$8770,$F$11:$F$8770,"=COD1",$B$11:$B$8770,"="&amp;B2719)/COUNTIFS($F$11:$F$8770,"=COD1",$B$11:$B$8770,"="&amp;B2719))/COUNTIFS($A$11:$A$8770,"="&amp;A2719,$F$11:$F$8770,"=COD1"),0)</f>
        <v>0</v>
      </c>
      <c r="U2719" t="e">
        <f>(VLOOKUP(F2719,tarifas!$C$7:$D$10,2,FALSE)+tarifas!$D$21)*datos!P2719</f>
        <v>#N/A</v>
      </c>
      <c r="V2719" t="e">
        <f t="shared" si="390"/>
        <v>#N/A</v>
      </c>
      <c r="W2719">
        <f t="shared" si="391"/>
        <v>0</v>
      </c>
    </row>
    <row r="2720" spans="1:23" x14ac:dyDescent="0.25">
      <c r="A2720">
        <f t="shared" si="384"/>
        <v>112</v>
      </c>
      <c r="B2720">
        <f t="shared" si="385"/>
        <v>4</v>
      </c>
      <c r="C2720" s="1">
        <f t="shared" si="392"/>
        <v>41752.87499999343</v>
      </c>
      <c r="D2720" s="7">
        <v>0</v>
      </c>
      <c r="E2720" s="7"/>
      <c r="G2720">
        <v>44.4</v>
      </c>
      <c r="H2720" s="12">
        <v>196.08520195623964</v>
      </c>
      <c r="I2720" s="13">
        <f>$D$2*tarifas!$D$12/24</f>
        <v>1.4541666666666666</v>
      </c>
      <c r="J2720" s="13" t="e">
        <f>VLOOKUP(E2720&amp;" "&amp;F2720,tarifas!$A$13:$D$20,4,FALSE)*H2720</f>
        <v>#N/A</v>
      </c>
      <c r="K2720" s="13">
        <f>IF(F2720="COD1",tarifas!$D$11*(SUMIFS($H$11:$H$8770,$F$11:$F$8770,"=COD1",$B$11:$B$8770,"="&amp;B2720)/COUNTIFS($F$11:$F$8770,"=COD1",$B$11:$B$8770,"="&amp;B2720))/COUNTIFS($A$11:$A$8770,"="&amp;A2720,$F$11:$F$8770,"=COD1"),0)</f>
        <v>0</v>
      </c>
      <c r="L2720" s="13" t="e">
        <f>(VLOOKUP(F2720,tarifas!$C$7:$D$10,2,FALSE)+tarifas!$D$21)*datos!H2720</f>
        <v>#N/A</v>
      </c>
      <c r="M2720">
        <v>0</v>
      </c>
      <c r="N2720" s="13" t="e">
        <f t="shared" si="386"/>
        <v>#N/A</v>
      </c>
      <c r="O2720">
        <f t="shared" si="387"/>
        <v>0</v>
      </c>
      <c r="P2720" s="12">
        <f t="shared" si="388"/>
        <v>196.08520195623964</v>
      </c>
      <c r="Q2720">
        <f t="shared" si="389"/>
        <v>0</v>
      </c>
      <c r="R2720">
        <f>$D$2*tarifas!$D$12/24</f>
        <v>1.4541666666666666</v>
      </c>
      <c r="S2720" t="e">
        <f>VLOOKUP(E2720&amp;" "&amp;F2720,tarifas!$A$13:$D$20,4,FALSE)*P2720</f>
        <v>#N/A</v>
      </c>
      <c r="T2720">
        <f>IF(F2720="COD1",tarifas!$D$11*(SUMIFS($P$11:$P$8770,$F$11:$F$8770,"=COD1",$B$11:$B$8770,"="&amp;B2720)/COUNTIFS($F$11:$F$8770,"=COD1",$B$11:$B$8770,"="&amp;B2720))/COUNTIFS($A$11:$A$8770,"="&amp;A2720,$F$11:$F$8770,"=COD1"),0)</f>
        <v>0</v>
      </c>
      <c r="U2720" t="e">
        <f>(VLOOKUP(F2720,tarifas!$C$7:$D$10,2,FALSE)+tarifas!$D$21)*datos!P2720</f>
        <v>#N/A</v>
      </c>
      <c r="V2720" t="e">
        <f t="shared" si="390"/>
        <v>#N/A</v>
      </c>
      <c r="W2720">
        <f t="shared" si="391"/>
        <v>0</v>
      </c>
    </row>
    <row r="2721" spans="1:23" x14ac:dyDescent="0.25">
      <c r="A2721">
        <f t="shared" si="384"/>
        <v>112</v>
      </c>
      <c r="B2721">
        <f t="shared" si="385"/>
        <v>4</v>
      </c>
      <c r="C2721" s="1">
        <f t="shared" si="392"/>
        <v>41752.916666660094</v>
      </c>
      <c r="D2721" s="7">
        <v>0</v>
      </c>
      <c r="E2721" s="7"/>
      <c r="G2721">
        <v>41.5</v>
      </c>
      <c r="H2721" s="12">
        <v>197.61509410313198</v>
      </c>
      <c r="I2721" s="13">
        <f>$D$2*tarifas!$D$12/24</f>
        <v>1.4541666666666666</v>
      </c>
      <c r="J2721" s="13" t="e">
        <f>VLOOKUP(E2721&amp;" "&amp;F2721,tarifas!$A$13:$D$20,4,FALSE)*H2721</f>
        <v>#N/A</v>
      </c>
      <c r="K2721" s="13">
        <f>IF(F2721="COD1",tarifas!$D$11*(SUMIFS($H$11:$H$8770,$F$11:$F$8770,"=COD1",$B$11:$B$8770,"="&amp;B2721)/COUNTIFS($F$11:$F$8770,"=COD1",$B$11:$B$8770,"="&amp;B2721))/COUNTIFS($A$11:$A$8770,"="&amp;A2721,$F$11:$F$8770,"=COD1"),0)</f>
        <v>0</v>
      </c>
      <c r="L2721" s="13" t="e">
        <f>(VLOOKUP(F2721,tarifas!$C$7:$D$10,2,FALSE)+tarifas!$D$21)*datos!H2721</f>
        <v>#N/A</v>
      </c>
      <c r="M2721">
        <v>0</v>
      </c>
      <c r="N2721" s="13" t="e">
        <f t="shared" si="386"/>
        <v>#N/A</v>
      </c>
      <c r="O2721">
        <f t="shared" si="387"/>
        <v>0</v>
      </c>
      <c r="P2721" s="12">
        <f t="shared" si="388"/>
        <v>197.61509410313198</v>
      </c>
      <c r="Q2721">
        <f t="shared" si="389"/>
        <v>0</v>
      </c>
      <c r="R2721">
        <f>$D$2*tarifas!$D$12/24</f>
        <v>1.4541666666666666</v>
      </c>
      <c r="S2721" t="e">
        <f>VLOOKUP(E2721&amp;" "&amp;F2721,tarifas!$A$13:$D$20,4,FALSE)*P2721</f>
        <v>#N/A</v>
      </c>
      <c r="T2721">
        <f>IF(F2721="COD1",tarifas!$D$11*(SUMIFS($P$11:$P$8770,$F$11:$F$8770,"=COD1",$B$11:$B$8770,"="&amp;B2721)/COUNTIFS($F$11:$F$8770,"=COD1",$B$11:$B$8770,"="&amp;B2721))/COUNTIFS($A$11:$A$8770,"="&amp;A2721,$F$11:$F$8770,"=COD1"),0)</f>
        <v>0</v>
      </c>
      <c r="U2721" t="e">
        <f>(VLOOKUP(F2721,tarifas!$C$7:$D$10,2,FALSE)+tarifas!$D$21)*datos!P2721</f>
        <v>#N/A</v>
      </c>
      <c r="V2721" t="e">
        <f t="shared" si="390"/>
        <v>#N/A</v>
      </c>
      <c r="W2721">
        <f t="shared" si="391"/>
        <v>0</v>
      </c>
    </row>
    <row r="2722" spans="1:23" x14ac:dyDescent="0.25">
      <c r="A2722">
        <f t="shared" si="384"/>
        <v>112</v>
      </c>
      <c r="B2722">
        <f t="shared" si="385"/>
        <v>4</v>
      </c>
      <c r="C2722" s="1">
        <f t="shared" si="392"/>
        <v>41752.958333326758</v>
      </c>
      <c r="D2722" s="7">
        <v>0</v>
      </c>
      <c r="E2722" s="7"/>
      <c r="G2722">
        <v>41.5</v>
      </c>
      <c r="H2722" s="12">
        <v>189.34962173053535</v>
      </c>
      <c r="I2722" s="13">
        <f>$D$2*tarifas!$D$12/24</f>
        <v>1.4541666666666666</v>
      </c>
      <c r="J2722" s="13" t="e">
        <f>VLOOKUP(E2722&amp;" "&amp;F2722,tarifas!$A$13:$D$20,4,FALSE)*H2722</f>
        <v>#N/A</v>
      </c>
      <c r="K2722" s="13">
        <f>IF(F2722="COD1",tarifas!$D$11*(SUMIFS($H$11:$H$8770,$F$11:$F$8770,"=COD1",$B$11:$B$8770,"="&amp;B2722)/COUNTIFS($F$11:$F$8770,"=COD1",$B$11:$B$8770,"="&amp;B2722))/COUNTIFS($A$11:$A$8770,"="&amp;A2722,$F$11:$F$8770,"=COD1"),0)</f>
        <v>0</v>
      </c>
      <c r="L2722" s="13" t="e">
        <f>(VLOOKUP(F2722,tarifas!$C$7:$D$10,2,FALSE)+tarifas!$D$21)*datos!H2722</f>
        <v>#N/A</v>
      </c>
      <c r="M2722">
        <v>0</v>
      </c>
      <c r="N2722" s="13" t="e">
        <f t="shared" si="386"/>
        <v>#N/A</v>
      </c>
      <c r="O2722">
        <f t="shared" si="387"/>
        <v>0</v>
      </c>
      <c r="P2722" s="12">
        <f t="shared" si="388"/>
        <v>189.34962173053535</v>
      </c>
      <c r="Q2722">
        <f t="shared" si="389"/>
        <v>0</v>
      </c>
      <c r="R2722">
        <f>$D$2*tarifas!$D$12/24</f>
        <v>1.4541666666666666</v>
      </c>
      <c r="S2722" t="e">
        <f>VLOOKUP(E2722&amp;" "&amp;F2722,tarifas!$A$13:$D$20,4,FALSE)*P2722</f>
        <v>#N/A</v>
      </c>
      <c r="T2722">
        <f>IF(F2722="COD1",tarifas!$D$11*(SUMIFS($P$11:$P$8770,$F$11:$F$8770,"=COD1",$B$11:$B$8770,"="&amp;B2722)/COUNTIFS($F$11:$F$8770,"=COD1",$B$11:$B$8770,"="&amp;B2722))/COUNTIFS($A$11:$A$8770,"="&amp;A2722,$F$11:$F$8770,"=COD1"),0)</f>
        <v>0</v>
      </c>
      <c r="U2722" t="e">
        <f>(VLOOKUP(F2722,tarifas!$C$7:$D$10,2,FALSE)+tarifas!$D$21)*datos!P2722</f>
        <v>#N/A</v>
      </c>
      <c r="V2722" t="e">
        <f t="shared" si="390"/>
        <v>#N/A</v>
      </c>
      <c r="W2722">
        <f t="shared" si="391"/>
        <v>0</v>
      </c>
    </row>
    <row r="2723" spans="1:23" x14ac:dyDescent="0.25">
      <c r="A2723">
        <f t="shared" si="384"/>
        <v>113</v>
      </c>
      <c r="B2723">
        <f t="shared" si="385"/>
        <v>4</v>
      </c>
      <c r="C2723" s="1">
        <f t="shared" si="392"/>
        <v>41752.999999993423</v>
      </c>
      <c r="D2723" s="7">
        <v>0</v>
      </c>
      <c r="E2723" s="7"/>
      <c r="G2723">
        <v>39.9</v>
      </c>
      <c r="H2723" s="12">
        <v>187.48626481106137</v>
      </c>
      <c r="I2723" s="13">
        <f>$D$2*tarifas!$D$12/24</f>
        <v>1.4541666666666666</v>
      </c>
      <c r="J2723" s="13" t="e">
        <f>VLOOKUP(E2723&amp;" "&amp;F2723,tarifas!$A$13:$D$20,4,FALSE)*H2723</f>
        <v>#N/A</v>
      </c>
      <c r="K2723" s="13">
        <f>IF(F2723="COD1",tarifas!$D$11*(SUMIFS($H$11:$H$8770,$F$11:$F$8770,"=COD1",$B$11:$B$8770,"="&amp;B2723)/COUNTIFS($F$11:$F$8770,"=COD1",$B$11:$B$8770,"="&amp;B2723))/COUNTIFS($A$11:$A$8770,"="&amp;A2723,$F$11:$F$8770,"=COD1"),0)</f>
        <v>0</v>
      </c>
      <c r="L2723" s="13" t="e">
        <f>(VLOOKUP(F2723,tarifas!$C$7:$D$10,2,FALSE)+tarifas!$D$21)*datos!H2723</f>
        <v>#N/A</v>
      </c>
      <c r="M2723">
        <v>0</v>
      </c>
      <c r="N2723" s="13" t="e">
        <f t="shared" si="386"/>
        <v>#N/A</v>
      </c>
      <c r="O2723">
        <f t="shared" si="387"/>
        <v>0</v>
      </c>
      <c r="P2723" s="12">
        <f t="shared" si="388"/>
        <v>187.48626481106137</v>
      </c>
      <c r="Q2723">
        <f t="shared" si="389"/>
        <v>0</v>
      </c>
      <c r="R2723">
        <f>$D$2*tarifas!$D$12/24</f>
        <v>1.4541666666666666</v>
      </c>
      <c r="S2723" t="e">
        <f>VLOOKUP(E2723&amp;" "&amp;F2723,tarifas!$A$13:$D$20,4,FALSE)*P2723</f>
        <v>#N/A</v>
      </c>
      <c r="T2723">
        <f>IF(F2723="COD1",tarifas!$D$11*(SUMIFS($P$11:$P$8770,$F$11:$F$8770,"=COD1",$B$11:$B$8770,"="&amp;B2723)/COUNTIFS($F$11:$F$8770,"=COD1",$B$11:$B$8770,"="&amp;B2723))/COUNTIFS($A$11:$A$8770,"="&amp;A2723,$F$11:$F$8770,"=COD1"),0)</f>
        <v>0</v>
      </c>
      <c r="U2723" t="e">
        <f>(VLOOKUP(F2723,tarifas!$C$7:$D$10,2,FALSE)+tarifas!$D$21)*datos!P2723</f>
        <v>#N/A</v>
      </c>
      <c r="V2723" t="e">
        <f t="shared" si="390"/>
        <v>#N/A</v>
      </c>
      <c r="W2723">
        <f t="shared" si="391"/>
        <v>0</v>
      </c>
    </row>
    <row r="2724" spans="1:23" x14ac:dyDescent="0.25">
      <c r="A2724">
        <f t="shared" si="384"/>
        <v>113</v>
      </c>
      <c r="B2724">
        <f t="shared" si="385"/>
        <v>4</v>
      </c>
      <c r="C2724" s="1">
        <f t="shared" si="392"/>
        <v>41753.041666660087</v>
      </c>
      <c r="D2724" s="7">
        <v>0</v>
      </c>
      <c r="E2724" s="7"/>
      <c r="G2724">
        <v>38.68</v>
      </c>
      <c r="H2724" s="12">
        <v>185.78644219028396</v>
      </c>
      <c r="I2724" s="13">
        <f>$D$2*tarifas!$D$12/24</f>
        <v>1.4541666666666666</v>
      </c>
      <c r="J2724" s="13" t="e">
        <f>VLOOKUP(E2724&amp;" "&amp;F2724,tarifas!$A$13:$D$20,4,FALSE)*H2724</f>
        <v>#N/A</v>
      </c>
      <c r="K2724" s="13">
        <f>IF(F2724="COD1",tarifas!$D$11*(SUMIFS($H$11:$H$8770,$F$11:$F$8770,"=COD1",$B$11:$B$8770,"="&amp;B2724)/COUNTIFS($F$11:$F$8770,"=COD1",$B$11:$B$8770,"="&amp;B2724))/COUNTIFS($A$11:$A$8770,"="&amp;A2724,$F$11:$F$8770,"=COD1"),0)</f>
        <v>0</v>
      </c>
      <c r="L2724" s="13" t="e">
        <f>(VLOOKUP(F2724,tarifas!$C$7:$D$10,2,FALSE)+tarifas!$D$21)*datos!H2724</f>
        <v>#N/A</v>
      </c>
      <c r="M2724">
        <v>0</v>
      </c>
      <c r="N2724" s="13" t="e">
        <f t="shared" si="386"/>
        <v>#N/A</v>
      </c>
      <c r="O2724">
        <f t="shared" si="387"/>
        <v>0</v>
      </c>
      <c r="P2724" s="12">
        <f t="shared" si="388"/>
        <v>185.78644219028396</v>
      </c>
      <c r="Q2724">
        <f t="shared" si="389"/>
        <v>0</v>
      </c>
      <c r="R2724">
        <f>$D$2*tarifas!$D$12/24</f>
        <v>1.4541666666666666</v>
      </c>
      <c r="S2724" t="e">
        <f>VLOOKUP(E2724&amp;" "&amp;F2724,tarifas!$A$13:$D$20,4,FALSE)*P2724</f>
        <v>#N/A</v>
      </c>
      <c r="T2724">
        <f>IF(F2724="COD1",tarifas!$D$11*(SUMIFS($P$11:$P$8770,$F$11:$F$8770,"=COD1",$B$11:$B$8770,"="&amp;B2724)/COUNTIFS($F$11:$F$8770,"=COD1",$B$11:$B$8770,"="&amp;B2724))/COUNTIFS($A$11:$A$8770,"="&amp;A2724,$F$11:$F$8770,"=COD1"),0)</f>
        <v>0</v>
      </c>
      <c r="U2724" t="e">
        <f>(VLOOKUP(F2724,tarifas!$C$7:$D$10,2,FALSE)+tarifas!$D$21)*datos!P2724</f>
        <v>#N/A</v>
      </c>
      <c r="V2724" t="e">
        <f t="shared" si="390"/>
        <v>#N/A</v>
      </c>
      <c r="W2724">
        <f t="shared" si="391"/>
        <v>0</v>
      </c>
    </row>
    <row r="2725" spans="1:23" x14ac:dyDescent="0.25">
      <c r="A2725">
        <f t="shared" si="384"/>
        <v>113</v>
      </c>
      <c r="B2725">
        <f t="shared" si="385"/>
        <v>4</v>
      </c>
      <c r="C2725" s="1">
        <f t="shared" si="392"/>
        <v>41753.083333326751</v>
      </c>
      <c r="D2725" s="7">
        <v>0</v>
      </c>
      <c r="E2725" s="7"/>
      <c r="G2725">
        <v>39.5</v>
      </c>
      <c r="H2725" s="12">
        <v>183.72811046364518</v>
      </c>
      <c r="I2725" s="13">
        <f>$D$2*tarifas!$D$12/24</f>
        <v>1.4541666666666666</v>
      </c>
      <c r="J2725" s="13" t="e">
        <f>VLOOKUP(E2725&amp;" "&amp;F2725,tarifas!$A$13:$D$20,4,FALSE)*H2725</f>
        <v>#N/A</v>
      </c>
      <c r="K2725" s="13">
        <f>IF(F2725="COD1",tarifas!$D$11*(SUMIFS($H$11:$H$8770,$F$11:$F$8770,"=COD1",$B$11:$B$8770,"="&amp;B2725)/COUNTIFS($F$11:$F$8770,"=COD1",$B$11:$B$8770,"="&amp;B2725))/COUNTIFS($A$11:$A$8770,"="&amp;A2725,$F$11:$F$8770,"=COD1"),0)</f>
        <v>0</v>
      </c>
      <c r="L2725" s="13" t="e">
        <f>(VLOOKUP(F2725,tarifas!$C$7:$D$10,2,FALSE)+tarifas!$D$21)*datos!H2725</f>
        <v>#N/A</v>
      </c>
      <c r="M2725">
        <v>0</v>
      </c>
      <c r="N2725" s="13" t="e">
        <f t="shared" si="386"/>
        <v>#N/A</v>
      </c>
      <c r="O2725">
        <f t="shared" si="387"/>
        <v>0</v>
      </c>
      <c r="P2725" s="12">
        <f t="shared" si="388"/>
        <v>183.72811046364518</v>
      </c>
      <c r="Q2725">
        <f t="shared" si="389"/>
        <v>0</v>
      </c>
      <c r="R2725">
        <f>$D$2*tarifas!$D$12/24</f>
        <v>1.4541666666666666</v>
      </c>
      <c r="S2725" t="e">
        <f>VLOOKUP(E2725&amp;" "&amp;F2725,tarifas!$A$13:$D$20,4,FALSE)*P2725</f>
        <v>#N/A</v>
      </c>
      <c r="T2725">
        <f>IF(F2725="COD1",tarifas!$D$11*(SUMIFS($P$11:$P$8770,$F$11:$F$8770,"=COD1",$B$11:$B$8770,"="&amp;B2725)/COUNTIFS($F$11:$F$8770,"=COD1",$B$11:$B$8770,"="&amp;B2725))/COUNTIFS($A$11:$A$8770,"="&amp;A2725,$F$11:$F$8770,"=COD1"),0)</f>
        <v>0</v>
      </c>
      <c r="U2725" t="e">
        <f>(VLOOKUP(F2725,tarifas!$C$7:$D$10,2,FALSE)+tarifas!$D$21)*datos!P2725</f>
        <v>#N/A</v>
      </c>
      <c r="V2725" t="e">
        <f t="shared" si="390"/>
        <v>#N/A</v>
      </c>
      <c r="W2725">
        <f t="shared" si="391"/>
        <v>0</v>
      </c>
    </row>
    <row r="2726" spans="1:23" x14ac:dyDescent="0.25">
      <c r="A2726">
        <f t="shared" si="384"/>
        <v>113</v>
      </c>
      <c r="B2726">
        <f t="shared" si="385"/>
        <v>4</v>
      </c>
      <c r="C2726" s="1">
        <f t="shared" si="392"/>
        <v>41753.124999993415</v>
      </c>
      <c r="D2726" s="7">
        <v>0</v>
      </c>
      <c r="E2726" s="7"/>
      <c r="G2726">
        <v>36.15</v>
      </c>
      <c r="H2726" s="12">
        <v>181.31951866910831</v>
      </c>
      <c r="I2726" s="13">
        <f>$D$2*tarifas!$D$12/24</f>
        <v>1.4541666666666666</v>
      </c>
      <c r="J2726" s="13" t="e">
        <f>VLOOKUP(E2726&amp;" "&amp;F2726,tarifas!$A$13:$D$20,4,FALSE)*H2726</f>
        <v>#N/A</v>
      </c>
      <c r="K2726" s="13">
        <f>IF(F2726="COD1",tarifas!$D$11*(SUMIFS($H$11:$H$8770,$F$11:$F$8770,"=COD1",$B$11:$B$8770,"="&amp;B2726)/COUNTIFS($F$11:$F$8770,"=COD1",$B$11:$B$8770,"="&amp;B2726))/COUNTIFS($A$11:$A$8770,"="&amp;A2726,$F$11:$F$8770,"=COD1"),0)</f>
        <v>0</v>
      </c>
      <c r="L2726" s="13" t="e">
        <f>(VLOOKUP(F2726,tarifas!$C$7:$D$10,2,FALSE)+tarifas!$D$21)*datos!H2726</f>
        <v>#N/A</v>
      </c>
      <c r="M2726">
        <v>0</v>
      </c>
      <c r="N2726" s="13" t="e">
        <f t="shared" si="386"/>
        <v>#N/A</v>
      </c>
      <c r="O2726">
        <f t="shared" si="387"/>
        <v>0</v>
      </c>
      <c r="P2726" s="12">
        <f t="shared" si="388"/>
        <v>181.31951866910831</v>
      </c>
      <c r="Q2726">
        <f t="shared" si="389"/>
        <v>0</v>
      </c>
      <c r="R2726">
        <f>$D$2*tarifas!$D$12/24</f>
        <v>1.4541666666666666</v>
      </c>
      <c r="S2726" t="e">
        <f>VLOOKUP(E2726&amp;" "&amp;F2726,tarifas!$A$13:$D$20,4,FALSE)*P2726</f>
        <v>#N/A</v>
      </c>
      <c r="T2726">
        <f>IF(F2726="COD1",tarifas!$D$11*(SUMIFS($P$11:$P$8770,$F$11:$F$8770,"=COD1",$B$11:$B$8770,"="&amp;B2726)/COUNTIFS($F$11:$F$8770,"=COD1",$B$11:$B$8770,"="&amp;B2726))/COUNTIFS($A$11:$A$8770,"="&amp;A2726,$F$11:$F$8770,"=COD1"),0)</f>
        <v>0</v>
      </c>
      <c r="U2726" t="e">
        <f>(VLOOKUP(F2726,tarifas!$C$7:$D$10,2,FALSE)+tarifas!$D$21)*datos!P2726</f>
        <v>#N/A</v>
      </c>
      <c r="V2726" t="e">
        <f t="shared" si="390"/>
        <v>#N/A</v>
      </c>
      <c r="W2726">
        <f t="shared" si="391"/>
        <v>0</v>
      </c>
    </row>
    <row r="2727" spans="1:23" x14ac:dyDescent="0.25">
      <c r="A2727">
        <f t="shared" si="384"/>
        <v>113</v>
      </c>
      <c r="B2727">
        <f t="shared" si="385"/>
        <v>4</v>
      </c>
      <c r="C2727" s="1">
        <f t="shared" si="392"/>
        <v>41753.166666660079</v>
      </c>
      <c r="D2727" s="7">
        <v>0</v>
      </c>
      <c r="E2727" s="7"/>
      <c r="G2727">
        <v>35.299999999999997</v>
      </c>
      <c r="H2727" s="12">
        <v>181.92269625700678</v>
      </c>
      <c r="I2727" s="13">
        <f>$D$2*tarifas!$D$12/24</f>
        <v>1.4541666666666666</v>
      </c>
      <c r="J2727" s="13" t="e">
        <f>VLOOKUP(E2727&amp;" "&amp;F2727,tarifas!$A$13:$D$20,4,FALSE)*H2727</f>
        <v>#N/A</v>
      </c>
      <c r="K2727" s="13">
        <f>IF(F2727="COD1",tarifas!$D$11*(SUMIFS($H$11:$H$8770,$F$11:$F$8770,"=COD1",$B$11:$B$8770,"="&amp;B2727)/COUNTIFS($F$11:$F$8770,"=COD1",$B$11:$B$8770,"="&amp;B2727))/COUNTIFS($A$11:$A$8770,"="&amp;A2727,$F$11:$F$8770,"=COD1"),0)</f>
        <v>0</v>
      </c>
      <c r="L2727" s="13" t="e">
        <f>(VLOOKUP(F2727,tarifas!$C$7:$D$10,2,FALSE)+tarifas!$D$21)*datos!H2727</f>
        <v>#N/A</v>
      </c>
      <c r="M2727">
        <v>0</v>
      </c>
      <c r="N2727" s="13" t="e">
        <f t="shared" si="386"/>
        <v>#N/A</v>
      </c>
      <c r="O2727">
        <f t="shared" si="387"/>
        <v>0</v>
      </c>
      <c r="P2727" s="12">
        <f t="shared" si="388"/>
        <v>181.92269625700678</v>
      </c>
      <c r="Q2727">
        <f t="shared" si="389"/>
        <v>0</v>
      </c>
      <c r="R2727">
        <f>$D$2*tarifas!$D$12/24</f>
        <v>1.4541666666666666</v>
      </c>
      <c r="S2727" t="e">
        <f>VLOOKUP(E2727&amp;" "&amp;F2727,tarifas!$A$13:$D$20,4,FALSE)*P2727</f>
        <v>#N/A</v>
      </c>
      <c r="T2727">
        <f>IF(F2727="COD1",tarifas!$D$11*(SUMIFS($P$11:$P$8770,$F$11:$F$8770,"=COD1",$B$11:$B$8770,"="&amp;B2727)/COUNTIFS($F$11:$F$8770,"=COD1",$B$11:$B$8770,"="&amp;B2727))/COUNTIFS($A$11:$A$8770,"="&amp;A2727,$F$11:$F$8770,"=COD1"),0)</f>
        <v>0</v>
      </c>
      <c r="U2727" t="e">
        <f>(VLOOKUP(F2727,tarifas!$C$7:$D$10,2,FALSE)+tarifas!$D$21)*datos!P2727</f>
        <v>#N/A</v>
      </c>
      <c r="V2727" t="e">
        <f t="shared" si="390"/>
        <v>#N/A</v>
      </c>
      <c r="W2727">
        <f t="shared" si="391"/>
        <v>0</v>
      </c>
    </row>
    <row r="2728" spans="1:23" x14ac:dyDescent="0.25">
      <c r="A2728">
        <f t="shared" si="384"/>
        <v>113</v>
      </c>
      <c r="B2728">
        <f t="shared" si="385"/>
        <v>4</v>
      </c>
      <c r="C2728" s="1">
        <f t="shared" si="392"/>
        <v>41753.208333326744</v>
      </c>
      <c r="D2728" s="7">
        <v>0</v>
      </c>
      <c r="E2728" s="7"/>
      <c r="G2728">
        <v>39.5</v>
      </c>
      <c r="H2728" s="12">
        <v>181.71817862340637</v>
      </c>
      <c r="I2728" s="13">
        <f>$D$2*tarifas!$D$12/24</f>
        <v>1.4541666666666666</v>
      </c>
      <c r="J2728" s="13" t="e">
        <f>VLOOKUP(E2728&amp;" "&amp;F2728,tarifas!$A$13:$D$20,4,FALSE)*H2728</f>
        <v>#N/A</v>
      </c>
      <c r="K2728" s="13">
        <f>IF(F2728="COD1",tarifas!$D$11*(SUMIFS($H$11:$H$8770,$F$11:$F$8770,"=COD1",$B$11:$B$8770,"="&amp;B2728)/COUNTIFS($F$11:$F$8770,"=COD1",$B$11:$B$8770,"="&amp;B2728))/COUNTIFS($A$11:$A$8770,"="&amp;A2728,$F$11:$F$8770,"=COD1"),0)</f>
        <v>0</v>
      </c>
      <c r="L2728" s="13" t="e">
        <f>(VLOOKUP(F2728,tarifas!$C$7:$D$10,2,FALSE)+tarifas!$D$21)*datos!H2728</f>
        <v>#N/A</v>
      </c>
      <c r="M2728">
        <v>0.77942</v>
      </c>
      <c r="N2728" s="13" t="e">
        <f t="shared" si="386"/>
        <v>#N/A</v>
      </c>
      <c r="O2728">
        <f t="shared" si="387"/>
        <v>0.77942</v>
      </c>
      <c r="P2728" s="12">
        <f t="shared" si="388"/>
        <v>180.93875862340639</v>
      </c>
      <c r="Q2728">
        <f t="shared" si="389"/>
        <v>0</v>
      </c>
      <c r="R2728">
        <f>$D$2*tarifas!$D$12/24</f>
        <v>1.4541666666666666</v>
      </c>
      <c r="S2728" t="e">
        <f>VLOOKUP(E2728&amp;" "&amp;F2728,tarifas!$A$13:$D$20,4,FALSE)*P2728</f>
        <v>#N/A</v>
      </c>
      <c r="T2728">
        <f>IF(F2728="COD1",tarifas!$D$11*(SUMIFS($P$11:$P$8770,$F$11:$F$8770,"=COD1",$B$11:$B$8770,"="&amp;B2728)/COUNTIFS($F$11:$F$8770,"=COD1",$B$11:$B$8770,"="&amp;B2728))/COUNTIFS($A$11:$A$8770,"="&amp;A2728,$F$11:$F$8770,"=COD1"),0)</f>
        <v>0</v>
      </c>
      <c r="U2728" t="e">
        <f>(VLOOKUP(F2728,tarifas!$C$7:$D$10,2,FALSE)+tarifas!$D$21)*datos!P2728</f>
        <v>#N/A</v>
      </c>
      <c r="V2728" t="e">
        <f t="shared" si="390"/>
        <v>#N/A</v>
      </c>
      <c r="W2728">
        <f t="shared" si="391"/>
        <v>0</v>
      </c>
    </row>
    <row r="2729" spans="1:23" x14ac:dyDescent="0.25">
      <c r="A2729">
        <f t="shared" si="384"/>
        <v>113</v>
      </c>
      <c r="B2729">
        <f t="shared" si="385"/>
        <v>4</v>
      </c>
      <c r="C2729" s="1">
        <f t="shared" si="392"/>
        <v>41753.249999993408</v>
      </c>
      <c r="D2729" s="7">
        <v>0.77272727272727282</v>
      </c>
      <c r="E2729" s="7"/>
      <c r="G2729">
        <v>41.5</v>
      </c>
      <c r="H2729" s="12">
        <v>201.86761507955538</v>
      </c>
      <c r="I2729" s="13">
        <f>$D$2*tarifas!$D$12/24</f>
        <v>1.4541666666666666</v>
      </c>
      <c r="J2729" s="13" t="e">
        <f>VLOOKUP(E2729&amp;" "&amp;F2729,tarifas!$A$13:$D$20,4,FALSE)*H2729</f>
        <v>#N/A</v>
      </c>
      <c r="K2729" s="13">
        <f>IF(F2729="COD1",tarifas!$D$11*(SUMIFS($H$11:$H$8770,$F$11:$F$8770,"=COD1",$B$11:$B$8770,"="&amp;B2729)/COUNTIFS($F$11:$F$8770,"=COD1",$B$11:$B$8770,"="&amp;B2729))/COUNTIFS($A$11:$A$8770,"="&amp;A2729,$F$11:$F$8770,"=COD1"),0)</f>
        <v>0</v>
      </c>
      <c r="L2729" s="13" t="e">
        <f>(VLOOKUP(F2729,tarifas!$C$7:$D$10,2,FALSE)+tarifas!$D$21)*datos!H2729</f>
        <v>#N/A</v>
      </c>
      <c r="M2729">
        <v>0.32056999999999997</v>
      </c>
      <c r="N2729" s="13" t="e">
        <f t="shared" si="386"/>
        <v>#N/A</v>
      </c>
      <c r="O2729">
        <f t="shared" si="387"/>
        <v>0.32056999999999997</v>
      </c>
      <c r="P2729" s="12">
        <f t="shared" si="388"/>
        <v>201.54704507955537</v>
      </c>
      <c r="Q2729">
        <f t="shared" si="389"/>
        <v>0</v>
      </c>
      <c r="R2729">
        <f>$D$2*tarifas!$D$12/24</f>
        <v>1.4541666666666666</v>
      </c>
      <c r="S2729" t="e">
        <f>VLOOKUP(E2729&amp;" "&amp;F2729,tarifas!$A$13:$D$20,4,FALSE)*P2729</f>
        <v>#N/A</v>
      </c>
      <c r="T2729">
        <f>IF(F2729="COD1",tarifas!$D$11*(SUMIFS($P$11:$P$8770,$F$11:$F$8770,"=COD1",$B$11:$B$8770,"="&amp;B2729)/COUNTIFS($F$11:$F$8770,"=COD1",$B$11:$B$8770,"="&amp;B2729))/COUNTIFS($A$11:$A$8770,"="&amp;A2729,$F$11:$F$8770,"=COD1"),0)</f>
        <v>0</v>
      </c>
      <c r="U2729" t="e">
        <f>(VLOOKUP(F2729,tarifas!$C$7:$D$10,2,FALSE)+tarifas!$D$21)*datos!P2729</f>
        <v>#N/A</v>
      </c>
      <c r="V2729" t="e">
        <f t="shared" si="390"/>
        <v>#N/A</v>
      </c>
      <c r="W2729">
        <f t="shared" si="391"/>
        <v>0</v>
      </c>
    </row>
    <row r="2730" spans="1:23" x14ac:dyDescent="0.25">
      <c r="A2730">
        <f t="shared" si="384"/>
        <v>113</v>
      </c>
      <c r="B2730">
        <f t="shared" si="385"/>
        <v>4</v>
      </c>
      <c r="C2730" s="1">
        <f t="shared" si="392"/>
        <v>41753.291666660072</v>
      </c>
      <c r="D2730" s="7">
        <v>51.772727272727273</v>
      </c>
      <c r="E2730" s="7"/>
      <c r="G2730">
        <v>44.56</v>
      </c>
      <c r="H2730" s="12">
        <v>255.51957267684443</v>
      </c>
      <c r="I2730" s="13">
        <f>$D$2*tarifas!$D$12/24</f>
        <v>1.4541666666666666</v>
      </c>
      <c r="J2730" s="13" t="e">
        <f>VLOOKUP(E2730&amp;" "&amp;F2730,tarifas!$A$13:$D$20,4,FALSE)*H2730</f>
        <v>#N/A</v>
      </c>
      <c r="K2730" s="13">
        <f>IF(F2730="COD1",tarifas!$D$11*(SUMIFS($H$11:$H$8770,$F$11:$F$8770,"=COD1",$B$11:$B$8770,"="&amp;B2730)/COUNTIFS($F$11:$F$8770,"=COD1",$B$11:$B$8770,"="&amp;B2730))/COUNTIFS($A$11:$A$8770,"="&amp;A2730,$F$11:$F$8770,"=COD1"),0)</f>
        <v>0</v>
      </c>
      <c r="L2730" s="13" t="e">
        <f>(VLOOKUP(F2730,tarifas!$C$7:$D$10,2,FALSE)+tarifas!$D$21)*datos!H2730</f>
        <v>#N/A</v>
      </c>
      <c r="M2730">
        <v>51.313019999999995</v>
      </c>
      <c r="N2730" s="13" t="e">
        <f t="shared" si="386"/>
        <v>#N/A</v>
      </c>
      <c r="O2730">
        <f t="shared" si="387"/>
        <v>51.313019999999995</v>
      </c>
      <c r="P2730" s="12">
        <f t="shared" si="388"/>
        <v>204.20655267684444</v>
      </c>
      <c r="Q2730">
        <f t="shared" si="389"/>
        <v>0</v>
      </c>
      <c r="R2730">
        <f>$D$2*tarifas!$D$12/24</f>
        <v>1.4541666666666666</v>
      </c>
      <c r="S2730" t="e">
        <f>VLOOKUP(E2730&amp;" "&amp;F2730,tarifas!$A$13:$D$20,4,FALSE)*P2730</f>
        <v>#N/A</v>
      </c>
      <c r="T2730">
        <f>IF(F2730="COD1",tarifas!$D$11*(SUMIFS($P$11:$P$8770,$F$11:$F$8770,"=COD1",$B$11:$B$8770,"="&amp;B2730)/COUNTIFS($F$11:$F$8770,"=COD1",$B$11:$B$8770,"="&amp;B2730))/COUNTIFS($A$11:$A$8770,"="&amp;A2730,$F$11:$F$8770,"=COD1"),0)</f>
        <v>0</v>
      </c>
      <c r="U2730" t="e">
        <f>(VLOOKUP(F2730,tarifas!$C$7:$D$10,2,FALSE)+tarifas!$D$21)*datos!P2730</f>
        <v>#N/A</v>
      </c>
      <c r="V2730" t="e">
        <f t="shared" si="390"/>
        <v>#N/A</v>
      </c>
      <c r="W2730">
        <f t="shared" si="391"/>
        <v>0</v>
      </c>
    </row>
    <row r="2731" spans="1:23" x14ac:dyDescent="0.25">
      <c r="A2731">
        <f t="shared" si="384"/>
        <v>113</v>
      </c>
      <c r="B2731">
        <f t="shared" si="385"/>
        <v>4</v>
      </c>
      <c r="C2731" s="1">
        <f t="shared" si="392"/>
        <v>41753.333333326736</v>
      </c>
      <c r="D2731" s="7">
        <v>105.86363636363636</v>
      </c>
      <c r="E2731" s="7"/>
      <c r="G2731">
        <v>46.56</v>
      </c>
      <c r="H2731" s="12">
        <v>395.96381164219662</v>
      </c>
      <c r="I2731" s="13">
        <f>$D$2*tarifas!$D$12/24</f>
        <v>1.4541666666666666</v>
      </c>
      <c r="J2731" s="13" t="e">
        <f>VLOOKUP(E2731&amp;" "&amp;F2731,tarifas!$A$13:$D$20,4,FALSE)*H2731</f>
        <v>#N/A</v>
      </c>
      <c r="K2731" s="13">
        <f>IF(F2731="COD1",tarifas!$D$11*(SUMIFS($H$11:$H$8770,$F$11:$F$8770,"=COD1",$B$11:$B$8770,"="&amp;B2731)/COUNTIFS($F$11:$F$8770,"=COD1",$B$11:$B$8770,"="&amp;B2731))/COUNTIFS($A$11:$A$8770,"="&amp;A2731,$F$11:$F$8770,"=COD1"),0)</f>
        <v>0</v>
      </c>
      <c r="L2731" s="13" t="e">
        <f>(VLOOKUP(F2731,tarifas!$C$7:$D$10,2,FALSE)+tarifas!$D$21)*datos!H2731</f>
        <v>#N/A</v>
      </c>
      <c r="M2731">
        <v>69.835630000000009</v>
      </c>
      <c r="N2731" s="13" t="e">
        <f t="shared" si="386"/>
        <v>#N/A</v>
      </c>
      <c r="O2731">
        <f t="shared" si="387"/>
        <v>69.835630000000009</v>
      </c>
      <c r="P2731" s="12">
        <f t="shared" si="388"/>
        <v>326.12818164219664</v>
      </c>
      <c r="Q2731">
        <f t="shared" si="389"/>
        <v>0</v>
      </c>
      <c r="R2731">
        <f>$D$2*tarifas!$D$12/24</f>
        <v>1.4541666666666666</v>
      </c>
      <c r="S2731" t="e">
        <f>VLOOKUP(E2731&amp;" "&amp;F2731,tarifas!$A$13:$D$20,4,FALSE)*P2731</f>
        <v>#N/A</v>
      </c>
      <c r="T2731">
        <f>IF(F2731="COD1",tarifas!$D$11*(SUMIFS($P$11:$P$8770,$F$11:$F$8770,"=COD1",$B$11:$B$8770,"="&amp;B2731)/COUNTIFS($F$11:$F$8770,"=COD1",$B$11:$B$8770,"="&amp;B2731))/COUNTIFS($A$11:$A$8770,"="&amp;A2731,$F$11:$F$8770,"=COD1"),0)</f>
        <v>0</v>
      </c>
      <c r="U2731" t="e">
        <f>(VLOOKUP(F2731,tarifas!$C$7:$D$10,2,FALSE)+tarifas!$D$21)*datos!P2731</f>
        <v>#N/A</v>
      </c>
      <c r="V2731" t="e">
        <f t="shared" si="390"/>
        <v>#N/A</v>
      </c>
      <c r="W2731">
        <f t="shared" si="391"/>
        <v>0</v>
      </c>
    </row>
    <row r="2732" spans="1:23" x14ac:dyDescent="0.25">
      <c r="A2732">
        <f t="shared" si="384"/>
        <v>113</v>
      </c>
      <c r="B2732">
        <f t="shared" si="385"/>
        <v>4</v>
      </c>
      <c r="C2732" s="1">
        <f t="shared" si="392"/>
        <v>41753.374999993401</v>
      </c>
      <c r="D2732" s="7">
        <v>158.66666666666669</v>
      </c>
      <c r="E2732" s="7"/>
      <c r="G2732">
        <v>44</v>
      </c>
      <c r="H2732" s="12">
        <v>497.53304073848722</v>
      </c>
      <c r="I2732" s="13">
        <f>$D$2*tarifas!$D$12/24</f>
        <v>1.4541666666666666</v>
      </c>
      <c r="J2732" s="13" t="e">
        <f>VLOOKUP(E2732&amp;" "&amp;F2732,tarifas!$A$13:$D$20,4,FALSE)*H2732</f>
        <v>#N/A</v>
      </c>
      <c r="K2732" s="13">
        <f>IF(F2732="COD1",tarifas!$D$11*(SUMIFS($H$11:$H$8770,$F$11:$F$8770,"=COD1",$B$11:$B$8770,"="&amp;B2732)/COUNTIFS($F$11:$F$8770,"=COD1",$B$11:$B$8770,"="&amp;B2732))/COUNTIFS($A$11:$A$8770,"="&amp;A2732,$F$11:$F$8770,"=COD1"),0)</f>
        <v>0</v>
      </c>
      <c r="L2732" s="13" t="e">
        <f>(VLOOKUP(F2732,tarifas!$C$7:$D$10,2,FALSE)+tarifas!$D$21)*datos!H2732</f>
        <v>#N/A</v>
      </c>
      <c r="M2732">
        <v>126.209</v>
      </c>
      <c r="N2732" s="13" t="e">
        <f t="shared" si="386"/>
        <v>#N/A</v>
      </c>
      <c r="O2732">
        <f t="shared" si="387"/>
        <v>126.209</v>
      </c>
      <c r="P2732" s="12">
        <f t="shared" si="388"/>
        <v>371.32404073848721</v>
      </c>
      <c r="Q2732">
        <f t="shared" si="389"/>
        <v>0</v>
      </c>
      <c r="R2732">
        <f>$D$2*tarifas!$D$12/24</f>
        <v>1.4541666666666666</v>
      </c>
      <c r="S2732" t="e">
        <f>VLOOKUP(E2732&amp;" "&amp;F2732,tarifas!$A$13:$D$20,4,FALSE)*P2732</f>
        <v>#N/A</v>
      </c>
      <c r="T2732">
        <f>IF(F2732="COD1",tarifas!$D$11*(SUMIFS($P$11:$P$8770,$F$11:$F$8770,"=COD1",$B$11:$B$8770,"="&amp;B2732)/COUNTIFS($F$11:$F$8770,"=COD1",$B$11:$B$8770,"="&amp;B2732))/COUNTIFS($A$11:$A$8770,"="&amp;A2732,$F$11:$F$8770,"=COD1"),0)</f>
        <v>0</v>
      </c>
      <c r="U2732" t="e">
        <f>(VLOOKUP(F2732,tarifas!$C$7:$D$10,2,FALSE)+tarifas!$D$21)*datos!P2732</f>
        <v>#N/A</v>
      </c>
      <c r="V2732" t="e">
        <f t="shared" si="390"/>
        <v>#N/A</v>
      </c>
      <c r="W2732">
        <f t="shared" si="391"/>
        <v>0</v>
      </c>
    </row>
    <row r="2733" spans="1:23" x14ac:dyDescent="0.25">
      <c r="A2733">
        <f t="shared" si="384"/>
        <v>113</v>
      </c>
      <c r="B2733">
        <f t="shared" si="385"/>
        <v>4</v>
      </c>
      <c r="C2733" s="1">
        <f t="shared" si="392"/>
        <v>41753.416666660065</v>
      </c>
      <c r="D2733" s="7">
        <v>453.84848484848482</v>
      </c>
      <c r="E2733" s="7"/>
      <c r="G2733">
        <v>41.26</v>
      </c>
      <c r="H2733" s="12">
        <v>545.62648324903159</v>
      </c>
      <c r="I2733" s="13">
        <f>$D$2*tarifas!$D$12/24</f>
        <v>1.4541666666666666</v>
      </c>
      <c r="J2733" s="13" t="e">
        <f>VLOOKUP(E2733&amp;" "&amp;F2733,tarifas!$A$13:$D$20,4,FALSE)*H2733</f>
        <v>#N/A</v>
      </c>
      <c r="K2733" s="13">
        <f>IF(F2733="COD1",tarifas!$D$11*(SUMIFS($H$11:$H$8770,$F$11:$F$8770,"=COD1",$B$11:$B$8770,"="&amp;B2733)/COUNTIFS($F$11:$F$8770,"=COD1",$B$11:$B$8770,"="&amp;B2733))/COUNTIFS($A$11:$A$8770,"="&amp;A2733,$F$11:$F$8770,"=COD1"),0)</f>
        <v>0</v>
      </c>
      <c r="L2733" s="13" t="e">
        <f>(VLOOKUP(F2733,tarifas!$C$7:$D$10,2,FALSE)+tarifas!$D$21)*datos!H2733</f>
        <v>#N/A</v>
      </c>
      <c r="M2733">
        <v>286.20565999999997</v>
      </c>
      <c r="N2733" s="13" t="e">
        <f t="shared" si="386"/>
        <v>#N/A</v>
      </c>
      <c r="O2733">
        <f t="shared" si="387"/>
        <v>286.20565999999997</v>
      </c>
      <c r="P2733" s="12">
        <f t="shared" si="388"/>
        <v>259.42082324903163</v>
      </c>
      <c r="Q2733">
        <f t="shared" si="389"/>
        <v>0</v>
      </c>
      <c r="R2733">
        <f>$D$2*tarifas!$D$12/24</f>
        <v>1.4541666666666666</v>
      </c>
      <c r="S2733" t="e">
        <f>VLOOKUP(E2733&amp;" "&amp;F2733,tarifas!$A$13:$D$20,4,FALSE)*P2733</f>
        <v>#N/A</v>
      </c>
      <c r="T2733">
        <f>IF(F2733="COD1",tarifas!$D$11*(SUMIFS($P$11:$P$8770,$F$11:$F$8770,"=COD1",$B$11:$B$8770,"="&amp;B2733)/COUNTIFS($F$11:$F$8770,"=COD1",$B$11:$B$8770,"="&amp;B2733))/COUNTIFS($A$11:$A$8770,"="&amp;A2733,$F$11:$F$8770,"=COD1"),0)</f>
        <v>0</v>
      </c>
      <c r="U2733" t="e">
        <f>(VLOOKUP(F2733,tarifas!$C$7:$D$10,2,FALSE)+tarifas!$D$21)*datos!P2733</f>
        <v>#N/A</v>
      </c>
      <c r="V2733" t="e">
        <f t="shared" si="390"/>
        <v>#N/A</v>
      </c>
      <c r="W2733">
        <f t="shared" si="391"/>
        <v>0</v>
      </c>
    </row>
    <row r="2734" spans="1:23" x14ac:dyDescent="0.25">
      <c r="A2734">
        <f t="shared" si="384"/>
        <v>113</v>
      </c>
      <c r="B2734">
        <f t="shared" si="385"/>
        <v>4</v>
      </c>
      <c r="C2734" s="1">
        <f t="shared" si="392"/>
        <v>41753.458333326729</v>
      </c>
      <c r="D2734" s="7">
        <v>731.25757575757575</v>
      </c>
      <c r="E2734" s="7"/>
      <c r="G2734">
        <v>38.4</v>
      </c>
      <c r="H2734" s="12">
        <v>389.41803421013969</v>
      </c>
      <c r="I2734" s="13">
        <f>$D$2*tarifas!$D$12/24</f>
        <v>1.4541666666666666</v>
      </c>
      <c r="J2734" s="13" t="e">
        <f>VLOOKUP(E2734&amp;" "&amp;F2734,tarifas!$A$13:$D$20,4,FALSE)*H2734</f>
        <v>#N/A</v>
      </c>
      <c r="K2734" s="13">
        <f>IF(F2734="COD1",tarifas!$D$11*(SUMIFS($H$11:$H$8770,$F$11:$F$8770,"=COD1",$B$11:$B$8770,"="&amp;B2734)/COUNTIFS($F$11:$F$8770,"=COD1",$B$11:$B$8770,"="&amp;B2734))/COUNTIFS($A$11:$A$8770,"="&amp;A2734,$F$11:$F$8770,"=COD1"),0)</f>
        <v>0</v>
      </c>
      <c r="L2734" s="13" t="e">
        <f>(VLOOKUP(F2734,tarifas!$C$7:$D$10,2,FALSE)+tarifas!$D$21)*datos!H2734</f>
        <v>#N/A</v>
      </c>
      <c r="M2734">
        <v>112.83069</v>
      </c>
      <c r="N2734" s="13" t="e">
        <f t="shared" si="386"/>
        <v>#N/A</v>
      </c>
      <c r="O2734">
        <f t="shared" si="387"/>
        <v>112.83069</v>
      </c>
      <c r="P2734" s="12">
        <f t="shared" si="388"/>
        <v>276.58734421013969</v>
      </c>
      <c r="Q2734">
        <f t="shared" si="389"/>
        <v>0</v>
      </c>
      <c r="R2734">
        <f>$D$2*tarifas!$D$12/24</f>
        <v>1.4541666666666666</v>
      </c>
      <c r="S2734" t="e">
        <f>VLOOKUP(E2734&amp;" "&amp;F2734,tarifas!$A$13:$D$20,4,FALSE)*P2734</f>
        <v>#N/A</v>
      </c>
      <c r="T2734">
        <f>IF(F2734="COD1",tarifas!$D$11*(SUMIFS($P$11:$P$8770,$F$11:$F$8770,"=COD1",$B$11:$B$8770,"="&amp;B2734)/COUNTIFS($F$11:$F$8770,"=COD1",$B$11:$B$8770,"="&amp;B2734))/COUNTIFS($A$11:$A$8770,"="&amp;A2734,$F$11:$F$8770,"=COD1"),0)</f>
        <v>0</v>
      </c>
      <c r="U2734" t="e">
        <f>(VLOOKUP(F2734,tarifas!$C$7:$D$10,2,FALSE)+tarifas!$D$21)*datos!P2734</f>
        <v>#N/A</v>
      </c>
      <c r="V2734" t="e">
        <f t="shared" si="390"/>
        <v>#N/A</v>
      </c>
      <c r="W2734">
        <f t="shared" si="391"/>
        <v>0</v>
      </c>
    </row>
    <row r="2735" spans="1:23" x14ac:dyDescent="0.25">
      <c r="A2735">
        <f t="shared" si="384"/>
        <v>113</v>
      </c>
      <c r="B2735">
        <f t="shared" si="385"/>
        <v>4</v>
      </c>
      <c r="C2735" s="1">
        <f t="shared" si="392"/>
        <v>41753.499999993393</v>
      </c>
      <c r="D2735" s="7">
        <v>678.71212121212125</v>
      </c>
      <c r="E2735" s="7"/>
      <c r="G2735">
        <v>33.1</v>
      </c>
      <c r="H2735" s="12">
        <v>364.75364613846591</v>
      </c>
      <c r="I2735" s="13">
        <f>$D$2*tarifas!$D$12/24</f>
        <v>1.4541666666666666</v>
      </c>
      <c r="J2735" s="13" t="e">
        <f>VLOOKUP(E2735&amp;" "&amp;F2735,tarifas!$A$13:$D$20,4,FALSE)*H2735</f>
        <v>#N/A</v>
      </c>
      <c r="K2735" s="13">
        <f>IF(F2735="COD1",tarifas!$D$11*(SUMIFS($H$11:$H$8770,$F$11:$F$8770,"=COD1",$B$11:$B$8770,"="&amp;B2735)/COUNTIFS($F$11:$F$8770,"=COD1",$B$11:$B$8770,"="&amp;B2735))/COUNTIFS($A$11:$A$8770,"="&amp;A2735,$F$11:$F$8770,"=COD1"),0)</f>
        <v>0</v>
      </c>
      <c r="L2735" s="13" t="e">
        <f>(VLOOKUP(F2735,tarifas!$C$7:$D$10,2,FALSE)+tarifas!$D$21)*datos!H2735</f>
        <v>#N/A</v>
      </c>
      <c r="M2735">
        <v>112.93827999999999</v>
      </c>
      <c r="N2735" s="13" t="e">
        <f t="shared" si="386"/>
        <v>#N/A</v>
      </c>
      <c r="O2735">
        <f t="shared" si="387"/>
        <v>112.93827999999999</v>
      </c>
      <c r="P2735" s="12">
        <f t="shared" si="388"/>
        <v>251.81536613846592</v>
      </c>
      <c r="Q2735">
        <f t="shared" si="389"/>
        <v>0</v>
      </c>
      <c r="R2735">
        <f>$D$2*tarifas!$D$12/24</f>
        <v>1.4541666666666666</v>
      </c>
      <c r="S2735" t="e">
        <f>VLOOKUP(E2735&amp;" "&amp;F2735,tarifas!$A$13:$D$20,4,FALSE)*P2735</f>
        <v>#N/A</v>
      </c>
      <c r="T2735">
        <f>IF(F2735="COD1",tarifas!$D$11*(SUMIFS($P$11:$P$8770,$F$11:$F$8770,"=COD1",$B$11:$B$8770,"="&amp;B2735)/COUNTIFS($F$11:$F$8770,"=COD1",$B$11:$B$8770,"="&amp;B2735))/COUNTIFS($A$11:$A$8770,"="&amp;A2735,$F$11:$F$8770,"=COD1"),0)</f>
        <v>0</v>
      </c>
      <c r="U2735" t="e">
        <f>(VLOOKUP(F2735,tarifas!$C$7:$D$10,2,FALSE)+tarifas!$D$21)*datos!P2735</f>
        <v>#N/A</v>
      </c>
      <c r="V2735" t="e">
        <f t="shared" si="390"/>
        <v>#N/A</v>
      </c>
      <c r="W2735">
        <f t="shared" si="391"/>
        <v>0</v>
      </c>
    </row>
    <row r="2736" spans="1:23" x14ac:dyDescent="0.25">
      <c r="A2736">
        <f t="shared" si="384"/>
        <v>113</v>
      </c>
      <c r="B2736">
        <f t="shared" si="385"/>
        <v>4</v>
      </c>
      <c r="C2736" s="1">
        <f t="shared" si="392"/>
        <v>41753.541666660058</v>
      </c>
      <c r="D2736" s="7">
        <v>677.16666666666674</v>
      </c>
      <c r="E2736" s="7"/>
      <c r="G2736">
        <v>24.16</v>
      </c>
      <c r="H2736" s="12">
        <v>550.72603340039893</v>
      </c>
      <c r="I2736" s="13">
        <f>$D$2*tarifas!$D$12/24</f>
        <v>1.4541666666666666</v>
      </c>
      <c r="J2736" s="13" t="e">
        <f>VLOOKUP(E2736&amp;" "&amp;F2736,tarifas!$A$13:$D$20,4,FALSE)*H2736</f>
        <v>#N/A</v>
      </c>
      <c r="K2736" s="13">
        <f>IF(F2736="COD1",tarifas!$D$11*(SUMIFS($H$11:$H$8770,$F$11:$F$8770,"=COD1",$B$11:$B$8770,"="&amp;B2736)/COUNTIFS($F$11:$F$8770,"=COD1",$B$11:$B$8770,"="&amp;B2736))/COUNTIFS($A$11:$A$8770,"="&amp;A2736,$F$11:$F$8770,"=COD1"),0)</f>
        <v>0</v>
      </c>
      <c r="L2736" s="13" t="e">
        <f>(VLOOKUP(F2736,tarifas!$C$7:$D$10,2,FALSE)+tarifas!$D$21)*datos!H2736</f>
        <v>#N/A</v>
      </c>
      <c r="M2736">
        <v>242.12586999999999</v>
      </c>
      <c r="N2736" s="13" t="e">
        <f t="shared" si="386"/>
        <v>#N/A</v>
      </c>
      <c r="O2736">
        <f t="shared" si="387"/>
        <v>242.12586999999999</v>
      </c>
      <c r="P2736" s="12">
        <f t="shared" si="388"/>
        <v>308.60016340039897</v>
      </c>
      <c r="Q2736">
        <f t="shared" si="389"/>
        <v>0</v>
      </c>
      <c r="R2736">
        <f>$D$2*tarifas!$D$12/24</f>
        <v>1.4541666666666666</v>
      </c>
      <c r="S2736" t="e">
        <f>VLOOKUP(E2736&amp;" "&amp;F2736,tarifas!$A$13:$D$20,4,FALSE)*P2736</f>
        <v>#N/A</v>
      </c>
      <c r="T2736">
        <f>IF(F2736="COD1",tarifas!$D$11*(SUMIFS($P$11:$P$8770,$F$11:$F$8770,"=COD1",$B$11:$B$8770,"="&amp;B2736)/COUNTIFS($F$11:$F$8770,"=COD1",$B$11:$B$8770,"="&amp;B2736))/COUNTIFS($A$11:$A$8770,"="&amp;A2736,$F$11:$F$8770,"=COD1"),0)</f>
        <v>0</v>
      </c>
      <c r="U2736" t="e">
        <f>(VLOOKUP(F2736,tarifas!$C$7:$D$10,2,FALSE)+tarifas!$D$21)*datos!P2736</f>
        <v>#N/A</v>
      </c>
      <c r="V2736" t="e">
        <f t="shared" si="390"/>
        <v>#N/A</v>
      </c>
      <c r="W2736">
        <f t="shared" si="391"/>
        <v>0</v>
      </c>
    </row>
    <row r="2737" spans="1:23" x14ac:dyDescent="0.25">
      <c r="A2737">
        <f t="shared" si="384"/>
        <v>113</v>
      </c>
      <c r="B2737">
        <f t="shared" si="385"/>
        <v>4</v>
      </c>
      <c r="C2737" s="1">
        <f t="shared" si="392"/>
        <v>41753.583333326722</v>
      </c>
      <c r="D2737" s="7">
        <v>693.39393939393949</v>
      </c>
      <c r="E2737" s="7"/>
      <c r="G2737">
        <v>22.5</v>
      </c>
      <c r="H2737" s="12">
        <v>626.35526490491122</v>
      </c>
      <c r="I2737" s="13">
        <f>$D$2*tarifas!$D$12/24</f>
        <v>1.4541666666666666</v>
      </c>
      <c r="J2737" s="13" t="e">
        <f>VLOOKUP(E2737&amp;" "&amp;F2737,tarifas!$A$13:$D$20,4,FALSE)*H2737</f>
        <v>#N/A</v>
      </c>
      <c r="K2737" s="13">
        <f>IF(F2737="COD1",tarifas!$D$11*(SUMIFS($H$11:$H$8770,$F$11:$F$8770,"=COD1",$B$11:$B$8770,"="&amp;B2737)/COUNTIFS($F$11:$F$8770,"=COD1",$B$11:$B$8770,"="&amp;B2737))/COUNTIFS($A$11:$A$8770,"="&amp;A2737,$F$11:$F$8770,"=COD1"),0)</f>
        <v>0</v>
      </c>
      <c r="L2737" s="13" t="e">
        <f>(VLOOKUP(F2737,tarifas!$C$7:$D$10,2,FALSE)+tarifas!$D$21)*datos!H2737</f>
        <v>#N/A</v>
      </c>
      <c r="M2737">
        <v>60.571589999999993</v>
      </c>
      <c r="N2737" s="13" t="e">
        <f t="shared" si="386"/>
        <v>#N/A</v>
      </c>
      <c r="O2737">
        <f t="shared" si="387"/>
        <v>60.571589999999993</v>
      </c>
      <c r="P2737" s="12">
        <f t="shared" si="388"/>
        <v>565.78367490491121</v>
      </c>
      <c r="Q2737">
        <f t="shared" si="389"/>
        <v>0</v>
      </c>
      <c r="R2737">
        <f>$D$2*tarifas!$D$12/24</f>
        <v>1.4541666666666666</v>
      </c>
      <c r="S2737" t="e">
        <f>VLOOKUP(E2737&amp;" "&amp;F2737,tarifas!$A$13:$D$20,4,FALSE)*P2737</f>
        <v>#N/A</v>
      </c>
      <c r="T2737">
        <f>IF(F2737="COD1",tarifas!$D$11*(SUMIFS($P$11:$P$8770,$F$11:$F$8770,"=COD1",$B$11:$B$8770,"="&amp;B2737)/COUNTIFS($F$11:$F$8770,"=COD1",$B$11:$B$8770,"="&amp;B2737))/COUNTIFS($A$11:$A$8770,"="&amp;A2737,$F$11:$F$8770,"=COD1"),0)</f>
        <v>0</v>
      </c>
      <c r="U2737" t="e">
        <f>(VLOOKUP(F2737,tarifas!$C$7:$D$10,2,FALSE)+tarifas!$D$21)*datos!P2737</f>
        <v>#N/A</v>
      </c>
      <c r="V2737" t="e">
        <f t="shared" si="390"/>
        <v>#N/A</v>
      </c>
      <c r="W2737">
        <f t="shared" si="391"/>
        <v>0</v>
      </c>
    </row>
    <row r="2738" spans="1:23" x14ac:dyDescent="0.25">
      <c r="A2738">
        <f t="shared" si="384"/>
        <v>113</v>
      </c>
      <c r="B2738">
        <f t="shared" si="385"/>
        <v>4</v>
      </c>
      <c r="C2738" s="1">
        <f t="shared" si="392"/>
        <v>41753.624999993386</v>
      </c>
      <c r="D2738" s="7">
        <v>355.45454545454544</v>
      </c>
      <c r="E2738" s="7"/>
      <c r="G2738">
        <v>17</v>
      </c>
      <c r="H2738" s="12">
        <v>631.14975138394675</v>
      </c>
      <c r="I2738" s="13">
        <f>$D$2*tarifas!$D$12/24</f>
        <v>1.4541666666666666</v>
      </c>
      <c r="J2738" s="13" t="e">
        <f>VLOOKUP(E2738&amp;" "&amp;F2738,tarifas!$A$13:$D$20,4,FALSE)*H2738</f>
        <v>#N/A</v>
      </c>
      <c r="K2738" s="13">
        <f>IF(F2738="COD1",tarifas!$D$11*(SUMIFS($H$11:$H$8770,$F$11:$F$8770,"=COD1",$B$11:$B$8770,"="&amp;B2738)/COUNTIFS($F$11:$F$8770,"=COD1",$B$11:$B$8770,"="&amp;B2738))/COUNTIFS($A$11:$A$8770,"="&amp;A2738,$F$11:$F$8770,"=COD1"),0)</f>
        <v>0</v>
      </c>
      <c r="L2738" s="13" t="e">
        <f>(VLOOKUP(F2738,tarifas!$C$7:$D$10,2,FALSE)+tarifas!$D$21)*datos!H2738</f>
        <v>#N/A</v>
      </c>
      <c r="M2738">
        <v>127.7824</v>
      </c>
      <c r="N2738" s="13" t="e">
        <f t="shared" si="386"/>
        <v>#N/A</v>
      </c>
      <c r="O2738">
        <f t="shared" si="387"/>
        <v>127.7824</v>
      </c>
      <c r="P2738" s="12">
        <f t="shared" si="388"/>
        <v>503.36735138394675</v>
      </c>
      <c r="Q2738">
        <f t="shared" si="389"/>
        <v>0</v>
      </c>
      <c r="R2738">
        <f>$D$2*tarifas!$D$12/24</f>
        <v>1.4541666666666666</v>
      </c>
      <c r="S2738" t="e">
        <f>VLOOKUP(E2738&amp;" "&amp;F2738,tarifas!$A$13:$D$20,4,FALSE)*P2738</f>
        <v>#N/A</v>
      </c>
      <c r="T2738">
        <f>IF(F2738="COD1",tarifas!$D$11*(SUMIFS($P$11:$P$8770,$F$11:$F$8770,"=COD1",$B$11:$B$8770,"="&amp;B2738)/COUNTIFS($F$11:$F$8770,"=COD1",$B$11:$B$8770,"="&amp;B2738))/COUNTIFS($A$11:$A$8770,"="&amp;A2738,$F$11:$F$8770,"=COD1"),0)</f>
        <v>0</v>
      </c>
      <c r="U2738" t="e">
        <f>(VLOOKUP(F2738,tarifas!$C$7:$D$10,2,FALSE)+tarifas!$D$21)*datos!P2738</f>
        <v>#N/A</v>
      </c>
      <c r="V2738" t="e">
        <f t="shared" si="390"/>
        <v>#N/A</v>
      </c>
      <c r="W2738">
        <f t="shared" si="391"/>
        <v>0</v>
      </c>
    </row>
    <row r="2739" spans="1:23" x14ac:dyDescent="0.25">
      <c r="A2739">
        <f t="shared" si="384"/>
        <v>113</v>
      </c>
      <c r="B2739">
        <f t="shared" si="385"/>
        <v>4</v>
      </c>
      <c r="C2739" s="1">
        <f t="shared" si="392"/>
        <v>41753.66666666005</v>
      </c>
      <c r="D2739" s="7">
        <v>612</v>
      </c>
      <c r="E2739" s="7"/>
      <c r="G2739">
        <v>15</v>
      </c>
      <c r="H2739" s="12">
        <v>503.4358943568555</v>
      </c>
      <c r="I2739" s="13">
        <f>$D$2*tarifas!$D$12/24</f>
        <v>1.4541666666666666</v>
      </c>
      <c r="J2739" s="13" t="e">
        <f>VLOOKUP(E2739&amp;" "&amp;F2739,tarifas!$A$13:$D$20,4,FALSE)*H2739</f>
        <v>#N/A</v>
      </c>
      <c r="K2739" s="13">
        <f>IF(F2739="COD1",tarifas!$D$11*(SUMIFS($H$11:$H$8770,$F$11:$F$8770,"=COD1",$B$11:$B$8770,"="&amp;B2739)/COUNTIFS($F$11:$F$8770,"=COD1",$B$11:$B$8770,"="&amp;B2739))/COUNTIFS($A$11:$A$8770,"="&amp;A2739,$F$11:$F$8770,"=COD1"),0)</f>
        <v>0</v>
      </c>
      <c r="L2739" s="13" t="e">
        <f>(VLOOKUP(F2739,tarifas!$C$7:$D$10,2,FALSE)+tarifas!$D$21)*datos!H2739</f>
        <v>#N/A</v>
      </c>
      <c r="M2739">
        <v>94.021439999999998</v>
      </c>
      <c r="N2739" s="13" t="e">
        <f t="shared" si="386"/>
        <v>#N/A</v>
      </c>
      <c r="O2739">
        <f t="shared" si="387"/>
        <v>94.021439999999998</v>
      </c>
      <c r="P2739" s="12">
        <f t="shared" si="388"/>
        <v>409.41445435685552</v>
      </c>
      <c r="Q2739">
        <f t="shared" si="389"/>
        <v>0</v>
      </c>
      <c r="R2739">
        <f>$D$2*tarifas!$D$12/24</f>
        <v>1.4541666666666666</v>
      </c>
      <c r="S2739" t="e">
        <f>VLOOKUP(E2739&amp;" "&amp;F2739,tarifas!$A$13:$D$20,4,FALSE)*P2739</f>
        <v>#N/A</v>
      </c>
      <c r="T2739">
        <f>IF(F2739="COD1",tarifas!$D$11*(SUMIFS($P$11:$P$8770,$F$11:$F$8770,"=COD1",$B$11:$B$8770,"="&amp;B2739)/COUNTIFS($F$11:$F$8770,"=COD1",$B$11:$B$8770,"="&amp;B2739))/COUNTIFS($A$11:$A$8770,"="&amp;A2739,$F$11:$F$8770,"=COD1"),0)</f>
        <v>0</v>
      </c>
      <c r="U2739" t="e">
        <f>(VLOOKUP(F2739,tarifas!$C$7:$D$10,2,FALSE)+tarifas!$D$21)*datos!P2739</f>
        <v>#N/A</v>
      </c>
      <c r="V2739" t="e">
        <f t="shared" si="390"/>
        <v>#N/A</v>
      </c>
      <c r="W2739">
        <f t="shared" si="391"/>
        <v>0</v>
      </c>
    </row>
    <row r="2740" spans="1:23" x14ac:dyDescent="0.25">
      <c r="A2740">
        <f t="shared" si="384"/>
        <v>113</v>
      </c>
      <c r="B2740">
        <f t="shared" si="385"/>
        <v>4</v>
      </c>
      <c r="C2740" s="1">
        <f t="shared" si="392"/>
        <v>41753.708333326715</v>
      </c>
      <c r="D2740" s="7">
        <v>284.36363636363637</v>
      </c>
      <c r="E2740" s="7"/>
      <c r="G2740">
        <v>15</v>
      </c>
      <c r="H2740" s="12">
        <v>385.2731323426375</v>
      </c>
      <c r="I2740" s="13">
        <f>$D$2*tarifas!$D$12/24</f>
        <v>1.4541666666666666</v>
      </c>
      <c r="J2740" s="13" t="e">
        <f>VLOOKUP(E2740&amp;" "&amp;F2740,tarifas!$A$13:$D$20,4,FALSE)*H2740</f>
        <v>#N/A</v>
      </c>
      <c r="K2740" s="13">
        <f>IF(F2740="COD1",tarifas!$D$11*(SUMIFS($H$11:$H$8770,$F$11:$F$8770,"=COD1",$B$11:$B$8770,"="&amp;B2740)/COUNTIFS($F$11:$F$8770,"=COD1",$B$11:$B$8770,"="&amp;B2740))/COUNTIFS($A$11:$A$8770,"="&amp;A2740,$F$11:$F$8770,"=COD1"),0)</f>
        <v>0</v>
      </c>
      <c r="L2740" s="13" t="e">
        <f>(VLOOKUP(F2740,tarifas!$C$7:$D$10,2,FALSE)+tarifas!$D$21)*datos!H2740</f>
        <v>#N/A</v>
      </c>
      <c r="M2740">
        <v>12.619969999999999</v>
      </c>
      <c r="N2740" s="13" t="e">
        <f t="shared" si="386"/>
        <v>#N/A</v>
      </c>
      <c r="O2740">
        <f t="shared" si="387"/>
        <v>12.619969999999999</v>
      </c>
      <c r="P2740" s="12">
        <f t="shared" si="388"/>
        <v>372.65316234263747</v>
      </c>
      <c r="Q2740">
        <f t="shared" si="389"/>
        <v>0</v>
      </c>
      <c r="R2740">
        <f>$D$2*tarifas!$D$12/24</f>
        <v>1.4541666666666666</v>
      </c>
      <c r="S2740" t="e">
        <f>VLOOKUP(E2740&amp;" "&amp;F2740,tarifas!$A$13:$D$20,4,FALSE)*P2740</f>
        <v>#N/A</v>
      </c>
      <c r="T2740">
        <f>IF(F2740="COD1",tarifas!$D$11*(SUMIFS($P$11:$P$8770,$F$11:$F$8770,"=COD1",$B$11:$B$8770,"="&amp;B2740)/COUNTIFS($F$11:$F$8770,"=COD1",$B$11:$B$8770,"="&amp;B2740))/COUNTIFS($A$11:$A$8770,"="&amp;A2740,$F$11:$F$8770,"=COD1"),0)</f>
        <v>0</v>
      </c>
      <c r="U2740" t="e">
        <f>(VLOOKUP(F2740,tarifas!$C$7:$D$10,2,FALSE)+tarifas!$D$21)*datos!P2740</f>
        <v>#N/A</v>
      </c>
      <c r="V2740" t="e">
        <f t="shared" si="390"/>
        <v>#N/A</v>
      </c>
      <c r="W2740">
        <f t="shared" si="391"/>
        <v>0</v>
      </c>
    </row>
    <row r="2741" spans="1:23" x14ac:dyDescent="0.25">
      <c r="A2741">
        <f t="shared" si="384"/>
        <v>113</v>
      </c>
      <c r="B2741">
        <f t="shared" si="385"/>
        <v>4</v>
      </c>
      <c r="C2741" s="1">
        <f t="shared" si="392"/>
        <v>41753.749999993379</v>
      </c>
      <c r="D2741" s="7">
        <v>79.075757575757578</v>
      </c>
      <c r="E2741" s="7"/>
      <c r="G2741">
        <v>20</v>
      </c>
      <c r="H2741" s="12">
        <v>280.27901853648962</v>
      </c>
      <c r="I2741" s="13">
        <f>$D$2*tarifas!$D$12/24</f>
        <v>1.4541666666666666</v>
      </c>
      <c r="J2741" s="13" t="e">
        <f>VLOOKUP(E2741&amp;" "&amp;F2741,tarifas!$A$13:$D$20,4,FALSE)*H2741</f>
        <v>#N/A</v>
      </c>
      <c r="K2741" s="13">
        <f>IF(F2741="COD1",tarifas!$D$11*(SUMIFS($H$11:$H$8770,$F$11:$F$8770,"=COD1",$B$11:$B$8770,"="&amp;B2741)/COUNTIFS($F$11:$F$8770,"=COD1",$B$11:$B$8770,"="&amp;B2741))/COUNTIFS($A$11:$A$8770,"="&amp;A2741,$F$11:$F$8770,"=COD1"),0)</f>
        <v>0</v>
      </c>
      <c r="L2741" s="13" t="e">
        <f>(VLOOKUP(F2741,tarifas!$C$7:$D$10,2,FALSE)+tarifas!$D$21)*datos!H2741</f>
        <v>#N/A</v>
      </c>
      <c r="M2741">
        <v>5.0414599999999998</v>
      </c>
      <c r="N2741" s="13" t="e">
        <f t="shared" si="386"/>
        <v>#N/A</v>
      </c>
      <c r="O2741">
        <f t="shared" si="387"/>
        <v>5.0414599999999998</v>
      </c>
      <c r="P2741" s="12">
        <f t="shared" si="388"/>
        <v>275.23755853648964</v>
      </c>
      <c r="Q2741">
        <f t="shared" si="389"/>
        <v>0</v>
      </c>
      <c r="R2741">
        <f>$D$2*tarifas!$D$12/24</f>
        <v>1.4541666666666666</v>
      </c>
      <c r="S2741" t="e">
        <f>VLOOKUP(E2741&amp;" "&amp;F2741,tarifas!$A$13:$D$20,4,FALSE)*P2741</f>
        <v>#N/A</v>
      </c>
      <c r="T2741">
        <f>IF(F2741="COD1",tarifas!$D$11*(SUMIFS($P$11:$P$8770,$F$11:$F$8770,"=COD1",$B$11:$B$8770,"="&amp;B2741)/COUNTIFS($F$11:$F$8770,"=COD1",$B$11:$B$8770,"="&amp;B2741))/COUNTIFS($A$11:$A$8770,"="&amp;A2741,$F$11:$F$8770,"=COD1"),0)</f>
        <v>0</v>
      </c>
      <c r="U2741" t="e">
        <f>(VLOOKUP(F2741,tarifas!$C$7:$D$10,2,FALSE)+tarifas!$D$21)*datos!P2741</f>
        <v>#N/A</v>
      </c>
      <c r="V2741" t="e">
        <f t="shared" si="390"/>
        <v>#N/A</v>
      </c>
      <c r="W2741">
        <f t="shared" si="391"/>
        <v>0</v>
      </c>
    </row>
    <row r="2742" spans="1:23" x14ac:dyDescent="0.25">
      <c r="A2742">
        <f t="shared" si="384"/>
        <v>113</v>
      </c>
      <c r="B2742">
        <f t="shared" si="385"/>
        <v>4</v>
      </c>
      <c r="C2742" s="1">
        <f t="shared" si="392"/>
        <v>41753.791666660043</v>
      </c>
      <c r="D2742" s="7">
        <v>16.742424242424242</v>
      </c>
      <c r="E2742" s="7"/>
      <c r="G2742">
        <v>27.11</v>
      </c>
      <c r="H2742" s="12">
        <v>217.12974356276442</v>
      </c>
      <c r="I2742" s="13">
        <f>$D$2*tarifas!$D$12/24</f>
        <v>1.4541666666666666</v>
      </c>
      <c r="J2742" s="13" t="e">
        <f>VLOOKUP(E2742&amp;" "&amp;F2742,tarifas!$A$13:$D$20,4,FALSE)*H2742</f>
        <v>#N/A</v>
      </c>
      <c r="K2742" s="13">
        <f>IF(F2742="COD1",tarifas!$D$11*(SUMIFS($H$11:$H$8770,$F$11:$F$8770,"=COD1",$B$11:$B$8770,"="&amp;B2742)/COUNTIFS($F$11:$F$8770,"=COD1",$B$11:$B$8770,"="&amp;B2742))/COUNTIFS($A$11:$A$8770,"="&amp;A2742,$F$11:$F$8770,"=COD1"),0)</f>
        <v>0</v>
      </c>
      <c r="L2742" s="13" t="e">
        <f>(VLOOKUP(F2742,tarifas!$C$7:$D$10,2,FALSE)+tarifas!$D$21)*datos!H2742</f>
        <v>#N/A</v>
      </c>
      <c r="M2742">
        <v>0</v>
      </c>
      <c r="N2742" s="13" t="e">
        <f t="shared" si="386"/>
        <v>#N/A</v>
      </c>
      <c r="O2742">
        <f t="shared" si="387"/>
        <v>0</v>
      </c>
      <c r="P2742" s="12">
        <f t="shared" si="388"/>
        <v>217.12974356276442</v>
      </c>
      <c r="Q2742">
        <f t="shared" si="389"/>
        <v>0</v>
      </c>
      <c r="R2742">
        <f>$D$2*tarifas!$D$12/24</f>
        <v>1.4541666666666666</v>
      </c>
      <c r="S2742" t="e">
        <f>VLOOKUP(E2742&amp;" "&amp;F2742,tarifas!$A$13:$D$20,4,FALSE)*P2742</f>
        <v>#N/A</v>
      </c>
      <c r="T2742">
        <f>IF(F2742="COD1",tarifas!$D$11*(SUMIFS($P$11:$P$8770,$F$11:$F$8770,"=COD1",$B$11:$B$8770,"="&amp;B2742)/COUNTIFS($F$11:$F$8770,"=COD1",$B$11:$B$8770,"="&amp;B2742))/COUNTIFS($A$11:$A$8770,"="&amp;A2742,$F$11:$F$8770,"=COD1"),0)</f>
        <v>0</v>
      </c>
      <c r="U2742" t="e">
        <f>(VLOOKUP(F2742,tarifas!$C$7:$D$10,2,FALSE)+tarifas!$D$21)*datos!P2742</f>
        <v>#N/A</v>
      </c>
      <c r="V2742" t="e">
        <f t="shared" si="390"/>
        <v>#N/A</v>
      </c>
      <c r="W2742">
        <f t="shared" si="391"/>
        <v>0</v>
      </c>
    </row>
    <row r="2743" spans="1:23" x14ac:dyDescent="0.25">
      <c r="A2743">
        <f t="shared" si="384"/>
        <v>113</v>
      </c>
      <c r="B2743">
        <f t="shared" si="385"/>
        <v>4</v>
      </c>
      <c r="C2743" s="1">
        <f t="shared" si="392"/>
        <v>41753.833333326707</v>
      </c>
      <c r="D2743" s="7">
        <v>0</v>
      </c>
      <c r="E2743" s="7"/>
      <c r="G2743">
        <v>30.16</v>
      </c>
      <c r="H2743" s="12">
        <v>196.46628531752123</v>
      </c>
      <c r="I2743" s="13">
        <f>$D$2*tarifas!$D$12/24</f>
        <v>1.4541666666666666</v>
      </c>
      <c r="J2743" s="13" t="e">
        <f>VLOOKUP(E2743&amp;" "&amp;F2743,tarifas!$A$13:$D$20,4,FALSE)*H2743</f>
        <v>#N/A</v>
      </c>
      <c r="K2743" s="13">
        <f>IF(F2743="COD1",tarifas!$D$11*(SUMIFS($H$11:$H$8770,$F$11:$F$8770,"=COD1",$B$11:$B$8770,"="&amp;B2743)/COUNTIFS($F$11:$F$8770,"=COD1",$B$11:$B$8770,"="&amp;B2743))/COUNTIFS($A$11:$A$8770,"="&amp;A2743,$F$11:$F$8770,"=COD1"),0)</f>
        <v>0</v>
      </c>
      <c r="L2743" s="13" t="e">
        <f>(VLOOKUP(F2743,tarifas!$C$7:$D$10,2,FALSE)+tarifas!$D$21)*datos!H2743</f>
        <v>#N/A</v>
      </c>
      <c r="M2743">
        <v>0</v>
      </c>
      <c r="N2743" s="13" t="e">
        <f t="shared" si="386"/>
        <v>#N/A</v>
      </c>
      <c r="O2743">
        <f t="shared" si="387"/>
        <v>0</v>
      </c>
      <c r="P2743" s="12">
        <f t="shared" si="388"/>
        <v>196.46628531752123</v>
      </c>
      <c r="Q2743">
        <f t="shared" si="389"/>
        <v>0</v>
      </c>
      <c r="R2743">
        <f>$D$2*tarifas!$D$12/24</f>
        <v>1.4541666666666666</v>
      </c>
      <c r="S2743" t="e">
        <f>VLOOKUP(E2743&amp;" "&amp;F2743,tarifas!$A$13:$D$20,4,FALSE)*P2743</f>
        <v>#N/A</v>
      </c>
      <c r="T2743">
        <f>IF(F2743="COD1",tarifas!$D$11*(SUMIFS($P$11:$P$8770,$F$11:$F$8770,"=COD1",$B$11:$B$8770,"="&amp;B2743)/COUNTIFS($F$11:$F$8770,"=COD1",$B$11:$B$8770,"="&amp;B2743))/COUNTIFS($A$11:$A$8770,"="&amp;A2743,$F$11:$F$8770,"=COD1"),0)</f>
        <v>0</v>
      </c>
      <c r="U2743" t="e">
        <f>(VLOOKUP(F2743,tarifas!$C$7:$D$10,2,FALSE)+tarifas!$D$21)*datos!P2743</f>
        <v>#N/A</v>
      </c>
      <c r="V2743" t="e">
        <f t="shared" si="390"/>
        <v>#N/A</v>
      </c>
      <c r="W2743">
        <f t="shared" si="391"/>
        <v>0</v>
      </c>
    </row>
    <row r="2744" spans="1:23" x14ac:dyDescent="0.25">
      <c r="A2744">
        <f t="shared" si="384"/>
        <v>113</v>
      </c>
      <c r="B2744">
        <f t="shared" si="385"/>
        <v>4</v>
      </c>
      <c r="C2744" s="1">
        <f t="shared" si="392"/>
        <v>41753.874999993372</v>
      </c>
      <c r="D2744" s="7">
        <v>0</v>
      </c>
      <c r="E2744" s="7"/>
      <c r="G2744">
        <v>25.69</v>
      </c>
      <c r="H2744" s="12">
        <v>192.30684350256755</v>
      </c>
      <c r="I2744" s="13">
        <f>$D$2*tarifas!$D$12/24</f>
        <v>1.4541666666666666</v>
      </c>
      <c r="J2744" s="13" t="e">
        <f>VLOOKUP(E2744&amp;" "&amp;F2744,tarifas!$A$13:$D$20,4,FALSE)*H2744</f>
        <v>#N/A</v>
      </c>
      <c r="K2744" s="13">
        <f>IF(F2744="COD1",tarifas!$D$11*(SUMIFS($H$11:$H$8770,$F$11:$F$8770,"=COD1",$B$11:$B$8770,"="&amp;B2744)/COUNTIFS($F$11:$F$8770,"=COD1",$B$11:$B$8770,"="&amp;B2744))/COUNTIFS($A$11:$A$8770,"="&amp;A2744,$F$11:$F$8770,"=COD1"),0)</f>
        <v>0</v>
      </c>
      <c r="L2744" s="13" t="e">
        <f>(VLOOKUP(F2744,tarifas!$C$7:$D$10,2,FALSE)+tarifas!$D$21)*datos!H2744</f>
        <v>#N/A</v>
      </c>
      <c r="M2744">
        <v>0</v>
      </c>
      <c r="N2744" s="13" t="e">
        <f t="shared" si="386"/>
        <v>#N/A</v>
      </c>
      <c r="O2744">
        <f t="shared" si="387"/>
        <v>0</v>
      </c>
      <c r="P2744" s="12">
        <f t="shared" si="388"/>
        <v>192.30684350256755</v>
      </c>
      <c r="Q2744">
        <f t="shared" si="389"/>
        <v>0</v>
      </c>
      <c r="R2744">
        <f>$D$2*tarifas!$D$12/24</f>
        <v>1.4541666666666666</v>
      </c>
      <c r="S2744" t="e">
        <f>VLOOKUP(E2744&amp;" "&amp;F2744,tarifas!$A$13:$D$20,4,FALSE)*P2744</f>
        <v>#N/A</v>
      </c>
      <c r="T2744">
        <f>IF(F2744="COD1",tarifas!$D$11*(SUMIFS($P$11:$P$8770,$F$11:$F$8770,"=COD1",$B$11:$B$8770,"="&amp;B2744)/COUNTIFS($F$11:$F$8770,"=COD1",$B$11:$B$8770,"="&amp;B2744))/COUNTIFS($A$11:$A$8770,"="&amp;A2744,$F$11:$F$8770,"=COD1"),0)</f>
        <v>0</v>
      </c>
      <c r="U2744" t="e">
        <f>(VLOOKUP(F2744,tarifas!$C$7:$D$10,2,FALSE)+tarifas!$D$21)*datos!P2744</f>
        <v>#N/A</v>
      </c>
      <c r="V2744" t="e">
        <f t="shared" si="390"/>
        <v>#N/A</v>
      </c>
      <c r="W2744">
        <f t="shared" si="391"/>
        <v>0</v>
      </c>
    </row>
    <row r="2745" spans="1:23" x14ac:dyDescent="0.25">
      <c r="A2745">
        <f t="shared" si="384"/>
        <v>113</v>
      </c>
      <c r="B2745">
        <f t="shared" si="385"/>
        <v>4</v>
      </c>
      <c r="C2745" s="1">
        <f t="shared" si="392"/>
        <v>41753.916666660036</v>
      </c>
      <c r="D2745" s="7">
        <v>0</v>
      </c>
      <c r="E2745" s="7"/>
      <c r="G2745">
        <v>18</v>
      </c>
      <c r="H2745" s="12">
        <v>193.18025151939059</v>
      </c>
      <c r="I2745" s="13">
        <f>$D$2*tarifas!$D$12/24</f>
        <v>1.4541666666666666</v>
      </c>
      <c r="J2745" s="13" t="e">
        <f>VLOOKUP(E2745&amp;" "&amp;F2745,tarifas!$A$13:$D$20,4,FALSE)*H2745</f>
        <v>#N/A</v>
      </c>
      <c r="K2745" s="13">
        <f>IF(F2745="COD1",tarifas!$D$11*(SUMIFS($H$11:$H$8770,$F$11:$F$8770,"=COD1",$B$11:$B$8770,"="&amp;B2745)/COUNTIFS($F$11:$F$8770,"=COD1",$B$11:$B$8770,"="&amp;B2745))/COUNTIFS($A$11:$A$8770,"="&amp;A2745,$F$11:$F$8770,"=COD1"),0)</f>
        <v>0</v>
      </c>
      <c r="L2745" s="13" t="e">
        <f>(VLOOKUP(F2745,tarifas!$C$7:$D$10,2,FALSE)+tarifas!$D$21)*datos!H2745</f>
        <v>#N/A</v>
      </c>
      <c r="M2745">
        <v>0</v>
      </c>
      <c r="N2745" s="13" t="e">
        <f t="shared" si="386"/>
        <v>#N/A</v>
      </c>
      <c r="O2745">
        <f t="shared" si="387"/>
        <v>0</v>
      </c>
      <c r="P2745" s="12">
        <f t="shared" si="388"/>
        <v>193.18025151939059</v>
      </c>
      <c r="Q2745">
        <f t="shared" si="389"/>
        <v>0</v>
      </c>
      <c r="R2745">
        <f>$D$2*tarifas!$D$12/24</f>
        <v>1.4541666666666666</v>
      </c>
      <c r="S2745" t="e">
        <f>VLOOKUP(E2745&amp;" "&amp;F2745,tarifas!$A$13:$D$20,4,FALSE)*P2745</f>
        <v>#N/A</v>
      </c>
      <c r="T2745">
        <f>IF(F2745="COD1",tarifas!$D$11*(SUMIFS($P$11:$P$8770,$F$11:$F$8770,"=COD1",$B$11:$B$8770,"="&amp;B2745)/COUNTIFS($F$11:$F$8770,"=COD1",$B$11:$B$8770,"="&amp;B2745))/COUNTIFS($A$11:$A$8770,"="&amp;A2745,$F$11:$F$8770,"=COD1"),0)</f>
        <v>0</v>
      </c>
      <c r="U2745" t="e">
        <f>(VLOOKUP(F2745,tarifas!$C$7:$D$10,2,FALSE)+tarifas!$D$21)*datos!P2745</f>
        <v>#N/A</v>
      </c>
      <c r="V2745" t="e">
        <f t="shared" si="390"/>
        <v>#N/A</v>
      </c>
      <c r="W2745">
        <f t="shared" si="391"/>
        <v>0</v>
      </c>
    </row>
    <row r="2746" spans="1:23" x14ac:dyDescent="0.25">
      <c r="A2746">
        <f t="shared" si="384"/>
        <v>113</v>
      </c>
      <c r="B2746">
        <f t="shared" si="385"/>
        <v>4</v>
      </c>
      <c r="C2746" s="1">
        <f t="shared" si="392"/>
        <v>41753.9583333267</v>
      </c>
      <c r="D2746" s="7">
        <v>0</v>
      </c>
      <c r="E2746" s="7"/>
      <c r="G2746">
        <v>13.9</v>
      </c>
      <c r="H2746" s="12">
        <v>176.32356715578342</v>
      </c>
      <c r="I2746" s="13">
        <f>$D$2*tarifas!$D$12/24</f>
        <v>1.4541666666666666</v>
      </c>
      <c r="J2746" s="13" t="e">
        <f>VLOOKUP(E2746&amp;" "&amp;F2746,tarifas!$A$13:$D$20,4,FALSE)*H2746</f>
        <v>#N/A</v>
      </c>
      <c r="K2746" s="13">
        <f>IF(F2746="COD1",tarifas!$D$11*(SUMIFS($H$11:$H$8770,$F$11:$F$8770,"=COD1",$B$11:$B$8770,"="&amp;B2746)/COUNTIFS($F$11:$F$8770,"=COD1",$B$11:$B$8770,"="&amp;B2746))/COUNTIFS($A$11:$A$8770,"="&amp;A2746,$F$11:$F$8770,"=COD1"),0)</f>
        <v>0</v>
      </c>
      <c r="L2746" s="13" t="e">
        <f>(VLOOKUP(F2746,tarifas!$C$7:$D$10,2,FALSE)+tarifas!$D$21)*datos!H2746</f>
        <v>#N/A</v>
      </c>
      <c r="M2746">
        <v>0</v>
      </c>
      <c r="N2746" s="13" t="e">
        <f t="shared" si="386"/>
        <v>#N/A</v>
      </c>
      <c r="O2746">
        <f t="shared" si="387"/>
        <v>0</v>
      </c>
      <c r="P2746" s="12">
        <f t="shared" si="388"/>
        <v>176.32356715578342</v>
      </c>
      <c r="Q2746">
        <f t="shared" si="389"/>
        <v>0</v>
      </c>
      <c r="R2746">
        <f>$D$2*tarifas!$D$12/24</f>
        <v>1.4541666666666666</v>
      </c>
      <c r="S2746" t="e">
        <f>VLOOKUP(E2746&amp;" "&amp;F2746,tarifas!$A$13:$D$20,4,FALSE)*P2746</f>
        <v>#N/A</v>
      </c>
      <c r="T2746">
        <f>IF(F2746="COD1",tarifas!$D$11*(SUMIFS($P$11:$P$8770,$F$11:$F$8770,"=COD1",$B$11:$B$8770,"="&amp;B2746)/COUNTIFS($F$11:$F$8770,"=COD1",$B$11:$B$8770,"="&amp;B2746))/COUNTIFS($A$11:$A$8770,"="&amp;A2746,$F$11:$F$8770,"=COD1"),0)</f>
        <v>0</v>
      </c>
      <c r="U2746" t="e">
        <f>(VLOOKUP(F2746,tarifas!$C$7:$D$10,2,FALSE)+tarifas!$D$21)*datos!P2746</f>
        <v>#N/A</v>
      </c>
      <c r="V2746" t="e">
        <f t="shared" si="390"/>
        <v>#N/A</v>
      </c>
      <c r="W2746">
        <f t="shared" si="391"/>
        <v>0</v>
      </c>
    </row>
    <row r="2747" spans="1:23" x14ac:dyDescent="0.25">
      <c r="A2747">
        <f t="shared" si="384"/>
        <v>114</v>
      </c>
      <c r="B2747">
        <f t="shared" si="385"/>
        <v>4</v>
      </c>
      <c r="C2747" s="1">
        <f t="shared" si="392"/>
        <v>41753.999999993364</v>
      </c>
      <c r="D2747" s="7">
        <v>0</v>
      </c>
      <c r="E2747" s="7"/>
      <c r="G2747">
        <v>8.25</v>
      </c>
      <c r="H2747" s="12">
        <v>174.3576319338195</v>
      </c>
      <c r="I2747" s="13">
        <f>$D$2*tarifas!$D$12/24</f>
        <v>1.4541666666666666</v>
      </c>
      <c r="J2747" s="13" t="e">
        <f>VLOOKUP(E2747&amp;" "&amp;F2747,tarifas!$A$13:$D$20,4,FALSE)*H2747</f>
        <v>#N/A</v>
      </c>
      <c r="K2747" s="13">
        <f>IF(F2747="COD1",tarifas!$D$11*(SUMIFS($H$11:$H$8770,$F$11:$F$8770,"=COD1",$B$11:$B$8770,"="&amp;B2747)/COUNTIFS($F$11:$F$8770,"=COD1",$B$11:$B$8770,"="&amp;B2747))/COUNTIFS($A$11:$A$8770,"="&amp;A2747,$F$11:$F$8770,"=COD1"),0)</f>
        <v>0</v>
      </c>
      <c r="L2747" s="13" t="e">
        <f>(VLOOKUP(F2747,tarifas!$C$7:$D$10,2,FALSE)+tarifas!$D$21)*datos!H2747</f>
        <v>#N/A</v>
      </c>
      <c r="M2747">
        <v>0</v>
      </c>
      <c r="N2747" s="13" t="e">
        <f t="shared" si="386"/>
        <v>#N/A</v>
      </c>
      <c r="O2747">
        <f t="shared" si="387"/>
        <v>0</v>
      </c>
      <c r="P2747" s="12">
        <f t="shared" si="388"/>
        <v>174.3576319338195</v>
      </c>
      <c r="Q2747">
        <f t="shared" si="389"/>
        <v>0</v>
      </c>
      <c r="R2747">
        <f>$D$2*tarifas!$D$12/24</f>
        <v>1.4541666666666666</v>
      </c>
      <c r="S2747" t="e">
        <f>VLOOKUP(E2747&amp;" "&amp;F2747,tarifas!$A$13:$D$20,4,FALSE)*P2747</f>
        <v>#N/A</v>
      </c>
      <c r="T2747">
        <f>IF(F2747="COD1",tarifas!$D$11*(SUMIFS($P$11:$P$8770,$F$11:$F$8770,"=COD1",$B$11:$B$8770,"="&amp;B2747)/COUNTIFS($F$11:$F$8770,"=COD1",$B$11:$B$8770,"="&amp;B2747))/COUNTIFS($A$11:$A$8770,"="&amp;A2747,$F$11:$F$8770,"=COD1"),0)</f>
        <v>0</v>
      </c>
      <c r="U2747" t="e">
        <f>(VLOOKUP(F2747,tarifas!$C$7:$D$10,2,FALSE)+tarifas!$D$21)*datos!P2747</f>
        <v>#N/A</v>
      </c>
      <c r="V2747" t="e">
        <f t="shared" si="390"/>
        <v>#N/A</v>
      </c>
      <c r="W2747">
        <f t="shared" si="391"/>
        <v>0</v>
      </c>
    </row>
    <row r="2748" spans="1:23" x14ac:dyDescent="0.25">
      <c r="A2748">
        <f t="shared" si="384"/>
        <v>114</v>
      </c>
      <c r="B2748">
        <f t="shared" si="385"/>
        <v>4</v>
      </c>
      <c r="C2748" s="1">
        <f t="shared" si="392"/>
        <v>41754.041666660029</v>
      </c>
      <c r="D2748" s="7">
        <v>0</v>
      </c>
      <c r="E2748" s="7"/>
      <c r="G2748">
        <v>6.69</v>
      </c>
      <c r="H2748" s="12">
        <v>173.50471310914722</v>
      </c>
      <c r="I2748" s="13">
        <f>$D$2*tarifas!$D$12/24</f>
        <v>1.4541666666666666</v>
      </c>
      <c r="J2748" s="13" t="e">
        <f>VLOOKUP(E2748&amp;" "&amp;F2748,tarifas!$A$13:$D$20,4,FALSE)*H2748</f>
        <v>#N/A</v>
      </c>
      <c r="K2748" s="13">
        <f>IF(F2748="COD1",tarifas!$D$11*(SUMIFS($H$11:$H$8770,$F$11:$F$8770,"=COD1",$B$11:$B$8770,"="&amp;B2748)/COUNTIFS($F$11:$F$8770,"=COD1",$B$11:$B$8770,"="&amp;B2748))/COUNTIFS($A$11:$A$8770,"="&amp;A2748,$F$11:$F$8770,"=COD1"),0)</f>
        <v>0</v>
      </c>
      <c r="L2748" s="13" t="e">
        <f>(VLOOKUP(F2748,tarifas!$C$7:$D$10,2,FALSE)+tarifas!$D$21)*datos!H2748</f>
        <v>#N/A</v>
      </c>
      <c r="M2748">
        <v>0</v>
      </c>
      <c r="N2748" s="13" t="e">
        <f t="shared" si="386"/>
        <v>#N/A</v>
      </c>
      <c r="O2748">
        <f t="shared" si="387"/>
        <v>0</v>
      </c>
      <c r="P2748" s="12">
        <f t="shared" si="388"/>
        <v>173.50471310914722</v>
      </c>
      <c r="Q2748">
        <f t="shared" si="389"/>
        <v>0</v>
      </c>
      <c r="R2748">
        <f>$D$2*tarifas!$D$12/24</f>
        <v>1.4541666666666666</v>
      </c>
      <c r="S2748" t="e">
        <f>VLOOKUP(E2748&amp;" "&amp;F2748,tarifas!$A$13:$D$20,4,FALSE)*P2748</f>
        <v>#N/A</v>
      </c>
      <c r="T2748">
        <f>IF(F2748="COD1",tarifas!$D$11*(SUMIFS($P$11:$P$8770,$F$11:$F$8770,"=COD1",$B$11:$B$8770,"="&amp;B2748)/COUNTIFS($F$11:$F$8770,"=COD1",$B$11:$B$8770,"="&amp;B2748))/COUNTIFS($A$11:$A$8770,"="&amp;A2748,$F$11:$F$8770,"=COD1"),0)</f>
        <v>0</v>
      </c>
      <c r="U2748" t="e">
        <f>(VLOOKUP(F2748,tarifas!$C$7:$D$10,2,FALSE)+tarifas!$D$21)*datos!P2748</f>
        <v>#N/A</v>
      </c>
      <c r="V2748" t="e">
        <f t="shared" si="390"/>
        <v>#N/A</v>
      </c>
      <c r="W2748">
        <f t="shared" si="391"/>
        <v>0</v>
      </c>
    </row>
    <row r="2749" spans="1:23" x14ac:dyDescent="0.25">
      <c r="A2749">
        <f t="shared" si="384"/>
        <v>114</v>
      </c>
      <c r="B2749">
        <f t="shared" si="385"/>
        <v>4</v>
      </c>
      <c r="C2749" s="1">
        <f t="shared" si="392"/>
        <v>41754.083333326693</v>
      </c>
      <c r="D2749" s="7">
        <v>0</v>
      </c>
      <c r="E2749" s="7"/>
      <c r="G2749">
        <v>6</v>
      </c>
      <c r="H2749" s="12">
        <v>171.10715153380352</v>
      </c>
      <c r="I2749" s="13">
        <f>$D$2*tarifas!$D$12/24</f>
        <v>1.4541666666666666</v>
      </c>
      <c r="J2749" s="13" t="e">
        <f>VLOOKUP(E2749&amp;" "&amp;F2749,tarifas!$A$13:$D$20,4,FALSE)*H2749</f>
        <v>#N/A</v>
      </c>
      <c r="K2749" s="13">
        <f>IF(F2749="COD1",tarifas!$D$11*(SUMIFS($H$11:$H$8770,$F$11:$F$8770,"=COD1",$B$11:$B$8770,"="&amp;B2749)/COUNTIFS($F$11:$F$8770,"=COD1",$B$11:$B$8770,"="&amp;B2749))/COUNTIFS($A$11:$A$8770,"="&amp;A2749,$F$11:$F$8770,"=COD1"),0)</f>
        <v>0</v>
      </c>
      <c r="L2749" s="13" t="e">
        <f>(VLOOKUP(F2749,tarifas!$C$7:$D$10,2,FALSE)+tarifas!$D$21)*datos!H2749</f>
        <v>#N/A</v>
      </c>
      <c r="M2749">
        <v>0</v>
      </c>
      <c r="N2749" s="13" t="e">
        <f t="shared" si="386"/>
        <v>#N/A</v>
      </c>
      <c r="O2749">
        <f t="shared" si="387"/>
        <v>0</v>
      </c>
      <c r="P2749" s="12">
        <f t="shared" si="388"/>
        <v>171.10715153380352</v>
      </c>
      <c r="Q2749">
        <f t="shared" si="389"/>
        <v>0</v>
      </c>
      <c r="R2749">
        <f>$D$2*tarifas!$D$12/24</f>
        <v>1.4541666666666666</v>
      </c>
      <c r="S2749" t="e">
        <f>VLOOKUP(E2749&amp;" "&amp;F2749,tarifas!$A$13:$D$20,4,FALSE)*P2749</f>
        <v>#N/A</v>
      </c>
      <c r="T2749">
        <f>IF(F2749="COD1",tarifas!$D$11*(SUMIFS($P$11:$P$8770,$F$11:$F$8770,"=COD1",$B$11:$B$8770,"="&amp;B2749)/COUNTIFS($F$11:$F$8770,"=COD1",$B$11:$B$8770,"="&amp;B2749))/COUNTIFS($A$11:$A$8770,"="&amp;A2749,$F$11:$F$8770,"=COD1"),0)</f>
        <v>0</v>
      </c>
      <c r="U2749" t="e">
        <f>(VLOOKUP(F2749,tarifas!$C$7:$D$10,2,FALSE)+tarifas!$D$21)*datos!P2749</f>
        <v>#N/A</v>
      </c>
      <c r="V2749" t="e">
        <f t="shared" si="390"/>
        <v>#N/A</v>
      </c>
      <c r="W2749">
        <f t="shared" si="391"/>
        <v>0</v>
      </c>
    </row>
    <row r="2750" spans="1:23" x14ac:dyDescent="0.25">
      <c r="A2750">
        <f t="shared" si="384"/>
        <v>114</v>
      </c>
      <c r="B2750">
        <f t="shared" si="385"/>
        <v>4</v>
      </c>
      <c r="C2750" s="1">
        <f t="shared" si="392"/>
        <v>41754.124999993357</v>
      </c>
      <c r="D2750" s="7">
        <v>0</v>
      </c>
      <c r="E2750" s="7"/>
      <c r="G2750">
        <v>6</v>
      </c>
      <c r="H2750" s="12">
        <v>170.55874063781863</v>
      </c>
      <c r="I2750" s="13">
        <f>$D$2*tarifas!$D$12/24</f>
        <v>1.4541666666666666</v>
      </c>
      <c r="J2750" s="13" t="e">
        <f>VLOOKUP(E2750&amp;" "&amp;F2750,tarifas!$A$13:$D$20,4,FALSE)*H2750</f>
        <v>#N/A</v>
      </c>
      <c r="K2750" s="13">
        <f>IF(F2750="COD1",tarifas!$D$11*(SUMIFS($H$11:$H$8770,$F$11:$F$8770,"=COD1",$B$11:$B$8770,"="&amp;B2750)/COUNTIFS($F$11:$F$8770,"=COD1",$B$11:$B$8770,"="&amp;B2750))/COUNTIFS($A$11:$A$8770,"="&amp;A2750,$F$11:$F$8770,"=COD1"),0)</f>
        <v>0</v>
      </c>
      <c r="L2750" s="13" t="e">
        <f>(VLOOKUP(F2750,tarifas!$C$7:$D$10,2,FALSE)+tarifas!$D$21)*datos!H2750</f>
        <v>#N/A</v>
      </c>
      <c r="M2750">
        <v>0</v>
      </c>
      <c r="N2750" s="13" t="e">
        <f t="shared" si="386"/>
        <v>#N/A</v>
      </c>
      <c r="O2750">
        <f t="shared" si="387"/>
        <v>0</v>
      </c>
      <c r="P2750" s="12">
        <f t="shared" si="388"/>
        <v>170.55874063781863</v>
      </c>
      <c r="Q2750">
        <f t="shared" si="389"/>
        <v>0</v>
      </c>
      <c r="R2750">
        <f>$D$2*tarifas!$D$12/24</f>
        <v>1.4541666666666666</v>
      </c>
      <c r="S2750" t="e">
        <f>VLOOKUP(E2750&amp;" "&amp;F2750,tarifas!$A$13:$D$20,4,FALSE)*P2750</f>
        <v>#N/A</v>
      </c>
      <c r="T2750">
        <f>IF(F2750="COD1",tarifas!$D$11*(SUMIFS($P$11:$P$8770,$F$11:$F$8770,"=COD1",$B$11:$B$8770,"="&amp;B2750)/COUNTIFS($F$11:$F$8770,"=COD1",$B$11:$B$8770,"="&amp;B2750))/COUNTIFS($A$11:$A$8770,"="&amp;A2750,$F$11:$F$8770,"=COD1"),0)</f>
        <v>0</v>
      </c>
      <c r="U2750" t="e">
        <f>(VLOOKUP(F2750,tarifas!$C$7:$D$10,2,FALSE)+tarifas!$D$21)*datos!P2750</f>
        <v>#N/A</v>
      </c>
      <c r="V2750" t="e">
        <f t="shared" si="390"/>
        <v>#N/A</v>
      </c>
      <c r="W2750">
        <f t="shared" si="391"/>
        <v>0</v>
      </c>
    </row>
    <row r="2751" spans="1:23" x14ac:dyDescent="0.25">
      <c r="A2751">
        <f t="shared" si="384"/>
        <v>114</v>
      </c>
      <c r="B2751">
        <f t="shared" si="385"/>
        <v>4</v>
      </c>
      <c r="C2751" s="1">
        <f t="shared" si="392"/>
        <v>41754.166666660021</v>
      </c>
      <c r="D2751" s="7">
        <v>0</v>
      </c>
      <c r="E2751" s="7"/>
      <c r="G2751">
        <v>6</v>
      </c>
      <c r="H2751" s="12">
        <v>169.758647051933</v>
      </c>
      <c r="I2751" s="13">
        <f>$D$2*tarifas!$D$12/24</f>
        <v>1.4541666666666666</v>
      </c>
      <c r="J2751" s="13" t="e">
        <f>VLOOKUP(E2751&amp;" "&amp;F2751,tarifas!$A$13:$D$20,4,FALSE)*H2751</f>
        <v>#N/A</v>
      </c>
      <c r="K2751" s="13">
        <f>IF(F2751="COD1",tarifas!$D$11*(SUMIFS($H$11:$H$8770,$F$11:$F$8770,"=COD1",$B$11:$B$8770,"="&amp;B2751)/COUNTIFS($F$11:$F$8770,"=COD1",$B$11:$B$8770,"="&amp;B2751))/COUNTIFS($A$11:$A$8770,"="&amp;A2751,$F$11:$F$8770,"=COD1"),0)</f>
        <v>0</v>
      </c>
      <c r="L2751" s="13" t="e">
        <f>(VLOOKUP(F2751,tarifas!$C$7:$D$10,2,FALSE)+tarifas!$D$21)*datos!H2751</f>
        <v>#N/A</v>
      </c>
      <c r="M2751">
        <v>0</v>
      </c>
      <c r="N2751" s="13" t="e">
        <f t="shared" si="386"/>
        <v>#N/A</v>
      </c>
      <c r="O2751">
        <f t="shared" si="387"/>
        <v>0</v>
      </c>
      <c r="P2751" s="12">
        <f t="shared" si="388"/>
        <v>169.758647051933</v>
      </c>
      <c r="Q2751">
        <f t="shared" si="389"/>
        <v>0</v>
      </c>
      <c r="R2751">
        <f>$D$2*tarifas!$D$12/24</f>
        <v>1.4541666666666666</v>
      </c>
      <c r="S2751" t="e">
        <f>VLOOKUP(E2751&amp;" "&amp;F2751,tarifas!$A$13:$D$20,4,FALSE)*P2751</f>
        <v>#N/A</v>
      </c>
      <c r="T2751">
        <f>IF(F2751="COD1",tarifas!$D$11*(SUMIFS($P$11:$P$8770,$F$11:$F$8770,"=COD1",$B$11:$B$8770,"="&amp;B2751)/COUNTIFS($F$11:$F$8770,"=COD1",$B$11:$B$8770,"="&amp;B2751))/COUNTIFS($A$11:$A$8770,"="&amp;A2751,$F$11:$F$8770,"=COD1"),0)</f>
        <v>0</v>
      </c>
      <c r="U2751" t="e">
        <f>(VLOOKUP(F2751,tarifas!$C$7:$D$10,2,FALSE)+tarifas!$D$21)*datos!P2751</f>
        <v>#N/A</v>
      </c>
      <c r="V2751" t="e">
        <f t="shared" si="390"/>
        <v>#N/A</v>
      </c>
      <c r="W2751">
        <f t="shared" si="391"/>
        <v>0</v>
      </c>
    </row>
    <row r="2752" spans="1:23" x14ac:dyDescent="0.25">
      <c r="A2752">
        <f t="shared" si="384"/>
        <v>114</v>
      </c>
      <c r="B2752">
        <f t="shared" si="385"/>
        <v>4</v>
      </c>
      <c r="C2752" s="1">
        <f t="shared" si="392"/>
        <v>41754.208333326686</v>
      </c>
      <c r="D2752" s="7">
        <v>0</v>
      </c>
      <c r="E2752" s="7"/>
      <c r="G2752">
        <v>9.69</v>
      </c>
      <c r="H2752" s="12">
        <v>168.16499980437661</v>
      </c>
      <c r="I2752" s="13">
        <f>$D$2*tarifas!$D$12/24</f>
        <v>1.4541666666666666</v>
      </c>
      <c r="J2752" s="13" t="e">
        <f>VLOOKUP(E2752&amp;" "&amp;F2752,tarifas!$A$13:$D$20,4,FALSE)*H2752</f>
        <v>#N/A</v>
      </c>
      <c r="K2752" s="13">
        <f>IF(F2752="COD1",tarifas!$D$11*(SUMIFS($H$11:$H$8770,$F$11:$F$8770,"=COD1",$B$11:$B$8770,"="&amp;B2752)/COUNTIFS($F$11:$F$8770,"=COD1",$B$11:$B$8770,"="&amp;B2752))/COUNTIFS($A$11:$A$8770,"="&amp;A2752,$F$11:$F$8770,"=COD1"),0)</f>
        <v>0</v>
      </c>
      <c r="L2752" s="13" t="e">
        <f>(VLOOKUP(F2752,tarifas!$C$7:$D$10,2,FALSE)+tarifas!$D$21)*datos!H2752</f>
        <v>#N/A</v>
      </c>
      <c r="M2752">
        <v>1.1632499999999999</v>
      </c>
      <c r="N2752" s="13" t="e">
        <f t="shared" si="386"/>
        <v>#N/A</v>
      </c>
      <c r="O2752">
        <f t="shared" si="387"/>
        <v>1.1632499999999999</v>
      </c>
      <c r="P2752" s="12">
        <f t="shared" si="388"/>
        <v>167.0017498043766</v>
      </c>
      <c r="Q2752">
        <f t="shared" si="389"/>
        <v>0</v>
      </c>
      <c r="R2752">
        <f>$D$2*tarifas!$D$12/24</f>
        <v>1.4541666666666666</v>
      </c>
      <c r="S2752" t="e">
        <f>VLOOKUP(E2752&amp;" "&amp;F2752,tarifas!$A$13:$D$20,4,FALSE)*P2752</f>
        <v>#N/A</v>
      </c>
      <c r="T2752">
        <f>IF(F2752="COD1",tarifas!$D$11*(SUMIFS($P$11:$P$8770,$F$11:$F$8770,"=COD1",$B$11:$B$8770,"="&amp;B2752)/COUNTIFS($F$11:$F$8770,"=COD1",$B$11:$B$8770,"="&amp;B2752))/COUNTIFS($A$11:$A$8770,"="&amp;A2752,$F$11:$F$8770,"=COD1"),0)</f>
        <v>0</v>
      </c>
      <c r="U2752" t="e">
        <f>(VLOOKUP(F2752,tarifas!$C$7:$D$10,2,FALSE)+tarifas!$D$21)*datos!P2752</f>
        <v>#N/A</v>
      </c>
      <c r="V2752" t="e">
        <f t="shared" si="390"/>
        <v>#N/A</v>
      </c>
      <c r="W2752">
        <f t="shared" si="391"/>
        <v>0</v>
      </c>
    </row>
    <row r="2753" spans="1:23" x14ac:dyDescent="0.25">
      <c r="A2753">
        <f t="shared" si="384"/>
        <v>114</v>
      </c>
      <c r="B2753">
        <f t="shared" si="385"/>
        <v>4</v>
      </c>
      <c r="C2753" s="1">
        <f t="shared" si="392"/>
        <v>41754.24999999335</v>
      </c>
      <c r="D2753" s="7">
        <v>0</v>
      </c>
      <c r="E2753" s="7"/>
      <c r="G2753">
        <v>14.9</v>
      </c>
      <c r="H2753" s="12">
        <v>151.85562154772484</v>
      </c>
      <c r="I2753" s="13">
        <f>$D$2*tarifas!$D$12/24</f>
        <v>1.4541666666666666</v>
      </c>
      <c r="J2753" s="13" t="e">
        <f>VLOOKUP(E2753&amp;" "&amp;F2753,tarifas!$A$13:$D$20,4,FALSE)*H2753</f>
        <v>#N/A</v>
      </c>
      <c r="K2753" s="13">
        <f>IF(F2753="COD1",tarifas!$D$11*(SUMIFS($H$11:$H$8770,$F$11:$F$8770,"=COD1",$B$11:$B$8770,"="&amp;B2753)/COUNTIFS($F$11:$F$8770,"=COD1",$B$11:$B$8770,"="&amp;B2753))/COUNTIFS($A$11:$A$8770,"="&amp;A2753,$F$11:$F$8770,"=COD1"),0)</f>
        <v>0</v>
      </c>
      <c r="L2753" s="13" t="e">
        <f>(VLOOKUP(F2753,tarifas!$C$7:$D$10,2,FALSE)+tarifas!$D$21)*datos!H2753</f>
        <v>#N/A</v>
      </c>
      <c r="M2753">
        <v>49.015529999999998</v>
      </c>
      <c r="N2753" s="13" t="e">
        <f t="shared" si="386"/>
        <v>#N/A</v>
      </c>
      <c r="O2753">
        <f t="shared" si="387"/>
        <v>49.015529999999998</v>
      </c>
      <c r="P2753" s="12">
        <f t="shared" si="388"/>
        <v>102.84009154772484</v>
      </c>
      <c r="Q2753">
        <f t="shared" si="389"/>
        <v>0</v>
      </c>
      <c r="R2753">
        <f>$D$2*tarifas!$D$12/24</f>
        <v>1.4541666666666666</v>
      </c>
      <c r="S2753" t="e">
        <f>VLOOKUP(E2753&amp;" "&amp;F2753,tarifas!$A$13:$D$20,4,FALSE)*P2753</f>
        <v>#N/A</v>
      </c>
      <c r="T2753">
        <f>IF(F2753="COD1",tarifas!$D$11*(SUMIFS($P$11:$P$8770,$F$11:$F$8770,"=COD1",$B$11:$B$8770,"="&amp;B2753)/COUNTIFS($F$11:$F$8770,"=COD1",$B$11:$B$8770,"="&amp;B2753))/COUNTIFS($A$11:$A$8770,"="&amp;A2753,$F$11:$F$8770,"=COD1"),0)</f>
        <v>0</v>
      </c>
      <c r="U2753" t="e">
        <f>(VLOOKUP(F2753,tarifas!$C$7:$D$10,2,FALSE)+tarifas!$D$21)*datos!P2753</f>
        <v>#N/A</v>
      </c>
      <c r="V2753" t="e">
        <f t="shared" si="390"/>
        <v>#N/A</v>
      </c>
      <c r="W2753">
        <f t="shared" si="391"/>
        <v>0</v>
      </c>
    </row>
    <row r="2754" spans="1:23" x14ac:dyDescent="0.25">
      <c r="A2754">
        <f t="shared" si="384"/>
        <v>114</v>
      </c>
      <c r="B2754">
        <f t="shared" si="385"/>
        <v>4</v>
      </c>
      <c r="C2754" s="1">
        <f t="shared" si="392"/>
        <v>41754.291666660014</v>
      </c>
      <c r="D2754" s="7">
        <v>0.77272727272727282</v>
      </c>
      <c r="E2754" s="7"/>
      <c r="G2754">
        <v>20</v>
      </c>
      <c r="H2754" s="12">
        <v>150.9361469682475</v>
      </c>
      <c r="I2754" s="13">
        <f>$D$2*tarifas!$D$12/24</f>
        <v>1.4541666666666666</v>
      </c>
      <c r="J2754" s="13" t="e">
        <f>VLOOKUP(E2754&amp;" "&amp;F2754,tarifas!$A$13:$D$20,4,FALSE)*H2754</f>
        <v>#N/A</v>
      </c>
      <c r="K2754" s="13">
        <f>IF(F2754="COD1",tarifas!$D$11*(SUMIFS($H$11:$H$8770,$F$11:$F$8770,"=COD1",$B$11:$B$8770,"="&amp;B2754)/COUNTIFS($F$11:$F$8770,"=COD1",$B$11:$B$8770,"="&amp;B2754))/COUNTIFS($A$11:$A$8770,"="&amp;A2754,$F$11:$F$8770,"=COD1"),0)</f>
        <v>0</v>
      </c>
      <c r="L2754" s="13" t="e">
        <f>(VLOOKUP(F2754,tarifas!$C$7:$D$10,2,FALSE)+tarifas!$D$21)*datos!H2754</f>
        <v>#N/A</v>
      </c>
      <c r="M2754">
        <v>147.31023000000002</v>
      </c>
      <c r="N2754" s="13" t="e">
        <f t="shared" si="386"/>
        <v>#N/A</v>
      </c>
      <c r="O2754">
        <f t="shared" si="387"/>
        <v>147.31023000000002</v>
      </c>
      <c r="P2754" s="12">
        <f t="shared" si="388"/>
        <v>3.6259169682474806</v>
      </c>
      <c r="Q2754">
        <f t="shared" si="389"/>
        <v>0</v>
      </c>
      <c r="R2754">
        <f>$D$2*tarifas!$D$12/24</f>
        <v>1.4541666666666666</v>
      </c>
      <c r="S2754" t="e">
        <f>VLOOKUP(E2754&amp;" "&amp;F2754,tarifas!$A$13:$D$20,4,FALSE)*P2754</f>
        <v>#N/A</v>
      </c>
      <c r="T2754">
        <f>IF(F2754="COD1",tarifas!$D$11*(SUMIFS($P$11:$P$8770,$F$11:$F$8770,"=COD1",$B$11:$B$8770,"="&amp;B2754)/COUNTIFS($F$11:$F$8770,"=COD1",$B$11:$B$8770,"="&amp;B2754))/COUNTIFS($A$11:$A$8770,"="&amp;A2754,$F$11:$F$8770,"=COD1"),0)</f>
        <v>0</v>
      </c>
      <c r="U2754" t="e">
        <f>(VLOOKUP(F2754,tarifas!$C$7:$D$10,2,FALSE)+tarifas!$D$21)*datos!P2754</f>
        <v>#N/A</v>
      </c>
      <c r="V2754" t="e">
        <f t="shared" si="390"/>
        <v>#N/A</v>
      </c>
      <c r="W2754">
        <f t="shared" si="391"/>
        <v>0</v>
      </c>
    </row>
    <row r="2755" spans="1:23" x14ac:dyDescent="0.25">
      <c r="A2755">
        <f t="shared" si="384"/>
        <v>114</v>
      </c>
      <c r="B2755">
        <f t="shared" si="385"/>
        <v>4</v>
      </c>
      <c r="C2755" s="1">
        <f t="shared" si="392"/>
        <v>41754.333333326678</v>
      </c>
      <c r="D2755" s="7">
        <v>6.1818181818181825</v>
      </c>
      <c r="E2755" s="7"/>
      <c r="G2755">
        <v>20</v>
      </c>
      <c r="H2755" s="12">
        <v>154.40198828932088</v>
      </c>
      <c r="I2755" s="13">
        <f>$D$2*tarifas!$D$12/24</f>
        <v>1.4541666666666666</v>
      </c>
      <c r="J2755" s="13" t="e">
        <f>VLOOKUP(E2755&amp;" "&amp;F2755,tarifas!$A$13:$D$20,4,FALSE)*H2755</f>
        <v>#N/A</v>
      </c>
      <c r="K2755" s="13">
        <f>IF(F2755="COD1",tarifas!$D$11*(SUMIFS($H$11:$H$8770,$F$11:$F$8770,"=COD1",$B$11:$B$8770,"="&amp;B2755)/COUNTIFS($F$11:$F$8770,"=COD1",$B$11:$B$8770,"="&amp;B2755))/COUNTIFS($A$11:$A$8770,"="&amp;A2755,$F$11:$F$8770,"=COD1"),0)</f>
        <v>0</v>
      </c>
      <c r="L2755" s="13" t="e">
        <f>(VLOOKUP(F2755,tarifas!$C$7:$D$10,2,FALSE)+tarifas!$D$21)*datos!H2755</f>
        <v>#N/A</v>
      </c>
      <c r="M2755">
        <v>247.99811</v>
      </c>
      <c r="N2755" s="13" t="e">
        <f t="shared" si="386"/>
        <v>#N/A</v>
      </c>
      <c r="O2755">
        <f t="shared" si="387"/>
        <v>154.40198828932088</v>
      </c>
      <c r="P2755" s="12">
        <f t="shared" si="388"/>
        <v>0</v>
      </c>
      <c r="Q2755">
        <f t="shared" si="389"/>
        <v>93.596121710679114</v>
      </c>
      <c r="R2755">
        <f>$D$2*tarifas!$D$12/24</f>
        <v>1.4541666666666666</v>
      </c>
      <c r="S2755" t="e">
        <f>VLOOKUP(E2755&amp;" "&amp;F2755,tarifas!$A$13:$D$20,4,FALSE)*P2755</f>
        <v>#N/A</v>
      </c>
      <c r="T2755">
        <f>IF(F2755="COD1",tarifas!$D$11*(SUMIFS($P$11:$P$8770,$F$11:$F$8770,"=COD1",$B$11:$B$8770,"="&amp;B2755)/COUNTIFS($F$11:$F$8770,"=COD1",$B$11:$B$8770,"="&amp;B2755))/COUNTIFS($A$11:$A$8770,"="&amp;A2755,$F$11:$F$8770,"=COD1"),0)</f>
        <v>0</v>
      </c>
      <c r="U2755" t="e">
        <f>(VLOOKUP(F2755,tarifas!$C$7:$D$10,2,FALSE)+tarifas!$D$21)*datos!P2755</f>
        <v>#N/A</v>
      </c>
      <c r="V2755" t="e">
        <f t="shared" si="390"/>
        <v>#N/A</v>
      </c>
      <c r="W2755">
        <f t="shared" si="391"/>
        <v>1.6847301907922239</v>
      </c>
    </row>
    <row r="2756" spans="1:23" x14ac:dyDescent="0.25">
      <c r="A2756">
        <f t="shared" si="384"/>
        <v>114</v>
      </c>
      <c r="B2756">
        <f t="shared" si="385"/>
        <v>4</v>
      </c>
      <c r="C2756" s="1">
        <f t="shared" si="392"/>
        <v>41754.374999993342</v>
      </c>
      <c r="D2756" s="7">
        <v>26.015151515151516</v>
      </c>
      <c r="E2756" s="7"/>
      <c r="G2756">
        <v>15.68</v>
      </c>
      <c r="H2756" s="12">
        <v>152.90704825605317</v>
      </c>
      <c r="I2756" s="13">
        <f>$D$2*tarifas!$D$12/24</f>
        <v>1.4541666666666666</v>
      </c>
      <c r="J2756" s="13" t="e">
        <f>VLOOKUP(E2756&amp;" "&amp;F2756,tarifas!$A$13:$D$20,4,FALSE)*H2756</f>
        <v>#N/A</v>
      </c>
      <c r="K2756" s="13">
        <f>IF(F2756="COD1",tarifas!$D$11*(SUMIFS($H$11:$H$8770,$F$11:$F$8770,"=COD1",$B$11:$B$8770,"="&amp;B2756)/COUNTIFS($F$11:$F$8770,"=COD1",$B$11:$B$8770,"="&amp;B2756))/COUNTIFS($A$11:$A$8770,"="&amp;A2756,$F$11:$F$8770,"=COD1"),0)</f>
        <v>0</v>
      </c>
      <c r="L2756" s="13" t="e">
        <f>(VLOOKUP(F2756,tarifas!$C$7:$D$10,2,FALSE)+tarifas!$D$21)*datos!H2756</f>
        <v>#N/A</v>
      </c>
      <c r="M2756">
        <v>137.89364</v>
      </c>
      <c r="N2756" s="13" t="e">
        <f t="shared" si="386"/>
        <v>#N/A</v>
      </c>
      <c r="O2756">
        <f t="shared" si="387"/>
        <v>137.89364</v>
      </c>
      <c r="P2756" s="12">
        <f t="shared" si="388"/>
        <v>15.013408256053168</v>
      </c>
      <c r="Q2756">
        <f t="shared" si="389"/>
        <v>0</v>
      </c>
      <c r="R2756">
        <f>$D$2*tarifas!$D$12/24</f>
        <v>1.4541666666666666</v>
      </c>
      <c r="S2756" t="e">
        <f>VLOOKUP(E2756&amp;" "&amp;F2756,tarifas!$A$13:$D$20,4,FALSE)*P2756</f>
        <v>#N/A</v>
      </c>
      <c r="T2756">
        <f>IF(F2756="COD1",tarifas!$D$11*(SUMIFS($P$11:$P$8770,$F$11:$F$8770,"=COD1",$B$11:$B$8770,"="&amp;B2756)/COUNTIFS($F$11:$F$8770,"=COD1",$B$11:$B$8770,"="&amp;B2756))/COUNTIFS($A$11:$A$8770,"="&amp;A2756,$F$11:$F$8770,"=COD1"),0)</f>
        <v>0</v>
      </c>
      <c r="U2756" t="e">
        <f>(VLOOKUP(F2756,tarifas!$C$7:$D$10,2,FALSE)+tarifas!$D$21)*datos!P2756</f>
        <v>#N/A</v>
      </c>
      <c r="V2756" t="e">
        <f t="shared" si="390"/>
        <v>#N/A</v>
      </c>
      <c r="W2756">
        <f t="shared" si="391"/>
        <v>0</v>
      </c>
    </row>
    <row r="2757" spans="1:23" x14ac:dyDescent="0.25">
      <c r="A2757">
        <f t="shared" si="384"/>
        <v>114</v>
      </c>
      <c r="B2757">
        <f t="shared" si="385"/>
        <v>4</v>
      </c>
      <c r="C2757" s="1">
        <f t="shared" si="392"/>
        <v>41754.416666660007</v>
      </c>
      <c r="D2757" s="7">
        <v>38.121212121212118</v>
      </c>
      <c r="E2757" s="7"/>
      <c r="G2757">
        <v>11</v>
      </c>
      <c r="H2757" s="12">
        <v>153.39701405264503</v>
      </c>
      <c r="I2757" s="13">
        <f>$D$2*tarifas!$D$12/24</f>
        <v>1.4541666666666666</v>
      </c>
      <c r="J2757" s="13" t="e">
        <f>VLOOKUP(E2757&amp;" "&amp;F2757,tarifas!$A$13:$D$20,4,FALSE)*H2757</f>
        <v>#N/A</v>
      </c>
      <c r="K2757" s="13">
        <f>IF(F2757="COD1",tarifas!$D$11*(SUMIFS($H$11:$H$8770,$F$11:$F$8770,"=COD1",$B$11:$B$8770,"="&amp;B2757)/COUNTIFS($F$11:$F$8770,"=COD1",$B$11:$B$8770,"="&amp;B2757))/COUNTIFS($A$11:$A$8770,"="&amp;A2757,$F$11:$F$8770,"=COD1"),0)</f>
        <v>0</v>
      </c>
      <c r="L2757" s="13" t="e">
        <f>(VLOOKUP(F2757,tarifas!$C$7:$D$10,2,FALSE)+tarifas!$D$21)*datos!H2757</f>
        <v>#N/A</v>
      </c>
      <c r="M2757">
        <v>111.56353</v>
      </c>
      <c r="N2757" s="13" t="e">
        <f t="shared" si="386"/>
        <v>#N/A</v>
      </c>
      <c r="O2757">
        <f t="shared" si="387"/>
        <v>111.56353</v>
      </c>
      <c r="P2757" s="12">
        <f t="shared" si="388"/>
        <v>41.833484052645034</v>
      </c>
      <c r="Q2757">
        <f t="shared" si="389"/>
        <v>0</v>
      </c>
      <c r="R2757">
        <f>$D$2*tarifas!$D$12/24</f>
        <v>1.4541666666666666</v>
      </c>
      <c r="S2757" t="e">
        <f>VLOOKUP(E2757&amp;" "&amp;F2757,tarifas!$A$13:$D$20,4,FALSE)*P2757</f>
        <v>#N/A</v>
      </c>
      <c r="T2757">
        <f>IF(F2757="COD1",tarifas!$D$11*(SUMIFS($P$11:$P$8770,$F$11:$F$8770,"=COD1",$B$11:$B$8770,"="&amp;B2757)/COUNTIFS($F$11:$F$8770,"=COD1",$B$11:$B$8770,"="&amp;B2757))/COUNTIFS($A$11:$A$8770,"="&amp;A2757,$F$11:$F$8770,"=COD1"),0)</f>
        <v>0</v>
      </c>
      <c r="U2757" t="e">
        <f>(VLOOKUP(F2757,tarifas!$C$7:$D$10,2,FALSE)+tarifas!$D$21)*datos!P2757</f>
        <v>#N/A</v>
      </c>
      <c r="V2757" t="e">
        <f t="shared" si="390"/>
        <v>#N/A</v>
      </c>
      <c r="W2757">
        <f t="shared" si="391"/>
        <v>0</v>
      </c>
    </row>
    <row r="2758" spans="1:23" x14ac:dyDescent="0.25">
      <c r="A2758">
        <f t="shared" si="384"/>
        <v>114</v>
      </c>
      <c r="B2758">
        <f t="shared" si="385"/>
        <v>4</v>
      </c>
      <c r="C2758" s="1">
        <f t="shared" si="392"/>
        <v>41754.458333326671</v>
      </c>
      <c r="D2758" s="7">
        <v>107.40909090909091</v>
      </c>
      <c r="E2758" s="7"/>
      <c r="G2758">
        <v>10.69</v>
      </c>
      <c r="H2758" s="12">
        <v>154.65587870794963</v>
      </c>
      <c r="I2758" s="13">
        <f>$D$2*tarifas!$D$12/24</f>
        <v>1.4541666666666666</v>
      </c>
      <c r="J2758" s="13" t="e">
        <f>VLOOKUP(E2758&amp;" "&amp;F2758,tarifas!$A$13:$D$20,4,FALSE)*H2758</f>
        <v>#N/A</v>
      </c>
      <c r="K2758" s="13">
        <f>IF(F2758="COD1",tarifas!$D$11*(SUMIFS($H$11:$H$8770,$F$11:$F$8770,"=COD1",$B$11:$B$8770,"="&amp;B2758)/COUNTIFS($F$11:$F$8770,"=COD1",$B$11:$B$8770,"="&amp;B2758))/COUNTIFS($A$11:$A$8770,"="&amp;A2758,$F$11:$F$8770,"=COD1"),0)</f>
        <v>0</v>
      </c>
      <c r="L2758" s="13" t="e">
        <f>(VLOOKUP(F2758,tarifas!$C$7:$D$10,2,FALSE)+tarifas!$D$21)*datos!H2758</f>
        <v>#N/A</v>
      </c>
      <c r="M2758">
        <v>224.97492000000003</v>
      </c>
      <c r="N2758" s="13" t="e">
        <f t="shared" si="386"/>
        <v>#N/A</v>
      </c>
      <c r="O2758">
        <f t="shared" si="387"/>
        <v>154.65587870794963</v>
      </c>
      <c r="P2758" s="12">
        <f t="shared" si="388"/>
        <v>0</v>
      </c>
      <c r="Q2758">
        <f t="shared" si="389"/>
        <v>70.3190412920504</v>
      </c>
      <c r="R2758">
        <f>$D$2*tarifas!$D$12/24</f>
        <v>1.4541666666666666</v>
      </c>
      <c r="S2758" t="e">
        <f>VLOOKUP(E2758&amp;" "&amp;F2758,tarifas!$A$13:$D$20,4,FALSE)*P2758</f>
        <v>#N/A</v>
      </c>
      <c r="T2758">
        <f>IF(F2758="COD1",tarifas!$D$11*(SUMIFS($P$11:$P$8770,$F$11:$F$8770,"=COD1",$B$11:$B$8770,"="&amp;B2758)/COUNTIFS($F$11:$F$8770,"=COD1",$B$11:$B$8770,"="&amp;B2758))/COUNTIFS($A$11:$A$8770,"="&amp;A2758,$F$11:$F$8770,"=COD1"),0)</f>
        <v>0</v>
      </c>
      <c r="U2758" t="e">
        <f>(VLOOKUP(F2758,tarifas!$C$7:$D$10,2,FALSE)+tarifas!$D$21)*datos!P2758</f>
        <v>#N/A</v>
      </c>
      <c r="V2758" t="e">
        <f t="shared" si="390"/>
        <v>#N/A</v>
      </c>
      <c r="W2758">
        <f t="shared" si="391"/>
        <v>0.676539496270817</v>
      </c>
    </row>
    <row r="2759" spans="1:23" x14ac:dyDescent="0.25">
      <c r="A2759">
        <f t="shared" si="384"/>
        <v>114</v>
      </c>
      <c r="B2759">
        <f t="shared" si="385"/>
        <v>4</v>
      </c>
      <c r="C2759" s="1">
        <f t="shared" si="392"/>
        <v>41754.499999993335</v>
      </c>
      <c r="D2759" s="7">
        <v>569.24242424242425</v>
      </c>
      <c r="E2759" s="7"/>
      <c r="G2759">
        <v>12.69</v>
      </c>
      <c r="H2759" s="12">
        <v>156.14199270482274</v>
      </c>
      <c r="I2759" s="13">
        <f>$D$2*tarifas!$D$12/24</f>
        <v>1.4541666666666666</v>
      </c>
      <c r="J2759" s="13" t="e">
        <f>VLOOKUP(E2759&amp;" "&amp;F2759,tarifas!$A$13:$D$20,4,FALSE)*H2759</f>
        <v>#N/A</v>
      </c>
      <c r="K2759" s="13">
        <f>IF(F2759="COD1",tarifas!$D$11*(SUMIFS($H$11:$H$8770,$F$11:$F$8770,"=COD1",$B$11:$B$8770,"="&amp;B2759)/COUNTIFS($F$11:$F$8770,"=COD1",$B$11:$B$8770,"="&amp;B2759))/COUNTIFS($A$11:$A$8770,"="&amp;A2759,$F$11:$F$8770,"=COD1"),0)</f>
        <v>0</v>
      </c>
      <c r="L2759" s="13" t="e">
        <f>(VLOOKUP(F2759,tarifas!$C$7:$D$10,2,FALSE)+tarifas!$D$21)*datos!H2759</f>
        <v>#N/A</v>
      </c>
      <c r="M2759">
        <v>222.16710999999998</v>
      </c>
      <c r="N2759" s="13" t="e">
        <f t="shared" si="386"/>
        <v>#N/A</v>
      </c>
      <c r="O2759">
        <f t="shared" si="387"/>
        <v>156.14199270482274</v>
      </c>
      <c r="P2759" s="12">
        <f t="shared" si="388"/>
        <v>0</v>
      </c>
      <c r="Q2759">
        <f t="shared" si="389"/>
        <v>66.025117295177239</v>
      </c>
      <c r="R2759">
        <f>$D$2*tarifas!$D$12/24</f>
        <v>1.4541666666666666</v>
      </c>
      <c r="S2759" t="e">
        <f>VLOOKUP(E2759&amp;" "&amp;F2759,tarifas!$A$13:$D$20,4,FALSE)*P2759</f>
        <v>#N/A</v>
      </c>
      <c r="T2759">
        <f>IF(F2759="COD1",tarifas!$D$11*(SUMIFS($P$11:$P$8770,$F$11:$F$8770,"=COD1",$B$11:$B$8770,"="&amp;B2759)/COUNTIFS($F$11:$F$8770,"=COD1",$B$11:$B$8770,"="&amp;B2759))/COUNTIFS($A$11:$A$8770,"="&amp;A2759,$F$11:$F$8770,"=COD1"),0)</f>
        <v>0</v>
      </c>
      <c r="U2759" t="e">
        <f>(VLOOKUP(F2759,tarifas!$C$7:$D$10,2,FALSE)+tarifas!$D$21)*datos!P2759</f>
        <v>#N/A</v>
      </c>
      <c r="V2759" t="e">
        <f t="shared" si="390"/>
        <v>#N/A</v>
      </c>
      <c r="W2759">
        <f t="shared" si="391"/>
        <v>0.75407286462821921</v>
      </c>
    </row>
    <row r="2760" spans="1:23" x14ac:dyDescent="0.25">
      <c r="A2760">
        <f t="shared" si="384"/>
        <v>114</v>
      </c>
      <c r="B2760">
        <f t="shared" si="385"/>
        <v>4</v>
      </c>
      <c r="C2760" s="1">
        <f t="shared" si="392"/>
        <v>41754.541666659999</v>
      </c>
      <c r="D2760" s="7">
        <v>633.63636363636363</v>
      </c>
      <c r="E2760" s="7"/>
      <c r="G2760">
        <v>9.19</v>
      </c>
      <c r="H2760" s="12">
        <v>156.6144157719819</v>
      </c>
      <c r="I2760" s="13">
        <f>$D$2*tarifas!$D$12/24</f>
        <v>1.4541666666666666</v>
      </c>
      <c r="J2760" s="13" t="e">
        <f>VLOOKUP(E2760&amp;" "&amp;F2760,tarifas!$A$13:$D$20,4,FALSE)*H2760</f>
        <v>#N/A</v>
      </c>
      <c r="K2760" s="13">
        <f>IF(F2760="COD1",tarifas!$D$11*(SUMIFS($H$11:$H$8770,$F$11:$F$8770,"=COD1",$B$11:$B$8770,"="&amp;B2760)/COUNTIFS($F$11:$F$8770,"=COD1",$B$11:$B$8770,"="&amp;B2760))/COUNTIFS($A$11:$A$8770,"="&amp;A2760,$F$11:$F$8770,"=COD1"),0)</f>
        <v>0</v>
      </c>
      <c r="L2760" s="13" t="e">
        <f>(VLOOKUP(F2760,tarifas!$C$7:$D$10,2,FALSE)+tarifas!$D$21)*datos!H2760</f>
        <v>#N/A</v>
      </c>
      <c r="M2760">
        <v>191.87455</v>
      </c>
      <c r="N2760" s="13" t="e">
        <f t="shared" si="386"/>
        <v>#N/A</v>
      </c>
      <c r="O2760">
        <f t="shared" si="387"/>
        <v>156.6144157719819</v>
      </c>
      <c r="P2760" s="12">
        <f t="shared" si="388"/>
        <v>0</v>
      </c>
      <c r="Q2760">
        <f t="shared" si="389"/>
        <v>35.260134228018103</v>
      </c>
      <c r="R2760">
        <f>$D$2*tarifas!$D$12/24</f>
        <v>1.4541666666666666</v>
      </c>
      <c r="S2760" t="e">
        <f>VLOOKUP(E2760&amp;" "&amp;F2760,tarifas!$A$13:$D$20,4,FALSE)*P2760</f>
        <v>#N/A</v>
      </c>
      <c r="T2760">
        <f>IF(F2760="COD1",tarifas!$D$11*(SUMIFS($P$11:$P$8770,$F$11:$F$8770,"=COD1",$B$11:$B$8770,"="&amp;B2760)/COUNTIFS($F$11:$F$8770,"=COD1",$B$11:$B$8770,"="&amp;B2760))/COUNTIFS($A$11:$A$8770,"="&amp;A2760,$F$11:$F$8770,"=COD1"),0)</f>
        <v>0</v>
      </c>
      <c r="U2760" t="e">
        <f>(VLOOKUP(F2760,tarifas!$C$7:$D$10,2,FALSE)+tarifas!$D$21)*datos!P2760</f>
        <v>#N/A</v>
      </c>
      <c r="V2760" t="e">
        <f t="shared" si="390"/>
        <v>#N/A</v>
      </c>
      <c r="W2760">
        <f t="shared" si="391"/>
        <v>0.29163657019993766</v>
      </c>
    </row>
    <row r="2761" spans="1:23" x14ac:dyDescent="0.25">
      <c r="A2761">
        <f t="shared" si="384"/>
        <v>114</v>
      </c>
      <c r="B2761">
        <f t="shared" si="385"/>
        <v>4</v>
      </c>
      <c r="C2761" s="1">
        <f t="shared" si="392"/>
        <v>41754.583333326664</v>
      </c>
      <c r="D2761" s="7">
        <v>759.33333333333326</v>
      </c>
      <c r="E2761" s="7"/>
      <c r="G2761">
        <v>10</v>
      </c>
      <c r="H2761" s="12">
        <v>163.63657122170025</v>
      </c>
      <c r="I2761" s="13">
        <f>$D$2*tarifas!$D$12/24</f>
        <v>1.4541666666666666</v>
      </c>
      <c r="J2761" s="13" t="e">
        <f>VLOOKUP(E2761&amp;" "&amp;F2761,tarifas!$A$13:$D$20,4,FALSE)*H2761</f>
        <v>#N/A</v>
      </c>
      <c r="K2761" s="13">
        <f>IF(F2761="COD1",tarifas!$D$11*(SUMIFS($H$11:$H$8770,$F$11:$F$8770,"=COD1",$B$11:$B$8770,"="&amp;B2761)/COUNTIFS($F$11:$F$8770,"=COD1",$B$11:$B$8770,"="&amp;B2761))/COUNTIFS($A$11:$A$8770,"="&amp;A2761,$F$11:$F$8770,"=COD1"),0)</f>
        <v>0</v>
      </c>
      <c r="L2761" s="13" t="e">
        <f>(VLOOKUP(F2761,tarifas!$C$7:$D$10,2,FALSE)+tarifas!$D$21)*datos!H2761</f>
        <v>#N/A</v>
      </c>
      <c r="M2761">
        <v>116.6674</v>
      </c>
      <c r="N2761" s="13" t="e">
        <f t="shared" si="386"/>
        <v>#N/A</v>
      </c>
      <c r="O2761">
        <f t="shared" si="387"/>
        <v>116.6674</v>
      </c>
      <c r="P2761" s="12">
        <f t="shared" si="388"/>
        <v>46.96917122170025</v>
      </c>
      <c r="Q2761">
        <f t="shared" si="389"/>
        <v>0</v>
      </c>
      <c r="R2761">
        <f>$D$2*tarifas!$D$12/24</f>
        <v>1.4541666666666666</v>
      </c>
      <c r="S2761" t="e">
        <f>VLOOKUP(E2761&amp;" "&amp;F2761,tarifas!$A$13:$D$20,4,FALSE)*P2761</f>
        <v>#N/A</v>
      </c>
      <c r="T2761">
        <f>IF(F2761="COD1",tarifas!$D$11*(SUMIFS($P$11:$P$8770,$F$11:$F$8770,"=COD1",$B$11:$B$8770,"="&amp;B2761)/COUNTIFS($F$11:$F$8770,"=COD1",$B$11:$B$8770,"="&amp;B2761))/COUNTIFS($A$11:$A$8770,"="&amp;A2761,$F$11:$F$8770,"=COD1"),0)</f>
        <v>0</v>
      </c>
      <c r="U2761" t="e">
        <f>(VLOOKUP(F2761,tarifas!$C$7:$D$10,2,FALSE)+tarifas!$D$21)*datos!P2761</f>
        <v>#N/A</v>
      </c>
      <c r="V2761" t="e">
        <f t="shared" si="390"/>
        <v>#N/A</v>
      </c>
      <c r="W2761">
        <f t="shared" si="391"/>
        <v>0</v>
      </c>
    </row>
    <row r="2762" spans="1:23" x14ac:dyDescent="0.25">
      <c r="A2762">
        <f t="shared" si="384"/>
        <v>114</v>
      </c>
      <c r="B2762">
        <f t="shared" si="385"/>
        <v>4</v>
      </c>
      <c r="C2762" s="1">
        <f t="shared" si="392"/>
        <v>41754.624999993328</v>
      </c>
      <c r="D2762" s="7">
        <v>658.10606060606062</v>
      </c>
      <c r="E2762" s="7"/>
      <c r="G2762">
        <v>7.56</v>
      </c>
      <c r="H2762" s="12">
        <v>170.42566705838919</v>
      </c>
      <c r="I2762" s="13">
        <f>$D$2*tarifas!$D$12/24</f>
        <v>1.4541666666666666</v>
      </c>
      <c r="J2762" s="13" t="e">
        <f>VLOOKUP(E2762&amp;" "&amp;F2762,tarifas!$A$13:$D$20,4,FALSE)*H2762</f>
        <v>#N/A</v>
      </c>
      <c r="K2762" s="13">
        <f>IF(F2762="COD1",tarifas!$D$11*(SUMIFS($H$11:$H$8770,$F$11:$F$8770,"=COD1",$B$11:$B$8770,"="&amp;B2762)/COUNTIFS($F$11:$F$8770,"=COD1",$B$11:$B$8770,"="&amp;B2762))/COUNTIFS($A$11:$A$8770,"="&amp;A2762,$F$11:$F$8770,"=COD1"),0)</f>
        <v>0</v>
      </c>
      <c r="L2762" s="13" t="e">
        <f>(VLOOKUP(F2762,tarifas!$C$7:$D$10,2,FALSE)+tarifas!$D$21)*datos!H2762</f>
        <v>#N/A</v>
      </c>
      <c r="M2762">
        <v>43.939140000000002</v>
      </c>
      <c r="N2762" s="13" t="e">
        <f t="shared" si="386"/>
        <v>#N/A</v>
      </c>
      <c r="O2762">
        <f t="shared" si="387"/>
        <v>43.939140000000002</v>
      </c>
      <c r="P2762" s="12">
        <f t="shared" si="388"/>
        <v>126.48652705838919</v>
      </c>
      <c r="Q2762">
        <f t="shared" si="389"/>
        <v>0</v>
      </c>
      <c r="R2762">
        <f>$D$2*tarifas!$D$12/24</f>
        <v>1.4541666666666666</v>
      </c>
      <c r="S2762" t="e">
        <f>VLOOKUP(E2762&amp;" "&amp;F2762,tarifas!$A$13:$D$20,4,FALSE)*P2762</f>
        <v>#N/A</v>
      </c>
      <c r="T2762">
        <f>IF(F2762="COD1",tarifas!$D$11*(SUMIFS($P$11:$P$8770,$F$11:$F$8770,"=COD1",$B$11:$B$8770,"="&amp;B2762)/COUNTIFS($F$11:$F$8770,"=COD1",$B$11:$B$8770,"="&amp;B2762))/COUNTIFS($A$11:$A$8770,"="&amp;A2762,$F$11:$F$8770,"=COD1"),0)</f>
        <v>0</v>
      </c>
      <c r="U2762" t="e">
        <f>(VLOOKUP(F2762,tarifas!$C$7:$D$10,2,FALSE)+tarifas!$D$21)*datos!P2762</f>
        <v>#N/A</v>
      </c>
      <c r="V2762" t="e">
        <f t="shared" si="390"/>
        <v>#N/A</v>
      </c>
      <c r="W2762">
        <f t="shared" si="391"/>
        <v>0</v>
      </c>
    </row>
    <row r="2763" spans="1:23" x14ac:dyDescent="0.25">
      <c r="A2763">
        <f t="shared" si="384"/>
        <v>114</v>
      </c>
      <c r="B2763">
        <f t="shared" si="385"/>
        <v>4</v>
      </c>
      <c r="C2763" s="1">
        <f t="shared" si="392"/>
        <v>41754.666666659992</v>
      </c>
      <c r="D2763" s="7">
        <v>351.84848484848493</v>
      </c>
      <c r="E2763" s="7"/>
      <c r="G2763">
        <v>7.88</v>
      </c>
      <c r="H2763" s="12">
        <v>169.70942211321699</v>
      </c>
      <c r="I2763" s="13">
        <f>$D$2*tarifas!$D$12/24</f>
        <v>1.4541666666666666</v>
      </c>
      <c r="J2763" s="13" t="e">
        <f>VLOOKUP(E2763&amp;" "&amp;F2763,tarifas!$A$13:$D$20,4,FALSE)*H2763</f>
        <v>#N/A</v>
      </c>
      <c r="K2763" s="13">
        <f>IF(F2763="COD1",tarifas!$D$11*(SUMIFS($H$11:$H$8770,$F$11:$F$8770,"=COD1",$B$11:$B$8770,"="&amp;B2763)/COUNTIFS($F$11:$F$8770,"=COD1",$B$11:$B$8770,"="&amp;B2763))/COUNTIFS($A$11:$A$8770,"="&amp;A2763,$F$11:$F$8770,"=COD1"),0)</f>
        <v>0</v>
      </c>
      <c r="L2763" s="13" t="e">
        <f>(VLOOKUP(F2763,tarifas!$C$7:$D$10,2,FALSE)+tarifas!$D$21)*datos!H2763</f>
        <v>#N/A</v>
      </c>
      <c r="M2763">
        <v>6.7813299999999996</v>
      </c>
      <c r="N2763" s="13" t="e">
        <f t="shared" si="386"/>
        <v>#N/A</v>
      </c>
      <c r="O2763">
        <f t="shared" si="387"/>
        <v>6.7813299999999996</v>
      </c>
      <c r="P2763" s="12">
        <f t="shared" si="388"/>
        <v>162.92809211321699</v>
      </c>
      <c r="Q2763">
        <f t="shared" si="389"/>
        <v>0</v>
      </c>
      <c r="R2763">
        <f>$D$2*tarifas!$D$12/24</f>
        <v>1.4541666666666666</v>
      </c>
      <c r="S2763" t="e">
        <f>VLOOKUP(E2763&amp;" "&amp;F2763,tarifas!$A$13:$D$20,4,FALSE)*P2763</f>
        <v>#N/A</v>
      </c>
      <c r="T2763">
        <f>IF(F2763="COD1",tarifas!$D$11*(SUMIFS($P$11:$P$8770,$F$11:$F$8770,"=COD1",$B$11:$B$8770,"="&amp;B2763)/COUNTIFS($F$11:$F$8770,"=COD1",$B$11:$B$8770,"="&amp;B2763))/COUNTIFS($A$11:$A$8770,"="&amp;A2763,$F$11:$F$8770,"=COD1"),0)</f>
        <v>0</v>
      </c>
      <c r="U2763" t="e">
        <f>(VLOOKUP(F2763,tarifas!$C$7:$D$10,2,FALSE)+tarifas!$D$21)*datos!P2763</f>
        <v>#N/A</v>
      </c>
      <c r="V2763" t="e">
        <f t="shared" si="390"/>
        <v>#N/A</v>
      </c>
      <c r="W2763">
        <f t="shared" si="391"/>
        <v>0</v>
      </c>
    </row>
    <row r="2764" spans="1:23" x14ac:dyDescent="0.25">
      <c r="A2764">
        <f t="shared" ref="A2764:A2827" si="393">DAYS360($C$11,C2764)</f>
        <v>114</v>
      </c>
      <c r="B2764">
        <f t="shared" ref="B2764:B2827" si="394">MONTH(C2764)</f>
        <v>4</v>
      </c>
      <c r="C2764" s="1">
        <f t="shared" si="392"/>
        <v>41754.708333326656</v>
      </c>
      <c r="D2764" s="7">
        <v>379.15151515151518</v>
      </c>
      <c r="E2764" s="7"/>
      <c r="G2764">
        <v>8</v>
      </c>
      <c r="H2764" s="12">
        <v>170.95299470925482</v>
      </c>
      <c r="I2764" s="13">
        <f>$D$2*tarifas!$D$12/24</f>
        <v>1.4541666666666666</v>
      </c>
      <c r="J2764" s="13" t="e">
        <f>VLOOKUP(E2764&amp;" "&amp;F2764,tarifas!$A$13:$D$20,4,FALSE)*H2764</f>
        <v>#N/A</v>
      </c>
      <c r="K2764" s="13">
        <f>IF(F2764="COD1",tarifas!$D$11*(SUMIFS($H$11:$H$8770,$F$11:$F$8770,"=COD1",$B$11:$B$8770,"="&amp;B2764)/COUNTIFS($F$11:$F$8770,"=COD1",$B$11:$B$8770,"="&amp;B2764))/COUNTIFS($A$11:$A$8770,"="&amp;A2764,$F$11:$F$8770,"=COD1"),0)</f>
        <v>0</v>
      </c>
      <c r="L2764" s="13" t="e">
        <f>(VLOOKUP(F2764,tarifas!$C$7:$D$10,2,FALSE)+tarifas!$D$21)*datos!H2764</f>
        <v>#N/A</v>
      </c>
      <c r="M2764">
        <v>0.74692999999999998</v>
      </c>
      <c r="N2764" s="13" t="e">
        <f t="shared" ref="N2764:N2827" si="395">(I2764+J2764+K2764+L2764)*1.23</f>
        <v>#N/A</v>
      </c>
      <c r="O2764">
        <f t="shared" ref="O2764:O2827" si="396">IF(M2764&lt;H2764,M2764,H2764)</f>
        <v>0.74692999999999998</v>
      </c>
      <c r="P2764" s="12">
        <f t="shared" ref="P2764:P2827" si="397">H2764-O2764</f>
        <v>170.20606470925483</v>
      </c>
      <c r="Q2764">
        <f t="shared" ref="Q2764:Q2827" si="398">IF(M2764&lt;H2764,0,M2764-H2764)</f>
        <v>0</v>
      </c>
      <c r="R2764">
        <f>$D$2*tarifas!$D$12/24</f>
        <v>1.4541666666666666</v>
      </c>
      <c r="S2764" t="e">
        <f>VLOOKUP(E2764&amp;" "&amp;F2764,tarifas!$A$13:$D$20,4,FALSE)*P2764</f>
        <v>#N/A</v>
      </c>
      <c r="T2764">
        <f>IF(F2764="COD1",tarifas!$D$11*(SUMIFS($P$11:$P$8770,$F$11:$F$8770,"=COD1",$B$11:$B$8770,"="&amp;B2764)/COUNTIFS($F$11:$F$8770,"=COD1",$B$11:$B$8770,"="&amp;B2764))/COUNTIFS($A$11:$A$8770,"="&amp;A2764,$F$11:$F$8770,"=COD1"),0)</f>
        <v>0</v>
      </c>
      <c r="U2764" t="e">
        <f>(VLOOKUP(F2764,tarifas!$C$7:$D$10,2,FALSE)+tarifas!$D$21)*datos!P2764</f>
        <v>#N/A</v>
      </c>
      <c r="V2764" t="e">
        <f t="shared" ref="V2764:V2827" si="399">(R2764+S2764+T2764+U2764)*1.23</f>
        <v>#N/A</v>
      </c>
      <c r="W2764">
        <f t="shared" ref="W2764:W2827" si="400">0.9*G2764/1000*Q2764</f>
        <v>0</v>
      </c>
    </row>
    <row r="2765" spans="1:23" x14ac:dyDescent="0.25">
      <c r="A2765">
        <f t="shared" si="393"/>
        <v>114</v>
      </c>
      <c r="B2765">
        <f t="shared" si="394"/>
        <v>4</v>
      </c>
      <c r="C2765" s="1">
        <f t="shared" ref="C2765:C2828" si="401">+C2764+1/24</f>
        <v>41754.749999993321</v>
      </c>
      <c r="D2765" s="7">
        <v>171.54545454545456</v>
      </c>
      <c r="E2765" s="7"/>
      <c r="G2765">
        <v>8.25</v>
      </c>
      <c r="H2765" s="12">
        <v>170.03313573606221</v>
      </c>
      <c r="I2765" s="13">
        <f>$D$2*tarifas!$D$12/24</f>
        <v>1.4541666666666666</v>
      </c>
      <c r="J2765" s="13" t="e">
        <f>VLOOKUP(E2765&amp;" "&amp;F2765,tarifas!$A$13:$D$20,4,FALSE)*H2765</f>
        <v>#N/A</v>
      </c>
      <c r="K2765" s="13">
        <f>IF(F2765="COD1",tarifas!$D$11*(SUMIFS($H$11:$H$8770,$F$11:$F$8770,"=COD1",$B$11:$B$8770,"="&amp;B2765)/COUNTIFS($F$11:$F$8770,"=COD1",$B$11:$B$8770,"="&amp;B2765))/COUNTIFS($A$11:$A$8770,"="&amp;A2765,$F$11:$F$8770,"=COD1"),0)</f>
        <v>0</v>
      </c>
      <c r="L2765" s="13" t="e">
        <f>(VLOOKUP(F2765,tarifas!$C$7:$D$10,2,FALSE)+tarifas!$D$21)*datos!H2765</f>
        <v>#N/A</v>
      </c>
      <c r="M2765">
        <v>3.1636500000000001</v>
      </c>
      <c r="N2765" s="13" t="e">
        <f t="shared" si="395"/>
        <v>#N/A</v>
      </c>
      <c r="O2765">
        <f t="shared" si="396"/>
        <v>3.1636500000000001</v>
      </c>
      <c r="P2765" s="12">
        <f t="shared" si="397"/>
        <v>166.86948573606222</v>
      </c>
      <c r="Q2765">
        <f t="shared" si="398"/>
        <v>0</v>
      </c>
      <c r="R2765">
        <f>$D$2*tarifas!$D$12/24</f>
        <v>1.4541666666666666</v>
      </c>
      <c r="S2765" t="e">
        <f>VLOOKUP(E2765&amp;" "&amp;F2765,tarifas!$A$13:$D$20,4,FALSE)*P2765</f>
        <v>#N/A</v>
      </c>
      <c r="T2765">
        <f>IF(F2765="COD1",tarifas!$D$11*(SUMIFS($P$11:$P$8770,$F$11:$F$8770,"=COD1",$B$11:$B$8770,"="&amp;B2765)/COUNTIFS($F$11:$F$8770,"=COD1",$B$11:$B$8770,"="&amp;B2765))/COUNTIFS($A$11:$A$8770,"="&amp;A2765,$F$11:$F$8770,"=COD1"),0)</f>
        <v>0</v>
      </c>
      <c r="U2765" t="e">
        <f>(VLOOKUP(F2765,tarifas!$C$7:$D$10,2,FALSE)+tarifas!$D$21)*datos!P2765</f>
        <v>#N/A</v>
      </c>
      <c r="V2765" t="e">
        <f t="shared" si="399"/>
        <v>#N/A</v>
      </c>
      <c r="W2765">
        <f t="shared" si="400"/>
        <v>0</v>
      </c>
    </row>
    <row r="2766" spans="1:23" x14ac:dyDescent="0.25">
      <c r="A2766">
        <f t="shared" si="393"/>
        <v>114</v>
      </c>
      <c r="B2766">
        <f t="shared" si="394"/>
        <v>4</v>
      </c>
      <c r="C2766" s="1">
        <f t="shared" si="401"/>
        <v>41754.791666659985</v>
      </c>
      <c r="D2766" s="7">
        <v>42.242424242424249</v>
      </c>
      <c r="E2766" s="7"/>
      <c r="G2766">
        <v>14.9</v>
      </c>
      <c r="H2766" s="12">
        <v>182.16191663791258</v>
      </c>
      <c r="I2766" s="13">
        <f>$D$2*tarifas!$D$12/24</f>
        <v>1.4541666666666666</v>
      </c>
      <c r="J2766" s="13" t="e">
        <f>VLOOKUP(E2766&amp;" "&amp;F2766,tarifas!$A$13:$D$20,4,FALSE)*H2766</f>
        <v>#N/A</v>
      </c>
      <c r="K2766" s="13">
        <f>IF(F2766="COD1",tarifas!$D$11*(SUMIFS($H$11:$H$8770,$F$11:$F$8770,"=COD1",$B$11:$B$8770,"="&amp;B2766)/COUNTIFS($F$11:$F$8770,"=COD1",$B$11:$B$8770,"="&amp;B2766))/COUNTIFS($A$11:$A$8770,"="&amp;A2766,$F$11:$F$8770,"=COD1"),0)</f>
        <v>0</v>
      </c>
      <c r="L2766" s="13" t="e">
        <f>(VLOOKUP(F2766,tarifas!$C$7:$D$10,2,FALSE)+tarifas!$D$21)*datos!H2766</f>
        <v>#N/A</v>
      </c>
      <c r="M2766">
        <v>0</v>
      </c>
      <c r="N2766" s="13" t="e">
        <f t="shared" si="395"/>
        <v>#N/A</v>
      </c>
      <c r="O2766">
        <f t="shared" si="396"/>
        <v>0</v>
      </c>
      <c r="P2766" s="12">
        <f t="shared" si="397"/>
        <v>182.16191663791258</v>
      </c>
      <c r="Q2766">
        <f t="shared" si="398"/>
        <v>0</v>
      </c>
      <c r="R2766">
        <f>$D$2*tarifas!$D$12/24</f>
        <v>1.4541666666666666</v>
      </c>
      <c r="S2766" t="e">
        <f>VLOOKUP(E2766&amp;" "&amp;F2766,tarifas!$A$13:$D$20,4,FALSE)*P2766</f>
        <v>#N/A</v>
      </c>
      <c r="T2766">
        <f>IF(F2766="COD1",tarifas!$D$11*(SUMIFS($P$11:$P$8770,$F$11:$F$8770,"=COD1",$B$11:$B$8770,"="&amp;B2766)/COUNTIFS($F$11:$F$8770,"=COD1",$B$11:$B$8770,"="&amp;B2766))/COUNTIFS($A$11:$A$8770,"="&amp;A2766,$F$11:$F$8770,"=COD1"),0)</f>
        <v>0</v>
      </c>
      <c r="U2766" t="e">
        <f>(VLOOKUP(F2766,tarifas!$C$7:$D$10,2,FALSE)+tarifas!$D$21)*datos!P2766</f>
        <v>#N/A</v>
      </c>
      <c r="V2766" t="e">
        <f t="shared" si="399"/>
        <v>#N/A</v>
      </c>
      <c r="W2766">
        <f t="shared" si="400"/>
        <v>0</v>
      </c>
    </row>
    <row r="2767" spans="1:23" x14ac:dyDescent="0.25">
      <c r="A2767">
        <f t="shared" si="393"/>
        <v>114</v>
      </c>
      <c r="B2767">
        <f t="shared" si="394"/>
        <v>4</v>
      </c>
      <c r="C2767" s="1">
        <f t="shared" si="401"/>
        <v>41754.833333326649</v>
      </c>
      <c r="D2767" s="7">
        <v>0</v>
      </c>
      <c r="E2767" s="7"/>
      <c r="G2767">
        <v>22</v>
      </c>
      <c r="H2767" s="12">
        <v>176.39174826043768</v>
      </c>
      <c r="I2767" s="13">
        <f>$D$2*tarifas!$D$12/24</f>
        <v>1.4541666666666666</v>
      </c>
      <c r="J2767" s="13" t="e">
        <f>VLOOKUP(E2767&amp;" "&amp;F2767,tarifas!$A$13:$D$20,4,FALSE)*H2767</f>
        <v>#N/A</v>
      </c>
      <c r="K2767" s="13">
        <f>IF(F2767="COD1",tarifas!$D$11*(SUMIFS($H$11:$H$8770,$F$11:$F$8770,"=COD1",$B$11:$B$8770,"="&amp;B2767)/COUNTIFS($F$11:$F$8770,"=COD1",$B$11:$B$8770,"="&amp;B2767))/COUNTIFS($A$11:$A$8770,"="&amp;A2767,$F$11:$F$8770,"=COD1"),0)</f>
        <v>0</v>
      </c>
      <c r="L2767" s="13" t="e">
        <f>(VLOOKUP(F2767,tarifas!$C$7:$D$10,2,FALSE)+tarifas!$D$21)*datos!H2767</f>
        <v>#N/A</v>
      </c>
      <c r="M2767">
        <v>0</v>
      </c>
      <c r="N2767" s="13" t="e">
        <f t="shared" si="395"/>
        <v>#N/A</v>
      </c>
      <c r="O2767">
        <f t="shared" si="396"/>
        <v>0</v>
      </c>
      <c r="P2767" s="12">
        <f t="shared" si="397"/>
        <v>176.39174826043768</v>
      </c>
      <c r="Q2767">
        <f t="shared" si="398"/>
        <v>0</v>
      </c>
      <c r="R2767">
        <f>$D$2*tarifas!$D$12/24</f>
        <v>1.4541666666666666</v>
      </c>
      <c r="S2767" t="e">
        <f>VLOOKUP(E2767&amp;" "&amp;F2767,tarifas!$A$13:$D$20,4,FALSE)*P2767</f>
        <v>#N/A</v>
      </c>
      <c r="T2767">
        <f>IF(F2767="COD1",tarifas!$D$11*(SUMIFS($P$11:$P$8770,$F$11:$F$8770,"=COD1",$B$11:$B$8770,"="&amp;B2767)/COUNTIFS($F$11:$F$8770,"=COD1",$B$11:$B$8770,"="&amp;B2767))/COUNTIFS($A$11:$A$8770,"="&amp;A2767,$F$11:$F$8770,"=COD1"),0)</f>
        <v>0</v>
      </c>
      <c r="U2767" t="e">
        <f>(VLOOKUP(F2767,tarifas!$C$7:$D$10,2,FALSE)+tarifas!$D$21)*datos!P2767</f>
        <v>#N/A</v>
      </c>
      <c r="V2767" t="e">
        <f t="shared" si="399"/>
        <v>#N/A</v>
      </c>
      <c r="W2767">
        <f t="shared" si="400"/>
        <v>0</v>
      </c>
    </row>
    <row r="2768" spans="1:23" x14ac:dyDescent="0.25">
      <c r="A2768">
        <f t="shared" si="393"/>
        <v>114</v>
      </c>
      <c r="B2768">
        <f t="shared" si="394"/>
        <v>4</v>
      </c>
      <c r="C2768" s="1">
        <f t="shared" si="401"/>
        <v>41754.874999993313</v>
      </c>
      <c r="D2768" s="7">
        <v>0</v>
      </c>
      <c r="E2768" s="7"/>
      <c r="G2768">
        <v>19</v>
      </c>
      <c r="H2768" s="12">
        <v>178.74536943531007</v>
      </c>
      <c r="I2768" s="13">
        <f>$D$2*tarifas!$D$12/24</f>
        <v>1.4541666666666666</v>
      </c>
      <c r="J2768" s="13" t="e">
        <f>VLOOKUP(E2768&amp;" "&amp;F2768,tarifas!$A$13:$D$20,4,FALSE)*H2768</f>
        <v>#N/A</v>
      </c>
      <c r="K2768" s="13">
        <f>IF(F2768="COD1",tarifas!$D$11*(SUMIFS($H$11:$H$8770,$F$11:$F$8770,"=COD1",$B$11:$B$8770,"="&amp;B2768)/COUNTIFS($F$11:$F$8770,"=COD1",$B$11:$B$8770,"="&amp;B2768))/COUNTIFS($A$11:$A$8770,"="&amp;A2768,$F$11:$F$8770,"=COD1"),0)</f>
        <v>0</v>
      </c>
      <c r="L2768" s="13" t="e">
        <f>(VLOOKUP(F2768,tarifas!$C$7:$D$10,2,FALSE)+tarifas!$D$21)*datos!H2768</f>
        <v>#N/A</v>
      </c>
      <c r="M2768">
        <v>0</v>
      </c>
      <c r="N2768" s="13" t="e">
        <f t="shared" si="395"/>
        <v>#N/A</v>
      </c>
      <c r="O2768">
        <f t="shared" si="396"/>
        <v>0</v>
      </c>
      <c r="P2768" s="12">
        <f t="shared" si="397"/>
        <v>178.74536943531007</v>
      </c>
      <c r="Q2768">
        <f t="shared" si="398"/>
        <v>0</v>
      </c>
      <c r="R2768">
        <f>$D$2*tarifas!$D$12/24</f>
        <v>1.4541666666666666</v>
      </c>
      <c r="S2768" t="e">
        <f>VLOOKUP(E2768&amp;" "&amp;F2768,tarifas!$A$13:$D$20,4,FALSE)*P2768</f>
        <v>#N/A</v>
      </c>
      <c r="T2768">
        <f>IF(F2768="COD1",tarifas!$D$11*(SUMIFS($P$11:$P$8770,$F$11:$F$8770,"=COD1",$B$11:$B$8770,"="&amp;B2768)/COUNTIFS($F$11:$F$8770,"=COD1",$B$11:$B$8770,"="&amp;B2768))/COUNTIFS($A$11:$A$8770,"="&amp;A2768,$F$11:$F$8770,"=COD1"),0)</f>
        <v>0</v>
      </c>
      <c r="U2768" t="e">
        <f>(VLOOKUP(F2768,tarifas!$C$7:$D$10,2,FALSE)+tarifas!$D$21)*datos!P2768</f>
        <v>#N/A</v>
      </c>
      <c r="V2768" t="e">
        <f t="shared" si="399"/>
        <v>#N/A</v>
      </c>
      <c r="W2768">
        <f t="shared" si="400"/>
        <v>0</v>
      </c>
    </row>
    <row r="2769" spans="1:23" x14ac:dyDescent="0.25">
      <c r="A2769">
        <f t="shared" si="393"/>
        <v>114</v>
      </c>
      <c r="B2769">
        <f t="shared" si="394"/>
        <v>4</v>
      </c>
      <c r="C2769" s="1">
        <f t="shared" si="401"/>
        <v>41754.916666659978</v>
      </c>
      <c r="D2769" s="7">
        <v>0</v>
      </c>
      <c r="E2769" s="7"/>
      <c r="G2769">
        <v>16.690000000000001</v>
      </c>
      <c r="H2769" s="12">
        <v>178.30582951146056</v>
      </c>
      <c r="I2769" s="13">
        <f>$D$2*tarifas!$D$12/24</f>
        <v>1.4541666666666666</v>
      </c>
      <c r="J2769" s="13" t="e">
        <f>VLOOKUP(E2769&amp;" "&amp;F2769,tarifas!$A$13:$D$20,4,FALSE)*H2769</f>
        <v>#N/A</v>
      </c>
      <c r="K2769" s="13">
        <f>IF(F2769="COD1",tarifas!$D$11*(SUMIFS($H$11:$H$8770,$F$11:$F$8770,"=COD1",$B$11:$B$8770,"="&amp;B2769)/COUNTIFS($F$11:$F$8770,"=COD1",$B$11:$B$8770,"="&amp;B2769))/COUNTIFS($A$11:$A$8770,"="&amp;A2769,$F$11:$F$8770,"=COD1"),0)</f>
        <v>0</v>
      </c>
      <c r="L2769" s="13" t="e">
        <f>(VLOOKUP(F2769,tarifas!$C$7:$D$10,2,FALSE)+tarifas!$D$21)*datos!H2769</f>
        <v>#N/A</v>
      </c>
      <c r="M2769">
        <v>0</v>
      </c>
      <c r="N2769" s="13" t="e">
        <f t="shared" si="395"/>
        <v>#N/A</v>
      </c>
      <c r="O2769">
        <f t="shared" si="396"/>
        <v>0</v>
      </c>
      <c r="P2769" s="12">
        <f t="shared" si="397"/>
        <v>178.30582951146056</v>
      </c>
      <c r="Q2769">
        <f t="shared" si="398"/>
        <v>0</v>
      </c>
      <c r="R2769">
        <f>$D$2*tarifas!$D$12/24</f>
        <v>1.4541666666666666</v>
      </c>
      <c r="S2769" t="e">
        <f>VLOOKUP(E2769&amp;" "&amp;F2769,tarifas!$A$13:$D$20,4,FALSE)*P2769</f>
        <v>#N/A</v>
      </c>
      <c r="T2769">
        <f>IF(F2769="COD1",tarifas!$D$11*(SUMIFS($P$11:$P$8770,$F$11:$F$8770,"=COD1",$B$11:$B$8770,"="&amp;B2769)/COUNTIFS($F$11:$F$8770,"=COD1",$B$11:$B$8770,"="&amp;B2769))/COUNTIFS($A$11:$A$8770,"="&amp;A2769,$F$11:$F$8770,"=COD1"),0)</f>
        <v>0</v>
      </c>
      <c r="U2769" t="e">
        <f>(VLOOKUP(F2769,tarifas!$C$7:$D$10,2,FALSE)+tarifas!$D$21)*datos!P2769</f>
        <v>#N/A</v>
      </c>
      <c r="V2769" t="e">
        <f t="shared" si="399"/>
        <v>#N/A</v>
      </c>
      <c r="W2769">
        <f t="shared" si="400"/>
        <v>0</v>
      </c>
    </row>
    <row r="2770" spans="1:23" x14ac:dyDescent="0.25">
      <c r="A2770">
        <f t="shared" si="393"/>
        <v>114</v>
      </c>
      <c r="B2770">
        <f t="shared" si="394"/>
        <v>4</v>
      </c>
      <c r="C2770" s="1">
        <f t="shared" si="401"/>
        <v>41754.958333326642</v>
      </c>
      <c r="D2770" s="7">
        <v>0</v>
      </c>
      <c r="E2770" s="7"/>
      <c r="G2770">
        <v>17.100000000000001</v>
      </c>
      <c r="H2770" s="12">
        <v>176.04648111967012</v>
      </c>
      <c r="I2770" s="13">
        <f>$D$2*tarifas!$D$12/24</f>
        <v>1.4541666666666666</v>
      </c>
      <c r="J2770" s="13" t="e">
        <f>VLOOKUP(E2770&amp;" "&amp;F2770,tarifas!$A$13:$D$20,4,FALSE)*H2770</f>
        <v>#N/A</v>
      </c>
      <c r="K2770" s="13">
        <f>IF(F2770="COD1",tarifas!$D$11*(SUMIFS($H$11:$H$8770,$F$11:$F$8770,"=COD1",$B$11:$B$8770,"="&amp;B2770)/COUNTIFS($F$11:$F$8770,"=COD1",$B$11:$B$8770,"="&amp;B2770))/COUNTIFS($A$11:$A$8770,"="&amp;A2770,$F$11:$F$8770,"=COD1"),0)</f>
        <v>0</v>
      </c>
      <c r="L2770" s="13" t="e">
        <f>(VLOOKUP(F2770,tarifas!$C$7:$D$10,2,FALSE)+tarifas!$D$21)*datos!H2770</f>
        <v>#N/A</v>
      </c>
      <c r="M2770">
        <v>0</v>
      </c>
      <c r="N2770" s="13" t="e">
        <f t="shared" si="395"/>
        <v>#N/A</v>
      </c>
      <c r="O2770">
        <f t="shared" si="396"/>
        <v>0</v>
      </c>
      <c r="P2770" s="12">
        <f t="shared" si="397"/>
        <v>176.04648111967012</v>
      </c>
      <c r="Q2770">
        <f t="shared" si="398"/>
        <v>0</v>
      </c>
      <c r="R2770">
        <f>$D$2*tarifas!$D$12/24</f>
        <v>1.4541666666666666</v>
      </c>
      <c r="S2770" t="e">
        <f>VLOOKUP(E2770&amp;" "&amp;F2770,tarifas!$A$13:$D$20,4,FALSE)*P2770</f>
        <v>#N/A</v>
      </c>
      <c r="T2770">
        <f>IF(F2770="COD1",tarifas!$D$11*(SUMIFS($P$11:$P$8770,$F$11:$F$8770,"=COD1",$B$11:$B$8770,"="&amp;B2770)/COUNTIFS($F$11:$F$8770,"=COD1",$B$11:$B$8770,"="&amp;B2770))/COUNTIFS($A$11:$A$8770,"="&amp;A2770,$F$11:$F$8770,"=COD1"),0)</f>
        <v>0</v>
      </c>
      <c r="U2770" t="e">
        <f>(VLOOKUP(F2770,tarifas!$C$7:$D$10,2,FALSE)+tarifas!$D$21)*datos!P2770</f>
        <v>#N/A</v>
      </c>
      <c r="V2770" t="e">
        <f t="shared" si="399"/>
        <v>#N/A</v>
      </c>
      <c r="W2770">
        <f t="shared" si="400"/>
        <v>0</v>
      </c>
    </row>
    <row r="2771" spans="1:23" x14ac:dyDescent="0.25">
      <c r="A2771">
        <f t="shared" si="393"/>
        <v>115</v>
      </c>
      <c r="B2771">
        <f t="shared" si="394"/>
        <v>4</v>
      </c>
      <c r="C2771" s="1">
        <f t="shared" si="401"/>
        <v>41754.999999993306</v>
      </c>
      <c r="D2771" s="7">
        <v>0</v>
      </c>
      <c r="E2771" s="7"/>
      <c r="G2771">
        <v>15</v>
      </c>
      <c r="H2771" s="12">
        <v>174.08678714817898</v>
      </c>
      <c r="I2771" s="13">
        <f>$D$2*tarifas!$D$12/24</f>
        <v>1.4541666666666666</v>
      </c>
      <c r="J2771" s="13" t="e">
        <f>VLOOKUP(E2771&amp;" "&amp;F2771,tarifas!$A$13:$D$20,4,FALSE)*H2771</f>
        <v>#N/A</v>
      </c>
      <c r="K2771" s="13">
        <f>IF(F2771="COD1",tarifas!$D$11*(SUMIFS($H$11:$H$8770,$F$11:$F$8770,"=COD1",$B$11:$B$8770,"="&amp;B2771)/COUNTIFS($F$11:$F$8770,"=COD1",$B$11:$B$8770,"="&amp;B2771))/COUNTIFS($A$11:$A$8770,"="&amp;A2771,$F$11:$F$8770,"=COD1"),0)</f>
        <v>0</v>
      </c>
      <c r="L2771" s="13" t="e">
        <f>(VLOOKUP(F2771,tarifas!$C$7:$D$10,2,FALSE)+tarifas!$D$21)*datos!H2771</f>
        <v>#N/A</v>
      </c>
      <c r="M2771">
        <v>0</v>
      </c>
      <c r="N2771" s="13" t="e">
        <f t="shared" si="395"/>
        <v>#N/A</v>
      </c>
      <c r="O2771">
        <f t="shared" si="396"/>
        <v>0</v>
      </c>
      <c r="P2771" s="12">
        <f t="shared" si="397"/>
        <v>174.08678714817898</v>
      </c>
      <c r="Q2771">
        <f t="shared" si="398"/>
        <v>0</v>
      </c>
      <c r="R2771">
        <f>$D$2*tarifas!$D$12/24</f>
        <v>1.4541666666666666</v>
      </c>
      <c r="S2771" t="e">
        <f>VLOOKUP(E2771&amp;" "&amp;F2771,tarifas!$A$13:$D$20,4,FALSE)*P2771</f>
        <v>#N/A</v>
      </c>
      <c r="T2771">
        <f>IF(F2771="COD1",tarifas!$D$11*(SUMIFS($P$11:$P$8770,$F$11:$F$8770,"=COD1",$B$11:$B$8770,"="&amp;B2771)/COUNTIFS($F$11:$F$8770,"=COD1",$B$11:$B$8770,"="&amp;B2771))/COUNTIFS($A$11:$A$8770,"="&amp;A2771,$F$11:$F$8770,"=COD1"),0)</f>
        <v>0</v>
      </c>
      <c r="U2771" t="e">
        <f>(VLOOKUP(F2771,tarifas!$C$7:$D$10,2,FALSE)+tarifas!$D$21)*datos!P2771</f>
        <v>#N/A</v>
      </c>
      <c r="V2771" t="e">
        <f t="shared" si="399"/>
        <v>#N/A</v>
      </c>
      <c r="W2771">
        <f t="shared" si="400"/>
        <v>0</v>
      </c>
    </row>
    <row r="2772" spans="1:23" x14ac:dyDescent="0.25">
      <c r="A2772">
        <f t="shared" si="393"/>
        <v>115</v>
      </c>
      <c r="B2772">
        <f t="shared" si="394"/>
        <v>4</v>
      </c>
      <c r="C2772" s="1">
        <f t="shared" si="401"/>
        <v>41755.04166665997</v>
      </c>
      <c r="D2772" s="7">
        <v>0</v>
      </c>
      <c r="E2772" s="7"/>
      <c r="G2772">
        <v>11</v>
      </c>
      <c r="H2772" s="12">
        <v>173.23666181334679</v>
      </c>
      <c r="I2772" s="13">
        <f>$D$2*tarifas!$D$12/24</f>
        <v>1.4541666666666666</v>
      </c>
      <c r="J2772" s="13" t="e">
        <f>VLOOKUP(E2772&amp;" "&amp;F2772,tarifas!$A$13:$D$20,4,FALSE)*H2772</f>
        <v>#N/A</v>
      </c>
      <c r="K2772" s="13">
        <f>IF(F2772="COD1",tarifas!$D$11*(SUMIFS($H$11:$H$8770,$F$11:$F$8770,"=COD1",$B$11:$B$8770,"="&amp;B2772)/COUNTIFS($F$11:$F$8770,"=COD1",$B$11:$B$8770,"="&amp;B2772))/COUNTIFS($A$11:$A$8770,"="&amp;A2772,$F$11:$F$8770,"=COD1"),0)</f>
        <v>0</v>
      </c>
      <c r="L2772" s="13" t="e">
        <f>(VLOOKUP(F2772,tarifas!$C$7:$D$10,2,FALSE)+tarifas!$D$21)*datos!H2772</f>
        <v>#N/A</v>
      </c>
      <c r="M2772">
        <v>0</v>
      </c>
      <c r="N2772" s="13" t="e">
        <f t="shared" si="395"/>
        <v>#N/A</v>
      </c>
      <c r="O2772">
        <f t="shared" si="396"/>
        <v>0</v>
      </c>
      <c r="P2772" s="12">
        <f t="shared" si="397"/>
        <v>173.23666181334679</v>
      </c>
      <c r="Q2772">
        <f t="shared" si="398"/>
        <v>0</v>
      </c>
      <c r="R2772">
        <f>$D$2*tarifas!$D$12/24</f>
        <v>1.4541666666666666</v>
      </c>
      <c r="S2772" t="e">
        <f>VLOOKUP(E2772&amp;" "&amp;F2772,tarifas!$A$13:$D$20,4,FALSE)*P2772</f>
        <v>#N/A</v>
      </c>
      <c r="T2772">
        <f>IF(F2772="COD1",tarifas!$D$11*(SUMIFS($P$11:$P$8770,$F$11:$F$8770,"=COD1",$B$11:$B$8770,"="&amp;B2772)/COUNTIFS($F$11:$F$8770,"=COD1",$B$11:$B$8770,"="&amp;B2772))/COUNTIFS($A$11:$A$8770,"="&amp;A2772,$F$11:$F$8770,"=COD1"),0)</f>
        <v>0</v>
      </c>
      <c r="U2772" t="e">
        <f>(VLOOKUP(F2772,tarifas!$C$7:$D$10,2,FALSE)+tarifas!$D$21)*datos!P2772</f>
        <v>#N/A</v>
      </c>
      <c r="V2772" t="e">
        <f t="shared" si="399"/>
        <v>#N/A</v>
      </c>
      <c r="W2772">
        <f t="shared" si="400"/>
        <v>0</v>
      </c>
    </row>
    <row r="2773" spans="1:23" x14ac:dyDescent="0.25">
      <c r="A2773">
        <f t="shared" si="393"/>
        <v>115</v>
      </c>
      <c r="B2773">
        <f t="shared" si="394"/>
        <v>4</v>
      </c>
      <c r="C2773" s="1">
        <f t="shared" si="401"/>
        <v>41755.083333326635</v>
      </c>
      <c r="D2773" s="7">
        <v>0</v>
      </c>
      <c r="E2773" s="7"/>
      <c r="G2773">
        <v>7.88</v>
      </c>
      <c r="H2773" s="12">
        <v>170.84724232603043</v>
      </c>
      <c r="I2773" s="13">
        <f>$D$2*tarifas!$D$12/24</f>
        <v>1.4541666666666666</v>
      </c>
      <c r="J2773" s="13" t="e">
        <f>VLOOKUP(E2773&amp;" "&amp;F2773,tarifas!$A$13:$D$20,4,FALSE)*H2773</f>
        <v>#N/A</v>
      </c>
      <c r="K2773" s="13">
        <f>IF(F2773="COD1",tarifas!$D$11*(SUMIFS($H$11:$H$8770,$F$11:$F$8770,"=COD1",$B$11:$B$8770,"="&amp;B2773)/COUNTIFS($F$11:$F$8770,"=COD1",$B$11:$B$8770,"="&amp;B2773))/COUNTIFS($A$11:$A$8770,"="&amp;A2773,$F$11:$F$8770,"=COD1"),0)</f>
        <v>0</v>
      </c>
      <c r="L2773" s="13" t="e">
        <f>(VLOOKUP(F2773,tarifas!$C$7:$D$10,2,FALSE)+tarifas!$D$21)*datos!H2773</f>
        <v>#N/A</v>
      </c>
      <c r="M2773">
        <v>0</v>
      </c>
      <c r="N2773" s="13" t="e">
        <f t="shared" si="395"/>
        <v>#N/A</v>
      </c>
      <c r="O2773">
        <f t="shared" si="396"/>
        <v>0</v>
      </c>
      <c r="P2773" s="12">
        <f t="shared" si="397"/>
        <v>170.84724232603043</v>
      </c>
      <c r="Q2773">
        <f t="shared" si="398"/>
        <v>0</v>
      </c>
      <c r="R2773">
        <f>$D$2*tarifas!$D$12/24</f>
        <v>1.4541666666666666</v>
      </c>
      <c r="S2773" t="e">
        <f>VLOOKUP(E2773&amp;" "&amp;F2773,tarifas!$A$13:$D$20,4,FALSE)*P2773</f>
        <v>#N/A</v>
      </c>
      <c r="T2773">
        <f>IF(F2773="COD1",tarifas!$D$11*(SUMIFS($P$11:$P$8770,$F$11:$F$8770,"=COD1",$B$11:$B$8770,"="&amp;B2773)/COUNTIFS($F$11:$F$8770,"=COD1",$B$11:$B$8770,"="&amp;B2773))/COUNTIFS($A$11:$A$8770,"="&amp;A2773,$F$11:$F$8770,"=COD1"),0)</f>
        <v>0</v>
      </c>
      <c r="U2773" t="e">
        <f>(VLOOKUP(F2773,tarifas!$C$7:$D$10,2,FALSE)+tarifas!$D$21)*datos!P2773</f>
        <v>#N/A</v>
      </c>
      <c r="V2773" t="e">
        <f t="shared" si="399"/>
        <v>#N/A</v>
      </c>
      <c r="W2773">
        <f t="shared" si="400"/>
        <v>0</v>
      </c>
    </row>
    <row r="2774" spans="1:23" x14ac:dyDescent="0.25">
      <c r="A2774">
        <f t="shared" si="393"/>
        <v>115</v>
      </c>
      <c r="B2774">
        <f t="shared" si="394"/>
        <v>4</v>
      </c>
      <c r="C2774" s="1">
        <f t="shared" si="401"/>
        <v>41755.124999993299</v>
      </c>
      <c r="D2774" s="7">
        <v>0</v>
      </c>
      <c r="E2774" s="7"/>
      <c r="G2774">
        <v>7.04</v>
      </c>
      <c r="H2774" s="12">
        <v>170.30075572271326</v>
      </c>
      <c r="I2774" s="13">
        <f>$D$2*tarifas!$D$12/24</f>
        <v>1.4541666666666666</v>
      </c>
      <c r="J2774" s="13" t="e">
        <f>VLOOKUP(E2774&amp;" "&amp;F2774,tarifas!$A$13:$D$20,4,FALSE)*H2774</f>
        <v>#N/A</v>
      </c>
      <c r="K2774" s="13">
        <f>IF(F2774="COD1",tarifas!$D$11*(SUMIFS($H$11:$H$8770,$F$11:$F$8770,"=COD1",$B$11:$B$8770,"="&amp;B2774)/COUNTIFS($F$11:$F$8770,"=COD1",$B$11:$B$8770,"="&amp;B2774))/COUNTIFS($A$11:$A$8770,"="&amp;A2774,$F$11:$F$8770,"=COD1"),0)</f>
        <v>0</v>
      </c>
      <c r="L2774" s="13" t="e">
        <f>(VLOOKUP(F2774,tarifas!$C$7:$D$10,2,FALSE)+tarifas!$D$21)*datos!H2774</f>
        <v>#N/A</v>
      </c>
      <c r="M2774">
        <v>0</v>
      </c>
      <c r="N2774" s="13" t="e">
        <f t="shared" si="395"/>
        <v>#N/A</v>
      </c>
      <c r="O2774">
        <f t="shared" si="396"/>
        <v>0</v>
      </c>
      <c r="P2774" s="12">
        <f t="shared" si="397"/>
        <v>170.30075572271326</v>
      </c>
      <c r="Q2774">
        <f t="shared" si="398"/>
        <v>0</v>
      </c>
      <c r="R2774">
        <f>$D$2*tarifas!$D$12/24</f>
        <v>1.4541666666666666</v>
      </c>
      <c r="S2774" t="e">
        <f>VLOOKUP(E2774&amp;" "&amp;F2774,tarifas!$A$13:$D$20,4,FALSE)*P2774</f>
        <v>#N/A</v>
      </c>
      <c r="T2774">
        <f>IF(F2774="COD1",tarifas!$D$11*(SUMIFS($P$11:$P$8770,$F$11:$F$8770,"=COD1",$B$11:$B$8770,"="&amp;B2774)/COUNTIFS($F$11:$F$8770,"=COD1",$B$11:$B$8770,"="&amp;B2774))/COUNTIFS($A$11:$A$8770,"="&amp;A2774,$F$11:$F$8770,"=COD1"),0)</f>
        <v>0</v>
      </c>
      <c r="U2774" t="e">
        <f>(VLOOKUP(F2774,tarifas!$C$7:$D$10,2,FALSE)+tarifas!$D$21)*datos!P2774</f>
        <v>#N/A</v>
      </c>
      <c r="V2774" t="e">
        <f t="shared" si="399"/>
        <v>#N/A</v>
      </c>
      <c r="W2774">
        <f t="shared" si="400"/>
        <v>0</v>
      </c>
    </row>
    <row r="2775" spans="1:23" x14ac:dyDescent="0.25">
      <c r="A2775">
        <f t="shared" si="393"/>
        <v>115</v>
      </c>
      <c r="B2775">
        <f t="shared" si="394"/>
        <v>4</v>
      </c>
      <c r="C2775" s="1">
        <f t="shared" si="401"/>
        <v>41755.166666659963</v>
      </c>
      <c r="D2775" s="7">
        <v>0</v>
      </c>
      <c r="E2775" s="7"/>
      <c r="G2775">
        <v>7.04</v>
      </c>
      <c r="H2775" s="12">
        <v>169.503512170471</v>
      </c>
      <c r="I2775" s="13">
        <f>$D$2*tarifas!$D$12/24</f>
        <v>1.4541666666666666</v>
      </c>
      <c r="J2775" s="13" t="e">
        <f>VLOOKUP(E2775&amp;" "&amp;F2775,tarifas!$A$13:$D$20,4,FALSE)*H2775</f>
        <v>#N/A</v>
      </c>
      <c r="K2775" s="13">
        <f>IF(F2775="COD1",tarifas!$D$11*(SUMIFS($H$11:$H$8770,$F$11:$F$8770,"=COD1",$B$11:$B$8770,"="&amp;B2775)/COUNTIFS($F$11:$F$8770,"=COD1",$B$11:$B$8770,"="&amp;B2775))/COUNTIFS($A$11:$A$8770,"="&amp;A2775,$F$11:$F$8770,"=COD1"),0)</f>
        <v>0</v>
      </c>
      <c r="L2775" s="13" t="e">
        <f>(VLOOKUP(F2775,tarifas!$C$7:$D$10,2,FALSE)+tarifas!$D$21)*datos!H2775</f>
        <v>#N/A</v>
      </c>
      <c r="M2775">
        <v>0</v>
      </c>
      <c r="N2775" s="13" t="e">
        <f t="shared" si="395"/>
        <v>#N/A</v>
      </c>
      <c r="O2775">
        <f t="shared" si="396"/>
        <v>0</v>
      </c>
      <c r="P2775" s="12">
        <f t="shared" si="397"/>
        <v>169.503512170471</v>
      </c>
      <c r="Q2775">
        <f t="shared" si="398"/>
        <v>0</v>
      </c>
      <c r="R2775">
        <f>$D$2*tarifas!$D$12/24</f>
        <v>1.4541666666666666</v>
      </c>
      <c r="S2775" t="e">
        <f>VLOOKUP(E2775&amp;" "&amp;F2775,tarifas!$A$13:$D$20,4,FALSE)*P2775</f>
        <v>#N/A</v>
      </c>
      <c r="T2775">
        <f>IF(F2775="COD1",tarifas!$D$11*(SUMIFS($P$11:$P$8770,$F$11:$F$8770,"=COD1",$B$11:$B$8770,"="&amp;B2775)/COUNTIFS($F$11:$F$8770,"=COD1",$B$11:$B$8770,"="&amp;B2775))/COUNTIFS($A$11:$A$8770,"="&amp;A2775,$F$11:$F$8770,"=COD1"),0)</f>
        <v>0</v>
      </c>
      <c r="U2775" t="e">
        <f>(VLOOKUP(F2775,tarifas!$C$7:$D$10,2,FALSE)+tarifas!$D$21)*datos!P2775</f>
        <v>#N/A</v>
      </c>
      <c r="V2775" t="e">
        <f t="shared" si="399"/>
        <v>#N/A</v>
      </c>
      <c r="W2775">
        <f t="shared" si="400"/>
        <v>0</v>
      </c>
    </row>
    <row r="2776" spans="1:23" x14ac:dyDescent="0.25">
      <c r="A2776">
        <f t="shared" si="393"/>
        <v>115</v>
      </c>
      <c r="B2776">
        <f t="shared" si="394"/>
        <v>4</v>
      </c>
      <c r="C2776" s="1">
        <f t="shared" si="401"/>
        <v>41755.208333326627</v>
      </c>
      <c r="D2776" s="7">
        <v>0</v>
      </c>
      <c r="E2776" s="7"/>
      <c r="G2776">
        <v>8.25</v>
      </c>
      <c r="H2776" s="12">
        <v>167.91569617935903</v>
      </c>
      <c r="I2776" s="13">
        <f>$D$2*tarifas!$D$12/24</f>
        <v>1.4541666666666666</v>
      </c>
      <c r="J2776" s="13" t="e">
        <f>VLOOKUP(E2776&amp;" "&amp;F2776,tarifas!$A$13:$D$20,4,FALSE)*H2776</f>
        <v>#N/A</v>
      </c>
      <c r="K2776" s="13">
        <f>IF(F2776="COD1",tarifas!$D$11*(SUMIFS($H$11:$H$8770,$F$11:$F$8770,"=COD1",$B$11:$B$8770,"="&amp;B2776)/COUNTIFS($F$11:$F$8770,"=COD1",$B$11:$B$8770,"="&amp;B2776))/COUNTIFS($A$11:$A$8770,"="&amp;A2776,$F$11:$F$8770,"=COD1"),0)</f>
        <v>0</v>
      </c>
      <c r="L2776" s="13" t="e">
        <f>(VLOOKUP(F2776,tarifas!$C$7:$D$10,2,FALSE)+tarifas!$D$21)*datos!H2776</f>
        <v>#N/A</v>
      </c>
      <c r="M2776">
        <v>0</v>
      </c>
      <c r="N2776" s="13" t="e">
        <f t="shared" si="395"/>
        <v>#N/A</v>
      </c>
      <c r="O2776">
        <f t="shared" si="396"/>
        <v>0</v>
      </c>
      <c r="P2776" s="12">
        <f t="shared" si="397"/>
        <v>167.91569617935903</v>
      </c>
      <c r="Q2776">
        <f t="shared" si="398"/>
        <v>0</v>
      </c>
      <c r="R2776">
        <f>$D$2*tarifas!$D$12/24</f>
        <v>1.4541666666666666</v>
      </c>
      <c r="S2776" t="e">
        <f>VLOOKUP(E2776&amp;" "&amp;F2776,tarifas!$A$13:$D$20,4,FALSE)*P2776</f>
        <v>#N/A</v>
      </c>
      <c r="T2776">
        <f>IF(F2776="COD1",tarifas!$D$11*(SUMIFS($P$11:$P$8770,$F$11:$F$8770,"=COD1",$B$11:$B$8770,"="&amp;B2776)/COUNTIFS($F$11:$F$8770,"=COD1",$B$11:$B$8770,"="&amp;B2776))/COUNTIFS($A$11:$A$8770,"="&amp;A2776,$F$11:$F$8770,"=COD1"),0)</f>
        <v>0</v>
      </c>
      <c r="U2776" t="e">
        <f>(VLOOKUP(F2776,tarifas!$C$7:$D$10,2,FALSE)+tarifas!$D$21)*datos!P2776</f>
        <v>#N/A</v>
      </c>
      <c r="V2776" t="e">
        <f t="shared" si="399"/>
        <v>#N/A</v>
      </c>
      <c r="W2776">
        <f t="shared" si="400"/>
        <v>0</v>
      </c>
    </row>
    <row r="2777" spans="1:23" x14ac:dyDescent="0.25">
      <c r="A2777">
        <f t="shared" si="393"/>
        <v>115</v>
      </c>
      <c r="B2777">
        <f t="shared" si="394"/>
        <v>4</v>
      </c>
      <c r="C2777" s="1">
        <f t="shared" si="401"/>
        <v>41755.249999993292</v>
      </c>
      <c r="D2777" s="7">
        <v>1.5454545454545456</v>
      </c>
      <c r="E2777" s="7"/>
      <c r="G2777">
        <v>9</v>
      </c>
      <c r="H2777" s="12">
        <v>151.6801333302609</v>
      </c>
      <c r="I2777" s="13">
        <f>$D$2*tarifas!$D$12/24</f>
        <v>1.4541666666666666</v>
      </c>
      <c r="J2777" s="13" t="e">
        <f>VLOOKUP(E2777&amp;" "&amp;F2777,tarifas!$A$13:$D$20,4,FALSE)*H2777</f>
        <v>#N/A</v>
      </c>
      <c r="K2777" s="13">
        <f>IF(F2777="COD1",tarifas!$D$11*(SUMIFS($H$11:$H$8770,$F$11:$F$8770,"=COD1",$B$11:$B$8770,"="&amp;B2777)/COUNTIFS($F$11:$F$8770,"=COD1",$B$11:$B$8770,"="&amp;B2777))/COUNTIFS($A$11:$A$8770,"="&amp;A2777,$F$11:$F$8770,"=COD1"),0)</f>
        <v>0</v>
      </c>
      <c r="L2777" s="13" t="e">
        <f>(VLOOKUP(F2777,tarifas!$C$7:$D$10,2,FALSE)+tarifas!$D$21)*datos!H2777</f>
        <v>#N/A</v>
      </c>
      <c r="M2777">
        <v>7.7510300000000001</v>
      </c>
      <c r="N2777" s="13" t="e">
        <f t="shared" si="395"/>
        <v>#N/A</v>
      </c>
      <c r="O2777">
        <f t="shared" si="396"/>
        <v>7.7510300000000001</v>
      </c>
      <c r="P2777" s="12">
        <f t="shared" si="397"/>
        <v>143.92910333026089</v>
      </c>
      <c r="Q2777">
        <f t="shared" si="398"/>
        <v>0</v>
      </c>
      <c r="R2777">
        <f>$D$2*tarifas!$D$12/24</f>
        <v>1.4541666666666666</v>
      </c>
      <c r="S2777" t="e">
        <f>VLOOKUP(E2777&amp;" "&amp;F2777,tarifas!$A$13:$D$20,4,FALSE)*P2777</f>
        <v>#N/A</v>
      </c>
      <c r="T2777">
        <f>IF(F2777="COD1",tarifas!$D$11*(SUMIFS($P$11:$P$8770,$F$11:$F$8770,"=COD1",$B$11:$B$8770,"="&amp;B2777)/COUNTIFS($F$11:$F$8770,"=COD1",$B$11:$B$8770,"="&amp;B2777))/COUNTIFS($A$11:$A$8770,"="&amp;A2777,$F$11:$F$8770,"=COD1"),0)</f>
        <v>0</v>
      </c>
      <c r="U2777" t="e">
        <f>(VLOOKUP(F2777,tarifas!$C$7:$D$10,2,FALSE)+tarifas!$D$21)*datos!P2777</f>
        <v>#N/A</v>
      </c>
      <c r="V2777" t="e">
        <f t="shared" si="399"/>
        <v>#N/A</v>
      </c>
      <c r="W2777">
        <f t="shared" si="400"/>
        <v>0</v>
      </c>
    </row>
    <row r="2778" spans="1:23" x14ac:dyDescent="0.25">
      <c r="A2778">
        <f t="shared" si="393"/>
        <v>115</v>
      </c>
      <c r="B2778">
        <f t="shared" si="394"/>
        <v>4</v>
      </c>
      <c r="C2778" s="1">
        <f t="shared" si="401"/>
        <v>41755.291666659956</v>
      </c>
      <c r="D2778" s="7">
        <v>45.848484848484844</v>
      </c>
      <c r="E2778" s="7"/>
      <c r="G2778">
        <v>8.25</v>
      </c>
      <c r="H2778" s="12">
        <v>150.76574850961583</v>
      </c>
      <c r="I2778" s="13">
        <f>$D$2*tarifas!$D$12/24</f>
        <v>1.4541666666666666</v>
      </c>
      <c r="J2778" s="13" t="e">
        <f>VLOOKUP(E2778&amp;" "&amp;F2778,tarifas!$A$13:$D$20,4,FALSE)*H2778</f>
        <v>#N/A</v>
      </c>
      <c r="K2778" s="13">
        <f>IF(F2778="COD1",tarifas!$D$11*(SUMIFS($H$11:$H$8770,$F$11:$F$8770,"=COD1",$B$11:$B$8770,"="&amp;B2778)/COUNTIFS($F$11:$F$8770,"=COD1",$B$11:$B$8770,"="&amp;B2778))/COUNTIFS($A$11:$A$8770,"="&amp;A2778,$F$11:$F$8770,"=COD1"),0)</f>
        <v>0</v>
      </c>
      <c r="L2778" s="13" t="e">
        <f>(VLOOKUP(F2778,tarifas!$C$7:$D$10,2,FALSE)+tarifas!$D$21)*datos!H2778</f>
        <v>#N/A</v>
      </c>
      <c r="M2778">
        <v>57.985430000000001</v>
      </c>
      <c r="N2778" s="13" t="e">
        <f t="shared" si="395"/>
        <v>#N/A</v>
      </c>
      <c r="O2778">
        <f t="shared" si="396"/>
        <v>57.985430000000001</v>
      </c>
      <c r="P2778" s="12">
        <f t="shared" si="397"/>
        <v>92.780318509615824</v>
      </c>
      <c r="Q2778">
        <f t="shared" si="398"/>
        <v>0</v>
      </c>
      <c r="R2778">
        <f>$D$2*tarifas!$D$12/24</f>
        <v>1.4541666666666666</v>
      </c>
      <c r="S2778" t="e">
        <f>VLOOKUP(E2778&amp;" "&amp;F2778,tarifas!$A$13:$D$20,4,FALSE)*P2778</f>
        <v>#N/A</v>
      </c>
      <c r="T2778">
        <f>IF(F2778="COD1",tarifas!$D$11*(SUMIFS($P$11:$P$8770,$F$11:$F$8770,"=COD1",$B$11:$B$8770,"="&amp;B2778)/COUNTIFS($F$11:$F$8770,"=COD1",$B$11:$B$8770,"="&amp;B2778))/COUNTIFS($A$11:$A$8770,"="&amp;A2778,$F$11:$F$8770,"=COD1"),0)</f>
        <v>0</v>
      </c>
      <c r="U2778" t="e">
        <f>(VLOOKUP(F2778,tarifas!$C$7:$D$10,2,FALSE)+tarifas!$D$21)*datos!P2778</f>
        <v>#N/A</v>
      </c>
      <c r="V2778" t="e">
        <f t="shared" si="399"/>
        <v>#N/A</v>
      </c>
      <c r="W2778">
        <f t="shared" si="400"/>
        <v>0</v>
      </c>
    </row>
    <row r="2779" spans="1:23" x14ac:dyDescent="0.25">
      <c r="A2779">
        <f t="shared" si="393"/>
        <v>115</v>
      </c>
      <c r="B2779">
        <f t="shared" si="394"/>
        <v>4</v>
      </c>
      <c r="C2779" s="1">
        <f t="shared" si="401"/>
        <v>41755.33333332662</v>
      </c>
      <c r="D2779" s="7">
        <v>141.66666666666669</v>
      </c>
      <c r="E2779" s="7"/>
      <c r="G2779">
        <v>10</v>
      </c>
      <c r="H2779" s="12">
        <v>154.21300130465406</v>
      </c>
      <c r="I2779" s="13">
        <f>$D$2*tarifas!$D$12/24</f>
        <v>1.4541666666666666</v>
      </c>
      <c r="J2779" s="13" t="e">
        <f>VLOOKUP(E2779&amp;" "&amp;F2779,tarifas!$A$13:$D$20,4,FALSE)*H2779</f>
        <v>#N/A</v>
      </c>
      <c r="K2779" s="13">
        <f>IF(F2779="COD1",tarifas!$D$11*(SUMIFS($H$11:$H$8770,$F$11:$F$8770,"=COD1",$B$11:$B$8770,"="&amp;B2779)/COUNTIFS($F$11:$F$8770,"=COD1",$B$11:$B$8770,"="&amp;B2779))/COUNTIFS($A$11:$A$8770,"="&amp;A2779,$F$11:$F$8770,"=COD1"),0)</f>
        <v>0</v>
      </c>
      <c r="L2779" s="13" t="e">
        <f>(VLOOKUP(F2779,tarifas!$C$7:$D$10,2,FALSE)+tarifas!$D$21)*datos!H2779</f>
        <v>#N/A</v>
      </c>
      <c r="M2779">
        <v>85.173450000000003</v>
      </c>
      <c r="N2779" s="13" t="e">
        <f t="shared" si="395"/>
        <v>#N/A</v>
      </c>
      <c r="O2779">
        <f t="shared" si="396"/>
        <v>85.173450000000003</v>
      </c>
      <c r="P2779" s="12">
        <f t="shared" si="397"/>
        <v>69.039551304654054</v>
      </c>
      <c r="Q2779">
        <f t="shared" si="398"/>
        <v>0</v>
      </c>
      <c r="R2779">
        <f>$D$2*tarifas!$D$12/24</f>
        <v>1.4541666666666666</v>
      </c>
      <c r="S2779" t="e">
        <f>VLOOKUP(E2779&amp;" "&amp;F2779,tarifas!$A$13:$D$20,4,FALSE)*P2779</f>
        <v>#N/A</v>
      </c>
      <c r="T2779">
        <f>IF(F2779="COD1",tarifas!$D$11*(SUMIFS($P$11:$P$8770,$F$11:$F$8770,"=COD1",$B$11:$B$8770,"="&amp;B2779)/COUNTIFS($F$11:$F$8770,"=COD1",$B$11:$B$8770,"="&amp;B2779))/COUNTIFS($A$11:$A$8770,"="&amp;A2779,$F$11:$F$8770,"=COD1"),0)</f>
        <v>0</v>
      </c>
      <c r="U2779" t="e">
        <f>(VLOOKUP(F2779,tarifas!$C$7:$D$10,2,FALSE)+tarifas!$D$21)*datos!P2779</f>
        <v>#N/A</v>
      </c>
      <c r="V2779" t="e">
        <f t="shared" si="399"/>
        <v>#N/A</v>
      </c>
      <c r="W2779">
        <f t="shared" si="400"/>
        <v>0</v>
      </c>
    </row>
    <row r="2780" spans="1:23" x14ac:dyDescent="0.25">
      <c r="A2780">
        <f t="shared" si="393"/>
        <v>115</v>
      </c>
      <c r="B2780">
        <f t="shared" si="394"/>
        <v>4</v>
      </c>
      <c r="C2780" s="1">
        <f t="shared" si="401"/>
        <v>41755.374999993284</v>
      </c>
      <c r="D2780" s="7">
        <v>219.19696969696969</v>
      </c>
      <c r="E2780" s="7"/>
      <c r="G2780">
        <v>13</v>
      </c>
      <c r="H2780" s="12">
        <v>152.72588243442354</v>
      </c>
      <c r="I2780" s="13">
        <f>$D$2*tarifas!$D$12/24</f>
        <v>1.4541666666666666</v>
      </c>
      <c r="J2780" s="13" t="e">
        <f>VLOOKUP(E2780&amp;" "&amp;F2780,tarifas!$A$13:$D$20,4,FALSE)*H2780</f>
        <v>#N/A</v>
      </c>
      <c r="K2780" s="13">
        <f>IF(F2780="COD1",tarifas!$D$11*(SUMIFS($H$11:$H$8770,$F$11:$F$8770,"=COD1",$B$11:$B$8770,"="&amp;B2780)/COUNTIFS($F$11:$F$8770,"=COD1",$B$11:$B$8770,"="&amp;B2780))/COUNTIFS($A$11:$A$8770,"="&amp;A2780,$F$11:$F$8770,"=COD1"),0)</f>
        <v>0</v>
      </c>
      <c r="L2780" s="13" t="e">
        <f>(VLOOKUP(F2780,tarifas!$C$7:$D$10,2,FALSE)+tarifas!$D$21)*datos!H2780</f>
        <v>#N/A</v>
      </c>
      <c r="M2780">
        <v>92.860960000000006</v>
      </c>
      <c r="N2780" s="13" t="e">
        <f t="shared" si="395"/>
        <v>#N/A</v>
      </c>
      <c r="O2780">
        <f t="shared" si="396"/>
        <v>92.860960000000006</v>
      </c>
      <c r="P2780" s="12">
        <f t="shared" si="397"/>
        <v>59.864922434423534</v>
      </c>
      <c r="Q2780">
        <f t="shared" si="398"/>
        <v>0</v>
      </c>
      <c r="R2780">
        <f>$D$2*tarifas!$D$12/24</f>
        <v>1.4541666666666666</v>
      </c>
      <c r="S2780" t="e">
        <f>VLOOKUP(E2780&amp;" "&amp;F2780,tarifas!$A$13:$D$20,4,FALSE)*P2780</f>
        <v>#N/A</v>
      </c>
      <c r="T2780">
        <f>IF(F2780="COD1",tarifas!$D$11*(SUMIFS($P$11:$P$8770,$F$11:$F$8770,"=COD1",$B$11:$B$8770,"="&amp;B2780)/COUNTIFS($F$11:$F$8770,"=COD1",$B$11:$B$8770,"="&amp;B2780))/COUNTIFS($A$11:$A$8770,"="&amp;A2780,$F$11:$F$8770,"=COD1"),0)</f>
        <v>0</v>
      </c>
      <c r="U2780" t="e">
        <f>(VLOOKUP(F2780,tarifas!$C$7:$D$10,2,FALSE)+tarifas!$D$21)*datos!P2780</f>
        <v>#N/A</v>
      </c>
      <c r="V2780" t="e">
        <f t="shared" si="399"/>
        <v>#N/A</v>
      </c>
      <c r="W2780">
        <f t="shared" si="400"/>
        <v>0</v>
      </c>
    </row>
    <row r="2781" spans="1:23" x14ac:dyDescent="0.25">
      <c r="A2781">
        <f t="shared" si="393"/>
        <v>115</v>
      </c>
      <c r="B2781">
        <f t="shared" si="394"/>
        <v>4</v>
      </c>
      <c r="C2781" s="1">
        <f t="shared" si="401"/>
        <v>41755.416666659949</v>
      </c>
      <c r="D2781" s="7">
        <v>295.18181818181819</v>
      </c>
      <c r="E2781" s="7"/>
      <c r="G2781">
        <v>11.9</v>
      </c>
      <c r="H2781" s="12">
        <v>153.21325291786914</v>
      </c>
      <c r="I2781" s="13">
        <f>$D$2*tarifas!$D$12/24</f>
        <v>1.4541666666666666</v>
      </c>
      <c r="J2781" s="13" t="e">
        <f>VLOOKUP(E2781&amp;" "&amp;F2781,tarifas!$A$13:$D$20,4,FALSE)*H2781</f>
        <v>#N/A</v>
      </c>
      <c r="K2781" s="13">
        <f>IF(F2781="COD1",tarifas!$D$11*(SUMIFS($H$11:$H$8770,$F$11:$F$8770,"=COD1",$B$11:$B$8770,"="&amp;B2781)/COUNTIFS($F$11:$F$8770,"=COD1",$B$11:$B$8770,"="&amp;B2781))/COUNTIFS($A$11:$A$8770,"="&amp;A2781,$F$11:$F$8770,"=COD1"),0)</f>
        <v>0</v>
      </c>
      <c r="L2781" s="13" t="e">
        <f>(VLOOKUP(F2781,tarifas!$C$7:$D$10,2,FALSE)+tarifas!$D$21)*datos!H2781</f>
        <v>#N/A</v>
      </c>
      <c r="M2781">
        <v>108.22444</v>
      </c>
      <c r="N2781" s="13" t="e">
        <f t="shared" si="395"/>
        <v>#N/A</v>
      </c>
      <c r="O2781">
        <f t="shared" si="396"/>
        <v>108.22444</v>
      </c>
      <c r="P2781" s="12">
        <f t="shared" si="397"/>
        <v>44.98881291786914</v>
      </c>
      <c r="Q2781">
        <f t="shared" si="398"/>
        <v>0</v>
      </c>
      <c r="R2781">
        <f>$D$2*tarifas!$D$12/24</f>
        <v>1.4541666666666666</v>
      </c>
      <c r="S2781" t="e">
        <f>VLOOKUP(E2781&amp;" "&amp;F2781,tarifas!$A$13:$D$20,4,FALSE)*P2781</f>
        <v>#N/A</v>
      </c>
      <c r="T2781">
        <f>IF(F2781="COD1",tarifas!$D$11*(SUMIFS($P$11:$P$8770,$F$11:$F$8770,"=COD1",$B$11:$B$8770,"="&amp;B2781)/COUNTIFS($F$11:$F$8770,"=COD1",$B$11:$B$8770,"="&amp;B2781))/COUNTIFS($A$11:$A$8770,"="&amp;A2781,$F$11:$F$8770,"=COD1"),0)</f>
        <v>0</v>
      </c>
      <c r="U2781" t="e">
        <f>(VLOOKUP(F2781,tarifas!$C$7:$D$10,2,FALSE)+tarifas!$D$21)*datos!P2781</f>
        <v>#N/A</v>
      </c>
      <c r="V2781" t="e">
        <f t="shared" si="399"/>
        <v>#N/A</v>
      </c>
      <c r="W2781">
        <f t="shared" si="400"/>
        <v>0</v>
      </c>
    </row>
    <row r="2782" spans="1:23" x14ac:dyDescent="0.25">
      <c r="A2782">
        <f t="shared" si="393"/>
        <v>115</v>
      </c>
      <c r="B2782">
        <f t="shared" si="394"/>
        <v>4</v>
      </c>
      <c r="C2782" s="1">
        <f t="shared" si="401"/>
        <v>41755.458333326613</v>
      </c>
      <c r="D2782" s="7">
        <v>399.24242424242425</v>
      </c>
      <c r="E2782" s="7"/>
      <c r="G2782">
        <v>13</v>
      </c>
      <c r="H2782" s="12">
        <v>154.46559181017511</v>
      </c>
      <c r="I2782" s="13">
        <f>$D$2*tarifas!$D$12/24</f>
        <v>1.4541666666666666</v>
      </c>
      <c r="J2782" s="13" t="e">
        <f>VLOOKUP(E2782&amp;" "&amp;F2782,tarifas!$A$13:$D$20,4,FALSE)*H2782</f>
        <v>#N/A</v>
      </c>
      <c r="K2782" s="13">
        <f>IF(F2782="COD1",tarifas!$D$11*(SUMIFS($H$11:$H$8770,$F$11:$F$8770,"=COD1",$B$11:$B$8770,"="&amp;B2782)/COUNTIFS($F$11:$F$8770,"=COD1",$B$11:$B$8770,"="&amp;B2782))/COUNTIFS($A$11:$A$8770,"="&amp;A2782,$F$11:$F$8770,"=COD1"),0)</f>
        <v>0</v>
      </c>
      <c r="L2782" s="13" t="e">
        <f>(VLOOKUP(F2782,tarifas!$C$7:$D$10,2,FALSE)+tarifas!$D$21)*datos!H2782</f>
        <v>#N/A</v>
      </c>
      <c r="M2782">
        <v>164.042</v>
      </c>
      <c r="N2782" s="13" t="e">
        <f t="shared" si="395"/>
        <v>#N/A</v>
      </c>
      <c r="O2782">
        <f t="shared" si="396"/>
        <v>154.46559181017511</v>
      </c>
      <c r="P2782" s="12">
        <f t="shared" si="397"/>
        <v>0</v>
      </c>
      <c r="Q2782">
        <f t="shared" si="398"/>
        <v>9.576408189824889</v>
      </c>
      <c r="R2782">
        <f>$D$2*tarifas!$D$12/24</f>
        <v>1.4541666666666666</v>
      </c>
      <c r="S2782" t="e">
        <f>VLOOKUP(E2782&amp;" "&amp;F2782,tarifas!$A$13:$D$20,4,FALSE)*P2782</f>
        <v>#N/A</v>
      </c>
      <c r="T2782">
        <f>IF(F2782="COD1",tarifas!$D$11*(SUMIFS($P$11:$P$8770,$F$11:$F$8770,"=COD1",$B$11:$B$8770,"="&amp;B2782)/COUNTIFS($F$11:$F$8770,"=COD1",$B$11:$B$8770,"="&amp;B2782))/COUNTIFS($A$11:$A$8770,"="&amp;A2782,$F$11:$F$8770,"=COD1"),0)</f>
        <v>0</v>
      </c>
      <c r="U2782" t="e">
        <f>(VLOOKUP(F2782,tarifas!$C$7:$D$10,2,FALSE)+tarifas!$D$21)*datos!P2782</f>
        <v>#N/A</v>
      </c>
      <c r="V2782" t="e">
        <f t="shared" si="399"/>
        <v>#N/A</v>
      </c>
      <c r="W2782">
        <f t="shared" si="400"/>
        <v>0.1120439758209512</v>
      </c>
    </row>
    <row r="2783" spans="1:23" x14ac:dyDescent="0.25">
      <c r="A2783">
        <f t="shared" si="393"/>
        <v>115</v>
      </c>
      <c r="B2783">
        <f t="shared" si="394"/>
        <v>4</v>
      </c>
      <c r="C2783" s="1">
        <f t="shared" si="401"/>
        <v>41755.499999993277</v>
      </c>
      <c r="D2783" s="7">
        <v>616.89393939393949</v>
      </c>
      <c r="E2783" s="7"/>
      <c r="G2783">
        <v>13</v>
      </c>
      <c r="H2783" s="12">
        <v>155.94425626890933</v>
      </c>
      <c r="I2783" s="13">
        <f>$D$2*tarifas!$D$12/24</f>
        <v>1.4541666666666666</v>
      </c>
      <c r="J2783" s="13" t="e">
        <f>VLOOKUP(E2783&amp;" "&amp;F2783,tarifas!$A$13:$D$20,4,FALSE)*H2783</f>
        <v>#N/A</v>
      </c>
      <c r="K2783" s="13">
        <f>IF(F2783="COD1",tarifas!$D$11*(SUMIFS($H$11:$H$8770,$F$11:$F$8770,"=COD1",$B$11:$B$8770,"="&amp;B2783)/COUNTIFS($F$11:$F$8770,"=COD1",$B$11:$B$8770,"="&amp;B2783))/COUNTIFS($A$11:$A$8770,"="&amp;A2783,$F$11:$F$8770,"=COD1"),0)</f>
        <v>0</v>
      </c>
      <c r="L2783" s="13" t="e">
        <f>(VLOOKUP(F2783,tarifas!$C$7:$D$10,2,FALSE)+tarifas!$D$21)*datos!H2783</f>
        <v>#N/A</v>
      </c>
      <c r="M2783">
        <v>95.614249999999998</v>
      </c>
      <c r="N2783" s="13" t="e">
        <f t="shared" si="395"/>
        <v>#N/A</v>
      </c>
      <c r="O2783">
        <f t="shared" si="396"/>
        <v>95.614249999999998</v>
      </c>
      <c r="P2783" s="12">
        <f t="shared" si="397"/>
        <v>60.330006268909329</v>
      </c>
      <c r="Q2783">
        <f t="shared" si="398"/>
        <v>0</v>
      </c>
      <c r="R2783">
        <f>$D$2*tarifas!$D$12/24</f>
        <v>1.4541666666666666</v>
      </c>
      <c r="S2783" t="e">
        <f>VLOOKUP(E2783&amp;" "&amp;F2783,tarifas!$A$13:$D$20,4,FALSE)*P2783</f>
        <v>#N/A</v>
      </c>
      <c r="T2783">
        <f>IF(F2783="COD1",tarifas!$D$11*(SUMIFS($P$11:$P$8770,$F$11:$F$8770,"=COD1",$B$11:$B$8770,"="&amp;B2783)/COUNTIFS($F$11:$F$8770,"=COD1",$B$11:$B$8770,"="&amp;B2783))/COUNTIFS($A$11:$A$8770,"="&amp;A2783,$F$11:$F$8770,"=COD1"),0)</f>
        <v>0</v>
      </c>
      <c r="U2783" t="e">
        <f>(VLOOKUP(F2783,tarifas!$C$7:$D$10,2,FALSE)+tarifas!$D$21)*datos!P2783</f>
        <v>#N/A</v>
      </c>
      <c r="V2783" t="e">
        <f t="shared" si="399"/>
        <v>#N/A</v>
      </c>
      <c r="W2783">
        <f t="shared" si="400"/>
        <v>0</v>
      </c>
    </row>
    <row r="2784" spans="1:23" x14ac:dyDescent="0.25">
      <c r="A2784">
        <f t="shared" si="393"/>
        <v>115</v>
      </c>
      <c r="B2784">
        <f t="shared" si="394"/>
        <v>4</v>
      </c>
      <c r="C2784" s="1">
        <f t="shared" si="401"/>
        <v>41755.541666659941</v>
      </c>
      <c r="D2784" s="7">
        <v>780.19696969696963</v>
      </c>
      <c r="E2784" s="7"/>
      <c r="G2784">
        <v>8.9</v>
      </c>
      <c r="H2784" s="12">
        <v>156.41436682068397</v>
      </c>
      <c r="I2784" s="13">
        <f>$D$2*tarifas!$D$12/24</f>
        <v>1.4541666666666666</v>
      </c>
      <c r="J2784" s="13" t="e">
        <f>VLOOKUP(E2784&amp;" "&amp;F2784,tarifas!$A$13:$D$20,4,FALSE)*H2784</f>
        <v>#N/A</v>
      </c>
      <c r="K2784" s="13">
        <f>IF(F2784="COD1",tarifas!$D$11*(SUMIFS($H$11:$H$8770,$F$11:$F$8770,"=COD1",$B$11:$B$8770,"="&amp;B2784)/COUNTIFS($F$11:$F$8770,"=COD1",$B$11:$B$8770,"="&amp;B2784))/COUNTIFS($A$11:$A$8770,"="&amp;A2784,$F$11:$F$8770,"=COD1"),0)</f>
        <v>0</v>
      </c>
      <c r="L2784" s="13" t="e">
        <f>(VLOOKUP(F2784,tarifas!$C$7:$D$10,2,FALSE)+tarifas!$D$21)*datos!H2784</f>
        <v>#N/A</v>
      </c>
      <c r="M2784">
        <v>412.04525000000001</v>
      </c>
      <c r="N2784" s="13" t="e">
        <f t="shared" si="395"/>
        <v>#N/A</v>
      </c>
      <c r="O2784">
        <f t="shared" si="396"/>
        <v>156.41436682068397</v>
      </c>
      <c r="P2784" s="12">
        <f t="shared" si="397"/>
        <v>0</v>
      </c>
      <c r="Q2784">
        <f t="shared" si="398"/>
        <v>255.63088317931604</v>
      </c>
      <c r="R2784">
        <f>$D$2*tarifas!$D$12/24</f>
        <v>1.4541666666666666</v>
      </c>
      <c r="S2784" t="e">
        <f>VLOOKUP(E2784&amp;" "&amp;F2784,tarifas!$A$13:$D$20,4,FALSE)*P2784</f>
        <v>#N/A</v>
      </c>
      <c r="T2784">
        <f>IF(F2784="COD1",tarifas!$D$11*(SUMIFS($P$11:$P$8770,$F$11:$F$8770,"=COD1",$B$11:$B$8770,"="&amp;B2784)/COUNTIFS($F$11:$F$8770,"=COD1",$B$11:$B$8770,"="&amp;B2784))/COUNTIFS($A$11:$A$8770,"="&amp;A2784,$F$11:$F$8770,"=COD1"),0)</f>
        <v>0</v>
      </c>
      <c r="U2784" t="e">
        <f>(VLOOKUP(F2784,tarifas!$C$7:$D$10,2,FALSE)+tarifas!$D$21)*datos!P2784</f>
        <v>#N/A</v>
      </c>
      <c r="V2784" t="e">
        <f t="shared" si="399"/>
        <v>#N/A</v>
      </c>
      <c r="W2784">
        <f t="shared" si="400"/>
        <v>2.0476033742663216</v>
      </c>
    </row>
    <row r="2785" spans="1:23" x14ac:dyDescent="0.25">
      <c r="A2785">
        <f t="shared" si="393"/>
        <v>115</v>
      </c>
      <c r="B2785">
        <f t="shared" si="394"/>
        <v>4</v>
      </c>
      <c r="C2785" s="1">
        <f t="shared" si="401"/>
        <v>41755.583333326605</v>
      </c>
      <c r="D2785" s="7">
        <v>838.15151515151524</v>
      </c>
      <c r="E2785" s="7"/>
      <c r="G2785">
        <v>6</v>
      </c>
      <c r="H2785" s="12">
        <v>163.40503022061702</v>
      </c>
      <c r="I2785" s="13">
        <f>$D$2*tarifas!$D$12/24</f>
        <v>1.4541666666666666</v>
      </c>
      <c r="J2785" s="13" t="e">
        <f>VLOOKUP(E2785&amp;" "&amp;F2785,tarifas!$A$13:$D$20,4,FALSE)*H2785</f>
        <v>#N/A</v>
      </c>
      <c r="K2785" s="13">
        <f>IF(F2785="COD1",tarifas!$D$11*(SUMIFS($H$11:$H$8770,$F$11:$F$8770,"=COD1",$B$11:$B$8770,"="&amp;B2785)/COUNTIFS($F$11:$F$8770,"=COD1",$B$11:$B$8770,"="&amp;B2785))/COUNTIFS($A$11:$A$8770,"="&amp;A2785,$F$11:$F$8770,"=COD1"),0)</f>
        <v>0</v>
      </c>
      <c r="L2785" s="13" t="e">
        <f>(VLOOKUP(F2785,tarifas!$C$7:$D$10,2,FALSE)+tarifas!$D$21)*datos!H2785</f>
        <v>#N/A</v>
      </c>
      <c r="M2785">
        <v>452.17676</v>
      </c>
      <c r="N2785" s="13" t="e">
        <f t="shared" si="395"/>
        <v>#N/A</v>
      </c>
      <c r="O2785">
        <f t="shared" si="396"/>
        <v>163.40503022061702</v>
      </c>
      <c r="P2785" s="12">
        <f t="shared" si="397"/>
        <v>0</v>
      </c>
      <c r="Q2785">
        <f t="shared" si="398"/>
        <v>288.77172977938301</v>
      </c>
      <c r="R2785">
        <f>$D$2*tarifas!$D$12/24</f>
        <v>1.4541666666666666</v>
      </c>
      <c r="S2785" t="e">
        <f>VLOOKUP(E2785&amp;" "&amp;F2785,tarifas!$A$13:$D$20,4,FALSE)*P2785</f>
        <v>#N/A</v>
      </c>
      <c r="T2785">
        <f>IF(F2785="COD1",tarifas!$D$11*(SUMIFS($P$11:$P$8770,$F$11:$F$8770,"=COD1",$B$11:$B$8770,"="&amp;B2785)/COUNTIFS($F$11:$F$8770,"=COD1",$B$11:$B$8770,"="&amp;B2785))/COUNTIFS($A$11:$A$8770,"="&amp;A2785,$F$11:$F$8770,"=COD1"),0)</f>
        <v>0</v>
      </c>
      <c r="U2785" t="e">
        <f>(VLOOKUP(F2785,tarifas!$C$7:$D$10,2,FALSE)+tarifas!$D$21)*datos!P2785</f>
        <v>#N/A</v>
      </c>
      <c r="V2785" t="e">
        <f t="shared" si="399"/>
        <v>#N/A</v>
      </c>
      <c r="W2785">
        <f t="shared" si="400"/>
        <v>1.5593673408086683</v>
      </c>
    </row>
    <row r="2786" spans="1:23" x14ac:dyDescent="0.25">
      <c r="A2786">
        <f t="shared" si="393"/>
        <v>115</v>
      </c>
      <c r="B2786">
        <f t="shared" si="394"/>
        <v>4</v>
      </c>
      <c r="C2786" s="1">
        <f t="shared" si="401"/>
        <v>41755.62499999327</v>
      </c>
      <c r="D2786" s="7">
        <v>765.00000000000011</v>
      </c>
      <c r="E2786" s="7"/>
      <c r="G2786">
        <v>5</v>
      </c>
      <c r="H2786" s="12">
        <v>170.16815264154337</v>
      </c>
      <c r="I2786" s="13">
        <f>$D$2*tarifas!$D$12/24</f>
        <v>1.4541666666666666</v>
      </c>
      <c r="J2786" s="13" t="e">
        <f>VLOOKUP(E2786&amp;" "&amp;F2786,tarifas!$A$13:$D$20,4,FALSE)*H2786</f>
        <v>#N/A</v>
      </c>
      <c r="K2786" s="13">
        <f>IF(F2786="COD1",tarifas!$D$11*(SUMIFS($H$11:$H$8770,$F$11:$F$8770,"=COD1",$B$11:$B$8770,"="&amp;B2786)/COUNTIFS($F$11:$F$8770,"=COD1",$B$11:$B$8770,"="&amp;B2786))/COUNTIFS($A$11:$A$8770,"="&amp;A2786,$F$11:$F$8770,"=COD1"),0)</f>
        <v>0</v>
      </c>
      <c r="L2786" s="13" t="e">
        <f>(VLOOKUP(F2786,tarifas!$C$7:$D$10,2,FALSE)+tarifas!$D$21)*datos!H2786</f>
        <v>#N/A</v>
      </c>
      <c r="M2786">
        <v>291.80403999999999</v>
      </c>
      <c r="N2786" s="13" t="e">
        <f t="shared" si="395"/>
        <v>#N/A</v>
      </c>
      <c r="O2786">
        <f t="shared" si="396"/>
        <v>170.16815264154337</v>
      </c>
      <c r="P2786" s="12">
        <f t="shared" si="397"/>
        <v>0</v>
      </c>
      <c r="Q2786">
        <f t="shared" si="398"/>
        <v>121.63588735845661</v>
      </c>
      <c r="R2786">
        <f>$D$2*tarifas!$D$12/24</f>
        <v>1.4541666666666666</v>
      </c>
      <c r="S2786" t="e">
        <f>VLOOKUP(E2786&amp;" "&amp;F2786,tarifas!$A$13:$D$20,4,FALSE)*P2786</f>
        <v>#N/A</v>
      </c>
      <c r="T2786">
        <f>IF(F2786="COD1",tarifas!$D$11*(SUMIFS($P$11:$P$8770,$F$11:$F$8770,"=COD1",$B$11:$B$8770,"="&amp;B2786)/COUNTIFS($F$11:$F$8770,"=COD1",$B$11:$B$8770,"="&amp;B2786))/COUNTIFS($A$11:$A$8770,"="&amp;A2786,$F$11:$F$8770,"=COD1"),0)</f>
        <v>0</v>
      </c>
      <c r="U2786" t="e">
        <f>(VLOOKUP(F2786,tarifas!$C$7:$D$10,2,FALSE)+tarifas!$D$21)*datos!P2786</f>
        <v>#N/A</v>
      </c>
      <c r="V2786" t="e">
        <f t="shared" si="399"/>
        <v>#N/A</v>
      </c>
      <c r="W2786">
        <f t="shared" si="400"/>
        <v>0.54736149311305471</v>
      </c>
    </row>
    <row r="2787" spans="1:23" x14ac:dyDescent="0.25">
      <c r="A2787">
        <f t="shared" si="393"/>
        <v>115</v>
      </c>
      <c r="B2787">
        <f t="shared" si="394"/>
        <v>4</v>
      </c>
      <c r="C2787" s="1">
        <f t="shared" si="401"/>
        <v>41755.666666659934</v>
      </c>
      <c r="D2787" s="7">
        <v>572.84848484848499</v>
      </c>
      <c r="E2787" s="7"/>
      <c r="G2787">
        <v>5</v>
      </c>
      <c r="H2787" s="12">
        <v>169.45446424815225</v>
      </c>
      <c r="I2787" s="13">
        <f>$D$2*tarifas!$D$12/24</f>
        <v>1.4541666666666666</v>
      </c>
      <c r="J2787" s="13" t="e">
        <f>VLOOKUP(E2787&amp;" "&amp;F2787,tarifas!$A$13:$D$20,4,FALSE)*H2787</f>
        <v>#N/A</v>
      </c>
      <c r="K2787" s="13">
        <f>IF(F2787="COD1",tarifas!$D$11*(SUMIFS($H$11:$H$8770,$F$11:$F$8770,"=COD1",$B$11:$B$8770,"="&amp;B2787)/COUNTIFS($F$11:$F$8770,"=COD1",$B$11:$B$8770,"="&amp;B2787))/COUNTIFS($A$11:$A$8770,"="&amp;A2787,$F$11:$F$8770,"=COD1"),0)</f>
        <v>0</v>
      </c>
      <c r="L2787" s="13" t="e">
        <f>(VLOOKUP(F2787,tarifas!$C$7:$D$10,2,FALSE)+tarifas!$D$21)*datos!H2787</f>
        <v>#N/A</v>
      </c>
      <c r="M2787">
        <v>216.92812000000001</v>
      </c>
      <c r="N2787" s="13" t="e">
        <f t="shared" si="395"/>
        <v>#N/A</v>
      </c>
      <c r="O2787">
        <f t="shared" si="396"/>
        <v>169.45446424815225</v>
      </c>
      <c r="P2787" s="12">
        <f t="shared" si="397"/>
        <v>0</v>
      </c>
      <c r="Q2787">
        <f t="shared" si="398"/>
        <v>47.473655751847758</v>
      </c>
      <c r="R2787">
        <f>$D$2*tarifas!$D$12/24</f>
        <v>1.4541666666666666</v>
      </c>
      <c r="S2787" t="e">
        <f>VLOOKUP(E2787&amp;" "&amp;F2787,tarifas!$A$13:$D$20,4,FALSE)*P2787</f>
        <v>#N/A</v>
      </c>
      <c r="T2787">
        <f>IF(F2787="COD1",tarifas!$D$11*(SUMIFS($P$11:$P$8770,$F$11:$F$8770,"=COD1",$B$11:$B$8770,"="&amp;B2787)/COUNTIFS($F$11:$F$8770,"=COD1",$B$11:$B$8770,"="&amp;B2787))/COUNTIFS($A$11:$A$8770,"="&amp;A2787,$F$11:$F$8770,"=COD1"),0)</f>
        <v>0</v>
      </c>
      <c r="U2787" t="e">
        <f>(VLOOKUP(F2787,tarifas!$C$7:$D$10,2,FALSE)+tarifas!$D$21)*datos!P2787</f>
        <v>#N/A</v>
      </c>
      <c r="V2787" t="e">
        <f t="shared" si="399"/>
        <v>#N/A</v>
      </c>
      <c r="W2787">
        <f t="shared" si="400"/>
        <v>0.21363145088331489</v>
      </c>
    </row>
    <row r="2788" spans="1:23" x14ac:dyDescent="0.25">
      <c r="A2788">
        <f t="shared" si="393"/>
        <v>115</v>
      </c>
      <c r="B2788">
        <f t="shared" si="394"/>
        <v>4</v>
      </c>
      <c r="C2788" s="1">
        <f t="shared" si="401"/>
        <v>41755.708333326598</v>
      </c>
      <c r="D2788" s="7">
        <v>347.9848484848485</v>
      </c>
      <c r="E2788" s="7"/>
      <c r="G2788">
        <v>5.0999999999999996</v>
      </c>
      <c r="H2788" s="12">
        <v>170.69362403768187</v>
      </c>
      <c r="I2788" s="13">
        <f>$D$2*tarifas!$D$12/24</f>
        <v>1.4541666666666666</v>
      </c>
      <c r="J2788" s="13" t="e">
        <f>VLOOKUP(E2788&amp;" "&amp;F2788,tarifas!$A$13:$D$20,4,FALSE)*H2788</f>
        <v>#N/A</v>
      </c>
      <c r="K2788" s="13">
        <f>IF(F2788="COD1",tarifas!$D$11*(SUMIFS($H$11:$H$8770,$F$11:$F$8770,"=COD1",$B$11:$B$8770,"="&amp;B2788)/COUNTIFS($F$11:$F$8770,"=COD1",$B$11:$B$8770,"="&amp;B2788))/COUNTIFS($A$11:$A$8770,"="&amp;A2788,$F$11:$F$8770,"=COD1"),0)</f>
        <v>0</v>
      </c>
      <c r="L2788" s="13" t="e">
        <f>(VLOOKUP(F2788,tarifas!$C$7:$D$10,2,FALSE)+tarifas!$D$21)*datos!H2788</f>
        <v>#N/A</v>
      </c>
      <c r="M2788">
        <v>68.777640000000005</v>
      </c>
      <c r="N2788" s="13" t="e">
        <f t="shared" si="395"/>
        <v>#N/A</v>
      </c>
      <c r="O2788">
        <f t="shared" si="396"/>
        <v>68.777640000000005</v>
      </c>
      <c r="P2788" s="12">
        <f t="shared" si="397"/>
        <v>101.91598403768187</v>
      </c>
      <c r="Q2788">
        <f t="shared" si="398"/>
        <v>0</v>
      </c>
      <c r="R2788">
        <f>$D$2*tarifas!$D$12/24</f>
        <v>1.4541666666666666</v>
      </c>
      <c r="S2788" t="e">
        <f>VLOOKUP(E2788&amp;" "&amp;F2788,tarifas!$A$13:$D$20,4,FALSE)*P2788</f>
        <v>#N/A</v>
      </c>
      <c r="T2788">
        <f>IF(F2788="COD1",tarifas!$D$11*(SUMIFS($P$11:$P$8770,$F$11:$F$8770,"=COD1",$B$11:$B$8770,"="&amp;B2788)/COUNTIFS($F$11:$F$8770,"=COD1",$B$11:$B$8770,"="&amp;B2788))/COUNTIFS($A$11:$A$8770,"="&amp;A2788,$F$11:$F$8770,"=COD1"),0)</f>
        <v>0</v>
      </c>
      <c r="U2788" t="e">
        <f>(VLOOKUP(F2788,tarifas!$C$7:$D$10,2,FALSE)+tarifas!$D$21)*datos!P2788</f>
        <v>#N/A</v>
      </c>
      <c r="V2788" t="e">
        <f t="shared" si="399"/>
        <v>#N/A</v>
      </c>
      <c r="W2788">
        <f t="shared" si="400"/>
        <v>0</v>
      </c>
    </row>
    <row r="2789" spans="1:23" x14ac:dyDescent="0.25">
      <c r="A2789">
        <f t="shared" si="393"/>
        <v>115</v>
      </c>
      <c r="B2789">
        <f t="shared" si="394"/>
        <v>4</v>
      </c>
      <c r="C2789" s="1">
        <f t="shared" si="401"/>
        <v>41755.749999993262</v>
      </c>
      <c r="D2789" s="7">
        <v>181.07575757575759</v>
      </c>
      <c r="E2789" s="7"/>
      <c r="G2789">
        <v>6</v>
      </c>
      <c r="H2789" s="12">
        <v>169.77701734076936</v>
      </c>
      <c r="I2789" s="13">
        <f>$D$2*tarifas!$D$12/24</f>
        <v>1.4541666666666666</v>
      </c>
      <c r="J2789" s="13" t="e">
        <f>VLOOKUP(E2789&amp;" "&amp;F2789,tarifas!$A$13:$D$20,4,FALSE)*H2789</f>
        <v>#N/A</v>
      </c>
      <c r="K2789" s="13">
        <f>IF(F2789="COD1",tarifas!$D$11*(SUMIFS($H$11:$H$8770,$F$11:$F$8770,"=COD1",$B$11:$B$8770,"="&amp;B2789)/COUNTIFS($F$11:$F$8770,"=COD1",$B$11:$B$8770,"="&amp;B2789))/COUNTIFS($A$11:$A$8770,"="&amp;A2789,$F$11:$F$8770,"=COD1"),0)</f>
        <v>0</v>
      </c>
      <c r="L2789" s="13" t="e">
        <f>(VLOOKUP(F2789,tarifas!$C$7:$D$10,2,FALSE)+tarifas!$D$21)*datos!H2789</f>
        <v>#N/A</v>
      </c>
      <c r="M2789">
        <v>5.7032700000000007</v>
      </c>
      <c r="N2789" s="13" t="e">
        <f t="shared" si="395"/>
        <v>#N/A</v>
      </c>
      <c r="O2789">
        <f t="shared" si="396"/>
        <v>5.7032700000000007</v>
      </c>
      <c r="P2789" s="12">
        <f t="shared" si="397"/>
        <v>164.07374734076936</v>
      </c>
      <c r="Q2789">
        <f t="shared" si="398"/>
        <v>0</v>
      </c>
      <c r="R2789">
        <f>$D$2*tarifas!$D$12/24</f>
        <v>1.4541666666666666</v>
      </c>
      <c r="S2789" t="e">
        <f>VLOOKUP(E2789&amp;" "&amp;F2789,tarifas!$A$13:$D$20,4,FALSE)*P2789</f>
        <v>#N/A</v>
      </c>
      <c r="T2789">
        <f>IF(F2789="COD1",tarifas!$D$11*(SUMIFS($P$11:$P$8770,$F$11:$F$8770,"=COD1",$B$11:$B$8770,"="&amp;B2789)/COUNTIFS($F$11:$F$8770,"=COD1",$B$11:$B$8770,"="&amp;B2789))/COUNTIFS($A$11:$A$8770,"="&amp;A2789,$F$11:$F$8770,"=COD1"),0)</f>
        <v>0</v>
      </c>
      <c r="U2789" t="e">
        <f>(VLOOKUP(F2789,tarifas!$C$7:$D$10,2,FALSE)+tarifas!$D$21)*datos!P2789</f>
        <v>#N/A</v>
      </c>
      <c r="V2789" t="e">
        <f t="shared" si="399"/>
        <v>#N/A</v>
      </c>
      <c r="W2789">
        <f t="shared" si="400"/>
        <v>0</v>
      </c>
    </row>
    <row r="2790" spans="1:23" x14ac:dyDescent="0.25">
      <c r="A2790">
        <f t="shared" si="393"/>
        <v>115</v>
      </c>
      <c r="B2790">
        <f t="shared" si="394"/>
        <v>4</v>
      </c>
      <c r="C2790" s="1">
        <f t="shared" si="401"/>
        <v>41755.791666659927</v>
      </c>
      <c r="D2790" s="7">
        <v>52.545454545454547</v>
      </c>
      <c r="E2790" s="7"/>
      <c r="G2790">
        <v>8.25</v>
      </c>
      <c r="H2790" s="12">
        <v>181.86781832170368</v>
      </c>
      <c r="I2790" s="13">
        <f>$D$2*tarifas!$D$12/24</f>
        <v>1.4541666666666666</v>
      </c>
      <c r="J2790" s="13" t="e">
        <f>VLOOKUP(E2790&amp;" "&amp;F2790,tarifas!$A$13:$D$20,4,FALSE)*H2790</f>
        <v>#N/A</v>
      </c>
      <c r="K2790" s="13">
        <f>IF(F2790="COD1",tarifas!$D$11*(SUMIFS($H$11:$H$8770,$F$11:$F$8770,"=COD1",$B$11:$B$8770,"="&amp;B2790)/COUNTIFS($F$11:$F$8770,"=COD1",$B$11:$B$8770,"="&amp;B2790))/COUNTIFS($A$11:$A$8770,"="&amp;A2790,$F$11:$F$8770,"=COD1"),0)</f>
        <v>0</v>
      </c>
      <c r="L2790" s="13" t="e">
        <f>(VLOOKUP(F2790,tarifas!$C$7:$D$10,2,FALSE)+tarifas!$D$21)*datos!H2790</f>
        <v>#N/A</v>
      </c>
      <c r="M2790">
        <v>0</v>
      </c>
      <c r="N2790" s="13" t="e">
        <f t="shared" si="395"/>
        <v>#N/A</v>
      </c>
      <c r="O2790">
        <f t="shared" si="396"/>
        <v>0</v>
      </c>
      <c r="P2790" s="12">
        <f t="shared" si="397"/>
        <v>181.86781832170368</v>
      </c>
      <c r="Q2790">
        <f t="shared" si="398"/>
        <v>0</v>
      </c>
      <c r="R2790">
        <f>$D$2*tarifas!$D$12/24</f>
        <v>1.4541666666666666</v>
      </c>
      <c r="S2790" t="e">
        <f>VLOOKUP(E2790&amp;" "&amp;F2790,tarifas!$A$13:$D$20,4,FALSE)*P2790</f>
        <v>#N/A</v>
      </c>
      <c r="T2790">
        <f>IF(F2790="COD1",tarifas!$D$11*(SUMIFS($P$11:$P$8770,$F$11:$F$8770,"=COD1",$B$11:$B$8770,"="&amp;B2790)/COUNTIFS($F$11:$F$8770,"=COD1",$B$11:$B$8770,"="&amp;B2790))/COUNTIFS($A$11:$A$8770,"="&amp;A2790,$F$11:$F$8770,"=COD1"),0)</f>
        <v>0</v>
      </c>
      <c r="U2790" t="e">
        <f>(VLOOKUP(F2790,tarifas!$C$7:$D$10,2,FALSE)+tarifas!$D$21)*datos!P2790</f>
        <v>#N/A</v>
      </c>
      <c r="V2790" t="e">
        <f t="shared" si="399"/>
        <v>#N/A</v>
      </c>
      <c r="W2790">
        <f t="shared" si="400"/>
        <v>0</v>
      </c>
    </row>
    <row r="2791" spans="1:23" x14ac:dyDescent="0.25">
      <c r="A2791">
        <f t="shared" si="393"/>
        <v>115</v>
      </c>
      <c r="B2791">
        <f t="shared" si="394"/>
        <v>4</v>
      </c>
      <c r="C2791" s="1">
        <f t="shared" si="401"/>
        <v>41755.833333326591</v>
      </c>
      <c r="D2791" s="7">
        <v>0</v>
      </c>
      <c r="E2791" s="7"/>
      <c r="G2791">
        <v>16.309999999999999</v>
      </c>
      <c r="H2791" s="12">
        <v>176.11445060603435</v>
      </c>
      <c r="I2791" s="13">
        <f>$D$2*tarifas!$D$12/24</f>
        <v>1.4541666666666666</v>
      </c>
      <c r="J2791" s="13" t="e">
        <f>VLOOKUP(E2791&amp;" "&amp;F2791,tarifas!$A$13:$D$20,4,FALSE)*H2791</f>
        <v>#N/A</v>
      </c>
      <c r="K2791" s="13">
        <f>IF(F2791="COD1",tarifas!$D$11*(SUMIFS($H$11:$H$8770,$F$11:$F$8770,"=COD1",$B$11:$B$8770,"="&amp;B2791)/COUNTIFS($F$11:$F$8770,"=COD1",$B$11:$B$8770,"="&amp;B2791))/COUNTIFS($A$11:$A$8770,"="&amp;A2791,$F$11:$F$8770,"=COD1"),0)</f>
        <v>0</v>
      </c>
      <c r="L2791" s="13" t="e">
        <f>(VLOOKUP(F2791,tarifas!$C$7:$D$10,2,FALSE)+tarifas!$D$21)*datos!H2791</f>
        <v>#N/A</v>
      </c>
      <c r="M2791">
        <v>0</v>
      </c>
      <c r="N2791" s="13" t="e">
        <f t="shared" si="395"/>
        <v>#N/A</v>
      </c>
      <c r="O2791">
        <f t="shared" si="396"/>
        <v>0</v>
      </c>
      <c r="P2791" s="12">
        <f t="shared" si="397"/>
        <v>176.11445060603435</v>
      </c>
      <c r="Q2791">
        <f t="shared" si="398"/>
        <v>0</v>
      </c>
      <c r="R2791">
        <f>$D$2*tarifas!$D$12/24</f>
        <v>1.4541666666666666</v>
      </c>
      <c r="S2791" t="e">
        <f>VLOOKUP(E2791&amp;" "&amp;F2791,tarifas!$A$13:$D$20,4,FALSE)*P2791</f>
        <v>#N/A</v>
      </c>
      <c r="T2791">
        <f>IF(F2791="COD1",tarifas!$D$11*(SUMIFS($P$11:$P$8770,$F$11:$F$8770,"=COD1",$B$11:$B$8770,"="&amp;B2791)/COUNTIFS($F$11:$F$8770,"=COD1",$B$11:$B$8770,"="&amp;B2791))/COUNTIFS($A$11:$A$8770,"="&amp;A2791,$F$11:$F$8770,"=COD1"),0)</f>
        <v>0</v>
      </c>
      <c r="U2791" t="e">
        <f>(VLOOKUP(F2791,tarifas!$C$7:$D$10,2,FALSE)+tarifas!$D$21)*datos!P2791</f>
        <v>#N/A</v>
      </c>
      <c r="V2791" t="e">
        <f t="shared" si="399"/>
        <v>#N/A</v>
      </c>
      <c r="W2791">
        <f t="shared" si="400"/>
        <v>0</v>
      </c>
    </row>
    <row r="2792" spans="1:23" x14ac:dyDescent="0.25">
      <c r="A2792">
        <f t="shared" si="393"/>
        <v>115</v>
      </c>
      <c r="B2792">
        <f t="shared" si="394"/>
        <v>4</v>
      </c>
      <c r="C2792" s="1">
        <f t="shared" si="401"/>
        <v>41755.874999993255</v>
      </c>
      <c r="D2792" s="7">
        <v>0</v>
      </c>
      <c r="E2792" s="7"/>
      <c r="G2792">
        <v>14.86</v>
      </c>
      <c r="H2792" s="12">
        <v>178.46095896176541</v>
      </c>
      <c r="I2792" s="13">
        <f>$D$2*tarifas!$D$12/24</f>
        <v>1.4541666666666666</v>
      </c>
      <c r="J2792" s="13" t="e">
        <f>VLOOKUP(E2792&amp;" "&amp;F2792,tarifas!$A$13:$D$20,4,FALSE)*H2792</f>
        <v>#N/A</v>
      </c>
      <c r="K2792" s="13">
        <f>IF(F2792="COD1",tarifas!$D$11*(SUMIFS($H$11:$H$8770,$F$11:$F$8770,"=COD1",$B$11:$B$8770,"="&amp;B2792)/COUNTIFS($F$11:$F$8770,"=COD1",$B$11:$B$8770,"="&amp;B2792))/COUNTIFS($A$11:$A$8770,"="&amp;A2792,$F$11:$F$8770,"=COD1"),0)</f>
        <v>0</v>
      </c>
      <c r="L2792" s="13" t="e">
        <f>(VLOOKUP(F2792,tarifas!$C$7:$D$10,2,FALSE)+tarifas!$D$21)*datos!H2792</f>
        <v>#N/A</v>
      </c>
      <c r="M2792">
        <v>0</v>
      </c>
      <c r="N2792" s="13" t="e">
        <f t="shared" si="395"/>
        <v>#N/A</v>
      </c>
      <c r="O2792">
        <f t="shared" si="396"/>
        <v>0</v>
      </c>
      <c r="P2792" s="12">
        <f t="shared" si="397"/>
        <v>178.46095896176541</v>
      </c>
      <c r="Q2792">
        <f t="shared" si="398"/>
        <v>0</v>
      </c>
      <c r="R2792">
        <f>$D$2*tarifas!$D$12/24</f>
        <v>1.4541666666666666</v>
      </c>
      <c r="S2792" t="e">
        <f>VLOOKUP(E2792&amp;" "&amp;F2792,tarifas!$A$13:$D$20,4,FALSE)*P2792</f>
        <v>#N/A</v>
      </c>
      <c r="T2792">
        <f>IF(F2792="COD1",tarifas!$D$11*(SUMIFS($P$11:$P$8770,$F$11:$F$8770,"=COD1",$B$11:$B$8770,"="&amp;B2792)/COUNTIFS($F$11:$F$8770,"=COD1",$B$11:$B$8770,"="&amp;B2792))/COUNTIFS($A$11:$A$8770,"="&amp;A2792,$F$11:$F$8770,"=COD1"),0)</f>
        <v>0</v>
      </c>
      <c r="U2792" t="e">
        <f>(VLOOKUP(F2792,tarifas!$C$7:$D$10,2,FALSE)+tarifas!$D$21)*datos!P2792</f>
        <v>#N/A</v>
      </c>
      <c r="V2792" t="e">
        <f t="shared" si="399"/>
        <v>#N/A</v>
      </c>
      <c r="W2792">
        <f t="shared" si="400"/>
        <v>0</v>
      </c>
    </row>
    <row r="2793" spans="1:23" x14ac:dyDescent="0.25">
      <c r="A2793">
        <f t="shared" si="393"/>
        <v>115</v>
      </c>
      <c r="B2793">
        <f t="shared" si="394"/>
        <v>4</v>
      </c>
      <c r="C2793" s="1">
        <f t="shared" si="401"/>
        <v>41755.916666659919</v>
      </c>
      <c r="D2793" s="7">
        <v>0</v>
      </c>
      <c r="E2793" s="7"/>
      <c r="G2793">
        <v>12</v>
      </c>
      <c r="H2793" s="12">
        <v>178.02271939782861</v>
      </c>
      <c r="I2793" s="13">
        <f>$D$2*tarifas!$D$12/24</f>
        <v>1.4541666666666666</v>
      </c>
      <c r="J2793" s="13" t="e">
        <f>VLOOKUP(E2793&amp;" "&amp;F2793,tarifas!$A$13:$D$20,4,FALSE)*H2793</f>
        <v>#N/A</v>
      </c>
      <c r="K2793" s="13">
        <f>IF(F2793="COD1",tarifas!$D$11*(SUMIFS($H$11:$H$8770,$F$11:$F$8770,"=COD1",$B$11:$B$8770,"="&amp;B2793)/COUNTIFS($F$11:$F$8770,"=COD1",$B$11:$B$8770,"="&amp;B2793))/COUNTIFS($A$11:$A$8770,"="&amp;A2793,$F$11:$F$8770,"=COD1"),0)</f>
        <v>0</v>
      </c>
      <c r="L2793" s="13" t="e">
        <f>(VLOOKUP(F2793,tarifas!$C$7:$D$10,2,FALSE)+tarifas!$D$21)*datos!H2793</f>
        <v>#N/A</v>
      </c>
      <c r="M2793">
        <v>0</v>
      </c>
      <c r="N2793" s="13" t="e">
        <f t="shared" si="395"/>
        <v>#N/A</v>
      </c>
      <c r="O2793">
        <f t="shared" si="396"/>
        <v>0</v>
      </c>
      <c r="P2793" s="12">
        <f t="shared" si="397"/>
        <v>178.02271939782861</v>
      </c>
      <c r="Q2793">
        <f t="shared" si="398"/>
        <v>0</v>
      </c>
      <c r="R2793">
        <f>$D$2*tarifas!$D$12/24</f>
        <v>1.4541666666666666</v>
      </c>
      <c r="S2793" t="e">
        <f>VLOOKUP(E2793&amp;" "&amp;F2793,tarifas!$A$13:$D$20,4,FALSE)*P2793</f>
        <v>#N/A</v>
      </c>
      <c r="T2793">
        <f>IF(F2793="COD1",tarifas!$D$11*(SUMIFS($P$11:$P$8770,$F$11:$F$8770,"=COD1",$B$11:$B$8770,"="&amp;B2793)/COUNTIFS($F$11:$F$8770,"=COD1",$B$11:$B$8770,"="&amp;B2793))/COUNTIFS($A$11:$A$8770,"="&amp;A2793,$F$11:$F$8770,"=COD1"),0)</f>
        <v>0</v>
      </c>
      <c r="U2793" t="e">
        <f>(VLOOKUP(F2793,tarifas!$C$7:$D$10,2,FALSE)+tarifas!$D$21)*datos!P2793</f>
        <v>#N/A</v>
      </c>
      <c r="V2793" t="e">
        <f t="shared" si="399"/>
        <v>#N/A</v>
      </c>
      <c r="W2793">
        <f t="shared" si="400"/>
        <v>0</v>
      </c>
    </row>
    <row r="2794" spans="1:23" x14ac:dyDescent="0.25">
      <c r="A2794">
        <f t="shared" si="393"/>
        <v>115</v>
      </c>
      <c r="B2794">
        <f t="shared" si="394"/>
        <v>4</v>
      </c>
      <c r="C2794" s="1">
        <f t="shared" si="401"/>
        <v>41755.958333326584</v>
      </c>
      <c r="D2794" s="7">
        <v>0</v>
      </c>
      <c r="E2794" s="7"/>
      <c r="G2794">
        <v>16.690000000000001</v>
      </c>
      <c r="H2794" s="12">
        <v>176.50449018448964</v>
      </c>
      <c r="I2794" s="13">
        <f>$D$2*tarifas!$D$12/24</f>
        <v>1.4541666666666666</v>
      </c>
      <c r="J2794" s="13" t="e">
        <f>VLOOKUP(E2794&amp;" "&amp;F2794,tarifas!$A$13:$D$20,4,FALSE)*H2794</f>
        <v>#N/A</v>
      </c>
      <c r="K2794" s="13">
        <f>IF(F2794="COD1",tarifas!$D$11*(SUMIFS($H$11:$H$8770,$F$11:$F$8770,"=COD1",$B$11:$B$8770,"="&amp;B2794)/COUNTIFS($F$11:$F$8770,"=COD1",$B$11:$B$8770,"="&amp;B2794))/COUNTIFS($A$11:$A$8770,"="&amp;A2794,$F$11:$F$8770,"=COD1"),0)</f>
        <v>0</v>
      </c>
      <c r="L2794" s="13" t="e">
        <f>(VLOOKUP(F2794,tarifas!$C$7:$D$10,2,FALSE)+tarifas!$D$21)*datos!H2794</f>
        <v>#N/A</v>
      </c>
      <c r="M2794">
        <v>0</v>
      </c>
      <c r="N2794" s="13" t="e">
        <f t="shared" si="395"/>
        <v>#N/A</v>
      </c>
      <c r="O2794">
        <f t="shared" si="396"/>
        <v>0</v>
      </c>
      <c r="P2794" s="12">
        <f t="shared" si="397"/>
        <v>176.50449018448964</v>
      </c>
      <c r="Q2794">
        <f t="shared" si="398"/>
        <v>0</v>
      </c>
      <c r="R2794">
        <f>$D$2*tarifas!$D$12/24</f>
        <v>1.4541666666666666</v>
      </c>
      <c r="S2794" t="e">
        <f>VLOOKUP(E2794&amp;" "&amp;F2794,tarifas!$A$13:$D$20,4,FALSE)*P2794</f>
        <v>#N/A</v>
      </c>
      <c r="T2794">
        <f>IF(F2794="COD1",tarifas!$D$11*(SUMIFS($P$11:$P$8770,$F$11:$F$8770,"=COD1",$B$11:$B$8770,"="&amp;B2794)/COUNTIFS($F$11:$F$8770,"=COD1",$B$11:$B$8770,"="&amp;B2794))/COUNTIFS($A$11:$A$8770,"="&amp;A2794,$F$11:$F$8770,"=COD1"),0)</f>
        <v>0</v>
      </c>
      <c r="U2794" t="e">
        <f>(VLOOKUP(F2794,tarifas!$C$7:$D$10,2,FALSE)+tarifas!$D$21)*datos!P2794</f>
        <v>#N/A</v>
      </c>
      <c r="V2794" t="e">
        <f t="shared" si="399"/>
        <v>#N/A</v>
      </c>
      <c r="W2794">
        <f t="shared" si="400"/>
        <v>0</v>
      </c>
    </row>
    <row r="2795" spans="1:23" x14ac:dyDescent="0.25">
      <c r="A2795">
        <f t="shared" si="393"/>
        <v>116</v>
      </c>
      <c r="B2795">
        <f t="shared" si="394"/>
        <v>4</v>
      </c>
      <c r="C2795" s="1">
        <f t="shared" si="401"/>
        <v>41755.999999993248</v>
      </c>
      <c r="D2795" s="7">
        <v>0</v>
      </c>
      <c r="E2795" s="7"/>
      <c r="G2795">
        <v>11</v>
      </c>
      <c r="H2795" s="12">
        <v>171.81323134600578</v>
      </c>
      <c r="I2795" s="13">
        <f>$D$2*tarifas!$D$12/24</f>
        <v>1.4541666666666666</v>
      </c>
      <c r="J2795" s="13" t="e">
        <f>VLOOKUP(E2795&amp;" "&amp;F2795,tarifas!$A$13:$D$20,4,FALSE)*H2795</f>
        <v>#N/A</v>
      </c>
      <c r="K2795" s="13">
        <f>IF(F2795="COD1",tarifas!$D$11*(SUMIFS($H$11:$H$8770,$F$11:$F$8770,"=COD1",$B$11:$B$8770,"="&amp;B2795)/COUNTIFS($F$11:$F$8770,"=COD1",$B$11:$B$8770,"="&amp;B2795))/COUNTIFS($A$11:$A$8770,"="&amp;A2795,$F$11:$F$8770,"=COD1"),0)</f>
        <v>0</v>
      </c>
      <c r="L2795" s="13" t="e">
        <f>(VLOOKUP(F2795,tarifas!$C$7:$D$10,2,FALSE)+tarifas!$D$21)*datos!H2795</f>
        <v>#N/A</v>
      </c>
      <c r="M2795">
        <v>0</v>
      </c>
      <c r="N2795" s="13" t="e">
        <f t="shared" si="395"/>
        <v>#N/A</v>
      </c>
      <c r="O2795">
        <f t="shared" si="396"/>
        <v>0</v>
      </c>
      <c r="P2795" s="12">
        <f t="shared" si="397"/>
        <v>171.81323134600578</v>
      </c>
      <c r="Q2795">
        <f t="shared" si="398"/>
        <v>0</v>
      </c>
      <c r="R2795">
        <f>$D$2*tarifas!$D$12/24</f>
        <v>1.4541666666666666</v>
      </c>
      <c r="S2795" t="e">
        <f>VLOOKUP(E2795&amp;" "&amp;F2795,tarifas!$A$13:$D$20,4,FALSE)*P2795</f>
        <v>#N/A</v>
      </c>
      <c r="T2795">
        <f>IF(F2795="COD1",tarifas!$D$11*(SUMIFS($P$11:$P$8770,$F$11:$F$8770,"=COD1",$B$11:$B$8770,"="&amp;B2795)/COUNTIFS($F$11:$F$8770,"=COD1",$B$11:$B$8770,"="&amp;B2795))/COUNTIFS($A$11:$A$8770,"="&amp;A2795,$F$11:$F$8770,"=COD1"),0)</f>
        <v>0</v>
      </c>
      <c r="U2795" t="e">
        <f>(VLOOKUP(F2795,tarifas!$C$7:$D$10,2,FALSE)+tarifas!$D$21)*datos!P2795</f>
        <v>#N/A</v>
      </c>
      <c r="V2795" t="e">
        <f t="shared" si="399"/>
        <v>#N/A</v>
      </c>
      <c r="W2795">
        <f t="shared" si="400"/>
        <v>0</v>
      </c>
    </row>
    <row r="2796" spans="1:23" x14ac:dyDescent="0.25">
      <c r="A2796">
        <f t="shared" si="393"/>
        <v>116</v>
      </c>
      <c r="B2796">
        <f t="shared" si="394"/>
        <v>4</v>
      </c>
      <c r="C2796" s="1">
        <f t="shared" si="401"/>
        <v>41756.041666659912</v>
      </c>
      <c r="D2796" s="7">
        <v>0</v>
      </c>
      <c r="E2796" s="7"/>
      <c r="G2796">
        <v>8.3000000000000007</v>
      </c>
      <c r="H2796" s="12">
        <v>170.20790455361143</v>
      </c>
      <c r="I2796" s="13">
        <f>$D$2*tarifas!$D$12/24</f>
        <v>1.4541666666666666</v>
      </c>
      <c r="J2796" s="13" t="e">
        <f>VLOOKUP(E2796&amp;" "&amp;F2796,tarifas!$A$13:$D$20,4,FALSE)*H2796</f>
        <v>#N/A</v>
      </c>
      <c r="K2796" s="13">
        <f>IF(F2796="COD1",tarifas!$D$11*(SUMIFS($H$11:$H$8770,$F$11:$F$8770,"=COD1",$B$11:$B$8770,"="&amp;B2796)/COUNTIFS($F$11:$F$8770,"=COD1",$B$11:$B$8770,"="&amp;B2796))/COUNTIFS($A$11:$A$8770,"="&amp;A2796,$F$11:$F$8770,"=COD1"),0)</f>
        <v>0</v>
      </c>
      <c r="L2796" s="13" t="e">
        <f>(VLOOKUP(F2796,tarifas!$C$7:$D$10,2,FALSE)+tarifas!$D$21)*datos!H2796</f>
        <v>#N/A</v>
      </c>
      <c r="M2796">
        <v>0</v>
      </c>
      <c r="N2796" s="13" t="e">
        <f t="shared" si="395"/>
        <v>#N/A</v>
      </c>
      <c r="O2796">
        <f t="shared" si="396"/>
        <v>0</v>
      </c>
      <c r="P2796" s="12">
        <f t="shared" si="397"/>
        <v>170.20790455361143</v>
      </c>
      <c r="Q2796">
        <f t="shared" si="398"/>
        <v>0</v>
      </c>
      <c r="R2796">
        <f>$D$2*tarifas!$D$12/24</f>
        <v>1.4541666666666666</v>
      </c>
      <c r="S2796" t="e">
        <f>VLOOKUP(E2796&amp;" "&amp;F2796,tarifas!$A$13:$D$20,4,FALSE)*P2796</f>
        <v>#N/A</v>
      </c>
      <c r="T2796">
        <f>IF(F2796="COD1",tarifas!$D$11*(SUMIFS($P$11:$P$8770,$F$11:$F$8770,"=COD1",$B$11:$B$8770,"="&amp;B2796)/COUNTIFS($F$11:$F$8770,"=COD1",$B$11:$B$8770,"="&amp;B2796))/COUNTIFS($A$11:$A$8770,"="&amp;A2796,$F$11:$F$8770,"=COD1"),0)</f>
        <v>0</v>
      </c>
      <c r="U2796" t="e">
        <f>(VLOOKUP(F2796,tarifas!$C$7:$D$10,2,FALSE)+tarifas!$D$21)*datos!P2796</f>
        <v>#N/A</v>
      </c>
      <c r="V2796" t="e">
        <f t="shared" si="399"/>
        <v>#N/A</v>
      </c>
      <c r="W2796">
        <f t="shared" si="400"/>
        <v>0</v>
      </c>
    </row>
    <row r="2797" spans="1:23" x14ac:dyDescent="0.25">
      <c r="A2797">
        <f t="shared" si="393"/>
        <v>116</v>
      </c>
      <c r="B2797">
        <f t="shared" si="394"/>
        <v>4</v>
      </c>
      <c r="C2797" s="1">
        <f t="shared" si="401"/>
        <v>41756.083333326576</v>
      </c>
      <c r="D2797" s="7">
        <v>0</v>
      </c>
      <c r="E2797" s="7"/>
      <c r="G2797">
        <v>8.3000000000000007</v>
      </c>
      <c r="H2797" s="12">
        <v>168.52700680776104</v>
      </c>
      <c r="I2797" s="13">
        <f>$D$2*tarifas!$D$12/24</f>
        <v>1.4541666666666666</v>
      </c>
      <c r="J2797" s="13" t="e">
        <f>VLOOKUP(E2797&amp;" "&amp;F2797,tarifas!$A$13:$D$20,4,FALSE)*H2797</f>
        <v>#N/A</v>
      </c>
      <c r="K2797" s="13">
        <f>IF(F2797="COD1",tarifas!$D$11*(SUMIFS($H$11:$H$8770,$F$11:$F$8770,"=COD1",$B$11:$B$8770,"="&amp;B2797)/COUNTIFS($F$11:$F$8770,"=COD1",$B$11:$B$8770,"="&amp;B2797))/COUNTIFS($A$11:$A$8770,"="&amp;A2797,$F$11:$F$8770,"=COD1"),0)</f>
        <v>0</v>
      </c>
      <c r="L2797" s="13" t="e">
        <f>(VLOOKUP(F2797,tarifas!$C$7:$D$10,2,FALSE)+tarifas!$D$21)*datos!H2797</f>
        <v>#N/A</v>
      </c>
      <c r="M2797">
        <v>0</v>
      </c>
      <c r="N2797" s="13" t="e">
        <f t="shared" si="395"/>
        <v>#N/A</v>
      </c>
      <c r="O2797">
        <f t="shared" si="396"/>
        <v>0</v>
      </c>
      <c r="P2797" s="12">
        <f t="shared" si="397"/>
        <v>168.52700680776104</v>
      </c>
      <c r="Q2797">
        <f t="shared" si="398"/>
        <v>0</v>
      </c>
      <c r="R2797">
        <f>$D$2*tarifas!$D$12/24</f>
        <v>1.4541666666666666</v>
      </c>
      <c r="S2797" t="e">
        <f>VLOOKUP(E2797&amp;" "&amp;F2797,tarifas!$A$13:$D$20,4,FALSE)*P2797</f>
        <v>#N/A</v>
      </c>
      <c r="T2797">
        <f>IF(F2797="COD1",tarifas!$D$11*(SUMIFS($P$11:$P$8770,$F$11:$F$8770,"=COD1",$B$11:$B$8770,"="&amp;B2797)/COUNTIFS($F$11:$F$8770,"=COD1",$B$11:$B$8770,"="&amp;B2797))/COUNTIFS($A$11:$A$8770,"="&amp;A2797,$F$11:$F$8770,"=COD1"),0)</f>
        <v>0</v>
      </c>
      <c r="U2797" t="e">
        <f>(VLOOKUP(F2797,tarifas!$C$7:$D$10,2,FALSE)+tarifas!$D$21)*datos!P2797</f>
        <v>#N/A</v>
      </c>
      <c r="V2797" t="e">
        <f t="shared" si="399"/>
        <v>#N/A</v>
      </c>
      <c r="W2797">
        <f t="shared" si="400"/>
        <v>0</v>
      </c>
    </row>
    <row r="2798" spans="1:23" x14ac:dyDescent="0.25">
      <c r="A2798">
        <f t="shared" si="393"/>
        <v>116</v>
      </c>
      <c r="B2798">
        <f t="shared" si="394"/>
        <v>4</v>
      </c>
      <c r="C2798" s="1">
        <f t="shared" si="401"/>
        <v>41756.124999993241</v>
      </c>
      <c r="D2798" s="7">
        <v>0</v>
      </c>
      <c r="E2798" s="7"/>
      <c r="G2798">
        <v>8.4</v>
      </c>
      <c r="H2798" s="12">
        <v>166.42370324181655</v>
      </c>
      <c r="I2798" s="13">
        <f>$D$2*tarifas!$D$12/24</f>
        <v>1.4541666666666666</v>
      </c>
      <c r="J2798" s="13" t="e">
        <f>VLOOKUP(E2798&amp;" "&amp;F2798,tarifas!$A$13:$D$20,4,FALSE)*H2798</f>
        <v>#N/A</v>
      </c>
      <c r="K2798" s="13">
        <f>IF(F2798="COD1",tarifas!$D$11*(SUMIFS($H$11:$H$8770,$F$11:$F$8770,"=COD1",$B$11:$B$8770,"="&amp;B2798)/COUNTIFS($F$11:$F$8770,"=COD1",$B$11:$B$8770,"="&amp;B2798))/COUNTIFS($A$11:$A$8770,"="&amp;A2798,$F$11:$F$8770,"=COD1"),0)</f>
        <v>0</v>
      </c>
      <c r="L2798" s="13" t="e">
        <f>(VLOOKUP(F2798,tarifas!$C$7:$D$10,2,FALSE)+tarifas!$D$21)*datos!H2798</f>
        <v>#N/A</v>
      </c>
      <c r="M2798">
        <v>0</v>
      </c>
      <c r="N2798" s="13" t="e">
        <f t="shared" si="395"/>
        <v>#N/A</v>
      </c>
      <c r="O2798">
        <f t="shared" si="396"/>
        <v>0</v>
      </c>
      <c r="P2798" s="12">
        <f t="shared" si="397"/>
        <v>166.42370324181655</v>
      </c>
      <c r="Q2798">
        <f t="shared" si="398"/>
        <v>0</v>
      </c>
      <c r="R2798">
        <f>$D$2*tarifas!$D$12/24</f>
        <v>1.4541666666666666</v>
      </c>
      <c r="S2798" t="e">
        <f>VLOOKUP(E2798&amp;" "&amp;F2798,tarifas!$A$13:$D$20,4,FALSE)*P2798</f>
        <v>#N/A</v>
      </c>
      <c r="T2798">
        <f>IF(F2798="COD1",tarifas!$D$11*(SUMIFS($P$11:$P$8770,$F$11:$F$8770,"=COD1",$B$11:$B$8770,"="&amp;B2798)/COUNTIFS($F$11:$F$8770,"=COD1",$B$11:$B$8770,"="&amp;B2798))/COUNTIFS($A$11:$A$8770,"="&amp;A2798,$F$11:$F$8770,"=COD1"),0)</f>
        <v>0</v>
      </c>
      <c r="U2798" t="e">
        <f>(VLOOKUP(F2798,tarifas!$C$7:$D$10,2,FALSE)+tarifas!$D$21)*datos!P2798</f>
        <v>#N/A</v>
      </c>
      <c r="V2798" t="e">
        <f t="shared" si="399"/>
        <v>#N/A</v>
      </c>
      <c r="W2798">
        <f t="shared" si="400"/>
        <v>0</v>
      </c>
    </row>
    <row r="2799" spans="1:23" x14ac:dyDescent="0.25">
      <c r="A2799">
        <f t="shared" si="393"/>
        <v>116</v>
      </c>
      <c r="B2799">
        <f t="shared" si="394"/>
        <v>4</v>
      </c>
      <c r="C2799" s="1">
        <f t="shared" si="401"/>
        <v>41756.166666659905</v>
      </c>
      <c r="D2799" s="7">
        <v>0</v>
      </c>
      <c r="E2799" s="7"/>
      <c r="G2799">
        <v>11</v>
      </c>
      <c r="H2799" s="12">
        <v>166.92869119613351</v>
      </c>
      <c r="I2799" s="13">
        <f>$D$2*tarifas!$D$12/24</f>
        <v>1.4541666666666666</v>
      </c>
      <c r="J2799" s="13" t="e">
        <f>VLOOKUP(E2799&amp;" "&amp;F2799,tarifas!$A$13:$D$20,4,FALSE)*H2799</f>
        <v>#N/A</v>
      </c>
      <c r="K2799" s="13">
        <f>IF(F2799="COD1",tarifas!$D$11*(SUMIFS($H$11:$H$8770,$F$11:$F$8770,"=COD1",$B$11:$B$8770,"="&amp;B2799)/COUNTIFS($F$11:$F$8770,"=COD1",$B$11:$B$8770,"="&amp;B2799))/COUNTIFS($A$11:$A$8770,"="&amp;A2799,$F$11:$F$8770,"=COD1"),0)</f>
        <v>0</v>
      </c>
      <c r="L2799" s="13" t="e">
        <f>(VLOOKUP(F2799,tarifas!$C$7:$D$10,2,FALSE)+tarifas!$D$21)*datos!H2799</f>
        <v>#N/A</v>
      </c>
      <c r="M2799">
        <v>0</v>
      </c>
      <c r="N2799" s="13" t="e">
        <f t="shared" si="395"/>
        <v>#N/A</v>
      </c>
      <c r="O2799">
        <f t="shared" si="396"/>
        <v>0</v>
      </c>
      <c r="P2799" s="12">
        <f t="shared" si="397"/>
        <v>166.92869119613351</v>
      </c>
      <c r="Q2799">
        <f t="shared" si="398"/>
        <v>0</v>
      </c>
      <c r="R2799">
        <f>$D$2*tarifas!$D$12/24</f>
        <v>1.4541666666666666</v>
      </c>
      <c r="S2799" t="e">
        <f>VLOOKUP(E2799&amp;" "&amp;F2799,tarifas!$A$13:$D$20,4,FALSE)*P2799</f>
        <v>#N/A</v>
      </c>
      <c r="T2799">
        <f>IF(F2799="COD1",tarifas!$D$11*(SUMIFS($P$11:$P$8770,$F$11:$F$8770,"=COD1",$B$11:$B$8770,"="&amp;B2799)/COUNTIFS($F$11:$F$8770,"=COD1",$B$11:$B$8770,"="&amp;B2799))/COUNTIFS($A$11:$A$8770,"="&amp;A2799,$F$11:$F$8770,"=COD1"),0)</f>
        <v>0</v>
      </c>
      <c r="U2799" t="e">
        <f>(VLOOKUP(F2799,tarifas!$C$7:$D$10,2,FALSE)+tarifas!$D$21)*datos!P2799</f>
        <v>#N/A</v>
      </c>
      <c r="V2799" t="e">
        <f t="shared" si="399"/>
        <v>#N/A</v>
      </c>
      <c r="W2799">
        <f t="shared" si="400"/>
        <v>0</v>
      </c>
    </row>
    <row r="2800" spans="1:23" x14ac:dyDescent="0.25">
      <c r="A2800">
        <f t="shared" si="393"/>
        <v>116</v>
      </c>
      <c r="B2800">
        <f t="shared" si="394"/>
        <v>4</v>
      </c>
      <c r="C2800" s="1">
        <f t="shared" si="401"/>
        <v>41756.208333326569</v>
      </c>
      <c r="D2800" s="7">
        <v>0</v>
      </c>
      <c r="E2800" s="7"/>
      <c r="G2800">
        <v>12</v>
      </c>
      <c r="H2800" s="12">
        <v>167.3699735229379</v>
      </c>
      <c r="I2800" s="13">
        <f>$D$2*tarifas!$D$12/24</f>
        <v>1.4541666666666666</v>
      </c>
      <c r="J2800" s="13" t="e">
        <f>VLOOKUP(E2800&amp;" "&amp;F2800,tarifas!$A$13:$D$20,4,FALSE)*H2800</f>
        <v>#N/A</v>
      </c>
      <c r="K2800" s="13">
        <f>IF(F2800="COD1",tarifas!$D$11*(SUMIFS($H$11:$H$8770,$F$11:$F$8770,"=COD1",$B$11:$B$8770,"="&amp;B2800)/COUNTIFS($F$11:$F$8770,"=COD1",$B$11:$B$8770,"="&amp;B2800))/COUNTIFS($A$11:$A$8770,"="&amp;A2800,$F$11:$F$8770,"=COD1"),0)</f>
        <v>0</v>
      </c>
      <c r="L2800" s="13" t="e">
        <f>(VLOOKUP(F2800,tarifas!$C$7:$D$10,2,FALSE)+tarifas!$D$21)*datos!H2800</f>
        <v>#N/A</v>
      </c>
      <c r="M2800">
        <v>2.0934400000000002</v>
      </c>
      <c r="N2800" s="13" t="e">
        <f t="shared" si="395"/>
        <v>#N/A</v>
      </c>
      <c r="O2800">
        <f t="shared" si="396"/>
        <v>2.0934400000000002</v>
      </c>
      <c r="P2800" s="12">
        <f t="shared" si="397"/>
        <v>165.27653352293791</v>
      </c>
      <c r="Q2800">
        <f t="shared" si="398"/>
        <v>0</v>
      </c>
      <c r="R2800">
        <f>$D$2*tarifas!$D$12/24</f>
        <v>1.4541666666666666</v>
      </c>
      <c r="S2800" t="e">
        <f>VLOOKUP(E2800&amp;" "&amp;F2800,tarifas!$A$13:$D$20,4,FALSE)*P2800</f>
        <v>#N/A</v>
      </c>
      <c r="T2800">
        <f>IF(F2800="COD1",tarifas!$D$11*(SUMIFS($P$11:$P$8770,$F$11:$F$8770,"=COD1",$B$11:$B$8770,"="&amp;B2800)/COUNTIFS($F$11:$F$8770,"=COD1",$B$11:$B$8770,"="&amp;B2800))/COUNTIFS($A$11:$A$8770,"="&amp;A2800,$F$11:$F$8770,"=COD1"),0)</f>
        <v>0</v>
      </c>
      <c r="U2800" t="e">
        <f>(VLOOKUP(F2800,tarifas!$C$7:$D$10,2,FALSE)+tarifas!$D$21)*datos!P2800</f>
        <v>#N/A</v>
      </c>
      <c r="V2800" t="e">
        <f t="shared" si="399"/>
        <v>#N/A</v>
      </c>
      <c r="W2800">
        <f t="shared" si="400"/>
        <v>0</v>
      </c>
    </row>
    <row r="2801" spans="1:23" x14ac:dyDescent="0.25">
      <c r="A2801">
        <f t="shared" si="393"/>
        <v>116</v>
      </c>
      <c r="B2801">
        <f t="shared" si="394"/>
        <v>4</v>
      </c>
      <c r="C2801" s="1">
        <f t="shared" si="401"/>
        <v>41756.249999993233</v>
      </c>
      <c r="D2801" s="7">
        <v>3.0909090909090913</v>
      </c>
      <c r="E2801" s="7"/>
      <c r="G2801">
        <v>12</v>
      </c>
      <c r="H2801" s="12">
        <v>150.77463510114802</v>
      </c>
      <c r="I2801" s="13">
        <f>$D$2*tarifas!$D$12/24</f>
        <v>1.4541666666666666</v>
      </c>
      <c r="J2801" s="13" t="e">
        <f>VLOOKUP(E2801&amp;" "&amp;F2801,tarifas!$A$13:$D$20,4,FALSE)*H2801</f>
        <v>#N/A</v>
      </c>
      <c r="K2801" s="13">
        <f>IF(F2801="COD1",tarifas!$D$11*(SUMIFS($H$11:$H$8770,$F$11:$F$8770,"=COD1",$B$11:$B$8770,"="&amp;B2801)/COUNTIFS($F$11:$F$8770,"=COD1",$B$11:$B$8770,"="&amp;B2801))/COUNTIFS($A$11:$A$8770,"="&amp;A2801,$F$11:$F$8770,"=COD1"),0)</f>
        <v>0</v>
      </c>
      <c r="L2801" s="13" t="e">
        <f>(VLOOKUP(F2801,tarifas!$C$7:$D$10,2,FALSE)+tarifas!$D$21)*datos!H2801</f>
        <v>#N/A</v>
      </c>
      <c r="M2801">
        <v>46.173319999999997</v>
      </c>
      <c r="N2801" s="13" t="e">
        <f t="shared" si="395"/>
        <v>#N/A</v>
      </c>
      <c r="O2801">
        <f t="shared" si="396"/>
        <v>46.173319999999997</v>
      </c>
      <c r="P2801" s="12">
        <f t="shared" si="397"/>
        <v>104.60131510114803</v>
      </c>
      <c r="Q2801">
        <f t="shared" si="398"/>
        <v>0</v>
      </c>
      <c r="R2801">
        <f>$D$2*tarifas!$D$12/24</f>
        <v>1.4541666666666666</v>
      </c>
      <c r="S2801" t="e">
        <f>VLOOKUP(E2801&amp;" "&amp;F2801,tarifas!$A$13:$D$20,4,FALSE)*P2801</f>
        <v>#N/A</v>
      </c>
      <c r="T2801">
        <f>IF(F2801="COD1",tarifas!$D$11*(SUMIFS($P$11:$P$8770,$F$11:$F$8770,"=COD1",$B$11:$B$8770,"="&amp;B2801)/COUNTIFS($F$11:$F$8770,"=COD1",$B$11:$B$8770,"="&amp;B2801))/COUNTIFS($A$11:$A$8770,"="&amp;A2801,$F$11:$F$8770,"=COD1"),0)</f>
        <v>0</v>
      </c>
      <c r="U2801" t="e">
        <f>(VLOOKUP(F2801,tarifas!$C$7:$D$10,2,FALSE)+tarifas!$D$21)*datos!P2801</f>
        <v>#N/A</v>
      </c>
      <c r="V2801" t="e">
        <f t="shared" si="399"/>
        <v>#N/A</v>
      </c>
      <c r="W2801">
        <f t="shared" si="400"/>
        <v>0</v>
      </c>
    </row>
    <row r="2802" spans="1:23" x14ac:dyDescent="0.25">
      <c r="A2802">
        <f t="shared" si="393"/>
        <v>116</v>
      </c>
      <c r="B2802">
        <f t="shared" si="394"/>
        <v>4</v>
      </c>
      <c r="C2802" s="1">
        <f t="shared" si="401"/>
        <v>41756.291666659898</v>
      </c>
      <c r="D2802" s="7">
        <v>68.515151515151516</v>
      </c>
      <c r="E2802" s="7"/>
      <c r="G2802">
        <v>11.33</v>
      </c>
      <c r="H2802" s="12">
        <v>150.07718901474411</v>
      </c>
      <c r="I2802" s="13">
        <f>$D$2*tarifas!$D$12/24</f>
        <v>1.4541666666666666</v>
      </c>
      <c r="J2802" s="13" t="e">
        <f>VLOOKUP(E2802&amp;" "&amp;F2802,tarifas!$A$13:$D$20,4,FALSE)*H2802</f>
        <v>#N/A</v>
      </c>
      <c r="K2802" s="13">
        <f>IF(F2802="COD1",tarifas!$D$11*(SUMIFS($H$11:$H$8770,$F$11:$F$8770,"=COD1",$B$11:$B$8770,"="&amp;B2802)/COUNTIFS($F$11:$F$8770,"=COD1",$B$11:$B$8770,"="&amp;B2802))/COUNTIFS($A$11:$A$8770,"="&amp;A2802,$F$11:$F$8770,"=COD1"),0)</f>
        <v>0</v>
      </c>
      <c r="L2802" s="13" t="e">
        <f>(VLOOKUP(F2802,tarifas!$C$7:$D$10,2,FALSE)+tarifas!$D$21)*datos!H2802</f>
        <v>#N/A</v>
      </c>
      <c r="M2802">
        <v>188.79748999999998</v>
      </c>
      <c r="N2802" s="13" t="e">
        <f t="shared" si="395"/>
        <v>#N/A</v>
      </c>
      <c r="O2802">
        <f t="shared" si="396"/>
        <v>150.07718901474411</v>
      </c>
      <c r="P2802" s="12">
        <f t="shared" si="397"/>
        <v>0</v>
      </c>
      <c r="Q2802">
        <f t="shared" si="398"/>
        <v>38.720300985255875</v>
      </c>
      <c r="R2802">
        <f>$D$2*tarifas!$D$12/24</f>
        <v>1.4541666666666666</v>
      </c>
      <c r="S2802" t="e">
        <f>VLOOKUP(E2802&amp;" "&amp;F2802,tarifas!$A$13:$D$20,4,FALSE)*P2802</f>
        <v>#N/A</v>
      </c>
      <c r="T2802">
        <f>IF(F2802="COD1",tarifas!$D$11*(SUMIFS($P$11:$P$8770,$F$11:$F$8770,"=COD1",$B$11:$B$8770,"="&amp;B2802)/COUNTIFS($F$11:$F$8770,"=COD1",$B$11:$B$8770,"="&amp;B2802))/COUNTIFS($A$11:$A$8770,"="&amp;A2802,$F$11:$F$8770,"=COD1"),0)</f>
        <v>0</v>
      </c>
      <c r="U2802" t="e">
        <f>(VLOOKUP(F2802,tarifas!$C$7:$D$10,2,FALSE)+tarifas!$D$21)*datos!P2802</f>
        <v>#N/A</v>
      </c>
      <c r="V2802" t="e">
        <f t="shared" si="399"/>
        <v>#N/A</v>
      </c>
      <c r="W2802">
        <f t="shared" si="400"/>
        <v>0.3948309091466542</v>
      </c>
    </row>
    <row r="2803" spans="1:23" x14ac:dyDescent="0.25">
      <c r="A2803">
        <f t="shared" si="393"/>
        <v>116</v>
      </c>
      <c r="B2803">
        <f t="shared" si="394"/>
        <v>4</v>
      </c>
      <c r="C2803" s="1">
        <f t="shared" si="401"/>
        <v>41756.333333326562</v>
      </c>
      <c r="D2803" s="7">
        <v>270.96969696969705</v>
      </c>
      <c r="E2803" s="7"/>
      <c r="G2803">
        <v>14.77</v>
      </c>
      <c r="H2803" s="12">
        <v>150.37004927736922</v>
      </c>
      <c r="I2803" s="13">
        <f>$D$2*tarifas!$D$12/24</f>
        <v>1.4541666666666666</v>
      </c>
      <c r="J2803" s="13" t="e">
        <f>VLOOKUP(E2803&amp;" "&amp;F2803,tarifas!$A$13:$D$20,4,FALSE)*H2803</f>
        <v>#N/A</v>
      </c>
      <c r="K2803" s="13">
        <f>IF(F2803="COD1",tarifas!$D$11*(SUMIFS($H$11:$H$8770,$F$11:$F$8770,"=COD1",$B$11:$B$8770,"="&amp;B2803)/COUNTIFS($F$11:$F$8770,"=COD1",$B$11:$B$8770,"="&amp;B2803))/COUNTIFS($A$11:$A$8770,"="&amp;A2803,$F$11:$F$8770,"=COD1"),0)</f>
        <v>0</v>
      </c>
      <c r="L2803" s="13" t="e">
        <f>(VLOOKUP(F2803,tarifas!$C$7:$D$10,2,FALSE)+tarifas!$D$21)*datos!H2803</f>
        <v>#N/A</v>
      </c>
      <c r="M2803">
        <v>322.01317</v>
      </c>
      <c r="N2803" s="13" t="e">
        <f t="shared" si="395"/>
        <v>#N/A</v>
      </c>
      <c r="O2803">
        <f t="shared" si="396"/>
        <v>150.37004927736922</v>
      </c>
      <c r="P2803" s="12">
        <f t="shared" si="397"/>
        <v>0</v>
      </c>
      <c r="Q2803">
        <f t="shared" si="398"/>
        <v>171.64312072263078</v>
      </c>
      <c r="R2803">
        <f>$D$2*tarifas!$D$12/24</f>
        <v>1.4541666666666666</v>
      </c>
      <c r="S2803" t="e">
        <f>VLOOKUP(E2803&amp;" "&amp;F2803,tarifas!$A$13:$D$20,4,FALSE)*P2803</f>
        <v>#N/A</v>
      </c>
      <c r="T2803">
        <f>IF(F2803="COD1",tarifas!$D$11*(SUMIFS($P$11:$P$8770,$F$11:$F$8770,"=COD1",$B$11:$B$8770,"="&amp;B2803)/COUNTIFS($F$11:$F$8770,"=COD1",$B$11:$B$8770,"="&amp;B2803))/COUNTIFS($A$11:$A$8770,"="&amp;A2803,$F$11:$F$8770,"=COD1"),0)</f>
        <v>0</v>
      </c>
      <c r="U2803" t="e">
        <f>(VLOOKUP(F2803,tarifas!$C$7:$D$10,2,FALSE)+tarifas!$D$21)*datos!P2803</f>
        <v>#N/A</v>
      </c>
      <c r="V2803" t="e">
        <f t="shared" si="399"/>
        <v>#N/A</v>
      </c>
      <c r="W2803">
        <f t="shared" si="400"/>
        <v>2.2816520037659309</v>
      </c>
    </row>
    <row r="2804" spans="1:23" x14ac:dyDescent="0.25">
      <c r="A2804">
        <f t="shared" si="393"/>
        <v>116</v>
      </c>
      <c r="B2804">
        <f t="shared" si="394"/>
        <v>4</v>
      </c>
      <c r="C2804" s="1">
        <f t="shared" si="401"/>
        <v>41756.374999993226</v>
      </c>
      <c r="D2804" s="7">
        <v>491.96969696969688</v>
      </c>
      <c r="E2804" s="7"/>
      <c r="G2804">
        <v>21.1</v>
      </c>
      <c r="H2804" s="12">
        <v>150.9630474267658</v>
      </c>
      <c r="I2804" s="13">
        <f>$D$2*tarifas!$D$12/24</f>
        <v>1.4541666666666666</v>
      </c>
      <c r="J2804" s="13" t="e">
        <f>VLOOKUP(E2804&amp;" "&amp;F2804,tarifas!$A$13:$D$20,4,FALSE)*H2804</f>
        <v>#N/A</v>
      </c>
      <c r="K2804" s="13">
        <f>IF(F2804="COD1",tarifas!$D$11*(SUMIFS($H$11:$H$8770,$F$11:$F$8770,"=COD1",$B$11:$B$8770,"="&amp;B2804)/COUNTIFS($F$11:$F$8770,"=COD1",$B$11:$B$8770,"="&amp;B2804))/COUNTIFS($A$11:$A$8770,"="&amp;A2804,$F$11:$F$8770,"=COD1"),0)</f>
        <v>0</v>
      </c>
      <c r="L2804" s="13" t="e">
        <f>(VLOOKUP(F2804,tarifas!$C$7:$D$10,2,FALSE)+tarifas!$D$21)*datos!H2804</f>
        <v>#N/A</v>
      </c>
      <c r="M2804">
        <v>400.95927</v>
      </c>
      <c r="N2804" s="13" t="e">
        <f t="shared" si="395"/>
        <v>#N/A</v>
      </c>
      <c r="O2804">
        <f t="shared" si="396"/>
        <v>150.9630474267658</v>
      </c>
      <c r="P2804" s="12">
        <f t="shared" si="397"/>
        <v>0</v>
      </c>
      <c r="Q2804">
        <f t="shared" si="398"/>
        <v>249.99622257323421</v>
      </c>
      <c r="R2804">
        <f>$D$2*tarifas!$D$12/24</f>
        <v>1.4541666666666666</v>
      </c>
      <c r="S2804" t="e">
        <f>VLOOKUP(E2804&amp;" "&amp;F2804,tarifas!$A$13:$D$20,4,FALSE)*P2804</f>
        <v>#N/A</v>
      </c>
      <c r="T2804">
        <f>IF(F2804="COD1",tarifas!$D$11*(SUMIFS($P$11:$P$8770,$F$11:$F$8770,"=COD1",$B$11:$B$8770,"="&amp;B2804)/COUNTIFS($F$11:$F$8770,"=COD1",$B$11:$B$8770,"="&amp;B2804))/COUNTIFS($A$11:$A$8770,"="&amp;A2804,$F$11:$F$8770,"=COD1"),0)</f>
        <v>0</v>
      </c>
      <c r="U2804" t="e">
        <f>(VLOOKUP(F2804,tarifas!$C$7:$D$10,2,FALSE)+tarifas!$D$21)*datos!P2804</f>
        <v>#N/A</v>
      </c>
      <c r="V2804" t="e">
        <f t="shared" si="399"/>
        <v>#N/A</v>
      </c>
      <c r="W2804">
        <f t="shared" si="400"/>
        <v>4.7474282666657182</v>
      </c>
    </row>
    <row r="2805" spans="1:23" x14ac:dyDescent="0.25">
      <c r="A2805">
        <f t="shared" si="393"/>
        <v>116</v>
      </c>
      <c r="B2805">
        <f t="shared" si="394"/>
        <v>4</v>
      </c>
      <c r="C2805" s="1">
        <f t="shared" si="401"/>
        <v>41756.41666665989</v>
      </c>
      <c r="D2805" s="7">
        <v>474.71212121212119</v>
      </c>
      <c r="E2805" s="7"/>
      <c r="G2805">
        <v>20.69</v>
      </c>
      <c r="H2805" s="12">
        <v>149.97929267997944</v>
      </c>
      <c r="I2805" s="13">
        <f>$D$2*tarifas!$D$12/24</f>
        <v>1.4541666666666666</v>
      </c>
      <c r="J2805" s="13" t="e">
        <f>VLOOKUP(E2805&amp;" "&amp;F2805,tarifas!$A$13:$D$20,4,FALSE)*H2805</f>
        <v>#N/A</v>
      </c>
      <c r="K2805" s="13">
        <f>IF(F2805="COD1",tarifas!$D$11*(SUMIFS($H$11:$H$8770,$F$11:$F$8770,"=COD1",$B$11:$B$8770,"="&amp;B2805)/COUNTIFS($F$11:$F$8770,"=COD1",$B$11:$B$8770,"="&amp;B2805))/COUNTIFS($A$11:$A$8770,"="&amp;A2805,$F$11:$F$8770,"=COD1"),0)</f>
        <v>0</v>
      </c>
      <c r="L2805" s="13" t="e">
        <f>(VLOOKUP(F2805,tarifas!$C$7:$D$10,2,FALSE)+tarifas!$D$21)*datos!H2805</f>
        <v>#N/A</v>
      </c>
      <c r="M2805">
        <v>450.61824000000001</v>
      </c>
      <c r="N2805" s="13" t="e">
        <f t="shared" si="395"/>
        <v>#N/A</v>
      </c>
      <c r="O2805">
        <f t="shared" si="396"/>
        <v>149.97929267997944</v>
      </c>
      <c r="P2805" s="12">
        <f t="shared" si="397"/>
        <v>0</v>
      </c>
      <c r="Q2805">
        <f t="shared" si="398"/>
        <v>300.63894732002058</v>
      </c>
      <c r="R2805">
        <f>$D$2*tarifas!$D$12/24</f>
        <v>1.4541666666666666</v>
      </c>
      <c r="S2805" t="e">
        <f>VLOOKUP(E2805&amp;" "&amp;F2805,tarifas!$A$13:$D$20,4,FALSE)*P2805</f>
        <v>#N/A</v>
      </c>
      <c r="T2805">
        <f>IF(F2805="COD1",tarifas!$D$11*(SUMIFS($P$11:$P$8770,$F$11:$F$8770,"=COD1",$B$11:$B$8770,"="&amp;B2805)/COUNTIFS($F$11:$F$8770,"=COD1",$B$11:$B$8770,"="&amp;B2805))/COUNTIFS($A$11:$A$8770,"="&amp;A2805,$F$11:$F$8770,"=COD1"),0)</f>
        <v>0</v>
      </c>
      <c r="U2805" t="e">
        <f>(VLOOKUP(F2805,tarifas!$C$7:$D$10,2,FALSE)+tarifas!$D$21)*datos!P2805</f>
        <v>#N/A</v>
      </c>
      <c r="V2805" t="e">
        <f t="shared" si="399"/>
        <v>#N/A</v>
      </c>
      <c r="W2805">
        <f t="shared" si="400"/>
        <v>5.5981978380461035</v>
      </c>
    </row>
    <row r="2806" spans="1:23" x14ac:dyDescent="0.25">
      <c r="A2806">
        <f t="shared" si="393"/>
        <v>116</v>
      </c>
      <c r="B2806">
        <f t="shared" si="394"/>
        <v>4</v>
      </c>
      <c r="C2806" s="1">
        <f t="shared" si="401"/>
        <v>41756.458333326555</v>
      </c>
      <c r="D2806" s="7">
        <v>710.90909090909088</v>
      </c>
      <c r="E2806" s="7"/>
      <c r="G2806">
        <v>20.69</v>
      </c>
      <c r="H2806" s="12">
        <v>151.78603374067171</v>
      </c>
      <c r="I2806" s="13">
        <f>$D$2*tarifas!$D$12/24</f>
        <v>1.4541666666666666</v>
      </c>
      <c r="J2806" s="13" t="e">
        <f>VLOOKUP(E2806&amp;" "&amp;F2806,tarifas!$A$13:$D$20,4,FALSE)*H2806</f>
        <v>#N/A</v>
      </c>
      <c r="K2806" s="13">
        <f>IF(F2806="COD1",tarifas!$D$11*(SUMIFS($H$11:$H$8770,$F$11:$F$8770,"=COD1",$B$11:$B$8770,"="&amp;B2806)/COUNTIFS($F$11:$F$8770,"=COD1",$B$11:$B$8770,"="&amp;B2806))/COUNTIFS($A$11:$A$8770,"="&amp;A2806,$F$11:$F$8770,"=COD1"),0)</f>
        <v>0</v>
      </c>
      <c r="L2806" s="13" t="e">
        <f>(VLOOKUP(F2806,tarifas!$C$7:$D$10,2,FALSE)+tarifas!$D$21)*datos!H2806</f>
        <v>#N/A</v>
      </c>
      <c r="M2806">
        <v>531.26129000000003</v>
      </c>
      <c r="N2806" s="13" t="e">
        <f t="shared" si="395"/>
        <v>#N/A</v>
      </c>
      <c r="O2806">
        <f t="shared" si="396"/>
        <v>151.78603374067171</v>
      </c>
      <c r="P2806" s="12">
        <f t="shared" si="397"/>
        <v>0</v>
      </c>
      <c r="Q2806">
        <f t="shared" si="398"/>
        <v>379.47525625932832</v>
      </c>
      <c r="R2806">
        <f>$D$2*tarifas!$D$12/24</f>
        <v>1.4541666666666666</v>
      </c>
      <c r="S2806" t="e">
        <f>VLOOKUP(E2806&amp;" "&amp;F2806,tarifas!$A$13:$D$20,4,FALSE)*P2806</f>
        <v>#N/A</v>
      </c>
      <c r="T2806">
        <f>IF(F2806="COD1",tarifas!$D$11*(SUMIFS($P$11:$P$8770,$F$11:$F$8770,"=COD1",$B$11:$B$8770,"="&amp;B2806)/COUNTIFS($F$11:$F$8770,"=COD1",$B$11:$B$8770,"="&amp;B2806))/COUNTIFS($A$11:$A$8770,"="&amp;A2806,$F$11:$F$8770,"=COD1"),0)</f>
        <v>0</v>
      </c>
      <c r="U2806" t="e">
        <f>(VLOOKUP(F2806,tarifas!$C$7:$D$10,2,FALSE)+tarifas!$D$21)*datos!P2806</f>
        <v>#N/A</v>
      </c>
      <c r="V2806" t="e">
        <f t="shared" si="399"/>
        <v>#N/A</v>
      </c>
      <c r="W2806">
        <f t="shared" si="400"/>
        <v>7.0662087468049535</v>
      </c>
    </row>
    <row r="2807" spans="1:23" x14ac:dyDescent="0.25">
      <c r="A2807">
        <f t="shared" si="393"/>
        <v>116</v>
      </c>
      <c r="B2807">
        <f t="shared" si="394"/>
        <v>4</v>
      </c>
      <c r="C2807" s="1">
        <f t="shared" si="401"/>
        <v>41756.499999993219</v>
      </c>
      <c r="D2807" s="7">
        <v>739.75757575757586</v>
      </c>
      <c r="E2807" s="7"/>
      <c r="G2807">
        <v>21.1</v>
      </c>
      <c r="H2807" s="12">
        <v>151.38184701210855</v>
      </c>
      <c r="I2807" s="13">
        <f>$D$2*tarifas!$D$12/24</f>
        <v>1.4541666666666666</v>
      </c>
      <c r="J2807" s="13" t="e">
        <f>VLOOKUP(E2807&amp;" "&amp;F2807,tarifas!$A$13:$D$20,4,FALSE)*H2807</f>
        <v>#N/A</v>
      </c>
      <c r="K2807" s="13">
        <f>IF(F2807="COD1",tarifas!$D$11*(SUMIFS($H$11:$H$8770,$F$11:$F$8770,"=COD1",$B$11:$B$8770,"="&amp;B2807)/COUNTIFS($F$11:$F$8770,"=COD1",$B$11:$B$8770,"="&amp;B2807))/COUNTIFS($A$11:$A$8770,"="&amp;A2807,$F$11:$F$8770,"=COD1"),0)</f>
        <v>0</v>
      </c>
      <c r="L2807" s="13" t="e">
        <f>(VLOOKUP(F2807,tarifas!$C$7:$D$10,2,FALSE)+tarifas!$D$21)*datos!H2807</f>
        <v>#N/A</v>
      </c>
      <c r="M2807">
        <v>506.97192000000001</v>
      </c>
      <c r="N2807" s="13" t="e">
        <f t="shared" si="395"/>
        <v>#N/A</v>
      </c>
      <c r="O2807">
        <f t="shared" si="396"/>
        <v>151.38184701210855</v>
      </c>
      <c r="P2807" s="12">
        <f t="shared" si="397"/>
        <v>0</v>
      </c>
      <c r="Q2807">
        <f t="shared" si="398"/>
        <v>355.59007298789146</v>
      </c>
      <c r="R2807">
        <f>$D$2*tarifas!$D$12/24</f>
        <v>1.4541666666666666</v>
      </c>
      <c r="S2807" t="e">
        <f>VLOOKUP(E2807&amp;" "&amp;F2807,tarifas!$A$13:$D$20,4,FALSE)*P2807</f>
        <v>#N/A</v>
      </c>
      <c r="T2807">
        <f>IF(F2807="COD1",tarifas!$D$11*(SUMIFS($P$11:$P$8770,$F$11:$F$8770,"=COD1",$B$11:$B$8770,"="&amp;B2807)/COUNTIFS($F$11:$F$8770,"=COD1",$B$11:$B$8770,"="&amp;B2807))/COUNTIFS($A$11:$A$8770,"="&amp;A2807,$F$11:$F$8770,"=COD1"),0)</f>
        <v>0</v>
      </c>
      <c r="U2807" t="e">
        <f>(VLOOKUP(F2807,tarifas!$C$7:$D$10,2,FALSE)+tarifas!$D$21)*datos!P2807</f>
        <v>#N/A</v>
      </c>
      <c r="V2807" t="e">
        <f t="shared" si="399"/>
        <v>#N/A</v>
      </c>
      <c r="W2807">
        <f t="shared" si="400"/>
        <v>6.7526554860400596</v>
      </c>
    </row>
    <row r="2808" spans="1:23" x14ac:dyDescent="0.25">
      <c r="A2808">
        <f t="shared" si="393"/>
        <v>116</v>
      </c>
      <c r="B2808">
        <f t="shared" si="394"/>
        <v>4</v>
      </c>
      <c r="C2808" s="1">
        <f t="shared" si="401"/>
        <v>41756.541666659883</v>
      </c>
      <c r="D2808" s="7">
        <v>834.54545454545462</v>
      </c>
      <c r="E2808" s="7"/>
      <c r="G2808">
        <v>16.43</v>
      </c>
      <c r="H2808" s="12">
        <v>152.08930246968373</v>
      </c>
      <c r="I2808" s="13">
        <f>$D$2*tarifas!$D$12/24</f>
        <v>1.4541666666666666</v>
      </c>
      <c r="J2808" s="13" t="e">
        <f>VLOOKUP(E2808&amp;" "&amp;F2808,tarifas!$A$13:$D$20,4,FALSE)*H2808</f>
        <v>#N/A</v>
      </c>
      <c r="K2808" s="13">
        <f>IF(F2808="COD1",tarifas!$D$11*(SUMIFS($H$11:$H$8770,$F$11:$F$8770,"=COD1",$B$11:$B$8770,"="&amp;B2808)/COUNTIFS($F$11:$F$8770,"=COD1",$B$11:$B$8770,"="&amp;B2808))/COUNTIFS($A$11:$A$8770,"="&amp;A2808,$F$11:$F$8770,"=COD1"),0)</f>
        <v>0</v>
      </c>
      <c r="L2808" s="13" t="e">
        <f>(VLOOKUP(F2808,tarifas!$C$7:$D$10,2,FALSE)+tarifas!$D$21)*datos!H2808</f>
        <v>#N/A</v>
      </c>
      <c r="M2808">
        <v>384.26676000000003</v>
      </c>
      <c r="N2808" s="13" t="e">
        <f t="shared" si="395"/>
        <v>#N/A</v>
      </c>
      <c r="O2808">
        <f t="shared" si="396"/>
        <v>152.08930246968373</v>
      </c>
      <c r="P2808" s="12">
        <f t="shared" si="397"/>
        <v>0</v>
      </c>
      <c r="Q2808">
        <f t="shared" si="398"/>
        <v>232.1774575303163</v>
      </c>
      <c r="R2808">
        <f>$D$2*tarifas!$D$12/24</f>
        <v>1.4541666666666666</v>
      </c>
      <c r="S2808" t="e">
        <f>VLOOKUP(E2808&amp;" "&amp;F2808,tarifas!$A$13:$D$20,4,FALSE)*P2808</f>
        <v>#N/A</v>
      </c>
      <c r="T2808">
        <f>IF(F2808="COD1",tarifas!$D$11*(SUMIFS($P$11:$P$8770,$F$11:$F$8770,"=COD1",$B$11:$B$8770,"="&amp;B2808)/COUNTIFS($F$11:$F$8770,"=COD1",$B$11:$B$8770,"="&amp;B2808))/COUNTIFS($A$11:$A$8770,"="&amp;A2808,$F$11:$F$8770,"=COD1"),0)</f>
        <v>0</v>
      </c>
      <c r="U2808" t="e">
        <f>(VLOOKUP(F2808,tarifas!$C$7:$D$10,2,FALSE)+tarifas!$D$21)*datos!P2808</f>
        <v>#N/A</v>
      </c>
      <c r="V2808" t="e">
        <f t="shared" si="399"/>
        <v>#N/A</v>
      </c>
      <c r="W2808">
        <f t="shared" si="400"/>
        <v>3.4332080645007874</v>
      </c>
    </row>
    <row r="2809" spans="1:23" x14ac:dyDescent="0.25">
      <c r="A2809">
        <f t="shared" si="393"/>
        <v>116</v>
      </c>
      <c r="B2809">
        <f t="shared" si="394"/>
        <v>4</v>
      </c>
      <c r="C2809" s="1">
        <f t="shared" si="401"/>
        <v>41756.583333326547</v>
      </c>
      <c r="D2809" s="7">
        <v>808.53030303030289</v>
      </c>
      <c r="E2809" s="7"/>
      <c r="G2809">
        <v>12.5</v>
      </c>
      <c r="H2809" s="12">
        <v>154.41320980705638</v>
      </c>
      <c r="I2809" s="13">
        <f>$D$2*tarifas!$D$12/24</f>
        <v>1.4541666666666666</v>
      </c>
      <c r="J2809" s="13" t="e">
        <f>VLOOKUP(E2809&amp;" "&amp;F2809,tarifas!$A$13:$D$20,4,FALSE)*H2809</f>
        <v>#N/A</v>
      </c>
      <c r="K2809" s="13">
        <f>IF(F2809="COD1",tarifas!$D$11*(SUMIFS($H$11:$H$8770,$F$11:$F$8770,"=COD1",$B$11:$B$8770,"="&amp;B2809)/COUNTIFS($F$11:$F$8770,"=COD1",$B$11:$B$8770,"="&amp;B2809))/COUNTIFS($A$11:$A$8770,"="&amp;A2809,$F$11:$F$8770,"=COD1"),0)</f>
        <v>0</v>
      </c>
      <c r="L2809" s="13" t="e">
        <f>(VLOOKUP(F2809,tarifas!$C$7:$D$10,2,FALSE)+tarifas!$D$21)*datos!H2809</f>
        <v>#N/A</v>
      </c>
      <c r="M2809">
        <v>416.65340999999995</v>
      </c>
      <c r="N2809" s="13" t="e">
        <f t="shared" si="395"/>
        <v>#N/A</v>
      </c>
      <c r="O2809">
        <f t="shared" si="396"/>
        <v>154.41320980705638</v>
      </c>
      <c r="P2809" s="12">
        <f t="shared" si="397"/>
        <v>0</v>
      </c>
      <c r="Q2809">
        <f t="shared" si="398"/>
        <v>262.24020019294358</v>
      </c>
      <c r="R2809">
        <f>$D$2*tarifas!$D$12/24</f>
        <v>1.4541666666666666</v>
      </c>
      <c r="S2809" t="e">
        <f>VLOOKUP(E2809&amp;" "&amp;F2809,tarifas!$A$13:$D$20,4,FALSE)*P2809</f>
        <v>#N/A</v>
      </c>
      <c r="T2809">
        <f>IF(F2809="COD1",tarifas!$D$11*(SUMIFS($P$11:$P$8770,$F$11:$F$8770,"=COD1",$B$11:$B$8770,"="&amp;B2809)/COUNTIFS($F$11:$F$8770,"=COD1",$B$11:$B$8770,"="&amp;B2809))/COUNTIFS($A$11:$A$8770,"="&amp;A2809,$F$11:$F$8770,"=COD1"),0)</f>
        <v>0</v>
      </c>
      <c r="U2809" t="e">
        <f>(VLOOKUP(F2809,tarifas!$C$7:$D$10,2,FALSE)+tarifas!$D$21)*datos!P2809</f>
        <v>#N/A</v>
      </c>
      <c r="V2809" t="e">
        <f t="shared" si="399"/>
        <v>#N/A</v>
      </c>
      <c r="W2809">
        <f t="shared" si="400"/>
        <v>2.950202252170615</v>
      </c>
    </row>
    <row r="2810" spans="1:23" x14ac:dyDescent="0.25">
      <c r="A2810">
        <f t="shared" si="393"/>
        <v>116</v>
      </c>
      <c r="B2810">
        <f t="shared" si="394"/>
        <v>4</v>
      </c>
      <c r="C2810" s="1">
        <f t="shared" si="401"/>
        <v>41756.624999993212</v>
      </c>
      <c r="D2810" s="7">
        <v>735.63636363636363</v>
      </c>
      <c r="E2810" s="7"/>
      <c r="G2810">
        <v>7.04</v>
      </c>
      <c r="H2810" s="12">
        <v>159.60925397747107</v>
      </c>
      <c r="I2810" s="13">
        <f>$D$2*tarifas!$D$12/24</f>
        <v>1.4541666666666666</v>
      </c>
      <c r="J2810" s="13" t="e">
        <f>VLOOKUP(E2810&amp;" "&amp;F2810,tarifas!$A$13:$D$20,4,FALSE)*H2810</f>
        <v>#N/A</v>
      </c>
      <c r="K2810" s="13">
        <f>IF(F2810="COD1",tarifas!$D$11*(SUMIFS($H$11:$H$8770,$F$11:$F$8770,"=COD1",$B$11:$B$8770,"="&amp;B2810)/COUNTIFS($F$11:$F$8770,"=COD1",$B$11:$B$8770,"="&amp;B2810))/COUNTIFS($A$11:$A$8770,"="&amp;A2810,$F$11:$F$8770,"=COD1"),0)</f>
        <v>0</v>
      </c>
      <c r="L2810" s="13" t="e">
        <f>(VLOOKUP(F2810,tarifas!$C$7:$D$10,2,FALSE)+tarifas!$D$21)*datos!H2810</f>
        <v>#N/A</v>
      </c>
      <c r="M2810">
        <v>323.70845000000003</v>
      </c>
      <c r="N2810" s="13" t="e">
        <f t="shared" si="395"/>
        <v>#N/A</v>
      </c>
      <c r="O2810">
        <f t="shared" si="396"/>
        <v>159.60925397747107</v>
      </c>
      <c r="P2810" s="12">
        <f t="shared" si="397"/>
        <v>0</v>
      </c>
      <c r="Q2810">
        <f t="shared" si="398"/>
        <v>164.09919602252896</v>
      </c>
      <c r="R2810">
        <f>$D$2*tarifas!$D$12/24</f>
        <v>1.4541666666666666</v>
      </c>
      <c r="S2810" t="e">
        <f>VLOOKUP(E2810&amp;" "&amp;F2810,tarifas!$A$13:$D$20,4,FALSE)*P2810</f>
        <v>#N/A</v>
      </c>
      <c r="T2810">
        <f>IF(F2810="COD1",tarifas!$D$11*(SUMIFS($P$11:$P$8770,$F$11:$F$8770,"=COD1",$B$11:$B$8770,"="&amp;B2810)/COUNTIFS($F$11:$F$8770,"=COD1",$B$11:$B$8770,"="&amp;B2810))/COUNTIFS($A$11:$A$8770,"="&amp;A2810,$F$11:$F$8770,"=COD1"),0)</f>
        <v>0</v>
      </c>
      <c r="U2810" t="e">
        <f>(VLOOKUP(F2810,tarifas!$C$7:$D$10,2,FALSE)+tarifas!$D$21)*datos!P2810</f>
        <v>#N/A</v>
      </c>
      <c r="V2810" t="e">
        <f t="shared" si="399"/>
        <v>#N/A</v>
      </c>
      <c r="W2810">
        <f t="shared" si="400"/>
        <v>1.0397325059987435</v>
      </c>
    </row>
    <row r="2811" spans="1:23" x14ac:dyDescent="0.25">
      <c r="A2811">
        <f t="shared" si="393"/>
        <v>116</v>
      </c>
      <c r="B2811">
        <f t="shared" si="394"/>
        <v>4</v>
      </c>
      <c r="C2811" s="1">
        <f t="shared" si="401"/>
        <v>41756.666666659876</v>
      </c>
      <c r="D2811" s="7">
        <v>612.25757575757564</v>
      </c>
      <c r="E2811" s="7"/>
      <c r="G2811">
        <v>6</v>
      </c>
      <c r="H2811" s="12">
        <v>168.10679542113832</v>
      </c>
      <c r="I2811" s="13">
        <f>$D$2*tarifas!$D$12/24</f>
        <v>1.4541666666666666</v>
      </c>
      <c r="J2811" s="13" t="e">
        <f>VLOOKUP(E2811&amp;" "&amp;F2811,tarifas!$A$13:$D$20,4,FALSE)*H2811</f>
        <v>#N/A</v>
      </c>
      <c r="K2811" s="13">
        <f>IF(F2811="COD1",tarifas!$D$11*(SUMIFS($H$11:$H$8770,$F$11:$F$8770,"=COD1",$B$11:$B$8770,"="&amp;B2811)/COUNTIFS($F$11:$F$8770,"=COD1",$B$11:$B$8770,"="&amp;B2811))/COUNTIFS($A$11:$A$8770,"="&amp;A2811,$F$11:$F$8770,"=COD1"),0)</f>
        <v>0</v>
      </c>
      <c r="L2811" s="13" t="e">
        <f>(VLOOKUP(F2811,tarifas!$C$7:$D$10,2,FALSE)+tarifas!$D$21)*datos!H2811</f>
        <v>#N/A</v>
      </c>
      <c r="M2811">
        <v>211.66670000000002</v>
      </c>
      <c r="N2811" s="13" t="e">
        <f t="shared" si="395"/>
        <v>#N/A</v>
      </c>
      <c r="O2811">
        <f t="shared" si="396"/>
        <v>168.10679542113832</v>
      </c>
      <c r="P2811" s="12">
        <f t="shared" si="397"/>
        <v>0</v>
      </c>
      <c r="Q2811">
        <f t="shared" si="398"/>
        <v>43.559904578861705</v>
      </c>
      <c r="R2811">
        <f>$D$2*tarifas!$D$12/24</f>
        <v>1.4541666666666666</v>
      </c>
      <c r="S2811" t="e">
        <f>VLOOKUP(E2811&amp;" "&amp;F2811,tarifas!$A$13:$D$20,4,FALSE)*P2811</f>
        <v>#N/A</v>
      </c>
      <c r="T2811">
        <f>IF(F2811="COD1",tarifas!$D$11*(SUMIFS($P$11:$P$8770,$F$11:$F$8770,"=COD1",$B$11:$B$8770,"="&amp;B2811)/COUNTIFS($F$11:$F$8770,"=COD1",$B$11:$B$8770,"="&amp;B2811))/COUNTIFS($A$11:$A$8770,"="&amp;A2811,$F$11:$F$8770,"=COD1"),0)</f>
        <v>0</v>
      </c>
      <c r="U2811" t="e">
        <f>(VLOOKUP(F2811,tarifas!$C$7:$D$10,2,FALSE)+tarifas!$D$21)*datos!P2811</f>
        <v>#N/A</v>
      </c>
      <c r="V2811" t="e">
        <f t="shared" si="399"/>
        <v>#N/A</v>
      </c>
      <c r="W2811">
        <f t="shared" si="400"/>
        <v>0.23522348472585322</v>
      </c>
    </row>
    <row r="2812" spans="1:23" x14ac:dyDescent="0.25">
      <c r="A2812">
        <f t="shared" si="393"/>
        <v>116</v>
      </c>
      <c r="B2812">
        <f t="shared" si="394"/>
        <v>4</v>
      </c>
      <c r="C2812" s="1">
        <f t="shared" si="401"/>
        <v>41756.70833332654</v>
      </c>
      <c r="D2812" s="7">
        <v>442</v>
      </c>
      <c r="E2812" s="7"/>
      <c r="G2812">
        <v>6</v>
      </c>
      <c r="H2812" s="12">
        <v>169.15065613312888</v>
      </c>
      <c r="I2812" s="13">
        <f>$D$2*tarifas!$D$12/24</f>
        <v>1.4541666666666666</v>
      </c>
      <c r="J2812" s="13" t="e">
        <f>VLOOKUP(E2812&amp;" "&amp;F2812,tarifas!$A$13:$D$20,4,FALSE)*H2812</f>
        <v>#N/A</v>
      </c>
      <c r="K2812" s="13">
        <f>IF(F2812="COD1",tarifas!$D$11*(SUMIFS($H$11:$H$8770,$F$11:$F$8770,"=COD1",$B$11:$B$8770,"="&amp;B2812)/COUNTIFS($F$11:$F$8770,"=COD1",$B$11:$B$8770,"="&amp;B2812))/COUNTIFS($A$11:$A$8770,"="&amp;A2812,$F$11:$F$8770,"=COD1"),0)</f>
        <v>0</v>
      </c>
      <c r="L2812" s="13" t="e">
        <f>(VLOOKUP(F2812,tarifas!$C$7:$D$10,2,FALSE)+tarifas!$D$21)*datos!H2812</f>
        <v>#N/A</v>
      </c>
      <c r="M2812">
        <v>66.060460000000006</v>
      </c>
      <c r="N2812" s="13" t="e">
        <f t="shared" si="395"/>
        <v>#N/A</v>
      </c>
      <c r="O2812">
        <f t="shared" si="396"/>
        <v>66.060460000000006</v>
      </c>
      <c r="P2812" s="12">
        <f t="shared" si="397"/>
        <v>103.09019613312887</v>
      </c>
      <c r="Q2812">
        <f t="shared" si="398"/>
        <v>0</v>
      </c>
      <c r="R2812">
        <f>$D$2*tarifas!$D$12/24</f>
        <v>1.4541666666666666</v>
      </c>
      <c r="S2812" t="e">
        <f>VLOOKUP(E2812&amp;" "&amp;F2812,tarifas!$A$13:$D$20,4,FALSE)*P2812</f>
        <v>#N/A</v>
      </c>
      <c r="T2812">
        <f>IF(F2812="COD1",tarifas!$D$11*(SUMIFS($P$11:$P$8770,$F$11:$F$8770,"=COD1",$B$11:$B$8770,"="&amp;B2812)/COUNTIFS($F$11:$F$8770,"=COD1",$B$11:$B$8770,"="&amp;B2812))/COUNTIFS($A$11:$A$8770,"="&amp;A2812,$F$11:$F$8770,"=COD1"),0)</f>
        <v>0</v>
      </c>
      <c r="U2812" t="e">
        <f>(VLOOKUP(F2812,tarifas!$C$7:$D$10,2,FALSE)+tarifas!$D$21)*datos!P2812</f>
        <v>#N/A</v>
      </c>
      <c r="V2812" t="e">
        <f t="shared" si="399"/>
        <v>#N/A</v>
      </c>
      <c r="W2812">
        <f t="shared" si="400"/>
        <v>0</v>
      </c>
    </row>
    <row r="2813" spans="1:23" x14ac:dyDescent="0.25">
      <c r="A2813">
        <f t="shared" si="393"/>
        <v>116</v>
      </c>
      <c r="B2813">
        <f t="shared" si="394"/>
        <v>4</v>
      </c>
      <c r="C2813" s="1">
        <f t="shared" si="401"/>
        <v>41756.749999993204</v>
      </c>
      <c r="D2813" s="7">
        <v>228.9848484848485</v>
      </c>
      <c r="E2813" s="7"/>
      <c r="G2813">
        <v>8.3000000000000007</v>
      </c>
      <c r="H2813" s="12">
        <v>163.52225654582344</v>
      </c>
      <c r="I2813" s="13">
        <f>$D$2*tarifas!$D$12/24</f>
        <v>1.4541666666666666</v>
      </c>
      <c r="J2813" s="13" t="e">
        <f>VLOOKUP(E2813&amp;" "&amp;F2813,tarifas!$A$13:$D$20,4,FALSE)*H2813</f>
        <v>#N/A</v>
      </c>
      <c r="K2813" s="13">
        <f>IF(F2813="COD1",tarifas!$D$11*(SUMIFS($H$11:$H$8770,$F$11:$F$8770,"=COD1",$B$11:$B$8770,"="&amp;B2813)/COUNTIFS($F$11:$F$8770,"=COD1",$B$11:$B$8770,"="&amp;B2813))/COUNTIFS($A$11:$A$8770,"="&amp;A2813,$F$11:$F$8770,"=COD1"),0)</f>
        <v>0</v>
      </c>
      <c r="L2813" s="13" t="e">
        <f>(VLOOKUP(F2813,tarifas!$C$7:$D$10,2,FALSE)+tarifas!$D$21)*datos!H2813</f>
        <v>#N/A</v>
      </c>
      <c r="M2813">
        <v>5.8651400000000002</v>
      </c>
      <c r="N2813" s="13" t="e">
        <f t="shared" si="395"/>
        <v>#N/A</v>
      </c>
      <c r="O2813">
        <f t="shared" si="396"/>
        <v>5.8651400000000002</v>
      </c>
      <c r="P2813" s="12">
        <f t="shared" si="397"/>
        <v>157.65711654582344</v>
      </c>
      <c r="Q2813">
        <f t="shared" si="398"/>
        <v>0</v>
      </c>
      <c r="R2813">
        <f>$D$2*tarifas!$D$12/24</f>
        <v>1.4541666666666666</v>
      </c>
      <c r="S2813" t="e">
        <f>VLOOKUP(E2813&amp;" "&amp;F2813,tarifas!$A$13:$D$20,4,FALSE)*P2813</f>
        <v>#N/A</v>
      </c>
      <c r="T2813">
        <f>IF(F2813="COD1",tarifas!$D$11*(SUMIFS($P$11:$P$8770,$F$11:$F$8770,"=COD1",$B$11:$B$8770,"="&amp;B2813)/COUNTIFS($F$11:$F$8770,"=COD1",$B$11:$B$8770,"="&amp;B2813))/COUNTIFS($A$11:$A$8770,"="&amp;A2813,$F$11:$F$8770,"=COD1"),0)</f>
        <v>0</v>
      </c>
      <c r="U2813" t="e">
        <f>(VLOOKUP(F2813,tarifas!$C$7:$D$10,2,FALSE)+tarifas!$D$21)*datos!P2813</f>
        <v>#N/A</v>
      </c>
      <c r="V2813" t="e">
        <f t="shared" si="399"/>
        <v>#N/A</v>
      </c>
      <c r="W2813">
        <f t="shared" si="400"/>
        <v>0</v>
      </c>
    </row>
    <row r="2814" spans="1:23" x14ac:dyDescent="0.25">
      <c r="A2814">
        <f t="shared" si="393"/>
        <v>116</v>
      </c>
      <c r="B2814">
        <f t="shared" si="394"/>
        <v>4</v>
      </c>
      <c r="C2814" s="1">
        <f t="shared" si="401"/>
        <v>41756.791666659868</v>
      </c>
      <c r="D2814" s="7">
        <v>38.121212121212118</v>
      </c>
      <c r="E2814" s="7"/>
      <c r="G2814">
        <v>22.01</v>
      </c>
      <c r="H2814" s="12">
        <v>176.02544374345206</v>
      </c>
      <c r="I2814" s="13">
        <f>$D$2*tarifas!$D$12/24</f>
        <v>1.4541666666666666</v>
      </c>
      <c r="J2814" s="13" t="e">
        <f>VLOOKUP(E2814&amp;" "&amp;F2814,tarifas!$A$13:$D$20,4,FALSE)*H2814</f>
        <v>#N/A</v>
      </c>
      <c r="K2814" s="13">
        <f>IF(F2814="COD1",tarifas!$D$11*(SUMIFS($H$11:$H$8770,$F$11:$F$8770,"=COD1",$B$11:$B$8770,"="&amp;B2814)/COUNTIFS($F$11:$F$8770,"=COD1",$B$11:$B$8770,"="&amp;B2814))/COUNTIFS($A$11:$A$8770,"="&amp;A2814,$F$11:$F$8770,"=COD1"),0)</f>
        <v>0</v>
      </c>
      <c r="L2814" s="13" t="e">
        <f>(VLOOKUP(F2814,tarifas!$C$7:$D$10,2,FALSE)+tarifas!$D$21)*datos!H2814</f>
        <v>#N/A</v>
      </c>
      <c r="M2814">
        <v>0</v>
      </c>
      <c r="N2814" s="13" t="e">
        <f t="shared" si="395"/>
        <v>#N/A</v>
      </c>
      <c r="O2814">
        <f t="shared" si="396"/>
        <v>0</v>
      </c>
      <c r="P2814" s="12">
        <f t="shared" si="397"/>
        <v>176.02544374345206</v>
      </c>
      <c r="Q2814">
        <f t="shared" si="398"/>
        <v>0</v>
      </c>
      <c r="R2814">
        <f>$D$2*tarifas!$D$12/24</f>
        <v>1.4541666666666666</v>
      </c>
      <c r="S2814" t="e">
        <f>VLOOKUP(E2814&amp;" "&amp;F2814,tarifas!$A$13:$D$20,4,FALSE)*P2814</f>
        <v>#N/A</v>
      </c>
      <c r="T2814">
        <f>IF(F2814="COD1",tarifas!$D$11*(SUMIFS($P$11:$P$8770,$F$11:$F$8770,"=COD1",$B$11:$B$8770,"="&amp;B2814)/COUNTIFS($F$11:$F$8770,"=COD1",$B$11:$B$8770,"="&amp;B2814))/COUNTIFS($A$11:$A$8770,"="&amp;A2814,$F$11:$F$8770,"=COD1"),0)</f>
        <v>0</v>
      </c>
      <c r="U2814" t="e">
        <f>(VLOOKUP(F2814,tarifas!$C$7:$D$10,2,FALSE)+tarifas!$D$21)*datos!P2814</f>
        <v>#N/A</v>
      </c>
      <c r="V2814" t="e">
        <f t="shared" si="399"/>
        <v>#N/A</v>
      </c>
      <c r="W2814">
        <f t="shared" si="400"/>
        <v>0</v>
      </c>
    </row>
    <row r="2815" spans="1:23" x14ac:dyDescent="0.25">
      <c r="A2815">
        <f t="shared" si="393"/>
        <v>116</v>
      </c>
      <c r="B2815">
        <f t="shared" si="394"/>
        <v>4</v>
      </c>
      <c r="C2815" s="1">
        <f t="shared" si="401"/>
        <v>41756.833333326533</v>
      </c>
      <c r="D2815" s="7">
        <v>0</v>
      </c>
      <c r="E2815" s="7"/>
      <c r="G2815">
        <v>29.5</v>
      </c>
      <c r="H2815" s="12">
        <v>178.53642530873014</v>
      </c>
      <c r="I2815" s="13">
        <f>$D$2*tarifas!$D$12/24</f>
        <v>1.4541666666666666</v>
      </c>
      <c r="J2815" s="13" t="e">
        <f>VLOOKUP(E2815&amp;" "&amp;F2815,tarifas!$A$13:$D$20,4,FALSE)*H2815</f>
        <v>#N/A</v>
      </c>
      <c r="K2815" s="13">
        <f>IF(F2815="COD1",tarifas!$D$11*(SUMIFS($H$11:$H$8770,$F$11:$F$8770,"=COD1",$B$11:$B$8770,"="&amp;B2815)/COUNTIFS($F$11:$F$8770,"=COD1",$B$11:$B$8770,"="&amp;B2815))/COUNTIFS($A$11:$A$8770,"="&amp;A2815,$F$11:$F$8770,"=COD1"),0)</f>
        <v>0</v>
      </c>
      <c r="L2815" s="13" t="e">
        <f>(VLOOKUP(F2815,tarifas!$C$7:$D$10,2,FALSE)+tarifas!$D$21)*datos!H2815</f>
        <v>#N/A</v>
      </c>
      <c r="M2815">
        <v>0</v>
      </c>
      <c r="N2815" s="13" t="e">
        <f t="shared" si="395"/>
        <v>#N/A</v>
      </c>
      <c r="O2815">
        <f t="shared" si="396"/>
        <v>0</v>
      </c>
      <c r="P2815" s="12">
        <f t="shared" si="397"/>
        <v>178.53642530873014</v>
      </c>
      <c r="Q2815">
        <f t="shared" si="398"/>
        <v>0</v>
      </c>
      <c r="R2815">
        <f>$D$2*tarifas!$D$12/24</f>
        <v>1.4541666666666666</v>
      </c>
      <c r="S2815" t="e">
        <f>VLOOKUP(E2815&amp;" "&amp;F2815,tarifas!$A$13:$D$20,4,FALSE)*P2815</f>
        <v>#N/A</v>
      </c>
      <c r="T2815">
        <f>IF(F2815="COD1",tarifas!$D$11*(SUMIFS($P$11:$P$8770,$F$11:$F$8770,"=COD1",$B$11:$B$8770,"="&amp;B2815)/COUNTIFS($F$11:$F$8770,"=COD1",$B$11:$B$8770,"="&amp;B2815))/COUNTIFS($A$11:$A$8770,"="&amp;A2815,$F$11:$F$8770,"=COD1"),0)</f>
        <v>0</v>
      </c>
      <c r="U2815" t="e">
        <f>(VLOOKUP(F2815,tarifas!$C$7:$D$10,2,FALSE)+tarifas!$D$21)*datos!P2815</f>
        <v>#N/A</v>
      </c>
      <c r="V2815" t="e">
        <f t="shared" si="399"/>
        <v>#N/A</v>
      </c>
      <c r="W2815">
        <f t="shared" si="400"/>
        <v>0</v>
      </c>
    </row>
    <row r="2816" spans="1:23" x14ac:dyDescent="0.25">
      <c r="A2816">
        <f t="shared" si="393"/>
        <v>116</v>
      </c>
      <c r="B2816">
        <f t="shared" si="394"/>
        <v>4</v>
      </c>
      <c r="C2816" s="1">
        <f t="shared" si="401"/>
        <v>41756.874999993197</v>
      </c>
      <c r="D2816" s="7">
        <v>0</v>
      </c>
      <c r="E2816" s="7"/>
      <c r="G2816">
        <v>30</v>
      </c>
      <c r="H2816" s="12">
        <v>179.49389310373999</v>
      </c>
      <c r="I2816" s="13">
        <f>$D$2*tarifas!$D$12/24</f>
        <v>1.4541666666666666</v>
      </c>
      <c r="J2816" s="13" t="e">
        <f>VLOOKUP(E2816&amp;" "&amp;F2816,tarifas!$A$13:$D$20,4,FALSE)*H2816</f>
        <v>#N/A</v>
      </c>
      <c r="K2816" s="13">
        <f>IF(F2816="COD1",tarifas!$D$11*(SUMIFS($H$11:$H$8770,$F$11:$F$8770,"=COD1",$B$11:$B$8770,"="&amp;B2816)/COUNTIFS($F$11:$F$8770,"=COD1",$B$11:$B$8770,"="&amp;B2816))/COUNTIFS($A$11:$A$8770,"="&amp;A2816,$F$11:$F$8770,"=COD1"),0)</f>
        <v>0</v>
      </c>
      <c r="L2816" s="13" t="e">
        <f>(VLOOKUP(F2816,tarifas!$C$7:$D$10,2,FALSE)+tarifas!$D$21)*datos!H2816</f>
        <v>#N/A</v>
      </c>
      <c r="M2816">
        <v>0</v>
      </c>
      <c r="N2816" s="13" t="e">
        <f t="shared" si="395"/>
        <v>#N/A</v>
      </c>
      <c r="O2816">
        <f t="shared" si="396"/>
        <v>0</v>
      </c>
      <c r="P2816" s="12">
        <f t="shared" si="397"/>
        <v>179.49389310373999</v>
      </c>
      <c r="Q2816">
        <f t="shared" si="398"/>
        <v>0</v>
      </c>
      <c r="R2816">
        <f>$D$2*tarifas!$D$12/24</f>
        <v>1.4541666666666666</v>
      </c>
      <c r="S2816" t="e">
        <f>VLOOKUP(E2816&amp;" "&amp;F2816,tarifas!$A$13:$D$20,4,FALSE)*P2816</f>
        <v>#N/A</v>
      </c>
      <c r="T2816">
        <f>IF(F2816="COD1",tarifas!$D$11*(SUMIFS($P$11:$P$8770,$F$11:$F$8770,"=COD1",$B$11:$B$8770,"="&amp;B2816)/COUNTIFS($F$11:$F$8770,"=COD1",$B$11:$B$8770,"="&amp;B2816))/COUNTIFS($A$11:$A$8770,"="&amp;A2816,$F$11:$F$8770,"=COD1"),0)</f>
        <v>0</v>
      </c>
      <c r="U2816" t="e">
        <f>(VLOOKUP(F2816,tarifas!$C$7:$D$10,2,FALSE)+tarifas!$D$21)*datos!P2816</f>
        <v>#N/A</v>
      </c>
      <c r="V2816" t="e">
        <f t="shared" si="399"/>
        <v>#N/A</v>
      </c>
      <c r="W2816">
        <f t="shared" si="400"/>
        <v>0</v>
      </c>
    </row>
    <row r="2817" spans="1:23" x14ac:dyDescent="0.25">
      <c r="A2817">
        <f t="shared" si="393"/>
        <v>116</v>
      </c>
      <c r="B2817">
        <f t="shared" si="394"/>
        <v>4</v>
      </c>
      <c r="C2817" s="1">
        <f t="shared" si="401"/>
        <v>41756.916666659861</v>
      </c>
      <c r="D2817" s="7">
        <v>0</v>
      </c>
      <c r="E2817" s="7"/>
      <c r="G2817">
        <v>29</v>
      </c>
      <c r="H2817" s="12">
        <v>179.13664096939354</v>
      </c>
      <c r="I2817" s="13">
        <f>$D$2*tarifas!$D$12/24</f>
        <v>1.4541666666666666</v>
      </c>
      <c r="J2817" s="13" t="e">
        <f>VLOOKUP(E2817&amp;" "&amp;F2817,tarifas!$A$13:$D$20,4,FALSE)*H2817</f>
        <v>#N/A</v>
      </c>
      <c r="K2817" s="13">
        <f>IF(F2817="COD1",tarifas!$D$11*(SUMIFS($H$11:$H$8770,$F$11:$F$8770,"=COD1",$B$11:$B$8770,"="&amp;B2817)/COUNTIFS($F$11:$F$8770,"=COD1",$B$11:$B$8770,"="&amp;B2817))/COUNTIFS($A$11:$A$8770,"="&amp;A2817,$F$11:$F$8770,"=COD1"),0)</f>
        <v>0</v>
      </c>
      <c r="L2817" s="13" t="e">
        <f>(VLOOKUP(F2817,tarifas!$C$7:$D$10,2,FALSE)+tarifas!$D$21)*datos!H2817</f>
        <v>#N/A</v>
      </c>
      <c r="M2817">
        <v>0</v>
      </c>
      <c r="N2817" s="13" t="e">
        <f t="shared" si="395"/>
        <v>#N/A</v>
      </c>
      <c r="O2817">
        <f t="shared" si="396"/>
        <v>0</v>
      </c>
      <c r="P2817" s="12">
        <f t="shared" si="397"/>
        <v>179.13664096939354</v>
      </c>
      <c r="Q2817">
        <f t="shared" si="398"/>
        <v>0</v>
      </c>
      <c r="R2817">
        <f>$D$2*tarifas!$D$12/24</f>
        <v>1.4541666666666666</v>
      </c>
      <c r="S2817" t="e">
        <f>VLOOKUP(E2817&amp;" "&amp;F2817,tarifas!$A$13:$D$20,4,FALSE)*P2817</f>
        <v>#N/A</v>
      </c>
      <c r="T2817">
        <f>IF(F2817="COD1",tarifas!$D$11*(SUMIFS($P$11:$P$8770,$F$11:$F$8770,"=COD1",$B$11:$B$8770,"="&amp;B2817)/COUNTIFS($F$11:$F$8770,"=COD1",$B$11:$B$8770,"="&amp;B2817))/COUNTIFS($A$11:$A$8770,"="&amp;A2817,$F$11:$F$8770,"=COD1"),0)</f>
        <v>0</v>
      </c>
      <c r="U2817" t="e">
        <f>(VLOOKUP(F2817,tarifas!$C$7:$D$10,2,FALSE)+tarifas!$D$21)*datos!P2817</f>
        <v>#N/A</v>
      </c>
      <c r="V2817" t="e">
        <f t="shared" si="399"/>
        <v>#N/A</v>
      </c>
      <c r="W2817">
        <f t="shared" si="400"/>
        <v>0</v>
      </c>
    </row>
    <row r="2818" spans="1:23" x14ac:dyDescent="0.25">
      <c r="A2818">
        <f t="shared" si="393"/>
        <v>116</v>
      </c>
      <c r="B2818">
        <f t="shared" si="394"/>
        <v>4</v>
      </c>
      <c r="C2818" s="1">
        <f t="shared" si="401"/>
        <v>41756.958333326525</v>
      </c>
      <c r="D2818" s="7">
        <v>0</v>
      </c>
      <c r="E2818" s="7"/>
      <c r="G2818">
        <v>31</v>
      </c>
      <c r="H2818" s="12">
        <v>175.34624964805528</v>
      </c>
      <c r="I2818" s="13">
        <f>$D$2*tarifas!$D$12/24</f>
        <v>1.4541666666666666</v>
      </c>
      <c r="J2818" s="13" t="e">
        <f>VLOOKUP(E2818&amp;" "&amp;F2818,tarifas!$A$13:$D$20,4,FALSE)*H2818</f>
        <v>#N/A</v>
      </c>
      <c r="K2818" s="13">
        <f>IF(F2818="COD1",tarifas!$D$11*(SUMIFS($H$11:$H$8770,$F$11:$F$8770,"=COD1",$B$11:$B$8770,"="&amp;B2818)/COUNTIFS($F$11:$F$8770,"=COD1",$B$11:$B$8770,"="&amp;B2818))/COUNTIFS($A$11:$A$8770,"="&amp;A2818,$F$11:$F$8770,"=COD1"),0)</f>
        <v>0</v>
      </c>
      <c r="L2818" s="13" t="e">
        <f>(VLOOKUP(F2818,tarifas!$C$7:$D$10,2,FALSE)+tarifas!$D$21)*datos!H2818</f>
        <v>#N/A</v>
      </c>
      <c r="M2818">
        <v>0</v>
      </c>
      <c r="N2818" s="13" t="e">
        <f t="shared" si="395"/>
        <v>#N/A</v>
      </c>
      <c r="O2818">
        <f t="shared" si="396"/>
        <v>0</v>
      </c>
      <c r="P2818" s="12">
        <f t="shared" si="397"/>
        <v>175.34624964805528</v>
      </c>
      <c r="Q2818">
        <f t="shared" si="398"/>
        <v>0</v>
      </c>
      <c r="R2818">
        <f>$D$2*tarifas!$D$12/24</f>
        <v>1.4541666666666666</v>
      </c>
      <c r="S2818" t="e">
        <f>VLOOKUP(E2818&amp;" "&amp;F2818,tarifas!$A$13:$D$20,4,FALSE)*P2818</f>
        <v>#N/A</v>
      </c>
      <c r="T2818">
        <f>IF(F2818="COD1",tarifas!$D$11*(SUMIFS($P$11:$P$8770,$F$11:$F$8770,"=COD1",$B$11:$B$8770,"="&amp;B2818)/COUNTIFS($F$11:$F$8770,"=COD1",$B$11:$B$8770,"="&amp;B2818))/COUNTIFS($A$11:$A$8770,"="&amp;A2818,$F$11:$F$8770,"=COD1"),0)</f>
        <v>0</v>
      </c>
      <c r="U2818" t="e">
        <f>(VLOOKUP(F2818,tarifas!$C$7:$D$10,2,FALSE)+tarifas!$D$21)*datos!P2818</f>
        <v>#N/A</v>
      </c>
      <c r="V2818" t="e">
        <f t="shared" si="399"/>
        <v>#N/A</v>
      </c>
      <c r="W2818">
        <f t="shared" si="400"/>
        <v>0</v>
      </c>
    </row>
    <row r="2819" spans="1:23" x14ac:dyDescent="0.25">
      <c r="A2819">
        <f t="shared" si="393"/>
        <v>117</v>
      </c>
      <c r="B2819">
        <f t="shared" si="394"/>
        <v>4</v>
      </c>
      <c r="C2819" s="1">
        <f t="shared" si="401"/>
        <v>41756.99999999319</v>
      </c>
      <c r="D2819" s="7">
        <v>0</v>
      </c>
      <c r="E2819" s="7"/>
      <c r="G2819">
        <v>30.11</v>
      </c>
      <c r="H2819" s="12">
        <v>174.39446288684184</v>
      </c>
      <c r="I2819" s="13">
        <f>$D$2*tarifas!$D$12/24</f>
        <v>1.4541666666666666</v>
      </c>
      <c r="J2819" s="13" t="e">
        <f>VLOOKUP(E2819&amp;" "&amp;F2819,tarifas!$A$13:$D$20,4,FALSE)*H2819</f>
        <v>#N/A</v>
      </c>
      <c r="K2819" s="13">
        <f>IF(F2819="COD1",tarifas!$D$11*(SUMIFS($H$11:$H$8770,$F$11:$F$8770,"=COD1",$B$11:$B$8770,"="&amp;B2819)/COUNTIFS($F$11:$F$8770,"=COD1",$B$11:$B$8770,"="&amp;B2819))/COUNTIFS($A$11:$A$8770,"="&amp;A2819,$F$11:$F$8770,"=COD1"),0)</f>
        <v>0</v>
      </c>
      <c r="L2819" s="13" t="e">
        <f>(VLOOKUP(F2819,tarifas!$C$7:$D$10,2,FALSE)+tarifas!$D$21)*datos!H2819</f>
        <v>#N/A</v>
      </c>
      <c r="M2819">
        <v>0</v>
      </c>
      <c r="N2819" s="13" t="e">
        <f t="shared" si="395"/>
        <v>#N/A</v>
      </c>
      <c r="O2819">
        <f t="shared" si="396"/>
        <v>0</v>
      </c>
      <c r="P2819" s="12">
        <f t="shared" si="397"/>
        <v>174.39446288684184</v>
      </c>
      <c r="Q2819">
        <f t="shared" si="398"/>
        <v>0</v>
      </c>
      <c r="R2819">
        <f>$D$2*tarifas!$D$12/24</f>
        <v>1.4541666666666666</v>
      </c>
      <c r="S2819" t="e">
        <f>VLOOKUP(E2819&amp;" "&amp;F2819,tarifas!$A$13:$D$20,4,FALSE)*P2819</f>
        <v>#N/A</v>
      </c>
      <c r="T2819">
        <f>IF(F2819="COD1",tarifas!$D$11*(SUMIFS($P$11:$P$8770,$F$11:$F$8770,"=COD1",$B$11:$B$8770,"="&amp;B2819)/COUNTIFS($F$11:$F$8770,"=COD1",$B$11:$B$8770,"="&amp;B2819))/COUNTIFS($A$11:$A$8770,"="&amp;A2819,$F$11:$F$8770,"=COD1"),0)</f>
        <v>0</v>
      </c>
      <c r="U2819" t="e">
        <f>(VLOOKUP(F2819,tarifas!$C$7:$D$10,2,FALSE)+tarifas!$D$21)*datos!P2819</f>
        <v>#N/A</v>
      </c>
      <c r="V2819" t="e">
        <f t="shared" si="399"/>
        <v>#N/A</v>
      </c>
      <c r="W2819">
        <f t="shared" si="400"/>
        <v>0</v>
      </c>
    </row>
    <row r="2820" spans="1:23" x14ac:dyDescent="0.25">
      <c r="A2820">
        <f t="shared" si="393"/>
        <v>117</v>
      </c>
      <c r="B2820">
        <f t="shared" si="394"/>
        <v>4</v>
      </c>
      <c r="C2820" s="1">
        <f t="shared" si="401"/>
        <v>41757.041666659854</v>
      </c>
      <c r="D2820" s="7">
        <v>0</v>
      </c>
      <c r="E2820" s="7"/>
      <c r="G2820">
        <v>29.5</v>
      </c>
      <c r="H2820" s="12">
        <v>171.97444886590159</v>
      </c>
      <c r="I2820" s="13">
        <f>$D$2*tarifas!$D$12/24</f>
        <v>1.4541666666666666</v>
      </c>
      <c r="J2820" s="13" t="e">
        <f>VLOOKUP(E2820&amp;" "&amp;F2820,tarifas!$A$13:$D$20,4,FALSE)*H2820</f>
        <v>#N/A</v>
      </c>
      <c r="K2820" s="13">
        <f>IF(F2820="COD1",tarifas!$D$11*(SUMIFS($H$11:$H$8770,$F$11:$F$8770,"=COD1",$B$11:$B$8770,"="&amp;B2820)/COUNTIFS($F$11:$F$8770,"=COD1",$B$11:$B$8770,"="&amp;B2820))/COUNTIFS($A$11:$A$8770,"="&amp;A2820,$F$11:$F$8770,"=COD1"),0)</f>
        <v>0</v>
      </c>
      <c r="L2820" s="13" t="e">
        <f>(VLOOKUP(F2820,tarifas!$C$7:$D$10,2,FALSE)+tarifas!$D$21)*datos!H2820</f>
        <v>#N/A</v>
      </c>
      <c r="M2820">
        <v>0</v>
      </c>
      <c r="N2820" s="13" t="e">
        <f t="shared" si="395"/>
        <v>#N/A</v>
      </c>
      <c r="O2820">
        <f t="shared" si="396"/>
        <v>0</v>
      </c>
      <c r="P2820" s="12">
        <f t="shared" si="397"/>
        <v>171.97444886590159</v>
      </c>
      <c r="Q2820">
        <f t="shared" si="398"/>
        <v>0</v>
      </c>
      <c r="R2820">
        <f>$D$2*tarifas!$D$12/24</f>
        <v>1.4541666666666666</v>
      </c>
      <c r="S2820" t="e">
        <f>VLOOKUP(E2820&amp;" "&amp;F2820,tarifas!$A$13:$D$20,4,FALSE)*P2820</f>
        <v>#N/A</v>
      </c>
      <c r="T2820">
        <f>IF(F2820="COD1",tarifas!$D$11*(SUMIFS($P$11:$P$8770,$F$11:$F$8770,"=COD1",$B$11:$B$8770,"="&amp;B2820)/COUNTIFS($F$11:$F$8770,"=COD1",$B$11:$B$8770,"="&amp;B2820))/COUNTIFS($A$11:$A$8770,"="&amp;A2820,$F$11:$F$8770,"=COD1"),0)</f>
        <v>0</v>
      </c>
      <c r="U2820" t="e">
        <f>(VLOOKUP(F2820,tarifas!$C$7:$D$10,2,FALSE)+tarifas!$D$21)*datos!P2820</f>
        <v>#N/A</v>
      </c>
      <c r="V2820" t="e">
        <f t="shared" si="399"/>
        <v>#N/A</v>
      </c>
      <c r="W2820">
        <f t="shared" si="400"/>
        <v>0</v>
      </c>
    </row>
    <row r="2821" spans="1:23" x14ac:dyDescent="0.25">
      <c r="A2821">
        <f t="shared" si="393"/>
        <v>117</v>
      </c>
      <c r="B2821">
        <f t="shared" si="394"/>
        <v>4</v>
      </c>
      <c r="C2821" s="1">
        <f t="shared" si="401"/>
        <v>41757.083333326518</v>
      </c>
      <c r="D2821" s="7">
        <v>0</v>
      </c>
      <c r="E2821" s="7"/>
      <c r="G2821">
        <v>25</v>
      </c>
      <c r="H2821" s="12">
        <v>169.97629934729895</v>
      </c>
      <c r="I2821" s="13">
        <f>$D$2*tarifas!$D$12/24</f>
        <v>1.4541666666666666</v>
      </c>
      <c r="J2821" s="13" t="e">
        <f>VLOOKUP(E2821&amp;" "&amp;F2821,tarifas!$A$13:$D$20,4,FALSE)*H2821</f>
        <v>#N/A</v>
      </c>
      <c r="K2821" s="13">
        <f>IF(F2821="COD1",tarifas!$D$11*(SUMIFS($H$11:$H$8770,$F$11:$F$8770,"=COD1",$B$11:$B$8770,"="&amp;B2821)/COUNTIFS($F$11:$F$8770,"=COD1",$B$11:$B$8770,"="&amp;B2821))/COUNTIFS($A$11:$A$8770,"="&amp;A2821,$F$11:$F$8770,"=COD1"),0)</f>
        <v>0</v>
      </c>
      <c r="L2821" s="13" t="e">
        <f>(VLOOKUP(F2821,tarifas!$C$7:$D$10,2,FALSE)+tarifas!$D$21)*datos!H2821</f>
        <v>#N/A</v>
      </c>
      <c r="M2821">
        <v>0</v>
      </c>
      <c r="N2821" s="13" t="e">
        <f t="shared" si="395"/>
        <v>#N/A</v>
      </c>
      <c r="O2821">
        <f t="shared" si="396"/>
        <v>0</v>
      </c>
      <c r="P2821" s="12">
        <f t="shared" si="397"/>
        <v>169.97629934729895</v>
      </c>
      <c r="Q2821">
        <f t="shared" si="398"/>
        <v>0</v>
      </c>
      <c r="R2821">
        <f>$D$2*tarifas!$D$12/24</f>
        <v>1.4541666666666666</v>
      </c>
      <c r="S2821" t="e">
        <f>VLOOKUP(E2821&amp;" "&amp;F2821,tarifas!$A$13:$D$20,4,FALSE)*P2821</f>
        <v>#N/A</v>
      </c>
      <c r="T2821">
        <f>IF(F2821="COD1",tarifas!$D$11*(SUMIFS($P$11:$P$8770,$F$11:$F$8770,"=COD1",$B$11:$B$8770,"="&amp;B2821)/COUNTIFS($F$11:$F$8770,"=COD1",$B$11:$B$8770,"="&amp;B2821))/COUNTIFS($A$11:$A$8770,"="&amp;A2821,$F$11:$F$8770,"=COD1"),0)</f>
        <v>0</v>
      </c>
      <c r="U2821" t="e">
        <f>(VLOOKUP(F2821,tarifas!$C$7:$D$10,2,FALSE)+tarifas!$D$21)*datos!P2821</f>
        <v>#N/A</v>
      </c>
      <c r="V2821" t="e">
        <f t="shared" si="399"/>
        <v>#N/A</v>
      </c>
      <c r="W2821">
        <f t="shared" si="400"/>
        <v>0</v>
      </c>
    </row>
    <row r="2822" spans="1:23" x14ac:dyDescent="0.25">
      <c r="A2822">
        <f t="shared" si="393"/>
        <v>117</v>
      </c>
      <c r="B2822">
        <f t="shared" si="394"/>
        <v>4</v>
      </c>
      <c r="C2822" s="1">
        <f t="shared" si="401"/>
        <v>41757.124999993182</v>
      </c>
      <c r="D2822" s="7">
        <v>0</v>
      </c>
      <c r="E2822" s="7"/>
      <c r="G2822">
        <v>24.69</v>
      </c>
      <c r="H2822" s="12">
        <v>169.30786509528045</v>
      </c>
      <c r="I2822" s="13">
        <f>$D$2*tarifas!$D$12/24</f>
        <v>1.4541666666666666</v>
      </c>
      <c r="J2822" s="13" t="e">
        <f>VLOOKUP(E2822&amp;" "&amp;F2822,tarifas!$A$13:$D$20,4,FALSE)*H2822</f>
        <v>#N/A</v>
      </c>
      <c r="K2822" s="13">
        <f>IF(F2822="COD1",tarifas!$D$11*(SUMIFS($H$11:$H$8770,$F$11:$F$8770,"=COD1",$B$11:$B$8770,"="&amp;B2822)/COUNTIFS($F$11:$F$8770,"=COD1",$B$11:$B$8770,"="&amp;B2822))/COUNTIFS($A$11:$A$8770,"="&amp;A2822,$F$11:$F$8770,"=COD1"),0)</f>
        <v>0</v>
      </c>
      <c r="L2822" s="13" t="e">
        <f>(VLOOKUP(F2822,tarifas!$C$7:$D$10,2,FALSE)+tarifas!$D$21)*datos!H2822</f>
        <v>#N/A</v>
      </c>
      <c r="M2822">
        <v>0</v>
      </c>
      <c r="N2822" s="13" t="e">
        <f t="shared" si="395"/>
        <v>#N/A</v>
      </c>
      <c r="O2822">
        <f t="shared" si="396"/>
        <v>0</v>
      </c>
      <c r="P2822" s="12">
        <f t="shared" si="397"/>
        <v>169.30786509528045</v>
      </c>
      <c r="Q2822">
        <f t="shared" si="398"/>
        <v>0</v>
      </c>
      <c r="R2822">
        <f>$D$2*tarifas!$D$12/24</f>
        <v>1.4541666666666666</v>
      </c>
      <c r="S2822" t="e">
        <f>VLOOKUP(E2822&amp;" "&amp;F2822,tarifas!$A$13:$D$20,4,FALSE)*P2822</f>
        <v>#N/A</v>
      </c>
      <c r="T2822">
        <f>IF(F2822="COD1",tarifas!$D$11*(SUMIFS($P$11:$P$8770,$F$11:$F$8770,"=COD1",$B$11:$B$8770,"="&amp;B2822)/COUNTIFS($F$11:$F$8770,"=COD1",$B$11:$B$8770,"="&amp;B2822))/COUNTIFS($A$11:$A$8770,"="&amp;A2822,$F$11:$F$8770,"=COD1"),0)</f>
        <v>0</v>
      </c>
      <c r="U2822" t="e">
        <f>(VLOOKUP(F2822,tarifas!$C$7:$D$10,2,FALSE)+tarifas!$D$21)*datos!P2822</f>
        <v>#N/A</v>
      </c>
      <c r="V2822" t="e">
        <f t="shared" si="399"/>
        <v>#N/A</v>
      </c>
      <c r="W2822">
        <f t="shared" si="400"/>
        <v>0</v>
      </c>
    </row>
    <row r="2823" spans="1:23" x14ac:dyDescent="0.25">
      <c r="A2823">
        <f t="shared" si="393"/>
        <v>117</v>
      </c>
      <c r="B2823">
        <f t="shared" si="394"/>
        <v>4</v>
      </c>
      <c r="C2823" s="1">
        <f t="shared" si="401"/>
        <v>41757.166666659847</v>
      </c>
      <c r="D2823" s="7">
        <v>0</v>
      </c>
      <c r="E2823" s="7"/>
      <c r="G2823">
        <v>25.69</v>
      </c>
      <c r="H2823" s="12">
        <v>171.11646106485415</v>
      </c>
      <c r="I2823" s="13">
        <f>$D$2*tarifas!$D$12/24</f>
        <v>1.4541666666666666</v>
      </c>
      <c r="J2823" s="13" t="e">
        <f>VLOOKUP(E2823&amp;" "&amp;F2823,tarifas!$A$13:$D$20,4,FALSE)*H2823</f>
        <v>#N/A</v>
      </c>
      <c r="K2823" s="13">
        <f>IF(F2823="COD1",tarifas!$D$11*(SUMIFS($H$11:$H$8770,$F$11:$F$8770,"=COD1",$B$11:$B$8770,"="&amp;B2823)/COUNTIFS($F$11:$F$8770,"=COD1",$B$11:$B$8770,"="&amp;B2823))/COUNTIFS($A$11:$A$8770,"="&amp;A2823,$F$11:$F$8770,"=COD1"),0)</f>
        <v>0</v>
      </c>
      <c r="L2823" s="13" t="e">
        <f>(VLOOKUP(F2823,tarifas!$C$7:$D$10,2,FALSE)+tarifas!$D$21)*datos!H2823</f>
        <v>#N/A</v>
      </c>
      <c r="M2823">
        <v>0</v>
      </c>
      <c r="N2823" s="13" t="e">
        <f t="shared" si="395"/>
        <v>#N/A</v>
      </c>
      <c r="O2823">
        <f t="shared" si="396"/>
        <v>0</v>
      </c>
      <c r="P2823" s="12">
        <f t="shared" si="397"/>
        <v>171.11646106485415</v>
      </c>
      <c r="Q2823">
        <f t="shared" si="398"/>
        <v>0</v>
      </c>
      <c r="R2823">
        <f>$D$2*tarifas!$D$12/24</f>
        <v>1.4541666666666666</v>
      </c>
      <c r="S2823" t="e">
        <f>VLOOKUP(E2823&amp;" "&amp;F2823,tarifas!$A$13:$D$20,4,FALSE)*P2823</f>
        <v>#N/A</v>
      </c>
      <c r="T2823">
        <f>IF(F2823="COD1",tarifas!$D$11*(SUMIFS($P$11:$P$8770,$F$11:$F$8770,"=COD1",$B$11:$B$8770,"="&amp;B2823)/COUNTIFS($F$11:$F$8770,"=COD1",$B$11:$B$8770,"="&amp;B2823))/COUNTIFS($A$11:$A$8770,"="&amp;A2823,$F$11:$F$8770,"=COD1"),0)</f>
        <v>0</v>
      </c>
      <c r="U2823" t="e">
        <f>(VLOOKUP(F2823,tarifas!$C$7:$D$10,2,FALSE)+tarifas!$D$21)*datos!P2823</f>
        <v>#N/A</v>
      </c>
      <c r="V2823" t="e">
        <f t="shared" si="399"/>
        <v>#N/A</v>
      </c>
      <c r="W2823">
        <f t="shared" si="400"/>
        <v>0</v>
      </c>
    </row>
    <row r="2824" spans="1:23" x14ac:dyDescent="0.25">
      <c r="A2824">
        <f t="shared" si="393"/>
        <v>117</v>
      </c>
      <c r="B2824">
        <f t="shared" si="394"/>
        <v>4</v>
      </c>
      <c r="C2824" s="1">
        <f t="shared" si="401"/>
        <v>41757.208333326511</v>
      </c>
      <c r="D2824" s="7">
        <v>0</v>
      </c>
      <c r="E2824" s="7"/>
      <c r="G2824">
        <v>30.02</v>
      </c>
      <c r="H2824" s="12">
        <v>167.04292142426766</v>
      </c>
      <c r="I2824" s="13">
        <f>$D$2*tarifas!$D$12/24</f>
        <v>1.4541666666666666</v>
      </c>
      <c r="J2824" s="13" t="e">
        <f>VLOOKUP(E2824&amp;" "&amp;F2824,tarifas!$A$13:$D$20,4,FALSE)*H2824</f>
        <v>#N/A</v>
      </c>
      <c r="K2824" s="13">
        <f>IF(F2824="COD1",tarifas!$D$11*(SUMIFS($H$11:$H$8770,$F$11:$F$8770,"=COD1",$B$11:$B$8770,"="&amp;B2824)/COUNTIFS($F$11:$F$8770,"=COD1",$B$11:$B$8770,"="&amp;B2824))/COUNTIFS($A$11:$A$8770,"="&amp;A2824,$F$11:$F$8770,"=COD1"),0)</f>
        <v>0</v>
      </c>
      <c r="L2824" s="13" t="e">
        <f>(VLOOKUP(F2824,tarifas!$C$7:$D$10,2,FALSE)+tarifas!$D$21)*datos!H2824</f>
        <v>#N/A</v>
      </c>
      <c r="M2824">
        <v>2.4172500000000001</v>
      </c>
      <c r="N2824" s="13" t="e">
        <f t="shared" si="395"/>
        <v>#N/A</v>
      </c>
      <c r="O2824">
        <f t="shared" si="396"/>
        <v>2.4172500000000001</v>
      </c>
      <c r="P2824" s="12">
        <f t="shared" si="397"/>
        <v>164.62567142426767</v>
      </c>
      <c r="Q2824">
        <f t="shared" si="398"/>
        <v>0</v>
      </c>
      <c r="R2824">
        <f>$D$2*tarifas!$D$12/24</f>
        <v>1.4541666666666666</v>
      </c>
      <c r="S2824" t="e">
        <f>VLOOKUP(E2824&amp;" "&amp;F2824,tarifas!$A$13:$D$20,4,FALSE)*P2824</f>
        <v>#N/A</v>
      </c>
      <c r="T2824">
        <f>IF(F2824="COD1",tarifas!$D$11*(SUMIFS($P$11:$P$8770,$F$11:$F$8770,"=COD1",$B$11:$B$8770,"="&amp;B2824)/COUNTIFS($F$11:$F$8770,"=COD1",$B$11:$B$8770,"="&amp;B2824))/COUNTIFS($A$11:$A$8770,"="&amp;A2824,$F$11:$F$8770,"=COD1"),0)</f>
        <v>0</v>
      </c>
      <c r="U2824" t="e">
        <f>(VLOOKUP(F2824,tarifas!$C$7:$D$10,2,FALSE)+tarifas!$D$21)*datos!P2824</f>
        <v>#N/A</v>
      </c>
      <c r="V2824" t="e">
        <f t="shared" si="399"/>
        <v>#N/A</v>
      </c>
      <c r="W2824">
        <f t="shared" si="400"/>
        <v>0</v>
      </c>
    </row>
    <row r="2825" spans="1:23" x14ac:dyDescent="0.25">
      <c r="A2825">
        <f t="shared" si="393"/>
        <v>117</v>
      </c>
      <c r="B2825">
        <f t="shared" si="394"/>
        <v>4</v>
      </c>
      <c r="C2825" s="1">
        <f t="shared" si="401"/>
        <v>41757.249999993175</v>
      </c>
      <c r="D2825" s="7">
        <v>3.8636363636363633</v>
      </c>
      <c r="E2825" s="7"/>
      <c r="G2825">
        <v>37.01</v>
      </c>
      <c r="H2825" s="12">
        <v>160.90752683603114</v>
      </c>
      <c r="I2825" s="13">
        <f>$D$2*tarifas!$D$12/24</f>
        <v>1.4541666666666666</v>
      </c>
      <c r="J2825" s="13" t="e">
        <f>VLOOKUP(E2825&amp;" "&amp;F2825,tarifas!$A$13:$D$20,4,FALSE)*H2825</f>
        <v>#N/A</v>
      </c>
      <c r="K2825" s="13">
        <f>IF(F2825="COD1",tarifas!$D$11*(SUMIFS($H$11:$H$8770,$F$11:$F$8770,"=COD1",$B$11:$B$8770,"="&amp;B2825)/COUNTIFS($F$11:$F$8770,"=COD1",$B$11:$B$8770,"="&amp;B2825))/COUNTIFS($A$11:$A$8770,"="&amp;A2825,$F$11:$F$8770,"=COD1"),0)</f>
        <v>0</v>
      </c>
      <c r="L2825" s="13" t="e">
        <f>(VLOOKUP(F2825,tarifas!$C$7:$D$10,2,FALSE)+tarifas!$D$21)*datos!H2825</f>
        <v>#N/A</v>
      </c>
      <c r="M2825">
        <v>44.016839999999995</v>
      </c>
      <c r="N2825" s="13" t="e">
        <f t="shared" si="395"/>
        <v>#N/A</v>
      </c>
      <c r="O2825">
        <f t="shared" si="396"/>
        <v>44.016839999999995</v>
      </c>
      <c r="P2825" s="12">
        <f t="shared" si="397"/>
        <v>116.89068683603114</v>
      </c>
      <c r="Q2825">
        <f t="shared" si="398"/>
        <v>0</v>
      </c>
      <c r="R2825">
        <f>$D$2*tarifas!$D$12/24</f>
        <v>1.4541666666666666</v>
      </c>
      <c r="S2825" t="e">
        <f>VLOOKUP(E2825&amp;" "&amp;F2825,tarifas!$A$13:$D$20,4,FALSE)*P2825</f>
        <v>#N/A</v>
      </c>
      <c r="T2825">
        <f>IF(F2825="COD1",tarifas!$D$11*(SUMIFS($P$11:$P$8770,$F$11:$F$8770,"=COD1",$B$11:$B$8770,"="&amp;B2825)/COUNTIFS($F$11:$F$8770,"=COD1",$B$11:$B$8770,"="&amp;B2825))/COUNTIFS($A$11:$A$8770,"="&amp;A2825,$F$11:$F$8770,"=COD1"),0)</f>
        <v>0</v>
      </c>
      <c r="U2825" t="e">
        <f>(VLOOKUP(F2825,tarifas!$C$7:$D$10,2,FALSE)+tarifas!$D$21)*datos!P2825</f>
        <v>#N/A</v>
      </c>
      <c r="V2825" t="e">
        <f t="shared" si="399"/>
        <v>#N/A</v>
      </c>
      <c r="W2825">
        <f t="shared" si="400"/>
        <v>0</v>
      </c>
    </row>
    <row r="2826" spans="1:23" x14ac:dyDescent="0.25">
      <c r="A2826">
        <f t="shared" si="393"/>
        <v>117</v>
      </c>
      <c r="B2826">
        <f t="shared" si="394"/>
        <v>4</v>
      </c>
      <c r="C2826" s="1">
        <f t="shared" si="401"/>
        <v>41757.291666659839</v>
      </c>
      <c r="D2826" s="7">
        <v>106.63636363636364</v>
      </c>
      <c r="E2826" s="7"/>
      <c r="G2826">
        <v>41.2</v>
      </c>
      <c r="H2826" s="12">
        <v>211.86884437423146</v>
      </c>
      <c r="I2826" s="13">
        <f>$D$2*tarifas!$D$12/24</f>
        <v>1.4541666666666666</v>
      </c>
      <c r="J2826" s="13" t="e">
        <f>VLOOKUP(E2826&amp;" "&amp;F2826,tarifas!$A$13:$D$20,4,FALSE)*H2826</f>
        <v>#N/A</v>
      </c>
      <c r="K2826" s="13">
        <f>IF(F2826="COD1",tarifas!$D$11*(SUMIFS($H$11:$H$8770,$F$11:$F$8770,"=COD1",$B$11:$B$8770,"="&amp;B2826)/COUNTIFS($F$11:$F$8770,"=COD1",$B$11:$B$8770,"="&amp;B2826))/COUNTIFS($A$11:$A$8770,"="&amp;A2826,$F$11:$F$8770,"=COD1"),0)</f>
        <v>0</v>
      </c>
      <c r="L2826" s="13" t="e">
        <f>(VLOOKUP(F2826,tarifas!$C$7:$D$10,2,FALSE)+tarifas!$D$21)*datos!H2826</f>
        <v>#N/A</v>
      </c>
      <c r="M2826">
        <v>58.822849999999995</v>
      </c>
      <c r="N2826" s="13" t="e">
        <f t="shared" si="395"/>
        <v>#N/A</v>
      </c>
      <c r="O2826">
        <f t="shared" si="396"/>
        <v>58.822849999999995</v>
      </c>
      <c r="P2826" s="12">
        <f t="shared" si="397"/>
        <v>153.04599437423147</v>
      </c>
      <c r="Q2826">
        <f t="shared" si="398"/>
        <v>0</v>
      </c>
      <c r="R2826">
        <f>$D$2*tarifas!$D$12/24</f>
        <v>1.4541666666666666</v>
      </c>
      <c r="S2826" t="e">
        <f>VLOOKUP(E2826&amp;" "&amp;F2826,tarifas!$A$13:$D$20,4,FALSE)*P2826</f>
        <v>#N/A</v>
      </c>
      <c r="T2826">
        <f>IF(F2826="COD1",tarifas!$D$11*(SUMIFS($P$11:$P$8770,$F$11:$F$8770,"=COD1",$B$11:$B$8770,"="&amp;B2826)/COUNTIFS($F$11:$F$8770,"=COD1",$B$11:$B$8770,"="&amp;B2826))/COUNTIFS($A$11:$A$8770,"="&amp;A2826,$F$11:$F$8770,"=COD1"),0)</f>
        <v>0</v>
      </c>
      <c r="U2826" t="e">
        <f>(VLOOKUP(F2826,tarifas!$C$7:$D$10,2,FALSE)+tarifas!$D$21)*datos!P2826</f>
        <v>#N/A</v>
      </c>
      <c r="V2826" t="e">
        <f t="shared" si="399"/>
        <v>#N/A</v>
      </c>
      <c r="W2826">
        <f t="shared" si="400"/>
        <v>0</v>
      </c>
    </row>
    <row r="2827" spans="1:23" x14ac:dyDescent="0.25">
      <c r="A2827">
        <f t="shared" si="393"/>
        <v>117</v>
      </c>
      <c r="B2827">
        <f t="shared" si="394"/>
        <v>4</v>
      </c>
      <c r="C2827" s="1">
        <f t="shared" si="401"/>
        <v>41757.333333326504</v>
      </c>
      <c r="D2827" s="7">
        <v>239.54545454545456</v>
      </c>
      <c r="E2827" s="7"/>
      <c r="G2827">
        <v>41.4</v>
      </c>
      <c r="H2827" s="12">
        <v>330.8745754303078</v>
      </c>
      <c r="I2827" s="13">
        <f>$D$2*tarifas!$D$12/24</f>
        <v>1.4541666666666666</v>
      </c>
      <c r="J2827" s="13" t="e">
        <f>VLOOKUP(E2827&amp;" "&amp;F2827,tarifas!$A$13:$D$20,4,FALSE)*H2827</f>
        <v>#N/A</v>
      </c>
      <c r="K2827" s="13">
        <f>IF(F2827="COD1",tarifas!$D$11*(SUMIFS($H$11:$H$8770,$F$11:$F$8770,"=COD1",$B$11:$B$8770,"="&amp;B2827)/COUNTIFS($F$11:$F$8770,"=COD1",$B$11:$B$8770,"="&amp;B2827))/COUNTIFS($A$11:$A$8770,"="&amp;A2827,$F$11:$F$8770,"=COD1"),0)</f>
        <v>0</v>
      </c>
      <c r="L2827" s="13" t="e">
        <f>(VLOOKUP(F2827,tarifas!$C$7:$D$10,2,FALSE)+tarifas!$D$21)*datos!H2827</f>
        <v>#N/A</v>
      </c>
      <c r="M2827">
        <v>135.40506999999999</v>
      </c>
      <c r="N2827" s="13" t="e">
        <f t="shared" si="395"/>
        <v>#N/A</v>
      </c>
      <c r="O2827">
        <f t="shared" si="396"/>
        <v>135.40506999999999</v>
      </c>
      <c r="P2827" s="12">
        <f t="shared" si="397"/>
        <v>195.46950543030781</v>
      </c>
      <c r="Q2827">
        <f t="shared" si="398"/>
        <v>0</v>
      </c>
      <c r="R2827">
        <f>$D$2*tarifas!$D$12/24</f>
        <v>1.4541666666666666</v>
      </c>
      <c r="S2827" t="e">
        <f>VLOOKUP(E2827&amp;" "&amp;F2827,tarifas!$A$13:$D$20,4,FALSE)*P2827</f>
        <v>#N/A</v>
      </c>
      <c r="T2827">
        <f>IF(F2827="COD1",tarifas!$D$11*(SUMIFS($P$11:$P$8770,$F$11:$F$8770,"=COD1",$B$11:$B$8770,"="&amp;B2827)/COUNTIFS($F$11:$F$8770,"=COD1",$B$11:$B$8770,"="&amp;B2827))/COUNTIFS($A$11:$A$8770,"="&amp;A2827,$F$11:$F$8770,"=COD1"),0)</f>
        <v>0</v>
      </c>
      <c r="U2827" t="e">
        <f>(VLOOKUP(F2827,tarifas!$C$7:$D$10,2,FALSE)+tarifas!$D$21)*datos!P2827</f>
        <v>#N/A</v>
      </c>
      <c r="V2827" t="e">
        <f t="shared" si="399"/>
        <v>#N/A</v>
      </c>
      <c r="W2827">
        <f t="shared" si="400"/>
        <v>0</v>
      </c>
    </row>
    <row r="2828" spans="1:23" x14ac:dyDescent="0.25">
      <c r="A2828">
        <f t="shared" ref="A2828:A2891" si="402">DAYS360($C$11,C2828)</f>
        <v>117</v>
      </c>
      <c r="B2828">
        <f t="shared" ref="B2828:B2891" si="403">MONTH(C2828)</f>
        <v>4</v>
      </c>
      <c r="C2828" s="1">
        <f t="shared" si="401"/>
        <v>41757.374999993168</v>
      </c>
      <c r="D2828" s="7">
        <v>467.24242424242431</v>
      </c>
      <c r="E2828" s="7"/>
      <c r="G2828">
        <v>41.3</v>
      </c>
      <c r="H2828" s="12">
        <v>494.21920953698077</v>
      </c>
      <c r="I2828" s="13">
        <f>$D$2*tarifas!$D$12/24</f>
        <v>1.4541666666666666</v>
      </c>
      <c r="J2828" s="13" t="e">
        <f>VLOOKUP(E2828&amp;" "&amp;F2828,tarifas!$A$13:$D$20,4,FALSE)*H2828</f>
        <v>#N/A</v>
      </c>
      <c r="K2828" s="13">
        <f>IF(F2828="COD1",tarifas!$D$11*(SUMIFS($H$11:$H$8770,$F$11:$F$8770,"=COD1",$B$11:$B$8770,"="&amp;B2828)/COUNTIFS($F$11:$F$8770,"=COD1",$B$11:$B$8770,"="&amp;B2828))/COUNTIFS($A$11:$A$8770,"="&amp;A2828,$F$11:$F$8770,"=COD1"),0)</f>
        <v>0</v>
      </c>
      <c r="L2828" s="13" t="e">
        <f>(VLOOKUP(F2828,tarifas!$C$7:$D$10,2,FALSE)+tarifas!$D$21)*datos!H2828</f>
        <v>#N/A</v>
      </c>
      <c r="M2828">
        <v>146.4143</v>
      </c>
      <c r="N2828" s="13" t="e">
        <f t="shared" ref="N2828:N2891" si="404">(I2828+J2828+K2828+L2828)*1.23</f>
        <v>#N/A</v>
      </c>
      <c r="O2828">
        <f t="shared" ref="O2828:O2891" si="405">IF(M2828&lt;H2828,M2828,H2828)</f>
        <v>146.4143</v>
      </c>
      <c r="P2828" s="12">
        <f t="shared" ref="P2828:P2891" si="406">H2828-O2828</f>
        <v>347.80490953698074</v>
      </c>
      <c r="Q2828">
        <f t="shared" ref="Q2828:Q2891" si="407">IF(M2828&lt;H2828,0,M2828-H2828)</f>
        <v>0</v>
      </c>
      <c r="R2828">
        <f>$D$2*tarifas!$D$12/24</f>
        <v>1.4541666666666666</v>
      </c>
      <c r="S2828" t="e">
        <f>VLOOKUP(E2828&amp;" "&amp;F2828,tarifas!$A$13:$D$20,4,FALSE)*P2828</f>
        <v>#N/A</v>
      </c>
      <c r="T2828">
        <f>IF(F2828="COD1",tarifas!$D$11*(SUMIFS($P$11:$P$8770,$F$11:$F$8770,"=COD1",$B$11:$B$8770,"="&amp;B2828)/COUNTIFS($F$11:$F$8770,"=COD1",$B$11:$B$8770,"="&amp;B2828))/COUNTIFS($A$11:$A$8770,"="&amp;A2828,$F$11:$F$8770,"=COD1"),0)</f>
        <v>0</v>
      </c>
      <c r="U2828" t="e">
        <f>(VLOOKUP(F2828,tarifas!$C$7:$D$10,2,FALSE)+tarifas!$D$21)*datos!P2828</f>
        <v>#N/A</v>
      </c>
      <c r="V2828" t="e">
        <f t="shared" ref="V2828:V2891" si="408">(R2828+S2828+T2828+U2828)*1.23</f>
        <v>#N/A</v>
      </c>
      <c r="W2828">
        <f t="shared" ref="W2828:W2891" si="409">0.9*G2828/1000*Q2828</f>
        <v>0</v>
      </c>
    </row>
    <row r="2829" spans="1:23" x14ac:dyDescent="0.25">
      <c r="A2829">
        <f t="shared" si="402"/>
        <v>117</v>
      </c>
      <c r="B2829">
        <f t="shared" si="403"/>
        <v>4</v>
      </c>
      <c r="C2829" s="1">
        <f t="shared" ref="C2829:C2892" si="410">+C2828+1/24</f>
        <v>41757.416666659832</v>
      </c>
      <c r="D2829" s="7">
        <v>586.5</v>
      </c>
      <c r="E2829" s="7"/>
      <c r="G2829">
        <v>40.89</v>
      </c>
      <c r="H2829" s="12">
        <v>539.32770963813334</v>
      </c>
      <c r="I2829" s="13">
        <f>$D$2*tarifas!$D$12/24</f>
        <v>1.4541666666666666</v>
      </c>
      <c r="J2829" s="13" t="e">
        <f>VLOOKUP(E2829&amp;" "&amp;F2829,tarifas!$A$13:$D$20,4,FALSE)*H2829</f>
        <v>#N/A</v>
      </c>
      <c r="K2829" s="13">
        <f>IF(F2829="COD1",tarifas!$D$11*(SUMIFS($H$11:$H$8770,$F$11:$F$8770,"=COD1",$B$11:$B$8770,"="&amp;B2829)/COUNTIFS($F$11:$F$8770,"=COD1",$B$11:$B$8770,"="&amp;B2829))/COUNTIFS($A$11:$A$8770,"="&amp;A2829,$F$11:$F$8770,"=COD1"),0)</f>
        <v>0</v>
      </c>
      <c r="L2829" s="13" t="e">
        <f>(VLOOKUP(F2829,tarifas!$C$7:$D$10,2,FALSE)+tarifas!$D$21)*datos!H2829</f>
        <v>#N/A</v>
      </c>
      <c r="M2829">
        <v>259.37405999999999</v>
      </c>
      <c r="N2829" s="13" t="e">
        <f t="shared" si="404"/>
        <v>#N/A</v>
      </c>
      <c r="O2829">
        <f t="shared" si="405"/>
        <v>259.37405999999999</v>
      </c>
      <c r="P2829" s="12">
        <f t="shared" si="406"/>
        <v>279.95364963813336</v>
      </c>
      <c r="Q2829">
        <f t="shared" si="407"/>
        <v>0</v>
      </c>
      <c r="R2829">
        <f>$D$2*tarifas!$D$12/24</f>
        <v>1.4541666666666666</v>
      </c>
      <c r="S2829" t="e">
        <f>VLOOKUP(E2829&amp;" "&amp;F2829,tarifas!$A$13:$D$20,4,FALSE)*P2829</f>
        <v>#N/A</v>
      </c>
      <c r="T2829">
        <f>IF(F2829="COD1",tarifas!$D$11*(SUMIFS($P$11:$P$8770,$F$11:$F$8770,"=COD1",$B$11:$B$8770,"="&amp;B2829)/COUNTIFS($F$11:$F$8770,"=COD1",$B$11:$B$8770,"="&amp;B2829))/COUNTIFS($A$11:$A$8770,"="&amp;A2829,$F$11:$F$8770,"=COD1"),0)</f>
        <v>0</v>
      </c>
      <c r="U2829" t="e">
        <f>(VLOOKUP(F2829,tarifas!$C$7:$D$10,2,FALSE)+tarifas!$D$21)*datos!P2829</f>
        <v>#N/A</v>
      </c>
      <c r="V2829" t="e">
        <f t="shared" si="408"/>
        <v>#N/A</v>
      </c>
      <c r="W2829">
        <f t="shared" si="409"/>
        <v>0</v>
      </c>
    </row>
    <row r="2830" spans="1:23" x14ac:dyDescent="0.25">
      <c r="A2830">
        <f t="shared" si="402"/>
        <v>117</v>
      </c>
      <c r="B2830">
        <f t="shared" si="403"/>
        <v>4</v>
      </c>
      <c r="C2830" s="1">
        <f t="shared" si="410"/>
        <v>41757.458333326496</v>
      </c>
      <c r="D2830" s="7">
        <v>698.03030303030312</v>
      </c>
      <c r="E2830" s="7"/>
      <c r="G2830">
        <v>39.799999999999997</v>
      </c>
      <c r="H2830" s="12">
        <v>474.54430275178152</v>
      </c>
      <c r="I2830" s="13">
        <f>$D$2*tarifas!$D$12/24</f>
        <v>1.4541666666666666</v>
      </c>
      <c r="J2830" s="13" t="e">
        <f>VLOOKUP(E2830&amp;" "&amp;F2830,tarifas!$A$13:$D$20,4,FALSE)*H2830</f>
        <v>#N/A</v>
      </c>
      <c r="K2830" s="13">
        <f>IF(F2830="COD1",tarifas!$D$11*(SUMIFS($H$11:$H$8770,$F$11:$F$8770,"=COD1",$B$11:$B$8770,"="&amp;B2830)/COUNTIFS($F$11:$F$8770,"=COD1",$B$11:$B$8770,"="&amp;B2830))/COUNTIFS($A$11:$A$8770,"="&amp;A2830,$F$11:$F$8770,"=COD1"),0)</f>
        <v>0</v>
      </c>
      <c r="L2830" s="13" t="e">
        <f>(VLOOKUP(F2830,tarifas!$C$7:$D$10,2,FALSE)+tarifas!$D$21)*datos!H2830</f>
        <v>#N/A</v>
      </c>
      <c r="M2830">
        <v>234.65354000000002</v>
      </c>
      <c r="N2830" s="13" t="e">
        <f t="shared" si="404"/>
        <v>#N/A</v>
      </c>
      <c r="O2830">
        <f t="shared" si="405"/>
        <v>234.65354000000002</v>
      </c>
      <c r="P2830" s="12">
        <f t="shared" si="406"/>
        <v>239.89076275178149</v>
      </c>
      <c r="Q2830">
        <f t="shared" si="407"/>
        <v>0</v>
      </c>
      <c r="R2830">
        <f>$D$2*tarifas!$D$12/24</f>
        <v>1.4541666666666666</v>
      </c>
      <c r="S2830" t="e">
        <f>VLOOKUP(E2830&amp;" "&amp;F2830,tarifas!$A$13:$D$20,4,FALSE)*P2830</f>
        <v>#N/A</v>
      </c>
      <c r="T2830">
        <f>IF(F2830="COD1",tarifas!$D$11*(SUMIFS($P$11:$P$8770,$F$11:$F$8770,"=COD1",$B$11:$B$8770,"="&amp;B2830)/COUNTIFS($F$11:$F$8770,"=COD1",$B$11:$B$8770,"="&amp;B2830))/COUNTIFS($A$11:$A$8770,"="&amp;A2830,$F$11:$F$8770,"=COD1"),0)</f>
        <v>0</v>
      </c>
      <c r="U2830" t="e">
        <f>(VLOOKUP(F2830,tarifas!$C$7:$D$10,2,FALSE)+tarifas!$D$21)*datos!P2830</f>
        <v>#N/A</v>
      </c>
      <c r="V2830" t="e">
        <f t="shared" si="408"/>
        <v>#N/A</v>
      </c>
      <c r="W2830">
        <f t="shared" si="409"/>
        <v>0</v>
      </c>
    </row>
    <row r="2831" spans="1:23" x14ac:dyDescent="0.25">
      <c r="A2831">
        <f t="shared" si="402"/>
        <v>117</v>
      </c>
      <c r="B2831">
        <f t="shared" si="403"/>
        <v>4</v>
      </c>
      <c r="C2831" s="1">
        <f t="shared" si="410"/>
        <v>41757.499999993161</v>
      </c>
      <c r="D2831" s="7">
        <v>756.24242424242425</v>
      </c>
      <c r="E2831" s="7"/>
      <c r="G2831">
        <v>41</v>
      </c>
      <c r="H2831" s="12">
        <v>434.85193913184321</v>
      </c>
      <c r="I2831" s="13">
        <f>$D$2*tarifas!$D$12/24</f>
        <v>1.4541666666666666</v>
      </c>
      <c r="J2831" s="13" t="e">
        <f>VLOOKUP(E2831&amp;" "&amp;F2831,tarifas!$A$13:$D$20,4,FALSE)*H2831</f>
        <v>#N/A</v>
      </c>
      <c r="K2831" s="13">
        <f>IF(F2831="COD1",tarifas!$D$11*(SUMIFS($H$11:$H$8770,$F$11:$F$8770,"=COD1",$B$11:$B$8770,"="&amp;B2831)/COUNTIFS($F$11:$F$8770,"=COD1",$B$11:$B$8770,"="&amp;B2831))/COUNTIFS($A$11:$A$8770,"="&amp;A2831,$F$11:$F$8770,"=COD1"),0)</f>
        <v>0</v>
      </c>
      <c r="L2831" s="13" t="e">
        <f>(VLOOKUP(F2831,tarifas!$C$7:$D$10,2,FALSE)+tarifas!$D$21)*datos!H2831</f>
        <v>#N/A</v>
      </c>
      <c r="M2831">
        <v>326.21066999999999</v>
      </c>
      <c r="N2831" s="13" t="e">
        <f t="shared" si="404"/>
        <v>#N/A</v>
      </c>
      <c r="O2831">
        <f t="shared" si="405"/>
        <v>326.21066999999999</v>
      </c>
      <c r="P2831" s="12">
        <f t="shared" si="406"/>
        <v>108.64126913184322</v>
      </c>
      <c r="Q2831">
        <f t="shared" si="407"/>
        <v>0</v>
      </c>
      <c r="R2831">
        <f>$D$2*tarifas!$D$12/24</f>
        <v>1.4541666666666666</v>
      </c>
      <c r="S2831" t="e">
        <f>VLOOKUP(E2831&amp;" "&amp;F2831,tarifas!$A$13:$D$20,4,FALSE)*P2831</f>
        <v>#N/A</v>
      </c>
      <c r="T2831">
        <f>IF(F2831="COD1",tarifas!$D$11*(SUMIFS($P$11:$P$8770,$F$11:$F$8770,"=COD1",$B$11:$B$8770,"="&amp;B2831)/COUNTIFS($F$11:$F$8770,"=COD1",$B$11:$B$8770,"="&amp;B2831))/COUNTIFS($A$11:$A$8770,"="&amp;A2831,$F$11:$F$8770,"=COD1"),0)</f>
        <v>0</v>
      </c>
      <c r="U2831" t="e">
        <f>(VLOOKUP(F2831,tarifas!$C$7:$D$10,2,FALSE)+tarifas!$D$21)*datos!P2831</f>
        <v>#N/A</v>
      </c>
      <c r="V2831" t="e">
        <f t="shared" si="408"/>
        <v>#N/A</v>
      </c>
      <c r="W2831">
        <f t="shared" si="409"/>
        <v>0</v>
      </c>
    </row>
    <row r="2832" spans="1:23" x14ac:dyDescent="0.25">
      <c r="A2832">
        <f t="shared" si="402"/>
        <v>117</v>
      </c>
      <c r="B2832">
        <f t="shared" si="403"/>
        <v>4</v>
      </c>
      <c r="C2832" s="1">
        <f t="shared" si="410"/>
        <v>41757.541666659825</v>
      </c>
      <c r="D2832" s="7">
        <v>838.66666666666663</v>
      </c>
      <c r="E2832" s="7"/>
      <c r="G2832">
        <v>36.340000000000003</v>
      </c>
      <c r="H2832" s="12">
        <v>516.65361146178611</v>
      </c>
      <c r="I2832" s="13">
        <f>$D$2*tarifas!$D$12/24</f>
        <v>1.4541666666666666</v>
      </c>
      <c r="J2832" s="13" t="e">
        <f>VLOOKUP(E2832&amp;" "&amp;F2832,tarifas!$A$13:$D$20,4,FALSE)*H2832</f>
        <v>#N/A</v>
      </c>
      <c r="K2832" s="13">
        <f>IF(F2832="COD1",tarifas!$D$11*(SUMIFS($H$11:$H$8770,$F$11:$F$8770,"=COD1",$B$11:$B$8770,"="&amp;B2832)/COUNTIFS($F$11:$F$8770,"=COD1",$B$11:$B$8770,"="&amp;B2832))/COUNTIFS($A$11:$A$8770,"="&amp;A2832,$F$11:$F$8770,"=COD1"),0)</f>
        <v>0</v>
      </c>
      <c r="L2832" s="13" t="e">
        <f>(VLOOKUP(F2832,tarifas!$C$7:$D$10,2,FALSE)+tarifas!$D$21)*datos!H2832</f>
        <v>#N/A</v>
      </c>
      <c r="M2832">
        <v>314.88115999999997</v>
      </c>
      <c r="N2832" s="13" t="e">
        <f t="shared" si="404"/>
        <v>#N/A</v>
      </c>
      <c r="O2832">
        <f t="shared" si="405"/>
        <v>314.88115999999997</v>
      </c>
      <c r="P2832" s="12">
        <f t="shared" si="406"/>
        <v>201.77245146178615</v>
      </c>
      <c r="Q2832">
        <f t="shared" si="407"/>
        <v>0</v>
      </c>
      <c r="R2832">
        <f>$D$2*tarifas!$D$12/24</f>
        <v>1.4541666666666666</v>
      </c>
      <c r="S2832" t="e">
        <f>VLOOKUP(E2832&amp;" "&amp;F2832,tarifas!$A$13:$D$20,4,FALSE)*P2832</f>
        <v>#N/A</v>
      </c>
      <c r="T2832">
        <f>IF(F2832="COD1",tarifas!$D$11*(SUMIFS($P$11:$P$8770,$F$11:$F$8770,"=COD1",$B$11:$B$8770,"="&amp;B2832)/COUNTIFS($F$11:$F$8770,"=COD1",$B$11:$B$8770,"="&amp;B2832))/COUNTIFS($A$11:$A$8770,"="&amp;A2832,$F$11:$F$8770,"=COD1"),0)</f>
        <v>0</v>
      </c>
      <c r="U2832" t="e">
        <f>(VLOOKUP(F2832,tarifas!$C$7:$D$10,2,FALSE)+tarifas!$D$21)*datos!P2832</f>
        <v>#N/A</v>
      </c>
      <c r="V2832" t="e">
        <f t="shared" si="408"/>
        <v>#N/A</v>
      </c>
      <c r="W2832">
        <f t="shared" si="409"/>
        <v>0</v>
      </c>
    </row>
    <row r="2833" spans="1:23" x14ac:dyDescent="0.25">
      <c r="A2833">
        <f t="shared" si="402"/>
        <v>117</v>
      </c>
      <c r="B2833">
        <f t="shared" si="403"/>
        <v>4</v>
      </c>
      <c r="C2833" s="1">
        <f t="shared" si="410"/>
        <v>41757.583333326489</v>
      </c>
      <c r="D2833" s="7">
        <v>809.30303030303025</v>
      </c>
      <c r="E2833" s="7"/>
      <c r="G2833">
        <v>35</v>
      </c>
      <c r="H2833" s="12">
        <v>522.02419377234833</v>
      </c>
      <c r="I2833" s="13">
        <f>$D$2*tarifas!$D$12/24</f>
        <v>1.4541666666666666</v>
      </c>
      <c r="J2833" s="13" t="e">
        <f>VLOOKUP(E2833&amp;" "&amp;F2833,tarifas!$A$13:$D$20,4,FALSE)*H2833</f>
        <v>#N/A</v>
      </c>
      <c r="K2833" s="13">
        <f>IF(F2833="COD1",tarifas!$D$11*(SUMIFS($H$11:$H$8770,$F$11:$F$8770,"=COD1",$B$11:$B$8770,"="&amp;B2833)/COUNTIFS($F$11:$F$8770,"=COD1",$B$11:$B$8770,"="&amp;B2833))/COUNTIFS($A$11:$A$8770,"="&amp;A2833,$F$11:$F$8770,"=COD1"),0)</f>
        <v>0</v>
      </c>
      <c r="L2833" s="13" t="e">
        <f>(VLOOKUP(F2833,tarifas!$C$7:$D$10,2,FALSE)+tarifas!$D$21)*datos!H2833</f>
        <v>#N/A</v>
      </c>
      <c r="M2833">
        <v>354.61419000000001</v>
      </c>
      <c r="N2833" s="13" t="e">
        <f t="shared" si="404"/>
        <v>#N/A</v>
      </c>
      <c r="O2833">
        <f t="shared" si="405"/>
        <v>354.61419000000001</v>
      </c>
      <c r="P2833" s="12">
        <f t="shared" si="406"/>
        <v>167.41000377234832</v>
      </c>
      <c r="Q2833">
        <f t="shared" si="407"/>
        <v>0</v>
      </c>
      <c r="R2833">
        <f>$D$2*tarifas!$D$12/24</f>
        <v>1.4541666666666666</v>
      </c>
      <c r="S2833" t="e">
        <f>VLOOKUP(E2833&amp;" "&amp;F2833,tarifas!$A$13:$D$20,4,FALSE)*P2833</f>
        <v>#N/A</v>
      </c>
      <c r="T2833">
        <f>IF(F2833="COD1",tarifas!$D$11*(SUMIFS($P$11:$P$8770,$F$11:$F$8770,"=COD1",$B$11:$B$8770,"="&amp;B2833)/COUNTIFS($F$11:$F$8770,"=COD1",$B$11:$B$8770,"="&amp;B2833))/COUNTIFS($A$11:$A$8770,"="&amp;A2833,$F$11:$F$8770,"=COD1"),0)</f>
        <v>0</v>
      </c>
      <c r="U2833" t="e">
        <f>(VLOOKUP(F2833,tarifas!$C$7:$D$10,2,FALSE)+tarifas!$D$21)*datos!P2833</f>
        <v>#N/A</v>
      </c>
      <c r="V2833" t="e">
        <f t="shared" si="408"/>
        <v>#N/A</v>
      </c>
      <c r="W2833">
        <f t="shared" si="409"/>
        <v>0</v>
      </c>
    </row>
    <row r="2834" spans="1:23" x14ac:dyDescent="0.25">
      <c r="A2834">
        <f t="shared" si="402"/>
        <v>117</v>
      </c>
      <c r="B2834">
        <f t="shared" si="403"/>
        <v>4</v>
      </c>
      <c r="C2834" s="1">
        <f t="shared" si="410"/>
        <v>41757.624999993153</v>
      </c>
      <c r="D2834" s="7">
        <v>728.93939393939399</v>
      </c>
      <c r="E2834" s="7"/>
      <c r="G2834">
        <v>33.479999999999997</v>
      </c>
      <c r="H2834" s="12">
        <v>512.98993796337618</v>
      </c>
      <c r="I2834" s="13">
        <f>$D$2*tarifas!$D$12/24</f>
        <v>1.4541666666666666</v>
      </c>
      <c r="J2834" s="13" t="e">
        <f>VLOOKUP(E2834&amp;" "&amp;F2834,tarifas!$A$13:$D$20,4,FALSE)*H2834</f>
        <v>#N/A</v>
      </c>
      <c r="K2834" s="13">
        <f>IF(F2834="COD1",tarifas!$D$11*(SUMIFS($H$11:$H$8770,$F$11:$F$8770,"=COD1",$B$11:$B$8770,"="&amp;B2834)/COUNTIFS($F$11:$F$8770,"=COD1",$B$11:$B$8770,"="&amp;B2834))/COUNTIFS($A$11:$A$8770,"="&amp;A2834,$F$11:$F$8770,"=COD1"),0)</f>
        <v>0</v>
      </c>
      <c r="L2834" s="13" t="e">
        <f>(VLOOKUP(F2834,tarifas!$C$7:$D$10,2,FALSE)+tarifas!$D$21)*datos!H2834</f>
        <v>#N/A</v>
      </c>
      <c r="M2834">
        <v>343.48390000000001</v>
      </c>
      <c r="N2834" s="13" t="e">
        <f t="shared" si="404"/>
        <v>#N/A</v>
      </c>
      <c r="O2834">
        <f t="shared" si="405"/>
        <v>343.48390000000001</v>
      </c>
      <c r="P2834" s="12">
        <f t="shared" si="406"/>
        <v>169.50603796337617</v>
      </c>
      <c r="Q2834">
        <f t="shared" si="407"/>
        <v>0</v>
      </c>
      <c r="R2834">
        <f>$D$2*tarifas!$D$12/24</f>
        <v>1.4541666666666666</v>
      </c>
      <c r="S2834" t="e">
        <f>VLOOKUP(E2834&amp;" "&amp;F2834,tarifas!$A$13:$D$20,4,FALSE)*P2834</f>
        <v>#N/A</v>
      </c>
      <c r="T2834">
        <f>IF(F2834="COD1",tarifas!$D$11*(SUMIFS($P$11:$P$8770,$F$11:$F$8770,"=COD1",$B$11:$B$8770,"="&amp;B2834)/COUNTIFS($F$11:$F$8770,"=COD1",$B$11:$B$8770,"="&amp;B2834))/COUNTIFS($A$11:$A$8770,"="&amp;A2834,$F$11:$F$8770,"=COD1"),0)</f>
        <v>0</v>
      </c>
      <c r="U2834" t="e">
        <f>(VLOOKUP(F2834,tarifas!$C$7:$D$10,2,FALSE)+tarifas!$D$21)*datos!P2834</f>
        <v>#N/A</v>
      </c>
      <c r="V2834" t="e">
        <f t="shared" si="408"/>
        <v>#N/A</v>
      </c>
      <c r="W2834">
        <f t="shared" si="409"/>
        <v>0</v>
      </c>
    </row>
    <row r="2835" spans="1:23" x14ac:dyDescent="0.25">
      <c r="A2835">
        <f t="shared" si="402"/>
        <v>117</v>
      </c>
      <c r="B2835">
        <f t="shared" si="403"/>
        <v>4</v>
      </c>
      <c r="C2835" s="1">
        <f t="shared" si="410"/>
        <v>41757.666666659818</v>
      </c>
      <c r="D2835" s="7">
        <v>654.75757575757575</v>
      </c>
      <c r="E2835" s="7"/>
      <c r="G2835">
        <v>33.479999999999997</v>
      </c>
      <c r="H2835" s="12">
        <v>517.57467831922133</v>
      </c>
      <c r="I2835" s="13">
        <f>$D$2*tarifas!$D$12/24</f>
        <v>1.4541666666666666</v>
      </c>
      <c r="J2835" s="13" t="e">
        <f>VLOOKUP(E2835&amp;" "&amp;F2835,tarifas!$A$13:$D$20,4,FALSE)*H2835</f>
        <v>#N/A</v>
      </c>
      <c r="K2835" s="13">
        <f>IF(F2835="COD1",tarifas!$D$11*(SUMIFS($H$11:$H$8770,$F$11:$F$8770,"=COD1",$B$11:$B$8770,"="&amp;B2835)/COUNTIFS($F$11:$F$8770,"=COD1",$B$11:$B$8770,"="&amp;B2835))/COUNTIFS($A$11:$A$8770,"="&amp;A2835,$F$11:$F$8770,"=COD1"),0)</f>
        <v>0</v>
      </c>
      <c r="L2835" s="13" t="e">
        <f>(VLOOKUP(F2835,tarifas!$C$7:$D$10,2,FALSE)+tarifas!$D$21)*datos!H2835</f>
        <v>#N/A</v>
      </c>
      <c r="M2835">
        <v>213.6311</v>
      </c>
      <c r="N2835" s="13" t="e">
        <f t="shared" si="404"/>
        <v>#N/A</v>
      </c>
      <c r="O2835">
        <f t="shared" si="405"/>
        <v>213.6311</v>
      </c>
      <c r="P2835" s="12">
        <f t="shared" si="406"/>
        <v>303.94357831922133</v>
      </c>
      <c r="Q2835">
        <f t="shared" si="407"/>
        <v>0</v>
      </c>
      <c r="R2835">
        <f>$D$2*tarifas!$D$12/24</f>
        <v>1.4541666666666666</v>
      </c>
      <c r="S2835" t="e">
        <f>VLOOKUP(E2835&amp;" "&amp;F2835,tarifas!$A$13:$D$20,4,FALSE)*P2835</f>
        <v>#N/A</v>
      </c>
      <c r="T2835">
        <f>IF(F2835="COD1",tarifas!$D$11*(SUMIFS($P$11:$P$8770,$F$11:$F$8770,"=COD1",$B$11:$B$8770,"="&amp;B2835)/COUNTIFS($F$11:$F$8770,"=COD1",$B$11:$B$8770,"="&amp;B2835))/COUNTIFS($A$11:$A$8770,"="&amp;A2835,$F$11:$F$8770,"=COD1"),0)</f>
        <v>0</v>
      </c>
      <c r="U2835" t="e">
        <f>(VLOOKUP(F2835,tarifas!$C$7:$D$10,2,FALSE)+tarifas!$D$21)*datos!P2835</f>
        <v>#N/A</v>
      </c>
      <c r="V2835" t="e">
        <f t="shared" si="408"/>
        <v>#N/A</v>
      </c>
      <c r="W2835">
        <f t="shared" si="409"/>
        <v>0</v>
      </c>
    </row>
    <row r="2836" spans="1:23" x14ac:dyDescent="0.25">
      <c r="A2836">
        <f t="shared" si="402"/>
        <v>117</v>
      </c>
      <c r="B2836">
        <f t="shared" si="403"/>
        <v>4</v>
      </c>
      <c r="C2836" s="1">
        <f t="shared" si="410"/>
        <v>41757.708333326482</v>
      </c>
      <c r="D2836" s="7">
        <v>495.57575757575756</v>
      </c>
      <c r="E2836" s="7"/>
      <c r="G2836">
        <v>32.82</v>
      </c>
      <c r="H2836" s="12">
        <v>419.74139228550803</v>
      </c>
      <c r="I2836" s="13">
        <f>$D$2*tarifas!$D$12/24</f>
        <v>1.4541666666666666</v>
      </c>
      <c r="J2836" s="13" t="e">
        <f>VLOOKUP(E2836&amp;" "&amp;F2836,tarifas!$A$13:$D$20,4,FALSE)*H2836</f>
        <v>#N/A</v>
      </c>
      <c r="K2836" s="13">
        <f>IF(F2836="COD1",tarifas!$D$11*(SUMIFS($H$11:$H$8770,$F$11:$F$8770,"=COD1",$B$11:$B$8770,"="&amp;B2836)/COUNTIFS($F$11:$F$8770,"=COD1",$B$11:$B$8770,"="&amp;B2836))/COUNTIFS($A$11:$A$8770,"="&amp;A2836,$F$11:$F$8770,"=COD1"),0)</f>
        <v>0</v>
      </c>
      <c r="L2836" s="13" t="e">
        <f>(VLOOKUP(F2836,tarifas!$C$7:$D$10,2,FALSE)+tarifas!$D$21)*datos!H2836</f>
        <v>#N/A</v>
      </c>
      <c r="M2836">
        <v>68.2547</v>
      </c>
      <c r="N2836" s="13" t="e">
        <f t="shared" si="404"/>
        <v>#N/A</v>
      </c>
      <c r="O2836">
        <f t="shared" si="405"/>
        <v>68.2547</v>
      </c>
      <c r="P2836" s="12">
        <f t="shared" si="406"/>
        <v>351.48669228550801</v>
      </c>
      <c r="Q2836">
        <f t="shared" si="407"/>
        <v>0</v>
      </c>
      <c r="R2836">
        <f>$D$2*tarifas!$D$12/24</f>
        <v>1.4541666666666666</v>
      </c>
      <c r="S2836" t="e">
        <f>VLOOKUP(E2836&amp;" "&amp;F2836,tarifas!$A$13:$D$20,4,FALSE)*P2836</f>
        <v>#N/A</v>
      </c>
      <c r="T2836">
        <f>IF(F2836="COD1",tarifas!$D$11*(SUMIFS($P$11:$P$8770,$F$11:$F$8770,"=COD1",$B$11:$B$8770,"="&amp;B2836)/COUNTIFS($F$11:$F$8770,"=COD1",$B$11:$B$8770,"="&amp;B2836))/COUNTIFS($A$11:$A$8770,"="&amp;A2836,$F$11:$F$8770,"=COD1"),0)</f>
        <v>0</v>
      </c>
      <c r="U2836" t="e">
        <f>(VLOOKUP(F2836,tarifas!$C$7:$D$10,2,FALSE)+tarifas!$D$21)*datos!P2836</f>
        <v>#N/A</v>
      </c>
      <c r="V2836" t="e">
        <f t="shared" si="408"/>
        <v>#N/A</v>
      </c>
      <c r="W2836">
        <f t="shared" si="409"/>
        <v>0</v>
      </c>
    </row>
    <row r="2837" spans="1:23" x14ac:dyDescent="0.25">
      <c r="A2837">
        <f t="shared" si="402"/>
        <v>117</v>
      </c>
      <c r="B2837">
        <f t="shared" si="403"/>
        <v>4</v>
      </c>
      <c r="C2837" s="1">
        <f t="shared" si="410"/>
        <v>41757.749999993146</v>
      </c>
      <c r="D2837" s="7">
        <v>218.93939393939394</v>
      </c>
      <c r="E2837" s="7"/>
      <c r="G2837">
        <v>35.020000000000003</v>
      </c>
      <c r="H2837" s="12">
        <v>307.05438142836874</v>
      </c>
      <c r="I2837" s="13">
        <f>$D$2*tarifas!$D$12/24</f>
        <v>1.4541666666666666</v>
      </c>
      <c r="J2837" s="13" t="e">
        <f>VLOOKUP(E2837&amp;" "&amp;F2837,tarifas!$A$13:$D$20,4,FALSE)*H2837</f>
        <v>#N/A</v>
      </c>
      <c r="K2837" s="13">
        <f>IF(F2837="COD1",tarifas!$D$11*(SUMIFS($H$11:$H$8770,$F$11:$F$8770,"=COD1",$B$11:$B$8770,"="&amp;B2837)/COUNTIFS($F$11:$F$8770,"=COD1",$B$11:$B$8770,"="&amp;B2837))/COUNTIFS($A$11:$A$8770,"="&amp;A2837,$F$11:$F$8770,"=COD1"),0)</f>
        <v>0</v>
      </c>
      <c r="L2837" s="13" t="e">
        <f>(VLOOKUP(F2837,tarifas!$C$7:$D$10,2,FALSE)+tarifas!$D$21)*datos!H2837</f>
        <v>#N/A</v>
      </c>
      <c r="M2837">
        <v>6.2897400000000001</v>
      </c>
      <c r="N2837" s="13" t="e">
        <f t="shared" si="404"/>
        <v>#N/A</v>
      </c>
      <c r="O2837">
        <f t="shared" si="405"/>
        <v>6.2897400000000001</v>
      </c>
      <c r="P2837" s="12">
        <f t="shared" si="406"/>
        <v>300.76464142836875</v>
      </c>
      <c r="Q2837">
        <f t="shared" si="407"/>
        <v>0</v>
      </c>
      <c r="R2837">
        <f>$D$2*tarifas!$D$12/24</f>
        <v>1.4541666666666666</v>
      </c>
      <c r="S2837" t="e">
        <f>VLOOKUP(E2837&amp;" "&amp;F2837,tarifas!$A$13:$D$20,4,FALSE)*P2837</f>
        <v>#N/A</v>
      </c>
      <c r="T2837">
        <f>IF(F2837="COD1",tarifas!$D$11*(SUMIFS($P$11:$P$8770,$F$11:$F$8770,"=COD1",$B$11:$B$8770,"="&amp;B2837)/COUNTIFS($F$11:$F$8770,"=COD1",$B$11:$B$8770,"="&amp;B2837))/COUNTIFS($A$11:$A$8770,"="&amp;A2837,$F$11:$F$8770,"=COD1"),0)</f>
        <v>0</v>
      </c>
      <c r="U2837" t="e">
        <f>(VLOOKUP(F2837,tarifas!$C$7:$D$10,2,FALSE)+tarifas!$D$21)*datos!P2837</f>
        <v>#N/A</v>
      </c>
      <c r="V2837" t="e">
        <f t="shared" si="408"/>
        <v>#N/A</v>
      </c>
      <c r="W2837">
        <f t="shared" si="409"/>
        <v>0</v>
      </c>
    </row>
    <row r="2838" spans="1:23" x14ac:dyDescent="0.25">
      <c r="A2838">
        <f t="shared" si="402"/>
        <v>117</v>
      </c>
      <c r="B2838">
        <f t="shared" si="403"/>
        <v>4</v>
      </c>
      <c r="C2838" s="1">
        <f t="shared" si="410"/>
        <v>41757.79166665981</v>
      </c>
      <c r="D2838" s="7">
        <v>85.515151515151516</v>
      </c>
      <c r="E2838" s="7"/>
      <c r="G2838">
        <v>40</v>
      </c>
      <c r="H2838" s="12">
        <v>218.89965856851131</v>
      </c>
      <c r="I2838" s="13">
        <f>$D$2*tarifas!$D$12/24</f>
        <v>1.4541666666666666</v>
      </c>
      <c r="J2838" s="13" t="e">
        <f>VLOOKUP(E2838&amp;" "&amp;F2838,tarifas!$A$13:$D$20,4,FALSE)*H2838</f>
        <v>#N/A</v>
      </c>
      <c r="K2838" s="13">
        <f>IF(F2838="COD1",tarifas!$D$11*(SUMIFS($H$11:$H$8770,$F$11:$F$8770,"=COD1",$B$11:$B$8770,"="&amp;B2838)/COUNTIFS($F$11:$F$8770,"=COD1",$B$11:$B$8770,"="&amp;B2838))/COUNTIFS($A$11:$A$8770,"="&amp;A2838,$F$11:$F$8770,"=COD1"),0)</f>
        <v>0</v>
      </c>
      <c r="L2838" s="13" t="e">
        <f>(VLOOKUP(F2838,tarifas!$C$7:$D$10,2,FALSE)+tarifas!$D$21)*datos!H2838</f>
        <v>#N/A</v>
      </c>
      <c r="M2838">
        <v>0</v>
      </c>
      <c r="N2838" s="13" t="e">
        <f t="shared" si="404"/>
        <v>#N/A</v>
      </c>
      <c r="O2838">
        <f t="shared" si="405"/>
        <v>0</v>
      </c>
      <c r="P2838" s="12">
        <f t="shared" si="406"/>
        <v>218.89965856851131</v>
      </c>
      <c r="Q2838">
        <f t="shared" si="407"/>
        <v>0</v>
      </c>
      <c r="R2838">
        <f>$D$2*tarifas!$D$12/24</f>
        <v>1.4541666666666666</v>
      </c>
      <c r="S2838" t="e">
        <f>VLOOKUP(E2838&amp;" "&amp;F2838,tarifas!$A$13:$D$20,4,FALSE)*P2838</f>
        <v>#N/A</v>
      </c>
      <c r="T2838">
        <f>IF(F2838="COD1",tarifas!$D$11*(SUMIFS($P$11:$P$8770,$F$11:$F$8770,"=COD1",$B$11:$B$8770,"="&amp;B2838)/COUNTIFS($F$11:$F$8770,"=COD1",$B$11:$B$8770,"="&amp;B2838))/COUNTIFS($A$11:$A$8770,"="&amp;A2838,$F$11:$F$8770,"=COD1"),0)</f>
        <v>0</v>
      </c>
      <c r="U2838" t="e">
        <f>(VLOOKUP(F2838,tarifas!$C$7:$D$10,2,FALSE)+tarifas!$D$21)*datos!P2838</f>
        <v>#N/A</v>
      </c>
      <c r="V2838" t="e">
        <f t="shared" si="408"/>
        <v>#N/A</v>
      </c>
      <c r="W2838">
        <f t="shared" si="409"/>
        <v>0</v>
      </c>
    </row>
    <row r="2839" spans="1:23" x14ac:dyDescent="0.25">
      <c r="A2839">
        <f t="shared" si="402"/>
        <v>117</v>
      </c>
      <c r="B2839">
        <f t="shared" si="403"/>
        <v>4</v>
      </c>
      <c r="C2839" s="1">
        <f t="shared" si="410"/>
        <v>41757.833333326475</v>
      </c>
      <c r="D2839" s="7">
        <v>0</v>
      </c>
      <c r="E2839" s="7"/>
      <c r="G2839">
        <v>41.86</v>
      </c>
      <c r="H2839" s="12">
        <v>207.3180799817049</v>
      </c>
      <c r="I2839" s="13">
        <f>$D$2*tarifas!$D$12/24</f>
        <v>1.4541666666666666</v>
      </c>
      <c r="J2839" s="13" t="e">
        <f>VLOOKUP(E2839&amp;" "&amp;F2839,tarifas!$A$13:$D$20,4,FALSE)*H2839</f>
        <v>#N/A</v>
      </c>
      <c r="K2839" s="13">
        <f>IF(F2839="COD1",tarifas!$D$11*(SUMIFS($H$11:$H$8770,$F$11:$F$8770,"=COD1",$B$11:$B$8770,"="&amp;B2839)/COUNTIFS($F$11:$F$8770,"=COD1",$B$11:$B$8770,"="&amp;B2839))/COUNTIFS($A$11:$A$8770,"="&amp;A2839,$F$11:$F$8770,"=COD1"),0)</f>
        <v>0</v>
      </c>
      <c r="L2839" s="13" t="e">
        <f>(VLOOKUP(F2839,tarifas!$C$7:$D$10,2,FALSE)+tarifas!$D$21)*datos!H2839</f>
        <v>#N/A</v>
      </c>
      <c r="M2839">
        <v>0</v>
      </c>
      <c r="N2839" s="13" t="e">
        <f t="shared" si="404"/>
        <v>#N/A</v>
      </c>
      <c r="O2839">
        <f t="shared" si="405"/>
        <v>0</v>
      </c>
      <c r="P2839" s="12">
        <f t="shared" si="406"/>
        <v>207.3180799817049</v>
      </c>
      <c r="Q2839">
        <f t="shared" si="407"/>
        <v>0</v>
      </c>
      <c r="R2839">
        <f>$D$2*tarifas!$D$12/24</f>
        <v>1.4541666666666666</v>
      </c>
      <c r="S2839" t="e">
        <f>VLOOKUP(E2839&amp;" "&amp;F2839,tarifas!$A$13:$D$20,4,FALSE)*P2839</f>
        <v>#N/A</v>
      </c>
      <c r="T2839">
        <f>IF(F2839="COD1",tarifas!$D$11*(SUMIFS($P$11:$P$8770,$F$11:$F$8770,"=COD1",$B$11:$B$8770,"="&amp;B2839)/COUNTIFS($F$11:$F$8770,"=COD1",$B$11:$B$8770,"="&amp;B2839))/COUNTIFS($A$11:$A$8770,"="&amp;A2839,$F$11:$F$8770,"=COD1"),0)</f>
        <v>0</v>
      </c>
      <c r="U2839" t="e">
        <f>(VLOOKUP(F2839,tarifas!$C$7:$D$10,2,FALSE)+tarifas!$D$21)*datos!P2839</f>
        <v>#N/A</v>
      </c>
      <c r="V2839" t="e">
        <f t="shared" si="408"/>
        <v>#N/A</v>
      </c>
      <c r="W2839">
        <f t="shared" si="409"/>
        <v>0</v>
      </c>
    </row>
    <row r="2840" spans="1:23" x14ac:dyDescent="0.25">
      <c r="A2840">
        <f t="shared" si="402"/>
        <v>117</v>
      </c>
      <c r="B2840">
        <f t="shared" si="403"/>
        <v>4</v>
      </c>
      <c r="C2840" s="1">
        <f t="shared" si="410"/>
        <v>41757.874999993139</v>
      </c>
      <c r="D2840" s="7">
        <v>0</v>
      </c>
      <c r="E2840" s="7"/>
      <c r="G2840">
        <v>41.26</v>
      </c>
      <c r="H2840" s="12">
        <v>194.55909746483223</v>
      </c>
      <c r="I2840" s="13">
        <f>$D$2*tarifas!$D$12/24</f>
        <v>1.4541666666666666</v>
      </c>
      <c r="J2840" s="13" t="e">
        <f>VLOOKUP(E2840&amp;" "&amp;F2840,tarifas!$A$13:$D$20,4,FALSE)*H2840</f>
        <v>#N/A</v>
      </c>
      <c r="K2840" s="13">
        <f>IF(F2840="COD1",tarifas!$D$11*(SUMIFS($H$11:$H$8770,$F$11:$F$8770,"=COD1",$B$11:$B$8770,"="&amp;B2840)/COUNTIFS($F$11:$F$8770,"=COD1",$B$11:$B$8770,"="&amp;B2840))/COUNTIFS($A$11:$A$8770,"="&amp;A2840,$F$11:$F$8770,"=COD1"),0)</f>
        <v>0</v>
      </c>
      <c r="L2840" s="13" t="e">
        <f>(VLOOKUP(F2840,tarifas!$C$7:$D$10,2,FALSE)+tarifas!$D$21)*datos!H2840</f>
        <v>#N/A</v>
      </c>
      <c r="M2840">
        <v>0</v>
      </c>
      <c r="N2840" s="13" t="e">
        <f t="shared" si="404"/>
        <v>#N/A</v>
      </c>
      <c r="O2840">
        <f t="shared" si="405"/>
        <v>0</v>
      </c>
      <c r="P2840" s="12">
        <f t="shared" si="406"/>
        <v>194.55909746483223</v>
      </c>
      <c r="Q2840">
        <f t="shared" si="407"/>
        <v>0</v>
      </c>
      <c r="R2840">
        <f>$D$2*tarifas!$D$12/24</f>
        <v>1.4541666666666666</v>
      </c>
      <c r="S2840" t="e">
        <f>VLOOKUP(E2840&amp;" "&amp;F2840,tarifas!$A$13:$D$20,4,FALSE)*P2840</f>
        <v>#N/A</v>
      </c>
      <c r="T2840">
        <f>IF(F2840="COD1",tarifas!$D$11*(SUMIFS($P$11:$P$8770,$F$11:$F$8770,"=COD1",$B$11:$B$8770,"="&amp;B2840)/COUNTIFS($F$11:$F$8770,"=COD1",$B$11:$B$8770,"="&amp;B2840))/COUNTIFS($A$11:$A$8770,"="&amp;A2840,$F$11:$F$8770,"=COD1"),0)</f>
        <v>0</v>
      </c>
      <c r="U2840" t="e">
        <f>(VLOOKUP(F2840,tarifas!$C$7:$D$10,2,FALSE)+tarifas!$D$21)*datos!P2840</f>
        <v>#N/A</v>
      </c>
      <c r="V2840" t="e">
        <f t="shared" si="408"/>
        <v>#N/A</v>
      </c>
      <c r="W2840">
        <f t="shared" si="409"/>
        <v>0</v>
      </c>
    </row>
    <row r="2841" spans="1:23" x14ac:dyDescent="0.25">
      <c r="A2841">
        <f t="shared" si="402"/>
        <v>117</v>
      </c>
      <c r="B2841">
        <f t="shared" si="403"/>
        <v>4</v>
      </c>
      <c r="C2841" s="1">
        <f t="shared" si="410"/>
        <v>41757.916666659803</v>
      </c>
      <c r="D2841" s="7">
        <v>0</v>
      </c>
      <c r="E2841" s="7"/>
      <c r="G2841">
        <v>38.5</v>
      </c>
      <c r="H2841" s="12">
        <v>192.59330398763916</v>
      </c>
      <c r="I2841" s="13">
        <f>$D$2*tarifas!$D$12/24</f>
        <v>1.4541666666666666</v>
      </c>
      <c r="J2841" s="13" t="e">
        <f>VLOOKUP(E2841&amp;" "&amp;F2841,tarifas!$A$13:$D$20,4,FALSE)*H2841</f>
        <v>#N/A</v>
      </c>
      <c r="K2841" s="13">
        <f>IF(F2841="COD1",tarifas!$D$11*(SUMIFS($H$11:$H$8770,$F$11:$F$8770,"=COD1",$B$11:$B$8770,"="&amp;B2841)/COUNTIFS($F$11:$F$8770,"=COD1",$B$11:$B$8770,"="&amp;B2841))/COUNTIFS($A$11:$A$8770,"="&amp;A2841,$F$11:$F$8770,"=COD1"),0)</f>
        <v>0</v>
      </c>
      <c r="L2841" s="13" t="e">
        <f>(VLOOKUP(F2841,tarifas!$C$7:$D$10,2,FALSE)+tarifas!$D$21)*datos!H2841</f>
        <v>#N/A</v>
      </c>
      <c r="M2841">
        <v>0</v>
      </c>
      <c r="N2841" s="13" t="e">
        <f t="shared" si="404"/>
        <v>#N/A</v>
      </c>
      <c r="O2841">
        <f t="shared" si="405"/>
        <v>0</v>
      </c>
      <c r="P2841" s="12">
        <f t="shared" si="406"/>
        <v>192.59330398763916</v>
      </c>
      <c r="Q2841">
        <f t="shared" si="407"/>
        <v>0</v>
      </c>
      <c r="R2841">
        <f>$D$2*tarifas!$D$12/24</f>
        <v>1.4541666666666666</v>
      </c>
      <c r="S2841" t="e">
        <f>VLOOKUP(E2841&amp;" "&amp;F2841,tarifas!$A$13:$D$20,4,FALSE)*P2841</f>
        <v>#N/A</v>
      </c>
      <c r="T2841">
        <f>IF(F2841="COD1",tarifas!$D$11*(SUMIFS($P$11:$P$8770,$F$11:$F$8770,"=COD1",$B$11:$B$8770,"="&amp;B2841)/COUNTIFS($F$11:$F$8770,"=COD1",$B$11:$B$8770,"="&amp;B2841))/COUNTIFS($A$11:$A$8770,"="&amp;A2841,$F$11:$F$8770,"=COD1"),0)</f>
        <v>0</v>
      </c>
      <c r="U2841" t="e">
        <f>(VLOOKUP(F2841,tarifas!$C$7:$D$10,2,FALSE)+tarifas!$D$21)*datos!P2841</f>
        <v>#N/A</v>
      </c>
      <c r="V2841" t="e">
        <f t="shared" si="408"/>
        <v>#N/A</v>
      </c>
      <c r="W2841">
        <f t="shared" si="409"/>
        <v>0</v>
      </c>
    </row>
    <row r="2842" spans="1:23" x14ac:dyDescent="0.25">
      <c r="A2842">
        <f t="shared" si="402"/>
        <v>117</v>
      </c>
      <c r="B2842">
        <f t="shared" si="403"/>
        <v>4</v>
      </c>
      <c r="C2842" s="1">
        <f t="shared" si="410"/>
        <v>41757.958333326467</v>
      </c>
      <c r="D2842" s="7">
        <v>0</v>
      </c>
      <c r="E2842" s="7"/>
      <c r="G2842">
        <v>37.5</v>
      </c>
      <c r="H2842" s="12">
        <v>191.02473873969797</v>
      </c>
      <c r="I2842" s="13">
        <f>$D$2*tarifas!$D$12/24</f>
        <v>1.4541666666666666</v>
      </c>
      <c r="J2842" s="13" t="e">
        <f>VLOOKUP(E2842&amp;" "&amp;F2842,tarifas!$A$13:$D$20,4,FALSE)*H2842</f>
        <v>#N/A</v>
      </c>
      <c r="K2842" s="13">
        <f>IF(F2842="COD1",tarifas!$D$11*(SUMIFS($H$11:$H$8770,$F$11:$F$8770,"=COD1",$B$11:$B$8770,"="&amp;B2842)/COUNTIFS($F$11:$F$8770,"=COD1",$B$11:$B$8770,"="&amp;B2842))/COUNTIFS($A$11:$A$8770,"="&amp;A2842,$F$11:$F$8770,"=COD1"),0)</f>
        <v>0</v>
      </c>
      <c r="L2842" s="13" t="e">
        <f>(VLOOKUP(F2842,tarifas!$C$7:$D$10,2,FALSE)+tarifas!$D$21)*datos!H2842</f>
        <v>#N/A</v>
      </c>
      <c r="M2842">
        <v>0</v>
      </c>
      <c r="N2842" s="13" t="e">
        <f t="shared" si="404"/>
        <v>#N/A</v>
      </c>
      <c r="O2842">
        <f t="shared" si="405"/>
        <v>0</v>
      </c>
      <c r="P2842" s="12">
        <f t="shared" si="406"/>
        <v>191.02473873969797</v>
      </c>
      <c r="Q2842">
        <f t="shared" si="407"/>
        <v>0</v>
      </c>
      <c r="R2842">
        <f>$D$2*tarifas!$D$12/24</f>
        <v>1.4541666666666666</v>
      </c>
      <c r="S2842" t="e">
        <f>VLOOKUP(E2842&amp;" "&amp;F2842,tarifas!$A$13:$D$20,4,FALSE)*P2842</f>
        <v>#N/A</v>
      </c>
      <c r="T2842">
        <f>IF(F2842="COD1",tarifas!$D$11*(SUMIFS($P$11:$P$8770,$F$11:$F$8770,"=COD1",$B$11:$B$8770,"="&amp;B2842)/COUNTIFS($F$11:$F$8770,"=COD1",$B$11:$B$8770,"="&amp;B2842))/COUNTIFS($A$11:$A$8770,"="&amp;A2842,$F$11:$F$8770,"=COD1"),0)</f>
        <v>0</v>
      </c>
      <c r="U2842" t="e">
        <f>(VLOOKUP(F2842,tarifas!$C$7:$D$10,2,FALSE)+tarifas!$D$21)*datos!P2842</f>
        <v>#N/A</v>
      </c>
      <c r="V2842" t="e">
        <f t="shared" si="408"/>
        <v>#N/A</v>
      </c>
      <c r="W2842">
        <f t="shared" si="409"/>
        <v>0</v>
      </c>
    </row>
    <row r="2843" spans="1:23" x14ac:dyDescent="0.25">
      <c r="A2843">
        <f t="shared" si="402"/>
        <v>118</v>
      </c>
      <c r="B2843">
        <f t="shared" si="403"/>
        <v>4</v>
      </c>
      <c r="C2843" s="1">
        <f t="shared" si="410"/>
        <v>41757.999999993131</v>
      </c>
      <c r="D2843" s="7">
        <v>0</v>
      </c>
      <c r="E2843" s="7"/>
      <c r="G2843">
        <v>35</v>
      </c>
      <c r="H2843" s="12">
        <v>190.65086816247828</v>
      </c>
      <c r="I2843" s="13">
        <f>$D$2*tarifas!$D$12/24</f>
        <v>1.4541666666666666</v>
      </c>
      <c r="J2843" s="13" t="e">
        <f>VLOOKUP(E2843&amp;" "&amp;F2843,tarifas!$A$13:$D$20,4,FALSE)*H2843</f>
        <v>#N/A</v>
      </c>
      <c r="K2843" s="13">
        <f>IF(F2843="COD1",tarifas!$D$11*(SUMIFS($H$11:$H$8770,$F$11:$F$8770,"=COD1",$B$11:$B$8770,"="&amp;B2843)/COUNTIFS($F$11:$F$8770,"=COD1",$B$11:$B$8770,"="&amp;B2843))/COUNTIFS($A$11:$A$8770,"="&amp;A2843,$F$11:$F$8770,"=COD1"),0)</f>
        <v>0</v>
      </c>
      <c r="L2843" s="13" t="e">
        <f>(VLOOKUP(F2843,tarifas!$C$7:$D$10,2,FALSE)+tarifas!$D$21)*datos!H2843</f>
        <v>#N/A</v>
      </c>
      <c r="M2843">
        <v>0</v>
      </c>
      <c r="N2843" s="13" t="e">
        <f t="shared" si="404"/>
        <v>#N/A</v>
      </c>
      <c r="O2843">
        <f t="shared" si="405"/>
        <v>0</v>
      </c>
      <c r="P2843" s="12">
        <f t="shared" si="406"/>
        <v>190.65086816247828</v>
      </c>
      <c r="Q2843">
        <f t="shared" si="407"/>
        <v>0</v>
      </c>
      <c r="R2843">
        <f>$D$2*tarifas!$D$12/24</f>
        <v>1.4541666666666666</v>
      </c>
      <c r="S2843" t="e">
        <f>VLOOKUP(E2843&amp;" "&amp;F2843,tarifas!$A$13:$D$20,4,FALSE)*P2843</f>
        <v>#N/A</v>
      </c>
      <c r="T2843">
        <f>IF(F2843="COD1",tarifas!$D$11*(SUMIFS($P$11:$P$8770,$F$11:$F$8770,"=COD1",$B$11:$B$8770,"="&amp;B2843)/COUNTIFS($F$11:$F$8770,"=COD1",$B$11:$B$8770,"="&amp;B2843))/COUNTIFS($A$11:$A$8770,"="&amp;A2843,$F$11:$F$8770,"=COD1"),0)</f>
        <v>0</v>
      </c>
      <c r="U2843" t="e">
        <f>(VLOOKUP(F2843,tarifas!$C$7:$D$10,2,FALSE)+tarifas!$D$21)*datos!P2843</f>
        <v>#N/A</v>
      </c>
      <c r="V2843" t="e">
        <f t="shared" si="408"/>
        <v>#N/A</v>
      </c>
      <c r="W2843">
        <f t="shared" si="409"/>
        <v>0</v>
      </c>
    </row>
    <row r="2844" spans="1:23" x14ac:dyDescent="0.25">
      <c r="A2844">
        <f t="shared" si="402"/>
        <v>118</v>
      </c>
      <c r="B2844">
        <f t="shared" si="403"/>
        <v>4</v>
      </c>
      <c r="C2844" s="1">
        <f t="shared" si="410"/>
        <v>41758.041666659796</v>
      </c>
      <c r="D2844" s="7">
        <v>0</v>
      </c>
      <c r="E2844" s="7"/>
      <c r="G2844">
        <v>30</v>
      </c>
      <c r="H2844" s="12">
        <v>185.15621921770702</v>
      </c>
      <c r="I2844" s="13">
        <f>$D$2*tarifas!$D$12/24</f>
        <v>1.4541666666666666</v>
      </c>
      <c r="J2844" s="13" t="e">
        <f>VLOOKUP(E2844&amp;" "&amp;F2844,tarifas!$A$13:$D$20,4,FALSE)*H2844</f>
        <v>#N/A</v>
      </c>
      <c r="K2844" s="13">
        <f>IF(F2844="COD1",tarifas!$D$11*(SUMIFS($H$11:$H$8770,$F$11:$F$8770,"=COD1",$B$11:$B$8770,"="&amp;B2844)/COUNTIFS($F$11:$F$8770,"=COD1",$B$11:$B$8770,"="&amp;B2844))/COUNTIFS($A$11:$A$8770,"="&amp;A2844,$F$11:$F$8770,"=COD1"),0)</f>
        <v>0</v>
      </c>
      <c r="L2844" s="13" t="e">
        <f>(VLOOKUP(F2844,tarifas!$C$7:$D$10,2,FALSE)+tarifas!$D$21)*datos!H2844</f>
        <v>#N/A</v>
      </c>
      <c r="M2844">
        <v>0</v>
      </c>
      <c r="N2844" s="13" t="e">
        <f t="shared" si="404"/>
        <v>#N/A</v>
      </c>
      <c r="O2844">
        <f t="shared" si="405"/>
        <v>0</v>
      </c>
      <c r="P2844" s="12">
        <f t="shared" si="406"/>
        <v>185.15621921770702</v>
      </c>
      <c r="Q2844">
        <f t="shared" si="407"/>
        <v>0</v>
      </c>
      <c r="R2844">
        <f>$D$2*tarifas!$D$12/24</f>
        <v>1.4541666666666666</v>
      </c>
      <c r="S2844" t="e">
        <f>VLOOKUP(E2844&amp;" "&amp;F2844,tarifas!$A$13:$D$20,4,FALSE)*P2844</f>
        <v>#N/A</v>
      </c>
      <c r="T2844">
        <f>IF(F2844="COD1",tarifas!$D$11*(SUMIFS($P$11:$P$8770,$F$11:$F$8770,"=COD1",$B$11:$B$8770,"="&amp;B2844)/COUNTIFS($F$11:$F$8770,"=COD1",$B$11:$B$8770,"="&amp;B2844))/COUNTIFS($A$11:$A$8770,"="&amp;A2844,$F$11:$F$8770,"=COD1"),0)</f>
        <v>0</v>
      </c>
      <c r="U2844" t="e">
        <f>(VLOOKUP(F2844,tarifas!$C$7:$D$10,2,FALSE)+tarifas!$D$21)*datos!P2844</f>
        <v>#N/A</v>
      </c>
      <c r="V2844" t="e">
        <f t="shared" si="408"/>
        <v>#N/A</v>
      </c>
      <c r="W2844">
        <f t="shared" si="409"/>
        <v>0</v>
      </c>
    </row>
    <row r="2845" spans="1:23" x14ac:dyDescent="0.25">
      <c r="A2845">
        <f t="shared" si="402"/>
        <v>118</v>
      </c>
      <c r="B2845">
        <f t="shared" si="403"/>
        <v>4</v>
      </c>
      <c r="C2845" s="1">
        <f t="shared" si="410"/>
        <v>41758.08333332646</v>
      </c>
      <c r="D2845" s="7">
        <v>0</v>
      </c>
      <c r="E2845" s="7"/>
      <c r="G2845">
        <v>28.7</v>
      </c>
      <c r="H2845" s="12">
        <v>184.70816794521863</v>
      </c>
      <c r="I2845" s="13">
        <f>$D$2*tarifas!$D$12/24</f>
        <v>1.4541666666666666</v>
      </c>
      <c r="J2845" s="13" t="e">
        <f>VLOOKUP(E2845&amp;" "&amp;F2845,tarifas!$A$13:$D$20,4,FALSE)*H2845</f>
        <v>#N/A</v>
      </c>
      <c r="K2845" s="13">
        <f>IF(F2845="COD1",tarifas!$D$11*(SUMIFS($H$11:$H$8770,$F$11:$F$8770,"=COD1",$B$11:$B$8770,"="&amp;B2845)/COUNTIFS($F$11:$F$8770,"=COD1",$B$11:$B$8770,"="&amp;B2845))/COUNTIFS($A$11:$A$8770,"="&amp;A2845,$F$11:$F$8770,"=COD1"),0)</f>
        <v>0</v>
      </c>
      <c r="L2845" s="13" t="e">
        <f>(VLOOKUP(F2845,tarifas!$C$7:$D$10,2,FALSE)+tarifas!$D$21)*datos!H2845</f>
        <v>#N/A</v>
      </c>
      <c r="M2845">
        <v>0</v>
      </c>
      <c r="N2845" s="13" t="e">
        <f t="shared" si="404"/>
        <v>#N/A</v>
      </c>
      <c r="O2845">
        <f t="shared" si="405"/>
        <v>0</v>
      </c>
      <c r="P2845" s="12">
        <f t="shared" si="406"/>
        <v>184.70816794521863</v>
      </c>
      <c r="Q2845">
        <f t="shared" si="407"/>
        <v>0</v>
      </c>
      <c r="R2845">
        <f>$D$2*tarifas!$D$12/24</f>
        <v>1.4541666666666666</v>
      </c>
      <c r="S2845" t="e">
        <f>VLOOKUP(E2845&amp;" "&amp;F2845,tarifas!$A$13:$D$20,4,FALSE)*P2845</f>
        <v>#N/A</v>
      </c>
      <c r="T2845">
        <f>IF(F2845="COD1",tarifas!$D$11*(SUMIFS($P$11:$P$8770,$F$11:$F$8770,"=COD1",$B$11:$B$8770,"="&amp;B2845)/COUNTIFS($F$11:$F$8770,"=COD1",$B$11:$B$8770,"="&amp;B2845))/COUNTIFS($A$11:$A$8770,"="&amp;A2845,$F$11:$F$8770,"=COD1"),0)</f>
        <v>0</v>
      </c>
      <c r="U2845" t="e">
        <f>(VLOOKUP(F2845,tarifas!$C$7:$D$10,2,FALSE)+tarifas!$D$21)*datos!P2845</f>
        <v>#N/A</v>
      </c>
      <c r="V2845" t="e">
        <f t="shared" si="408"/>
        <v>#N/A</v>
      </c>
      <c r="W2845">
        <f t="shared" si="409"/>
        <v>0</v>
      </c>
    </row>
    <row r="2846" spans="1:23" x14ac:dyDescent="0.25">
      <c r="A2846">
        <f t="shared" si="402"/>
        <v>118</v>
      </c>
      <c r="B2846">
        <f t="shared" si="403"/>
        <v>4</v>
      </c>
      <c r="C2846" s="1">
        <f t="shared" si="410"/>
        <v>41758.124999993124</v>
      </c>
      <c r="D2846" s="7">
        <v>0</v>
      </c>
      <c r="E2846" s="7"/>
      <c r="G2846">
        <v>26.6</v>
      </c>
      <c r="H2846" s="12">
        <v>178.32730174600113</v>
      </c>
      <c r="I2846" s="13">
        <f>$D$2*tarifas!$D$12/24</f>
        <v>1.4541666666666666</v>
      </c>
      <c r="J2846" s="13" t="e">
        <f>VLOOKUP(E2846&amp;" "&amp;F2846,tarifas!$A$13:$D$20,4,FALSE)*H2846</f>
        <v>#N/A</v>
      </c>
      <c r="K2846" s="13">
        <f>IF(F2846="COD1",tarifas!$D$11*(SUMIFS($H$11:$H$8770,$F$11:$F$8770,"=COD1",$B$11:$B$8770,"="&amp;B2846)/COUNTIFS($F$11:$F$8770,"=COD1",$B$11:$B$8770,"="&amp;B2846))/COUNTIFS($A$11:$A$8770,"="&amp;A2846,$F$11:$F$8770,"=COD1"),0)</f>
        <v>0</v>
      </c>
      <c r="L2846" s="13" t="e">
        <f>(VLOOKUP(F2846,tarifas!$C$7:$D$10,2,FALSE)+tarifas!$D$21)*datos!H2846</f>
        <v>#N/A</v>
      </c>
      <c r="M2846">
        <v>0</v>
      </c>
      <c r="N2846" s="13" t="e">
        <f t="shared" si="404"/>
        <v>#N/A</v>
      </c>
      <c r="O2846">
        <f t="shared" si="405"/>
        <v>0</v>
      </c>
      <c r="P2846" s="12">
        <f t="shared" si="406"/>
        <v>178.32730174600113</v>
      </c>
      <c r="Q2846">
        <f t="shared" si="407"/>
        <v>0</v>
      </c>
      <c r="R2846">
        <f>$D$2*tarifas!$D$12/24</f>
        <v>1.4541666666666666</v>
      </c>
      <c r="S2846" t="e">
        <f>VLOOKUP(E2846&amp;" "&amp;F2846,tarifas!$A$13:$D$20,4,FALSE)*P2846</f>
        <v>#N/A</v>
      </c>
      <c r="T2846">
        <f>IF(F2846="COD1",tarifas!$D$11*(SUMIFS($P$11:$P$8770,$F$11:$F$8770,"=COD1",$B$11:$B$8770,"="&amp;B2846)/COUNTIFS($F$11:$F$8770,"=COD1",$B$11:$B$8770,"="&amp;B2846))/COUNTIFS($A$11:$A$8770,"="&amp;A2846,$F$11:$F$8770,"=COD1"),0)</f>
        <v>0</v>
      </c>
      <c r="U2846" t="e">
        <f>(VLOOKUP(F2846,tarifas!$C$7:$D$10,2,FALSE)+tarifas!$D$21)*datos!P2846</f>
        <v>#N/A</v>
      </c>
      <c r="V2846" t="e">
        <f t="shared" si="408"/>
        <v>#N/A</v>
      </c>
      <c r="W2846">
        <f t="shared" si="409"/>
        <v>0</v>
      </c>
    </row>
    <row r="2847" spans="1:23" x14ac:dyDescent="0.25">
      <c r="A2847">
        <f t="shared" si="402"/>
        <v>118</v>
      </c>
      <c r="B2847">
        <f t="shared" si="403"/>
        <v>4</v>
      </c>
      <c r="C2847" s="1">
        <f t="shared" si="410"/>
        <v>41758.166666659788</v>
      </c>
      <c r="D2847" s="7">
        <v>0</v>
      </c>
      <c r="E2847" s="7"/>
      <c r="G2847">
        <v>28</v>
      </c>
      <c r="H2847" s="12">
        <v>176.18244950874151</v>
      </c>
      <c r="I2847" s="13">
        <f>$D$2*tarifas!$D$12/24</f>
        <v>1.4541666666666666</v>
      </c>
      <c r="J2847" s="13" t="e">
        <f>VLOOKUP(E2847&amp;" "&amp;F2847,tarifas!$A$13:$D$20,4,FALSE)*H2847</f>
        <v>#N/A</v>
      </c>
      <c r="K2847" s="13">
        <f>IF(F2847="COD1",tarifas!$D$11*(SUMIFS($H$11:$H$8770,$F$11:$F$8770,"=COD1",$B$11:$B$8770,"="&amp;B2847)/COUNTIFS($F$11:$F$8770,"=COD1",$B$11:$B$8770,"="&amp;B2847))/COUNTIFS($A$11:$A$8770,"="&amp;A2847,$F$11:$F$8770,"=COD1"),0)</f>
        <v>0</v>
      </c>
      <c r="L2847" s="13" t="e">
        <f>(VLOOKUP(F2847,tarifas!$C$7:$D$10,2,FALSE)+tarifas!$D$21)*datos!H2847</f>
        <v>#N/A</v>
      </c>
      <c r="M2847">
        <v>0</v>
      </c>
      <c r="N2847" s="13" t="e">
        <f t="shared" si="404"/>
        <v>#N/A</v>
      </c>
      <c r="O2847">
        <f t="shared" si="405"/>
        <v>0</v>
      </c>
      <c r="P2847" s="12">
        <f t="shared" si="406"/>
        <v>176.18244950874151</v>
      </c>
      <c r="Q2847">
        <f t="shared" si="407"/>
        <v>0</v>
      </c>
      <c r="R2847">
        <f>$D$2*tarifas!$D$12/24</f>
        <v>1.4541666666666666</v>
      </c>
      <c r="S2847" t="e">
        <f>VLOOKUP(E2847&amp;" "&amp;F2847,tarifas!$A$13:$D$20,4,FALSE)*P2847</f>
        <v>#N/A</v>
      </c>
      <c r="T2847">
        <f>IF(F2847="COD1",tarifas!$D$11*(SUMIFS($P$11:$P$8770,$F$11:$F$8770,"=COD1",$B$11:$B$8770,"="&amp;B2847)/COUNTIFS($F$11:$F$8770,"=COD1",$B$11:$B$8770,"="&amp;B2847))/COUNTIFS($A$11:$A$8770,"="&amp;A2847,$F$11:$F$8770,"=COD1"),0)</f>
        <v>0</v>
      </c>
      <c r="U2847" t="e">
        <f>(VLOOKUP(F2847,tarifas!$C$7:$D$10,2,FALSE)+tarifas!$D$21)*datos!P2847</f>
        <v>#N/A</v>
      </c>
      <c r="V2847" t="e">
        <f t="shared" si="408"/>
        <v>#N/A</v>
      </c>
      <c r="W2847">
        <f t="shared" si="409"/>
        <v>0</v>
      </c>
    </row>
    <row r="2848" spans="1:23" x14ac:dyDescent="0.25">
      <c r="A2848">
        <f t="shared" si="402"/>
        <v>118</v>
      </c>
      <c r="B2848">
        <f t="shared" si="403"/>
        <v>4</v>
      </c>
      <c r="C2848" s="1">
        <f t="shared" si="410"/>
        <v>41758.208333326453</v>
      </c>
      <c r="D2848" s="7">
        <v>0</v>
      </c>
      <c r="E2848" s="7"/>
      <c r="G2848">
        <v>35.26</v>
      </c>
      <c r="H2848" s="12">
        <v>174.62483359021599</v>
      </c>
      <c r="I2848" s="13">
        <f>$D$2*tarifas!$D$12/24</f>
        <v>1.4541666666666666</v>
      </c>
      <c r="J2848" s="13" t="e">
        <f>VLOOKUP(E2848&amp;" "&amp;F2848,tarifas!$A$13:$D$20,4,FALSE)*H2848</f>
        <v>#N/A</v>
      </c>
      <c r="K2848" s="13">
        <f>IF(F2848="COD1",tarifas!$D$11*(SUMIFS($H$11:$H$8770,$F$11:$F$8770,"=COD1",$B$11:$B$8770,"="&amp;B2848)/COUNTIFS($F$11:$F$8770,"=COD1",$B$11:$B$8770,"="&amp;B2848))/COUNTIFS($A$11:$A$8770,"="&amp;A2848,$F$11:$F$8770,"=COD1"),0)</f>
        <v>0</v>
      </c>
      <c r="L2848" s="13" t="e">
        <f>(VLOOKUP(F2848,tarifas!$C$7:$D$10,2,FALSE)+tarifas!$D$21)*datos!H2848</f>
        <v>#N/A</v>
      </c>
      <c r="M2848">
        <v>2.8483800000000001</v>
      </c>
      <c r="N2848" s="13" t="e">
        <f t="shared" si="404"/>
        <v>#N/A</v>
      </c>
      <c r="O2848">
        <f t="shared" si="405"/>
        <v>2.8483800000000001</v>
      </c>
      <c r="P2848" s="12">
        <f t="shared" si="406"/>
        <v>171.77645359021599</v>
      </c>
      <c r="Q2848">
        <f t="shared" si="407"/>
        <v>0</v>
      </c>
      <c r="R2848">
        <f>$D$2*tarifas!$D$12/24</f>
        <v>1.4541666666666666</v>
      </c>
      <c r="S2848" t="e">
        <f>VLOOKUP(E2848&amp;" "&amp;F2848,tarifas!$A$13:$D$20,4,FALSE)*P2848</f>
        <v>#N/A</v>
      </c>
      <c r="T2848">
        <f>IF(F2848="COD1",tarifas!$D$11*(SUMIFS($P$11:$P$8770,$F$11:$F$8770,"=COD1",$B$11:$B$8770,"="&amp;B2848)/COUNTIFS($F$11:$F$8770,"=COD1",$B$11:$B$8770,"="&amp;B2848))/COUNTIFS($A$11:$A$8770,"="&amp;A2848,$F$11:$F$8770,"=COD1"),0)</f>
        <v>0</v>
      </c>
      <c r="U2848" t="e">
        <f>(VLOOKUP(F2848,tarifas!$C$7:$D$10,2,FALSE)+tarifas!$D$21)*datos!P2848</f>
        <v>#N/A</v>
      </c>
      <c r="V2848" t="e">
        <f t="shared" si="408"/>
        <v>#N/A</v>
      </c>
      <c r="W2848">
        <f t="shared" si="409"/>
        <v>0</v>
      </c>
    </row>
    <row r="2849" spans="1:23" x14ac:dyDescent="0.25">
      <c r="A2849">
        <f t="shared" si="402"/>
        <v>118</v>
      </c>
      <c r="B2849">
        <f t="shared" si="403"/>
        <v>4</v>
      </c>
      <c r="C2849" s="1">
        <f t="shared" si="410"/>
        <v>41758.249999993117</v>
      </c>
      <c r="D2849" s="7">
        <v>18.803030303030305</v>
      </c>
      <c r="E2849" s="7"/>
      <c r="G2849">
        <v>39.340000000000003</v>
      </c>
      <c r="H2849" s="12">
        <v>168.17432449268978</v>
      </c>
      <c r="I2849" s="13">
        <f>$D$2*tarifas!$D$12/24</f>
        <v>1.4541666666666666</v>
      </c>
      <c r="J2849" s="13" t="e">
        <f>VLOOKUP(E2849&amp;" "&amp;F2849,tarifas!$A$13:$D$20,4,FALSE)*H2849</f>
        <v>#N/A</v>
      </c>
      <c r="K2849" s="13">
        <f>IF(F2849="COD1",tarifas!$D$11*(SUMIFS($H$11:$H$8770,$F$11:$F$8770,"=COD1",$B$11:$B$8770,"="&amp;B2849)/COUNTIFS($F$11:$F$8770,"=COD1",$B$11:$B$8770,"="&amp;B2849))/COUNTIFS($A$11:$A$8770,"="&amp;A2849,$F$11:$F$8770,"=COD1"),0)</f>
        <v>0</v>
      </c>
      <c r="L2849" s="13" t="e">
        <f>(VLOOKUP(F2849,tarifas!$C$7:$D$10,2,FALSE)+tarifas!$D$21)*datos!H2849</f>
        <v>#N/A</v>
      </c>
      <c r="M2849">
        <v>51.690930000000002</v>
      </c>
      <c r="N2849" s="13" t="e">
        <f t="shared" si="404"/>
        <v>#N/A</v>
      </c>
      <c r="O2849">
        <f t="shared" si="405"/>
        <v>51.690930000000002</v>
      </c>
      <c r="P2849" s="12">
        <f t="shared" si="406"/>
        <v>116.48339449268977</v>
      </c>
      <c r="Q2849">
        <f t="shared" si="407"/>
        <v>0</v>
      </c>
      <c r="R2849">
        <f>$D$2*tarifas!$D$12/24</f>
        <v>1.4541666666666666</v>
      </c>
      <c r="S2849" t="e">
        <f>VLOOKUP(E2849&amp;" "&amp;F2849,tarifas!$A$13:$D$20,4,FALSE)*P2849</f>
        <v>#N/A</v>
      </c>
      <c r="T2849">
        <f>IF(F2849="COD1",tarifas!$D$11*(SUMIFS($P$11:$P$8770,$F$11:$F$8770,"=COD1",$B$11:$B$8770,"="&amp;B2849)/COUNTIFS($F$11:$F$8770,"=COD1",$B$11:$B$8770,"="&amp;B2849))/COUNTIFS($A$11:$A$8770,"="&amp;A2849,$F$11:$F$8770,"=COD1"),0)</f>
        <v>0</v>
      </c>
      <c r="U2849" t="e">
        <f>(VLOOKUP(F2849,tarifas!$C$7:$D$10,2,FALSE)+tarifas!$D$21)*datos!P2849</f>
        <v>#N/A</v>
      </c>
      <c r="V2849" t="e">
        <f t="shared" si="408"/>
        <v>#N/A</v>
      </c>
      <c r="W2849">
        <f t="shared" si="409"/>
        <v>0</v>
      </c>
    </row>
    <row r="2850" spans="1:23" x14ac:dyDescent="0.25">
      <c r="A2850">
        <f t="shared" si="402"/>
        <v>118</v>
      </c>
      <c r="B2850">
        <f t="shared" si="403"/>
        <v>4</v>
      </c>
      <c r="C2850" s="1">
        <f t="shared" si="410"/>
        <v>41758.291666659781</v>
      </c>
      <c r="D2850" s="7">
        <v>82.166666666666686</v>
      </c>
      <c r="E2850" s="7"/>
      <c r="G2850">
        <v>39.340000000000003</v>
      </c>
      <c r="H2850" s="12">
        <v>214.88209813912297</v>
      </c>
      <c r="I2850" s="13">
        <f>$D$2*tarifas!$D$12/24</f>
        <v>1.4541666666666666</v>
      </c>
      <c r="J2850" s="13" t="e">
        <f>VLOOKUP(E2850&amp;" "&amp;F2850,tarifas!$A$13:$D$20,4,FALSE)*H2850</f>
        <v>#N/A</v>
      </c>
      <c r="K2850" s="13">
        <f>IF(F2850="COD1",tarifas!$D$11*(SUMIFS($H$11:$H$8770,$F$11:$F$8770,"=COD1",$B$11:$B$8770,"="&amp;B2850)/COUNTIFS($F$11:$F$8770,"=COD1",$B$11:$B$8770,"="&amp;B2850))/COUNTIFS($A$11:$A$8770,"="&amp;A2850,$F$11:$F$8770,"=COD1"),0)</f>
        <v>0</v>
      </c>
      <c r="L2850" s="13" t="e">
        <f>(VLOOKUP(F2850,tarifas!$C$7:$D$10,2,FALSE)+tarifas!$D$21)*datos!H2850</f>
        <v>#N/A</v>
      </c>
      <c r="M2850">
        <v>138.59652</v>
      </c>
      <c r="N2850" s="13" t="e">
        <f t="shared" si="404"/>
        <v>#N/A</v>
      </c>
      <c r="O2850">
        <f t="shared" si="405"/>
        <v>138.59652</v>
      </c>
      <c r="P2850" s="12">
        <f t="shared" si="406"/>
        <v>76.285578139122975</v>
      </c>
      <c r="Q2850">
        <f t="shared" si="407"/>
        <v>0</v>
      </c>
      <c r="R2850">
        <f>$D$2*tarifas!$D$12/24</f>
        <v>1.4541666666666666</v>
      </c>
      <c r="S2850" t="e">
        <f>VLOOKUP(E2850&amp;" "&amp;F2850,tarifas!$A$13:$D$20,4,FALSE)*P2850</f>
        <v>#N/A</v>
      </c>
      <c r="T2850">
        <f>IF(F2850="COD1",tarifas!$D$11*(SUMIFS($P$11:$P$8770,$F$11:$F$8770,"=COD1",$B$11:$B$8770,"="&amp;B2850)/COUNTIFS($F$11:$F$8770,"=COD1",$B$11:$B$8770,"="&amp;B2850))/COUNTIFS($A$11:$A$8770,"="&amp;A2850,$F$11:$F$8770,"=COD1"),0)</f>
        <v>0</v>
      </c>
      <c r="U2850" t="e">
        <f>(VLOOKUP(F2850,tarifas!$C$7:$D$10,2,FALSE)+tarifas!$D$21)*datos!P2850</f>
        <v>#N/A</v>
      </c>
      <c r="V2850" t="e">
        <f t="shared" si="408"/>
        <v>#N/A</v>
      </c>
      <c r="W2850">
        <f t="shared" si="409"/>
        <v>0</v>
      </c>
    </row>
    <row r="2851" spans="1:23" x14ac:dyDescent="0.25">
      <c r="A2851">
        <f t="shared" si="402"/>
        <v>118</v>
      </c>
      <c r="B2851">
        <f t="shared" si="403"/>
        <v>4</v>
      </c>
      <c r="C2851" s="1">
        <f t="shared" si="410"/>
        <v>41758.333333326445</v>
      </c>
      <c r="D2851" s="7">
        <v>132.90909090909093</v>
      </c>
      <c r="E2851" s="7"/>
      <c r="G2851">
        <v>42.01</v>
      </c>
      <c r="H2851" s="12">
        <v>387.16053280187504</v>
      </c>
      <c r="I2851" s="13">
        <f>$D$2*tarifas!$D$12/24</f>
        <v>1.4541666666666666</v>
      </c>
      <c r="J2851" s="13" t="e">
        <f>VLOOKUP(E2851&amp;" "&amp;F2851,tarifas!$A$13:$D$20,4,FALSE)*H2851</f>
        <v>#N/A</v>
      </c>
      <c r="K2851" s="13">
        <f>IF(F2851="COD1",tarifas!$D$11*(SUMIFS($H$11:$H$8770,$F$11:$F$8770,"=COD1",$B$11:$B$8770,"="&amp;B2851)/COUNTIFS($F$11:$F$8770,"=COD1",$B$11:$B$8770,"="&amp;B2851))/COUNTIFS($A$11:$A$8770,"="&amp;A2851,$F$11:$F$8770,"=COD1"),0)</f>
        <v>0</v>
      </c>
      <c r="L2851" s="13" t="e">
        <f>(VLOOKUP(F2851,tarifas!$C$7:$D$10,2,FALSE)+tarifas!$D$21)*datos!H2851</f>
        <v>#N/A</v>
      </c>
      <c r="M2851">
        <v>204.61401000000001</v>
      </c>
      <c r="N2851" s="13" t="e">
        <f t="shared" si="404"/>
        <v>#N/A</v>
      </c>
      <c r="O2851">
        <f t="shared" si="405"/>
        <v>204.61401000000001</v>
      </c>
      <c r="P2851" s="12">
        <f t="shared" si="406"/>
        <v>182.54652280187503</v>
      </c>
      <c r="Q2851">
        <f t="shared" si="407"/>
        <v>0</v>
      </c>
      <c r="R2851">
        <f>$D$2*tarifas!$D$12/24</f>
        <v>1.4541666666666666</v>
      </c>
      <c r="S2851" t="e">
        <f>VLOOKUP(E2851&amp;" "&amp;F2851,tarifas!$A$13:$D$20,4,FALSE)*P2851</f>
        <v>#N/A</v>
      </c>
      <c r="T2851">
        <f>IF(F2851="COD1",tarifas!$D$11*(SUMIFS($P$11:$P$8770,$F$11:$F$8770,"=COD1",$B$11:$B$8770,"="&amp;B2851)/COUNTIFS($F$11:$F$8770,"=COD1",$B$11:$B$8770,"="&amp;B2851))/COUNTIFS($A$11:$A$8770,"="&amp;A2851,$F$11:$F$8770,"=COD1"),0)</f>
        <v>0</v>
      </c>
      <c r="U2851" t="e">
        <f>(VLOOKUP(F2851,tarifas!$C$7:$D$10,2,FALSE)+tarifas!$D$21)*datos!P2851</f>
        <v>#N/A</v>
      </c>
      <c r="V2851" t="e">
        <f t="shared" si="408"/>
        <v>#N/A</v>
      </c>
      <c r="W2851">
        <f t="shared" si="409"/>
        <v>0</v>
      </c>
    </row>
    <row r="2852" spans="1:23" x14ac:dyDescent="0.25">
      <c r="A2852">
        <f t="shared" si="402"/>
        <v>118</v>
      </c>
      <c r="B2852">
        <f t="shared" si="403"/>
        <v>4</v>
      </c>
      <c r="C2852" s="1">
        <f t="shared" si="410"/>
        <v>41758.37499999311</v>
      </c>
      <c r="D2852" s="7">
        <v>295.9545454545455</v>
      </c>
      <c r="E2852" s="7"/>
      <c r="G2852">
        <v>41.68</v>
      </c>
      <c r="H2852" s="12">
        <v>479.62334316712918</v>
      </c>
      <c r="I2852" s="13">
        <f>$D$2*tarifas!$D$12/24</f>
        <v>1.4541666666666666</v>
      </c>
      <c r="J2852" s="13" t="e">
        <f>VLOOKUP(E2852&amp;" "&amp;F2852,tarifas!$A$13:$D$20,4,FALSE)*H2852</f>
        <v>#N/A</v>
      </c>
      <c r="K2852" s="13">
        <f>IF(F2852="COD1",tarifas!$D$11*(SUMIFS($H$11:$H$8770,$F$11:$F$8770,"=COD1",$B$11:$B$8770,"="&amp;B2852)/COUNTIFS($F$11:$F$8770,"=COD1",$B$11:$B$8770,"="&amp;B2852))/COUNTIFS($A$11:$A$8770,"="&amp;A2852,$F$11:$F$8770,"=COD1"),0)</f>
        <v>0</v>
      </c>
      <c r="L2852" s="13" t="e">
        <f>(VLOOKUP(F2852,tarifas!$C$7:$D$10,2,FALSE)+tarifas!$D$21)*datos!H2852</f>
        <v>#N/A</v>
      </c>
      <c r="M2852">
        <v>317.42471999999998</v>
      </c>
      <c r="N2852" s="13" t="e">
        <f t="shared" si="404"/>
        <v>#N/A</v>
      </c>
      <c r="O2852">
        <f t="shared" si="405"/>
        <v>317.42471999999998</v>
      </c>
      <c r="P2852" s="12">
        <f t="shared" si="406"/>
        <v>162.1986231671292</v>
      </c>
      <c r="Q2852">
        <f t="shared" si="407"/>
        <v>0</v>
      </c>
      <c r="R2852">
        <f>$D$2*tarifas!$D$12/24</f>
        <v>1.4541666666666666</v>
      </c>
      <c r="S2852" t="e">
        <f>VLOOKUP(E2852&amp;" "&amp;F2852,tarifas!$A$13:$D$20,4,FALSE)*P2852</f>
        <v>#N/A</v>
      </c>
      <c r="T2852">
        <f>IF(F2852="COD1",tarifas!$D$11*(SUMIFS($P$11:$P$8770,$F$11:$F$8770,"=COD1",$B$11:$B$8770,"="&amp;B2852)/COUNTIFS($F$11:$F$8770,"=COD1",$B$11:$B$8770,"="&amp;B2852))/COUNTIFS($A$11:$A$8770,"="&amp;A2852,$F$11:$F$8770,"=COD1"),0)</f>
        <v>0</v>
      </c>
      <c r="U2852" t="e">
        <f>(VLOOKUP(F2852,tarifas!$C$7:$D$10,2,FALSE)+tarifas!$D$21)*datos!P2852</f>
        <v>#N/A</v>
      </c>
      <c r="V2852" t="e">
        <f t="shared" si="408"/>
        <v>#N/A</v>
      </c>
      <c r="W2852">
        <f t="shared" si="409"/>
        <v>0</v>
      </c>
    </row>
    <row r="2853" spans="1:23" x14ac:dyDescent="0.25">
      <c r="A2853">
        <f t="shared" si="402"/>
        <v>118</v>
      </c>
      <c r="B2853">
        <f t="shared" si="403"/>
        <v>4</v>
      </c>
      <c r="C2853" s="1">
        <f t="shared" si="410"/>
        <v>41758.416666659774</v>
      </c>
      <c r="D2853" s="7">
        <v>404.90909090909093</v>
      </c>
      <c r="E2853" s="7"/>
      <c r="G2853">
        <v>41.5</v>
      </c>
      <c r="H2853" s="12">
        <v>532.94812157154138</v>
      </c>
      <c r="I2853" s="13">
        <f>$D$2*tarifas!$D$12/24</f>
        <v>1.4541666666666666</v>
      </c>
      <c r="J2853" s="13" t="e">
        <f>VLOOKUP(E2853&amp;" "&amp;F2853,tarifas!$A$13:$D$20,4,FALSE)*H2853</f>
        <v>#N/A</v>
      </c>
      <c r="K2853" s="13">
        <f>IF(F2853="COD1",tarifas!$D$11*(SUMIFS($H$11:$H$8770,$F$11:$F$8770,"=COD1",$B$11:$B$8770,"="&amp;B2853)/COUNTIFS($F$11:$F$8770,"=COD1",$B$11:$B$8770,"="&amp;B2853))/COUNTIFS($A$11:$A$8770,"="&amp;A2853,$F$11:$F$8770,"=COD1"),0)</f>
        <v>0</v>
      </c>
      <c r="L2853" s="13" t="e">
        <f>(VLOOKUP(F2853,tarifas!$C$7:$D$10,2,FALSE)+tarifas!$D$21)*datos!H2853</f>
        <v>#N/A</v>
      </c>
      <c r="M2853">
        <v>326.8612</v>
      </c>
      <c r="N2853" s="13" t="e">
        <f t="shared" si="404"/>
        <v>#N/A</v>
      </c>
      <c r="O2853">
        <f t="shared" si="405"/>
        <v>326.8612</v>
      </c>
      <c r="P2853" s="12">
        <f t="shared" si="406"/>
        <v>206.08692157154138</v>
      </c>
      <c r="Q2853">
        <f t="shared" si="407"/>
        <v>0</v>
      </c>
      <c r="R2853">
        <f>$D$2*tarifas!$D$12/24</f>
        <v>1.4541666666666666</v>
      </c>
      <c r="S2853" t="e">
        <f>VLOOKUP(E2853&amp;" "&amp;F2853,tarifas!$A$13:$D$20,4,FALSE)*P2853</f>
        <v>#N/A</v>
      </c>
      <c r="T2853">
        <f>IF(F2853="COD1",tarifas!$D$11*(SUMIFS($P$11:$P$8770,$F$11:$F$8770,"=COD1",$B$11:$B$8770,"="&amp;B2853)/COUNTIFS($F$11:$F$8770,"=COD1",$B$11:$B$8770,"="&amp;B2853))/COUNTIFS($A$11:$A$8770,"="&amp;A2853,$F$11:$F$8770,"=COD1"),0)</f>
        <v>0</v>
      </c>
      <c r="U2853" t="e">
        <f>(VLOOKUP(F2853,tarifas!$C$7:$D$10,2,FALSE)+tarifas!$D$21)*datos!P2853</f>
        <v>#N/A</v>
      </c>
      <c r="V2853" t="e">
        <f t="shared" si="408"/>
        <v>#N/A</v>
      </c>
      <c r="W2853">
        <f t="shared" si="409"/>
        <v>0</v>
      </c>
    </row>
    <row r="2854" spans="1:23" x14ac:dyDescent="0.25">
      <c r="A2854">
        <f t="shared" si="402"/>
        <v>118</v>
      </c>
      <c r="B2854">
        <f t="shared" si="403"/>
        <v>4</v>
      </c>
      <c r="C2854" s="1">
        <f t="shared" si="410"/>
        <v>41758.458333326438</v>
      </c>
      <c r="D2854" s="7">
        <v>610.71212121212125</v>
      </c>
      <c r="E2854" s="7"/>
      <c r="G2854">
        <v>41.5</v>
      </c>
      <c r="H2854" s="12">
        <v>400.11084611085511</v>
      </c>
      <c r="I2854" s="13">
        <f>$D$2*tarifas!$D$12/24</f>
        <v>1.4541666666666666</v>
      </c>
      <c r="J2854" s="13" t="e">
        <f>VLOOKUP(E2854&amp;" "&amp;F2854,tarifas!$A$13:$D$20,4,FALSE)*H2854</f>
        <v>#N/A</v>
      </c>
      <c r="K2854" s="13">
        <f>IF(F2854="COD1",tarifas!$D$11*(SUMIFS($H$11:$H$8770,$F$11:$F$8770,"=COD1",$B$11:$B$8770,"="&amp;B2854)/COUNTIFS($F$11:$F$8770,"=COD1",$B$11:$B$8770,"="&amp;B2854))/COUNTIFS($A$11:$A$8770,"="&amp;A2854,$F$11:$F$8770,"=COD1"),0)</f>
        <v>0</v>
      </c>
      <c r="L2854" s="13" t="e">
        <f>(VLOOKUP(F2854,tarifas!$C$7:$D$10,2,FALSE)+tarifas!$D$21)*datos!H2854</f>
        <v>#N/A</v>
      </c>
      <c r="M2854">
        <v>240.99357000000001</v>
      </c>
      <c r="N2854" s="13" t="e">
        <f t="shared" si="404"/>
        <v>#N/A</v>
      </c>
      <c r="O2854">
        <f t="shared" si="405"/>
        <v>240.99357000000001</v>
      </c>
      <c r="P2854" s="12">
        <f t="shared" si="406"/>
        <v>159.1172761108551</v>
      </c>
      <c r="Q2854">
        <f t="shared" si="407"/>
        <v>0</v>
      </c>
      <c r="R2854">
        <f>$D$2*tarifas!$D$12/24</f>
        <v>1.4541666666666666</v>
      </c>
      <c r="S2854" t="e">
        <f>VLOOKUP(E2854&amp;" "&amp;F2854,tarifas!$A$13:$D$20,4,FALSE)*P2854</f>
        <v>#N/A</v>
      </c>
      <c r="T2854">
        <f>IF(F2854="COD1",tarifas!$D$11*(SUMIFS($P$11:$P$8770,$F$11:$F$8770,"=COD1",$B$11:$B$8770,"="&amp;B2854)/COUNTIFS($F$11:$F$8770,"=COD1",$B$11:$B$8770,"="&amp;B2854))/COUNTIFS($A$11:$A$8770,"="&amp;A2854,$F$11:$F$8770,"=COD1"),0)</f>
        <v>0</v>
      </c>
      <c r="U2854" t="e">
        <f>(VLOOKUP(F2854,tarifas!$C$7:$D$10,2,FALSE)+tarifas!$D$21)*datos!P2854</f>
        <v>#N/A</v>
      </c>
      <c r="V2854" t="e">
        <f t="shared" si="408"/>
        <v>#N/A</v>
      </c>
      <c r="W2854">
        <f t="shared" si="409"/>
        <v>0</v>
      </c>
    </row>
    <row r="2855" spans="1:23" x14ac:dyDescent="0.25">
      <c r="A2855">
        <f t="shared" si="402"/>
        <v>118</v>
      </c>
      <c r="B2855">
        <f t="shared" si="403"/>
        <v>4</v>
      </c>
      <c r="C2855" s="1">
        <f t="shared" si="410"/>
        <v>41758.499999993102</v>
      </c>
      <c r="D2855" s="7">
        <v>830.93939393939399</v>
      </c>
      <c r="E2855" s="7"/>
      <c r="G2855">
        <v>41</v>
      </c>
      <c r="H2855" s="12">
        <v>386.16541222389174</v>
      </c>
      <c r="I2855" s="13">
        <f>$D$2*tarifas!$D$12/24</f>
        <v>1.4541666666666666</v>
      </c>
      <c r="J2855" s="13" t="e">
        <f>VLOOKUP(E2855&amp;" "&amp;F2855,tarifas!$A$13:$D$20,4,FALSE)*H2855</f>
        <v>#N/A</v>
      </c>
      <c r="K2855" s="13">
        <f>IF(F2855="COD1",tarifas!$D$11*(SUMIFS($H$11:$H$8770,$F$11:$F$8770,"=COD1",$B$11:$B$8770,"="&amp;B2855)/COUNTIFS($F$11:$F$8770,"=COD1",$B$11:$B$8770,"="&amp;B2855))/COUNTIFS($A$11:$A$8770,"="&amp;A2855,$F$11:$F$8770,"=COD1"),0)</f>
        <v>0</v>
      </c>
      <c r="L2855" s="13" t="e">
        <f>(VLOOKUP(F2855,tarifas!$C$7:$D$10,2,FALSE)+tarifas!$D$21)*datos!H2855</f>
        <v>#N/A</v>
      </c>
      <c r="M2855">
        <v>371.87374999999997</v>
      </c>
      <c r="N2855" s="13" t="e">
        <f t="shared" si="404"/>
        <v>#N/A</v>
      </c>
      <c r="O2855">
        <f t="shared" si="405"/>
        <v>371.87374999999997</v>
      </c>
      <c r="P2855" s="12">
        <f t="shared" si="406"/>
        <v>14.291662223891763</v>
      </c>
      <c r="Q2855">
        <f t="shared" si="407"/>
        <v>0</v>
      </c>
      <c r="R2855">
        <f>$D$2*tarifas!$D$12/24</f>
        <v>1.4541666666666666</v>
      </c>
      <c r="S2855" t="e">
        <f>VLOOKUP(E2855&amp;" "&amp;F2855,tarifas!$A$13:$D$20,4,FALSE)*P2855</f>
        <v>#N/A</v>
      </c>
      <c r="T2855">
        <f>IF(F2855="COD1",tarifas!$D$11*(SUMIFS($P$11:$P$8770,$F$11:$F$8770,"=COD1",$B$11:$B$8770,"="&amp;B2855)/COUNTIFS($F$11:$F$8770,"=COD1",$B$11:$B$8770,"="&amp;B2855))/COUNTIFS($A$11:$A$8770,"="&amp;A2855,$F$11:$F$8770,"=COD1"),0)</f>
        <v>0</v>
      </c>
      <c r="U2855" t="e">
        <f>(VLOOKUP(F2855,tarifas!$C$7:$D$10,2,FALSE)+tarifas!$D$21)*datos!P2855</f>
        <v>#N/A</v>
      </c>
      <c r="V2855" t="e">
        <f t="shared" si="408"/>
        <v>#N/A</v>
      </c>
      <c r="W2855">
        <f t="shared" si="409"/>
        <v>0</v>
      </c>
    </row>
    <row r="2856" spans="1:23" x14ac:dyDescent="0.25">
      <c r="A2856">
        <f t="shared" si="402"/>
        <v>118</v>
      </c>
      <c r="B2856">
        <f t="shared" si="403"/>
        <v>4</v>
      </c>
      <c r="C2856" s="1">
        <f t="shared" si="410"/>
        <v>41758.541666659767</v>
      </c>
      <c r="D2856" s="7">
        <v>847.16666666666674</v>
      </c>
      <c r="E2856" s="7"/>
      <c r="G2856">
        <v>37.5</v>
      </c>
      <c r="H2856" s="12">
        <v>528.16536797811989</v>
      </c>
      <c r="I2856" s="13">
        <f>$D$2*tarifas!$D$12/24</f>
        <v>1.4541666666666666</v>
      </c>
      <c r="J2856" s="13" t="e">
        <f>VLOOKUP(E2856&amp;" "&amp;F2856,tarifas!$A$13:$D$20,4,FALSE)*H2856</f>
        <v>#N/A</v>
      </c>
      <c r="K2856" s="13">
        <f>IF(F2856="COD1",tarifas!$D$11*(SUMIFS($H$11:$H$8770,$F$11:$F$8770,"=COD1",$B$11:$B$8770,"="&amp;B2856)/COUNTIFS($F$11:$F$8770,"=COD1",$B$11:$B$8770,"="&amp;B2856))/COUNTIFS($A$11:$A$8770,"="&amp;A2856,$F$11:$F$8770,"=COD1"),0)</f>
        <v>0</v>
      </c>
      <c r="L2856" s="13" t="e">
        <f>(VLOOKUP(F2856,tarifas!$C$7:$D$10,2,FALSE)+tarifas!$D$21)*datos!H2856</f>
        <v>#N/A</v>
      </c>
      <c r="M2856">
        <v>249.86097000000001</v>
      </c>
      <c r="N2856" s="13" t="e">
        <f t="shared" si="404"/>
        <v>#N/A</v>
      </c>
      <c r="O2856">
        <f t="shared" si="405"/>
        <v>249.86097000000001</v>
      </c>
      <c r="P2856" s="12">
        <f t="shared" si="406"/>
        <v>278.30439797811988</v>
      </c>
      <c r="Q2856">
        <f t="shared" si="407"/>
        <v>0</v>
      </c>
      <c r="R2856">
        <f>$D$2*tarifas!$D$12/24</f>
        <v>1.4541666666666666</v>
      </c>
      <c r="S2856" t="e">
        <f>VLOOKUP(E2856&amp;" "&amp;F2856,tarifas!$A$13:$D$20,4,FALSE)*P2856</f>
        <v>#N/A</v>
      </c>
      <c r="T2856">
        <f>IF(F2856="COD1",tarifas!$D$11*(SUMIFS($P$11:$P$8770,$F$11:$F$8770,"=COD1",$B$11:$B$8770,"="&amp;B2856)/COUNTIFS($F$11:$F$8770,"=COD1",$B$11:$B$8770,"="&amp;B2856))/COUNTIFS($A$11:$A$8770,"="&amp;A2856,$F$11:$F$8770,"=COD1"),0)</f>
        <v>0</v>
      </c>
      <c r="U2856" t="e">
        <f>(VLOOKUP(F2856,tarifas!$C$7:$D$10,2,FALSE)+tarifas!$D$21)*datos!P2856</f>
        <v>#N/A</v>
      </c>
      <c r="V2856" t="e">
        <f t="shared" si="408"/>
        <v>#N/A</v>
      </c>
      <c r="W2856">
        <f t="shared" si="409"/>
        <v>0</v>
      </c>
    </row>
    <row r="2857" spans="1:23" x14ac:dyDescent="0.25">
      <c r="A2857">
        <f t="shared" si="402"/>
        <v>118</v>
      </c>
      <c r="B2857">
        <f t="shared" si="403"/>
        <v>4</v>
      </c>
      <c r="C2857" s="1">
        <f t="shared" si="410"/>
        <v>41758.583333326431</v>
      </c>
      <c r="D2857" s="7">
        <v>842.01515151515162</v>
      </c>
      <c r="E2857" s="7"/>
      <c r="G2857">
        <v>35</v>
      </c>
      <c r="H2857" s="12">
        <v>593.030304435983</v>
      </c>
      <c r="I2857" s="13">
        <f>$D$2*tarifas!$D$12/24</f>
        <v>1.4541666666666666</v>
      </c>
      <c r="J2857" s="13" t="e">
        <f>VLOOKUP(E2857&amp;" "&amp;F2857,tarifas!$A$13:$D$20,4,FALSE)*H2857</f>
        <v>#N/A</v>
      </c>
      <c r="K2857" s="13">
        <f>IF(F2857="COD1",tarifas!$D$11*(SUMIFS($H$11:$H$8770,$F$11:$F$8770,"=COD1",$B$11:$B$8770,"="&amp;B2857)/COUNTIFS($F$11:$F$8770,"=COD1",$B$11:$B$8770,"="&amp;B2857))/COUNTIFS($A$11:$A$8770,"="&amp;A2857,$F$11:$F$8770,"=COD1"),0)</f>
        <v>0</v>
      </c>
      <c r="L2857" s="13" t="e">
        <f>(VLOOKUP(F2857,tarifas!$C$7:$D$10,2,FALSE)+tarifas!$D$21)*datos!H2857</f>
        <v>#N/A</v>
      </c>
      <c r="M2857">
        <v>149.24653000000001</v>
      </c>
      <c r="N2857" s="13" t="e">
        <f t="shared" si="404"/>
        <v>#N/A</v>
      </c>
      <c r="O2857">
        <f t="shared" si="405"/>
        <v>149.24653000000001</v>
      </c>
      <c r="P2857" s="12">
        <f t="shared" si="406"/>
        <v>443.78377443598299</v>
      </c>
      <c r="Q2857">
        <f t="shared" si="407"/>
        <v>0</v>
      </c>
      <c r="R2857">
        <f>$D$2*tarifas!$D$12/24</f>
        <v>1.4541666666666666</v>
      </c>
      <c r="S2857" t="e">
        <f>VLOOKUP(E2857&amp;" "&amp;F2857,tarifas!$A$13:$D$20,4,FALSE)*P2857</f>
        <v>#N/A</v>
      </c>
      <c r="T2857">
        <f>IF(F2857="COD1",tarifas!$D$11*(SUMIFS($P$11:$P$8770,$F$11:$F$8770,"=COD1",$B$11:$B$8770,"="&amp;B2857)/COUNTIFS($F$11:$F$8770,"=COD1",$B$11:$B$8770,"="&amp;B2857))/COUNTIFS($A$11:$A$8770,"="&amp;A2857,$F$11:$F$8770,"=COD1"),0)</f>
        <v>0</v>
      </c>
      <c r="U2857" t="e">
        <f>(VLOOKUP(F2857,tarifas!$C$7:$D$10,2,FALSE)+tarifas!$D$21)*datos!P2857</f>
        <v>#N/A</v>
      </c>
      <c r="V2857" t="e">
        <f t="shared" si="408"/>
        <v>#N/A</v>
      </c>
      <c r="W2857">
        <f t="shared" si="409"/>
        <v>0</v>
      </c>
    </row>
    <row r="2858" spans="1:23" x14ac:dyDescent="0.25">
      <c r="A2858">
        <f t="shared" si="402"/>
        <v>118</v>
      </c>
      <c r="B2858">
        <f t="shared" si="403"/>
        <v>4</v>
      </c>
      <c r="C2858" s="1">
        <f t="shared" si="410"/>
        <v>41758.624999993095</v>
      </c>
      <c r="D2858" s="7">
        <v>754.9545454545455</v>
      </c>
      <c r="E2858" s="7"/>
      <c r="G2858">
        <v>30.4</v>
      </c>
      <c r="H2858" s="12">
        <v>601.16580364031392</v>
      </c>
      <c r="I2858" s="13">
        <f>$D$2*tarifas!$D$12/24</f>
        <v>1.4541666666666666</v>
      </c>
      <c r="J2858" s="13" t="e">
        <f>VLOOKUP(E2858&amp;" "&amp;F2858,tarifas!$A$13:$D$20,4,FALSE)*H2858</f>
        <v>#N/A</v>
      </c>
      <c r="K2858" s="13">
        <f>IF(F2858="COD1",tarifas!$D$11*(SUMIFS($H$11:$H$8770,$F$11:$F$8770,"=COD1",$B$11:$B$8770,"="&amp;B2858)/COUNTIFS($F$11:$F$8770,"=COD1",$B$11:$B$8770,"="&amp;B2858))/COUNTIFS($A$11:$A$8770,"="&amp;A2858,$F$11:$F$8770,"=COD1"),0)</f>
        <v>0</v>
      </c>
      <c r="L2858" s="13" t="e">
        <f>(VLOOKUP(F2858,tarifas!$C$7:$D$10,2,FALSE)+tarifas!$D$21)*datos!H2858</f>
        <v>#N/A</v>
      </c>
      <c r="M2858">
        <v>168.45794000000001</v>
      </c>
      <c r="N2858" s="13" t="e">
        <f t="shared" si="404"/>
        <v>#N/A</v>
      </c>
      <c r="O2858">
        <f t="shared" si="405"/>
        <v>168.45794000000001</v>
      </c>
      <c r="P2858" s="12">
        <f t="shared" si="406"/>
        <v>432.70786364031392</v>
      </c>
      <c r="Q2858">
        <f t="shared" si="407"/>
        <v>0</v>
      </c>
      <c r="R2858">
        <f>$D$2*tarifas!$D$12/24</f>
        <v>1.4541666666666666</v>
      </c>
      <c r="S2858" t="e">
        <f>VLOOKUP(E2858&amp;" "&amp;F2858,tarifas!$A$13:$D$20,4,FALSE)*P2858</f>
        <v>#N/A</v>
      </c>
      <c r="T2858">
        <f>IF(F2858="COD1",tarifas!$D$11*(SUMIFS($P$11:$P$8770,$F$11:$F$8770,"=COD1",$B$11:$B$8770,"="&amp;B2858)/COUNTIFS($F$11:$F$8770,"=COD1",$B$11:$B$8770,"="&amp;B2858))/COUNTIFS($A$11:$A$8770,"="&amp;A2858,$F$11:$F$8770,"=COD1"),0)</f>
        <v>0</v>
      </c>
      <c r="U2858" t="e">
        <f>(VLOOKUP(F2858,tarifas!$C$7:$D$10,2,FALSE)+tarifas!$D$21)*datos!P2858</f>
        <v>#N/A</v>
      </c>
      <c r="V2858" t="e">
        <f t="shared" si="408"/>
        <v>#N/A</v>
      </c>
      <c r="W2858">
        <f t="shared" si="409"/>
        <v>0</v>
      </c>
    </row>
    <row r="2859" spans="1:23" x14ac:dyDescent="0.25">
      <c r="A2859">
        <f t="shared" si="402"/>
        <v>118</v>
      </c>
      <c r="B2859">
        <f t="shared" si="403"/>
        <v>4</v>
      </c>
      <c r="C2859" s="1">
        <f t="shared" si="410"/>
        <v>41758.666666659759</v>
      </c>
      <c r="D2859" s="7">
        <v>546.06060606060601</v>
      </c>
      <c r="E2859" s="7"/>
      <c r="G2859">
        <v>30.01</v>
      </c>
      <c r="H2859" s="12">
        <v>481.07506007878527</v>
      </c>
      <c r="I2859" s="13">
        <f>$D$2*tarifas!$D$12/24</f>
        <v>1.4541666666666666</v>
      </c>
      <c r="J2859" s="13" t="e">
        <f>VLOOKUP(E2859&amp;" "&amp;F2859,tarifas!$A$13:$D$20,4,FALSE)*H2859</f>
        <v>#N/A</v>
      </c>
      <c r="K2859" s="13">
        <f>IF(F2859="COD1",tarifas!$D$11*(SUMIFS($H$11:$H$8770,$F$11:$F$8770,"=COD1",$B$11:$B$8770,"="&amp;B2859)/COUNTIFS($F$11:$F$8770,"=COD1",$B$11:$B$8770,"="&amp;B2859))/COUNTIFS($A$11:$A$8770,"="&amp;A2859,$F$11:$F$8770,"=COD1"),0)</f>
        <v>0</v>
      </c>
      <c r="L2859" s="13" t="e">
        <f>(VLOOKUP(F2859,tarifas!$C$7:$D$10,2,FALSE)+tarifas!$D$21)*datos!H2859</f>
        <v>#N/A</v>
      </c>
      <c r="M2859">
        <v>64.356390000000005</v>
      </c>
      <c r="N2859" s="13" t="e">
        <f t="shared" si="404"/>
        <v>#N/A</v>
      </c>
      <c r="O2859">
        <f t="shared" si="405"/>
        <v>64.356390000000005</v>
      </c>
      <c r="P2859" s="12">
        <f t="shared" si="406"/>
        <v>416.71867007878529</v>
      </c>
      <c r="Q2859">
        <f t="shared" si="407"/>
        <v>0</v>
      </c>
      <c r="R2859">
        <f>$D$2*tarifas!$D$12/24</f>
        <v>1.4541666666666666</v>
      </c>
      <c r="S2859" t="e">
        <f>VLOOKUP(E2859&amp;" "&amp;F2859,tarifas!$A$13:$D$20,4,FALSE)*P2859</f>
        <v>#N/A</v>
      </c>
      <c r="T2859">
        <f>IF(F2859="COD1",tarifas!$D$11*(SUMIFS($P$11:$P$8770,$F$11:$F$8770,"=COD1",$B$11:$B$8770,"="&amp;B2859)/COUNTIFS($F$11:$F$8770,"=COD1",$B$11:$B$8770,"="&amp;B2859))/COUNTIFS($A$11:$A$8770,"="&amp;A2859,$F$11:$F$8770,"=COD1"),0)</f>
        <v>0</v>
      </c>
      <c r="U2859" t="e">
        <f>(VLOOKUP(F2859,tarifas!$C$7:$D$10,2,FALSE)+tarifas!$D$21)*datos!P2859</f>
        <v>#N/A</v>
      </c>
      <c r="V2859" t="e">
        <f t="shared" si="408"/>
        <v>#N/A</v>
      </c>
      <c r="W2859">
        <f t="shared" si="409"/>
        <v>0</v>
      </c>
    </row>
    <row r="2860" spans="1:23" x14ac:dyDescent="0.25">
      <c r="A2860">
        <f t="shared" si="402"/>
        <v>118</v>
      </c>
      <c r="B2860">
        <f t="shared" si="403"/>
        <v>4</v>
      </c>
      <c r="C2860" s="1">
        <f t="shared" si="410"/>
        <v>41758.708333326424</v>
      </c>
      <c r="D2860" s="7">
        <v>413.15151515151524</v>
      </c>
      <c r="E2860" s="7"/>
      <c r="G2860">
        <v>30</v>
      </c>
      <c r="H2860" s="12">
        <v>372.26794785622781</v>
      </c>
      <c r="I2860" s="13">
        <f>$D$2*tarifas!$D$12/24</f>
        <v>1.4541666666666666</v>
      </c>
      <c r="J2860" s="13" t="e">
        <f>VLOOKUP(E2860&amp;" "&amp;F2860,tarifas!$A$13:$D$20,4,FALSE)*H2860</f>
        <v>#N/A</v>
      </c>
      <c r="K2860" s="13">
        <f>IF(F2860="COD1",tarifas!$D$11*(SUMIFS($H$11:$H$8770,$F$11:$F$8770,"=COD1",$B$11:$B$8770,"="&amp;B2860)/COUNTIFS($F$11:$F$8770,"=COD1",$B$11:$B$8770,"="&amp;B2860))/COUNTIFS($A$11:$A$8770,"="&amp;A2860,$F$11:$F$8770,"=COD1"),0)</f>
        <v>0</v>
      </c>
      <c r="L2860" s="13" t="e">
        <f>(VLOOKUP(F2860,tarifas!$C$7:$D$10,2,FALSE)+tarifas!$D$21)*datos!H2860</f>
        <v>#N/A</v>
      </c>
      <c r="M2860">
        <v>31.011520000000001</v>
      </c>
      <c r="N2860" s="13" t="e">
        <f t="shared" si="404"/>
        <v>#N/A</v>
      </c>
      <c r="O2860">
        <f t="shared" si="405"/>
        <v>31.011520000000001</v>
      </c>
      <c r="P2860" s="12">
        <f t="shared" si="406"/>
        <v>341.25642785622779</v>
      </c>
      <c r="Q2860">
        <f t="shared" si="407"/>
        <v>0</v>
      </c>
      <c r="R2860">
        <f>$D$2*tarifas!$D$12/24</f>
        <v>1.4541666666666666</v>
      </c>
      <c r="S2860" t="e">
        <f>VLOOKUP(E2860&amp;" "&amp;F2860,tarifas!$A$13:$D$20,4,FALSE)*P2860</f>
        <v>#N/A</v>
      </c>
      <c r="T2860">
        <f>IF(F2860="COD1",tarifas!$D$11*(SUMIFS($P$11:$P$8770,$F$11:$F$8770,"=COD1",$B$11:$B$8770,"="&amp;B2860)/COUNTIFS($F$11:$F$8770,"=COD1",$B$11:$B$8770,"="&amp;B2860))/COUNTIFS($A$11:$A$8770,"="&amp;A2860,$F$11:$F$8770,"=COD1"),0)</f>
        <v>0</v>
      </c>
      <c r="U2860" t="e">
        <f>(VLOOKUP(F2860,tarifas!$C$7:$D$10,2,FALSE)+tarifas!$D$21)*datos!P2860</f>
        <v>#N/A</v>
      </c>
      <c r="V2860" t="e">
        <f t="shared" si="408"/>
        <v>#N/A</v>
      </c>
      <c r="W2860">
        <f t="shared" si="409"/>
        <v>0</v>
      </c>
    </row>
    <row r="2861" spans="1:23" x14ac:dyDescent="0.25">
      <c r="A2861">
        <f t="shared" si="402"/>
        <v>118</v>
      </c>
      <c r="B2861">
        <f t="shared" si="403"/>
        <v>4</v>
      </c>
      <c r="C2861" s="1">
        <f t="shared" si="410"/>
        <v>41758.749999993088</v>
      </c>
      <c r="D2861" s="7">
        <v>232.8484848484849</v>
      </c>
      <c r="E2861" s="7"/>
      <c r="G2861">
        <v>30.66</v>
      </c>
      <c r="H2861" s="12">
        <v>273.04812667764645</v>
      </c>
      <c r="I2861" s="13">
        <f>$D$2*tarifas!$D$12/24</f>
        <v>1.4541666666666666</v>
      </c>
      <c r="J2861" s="13" t="e">
        <f>VLOOKUP(E2861&amp;" "&amp;F2861,tarifas!$A$13:$D$20,4,FALSE)*H2861</f>
        <v>#N/A</v>
      </c>
      <c r="K2861" s="13">
        <f>IF(F2861="COD1",tarifas!$D$11*(SUMIFS($H$11:$H$8770,$F$11:$F$8770,"=COD1",$B$11:$B$8770,"="&amp;B2861)/COUNTIFS($F$11:$F$8770,"=COD1",$B$11:$B$8770,"="&amp;B2861))/COUNTIFS($A$11:$A$8770,"="&amp;A2861,$F$11:$F$8770,"=COD1"),0)</f>
        <v>0</v>
      </c>
      <c r="L2861" s="13" t="e">
        <f>(VLOOKUP(F2861,tarifas!$C$7:$D$10,2,FALSE)+tarifas!$D$21)*datos!H2861</f>
        <v>#N/A</v>
      </c>
      <c r="M2861">
        <v>2.5394800000000002</v>
      </c>
      <c r="N2861" s="13" t="e">
        <f t="shared" si="404"/>
        <v>#N/A</v>
      </c>
      <c r="O2861">
        <f t="shared" si="405"/>
        <v>2.5394800000000002</v>
      </c>
      <c r="P2861" s="12">
        <f t="shared" si="406"/>
        <v>270.50864667764642</v>
      </c>
      <c r="Q2861">
        <f t="shared" si="407"/>
        <v>0</v>
      </c>
      <c r="R2861">
        <f>$D$2*tarifas!$D$12/24</f>
        <v>1.4541666666666666</v>
      </c>
      <c r="S2861" t="e">
        <f>VLOOKUP(E2861&amp;" "&amp;F2861,tarifas!$A$13:$D$20,4,FALSE)*P2861</f>
        <v>#N/A</v>
      </c>
      <c r="T2861">
        <f>IF(F2861="COD1",tarifas!$D$11*(SUMIFS($P$11:$P$8770,$F$11:$F$8770,"=COD1",$B$11:$B$8770,"="&amp;B2861)/COUNTIFS($F$11:$F$8770,"=COD1",$B$11:$B$8770,"="&amp;B2861))/COUNTIFS($A$11:$A$8770,"="&amp;A2861,$F$11:$F$8770,"=COD1"),0)</f>
        <v>0</v>
      </c>
      <c r="U2861" t="e">
        <f>(VLOOKUP(F2861,tarifas!$C$7:$D$10,2,FALSE)+tarifas!$D$21)*datos!P2861</f>
        <v>#N/A</v>
      </c>
      <c r="V2861" t="e">
        <f t="shared" si="408"/>
        <v>#N/A</v>
      </c>
      <c r="W2861">
        <f t="shared" si="409"/>
        <v>0</v>
      </c>
    </row>
    <row r="2862" spans="1:23" x14ac:dyDescent="0.25">
      <c r="A2862">
        <f t="shared" si="402"/>
        <v>118</v>
      </c>
      <c r="B2862">
        <f t="shared" si="403"/>
        <v>4</v>
      </c>
      <c r="C2862" s="1">
        <f t="shared" si="410"/>
        <v>41758.791666659752</v>
      </c>
      <c r="D2862" s="7">
        <v>44.560606060606055</v>
      </c>
      <c r="E2862" s="7"/>
      <c r="G2862">
        <v>36</v>
      </c>
      <c r="H2862" s="12">
        <v>221.0883873618009</v>
      </c>
      <c r="I2862" s="13">
        <f>$D$2*tarifas!$D$12/24</f>
        <v>1.4541666666666666</v>
      </c>
      <c r="J2862" s="13" t="e">
        <f>VLOOKUP(E2862&amp;" "&amp;F2862,tarifas!$A$13:$D$20,4,FALSE)*H2862</f>
        <v>#N/A</v>
      </c>
      <c r="K2862" s="13">
        <f>IF(F2862="COD1",tarifas!$D$11*(SUMIFS($H$11:$H$8770,$F$11:$F$8770,"=COD1",$B$11:$B$8770,"="&amp;B2862)/COUNTIFS($F$11:$F$8770,"=COD1",$B$11:$B$8770,"="&amp;B2862))/COUNTIFS($A$11:$A$8770,"="&amp;A2862,$F$11:$F$8770,"=COD1"),0)</f>
        <v>0</v>
      </c>
      <c r="L2862" s="13" t="e">
        <f>(VLOOKUP(F2862,tarifas!$C$7:$D$10,2,FALSE)+tarifas!$D$21)*datos!H2862</f>
        <v>#N/A</v>
      </c>
      <c r="M2862">
        <v>0</v>
      </c>
      <c r="N2862" s="13" t="e">
        <f t="shared" si="404"/>
        <v>#N/A</v>
      </c>
      <c r="O2862">
        <f t="shared" si="405"/>
        <v>0</v>
      </c>
      <c r="P2862" s="12">
        <f t="shared" si="406"/>
        <v>221.0883873618009</v>
      </c>
      <c r="Q2862">
        <f t="shared" si="407"/>
        <v>0</v>
      </c>
      <c r="R2862">
        <f>$D$2*tarifas!$D$12/24</f>
        <v>1.4541666666666666</v>
      </c>
      <c r="S2862" t="e">
        <f>VLOOKUP(E2862&amp;" "&amp;F2862,tarifas!$A$13:$D$20,4,FALSE)*P2862</f>
        <v>#N/A</v>
      </c>
      <c r="T2862">
        <f>IF(F2862="COD1",tarifas!$D$11*(SUMIFS($P$11:$P$8770,$F$11:$F$8770,"=COD1",$B$11:$B$8770,"="&amp;B2862)/COUNTIFS($F$11:$F$8770,"=COD1",$B$11:$B$8770,"="&amp;B2862))/COUNTIFS($A$11:$A$8770,"="&amp;A2862,$F$11:$F$8770,"=COD1"),0)</f>
        <v>0</v>
      </c>
      <c r="U2862" t="e">
        <f>(VLOOKUP(F2862,tarifas!$C$7:$D$10,2,FALSE)+tarifas!$D$21)*datos!P2862</f>
        <v>#N/A</v>
      </c>
      <c r="V2862" t="e">
        <f t="shared" si="408"/>
        <v>#N/A</v>
      </c>
      <c r="W2862">
        <f t="shared" si="409"/>
        <v>0</v>
      </c>
    </row>
    <row r="2863" spans="1:23" x14ac:dyDescent="0.25">
      <c r="A2863">
        <f t="shared" si="402"/>
        <v>118</v>
      </c>
      <c r="B2863">
        <f t="shared" si="403"/>
        <v>4</v>
      </c>
      <c r="C2863" s="1">
        <f t="shared" si="410"/>
        <v>41758.833333326416</v>
      </c>
      <c r="D2863" s="7">
        <v>0</v>
      </c>
      <c r="E2863" s="7"/>
      <c r="G2863">
        <v>41.26</v>
      </c>
      <c r="H2863" s="12">
        <v>204.90306177429153</v>
      </c>
      <c r="I2863" s="13">
        <f>$D$2*tarifas!$D$12/24</f>
        <v>1.4541666666666666</v>
      </c>
      <c r="J2863" s="13" t="e">
        <f>VLOOKUP(E2863&amp;" "&amp;F2863,tarifas!$A$13:$D$20,4,FALSE)*H2863</f>
        <v>#N/A</v>
      </c>
      <c r="K2863" s="13">
        <f>IF(F2863="COD1",tarifas!$D$11*(SUMIFS($H$11:$H$8770,$F$11:$F$8770,"=COD1",$B$11:$B$8770,"="&amp;B2863)/COUNTIFS($F$11:$F$8770,"=COD1",$B$11:$B$8770,"="&amp;B2863))/COUNTIFS($A$11:$A$8770,"="&amp;A2863,$F$11:$F$8770,"=COD1"),0)</f>
        <v>0</v>
      </c>
      <c r="L2863" s="13" t="e">
        <f>(VLOOKUP(F2863,tarifas!$C$7:$D$10,2,FALSE)+tarifas!$D$21)*datos!H2863</f>
        <v>#N/A</v>
      </c>
      <c r="M2863">
        <v>0</v>
      </c>
      <c r="N2863" s="13" t="e">
        <f t="shared" si="404"/>
        <v>#N/A</v>
      </c>
      <c r="O2863">
        <f t="shared" si="405"/>
        <v>0</v>
      </c>
      <c r="P2863" s="12">
        <f t="shared" si="406"/>
        <v>204.90306177429153</v>
      </c>
      <c r="Q2863">
        <f t="shared" si="407"/>
        <v>0</v>
      </c>
      <c r="R2863">
        <f>$D$2*tarifas!$D$12/24</f>
        <v>1.4541666666666666</v>
      </c>
      <c r="S2863" t="e">
        <f>VLOOKUP(E2863&amp;" "&amp;F2863,tarifas!$A$13:$D$20,4,FALSE)*P2863</f>
        <v>#N/A</v>
      </c>
      <c r="T2863">
        <f>IF(F2863="COD1",tarifas!$D$11*(SUMIFS($P$11:$P$8770,$F$11:$F$8770,"=COD1",$B$11:$B$8770,"="&amp;B2863)/COUNTIFS($F$11:$F$8770,"=COD1",$B$11:$B$8770,"="&amp;B2863))/COUNTIFS($A$11:$A$8770,"="&amp;A2863,$F$11:$F$8770,"=COD1"),0)</f>
        <v>0</v>
      </c>
      <c r="U2863" t="e">
        <f>(VLOOKUP(F2863,tarifas!$C$7:$D$10,2,FALSE)+tarifas!$D$21)*datos!P2863</f>
        <v>#N/A</v>
      </c>
      <c r="V2863" t="e">
        <f t="shared" si="408"/>
        <v>#N/A</v>
      </c>
      <c r="W2863">
        <f t="shared" si="409"/>
        <v>0</v>
      </c>
    </row>
    <row r="2864" spans="1:23" x14ac:dyDescent="0.25">
      <c r="A2864">
        <f t="shared" si="402"/>
        <v>118</v>
      </c>
      <c r="B2864">
        <f t="shared" si="403"/>
        <v>4</v>
      </c>
      <c r="C2864" s="1">
        <f t="shared" si="410"/>
        <v>41758.874999993081</v>
      </c>
      <c r="D2864" s="7">
        <v>0</v>
      </c>
      <c r="E2864" s="7"/>
      <c r="G2864">
        <v>39.5</v>
      </c>
      <c r="H2864" s="12">
        <v>210.89582752489085</v>
      </c>
      <c r="I2864" s="13">
        <f>$D$2*tarifas!$D$12/24</f>
        <v>1.4541666666666666</v>
      </c>
      <c r="J2864" s="13" t="e">
        <f>VLOOKUP(E2864&amp;" "&amp;F2864,tarifas!$A$13:$D$20,4,FALSE)*H2864</f>
        <v>#N/A</v>
      </c>
      <c r="K2864" s="13">
        <f>IF(F2864="COD1",tarifas!$D$11*(SUMIFS($H$11:$H$8770,$F$11:$F$8770,"=COD1",$B$11:$B$8770,"="&amp;B2864)/COUNTIFS($F$11:$F$8770,"=COD1",$B$11:$B$8770,"="&amp;B2864))/COUNTIFS($A$11:$A$8770,"="&amp;A2864,$F$11:$F$8770,"=COD1"),0)</f>
        <v>0</v>
      </c>
      <c r="L2864" s="13" t="e">
        <f>(VLOOKUP(F2864,tarifas!$C$7:$D$10,2,FALSE)+tarifas!$D$21)*datos!H2864</f>
        <v>#N/A</v>
      </c>
      <c r="M2864">
        <v>0</v>
      </c>
      <c r="N2864" s="13" t="e">
        <f t="shared" si="404"/>
        <v>#N/A</v>
      </c>
      <c r="O2864">
        <f t="shared" si="405"/>
        <v>0</v>
      </c>
      <c r="P2864" s="12">
        <f t="shared" si="406"/>
        <v>210.89582752489085</v>
      </c>
      <c r="Q2864">
        <f t="shared" si="407"/>
        <v>0</v>
      </c>
      <c r="R2864">
        <f>$D$2*tarifas!$D$12/24</f>
        <v>1.4541666666666666</v>
      </c>
      <c r="S2864" t="e">
        <f>VLOOKUP(E2864&amp;" "&amp;F2864,tarifas!$A$13:$D$20,4,FALSE)*P2864</f>
        <v>#N/A</v>
      </c>
      <c r="T2864">
        <f>IF(F2864="COD1",tarifas!$D$11*(SUMIFS($P$11:$P$8770,$F$11:$F$8770,"=COD1",$B$11:$B$8770,"="&amp;B2864)/COUNTIFS($F$11:$F$8770,"=COD1",$B$11:$B$8770,"="&amp;B2864))/COUNTIFS($A$11:$A$8770,"="&amp;A2864,$F$11:$F$8770,"=COD1"),0)</f>
        <v>0</v>
      </c>
      <c r="U2864" t="e">
        <f>(VLOOKUP(F2864,tarifas!$C$7:$D$10,2,FALSE)+tarifas!$D$21)*datos!P2864</f>
        <v>#N/A</v>
      </c>
      <c r="V2864" t="e">
        <f t="shared" si="408"/>
        <v>#N/A</v>
      </c>
      <c r="W2864">
        <f t="shared" si="409"/>
        <v>0</v>
      </c>
    </row>
    <row r="2865" spans="1:23" x14ac:dyDescent="0.25">
      <c r="A2865">
        <f t="shared" si="402"/>
        <v>118</v>
      </c>
      <c r="B2865">
        <f t="shared" si="403"/>
        <v>4</v>
      </c>
      <c r="C2865" s="1">
        <f t="shared" si="410"/>
        <v>41758.916666659745</v>
      </c>
      <c r="D2865" s="7">
        <v>0</v>
      </c>
      <c r="E2865" s="7"/>
      <c r="G2865">
        <v>37.5</v>
      </c>
      <c r="H2865" s="12">
        <v>208.55096984443264</v>
      </c>
      <c r="I2865" s="13">
        <f>$D$2*tarifas!$D$12/24</f>
        <v>1.4541666666666666</v>
      </c>
      <c r="J2865" s="13" t="e">
        <f>VLOOKUP(E2865&amp;" "&amp;F2865,tarifas!$A$13:$D$20,4,FALSE)*H2865</f>
        <v>#N/A</v>
      </c>
      <c r="K2865" s="13">
        <f>IF(F2865="COD1",tarifas!$D$11*(SUMIFS($H$11:$H$8770,$F$11:$F$8770,"=COD1",$B$11:$B$8770,"="&amp;B2865)/COUNTIFS($F$11:$F$8770,"=COD1",$B$11:$B$8770,"="&amp;B2865))/COUNTIFS($A$11:$A$8770,"="&amp;A2865,$F$11:$F$8770,"=COD1"),0)</f>
        <v>0</v>
      </c>
      <c r="L2865" s="13" t="e">
        <f>(VLOOKUP(F2865,tarifas!$C$7:$D$10,2,FALSE)+tarifas!$D$21)*datos!H2865</f>
        <v>#N/A</v>
      </c>
      <c r="M2865">
        <v>0</v>
      </c>
      <c r="N2865" s="13" t="e">
        <f t="shared" si="404"/>
        <v>#N/A</v>
      </c>
      <c r="O2865">
        <f t="shared" si="405"/>
        <v>0</v>
      </c>
      <c r="P2865" s="12">
        <f t="shared" si="406"/>
        <v>208.55096984443264</v>
      </c>
      <c r="Q2865">
        <f t="shared" si="407"/>
        <v>0</v>
      </c>
      <c r="R2865">
        <f>$D$2*tarifas!$D$12/24</f>
        <v>1.4541666666666666</v>
      </c>
      <c r="S2865" t="e">
        <f>VLOOKUP(E2865&amp;" "&amp;F2865,tarifas!$A$13:$D$20,4,FALSE)*P2865</f>
        <v>#N/A</v>
      </c>
      <c r="T2865">
        <f>IF(F2865="COD1",tarifas!$D$11*(SUMIFS($P$11:$P$8770,$F$11:$F$8770,"=COD1",$B$11:$B$8770,"="&amp;B2865)/COUNTIFS($F$11:$F$8770,"=COD1",$B$11:$B$8770,"="&amp;B2865))/COUNTIFS($A$11:$A$8770,"="&amp;A2865,$F$11:$F$8770,"=COD1"),0)</f>
        <v>0</v>
      </c>
      <c r="U2865" t="e">
        <f>(VLOOKUP(F2865,tarifas!$C$7:$D$10,2,FALSE)+tarifas!$D$21)*datos!P2865</f>
        <v>#N/A</v>
      </c>
      <c r="V2865" t="e">
        <f t="shared" si="408"/>
        <v>#N/A</v>
      </c>
      <c r="W2865">
        <f t="shared" si="409"/>
        <v>0</v>
      </c>
    </row>
    <row r="2866" spans="1:23" x14ac:dyDescent="0.25">
      <c r="A2866">
        <f t="shared" si="402"/>
        <v>118</v>
      </c>
      <c r="B2866">
        <f t="shared" si="403"/>
        <v>4</v>
      </c>
      <c r="C2866" s="1">
        <f t="shared" si="410"/>
        <v>41758.958333326409</v>
      </c>
      <c r="D2866" s="7">
        <v>0</v>
      </c>
      <c r="E2866" s="7"/>
      <c r="G2866">
        <v>33.4</v>
      </c>
      <c r="H2866" s="12">
        <v>200.75422258045566</v>
      </c>
      <c r="I2866" s="13">
        <f>$D$2*tarifas!$D$12/24</f>
        <v>1.4541666666666666</v>
      </c>
      <c r="J2866" s="13" t="e">
        <f>VLOOKUP(E2866&amp;" "&amp;F2866,tarifas!$A$13:$D$20,4,FALSE)*H2866</f>
        <v>#N/A</v>
      </c>
      <c r="K2866" s="13">
        <f>IF(F2866="COD1",tarifas!$D$11*(SUMIFS($H$11:$H$8770,$F$11:$F$8770,"=COD1",$B$11:$B$8770,"="&amp;B2866)/COUNTIFS($F$11:$F$8770,"=COD1",$B$11:$B$8770,"="&amp;B2866))/COUNTIFS($A$11:$A$8770,"="&amp;A2866,$F$11:$F$8770,"=COD1"),0)</f>
        <v>0</v>
      </c>
      <c r="L2866" s="13" t="e">
        <f>(VLOOKUP(F2866,tarifas!$C$7:$D$10,2,FALSE)+tarifas!$D$21)*datos!H2866</f>
        <v>#N/A</v>
      </c>
      <c r="M2866">
        <v>0</v>
      </c>
      <c r="N2866" s="13" t="e">
        <f t="shared" si="404"/>
        <v>#N/A</v>
      </c>
      <c r="O2866">
        <f t="shared" si="405"/>
        <v>0</v>
      </c>
      <c r="P2866" s="12">
        <f t="shared" si="406"/>
        <v>200.75422258045566</v>
      </c>
      <c r="Q2866">
        <f t="shared" si="407"/>
        <v>0</v>
      </c>
      <c r="R2866">
        <f>$D$2*tarifas!$D$12/24</f>
        <v>1.4541666666666666</v>
      </c>
      <c r="S2866" t="e">
        <f>VLOOKUP(E2866&amp;" "&amp;F2866,tarifas!$A$13:$D$20,4,FALSE)*P2866</f>
        <v>#N/A</v>
      </c>
      <c r="T2866">
        <f>IF(F2866="COD1",tarifas!$D$11*(SUMIFS($P$11:$P$8770,$F$11:$F$8770,"=COD1",$B$11:$B$8770,"="&amp;B2866)/COUNTIFS($F$11:$F$8770,"=COD1",$B$11:$B$8770,"="&amp;B2866))/COUNTIFS($A$11:$A$8770,"="&amp;A2866,$F$11:$F$8770,"=COD1"),0)</f>
        <v>0</v>
      </c>
      <c r="U2866" t="e">
        <f>(VLOOKUP(F2866,tarifas!$C$7:$D$10,2,FALSE)+tarifas!$D$21)*datos!P2866</f>
        <v>#N/A</v>
      </c>
      <c r="V2866" t="e">
        <f t="shared" si="408"/>
        <v>#N/A</v>
      </c>
      <c r="W2866">
        <f t="shared" si="409"/>
        <v>0</v>
      </c>
    </row>
    <row r="2867" spans="1:23" x14ac:dyDescent="0.25">
      <c r="A2867">
        <f t="shared" si="402"/>
        <v>119</v>
      </c>
      <c r="B2867">
        <f t="shared" si="403"/>
        <v>4</v>
      </c>
      <c r="C2867" s="1">
        <f t="shared" si="410"/>
        <v>41758.999999993073</v>
      </c>
      <c r="D2867" s="7">
        <v>0</v>
      </c>
      <c r="E2867" s="7"/>
      <c r="G2867">
        <v>33.6</v>
      </c>
      <c r="H2867" s="12">
        <v>198.40791959302985</v>
      </c>
      <c r="I2867" s="13">
        <f>$D$2*tarifas!$D$12/24</f>
        <v>1.4541666666666666</v>
      </c>
      <c r="J2867" s="13" t="e">
        <f>VLOOKUP(E2867&amp;" "&amp;F2867,tarifas!$A$13:$D$20,4,FALSE)*H2867</f>
        <v>#N/A</v>
      </c>
      <c r="K2867" s="13">
        <f>IF(F2867="COD1",tarifas!$D$11*(SUMIFS($H$11:$H$8770,$F$11:$F$8770,"=COD1",$B$11:$B$8770,"="&amp;B2867)/COUNTIFS($F$11:$F$8770,"=COD1",$B$11:$B$8770,"="&amp;B2867))/COUNTIFS($A$11:$A$8770,"="&amp;A2867,$F$11:$F$8770,"=COD1"),0)</f>
        <v>0</v>
      </c>
      <c r="L2867" s="13" t="e">
        <f>(VLOOKUP(F2867,tarifas!$C$7:$D$10,2,FALSE)+tarifas!$D$21)*datos!H2867</f>
        <v>#N/A</v>
      </c>
      <c r="M2867">
        <v>0</v>
      </c>
      <c r="N2867" s="13" t="e">
        <f t="shared" si="404"/>
        <v>#N/A</v>
      </c>
      <c r="O2867">
        <f t="shared" si="405"/>
        <v>0</v>
      </c>
      <c r="P2867" s="12">
        <f t="shared" si="406"/>
        <v>198.40791959302985</v>
      </c>
      <c r="Q2867">
        <f t="shared" si="407"/>
        <v>0</v>
      </c>
      <c r="R2867">
        <f>$D$2*tarifas!$D$12/24</f>
        <v>1.4541666666666666</v>
      </c>
      <c r="S2867" t="e">
        <f>VLOOKUP(E2867&amp;" "&amp;F2867,tarifas!$A$13:$D$20,4,FALSE)*P2867</f>
        <v>#N/A</v>
      </c>
      <c r="T2867">
        <f>IF(F2867="COD1",tarifas!$D$11*(SUMIFS($P$11:$P$8770,$F$11:$F$8770,"=COD1",$B$11:$B$8770,"="&amp;B2867)/COUNTIFS($F$11:$F$8770,"=COD1",$B$11:$B$8770,"="&amp;B2867))/COUNTIFS($A$11:$A$8770,"="&amp;A2867,$F$11:$F$8770,"=COD1"),0)</f>
        <v>0</v>
      </c>
      <c r="U2867" t="e">
        <f>(VLOOKUP(F2867,tarifas!$C$7:$D$10,2,FALSE)+tarifas!$D$21)*datos!P2867</f>
        <v>#N/A</v>
      </c>
      <c r="V2867" t="e">
        <f t="shared" si="408"/>
        <v>#N/A</v>
      </c>
      <c r="W2867">
        <f t="shared" si="409"/>
        <v>0</v>
      </c>
    </row>
    <row r="2868" spans="1:23" x14ac:dyDescent="0.25">
      <c r="A2868">
        <f t="shared" si="402"/>
        <v>119</v>
      </c>
      <c r="B2868">
        <f t="shared" si="403"/>
        <v>4</v>
      </c>
      <c r="C2868" s="1">
        <f t="shared" si="410"/>
        <v>41759.041666659738</v>
      </c>
      <c r="D2868" s="7">
        <v>0</v>
      </c>
      <c r="E2868" s="7"/>
      <c r="G2868">
        <v>33.4</v>
      </c>
      <c r="H2868" s="12">
        <v>194.06581880917952</v>
      </c>
      <c r="I2868" s="13">
        <f>$D$2*tarifas!$D$12/24</f>
        <v>1.4541666666666666</v>
      </c>
      <c r="J2868" s="13" t="e">
        <f>VLOOKUP(E2868&amp;" "&amp;F2868,tarifas!$A$13:$D$20,4,FALSE)*H2868</f>
        <v>#N/A</v>
      </c>
      <c r="K2868" s="13">
        <f>IF(F2868="COD1",tarifas!$D$11*(SUMIFS($H$11:$H$8770,$F$11:$F$8770,"=COD1",$B$11:$B$8770,"="&amp;B2868)/COUNTIFS($F$11:$F$8770,"=COD1",$B$11:$B$8770,"="&amp;B2868))/COUNTIFS($A$11:$A$8770,"="&amp;A2868,$F$11:$F$8770,"=COD1"),0)</f>
        <v>0</v>
      </c>
      <c r="L2868" s="13" t="e">
        <f>(VLOOKUP(F2868,tarifas!$C$7:$D$10,2,FALSE)+tarifas!$D$21)*datos!H2868</f>
        <v>#N/A</v>
      </c>
      <c r="M2868">
        <v>0</v>
      </c>
      <c r="N2868" s="13" t="e">
        <f t="shared" si="404"/>
        <v>#N/A</v>
      </c>
      <c r="O2868">
        <f t="shared" si="405"/>
        <v>0</v>
      </c>
      <c r="P2868" s="12">
        <f t="shared" si="406"/>
        <v>194.06581880917952</v>
      </c>
      <c r="Q2868">
        <f t="shared" si="407"/>
        <v>0</v>
      </c>
      <c r="R2868">
        <f>$D$2*tarifas!$D$12/24</f>
        <v>1.4541666666666666</v>
      </c>
      <c r="S2868" t="e">
        <f>VLOOKUP(E2868&amp;" "&amp;F2868,tarifas!$A$13:$D$20,4,FALSE)*P2868</f>
        <v>#N/A</v>
      </c>
      <c r="T2868">
        <f>IF(F2868="COD1",tarifas!$D$11*(SUMIFS($P$11:$P$8770,$F$11:$F$8770,"=COD1",$B$11:$B$8770,"="&amp;B2868)/COUNTIFS($F$11:$F$8770,"=COD1",$B$11:$B$8770,"="&amp;B2868))/COUNTIFS($A$11:$A$8770,"="&amp;A2868,$F$11:$F$8770,"=COD1"),0)</f>
        <v>0</v>
      </c>
      <c r="U2868" t="e">
        <f>(VLOOKUP(F2868,tarifas!$C$7:$D$10,2,FALSE)+tarifas!$D$21)*datos!P2868</f>
        <v>#N/A</v>
      </c>
      <c r="V2868" t="e">
        <f t="shared" si="408"/>
        <v>#N/A</v>
      </c>
      <c r="W2868">
        <f t="shared" si="409"/>
        <v>0</v>
      </c>
    </row>
    <row r="2869" spans="1:23" x14ac:dyDescent="0.25">
      <c r="A2869">
        <f t="shared" si="402"/>
        <v>119</v>
      </c>
      <c r="B2869">
        <f t="shared" si="403"/>
        <v>4</v>
      </c>
      <c r="C2869" s="1">
        <f t="shared" si="410"/>
        <v>41759.083333326402</v>
      </c>
      <c r="D2869" s="7">
        <v>0</v>
      </c>
      <c r="E2869" s="7"/>
      <c r="G2869">
        <v>32.68</v>
      </c>
      <c r="H2869" s="12">
        <v>181.96099497429191</v>
      </c>
      <c r="I2869" s="13">
        <f>$D$2*tarifas!$D$12/24</f>
        <v>1.4541666666666666</v>
      </c>
      <c r="J2869" s="13" t="e">
        <f>VLOOKUP(E2869&amp;" "&amp;F2869,tarifas!$A$13:$D$20,4,FALSE)*H2869</f>
        <v>#N/A</v>
      </c>
      <c r="K2869" s="13">
        <f>IF(F2869="COD1",tarifas!$D$11*(SUMIFS($H$11:$H$8770,$F$11:$F$8770,"=COD1",$B$11:$B$8770,"="&amp;B2869)/COUNTIFS($F$11:$F$8770,"=COD1",$B$11:$B$8770,"="&amp;B2869))/COUNTIFS($A$11:$A$8770,"="&amp;A2869,$F$11:$F$8770,"=COD1"),0)</f>
        <v>0</v>
      </c>
      <c r="L2869" s="13" t="e">
        <f>(VLOOKUP(F2869,tarifas!$C$7:$D$10,2,FALSE)+tarifas!$D$21)*datos!H2869</f>
        <v>#N/A</v>
      </c>
      <c r="M2869">
        <v>0</v>
      </c>
      <c r="N2869" s="13" t="e">
        <f t="shared" si="404"/>
        <v>#N/A</v>
      </c>
      <c r="O2869">
        <f t="shared" si="405"/>
        <v>0</v>
      </c>
      <c r="P2869" s="12">
        <f t="shared" si="406"/>
        <v>181.96099497429191</v>
      </c>
      <c r="Q2869">
        <f t="shared" si="407"/>
        <v>0</v>
      </c>
      <c r="R2869">
        <f>$D$2*tarifas!$D$12/24</f>
        <v>1.4541666666666666</v>
      </c>
      <c r="S2869" t="e">
        <f>VLOOKUP(E2869&amp;" "&amp;F2869,tarifas!$A$13:$D$20,4,FALSE)*P2869</f>
        <v>#N/A</v>
      </c>
      <c r="T2869">
        <f>IF(F2869="COD1",tarifas!$D$11*(SUMIFS($P$11:$P$8770,$F$11:$F$8770,"=COD1",$B$11:$B$8770,"="&amp;B2869)/COUNTIFS($F$11:$F$8770,"=COD1",$B$11:$B$8770,"="&amp;B2869))/COUNTIFS($A$11:$A$8770,"="&amp;A2869,$F$11:$F$8770,"=COD1"),0)</f>
        <v>0</v>
      </c>
      <c r="U2869" t="e">
        <f>(VLOOKUP(F2869,tarifas!$C$7:$D$10,2,FALSE)+tarifas!$D$21)*datos!P2869</f>
        <v>#N/A</v>
      </c>
      <c r="V2869" t="e">
        <f t="shared" si="408"/>
        <v>#N/A</v>
      </c>
      <c r="W2869">
        <f t="shared" si="409"/>
        <v>0</v>
      </c>
    </row>
    <row r="2870" spans="1:23" x14ac:dyDescent="0.25">
      <c r="A2870">
        <f t="shared" si="402"/>
        <v>119</v>
      </c>
      <c r="B2870">
        <f t="shared" si="403"/>
        <v>4</v>
      </c>
      <c r="C2870" s="1">
        <f t="shared" si="410"/>
        <v>41759.124999993066</v>
      </c>
      <c r="D2870" s="7">
        <v>0</v>
      </c>
      <c r="E2870" s="7"/>
      <c r="G2870">
        <v>32</v>
      </c>
      <c r="H2870" s="12">
        <v>176.26724415042483</v>
      </c>
      <c r="I2870" s="13">
        <f>$D$2*tarifas!$D$12/24</f>
        <v>1.4541666666666666</v>
      </c>
      <c r="J2870" s="13" t="e">
        <f>VLOOKUP(E2870&amp;" "&amp;F2870,tarifas!$A$13:$D$20,4,FALSE)*H2870</f>
        <v>#N/A</v>
      </c>
      <c r="K2870" s="13">
        <f>IF(F2870="COD1",tarifas!$D$11*(SUMIFS($H$11:$H$8770,$F$11:$F$8770,"=COD1",$B$11:$B$8770,"="&amp;B2870)/COUNTIFS($F$11:$F$8770,"=COD1",$B$11:$B$8770,"="&amp;B2870))/COUNTIFS($A$11:$A$8770,"="&amp;A2870,$F$11:$F$8770,"=COD1"),0)</f>
        <v>0</v>
      </c>
      <c r="L2870" s="13" t="e">
        <f>(VLOOKUP(F2870,tarifas!$C$7:$D$10,2,FALSE)+tarifas!$D$21)*datos!H2870</f>
        <v>#N/A</v>
      </c>
      <c r="M2870">
        <v>0</v>
      </c>
      <c r="N2870" s="13" t="e">
        <f t="shared" si="404"/>
        <v>#N/A</v>
      </c>
      <c r="O2870">
        <f t="shared" si="405"/>
        <v>0</v>
      </c>
      <c r="P2870" s="12">
        <f t="shared" si="406"/>
        <v>176.26724415042483</v>
      </c>
      <c r="Q2870">
        <f t="shared" si="407"/>
        <v>0</v>
      </c>
      <c r="R2870">
        <f>$D$2*tarifas!$D$12/24</f>
        <v>1.4541666666666666</v>
      </c>
      <c r="S2870" t="e">
        <f>VLOOKUP(E2870&amp;" "&amp;F2870,tarifas!$A$13:$D$20,4,FALSE)*P2870</f>
        <v>#N/A</v>
      </c>
      <c r="T2870">
        <f>IF(F2870="COD1",tarifas!$D$11*(SUMIFS($P$11:$P$8770,$F$11:$F$8770,"=COD1",$B$11:$B$8770,"="&amp;B2870)/COUNTIFS($F$11:$F$8770,"=COD1",$B$11:$B$8770,"="&amp;B2870))/COUNTIFS($A$11:$A$8770,"="&amp;A2870,$F$11:$F$8770,"=COD1"),0)</f>
        <v>0</v>
      </c>
      <c r="U2870" t="e">
        <f>(VLOOKUP(F2870,tarifas!$C$7:$D$10,2,FALSE)+tarifas!$D$21)*datos!P2870</f>
        <v>#N/A</v>
      </c>
      <c r="V2870" t="e">
        <f t="shared" si="408"/>
        <v>#N/A</v>
      </c>
      <c r="W2870">
        <f t="shared" si="409"/>
        <v>0</v>
      </c>
    </row>
    <row r="2871" spans="1:23" x14ac:dyDescent="0.25">
      <c r="A2871">
        <f t="shared" si="402"/>
        <v>119</v>
      </c>
      <c r="B2871">
        <f t="shared" si="403"/>
        <v>4</v>
      </c>
      <c r="C2871" s="1">
        <f t="shared" si="410"/>
        <v>41759.16666665973</v>
      </c>
      <c r="D2871" s="7">
        <v>0</v>
      </c>
      <c r="E2871" s="7"/>
      <c r="G2871">
        <v>33.4</v>
      </c>
      <c r="H2871" s="12">
        <v>175.98514556419454</v>
      </c>
      <c r="I2871" s="13">
        <f>$D$2*tarifas!$D$12/24</f>
        <v>1.4541666666666666</v>
      </c>
      <c r="J2871" s="13" t="e">
        <f>VLOOKUP(E2871&amp;" "&amp;F2871,tarifas!$A$13:$D$20,4,FALSE)*H2871</f>
        <v>#N/A</v>
      </c>
      <c r="K2871" s="13">
        <f>IF(F2871="COD1",tarifas!$D$11*(SUMIFS($H$11:$H$8770,$F$11:$F$8770,"=COD1",$B$11:$B$8770,"="&amp;B2871)/COUNTIFS($F$11:$F$8770,"=COD1",$B$11:$B$8770,"="&amp;B2871))/COUNTIFS($A$11:$A$8770,"="&amp;A2871,$F$11:$F$8770,"=COD1"),0)</f>
        <v>0</v>
      </c>
      <c r="L2871" s="13" t="e">
        <f>(VLOOKUP(F2871,tarifas!$C$7:$D$10,2,FALSE)+tarifas!$D$21)*datos!H2871</f>
        <v>#N/A</v>
      </c>
      <c r="M2871">
        <v>0</v>
      </c>
      <c r="N2871" s="13" t="e">
        <f t="shared" si="404"/>
        <v>#N/A</v>
      </c>
      <c r="O2871">
        <f t="shared" si="405"/>
        <v>0</v>
      </c>
      <c r="P2871" s="12">
        <f t="shared" si="406"/>
        <v>175.98514556419454</v>
      </c>
      <c r="Q2871">
        <f t="shared" si="407"/>
        <v>0</v>
      </c>
      <c r="R2871">
        <f>$D$2*tarifas!$D$12/24</f>
        <v>1.4541666666666666</v>
      </c>
      <c r="S2871" t="e">
        <f>VLOOKUP(E2871&amp;" "&amp;F2871,tarifas!$A$13:$D$20,4,FALSE)*P2871</f>
        <v>#N/A</v>
      </c>
      <c r="T2871">
        <f>IF(F2871="COD1",tarifas!$D$11*(SUMIFS($P$11:$P$8770,$F$11:$F$8770,"=COD1",$B$11:$B$8770,"="&amp;B2871)/COUNTIFS($F$11:$F$8770,"=COD1",$B$11:$B$8770,"="&amp;B2871))/COUNTIFS($A$11:$A$8770,"="&amp;A2871,$F$11:$F$8770,"=COD1"),0)</f>
        <v>0</v>
      </c>
      <c r="U2871" t="e">
        <f>(VLOOKUP(F2871,tarifas!$C$7:$D$10,2,FALSE)+tarifas!$D$21)*datos!P2871</f>
        <v>#N/A</v>
      </c>
      <c r="V2871" t="e">
        <f t="shared" si="408"/>
        <v>#N/A</v>
      </c>
      <c r="W2871">
        <f t="shared" si="409"/>
        <v>0</v>
      </c>
    </row>
    <row r="2872" spans="1:23" x14ac:dyDescent="0.25">
      <c r="A2872">
        <f t="shared" si="402"/>
        <v>119</v>
      </c>
      <c r="B2872">
        <f t="shared" si="403"/>
        <v>4</v>
      </c>
      <c r="C2872" s="1">
        <f t="shared" si="410"/>
        <v>41759.208333326394</v>
      </c>
      <c r="D2872" s="7">
        <v>0</v>
      </c>
      <c r="E2872" s="7"/>
      <c r="G2872">
        <v>41.01</v>
      </c>
      <c r="H2872" s="12">
        <v>175.73189551990865</v>
      </c>
      <c r="I2872" s="13">
        <f>$D$2*tarifas!$D$12/24</f>
        <v>1.4541666666666666</v>
      </c>
      <c r="J2872" s="13" t="e">
        <f>VLOOKUP(E2872&amp;" "&amp;F2872,tarifas!$A$13:$D$20,4,FALSE)*H2872</f>
        <v>#N/A</v>
      </c>
      <c r="K2872" s="13">
        <f>IF(F2872="COD1",tarifas!$D$11*(SUMIFS($H$11:$H$8770,$F$11:$F$8770,"=COD1",$B$11:$B$8770,"="&amp;B2872)/COUNTIFS($F$11:$F$8770,"=COD1",$B$11:$B$8770,"="&amp;B2872))/COUNTIFS($A$11:$A$8770,"="&amp;A2872,$F$11:$F$8770,"=COD1"),0)</f>
        <v>0</v>
      </c>
      <c r="L2872" s="13" t="e">
        <f>(VLOOKUP(F2872,tarifas!$C$7:$D$10,2,FALSE)+tarifas!$D$21)*datos!H2872</f>
        <v>#N/A</v>
      </c>
      <c r="M2872">
        <v>3.2714600000000003</v>
      </c>
      <c r="N2872" s="13" t="e">
        <f t="shared" si="404"/>
        <v>#N/A</v>
      </c>
      <c r="O2872">
        <f t="shared" si="405"/>
        <v>3.2714600000000003</v>
      </c>
      <c r="P2872" s="12">
        <f t="shared" si="406"/>
        <v>172.46043551990866</v>
      </c>
      <c r="Q2872">
        <f t="shared" si="407"/>
        <v>0</v>
      </c>
      <c r="R2872">
        <f>$D$2*tarifas!$D$12/24</f>
        <v>1.4541666666666666</v>
      </c>
      <c r="S2872" t="e">
        <f>VLOOKUP(E2872&amp;" "&amp;F2872,tarifas!$A$13:$D$20,4,FALSE)*P2872</f>
        <v>#N/A</v>
      </c>
      <c r="T2872">
        <f>IF(F2872="COD1",tarifas!$D$11*(SUMIFS($P$11:$P$8770,$F$11:$F$8770,"=COD1",$B$11:$B$8770,"="&amp;B2872)/COUNTIFS($F$11:$F$8770,"=COD1",$B$11:$B$8770,"="&amp;B2872))/COUNTIFS($A$11:$A$8770,"="&amp;A2872,$F$11:$F$8770,"=COD1"),0)</f>
        <v>0</v>
      </c>
      <c r="U2872" t="e">
        <f>(VLOOKUP(F2872,tarifas!$C$7:$D$10,2,FALSE)+tarifas!$D$21)*datos!P2872</f>
        <v>#N/A</v>
      </c>
      <c r="V2872" t="e">
        <f t="shared" si="408"/>
        <v>#N/A</v>
      </c>
      <c r="W2872">
        <f t="shared" si="409"/>
        <v>0</v>
      </c>
    </row>
    <row r="2873" spans="1:23" x14ac:dyDescent="0.25">
      <c r="A2873">
        <f t="shared" si="402"/>
        <v>119</v>
      </c>
      <c r="B2873">
        <f t="shared" si="403"/>
        <v>4</v>
      </c>
      <c r="C2873" s="1">
        <f t="shared" si="410"/>
        <v>41759.249999993059</v>
      </c>
      <c r="D2873" s="7">
        <v>4.1212121212121211</v>
      </c>
      <c r="E2873" s="7"/>
      <c r="G2873">
        <v>42.05</v>
      </c>
      <c r="H2873" s="12">
        <v>193.78539872010094</v>
      </c>
      <c r="I2873" s="13">
        <f>$D$2*tarifas!$D$12/24</f>
        <v>1.4541666666666666</v>
      </c>
      <c r="J2873" s="13" t="e">
        <f>VLOOKUP(E2873&amp;" "&amp;F2873,tarifas!$A$13:$D$20,4,FALSE)*H2873</f>
        <v>#N/A</v>
      </c>
      <c r="K2873" s="13">
        <f>IF(F2873="COD1",tarifas!$D$11*(SUMIFS($H$11:$H$8770,$F$11:$F$8770,"=COD1",$B$11:$B$8770,"="&amp;B2873)/COUNTIFS($F$11:$F$8770,"=COD1",$B$11:$B$8770,"="&amp;B2873))/COUNTIFS($A$11:$A$8770,"="&amp;A2873,$F$11:$F$8770,"=COD1"),0)</f>
        <v>0</v>
      </c>
      <c r="L2873" s="13" t="e">
        <f>(VLOOKUP(F2873,tarifas!$C$7:$D$10,2,FALSE)+tarifas!$D$21)*datos!H2873</f>
        <v>#N/A</v>
      </c>
      <c r="M2873">
        <v>21.89913</v>
      </c>
      <c r="N2873" s="13" t="e">
        <f t="shared" si="404"/>
        <v>#N/A</v>
      </c>
      <c r="O2873">
        <f t="shared" si="405"/>
        <v>21.89913</v>
      </c>
      <c r="P2873" s="12">
        <f t="shared" si="406"/>
        <v>171.88626872010093</v>
      </c>
      <c r="Q2873">
        <f t="shared" si="407"/>
        <v>0</v>
      </c>
      <c r="R2873">
        <f>$D$2*tarifas!$D$12/24</f>
        <v>1.4541666666666666</v>
      </c>
      <c r="S2873" t="e">
        <f>VLOOKUP(E2873&amp;" "&amp;F2873,tarifas!$A$13:$D$20,4,FALSE)*P2873</f>
        <v>#N/A</v>
      </c>
      <c r="T2873">
        <f>IF(F2873="COD1",tarifas!$D$11*(SUMIFS($P$11:$P$8770,$F$11:$F$8770,"=COD1",$B$11:$B$8770,"="&amp;B2873)/COUNTIFS($F$11:$F$8770,"=COD1",$B$11:$B$8770,"="&amp;B2873))/COUNTIFS($A$11:$A$8770,"="&amp;A2873,$F$11:$F$8770,"=COD1"),0)</f>
        <v>0</v>
      </c>
      <c r="U2873" t="e">
        <f>(VLOOKUP(F2873,tarifas!$C$7:$D$10,2,FALSE)+tarifas!$D$21)*datos!P2873</f>
        <v>#N/A</v>
      </c>
      <c r="V2873" t="e">
        <f t="shared" si="408"/>
        <v>#N/A</v>
      </c>
      <c r="W2873">
        <f t="shared" si="409"/>
        <v>0</v>
      </c>
    </row>
    <row r="2874" spans="1:23" x14ac:dyDescent="0.25">
      <c r="A2874">
        <f t="shared" si="402"/>
        <v>119</v>
      </c>
      <c r="B2874">
        <f t="shared" si="403"/>
        <v>4</v>
      </c>
      <c r="C2874" s="1">
        <f t="shared" si="410"/>
        <v>41759.291666659723</v>
      </c>
      <c r="D2874" s="7">
        <v>71.863636363636374</v>
      </c>
      <c r="E2874" s="7"/>
      <c r="G2874">
        <v>44.17</v>
      </c>
      <c r="H2874" s="12">
        <v>251.9113570204664</v>
      </c>
      <c r="I2874" s="13">
        <f>$D$2*tarifas!$D$12/24</f>
        <v>1.4541666666666666</v>
      </c>
      <c r="J2874" s="13" t="e">
        <f>VLOOKUP(E2874&amp;" "&amp;F2874,tarifas!$A$13:$D$20,4,FALSE)*H2874</f>
        <v>#N/A</v>
      </c>
      <c r="K2874" s="13">
        <f>IF(F2874="COD1",tarifas!$D$11*(SUMIFS($H$11:$H$8770,$F$11:$F$8770,"=COD1",$B$11:$B$8770,"="&amp;B2874)/COUNTIFS($F$11:$F$8770,"=COD1",$B$11:$B$8770,"="&amp;B2874))/COUNTIFS($A$11:$A$8770,"="&amp;A2874,$F$11:$F$8770,"=COD1"),0)</f>
        <v>0</v>
      </c>
      <c r="L2874" s="13" t="e">
        <f>(VLOOKUP(F2874,tarifas!$C$7:$D$10,2,FALSE)+tarifas!$D$21)*datos!H2874</f>
        <v>#N/A</v>
      </c>
      <c r="M2874">
        <v>84.521679999999989</v>
      </c>
      <c r="N2874" s="13" t="e">
        <f t="shared" si="404"/>
        <v>#N/A</v>
      </c>
      <c r="O2874">
        <f t="shared" si="405"/>
        <v>84.521679999999989</v>
      </c>
      <c r="P2874" s="12">
        <f t="shared" si="406"/>
        <v>167.38967702046642</v>
      </c>
      <c r="Q2874">
        <f t="shared" si="407"/>
        <v>0</v>
      </c>
      <c r="R2874">
        <f>$D$2*tarifas!$D$12/24</f>
        <v>1.4541666666666666</v>
      </c>
      <c r="S2874" t="e">
        <f>VLOOKUP(E2874&amp;" "&amp;F2874,tarifas!$A$13:$D$20,4,FALSE)*P2874</f>
        <v>#N/A</v>
      </c>
      <c r="T2874">
        <f>IF(F2874="COD1",tarifas!$D$11*(SUMIFS($P$11:$P$8770,$F$11:$F$8770,"=COD1",$B$11:$B$8770,"="&amp;B2874)/COUNTIFS($F$11:$F$8770,"=COD1",$B$11:$B$8770,"="&amp;B2874))/COUNTIFS($A$11:$A$8770,"="&amp;A2874,$F$11:$F$8770,"=COD1"),0)</f>
        <v>0</v>
      </c>
      <c r="U2874" t="e">
        <f>(VLOOKUP(F2874,tarifas!$C$7:$D$10,2,FALSE)+tarifas!$D$21)*datos!P2874</f>
        <v>#N/A</v>
      </c>
      <c r="V2874" t="e">
        <f t="shared" si="408"/>
        <v>#N/A</v>
      </c>
      <c r="W2874">
        <f t="shared" si="409"/>
        <v>0</v>
      </c>
    </row>
    <row r="2875" spans="1:23" x14ac:dyDescent="0.25">
      <c r="A2875">
        <f t="shared" si="402"/>
        <v>119</v>
      </c>
      <c r="B2875">
        <f t="shared" si="403"/>
        <v>4</v>
      </c>
      <c r="C2875" s="1">
        <f t="shared" si="410"/>
        <v>41759.333333326387</v>
      </c>
      <c r="D2875" s="7">
        <v>264.78787878787881</v>
      </c>
      <c r="E2875" s="7"/>
      <c r="G2875">
        <v>44.17</v>
      </c>
      <c r="H2875" s="12">
        <v>384.50632083046304</v>
      </c>
      <c r="I2875" s="13">
        <f>$D$2*tarifas!$D$12/24</f>
        <v>1.4541666666666666</v>
      </c>
      <c r="J2875" s="13" t="e">
        <f>VLOOKUP(E2875&amp;" "&amp;F2875,tarifas!$A$13:$D$20,4,FALSE)*H2875</f>
        <v>#N/A</v>
      </c>
      <c r="K2875" s="13">
        <f>IF(F2875="COD1",tarifas!$D$11*(SUMIFS($H$11:$H$8770,$F$11:$F$8770,"=COD1",$B$11:$B$8770,"="&amp;B2875)/COUNTIFS($F$11:$F$8770,"=COD1",$B$11:$B$8770,"="&amp;B2875))/COUNTIFS($A$11:$A$8770,"="&amp;A2875,$F$11:$F$8770,"=COD1"),0)</f>
        <v>0</v>
      </c>
      <c r="L2875" s="13" t="e">
        <f>(VLOOKUP(F2875,tarifas!$C$7:$D$10,2,FALSE)+tarifas!$D$21)*datos!H2875</f>
        <v>#N/A</v>
      </c>
      <c r="M2875">
        <v>111.42358999999999</v>
      </c>
      <c r="N2875" s="13" t="e">
        <f t="shared" si="404"/>
        <v>#N/A</v>
      </c>
      <c r="O2875">
        <f t="shared" si="405"/>
        <v>111.42358999999999</v>
      </c>
      <c r="P2875" s="12">
        <f t="shared" si="406"/>
        <v>273.08273083046305</v>
      </c>
      <c r="Q2875">
        <f t="shared" si="407"/>
        <v>0</v>
      </c>
      <c r="R2875">
        <f>$D$2*tarifas!$D$12/24</f>
        <v>1.4541666666666666</v>
      </c>
      <c r="S2875" t="e">
        <f>VLOOKUP(E2875&amp;" "&amp;F2875,tarifas!$A$13:$D$20,4,FALSE)*P2875</f>
        <v>#N/A</v>
      </c>
      <c r="T2875">
        <f>IF(F2875="COD1",tarifas!$D$11*(SUMIFS($P$11:$P$8770,$F$11:$F$8770,"=COD1",$B$11:$B$8770,"="&amp;B2875)/COUNTIFS($F$11:$F$8770,"=COD1",$B$11:$B$8770,"="&amp;B2875))/COUNTIFS($A$11:$A$8770,"="&amp;A2875,$F$11:$F$8770,"=COD1"),0)</f>
        <v>0</v>
      </c>
      <c r="U2875" t="e">
        <f>(VLOOKUP(F2875,tarifas!$C$7:$D$10,2,FALSE)+tarifas!$D$21)*datos!P2875</f>
        <v>#N/A</v>
      </c>
      <c r="V2875" t="e">
        <f t="shared" si="408"/>
        <v>#N/A</v>
      </c>
      <c r="W2875">
        <f t="shared" si="409"/>
        <v>0</v>
      </c>
    </row>
    <row r="2876" spans="1:23" x14ac:dyDescent="0.25">
      <c r="A2876">
        <f t="shared" si="402"/>
        <v>119</v>
      </c>
      <c r="B2876">
        <f t="shared" si="403"/>
        <v>4</v>
      </c>
      <c r="C2876" s="1">
        <f t="shared" si="410"/>
        <v>41759.374999993051</v>
      </c>
      <c r="D2876" s="7">
        <v>299.56060606060606</v>
      </c>
      <c r="E2876" s="7"/>
      <c r="G2876">
        <v>43.2</v>
      </c>
      <c r="H2876" s="12">
        <v>478.80070951939149</v>
      </c>
      <c r="I2876" s="13">
        <f>$D$2*tarifas!$D$12/24</f>
        <v>1.4541666666666666</v>
      </c>
      <c r="J2876" s="13" t="e">
        <f>VLOOKUP(E2876&amp;" "&amp;F2876,tarifas!$A$13:$D$20,4,FALSE)*H2876</f>
        <v>#N/A</v>
      </c>
      <c r="K2876" s="13">
        <f>IF(F2876="COD1",tarifas!$D$11*(SUMIFS($H$11:$H$8770,$F$11:$F$8770,"=COD1",$B$11:$B$8770,"="&amp;B2876)/COUNTIFS($F$11:$F$8770,"=COD1",$B$11:$B$8770,"="&amp;B2876))/COUNTIFS($A$11:$A$8770,"="&amp;A2876,$F$11:$F$8770,"=COD1"),0)</f>
        <v>0</v>
      </c>
      <c r="L2876" s="13" t="e">
        <f>(VLOOKUP(F2876,tarifas!$C$7:$D$10,2,FALSE)+tarifas!$D$21)*datos!H2876</f>
        <v>#N/A</v>
      </c>
      <c r="M2876">
        <v>163.77381</v>
      </c>
      <c r="N2876" s="13" t="e">
        <f t="shared" si="404"/>
        <v>#N/A</v>
      </c>
      <c r="O2876">
        <f t="shared" si="405"/>
        <v>163.77381</v>
      </c>
      <c r="P2876" s="12">
        <f t="shared" si="406"/>
        <v>315.02689951939146</v>
      </c>
      <c r="Q2876">
        <f t="shared" si="407"/>
        <v>0</v>
      </c>
      <c r="R2876">
        <f>$D$2*tarifas!$D$12/24</f>
        <v>1.4541666666666666</v>
      </c>
      <c r="S2876" t="e">
        <f>VLOOKUP(E2876&amp;" "&amp;F2876,tarifas!$A$13:$D$20,4,FALSE)*P2876</f>
        <v>#N/A</v>
      </c>
      <c r="T2876">
        <f>IF(F2876="COD1",tarifas!$D$11*(SUMIFS($P$11:$P$8770,$F$11:$F$8770,"=COD1",$B$11:$B$8770,"="&amp;B2876)/COUNTIFS($F$11:$F$8770,"=COD1",$B$11:$B$8770,"="&amp;B2876))/COUNTIFS($A$11:$A$8770,"="&amp;A2876,$F$11:$F$8770,"=COD1"),0)</f>
        <v>0</v>
      </c>
      <c r="U2876" t="e">
        <f>(VLOOKUP(F2876,tarifas!$C$7:$D$10,2,FALSE)+tarifas!$D$21)*datos!P2876</f>
        <v>#N/A</v>
      </c>
      <c r="V2876" t="e">
        <f t="shared" si="408"/>
        <v>#N/A</v>
      </c>
      <c r="W2876">
        <f t="shared" si="409"/>
        <v>0</v>
      </c>
    </row>
    <row r="2877" spans="1:23" x14ac:dyDescent="0.25">
      <c r="A2877">
        <f t="shared" si="402"/>
        <v>119</v>
      </c>
      <c r="B2877">
        <f t="shared" si="403"/>
        <v>4</v>
      </c>
      <c r="C2877" s="1">
        <f t="shared" si="410"/>
        <v>41759.416666659716</v>
      </c>
      <c r="D2877" s="7">
        <v>338.71212121212119</v>
      </c>
      <c r="E2877" s="7"/>
      <c r="G2877">
        <v>41.8</v>
      </c>
      <c r="H2877" s="12">
        <v>553.90194942779817</v>
      </c>
      <c r="I2877" s="13">
        <f>$D$2*tarifas!$D$12/24</f>
        <v>1.4541666666666666</v>
      </c>
      <c r="J2877" s="13" t="e">
        <f>VLOOKUP(E2877&amp;" "&amp;F2877,tarifas!$A$13:$D$20,4,FALSE)*H2877</f>
        <v>#N/A</v>
      </c>
      <c r="K2877" s="13">
        <f>IF(F2877="COD1",tarifas!$D$11*(SUMIFS($H$11:$H$8770,$F$11:$F$8770,"=COD1",$B$11:$B$8770,"="&amp;B2877)/COUNTIFS($F$11:$F$8770,"=COD1",$B$11:$B$8770,"="&amp;B2877))/COUNTIFS($A$11:$A$8770,"="&amp;A2877,$F$11:$F$8770,"=COD1"),0)</f>
        <v>0</v>
      </c>
      <c r="L2877" s="13" t="e">
        <f>(VLOOKUP(F2877,tarifas!$C$7:$D$10,2,FALSE)+tarifas!$D$21)*datos!H2877</f>
        <v>#N/A</v>
      </c>
      <c r="M2877">
        <v>401.55009999999999</v>
      </c>
      <c r="N2877" s="13" t="e">
        <f t="shared" si="404"/>
        <v>#N/A</v>
      </c>
      <c r="O2877">
        <f t="shared" si="405"/>
        <v>401.55009999999999</v>
      </c>
      <c r="P2877" s="12">
        <f t="shared" si="406"/>
        <v>152.35184942779819</v>
      </c>
      <c r="Q2877">
        <f t="shared" si="407"/>
        <v>0</v>
      </c>
      <c r="R2877">
        <f>$D$2*tarifas!$D$12/24</f>
        <v>1.4541666666666666</v>
      </c>
      <c r="S2877" t="e">
        <f>VLOOKUP(E2877&amp;" "&amp;F2877,tarifas!$A$13:$D$20,4,FALSE)*P2877</f>
        <v>#N/A</v>
      </c>
      <c r="T2877">
        <f>IF(F2877="COD1",tarifas!$D$11*(SUMIFS($P$11:$P$8770,$F$11:$F$8770,"=COD1",$B$11:$B$8770,"="&amp;B2877)/COUNTIFS($F$11:$F$8770,"=COD1",$B$11:$B$8770,"="&amp;B2877))/COUNTIFS($A$11:$A$8770,"="&amp;A2877,$F$11:$F$8770,"=COD1"),0)</f>
        <v>0</v>
      </c>
      <c r="U2877" t="e">
        <f>(VLOOKUP(F2877,tarifas!$C$7:$D$10,2,FALSE)+tarifas!$D$21)*datos!P2877</f>
        <v>#N/A</v>
      </c>
      <c r="V2877" t="e">
        <f t="shared" si="408"/>
        <v>#N/A</v>
      </c>
      <c r="W2877">
        <f t="shared" si="409"/>
        <v>0</v>
      </c>
    </row>
    <row r="2878" spans="1:23" x14ac:dyDescent="0.25">
      <c r="A2878">
        <f t="shared" si="402"/>
        <v>119</v>
      </c>
      <c r="B2878">
        <f t="shared" si="403"/>
        <v>4</v>
      </c>
      <c r="C2878" s="1">
        <f t="shared" si="410"/>
        <v>41759.45833332638</v>
      </c>
      <c r="D2878" s="7">
        <v>506.39393939393938</v>
      </c>
      <c r="E2878" s="7"/>
      <c r="G2878">
        <v>41.5</v>
      </c>
      <c r="H2878" s="12">
        <v>434.27888963914455</v>
      </c>
      <c r="I2878" s="13">
        <f>$D$2*tarifas!$D$12/24</f>
        <v>1.4541666666666666</v>
      </c>
      <c r="J2878" s="13" t="e">
        <f>VLOOKUP(E2878&amp;" "&amp;F2878,tarifas!$A$13:$D$20,4,FALSE)*H2878</f>
        <v>#N/A</v>
      </c>
      <c r="K2878" s="13">
        <f>IF(F2878="COD1",tarifas!$D$11*(SUMIFS($H$11:$H$8770,$F$11:$F$8770,"=COD1",$B$11:$B$8770,"="&amp;B2878)/COUNTIFS($F$11:$F$8770,"=COD1",$B$11:$B$8770,"="&amp;B2878))/COUNTIFS($A$11:$A$8770,"="&amp;A2878,$F$11:$F$8770,"=COD1"),0)</f>
        <v>0</v>
      </c>
      <c r="L2878" s="13" t="e">
        <f>(VLOOKUP(F2878,tarifas!$C$7:$D$10,2,FALSE)+tarifas!$D$21)*datos!H2878</f>
        <v>#N/A</v>
      </c>
      <c r="M2878">
        <v>332.00758000000002</v>
      </c>
      <c r="N2878" s="13" t="e">
        <f t="shared" si="404"/>
        <v>#N/A</v>
      </c>
      <c r="O2878">
        <f t="shared" si="405"/>
        <v>332.00758000000002</v>
      </c>
      <c r="P2878" s="12">
        <f t="shared" si="406"/>
        <v>102.27130963914453</v>
      </c>
      <c r="Q2878">
        <f t="shared" si="407"/>
        <v>0</v>
      </c>
      <c r="R2878">
        <f>$D$2*tarifas!$D$12/24</f>
        <v>1.4541666666666666</v>
      </c>
      <c r="S2878" t="e">
        <f>VLOOKUP(E2878&amp;" "&amp;F2878,tarifas!$A$13:$D$20,4,FALSE)*P2878</f>
        <v>#N/A</v>
      </c>
      <c r="T2878">
        <f>IF(F2878="COD1",tarifas!$D$11*(SUMIFS($P$11:$P$8770,$F$11:$F$8770,"=COD1",$B$11:$B$8770,"="&amp;B2878)/COUNTIFS($F$11:$F$8770,"=COD1",$B$11:$B$8770,"="&amp;B2878))/COUNTIFS($A$11:$A$8770,"="&amp;A2878,$F$11:$F$8770,"=COD1"),0)</f>
        <v>0</v>
      </c>
      <c r="U2878" t="e">
        <f>(VLOOKUP(F2878,tarifas!$C$7:$D$10,2,FALSE)+tarifas!$D$21)*datos!P2878</f>
        <v>#N/A</v>
      </c>
      <c r="V2878" t="e">
        <f t="shared" si="408"/>
        <v>#N/A</v>
      </c>
      <c r="W2878">
        <f t="shared" si="409"/>
        <v>0</v>
      </c>
    </row>
    <row r="2879" spans="1:23" x14ac:dyDescent="0.25">
      <c r="A2879">
        <f t="shared" si="402"/>
        <v>119</v>
      </c>
      <c r="B2879">
        <f t="shared" si="403"/>
        <v>4</v>
      </c>
      <c r="C2879" s="1">
        <f t="shared" si="410"/>
        <v>41759.499999993044</v>
      </c>
      <c r="D2879" s="7">
        <v>520.81818181818176</v>
      </c>
      <c r="E2879" s="7"/>
      <c r="G2879">
        <v>41.26</v>
      </c>
      <c r="H2879" s="12">
        <v>368.60341556539709</v>
      </c>
      <c r="I2879" s="13">
        <f>$D$2*tarifas!$D$12/24</f>
        <v>1.4541666666666666</v>
      </c>
      <c r="J2879" s="13" t="e">
        <f>VLOOKUP(E2879&amp;" "&amp;F2879,tarifas!$A$13:$D$20,4,FALSE)*H2879</f>
        <v>#N/A</v>
      </c>
      <c r="K2879" s="13">
        <f>IF(F2879="COD1",tarifas!$D$11*(SUMIFS($H$11:$H$8770,$F$11:$F$8770,"=COD1",$B$11:$B$8770,"="&amp;B2879)/COUNTIFS($F$11:$F$8770,"=COD1",$B$11:$B$8770,"="&amp;B2879))/COUNTIFS($A$11:$A$8770,"="&amp;A2879,$F$11:$F$8770,"=COD1"),0)</f>
        <v>0</v>
      </c>
      <c r="L2879" s="13" t="e">
        <f>(VLOOKUP(F2879,tarifas!$C$7:$D$10,2,FALSE)+tarifas!$D$21)*datos!H2879</f>
        <v>#N/A</v>
      </c>
      <c r="M2879">
        <v>329.51734999999996</v>
      </c>
      <c r="N2879" s="13" t="e">
        <f t="shared" si="404"/>
        <v>#N/A</v>
      </c>
      <c r="O2879">
        <f t="shared" si="405"/>
        <v>329.51734999999996</v>
      </c>
      <c r="P2879" s="12">
        <f t="shared" si="406"/>
        <v>39.086065565397121</v>
      </c>
      <c r="Q2879">
        <f t="shared" si="407"/>
        <v>0</v>
      </c>
      <c r="R2879">
        <f>$D$2*tarifas!$D$12/24</f>
        <v>1.4541666666666666</v>
      </c>
      <c r="S2879" t="e">
        <f>VLOOKUP(E2879&amp;" "&amp;F2879,tarifas!$A$13:$D$20,4,FALSE)*P2879</f>
        <v>#N/A</v>
      </c>
      <c r="T2879">
        <f>IF(F2879="COD1",tarifas!$D$11*(SUMIFS($P$11:$P$8770,$F$11:$F$8770,"=COD1",$B$11:$B$8770,"="&amp;B2879)/COUNTIFS($F$11:$F$8770,"=COD1",$B$11:$B$8770,"="&amp;B2879))/COUNTIFS($A$11:$A$8770,"="&amp;A2879,$F$11:$F$8770,"=COD1"),0)</f>
        <v>0</v>
      </c>
      <c r="U2879" t="e">
        <f>(VLOOKUP(F2879,tarifas!$C$7:$D$10,2,FALSE)+tarifas!$D$21)*datos!P2879</f>
        <v>#N/A</v>
      </c>
      <c r="V2879" t="e">
        <f t="shared" si="408"/>
        <v>#N/A</v>
      </c>
      <c r="W2879">
        <f t="shared" si="409"/>
        <v>0</v>
      </c>
    </row>
    <row r="2880" spans="1:23" x14ac:dyDescent="0.25">
      <c r="A2880">
        <f t="shared" si="402"/>
        <v>119</v>
      </c>
      <c r="B2880">
        <f t="shared" si="403"/>
        <v>4</v>
      </c>
      <c r="C2880" s="1">
        <f t="shared" si="410"/>
        <v>41759.541666659708</v>
      </c>
      <c r="D2880" s="7">
        <v>613.80303030303025</v>
      </c>
      <c r="E2880" s="7"/>
      <c r="G2880">
        <v>38.840000000000003</v>
      </c>
      <c r="H2880" s="12">
        <v>489.60947135167243</v>
      </c>
      <c r="I2880" s="13">
        <f>$D$2*tarifas!$D$12/24</f>
        <v>1.4541666666666666</v>
      </c>
      <c r="J2880" s="13" t="e">
        <f>VLOOKUP(E2880&amp;" "&amp;F2880,tarifas!$A$13:$D$20,4,FALSE)*H2880</f>
        <v>#N/A</v>
      </c>
      <c r="K2880" s="13">
        <f>IF(F2880="COD1",tarifas!$D$11*(SUMIFS($H$11:$H$8770,$F$11:$F$8770,"=COD1",$B$11:$B$8770,"="&amp;B2880)/COUNTIFS($F$11:$F$8770,"=COD1",$B$11:$B$8770,"="&amp;B2880))/COUNTIFS($A$11:$A$8770,"="&amp;A2880,$F$11:$F$8770,"=COD1"),0)</f>
        <v>0</v>
      </c>
      <c r="L2880" s="13" t="e">
        <f>(VLOOKUP(F2880,tarifas!$C$7:$D$10,2,FALSE)+tarifas!$D$21)*datos!H2880</f>
        <v>#N/A</v>
      </c>
      <c r="M2880">
        <v>379.41046999999998</v>
      </c>
      <c r="N2880" s="13" t="e">
        <f t="shared" si="404"/>
        <v>#N/A</v>
      </c>
      <c r="O2880">
        <f t="shared" si="405"/>
        <v>379.41046999999998</v>
      </c>
      <c r="P2880" s="12">
        <f t="shared" si="406"/>
        <v>110.19900135167245</v>
      </c>
      <c r="Q2880">
        <f t="shared" si="407"/>
        <v>0</v>
      </c>
      <c r="R2880">
        <f>$D$2*tarifas!$D$12/24</f>
        <v>1.4541666666666666</v>
      </c>
      <c r="S2880" t="e">
        <f>VLOOKUP(E2880&amp;" "&amp;F2880,tarifas!$A$13:$D$20,4,FALSE)*P2880</f>
        <v>#N/A</v>
      </c>
      <c r="T2880">
        <f>IF(F2880="COD1",tarifas!$D$11*(SUMIFS($P$11:$P$8770,$F$11:$F$8770,"=COD1",$B$11:$B$8770,"="&amp;B2880)/COUNTIFS($F$11:$F$8770,"=COD1",$B$11:$B$8770,"="&amp;B2880))/COUNTIFS($A$11:$A$8770,"="&amp;A2880,$F$11:$F$8770,"=COD1"),0)</f>
        <v>0</v>
      </c>
      <c r="U2880" t="e">
        <f>(VLOOKUP(F2880,tarifas!$C$7:$D$10,2,FALSE)+tarifas!$D$21)*datos!P2880</f>
        <v>#N/A</v>
      </c>
      <c r="V2880" t="e">
        <f t="shared" si="408"/>
        <v>#N/A</v>
      </c>
      <c r="W2880">
        <f t="shared" si="409"/>
        <v>0</v>
      </c>
    </row>
    <row r="2881" spans="1:23" x14ac:dyDescent="0.25">
      <c r="A2881">
        <f t="shared" si="402"/>
        <v>119</v>
      </c>
      <c r="B2881">
        <f t="shared" si="403"/>
        <v>4</v>
      </c>
      <c r="C2881" s="1">
        <f t="shared" si="410"/>
        <v>41759.583333326373</v>
      </c>
      <c r="D2881" s="7">
        <v>784.83333333333337</v>
      </c>
      <c r="E2881" s="7"/>
      <c r="G2881">
        <v>36.5</v>
      </c>
      <c r="H2881" s="12">
        <v>522.84324141770617</v>
      </c>
      <c r="I2881" s="13">
        <f>$D$2*tarifas!$D$12/24</f>
        <v>1.4541666666666666</v>
      </c>
      <c r="J2881" s="13" t="e">
        <f>VLOOKUP(E2881&amp;" "&amp;F2881,tarifas!$A$13:$D$20,4,FALSE)*H2881</f>
        <v>#N/A</v>
      </c>
      <c r="K2881" s="13">
        <f>IF(F2881="COD1",tarifas!$D$11*(SUMIFS($H$11:$H$8770,$F$11:$F$8770,"=COD1",$B$11:$B$8770,"="&amp;B2881)/COUNTIFS($F$11:$F$8770,"=COD1",$B$11:$B$8770,"="&amp;B2881))/COUNTIFS($A$11:$A$8770,"="&amp;A2881,$F$11:$F$8770,"=COD1"),0)</f>
        <v>0</v>
      </c>
      <c r="L2881" s="13" t="e">
        <f>(VLOOKUP(F2881,tarifas!$C$7:$D$10,2,FALSE)+tarifas!$D$21)*datos!H2881</f>
        <v>#N/A</v>
      </c>
      <c r="M2881">
        <v>316.85964000000001</v>
      </c>
      <c r="N2881" s="13" t="e">
        <f t="shared" si="404"/>
        <v>#N/A</v>
      </c>
      <c r="O2881">
        <f t="shared" si="405"/>
        <v>316.85964000000001</v>
      </c>
      <c r="P2881" s="12">
        <f t="shared" si="406"/>
        <v>205.98360141770615</v>
      </c>
      <c r="Q2881">
        <f t="shared" si="407"/>
        <v>0</v>
      </c>
      <c r="R2881">
        <f>$D$2*tarifas!$D$12/24</f>
        <v>1.4541666666666666</v>
      </c>
      <c r="S2881" t="e">
        <f>VLOOKUP(E2881&amp;" "&amp;F2881,tarifas!$A$13:$D$20,4,FALSE)*P2881</f>
        <v>#N/A</v>
      </c>
      <c r="T2881">
        <f>IF(F2881="COD1",tarifas!$D$11*(SUMIFS($P$11:$P$8770,$F$11:$F$8770,"=COD1",$B$11:$B$8770,"="&amp;B2881)/COUNTIFS($F$11:$F$8770,"=COD1",$B$11:$B$8770,"="&amp;B2881))/COUNTIFS($A$11:$A$8770,"="&amp;A2881,$F$11:$F$8770,"=COD1"),0)</f>
        <v>0</v>
      </c>
      <c r="U2881" t="e">
        <f>(VLOOKUP(F2881,tarifas!$C$7:$D$10,2,FALSE)+tarifas!$D$21)*datos!P2881</f>
        <v>#N/A</v>
      </c>
      <c r="V2881" t="e">
        <f t="shared" si="408"/>
        <v>#N/A</v>
      </c>
      <c r="W2881">
        <f t="shared" si="409"/>
        <v>0</v>
      </c>
    </row>
    <row r="2882" spans="1:23" x14ac:dyDescent="0.25">
      <c r="A2882">
        <f t="shared" si="402"/>
        <v>119</v>
      </c>
      <c r="B2882">
        <f t="shared" si="403"/>
        <v>4</v>
      </c>
      <c r="C2882" s="1">
        <f t="shared" si="410"/>
        <v>41759.624999993037</v>
      </c>
      <c r="D2882" s="7">
        <v>523.13636363636363</v>
      </c>
      <c r="E2882" s="7"/>
      <c r="G2882">
        <v>34.35</v>
      </c>
      <c r="H2882" s="12">
        <v>562.73255407320562</v>
      </c>
      <c r="I2882" s="13">
        <f>$D$2*tarifas!$D$12/24</f>
        <v>1.4541666666666666</v>
      </c>
      <c r="J2882" s="13" t="e">
        <f>VLOOKUP(E2882&amp;" "&amp;F2882,tarifas!$A$13:$D$20,4,FALSE)*H2882</f>
        <v>#N/A</v>
      </c>
      <c r="K2882" s="13">
        <f>IF(F2882="COD1",tarifas!$D$11*(SUMIFS($H$11:$H$8770,$F$11:$F$8770,"=COD1",$B$11:$B$8770,"="&amp;B2882)/COUNTIFS($F$11:$F$8770,"=COD1",$B$11:$B$8770,"="&amp;B2882))/COUNTIFS($A$11:$A$8770,"="&amp;A2882,$F$11:$F$8770,"=COD1"),0)</f>
        <v>0</v>
      </c>
      <c r="L2882" s="13" t="e">
        <f>(VLOOKUP(F2882,tarifas!$C$7:$D$10,2,FALSE)+tarifas!$D$21)*datos!H2882</f>
        <v>#N/A</v>
      </c>
      <c r="M2882">
        <v>182.02795999999998</v>
      </c>
      <c r="N2882" s="13" t="e">
        <f t="shared" si="404"/>
        <v>#N/A</v>
      </c>
      <c r="O2882">
        <f t="shared" si="405"/>
        <v>182.02795999999998</v>
      </c>
      <c r="P2882" s="12">
        <f t="shared" si="406"/>
        <v>380.70459407320561</v>
      </c>
      <c r="Q2882">
        <f t="shared" si="407"/>
        <v>0</v>
      </c>
      <c r="R2882">
        <f>$D$2*tarifas!$D$12/24</f>
        <v>1.4541666666666666</v>
      </c>
      <c r="S2882" t="e">
        <f>VLOOKUP(E2882&amp;" "&amp;F2882,tarifas!$A$13:$D$20,4,FALSE)*P2882</f>
        <v>#N/A</v>
      </c>
      <c r="T2882">
        <f>IF(F2882="COD1",tarifas!$D$11*(SUMIFS($P$11:$P$8770,$F$11:$F$8770,"=COD1",$B$11:$B$8770,"="&amp;B2882)/COUNTIFS($F$11:$F$8770,"=COD1",$B$11:$B$8770,"="&amp;B2882))/COUNTIFS($A$11:$A$8770,"="&amp;A2882,$F$11:$F$8770,"=COD1"),0)</f>
        <v>0</v>
      </c>
      <c r="U2882" t="e">
        <f>(VLOOKUP(F2882,tarifas!$C$7:$D$10,2,FALSE)+tarifas!$D$21)*datos!P2882</f>
        <v>#N/A</v>
      </c>
      <c r="V2882" t="e">
        <f t="shared" si="408"/>
        <v>#N/A</v>
      </c>
      <c r="W2882">
        <f t="shared" si="409"/>
        <v>0</v>
      </c>
    </row>
    <row r="2883" spans="1:23" x14ac:dyDescent="0.25">
      <c r="A2883">
        <f t="shared" si="402"/>
        <v>119</v>
      </c>
      <c r="B2883">
        <f t="shared" si="403"/>
        <v>4</v>
      </c>
      <c r="C2883" s="1">
        <f t="shared" si="410"/>
        <v>41759.666666659701</v>
      </c>
      <c r="D2883" s="7">
        <v>635.69696969696975</v>
      </c>
      <c r="E2883" s="7"/>
      <c r="G2883">
        <v>33.61</v>
      </c>
      <c r="H2883" s="12">
        <v>471.90707486959235</v>
      </c>
      <c r="I2883" s="13">
        <f>$D$2*tarifas!$D$12/24</f>
        <v>1.4541666666666666</v>
      </c>
      <c r="J2883" s="13" t="e">
        <f>VLOOKUP(E2883&amp;" "&amp;F2883,tarifas!$A$13:$D$20,4,FALSE)*H2883</f>
        <v>#N/A</v>
      </c>
      <c r="K2883" s="13">
        <f>IF(F2883="COD1",tarifas!$D$11*(SUMIFS($H$11:$H$8770,$F$11:$F$8770,"=COD1",$B$11:$B$8770,"="&amp;B2883)/COUNTIFS($F$11:$F$8770,"=COD1",$B$11:$B$8770,"="&amp;B2883))/COUNTIFS($A$11:$A$8770,"="&amp;A2883,$F$11:$F$8770,"=COD1"),0)</f>
        <v>0</v>
      </c>
      <c r="L2883" s="13" t="e">
        <f>(VLOOKUP(F2883,tarifas!$C$7:$D$10,2,FALSE)+tarifas!$D$21)*datos!H2883</f>
        <v>#N/A</v>
      </c>
      <c r="M2883">
        <v>107.50383000000001</v>
      </c>
      <c r="N2883" s="13" t="e">
        <f t="shared" si="404"/>
        <v>#N/A</v>
      </c>
      <c r="O2883">
        <f t="shared" si="405"/>
        <v>107.50383000000001</v>
      </c>
      <c r="P2883" s="12">
        <f t="shared" si="406"/>
        <v>364.40324486959236</v>
      </c>
      <c r="Q2883">
        <f t="shared" si="407"/>
        <v>0</v>
      </c>
      <c r="R2883">
        <f>$D$2*tarifas!$D$12/24</f>
        <v>1.4541666666666666</v>
      </c>
      <c r="S2883" t="e">
        <f>VLOOKUP(E2883&amp;" "&amp;F2883,tarifas!$A$13:$D$20,4,FALSE)*P2883</f>
        <v>#N/A</v>
      </c>
      <c r="T2883">
        <f>IF(F2883="COD1",tarifas!$D$11*(SUMIFS($P$11:$P$8770,$F$11:$F$8770,"=COD1",$B$11:$B$8770,"="&amp;B2883)/COUNTIFS($F$11:$F$8770,"=COD1",$B$11:$B$8770,"="&amp;B2883))/COUNTIFS($A$11:$A$8770,"="&amp;A2883,$F$11:$F$8770,"=COD1"),0)</f>
        <v>0</v>
      </c>
      <c r="U2883" t="e">
        <f>(VLOOKUP(F2883,tarifas!$C$7:$D$10,2,FALSE)+tarifas!$D$21)*datos!P2883</f>
        <v>#N/A</v>
      </c>
      <c r="V2883" t="e">
        <f t="shared" si="408"/>
        <v>#N/A</v>
      </c>
      <c r="W2883">
        <f t="shared" si="409"/>
        <v>0</v>
      </c>
    </row>
    <row r="2884" spans="1:23" x14ac:dyDescent="0.25">
      <c r="A2884">
        <f t="shared" si="402"/>
        <v>119</v>
      </c>
      <c r="B2884">
        <f t="shared" si="403"/>
        <v>4</v>
      </c>
      <c r="C2884" s="1">
        <f t="shared" si="410"/>
        <v>41759.708333326365</v>
      </c>
      <c r="D2884" s="7">
        <v>304.71212121212119</v>
      </c>
      <c r="E2884" s="7"/>
      <c r="G2884">
        <v>32.729999999999997</v>
      </c>
      <c r="H2884" s="12">
        <v>370.44056698796987</v>
      </c>
      <c r="I2884" s="13">
        <f>$D$2*tarifas!$D$12/24</f>
        <v>1.4541666666666666</v>
      </c>
      <c r="J2884" s="13" t="e">
        <f>VLOOKUP(E2884&amp;" "&amp;F2884,tarifas!$A$13:$D$20,4,FALSE)*H2884</f>
        <v>#N/A</v>
      </c>
      <c r="K2884" s="13">
        <f>IF(F2884="COD1",tarifas!$D$11*(SUMIFS($H$11:$H$8770,$F$11:$F$8770,"=COD1",$B$11:$B$8770,"="&amp;B2884)/COUNTIFS($F$11:$F$8770,"=COD1",$B$11:$B$8770,"="&amp;B2884))/COUNTIFS($A$11:$A$8770,"="&amp;A2884,$F$11:$F$8770,"=COD1"),0)</f>
        <v>0</v>
      </c>
      <c r="L2884" s="13" t="e">
        <f>(VLOOKUP(F2884,tarifas!$C$7:$D$10,2,FALSE)+tarifas!$D$21)*datos!H2884</f>
        <v>#N/A</v>
      </c>
      <c r="M2884">
        <v>57.99624</v>
      </c>
      <c r="N2884" s="13" t="e">
        <f t="shared" si="404"/>
        <v>#N/A</v>
      </c>
      <c r="O2884">
        <f t="shared" si="405"/>
        <v>57.99624</v>
      </c>
      <c r="P2884" s="12">
        <f t="shared" si="406"/>
        <v>312.44432698796987</v>
      </c>
      <c r="Q2884">
        <f t="shared" si="407"/>
        <v>0</v>
      </c>
      <c r="R2884">
        <f>$D$2*tarifas!$D$12/24</f>
        <v>1.4541666666666666</v>
      </c>
      <c r="S2884" t="e">
        <f>VLOOKUP(E2884&amp;" "&amp;F2884,tarifas!$A$13:$D$20,4,FALSE)*P2884</f>
        <v>#N/A</v>
      </c>
      <c r="T2884">
        <f>IF(F2884="COD1",tarifas!$D$11*(SUMIFS($P$11:$P$8770,$F$11:$F$8770,"=COD1",$B$11:$B$8770,"="&amp;B2884)/COUNTIFS($F$11:$F$8770,"=COD1",$B$11:$B$8770,"="&amp;B2884))/COUNTIFS($A$11:$A$8770,"="&amp;A2884,$F$11:$F$8770,"=COD1"),0)</f>
        <v>0</v>
      </c>
      <c r="U2884" t="e">
        <f>(VLOOKUP(F2884,tarifas!$C$7:$D$10,2,FALSE)+tarifas!$D$21)*datos!P2884</f>
        <v>#N/A</v>
      </c>
      <c r="V2884" t="e">
        <f t="shared" si="408"/>
        <v>#N/A</v>
      </c>
      <c r="W2884">
        <f t="shared" si="409"/>
        <v>0</v>
      </c>
    </row>
    <row r="2885" spans="1:23" x14ac:dyDescent="0.25">
      <c r="A2885">
        <f t="shared" si="402"/>
        <v>119</v>
      </c>
      <c r="B2885">
        <f t="shared" si="403"/>
        <v>4</v>
      </c>
      <c r="C2885" s="1">
        <f t="shared" si="410"/>
        <v>41759.74999999303</v>
      </c>
      <c r="D2885" s="7">
        <v>198.33333333333337</v>
      </c>
      <c r="E2885" s="7"/>
      <c r="G2885">
        <v>35</v>
      </c>
      <c r="H2885" s="12">
        <v>276.07939365324091</v>
      </c>
      <c r="I2885" s="13">
        <f>$D$2*tarifas!$D$12/24</f>
        <v>1.4541666666666666</v>
      </c>
      <c r="J2885" s="13" t="e">
        <f>VLOOKUP(E2885&amp;" "&amp;F2885,tarifas!$A$13:$D$20,4,FALSE)*H2885</f>
        <v>#N/A</v>
      </c>
      <c r="K2885" s="13">
        <f>IF(F2885="COD1",tarifas!$D$11*(SUMIFS($H$11:$H$8770,$F$11:$F$8770,"=COD1",$B$11:$B$8770,"="&amp;B2885)/COUNTIFS($F$11:$F$8770,"=COD1",$B$11:$B$8770,"="&amp;B2885))/COUNTIFS($A$11:$A$8770,"="&amp;A2885,$F$11:$F$8770,"=COD1"),0)</f>
        <v>0</v>
      </c>
      <c r="L2885" s="13" t="e">
        <f>(VLOOKUP(F2885,tarifas!$C$7:$D$10,2,FALSE)+tarifas!$D$21)*datos!H2885</f>
        <v>#N/A</v>
      </c>
      <c r="M2885">
        <v>8.2914200000000005</v>
      </c>
      <c r="N2885" s="13" t="e">
        <f t="shared" si="404"/>
        <v>#N/A</v>
      </c>
      <c r="O2885">
        <f t="shared" si="405"/>
        <v>8.2914200000000005</v>
      </c>
      <c r="P2885" s="12">
        <f t="shared" si="406"/>
        <v>267.7879736532409</v>
      </c>
      <c r="Q2885">
        <f t="shared" si="407"/>
        <v>0</v>
      </c>
      <c r="R2885">
        <f>$D$2*tarifas!$D$12/24</f>
        <v>1.4541666666666666</v>
      </c>
      <c r="S2885" t="e">
        <f>VLOOKUP(E2885&amp;" "&amp;F2885,tarifas!$A$13:$D$20,4,FALSE)*P2885</f>
        <v>#N/A</v>
      </c>
      <c r="T2885">
        <f>IF(F2885="COD1",tarifas!$D$11*(SUMIFS($P$11:$P$8770,$F$11:$F$8770,"=COD1",$B$11:$B$8770,"="&amp;B2885)/COUNTIFS($F$11:$F$8770,"=COD1",$B$11:$B$8770,"="&amp;B2885))/COUNTIFS($A$11:$A$8770,"="&amp;A2885,$F$11:$F$8770,"=COD1"),0)</f>
        <v>0</v>
      </c>
      <c r="U2885" t="e">
        <f>(VLOOKUP(F2885,tarifas!$C$7:$D$10,2,FALSE)+tarifas!$D$21)*datos!P2885</f>
        <v>#N/A</v>
      </c>
      <c r="V2885" t="e">
        <f t="shared" si="408"/>
        <v>#N/A</v>
      </c>
      <c r="W2885">
        <f t="shared" si="409"/>
        <v>0</v>
      </c>
    </row>
    <row r="2886" spans="1:23" x14ac:dyDescent="0.25">
      <c r="A2886">
        <f t="shared" si="402"/>
        <v>119</v>
      </c>
      <c r="B2886">
        <f t="shared" si="403"/>
        <v>4</v>
      </c>
      <c r="C2886" s="1">
        <f t="shared" si="410"/>
        <v>41759.791666659694</v>
      </c>
      <c r="D2886" s="7">
        <v>55.893939393939398</v>
      </c>
      <c r="E2886" s="7"/>
      <c r="G2886">
        <v>38.69</v>
      </c>
      <c r="H2886" s="12">
        <v>217.42804240933407</v>
      </c>
      <c r="I2886" s="13">
        <f>$D$2*tarifas!$D$12/24</f>
        <v>1.4541666666666666</v>
      </c>
      <c r="J2886" s="13" t="e">
        <f>VLOOKUP(E2886&amp;" "&amp;F2886,tarifas!$A$13:$D$20,4,FALSE)*H2886</f>
        <v>#N/A</v>
      </c>
      <c r="K2886" s="13">
        <f>IF(F2886="COD1",tarifas!$D$11*(SUMIFS($H$11:$H$8770,$F$11:$F$8770,"=COD1",$B$11:$B$8770,"="&amp;B2886)/COUNTIFS($F$11:$F$8770,"=COD1",$B$11:$B$8770,"="&amp;B2886))/COUNTIFS($A$11:$A$8770,"="&amp;A2886,$F$11:$F$8770,"=COD1"),0)</f>
        <v>0</v>
      </c>
      <c r="L2886" s="13" t="e">
        <f>(VLOOKUP(F2886,tarifas!$C$7:$D$10,2,FALSE)+tarifas!$D$21)*datos!H2886</f>
        <v>#N/A</v>
      </c>
      <c r="M2886">
        <v>0</v>
      </c>
      <c r="N2886" s="13" t="e">
        <f t="shared" si="404"/>
        <v>#N/A</v>
      </c>
      <c r="O2886">
        <f t="shared" si="405"/>
        <v>0</v>
      </c>
      <c r="P2886" s="12">
        <f t="shared" si="406"/>
        <v>217.42804240933407</v>
      </c>
      <c r="Q2886">
        <f t="shared" si="407"/>
        <v>0</v>
      </c>
      <c r="R2886">
        <f>$D$2*tarifas!$D$12/24</f>
        <v>1.4541666666666666</v>
      </c>
      <c r="S2886" t="e">
        <f>VLOOKUP(E2886&amp;" "&amp;F2886,tarifas!$A$13:$D$20,4,FALSE)*P2886</f>
        <v>#N/A</v>
      </c>
      <c r="T2886">
        <f>IF(F2886="COD1",tarifas!$D$11*(SUMIFS($P$11:$P$8770,$F$11:$F$8770,"=COD1",$B$11:$B$8770,"="&amp;B2886)/COUNTIFS($F$11:$F$8770,"=COD1",$B$11:$B$8770,"="&amp;B2886))/COUNTIFS($A$11:$A$8770,"="&amp;A2886,$F$11:$F$8770,"=COD1"),0)</f>
        <v>0</v>
      </c>
      <c r="U2886" t="e">
        <f>(VLOOKUP(F2886,tarifas!$C$7:$D$10,2,FALSE)+tarifas!$D$21)*datos!P2886</f>
        <v>#N/A</v>
      </c>
      <c r="V2886" t="e">
        <f t="shared" si="408"/>
        <v>#N/A</v>
      </c>
      <c r="W2886">
        <f t="shared" si="409"/>
        <v>0</v>
      </c>
    </row>
    <row r="2887" spans="1:23" x14ac:dyDescent="0.25">
      <c r="A2887">
        <f t="shared" si="402"/>
        <v>119</v>
      </c>
      <c r="B2887">
        <f t="shared" si="403"/>
        <v>4</v>
      </c>
      <c r="C2887" s="1">
        <f t="shared" si="410"/>
        <v>41759.833333326358</v>
      </c>
      <c r="D2887" s="7">
        <v>0</v>
      </c>
      <c r="E2887" s="7"/>
      <c r="G2887">
        <v>41.5</v>
      </c>
      <c r="H2887" s="12">
        <v>199.26485943375519</v>
      </c>
      <c r="I2887" s="13">
        <f>$D$2*tarifas!$D$12/24</f>
        <v>1.4541666666666666</v>
      </c>
      <c r="J2887" s="13" t="e">
        <f>VLOOKUP(E2887&amp;" "&amp;F2887,tarifas!$A$13:$D$20,4,FALSE)*H2887</f>
        <v>#N/A</v>
      </c>
      <c r="K2887" s="13">
        <f>IF(F2887="COD1",tarifas!$D$11*(SUMIFS($H$11:$H$8770,$F$11:$F$8770,"=COD1",$B$11:$B$8770,"="&amp;B2887)/COUNTIFS($F$11:$F$8770,"=COD1",$B$11:$B$8770,"="&amp;B2887))/COUNTIFS($A$11:$A$8770,"="&amp;A2887,$F$11:$F$8770,"=COD1"),0)</f>
        <v>0</v>
      </c>
      <c r="L2887" s="13" t="e">
        <f>(VLOOKUP(F2887,tarifas!$C$7:$D$10,2,FALSE)+tarifas!$D$21)*datos!H2887</f>
        <v>#N/A</v>
      </c>
      <c r="M2887">
        <v>0</v>
      </c>
      <c r="N2887" s="13" t="e">
        <f t="shared" si="404"/>
        <v>#N/A</v>
      </c>
      <c r="O2887">
        <f t="shared" si="405"/>
        <v>0</v>
      </c>
      <c r="P2887" s="12">
        <f t="shared" si="406"/>
        <v>199.26485943375519</v>
      </c>
      <c r="Q2887">
        <f t="shared" si="407"/>
        <v>0</v>
      </c>
      <c r="R2887">
        <f>$D$2*tarifas!$D$12/24</f>
        <v>1.4541666666666666</v>
      </c>
      <c r="S2887" t="e">
        <f>VLOOKUP(E2887&amp;" "&amp;F2887,tarifas!$A$13:$D$20,4,FALSE)*P2887</f>
        <v>#N/A</v>
      </c>
      <c r="T2887">
        <f>IF(F2887="COD1",tarifas!$D$11*(SUMIFS($P$11:$P$8770,$F$11:$F$8770,"=COD1",$B$11:$B$8770,"="&amp;B2887)/COUNTIFS($F$11:$F$8770,"=COD1",$B$11:$B$8770,"="&amp;B2887))/COUNTIFS($A$11:$A$8770,"="&amp;A2887,$F$11:$F$8770,"=COD1"),0)</f>
        <v>0</v>
      </c>
      <c r="U2887" t="e">
        <f>(VLOOKUP(F2887,tarifas!$C$7:$D$10,2,FALSE)+tarifas!$D$21)*datos!P2887</f>
        <v>#N/A</v>
      </c>
      <c r="V2887" t="e">
        <f t="shared" si="408"/>
        <v>#N/A</v>
      </c>
      <c r="W2887">
        <f t="shared" si="409"/>
        <v>0</v>
      </c>
    </row>
    <row r="2888" spans="1:23" x14ac:dyDescent="0.25">
      <c r="A2888">
        <f t="shared" si="402"/>
        <v>119</v>
      </c>
      <c r="B2888">
        <f t="shared" si="403"/>
        <v>4</v>
      </c>
      <c r="C2888" s="1">
        <f t="shared" si="410"/>
        <v>41759.874999993022</v>
      </c>
      <c r="D2888" s="7">
        <v>0</v>
      </c>
      <c r="E2888" s="7"/>
      <c r="G2888">
        <v>38.840000000000003</v>
      </c>
      <c r="H2888" s="12">
        <v>193.80712823230385</v>
      </c>
      <c r="I2888" s="13">
        <f>$D$2*tarifas!$D$12/24</f>
        <v>1.4541666666666666</v>
      </c>
      <c r="J2888" s="13" t="e">
        <f>VLOOKUP(E2888&amp;" "&amp;F2888,tarifas!$A$13:$D$20,4,FALSE)*H2888</f>
        <v>#N/A</v>
      </c>
      <c r="K2888" s="13">
        <f>IF(F2888="COD1",tarifas!$D$11*(SUMIFS($H$11:$H$8770,$F$11:$F$8770,"=COD1",$B$11:$B$8770,"="&amp;B2888)/COUNTIFS($F$11:$F$8770,"=COD1",$B$11:$B$8770,"="&amp;B2888))/COUNTIFS($A$11:$A$8770,"="&amp;A2888,$F$11:$F$8770,"=COD1"),0)</f>
        <v>0</v>
      </c>
      <c r="L2888" s="13" t="e">
        <f>(VLOOKUP(F2888,tarifas!$C$7:$D$10,2,FALSE)+tarifas!$D$21)*datos!H2888</f>
        <v>#N/A</v>
      </c>
      <c r="M2888">
        <v>0</v>
      </c>
      <c r="N2888" s="13" t="e">
        <f t="shared" si="404"/>
        <v>#N/A</v>
      </c>
      <c r="O2888">
        <f t="shared" si="405"/>
        <v>0</v>
      </c>
      <c r="P2888" s="12">
        <f t="shared" si="406"/>
        <v>193.80712823230385</v>
      </c>
      <c r="Q2888">
        <f t="shared" si="407"/>
        <v>0</v>
      </c>
      <c r="R2888">
        <f>$D$2*tarifas!$D$12/24</f>
        <v>1.4541666666666666</v>
      </c>
      <c r="S2888" t="e">
        <f>VLOOKUP(E2888&amp;" "&amp;F2888,tarifas!$A$13:$D$20,4,FALSE)*P2888</f>
        <v>#N/A</v>
      </c>
      <c r="T2888">
        <f>IF(F2888="COD1",tarifas!$D$11*(SUMIFS($P$11:$P$8770,$F$11:$F$8770,"=COD1",$B$11:$B$8770,"="&amp;B2888)/COUNTIFS($F$11:$F$8770,"=COD1",$B$11:$B$8770,"="&amp;B2888))/COUNTIFS($A$11:$A$8770,"="&amp;A2888,$F$11:$F$8770,"=COD1"),0)</f>
        <v>0</v>
      </c>
      <c r="U2888" t="e">
        <f>(VLOOKUP(F2888,tarifas!$C$7:$D$10,2,FALSE)+tarifas!$D$21)*datos!P2888</f>
        <v>#N/A</v>
      </c>
      <c r="V2888" t="e">
        <f t="shared" si="408"/>
        <v>#N/A</v>
      </c>
      <c r="W2888">
        <f t="shared" si="409"/>
        <v>0</v>
      </c>
    </row>
    <row r="2889" spans="1:23" x14ac:dyDescent="0.25">
      <c r="A2889">
        <f t="shared" si="402"/>
        <v>119</v>
      </c>
      <c r="B2889">
        <f t="shared" si="403"/>
        <v>4</v>
      </c>
      <c r="C2889" s="1">
        <f t="shared" si="410"/>
        <v>41759.916666659687</v>
      </c>
      <c r="D2889" s="7">
        <v>0</v>
      </c>
      <c r="E2889" s="7"/>
      <c r="G2889">
        <v>35.5</v>
      </c>
      <c r="H2889" s="12">
        <v>195.31581923200164</v>
      </c>
      <c r="I2889" s="13">
        <f>$D$2*tarifas!$D$12/24</f>
        <v>1.4541666666666666</v>
      </c>
      <c r="J2889" s="13" t="e">
        <f>VLOOKUP(E2889&amp;" "&amp;F2889,tarifas!$A$13:$D$20,4,FALSE)*H2889</f>
        <v>#N/A</v>
      </c>
      <c r="K2889" s="13">
        <f>IF(F2889="COD1",tarifas!$D$11*(SUMIFS($H$11:$H$8770,$F$11:$F$8770,"=COD1",$B$11:$B$8770,"="&amp;B2889)/COUNTIFS($F$11:$F$8770,"=COD1",$B$11:$B$8770,"="&amp;B2889))/COUNTIFS($A$11:$A$8770,"="&amp;A2889,$F$11:$F$8770,"=COD1"),0)</f>
        <v>0</v>
      </c>
      <c r="L2889" s="13" t="e">
        <f>(VLOOKUP(F2889,tarifas!$C$7:$D$10,2,FALSE)+tarifas!$D$21)*datos!H2889</f>
        <v>#N/A</v>
      </c>
      <c r="M2889">
        <v>0</v>
      </c>
      <c r="N2889" s="13" t="e">
        <f t="shared" si="404"/>
        <v>#N/A</v>
      </c>
      <c r="O2889">
        <f t="shared" si="405"/>
        <v>0</v>
      </c>
      <c r="P2889" s="12">
        <f t="shared" si="406"/>
        <v>195.31581923200164</v>
      </c>
      <c r="Q2889">
        <f t="shared" si="407"/>
        <v>0</v>
      </c>
      <c r="R2889">
        <f>$D$2*tarifas!$D$12/24</f>
        <v>1.4541666666666666</v>
      </c>
      <c r="S2889" t="e">
        <f>VLOOKUP(E2889&amp;" "&amp;F2889,tarifas!$A$13:$D$20,4,FALSE)*P2889</f>
        <v>#N/A</v>
      </c>
      <c r="T2889">
        <f>IF(F2889="COD1",tarifas!$D$11*(SUMIFS($P$11:$P$8770,$F$11:$F$8770,"=COD1",$B$11:$B$8770,"="&amp;B2889)/COUNTIFS($F$11:$F$8770,"=COD1",$B$11:$B$8770,"="&amp;B2889))/COUNTIFS($A$11:$A$8770,"="&amp;A2889,$F$11:$F$8770,"=COD1"),0)</f>
        <v>0</v>
      </c>
      <c r="U2889" t="e">
        <f>(VLOOKUP(F2889,tarifas!$C$7:$D$10,2,FALSE)+tarifas!$D$21)*datos!P2889</f>
        <v>#N/A</v>
      </c>
      <c r="V2889" t="e">
        <f t="shared" si="408"/>
        <v>#N/A</v>
      </c>
      <c r="W2889">
        <f t="shared" si="409"/>
        <v>0</v>
      </c>
    </row>
    <row r="2890" spans="1:23" x14ac:dyDescent="0.25">
      <c r="A2890">
        <f t="shared" si="402"/>
        <v>119</v>
      </c>
      <c r="B2890">
        <f t="shared" si="403"/>
        <v>4</v>
      </c>
      <c r="C2890" s="1">
        <f t="shared" si="410"/>
        <v>41759.958333326351</v>
      </c>
      <c r="D2890" s="7">
        <v>0</v>
      </c>
      <c r="E2890" s="7"/>
      <c r="G2890">
        <v>36.75</v>
      </c>
      <c r="H2890" s="12">
        <v>174.66105093910369</v>
      </c>
      <c r="I2890" s="13">
        <f>$D$2*tarifas!$D$12/24</f>
        <v>1.4541666666666666</v>
      </c>
      <c r="J2890" s="13" t="e">
        <f>VLOOKUP(E2890&amp;" "&amp;F2890,tarifas!$A$13:$D$20,4,FALSE)*H2890</f>
        <v>#N/A</v>
      </c>
      <c r="K2890" s="13">
        <f>IF(F2890="COD1",tarifas!$D$11*(SUMIFS($H$11:$H$8770,$F$11:$F$8770,"=COD1",$B$11:$B$8770,"="&amp;B2890)/COUNTIFS($F$11:$F$8770,"=COD1",$B$11:$B$8770,"="&amp;B2890))/COUNTIFS($A$11:$A$8770,"="&amp;A2890,$F$11:$F$8770,"=COD1"),0)</f>
        <v>0</v>
      </c>
      <c r="L2890" s="13" t="e">
        <f>(VLOOKUP(F2890,tarifas!$C$7:$D$10,2,FALSE)+tarifas!$D$21)*datos!H2890</f>
        <v>#N/A</v>
      </c>
      <c r="M2890">
        <v>0</v>
      </c>
      <c r="N2890" s="13" t="e">
        <f t="shared" si="404"/>
        <v>#N/A</v>
      </c>
      <c r="O2890">
        <f t="shared" si="405"/>
        <v>0</v>
      </c>
      <c r="P2890" s="12">
        <f t="shared" si="406"/>
        <v>174.66105093910369</v>
      </c>
      <c r="Q2890">
        <f t="shared" si="407"/>
        <v>0</v>
      </c>
      <c r="R2890">
        <f>$D$2*tarifas!$D$12/24</f>
        <v>1.4541666666666666</v>
      </c>
      <c r="S2890" t="e">
        <f>VLOOKUP(E2890&amp;" "&amp;F2890,tarifas!$A$13:$D$20,4,FALSE)*P2890</f>
        <v>#N/A</v>
      </c>
      <c r="T2890">
        <f>IF(F2890="COD1",tarifas!$D$11*(SUMIFS($P$11:$P$8770,$F$11:$F$8770,"=COD1",$B$11:$B$8770,"="&amp;B2890)/COUNTIFS($F$11:$F$8770,"=COD1",$B$11:$B$8770,"="&amp;B2890))/COUNTIFS($A$11:$A$8770,"="&amp;A2890,$F$11:$F$8770,"=COD1"),0)</f>
        <v>0</v>
      </c>
      <c r="U2890" t="e">
        <f>(VLOOKUP(F2890,tarifas!$C$7:$D$10,2,FALSE)+tarifas!$D$21)*datos!P2890</f>
        <v>#N/A</v>
      </c>
      <c r="V2890" t="e">
        <f t="shared" si="408"/>
        <v>#N/A</v>
      </c>
      <c r="W2890">
        <f t="shared" si="409"/>
        <v>0</v>
      </c>
    </row>
    <row r="2891" spans="1:23" x14ac:dyDescent="0.25">
      <c r="A2891">
        <f t="shared" si="402"/>
        <v>120</v>
      </c>
      <c r="B2891">
        <f t="shared" si="403"/>
        <v>5</v>
      </c>
      <c r="C2891" s="1">
        <f t="shared" si="410"/>
        <v>41759.999999993015</v>
      </c>
      <c r="D2891" s="7">
        <v>0</v>
      </c>
      <c r="E2891" s="7"/>
      <c r="G2891">
        <v>33.4</v>
      </c>
      <c r="H2891" s="12">
        <v>172.7325632199763</v>
      </c>
      <c r="I2891" s="13">
        <f>$D$2*tarifas!$D$12/24</f>
        <v>1.4541666666666666</v>
      </c>
      <c r="J2891" s="13" t="e">
        <f>VLOOKUP(E2891&amp;" "&amp;F2891,tarifas!$A$13:$D$20,4,FALSE)*H2891</f>
        <v>#N/A</v>
      </c>
      <c r="K2891" s="13">
        <f>IF(F2891="COD1",tarifas!$D$11*(SUMIFS($H$11:$H$8770,$F$11:$F$8770,"=COD1",$B$11:$B$8770,"="&amp;B2891)/COUNTIFS($F$11:$F$8770,"=COD1",$B$11:$B$8770,"="&amp;B2891))/COUNTIFS($A$11:$A$8770,"="&amp;A2891,$F$11:$F$8770,"=COD1"),0)</f>
        <v>0</v>
      </c>
      <c r="L2891" s="13" t="e">
        <f>(VLOOKUP(F2891,tarifas!$C$7:$D$10,2,FALSE)+tarifas!$D$21)*datos!H2891</f>
        <v>#N/A</v>
      </c>
      <c r="M2891">
        <v>0</v>
      </c>
      <c r="N2891" s="13" t="e">
        <f t="shared" si="404"/>
        <v>#N/A</v>
      </c>
      <c r="O2891">
        <f t="shared" si="405"/>
        <v>0</v>
      </c>
      <c r="P2891" s="12">
        <f t="shared" si="406"/>
        <v>172.7325632199763</v>
      </c>
      <c r="Q2891">
        <f t="shared" si="407"/>
        <v>0</v>
      </c>
      <c r="R2891">
        <f>$D$2*tarifas!$D$12/24</f>
        <v>1.4541666666666666</v>
      </c>
      <c r="S2891" t="e">
        <f>VLOOKUP(E2891&amp;" "&amp;F2891,tarifas!$A$13:$D$20,4,FALSE)*P2891</f>
        <v>#N/A</v>
      </c>
      <c r="T2891">
        <f>IF(F2891="COD1",tarifas!$D$11*(SUMIFS($P$11:$P$8770,$F$11:$F$8770,"=COD1",$B$11:$B$8770,"="&amp;B2891)/COUNTIFS($F$11:$F$8770,"=COD1",$B$11:$B$8770,"="&amp;B2891))/COUNTIFS($A$11:$A$8770,"="&amp;A2891,$F$11:$F$8770,"=COD1"),0)</f>
        <v>0</v>
      </c>
      <c r="U2891" t="e">
        <f>(VLOOKUP(F2891,tarifas!$C$7:$D$10,2,FALSE)+tarifas!$D$21)*datos!P2891</f>
        <v>#N/A</v>
      </c>
      <c r="V2891" t="e">
        <f t="shared" si="408"/>
        <v>#N/A</v>
      </c>
      <c r="W2891">
        <f t="shared" si="409"/>
        <v>0</v>
      </c>
    </row>
    <row r="2892" spans="1:23" x14ac:dyDescent="0.25">
      <c r="A2892">
        <f t="shared" ref="A2892:A2955" si="411">DAYS360($C$11,C2892)</f>
        <v>120</v>
      </c>
      <c r="B2892">
        <f t="shared" ref="B2892:B2955" si="412">MONTH(C2892)</f>
        <v>5</v>
      </c>
      <c r="C2892" s="1">
        <f t="shared" si="410"/>
        <v>41760.041666659679</v>
      </c>
      <c r="D2892" s="7">
        <v>0</v>
      </c>
      <c r="E2892" s="7"/>
      <c r="G2892">
        <v>31</v>
      </c>
      <c r="H2892" s="12">
        <v>171.89640533434459</v>
      </c>
      <c r="I2892" s="13">
        <f>$D$2*tarifas!$D$12/24</f>
        <v>1.4541666666666666</v>
      </c>
      <c r="J2892" s="13" t="e">
        <f>VLOOKUP(E2892&amp;" "&amp;F2892,tarifas!$A$13:$D$20,4,FALSE)*H2892</f>
        <v>#N/A</v>
      </c>
      <c r="K2892" s="13">
        <f>IF(F2892="COD1",tarifas!$D$11*(SUMIFS($H$11:$H$8770,$F$11:$F$8770,"=COD1",$B$11:$B$8770,"="&amp;B2892)/COUNTIFS($F$11:$F$8770,"=COD1",$B$11:$B$8770,"="&amp;B2892))/COUNTIFS($A$11:$A$8770,"="&amp;A2892,$F$11:$F$8770,"=COD1"),0)</f>
        <v>0</v>
      </c>
      <c r="L2892" s="13" t="e">
        <f>(VLOOKUP(F2892,tarifas!$C$7:$D$10,2,FALSE)+tarifas!$D$21)*datos!H2892</f>
        <v>#N/A</v>
      </c>
      <c r="M2892">
        <v>0</v>
      </c>
      <c r="N2892" s="13" t="e">
        <f t="shared" ref="N2892:N2955" si="413">(I2892+J2892+K2892+L2892)*1.23</f>
        <v>#N/A</v>
      </c>
      <c r="O2892">
        <f t="shared" ref="O2892:O2955" si="414">IF(M2892&lt;H2892,M2892,H2892)</f>
        <v>0</v>
      </c>
      <c r="P2892" s="12">
        <f t="shared" ref="P2892:P2955" si="415">H2892-O2892</f>
        <v>171.89640533434459</v>
      </c>
      <c r="Q2892">
        <f t="shared" ref="Q2892:Q2955" si="416">IF(M2892&lt;H2892,0,M2892-H2892)</f>
        <v>0</v>
      </c>
      <c r="R2892">
        <f>$D$2*tarifas!$D$12/24</f>
        <v>1.4541666666666666</v>
      </c>
      <c r="S2892" t="e">
        <f>VLOOKUP(E2892&amp;" "&amp;F2892,tarifas!$A$13:$D$20,4,FALSE)*P2892</f>
        <v>#N/A</v>
      </c>
      <c r="T2892">
        <f>IF(F2892="COD1",tarifas!$D$11*(SUMIFS($P$11:$P$8770,$F$11:$F$8770,"=COD1",$B$11:$B$8770,"="&amp;B2892)/COUNTIFS($F$11:$F$8770,"=COD1",$B$11:$B$8770,"="&amp;B2892))/COUNTIFS($A$11:$A$8770,"="&amp;A2892,$F$11:$F$8770,"=COD1"),0)</f>
        <v>0</v>
      </c>
      <c r="U2892" t="e">
        <f>(VLOOKUP(F2892,tarifas!$C$7:$D$10,2,FALSE)+tarifas!$D$21)*datos!P2892</f>
        <v>#N/A</v>
      </c>
      <c r="V2892" t="e">
        <f t="shared" ref="V2892:V2955" si="417">(R2892+S2892+T2892+U2892)*1.23</f>
        <v>#N/A</v>
      </c>
      <c r="W2892">
        <f t="shared" ref="W2892:W2955" si="418">0.9*G2892/1000*Q2892</f>
        <v>0</v>
      </c>
    </row>
    <row r="2893" spans="1:23" x14ac:dyDescent="0.25">
      <c r="A2893">
        <f t="shared" si="411"/>
        <v>120</v>
      </c>
      <c r="B2893">
        <f t="shared" si="412"/>
        <v>5</v>
      </c>
      <c r="C2893" s="1">
        <f t="shared" ref="C2893:C2956" si="419">+C2892+1/24</f>
        <v>41760.083333326344</v>
      </c>
      <c r="D2893" s="7">
        <v>0</v>
      </c>
      <c r="E2893" s="7"/>
      <c r="G2893">
        <v>32</v>
      </c>
      <c r="H2893" s="12">
        <v>169.54769628716477</v>
      </c>
      <c r="I2893" s="13">
        <f>$D$2*tarifas!$D$12/24</f>
        <v>1.4541666666666666</v>
      </c>
      <c r="J2893" s="13" t="e">
        <f>VLOOKUP(E2893&amp;" "&amp;F2893,tarifas!$A$13:$D$20,4,FALSE)*H2893</f>
        <v>#N/A</v>
      </c>
      <c r="K2893" s="13">
        <f>IF(F2893="COD1",tarifas!$D$11*(SUMIFS($H$11:$H$8770,$F$11:$F$8770,"=COD1",$B$11:$B$8770,"="&amp;B2893)/COUNTIFS($F$11:$F$8770,"=COD1",$B$11:$B$8770,"="&amp;B2893))/COUNTIFS($A$11:$A$8770,"="&amp;A2893,$F$11:$F$8770,"=COD1"),0)</f>
        <v>0</v>
      </c>
      <c r="L2893" s="13" t="e">
        <f>(VLOOKUP(F2893,tarifas!$C$7:$D$10,2,FALSE)+tarifas!$D$21)*datos!H2893</f>
        <v>#N/A</v>
      </c>
      <c r="M2893">
        <v>0</v>
      </c>
      <c r="N2893" s="13" t="e">
        <f t="shared" si="413"/>
        <v>#N/A</v>
      </c>
      <c r="O2893">
        <f t="shared" si="414"/>
        <v>0</v>
      </c>
      <c r="P2893" s="12">
        <f t="shared" si="415"/>
        <v>169.54769628716477</v>
      </c>
      <c r="Q2893">
        <f t="shared" si="416"/>
        <v>0</v>
      </c>
      <c r="R2893">
        <f>$D$2*tarifas!$D$12/24</f>
        <v>1.4541666666666666</v>
      </c>
      <c r="S2893" t="e">
        <f>VLOOKUP(E2893&amp;" "&amp;F2893,tarifas!$A$13:$D$20,4,FALSE)*P2893</f>
        <v>#N/A</v>
      </c>
      <c r="T2893">
        <f>IF(F2893="COD1",tarifas!$D$11*(SUMIFS($P$11:$P$8770,$F$11:$F$8770,"=COD1",$B$11:$B$8770,"="&amp;B2893)/COUNTIFS($F$11:$F$8770,"=COD1",$B$11:$B$8770,"="&amp;B2893))/COUNTIFS($A$11:$A$8770,"="&amp;A2893,$F$11:$F$8770,"=COD1"),0)</f>
        <v>0</v>
      </c>
      <c r="U2893" t="e">
        <f>(VLOOKUP(F2893,tarifas!$C$7:$D$10,2,FALSE)+tarifas!$D$21)*datos!P2893</f>
        <v>#N/A</v>
      </c>
      <c r="V2893" t="e">
        <f t="shared" si="417"/>
        <v>#N/A</v>
      </c>
      <c r="W2893">
        <f t="shared" si="418"/>
        <v>0</v>
      </c>
    </row>
    <row r="2894" spans="1:23" x14ac:dyDescent="0.25">
      <c r="A2894">
        <f t="shared" si="411"/>
        <v>120</v>
      </c>
      <c r="B2894">
        <f t="shared" si="412"/>
        <v>5</v>
      </c>
      <c r="C2894" s="1">
        <f t="shared" si="419"/>
        <v>41760.124999993008</v>
      </c>
      <c r="D2894" s="7">
        <v>0</v>
      </c>
      <c r="E2894" s="7"/>
      <c r="G2894">
        <v>30.87</v>
      </c>
      <c r="H2894" s="12">
        <v>169.01083114718648</v>
      </c>
      <c r="I2894" s="13">
        <f>$D$2*tarifas!$D$12/24</f>
        <v>1.4541666666666666</v>
      </c>
      <c r="J2894" s="13" t="e">
        <f>VLOOKUP(E2894&amp;" "&amp;F2894,tarifas!$A$13:$D$20,4,FALSE)*H2894</f>
        <v>#N/A</v>
      </c>
      <c r="K2894" s="13">
        <f>IF(F2894="COD1",tarifas!$D$11*(SUMIFS($H$11:$H$8770,$F$11:$F$8770,"=COD1",$B$11:$B$8770,"="&amp;B2894)/COUNTIFS($F$11:$F$8770,"=COD1",$B$11:$B$8770,"="&amp;B2894))/COUNTIFS($A$11:$A$8770,"="&amp;A2894,$F$11:$F$8770,"=COD1"),0)</f>
        <v>0</v>
      </c>
      <c r="L2894" s="13" t="e">
        <f>(VLOOKUP(F2894,tarifas!$C$7:$D$10,2,FALSE)+tarifas!$D$21)*datos!H2894</f>
        <v>#N/A</v>
      </c>
      <c r="M2894">
        <v>0</v>
      </c>
      <c r="N2894" s="13" t="e">
        <f t="shared" si="413"/>
        <v>#N/A</v>
      </c>
      <c r="O2894">
        <f t="shared" si="414"/>
        <v>0</v>
      </c>
      <c r="P2894" s="12">
        <f t="shared" si="415"/>
        <v>169.01083114718648</v>
      </c>
      <c r="Q2894">
        <f t="shared" si="416"/>
        <v>0</v>
      </c>
      <c r="R2894">
        <f>$D$2*tarifas!$D$12/24</f>
        <v>1.4541666666666666</v>
      </c>
      <c r="S2894" t="e">
        <f>VLOOKUP(E2894&amp;" "&amp;F2894,tarifas!$A$13:$D$20,4,FALSE)*P2894</f>
        <v>#N/A</v>
      </c>
      <c r="T2894">
        <f>IF(F2894="COD1",tarifas!$D$11*(SUMIFS($P$11:$P$8770,$F$11:$F$8770,"=COD1",$B$11:$B$8770,"="&amp;B2894)/COUNTIFS($F$11:$F$8770,"=COD1",$B$11:$B$8770,"="&amp;B2894))/COUNTIFS($A$11:$A$8770,"="&amp;A2894,$F$11:$F$8770,"=COD1"),0)</f>
        <v>0</v>
      </c>
      <c r="U2894" t="e">
        <f>(VLOOKUP(F2894,tarifas!$C$7:$D$10,2,FALSE)+tarifas!$D$21)*datos!P2894</f>
        <v>#N/A</v>
      </c>
      <c r="V2894" t="e">
        <f t="shared" si="417"/>
        <v>#N/A</v>
      </c>
      <c r="W2894">
        <f t="shared" si="418"/>
        <v>0</v>
      </c>
    </row>
    <row r="2895" spans="1:23" x14ac:dyDescent="0.25">
      <c r="A2895">
        <f t="shared" si="411"/>
        <v>120</v>
      </c>
      <c r="B2895">
        <f t="shared" si="412"/>
        <v>5</v>
      </c>
      <c r="C2895" s="1">
        <f t="shared" si="419"/>
        <v>41760.166666659672</v>
      </c>
      <c r="D2895" s="7">
        <v>0</v>
      </c>
      <c r="E2895" s="7"/>
      <c r="G2895">
        <v>30.7</v>
      </c>
      <c r="H2895" s="12">
        <v>168.22783776316112</v>
      </c>
      <c r="I2895" s="13">
        <f>$D$2*tarifas!$D$12/24</f>
        <v>1.4541666666666666</v>
      </c>
      <c r="J2895" s="13" t="e">
        <f>VLOOKUP(E2895&amp;" "&amp;F2895,tarifas!$A$13:$D$20,4,FALSE)*H2895</f>
        <v>#N/A</v>
      </c>
      <c r="K2895" s="13">
        <f>IF(F2895="COD1",tarifas!$D$11*(SUMIFS($H$11:$H$8770,$F$11:$F$8770,"=COD1",$B$11:$B$8770,"="&amp;B2895)/COUNTIFS($F$11:$F$8770,"=COD1",$B$11:$B$8770,"="&amp;B2895))/COUNTIFS($A$11:$A$8770,"="&amp;A2895,$F$11:$F$8770,"=COD1"),0)</f>
        <v>0</v>
      </c>
      <c r="L2895" s="13" t="e">
        <f>(VLOOKUP(F2895,tarifas!$C$7:$D$10,2,FALSE)+tarifas!$D$21)*datos!H2895</f>
        <v>#N/A</v>
      </c>
      <c r="M2895">
        <v>0</v>
      </c>
      <c r="N2895" s="13" t="e">
        <f t="shared" si="413"/>
        <v>#N/A</v>
      </c>
      <c r="O2895">
        <f t="shared" si="414"/>
        <v>0</v>
      </c>
      <c r="P2895" s="12">
        <f t="shared" si="415"/>
        <v>168.22783776316112</v>
      </c>
      <c r="Q2895">
        <f t="shared" si="416"/>
        <v>0</v>
      </c>
      <c r="R2895">
        <f>$D$2*tarifas!$D$12/24</f>
        <v>1.4541666666666666</v>
      </c>
      <c r="S2895" t="e">
        <f>VLOOKUP(E2895&amp;" "&amp;F2895,tarifas!$A$13:$D$20,4,FALSE)*P2895</f>
        <v>#N/A</v>
      </c>
      <c r="T2895">
        <f>IF(F2895="COD1",tarifas!$D$11*(SUMIFS($P$11:$P$8770,$F$11:$F$8770,"=COD1",$B$11:$B$8770,"="&amp;B2895)/COUNTIFS($F$11:$F$8770,"=COD1",$B$11:$B$8770,"="&amp;B2895))/COUNTIFS($A$11:$A$8770,"="&amp;A2895,$F$11:$F$8770,"=COD1"),0)</f>
        <v>0</v>
      </c>
      <c r="U2895" t="e">
        <f>(VLOOKUP(F2895,tarifas!$C$7:$D$10,2,FALSE)+tarifas!$D$21)*datos!P2895</f>
        <v>#N/A</v>
      </c>
      <c r="V2895" t="e">
        <f t="shared" si="417"/>
        <v>#N/A</v>
      </c>
      <c r="W2895">
        <f t="shared" si="418"/>
        <v>0</v>
      </c>
    </row>
    <row r="2896" spans="1:23" x14ac:dyDescent="0.25">
      <c r="A2896">
        <f t="shared" si="411"/>
        <v>120</v>
      </c>
      <c r="B2896">
        <f t="shared" si="412"/>
        <v>5</v>
      </c>
      <c r="C2896" s="1">
        <f t="shared" si="419"/>
        <v>41760.208333326336</v>
      </c>
      <c r="D2896" s="7">
        <v>0</v>
      </c>
      <c r="E2896" s="7"/>
      <c r="G2896">
        <v>30</v>
      </c>
      <c r="H2896" s="12">
        <v>166.66917805427119</v>
      </c>
      <c r="I2896" s="13">
        <f>$D$2*tarifas!$D$12/24</f>
        <v>1.4541666666666666</v>
      </c>
      <c r="J2896" s="13" t="e">
        <f>VLOOKUP(E2896&amp;" "&amp;F2896,tarifas!$A$13:$D$20,4,FALSE)*H2896</f>
        <v>#N/A</v>
      </c>
      <c r="K2896" s="13">
        <f>IF(F2896="COD1",tarifas!$D$11*(SUMIFS($H$11:$H$8770,$F$11:$F$8770,"=COD1",$B$11:$B$8770,"="&amp;B2896)/COUNTIFS($F$11:$F$8770,"=COD1",$B$11:$B$8770,"="&amp;B2896))/COUNTIFS($A$11:$A$8770,"="&amp;A2896,$F$11:$F$8770,"=COD1"),0)</f>
        <v>0</v>
      </c>
      <c r="L2896" s="13" t="e">
        <f>(VLOOKUP(F2896,tarifas!$C$7:$D$10,2,FALSE)+tarifas!$D$21)*datos!H2896</f>
        <v>#N/A</v>
      </c>
      <c r="M2896">
        <v>3.7492199999999998</v>
      </c>
      <c r="N2896" s="13" t="e">
        <f t="shared" si="413"/>
        <v>#N/A</v>
      </c>
      <c r="O2896">
        <f t="shared" si="414"/>
        <v>3.7492199999999998</v>
      </c>
      <c r="P2896" s="12">
        <f t="shared" si="415"/>
        <v>162.91995805427118</v>
      </c>
      <c r="Q2896">
        <f t="shared" si="416"/>
        <v>0</v>
      </c>
      <c r="R2896">
        <f>$D$2*tarifas!$D$12/24</f>
        <v>1.4541666666666666</v>
      </c>
      <c r="S2896" t="e">
        <f>VLOOKUP(E2896&amp;" "&amp;F2896,tarifas!$A$13:$D$20,4,FALSE)*P2896</f>
        <v>#N/A</v>
      </c>
      <c r="T2896">
        <f>IF(F2896="COD1",tarifas!$D$11*(SUMIFS($P$11:$P$8770,$F$11:$F$8770,"=COD1",$B$11:$B$8770,"="&amp;B2896)/COUNTIFS($F$11:$F$8770,"=COD1",$B$11:$B$8770,"="&amp;B2896))/COUNTIFS($A$11:$A$8770,"="&amp;A2896,$F$11:$F$8770,"=COD1"),0)</f>
        <v>0</v>
      </c>
      <c r="U2896" t="e">
        <f>(VLOOKUP(F2896,tarifas!$C$7:$D$10,2,FALSE)+tarifas!$D$21)*datos!P2896</f>
        <v>#N/A</v>
      </c>
      <c r="V2896" t="e">
        <f t="shared" si="417"/>
        <v>#N/A</v>
      </c>
      <c r="W2896">
        <f t="shared" si="418"/>
        <v>0</v>
      </c>
    </row>
    <row r="2897" spans="1:23" x14ac:dyDescent="0.25">
      <c r="A2897">
        <f t="shared" si="411"/>
        <v>120</v>
      </c>
      <c r="B2897">
        <f t="shared" si="412"/>
        <v>5</v>
      </c>
      <c r="C2897" s="1">
        <f t="shared" si="419"/>
        <v>41760.249999993001</v>
      </c>
      <c r="D2897" s="7">
        <v>6.6969696969696972</v>
      </c>
      <c r="E2897" s="7"/>
      <c r="G2897">
        <v>28.7</v>
      </c>
      <c r="H2897" s="12">
        <v>150.8026922429413</v>
      </c>
      <c r="I2897" s="13">
        <f>$D$2*tarifas!$D$12/24</f>
        <v>1.4541666666666666</v>
      </c>
      <c r="J2897" s="13" t="e">
        <f>VLOOKUP(E2897&amp;" "&amp;F2897,tarifas!$A$13:$D$20,4,FALSE)*H2897</f>
        <v>#N/A</v>
      </c>
      <c r="K2897" s="13">
        <f>IF(F2897="COD1",tarifas!$D$11*(SUMIFS($H$11:$H$8770,$F$11:$F$8770,"=COD1",$B$11:$B$8770,"="&amp;B2897)/COUNTIFS($F$11:$F$8770,"=COD1",$B$11:$B$8770,"="&amp;B2897))/COUNTIFS($A$11:$A$8770,"="&amp;A2897,$F$11:$F$8770,"=COD1"),0)</f>
        <v>0</v>
      </c>
      <c r="L2897" s="13" t="e">
        <f>(VLOOKUP(F2897,tarifas!$C$7:$D$10,2,FALSE)+tarifas!$D$21)*datos!H2897</f>
        <v>#N/A</v>
      </c>
      <c r="M2897">
        <v>48.31026</v>
      </c>
      <c r="N2897" s="13" t="e">
        <f t="shared" si="413"/>
        <v>#N/A</v>
      </c>
      <c r="O2897">
        <f t="shared" si="414"/>
        <v>48.31026</v>
      </c>
      <c r="P2897" s="12">
        <f t="shared" si="415"/>
        <v>102.49243224294131</v>
      </c>
      <c r="Q2897">
        <f t="shared" si="416"/>
        <v>0</v>
      </c>
      <c r="R2897">
        <f>$D$2*tarifas!$D$12/24</f>
        <v>1.4541666666666666</v>
      </c>
      <c r="S2897" t="e">
        <f>VLOOKUP(E2897&amp;" "&amp;F2897,tarifas!$A$13:$D$20,4,FALSE)*P2897</f>
        <v>#N/A</v>
      </c>
      <c r="T2897">
        <f>IF(F2897="COD1",tarifas!$D$11*(SUMIFS($P$11:$P$8770,$F$11:$F$8770,"=COD1",$B$11:$B$8770,"="&amp;B2897)/COUNTIFS($F$11:$F$8770,"=COD1",$B$11:$B$8770,"="&amp;B2897))/COUNTIFS($A$11:$A$8770,"="&amp;A2897,$F$11:$F$8770,"=COD1"),0)</f>
        <v>0</v>
      </c>
      <c r="U2897" t="e">
        <f>(VLOOKUP(F2897,tarifas!$C$7:$D$10,2,FALSE)+tarifas!$D$21)*datos!P2897</f>
        <v>#N/A</v>
      </c>
      <c r="V2897" t="e">
        <f t="shared" si="417"/>
        <v>#N/A</v>
      </c>
      <c r="W2897">
        <f t="shared" si="418"/>
        <v>0</v>
      </c>
    </row>
    <row r="2898" spans="1:23" x14ac:dyDescent="0.25">
      <c r="A2898">
        <f t="shared" si="411"/>
        <v>120</v>
      </c>
      <c r="B2898">
        <f t="shared" si="412"/>
        <v>5</v>
      </c>
      <c r="C2898" s="1">
        <f t="shared" si="419"/>
        <v>41760.291666659665</v>
      </c>
      <c r="D2898" s="7">
        <v>64.393939393939391</v>
      </c>
      <c r="E2898" s="7"/>
      <c r="G2898">
        <v>27</v>
      </c>
      <c r="H2898" s="12">
        <v>149.91375621645747</v>
      </c>
      <c r="I2898" s="13">
        <f>$D$2*tarifas!$D$12/24</f>
        <v>1.4541666666666666</v>
      </c>
      <c r="J2898" s="13" t="e">
        <f>VLOOKUP(E2898&amp;" "&amp;F2898,tarifas!$A$13:$D$20,4,FALSE)*H2898</f>
        <v>#N/A</v>
      </c>
      <c r="K2898" s="13">
        <f>IF(F2898="COD1",tarifas!$D$11*(SUMIFS($H$11:$H$8770,$F$11:$F$8770,"=COD1",$B$11:$B$8770,"="&amp;B2898)/COUNTIFS($F$11:$F$8770,"=COD1",$B$11:$B$8770,"="&amp;B2898))/COUNTIFS($A$11:$A$8770,"="&amp;A2898,$F$11:$F$8770,"=COD1"),0)</f>
        <v>0</v>
      </c>
      <c r="L2898" s="13" t="e">
        <f>(VLOOKUP(F2898,tarifas!$C$7:$D$10,2,FALSE)+tarifas!$D$21)*datos!H2898</f>
        <v>#N/A</v>
      </c>
      <c r="M2898">
        <v>110.99289999999999</v>
      </c>
      <c r="N2898" s="13" t="e">
        <f t="shared" si="413"/>
        <v>#N/A</v>
      </c>
      <c r="O2898">
        <f t="shared" si="414"/>
        <v>110.99289999999999</v>
      </c>
      <c r="P2898" s="12">
        <f t="shared" si="415"/>
        <v>38.92085621645748</v>
      </c>
      <c r="Q2898">
        <f t="shared" si="416"/>
        <v>0</v>
      </c>
      <c r="R2898">
        <f>$D$2*tarifas!$D$12/24</f>
        <v>1.4541666666666666</v>
      </c>
      <c r="S2898" t="e">
        <f>VLOOKUP(E2898&amp;" "&amp;F2898,tarifas!$A$13:$D$20,4,FALSE)*P2898</f>
        <v>#N/A</v>
      </c>
      <c r="T2898">
        <f>IF(F2898="COD1",tarifas!$D$11*(SUMIFS($P$11:$P$8770,$F$11:$F$8770,"=COD1",$B$11:$B$8770,"="&amp;B2898)/COUNTIFS($F$11:$F$8770,"=COD1",$B$11:$B$8770,"="&amp;B2898))/COUNTIFS($A$11:$A$8770,"="&amp;A2898,$F$11:$F$8770,"=COD1"),0)</f>
        <v>0</v>
      </c>
      <c r="U2898" t="e">
        <f>(VLOOKUP(F2898,tarifas!$C$7:$D$10,2,FALSE)+tarifas!$D$21)*datos!P2898</f>
        <v>#N/A</v>
      </c>
      <c r="V2898" t="e">
        <f t="shared" si="417"/>
        <v>#N/A</v>
      </c>
      <c r="W2898">
        <f t="shared" si="418"/>
        <v>0</v>
      </c>
    </row>
    <row r="2899" spans="1:23" x14ac:dyDescent="0.25">
      <c r="A2899">
        <f t="shared" si="411"/>
        <v>120</v>
      </c>
      <c r="B2899">
        <f t="shared" si="412"/>
        <v>5</v>
      </c>
      <c r="C2899" s="1">
        <f t="shared" si="419"/>
        <v>41760.333333326329</v>
      </c>
      <c r="D2899" s="7">
        <v>179.530303030303</v>
      </c>
      <c r="E2899" s="7"/>
      <c r="G2899">
        <v>28.6</v>
      </c>
      <c r="H2899" s="12">
        <v>153.26806638131995</v>
      </c>
      <c r="I2899" s="13">
        <f>$D$2*tarifas!$D$12/24</f>
        <v>1.4541666666666666</v>
      </c>
      <c r="J2899" s="13" t="e">
        <f>VLOOKUP(E2899&amp;" "&amp;F2899,tarifas!$A$13:$D$20,4,FALSE)*H2899</f>
        <v>#N/A</v>
      </c>
      <c r="K2899" s="13">
        <f>IF(F2899="COD1",tarifas!$D$11*(SUMIFS($H$11:$H$8770,$F$11:$F$8770,"=COD1",$B$11:$B$8770,"="&amp;B2899)/COUNTIFS($F$11:$F$8770,"=COD1",$B$11:$B$8770,"="&amp;B2899))/COUNTIFS($A$11:$A$8770,"="&amp;A2899,$F$11:$F$8770,"=COD1"),0)</f>
        <v>0</v>
      </c>
      <c r="L2899" s="13" t="e">
        <f>(VLOOKUP(F2899,tarifas!$C$7:$D$10,2,FALSE)+tarifas!$D$21)*datos!H2899</f>
        <v>#N/A</v>
      </c>
      <c r="M2899">
        <v>190.66397000000001</v>
      </c>
      <c r="N2899" s="13" t="e">
        <f t="shared" si="413"/>
        <v>#N/A</v>
      </c>
      <c r="O2899">
        <f t="shared" si="414"/>
        <v>153.26806638131995</v>
      </c>
      <c r="P2899" s="12">
        <f t="shared" si="415"/>
        <v>0</v>
      </c>
      <c r="Q2899">
        <f t="shared" si="416"/>
        <v>37.395903618680052</v>
      </c>
      <c r="R2899">
        <f>$D$2*tarifas!$D$12/24</f>
        <v>1.4541666666666666</v>
      </c>
      <c r="S2899" t="e">
        <f>VLOOKUP(E2899&amp;" "&amp;F2899,tarifas!$A$13:$D$20,4,FALSE)*P2899</f>
        <v>#N/A</v>
      </c>
      <c r="T2899">
        <f>IF(F2899="COD1",tarifas!$D$11*(SUMIFS($P$11:$P$8770,$F$11:$F$8770,"=COD1",$B$11:$B$8770,"="&amp;B2899)/COUNTIFS($F$11:$F$8770,"=COD1",$B$11:$B$8770,"="&amp;B2899))/COUNTIFS($A$11:$A$8770,"="&amp;A2899,$F$11:$F$8770,"=COD1"),0)</f>
        <v>0</v>
      </c>
      <c r="U2899" t="e">
        <f>(VLOOKUP(F2899,tarifas!$C$7:$D$10,2,FALSE)+tarifas!$D$21)*datos!P2899</f>
        <v>#N/A</v>
      </c>
      <c r="V2899" t="e">
        <f t="shared" si="417"/>
        <v>#N/A</v>
      </c>
      <c r="W2899">
        <f t="shared" si="418"/>
        <v>0.96257055914482459</v>
      </c>
    </row>
    <row r="2900" spans="1:23" x14ac:dyDescent="0.25">
      <c r="A2900">
        <f t="shared" si="411"/>
        <v>120</v>
      </c>
      <c r="B2900">
        <f t="shared" si="412"/>
        <v>5</v>
      </c>
      <c r="C2900" s="1">
        <f t="shared" si="419"/>
        <v>41760.374999992993</v>
      </c>
      <c r="D2900" s="7">
        <v>154.03030303030303</v>
      </c>
      <c r="E2900" s="7"/>
      <c r="G2900">
        <v>30</v>
      </c>
      <c r="H2900" s="12">
        <v>151.82005332627546</v>
      </c>
      <c r="I2900" s="13">
        <f>$D$2*tarifas!$D$12/24</f>
        <v>1.4541666666666666</v>
      </c>
      <c r="J2900" s="13" t="e">
        <f>VLOOKUP(E2900&amp;" "&amp;F2900,tarifas!$A$13:$D$20,4,FALSE)*H2900</f>
        <v>#N/A</v>
      </c>
      <c r="K2900" s="13">
        <f>IF(F2900="COD1",tarifas!$D$11*(SUMIFS($H$11:$H$8770,$F$11:$F$8770,"=COD1",$B$11:$B$8770,"="&amp;B2900)/COUNTIFS($F$11:$F$8770,"=COD1",$B$11:$B$8770,"="&amp;B2900))/COUNTIFS($A$11:$A$8770,"="&amp;A2900,$F$11:$F$8770,"=COD1"),0)</f>
        <v>0</v>
      </c>
      <c r="L2900" s="13" t="e">
        <f>(VLOOKUP(F2900,tarifas!$C$7:$D$10,2,FALSE)+tarifas!$D$21)*datos!H2900</f>
        <v>#N/A</v>
      </c>
      <c r="M2900">
        <v>427.59985</v>
      </c>
      <c r="N2900" s="13" t="e">
        <f t="shared" si="413"/>
        <v>#N/A</v>
      </c>
      <c r="O2900">
        <f t="shared" si="414"/>
        <v>151.82005332627546</v>
      </c>
      <c r="P2900" s="12">
        <f t="shared" si="415"/>
        <v>0</v>
      </c>
      <c r="Q2900">
        <f t="shared" si="416"/>
        <v>275.77979667372455</v>
      </c>
      <c r="R2900">
        <f>$D$2*tarifas!$D$12/24</f>
        <v>1.4541666666666666</v>
      </c>
      <c r="S2900" t="e">
        <f>VLOOKUP(E2900&amp;" "&amp;F2900,tarifas!$A$13:$D$20,4,FALSE)*P2900</f>
        <v>#N/A</v>
      </c>
      <c r="T2900">
        <f>IF(F2900="COD1",tarifas!$D$11*(SUMIFS($P$11:$P$8770,$F$11:$F$8770,"=COD1",$B$11:$B$8770,"="&amp;B2900)/COUNTIFS($F$11:$F$8770,"=COD1",$B$11:$B$8770,"="&amp;B2900))/COUNTIFS($A$11:$A$8770,"="&amp;A2900,$F$11:$F$8770,"=COD1"),0)</f>
        <v>0</v>
      </c>
      <c r="U2900" t="e">
        <f>(VLOOKUP(F2900,tarifas!$C$7:$D$10,2,FALSE)+tarifas!$D$21)*datos!P2900</f>
        <v>#N/A</v>
      </c>
      <c r="V2900" t="e">
        <f t="shared" si="417"/>
        <v>#N/A</v>
      </c>
      <c r="W2900">
        <f t="shared" si="418"/>
        <v>7.4460545101905629</v>
      </c>
    </row>
    <row r="2901" spans="1:23" x14ac:dyDescent="0.25">
      <c r="A2901">
        <f t="shared" si="411"/>
        <v>120</v>
      </c>
      <c r="B2901">
        <f t="shared" si="412"/>
        <v>5</v>
      </c>
      <c r="C2901" s="1">
        <f t="shared" si="419"/>
        <v>41760.416666659657</v>
      </c>
      <c r="D2901" s="7">
        <v>128.78787878787878</v>
      </c>
      <c r="E2901" s="7"/>
      <c r="G2901">
        <v>30</v>
      </c>
      <c r="H2901" s="12">
        <v>152.29444724398971</v>
      </c>
      <c r="I2901" s="13">
        <f>$D$2*tarifas!$D$12/24</f>
        <v>1.4541666666666666</v>
      </c>
      <c r="J2901" s="13" t="e">
        <f>VLOOKUP(E2901&amp;" "&amp;F2901,tarifas!$A$13:$D$20,4,FALSE)*H2901</f>
        <v>#N/A</v>
      </c>
      <c r="K2901" s="13">
        <f>IF(F2901="COD1",tarifas!$D$11*(SUMIFS($H$11:$H$8770,$F$11:$F$8770,"=COD1",$B$11:$B$8770,"="&amp;B2901)/COUNTIFS($F$11:$F$8770,"=COD1",$B$11:$B$8770,"="&amp;B2901))/COUNTIFS($A$11:$A$8770,"="&amp;A2901,$F$11:$F$8770,"=COD1"),0)</f>
        <v>0</v>
      </c>
      <c r="L2901" s="13" t="e">
        <f>(VLOOKUP(F2901,tarifas!$C$7:$D$10,2,FALSE)+tarifas!$D$21)*datos!H2901</f>
        <v>#N/A</v>
      </c>
      <c r="M2901">
        <v>494.18444</v>
      </c>
      <c r="N2901" s="13" t="e">
        <f t="shared" si="413"/>
        <v>#N/A</v>
      </c>
      <c r="O2901">
        <f t="shared" si="414"/>
        <v>152.29444724398971</v>
      </c>
      <c r="P2901" s="12">
        <f t="shared" si="415"/>
        <v>0</v>
      </c>
      <c r="Q2901">
        <f t="shared" si="416"/>
        <v>341.88999275601032</v>
      </c>
      <c r="R2901">
        <f>$D$2*tarifas!$D$12/24</f>
        <v>1.4541666666666666</v>
      </c>
      <c r="S2901" t="e">
        <f>VLOOKUP(E2901&amp;" "&amp;F2901,tarifas!$A$13:$D$20,4,FALSE)*P2901</f>
        <v>#N/A</v>
      </c>
      <c r="T2901">
        <f>IF(F2901="COD1",tarifas!$D$11*(SUMIFS($P$11:$P$8770,$F$11:$F$8770,"=COD1",$B$11:$B$8770,"="&amp;B2901)/COUNTIFS($F$11:$F$8770,"=COD1",$B$11:$B$8770,"="&amp;B2901))/COUNTIFS($A$11:$A$8770,"="&amp;A2901,$F$11:$F$8770,"=COD1"),0)</f>
        <v>0</v>
      </c>
      <c r="U2901" t="e">
        <f>(VLOOKUP(F2901,tarifas!$C$7:$D$10,2,FALSE)+tarifas!$D$21)*datos!P2901</f>
        <v>#N/A</v>
      </c>
      <c r="V2901" t="e">
        <f t="shared" si="417"/>
        <v>#N/A</v>
      </c>
      <c r="W2901">
        <f t="shared" si="418"/>
        <v>9.2310298044122785</v>
      </c>
    </row>
    <row r="2902" spans="1:23" x14ac:dyDescent="0.25">
      <c r="A2902">
        <f t="shared" si="411"/>
        <v>120</v>
      </c>
      <c r="B2902">
        <f t="shared" si="412"/>
        <v>5</v>
      </c>
      <c r="C2902" s="1">
        <f t="shared" si="419"/>
        <v>41760.458333326322</v>
      </c>
      <c r="D2902" s="7">
        <v>274.06060606060606</v>
      </c>
      <c r="E2902" s="7"/>
      <c r="G2902">
        <v>30</v>
      </c>
      <c r="H2902" s="12">
        <v>153.51415732130252</v>
      </c>
      <c r="I2902" s="13">
        <f>$D$2*tarifas!$D$12/24</f>
        <v>1.4541666666666666</v>
      </c>
      <c r="J2902" s="13" t="e">
        <f>VLOOKUP(E2902&amp;" "&amp;F2902,tarifas!$A$13:$D$20,4,FALSE)*H2902</f>
        <v>#N/A</v>
      </c>
      <c r="K2902" s="13">
        <f>IF(F2902="COD1",tarifas!$D$11*(SUMIFS($H$11:$H$8770,$F$11:$F$8770,"=COD1",$B$11:$B$8770,"="&amp;B2902)/COUNTIFS($F$11:$F$8770,"=COD1",$B$11:$B$8770,"="&amp;B2902))/COUNTIFS($A$11:$A$8770,"="&amp;A2902,$F$11:$F$8770,"=COD1"),0)</f>
        <v>0</v>
      </c>
      <c r="L2902" s="13" t="e">
        <f>(VLOOKUP(F2902,tarifas!$C$7:$D$10,2,FALSE)+tarifas!$D$21)*datos!H2902</f>
        <v>#N/A</v>
      </c>
      <c r="M2902">
        <v>529.35785999999996</v>
      </c>
      <c r="N2902" s="13" t="e">
        <f t="shared" si="413"/>
        <v>#N/A</v>
      </c>
      <c r="O2902">
        <f t="shared" si="414"/>
        <v>153.51415732130252</v>
      </c>
      <c r="P2902" s="12">
        <f t="shared" si="415"/>
        <v>0</v>
      </c>
      <c r="Q2902">
        <f t="shared" si="416"/>
        <v>375.84370267869747</v>
      </c>
      <c r="R2902">
        <f>$D$2*tarifas!$D$12/24</f>
        <v>1.4541666666666666</v>
      </c>
      <c r="S2902" t="e">
        <f>VLOOKUP(E2902&amp;" "&amp;F2902,tarifas!$A$13:$D$20,4,FALSE)*P2902</f>
        <v>#N/A</v>
      </c>
      <c r="T2902">
        <f>IF(F2902="COD1",tarifas!$D$11*(SUMIFS($P$11:$P$8770,$F$11:$F$8770,"=COD1",$B$11:$B$8770,"="&amp;B2902)/COUNTIFS($F$11:$F$8770,"=COD1",$B$11:$B$8770,"="&amp;B2902))/COUNTIFS($A$11:$A$8770,"="&amp;A2902,$F$11:$F$8770,"=COD1"),0)</f>
        <v>0</v>
      </c>
      <c r="U2902" t="e">
        <f>(VLOOKUP(F2902,tarifas!$C$7:$D$10,2,FALSE)+tarifas!$D$21)*datos!P2902</f>
        <v>#N/A</v>
      </c>
      <c r="V2902" t="e">
        <f t="shared" si="417"/>
        <v>#N/A</v>
      </c>
      <c r="W2902">
        <f t="shared" si="418"/>
        <v>10.147779972324832</v>
      </c>
    </row>
    <row r="2903" spans="1:23" x14ac:dyDescent="0.25">
      <c r="A2903">
        <f t="shared" si="411"/>
        <v>120</v>
      </c>
      <c r="B2903">
        <f t="shared" si="412"/>
        <v>5</v>
      </c>
      <c r="C2903" s="1">
        <f t="shared" si="419"/>
        <v>41760.499999992986</v>
      </c>
      <c r="D2903" s="7">
        <v>327.12121212121212</v>
      </c>
      <c r="E2903" s="7"/>
      <c r="G2903">
        <v>30</v>
      </c>
      <c r="H2903" s="12">
        <v>154.95557408934241</v>
      </c>
      <c r="I2903" s="13">
        <f>$D$2*tarifas!$D$12/24</f>
        <v>1.4541666666666666</v>
      </c>
      <c r="J2903" s="13" t="e">
        <f>VLOOKUP(E2903&amp;" "&amp;F2903,tarifas!$A$13:$D$20,4,FALSE)*H2903</f>
        <v>#N/A</v>
      </c>
      <c r="K2903" s="13">
        <f>IF(F2903="COD1",tarifas!$D$11*(SUMIFS($H$11:$H$8770,$F$11:$F$8770,"=COD1",$B$11:$B$8770,"="&amp;B2903)/COUNTIFS($F$11:$F$8770,"=COD1",$B$11:$B$8770,"="&amp;B2903))/COUNTIFS($A$11:$A$8770,"="&amp;A2903,$F$11:$F$8770,"=COD1"),0)</f>
        <v>0</v>
      </c>
      <c r="L2903" s="13" t="e">
        <f>(VLOOKUP(F2903,tarifas!$C$7:$D$10,2,FALSE)+tarifas!$D$21)*datos!H2903</f>
        <v>#N/A</v>
      </c>
      <c r="M2903">
        <v>531.63046999999995</v>
      </c>
      <c r="N2903" s="13" t="e">
        <f t="shared" si="413"/>
        <v>#N/A</v>
      </c>
      <c r="O2903">
        <f t="shared" si="414"/>
        <v>154.95557408934241</v>
      </c>
      <c r="P2903" s="12">
        <f t="shared" si="415"/>
        <v>0</v>
      </c>
      <c r="Q2903">
        <f t="shared" si="416"/>
        <v>376.67489591065754</v>
      </c>
      <c r="R2903">
        <f>$D$2*tarifas!$D$12/24</f>
        <v>1.4541666666666666</v>
      </c>
      <c r="S2903" t="e">
        <f>VLOOKUP(E2903&amp;" "&amp;F2903,tarifas!$A$13:$D$20,4,FALSE)*P2903</f>
        <v>#N/A</v>
      </c>
      <c r="T2903">
        <f>IF(F2903="COD1",tarifas!$D$11*(SUMIFS($P$11:$P$8770,$F$11:$F$8770,"=COD1",$B$11:$B$8770,"="&amp;B2903)/COUNTIFS($F$11:$F$8770,"=COD1",$B$11:$B$8770,"="&amp;B2903))/COUNTIFS($A$11:$A$8770,"="&amp;A2903,$F$11:$F$8770,"=COD1"),0)</f>
        <v>0</v>
      </c>
      <c r="U2903" t="e">
        <f>(VLOOKUP(F2903,tarifas!$C$7:$D$10,2,FALSE)+tarifas!$D$21)*datos!P2903</f>
        <v>#N/A</v>
      </c>
      <c r="V2903" t="e">
        <f t="shared" si="417"/>
        <v>#N/A</v>
      </c>
      <c r="W2903">
        <f t="shared" si="418"/>
        <v>10.170222189587754</v>
      </c>
    </row>
    <row r="2904" spans="1:23" x14ac:dyDescent="0.25">
      <c r="A2904">
        <f t="shared" si="411"/>
        <v>120</v>
      </c>
      <c r="B2904">
        <f t="shared" si="412"/>
        <v>5</v>
      </c>
      <c r="C2904" s="1">
        <f t="shared" si="419"/>
        <v>41760.54166665965</v>
      </c>
      <c r="D2904" s="7">
        <v>544.5151515151515</v>
      </c>
      <c r="E2904" s="7"/>
      <c r="G2904">
        <v>27.97</v>
      </c>
      <c r="H2904" s="12">
        <v>155.41412206419432</v>
      </c>
      <c r="I2904" s="13">
        <f>$D$2*tarifas!$D$12/24</f>
        <v>1.4541666666666666</v>
      </c>
      <c r="J2904" s="13" t="e">
        <f>VLOOKUP(E2904&amp;" "&amp;F2904,tarifas!$A$13:$D$20,4,FALSE)*H2904</f>
        <v>#N/A</v>
      </c>
      <c r="K2904" s="13">
        <f>IF(F2904="COD1",tarifas!$D$11*(SUMIFS($H$11:$H$8770,$F$11:$F$8770,"=COD1",$B$11:$B$8770,"="&amp;B2904)/COUNTIFS($F$11:$F$8770,"=COD1",$B$11:$B$8770,"="&amp;B2904))/COUNTIFS($A$11:$A$8770,"="&amp;A2904,$F$11:$F$8770,"=COD1"),0)</f>
        <v>0</v>
      </c>
      <c r="L2904" s="13" t="e">
        <f>(VLOOKUP(F2904,tarifas!$C$7:$D$10,2,FALSE)+tarifas!$D$21)*datos!H2904</f>
        <v>#N/A</v>
      </c>
      <c r="M2904">
        <v>501.38126</v>
      </c>
      <c r="N2904" s="13" t="e">
        <f t="shared" si="413"/>
        <v>#N/A</v>
      </c>
      <c r="O2904">
        <f t="shared" si="414"/>
        <v>155.41412206419432</v>
      </c>
      <c r="P2904" s="12">
        <f t="shared" si="415"/>
        <v>0</v>
      </c>
      <c r="Q2904">
        <f t="shared" si="416"/>
        <v>345.96713793580568</v>
      </c>
      <c r="R2904">
        <f>$D$2*tarifas!$D$12/24</f>
        <v>1.4541666666666666</v>
      </c>
      <c r="S2904" t="e">
        <f>VLOOKUP(E2904&amp;" "&amp;F2904,tarifas!$A$13:$D$20,4,FALSE)*P2904</f>
        <v>#N/A</v>
      </c>
      <c r="T2904">
        <f>IF(F2904="COD1",tarifas!$D$11*(SUMIFS($P$11:$P$8770,$F$11:$F$8770,"=COD1",$B$11:$B$8770,"="&amp;B2904)/COUNTIFS($F$11:$F$8770,"=COD1",$B$11:$B$8770,"="&amp;B2904))/COUNTIFS($A$11:$A$8770,"="&amp;A2904,$F$11:$F$8770,"=COD1"),0)</f>
        <v>0</v>
      </c>
      <c r="U2904" t="e">
        <f>(VLOOKUP(F2904,tarifas!$C$7:$D$10,2,FALSE)+tarifas!$D$21)*datos!P2904</f>
        <v>#N/A</v>
      </c>
      <c r="V2904" t="e">
        <f t="shared" si="417"/>
        <v>#N/A</v>
      </c>
      <c r="W2904">
        <f t="shared" si="418"/>
        <v>8.7090307632580348</v>
      </c>
    </row>
    <row r="2905" spans="1:23" x14ac:dyDescent="0.25">
      <c r="A2905">
        <f t="shared" si="411"/>
        <v>120</v>
      </c>
      <c r="B2905">
        <f t="shared" si="412"/>
        <v>5</v>
      </c>
      <c r="C2905" s="1">
        <f t="shared" si="419"/>
        <v>41760.583333326314</v>
      </c>
      <c r="D2905" s="7">
        <v>688.24242424242436</v>
      </c>
      <c r="E2905" s="7"/>
      <c r="G2905">
        <v>26.45</v>
      </c>
      <c r="H2905" s="12">
        <v>162.24732521520085</v>
      </c>
      <c r="I2905" s="13">
        <f>$D$2*tarifas!$D$12/24</f>
        <v>1.4541666666666666</v>
      </c>
      <c r="J2905" s="13" t="e">
        <f>VLOOKUP(E2905&amp;" "&amp;F2905,tarifas!$A$13:$D$20,4,FALSE)*H2905</f>
        <v>#N/A</v>
      </c>
      <c r="K2905" s="13">
        <f>IF(F2905="COD1",tarifas!$D$11*(SUMIFS($H$11:$H$8770,$F$11:$F$8770,"=COD1",$B$11:$B$8770,"="&amp;B2905)/COUNTIFS($F$11:$F$8770,"=COD1",$B$11:$B$8770,"="&amp;B2905))/COUNTIFS($A$11:$A$8770,"="&amp;A2905,$F$11:$F$8770,"=COD1"),0)</f>
        <v>0</v>
      </c>
      <c r="L2905" s="13" t="e">
        <f>(VLOOKUP(F2905,tarifas!$C$7:$D$10,2,FALSE)+tarifas!$D$21)*datos!H2905</f>
        <v>#N/A</v>
      </c>
      <c r="M2905">
        <v>438.63028000000003</v>
      </c>
      <c r="N2905" s="13" t="e">
        <f t="shared" si="413"/>
        <v>#N/A</v>
      </c>
      <c r="O2905">
        <f t="shared" si="414"/>
        <v>162.24732521520085</v>
      </c>
      <c r="P2905" s="12">
        <f t="shared" si="415"/>
        <v>0</v>
      </c>
      <c r="Q2905">
        <f t="shared" si="416"/>
        <v>276.38295478479915</v>
      </c>
      <c r="R2905">
        <f>$D$2*tarifas!$D$12/24</f>
        <v>1.4541666666666666</v>
      </c>
      <c r="S2905" t="e">
        <f>VLOOKUP(E2905&amp;" "&amp;F2905,tarifas!$A$13:$D$20,4,FALSE)*P2905</f>
        <v>#N/A</v>
      </c>
      <c r="T2905">
        <f>IF(F2905="COD1",tarifas!$D$11*(SUMIFS($P$11:$P$8770,$F$11:$F$8770,"=COD1",$B$11:$B$8770,"="&amp;B2905)/COUNTIFS($F$11:$F$8770,"=COD1",$B$11:$B$8770,"="&amp;B2905))/COUNTIFS($A$11:$A$8770,"="&amp;A2905,$F$11:$F$8770,"=COD1"),0)</f>
        <v>0</v>
      </c>
      <c r="U2905" t="e">
        <f>(VLOOKUP(F2905,tarifas!$C$7:$D$10,2,FALSE)+tarifas!$D$21)*datos!P2905</f>
        <v>#N/A</v>
      </c>
      <c r="V2905" t="e">
        <f t="shared" si="417"/>
        <v>#N/A</v>
      </c>
      <c r="W2905">
        <f t="shared" si="418"/>
        <v>6.5792962386521436</v>
      </c>
    </row>
    <row r="2906" spans="1:23" x14ac:dyDescent="0.25">
      <c r="A2906">
        <f t="shared" si="411"/>
        <v>120</v>
      </c>
      <c r="B2906">
        <f t="shared" si="412"/>
        <v>5</v>
      </c>
      <c r="C2906" s="1">
        <f t="shared" si="419"/>
        <v>41760.624999992979</v>
      </c>
      <c r="D2906" s="7">
        <v>597.57575757575751</v>
      </c>
      <c r="E2906" s="7"/>
      <c r="G2906">
        <v>21</v>
      </c>
      <c r="H2906" s="12">
        <v>168.88058055731415</v>
      </c>
      <c r="I2906" s="13">
        <f>$D$2*tarifas!$D$12/24</f>
        <v>1.4541666666666666</v>
      </c>
      <c r="J2906" s="13" t="e">
        <f>VLOOKUP(E2906&amp;" "&amp;F2906,tarifas!$A$13:$D$20,4,FALSE)*H2906</f>
        <v>#N/A</v>
      </c>
      <c r="K2906" s="13">
        <f>IF(F2906="COD1",tarifas!$D$11*(SUMIFS($H$11:$H$8770,$F$11:$F$8770,"=COD1",$B$11:$B$8770,"="&amp;B2906)/COUNTIFS($F$11:$F$8770,"=COD1",$B$11:$B$8770,"="&amp;B2906))/COUNTIFS($A$11:$A$8770,"="&amp;A2906,$F$11:$F$8770,"=COD1"),0)</f>
        <v>0</v>
      </c>
      <c r="L2906" s="13" t="e">
        <f>(VLOOKUP(F2906,tarifas!$C$7:$D$10,2,FALSE)+tarifas!$D$21)*datos!H2906</f>
        <v>#N/A</v>
      </c>
      <c r="M2906">
        <v>338.42401000000001</v>
      </c>
      <c r="N2906" s="13" t="e">
        <f t="shared" si="413"/>
        <v>#N/A</v>
      </c>
      <c r="O2906">
        <f t="shared" si="414"/>
        <v>168.88058055731415</v>
      </c>
      <c r="P2906" s="12">
        <f t="shared" si="415"/>
        <v>0</v>
      </c>
      <c r="Q2906">
        <f t="shared" si="416"/>
        <v>169.54342944268586</v>
      </c>
      <c r="R2906">
        <f>$D$2*tarifas!$D$12/24</f>
        <v>1.4541666666666666</v>
      </c>
      <c r="S2906" t="e">
        <f>VLOOKUP(E2906&amp;" "&amp;F2906,tarifas!$A$13:$D$20,4,FALSE)*P2906</f>
        <v>#N/A</v>
      </c>
      <c r="T2906">
        <f>IF(F2906="COD1",tarifas!$D$11*(SUMIFS($P$11:$P$8770,$F$11:$F$8770,"=COD1",$B$11:$B$8770,"="&amp;B2906)/COUNTIFS($F$11:$F$8770,"=COD1",$B$11:$B$8770,"="&amp;B2906))/COUNTIFS($A$11:$A$8770,"="&amp;A2906,$F$11:$F$8770,"=COD1"),0)</f>
        <v>0</v>
      </c>
      <c r="U2906" t="e">
        <f>(VLOOKUP(F2906,tarifas!$C$7:$D$10,2,FALSE)+tarifas!$D$21)*datos!P2906</f>
        <v>#N/A</v>
      </c>
      <c r="V2906" t="e">
        <f t="shared" si="417"/>
        <v>#N/A</v>
      </c>
      <c r="W2906">
        <f t="shared" si="418"/>
        <v>3.2043708164667635</v>
      </c>
    </row>
    <row r="2907" spans="1:23" x14ac:dyDescent="0.25">
      <c r="A2907">
        <f t="shared" si="411"/>
        <v>120</v>
      </c>
      <c r="B2907">
        <f t="shared" si="412"/>
        <v>5</v>
      </c>
      <c r="C2907" s="1">
        <f t="shared" si="419"/>
        <v>41760.666666659643</v>
      </c>
      <c r="D2907" s="7">
        <v>415.7272727272728</v>
      </c>
      <c r="E2907" s="7"/>
      <c r="G2907">
        <v>18</v>
      </c>
      <c r="H2907" s="12">
        <v>168.17967492282844</v>
      </c>
      <c r="I2907" s="13">
        <f>$D$2*tarifas!$D$12/24</f>
        <v>1.4541666666666666</v>
      </c>
      <c r="J2907" s="13" t="e">
        <f>VLOOKUP(E2907&amp;" "&amp;F2907,tarifas!$A$13:$D$20,4,FALSE)*H2907</f>
        <v>#N/A</v>
      </c>
      <c r="K2907" s="13">
        <f>IF(F2907="COD1",tarifas!$D$11*(SUMIFS($H$11:$H$8770,$F$11:$F$8770,"=COD1",$B$11:$B$8770,"="&amp;B2907)/COUNTIFS($F$11:$F$8770,"=COD1",$B$11:$B$8770,"="&amp;B2907))/COUNTIFS($A$11:$A$8770,"="&amp;A2907,$F$11:$F$8770,"=COD1"),0)</f>
        <v>0</v>
      </c>
      <c r="L2907" s="13" t="e">
        <f>(VLOOKUP(F2907,tarifas!$C$7:$D$10,2,FALSE)+tarifas!$D$21)*datos!H2907</f>
        <v>#N/A</v>
      </c>
      <c r="M2907">
        <v>211.27526</v>
      </c>
      <c r="N2907" s="13" t="e">
        <f t="shared" si="413"/>
        <v>#N/A</v>
      </c>
      <c r="O2907">
        <f t="shared" si="414"/>
        <v>168.17967492282844</v>
      </c>
      <c r="P2907" s="12">
        <f t="shared" si="415"/>
        <v>0</v>
      </c>
      <c r="Q2907">
        <f t="shared" si="416"/>
        <v>43.095585077171563</v>
      </c>
      <c r="R2907">
        <f>$D$2*tarifas!$D$12/24</f>
        <v>1.4541666666666666</v>
      </c>
      <c r="S2907" t="e">
        <f>VLOOKUP(E2907&amp;" "&amp;F2907,tarifas!$A$13:$D$20,4,FALSE)*P2907</f>
        <v>#N/A</v>
      </c>
      <c r="T2907">
        <f>IF(F2907="COD1",tarifas!$D$11*(SUMIFS($P$11:$P$8770,$F$11:$F$8770,"=COD1",$B$11:$B$8770,"="&amp;B2907)/COUNTIFS($F$11:$F$8770,"=COD1",$B$11:$B$8770,"="&amp;B2907))/COUNTIFS($A$11:$A$8770,"="&amp;A2907,$F$11:$F$8770,"=COD1"),0)</f>
        <v>0</v>
      </c>
      <c r="U2907" t="e">
        <f>(VLOOKUP(F2907,tarifas!$C$7:$D$10,2,FALSE)+tarifas!$D$21)*datos!P2907</f>
        <v>#N/A</v>
      </c>
      <c r="V2907" t="e">
        <f t="shared" si="417"/>
        <v>#N/A</v>
      </c>
      <c r="W2907">
        <f t="shared" si="418"/>
        <v>0.69814847825017934</v>
      </c>
    </row>
    <row r="2908" spans="1:23" x14ac:dyDescent="0.25">
      <c r="A2908">
        <f t="shared" si="411"/>
        <v>120</v>
      </c>
      <c r="B2908">
        <f t="shared" si="412"/>
        <v>5</v>
      </c>
      <c r="C2908" s="1">
        <f t="shared" si="419"/>
        <v>41760.708333326307</v>
      </c>
      <c r="D2908" s="7">
        <v>409.54545454545462</v>
      </c>
      <c r="E2908" s="7"/>
      <c r="G2908">
        <v>19</v>
      </c>
      <c r="H2908" s="12">
        <v>169.39677067981705</v>
      </c>
      <c r="I2908" s="13">
        <f>$D$2*tarifas!$D$12/24</f>
        <v>1.4541666666666666</v>
      </c>
      <c r="J2908" s="13" t="e">
        <f>VLOOKUP(E2908&amp;" "&amp;F2908,tarifas!$A$13:$D$20,4,FALSE)*H2908</f>
        <v>#N/A</v>
      </c>
      <c r="K2908" s="13">
        <f>IF(F2908="COD1",tarifas!$D$11*(SUMIFS($H$11:$H$8770,$F$11:$F$8770,"=COD1",$B$11:$B$8770,"="&amp;B2908)/COUNTIFS($F$11:$F$8770,"=COD1",$B$11:$B$8770,"="&amp;B2908))/COUNTIFS($A$11:$A$8770,"="&amp;A2908,$F$11:$F$8770,"=COD1"),0)</f>
        <v>0</v>
      </c>
      <c r="L2908" s="13" t="e">
        <f>(VLOOKUP(F2908,tarifas!$C$7:$D$10,2,FALSE)+tarifas!$D$21)*datos!H2908</f>
        <v>#N/A</v>
      </c>
      <c r="M2908">
        <v>67.590389999999999</v>
      </c>
      <c r="N2908" s="13" t="e">
        <f t="shared" si="413"/>
        <v>#N/A</v>
      </c>
      <c r="O2908">
        <f t="shared" si="414"/>
        <v>67.590389999999999</v>
      </c>
      <c r="P2908" s="12">
        <f t="shared" si="415"/>
        <v>101.80638067981705</v>
      </c>
      <c r="Q2908">
        <f t="shared" si="416"/>
        <v>0</v>
      </c>
      <c r="R2908">
        <f>$D$2*tarifas!$D$12/24</f>
        <v>1.4541666666666666</v>
      </c>
      <c r="S2908" t="e">
        <f>VLOOKUP(E2908&amp;" "&amp;F2908,tarifas!$A$13:$D$20,4,FALSE)*P2908</f>
        <v>#N/A</v>
      </c>
      <c r="T2908">
        <f>IF(F2908="COD1",tarifas!$D$11*(SUMIFS($P$11:$P$8770,$F$11:$F$8770,"=COD1",$B$11:$B$8770,"="&amp;B2908)/COUNTIFS($F$11:$F$8770,"=COD1",$B$11:$B$8770,"="&amp;B2908))/COUNTIFS($A$11:$A$8770,"="&amp;A2908,$F$11:$F$8770,"=COD1"),0)</f>
        <v>0</v>
      </c>
      <c r="U2908" t="e">
        <f>(VLOOKUP(F2908,tarifas!$C$7:$D$10,2,FALSE)+tarifas!$D$21)*datos!P2908</f>
        <v>#N/A</v>
      </c>
      <c r="V2908" t="e">
        <f t="shared" si="417"/>
        <v>#N/A</v>
      </c>
      <c r="W2908">
        <f t="shared" si="418"/>
        <v>0</v>
      </c>
    </row>
    <row r="2909" spans="1:23" x14ac:dyDescent="0.25">
      <c r="A2909">
        <f t="shared" si="411"/>
        <v>120</v>
      </c>
      <c r="B2909">
        <f t="shared" si="412"/>
        <v>5</v>
      </c>
      <c r="C2909" s="1">
        <f t="shared" si="419"/>
        <v>41760.749999992971</v>
      </c>
      <c r="D2909" s="7">
        <v>138.06060606060609</v>
      </c>
      <c r="E2909" s="7"/>
      <c r="G2909">
        <v>24.81</v>
      </c>
      <c r="H2909" s="12">
        <v>168.49642536430503</v>
      </c>
      <c r="I2909" s="13">
        <f>$D$2*tarifas!$D$12/24</f>
        <v>1.4541666666666666</v>
      </c>
      <c r="J2909" s="13" t="e">
        <f>VLOOKUP(E2909&amp;" "&amp;F2909,tarifas!$A$13:$D$20,4,FALSE)*H2909</f>
        <v>#N/A</v>
      </c>
      <c r="K2909" s="13">
        <f>IF(F2909="COD1",tarifas!$D$11*(SUMIFS($H$11:$H$8770,$F$11:$F$8770,"=COD1",$B$11:$B$8770,"="&amp;B2909)/COUNTIFS($F$11:$F$8770,"=COD1",$B$11:$B$8770,"="&amp;B2909))/COUNTIFS($A$11:$A$8770,"="&amp;A2909,$F$11:$F$8770,"=COD1"),0)</f>
        <v>0</v>
      </c>
      <c r="L2909" s="13" t="e">
        <f>(VLOOKUP(F2909,tarifas!$C$7:$D$10,2,FALSE)+tarifas!$D$21)*datos!H2909</f>
        <v>#N/A</v>
      </c>
      <c r="M2909">
        <v>6.8771100000000001</v>
      </c>
      <c r="N2909" s="13" t="e">
        <f t="shared" si="413"/>
        <v>#N/A</v>
      </c>
      <c r="O2909">
        <f t="shared" si="414"/>
        <v>6.8771100000000001</v>
      </c>
      <c r="P2909" s="12">
        <f t="shared" si="415"/>
        <v>161.61931536430504</v>
      </c>
      <c r="Q2909">
        <f t="shared" si="416"/>
        <v>0</v>
      </c>
      <c r="R2909">
        <f>$D$2*tarifas!$D$12/24</f>
        <v>1.4541666666666666</v>
      </c>
      <c r="S2909" t="e">
        <f>VLOOKUP(E2909&amp;" "&amp;F2909,tarifas!$A$13:$D$20,4,FALSE)*P2909</f>
        <v>#N/A</v>
      </c>
      <c r="T2909">
        <f>IF(F2909="COD1",tarifas!$D$11*(SUMIFS($P$11:$P$8770,$F$11:$F$8770,"=COD1",$B$11:$B$8770,"="&amp;B2909)/COUNTIFS($F$11:$F$8770,"=COD1",$B$11:$B$8770,"="&amp;B2909))/COUNTIFS($A$11:$A$8770,"="&amp;A2909,$F$11:$F$8770,"=COD1"),0)</f>
        <v>0</v>
      </c>
      <c r="U2909" t="e">
        <f>(VLOOKUP(F2909,tarifas!$C$7:$D$10,2,FALSE)+tarifas!$D$21)*datos!P2909</f>
        <v>#N/A</v>
      </c>
      <c r="V2909" t="e">
        <f t="shared" si="417"/>
        <v>#N/A</v>
      </c>
      <c r="W2909">
        <f t="shared" si="418"/>
        <v>0</v>
      </c>
    </row>
    <row r="2910" spans="1:23" x14ac:dyDescent="0.25">
      <c r="A2910">
        <f t="shared" si="411"/>
        <v>120</v>
      </c>
      <c r="B2910">
        <f t="shared" si="412"/>
        <v>5</v>
      </c>
      <c r="C2910" s="1">
        <f t="shared" si="419"/>
        <v>41760.791666659636</v>
      </c>
      <c r="D2910" s="7">
        <v>37.606060606060609</v>
      </c>
      <c r="E2910" s="7"/>
      <c r="G2910">
        <v>30</v>
      </c>
      <c r="H2910" s="12">
        <v>180.39732674065922</v>
      </c>
      <c r="I2910" s="13">
        <f>$D$2*tarifas!$D$12/24</f>
        <v>1.4541666666666666</v>
      </c>
      <c r="J2910" s="13" t="e">
        <f>VLOOKUP(E2910&amp;" "&amp;F2910,tarifas!$A$13:$D$20,4,FALSE)*H2910</f>
        <v>#N/A</v>
      </c>
      <c r="K2910" s="13">
        <f>IF(F2910="COD1",tarifas!$D$11*(SUMIFS($H$11:$H$8770,$F$11:$F$8770,"=COD1",$B$11:$B$8770,"="&amp;B2910)/COUNTIFS($F$11:$F$8770,"=COD1",$B$11:$B$8770,"="&amp;B2910))/COUNTIFS($A$11:$A$8770,"="&amp;A2910,$F$11:$F$8770,"=COD1"),0)</f>
        <v>0</v>
      </c>
      <c r="L2910" s="13" t="e">
        <f>(VLOOKUP(F2910,tarifas!$C$7:$D$10,2,FALSE)+tarifas!$D$21)*datos!H2910</f>
        <v>#N/A</v>
      </c>
      <c r="M2910">
        <v>0</v>
      </c>
      <c r="N2910" s="13" t="e">
        <f t="shared" si="413"/>
        <v>#N/A</v>
      </c>
      <c r="O2910">
        <f t="shared" si="414"/>
        <v>0</v>
      </c>
      <c r="P2910" s="12">
        <f t="shared" si="415"/>
        <v>180.39732674065922</v>
      </c>
      <c r="Q2910">
        <f t="shared" si="416"/>
        <v>0</v>
      </c>
      <c r="R2910">
        <f>$D$2*tarifas!$D$12/24</f>
        <v>1.4541666666666666</v>
      </c>
      <c r="S2910" t="e">
        <f>VLOOKUP(E2910&amp;" "&amp;F2910,tarifas!$A$13:$D$20,4,FALSE)*P2910</f>
        <v>#N/A</v>
      </c>
      <c r="T2910">
        <f>IF(F2910="COD1",tarifas!$D$11*(SUMIFS($P$11:$P$8770,$F$11:$F$8770,"=COD1",$B$11:$B$8770,"="&amp;B2910)/COUNTIFS($F$11:$F$8770,"=COD1",$B$11:$B$8770,"="&amp;B2910))/COUNTIFS($A$11:$A$8770,"="&amp;A2910,$F$11:$F$8770,"=COD1"),0)</f>
        <v>0</v>
      </c>
      <c r="U2910" t="e">
        <f>(VLOOKUP(F2910,tarifas!$C$7:$D$10,2,FALSE)+tarifas!$D$21)*datos!P2910</f>
        <v>#N/A</v>
      </c>
      <c r="V2910" t="e">
        <f t="shared" si="417"/>
        <v>#N/A</v>
      </c>
      <c r="W2910">
        <f t="shared" si="418"/>
        <v>0</v>
      </c>
    </row>
    <row r="2911" spans="1:23" x14ac:dyDescent="0.25">
      <c r="A2911">
        <f t="shared" si="411"/>
        <v>120</v>
      </c>
      <c r="B2911">
        <f t="shared" si="412"/>
        <v>5</v>
      </c>
      <c r="C2911" s="1">
        <f t="shared" si="419"/>
        <v>41760.8333333263</v>
      </c>
      <c r="D2911" s="7">
        <v>0</v>
      </c>
      <c r="E2911" s="7"/>
      <c r="G2911">
        <v>33.4</v>
      </c>
      <c r="H2911" s="12">
        <v>174.7279623340178</v>
      </c>
      <c r="I2911" s="13">
        <f>$D$2*tarifas!$D$12/24</f>
        <v>1.4541666666666666</v>
      </c>
      <c r="J2911" s="13" t="e">
        <f>VLOOKUP(E2911&amp;" "&amp;F2911,tarifas!$A$13:$D$20,4,FALSE)*H2911</f>
        <v>#N/A</v>
      </c>
      <c r="K2911" s="13">
        <f>IF(F2911="COD1",tarifas!$D$11*(SUMIFS($H$11:$H$8770,$F$11:$F$8770,"=COD1",$B$11:$B$8770,"="&amp;B2911)/COUNTIFS($F$11:$F$8770,"=COD1",$B$11:$B$8770,"="&amp;B2911))/COUNTIFS($A$11:$A$8770,"="&amp;A2911,$F$11:$F$8770,"=COD1"),0)</f>
        <v>0</v>
      </c>
      <c r="L2911" s="13" t="e">
        <f>(VLOOKUP(F2911,tarifas!$C$7:$D$10,2,FALSE)+tarifas!$D$21)*datos!H2911</f>
        <v>#N/A</v>
      </c>
      <c r="M2911">
        <v>0</v>
      </c>
      <c r="N2911" s="13" t="e">
        <f t="shared" si="413"/>
        <v>#N/A</v>
      </c>
      <c r="O2911">
        <f t="shared" si="414"/>
        <v>0</v>
      </c>
      <c r="P2911" s="12">
        <f t="shared" si="415"/>
        <v>174.7279623340178</v>
      </c>
      <c r="Q2911">
        <f t="shared" si="416"/>
        <v>0</v>
      </c>
      <c r="R2911">
        <f>$D$2*tarifas!$D$12/24</f>
        <v>1.4541666666666666</v>
      </c>
      <c r="S2911" t="e">
        <f>VLOOKUP(E2911&amp;" "&amp;F2911,tarifas!$A$13:$D$20,4,FALSE)*P2911</f>
        <v>#N/A</v>
      </c>
      <c r="T2911">
        <f>IF(F2911="COD1",tarifas!$D$11*(SUMIFS($P$11:$P$8770,$F$11:$F$8770,"=COD1",$B$11:$B$8770,"="&amp;B2911)/COUNTIFS($F$11:$F$8770,"=COD1",$B$11:$B$8770,"="&amp;B2911))/COUNTIFS($A$11:$A$8770,"="&amp;A2911,$F$11:$F$8770,"=COD1"),0)</f>
        <v>0</v>
      </c>
      <c r="U2911" t="e">
        <f>(VLOOKUP(F2911,tarifas!$C$7:$D$10,2,FALSE)+tarifas!$D$21)*datos!P2911</f>
        <v>#N/A</v>
      </c>
      <c r="V2911" t="e">
        <f t="shared" si="417"/>
        <v>#N/A</v>
      </c>
      <c r="W2911">
        <f t="shared" si="418"/>
        <v>0</v>
      </c>
    </row>
    <row r="2912" spans="1:23" x14ac:dyDescent="0.25">
      <c r="A2912">
        <f t="shared" si="411"/>
        <v>120</v>
      </c>
      <c r="B2912">
        <f t="shared" si="412"/>
        <v>5</v>
      </c>
      <c r="C2912" s="1">
        <f t="shared" si="419"/>
        <v>41760.874999992964</v>
      </c>
      <c r="D2912" s="7">
        <v>0</v>
      </c>
      <c r="E2912" s="7"/>
      <c r="G2912">
        <v>33.4</v>
      </c>
      <c r="H2912" s="12">
        <v>177.03890659404206</v>
      </c>
      <c r="I2912" s="13">
        <f>$D$2*tarifas!$D$12/24</f>
        <v>1.4541666666666666</v>
      </c>
      <c r="J2912" s="13" t="e">
        <f>VLOOKUP(E2912&amp;" "&amp;F2912,tarifas!$A$13:$D$20,4,FALSE)*H2912</f>
        <v>#N/A</v>
      </c>
      <c r="K2912" s="13">
        <f>IF(F2912="COD1",tarifas!$D$11*(SUMIFS($H$11:$H$8770,$F$11:$F$8770,"=COD1",$B$11:$B$8770,"="&amp;B2912)/COUNTIFS($F$11:$F$8770,"=COD1",$B$11:$B$8770,"="&amp;B2912))/COUNTIFS($A$11:$A$8770,"="&amp;A2912,$F$11:$F$8770,"=COD1"),0)</f>
        <v>0</v>
      </c>
      <c r="L2912" s="13" t="e">
        <f>(VLOOKUP(F2912,tarifas!$C$7:$D$10,2,FALSE)+tarifas!$D$21)*datos!H2912</f>
        <v>#N/A</v>
      </c>
      <c r="M2912">
        <v>0</v>
      </c>
      <c r="N2912" s="13" t="e">
        <f t="shared" si="413"/>
        <v>#N/A</v>
      </c>
      <c r="O2912">
        <f t="shared" si="414"/>
        <v>0</v>
      </c>
      <c r="P2912" s="12">
        <f t="shared" si="415"/>
        <v>177.03890659404206</v>
      </c>
      <c r="Q2912">
        <f t="shared" si="416"/>
        <v>0</v>
      </c>
      <c r="R2912">
        <f>$D$2*tarifas!$D$12/24</f>
        <v>1.4541666666666666</v>
      </c>
      <c r="S2912" t="e">
        <f>VLOOKUP(E2912&amp;" "&amp;F2912,tarifas!$A$13:$D$20,4,FALSE)*P2912</f>
        <v>#N/A</v>
      </c>
      <c r="T2912">
        <f>IF(F2912="COD1",tarifas!$D$11*(SUMIFS($P$11:$P$8770,$F$11:$F$8770,"=COD1",$B$11:$B$8770,"="&amp;B2912)/COUNTIFS($F$11:$F$8770,"=COD1",$B$11:$B$8770,"="&amp;B2912))/COUNTIFS($A$11:$A$8770,"="&amp;A2912,$F$11:$F$8770,"=COD1"),0)</f>
        <v>0</v>
      </c>
      <c r="U2912" t="e">
        <f>(VLOOKUP(F2912,tarifas!$C$7:$D$10,2,FALSE)+tarifas!$D$21)*datos!P2912</f>
        <v>#N/A</v>
      </c>
      <c r="V2912" t="e">
        <f t="shared" si="417"/>
        <v>#N/A</v>
      </c>
      <c r="W2912">
        <f t="shared" si="418"/>
        <v>0</v>
      </c>
    </row>
    <row r="2913" spans="1:23" x14ac:dyDescent="0.25">
      <c r="A2913">
        <f t="shared" si="411"/>
        <v>120</v>
      </c>
      <c r="B2913">
        <f t="shared" si="412"/>
        <v>5</v>
      </c>
      <c r="C2913" s="1">
        <f t="shared" si="419"/>
        <v>41760.916666659628</v>
      </c>
      <c r="D2913" s="7">
        <v>0</v>
      </c>
      <c r="E2913" s="7"/>
      <c r="G2913">
        <v>30</v>
      </c>
      <c r="H2913" s="12">
        <v>176.60716882966867</v>
      </c>
      <c r="I2913" s="13">
        <f>$D$2*tarifas!$D$12/24</f>
        <v>1.4541666666666666</v>
      </c>
      <c r="J2913" s="13" t="e">
        <f>VLOOKUP(E2913&amp;" "&amp;F2913,tarifas!$A$13:$D$20,4,FALSE)*H2913</f>
        <v>#N/A</v>
      </c>
      <c r="K2913" s="13">
        <f>IF(F2913="COD1",tarifas!$D$11*(SUMIFS($H$11:$H$8770,$F$11:$F$8770,"=COD1",$B$11:$B$8770,"="&amp;B2913)/COUNTIFS($F$11:$F$8770,"=COD1",$B$11:$B$8770,"="&amp;B2913))/COUNTIFS($A$11:$A$8770,"="&amp;A2913,$F$11:$F$8770,"=COD1"),0)</f>
        <v>0</v>
      </c>
      <c r="L2913" s="13" t="e">
        <f>(VLOOKUP(F2913,tarifas!$C$7:$D$10,2,FALSE)+tarifas!$D$21)*datos!H2913</f>
        <v>#N/A</v>
      </c>
      <c r="M2913">
        <v>0</v>
      </c>
      <c r="N2913" s="13" t="e">
        <f t="shared" si="413"/>
        <v>#N/A</v>
      </c>
      <c r="O2913">
        <f t="shared" si="414"/>
        <v>0</v>
      </c>
      <c r="P2913" s="12">
        <f t="shared" si="415"/>
        <v>176.60716882966867</v>
      </c>
      <c r="Q2913">
        <f t="shared" si="416"/>
        <v>0</v>
      </c>
      <c r="R2913">
        <f>$D$2*tarifas!$D$12/24</f>
        <v>1.4541666666666666</v>
      </c>
      <c r="S2913" t="e">
        <f>VLOOKUP(E2913&amp;" "&amp;F2913,tarifas!$A$13:$D$20,4,FALSE)*P2913</f>
        <v>#N/A</v>
      </c>
      <c r="T2913">
        <f>IF(F2913="COD1",tarifas!$D$11*(SUMIFS($P$11:$P$8770,$F$11:$F$8770,"=COD1",$B$11:$B$8770,"="&amp;B2913)/COUNTIFS($F$11:$F$8770,"=COD1",$B$11:$B$8770,"="&amp;B2913))/COUNTIFS($A$11:$A$8770,"="&amp;A2913,$F$11:$F$8770,"=COD1"),0)</f>
        <v>0</v>
      </c>
      <c r="U2913" t="e">
        <f>(VLOOKUP(F2913,tarifas!$C$7:$D$10,2,FALSE)+tarifas!$D$21)*datos!P2913</f>
        <v>#N/A</v>
      </c>
      <c r="V2913" t="e">
        <f t="shared" si="417"/>
        <v>#N/A</v>
      </c>
      <c r="W2913">
        <f t="shared" si="418"/>
        <v>0</v>
      </c>
    </row>
    <row r="2914" spans="1:23" x14ac:dyDescent="0.25">
      <c r="A2914">
        <f t="shared" si="411"/>
        <v>120</v>
      </c>
      <c r="B2914">
        <f t="shared" si="412"/>
        <v>5</v>
      </c>
      <c r="C2914" s="1">
        <f t="shared" si="419"/>
        <v>41760.958333326293</v>
      </c>
      <c r="D2914" s="7">
        <v>0</v>
      </c>
      <c r="E2914" s="7"/>
      <c r="G2914">
        <v>20.04</v>
      </c>
      <c r="H2914" s="12">
        <v>184.33974371292118</v>
      </c>
      <c r="I2914" s="13">
        <f>$D$2*tarifas!$D$12/24</f>
        <v>1.4541666666666666</v>
      </c>
      <c r="J2914" s="13" t="e">
        <f>VLOOKUP(E2914&amp;" "&amp;F2914,tarifas!$A$13:$D$20,4,FALSE)*H2914</f>
        <v>#N/A</v>
      </c>
      <c r="K2914" s="13">
        <f>IF(F2914="COD1",tarifas!$D$11*(SUMIFS($H$11:$H$8770,$F$11:$F$8770,"=COD1",$B$11:$B$8770,"="&amp;B2914)/COUNTIFS($F$11:$F$8770,"=COD1",$B$11:$B$8770,"="&amp;B2914))/COUNTIFS($A$11:$A$8770,"="&amp;A2914,$F$11:$F$8770,"=COD1"),0)</f>
        <v>0</v>
      </c>
      <c r="L2914" s="13" t="e">
        <f>(VLOOKUP(F2914,tarifas!$C$7:$D$10,2,FALSE)+tarifas!$D$21)*datos!H2914</f>
        <v>#N/A</v>
      </c>
      <c r="M2914">
        <v>0</v>
      </c>
      <c r="N2914" s="13" t="e">
        <f t="shared" si="413"/>
        <v>#N/A</v>
      </c>
      <c r="O2914">
        <f t="shared" si="414"/>
        <v>0</v>
      </c>
      <c r="P2914" s="12">
        <f t="shared" si="415"/>
        <v>184.33974371292118</v>
      </c>
      <c r="Q2914">
        <f t="shared" si="416"/>
        <v>0</v>
      </c>
      <c r="R2914">
        <f>$D$2*tarifas!$D$12/24</f>
        <v>1.4541666666666666</v>
      </c>
      <c r="S2914" t="e">
        <f>VLOOKUP(E2914&amp;" "&amp;F2914,tarifas!$A$13:$D$20,4,FALSE)*P2914</f>
        <v>#N/A</v>
      </c>
      <c r="T2914">
        <f>IF(F2914="COD1",tarifas!$D$11*(SUMIFS($P$11:$P$8770,$F$11:$F$8770,"=COD1",$B$11:$B$8770,"="&amp;B2914)/COUNTIFS($F$11:$F$8770,"=COD1",$B$11:$B$8770,"="&amp;B2914))/COUNTIFS($A$11:$A$8770,"="&amp;A2914,$F$11:$F$8770,"=COD1"),0)</f>
        <v>0</v>
      </c>
      <c r="U2914" t="e">
        <f>(VLOOKUP(F2914,tarifas!$C$7:$D$10,2,FALSE)+tarifas!$D$21)*datos!P2914</f>
        <v>#N/A</v>
      </c>
      <c r="V2914" t="e">
        <f t="shared" si="417"/>
        <v>#N/A</v>
      </c>
      <c r="W2914">
        <f t="shared" si="418"/>
        <v>0</v>
      </c>
    </row>
    <row r="2915" spans="1:23" x14ac:dyDescent="0.25">
      <c r="A2915">
        <f t="shared" si="411"/>
        <v>121</v>
      </c>
      <c r="B2915">
        <f t="shared" si="412"/>
        <v>5</v>
      </c>
      <c r="C2915" s="1">
        <f t="shared" si="419"/>
        <v>41760.999999992957</v>
      </c>
      <c r="D2915" s="7">
        <v>0</v>
      </c>
      <c r="E2915" s="7"/>
      <c r="G2915">
        <v>15.74</v>
      </c>
      <c r="H2915" s="12">
        <v>183.93974100865393</v>
      </c>
      <c r="I2915" s="13">
        <f>$D$2*tarifas!$D$12/24</f>
        <v>1.4541666666666666</v>
      </c>
      <c r="J2915" s="13" t="e">
        <f>VLOOKUP(E2915&amp;" "&amp;F2915,tarifas!$A$13:$D$20,4,FALSE)*H2915</f>
        <v>#N/A</v>
      </c>
      <c r="K2915" s="13">
        <f>IF(F2915="COD1",tarifas!$D$11*(SUMIFS($H$11:$H$8770,$F$11:$F$8770,"=COD1",$B$11:$B$8770,"="&amp;B2915)/COUNTIFS($F$11:$F$8770,"=COD1",$B$11:$B$8770,"="&amp;B2915))/COUNTIFS($A$11:$A$8770,"="&amp;A2915,$F$11:$F$8770,"=COD1"),0)</f>
        <v>0</v>
      </c>
      <c r="L2915" s="13" t="e">
        <f>(VLOOKUP(F2915,tarifas!$C$7:$D$10,2,FALSE)+tarifas!$D$21)*datos!H2915</f>
        <v>#N/A</v>
      </c>
      <c r="M2915">
        <v>0</v>
      </c>
      <c r="N2915" s="13" t="e">
        <f t="shared" si="413"/>
        <v>#N/A</v>
      </c>
      <c r="O2915">
        <f t="shared" si="414"/>
        <v>0</v>
      </c>
      <c r="P2915" s="12">
        <f t="shared" si="415"/>
        <v>183.93974100865393</v>
      </c>
      <c r="Q2915">
        <f t="shared" si="416"/>
        <v>0</v>
      </c>
      <c r="R2915">
        <f>$D$2*tarifas!$D$12/24</f>
        <v>1.4541666666666666</v>
      </c>
      <c r="S2915" t="e">
        <f>VLOOKUP(E2915&amp;" "&amp;F2915,tarifas!$A$13:$D$20,4,FALSE)*P2915</f>
        <v>#N/A</v>
      </c>
      <c r="T2915">
        <f>IF(F2915="COD1",tarifas!$D$11*(SUMIFS($P$11:$P$8770,$F$11:$F$8770,"=COD1",$B$11:$B$8770,"="&amp;B2915)/COUNTIFS($F$11:$F$8770,"=COD1",$B$11:$B$8770,"="&amp;B2915))/COUNTIFS($A$11:$A$8770,"="&amp;A2915,$F$11:$F$8770,"=COD1"),0)</f>
        <v>0</v>
      </c>
      <c r="U2915" t="e">
        <f>(VLOOKUP(F2915,tarifas!$C$7:$D$10,2,FALSE)+tarifas!$D$21)*datos!P2915</f>
        <v>#N/A</v>
      </c>
      <c r="V2915" t="e">
        <f t="shared" si="417"/>
        <v>#N/A</v>
      </c>
      <c r="W2915">
        <f t="shared" si="418"/>
        <v>0</v>
      </c>
    </row>
    <row r="2916" spans="1:23" x14ac:dyDescent="0.25">
      <c r="A2916">
        <f t="shared" si="411"/>
        <v>121</v>
      </c>
      <c r="B2916">
        <f t="shared" si="412"/>
        <v>5</v>
      </c>
      <c r="C2916" s="1">
        <f t="shared" si="419"/>
        <v>41761.041666659621</v>
      </c>
      <c r="D2916" s="7">
        <v>0</v>
      </c>
      <c r="E2916" s="7"/>
      <c r="G2916">
        <v>15</v>
      </c>
      <c r="H2916" s="12">
        <v>181.66680251744714</v>
      </c>
      <c r="I2916" s="13">
        <f>$D$2*tarifas!$D$12/24</f>
        <v>1.4541666666666666</v>
      </c>
      <c r="J2916" s="13" t="e">
        <f>VLOOKUP(E2916&amp;" "&amp;F2916,tarifas!$A$13:$D$20,4,FALSE)*H2916</f>
        <v>#N/A</v>
      </c>
      <c r="K2916" s="13">
        <f>IF(F2916="COD1",tarifas!$D$11*(SUMIFS($H$11:$H$8770,$F$11:$F$8770,"=COD1",$B$11:$B$8770,"="&amp;B2916)/COUNTIFS($F$11:$F$8770,"=COD1",$B$11:$B$8770,"="&amp;B2916))/COUNTIFS($A$11:$A$8770,"="&amp;A2916,$F$11:$F$8770,"=COD1"),0)</f>
        <v>0</v>
      </c>
      <c r="L2916" s="13" t="e">
        <f>(VLOOKUP(F2916,tarifas!$C$7:$D$10,2,FALSE)+tarifas!$D$21)*datos!H2916</f>
        <v>#N/A</v>
      </c>
      <c r="M2916">
        <v>0</v>
      </c>
      <c r="N2916" s="13" t="e">
        <f t="shared" si="413"/>
        <v>#N/A</v>
      </c>
      <c r="O2916">
        <f t="shared" si="414"/>
        <v>0</v>
      </c>
      <c r="P2916" s="12">
        <f t="shared" si="415"/>
        <v>181.66680251744714</v>
      </c>
      <c r="Q2916">
        <f t="shared" si="416"/>
        <v>0</v>
      </c>
      <c r="R2916">
        <f>$D$2*tarifas!$D$12/24</f>
        <v>1.4541666666666666</v>
      </c>
      <c r="S2916" t="e">
        <f>VLOOKUP(E2916&amp;" "&amp;F2916,tarifas!$A$13:$D$20,4,FALSE)*P2916</f>
        <v>#N/A</v>
      </c>
      <c r="T2916">
        <f>IF(F2916="COD1",tarifas!$D$11*(SUMIFS($P$11:$P$8770,$F$11:$F$8770,"=COD1",$B$11:$B$8770,"="&amp;B2916)/COUNTIFS($F$11:$F$8770,"=COD1",$B$11:$B$8770,"="&amp;B2916))/COUNTIFS($A$11:$A$8770,"="&amp;A2916,$F$11:$F$8770,"=COD1"),0)</f>
        <v>0</v>
      </c>
      <c r="U2916" t="e">
        <f>(VLOOKUP(F2916,tarifas!$C$7:$D$10,2,FALSE)+tarifas!$D$21)*datos!P2916</f>
        <v>#N/A</v>
      </c>
      <c r="V2916" t="e">
        <f t="shared" si="417"/>
        <v>#N/A</v>
      </c>
      <c r="W2916">
        <f t="shared" si="418"/>
        <v>0</v>
      </c>
    </row>
    <row r="2917" spans="1:23" x14ac:dyDescent="0.25">
      <c r="A2917">
        <f t="shared" si="411"/>
        <v>121</v>
      </c>
      <c r="B2917">
        <f t="shared" si="412"/>
        <v>5</v>
      </c>
      <c r="C2917" s="1">
        <f t="shared" si="419"/>
        <v>41761.083333326285</v>
      </c>
      <c r="D2917" s="7">
        <v>0</v>
      </c>
      <c r="E2917" s="7"/>
      <c r="G2917">
        <v>15.15</v>
      </c>
      <c r="H2917" s="12">
        <v>179.75281939546642</v>
      </c>
      <c r="I2917" s="13">
        <f>$D$2*tarifas!$D$12/24</f>
        <v>1.4541666666666666</v>
      </c>
      <c r="J2917" s="13" t="e">
        <f>VLOOKUP(E2917&amp;" "&amp;F2917,tarifas!$A$13:$D$20,4,FALSE)*H2917</f>
        <v>#N/A</v>
      </c>
      <c r="K2917" s="13">
        <f>IF(F2917="COD1",tarifas!$D$11*(SUMIFS($H$11:$H$8770,$F$11:$F$8770,"=COD1",$B$11:$B$8770,"="&amp;B2917)/COUNTIFS($F$11:$F$8770,"=COD1",$B$11:$B$8770,"="&amp;B2917))/COUNTIFS($A$11:$A$8770,"="&amp;A2917,$F$11:$F$8770,"=COD1"),0)</f>
        <v>0</v>
      </c>
      <c r="L2917" s="13" t="e">
        <f>(VLOOKUP(F2917,tarifas!$C$7:$D$10,2,FALSE)+tarifas!$D$21)*datos!H2917</f>
        <v>#N/A</v>
      </c>
      <c r="M2917">
        <v>0</v>
      </c>
      <c r="N2917" s="13" t="e">
        <f t="shared" si="413"/>
        <v>#N/A</v>
      </c>
      <c r="O2917">
        <f t="shared" si="414"/>
        <v>0</v>
      </c>
      <c r="P2917" s="12">
        <f t="shared" si="415"/>
        <v>179.75281939546642</v>
      </c>
      <c r="Q2917">
        <f t="shared" si="416"/>
        <v>0</v>
      </c>
      <c r="R2917">
        <f>$D$2*tarifas!$D$12/24</f>
        <v>1.4541666666666666</v>
      </c>
      <c r="S2917" t="e">
        <f>VLOOKUP(E2917&amp;" "&amp;F2917,tarifas!$A$13:$D$20,4,FALSE)*P2917</f>
        <v>#N/A</v>
      </c>
      <c r="T2917">
        <f>IF(F2917="COD1",tarifas!$D$11*(SUMIFS($P$11:$P$8770,$F$11:$F$8770,"=COD1",$B$11:$B$8770,"="&amp;B2917)/COUNTIFS($F$11:$F$8770,"=COD1",$B$11:$B$8770,"="&amp;B2917))/COUNTIFS($A$11:$A$8770,"="&amp;A2917,$F$11:$F$8770,"=COD1"),0)</f>
        <v>0</v>
      </c>
      <c r="U2917" t="e">
        <f>(VLOOKUP(F2917,tarifas!$C$7:$D$10,2,FALSE)+tarifas!$D$21)*datos!P2917</f>
        <v>#N/A</v>
      </c>
      <c r="V2917" t="e">
        <f t="shared" si="417"/>
        <v>#N/A</v>
      </c>
      <c r="W2917">
        <f t="shared" si="418"/>
        <v>0</v>
      </c>
    </row>
    <row r="2918" spans="1:23" x14ac:dyDescent="0.25">
      <c r="A2918">
        <f t="shared" si="411"/>
        <v>121</v>
      </c>
      <c r="B2918">
        <f t="shared" si="412"/>
        <v>5</v>
      </c>
      <c r="C2918" s="1">
        <f t="shared" si="419"/>
        <v>41761.12499999295</v>
      </c>
      <c r="D2918" s="7">
        <v>0</v>
      </c>
      <c r="E2918" s="7"/>
      <c r="G2918">
        <v>12</v>
      </c>
      <c r="H2918" s="12">
        <v>180.64469516612155</v>
      </c>
      <c r="I2918" s="13">
        <f>$D$2*tarifas!$D$12/24</f>
        <v>1.4541666666666666</v>
      </c>
      <c r="J2918" s="13" t="e">
        <f>VLOOKUP(E2918&amp;" "&amp;F2918,tarifas!$A$13:$D$20,4,FALSE)*H2918</f>
        <v>#N/A</v>
      </c>
      <c r="K2918" s="13">
        <f>IF(F2918="COD1",tarifas!$D$11*(SUMIFS($H$11:$H$8770,$F$11:$F$8770,"=COD1",$B$11:$B$8770,"="&amp;B2918)/COUNTIFS($F$11:$F$8770,"=COD1",$B$11:$B$8770,"="&amp;B2918))/COUNTIFS($A$11:$A$8770,"="&amp;A2918,$F$11:$F$8770,"=COD1"),0)</f>
        <v>0</v>
      </c>
      <c r="L2918" s="13" t="e">
        <f>(VLOOKUP(F2918,tarifas!$C$7:$D$10,2,FALSE)+tarifas!$D$21)*datos!H2918</f>
        <v>#N/A</v>
      </c>
      <c r="M2918">
        <v>0</v>
      </c>
      <c r="N2918" s="13" t="e">
        <f t="shared" si="413"/>
        <v>#N/A</v>
      </c>
      <c r="O2918">
        <f t="shared" si="414"/>
        <v>0</v>
      </c>
      <c r="P2918" s="12">
        <f t="shared" si="415"/>
        <v>180.64469516612155</v>
      </c>
      <c r="Q2918">
        <f t="shared" si="416"/>
        <v>0</v>
      </c>
      <c r="R2918">
        <f>$D$2*tarifas!$D$12/24</f>
        <v>1.4541666666666666</v>
      </c>
      <c r="S2918" t="e">
        <f>VLOOKUP(E2918&amp;" "&amp;F2918,tarifas!$A$13:$D$20,4,FALSE)*P2918</f>
        <v>#N/A</v>
      </c>
      <c r="T2918">
        <f>IF(F2918="COD1",tarifas!$D$11*(SUMIFS($P$11:$P$8770,$F$11:$F$8770,"=COD1",$B$11:$B$8770,"="&amp;B2918)/COUNTIFS($F$11:$F$8770,"=COD1",$B$11:$B$8770,"="&amp;B2918))/COUNTIFS($A$11:$A$8770,"="&amp;A2918,$F$11:$F$8770,"=COD1"),0)</f>
        <v>0</v>
      </c>
      <c r="U2918" t="e">
        <f>(VLOOKUP(F2918,tarifas!$C$7:$D$10,2,FALSE)+tarifas!$D$21)*datos!P2918</f>
        <v>#N/A</v>
      </c>
      <c r="V2918" t="e">
        <f t="shared" si="417"/>
        <v>#N/A</v>
      </c>
      <c r="W2918">
        <f t="shared" si="418"/>
        <v>0</v>
      </c>
    </row>
    <row r="2919" spans="1:23" x14ac:dyDescent="0.25">
      <c r="A2919">
        <f t="shared" si="411"/>
        <v>121</v>
      </c>
      <c r="B2919">
        <f t="shared" si="412"/>
        <v>5</v>
      </c>
      <c r="C2919" s="1">
        <f t="shared" si="419"/>
        <v>41761.166666659614</v>
      </c>
      <c r="D2919" s="7">
        <v>0</v>
      </c>
      <c r="E2919" s="7"/>
      <c r="G2919">
        <v>13.81</v>
      </c>
      <c r="H2919" s="12">
        <v>178.61551256197907</v>
      </c>
      <c r="I2919" s="13">
        <f>$D$2*tarifas!$D$12/24</f>
        <v>1.4541666666666666</v>
      </c>
      <c r="J2919" s="13" t="e">
        <f>VLOOKUP(E2919&amp;" "&amp;F2919,tarifas!$A$13:$D$20,4,FALSE)*H2919</f>
        <v>#N/A</v>
      </c>
      <c r="K2919" s="13">
        <f>IF(F2919="COD1",tarifas!$D$11*(SUMIFS($H$11:$H$8770,$F$11:$F$8770,"=COD1",$B$11:$B$8770,"="&amp;B2919)/COUNTIFS($F$11:$F$8770,"=COD1",$B$11:$B$8770,"="&amp;B2919))/COUNTIFS($A$11:$A$8770,"="&amp;A2919,$F$11:$F$8770,"=COD1"),0)</f>
        <v>0</v>
      </c>
      <c r="L2919" s="13" t="e">
        <f>(VLOOKUP(F2919,tarifas!$C$7:$D$10,2,FALSE)+tarifas!$D$21)*datos!H2919</f>
        <v>#N/A</v>
      </c>
      <c r="M2919">
        <v>0</v>
      </c>
      <c r="N2919" s="13" t="e">
        <f t="shared" si="413"/>
        <v>#N/A</v>
      </c>
      <c r="O2919">
        <f t="shared" si="414"/>
        <v>0</v>
      </c>
      <c r="P2919" s="12">
        <f t="shared" si="415"/>
        <v>178.61551256197907</v>
      </c>
      <c r="Q2919">
        <f t="shared" si="416"/>
        <v>0</v>
      </c>
      <c r="R2919">
        <f>$D$2*tarifas!$D$12/24</f>
        <v>1.4541666666666666</v>
      </c>
      <c r="S2919" t="e">
        <f>VLOOKUP(E2919&amp;" "&amp;F2919,tarifas!$A$13:$D$20,4,FALSE)*P2919</f>
        <v>#N/A</v>
      </c>
      <c r="T2919">
        <f>IF(F2919="COD1",tarifas!$D$11*(SUMIFS($P$11:$P$8770,$F$11:$F$8770,"=COD1",$B$11:$B$8770,"="&amp;B2919)/COUNTIFS($F$11:$F$8770,"=COD1",$B$11:$B$8770,"="&amp;B2919))/COUNTIFS($A$11:$A$8770,"="&amp;A2919,$F$11:$F$8770,"=COD1"),0)</f>
        <v>0</v>
      </c>
      <c r="U2919" t="e">
        <f>(VLOOKUP(F2919,tarifas!$C$7:$D$10,2,FALSE)+tarifas!$D$21)*datos!P2919</f>
        <v>#N/A</v>
      </c>
      <c r="V2919" t="e">
        <f t="shared" si="417"/>
        <v>#N/A</v>
      </c>
      <c r="W2919">
        <f t="shared" si="418"/>
        <v>0</v>
      </c>
    </row>
    <row r="2920" spans="1:23" x14ac:dyDescent="0.25">
      <c r="A2920">
        <f t="shared" si="411"/>
        <v>121</v>
      </c>
      <c r="B2920">
        <f t="shared" si="412"/>
        <v>5</v>
      </c>
      <c r="C2920" s="1">
        <f t="shared" si="419"/>
        <v>41761.208333326278</v>
      </c>
      <c r="D2920" s="7">
        <v>0</v>
      </c>
      <c r="E2920" s="7"/>
      <c r="G2920">
        <v>20.84</v>
      </c>
      <c r="H2920" s="12">
        <v>176.96061440267715</v>
      </c>
      <c r="I2920" s="13">
        <f>$D$2*tarifas!$D$12/24</f>
        <v>1.4541666666666666</v>
      </c>
      <c r="J2920" s="13" t="e">
        <f>VLOOKUP(E2920&amp;" "&amp;F2920,tarifas!$A$13:$D$20,4,FALSE)*H2920</f>
        <v>#N/A</v>
      </c>
      <c r="K2920" s="13">
        <f>IF(F2920="COD1",tarifas!$D$11*(SUMIFS($H$11:$H$8770,$F$11:$F$8770,"=COD1",$B$11:$B$8770,"="&amp;B2920)/COUNTIFS($F$11:$F$8770,"=COD1",$B$11:$B$8770,"="&amp;B2920))/COUNTIFS($A$11:$A$8770,"="&amp;A2920,$F$11:$F$8770,"=COD1"),0)</f>
        <v>0</v>
      </c>
      <c r="L2920" s="13" t="e">
        <f>(VLOOKUP(F2920,tarifas!$C$7:$D$10,2,FALSE)+tarifas!$D$21)*datos!H2920</f>
        <v>#N/A</v>
      </c>
      <c r="M2920">
        <v>4.0672699999999997</v>
      </c>
      <c r="N2920" s="13" t="e">
        <f t="shared" si="413"/>
        <v>#N/A</v>
      </c>
      <c r="O2920">
        <f t="shared" si="414"/>
        <v>4.0672699999999997</v>
      </c>
      <c r="P2920" s="12">
        <f t="shared" si="415"/>
        <v>172.89334440267714</v>
      </c>
      <c r="Q2920">
        <f t="shared" si="416"/>
        <v>0</v>
      </c>
      <c r="R2920">
        <f>$D$2*tarifas!$D$12/24</f>
        <v>1.4541666666666666</v>
      </c>
      <c r="S2920" t="e">
        <f>VLOOKUP(E2920&amp;" "&amp;F2920,tarifas!$A$13:$D$20,4,FALSE)*P2920</f>
        <v>#N/A</v>
      </c>
      <c r="T2920">
        <f>IF(F2920="COD1",tarifas!$D$11*(SUMIFS($P$11:$P$8770,$F$11:$F$8770,"=COD1",$B$11:$B$8770,"="&amp;B2920)/COUNTIFS($F$11:$F$8770,"=COD1",$B$11:$B$8770,"="&amp;B2920))/COUNTIFS($A$11:$A$8770,"="&amp;A2920,$F$11:$F$8770,"=COD1"),0)</f>
        <v>0</v>
      </c>
      <c r="U2920" t="e">
        <f>(VLOOKUP(F2920,tarifas!$C$7:$D$10,2,FALSE)+tarifas!$D$21)*datos!P2920</f>
        <v>#N/A</v>
      </c>
      <c r="V2920" t="e">
        <f t="shared" si="417"/>
        <v>#N/A</v>
      </c>
      <c r="W2920">
        <f t="shared" si="418"/>
        <v>0</v>
      </c>
    </row>
    <row r="2921" spans="1:23" x14ac:dyDescent="0.25">
      <c r="A2921">
        <f t="shared" si="411"/>
        <v>121</v>
      </c>
      <c r="B2921">
        <f t="shared" si="412"/>
        <v>5</v>
      </c>
      <c r="C2921" s="1">
        <f t="shared" si="419"/>
        <v>41761.249999992942</v>
      </c>
      <c r="D2921" s="7">
        <v>0.25757575757575757</v>
      </c>
      <c r="E2921" s="7"/>
      <c r="G2921">
        <v>26.7</v>
      </c>
      <c r="H2921" s="12">
        <v>198.17206953145364</v>
      </c>
      <c r="I2921" s="13">
        <f>$D$2*tarifas!$D$12/24</f>
        <v>1.4541666666666666</v>
      </c>
      <c r="J2921" s="13" t="e">
        <f>VLOOKUP(E2921&amp;" "&amp;F2921,tarifas!$A$13:$D$20,4,FALSE)*H2921</f>
        <v>#N/A</v>
      </c>
      <c r="K2921" s="13">
        <f>IF(F2921="COD1",tarifas!$D$11*(SUMIFS($H$11:$H$8770,$F$11:$F$8770,"=COD1",$B$11:$B$8770,"="&amp;B2921)/COUNTIFS($F$11:$F$8770,"=COD1",$B$11:$B$8770,"="&amp;B2921))/COUNTIFS($A$11:$A$8770,"="&amp;A2921,$F$11:$F$8770,"=COD1"),0)</f>
        <v>0</v>
      </c>
      <c r="L2921" s="13" t="e">
        <f>(VLOOKUP(F2921,tarifas!$C$7:$D$10,2,FALSE)+tarifas!$D$21)*datos!H2921</f>
        <v>#N/A</v>
      </c>
      <c r="M2921">
        <v>55.137929999999997</v>
      </c>
      <c r="N2921" s="13" t="e">
        <f t="shared" si="413"/>
        <v>#N/A</v>
      </c>
      <c r="O2921">
        <f t="shared" si="414"/>
        <v>55.137929999999997</v>
      </c>
      <c r="P2921" s="12">
        <f t="shared" si="415"/>
        <v>143.03413953145366</v>
      </c>
      <c r="Q2921">
        <f t="shared" si="416"/>
        <v>0</v>
      </c>
      <c r="R2921">
        <f>$D$2*tarifas!$D$12/24</f>
        <v>1.4541666666666666</v>
      </c>
      <c r="S2921" t="e">
        <f>VLOOKUP(E2921&amp;" "&amp;F2921,tarifas!$A$13:$D$20,4,FALSE)*P2921</f>
        <v>#N/A</v>
      </c>
      <c r="T2921">
        <f>IF(F2921="COD1",tarifas!$D$11*(SUMIFS($P$11:$P$8770,$F$11:$F$8770,"=COD1",$B$11:$B$8770,"="&amp;B2921)/COUNTIFS($F$11:$F$8770,"=COD1",$B$11:$B$8770,"="&amp;B2921))/COUNTIFS($A$11:$A$8770,"="&amp;A2921,$F$11:$F$8770,"=COD1"),0)</f>
        <v>0</v>
      </c>
      <c r="U2921" t="e">
        <f>(VLOOKUP(F2921,tarifas!$C$7:$D$10,2,FALSE)+tarifas!$D$21)*datos!P2921</f>
        <v>#N/A</v>
      </c>
      <c r="V2921" t="e">
        <f t="shared" si="417"/>
        <v>#N/A</v>
      </c>
      <c r="W2921">
        <f t="shared" si="418"/>
        <v>0</v>
      </c>
    </row>
    <row r="2922" spans="1:23" x14ac:dyDescent="0.25">
      <c r="A2922">
        <f t="shared" si="411"/>
        <v>121</v>
      </c>
      <c r="B2922">
        <f t="shared" si="412"/>
        <v>5</v>
      </c>
      <c r="C2922" s="1">
        <f t="shared" si="419"/>
        <v>41761.291666659607</v>
      </c>
      <c r="D2922" s="7">
        <v>2.0606060606060606</v>
      </c>
      <c r="E2922" s="7"/>
      <c r="G2922">
        <v>30.02</v>
      </c>
      <c r="H2922" s="12">
        <v>269.36545244648664</v>
      </c>
      <c r="I2922" s="13">
        <f>$D$2*tarifas!$D$12/24</f>
        <v>1.4541666666666666</v>
      </c>
      <c r="J2922" s="13" t="e">
        <f>VLOOKUP(E2922&amp;" "&amp;F2922,tarifas!$A$13:$D$20,4,FALSE)*H2922</f>
        <v>#N/A</v>
      </c>
      <c r="K2922" s="13">
        <f>IF(F2922="COD1",tarifas!$D$11*(SUMIFS($H$11:$H$8770,$F$11:$F$8770,"=COD1",$B$11:$B$8770,"="&amp;B2922)/COUNTIFS($F$11:$F$8770,"=COD1",$B$11:$B$8770,"="&amp;B2922))/COUNTIFS($A$11:$A$8770,"="&amp;A2922,$F$11:$F$8770,"=COD1"),0)</f>
        <v>0</v>
      </c>
      <c r="L2922" s="13" t="e">
        <f>(VLOOKUP(F2922,tarifas!$C$7:$D$10,2,FALSE)+tarifas!$D$21)*datos!H2922</f>
        <v>#N/A</v>
      </c>
      <c r="M2922">
        <v>188.4289</v>
      </c>
      <c r="N2922" s="13" t="e">
        <f t="shared" si="413"/>
        <v>#N/A</v>
      </c>
      <c r="O2922">
        <f t="shared" si="414"/>
        <v>188.4289</v>
      </c>
      <c r="P2922" s="12">
        <f t="shared" si="415"/>
        <v>80.936552446486644</v>
      </c>
      <c r="Q2922">
        <f t="shared" si="416"/>
        <v>0</v>
      </c>
      <c r="R2922">
        <f>$D$2*tarifas!$D$12/24</f>
        <v>1.4541666666666666</v>
      </c>
      <c r="S2922" t="e">
        <f>VLOOKUP(E2922&amp;" "&amp;F2922,tarifas!$A$13:$D$20,4,FALSE)*P2922</f>
        <v>#N/A</v>
      </c>
      <c r="T2922">
        <f>IF(F2922="COD1",tarifas!$D$11*(SUMIFS($P$11:$P$8770,$F$11:$F$8770,"=COD1",$B$11:$B$8770,"="&amp;B2922)/COUNTIFS($F$11:$F$8770,"=COD1",$B$11:$B$8770,"="&amp;B2922))/COUNTIFS($A$11:$A$8770,"="&amp;A2922,$F$11:$F$8770,"=COD1"),0)</f>
        <v>0</v>
      </c>
      <c r="U2922" t="e">
        <f>(VLOOKUP(F2922,tarifas!$C$7:$D$10,2,FALSE)+tarifas!$D$21)*datos!P2922</f>
        <v>#N/A</v>
      </c>
      <c r="V2922" t="e">
        <f t="shared" si="417"/>
        <v>#N/A</v>
      </c>
      <c r="W2922">
        <f t="shared" si="418"/>
        <v>0</v>
      </c>
    </row>
    <row r="2923" spans="1:23" x14ac:dyDescent="0.25">
      <c r="A2923">
        <f t="shared" si="411"/>
        <v>121</v>
      </c>
      <c r="B2923">
        <f t="shared" si="412"/>
        <v>5</v>
      </c>
      <c r="C2923" s="1">
        <f t="shared" si="419"/>
        <v>41761.333333326271</v>
      </c>
      <c r="D2923" s="7">
        <v>13.393939393939394</v>
      </c>
      <c r="E2923" s="7"/>
      <c r="G2923">
        <v>30.1</v>
      </c>
      <c r="H2923" s="12">
        <v>440.69263233252627</v>
      </c>
      <c r="I2923" s="13">
        <f>$D$2*tarifas!$D$12/24</f>
        <v>1.4541666666666666</v>
      </c>
      <c r="J2923" s="13" t="e">
        <f>VLOOKUP(E2923&amp;" "&amp;F2923,tarifas!$A$13:$D$20,4,FALSE)*H2923</f>
        <v>#N/A</v>
      </c>
      <c r="K2923" s="13">
        <f>IF(F2923="COD1",tarifas!$D$11*(SUMIFS($H$11:$H$8770,$F$11:$F$8770,"=COD1",$B$11:$B$8770,"="&amp;B2923)/COUNTIFS($F$11:$F$8770,"=COD1",$B$11:$B$8770,"="&amp;B2923))/COUNTIFS($A$11:$A$8770,"="&amp;A2923,$F$11:$F$8770,"=COD1"),0)</f>
        <v>0</v>
      </c>
      <c r="L2923" s="13" t="e">
        <f>(VLOOKUP(F2923,tarifas!$C$7:$D$10,2,FALSE)+tarifas!$D$21)*datos!H2923</f>
        <v>#N/A</v>
      </c>
      <c r="M2923">
        <v>314.03098999999997</v>
      </c>
      <c r="N2923" s="13" t="e">
        <f t="shared" si="413"/>
        <v>#N/A</v>
      </c>
      <c r="O2923">
        <f t="shared" si="414"/>
        <v>314.03098999999997</v>
      </c>
      <c r="P2923" s="12">
        <f t="shared" si="415"/>
        <v>126.6616423325263</v>
      </c>
      <c r="Q2923">
        <f t="shared" si="416"/>
        <v>0</v>
      </c>
      <c r="R2923">
        <f>$D$2*tarifas!$D$12/24</f>
        <v>1.4541666666666666</v>
      </c>
      <c r="S2923" t="e">
        <f>VLOOKUP(E2923&amp;" "&amp;F2923,tarifas!$A$13:$D$20,4,FALSE)*P2923</f>
        <v>#N/A</v>
      </c>
      <c r="T2923">
        <f>IF(F2923="COD1",tarifas!$D$11*(SUMIFS($P$11:$P$8770,$F$11:$F$8770,"=COD1",$B$11:$B$8770,"="&amp;B2923)/COUNTIFS($F$11:$F$8770,"=COD1",$B$11:$B$8770,"="&amp;B2923))/COUNTIFS($A$11:$A$8770,"="&amp;A2923,$F$11:$F$8770,"=COD1"),0)</f>
        <v>0</v>
      </c>
      <c r="U2923" t="e">
        <f>(VLOOKUP(F2923,tarifas!$C$7:$D$10,2,FALSE)+tarifas!$D$21)*datos!P2923</f>
        <v>#N/A</v>
      </c>
      <c r="V2923" t="e">
        <f t="shared" si="417"/>
        <v>#N/A</v>
      </c>
      <c r="W2923">
        <f t="shared" si="418"/>
        <v>0</v>
      </c>
    </row>
    <row r="2924" spans="1:23" x14ac:dyDescent="0.25">
      <c r="A2924">
        <f t="shared" si="411"/>
        <v>121</v>
      </c>
      <c r="B2924">
        <f t="shared" si="412"/>
        <v>5</v>
      </c>
      <c r="C2924" s="1">
        <f t="shared" si="419"/>
        <v>41761.374999992935</v>
      </c>
      <c r="D2924" s="7">
        <v>36.060606060606069</v>
      </c>
      <c r="E2924" s="7"/>
      <c r="G2924">
        <v>30.03</v>
      </c>
      <c r="H2924" s="12">
        <v>511.0356377498448</v>
      </c>
      <c r="I2924" s="13">
        <f>$D$2*tarifas!$D$12/24</f>
        <v>1.4541666666666666</v>
      </c>
      <c r="J2924" s="13" t="e">
        <f>VLOOKUP(E2924&amp;" "&amp;F2924,tarifas!$A$13:$D$20,4,FALSE)*H2924</f>
        <v>#N/A</v>
      </c>
      <c r="K2924" s="13">
        <f>IF(F2924="COD1",tarifas!$D$11*(SUMIFS($H$11:$H$8770,$F$11:$F$8770,"=COD1",$B$11:$B$8770,"="&amp;B2924)/COUNTIFS($F$11:$F$8770,"=COD1",$B$11:$B$8770,"="&amp;B2924))/COUNTIFS($A$11:$A$8770,"="&amp;A2924,$F$11:$F$8770,"=COD1"),0)</f>
        <v>0</v>
      </c>
      <c r="L2924" s="13" t="e">
        <f>(VLOOKUP(F2924,tarifas!$C$7:$D$10,2,FALSE)+tarifas!$D$21)*datos!H2924</f>
        <v>#N/A</v>
      </c>
      <c r="M2924">
        <v>427.20297999999997</v>
      </c>
      <c r="N2924" s="13" t="e">
        <f t="shared" si="413"/>
        <v>#N/A</v>
      </c>
      <c r="O2924">
        <f t="shared" si="414"/>
        <v>427.20297999999997</v>
      </c>
      <c r="P2924" s="12">
        <f t="shared" si="415"/>
        <v>83.832657749844827</v>
      </c>
      <c r="Q2924">
        <f t="shared" si="416"/>
        <v>0</v>
      </c>
      <c r="R2924">
        <f>$D$2*tarifas!$D$12/24</f>
        <v>1.4541666666666666</v>
      </c>
      <c r="S2924" t="e">
        <f>VLOOKUP(E2924&amp;" "&amp;F2924,tarifas!$A$13:$D$20,4,FALSE)*P2924</f>
        <v>#N/A</v>
      </c>
      <c r="T2924">
        <f>IF(F2924="COD1",tarifas!$D$11*(SUMIFS($P$11:$P$8770,$F$11:$F$8770,"=COD1",$B$11:$B$8770,"="&amp;B2924)/COUNTIFS($F$11:$F$8770,"=COD1",$B$11:$B$8770,"="&amp;B2924))/COUNTIFS($A$11:$A$8770,"="&amp;A2924,$F$11:$F$8770,"=COD1"),0)</f>
        <v>0</v>
      </c>
      <c r="U2924" t="e">
        <f>(VLOOKUP(F2924,tarifas!$C$7:$D$10,2,FALSE)+tarifas!$D$21)*datos!P2924</f>
        <v>#N/A</v>
      </c>
      <c r="V2924" t="e">
        <f t="shared" si="417"/>
        <v>#N/A</v>
      </c>
      <c r="W2924">
        <f t="shared" si="418"/>
        <v>0</v>
      </c>
    </row>
    <row r="2925" spans="1:23" x14ac:dyDescent="0.25">
      <c r="A2925">
        <f t="shared" si="411"/>
        <v>121</v>
      </c>
      <c r="B2925">
        <f t="shared" si="412"/>
        <v>5</v>
      </c>
      <c r="C2925" s="1">
        <f t="shared" si="419"/>
        <v>41761.416666659599</v>
      </c>
      <c r="D2925" s="7">
        <v>86.545454545454561</v>
      </c>
      <c r="E2925" s="7"/>
      <c r="G2925">
        <v>29.44</v>
      </c>
      <c r="H2925" s="12">
        <v>550.8490082834212</v>
      </c>
      <c r="I2925" s="13">
        <f>$D$2*tarifas!$D$12/24</f>
        <v>1.4541666666666666</v>
      </c>
      <c r="J2925" s="13" t="e">
        <f>VLOOKUP(E2925&amp;" "&amp;F2925,tarifas!$A$13:$D$20,4,FALSE)*H2925</f>
        <v>#N/A</v>
      </c>
      <c r="K2925" s="13">
        <f>IF(F2925="COD1",tarifas!$D$11*(SUMIFS($H$11:$H$8770,$F$11:$F$8770,"=COD1",$B$11:$B$8770,"="&amp;B2925)/COUNTIFS($F$11:$F$8770,"=COD1",$B$11:$B$8770,"="&amp;B2925))/COUNTIFS($A$11:$A$8770,"="&amp;A2925,$F$11:$F$8770,"=COD1"),0)</f>
        <v>0</v>
      </c>
      <c r="L2925" s="13" t="e">
        <f>(VLOOKUP(F2925,tarifas!$C$7:$D$10,2,FALSE)+tarifas!$D$21)*datos!H2925</f>
        <v>#N/A</v>
      </c>
      <c r="M2925">
        <v>492.22765999999996</v>
      </c>
      <c r="N2925" s="13" t="e">
        <f t="shared" si="413"/>
        <v>#N/A</v>
      </c>
      <c r="O2925">
        <f t="shared" si="414"/>
        <v>492.22765999999996</v>
      </c>
      <c r="P2925" s="12">
        <f t="shared" si="415"/>
        <v>58.621348283421241</v>
      </c>
      <c r="Q2925">
        <f t="shared" si="416"/>
        <v>0</v>
      </c>
      <c r="R2925">
        <f>$D$2*tarifas!$D$12/24</f>
        <v>1.4541666666666666</v>
      </c>
      <c r="S2925" t="e">
        <f>VLOOKUP(E2925&amp;" "&amp;F2925,tarifas!$A$13:$D$20,4,FALSE)*P2925</f>
        <v>#N/A</v>
      </c>
      <c r="T2925">
        <f>IF(F2925="COD1",tarifas!$D$11*(SUMIFS($P$11:$P$8770,$F$11:$F$8770,"=COD1",$B$11:$B$8770,"="&amp;B2925)/COUNTIFS($F$11:$F$8770,"=COD1",$B$11:$B$8770,"="&amp;B2925))/COUNTIFS($A$11:$A$8770,"="&amp;A2925,$F$11:$F$8770,"=COD1"),0)</f>
        <v>0</v>
      </c>
      <c r="U2925" t="e">
        <f>(VLOOKUP(F2925,tarifas!$C$7:$D$10,2,FALSE)+tarifas!$D$21)*datos!P2925</f>
        <v>#N/A</v>
      </c>
      <c r="V2925" t="e">
        <f t="shared" si="417"/>
        <v>#N/A</v>
      </c>
      <c r="W2925">
        <f t="shared" si="418"/>
        <v>0</v>
      </c>
    </row>
    <row r="2926" spans="1:23" x14ac:dyDescent="0.25">
      <c r="A2926">
        <f t="shared" si="411"/>
        <v>121</v>
      </c>
      <c r="B2926">
        <f t="shared" si="412"/>
        <v>5</v>
      </c>
      <c r="C2926" s="1">
        <f t="shared" si="419"/>
        <v>41761.458333326264</v>
      </c>
      <c r="D2926" s="7">
        <v>145.0151515151515</v>
      </c>
      <c r="E2926" s="7"/>
      <c r="G2926">
        <v>28</v>
      </c>
      <c r="H2926" s="12">
        <v>381.66899143362576</v>
      </c>
      <c r="I2926" s="13">
        <f>$D$2*tarifas!$D$12/24</f>
        <v>1.4541666666666666</v>
      </c>
      <c r="J2926" s="13" t="e">
        <f>VLOOKUP(E2926&amp;" "&amp;F2926,tarifas!$A$13:$D$20,4,FALSE)*H2926</f>
        <v>#N/A</v>
      </c>
      <c r="K2926" s="13">
        <f>IF(F2926="COD1",tarifas!$D$11*(SUMIFS($H$11:$H$8770,$F$11:$F$8770,"=COD1",$B$11:$B$8770,"="&amp;B2926)/COUNTIFS($F$11:$F$8770,"=COD1",$B$11:$B$8770,"="&amp;B2926))/COUNTIFS($A$11:$A$8770,"="&amp;A2926,$F$11:$F$8770,"=COD1"),0)</f>
        <v>0</v>
      </c>
      <c r="L2926" s="13" t="e">
        <f>(VLOOKUP(F2926,tarifas!$C$7:$D$10,2,FALSE)+tarifas!$D$21)*datos!H2926</f>
        <v>#N/A</v>
      </c>
      <c r="M2926">
        <v>525.30284999999992</v>
      </c>
      <c r="N2926" s="13" t="e">
        <f t="shared" si="413"/>
        <v>#N/A</v>
      </c>
      <c r="O2926">
        <f t="shared" si="414"/>
        <v>381.66899143362576</v>
      </c>
      <c r="P2926" s="12">
        <f t="shared" si="415"/>
        <v>0</v>
      </c>
      <c r="Q2926">
        <f t="shared" si="416"/>
        <v>143.63385856637416</v>
      </c>
      <c r="R2926">
        <f>$D$2*tarifas!$D$12/24</f>
        <v>1.4541666666666666</v>
      </c>
      <c r="S2926" t="e">
        <f>VLOOKUP(E2926&amp;" "&amp;F2926,tarifas!$A$13:$D$20,4,FALSE)*P2926</f>
        <v>#N/A</v>
      </c>
      <c r="T2926">
        <f>IF(F2926="COD1",tarifas!$D$11*(SUMIFS($P$11:$P$8770,$F$11:$F$8770,"=COD1",$B$11:$B$8770,"="&amp;B2926)/COUNTIFS($F$11:$F$8770,"=COD1",$B$11:$B$8770,"="&amp;B2926))/COUNTIFS($A$11:$A$8770,"="&amp;A2926,$F$11:$F$8770,"=COD1"),0)</f>
        <v>0</v>
      </c>
      <c r="U2926" t="e">
        <f>(VLOOKUP(F2926,tarifas!$C$7:$D$10,2,FALSE)+tarifas!$D$21)*datos!P2926</f>
        <v>#N/A</v>
      </c>
      <c r="V2926" t="e">
        <f t="shared" si="417"/>
        <v>#N/A</v>
      </c>
      <c r="W2926">
        <f t="shared" si="418"/>
        <v>3.6195732358726289</v>
      </c>
    </row>
    <row r="2927" spans="1:23" x14ac:dyDescent="0.25">
      <c r="A2927">
        <f t="shared" si="411"/>
        <v>121</v>
      </c>
      <c r="B2927">
        <f t="shared" si="412"/>
        <v>5</v>
      </c>
      <c r="C2927" s="1">
        <f t="shared" si="419"/>
        <v>41761.499999992928</v>
      </c>
      <c r="D2927" s="7">
        <v>221.25757575757575</v>
      </c>
      <c r="E2927" s="7"/>
      <c r="G2927">
        <v>28</v>
      </c>
      <c r="H2927" s="12">
        <v>358.58969603198477</v>
      </c>
      <c r="I2927" s="13">
        <f>$D$2*tarifas!$D$12/24</f>
        <v>1.4541666666666666</v>
      </c>
      <c r="J2927" s="13" t="e">
        <f>VLOOKUP(E2927&amp;" "&amp;F2927,tarifas!$A$13:$D$20,4,FALSE)*H2927</f>
        <v>#N/A</v>
      </c>
      <c r="K2927" s="13">
        <f>IF(F2927="COD1",tarifas!$D$11*(SUMIFS($H$11:$H$8770,$F$11:$F$8770,"=COD1",$B$11:$B$8770,"="&amp;B2927)/COUNTIFS($F$11:$F$8770,"=COD1",$B$11:$B$8770,"="&amp;B2927))/COUNTIFS($A$11:$A$8770,"="&amp;A2927,$F$11:$F$8770,"=COD1"),0)</f>
        <v>0</v>
      </c>
      <c r="L2927" s="13" t="e">
        <f>(VLOOKUP(F2927,tarifas!$C$7:$D$10,2,FALSE)+tarifas!$D$21)*datos!H2927</f>
        <v>#N/A</v>
      </c>
      <c r="M2927">
        <v>524.89532999999994</v>
      </c>
      <c r="N2927" s="13" t="e">
        <f t="shared" si="413"/>
        <v>#N/A</v>
      </c>
      <c r="O2927">
        <f t="shared" si="414"/>
        <v>358.58969603198477</v>
      </c>
      <c r="P2927" s="12">
        <f t="shared" si="415"/>
        <v>0</v>
      </c>
      <c r="Q2927">
        <f t="shared" si="416"/>
        <v>166.30563396801517</v>
      </c>
      <c r="R2927">
        <f>$D$2*tarifas!$D$12/24</f>
        <v>1.4541666666666666</v>
      </c>
      <c r="S2927" t="e">
        <f>VLOOKUP(E2927&amp;" "&amp;F2927,tarifas!$A$13:$D$20,4,FALSE)*P2927</f>
        <v>#N/A</v>
      </c>
      <c r="T2927">
        <f>IF(F2927="COD1",tarifas!$D$11*(SUMIFS($P$11:$P$8770,$F$11:$F$8770,"=COD1",$B$11:$B$8770,"="&amp;B2927)/COUNTIFS($F$11:$F$8770,"=COD1",$B$11:$B$8770,"="&amp;B2927))/COUNTIFS($A$11:$A$8770,"="&amp;A2927,$F$11:$F$8770,"=COD1"),0)</f>
        <v>0</v>
      </c>
      <c r="U2927" t="e">
        <f>(VLOOKUP(F2927,tarifas!$C$7:$D$10,2,FALSE)+tarifas!$D$21)*datos!P2927</f>
        <v>#N/A</v>
      </c>
      <c r="V2927" t="e">
        <f t="shared" si="417"/>
        <v>#N/A</v>
      </c>
      <c r="W2927">
        <f t="shared" si="418"/>
        <v>4.1909019759939827</v>
      </c>
    </row>
    <row r="2928" spans="1:23" x14ac:dyDescent="0.25">
      <c r="A2928">
        <f t="shared" si="411"/>
        <v>121</v>
      </c>
      <c r="B2928">
        <f t="shared" si="412"/>
        <v>5</v>
      </c>
      <c r="C2928" s="1">
        <f t="shared" si="419"/>
        <v>41761.541666659592</v>
      </c>
      <c r="D2928" s="7">
        <v>635.9545454545455</v>
      </c>
      <c r="E2928" s="7"/>
      <c r="G2928">
        <v>24.5</v>
      </c>
      <c r="H2928" s="12">
        <v>475.86753925344107</v>
      </c>
      <c r="I2928" s="13">
        <f>$D$2*tarifas!$D$12/24</f>
        <v>1.4541666666666666</v>
      </c>
      <c r="J2928" s="13" t="e">
        <f>VLOOKUP(E2928&amp;" "&amp;F2928,tarifas!$A$13:$D$20,4,FALSE)*H2928</f>
        <v>#N/A</v>
      </c>
      <c r="K2928" s="13">
        <f>IF(F2928="COD1",tarifas!$D$11*(SUMIFS($H$11:$H$8770,$F$11:$F$8770,"=COD1",$B$11:$B$8770,"="&amp;B2928)/COUNTIFS($F$11:$F$8770,"=COD1",$B$11:$B$8770,"="&amp;B2928))/COUNTIFS($A$11:$A$8770,"="&amp;A2928,$F$11:$F$8770,"=COD1"),0)</f>
        <v>0</v>
      </c>
      <c r="L2928" s="13" t="e">
        <f>(VLOOKUP(F2928,tarifas!$C$7:$D$10,2,FALSE)+tarifas!$D$21)*datos!H2928</f>
        <v>#N/A</v>
      </c>
      <c r="M2928">
        <v>490.95927</v>
      </c>
      <c r="N2928" s="13" t="e">
        <f t="shared" si="413"/>
        <v>#N/A</v>
      </c>
      <c r="O2928">
        <f t="shared" si="414"/>
        <v>475.86753925344107</v>
      </c>
      <c r="P2928" s="12">
        <f t="shared" si="415"/>
        <v>0</v>
      </c>
      <c r="Q2928">
        <f t="shared" si="416"/>
        <v>15.091730746558937</v>
      </c>
      <c r="R2928">
        <f>$D$2*tarifas!$D$12/24</f>
        <v>1.4541666666666666</v>
      </c>
      <c r="S2928" t="e">
        <f>VLOOKUP(E2928&amp;" "&amp;F2928,tarifas!$A$13:$D$20,4,FALSE)*P2928</f>
        <v>#N/A</v>
      </c>
      <c r="T2928">
        <f>IF(F2928="COD1",tarifas!$D$11*(SUMIFS($P$11:$P$8770,$F$11:$F$8770,"=COD1",$B$11:$B$8770,"="&amp;B2928)/COUNTIFS($F$11:$F$8770,"=COD1",$B$11:$B$8770,"="&amp;B2928))/COUNTIFS($A$11:$A$8770,"="&amp;A2928,$F$11:$F$8770,"=COD1"),0)</f>
        <v>0</v>
      </c>
      <c r="U2928" t="e">
        <f>(VLOOKUP(F2928,tarifas!$C$7:$D$10,2,FALSE)+tarifas!$D$21)*datos!P2928</f>
        <v>#N/A</v>
      </c>
      <c r="V2928" t="e">
        <f t="shared" si="417"/>
        <v>#N/A</v>
      </c>
      <c r="W2928">
        <f t="shared" si="418"/>
        <v>0.33277266296162455</v>
      </c>
    </row>
    <row r="2929" spans="1:23" x14ac:dyDescent="0.25">
      <c r="A2929">
        <f t="shared" si="411"/>
        <v>121</v>
      </c>
      <c r="B2929">
        <f t="shared" si="412"/>
        <v>5</v>
      </c>
      <c r="C2929" s="1">
        <f t="shared" si="419"/>
        <v>41761.583333326256</v>
      </c>
      <c r="D2929" s="7">
        <v>219.71212121212119</v>
      </c>
      <c r="E2929" s="7"/>
      <c r="G2929">
        <v>22.01</v>
      </c>
      <c r="H2929" s="12">
        <v>479.95937755234502</v>
      </c>
      <c r="I2929" s="13">
        <f>$D$2*tarifas!$D$12/24</f>
        <v>1.4541666666666666</v>
      </c>
      <c r="J2929" s="13" t="e">
        <f>VLOOKUP(E2929&amp;" "&amp;F2929,tarifas!$A$13:$D$20,4,FALSE)*H2929</f>
        <v>#N/A</v>
      </c>
      <c r="K2929" s="13">
        <f>IF(F2929="COD1",tarifas!$D$11*(SUMIFS($H$11:$H$8770,$F$11:$F$8770,"=COD1",$B$11:$B$8770,"="&amp;B2929)/COUNTIFS($F$11:$F$8770,"=COD1",$B$11:$B$8770,"="&amp;B2929))/COUNTIFS($A$11:$A$8770,"="&amp;A2929,$F$11:$F$8770,"=COD1"),0)</f>
        <v>0</v>
      </c>
      <c r="L2929" s="13" t="e">
        <f>(VLOOKUP(F2929,tarifas!$C$7:$D$10,2,FALSE)+tarifas!$D$21)*datos!H2929</f>
        <v>#N/A</v>
      </c>
      <c r="M2929">
        <v>426.15946000000002</v>
      </c>
      <c r="N2929" s="13" t="e">
        <f t="shared" si="413"/>
        <v>#N/A</v>
      </c>
      <c r="O2929">
        <f t="shared" si="414"/>
        <v>426.15946000000002</v>
      </c>
      <c r="P2929" s="12">
        <f t="shared" si="415"/>
        <v>53.799917552344994</v>
      </c>
      <c r="Q2929">
        <f t="shared" si="416"/>
        <v>0</v>
      </c>
      <c r="R2929">
        <f>$D$2*tarifas!$D$12/24</f>
        <v>1.4541666666666666</v>
      </c>
      <c r="S2929" t="e">
        <f>VLOOKUP(E2929&amp;" "&amp;F2929,tarifas!$A$13:$D$20,4,FALSE)*P2929</f>
        <v>#N/A</v>
      </c>
      <c r="T2929">
        <f>IF(F2929="COD1",tarifas!$D$11*(SUMIFS($P$11:$P$8770,$F$11:$F$8770,"=COD1",$B$11:$B$8770,"="&amp;B2929)/COUNTIFS($F$11:$F$8770,"=COD1",$B$11:$B$8770,"="&amp;B2929))/COUNTIFS($A$11:$A$8770,"="&amp;A2929,$F$11:$F$8770,"=COD1"),0)</f>
        <v>0</v>
      </c>
      <c r="U2929" t="e">
        <f>(VLOOKUP(F2929,tarifas!$C$7:$D$10,2,FALSE)+tarifas!$D$21)*datos!P2929</f>
        <v>#N/A</v>
      </c>
      <c r="V2929" t="e">
        <f t="shared" si="417"/>
        <v>#N/A</v>
      </c>
      <c r="W2929">
        <f t="shared" si="418"/>
        <v>0</v>
      </c>
    </row>
    <row r="2930" spans="1:23" x14ac:dyDescent="0.25">
      <c r="A2930">
        <f t="shared" si="411"/>
        <v>121</v>
      </c>
      <c r="B2930">
        <f t="shared" si="412"/>
        <v>5</v>
      </c>
      <c r="C2930" s="1">
        <f t="shared" si="419"/>
        <v>41761.62499999292</v>
      </c>
      <c r="D2930" s="7">
        <v>195.5</v>
      </c>
      <c r="E2930" s="7"/>
      <c r="G2930">
        <v>21.22</v>
      </c>
      <c r="H2930" s="12">
        <v>484.12588121237843</v>
      </c>
      <c r="I2930" s="13">
        <f>$D$2*tarifas!$D$12/24</f>
        <v>1.4541666666666666</v>
      </c>
      <c r="J2930" s="13" t="e">
        <f>VLOOKUP(E2930&amp;" "&amp;F2930,tarifas!$A$13:$D$20,4,FALSE)*H2930</f>
        <v>#N/A</v>
      </c>
      <c r="K2930" s="13">
        <f>IF(F2930="COD1",tarifas!$D$11*(SUMIFS($H$11:$H$8770,$F$11:$F$8770,"=COD1",$B$11:$B$8770,"="&amp;B2930)/COUNTIFS($F$11:$F$8770,"=COD1",$B$11:$B$8770,"="&amp;B2930))/COUNTIFS($A$11:$A$8770,"="&amp;A2930,$F$11:$F$8770,"=COD1"),0)</f>
        <v>0</v>
      </c>
      <c r="L2930" s="13" t="e">
        <f>(VLOOKUP(F2930,tarifas!$C$7:$D$10,2,FALSE)+tarifas!$D$21)*datos!H2930</f>
        <v>#N/A</v>
      </c>
      <c r="M2930">
        <v>329.61677000000003</v>
      </c>
      <c r="N2930" s="13" t="e">
        <f t="shared" si="413"/>
        <v>#N/A</v>
      </c>
      <c r="O2930">
        <f t="shared" si="414"/>
        <v>329.61677000000003</v>
      </c>
      <c r="P2930" s="12">
        <f t="shared" si="415"/>
        <v>154.5091112123784</v>
      </c>
      <c r="Q2930">
        <f t="shared" si="416"/>
        <v>0</v>
      </c>
      <c r="R2930">
        <f>$D$2*tarifas!$D$12/24</f>
        <v>1.4541666666666666</v>
      </c>
      <c r="S2930" t="e">
        <f>VLOOKUP(E2930&amp;" "&amp;F2930,tarifas!$A$13:$D$20,4,FALSE)*P2930</f>
        <v>#N/A</v>
      </c>
      <c r="T2930">
        <f>IF(F2930="COD1",tarifas!$D$11*(SUMIFS($P$11:$P$8770,$F$11:$F$8770,"=COD1",$B$11:$B$8770,"="&amp;B2930)/COUNTIFS($F$11:$F$8770,"=COD1",$B$11:$B$8770,"="&amp;B2930))/COUNTIFS($A$11:$A$8770,"="&amp;A2930,$F$11:$F$8770,"=COD1"),0)</f>
        <v>0</v>
      </c>
      <c r="U2930" t="e">
        <f>(VLOOKUP(F2930,tarifas!$C$7:$D$10,2,FALSE)+tarifas!$D$21)*datos!P2930</f>
        <v>#N/A</v>
      </c>
      <c r="V2930" t="e">
        <f t="shared" si="417"/>
        <v>#N/A</v>
      </c>
      <c r="W2930">
        <f t="shared" si="418"/>
        <v>0</v>
      </c>
    </row>
    <row r="2931" spans="1:23" x14ac:dyDescent="0.25">
      <c r="A2931">
        <f t="shared" si="411"/>
        <v>121</v>
      </c>
      <c r="B2931">
        <f t="shared" si="412"/>
        <v>5</v>
      </c>
      <c r="C2931" s="1">
        <f t="shared" si="419"/>
        <v>41761.666666659585</v>
      </c>
      <c r="D2931" s="7">
        <v>243.40909090909091</v>
      </c>
      <c r="E2931" s="7"/>
      <c r="G2931">
        <v>21.16</v>
      </c>
      <c r="H2931" s="12">
        <v>445.32349028630904</v>
      </c>
      <c r="I2931" s="13">
        <f>$D$2*tarifas!$D$12/24</f>
        <v>1.4541666666666666</v>
      </c>
      <c r="J2931" s="13" t="e">
        <f>VLOOKUP(E2931&amp;" "&amp;F2931,tarifas!$A$13:$D$20,4,FALSE)*H2931</f>
        <v>#N/A</v>
      </c>
      <c r="K2931" s="13">
        <f>IF(F2931="COD1",tarifas!$D$11*(SUMIFS($H$11:$H$8770,$F$11:$F$8770,"=COD1",$B$11:$B$8770,"="&amp;B2931)/COUNTIFS($F$11:$F$8770,"=COD1",$B$11:$B$8770,"="&amp;B2931))/COUNTIFS($A$11:$A$8770,"="&amp;A2931,$F$11:$F$8770,"=COD1"),0)</f>
        <v>0</v>
      </c>
      <c r="L2931" s="13" t="e">
        <f>(VLOOKUP(F2931,tarifas!$C$7:$D$10,2,FALSE)+tarifas!$D$21)*datos!H2931</f>
        <v>#N/A</v>
      </c>
      <c r="M2931">
        <v>205.46170999999998</v>
      </c>
      <c r="N2931" s="13" t="e">
        <f t="shared" si="413"/>
        <v>#N/A</v>
      </c>
      <c r="O2931">
        <f t="shared" si="414"/>
        <v>205.46170999999998</v>
      </c>
      <c r="P2931" s="12">
        <f t="shared" si="415"/>
        <v>239.86178028630906</v>
      </c>
      <c r="Q2931">
        <f t="shared" si="416"/>
        <v>0</v>
      </c>
      <c r="R2931">
        <f>$D$2*tarifas!$D$12/24</f>
        <v>1.4541666666666666</v>
      </c>
      <c r="S2931" t="e">
        <f>VLOOKUP(E2931&amp;" "&amp;F2931,tarifas!$A$13:$D$20,4,FALSE)*P2931</f>
        <v>#N/A</v>
      </c>
      <c r="T2931">
        <f>IF(F2931="COD1",tarifas!$D$11*(SUMIFS($P$11:$P$8770,$F$11:$F$8770,"=COD1",$B$11:$B$8770,"="&amp;B2931)/COUNTIFS($F$11:$F$8770,"=COD1",$B$11:$B$8770,"="&amp;B2931))/COUNTIFS($A$11:$A$8770,"="&amp;A2931,$F$11:$F$8770,"=COD1"),0)</f>
        <v>0</v>
      </c>
      <c r="U2931" t="e">
        <f>(VLOOKUP(F2931,tarifas!$C$7:$D$10,2,FALSE)+tarifas!$D$21)*datos!P2931</f>
        <v>#N/A</v>
      </c>
      <c r="V2931" t="e">
        <f t="shared" si="417"/>
        <v>#N/A</v>
      </c>
      <c r="W2931">
        <f t="shared" si="418"/>
        <v>0</v>
      </c>
    </row>
    <row r="2932" spans="1:23" x14ac:dyDescent="0.25">
      <c r="A2932">
        <f t="shared" si="411"/>
        <v>121</v>
      </c>
      <c r="B2932">
        <f t="shared" si="412"/>
        <v>5</v>
      </c>
      <c r="C2932" s="1">
        <f t="shared" si="419"/>
        <v>41761.708333326249</v>
      </c>
      <c r="D2932" s="7">
        <v>117.71212121212122</v>
      </c>
      <c r="E2932" s="7"/>
      <c r="G2932">
        <v>21.16</v>
      </c>
      <c r="H2932" s="12">
        <v>364.42079794372387</v>
      </c>
      <c r="I2932" s="13">
        <f>$D$2*tarifas!$D$12/24</f>
        <v>1.4541666666666666</v>
      </c>
      <c r="J2932" s="13" t="e">
        <f>VLOOKUP(E2932&amp;" "&amp;F2932,tarifas!$A$13:$D$20,4,FALSE)*H2932</f>
        <v>#N/A</v>
      </c>
      <c r="K2932" s="13">
        <f>IF(F2932="COD1",tarifas!$D$11*(SUMIFS($H$11:$H$8770,$F$11:$F$8770,"=COD1",$B$11:$B$8770,"="&amp;B2932)/COUNTIFS($F$11:$F$8770,"=COD1",$B$11:$B$8770,"="&amp;B2932))/COUNTIFS($A$11:$A$8770,"="&amp;A2932,$F$11:$F$8770,"=COD1"),0)</f>
        <v>0</v>
      </c>
      <c r="L2932" s="13" t="e">
        <f>(VLOOKUP(F2932,tarifas!$C$7:$D$10,2,FALSE)+tarifas!$D$21)*datos!H2932</f>
        <v>#N/A</v>
      </c>
      <c r="M2932">
        <v>66.000880000000009</v>
      </c>
      <c r="N2932" s="13" t="e">
        <f t="shared" si="413"/>
        <v>#N/A</v>
      </c>
      <c r="O2932">
        <f t="shared" si="414"/>
        <v>66.000880000000009</v>
      </c>
      <c r="P2932" s="12">
        <f t="shared" si="415"/>
        <v>298.41991794372387</v>
      </c>
      <c r="Q2932">
        <f t="shared" si="416"/>
        <v>0</v>
      </c>
      <c r="R2932">
        <f>$D$2*tarifas!$D$12/24</f>
        <v>1.4541666666666666</v>
      </c>
      <c r="S2932" t="e">
        <f>VLOOKUP(E2932&amp;" "&amp;F2932,tarifas!$A$13:$D$20,4,FALSE)*P2932</f>
        <v>#N/A</v>
      </c>
      <c r="T2932">
        <f>IF(F2932="COD1",tarifas!$D$11*(SUMIFS($P$11:$P$8770,$F$11:$F$8770,"=COD1",$B$11:$B$8770,"="&amp;B2932)/COUNTIFS($F$11:$F$8770,"=COD1",$B$11:$B$8770,"="&amp;B2932))/COUNTIFS($A$11:$A$8770,"="&amp;A2932,$F$11:$F$8770,"=COD1"),0)</f>
        <v>0</v>
      </c>
      <c r="U2932" t="e">
        <f>(VLOOKUP(F2932,tarifas!$C$7:$D$10,2,FALSE)+tarifas!$D$21)*datos!P2932</f>
        <v>#N/A</v>
      </c>
      <c r="V2932" t="e">
        <f t="shared" si="417"/>
        <v>#N/A</v>
      </c>
      <c r="W2932">
        <f t="shared" si="418"/>
        <v>0</v>
      </c>
    </row>
    <row r="2933" spans="1:23" x14ac:dyDescent="0.25">
      <c r="A2933">
        <f t="shared" si="411"/>
        <v>121</v>
      </c>
      <c r="B2933">
        <f t="shared" si="412"/>
        <v>5</v>
      </c>
      <c r="C2933" s="1">
        <f t="shared" si="419"/>
        <v>41761.749999992913</v>
      </c>
      <c r="D2933" s="7">
        <v>124.40909090909091</v>
      </c>
      <c r="E2933" s="7"/>
      <c r="G2933">
        <v>21.39</v>
      </c>
      <c r="H2933" s="12">
        <v>273.27961563553032</v>
      </c>
      <c r="I2933" s="13">
        <f>$D$2*tarifas!$D$12/24</f>
        <v>1.4541666666666666</v>
      </c>
      <c r="J2933" s="13" t="e">
        <f>VLOOKUP(E2933&amp;" "&amp;F2933,tarifas!$A$13:$D$20,4,FALSE)*H2933</f>
        <v>#N/A</v>
      </c>
      <c r="K2933" s="13">
        <f>IF(F2933="COD1",tarifas!$D$11*(SUMIFS($H$11:$H$8770,$F$11:$F$8770,"=COD1",$B$11:$B$8770,"="&amp;B2933)/COUNTIFS($F$11:$F$8770,"=COD1",$B$11:$B$8770,"="&amp;B2933))/COUNTIFS($A$11:$A$8770,"="&amp;A2933,$F$11:$F$8770,"=COD1"),0)</f>
        <v>0</v>
      </c>
      <c r="L2933" s="13" t="e">
        <f>(VLOOKUP(F2933,tarifas!$C$7:$D$10,2,FALSE)+tarifas!$D$21)*datos!H2933</f>
        <v>#N/A</v>
      </c>
      <c r="M2933">
        <v>6.9700500000000005</v>
      </c>
      <c r="N2933" s="13" t="e">
        <f t="shared" si="413"/>
        <v>#N/A</v>
      </c>
      <c r="O2933">
        <f t="shared" si="414"/>
        <v>6.9700500000000005</v>
      </c>
      <c r="P2933" s="12">
        <f t="shared" si="415"/>
        <v>266.3095656355303</v>
      </c>
      <c r="Q2933">
        <f t="shared" si="416"/>
        <v>0</v>
      </c>
      <c r="R2933">
        <f>$D$2*tarifas!$D$12/24</f>
        <v>1.4541666666666666</v>
      </c>
      <c r="S2933" t="e">
        <f>VLOOKUP(E2933&amp;" "&amp;F2933,tarifas!$A$13:$D$20,4,FALSE)*P2933</f>
        <v>#N/A</v>
      </c>
      <c r="T2933">
        <f>IF(F2933="COD1",tarifas!$D$11*(SUMIFS($P$11:$P$8770,$F$11:$F$8770,"=COD1",$B$11:$B$8770,"="&amp;B2933)/COUNTIFS($F$11:$F$8770,"=COD1",$B$11:$B$8770,"="&amp;B2933))/COUNTIFS($A$11:$A$8770,"="&amp;A2933,$F$11:$F$8770,"=COD1"),0)</f>
        <v>0</v>
      </c>
      <c r="U2933" t="e">
        <f>(VLOOKUP(F2933,tarifas!$C$7:$D$10,2,FALSE)+tarifas!$D$21)*datos!P2933</f>
        <v>#N/A</v>
      </c>
      <c r="V2933" t="e">
        <f t="shared" si="417"/>
        <v>#N/A</v>
      </c>
      <c r="W2933">
        <f t="shared" si="418"/>
        <v>0</v>
      </c>
    </row>
    <row r="2934" spans="1:23" x14ac:dyDescent="0.25">
      <c r="A2934">
        <f t="shared" si="411"/>
        <v>121</v>
      </c>
      <c r="B2934">
        <f t="shared" si="412"/>
        <v>5</v>
      </c>
      <c r="C2934" s="1">
        <f t="shared" si="419"/>
        <v>41761.791666659577</v>
      </c>
      <c r="D2934" s="7">
        <v>43.27272727272728</v>
      </c>
      <c r="E2934" s="7"/>
      <c r="G2934">
        <v>24.2</v>
      </c>
      <c r="H2934" s="12">
        <v>202.19582452629854</v>
      </c>
      <c r="I2934" s="13">
        <f>$D$2*tarifas!$D$12/24</f>
        <v>1.4541666666666666</v>
      </c>
      <c r="J2934" s="13" t="e">
        <f>VLOOKUP(E2934&amp;" "&amp;F2934,tarifas!$A$13:$D$20,4,FALSE)*H2934</f>
        <v>#N/A</v>
      </c>
      <c r="K2934" s="13">
        <f>IF(F2934="COD1",tarifas!$D$11*(SUMIFS($H$11:$H$8770,$F$11:$F$8770,"=COD1",$B$11:$B$8770,"="&amp;B2934)/COUNTIFS($F$11:$F$8770,"=COD1",$B$11:$B$8770,"="&amp;B2934))/COUNTIFS($A$11:$A$8770,"="&amp;A2934,$F$11:$F$8770,"=COD1"),0)</f>
        <v>0</v>
      </c>
      <c r="L2934" s="13" t="e">
        <f>(VLOOKUP(F2934,tarifas!$C$7:$D$10,2,FALSE)+tarifas!$D$21)*datos!H2934</f>
        <v>#N/A</v>
      </c>
      <c r="M2934">
        <v>0</v>
      </c>
      <c r="N2934" s="13" t="e">
        <f t="shared" si="413"/>
        <v>#N/A</v>
      </c>
      <c r="O2934">
        <f t="shared" si="414"/>
        <v>0</v>
      </c>
      <c r="P2934" s="12">
        <f t="shared" si="415"/>
        <v>202.19582452629854</v>
      </c>
      <c r="Q2934">
        <f t="shared" si="416"/>
        <v>0</v>
      </c>
      <c r="R2934">
        <f>$D$2*tarifas!$D$12/24</f>
        <v>1.4541666666666666</v>
      </c>
      <c r="S2934" t="e">
        <f>VLOOKUP(E2934&amp;" "&amp;F2934,tarifas!$A$13:$D$20,4,FALSE)*P2934</f>
        <v>#N/A</v>
      </c>
      <c r="T2934">
        <f>IF(F2934="COD1",tarifas!$D$11*(SUMIFS($P$11:$P$8770,$F$11:$F$8770,"=COD1",$B$11:$B$8770,"="&amp;B2934)/COUNTIFS($F$11:$F$8770,"=COD1",$B$11:$B$8770,"="&amp;B2934))/COUNTIFS($A$11:$A$8770,"="&amp;A2934,$F$11:$F$8770,"=COD1"),0)</f>
        <v>0</v>
      </c>
      <c r="U2934" t="e">
        <f>(VLOOKUP(F2934,tarifas!$C$7:$D$10,2,FALSE)+tarifas!$D$21)*datos!P2934</f>
        <v>#N/A</v>
      </c>
      <c r="V2934" t="e">
        <f t="shared" si="417"/>
        <v>#N/A</v>
      </c>
      <c r="W2934">
        <f t="shared" si="418"/>
        <v>0</v>
      </c>
    </row>
    <row r="2935" spans="1:23" x14ac:dyDescent="0.25">
      <c r="A2935">
        <f t="shared" si="411"/>
        <v>121</v>
      </c>
      <c r="B2935">
        <f t="shared" si="412"/>
        <v>5</v>
      </c>
      <c r="C2935" s="1">
        <f t="shared" si="419"/>
        <v>41761.833333326242</v>
      </c>
      <c r="D2935" s="7">
        <v>0</v>
      </c>
      <c r="E2935" s="7"/>
      <c r="G2935">
        <v>30</v>
      </c>
      <c r="H2935" s="12">
        <v>182.69454311743306</v>
      </c>
      <c r="I2935" s="13">
        <f>$D$2*tarifas!$D$12/24</f>
        <v>1.4541666666666666</v>
      </c>
      <c r="J2935" s="13" t="e">
        <f>VLOOKUP(E2935&amp;" "&amp;F2935,tarifas!$A$13:$D$20,4,FALSE)*H2935</f>
        <v>#N/A</v>
      </c>
      <c r="K2935" s="13">
        <f>IF(F2935="COD1",tarifas!$D$11*(SUMIFS($H$11:$H$8770,$F$11:$F$8770,"=COD1",$B$11:$B$8770,"="&amp;B2935)/COUNTIFS($F$11:$F$8770,"=COD1",$B$11:$B$8770,"="&amp;B2935))/COUNTIFS($A$11:$A$8770,"="&amp;A2935,$F$11:$F$8770,"=COD1"),0)</f>
        <v>0</v>
      </c>
      <c r="L2935" s="13" t="e">
        <f>(VLOOKUP(F2935,tarifas!$C$7:$D$10,2,FALSE)+tarifas!$D$21)*datos!H2935</f>
        <v>#N/A</v>
      </c>
      <c r="M2935">
        <v>0</v>
      </c>
      <c r="N2935" s="13" t="e">
        <f t="shared" si="413"/>
        <v>#N/A</v>
      </c>
      <c r="O2935">
        <f t="shared" si="414"/>
        <v>0</v>
      </c>
      <c r="P2935" s="12">
        <f t="shared" si="415"/>
        <v>182.69454311743306</v>
      </c>
      <c r="Q2935">
        <f t="shared" si="416"/>
        <v>0</v>
      </c>
      <c r="R2935">
        <f>$D$2*tarifas!$D$12/24</f>
        <v>1.4541666666666666</v>
      </c>
      <c r="S2935" t="e">
        <f>VLOOKUP(E2935&amp;" "&amp;F2935,tarifas!$A$13:$D$20,4,FALSE)*P2935</f>
        <v>#N/A</v>
      </c>
      <c r="T2935">
        <f>IF(F2935="COD1",tarifas!$D$11*(SUMIFS($P$11:$P$8770,$F$11:$F$8770,"=COD1",$B$11:$B$8770,"="&amp;B2935)/COUNTIFS($F$11:$F$8770,"=COD1",$B$11:$B$8770,"="&amp;B2935))/COUNTIFS($A$11:$A$8770,"="&amp;A2935,$F$11:$F$8770,"=COD1"),0)</f>
        <v>0</v>
      </c>
      <c r="U2935" t="e">
        <f>(VLOOKUP(F2935,tarifas!$C$7:$D$10,2,FALSE)+tarifas!$D$21)*datos!P2935</f>
        <v>#N/A</v>
      </c>
      <c r="V2935" t="e">
        <f t="shared" si="417"/>
        <v>#N/A</v>
      </c>
      <c r="W2935">
        <f t="shared" si="418"/>
        <v>0</v>
      </c>
    </row>
    <row r="2936" spans="1:23" x14ac:dyDescent="0.25">
      <c r="A2936">
        <f t="shared" si="411"/>
        <v>121</v>
      </c>
      <c r="B2936">
        <f t="shared" si="412"/>
        <v>5</v>
      </c>
      <c r="C2936" s="1">
        <f t="shared" si="419"/>
        <v>41761.874999992906</v>
      </c>
      <c r="D2936" s="7">
        <v>0</v>
      </c>
      <c r="E2936" s="7"/>
      <c r="G2936">
        <v>25.3</v>
      </c>
      <c r="H2936" s="12">
        <v>177.27704511689547</v>
      </c>
      <c r="I2936" s="13">
        <f>$D$2*tarifas!$D$12/24</f>
        <v>1.4541666666666666</v>
      </c>
      <c r="J2936" s="13" t="e">
        <f>VLOOKUP(E2936&amp;" "&amp;F2936,tarifas!$A$13:$D$20,4,FALSE)*H2936</f>
        <v>#N/A</v>
      </c>
      <c r="K2936" s="13">
        <f>IF(F2936="COD1",tarifas!$D$11*(SUMIFS($H$11:$H$8770,$F$11:$F$8770,"=COD1",$B$11:$B$8770,"="&amp;B2936)/COUNTIFS($F$11:$F$8770,"=COD1",$B$11:$B$8770,"="&amp;B2936))/COUNTIFS($A$11:$A$8770,"="&amp;A2936,$F$11:$F$8770,"=COD1"),0)</f>
        <v>0</v>
      </c>
      <c r="L2936" s="13" t="e">
        <f>(VLOOKUP(F2936,tarifas!$C$7:$D$10,2,FALSE)+tarifas!$D$21)*datos!H2936</f>
        <v>#N/A</v>
      </c>
      <c r="M2936">
        <v>0</v>
      </c>
      <c r="N2936" s="13" t="e">
        <f t="shared" si="413"/>
        <v>#N/A</v>
      </c>
      <c r="O2936">
        <f t="shared" si="414"/>
        <v>0</v>
      </c>
      <c r="P2936" s="12">
        <f t="shared" si="415"/>
        <v>177.27704511689547</v>
      </c>
      <c r="Q2936">
        <f t="shared" si="416"/>
        <v>0</v>
      </c>
      <c r="R2936">
        <f>$D$2*tarifas!$D$12/24</f>
        <v>1.4541666666666666</v>
      </c>
      <c r="S2936" t="e">
        <f>VLOOKUP(E2936&amp;" "&amp;F2936,tarifas!$A$13:$D$20,4,FALSE)*P2936</f>
        <v>#N/A</v>
      </c>
      <c r="T2936">
        <f>IF(F2936="COD1",tarifas!$D$11*(SUMIFS($P$11:$P$8770,$F$11:$F$8770,"=COD1",$B$11:$B$8770,"="&amp;B2936)/COUNTIFS($F$11:$F$8770,"=COD1",$B$11:$B$8770,"="&amp;B2936))/COUNTIFS($A$11:$A$8770,"="&amp;A2936,$F$11:$F$8770,"=COD1"),0)</f>
        <v>0</v>
      </c>
      <c r="U2936" t="e">
        <f>(VLOOKUP(F2936,tarifas!$C$7:$D$10,2,FALSE)+tarifas!$D$21)*datos!P2936</f>
        <v>#N/A</v>
      </c>
      <c r="V2936" t="e">
        <f t="shared" si="417"/>
        <v>#N/A</v>
      </c>
      <c r="W2936">
        <f t="shared" si="418"/>
        <v>0</v>
      </c>
    </row>
    <row r="2937" spans="1:23" x14ac:dyDescent="0.25">
      <c r="A2937">
        <f t="shared" si="411"/>
        <v>121</v>
      </c>
      <c r="B2937">
        <f t="shared" si="412"/>
        <v>5</v>
      </c>
      <c r="C2937" s="1">
        <f t="shared" si="419"/>
        <v>41761.91666665957</v>
      </c>
      <c r="D2937" s="7">
        <v>0</v>
      </c>
      <c r="E2937" s="7"/>
      <c r="G2937">
        <v>22.7</v>
      </c>
      <c r="H2937" s="12">
        <v>175.59218618156183</v>
      </c>
      <c r="I2937" s="13">
        <f>$D$2*tarifas!$D$12/24</f>
        <v>1.4541666666666666</v>
      </c>
      <c r="J2937" s="13" t="e">
        <f>VLOOKUP(E2937&amp;" "&amp;F2937,tarifas!$A$13:$D$20,4,FALSE)*H2937</f>
        <v>#N/A</v>
      </c>
      <c r="K2937" s="13">
        <f>IF(F2937="COD1",tarifas!$D$11*(SUMIFS($H$11:$H$8770,$F$11:$F$8770,"=COD1",$B$11:$B$8770,"="&amp;B2937)/COUNTIFS($F$11:$F$8770,"=COD1",$B$11:$B$8770,"="&amp;B2937))/COUNTIFS($A$11:$A$8770,"="&amp;A2937,$F$11:$F$8770,"=COD1"),0)</f>
        <v>0</v>
      </c>
      <c r="L2937" s="13" t="e">
        <f>(VLOOKUP(F2937,tarifas!$C$7:$D$10,2,FALSE)+tarifas!$D$21)*datos!H2937</f>
        <v>#N/A</v>
      </c>
      <c r="M2937">
        <v>0</v>
      </c>
      <c r="N2937" s="13" t="e">
        <f t="shared" si="413"/>
        <v>#N/A</v>
      </c>
      <c r="O2937">
        <f t="shared" si="414"/>
        <v>0</v>
      </c>
      <c r="P2937" s="12">
        <f t="shared" si="415"/>
        <v>175.59218618156183</v>
      </c>
      <c r="Q2937">
        <f t="shared" si="416"/>
        <v>0</v>
      </c>
      <c r="R2937">
        <f>$D$2*tarifas!$D$12/24</f>
        <v>1.4541666666666666</v>
      </c>
      <c r="S2937" t="e">
        <f>VLOOKUP(E2937&amp;" "&amp;F2937,tarifas!$A$13:$D$20,4,FALSE)*P2937</f>
        <v>#N/A</v>
      </c>
      <c r="T2937">
        <f>IF(F2937="COD1",tarifas!$D$11*(SUMIFS($P$11:$P$8770,$F$11:$F$8770,"=COD1",$B$11:$B$8770,"="&amp;B2937)/COUNTIFS($F$11:$F$8770,"=COD1",$B$11:$B$8770,"="&amp;B2937))/COUNTIFS($A$11:$A$8770,"="&amp;A2937,$F$11:$F$8770,"=COD1"),0)</f>
        <v>0</v>
      </c>
      <c r="U2937" t="e">
        <f>(VLOOKUP(F2937,tarifas!$C$7:$D$10,2,FALSE)+tarifas!$D$21)*datos!P2937</f>
        <v>#N/A</v>
      </c>
      <c r="V2937" t="e">
        <f t="shared" si="417"/>
        <v>#N/A</v>
      </c>
      <c r="W2937">
        <f t="shared" si="418"/>
        <v>0</v>
      </c>
    </row>
    <row r="2938" spans="1:23" x14ac:dyDescent="0.25">
      <c r="A2938">
        <f t="shared" si="411"/>
        <v>121</v>
      </c>
      <c r="B2938">
        <f t="shared" si="412"/>
        <v>5</v>
      </c>
      <c r="C2938" s="1">
        <f t="shared" si="419"/>
        <v>41761.958333326234</v>
      </c>
      <c r="D2938" s="7">
        <v>0</v>
      </c>
      <c r="E2938" s="7"/>
      <c r="G2938">
        <v>31</v>
      </c>
      <c r="H2938" s="12">
        <v>174.10687886687708</v>
      </c>
      <c r="I2938" s="13">
        <f>$D$2*tarifas!$D$12/24</f>
        <v>1.4541666666666666</v>
      </c>
      <c r="J2938" s="13" t="e">
        <f>VLOOKUP(E2938&amp;" "&amp;F2938,tarifas!$A$13:$D$20,4,FALSE)*H2938</f>
        <v>#N/A</v>
      </c>
      <c r="K2938" s="13">
        <f>IF(F2938="COD1",tarifas!$D$11*(SUMIFS($H$11:$H$8770,$F$11:$F$8770,"=COD1",$B$11:$B$8770,"="&amp;B2938)/COUNTIFS($F$11:$F$8770,"=COD1",$B$11:$B$8770,"="&amp;B2938))/COUNTIFS($A$11:$A$8770,"="&amp;A2938,$F$11:$F$8770,"=COD1"),0)</f>
        <v>0</v>
      </c>
      <c r="L2938" s="13" t="e">
        <f>(VLOOKUP(F2938,tarifas!$C$7:$D$10,2,FALSE)+tarifas!$D$21)*datos!H2938</f>
        <v>#N/A</v>
      </c>
      <c r="M2938">
        <v>0</v>
      </c>
      <c r="N2938" s="13" t="e">
        <f t="shared" si="413"/>
        <v>#N/A</v>
      </c>
      <c r="O2938">
        <f t="shared" si="414"/>
        <v>0</v>
      </c>
      <c r="P2938" s="12">
        <f t="shared" si="415"/>
        <v>174.10687886687708</v>
      </c>
      <c r="Q2938">
        <f t="shared" si="416"/>
        <v>0</v>
      </c>
      <c r="R2938">
        <f>$D$2*tarifas!$D$12/24</f>
        <v>1.4541666666666666</v>
      </c>
      <c r="S2938" t="e">
        <f>VLOOKUP(E2938&amp;" "&amp;F2938,tarifas!$A$13:$D$20,4,FALSE)*P2938</f>
        <v>#N/A</v>
      </c>
      <c r="T2938">
        <f>IF(F2938="COD1",tarifas!$D$11*(SUMIFS($P$11:$P$8770,$F$11:$F$8770,"=COD1",$B$11:$B$8770,"="&amp;B2938)/COUNTIFS($F$11:$F$8770,"=COD1",$B$11:$B$8770,"="&amp;B2938))/COUNTIFS($A$11:$A$8770,"="&amp;A2938,$F$11:$F$8770,"=COD1"),0)</f>
        <v>0</v>
      </c>
      <c r="U2938" t="e">
        <f>(VLOOKUP(F2938,tarifas!$C$7:$D$10,2,FALSE)+tarifas!$D$21)*datos!P2938</f>
        <v>#N/A</v>
      </c>
      <c r="V2938" t="e">
        <f t="shared" si="417"/>
        <v>#N/A</v>
      </c>
      <c r="W2938">
        <f t="shared" si="418"/>
        <v>0</v>
      </c>
    </row>
    <row r="2939" spans="1:23" x14ac:dyDescent="0.25">
      <c r="A2939">
        <f t="shared" si="411"/>
        <v>122</v>
      </c>
      <c r="B2939">
        <f t="shared" si="412"/>
        <v>5</v>
      </c>
      <c r="C2939" s="1">
        <f t="shared" si="419"/>
        <v>41761.999999992899</v>
      </c>
      <c r="D2939" s="7">
        <v>0</v>
      </c>
      <c r="E2939" s="7"/>
      <c r="G2939">
        <v>30</v>
      </c>
      <c r="H2939" s="12">
        <v>172.19087364869523</v>
      </c>
      <c r="I2939" s="13">
        <f>$D$2*tarifas!$D$12/24</f>
        <v>1.4541666666666666</v>
      </c>
      <c r="J2939" s="13" t="e">
        <f>VLOOKUP(E2939&amp;" "&amp;F2939,tarifas!$A$13:$D$20,4,FALSE)*H2939</f>
        <v>#N/A</v>
      </c>
      <c r="K2939" s="13">
        <f>IF(F2939="COD1",tarifas!$D$11*(SUMIFS($H$11:$H$8770,$F$11:$F$8770,"=COD1",$B$11:$B$8770,"="&amp;B2939)/COUNTIFS($F$11:$F$8770,"=COD1",$B$11:$B$8770,"="&amp;B2939))/COUNTIFS($A$11:$A$8770,"="&amp;A2939,$F$11:$F$8770,"=COD1"),0)</f>
        <v>0</v>
      </c>
      <c r="L2939" s="13" t="e">
        <f>(VLOOKUP(F2939,tarifas!$C$7:$D$10,2,FALSE)+tarifas!$D$21)*datos!H2939</f>
        <v>#N/A</v>
      </c>
      <c r="M2939">
        <v>0</v>
      </c>
      <c r="N2939" s="13" t="e">
        <f t="shared" si="413"/>
        <v>#N/A</v>
      </c>
      <c r="O2939">
        <f t="shared" si="414"/>
        <v>0</v>
      </c>
      <c r="P2939" s="12">
        <f t="shared" si="415"/>
        <v>172.19087364869523</v>
      </c>
      <c r="Q2939">
        <f t="shared" si="416"/>
        <v>0</v>
      </c>
      <c r="R2939">
        <f>$D$2*tarifas!$D$12/24</f>
        <v>1.4541666666666666</v>
      </c>
      <c r="S2939" t="e">
        <f>VLOOKUP(E2939&amp;" "&amp;F2939,tarifas!$A$13:$D$20,4,FALSE)*P2939</f>
        <v>#N/A</v>
      </c>
      <c r="T2939">
        <f>IF(F2939="COD1",tarifas!$D$11*(SUMIFS($P$11:$P$8770,$F$11:$F$8770,"=COD1",$B$11:$B$8770,"="&amp;B2939)/COUNTIFS($F$11:$F$8770,"=COD1",$B$11:$B$8770,"="&amp;B2939))/COUNTIFS($A$11:$A$8770,"="&amp;A2939,$F$11:$F$8770,"=COD1"),0)</f>
        <v>0</v>
      </c>
      <c r="U2939" t="e">
        <f>(VLOOKUP(F2939,tarifas!$C$7:$D$10,2,FALSE)+tarifas!$D$21)*datos!P2939</f>
        <v>#N/A</v>
      </c>
      <c r="V2939" t="e">
        <f t="shared" si="417"/>
        <v>#N/A</v>
      </c>
      <c r="W2939">
        <f t="shared" si="418"/>
        <v>0</v>
      </c>
    </row>
    <row r="2940" spans="1:23" x14ac:dyDescent="0.25">
      <c r="A2940">
        <f t="shared" si="411"/>
        <v>122</v>
      </c>
      <c r="B2940">
        <f t="shared" si="412"/>
        <v>5</v>
      </c>
      <c r="C2940" s="1">
        <f t="shared" si="419"/>
        <v>41762.041666659563</v>
      </c>
      <c r="D2940" s="7">
        <v>0</v>
      </c>
      <c r="E2940" s="7"/>
      <c r="G2940">
        <v>25.2</v>
      </c>
      <c r="H2940" s="12">
        <v>171.3603027427437</v>
      </c>
      <c r="I2940" s="13">
        <f>$D$2*tarifas!$D$12/24</f>
        <v>1.4541666666666666</v>
      </c>
      <c r="J2940" s="13" t="e">
        <f>VLOOKUP(E2940&amp;" "&amp;F2940,tarifas!$A$13:$D$20,4,FALSE)*H2940</f>
        <v>#N/A</v>
      </c>
      <c r="K2940" s="13">
        <f>IF(F2940="COD1",tarifas!$D$11*(SUMIFS($H$11:$H$8770,$F$11:$F$8770,"=COD1",$B$11:$B$8770,"="&amp;B2940)/COUNTIFS($F$11:$F$8770,"=COD1",$B$11:$B$8770,"="&amp;B2940))/COUNTIFS($A$11:$A$8770,"="&amp;A2940,$F$11:$F$8770,"=COD1"),0)</f>
        <v>0</v>
      </c>
      <c r="L2940" s="13" t="e">
        <f>(VLOOKUP(F2940,tarifas!$C$7:$D$10,2,FALSE)+tarifas!$D$21)*datos!H2940</f>
        <v>#N/A</v>
      </c>
      <c r="M2940">
        <v>0</v>
      </c>
      <c r="N2940" s="13" t="e">
        <f t="shared" si="413"/>
        <v>#N/A</v>
      </c>
      <c r="O2940">
        <f t="shared" si="414"/>
        <v>0</v>
      </c>
      <c r="P2940" s="12">
        <f t="shared" si="415"/>
        <v>171.3603027427437</v>
      </c>
      <c r="Q2940">
        <f t="shared" si="416"/>
        <v>0</v>
      </c>
      <c r="R2940">
        <f>$D$2*tarifas!$D$12/24</f>
        <v>1.4541666666666666</v>
      </c>
      <c r="S2940" t="e">
        <f>VLOOKUP(E2940&amp;" "&amp;F2940,tarifas!$A$13:$D$20,4,FALSE)*P2940</f>
        <v>#N/A</v>
      </c>
      <c r="T2940">
        <f>IF(F2940="COD1",tarifas!$D$11*(SUMIFS($P$11:$P$8770,$F$11:$F$8770,"=COD1",$B$11:$B$8770,"="&amp;B2940)/COUNTIFS($F$11:$F$8770,"=COD1",$B$11:$B$8770,"="&amp;B2940))/COUNTIFS($A$11:$A$8770,"="&amp;A2940,$F$11:$F$8770,"=COD1"),0)</f>
        <v>0</v>
      </c>
      <c r="U2940" t="e">
        <f>(VLOOKUP(F2940,tarifas!$C$7:$D$10,2,FALSE)+tarifas!$D$21)*datos!P2940</f>
        <v>#N/A</v>
      </c>
      <c r="V2940" t="e">
        <f t="shared" si="417"/>
        <v>#N/A</v>
      </c>
      <c r="W2940">
        <f t="shared" si="418"/>
        <v>0</v>
      </c>
    </row>
    <row r="2941" spans="1:23" x14ac:dyDescent="0.25">
      <c r="A2941">
        <f t="shared" si="411"/>
        <v>122</v>
      </c>
      <c r="B2941">
        <f t="shared" si="412"/>
        <v>5</v>
      </c>
      <c r="C2941" s="1">
        <f t="shared" si="419"/>
        <v>41762.083333326227</v>
      </c>
      <c r="D2941" s="7">
        <v>0</v>
      </c>
      <c r="E2941" s="7"/>
      <c r="G2941">
        <v>21.65</v>
      </c>
      <c r="H2941" s="12">
        <v>169.02787787161853</v>
      </c>
      <c r="I2941" s="13">
        <f>$D$2*tarifas!$D$12/24</f>
        <v>1.4541666666666666</v>
      </c>
      <c r="J2941" s="13" t="e">
        <f>VLOOKUP(E2941&amp;" "&amp;F2941,tarifas!$A$13:$D$20,4,FALSE)*H2941</f>
        <v>#N/A</v>
      </c>
      <c r="K2941" s="13">
        <f>IF(F2941="COD1",tarifas!$D$11*(SUMIFS($H$11:$H$8770,$F$11:$F$8770,"=COD1",$B$11:$B$8770,"="&amp;B2941)/COUNTIFS($F$11:$F$8770,"=COD1",$B$11:$B$8770,"="&amp;B2941))/COUNTIFS($A$11:$A$8770,"="&amp;A2941,$F$11:$F$8770,"=COD1"),0)</f>
        <v>0</v>
      </c>
      <c r="L2941" s="13" t="e">
        <f>(VLOOKUP(F2941,tarifas!$C$7:$D$10,2,FALSE)+tarifas!$D$21)*datos!H2941</f>
        <v>#N/A</v>
      </c>
      <c r="M2941">
        <v>0</v>
      </c>
      <c r="N2941" s="13" t="e">
        <f t="shared" si="413"/>
        <v>#N/A</v>
      </c>
      <c r="O2941">
        <f t="shared" si="414"/>
        <v>0</v>
      </c>
      <c r="P2941" s="12">
        <f t="shared" si="415"/>
        <v>169.02787787161853</v>
      </c>
      <c r="Q2941">
        <f t="shared" si="416"/>
        <v>0</v>
      </c>
      <c r="R2941">
        <f>$D$2*tarifas!$D$12/24</f>
        <v>1.4541666666666666</v>
      </c>
      <c r="S2941" t="e">
        <f>VLOOKUP(E2941&amp;" "&amp;F2941,tarifas!$A$13:$D$20,4,FALSE)*P2941</f>
        <v>#N/A</v>
      </c>
      <c r="T2941">
        <f>IF(F2941="COD1",tarifas!$D$11*(SUMIFS($P$11:$P$8770,$F$11:$F$8770,"=COD1",$B$11:$B$8770,"="&amp;B2941)/COUNTIFS($F$11:$F$8770,"=COD1",$B$11:$B$8770,"="&amp;B2941))/COUNTIFS($A$11:$A$8770,"="&amp;A2941,$F$11:$F$8770,"=COD1"),0)</f>
        <v>0</v>
      </c>
      <c r="U2941" t="e">
        <f>(VLOOKUP(F2941,tarifas!$C$7:$D$10,2,FALSE)+tarifas!$D$21)*datos!P2941</f>
        <v>#N/A</v>
      </c>
      <c r="V2941" t="e">
        <f t="shared" si="417"/>
        <v>#N/A</v>
      </c>
      <c r="W2941">
        <f t="shared" si="418"/>
        <v>0</v>
      </c>
    </row>
    <row r="2942" spans="1:23" x14ac:dyDescent="0.25">
      <c r="A2942">
        <f t="shared" si="411"/>
        <v>122</v>
      </c>
      <c r="B2942">
        <f t="shared" si="412"/>
        <v>5</v>
      </c>
      <c r="C2942" s="1">
        <f t="shared" si="419"/>
        <v>41762.124999992891</v>
      </c>
      <c r="D2942" s="7">
        <v>0</v>
      </c>
      <c r="E2942" s="7"/>
      <c r="G2942">
        <v>18.68</v>
      </c>
      <c r="H2942" s="12">
        <v>168.4948613169758</v>
      </c>
      <c r="I2942" s="13">
        <f>$D$2*tarifas!$D$12/24</f>
        <v>1.4541666666666666</v>
      </c>
      <c r="J2942" s="13" t="e">
        <f>VLOOKUP(E2942&amp;" "&amp;F2942,tarifas!$A$13:$D$20,4,FALSE)*H2942</f>
        <v>#N/A</v>
      </c>
      <c r="K2942" s="13">
        <f>IF(F2942="COD1",tarifas!$D$11*(SUMIFS($H$11:$H$8770,$F$11:$F$8770,"=COD1",$B$11:$B$8770,"="&amp;B2942)/COUNTIFS($F$11:$F$8770,"=COD1",$B$11:$B$8770,"="&amp;B2942))/COUNTIFS($A$11:$A$8770,"="&amp;A2942,$F$11:$F$8770,"=COD1"),0)</f>
        <v>0</v>
      </c>
      <c r="L2942" s="13" t="e">
        <f>(VLOOKUP(F2942,tarifas!$C$7:$D$10,2,FALSE)+tarifas!$D$21)*datos!H2942</f>
        <v>#N/A</v>
      </c>
      <c r="M2942">
        <v>0</v>
      </c>
      <c r="N2942" s="13" t="e">
        <f t="shared" si="413"/>
        <v>#N/A</v>
      </c>
      <c r="O2942">
        <f t="shared" si="414"/>
        <v>0</v>
      </c>
      <c r="P2942" s="12">
        <f t="shared" si="415"/>
        <v>168.4948613169758</v>
      </c>
      <c r="Q2942">
        <f t="shared" si="416"/>
        <v>0</v>
      </c>
      <c r="R2942">
        <f>$D$2*tarifas!$D$12/24</f>
        <v>1.4541666666666666</v>
      </c>
      <c r="S2942" t="e">
        <f>VLOOKUP(E2942&amp;" "&amp;F2942,tarifas!$A$13:$D$20,4,FALSE)*P2942</f>
        <v>#N/A</v>
      </c>
      <c r="T2942">
        <f>IF(F2942="COD1",tarifas!$D$11*(SUMIFS($P$11:$P$8770,$F$11:$F$8770,"=COD1",$B$11:$B$8770,"="&amp;B2942)/COUNTIFS($F$11:$F$8770,"=COD1",$B$11:$B$8770,"="&amp;B2942))/COUNTIFS($A$11:$A$8770,"="&amp;A2942,$F$11:$F$8770,"=COD1"),0)</f>
        <v>0</v>
      </c>
      <c r="U2942" t="e">
        <f>(VLOOKUP(F2942,tarifas!$C$7:$D$10,2,FALSE)+tarifas!$D$21)*datos!P2942</f>
        <v>#N/A</v>
      </c>
      <c r="V2942" t="e">
        <f t="shared" si="417"/>
        <v>#N/A</v>
      </c>
      <c r="W2942">
        <f t="shared" si="418"/>
        <v>0</v>
      </c>
    </row>
    <row r="2943" spans="1:23" x14ac:dyDescent="0.25">
      <c r="A2943">
        <f t="shared" si="411"/>
        <v>122</v>
      </c>
      <c r="B2943">
        <f t="shared" si="412"/>
        <v>5</v>
      </c>
      <c r="C2943" s="1">
        <f t="shared" si="419"/>
        <v>41762.166666659556</v>
      </c>
      <c r="D2943" s="7">
        <v>0</v>
      </c>
      <c r="E2943" s="7"/>
      <c r="G2943">
        <v>20.03</v>
      </c>
      <c r="H2943" s="12">
        <v>167.71756800023715</v>
      </c>
      <c r="I2943" s="13">
        <f>$D$2*tarifas!$D$12/24</f>
        <v>1.4541666666666666</v>
      </c>
      <c r="J2943" s="13" t="e">
        <f>VLOOKUP(E2943&amp;" "&amp;F2943,tarifas!$A$13:$D$20,4,FALSE)*H2943</f>
        <v>#N/A</v>
      </c>
      <c r="K2943" s="13">
        <f>IF(F2943="COD1",tarifas!$D$11*(SUMIFS($H$11:$H$8770,$F$11:$F$8770,"=COD1",$B$11:$B$8770,"="&amp;B2943)/COUNTIFS($F$11:$F$8770,"=COD1",$B$11:$B$8770,"="&amp;B2943))/COUNTIFS($A$11:$A$8770,"="&amp;A2943,$F$11:$F$8770,"=COD1"),0)</f>
        <v>0</v>
      </c>
      <c r="L2943" s="13" t="e">
        <f>(VLOOKUP(F2943,tarifas!$C$7:$D$10,2,FALSE)+tarifas!$D$21)*datos!H2943</f>
        <v>#N/A</v>
      </c>
      <c r="M2943">
        <v>0</v>
      </c>
      <c r="N2943" s="13" t="e">
        <f t="shared" si="413"/>
        <v>#N/A</v>
      </c>
      <c r="O2943">
        <f t="shared" si="414"/>
        <v>0</v>
      </c>
      <c r="P2943" s="12">
        <f t="shared" si="415"/>
        <v>167.71756800023715</v>
      </c>
      <c r="Q2943">
        <f t="shared" si="416"/>
        <v>0</v>
      </c>
      <c r="R2943">
        <f>$D$2*tarifas!$D$12/24</f>
        <v>1.4541666666666666</v>
      </c>
      <c r="S2943" t="e">
        <f>VLOOKUP(E2943&amp;" "&amp;F2943,tarifas!$A$13:$D$20,4,FALSE)*P2943</f>
        <v>#N/A</v>
      </c>
      <c r="T2943">
        <f>IF(F2943="COD1",tarifas!$D$11*(SUMIFS($P$11:$P$8770,$F$11:$F$8770,"=COD1",$B$11:$B$8770,"="&amp;B2943)/COUNTIFS($F$11:$F$8770,"=COD1",$B$11:$B$8770,"="&amp;B2943))/COUNTIFS($A$11:$A$8770,"="&amp;A2943,$F$11:$F$8770,"=COD1"),0)</f>
        <v>0</v>
      </c>
      <c r="U2943" t="e">
        <f>(VLOOKUP(F2943,tarifas!$C$7:$D$10,2,FALSE)+tarifas!$D$21)*datos!P2943</f>
        <v>#N/A</v>
      </c>
      <c r="V2943" t="e">
        <f t="shared" si="417"/>
        <v>#N/A</v>
      </c>
      <c r="W2943">
        <f t="shared" si="418"/>
        <v>0</v>
      </c>
    </row>
    <row r="2944" spans="1:23" x14ac:dyDescent="0.25">
      <c r="A2944">
        <f t="shared" si="411"/>
        <v>122</v>
      </c>
      <c r="B2944">
        <f t="shared" si="412"/>
        <v>5</v>
      </c>
      <c r="C2944" s="1">
        <f t="shared" si="419"/>
        <v>41762.20833332622</v>
      </c>
      <c r="D2944" s="7">
        <v>0</v>
      </c>
      <c r="E2944" s="7"/>
      <c r="G2944">
        <v>23.7</v>
      </c>
      <c r="H2944" s="12">
        <v>166.17057080423604</v>
      </c>
      <c r="I2944" s="13">
        <f>$D$2*tarifas!$D$12/24</f>
        <v>1.4541666666666666</v>
      </c>
      <c r="J2944" s="13" t="e">
        <f>VLOOKUP(E2944&amp;" "&amp;F2944,tarifas!$A$13:$D$20,4,FALSE)*H2944</f>
        <v>#N/A</v>
      </c>
      <c r="K2944" s="13">
        <f>IF(F2944="COD1",tarifas!$D$11*(SUMIFS($H$11:$H$8770,$F$11:$F$8770,"=COD1",$B$11:$B$8770,"="&amp;B2944)/COUNTIFS($F$11:$F$8770,"=COD1",$B$11:$B$8770,"="&amp;B2944))/COUNTIFS($A$11:$A$8770,"="&amp;A2944,$F$11:$F$8770,"=COD1"),0)</f>
        <v>0</v>
      </c>
      <c r="L2944" s="13" t="e">
        <f>(VLOOKUP(F2944,tarifas!$C$7:$D$10,2,FALSE)+tarifas!$D$21)*datos!H2944</f>
        <v>#N/A</v>
      </c>
      <c r="M2944">
        <v>4.4743000000000004</v>
      </c>
      <c r="N2944" s="13" t="e">
        <f t="shared" si="413"/>
        <v>#N/A</v>
      </c>
      <c r="O2944">
        <f t="shared" si="414"/>
        <v>4.4743000000000004</v>
      </c>
      <c r="P2944" s="12">
        <f t="shared" si="415"/>
        <v>161.69627080423604</v>
      </c>
      <c r="Q2944">
        <f t="shared" si="416"/>
        <v>0</v>
      </c>
      <c r="R2944">
        <f>$D$2*tarifas!$D$12/24</f>
        <v>1.4541666666666666</v>
      </c>
      <c r="S2944" t="e">
        <f>VLOOKUP(E2944&amp;" "&amp;F2944,tarifas!$A$13:$D$20,4,FALSE)*P2944</f>
        <v>#N/A</v>
      </c>
      <c r="T2944">
        <f>IF(F2944="COD1",tarifas!$D$11*(SUMIFS($P$11:$P$8770,$F$11:$F$8770,"=COD1",$B$11:$B$8770,"="&amp;B2944)/COUNTIFS($F$11:$F$8770,"=COD1",$B$11:$B$8770,"="&amp;B2944))/COUNTIFS($A$11:$A$8770,"="&amp;A2944,$F$11:$F$8770,"=COD1"),0)</f>
        <v>0</v>
      </c>
      <c r="U2944" t="e">
        <f>(VLOOKUP(F2944,tarifas!$C$7:$D$10,2,FALSE)+tarifas!$D$21)*datos!P2944</f>
        <v>#N/A</v>
      </c>
      <c r="V2944" t="e">
        <f t="shared" si="417"/>
        <v>#N/A</v>
      </c>
      <c r="W2944">
        <f t="shared" si="418"/>
        <v>0</v>
      </c>
    </row>
    <row r="2945" spans="1:23" x14ac:dyDescent="0.25">
      <c r="A2945">
        <f t="shared" si="411"/>
        <v>122</v>
      </c>
      <c r="B2945">
        <f t="shared" si="412"/>
        <v>5</v>
      </c>
      <c r="C2945" s="1">
        <f t="shared" si="419"/>
        <v>41762.249999992884</v>
      </c>
      <c r="D2945" s="7">
        <v>0</v>
      </c>
      <c r="E2945" s="7"/>
      <c r="G2945">
        <v>24</v>
      </c>
      <c r="H2945" s="12">
        <v>150.45171580801346</v>
      </c>
      <c r="I2945" s="13">
        <f>$D$2*tarifas!$D$12/24</f>
        <v>1.4541666666666666</v>
      </c>
      <c r="J2945" s="13" t="e">
        <f>VLOOKUP(E2945&amp;" "&amp;F2945,tarifas!$A$13:$D$20,4,FALSE)*H2945</f>
        <v>#N/A</v>
      </c>
      <c r="K2945" s="13">
        <f>IF(F2945="COD1",tarifas!$D$11*(SUMIFS($H$11:$H$8770,$F$11:$F$8770,"=COD1",$B$11:$B$8770,"="&amp;B2945)/COUNTIFS($F$11:$F$8770,"=COD1",$B$11:$B$8770,"="&amp;B2945))/COUNTIFS($A$11:$A$8770,"="&amp;A2945,$F$11:$F$8770,"=COD1"),0)</f>
        <v>0</v>
      </c>
      <c r="L2945" s="13" t="e">
        <f>(VLOOKUP(F2945,tarifas!$C$7:$D$10,2,FALSE)+tarifas!$D$21)*datos!H2945</f>
        <v>#N/A</v>
      </c>
      <c r="M2945">
        <v>49.237410000000004</v>
      </c>
      <c r="N2945" s="13" t="e">
        <f t="shared" si="413"/>
        <v>#N/A</v>
      </c>
      <c r="O2945">
        <f t="shared" si="414"/>
        <v>49.237410000000004</v>
      </c>
      <c r="P2945" s="12">
        <f t="shared" si="415"/>
        <v>101.21430580801345</v>
      </c>
      <c r="Q2945">
        <f t="shared" si="416"/>
        <v>0</v>
      </c>
      <c r="R2945">
        <f>$D$2*tarifas!$D$12/24</f>
        <v>1.4541666666666666</v>
      </c>
      <c r="S2945" t="e">
        <f>VLOOKUP(E2945&amp;" "&amp;F2945,tarifas!$A$13:$D$20,4,FALSE)*P2945</f>
        <v>#N/A</v>
      </c>
      <c r="T2945">
        <f>IF(F2945="COD1",tarifas!$D$11*(SUMIFS($P$11:$P$8770,$F$11:$F$8770,"=COD1",$B$11:$B$8770,"="&amp;B2945)/COUNTIFS($F$11:$F$8770,"=COD1",$B$11:$B$8770,"="&amp;B2945))/COUNTIFS($A$11:$A$8770,"="&amp;A2945,$F$11:$F$8770,"=COD1"),0)</f>
        <v>0</v>
      </c>
      <c r="U2945" t="e">
        <f>(VLOOKUP(F2945,tarifas!$C$7:$D$10,2,FALSE)+tarifas!$D$21)*datos!P2945</f>
        <v>#N/A</v>
      </c>
      <c r="V2945" t="e">
        <f t="shared" si="417"/>
        <v>#N/A</v>
      </c>
      <c r="W2945">
        <f t="shared" si="418"/>
        <v>0</v>
      </c>
    </row>
    <row r="2946" spans="1:23" x14ac:dyDescent="0.25">
      <c r="A2946">
        <f t="shared" si="411"/>
        <v>122</v>
      </c>
      <c r="B2946">
        <f t="shared" si="412"/>
        <v>5</v>
      </c>
      <c r="C2946" s="1">
        <f t="shared" si="419"/>
        <v>41762.291666659548</v>
      </c>
      <c r="D2946" s="7">
        <v>1.803030303030303</v>
      </c>
      <c r="E2946" s="7"/>
      <c r="G2946">
        <v>21.65</v>
      </c>
      <c r="H2946" s="12">
        <v>149.57295929919411</v>
      </c>
      <c r="I2946" s="13">
        <f>$D$2*tarifas!$D$12/24</f>
        <v>1.4541666666666666</v>
      </c>
      <c r="J2946" s="13" t="e">
        <f>VLOOKUP(E2946&amp;" "&amp;F2946,tarifas!$A$13:$D$20,4,FALSE)*H2946</f>
        <v>#N/A</v>
      </c>
      <c r="K2946" s="13">
        <f>IF(F2946="COD1",tarifas!$D$11*(SUMIFS($H$11:$H$8770,$F$11:$F$8770,"=COD1",$B$11:$B$8770,"="&amp;B2946)/COUNTIFS($F$11:$F$8770,"=COD1",$B$11:$B$8770,"="&amp;B2946))/COUNTIFS($A$11:$A$8770,"="&amp;A2946,$F$11:$F$8770,"=COD1"),0)</f>
        <v>0</v>
      </c>
      <c r="L2946" s="13" t="e">
        <f>(VLOOKUP(F2946,tarifas!$C$7:$D$10,2,FALSE)+tarifas!$D$21)*datos!H2946</f>
        <v>#N/A</v>
      </c>
      <c r="M2946">
        <v>194.15845000000002</v>
      </c>
      <c r="N2946" s="13" t="e">
        <f t="shared" si="413"/>
        <v>#N/A</v>
      </c>
      <c r="O2946">
        <f t="shared" si="414"/>
        <v>149.57295929919411</v>
      </c>
      <c r="P2946" s="12">
        <f t="shared" si="415"/>
        <v>0</v>
      </c>
      <c r="Q2946">
        <f t="shared" si="416"/>
        <v>44.585490700805906</v>
      </c>
      <c r="R2946">
        <f>$D$2*tarifas!$D$12/24</f>
        <v>1.4541666666666666</v>
      </c>
      <c r="S2946" t="e">
        <f>VLOOKUP(E2946&amp;" "&amp;F2946,tarifas!$A$13:$D$20,4,FALSE)*P2946</f>
        <v>#N/A</v>
      </c>
      <c r="T2946">
        <f>IF(F2946="COD1",tarifas!$D$11*(SUMIFS($P$11:$P$8770,$F$11:$F$8770,"=COD1",$B$11:$B$8770,"="&amp;B2946)/COUNTIFS($F$11:$F$8770,"=COD1",$B$11:$B$8770,"="&amp;B2946))/COUNTIFS($A$11:$A$8770,"="&amp;A2946,$F$11:$F$8770,"=COD1"),0)</f>
        <v>0</v>
      </c>
      <c r="U2946" t="e">
        <f>(VLOOKUP(F2946,tarifas!$C$7:$D$10,2,FALSE)+tarifas!$D$21)*datos!P2946</f>
        <v>#N/A</v>
      </c>
      <c r="V2946" t="e">
        <f t="shared" si="417"/>
        <v>#N/A</v>
      </c>
      <c r="W2946">
        <f t="shared" si="418"/>
        <v>0.86874828630520307</v>
      </c>
    </row>
    <row r="2947" spans="1:23" x14ac:dyDescent="0.25">
      <c r="A2947">
        <f t="shared" si="411"/>
        <v>122</v>
      </c>
      <c r="B2947">
        <f t="shared" si="412"/>
        <v>5</v>
      </c>
      <c r="C2947" s="1">
        <f t="shared" si="419"/>
        <v>41762.333333326213</v>
      </c>
      <c r="D2947" s="7">
        <v>19.060606060606059</v>
      </c>
      <c r="E2947" s="7"/>
      <c r="G2947">
        <v>23.75</v>
      </c>
      <c r="H2947" s="12">
        <v>152.89009241198636</v>
      </c>
      <c r="I2947" s="13">
        <f>$D$2*tarifas!$D$12/24</f>
        <v>1.4541666666666666</v>
      </c>
      <c r="J2947" s="13" t="e">
        <f>VLOOKUP(E2947&amp;" "&amp;F2947,tarifas!$A$13:$D$20,4,FALSE)*H2947</f>
        <v>#N/A</v>
      </c>
      <c r="K2947" s="13">
        <f>IF(F2947="COD1",tarifas!$D$11*(SUMIFS($H$11:$H$8770,$F$11:$F$8770,"=COD1",$B$11:$B$8770,"="&amp;B2947)/COUNTIFS($F$11:$F$8770,"=COD1",$B$11:$B$8770,"="&amp;B2947))/COUNTIFS($A$11:$A$8770,"="&amp;A2947,$F$11:$F$8770,"=COD1"),0)</f>
        <v>0</v>
      </c>
      <c r="L2947" s="13" t="e">
        <f>(VLOOKUP(F2947,tarifas!$C$7:$D$10,2,FALSE)+tarifas!$D$21)*datos!H2947</f>
        <v>#N/A</v>
      </c>
      <c r="M2947">
        <v>331.56774000000001</v>
      </c>
      <c r="N2947" s="13" t="e">
        <f t="shared" si="413"/>
        <v>#N/A</v>
      </c>
      <c r="O2947">
        <f t="shared" si="414"/>
        <v>152.89009241198636</v>
      </c>
      <c r="P2947" s="12">
        <f t="shared" si="415"/>
        <v>0</v>
      </c>
      <c r="Q2947">
        <f t="shared" si="416"/>
        <v>178.67764758801366</v>
      </c>
      <c r="R2947">
        <f>$D$2*tarifas!$D$12/24</f>
        <v>1.4541666666666666</v>
      </c>
      <c r="S2947" t="e">
        <f>VLOOKUP(E2947&amp;" "&amp;F2947,tarifas!$A$13:$D$20,4,FALSE)*P2947</f>
        <v>#N/A</v>
      </c>
      <c r="T2947">
        <f>IF(F2947="COD1",tarifas!$D$11*(SUMIFS($P$11:$P$8770,$F$11:$F$8770,"=COD1",$B$11:$B$8770,"="&amp;B2947)/COUNTIFS($F$11:$F$8770,"=COD1",$B$11:$B$8770,"="&amp;B2947))/COUNTIFS($A$11:$A$8770,"="&amp;A2947,$F$11:$F$8770,"=COD1"),0)</f>
        <v>0</v>
      </c>
      <c r="U2947" t="e">
        <f>(VLOOKUP(F2947,tarifas!$C$7:$D$10,2,FALSE)+tarifas!$D$21)*datos!P2947</f>
        <v>#N/A</v>
      </c>
      <c r="V2947" t="e">
        <f t="shared" si="417"/>
        <v>#N/A</v>
      </c>
      <c r="W2947">
        <f t="shared" si="418"/>
        <v>3.8192347171937922</v>
      </c>
    </row>
    <row r="2948" spans="1:23" x14ac:dyDescent="0.25">
      <c r="A2948">
        <f t="shared" si="411"/>
        <v>122</v>
      </c>
      <c r="B2948">
        <f t="shared" si="412"/>
        <v>5</v>
      </c>
      <c r="C2948" s="1">
        <f t="shared" si="419"/>
        <v>41762.374999992877</v>
      </c>
      <c r="D2948" s="7">
        <v>200.90909090909093</v>
      </c>
      <c r="E2948" s="7"/>
      <c r="G2948">
        <v>25.01</v>
      </c>
      <c r="H2948" s="12">
        <v>151.45772168301619</v>
      </c>
      <c r="I2948" s="13">
        <f>$D$2*tarifas!$D$12/24</f>
        <v>1.4541666666666666</v>
      </c>
      <c r="J2948" s="13" t="e">
        <f>VLOOKUP(E2948&amp;" "&amp;F2948,tarifas!$A$13:$D$20,4,FALSE)*H2948</f>
        <v>#N/A</v>
      </c>
      <c r="K2948" s="13">
        <f>IF(F2948="COD1",tarifas!$D$11*(SUMIFS($H$11:$H$8770,$F$11:$F$8770,"=COD1",$B$11:$B$8770,"="&amp;B2948)/COUNTIFS($F$11:$F$8770,"=COD1",$B$11:$B$8770,"="&amp;B2948))/COUNTIFS($A$11:$A$8770,"="&amp;A2948,$F$11:$F$8770,"=COD1"),0)</f>
        <v>0</v>
      </c>
      <c r="L2948" s="13" t="e">
        <f>(VLOOKUP(F2948,tarifas!$C$7:$D$10,2,FALSE)+tarifas!$D$21)*datos!H2948</f>
        <v>#N/A</v>
      </c>
      <c r="M2948">
        <v>437.72298000000001</v>
      </c>
      <c r="N2948" s="13" t="e">
        <f t="shared" si="413"/>
        <v>#N/A</v>
      </c>
      <c r="O2948">
        <f t="shared" si="414"/>
        <v>151.45772168301619</v>
      </c>
      <c r="P2948" s="12">
        <f t="shared" si="415"/>
        <v>0</v>
      </c>
      <c r="Q2948">
        <f t="shared" si="416"/>
        <v>286.26525831698382</v>
      </c>
      <c r="R2948">
        <f>$D$2*tarifas!$D$12/24</f>
        <v>1.4541666666666666</v>
      </c>
      <c r="S2948" t="e">
        <f>VLOOKUP(E2948&amp;" "&amp;F2948,tarifas!$A$13:$D$20,4,FALSE)*P2948</f>
        <v>#N/A</v>
      </c>
      <c r="T2948">
        <f>IF(F2948="COD1",tarifas!$D$11*(SUMIFS($P$11:$P$8770,$F$11:$F$8770,"=COD1",$B$11:$B$8770,"="&amp;B2948)/COUNTIFS($F$11:$F$8770,"=COD1",$B$11:$B$8770,"="&amp;B2948))/COUNTIFS($A$11:$A$8770,"="&amp;A2948,$F$11:$F$8770,"=COD1"),0)</f>
        <v>0</v>
      </c>
      <c r="U2948" t="e">
        <f>(VLOOKUP(F2948,tarifas!$C$7:$D$10,2,FALSE)+tarifas!$D$21)*datos!P2948</f>
        <v>#N/A</v>
      </c>
      <c r="V2948" t="e">
        <f t="shared" si="417"/>
        <v>#N/A</v>
      </c>
      <c r="W2948">
        <f t="shared" si="418"/>
        <v>6.4435446994569894</v>
      </c>
    </row>
    <row r="2949" spans="1:23" x14ac:dyDescent="0.25">
      <c r="A2949">
        <f t="shared" si="411"/>
        <v>122</v>
      </c>
      <c r="B2949">
        <f t="shared" si="412"/>
        <v>5</v>
      </c>
      <c r="C2949" s="1">
        <f t="shared" si="419"/>
        <v>41762.416666659541</v>
      </c>
      <c r="D2949" s="7">
        <v>496.86363636363637</v>
      </c>
      <c r="E2949" s="7"/>
      <c r="G2949">
        <v>25.2</v>
      </c>
      <c r="H2949" s="12">
        <v>151.92692497443792</v>
      </c>
      <c r="I2949" s="13">
        <f>$D$2*tarifas!$D$12/24</f>
        <v>1.4541666666666666</v>
      </c>
      <c r="J2949" s="13" t="e">
        <f>VLOOKUP(E2949&amp;" "&amp;F2949,tarifas!$A$13:$D$20,4,FALSE)*H2949</f>
        <v>#N/A</v>
      </c>
      <c r="K2949" s="13">
        <f>IF(F2949="COD1",tarifas!$D$11*(SUMIFS($H$11:$H$8770,$F$11:$F$8770,"=COD1",$B$11:$B$8770,"="&amp;B2949)/COUNTIFS($F$11:$F$8770,"=COD1",$B$11:$B$8770,"="&amp;B2949))/COUNTIFS($A$11:$A$8770,"="&amp;A2949,$F$11:$F$8770,"=COD1"),0)</f>
        <v>0</v>
      </c>
      <c r="L2949" s="13" t="e">
        <f>(VLOOKUP(F2949,tarifas!$C$7:$D$10,2,FALSE)+tarifas!$D$21)*datos!H2949</f>
        <v>#N/A</v>
      </c>
      <c r="M2949">
        <v>506.20661000000001</v>
      </c>
      <c r="N2949" s="13" t="e">
        <f t="shared" si="413"/>
        <v>#N/A</v>
      </c>
      <c r="O2949">
        <f t="shared" si="414"/>
        <v>151.92692497443792</v>
      </c>
      <c r="P2949" s="12">
        <f t="shared" si="415"/>
        <v>0</v>
      </c>
      <c r="Q2949">
        <f t="shared" si="416"/>
        <v>354.27968502556212</v>
      </c>
      <c r="R2949">
        <f>$D$2*tarifas!$D$12/24</f>
        <v>1.4541666666666666</v>
      </c>
      <c r="S2949" t="e">
        <f>VLOOKUP(E2949&amp;" "&amp;F2949,tarifas!$A$13:$D$20,4,FALSE)*P2949</f>
        <v>#N/A</v>
      </c>
      <c r="T2949">
        <f>IF(F2949="COD1",tarifas!$D$11*(SUMIFS($P$11:$P$8770,$F$11:$F$8770,"=COD1",$B$11:$B$8770,"="&amp;B2949)/COUNTIFS($F$11:$F$8770,"=COD1",$B$11:$B$8770,"="&amp;B2949))/COUNTIFS($A$11:$A$8770,"="&amp;A2949,$F$11:$F$8770,"=COD1"),0)</f>
        <v>0</v>
      </c>
      <c r="U2949" t="e">
        <f>(VLOOKUP(F2949,tarifas!$C$7:$D$10,2,FALSE)+tarifas!$D$21)*datos!P2949</f>
        <v>#N/A</v>
      </c>
      <c r="V2949" t="e">
        <f t="shared" si="417"/>
        <v>#N/A</v>
      </c>
      <c r="W2949">
        <f t="shared" si="418"/>
        <v>8.0350632563797486</v>
      </c>
    </row>
    <row r="2950" spans="1:23" x14ac:dyDescent="0.25">
      <c r="A2950">
        <f t="shared" si="411"/>
        <v>122</v>
      </c>
      <c r="B2950">
        <f t="shared" si="412"/>
        <v>5</v>
      </c>
      <c r="C2950" s="1">
        <f t="shared" si="419"/>
        <v>41762.458333326205</v>
      </c>
      <c r="D2950" s="7">
        <v>398.9848484848485</v>
      </c>
      <c r="E2950" s="7"/>
      <c r="G2950">
        <v>26.3</v>
      </c>
      <c r="H2950" s="12">
        <v>153.13358352575349</v>
      </c>
      <c r="I2950" s="13">
        <f>$D$2*tarifas!$D$12/24</f>
        <v>1.4541666666666666</v>
      </c>
      <c r="J2950" s="13" t="e">
        <f>VLOOKUP(E2950&amp;" "&amp;F2950,tarifas!$A$13:$D$20,4,FALSE)*H2950</f>
        <v>#N/A</v>
      </c>
      <c r="K2950" s="13">
        <f>IF(F2950="COD1",tarifas!$D$11*(SUMIFS($H$11:$H$8770,$F$11:$F$8770,"=COD1",$B$11:$B$8770,"="&amp;B2950)/COUNTIFS($F$11:$F$8770,"=COD1",$B$11:$B$8770,"="&amp;B2950))/COUNTIFS($A$11:$A$8770,"="&amp;A2950,$F$11:$F$8770,"=COD1"),0)</f>
        <v>0</v>
      </c>
      <c r="L2950" s="13" t="e">
        <f>(VLOOKUP(F2950,tarifas!$C$7:$D$10,2,FALSE)+tarifas!$D$21)*datos!H2950</f>
        <v>#N/A</v>
      </c>
      <c r="M2950">
        <v>539.74306999999999</v>
      </c>
      <c r="N2950" s="13" t="e">
        <f t="shared" si="413"/>
        <v>#N/A</v>
      </c>
      <c r="O2950">
        <f t="shared" si="414"/>
        <v>153.13358352575349</v>
      </c>
      <c r="P2950" s="12">
        <f t="shared" si="415"/>
        <v>0</v>
      </c>
      <c r="Q2950">
        <f t="shared" si="416"/>
        <v>386.60948647424652</v>
      </c>
      <c r="R2950">
        <f>$D$2*tarifas!$D$12/24</f>
        <v>1.4541666666666666</v>
      </c>
      <c r="S2950" t="e">
        <f>VLOOKUP(E2950&amp;" "&amp;F2950,tarifas!$A$13:$D$20,4,FALSE)*P2950</f>
        <v>#N/A</v>
      </c>
      <c r="T2950">
        <f>IF(F2950="COD1",tarifas!$D$11*(SUMIFS($P$11:$P$8770,$F$11:$F$8770,"=COD1",$B$11:$B$8770,"="&amp;B2950)/COUNTIFS($F$11:$F$8770,"=COD1",$B$11:$B$8770,"="&amp;B2950))/COUNTIFS($A$11:$A$8770,"="&amp;A2950,$F$11:$F$8770,"=COD1"),0)</f>
        <v>0</v>
      </c>
      <c r="U2950" t="e">
        <f>(VLOOKUP(F2950,tarifas!$C$7:$D$10,2,FALSE)+tarifas!$D$21)*datos!P2950</f>
        <v>#N/A</v>
      </c>
      <c r="V2950" t="e">
        <f t="shared" si="417"/>
        <v>#N/A</v>
      </c>
      <c r="W2950">
        <f t="shared" si="418"/>
        <v>9.1510465448454159</v>
      </c>
    </row>
    <row r="2951" spans="1:23" x14ac:dyDescent="0.25">
      <c r="A2951">
        <f t="shared" si="411"/>
        <v>122</v>
      </c>
      <c r="B2951">
        <f t="shared" si="412"/>
        <v>5</v>
      </c>
      <c r="C2951" s="1">
        <f t="shared" si="419"/>
        <v>41762.49999999287</v>
      </c>
      <c r="D2951" s="7">
        <v>705.24242424242425</v>
      </c>
      <c r="E2951" s="7"/>
      <c r="G2951">
        <v>30</v>
      </c>
      <c r="H2951" s="12">
        <v>154.56010121751564</v>
      </c>
      <c r="I2951" s="13">
        <f>$D$2*tarifas!$D$12/24</f>
        <v>1.4541666666666666</v>
      </c>
      <c r="J2951" s="13" t="e">
        <f>VLOOKUP(E2951&amp;" "&amp;F2951,tarifas!$A$13:$D$20,4,FALSE)*H2951</f>
        <v>#N/A</v>
      </c>
      <c r="K2951" s="13">
        <f>IF(F2951="COD1",tarifas!$D$11*(SUMIFS($H$11:$H$8770,$F$11:$F$8770,"=COD1",$B$11:$B$8770,"="&amp;B2951)/COUNTIFS($F$11:$F$8770,"=COD1",$B$11:$B$8770,"="&amp;B2951))/COUNTIFS($A$11:$A$8770,"="&amp;A2951,$F$11:$F$8770,"=COD1"),0)</f>
        <v>0</v>
      </c>
      <c r="L2951" s="13" t="e">
        <f>(VLOOKUP(F2951,tarifas!$C$7:$D$10,2,FALSE)+tarifas!$D$21)*datos!H2951</f>
        <v>#N/A</v>
      </c>
      <c r="M2951">
        <v>538.20632000000001</v>
      </c>
      <c r="N2951" s="13" t="e">
        <f t="shared" si="413"/>
        <v>#N/A</v>
      </c>
      <c r="O2951">
        <f t="shared" si="414"/>
        <v>154.56010121751564</v>
      </c>
      <c r="P2951" s="12">
        <f t="shared" si="415"/>
        <v>0</v>
      </c>
      <c r="Q2951">
        <f t="shared" si="416"/>
        <v>383.64621878248437</v>
      </c>
      <c r="R2951">
        <f>$D$2*tarifas!$D$12/24</f>
        <v>1.4541666666666666</v>
      </c>
      <c r="S2951" t="e">
        <f>VLOOKUP(E2951&amp;" "&amp;F2951,tarifas!$A$13:$D$20,4,FALSE)*P2951</f>
        <v>#N/A</v>
      </c>
      <c r="T2951">
        <f>IF(F2951="COD1",tarifas!$D$11*(SUMIFS($P$11:$P$8770,$F$11:$F$8770,"=COD1",$B$11:$B$8770,"="&amp;B2951)/COUNTIFS($F$11:$F$8770,"=COD1",$B$11:$B$8770,"="&amp;B2951))/COUNTIFS($A$11:$A$8770,"="&amp;A2951,$F$11:$F$8770,"=COD1"),0)</f>
        <v>0</v>
      </c>
      <c r="U2951" t="e">
        <f>(VLOOKUP(F2951,tarifas!$C$7:$D$10,2,FALSE)+tarifas!$D$21)*datos!P2951</f>
        <v>#N/A</v>
      </c>
      <c r="V2951" t="e">
        <f t="shared" si="417"/>
        <v>#N/A</v>
      </c>
      <c r="W2951">
        <f t="shared" si="418"/>
        <v>10.358447907127077</v>
      </c>
    </row>
    <row r="2952" spans="1:23" x14ac:dyDescent="0.25">
      <c r="A2952">
        <f t="shared" si="411"/>
        <v>122</v>
      </c>
      <c r="B2952">
        <f t="shared" si="412"/>
        <v>5</v>
      </c>
      <c r="C2952" s="1">
        <f t="shared" si="419"/>
        <v>41762.541666659534</v>
      </c>
      <c r="D2952" s="7">
        <v>657.84848484848476</v>
      </c>
      <c r="E2952" s="7"/>
      <c r="G2952">
        <v>30</v>
      </c>
      <c r="H2952" s="12">
        <v>155.01402416159846</v>
      </c>
      <c r="I2952" s="13">
        <f>$D$2*tarifas!$D$12/24</f>
        <v>1.4541666666666666</v>
      </c>
      <c r="J2952" s="13" t="e">
        <f>VLOOKUP(E2952&amp;" "&amp;F2952,tarifas!$A$13:$D$20,4,FALSE)*H2952</f>
        <v>#N/A</v>
      </c>
      <c r="K2952" s="13">
        <f>IF(F2952="COD1",tarifas!$D$11*(SUMIFS($H$11:$H$8770,$F$11:$F$8770,"=COD1",$B$11:$B$8770,"="&amp;B2952)/COUNTIFS($F$11:$F$8770,"=COD1",$B$11:$B$8770,"="&amp;B2952))/COUNTIFS($A$11:$A$8770,"="&amp;A2952,$F$11:$F$8770,"=COD1"),0)</f>
        <v>0</v>
      </c>
      <c r="L2952" s="13" t="e">
        <f>(VLOOKUP(F2952,tarifas!$C$7:$D$10,2,FALSE)+tarifas!$D$21)*datos!H2952</f>
        <v>#N/A</v>
      </c>
      <c r="M2952">
        <v>501.47615000000002</v>
      </c>
      <c r="N2952" s="13" t="e">
        <f t="shared" si="413"/>
        <v>#N/A</v>
      </c>
      <c r="O2952">
        <f t="shared" si="414"/>
        <v>155.01402416159846</v>
      </c>
      <c r="P2952" s="12">
        <f t="shared" si="415"/>
        <v>0</v>
      </c>
      <c r="Q2952">
        <f t="shared" si="416"/>
        <v>346.46212583840156</v>
      </c>
      <c r="R2952">
        <f>$D$2*tarifas!$D$12/24</f>
        <v>1.4541666666666666</v>
      </c>
      <c r="S2952" t="e">
        <f>VLOOKUP(E2952&amp;" "&amp;F2952,tarifas!$A$13:$D$20,4,FALSE)*P2952</f>
        <v>#N/A</v>
      </c>
      <c r="T2952">
        <f>IF(F2952="COD1",tarifas!$D$11*(SUMIFS($P$11:$P$8770,$F$11:$F$8770,"=COD1",$B$11:$B$8770,"="&amp;B2952)/COUNTIFS($F$11:$F$8770,"=COD1",$B$11:$B$8770,"="&amp;B2952))/COUNTIFS($A$11:$A$8770,"="&amp;A2952,$F$11:$F$8770,"=COD1"),0)</f>
        <v>0</v>
      </c>
      <c r="U2952" t="e">
        <f>(VLOOKUP(F2952,tarifas!$C$7:$D$10,2,FALSE)+tarifas!$D$21)*datos!P2952</f>
        <v>#N/A</v>
      </c>
      <c r="V2952" t="e">
        <f t="shared" si="417"/>
        <v>#N/A</v>
      </c>
      <c r="W2952">
        <f t="shared" si="418"/>
        <v>9.3544773976368418</v>
      </c>
    </row>
    <row r="2953" spans="1:23" x14ac:dyDescent="0.25">
      <c r="A2953">
        <f t="shared" si="411"/>
        <v>122</v>
      </c>
      <c r="B2953">
        <f t="shared" si="412"/>
        <v>5</v>
      </c>
      <c r="C2953" s="1">
        <f t="shared" si="419"/>
        <v>41762.583333326198</v>
      </c>
      <c r="D2953" s="7">
        <v>645.22727272727275</v>
      </c>
      <c r="E2953" s="7"/>
      <c r="G2953">
        <v>28.69</v>
      </c>
      <c r="H2953" s="12">
        <v>161.78424321303436</v>
      </c>
      <c r="I2953" s="13">
        <f>$D$2*tarifas!$D$12/24</f>
        <v>1.4541666666666666</v>
      </c>
      <c r="J2953" s="13" t="e">
        <f>VLOOKUP(E2953&amp;" "&amp;F2953,tarifas!$A$13:$D$20,4,FALSE)*H2953</f>
        <v>#N/A</v>
      </c>
      <c r="K2953" s="13">
        <f>IF(F2953="COD1",tarifas!$D$11*(SUMIFS($H$11:$H$8770,$F$11:$F$8770,"=COD1",$B$11:$B$8770,"="&amp;B2953)/COUNTIFS($F$11:$F$8770,"=COD1",$B$11:$B$8770,"="&amp;B2953))/COUNTIFS($A$11:$A$8770,"="&amp;A2953,$F$11:$F$8770,"=COD1"),0)</f>
        <v>0</v>
      </c>
      <c r="L2953" s="13" t="e">
        <f>(VLOOKUP(F2953,tarifas!$C$7:$D$10,2,FALSE)+tarifas!$D$21)*datos!H2953</f>
        <v>#N/A</v>
      </c>
      <c r="M2953">
        <v>433.74516</v>
      </c>
      <c r="N2953" s="13" t="e">
        <f t="shared" si="413"/>
        <v>#N/A</v>
      </c>
      <c r="O2953">
        <f t="shared" si="414"/>
        <v>161.78424321303436</v>
      </c>
      <c r="P2953" s="12">
        <f t="shared" si="415"/>
        <v>0</v>
      </c>
      <c r="Q2953">
        <f t="shared" si="416"/>
        <v>271.96091678696564</v>
      </c>
      <c r="R2953">
        <f>$D$2*tarifas!$D$12/24</f>
        <v>1.4541666666666666</v>
      </c>
      <c r="S2953" t="e">
        <f>VLOOKUP(E2953&amp;" "&amp;F2953,tarifas!$A$13:$D$20,4,FALSE)*P2953</f>
        <v>#N/A</v>
      </c>
      <c r="T2953">
        <f>IF(F2953="COD1",tarifas!$D$11*(SUMIFS($P$11:$P$8770,$F$11:$F$8770,"=COD1",$B$11:$B$8770,"="&amp;B2953)/COUNTIFS($F$11:$F$8770,"=COD1",$B$11:$B$8770,"="&amp;B2953))/COUNTIFS($A$11:$A$8770,"="&amp;A2953,$F$11:$F$8770,"=COD1"),0)</f>
        <v>0</v>
      </c>
      <c r="U2953" t="e">
        <f>(VLOOKUP(F2953,tarifas!$C$7:$D$10,2,FALSE)+tarifas!$D$21)*datos!P2953</f>
        <v>#N/A</v>
      </c>
      <c r="V2953" t="e">
        <f t="shared" si="417"/>
        <v>#N/A</v>
      </c>
      <c r="W2953">
        <f t="shared" si="418"/>
        <v>7.0223028323562398</v>
      </c>
    </row>
    <row r="2954" spans="1:23" x14ac:dyDescent="0.25">
      <c r="A2954">
        <f t="shared" si="411"/>
        <v>122</v>
      </c>
      <c r="B2954">
        <f t="shared" si="412"/>
        <v>5</v>
      </c>
      <c r="C2954" s="1">
        <f t="shared" si="419"/>
        <v>41762.624999992862</v>
      </c>
      <c r="D2954" s="7">
        <v>369.87878787878793</v>
      </c>
      <c r="E2954" s="7"/>
      <c r="G2954">
        <v>26.3</v>
      </c>
      <c r="H2954" s="12">
        <v>168.36555172362245</v>
      </c>
      <c r="I2954" s="13">
        <f>$D$2*tarifas!$D$12/24</f>
        <v>1.4541666666666666</v>
      </c>
      <c r="J2954" s="13" t="e">
        <f>VLOOKUP(E2954&amp;" "&amp;F2954,tarifas!$A$13:$D$20,4,FALSE)*H2954</f>
        <v>#N/A</v>
      </c>
      <c r="K2954" s="13">
        <f>IF(F2954="COD1",tarifas!$D$11*(SUMIFS($H$11:$H$8770,$F$11:$F$8770,"=COD1",$B$11:$B$8770,"="&amp;B2954)/COUNTIFS($F$11:$F$8770,"=COD1",$B$11:$B$8770,"="&amp;B2954))/COUNTIFS($A$11:$A$8770,"="&amp;A2954,$F$11:$F$8770,"=COD1"),0)</f>
        <v>0</v>
      </c>
      <c r="L2954" s="13" t="e">
        <f>(VLOOKUP(F2954,tarifas!$C$7:$D$10,2,FALSE)+tarifas!$D$21)*datos!H2954</f>
        <v>#N/A</v>
      </c>
      <c r="M2954">
        <v>334.96378999999996</v>
      </c>
      <c r="N2954" s="13" t="e">
        <f t="shared" si="413"/>
        <v>#N/A</v>
      </c>
      <c r="O2954">
        <f t="shared" si="414"/>
        <v>168.36555172362245</v>
      </c>
      <c r="P2954" s="12">
        <f t="shared" si="415"/>
        <v>0</v>
      </c>
      <c r="Q2954">
        <f t="shared" si="416"/>
        <v>166.59823827637751</v>
      </c>
      <c r="R2954">
        <f>$D$2*tarifas!$D$12/24</f>
        <v>1.4541666666666666</v>
      </c>
      <c r="S2954" t="e">
        <f>VLOOKUP(E2954&amp;" "&amp;F2954,tarifas!$A$13:$D$20,4,FALSE)*P2954</f>
        <v>#N/A</v>
      </c>
      <c r="T2954">
        <f>IF(F2954="COD1",tarifas!$D$11*(SUMIFS($P$11:$P$8770,$F$11:$F$8770,"=COD1",$B$11:$B$8770,"="&amp;B2954)/COUNTIFS($F$11:$F$8770,"=COD1",$B$11:$B$8770,"="&amp;B2954))/COUNTIFS($A$11:$A$8770,"="&amp;A2954,$F$11:$F$8770,"=COD1"),0)</f>
        <v>0</v>
      </c>
      <c r="U2954" t="e">
        <f>(VLOOKUP(F2954,tarifas!$C$7:$D$10,2,FALSE)+tarifas!$D$21)*datos!P2954</f>
        <v>#N/A</v>
      </c>
      <c r="V2954" t="e">
        <f t="shared" si="417"/>
        <v>#N/A</v>
      </c>
      <c r="W2954">
        <f t="shared" si="418"/>
        <v>3.9433803000018557</v>
      </c>
    </row>
    <row r="2955" spans="1:23" x14ac:dyDescent="0.25">
      <c r="A2955">
        <f t="shared" si="411"/>
        <v>122</v>
      </c>
      <c r="B2955">
        <f t="shared" si="412"/>
        <v>5</v>
      </c>
      <c r="C2955" s="1">
        <f t="shared" si="419"/>
        <v>41762.666666659527</v>
      </c>
      <c r="D2955" s="7">
        <v>104.57575757575759</v>
      </c>
      <c r="E2955" s="7"/>
      <c r="G2955">
        <v>26.3</v>
      </c>
      <c r="H2955" s="12">
        <v>167.66975919269893</v>
      </c>
      <c r="I2955" s="13">
        <f>$D$2*tarifas!$D$12/24</f>
        <v>1.4541666666666666</v>
      </c>
      <c r="J2955" s="13" t="e">
        <f>VLOOKUP(E2955&amp;" "&amp;F2955,tarifas!$A$13:$D$20,4,FALSE)*H2955</f>
        <v>#N/A</v>
      </c>
      <c r="K2955" s="13">
        <f>IF(F2955="COD1",tarifas!$D$11*(SUMIFS($H$11:$H$8770,$F$11:$F$8770,"=COD1",$B$11:$B$8770,"="&amp;B2955)/COUNTIFS($F$11:$F$8770,"=COD1",$B$11:$B$8770,"="&amp;B2955))/COUNTIFS($A$11:$A$8770,"="&amp;A2955,$F$11:$F$8770,"=COD1"),0)</f>
        <v>0</v>
      </c>
      <c r="L2955" s="13" t="e">
        <f>(VLOOKUP(F2955,tarifas!$C$7:$D$10,2,FALSE)+tarifas!$D$21)*datos!H2955</f>
        <v>#N/A</v>
      </c>
      <c r="M2955">
        <v>208.48054999999999</v>
      </c>
      <c r="N2955" s="13" t="e">
        <f t="shared" si="413"/>
        <v>#N/A</v>
      </c>
      <c r="O2955">
        <f t="shared" si="414"/>
        <v>167.66975919269893</v>
      </c>
      <c r="P2955" s="12">
        <f t="shared" si="415"/>
        <v>0</v>
      </c>
      <c r="Q2955">
        <f t="shared" si="416"/>
        <v>40.810790807301061</v>
      </c>
      <c r="R2955">
        <f>$D$2*tarifas!$D$12/24</f>
        <v>1.4541666666666666</v>
      </c>
      <c r="S2955" t="e">
        <f>VLOOKUP(E2955&amp;" "&amp;F2955,tarifas!$A$13:$D$20,4,FALSE)*P2955</f>
        <v>#N/A</v>
      </c>
      <c r="T2955">
        <f>IF(F2955="COD1",tarifas!$D$11*(SUMIFS($P$11:$P$8770,$F$11:$F$8770,"=COD1",$B$11:$B$8770,"="&amp;B2955)/COUNTIFS($F$11:$F$8770,"=COD1",$B$11:$B$8770,"="&amp;B2955))/COUNTIFS($A$11:$A$8770,"="&amp;A2955,$F$11:$F$8770,"=COD1"),0)</f>
        <v>0</v>
      </c>
      <c r="U2955" t="e">
        <f>(VLOOKUP(F2955,tarifas!$C$7:$D$10,2,FALSE)+tarifas!$D$21)*datos!P2955</f>
        <v>#N/A</v>
      </c>
      <c r="V2955" t="e">
        <f t="shared" si="417"/>
        <v>#N/A</v>
      </c>
      <c r="W2955">
        <f t="shared" si="418"/>
        <v>0.96599141840881608</v>
      </c>
    </row>
    <row r="2956" spans="1:23" x14ac:dyDescent="0.25">
      <c r="A2956">
        <f t="shared" ref="A2956:A3019" si="420">DAYS360($C$11,C2956)</f>
        <v>122</v>
      </c>
      <c r="B2956">
        <f t="shared" ref="B2956:B3019" si="421">MONTH(C2956)</f>
        <v>5</v>
      </c>
      <c r="C2956" s="1">
        <f t="shared" si="419"/>
        <v>41762.708333326191</v>
      </c>
      <c r="D2956" s="7">
        <v>16.22727272727273</v>
      </c>
      <c r="E2956" s="7"/>
      <c r="G2956">
        <v>26.69</v>
      </c>
      <c r="H2956" s="12">
        <v>168.87802933667109</v>
      </c>
      <c r="I2956" s="13">
        <f>$D$2*tarifas!$D$12/24</f>
        <v>1.4541666666666666</v>
      </c>
      <c r="J2956" s="13" t="e">
        <f>VLOOKUP(E2956&amp;" "&amp;F2956,tarifas!$A$13:$D$20,4,FALSE)*H2956</f>
        <v>#N/A</v>
      </c>
      <c r="K2956" s="13">
        <f>IF(F2956="COD1",tarifas!$D$11*(SUMIFS($H$11:$H$8770,$F$11:$F$8770,"=COD1",$B$11:$B$8770,"="&amp;B2956)/COUNTIFS($F$11:$F$8770,"=COD1",$B$11:$B$8770,"="&amp;B2956))/COUNTIFS($A$11:$A$8770,"="&amp;A2956,$F$11:$F$8770,"=COD1"),0)</f>
        <v>0</v>
      </c>
      <c r="L2956" s="13" t="e">
        <f>(VLOOKUP(F2956,tarifas!$C$7:$D$10,2,FALSE)+tarifas!$D$21)*datos!H2956</f>
        <v>#N/A</v>
      </c>
      <c r="M2956">
        <v>67.464839999999995</v>
      </c>
      <c r="N2956" s="13" t="e">
        <f t="shared" ref="N2956:N3019" si="422">(I2956+J2956+K2956+L2956)*1.23</f>
        <v>#N/A</v>
      </c>
      <c r="O2956">
        <f t="shared" ref="O2956:O3019" si="423">IF(M2956&lt;H2956,M2956,H2956)</f>
        <v>67.464839999999995</v>
      </c>
      <c r="P2956" s="12">
        <f t="shared" ref="P2956:P3019" si="424">H2956-O2956</f>
        <v>101.4131893366711</v>
      </c>
      <c r="Q2956">
        <f t="shared" ref="Q2956:Q3019" si="425">IF(M2956&lt;H2956,0,M2956-H2956)</f>
        <v>0</v>
      </c>
      <c r="R2956">
        <f>$D$2*tarifas!$D$12/24</f>
        <v>1.4541666666666666</v>
      </c>
      <c r="S2956" t="e">
        <f>VLOOKUP(E2956&amp;" "&amp;F2956,tarifas!$A$13:$D$20,4,FALSE)*P2956</f>
        <v>#N/A</v>
      </c>
      <c r="T2956">
        <f>IF(F2956="COD1",tarifas!$D$11*(SUMIFS($P$11:$P$8770,$F$11:$F$8770,"=COD1",$B$11:$B$8770,"="&amp;B2956)/COUNTIFS($F$11:$F$8770,"=COD1",$B$11:$B$8770,"="&amp;B2956))/COUNTIFS($A$11:$A$8770,"="&amp;A2956,$F$11:$F$8770,"=COD1"),0)</f>
        <v>0</v>
      </c>
      <c r="U2956" t="e">
        <f>(VLOOKUP(F2956,tarifas!$C$7:$D$10,2,FALSE)+tarifas!$D$21)*datos!P2956</f>
        <v>#N/A</v>
      </c>
      <c r="V2956" t="e">
        <f t="shared" ref="V2956:V3019" si="426">(R2956+S2956+T2956+U2956)*1.23</f>
        <v>#N/A</v>
      </c>
      <c r="W2956">
        <f t="shared" ref="W2956:W3019" si="427">0.9*G2956/1000*Q2956</f>
        <v>0</v>
      </c>
    </row>
    <row r="2957" spans="1:23" x14ac:dyDescent="0.25">
      <c r="A2957">
        <f t="shared" si="420"/>
        <v>122</v>
      </c>
      <c r="B2957">
        <f t="shared" si="421"/>
        <v>5</v>
      </c>
      <c r="C2957" s="1">
        <f t="shared" ref="C2957:C3020" si="428">+C2956+1/24</f>
        <v>41762.749999992855</v>
      </c>
      <c r="D2957" s="7">
        <v>44.045454545454547</v>
      </c>
      <c r="E2957" s="7"/>
      <c r="G2957">
        <v>30.01</v>
      </c>
      <c r="H2957" s="12">
        <v>167.98418857371928</v>
      </c>
      <c r="I2957" s="13">
        <f>$D$2*tarifas!$D$12/24</f>
        <v>1.4541666666666666</v>
      </c>
      <c r="J2957" s="13" t="e">
        <f>VLOOKUP(E2957&amp;" "&amp;F2957,tarifas!$A$13:$D$20,4,FALSE)*H2957</f>
        <v>#N/A</v>
      </c>
      <c r="K2957" s="13">
        <f>IF(F2957="COD1",tarifas!$D$11*(SUMIFS($H$11:$H$8770,$F$11:$F$8770,"=COD1",$B$11:$B$8770,"="&amp;B2957)/COUNTIFS($F$11:$F$8770,"=COD1",$B$11:$B$8770,"="&amp;B2957))/COUNTIFS($A$11:$A$8770,"="&amp;A2957,$F$11:$F$8770,"=COD1"),0)</f>
        <v>0</v>
      </c>
      <c r="L2957" s="13" t="e">
        <f>(VLOOKUP(F2957,tarifas!$C$7:$D$10,2,FALSE)+tarifas!$D$21)*datos!H2957</f>
        <v>#N/A</v>
      </c>
      <c r="M2957">
        <v>7.4585299999999997</v>
      </c>
      <c r="N2957" s="13" t="e">
        <f t="shared" si="422"/>
        <v>#N/A</v>
      </c>
      <c r="O2957">
        <f t="shared" si="423"/>
        <v>7.4585299999999997</v>
      </c>
      <c r="P2957" s="12">
        <f t="shared" si="424"/>
        <v>160.52565857371928</v>
      </c>
      <c r="Q2957">
        <f t="shared" si="425"/>
        <v>0</v>
      </c>
      <c r="R2957">
        <f>$D$2*tarifas!$D$12/24</f>
        <v>1.4541666666666666</v>
      </c>
      <c r="S2957" t="e">
        <f>VLOOKUP(E2957&amp;" "&amp;F2957,tarifas!$A$13:$D$20,4,FALSE)*P2957</f>
        <v>#N/A</v>
      </c>
      <c r="T2957">
        <f>IF(F2957="COD1",tarifas!$D$11*(SUMIFS($P$11:$P$8770,$F$11:$F$8770,"=COD1",$B$11:$B$8770,"="&amp;B2957)/COUNTIFS($F$11:$F$8770,"=COD1",$B$11:$B$8770,"="&amp;B2957))/COUNTIFS($A$11:$A$8770,"="&amp;A2957,$F$11:$F$8770,"=COD1"),0)</f>
        <v>0</v>
      </c>
      <c r="U2957" t="e">
        <f>(VLOOKUP(F2957,tarifas!$C$7:$D$10,2,FALSE)+tarifas!$D$21)*datos!P2957</f>
        <v>#N/A</v>
      </c>
      <c r="V2957" t="e">
        <f t="shared" si="426"/>
        <v>#N/A</v>
      </c>
      <c r="W2957">
        <f t="shared" si="427"/>
        <v>0</v>
      </c>
    </row>
    <row r="2958" spans="1:23" x14ac:dyDescent="0.25">
      <c r="A2958">
        <f t="shared" si="420"/>
        <v>122</v>
      </c>
      <c r="B2958">
        <f t="shared" si="421"/>
        <v>5</v>
      </c>
      <c r="C2958" s="1">
        <f t="shared" si="428"/>
        <v>41762.791666659519</v>
      </c>
      <c r="D2958" s="7">
        <v>0</v>
      </c>
      <c r="E2958" s="7"/>
      <c r="G2958">
        <v>35.700000000000003</v>
      </c>
      <c r="H2958" s="12">
        <v>179.80913010824142</v>
      </c>
      <c r="I2958" s="13">
        <f>$D$2*tarifas!$D$12/24</f>
        <v>1.4541666666666666</v>
      </c>
      <c r="J2958" s="13" t="e">
        <f>VLOOKUP(E2958&amp;" "&amp;F2958,tarifas!$A$13:$D$20,4,FALSE)*H2958</f>
        <v>#N/A</v>
      </c>
      <c r="K2958" s="13">
        <f>IF(F2958="COD1",tarifas!$D$11*(SUMIFS($H$11:$H$8770,$F$11:$F$8770,"=COD1",$B$11:$B$8770,"="&amp;B2958)/COUNTIFS($F$11:$F$8770,"=COD1",$B$11:$B$8770,"="&amp;B2958))/COUNTIFS($A$11:$A$8770,"="&amp;A2958,$F$11:$F$8770,"=COD1"),0)</f>
        <v>0</v>
      </c>
      <c r="L2958" s="13" t="e">
        <f>(VLOOKUP(F2958,tarifas!$C$7:$D$10,2,FALSE)+tarifas!$D$21)*datos!H2958</f>
        <v>#N/A</v>
      </c>
      <c r="M2958">
        <v>0</v>
      </c>
      <c r="N2958" s="13" t="e">
        <f t="shared" si="422"/>
        <v>#N/A</v>
      </c>
      <c r="O2958">
        <f t="shared" si="423"/>
        <v>0</v>
      </c>
      <c r="P2958" s="12">
        <f t="shared" si="424"/>
        <v>179.80913010824142</v>
      </c>
      <c r="Q2958">
        <f t="shared" si="425"/>
        <v>0</v>
      </c>
      <c r="R2958">
        <f>$D$2*tarifas!$D$12/24</f>
        <v>1.4541666666666666</v>
      </c>
      <c r="S2958" t="e">
        <f>VLOOKUP(E2958&amp;" "&amp;F2958,tarifas!$A$13:$D$20,4,FALSE)*P2958</f>
        <v>#N/A</v>
      </c>
      <c r="T2958">
        <f>IF(F2958="COD1",tarifas!$D$11*(SUMIFS($P$11:$P$8770,$F$11:$F$8770,"=COD1",$B$11:$B$8770,"="&amp;B2958)/COUNTIFS($F$11:$F$8770,"=COD1",$B$11:$B$8770,"="&amp;B2958))/COUNTIFS($A$11:$A$8770,"="&amp;A2958,$F$11:$F$8770,"=COD1"),0)</f>
        <v>0</v>
      </c>
      <c r="U2958" t="e">
        <f>(VLOOKUP(F2958,tarifas!$C$7:$D$10,2,FALSE)+tarifas!$D$21)*datos!P2958</f>
        <v>#N/A</v>
      </c>
      <c r="V2958" t="e">
        <f t="shared" si="426"/>
        <v>#N/A</v>
      </c>
      <c r="W2958">
        <f t="shared" si="427"/>
        <v>0</v>
      </c>
    </row>
    <row r="2959" spans="1:23" x14ac:dyDescent="0.25">
      <c r="A2959">
        <f t="shared" si="420"/>
        <v>122</v>
      </c>
      <c r="B2959">
        <f t="shared" si="421"/>
        <v>5</v>
      </c>
      <c r="C2959" s="1">
        <f t="shared" si="428"/>
        <v>41762.833333326183</v>
      </c>
      <c r="D2959" s="7">
        <v>0</v>
      </c>
      <c r="E2959" s="7"/>
      <c r="G2959">
        <v>41.5</v>
      </c>
      <c r="H2959" s="12">
        <v>174.17336702521118</v>
      </c>
      <c r="I2959" s="13">
        <f>$D$2*tarifas!$D$12/24</f>
        <v>1.4541666666666666</v>
      </c>
      <c r="J2959" s="13" t="e">
        <f>VLOOKUP(E2959&amp;" "&amp;F2959,tarifas!$A$13:$D$20,4,FALSE)*H2959</f>
        <v>#N/A</v>
      </c>
      <c r="K2959" s="13">
        <f>IF(F2959="COD1",tarifas!$D$11*(SUMIFS($H$11:$H$8770,$F$11:$F$8770,"=COD1",$B$11:$B$8770,"="&amp;B2959)/COUNTIFS($F$11:$F$8770,"=COD1",$B$11:$B$8770,"="&amp;B2959))/COUNTIFS($A$11:$A$8770,"="&amp;A2959,$F$11:$F$8770,"=COD1"),0)</f>
        <v>0</v>
      </c>
      <c r="L2959" s="13" t="e">
        <f>(VLOOKUP(F2959,tarifas!$C$7:$D$10,2,FALSE)+tarifas!$D$21)*datos!H2959</f>
        <v>#N/A</v>
      </c>
      <c r="M2959">
        <v>0</v>
      </c>
      <c r="N2959" s="13" t="e">
        <f t="shared" si="422"/>
        <v>#N/A</v>
      </c>
      <c r="O2959">
        <f t="shared" si="423"/>
        <v>0</v>
      </c>
      <c r="P2959" s="12">
        <f t="shared" si="424"/>
        <v>174.17336702521118</v>
      </c>
      <c r="Q2959">
        <f t="shared" si="425"/>
        <v>0</v>
      </c>
      <c r="R2959">
        <f>$D$2*tarifas!$D$12/24</f>
        <v>1.4541666666666666</v>
      </c>
      <c r="S2959" t="e">
        <f>VLOOKUP(E2959&amp;" "&amp;F2959,tarifas!$A$13:$D$20,4,FALSE)*P2959</f>
        <v>#N/A</v>
      </c>
      <c r="T2959">
        <f>IF(F2959="COD1",tarifas!$D$11*(SUMIFS($P$11:$P$8770,$F$11:$F$8770,"=COD1",$B$11:$B$8770,"="&amp;B2959)/COUNTIFS($F$11:$F$8770,"=COD1",$B$11:$B$8770,"="&amp;B2959))/COUNTIFS($A$11:$A$8770,"="&amp;A2959,$F$11:$F$8770,"=COD1"),0)</f>
        <v>0</v>
      </c>
      <c r="U2959" t="e">
        <f>(VLOOKUP(F2959,tarifas!$C$7:$D$10,2,FALSE)+tarifas!$D$21)*datos!P2959</f>
        <v>#N/A</v>
      </c>
      <c r="V2959" t="e">
        <f t="shared" si="426"/>
        <v>#N/A</v>
      </c>
      <c r="W2959">
        <f t="shared" si="427"/>
        <v>0</v>
      </c>
    </row>
    <row r="2960" spans="1:23" x14ac:dyDescent="0.25">
      <c r="A2960">
        <f t="shared" si="420"/>
        <v>122</v>
      </c>
      <c r="B2960">
        <f t="shared" si="421"/>
        <v>5</v>
      </c>
      <c r="C2960" s="1">
        <f t="shared" si="428"/>
        <v>41762.874999992848</v>
      </c>
      <c r="D2960" s="7">
        <v>0</v>
      </c>
      <c r="E2960" s="7"/>
      <c r="G2960">
        <v>39.799999999999997</v>
      </c>
      <c r="H2960" s="12">
        <v>176.47008564695273</v>
      </c>
      <c r="I2960" s="13">
        <f>$D$2*tarifas!$D$12/24</f>
        <v>1.4541666666666666</v>
      </c>
      <c r="J2960" s="13" t="e">
        <f>VLOOKUP(E2960&amp;" "&amp;F2960,tarifas!$A$13:$D$20,4,FALSE)*H2960</f>
        <v>#N/A</v>
      </c>
      <c r="K2960" s="13">
        <f>IF(F2960="COD1",tarifas!$D$11*(SUMIFS($H$11:$H$8770,$F$11:$F$8770,"=COD1",$B$11:$B$8770,"="&amp;B2960)/COUNTIFS($F$11:$F$8770,"=COD1",$B$11:$B$8770,"="&amp;B2960))/COUNTIFS($A$11:$A$8770,"="&amp;A2960,$F$11:$F$8770,"=COD1"),0)</f>
        <v>0</v>
      </c>
      <c r="L2960" s="13" t="e">
        <f>(VLOOKUP(F2960,tarifas!$C$7:$D$10,2,FALSE)+tarifas!$D$21)*datos!H2960</f>
        <v>#N/A</v>
      </c>
      <c r="M2960">
        <v>0</v>
      </c>
      <c r="N2960" s="13" t="e">
        <f t="shared" si="422"/>
        <v>#N/A</v>
      </c>
      <c r="O2960">
        <f t="shared" si="423"/>
        <v>0</v>
      </c>
      <c r="P2960" s="12">
        <f t="shared" si="424"/>
        <v>176.47008564695273</v>
      </c>
      <c r="Q2960">
        <f t="shared" si="425"/>
        <v>0</v>
      </c>
      <c r="R2960">
        <f>$D$2*tarifas!$D$12/24</f>
        <v>1.4541666666666666</v>
      </c>
      <c r="S2960" t="e">
        <f>VLOOKUP(E2960&amp;" "&amp;F2960,tarifas!$A$13:$D$20,4,FALSE)*P2960</f>
        <v>#N/A</v>
      </c>
      <c r="T2960">
        <f>IF(F2960="COD1",tarifas!$D$11*(SUMIFS($P$11:$P$8770,$F$11:$F$8770,"=COD1",$B$11:$B$8770,"="&amp;B2960)/COUNTIFS($F$11:$F$8770,"=COD1",$B$11:$B$8770,"="&amp;B2960))/COUNTIFS($A$11:$A$8770,"="&amp;A2960,$F$11:$F$8770,"=COD1"),0)</f>
        <v>0</v>
      </c>
      <c r="U2960" t="e">
        <f>(VLOOKUP(F2960,tarifas!$C$7:$D$10,2,FALSE)+tarifas!$D$21)*datos!P2960</f>
        <v>#N/A</v>
      </c>
      <c r="V2960" t="e">
        <f t="shared" si="426"/>
        <v>#N/A</v>
      </c>
      <c r="W2960">
        <f t="shared" si="427"/>
        <v>0</v>
      </c>
    </row>
    <row r="2961" spans="1:23" x14ac:dyDescent="0.25">
      <c r="A2961">
        <f t="shared" si="420"/>
        <v>122</v>
      </c>
      <c r="B2961">
        <f t="shared" si="421"/>
        <v>5</v>
      </c>
      <c r="C2961" s="1">
        <f t="shared" si="428"/>
        <v>41762.916666659512</v>
      </c>
      <c r="D2961" s="7">
        <v>0</v>
      </c>
      <c r="E2961" s="7"/>
      <c r="G2961">
        <v>37.700000000000003</v>
      </c>
      <c r="H2961" s="12">
        <v>176.04094860240468</v>
      </c>
      <c r="I2961" s="13">
        <f>$D$2*tarifas!$D$12/24</f>
        <v>1.4541666666666666</v>
      </c>
      <c r="J2961" s="13" t="e">
        <f>VLOOKUP(E2961&amp;" "&amp;F2961,tarifas!$A$13:$D$20,4,FALSE)*H2961</f>
        <v>#N/A</v>
      </c>
      <c r="K2961" s="13">
        <f>IF(F2961="COD1",tarifas!$D$11*(SUMIFS($H$11:$H$8770,$F$11:$F$8770,"=COD1",$B$11:$B$8770,"="&amp;B2961)/COUNTIFS($F$11:$F$8770,"=COD1",$B$11:$B$8770,"="&amp;B2961))/COUNTIFS($A$11:$A$8770,"="&amp;A2961,$F$11:$F$8770,"=COD1"),0)</f>
        <v>0</v>
      </c>
      <c r="L2961" s="13" t="e">
        <f>(VLOOKUP(F2961,tarifas!$C$7:$D$10,2,FALSE)+tarifas!$D$21)*datos!H2961</f>
        <v>#N/A</v>
      </c>
      <c r="M2961">
        <v>0</v>
      </c>
      <c r="N2961" s="13" t="e">
        <f t="shared" si="422"/>
        <v>#N/A</v>
      </c>
      <c r="O2961">
        <f t="shared" si="423"/>
        <v>0</v>
      </c>
      <c r="P2961" s="12">
        <f t="shared" si="424"/>
        <v>176.04094860240468</v>
      </c>
      <c r="Q2961">
        <f t="shared" si="425"/>
        <v>0</v>
      </c>
      <c r="R2961">
        <f>$D$2*tarifas!$D$12/24</f>
        <v>1.4541666666666666</v>
      </c>
      <c r="S2961" t="e">
        <f>VLOOKUP(E2961&amp;" "&amp;F2961,tarifas!$A$13:$D$20,4,FALSE)*P2961</f>
        <v>#N/A</v>
      </c>
      <c r="T2961">
        <f>IF(F2961="COD1",tarifas!$D$11*(SUMIFS($P$11:$P$8770,$F$11:$F$8770,"=COD1",$B$11:$B$8770,"="&amp;B2961)/COUNTIFS($F$11:$F$8770,"=COD1",$B$11:$B$8770,"="&amp;B2961))/COUNTIFS($A$11:$A$8770,"="&amp;A2961,$F$11:$F$8770,"=COD1"),0)</f>
        <v>0</v>
      </c>
      <c r="U2961" t="e">
        <f>(VLOOKUP(F2961,tarifas!$C$7:$D$10,2,FALSE)+tarifas!$D$21)*datos!P2961</f>
        <v>#N/A</v>
      </c>
      <c r="V2961" t="e">
        <f t="shared" si="426"/>
        <v>#N/A</v>
      </c>
      <c r="W2961">
        <f t="shared" si="427"/>
        <v>0</v>
      </c>
    </row>
    <row r="2962" spans="1:23" x14ac:dyDescent="0.25">
      <c r="A2962">
        <f t="shared" si="420"/>
        <v>122</v>
      </c>
      <c r="B2962">
        <f t="shared" si="421"/>
        <v>5</v>
      </c>
      <c r="C2962" s="1">
        <f t="shared" si="428"/>
        <v>41762.958333326176</v>
      </c>
      <c r="D2962" s="7">
        <v>0</v>
      </c>
      <c r="E2962" s="7"/>
      <c r="G2962">
        <v>37.5</v>
      </c>
      <c r="H2962" s="12">
        <v>174.5489367159351</v>
      </c>
      <c r="I2962" s="13">
        <f>$D$2*tarifas!$D$12/24</f>
        <v>1.4541666666666666</v>
      </c>
      <c r="J2962" s="13" t="e">
        <f>VLOOKUP(E2962&amp;" "&amp;F2962,tarifas!$A$13:$D$20,4,FALSE)*H2962</f>
        <v>#N/A</v>
      </c>
      <c r="K2962" s="13">
        <f>IF(F2962="COD1",tarifas!$D$11*(SUMIFS($H$11:$H$8770,$F$11:$F$8770,"=COD1",$B$11:$B$8770,"="&amp;B2962)/COUNTIFS($F$11:$F$8770,"=COD1",$B$11:$B$8770,"="&amp;B2962))/COUNTIFS($A$11:$A$8770,"="&amp;A2962,$F$11:$F$8770,"=COD1"),0)</f>
        <v>0</v>
      </c>
      <c r="L2962" s="13" t="e">
        <f>(VLOOKUP(F2962,tarifas!$C$7:$D$10,2,FALSE)+tarifas!$D$21)*datos!H2962</f>
        <v>#N/A</v>
      </c>
      <c r="M2962">
        <v>0</v>
      </c>
      <c r="N2962" s="13" t="e">
        <f t="shared" si="422"/>
        <v>#N/A</v>
      </c>
      <c r="O2962">
        <f t="shared" si="423"/>
        <v>0</v>
      </c>
      <c r="P2962" s="12">
        <f t="shared" si="424"/>
        <v>174.5489367159351</v>
      </c>
      <c r="Q2962">
        <f t="shared" si="425"/>
        <v>0</v>
      </c>
      <c r="R2962">
        <f>$D$2*tarifas!$D$12/24</f>
        <v>1.4541666666666666</v>
      </c>
      <c r="S2962" t="e">
        <f>VLOOKUP(E2962&amp;" "&amp;F2962,tarifas!$A$13:$D$20,4,FALSE)*P2962</f>
        <v>#N/A</v>
      </c>
      <c r="T2962">
        <f>IF(F2962="COD1",tarifas!$D$11*(SUMIFS($P$11:$P$8770,$F$11:$F$8770,"=COD1",$B$11:$B$8770,"="&amp;B2962)/COUNTIFS($F$11:$F$8770,"=COD1",$B$11:$B$8770,"="&amp;B2962))/COUNTIFS($A$11:$A$8770,"="&amp;A2962,$F$11:$F$8770,"=COD1"),0)</f>
        <v>0</v>
      </c>
      <c r="U2962" t="e">
        <f>(VLOOKUP(F2962,tarifas!$C$7:$D$10,2,FALSE)+tarifas!$D$21)*datos!P2962</f>
        <v>#N/A</v>
      </c>
      <c r="V2962" t="e">
        <f t="shared" si="426"/>
        <v>#N/A</v>
      </c>
      <c r="W2962">
        <f t="shared" si="427"/>
        <v>0</v>
      </c>
    </row>
    <row r="2963" spans="1:23" x14ac:dyDescent="0.25">
      <c r="A2963">
        <f t="shared" si="420"/>
        <v>123</v>
      </c>
      <c r="B2963">
        <f t="shared" si="421"/>
        <v>5</v>
      </c>
      <c r="C2963" s="1">
        <f t="shared" si="428"/>
        <v>41762.99999999284</v>
      </c>
      <c r="D2963" s="7">
        <v>0</v>
      </c>
      <c r="E2963" s="7"/>
      <c r="G2963">
        <v>35</v>
      </c>
      <c r="H2963" s="12">
        <v>169.96414357455419</v>
      </c>
      <c r="I2963" s="13">
        <f>$D$2*tarifas!$D$12/24</f>
        <v>1.4541666666666666</v>
      </c>
      <c r="J2963" s="13" t="e">
        <f>VLOOKUP(E2963&amp;" "&amp;F2963,tarifas!$A$13:$D$20,4,FALSE)*H2963</f>
        <v>#N/A</v>
      </c>
      <c r="K2963" s="13">
        <f>IF(F2963="COD1",tarifas!$D$11*(SUMIFS($H$11:$H$8770,$F$11:$F$8770,"=COD1",$B$11:$B$8770,"="&amp;B2963)/COUNTIFS($F$11:$F$8770,"=COD1",$B$11:$B$8770,"="&amp;B2963))/COUNTIFS($A$11:$A$8770,"="&amp;A2963,$F$11:$F$8770,"=COD1"),0)</f>
        <v>0</v>
      </c>
      <c r="L2963" s="13" t="e">
        <f>(VLOOKUP(F2963,tarifas!$C$7:$D$10,2,FALSE)+tarifas!$D$21)*datos!H2963</f>
        <v>#N/A</v>
      </c>
      <c r="M2963">
        <v>0</v>
      </c>
      <c r="N2963" s="13" t="e">
        <f t="shared" si="422"/>
        <v>#N/A</v>
      </c>
      <c r="O2963">
        <f t="shared" si="423"/>
        <v>0</v>
      </c>
      <c r="P2963" s="12">
        <f t="shared" si="424"/>
        <v>169.96414357455419</v>
      </c>
      <c r="Q2963">
        <f t="shared" si="425"/>
        <v>0</v>
      </c>
      <c r="R2963">
        <f>$D$2*tarifas!$D$12/24</f>
        <v>1.4541666666666666</v>
      </c>
      <c r="S2963" t="e">
        <f>VLOOKUP(E2963&amp;" "&amp;F2963,tarifas!$A$13:$D$20,4,FALSE)*P2963</f>
        <v>#N/A</v>
      </c>
      <c r="T2963">
        <f>IF(F2963="COD1",tarifas!$D$11*(SUMIFS($P$11:$P$8770,$F$11:$F$8770,"=COD1",$B$11:$B$8770,"="&amp;B2963)/COUNTIFS($F$11:$F$8770,"=COD1",$B$11:$B$8770,"="&amp;B2963))/COUNTIFS($A$11:$A$8770,"="&amp;A2963,$F$11:$F$8770,"=COD1"),0)</f>
        <v>0</v>
      </c>
      <c r="U2963" t="e">
        <f>(VLOOKUP(F2963,tarifas!$C$7:$D$10,2,FALSE)+tarifas!$D$21)*datos!P2963</f>
        <v>#N/A</v>
      </c>
      <c r="V2963" t="e">
        <f t="shared" si="426"/>
        <v>#N/A</v>
      </c>
      <c r="W2963">
        <f t="shared" si="427"/>
        <v>0</v>
      </c>
    </row>
    <row r="2964" spans="1:23" x14ac:dyDescent="0.25">
      <c r="A2964">
        <f t="shared" si="420"/>
        <v>123</v>
      </c>
      <c r="B2964">
        <f t="shared" si="421"/>
        <v>5</v>
      </c>
      <c r="C2964" s="1">
        <f t="shared" si="428"/>
        <v>41763.041666659505</v>
      </c>
      <c r="D2964" s="7">
        <v>0</v>
      </c>
      <c r="E2964" s="7"/>
      <c r="G2964">
        <v>30</v>
      </c>
      <c r="H2964" s="12">
        <v>168.39790791846002</v>
      </c>
      <c r="I2964" s="13">
        <f>$D$2*tarifas!$D$12/24</f>
        <v>1.4541666666666666</v>
      </c>
      <c r="J2964" s="13" t="e">
        <f>VLOOKUP(E2964&amp;" "&amp;F2964,tarifas!$A$13:$D$20,4,FALSE)*H2964</f>
        <v>#N/A</v>
      </c>
      <c r="K2964" s="13">
        <f>IF(F2964="COD1",tarifas!$D$11*(SUMIFS($H$11:$H$8770,$F$11:$F$8770,"=COD1",$B$11:$B$8770,"="&amp;B2964)/COUNTIFS($F$11:$F$8770,"=COD1",$B$11:$B$8770,"="&amp;B2964))/COUNTIFS($A$11:$A$8770,"="&amp;A2964,$F$11:$F$8770,"=COD1"),0)</f>
        <v>0</v>
      </c>
      <c r="L2964" s="13" t="e">
        <f>(VLOOKUP(F2964,tarifas!$C$7:$D$10,2,FALSE)+tarifas!$D$21)*datos!H2964</f>
        <v>#N/A</v>
      </c>
      <c r="M2964">
        <v>0</v>
      </c>
      <c r="N2964" s="13" t="e">
        <f t="shared" si="422"/>
        <v>#N/A</v>
      </c>
      <c r="O2964">
        <f t="shared" si="423"/>
        <v>0</v>
      </c>
      <c r="P2964" s="12">
        <f t="shared" si="424"/>
        <v>168.39790791846002</v>
      </c>
      <c r="Q2964">
        <f t="shared" si="425"/>
        <v>0</v>
      </c>
      <c r="R2964">
        <f>$D$2*tarifas!$D$12/24</f>
        <v>1.4541666666666666</v>
      </c>
      <c r="S2964" t="e">
        <f>VLOOKUP(E2964&amp;" "&amp;F2964,tarifas!$A$13:$D$20,4,FALSE)*P2964</f>
        <v>#N/A</v>
      </c>
      <c r="T2964">
        <f>IF(F2964="COD1",tarifas!$D$11*(SUMIFS($P$11:$P$8770,$F$11:$F$8770,"=COD1",$B$11:$B$8770,"="&amp;B2964)/COUNTIFS($F$11:$F$8770,"=COD1",$B$11:$B$8770,"="&amp;B2964))/COUNTIFS($A$11:$A$8770,"="&amp;A2964,$F$11:$F$8770,"=COD1"),0)</f>
        <v>0</v>
      </c>
      <c r="U2964" t="e">
        <f>(VLOOKUP(F2964,tarifas!$C$7:$D$10,2,FALSE)+tarifas!$D$21)*datos!P2964</f>
        <v>#N/A</v>
      </c>
      <c r="V2964" t="e">
        <f t="shared" si="426"/>
        <v>#N/A</v>
      </c>
      <c r="W2964">
        <f t="shared" si="427"/>
        <v>0</v>
      </c>
    </row>
    <row r="2965" spans="1:23" x14ac:dyDescent="0.25">
      <c r="A2965">
        <f t="shared" si="420"/>
        <v>123</v>
      </c>
      <c r="B2965">
        <f t="shared" si="421"/>
        <v>5</v>
      </c>
      <c r="C2965" s="1">
        <f t="shared" si="428"/>
        <v>41763.083333326169</v>
      </c>
      <c r="D2965" s="7">
        <v>0</v>
      </c>
      <c r="E2965" s="7"/>
      <c r="G2965">
        <v>30</v>
      </c>
      <c r="H2965" s="12">
        <v>166.75949339100885</v>
      </c>
      <c r="I2965" s="13">
        <f>$D$2*tarifas!$D$12/24</f>
        <v>1.4541666666666666</v>
      </c>
      <c r="J2965" s="13" t="e">
        <f>VLOOKUP(E2965&amp;" "&amp;F2965,tarifas!$A$13:$D$20,4,FALSE)*H2965</f>
        <v>#N/A</v>
      </c>
      <c r="K2965" s="13">
        <f>IF(F2965="COD1",tarifas!$D$11*(SUMIFS($H$11:$H$8770,$F$11:$F$8770,"=COD1",$B$11:$B$8770,"="&amp;B2965)/COUNTIFS($F$11:$F$8770,"=COD1",$B$11:$B$8770,"="&amp;B2965))/COUNTIFS($A$11:$A$8770,"="&amp;A2965,$F$11:$F$8770,"=COD1"),0)</f>
        <v>0</v>
      </c>
      <c r="L2965" s="13" t="e">
        <f>(VLOOKUP(F2965,tarifas!$C$7:$D$10,2,FALSE)+tarifas!$D$21)*datos!H2965</f>
        <v>#N/A</v>
      </c>
      <c r="M2965">
        <v>0</v>
      </c>
      <c r="N2965" s="13" t="e">
        <f t="shared" si="422"/>
        <v>#N/A</v>
      </c>
      <c r="O2965">
        <f t="shared" si="423"/>
        <v>0</v>
      </c>
      <c r="P2965" s="12">
        <f t="shared" si="424"/>
        <v>166.75949339100885</v>
      </c>
      <c r="Q2965">
        <f t="shared" si="425"/>
        <v>0</v>
      </c>
      <c r="R2965">
        <f>$D$2*tarifas!$D$12/24</f>
        <v>1.4541666666666666</v>
      </c>
      <c r="S2965" t="e">
        <f>VLOOKUP(E2965&amp;" "&amp;F2965,tarifas!$A$13:$D$20,4,FALSE)*P2965</f>
        <v>#N/A</v>
      </c>
      <c r="T2965">
        <f>IF(F2965="COD1",tarifas!$D$11*(SUMIFS($P$11:$P$8770,$F$11:$F$8770,"=COD1",$B$11:$B$8770,"="&amp;B2965)/COUNTIFS($F$11:$F$8770,"=COD1",$B$11:$B$8770,"="&amp;B2965))/COUNTIFS($A$11:$A$8770,"="&amp;A2965,$F$11:$F$8770,"=COD1"),0)</f>
        <v>0</v>
      </c>
      <c r="U2965" t="e">
        <f>(VLOOKUP(F2965,tarifas!$C$7:$D$10,2,FALSE)+tarifas!$D$21)*datos!P2965</f>
        <v>#N/A</v>
      </c>
      <c r="V2965" t="e">
        <f t="shared" si="426"/>
        <v>#N/A</v>
      </c>
      <c r="W2965">
        <f t="shared" si="427"/>
        <v>0</v>
      </c>
    </row>
    <row r="2966" spans="1:23" x14ac:dyDescent="0.25">
      <c r="A2966">
        <f t="shared" si="420"/>
        <v>123</v>
      </c>
      <c r="B2966">
        <f t="shared" si="421"/>
        <v>5</v>
      </c>
      <c r="C2966" s="1">
        <f t="shared" si="428"/>
        <v>41763.124999992833</v>
      </c>
      <c r="D2966" s="7">
        <v>0</v>
      </c>
      <c r="E2966" s="7"/>
      <c r="G2966">
        <v>30</v>
      </c>
      <c r="H2966" s="12">
        <v>164.71169191046184</v>
      </c>
      <c r="I2966" s="13">
        <f>$D$2*tarifas!$D$12/24</f>
        <v>1.4541666666666666</v>
      </c>
      <c r="J2966" s="13" t="e">
        <f>VLOOKUP(E2966&amp;" "&amp;F2966,tarifas!$A$13:$D$20,4,FALSE)*H2966</f>
        <v>#N/A</v>
      </c>
      <c r="K2966" s="13">
        <f>IF(F2966="COD1",tarifas!$D$11*(SUMIFS($H$11:$H$8770,$F$11:$F$8770,"=COD1",$B$11:$B$8770,"="&amp;B2966)/COUNTIFS($F$11:$F$8770,"=COD1",$B$11:$B$8770,"="&amp;B2966))/COUNTIFS($A$11:$A$8770,"="&amp;A2966,$F$11:$F$8770,"=COD1"),0)</f>
        <v>0</v>
      </c>
      <c r="L2966" s="13" t="e">
        <f>(VLOOKUP(F2966,tarifas!$C$7:$D$10,2,FALSE)+tarifas!$D$21)*datos!H2966</f>
        <v>#N/A</v>
      </c>
      <c r="M2966">
        <v>0</v>
      </c>
      <c r="N2966" s="13" t="e">
        <f t="shared" si="422"/>
        <v>#N/A</v>
      </c>
      <c r="O2966">
        <f t="shared" si="423"/>
        <v>0</v>
      </c>
      <c r="P2966" s="12">
        <f t="shared" si="424"/>
        <v>164.71169191046184</v>
      </c>
      <c r="Q2966">
        <f t="shared" si="425"/>
        <v>0</v>
      </c>
      <c r="R2966">
        <f>$D$2*tarifas!$D$12/24</f>
        <v>1.4541666666666666</v>
      </c>
      <c r="S2966" t="e">
        <f>VLOOKUP(E2966&amp;" "&amp;F2966,tarifas!$A$13:$D$20,4,FALSE)*P2966</f>
        <v>#N/A</v>
      </c>
      <c r="T2966">
        <f>IF(F2966="COD1",tarifas!$D$11*(SUMIFS($P$11:$P$8770,$F$11:$F$8770,"=COD1",$B$11:$B$8770,"="&amp;B2966)/COUNTIFS($F$11:$F$8770,"=COD1",$B$11:$B$8770,"="&amp;B2966))/COUNTIFS($A$11:$A$8770,"="&amp;A2966,$F$11:$F$8770,"=COD1"),0)</f>
        <v>0</v>
      </c>
      <c r="U2966" t="e">
        <f>(VLOOKUP(F2966,tarifas!$C$7:$D$10,2,FALSE)+tarifas!$D$21)*datos!P2966</f>
        <v>#N/A</v>
      </c>
      <c r="V2966" t="e">
        <f t="shared" si="426"/>
        <v>#N/A</v>
      </c>
      <c r="W2966">
        <f t="shared" si="427"/>
        <v>0</v>
      </c>
    </row>
    <row r="2967" spans="1:23" x14ac:dyDescent="0.25">
      <c r="A2967">
        <f t="shared" si="420"/>
        <v>123</v>
      </c>
      <c r="B2967">
        <f t="shared" si="421"/>
        <v>5</v>
      </c>
      <c r="C2967" s="1">
        <f t="shared" si="428"/>
        <v>41763.166666659497</v>
      </c>
      <c r="D2967" s="7">
        <v>0</v>
      </c>
      <c r="E2967" s="7"/>
      <c r="G2967">
        <v>30.02</v>
      </c>
      <c r="H2967" s="12">
        <v>165.20310967719496</v>
      </c>
      <c r="I2967" s="13">
        <f>$D$2*tarifas!$D$12/24</f>
        <v>1.4541666666666666</v>
      </c>
      <c r="J2967" s="13" t="e">
        <f>VLOOKUP(E2967&amp;" "&amp;F2967,tarifas!$A$13:$D$20,4,FALSE)*H2967</f>
        <v>#N/A</v>
      </c>
      <c r="K2967" s="13">
        <f>IF(F2967="COD1",tarifas!$D$11*(SUMIFS($H$11:$H$8770,$F$11:$F$8770,"=COD1",$B$11:$B$8770,"="&amp;B2967)/COUNTIFS($F$11:$F$8770,"=COD1",$B$11:$B$8770,"="&amp;B2967))/COUNTIFS($A$11:$A$8770,"="&amp;A2967,$F$11:$F$8770,"=COD1"),0)</f>
        <v>0</v>
      </c>
      <c r="L2967" s="13" t="e">
        <f>(VLOOKUP(F2967,tarifas!$C$7:$D$10,2,FALSE)+tarifas!$D$21)*datos!H2967</f>
        <v>#N/A</v>
      </c>
      <c r="M2967">
        <v>0</v>
      </c>
      <c r="N2967" s="13" t="e">
        <f t="shared" si="422"/>
        <v>#N/A</v>
      </c>
      <c r="O2967">
        <f t="shared" si="423"/>
        <v>0</v>
      </c>
      <c r="P2967" s="12">
        <f t="shared" si="424"/>
        <v>165.20310967719496</v>
      </c>
      <c r="Q2967">
        <f t="shared" si="425"/>
        <v>0</v>
      </c>
      <c r="R2967">
        <f>$D$2*tarifas!$D$12/24</f>
        <v>1.4541666666666666</v>
      </c>
      <c r="S2967" t="e">
        <f>VLOOKUP(E2967&amp;" "&amp;F2967,tarifas!$A$13:$D$20,4,FALSE)*P2967</f>
        <v>#N/A</v>
      </c>
      <c r="T2967">
        <f>IF(F2967="COD1",tarifas!$D$11*(SUMIFS($P$11:$P$8770,$F$11:$F$8770,"=COD1",$B$11:$B$8770,"="&amp;B2967)/COUNTIFS($F$11:$F$8770,"=COD1",$B$11:$B$8770,"="&amp;B2967))/COUNTIFS($A$11:$A$8770,"="&amp;A2967,$F$11:$F$8770,"=COD1"),0)</f>
        <v>0</v>
      </c>
      <c r="U2967" t="e">
        <f>(VLOOKUP(F2967,tarifas!$C$7:$D$10,2,FALSE)+tarifas!$D$21)*datos!P2967</f>
        <v>#N/A</v>
      </c>
      <c r="V2967" t="e">
        <f t="shared" si="426"/>
        <v>#N/A</v>
      </c>
      <c r="W2967">
        <f t="shared" si="427"/>
        <v>0</v>
      </c>
    </row>
    <row r="2968" spans="1:23" x14ac:dyDescent="0.25">
      <c r="A2968">
        <f t="shared" si="420"/>
        <v>123</v>
      </c>
      <c r="B2968">
        <f t="shared" si="421"/>
        <v>5</v>
      </c>
      <c r="C2968" s="1">
        <f t="shared" si="428"/>
        <v>41763.208333326162</v>
      </c>
      <c r="D2968" s="7">
        <v>0</v>
      </c>
      <c r="E2968" s="7"/>
      <c r="G2968">
        <v>30.05</v>
      </c>
      <c r="H2968" s="12">
        <v>165.63266155504624</v>
      </c>
      <c r="I2968" s="13">
        <f>$D$2*tarifas!$D$12/24</f>
        <v>1.4541666666666666</v>
      </c>
      <c r="J2968" s="13" t="e">
        <f>VLOOKUP(E2968&amp;" "&amp;F2968,tarifas!$A$13:$D$20,4,FALSE)*H2968</f>
        <v>#N/A</v>
      </c>
      <c r="K2968" s="13">
        <f>IF(F2968="COD1",tarifas!$D$11*(SUMIFS($H$11:$H$8770,$F$11:$F$8770,"=COD1",$B$11:$B$8770,"="&amp;B2968)/COUNTIFS($F$11:$F$8770,"=COD1",$B$11:$B$8770,"="&amp;B2968))/COUNTIFS($A$11:$A$8770,"="&amp;A2968,$F$11:$F$8770,"=COD1"),0)</f>
        <v>0</v>
      </c>
      <c r="L2968" s="13" t="e">
        <f>(VLOOKUP(F2968,tarifas!$C$7:$D$10,2,FALSE)+tarifas!$D$21)*datos!H2968</f>
        <v>#N/A</v>
      </c>
      <c r="M2968">
        <v>4.8648299999999995</v>
      </c>
      <c r="N2968" s="13" t="e">
        <f t="shared" si="422"/>
        <v>#N/A</v>
      </c>
      <c r="O2968">
        <f t="shared" si="423"/>
        <v>4.8648299999999995</v>
      </c>
      <c r="P2968" s="12">
        <f t="shared" si="424"/>
        <v>160.76783155504623</v>
      </c>
      <c r="Q2968">
        <f t="shared" si="425"/>
        <v>0</v>
      </c>
      <c r="R2968">
        <f>$D$2*tarifas!$D$12/24</f>
        <v>1.4541666666666666</v>
      </c>
      <c r="S2968" t="e">
        <f>VLOOKUP(E2968&amp;" "&amp;F2968,tarifas!$A$13:$D$20,4,FALSE)*P2968</f>
        <v>#N/A</v>
      </c>
      <c r="T2968">
        <f>IF(F2968="COD1",tarifas!$D$11*(SUMIFS($P$11:$P$8770,$F$11:$F$8770,"=COD1",$B$11:$B$8770,"="&amp;B2968)/COUNTIFS($F$11:$F$8770,"=COD1",$B$11:$B$8770,"="&amp;B2968))/COUNTIFS($A$11:$A$8770,"="&amp;A2968,$F$11:$F$8770,"=COD1"),0)</f>
        <v>0</v>
      </c>
      <c r="U2968" t="e">
        <f>(VLOOKUP(F2968,tarifas!$C$7:$D$10,2,FALSE)+tarifas!$D$21)*datos!P2968</f>
        <v>#N/A</v>
      </c>
      <c r="V2968" t="e">
        <f t="shared" si="426"/>
        <v>#N/A</v>
      </c>
      <c r="W2968">
        <f t="shared" si="427"/>
        <v>0</v>
      </c>
    </row>
    <row r="2969" spans="1:23" x14ac:dyDescent="0.25">
      <c r="A2969">
        <f t="shared" si="420"/>
        <v>123</v>
      </c>
      <c r="B2969">
        <f t="shared" si="421"/>
        <v>5</v>
      </c>
      <c r="C2969" s="1">
        <f t="shared" si="428"/>
        <v>41763.249999992826</v>
      </c>
      <c r="D2969" s="7">
        <v>2.0606060606060606</v>
      </c>
      <c r="E2969" s="7"/>
      <c r="G2969">
        <v>31.43</v>
      </c>
      <c r="H2969" s="12">
        <v>149.57475448052273</v>
      </c>
      <c r="I2969" s="13">
        <f>$D$2*tarifas!$D$12/24</f>
        <v>1.4541666666666666</v>
      </c>
      <c r="J2969" s="13" t="e">
        <f>VLOOKUP(E2969&amp;" "&amp;F2969,tarifas!$A$13:$D$20,4,FALSE)*H2969</f>
        <v>#N/A</v>
      </c>
      <c r="K2969" s="13">
        <f>IF(F2969="COD1",tarifas!$D$11*(SUMIFS($H$11:$H$8770,$F$11:$F$8770,"=COD1",$B$11:$B$8770,"="&amp;B2969)/COUNTIFS($F$11:$F$8770,"=COD1",$B$11:$B$8770,"="&amp;B2969))/COUNTIFS($A$11:$A$8770,"="&amp;A2969,$F$11:$F$8770,"=COD1"),0)</f>
        <v>0</v>
      </c>
      <c r="L2969" s="13" t="e">
        <f>(VLOOKUP(F2969,tarifas!$C$7:$D$10,2,FALSE)+tarifas!$D$21)*datos!H2969</f>
        <v>#N/A</v>
      </c>
      <c r="M2969">
        <v>49.818870000000004</v>
      </c>
      <c r="N2969" s="13" t="e">
        <f t="shared" si="422"/>
        <v>#N/A</v>
      </c>
      <c r="O2969">
        <f t="shared" si="423"/>
        <v>49.818870000000004</v>
      </c>
      <c r="P2969" s="12">
        <f t="shared" si="424"/>
        <v>99.755884480522724</v>
      </c>
      <c r="Q2969">
        <f t="shared" si="425"/>
        <v>0</v>
      </c>
      <c r="R2969">
        <f>$D$2*tarifas!$D$12/24</f>
        <v>1.4541666666666666</v>
      </c>
      <c r="S2969" t="e">
        <f>VLOOKUP(E2969&amp;" "&amp;F2969,tarifas!$A$13:$D$20,4,FALSE)*P2969</f>
        <v>#N/A</v>
      </c>
      <c r="T2969">
        <f>IF(F2969="COD1",tarifas!$D$11*(SUMIFS($P$11:$P$8770,$F$11:$F$8770,"=COD1",$B$11:$B$8770,"="&amp;B2969)/COUNTIFS($F$11:$F$8770,"=COD1",$B$11:$B$8770,"="&amp;B2969))/COUNTIFS($A$11:$A$8770,"="&amp;A2969,$F$11:$F$8770,"=COD1"),0)</f>
        <v>0</v>
      </c>
      <c r="U2969" t="e">
        <f>(VLOOKUP(F2969,tarifas!$C$7:$D$10,2,FALSE)+tarifas!$D$21)*datos!P2969</f>
        <v>#N/A</v>
      </c>
      <c r="V2969" t="e">
        <f t="shared" si="426"/>
        <v>#N/A</v>
      </c>
      <c r="W2969">
        <f t="shared" si="427"/>
        <v>0</v>
      </c>
    </row>
    <row r="2970" spans="1:23" x14ac:dyDescent="0.25">
      <c r="A2970">
        <f t="shared" si="420"/>
        <v>123</v>
      </c>
      <c r="B2970">
        <f t="shared" si="421"/>
        <v>5</v>
      </c>
      <c r="C2970" s="1">
        <f t="shared" si="428"/>
        <v>41763.29166665949</v>
      </c>
      <c r="D2970" s="7">
        <v>11.590909090909092</v>
      </c>
      <c r="E2970" s="7"/>
      <c r="G2970">
        <v>30</v>
      </c>
      <c r="H2970" s="12">
        <v>148.90508232598583</v>
      </c>
      <c r="I2970" s="13">
        <f>$D$2*tarifas!$D$12/24</f>
        <v>1.4541666666666666</v>
      </c>
      <c r="J2970" s="13" t="e">
        <f>VLOOKUP(E2970&amp;" "&amp;F2970,tarifas!$A$13:$D$20,4,FALSE)*H2970</f>
        <v>#N/A</v>
      </c>
      <c r="K2970" s="13">
        <f>IF(F2970="COD1",tarifas!$D$11*(SUMIFS($H$11:$H$8770,$F$11:$F$8770,"=COD1",$B$11:$B$8770,"="&amp;B2970)/COUNTIFS($F$11:$F$8770,"=COD1",$B$11:$B$8770,"="&amp;B2970))/COUNTIFS($A$11:$A$8770,"="&amp;A2970,$F$11:$F$8770,"=COD1"),0)</f>
        <v>0</v>
      </c>
      <c r="L2970" s="13" t="e">
        <f>(VLOOKUP(F2970,tarifas!$C$7:$D$10,2,FALSE)+tarifas!$D$21)*datos!H2970</f>
        <v>#N/A</v>
      </c>
      <c r="M2970">
        <v>188.21313000000001</v>
      </c>
      <c r="N2970" s="13" t="e">
        <f t="shared" si="422"/>
        <v>#N/A</v>
      </c>
      <c r="O2970">
        <f t="shared" si="423"/>
        <v>148.90508232598583</v>
      </c>
      <c r="P2970" s="12">
        <f t="shared" si="424"/>
        <v>0</v>
      </c>
      <c r="Q2970">
        <f t="shared" si="425"/>
        <v>39.308047674014176</v>
      </c>
      <c r="R2970">
        <f>$D$2*tarifas!$D$12/24</f>
        <v>1.4541666666666666</v>
      </c>
      <c r="S2970" t="e">
        <f>VLOOKUP(E2970&amp;" "&amp;F2970,tarifas!$A$13:$D$20,4,FALSE)*P2970</f>
        <v>#N/A</v>
      </c>
      <c r="T2970">
        <f>IF(F2970="COD1",tarifas!$D$11*(SUMIFS($P$11:$P$8770,$F$11:$F$8770,"=COD1",$B$11:$B$8770,"="&amp;B2970)/COUNTIFS($F$11:$F$8770,"=COD1",$B$11:$B$8770,"="&amp;B2970))/COUNTIFS($A$11:$A$8770,"="&amp;A2970,$F$11:$F$8770,"=COD1"),0)</f>
        <v>0</v>
      </c>
      <c r="U2970" t="e">
        <f>(VLOOKUP(F2970,tarifas!$C$7:$D$10,2,FALSE)+tarifas!$D$21)*datos!P2970</f>
        <v>#N/A</v>
      </c>
      <c r="V2970" t="e">
        <f t="shared" si="426"/>
        <v>#N/A</v>
      </c>
      <c r="W2970">
        <f t="shared" si="427"/>
        <v>1.0613172871983827</v>
      </c>
    </row>
    <row r="2971" spans="1:23" x14ac:dyDescent="0.25">
      <c r="A2971">
        <f t="shared" si="420"/>
        <v>123</v>
      </c>
      <c r="B2971">
        <f t="shared" si="421"/>
        <v>5</v>
      </c>
      <c r="C2971" s="1">
        <f t="shared" si="428"/>
        <v>41763.333333326154</v>
      </c>
      <c r="D2971" s="7">
        <v>219.19696969696969</v>
      </c>
      <c r="E2971" s="7"/>
      <c r="G2971">
        <v>32.75</v>
      </c>
      <c r="H2971" s="12">
        <v>149.18621863276485</v>
      </c>
      <c r="I2971" s="13">
        <f>$D$2*tarifas!$D$12/24</f>
        <v>1.4541666666666666</v>
      </c>
      <c r="J2971" s="13" t="e">
        <f>VLOOKUP(E2971&amp;" "&amp;F2971,tarifas!$A$13:$D$20,4,FALSE)*H2971</f>
        <v>#N/A</v>
      </c>
      <c r="K2971" s="13">
        <f>IF(F2971="COD1",tarifas!$D$11*(SUMIFS($H$11:$H$8770,$F$11:$F$8770,"=COD1",$B$11:$B$8770,"="&amp;B2971)/COUNTIFS($F$11:$F$8770,"=COD1",$B$11:$B$8770,"="&amp;B2971))/COUNTIFS($A$11:$A$8770,"="&amp;A2971,$F$11:$F$8770,"=COD1"),0)</f>
        <v>0</v>
      </c>
      <c r="L2971" s="13" t="e">
        <f>(VLOOKUP(F2971,tarifas!$C$7:$D$10,2,FALSE)+tarifas!$D$21)*datos!H2971</f>
        <v>#N/A</v>
      </c>
      <c r="M2971">
        <v>328.23790000000002</v>
      </c>
      <c r="N2971" s="13" t="e">
        <f t="shared" si="422"/>
        <v>#N/A</v>
      </c>
      <c r="O2971">
        <f t="shared" si="423"/>
        <v>149.18621863276485</v>
      </c>
      <c r="P2971" s="12">
        <f t="shared" si="424"/>
        <v>0</v>
      </c>
      <c r="Q2971">
        <f t="shared" si="425"/>
        <v>179.05168136723518</v>
      </c>
      <c r="R2971">
        <f>$D$2*tarifas!$D$12/24</f>
        <v>1.4541666666666666</v>
      </c>
      <c r="S2971" t="e">
        <f>VLOOKUP(E2971&amp;" "&amp;F2971,tarifas!$A$13:$D$20,4,FALSE)*P2971</f>
        <v>#N/A</v>
      </c>
      <c r="T2971">
        <f>IF(F2971="COD1",tarifas!$D$11*(SUMIFS($P$11:$P$8770,$F$11:$F$8770,"=COD1",$B$11:$B$8770,"="&amp;B2971)/COUNTIFS($F$11:$F$8770,"=COD1",$B$11:$B$8770,"="&amp;B2971))/COUNTIFS($A$11:$A$8770,"="&amp;A2971,$F$11:$F$8770,"=COD1"),0)</f>
        <v>0</v>
      </c>
      <c r="U2971" t="e">
        <f>(VLOOKUP(F2971,tarifas!$C$7:$D$10,2,FALSE)+tarifas!$D$21)*datos!P2971</f>
        <v>#N/A</v>
      </c>
      <c r="V2971" t="e">
        <f t="shared" si="426"/>
        <v>#N/A</v>
      </c>
      <c r="W2971">
        <f t="shared" si="427"/>
        <v>5.2775483082992567</v>
      </c>
    </row>
    <row r="2972" spans="1:23" x14ac:dyDescent="0.25">
      <c r="A2972">
        <f t="shared" si="420"/>
        <v>123</v>
      </c>
      <c r="B2972">
        <f t="shared" si="421"/>
        <v>5</v>
      </c>
      <c r="C2972" s="1">
        <f t="shared" si="428"/>
        <v>41763.374999992819</v>
      </c>
      <c r="D2972" s="7">
        <v>258.34848484848482</v>
      </c>
      <c r="E2972" s="7"/>
      <c r="G2972">
        <v>36.9</v>
      </c>
      <c r="H2972" s="12">
        <v>149.75574987295934</v>
      </c>
      <c r="I2972" s="13">
        <f>$D$2*tarifas!$D$12/24</f>
        <v>1.4541666666666666</v>
      </c>
      <c r="J2972" s="13" t="e">
        <f>VLOOKUP(E2972&amp;" "&amp;F2972,tarifas!$A$13:$D$20,4,FALSE)*H2972</f>
        <v>#N/A</v>
      </c>
      <c r="K2972" s="13">
        <f>IF(F2972="COD1",tarifas!$D$11*(SUMIFS($H$11:$H$8770,$F$11:$F$8770,"=COD1",$B$11:$B$8770,"="&amp;B2972)/COUNTIFS($F$11:$F$8770,"=COD1",$B$11:$B$8770,"="&amp;B2972))/COUNTIFS($A$11:$A$8770,"="&amp;A2972,$F$11:$F$8770,"=COD1"),0)</f>
        <v>0</v>
      </c>
      <c r="L2972" s="13" t="e">
        <f>(VLOOKUP(F2972,tarifas!$C$7:$D$10,2,FALSE)+tarifas!$D$21)*datos!H2972</f>
        <v>#N/A</v>
      </c>
      <c r="M2972">
        <v>432.09402</v>
      </c>
      <c r="N2972" s="13" t="e">
        <f t="shared" si="422"/>
        <v>#N/A</v>
      </c>
      <c r="O2972">
        <f t="shared" si="423"/>
        <v>149.75574987295934</v>
      </c>
      <c r="P2972" s="12">
        <f t="shared" si="424"/>
        <v>0</v>
      </c>
      <c r="Q2972">
        <f t="shared" si="425"/>
        <v>282.33827012704069</v>
      </c>
      <c r="R2972">
        <f>$D$2*tarifas!$D$12/24</f>
        <v>1.4541666666666666</v>
      </c>
      <c r="S2972" t="e">
        <f>VLOOKUP(E2972&amp;" "&amp;F2972,tarifas!$A$13:$D$20,4,FALSE)*P2972</f>
        <v>#N/A</v>
      </c>
      <c r="T2972">
        <f>IF(F2972="COD1",tarifas!$D$11*(SUMIFS($P$11:$P$8770,$F$11:$F$8770,"=COD1",$B$11:$B$8770,"="&amp;B2972)/COUNTIFS($F$11:$F$8770,"=COD1",$B$11:$B$8770,"="&amp;B2972))/COUNTIFS($A$11:$A$8770,"="&amp;A2972,$F$11:$F$8770,"=COD1"),0)</f>
        <v>0</v>
      </c>
      <c r="U2972" t="e">
        <f>(VLOOKUP(F2972,tarifas!$C$7:$D$10,2,FALSE)+tarifas!$D$21)*datos!P2972</f>
        <v>#N/A</v>
      </c>
      <c r="V2972" t="e">
        <f t="shared" si="426"/>
        <v>#N/A</v>
      </c>
      <c r="W2972">
        <f t="shared" si="427"/>
        <v>9.3764539509190215</v>
      </c>
    </row>
    <row r="2973" spans="1:23" x14ac:dyDescent="0.25">
      <c r="A2973">
        <f t="shared" si="420"/>
        <v>123</v>
      </c>
      <c r="B2973">
        <f t="shared" si="421"/>
        <v>5</v>
      </c>
      <c r="C2973" s="1">
        <f t="shared" si="428"/>
        <v>41763.416666659483</v>
      </c>
      <c r="D2973" s="7">
        <v>148.10606060606059</v>
      </c>
      <c r="E2973" s="7"/>
      <c r="G2973">
        <v>38</v>
      </c>
      <c r="H2973" s="12">
        <v>148.81112511947731</v>
      </c>
      <c r="I2973" s="13">
        <f>$D$2*tarifas!$D$12/24</f>
        <v>1.4541666666666666</v>
      </c>
      <c r="J2973" s="13" t="e">
        <f>VLOOKUP(E2973&amp;" "&amp;F2973,tarifas!$A$13:$D$20,4,FALSE)*H2973</f>
        <v>#N/A</v>
      </c>
      <c r="K2973" s="13">
        <f>IF(F2973="COD1",tarifas!$D$11*(SUMIFS($H$11:$H$8770,$F$11:$F$8770,"=COD1",$B$11:$B$8770,"="&amp;B2973)/COUNTIFS($F$11:$F$8770,"=COD1",$B$11:$B$8770,"="&amp;B2973))/COUNTIFS($A$11:$A$8770,"="&amp;A2973,$F$11:$F$8770,"=COD1"),0)</f>
        <v>0</v>
      </c>
      <c r="L2973" s="13" t="e">
        <f>(VLOOKUP(F2973,tarifas!$C$7:$D$10,2,FALSE)+tarifas!$D$21)*datos!H2973</f>
        <v>#N/A</v>
      </c>
      <c r="M2973">
        <v>498.80009999999999</v>
      </c>
      <c r="N2973" s="13" t="e">
        <f t="shared" si="422"/>
        <v>#N/A</v>
      </c>
      <c r="O2973">
        <f t="shared" si="423"/>
        <v>148.81112511947731</v>
      </c>
      <c r="P2973" s="12">
        <f t="shared" si="424"/>
        <v>0</v>
      </c>
      <c r="Q2973">
        <f t="shared" si="425"/>
        <v>349.98897488052268</v>
      </c>
      <c r="R2973">
        <f>$D$2*tarifas!$D$12/24</f>
        <v>1.4541666666666666</v>
      </c>
      <c r="S2973" t="e">
        <f>VLOOKUP(E2973&amp;" "&amp;F2973,tarifas!$A$13:$D$20,4,FALSE)*P2973</f>
        <v>#N/A</v>
      </c>
      <c r="T2973">
        <f>IF(F2973="COD1",tarifas!$D$11*(SUMIFS($P$11:$P$8770,$F$11:$F$8770,"=COD1",$B$11:$B$8770,"="&amp;B2973)/COUNTIFS($F$11:$F$8770,"=COD1",$B$11:$B$8770,"="&amp;B2973))/COUNTIFS($A$11:$A$8770,"="&amp;A2973,$F$11:$F$8770,"=COD1"),0)</f>
        <v>0</v>
      </c>
      <c r="U2973" t="e">
        <f>(VLOOKUP(F2973,tarifas!$C$7:$D$10,2,FALSE)+tarifas!$D$21)*datos!P2973</f>
        <v>#N/A</v>
      </c>
      <c r="V2973" t="e">
        <f t="shared" si="426"/>
        <v>#N/A</v>
      </c>
      <c r="W2973">
        <f t="shared" si="427"/>
        <v>11.969622940913876</v>
      </c>
    </row>
    <row r="2974" spans="1:23" x14ac:dyDescent="0.25">
      <c r="A2974">
        <f t="shared" si="420"/>
        <v>123</v>
      </c>
      <c r="B2974">
        <f t="shared" si="421"/>
        <v>5</v>
      </c>
      <c r="C2974" s="1">
        <f t="shared" si="428"/>
        <v>41763.458333326147</v>
      </c>
      <c r="D2974" s="7">
        <v>321.71212121212125</v>
      </c>
      <c r="E2974" s="7"/>
      <c r="G2974">
        <v>39</v>
      </c>
      <c r="H2974" s="12">
        <v>150.54675909676456</v>
      </c>
      <c r="I2974" s="13">
        <f>$D$2*tarifas!$D$12/24</f>
        <v>1.4541666666666666</v>
      </c>
      <c r="J2974" s="13" t="e">
        <f>VLOOKUP(E2974&amp;" "&amp;F2974,tarifas!$A$13:$D$20,4,FALSE)*H2974</f>
        <v>#N/A</v>
      </c>
      <c r="K2974" s="13">
        <f>IF(F2974="COD1",tarifas!$D$11*(SUMIFS($H$11:$H$8770,$F$11:$F$8770,"=COD1",$B$11:$B$8770,"="&amp;B2974)/COUNTIFS($F$11:$F$8770,"=COD1",$B$11:$B$8770,"="&amp;B2974))/COUNTIFS($A$11:$A$8770,"="&amp;A2974,$F$11:$F$8770,"=COD1"),0)</f>
        <v>0</v>
      </c>
      <c r="L2974" s="13" t="e">
        <f>(VLOOKUP(F2974,tarifas!$C$7:$D$10,2,FALSE)+tarifas!$D$21)*datos!H2974</f>
        <v>#N/A</v>
      </c>
      <c r="M2974">
        <v>531.31502</v>
      </c>
      <c r="N2974" s="13" t="e">
        <f t="shared" si="422"/>
        <v>#N/A</v>
      </c>
      <c r="O2974">
        <f t="shared" si="423"/>
        <v>150.54675909676456</v>
      </c>
      <c r="P2974" s="12">
        <f t="shared" si="424"/>
        <v>0</v>
      </c>
      <c r="Q2974">
        <f t="shared" si="425"/>
        <v>380.76826090323544</v>
      </c>
      <c r="R2974">
        <f>$D$2*tarifas!$D$12/24</f>
        <v>1.4541666666666666</v>
      </c>
      <c r="S2974" t="e">
        <f>VLOOKUP(E2974&amp;" "&amp;F2974,tarifas!$A$13:$D$20,4,FALSE)*P2974</f>
        <v>#N/A</v>
      </c>
      <c r="T2974">
        <f>IF(F2974="COD1",tarifas!$D$11*(SUMIFS($P$11:$P$8770,$F$11:$F$8770,"=COD1",$B$11:$B$8770,"="&amp;B2974)/COUNTIFS($F$11:$F$8770,"=COD1",$B$11:$B$8770,"="&amp;B2974))/COUNTIFS($A$11:$A$8770,"="&amp;A2974,$F$11:$F$8770,"=COD1"),0)</f>
        <v>0</v>
      </c>
      <c r="U2974" t="e">
        <f>(VLOOKUP(F2974,tarifas!$C$7:$D$10,2,FALSE)+tarifas!$D$21)*datos!P2974</f>
        <v>#N/A</v>
      </c>
      <c r="V2974" t="e">
        <f t="shared" si="426"/>
        <v>#N/A</v>
      </c>
      <c r="W2974">
        <f t="shared" si="427"/>
        <v>13.364965957703564</v>
      </c>
    </row>
    <row r="2975" spans="1:23" x14ac:dyDescent="0.25">
      <c r="A2975">
        <f t="shared" si="420"/>
        <v>123</v>
      </c>
      <c r="B2975">
        <f t="shared" si="421"/>
        <v>5</v>
      </c>
      <c r="C2975" s="1">
        <f t="shared" si="428"/>
        <v>41763.499999992811</v>
      </c>
      <c r="D2975" s="7">
        <v>290.28787878787881</v>
      </c>
      <c r="E2975" s="7"/>
      <c r="G2975">
        <v>40</v>
      </c>
      <c r="H2975" s="12">
        <v>150.15819223461733</v>
      </c>
      <c r="I2975" s="13">
        <f>$D$2*tarifas!$D$12/24</f>
        <v>1.4541666666666666</v>
      </c>
      <c r="J2975" s="13" t="e">
        <f>VLOOKUP(E2975&amp;" "&amp;F2975,tarifas!$A$13:$D$20,4,FALSE)*H2975</f>
        <v>#N/A</v>
      </c>
      <c r="K2975" s="13">
        <f>IF(F2975="COD1",tarifas!$D$11*(SUMIFS($H$11:$H$8770,$F$11:$F$8770,"=COD1",$B$11:$B$8770,"="&amp;B2975)/COUNTIFS($F$11:$F$8770,"=COD1",$B$11:$B$8770,"="&amp;B2975))/COUNTIFS($A$11:$A$8770,"="&amp;A2975,$F$11:$F$8770,"=COD1"),0)</f>
        <v>0</v>
      </c>
      <c r="L2975" s="13" t="e">
        <f>(VLOOKUP(F2975,tarifas!$C$7:$D$10,2,FALSE)+tarifas!$D$21)*datos!H2975</f>
        <v>#N/A</v>
      </c>
      <c r="M2975">
        <v>528.69306999999992</v>
      </c>
      <c r="N2975" s="13" t="e">
        <f t="shared" si="422"/>
        <v>#N/A</v>
      </c>
      <c r="O2975">
        <f t="shared" si="423"/>
        <v>150.15819223461733</v>
      </c>
      <c r="P2975" s="12">
        <f t="shared" si="424"/>
        <v>0</v>
      </c>
      <c r="Q2975">
        <f t="shared" si="425"/>
        <v>378.53487776538259</v>
      </c>
      <c r="R2975">
        <f>$D$2*tarifas!$D$12/24</f>
        <v>1.4541666666666666</v>
      </c>
      <c r="S2975" t="e">
        <f>VLOOKUP(E2975&amp;" "&amp;F2975,tarifas!$A$13:$D$20,4,FALSE)*P2975</f>
        <v>#N/A</v>
      </c>
      <c r="T2975">
        <f>IF(F2975="COD1",tarifas!$D$11*(SUMIFS($P$11:$P$8770,$F$11:$F$8770,"=COD1",$B$11:$B$8770,"="&amp;B2975)/COUNTIFS($F$11:$F$8770,"=COD1",$B$11:$B$8770,"="&amp;B2975))/COUNTIFS($A$11:$A$8770,"="&amp;A2975,$F$11:$F$8770,"=COD1"),0)</f>
        <v>0</v>
      </c>
      <c r="U2975" t="e">
        <f>(VLOOKUP(F2975,tarifas!$C$7:$D$10,2,FALSE)+tarifas!$D$21)*datos!P2975</f>
        <v>#N/A</v>
      </c>
      <c r="V2975" t="e">
        <f t="shared" si="426"/>
        <v>#N/A</v>
      </c>
      <c r="W2975">
        <f t="shared" si="427"/>
        <v>13.627255599553772</v>
      </c>
    </row>
    <row r="2976" spans="1:23" x14ac:dyDescent="0.25">
      <c r="A2976">
        <f t="shared" si="420"/>
        <v>123</v>
      </c>
      <c r="B2976">
        <f t="shared" si="421"/>
        <v>5</v>
      </c>
      <c r="C2976" s="1">
        <f t="shared" si="428"/>
        <v>41763.541666659476</v>
      </c>
      <c r="D2976" s="7">
        <v>514.37878787878788</v>
      </c>
      <c r="E2976" s="7"/>
      <c r="G2976">
        <v>40</v>
      </c>
      <c r="H2976" s="12">
        <v>150.83841392149748</v>
      </c>
      <c r="I2976" s="13">
        <f>$D$2*tarifas!$D$12/24</f>
        <v>1.4541666666666666</v>
      </c>
      <c r="J2976" s="13" t="e">
        <f>VLOOKUP(E2976&amp;" "&amp;F2976,tarifas!$A$13:$D$20,4,FALSE)*H2976</f>
        <v>#N/A</v>
      </c>
      <c r="K2976" s="13">
        <f>IF(F2976="COD1",tarifas!$D$11*(SUMIFS($H$11:$H$8770,$F$11:$F$8770,"=COD1",$B$11:$B$8770,"="&amp;B2976)/COUNTIFS($F$11:$F$8770,"=COD1",$B$11:$B$8770,"="&amp;B2976))/COUNTIFS($A$11:$A$8770,"="&amp;A2976,$F$11:$F$8770,"=COD1"),0)</f>
        <v>0</v>
      </c>
      <c r="L2976" s="13" t="e">
        <f>(VLOOKUP(F2976,tarifas!$C$7:$D$10,2,FALSE)+tarifas!$D$21)*datos!H2976</f>
        <v>#N/A</v>
      </c>
      <c r="M2976">
        <v>489.88713000000001</v>
      </c>
      <c r="N2976" s="13" t="e">
        <f t="shared" si="422"/>
        <v>#N/A</v>
      </c>
      <c r="O2976">
        <f t="shared" si="423"/>
        <v>150.83841392149748</v>
      </c>
      <c r="P2976" s="12">
        <f t="shared" si="424"/>
        <v>0</v>
      </c>
      <c r="Q2976">
        <f t="shared" si="425"/>
        <v>339.04871607850254</v>
      </c>
      <c r="R2976">
        <f>$D$2*tarifas!$D$12/24</f>
        <v>1.4541666666666666</v>
      </c>
      <c r="S2976" t="e">
        <f>VLOOKUP(E2976&amp;" "&amp;F2976,tarifas!$A$13:$D$20,4,FALSE)*P2976</f>
        <v>#N/A</v>
      </c>
      <c r="T2976">
        <f>IF(F2976="COD1",tarifas!$D$11*(SUMIFS($P$11:$P$8770,$F$11:$F$8770,"=COD1",$B$11:$B$8770,"="&amp;B2976)/COUNTIFS($F$11:$F$8770,"=COD1",$B$11:$B$8770,"="&amp;B2976))/COUNTIFS($A$11:$A$8770,"="&amp;A2976,$F$11:$F$8770,"=COD1"),0)</f>
        <v>0</v>
      </c>
      <c r="U2976" t="e">
        <f>(VLOOKUP(F2976,tarifas!$C$7:$D$10,2,FALSE)+tarifas!$D$21)*datos!P2976</f>
        <v>#N/A</v>
      </c>
      <c r="V2976" t="e">
        <f t="shared" si="426"/>
        <v>#N/A</v>
      </c>
      <c r="W2976">
        <f t="shared" si="427"/>
        <v>12.205753778826091</v>
      </c>
    </row>
    <row r="2977" spans="1:23" x14ac:dyDescent="0.25">
      <c r="A2977">
        <f t="shared" si="420"/>
        <v>123</v>
      </c>
      <c r="B2977">
        <f t="shared" si="421"/>
        <v>5</v>
      </c>
      <c r="C2977" s="1">
        <f t="shared" si="428"/>
        <v>41763.58333332614</v>
      </c>
      <c r="D2977" s="7">
        <v>507.93939393939405</v>
      </c>
      <c r="E2977" s="7"/>
      <c r="G2977">
        <v>38.4</v>
      </c>
      <c r="H2977" s="12">
        <v>153.07623213410449</v>
      </c>
      <c r="I2977" s="13">
        <f>$D$2*tarifas!$D$12/24</f>
        <v>1.4541666666666666</v>
      </c>
      <c r="J2977" s="13" t="e">
        <f>VLOOKUP(E2977&amp;" "&amp;F2977,tarifas!$A$13:$D$20,4,FALSE)*H2977</f>
        <v>#N/A</v>
      </c>
      <c r="K2977" s="13">
        <f>IF(F2977="COD1",tarifas!$D$11*(SUMIFS($H$11:$H$8770,$F$11:$F$8770,"=COD1",$B$11:$B$8770,"="&amp;B2977)/COUNTIFS($F$11:$F$8770,"=COD1",$B$11:$B$8770,"="&amp;B2977))/COUNTIFS($A$11:$A$8770,"="&amp;A2977,$F$11:$F$8770,"=COD1"),0)</f>
        <v>0</v>
      </c>
      <c r="L2977" s="13" t="e">
        <f>(VLOOKUP(F2977,tarifas!$C$7:$D$10,2,FALSE)+tarifas!$D$21)*datos!H2977</f>
        <v>#N/A</v>
      </c>
      <c r="M2977">
        <v>422.74507</v>
      </c>
      <c r="N2977" s="13" t="e">
        <f t="shared" si="422"/>
        <v>#N/A</v>
      </c>
      <c r="O2977">
        <f t="shared" si="423"/>
        <v>153.07623213410449</v>
      </c>
      <c r="P2977" s="12">
        <f t="shared" si="424"/>
        <v>0</v>
      </c>
      <c r="Q2977">
        <f t="shared" si="425"/>
        <v>269.66883786589551</v>
      </c>
      <c r="R2977">
        <f>$D$2*tarifas!$D$12/24</f>
        <v>1.4541666666666666</v>
      </c>
      <c r="S2977" t="e">
        <f>VLOOKUP(E2977&amp;" "&amp;F2977,tarifas!$A$13:$D$20,4,FALSE)*P2977</f>
        <v>#N/A</v>
      </c>
      <c r="T2977">
        <f>IF(F2977="COD1",tarifas!$D$11*(SUMIFS($P$11:$P$8770,$F$11:$F$8770,"=COD1",$B$11:$B$8770,"="&amp;B2977)/COUNTIFS($F$11:$F$8770,"=COD1",$B$11:$B$8770,"="&amp;B2977))/COUNTIFS($A$11:$A$8770,"="&amp;A2977,$F$11:$F$8770,"=COD1"),0)</f>
        <v>0</v>
      </c>
      <c r="U2977" t="e">
        <f>(VLOOKUP(F2977,tarifas!$C$7:$D$10,2,FALSE)+tarifas!$D$21)*datos!P2977</f>
        <v>#N/A</v>
      </c>
      <c r="V2977" t="e">
        <f t="shared" si="426"/>
        <v>#N/A</v>
      </c>
      <c r="W2977">
        <f t="shared" si="427"/>
        <v>9.3197550366453488</v>
      </c>
    </row>
    <row r="2978" spans="1:23" x14ac:dyDescent="0.25">
      <c r="A2978">
        <f t="shared" si="420"/>
        <v>123</v>
      </c>
      <c r="B2978">
        <f t="shared" si="421"/>
        <v>5</v>
      </c>
      <c r="C2978" s="1">
        <f t="shared" si="428"/>
        <v>41763.624999992804</v>
      </c>
      <c r="D2978" s="7">
        <v>392.28787878787875</v>
      </c>
      <c r="E2978" s="7"/>
      <c r="G2978">
        <v>38</v>
      </c>
      <c r="H2978" s="12">
        <v>158.09679486068765</v>
      </c>
      <c r="I2978" s="13">
        <f>$D$2*tarifas!$D$12/24</f>
        <v>1.4541666666666666</v>
      </c>
      <c r="J2978" s="13" t="e">
        <f>VLOOKUP(E2978&amp;" "&amp;F2978,tarifas!$A$13:$D$20,4,FALSE)*H2978</f>
        <v>#N/A</v>
      </c>
      <c r="K2978" s="13">
        <f>IF(F2978="COD1",tarifas!$D$11*(SUMIFS($H$11:$H$8770,$F$11:$F$8770,"=COD1",$B$11:$B$8770,"="&amp;B2978)/COUNTIFS($F$11:$F$8770,"=COD1",$B$11:$B$8770,"="&amp;B2978))/COUNTIFS($A$11:$A$8770,"="&amp;A2978,$F$11:$F$8770,"=COD1"),0)</f>
        <v>0</v>
      </c>
      <c r="L2978" s="13" t="e">
        <f>(VLOOKUP(F2978,tarifas!$C$7:$D$10,2,FALSE)+tarifas!$D$21)*datos!H2978</f>
        <v>#N/A</v>
      </c>
      <c r="M2978">
        <v>326.57835999999998</v>
      </c>
      <c r="N2978" s="13" t="e">
        <f t="shared" si="422"/>
        <v>#N/A</v>
      </c>
      <c r="O2978">
        <f t="shared" si="423"/>
        <v>158.09679486068765</v>
      </c>
      <c r="P2978" s="12">
        <f t="shared" si="424"/>
        <v>0</v>
      </c>
      <c r="Q2978">
        <f t="shared" si="425"/>
        <v>168.48156513931232</v>
      </c>
      <c r="R2978">
        <f>$D$2*tarifas!$D$12/24</f>
        <v>1.4541666666666666</v>
      </c>
      <c r="S2978" t="e">
        <f>VLOOKUP(E2978&amp;" "&amp;F2978,tarifas!$A$13:$D$20,4,FALSE)*P2978</f>
        <v>#N/A</v>
      </c>
      <c r="T2978">
        <f>IF(F2978="COD1",tarifas!$D$11*(SUMIFS($P$11:$P$8770,$F$11:$F$8770,"=COD1",$B$11:$B$8770,"="&amp;B2978)/COUNTIFS($F$11:$F$8770,"=COD1",$B$11:$B$8770,"="&amp;B2978))/COUNTIFS($A$11:$A$8770,"="&amp;A2978,$F$11:$F$8770,"=COD1"),0)</f>
        <v>0</v>
      </c>
      <c r="U2978" t="e">
        <f>(VLOOKUP(F2978,tarifas!$C$7:$D$10,2,FALSE)+tarifas!$D$21)*datos!P2978</f>
        <v>#N/A</v>
      </c>
      <c r="V2978" t="e">
        <f t="shared" si="426"/>
        <v>#N/A</v>
      </c>
      <c r="W2978">
        <f t="shared" si="427"/>
        <v>5.7620695277644813</v>
      </c>
    </row>
    <row r="2979" spans="1:23" x14ac:dyDescent="0.25">
      <c r="A2979">
        <f t="shared" si="420"/>
        <v>123</v>
      </c>
      <c r="B2979">
        <f t="shared" si="421"/>
        <v>5</v>
      </c>
      <c r="C2979" s="1">
        <f t="shared" si="428"/>
        <v>41763.666666659468</v>
      </c>
      <c r="D2979" s="7">
        <v>350.56060606060601</v>
      </c>
      <c r="E2979" s="7"/>
      <c r="G2979">
        <v>38.11</v>
      </c>
      <c r="H2979" s="12">
        <v>166.35015852394486</v>
      </c>
      <c r="I2979" s="13">
        <f>$D$2*tarifas!$D$12/24</f>
        <v>1.4541666666666666</v>
      </c>
      <c r="J2979" s="13" t="e">
        <f>VLOOKUP(E2979&amp;" "&amp;F2979,tarifas!$A$13:$D$20,4,FALSE)*H2979</f>
        <v>#N/A</v>
      </c>
      <c r="K2979" s="13">
        <f>IF(F2979="COD1",tarifas!$D$11*(SUMIFS($H$11:$H$8770,$F$11:$F$8770,"=COD1",$B$11:$B$8770,"="&amp;B2979)/COUNTIFS($F$11:$F$8770,"=COD1",$B$11:$B$8770,"="&amp;B2979))/COUNTIFS($A$11:$A$8770,"="&amp;A2979,$F$11:$F$8770,"=COD1"),0)</f>
        <v>0</v>
      </c>
      <c r="L2979" s="13" t="e">
        <f>(VLOOKUP(F2979,tarifas!$C$7:$D$10,2,FALSE)+tarifas!$D$21)*datos!H2979</f>
        <v>#N/A</v>
      </c>
      <c r="M2979">
        <v>144.95295999999999</v>
      </c>
      <c r="N2979" s="13" t="e">
        <f t="shared" si="422"/>
        <v>#N/A</v>
      </c>
      <c r="O2979">
        <f t="shared" si="423"/>
        <v>144.95295999999999</v>
      </c>
      <c r="P2979" s="12">
        <f t="shared" si="424"/>
        <v>21.397198523944866</v>
      </c>
      <c r="Q2979">
        <f t="shared" si="425"/>
        <v>0</v>
      </c>
      <c r="R2979">
        <f>$D$2*tarifas!$D$12/24</f>
        <v>1.4541666666666666</v>
      </c>
      <c r="S2979" t="e">
        <f>VLOOKUP(E2979&amp;" "&amp;F2979,tarifas!$A$13:$D$20,4,FALSE)*P2979</f>
        <v>#N/A</v>
      </c>
      <c r="T2979">
        <f>IF(F2979="COD1",tarifas!$D$11*(SUMIFS($P$11:$P$8770,$F$11:$F$8770,"=COD1",$B$11:$B$8770,"="&amp;B2979)/COUNTIFS($F$11:$F$8770,"=COD1",$B$11:$B$8770,"="&amp;B2979))/COUNTIFS($A$11:$A$8770,"="&amp;A2979,$F$11:$F$8770,"=COD1"),0)</f>
        <v>0</v>
      </c>
      <c r="U2979" t="e">
        <f>(VLOOKUP(F2979,tarifas!$C$7:$D$10,2,FALSE)+tarifas!$D$21)*datos!P2979</f>
        <v>#N/A</v>
      </c>
      <c r="V2979" t="e">
        <f t="shared" si="426"/>
        <v>#N/A</v>
      </c>
      <c r="W2979">
        <f t="shared" si="427"/>
        <v>0</v>
      </c>
    </row>
    <row r="2980" spans="1:23" x14ac:dyDescent="0.25">
      <c r="A2980">
        <f t="shared" si="420"/>
        <v>123</v>
      </c>
      <c r="B2980">
        <f t="shared" si="421"/>
        <v>5</v>
      </c>
      <c r="C2980" s="1">
        <f t="shared" si="428"/>
        <v>41763.708333326133</v>
      </c>
      <c r="D2980" s="7">
        <v>177.98484848484847</v>
      </c>
      <c r="E2980" s="7"/>
      <c r="G2980">
        <v>40.020000000000003</v>
      </c>
      <c r="H2980" s="12">
        <v>167.36719104389073</v>
      </c>
      <c r="I2980" s="13">
        <f>$D$2*tarifas!$D$12/24</f>
        <v>1.4541666666666666</v>
      </c>
      <c r="J2980" s="13" t="e">
        <f>VLOOKUP(E2980&amp;" "&amp;F2980,tarifas!$A$13:$D$20,4,FALSE)*H2980</f>
        <v>#N/A</v>
      </c>
      <c r="K2980" s="13">
        <f>IF(F2980="COD1",tarifas!$D$11*(SUMIFS($H$11:$H$8770,$F$11:$F$8770,"=COD1",$B$11:$B$8770,"="&amp;B2980)/COUNTIFS($F$11:$F$8770,"=COD1",$B$11:$B$8770,"="&amp;B2980))/COUNTIFS($A$11:$A$8770,"="&amp;A2980,$F$11:$F$8770,"=COD1"),0)</f>
        <v>0</v>
      </c>
      <c r="L2980" s="13" t="e">
        <f>(VLOOKUP(F2980,tarifas!$C$7:$D$10,2,FALSE)+tarifas!$D$21)*datos!H2980</f>
        <v>#N/A</v>
      </c>
      <c r="M2980">
        <v>67.756330000000005</v>
      </c>
      <c r="N2980" s="13" t="e">
        <f t="shared" si="422"/>
        <v>#N/A</v>
      </c>
      <c r="O2980">
        <f t="shared" si="423"/>
        <v>67.756330000000005</v>
      </c>
      <c r="P2980" s="12">
        <f t="shared" si="424"/>
        <v>99.610861043890722</v>
      </c>
      <c r="Q2980">
        <f t="shared" si="425"/>
        <v>0</v>
      </c>
      <c r="R2980">
        <f>$D$2*tarifas!$D$12/24</f>
        <v>1.4541666666666666</v>
      </c>
      <c r="S2980" t="e">
        <f>VLOOKUP(E2980&amp;" "&amp;F2980,tarifas!$A$13:$D$20,4,FALSE)*P2980</f>
        <v>#N/A</v>
      </c>
      <c r="T2980">
        <f>IF(F2980="COD1",tarifas!$D$11*(SUMIFS($P$11:$P$8770,$F$11:$F$8770,"=COD1",$B$11:$B$8770,"="&amp;B2980)/COUNTIFS($F$11:$F$8770,"=COD1",$B$11:$B$8770,"="&amp;B2980))/COUNTIFS($A$11:$A$8770,"="&amp;A2980,$F$11:$F$8770,"=COD1"),0)</f>
        <v>0</v>
      </c>
      <c r="U2980" t="e">
        <f>(VLOOKUP(F2980,tarifas!$C$7:$D$10,2,FALSE)+tarifas!$D$21)*datos!P2980</f>
        <v>#N/A</v>
      </c>
      <c r="V2980" t="e">
        <f t="shared" si="426"/>
        <v>#N/A</v>
      </c>
      <c r="W2980">
        <f t="shared" si="427"/>
        <v>0</v>
      </c>
    </row>
    <row r="2981" spans="1:23" x14ac:dyDescent="0.25">
      <c r="A2981">
        <f t="shared" si="420"/>
        <v>123</v>
      </c>
      <c r="B2981">
        <f t="shared" si="421"/>
        <v>5</v>
      </c>
      <c r="C2981" s="1">
        <f t="shared" si="428"/>
        <v>41763.749999992797</v>
      </c>
      <c r="D2981" s="7">
        <v>78.818181818181813</v>
      </c>
      <c r="E2981" s="7"/>
      <c r="G2981">
        <v>41.48</v>
      </c>
      <c r="H2981" s="12">
        <v>161.89134825862058</v>
      </c>
      <c r="I2981" s="13">
        <f>$D$2*tarifas!$D$12/24</f>
        <v>1.4541666666666666</v>
      </c>
      <c r="J2981" s="13" t="e">
        <f>VLOOKUP(E2981&amp;" "&amp;F2981,tarifas!$A$13:$D$20,4,FALSE)*H2981</f>
        <v>#N/A</v>
      </c>
      <c r="K2981" s="13">
        <f>IF(F2981="COD1",tarifas!$D$11*(SUMIFS($H$11:$H$8770,$F$11:$F$8770,"=COD1",$B$11:$B$8770,"="&amp;B2981)/COUNTIFS($F$11:$F$8770,"=COD1",$B$11:$B$8770,"="&amp;B2981))/COUNTIFS($A$11:$A$8770,"="&amp;A2981,$F$11:$F$8770,"=COD1"),0)</f>
        <v>0</v>
      </c>
      <c r="L2981" s="13" t="e">
        <f>(VLOOKUP(F2981,tarifas!$C$7:$D$10,2,FALSE)+tarifas!$D$21)*datos!H2981</f>
        <v>#N/A</v>
      </c>
      <c r="M2981">
        <v>7.7790299999999997</v>
      </c>
      <c r="N2981" s="13" t="e">
        <f t="shared" si="422"/>
        <v>#N/A</v>
      </c>
      <c r="O2981">
        <f t="shared" si="423"/>
        <v>7.7790299999999997</v>
      </c>
      <c r="P2981" s="12">
        <f t="shared" si="424"/>
        <v>154.11231825862058</v>
      </c>
      <c r="Q2981">
        <f t="shared" si="425"/>
        <v>0</v>
      </c>
      <c r="R2981">
        <f>$D$2*tarifas!$D$12/24</f>
        <v>1.4541666666666666</v>
      </c>
      <c r="S2981" t="e">
        <f>VLOOKUP(E2981&amp;" "&amp;F2981,tarifas!$A$13:$D$20,4,FALSE)*P2981</f>
        <v>#N/A</v>
      </c>
      <c r="T2981">
        <f>IF(F2981="COD1",tarifas!$D$11*(SUMIFS($P$11:$P$8770,$F$11:$F$8770,"=COD1",$B$11:$B$8770,"="&amp;B2981)/COUNTIFS($F$11:$F$8770,"=COD1",$B$11:$B$8770,"="&amp;B2981))/COUNTIFS($A$11:$A$8770,"="&amp;A2981,$F$11:$F$8770,"=COD1"),0)</f>
        <v>0</v>
      </c>
      <c r="U2981" t="e">
        <f>(VLOOKUP(F2981,tarifas!$C$7:$D$10,2,FALSE)+tarifas!$D$21)*datos!P2981</f>
        <v>#N/A</v>
      </c>
      <c r="V2981" t="e">
        <f t="shared" si="426"/>
        <v>#N/A</v>
      </c>
      <c r="W2981">
        <f t="shared" si="427"/>
        <v>0</v>
      </c>
    </row>
    <row r="2982" spans="1:23" x14ac:dyDescent="0.25">
      <c r="A2982">
        <f t="shared" si="420"/>
        <v>123</v>
      </c>
      <c r="B2982">
        <f t="shared" si="421"/>
        <v>5</v>
      </c>
      <c r="C2982" s="1">
        <f t="shared" si="428"/>
        <v>41763.791666659461</v>
      </c>
      <c r="D2982" s="7">
        <v>12.621212121212123</v>
      </c>
      <c r="E2982" s="7"/>
      <c r="G2982">
        <v>46.21</v>
      </c>
      <c r="H2982" s="12">
        <v>174.08025552126071</v>
      </c>
      <c r="I2982" s="13">
        <f>$D$2*tarifas!$D$12/24</f>
        <v>1.4541666666666666</v>
      </c>
      <c r="J2982" s="13" t="e">
        <f>VLOOKUP(E2982&amp;" "&amp;F2982,tarifas!$A$13:$D$20,4,FALSE)*H2982</f>
        <v>#N/A</v>
      </c>
      <c r="K2982" s="13">
        <f>IF(F2982="COD1",tarifas!$D$11*(SUMIFS($H$11:$H$8770,$F$11:$F$8770,"=COD1",$B$11:$B$8770,"="&amp;B2982)/COUNTIFS($F$11:$F$8770,"=COD1",$B$11:$B$8770,"="&amp;B2982))/COUNTIFS($A$11:$A$8770,"="&amp;A2982,$F$11:$F$8770,"=COD1"),0)</f>
        <v>0</v>
      </c>
      <c r="L2982" s="13" t="e">
        <f>(VLOOKUP(F2982,tarifas!$C$7:$D$10,2,FALSE)+tarifas!$D$21)*datos!H2982</f>
        <v>#N/A</v>
      </c>
      <c r="M2982">
        <v>0</v>
      </c>
      <c r="N2982" s="13" t="e">
        <f t="shared" si="422"/>
        <v>#N/A</v>
      </c>
      <c r="O2982">
        <f t="shared" si="423"/>
        <v>0</v>
      </c>
      <c r="P2982" s="12">
        <f t="shared" si="424"/>
        <v>174.08025552126071</v>
      </c>
      <c r="Q2982">
        <f t="shared" si="425"/>
        <v>0</v>
      </c>
      <c r="R2982">
        <f>$D$2*tarifas!$D$12/24</f>
        <v>1.4541666666666666</v>
      </c>
      <c r="S2982" t="e">
        <f>VLOOKUP(E2982&amp;" "&amp;F2982,tarifas!$A$13:$D$20,4,FALSE)*P2982</f>
        <v>#N/A</v>
      </c>
      <c r="T2982">
        <f>IF(F2982="COD1",tarifas!$D$11*(SUMIFS($P$11:$P$8770,$F$11:$F$8770,"=COD1",$B$11:$B$8770,"="&amp;B2982)/COUNTIFS($F$11:$F$8770,"=COD1",$B$11:$B$8770,"="&amp;B2982))/COUNTIFS($A$11:$A$8770,"="&amp;A2982,$F$11:$F$8770,"=COD1"),0)</f>
        <v>0</v>
      </c>
      <c r="U2982" t="e">
        <f>(VLOOKUP(F2982,tarifas!$C$7:$D$10,2,FALSE)+tarifas!$D$21)*datos!P2982</f>
        <v>#N/A</v>
      </c>
      <c r="V2982" t="e">
        <f t="shared" si="426"/>
        <v>#N/A</v>
      </c>
      <c r="W2982">
        <f t="shared" si="427"/>
        <v>0</v>
      </c>
    </row>
    <row r="2983" spans="1:23" x14ac:dyDescent="0.25">
      <c r="A2983">
        <f t="shared" si="420"/>
        <v>123</v>
      </c>
      <c r="B2983">
        <f t="shared" si="421"/>
        <v>5</v>
      </c>
      <c r="C2983" s="1">
        <f t="shared" si="428"/>
        <v>41763.833333326125</v>
      </c>
      <c r="D2983" s="7">
        <v>0</v>
      </c>
      <c r="E2983" s="7"/>
      <c r="G2983">
        <v>60</v>
      </c>
      <c r="H2983" s="12">
        <v>176.53812143144438</v>
      </c>
      <c r="I2983" s="13">
        <f>$D$2*tarifas!$D$12/24</f>
        <v>1.4541666666666666</v>
      </c>
      <c r="J2983" s="13" t="e">
        <f>VLOOKUP(E2983&amp;" "&amp;F2983,tarifas!$A$13:$D$20,4,FALSE)*H2983</f>
        <v>#N/A</v>
      </c>
      <c r="K2983" s="13">
        <f>IF(F2983="COD1",tarifas!$D$11*(SUMIFS($H$11:$H$8770,$F$11:$F$8770,"=COD1",$B$11:$B$8770,"="&amp;B2983)/COUNTIFS($F$11:$F$8770,"=COD1",$B$11:$B$8770,"="&amp;B2983))/COUNTIFS($A$11:$A$8770,"="&amp;A2983,$F$11:$F$8770,"=COD1"),0)</f>
        <v>0</v>
      </c>
      <c r="L2983" s="13" t="e">
        <f>(VLOOKUP(F2983,tarifas!$C$7:$D$10,2,FALSE)+tarifas!$D$21)*datos!H2983</f>
        <v>#N/A</v>
      </c>
      <c r="M2983">
        <v>0</v>
      </c>
      <c r="N2983" s="13" t="e">
        <f t="shared" si="422"/>
        <v>#N/A</v>
      </c>
      <c r="O2983">
        <f t="shared" si="423"/>
        <v>0</v>
      </c>
      <c r="P2983" s="12">
        <f t="shared" si="424"/>
        <v>176.53812143144438</v>
      </c>
      <c r="Q2983">
        <f t="shared" si="425"/>
        <v>0</v>
      </c>
      <c r="R2983">
        <f>$D$2*tarifas!$D$12/24</f>
        <v>1.4541666666666666</v>
      </c>
      <c r="S2983" t="e">
        <f>VLOOKUP(E2983&amp;" "&amp;F2983,tarifas!$A$13:$D$20,4,FALSE)*P2983</f>
        <v>#N/A</v>
      </c>
      <c r="T2983">
        <f>IF(F2983="COD1",tarifas!$D$11*(SUMIFS($P$11:$P$8770,$F$11:$F$8770,"=COD1",$B$11:$B$8770,"="&amp;B2983)/COUNTIFS($F$11:$F$8770,"=COD1",$B$11:$B$8770,"="&amp;B2983))/COUNTIFS($A$11:$A$8770,"="&amp;A2983,$F$11:$F$8770,"=COD1"),0)</f>
        <v>0</v>
      </c>
      <c r="U2983" t="e">
        <f>(VLOOKUP(F2983,tarifas!$C$7:$D$10,2,FALSE)+tarifas!$D$21)*datos!P2983</f>
        <v>#N/A</v>
      </c>
      <c r="V2983" t="e">
        <f t="shared" si="426"/>
        <v>#N/A</v>
      </c>
      <c r="W2983">
        <f t="shared" si="427"/>
        <v>0</v>
      </c>
    </row>
    <row r="2984" spans="1:23" x14ac:dyDescent="0.25">
      <c r="A2984">
        <f t="shared" si="420"/>
        <v>123</v>
      </c>
      <c r="B2984">
        <f t="shared" si="421"/>
        <v>5</v>
      </c>
      <c r="C2984" s="1">
        <f t="shared" si="428"/>
        <v>41763.87499999279</v>
      </c>
      <c r="D2984" s="7">
        <v>0</v>
      </c>
      <c r="E2984" s="7"/>
      <c r="G2984">
        <v>72.900000000000006</v>
      </c>
      <c r="H2984" s="12">
        <v>177.47610885362207</v>
      </c>
      <c r="I2984" s="13">
        <f>$D$2*tarifas!$D$12/24</f>
        <v>1.4541666666666666</v>
      </c>
      <c r="J2984" s="13" t="e">
        <f>VLOOKUP(E2984&amp;" "&amp;F2984,tarifas!$A$13:$D$20,4,FALSE)*H2984</f>
        <v>#N/A</v>
      </c>
      <c r="K2984" s="13">
        <f>IF(F2984="COD1",tarifas!$D$11*(SUMIFS($H$11:$H$8770,$F$11:$F$8770,"=COD1",$B$11:$B$8770,"="&amp;B2984)/COUNTIFS($F$11:$F$8770,"=COD1",$B$11:$B$8770,"="&amp;B2984))/COUNTIFS($A$11:$A$8770,"="&amp;A2984,$F$11:$F$8770,"=COD1"),0)</f>
        <v>0</v>
      </c>
      <c r="L2984" s="13" t="e">
        <f>(VLOOKUP(F2984,tarifas!$C$7:$D$10,2,FALSE)+tarifas!$D$21)*datos!H2984</f>
        <v>#N/A</v>
      </c>
      <c r="M2984">
        <v>0</v>
      </c>
      <c r="N2984" s="13" t="e">
        <f t="shared" si="422"/>
        <v>#N/A</v>
      </c>
      <c r="O2984">
        <f t="shared" si="423"/>
        <v>0</v>
      </c>
      <c r="P2984" s="12">
        <f t="shared" si="424"/>
        <v>177.47610885362207</v>
      </c>
      <c r="Q2984">
        <f t="shared" si="425"/>
        <v>0</v>
      </c>
      <c r="R2984">
        <f>$D$2*tarifas!$D$12/24</f>
        <v>1.4541666666666666</v>
      </c>
      <c r="S2984" t="e">
        <f>VLOOKUP(E2984&amp;" "&amp;F2984,tarifas!$A$13:$D$20,4,FALSE)*P2984</f>
        <v>#N/A</v>
      </c>
      <c r="T2984">
        <f>IF(F2984="COD1",tarifas!$D$11*(SUMIFS($P$11:$P$8770,$F$11:$F$8770,"=COD1",$B$11:$B$8770,"="&amp;B2984)/COUNTIFS($F$11:$F$8770,"=COD1",$B$11:$B$8770,"="&amp;B2984))/COUNTIFS($A$11:$A$8770,"="&amp;A2984,$F$11:$F$8770,"=COD1"),0)</f>
        <v>0</v>
      </c>
      <c r="U2984" t="e">
        <f>(VLOOKUP(F2984,tarifas!$C$7:$D$10,2,FALSE)+tarifas!$D$21)*datos!P2984</f>
        <v>#N/A</v>
      </c>
      <c r="V2984" t="e">
        <f t="shared" si="426"/>
        <v>#N/A</v>
      </c>
      <c r="W2984">
        <f t="shared" si="427"/>
        <v>0</v>
      </c>
    </row>
    <row r="2985" spans="1:23" x14ac:dyDescent="0.25">
      <c r="A2985">
        <f t="shared" si="420"/>
        <v>123</v>
      </c>
      <c r="B2985">
        <f t="shared" si="421"/>
        <v>5</v>
      </c>
      <c r="C2985" s="1">
        <f t="shared" si="428"/>
        <v>41763.916666659454</v>
      </c>
      <c r="D2985" s="7">
        <v>0</v>
      </c>
      <c r="E2985" s="7"/>
      <c r="G2985">
        <v>50.12</v>
      </c>
      <c r="H2985" s="12">
        <v>177.12607649647248</v>
      </c>
      <c r="I2985" s="13">
        <f>$D$2*tarifas!$D$12/24</f>
        <v>1.4541666666666666</v>
      </c>
      <c r="J2985" s="13" t="e">
        <f>VLOOKUP(E2985&amp;" "&amp;F2985,tarifas!$A$13:$D$20,4,FALSE)*H2985</f>
        <v>#N/A</v>
      </c>
      <c r="K2985" s="13">
        <f>IF(F2985="COD1",tarifas!$D$11*(SUMIFS($H$11:$H$8770,$F$11:$F$8770,"=COD1",$B$11:$B$8770,"="&amp;B2985)/COUNTIFS($F$11:$F$8770,"=COD1",$B$11:$B$8770,"="&amp;B2985))/COUNTIFS($A$11:$A$8770,"="&amp;A2985,$F$11:$F$8770,"=COD1"),0)</f>
        <v>0</v>
      </c>
      <c r="L2985" s="13" t="e">
        <f>(VLOOKUP(F2985,tarifas!$C$7:$D$10,2,FALSE)+tarifas!$D$21)*datos!H2985</f>
        <v>#N/A</v>
      </c>
      <c r="M2985">
        <v>0</v>
      </c>
      <c r="N2985" s="13" t="e">
        <f t="shared" si="422"/>
        <v>#N/A</v>
      </c>
      <c r="O2985">
        <f t="shared" si="423"/>
        <v>0</v>
      </c>
      <c r="P2985" s="12">
        <f t="shared" si="424"/>
        <v>177.12607649647248</v>
      </c>
      <c r="Q2985">
        <f t="shared" si="425"/>
        <v>0</v>
      </c>
      <c r="R2985">
        <f>$D$2*tarifas!$D$12/24</f>
        <v>1.4541666666666666</v>
      </c>
      <c r="S2985" t="e">
        <f>VLOOKUP(E2985&amp;" "&amp;F2985,tarifas!$A$13:$D$20,4,FALSE)*P2985</f>
        <v>#N/A</v>
      </c>
      <c r="T2985">
        <f>IF(F2985="COD1",tarifas!$D$11*(SUMIFS($P$11:$P$8770,$F$11:$F$8770,"=COD1",$B$11:$B$8770,"="&amp;B2985)/COUNTIFS($F$11:$F$8770,"=COD1",$B$11:$B$8770,"="&amp;B2985))/COUNTIFS($A$11:$A$8770,"="&amp;A2985,$F$11:$F$8770,"=COD1"),0)</f>
        <v>0</v>
      </c>
      <c r="U2985" t="e">
        <f>(VLOOKUP(F2985,tarifas!$C$7:$D$10,2,FALSE)+tarifas!$D$21)*datos!P2985</f>
        <v>#N/A</v>
      </c>
      <c r="V2985" t="e">
        <f t="shared" si="426"/>
        <v>#N/A</v>
      </c>
      <c r="W2985">
        <f t="shared" si="427"/>
        <v>0</v>
      </c>
    </row>
    <row r="2986" spans="1:23" x14ac:dyDescent="0.25">
      <c r="A2986">
        <f t="shared" si="420"/>
        <v>123</v>
      </c>
      <c r="B2986">
        <f t="shared" si="421"/>
        <v>5</v>
      </c>
      <c r="C2986" s="1">
        <f t="shared" si="428"/>
        <v>41763.958333326118</v>
      </c>
      <c r="D2986" s="7">
        <v>0</v>
      </c>
      <c r="E2986" s="7"/>
      <c r="G2986">
        <v>46.01</v>
      </c>
      <c r="H2986" s="12">
        <v>173.40985828571985</v>
      </c>
      <c r="I2986" s="13">
        <f>$D$2*tarifas!$D$12/24</f>
        <v>1.4541666666666666</v>
      </c>
      <c r="J2986" s="13" t="e">
        <f>VLOOKUP(E2986&amp;" "&amp;F2986,tarifas!$A$13:$D$20,4,FALSE)*H2986</f>
        <v>#N/A</v>
      </c>
      <c r="K2986" s="13">
        <f>IF(F2986="COD1",tarifas!$D$11*(SUMIFS($H$11:$H$8770,$F$11:$F$8770,"=COD1",$B$11:$B$8770,"="&amp;B2986)/COUNTIFS($F$11:$F$8770,"=COD1",$B$11:$B$8770,"="&amp;B2986))/COUNTIFS($A$11:$A$8770,"="&amp;A2986,$F$11:$F$8770,"=COD1"),0)</f>
        <v>0</v>
      </c>
      <c r="L2986" s="13" t="e">
        <f>(VLOOKUP(F2986,tarifas!$C$7:$D$10,2,FALSE)+tarifas!$D$21)*datos!H2986</f>
        <v>#N/A</v>
      </c>
      <c r="M2986">
        <v>0</v>
      </c>
      <c r="N2986" s="13" t="e">
        <f t="shared" si="422"/>
        <v>#N/A</v>
      </c>
      <c r="O2986">
        <f t="shared" si="423"/>
        <v>0</v>
      </c>
      <c r="P2986" s="12">
        <f t="shared" si="424"/>
        <v>173.40985828571985</v>
      </c>
      <c r="Q2986">
        <f t="shared" si="425"/>
        <v>0</v>
      </c>
      <c r="R2986">
        <f>$D$2*tarifas!$D$12/24</f>
        <v>1.4541666666666666</v>
      </c>
      <c r="S2986" t="e">
        <f>VLOOKUP(E2986&amp;" "&amp;F2986,tarifas!$A$13:$D$20,4,FALSE)*P2986</f>
        <v>#N/A</v>
      </c>
      <c r="T2986">
        <f>IF(F2986="COD1",tarifas!$D$11*(SUMIFS($P$11:$P$8770,$F$11:$F$8770,"=COD1",$B$11:$B$8770,"="&amp;B2986)/COUNTIFS($F$11:$F$8770,"=COD1",$B$11:$B$8770,"="&amp;B2986))/COUNTIFS($A$11:$A$8770,"="&amp;A2986,$F$11:$F$8770,"=COD1"),0)</f>
        <v>0</v>
      </c>
      <c r="U2986" t="e">
        <f>(VLOOKUP(F2986,tarifas!$C$7:$D$10,2,FALSE)+tarifas!$D$21)*datos!P2986</f>
        <v>#N/A</v>
      </c>
      <c r="V2986" t="e">
        <f t="shared" si="426"/>
        <v>#N/A</v>
      </c>
      <c r="W2986">
        <f t="shared" si="427"/>
        <v>0</v>
      </c>
    </row>
    <row r="2987" spans="1:23" x14ac:dyDescent="0.25">
      <c r="A2987">
        <f t="shared" si="420"/>
        <v>124</v>
      </c>
      <c r="B2987">
        <f t="shared" si="421"/>
        <v>5</v>
      </c>
      <c r="C2987" s="1">
        <f t="shared" si="428"/>
        <v>41763.999999992782</v>
      </c>
      <c r="D2987" s="7">
        <v>0</v>
      </c>
      <c r="E2987" s="7"/>
      <c r="G2987">
        <v>42.9</v>
      </c>
      <c r="H2987" s="12">
        <v>172.47925617500499</v>
      </c>
      <c r="I2987" s="13">
        <f>$D$2*tarifas!$D$12/24</f>
        <v>1.4541666666666666</v>
      </c>
      <c r="J2987" s="13" t="e">
        <f>VLOOKUP(E2987&amp;" "&amp;F2987,tarifas!$A$13:$D$20,4,FALSE)*H2987</f>
        <v>#N/A</v>
      </c>
      <c r="K2987" s="13">
        <f>IF(F2987="COD1",tarifas!$D$11*(SUMIFS($H$11:$H$8770,$F$11:$F$8770,"=COD1",$B$11:$B$8770,"="&amp;B2987)/COUNTIFS($F$11:$F$8770,"=COD1",$B$11:$B$8770,"="&amp;B2987))/COUNTIFS($A$11:$A$8770,"="&amp;A2987,$F$11:$F$8770,"=COD1"),0)</f>
        <v>0</v>
      </c>
      <c r="L2987" s="13" t="e">
        <f>(VLOOKUP(F2987,tarifas!$C$7:$D$10,2,FALSE)+tarifas!$D$21)*datos!H2987</f>
        <v>#N/A</v>
      </c>
      <c r="M2987">
        <v>0</v>
      </c>
      <c r="N2987" s="13" t="e">
        <f t="shared" si="422"/>
        <v>#N/A</v>
      </c>
      <c r="O2987">
        <f t="shared" si="423"/>
        <v>0</v>
      </c>
      <c r="P2987" s="12">
        <f t="shared" si="424"/>
        <v>172.47925617500499</v>
      </c>
      <c r="Q2987">
        <f t="shared" si="425"/>
        <v>0</v>
      </c>
      <c r="R2987">
        <f>$D$2*tarifas!$D$12/24</f>
        <v>1.4541666666666666</v>
      </c>
      <c r="S2987" t="e">
        <f>VLOOKUP(E2987&amp;" "&amp;F2987,tarifas!$A$13:$D$20,4,FALSE)*P2987</f>
        <v>#N/A</v>
      </c>
      <c r="T2987">
        <f>IF(F2987="COD1",tarifas!$D$11*(SUMIFS($P$11:$P$8770,$F$11:$F$8770,"=COD1",$B$11:$B$8770,"="&amp;B2987)/COUNTIFS($F$11:$F$8770,"=COD1",$B$11:$B$8770,"="&amp;B2987))/COUNTIFS($A$11:$A$8770,"="&amp;A2987,$F$11:$F$8770,"=COD1"),0)</f>
        <v>0</v>
      </c>
      <c r="U2987" t="e">
        <f>(VLOOKUP(F2987,tarifas!$C$7:$D$10,2,FALSE)+tarifas!$D$21)*datos!P2987</f>
        <v>#N/A</v>
      </c>
      <c r="V2987" t="e">
        <f t="shared" si="426"/>
        <v>#N/A</v>
      </c>
      <c r="W2987">
        <f t="shared" si="427"/>
        <v>0</v>
      </c>
    </row>
    <row r="2988" spans="1:23" x14ac:dyDescent="0.25">
      <c r="A2988">
        <f t="shared" si="420"/>
        <v>124</v>
      </c>
      <c r="B2988">
        <f t="shared" si="421"/>
        <v>5</v>
      </c>
      <c r="C2988" s="1">
        <f t="shared" si="428"/>
        <v>41764.041666659446</v>
      </c>
      <c r="D2988" s="7">
        <v>0</v>
      </c>
      <c r="E2988" s="7"/>
      <c r="G2988">
        <v>39.4</v>
      </c>
      <c r="H2988" s="12">
        <v>170.1152036964958</v>
      </c>
      <c r="I2988" s="13">
        <f>$D$2*tarifas!$D$12/24</f>
        <v>1.4541666666666666</v>
      </c>
      <c r="J2988" s="13" t="e">
        <f>VLOOKUP(E2988&amp;" "&amp;F2988,tarifas!$A$13:$D$20,4,FALSE)*H2988</f>
        <v>#N/A</v>
      </c>
      <c r="K2988" s="13">
        <f>IF(F2988="COD1",tarifas!$D$11*(SUMIFS($H$11:$H$8770,$F$11:$F$8770,"=COD1",$B$11:$B$8770,"="&amp;B2988)/COUNTIFS($F$11:$F$8770,"=COD1",$B$11:$B$8770,"="&amp;B2988))/COUNTIFS($A$11:$A$8770,"="&amp;A2988,$F$11:$F$8770,"=COD1"),0)</f>
        <v>0</v>
      </c>
      <c r="L2988" s="13" t="e">
        <f>(VLOOKUP(F2988,tarifas!$C$7:$D$10,2,FALSE)+tarifas!$D$21)*datos!H2988</f>
        <v>#N/A</v>
      </c>
      <c r="M2988">
        <v>0</v>
      </c>
      <c r="N2988" s="13" t="e">
        <f t="shared" si="422"/>
        <v>#N/A</v>
      </c>
      <c r="O2988">
        <f t="shared" si="423"/>
        <v>0</v>
      </c>
      <c r="P2988" s="12">
        <f t="shared" si="424"/>
        <v>170.1152036964958</v>
      </c>
      <c r="Q2988">
        <f t="shared" si="425"/>
        <v>0</v>
      </c>
      <c r="R2988">
        <f>$D$2*tarifas!$D$12/24</f>
        <v>1.4541666666666666</v>
      </c>
      <c r="S2988" t="e">
        <f>VLOOKUP(E2988&amp;" "&amp;F2988,tarifas!$A$13:$D$20,4,FALSE)*P2988</f>
        <v>#N/A</v>
      </c>
      <c r="T2988">
        <f>IF(F2988="COD1",tarifas!$D$11*(SUMIFS($P$11:$P$8770,$F$11:$F$8770,"=COD1",$B$11:$B$8770,"="&amp;B2988)/COUNTIFS($F$11:$F$8770,"=COD1",$B$11:$B$8770,"="&amp;B2988))/COUNTIFS($A$11:$A$8770,"="&amp;A2988,$F$11:$F$8770,"=COD1"),0)</f>
        <v>0</v>
      </c>
      <c r="U2988" t="e">
        <f>(VLOOKUP(F2988,tarifas!$C$7:$D$10,2,FALSE)+tarifas!$D$21)*datos!P2988</f>
        <v>#N/A</v>
      </c>
      <c r="V2988" t="e">
        <f t="shared" si="426"/>
        <v>#N/A</v>
      </c>
      <c r="W2988">
        <f t="shared" si="427"/>
        <v>0</v>
      </c>
    </row>
    <row r="2989" spans="1:23" x14ac:dyDescent="0.25">
      <c r="A2989">
        <f t="shared" si="420"/>
        <v>124</v>
      </c>
      <c r="B2989">
        <f t="shared" si="421"/>
        <v>5</v>
      </c>
      <c r="C2989" s="1">
        <f t="shared" si="428"/>
        <v>41764.083333326111</v>
      </c>
      <c r="D2989" s="7">
        <v>0</v>
      </c>
      <c r="E2989" s="7"/>
      <c r="G2989">
        <v>39.4</v>
      </c>
      <c r="H2989" s="12">
        <v>168.16563191403898</v>
      </c>
      <c r="I2989" s="13">
        <f>$D$2*tarifas!$D$12/24</f>
        <v>1.4541666666666666</v>
      </c>
      <c r="J2989" s="13" t="e">
        <f>VLOOKUP(E2989&amp;" "&amp;F2989,tarifas!$A$13:$D$20,4,FALSE)*H2989</f>
        <v>#N/A</v>
      </c>
      <c r="K2989" s="13">
        <f>IF(F2989="COD1",tarifas!$D$11*(SUMIFS($H$11:$H$8770,$F$11:$F$8770,"=COD1",$B$11:$B$8770,"="&amp;B2989)/COUNTIFS($F$11:$F$8770,"=COD1",$B$11:$B$8770,"="&amp;B2989))/COUNTIFS($A$11:$A$8770,"="&amp;A2989,$F$11:$F$8770,"=COD1"),0)</f>
        <v>0</v>
      </c>
      <c r="L2989" s="13" t="e">
        <f>(VLOOKUP(F2989,tarifas!$C$7:$D$10,2,FALSE)+tarifas!$D$21)*datos!H2989</f>
        <v>#N/A</v>
      </c>
      <c r="M2989">
        <v>0</v>
      </c>
      <c r="N2989" s="13" t="e">
        <f t="shared" si="422"/>
        <v>#N/A</v>
      </c>
      <c r="O2989">
        <f t="shared" si="423"/>
        <v>0</v>
      </c>
      <c r="P2989" s="12">
        <f t="shared" si="424"/>
        <v>168.16563191403898</v>
      </c>
      <c r="Q2989">
        <f t="shared" si="425"/>
        <v>0</v>
      </c>
      <c r="R2989">
        <f>$D$2*tarifas!$D$12/24</f>
        <v>1.4541666666666666</v>
      </c>
      <c r="S2989" t="e">
        <f>VLOOKUP(E2989&amp;" "&amp;F2989,tarifas!$A$13:$D$20,4,FALSE)*P2989</f>
        <v>#N/A</v>
      </c>
      <c r="T2989">
        <f>IF(F2989="COD1",tarifas!$D$11*(SUMIFS($P$11:$P$8770,$F$11:$F$8770,"=COD1",$B$11:$B$8770,"="&amp;B2989)/COUNTIFS($F$11:$F$8770,"=COD1",$B$11:$B$8770,"="&amp;B2989))/COUNTIFS($A$11:$A$8770,"="&amp;A2989,$F$11:$F$8770,"=COD1"),0)</f>
        <v>0</v>
      </c>
      <c r="U2989" t="e">
        <f>(VLOOKUP(F2989,tarifas!$C$7:$D$10,2,FALSE)+tarifas!$D$21)*datos!P2989</f>
        <v>#N/A</v>
      </c>
      <c r="V2989" t="e">
        <f t="shared" si="426"/>
        <v>#N/A</v>
      </c>
      <c r="W2989">
        <f t="shared" si="427"/>
        <v>0</v>
      </c>
    </row>
    <row r="2990" spans="1:23" x14ac:dyDescent="0.25">
      <c r="A2990">
        <f t="shared" si="420"/>
        <v>124</v>
      </c>
      <c r="B2990">
        <f t="shared" si="421"/>
        <v>5</v>
      </c>
      <c r="C2990" s="1">
        <f t="shared" si="428"/>
        <v>41764.124999992775</v>
      </c>
      <c r="D2990" s="7">
        <v>0</v>
      </c>
      <c r="E2990" s="7"/>
      <c r="G2990">
        <v>38</v>
      </c>
      <c r="H2990" s="12">
        <v>167.51394788217397</v>
      </c>
      <c r="I2990" s="13">
        <f>$D$2*tarifas!$D$12/24</f>
        <v>1.4541666666666666</v>
      </c>
      <c r="J2990" s="13" t="e">
        <f>VLOOKUP(E2990&amp;" "&amp;F2990,tarifas!$A$13:$D$20,4,FALSE)*H2990</f>
        <v>#N/A</v>
      </c>
      <c r="K2990" s="13">
        <f>IF(F2990="COD1",tarifas!$D$11*(SUMIFS($H$11:$H$8770,$F$11:$F$8770,"=COD1",$B$11:$B$8770,"="&amp;B2990)/COUNTIFS($F$11:$F$8770,"=COD1",$B$11:$B$8770,"="&amp;B2990))/COUNTIFS($A$11:$A$8770,"="&amp;A2990,$F$11:$F$8770,"=COD1"),0)</f>
        <v>0</v>
      </c>
      <c r="L2990" s="13" t="e">
        <f>(VLOOKUP(F2990,tarifas!$C$7:$D$10,2,FALSE)+tarifas!$D$21)*datos!H2990</f>
        <v>#N/A</v>
      </c>
      <c r="M2990">
        <v>0</v>
      </c>
      <c r="N2990" s="13" t="e">
        <f t="shared" si="422"/>
        <v>#N/A</v>
      </c>
      <c r="O2990">
        <f t="shared" si="423"/>
        <v>0</v>
      </c>
      <c r="P2990" s="12">
        <f t="shared" si="424"/>
        <v>167.51394788217397</v>
      </c>
      <c r="Q2990">
        <f t="shared" si="425"/>
        <v>0</v>
      </c>
      <c r="R2990">
        <f>$D$2*tarifas!$D$12/24</f>
        <v>1.4541666666666666</v>
      </c>
      <c r="S2990" t="e">
        <f>VLOOKUP(E2990&amp;" "&amp;F2990,tarifas!$A$13:$D$20,4,FALSE)*P2990</f>
        <v>#N/A</v>
      </c>
      <c r="T2990">
        <f>IF(F2990="COD1",tarifas!$D$11*(SUMIFS($P$11:$P$8770,$F$11:$F$8770,"=COD1",$B$11:$B$8770,"="&amp;B2990)/COUNTIFS($F$11:$F$8770,"=COD1",$B$11:$B$8770,"="&amp;B2990))/COUNTIFS($A$11:$A$8770,"="&amp;A2990,$F$11:$F$8770,"=COD1"),0)</f>
        <v>0</v>
      </c>
      <c r="U2990" t="e">
        <f>(VLOOKUP(F2990,tarifas!$C$7:$D$10,2,FALSE)+tarifas!$D$21)*datos!P2990</f>
        <v>#N/A</v>
      </c>
      <c r="V2990" t="e">
        <f t="shared" si="426"/>
        <v>#N/A</v>
      </c>
      <c r="W2990">
        <f t="shared" si="427"/>
        <v>0</v>
      </c>
    </row>
    <row r="2991" spans="1:23" x14ac:dyDescent="0.25">
      <c r="A2991">
        <f t="shared" si="420"/>
        <v>124</v>
      </c>
      <c r="B2991">
        <f t="shared" si="421"/>
        <v>5</v>
      </c>
      <c r="C2991" s="1">
        <f t="shared" si="428"/>
        <v>41764.166666659439</v>
      </c>
      <c r="D2991" s="7">
        <v>0</v>
      </c>
      <c r="E2991" s="7"/>
      <c r="G2991">
        <v>39.4</v>
      </c>
      <c r="H2991" s="12">
        <v>169.27780472196102</v>
      </c>
      <c r="I2991" s="13">
        <f>$D$2*tarifas!$D$12/24</f>
        <v>1.4541666666666666</v>
      </c>
      <c r="J2991" s="13" t="e">
        <f>VLOOKUP(E2991&amp;" "&amp;F2991,tarifas!$A$13:$D$20,4,FALSE)*H2991</f>
        <v>#N/A</v>
      </c>
      <c r="K2991" s="13">
        <f>IF(F2991="COD1",tarifas!$D$11*(SUMIFS($H$11:$H$8770,$F$11:$F$8770,"=COD1",$B$11:$B$8770,"="&amp;B2991)/COUNTIFS($F$11:$F$8770,"=COD1",$B$11:$B$8770,"="&amp;B2991))/COUNTIFS($A$11:$A$8770,"="&amp;A2991,$F$11:$F$8770,"=COD1"),0)</f>
        <v>0</v>
      </c>
      <c r="L2991" s="13" t="e">
        <f>(VLOOKUP(F2991,tarifas!$C$7:$D$10,2,FALSE)+tarifas!$D$21)*datos!H2991</f>
        <v>#N/A</v>
      </c>
      <c r="M2991">
        <v>0</v>
      </c>
      <c r="N2991" s="13" t="e">
        <f t="shared" si="422"/>
        <v>#N/A</v>
      </c>
      <c r="O2991">
        <f t="shared" si="423"/>
        <v>0</v>
      </c>
      <c r="P2991" s="12">
        <f t="shared" si="424"/>
        <v>169.27780472196102</v>
      </c>
      <c r="Q2991">
        <f t="shared" si="425"/>
        <v>0</v>
      </c>
      <c r="R2991">
        <f>$D$2*tarifas!$D$12/24</f>
        <v>1.4541666666666666</v>
      </c>
      <c r="S2991" t="e">
        <f>VLOOKUP(E2991&amp;" "&amp;F2991,tarifas!$A$13:$D$20,4,FALSE)*P2991</f>
        <v>#N/A</v>
      </c>
      <c r="T2991">
        <f>IF(F2991="COD1",tarifas!$D$11*(SUMIFS($P$11:$P$8770,$F$11:$F$8770,"=COD1",$B$11:$B$8770,"="&amp;B2991)/COUNTIFS($F$11:$F$8770,"=COD1",$B$11:$B$8770,"="&amp;B2991))/COUNTIFS($A$11:$A$8770,"="&amp;A2991,$F$11:$F$8770,"=COD1"),0)</f>
        <v>0</v>
      </c>
      <c r="U2991" t="e">
        <f>(VLOOKUP(F2991,tarifas!$C$7:$D$10,2,FALSE)+tarifas!$D$21)*datos!P2991</f>
        <v>#N/A</v>
      </c>
      <c r="V2991" t="e">
        <f t="shared" si="426"/>
        <v>#N/A</v>
      </c>
      <c r="W2991">
        <f t="shared" si="427"/>
        <v>0</v>
      </c>
    </row>
    <row r="2992" spans="1:23" x14ac:dyDescent="0.25">
      <c r="A2992">
        <f t="shared" si="420"/>
        <v>124</v>
      </c>
      <c r="B2992">
        <f t="shared" si="421"/>
        <v>5</v>
      </c>
      <c r="C2992" s="1">
        <f t="shared" si="428"/>
        <v>41764.208333326103</v>
      </c>
      <c r="D2992" s="7">
        <v>0</v>
      </c>
      <c r="E2992" s="7"/>
      <c r="G2992">
        <v>43.45</v>
      </c>
      <c r="H2992" s="12">
        <v>165.30770513913927</v>
      </c>
      <c r="I2992" s="13">
        <f>$D$2*tarifas!$D$12/24</f>
        <v>1.4541666666666666</v>
      </c>
      <c r="J2992" s="13" t="e">
        <f>VLOOKUP(E2992&amp;" "&amp;F2992,tarifas!$A$13:$D$20,4,FALSE)*H2992</f>
        <v>#N/A</v>
      </c>
      <c r="K2992" s="13">
        <f>IF(F2992="COD1",tarifas!$D$11*(SUMIFS($H$11:$H$8770,$F$11:$F$8770,"=COD1",$B$11:$B$8770,"="&amp;B2992)/COUNTIFS($F$11:$F$8770,"=COD1",$B$11:$B$8770,"="&amp;B2992))/COUNTIFS($A$11:$A$8770,"="&amp;A2992,$F$11:$F$8770,"=COD1"),0)</f>
        <v>0</v>
      </c>
      <c r="L2992" s="13" t="e">
        <f>(VLOOKUP(F2992,tarifas!$C$7:$D$10,2,FALSE)+tarifas!$D$21)*datos!H2992</f>
        <v>#N/A</v>
      </c>
      <c r="M2992">
        <v>5.3147200000000003</v>
      </c>
      <c r="N2992" s="13" t="e">
        <f t="shared" si="422"/>
        <v>#N/A</v>
      </c>
      <c r="O2992">
        <f t="shared" si="423"/>
        <v>5.3147200000000003</v>
      </c>
      <c r="P2992" s="12">
        <f t="shared" si="424"/>
        <v>159.99298513913928</v>
      </c>
      <c r="Q2992">
        <f t="shared" si="425"/>
        <v>0</v>
      </c>
      <c r="R2992">
        <f>$D$2*tarifas!$D$12/24</f>
        <v>1.4541666666666666</v>
      </c>
      <c r="S2992" t="e">
        <f>VLOOKUP(E2992&amp;" "&amp;F2992,tarifas!$A$13:$D$20,4,FALSE)*P2992</f>
        <v>#N/A</v>
      </c>
      <c r="T2992">
        <f>IF(F2992="COD1",tarifas!$D$11*(SUMIFS($P$11:$P$8770,$F$11:$F$8770,"=COD1",$B$11:$B$8770,"="&amp;B2992)/COUNTIFS($F$11:$F$8770,"=COD1",$B$11:$B$8770,"="&amp;B2992))/COUNTIFS($A$11:$A$8770,"="&amp;A2992,$F$11:$F$8770,"=COD1"),0)</f>
        <v>0</v>
      </c>
      <c r="U2992" t="e">
        <f>(VLOOKUP(F2992,tarifas!$C$7:$D$10,2,FALSE)+tarifas!$D$21)*datos!P2992</f>
        <v>#N/A</v>
      </c>
      <c r="V2992" t="e">
        <f t="shared" si="426"/>
        <v>#N/A</v>
      </c>
      <c r="W2992">
        <f t="shared" si="427"/>
        <v>0</v>
      </c>
    </row>
    <row r="2993" spans="1:23" x14ac:dyDescent="0.25">
      <c r="A2993">
        <f t="shared" si="420"/>
        <v>124</v>
      </c>
      <c r="B2993">
        <f t="shared" si="421"/>
        <v>5</v>
      </c>
      <c r="C2993" s="1">
        <f t="shared" si="428"/>
        <v>41764.249999992768</v>
      </c>
      <c r="D2993" s="7">
        <v>4.6363636363636358</v>
      </c>
      <c r="E2993" s="7"/>
      <c r="G2993">
        <v>45.55</v>
      </c>
      <c r="H2993" s="12">
        <v>159.34772039706951</v>
      </c>
      <c r="I2993" s="13">
        <f>$D$2*tarifas!$D$12/24</f>
        <v>1.4541666666666666</v>
      </c>
      <c r="J2993" s="13" t="e">
        <f>VLOOKUP(E2993&amp;" "&amp;F2993,tarifas!$A$13:$D$20,4,FALSE)*H2993</f>
        <v>#N/A</v>
      </c>
      <c r="K2993" s="13">
        <f>IF(F2993="COD1",tarifas!$D$11*(SUMIFS($H$11:$H$8770,$F$11:$F$8770,"=COD1",$B$11:$B$8770,"="&amp;B2993)/COUNTIFS($F$11:$F$8770,"=COD1",$B$11:$B$8770,"="&amp;B2993))/COUNTIFS($A$11:$A$8770,"="&amp;A2993,$F$11:$F$8770,"=COD1"),0)</f>
        <v>0</v>
      </c>
      <c r="L2993" s="13" t="e">
        <f>(VLOOKUP(F2993,tarifas!$C$7:$D$10,2,FALSE)+tarifas!$D$21)*datos!H2993</f>
        <v>#N/A</v>
      </c>
      <c r="M2993">
        <v>39.878689999999999</v>
      </c>
      <c r="N2993" s="13" t="e">
        <f t="shared" si="422"/>
        <v>#N/A</v>
      </c>
      <c r="O2993">
        <f t="shared" si="423"/>
        <v>39.878689999999999</v>
      </c>
      <c r="P2993" s="12">
        <f t="shared" si="424"/>
        <v>119.4690303970695</v>
      </c>
      <c r="Q2993">
        <f t="shared" si="425"/>
        <v>0</v>
      </c>
      <c r="R2993">
        <f>$D$2*tarifas!$D$12/24</f>
        <v>1.4541666666666666</v>
      </c>
      <c r="S2993" t="e">
        <f>VLOOKUP(E2993&amp;" "&amp;F2993,tarifas!$A$13:$D$20,4,FALSE)*P2993</f>
        <v>#N/A</v>
      </c>
      <c r="T2993">
        <f>IF(F2993="COD1",tarifas!$D$11*(SUMIFS($P$11:$P$8770,$F$11:$F$8770,"=COD1",$B$11:$B$8770,"="&amp;B2993)/COUNTIFS($F$11:$F$8770,"=COD1",$B$11:$B$8770,"="&amp;B2993))/COUNTIFS($A$11:$A$8770,"="&amp;A2993,$F$11:$F$8770,"=COD1"),0)</f>
        <v>0</v>
      </c>
      <c r="U2993" t="e">
        <f>(VLOOKUP(F2993,tarifas!$C$7:$D$10,2,FALSE)+tarifas!$D$21)*datos!P2993</f>
        <v>#N/A</v>
      </c>
      <c r="V2993" t="e">
        <f t="shared" si="426"/>
        <v>#N/A</v>
      </c>
      <c r="W2993">
        <f t="shared" si="427"/>
        <v>0</v>
      </c>
    </row>
    <row r="2994" spans="1:23" x14ac:dyDescent="0.25">
      <c r="A2994">
        <f t="shared" si="420"/>
        <v>124</v>
      </c>
      <c r="B2994">
        <f t="shared" si="421"/>
        <v>5</v>
      </c>
      <c r="C2994" s="1">
        <f t="shared" si="428"/>
        <v>41764.291666659432</v>
      </c>
      <c r="D2994" s="7">
        <v>50.484848484848492</v>
      </c>
      <c r="E2994" s="7"/>
      <c r="G2994">
        <v>50.01</v>
      </c>
      <c r="H2994" s="12">
        <v>209.3886778148119</v>
      </c>
      <c r="I2994" s="13">
        <f>$D$2*tarifas!$D$12/24</f>
        <v>1.4541666666666666</v>
      </c>
      <c r="J2994" s="13" t="e">
        <f>VLOOKUP(E2994&amp;" "&amp;F2994,tarifas!$A$13:$D$20,4,FALSE)*H2994</f>
        <v>#N/A</v>
      </c>
      <c r="K2994" s="13">
        <f>IF(F2994="COD1",tarifas!$D$11*(SUMIFS($H$11:$H$8770,$F$11:$F$8770,"=COD1",$B$11:$B$8770,"="&amp;B2994)/COUNTIFS($F$11:$F$8770,"=COD1",$B$11:$B$8770,"="&amp;B2994))/COUNTIFS($A$11:$A$8770,"="&amp;A2994,$F$11:$F$8770,"=COD1"),0)</f>
        <v>0</v>
      </c>
      <c r="L2994" s="13" t="e">
        <f>(VLOOKUP(F2994,tarifas!$C$7:$D$10,2,FALSE)+tarifas!$D$21)*datos!H2994</f>
        <v>#N/A</v>
      </c>
      <c r="M2994">
        <v>91.950850000000003</v>
      </c>
      <c r="N2994" s="13" t="e">
        <f t="shared" si="422"/>
        <v>#N/A</v>
      </c>
      <c r="O2994">
        <f t="shared" si="423"/>
        <v>91.950850000000003</v>
      </c>
      <c r="P2994" s="12">
        <f t="shared" si="424"/>
        <v>117.4378278148119</v>
      </c>
      <c r="Q2994">
        <f t="shared" si="425"/>
        <v>0</v>
      </c>
      <c r="R2994">
        <f>$D$2*tarifas!$D$12/24</f>
        <v>1.4541666666666666</v>
      </c>
      <c r="S2994" t="e">
        <f>VLOOKUP(E2994&amp;" "&amp;F2994,tarifas!$A$13:$D$20,4,FALSE)*P2994</f>
        <v>#N/A</v>
      </c>
      <c r="T2994">
        <f>IF(F2994="COD1",tarifas!$D$11*(SUMIFS($P$11:$P$8770,$F$11:$F$8770,"=COD1",$B$11:$B$8770,"="&amp;B2994)/COUNTIFS($F$11:$F$8770,"=COD1",$B$11:$B$8770,"="&amp;B2994))/COUNTIFS($A$11:$A$8770,"="&amp;A2994,$F$11:$F$8770,"=COD1"),0)</f>
        <v>0</v>
      </c>
      <c r="U2994" t="e">
        <f>(VLOOKUP(F2994,tarifas!$C$7:$D$10,2,FALSE)+tarifas!$D$21)*datos!P2994</f>
        <v>#N/A</v>
      </c>
      <c r="V2994" t="e">
        <f t="shared" si="426"/>
        <v>#N/A</v>
      </c>
      <c r="W2994">
        <f t="shared" si="427"/>
        <v>0</v>
      </c>
    </row>
    <row r="2995" spans="1:23" x14ac:dyDescent="0.25">
      <c r="A2995">
        <f t="shared" si="420"/>
        <v>124</v>
      </c>
      <c r="B2995">
        <f t="shared" si="421"/>
        <v>5</v>
      </c>
      <c r="C2995" s="1">
        <f t="shared" si="428"/>
        <v>41764.333333326096</v>
      </c>
      <c r="D2995" s="7">
        <v>123.63636363636363</v>
      </c>
      <c r="E2995" s="7"/>
      <c r="G2995">
        <v>50.93</v>
      </c>
      <c r="H2995" s="12">
        <v>328.45464503748553</v>
      </c>
      <c r="I2995" s="13">
        <f>$D$2*tarifas!$D$12/24</f>
        <v>1.4541666666666666</v>
      </c>
      <c r="J2995" s="13" t="e">
        <f>VLOOKUP(E2995&amp;" "&amp;F2995,tarifas!$A$13:$D$20,4,FALSE)*H2995</f>
        <v>#N/A</v>
      </c>
      <c r="K2995" s="13">
        <f>IF(F2995="COD1",tarifas!$D$11*(SUMIFS($H$11:$H$8770,$F$11:$F$8770,"=COD1",$B$11:$B$8770,"="&amp;B2995)/COUNTIFS($F$11:$F$8770,"=COD1",$B$11:$B$8770,"="&amp;B2995))/COUNTIFS($A$11:$A$8770,"="&amp;A2995,$F$11:$F$8770,"=COD1"),0)</f>
        <v>0</v>
      </c>
      <c r="L2995" s="13" t="e">
        <f>(VLOOKUP(F2995,tarifas!$C$7:$D$10,2,FALSE)+tarifas!$D$21)*datos!H2995</f>
        <v>#N/A</v>
      </c>
      <c r="M2995">
        <v>227.85835999999998</v>
      </c>
      <c r="N2995" s="13" t="e">
        <f t="shared" si="422"/>
        <v>#N/A</v>
      </c>
      <c r="O2995">
        <f t="shared" si="423"/>
        <v>227.85835999999998</v>
      </c>
      <c r="P2995" s="12">
        <f t="shared" si="424"/>
        <v>100.59628503748556</v>
      </c>
      <c r="Q2995">
        <f t="shared" si="425"/>
        <v>0</v>
      </c>
      <c r="R2995">
        <f>$D$2*tarifas!$D$12/24</f>
        <v>1.4541666666666666</v>
      </c>
      <c r="S2995" t="e">
        <f>VLOOKUP(E2995&amp;" "&amp;F2995,tarifas!$A$13:$D$20,4,FALSE)*P2995</f>
        <v>#N/A</v>
      </c>
      <c r="T2995">
        <f>IF(F2995="COD1",tarifas!$D$11*(SUMIFS($P$11:$P$8770,$F$11:$F$8770,"=COD1",$B$11:$B$8770,"="&amp;B2995)/COUNTIFS($F$11:$F$8770,"=COD1",$B$11:$B$8770,"="&amp;B2995))/COUNTIFS($A$11:$A$8770,"="&amp;A2995,$F$11:$F$8770,"=COD1"),0)</f>
        <v>0</v>
      </c>
      <c r="U2995" t="e">
        <f>(VLOOKUP(F2995,tarifas!$C$7:$D$10,2,FALSE)+tarifas!$D$21)*datos!P2995</f>
        <v>#N/A</v>
      </c>
      <c r="V2995" t="e">
        <f t="shared" si="426"/>
        <v>#N/A</v>
      </c>
      <c r="W2995">
        <f t="shared" si="427"/>
        <v>0</v>
      </c>
    </row>
    <row r="2996" spans="1:23" x14ac:dyDescent="0.25">
      <c r="A2996">
        <f t="shared" si="420"/>
        <v>124</v>
      </c>
      <c r="B2996">
        <f t="shared" si="421"/>
        <v>5</v>
      </c>
      <c r="C2996" s="1">
        <f t="shared" si="428"/>
        <v>41764.37499999276</v>
      </c>
      <c r="D2996" s="7">
        <v>264.27272727272725</v>
      </c>
      <c r="E2996" s="7"/>
      <c r="G2996">
        <v>50.23</v>
      </c>
      <c r="H2996" s="12">
        <v>493.72080053410605</v>
      </c>
      <c r="I2996" s="13">
        <f>$D$2*tarifas!$D$12/24</f>
        <v>1.4541666666666666</v>
      </c>
      <c r="J2996" s="13" t="e">
        <f>VLOOKUP(E2996&amp;" "&amp;F2996,tarifas!$A$13:$D$20,4,FALSE)*H2996</f>
        <v>#N/A</v>
      </c>
      <c r="K2996" s="13">
        <f>IF(F2996="COD1",tarifas!$D$11*(SUMIFS($H$11:$H$8770,$F$11:$F$8770,"=COD1",$B$11:$B$8770,"="&amp;B2996)/COUNTIFS($F$11:$F$8770,"=COD1",$B$11:$B$8770,"="&amp;B2996))/COUNTIFS($A$11:$A$8770,"="&amp;A2996,$F$11:$F$8770,"=COD1"),0)</f>
        <v>0</v>
      </c>
      <c r="L2996" s="13" t="e">
        <f>(VLOOKUP(F2996,tarifas!$C$7:$D$10,2,FALSE)+tarifas!$D$21)*datos!H2996</f>
        <v>#N/A</v>
      </c>
      <c r="M2996">
        <v>412.05640999999997</v>
      </c>
      <c r="N2996" s="13" t="e">
        <f t="shared" si="422"/>
        <v>#N/A</v>
      </c>
      <c r="O2996">
        <f t="shared" si="423"/>
        <v>412.05640999999997</v>
      </c>
      <c r="P2996" s="12">
        <f t="shared" si="424"/>
        <v>81.664390534106076</v>
      </c>
      <c r="Q2996">
        <f t="shared" si="425"/>
        <v>0</v>
      </c>
      <c r="R2996">
        <f>$D$2*tarifas!$D$12/24</f>
        <v>1.4541666666666666</v>
      </c>
      <c r="S2996" t="e">
        <f>VLOOKUP(E2996&amp;" "&amp;F2996,tarifas!$A$13:$D$20,4,FALSE)*P2996</f>
        <v>#N/A</v>
      </c>
      <c r="T2996">
        <f>IF(F2996="COD1",tarifas!$D$11*(SUMIFS($P$11:$P$8770,$F$11:$F$8770,"=COD1",$B$11:$B$8770,"="&amp;B2996)/COUNTIFS($F$11:$F$8770,"=COD1",$B$11:$B$8770,"="&amp;B2996))/COUNTIFS($A$11:$A$8770,"="&amp;A2996,$F$11:$F$8770,"=COD1"),0)</f>
        <v>0</v>
      </c>
      <c r="U2996" t="e">
        <f>(VLOOKUP(F2996,tarifas!$C$7:$D$10,2,FALSE)+tarifas!$D$21)*datos!P2996</f>
        <v>#N/A</v>
      </c>
      <c r="V2996" t="e">
        <f t="shared" si="426"/>
        <v>#N/A</v>
      </c>
      <c r="W2996">
        <f t="shared" si="427"/>
        <v>0</v>
      </c>
    </row>
    <row r="2997" spans="1:23" x14ac:dyDescent="0.25">
      <c r="A2997">
        <f t="shared" si="420"/>
        <v>124</v>
      </c>
      <c r="B2997">
        <f t="shared" si="421"/>
        <v>5</v>
      </c>
      <c r="C2997" s="1">
        <f t="shared" si="428"/>
        <v>41764.416666659425</v>
      </c>
      <c r="D2997" s="7">
        <v>660.68181818181824</v>
      </c>
      <c r="E2997" s="7"/>
      <c r="G2997">
        <v>48.17</v>
      </c>
      <c r="H2997" s="12">
        <v>539.55245192356244</v>
      </c>
      <c r="I2997" s="13">
        <f>$D$2*tarifas!$D$12/24</f>
        <v>1.4541666666666666</v>
      </c>
      <c r="J2997" s="13" t="e">
        <f>VLOOKUP(E2997&amp;" "&amp;F2997,tarifas!$A$13:$D$20,4,FALSE)*H2997</f>
        <v>#N/A</v>
      </c>
      <c r="K2997" s="13">
        <f>IF(F2997="COD1",tarifas!$D$11*(SUMIFS($H$11:$H$8770,$F$11:$F$8770,"=COD1",$B$11:$B$8770,"="&amp;B2997)/COUNTIFS($F$11:$F$8770,"=COD1",$B$11:$B$8770,"="&amp;B2997))/COUNTIFS($A$11:$A$8770,"="&amp;A2997,$F$11:$F$8770,"=COD1"),0)</f>
        <v>0</v>
      </c>
      <c r="L2997" s="13" t="e">
        <f>(VLOOKUP(F2997,tarifas!$C$7:$D$10,2,FALSE)+tarifas!$D$21)*datos!H2997</f>
        <v>#N/A</v>
      </c>
      <c r="M2997">
        <v>480.58969999999999</v>
      </c>
      <c r="N2997" s="13" t="e">
        <f t="shared" si="422"/>
        <v>#N/A</v>
      </c>
      <c r="O2997">
        <f t="shared" si="423"/>
        <v>480.58969999999999</v>
      </c>
      <c r="P2997" s="12">
        <f t="shared" si="424"/>
        <v>58.96275192356245</v>
      </c>
      <c r="Q2997">
        <f t="shared" si="425"/>
        <v>0</v>
      </c>
      <c r="R2997">
        <f>$D$2*tarifas!$D$12/24</f>
        <v>1.4541666666666666</v>
      </c>
      <c r="S2997" t="e">
        <f>VLOOKUP(E2997&amp;" "&amp;F2997,tarifas!$A$13:$D$20,4,FALSE)*P2997</f>
        <v>#N/A</v>
      </c>
      <c r="T2997">
        <f>IF(F2997="COD1",tarifas!$D$11*(SUMIFS($P$11:$P$8770,$F$11:$F$8770,"=COD1",$B$11:$B$8770,"="&amp;B2997)/COUNTIFS($F$11:$F$8770,"=COD1",$B$11:$B$8770,"="&amp;B2997))/COUNTIFS($A$11:$A$8770,"="&amp;A2997,$F$11:$F$8770,"=COD1"),0)</f>
        <v>0</v>
      </c>
      <c r="U2997" t="e">
        <f>(VLOOKUP(F2997,tarifas!$C$7:$D$10,2,FALSE)+tarifas!$D$21)*datos!P2997</f>
        <v>#N/A</v>
      </c>
      <c r="V2997" t="e">
        <f t="shared" si="426"/>
        <v>#N/A</v>
      </c>
      <c r="W2997">
        <f t="shared" si="427"/>
        <v>0</v>
      </c>
    </row>
    <row r="2998" spans="1:23" x14ac:dyDescent="0.25">
      <c r="A2998">
        <f t="shared" si="420"/>
        <v>124</v>
      </c>
      <c r="B2998">
        <f t="shared" si="421"/>
        <v>5</v>
      </c>
      <c r="C2998" s="1">
        <f t="shared" si="428"/>
        <v>41764.458333326089</v>
      </c>
      <c r="D2998" s="7">
        <v>764.22727272727275</v>
      </c>
      <c r="E2998" s="7"/>
      <c r="G2998">
        <v>47.98</v>
      </c>
      <c r="H2998" s="12">
        <v>473.75122049384436</v>
      </c>
      <c r="I2998" s="13">
        <f>$D$2*tarifas!$D$12/24</f>
        <v>1.4541666666666666</v>
      </c>
      <c r="J2998" s="13" t="e">
        <f>VLOOKUP(E2998&amp;" "&amp;F2998,tarifas!$A$13:$D$20,4,FALSE)*H2998</f>
        <v>#N/A</v>
      </c>
      <c r="K2998" s="13">
        <f>IF(F2998="COD1",tarifas!$D$11*(SUMIFS($H$11:$H$8770,$F$11:$F$8770,"=COD1",$B$11:$B$8770,"="&amp;B2998)/COUNTIFS($F$11:$F$8770,"=COD1",$B$11:$B$8770,"="&amp;B2998))/COUNTIFS($A$11:$A$8770,"="&amp;A2998,$F$11:$F$8770,"=COD1"),0)</f>
        <v>0</v>
      </c>
      <c r="L2998" s="13" t="e">
        <f>(VLOOKUP(F2998,tarifas!$C$7:$D$10,2,FALSE)+tarifas!$D$21)*datos!H2998</f>
        <v>#N/A</v>
      </c>
      <c r="M2998">
        <v>531.22041999999999</v>
      </c>
      <c r="N2998" s="13" t="e">
        <f t="shared" si="422"/>
        <v>#N/A</v>
      </c>
      <c r="O2998">
        <f t="shared" si="423"/>
        <v>473.75122049384436</v>
      </c>
      <c r="P2998" s="12">
        <f t="shared" si="424"/>
        <v>0</v>
      </c>
      <c r="Q2998">
        <f t="shared" si="425"/>
        <v>57.469199506155633</v>
      </c>
      <c r="R2998">
        <f>$D$2*tarifas!$D$12/24</f>
        <v>1.4541666666666666</v>
      </c>
      <c r="S2998" t="e">
        <f>VLOOKUP(E2998&amp;" "&amp;F2998,tarifas!$A$13:$D$20,4,FALSE)*P2998</f>
        <v>#N/A</v>
      </c>
      <c r="T2998">
        <f>IF(F2998="COD1",tarifas!$D$11*(SUMIFS($P$11:$P$8770,$F$11:$F$8770,"=COD1",$B$11:$B$8770,"="&amp;B2998)/COUNTIFS($F$11:$F$8770,"=COD1",$B$11:$B$8770,"="&amp;B2998))/COUNTIFS($A$11:$A$8770,"="&amp;A2998,$F$11:$F$8770,"=COD1"),0)</f>
        <v>0</v>
      </c>
      <c r="U2998" t="e">
        <f>(VLOOKUP(F2998,tarifas!$C$7:$D$10,2,FALSE)+tarifas!$D$21)*datos!P2998</f>
        <v>#N/A</v>
      </c>
      <c r="V2998" t="e">
        <f t="shared" si="426"/>
        <v>#N/A</v>
      </c>
      <c r="W2998">
        <f t="shared" si="427"/>
        <v>2.4816349730748124</v>
      </c>
    </row>
    <row r="2999" spans="1:23" x14ac:dyDescent="0.25">
      <c r="A2999">
        <f t="shared" si="420"/>
        <v>124</v>
      </c>
      <c r="B2999">
        <f t="shared" si="421"/>
        <v>5</v>
      </c>
      <c r="C2999" s="1">
        <f t="shared" si="428"/>
        <v>41764.499999992753</v>
      </c>
      <c r="D2999" s="7">
        <v>831.969696969697</v>
      </c>
      <c r="E2999" s="7"/>
      <c r="G2999">
        <v>46.7</v>
      </c>
      <c r="H2999" s="12">
        <v>433.50849336762576</v>
      </c>
      <c r="I2999" s="13">
        <f>$D$2*tarifas!$D$12/24</f>
        <v>1.4541666666666666</v>
      </c>
      <c r="J2999" s="13" t="e">
        <f>VLOOKUP(E2999&amp;" "&amp;F2999,tarifas!$A$13:$D$20,4,FALSE)*H2999</f>
        <v>#N/A</v>
      </c>
      <c r="K2999" s="13">
        <f>IF(F2999="COD1",tarifas!$D$11*(SUMIFS($H$11:$H$8770,$F$11:$F$8770,"=COD1",$B$11:$B$8770,"="&amp;B2999)/COUNTIFS($F$11:$F$8770,"=COD1",$B$11:$B$8770,"="&amp;B2999))/COUNTIFS($A$11:$A$8770,"="&amp;A2999,$F$11:$F$8770,"=COD1"),0)</f>
        <v>0</v>
      </c>
      <c r="L2999" s="13" t="e">
        <f>(VLOOKUP(F2999,tarifas!$C$7:$D$10,2,FALSE)+tarifas!$D$21)*datos!H2999</f>
        <v>#N/A</v>
      </c>
      <c r="M2999">
        <v>539.15787</v>
      </c>
      <c r="N2999" s="13" t="e">
        <f t="shared" si="422"/>
        <v>#N/A</v>
      </c>
      <c r="O2999">
        <f t="shared" si="423"/>
        <v>433.50849336762576</v>
      </c>
      <c r="P2999" s="12">
        <f t="shared" si="424"/>
        <v>0</v>
      </c>
      <c r="Q2999">
        <f t="shared" si="425"/>
        <v>105.64937663237424</v>
      </c>
      <c r="R2999">
        <f>$D$2*tarifas!$D$12/24</f>
        <v>1.4541666666666666</v>
      </c>
      <c r="S2999" t="e">
        <f>VLOOKUP(E2999&amp;" "&amp;F2999,tarifas!$A$13:$D$20,4,FALSE)*P2999</f>
        <v>#N/A</v>
      </c>
      <c r="T2999">
        <f>IF(F2999="COD1",tarifas!$D$11*(SUMIFS($P$11:$P$8770,$F$11:$F$8770,"=COD1",$B$11:$B$8770,"="&amp;B2999)/COUNTIFS($F$11:$F$8770,"=COD1",$B$11:$B$8770,"="&amp;B2999))/COUNTIFS($A$11:$A$8770,"="&amp;A2999,$F$11:$F$8770,"=COD1"),0)</f>
        <v>0</v>
      </c>
      <c r="U2999" t="e">
        <f>(VLOOKUP(F2999,tarifas!$C$7:$D$10,2,FALSE)+tarifas!$D$21)*datos!P2999</f>
        <v>#N/A</v>
      </c>
      <c r="V2999" t="e">
        <f t="shared" si="426"/>
        <v>#N/A</v>
      </c>
      <c r="W2999">
        <f t="shared" si="427"/>
        <v>4.4404432998586891</v>
      </c>
    </row>
    <row r="3000" spans="1:23" x14ac:dyDescent="0.25">
      <c r="A3000">
        <f t="shared" si="420"/>
        <v>124</v>
      </c>
      <c r="B3000">
        <f t="shared" si="421"/>
        <v>5</v>
      </c>
      <c r="C3000" s="1">
        <f t="shared" si="428"/>
        <v>41764.541666659417</v>
      </c>
      <c r="D3000" s="7">
        <v>842.01515151515162</v>
      </c>
      <c r="E3000" s="7"/>
      <c r="G3000">
        <v>45</v>
      </c>
      <c r="H3000" s="12">
        <v>516.50701535280564</v>
      </c>
      <c r="I3000" s="13">
        <f>$D$2*tarifas!$D$12/24</f>
        <v>1.4541666666666666</v>
      </c>
      <c r="J3000" s="13" t="e">
        <f>VLOOKUP(E3000&amp;" "&amp;F3000,tarifas!$A$13:$D$20,4,FALSE)*H3000</f>
        <v>#N/A</v>
      </c>
      <c r="K3000" s="13">
        <f>IF(F3000="COD1",tarifas!$D$11*(SUMIFS($H$11:$H$8770,$F$11:$F$8770,"=COD1",$B$11:$B$8770,"="&amp;B3000)/COUNTIFS($F$11:$F$8770,"=COD1",$B$11:$B$8770,"="&amp;B3000))/COUNTIFS($A$11:$A$8770,"="&amp;A3000,$F$11:$F$8770,"=COD1"),0)</f>
        <v>0</v>
      </c>
      <c r="L3000" s="13" t="e">
        <f>(VLOOKUP(F3000,tarifas!$C$7:$D$10,2,FALSE)+tarifas!$D$21)*datos!H3000</f>
        <v>#N/A</v>
      </c>
      <c r="M3000">
        <v>498.22790000000003</v>
      </c>
      <c r="N3000" s="13" t="e">
        <f t="shared" si="422"/>
        <v>#N/A</v>
      </c>
      <c r="O3000">
        <f t="shared" si="423"/>
        <v>498.22790000000003</v>
      </c>
      <c r="P3000" s="12">
        <f t="shared" si="424"/>
        <v>18.279115352805604</v>
      </c>
      <c r="Q3000">
        <f t="shared" si="425"/>
        <v>0</v>
      </c>
      <c r="R3000">
        <f>$D$2*tarifas!$D$12/24</f>
        <v>1.4541666666666666</v>
      </c>
      <c r="S3000" t="e">
        <f>VLOOKUP(E3000&amp;" "&amp;F3000,tarifas!$A$13:$D$20,4,FALSE)*P3000</f>
        <v>#N/A</v>
      </c>
      <c r="T3000">
        <f>IF(F3000="COD1",tarifas!$D$11*(SUMIFS($P$11:$P$8770,$F$11:$F$8770,"=COD1",$B$11:$B$8770,"="&amp;B3000)/COUNTIFS($F$11:$F$8770,"=COD1",$B$11:$B$8770,"="&amp;B3000))/COUNTIFS($A$11:$A$8770,"="&amp;A3000,$F$11:$F$8770,"=COD1"),0)</f>
        <v>0</v>
      </c>
      <c r="U3000" t="e">
        <f>(VLOOKUP(F3000,tarifas!$C$7:$D$10,2,FALSE)+tarifas!$D$21)*datos!P3000</f>
        <v>#N/A</v>
      </c>
      <c r="V3000" t="e">
        <f t="shared" si="426"/>
        <v>#N/A</v>
      </c>
      <c r="W3000">
        <f t="shared" si="427"/>
        <v>0</v>
      </c>
    </row>
    <row r="3001" spans="1:23" x14ac:dyDescent="0.25">
      <c r="A3001">
        <f t="shared" si="420"/>
        <v>124</v>
      </c>
      <c r="B3001">
        <f t="shared" si="421"/>
        <v>5</v>
      </c>
      <c r="C3001" s="1">
        <f t="shared" si="428"/>
        <v>41764.583333326082</v>
      </c>
      <c r="D3001" s="7">
        <v>825.0151515151515</v>
      </c>
      <c r="E3001" s="7"/>
      <c r="G3001">
        <v>44.27</v>
      </c>
      <c r="H3001" s="12">
        <v>521.96416908023991</v>
      </c>
      <c r="I3001" s="13">
        <f>$D$2*tarifas!$D$12/24</f>
        <v>1.4541666666666666</v>
      </c>
      <c r="J3001" s="13" t="e">
        <f>VLOOKUP(E3001&amp;" "&amp;F3001,tarifas!$A$13:$D$20,4,FALSE)*H3001</f>
        <v>#N/A</v>
      </c>
      <c r="K3001" s="13">
        <f>IF(F3001="COD1",tarifas!$D$11*(SUMIFS($H$11:$H$8770,$F$11:$F$8770,"=COD1",$B$11:$B$8770,"="&amp;B3001)/COUNTIFS($F$11:$F$8770,"=COD1",$B$11:$B$8770,"="&amp;B3001))/COUNTIFS($A$11:$A$8770,"="&amp;A3001,$F$11:$F$8770,"=COD1"),0)</f>
        <v>0</v>
      </c>
      <c r="L3001" s="13" t="e">
        <f>(VLOOKUP(F3001,tarifas!$C$7:$D$10,2,FALSE)+tarifas!$D$21)*datos!H3001</f>
        <v>#N/A</v>
      </c>
      <c r="M3001">
        <v>444.57114000000001</v>
      </c>
      <c r="N3001" s="13" t="e">
        <f t="shared" si="422"/>
        <v>#N/A</v>
      </c>
      <c r="O3001">
        <f t="shared" si="423"/>
        <v>444.57114000000001</v>
      </c>
      <c r="P3001" s="12">
        <f t="shared" si="424"/>
        <v>77.393029080239899</v>
      </c>
      <c r="Q3001">
        <f t="shared" si="425"/>
        <v>0</v>
      </c>
      <c r="R3001">
        <f>$D$2*tarifas!$D$12/24</f>
        <v>1.4541666666666666</v>
      </c>
      <c r="S3001" t="e">
        <f>VLOOKUP(E3001&amp;" "&amp;F3001,tarifas!$A$13:$D$20,4,FALSE)*P3001</f>
        <v>#N/A</v>
      </c>
      <c r="T3001">
        <f>IF(F3001="COD1",tarifas!$D$11*(SUMIFS($P$11:$P$8770,$F$11:$F$8770,"=COD1",$B$11:$B$8770,"="&amp;B3001)/COUNTIFS($F$11:$F$8770,"=COD1",$B$11:$B$8770,"="&amp;B3001))/COUNTIFS($A$11:$A$8770,"="&amp;A3001,$F$11:$F$8770,"=COD1"),0)</f>
        <v>0</v>
      </c>
      <c r="U3001" t="e">
        <f>(VLOOKUP(F3001,tarifas!$C$7:$D$10,2,FALSE)+tarifas!$D$21)*datos!P3001</f>
        <v>#N/A</v>
      </c>
      <c r="V3001" t="e">
        <f t="shared" si="426"/>
        <v>#N/A</v>
      </c>
      <c r="W3001">
        <f t="shared" si="427"/>
        <v>0</v>
      </c>
    </row>
    <row r="3002" spans="1:23" x14ac:dyDescent="0.25">
      <c r="A3002">
        <f t="shared" si="420"/>
        <v>124</v>
      </c>
      <c r="B3002">
        <f t="shared" si="421"/>
        <v>5</v>
      </c>
      <c r="C3002" s="1">
        <f t="shared" si="428"/>
        <v>41764.624999992746</v>
      </c>
      <c r="D3002" s="7">
        <v>715.54545454545462</v>
      </c>
      <c r="E3002" s="7"/>
      <c r="G3002">
        <v>44.27</v>
      </c>
      <c r="H3002" s="12">
        <v>512.78479387899097</v>
      </c>
      <c r="I3002" s="13">
        <f>$D$2*tarifas!$D$12/24</f>
        <v>1.4541666666666666</v>
      </c>
      <c r="J3002" s="13" t="e">
        <f>VLOOKUP(E3002&amp;" "&amp;F3002,tarifas!$A$13:$D$20,4,FALSE)*H3002</f>
        <v>#N/A</v>
      </c>
      <c r="K3002" s="13">
        <f>IF(F3002="COD1",tarifas!$D$11*(SUMIFS($H$11:$H$8770,$F$11:$F$8770,"=COD1",$B$11:$B$8770,"="&amp;B3002)/COUNTIFS($F$11:$F$8770,"=COD1",$B$11:$B$8770,"="&amp;B3002))/COUNTIFS($A$11:$A$8770,"="&amp;A3002,$F$11:$F$8770,"=COD1"),0)</f>
        <v>0</v>
      </c>
      <c r="L3002" s="13" t="e">
        <f>(VLOOKUP(F3002,tarifas!$C$7:$D$10,2,FALSE)+tarifas!$D$21)*datos!H3002</f>
        <v>#N/A</v>
      </c>
      <c r="M3002">
        <v>184.80416</v>
      </c>
      <c r="N3002" s="13" t="e">
        <f t="shared" si="422"/>
        <v>#N/A</v>
      </c>
      <c r="O3002">
        <f t="shared" si="423"/>
        <v>184.80416</v>
      </c>
      <c r="P3002" s="12">
        <f t="shared" si="424"/>
        <v>327.98063387899094</v>
      </c>
      <c r="Q3002">
        <f t="shared" si="425"/>
        <v>0</v>
      </c>
      <c r="R3002">
        <f>$D$2*tarifas!$D$12/24</f>
        <v>1.4541666666666666</v>
      </c>
      <c r="S3002" t="e">
        <f>VLOOKUP(E3002&amp;" "&amp;F3002,tarifas!$A$13:$D$20,4,FALSE)*P3002</f>
        <v>#N/A</v>
      </c>
      <c r="T3002">
        <f>IF(F3002="COD1",tarifas!$D$11*(SUMIFS($P$11:$P$8770,$F$11:$F$8770,"=COD1",$B$11:$B$8770,"="&amp;B3002)/COUNTIFS($F$11:$F$8770,"=COD1",$B$11:$B$8770,"="&amp;B3002))/COUNTIFS($A$11:$A$8770,"="&amp;A3002,$F$11:$F$8770,"=COD1"),0)</f>
        <v>0</v>
      </c>
      <c r="U3002" t="e">
        <f>(VLOOKUP(F3002,tarifas!$C$7:$D$10,2,FALSE)+tarifas!$D$21)*datos!P3002</f>
        <v>#N/A</v>
      </c>
      <c r="V3002" t="e">
        <f t="shared" si="426"/>
        <v>#N/A</v>
      </c>
      <c r="W3002">
        <f t="shared" si="427"/>
        <v>0</v>
      </c>
    </row>
    <row r="3003" spans="1:23" x14ac:dyDescent="0.25">
      <c r="A3003">
        <f t="shared" si="420"/>
        <v>124</v>
      </c>
      <c r="B3003">
        <f t="shared" si="421"/>
        <v>5</v>
      </c>
      <c r="C3003" s="1">
        <f t="shared" si="428"/>
        <v>41764.66666665941</v>
      </c>
      <c r="D3003" s="7">
        <v>633.89393939393938</v>
      </c>
      <c r="E3003" s="7"/>
      <c r="G3003">
        <v>44.27</v>
      </c>
      <c r="H3003" s="12">
        <v>517.44286675443561</v>
      </c>
      <c r="I3003" s="13">
        <f>$D$2*tarifas!$D$12/24</f>
        <v>1.4541666666666666</v>
      </c>
      <c r="J3003" s="13" t="e">
        <f>VLOOKUP(E3003&amp;" "&amp;F3003,tarifas!$A$13:$D$20,4,FALSE)*H3003</f>
        <v>#N/A</v>
      </c>
      <c r="K3003" s="13">
        <f>IF(F3003="COD1",tarifas!$D$11*(SUMIFS($H$11:$H$8770,$F$11:$F$8770,"=COD1",$B$11:$B$8770,"="&amp;B3003)/COUNTIFS($F$11:$F$8770,"=COD1",$B$11:$B$8770,"="&amp;B3003))/COUNTIFS($A$11:$A$8770,"="&amp;A3003,$F$11:$F$8770,"=COD1"),0)</f>
        <v>0</v>
      </c>
      <c r="L3003" s="13" t="e">
        <f>(VLOOKUP(F3003,tarifas!$C$7:$D$10,2,FALSE)+tarifas!$D$21)*datos!H3003</f>
        <v>#N/A</v>
      </c>
      <c r="M3003">
        <v>94.002939999999995</v>
      </c>
      <c r="N3003" s="13" t="e">
        <f t="shared" si="422"/>
        <v>#N/A</v>
      </c>
      <c r="O3003">
        <f t="shared" si="423"/>
        <v>94.002939999999995</v>
      </c>
      <c r="P3003" s="12">
        <f t="shared" si="424"/>
        <v>423.43992675443565</v>
      </c>
      <c r="Q3003">
        <f t="shared" si="425"/>
        <v>0</v>
      </c>
      <c r="R3003">
        <f>$D$2*tarifas!$D$12/24</f>
        <v>1.4541666666666666</v>
      </c>
      <c r="S3003" t="e">
        <f>VLOOKUP(E3003&amp;" "&amp;F3003,tarifas!$A$13:$D$20,4,FALSE)*P3003</f>
        <v>#N/A</v>
      </c>
      <c r="T3003">
        <f>IF(F3003="COD1",tarifas!$D$11*(SUMIFS($P$11:$P$8770,$F$11:$F$8770,"=COD1",$B$11:$B$8770,"="&amp;B3003)/COUNTIFS($F$11:$F$8770,"=COD1",$B$11:$B$8770,"="&amp;B3003))/COUNTIFS($A$11:$A$8770,"="&amp;A3003,$F$11:$F$8770,"=COD1"),0)</f>
        <v>0</v>
      </c>
      <c r="U3003" t="e">
        <f>(VLOOKUP(F3003,tarifas!$C$7:$D$10,2,FALSE)+tarifas!$D$21)*datos!P3003</f>
        <v>#N/A</v>
      </c>
      <c r="V3003" t="e">
        <f t="shared" si="426"/>
        <v>#N/A</v>
      </c>
      <c r="W3003">
        <f t="shared" si="427"/>
        <v>0</v>
      </c>
    </row>
    <row r="3004" spans="1:23" x14ac:dyDescent="0.25">
      <c r="A3004">
        <f t="shared" si="420"/>
        <v>124</v>
      </c>
      <c r="B3004">
        <f t="shared" si="421"/>
        <v>5</v>
      </c>
      <c r="C3004" s="1">
        <f t="shared" si="428"/>
        <v>41764.708333326074</v>
      </c>
      <c r="D3004" s="7">
        <v>367.81818181818181</v>
      </c>
      <c r="E3004" s="7"/>
      <c r="G3004">
        <v>44.27</v>
      </c>
      <c r="H3004" s="12">
        <v>418.20570527227744</v>
      </c>
      <c r="I3004" s="13">
        <f>$D$2*tarifas!$D$12/24</f>
        <v>1.4541666666666666</v>
      </c>
      <c r="J3004" s="13" t="e">
        <f>VLOOKUP(E3004&amp;" "&amp;F3004,tarifas!$A$13:$D$20,4,FALSE)*H3004</f>
        <v>#N/A</v>
      </c>
      <c r="K3004" s="13">
        <f>IF(F3004="COD1",tarifas!$D$11*(SUMIFS($H$11:$H$8770,$F$11:$F$8770,"=COD1",$B$11:$B$8770,"="&amp;B3004)/COUNTIFS($F$11:$F$8770,"=COD1",$B$11:$B$8770,"="&amp;B3004))/COUNTIFS($A$11:$A$8770,"="&amp;A3004,$F$11:$F$8770,"=COD1"),0)</f>
        <v>0</v>
      </c>
      <c r="L3004" s="13" t="e">
        <f>(VLOOKUP(F3004,tarifas!$C$7:$D$10,2,FALSE)+tarifas!$D$21)*datos!H3004</f>
        <v>#N/A</v>
      </c>
      <c r="M3004">
        <v>60.015389999999996</v>
      </c>
      <c r="N3004" s="13" t="e">
        <f t="shared" si="422"/>
        <v>#N/A</v>
      </c>
      <c r="O3004">
        <f t="shared" si="423"/>
        <v>60.015389999999996</v>
      </c>
      <c r="P3004" s="12">
        <f t="shared" si="424"/>
        <v>358.19031527227742</v>
      </c>
      <c r="Q3004">
        <f t="shared" si="425"/>
        <v>0</v>
      </c>
      <c r="R3004">
        <f>$D$2*tarifas!$D$12/24</f>
        <v>1.4541666666666666</v>
      </c>
      <c r="S3004" t="e">
        <f>VLOOKUP(E3004&amp;" "&amp;F3004,tarifas!$A$13:$D$20,4,FALSE)*P3004</f>
        <v>#N/A</v>
      </c>
      <c r="T3004">
        <f>IF(F3004="COD1",tarifas!$D$11*(SUMIFS($P$11:$P$8770,$F$11:$F$8770,"=COD1",$B$11:$B$8770,"="&amp;B3004)/COUNTIFS($F$11:$F$8770,"=COD1",$B$11:$B$8770,"="&amp;B3004))/COUNTIFS($A$11:$A$8770,"="&amp;A3004,$F$11:$F$8770,"=COD1"),0)</f>
        <v>0</v>
      </c>
      <c r="U3004" t="e">
        <f>(VLOOKUP(F3004,tarifas!$C$7:$D$10,2,FALSE)+tarifas!$D$21)*datos!P3004</f>
        <v>#N/A</v>
      </c>
      <c r="V3004" t="e">
        <f t="shared" si="426"/>
        <v>#N/A</v>
      </c>
      <c r="W3004">
        <f t="shared" si="427"/>
        <v>0</v>
      </c>
    </row>
    <row r="3005" spans="1:23" x14ac:dyDescent="0.25">
      <c r="A3005">
        <f t="shared" si="420"/>
        <v>124</v>
      </c>
      <c r="B3005">
        <f t="shared" si="421"/>
        <v>5</v>
      </c>
      <c r="C3005" s="1">
        <f t="shared" si="428"/>
        <v>41764.749999992739</v>
      </c>
      <c r="D3005" s="7">
        <v>244.95454545454547</v>
      </c>
      <c r="E3005" s="7"/>
      <c r="G3005">
        <v>44.27</v>
      </c>
      <c r="H3005" s="12">
        <v>304.48930209829945</v>
      </c>
      <c r="I3005" s="13">
        <f>$D$2*tarifas!$D$12/24</f>
        <v>1.4541666666666666</v>
      </c>
      <c r="J3005" s="13" t="e">
        <f>VLOOKUP(E3005&amp;" "&amp;F3005,tarifas!$A$13:$D$20,4,FALSE)*H3005</f>
        <v>#N/A</v>
      </c>
      <c r="K3005" s="13">
        <f>IF(F3005="COD1",tarifas!$D$11*(SUMIFS($H$11:$H$8770,$F$11:$F$8770,"=COD1",$B$11:$B$8770,"="&amp;B3005)/COUNTIFS($F$11:$F$8770,"=COD1",$B$11:$B$8770,"="&amp;B3005))/COUNTIFS($A$11:$A$8770,"="&amp;A3005,$F$11:$F$8770,"=COD1"),0)</f>
        <v>0</v>
      </c>
      <c r="L3005" s="13" t="e">
        <f>(VLOOKUP(F3005,tarifas!$C$7:$D$10,2,FALSE)+tarifas!$D$21)*datos!H3005</f>
        <v>#N/A</v>
      </c>
      <c r="M3005">
        <v>0</v>
      </c>
      <c r="N3005" s="13" t="e">
        <f t="shared" si="422"/>
        <v>#N/A</v>
      </c>
      <c r="O3005">
        <f t="shared" si="423"/>
        <v>0</v>
      </c>
      <c r="P3005" s="12">
        <f t="shared" si="424"/>
        <v>304.48930209829945</v>
      </c>
      <c r="Q3005">
        <f t="shared" si="425"/>
        <v>0</v>
      </c>
      <c r="R3005">
        <f>$D$2*tarifas!$D$12/24</f>
        <v>1.4541666666666666</v>
      </c>
      <c r="S3005" t="e">
        <f>VLOOKUP(E3005&amp;" "&amp;F3005,tarifas!$A$13:$D$20,4,FALSE)*P3005</f>
        <v>#N/A</v>
      </c>
      <c r="T3005">
        <f>IF(F3005="COD1",tarifas!$D$11*(SUMIFS($P$11:$P$8770,$F$11:$F$8770,"=COD1",$B$11:$B$8770,"="&amp;B3005)/COUNTIFS($F$11:$F$8770,"=COD1",$B$11:$B$8770,"="&amp;B3005))/COUNTIFS($A$11:$A$8770,"="&amp;A3005,$F$11:$F$8770,"=COD1"),0)</f>
        <v>0</v>
      </c>
      <c r="U3005" t="e">
        <f>(VLOOKUP(F3005,tarifas!$C$7:$D$10,2,FALSE)+tarifas!$D$21)*datos!P3005</f>
        <v>#N/A</v>
      </c>
      <c r="V3005" t="e">
        <f t="shared" si="426"/>
        <v>#N/A</v>
      </c>
      <c r="W3005">
        <f t="shared" si="427"/>
        <v>0</v>
      </c>
    </row>
    <row r="3006" spans="1:23" x14ac:dyDescent="0.25">
      <c r="A3006">
        <f t="shared" si="420"/>
        <v>124</v>
      </c>
      <c r="B3006">
        <f t="shared" si="421"/>
        <v>5</v>
      </c>
      <c r="C3006" s="1">
        <f t="shared" si="428"/>
        <v>41764.791666659403</v>
      </c>
      <c r="D3006" s="7">
        <v>61.303030303030305</v>
      </c>
      <c r="E3006" s="7"/>
      <c r="G3006">
        <v>45.5</v>
      </c>
      <c r="H3006" s="12">
        <v>216.36074772382256</v>
      </c>
      <c r="I3006" s="13">
        <f>$D$2*tarifas!$D$12/24</f>
        <v>1.4541666666666666</v>
      </c>
      <c r="J3006" s="13" t="e">
        <f>VLOOKUP(E3006&amp;" "&amp;F3006,tarifas!$A$13:$D$20,4,FALSE)*H3006</f>
        <v>#N/A</v>
      </c>
      <c r="K3006" s="13">
        <f>IF(F3006="COD1",tarifas!$D$11*(SUMIFS($H$11:$H$8770,$F$11:$F$8770,"=COD1",$B$11:$B$8770,"="&amp;B3006)/COUNTIFS($F$11:$F$8770,"=COD1",$B$11:$B$8770,"="&amp;B3006))/COUNTIFS($A$11:$A$8770,"="&amp;A3006,$F$11:$F$8770,"=COD1"),0)</f>
        <v>0</v>
      </c>
      <c r="L3006" s="13" t="e">
        <f>(VLOOKUP(F3006,tarifas!$C$7:$D$10,2,FALSE)+tarifas!$D$21)*datos!H3006</f>
        <v>#N/A</v>
      </c>
      <c r="M3006">
        <v>0</v>
      </c>
      <c r="N3006" s="13" t="e">
        <f t="shared" si="422"/>
        <v>#N/A</v>
      </c>
      <c r="O3006">
        <f t="shared" si="423"/>
        <v>0</v>
      </c>
      <c r="P3006" s="12">
        <f t="shared" si="424"/>
        <v>216.36074772382256</v>
      </c>
      <c r="Q3006">
        <f t="shared" si="425"/>
        <v>0</v>
      </c>
      <c r="R3006">
        <f>$D$2*tarifas!$D$12/24</f>
        <v>1.4541666666666666</v>
      </c>
      <c r="S3006" t="e">
        <f>VLOOKUP(E3006&amp;" "&amp;F3006,tarifas!$A$13:$D$20,4,FALSE)*P3006</f>
        <v>#N/A</v>
      </c>
      <c r="T3006">
        <f>IF(F3006="COD1",tarifas!$D$11*(SUMIFS($P$11:$P$8770,$F$11:$F$8770,"=COD1",$B$11:$B$8770,"="&amp;B3006)/COUNTIFS($F$11:$F$8770,"=COD1",$B$11:$B$8770,"="&amp;B3006))/COUNTIFS($A$11:$A$8770,"="&amp;A3006,$F$11:$F$8770,"=COD1"),0)</f>
        <v>0</v>
      </c>
      <c r="U3006" t="e">
        <f>(VLOOKUP(F3006,tarifas!$C$7:$D$10,2,FALSE)+tarifas!$D$21)*datos!P3006</f>
        <v>#N/A</v>
      </c>
      <c r="V3006" t="e">
        <f t="shared" si="426"/>
        <v>#N/A</v>
      </c>
      <c r="W3006">
        <f t="shared" si="427"/>
        <v>0</v>
      </c>
    </row>
    <row r="3007" spans="1:23" x14ac:dyDescent="0.25">
      <c r="A3007">
        <f t="shared" si="420"/>
        <v>124</v>
      </c>
      <c r="B3007">
        <f t="shared" si="421"/>
        <v>5</v>
      </c>
      <c r="C3007" s="1">
        <f t="shared" si="428"/>
        <v>41764.833333326067</v>
      </c>
      <c r="D3007" s="7">
        <v>0</v>
      </c>
      <c r="E3007" s="7"/>
      <c r="G3007">
        <v>50.2</v>
      </c>
      <c r="H3007" s="12">
        <v>204.88247717370515</v>
      </c>
      <c r="I3007" s="13">
        <f>$D$2*tarifas!$D$12/24</f>
        <v>1.4541666666666666</v>
      </c>
      <c r="J3007" s="13" t="e">
        <f>VLOOKUP(E3007&amp;" "&amp;F3007,tarifas!$A$13:$D$20,4,FALSE)*H3007</f>
        <v>#N/A</v>
      </c>
      <c r="K3007" s="13">
        <f>IF(F3007="COD1",tarifas!$D$11*(SUMIFS($H$11:$H$8770,$F$11:$F$8770,"=COD1",$B$11:$B$8770,"="&amp;B3007)/COUNTIFS($F$11:$F$8770,"=COD1",$B$11:$B$8770,"="&amp;B3007))/COUNTIFS($A$11:$A$8770,"="&amp;A3007,$F$11:$F$8770,"=COD1"),0)</f>
        <v>0</v>
      </c>
      <c r="L3007" s="13" t="e">
        <f>(VLOOKUP(F3007,tarifas!$C$7:$D$10,2,FALSE)+tarifas!$D$21)*datos!H3007</f>
        <v>#N/A</v>
      </c>
      <c r="M3007">
        <v>0</v>
      </c>
      <c r="N3007" s="13" t="e">
        <f t="shared" si="422"/>
        <v>#N/A</v>
      </c>
      <c r="O3007">
        <f t="shared" si="423"/>
        <v>0</v>
      </c>
      <c r="P3007" s="12">
        <f t="shared" si="424"/>
        <v>204.88247717370515</v>
      </c>
      <c r="Q3007">
        <f t="shared" si="425"/>
        <v>0</v>
      </c>
      <c r="R3007">
        <f>$D$2*tarifas!$D$12/24</f>
        <v>1.4541666666666666</v>
      </c>
      <c r="S3007" t="e">
        <f>VLOOKUP(E3007&amp;" "&amp;F3007,tarifas!$A$13:$D$20,4,FALSE)*P3007</f>
        <v>#N/A</v>
      </c>
      <c r="T3007">
        <f>IF(F3007="COD1",tarifas!$D$11*(SUMIFS($P$11:$P$8770,$F$11:$F$8770,"=COD1",$B$11:$B$8770,"="&amp;B3007)/COUNTIFS($F$11:$F$8770,"=COD1",$B$11:$B$8770,"="&amp;B3007))/COUNTIFS($A$11:$A$8770,"="&amp;A3007,$F$11:$F$8770,"=COD1"),0)</f>
        <v>0</v>
      </c>
      <c r="U3007" t="e">
        <f>(VLOOKUP(F3007,tarifas!$C$7:$D$10,2,FALSE)+tarifas!$D$21)*datos!P3007</f>
        <v>#N/A</v>
      </c>
      <c r="V3007" t="e">
        <f t="shared" si="426"/>
        <v>#N/A</v>
      </c>
      <c r="W3007">
        <f t="shared" si="427"/>
        <v>0</v>
      </c>
    </row>
    <row r="3008" spans="1:23" x14ac:dyDescent="0.25">
      <c r="A3008">
        <f t="shared" si="420"/>
        <v>124</v>
      </c>
      <c r="B3008">
        <f t="shared" si="421"/>
        <v>5</v>
      </c>
      <c r="C3008" s="1">
        <f t="shared" si="428"/>
        <v>41764.874999992731</v>
      </c>
      <c r="D3008" s="7">
        <v>0</v>
      </c>
      <c r="E3008" s="7"/>
      <c r="G3008">
        <v>46.13</v>
      </c>
      <c r="H3008" s="12">
        <v>192.2795851518552</v>
      </c>
      <c r="I3008" s="13">
        <f>$D$2*tarifas!$D$12/24</f>
        <v>1.4541666666666666</v>
      </c>
      <c r="J3008" s="13" t="e">
        <f>VLOOKUP(E3008&amp;" "&amp;F3008,tarifas!$A$13:$D$20,4,FALSE)*H3008</f>
        <v>#N/A</v>
      </c>
      <c r="K3008" s="13">
        <f>IF(F3008="COD1",tarifas!$D$11*(SUMIFS($H$11:$H$8770,$F$11:$F$8770,"=COD1",$B$11:$B$8770,"="&amp;B3008)/COUNTIFS($F$11:$F$8770,"=COD1",$B$11:$B$8770,"="&amp;B3008))/COUNTIFS($A$11:$A$8770,"="&amp;A3008,$F$11:$F$8770,"=COD1"),0)</f>
        <v>0</v>
      </c>
      <c r="L3008" s="13" t="e">
        <f>(VLOOKUP(F3008,tarifas!$C$7:$D$10,2,FALSE)+tarifas!$D$21)*datos!H3008</f>
        <v>#N/A</v>
      </c>
      <c r="M3008">
        <v>0</v>
      </c>
      <c r="N3008" s="13" t="e">
        <f t="shared" si="422"/>
        <v>#N/A</v>
      </c>
      <c r="O3008">
        <f t="shared" si="423"/>
        <v>0</v>
      </c>
      <c r="P3008" s="12">
        <f t="shared" si="424"/>
        <v>192.2795851518552</v>
      </c>
      <c r="Q3008">
        <f t="shared" si="425"/>
        <v>0</v>
      </c>
      <c r="R3008">
        <f>$D$2*tarifas!$D$12/24</f>
        <v>1.4541666666666666</v>
      </c>
      <c r="S3008" t="e">
        <f>VLOOKUP(E3008&amp;" "&amp;F3008,tarifas!$A$13:$D$20,4,FALSE)*P3008</f>
        <v>#N/A</v>
      </c>
      <c r="T3008">
        <f>IF(F3008="COD1",tarifas!$D$11*(SUMIFS($P$11:$P$8770,$F$11:$F$8770,"=COD1",$B$11:$B$8770,"="&amp;B3008)/COUNTIFS($F$11:$F$8770,"=COD1",$B$11:$B$8770,"="&amp;B3008))/COUNTIFS($A$11:$A$8770,"="&amp;A3008,$F$11:$F$8770,"=COD1"),0)</f>
        <v>0</v>
      </c>
      <c r="U3008" t="e">
        <f>(VLOOKUP(F3008,tarifas!$C$7:$D$10,2,FALSE)+tarifas!$D$21)*datos!P3008</f>
        <v>#N/A</v>
      </c>
      <c r="V3008" t="e">
        <f t="shared" si="426"/>
        <v>#N/A</v>
      </c>
      <c r="W3008">
        <f t="shared" si="427"/>
        <v>0</v>
      </c>
    </row>
    <row r="3009" spans="1:23" x14ac:dyDescent="0.25">
      <c r="A3009">
        <f t="shared" si="420"/>
        <v>124</v>
      </c>
      <c r="B3009">
        <f t="shared" si="421"/>
        <v>5</v>
      </c>
      <c r="C3009" s="1">
        <f t="shared" si="428"/>
        <v>41764.916666659396</v>
      </c>
      <c r="D3009" s="7">
        <v>0</v>
      </c>
      <c r="E3009" s="7"/>
      <c r="G3009">
        <v>45</v>
      </c>
      <c r="H3009" s="12">
        <v>190.34238588376186</v>
      </c>
      <c r="I3009" s="13">
        <f>$D$2*tarifas!$D$12/24</f>
        <v>1.4541666666666666</v>
      </c>
      <c r="J3009" s="13" t="e">
        <f>VLOOKUP(E3009&amp;" "&amp;F3009,tarifas!$A$13:$D$20,4,FALSE)*H3009</f>
        <v>#N/A</v>
      </c>
      <c r="K3009" s="13">
        <f>IF(F3009="COD1",tarifas!$D$11*(SUMIFS($H$11:$H$8770,$F$11:$F$8770,"=COD1",$B$11:$B$8770,"="&amp;B3009)/COUNTIFS($F$11:$F$8770,"=COD1",$B$11:$B$8770,"="&amp;B3009))/COUNTIFS($A$11:$A$8770,"="&amp;A3009,$F$11:$F$8770,"=COD1"),0)</f>
        <v>0</v>
      </c>
      <c r="L3009" s="13" t="e">
        <f>(VLOOKUP(F3009,tarifas!$C$7:$D$10,2,FALSE)+tarifas!$D$21)*datos!H3009</f>
        <v>#N/A</v>
      </c>
      <c r="M3009">
        <v>0</v>
      </c>
      <c r="N3009" s="13" t="e">
        <f t="shared" si="422"/>
        <v>#N/A</v>
      </c>
      <c r="O3009">
        <f t="shared" si="423"/>
        <v>0</v>
      </c>
      <c r="P3009" s="12">
        <f t="shared" si="424"/>
        <v>190.34238588376186</v>
      </c>
      <c r="Q3009">
        <f t="shared" si="425"/>
        <v>0</v>
      </c>
      <c r="R3009">
        <f>$D$2*tarifas!$D$12/24</f>
        <v>1.4541666666666666</v>
      </c>
      <c r="S3009" t="e">
        <f>VLOOKUP(E3009&amp;" "&amp;F3009,tarifas!$A$13:$D$20,4,FALSE)*P3009</f>
        <v>#N/A</v>
      </c>
      <c r="T3009">
        <f>IF(F3009="COD1",tarifas!$D$11*(SUMIFS($P$11:$P$8770,$F$11:$F$8770,"=COD1",$B$11:$B$8770,"="&amp;B3009)/COUNTIFS($F$11:$F$8770,"=COD1",$B$11:$B$8770,"="&amp;B3009))/COUNTIFS($A$11:$A$8770,"="&amp;A3009,$F$11:$F$8770,"=COD1"),0)</f>
        <v>0</v>
      </c>
      <c r="U3009" t="e">
        <f>(VLOOKUP(F3009,tarifas!$C$7:$D$10,2,FALSE)+tarifas!$D$21)*datos!P3009</f>
        <v>#N/A</v>
      </c>
      <c r="V3009" t="e">
        <f t="shared" si="426"/>
        <v>#N/A</v>
      </c>
      <c r="W3009">
        <f t="shared" si="427"/>
        <v>0</v>
      </c>
    </row>
    <row r="3010" spans="1:23" x14ac:dyDescent="0.25">
      <c r="A3010">
        <f t="shared" si="420"/>
        <v>124</v>
      </c>
      <c r="B3010">
        <f t="shared" si="421"/>
        <v>5</v>
      </c>
      <c r="C3010" s="1">
        <f t="shared" si="428"/>
        <v>41764.95833332606</v>
      </c>
      <c r="D3010" s="7">
        <v>0</v>
      </c>
      <c r="E3010" s="7"/>
      <c r="G3010">
        <v>44.27</v>
      </c>
      <c r="H3010" s="12">
        <v>188.79269118431662</v>
      </c>
      <c r="I3010" s="13">
        <f>$D$2*tarifas!$D$12/24</f>
        <v>1.4541666666666666</v>
      </c>
      <c r="J3010" s="13" t="e">
        <f>VLOOKUP(E3010&amp;" "&amp;F3010,tarifas!$A$13:$D$20,4,FALSE)*H3010</f>
        <v>#N/A</v>
      </c>
      <c r="K3010" s="13">
        <f>IF(F3010="COD1",tarifas!$D$11*(SUMIFS($H$11:$H$8770,$F$11:$F$8770,"=COD1",$B$11:$B$8770,"="&amp;B3010)/COUNTIFS($F$11:$F$8770,"=COD1",$B$11:$B$8770,"="&amp;B3010))/COUNTIFS($A$11:$A$8770,"="&amp;A3010,$F$11:$F$8770,"=COD1"),0)</f>
        <v>0</v>
      </c>
      <c r="L3010" s="13" t="e">
        <f>(VLOOKUP(F3010,tarifas!$C$7:$D$10,2,FALSE)+tarifas!$D$21)*datos!H3010</f>
        <v>#N/A</v>
      </c>
      <c r="M3010">
        <v>0</v>
      </c>
      <c r="N3010" s="13" t="e">
        <f t="shared" si="422"/>
        <v>#N/A</v>
      </c>
      <c r="O3010">
        <f t="shared" si="423"/>
        <v>0</v>
      </c>
      <c r="P3010" s="12">
        <f t="shared" si="424"/>
        <v>188.79269118431662</v>
      </c>
      <c r="Q3010">
        <f t="shared" si="425"/>
        <v>0</v>
      </c>
      <c r="R3010">
        <f>$D$2*tarifas!$D$12/24</f>
        <v>1.4541666666666666</v>
      </c>
      <c r="S3010" t="e">
        <f>VLOOKUP(E3010&amp;" "&amp;F3010,tarifas!$A$13:$D$20,4,FALSE)*P3010</f>
        <v>#N/A</v>
      </c>
      <c r="T3010">
        <f>IF(F3010="COD1",tarifas!$D$11*(SUMIFS($P$11:$P$8770,$F$11:$F$8770,"=COD1",$B$11:$B$8770,"="&amp;B3010)/COUNTIFS($F$11:$F$8770,"=COD1",$B$11:$B$8770,"="&amp;B3010))/COUNTIFS($A$11:$A$8770,"="&amp;A3010,$F$11:$F$8770,"=COD1"),0)</f>
        <v>0</v>
      </c>
      <c r="U3010" t="e">
        <f>(VLOOKUP(F3010,tarifas!$C$7:$D$10,2,FALSE)+tarifas!$D$21)*datos!P3010</f>
        <v>#N/A</v>
      </c>
      <c r="V3010" t="e">
        <f t="shared" si="426"/>
        <v>#N/A</v>
      </c>
      <c r="W3010">
        <f t="shared" si="427"/>
        <v>0</v>
      </c>
    </row>
    <row r="3011" spans="1:23" x14ac:dyDescent="0.25">
      <c r="A3011">
        <f t="shared" si="420"/>
        <v>125</v>
      </c>
      <c r="B3011">
        <f t="shared" si="421"/>
        <v>5</v>
      </c>
      <c r="C3011" s="1">
        <f t="shared" si="428"/>
        <v>41764.999999992724</v>
      </c>
      <c r="D3011" s="7">
        <v>0</v>
      </c>
      <c r="E3011" s="7"/>
      <c r="G3011">
        <v>40.5</v>
      </c>
      <c r="H3011" s="12">
        <v>188.42458576312188</v>
      </c>
      <c r="I3011" s="13">
        <f>$D$2*tarifas!$D$12/24</f>
        <v>1.4541666666666666</v>
      </c>
      <c r="J3011" s="13" t="e">
        <f>VLOOKUP(E3011&amp;" "&amp;F3011,tarifas!$A$13:$D$20,4,FALSE)*H3011</f>
        <v>#N/A</v>
      </c>
      <c r="K3011" s="13">
        <f>IF(F3011="COD1",tarifas!$D$11*(SUMIFS($H$11:$H$8770,$F$11:$F$8770,"=COD1",$B$11:$B$8770,"="&amp;B3011)/COUNTIFS($F$11:$F$8770,"=COD1",$B$11:$B$8770,"="&amp;B3011))/COUNTIFS($A$11:$A$8770,"="&amp;A3011,$F$11:$F$8770,"=COD1"),0)</f>
        <v>0</v>
      </c>
      <c r="L3011" s="13" t="e">
        <f>(VLOOKUP(F3011,tarifas!$C$7:$D$10,2,FALSE)+tarifas!$D$21)*datos!H3011</f>
        <v>#N/A</v>
      </c>
      <c r="M3011">
        <v>0</v>
      </c>
      <c r="N3011" s="13" t="e">
        <f t="shared" si="422"/>
        <v>#N/A</v>
      </c>
      <c r="O3011">
        <f t="shared" si="423"/>
        <v>0</v>
      </c>
      <c r="P3011" s="12">
        <f t="shared" si="424"/>
        <v>188.42458576312188</v>
      </c>
      <c r="Q3011">
        <f t="shared" si="425"/>
        <v>0</v>
      </c>
      <c r="R3011">
        <f>$D$2*tarifas!$D$12/24</f>
        <v>1.4541666666666666</v>
      </c>
      <c r="S3011" t="e">
        <f>VLOOKUP(E3011&amp;" "&amp;F3011,tarifas!$A$13:$D$20,4,FALSE)*P3011</f>
        <v>#N/A</v>
      </c>
      <c r="T3011">
        <f>IF(F3011="COD1",tarifas!$D$11*(SUMIFS($P$11:$P$8770,$F$11:$F$8770,"=COD1",$B$11:$B$8770,"="&amp;B3011)/COUNTIFS($F$11:$F$8770,"=COD1",$B$11:$B$8770,"="&amp;B3011))/COUNTIFS($A$11:$A$8770,"="&amp;A3011,$F$11:$F$8770,"=COD1"),0)</f>
        <v>0</v>
      </c>
      <c r="U3011" t="e">
        <f>(VLOOKUP(F3011,tarifas!$C$7:$D$10,2,FALSE)+tarifas!$D$21)*datos!P3011</f>
        <v>#N/A</v>
      </c>
      <c r="V3011" t="e">
        <f t="shared" si="426"/>
        <v>#N/A</v>
      </c>
      <c r="W3011">
        <f t="shared" si="427"/>
        <v>0</v>
      </c>
    </row>
    <row r="3012" spans="1:23" x14ac:dyDescent="0.25">
      <c r="A3012">
        <f t="shared" si="420"/>
        <v>125</v>
      </c>
      <c r="B3012">
        <f t="shared" si="421"/>
        <v>5</v>
      </c>
      <c r="C3012" s="1">
        <f t="shared" si="428"/>
        <v>41765.041666659388</v>
      </c>
      <c r="D3012" s="7">
        <v>0</v>
      </c>
      <c r="E3012" s="7"/>
      <c r="G3012">
        <v>39.57</v>
      </c>
      <c r="H3012" s="12">
        <v>183.02065603129981</v>
      </c>
      <c r="I3012" s="13">
        <f>$D$2*tarifas!$D$12/24</f>
        <v>1.4541666666666666</v>
      </c>
      <c r="J3012" s="13" t="e">
        <f>VLOOKUP(E3012&amp;" "&amp;F3012,tarifas!$A$13:$D$20,4,FALSE)*H3012</f>
        <v>#N/A</v>
      </c>
      <c r="K3012" s="13">
        <f>IF(F3012="COD1",tarifas!$D$11*(SUMIFS($H$11:$H$8770,$F$11:$F$8770,"=COD1",$B$11:$B$8770,"="&amp;B3012)/COUNTIFS($F$11:$F$8770,"=COD1",$B$11:$B$8770,"="&amp;B3012))/COUNTIFS($A$11:$A$8770,"="&amp;A3012,$F$11:$F$8770,"=COD1"),0)</f>
        <v>0</v>
      </c>
      <c r="L3012" s="13" t="e">
        <f>(VLOOKUP(F3012,tarifas!$C$7:$D$10,2,FALSE)+tarifas!$D$21)*datos!H3012</f>
        <v>#N/A</v>
      </c>
      <c r="M3012">
        <v>0</v>
      </c>
      <c r="N3012" s="13" t="e">
        <f t="shared" si="422"/>
        <v>#N/A</v>
      </c>
      <c r="O3012">
        <f t="shared" si="423"/>
        <v>0</v>
      </c>
      <c r="P3012" s="12">
        <f t="shared" si="424"/>
        <v>183.02065603129981</v>
      </c>
      <c r="Q3012">
        <f t="shared" si="425"/>
        <v>0</v>
      </c>
      <c r="R3012">
        <f>$D$2*tarifas!$D$12/24</f>
        <v>1.4541666666666666</v>
      </c>
      <c r="S3012" t="e">
        <f>VLOOKUP(E3012&amp;" "&amp;F3012,tarifas!$A$13:$D$20,4,FALSE)*P3012</f>
        <v>#N/A</v>
      </c>
      <c r="T3012">
        <f>IF(F3012="COD1",tarifas!$D$11*(SUMIFS($P$11:$P$8770,$F$11:$F$8770,"=COD1",$B$11:$B$8770,"="&amp;B3012)/COUNTIFS($F$11:$F$8770,"=COD1",$B$11:$B$8770,"="&amp;B3012))/COUNTIFS($A$11:$A$8770,"="&amp;A3012,$F$11:$F$8770,"=COD1"),0)</f>
        <v>0</v>
      </c>
      <c r="U3012" t="e">
        <f>(VLOOKUP(F3012,tarifas!$C$7:$D$10,2,FALSE)+tarifas!$D$21)*datos!P3012</f>
        <v>#N/A</v>
      </c>
      <c r="V3012" t="e">
        <f t="shared" si="426"/>
        <v>#N/A</v>
      </c>
      <c r="W3012">
        <f t="shared" si="427"/>
        <v>0</v>
      </c>
    </row>
    <row r="3013" spans="1:23" x14ac:dyDescent="0.25">
      <c r="A3013">
        <f t="shared" si="420"/>
        <v>125</v>
      </c>
      <c r="B3013">
        <f t="shared" si="421"/>
        <v>5</v>
      </c>
      <c r="C3013" s="1">
        <f t="shared" si="428"/>
        <v>41765.083333326053</v>
      </c>
      <c r="D3013" s="7">
        <v>0</v>
      </c>
      <c r="E3013" s="7"/>
      <c r="G3013">
        <v>38.4</v>
      </c>
      <c r="H3013" s="12">
        <v>182.58051811759367</v>
      </c>
      <c r="I3013" s="13">
        <f>$D$2*tarifas!$D$12/24</f>
        <v>1.4541666666666666</v>
      </c>
      <c r="J3013" s="13" t="e">
        <f>VLOOKUP(E3013&amp;" "&amp;F3013,tarifas!$A$13:$D$20,4,FALSE)*H3013</f>
        <v>#N/A</v>
      </c>
      <c r="K3013" s="13">
        <f>IF(F3013="COD1",tarifas!$D$11*(SUMIFS($H$11:$H$8770,$F$11:$F$8770,"=COD1",$B$11:$B$8770,"="&amp;B3013)/COUNTIFS($F$11:$F$8770,"=COD1",$B$11:$B$8770,"="&amp;B3013))/COUNTIFS($A$11:$A$8770,"="&amp;A3013,$F$11:$F$8770,"=COD1"),0)</f>
        <v>0</v>
      </c>
      <c r="L3013" s="13" t="e">
        <f>(VLOOKUP(F3013,tarifas!$C$7:$D$10,2,FALSE)+tarifas!$D$21)*datos!H3013</f>
        <v>#N/A</v>
      </c>
      <c r="M3013">
        <v>0</v>
      </c>
      <c r="N3013" s="13" t="e">
        <f t="shared" si="422"/>
        <v>#N/A</v>
      </c>
      <c r="O3013">
        <f t="shared" si="423"/>
        <v>0</v>
      </c>
      <c r="P3013" s="12">
        <f t="shared" si="424"/>
        <v>182.58051811759367</v>
      </c>
      <c r="Q3013">
        <f t="shared" si="425"/>
        <v>0</v>
      </c>
      <c r="R3013">
        <f>$D$2*tarifas!$D$12/24</f>
        <v>1.4541666666666666</v>
      </c>
      <c r="S3013" t="e">
        <f>VLOOKUP(E3013&amp;" "&amp;F3013,tarifas!$A$13:$D$20,4,FALSE)*P3013</f>
        <v>#N/A</v>
      </c>
      <c r="T3013">
        <f>IF(F3013="COD1",tarifas!$D$11*(SUMIFS($P$11:$P$8770,$F$11:$F$8770,"=COD1",$B$11:$B$8770,"="&amp;B3013)/COUNTIFS($F$11:$F$8770,"=COD1",$B$11:$B$8770,"="&amp;B3013))/COUNTIFS($A$11:$A$8770,"="&amp;A3013,$F$11:$F$8770,"=COD1"),0)</f>
        <v>0</v>
      </c>
      <c r="U3013" t="e">
        <f>(VLOOKUP(F3013,tarifas!$C$7:$D$10,2,FALSE)+tarifas!$D$21)*datos!P3013</f>
        <v>#N/A</v>
      </c>
      <c r="V3013" t="e">
        <f t="shared" si="426"/>
        <v>#N/A</v>
      </c>
      <c r="W3013">
        <f t="shared" si="427"/>
        <v>0</v>
      </c>
    </row>
    <row r="3014" spans="1:23" x14ac:dyDescent="0.25">
      <c r="A3014">
        <f t="shared" si="420"/>
        <v>125</v>
      </c>
      <c r="B3014">
        <f t="shared" si="421"/>
        <v>5</v>
      </c>
      <c r="C3014" s="1">
        <f t="shared" si="428"/>
        <v>41765.124999992717</v>
      </c>
      <c r="D3014" s="7">
        <v>0</v>
      </c>
      <c r="E3014" s="7"/>
      <c r="G3014">
        <v>38.22</v>
      </c>
      <c r="H3014" s="12">
        <v>176.32154381979134</v>
      </c>
      <c r="I3014" s="13">
        <f>$D$2*tarifas!$D$12/24</f>
        <v>1.4541666666666666</v>
      </c>
      <c r="J3014" s="13" t="e">
        <f>VLOOKUP(E3014&amp;" "&amp;F3014,tarifas!$A$13:$D$20,4,FALSE)*H3014</f>
        <v>#N/A</v>
      </c>
      <c r="K3014" s="13">
        <f>IF(F3014="COD1",tarifas!$D$11*(SUMIFS($H$11:$H$8770,$F$11:$F$8770,"=COD1",$B$11:$B$8770,"="&amp;B3014)/COUNTIFS($F$11:$F$8770,"=COD1",$B$11:$B$8770,"="&amp;B3014))/COUNTIFS($A$11:$A$8770,"="&amp;A3014,$F$11:$F$8770,"=COD1"),0)</f>
        <v>0</v>
      </c>
      <c r="L3014" s="13" t="e">
        <f>(VLOOKUP(F3014,tarifas!$C$7:$D$10,2,FALSE)+tarifas!$D$21)*datos!H3014</f>
        <v>#N/A</v>
      </c>
      <c r="M3014">
        <v>0</v>
      </c>
      <c r="N3014" s="13" t="e">
        <f t="shared" si="422"/>
        <v>#N/A</v>
      </c>
      <c r="O3014">
        <f t="shared" si="423"/>
        <v>0</v>
      </c>
      <c r="P3014" s="12">
        <f t="shared" si="424"/>
        <v>176.32154381979134</v>
      </c>
      <c r="Q3014">
        <f t="shared" si="425"/>
        <v>0</v>
      </c>
      <c r="R3014">
        <f>$D$2*tarifas!$D$12/24</f>
        <v>1.4541666666666666</v>
      </c>
      <c r="S3014" t="e">
        <f>VLOOKUP(E3014&amp;" "&amp;F3014,tarifas!$A$13:$D$20,4,FALSE)*P3014</f>
        <v>#N/A</v>
      </c>
      <c r="T3014">
        <f>IF(F3014="COD1",tarifas!$D$11*(SUMIFS($P$11:$P$8770,$F$11:$F$8770,"=COD1",$B$11:$B$8770,"="&amp;B3014)/COUNTIFS($F$11:$F$8770,"=COD1",$B$11:$B$8770,"="&amp;B3014))/COUNTIFS($A$11:$A$8770,"="&amp;A3014,$F$11:$F$8770,"=COD1"),0)</f>
        <v>0</v>
      </c>
      <c r="U3014" t="e">
        <f>(VLOOKUP(F3014,tarifas!$C$7:$D$10,2,FALSE)+tarifas!$D$21)*datos!P3014</f>
        <v>#N/A</v>
      </c>
      <c r="V3014" t="e">
        <f t="shared" si="426"/>
        <v>#N/A</v>
      </c>
      <c r="W3014">
        <f t="shared" si="427"/>
        <v>0</v>
      </c>
    </row>
    <row r="3015" spans="1:23" x14ac:dyDescent="0.25">
      <c r="A3015">
        <f t="shared" si="420"/>
        <v>125</v>
      </c>
      <c r="B3015">
        <f t="shared" si="421"/>
        <v>5</v>
      </c>
      <c r="C3015" s="1">
        <f t="shared" si="428"/>
        <v>41765.166666659381</v>
      </c>
      <c r="D3015" s="7">
        <v>0</v>
      </c>
      <c r="E3015" s="7"/>
      <c r="G3015">
        <v>39.57</v>
      </c>
      <c r="H3015" s="12">
        <v>174.22178437692605</v>
      </c>
      <c r="I3015" s="13">
        <f>$D$2*tarifas!$D$12/24</f>
        <v>1.4541666666666666</v>
      </c>
      <c r="J3015" s="13" t="e">
        <f>VLOOKUP(E3015&amp;" "&amp;F3015,tarifas!$A$13:$D$20,4,FALSE)*H3015</f>
        <v>#N/A</v>
      </c>
      <c r="K3015" s="13">
        <f>IF(F3015="COD1",tarifas!$D$11*(SUMIFS($H$11:$H$8770,$F$11:$F$8770,"=COD1",$B$11:$B$8770,"="&amp;B3015)/COUNTIFS($F$11:$F$8770,"=COD1",$B$11:$B$8770,"="&amp;B3015))/COUNTIFS($A$11:$A$8770,"="&amp;A3015,$F$11:$F$8770,"=COD1"),0)</f>
        <v>0</v>
      </c>
      <c r="L3015" s="13" t="e">
        <f>(VLOOKUP(F3015,tarifas!$C$7:$D$10,2,FALSE)+tarifas!$D$21)*datos!H3015</f>
        <v>#N/A</v>
      </c>
      <c r="M3015">
        <v>0</v>
      </c>
      <c r="N3015" s="13" t="e">
        <f t="shared" si="422"/>
        <v>#N/A</v>
      </c>
      <c r="O3015">
        <f t="shared" si="423"/>
        <v>0</v>
      </c>
      <c r="P3015" s="12">
        <f t="shared" si="424"/>
        <v>174.22178437692605</v>
      </c>
      <c r="Q3015">
        <f t="shared" si="425"/>
        <v>0</v>
      </c>
      <c r="R3015">
        <f>$D$2*tarifas!$D$12/24</f>
        <v>1.4541666666666666</v>
      </c>
      <c r="S3015" t="e">
        <f>VLOOKUP(E3015&amp;" "&amp;F3015,tarifas!$A$13:$D$20,4,FALSE)*P3015</f>
        <v>#N/A</v>
      </c>
      <c r="T3015">
        <f>IF(F3015="COD1",tarifas!$D$11*(SUMIFS($P$11:$P$8770,$F$11:$F$8770,"=COD1",$B$11:$B$8770,"="&amp;B3015)/COUNTIFS($F$11:$F$8770,"=COD1",$B$11:$B$8770,"="&amp;B3015))/COUNTIFS($A$11:$A$8770,"="&amp;A3015,$F$11:$F$8770,"=COD1"),0)</f>
        <v>0</v>
      </c>
      <c r="U3015" t="e">
        <f>(VLOOKUP(F3015,tarifas!$C$7:$D$10,2,FALSE)+tarifas!$D$21)*datos!P3015</f>
        <v>#N/A</v>
      </c>
      <c r="V3015" t="e">
        <f t="shared" si="426"/>
        <v>#N/A</v>
      </c>
      <c r="W3015">
        <f t="shared" si="427"/>
        <v>0</v>
      </c>
    </row>
    <row r="3016" spans="1:23" x14ac:dyDescent="0.25">
      <c r="A3016">
        <f t="shared" si="420"/>
        <v>125</v>
      </c>
      <c r="B3016">
        <f t="shared" si="421"/>
        <v>5</v>
      </c>
      <c r="C3016" s="1">
        <f t="shared" si="428"/>
        <v>41765.208333326045</v>
      </c>
      <c r="D3016" s="7">
        <v>0</v>
      </c>
      <c r="E3016" s="7"/>
      <c r="G3016">
        <v>44.27</v>
      </c>
      <c r="H3016" s="12">
        <v>172.69831699897108</v>
      </c>
      <c r="I3016" s="13">
        <f>$D$2*tarifas!$D$12/24</f>
        <v>1.4541666666666666</v>
      </c>
      <c r="J3016" s="13" t="e">
        <f>VLOOKUP(E3016&amp;" "&amp;F3016,tarifas!$A$13:$D$20,4,FALSE)*H3016</f>
        <v>#N/A</v>
      </c>
      <c r="K3016" s="13">
        <f>IF(F3016="COD1",tarifas!$D$11*(SUMIFS($H$11:$H$8770,$F$11:$F$8770,"=COD1",$B$11:$B$8770,"="&amp;B3016)/COUNTIFS($F$11:$F$8770,"=COD1",$B$11:$B$8770,"="&amp;B3016))/COUNTIFS($A$11:$A$8770,"="&amp;A3016,$F$11:$F$8770,"=COD1"),0)</f>
        <v>0</v>
      </c>
      <c r="L3016" s="13" t="e">
        <f>(VLOOKUP(F3016,tarifas!$C$7:$D$10,2,FALSE)+tarifas!$D$21)*datos!H3016</f>
        <v>#N/A</v>
      </c>
      <c r="M3016">
        <v>1.9096600000000001</v>
      </c>
      <c r="N3016" s="13" t="e">
        <f t="shared" si="422"/>
        <v>#N/A</v>
      </c>
      <c r="O3016">
        <f t="shared" si="423"/>
        <v>1.9096600000000001</v>
      </c>
      <c r="P3016" s="12">
        <f t="shared" si="424"/>
        <v>170.78865699897108</v>
      </c>
      <c r="Q3016">
        <f t="shared" si="425"/>
        <v>0</v>
      </c>
      <c r="R3016">
        <f>$D$2*tarifas!$D$12/24</f>
        <v>1.4541666666666666</v>
      </c>
      <c r="S3016" t="e">
        <f>VLOOKUP(E3016&amp;" "&amp;F3016,tarifas!$A$13:$D$20,4,FALSE)*P3016</f>
        <v>#N/A</v>
      </c>
      <c r="T3016">
        <f>IF(F3016="COD1",tarifas!$D$11*(SUMIFS($P$11:$P$8770,$F$11:$F$8770,"=COD1",$B$11:$B$8770,"="&amp;B3016)/COUNTIFS($F$11:$F$8770,"=COD1",$B$11:$B$8770,"="&amp;B3016))/COUNTIFS($A$11:$A$8770,"="&amp;A3016,$F$11:$F$8770,"=COD1"),0)</f>
        <v>0</v>
      </c>
      <c r="U3016" t="e">
        <f>(VLOOKUP(F3016,tarifas!$C$7:$D$10,2,FALSE)+tarifas!$D$21)*datos!P3016</f>
        <v>#N/A</v>
      </c>
      <c r="V3016" t="e">
        <f t="shared" si="426"/>
        <v>#N/A</v>
      </c>
      <c r="W3016">
        <f t="shared" si="427"/>
        <v>0</v>
      </c>
    </row>
    <row r="3017" spans="1:23" x14ac:dyDescent="0.25">
      <c r="A3017">
        <f t="shared" si="420"/>
        <v>125</v>
      </c>
      <c r="B3017">
        <f t="shared" si="421"/>
        <v>5</v>
      </c>
      <c r="C3017" s="1">
        <f t="shared" si="428"/>
        <v>41765.249999992709</v>
      </c>
      <c r="D3017" s="7">
        <v>7.7272727272727266</v>
      </c>
      <c r="E3017" s="7"/>
      <c r="G3017">
        <v>46.41</v>
      </c>
      <c r="H3017" s="12">
        <v>166.40286515664502</v>
      </c>
      <c r="I3017" s="13">
        <f>$D$2*tarifas!$D$12/24</f>
        <v>1.4541666666666666</v>
      </c>
      <c r="J3017" s="13" t="e">
        <f>VLOOKUP(E3017&amp;" "&amp;F3017,tarifas!$A$13:$D$20,4,FALSE)*H3017</f>
        <v>#N/A</v>
      </c>
      <c r="K3017" s="13">
        <f>IF(F3017="COD1",tarifas!$D$11*(SUMIFS($H$11:$H$8770,$F$11:$F$8770,"=COD1",$B$11:$B$8770,"="&amp;B3017)/COUNTIFS($F$11:$F$8770,"=COD1",$B$11:$B$8770,"="&amp;B3017))/COUNTIFS($A$11:$A$8770,"="&amp;A3017,$F$11:$F$8770,"=COD1"),0)</f>
        <v>0</v>
      </c>
      <c r="L3017" s="13" t="e">
        <f>(VLOOKUP(F3017,tarifas!$C$7:$D$10,2,FALSE)+tarifas!$D$21)*datos!H3017</f>
        <v>#N/A</v>
      </c>
      <c r="M3017">
        <v>6.32212</v>
      </c>
      <c r="N3017" s="13" t="e">
        <f t="shared" si="422"/>
        <v>#N/A</v>
      </c>
      <c r="O3017">
        <f t="shared" si="423"/>
        <v>6.32212</v>
      </c>
      <c r="P3017" s="12">
        <f t="shared" si="424"/>
        <v>160.08074515664501</v>
      </c>
      <c r="Q3017">
        <f t="shared" si="425"/>
        <v>0</v>
      </c>
      <c r="R3017">
        <f>$D$2*tarifas!$D$12/24</f>
        <v>1.4541666666666666</v>
      </c>
      <c r="S3017" t="e">
        <f>VLOOKUP(E3017&amp;" "&amp;F3017,tarifas!$A$13:$D$20,4,FALSE)*P3017</f>
        <v>#N/A</v>
      </c>
      <c r="T3017">
        <f>IF(F3017="COD1",tarifas!$D$11*(SUMIFS($P$11:$P$8770,$F$11:$F$8770,"=COD1",$B$11:$B$8770,"="&amp;B3017)/COUNTIFS($F$11:$F$8770,"=COD1",$B$11:$B$8770,"="&amp;B3017))/COUNTIFS($A$11:$A$8770,"="&amp;A3017,$F$11:$F$8770,"=COD1"),0)</f>
        <v>0</v>
      </c>
      <c r="U3017" t="e">
        <f>(VLOOKUP(F3017,tarifas!$C$7:$D$10,2,FALSE)+tarifas!$D$21)*datos!P3017</f>
        <v>#N/A</v>
      </c>
      <c r="V3017" t="e">
        <f t="shared" si="426"/>
        <v>#N/A</v>
      </c>
      <c r="W3017">
        <f t="shared" si="427"/>
        <v>0</v>
      </c>
    </row>
    <row r="3018" spans="1:23" x14ac:dyDescent="0.25">
      <c r="A3018">
        <f t="shared" si="420"/>
        <v>125</v>
      </c>
      <c r="B3018">
        <f t="shared" si="421"/>
        <v>5</v>
      </c>
      <c r="C3018" s="1">
        <f t="shared" si="428"/>
        <v>41765.291666659374</v>
      </c>
      <c r="D3018" s="7">
        <v>29.621212121212121</v>
      </c>
      <c r="E3018" s="7"/>
      <c r="G3018">
        <v>51.2</v>
      </c>
      <c r="H3018" s="12">
        <v>212.37228746474489</v>
      </c>
      <c r="I3018" s="13">
        <f>$D$2*tarifas!$D$12/24</f>
        <v>1.4541666666666666</v>
      </c>
      <c r="J3018" s="13" t="e">
        <f>VLOOKUP(E3018&amp;" "&amp;F3018,tarifas!$A$13:$D$20,4,FALSE)*H3018</f>
        <v>#N/A</v>
      </c>
      <c r="K3018" s="13">
        <f>IF(F3018="COD1",tarifas!$D$11*(SUMIFS($H$11:$H$8770,$F$11:$F$8770,"=COD1",$B$11:$B$8770,"="&amp;B3018)/COUNTIFS($F$11:$F$8770,"=COD1",$B$11:$B$8770,"="&amp;B3018))/COUNTIFS($A$11:$A$8770,"="&amp;A3018,$F$11:$F$8770,"=COD1"),0)</f>
        <v>0</v>
      </c>
      <c r="L3018" s="13" t="e">
        <f>(VLOOKUP(F3018,tarifas!$C$7:$D$10,2,FALSE)+tarifas!$D$21)*datos!H3018</f>
        <v>#N/A</v>
      </c>
      <c r="M3018">
        <v>118.36544000000001</v>
      </c>
      <c r="N3018" s="13" t="e">
        <f t="shared" si="422"/>
        <v>#N/A</v>
      </c>
      <c r="O3018">
        <f t="shared" si="423"/>
        <v>118.36544000000001</v>
      </c>
      <c r="P3018" s="12">
        <f t="shared" si="424"/>
        <v>94.00684746474488</v>
      </c>
      <c r="Q3018">
        <f t="shared" si="425"/>
        <v>0</v>
      </c>
      <c r="R3018">
        <f>$D$2*tarifas!$D$12/24</f>
        <v>1.4541666666666666</v>
      </c>
      <c r="S3018" t="e">
        <f>VLOOKUP(E3018&amp;" "&amp;F3018,tarifas!$A$13:$D$20,4,FALSE)*P3018</f>
        <v>#N/A</v>
      </c>
      <c r="T3018">
        <f>IF(F3018="COD1",tarifas!$D$11*(SUMIFS($P$11:$P$8770,$F$11:$F$8770,"=COD1",$B$11:$B$8770,"="&amp;B3018)/COUNTIFS($F$11:$F$8770,"=COD1",$B$11:$B$8770,"="&amp;B3018))/COUNTIFS($A$11:$A$8770,"="&amp;A3018,$F$11:$F$8770,"=COD1"),0)</f>
        <v>0</v>
      </c>
      <c r="U3018" t="e">
        <f>(VLOOKUP(F3018,tarifas!$C$7:$D$10,2,FALSE)+tarifas!$D$21)*datos!P3018</f>
        <v>#N/A</v>
      </c>
      <c r="V3018" t="e">
        <f t="shared" si="426"/>
        <v>#N/A</v>
      </c>
      <c r="W3018">
        <f t="shared" si="427"/>
        <v>0</v>
      </c>
    </row>
    <row r="3019" spans="1:23" x14ac:dyDescent="0.25">
      <c r="A3019">
        <f t="shared" si="420"/>
        <v>125</v>
      </c>
      <c r="B3019">
        <f t="shared" si="421"/>
        <v>5</v>
      </c>
      <c r="C3019" s="1">
        <f t="shared" si="428"/>
        <v>41765.333333326038</v>
      </c>
      <c r="D3019" s="7">
        <v>66.969696969696969</v>
      </c>
      <c r="E3019" s="7"/>
      <c r="G3019">
        <v>52.31</v>
      </c>
      <c r="H3019" s="12">
        <v>385.25048616188928</v>
      </c>
      <c r="I3019" s="13">
        <f>$D$2*tarifas!$D$12/24</f>
        <v>1.4541666666666666</v>
      </c>
      <c r="J3019" s="13" t="e">
        <f>VLOOKUP(E3019&amp;" "&amp;F3019,tarifas!$A$13:$D$20,4,FALSE)*H3019</f>
        <v>#N/A</v>
      </c>
      <c r="K3019" s="13">
        <f>IF(F3019="COD1",tarifas!$D$11*(SUMIFS($H$11:$H$8770,$F$11:$F$8770,"=COD1",$B$11:$B$8770,"="&amp;B3019)/COUNTIFS($F$11:$F$8770,"=COD1",$B$11:$B$8770,"="&amp;B3019))/COUNTIFS($A$11:$A$8770,"="&amp;A3019,$F$11:$F$8770,"=COD1"),0)</f>
        <v>0</v>
      </c>
      <c r="L3019" s="13" t="e">
        <f>(VLOOKUP(F3019,tarifas!$C$7:$D$10,2,FALSE)+tarifas!$D$21)*datos!H3019</f>
        <v>#N/A</v>
      </c>
      <c r="M3019">
        <v>212.46679999999998</v>
      </c>
      <c r="N3019" s="13" t="e">
        <f t="shared" si="422"/>
        <v>#N/A</v>
      </c>
      <c r="O3019">
        <f t="shared" si="423"/>
        <v>212.46679999999998</v>
      </c>
      <c r="P3019" s="12">
        <f t="shared" si="424"/>
        <v>172.78368616188931</v>
      </c>
      <c r="Q3019">
        <f t="shared" si="425"/>
        <v>0</v>
      </c>
      <c r="R3019">
        <f>$D$2*tarifas!$D$12/24</f>
        <v>1.4541666666666666</v>
      </c>
      <c r="S3019" t="e">
        <f>VLOOKUP(E3019&amp;" "&amp;F3019,tarifas!$A$13:$D$20,4,FALSE)*P3019</f>
        <v>#N/A</v>
      </c>
      <c r="T3019">
        <f>IF(F3019="COD1",tarifas!$D$11*(SUMIFS($P$11:$P$8770,$F$11:$F$8770,"=COD1",$B$11:$B$8770,"="&amp;B3019)/COUNTIFS($F$11:$F$8770,"=COD1",$B$11:$B$8770,"="&amp;B3019))/COUNTIFS($A$11:$A$8770,"="&amp;A3019,$F$11:$F$8770,"=COD1"),0)</f>
        <v>0</v>
      </c>
      <c r="U3019" t="e">
        <f>(VLOOKUP(F3019,tarifas!$C$7:$D$10,2,FALSE)+tarifas!$D$21)*datos!P3019</f>
        <v>#N/A</v>
      </c>
      <c r="V3019" t="e">
        <f t="shared" si="426"/>
        <v>#N/A</v>
      </c>
      <c r="W3019">
        <f t="shared" si="427"/>
        <v>0</v>
      </c>
    </row>
    <row r="3020" spans="1:23" x14ac:dyDescent="0.25">
      <c r="A3020">
        <f t="shared" ref="A3020:A3083" si="429">DAYS360($C$11,C3020)</f>
        <v>125</v>
      </c>
      <c r="B3020">
        <f t="shared" ref="B3020:B3083" si="430">MONTH(C3020)</f>
        <v>5</v>
      </c>
      <c r="C3020" s="1">
        <f t="shared" si="428"/>
        <v>41765.374999992702</v>
      </c>
      <c r="D3020" s="7">
        <v>187.25757575757575</v>
      </c>
      <c r="E3020" s="7"/>
      <c r="G3020">
        <v>51.4</v>
      </c>
      <c r="H3020" s="12">
        <v>478.90654495006055</v>
      </c>
      <c r="I3020" s="13">
        <f>$D$2*tarifas!$D$12/24</f>
        <v>1.4541666666666666</v>
      </c>
      <c r="J3020" s="13" t="e">
        <f>VLOOKUP(E3020&amp;" "&amp;F3020,tarifas!$A$13:$D$20,4,FALSE)*H3020</f>
        <v>#N/A</v>
      </c>
      <c r="K3020" s="13">
        <f>IF(F3020="COD1",tarifas!$D$11*(SUMIFS($H$11:$H$8770,$F$11:$F$8770,"=COD1",$B$11:$B$8770,"="&amp;B3020)/COUNTIFS($F$11:$F$8770,"=COD1",$B$11:$B$8770,"="&amp;B3020))/COUNTIFS($A$11:$A$8770,"="&amp;A3020,$F$11:$F$8770,"=COD1"),0)</f>
        <v>0</v>
      </c>
      <c r="L3020" s="13" t="e">
        <f>(VLOOKUP(F3020,tarifas!$C$7:$D$10,2,FALSE)+tarifas!$D$21)*datos!H3020</f>
        <v>#N/A</v>
      </c>
      <c r="M3020">
        <v>318.40987999999999</v>
      </c>
      <c r="N3020" s="13" t="e">
        <f t="shared" ref="N3020:N3083" si="431">(I3020+J3020+K3020+L3020)*1.23</f>
        <v>#N/A</v>
      </c>
      <c r="O3020">
        <f t="shared" ref="O3020:O3083" si="432">IF(M3020&lt;H3020,M3020,H3020)</f>
        <v>318.40987999999999</v>
      </c>
      <c r="P3020" s="12">
        <f t="shared" ref="P3020:P3083" si="433">H3020-O3020</f>
        <v>160.49666495006056</v>
      </c>
      <c r="Q3020">
        <f t="shared" ref="Q3020:Q3083" si="434">IF(M3020&lt;H3020,0,M3020-H3020)</f>
        <v>0</v>
      </c>
      <c r="R3020">
        <f>$D$2*tarifas!$D$12/24</f>
        <v>1.4541666666666666</v>
      </c>
      <c r="S3020" t="e">
        <f>VLOOKUP(E3020&amp;" "&amp;F3020,tarifas!$A$13:$D$20,4,FALSE)*P3020</f>
        <v>#N/A</v>
      </c>
      <c r="T3020">
        <f>IF(F3020="COD1",tarifas!$D$11*(SUMIFS($P$11:$P$8770,$F$11:$F$8770,"=COD1",$B$11:$B$8770,"="&amp;B3020)/COUNTIFS($F$11:$F$8770,"=COD1",$B$11:$B$8770,"="&amp;B3020))/COUNTIFS($A$11:$A$8770,"="&amp;A3020,$F$11:$F$8770,"=COD1"),0)</f>
        <v>0</v>
      </c>
      <c r="U3020" t="e">
        <f>(VLOOKUP(F3020,tarifas!$C$7:$D$10,2,FALSE)+tarifas!$D$21)*datos!P3020</f>
        <v>#N/A</v>
      </c>
      <c r="V3020" t="e">
        <f t="shared" ref="V3020:V3083" si="435">(R3020+S3020+T3020+U3020)*1.23</f>
        <v>#N/A</v>
      </c>
      <c r="W3020">
        <f t="shared" ref="W3020:W3083" si="436">0.9*G3020/1000*Q3020</f>
        <v>0</v>
      </c>
    </row>
    <row r="3021" spans="1:23" x14ac:dyDescent="0.25">
      <c r="A3021">
        <f t="shared" si="429"/>
        <v>125</v>
      </c>
      <c r="B3021">
        <f t="shared" si="430"/>
        <v>5</v>
      </c>
      <c r="C3021" s="1">
        <f t="shared" ref="C3021:C3084" si="437">+C3020+1/24</f>
        <v>41765.416666659366</v>
      </c>
      <c r="D3021" s="7">
        <v>298.78787878787875</v>
      </c>
      <c r="E3021" s="7"/>
      <c r="G3021">
        <v>49.54</v>
      </c>
      <c r="H3021" s="12">
        <v>533.06657675928011</v>
      </c>
      <c r="I3021" s="13">
        <f>$D$2*tarifas!$D$12/24</f>
        <v>1.4541666666666666</v>
      </c>
      <c r="J3021" s="13" t="e">
        <f>VLOOKUP(E3021&amp;" "&amp;F3021,tarifas!$A$13:$D$20,4,FALSE)*H3021</f>
        <v>#N/A</v>
      </c>
      <c r="K3021" s="13">
        <f>IF(F3021="COD1",tarifas!$D$11*(SUMIFS($H$11:$H$8770,$F$11:$F$8770,"=COD1",$B$11:$B$8770,"="&amp;B3021)/COUNTIFS($F$11:$F$8770,"=COD1",$B$11:$B$8770,"="&amp;B3021))/COUNTIFS($A$11:$A$8770,"="&amp;A3021,$F$11:$F$8770,"=COD1"),0)</f>
        <v>0</v>
      </c>
      <c r="L3021" s="13" t="e">
        <f>(VLOOKUP(F3021,tarifas!$C$7:$D$10,2,FALSE)+tarifas!$D$21)*datos!H3021</f>
        <v>#N/A</v>
      </c>
      <c r="M3021">
        <v>446.17940000000004</v>
      </c>
      <c r="N3021" s="13" t="e">
        <f t="shared" si="431"/>
        <v>#N/A</v>
      </c>
      <c r="O3021">
        <f t="shared" si="432"/>
        <v>446.17940000000004</v>
      </c>
      <c r="P3021" s="12">
        <f t="shared" si="433"/>
        <v>86.887176759280067</v>
      </c>
      <c r="Q3021">
        <f t="shared" si="434"/>
        <v>0</v>
      </c>
      <c r="R3021">
        <f>$D$2*tarifas!$D$12/24</f>
        <v>1.4541666666666666</v>
      </c>
      <c r="S3021" t="e">
        <f>VLOOKUP(E3021&amp;" "&amp;F3021,tarifas!$A$13:$D$20,4,FALSE)*P3021</f>
        <v>#N/A</v>
      </c>
      <c r="T3021">
        <f>IF(F3021="COD1",tarifas!$D$11*(SUMIFS($P$11:$P$8770,$F$11:$F$8770,"=COD1",$B$11:$B$8770,"="&amp;B3021)/COUNTIFS($F$11:$F$8770,"=COD1",$B$11:$B$8770,"="&amp;B3021))/COUNTIFS($A$11:$A$8770,"="&amp;A3021,$F$11:$F$8770,"=COD1"),0)</f>
        <v>0</v>
      </c>
      <c r="U3021" t="e">
        <f>(VLOOKUP(F3021,tarifas!$C$7:$D$10,2,FALSE)+tarifas!$D$21)*datos!P3021</f>
        <v>#N/A</v>
      </c>
      <c r="V3021" t="e">
        <f t="shared" si="435"/>
        <v>#N/A</v>
      </c>
      <c r="W3021">
        <f t="shared" si="436"/>
        <v>0</v>
      </c>
    </row>
    <row r="3022" spans="1:23" x14ac:dyDescent="0.25">
      <c r="A3022">
        <f t="shared" si="429"/>
        <v>125</v>
      </c>
      <c r="B3022">
        <f t="shared" si="430"/>
        <v>5</v>
      </c>
      <c r="C3022" s="1">
        <f t="shared" si="437"/>
        <v>41765.458333326031</v>
      </c>
      <c r="D3022" s="7">
        <v>614.31818181818176</v>
      </c>
      <c r="E3022" s="7"/>
      <c r="G3022">
        <v>50</v>
      </c>
      <c r="H3022" s="12">
        <v>398.34426953599478</v>
      </c>
      <c r="I3022" s="13">
        <f>$D$2*tarifas!$D$12/24</f>
        <v>1.4541666666666666</v>
      </c>
      <c r="J3022" s="13" t="e">
        <f>VLOOKUP(E3022&amp;" "&amp;F3022,tarifas!$A$13:$D$20,4,FALSE)*H3022</f>
        <v>#N/A</v>
      </c>
      <c r="K3022" s="13">
        <f>IF(F3022="COD1",tarifas!$D$11*(SUMIFS($H$11:$H$8770,$F$11:$F$8770,"=COD1",$B$11:$B$8770,"="&amp;B3022)/COUNTIFS($F$11:$F$8770,"=COD1",$B$11:$B$8770,"="&amp;B3022))/COUNTIFS($A$11:$A$8770,"="&amp;A3022,$F$11:$F$8770,"=COD1"),0)</f>
        <v>0</v>
      </c>
      <c r="L3022" s="13" t="e">
        <f>(VLOOKUP(F3022,tarifas!$C$7:$D$10,2,FALSE)+tarifas!$D$21)*datos!H3022</f>
        <v>#N/A</v>
      </c>
      <c r="M3022">
        <v>466.22253999999998</v>
      </c>
      <c r="N3022" s="13" t="e">
        <f t="shared" si="431"/>
        <v>#N/A</v>
      </c>
      <c r="O3022">
        <f t="shared" si="432"/>
        <v>398.34426953599478</v>
      </c>
      <c r="P3022" s="12">
        <f t="shared" si="433"/>
        <v>0</v>
      </c>
      <c r="Q3022">
        <f t="shared" si="434"/>
        <v>67.878270464005197</v>
      </c>
      <c r="R3022">
        <f>$D$2*tarifas!$D$12/24</f>
        <v>1.4541666666666666</v>
      </c>
      <c r="S3022" t="e">
        <f>VLOOKUP(E3022&amp;" "&amp;F3022,tarifas!$A$13:$D$20,4,FALSE)*P3022</f>
        <v>#N/A</v>
      </c>
      <c r="T3022">
        <f>IF(F3022="COD1",tarifas!$D$11*(SUMIFS($P$11:$P$8770,$F$11:$F$8770,"=COD1",$B$11:$B$8770,"="&amp;B3022)/COUNTIFS($F$11:$F$8770,"=COD1",$B$11:$B$8770,"="&amp;B3022))/COUNTIFS($A$11:$A$8770,"="&amp;A3022,$F$11:$F$8770,"=COD1"),0)</f>
        <v>0</v>
      </c>
      <c r="U3022" t="e">
        <f>(VLOOKUP(F3022,tarifas!$C$7:$D$10,2,FALSE)+tarifas!$D$21)*datos!P3022</f>
        <v>#N/A</v>
      </c>
      <c r="V3022" t="e">
        <f t="shared" si="435"/>
        <v>#N/A</v>
      </c>
      <c r="W3022">
        <f t="shared" si="436"/>
        <v>3.0545221708802339</v>
      </c>
    </row>
    <row r="3023" spans="1:23" x14ac:dyDescent="0.25">
      <c r="A3023">
        <f t="shared" si="429"/>
        <v>125</v>
      </c>
      <c r="B3023">
        <f t="shared" si="430"/>
        <v>5</v>
      </c>
      <c r="C3023" s="1">
        <f t="shared" si="437"/>
        <v>41765.499999992695</v>
      </c>
      <c r="D3023" s="7">
        <v>803.12121212121212</v>
      </c>
      <c r="E3023" s="7"/>
      <c r="G3023">
        <v>48.47</v>
      </c>
      <c r="H3023" s="12">
        <v>384.24471201027882</v>
      </c>
      <c r="I3023" s="13">
        <f>$D$2*tarifas!$D$12/24</f>
        <v>1.4541666666666666</v>
      </c>
      <c r="J3023" s="13" t="e">
        <f>VLOOKUP(E3023&amp;" "&amp;F3023,tarifas!$A$13:$D$20,4,FALSE)*H3023</f>
        <v>#N/A</v>
      </c>
      <c r="K3023" s="13">
        <f>IF(F3023="COD1",tarifas!$D$11*(SUMIFS($H$11:$H$8770,$F$11:$F$8770,"=COD1",$B$11:$B$8770,"="&amp;B3023)/COUNTIFS($F$11:$F$8770,"=COD1",$B$11:$B$8770,"="&amp;B3023))/COUNTIFS($A$11:$A$8770,"="&amp;A3023,$F$11:$F$8770,"=COD1"),0)</f>
        <v>0</v>
      </c>
      <c r="L3023" s="13" t="e">
        <f>(VLOOKUP(F3023,tarifas!$C$7:$D$10,2,FALSE)+tarifas!$D$21)*datos!H3023</f>
        <v>#N/A</v>
      </c>
      <c r="M3023">
        <v>432.72537</v>
      </c>
      <c r="N3023" s="13" t="e">
        <f t="shared" si="431"/>
        <v>#N/A</v>
      </c>
      <c r="O3023">
        <f t="shared" si="432"/>
        <v>384.24471201027882</v>
      </c>
      <c r="P3023" s="12">
        <f t="shared" si="433"/>
        <v>0</v>
      </c>
      <c r="Q3023">
        <f t="shared" si="434"/>
        <v>48.48065798972118</v>
      </c>
      <c r="R3023">
        <f>$D$2*tarifas!$D$12/24</f>
        <v>1.4541666666666666</v>
      </c>
      <c r="S3023" t="e">
        <f>VLOOKUP(E3023&amp;" "&amp;F3023,tarifas!$A$13:$D$20,4,FALSE)*P3023</f>
        <v>#N/A</v>
      </c>
      <c r="T3023">
        <f>IF(F3023="COD1",tarifas!$D$11*(SUMIFS($P$11:$P$8770,$F$11:$F$8770,"=COD1",$B$11:$B$8770,"="&amp;B3023)/COUNTIFS($F$11:$F$8770,"=COD1",$B$11:$B$8770,"="&amp;B3023))/COUNTIFS($A$11:$A$8770,"="&amp;A3023,$F$11:$F$8770,"=COD1"),0)</f>
        <v>0</v>
      </c>
      <c r="U3023" t="e">
        <f>(VLOOKUP(F3023,tarifas!$C$7:$D$10,2,FALSE)+tarifas!$D$21)*datos!P3023</f>
        <v>#N/A</v>
      </c>
      <c r="V3023" t="e">
        <f t="shared" si="435"/>
        <v>#N/A</v>
      </c>
      <c r="W3023">
        <f t="shared" si="436"/>
        <v>2.1148717434856068</v>
      </c>
    </row>
    <row r="3024" spans="1:23" x14ac:dyDescent="0.25">
      <c r="A3024">
        <f t="shared" si="429"/>
        <v>125</v>
      </c>
      <c r="B3024">
        <f t="shared" si="430"/>
        <v>5</v>
      </c>
      <c r="C3024" s="1">
        <f t="shared" si="437"/>
        <v>41765.541666659359</v>
      </c>
      <c r="D3024" s="7">
        <v>733.57575757575751</v>
      </c>
      <c r="E3024" s="7"/>
      <c r="G3024">
        <v>45.89</v>
      </c>
      <c r="H3024" s="12">
        <v>528.20530961153577</v>
      </c>
      <c r="I3024" s="13">
        <f>$D$2*tarifas!$D$12/24</f>
        <v>1.4541666666666666</v>
      </c>
      <c r="J3024" s="13" t="e">
        <f>VLOOKUP(E3024&amp;" "&amp;F3024,tarifas!$A$13:$D$20,4,FALSE)*H3024</f>
        <v>#N/A</v>
      </c>
      <c r="K3024" s="13">
        <f>IF(F3024="COD1",tarifas!$D$11*(SUMIFS($H$11:$H$8770,$F$11:$F$8770,"=COD1",$B$11:$B$8770,"="&amp;B3024)/COUNTIFS($F$11:$F$8770,"=COD1",$B$11:$B$8770,"="&amp;B3024))/COUNTIFS($A$11:$A$8770,"="&amp;A3024,$F$11:$F$8770,"=COD1"),0)</f>
        <v>0</v>
      </c>
      <c r="L3024" s="13" t="e">
        <f>(VLOOKUP(F3024,tarifas!$C$7:$D$10,2,FALSE)+tarifas!$D$21)*datos!H3024</f>
        <v>#N/A</v>
      </c>
      <c r="M3024">
        <v>341.33403000000004</v>
      </c>
      <c r="N3024" s="13" t="e">
        <f t="shared" si="431"/>
        <v>#N/A</v>
      </c>
      <c r="O3024">
        <f t="shared" si="432"/>
        <v>341.33403000000004</v>
      </c>
      <c r="P3024" s="12">
        <f t="shared" si="433"/>
        <v>186.87127961153573</v>
      </c>
      <c r="Q3024">
        <f t="shared" si="434"/>
        <v>0</v>
      </c>
      <c r="R3024">
        <f>$D$2*tarifas!$D$12/24</f>
        <v>1.4541666666666666</v>
      </c>
      <c r="S3024" t="e">
        <f>VLOOKUP(E3024&amp;" "&amp;F3024,tarifas!$A$13:$D$20,4,FALSE)*P3024</f>
        <v>#N/A</v>
      </c>
      <c r="T3024">
        <f>IF(F3024="COD1",tarifas!$D$11*(SUMIFS($P$11:$P$8770,$F$11:$F$8770,"=COD1",$B$11:$B$8770,"="&amp;B3024)/COUNTIFS($F$11:$F$8770,"=COD1",$B$11:$B$8770,"="&amp;B3024))/COUNTIFS($A$11:$A$8770,"="&amp;A3024,$F$11:$F$8770,"=COD1"),0)</f>
        <v>0</v>
      </c>
      <c r="U3024" t="e">
        <f>(VLOOKUP(F3024,tarifas!$C$7:$D$10,2,FALSE)+tarifas!$D$21)*datos!P3024</f>
        <v>#N/A</v>
      </c>
      <c r="V3024" t="e">
        <f t="shared" si="435"/>
        <v>#N/A</v>
      </c>
      <c r="W3024">
        <f t="shared" si="436"/>
        <v>0</v>
      </c>
    </row>
    <row r="3025" spans="1:23" x14ac:dyDescent="0.25">
      <c r="A3025">
        <f t="shared" si="429"/>
        <v>125</v>
      </c>
      <c r="B3025">
        <f t="shared" si="430"/>
        <v>5</v>
      </c>
      <c r="C3025" s="1">
        <f t="shared" si="437"/>
        <v>41765.583333326023</v>
      </c>
      <c r="D3025" s="7">
        <v>0</v>
      </c>
      <c r="E3025" s="7"/>
      <c r="G3025">
        <v>45.83</v>
      </c>
      <c r="H3025" s="12">
        <v>594.18786443842419</v>
      </c>
      <c r="I3025" s="13">
        <f>$D$2*tarifas!$D$12/24</f>
        <v>1.4541666666666666</v>
      </c>
      <c r="J3025" s="13" t="e">
        <f>VLOOKUP(E3025&amp;" "&amp;F3025,tarifas!$A$13:$D$20,4,FALSE)*H3025</f>
        <v>#N/A</v>
      </c>
      <c r="K3025" s="13">
        <f>IF(F3025="COD1",tarifas!$D$11*(SUMIFS($H$11:$H$8770,$F$11:$F$8770,"=COD1",$B$11:$B$8770,"="&amp;B3025)/COUNTIFS($F$11:$F$8770,"=COD1",$B$11:$B$8770,"="&amp;B3025))/COUNTIFS($A$11:$A$8770,"="&amp;A3025,$F$11:$F$8770,"=COD1"),0)</f>
        <v>0</v>
      </c>
      <c r="L3025" s="13" t="e">
        <f>(VLOOKUP(F3025,tarifas!$C$7:$D$10,2,FALSE)+tarifas!$D$21)*datos!H3025</f>
        <v>#N/A</v>
      </c>
      <c r="M3025">
        <v>183.11591000000001</v>
      </c>
      <c r="N3025" s="13" t="e">
        <f t="shared" si="431"/>
        <v>#N/A</v>
      </c>
      <c r="O3025">
        <f t="shared" si="432"/>
        <v>183.11591000000001</v>
      </c>
      <c r="P3025" s="12">
        <f t="shared" si="433"/>
        <v>411.0719544384242</v>
      </c>
      <c r="Q3025">
        <f t="shared" si="434"/>
        <v>0</v>
      </c>
      <c r="R3025">
        <f>$D$2*tarifas!$D$12/24</f>
        <v>1.4541666666666666</v>
      </c>
      <c r="S3025" t="e">
        <f>VLOOKUP(E3025&amp;" "&amp;F3025,tarifas!$A$13:$D$20,4,FALSE)*P3025</f>
        <v>#N/A</v>
      </c>
      <c r="T3025">
        <f>IF(F3025="COD1",tarifas!$D$11*(SUMIFS($P$11:$P$8770,$F$11:$F$8770,"=COD1",$B$11:$B$8770,"="&amp;B3025)/COUNTIFS($F$11:$F$8770,"=COD1",$B$11:$B$8770,"="&amp;B3025))/COUNTIFS($A$11:$A$8770,"="&amp;A3025,$F$11:$F$8770,"=COD1"),0)</f>
        <v>0</v>
      </c>
      <c r="U3025" t="e">
        <f>(VLOOKUP(F3025,tarifas!$C$7:$D$10,2,FALSE)+tarifas!$D$21)*datos!P3025</f>
        <v>#N/A</v>
      </c>
      <c r="V3025" t="e">
        <f t="shared" si="435"/>
        <v>#N/A</v>
      </c>
      <c r="W3025">
        <f t="shared" si="436"/>
        <v>0</v>
      </c>
    </row>
    <row r="3026" spans="1:23" x14ac:dyDescent="0.25">
      <c r="A3026">
        <f t="shared" si="429"/>
        <v>125</v>
      </c>
      <c r="B3026">
        <f t="shared" si="430"/>
        <v>5</v>
      </c>
      <c r="C3026" s="1">
        <f t="shared" si="437"/>
        <v>41765.624999992688</v>
      </c>
      <c r="D3026" s="7">
        <v>708.07575757575762</v>
      </c>
      <c r="E3026" s="7"/>
      <c r="G3026">
        <v>45.61</v>
      </c>
      <c r="H3026" s="12">
        <v>602.47099892268307</v>
      </c>
      <c r="I3026" s="13">
        <f>$D$2*tarifas!$D$12/24</f>
        <v>1.4541666666666666</v>
      </c>
      <c r="J3026" s="13" t="e">
        <f>VLOOKUP(E3026&amp;" "&amp;F3026,tarifas!$A$13:$D$20,4,FALSE)*H3026</f>
        <v>#N/A</v>
      </c>
      <c r="K3026" s="13">
        <f>IF(F3026="COD1",tarifas!$D$11*(SUMIFS($H$11:$H$8770,$F$11:$F$8770,"=COD1",$B$11:$B$8770,"="&amp;B3026)/COUNTIFS($F$11:$F$8770,"=COD1",$B$11:$B$8770,"="&amp;B3026))/COUNTIFS($A$11:$A$8770,"="&amp;A3026,$F$11:$F$8770,"=COD1"),0)</f>
        <v>0</v>
      </c>
      <c r="L3026" s="13" t="e">
        <f>(VLOOKUP(F3026,tarifas!$C$7:$D$10,2,FALSE)+tarifas!$D$21)*datos!H3026</f>
        <v>#N/A</v>
      </c>
      <c r="M3026">
        <v>288.06470000000002</v>
      </c>
      <c r="N3026" s="13" t="e">
        <f t="shared" si="431"/>
        <v>#N/A</v>
      </c>
      <c r="O3026">
        <f t="shared" si="432"/>
        <v>288.06470000000002</v>
      </c>
      <c r="P3026" s="12">
        <f t="shared" si="433"/>
        <v>314.40629892268305</v>
      </c>
      <c r="Q3026">
        <f t="shared" si="434"/>
        <v>0</v>
      </c>
      <c r="R3026">
        <f>$D$2*tarifas!$D$12/24</f>
        <v>1.4541666666666666</v>
      </c>
      <c r="S3026" t="e">
        <f>VLOOKUP(E3026&amp;" "&amp;F3026,tarifas!$A$13:$D$20,4,FALSE)*P3026</f>
        <v>#N/A</v>
      </c>
      <c r="T3026">
        <f>IF(F3026="COD1",tarifas!$D$11*(SUMIFS($P$11:$P$8770,$F$11:$F$8770,"=COD1",$B$11:$B$8770,"="&amp;B3026)/COUNTIFS($F$11:$F$8770,"=COD1",$B$11:$B$8770,"="&amp;B3026))/COUNTIFS($A$11:$A$8770,"="&amp;A3026,$F$11:$F$8770,"=COD1"),0)</f>
        <v>0</v>
      </c>
      <c r="U3026" t="e">
        <f>(VLOOKUP(F3026,tarifas!$C$7:$D$10,2,FALSE)+tarifas!$D$21)*datos!P3026</f>
        <v>#N/A</v>
      </c>
      <c r="V3026" t="e">
        <f t="shared" si="435"/>
        <v>#N/A</v>
      </c>
      <c r="W3026">
        <f t="shared" si="436"/>
        <v>0</v>
      </c>
    </row>
    <row r="3027" spans="1:23" x14ac:dyDescent="0.25">
      <c r="A3027">
        <f t="shared" si="429"/>
        <v>125</v>
      </c>
      <c r="B3027">
        <f t="shared" si="430"/>
        <v>5</v>
      </c>
      <c r="C3027" s="1">
        <f t="shared" si="437"/>
        <v>41765.666666659352</v>
      </c>
      <c r="D3027" s="7">
        <v>578.00000000000011</v>
      </c>
      <c r="E3027" s="7"/>
      <c r="G3027">
        <v>46.33</v>
      </c>
      <c r="H3027" s="12">
        <v>480.37976129200905</v>
      </c>
      <c r="I3027" s="13">
        <f>$D$2*tarifas!$D$12/24</f>
        <v>1.4541666666666666</v>
      </c>
      <c r="J3027" s="13" t="e">
        <f>VLOOKUP(E3027&amp;" "&amp;F3027,tarifas!$A$13:$D$20,4,FALSE)*H3027</f>
        <v>#N/A</v>
      </c>
      <c r="K3027" s="13">
        <f>IF(F3027="COD1",tarifas!$D$11*(SUMIFS($H$11:$H$8770,$F$11:$F$8770,"=COD1",$B$11:$B$8770,"="&amp;B3027)/COUNTIFS($F$11:$F$8770,"=COD1",$B$11:$B$8770,"="&amp;B3027))/COUNTIFS($A$11:$A$8770,"="&amp;A3027,$F$11:$F$8770,"=COD1"),0)</f>
        <v>0</v>
      </c>
      <c r="L3027" s="13" t="e">
        <f>(VLOOKUP(F3027,tarifas!$C$7:$D$10,2,FALSE)+tarifas!$D$21)*datos!H3027</f>
        <v>#N/A</v>
      </c>
      <c r="M3027">
        <v>99.767870000000002</v>
      </c>
      <c r="N3027" s="13" t="e">
        <f t="shared" si="431"/>
        <v>#N/A</v>
      </c>
      <c r="O3027">
        <f t="shared" si="432"/>
        <v>99.767870000000002</v>
      </c>
      <c r="P3027" s="12">
        <f t="shared" si="433"/>
        <v>380.61189129200903</v>
      </c>
      <c r="Q3027">
        <f t="shared" si="434"/>
        <v>0</v>
      </c>
      <c r="R3027">
        <f>$D$2*tarifas!$D$12/24</f>
        <v>1.4541666666666666</v>
      </c>
      <c r="S3027" t="e">
        <f>VLOOKUP(E3027&amp;" "&amp;F3027,tarifas!$A$13:$D$20,4,FALSE)*P3027</f>
        <v>#N/A</v>
      </c>
      <c r="T3027">
        <f>IF(F3027="COD1",tarifas!$D$11*(SUMIFS($P$11:$P$8770,$F$11:$F$8770,"=COD1",$B$11:$B$8770,"="&amp;B3027)/COUNTIFS($F$11:$F$8770,"=COD1",$B$11:$B$8770,"="&amp;B3027))/COUNTIFS($A$11:$A$8770,"="&amp;A3027,$F$11:$F$8770,"=COD1"),0)</f>
        <v>0</v>
      </c>
      <c r="U3027" t="e">
        <f>(VLOOKUP(F3027,tarifas!$C$7:$D$10,2,FALSE)+tarifas!$D$21)*datos!P3027</f>
        <v>#N/A</v>
      </c>
      <c r="V3027" t="e">
        <f t="shared" si="435"/>
        <v>#N/A</v>
      </c>
      <c r="W3027">
        <f t="shared" si="436"/>
        <v>0</v>
      </c>
    </row>
    <row r="3028" spans="1:23" x14ac:dyDescent="0.25">
      <c r="A3028">
        <f t="shared" si="429"/>
        <v>125</v>
      </c>
      <c r="B3028">
        <f t="shared" si="430"/>
        <v>5</v>
      </c>
      <c r="C3028" s="1">
        <f t="shared" si="437"/>
        <v>41765.708333326016</v>
      </c>
      <c r="D3028" s="7">
        <v>423.45454545454544</v>
      </c>
      <c r="E3028" s="7"/>
      <c r="G3028">
        <v>46.5</v>
      </c>
      <c r="H3028" s="12">
        <v>370.20428377732378</v>
      </c>
      <c r="I3028" s="13">
        <f>$D$2*tarifas!$D$12/24</f>
        <v>1.4541666666666666</v>
      </c>
      <c r="J3028" s="13" t="e">
        <f>VLOOKUP(E3028&amp;" "&amp;F3028,tarifas!$A$13:$D$20,4,FALSE)*H3028</f>
        <v>#N/A</v>
      </c>
      <c r="K3028" s="13">
        <f>IF(F3028="COD1",tarifas!$D$11*(SUMIFS($H$11:$H$8770,$F$11:$F$8770,"=COD1",$B$11:$B$8770,"="&amp;B3028)/COUNTIFS($F$11:$F$8770,"=COD1",$B$11:$B$8770,"="&amp;B3028))/COUNTIFS($A$11:$A$8770,"="&amp;A3028,$F$11:$F$8770,"=COD1"),0)</f>
        <v>0</v>
      </c>
      <c r="L3028" s="13" t="e">
        <f>(VLOOKUP(F3028,tarifas!$C$7:$D$10,2,FALSE)+tarifas!$D$21)*datos!H3028</f>
        <v>#N/A</v>
      </c>
      <c r="M3028">
        <v>47.325849999999996</v>
      </c>
      <c r="N3028" s="13" t="e">
        <f t="shared" si="431"/>
        <v>#N/A</v>
      </c>
      <c r="O3028">
        <f t="shared" si="432"/>
        <v>47.325849999999996</v>
      </c>
      <c r="P3028" s="12">
        <f t="shared" si="433"/>
        <v>322.87843377732378</v>
      </c>
      <c r="Q3028">
        <f t="shared" si="434"/>
        <v>0</v>
      </c>
      <c r="R3028">
        <f>$D$2*tarifas!$D$12/24</f>
        <v>1.4541666666666666</v>
      </c>
      <c r="S3028" t="e">
        <f>VLOOKUP(E3028&amp;" "&amp;F3028,tarifas!$A$13:$D$20,4,FALSE)*P3028</f>
        <v>#N/A</v>
      </c>
      <c r="T3028">
        <f>IF(F3028="COD1",tarifas!$D$11*(SUMIFS($P$11:$P$8770,$F$11:$F$8770,"=COD1",$B$11:$B$8770,"="&amp;B3028)/COUNTIFS($F$11:$F$8770,"=COD1",$B$11:$B$8770,"="&amp;B3028))/COUNTIFS($A$11:$A$8770,"="&amp;A3028,$F$11:$F$8770,"=COD1"),0)</f>
        <v>0</v>
      </c>
      <c r="U3028" t="e">
        <f>(VLOOKUP(F3028,tarifas!$C$7:$D$10,2,FALSE)+tarifas!$D$21)*datos!P3028</f>
        <v>#N/A</v>
      </c>
      <c r="V3028" t="e">
        <f t="shared" si="435"/>
        <v>#N/A</v>
      </c>
      <c r="W3028">
        <f t="shared" si="436"/>
        <v>0</v>
      </c>
    </row>
    <row r="3029" spans="1:23" x14ac:dyDescent="0.25">
      <c r="A3029">
        <f t="shared" si="429"/>
        <v>125</v>
      </c>
      <c r="B3029">
        <f t="shared" si="430"/>
        <v>5</v>
      </c>
      <c r="C3029" s="1">
        <f t="shared" si="437"/>
        <v>41765.74999999268</v>
      </c>
      <c r="D3029" s="7">
        <v>184.93939393939397</v>
      </c>
      <c r="E3029" s="7"/>
      <c r="G3029">
        <v>48.01</v>
      </c>
      <c r="H3029" s="12">
        <v>270.36997662973766</v>
      </c>
      <c r="I3029" s="13">
        <f>$D$2*tarifas!$D$12/24</f>
        <v>1.4541666666666666</v>
      </c>
      <c r="J3029" s="13" t="e">
        <f>VLOOKUP(E3029&amp;" "&amp;F3029,tarifas!$A$13:$D$20,4,FALSE)*H3029</f>
        <v>#N/A</v>
      </c>
      <c r="K3029" s="13">
        <f>IF(F3029="COD1",tarifas!$D$11*(SUMIFS($H$11:$H$8770,$F$11:$F$8770,"=COD1",$B$11:$B$8770,"="&amp;B3029)/COUNTIFS($F$11:$F$8770,"=COD1",$B$11:$B$8770,"="&amp;B3029))/COUNTIFS($A$11:$A$8770,"="&amp;A3029,$F$11:$F$8770,"=COD1"),0)</f>
        <v>0</v>
      </c>
      <c r="L3029" s="13" t="e">
        <f>(VLOOKUP(F3029,tarifas!$C$7:$D$10,2,FALSE)+tarifas!$D$21)*datos!H3029</f>
        <v>#N/A</v>
      </c>
      <c r="M3029">
        <v>0</v>
      </c>
      <c r="N3029" s="13" t="e">
        <f t="shared" si="431"/>
        <v>#N/A</v>
      </c>
      <c r="O3029">
        <f t="shared" si="432"/>
        <v>0</v>
      </c>
      <c r="P3029" s="12">
        <f t="shared" si="433"/>
        <v>270.36997662973766</v>
      </c>
      <c r="Q3029">
        <f t="shared" si="434"/>
        <v>0</v>
      </c>
      <c r="R3029">
        <f>$D$2*tarifas!$D$12/24</f>
        <v>1.4541666666666666</v>
      </c>
      <c r="S3029" t="e">
        <f>VLOOKUP(E3029&amp;" "&amp;F3029,tarifas!$A$13:$D$20,4,FALSE)*P3029</f>
        <v>#N/A</v>
      </c>
      <c r="T3029">
        <f>IF(F3029="COD1",tarifas!$D$11*(SUMIFS($P$11:$P$8770,$F$11:$F$8770,"=COD1",$B$11:$B$8770,"="&amp;B3029)/COUNTIFS($F$11:$F$8770,"=COD1",$B$11:$B$8770,"="&amp;B3029))/COUNTIFS($A$11:$A$8770,"="&amp;A3029,$F$11:$F$8770,"=COD1"),0)</f>
        <v>0</v>
      </c>
      <c r="U3029" t="e">
        <f>(VLOOKUP(F3029,tarifas!$C$7:$D$10,2,FALSE)+tarifas!$D$21)*datos!P3029</f>
        <v>#N/A</v>
      </c>
      <c r="V3029" t="e">
        <f t="shared" si="435"/>
        <v>#N/A</v>
      </c>
      <c r="W3029">
        <f t="shared" si="436"/>
        <v>0</v>
      </c>
    </row>
    <row r="3030" spans="1:23" x14ac:dyDescent="0.25">
      <c r="A3030">
        <f t="shared" si="429"/>
        <v>125</v>
      </c>
      <c r="B3030">
        <f t="shared" si="430"/>
        <v>5</v>
      </c>
      <c r="C3030" s="1">
        <f t="shared" si="437"/>
        <v>41765.791666659345</v>
      </c>
      <c r="D3030" s="7">
        <v>77.272727272727266</v>
      </c>
      <c r="E3030" s="7"/>
      <c r="G3030">
        <v>52.98</v>
      </c>
      <c r="H3030" s="12">
        <v>218.53097247578597</v>
      </c>
      <c r="I3030" s="13">
        <f>$D$2*tarifas!$D$12/24</f>
        <v>1.4541666666666666</v>
      </c>
      <c r="J3030" s="13" t="e">
        <f>VLOOKUP(E3030&amp;" "&amp;F3030,tarifas!$A$13:$D$20,4,FALSE)*H3030</f>
        <v>#N/A</v>
      </c>
      <c r="K3030" s="13">
        <f>IF(F3030="COD1",tarifas!$D$11*(SUMIFS($H$11:$H$8770,$F$11:$F$8770,"=COD1",$B$11:$B$8770,"="&amp;B3030)/COUNTIFS($F$11:$F$8770,"=COD1",$B$11:$B$8770,"="&amp;B3030))/COUNTIFS($A$11:$A$8770,"="&amp;A3030,$F$11:$F$8770,"=COD1"),0)</f>
        <v>0</v>
      </c>
      <c r="L3030" s="13" t="e">
        <f>(VLOOKUP(F3030,tarifas!$C$7:$D$10,2,FALSE)+tarifas!$D$21)*datos!H3030</f>
        <v>#N/A</v>
      </c>
      <c r="M3030">
        <v>0</v>
      </c>
      <c r="N3030" s="13" t="e">
        <f t="shared" si="431"/>
        <v>#N/A</v>
      </c>
      <c r="O3030">
        <f t="shared" si="432"/>
        <v>0</v>
      </c>
      <c r="P3030" s="12">
        <f t="shared" si="433"/>
        <v>218.53097247578597</v>
      </c>
      <c r="Q3030">
        <f t="shared" si="434"/>
        <v>0</v>
      </c>
      <c r="R3030">
        <f>$D$2*tarifas!$D$12/24</f>
        <v>1.4541666666666666</v>
      </c>
      <c r="S3030" t="e">
        <f>VLOOKUP(E3030&amp;" "&amp;F3030,tarifas!$A$13:$D$20,4,FALSE)*P3030</f>
        <v>#N/A</v>
      </c>
      <c r="T3030">
        <f>IF(F3030="COD1",tarifas!$D$11*(SUMIFS($P$11:$P$8770,$F$11:$F$8770,"=COD1",$B$11:$B$8770,"="&amp;B3030)/COUNTIFS($F$11:$F$8770,"=COD1",$B$11:$B$8770,"="&amp;B3030))/COUNTIFS($A$11:$A$8770,"="&amp;A3030,$F$11:$F$8770,"=COD1"),0)</f>
        <v>0</v>
      </c>
      <c r="U3030" t="e">
        <f>(VLOOKUP(F3030,tarifas!$C$7:$D$10,2,FALSE)+tarifas!$D$21)*datos!P3030</f>
        <v>#N/A</v>
      </c>
      <c r="V3030" t="e">
        <f t="shared" si="435"/>
        <v>#N/A</v>
      </c>
      <c r="W3030">
        <f t="shared" si="436"/>
        <v>0</v>
      </c>
    </row>
    <row r="3031" spans="1:23" x14ac:dyDescent="0.25">
      <c r="A3031">
        <f t="shared" si="429"/>
        <v>125</v>
      </c>
      <c r="B3031">
        <f t="shared" si="430"/>
        <v>5</v>
      </c>
      <c r="C3031" s="1">
        <f t="shared" si="437"/>
        <v>41765.833333326009</v>
      </c>
      <c r="D3031" s="7">
        <v>0</v>
      </c>
      <c r="E3031" s="7"/>
      <c r="G3031">
        <v>55.96</v>
      </c>
      <c r="H3031" s="12">
        <v>202.48955385952502</v>
      </c>
      <c r="I3031" s="13">
        <f>$D$2*tarifas!$D$12/24</f>
        <v>1.4541666666666666</v>
      </c>
      <c r="J3031" s="13" t="e">
        <f>VLOOKUP(E3031&amp;" "&amp;F3031,tarifas!$A$13:$D$20,4,FALSE)*H3031</f>
        <v>#N/A</v>
      </c>
      <c r="K3031" s="13">
        <f>IF(F3031="COD1",tarifas!$D$11*(SUMIFS($H$11:$H$8770,$F$11:$F$8770,"=COD1",$B$11:$B$8770,"="&amp;B3031)/COUNTIFS($F$11:$F$8770,"=COD1",$B$11:$B$8770,"="&amp;B3031))/COUNTIFS($A$11:$A$8770,"="&amp;A3031,$F$11:$F$8770,"=COD1"),0)</f>
        <v>0</v>
      </c>
      <c r="L3031" s="13" t="e">
        <f>(VLOOKUP(F3031,tarifas!$C$7:$D$10,2,FALSE)+tarifas!$D$21)*datos!H3031</f>
        <v>#N/A</v>
      </c>
      <c r="M3031">
        <v>0</v>
      </c>
      <c r="N3031" s="13" t="e">
        <f t="shared" si="431"/>
        <v>#N/A</v>
      </c>
      <c r="O3031">
        <f t="shared" si="432"/>
        <v>0</v>
      </c>
      <c r="P3031" s="12">
        <f t="shared" si="433"/>
        <v>202.48955385952502</v>
      </c>
      <c r="Q3031">
        <f t="shared" si="434"/>
        <v>0</v>
      </c>
      <c r="R3031">
        <f>$D$2*tarifas!$D$12/24</f>
        <v>1.4541666666666666</v>
      </c>
      <c r="S3031" t="e">
        <f>VLOOKUP(E3031&amp;" "&amp;F3031,tarifas!$A$13:$D$20,4,FALSE)*P3031</f>
        <v>#N/A</v>
      </c>
      <c r="T3031">
        <f>IF(F3031="COD1",tarifas!$D$11*(SUMIFS($P$11:$P$8770,$F$11:$F$8770,"=COD1",$B$11:$B$8770,"="&amp;B3031)/COUNTIFS($F$11:$F$8770,"=COD1",$B$11:$B$8770,"="&amp;B3031))/COUNTIFS($A$11:$A$8770,"="&amp;A3031,$F$11:$F$8770,"=COD1"),0)</f>
        <v>0</v>
      </c>
      <c r="U3031" t="e">
        <f>(VLOOKUP(F3031,tarifas!$C$7:$D$10,2,FALSE)+tarifas!$D$21)*datos!P3031</f>
        <v>#N/A</v>
      </c>
      <c r="V3031" t="e">
        <f t="shared" si="435"/>
        <v>#N/A</v>
      </c>
      <c r="W3031">
        <f t="shared" si="436"/>
        <v>0</v>
      </c>
    </row>
    <row r="3032" spans="1:23" x14ac:dyDescent="0.25">
      <c r="A3032">
        <f t="shared" si="429"/>
        <v>125</v>
      </c>
      <c r="B3032">
        <f t="shared" si="430"/>
        <v>5</v>
      </c>
      <c r="C3032" s="1">
        <f t="shared" si="437"/>
        <v>41765.874999992673</v>
      </c>
      <c r="D3032" s="7">
        <v>0</v>
      </c>
      <c r="E3032" s="7"/>
      <c r="G3032">
        <v>52.02</v>
      </c>
      <c r="H3032" s="12">
        <v>208.42141391943863</v>
      </c>
      <c r="I3032" s="13">
        <f>$D$2*tarifas!$D$12/24</f>
        <v>1.4541666666666666</v>
      </c>
      <c r="J3032" s="13" t="e">
        <f>VLOOKUP(E3032&amp;" "&amp;F3032,tarifas!$A$13:$D$20,4,FALSE)*H3032</f>
        <v>#N/A</v>
      </c>
      <c r="K3032" s="13">
        <f>IF(F3032="COD1",tarifas!$D$11*(SUMIFS($H$11:$H$8770,$F$11:$F$8770,"=COD1",$B$11:$B$8770,"="&amp;B3032)/COUNTIFS($F$11:$F$8770,"=COD1",$B$11:$B$8770,"="&amp;B3032))/COUNTIFS($A$11:$A$8770,"="&amp;A3032,$F$11:$F$8770,"=COD1"),0)</f>
        <v>0</v>
      </c>
      <c r="L3032" s="13" t="e">
        <f>(VLOOKUP(F3032,tarifas!$C$7:$D$10,2,FALSE)+tarifas!$D$21)*datos!H3032</f>
        <v>#N/A</v>
      </c>
      <c r="M3032">
        <v>0</v>
      </c>
      <c r="N3032" s="13" t="e">
        <f t="shared" si="431"/>
        <v>#N/A</v>
      </c>
      <c r="O3032">
        <f t="shared" si="432"/>
        <v>0</v>
      </c>
      <c r="P3032" s="12">
        <f t="shared" si="433"/>
        <v>208.42141391943863</v>
      </c>
      <c r="Q3032">
        <f t="shared" si="434"/>
        <v>0</v>
      </c>
      <c r="R3032">
        <f>$D$2*tarifas!$D$12/24</f>
        <v>1.4541666666666666</v>
      </c>
      <c r="S3032" t="e">
        <f>VLOOKUP(E3032&amp;" "&amp;F3032,tarifas!$A$13:$D$20,4,FALSE)*P3032</f>
        <v>#N/A</v>
      </c>
      <c r="T3032">
        <f>IF(F3032="COD1",tarifas!$D$11*(SUMIFS($P$11:$P$8770,$F$11:$F$8770,"=COD1",$B$11:$B$8770,"="&amp;B3032)/COUNTIFS($F$11:$F$8770,"=COD1",$B$11:$B$8770,"="&amp;B3032))/COUNTIFS($A$11:$A$8770,"="&amp;A3032,$F$11:$F$8770,"=COD1"),0)</f>
        <v>0</v>
      </c>
      <c r="U3032" t="e">
        <f>(VLOOKUP(F3032,tarifas!$C$7:$D$10,2,FALSE)+tarifas!$D$21)*datos!P3032</f>
        <v>#N/A</v>
      </c>
      <c r="V3032" t="e">
        <f t="shared" si="435"/>
        <v>#N/A</v>
      </c>
      <c r="W3032">
        <f t="shared" si="436"/>
        <v>0</v>
      </c>
    </row>
    <row r="3033" spans="1:23" x14ac:dyDescent="0.25">
      <c r="A3033">
        <f t="shared" si="429"/>
        <v>125</v>
      </c>
      <c r="B3033">
        <f t="shared" si="430"/>
        <v>5</v>
      </c>
      <c r="C3033" s="1">
        <f t="shared" si="437"/>
        <v>41765.916666659337</v>
      </c>
      <c r="D3033" s="7">
        <v>0</v>
      </c>
      <c r="E3033" s="7"/>
      <c r="G3033">
        <v>48.01</v>
      </c>
      <c r="H3033" s="12">
        <v>206.09925135184886</v>
      </c>
      <c r="I3033" s="13">
        <f>$D$2*tarifas!$D$12/24</f>
        <v>1.4541666666666666</v>
      </c>
      <c r="J3033" s="13" t="e">
        <f>VLOOKUP(E3033&amp;" "&amp;F3033,tarifas!$A$13:$D$20,4,FALSE)*H3033</f>
        <v>#N/A</v>
      </c>
      <c r="K3033" s="13">
        <f>IF(F3033="COD1",tarifas!$D$11*(SUMIFS($H$11:$H$8770,$F$11:$F$8770,"=COD1",$B$11:$B$8770,"="&amp;B3033)/COUNTIFS($F$11:$F$8770,"=COD1",$B$11:$B$8770,"="&amp;B3033))/COUNTIFS($A$11:$A$8770,"="&amp;A3033,$F$11:$F$8770,"=COD1"),0)</f>
        <v>0</v>
      </c>
      <c r="L3033" s="13" t="e">
        <f>(VLOOKUP(F3033,tarifas!$C$7:$D$10,2,FALSE)+tarifas!$D$21)*datos!H3033</f>
        <v>#N/A</v>
      </c>
      <c r="M3033">
        <v>0</v>
      </c>
      <c r="N3033" s="13" t="e">
        <f t="shared" si="431"/>
        <v>#N/A</v>
      </c>
      <c r="O3033">
        <f t="shared" si="432"/>
        <v>0</v>
      </c>
      <c r="P3033" s="12">
        <f t="shared" si="433"/>
        <v>206.09925135184886</v>
      </c>
      <c r="Q3033">
        <f t="shared" si="434"/>
        <v>0</v>
      </c>
      <c r="R3033">
        <f>$D$2*tarifas!$D$12/24</f>
        <v>1.4541666666666666</v>
      </c>
      <c r="S3033" t="e">
        <f>VLOOKUP(E3033&amp;" "&amp;F3033,tarifas!$A$13:$D$20,4,FALSE)*P3033</f>
        <v>#N/A</v>
      </c>
      <c r="T3033">
        <f>IF(F3033="COD1",tarifas!$D$11*(SUMIFS($P$11:$P$8770,$F$11:$F$8770,"=COD1",$B$11:$B$8770,"="&amp;B3033)/COUNTIFS($F$11:$F$8770,"=COD1",$B$11:$B$8770,"="&amp;B3033))/COUNTIFS($A$11:$A$8770,"="&amp;A3033,$F$11:$F$8770,"=COD1"),0)</f>
        <v>0</v>
      </c>
      <c r="U3033" t="e">
        <f>(VLOOKUP(F3033,tarifas!$C$7:$D$10,2,FALSE)+tarifas!$D$21)*datos!P3033</f>
        <v>#N/A</v>
      </c>
      <c r="V3033" t="e">
        <f t="shared" si="435"/>
        <v>#N/A</v>
      </c>
      <c r="W3033">
        <f t="shared" si="436"/>
        <v>0</v>
      </c>
    </row>
    <row r="3034" spans="1:23" x14ac:dyDescent="0.25">
      <c r="A3034">
        <f t="shared" si="429"/>
        <v>125</v>
      </c>
      <c r="B3034">
        <f t="shared" si="430"/>
        <v>5</v>
      </c>
      <c r="C3034" s="1">
        <f t="shared" si="437"/>
        <v>41765.958333326002</v>
      </c>
      <c r="D3034" s="7">
        <v>0</v>
      </c>
      <c r="E3034" s="7"/>
      <c r="G3034">
        <v>46</v>
      </c>
      <c r="H3034" s="12">
        <v>198.3846037587287</v>
      </c>
      <c r="I3034" s="13">
        <f>$D$2*tarifas!$D$12/24</f>
        <v>1.4541666666666666</v>
      </c>
      <c r="J3034" s="13" t="e">
        <f>VLOOKUP(E3034&amp;" "&amp;F3034,tarifas!$A$13:$D$20,4,FALSE)*H3034</f>
        <v>#N/A</v>
      </c>
      <c r="K3034" s="13">
        <f>IF(F3034="COD1",tarifas!$D$11*(SUMIFS($H$11:$H$8770,$F$11:$F$8770,"=COD1",$B$11:$B$8770,"="&amp;B3034)/COUNTIFS($F$11:$F$8770,"=COD1",$B$11:$B$8770,"="&amp;B3034))/COUNTIFS($A$11:$A$8770,"="&amp;A3034,$F$11:$F$8770,"=COD1"),0)</f>
        <v>0</v>
      </c>
      <c r="L3034" s="13" t="e">
        <f>(VLOOKUP(F3034,tarifas!$C$7:$D$10,2,FALSE)+tarifas!$D$21)*datos!H3034</f>
        <v>#N/A</v>
      </c>
      <c r="M3034">
        <v>0</v>
      </c>
      <c r="N3034" s="13" t="e">
        <f t="shared" si="431"/>
        <v>#N/A</v>
      </c>
      <c r="O3034">
        <f t="shared" si="432"/>
        <v>0</v>
      </c>
      <c r="P3034" s="12">
        <f t="shared" si="433"/>
        <v>198.3846037587287</v>
      </c>
      <c r="Q3034">
        <f t="shared" si="434"/>
        <v>0</v>
      </c>
      <c r="R3034">
        <f>$D$2*tarifas!$D$12/24</f>
        <v>1.4541666666666666</v>
      </c>
      <c r="S3034" t="e">
        <f>VLOOKUP(E3034&amp;" "&amp;F3034,tarifas!$A$13:$D$20,4,FALSE)*P3034</f>
        <v>#N/A</v>
      </c>
      <c r="T3034">
        <f>IF(F3034="COD1",tarifas!$D$11*(SUMIFS($P$11:$P$8770,$F$11:$F$8770,"=COD1",$B$11:$B$8770,"="&amp;B3034)/COUNTIFS($F$11:$F$8770,"=COD1",$B$11:$B$8770,"="&amp;B3034))/COUNTIFS($A$11:$A$8770,"="&amp;A3034,$F$11:$F$8770,"=COD1"),0)</f>
        <v>0</v>
      </c>
      <c r="U3034" t="e">
        <f>(VLOOKUP(F3034,tarifas!$C$7:$D$10,2,FALSE)+tarifas!$D$21)*datos!P3034</f>
        <v>#N/A</v>
      </c>
      <c r="V3034" t="e">
        <f t="shared" si="435"/>
        <v>#N/A</v>
      </c>
      <c r="W3034">
        <f t="shared" si="436"/>
        <v>0</v>
      </c>
    </row>
    <row r="3035" spans="1:23" x14ac:dyDescent="0.25">
      <c r="A3035">
        <f t="shared" si="429"/>
        <v>126</v>
      </c>
      <c r="B3035">
        <f t="shared" si="430"/>
        <v>5</v>
      </c>
      <c r="C3035" s="1">
        <f t="shared" si="437"/>
        <v>41765.999999992666</v>
      </c>
      <c r="D3035" s="7">
        <v>0</v>
      </c>
      <c r="E3035" s="7"/>
      <c r="G3035">
        <v>43.57</v>
      </c>
      <c r="H3035" s="12">
        <v>196.06751352342215</v>
      </c>
      <c r="I3035" s="13">
        <f>$D$2*tarifas!$D$12/24</f>
        <v>1.4541666666666666</v>
      </c>
      <c r="J3035" s="13" t="e">
        <f>VLOOKUP(E3035&amp;" "&amp;F3035,tarifas!$A$13:$D$20,4,FALSE)*H3035</f>
        <v>#N/A</v>
      </c>
      <c r="K3035" s="13">
        <f>IF(F3035="COD1",tarifas!$D$11*(SUMIFS($H$11:$H$8770,$F$11:$F$8770,"=COD1",$B$11:$B$8770,"="&amp;B3035)/COUNTIFS($F$11:$F$8770,"=COD1",$B$11:$B$8770,"="&amp;B3035))/COUNTIFS($A$11:$A$8770,"="&amp;A3035,$F$11:$F$8770,"=COD1"),0)</f>
        <v>0</v>
      </c>
      <c r="L3035" s="13" t="e">
        <f>(VLOOKUP(F3035,tarifas!$C$7:$D$10,2,FALSE)+tarifas!$D$21)*datos!H3035</f>
        <v>#N/A</v>
      </c>
      <c r="M3035">
        <v>0</v>
      </c>
      <c r="N3035" s="13" t="e">
        <f t="shared" si="431"/>
        <v>#N/A</v>
      </c>
      <c r="O3035">
        <f t="shared" si="432"/>
        <v>0</v>
      </c>
      <c r="P3035" s="12">
        <f t="shared" si="433"/>
        <v>196.06751352342215</v>
      </c>
      <c r="Q3035">
        <f t="shared" si="434"/>
        <v>0</v>
      </c>
      <c r="R3035">
        <f>$D$2*tarifas!$D$12/24</f>
        <v>1.4541666666666666</v>
      </c>
      <c r="S3035" t="e">
        <f>VLOOKUP(E3035&amp;" "&amp;F3035,tarifas!$A$13:$D$20,4,FALSE)*P3035</f>
        <v>#N/A</v>
      </c>
      <c r="T3035">
        <f>IF(F3035="COD1",tarifas!$D$11*(SUMIFS($P$11:$P$8770,$F$11:$F$8770,"=COD1",$B$11:$B$8770,"="&amp;B3035)/COUNTIFS($F$11:$F$8770,"=COD1",$B$11:$B$8770,"="&amp;B3035))/COUNTIFS($A$11:$A$8770,"="&amp;A3035,$F$11:$F$8770,"=COD1"),0)</f>
        <v>0</v>
      </c>
      <c r="U3035" t="e">
        <f>(VLOOKUP(F3035,tarifas!$C$7:$D$10,2,FALSE)+tarifas!$D$21)*datos!P3035</f>
        <v>#N/A</v>
      </c>
      <c r="V3035" t="e">
        <f t="shared" si="435"/>
        <v>#N/A</v>
      </c>
      <c r="W3035">
        <f t="shared" si="436"/>
        <v>0</v>
      </c>
    </row>
    <row r="3036" spans="1:23" x14ac:dyDescent="0.25">
      <c r="A3036">
        <f t="shared" si="429"/>
        <v>126</v>
      </c>
      <c r="B3036">
        <f t="shared" si="430"/>
        <v>5</v>
      </c>
      <c r="C3036" s="1">
        <f t="shared" si="437"/>
        <v>41766.04166665933</v>
      </c>
      <c r="D3036" s="7">
        <v>0</v>
      </c>
      <c r="E3036" s="7"/>
      <c r="G3036">
        <v>38.9</v>
      </c>
      <c r="H3036" s="12">
        <v>191.7840556316425</v>
      </c>
      <c r="I3036" s="13">
        <f>$D$2*tarifas!$D$12/24</f>
        <v>1.4541666666666666</v>
      </c>
      <c r="J3036" s="13" t="e">
        <f>VLOOKUP(E3036&amp;" "&amp;F3036,tarifas!$A$13:$D$20,4,FALSE)*H3036</f>
        <v>#N/A</v>
      </c>
      <c r="K3036" s="13">
        <f>IF(F3036="COD1",tarifas!$D$11*(SUMIFS($H$11:$H$8770,$F$11:$F$8770,"=COD1",$B$11:$B$8770,"="&amp;B3036)/COUNTIFS($F$11:$F$8770,"=COD1",$B$11:$B$8770,"="&amp;B3036))/COUNTIFS($A$11:$A$8770,"="&amp;A3036,$F$11:$F$8770,"=COD1"),0)</f>
        <v>0</v>
      </c>
      <c r="L3036" s="13" t="e">
        <f>(VLOOKUP(F3036,tarifas!$C$7:$D$10,2,FALSE)+tarifas!$D$21)*datos!H3036</f>
        <v>#N/A</v>
      </c>
      <c r="M3036">
        <v>0</v>
      </c>
      <c r="N3036" s="13" t="e">
        <f t="shared" si="431"/>
        <v>#N/A</v>
      </c>
      <c r="O3036">
        <f t="shared" si="432"/>
        <v>0</v>
      </c>
      <c r="P3036" s="12">
        <f t="shared" si="433"/>
        <v>191.7840556316425</v>
      </c>
      <c r="Q3036">
        <f t="shared" si="434"/>
        <v>0</v>
      </c>
      <c r="R3036">
        <f>$D$2*tarifas!$D$12/24</f>
        <v>1.4541666666666666</v>
      </c>
      <c r="S3036" t="e">
        <f>VLOOKUP(E3036&amp;" "&amp;F3036,tarifas!$A$13:$D$20,4,FALSE)*P3036</f>
        <v>#N/A</v>
      </c>
      <c r="T3036">
        <f>IF(F3036="COD1",tarifas!$D$11*(SUMIFS($P$11:$P$8770,$F$11:$F$8770,"=COD1",$B$11:$B$8770,"="&amp;B3036)/COUNTIFS($F$11:$F$8770,"=COD1",$B$11:$B$8770,"="&amp;B3036))/COUNTIFS($A$11:$A$8770,"="&amp;A3036,$F$11:$F$8770,"=COD1"),0)</f>
        <v>0</v>
      </c>
      <c r="U3036" t="e">
        <f>(VLOOKUP(F3036,tarifas!$C$7:$D$10,2,FALSE)+tarifas!$D$21)*datos!P3036</f>
        <v>#N/A</v>
      </c>
      <c r="V3036" t="e">
        <f t="shared" si="435"/>
        <v>#N/A</v>
      </c>
      <c r="W3036">
        <f t="shared" si="436"/>
        <v>0</v>
      </c>
    </row>
    <row r="3037" spans="1:23" x14ac:dyDescent="0.25">
      <c r="A3037">
        <f t="shared" si="429"/>
        <v>126</v>
      </c>
      <c r="B3037">
        <f t="shared" si="430"/>
        <v>5</v>
      </c>
      <c r="C3037" s="1">
        <f t="shared" si="437"/>
        <v>41766.083333325994</v>
      </c>
      <c r="D3037" s="7">
        <v>0</v>
      </c>
      <c r="E3037" s="7"/>
      <c r="G3037">
        <v>38.9</v>
      </c>
      <c r="H3037" s="12">
        <v>179.87806526741576</v>
      </c>
      <c r="I3037" s="13">
        <f>$D$2*tarifas!$D$12/24</f>
        <v>1.4541666666666666</v>
      </c>
      <c r="J3037" s="13" t="e">
        <f>VLOOKUP(E3037&amp;" "&amp;F3037,tarifas!$A$13:$D$20,4,FALSE)*H3037</f>
        <v>#N/A</v>
      </c>
      <c r="K3037" s="13">
        <f>IF(F3037="COD1",tarifas!$D$11*(SUMIFS($H$11:$H$8770,$F$11:$F$8770,"=COD1",$B$11:$B$8770,"="&amp;B3037)/COUNTIFS($F$11:$F$8770,"=COD1",$B$11:$B$8770,"="&amp;B3037))/COUNTIFS($A$11:$A$8770,"="&amp;A3037,$F$11:$F$8770,"=COD1"),0)</f>
        <v>0</v>
      </c>
      <c r="L3037" s="13" t="e">
        <f>(VLOOKUP(F3037,tarifas!$C$7:$D$10,2,FALSE)+tarifas!$D$21)*datos!H3037</f>
        <v>#N/A</v>
      </c>
      <c r="M3037">
        <v>0</v>
      </c>
      <c r="N3037" s="13" t="e">
        <f t="shared" si="431"/>
        <v>#N/A</v>
      </c>
      <c r="O3037">
        <f t="shared" si="432"/>
        <v>0</v>
      </c>
      <c r="P3037" s="12">
        <f t="shared" si="433"/>
        <v>179.87806526741576</v>
      </c>
      <c r="Q3037">
        <f t="shared" si="434"/>
        <v>0</v>
      </c>
      <c r="R3037">
        <f>$D$2*tarifas!$D$12/24</f>
        <v>1.4541666666666666</v>
      </c>
      <c r="S3037" t="e">
        <f>VLOOKUP(E3037&amp;" "&amp;F3037,tarifas!$A$13:$D$20,4,FALSE)*P3037</f>
        <v>#N/A</v>
      </c>
      <c r="T3037">
        <f>IF(F3037="COD1",tarifas!$D$11*(SUMIFS($P$11:$P$8770,$F$11:$F$8770,"=COD1",$B$11:$B$8770,"="&amp;B3037)/COUNTIFS($F$11:$F$8770,"=COD1",$B$11:$B$8770,"="&amp;B3037))/COUNTIFS($A$11:$A$8770,"="&amp;A3037,$F$11:$F$8770,"=COD1"),0)</f>
        <v>0</v>
      </c>
      <c r="U3037" t="e">
        <f>(VLOOKUP(F3037,tarifas!$C$7:$D$10,2,FALSE)+tarifas!$D$21)*datos!P3037</f>
        <v>#N/A</v>
      </c>
      <c r="V3037" t="e">
        <f t="shared" si="435"/>
        <v>#N/A</v>
      </c>
      <c r="W3037">
        <f t="shared" si="436"/>
        <v>0</v>
      </c>
    </row>
    <row r="3038" spans="1:23" x14ac:dyDescent="0.25">
      <c r="A3038">
        <f t="shared" si="429"/>
        <v>126</v>
      </c>
      <c r="B3038">
        <f t="shared" si="430"/>
        <v>5</v>
      </c>
      <c r="C3038" s="1">
        <f t="shared" si="437"/>
        <v>41766.124999992659</v>
      </c>
      <c r="D3038" s="7">
        <v>0</v>
      </c>
      <c r="E3038" s="7"/>
      <c r="G3038">
        <v>38.9</v>
      </c>
      <c r="H3038" s="12">
        <v>174.29872823265373</v>
      </c>
      <c r="I3038" s="13">
        <f>$D$2*tarifas!$D$12/24</f>
        <v>1.4541666666666666</v>
      </c>
      <c r="J3038" s="13" t="e">
        <f>VLOOKUP(E3038&amp;" "&amp;F3038,tarifas!$A$13:$D$20,4,FALSE)*H3038</f>
        <v>#N/A</v>
      </c>
      <c r="K3038" s="13">
        <f>IF(F3038="COD1",tarifas!$D$11*(SUMIFS($H$11:$H$8770,$F$11:$F$8770,"=COD1",$B$11:$B$8770,"="&amp;B3038)/COUNTIFS($F$11:$F$8770,"=COD1",$B$11:$B$8770,"="&amp;B3038))/COUNTIFS($A$11:$A$8770,"="&amp;A3038,$F$11:$F$8770,"=COD1"),0)</f>
        <v>0</v>
      </c>
      <c r="L3038" s="13" t="e">
        <f>(VLOOKUP(F3038,tarifas!$C$7:$D$10,2,FALSE)+tarifas!$D$21)*datos!H3038</f>
        <v>#N/A</v>
      </c>
      <c r="M3038">
        <v>0</v>
      </c>
      <c r="N3038" s="13" t="e">
        <f t="shared" si="431"/>
        <v>#N/A</v>
      </c>
      <c r="O3038">
        <f t="shared" si="432"/>
        <v>0</v>
      </c>
      <c r="P3038" s="12">
        <f t="shared" si="433"/>
        <v>174.29872823265373</v>
      </c>
      <c r="Q3038">
        <f t="shared" si="434"/>
        <v>0</v>
      </c>
      <c r="R3038">
        <f>$D$2*tarifas!$D$12/24</f>
        <v>1.4541666666666666</v>
      </c>
      <c r="S3038" t="e">
        <f>VLOOKUP(E3038&amp;" "&amp;F3038,tarifas!$A$13:$D$20,4,FALSE)*P3038</f>
        <v>#N/A</v>
      </c>
      <c r="T3038">
        <f>IF(F3038="COD1",tarifas!$D$11*(SUMIFS($P$11:$P$8770,$F$11:$F$8770,"=COD1",$B$11:$B$8770,"="&amp;B3038)/COUNTIFS($F$11:$F$8770,"=COD1",$B$11:$B$8770,"="&amp;B3038))/COUNTIFS($A$11:$A$8770,"="&amp;A3038,$F$11:$F$8770,"=COD1"),0)</f>
        <v>0</v>
      </c>
      <c r="U3038" t="e">
        <f>(VLOOKUP(F3038,tarifas!$C$7:$D$10,2,FALSE)+tarifas!$D$21)*datos!P3038</f>
        <v>#N/A</v>
      </c>
      <c r="V3038" t="e">
        <f t="shared" si="435"/>
        <v>#N/A</v>
      </c>
      <c r="W3038">
        <f t="shared" si="436"/>
        <v>0</v>
      </c>
    </row>
    <row r="3039" spans="1:23" x14ac:dyDescent="0.25">
      <c r="A3039">
        <f t="shared" si="429"/>
        <v>126</v>
      </c>
      <c r="B3039">
        <f t="shared" si="430"/>
        <v>5</v>
      </c>
      <c r="C3039" s="1">
        <f t="shared" si="437"/>
        <v>41766.166666659323</v>
      </c>
      <c r="D3039" s="7">
        <v>0</v>
      </c>
      <c r="E3039" s="7"/>
      <c r="G3039">
        <v>39.57</v>
      </c>
      <c r="H3039" s="12">
        <v>174.02269340685396</v>
      </c>
      <c r="I3039" s="13">
        <f>$D$2*tarifas!$D$12/24</f>
        <v>1.4541666666666666</v>
      </c>
      <c r="J3039" s="13" t="e">
        <f>VLOOKUP(E3039&amp;" "&amp;F3039,tarifas!$A$13:$D$20,4,FALSE)*H3039</f>
        <v>#N/A</v>
      </c>
      <c r="K3039" s="13">
        <f>IF(F3039="COD1",tarifas!$D$11*(SUMIFS($H$11:$H$8770,$F$11:$F$8770,"=COD1",$B$11:$B$8770,"="&amp;B3039)/COUNTIFS($F$11:$F$8770,"=COD1",$B$11:$B$8770,"="&amp;B3039))/COUNTIFS($A$11:$A$8770,"="&amp;A3039,$F$11:$F$8770,"=COD1"),0)</f>
        <v>0</v>
      </c>
      <c r="L3039" s="13" t="e">
        <f>(VLOOKUP(F3039,tarifas!$C$7:$D$10,2,FALSE)+tarifas!$D$21)*datos!H3039</f>
        <v>#N/A</v>
      </c>
      <c r="M3039">
        <v>0</v>
      </c>
      <c r="N3039" s="13" t="e">
        <f t="shared" si="431"/>
        <v>#N/A</v>
      </c>
      <c r="O3039">
        <f t="shared" si="432"/>
        <v>0</v>
      </c>
      <c r="P3039" s="12">
        <f t="shared" si="433"/>
        <v>174.02269340685396</v>
      </c>
      <c r="Q3039">
        <f t="shared" si="434"/>
        <v>0</v>
      </c>
      <c r="R3039">
        <f>$D$2*tarifas!$D$12/24</f>
        <v>1.4541666666666666</v>
      </c>
      <c r="S3039" t="e">
        <f>VLOOKUP(E3039&amp;" "&amp;F3039,tarifas!$A$13:$D$20,4,FALSE)*P3039</f>
        <v>#N/A</v>
      </c>
      <c r="T3039">
        <f>IF(F3039="COD1",tarifas!$D$11*(SUMIFS($P$11:$P$8770,$F$11:$F$8770,"=COD1",$B$11:$B$8770,"="&amp;B3039)/COUNTIFS($F$11:$F$8770,"=COD1",$B$11:$B$8770,"="&amp;B3039))/COUNTIFS($A$11:$A$8770,"="&amp;A3039,$F$11:$F$8770,"=COD1"),0)</f>
        <v>0</v>
      </c>
      <c r="U3039" t="e">
        <f>(VLOOKUP(F3039,tarifas!$C$7:$D$10,2,FALSE)+tarifas!$D$21)*datos!P3039</f>
        <v>#N/A</v>
      </c>
      <c r="V3039" t="e">
        <f t="shared" si="435"/>
        <v>#N/A</v>
      </c>
      <c r="W3039">
        <f t="shared" si="436"/>
        <v>0</v>
      </c>
    </row>
    <row r="3040" spans="1:23" x14ac:dyDescent="0.25">
      <c r="A3040">
        <f t="shared" si="429"/>
        <v>126</v>
      </c>
      <c r="B3040">
        <f t="shared" si="430"/>
        <v>5</v>
      </c>
      <c r="C3040" s="1">
        <f t="shared" si="437"/>
        <v>41766.208333325987</v>
      </c>
      <c r="D3040" s="7">
        <v>0</v>
      </c>
      <c r="E3040" s="7"/>
      <c r="G3040">
        <v>46</v>
      </c>
      <c r="H3040" s="12">
        <v>173.77492034694473</v>
      </c>
      <c r="I3040" s="13">
        <f>$D$2*tarifas!$D$12/24</f>
        <v>1.4541666666666666</v>
      </c>
      <c r="J3040" s="13" t="e">
        <f>VLOOKUP(E3040&amp;" "&amp;F3040,tarifas!$A$13:$D$20,4,FALSE)*H3040</f>
        <v>#N/A</v>
      </c>
      <c r="K3040" s="13">
        <f>IF(F3040="COD1",tarifas!$D$11*(SUMIFS($H$11:$H$8770,$F$11:$F$8770,"=COD1",$B$11:$B$8770,"="&amp;B3040)/COUNTIFS($F$11:$F$8770,"=COD1",$B$11:$B$8770,"="&amp;B3040))/COUNTIFS($A$11:$A$8770,"="&amp;A3040,$F$11:$F$8770,"=COD1"),0)</f>
        <v>0</v>
      </c>
      <c r="L3040" s="13" t="e">
        <f>(VLOOKUP(F3040,tarifas!$C$7:$D$10,2,FALSE)+tarifas!$D$21)*datos!H3040</f>
        <v>#N/A</v>
      </c>
      <c r="M3040">
        <v>0</v>
      </c>
      <c r="N3040" s="13" t="e">
        <f t="shared" si="431"/>
        <v>#N/A</v>
      </c>
      <c r="O3040">
        <f t="shared" si="432"/>
        <v>0</v>
      </c>
      <c r="P3040" s="12">
        <f t="shared" si="433"/>
        <v>173.77492034694473</v>
      </c>
      <c r="Q3040">
        <f t="shared" si="434"/>
        <v>0</v>
      </c>
      <c r="R3040">
        <f>$D$2*tarifas!$D$12/24</f>
        <v>1.4541666666666666</v>
      </c>
      <c r="S3040" t="e">
        <f>VLOOKUP(E3040&amp;" "&amp;F3040,tarifas!$A$13:$D$20,4,FALSE)*P3040</f>
        <v>#N/A</v>
      </c>
      <c r="T3040">
        <f>IF(F3040="COD1",tarifas!$D$11*(SUMIFS($P$11:$P$8770,$F$11:$F$8770,"=COD1",$B$11:$B$8770,"="&amp;B3040)/COUNTIFS($F$11:$F$8770,"=COD1",$B$11:$B$8770,"="&amp;B3040))/COUNTIFS($A$11:$A$8770,"="&amp;A3040,$F$11:$F$8770,"=COD1"),0)</f>
        <v>0</v>
      </c>
      <c r="U3040" t="e">
        <f>(VLOOKUP(F3040,tarifas!$C$7:$D$10,2,FALSE)+tarifas!$D$21)*datos!P3040</f>
        <v>#N/A</v>
      </c>
      <c r="V3040" t="e">
        <f t="shared" si="435"/>
        <v>#N/A</v>
      </c>
      <c r="W3040">
        <f t="shared" si="436"/>
        <v>0</v>
      </c>
    </row>
    <row r="3041" spans="1:23" x14ac:dyDescent="0.25">
      <c r="A3041">
        <f t="shared" si="429"/>
        <v>126</v>
      </c>
      <c r="B3041">
        <f t="shared" si="430"/>
        <v>5</v>
      </c>
      <c r="C3041" s="1">
        <f t="shared" si="437"/>
        <v>41766.249999992651</v>
      </c>
      <c r="D3041" s="7">
        <v>1.803030303030303</v>
      </c>
      <c r="E3041" s="7"/>
      <c r="G3041">
        <v>51.03</v>
      </c>
      <c r="H3041" s="12">
        <v>191.50763593336683</v>
      </c>
      <c r="I3041" s="13">
        <f>$D$2*tarifas!$D$12/24</f>
        <v>1.4541666666666666</v>
      </c>
      <c r="J3041" s="13" t="e">
        <f>VLOOKUP(E3041&amp;" "&amp;F3041,tarifas!$A$13:$D$20,4,FALSE)*H3041</f>
        <v>#N/A</v>
      </c>
      <c r="K3041" s="13">
        <f>IF(F3041="COD1",tarifas!$D$11*(SUMIFS($H$11:$H$8770,$F$11:$F$8770,"=COD1",$B$11:$B$8770,"="&amp;B3041)/COUNTIFS($F$11:$F$8770,"=COD1",$B$11:$B$8770,"="&amp;B3041))/COUNTIFS($A$11:$A$8770,"="&amp;A3041,$F$11:$F$8770,"=COD1"),0)</f>
        <v>0</v>
      </c>
      <c r="L3041" s="13" t="e">
        <f>(VLOOKUP(F3041,tarifas!$C$7:$D$10,2,FALSE)+tarifas!$D$21)*datos!H3041</f>
        <v>#N/A</v>
      </c>
      <c r="M3041">
        <v>37.356079999999999</v>
      </c>
      <c r="N3041" s="13" t="e">
        <f t="shared" si="431"/>
        <v>#N/A</v>
      </c>
      <c r="O3041">
        <f t="shared" si="432"/>
        <v>37.356079999999999</v>
      </c>
      <c r="P3041" s="12">
        <f t="shared" si="433"/>
        <v>154.15155593336684</v>
      </c>
      <c r="Q3041">
        <f t="shared" si="434"/>
        <v>0</v>
      </c>
      <c r="R3041">
        <f>$D$2*tarifas!$D$12/24</f>
        <v>1.4541666666666666</v>
      </c>
      <c r="S3041" t="e">
        <f>VLOOKUP(E3041&amp;" "&amp;F3041,tarifas!$A$13:$D$20,4,FALSE)*P3041</f>
        <v>#N/A</v>
      </c>
      <c r="T3041">
        <f>IF(F3041="COD1",tarifas!$D$11*(SUMIFS($P$11:$P$8770,$F$11:$F$8770,"=COD1",$B$11:$B$8770,"="&amp;B3041)/COUNTIFS($F$11:$F$8770,"=COD1",$B$11:$B$8770,"="&amp;B3041))/COUNTIFS($A$11:$A$8770,"="&amp;A3041,$F$11:$F$8770,"=COD1"),0)</f>
        <v>0</v>
      </c>
      <c r="U3041" t="e">
        <f>(VLOOKUP(F3041,tarifas!$C$7:$D$10,2,FALSE)+tarifas!$D$21)*datos!P3041</f>
        <v>#N/A</v>
      </c>
      <c r="V3041" t="e">
        <f t="shared" si="435"/>
        <v>#N/A</v>
      </c>
      <c r="W3041">
        <f t="shared" si="436"/>
        <v>0</v>
      </c>
    </row>
    <row r="3042" spans="1:23" x14ac:dyDescent="0.25">
      <c r="A3042">
        <f t="shared" si="429"/>
        <v>126</v>
      </c>
      <c r="B3042">
        <f t="shared" si="430"/>
        <v>5</v>
      </c>
      <c r="C3042" s="1">
        <f t="shared" si="437"/>
        <v>41766.291666659316</v>
      </c>
      <c r="D3042" s="7">
        <v>17.515151515151519</v>
      </c>
      <c r="E3042" s="7"/>
      <c r="G3042">
        <v>55.01</v>
      </c>
      <c r="H3042" s="12">
        <v>249.23028236118842</v>
      </c>
      <c r="I3042" s="13">
        <f>$D$2*tarifas!$D$12/24</f>
        <v>1.4541666666666666</v>
      </c>
      <c r="J3042" s="13" t="e">
        <f>VLOOKUP(E3042&amp;" "&amp;F3042,tarifas!$A$13:$D$20,4,FALSE)*H3042</f>
        <v>#N/A</v>
      </c>
      <c r="K3042" s="13">
        <f>IF(F3042="COD1",tarifas!$D$11*(SUMIFS($H$11:$H$8770,$F$11:$F$8770,"=COD1",$B$11:$B$8770,"="&amp;B3042)/COUNTIFS($F$11:$F$8770,"=COD1",$B$11:$B$8770,"="&amp;B3042))/COUNTIFS($A$11:$A$8770,"="&amp;A3042,$F$11:$F$8770,"=COD1"),0)</f>
        <v>0</v>
      </c>
      <c r="L3042" s="13" t="e">
        <f>(VLOOKUP(F3042,tarifas!$C$7:$D$10,2,FALSE)+tarifas!$D$21)*datos!H3042</f>
        <v>#N/A</v>
      </c>
      <c r="M3042">
        <v>132.71854000000002</v>
      </c>
      <c r="N3042" s="13" t="e">
        <f t="shared" si="431"/>
        <v>#N/A</v>
      </c>
      <c r="O3042">
        <f t="shared" si="432"/>
        <v>132.71854000000002</v>
      </c>
      <c r="P3042" s="12">
        <f t="shared" si="433"/>
        <v>116.5117423611884</v>
      </c>
      <c r="Q3042">
        <f t="shared" si="434"/>
        <v>0</v>
      </c>
      <c r="R3042">
        <f>$D$2*tarifas!$D$12/24</f>
        <v>1.4541666666666666</v>
      </c>
      <c r="S3042" t="e">
        <f>VLOOKUP(E3042&amp;" "&amp;F3042,tarifas!$A$13:$D$20,4,FALSE)*P3042</f>
        <v>#N/A</v>
      </c>
      <c r="T3042">
        <f>IF(F3042="COD1",tarifas!$D$11*(SUMIFS($P$11:$P$8770,$F$11:$F$8770,"=COD1",$B$11:$B$8770,"="&amp;B3042)/COUNTIFS($F$11:$F$8770,"=COD1",$B$11:$B$8770,"="&amp;B3042))/COUNTIFS($A$11:$A$8770,"="&amp;A3042,$F$11:$F$8770,"=COD1"),0)</f>
        <v>0</v>
      </c>
      <c r="U3042" t="e">
        <f>(VLOOKUP(F3042,tarifas!$C$7:$D$10,2,FALSE)+tarifas!$D$21)*datos!P3042</f>
        <v>#N/A</v>
      </c>
      <c r="V3042" t="e">
        <f t="shared" si="435"/>
        <v>#N/A</v>
      </c>
      <c r="W3042">
        <f t="shared" si="436"/>
        <v>0</v>
      </c>
    </row>
    <row r="3043" spans="1:23" x14ac:dyDescent="0.25">
      <c r="A3043">
        <f t="shared" si="429"/>
        <v>126</v>
      </c>
      <c r="B3043">
        <f t="shared" si="430"/>
        <v>5</v>
      </c>
      <c r="C3043" s="1">
        <f t="shared" si="437"/>
        <v>41766.33333332598</v>
      </c>
      <c r="D3043" s="7">
        <v>51.257575757575758</v>
      </c>
      <c r="E3043" s="7"/>
      <c r="G3043">
        <v>55.96</v>
      </c>
      <c r="H3043" s="12">
        <v>382.57090902621513</v>
      </c>
      <c r="I3043" s="13">
        <f>$D$2*tarifas!$D$12/24</f>
        <v>1.4541666666666666</v>
      </c>
      <c r="J3043" s="13" t="e">
        <f>VLOOKUP(E3043&amp;" "&amp;F3043,tarifas!$A$13:$D$20,4,FALSE)*H3043</f>
        <v>#N/A</v>
      </c>
      <c r="K3043" s="13">
        <f>IF(F3043="COD1",tarifas!$D$11*(SUMIFS($H$11:$H$8770,$F$11:$F$8770,"=COD1",$B$11:$B$8770,"="&amp;B3043)/COUNTIFS($F$11:$F$8770,"=COD1",$B$11:$B$8770,"="&amp;B3043))/COUNTIFS($A$11:$A$8770,"="&amp;A3043,$F$11:$F$8770,"=COD1"),0)</f>
        <v>0</v>
      </c>
      <c r="L3043" s="13" t="e">
        <f>(VLOOKUP(F3043,tarifas!$C$7:$D$10,2,FALSE)+tarifas!$D$21)*datos!H3043</f>
        <v>#N/A</v>
      </c>
      <c r="M3043">
        <v>294.67840000000001</v>
      </c>
      <c r="N3043" s="13" t="e">
        <f t="shared" si="431"/>
        <v>#N/A</v>
      </c>
      <c r="O3043">
        <f t="shared" si="432"/>
        <v>294.67840000000001</v>
      </c>
      <c r="P3043" s="12">
        <f t="shared" si="433"/>
        <v>87.892509026215123</v>
      </c>
      <c r="Q3043">
        <f t="shared" si="434"/>
        <v>0</v>
      </c>
      <c r="R3043">
        <f>$D$2*tarifas!$D$12/24</f>
        <v>1.4541666666666666</v>
      </c>
      <c r="S3043" t="e">
        <f>VLOOKUP(E3043&amp;" "&amp;F3043,tarifas!$A$13:$D$20,4,FALSE)*P3043</f>
        <v>#N/A</v>
      </c>
      <c r="T3043">
        <f>IF(F3043="COD1",tarifas!$D$11*(SUMIFS($P$11:$P$8770,$F$11:$F$8770,"=COD1",$B$11:$B$8770,"="&amp;B3043)/COUNTIFS($F$11:$F$8770,"=COD1",$B$11:$B$8770,"="&amp;B3043))/COUNTIFS($A$11:$A$8770,"="&amp;A3043,$F$11:$F$8770,"=COD1"),0)</f>
        <v>0</v>
      </c>
      <c r="U3043" t="e">
        <f>(VLOOKUP(F3043,tarifas!$C$7:$D$10,2,FALSE)+tarifas!$D$21)*datos!P3043</f>
        <v>#N/A</v>
      </c>
      <c r="V3043" t="e">
        <f t="shared" si="435"/>
        <v>#N/A</v>
      </c>
      <c r="W3043">
        <f t="shared" si="436"/>
        <v>0</v>
      </c>
    </row>
    <row r="3044" spans="1:23" x14ac:dyDescent="0.25">
      <c r="A3044">
        <f t="shared" si="429"/>
        <v>126</v>
      </c>
      <c r="B3044">
        <f t="shared" si="430"/>
        <v>5</v>
      </c>
      <c r="C3044" s="1">
        <f t="shared" si="437"/>
        <v>41766.374999992644</v>
      </c>
      <c r="D3044" s="7">
        <v>111.27272727272727</v>
      </c>
      <c r="E3044" s="7"/>
      <c r="G3044">
        <v>55.96</v>
      </c>
      <c r="H3044" s="12">
        <v>478.07329488161241</v>
      </c>
      <c r="I3044" s="13">
        <f>$D$2*tarifas!$D$12/24</f>
        <v>1.4541666666666666</v>
      </c>
      <c r="J3044" s="13" t="e">
        <f>VLOOKUP(E3044&amp;" "&amp;F3044,tarifas!$A$13:$D$20,4,FALSE)*H3044</f>
        <v>#N/A</v>
      </c>
      <c r="K3044" s="13">
        <f>IF(F3044="COD1",tarifas!$D$11*(SUMIFS($H$11:$H$8770,$F$11:$F$8770,"=COD1",$B$11:$B$8770,"="&amp;B3044)/COUNTIFS($F$11:$F$8770,"=COD1",$B$11:$B$8770,"="&amp;B3044))/COUNTIFS($A$11:$A$8770,"="&amp;A3044,$F$11:$F$8770,"=COD1"),0)</f>
        <v>0</v>
      </c>
      <c r="L3044" s="13" t="e">
        <f>(VLOOKUP(F3044,tarifas!$C$7:$D$10,2,FALSE)+tarifas!$D$21)*datos!H3044</f>
        <v>#N/A</v>
      </c>
      <c r="M3044">
        <v>397.96978999999999</v>
      </c>
      <c r="N3044" s="13" t="e">
        <f t="shared" si="431"/>
        <v>#N/A</v>
      </c>
      <c r="O3044">
        <f t="shared" si="432"/>
        <v>397.96978999999999</v>
      </c>
      <c r="P3044" s="12">
        <f t="shared" si="433"/>
        <v>80.103504881612423</v>
      </c>
      <c r="Q3044">
        <f t="shared" si="434"/>
        <v>0</v>
      </c>
      <c r="R3044">
        <f>$D$2*tarifas!$D$12/24</f>
        <v>1.4541666666666666</v>
      </c>
      <c r="S3044" t="e">
        <f>VLOOKUP(E3044&amp;" "&amp;F3044,tarifas!$A$13:$D$20,4,FALSE)*P3044</f>
        <v>#N/A</v>
      </c>
      <c r="T3044">
        <f>IF(F3044="COD1",tarifas!$D$11*(SUMIFS($P$11:$P$8770,$F$11:$F$8770,"=COD1",$B$11:$B$8770,"="&amp;B3044)/COUNTIFS($F$11:$F$8770,"=COD1",$B$11:$B$8770,"="&amp;B3044))/COUNTIFS($A$11:$A$8770,"="&amp;A3044,$F$11:$F$8770,"=COD1"),0)</f>
        <v>0</v>
      </c>
      <c r="U3044" t="e">
        <f>(VLOOKUP(F3044,tarifas!$C$7:$D$10,2,FALSE)+tarifas!$D$21)*datos!P3044</f>
        <v>#N/A</v>
      </c>
      <c r="V3044" t="e">
        <f t="shared" si="435"/>
        <v>#N/A</v>
      </c>
      <c r="W3044">
        <f t="shared" si="436"/>
        <v>0</v>
      </c>
    </row>
    <row r="3045" spans="1:23" x14ac:dyDescent="0.25">
      <c r="A3045">
        <f t="shared" si="429"/>
        <v>126</v>
      </c>
      <c r="B3045">
        <f t="shared" si="430"/>
        <v>5</v>
      </c>
      <c r="C3045" s="1">
        <f t="shared" si="437"/>
        <v>41766.416666659308</v>
      </c>
      <c r="D3045" s="7">
        <v>161.24242424242425</v>
      </c>
      <c r="E3045" s="7"/>
      <c r="G3045">
        <v>55.96</v>
      </c>
      <c r="H3045" s="12">
        <v>554.37086934723482</v>
      </c>
      <c r="I3045" s="13">
        <f>$D$2*tarifas!$D$12/24</f>
        <v>1.4541666666666666</v>
      </c>
      <c r="J3045" s="13" t="e">
        <f>VLOOKUP(E3045&amp;" "&amp;F3045,tarifas!$A$13:$D$20,4,FALSE)*H3045</f>
        <v>#N/A</v>
      </c>
      <c r="K3045" s="13">
        <f>IF(F3045="COD1",tarifas!$D$11*(SUMIFS($H$11:$H$8770,$F$11:$F$8770,"=COD1",$B$11:$B$8770,"="&amp;B3045)/COUNTIFS($F$11:$F$8770,"=COD1",$B$11:$B$8770,"="&amp;B3045))/COUNTIFS($A$11:$A$8770,"="&amp;A3045,$F$11:$F$8770,"=COD1"),0)</f>
        <v>0</v>
      </c>
      <c r="L3045" s="13" t="e">
        <f>(VLOOKUP(F3045,tarifas!$C$7:$D$10,2,FALSE)+tarifas!$D$21)*datos!H3045</f>
        <v>#N/A</v>
      </c>
      <c r="M3045">
        <v>475.81018999999998</v>
      </c>
      <c r="N3045" s="13" t="e">
        <f t="shared" si="431"/>
        <v>#N/A</v>
      </c>
      <c r="O3045">
        <f t="shared" si="432"/>
        <v>475.81018999999998</v>
      </c>
      <c r="P3045" s="12">
        <f t="shared" si="433"/>
        <v>78.560679347234839</v>
      </c>
      <c r="Q3045">
        <f t="shared" si="434"/>
        <v>0</v>
      </c>
      <c r="R3045">
        <f>$D$2*tarifas!$D$12/24</f>
        <v>1.4541666666666666</v>
      </c>
      <c r="S3045" t="e">
        <f>VLOOKUP(E3045&amp;" "&amp;F3045,tarifas!$A$13:$D$20,4,FALSE)*P3045</f>
        <v>#N/A</v>
      </c>
      <c r="T3045">
        <f>IF(F3045="COD1",tarifas!$D$11*(SUMIFS($P$11:$P$8770,$F$11:$F$8770,"=COD1",$B$11:$B$8770,"="&amp;B3045)/COUNTIFS($F$11:$F$8770,"=COD1",$B$11:$B$8770,"="&amp;B3045))/COUNTIFS($A$11:$A$8770,"="&amp;A3045,$F$11:$F$8770,"=COD1"),0)</f>
        <v>0</v>
      </c>
      <c r="U3045" t="e">
        <f>(VLOOKUP(F3045,tarifas!$C$7:$D$10,2,FALSE)+tarifas!$D$21)*datos!P3045</f>
        <v>#N/A</v>
      </c>
      <c r="V3045" t="e">
        <f t="shared" si="435"/>
        <v>#N/A</v>
      </c>
      <c r="W3045">
        <f t="shared" si="436"/>
        <v>0</v>
      </c>
    </row>
    <row r="3046" spans="1:23" x14ac:dyDescent="0.25">
      <c r="A3046">
        <f t="shared" si="429"/>
        <v>126</v>
      </c>
      <c r="B3046">
        <f t="shared" si="430"/>
        <v>5</v>
      </c>
      <c r="C3046" s="1">
        <f t="shared" si="437"/>
        <v>41766.458333325972</v>
      </c>
      <c r="D3046" s="7">
        <v>268.90909090909093</v>
      </c>
      <c r="E3046" s="7"/>
      <c r="G3046">
        <v>56.89</v>
      </c>
      <c r="H3046" s="12">
        <v>432.93298337350024</v>
      </c>
      <c r="I3046" s="13">
        <f>$D$2*tarifas!$D$12/24</f>
        <v>1.4541666666666666</v>
      </c>
      <c r="J3046" s="13" t="e">
        <f>VLOOKUP(E3046&amp;" "&amp;F3046,tarifas!$A$13:$D$20,4,FALSE)*H3046</f>
        <v>#N/A</v>
      </c>
      <c r="K3046" s="13">
        <f>IF(F3046="COD1",tarifas!$D$11*(SUMIFS($H$11:$H$8770,$F$11:$F$8770,"=COD1",$B$11:$B$8770,"="&amp;B3046)/COUNTIFS($F$11:$F$8770,"=COD1",$B$11:$B$8770,"="&amp;B3046))/COUNTIFS($A$11:$A$8770,"="&amp;A3046,$F$11:$F$8770,"=COD1"),0)</f>
        <v>0</v>
      </c>
      <c r="L3046" s="13" t="e">
        <f>(VLOOKUP(F3046,tarifas!$C$7:$D$10,2,FALSE)+tarifas!$D$21)*datos!H3046</f>
        <v>#N/A</v>
      </c>
      <c r="M3046">
        <v>517.17411000000004</v>
      </c>
      <c r="N3046" s="13" t="e">
        <f t="shared" si="431"/>
        <v>#N/A</v>
      </c>
      <c r="O3046">
        <f t="shared" si="432"/>
        <v>432.93298337350024</v>
      </c>
      <c r="P3046" s="12">
        <f t="shared" si="433"/>
        <v>0</v>
      </c>
      <c r="Q3046">
        <f t="shared" si="434"/>
        <v>84.241126626499806</v>
      </c>
      <c r="R3046">
        <f>$D$2*tarifas!$D$12/24</f>
        <v>1.4541666666666666</v>
      </c>
      <c r="S3046" t="e">
        <f>VLOOKUP(E3046&amp;" "&amp;F3046,tarifas!$A$13:$D$20,4,FALSE)*P3046</f>
        <v>#N/A</v>
      </c>
      <c r="T3046">
        <f>IF(F3046="COD1",tarifas!$D$11*(SUMIFS($P$11:$P$8770,$F$11:$F$8770,"=COD1",$B$11:$B$8770,"="&amp;B3046)/COUNTIFS($F$11:$F$8770,"=COD1",$B$11:$B$8770,"="&amp;B3046))/COUNTIFS($A$11:$A$8770,"="&amp;A3046,$F$11:$F$8770,"=COD1"),0)</f>
        <v>0</v>
      </c>
      <c r="U3046" t="e">
        <f>(VLOOKUP(F3046,tarifas!$C$7:$D$10,2,FALSE)+tarifas!$D$21)*datos!P3046</f>
        <v>#N/A</v>
      </c>
      <c r="V3046" t="e">
        <f t="shared" si="435"/>
        <v>#N/A</v>
      </c>
      <c r="W3046">
        <f t="shared" si="436"/>
        <v>4.3132299244034167</v>
      </c>
    </row>
    <row r="3047" spans="1:23" x14ac:dyDescent="0.25">
      <c r="A3047">
        <f t="shared" si="429"/>
        <v>126</v>
      </c>
      <c r="B3047">
        <f t="shared" si="430"/>
        <v>5</v>
      </c>
      <c r="C3047" s="1">
        <f t="shared" si="437"/>
        <v>41766.499999992637</v>
      </c>
      <c r="D3047" s="7">
        <v>249.59090909090909</v>
      </c>
      <c r="E3047" s="7"/>
      <c r="G3047">
        <v>56.01</v>
      </c>
      <c r="H3047" s="12">
        <v>366.50682583309282</v>
      </c>
      <c r="I3047" s="13">
        <f>$D$2*tarifas!$D$12/24</f>
        <v>1.4541666666666666</v>
      </c>
      <c r="J3047" s="13" t="e">
        <f>VLOOKUP(E3047&amp;" "&amp;F3047,tarifas!$A$13:$D$20,4,FALSE)*H3047</f>
        <v>#N/A</v>
      </c>
      <c r="K3047" s="13">
        <f>IF(F3047="COD1",tarifas!$D$11*(SUMIFS($H$11:$H$8770,$F$11:$F$8770,"=COD1",$B$11:$B$8770,"="&amp;B3047)/COUNTIFS($F$11:$F$8770,"=COD1",$B$11:$B$8770,"="&amp;B3047))/COUNTIFS($A$11:$A$8770,"="&amp;A3047,$F$11:$F$8770,"=COD1"),0)</f>
        <v>0</v>
      </c>
      <c r="L3047" s="13" t="e">
        <f>(VLOOKUP(F3047,tarifas!$C$7:$D$10,2,FALSE)+tarifas!$D$21)*datos!H3047</f>
        <v>#N/A</v>
      </c>
      <c r="M3047">
        <v>520.49643000000003</v>
      </c>
      <c r="N3047" s="13" t="e">
        <f t="shared" si="431"/>
        <v>#N/A</v>
      </c>
      <c r="O3047">
        <f t="shared" si="432"/>
        <v>366.50682583309282</v>
      </c>
      <c r="P3047" s="12">
        <f t="shared" si="433"/>
        <v>0</v>
      </c>
      <c r="Q3047">
        <f t="shared" si="434"/>
        <v>153.98960416690721</v>
      </c>
      <c r="R3047">
        <f>$D$2*tarifas!$D$12/24</f>
        <v>1.4541666666666666</v>
      </c>
      <c r="S3047" t="e">
        <f>VLOOKUP(E3047&amp;" "&amp;F3047,tarifas!$A$13:$D$20,4,FALSE)*P3047</f>
        <v>#N/A</v>
      </c>
      <c r="T3047">
        <f>IF(F3047="COD1",tarifas!$D$11*(SUMIFS($P$11:$P$8770,$F$11:$F$8770,"=COD1",$B$11:$B$8770,"="&amp;B3047)/COUNTIFS($F$11:$F$8770,"=COD1",$B$11:$B$8770,"="&amp;B3047))/COUNTIFS($A$11:$A$8770,"="&amp;A3047,$F$11:$F$8770,"=COD1"),0)</f>
        <v>0</v>
      </c>
      <c r="U3047" t="e">
        <f>(VLOOKUP(F3047,tarifas!$C$7:$D$10,2,FALSE)+tarifas!$D$21)*datos!P3047</f>
        <v>#N/A</v>
      </c>
      <c r="V3047" t="e">
        <f t="shared" si="435"/>
        <v>#N/A</v>
      </c>
      <c r="W3047">
        <f t="shared" si="436"/>
        <v>7.7624619564496253</v>
      </c>
    </row>
    <row r="3048" spans="1:23" x14ac:dyDescent="0.25">
      <c r="A3048">
        <f t="shared" si="429"/>
        <v>126</v>
      </c>
      <c r="B3048">
        <f t="shared" si="430"/>
        <v>5</v>
      </c>
      <c r="C3048" s="1">
        <f t="shared" si="437"/>
        <v>41766.541666659301</v>
      </c>
      <c r="D3048" s="7">
        <v>266.59090909090907</v>
      </c>
      <c r="E3048" s="7"/>
      <c r="G3048">
        <v>54.4</v>
      </c>
      <c r="H3048" s="12">
        <v>489.04327103151121</v>
      </c>
      <c r="I3048" s="13">
        <f>$D$2*tarifas!$D$12/24</f>
        <v>1.4541666666666666</v>
      </c>
      <c r="J3048" s="13" t="e">
        <f>VLOOKUP(E3048&amp;" "&amp;F3048,tarifas!$A$13:$D$20,4,FALSE)*H3048</f>
        <v>#N/A</v>
      </c>
      <c r="K3048" s="13">
        <f>IF(F3048="COD1",tarifas!$D$11*(SUMIFS($H$11:$H$8770,$F$11:$F$8770,"=COD1",$B$11:$B$8770,"="&amp;B3048)/COUNTIFS($F$11:$F$8770,"=COD1",$B$11:$B$8770,"="&amp;B3048))/COUNTIFS($A$11:$A$8770,"="&amp;A3048,$F$11:$F$8770,"=COD1"),0)</f>
        <v>0</v>
      </c>
      <c r="L3048" s="13" t="e">
        <f>(VLOOKUP(F3048,tarifas!$C$7:$D$10,2,FALSE)+tarifas!$D$21)*datos!H3048</f>
        <v>#N/A</v>
      </c>
      <c r="M3048">
        <v>495.04492999999997</v>
      </c>
      <c r="N3048" s="13" t="e">
        <f t="shared" si="431"/>
        <v>#N/A</v>
      </c>
      <c r="O3048">
        <f t="shared" si="432"/>
        <v>489.04327103151121</v>
      </c>
      <c r="P3048" s="12">
        <f t="shared" si="433"/>
        <v>0</v>
      </c>
      <c r="Q3048">
        <f t="shared" si="434"/>
        <v>6.0016589684887549</v>
      </c>
      <c r="R3048">
        <f>$D$2*tarifas!$D$12/24</f>
        <v>1.4541666666666666</v>
      </c>
      <c r="S3048" t="e">
        <f>VLOOKUP(E3048&amp;" "&amp;F3048,tarifas!$A$13:$D$20,4,FALSE)*P3048</f>
        <v>#N/A</v>
      </c>
      <c r="T3048">
        <f>IF(F3048="COD1",tarifas!$D$11*(SUMIFS($P$11:$P$8770,$F$11:$F$8770,"=COD1",$B$11:$B$8770,"="&amp;B3048)/COUNTIFS($F$11:$F$8770,"=COD1",$B$11:$B$8770,"="&amp;B3048))/COUNTIFS($A$11:$A$8770,"="&amp;A3048,$F$11:$F$8770,"=COD1"),0)</f>
        <v>0</v>
      </c>
      <c r="U3048" t="e">
        <f>(VLOOKUP(F3048,tarifas!$C$7:$D$10,2,FALSE)+tarifas!$D$21)*datos!P3048</f>
        <v>#N/A</v>
      </c>
      <c r="V3048" t="e">
        <f t="shared" si="435"/>
        <v>#N/A</v>
      </c>
      <c r="W3048">
        <f t="shared" si="436"/>
        <v>0.29384122309720945</v>
      </c>
    </row>
    <row r="3049" spans="1:23" x14ac:dyDescent="0.25">
      <c r="A3049">
        <f t="shared" si="429"/>
        <v>126</v>
      </c>
      <c r="B3049">
        <f t="shared" si="430"/>
        <v>5</v>
      </c>
      <c r="C3049" s="1">
        <f t="shared" si="437"/>
        <v>41766.583333325965</v>
      </c>
      <c r="D3049" s="7">
        <v>178.24242424242422</v>
      </c>
      <c r="E3049" s="7"/>
      <c r="G3049">
        <v>54.4</v>
      </c>
      <c r="H3049" s="12">
        <v>522.79671211936386</v>
      </c>
      <c r="I3049" s="13">
        <f>$D$2*tarifas!$D$12/24</f>
        <v>1.4541666666666666</v>
      </c>
      <c r="J3049" s="13" t="e">
        <f>VLOOKUP(E3049&amp;" "&amp;F3049,tarifas!$A$13:$D$20,4,FALSE)*H3049</f>
        <v>#N/A</v>
      </c>
      <c r="K3049" s="13">
        <f>IF(F3049="COD1",tarifas!$D$11*(SUMIFS($H$11:$H$8770,$F$11:$F$8770,"=COD1",$B$11:$B$8770,"="&amp;B3049)/COUNTIFS($F$11:$F$8770,"=COD1",$B$11:$B$8770,"="&amp;B3049))/COUNTIFS($A$11:$A$8770,"="&amp;A3049,$F$11:$F$8770,"=COD1"),0)</f>
        <v>0</v>
      </c>
      <c r="L3049" s="13" t="e">
        <f>(VLOOKUP(F3049,tarifas!$C$7:$D$10,2,FALSE)+tarifas!$D$21)*datos!H3049</f>
        <v>#N/A</v>
      </c>
      <c r="M3049">
        <v>259.89051000000001</v>
      </c>
      <c r="N3049" s="13" t="e">
        <f t="shared" si="431"/>
        <v>#N/A</v>
      </c>
      <c r="O3049">
        <f t="shared" si="432"/>
        <v>259.89051000000001</v>
      </c>
      <c r="P3049" s="12">
        <f t="shared" si="433"/>
        <v>262.90620211936385</v>
      </c>
      <c r="Q3049">
        <f t="shared" si="434"/>
        <v>0</v>
      </c>
      <c r="R3049">
        <f>$D$2*tarifas!$D$12/24</f>
        <v>1.4541666666666666</v>
      </c>
      <c r="S3049" t="e">
        <f>VLOOKUP(E3049&amp;" "&amp;F3049,tarifas!$A$13:$D$20,4,FALSE)*P3049</f>
        <v>#N/A</v>
      </c>
      <c r="T3049">
        <f>IF(F3049="COD1",tarifas!$D$11*(SUMIFS($P$11:$P$8770,$F$11:$F$8770,"=COD1",$B$11:$B$8770,"="&amp;B3049)/COUNTIFS($F$11:$F$8770,"=COD1",$B$11:$B$8770,"="&amp;B3049))/COUNTIFS($A$11:$A$8770,"="&amp;A3049,$F$11:$F$8770,"=COD1"),0)</f>
        <v>0</v>
      </c>
      <c r="U3049" t="e">
        <f>(VLOOKUP(F3049,tarifas!$C$7:$D$10,2,FALSE)+tarifas!$D$21)*datos!P3049</f>
        <v>#N/A</v>
      </c>
      <c r="V3049" t="e">
        <f t="shared" si="435"/>
        <v>#N/A</v>
      </c>
      <c r="W3049">
        <f t="shared" si="436"/>
        <v>0</v>
      </c>
    </row>
    <row r="3050" spans="1:23" x14ac:dyDescent="0.25">
      <c r="A3050">
        <f t="shared" si="429"/>
        <v>126</v>
      </c>
      <c r="B3050">
        <f t="shared" si="430"/>
        <v>5</v>
      </c>
      <c r="C3050" s="1">
        <f t="shared" si="437"/>
        <v>41766.624999992629</v>
      </c>
      <c r="D3050" s="7">
        <v>120.28787878787881</v>
      </c>
      <c r="E3050" s="7"/>
      <c r="G3050">
        <v>54.4</v>
      </c>
      <c r="H3050" s="12">
        <v>563.3528387190546</v>
      </c>
      <c r="I3050" s="13">
        <f>$D$2*tarifas!$D$12/24</f>
        <v>1.4541666666666666</v>
      </c>
      <c r="J3050" s="13" t="e">
        <f>VLOOKUP(E3050&amp;" "&amp;F3050,tarifas!$A$13:$D$20,4,FALSE)*H3050</f>
        <v>#N/A</v>
      </c>
      <c r="K3050" s="13">
        <f>IF(F3050="COD1",tarifas!$D$11*(SUMIFS($H$11:$H$8770,$F$11:$F$8770,"=COD1",$B$11:$B$8770,"="&amp;B3050)/COUNTIFS($F$11:$F$8770,"=COD1",$B$11:$B$8770,"="&amp;B3050))/COUNTIFS($A$11:$A$8770,"="&amp;A3050,$F$11:$F$8770,"=COD1"),0)</f>
        <v>0</v>
      </c>
      <c r="L3050" s="13" t="e">
        <f>(VLOOKUP(F3050,tarifas!$C$7:$D$10,2,FALSE)+tarifas!$D$21)*datos!H3050</f>
        <v>#N/A</v>
      </c>
      <c r="M3050">
        <v>108.47096000000001</v>
      </c>
      <c r="N3050" s="13" t="e">
        <f t="shared" si="431"/>
        <v>#N/A</v>
      </c>
      <c r="O3050">
        <f t="shared" si="432"/>
        <v>108.47096000000001</v>
      </c>
      <c r="P3050" s="12">
        <f t="shared" si="433"/>
        <v>454.88187871905461</v>
      </c>
      <c r="Q3050">
        <f t="shared" si="434"/>
        <v>0</v>
      </c>
      <c r="R3050">
        <f>$D$2*tarifas!$D$12/24</f>
        <v>1.4541666666666666</v>
      </c>
      <c r="S3050" t="e">
        <f>VLOOKUP(E3050&amp;" "&amp;F3050,tarifas!$A$13:$D$20,4,FALSE)*P3050</f>
        <v>#N/A</v>
      </c>
      <c r="T3050">
        <f>IF(F3050="COD1",tarifas!$D$11*(SUMIFS($P$11:$P$8770,$F$11:$F$8770,"=COD1",$B$11:$B$8770,"="&amp;B3050)/COUNTIFS($F$11:$F$8770,"=COD1",$B$11:$B$8770,"="&amp;B3050))/COUNTIFS($A$11:$A$8770,"="&amp;A3050,$F$11:$F$8770,"=COD1"),0)</f>
        <v>0</v>
      </c>
      <c r="U3050" t="e">
        <f>(VLOOKUP(F3050,tarifas!$C$7:$D$10,2,FALSE)+tarifas!$D$21)*datos!P3050</f>
        <v>#N/A</v>
      </c>
      <c r="V3050" t="e">
        <f t="shared" si="435"/>
        <v>#N/A</v>
      </c>
      <c r="W3050">
        <f t="shared" si="436"/>
        <v>0</v>
      </c>
    </row>
    <row r="3051" spans="1:23" x14ac:dyDescent="0.25">
      <c r="A3051">
        <f t="shared" si="429"/>
        <v>126</v>
      </c>
      <c r="B3051">
        <f t="shared" si="430"/>
        <v>5</v>
      </c>
      <c r="C3051" s="1">
        <f t="shared" si="437"/>
        <v>41766.666666659294</v>
      </c>
      <c r="D3051" s="7">
        <v>70.318181818181827</v>
      </c>
      <c r="E3051" s="7"/>
      <c r="G3051">
        <v>54.2</v>
      </c>
      <c r="H3051" s="12">
        <v>471.07897859232958</v>
      </c>
      <c r="I3051" s="13">
        <f>$D$2*tarifas!$D$12/24</f>
        <v>1.4541666666666666</v>
      </c>
      <c r="J3051" s="13" t="e">
        <f>VLOOKUP(E3051&amp;" "&amp;F3051,tarifas!$A$13:$D$20,4,FALSE)*H3051</f>
        <v>#N/A</v>
      </c>
      <c r="K3051" s="13">
        <f>IF(F3051="COD1",tarifas!$D$11*(SUMIFS($H$11:$H$8770,$F$11:$F$8770,"=COD1",$B$11:$B$8770,"="&amp;B3051)/COUNTIFS($F$11:$F$8770,"=COD1",$B$11:$B$8770,"="&amp;B3051))/COUNTIFS($A$11:$A$8770,"="&amp;A3051,$F$11:$F$8770,"=COD1"),0)</f>
        <v>0</v>
      </c>
      <c r="L3051" s="13" t="e">
        <f>(VLOOKUP(F3051,tarifas!$C$7:$D$10,2,FALSE)+tarifas!$D$21)*datos!H3051</f>
        <v>#N/A</v>
      </c>
      <c r="M3051">
        <v>134.53941</v>
      </c>
      <c r="N3051" s="13" t="e">
        <f t="shared" si="431"/>
        <v>#N/A</v>
      </c>
      <c r="O3051">
        <f t="shared" si="432"/>
        <v>134.53941</v>
      </c>
      <c r="P3051" s="12">
        <f t="shared" si="433"/>
        <v>336.5395685923296</v>
      </c>
      <c r="Q3051">
        <f t="shared" si="434"/>
        <v>0</v>
      </c>
      <c r="R3051">
        <f>$D$2*tarifas!$D$12/24</f>
        <v>1.4541666666666666</v>
      </c>
      <c r="S3051" t="e">
        <f>VLOOKUP(E3051&amp;" "&amp;F3051,tarifas!$A$13:$D$20,4,FALSE)*P3051</f>
        <v>#N/A</v>
      </c>
      <c r="T3051">
        <f>IF(F3051="COD1",tarifas!$D$11*(SUMIFS($P$11:$P$8770,$F$11:$F$8770,"=COD1",$B$11:$B$8770,"="&amp;B3051)/COUNTIFS($F$11:$F$8770,"=COD1",$B$11:$B$8770,"="&amp;B3051))/COUNTIFS($A$11:$A$8770,"="&amp;A3051,$F$11:$F$8770,"=COD1"),0)</f>
        <v>0</v>
      </c>
      <c r="U3051" t="e">
        <f>(VLOOKUP(F3051,tarifas!$C$7:$D$10,2,FALSE)+tarifas!$D$21)*datos!P3051</f>
        <v>#N/A</v>
      </c>
      <c r="V3051" t="e">
        <f t="shared" si="435"/>
        <v>#N/A</v>
      </c>
      <c r="W3051">
        <f t="shared" si="436"/>
        <v>0</v>
      </c>
    </row>
    <row r="3052" spans="1:23" x14ac:dyDescent="0.25">
      <c r="A3052">
        <f t="shared" si="429"/>
        <v>126</v>
      </c>
      <c r="B3052">
        <f t="shared" si="430"/>
        <v>5</v>
      </c>
      <c r="C3052" s="1">
        <f t="shared" si="437"/>
        <v>41766.708333325958</v>
      </c>
      <c r="D3052" s="7">
        <v>49.45454545454546</v>
      </c>
      <c r="E3052" s="7"/>
      <c r="G3052">
        <v>52.01</v>
      </c>
      <c r="H3052" s="12">
        <v>368.36184409727343</v>
      </c>
      <c r="I3052" s="13">
        <f>$D$2*tarifas!$D$12/24</f>
        <v>1.4541666666666666</v>
      </c>
      <c r="J3052" s="13" t="e">
        <f>VLOOKUP(E3052&amp;" "&amp;F3052,tarifas!$A$13:$D$20,4,FALSE)*H3052</f>
        <v>#N/A</v>
      </c>
      <c r="K3052" s="13">
        <f>IF(F3052="COD1",tarifas!$D$11*(SUMIFS($H$11:$H$8770,$F$11:$F$8770,"=COD1",$B$11:$B$8770,"="&amp;B3052)/COUNTIFS($F$11:$F$8770,"=COD1",$B$11:$B$8770,"="&amp;B3052))/COUNTIFS($A$11:$A$8770,"="&amp;A3052,$F$11:$F$8770,"=COD1"),0)</f>
        <v>0</v>
      </c>
      <c r="L3052" s="13" t="e">
        <f>(VLOOKUP(F3052,tarifas!$C$7:$D$10,2,FALSE)+tarifas!$D$21)*datos!H3052</f>
        <v>#N/A</v>
      </c>
      <c r="M3052">
        <v>33.252139999999997</v>
      </c>
      <c r="N3052" s="13" t="e">
        <f t="shared" si="431"/>
        <v>#N/A</v>
      </c>
      <c r="O3052">
        <f t="shared" si="432"/>
        <v>33.252139999999997</v>
      </c>
      <c r="P3052" s="12">
        <f t="shared" si="433"/>
        <v>335.10970409727344</v>
      </c>
      <c r="Q3052">
        <f t="shared" si="434"/>
        <v>0</v>
      </c>
      <c r="R3052">
        <f>$D$2*tarifas!$D$12/24</f>
        <v>1.4541666666666666</v>
      </c>
      <c r="S3052" t="e">
        <f>VLOOKUP(E3052&amp;" "&amp;F3052,tarifas!$A$13:$D$20,4,FALSE)*P3052</f>
        <v>#N/A</v>
      </c>
      <c r="T3052">
        <f>IF(F3052="COD1",tarifas!$D$11*(SUMIFS($P$11:$P$8770,$F$11:$F$8770,"=COD1",$B$11:$B$8770,"="&amp;B3052)/COUNTIFS($F$11:$F$8770,"=COD1",$B$11:$B$8770,"="&amp;B3052))/COUNTIFS($A$11:$A$8770,"="&amp;A3052,$F$11:$F$8770,"=COD1"),0)</f>
        <v>0</v>
      </c>
      <c r="U3052" t="e">
        <f>(VLOOKUP(F3052,tarifas!$C$7:$D$10,2,FALSE)+tarifas!$D$21)*datos!P3052</f>
        <v>#N/A</v>
      </c>
      <c r="V3052" t="e">
        <f t="shared" si="435"/>
        <v>#N/A</v>
      </c>
      <c r="W3052">
        <f t="shared" si="436"/>
        <v>0</v>
      </c>
    </row>
    <row r="3053" spans="1:23" x14ac:dyDescent="0.25">
      <c r="A3053">
        <f t="shared" si="429"/>
        <v>126</v>
      </c>
      <c r="B3053">
        <f t="shared" si="430"/>
        <v>5</v>
      </c>
      <c r="C3053" s="1">
        <f t="shared" si="437"/>
        <v>41766.749999992622</v>
      </c>
      <c r="D3053" s="7">
        <v>24.212121212121211</v>
      </c>
      <c r="E3053" s="7"/>
      <c r="G3053">
        <v>50</v>
      </c>
      <c r="H3053" s="12">
        <v>273.40705828108884</v>
      </c>
      <c r="I3053" s="13">
        <f>$D$2*tarifas!$D$12/24</f>
        <v>1.4541666666666666</v>
      </c>
      <c r="J3053" s="13" t="e">
        <f>VLOOKUP(E3053&amp;" "&amp;F3053,tarifas!$A$13:$D$20,4,FALSE)*H3053</f>
        <v>#N/A</v>
      </c>
      <c r="K3053" s="13">
        <f>IF(F3053="COD1",tarifas!$D$11*(SUMIFS($H$11:$H$8770,$F$11:$F$8770,"=COD1",$B$11:$B$8770,"="&amp;B3053)/COUNTIFS($F$11:$F$8770,"=COD1",$B$11:$B$8770,"="&amp;B3053))/COUNTIFS($A$11:$A$8770,"="&amp;A3053,$F$11:$F$8770,"=COD1"),0)</f>
        <v>0</v>
      </c>
      <c r="L3053" s="13" t="e">
        <f>(VLOOKUP(F3053,tarifas!$C$7:$D$10,2,FALSE)+tarifas!$D$21)*datos!H3053</f>
        <v>#N/A</v>
      </c>
      <c r="M3053">
        <v>10.36904</v>
      </c>
      <c r="N3053" s="13" t="e">
        <f t="shared" si="431"/>
        <v>#N/A</v>
      </c>
      <c r="O3053">
        <f t="shared" si="432"/>
        <v>10.36904</v>
      </c>
      <c r="P3053" s="12">
        <f t="shared" si="433"/>
        <v>263.03801828108885</v>
      </c>
      <c r="Q3053">
        <f t="shared" si="434"/>
        <v>0</v>
      </c>
      <c r="R3053">
        <f>$D$2*tarifas!$D$12/24</f>
        <v>1.4541666666666666</v>
      </c>
      <c r="S3053" t="e">
        <f>VLOOKUP(E3053&amp;" "&amp;F3053,tarifas!$A$13:$D$20,4,FALSE)*P3053</f>
        <v>#N/A</v>
      </c>
      <c r="T3053">
        <f>IF(F3053="COD1",tarifas!$D$11*(SUMIFS($P$11:$P$8770,$F$11:$F$8770,"=COD1",$B$11:$B$8770,"="&amp;B3053)/COUNTIFS($F$11:$F$8770,"=COD1",$B$11:$B$8770,"="&amp;B3053))/COUNTIFS($A$11:$A$8770,"="&amp;A3053,$F$11:$F$8770,"=COD1"),0)</f>
        <v>0</v>
      </c>
      <c r="U3053" t="e">
        <f>(VLOOKUP(F3053,tarifas!$C$7:$D$10,2,FALSE)+tarifas!$D$21)*datos!P3053</f>
        <v>#N/A</v>
      </c>
      <c r="V3053" t="e">
        <f t="shared" si="435"/>
        <v>#N/A</v>
      </c>
      <c r="W3053">
        <f t="shared" si="436"/>
        <v>0</v>
      </c>
    </row>
    <row r="3054" spans="1:23" x14ac:dyDescent="0.25">
      <c r="A3054">
        <f t="shared" si="429"/>
        <v>126</v>
      </c>
      <c r="B3054">
        <f t="shared" si="430"/>
        <v>5</v>
      </c>
      <c r="C3054" s="1">
        <f t="shared" si="437"/>
        <v>41766.791666659286</v>
      </c>
      <c r="D3054" s="7">
        <v>10.045454545454545</v>
      </c>
      <c r="E3054" s="7"/>
      <c r="G3054">
        <v>50</v>
      </c>
      <c r="H3054" s="12">
        <v>214.89482717289519</v>
      </c>
      <c r="I3054" s="13">
        <f>$D$2*tarifas!$D$12/24</f>
        <v>1.4541666666666666</v>
      </c>
      <c r="J3054" s="13" t="e">
        <f>VLOOKUP(E3054&amp;" "&amp;F3054,tarifas!$A$13:$D$20,4,FALSE)*H3054</f>
        <v>#N/A</v>
      </c>
      <c r="K3054" s="13">
        <f>IF(F3054="COD1",tarifas!$D$11*(SUMIFS($H$11:$H$8770,$F$11:$F$8770,"=COD1",$B$11:$B$8770,"="&amp;B3054)/COUNTIFS($F$11:$F$8770,"=COD1",$B$11:$B$8770,"="&amp;B3054))/COUNTIFS($A$11:$A$8770,"="&amp;A3054,$F$11:$F$8770,"=COD1"),0)</f>
        <v>0</v>
      </c>
      <c r="L3054" s="13" t="e">
        <f>(VLOOKUP(F3054,tarifas!$C$7:$D$10,2,FALSE)+tarifas!$D$21)*datos!H3054</f>
        <v>#N/A</v>
      </c>
      <c r="M3054">
        <v>0</v>
      </c>
      <c r="N3054" s="13" t="e">
        <f t="shared" si="431"/>
        <v>#N/A</v>
      </c>
      <c r="O3054">
        <f t="shared" si="432"/>
        <v>0</v>
      </c>
      <c r="P3054" s="12">
        <f t="shared" si="433"/>
        <v>214.89482717289519</v>
      </c>
      <c r="Q3054">
        <f t="shared" si="434"/>
        <v>0</v>
      </c>
      <c r="R3054">
        <f>$D$2*tarifas!$D$12/24</f>
        <v>1.4541666666666666</v>
      </c>
      <c r="S3054" t="e">
        <f>VLOOKUP(E3054&amp;" "&amp;F3054,tarifas!$A$13:$D$20,4,FALSE)*P3054</f>
        <v>#N/A</v>
      </c>
      <c r="T3054">
        <f>IF(F3054="COD1",tarifas!$D$11*(SUMIFS($P$11:$P$8770,$F$11:$F$8770,"=COD1",$B$11:$B$8770,"="&amp;B3054)/COUNTIFS($F$11:$F$8770,"=COD1",$B$11:$B$8770,"="&amp;B3054))/COUNTIFS($A$11:$A$8770,"="&amp;A3054,$F$11:$F$8770,"=COD1"),0)</f>
        <v>0</v>
      </c>
      <c r="U3054" t="e">
        <f>(VLOOKUP(F3054,tarifas!$C$7:$D$10,2,FALSE)+tarifas!$D$21)*datos!P3054</f>
        <v>#N/A</v>
      </c>
      <c r="V3054" t="e">
        <f t="shared" si="435"/>
        <v>#N/A</v>
      </c>
      <c r="W3054">
        <f t="shared" si="436"/>
        <v>0</v>
      </c>
    </row>
    <row r="3055" spans="1:23" x14ac:dyDescent="0.25">
      <c r="A3055">
        <f t="shared" si="429"/>
        <v>126</v>
      </c>
      <c r="B3055">
        <f t="shared" si="430"/>
        <v>5</v>
      </c>
      <c r="C3055" s="1">
        <f t="shared" si="437"/>
        <v>41766.833333325951</v>
      </c>
      <c r="D3055" s="7">
        <v>0</v>
      </c>
      <c r="E3055" s="7"/>
      <c r="G3055">
        <v>52.36</v>
      </c>
      <c r="H3055" s="12">
        <v>196.91358875875454</v>
      </c>
      <c r="I3055" s="13">
        <f>$D$2*tarifas!$D$12/24</f>
        <v>1.4541666666666666</v>
      </c>
      <c r="J3055" s="13" t="e">
        <f>VLOOKUP(E3055&amp;" "&amp;F3055,tarifas!$A$13:$D$20,4,FALSE)*H3055</f>
        <v>#N/A</v>
      </c>
      <c r="K3055" s="13">
        <f>IF(F3055="COD1",tarifas!$D$11*(SUMIFS($H$11:$H$8770,$F$11:$F$8770,"=COD1",$B$11:$B$8770,"="&amp;B3055)/COUNTIFS($F$11:$F$8770,"=COD1",$B$11:$B$8770,"="&amp;B3055))/COUNTIFS($A$11:$A$8770,"="&amp;A3055,$F$11:$F$8770,"=COD1"),0)</f>
        <v>0</v>
      </c>
      <c r="L3055" s="13" t="e">
        <f>(VLOOKUP(F3055,tarifas!$C$7:$D$10,2,FALSE)+tarifas!$D$21)*datos!H3055</f>
        <v>#N/A</v>
      </c>
      <c r="M3055">
        <v>0</v>
      </c>
      <c r="N3055" s="13" t="e">
        <f t="shared" si="431"/>
        <v>#N/A</v>
      </c>
      <c r="O3055">
        <f t="shared" si="432"/>
        <v>0</v>
      </c>
      <c r="P3055" s="12">
        <f t="shared" si="433"/>
        <v>196.91358875875454</v>
      </c>
      <c r="Q3055">
        <f t="shared" si="434"/>
        <v>0</v>
      </c>
      <c r="R3055">
        <f>$D$2*tarifas!$D$12/24</f>
        <v>1.4541666666666666</v>
      </c>
      <c r="S3055" t="e">
        <f>VLOOKUP(E3055&amp;" "&amp;F3055,tarifas!$A$13:$D$20,4,FALSE)*P3055</f>
        <v>#N/A</v>
      </c>
      <c r="T3055">
        <f>IF(F3055="COD1",tarifas!$D$11*(SUMIFS($P$11:$P$8770,$F$11:$F$8770,"=COD1",$B$11:$B$8770,"="&amp;B3055)/COUNTIFS($F$11:$F$8770,"=COD1",$B$11:$B$8770,"="&amp;B3055))/COUNTIFS($A$11:$A$8770,"="&amp;A3055,$F$11:$F$8770,"=COD1"),0)</f>
        <v>0</v>
      </c>
      <c r="U3055" t="e">
        <f>(VLOOKUP(F3055,tarifas!$C$7:$D$10,2,FALSE)+tarifas!$D$21)*datos!P3055</f>
        <v>#N/A</v>
      </c>
      <c r="V3055" t="e">
        <f t="shared" si="435"/>
        <v>#N/A</v>
      </c>
      <c r="W3055">
        <f t="shared" si="436"/>
        <v>0</v>
      </c>
    </row>
    <row r="3056" spans="1:23" x14ac:dyDescent="0.25">
      <c r="A3056">
        <f t="shared" si="429"/>
        <v>126</v>
      </c>
      <c r="B3056">
        <f t="shared" si="430"/>
        <v>5</v>
      </c>
      <c r="C3056" s="1">
        <f t="shared" si="437"/>
        <v>41766.874999992615</v>
      </c>
      <c r="D3056" s="7">
        <v>0</v>
      </c>
      <c r="E3056" s="7"/>
      <c r="G3056">
        <v>48.02</v>
      </c>
      <c r="H3056" s="12">
        <v>191.52905450836806</v>
      </c>
      <c r="I3056" s="13">
        <f>$D$2*tarifas!$D$12/24</f>
        <v>1.4541666666666666</v>
      </c>
      <c r="J3056" s="13" t="e">
        <f>VLOOKUP(E3056&amp;" "&amp;F3056,tarifas!$A$13:$D$20,4,FALSE)*H3056</f>
        <v>#N/A</v>
      </c>
      <c r="K3056" s="13">
        <f>IF(F3056="COD1",tarifas!$D$11*(SUMIFS($H$11:$H$8770,$F$11:$F$8770,"=COD1",$B$11:$B$8770,"="&amp;B3056)/COUNTIFS($F$11:$F$8770,"=COD1",$B$11:$B$8770,"="&amp;B3056))/COUNTIFS($A$11:$A$8770,"="&amp;A3056,$F$11:$F$8770,"=COD1"),0)</f>
        <v>0</v>
      </c>
      <c r="L3056" s="13" t="e">
        <f>(VLOOKUP(F3056,tarifas!$C$7:$D$10,2,FALSE)+tarifas!$D$21)*datos!H3056</f>
        <v>#N/A</v>
      </c>
      <c r="M3056">
        <v>0</v>
      </c>
      <c r="N3056" s="13" t="e">
        <f t="shared" si="431"/>
        <v>#N/A</v>
      </c>
      <c r="O3056">
        <f t="shared" si="432"/>
        <v>0</v>
      </c>
      <c r="P3056" s="12">
        <f t="shared" si="433"/>
        <v>191.52905450836806</v>
      </c>
      <c r="Q3056">
        <f t="shared" si="434"/>
        <v>0</v>
      </c>
      <c r="R3056">
        <f>$D$2*tarifas!$D$12/24</f>
        <v>1.4541666666666666</v>
      </c>
      <c r="S3056" t="e">
        <f>VLOOKUP(E3056&amp;" "&amp;F3056,tarifas!$A$13:$D$20,4,FALSE)*P3056</f>
        <v>#N/A</v>
      </c>
      <c r="T3056">
        <f>IF(F3056="COD1",tarifas!$D$11*(SUMIFS($P$11:$P$8770,$F$11:$F$8770,"=COD1",$B$11:$B$8770,"="&amp;B3056)/COUNTIFS($F$11:$F$8770,"=COD1",$B$11:$B$8770,"="&amp;B3056))/COUNTIFS($A$11:$A$8770,"="&amp;A3056,$F$11:$F$8770,"=COD1"),0)</f>
        <v>0</v>
      </c>
      <c r="U3056" t="e">
        <f>(VLOOKUP(F3056,tarifas!$C$7:$D$10,2,FALSE)+tarifas!$D$21)*datos!P3056</f>
        <v>#N/A</v>
      </c>
      <c r="V3056" t="e">
        <f t="shared" si="435"/>
        <v>#N/A</v>
      </c>
      <c r="W3056">
        <f t="shared" si="436"/>
        <v>0</v>
      </c>
    </row>
    <row r="3057" spans="1:23" x14ac:dyDescent="0.25">
      <c r="A3057">
        <f t="shared" si="429"/>
        <v>126</v>
      </c>
      <c r="B3057">
        <f t="shared" si="430"/>
        <v>5</v>
      </c>
      <c r="C3057" s="1">
        <f t="shared" si="437"/>
        <v>41766.916666659279</v>
      </c>
      <c r="D3057" s="7">
        <v>0</v>
      </c>
      <c r="E3057" s="7"/>
      <c r="G3057">
        <v>46.15</v>
      </c>
      <c r="H3057" s="12">
        <v>193.01654436087131</v>
      </c>
      <c r="I3057" s="13">
        <f>$D$2*tarifas!$D$12/24</f>
        <v>1.4541666666666666</v>
      </c>
      <c r="J3057" s="13" t="e">
        <f>VLOOKUP(E3057&amp;" "&amp;F3057,tarifas!$A$13:$D$20,4,FALSE)*H3057</f>
        <v>#N/A</v>
      </c>
      <c r="K3057" s="13">
        <f>IF(F3057="COD1",tarifas!$D$11*(SUMIFS($H$11:$H$8770,$F$11:$F$8770,"=COD1",$B$11:$B$8770,"="&amp;B3057)/COUNTIFS($F$11:$F$8770,"=COD1",$B$11:$B$8770,"="&amp;B3057))/COUNTIFS($A$11:$A$8770,"="&amp;A3057,$F$11:$F$8770,"=COD1"),0)</f>
        <v>0</v>
      </c>
      <c r="L3057" s="13" t="e">
        <f>(VLOOKUP(F3057,tarifas!$C$7:$D$10,2,FALSE)+tarifas!$D$21)*datos!H3057</f>
        <v>#N/A</v>
      </c>
      <c r="M3057">
        <v>0</v>
      </c>
      <c r="N3057" s="13" t="e">
        <f t="shared" si="431"/>
        <v>#N/A</v>
      </c>
      <c r="O3057">
        <f t="shared" si="432"/>
        <v>0</v>
      </c>
      <c r="P3057" s="12">
        <f t="shared" si="433"/>
        <v>193.01654436087131</v>
      </c>
      <c r="Q3057">
        <f t="shared" si="434"/>
        <v>0</v>
      </c>
      <c r="R3057">
        <f>$D$2*tarifas!$D$12/24</f>
        <v>1.4541666666666666</v>
      </c>
      <c r="S3057" t="e">
        <f>VLOOKUP(E3057&amp;" "&amp;F3057,tarifas!$A$13:$D$20,4,FALSE)*P3057</f>
        <v>#N/A</v>
      </c>
      <c r="T3057">
        <f>IF(F3057="COD1",tarifas!$D$11*(SUMIFS($P$11:$P$8770,$F$11:$F$8770,"=COD1",$B$11:$B$8770,"="&amp;B3057)/COUNTIFS($F$11:$F$8770,"=COD1",$B$11:$B$8770,"="&amp;B3057))/COUNTIFS($A$11:$A$8770,"="&amp;A3057,$F$11:$F$8770,"=COD1"),0)</f>
        <v>0</v>
      </c>
      <c r="U3057" t="e">
        <f>(VLOOKUP(F3057,tarifas!$C$7:$D$10,2,FALSE)+tarifas!$D$21)*datos!P3057</f>
        <v>#N/A</v>
      </c>
      <c r="V3057" t="e">
        <f t="shared" si="435"/>
        <v>#N/A</v>
      </c>
      <c r="W3057">
        <f t="shared" si="436"/>
        <v>0</v>
      </c>
    </row>
    <row r="3058" spans="1:23" x14ac:dyDescent="0.25">
      <c r="A3058">
        <f t="shared" si="429"/>
        <v>126</v>
      </c>
      <c r="B3058">
        <f t="shared" si="430"/>
        <v>5</v>
      </c>
      <c r="C3058" s="1">
        <f t="shared" si="437"/>
        <v>41766.958333325943</v>
      </c>
      <c r="D3058" s="7">
        <v>0</v>
      </c>
      <c r="E3058" s="7"/>
      <c r="G3058">
        <v>45.4</v>
      </c>
      <c r="H3058" s="12">
        <v>184.98859610903295</v>
      </c>
      <c r="I3058" s="13">
        <f>$D$2*tarifas!$D$12/24</f>
        <v>1.4541666666666666</v>
      </c>
      <c r="J3058" s="13" t="e">
        <f>VLOOKUP(E3058&amp;" "&amp;F3058,tarifas!$A$13:$D$20,4,FALSE)*H3058</f>
        <v>#N/A</v>
      </c>
      <c r="K3058" s="13">
        <f>IF(F3058="COD1",tarifas!$D$11*(SUMIFS($H$11:$H$8770,$F$11:$F$8770,"=COD1",$B$11:$B$8770,"="&amp;B3058)/COUNTIFS($F$11:$F$8770,"=COD1",$B$11:$B$8770,"="&amp;B3058))/COUNTIFS($A$11:$A$8770,"="&amp;A3058,$F$11:$F$8770,"=COD1"),0)</f>
        <v>0</v>
      </c>
      <c r="L3058" s="13" t="e">
        <f>(VLOOKUP(F3058,tarifas!$C$7:$D$10,2,FALSE)+tarifas!$D$21)*datos!H3058</f>
        <v>#N/A</v>
      </c>
      <c r="M3058">
        <v>0</v>
      </c>
      <c r="N3058" s="13" t="e">
        <f t="shared" si="431"/>
        <v>#N/A</v>
      </c>
      <c r="O3058">
        <f t="shared" si="432"/>
        <v>0</v>
      </c>
      <c r="P3058" s="12">
        <f t="shared" si="433"/>
        <v>184.98859610903295</v>
      </c>
      <c r="Q3058">
        <f t="shared" si="434"/>
        <v>0</v>
      </c>
      <c r="R3058">
        <f>$D$2*tarifas!$D$12/24</f>
        <v>1.4541666666666666</v>
      </c>
      <c r="S3058" t="e">
        <f>VLOOKUP(E3058&amp;" "&amp;F3058,tarifas!$A$13:$D$20,4,FALSE)*P3058</f>
        <v>#N/A</v>
      </c>
      <c r="T3058">
        <f>IF(F3058="COD1",tarifas!$D$11*(SUMIFS($P$11:$P$8770,$F$11:$F$8770,"=COD1",$B$11:$B$8770,"="&amp;B3058)/COUNTIFS($F$11:$F$8770,"=COD1",$B$11:$B$8770,"="&amp;B3058))/COUNTIFS($A$11:$A$8770,"="&amp;A3058,$F$11:$F$8770,"=COD1"),0)</f>
        <v>0</v>
      </c>
      <c r="U3058" t="e">
        <f>(VLOOKUP(F3058,tarifas!$C$7:$D$10,2,FALSE)+tarifas!$D$21)*datos!P3058</f>
        <v>#N/A</v>
      </c>
      <c r="V3058" t="e">
        <f t="shared" si="435"/>
        <v>#N/A</v>
      </c>
      <c r="W3058">
        <f t="shared" si="436"/>
        <v>0</v>
      </c>
    </row>
    <row r="3059" spans="1:23" x14ac:dyDescent="0.25">
      <c r="A3059">
        <f t="shared" si="429"/>
        <v>127</v>
      </c>
      <c r="B3059">
        <f t="shared" si="430"/>
        <v>5</v>
      </c>
      <c r="C3059" s="1">
        <f t="shared" si="437"/>
        <v>41766.999999992608</v>
      </c>
      <c r="D3059" s="7">
        <v>0</v>
      </c>
      <c r="E3059" s="7"/>
      <c r="G3059">
        <v>43.73</v>
      </c>
      <c r="H3059" s="12">
        <v>183.1874597159339</v>
      </c>
      <c r="I3059" s="13">
        <f>$D$2*tarifas!$D$12/24</f>
        <v>1.4541666666666666</v>
      </c>
      <c r="J3059" s="13" t="e">
        <f>VLOOKUP(E3059&amp;" "&amp;F3059,tarifas!$A$13:$D$20,4,FALSE)*H3059</f>
        <v>#N/A</v>
      </c>
      <c r="K3059" s="13">
        <f>IF(F3059="COD1",tarifas!$D$11*(SUMIFS($H$11:$H$8770,$F$11:$F$8770,"=COD1",$B$11:$B$8770,"="&amp;B3059)/COUNTIFS($F$11:$F$8770,"=COD1",$B$11:$B$8770,"="&amp;B3059))/COUNTIFS($A$11:$A$8770,"="&amp;A3059,$F$11:$F$8770,"=COD1"),0)</f>
        <v>0</v>
      </c>
      <c r="L3059" s="13" t="e">
        <f>(VLOOKUP(F3059,tarifas!$C$7:$D$10,2,FALSE)+tarifas!$D$21)*datos!H3059</f>
        <v>#N/A</v>
      </c>
      <c r="M3059">
        <v>0</v>
      </c>
      <c r="N3059" s="13" t="e">
        <f t="shared" si="431"/>
        <v>#N/A</v>
      </c>
      <c r="O3059">
        <f t="shared" si="432"/>
        <v>0</v>
      </c>
      <c r="P3059" s="12">
        <f t="shared" si="433"/>
        <v>183.1874597159339</v>
      </c>
      <c r="Q3059">
        <f t="shared" si="434"/>
        <v>0</v>
      </c>
      <c r="R3059">
        <f>$D$2*tarifas!$D$12/24</f>
        <v>1.4541666666666666</v>
      </c>
      <c r="S3059" t="e">
        <f>VLOOKUP(E3059&amp;" "&amp;F3059,tarifas!$A$13:$D$20,4,FALSE)*P3059</f>
        <v>#N/A</v>
      </c>
      <c r="T3059">
        <f>IF(F3059="COD1",tarifas!$D$11*(SUMIFS($P$11:$P$8770,$F$11:$F$8770,"=COD1",$B$11:$B$8770,"="&amp;B3059)/COUNTIFS($F$11:$F$8770,"=COD1",$B$11:$B$8770,"="&amp;B3059))/COUNTIFS($A$11:$A$8770,"="&amp;A3059,$F$11:$F$8770,"=COD1"),0)</f>
        <v>0</v>
      </c>
      <c r="U3059" t="e">
        <f>(VLOOKUP(F3059,tarifas!$C$7:$D$10,2,FALSE)+tarifas!$D$21)*datos!P3059</f>
        <v>#N/A</v>
      </c>
      <c r="V3059" t="e">
        <f t="shared" si="435"/>
        <v>#N/A</v>
      </c>
      <c r="W3059">
        <f t="shared" si="436"/>
        <v>0</v>
      </c>
    </row>
    <row r="3060" spans="1:23" x14ac:dyDescent="0.25">
      <c r="A3060">
        <f t="shared" si="429"/>
        <v>127</v>
      </c>
      <c r="B3060">
        <f t="shared" si="430"/>
        <v>5</v>
      </c>
      <c r="C3060" s="1">
        <f t="shared" si="437"/>
        <v>41767.041666659272</v>
      </c>
      <c r="D3060" s="7">
        <v>0</v>
      </c>
      <c r="E3060" s="7"/>
      <c r="G3060">
        <v>38.9</v>
      </c>
      <c r="H3060" s="12">
        <v>181.54669659734029</v>
      </c>
      <c r="I3060" s="13">
        <f>$D$2*tarifas!$D$12/24</f>
        <v>1.4541666666666666</v>
      </c>
      <c r="J3060" s="13" t="e">
        <f>VLOOKUP(E3060&amp;" "&amp;F3060,tarifas!$A$13:$D$20,4,FALSE)*H3060</f>
        <v>#N/A</v>
      </c>
      <c r="K3060" s="13">
        <f>IF(F3060="COD1",tarifas!$D$11*(SUMIFS($H$11:$H$8770,$F$11:$F$8770,"=COD1",$B$11:$B$8770,"="&amp;B3060)/COUNTIFS($F$11:$F$8770,"=COD1",$B$11:$B$8770,"="&amp;B3060))/COUNTIFS($A$11:$A$8770,"="&amp;A3060,$F$11:$F$8770,"=COD1"),0)</f>
        <v>0</v>
      </c>
      <c r="L3060" s="13" t="e">
        <f>(VLOOKUP(F3060,tarifas!$C$7:$D$10,2,FALSE)+tarifas!$D$21)*datos!H3060</f>
        <v>#N/A</v>
      </c>
      <c r="M3060">
        <v>0</v>
      </c>
      <c r="N3060" s="13" t="e">
        <f t="shared" si="431"/>
        <v>#N/A</v>
      </c>
      <c r="O3060">
        <f t="shared" si="432"/>
        <v>0</v>
      </c>
      <c r="P3060" s="12">
        <f t="shared" si="433"/>
        <v>181.54669659734029</v>
      </c>
      <c r="Q3060">
        <f t="shared" si="434"/>
        <v>0</v>
      </c>
      <c r="R3060">
        <f>$D$2*tarifas!$D$12/24</f>
        <v>1.4541666666666666</v>
      </c>
      <c r="S3060" t="e">
        <f>VLOOKUP(E3060&amp;" "&amp;F3060,tarifas!$A$13:$D$20,4,FALSE)*P3060</f>
        <v>#N/A</v>
      </c>
      <c r="T3060">
        <f>IF(F3060="COD1",tarifas!$D$11*(SUMIFS($P$11:$P$8770,$F$11:$F$8770,"=COD1",$B$11:$B$8770,"="&amp;B3060)/COUNTIFS($F$11:$F$8770,"=COD1",$B$11:$B$8770,"="&amp;B3060))/COUNTIFS($A$11:$A$8770,"="&amp;A3060,$F$11:$F$8770,"=COD1"),0)</f>
        <v>0</v>
      </c>
      <c r="U3060" t="e">
        <f>(VLOOKUP(F3060,tarifas!$C$7:$D$10,2,FALSE)+tarifas!$D$21)*datos!P3060</f>
        <v>#N/A</v>
      </c>
      <c r="V3060" t="e">
        <f t="shared" si="435"/>
        <v>#N/A</v>
      </c>
      <c r="W3060">
        <f t="shared" si="436"/>
        <v>0</v>
      </c>
    </row>
    <row r="3061" spans="1:23" x14ac:dyDescent="0.25">
      <c r="A3061">
        <f t="shared" si="429"/>
        <v>127</v>
      </c>
      <c r="B3061">
        <f t="shared" si="430"/>
        <v>5</v>
      </c>
      <c r="C3061" s="1">
        <f t="shared" si="437"/>
        <v>41767.083333325936</v>
      </c>
      <c r="D3061" s="7">
        <v>0</v>
      </c>
      <c r="E3061" s="7"/>
      <c r="G3061">
        <v>38.9</v>
      </c>
      <c r="H3061" s="12">
        <v>179.56292728664323</v>
      </c>
      <c r="I3061" s="13">
        <f>$D$2*tarifas!$D$12/24</f>
        <v>1.4541666666666666</v>
      </c>
      <c r="J3061" s="13" t="e">
        <f>VLOOKUP(E3061&amp;" "&amp;F3061,tarifas!$A$13:$D$20,4,FALSE)*H3061</f>
        <v>#N/A</v>
      </c>
      <c r="K3061" s="13">
        <f>IF(F3061="COD1",tarifas!$D$11*(SUMIFS($H$11:$H$8770,$F$11:$F$8770,"=COD1",$B$11:$B$8770,"="&amp;B3061)/COUNTIFS($F$11:$F$8770,"=COD1",$B$11:$B$8770,"="&amp;B3061))/COUNTIFS($A$11:$A$8770,"="&amp;A3061,$F$11:$F$8770,"=COD1"),0)</f>
        <v>0</v>
      </c>
      <c r="L3061" s="13" t="e">
        <f>(VLOOKUP(F3061,tarifas!$C$7:$D$10,2,FALSE)+tarifas!$D$21)*datos!H3061</f>
        <v>#N/A</v>
      </c>
      <c r="M3061">
        <v>0</v>
      </c>
      <c r="N3061" s="13" t="e">
        <f t="shared" si="431"/>
        <v>#N/A</v>
      </c>
      <c r="O3061">
        <f t="shared" si="432"/>
        <v>0</v>
      </c>
      <c r="P3061" s="12">
        <f t="shared" si="433"/>
        <v>179.56292728664323</v>
      </c>
      <c r="Q3061">
        <f t="shared" si="434"/>
        <v>0</v>
      </c>
      <c r="R3061">
        <f>$D$2*tarifas!$D$12/24</f>
        <v>1.4541666666666666</v>
      </c>
      <c r="S3061" t="e">
        <f>VLOOKUP(E3061&amp;" "&amp;F3061,tarifas!$A$13:$D$20,4,FALSE)*P3061</f>
        <v>#N/A</v>
      </c>
      <c r="T3061">
        <f>IF(F3061="COD1",tarifas!$D$11*(SUMIFS($P$11:$P$8770,$F$11:$F$8770,"=COD1",$B$11:$B$8770,"="&amp;B3061)/COUNTIFS($F$11:$F$8770,"=COD1",$B$11:$B$8770,"="&amp;B3061))/COUNTIFS($A$11:$A$8770,"="&amp;A3061,$F$11:$F$8770,"=COD1"),0)</f>
        <v>0</v>
      </c>
      <c r="U3061" t="e">
        <f>(VLOOKUP(F3061,tarifas!$C$7:$D$10,2,FALSE)+tarifas!$D$21)*datos!P3061</f>
        <v>#N/A</v>
      </c>
      <c r="V3061" t="e">
        <f t="shared" si="435"/>
        <v>#N/A</v>
      </c>
      <c r="W3061">
        <f t="shared" si="436"/>
        <v>0</v>
      </c>
    </row>
    <row r="3062" spans="1:23" x14ac:dyDescent="0.25">
      <c r="A3062">
        <f t="shared" si="429"/>
        <v>127</v>
      </c>
      <c r="B3062">
        <f t="shared" si="430"/>
        <v>5</v>
      </c>
      <c r="C3062" s="1">
        <f t="shared" si="437"/>
        <v>41767.1249999926</v>
      </c>
      <c r="D3062" s="7">
        <v>0</v>
      </c>
      <c r="E3062" s="7"/>
      <c r="G3062">
        <v>38.89</v>
      </c>
      <c r="H3062" s="12">
        <v>177.24600225910854</v>
      </c>
      <c r="I3062" s="13">
        <f>$D$2*tarifas!$D$12/24</f>
        <v>1.4541666666666666</v>
      </c>
      <c r="J3062" s="13" t="e">
        <f>VLOOKUP(E3062&amp;" "&amp;F3062,tarifas!$A$13:$D$20,4,FALSE)*H3062</f>
        <v>#N/A</v>
      </c>
      <c r="K3062" s="13">
        <f>IF(F3062="COD1",tarifas!$D$11*(SUMIFS($H$11:$H$8770,$F$11:$F$8770,"=COD1",$B$11:$B$8770,"="&amp;B3062)/COUNTIFS($F$11:$F$8770,"=COD1",$B$11:$B$8770,"="&amp;B3062))/COUNTIFS($A$11:$A$8770,"="&amp;A3062,$F$11:$F$8770,"=COD1"),0)</f>
        <v>0</v>
      </c>
      <c r="L3062" s="13" t="e">
        <f>(VLOOKUP(F3062,tarifas!$C$7:$D$10,2,FALSE)+tarifas!$D$21)*datos!H3062</f>
        <v>#N/A</v>
      </c>
      <c r="M3062">
        <v>0</v>
      </c>
      <c r="N3062" s="13" t="e">
        <f t="shared" si="431"/>
        <v>#N/A</v>
      </c>
      <c r="O3062">
        <f t="shared" si="432"/>
        <v>0</v>
      </c>
      <c r="P3062" s="12">
        <f t="shared" si="433"/>
        <v>177.24600225910854</v>
      </c>
      <c r="Q3062">
        <f t="shared" si="434"/>
        <v>0</v>
      </c>
      <c r="R3062">
        <f>$D$2*tarifas!$D$12/24</f>
        <v>1.4541666666666666</v>
      </c>
      <c r="S3062" t="e">
        <f>VLOOKUP(E3062&amp;" "&amp;F3062,tarifas!$A$13:$D$20,4,FALSE)*P3062</f>
        <v>#N/A</v>
      </c>
      <c r="T3062">
        <f>IF(F3062="COD1",tarifas!$D$11*(SUMIFS($P$11:$P$8770,$F$11:$F$8770,"=COD1",$B$11:$B$8770,"="&amp;B3062)/COUNTIFS($F$11:$F$8770,"=COD1",$B$11:$B$8770,"="&amp;B3062))/COUNTIFS($A$11:$A$8770,"="&amp;A3062,$F$11:$F$8770,"=COD1"),0)</f>
        <v>0</v>
      </c>
      <c r="U3062" t="e">
        <f>(VLOOKUP(F3062,tarifas!$C$7:$D$10,2,FALSE)+tarifas!$D$21)*datos!P3062</f>
        <v>#N/A</v>
      </c>
      <c r="V3062" t="e">
        <f t="shared" si="435"/>
        <v>#N/A</v>
      </c>
      <c r="W3062">
        <f t="shared" si="436"/>
        <v>0</v>
      </c>
    </row>
    <row r="3063" spans="1:23" x14ac:dyDescent="0.25">
      <c r="A3063">
        <f t="shared" si="429"/>
        <v>127</v>
      </c>
      <c r="B3063">
        <f t="shared" si="430"/>
        <v>5</v>
      </c>
      <c r="C3063" s="1">
        <f t="shared" si="437"/>
        <v>41767.166666659265</v>
      </c>
      <c r="D3063" s="7">
        <v>0</v>
      </c>
      <c r="E3063" s="7"/>
      <c r="G3063">
        <v>39</v>
      </c>
      <c r="H3063" s="12">
        <v>177.82576508930509</v>
      </c>
      <c r="I3063" s="13">
        <f>$D$2*tarifas!$D$12/24</f>
        <v>1.4541666666666666</v>
      </c>
      <c r="J3063" s="13" t="e">
        <f>VLOOKUP(E3063&amp;" "&amp;F3063,tarifas!$A$13:$D$20,4,FALSE)*H3063</f>
        <v>#N/A</v>
      </c>
      <c r="K3063" s="13">
        <f>IF(F3063="COD1",tarifas!$D$11*(SUMIFS($H$11:$H$8770,$F$11:$F$8770,"=COD1",$B$11:$B$8770,"="&amp;B3063)/COUNTIFS($F$11:$F$8770,"=COD1",$B$11:$B$8770,"="&amp;B3063))/COUNTIFS($A$11:$A$8770,"="&amp;A3063,$F$11:$F$8770,"=COD1"),0)</f>
        <v>0</v>
      </c>
      <c r="L3063" s="13" t="e">
        <f>(VLOOKUP(F3063,tarifas!$C$7:$D$10,2,FALSE)+tarifas!$D$21)*datos!H3063</f>
        <v>#N/A</v>
      </c>
      <c r="M3063">
        <v>0</v>
      </c>
      <c r="N3063" s="13" t="e">
        <f t="shared" si="431"/>
        <v>#N/A</v>
      </c>
      <c r="O3063">
        <f t="shared" si="432"/>
        <v>0</v>
      </c>
      <c r="P3063" s="12">
        <f t="shared" si="433"/>
        <v>177.82576508930509</v>
      </c>
      <c r="Q3063">
        <f t="shared" si="434"/>
        <v>0</v>
      </c>
      <c r="R3063">
        <f>$D$2*tarifas!$D$12/24</f>
        <v>1.4541666666666666</v>
      </c>
      <c r="S3063" t="e">
        <f>VLOOKUP(E3063&amp;" "&amp;F3063,tarifas!$A$13:$D$20,4,FALSE)*P3063</f>
        <v>#N/A</v>
      </c>
      <c r="T3063">
        <f>IF(F3063="COD1",tarifas!$D$11*(SUMIFS($P$11:$P$8770,$F$11:$F$8770,"=COD1",$B$11:$B$8770,"="&amp;B3063)/COUNTIFS($F$11:$F$8770,"=COD1",$B$11:$B$8770,"="&amp;B3063))/COUNTIFS($A$11:$A$8770,"="&amp;A3063,$F$11:$F$8770,"=COD1"),0)</f>
        <v>0</v>
      </c>
      <c r="U3063" t="e">
        <f>(VLOOKUP(F3063,tarifas!$C$7:$D$10,2,FALSE)+tarifas!$D$21)*datos!P3063</f>
        <v>#N/A</v>
      </c>
      <c r="V3063" t="e">
        <f t="shared" si="435"/>
        <v>#N/A</v>
      </c>
      <c r="W3063">
        <f t="shared" si="436"/>
        <v>0</v>
      </c>
    </row>
    <row r="3064" spans="1:23" x14ac:dyDescent="0.25">
      <c r="A3064">
        <f t="shared" si="429"/>
        <v>127</v>
      </c>
      <c r="B3064">
        <f t="shared" si="430"/>
        <v>5</v>
      </c>
      <c r="C3064" s="1">
        <f t="shared" si="437"/>
        <v>41767.208333325929</v>
      </c>
      <c r="D3064" s="7">
        <v>0</v>
      </c>
      <c r="E3064" s="7"/>
      <c r="G3064">
        <v>45.72</v>
      </c>
      <c r="H3064" s="12">
        <v>177.62915179252914</v>
      </c>
      <c r="I3064" s="13">
        <f>$D$2*tarifas!$D$12/24</f>
        <v>1.4541666666666666</v>
      </c>
      <c r="J3064" s="13" t="e">
        <f>VLOOKUP(E3064&amp;" "&amp;F3064,tarifas!$A$13:$D$20,4,FALSE)*H3064</f>
        <v>#N/A</v>
      </c>
      <c r="K3064" s="13">
        <f>IF(F3064="COD1",tarifas!$D$11*(SUMIFS($H$11:$H$8770,$F$11:$F$8770,"=COD1",$B$11:$B$8770,"="&amp;B3064)/COUNTIFS($F$11:$F$8770,"=COD1",$B$11:$B$8770,"="&amp;B3064))/COUNTIFS($A$11:$A$8770,"="&amp;A3064,$F$11:$F$8770,"=COD1"),0)</f>
        <v>0</v>
      </c>
      <c r="L3064" s="13" t="e">
        <f>(VLOOKUP(F3064,tarifas!$C$7:$D$10,2,FALSE)+tarifas!$D$21)*datos!H3064</f>
        <v>#N/A</v>
      </c>
      <c r="M3064">
        <v>6.2090899999999998</v>
      </c>
      <c r="N3064" s="13" t="e">
        <f t="shared" si="431"/>
        <v>#N/A</v>
      </c>
      <c r="O3064">
        <f t="shared" si="432"/>
        <v>6.2090899999999998</v>
      </c>
      <c r="P3064" s="12">
        <f t="shared" si="433"/>
        <v>171.42006179252914</v>
      </c>
      <c r="Q3064">
        <f t="shared" si="434"/>
        <v>0</v>
      </c>
      <c r="R3064">
        <f>$D$2*tarifas!$D$12/24</f>
        <v>1.4541666666666666</v>
      </c>
      <c r="S3064" t="e">
        <f>VLOOKUP(E3064&amp;" "&amp;F3064,tarifas!$A$13:$D$20,4,FALSE)*P3064</f>
        <v>#N/A</v>
      </c>
      <c r="T3064">
        <f>IF(F3064="COD1",tarifas!$D$11*(SUMIFS($P$11:$P$8770,$F$11:$F$8770,"=COD1",$B$11:$B$8770,"="&amp;B3064)/COUNTIFS($F$11:$F$8770,"=COD1",$B$11:$B$8770,"="&amp;B3064))/COUNTIFS($A$11:$A$8770,"="&amp;A3064,$F$11:$F$8770,"=COD1"),0)</f>
        <v>0</v>
      </c>
      <c r="U3064" t="e">
        <f>(VLOOKUP(F3064,tarifas!$C$7:$D$10,2,FALSE)+tarifas!$D$21)*datos!P3064</f>
        <v>#N/A</v>
      </c>
      <c r="V3064" t="e">
        <f t="shared" si="435"/>
        <v>#N/A</v>
      </c>
      <c r="W3064">
        <f t="shared" si="436"/>
        <v>0</v>
      </c>
    </row>
    <row r="3065" spans="1:23" x14ac:dyDescent="0.25">
      <c r="A3065">
        <f t="shared" si="429"/>
        <v>127</v>
      </c>
      <c r="B3065">
        <f t="shared" si="430"/>
        <v>5</v>
      </c>
      <c r="C3065" s="1">
        <f t="shared" si="437"/>
        <v>41767.249999992593</v>
      </c>
      <c r="D3065" s="7">
        <v>0</v>
      </c>
      <c r="E3065" s="7"/>
      <c r="G3065">
        <v>52.01</v>
      </c>
      <c r="H3065" s="12">
        <v>197.15059405786664</v>
      </c>
      <c r="I3065" s="13">
        <f>$D$2*tarifas!$D$12/24</f>
        <v>1.4541666666666666</v>
      </c>
      <c r="J3065" s="13" t="e">
        <f>VLOOKUP(E3065&amp;" "&amp;F3065,tarifas!$A$13:$D$20,4,FALSE)*H3065</f>
        <v>#N/A</v>
      </c>
      <c r="K3065" s="13">
        <f>IF(F3065="COD1",tarifas!$D$11*(SUMIFS($H$11:$H$8770,$F$11:$F$8770,"=COD1",$B$11:$B$8770,"="&amp;B3065)/COUNTIFS($F$11:$F$8770,"=COD1",$B$11:$B$8770,"="&amp;B3065))/COUNTIFS($A$11:$A$8770,"="&amp;A3065,$F$11:$F$8770,"=COD1"),0)</f>
        <v>0</v>
      </c>
      <c r="L3065" s="13" t="e">
        <f>(VLOOKUP(F3065,tarifas!$C$7:$D$10,2,FALSE)+tarifas!$D$21)*datos!H3065</f>
        <v>#N/A</v>
      </c>
      <c r="M3065">
        <v>58.758510000000001</v>
      </c>
      <c r="N3065" s="13" t="e">
        <f t="shared" si="431"/>
        <v>#N/A</v>
      </c>
      <c r="O3065">
        <f t="shared" si="432"/>
        <v>58.758510000000001</v>
      </c>
      <c r="P3065" s="12">
        <f t="shared" si="433"/>
        <v>138.39208405786664</v>
      </c>
      <c r="Q3065">
        <f t="shared" si="434"/>
        <v>0</v>
      </c>
      <c r="R3065">
        <f>$D$2*tarifas!$D$12/24</f>
        <v>1.4541666666666666</v>
      </c>
      <c r="S3065" t="e">
        <f>VLOOKUP(E3065&amp;" "&amp;F3065,tarifas!$A$13:$D$20,4,FALSE)*P3065</f>
        <v>#N/A</v>
      </c>
      <c r="T3065">
        <f>IF(F3065="COD1",tarifas!$D$11*(SUMIFS($P$11:$P$8770,$F$11:$F$8770,"=COD1",$B$11:$B$8770,"="&amp;B3065)/COUNTIFS($F$11:$F$8770,"=COD1",$B$11:$B$8770,"="&amp;B3065))/COUNTIFS($A$11:$A$8770,"="&amp;A3065,$F$11:$F$8770,"=COD1"),0)</f>
        <v>0</v>
      </c>
      <c r="U3065" t="e">
        <f>(VLOOKUP(F3065,tarifas!$C$7:$D$10,2,FALSE)+tarifas!$D$21)*datos!P3065</f>
        <v>#N/A</v>
      </c>
      <c r="V3065" t="e">
        <f t="shared" si="435"/>
        <v>#N/A</v>
      </c>
      <c r="W3065">
        <f t="shared" si="436"/>
        <v>0</v>
      </c>
    </row>
    <row r="3066" spans="1:23" x14ac:dyDescent="0.25">
      <c r="A3066">
        <f t="shared" si="429"/>
        <v>127</v>
      </c>
      <c r="B3066">
        <f t="shared" si="430"/>
        <v>5</v>
      </c>
      <c r="C3066" s="1">
        <f t="shared" si="437"/>
        <v>41767.291666659257</v>
      </c>
      <c r="D3066" s="7">
        <v>5.9242424242424248</v>
      </c>
      <c r="E3066" s="7"/>
      <c r="G3066">
        <v>53.48</v>
      </c>
      <c r="H3066" s="12">
        <v>250.15424291794227</v>
      </c>
      <c r="I3066" s="13">
        <f>$D$2*tarifas!$D$12/24</f>
        <v>1.4541666666666666</v>
      </c>
      <c r="J3066" s="13" t="e">
        <f>VLOOKUP(E3066&amp;" "&amp;F3066,tarifas!$A$13:$D$20,4,FALSE)*H3066</f>
        <v>#N/A</v>
      </c>
      <c r="K3066" s="13">
        <f>IF(F3066="COD1",tarifas!$D$11*(SUMIFS($H$11:$H$8770,$F$11:$F$8770,"=COD1",$B$11:$B$8770,"="&amp;B3066)/COUNTIFS($F$11:$F$8770,"=COD1",$B$11:$B$8770,"="&amp;B3066))/COUNTIFS($A$11:$A$8770,"="&amp;A3066,$F$11:$F$8770,"=COD1"),0)</f>
        <v>0</v>
      </c>
      <c r="L3066" s="13" t="e">
        <f>(VLOOKUP(F3066,tarifas!$C$7:$D$10,2,FALSE)+tarifas!$D$21)*datos!H3066</f>
        <v>#N/A</v>
      </c>
      <c r="M3066">
        <v>120.0972</v>
      </c>
      <c r="N3066" s="13" t="e">
        <f t="shared" si="431"/>
        <v>#N/A</v>
      </c>
      <c r="O3066">
        <f t="shared" si="432"/>
        <v>120.0972</v>
      </c>
      <c r="P3066" s="12">
        <f t="shared" si="433"/>
        <v>130.05704291794228</v>
      </c>
      <c r="Q3066">
        <f t="shared" si="434"/>
        <v>0</v>
      </c>
      <c r="R3066">
        <f>$D$2*tarifas!$D$12/24</f>
        <v>1.4541666666666666</v>
      </c>
      <c r="S3066" t="e">
        <f>VLOOKUP(E3066&amp;" "&amp;F3066,tarifas!$A$13:$D$20,4,FALSE)*P3066</f>
        <v>#N/A</v>
      </c>
      <c r="T3066">
        <f>IF(F3066="COD1",tarifas!$D$11*(SUMIFS($P$11:$P$8770,$F$11:$F$8770,"=COD1",$B$11:$B$8770,"="&amp;B3066)/COUNTIFS($F$11:$F$8770,"=COD1",$B$11:$B$8770,"="&amp;B3066))/COUNTIFS($A$11:$A$8770,"="&amp;A3066,$F$11:$F$8770,"=COD1"),0)</f>
        <v>0</v>
      </c>
      <c r="U3066" t="e">
        <f>(VLOOKUP(F3066,tarifas!$C$7:$D$10,2,FALSE)+tarifas!$D$21)*datos!P3066</f>
        <v>#N/A</v>
      </c>
      <c r="V3066" t="e">
        <f t="shared" si="435"/>
        <v>#N/A</v>
      </c>
      <c r="W3066">
        <f t="shared" si="436"/>
        <v>0</v>
      </c>
    </row>
    <row r="3067" spans="1:23" x14ac:dyDescent="0.25">
      <c r="A3067">
        <f t="shared" si="429"/>
        <v>127</v>
      </c>
      <c r="B3067">
        <f t="shared" si="430"/>
        <v>5</v>
      </c>
      <c r="C3067" s="1">
        <f t="shared" si="437"/>
        <v>41767.333333325922</v>
      </c>
      <c r="D3067" s="7">
        <v>31.166666666666664</v>
      </c>
      <c r="E3067" s="7"/>
      <c r="G3067">
        <v>55.01</v>
      </c>
      <c r="H3067" s="12">
        <v>392.30768882788675</v>
      </c>
      <c r="I3067" s="13">
        <f>$D$2*tarifas!$D$12/24</f>
        <v>1.4541666666666666</v>
      </c>
      <c r="J3067" s="13" t="e">
        <f>VLOOKUP(E3067&amp;" "&amp;F3067,tarifas!$A$13:$D$20,4,FALSE)*H3067</f>
        <v>#N/A</v>
      </c>
      <c r="K3067" s="13">
        <f>IF(F3067="COD1",tarifas!$D$11*(SUMIFS($H$11:$H$8770,$F$11:$F$8770,"=COD1",$B$11:$B$8770,"="&amp;B3067)/COUNTIFS($F$11:$F$8770,"=COD1",$B$11:$B$8770,"="&amp;B3067))/COUNTIFS($A$11:$A$8770,"="&amp;A3067,$F$11:$F$8770,"=COD1"),0)</f>
        <v>0</v>
      </c>
      <c r="L3067" s="13" t="e">
        <f>(VLOOKUP(F3067,tarifas!$C$7:$D$10,2,FALSE)+tarifas!$D$21)*datos!H3067</f>
        <v>#N/A</v>
      </c>
      <c r="M3067">
        <v>250.19531000000001</v>
      </c>
      <c r="N3067" s="13" t="e">
        <f t="shared" si="431"/>
        <v>#N/A</v>
      </c>
      <c r="O3067">
        <f t="shared" si="432"/>
        <v>250.19531000000001</v>
      </c>
      <c r="P3067" s="12">
        <f t="shared" si="433"/>
        <v>142.11237882788674</v>
      </c>
      <c r="Q3067">
        <f t="shared" si="434"/>
        <v>0</v>
      </c>
      <c r="R3067">
        <f>$D$2*tarifas!$D$12/24</f>
        <v>1.4541666666666666</v>
      </c>
      <c r="S3067" t="e">
        <f>VLOOKUP(E3067&amp;" "&amp;F3067,tarifas!$A$13:$D$20,4,FALSE)*P3067</f>
        <v>#N/A</v>
      </c>
      <c r="T3067">
        <f>IF(F3067="COD1",tarifas!$D$11*(SUMIFS($P$11:$P$8770,$F$11:$F$8770,"=COD1",$B$11:$B$8770,"="&amp;B3067)/COUNTIFS($F$11:$F$8770,"=COD1",$B$11:$B$8770,"="&amp;B3067))/COUNTIFS($A$11:$A$8770,"="&amp;A3067,$F$11:$F$8770,"=COD1"),0)</f>
        <v>0</v>
      </c>
      <c r="U3067" t="e">
        <f>(VLOOKUP(F3067,tarifas!$C$7:$D$10,2,FALSE)+tarifas!$D$21)*datos!P3067</f>
        <v>#N/A</v>
      </c>
      <c r="V3067" t="e">
        <f t="shared" si="435"/>
        <v>#N/A</v>
      </c>
      <c r="W3067">
        <f t="shared" si="436"/>
        <v>0</v>
      </c>
    </row>
    <row r="3068" spans="1:23" x14ac:dyDescent="0.25">
      <c r="A3068">
        <f t="shared" si="429"/>
        <v>127</v>
      </c>
      <c r="B3068">
        <f t="shared" si="430"/>
        <v>5</v>
      </c>
      <c r="C3068" s="1">
        <f t="shared" si="437"/>
        <v>41767.374999992586</v>
      </c>
      <c r="D3068" s="7">
        <v>51.257575757575758</v>
      </c>
      <c r="E3068" s="7"/>
      <c r="G3068">
        <v>54.01</v>
      </c>
      <c r="H3068" s="12">
        <v>496.63014227012371</v>
      </c>
      <c r="I3068" s="13">
        <f>$D$2*tarifas!$D$12/24</f>
        <v>1.4541666666666666</v>
      </c>
      <c r="J3068" s="13" t="e">
        <f>VLOOKUP(E3068&amp;" "&amp;F3068,tarifas!$A$13:$D$20,4,FALSE)*H3068</f>
        <v>#N/A</v>
      </c>
      <c r="K3068" s="13">
        <f>IF(F3068="COD1",tarifas!$D$11*(SUMIFS($H$11:$H$8770,$F$11:$F$8770,"=COD1",$B$11:$B$8770,"="&amp;B3068)/COUNTIFS($F$11:$F$8770,"=COD1",$B$11:$B$8770,"="&amp;B3068))/COUNTIFS($A$11:$A$8770,"="&amp;A3068,$F$11:$F$8770,"=COD1"),0)</f>
        <v>0</v>
      </c>
      <c r="L3068" s="13" t="e">
        <f>(VLOOKUP(F3068,tarifas!$C$7:$D$10,2,FALSE)+tarifas!$D$21)*datos!H3068</f>
        <v>#N/A</v>
      </c>
      <c r="M3068">
        <v>415.59292999999997</v>
      </c>
      <c r="N3068" s="13" t="e">
        <f t="shared" si="431"/>
        <v>#N/A</v>
      </c>
      <c r="O3068">
        <f t="shared" si="432"/>
        <v>415.59292999999997</v>
      </c>
      <c r="P3068" s="12">
        <f t="shared" si="433"/>
        <v>81.037212270123746</v>
      </c>
      <c r="Q3068">
        <f t="shared" si="434"/>
        <v>0</v>
      </c>
      <c r="R3068">
        <f>$D$2*tarifas!$D$12/24</f>
        <v>1.4541666666666666</v>
      </c>
      <c r="S3068" t="e">
        <f>VLOOKUP(E3068&amp;" "&amp;F3068,tarifas!$A$13:$D$20,4,FALSE)*P3068</f>
        <v>#N/A</v>
      </c>
      <c r="T3068">
        <f>IF(F3068="COD1",tarifas!$D$11*(SUMIFS($P$11:$P$8770,$F$11:$F$8770,"=COD1",$B$11:$B$8770,"="&amp;B3068)/COUNTIFS($F$11:$F$8770,"=COD1",$B$11:$B$8770,"="&amp;B3068))/COUNTIFS($A$11:$A$8770,"="&amp;A3068,$F$11:$F$8770,"=COD1"),0)</f>
        <v>0</v>
      </c>
      <c r="U3068" t="e">
        <f>(VLOOKUP(F3068,tarifas!$C$7:$D$10,2,FALSE)+tarifas!$D$21)*datos!P3068</f>
        <v>#N/A</v>
      </c>
      <c r="V3068" t="e">
        <f t="shared" si="435"/>
        <v>#N/A</v>
      </c>
      <c r="W3068">
        <f t="shared" si="436"/>
        <v>0</v>
      </c>
    </row>
    <row r="3069" spans="1:23" x14ac:dyDescent="0.25">
      <c r="A3069">
        <f t="shared" si="429"/>
        <v>127</v>
      </c>
      <c r="B3069">
        <f t="shared" si="430"/>
        <v>5</v>
      </c>
      <c r="C3069" s="1">
        <f t="shared" si="437"/>
        <v>41767.41666665925</v>
      </c>
      <c r="D3069" s="7">
        <v>89.63636363636364</v>
      </c>
      <c r="E3069" s="7"/>
      <c r="G3069">
        <v>53.01</v>
      </c>
      <c r="H3069" s="12">
        <v>546.2940062009468</v>
      </c>
      <c r="I3069" s="13">
        <f>$D$2*tarifas!$D$12/24</f>
        <v>1.4541666666666666</v>
      </c>
      <c r="J3069" s="13" t="e">
        <f>VLOOKUP(E3069&amp;" "&amp;F3069,tarifas!$A$13:$D$20,4,FALSE)*H3069</f>
        <v>#N/A</v>
      </c>
      <c r="K3069" s="13">
        <f>IF(F3069="COD1",tarifas!$D$11*(SUMIFS($H$11:$H$8770,$F$11:$F$8770,"=COD1",$B$11:$B$8770,"="&amp;B3069)/COUNTIFS($F$11:$F$8770,"=COD1",$B$11:$B$8770,"="&amp;B3069))/COUNTIFS($A$11:$A$8770,"="&amp;A3069,$F$11:$F$8770,"=COD1"),0)</f>
        <v>0</v>
      </c>
      <c r="L3069" s="13" t="e">
        <f>(VLOOKUP(F3069,tarifas!$C$7:$D$10,2,FALSE)+tarifas!$D$21)*datos!H3069</f>
        <v>#N/A</v>
      </c>
      <c r="M3069">
        <v>480.99970999999999</v>
      </c>
      <c r="N3069" s="13" t="e">
        <f t="shared" si="431"/>
        <v>#N/A</v>
      </c>
      <c r="O3069">
        <f t="shared" si="432"/>
        <v>480.99970999999999</v>
      </c>
      <c r="P3069" s="12">
        <f t="shared" si="433"/>
        <v>65.294296200946803</v>
      </c>
      <c r="Q3069">
        <f t="shared" si="434"/>
        <v>0</v>
      </c>
      <c r="R3069">
        <f>$D$2*tarifas!$D$12/24</f>
        <v>1.4541666666666666</v>
      </c>
      <c r="S3069" t="e">
        <f>VLOOKUP(E3069&amp;" "&amp;F3069,tarifas!$A$13:$D$20,4,FALSE)*P3069</f>
        <v>#N/A</v>
      </c>
      <c r="T3069">
        <f>IF(F3069="COD1",tarifas!$D$11*(SUMIFS($P$11:$P$8770,$F$11:$F$8770,"=COD1",$B$11:$B$8770,"="&amp;B3069)/COUNTIFS($F$11:$F$8770,"=COD1",$B$11:$B$8770,"="&amp;B3069))/COUNTIFS($A$11:$A$8770,"="&amp;A3069,$F$11:$F$8770,"=COD1"),0)</f>
        <v>0</v>
      </c>
      <c r="U3069" t="e">
        <f>(VLOOKUP(F3069,tarifas!$C$7:$D$10,2,FALSE)+tarifas!$D$21)*datos!P3069</f>
        <v>#N/A</v>
      </c>
      <c r="V3069" t="e">
        <f t="shared" si="435"/>
        <v>#N/A</v>
      </c>
      <c r="W3069">
        <f t="shared" si="436"/>
        <v>0</v>
      </c>
    </row>
    <row r="3070" spans="1:23" x14ac:dyDescent="0.25">
      <c r="A3070">
        <f t="shared" si="429"/>
        <v>127</v>
      </c>
      <c r="B3070">
        <f t="shared" si="430"/>
        <v>5</v>
      </c>
      <c r="C3070" s="1">
        <f t="shared" si="437"/>
        <v>41767.458333325914</v>
      </c>
      <c r="D3070" s="7">
        <v>285.39393939393943</v>
      </c>
      <c r="E3070" s="7"/>
      <c r="G3070">
        <v>54.87</v>
      </c>
      <c r="H3070" s="12">
        <v>385.61730666885126</v>
      </c>
      <c r="I3070" s="13">
        <f>$D$2*tarifas!$D$12/24</f>
        <v>1.4541666666666666</v>
      </c>
      <c r="J3070" s="13" t="e">
        <f>VLOOKUP(E3070&amp;" "&amp;F3070,tarifas!$A$13:$D$20,4,FALSE)*H3070</f>
        <v>#N/A</v>
      </c>
      <c r="K3070" s="13">
        <f>IF(F3070="COD1",tarifas!$D$11*(SUMIFS($H$11:$H$8770,$F$11:$F$8770,"=COD1",$B$11:$B$8770,"="&amp;B3070)/COUNTIFS($F$11:$F$8770,"=COD1",$B$11:$B$8770,"="&amp;B3070))/COUNTIFS($A$11:$A$8770,"="&amp;A3070,$F$11:$F$8770,"=COD1"),0)</f>
        <v>0</v>
      </c>
      <c r="L3070" s="13" t="e">
        <f>(VLOOKUP(F3070,tarifas!$C$7:$D$10,2,FALSE)+tarifas!$D$21)*datos!H3070</f>
        <v>#N/A</v>
      </c>
      <c r="M3070">
        <v>516.93977000000007</v>
      </c>
      <c r="N3070" s="13" t="e">
        <f t="shared" si="431"/>
        <v>#N/A</v>
      </c>
      <c r="O3070">
        <f t="shared" si="432"/>
        <v>385.61730666885126</v>
      </c>
      <c r="P3070" s="12">
        <f t="shared" si="433"/>
        <v>0</v>
      </c>
      <c r="Q3070">
        <f t="shared" si="434"/>
        <v>131.32246333114881</v>
      </c>
      <c r="R3070">
        <f>$D$2*tarifas!$D$12/24</f>
        <v>1.4541666666666666</v>
      </c>
      <c r="S3070" t="e">
        <f>VLOOKUP(E3070&amp;" "&amp;F3070,tarifas!$A$13:$D$20,4,FALSE)*P3070</f>
        <v>#N/A</v>
      </c>
      <c r="T3070">
        <f>IF(F3070="COD1",tarifas!$D$11*(SUMIFS($P$11:$P$8770,$F$11:$F$8770,"=COD1",$B$11:$B$8770,"="&amp;B3070)/COUNTIFS($F$11:$F$8770,"=COD1",$B$11:$B$8770,"="&amp;B3070))/COUNTIFS($A$11:$A$8770,"="&amp;A3070,$F$11:$F$8770,"=COD1"),0)</f>
        <v>0</v>
      </c>
      <c r="U3070" t="e">
        <f>(VLOOKUP(F3070,tarifas!$C$7:$D$10,2,FALSE)+tarifas!$D$21)*datos!P3070</f>
        <v>#N/A</v>
      </c>
      <c r="V3070" t="e">
        <f t="shared" si="435"/>
        <v>#N/A</v>
      </c>
      <c r="W3070">
        <f t="shared" si="436"/>
        <v>6.4850972066821209</v>
      </c>
    </row>
    <row r="3071" spans="1:23" x14ac:dyDescent="0.25">
      <c r="A3071">
        <f t="shared" si="429"/>
        <v>127</v>
      </c>
      <c r="B3071">
        <f t="shared" si="430"/>
        <v>5</v>
      </c>
      <c r="C3071" s="1">
        <f t="shared" si="437"/>
        <v>41767.499999992579</v>
      </c>
      <c r="D3071" s="7">
        <v>350.56060606060601</v>
      </c>
      <c r="E3071" s="7"/>
      <c r="G3071">
        <v>53.4</v>
      </c>
      <c r="H3071" s="12">
        <v>360.45233512808596</v>
      </c>
      <c r="I3071" s="13">
        <f>$D$2*tarifas!$D$12/24</f>
        <v>1.4541666666666666</v>
      </c>
      <c r="J3071" s="13" t="e">
        <f>VLOOKUP(E3071&amp;" "&amp;F3071,tarifas!$A$13:$D$20,4,FALSE)*H3071</f>
        <v>#N/A</v>
      </c>
      <c r="K3071" s="13">
        <f>IF(F3071="COD1",tarifas!$D$11*(SUMIFS($H$11:$H$8770,$F$11:$F$8770,"=COD1",$B$11:$B$8770,"="&amp;B3071)/COUNTIFS($F$11:$F$8770,"=COD1",$B$11:$B$8770,"="&amp;B3071))/COUNTIFS($A$11:$A$8770,"="&amp;A3071,$F$11:$F$8770,"=COD1"),0)</f>
        <v>0</v>
      </c>
      <c r="L3071" s="13" t="e">
        <f>(VLOOKUP(F3071,tarifas!$C$7:$D$10,2,FALSE)+tarifas!$D$21)*datos!H3071</f>
        <v>#N/A</v>
      </c>
      <c r="M3071">
        <v>520.45623999999998</v>
      </c>
      <c r="N3071" s="13" t="e">
        <f t="shared" si="431"/>
        <v>#N/A</v>
      </c>
      <c r="O3071">
        <f t="shared" si="432"/>
        <v>360.45233512808596</v>
      </c>
      <c r="P3071" s="12">
        <f t="shared" si="433"/>
        <v>0</v>
      </c>
      <c r="Q3071">
        <f t="shared" si="434"/>
        <v>160.00390487191402</v>
      </c>
      <c r="R3071">
        <f>$D$2*tarifas!$D$12/24</f>
        <v>1.4541666666666666</v>
      </c>
      <c r="S3071" t="e">
        <f>VLOOKUP(E3071&amp;" "&amp;F3071,tarifas!$A$13:$D$20,4,FALSE)*P3071</f>
        <v>#N/A</v>
      </c>
      <c r="T3071">
        <f>IF(F3071="COD1",tarifas!$D$11*(SUMIFS($P$11:$P$8770,$F$11:$F$8770,"=COD1",$B$11:$B$8770,"="&amp;B3071)/COUNTIFS($F$11:$F$8770,"=COD1",$B$11:$B$8770,"="&amp;B3071))/COUNTIFS($A$11:$A$8770,"="&amp;A3071,$F$11:$F$8770,"=COD1"),0)</f>
        <v>0</v>
      </c>
      <c r="U3071" t="e">
        <f>(VLOOKUP(F3071,tarifas!$C$7:$D$10,2,FALSE)+tarifas!$D$21)*datos!P3071</f>
        <v>#N/A</v>
      </c>
      <c r="V3071" t="e">
        <f t="shared" si="435"/>
        <v>#N/A</v>
      </c>
      <c r="W3071">
        <f t="shared" si="436"/>
        <v>7.6897876681441888</v>
      </c>
    </row>
    <row r="3072" spans="1:23" x14ac:dyDescent="0.25">
      <c r="A3072">
        <f t="shared" si="429"/>
        <v>127</v>
      </c>
      <c r="B3072">
        <f t="shared" si="430"/>
        <v>5</v>
      </c>
      <c r="C3072" s="1">
        <f t="shared" si="437"/>
        <v>41767.541666659243</v>
      </c>
      <c r="D3072" s="7">
        <v>269.68181818181819</v>
      </c>
      <c r="E3072" s="7"/>
      <c r="G3072">
        <v>50.69</v>
      </c>
      <c r="H3072" s="12">
        <v>551.56823754854656</v>
      </c>
      <c r="I3072" s="13">
        <f>$D$2*tarifas!$D$12/24</f>
        <v>1.4541666666666666</v>
      </c>
      <c r="J3072" s="13" t="e">
        <f>VLOOKUP(E3072&amp;" "&amp;F3072,tarifas!$A$13:$D$20,4,FALSE)*H3072</f>
        <v>#N/A</v>
      </c>
      <c r="K3072" s="13">
        <f>IF(F3072="COD1",tarifas!$D$11*(SUMIFS($H$11:$H$8770,$F$11:$F$8770,"=COD1",$B$11:$B$8770,"="&amp;B3072)/COUNTIFS($F$11:$F$8770,"=COD1",$B$11:$B$8770,"="&amp;B3072))/COUNTIFS($A$11:$A$8770,"="&amp;A3072,$F$11:$F$8770,"=COD1"),0)</f>
        <v>0</v>
      </c>
      <c r="L3072" s="13" t="e">
        <f>(VLOOKUP(F3072,tarifas!$C$7:$D$10,2,FALSE)+tarifas!$D$21)*datos!H3072</f>
        <v>#N/A</v>
      </c>
      <c r="M3072">
        <v>492.64109999999999</v>
      </c>
      <c r="N3072" s="13" t="e">
        <f t="shared" si="431"/>
        <v>#N/A</v>
      </c>
      <c r="O3072">
        <f t="shared" si="432"/>
        <v>492.64109999999999</v>
      </c>
      <c r="P3072" s="12">
        <f t="shared" si="433"/>
        <v>58.927137548546568</v>
      </c>
      <c r="Q3072">
        <f t="shared" si="434"/>
        <v>0</v>
      </c>
      <c r="R3072">
        <f>$D$2*tarifas!$D$12/24</f>
        <v>1.4541666666666666</v>
      </c>
      <c r="S3072" t="e">
        <f>VLOOKUP(E3072&amp;" "&amp;F3072,tarifas!$A$13:$D$20,4,FALSE)*P3072</f>
        <v>#N/A</v>
      </c>
      <c r="T3072">
        <f>IF(F3072="COD1",tarifas!$D$11*(SUMIFS($P$11:$P$8770,$F$11:$F$8770,"=COD1",$B$11:$B$8770,"="&amp;B3072)/COUNTIFS($F$11:$F$8770,"=COD1",$B$11:$B$8770,"="&amp;B3072))/COUNTIFS($A$11:$A$8770,"="&amp;A3072,$F$11:$F$8770,"=COD1"),0)</f>
        <v>0</v>
      </c>
      <c r="U3072" t="e">
        <f>(VLOOKUP(F3072,tarifas!$C$7:$D$10,2,FALSE)+tarifas!$D$21)*datos!P3072</f>
        <v>#N/A</v>
      </c>
      <c r="V3072" t="e">
        <f t="shared" si="435"/>
        <v>#N/A</v>
      </c>
      <c r="W3072">
        <f t="shared" si="436"/>
        <v>0</v>
      </c>
    </row>
    <row r="3073" spans="1:23" x14ac:dyDescent="0.25">
      <c r="A3073">
        <f t="shared" si="429"/>
        <v>127</v>
      </c>
      <c r="B3073">
        <f t="shared" si="430"/>
        <v>5</v>
      </c>
      <c r="C3073" s="1">
        <f t="shared" si="437"/>
        <v>41767.583333325907</v>
      </c>
      <c r="D3073" s="7">
        <v>249.07575757575756</v>
      </c>
      <c r="E3073" s="7"/>
      <c r="G3073">
        <v>49.41</v>
      </c>
      <c r="H3073" s="12">
        <v>629.9471465290078</v>
      </c>
      <c r="I3073" s="13">
        <f>$D$2*tarifas!$D$12/24</f>
        <v>1.4541666666666666</v>
      </c>
      <c r="J3073" s="13" t="e">
        <f>VLOOKUP(E3073&amp;" "&amp;F3073,tarifas!$A$13:$D$20,4,FALSE)*H3073</f>
        <v>#N/A</v>
      </c>
      <c r="K3073" s="13">
        <f>IF(F3073="COD1",tarifas!$D$11*(SUMIFS($H$11:$H$8770,$F$11:$F$8770,"=COD1",$B$11:$B$8770,"="&amp;B3073)/COUNTIFS($F$11:$F$8770,"=COD1",$B$11:$B$8770,"="&amp;B3073))/COUNTIFS($A$11:$A$8770,"="&amp;A3073,$F$11:$F$8770,"=COD1"),0)</f>
        <v>0</v>
      </c>
      <c r="L3073" s="13" t="e">
        <f>(VLOOKUP(F3073,tarifas!$C$7:$D$10,2,FALSE)+tarifas!$D$21)*datos!H3073</f>
        <v>#N/A</v>
      </c>
      <c r="M3073">
        <v>430.06165000000004</v>
      </c>
      <c r="N3073" s="13" t="e">
        <f t="shared" si="431"/>
        <v>#N/A</v>
      </c>
      <c r="O3073">
        <f t="shared" si="432"/>
        <v>430.06165000000004</v>
      </c>
      <c r="P3073" s="12">
        <f t="shared" si="433"/>
        <v>199.88549652900775</v>
      </c>
      <c r="Q3073">
        <f t="shared" si="434"/>
        <v>0</v>
      </c>
      <c r="R3073">
        <f>$D$2*tarifas!$D$12/24</f>
        <v>1.4541666666666666</v>
      </c>
      <c r="S3073" t="e">
        <f>VLOOKUP(E3073&amp;" "&amp;F3073,tarifas!$A$13:$D$20,4,FALSE)*P3073</f>
        <v>#N/A</v>
      </c>
      <c r="T3073">
        <f>IF(F3073="COD1",tarifas!$D$11*(SUMIFS($P$11:$P$8770,$F$11:$F$8770,"=COD1",$B$11:$B$8770,"="&amp;B3073)/COUNTIFS($F$11:$F$8770,"=COD1",$B$11:$B$8770,"="&amp;B3073))/COUNTIFS($A$11:$A$8770,"="&amp;A3073,$F$11:$F$8770,"=COD1"),0)</f>
        <v>0</v>
      </c>
      <c r="U3073" t="e">
        <f>(VLOOKUP(F3073,tarifas!$C$7:$D$10,2,FALSE)+tarifas!$D$21)*datos!P3073</f>
        <v>#N/A</v>
      </c>
      <c r="V3073" t="e">
        <f t="shared" si="435"/>
        <v>#N/A</v>
      </c>
      <c r="W3073">
        <f t="shared" si="436"/>
        <v>0</v>
      </c>
    </row>
    <row r="3074" spans="1:23" x14ac:dyDescent="0.25">
      <c r="A3074">
        <f t="shared" si="429"/>
        <v>127</v>
      </c>
      <c r="B3074">
        <f t="shared" si="430"/>
        <v>5</v>
      </c>
      <c r="C3074" s="1">
        <f t="shared" si="437"/>
        <v>41767.624999992571</v>
      </c>
      <c r="D3074" s="7">
        <v>109.2121212121212</v>
      </c>
      <c r="E3074" s="7"/>
      <c r="G3074">
        <v>47.72</v>
      </c>
      <c r="H3074" s="12">
        <v>634.92513231403939</v>
      </c>
      <c r="I3074" s="13">
        <f>$D$2*tarifas!$D$12/24</f>
        <v>1.4541666666666666</v>
      </c>
      <c r="J3074" s="13" t="e">
        <f>VLOOKUP(E3074&amp;" "&amp;F3074,tarifas!$A$13:$D$20,4,FALSE)*H3074</f>
        <v>#N/A</v>
      </c>
      <c r="K3074" s="13">
        <f>IF(F3074="COD1",tarifas!$D$11*(SUMIFS($H$11:$H$8770,$F$11:$F$8770,"=COD1",$B$11:$B$8770,"="&amp;B3074)/COUNTIFS($F$11:$F$8770,"=COD1",$B$11:$B$8770,"="&amp;B3074))/COUNTIFS($A$11:$A$8770,"="&amp;A3074,$F$11:$F$8770,"=COD1"),0)</f>
        <v>0</v>
      </c>
      <c r="L3074" s="13" t="e">
        <f>(VLOOKUP(F3074,tarifas!$C$7:$D$10,2,FALSE)+tarifas!$D$21)*datos!H3074</f>
        <v>#N/A</v>
      </c>
      <c r="M3074">
        <v>324.1628</v>
      </c>
      <c r="N3074" s="13" t="e">
        <f t="shared" si="431"/>
        <v>#N/A</v>
      </c>
      <c r="O3074">
        <f t="shared" si="432"/>
        <v>324.1628</v>
      </c>
      <c r="P3074" s="12">
        <f t="shared" si="433"/>
        <v>310.76233231403938</v>
      </c>
      <c r="Q3074">
        <f t="shared" si="434"/>
        <v>0</v>
      </c>
      <c r="R3074">
        <f>$D$2*tarifas!$D$12/24</f>
        <v>1.4541666666666666</v>
      </c>
      <c r="S3074" t="e">
        <f>VLOOKUP(E3074&amp;" "&amp;F3074,tarifas!$A$13:$D$20,4,FALSE)*P3074</f>
        <v>#N/A</v>
      </c>
      <c r="T3074">
        <f>IF(F3074="COD1",tarifas!$D$11*(SUMIFS($P$11:$P$8770,$F$11:$F$8770,"=COD1",$B$11:$B$8770,"="&amp;B3074)/COUNTIFS($F$11:$F$8770,"=COD1",$B$11:$B$8770,"="&amp;B3074))/COUNTIFS($A$11:$A$8770,"="&amp;A3074,$F$11:$F$8770,"=COD1"),0)</f>
        <v>0</v>
      </c>
      <c r="U3074" t="e">
        <f>(VLOOKUP(F3074,tarifas!$C$7:$D$10,2,FALSE)+tarifas!$D$21)*datos!P3074</f>
        <v>#N/A</v>
      </c>
      <c r="V3074" t="e">
        <f t="shared" si="435"/>
        <v>#N/A</v>
      </c>
      <c r="W3074">
        <f t="shared" si="436"/>
        <v>0</v>
      </c>
    </row>
    <row r="3075" spans="1:23" x14ac:dyDescent="0.25">
      <c r="A3075">
        <f t="shared" si="429"/>
        <v>127</v>
      </c>
      <c r="B3075">
        <f t="shared" si="430"/>
        <v>5</v>
      </c>
      <c r="C3075" s="1">
        <f t="shared" si="437"/>
        <v>41767.666666659235</v>
      </c>
      <c r="D3075" s="7">
        <v>111.01515151515153</v>
      </c>
      <c r="E3075" s="7"/>
      <c r="G3075">
        <v>47.5</v>
      </c>
      <c r="H3075" s="12">
        <v>502.71781173154966</v>
      </c>
      <c r="I3075" s="13">
        <f>$D$2*tarifas!$D$12/24</f>
        <v>1.4541666666666666</v>
      </c>
      <c r="J3075" s="13" t="e">
        <f>VLOOKUP(E3075&amp;" "&amp;F3075,tarifas!$A$13:$D$20,4,FALSE)*H3075</f>
        <v>#N/A</v>
      </c>
      <c r="K3075" s="13">
        <f>IF(F3075="COD1",tarifas!$D$11*(SUMIFS($H$11:$H$8770,$F$11:$F$8770,"=COD1",$B$11:$B$8770,"="&amp;B3075)/COUNTIFS($F$11:$F$8770,"=COD1",$B$11:$B$8770,"="&amp;B3075))/COUNTIFS($A$11:$A$8770,"="&amp;A3075,$F$11:$F$8770,"=COD1"),0)</f>
        <v>0</v>
      </c>
      <c r="L3075" s="13" t="e">
        <f>(VLOOKUP(F3075,tarifas!$C$7:$D$10,2,FALSE)+tarifas!$D$21)*datos!H3075</f>
        <v>#N/A</v>
      </c>
      <c r="M3075">
        <v>207.19896</v>
      </c>
      <c r="N3075" s="13" t="e">
        <f t="shared" si="431"/>
        <v>#N/A</v>
      </c>
      <c r="O3075">
        <f t="shared" si="432"/>
        <v>207.19896</v>
      </c>
      <c r="P3075" s="12">
        <f t="shared" si="433"/>
        <v>295.51885173154966</v>
      </c>
      <c r="Q3075">
        <f t="shared" si="434"/>
        <v>0</v>
      </c>
      <c r="R3075">
        <f>$D$2*tarifas!$D$12/24</f>
        <v>1.4541666666666666</v>
      </c>
      <c r="S3075" t="e">
        <f>VLOOKUP(E3075&amp;" "&amp;F3075,tarifas!$A$13:$D$20,4,FALSE)*P3075</f>
        <v>#N/A</v>
      </c>
      <c r="T3075">
        <f>IF(F3075="COD1",tarifas!$D$11*(SUMIFS($P$11:$P$8770,$F$11:$F$8770,"=COD1",$B$11:$B$8770,"="&amp;B3075)/COUNTIFS($F$11:$F$8770,"=COD1",$B$11:$B$8770,"="&amp;B3075))/COUNTIFS($A$11:$A$8770,"="&amp;A3075,$F$11:$F$8770,"=COD1"),0)</f>
        <v>0</v>
      </c>
      <c r="U3075" t="e">
        <f>(VLOOKUP(F3075,tarifas!$C$7:$D$10,2,FALSE)+tarifas!$D$21)*datos!P3075</f>
        <v>#N/A</v>
      </c>
      <c r="V3075" t="e">
        <f t="shared" si="435"/>
        <v>#N/A</v>
      </c>
      <c r="W3075">
        <f t="shared" si="436"/>
        <v>0</v>
      </c>
    </row>
    <row r="3076" spans="1:23" x14ac:dyDescent="0.25">
      <c r="A3076">
        <f t="shared" si="429"/>
        <v>127</v>
      </c>
      <c r="B3076">
        <f t="shared" si="430"/>
        <v>5</v>
      </c>
      <c r="C3076" s="1">
        <f t="shared" si="437"/>
        <v>41767.7083333259</v>
      </c>
      <c r="D3076" s="7">
        <v>156.60606060606062</v>
      </c>
      <c r="E3076" s="7"/>
      <c r="G3076">
        <v>47.5</v>
      </c>
      <c r="H3076" s="12">
        <v>381.3832925125181</v>
      </c>
      <c r="I3076" s="13">
        <f>$D$2*tarifas!$D$12/24</f>
        <v>1.4541666666666666</v>
      </c>
      <c r="J3076" s="13" t="e">
        <f>VLOOKUP(E3076&amp;" "&amp;F3076,tarifas!$A$13:$D$20,4,FALSE)*H3076</f>
        <v>#N/A</v>
      </c>
      <c r="K3076" s="13">
        <f>IF(F3076="COD1",tarifas!$D$11*(SUMIFS($H$11:$H$8770,$F$11:$F$8770,"=COD1",$B$11:$B$8770,"="&amp;B3076)/COUNTIFS($F$11:$F$8770,"=COD1",$B$11:$B$8770,"="&amp;B3076))/COUNTIFS($A$11:$A$8770,"="&amp;A3076,$F$11:$F$8770,"=COD1"),0)</f>
        <v>0</v>
      </c>
      <c r="L3076" s="13" t="e">
        <f>(VLOOKUP(F3076,tarifas!$C$7:$D$10,2,FALSE)+tarifas!$D$21)*datos!H3076</f>
        <v>#N/A</v>
      </c>
      <c r="M3076">
        <v>67.473309999999998</v>
      </c>
      <c r="N3076" s="13" t="e">
        <f t="shared" si="431"/>
        <v>#N/A</v>
      </c>
      <c r="O3076">
        <f t="shared" si="432"/>
        <v>67.473309999999998</v>
      </c>
      <c r="P3076" s="12">
        <f t="shared" si="433"/>
        <v>313.90998251251813</v>
      </c>
      <c r="Q3076">
        <f t="shared" si="434"/>
        <v>0</v>
      </c>
      <c r="R3076">
        <f>$D$2*tarifas!$D$12/24</f>
        <v>1.4541666666666666</v>
      </c>
      <c r="S3076" t="e">
        <f>VLOOKUP(E3076&amp;" "&amp;F3076,tarifas!$A$13:$D$20,4,FALSE)*P3076</f>
        <v>#N/A</v>
      </c>
      <c r="T3076">
        <f>IF(F3076="COD1",tarifas!$D$11*(SUMIFS($P$11:$P$8770,$F$11:$F$8770,"=COD1",$B$11:$B$8770,"="&amp;B3076)/COUNTIFS($F$11:$F$8770,"=COD1",$B$11:$B$8770,"="&amp;B3076))/COUNTIFS($A$11:$A$8770,"="&amp;A3076,$F$11:$F$8770,"=COD1"),0)</f>
        <v>0</v>
      </c>
      <c r="U3076" t="e">
        <f>(VLOOKUP(F3076,tarifas!$C$7:$D$10,2,FALSE)+tarifas!$D$21)*datos!P3076</f>
        <v>#N/A</v>
      </c>
      <c r="V3076" t="e">
        <f t="shared" si="435"/>
        <v>#N/A</v>
      </c>
      <c r="W3076">
        <f t="shared" si="436"/>
        <v>0</v>
      </c>
    </row>
    <row r="3077" spans="1:23" x14ac:dyDescent="0.25">
      <c r="A3077">
        <f t="shared" si="429"/>
        <v>127</v>
      </c>
      <c r="B3077">
        <f t="shared" si="430"/>
        <v>5</v>
      </c>
      <c r="C3077" s="1">
        <f t="shared" si="437"/>
        <v>41767.749999992564</v>
      </c>
      <c r="D3077" s="7">
        <v>52.545454545454547</v>
      </c>
      <c r="E3077" s="7"/>
      <c r="G3077">
        <v>47.45</v>
      </c>
      <c r="H3077" s="12">
        <v>274.94207236030076</v>
      </c>
      <c r="I3077" s="13">
        <f>$D$2*tarifas!$D$12/24</f>
        <v>1.4541666666666666</v>
      </c>
      <c r="J3077" s="13" t="e">
        <f>VLOOKUP(E3077&amp;" "&amp;F3077,tarifas!$A$13:$D$20,4,FALSE)*H3077</f>
        <v>#N/A</v>
      </c>
      <c r="K3077" s="13">
        <f>IF(F3077="COD1",tarifas!$D$11*(SUMIFS($H$11:$H$8770,$F$11:$F$8770,"=COD1",$B$11:$B$8770,"="&amp;B3077)/COUNTIFS($F$11:$F$8770,"=COD1",$B$11:$B$8770,"="&amp;B3077))/COUNTIFS($A$11:$A$8770,"="&amp;A3077,$F$11:$F$8770,"=COD1"),0)</f>
        <v>0</v>
      </c>
      <c r="L3077" s="13" t="e">
        <f>(VLOOKUP(F3077,tarifas!$C$7:$D$10,2,FALSE)+tarifas!$D$21)*datos!H3077</f>
        <v>#N/A</v>
      </c>
      <c r="M3077">
        <v>11.35369</v>
      </c>
      <c r="N3077" s="13" t="e">
        <f t="shared" si="431"/>
        <v>#N/A</v>
      </c>
      <c r="O3077">
        <f t="shared" si="432"/>
        <v>11.35369</v>
      </c>
      <c r="P3077" s="12">
        <f t="shared" si="433"/>
        <v>263.58838236030078</v>
      </c>
      <c r="Q3077">
        <f t="shared" si="434"/>
        <v>0</v>
      </c>
      <c r="R3077">
        <f>$D$2*tarifas!$D$12/24</f>
        <v>1.4541666666666666</v>
      </c>
      <c r="S3077" t="e">
        <f>VLOOKUP(E3077&amp;" "&amp;F3077,tarifas!$A$13:$D$20,4,FALSE)*P3077</f>
        <v>#N/A</v>
      </c>
      <c r="T3077">
        <f>IF(F3077="COD1",tarifas!$D$11*(SUMIFS($P$11:$P$8770,$F$11:$F$8770,"=COD1",$B$11:$B$8770,"="&amp;B3077)/COUNTIFS($F$11:$F$8770,"=COD1",$B$11:$B$8770,"="&amp;B3077))/COUNTIFS($A$11:$A$8770,"="&amp;A3077,$F$11:$F$8770,"=COD1"),0)</f>
        <v>0</v>
      </c>
      <c r="U3077" t="e">
        <f>(VLOOKUP(F3077,tarifas!$C$7:$D$10,2,FALSE)+tarifas!$D$21)*datos!P3077</f>
        <v>#N/A</v>
      </c>
      <c r="V3077" t="e">
        <f t="shared" si="435"/>
        <v>#N/A</v>
      </c>
      <c r="W3077">
        <f t="shared" si="436"/>
        <v>0</v>
      </c>
    </row>
    <row r="3078" spans="1:23" x14ac:dyDescent="0.25">
      <c r="A3078">
        <f t="shared" si="429"/>
        <v>127</v>
      </c>
      <c r="B3078">
        <f t="shared" si="430"/>
        <v>5</v>
      </c>
      <c r="C3078" s="1">
        <f t="shared" si="437"/>
        <v>41767.791666659228</v>
      </c>
      <c r="D3078" s="7">
        <v>3.3484848484848486</v>
      </c>
      <c r="E3078" s="7"/>
      <c r="G3078">
        <v>50</v>
      </c>
      <c r="H3078" s="12">
        <v>212.10258048841834</v>
      </c>
      <c r="I3078" s="13">
        <f>$D$2*tarifas!$D$12/24</f>
        <v>1.4541666666666666</v>
      </c>
      <c r="J3078" s="13" t="e">
        <f>VLOOKUP(E3078&amp;" "&amp;F3078,tarifas!$A$13:$D$20,4,FALSE)*H3078</f>
        <v>#N/A</v>
      </c>
      <c r="K3078" s="13">
        <f>IF(F3078="COD1",tarifas!$D$11*(SUMIFS($H$11:$H$8770,$F$11:$F$8770,"=COD1",$B$11:$B$8770,"="&amp;B3078)/COUNTIFS($F$11:$F$8770,"=COD1",$B$11:$B$8770,"="&amp;B3078))/COUNTIFS($A$11:$A$8770,"="&amp;A3078,$F$11:$F$8770,"=COD1"),0)</f>
        <v>0</v>
      </c>
      <c r="L3078" s="13" t="e">
        <f>(VLOOKUP(F3078,tarifas!$C$7:$D$10,2,FALSE)+tarifas!$D$21)*datos!H3078</f>
        <v>#N/A</v>
      </c>
      <c r="M3078">
        <v>0</v>
      </c>
      <c r="N3078" s="13" t="e">
        <f t="shared" si="431"/>
        <v>#N/A</v>
      </c>
      <c r="O3078">
        <f t="shared" si="432"/>
        <v>0</v>
      </c>
      <c r="P3078" s="12">
        <f t="shared" si="433"/>
        <v>212.10258048841834</v>
      </c>
      <c r="Q3078">
        <f t="shared" si="434"/>
        <v>0</v>
      </c>
      <c r="R3078">
        <f>$D$2*tarifas!$D$12/24</f>
        <v>1.4541666666666666</v>
      </c>
      <c r="S3078" t="e">
        <f>VLOOKUP(E3078&amp;" "&amp;F3078,tarifas!$A$13:$D$20,4,FALSE)*P3078</f>
        <v>#N/A</v>
      </c>
      <c r="T3078">
        <f>IF(F3078="COD1",tarifas!$D$11*(SUMIFS($P$11:$P$8770,$F$11:$F$8770,"=COD1",$B$11:$B$8770,"="&amp;B3078)/COUNTIFS($F$11:$F$8770,"=COD1",$B$11:$B$8770,"="&amp;B3078))/COUNTIFS($A$11:$A$8770,"="&amp;A3078,$F$11:$F$8770,"=COD1"),0)</f>
        <v>0</v>
      </c>
      <c r="U3078" t="e">
        <f>(VLOOKUP(F3078,tarifas!$C$7:$D$10,2,FALSE)+tarifas!$D$21)*datos!P3078</f>
        <v>#N/A</v>
      </c>
      <c r="V3078" t="e">
        <f t="shared" si="435"/>
        <v>#N/A</v>
      </c>
      <c r="W3078">
        <f t="shared" si="436"/>
        <v>0</v>
      </c>
    </row>
    <row r="3079" spans="1:23" x14ac:dyDescent="0.25">
      <c r="A3079">
        <f t="shared" si="429"/>
        <v>127</v>
      </c>
      <c r="B3079">
        <f t="shared" si="430"/>
        <v>5</v>
      </c>
      <c r="C3079" s="1">
        <f t="shared" si="437"/>
        <v>41767.833333325892</v>
      </c>
      <c r="D3079" s="7">
        <v>0</v>
      </c>
      <c r="E3079" s="7"/>
      <c r="G3079">
        <v>55.01</v>
      </c>
      <c r="H3079" s="12">
        <v>191.89033035254877</v>
      </c>
      <c r="I3079" s="13">
        <f>$D$2*tarifas!$D$12/24</f>
        <v>1.4541666666666666</v>
      </c>
      <c r="J3079" s="13" t="e">
        <f>VLOOKUP(E3079&amp;" "&amp;F3079,tarifas!$A$13:$D$20,4,FALSE)*H3079</f>
        <v>#N/A</v>
      </c>
      <c r="K3079" s="13">
        <f>IF(F3079="COD1",tarifas!$D$11*(SUMIFS($H$11:$H$8770,$F$11:$F$8770,"=COD1",$B$11:$B$8770,"="&amp;B3079)/COUNTIFS($F$11:$F$8770,"=COD1",$B$11:$B$8770,"="&amp;B3079))/COUNTIFS($A$11:$A$8770,"="&amp;A3079,$F$11:$F$8770,"=COD1"),0)</f>
        <v>0</v>
      </c>
      <c r="L3079" s="13" t="e">
        <f>(VLOOKUP(F3079,tarifas!$C$7:$D$10,2,FALSE)+tarifas!$D$21)*datos!H3079</f>
        <v>#N/A</v>
      </c>
      <c r="M3079">
        <v>0</v>
      </c>
      <c r="N3079" s="13" t="e">
        <f t="shared" si="431"/>
        <v>#N/A</v>
      </c>
      <c r="O3079">
        <f t="shared" si="432"/>
        <v>0</v>
      </c>
      <c r="P3079" s="12">
        <f t="shared" si="433"/>
        <v>191.89033035254877</v>
      </c>
      <c r="Q3079">
        <f t="shared" si="434"/>
        <v>0</v>
      </c>
      <c r="R3079">
        <f>$D$2*tarifas!$D$12/24</f>
        <v>1.4541666666666666</v>
      </c>
      <c r="S3079" t="e">
        <f>VLOOKUP(E3079&amp;" "&amp;F3079,tarifas!$A$13:$D$20,4,FALSE)*P3079</f>
        <v>#N/A</v>
      </c>
      <c r="T3079">
        <f>IF(F3079="COD1",tarifas!$D$11*(SUMIFS($P$11:$P$8770,$F$11:$F$8770,"=COD1",$B$11:$B$8770,"="&amp;B3079)/COUNTIFS($F$11:$F$8770,"=COD1",$B$11:$B$8770,"="&amp;B3079))/COUNTIFS($A$11:$A$8770,"="&amp;A3079,$F$11:$F$8770,"=COD1"),0)</f>
        <v>0</v>
      </c>
      <c r="U3079" t="e">
        <f>(VLOOKUP(F3079,tarifas!$C$7:$D$10,2,FALSE)+tarifas!$D$21)*datos!P3079</f>
        <v>#N/A</v>
      </c>
      <c r="V3079" t="e">
        <f t="shared" si="435"/>
        <v>#N/A</v>
      </c>
      <c r="W3079">
        <f t="shared" si="436"/>
        <v>0</v>
      </c>
    </row>
    <row r="3080" spans="1:23" x14ac:dyDescent="0.25">
      <c r="A3080">
        <f t="shared" si="429"/>
        <v>127</v>
      </c>
      <c r="B3080">
        <f t="shared" si="430"/>
        <v>5</v>
      </c>
      <c r="C3080" s="1">
        <f t="shared" si="437"/>
        <v>41767.874999992557</v>
      </c>
      <c r="D3080" s="7">
        <v>0</v>
      </c>
      <c r="E3080" s="7"/>
      <c r="G3080">
        <v>50.69</v>
      </c>
      <c r="H3080" s="12">
        <v>187.85226520012893</v>
      </c>
      <c r="I3080" s="13">
        <f>$D$2*tarifas!$D$12/24</f>
        <v>1.4541666666666666</v>
      </c>
      <c r="J3080" s="13" t="e">
        <f>VLOOKUP(E3080&amp;" "&amp;F3080,tarifas!$A$13:$D$20,4,FALSE)*H3080</f>
        <v>#N/A</v>
      </c>
      <c r="K3080" s="13">
        <f>IF(F3080="COD1",tarifas!$D$11*(SUMIFS($H$11:$H$8770,$F$11:$F$8770,"=COD1",$B$11:$B$8770,"="&amp;B3080)/COUNTIFS($F$11:$F$8770,"=COD1",$B$11:$B$8770,"="&amp;B3080))/COUNTIFS($A$11:$A$8770,"="&amp;A3080,$F$11:$F$8770,"=COD1"),0)</f>
        <v>0</v>
      </c>
      <c r="L3080" s="13" t="e">
        <f>(VLOOKUP(F3080,tarifas!$C$7:$D$10,2,FALSE)+tarifas!$D$21)*datos!H3080</f>
        <v>#N/A</v>
      </c>
      <c r="M3080">
        <v>0</v>
      </c>
      <c r="N3080" s="13" t="e">
        <f t="shared" si="431"/>
        <v>#N/A</v>
      </c>
      <c r="O3080">
        <f t="shared" si="432"/>
        <v>0</v>
      </c>
      <c r="P3080" s="12">
        <f t="shared" si="433"/>
        <v>187.85226520012893</v>
      </c>
      <c r="Q3080">
        <f t="shared" si="434"/>
        <v>0</v>
      </c>
      <c r="R3080">
        <f>$D$2*tarifas!$D$12/24</f>
        <v>1.4541666666666666</v>
      </c>
      <c r="S3080" t="e">
        <f>VLOOKUP(E3080&amp;" "&amp;F3080,tarifas!$A$13:$D$20,4,FALSE)*P3080</f>
        <v>#N/A</v>
      </c>
      <c r="T3080">
        <f>IF(F3080="COD1",tarifas!$D$11*(SUMIFS($P$11:$P$8770,$F$11:$F$8770,"=COD1",$B$11:$B$8770,"="&amp;B3080)/COUNTIFS($F$11:$F$8770,"=COD1",$B$11:$B$8770,"="&amp;B3080))/COUNTIFS($A$11:$A$8770,"="&amp;A3080,$F$11:$F$8770,"=COD1"),0)</f>
        <v>0</v>
      </c>
      <c r="U3080" t="e">
        <f>(VLOOKUP(F3080,tarifas!$C$7:$D$10,2,FALSE)+tarifas!$D$21)*datos!P3080</f>
        <v>#N/A</v>
      </c>
      <c r="V3080" t="e">
        <f t="shared" si="435"/>
        <v>#N/A</v>
      </c>
      <c r="W3080">
        <f t="shared" si="436"/>
        <v>0</v>
      </c>
    </row>
    <row r="3081" spans="1:23" x14ac:dyDescent="0.25">
      <c r="A3081">
        <f t="shared" si="429"/>
        <v>127</v>
      </c>
      <c r="B3081">
        <f t="shared" si="430"/>
        <v>5</v>
      </c>
      <c r="C3081" s="1">
        <f t="shared" si="437"/>
        <v>41767.916666659221</v>
      </c>
      <c r="D3081" s="7">
        <v>0</v>
      </c>
      <c r="E3081" s="7"/>
      <c r="G3081">
        <v>45.4</v>
      </c>
      <c r="H3081" s="12">
        <v>188.69921930768081</v>
      </c>
      <c r="I3081" s="13">
        <f>$D$2*tarifas!$D$12/24</f>
        <v>1.4541666666666666</v>
      </c>
      <c r="J3081" s="13" t="e">
        <f>VLOOKUP(E3081&amp;" "&amp;F3081,tarifas!$A$13:$D$20,4,FALSE)*H3081</f>
        <v>#N/A</v>
      </c>
      <c r="K3081" s="13">
        <f>IF(F3081="COD1",tarifas!$D$11*(SUMIFS($H$11:$H$8770,$F$11:$F$8770,"=COD1",$B$11:$B$8770,"="&amp;B3081)/COUNTIFS($F$11:$F$8770,"=COD1",$B$11:$B$8770,"="&amp;B3081))/COUNTIFS($A$11:$A$8770,"="&amp;A3081,$F$11:$F$8770,"=COD1"),0)</f>
        <v>0</v>
      </c>
      <c r="L3081" s="13" t="e">
        <f>(VLOOKUP(F3081,tarifas!$C$7:$D$10,2,FALSE)+tarifas!$D$21)*datos!H3081</f>
        <v>#N/A</v>
      </c>
      <c r="M3081">
        <v>0</v>
      </c>
      <c r="N3081" s="13" t="e">
        <f t="shared" si="431"/>
        <v>#N/A</v>
      </c>
      <c r="O3081">
        <f t="shared" si="432"/>
        <v>0</v>
      </c>
      <c r="P3081" s="12">
        <f t="shared" si="433"/>
        <v>188.69921930768081</v>
      </c>
      <c r="Q3081">
        <f t="shared" si="434"/>
        <v>0</v>
      </c>
      <c r="R3081">
        <f>$D$2*tarifas!$D$12/24</f>
        <v>1.4541666666666666</v>
      </c>
      <c r="S3081" t="e">
        <f>VLOOKUP(E3081&amp;" "&amp;F3081,tarifas!$A$13:$D$20,4,FALSE)*P3081</f>
        <v>#N/A</v>
      </c>
      <c r="T3081">
        <f>IF(F3081="COD1",tarifas!$D$11*(SUMIFS($P$11:$P$8770,$F$11:$F$8770,"=COD1",$B$11:$B$8770,"="&amp;B3081)/COUNTIFS($F$11:$F$8770,"=COD1",$B$11:$B$8770,"="&amp;B3081))/COUNTIFS($A$11:$A$8770,"="&amp;A3081,$F$11:$F$8770,"=COD1"),0)</f>
        <v>0</v>
      </c>
      <c r="U3081" t="e">
        <f>(VLOOKUP(F3081,tarifas!$C$7:$D$10,2,FALSE)+tarifas!$D$21)*datos!P3081</f>
        <v>#N/A</v>
      </c>
      <c r="V3081" t="e">
        <f t="shared" si="435"/>
        <v>#N/A</v>
      </c>
      <c r="W3081">
        <f t="shared" si="436"/>
        <v>0</v>
      </c>
    </row>
    <row r="3082" spans="1:23" x14ac:dyDescent="0.25">
      <c r="A3082">
        <f t="shared" si="429"/>
        <v>127</v>
      </c>
      <c r="B3082">
        <f t="shared" si="430"/>
        <v>5</v>
      </c>
      <c r="C3082" s="1">
        <f t="shared" si="437"/>
        <v>41767.958333325885</v>
      </c>
      <c r="D3082" s="7">
        <v>0</v>
      </c>
      <c r="E3082" s="7"/>
      <c r="G3082">
        <v>45.83</v>
      </c>
      <c r="H3082" s="12">
        <v>182.20243387410102</v>
      </c>
      <c r="I3082" s="13">
        <f>$D$2*tarifas!$D$12/24</f>
        <v>1.4541666666666666</v>
      </c>
      <c r="J3082" s="13" t="e">
        <f>VLOOKUP(E3082&amp;" "&amp;F3082,tarifas!$A$13:$D$20,4,FALSE)*H3082</f>
        <v>#N/A</v>
      </c>
      <c r="K3082" s="13">
        <f>IF(F3082="COD1",tarifas!$D$11*(SUMIFS($H$11:$H$8770,$F$11:$F$8770,"=COD1",$B$11:$B$8770,"="&amp;B3082)/COUNTIFS($F$11:$F$8770,"=COD1",$B$11:$B$8770,"="&amp;B3082))/COUNTIFS($A$11:$A$8770,"="&amp;A3082,$F$11:$F$8770,"=COD1"),0)</f>
        <v>0</v>
      </c>
      <c r="L3082" s="13" t="e">
        <f>(VLOOKUP(F3082,tarifas!$C$7:$D$10,2,FALSE)+tarifas!$D$21)*datos!H3082</f>
        <v>#N/A</v>
      </c>
      <c r="M3082">
        <v>0</v>
      </c>
      <c r="N3082" s="13" t="e">
        <f t="shared" si="431"/>
        <v>#N/A</v>
      </c>
      <c r="O3082">
        <f t="shared" si="432"/>
        <v>0</v>
      </c>
      <c r="P3082" s="12">
        <f t="shared" si="433"/>
        <v>182.20243387410102</v>
      </c>
      <c r="Q3082">
        <f t="shared" si="434"/>
        <v>0</v>
      </c>
      <c r="R3082">
        <f>$D$2*tarifas!$D$12/24</f>
        <v>1.4541666666666666</v>
      </c>
      <c r="S3082" t="e">
        <f>VLOOKUP(E3082&amp;" "&amp;F3082,tarifas!$A$13:$D$20,4,FALSE)*P3082</f>
        <v>#N/A</v>
      </c>
      <c r="T3082">
        <f>IF(F3082="COD1",tarifas!$D$11*(SUMIFS($P$11:$P$8770,$F$11:$F$8770,"=COD1",$B$11:$B$8770,"="&amp;B3082)/COUNTIFS($F$11:$F$8770,"=COD1",$B$11:$B$8770,"="&amp;B3082))/COUNTIFS($A$11:$A$8770,"="&amp;A3082,$F$11:$F$8770,"=COD1"),0)</f>
        <v>0</v>
      </c>
      <c r="U3082" t="e">
        <f>(VLOOKUP(F3082,tarifas!$C$7:$D$10,2,FALSE)+tarifas!$D$21)*datos!P3082</f>
        <v>#N/A</v>
      </c>
      <c r="V3082" t="e">
        <f t="shared" si="435"/>
        <v>#N/A</v>
      </c>
      <c r="W3082">
        <f t="shared" si="436"/>
        <v>0</v>
      </c>
    </row>
    <row r="3083" spans="1:23" x14ac:dyDescent="0.25">
      <c r="A3083">
        <f t="shared" si="429"/>
        <v>128</v>
      </c>
      <c r="B3083">
        <f t="shared" si="430"/>
        <v>5</v>
      </c>
      <c r="C3083" s="1">
        <f t="shared" si="437"/>
        <v>41767.999999992549</v>
      </c>
      <c r="D3083" s="7">
        <v>0</v>
      </c>
      <c r="E3083" s="7"/>
      <c r="G3083">
        <v>41.5</v>
      </c>
      <c r="H3083" s="12">
        <v>181.8095298612879</v>
      </c>
      <c r="I3083" s="13">
        <f>$D$2*tarifas!$D$12/24</f>
        <v>1.4541666666666666</v>
      </c>
      <c r="J3083" s="13" t="e">
        <f>VLOOKUP(E3083&amp;" "&amp;F3083,tarifas!$A$13:$D$20,4,FALSE)*H3083</f>
        <v>#N/A</v>
      </c>
      <c r="K3083" s="13">
        <f>IF(F3083="COD1",tarifas!$D$11*(SUMIFS($H$11:$H$8770,$F$11:$F$8770,"=COD1",$B$11:$B$8770,"="&amp;B3083)/COUNTIFS($F$11:$F$8770,"=COD1",$B$11:$B$8770,"="&amp;B3083))/COUNTIFS($A$11:$A$8770,"="&amp;A3083,$F$11:$F$8770,"=COD1"),0)</f>
        <v>0</v>
      </c>
      <c r="L3083" s="13" t="e">
        <f>(VLOOKUP(F3083,tarifas!$C$7:$D$10,2,FALSE)+tarifas!$D$21)*datos!H3083</f>
        <v>#N/A</v>
      </c>
      <c r="M3083">
        <v>0</v>
      </c>
      <c r="N3083" s="13" t="e">
        <f t="shared" si="431"/>
        <v>#N/A</v>
      </c>
      <c r="O3083">
        <f t="shared" si="432"/>
        <v>0</v>
      </c>
      <c r="P3083" s="12">
        <f t="shared" si="433"/>
        <v>181.8095298612879</v>
      </c>
      <c r="Q3083">
        <f t="shared" si="434"/>
        <v>0</v>
      </c>
      <c r="R3083">
        <f>$D$2*tarifas!$D$12/24</f>
        <v>1.4541666666666666</v>
      </c>
      <c r="S3083" t="e">
        <f>VLOOKUP(E3083&amp;" "&amp;F3083,tarifas!$A$13:$D$20,4,FALSE)*P3083</f>
        <v>#N/A</v>
      </c>
      <c r="T3083">
        <f>IF(F3083="COD1",tarifas!$D$11*(SUMIFS($P$11:$P$8770,$F$11:$F$8770,"=COD1",$B$11:$B$8770,"="&amp;B3083)/COUNTIFS($F$11:$F$8770,"=COD1",$B$11:$B$8770,"="&amp;B3083))/COUNTIFS($A$11:$A$8770,"="&amp;A3083,$F$11:$F$8770,"=COD1"),0)</f>
        <v>0</v>
      </c>
      <c r="U3083" t="e">
        <f>(VLOOKUP(F3083,tarifas!$C$7:$D$10,2,FALSE)+tarifas!$D$21)*datos!P3083</f>
        <v>#N/A</v>
      </c>
      <c r="V3083" t="e">
        <f t="shared" si="435"/>
        <v>#N/A</v>
      </c>
      <c r="W3083">
        <f t="shared" si="436"/>
        <v>0</v>
      </c>
    </row>
    <row r="3084" spans="1:23" x14ac:dyDescent="0.25">
      <c r="A3084">
        <f t="shared" ref="A3084:A3147" si="438">DAYS360($C$11,C3084)</f>
        <v>128</v>
      </c>
      <c r="B3084">
        <f t="shared" ref="B3084:B3147" si="439">MONTH(C3084)</f>
        <v>5</v>
      </c>
      <c r="C3084" s="1">
        <f t="shared" si="437"/>
        <v>41768.041666659214</v>
      </c>
      <c r="D3084" s="7">
        <v>0</v>
      </c>
      <c r="E3084" s="7"/>
      <c r="G3084">
        <v>38.89</v>
      </c>
      <c r="H3084" s="12">
        <v>179.57819864952234</v>
      </c>
      <c r="I3084" s="13">
        <f>$D$2*tarifas!$D$12/24</f>
        <v>1.4541666666666666</v>
      </c>
      <c r="J3084" s="13" t="e">
        <f>VLOOKUP(E3084&amp;" "&amp;F3084,tarifas!$A$13:$D$20,4,FALSE)*H3084</f>
        <v>#N/A</v>
      </c>
      <c r="K3084" s="13">
        <f>IF(F3084="COD1",tarifas!$D$11*(SUMIFS($H$11:$H$8770,$F$11:$F$8770,"=COD1",$B$11:$B$8770,"="&amp;B3084)/COUNTIFS($F$11:$F$8770,"=COD1",$B$11:$B$8770,"="&amp;B3084))/COUNTIFS($A$11:$A$8770,"="&amp;A3084,$F$11:$F$8770,"=COD1"),0)</f>
        <v>0</v>
      </c>
      <c r="L3084" s="13" t="e">
        <f>(VLOOKUP(F3084,tarifas!$C$7:$D$10,2,FALSE)+tarifas!$D$21)*datos!H3084</f>
        <v>#N/A</v>
      </c>
      <c r="M3084">
        <v>0</v>
      </c>
      <c r="N3084" s="13" t="e">
        <f t="shared" ref="N3084:N3147" si="440">(I3084+J3084+K3084+L3084)*1.23</f>
        <v>#N/A</v>
      </c>
      <c r="O3084">
        <f t="shared" ref="O3084:O3147" si="441">IF(M3084&lt;H3084,M3084,H3084)</f>
        <v>0</v>
      </c>
      <c r="P3084" s="12">
        <f t="shared" ref="P3084:P3147" si="442">H3084-O3084</f>
        <v>179.57819864952234</v>
      </c>
      <c r="Q3084">
        <f t="shared" ref="Q3084:Q3147" si="443">IF(M3084&lt;H3084,0,M3084-H3084)</f>
        <v>0</v>
      </c>
      <c r="R3084">
        <f>$D$2*tarifas!$D$12/24</f>
        <v>1.4541666666666666</v>
      </c>
      <c r="S3084" t="e">
        <f>VLOOKUP(E3084&amp;" "&amp;F3084,tarifas!$A$13:$D$20,4,FALSE)*P3084</f>
        <v>#N/A</v>
      </c>
      <c r="T3084">
        <f>IF(F3084="COD1",tarifas!$D$11*(SUMIFS($P$11:$P$8770,$F$11:$F$8770,"=COD1",$B$11:$B$8770,"="&amp;B3084)/COUNTIFS($F$11:$F$8770,"=COD1",$B$11:$B$8770,"="&amp;B3084))/COUNTIFS($A$11:$A$8770,"="&amp;A3084,$F$11:$F$8770,"=COD1"),0)</f>
        <v>0</v>
      </c>
      <c r="U3084" t="e">
        <f>(VLOOKUP(F3084,tarifas!$C$7:$D$10,2,FALSE)+tarifas!$D$21)*datos!P3084</f>
        <v>#N/A</v>
      </c>
      <c r="V3084" t="e">
        <f t="shared" ref="V3084:V3147" si="444">(R3084+S3084+T3084+U3084)*1.23</f>
        <v>#N/A</v>
      </c>
      <c r="W3084">
        <f t="shared" ref="W3084:W3147" si="445">0.9*G3084/1000*Q3084</f>
        <v>0</v>
      </c>
    </row>
    <row r="3085" spans="1:23" x14ac:dyDescent="0.25">
      <c r="A3085">
        <f t="shared" si="438"/>
        <v>128</v>
      </c>
      <c r="B3085">
        <f t="shared" si="439"/>
        <v>5</v>
      </c>
      <c r="C3085" s="1">
        <f t="shared" ref="C3085:C3148" si="446">+C3084+1/24</f>
        <v>41768.083333325878</v>
      </c>
      <c r="D3085" s="7">
        <v>0</v>
      </c>
      <c r="E3085" s="7"/>
      <c r="G3085">
        <v>38.9</v>
      </c>
      <c r="H3085" s="12">
        <v>177.70098468293622</v>
      </c>
      <c r="I3085" s="13">
        <f>$D$2*tarifas!$D$12/24</f>
        <v>1.4541666666666666</v>
      </c>
      <c r="J3085" s="13" t="e">
        <f>VLOOKUP(E3085&amp;" "&amp;F3085,tarifas!$A$13:$D$20,4,FALSE)*H3085</f>
        <v>#N/A</v>
      </c>
      <c r="K3085" s="13">
        <f>IF(F3085="COD1",tarifas!$D$11*(SUMIFS($H$11:$H$8770,$F$11:$F$8770,"=COD1",$B$11:$B$8770,"="&amp;B3085)/COUNTIFS($F$11:$F$8770,"=COD1",$B$11:$B$8770,"="&amp;B3085))/COUNTIFS($A$11:$A$8770,"="&amp;A3085,$F$11:$F$8770,"=COD1"),0)</f>
        <v>0</v>
      </c>
      <c r="L3085" s="13" t="e">
        <f>(VLOOKUP(F3085,tarifas!$C$7:$D$10,2,FALSE)+tarifas!$D$21)*datos!H3085</f>
        <v>#N/A</v>
      </c>
      <c r="M3085">
        <v>0</v>
      </c>
      <c r="N3085" s="13" t="e">
        <f t="shared" si="440"/>
        <v>#N/A</v>
      </c>
      <c r="O3085">
        <f t="shared" si="441"/>
        <v>0</v>
      </c>
      <c r="P3085" s="12">
        <f t="shared" si="442"/>
        <v>177.70098468293622</v>
      </c>
      <c r="Q3085">
        <f t="shared" si="443"/>
        <v>0</v>
      </c>
      <c r="R3085">
        <f>$D$2*tarifas!$D$12/24</f>
        <v>1.4541666666666666</v>
      </c>
      <c r="S3085" t="e">
        <f>VLOOKUP(E3085&amp;" "&amp;F3085,tarifas!$A$13:$D$20,4,FALSE)*P3085</f>
        <v>#N/A</v>
      </c>
      <c r="T3085">
        <f>IF(F3085="COD1",tarifas!$D$11*(SUMIFS($P$11:$P$8770,$F$11:$F$8770,"=COD1",$B$11:$B$8770,"="&amp;B3085)/COUNTIFS($F$11:$F$8770,"=COD1",$B$11:$B$8770,"="&amp;B3085))/COUNTIFS($A$11:$A$8770,"="&amp;A3085,$F$11:$F$8770,"=COD1"),0)</f>
        <v>0</v>
      </c>
      <c r="U3085" t="e">
        <f>(VLOOKUP(F3085,tarifas!$C$7:$D$10,2,FALSE)+tarifas!$D$21)*datos!P3085</f>
        <v>#N/A</v>
      </c>
      <c r="V3085" t="e">
        <f t="shared" si="444"/>
        <v>#N/A</v>
      </c>
      <c r="W3085">
        <f t="shared" si="445"/>
        <v>0</v>
      </c>
    </row>
    <row r="3086" spans="1:23" x14ac:dyDescent="0.25">
      <c r="A3086">
        <f t="shared" si="438"/>
        <v>128</v>
      </c>
      <c r="B3086">
        <f t="shared" si="439"/>
        <v>5</v>
      </c>
      <c r="C3086" s="1">
        <f t="shared" si="446"/>
        <v>41768.124999992542</v>
      </c>
      <c r="D3086" s="7">
        <v>0</v>
      </c>
      <c r="E3086" s="7"/>
      <c r="G3086">
        <v>38.9</v>
      </c>
      <c r="H3086" s="12">
        <v>178.57552486837812</v>
      </c>
      <c r="I3086" s="13">
        <f>$D$2*tarifas!$D$12/24</f>
        <v>1.4541666666666666</v>
      </c>
      <c r="J3086" s="13" t="e">
        <f>VLOOKUP(E3086&amp;" "&amp;F3086,tarifas!$A$13:$D$20,4,FALSE)*H3086</f>
        <v>#N/A</v>
      </c>
      <c r="K3086" s="13">
        <f>IF(F3086="COD1",tarifas!$D$11*(SUMIFS($H$11:$H$8770,$F$11:$F$8770,"=COD1",$B$11:$B$8770,"="&amp;B3086)/COUNTIFS($F$11:$F$8770,"=COD1",$B$11:$B$8770,"="&amp;B3086))/COUNTIFS($A$11:$A$8770,"="&amp;A3086,$F$11:$F$8770,"=COD1"),0)</f>
        <v>0</v>
      </c>
      <c r="L3086" s="13" t="e">
        <f>(VLOOKUP(F3086,tarifas!$C$7:$D$10,2,FALSE)+tarifas!$D$21)*datos!H3086</f>
        <v>#N/A</v>
      </c>
      <c r="M3086">
        <v>0</v>
      </c>
      <c r="N3086" s="13" t="e">
        <f t="shared" si="440"/>
        <v>#N/A</v>
      </c>
      <c r="O3086">
        <f t="shared" si="441"/>
        <v>0</v>
      </c>
      <c r="P3086" s="12">
        <f t="shared" si="442"/>
        <v>178.57552486837812</v>
      </c>
      <c r="Q3086">
        <f t="shared" si="443"/>
        <v>0</v>
      </c>
      <c r="R3086">
        <f>$D$2*tarifas!$D$12/24</f>
        <v>1.4541666666666666</v>
      </c>
      <c r="S3086" t="e">
        <f>VLOOKUP(E3086&amp;" "&amp;F3086,tarifas!$A$13:$D$20,4,FALSE)*P3086</f>
        <v>#N/A</v>
      </c>
      <c r="T3086">
        <f>IF(F3086="COD1",tarifas!$D$11*(SUMIFS($P$11:$P$8770,$F$11:$F$8770,"=COD1",$B$11:$B$8770,"="&amp;B3086)/COUNTIFS($F$11:$F$8770,"=COD1",$B$11:$B$8770,"="&amp;B3086))/COUNTIFS($A$11:$A$8770,"="&amp;A3086,$F$11:$F$8770,"=COD1"),0)</f>
        <v>0</v>
      </c>
      <c r="U3086" t="e">
        <f>(VLOOKUP(F3086,tarifas!$C$7:$D$10,2,FALSE)+tarifas!$D$21)*datos!P3086</f>
        <v>#N/A</v>
      </c>
      <c r="V3086" t="e">
        <f t="shared" si="444"/>
        <v>#N/A</v>
      </c>
      <c r="W3086">
        <f t="shared" si="445"/>
        <v>0</v>
      </c>
    </row>
    <row r="3087" spans="1:23" x14ac:dyDescent="0.25">
      <c r="A3087">
        <f t="shared" si="438"/>
        <v>128</v>
      </c>
      <c r="B3087">
        <f t="shared" si="439"/>
        <v>5</v>
      </c>
      <c r="C3087" s="1">
        <f t="shared" si="446"/>
        <v>41768.166666659206</v>
      </c>
      <c r="D3087" s="7">
        <v>0</v>
      </c>
      <c r="E3087" s="7"/>
      <c r="G3087">
        <v>40</v>
      </c>
      <c r="H3087" s="12">
        <v>176.58630704470858</v>
      </c>
      <c r="I3087" s="13">
        <f>$D$2*tarifas!$D$12/24</f>
        <v>1.4541666666666666</v>
      </c>
      <c r="J3087" s="13" t="e">
        <f>VLOOKUP(E3087&amp;" "&amp;F3087,tarifas!$A$13:$D$20,4,FALSE)*H3087</f>
        <v>#N/A</v>
      </c>
      <c r="K3087" s="13">
        <f>IF(F3087="COD1",tarifas!$D$11*(SUMIFS($H$11:$H$8770,$F$11:$F$8770,"=COD1",$B$11:$B$8770,"="&amp;B3087)/COUNTIFS($F$11:$F$8770,"=COD1",$B$11:$B$8770,"="&amp;B3087))/COUNTIFS($A$11:$A$8770,"="&amp;A3087,$F$11:$F$8770,"=COD1"),0)</f>
        <v>0</v>
      </c>
      <c r="L3087" s="13" t="e">
        <f>(VLOOKUP(F3087,tarifas!$C$7:$D$10,2,FALSE)+tarifas!$D$21)*datos!H3087</f>
        <v>#N/A</v>
      </c>
      <c r="M3087">
        <v>0</v>
      </c>
      <c r="N3087" s="13" t="e">
        <f t="shared" si="440"/>
        <v>#N/A</v>
      </c>
      <c r="O3087">
        <f t="shared" si="441"/>
        <v>0</v>
      </c>
      <c r="P3087" s="12">
        <f t="shared" si="442"/>
        <v>176.58630704470858</v>
      </c>
      <c r="Q3087">
        <f t="shared" si="443"/>
        <v>0</v>
      </c>
      <c r="R3087">
        <f>$D$2*tarifas!$D$12/24</f>
        <v>1.4541666666666666</v>
      </c>
      <c r="S3087" t="e">
        <f>VLOOKUP(E3087&amp;" "&amp;F3087,tarifas!$A$13:$D$20,4,FALSE)*P3087</f>
        <v>#N/A</v>
      </c>
      <c r="T3087">
        <f>IF(F3087="COD1",tarifas!$D$11*(SUMIFS($P$11:$P$8770,$F$11:$F$8770,"=COD1",$B$11:$B$8770,"="&amp;B3087)/COUNTIFS($F$11:$F$8770,"=COD1",$B$11:$B$8770,"="&amp;B3087))/COUNTIFS($A$11:$A$8770,"="&amp;A3087,$F$11:$F$8770,"=COD1"),0)</f>
        <v>0</v>
      </c>
      <c r="U3087" t="e">
        <f>(VLOOKUP(F3087,tarifas!$C$7:$D$10,2,FALSE)+tarifas!$D$21)*datos!P3087</f>
        <v>#N/A</v>
      </c>
      <c r="V3087" t="e">
        <f t="shared" si="444"/>
        <v>#N/A</v>
      </c>
      <c r="W3087">
        <f t="shared" si="445"/>
        <v>0</v>
      </c>
    </row>
    <row r="3088" spans="1:23" x14ac:dyDescent="0.25">
      <c r="A3088">
        <f t="shared" si="438"/>
        <v>128</v>
      </c>
      <c r="B3088">
        <f t="shared" si="439"/>
        <v>5</v>
      </c>
      <c r="C3088" s="1">
        <f t="shared" si="446"/>
        <v>41768.208333325871</v>
      </c>
      <c r="D3088" s="7">
        <v>0</v>
      </c>
      <c r="E3088" s="7"/>
      <c r="G3088">
        <v>45.7</v>
      </c>
      <c r="H3088" s="12">
        <v>174.96541416192446</v>
      </c>
      <c r="I3088" s="13">
        <f>$D$2*tarifas!$D$12/24</f>
        <v>1.4541666666666666</v>
      </c>
      <c r="J3088" s="13" t="e">
        <f>VLOOKUP(E3088&amp;" "&amp;F3088,tarifas!$A$13:$D$20,4,FALSE)*H3088</f>
        <v>#N/A</v>
      </c>
      <c r="K3088" s="13">
        <f>IF(F3088="COD1",tarifas!$D$11*(SUMIFS($H$11:$H$8770,$F$11:$F$8770,"=COD1",$B$11:$B$8770,"="&amp;B3088)/COUNTIFS($F$11:$F$8770,"=COD1",$B$11:$B$8770,"="&amp;B3088))/COUNTIFS($A$11:$A$8770,"="&amp;A3088,$F$11:$F$8770,"=COD1"),0)</f>
        <v>0</v>
      </c>
      <c r="L3088" s="13" t="e">
        <f>(VLOOKUP(F3088,tarifas!$C$7:$D$10,2,FALSE)+tarifas!$D$21)*datos!H3088</f>
        <v>#N/A</v>
      </c>
      <c r="M3088">
        <v>6.4199399999999995</v>
      </c>
      <c r="N3088" s="13" t="e">
        <f t="shared" si="440"/>
        <v>#N/A</v>
      </c>
      <c r="O3088">
        <f t="shared" si="441"/>
        <v>6.4199399999999995</v>
      </c>
      <c r="P3088" s="12">
        <f t="shared" si="442"/>
        <v>168.54547416192446</v>
      </c>
      <c r="Q3088">
        <f t="shared" si="443"/>
        <v>0</v>
      </c>
      <c r="R3088">
        <f>$D$2*tarifas!$D$12/24</f>
        <v>1.4541666666666666</v>
      </c>
      <c r="S3088" t="e">
        <f>VLOOKUP(E3088&amp;" "&amp;F3088,tarifas!$A$13:$D$20,4,FALSE)*P3088</f>
        <v>#N/A</v>
      </c>
      <c r="T3088">
        <f>IF(F3088="COD1",tarifas!$D$11*(SUMIFS($P$11:$P$8770,$F$11:$F$8770,"=COD1",$B$11:$B$8770,"="&amp;B3088)/COUNTIFS($F$11:$F$8770,"=COD1",$B$11:$B$8770,"="&amp;B3088))/COUNTIFS($A$11:$A$8770,"="&amp;A3088,$F$11:$F$8770,"=COD1"),0)</f>
        <v>0</v>
      </c>
      <c r="U3088" t="e">
        <f>(VLOOKUP(F3088,tarifas!$C$7:$D$10,2,FALSE)+tarifas!$D$21)*datos!P3088</f>
        <v>#N/A</v>
      </c>
      <c r="V3088" t="e">
        <f t="shared" si="444"/>
        <v>#N/A</v>
      </c>
      <c r="W3088">
        <f t="shared" si="445"/>
        <v>0</v>
      </c>
    </row>
    <row r="3089" spans="1:23" x14ac:dyDescent="0.25">
      <c r="A3089">
        <f t="shared" si="438"/>
        <v>128</v>
      </c>
      <c r="B3089">
        <f t="shared" si="439"/>
        <v>5</v>
      </c>
      <c r="C3089" s="1">
        <f t="shared" si="446"/>
        <v>41768.249999992535</v>
      </c>
      <c r="D3089" s="7">
        <v>0.25757575757575757</v>
      </c>
      <c r="E3089" s="7"/>
      <c r="G3089">
        <v>53</v>
      </c>
      <c r="H3089" s="12">
        <v>195.82612734327247</v>
      </c>
      <c r="I3089" s="13">
        <f>$D$2*tarifas!$D$12/24</f>
        <v>1.4541666666666666</v>
      </c>
      <c r="J3089" s="13" t="e">
        <f>VLOOKUP(E3089&amp;" "&amp;F3089,tarifas!$A$13:$D$20,4,FALSE)*H3089</f>
        <v>#N/A</v>
      </c>
      <c r="K3089" s="13">
        <f>IF(F3089="COD1",tarifas!$D$11*(SUMIFS($H$11:$H$8770,$F$11:$F$8770,"=COD1",$B$11:$B$8770,"="&amp;B3089)/COUNTIFS($F$11:$F$8770,"=COD1",$B$11:$B$8770,"="&amp;B3089))/COUNTIFS($A$11:$A$8770,"="&amp;A3089,$F$11:$F$8770,"=COD1"),0)</f>
        <v>0</v>
      </c>
      <c r="L3089" s="13" t="e">
        <f>(VLOOKUP(F3089,tarifas!$C$7:$D$10,2,FALSE)+tarifas!$D$21)*datos!H3089</f>
        <v>#N/A</v>
      </c>
      <c r="M3089">
        <v>50.956110000000002</v>
      </c>
      <c r="N3089" s="13" t="e">
        <f t="shared" si="440"/>
        <v>#N/A</v>
      </c>
      <c r="O3089">
        <f t="shared" si="441"/>
        <v>50.956110000000002</v>
      </c>
      <c r="P3089" s="12">
        <f t="shared" si="442"/>
        <v>144.87001734327248</v>
      </c>
      <c r="Q3089">
        <f t="shared" si="443"/>
        <v>0</v>
      </c>
      <c r="R3089">
        <f>$D$2*tarifas!$D$12/24</f>
        <v>1.4541666666666666</v>
      </c>
      <c r="S3089" t="e">
        <f>VLOOKUP(E3089&amp;" "&amp;F3089,tarifas!$A$13:$D$20,4,FALSE)*P3089</f>
        <v>#N/A</v>
      </c>
      <c r="T3089">
        <f>IF(F3089="COD1",tarifas!$D$11*(SUMIFS($P$11:$P$8770,$F$11:$F$8770,"=COD1",$B$11:$B$8770,"="&amp;B3089)/COUNTIFS($F$11:$F$8770,"=COD1",$B$11:$B$8770,"="&amp;B3089))/COUNTIFS($A$11:$A$8770,"="&amp;A3089,$F$11:$F$8770,"=COD1"),0)</f>
        <v>0</v>
      </c>
      <c r="U3089" t="e">
        <f>(VLOOKUP(F3089,tarifas!$C$7:$D$10,2,FALSE)+tarifas!$D$21)*datos!P3089</f>
        <v>#N/A</v>
      </c>
      <c r="V3089" t="e">
        <f t="shared" si="444"/>
        <v>#N/A</v>
      </c>
      <c r="W3089">
        <f t="shared" si="445"/>
        <v>0</v>
      </c>
    </row>
    <row r="3090" spans="1:23" x14ac:dyDescent="0.25">
      <c r="A3090">
        <f t="shared" si="438"/>
        <v>128</v>
      </c>
      <c r="B3090">
        <f t="shared" si="439"/>
        <v>5</v>
      </c>
      <c r="C3090" s="1">
        <f t="shared" si="446"/>
        <v>41768.291666659199</v>
      </c>
      <c r="D3090" s="7">
        <v>38.378787878787882</v>
      </c>
      <c r="E3090" s="7"/>
      <c r="G3090">
        <v>55.02</v>
      </c>
      <c r="H3090" s="12">
        <v>266.6839038186244</v>
      </c>
      <c r="I3090" s="13">
        <f>$D$2*tarifas!$D$12/24</f>
        <v>1.4541666666666666</v>
      </c>
      <c r="J3090" s="13" t="e">
        <f>VLOOKUP(E3090&amp;" "&amp;F3090,tarifas!$A$13:$D$20,4,FALSE)*H3090</f>
        <v>#N/A</v>
      </c>
      <c r="K3090" s="13">
        <f>IF(F3090="COD1",tarifas!$D$11*(SUMIFS($H$11:$H$8770,$F$11:$F$8770,"=COD1",$B$11:$B$8770,"="&amp;B3090)/COUNTIFS($F$11:$F$8770,"=COD1",$B$11:$B$8770,"="&amp;B3090))/COUNTIFS($A$11:$A$8770,"="&amp;A3090,$F$11:$F$8770,"=COD1"),0)</f>
        <v>0</v>
      </c>
      <c r="L3090" s="13" t="e">
        <f>(VLOOKUP(F3090,tarifas!$C$7:$D$10,2,FALSE)+tarifas!$D$21)*datos!H3090</f>
        <v>#N/A</v>
      </c>
      <c r="M3090">
        <v>188.68765999999999</v>
      </c>
      <c r="N3090" s="13" t="e">
        <f t="shared" si="440"/>
        <v>#N/A</v>
      </c>
      <c r="O3090">
        <f t="shared" si="441"/>
        <v>188.68765999999999</v>
      </c>
      <c r="P3090" s="12">
        <f t="shared" si="442"/>
        <v>77.996243818624407</v>
      </c>
      <c r="Q3090">
        <f t="shared" si="443"/>
        <v>0</v>
      </c>
      <c r="R3090">
        <f>$D$2*tarifas!$D$12/24</f>
        <v>1.4541666666666666</v>
      </c>
      <c r="S3090" t="e">
        <f>VLOOKUP(E3090&amp;" "&amp;F3090,tarifas!$A$13:$D$20,4,FALSE)*P3090</f>
        <v>#N/A</v>
      </c>
      <c r="T3090">
        <f>IF(F3090="COD1",tarifas!$D$11*(SUMIFS($P$11:$P$8770,$F$11:$F$8770,"=COD1",$B$11:$B$8770,"="&amp;B3090)/COUNTIFS($F$11:$F$8770,"=COD1",$B$11:$B$8770,"="&amp;B3090))/COUNTIFS($A$11:$A$8770,"="&amp;A3090,$F$11:$F$8770,"=COD1"),0)</f>
        <v>0</v>
      </c>
      <c r="U3090" t="e">
        <f>(VLOOKUP(F3090,tarifas!$C$7:$D$10,2,FALSE)+tarifas!$D$21)*datos!P3090</f>
        <v>#N/A</v>
      </c>
      <c r="V3090" t="e">
        <f t="shared" si="444"/>
        <v>#N/A</v>
      </c>
      <c r="W3090">
        <f t="shared" si="445"/>
        <v>0</v>
      </c>
    </row>
    <row r="3091" spans="1:23" x14ac:dyDescent="0.25">
      <c r="A3091">
        <f t="shared" si="438"/>
        <v>128</v>
      </c>
      <c r="B3091">
        <f t="shared" si="439"/>
        <v>5</v>
      </c>
      <c r="C3091" s="1">
        <f t="shared" si="446"/>
        <v>41768.333333325863</v>
      </c>
      <c r="D3091" s="7">
        <v>110.24242424242424</v>
      </c>
      <c r="E3091" s="7"/>
      <c r="G3091">
        <v>55.98</v>
      </c>
      <c r="H3091" s="12">
        <v>439.43574549522828</v>
      </c>
      <c r="I3091" s="13">
        <f>$D$2*tarifas!$D$12/24</f>
        <v>1.4541666666666666</v>
      </c>
      <c r="J3091" s="13" t="e">
        <f>VLOOKUP(E3091&amp;" "&amp;F3091,tarifas!$A$13:$D$20,4,FALSE)*H3091</f>
        <v>#N/A</v>
      </c>
      <c r="K3091" s="13">
        <f>IF(F3091="COD1",tarifas!$D$11*(SUMIFS($H$11:$H$8770,$F$11:$F$8770,"=COD1",$B$11:$B$8770,"="&amp;B3091)/COUNTIFS($F$11:$F$8770,"=COD1",$B$11:$B$8770,"="&amp;B3091))/COUNTIFS($A$11:$A$8770,"="&amp;A3091,$F$11:$F$8770,"=COD1"),0)</f>
        <v>0</v>
      </c>
      <c r="L3091" s="13" t="e">
        <f>(VLOOKUP(F3091,tarifas!$C$7:$D$10,2,FALSE)+tarifas!$D$21)*datos!H3091</f>
        <v>#N/A</v>
      </c>
      <c r="M3091">
        <v>316.51886999999999</v>
      </c>
      <c r="N3091" s="13" t="e">
        <f t="shared" si="440"/>
        <v>#N/A</v>
      </c>
      <c r="O3091">
        <f t="shared" si="441"/>
        <v>316.51886999999999</v>
      </c>
      <c r="P3091" s="12">
        <f t="shared" si="442"/>
        <v>122.91687549522828</v>
      </c>
      <c r="Q3091">
        <f t="shared" si="443"/>
        <v>0</v>
      </c>
      <c r="R3091">
        <f>$D$2*tarifas!$D$12/24</f>
        <v>1.4541666666666666</v>
      </c>
      <c r="S3091" t="e">
        <f>VLOOKUP(E3091&amp;" "&amp;F3091,tarifas!$A$13:$D$20,4,FALSE)*P3091</f>
        <v>#N/A</v>
      </c>
      <c r="T3091">
        <f>IF(F3091="COD1",tarifas!$D$11*(SUMIFS($P$11:$P$8770,$F$11:$F$8770,"=COD1",$B$11:$B$8770,"="&amp;B3091)/COUNTIFS($F$11:$F$8770,"=COD1",$B$11:$B$8770,"="&amp;B3091))/COUNTIFS($A$11:$A$8770,"="&amp;A3091,$F$11:$F$8770,"=COD1"),0)</f>
        <v>0</v>
      </c>
      <c r="U3091" t="e">
        <f>(VLOOKUP(F3091,tarifas!$C$7:$D$10,2,FALSE)+tarifas!$D$21)*datos!P3091</f>
        <v>#N/A</v>
      </c>
      <c r="V3091" t="e">
        <f t="shared" si="444"/>
        <v>#N/A</v>
      </c>
      <c r="W3091">
        <f t="shared" si="445"/>
        <v>0</v>
      </c>
    </row>
    <row r="3092" spans="1:23" x14ac:dyDescent="0.25">
      <c r="A3092">
        <f t="shared" si="438"/>
        <v>128</v>
      </c>
      <c r="B3092">
        <f t="shared" si="439"/>
        <v>5</v>
      </c>
      <c r="C3092" s="1">
        <f t="shared" si="446"/>
        <v>41768.374999992528</v>
      </c>
      <c r="D3092" s="7">
        <v>207.60606060606062</v>
      </c>
      <c r="E3092" s="7"/>
      <c r="G3092">
        <v>55.98</v>
      </c>
      <c r="H3092" s="12">
        <v>510.80155578429213</v>
      </c>
      <c r="I3092" s="13">
        <f>$D$2*tarifas!$D$12/24</f>
        <v>1.4541666666666666</v>
      </c>
      <c r="J3092" s="13" t="e">
        <f>VLOOKUP(E3092&amp;" "&amp;F3092,tarifas!$A$13:$D$20,4,FALSE)*H3092</f>
        <v>#N/A</v>
      </c>
      <c r="K3092" s="13">
        <f>IF(F3092="COD1",tarifas!$D$11*(SUMIFS($H$11:$H$8770,$F$11:$F$8770,"=COD1",$B$11:$B$8770,"="&amp;B3092)/COUNTIFS($F$11:$F$8770,"=COD1",$B$11:$B$8770,"="&amp;B3092))/COUNTIFS($A$11:$A$8770,"="&amp;A3092,$F$11:$F$8770,"=COD1"),0)</f>
        <v>0</v>
      </c>
      <c r="L3092" s="13" t="e">
        <f>(VLOOKUP(F3092,tarifas!$C$7:$D$10,2,FALSE)+tarifas!$D$21)*datos!H3092</f>
        <v>#N/A</v>
      </c>
      <c r="M3092">
        <v>412.68319000000002</v>
      </c>
      <c r="N3092" s="13" t="e">
        <f t="shared" si="440"/>
        <v>#N/A</v>
      </c>
      <c r="O3092">
        <f t="shared" si="441"/>
        <v>412.68319000000002</v>
      </c>
      <c r="P3092" s="12">
        <f t="shared" si="442"/>
        <v>98.118365784292109</v>
      </c>
      <c r="Q3092">
        <f t="shared" si="443"/>
        <v>0</v>
      </c>
      <c r="R3092">
        <f>$D$2*tarifas!$D$12/24</f>
        <v>1.4541666666666666</v>
      </c>
      <c r="S3092" t="e">
        <f>VLOOKUP(E3092&amp;" "&amp;F3092,tarifas!$A$13:$D$20,4,FALSE)*P3092</f>
        <v>#N/A</v>
      </c>
      <c r="T3092">
        <f>IF(F3092="COD1",tarifas!$D$11*(SUMIFS($P$11:$P$8770,$F$11:$F$8770,"=COD1",$B$11:$B$8770,"="&amp;B3092)/COUNTIFS($F$11:$F$8770,"=COD1",$B$11:$B$8770,"="&amp;B3092))/COUNTIFS($A$11:$A$8770,"="&amp;A3092,$F$11:$F$8770,"=COD1"),0)</f>
        <v>0</v>
      </c>
      <c r="U3092" t="e">
        <f>(VLOOKUP(F3092,tarifas!$C$7:$D$10,2,FALSE)+tarifas!$D$21)*datos!P3092</f>
        <v>#N/A</v>
      </c>
      <c r="V3092" t="e">
        <f t="shared" si="444"/>
        <v>#N/A</v>
      </c>
      <c r="W3092">
        <f t="shared" si="445"/>
        <v>0</v>
      </c>
    </row>
    <row r="3093" spans="1:23" x14ac:dyDescent="0.25">
      <c r="A3093">
        <f t="shared" si="438"/>
        <v>128</v>
      </c>
      <c r="B3093">
        <f t="shared" si="439"/>
        <v>5</v>
      </c>
      <c r="C3093" s="1">
        <f t="shared" si="446"/>
        <v>41768.416666659192</v>
      </c>
      <c r="D3093" s="7">
        <v>290.28787878787881</v>
      </c>
      <c r="E3093" s="7"/>
      <c r="G3093">
        <v>55.98</v>
      </c>
      <c r="H3093" s="12">
        <v>551.26406866200671</v>
      </c>
      <c r="I3093" s="13">
        <f>$D$2*tarifas!$D$12/24</f>
        <v>1.4541666666666666</v>
      </c>
      <c r="J3093" s="13" t="e">
        <f>VLOOKUP(E3093&amp;" "&amp;F3093,tarifas!$A$13:$D$20,4,FALSE)*H3093</f>
        <v>#N/A</v>
      </c>
      <c r="K3093" s="13">
        <f>IF(F3093="COD1",tarifas!$D$11*(SUMIFS($H$11:$H$8770,$F$11:$F$8770,"=COD1",$B$11:$B$8770,"="&amp;B3093)/COUNTIFS($F$11:$F$8770,"=COD1",$B$11:$B$8770,"="&amp;B3093))/COUNTIFS($A$11:$A$8770,"="&amp;A3093,$F$11:$F$8770,"=COD1"),0)</f>
        <v>0</v>
      </c>
      <c r="L3093" s="13" t="e">
        <f>(VLOOKUP(F3093,tarifas!$C$7:$D$10,2,FALSE)+tarifas!$D$21)*datos!H3093</f>
        <v>#N/A</v>
      </c>
      <c r="M3093">
        <v>476.6352</v>
      </c>
      <c r="N3093" s="13" t="e">
        <f t="shared" si="440"/>
        <v>#N/A</v>
      </c>
      <c r="O3093">
        <f t="shared" si="441"/>
        <v>476.6352</v>
      </c>
      <c r="P3093" s="12">
        <f t="shared" si="442"/>
        <v>74.62886866200671</v>
      </c>
      <c r="Q3093">
        <f t="shared" si="443"/>
        <v>0</v>
      </c>
      <c r="R3093">
        <f>$D$2*tarifas!$D$12/24</f>
        <v>1.4541666666666666</v>
      </c>
      <c r="S3093" t="e">
        <f>VLOOKUP(E3093&amp;" "&amp;F3093,tarifas!$A$13:$D$20,4,FALSE)*P3093</f>
        <v>#N/A</v>
      </c>
      <c r="T3093">
        <f>IF(F3093="COD1",tarifas!$D$11*(SUMIFS($P$11:$P$8770,$F$11:$F$8770,"=COD1",$B$11:$B$8770,"="&amp;B3093)/COUNTIFS($F$11:$F$8770,"=COD1",$B$11:$B$8770,"="&amp;B3093))/COUNTIFS($A$11:$A$8770,"="&amp;A3093,$F$11:$F$8770,"=COD1"),0)</f>
        <v>0</v>
      </c>
      <c r="U3093" t="e">
        <f>(VLOOKUP(F3093,tarifas!$C$7:$D$10,2,FALSE)+tarifas!$D$21)*datos!P3093</f>
        <v>#N/A</v>
      </c>
      <c r="V3093" t="e">
        <f t="shared" si="444"/>
        <v>#N/A</v>
      </c>
      <c r="W3093">
        <f t="shared" si="445"/>
        <v>0</v>
      </c>
    </row>
    <row r="3094" spans="1:23" x14ac:dyDescent="0.25">
      <c r="A3094">
        <f t="shared" si="438"/>
        <v>128</v>
      </c>
      <c r="B3094">
        <f t="shared" si="439"/>
        <v>5</v>
      </c>
      <c r="C3094" s="1">
        <f t="shared" si="446"/>
        <v>41768.458333325856</v>
      </c>
      <c r="D3094" s="7">
        <v>471.10606060606062</v>
      </c>
      <c r="E3094" s="7"/>
      <c r="G3094">
        <v>56.27</v>
      </c>
      <c r="H3094" s="12">
        <v>379.70961265096435</v>
      </c>
      <c r="I3094" s="13">
        <f>$D$2*tarifas!$D$12/24</f>
        <v>1.4541666666666666</v>
      </c>
      <c r="J3094" s="13" t="e">
        <f>VLOOKUP(E3094&amp;" "&amp;F3094,tarifas!$A$13:$D$20,4,FALSE)*H3094</f>
        <v>#N/A</v>
      </c>
      <c r="K3094" s="13">
        <f>IF(F3094="COD1",tarifas!$D$11*(SUMIFS($H$11:$H$8770,$F$11:$F$8770,"=COD1",$B$11:$B$8770,"="&amp;B3094)/COUNTIFS($F$11:$F$8770,"=COD1",$B$11:$B$8770,"="&amp;B3094))/COUNTIFS($A$11:$A$8770,"="&amp;A3094,$F$11:$F$8770,"=COD1"),0)</f>
        <v>0</v>
      </c>
      <c r="L3094" s="13" t="e">
        <f>(VLOOKUP(F3094,tarifas!$C$7:$D$10,2,FALSE)+tarifas!$D$21)*datos!H3094</f>
        <v>#N/A</v>
      </c>
      <c r="M3094">
        <v>509.63771000000003</v>
      </c>
      <c r="N3094" s="13" t="e">
        <f t="shared" si="440"/>
        <v>#N/A</v>
      </c>
      <c r="O3094">
        <f t="shared" si="441"/>
        <v>379.70961265096435</v>
      </c>
      <c r="P3094" s="12">
        <f t="shared" si="442"/>
        <v>0</v>
      </c>
      <c r="Q3094">
        <f t="shared" si="443"/>
        <v>129.92809734903568</v>
      </c>
      <c r="R3094">
        <f>$D$2*tarifas!$D$12/24</f>
        <v>1.4541666666666666</v>
      </c>
      <c r="S3094" t="e">
        <f>VLOOKUP(E3094&amp;" "&amp;F3094,tarifas!$A$13:$D$20,4,FALSE)*P3094</f>
        <v>#N/A</v>
      </c>
      <c r="T3094">
        <f>IF(F3094="COD1",tarifas!$D$11*(SUMIFS($P$11:$P$8770,$F$11:$F$8770,"=COD1",$B$11:$B$8770,"="&amp;B3094)/COUNTIFS($F$11:$F$8770,"=COD1",$B$11:$B$8770,"="&amp;B3094))/COUNTIFS($A$11:$A$8770,"="&amp;A3094,$F$11:$F$8770,"=COD1"),0)</f>
        <v>0</v>
      </c>
      <c r="U3094" t="e">
        <f>(VLOOKUP(F3094,tarifas!$C$7:$D$10,2,FALSE)+tarifas!$D$21)*datos!P3094</f>
        <v>#N/A</v>
      </c>
      <c r="V3094" t="e">
        <f t="shared" si="444"/>
        <v>#N/A</v>
      </c>
      <c r="W3094">
        <f t="shared" si="445"/>
        <v>6.5799486340472138</v>
      </c>
    </row>
    <row r="3095" spans="1:23" x14ac:dyDescent="0.25">
      <c r="A3095">
        <f t="shared" si="438"/>
        <v>128</v>
      </c>
      <c r="B3095">
        <f t="shared" si="439"/>
        <v>5</v>
      </c>
      <c r="C3095" s="1">
        <f t="shared" si="446"/>
        <v>41768.49999999252</v>
      </c>
      <c r="D3095" s="7">
        <v>567.9545454545455</v>
      </c>
      <c r="E3095" s="7"/>
      <c r="G3095">
        <v>57.2</v>
      </c>
      <c r="H3095" s="12">
        <v>356.40501590547581</v>
      </c>
      <c r="I3095" s="13">
        <f>$D$2*tarifas!$D$12/24</f>
        <v>1.4541666666666666</v>
      </c>
      <c r="J3095" s="13" t="e">
        <f>VLOOKUP(E3095&amp;" "&amp;F3095,tarifas!$A$13:$D$20,4,FALSE)*H3095</f>
        <v>#N/A</v>
      </c>
      <c r="K3095" s="13">
        <f>IF(F3095="COD1",tarifas!$D$11*(SUMIFS($H$11:$H$8770,$F$11:$F$8770,"=COD1",$B$11:$B$8770,"="&amp;B3095)/COUNTIFS($F$11:$F$8770,"=COD1",$B$11:$B$8770,"="&amp;B3095))/COUNTIFS($A$11:$A$8770,"="&amp;A3095,$F$11:$F$8770,"=COD1"),0)</f>
        <v>0</v>
      </c>
      <c r="L3095" s="13" t="e">
        <f>(VLOOKUP(F3095,tarifas!$C$7:$D$10,2,FALSE)+tarifas!$D$21)*datos!H3095</f>
        <v>#N/A</v>
      </c>
      <c r="M3095">
        <v>511.00177000000002</v>
      </c>
      <c r="N3095" s="13" t="e">
        <f t="shared" si="440"/>
        <v>#N/A</v>
      </c>
      <c r="O3095">
        <f t="shared" si="441"/>
        <v>356.40501590547581</v>
      </c>
      <c r="P3095" s="12">
        <f t="shared" si="442"/>
        <v>0</v>
      </c>
      <c r="Q3095">
        <f t="shared" si="443"/>
        <v>154.59675409452421</v>
      </c>
      <c r="R3095">
        <f>$D$2*tarifas!$D$12/24</f>
        <v>1.4541666666666666</v>
      </c>
      <c r="S3095" t="e">
        <f>VLOOKUP(E3095&amp;" "&amp;F3095,tarifas!$A$13:$D$20,4,FALSE)*P3095</f>
        <v>#N/A</v>
      </c>
      <c r="T3095">
        <f>IF(F3095="COD1",tarifas!$D$11*(SUMIFS($P$11:$P$8770,$F$11:$F$8770,"=COD1",$B$11:$B$8770,"="&amp;B3095)/COUNTIFS($F$11:$F$8770,"=COD1",$B$11:$B$8770,"="&amp;B3095))/COUNTIFS($A$11:$A$8770,"="&amp;A3095,$F$11:$F$8770,"=COD1"),0)</f>
        <v>0</v>
      </c>
      <c r="U3095" t="e">
        <f>(VLOOKUP(F3095,tarifas!$C$7:$D$10,2,FALSE)+tarifas!$D$21)*datos!P3095</f>
        <v>#N/A</v>
      </c>
      <c r="V3095" t="e">
        <f t="shared" si="444"/>
        <v>#N/A</v>
      </c>
      <c r="W3095">
        <f t="shared" si="445"/>
        <v>7.958640900786107</v>
      </c>
    </row>
    <row r="3096" spans="1:23" x14ac:dyDescent="0.25">
      <c r="A3096">
        <f t="shared" si="438"/>
        <v>128</v>
      </c>
      <c r="B3096">
        <f t="shared" si="439"/>
        <v>5</v>
      </c>
      <c r="C3096" s="1">
        <f t="shared" si="446"/>
        <v>41768.541666659185</v>
      </c>
      <c r="D3096" s="7">
        <v>798.22727272727275</v>
      </c>
      <c r="E3096" s="7"/>
      <c r="G3096">
        <v>54.87</v>
      </c>
      <c r="H3096" s="12">
        <v>475.10028484989812</v>
      </c>
      <c r="I3096" s="13">
        <f>$D$2*tarifas!$D$12/24</f>
        <v>1.4541666666666666</v>
      </c>
      <c r="J3096" s="13" t="e">
        <f>VLOOKUP(E3096&amp;" "&amp;F3096,tarifas!$A$13:$D$20,4,FALSE)*H3096</f>
        <v>#N/A</v>
      </c>
      <c r="K3096" s="13">
        <f>IF(F3096="COD1",tarifas!$D$11*(SUMIFS($H$11:$H$8770,$F$11:$F$8770,"=COD1",$B$11:$B$8770,"="&amp;B3096)/COUNTIFS($F$11:$F$8770,"=COD1",$B$11:$B$8770,"="&amp;B3096))/COUNTIFS($A$11:$A$8770,"="&amp;A3096,$F$11:$F$8770,"=COD1"),0)</f>
        <v>0</v>
      </c>
      <c r="L3096" s="13" t="e">
        <f>(VLOOKUP(F3096,tarifas!$C$7:$D$10,2,FALSE)+tarifas!$D$21)*datos!H3096</f>
        <v>#N/A</v>
      </c>
      <c r="M3096">
        <v>484.17809</v>
      </c>
      <c r="N3096" s="13" t="e">
        <f t="shared" si="440"/>
        <v>#N/A</v>
      </c>
      <c r="O3096">
        <f t="shared" si="441"/>
        <v>475.10028484989812</v>
      </c>
      <c r="P3096" s="12">
        <f t="shared" si="442"/>
        <v>0</v>
      </c>
      <c r="Q3096">
        <f t="shared" si="443"/>
        <v>9.0778051501018808</v>
      </c>
      <c r="R3096">
        <f>$D$2*tarifas!$D$12/24</f>
        <v>1.4541666666666666</v>
      </c>
      <c r="S3096" t="e">
        <f>VLOOKUP(E3096&amp;" "&amp;F3096,tarifas!$A$13:$D$20,4,FALSE)*P3096</f>
        <v>#N/A</v>
      </c>
      <c r="T3096">
        <f>IF(F3096="COD1",tarifas!$D$11*(SUMIFS($P$11:$P$8770,$F$11:$F$8770,"=COD1",$B$11:$B$8770,"="&amp;B3096)/COUNTIFS($F$11:$F$8770,"=COD1",$B$11:$B$8770,"="&amp;B3096))/COUNTIFS($A$11:$A$8770,"="&amp;A3096,$F$11:$F$8770,"=COD1"),0)</f>
        <v>0</v>
      </c>
      <c r="U3096" t="e">
        <f>(VLOOKUP(F3096,tarifas!$C$7:$D$10,2,FALSE)+tarifas!$D$21)*datos!P3096</f>
        <v>#N/A</v>
      </c>
      <c r="V3096" t="e">
        <f t="shared" si="444"/>
        <v>#N/A</v>
      </c>
      <c r="W3096">
        <f t="shared" si="445"/>
        <v>0.44828925172748113</v>
      </c>
    </row>
    <row r="3097" spans="1:23" x14ac:dyDescent="0.25">
      <c r="A3097">
        <f t="shared" si="438"/>
        <v>128</v>
      </c>
      <c r="B3097">
        <f t="shared" si="439"/>
        <v>5</v>
      </c>
      <c r="C3097" s="1">
        <f t="shared" si="446"/>
        <v>41768.583333325849</v>
      </c>
      <c r="D3097" s="7">
        <v>804.66666666666674</v>
      </c>
      <c r="E3097" s="7"/>
      <c r="G3097">
        <v>54.87</v>
      </c>
      <c r="H3097" s="12">
        <v>479.2520362312398</v>
      </c>
      <c r="I3097" s="13">
        <f>$D$2*tarifas!$D$12/24</f>
        <v>1.4541666666666666</v>
      </c>
      <c r="J3097" s="13" t="e">
        <f>VLOOKUP(E3097&amp;" "&amp;F3097,tarifas!$A$13:$D$20,4,FALSE)*H3097</f>
        <v>#N/A</v>
      </c>
      <c r="K3097" s="13">
        <f>IF(F3097="COD1",tarifas!$D$11*(SUMIFS($H$11:$H$8770,$F$11:$F$8770,"=COD1",$B$11:$B$8770,"="&amp;B3097)/COUNTIFS($F$11:$F$8770,"=COD1",$B$11:$B$8770,"="&amp;B3097))/COUNTIFS($A$11:$A$8770,"="&amp;A3097,$F$11:$F$8770,"=COD1"),0)</f>
        <v>0</v>
      </c>
      <c r="L3097" s="13" t="e">
        <f>(VLOOKUP(F3097,tarifas!$C$7:$D$10,2,FALSE)+tarifas!$D$21)*datos!H3097</f>
        <v>#N/A</v>
      </c>
      <c r="M3097">
        <v>424.07986</v>
      </c>
      <c r="N3097" s="13" t="e">
        <f t="shared" si="440"/>
        <v>#N/A</v>
      </c>
      <c r="O3097">
        <f t="shared" si="441"/>
        <v>424.07986</v>
      </c>
      <c r="P3097" s="12">
        <f t="shared" si="442"/>
        <v>55.172176231239803</v>
      </c>
      <c r="Q3097">
        <f t="shared" si="443"/>
        <v>0</v>
      </c>
      <c r="R3097">
        <f>$D$2*tarifas!$D$12/24</f>
        <v>1.4541666666666666</v>
      </c>
      <c r="S3097" t="e">
        <f>VLOOKUP(E3097&amp;" "&amp;F3097,tarifas!$A$13:$D$20,4,FALSE)*P3097</f>
        <v>#N/A</v>
      </c>
      <c r="T3097">
        <f>IF(F3097="COD1",tarifas!$D$11*(SUMIFS($P$11:$P$8770,$F$11:$F$8770,"=COD1",$B$11:$B$8770,"="&amp;B3097)/COUNTIFS($F$11:$F$8770,"=COD1",$B$11:$B$8770,"="&amp;B3097))/COUNTIFS($A$11:$A$8770,"="&amp;A3097,$F$11:$F$8770,"=COD1"),0)</f>
        <v>0</v>
      </c>
      <c r="U3097" t="e">
        <f>(VLOOKUP(F3097,tarifas!$C$7:$D$10,2,FALSE)+tarifas!$D$21)*datos!P3097</f>
        <v>#N/A</v>
      </c>
      <c r="V3097" t="e">
        <f t="shared" si="444"/>
        <v>#N/A</v>
      </c>
      <c r="W3097">
        <f t="shared" si="445"/>
        <v>0</v>
      </c>
    </row>
    <row r="3098" spans="1:23" x14ac:dyDescent="0.25">
      <c r="A3098">
        <f t="shared" si="438"/>
        <v>128</v>
      </c>
      <c r="B3098">
        <f t="shared" si="439"/>
        <v>5</v>
      </c>
      <c r="C3098" s="1">
        <f t="shared" si="446"/>
        <v>41768.624999992513</v>
      </c>
      <c r="D3098" s="7">
        <v>727.39393939393938</v>
      </c>
      <c r="E3098" s="7"/>
      <c r="G3098">
        <v>54.56</v>
      </c>
      <c r="H3098" s="12">
        <v>483.48014119443252</v>
      </c>
      <c r="I3098" s="13">
        <f>$D$2*tarifas!$D$12/24</f>
        <v>1.4541666666666666</v>
      </c>
      <c r="J3098" s="13" t="e">
        <f>VLOOKUP(E3098&amp;" "&amp;F3098,tarifas!$A$13:$D$20,4,FALSE)*H3098</f>
        <v>#N/A</v>
      </c>
      <c r="K3098" s="13">
        <f>IF(F3098="COD1",tarifas!$D$11*(SUMIFS($H$11:$H$8770,$F$11:$F$8770,"=COD1",$B$11:$B$8770,"="&amp;B3098)/COUNTIFS($F$11:$F$8770,"=COD1",$B$11:$B$8770,"="&amp;B3098))/COUNTIFS($A$11:$A$8770,"="&amp;A3098,$F$11:$F$8770,"=COD1"),0)</f>
        <v>0</v>
      </c>
      <c r="L3098" s="13" t="e">
        <f>(VLOOKUP(F3098,tarifas!$C$7:$D$10,2,FALSE)+tarifas!$D$21)*datos!H3098</f>
        <v>#N/A</v>
      </c>
      <c r="M3098">
        <v>329.93966999999998</v>
      </c>
      <c r="N3098" s="13" t="e">
        <f t="shared" si="440"/>
        <v>#N/A</v>
      </c>
      <c r="O3098">
        <f t="shared" si="441"/>
        <v>329.93966999999998</v>
      </c>
      <c r="P3098" s="12">
        <f t="shared" si="442"/>
        <v>153.54047119443254</v>
      </c>
      <c r="Q3098">
        <f t="shared" si="443"/>
        <v>0</v>
      </c>
      <c r="R3098">
        <f>$D$2*tarifas!$D$12/24</f>
        <v>1.4541666666666666</v>
      </c>
      <c r="S3098" t="e">
        <f>VLOOKUP(E3098&amp;" "&amp;F3098,tarifas!$A$13:$D$20,4,FALSE)*P3098</f>
        <v>#N/A</v>
      </c>
      <c r="T3098">
        <f>IF(F3098="COD1",tarifas!$D$11*(SUMIFS($P$11:$P$8770,$F$11:$F$8770,"=COD1",$B$11:$B$8770,"="&amp;B3098)/COUNTIFS($F$11:$F$8770,"=COD1",$B$11:$B$8770,"="&amp;B3098))/COUNTIFS($A$11:$A$8770,"="&amp;A3098,$F$11:$F$8770,"=COD1"),0)</f>
        <v>0</v>
      </c>
      <c r="U3098" t="e">
        <f>(VLOOKUP(F3098,tarifas!$C$7:$D$10,2,FALSE)+tarifas!$D$21)*datos!P3098</f>
        <v>#N/A</v>
      </c>
      <c r="V3098" t="e">
        <f t="shared" si="444"/>
        <v>#N/A</v>
      </c>
      <c r="W3098">
        <f t="shared" si="445"/>
        <v>0</v>
      </c>
    </row>
    <row r="3099" spans="1:23" x14ac:dyDescent="0.25">
      <c r="A3099">
        <f t="shared" si="438"/>
        <v>128</v>
      </c>
      <c r="B3099">
        <f t="shared" si="439"/>
        <v>5</v>
      </c>
      <c r="C3099" s="1">
        <f t="shared" si="446"/>
        <v>41768.666666659177</v>
      </c>
      <c r="D3099" s="7">
        <v>597.57575757575751</v>
      </c>
      <c r="E3099" s="7"/>
      <c r="G3099">
        <v>54.69</v>
      </c>
      <c r="H3099" s="12">
        <v>444.12833041609429</v>
      </c>
      <c r="I3099" s="13">
        <f>$D$2*tarifas!$D$12/24</f>
        <v>1.4541666666666666</v>
      </c>
      <c r="J3099" s="13" t="e">
        <f>VLOOKUP(E3099&amp;" "&amp;F3099,tarifas!$A$13:$D$20,4,FALSE)*H3099</f>
        <v>#N/A</v>
      </c>
      <c r="K3099" s="13">
        <f>IF(F3099="COD1",tarifas!$D$11*(SUMIFS($H$11:$H$8770,$F$11:$F$8770,"=COD1",$B$11:$B$8770,"="&amp;B3099)/COUNTIFS($F$11:$F$8770,"=COD1",$B$11:$B$8770,"="&amp;B3099))/COUNTIFS($A$11:$A$8770,"="&amp;A3099,$F$11:$F$8770,"=COD1"),0)</f>
        <v>0</v>
      </c>
      <c r="L3099" s="13" t="e">
        <f>(VLOOKUP(F3099,tarifas!$C$7:$D$10,2,FALSE)+tarifas!$D$21)*datos!H3099</f>
        <v>#N/A</v>
      </c>
      <c r="M3099">
        <v>205.28222</v>
      </c>
      <c r="N3099" s="13" t="e">
        <f t="shared" si="440"/>
        <v>#N/A</v>
      </c>
      <c r="O3099">
        <f t="shared" si="441"/>
        <v>205.28222</v>
      </c>
      <c r="P3099" s="12">
        <f t="shared" si="442"/>
        <v>238.84611041609429</v>
      </c>
      <c r="Q3099">
        <f t="shared" si="443"/>
        <v>0</v>
      </c>
      <c r="R3099">
        <f>$D$2*tarifas!$D$12/24</f>
        <v>1.4541666666666666</v>
      </c>
      <c r="S3099" t="e">
        <f>VLOOKUP(E3099&amp;" "&amp;F3099,tarifas!$A$13:$D$20,4,FALSE)*P3099</f>
        <v>#N/A</v>
      </c>
      <c r="T3099">
        <f>IF(F3099="COD1",tarifas!$D$11*(SUMIFS($P$11:$P$8770,$F$11:$F$8770,"=COD1",$B$11:$B$8770,"="&amp;B3099)/COUNTIFS($F$11:$F$8770,"=COD1",$B$11:$B$8770,"="&amp;B3099))/COUNTIFS($A$11:$A$8770,"="&amp;A3099,$F$11:$F$8770,"=COD1"),0)</f>
        <v>0</v>
      </c>
      <c r="U3099" t="e">
        <f>(VLOOKUP(F3099,tarifas!$C$7:$D$10,2,FALSE)+tarifas!$D$21)*datos!P3099</f>
        <v>#N/A</v>
      </c>
      <c r="V3099" t="e">
        <f t="shared" si="444"/>
        <v>#N/A</v>
      </c>
      <c r="W3099">
        <f t="shared" si="445"/>
        <v>0</v>
      </c>
    </row>
    <row r="3100" spans="1:23" x14ac:dyDescent="0.25">
      <c r="A3100">
        <f t="shared" si="438"/>
        <v>128</v>
      </c>
      <c r="B3100">
        <f t="shared" si="439"/>
        <v>5</v>
      </c>
      <c r="C3100" s="1">
        <f t="shared" si="446"/>
        <v>41768.708333325842</v>
      </c>
      <c r="D3100" s="7">
        <v>405.68181818181819</v>
      </c>
      <c r="E3100" s="7"/>
      <c r="G3100">
        <v>54.2</v>
      </c>
      <c r="H3100" s="12">
        <v>362.29003657335136</v>
      </c>
      <c r="I3100" s="13">
        <f>$D$2*tarifas!$D$12/24</f>
        <v>1.4541666666666666</v>
      </c>
      <c r="J3100" s="13" t="e">
        <f>VLOOKUP(E3100&amp;" "&amp;F3100,tarifas!$A$13:$D$20,4,FALSE)*H3100</f>
        <v>#N/A</v>
      </c>
      <c r="K3100" s="13">
        <f>IF(F3100="COD1",tarifas!$D$11*(SUMIFS($H$11:$H$8770,$F$11:$F$8770,"=COD1",$B$11:$B$8770,"="&amp;B3100)/COUNTIFS($F$11:$F$8770,"=COD1",$B$11:$B$8770,"="&amp;B3100))/COUNTIFS($A$11:$A$8770,"="&amp;A3100,$F$11:$F$8770,"=COD1"),0)</f>
        <v>0</v>
      </c>
      <c r="L3100" s="13" t="e">
        <f>(VLOOKUP(F3100,tarifas!$C$7:$D$10,2,FALSE)+tarifas!$D$21)*datos!H3100</f>
        <v>#N/A</v>
      </c>
      <c r="M3100">
        <v>67.261380000000003</v>
      </c>
      <c r="N3100" s="13" t="e">
        <f t="shared" si="440"/>
        <v>#N/A</v>
      </c>
      <c r="O3100">
        <f t="shared" si="441"/>
        <v>67.261380000000003</v>
      </c>
      <c r="P3100" s="12">
        <f t="shared" si="442"/>
        <v>295.02865657335133</v>
      </c>
      <c r="Q3100">
        <f t="shared" si="443"/>
        <v>0</v>
      </c>
      <c r="R3100">
        <f>$D$2*tarifas!$D$12/24</f>
        <v>1.4541666666666666</v>
      </c>
      <c r="S3100" t="e">
        <f>VLOOKUP(E3100&amp;" "&amp;F3100,tarifas!$A$13:$D$20,4,FALSE)*P3100</f>
        <v>#N/A</v>
      </c>
      <c r="T3100">
        <f>IF(F3100="COD1",tarifas!$D$11*(SUMIFS($P$11:$P$8770,$F$11:$F$8770,"=COD1",$B$11:$B$8770,"="&amp;B3100)/COUNTIFS($F$11:$F$8770,"=COD1",$B$11:$B$8770,"="&amp;B3100))/COUNTIFS($A$11:$A$8770,"="&amp;A3100,$F$11:$F$8770,"=COD1"),0)</f>
        <v>0</v>
      </c>
      <c r="U3100" t="e">
        <f>(VLOOKUP(F3100,tarifas!$C$7:$D$10,2,FALSE)+tarifas!$D$21)*datos!P3100</f>
        <v>#N/A</v>
      </c>
      <c r="V3100" t="e">
        <f t="shared" si="444"/>
        <v>#N/A</v>
      </c>
      <c r="W3100">
        <f t="shared" si="445"/>
        <v>0</v>
      </c>
    </row>
    <row r="3101" spans="1:23" x14ac:dyDescent="0.25">
      <c r="A3101">
        <f t="shared" si="438"/>
        <v>128</v>
      </c>
      <c r="B3101">
        <f t="shared" si="439"/>
        <v>5</v>
      </c>
      <c r="C3101" s="1">
        <f t="shared" si="446"/>
        <v>41768.749999992506</v>
      </c>
      <c r="D3101" s="7">
        <v>245.72727272727275</v>
      </c>
      <c r="E3101" s="7"/>
      <c r="G3101">
        <v>54.4</v>
      </c>
      <c r="H3101" s="12">
        <v>270.60364506745259</v>
      </c>
      <c r="I3101" s="13">
        <f>$D$2*tarifas!$D$12/24</f>
        <v>1.4541666666666666</v>
      </c>
      <c r="J3101" s="13" t="e">
        <f>VLOOKUP(E3101&amp;" "&amp;F3101,tarifas!$A$13:$D$20,4,FALSE)*H3101</f>
        <v>#N/A</v>
      </c>
      <c r="K3101" s="13">
        <f>IF(F3101="COD1",tarifas!$D$11*(SUMIFS($H$11:$H$8770,$F$11:$F$8770,"=COD1",$B$11:$B$8770,"="&amp;B3101)/COUNTIFS($F$11:$F$8770,"=COD1",$B$11:$B$8770,"="&amp;B3101))/COUNTIFS($A$11:$A$8770,"="&amp;A3101,$F$11:$F$8770,"=COD1"),0)</f>
        <v>0</v>
      </c>
      <c r="L3101" s="13" t="e">
        <f>(VLOOKUP(F3101,tarifas!$C$7:$D$10,2,FALSE)+tarifas!$D$21)*datos!H3101</f>
        <v>#N/A</v>
      </c>
      <c r="M3101">
        <v>8.9086599999999994</v>
      </c>
      <c r="N3101" s="13" t="e">
        <f t="shared" si="440"/>
        <v>#N/A</v>
      </c>
      <c r="O3101">
        <f t="shared" si="441"/>
        <v>8.9086599999999994</v>
      </c>
      <c r="P3101" s="12">
        <f t="shared" si="442"/>
        <v>261.69498506745259</v>
      </c>
      <c r="Q3101">
        <f t="shared" si="443"/>
        <v>0</v>
      </c>
      <c r="R3101">
        <f>$D$2*tarifas!$D$12/24</f>
        <v>1.4541666666666666</v>
      </c>
      <c r="S3101" t="e">
        <f>VLOOKUP(E3101&amp;" "&amp;F3101,tarifas!$A$13:$D$20,4,FALSE)*P3101</f>
        <v>#N/A</v>
      </c>
      <c r="T3101">
        <f>IF(F3101="COD1",tarifas!$D$11*(SUMIFS($P$11:$P$8770,$F$11:$F$8770,"=COD1",$B$11:$B$8770,"="&amp;B3101)/COUNTIFS($F$11:$F$8770,"=COD1",$B$11:$B$8770,"="&amp;B3101))/COUNTIFS($A$11:$A$8770,"="&amp;A3101,$F$11:$F$8770,"=COD1"),0)</f>
        <v>0</v>
      </c>
      <c r="U3101" t="e">
        <f>(VLOOKUP(F3101,tarifas!$C$7:$D$10,2,FALSE)+tarifas!$D$21)*datos!P3101</f>
        <v>#N/A</v>
      </c>
      <c r="V3101" t="e">
        <f t="shared" si="444"/>
        <v>#N/A</v>
      </c>
      <c r="W3101">
        <f t="shared" si="445"/>
        <v>0</v>
      </c>
    </row>
    <row r="3102" spans="1:23" x14ac:dyDescent="0.25">
      <c r="A3102">
        <f t="shared" si="438"/>
        <v>128</v>
      </c>
      <c r="B3102">
        <f t="shared" si="439"/>
        <v>5</v>
      </c>
      <c r="C3102" s="1">
        <f t="shared" si="446"/>
        <v>41768.79166665917</v>
      </c>
      <c r="D3102" s="7">
        <v>45.590909090909093</v>
      </c>
      <c r="E3102" s="7"/>
      <c r="G3102">
        <v>54.87</v>
      </c>
      <c r="H3102" s="12">
        <v>199.80116307908941</v>
      </c>
      <c r="I3102" s="13">
        <f>$D$2*tarifas!$D$12/24</f>
        <v>1.4541666666666666</v>
      </c>
      <c r="J3102" s="13" t="e">
        <f>VLOOKUP(E3102&amp;" "&amp;F3102,tarifas!$A$13:$D$20,4,FALSE)*H3102</f>
        <v>#N/A</v>
      </c>
      <c r="K3102" s="13">
        <f>IF(F3102="COD1",tarifas!$D$11*(SUMIFS($H$11:$H$8770,$F$11:$F$8770,"=COD1",$B$11:$B$8770,"="&amp;B3102)/COUNTIFS($F$11:$F$8770,"=COD1",$B$11:$B$8770,"="&amp;B3102))/COUNTIFS($A$11:$A$8770,"="&amp;A3102,$F$11:$F$8770,"=COD1"),0)</f>
        <v>0</v>
      </c>
      <c r="L3102" s="13" t="e">
        <f>(VLOOKUP(F3102,tarifas!$C$7:$D$10,2,FALSE)+tarifas!$D$21)*datos!H3102</f>
        <v>#N/A</v>
      </c>
      <c r="M3102">
        <v>0</v>
      </c>
      <c r="N3102" s="13" t="e">
        <f t="shared" si="440"/>
        <v>#N/A</v>
      </c>
      <c r="O3102">
        <f t="shared" si="441"/>
        <v>0</v>
      </c>
      <c r="P3102" s="12">
        <f t="shared" si="442"/>
        <v>199.80116307908941</v>
      </c>
      <c r="Q3102">
        <f t="shared" si="443"/>
        <v>0</v>
      </c>
      <c r="R3102">
        <f>$D$2*tarifas!$D$12/24</f>
        <v>1.4541666666666666</v>
      </c>
      <c r="S3102" t="e">
        <f>VLOOKUP(E3102&amp;" "&amp;F3102,tarifas!$A$13:$D$20,4,FALSE)*P3102</f>
        <v>#N/A</v>
      </c>
      <c r="T3102">
        <f>IF(F3102="COD1",tarifas!$D$11*(SUMIFS($P$11:$P$8770,$F$11:$F$8770,"=COD1",$B$11:$B$8770,"="&amp;B3102)/COUNTIFS($F$11:$F$8770,"=COD1",$B$11:$B$8770,"="&amp;B3102))/COUNTIFS($A$11:$A$8770,"="&amp;A3102,$F$11:$F$8770,"=COD1"),0)</f>
        <v>0</v>
      </c>
      <c r="U3102" t="e">
        <f>(VLOOKUP(F3102,tarifas!$C$7:$D$10,2,FALSE)+tarifas!$D$21)*datos!P3102</f>
        <v>#N/A</v>
      </c>
      <c r="V3102" t="e">
        <f t="shared" si="444"/>
        <v>#N/A</v>
      </c>
      <c r="W3102">
        <f t="shared" si="445"/>
        <v>0</v>
      </c>
    </row>
    <row r="3103" spans="1:23" x14ac:dyDescent="0.25">
      <c r="A3103">
        <f t="shared" si="438"/>
        <v>128</v>
      </c>
      <c r="B3103">
        <f t="shared" si="439"/>
        <v>5</v>
      </c>
      <c r="C3103" s="1">
        <f t="shared" si="446"/>
        <v>41768.833333325834</v>
      </c>
      <c r="D3103" s="7">
        <v>0</v>
      </c>
      <c r="E3103" s="7"/>
      <c r="G3103">
        <v>57.4</v>
      </c>
      <c r="H3103" s="12">
        <v>180.58685517289229</v>
      </c>
      <c r="I3103" s="13">
        <f>$D$2*tarifas!$D$12/24</f>
        <v>1.4541666666666666</v>
      </c>
      <c r="J3103" s="13" t="e">
        <f>VLOOKUP(E3103&amp;" "&amp;F3103,tarifas!$A$13:$D$20,4,FALSE)*H3103</f>
        <v>#N/A</v>
      </c>
      <c r="K3103" s="13">
        <f>IF(F3103="COD1",tarifas!$D$11*(SUMIFS($H$11:$H$8770,$F$11:$F$8770,"=COD1",$B$11:$B$8770,"="&amp;B3103)/COUNTIFS($F$11:$F$8770,"=COD1",$B$11:$B$8770,"="&amp;B3103))/COUNTIFS($A$11:$A$8770,"="&amp;A3103,$F$11:$F$8770,"=COD1"),0)</f>
        <v>0</v>
      </c>
      <c r="L3103" s="13" t="e">
        <f>(VLOOKUP(F3103,tarifas!$C$7:$D$10,2,FALSE)+tarifas!$D$21)*datos!H3103</f>
        <v>#N/A</v>
      </c>
      <c r="M3103">
        <v>0</v>
      </c>
      <c r="N3103" s="13" t="e">
        <f t="shared" si="440"/>
        <v>#N/A</v>
      </c>
      <c r="O3103">
        <f t="shared" si="441"/>
        <v>0</v>
      </c>
      <c r="P3103" s="12">
        <f t="shared" si="442"/>
        <v>180.58685517289229</v>
      </c>
      <c r="Q3103">
        <f t="shared" si="443"/>
        <v>0</v>
      </c>
      <c r="R3103">
        <f>$D$2*tarifas!$D$12/24</f>
        <v>1.4541666666666666</v>
      </c>
      <c r="S3103" t="e">
        <f>VLOOKUP(E3103&amp;" "&amp;F3103,tarifas!$A$13:$D$20,4,FALSE)*P3103</f>
        <v>#N/A</v>
      </c>
      <c r="T3103">
        <f>IF(F3103="COD1",tarifas!$D$11*(SUMIFS($P$11:$P$8770,$F$11:$F$8770,"=COD1",$B$11:$B$8770,"="&amp;B3103)/COUNTIFS($F$11:$F$8770,"=COD1",$B$11:$B$8770,"="&amp;B3103))/COUNTIFS($A$11:$A$8770,"="&amp;A3103,$F$11:$F$8770,"=COD1"),0)</f>
        <v>0</v>
      </c>
      <c r="U3103" t="e">
        <f>(VLOOKUP(F3103,tarifas!$C$7:$D$10,2,FALSE)+tarifas!$D$21)*datos!P3103</f>
        <v>#N/A</v>
      </c>
      <c r="V3103" t="e">
        <f t="shared" si="444"/>
        <v>#N/A</v>
      </c>
      <c r="W3103">
        <f t="shared" si="445"/>
        <v>0</v>
      </c>
    </row>
    <row r="3104" spans="1:23" x14ac:dyDescent="0.25">
      <c r="A3104">
        <f t="shared" si="438"/>
        <v>128</v>
      </c>
      <c r="B3104">
        <f t="shared" si="439"/>
        <v>5</v>
      </c>
      <c r="C3104" s="1">
        <f t="shared" si="446"/>
        <v>41768.874999992498</v>
      </c>
      <c r="D3104" s="7">
        <v>0</v>
      </c>
      <c r="E3104" s="7"/>
      <c r="G3104">
        <v>55.88</v>
      </c>
      <c r="H3104" s="12">
        <v>175.27524210406025</v>
      </c>
      <c r="I3104" s="13">
        <f>$D$2*tarifas!$D$12/24</f>
        <v>1.4541666666666666</v>
      </c>
      <c r="J3104" s="13" t="e">
        <f>VLOOKUP(E3104&amp;" "&amp;F3104,tarifas!$A$13:$D$20,4,FALSE)*H3104</f>
        <v>#N/A</v>
      </c>
      <c r="K3104" s="13">
        <f>IF(F3104="COD1",tarifas!$D$11*(SUMIFS($H$11:$H$8770,$F$11:$F$8770,"=COD1",$B$11:$B$8770,"="&amp;B3104)/COUNTIFS($F$11:$F$8770,"=COD1",$B$11:$B$8770,"="&amp;B3104))/COUNTIFS($A$11:$A$8770,"="&amp;A3104,$F$11:$F$8770,"=COD1"),0)</f>
        <v>0</v>
      </c>
      <c r="L3104" s="13" t="e">
        <f>(VLOOKUP(F3104,tarifas!$C$7:$D$10,2,FALSE)+tarifas!$D$21)*datos!H3104</f>
        <v>#N/A</v>
      </c>
      <c r="M3104">
        <v>0</v>
      </c>
      <c r="N3104" s="13" t="e">
        <f t="shared" si="440"/>
        <v>#N/A</v>
      </c>
      <c r="O3104">
        <f t="shared" si="441"/>
        <v>0</v>
      </c>
      <c r="P3104" s="12">
        <f t="shared" si="442"/>
        <v>175.27524210406025</v>
      </c>
      <c r="Q3104">
        <f t="shared" si="443"/>
        <v>0</v>
      </c>
      <c r="R3104">
        <f>$D$2*tarifas!$D$12/24</f>
        <v>1.4541666666666666</v>
      </c>
      <c r="S3104" t="e">
        <f>VLOOKUP(E3104&amp;" "&amp;F3104,tarifas!$A$13:$D$20,4,FALSE)*P3104</f>
        <v>#N/A</v>
      </c>
      <c r="T3104">
        <f>IF(F3104="COD1",tarifas!$D$11*(SUMIFS($P$11:$P$8770,$F$11:$F$8770,"=COD1",$B$11:$B$8770,"="&amp;B3104)/COUNTIFS($F$11:$F$8770,"=COD1",$B$11:$B$8770,"="&amp;B3104))/COUNTIFS($A$11:$A$8770,"="&amp;A3104,$F$11:$F$8770,"=COD1"),0)</f>
        <v>0</v>
      </c>
      <c r="U3104" t="e">
        <f>(VLOOKUP(F3104,tarifas!$C$7:$D$10,2,FALSE)+tarifas!$D$21)*datos!P3104</f>
        <v>#N/A</v>
      </c>
      <c r="V3104" t="e">
        <f t="shared" si="444"/>
        <v>#N/A</v>
      </c>
      <c r="W3104">
        <f t="shared" si="445"/>
        <v>0</v>
      </c>
    </row>
    <row r="3105" spans="1:23" x14ac:dyDescent="0.25">
      <c r="A3105">
        <f t="shared" si="438"/>
        <v>128</v>
      </c>
      <c r="B3105">
        <f t="shared" si="439"/>
        <v>5</v>
      </c>
      <c r="C3105" s="1">
        <f t="shared" si="446"/>
        <v>41768.916666659163</v>
      </c>
      <c r="D3105" s="7">
        <v>0</v>
      </c>
      <c r="E3105" s="7"/>
      <c r="G3105">
        <v>52</v>
      </c>
      <c r="H3105" s="12">
        <v>173.6261014001993</v>
      </c>
      <c r="I3105" s="13">
        <f>$D$2*tarifas!$D$12/24</f>
        <v>1.4541666666666666</v>
      </c>
      <c r="J3105" s="13" t="e">
        <f>VLOOKUP(E3105&amp;" "&amp;F3105,tarifas!$A$13:$D$20,4,FALSE)*H3105</f>
        <v>#N/A</v>
      </c>
      <c r="K3105" s="13">
        <f>IF(F3105="COD1",tarifas!$D$11*(SUMIFS($H$11:$H$8770,$F$11:$F$8770,"=COD1",$B$11:$B$8770,"="&amp;B3105)/COUNTIFS($F$11:$F$8770,"=COD1",$B$11:$B$8770,"="&amp;B3105))/COUNTIFS($A$11:$A$8770,"="&amp;A3105,$F$11:$F$8770,"=COD1"),0)</f>
        <v>0</v>
      </c>
      <c r="L3105" s="13" t="e">
        <f>(VLOOKUP(F3105,tarifas!$C$7:$D$10,2,FALSE)+tarifas!$D$21)*datos!H3105</f>
        <v>#N/A</v>
      </c>
      <c r="M3105">
        <v>0</v>
      </c>
      <c r="N3105" s="13" t="e">
        <f t="shared" si="440"/>
        <v>#N/A</v>
      </c>
      <c r="O3105">
        <f t="shared" si="441"/>
        <v>0</v>
      </c>
      <c r="P3105" s="12">
        <f t="shared" si="442"/>
        <v>173.6261014001993</v>
      </c>
      <c r="Q3105">
        <f t="shared" si="443"/>
        <v>0</v>
      </c>
      <c r="R3105">
        <f>$D$2*tarifas!$D$12/24</f>
        <v>1.4541666666666666</v>
      </c>
      <c r="S3105" t="e">
        <f>VLOOKUP(E3105&amp;" "&amp;F3105,tarifas!$A$13:$D$20,4,FALSE)*P3105</f>
        <v>#N/A</v>
      </c>
      <c r="T3105">
        <f>IF(F3105="COD1",tarifas!$D$11*(SUMIFS($P$11:$P$8770,$F$11:$F$8770,"=COD1",$B$11:$B$8770,"="&amp;B3105)/COUNTIFS($F$11:$F$8770,"=COD1",$B$11:$B$8770,"="&amp;B3105))/COUNTIFS($A$11:$A$8770,"="&amp;A3105,$F$11:$F$8770,"=COD1"),0)</f>
        <v>0</v>
      </c>
      <c r="U3105" t="e">
        <f>(VLOOKUP(F3105,tarifas!$C$7:$D$10,2,FALSE)+tarifas!$D$21)*datos!P3105</f>
        <v>#N/A</v>
      </c>
      <c r="V3105" t="e">
        <f t="shared" si="444"/>
        <v>#N/A</v>
      </c>
      <c r="W3105">
        <f t="shared" si="445"/>
        <v>0</v>
      </c>
    </row>
    <row r="3106" spans="1:23" x14ac:dyDescent="0.25">
      <c r="A3106">
        <f t="shared" si="438"/>
        <v>128</v>
      </c>
      <c r="B3106">
        <f t="shared" si="439"/>
        <v>5</v>
      </c>
      <c r="C3106" s="1">
        <f t="shared" si="446"/>
        <v>41768.958333325827</v>
      </c>
      <c r="D3106" s="7">
        <v>0</v>
      </c>
      <c r="E3106" s="7"/>
      <c r="G3106">
        <v>52.15</v>
      </c>
      <c r="H3106" s="12">
        <v>172.16727661408407</v>
      </c>
      <c r="I3106" s="13">
        <f>$D$2*tarifas!$D$12/24</f>
        <v>1.4541666666666666</v>
      </c>
      <c r="J3106" s="13" t="e">
        <f>VLOOKUP(E3106&amp;" "&amp;F3106,tarifas!$A$13:$D$20,4,FALSE)*H3106</f>
        <v>#N/A</v>
      </c>
      <c r="K3106" s="13">
        <f>IF(F3106="COD1",tarifas!$D$11*(SUMIFS($H$11:$H$8770,$F$11:$F$8770,"=COD1",$B$11:$B$8770,"="&amp;B3106)/COUNTIFS($F$11:$F$8770,"=COD1",$B$11:$B$8770,"="&amp;B3106))/COUNTIFS($A$11:$A$8770,"="&amp;A3106,$F$11:$F$8770,"=COD1"),0)</f>
        <v>0</v>
      </c>
      <c r="L3106" s="13" t="e">
        <f>(VLOOKUP(F3106,tarifas!$C$7:$D$10,2,FALSE)+tarifas!$D$21)*datos!H3106</f>
        <v>#N/A</v>
      </c>
      <c r="M3106">
        <v>0</v>
      </c>
      <c r="N3106" s="13" t="e">
        <f t="shared" si="440"/>
        <v>#N/A</v>
      </c>
      <c r="O3106">
        <f t="shared" si="441"/>
        <v>0</v>
      </c>
      <c r="P3106" s="12">
        <f t="shared" si="442"/>
        <v>172.16727661408407</v>
      </c>
      <c r="Q3106">
        <f t="shared" si="443"/>
        <v>0</v>
      </c>
      <c r="R3106">
        <f>$D$2*tarifas!$D$12/24</f>
        <v>1.4541666666666666</v>
      </c>
      <c r="S3106" t="e">
        <f>VLOOKUP(E3106&amp;" "&amp;F3106,tarifas!$A$13:$D$20,4,FALSE)*P3106</f>
        <v>#N/A</v>
      </c>
      <c r="T3106">
        <f>IF(F3106="COD1",tarifas!$D$11*(SUMIFS($P$11:$P$8770,$F$11:$F$8770,"=COD1",$B$11:$B$8770,"="&amp;B3106)/COUNTIFS($F$11:$F$8770,"=COD1",$B$11:$B$8770,"="&amp;B3106))/COUNTIFS($A$11:$A$8770,"="&amp;A3106,$F$11:$F$8770,"=COD1"),0)</f>
        <v>0</v>
      </c>
      <c r="U3106" t="e">
        <f>(VLOOKUP(F3106,tarifas!$C$7:$D$10,2,FALSE)+tarifas!$D$21)*datos!P3106</f>
        <v>#N/A</v>
      </c>
      <c r="V3106" t="e">
        <f t="shared" si="444"/>
        <v>#N/A</v>
      </c>
      <c r="W3106">
        <f t="shared" si="445"/>
        <v>0</v>
      </c>
    </row>
    <row r="3107" spans="1:23" x14ac:dyDescent="0.25">
      <c r="A3107">
        <f t="shared" si="438"/>
        <v>129</v>
      </c>
      <c r="B3107">
        <f t="shared" si="439"/>
        <v>5</v>
      </c>
      <c r="C3107" s="1">
        <f t="shared" si="446"/>
        <v>41768.999999992491</v>
      </c>
      <c r="D3107" s="7">
        <v>0</v>
      </c>
      <c r="E3107" s="7"/>
      <c r="G3107">
        <v>50.03</v>
      </c>
      <c r="H3107" s="12">
        <v>170.29496014921148</v>
      </c>
      <c r="I3107" s="13">
        <f>$D$2*tarifas!$D$12/24</f>
        <v>1.4541666666666666</v>
      </c>
      <c r="J3107" s="13" t="e">
        <f>VLOOKUP(E3107&amp;" "&amp;F3107,tarifas!$A$13:$D$20,4,FALSE)*H3107</f>
        <v>#N/A</v>
      </c>
      <c r="K3107" s="13">
        <f>IF(F3107="COD1",tarifas!$D$11*(SUMIFS($H$11:$H$8770,$F$11:$F$8770,"=COD1",$B$11:$B$8770,"="&amp;B3107)/COUNTIFS($F$11:$F$8770,"=COD1",$B$11:$B$8770,"="&amp;B3107))/COUNTIFS($A$11:$A$8770,"="&amp;A3107,$F$11:$F$8770,"=COD1"),0)</f>
        <v>0</v>
      </c>
      <c r="L3107" s="13" t="e">
        <f>(VLOOKUP(F3107,tarifas!$C$7:$D$10,2,FALSE)+tarifas!$D$21)*datos!H3107</f>
        <v>#N/A</v>
      </c>
      <c r="M3107">
        <v>0</v>
      </c>
      <c r="N3107" s="13" t="e">
        <f t="shared" si="440"/>
        <v>#N/A</v>
      </c>
      <c r="O3107">
        <f t="shared" si="441"/>
        <v>0</v>
      </c>
      <c r="P3107" s="12">
        <f t="shared" si="442"/>
        <v>170.29496014921148</v>
      </c>
      <c r="Q3107">
        <f t="shared" si="443"/>
        <v>0</v>
      </c>
      <c r="R3107">
        <f>$D$2*tarifas!$D$12/24</f>
        <v>1.4541666666666666</v>
      </c>
      <c r="S3107" t="e">
        <f>VLOOKUP(E3107&amp;" "&amp;F3107,tarifas!$A$13:$D$20,4,FALSE)*P3107</f>
        <v>#N/A</v>
      </c>
      <c r="T3107">
        <f>IF(F3107="COD1",tarifas!$D$11*(SUMIFS($P$11:$P$8770,$F$11:$F$8770,"=COD1",$B$11:$B$8770,"="&amp;B3107)/COUNTIFS($F$11:$F$8770,"=COD1",$B$11:$B$8770,"="&amp;B3107))/COUNTIFS($A$11:$A$8770,"="&amp;A3107,$F$11:$F$8770,"=COD1"),0)</f>
        <v>0</v>
      </c>
      <c r="U3107" t="e">
        <f>(VLOOKUP(F3107,tarifas!$C$7:$D$10,2,FALSE)+tarifas!$D$21)*datos!P3107</f>
        <v>#N/A</v>
      </c>
      <c r="V3107" t="e">
        <f t="shared" si="444"/>
        <v>#N/A</v>
      </c>
      <c r="W3107">
        <f t="shared" si="445"/>
        <v>0</v>
      </c>
    </row>
    <row r="3108" spans="1:23" x14ac:dyDescent="0.25">
      <c r="A3108">
        <f t="shared" si="438"/>
        <v>129</v>
      </c>
      <c r="B3108">
        <f t="shared" si="439"/>
        <v>5</v>
      </c>
      <c r="C3108" s="1">
        <f t="shared" si="446"/>
        <v>41769.041666659155</v>
      </c>
      <c r="D3108" s="7">
        <v>0</v>
      </c>
      <c r="E3108" s="7"/>
      <c r="G3108">
        <v>46</v>
      </c>
      <c r="H3108" s="12">
        <v>169.48394367214061</v>
      </c>
      <c r="I3108" s="13">
        <f>$D$2*tarifas!$D$12/24</f>
        <v>1.4541666666666666</v>
      </c>
      <c r="J3108" s="13" t="e">
        <f>VLOOKUP(E3108&amp;" "&amp;F3108,tarifas!$A$13:$D$20,4,FALSE)*H3108</f>
        <v>#N/A</v>
      </c>
      <c r="K3108" s="13">
        <f>IF(F3108="COD1",tarifas!$D$11*(SUMIFS($H$11:$H$8770,$F$11:$F$8770,"=COD1",$B$11:$B$8770,"="&amp;B3108)/COUNTIFS($F$11:$F$8770,"=COD1",$B$11:$B$8770,"="&amp;B3108))/COUNTIFS($A$11:$A$8770,"="&amp;A3108,$F$11:$F$8770,"=COD1"),0)</f>
        <v>0</v>
      </c>
      <c r="L3108" s="13" t="e">
        <f>(VLOOKUP(F3108,tarifas!$C$7:$D$10,2,FALSE)+tarifas!$D$21)*datos!H3108</f>
        <v>#N/A</v>
      </c>
      <c r="M3108">
        <v>0</v>
      </c>
      <c r="N3108" s="13" t="e">
        <f t="shared" si="440"/>
        <v>#N/A</v>
      </c>
      <c r="O3108">
        <f t="shared" si="441"/>
        <v>0</v>
      </c>
      <c r="P3108" s="12">
        <f t="shared" si="442"/>
        <v>169.48394367214061</v>
      </c>
      <c r="Q3108">
        <f t="shared" si="443"/>
        <v>0</v>
      </c>
      <c r="R3108">
        <f>$D$2*tarifas!$D$12/24</f>
        <v>1.4541666666666666</v>
      </c>
      <c r="S3108" t="e">
        <f>VLOOKUP(E3108&amp;" "&amp;F3108,tarifas!$A$13:$D$20,4,FALSE)*P3108</f>
        <v>#N/A</v>
      </c>
      <c r="T3108">
        <f>IF(F3108="COD1",tarifas!$D$11*(SUMIFS($P$11:$P$8770,$F$11:$F$8770,"=COD1",$B$11:$B$8770,"="&amp;B3108)/COUNTIFS($F$11:$F$8770,"=COD1",$B$11:$B$8770,"="&amp;B3108))/COUNTIFS($A$11:$A$8770,"="&amp;A3108,$F$11:$F$8770,"=COD1"),0)</f>
        <v>0</v>
      </c>
      <c r="U3108" t="e">
        <f>(VLOOKUP(F3108,tarifas!$C$7:$D$10,2,FALSE)+tarifas!$D$21)*datos!P3108</f>
        <v>#N/A</v>
      </c>
      <c r="V3108" t="e">
        <f t="shared" si="444"/>
        <v>#N/A</v>
      </c>
      <c r="W3108">
        <f t="shared" si="445"/>
        <v>0</v>
      </c>
    </row>
    <row r="3109" spans="1:23" x14ac:dyDescent="0.25">
      <c r="A3109">
        <f t="shared" si="438"/>
        <v>129</v>
      </c>
      <c r="B3109">
        <f t="shared" si="439"/>
        <v>5</v>
      </c>
      <c r="C3109" s="1">
        <f t="shared" si="446"/>
        <v>41769.08333332582</v>
      </c>
      <c r="D3109" s="7">
        <v>0</v>
      </c>
      <c r="E3109" s="7"/>
      <c r="G3109">
        <v>45.4</v>
      </c>
      <c r="H3109" s="12">
        <v>167.20851341720666</v>
      </c>
      <c r="I3109" s="13">
        <f>$D$2*tarifas!$D$12/24</f>
        <v>1.4541666666666666</v>
      </c>
      <c r="J3109" s="13" t="e">
        <f>VLOOKUP(E3109&amp;" "&amp;F3109,tarifas!$A$13:$D$20,4,FALSE)*H3109</f>
        <v>#N/A</v>
      </c>
      <c r="K3109" s="13">
        <f>IF(F3109="COD1",tarifas!$D$11*(SUMIFS($H$11:$H$8770,$F$11:$F$8770,"=COD1",$B$11:$B$8770,"="&amp;B3109)/COUNTIFS($F$11:$F$8770,"=COD1",$B$11:$B$8770,"="&amp;B3109))/COUNTIFS($A$11:$A$8770,"="&amp;A3109,$F$11:$F$8770,"=COD1"),0)</f>
        <v>0</v>
      </c>
      <c r="L3109" s="13" t="e">
        <f>(VLOOKUP(F3109,tarifas!$C$7:$D$10,2,FALSE)+tarifas!$D$21)*datos!H3109</f>
        <v>#N/A</v>
      </c>
      <c r="M3109">
        <v>0</v>
      </c>
      <c r="N3109" s="13" t="e">
        <f t="shared" si="440"/>
        <v>#N/A</v>
      </c>
      <c r="O3109">
        <f t="shared" si="441"/>
        <v>0</v>
      </c>
      <c r="P3109" s="12">
        <f t="shared" si="442"/>
        <v>167.20851341720666</v>
      </c>
      <c r="Q3109">
        <f t="shared" si="443"/>
        <v>0</v>
      </c>
      <c r="R3109">
        <f>$D$2*tarifas!$D$12/24</f>
        <v>1.4541666666666666</v>
      </c>
      <c r="S3109" t="e">
        <f>VLOOKUP(E3109&amp;" "&amp;F3109,tarifas!$A$13:$D$20,4,FALSE)*P3109</f>
        <v>#N/A</v>
      </c>
      <c r="T3109">
        <f>IF(F3109="COD1",tarifas!$D$11*(SUMIFS($P$11:$P$8770,$F$11:$F$8770,"=COD1",$B$11:$B$8770,"="&amp;B3109)/COUNTIFS($F$11:$F$8770,"=COD1",$B$11:$B$8770,"="&amp;B3109))/COUNTIFS($A$11:$A$8770,"="&amp;A3109,$F$11:$F$8770,"=COD1"),0)</f>
        <v>0</v>
      </c>
      <c r="U3109" t="e">
        <f>(VLOOKUP(F3109,tarifas!$C$7:$D$10,2,FALSE)+tarifas!$D$21)*datos!P3109</f>
        <v>#N/A</v>
      </c>
      <c r="V3109" t="e">
        <f t="shared" si="444"/>
        <v>#N/A</v>
      </c>
      <c r="W3109">
        <f t="shared" si="445"/>
        <v>0</v>
      </c>
    </row>
    <row r="3110" spans="1:23" x14ac:dyDescent="0.25">
      <c r="A3110">
        <f t="shared" si="438"/>
        <v>129</v>
      </c>
      <c r="B3110">
        <f t="shared" si="439"/>
        <v>5</v>
      </c>
      <c r="C3110" s="1">
        <f t="shared" si="446"/>
        <v>41769.124999992484</v>
      </c>
      <c r="D3110" s="7">
        <v>0</v>
      </c>
      <c r="E3110" s="7"/>
      <c r="G3110">
        <v>45.4</v>
      </c>
      <c r="H3110" s="12">
        <v>166.68896691123828</v>
      </c>
      <c r="I3110" s="13">
        <f>$D$2*tarifas!$D$12/24</f>
        <v>1.4541666666666666</v>
      </c>
      <c r="J3110" s="13" t="e">
        <f>VLOOKUP(E3110&amp;" "&amp;F3110,tarifas!$A$13:$D$20,4,FALSE)*H3110</f>
        <v>#N/A</v>
      </c>
      <c r="K3110" s="13">
        <f>IF(F3110="COD1",tarifas!$D$11*(SUMIFS($H$11:$H$8770,$F$11:$F$8770,"=COD1",$B$11:$B$8770,"="&amp;B3110)/COUNTIFS($F$11:$F$8770,"=COD1",$B$11:$B$8770,"="&amp;B3110))/COUNTIFS($A$11:$A$8770,"="&amp;A3110,$F$11:$F$8770,"=COD1"),0)</f>
        <v>0</v>
      </c>
      <c r="L3110" s="13" t="e">
        <f>(VLOOKUP(F3110,tarifas!$C$7:$D$10,2,FALSE)+tarifas!$D$21)*datos!H3110</f>
        <v>#N/A</v>
      </c>
      <c r="M3110">
        <v>0</v>
      </c>
      <c r="N3110" s="13" t="e">
        <f t="shared" si="440"/>
        <v>#N/A</v>
      </c>
      <c r="O3110">
        <f t="shared" si="441"/>
        <v>0</v>
      </c>
      <c r="P3110" s="12">
        <f t="shared" si="442"/>
        <v>166.68896691123828</v>
      </c>
      <c r="Q3110">
        <f t="shared" si="443"/>
        <v>0</v>
      </c>
      <c r="R3110">
        <f>$D$2*tarifas!$D$12/24</f>
        <v>1.4541666666666666</v>
      </c>
      <c r="S3110" t="e">
        <f>VLOOKUP(E3110&amp;" "&amp;F3110,tarifas!$A$13:$D$20,4,FALSE)*P3110</f>
        <v>#N/A</v>
      </c>
      <c r="T3110">
        <f>IF(F3110="COD1",tarifas!$D$11*(SUMIFS($P$11:$P$8770,$F$11:$F$8770,"=COD1",$B$11:$B$8770,"="&amp;B3110)/COUNTIFS($F$11:$F$8770,"=COD1",$B$11:$B$8770,"="&amp;B3110))/COUNTIFS($A$11:$A$8770,"="&amp;A3110,$F$11:$F$8770,"=COD1"),0)</f>
        <v>0</v>
      </c>
      <c r="U3110" t="e">
        <f>(VLOOKUP(F3110,tarifas!$C$7:$D$10,2,FALSE)+tarifas!$D$21)*datos!P3110</f>
        <v>#N/A</v>
      </c>
      <c r="V3110" t="e">
        <f t="shared" si="444"/>
        <v>#N/A</v>
      </c>
      <c r="W3110">
        <f t="shared" si="445"/>
        <v>0</v>
      </c>
    </row>
    <row r="3111" spans="1:23" x14ac:dyDescent="0.25">
      <c r="A3111">
        <f t="shared" si="438"/>
        <v>129</v>
      </c>
      <c r="B3111">
        <f t="shared" si="439"/>
        <v>5</v>
      </c>
      <c r="C3111" s="1">
        <f t="shared" si="446"/>
        <v>41769.166666659148</v>
      </c>
      <c r="D3111" s="7">
        <v>0</v>
      </c>
      <c r="E3111" s="7"/>
      <c r="G3111">
        <v>45.4</v>
      </c>
      <c r="H3111" s="12">
        <v>165.93162383000328</v>
      </c>
      <c r="I3111" s="13">
        <f>$D$2*tarifas!$D$12/24</f>
        <v>1.4541666666666666</v>
      </c>
      <c r="J3111" s="13" t="e">
        <f>VLOOKUP(E3111&amp;" "&amp;F3111,tarifas!$A$13:$D$20,4,FALSE)*H3111</f>
        <v>#N/A</v>
      </c>
      <c r="K3111" s="13">
        <f>IF(F3111="COD1",tarifas!$D$11*(SUMIFS($H$11:$H$8770,$F$11:$F$8770,"=COD1",$B$11:$B$8770,"="&amp;B3111)/COUNTIFS($F$11:$F$8770,"=COD1",$B$11:$B$8770,"="&amp;B3111))/COUNTIFS($A$11:$A$8770,"="&amp;A3111,$F$11:$F$8770,"=COD1"),0)</f>
        <v>0</v>
      </c>
      <c r="L3111" s="13" t="e">
        <f>(VLOOKUP(F3111,tarifas!$C$7:$D$10,2,FALSE)+tarifas!$D$21)*datos!H3111</f>
        <v>#N/A</v>
      </c>
      <c r="M3111">
        <v>0</v>
      </c>
      <c r="N3111" s="13" t="e">
        <f t="shared" si="440"/>
        <v>#N/A</v>
      </c>
      <c r="O3111">
        <f t="shared" si="441"/>
        <v>0</v>
      </c>
      <c r="P3111" s="12">
        <f t="shared" si="442"/>
        <v>165.93162383000328</v>
      </c>
      <c r="Q3111">
        <f t="shared" si="443"/>
        <v>0</v>
      </c>
      <c r="R3111">
        <f>$D$2*tarifas!$D$12/24</f>
        <v>1.4541666666666666</v>
      </c>
      <c r="S3111" t="e">
        <f>VLOOKUP(E3111&amp;" "&amp;F3111,tarifas!$A$13:$D$20,4,FALSE)*P3111</f>
        <v>#N/A</v>
      </c>
      <c r="T3111">
        <f>IF(F3111="COD1",tarifas!$D$11*(SUMIFS($P$11:$P$8770,$F$11:$F$8770,"=COD1",$B$11:$B$8770,"="&amp;B3111)/COUNTIFS($F$11:$F$8770,"=COD1",$B$11:$B$8770,"="&amp;B3111))/COUNTIFS($A$11:$A$8770,"="&amp;A3111,$F$11:$F$8770,"=COD1"),0)</f>
        <v>0</v>
      </c>
      <c r="U3111" t="e">
        <f>(VLOOKUP(F3111,tarifas!$C$7:$D$10,2,FALSE)+tarifas!$D$21)*datos!P3111</f>
        <v>#N/A</v>
      </c>
      <c r="V3111" t="e">
        <f t="shared" si="444"/>
        <v>#N/A</v>
      </c>
      <c r="W3111">
        <f t="shared" si="445"/>
        <v>0</v>
      </c>
    </row>
    <row r="3112" spans="1:23" x14ac:dyDescent="0.25">
      <c r="A3112">
        <f t="shared" si="438"/>
        <v>129</v>
      </c>
      <c r="B3112">
        <f t="shared" si="439"/>
        <v>5</v>
      </c>
      <c r="C3112" s="1">
        <f t="shared" si="446"/>
        <v>41769.208333325812</v>
      </c>
      <c r="D3112" s="7">
        <v>0</v>
      </c>
      <c r="E3112" s="7"/>
      <c r="G3112">
        <v>45.9</v>
      </c>
      <c r="H3112" s="12">
        <v>164.42544542911301</v>
      </c>
      <c r="I3112" s="13">
        <f>$D$2*tarifas!$D$12/24</f>
        <v>1.4541666666666666</v>
      </c>
      <c r="J3112" s="13" t="e">
        <f>VLOOKUP(E3112&amp;" "&amp;F3112,tarifas!$A$13:$D$20,4,FALSE)*H3112</f>
        <v>#N/A</v>
      </c>
      <c r="K3112" s="13">
        <f>IF(F3112="COD1",tarifas!$D$11*(SUMIFS($H$11:$H$8770,$F$11:$F$8770,"=COD1",$B$11:$B$8770,"="&amp;B3112)/COUNTIFS($F$11:$F$8770,"=COD1",$B$11:$B$8770,"="&amp;B3112))/COUNTIFS($A$11:$A$8770,"="&amp;A3112,$F$11:$F$8770,"=COD1"),0)</f>
        <v>0</v>
      </c>
      <c r="L3112" s="13" t="e">
        <f>(VLOOKUP(F3112,tarifas!$C$7:$D$10,2,FALSE)+tarifas!$D$21)*datos!H3112</f>
        <v>#N/A</v>
      </c>
      <c r="M3112">
        <v>14.829739999999999</v>
      </c>
      <c r="N3112" s="13" t="e">
        <f t="shared" si="440"/>
        <v>#N/A</v>
      </c>
      <c r="O3112">
        <f t="shared" si="441"/>
        <v>14.829739999999999</v>
      </c>
      <c r="P3112" s="12">
        <f t="shared" si="442"/>
        <v>149.59570542911302</v>
      </c>
      <c r="Q3112">
        <f t="shared" si="443"/>
        <v>0</v>
      </c>
      <c r="R3112">
        <f>$D$2*tarifas!$D$12/24</f>
        <v>1.4541666666666666</v>
      </c>
      <c r="S3112" t="e">
        <f>VLOOKUP(E3112&amp;" "&amp;F3112,tarifas!$A$13:$D$20,4,FALSE)*P3112</f>
        <v>#N/A</v>
      </c>
      <c r="T3112">
        <f>IF(F3112="COD1",tarifas!$D$11*(SUMIFS($P$11:$P$8770,$F$11:$F$8770,"=COD1",$B$11:$B$8770,"="&amp;B3112)/COUNTIFS($F$11:$F$8770,"=COD1",$B$11:$B$8770,"="&amp;B3112))/COUNTIFS($A$11:$A$8770,"="&amp;A3112,$F$11:$F$8770,"=COD1"),0)</f>
        <v>0</v>
      </c>
      <c r="U3112" t="e">
        <f>(VLOOKUP(F3112,tarifas!$C$7:$D$10,2,FALSE)+tarifas!$D$21)*datos!P3112</f>
        <v>#N/A</v>
      </c>
      <c r="V3112" t="e">
        <f t="shared" si="444"/>
        <v>#N/A</v>
      </c>
      <c r="W3112">
        <f t="shared" si="445"/>
        <v>0</v>
      </c>
    </row>
    <row r="3113" spans="1:23" x14ac:dyDescent="0.25">
      <c r="A3113">
        <f t="shared" si="438"/>
        <v>129</v>
      </c>
      <c r="B3113">
        <f t="shared" si="439"/>
        <v>5</v>
      </c>
      <c r="C3113" s="1">
        <f t="shared" si="446"/>
        <v>41769.249999992477</v>
      </c>
      <c r="D3113" s="7">
        <v>7.7272727272727266</v>
      </c>
      <c r="E3113" s="7"/>
      <c r="G3113">
        <v>46.33</v>
      </c>
      <c r="H3113" s="12">
        <v>149.22329828576599</v>
      </c>
      <c r="I3113" s="13">
        <f>$D$2*tarifas!$D$12/24</f>
        <v>1.4541666666666666</v>
      </c>
      <c r="J3113" s="13" t="e">
        <f>VLOOKUP(E3113&amp;" "&amp;F3113,tarifas!$A$13:$D$20,4,FALSE)*H3113</f>
        <v>#N/A</v>
      </c>
      <c r="K3113" s="13">
        <f>IF(F3113="COD1",tarifas!$D$11*(SUMIFS($H$11:$H$8770,$F$11:$F$8770,"=COD1",$B$11:$B$8770,"="&amp;B3113)/COUNTIFS($F$11:$F$8770,"=COD1",$B$11:$B$8770,"="&amp;B3113))/COUNTIFS($A$11:$A$8770,"="&amp;A3113,$F$11:$F$8770,"=COD1"),0)</f>
        <v>0</v>
      </c>
      <c r="L3113" s="13" t="e">
        <f>(VLOOKUP(F3113,tarifas!$C$7:$D$10,2,FALSE)+tarifas!$D$21)*datos!H3113</f>
        <v>#N/A</v>
      </c>
      <c r="M3113">
        <v>19.668970000000002</v>
      </c>
      <c r="N3113" s="13" t="e">
        <f t="shared" si="440"/>
        <v>#N/A</v>
      </c>
      <c r="O3113">
        <f t="shared" si="441"/>
        <v>19.668970000000002</v>
      </c>
      <c r="P3113" s="12">
        <f t="shared" si="442"/>
        <v>129.55432828576599</v>
      </c>
      <c r="Q3113">
        <f t="shared" si="443"/>
        <v>0</v>
      </c>
      <c r="R3113">
        <f>$D$2*tarifas!$D$12/24</f>
        <v>1.4541666666666666</v>
      </c>
      <c r="S3113" t="e">
        <f>VLOOKUP(E3113&amp;" "&amp;F3113,tarifas!$A$13:$D$20,4,FALSE)*P3113</f>
        <v>#N/A</v>
      </c>
      <c r="T3113">
        <f>IF(F3113="COD1",tarifas!$D$11*(SUMIFS($P$11:$P$8770,$F$11:$F$8770,"=COD1",$B$11:$B$8770,"="&amp;B3113)/COUNTIFS($F$11:$F$8770,"=COD1",$B$11:$B$8770,"="&amp;B3113))/COUNTIFS($A$11:$A$8770,"="&amp;A3113,$F$11:$F$8770,"=COD1"),0)</f>
        <v>0</v>
      </c>
      <c r="U3113" t="e">
        <f>(VLOOKUP(F3113,tarifas!$C$7:$D$10,2,FALSE)+tarifas!$D$21)*datos!P3113</f>
        <v>#N/A</v>
      </c>
      <c r="V3113" t="e">
        <f t="shared" si="444"/>
        <v>#N/A</v>
      </c>
      <c r="W3113">
        <f t="shared" si="445"/>
        <v>0</v>
      </c>
    </row>
    <row r="3114" spans="1:23" x14ac:dyDescent="0.25">
      <c r="A3114">
        <f t="shared" si="438"/>
        <v>129</v>
      </c>
      <c r="B3114">
        <f t="shared" si="439"/>
        <v>5</v>
      </c>
      <c r="C3114" s="1">
        <f t="shared" si="446"/>
        <v>41769.291666659141</v>
      </c>
      <c r="D3114" s="7">
        <v>91.181818181818187</v>
      </c>
      <c r="E3114" s="7"/>
      <c r="G3114">
        <v>45.4</v>
      </c>
      <c r="H3114" s="12">
        <v>148.38017008877239</v>
      </c>
      <c r="I3114" s="13">
        <f>$D$2*tarifas!$D$12/24</f>
        <v>1.4541666666666666</v>
      </c>
      <c r="J3114" s="13" t="e">
        <f>VLOOKUP(E3114&amp;" "&amp;F3114,tarifas!$A$13:$D$20,4,FALSE)*H3114</f>
        <v>#N/A</v>
      </c>
      <c r="K3114" s="13">
        <f>IF(F3114="COD1",tarifas!$D$11*(SUMIFS($H$11:$H$8770,$F$11:$F$8770,"=COD1",$B$11:$B$8770,"="&amp;B3114)/COUNTIFS($F$11:$F$8770,"=COD1",$B$11:$B$8770,"="&amp;B3114))/COUNTIFS($A$11:$A$8770,"="&amp;A3114,$F$11:$F$8770,"=COD1"),0)</f>
        <v>0</v>
      </c>
      <c r="L3114" s="13" t="e">
        <f>(VLOOKUP(F3114,tarifas!$C$7:$D$10,2,FALSE)+tarifas!$D$21)*datos!H3114</f>
        <v>#N/A</v>
      </c>
      <c r="M3114">
        <v>113.94666000000001</v>
      </c>
      <c r="N3114" s="13" t="e">
        <f t="shared" si="440"/>
        <v>#N/A</v>
      </c>
      <c r="O3114">
        <f t="shared" si="441"/>
        <v>113.94666000000001</v>
      </c>
      <c r="P3114" s="12">
        <f t="shared" si="442"/>
        <v>34.43351008877238</v>
      </c>
      <c r="Q3114">
        <f t="shared" si="443"/>
        <v>0</v>
      </c>
      <c r="R3114">
        <f>$D$2*tarifas!$D$12/24</f>
        <v>1.4541666666666666</v>
      </c>
      <c r="S3114" t="e">
        <f>VLOOKUP(E3114&amp;" "&amp;F3114,tarifas!$A$13:$D$20,4,FALSE)*P3114</f>
        <v>#N/A</v>
      </c>
      <c r="T3114">
        <f>IF(F3114="COD1",tarifas!$D$11*(SUMIFS($P$11:$P$8770,$F$11:$F$8770,"=COD1",$B$11:$B$8770,"="&amp;B3114)/COUNTIFS($F$11:$F$8770,"=COD1",$B$11:$B$8770,"="&amp;B3114))/COUNTIFS($A$11:$A$8770,"="&amp;A3114,$F$11:$F$8770,"=COD1"),0)</f>
        <v>0</v>
      </c>
      <c r="U3114" t="e">
        <f>(VLOOKUP(F3114,tarifas!$C$7:$D$10,2,FALSE)+tarifas!$D$21)*datos!P3114</f>
        <v>#N/A</v>
      </c>
      <c r="V3114" t="e">
        <f t="shared" si="444"/>
        <v>#N/A</v>
      </c>
      <c r="W3114">
        <f t="shared" si="445"/>
        <v>0</v>
      </c>
    </row>
    <row r="3115" spans="1:23" x14ac:dyDescent="0.25">
      <c r="A3115">
        <f t="shared" si="438"/>
        <v>129</v>
      </c>
      <c r="B3115">
        <f t="shared" si="439"/>
        <v>5</v>
      </c>
      <c r="C3115" s="1">
        <f t="shared" si="446"/>
        <v>41769.333333325805</v>
      </c>
      <c r="D3115" s="7">
        <v>265.0454545454545</v>
      </c>
      <c r="E3115" s="7"/>
      <c r="G3115">
        <v>46.58</v>
      </c>
      <c r="H3115" s="12">
        <v>151.56718351931863</v>
      </c>
      <c r="I3115" s="13">
        <f>$D$2*tarifas!$D$12/24</f>
        <v>1.4541666666666666</v>
      </c>
      <c r="J3115" s="13" t="e">
        <f>VLOOKUP(E3115&amp;" "&amp;F3115,tarifas!$A$13:$D$20,4,FALSE)*H3115</f>
        <v>#N/A</v>
      </c>
      <c r="K3115" s="13">
        <f>IF(F3115="COD1",tarifas!$D$11*(SUMIFS($H$11:$H$8770,$F$11:$F$8770,"=COD1",$B$11:$B$8770,"="&amp;B3115)/COUNTIFS($F$11:$F$8770,"=COD1",$B$11:$B$8770,"="&amp;B3115))/COUNTIFS($A$11:$A$8770,"="&amp;A3115,$F$11:$F$8770,"=COD1"),0)</f>
        <v>0</v>
      </c>
      <c r="L3115" s="13" t="e">
        <f>(VLOOKUP(F3115,tarifas!$C$7:$D$10,2,FALSE)+tarifas!$D$21)*datos!H3115</f>
        <v>#N/A</v>
      </c>
      <c r="M3115">
        <v>100.19637</v>
      </c>
      <c r="N3115" s="13" t="e">
        <f t="shared" si="440"/>
        <v>#N/A</v>
      </c>
      <c r="O3115">
        <f t="shared" si="441"/>
        <v>100.19637</v>
      </c>
      <c r="P3115" s="12">
        <f t="shared" si="442"/>
        <v>51.370813519318631</v>
      </c>
      <c r="Q3115">
        <f t="shared" si="443"/>
        <v>0</v>
      </c>
      <c r="R3115">
        <f>$D$2*tarifas!$D$12/24</f>
        <v>1.4541666666666666</v>
      </c>
      <c r="S3115" t="e">
        <f>VLOOKUP(E3115&amp;" "&amp;F3115,tarifas!$A$13:$D$20,4,FALSE)*P3115</f>
        <v>#N/A</v>
      </c>
      <c r="T3115">
        <f>IF(F3115="COD1",tarifas!$D$11*(SUMIFS($P$11:$P$8770,$F$11:$F$8770,"=COD1",$B$11:$B$8770,"="&amp;B3115)/COUNTIFS($F$11:$F$8770,"=COD1",$B$11:$B$8770,"="&amp;B3115))/COUNTIFS($A$11:$A$8770,"="&amp;A3115,$F$11:$F$8770,"=COD1"),0)</f>
        <v>0</v>
      </c>
      <c r="U3115" t="e">
        <f>(VLOOKUP(F3115,tarifas!$C$7:$D$10,2,FALSE)+tarifas!$D$21)*datos!P3115</f>
        <v>#N/A</v>
      </c>
      <c r="V3115" t="e">
        <f t="shared" si="444"/>
        <v>#N/A</v>
      </c>
      <c r="W3115">
        <f t="shared" si="445"/>
        <v>0</v>
      </c>
    </row>
    <row r="3116" spans="1:23" x14ac:dyDescent="0.25">
      <c r="A3116">
        <f t="shared" si="438"/>
        <v>129</v>
      </c>
      <c r="B3116">
        <f t="shared" si="439"/>
        <v>5</v>
      </c>
      <c r="C3116" s="1">
        <f t="shared" si="446"/>
        <v>41769.374999992469</v>
      </c>
      <c r="D3116" s="7">
        <v>470.07575757575756</v>
      </c>
      <c r="E3116" s="7"/>
      <c r="G3116">
        <v>48.17</v>
      </c>
      <c r="H3116" s="12">
        <v>150.18956093160887</v>
      </c>
      <c r="I3116" s="13">
        <f>$D$2*tarifas!$D$12/24</f>
        <v>1.4541666666666666</v>
      </c>
      <c r="J3116" s="13" t="e">
        <f>VLOOKUP(E3116&amp;" "&amp;F3116,tarifas!$A$13:$D$20,4,FALSE)*H3116</f>
        <v>#N/A</v>
      </c>
      <c r="K3116" s="13">
        <f>IF(F3116="COD1",tarifas!$D$11*(SUMIFS($H$11:$H$8770,$F$11:$F$8770,"=COD1",$B$11:$B$8770,"="&amp;B3116)/COUNTIFS($F$11:$F$8770,"=COD1",$B$11:$B$8770,"="&amp;B3116))/COUNTIFS($A$11:$A$8770,"="&amp;A3116,$F$11:$F$8770,"=COD1"),0)</f>
        <v>0</v>
      </c>
      <c r="L3116" s="13" t="e">
        <f>(VLOOKUP(F3116,tarifas!$C$7:$D$10,2,FALSE)+tarifas!$D$21)*datos!H3116</f>
        <v>#N/A</v>
      </c>
      <c r="M3116">
        <v>307.29957000000002</v>
      </c>
      <c r="N3116" s="13" t="e">
        <f t="shared" si="440"/>
        <v>#N/A</v>
      </c>
      <c r="O3116">
        <f t="shared" si="441"/>
        <v>150.18956093160887</v>
      </c>
      <c r="P3116" s="12">
        <f t="shared" si="442"/>
        <v>0</v>
      </c>
      <c r="Q3116">
        <f t="shared" si="443"/>
        <v>157.11000906839115</v>
      </c>
      <c r="R3116">
        <f>$D$2*tarifas!$D$12/24</f>
        <v>1.4541666666666666</v>
      </c>
      <c r="S3116" t="e">
        <f>VLOOKUP(E3116&amp;" "&amp;F3116,tarifas!$A$13:$D$20,4,FALSE)*P3116</f>
        <v>#N/A</v>
      </c>
      <c r="T3116">
        <f>IF(F3116="COD1",tarifas!$D$11*(SUMIFS($P$11:$P$8770,$F$11:$F$8770,"=COD1",$B$11:$B$8770,"="&amp;B3116)/COUNTIFS($F$11:$F$8770,"=COD1",$B$11:$B$8770,"="&amp;B3116))/COUNTIFS($A$11:$A$8770,"="&amp;A3116,$F$11:$F$8770,"=COD1"),0)</f>
        <v>0</v>
      </c>
      <c r="U3116" t="e">
        <f>(VLOOKUP(F3116,tarifas!$C$7:$D$10,2,FALSE)+tarifas!$D$21)*datos!P3116</f>
        <v>#N/A</v>
      </c>
      <c r="V3116" t="e">
        <f t="shared" si="444"/>
        <v>#N/A</v>
      </c>
      <c r="W3116">
        <f t="shared" si="445"/>
        <v>6.8111902231419617</v>
      </c>
    </row>
    <row r="3117" spans="1:23" x14ac:dyDescent="0.25">
      <c r="A3117">
        <f t="shared" si="438"/>
        <v>129</v>
      </c>
      <c r="B3117">
        <f t="shared" si="439"/>
        <v>5</v>
      </c>
      <c r="C3117" s="1">
        <f t="shared" si="446"/>
        <v>41769.416666659134</v>
      </c>
      <c r="D3117" s="7">
        <v>553.01515151515162</v>
      </c>
      <c r="E3117" s="7"/>
      <c r="G3117">
        <v>48.1</v>
      </c>
      <c r="H3117" s="12">
        <v>150.64059703100671</v>
      </c>
      <c r="I3117" s="13">
        <f>$D$2*tarifas!$D$12/24</f>
        <v>1.4541666666666666</v>
      </c>
      <c r="J3117" s="13" t="e">
        <f>VLOOKUP(E3117&amp;" "&amp;F3117,tarifas!$A$13:$D$20,4,FALSE)*H3117</f>
        <v>#N/A</v>
      </c>
      <c r="K3117" s="13">
        <f>IF(F3117="COD1",tarifas!$D$11*(SUMIFS($H$11:$H$8770,$F$11:$F$8770,"=COD1",$B$11:$B$8770,"="&amp;B3117)/COUNTIFS($F$11:$F$8770,"=COD1",$B$11:$B$8770,"="&amp;B3117))/COUNTIFS($A$11:$A$8770,"="&amp;A3117,$F$11:$F$8770,"=COD1"),0)</f>
        <v>0</v>
      </c>
      <c r="L3117" s="13" t="e">
        <f>(VLOOKUP(F3117,tarifas!$C$7:$D$10,2,FALSE)+tarifas!$D$21)*datos!H3117</f>
        <v>#N/A</v>
      </c>
      <c r="M3117">
        <v>487.19589000000002</v>
      </c>
      <c r="N3117" s="13" t="e">
        <f t="shared" si="440"/>
        <v>#N/A</v>
      </c>
      <c r="O3117">
        <f t="shared" si="441"/>
        <v>150.64059703100671</v>
      </c>
      <c r="P3117" s="12">
        <f t="shared" si="442"/>
        <v>0</v>
      </c>
      <c r="Q3117">
        <f t="shared" si="443"/>
        <v>336.55529296899329</v>
      </c>
      <c r="R3117">
        <f>$D$2*tarifas!$D$12/24</f>
        <v>1.4541666666666666</v>
      </c>
      <c r="S3117" t="e">
        <f>VLOOKUP(E3117&amp;" "&amp;F3117,tarifas!$A$13:$D$20,4,FALSE)*P3117</f>
        <v>#N/A</v>
      </c>
      <c r="T3117">
        <f>IF(F3117="COD1",tarifas!$D$11*(SUMIFS($P$11:$P$8770,$F$11:$F$8770,"=COD1",$B$11:$B$8770,"="&amp;B3117)/COUNTIFS($F$11:$F$8770,"=COD1",$B$11:$B$8770,"="&amp;B3117))/COUNTIFS($A$11:$A$8770,"="&amp;A3117,$F$11:$F$8770,"=COD1"),0)</f>
        <v>0</v>
      </c>
      <c r="U3117" t="e">
        <f>(VLOOKUP(F3117,tarifas!$C$7:$D$10,2,FALSE)+tarifas!$D$21)*datos!P3117</f>
        <v>#N/A</v>
      </c>
      <c r="V3117" t="e">
        <f t="shared" si="444"/>
        <v>#N/A</v>
      </c>
      <c r="W3117">
        <f t="shared" si="445"/>
        <v>14.569478632627719</v>
      </c>
    </row>
    <row r="3118" spans="1:23" x14ac:dyDescent="0.25">
      <c r="A3118">
        <f t="shared" si="438"/>
        <v>129</v>
      </c>
      <c r="B3118">
        <f t="shared" si="439"/>
        <v>5</v>
      </c>
      <c r="C3118" s="1">
        <f t="shared" si="446"/>
        <v>41769.458333325798</v>
      </c>
      <c r="D3118" s="7">
        <v>672.53030303030312</v>
      </c>
      <c r="E3118" s="7"/>
      <c r="G3118">
        <v>48.5</v>
      </c>
      <c r="H3118" s="12">
        <v>151.80157524133188</v>
      </c>
      <c r="I3118" s="13">
        <f>$D$2*tarifas!$D$12/24</f>
        <v>1.4541666666666666</v>
      </c>
      <c r="J3118" s="13" t="e">
        <f>VLOOKUP(E3118&amp;" "&amp;F3118,tarifas!$A$13:$D$20,4,FALSE)*H3118</f>
        <v>#N/A</v>
      </c>
      <c r="K3118" s="13">
        <f>IF(F3118="COD1",tarifas!$D$11*(SUMIFS($H$11:$H$8770,$F$11:$F$8770,"=COD1",$B$11:$B$8770,"="&amp;B3118)/COUNTIFS($F$11:$F$8770,"=COD1",$B$11:$B$8770,"="&amp;B3118))/COUNTIFS($A$11:$A$8770,"="&amp;A3118,$F$11:$F$8770,"=COD1"),0)</f>
        <v>0</v>
      </c>
      <c r="L3118" s="13" t="e">
        <f>(VLOOKUP(F3118,tarifas!$C$7:$D$10,2,FALSE)+tarifas!$D$21)*datos!H3118</f>
        <v>#N/A</v>
      </c>
      <c r="M3118">
        <v>494.65415999999999</v>
      </c>
      <c r="N3118" s="13" t="e">
        <f t="shared" si="440"/>
        <v>#N/A</v>
      </c>
      <c r="O3118">
        <f t="shared" si="441"/>
        <v>151.80157524133188</v>
      </c>
      <c r="P3118" s="12">
        <f t="shared" si="442"/>
        <v>0</v>
      </c>
      <c r="Q3118">
        <f t="shared" si="443"/>
        <v>342.85258475866812</v>
      </c>
      <c r="R3118">
        <f>$D$2*tarifas!$D$12/24</f>
        <v>1.4541666666666666</v>
      </c>
      <c r="S3118" t="e">
        <f>VLOOKUP(E3118&amp;" "&amp;F3118,tarifas!$A$13:$D$20,4,FALSE)*P3118</f>
        <v>#N/A</v>
      </c>
      <c r="T3118">
        <f>IF(F3118="COD1",tarifas!$D$11*(SUMIFS($P$11:$P$8770,$F$11:$F$8770,"=COD1",$B$11:$B$8770,"="&amp;B3118)/COUNTIFS($F$11:$F$8770,"=COD1",$B$11:$B$8770,"="&amp;B3118))/COUNTIFS($A$11:$A$8770,"="&amp;A3118,$F$11:$F$8770,"=COD1"),0)</f>
        <v>0</v>
      </c>
      <c r="U3118" t="e">
        <f>(VLOOKUP(F3118,tarifas!$C$7:$D$10,2,FALSE)+tarifas!$D$21)*datos!P3118</f>
        <v>#N/A</v>
      </c>
      <c r="V3118" t="e">
        <f t="shared" si="444"/>
        <v>#N/A</v>
      </c>
      <c r="W3118">
        <f t="shared" si="445"/>
        <v>14.965515324715863</v>
      </c>
    </row>
    <row r="3119" spans="1:23" x14ac:dyDescent="0.25">
      <c r="A3119">
        <f t="shared" si="438"/>
        <v>129</v>
      </c>
      <c r="B3119">
        <f t="shared" si="439"/>
        <v>5</v>
      </c>
      <c r="C3119" s="1">
        <f t="shared" si="446"/>
        <v>41769.499999992462</v>
      </c>
      <c r="D3119" s="7">
        <v>757.0151515151515</v>
      </c>
      <c r="E3119" s="7"/>
      <c r="G3119">
        <v>50.01</v>
      </c>
      <c r="H3119" s="12">
        <v>153.17594616612195</v>
      </c>
      <c r="I3119" s="13">
        <f>$D$2*tarifas!$D$12/24</f>
        <v>1.4541666666666666</v>
      </c>
      <c r="J3119" s="13" t="e">
        <f>VLOOKUP(E3119&amp;" "&amp;F3119,tarifas!$A$13:$D$20,4,FALSE)*H3119</f>
        <v>#N/A</v>
      </c>
      <c r="K3119" s="13">
        <f>IF(F3119="COD1",tarifas!$D$11*(SUMIFS($H$11:$H$8770,$F$11:$F$8770,"=COD1",$B$11:$B$8770,"="&amp;B3119)/COUNTIFS($F$11:$F$8770,"=COD1",$B$11:$B$8770,"="&amp;B3119))/COUNTIFS($A$11:$A$8770,"="&amp;A3119,$F$11:$F$8770,"=COD1"),0)</f>
        <v>0</v>
      </c>
      <c r="L3119" s="13" t="e">
        <f>(VLOOKUP(F3119,tarifas!$C$7:$D$10,2,FALSE)+tarifas!$D$21)*datos!H3119</f>
        <v>#N/A</v>
      </c>
      <c r="M3119">
        <v>488.6309</v>
      </c>
      <c r="N3119" s="13" t="e">
        <f t="shared" si="440"/>
        <v>#N/A</v>
      </c>
      <c r="O3119">
        <f t="shared" si="441"/>
        <v>153.17594616612195</v>
      </c>
      <c r="P3119" s="12">
        <f t="shared" si="442"/>
        <v>0</v>
      </c>
      <c r="Q3119">
        <f t="shared" si="443"/>
        <v>335.45495383387805</v>
      </c>
      <c r="R3119">
        <f>$D$2*tarifas!$D$12/24</f>
        <v>1.4541666666666666</v>
      </c>
      <c r="S3119" t="e">
        <f>VLOOKUP(E3119&amp;" "&amp;F3119,tarifas!$A$13:$D$20,4,FALSE)*P3119</f>
        <v>#N/A</v>
      </c>
      <c r="T3119">
        <f>IF(F3119="COD1",tarifas!$D$11*(SUMIFS($P$11:$P$8770,$F$11:$F$8770,"=COD1",$B$11:$B$8770,"="&amp;B3119)/COUNTIFS($F$11:$F$8770,"=COD1",$B$11:$B$8770,"="&amp;B3119))/COUNTIFS($A$11:$A$8770,"="&amp;A3119,$F$11:$F$8770,"=COD1"),0)</f>
        <v>0</v>
      </c>
      <c r="U3119" t="e">
        <f>(VLOOKUP(F3119,tarifas!$C$7:$D$10,2,FALSE)+tarifas!$D$21)*datos!P3119</f>
        <v>#N/A</v>
      </c>
      <c r="V3119" t="e">
        <f t="shared" si="444"/>
        <v>#N/A</v>
      </c>
      <c r="W3119">
        <f t="shared" si="445"/>
        <v>15.098492017109017</v>
      </c>
    </row>
    <row r="3120" spans="1:23" x14ac:dyDescent="0.25">
      <c r="A3120">
        <f t="shared" si="438"/>
        <v>129</v>
      </c>
      <c r="B3120">
        <f t="shared" si="439"/>
        <v>5</v>
      </c>
      <c r="C3120" s="1">
        <f t="shared" si="446"/>
        <v>41769.541666659126</v>
      </c>
      <c r="D3120" s="7">
        <v>783.28787878787875</v>
      </c>
      <c r="E3120" s="7"/>
      <c r="G3120">
        <v>48.17</v>
      </c>
      <c r="H3120" s="12">
        <v>153.61368150251292</v>
      </c>
      <c r="I3120" s="13">
        <f>$D$2*tarifas!$D$12/24</f>
        <v>1.4541666666666666</v>
      </c>
      <c r="J3120" s="13" t="e">
        <f>VLOOKUP(E3120&amp;" "&amp;F3120,tarifas!$A$13:$D$20,4,FALSE)*H3120</f>
        <v>#N/A</v>
      </c>
      <c r="K3120" s="13">
        <f>IF(F3120="COD1",tarifas!$D$11*(SUMIFS($H$11:$H$8770,$F$11:$F$8770,"=COD1",$B$11:$B$8770,"="&amp;B3120)/COUNTIFS($F$11:$F$8770,"=COD1",$B$11:$B$8770,"="&amp;B3120))/COUNTIFS($A$11:$A$8770,"="&amp;A3120,$F$11:$F$8770,"=COD1"),0)</f>
        <v>0</v>
      </c>
      <c r="L3120" s="13" t="e">
        <f>(VLOOKUP(F3120,tarifas!$C$7:$D$10,2,FALSE)+tarifas!$D$21)*datos!H3120</f>
        <v>#N/A</v>
      </c>
      <c r="M3120">
        <v>438.18549000000002</v>
      </c>
      <c r="N3120" s="13" t="e">
        <f t="shared" si="440"/>
        <v>#N/A</v>
      </c>
      <c r="O3120">
        <f t="shared" si="441"/>
        <v>153.61368150251292</v>
      </c>
      <c r="P3120" s="12">
        <f t="shared" si="442"/>
        <v>0</v>
      </c>
      <c r="Q3120">
        <f t="shared" si="443"/>
        <v>284.5718084974871</v>
      </c>
      <c r="R3120">
        <f>$D$2*tarifas!$D$12/24</f>
        <v>1.4541666666666666</v>
      </c>
      <c r="S3120" t="e">
        <f>VLOOKUP(E3120&amp;" "&amp;F3120,tarifas!$A$13:$D$20,4,FALSE)*P3120</f>
        <v>#N/A</v>
      </c>
      <c r="T3120">
        <f>IF(F3120="COD1",tarifas!$D$11*(SUMIFS($P$11:$P$8770,$F$11:$F$8770,"=COD1",$B$11:$B$8770,"="&amp;B3120)/COUNTIFS($F$11:$F$8770,"=COD1",$B$11:$B$8770,"="&amp;B3120))/COUNTIFS($A$11:$A$8770,"="&amp;A3120,$F$11:$F$8770,"=COD1"),0)</f>
        <v>0</v>
      </c>
      <c r="U3120" t="e">
        <f>(VLOOKUP(F3120,tarifas!$C$7:$D$10,2,FALSE)+tarifas!$D$21)*datos!P3120</f>
        <v>#N/A</v>
      </c>
      <c r="V3120" t="e">
        <f t="shared" si="444"/>
        <v>#N/A</v>
      </c>
      <c r="W3120">
        <f t="shared" si="445"/>
        <v>12.337041613791559</v>
      </c>
    </row>
    <row r="3121" spans="1:23" x14ac:dyDescent="0.25">
      <c r="A3121">
        <f t="shared" si="438"/>
        <v>129</v>
      </c>
      <c r="B3121">
        <f t="shared" si="439"/>
        <v>5</v>
      </c>
      <c r="C3121" s="1">
        <f t="shared" si="446"/>
        <v>41769.583333325791</v>
      </c>
      <c r="D3121" s="7">
        <v>755.21212121212125</v>
      </c>
      <c r="E3121" s="7"/>
      <c r="G3121">
        <v>46.58</v>
      </c>
      <c r="H3121" s="12">
        <v>160.16345620545172</v>
      </c>
      <c r="I3121" s="13">
        <f>$D$2*tarifas!$D$12/24</f>
        <v>1.4541666666666666</v>
      </c>
      <c r="J3121" s="13" t="e">
        <f>VLOOKUP(E3121&amp;" "&amp;F3121,tarifas!$A$13:$D$20,4,FALSE)*H3121</f>
        <v>#N/A</v>
      </c>
      <c r="K3121" s="13">
        <f>IF(F3121="COD1",tarifas!$D$11*(SUMIFS($H$11:$H$8770,$F$11:$F$8770,"=COD1",$B$11:$B$8770,"="&amp;B3121)/COUNTIFS($F$11:$F$8770,"=COD1",$B$11:$B$8770,"="&amp;B3121))/COUNTIFS($A$11:$A$8770,"="&amp;A3121,$F$11:$F$8770,"=COD1"),0)</f>
        <v>0</v>
      </c>
      <c r="L3121" s="13" t="e">
        <f>(VLOOKUP(F3121,tarifas!$C$7:$D$10,2,FALSE)+tarifas!$D$21)*datos!H3121</f>
        <v>#N/A</v>
      </c>
      <c r="M3121">
        <v>355.10712999999998</v>
      </c>
      <c r="N3121" s="13" t="e">
        <f t="shared" si="440"/>
        <v>#N/A</v>
      </c>
      <c r="O3121">
        <f t="shared" si="441"/>
        <v>160.16345620545172</v>
      </c>
      <c r="P3121" s="12">
        <f t="shared" si="442"/>
        <v>0</v>
      </c>
      <c r="Q3121">
        <f t="shared" si="443"/>
        <v>194.94367379454826</v>
      </c>
      <c r="R3121">
        <f>$D$2*tarifas!$D$12/24</f>
        <v>1.4541666666666666</v>
      </c>
      <c r="S3121" t="e">
        <f>VLOOKUP(E3121&amp;" "&amp;F3121,tarifas!$A$13:$D$20,4,FALSE)*P3121</f>
        <v>#N/A</v>
      </c>
      <c r="T3121">
        <f>IF(F3121="COD1",tarifas!$D$11*(SUMIFS($P$11:$P$8770,$F$11:$F$8770,"=COD1",$B$11:$B$8770,"="&amp;B3121)/COUNTIFS($F$11:$F$8770,"=COD1",$B$11:$B$8770,"="&amp;B3121))/COUNTIFS($A$11:$A$8770,"="&amp;A3121,$F$11:$F$8770,"=COD1"),0)</f>
        <v>0</v>
      </c>
      <c r="U3121" t="e">
        <f>(VLOOKUP(F3121,tarifas!$C$7:$D$10,2,FALSE)+tarifas!$D$21)*datos!P3121</f>
        <v>#N/A</v>
      </c>
      <c r="V3121" t="e">
        <f t="shared" si="444"/>
        <v>#N/A</v>
      </c>
      <c r="W3121">
        <f t="shared" si="445"/>
        <v>8.1724286928150516</v>
      </c>
    </row>
    <row r="3122" spans="1:23" x14ac:dyDescent="0.25">
      <c r="A3122">
        <f t="shared" si="438"/>
        <v>129</v>
      </c>
      <c r="B3122">
        <f t="shared" si="439"/>
        <v>5</v>
      </c>
      <c r="C3122" s="1">
        <f t="shared" si="446"/>
        <v>41769.624999992455</v>
      </c>
      <c r="D3122" s="7">
        <v>678.71212121212125</v>
      </c>
      <c r="E3122" s="7"/>
      <c r="G3122">
        <v>45.4</v>
      </c>
      <c r="H3122" s="12">
        <v>166.56295080570158</v>
      </c>
      <c r="I3122" s="13">
        <f>$D$2*tarifas!$D$12/24</f>
        <v>1.4541666666666666</v>
      </c>
      <c r="J3122" s="13" t="e">
        <f>VLOOKUP(E3122&amp;" "&amp;F3122,tarifas!$A$13:$D$20,4,FALSE)*H3122</f>
        <v>#N/A</v>
      </c>
      <c r="K3122" s="13">
        <f>IF(F3122="COD1",tarifas!$D$11*(SUMIFS($H$11:$H$8770,$F$11:$F$8770,"=COD1",$B$11:$B$8770,"="&amp;B3122)/COUNTIFS($F$11:$F$8770,"=COD1",$B$11:$B$8770,"="&amp;B3122))/COUNTIFS($A$11:$A$8770,"="&amp;A3122,$F$11:$F$8770,"=COD1"),0)</f>
        <v>0</v>
      </c>
      <c r="L3122" s="13" t="e">
        <f>(VLOOKUP(F3122,tarifas!$C$7:$D$10,2,FALSE)+tarifas!$D$21)*datos!H3122</f>
        <v>#N/A</v>
      </c>
      <c r="M3122">
        <v>325.48003000000006</v>
      </c>
      <c r="N3122" s="13" t="e">
        <f t="shared" si="440"/>
        <v>#N/A</v>
      </c>
      <c r="O3122">
        <f t="shared" si="441"/>
        <v>166.56295080570158</v>
      </c>
      <c r="P3122" s="12">
        <f t="shared" si="442"/>
        <v>0</v>
      </c>
      <c r="Q3122">
        <f t="shared" si="443"/>
        <v>158.91707919429848</v>
      </c>
      <c r="R3122">
        <f>$D$2*tarifas!$D$12/24</f>
        <v>1.4541666666666666</v>
      </c>
      <c r="S3122" t="e">
        <f>VLOOKUP(E3122&amp;" "&amp;F3122,tarifas!$A$13:$D$20,4,FALSE)*P3122</f>
        <v>#N/A</v>
      </c>
      <c r="T3122">
        <f>IF(F3122="COD1",tarifas!$D$11*(SUMIFS($P$11:$P$8770,$F$11:$F$8770,"=COD1",$B$11:$B$8770,"="&amp;B3122)/COUNTIFS($F$11:$F$8770,"=COD1",$B$11:$B$8770,"="&amp;B3122))/COUNTIFS($A$11:$A$8770,"="&amp;A3122,$F$11:$F$8770,"=COD1"),0)</f>
        <v>0</v>
      </c>
      <c r="U3122" t="e">
        <f>(VLOOKUP(F3122,tarifas!$C$7:$D$10,2,FALSE)+tarifas!$D$21)*datos!P3122</f>
        <v>#N/A</v>
      </c>
      <c r="V3122" t="e">
        <f t="shared" si="444"/>
        <v>#N/A</v>
      </c>
      <c r="W3122">
        <f t="shared" si="445"/>
        <v>6.4933518558790357</v>
      </c>
    </row>
    <row r="3123" spans="1:23" x14ac:dyDescent="0.25">
      <c r="A3123">
        <f t="shared" si="438"/>
        <v>129</v>
      </c>
      <c r="B3123">
        <f t="shared" si="439"/>
        <v>5</v>
      </c>
      <c r="C3123" s="1">
        <f t="shared" si="446"/>
        <v>41769.666666659119</v>
      </c>
      <c r="D3123" s="7">
        <v>586.75757575757575</v>
      </c>
      <c r="E3123" s="7"/>
      <c r="G3123">
        <v>45.35</v>
      </c>
      <c r="H3123" s="12">
        <v>165.88505413724562</v>
      </c>
      <c r="I3123" s="13">
        <f>$D$2*tarifas!$D$12/24</f>
        <v>1.4541666666666666</v>
      </c>
      <c r="J3123" s="13" t="e">
        <f>VLOOKUP(E3123&amp;" "&amp;F3123,tarifas!$A$13:$D$20,4,FALSE)*H3123</f>
        <v>#N/A</v>
      </c>
      <c r="K3123" s="13">
        <f>IF(F3123="COD1",tarifas!$D$11*(SUMIFS($H$11:$H$8770,$F$11:$F$8770,"=COD1",$B$11:$B$8770,"="&amp;B3123)/COUNTIFS($F$11:$F$8770,"=COD1",$B$11:$B$8770,"="&amp;B3123))/COUNTIFS($A$11:$A$8770,"="&amp;A3123,$F$11:$F$8770,"=COD1"),0)</f>
        <v>0</v>
      </c>
      <c r="L3123" s="13" t="e">
        <f>(VLOOKUP(F3123,tarifas!$C$7:$D$10,2,FALSE)+tarifas!$D$21)*datos!H3123</f>
        <v>#N/A</v>
      </c>
      <c r="M3123">
        <v>208.68623000000002</v>
      </c>
      <c r="N3123" s="13" t="e">
        <f t="shared" si="440"/>
        <v>#N/A</v>
      </c>
      <c r="O3123">
        <f t="shared" si="441"/>
        <v>165.88505413724562</v>
      </c>
      <c r="P3123" s="12">
        <f t="shared" si="442"/>
        <v>0</v>
      </c>
      <c r="Q3123">
        <f t="shared" si="443"/>
        <v>42.801175862754405</v>
      </c>
      <c r="R3123">
        <f>$D$2*tarifas!$D$12/24</f>
        <v>1.4541666666666666</v>
      </c>
      <c r="S3123" t="e">
        <f>VLOOKUP(E3123&amp;" "&amp;F3123,tarifas!$A$13:$D$20,4,FALSE)*P3123</f>
        <v>#N/A</v>
      </c>
      <c r="T3123">
        <f>IF(F3123="COD1",tarifas!$D$11*(SUMIFS($P$11:$P$8770,$F$11:$F$8770,"=COD1",$B$11:$B$8770,"="&amp;B3123)/COUNTIFS($F$11:$F$8770,"=COD1",$B$11:$B$8770,"="&amp;B3123))/COUNTIFS($A$11:$A$8770,"="&amp;A3123,$F$11:$F$8770,"=COD1"),0)</f>
        <v>0</v>
      </c>
      <c r="U3123" t="e">
        <f>(VLOOKUP(F3123,tarifas!$C$7:$D$10,2,FALSE)+tarifas!$D$21)*datos!P3123</f>
        <v>#N/A</v>
      </c>
      <c r="V3123" t="e">
        <f t="shared" si="444"/>
        <v>#N/A</v>
      </c>
      <c r="W3123">
        <f t="shared" si="445"/>
        <v>1.7469299928383213</v>
      </c>
    </row>
    <row r="3124" spans="1:23" x14ac:dyDescent="0.25">
      <c r="A3124">
        <f t="shared" si="438"/>
        <v>129</v>
      </c>
      <c r="B3124">
        <f t="shared" si="439"/>
        <v>5</v>
      </c>
      <c r="C3124" s="1">
        <f t="shared" si="446"/>
        <v>41769.708333325783</v>
      </c>
      <c r="D3124" s="7">
        <v>418.56060606060606</v>
      </c>
      <c r="E3124" s="7"/>
      <c r="G3124">
        <v>44</v>
      </c>
      <c r="H3124" s="12">
        <v>167.06243463566034</v>
      </c>
      <c r="I3124" s="13">
        <f>$D$2*tarifas!$D$12/24</f>
        <v>1.4541666666666666</v>
      </c>
      <c r="J3124" s="13" t="e">
        <f>VLOOKUP(E3124&amp;" "&amp;F3124,tarifas!$A$13:$D$20,4,FALSE)*H3124</f>
        <v>#N/A</v>
      </c>
      <c r="K3124" s="13">
        <f>IF(F3124="COD1",tarifas!$D$11*(SUMIFS($H$11:$H$8770,$F$11:$F$8770,"=COD1",$B$11:$B$8770,"="&amp;B3124)/COUNTIFS($F$11:$F$8770,"=COD1",$B$11:$B$8770,"="&amp;B3124))/COUNTIFS($A$11:$A$8770,"="&amp;A3124,$F$11:$F$8770,"=COD1"),0)</f>
        <v>0</v>
      </c>
      <c r="L3124" s="13" t="e">
        <f>(VLOOKUP(F3124,tarifas!$C$7:$D$10,2,FALSE)+tarifas!$D$21)*datos!H3124</f>
        <v>#N/A</v>
      </c>
      <c r="M3124">
        <v>68.650410000000008</v>
      </c>
      <c r="N3124" s="13" t="e">
        <f t="shared" si="440"/>
        <v>#N/A</v>
      </c>
      <c r="O3124">
        <f t="shared" si="441"/>
        <v>68.650410000000008</v>
      </c>
      <c r="P3124" s="12">
        <f t="shared" si="442"/>
        <v>98.41202463566033</v>
      </c>
      <c r="Q3124">
        <f t="shared" si="443"/>
        <v>0</v>
      </c>
      <c r="R3124">
        <f>$D$2*tarifas!$D$12/24</f>
        <v>1.4541666666666666</v>
      </c>
      <c r="S3124" t="e">
        <f>VLOOKUP(E3124&amp;" "&amp;F3124,tarifas!$A$13:$D$20,4,FALSE)*P3124</f>
        <v>#N/A</v>
      </c>
      <c r="T3124">
        <f>IF(F3124="COD1",tarifas!$D$11*(SUMIFS($P$11:$P$8770,$F$11:$F$8770,"=COD1",$B$11:$B$8770,"="&amp;B3124)/COUNTIFS($F$11:$F$8770,"=COD1",$B$11:$B$8770,"="&amp;B3124))/COUNTIFS($A$11:$A$8770,"="&amp;A3124,$F$11:$F$8770,"=COD1"),0)</f>
        <v>0</v>
      </c>
      <c r="U3124" t="e">
        <f>(VLOOKUP(F3124,tarifas!$C$7:$D$10,2,FALSE)+tarifas!$D$21)*datos!P3124</f>
        <v>#N/A</v>
      </c>
      <c r="V3124" t="e">
        <f t="shared" si="444"/>
        <v>#N/A</v>
      </c>
      <c r="W3124">
        <f t="shared" si="445"/>
        <v>0</v>
      </c>
    </row>
    <row r="3125" spans="1:23" x14ac:dyDescent="0.25">
      <c r="A3125">
        <f t="shared" si="438"/>
        <v>129</v>
      </c>
      <c r="B3125">
        <f t="shared" si="439"/>
        <v>5</v>
      </c>
      <c r="C3125" s="1">
        <f t="shared" si="446"/>
        <v>41769.749999992448</v>
      </c>
      <c r="D3125" s="7">
        <v>221</v>
      </c>
      <c r="E3125" s="7"/>
      <c r="G3125">
        <v>45.4</v>
      </c>
      <c r="H3125" s="12">
        <v>166.1913598066692</v>
      </c>
      <c r="I3125" s="13">
        <f>$D$2*tarifas!$D$12/24</f>
        <v>1.4541666666666666</v>
      </c>
      <c r="J3125" s="13" t="e">
        <f>VLOOKUP(E3125&amp;" "&amp;F3125,tarifas!$A$13:$D$20,4,FALSE)*H3125</f>
        <v>#N/A</v>
      </c>
      <c r="K3125" s="13">
        <f>IF(F3125="COD1",tarifas!$D$11*(SUMIFS($H$11:$H$8770,$F$11:$F$8770,"=COD1",$B$11:$B$8770,"="&amp;B3125)/COUNTIFS($F$11:$F$8770,"=COD1",$B$11:$B$8770,"="&amp;B3125))/COUNTIFS($A$11:$A$8770,"="&amp;A3125,$F$11:$F$8770,"=COD1"),0)</f>
        <v>0</v>
      </c>
      <c r="L3125" s="13" t="e">
        <f>(VLOOKUP(F3125,tarifas!$C$7:$D$10,2,FALSE)+tarifas!$D$21)*datos!H3125</f>
        <v>#N/A</v>
      </c>
      <c r="M3125">
        <v>9.3541799999999995</v>
      </c>
      <c r="N3125" s="13" t="e">
        <f t="shared" si="440"/>
        <v>#N/A</v>
      </c>
      <c r="O3125">
        <f t="shared" si="441"/>
        <v>9.3541799999999995</v>
      </c>
      <c r="P3125" s="12">
        <f t="shared" si="442"/>
        <v>156.83717980666921</v>
      </c>
      <c r="Q3125">
        <f t="shared" si="443"/>
        <v>0</v>
      </c>
      <c r="R3125">
        <f>$D$2*tarifas!$D$12/24</f>
        <v>1.4541666666666666</v>
      </c>
      <c r="S3125" t="e">
        <f>VLOOKUP(E3125&amp;" "&amp;F3125,tarifas!$A$13:$D$20,4,FALSE)*P3125</f>
        <v>#N/A</v>
      </c>
      <c r="T3125">
        <f>IF(F3125="COD1",tarifas!$D$11*(SUMIFS($P$11:$P$8770,$F$11:$F$8770,"=COD1",$B$11:$B$8770,"="&amp;B3125)/COUNTIFS($F$11:$F$8770,"=COD1",$B$11:$B$8770,"="&amp;B3125))/COUNTIFS($A$11:$A$8770,"="&amp;A3125,$F$11:$F$8770,"=COD1"),0)</f>
        <v>0</v>
      </c>
      <c r="U3125" t="e">
        <f>(VLOOKUP(F3125,tarifas!$C$7:$D$10,2,FALSE)+tarifas!$D$21)*datos!P3125</f>
        <v>#N/A</v>
      </c>
      <c r="V3125" t="e">
        <f t="shared" si="444"/>
        <v>#N/A</v>
      </c>
      <c r="W3125">
        <f t="shared" si="445"/>
        <v>0</v>
      </c>
    </row>
    <row r="3126" spans="1:23" x14ac:dyDescent="0.25">
      <c r="A3126">
        <f t="shared" si="438"/>
        <v>129</v>
      </c>
      <c r="B3126">
        <f t="shared" si="439"/>
        <v>5</v>
      </c>
      <c r="C3126" s="1">
        <f t="shared" si="446"/>
        <v>41769.791666659112</v>
      </c>
      <c r="D3126" s="7">
        <v>51.515151515151523</v>
      </c>
      <c r="E3126" s="7"/>
      <c r="G3126">
        <v>47.4</v>
      </c>
      <c r="H3126" s="12">
        <v>177.75044189477916</v>
      </c>
      <c r="I3126" s="13">
        <f>$D$2*tarifas!$D$12/24</f>
        <v>1.4541666666666666</v>
      </c>
      <c r="J3126" s="13" t="e">
        <f>VLOOKUP(E3126&amp;" "&amp;F3126,tarifas!$A$13:$D$20,4,FALSE)*H3126</f>
        <v>#N/A</v>
      </c>
      <c r="K3126" s="13">
        <f>IF(F3126="COD1",tarifas!$D$11*(SUMIFS($H$11:$H$8770,$F$11:$F$8770,"=COD1",$B$11:$B$8770,"="&amp;B3126)/COUNTIFS($F$11:$F$8770,"=COD1",$B$11:$B$8770,"="&amp;B3126))/COUNTIFS($A$11:$A$8770,"="&amp;A3126,$F$11:$F$8770,"=COD1"),0)</f>
        <v>0</v>
      </c>
      <c r="L3126" s="13" t="e">
        <f>(VLOOKUP(F3126,tarifas!$C$7:$D$10,2,FALSE)+tarifas!$D$21)*datos!H3126</f>
        <v>#N/A</v>
      </c>
      <c r="M3126">
        <v>0</v>
      </c>
      <c r="N3126" s="13" t="e">
        <f t="shared" si="440"/>
        <v>#N/A</v>
      </c>
      <c r="O3126">
        <f t="shared" si="441"/>
        <v>0</v>
      </c>
      <c r="P3126" s="12">
        <f t="shared" si="442"/>
        <v>177.75044189477916</v>
      </c>
      <c r="Q3126">
        <f t="shared" si="443"/>
        <v>0</v>
      </c>
      <c r="R3126">
        <f>$D$2*tarifas!$D$12/24</f>
        <v>1.4541666666666666</v>
      </c>
      <c r="S3126" t="e">
        <f>VLOOKUP(E3126&amp;" "&amp;F3126,tarifas!$A$13:$D$20,4,FALSE)*P3126</f>
        <v>#N/A</v>
      </c>
      <c r="T3126">
        <f>IF(F3126="COD1",tarifas!$D$11*(SUMIFS($P$11:$P$8770,$F$11:$F$8770,"=COD1",$B$11:$B$8770,"="&amp;B3126)/COUNTIFS($F$11:$F$8770,"=COD1",$B$11:$B$8770,"="&amp;B3126))/COUNTIFS($A$11:$A$8770,"="&amp;A3126,$F$11:$F$8770,"=COD1"),0)</f>
        <v>0</v>
      </c>
      <c r="U3126" t="e">
        <f>(VLOOKUP(F3126,tarifas!$C$7:$D$10,2,FALSE)+tarifas!$D$21)*datos!P3126</f>
        <v>#N/A</v>
      </c>
      <c r="V3126" t="e">
        <f t="shared" si="444"/>
        <v>#N/A</v>
      </c>
      <c r="W3126">
        <f t="shared" si="445"/>
        <v>0</v>
      </c>
    </row>
    <row r="3127" spans="1:23" x14ac:dyDescent="0.25">
      <c r="A3127">
        <f t="shared" si="438"/>
        <v>129</v>
      </c>
      <c r="B3127">
        <f t="shared" si="439"/>
        <v>5</v>
      </c>
      <c r="C3127" s="1">
        <f t="shared" si="446"/>
        <v>41769.833333325776</v>
      </c>
      <c r="D3127" s="7">
        <v>0</v>
      </c>
      <c r="E3127" s="7"/>
      <c r="G3127">
        <v>54.83</v>
      </c>
      <c r="H3127" s="12">
        <v>172.232283444388</v>
      </c>
      <c r="I3127" s="13">
        <f>$D$2*tarifas!$D$12/24</f>
        <v>1.4541666666666666</v>
      </c>
      <c r="J3127" s="13" t="e">
        <f>VLOOKUP(E3127&amp;" "&amp;F3127,tarifas!$A$13:$D$20,4,FALSE)*H3127</f>
        <v>#N/A</v>
      </c>
      <c r="K3127" s="13">
        <f>IF(F3127="COD1",tarifas!$D$11*(SUMIFS($H$11:$H$8770,$F$11:$F$8770,"=COD1",$B$11:$B$8770,"="&amp;B3127)/COUNTIFS($F$11:$F$8770,"=COD1",$B$11:$B$8770,"="&amp;B3127))/COUNTIFS($A$11:$A$8770,"="&amp;A3127,$F$11:$F$8770,"=COD1"),0)</f>
        <v>0</v>
      </c>
      <c r="L3127" s="13" t="e">
        <f>(VLOOKUP(F3127,tarifas!$C$7:$D$10,2,FALSE)+tarifas!$D$21)*datos!H3127</f>
        <v>#N/A</v>
      </c>
      <c r="M3127">
        <v>0</v>
      </c>
      <c r="N3127" s="13" t="e">
        <f t="shared" si="440"/>
        <v>#N/A</v>
      </c>
      <c r="O3127">
        <f t="shared" si="441"/>
        <v>0</v>
      </c>
      <c r="P3127" s="12">
        <f t="shared" si="442"/>
        <v>172.232283444388</v>
      </c>
      <c r="Q3127">
        <f t="shared" si="443"/>
        <v>0</v>
      </c>
      <c r="R3127">
        <f>$D$2*tarifas!$D$12/24</f>
        <v>1.4541666666666666</v>
      </c>
      <c r="S3127" t="e">
        <f>VLOOKUP(E3127&amp;" "&amp;F3127,tarifas!$A$13:$D$20,4,FALSE)*P3127</f>
        <v>#N/A</v>
      </c>
      <c r="T3127">
        <f>IF(F3127="COD1",tarifas!$D$11*(SUMIFS($P$11:$P$8770,$F$11:$F$8770,"=COD1",$B$11:$B$8770,"="&amp;B3127)/COUNTIFS($F$11:$F$8770,"=COD1",$B$11:$B$8770,"="&amp;B3127))/COUNTIFS($A$11:$A$8770,"="&amp;A3127,$F$11:$F$8770,"=COD1"),0)</f>
        <v>0</v>
      </c>
      <c r="U3127" t="e">
        <f>(VLOOKUP(F3127,tarifas!$C$7:$D$10,2,FALSE)+tarifas!$D$21)*datos!P3127</f>
        <v>#N/A</v>
      </c>
      <c r="V3127" t="e">
        <f t="shared" si="444"/>
        <v>#N/A</v>
      </c>
      <c r="W3127">
        <f t="shared" si="445"/>
        <v>0</v>
      </c>
    </row>
    <row r="3128" spans="1:23" x14ac:dyDescent="0.25">
      <c r="A3128">
        <f t="shared" si="438"/>
        <v>129</v>
      </c>
      <c r="B3128">
        <f t="shared" si="439"/>
        <v>5</v>
      </c>
      <c r="C3128" s="1">
        <f t="shared" si="446"/>
        <v>41769.87499999244</v>
      </c>
      <c r="D3128" s="7">
        <v>0</v>
      </c>
      <c r="E3128" s="7"/>
      <c r="G3128">
        <v>50.26</v>
      </c>
      <c r="H3128" s="12">
        <v>174.47921233214004</v>
      </c>
      <c r="I3128" s="13">
        <f>$D$2*tarifas!$D$12/24</f>
        <v>1.4541666666666666</v>
      </c>
      <c r="J3128" s="13" t="e">
        <f>VLOOKUP(E3128&amp;" "&amp;F3128,tarifas!$A$13:$D$20,4,FALSE)*H3128</f>
        <v>#N/A</v>
      </c>
      <c r="K3128" s="13">
        <f>IF(F3128="COD1",tarifas!$D$11*(SUMIFS($H$11:$H$8770,$F$11:$F$8770,"=COD1",$B$11:$B$8770,"="&amp;B3128)/COUNTIFS($F$11:$F$8770,"=COD1",$B$11:$B$8770,"="&amp;B3128))/COUNTIFS($A$11:$A$8770,"="&amp;A3128,$F$11:$F$8770,"=COD1"),0)</f>
        <v>0</v>
      </c>
      <c r="L3128" s="13" t="e">
        <f>(VLOOKUP(F3128,tarifas!$C$7:$D$10,2,FALSE)+tarifas!$D$21)*datos!H3128</f>
        <v>#N/A</v>
      </c>
      <c r="M3128">
        <v>0</v>
      </c>
      <c r="N3128" s="13" t="e">
        <f t="shared" si="440"/>
        <v>#N/A</v>
      </c>
      <c r="O3128">
        <f t="shared" si="441"/>
        <v>0</v>
      </c>
      <c r="P3128" s="12">
        <f t="shared" si="442"/>
        <v>174.47921233214004</v>
      </c>
      <c r="Q3128">
        <f t="shared" si="443"/>
        <v>0</v>
      </c>
      <c r="R3128">
        <f>$D$2*tarifas!$D$12/24</f>
        <v>1.4541666666666666</v>
      </c>
      <c r="S3128" t="e">
        <f>VLOOKUP(E3128&amp;" "&amp;F3128,tarifas!$A$13:$D$20,4,FALSE)*P3128</f>
        <v>#N/A</v>
      </c>
      <c r="T3128">
        <f>IF(F3128="COD1",tarifas!$D$11*(SUMIFS($P$11:$P$8770,$F$11:$F$8770,"=COD1",$B$11:$B$8770,"="&amp;B3128)/COUNTIFS($F$11:$F$8770,"=COD1",$B$11:$B$8770,"="&amp;B3128))/COUNTIFS($A$11:$A$8770,"="&amp;A3128,$F$11:$F$8770,"=COD1"),0)</f>
        <v>0</v>
      </c>
      <c r="U3128" t="e">
        <f>(VLOOKUP(F3128,tarifas!$C$7:$D$10,2,FALSE)+tarifas!$D$21)*datos!P3128</f>
        <v>#N/A</v>
      </c>
      <c r="V3128" t="e">
        <f t="shared" si="444"/>
        <v>#N/A</v>
      </c>
      <c r="W3128">
        <f t="shared" si="445"/>
        <v>0</v>
      </c>
    </row>
    <row r="3129" spans="1:23" x14ac:dyDescent="0.25">
      <c r="A3129">
        <f t="shared" si="438"/>
        <v>129</v>
      </c>
      <c r="B3129">
        <f t="shared" si="439"/>
        <v>5</v>
      </c>
      <c r="C3129" s="1">
        <f t="shared" si="446"/>
        <v>41769.916666659105</v>
      </c>
      <c r="D3129" s="7">
        <v>0</v>
      </c>
      <c r="E3129" s="7"/>
      <c r="G3129">
        <v>46.58</v>
      </c>
      <c r="H3129" s="12">
        <v>174.05917780698076</v>
      </c>
      <c r="I3129" s="13">
        <f>$D$2*tarifas!$D$12/24</f>
        <v>1.4541666666666666</v>
      </c>
      <c r="J3129" s="13" t="e">
        <f>VLOOKUP(E3129&amp;" "&amp;F3129,tarifas!$A$13:$D$20,4,FALSE)*H3129</f>
        <v>#N/A</v>
      </c>
      <c r="K3129" s="13">
        <f>IF(F3129="COD1",tarifas!$D$11*(SUMIFS($H$11:$H$8770,$F$11:$F$8770,"=COD1",$B$11:$B$8770,"="&amp;B3129)/COUNTIFS($F$11:$F$8770,"=COD1",$B$11:$B$8770,"="&amp;B3129))/COUNTIFS($A$11:$A$8770,"="&amp;A3129,$F$11:$F$8770,"=COD1"),0)</f>
        <v>0</v>
      </c>
      <c r="L3129" s="13" t="e">
        <f>(VLOOKUP(F3129,tarifas!$C$7:$D$10,2,FALSE)+tarifas!$D$21)*datos!H3129</f>
        <v>#N/A</v>
      </c>
      <c r="M3129">
        <v>0</v>
      </c>
      <c r="N3129" s="13" t="e">
        <f t="shared" si="440"/>
        <v>#N/A</v>
      </c>
      <c r="O3129">
        <f t="shared" si="441"/>
        <v>0</v>
      </c>
      <c r="P3129" s="12">
        <f t="shared" si="442"/>
        <v>174.05917780698076</v>
      </c>
      <c r="Q3129">
        <f t="shared" si="443"/>
        <v>0</v>
      </c>
      <c r="R3129">
        <f>$D$2*tarifas!$D$12/24</f>
        <v>1.4541666666666666</v>
      </c>
      <c r="S3129" t="e">
        <f>VLOOKUP(E3129&amp;" "&amp;F3129,tarifas!$A$13:$D$20,4,FALSE)*P3129</f>
        <v>#N/A</v>
      </c>
      <c r="T3129">
        <f>IF(F3129="COD1",tarifas!$D$11*(SUMIFS($P$11:$P$8770,$F$11:$F$8770,"=COD1",$B$11:$B$8770,"="&amp;B3129)/COUNTIFS($F$11:$F$8770,"=COD1",$B$11:$B$8770,"="&amp;B3129))/COUNTIFS($A$11:$A$8770,"="&amp;A3129,$F$11:$F$8770,"=COD1"),0)</f>
        <v>0</v>
      </c>
      <c r="U3129" t="e">
        <f>(VLOOKUP(F3129,tarifas!$C$7:$D$10,2,FALSE)+tarifas!$D$21)*datos!P3129</f>
        <v>#N/A</v>
      </c>
      <c r="V3129" t="e">
        <f t="shared" si="444"/>
        <v>#N/A</v>
      </c>
      <c r="W3129">
        <f t="shared" si="445"/>
        <v>0</v>
      </c>
    </row>
    <row r="3130" spans="1:23" x14ac:dyDescent="0.25">
      <c r="A3130">
        <f t="shared" si="438"/>
        <v>129</v>
      </c>
      <c r="B3130">
        <f t="shared" si="439"/>
        <v>5</v>
      </c>
      <c r="C3130" s="1">
        <f t="shared" si="446"/>
        <v>41769.958333325769</v>
      </c>
      <c r="D3130" s="7">
        <v>0</v>
      </c>
      <c r="E3130" s="7"/>
      <c r="G3130">
        <v>45.4</v>
      </c>
      <c r="H3130" s="12">
        <v>172.59338324738056</v>
      </c>
      <c r="I3130" s="13">
        <f>$D$2*tarifas!$D$12/24</f>
        <v>1.4541666666666666</v>
      </c>
      <c r="J3130" s="13" t="e">
        <f>VLOOKUP(E3130&amp;" "&amp;F3130,tarifas!$A$13:$D$20,4,FALSE)*H3130</f>
        <v>#N/A</v>
      </c>
      <c r="K3130" s="13">
        <f>IF(F3130="COD1",tarifas!$D$11*(SUMIFS($H$11:$H$8770,$F$11:$F$8770,"=COD1",$B$11:$B$8770,"="&amp;B3130)/COUNTIFS($F$11:$F$8770,"=COD1",$B$11:$B$8770,"="&amp;B3130))/COUNTIFS($A$11:$A$8770,"="&amp;A3130,$F$11:$F$8770,"=COD1"),0)</f>
        <v>0</v>
      </c>
      <c r="L3130" s="13" t="e">
        <f>(VLOOKUP(F3130,tarifas!$C$7:$D$10,2,FALSE)+tarifas!$D$21)*datos!H3130</f>
        <v>#N/A</v>
      </c>
      <c r="M3130">
        <v>0</v>
      </c>
      <c r="N3130" s="13" t="e">
        <f t="shared" si="440"/>
        <v>#N/A</v>
      </c>
      <c r="O3130">
        <f t="shared" si="441"/>
        <v>0</v>
      </c>
      <c r="P3130" s="12">
        <f t="shared" si="442"/>
        <v>172.59338324738056</v>
      </c>
      <c r="Q3130">
        <f t="shared" si="443"/>
        <v>0</v>
      </c>
      <c r="R3130">
        <f>$D$2*tarifas!$D$12/24</f>
        <v>1.4541666666666666</v>
      </c>
      <c r="S3130" t="e">
        <f>VLOOKUP(E3130&amp;" "&amp;F3130,tarifas!$A$13:$D$20,4,FALSE)*P3130</f>
        <v>#N/A</v>
      </c>
      <c r="T3130">
        <f>IF(F3130="COD1",tarifas!$D$11*(SUMIFS($P$11:$P$8770,$F$11:$F$8770,"=COD1",$B$11:$B$8770,"="&amp;B3130)/COUNTIFS($F$11:$F$8770,"=COD1",$B$11:$B$8770,"="&amp;B3130))/COUNTIFS($A$11:$A$8770,"="&amp;A3130,$F$11:$F$8770,"=COD1"),0)</f>
        <v>0</v>
      </c>
      <c r="U3130" t="e">
        <f>(VLOOKUP(F3130,tarifas!$C$7:$D$10,2,FALSE)+tarifas!$D$21)*datos!P3130</f>
        <v>#N/A</v>
      </c>
      <c r="V3130" t="e">
        <f t="shared" si="444"/>
        <v>#N/A</v>
      </c>
      <c r="W3130">
        <f t="shared" si="445"/>
        <v>0</v>
      </c>
    </row>
    <row r="3131" spans="1:23" x14ac:dyDescent="0.25">
      <c r="A3131">
        <f t="shared" si="438"/>
        <v>130</v>
      </c>
      <c r="B3131">
        <f t="shared" si="439"/>
        <v>5</v>
      </c>
      <c r="C3131" s="1">
        <f t="shared" si="446"/>
        <v>41769.999999992433</v>
      </c>
      <c r="D3131" s="7">
        <v>0</v>
      </c>
      <c r="E3131" s="7"/>
      <c r="G3131">
        <v>43.6</v>
      </c>
      <c r="H3131" s="12">
        <v>168.11505580310262</v>
      </c>
      <c r="I3131" s="13">
        <f>$D$2*tarifas!$D$12/24</f>
        <v>1.4541666666666666</v>
      </c>
      <c r="J3131" s="13" t="e">
        <f>VLOOKUP(E3131&amp;" "&amp;F3131,tarifas!$A$13:$D$20,4,FALSE)*H3131</f>
        <v>#N/A</v>
      </c>
      <c r="K3131" s="13">
        <f>IF(F3131="COD1",tarifas!$D$11*(SUMIFS($H$11:$H$8770,$F$11:$F$8770,"=COD1",$B$11:$B$8770,"="&amp;B3131)/COUNTIFS($F$11:$F$8770,"=COD1",$B$11:$B$8770,"="&amp;B3131))/COUNTIFS($A$11:$A$8770,"="&amp;A3131,$F$11:$F$8770,"=COD1"),0)</f>
        <v>0</v>
      </c>
      <c r="L3131" s="13" t="e">
        <f>(VLOOKUP(F3131,tarifas!$C$7:$D$10,2,FALSE)+tarifas!$D$21)*datos!H3131</f>
        <v>#N/A</v>
      </c>
      <c r="M3131">
        <v>0</v>
      </c>
      <c r="N3131" s="13" t="e">
        <f t="shared" si="440"/>
        <v>#N/A</v>
      </c>
      <c r="O3131">
        <f t="shared" si="441"/>
        <v>0</v>
      </c>
      <c r="P3131" s="12">
        <f t="shared" si="442"/>
        <v>168.11505580310262</v>
      </c>
      <c r="Q3131">
        <f t="shared" si="443"/>
        <v>0</v>
      </c>
      <c r="R3131">
        <f>$D$2*tarifas!$D$12/24</f>
        <v>1.4541666666666666</v>
      </c>
      <c r="S3131" t="e">
        <f>VLOOKUP(E3131&amp;" "&amp;F3131,tarifas!$A$13:$D$20,4,FALSE)*P3131</f>
        <v>#N/A</v>
      </c>
      <c r="T3131">
        <f>IF(F3131="COD1",tarifas!$D$11*(SUMIFS($P$11:$P$8770,$F$11:$F$8770,"=COD1",$B$11:$B$8770,"="&amp;B3131)/COUNTIFS($F$11:$F$8770,"=COD1",$B$11:$B$8770,"="&amp;B3131))/COUNTIFS($A$11:$A$8770,"="&amp;A3131,$F$11:$F$8770,"=COD1"),0)</f>
        <v>0</v>
      </c>
      <c r="U3131" t="e">
        <f>(VLOOKUP(F3131,tarifas!$C$7:$D$10,2,FALSE)+tarifas!$D$21)*datos!P3131</f>
        <v>#N/A</v>
      </c>
      <c r="V3131" t="e">
        <f t="shared" si="444"/>
        <v>#N/A</v>
      </c>
      <c r="W3131">
        <f t="shared" si="445"/>
        <v>0</v>
      </c>
    </row>
    <row r="3132" spans="1:23" x14ac:dyDescent="0.25">
      <c r="A3132">
        <f t="shared" si="438"/>
        <v>130</v>
      </c>
      <c r="B3132">
        <f t="shared" si="439"/>
        <v>5</v>
      </c>
      <c r="C3132" s="1">
        <f t="shared" si="446"/>
        <v>41770.041666659097</v>
      </c>
      <c r="D3132" s="7">
        <v>0</v>
      </c>
      <c r="E3132" s="7"/>
      <c r="G3132">
        <v>41.26</v>
      </c>
      <c r="H3132" s="12">
        <v>166.58791128330861</v>
      </c>
      <c r="I3132" s="13">
        <f>$D$2*tarifas!$D$12/24</f>
        <v>1.4541666666666666</v>
      </c>
      <c r="J3132" s="13" t="e">
        <f>VLOOKUP(E3132&amp;" "&amp;F3132,tarifas!$A$13:$D$20,4,FALSE)*H3132</f>
        <v>#N/A</v>
      </c>
      <c r="K3132" s="13">
        <f>IF(F3132="COD1",tarifas!$D$11*(SUMIFS($H$11:$H$8770,$F$11:$F$8770,"=COD1",$B$11:$B$8770,"="&amp;B3132)/COUNTIFS($F$11:$F$8770,"=COD1",$B$11:$B$8770,"="&amp;B3132))/COUNTIFS($A$11:$A$8770,"="&amp;A3132,$F$11:$F$8770,"=COD1"),0)</f>
        <v>0</v>
      </c>
      <c r="L3132" s="13" t="e">
        <f>(VLOOKUP(F3132,tarifas!$C$7:$D$10,2,FALSE)+tarifas!$D$21)*datos!H3132</f>
        <v>#N/A</v>
      </c>
      <c r="M3132">
        <v>0</v>
      </c>
      <c r="N3132" s="13" t="e">
        <f t="shared" si="440"/>
        <v>#N/A</v>
      </c>
      <c r="O3132">
        <f t="shared" si="441"/>
        <v>0</v>
      </c>
      <c r="P3132" s="12">
        <f t="shared" si="442"/>
        <v>166.58791128330861</v>
      </c>
      <c r="Q3132">
        <f t="shared" si="443"/>
        <v>0</v>
      </c>
      <c r="R3132">
        <f>$D$2*tarifas!$D$12/24</f>
        <v>1.4541666666666666</v>
      </c>
      <c r="S3132" t="e">
        <f>VLOOKUP(E3132&amp;" "&amp;F3132,tarifas!$A$13:$D$20,4,FALSE)*P3132</f>
        <v>#N/A</v>
      </c>
      <c r="T3132">
        <f>IF(F3132="COD1",tarifas!$D$11*(SUMIFS($P$11:$P$8770,$F$11:$F$8770,"=COD1",$B$11:$B$8770,"="&amp;B3132)/COUNTIFS($F$11:$F$8770,"=COD1",$B$11:$B$8770,"="&amp;B3132))/COUNTIFS($A$11:$A$8770,"="&amp;A3132,$F$11:$F$8770,"=COD1"),0)</f>
        <v>0</v>
      </c>
      <c r="U3132" t="e">
        <f>(VLOOKUP(F3132,tarifas!$C$7:$D$10,2,FALSE)+tarifas!$D$21)*datos!P3132</f>
        <v>#N/A</v>
      </c>
      <c r="V3132" t="e">
        <f t="shared" si="444"/>
        <v>#N/A</v>
      </c>
      <c r="W3132">
        <f t="shared" si="445"/>
        <v>0</v>
      </c>
    </row>
    <row r="3133" spans="1:23" x14ac:dyDescent="0.25">
      <c r="A3133">
        <f t="shared" si="438"/>
        <v>130</v>
      </c>
      <c r="B3133">
        <f t="shared" si="439"/>
        <v>5</v>
      </c>
      <c r="C3133" s="1">
        <f t="shared" si="446"/>
        <v>41770.083333325761</v>
      </c>
      <c r="D3133" s="7">
        <v>0</v>
      </c>
      <c r="E3133" s="7"/>
      <c r="G3133">
        <v>41.26</v>
      </c>
      <c r="H3133" s="12">
        <v>164.99197997425665</v>
      </c>
      <c r="I3133" s="13">
        <f>$D$2*tarifas!$D$12/24</f>
        <v>1.4541666666666666</v>
      </c>
      <c r="J3133" s="13" t="e">
        <f>VLOOKUP(E3133&amp;" "&amp;F3133,tarifas!$A$13:$D$20,4,FALSE)*H3133</f>
        <v>#N/A</v>
      </c>
      <c r="K3133" s="13">
        <f>IF(F3133="COD1",tarifas!$D$11*(SUMIFS($H$11:$H$8770,$F$11:$F$8770,"=COD1",$B$11:$B$8770,"="&amp;B3133)/COUNTIFS($F$11:$F$8770,"=COD1",$B$11:$B$8770,"="&amp;B3133))/COUNTIFS($A$11:$A$8770,"="&amp;A3133,$F$11:$F$8770,"=COD1"),0)</f>
        <v>0</v>
      </c>
      <c r="L3133" s="13" t="e">
        <f>(VLOOKUP(F3133,tarifas!$C$7:$D$10,2,FALSE)+tarifas!$D$21)*datos!H3133</f>
        <v>#N/A</v>
      </c>
      <c r="M3133">
        <v>0</v>
      </c>
      <c r="N3133" s="13" t="e">
        <f t="shared" si="440"/>
        <v>#N/A</v>
      </c>
      <c r="O3133">
        <f t="shared" si="441"/>
        <v>0</v>
      </c>
      <c r="P3133" s="12">
        <f t="shared" si="442"/>
        <v>164.99197997425665</v>
      </c>
      <c r="Q3133">
        <f t="shared" si="443"/>
        <v>0</v>
      </c>
      <c r="R3133">
        <f>$D$2*tarifas!$D$12/24</f>
        <v>1.4541666666666666</v>
      </c>
      <c r="S3133" t="e">
        <f>VLOOKUP(E3133&amp;" "&amp;F3133,tarifas!$A$13:$D$20,4,FALSE)*P3133</f>
        <v>#N/A</v>
      </c>
      <c r="T3133">
        <f>IF(F3133="COD1",tarifas!$D$11*(SUMIFS($P$11:$P$8770,$F$11:$F$8770,"=COD1",$B$11:$B$8770,"="&amp;B3133)/COUNTIFS($F$11:$F$8770,"=COD1",$B$11:$B$8770,"="&amp;B3133))/COUNTIFS($A$11:$A$8770,"="&amp;A3133,$F$11:$F$8770,"=COD1"),0)</f>
        <v>0</v>
      </c>
      <c r="U3133" t="e">
        <f>(VLOOKUP(F3133,tarifas!$C$7:$D$10,2,FALSE)+tarifas!$D$21)*datos!P3133</f>
        <v>#N/A</v>
      </c>
      <c r="V3133" t="e">
        <f t="shared" si="444"/>
        <v>#N/A</v>
      </c>
      <c r="W3133">
        <f t="shared" si="445"/>
        <v>0</v>
      </c>
    </row>
    <row r="3134" spans="1:23" x14ac:dyDescent="0.25">
      <c r="A3134">
        <f t="shared" si="438"/>
        <v>130</v>
      </c>
      <c r="B3134">
        <f t="shared" si="439"/>
        <v>5</v>
      </c>
      <c r="C3134" s="1">
        <f t="shared" si="446"/>
        <v>41770.124999992426</v>
      </c>
      <c r="D3134" s="7">
        <v>0</v>
      </c>
      <c r="E3134" s="7"/>
      <c r="G3134">
        <v>40.549999999999997</v>
      </c>
      <c r="H3134" s="12">
        <v>162.99968057910712</v>
      </c>
      <c r="I3134" s="13">
        <f>$D$2*tarifas!$D$12/24</f>
        <v>1.4541666666666666</v>
      </c>
      <c r="J3134" s="13" t="e">
        <f>VLOOKUP(E3134&amp;" "&amp;F3134,tarifas!$A$13:$D$20,4,FALSE)*H3134</f>
        <v>#N/A</v>
      </c>
      <c r="K3134" s="13">
        <f>IF(F3134="COD1",tarifas!$D$11*(SUMIFS($H$11:$H$8770,$F$11:$F$8770,"=COD1",$B$11:$B$8770,"="&amp;B3134)/COUNTIFS($F$11:$F$8770,"=COD1",$B$11:$B$8770,"="&amp;B3134))/COUNTIFS($A$11:$A$8770,"="&amp;A3134,$F$11:$F$8770,"=COD1"),0)</f>
        <v>0</v>
      </c>
      <c r="L3134" s="13" t="e">
        <f>(VLOOKUP(F3134,tarifas!$C$7:$D$10,2,FALSE)+tarifas!$D$21)*datos!H3134</f>
        <v>#N/A</v>
      </c>
      <c r="M3134">
        <v>0</v>
      </c>
      <c r="N3134" s="13" t="e">
        <f t="shared" si="440"/>
        <v>#N/A</v>
      </c>
      <c r="O3134">
        <f t="shared" si="441"/>
        <v>0</v>
      </c>
      <c r="P3134" s="12">
        <f t="shared" si="442"/>
        <v>162.99968057910712</v>
      </c>
      <c r="Q3134">
        <f t="shared" si="443"/>
        <v>0</v>
      </c>
      <c r="R3134">
        <f>$D$2*tarifas!$D$12/24</f>
        <v>1.4541666666666666</v>
      </c>
      <c r="S3134" t="e">
        <f>VLOOKUP(E3134&amp;" "&amp;F3134,tarifas!$A$13:$D$20,4,FALSE)*P3134</f>
        <v>#N/A</v>
      </c>
      <c r="T3134">
        <f>IF(F3134="COD1",tarifas!$D$11*(SUMIFS($P$11:$P$8770,$F$11:$F$8770,"=COD1",$B$11:$B$8770,"="&amp;B3134)/COUNTIFS($F$11:$F$8770,"=COD1",$B$11:$B$8770,"="&amp;B3134))/COUNTIFS($A$11:$A$8770,"="&amp;A3134,$F$11:$F$8770,"=COD1"),0)</f>
        <v>0</v>
      </c>
      <c r="U3134" t="e">
        <f>(VLOOKUP(F3134,tarifas!$C$7:$D$10,2,FALSE)+tarifas!$D$21)*datos!P3134</f>
        <v>#N/A</v>
      </c>
      <c r="V3134" t="e">
        <f t="shared" si="444"/>
        <v>#N/A</v>
      </c>
      <c r="W3134">
        <f t="shared" si="445"/>
        <v>0</v>
      </c>
    </row>
    <row r="3135" spans="1:23" x14ac:dyDescent="0.25">
      <c r="A3135">
        <f t="shared" si="438"/>
        <v>130</v>
      </c>
      <c r="B3135">
        <f t="shared" si="439"/>
        <v>5</v>
      </c>
      <c r="C3135" s="1">
        <f t="shared" si="446"/>
        <v>41770.16666665909</v>
      </c>
      <c r="D3135" s="7">
        <v>0</v>
      </c>
      <c r="E3135" s="7"/>
      <c r="G3135">
        <v>39.9</v>
      </c>
      <c r="H3135" s="12">
        <v>163.47752815825646</v>
      </c>
      <c r="I3135" s="13">
        <f>$D$2*tarifas!$D$12/24</f>
        <v>1.4541666666666666</v>
      </c>
      <c r="J3135" s="13" t="e">
        <f>VLOOKUP(E3135&amp;" "&amp;F3135,tarifas!$A$13:$D$20,4,FALSE)*H3135</f>
        <v>#N/A</v>
      </c>
      <c r="K3135" s="13">
        <f>IF(F3135="COD1",tarifas!$D$11*(SUMIFS($H$11:$H$8770,$F$11:$F$8770,"=COD1",$B$11:$B$8770,"="&amp;B3135)/COUNTIFS($F$11:$F$8770,"=COD1",$B$11:$B$8770,"="&amp;B3135))/COUNTIFS($A$11:$A$8770,"="&amp;A3135,$F$11:$F$8770,"=COD1"),0)</f>
        <v>0</v>
      </c>
      <c r="L3135" s="13" t="e">
        <f>(VLOOKUP(F3135,tarifas!$C$7:$D$10,2,FALSE)+tarifas!$D$21)*datos!H3135</f>
        <v>#N/A</v>
      </c>
      <c r="M3135">
        <v>0</v>
      </c>
      <c r="N3135" s="13" t="e">
        <f t="shared" si="440"/>
        <v>#N/A</v>
      </c>
      <c r="O3135">
        <f t="shared" si="441"/>
        <v>0</v>
      </c>
      <c r="P3135" s="12">
        <f t="shared" si="442"/>
        <v>163.47752815825646</v>
      </c>
      <c r="Q3135">
        <f t="shared" si="443"/>
        <v>0</v>
      </c>
      <c r="R3135">
        <f>$D$2*tarifas!$D$12/24</f>
        <v>1.4541666666666666</v>
      </c>
      <c r="S3135" t="e">
        <f>VLOOKUP(E3135&amp;" "&amp;F3135,tarifas!$A$13:$D$20,4,FALSE)*P3135</f>
        <v>#N/A</v>
      </c>
      <c r="T3135">
        <f>IF(F3135="COD1",tarifas!$D$11*(SUMIFS($P$11:$P$8770,$F$11:$F$8770,"=COD1",$B$11:$B$8770,"="&amp;B3135)/COUNTIFS($F$11:$F$8770,"=COD1",$B$11:$B$8770,"="&amp;B3135))/COUNTIFS($A$11:$A$8770,"="&amp;A3135,$F$11:$F$8770,"=COD1"),0)</f>
        <v>0</v>
      </c>
      <c r="U3135" t="e">
        <f>(VLOOKUP(F3135,tarifas!$C$7:$D$10,2,FALSE)+tarifas!$D$21)*datos!P3135</f>
        <v>#N/A</v>
      </c>
      <c r="V3135" t="e">
        <f t="shared" si="444"/>
        <v>#N/A</v>
      </c>
      <c r="W3135">
        <f t="shared" si="445"/>
        <v>0</v>
      </c>
    </row>
    <row r="3136" spans="1:23" x14ac:dyDescent="0.25">
      <c r="A3136">
        <f t="shared" si="438"/>
        <v>130</v>
      </c>
      <c r="B3136">
        <f t="shared" si="439"/>
        <v>5</v>
      </c>
      <c r="C3136" s="1">
        <f t="shared" si="446"/>
        <v>41770.208333325754</v>
      </c>
      <c r="D3136" s="7">
        <v>0</v>
      </c>
      <c r="E3136" s="7"/>
      <c r="G3136">
        <v>38.1</v>
      </c>
      <c r="H3136" s="12">
        <v>163.89534958715456</v>
      </c>
      <c r="I3136" s="13">
        <f>$D$2*tarifas!$D$12/24</f>
        <v>1.4541666666666666</v>
      </c>
      <c r="J3136" s="13" t="e">
        <f>VLOOKUP(E3136&amp;" "&amp;F3136,tarifas!$A$13:$D$20,4,FALSE)*H3136</f>
        <v>#N/A</v>
      </c>
      <c r="K3136" s="13">
        <f>IF(F3136="COD1",tarifas!$D$11*(SUMIFS($H$11:$H$8770,$F$11:$F$8770,"=COD1",$B$11:$B$8770,"="&amp;B3136)/COUNTIFS($F$11:$F$8770,"=COD1",$B$11:$B$8770,"="&amp;B3136))/COUNTIFS($A$11:$A$8770,"="&amp;A3136,$F$11:$F$8770,"=COD1"),0)</f>
        <v>0</v>
      </c>
      <c r="L3136" s="13" t="e">
        <f>(VLOOKUP(F3136,tarifas!$C$7:$D$10,2,FALSE)+tarifas!$D$21)*datos!H3136</f>
        <v>#N/A</v>
      </c>
      <c r="M3136">
        <v>7.4212499999999997</v>
      </c>
      <c r="N3136" s="13" t="e">
        <f t="shared" si="440"/>
        <v>#N/A</v>
      </c>
      <c r="O3136">
        <f t="shared" si="441"/>
        <v>7.4212499999999997</v>
      </c>
      <c r="P3136" s="12">
        <f t="shared" si="442"/>
        <v>156.47409958715457</v>
      </c>
      <c r="Q3136">
        <f t="shared" si="443"/>
        <v>0</v>
      </c>
      <c r="R3136">
        <f>$D$2*tarifas!$D$12/24</f>
        <v>1.4541666666666666</v>
      </c>
      <c r="S3136" t="e">
        <f>VLOOKUP(E3136&amp;" "&amp;F3136,tarifas!$A$13:$D$20,4,FALSE)*P3136</f>
        <v>#N/A</v>
      </c>
      <c r="T3136">
        <f>IF(F3136="COD1",tarifas!$D$11*(SUMIFS($P$11:$P$8770,$F$11:$F$8770,"=COD1",$B$11:$B$8770,"="&amp;B3136)/COUNTIFS($F$11:$F$8770,"=COD1",$B$11:$B$8770,"="&amp;B3136))/COUNTIFS($A$11:$A$8770,"="&amp;A3136,$F$11:$F$8770,"=COD1"),0)</f>
        <v>0</v>
      </c>
      <c r="U3136" t="e">
        <f>(VLOOKUP(F3136,tarifas!$C$7:$D$10,2,FALSE)+tarifas!$D$21)*datos!P3136</f>
        <v>#N/A</v>
      </c>
      <c r="V3136" t="e">
        <f t="shared" si="444"/>
        <v>#N/A</v>
      </c>
      <c r="W3136">
        <f t="shared" si="445"/>
        <v>0</v>
      </c>
    </row>
    <row r="3137" spans="1:23" x14ac:dyDescent="0.25">
      <c r="A3137">
        <f t="shared" si="438"/>
        <v>130</v>
      </c>
      <c r="B3137">
        <f t="shared" si="439"/>
        <v>5</v>
      </c>
      <c r="C3137" s="1">
        <f t="shared" si="446"/>
        <v>41770.249999992418</v>
      </c>
      <c r="D3137" s="7">
        <v>6.1818181818181825</v>
      </c>
      <c r="E3137" s="7"/>
      <c r="G3137">
        <v>37.1</v>
      </c>
      <c r="H3137" s="12">
        <v>148.37487385989746</v>
      </c>
      <c r="I3137" s="13">
        <f>$D$2*tarifas!$D$12/24</f>
        <v>1.4541666666666666</v>
      </c>
      <c r="J3137" s="13" t="e">
        <f>VLOOKUP(E3137&amp;" "&amp;F3137,tarifas!$A$13:$D$20,4,FALSE)*H3137</f>
        <v>#N/A</v>
      </c>
      <c r="K3137" s="13">
        <f>IF(F3137="COD1",tarifas!$D$11*(SUMIFS($H$11:$H$8770,$F$11:$F$8770,"=COD1",$B$11:$B$8770,"="&amp;B3137)/COUNTIFS($F$11:$F$8770,"=COD1",$B$11:$B$8770,"="&amp;B3137))/COUNTIFS($A$11:$A$8770,"="&amp;A3137,$F$11:$F$8770,"=COD1"),0)</f>
        <v>0</v>
      </c>
      <c r="L3137" s="13" t="e">
        <f>(VLOOKUP(F3137,tarifas!$C$7:$D$10,2,FALSE)+tarifas!$D$21)*datos!H3137</f>
        <v>#N/A</v>
      </c>
      <c r="M3137">
        <v>25.705759999999998</v>
      </c>
      <c r="N3137" s="13" t="e">
        <f t="shared" si="440"/>
        <v>#N/A</v>
      </c>
      <c r="O3137">
        <f t="shared" si="441"/>
        <v>25.705759999999998</v>
      </c>
      <c r="P3137" s="12">
        <f t="shared" si="442"/>
        <v>122.66911385989746</v>
      </c>
      <c r="Q3137">
        <f t="shared" si="443"/>
        <v>0</v>
      </c>
      <c r="R3137">
        <f>$D$2*tarifas!$D$12/24</f>
        <v>1.4541666666666666</v>
      </c>
      <c r="S3137" t="e">
        <f>VLOOKUP(E3137&amp;" "&amp;F3137,tarifas!$A$13:$D$20,4,FALSE)*P3137</f>
        <v>#N/A</v>
      </c>
      <c r="T3137">
        <f>IF(F3137="COD1",tarifas!$D$11*(SUMIFS($P$11:$P$8770,$F$11:$F$8770,"=COD1",$B$11:$B$8770,"="&amp;B3137)/COUNTIFS($F$11:$F$8770,"=COD1",$B$11:$B$8770,"="&amp;B3137))/COUNTIFS($A$11:$A$8770,"="&amp;A3137,$F$11:$F$8770,"=COD1"),0)</f>
        <v>0</v>
      </c>
      <c r="U3137" t="e">
        <f>(VLOOKUP(F3137,tarifas!$C$7:$D$10,2,FALSE)+tarifas!$D$21)*datos!P3137</f>
        <v>#N/A</v>
      </c>
      <c r="V3137" t="e">
        <f t="shared" si="444"/>
        <v>#N/A</v>
      </c>
      <c r="W3137">
        <f t="shared" si="445"/>
        <v>0</v>
      </c>
    </row>
    <row r="3138" spans="1:23" x14ac:dyDescent="0.25">
      <c r="A3138">
        <f t="shared" si="438"/>
        <v>130</v>
      </c>
      <c r="B3138">
        <f t="shared" si="439"/>
        <v>5</v>
      </c>
      <c r="C3138" s="1">
        <f t="shared" si="446"/>
        <v>41770.291666659083</v>
      </c>
      <c r="D3138" s="7">
        <v>80.87878787878789</v>
      </c>
      <c r="E3138" s="7"/>
      <c r="G3138">
        <v>36.200000000000003</v>
      </c>
      <c r="H3138" s="12">
        <v>147.73297563722758</v>
      </c>
      <c r="I3138" s="13">
        <f>$D$2*tarifas!$D$12/24</f>
        <v>1.4541666666666666</v>
      </c>
      <c r="J3138" s="13" t="e">
        <f>VLOOKUP(E3138&amp;" "&amp;F3138,tarifas!$A$13:$D$20,4,FALSE)*H3138</f>
        <v>#N/A</v>
      </c>
      <c r="K3138" s="13">
        <f>IF(F3138="COD1",tarifas!$D$11*(SUMIFS($H$11:$H$8770,$F$11:$F$8770,"=COD1",$B$11:$B$8770,"="&amp;B3138)/COUNTIFS($F$11:$F$8770,"=COD1",$B$11:$B$8770,"="&amp;B3138))/COUNTIFS($A$11:$A$8770,"="&amp;A3138,$F$11:$F$8770,"=COD1"),0)</f>
        <v>0</v>
      </c>
      <c r="L3138" s="13" t="e">
        <f>(VLOOKUP(F3138,tarifas!$C$7:$D$10,2,FALSE)+tarifas!$D$21)*datos!H3138</f>
        <v>#N/A</v>
      </c>
      <c r="M3138">
        <v>168.98702</v>
      </c>
      <c r="N3138" s="13" t="e">
        <f t="shared" si="440"/>
        <v>#N/A</v>
      </c>
      <c r="O3138">
        <f t="shared" si="441"/>
        <v>147.73297563722758</v>
      </c>
      <c r="P3138" s="12">
        <f t="shared" si="442"/>
        <v>0</v>
      </c>
      <c r="Q3138">
        <f t="shared" si="443"/>
        <v>21.254044362772419</v>
      </c>
      <c r="R3138">
        <f>$D$2*tarifas!$D$12/24</f>
        <v>1.4541666666666666</v>
      </c>
      <c r="S3138" t="e">
        <f>VLOOKUP(E3138&amp;" "&amp;F3138,tarifas!$A$13:$D$20,4,FALSE)*P3138</f>
        <v>#N/A</v>
      </c>
      <c r="T3138">
        <f>IF(F3138="COD1",tarifas!$D$11*(SUMIFS($P$11:$P$8770,$F$11:$F$8770,"=COD1",$B$11:$B$8770,"="&amp;B3138)/COUNTIFS($F$11:$F$8770,"=COD1",$B$11:$B$8770,"="&amp;B3138))/COUNTIFS($A$11:$A$8770,"="&amp;A3138,$F$11:$F$8770,"=COD1"),0)</f>
        <v>0</v>
      </c>
      <c r="U3138" t="e">
        <f>(VLOOKUP(F3138,tarifas!$C$7:$D$10,2,FALSE)+tarifas!$D$21)*datos!P3138</f>
        <v>#N/A</v>
      </c>
      <c r="V3138" t="e">
        <f t="shared" si="444"/>
        <v>#N/A</v>
      </c>
      <c r="W3138">
        <f t="shared" si="445"/>
        <v>0.69245676533912548</v>
      </c>
    </row>
    <row r="3139" spans="1:23" x14ac:dyDescent="0.25">
      <c r="A3139">
        <f t="shared" si="438"/>
        <v>130</v>
      </c>
      <c r="B3139">
        <f t="shared" si="439"/>
        <v>5</v>
      </c>
      <c r="C3139" s="1">
        <f t="shared" si="446"/>
        <v>41770.333333325747</v>
      </c>
      <c r="D3139" s="7">
        <v>98.13636363636364</v>
      </c>
      <c r="E3139" s="7"/>
      <c r="G3139">
        <v>38.1</v>
      </c>
      <c r="H3139" s="12">
        <v>148.00238798816048</v>
      </c>
      <c r="I3139" s="13">
        <f>$D$2*tarifas!$D$12/24</f>
        <v>1.4541666666666666</v>
      </c>
      <c r="J3139" s="13" t="e">
        <f>VLOOKUP(E3139&amp;" "&amp;F3139,tarifas!$A$13:$D$20,4,FALSE)*H3139</f>
        <v>#N/A</v>
      </c>
      <c r="K3139" s="13">
        <f>IF(F3139="COD1",tarifas!$D$11*(SUMIFS($H$11:$H$8770,$F$11:$F$8770,"=COD1",$B$11:$B$8770,"="&amp;B3139)/COUNTIFS($F$11:$F$8770,"=COD1",$B$11:$B$8770,"="&amp;B3139))/COUNTIFS($A$11:$A$8770,"="&amp;A3139,$F$11:$F$8770,"=COD1"),0)</f>
        <v>0</v>
      </c>
      <c r="L3139" s="13" t="e">
        <f>(VLOOKUP(F3139,tarifas!$C$7:$D$10,2,FALSE)+tarifas!$D$21)*datos!H3139</f>
        <v>#N/A</v>
      </c>
      <c r="M3139">
        <v>329.55804999999998</v>
      </c>
      <c r="N3139" s="13" t="e">
        <f t="shared" si="440"/>
        <v>#N/A</v>
      </c>
      <c r="O3139">
        <f t="shared" si="441"/>
        <v>148.00238798816048</v>
      </c>
      <c r="P3139" s="12">
        <f t="shared" si="442"/>
        <v>0</v>
      </c>
      <c r="Q3139">
        <f t="shared" si="443"/>
        <v>181.5556620118395</v>
      </c>
      <c r="R3139">
        <f>$D$2*tarifas!$D$12/24</f>
        <v>1.4541666666666666</v>
      </c>
      <c r="S3139" t="e">
        <f>VLOOKUP(E3139&amp;" "&amp;F3139,tarifas!$A$13:$D$20,4,FALSE)*P3139</f>
        <v>#N/A</v>
      </c>
      <c r="T3139">
        <f>IF(F3139="COD1",tarifas!$D$11*(SUMIFS($P$11:$P$8770,$F$11:$F$8770,"=COD1",$B$11:$B$8770,"="&amp;B3139)/COUNTIFS($F$11:$F$8770,"=COD1",$B$11:$B$8770,"="&amp;B3139))/COUNTIFS($A$11:$A$8770,"="&amp;A3139,$F$11:$F$8770,"=COD1"),0)</f>
        <v>0</v>
      </c>
      <c r="U3139" t="e">
        <f>(VLOOKUP(F3139,tarifas!$C$7:$D$10,2,FALSE)+tarifas!$D$21)*datos!P3139</f>
        <v>#N/A</v>
      </c>
      <c r="V3139" t="e">
        <f t="shared" si="444"/>
        <v>#N/A</v>
      </c>
      <c r="W3139">
        <f t="shared" si="445"/>
        <v>6.2255436503859771</v>
      </c>
    </row>
    <row r="3140" spans="1:23" x14ac:dyDescent="0.25">
      <c r="A3140">
        <f t="shared" si="438"/>
        <v>130</v>
      </c>
      <c r="B3140">
        <f t="shared" si="439"/>
        <v>5</v>
      </c>
      <c r="C3140" s="1">
        <f t="shared" si="446"/>
        <v>41770.374999992411</v>
      </c>
      <c r="D3140" s="7">
        <v>190.09090909090909</v>
      </c>
      <c r="E3140" s="7"/>
      <c r="G3140">
        <v>41.4</v>
      </c>
      <c r="H3140" s="12">
        <v>148.54845231915291</v>
      </c>
      <c r="I3140" s="13">
        <f>$D$2*tarifas!$D$12/24</f>
        <v>1.4541666666666666</v>
      </c>
      <c r="J3140" s="13" t="e">
        <f>VLOOKUP(E3140&amp;" "&amp;F3140,tarifas!$A$13:$D$20,4,FALSE)*H3140</f>
        <v>#N/A</v>
      </c>
      <c r="K3140" s="13">
        <f>IF(F3140="COD1",tarifas!$D$11*(SUMIFS($H$11:$H$8770,$F$11:$F$8770,"=COD1",$B$11:$B$8770,"="&amp;B3140)/COUNTIFS($F$11:$F$8770,"=COD1",$B$11:$B$8770,"="&amp;B3140))/COUNTIFS($A$11:$A$8770,"="&amp;A3140,$F$11:$F$8770,"=COD1"),0)</f>
        <v>0</v>
      </c>
      <c r="L3140" s="13" t="e">
        <f>(VLOOKUP(F3140,tarifas!$C$7:$D$10,2,FALSE)+tarifas!$D$21)*datos!H3140</f>
        <v>#N/A</v>
      </c>
      <c r="M3140">
        <v>426.87518999999998</v>
      </c>
      <c r="N3140" s="13" t="e">
        <f t="shared" si="440"/>
        <v>#N/A</v>
      </c>
      <c r="O3140">
        <f t="shared" si="441"/>
        <v>148.54845231915291</v>
      </c>
      <c r="P3140" s="12">
        <f t="shared" si="442"/>
        <v>0</v>
      </c>
      <c r="Q3140">
        <f t="shared" si="443"/>
        <v>278.32673768084703</v>
      </c>
      <c r="R3140">
        <f>$D$2*tarifas!$D$12/24</f>
        <v>1.4541666666666666</v>
      </c>
      <c r="S3140" t="e">
        <f>VLOOKUP(E3140&amp;" "&amp;F3140,tarifas!$A$13:$D$20,4,FALSE)*P3140</f>
        <v>#N/A</v>
      </c>
      <c r="T3140">
        <f>IF(F3140="COD1",tarifas!$D$11*(SUMIFS($P$11:$P$8770,$F$11:$F$8770,"=COD1",$B$11:$B$8770,"="&amp;B3140)/COUNTIFS($F$11:$F$8770,"=COD1",$B$11:$B$8770,"="&amp;B3140))/COUNTIFS($A$11:$A$8770,"="&amp;A3140,$F$11:$F$8770,"=COD1"),0)</f>
        <v>0</v>
      </c>
      <c r="U3140" t="e">
        <f>(VLOOKUP(F3140,tarifas!$C$7:$D$10,2,FALSE)+tarifas!$D$21)*datos!P3140</f>
        <v>#N/A</v>
      </c>
      <c r="V3140" t="e">
        <f t="shared" si="444"/>
        <v>#N/A</v>
      </c>
      <c r="W3140">
        <f t="shared" si="445"/>
        <v>10.370454245988361</v>
      </c>
    </row>
    <row r="3141" spans="1:23" x14ac:dyDescent="0.25">
      <c r="A3141">
        <f t="shared" si="438"/>
        <v>130</v>
      </c>
      <c r="B3141">
        <f t="shared" si="439"/>
        <v>5</v>
      </c>
      <c r="C3141" s="1">
        <f t="shared" si="446"/>
        <v>41770.416666659075</v>
      </c>
      <c r="D3141" s="7">
        <v>364.469696969697</v>
      </c>
      <c r="E3141" s="7"/>
      <c r="G3141">
        <v>41.26</v>
      </c>
      <c r="H3141" s="12">
        <v>147.64295755897518</v>
      </c>
      <c r="I3141" s="13">
        <f>$D$2*tarifas!$D$12/24</f>
        <v>1.4541666666666666</v>
      </c>
      <c r="J3141" s="13" t="e">
        <f>VLOOKUP(E3141&amp;" "&amp;F3141,tarifas!$A$13:$D$20,4,FALSE)*H3141</f>
        <v>#N/A</v>
      </c>
      <c r="K3141" s="13">
        <f>IF(F3141="COD1",tarifas!$D$11*(SUMIFS($H$11:$H$8770,$F$11:$F$8770,"=COD1",$B$11:$B$8770,"="&amp;B3141)/COUNTIFS($F$11:$F$8770,"=COD1",$B$11:$B$8770,"="&amp;B3141))/COUNTIFS($A$11:$A$8770,"="&amp;A3141,$F$11:$F$8770,"=COD1"),0)</f>
        <v>0</v>
      </c>
      <c r="L3141" s="13" t="e">
        <f>(VLOOKUP(F3141,tarifas!$C$7:$D$10,2,FALSE)+tarifas!$D$21)*datos!H3141</f>
        <v>#N/A</v>
      </c>
      <c r="M3141">
        <v>491.97363000000001</v>
      </c>
      <c r="N3141" s="13" t="e">
        <f t="shared" si="440"/>
        <v>#N/A</v>
      </c>
      <c r="O3141">
        <f t="shared" si="441"/>
        <v>147.64295755897518</v>
      </c>
      <c r="P3141" s="12">
        <f t="shared" si="442"/>
        <v>0</v>
      </c>
      <c r="Q3141">
        <f t="shared" si="443"/>
        <v>344.33067244102483</v>
      </c>
      <c r="R3141">
        <f>$D$2*tarifas!$D$12/24</f>
        <v>1.4541666666666666</v>
      </c>
      <c r="S3141" t="e">
        <f>VLOOKUP(E3141&amp;" "&amp;F3141,tarifas!$A$13:$D$20,4,FALSE)*P3141</f>
        <v>#N/A</v>
      </c>
      <c r="T3141">
        <f>IF(F3141="COD1",tarifas!$D$11*(SUMIFS($P$11:$P$8770,$F$11:$F$8770,"=COD1",$B$11:$B$8770,"="&amp;B3141)/COUNTIFS($F$11:$F$8770,"=COD1",$B$11:$B$8770,"="&amp;B3141))/COUNTIFS($A$11:$A$8770,"="&amp;A3141,$F$11:$F$8770,"=COD1"),0)</f>
        <v>0</v>
      </c>
      <c r="U3141" t="e">
        <f>(VLOOKUP(F3141,tarifas!$C$7:$D$10,2,FALSE)+tarifas!$D$21)*datos!P3141</f>
        <v>#N/A</v>
      </c>
      <c r="V3141" t="e">
        <f t="shared" si="444"/>
        <v>#N/A</v>
      </c>
      <c r="W3141">
        <f t="shared" si="445"/>
        <v>12.786375190425016</v>
      </c>
    </row>
    <row r="3142" spans="1:23" x14ac:dyDescent="0.25">
      <c r="A3142">
        <f t="shared" si="438"/>
        <v>130</v>
      </c>
      <c r="B3142">
        <f t="shared" si="439"/>
        <v>5</v>
      </c>
      <c r="C3142" s="1">
        <f t="shared" si="446"/>
        <v>41770.45833332574</v>
      </c>
      <c r="D3142" s="7">
        <v>460.28787878787875</v>
      </c>
      <c r="E3142" s="7"/>
      <c r="G3142">
        <v>41.26</v>
      </c>
      <c r="H3142" s="12">
        <v>149.30748445285741</v>
      </c>
      <c r="I3142" s="13">
        <f>$D$2*tarifas!$D$12/24</f>
        <v>1.4541666666666666</v>
      </c>
      <c r="J3142" s="13" t="e">
        <f>VLOOKUP(E3142&amp;" "&amp;F3142,tarifas!$A$13:$D$20,4,FALSE)*H3142</f>
        <v>#N/A</v>
      </c>
      <c r="K3142" s="13">
        <f>IF(F3142="COD1",tarifas!$D$11*(SUMIFS($H$11:$H$8770,$F$11:$F$8770,"=COD1",$B$11:$B$8770,"="&amp;B3142)/COUNTIFS($F$11:$F$8770,"=COD1",$B$11:$B$8770,"="&amp;B3142))/COUNTIFS($A$11:$A$8770,"="&amp;A3142,$F$11:$F$8770,"=COD1"),0)</f>
        <v>0</v>
      </c>
      <c r="L3142" s="13" t="e">
        <f>(VLOOKUP(F3142,tarifas!$C$7:$D$10,2,FALSE)+tarifas!$D$21)*datos!H3142</f>
        <v>#N/A</v>
      </c>
      <c r="M3142">
        <v>519.60113999999999</v>
      </c>
      <c r="N3142" s="13" t="e">
        <f t="shared" si="440"/>
        <v>#N/A</v>
      </c>
      <c r="O3142">
        <f t="shared" si="441"/>
        <v>149.30748445285741</v>
      </c>
      <c r="P3142" s="12">
        <f t="shared" si="442"/>
        <v>0</v>
      </c>
      <c r="Q3142">
        <f t="shared" si="443"/>
        <v>370.29365554714258</v>
      </c>
      <c r="R3142">
        <f>$D$2*tarifas!$D$12/24</f>
        <v>1.4541666666666666</v>
      </c>
      <c r="S3142" t="e">
        <f>VLOOKUP(E3142&amp;" "&amp;F3142,tarifas!$A$13:$D$20,4,FALSE)*P3142</f>
        <v>#N/A</v>
      </c>
      <c r="T3142">
        <f>IF(F3142="COD1",tarifas!$D$11*(SUMIFS($P$11:$P$8770,$F$11:$F$8770,"=COD1",$B$11:$B$8770,"="&amp;B3142)/COUNTIFS($F$11:$F$8770,"=COD1",$B$11:$B$8770,"="&amp;B3142))/COUNTIFS($A$11:$A$8770,"="&amp;A3142,$F$11:$F$8770,"=COD1"),0)</f>
        <v>0</v>
      </c>
      <c r="U3142" t="e">
        <f>(VLOOKUP(F3142,tarifas!$C$7:$D$10,2,FALSE)+tarifas!$D$21)*datos!P3142</f>
        <v>#N/A</v>
      </c>
      <c r="V3142" t="e">
        <f t="shared" si="444"/>
        <v>#N/A</v>
      </c>
      <c r="W3142">
        <f t="shared" si="445"/>
        <v>13.750484605087593</v>
      </c>
    </row>
    <row r="3143" spans="1:23" x14ac:dyDescent="0.25">
      <c r="A3143">
        <f t="shared" si="438"/>
        <v>130</v>
      </c>
      <c r="B3143">
        <f t="shared" si="439"/>
        <v>5</v>
      </c>
      <c r="C3143" s="1">
        <f t="shared" si="446"/>
        <v>41770.499999992404</v>
      </c>
      <c r="D3143" s="7">
        <v>551.9848484848485</v>
      </c>
      <c r="E3143" s="7"/>
      <c r="G3143">
        <v>41.26</v>
      </c>
      <c r="H3143" s="12">
        <v>148.93453745712614</v>
      </c>
      <c r="I3143" s="13">
        <f>$D$2*tarifas!$D$12/24</f>
        <v>1.4541666666666666</v>
      </c>
      <c r="J3143" s="13" t="e">
        <f>VLOOKUP(E3143&amp;" "&amp;F3143,tarifas!$A$13:$D$20,4,FALSE)*H3143</f>
        <v>#N/A</v>
      </c>
      <c r="K3143" s="13">
        <f>IF(F3143="COD1",tarifas!$D$11*(SUMIFS($H$11:$H$8770,$F$11:$F$8770,"=COD1",$B$11:$B$8770,"="&amp;B3143)/COUNTIFS($F$11:$F$8770,"=COD1",$B$11:$B$8770,"="&amp;B3143))/COUNTIFS($A$11:$A$8770,"="&amp;A3143,$F$11:$F$8770,"=COD1"),0)</f>
        <v>0</v>
      </c>
      <c r="L3143" s="13" t="e">
        <f>(VLOOKUP(F3143,tarifas!$C$7:$D$10,2,FALSE)+tarifas!$D$21)*datos!H3143</f>
        <v>#N/A</v>
      </c>
      <c r="M3143">
        <v>529.12639999999999</v>
      </c>
      <c r="N3143" s="13" t="e">
        <f t="shared" si="440"/>
        <v>#N/A</v>
      </c>
      <c r="O3143">
        <f t="shared" si="441"/>
        <v>148.93453745712614</v>
      </c>
      <c r="P3143" s="12">
        <f t="shared" si="442"/>
        <v>0</v>
      </c>
      <c r="Q3143">
        <f t="shared" si="443"/>
        <v>380.19186254287388</v>
      </c>
      <c r="R3143">
        <f>$D$2*tarifas!$D$12/24</f>
        <v>1.4541666666666666</v>
      </c>
      <c r="S3143" t="e">
        <f>VLOOKUP(E3143&amp;" "&amp;F3143,tarifas!$A$13:$D$20,4,FALSE)*P3143</f>
        <v>#N/A</v>
      </c>
      <c r="T3143">
        <f>IF(F3143="COD1",tarifas!$D$11*(SUMIFS($P$11:$P$8770,$F$11:$F$8770,"=COD1",$B$11:$B$8770,"="&amp;B3143)/COUNTIFS($F$11:$F$8770,"=COD1",$B$11:$B$8770,"="&amp;B3143))/COUNTIFS($A$11:$A$8770,"="&amp;A3143,$F$11:$F$8770,"=COD1"),0)</f>
        <v>0</v>
      </c>
      <c r="U3143" t="e">
        <f>(VLOOKUP(F3143,tarifas!$C$7:$D$10,2,FALSE)+tarifas!$D$21)*datos!P3143</f>
        <v>#N/A</v>
      </c>
      <c r="V3143" t="e">
        <f t="shared" si="444"/>
        <v>#N/A</v>
      </c>
      <c r="W3143">
        <f t="shared" si="445"/>
        <v>14.118044623667078</v>
      </c>
    </row>
    <row r="3144" spans="1:23" x14ac:dyDescent="0.25">
      <c r="A3144">
        <f t="shared" si="438"/>
        <v>130</v>
      </c>
      <c r="B3144">
        <f t="shared" si="439"/>
        <v>5</v>
      </c>
      <c r="C3144" s="1">
        <f t="shared" si="446"/>
        <v>41770.541666659068</v>
      </c>
      <c r="D3144" s="7">
        <v>571.81818181818187</v>
      </c>
      <c r="E3144" s="7"/>
      <c r="G3144">
        <v>39.9</v>
      </c>
      <c r="H3144" s="12">
        <v>149.58752537331128</v>
      </c>
      <c r="I3144" s="13">
        <f>$D$2*tarifas!$D$12/24</f>
        <v>1.4541666666666666</v>
      </c>
      <c r="J3144" s="13" t="e">
        <f>VLOOKUP(E3144&amp;" "&amp;F3144,tarifas!$A$13:$D$20,4,FALSE)*H3144</f>
        <v>#N/A</v>
      </c>
      <c r="K3144" s="13">
        <f>IF(F3144="COD1",tarifas!$D$11*(SUMIFS($H$11:$H$8770,$F$11:$F$8770,"=COD1",$B$11:$B$8770,"="&amp;B3144)/COUNTIFS($F$11:$F$8770,"=COD1",$B$11:$B$8770,"="&amp;B3144))/COUNTIFS($A$11:$A$8770,"="&amp;A3144,$F$11:$F$8770,"=COD1"),0)</f>
        <v>0</v>
      </c>
      <c r="L3144" s="13" t="e">
        <f>(VLOOKUP(F3144,tarifas!$C$7:$D$10,2,FALSE)+tarifas!$D$21)*datos!H3144</f>
        <v>#N/A</v>
      </c>
      <c r="M3144">
        <v>500.22859999999997</v>
      </c>
      <c r="N3144" s="13" t="e">
        <f t="shared" si="440"/>
        <v>#N/A</v>
      </c>
      <c r="O3144">
        <f t="shared" si="441"/>
        <v>149.58752537331128</v>
      </c>
      <c r="P3144" s="12">
        <f t="shared" si="442"/>
        <v>0</v>
      </c>
      <c r="Q3144">
        <f t="shared" si="443"/>
        <v>350.64107462668869</v>
      </c>
      <c r="R3144">
        <f>$D$2*tarifas!$D$12/24</f>
        <v>1.4541666666666666</v>
      </c>
      <c r="S3144" t="e">
        <f>VLOOKUP(E3144&amp;" "&amp;F3144,tarifas!$A$13:$D$20,4,FALSE)*P3144</f>
        <v>#N/A</v>
      </c>
      <c r="T3144">
        <f>IF(F3144="COD1",tarifas!$D$11*(SUMIFS($P$11:$P$8770,$F$11:$F$8770,"=COD1",$B$11:$B$8770,"="&amp;B3144)/COUNTIFS($F$11:$F$8770,"=COD1",$B$11:$B$8770,"="&amp;B3144))/COUNTIFS($A$11:$A$8770,"="&amp;A3144,$F$11:$F$8770,"=COD1"),0)</f>
        <v>0</v>
      </c>
      <c r="U3144" t="e">
        <f>(VLOOKUP(F3144,tarifas!$C$7:$D$10,2,FALSE)+tarifas!$D$21)*datos!P3144</f>
        <v>#N/A</v>
      </c>
      <c r="V3144" t="e">
        <f t="shared" si="444"/>
        <v>#N/A</v>
      </c>
      <c r="W3144">
        <f t="shared" si="445"/>
        <v>12.59152098984439</v>
      </c>
    </row>
    <row r="3145" spans="1:23" x14ac:dyDescent="0.25">
      <c r="A3145">
        <f t="shared" si="438"/>
        <v>130</v>
      </c>
      <c r="B3145">
        <f t="shared" si="439"/>
        <v>5</v>
      </c>
      <c r="C3145" s="1">
        <f t="shared" si="446"/>
        <v>41770.583333325732</v>
      </c>
      <c r="D3145" s="7">
        <v>614.06060606060612</v>
      </c>
      <c r="E3145" s="7"/>
      <c r="G3145">
        <v>37</v>
      </c>
      <c r="H3145" s="12">
        <v>151.7392544611526</v>
      </c>
      <c r="I3145" s="13">
        <f>$D$2*tarifas!$D$12/24</f>
        <v>1.4541666666666666</v>
      </c>
      <c r="J3145" s="13" t="e">
        <f>VLOOKUP(E3145&amp;" "&amp;F3145,tarifas!$A$13:$D$20,4,FALSE)*H3145</f>
        <v>#N/A</v>
      </c>
      <c r="K3145" s="13">
        <f>IF(F3145="COD1",tarifas!$D$11*(SUMIFS($H$11:$H$8770,$F$11:$F$8770,"=COD1",$B$11:$B$8770,"="&amp;B3145)/COUNTIFS($F$11:$F$8770,"=COD1",$B$11:$B$8770,"="&amp;B3145))/COUNTIFS($A$11:$A$8770,"="&amp;A3145,$F$11:$F$8770,"=COD1"),0)</f>
        <v>0</v>
      </c>
      <c r="L3145" s="13" t="e">
        <f>(VLOOKUP(F3145,tarifas!$C$7:$D$10,2,FALSE)+tarifas!$D$21)*datos!H3145</f>
        <v>#N/A</v>
      </c>
      <c r="M3145">
        <v>437.06246999999996</v>
      </c>
      <c r="N3145" s="13" t="e">
        <f t="shared" si="440"/>
        <v>#N/A</v>
      </c>
      <c r="O3145">
        <f t="shared" si="441"/>
        <v>151.7392544611526</v>
      </c>
      <c r="P3145" s="12">
        <f t="shared" si="442"/>
        <v>0</v>
      </c>
      <c r="Q3145">
        <f t="shared" si="443"/>
        <v>285.32321553884736</v>
      </c>
      <c r="R3145">
        <f>$D$2*tarifas!$D$12/24</f>
        <v>1.4541666666666666</v>
      </c>
      <c r="S3145" t="e">
        <f>VLOOKUP(E3145&amp;" "&amp;F3145,tarifas!$A$13:$D$20,4,FALSE)*P3145</f>
        <v>#N/A</v>
      </c>
      <c r="T3145">
        <f>IF(F3145="COD1",tarifas!$D$11*(SUMIFS($P$11:$P$8770,$F$11:$F$8770,"=COD1",$B$11:$B$8770,"="&amp;B3145)/COUNTIFS($F$11:$F$8770,"=COD1",$B$11:$B$8770,"="&amp;B3145))/COUNTIFS($A$11:$A$8770,"="&amp;A3145,$F$11:$F$8770,"=COD1"),0)</f>
        <v>0</v>
      </c>
      <c r="U3145" t="e">
        <f>(VLOOKUP(F3145,tarifas!$C$7:$D$10,2,FALSE)+tarifas!$D$21)*datos!P3145</f>
        <v>#N/A</v>
      </c>
      <c r="V3145" t="e">
        <f t="shared" si="444"/>
        <v>#N/A</v>
      </c>
      <c r="W3145">
        <f t="shared" si="445"/>
        <v>9.5012630774436175</v>
      </c>
    </row>
    <row r="3146" spans="1:23" x14ac:dyDescent="0.25">
      <c r="A3146">
        <f t="shared" si="438"/>
        <v>130</v>
      </c>
      <c r="B3146">
        <f t="shared" si="439"/>
        <v>5</v>
      </c>
      <c r="C3146" s="1">
        <f t="shared" si="446"/>
        <v>41770.624999992397</v>
      </c>
      <c r="D3146" s="7">
        <v>401.04545454545456</v>
      </c>
      <c r="E3146" s="7"/>
      <c r="G3146">
        <v>35.130000000000003</v>
      </c>
      <c r="H3146" s="12">
        <v>156.58433574390426</v>
      </c>
      <c r="I3146" s="13">
        <f>$D$2*tarifas!$D$12/24</f>
        <v>1.4541666666666666</v>
      </c>
      <c r="J3146" s="13" t="e">
        <f>VLOOKUP(E3146&amp;" "&amp;F3146,tarifas!$A$13:$D$20,4,FALSE)*H3146</f>
        <v>#N/A</v>
      </c>
      <c r="K3146" s="13">
        <f>IF(F3146="COD1",tarifas!$D$11*(SUMIFS($H$11:$H$8770,$F$11:$F$8770,"=COD1",$B$11:$B$8770,"="&amp;B3146)/COUNTIFS($F$11:$F$8770,"=COD1",$B$11:$B$8770,"="&amp;B3146))/COUNTIFS($A$11:$A$8770,"="&amp;A3146,$F$11:$F$8770,"=COD1"),0)</f>
        <v>0</v>
      </c>
      <c r="L3146" s="13" t="e">
        <f>(VLOOKUP(F3146,tarifas!$C$7:$D$10,2,FALSE)+tarifas!$D$21)*datos!H3146</f>
        <v>#N/A</v>
      </c>
      <c r="M3146">
        <v>314.59769</v>
      </c>
      <c r="N3146" s="13" t="e">
        <f t="shared" si="440"/>
        <v>#N/A</v>
      </c>
      <c r="O3146">
        <f t="shared" si="441"/>
        <v>156.58433574390426</v>
      </c>
      <c r="P3146" s="12">
        <f t="shared" si="442"/>
        <v>0</v>
      </c>
      <c r="Q3146">
        <f t="shared" si="443"/>
        <v>158.01335425609574</v>
      </c>
      <c r="R3146">
        <f>$D$2*tarifas!$D$12/24</f>
        <v>1.4541666666666666</v>
      </c>
      <c r="S3146" t="e">
        <f>VLOOKUP(E3146&amp;" "&amp;F3146,tarifas!$A$13:$D$20,4,FALSE)*P3146</f>
        <v>#N/A</v>
      </c>
      <c r="T3146">
        <f>IF(F3146="COD1",tarifas!$D$11*(SUMIFS($P$11:$P$8770,$F$11:$F$8770,"=COD1",$B$11:$B$8770,"="&amp;B3146)/COUNTIFS($F$11:$F$8770,"=COD1",$B$11:$B$8770,"="&amp;B3146))/COUNTIFS($A$11:$A$8770,"="&amp;A3146,$F$11:$F$8770,"=COD1"),0)</f>
        <v>0</v>
      </c>
      <c r="U3146" t="e">
        <f>(VLOOKUP(F3146,tarifas!$C$7:$D$10,2,FALSE)+tarifas!$D$21)*datos!P3146</f>
        <v>#N/A</v>
      </c>
      <c r="V3146" t="e">
        <f t="shared" si="444"/>
        <v>#N/A</v>
      </c>
      <c r="W3146">
        <f t="shared" si="445"/>
        <v>4.9959082215149797</v>
      </c>
    </row>
    <row r="3147" spans="1:23" x14ac:dyDescent="0.25">
      <c r="A3147">
        <f t="shared" si="438"/>
        <v>130</v>
      </c>
      <c r="B3147">
        <f t="shared" si="439"/>
        <v>5</v>
      </c>
      <c r="C3147" s="1">
        <f t="shared" si="446"/>
        <v>41770.666666659061</v>
      </c>
      <c r="D3147" s="7">
        <v>389.19696969696969</v>
      </c>
      <c r="E3147" s="7"/>
      <c r="G3147">
        <v>34.69</v>
      </c>
      <c r="H3147" s="12">
        <v>164.59352162675134</v>
      </c>
      <c r="I3147" s="13">
        <f>$D$2*tarifas!$D$12/24</f>
        <v>1.4541666666666666</v>
      </c>
      <c r="J3147" s="13" t="e">
        <f>VLOOKUP(E3147&amp;" "&amp;F3147,tarifas!$A$13:$D$20,4,FALSE)*H3147</f>
        <v>#N/A</v>
      </c>
      <c r="K3147" s="13">
        <f>IF(F3147="COD1",tarifas!$D$11*(SUMIFS($H$11:$H$8770,$F$11:$F$8770,"=COD1",$B$11:$B$8770,"="&amp;B3147)/COUNTIFS($F$11:$F$8770,"=COD1",$B$11:$B$8770,"="&amp;B3147))/COUNTIFS($A$11:$A$8770,"="&amp;A3147,$F$11:$F$8770,"=COD1"),0)</f>
        <v>0</v>
      </c>
      <c r="L3147" s="13" t="e">
        <f>(VLOOKUP(F3147,tarifas!$C$7:$D$10,2,FALSE)+tarifas!$D$21)*datos!H3147</f>
        <v>#N/A</v>
      </c>
      <c r="M3147">
        <v>213.86492000000001</v>
      </c>
      <c r="N3147" s="13" t="e">
        <f t="shared" si="440"/>
        <v>#N/A</v>
      </c>
      <c r="O3147">
        <f t="shared" si="441"/>
        <v>164.59352162675134</v>
      </c>
      <c r="P3147" s="12">
        <f t="shared" si="442"/>
        <v>0</v>
      </c>
      <c r="Q3147">
        <f t="shared" si="443"/>
        <v>49.271398373248672</v>
      </c>
      <c r="R3147">
        <f>$D$2*tarifas!$D$12/24</f>
        <v>1.4541666666666666</v>
      </c>
      <c r="S3147" t="e">
        <f>VLOOKUP(E3147&amp;" "&amp;F3147,tarifas!$A$13:$D$20,4,FALSE)*P3147</f>
        <v>#N/A</v>
      </c>
      <c r="T3147">
        <f>IF(F3147="COD1",tarifas!$D$11*(SUMIFS($P$11:$P$8770,$F$11:$F$8770,"=COD1",$B$11:$B$8770,"="&amp;B3147)/COUNTIFS($F$11:$F$8770,"=COD1",$B$11:$B$8770,"="&amp;B3147))/COUNTIFS($A$11:$A$8770,"="&amp;A3147,$F$11:$F$8770,"=COD1"),0)</f>
        <v>0</v>
      </c>
      <c r="U3147" t="e">
        <f>(VLOOKUP(F3147,tarifas!$C$7:$D$10,2,FALSE)+tarifas!$D$21)*datos!P3147</f>
        <v>#N/A</v>
      </c>
      <c r="V3147" t="e">
        <f t="shared" si="444"/>
        <v>#N/A</v>
      </c>
      <c r="W3147">
        <f t="shared" si="445"/>
        <v>1.5383023286111968</v>
      </c>
    </row>
    <row r="3148" spans="1:23" x14ac:dyDescent="0.25">
      <c r="A3148">
        <f t="shared" ref="A3148:A3211" si="447">DAYS360($C$11,C3148)</f>
        <v>130</v>
      </c>
      <c r="B3148">
        <f t="shared" ref="B3148:B3211" si="448">MONTH(C3148)</f>
        <v>5</v>
      </c>
      <c r="C3148" s="1">
        <f t="shared" si="446"/>
        <v>41770.708333325725</v>
      </c>
      <c r="D3148" s="7">
        <v>279.72727272727275</v>
      </c>
      <c r="E3148" s="7"/>
      <c r="G3148">
        <v>37</v>
      </c>
      <c r="H3148" s="12">
        <v>165.58372595465255</v>
      </c>
      <c r="I3148" s="13">
        <f>$D$2*tarifas!$D$12/24</f>
        <v>1.4541666666666666</v>
      </c>
      <c r="J3148" s="13" t="e">
        <f>VLOOKUP(E3148&amp;" "&amp;F3148,tarifas!$A$13:$D$20,4,FALSE)*H3148</f>
        <v>#N/A</v>
      </c>
      <c r="K3148" s="13">
        <f>IF(F3148="COD1",tarifas!$D$11*(SUMIFS($H$11:$H$8770,$F$11:$F$8770,"=COD1",$B$11:$B$8770,"="&amp;B3148)/COUNTIFS($F$11:$F$8770,"=COD1",$B$11:$B$8770,"="&amp;B3148))/COUNTIFS($A$11:$A$8770,"="&amp;A3148,$F$11:$F$8770,"=COD1"),0)</f>
        <v>0</v>
      </c>
      <c r="L3148" s="13" t="e">
        <f>(VLOOKUP(F3148,tarifas!$C$7:$D$10,2,FALSE)+tarifas!$D$21)*datos!H3148</f>
        <v>#N/A</v>
      </c>
      <c r="M3148">
        <v>70.891630000000006</v>
      </c>
      <c r="N3148" s="13" t="e">
        <f t="shared" ref="N3148:N3211" si="449">(I3148+J3148+K3148+L3148)*1.23</f>
        <v>#N/A</v>
      </c>
      <c r="O3148">
        <f t="shared" ref="O3148:O3211" si="450">IF(M3148&lt;H3148,M3148,H3148)</f>
        <v>70.891630000000006</v>
      </c>
      <c r="P3148" s="12">
        <f t="shared" ref="P3148:P3211" si="451">H3148-O3148</f>
        <v>94.692095954652544</v>
      </c>
      <c r="Q3148">
        <f t="shared" ref="Q3148:Q3211" si="452">IF(M3148&lt;H3148,0,M3148-H3148)</f>
        <v>0</v>
      </c>
      <c r="R3148">
        <f>$D$2*tarifas!$D$12/24</f>
        <v>1.4541666666666666</v>
      </c>
      <c r="S3148" t="e">
        <f>VLOOKUP(E3148&amp;" "&amp;F3148,tarifas!$A$13:$D$20,4,FALSE)*P3148</f>
        <v>#N/A</v>
      </c>
      <c r="T3148">
        <f>IF(F3148="COD1",tarifas!$D$11*(SUMIFS($P$11:$P$8770,$F$11:$F$8770,"=COD1",$B$11:$B$8770,"="&amp;B3148)/COUNTIFS($F$11:$F$8770,"=COD1",$B$11:$B$8770,"="&amp;B3148))/COUNTIFS($A$11:$A$8770,"="&amp;A3148,$F$11:$F$8770,"=COD1"),0)</f>
        <v>0</v>
      </c>
      <c r="U3148" t="e">
        <f>(VLOOKUP(F3148,tarifas!$C$7:$D$10,2,FALSE)+tarifas!$D$21)*datos!P3148</f>
        <v>#N/A</v>
      </c>
      <c r="V3148" t="e">
        <f t="shared" ref="V3148:V3211" si="453">(R3148+S3148+T3148+U3148)*1.23</f>
        <v>#N/A</v>
      </c>
      <c r="W3148">
        <f t="shared" ref="W3148:W3211" si="454">0.9*G3148/1000*Q3148</f>
        <v>0</v>
      </c>
    </row>
    <row r="3149" spans="1:23" x14ac:dyDescent="0.25">
      <c r="A3149">
        <f t="shared" si="447"/>
        <v>130</v>
      </c>
      <c r="B3149">
        <f t="shared" si="448"/>
        <v>5</v>
      </c>
      <c r="C3149" s="1">
        <f t="shared" ref="C3149:C3212" si="455">+C3148+1/24</f>
        <v>41770.749999992389</v>
      </c>
      <c r="D3149" s="7">
        <v>0</v>
      </c>
      <c r="E3149" s="7"/>
      <c r="G3149">
        <v>39.04</v>
      </c>
      <c r="H3149" s="12">
        <v>160.26043997141775</v>
      </c>
      <c r="I3149" s="13">
        <f>$D$2*tarifas!$D$12/24</f>
        <v>1.4541666666666666</v>
      </c>
      <c r="J3149" s="13" t="e">
        <f>VLOOKUP(E3149&amp;" "&amp;F3149,tarifas!$A$13:$D$20,4,FALSE)*H3149</f>
        <v>#N/A</v>
      </c>
      <c r="K3149" s="13">
        <f>IF(F3149="COD1",tarifas!$D$11*(SUMIFS($H$11:$H$8770,$F$11:$F$8770,"=COD1",$B$11:$B$8770,"="&amp;B3149)/COUNTIFS($F$11:$F$8770,"=COD1",$B$11:$B$8770,"="&amp;B3149))/COUNTIFS($A$11:$A$8770,"="&amp;A3149,$F$11:$F$8770,"=COD1"),0)</f>
        <v>0</v>
      </c>
      <c r="L3149" s="13" t="e">
        <f>(VLOOKUP(F3149,tarifas!$C$7:$D$10,2,FALSE)+tarifas!$D$21)*datos!H3149</f>
        <v>#N/A</v>
      </c>
      <c r="M3149">
        <v>9.9240899999999996</v>
      </c>
      <c r="N3149" s="13" t="e">
        <f t="shared" si="449"/>
        <v>#N/A</v>
      </c>
      <c r="O3149">
        <f t="shared" si="450"/>
        <v>9.9240899999999996</v>
      </c>
      <c r="P3149" s="12">
        <f t="shared" si="451"/>
        <v>150.33634997141775</v>
      </c>
      <c r="Q3149">
        <f t="shared" si="452"/>
        <v>0</v>
      </c>
      <c r="R3149">
        <f>$D$2*tarifas!$D$12/24</f>
        <v>1.4541666666666666</v>
      </c>
      <c r="S3149" t="e">
        <f>VLOOKUP(E3149&amp;" "&amp;F3149,tarifas!$A$13:$D$20,4,FALSE)*P3149</f>
        <v>#N/A</v>
      </c>
      <c r="T3149">
        <f>IF(F3149="COD1",tarifas!$D$11*(SUMIFS($P$11:$P$8770,$F$11:$F$8770,"=COD1",$B$11:$B$8770,"="&amp;B3149)/COUNTIFS($F$11:$F$8770,"=COD1",$B$11:$B$8770,"="&amp;B3149))/COUNTIFS($A$11:$A$8770,"="&amp;A3149,$F$11:$F$8770,"=COD1"),0)</f>
        <v>0</v>
      </c>
      <c r="U3149" t="e">
        <f>(VLOOKUP(F3149,tarifas!$C$7:$D$10,2,FALSE)+tarifas!$D$21)*datos!P3149</f>
        <v>#N/A</v>
      </c>
      <c r="V3149" t="e">
        <f t="shared" si="453"/>
        <v>#N/A</v>
      </c>
      <c r="W3149">
        <f t="shared" si="454"/>
        <v>0</v>
      </c>
    </row>
    <row r="3150" spans="1:23" x14ac:dyDescent="0.25">
      <c r="A3150">
        <f t="shared" si="447"/>
        <v>130</v>
      </c>
      <c r="B3150">
        <f t="shared" si="448"/>
        <v>5</v>
      </c>
      <c r="C3150" s="1">
        <f t="shared" si="455"/>
        <v>41770.791666659054</v>
      </c>
      <c r="D3150" s="7">
        <v>145.78787878787878</v>
      </c>
      <c r="E3150" s="7"/>
      <c r="G3150">
        <v>44.69</v>
      </c>
      <c r="H3150" s="12">
        <v>172.13506729906936</v>
      </c>
      <c r="I3150" s="13">
        <f>$D$2*tarifas!$D$12/24</f>
        <v>1.4541666666666666</v>
      </c>
      <c r="J3150" s="13" t="e">
        <f>VLOOKUP(E3150&amp;" "&amp;F3150,tarifas!$A$13:$D$20,4,FALSE)*H3150</f>
        <v>#N/A</v>
      </c>
      <c r="K3150" s="13">
        <f>IF(F3150="COD1",tarifas!$D$11*(SUMIFS($H$11:$H$8770,$F$11:$F$8770,"=COD1",$B$11:$B$8770,"="&amp;B3150)/COUNTIFS($F$11:$F$8770,"=COD1",$B$11:$B$8770,"="&amp;B3150))/COUNTIFS($A$11:$A$8770,"="&amp;A3150,$F$11:$F$8770,"=COD1"),0)</f>
        <v>0</v>
      </c>
      <c r="L3150" s="13" t="e">
        <f>(VLOOKUP(F3150,tarifas!$C$7:$D$10,2,FALSE)+tarifas!$D$21)*datos!H3150</f>
        <v>#N/A</v>
      </c>
      <c r="M3150">
        <v>0</v>
      </c>
      <c r="N3150" s="13" t="e">
        <f t="shared" si="449"/>
        <v>#N/A</v>
      </c>
      <c r="O3150">
        <f t="shared" si="450"/>
        <v>0</v>
      </c>
      <c r="P3150" s="12">
        <f t="shared" si="451"/>
        <v>172.13506729906936</v>
      </c>
      <c r="Q3150">
        <f t="shared" si="452"/>
        <v>0</v>
      </c>
      <c r="R3150">
        <f>$D$2*tarifas!$D$12/24</f>
        <v>1.4541666666666666</v>
      </c>
      <c r="S3150" t="e">
        <f>VLOOKUP(E3150&amp;" "&amp;F3150,tarifas!$A$13:$D$20,4,FALSE)*P3150</f>
        <v>#N/A</v>
      </c>
      <c r="T3150">
        <f>IF(F3150="COD1",tarifas!$D$11*(SUMIFS($P$11:$P$8770,$F$11:$F$8770,"=COD1",$B$11:$B$8770,"="&amp;B3150)/COUNTIFS($F$11:$F$8770,"=COD1",$B$11:$B$8770,"="&amp;B3150))/COUNTIFS($A$11:$A$8770,"="&amp;A3150,$F$11:$F$8770,"=COD1"),0)</f>
        <v>0</v>
      </c>
      <c r="U3150" t="e">
        <f>(VLOOKUP(F3150,tarifas!$C$7:$D$10,2,FALSE)+tarifas!$D$21)*datos!P3150</f>
        <v>#N/A</v>
      </c>
      <c r="V3150" t="e">
        <f t="shared" si="453"/>
        <v>#N/A</v>
      </c>
      <c r="W3150">
        <f t="shared" si="454"/>
        <v>0</v>
      </c>
    </row>
    <row r="3151" spans="1:23" x14ac:dyDescent="0.25">
      <c r="A3151">
        <f t="shared" si="447"/>
        <v>130</v>
      </c>
      <c r="B3151">
        <f t="shared" si="448"/>
        <v>5</v>
      </c>
      <c r="C3151" s="1">
        <f t="shared" si="455"/>
        <v>41770.833333325718</v>
      </c>
      <c r="D3151" s="7">
        <v>0</v>
      </c>
      <c r="E3151" s="7"/>
      <c r="G3151">
        <v>54.02</v>
      </c>
      <c r="H3151" s="12">
        <v>174.53981755415862</v>
      </c>
      <c r="I3151" s="13">
        <f>$D$2*tarifas!$D$12/24</f>
        <v>1.4541666666666666</v>
      </c>
      <c r="J3151" s="13" t="e">
        <f>VLOOKUP(E3151&amp;" "&amp;F3151,tarifas!$A$13:$D$20,4,FALSE)*H3151</f>
        <v>#N/A</v>
      </c>
      <c r="K3151" s="13">
        <f>IF(F3151="COD1",tarifas!$D$11*(SUMIFS($H$11:$H$8770,$F$11:$F$8770,"=COD1",$B$11:$B$8770,"="&amp;B3151)/COUNTIFS($F$11:$F$8770,"=COD1",$B$11:$B$8770,"="&amp;B3151))/COUNTIFS($A$11:$A$8770,"="&amp;A3151,$F$11:$F$8770,"=COD1"),0)</f>
        <v>0</v>
      </c>
      <c r="L3151" s="13" t="e">
        <f>(VLOOKUP(F3151,tarifas!$C$7:$D$10,2,FALSE)+tarifas!$D$21)*datos!H3151</f>
        <v>#N/A</v>
      </c>
      <c r="M3151">
        <v>0</v>
      </c>
      <c r="N3151" s="13" t="e">
        <f t="shared" si="449"/>
        <v>#N/A</v>
      </c>
      <c r="O3151">
        <f t="shared" si="450"/>
        <v>0</v>
      </c>
      <c r="P3151" s="12">
        <f t="shared" si="451"/>
        <v>174.53981755415862</v>
      </c>
      <c r="Q3151">
        <f t="shared" si="452"/>
        <v>0</v>
      </c>
      <c r="R3151">
        <f>$D$2*tarifas!$D$12/24</f>
        <v>1.4541666666666666</v>
      </c>
      <c r="S3151" t="e">
        <f>VLOOKUP(E3151&amp;" "&amp;F3151,tarifas!$A$13:$D$20,4,FALSE)*P3151</f>
        <v>#N/A</v>
      </c>
      <c r="T3151">
        <f>IF(F3151="COD1",tarifas!$D$11*(SUMIFS($P$11:$P$8770,$F$11:$F$8770,"=COD1",$B$11:$B$8770,"="&amp;B3151)/COUNTIFS($F$11:$F$8770,"=COD1",$B$11:$B$8770,"="&amp;B3151))/COUNTIFS($A$11:$A$8770,"="&amp;A3151,$F$11:$F$8770,"=COD1"),0)</f>
        <v>0</v>
      </c>
      <c r="U3151" t="e">
        <f>(VLOOKUP(F3151,tarifas!$C$7:$D$10,2,FALSE)+tarifas!$D$21)*datos!P3151</f>
        <v>#N/A</v>
      </c>
      <c r="V3151" t="e">
        <f t="shared" si="453"/>
        <v>#N/A</v>
      </c>
      <c r="W3151">
        <f t="shared" si="454"/>
        <v>0</v>
      </c>
    </row>
    <row r="3152" spans="1:23" x14ac:dyDescent="0.25">
      <c r="A3152">
        <f t="shared" si="447"/>
        <v>130</v>
      </c>
      <c r="B3152">
        <f t="shared" si="448"/>
        <v>5</v>
      </c>
      <c r="C3152" s="1">
        <f t="shared" si="455"/>
        <v>41770.874999992382</v>
      </c>
      <c r="D3152" s="7">
        <v>0</v>
      </c>
      <c r="E3152" s="7"/>
      <c r="G3152">
        <v>55.5</v>
      </c>
      <c r="H3152" s="12">
        <v>175.45832460350414</v>
      </c>
      <c r="I3152" s="13">
        <f>$D$2*tarifas!$D$12/24</f>
        <v>1.4541666666666666</v>
      </c>
      <c r="J3152" s="13" t="e">
        <f>VLOOKUP(E3152&amp;" "&amp;F3152,tarifas!$A$13:$D$20,4,FALSE)*H3152</f>
        <v>#N/A</v>
      </c>
      <c r="K3152" s="13">
        <f>IF(F3152="COD1",tarifas!$D$11*(SUMIFS($H$11:$H$8770,$F$11:$F$8770,"=COD1",$B$11:$B$8770,"="&amp;B3152)/COUNTIFS($F$11:$F$8770,"=COD1",$B$11:$B$8770,"="&amp;B3152))/COUNTIFS($A$11:$A$8770,"="&amp;A3152,$F$11:$F$8770,"=COD1"),0)</f>
        <v>0</v>
      </c>
      <c r="L3152" s="13" t="e">
        <f>(VLOOKUP(F3152,tarifas!$C$7:$D$10,2,FALSE)+tarifas!$D$21)*datos!H3152</f>
        <v>#N/A</v>
      </c>
      <c r="M3152">
        <v>0</v>
      </c>
      <c r="N3152" s="13" t="e">
        <f t="shared" si="449"/>
        <v>#N/A</v>
      </c>
      <c r="O3152">
        <f t="shared" si="450"/>
        <v>0</v>
      </c>
      <c r="P3152" s="12">
        <f t="shared" si="451"/>
        <v>175.45832460350414</v>
      </c>
      <c r="Q3152">
        <f t="shared" si="452"/>
        <v>0</v>
      </c>
      <c r="R3152">
        <f>$D$2*tarifas!$D$12/24</f>
        <v>1.4541666666666666</v>
      </c>
      <c r="S3152" t="e">
        <f>VLOOKUP(E3152&amp;" "&amp;F3152,tarifas!$A$13:$D$20,4,FALSE)*P3152</f>
        <v>#N/A</v>
      </c>
      <c r="T3152">
        <f>IF(F3152="COD1",tarifas!$D$11*(SUMIFS($P$11:$P$8770,$F$11:$F$8770,"=COD1",$B$11:$B$8770,"="&amp;B3152)/COUNTIFS($F$11:$F$8770,"=COD1",$B$11:$B$8770,"="&amp;B3152))/COUNTIFS($A$11:$A$8770,"="&amp;A3152,$F$11:$F$8770,"=COD1"),0)</f>
        <v>0</v>
      </c>
      <c r="U3152" t="e">
        <f>(VLOOKUP(F3152,tarifas!$C$7:$D$10,2,FALSE)+tarifas!$D$21)*datos!P3152</f>
        <v>#N/A</v>
      </c>
      <c r="V3152" t="e">
        <f t="shared" si="453"/>
        <v>#N/A</v>
      </c>
      <c r="W3152">
        <f t="shared" si="454"/>
        <v>0</v>
      </c>
    </row>
    <row r="3153" spans="1:23" x14ac:dyDescent="0.25">
      <c r="A3153">
        <f t="shared" si="447"/>
        <v>130</v>
      </c>
      <c r="B3153">
        <f t="shared" si="448"/>
        <v>5</v>
      </c>
      <c r="C3153" s="1">
        <f t="shared" si="455"/>
        <v>41770.916666659046</v>
      </c>
      <c r="D3153" s="7">
        <v>0</v>
      </c>
      <c r="E3153" s="7"/>
      <c r="G3153">
        <v>46.2</v>
      </c>
      <c r="H3153" s="12">
        <v>175.11551202355147</v>
      </c>
      <c r="I3153" s="13">
        <f>$D$2*tarifas!$D$12/24</f>
        <v>1.4541666666666666</v>
      </c>
      <c r="J3153" s="13" t="e">
        <f>VLOOKUP(E3153&amp;" "&amp;F3153,tarifas!$A$13:$D$20,4,FALSE)*H3153</f>
        <v>#N/A</v>
      </c>
      <c r="K3153" s="13">
        <f>IF(F3153="COD1",tarifas!$D$11*(SUMIFS($H$11:$H$8770,$F$11:$F$8770,"=COD1",$B$11:$B$8770,"="&amp;B3153)/COUNTIFS($F$11:$F$8770,"=COD1",$B$11:$B$8770,"="&amp;B3153))/COUNTIFS($A$11:$A$8770,"="&amp;A3153,$F$11:$F$8770,"=COD1"),0)</f>
        <v>0</v>
      </c>
      <c r="L3153" s="13" t="e">
        <f>(VLOOKUP(F3153,tarifas!$C$7:$D$10,2,FALSE)+tarifas!$D$21)*datos!H3153</f>
        <v>#N/A</v>
      </c>
      <c r="M3153">
        <v>0</v>
      </c>
      <c r="N3153" s="13" t="e">
        <f t="shared" si="449"/>
        <v>#N/A</v>
      </c>
      <c r="O3153">
        <f t="shared" si="450"/>
        <v>0</v>
      </c>
      <c r="P3153" s="12">
        <f t="shared" si="451"/>
        <v>175.11551202355147</v>
      </c>
      <c r="Q3153">
        <f t="shared" si="452"/>
        <v>0</v>
      </c>
      <c r="R3153">
        <f>$D$2*tarifas!$D$12/24</f>
        <v>1.4541666666666666</v>
      </c>
      <c r="S3153" t="e">
        <f>VLOOKUP(E3153&amp;" "&amp;F3153,tarifas!$A$13:$D$20,4,FALSE)*P3153</f>
        <v>#N/A</v>
      </c>
      <c r="T3153">
        <f>IF(F3153="COD1",tarifas!$D$11*(SUMIFS($P$11:$P$8770,$F$11:$F$8770,"=COD1",$B$11:$B$8770,"="&amp;B3153)/COUNTIFS($F$11:$F$8770,"=COD1",$B$11:$B$8770,"="&amp;B3153))/COUNTIFS($A$11:$A$8770,"="&amp;A3153,$F$11:$F$8770,"=COD1"),0)</f>
        <v>0</v>
      </c>
      <c r="U3153" t="e">
        <f>(VLOOKUP(F3153,tarifas!$C$7:$D$10,2,FALSE)+tarifas!$D$21)*datos!P3153</f>
        <v>#N/A</v>
      </c>
      <c r="V3153" t="e">
        <f t="shared" si="453"/>
        <v>#N/A</v>
      </c>
      <c r="W3153">
        <f t="shared" si="454"/>
        <v>0</v>
      </c>
    </row>
    <row r="3154" spans="1:23" x14ac:dyDescent="0.25">
      <c r="A3154">
        <f t="shared" si="447"/>
        <v>130</v>
      </c>
      <c r="B3154">
        <f t="shared" si="448"/>
        <v>5</v>
      </c>
      <c r="C3154" s="1">
        <f t="shared" si="455"/>
        <v>41770.958333325711</v>
      </c>
      <c r="D3154" s="7">
        <v>0</v>
      </c>
      <c r="E3154" s="7"/>
      <c r="G3154">
        <v>42.5</v>
      </c>
      <c r="H3154" s="12">
        <v>171.47346692338442</v>
      </c>
      <c r="I3154" s="13">
        <f>$D$2*tarifas!$D$12/24</f>
        <v>1.4541666666666666</v>
      </c>
      <c r="J3154" s="13" t="e">
        <f>VLOOKUP(E3154&amp;" "&amp;F3154,tarifas!$A$13:$D$20,4,FALSE)*H3154</f>
        <v>#N/A</v>
      </c>
      <c r="K3154" s="13">
        <f>IF(F3154="COD1",tarifas!$D$11*(SUMIFS($H$11:$H$8770,$F$11:$F$8770,"=COD1",$B$11:$B$8770,"="&amp;B3154)/COUNTIFS($F$11:$F$8770,"=COD1",$B$11:$B$8770,"="&amp;B3154))/COUNTIFS($A$11:$A$8770,"="&amp;A3154,$F$11:$F$8770,"=COD1"),0)</f>
        <v>0</v>
      </c>
      <c r="L3154" s="13" t="e">
        <f>(VLOOKUP(F3154,tarifas!$C$7:$D$10,2,FALSE)+tarifas!$D$21)*datos!H3154</f>
        <v>#N/A</v>
      </c>
      <c r="M3154">
        <v>0</v>
      </c>
      <c r="N3154" s="13" t="e">
        <f t="shared" si="449"/>
        <v>#N/A</v>
      </c>
      <c r="O3154">
        <f t="shared" si="450"/>
        <v>0</v>
      </c>
      <c r="P3154" s="12">
        <f t="shared" si="451"/>
        <v>171.47346692338442</v>
      </c>
      <c r="Q3154">
        <f t="shared" si="452"/>
        <v>0</v>
      </c>
      <c r="R3154">
        <f>$D$2*tarifas!$D$12/24</f>
        <v>1.4541666666666666</v>
      </c>
      <c r="S3154" t="e">
        <f>VLOOKUP(E3154&amp;" "&amp;F3154,tarifas!$A$13:$D$20,4,FALSE)*P3154</f>
        <v>#N/A</v>
      </c>
      <c r="T3154">
        <f>IF(F3154="COD1",tarifas!$D$11*(SUMIFS($P$11:$P$8770,$F$11:$F$8770,"=COD1",$B$11:$B$8770,"="&amp;B3154)/COUNTIFS($F$11:$F$8770,"=COD1",$B$11:$B$8770,"="&amp;B3154))/COUNTIFS($A$11:$A$8770,"="&amp;A3154,$F$11:$F$8770,"=COD1"),0)</f>
        <v>0</v>
      </c>
      <c r="U3154" t="e">
        <f>(VLOOKUP(F3154,tarifas!$C$7:$D$10,2,FALSE)+tarifas!$D$21)*datos!P3154</f>
        <v>#N/A</v>
      </c>
      <c r="V3154" t="e">
        <f t="shared" si="453"/>
        <v>#N/A</v>
      </c>
      <c r="W3154">
        <f t="shared" si="454"/>
        <v>0</v>
      </c>
    </row>
    <row r="3155" spans="1:23" x14ac:dyDescent="0.25">
      <c r="A3155">
        <f t="shared" si="447"/>
        <v>131</v>
      </c>
      <c r="B3155">
        <f t="shared" si="448"/>
        <v>5</v>
      </c>
      <c r="C3155" s="1">
        <f t="shared" si="455"/>
        <v>41770.999999992375</v>
      </c>
      <c r="D3155" s="7">
        <v>0</v>
      </c>
      <c r="E3155" s="7"/>
      <c r="G3155">
        <v>41.26</v>
      </c>
      <c r="H3155" s="12">
        <v>170.5640494631682</v>
      </c>
      <c r="I3155" s="13">
        <f>$D$2*tarifas!$D$12/24</f>
        <v>1.4541666666666666</v>
      </c>
      <c r="J3155" s="13" t="e">
        <f>VLOOKUP(E3155&amp;" "&amp;F3155,tarifas!$A$13:$D$20,4,FALSE)*H3155</f>
        <v>#N/A</v>
      </c>
      <c r="K3155" s="13">
        <f>IF(F3155="COD1",tarifas!$D$11*(SUMIFS($H$11:$H$8770,$F$11:$F$8770,"=COD1",$B$11:$B$8770,"="&amp;B3155)/COUNTIFS($F$11:$F$8770,"=COD1",$B$11:$B$8770,"="&amp;B3155))/COUNTIFS($A$11:$A$8770,"="&amp;A3155,$F$11:$F$8770,"=COD1"),0)</f>
        <v>0</v>
      </c>
      <c r="L3155" s="13" t="e">
        <f>(VLOOKUP(F3155,tarifas!$C$7:$D$10,2,FALSE)+tarifas!$D$21)*datos!H3155</f>
        <v>#N/A</v>
      </c>
      <c r="M3155">
        <v>0</v>
      </c>
      <c r="N3155" s="13" t="e">
        <f t="shared" si="449"/>
        <v>#N/A</v>
      </c>
      <c r="O3155">
        <f t="shared" si="450"/>
        <v>0</v>
      </c>
      <c r="P3155" s="12">
        <f t="shared" si="451"/>
        <v>170.5640494631682</v>
      </c>
      <c r="Q3155">
        <f t="shared" si="452"/>
        <v>0</v>
      </c>
      <c r="R3155">
        <f>$D$2*tarifas!$D$12/24</f>
        <v>1.4541666666666666</v>
      </c>
      <c r="S3155" t="e">
        <f>VLOOKUP(E3155&amp;" "&amp;F3155,tarifas!$A$13:$D$20,4,FALSE)*P3155</f>
        <v>#N/A</v>
      </c>
      <c r="T3155">
        <f>IF(F3155="COD1",tarifas!$D$11*(SUMIFS($P$11:$P$8770,$F$11:$F$8770,"=COD1",$B$11:$B$8770,"="&amp;B3155)/COUNTIFS($F$11:$F$8770,"=COD1",$B$11:$B$8770,"="&amp;B3155))/COUNTIFS($A$11:$A$8770,"="&amp;A3155,$F$11:$F$8770,"=COD1"),0)</f>
        <v>0</v>
      </c>
      <c r="U3155" t="e">
        <f>(VLOOKUP(F3155,tarifas!$C$7:$D$10,2,FALSE)+tarifas!$D$21)*datos!P3155</f>
        <v>#N/A</v>
      </c>
      <c r="V3155" t="e">
        <f t="shared" si="453"/>
        <v>#N/A</v>
      </c>
      <c r="W3155">
        <f t="shared" si="454"/>
        <v>0</v>
      </c>
    </row>
    <row r="3156" spans="1:23" x14ac:dyDescent="0.25">
      <c r="A3156">
        <f t="shared" si="447"/>
        <v>131</v>
      </c>
      <c r="B3156">
        <f t="shared" si="448"/>
        <v>5</v>
      </c>
      <c r="C3156" s="1">
        <f t="shared" si="455"/>
        <v>41771.041666659039</v>
      </c>
      <c r="D3156" s="7">
        <v>0</v>
      </c>
      <c r="E3156" s="7"/>
      <c r="G3156">
        <v>39.33</v>
      </c>
      <c r="H3156" s="12">
        <v>168.25595852708997</v>
      </c>
      <c r="I3156" s="13">
        <f>$D$2*tarifas!$D$12/24</f>
        <v>1.4541666666666666</v>
      </c>
      <c r="J3156" s="13" t="e">
        <f>VLOOKUP(E3156&amp;" "&amp;F3156,tarifas!$A$13:$D$20,4,FALSE)*H3156</f>
        <v>#N/A</v>
      </c>
      <c r="K3156" s="13">
        <f>IF(F3156="COD1",tarifas!$D$11*(SUMIFS($H$11:$H$8770,$F$11:$F$8770,"=COD1",$B$11:$B$8770,"="&amp;B3156)/COUNTIFS($F$11:$F$8770,"=COD1",$B$11:$B$8770,"="&amp;B3156))/COUNTIFS($A$11:$A$8770,"="&amp;A3156,$F$11:$F$8770,"=COD1"),0)</f>
        <v>0</v>
      </c>
      <c r="L3156" s="13" t="e">
        <f>(VLOOKUP(F3156,tarifas!$C$7:$D$10,2,FALSE)+tarifas!$D$21)*datos!H3156</f>
        <v>#N/A</v>
      </c>
      <c r="M3156">
        <v>0</v>
      </c>
      <c r="N3156" s="13" t="e">
        <f t="shared" si="449"/>
        <v>#N/A</v>
      </c>
      <c r="O3156">
        <f t="shared" si="450"/>
        <v>0</v>
      </c>
      <c r="P3156" s="12">
        <f t="shared" si="451"/>
        <v>168.25595852708997</v>
      </c>
      <c r="Q3156">
        <f t="shared" si="452"/>
        <v>0</v>
      </c>
      <c r="R3156">
        <f>$D$2*tarifas!$D$12/24</f>
        <v>1.4541666666666666</v>
      </c>
      <c r="S3156" t="e">
        <f>VLOOKUP(E3156&amp;" "&amp;F3156,tarifas!$A$13:$D$20,4,FALSE)*P3156</f>
        <v>#N/A</v>
      </c>
      <c r="T3156">
        <f>IF(F3156="COD1",tarifas!$D$11*(SUMIFS($P$11:$P$8770,$F$11:$F$8770,"=COD1",$B$11:$B$8770,"="&amp;B3156)/COUNTIFS($F$11:$F$8770,"=COD1",$B$11:$B$8770,"="&amp;B3156))/COUNTIFS($A$11:$A$8770,"="&amp;A3156,$F$11:$F$8770,"=COD1"),0)</f>
        <v>0</v>
      </c>
      <c r="U3156" t="e">
        <f>(VLOOKUP(F3156,tarifas!$C$7:$D$10,2,FALSE)+tarifas!$D$21)*datos!P3156</f>
        <v>#N/A</v>
      </c>
      <c r="V3156" t="e">
        <f t="shared" si="453"/>
        <v>#N/A</v>
      </c>
      <c r="W3156">
        <f t="shared" si="454"/>
        <v>0</v>
      </c>
    </row>
    <row r="3157" spans="1:23" x14ac:dyDescent="0.25">
      <c r="A3157">
        <f t="shared" si="447"/>
        <v>131</v>
      </c>
      <c r="B3157">
        <f t="shared" si="448"/>
        <v>5</v>
      </c>
      <c r="C3157" s="1">
        <f t="shared" si="455"/>
        <v>41771.083333325703</v>
      </c>
      <c r="D3157" s="7">
        <v>0</v>
      </c>
      <c r="E3157" s="7"/>
      <c r="G3157">
        <v>39</v>
      </c>
      <c r="H3157" s="12">
        <v>166.35496448077905</v>
      </c>
      <c r="I3157" s="13">
        <f>$D$2*tarifas!$D$12/24</f>
        <v>1.4541666666666666</v>
      </c>
      <c r="J3157" s="13" t="e">
        <f>VLOOKUP(E3157&amp;" "&amp;F3157,tarifas!$A$13:$D$20,4,FALSE)*H3157</f>
        <v>#N/A</v>
      </c>
      <c r="K3157" s="13">
        <f>IF(F3157="COD1",tarifas!$D$11*(SUMIFS($H$11:$H$8770,$F$11:$F$8770,"=COD1",$B$11:$B$8770,"="&amp;B3157)/COUNTIFS($F$11:$F$8770,"=COD1",$B$11:$B$8770,"="&amp;B3157))/COUNTIFS($A$11:$A$8770,"="&amp;A3157,$F$11:$F$8770,"=COD1"),0)</f>
        <v>0</v>
      </c>
      <c r="L3157" s="13" t="e">
        <f>(VLOOKUP(F3157,tarifas!$C$7:$D$10,2,FALSE)+tarifas!$D$21)*datos!H3157</f>
        <v>#N/A</v>
      </c>
      <c r="M3157">
        <v>0</v>
      </c>
      <c r="N3157" s="13" t="e">
        <f t="shared" si="449"/>
        <v>#N/A</v>
      </c>
      <c r="O3157">
        <f t="shared" si="450"/>
        <v>0</v>
      </c>
      <c r="P3157" s="12">
        <f t="shared" si="451"/>
        <v>166.35496448077905</v>
      </c>
      <c r="Q3157">
        <f t="shared" si="452"/>
        <v>0</v>
      </c>
      <c r="R3157">
        <f>$D$2*tarifas!$D$12/24</f>
        <v>1.4541666666666666</v>
      </c>
      <c r="S3157" t="e">
        <f>VLOOKUP(E3157&amp;" "&amp;F3157,tarifas!$A$13:$D$20,4,FALSE)*P3157</f>
        <v>#N/A</v>
      </c>
      <c r="T3157">
        <f>IF(F3157="COD1",tarifas!$D$11*(SUMIFS($P$11:$P$8770,$F$11:$F$8770,"=COD1",$B$11:$B$8770,"="&amp;B3157)/COUNTIFS($F$11:$F$8770,"=COD1",$B$11:$B$8770,"="&amp;B3157))/COUNTIFS($A$11:$A$8770,"="&amp;A3157,$F$11:$F$8770,"=COD1"),0)</f>
        <v>0</v>
      </c>
      <c r="U3157" t="e">
        <f>(VLOOKUP(F3157,tarifas!$C$7:$D$10,2,FALSE)+tarifas!$D$21)*datos!P3157</f>
        <v>#N/A</v>
      </c>
      <c r="V3157" t="e">
        <f t="shared" si="453"/>
        <v>#N/A</v>
      </c>
      <c r="W3157">
        <f t="shared" si="454"/>
        <v>0</v>
      </c>
    </row>
    <row r="3158" spans="1:23" x14ac:dyDescent="0.25">
      <c r="A3158">
        <f t="shared" si="447"/>
        <v>131</v>
      </c>
      <c r="B3158">
        <f t="shared" si="448"/>
        <v>5</v>
      </c>
      <c r="C3158" s="1">
        <f t="shared" si="455"/>
        <v>41771.124999992368</v>
      </c>
      <c r="D3158" s="7">
        <v>0</v>
      </c>
      <c r="E3158" s="7"/>
      <c r="G3158">
        <v>39.5</v>
      </c>
      <c r="H3158" s="12">
        <v>165.72003066906751</v>
      </c>
      <c r="I3158" s="13">
        <f>$D$2*tarifas!$D$12/24</f>
        <v>1.4541666666666666</v>
      </c>
      <c r="J3158" s="13" t="e">
        <f>VLOOKUP(E3158&amp;" "&amp;F3158,tarifas!$A$13:$D$20,4,FALSE)*H3158</f>
        <v>#N/A</v>
      </c>
      <c r="K3158" s="13">
        <f>IF(F3158="COD1",tarifas!$D$11*(SUMIFS($H$11:$H$8770,$F$11:$F$8770,"=COD1",$B$11:$B$8770,"="&amp;B3158)/COUNTIFS($F$11:$F$8770,"=COD1",$B$11:$B$8770,"="&amp;B3158))/COUNTIFS($A$11:$A$8770,"="&amp;A3158,$F$11:$F$8770,"=COD1"),0)</f>
        <v>0</v>
      </c>
      <c r="L3158" s="13" t="e">
        <f>(VLOOKUP(F3158,tarifas!$C$7:$D$10,2,FALSE)+tarifas!$D$21)*datos!H3158</f>
        <v>#N/A</v>
      </c>
      <c r="M3158">
        <v>0</v>
      </c>
      <c r="N3158" s="13" t="e">
        <f t="shared" si="449"/>
        <v>#N/A</v>
      </c>
      <c r="O3158">
        <f t="shared" si="450"/>
        <v>0</v>
      </c>
      <c r="P3158" s="12">
        <f t="shared" si="451"/>
        <v>165.72003066906751</v>
      </c>
      <c r="Q3158">
        <f t="shared" si="452"/>
        <v>0</v>
      </c>
      <c r="R3158">
        <f>$D$2*tarifas!$D$12/24</f>
        <v>1.4541666666666666</v>
      </c>
      <c r="S3158" t="e">
        <f>VLOOKUP(E3158&amp;" "&amp;F3158,tarifas!$A$13:$D$20,4,FALSE)*P3158</f>
        <v>#N/A</v>
      </c>
      <c r="T3158">
        <f>IF(F3158="COD1",tarifas!$D$11*(SUMIFS($P$11:$P$8770,$F$11:$F$8770,"=COD1",$B$11:$B$8770,"="&amp;B3158)/COUNTIFS($F$11:$F$8770,"=COD1",$B$11:$B$8770,"="&amp;B3158))/COUNTIFS($A$11:$A$8770,"="&amp;A3158,$F$11:$F$8770,"=COD1"),0)</f>
        <v>0</v>
      </c>
      <c r="U3158" t="e">
        <f>(VLOOKUP(F3158,tarifas!$C$7:$D$10,2,FALSE)+tarifas!$D$21)*datos!P3158</f>
        <v>#N/A</v>
      </c>
      <c r="V3158" t="e">
        <f t="shared" si="453"/>
        <v>#N/A</v>
      </c>
      <c r="W3158">
        <f t="shared" si="454"/>
        <v>0</v>
      </c>
    </row>
    <row r="3159" spans="1:23" x14ac:dyDescent="0.25">
      <c r="A3159">
        <f t="shared" si="447"/>
        <v>131</v>
      </c>
      <c r="B3159">
        <f t="shared" si="448"/>
        <v>5</v>
      </c>
      <c r="C3159" s="1">
        <f t="shared" si="455"/>
        <v>41771.166666659032</v>
      </c>
      <c r="D3159" s="7">
        <v>0</v>
      </c>
      <c r="E3159" s="7"/>
      <c r="G3159">
        <v>41.26</v>
      </c>
      <c r="H3159" s="12">
        <v>167.43914837906789</v>
      </c>
      <c r="I3159" s="13">
        <f>$D$2*tarifas!$D$12/24</f>
        <v>1.4541666666666666</v>
      </c>
      <c r="J3159" s="13" t="e">
        <f>VLOOKUP(E3159&amp;" "&amp;F3159,tarifas!$A$13:$D$20,4,FALSE)*H3159</f>
        <v>#N/A</v>
      </c>
      <c r="K3159" s="13">
        <f>IF(F3159="COD1",tarifas!$D$11*(SUMIFS($H$11:$H$8770,$F$11:$F$8770,"=COD1",$B$11:$B$8770,"="&amp;B3159)/COUNTIFS($F$11:$F$8770,"=COD1",$B$11:$B$8770,"="&amp;B3159))/COUNTIFS($A$11:$A$8770,"="&amp;A3159,$F$11:$F$8770,"=COD1"),0)</f>
        <v>0</v>
      </c>
      <c r="L3159" s="13" t="e">
        <f>(VLOOKUP(F3159,tarifas!$C$7:$D$10,2,FALSE)+tarifas!$D$21)*datos!H3159</f>
        <v>#N/A</v>
      </c>
      <c r="M3159">
        <v>0</v>
      </c>
      <c r="N3159" s="13" t="e">
        <f t="shared" si="449"/>
        <v>#N/A</v>
      </c>
      <c r="O3159">
        <f t="shared" si="450"/>
        <v>0</v>
      </c>
      <c r="P3159" s="12">
        <f t="shared" si="451"/>
        <v>167.43914837906789</v>
      </c>
      <c r="Q3159">
        <f t="shared" si="452"/>
        <v>0</v>
      </c>
      <c r="R3159">
        <f>$D$2*tarifas!$D$12/24</f>
        <v>1.4541666666666666</v>
      </c>
      <c r="S3159" t="e">
        <f>VLOOKUP(E3159&amp;" "&amp;F3159,tarifas!$A$13:$D$20,4,FALSE)*P3159</f>
        <v>#N/A</v>
      </c>
      <c r="T3159">
        <f>IF(F3159="COD1",tarifas!$D$11*(SUMIFS($P$11:$P$8770,$F$11:$F$8770,"=COD1",$B$11:$B$8770,"="&amp;B3159)/COUNTIFS($F$11:$F$8770,"=COD1",$B$11:$B$8770,"="&amp;B3159))/COUNTIFS($A$11:$A$8770,"="&amp;A3159,$F$11:$F$8770,"=COD1"),0)</f>
        <v>0</v>
      </c>
      <c r="U3159" t="e">
        <f>(VLOOKUP(F3159,tarifas!$C$7:$D$10,2,FALSE)+tarifas!$D$21)*datos!P3159</f>
        <v>#N/A</v>
      </c>
      <c r="V3159" t="e">
        <f t="shared" si="453"/>
        <v>#N/A</v>
      </c>
      <c r="W3159">
        <f t="shared" si="454"/>
        <v>0</v>
      </c>
    </row>
    <row r="3160" spans="1:23" x14ac:dyDescent="0.25">
      <c r="A3160">
        <f t="shared" si="447"/>
        <v>131</v>
      </c>
      <c r="B3160">
        <f t="shared" si="448"/>
        <v>5</v>
      </c>
      <c r="C3160" s="1">
        <f t="shared" si="455"/>
        <v>41771.208333325696</v>
      </c>
      <c r="D3160" s="7">
        <v>0</v>
      </c>
      <c r="E3160" s="7"/>
      <c r="G3160">
        <v>44.17</v>
      </c>
      <c r="H3160" s="12">
        <v>163.57248885401089</v>
      </c>
      <c r="I3160" s="13">
        <f>$D$2*tarifas!$D$12/24</f>
        <v>1.4541666666666666</v>
      </c>
      <c r="J3160" s="13" t="e">
        <f>VLOOKUP(E3160&amp;" "&amp;F3160,tarifas!$A$13:$D$20,4,FALSE)*H3160</f>
        <v>#N/A</v>
      </c>
      <c r="K3160" s="13">
        <f>IF(F3160="COD1",tarifas!$D$11*(SUMIFS($H$11:$H$8770,$F$11:$F$8770,"=COD1",$B$11:$B$8770,"="&amp;B3160)/COUNTIFS($F$11:$F$8770,"=COD1",$B$11:$B$8770,"="&amp;B3160))/COUNTIFS($A$11:$A$8770,"="&amp;A3160,$F$11:$F$8770,"=COD1"),0)</f>
        <v>0</v>
      </c>
      <c r="L3160" s="13" t="e">
        <f>(VLOOKUP(F3160,tarifas!$C$7:$D$10,2,FALSE)+tarifas!$D$21)*datos!H3160</f>
        <v>#N/A</v>
      </c>
      <c r="M3160">
        <v>7.7747700000000002</v>
      </c>
      <c r="N3160" s="13" t="e">
        <f t="shared" si="449"/>
        <v>#N/A</v>
      </c>
      <c r="O3160">
        <f t="shared" si="450"/>
        <v>7.7747700000000002</v>
      </c>
      <c r="P3160" s="12">
        <f t="shared" si="451"/>
        <v>155.7977188540109</v>
      </c>
      <c r="Q3160">
        <f t="shared" si="452"/>
        <v>0</v>
      </c>
      <c r="R3160">
        <f>$D$2*tarifas!$D$12/24</f>
        <v>1.4541666666666666</v>
      </c>
      <c r="S3160" t="e">
        <f>VLOOKUP(E3160&amp;" "&amp;F3160,tarifas!$A$13:$D$20,4,FALSE)*P3160</f>
        <v>#N/A</v>
      </c>
      <c r="T3160">
        <f>IF(F3160="COD1",tarifas!$D$11*(SUMIFS($P$11:$P$8770,$F$11:$F$8770,"=COD1",$B$11:$B$8770,"="&amp;B3160)/COUNTIFS($F$11:$F$8770,"=COD1",$B$11:$B$8770,"="&amp;B3160))/COUNTIFS($A$11:$A$8770,"="&amp;A3160,$F$11:$F$8770,"=COD1"),0)</f>
        <v>0</v>
      </c>
      <c r="U3160" t="e">
        <f>(VLOOKUP(F3160,tarifas!$C$7:$D$10,2,FALSE)+tarifas!$D$21)*datos!P3160</f>
        <v>#N/A</v>
      </c>
      <c r="V3160" t="e">
        <f t="shared" si="453"/>
        <v>#N/A</v>
      </c>
      <c r="W3160">
        <f t="shared" si="454"/>
        <v>0</v>
      </c>
    </row>
    <row r="3161" spans="1:23" x14ac:dyDescent="0.25">
      <c r="A3161">
        <f t="shared" si="447"/>
        <v>131</v>
      </c>
      <c r="B3161">
        <f t="shared" si="448"/>
        <v>5</v>
      </c>
      <c r="C3161" s="1">
        <f t="shared" si="455"/>
        <v>41771.24999999236</v>
      </c>
      <c r="D3161" s="7">
        <v>13.393939393939394</v>
      </c>
      <c r="E3161" s="7"/>
      <c r="G3161">
        <v>48.5</v>
      </c>
      <c r="H3161" s="12">
        <v>157.78791395810788</v>
      </c>
      <c r="I3161" s="13">
        <f>$D$2*tarifas!$D$12/24</f>
        <v>1.4541666666666666</v>
      </c>
      <c r="J3161" s="13" t="e">
        <f>VLOOKUP(E3161&amp;" "&amp;F3161,tarifas!$A$13:$D$20,4,FALSE)*H3161</f>
        <v>#N/A</v>
      </c>
      <c r="K3161" s="13">
        <f>IF(F3161="COD1",tarifas!$D$11*(SUMIFS($H$11:$H$8770,$F$11:$F$8770,"=COD1",$B$11:$B$8770,"="&amp;B3161)/COUNTIFS($F$11:$F$8770,"=COD1",$B$11:$B$8770,"="&amp;B3161))/COUNTIFS($A$11:$A$8770,"="&amp;A3161,$F$11:$F$8770,"=COD1"),0)</f>
        <v>0</v>
      </c>
      <c r="L3161" s="13" t="e">
        <f>(VLOOKUP(F3161,tarifas!$C$7:$D$10,2,FALSE)+tarifas!$D$21)*datos!H3161</f>
        <v>#N/A</v>
      </c>
      <c r="M3161">
        <v>54.380220000000001</v>
      </c>
      <c r="N3161" s="13" t="e">
        <f t="shared" si="449"/>
        <v>#N/A</v>
      </c>
      <c r="O3161">
        <f t="shared" si="450"/>
        <v>54.380220000000001</v>
      </c>
      <c r="P3161" s="12">
        <f t="shared" si="451"/>
        <v>103.40769395810787</v>
      </c>
      <c r="Q3161">
        <f t="shared" si="452"/>
        <v>0</v>
      </c>
      <c r="R3161">
        <f>$D$2*tarifas!$D$12/24</f>
        <v>1.4541666666666666</v>
      </c>
      <c r="S3161" t="e">
        <f>VLOOKUP(E3161&amp;" "&amp;F3161,tarifas!$A$13:$D$20,4,FALSE)*P3161</f>
        <v>#N/A</v>
      </c>
      <c r="T3161">
        <f>IF(F3161="COD1",tarifas!$D$11*(SUMIFS($P$11:$P$8770,$F$11:$F$8770,"=COD1",$B$11:$B$8770,"="&amp;B3161)/COUNTIFS($F$11:$F$8770,"=COD1",$B$11:$B$8770,"="&amp;B3161))/COUNTIFS($A$11:$A$8770,"="&amp;A3161,$F$11:$F$8770,"=COD1"),0)</f>
        <v>0</v>
      </c>
      <c r="U3161" t="e">
        <f>(VLOOKUP(F3161,tarifas!$C$7:$D$10,2,FALSE)+tarifas!$D$21)*datos!P3161</f>
        <v>#N/A</v>
      </c>
      <c r="V3161" t="e">
        <f t="shared" si="453"/>
        <v>#N/A</v>
      </c>
      <c r="W3161">
        <f t="shared" si="454"/>
        <v>0</v>
      </c>
    </row>
    <row r="3162" spans="1:23" x14ac:dyDescent="0.25">
      <c r="A3162">
        <f t="shared" si="447"/>
        <v>131</v>
      </c>
      <c r="B3162">
        <f t="shared" si="448"/>
        <v>5</v>
      </c>
      <c r="C3162" s="1">
        <f t="shared" si="455"/>
        <v>41771.291666659024</v>
      </c>
      <c r="D3162" s="7">
        <v>80.87878787878789</v>
      </c>
      <c r="E3162" s="7"/>
      <c r="G3162">
        <v>54.87</v>
      </c>
      <c r="H3162" s="12">
        <v>206.9085112553924</v>
      </c>
      <c r="I3162" s="13">
        <f>$D$2*tarifas!$D$12/24</f>
        <v>1.4541666666666666</v>
      </c>
      <c r="J3162" s="13" t="e">
        <f>VLOOKUP(E3162&amp;" "&amp;F3162,tarifas!$A$13:$D$20,4,FALSE)*H3162</f>
        <v>#N/A</v>
      </c>
      <c r="K3162" s="13">
        <f>IF(F3162="COD1",tarifas!$D$11*(SUMIFS($H$11:$H$8770,$F$11:$F$8770,"=COD1",$B$11:$B$8770,"="&amp;B3162)/COUNTIFS($F$11:$F$8770,"=COD1",$B$11:$B$8770,"="&amp;B3162))/COUNTIFS($A$11:$A$8770,"="&amp;A3162,$F$11:$F$8770,"=COD1"),0)</f>
        <v>0</v>
      </c>
      <c r="L3162" s="13" t="e">
        <f>(VLOOKUP(F3162,tarifas!$C$7:$D$10,2,FALSE)+tarifas!$D$21)*datos!H3162</f>
        <v>#N/A</v>
      </c>
      <c r="M3162">
        <v>195.94454999999999</v>
      </c>
      <c r="N3162" s="13" t="e">
        <f t="shared" si="449"/>
        <v>#N/A</v>
      </c>
      <c r="O3162">
        <f t="shared" si="450"/>
        <v>195.94454999999999</v>
      </c>
      <c r="P3162" s="12">
        <f t="shared" si="451"/>
        <v>10.963961255392405</v>
      </c>
      <c r="Q3162">
        <f t="shared" si="452"/>
        <v>0</v>
      </c>
      <c r="R3162">
        <f>$D$2*tarifas!$D$12/24</f>
        <v>1.4541666666666666</v>
      </c>
      <c r="S3162" t="e">
        <f>VLOOKUP(E3162&amp;" "&amp;F3162,tarifas!$A$13:$D$20,4,FALSE)*P3162</f>
        <v>#N/A</v>
      </c>
      <c r="T3162">
        <f>IF(F3162="COD1",tarifas!$D$11*(SUMIFS($P$11:$P$8770,$F$11:$F$8770,"=COD1",$B$11:$B$8770,"="&amp;B3162)/COUNTIFS($F$11:$F$8770,"=COD1",$B$11:$B$8770,"="&amp;B3162))/COUNTIFS($A$11:$A$8770,"="&amp;A3162,$F$11:$F$8770,"=COD1"),0)</f>
        <v>0</v>
      </c>
      <c r="U3162" t="e">
        <f>(VLOOKUP(F3162,tarifas!$C$7:$D$10,2,FALSE)+tarifas!$D$21)*datos!P3162</f>
        <v>#N/A</v>
      </c>
      <c r="V3162" t="e">
        <f t="shared" si="453"/>
        <v>#N/A</v>
      </c>
      <c r="W3162">
        <f t="shared" si="454"/>
        <v>0</v>
      </c>
    </row>
    <row r="3163" spans="1:23" x14ac:dyDescent="0.25">
      <c r="A3163">
        <f t="shared" si="447"/>
        <v>131</v>
      </c>
      <c r="B3163">
        <f t="shared" si="448"/>
        <v>5</v>
      </c>
      <c r="C3163" s="1">
        <f t="shared" si="455"/>
        <v>41771.333333325689</v>
      </c>
      <c r="D3163" s="7">
        <v>198.33333333333337</v>
      </c>
      <c r="E3163" s="7"/>
      <c r="G3163">
        <v>55.96</v>
      </c>
      <c r="H3163" s="12">
        <v>326.03471464466327</v>
      </c>
      <c r="I3163" s="13">
        <f>$D$2*tarifas!$D$12/24</f>
        <v>1.4541666666666666</v>
      </c>
      <c r="J3163" s="13" t="e">
        <f>VLOOKUP(E3163&amp;" "&amp;F3163,tarifas!$A$13:$D$20,4,FALSE)*H3163</f>
        <v>#N/A</v>
      </c>
      <c r="K3163" s="13">
        <f>IF(F3163="COD1",tarifas!$D$11*(SUMIFS($H$11:$H$8770,$F$11:$F$8770,"=COD1",$B$11:$B$8770,"="&amp;B3163)/COUNTIFS($F$11:$F$8770,"=COD1",$B$11:$B$8770,"="&amp;B3163))/COUNTIFS($A$11:$A$8770,"="&amp;A3163,$F$11:$F$8770,"=COD1"),0)</f>
        <v>0</v>
      </c>
      <c r="L3163" s="13" t="e">
        <f>(VLOOKUP(F3163,tarifas!$C$7:$D$10,2,FALSE)+tarifas!$D$21)*datos!H3163</f>
        <v>#N/A</v>
      </c>
      <c r="M3163">
        <v>326.11295000000001</v>
      </c>
      <c r="N3163" s="13" t="e">
        <f t="shared" si="449"/>
        <v>#N/A</v>
      </c>
      <c r="O3163">
        <f t="shared" si="450"/>
        <v>326.03471464466327</v>
      </c>
      <c r="P3163" s="12">
        <f t="shared" si="451"/>
        <v>0</v>
      </c>
      <c r="Q3163">
        <f t="shared" si="452"/>
        <v>7.8235355336744306E-2</v>
      </c>
      <c r="R3163">
        <f>$D$2*tarifas!$D$12/24</f>
        <v>1.4541666666666666</v>
      </c>
      <c r="S3163" t="e">
        <f>VLOOKUP(E3163&amp;" "&amp;F3163,tarifas!$A$13:$D$20,4,FALSE)*P3163</f>
        <v>#N/A</v>
      </c>
      <c r="T3163">
        <f>IF(F3163="COD1",tarifas!$D$11*(SUMIFS($P$11:$P$8770,$F$11:$F$8770,"=COD1",$B$11:$B$8770,"="&amp;B3163)/COUNTIFS($F$11:$F$8770,"=COD1",$B$11:$B$8770,"="&amp;B3163))/COUNTIFS($A$11:$A$8770,"="&amp;A3163,$F$11:$F$8770,"=COD1"),0)</f>
        <v>0</v>
      </c>
      <c r="U3163" t="e">
        <f>(VLOOKUP(F3163,tarifas!$C$7:$D$10,2,FALSE)+tarifas!$D$21)*datos!P3163</f>
        <v>#N/A</v>
      </c>
      <c r="V3163" t="e">
        <f t="shared" si="453"/>
        <v>#N/A</v>
      </c>
      <c r="W3163">
        <f t="shared" si="454"/>
        <v>3.9402454361797904E-3</v>
      </c>
    </row>
    <row r="3164" spans="1:23" x14ac:dyDescent="0.25">
      <c r="A3164">
        <f t="shared" si="447"/>
        <v>131</v>
      </c>
      <c r="B3164">
        <f t="shared" si="448"/>
        <v>5</v>
      </c>
      <c r="C3164" s="1">
        <f t="shared" si="455"/>
        <v>41771.374999992353</v>
      </c>
      <c r="D3164" s="7">
        <v>368.84848484848487</v>
      </c>
      <c r="E3164" s="7"/>
      <c r="G3164">
        <v>55.96</v>
      </c>
      <c r="H3164" s="12">
        <v>493.22239153123127</v>
      </c>
      <c r="I3164" s="13">
        <f>$D$2*tarifas!$D$12/24</f>
        <v>1.4541666666666666</v>
      </c>
      <c r="J3164" s="13" t="e">
        <f>VLOOKUP(E3164&amp;" "&amp;F3164,tarifas!$A$13:$D$20,4,FALSE)*H3164</f>
        <v>#N/A</v>
      </c>
      <c r="K3164" s="13">
        <f>IF(F3164="COD1",tarifas!$D$11*(SUMIFS($H$11:$H$8770,$F$11:$F$8770,"=COD1",$B$11:$B$8770,"="&amp;B3164)/COUNTIFS($F$11:$F$8770,"=COD1",$B$11:$B$8770,"="&amp;B3164))/COUNTIFS($A$11:$A$8770,"="&amp;A3164,$F$11:$F$8770,"=COD1"),0)</f>
        <v>0</v>
      </c>
      <c r="L3164" s="13" t="e">
        <f>(VLOOKUP(F3164,tarifas!$C$7:$D$10,2,FALSE)+tarifas!$D$21)*datos!H3164</f>
        <v>#N/A</v>
      </c>
      <c r="M3164">
        <v>424.17908</v>
      </c>
      <c r="N3164" s="13" t="e">
        <f t="shared" si="449"/>
        <v>#N/A</v>
      </c>
      <c r="O3164">
        <f t="shared" si="450"/>
        <v>424.17908</v>
      </c>
      <c r="P3164" s="12">
        <f t="shared" si="451"/>
        <v>69.043311531231268</v>
      </c>
      <c r="Q3164">
        <f t="shared" si="452"/>
        <v>0</v>
      </c>
      <c r="R3164">
        <f>$D$2*tarifas!$D$12/24</f>
        <v>1.4541666666666666</v>
      </c>
      <c r="S3164" t="e">
        <f>VLOOKUP(E3164&amp;" "&amp;F3164,tarifas!$A$13:$D$20,4,FALSE)*P3164</f>
        <v>#N/A</v>
      </c>
      <c r="T3164">
        <f>IF(F3164="COD1",tarifas!$D$11*(SUMIFS($P$11:$P$8770,$F$11:$F$8770,"=COD1",$B$11:$B$8770,"="&amp;B3164)/COUNTIFS($F$11:$F$8770,"=COD1",$B$11:$B$8770,"="&amp;B3164))/COUNTIFS($A$11:$A$8770,"="&amp;A3164,$F$11:$F$8770,"=COD1"),0)</f>
        <v>0</v>
      </c>
      <c r="U3164" t="e">
        <f>(VLOOKUP(F3164,tarifas!$C$7:$D$10,2,FALSE)+tarifas!$D$21)*datos!P3164</f>
        <v>#N/A</v>
      </c>
      <c r="V3164" t="e">
        <f t="shared" si="453"/>
        <v>#N/A</v>
      </c>
      <c r="W3164">
        <f t="shared" si="454"/>
        <v>0</v>
      </c>
    </row>
    <row r="3165" spans="1:23" x14ac:dyDescent="0.25">
      <c r="A3165">
        <f t="shared" si="447"/>
        <v>131</v>
      </c>
      <c r="B3165">
        <f t="shared" si="448"/>
        <v>5</v>
      </c>
      <c r="C3165" s="1">
        <f t="shared" si="455"/>
        <v>41771.416666659017</v>
      </c>
      <c r="D3165" s="7">
        <v>484.75757575757575</v>
      </c>
      <c r="E3165" s="7"/>
      <c r="G3165">
        <v>55</v>
      </c>
      <c r="H3165" s="12">
        <v>539.77719420899166</v>
      </c>
      <c r="I3165" s="13">
        <f>$D$2*tarifas!$D$12/24</f>
        <v>1.4541666666666666</v>
      </c>
      <c r="J3165" s="13" t="e">
        <f>VLOOKUP(E3165&amp;" "&amp;F3165,tarifas!$A$13:$D$20,4,FALSE)*H3165</f>
        <v>#N/A</v>
      </c>
      <c r="K3165" s="13">
        <f>IF(F3165="COD1",tarifas!$D$11*(SUMIFS($H$11:$H$8770,$F$11:$F$8770,"=COD1",$B$11:$B$8770,"="&amp;B3165)/COUNTIFS($F$11:$F$8770,"=COD1",$B$11:$B$8770,"="&amp;B3165))/COUNTIFS($A$11:$A$8770,"="&amp;A3165,$F$11:$F$8770,"=COD1"),0)</f>
        <v>0</v>
      </c>
      <c r="L3165" s="13" t="e">
        <f>(VLOOKUP(F3165,tarifas!$C$7:$D$10,2,FALSE)+tarifas!$D$21)*datos!H3165</f>
        <v>#N/A</v>
      </c>
      <c r="M3165">
        <v>489.91653000000002</v>
      </c>
      <c r="N3165" s="13" t="e">
        <f t="shared" si="449"/>
        <v>#N/A</v>
      </c>
      <c r="O3165">
        <f t="shared" si="450"/>
        <v>489.91653000000002</v>
      </c>
      <c r="P3165" s="12">
        <f t="shared" si="451"/>
        <v>49.860664208991636</v>
      </c>
      <c r="Q3165">
        <f t="shared" si="452"/>
        <v>0</v>
      </c>
      <c r="R3165">
        <f>$D$2*tarifas!$D$12/24</f>
        <v>1.4541666666666666</v>
      </c>
      <c r="S3165" t="e">
        <f>VLOOKUP(E3165&amp;" "&amp;F3165,tarifas!$A$13:$D$20,4,FALSE)*P3165</f>
        <v>#N/A</v>
      </c>
      <c r="T3165">
        <f>IF(F3165="COD1",tarifas!$D$11*(SUMIFS($P$11:$P$8770,$F$11:$F$8770,"=COD1",$B$11:$B$8770,"="&amp;B3165)/COUNTIFS($F$11:$F$8770,"=COD1",$B$11:$B$8770,"="&amp;B3165))/COUNTIFS($A$11:$A$8770,"="&amp;A3165,$F$11:$F$8770,"=COD1"),0)</f>
        <v>0</v>
      </c>
      <c r="U3165" t="e">
        <f>(VLOOKUP(F3165,tarifas!$C$7:$D$10,2,FALSE)+tarifas!$D$21)*datos!P3165</f>
        <v>#N/A</v>
      </c>
      <c r="V3165" t="e">
        <f t="shared" si="453"/>
        <v>#N/A</v>
      </c>
      <c r="W3165">
        <f t="shared" si="454"/>
        <v>0</v>
      </c>
    </row>
    <row r="3166" spans="1:23" x14ac:dyDescent="0.25">
      <c r="A3166">
        <f t="shared" si="447"/>
        <v>131</v>
      </c>
      <c r="B3166">
        <f t="shared" si="448"/>
        <v>5</v>
      </c>
      <c r="C3166" s="1">
        <f t="shared" si="455"/>
        <v>41771.458333325681</v>
      </c>
      <c r="D3166" s="7">
        <v>661.45454545454538</v>
      </c>
      <c r="E3166" s="7"/>
      <c r="G3166">
        <v>55.89</v>
      </c>
      <c r="H3166" s="12">
        <v>472.95813823590714</v>
      </c>
      <c r="I3166" s="13">
        <f>$D$2*tarifas!$D$12/24</f>
        <v>1.4541666666666666</v>
      </c>
      <c r="J3166" s="13" t="e">
        <f>VLOOKUP(E3166&amp;" "&amp;F3166,tarifas!$A$13:$D$20,4,FALSE)*H3166</f>
        <v>#N/A</v>
      </c>
      <c r="K3166" s="13">
        <f>IF(F3166="COD1",tarifas!$D$11*(SUMIFS($H$11:$H$8770,$F$11:$F$8770,"=COD1",$B$11:$B$8770,"="&amp;B3166)/COUNTIFS($F$11:$F$8770,"=COD1",$B$11:$B$8770,"="&amp;B3166))/COUNTIFS($A$11:$A$8770,"="&amp;A3166,$F$11:$F$8770,"=COD1"),0)</f>
        <v>0</v>
      </c>
      <c r="L3166" s="13" t="e">
        <f>(VLOOKUP(F3166,tarifas!$C$7:$D$10,2,FALSE)+tarifas!$D$21)*datos!H3166</f>
        <v>#N/A</v>
      </c>
      <c r="M3166">
        <v>523.85027000000002</v>
      </c>
      <c r="N3166" s="13" t="e">
        <f t="shared" si="449"/>
        <v>#N/A</v>
      </c>
      <c r="O3166">
        <f t="shared" si="450"/>
        <v>472.95813823590714</v>
      </c>
      <c r="P3166" s="12">
        <f t="shared" si="451"/>
        <v>0</v>
      </c>
      <c r="Q3166">
        <f t="shared" si="452"/>
        <v>50.892131764092881</v>
      </c>
      <c r="R3166">
        <f>$D$2*tarifas!$D$12/24</f>
        <v>1.4541666666666666</v>
      </c>
      <c r="S3166" t="e">
        <f>VLOOKUP(E3166&amp;" "&amp;F3166,tarifas!$A$13:$D$20,4,FALSE)*P3166</f>
        <v>#N/A</v>
      </c>
      <c r="T3166">
        <f>IF(F3166="COD1",tarifas!$D$11*(SUMIFS($P$11:$P$8770,$F$11:$F$8770,"=COD1",$B$11:$B$8770,"="&amp;B3166)/COUNTIFS($F$11:$F$8770,"=COD1",$B$11:$B$8770,"="&amp;B3166))/COUNTIFS($A$11:$A$8770,"="&amp;A3166,$F$11:$F$8770,"=COD1"),0)</f>
        <v>0</v>
      </c>
      <c r="U3166" t="e">
        <f>(VLOOKUP(F3166,tarifas!$C$7:$D$10,2,FALSE)+tarifas!$D$21)*datos!P3166</f>
        <v>#N/A</v>
      </c>
      <c r="V3166" t="e">
        <f t="shared" si="453"/>
        <v>#N/A</v>
      </c>
      <c r="W3166">
        <f t="shared" si="454"/>
        <v>2.5599251198656359</v>
      </c>
    </row>
    <row r="3167" spans="1:23" x14ac:dyDescent="0.25">
      <c r="A3167">
        <f t="shared" si="447"/>
        <v>131</v>
      </c>
      <c r="B3167">
        <f t="shared" si="448"/>
        <v>5</v>
      </c>
      <c r="C3167" s="1">
        <f t="shared" si="455"/>
        <v>41771.499999992346</v>
      </c>
      <c r="D3167" s="7">
        <v>706.27272727272725</v>
      </c>
      <c r="E3167" s="7"/>
      <c r="G3167">
        <v>55</v>
      </c>
      <c r="H3167" s="12">
        <v>432.1650476034082</v>
      </c>
      <c r="I3167" s="13">
        <f>$D$2*tarifas!$D$12/24</f>
        <v>1.4541666666666666</v>
      </c>
      <c r="J3167" s="13" t="e">
        <f>VLOOKUP(E3167&amp;" "&amp;F3167,tarifas!$A$13:$D$20,4,FALSE)*H3167</f>
        <v>#N/A</v>
      </c>
      <c r="K3167" s="13">
        <f>IF(F3167="COD1",tarifas!$D$11*(SUMIFS($H$11:$H$8770,$F$11:$F$8770,"=COD1",$B$11:$B$8770,"="&amp;B3167)/COUNTIFS($F$11:$F$8770,"=COD1",$B$11:$B$8770,"="&amp;B3167))/COUNTIFS($A$11:$A$8770,"="&amp;A3167,$F$11:$F$8770,"=COD1"),0)</f>
        <v>0</v>
      </c>
      <c r="L3167" s="13" t="e">
        <f>(VLOOKUP(F3167,tarifas!$C$7:$D$10,2,FALSE)+tarifas!$D$21)*datos!H3167</f>
        <v>#N/A</v>
      </c>
      <c r="M3167">
        <v>529.11020999999994</v>
      </c>
      <c r="N3167" s="13" t="e">
        <f t="shared" si="449"/>
        <v>#N/A</v>
      </c>
      <c r="O3167">
        <f t="shared" si="450"/>
        <v>432.1650476034082</v>
      </c>
      <c r="P3167" s="12">
        <f t="shared" si="451"/>
        <v>0</v>
      </c>
      <c r="Q3167">
        <f t="shared" si="452"/>
        <v>96.945162396591741</v>
      </c>
      <c r="R3167">
        <f>$D$2*tarifas!$D$12/24</f>
        <v>1.4541666666666666</v>
      </c>
      <c r="S3167" t="e">
        <f>VLOOKUP(E3167&amp;" "&amp;F3167,tarifas!$A$13:$D$20,4,FALSE)*P3167</f>
        <v>#N/A</v>
      </c>
      <c r="T3167">
        <f>IF(F3167="COD1",tarifas!$D$11*(SUMIFS($P$11:$P$8770,$F$11:$F$8770,"=COD1",$B$11:$B$8770,"="&amp;B3167)/COUNTIFS($F$11:$F$8770,"=COD1",$B$11:$B$8770,"="&amp;B3167))/COUNTIFS($A$11:$A$8770,"="&amp;A3167,$F$11:$F$8770,"=COD1"),0)</f>
        <v>0</v>
      </c>
      <c r="U3167" t="e">
        <f>(VLOOKUP(F3167,tarifas!$C$7:$D$10,2,FALSE)+tarifas!$D$21)*datos!P3167</f>
        <v>#N/A</v>
      </c>
      <c r="V3167" t="e">
        <f t="shared" si="453"/>
        <v>#N/A</v>
      </c>
      <c r="W3167">
        <f t="shared" si="454"/>
        <v>4.7987855386312912</v>
      </c>
    </row>
    <row r="3168" spans="1:23" x14ac:dyDescent="0.25">
      <c r="A3168">
        <f t="shared" si="447"/>
        <v>131</v>
      </c>
      <c r="B3168">
        <f t="shared" si="448"/>
        <v>5</v>
      </c>
      <c r="C3168" s="1">
        <f t="shared" si="455"/>
        <v>41771.54166665901</v>
      </c>
      <c r="D3168" s="7">
        <v>711.68181818181824</v>
      </c>
      <c r="E3168" s="7"/>
      <c r="G3168">
        <v>50.02</v>
      </c>
      <c r="H3168" s="12">
        <v>516.36041924382516</v>
      </c>
      <c r="I3168" s="13">
        <f>$D$2*tarifas!$D$12/24</f>
        <v>1.4541666666666666</v>
      </c>
      <c r="J3168" s="13" t="e">
        <f>VLOOKUP(E3168&amp;" "&amp;F3168,tarifas!$A$13:$D$20,4,FALSE)*H3168</f>
        <v>#N/A</v>
      </c>
      <c r="K3168" s="13">
        <f>IF(F3168="COD1",tarifas!$D$11*(SUMIFS($H$11:$H$8770,$F$11:$F$8770,"=COD1",$B$11:$B$8770,"="&amp;B3168)/COUNTIFS($F$11:$F$8770,"=COD1",$B$11:$B$8770,"="&amp;B3168))/COUNTIFS($A$11:$A$8770,"="&amp;A3168,$F$11:$F$8770,"=COD1"),0)</f>
        <v>0</v>
      </c>
      <c r="L3168" s="13" t="e">
        <f>(VLOOKUP(F3168,tarifas!$C$7:$D$10,2,FALSE)+tarifas!$D$21)*datos!H3168</f>
        <v>#N/A</v>
      </c>
      <c r="M3168">
        <v>498.53679</v>
      </c>
      <c r="N3168" s="13" t="e">
        <f t="shared" si="449"/>
        <v>#N/A</v>
      </c>
      <c r="O3168">
        <f t="shared" si="450"/>
        <v>498.53679</v>
      </c>
      <c r="P3168" s="12">
        <f t="shared" si="451"/>
        <v>17.823629243825167</v>
      </c>
      <c r="Q3168">
        <f t="shared" si="452"/>
        <v>0</v>
      </c>
      <c r="R3168">
        <f>$D$2*tarifas!$D$12/24</f>
        <v>1.4541666666666666</v>
      </c>
      <c r="S3168" t="e">
        <f>VLOOKUP(E3168&amp;" "&amp;F3168,tarifas!$A$13:$D$20,4,FALSE)*P3168</f>
        <v>#N/A</v>
      </c>
      <c r="T3168">
        <f>IF(F3168="COD1",tarifas!$D$11*(SUMIFS($P$11:$P$8770,$F$11:$F$8770,"=COD1",$B$11:$B$8770,"="&amp;B3168)/COUNTIFS($F$11:$F$8770,"=COD1",$B$11:$B$8770,"="&amp;B3168))/COUNTIFS($A$11:$A$8770,"="&amp;A3168,$F$11:$F$8770,"=COD1"),0)</f>
        <v>0</v>
      </c>
      <c r="U3168" t="e">
        <f>(VLOOKUP(F3168,tarifas!$C$7:$D$10,2,FALSE)+tarifas!$D$21)*datos!P3168</f>
        <v>#N/A</v>
      </c>
      <c r="V3168" t="e">
        <f t="shared" si="453"/>
        <v>#N/A</v>
      </c>
      <c r="W3168">
        <f t="shared" si="454"/>
        <v>0</v>
      </c>
    </row>
    <row r="3169" spans="1:23" x14ac:dyDescent="0.25">
      <c r="A3169">
        <f t="shared" si="447"/>
        <v>131</v>
      </c>
      <c r="B3169">
        <f t="shared" si="448"/>
        <v>5</v>
      </c>
      <c r="C3169" s="1">
        <f t="shared" si="455"/>
        <v>41771.583333325674</v>
      </c>
      <c r="D3169" s="7">
        <v>673.81818181818187</v>
      </c>
      <c r="E3169" s="7"/>
      <c r="G3169">
        <v>47.6</v>
      </c>
      <c r="H3169" s="12">
        <v>521.9041443881315</v>
      </c>
      <c r="I3169" s="13">
        <f>$D$2*tarifas!$D$12/24</f>
        <v>1.4541666666666666</v>
      </c>
      <c r="J3169" s="13" t="e">
        <f>VLOOKUP(E3169&amp;" "&amp;F3169,tarifas!$A$13:$D$20,4,FALSE)*H3169</f>
        <v>#N/A</v>
      </c>
      <c r="K3169" s="13">
        <f>IF(F3169="COD1",tarifas!$D$11*(SUMIFS($H$11:$H$8770,$F$11:$F$8770,"=COD1",$B$11:$B$8770,"="&amp;B3169)/COUNTIFS($F$11:$F$8770,"=COD1",$B$11:$B$8770,"="&amp;B3169))/COUNTIFS($A$11:$A$8770,"="&amp;A3169,$F$11:$F$8770,"=COD1"),0)</f>
        <v>0</v>
      </c>
      <c r="L3169" s="13" t="e">
        <f>(VLOOKUP(F3169,tarifas!$C$7:$D$10,2,FALSE)+tarifas!$D$21)*datos!H3169</f>
        <v>#N/A</v>
      </c>
      <c r="M3169">
        <v>435.87854999999996</v>
      </c>
      <c r="N3169" s="13" t="e">
        <f t="shared" si="449"/>
        <v>#N/A</v>
      </c>
      <c r="O3169">
        <f t="shared" si="450"/>
        <v>435.87854999999996</v>
      </c>
      <c r="P3169" s="12">
        <f t="shared" si="451"/>
        <v>86.025594388131537</v>
      </c>
      <c r="Q3169">
        <f t="shared" si="452"/>
        <v>0</v>
      </c>
      <c r="R3169">
        <f>$D$2*tarifas!$D$12/24</f>
        <v>1.4541666666666666</v>
      </c>
      <c r="S3169" t="e">
        <f>VLOOKUP(E3169&amp;" "&amp;F3169,tarifas!$A$13:$D$20,4,FALSE)*P3169</f>
        <v>#N/A</v>
      </c>
      <c r="T3169">
        <f>IF(F3169="COD1",tarifas!$D$11*(SUMIFS($P$11:$P$8770,$F$11:$F$8770,"=COD1",$B$11:$B$8770,"="&amp;B3169)/COUNTIFS($F$11:$F$8770,"=COD1",$B$11:$B$8770,"="&amp;B3169))/COUNTIFS($A$11:$A$8770,"="&amp;A3169,$F$11:$F$8770,"=COD1"),0)</f>
        <v>0</v>
      </c>
      <c r="U3169" t="e">
        <f>(VLOOKUP(F3169,tarifas!$C$7:$D$10,2,FALSE)+tarifas!$D$21)*datos!P3169</f>
        <v>#N/A</v>
      </c>
      <c r="V3169" t="e">
        <f t="shared" si="453"/>
        <v>#N/A</v>
      </c>
      <c r="W3169">
        <f t="shared" si="454"/>
        <v>0</v>
      </c>
    </row>
    <row r="3170" spans="1:23" x14ac:dyDescent="0.25">
      <c r="A3170">
        <f t="shared" si="447"/>
        <v>131</v>
      </c>
      <c r="B3170">
        <f t="shared" si="448"/>
        <v>5</v>
      </c>
      <c r="C3170" s="1">
        <f t="shared" si="455"/>
        <v>41771.624999992338</v>
      </c>
      <c r="D3170" s="7">
        <v>571.81818181818187</v>
      </c>
      <c r="E3170" s="7"/>
      <c r="G3170">
        <v>46.35</v>
      </c>
      <c r="H3170" s="12">
        <v>512.57964979460576</v>
      </c>
      <c r="I3170" s="13">
        <f>$D$2*tarifas!$D$12/24</f>
        <v>1.4541666666666666</v>
      </c>
      <c r="J3170" s="13" t="e">
        <f>VLOOKUP(E3170&amp;" "&amp;F3170,tarifas!$A$13:$D$20,4,FALSE)*H3170</f>
        <v>#N/A</v>
      </c>
      <c r="K3170" s="13">
        <f>IF(F3170="COD1",tarifas!$D$11*(SUMIFS($H$11:$H$8770,$F$11:$F$8770,"=COD1",$B$11:$B$8770,"="&amp;B3170)/COUNTIFS($F$11:$F$8770,"=COD1",$B$11:$B$8770,"="&amp;B3170))/COUNTIFS($A$11:$A$8770,"="&amp;A3170,$F$11:$F$8770,"=COD1"),0)</f>
        <v>0</v>
      </c>
      <c r="L3170" s="13" t="e">
        <f>(VLOOKUP(F3170,tarifas!$C$7:$D$10,2,FALSE)+tarifas!$D$21)*datos!H3170</f>
        <v>#N/A</v>
      </c>
      <c r="M3170">
        <v>339.01940000000002</v>
      </c>
      <c r="N3170" s="13" t="e">
        <f t="shared" si="449"/>
        <v>#N/A</v>
      </c>
      <c r="O3170">
        <f t="shared" si="450"/>
        <v>339.01940000000002</v>
      </c>
      <c r="P3170" s="12">
        <f t="shared" si="451"/>
        <v>173.56024979460574</v>
      </c>
      <c r="Q3170">
        <f t="shared" si="452"/>
        <v>0</v>
      </c>
      <c r="R3170">
        <f>$D$2*tarifas!$D$12/24</f>
        <v>1.4541666666666666</v>
      </c>
      <c r="S3170" t="e">
        <f>VLOOKUP(E3170&amp;" "&amp;F3170,tarifas!$A$13:$D$20,4,FALSE)*P3170</f>
        <v>#N/A</v>
      </c>
      <c r="T3170">
        <f>IF(F3170="COD1",tarifas!$D$11*(SUMIFS($P$11:$P$8770,$F$11:$F$8770,"=COD1",$B$11:$B$8770,"="&amp;B3170)/COUNTIFS($F$11:$F$8770,"=COD1",$B$11:$B$8770,"="&amp;B3170))/COUNTIFS($A$11:$A$8770,"="&amp;A3170,$F$11:$F$8770,"=COD1"),0)</f>
        <v>0</v>
      </c>
      <c r="U3170" t="e">
        <f>(VLOOKUP(F3170,tarifas!$C$7:$D$10,2,FALSE)+tarifas!$D$21)*datos!P3170</f>
        <v>#N/A</v>
      </c>
      <c r="V3170" t="e">
        <f t="shared" si="453"/>
        <v>#N/A</v>
      </c>
      <c r="W3170">
        <f t="shared" si="454"/>
        <v>0</v>
      </c>
    </row>
    <row r="3171" spans="1:23" x14ac:dyDescent="0.25">
      <c r="A3171">
        <f t="shared" si="447"/>
        <v>131</v>
      </c>
      <c r="B3171">
        <f t="shared" si="448"/>
        <v>5</v>
      </c>
      <c r="C3171" s="1">
        <f t="shared" si="455"/>
        <v>41771.666666659003</v>
      </c>
      <c r="D3171" s="7">
        <v>529.83333333333326</v>
      </c>
      <c r="E3171" s="7"/>
      <c r="G3171">
        <v>44.17</v>
      </c>
      <c r="H3171" s="12">
        <v>517.31105518964978</v>
      </c>
      <c r="I3171" s="13">
        <f>$D$2*tarifas!$D$12/24</f>
        <v>1.4541666666666666</v>
      </c>
      <c r="J3171" s="13" t="e">
        <f>VLOOKUP(E3171&amp;" "&amp;F3171,tarifas!$A$13:$D$20,4,FALSE)*H3171</f>
        <v>#N/A</v>
      </c>
      <c r="K3171" s="13">
        <f>IF(F3171="COD1",tarifas!$D$11*(SUMIFS($H$11:$H$8770,$F$11:$F$8770,"=COD1",$B$11:$B$8770,"="&amp;B3171)/COUNTIFS($F$11:$F$8770,"=COD1",$B$11:$B$8770,"="&amp;B3171))/COUNTIFS($A$11:$A$8770,"="&amp;A3171,$F$11:$F$8770,"=COD1"),0)</f>
        <v>0</v>
      </c>
      <c r="L3171" s="13" t="e">
        <f>(VLOOKUP(F3171,tarifas!$C$7:$D$10,2,FALSE)+tarifas!$D$21)*datos!H3171</f>
        <v>#N/A</v>
      </c>
      <c r="M3171">
        <v>212.22839999999999</v>
      </c>
      <c r="N3171" s="13" t="e">
        <f t="shared" si="449"/>
        <v>#N/A</v>
      </c>
      <c r="O3171">
        <f t="shared" si="450"/>
        <v>212.22839999999999</v>
      </c>
      <c r="P3171" s="12">
        <f t="shared" si="451"/>
        <v>305.08265518964981</v>
      </c>
      <c r="Q3171">
        <f t="shared" si="452"/>
        <v>0</v>
      </c>
      <c r="R3171">
        <f>$D$2*tarifas!$D$12/24</f>
        <v>1.4541666666666666</v>
      </c>
      <c r="S3171" t="e">
        <f>VLOOKUP(E3171&amp;" "&amp;F3171,tarifas!$A$13:$D$20,4,FALSE)*P3171</f>
        <v>#N/A</v>
      </c>
      <c r="T3171">
        <f>IF(F3171="COD1",tarifas!$D$11*(SUMIFS($P$11:$P$8770,$F$11:$F$8770,"=COD1",$B$11:$B$8770,"="&amp;B3171)/COUNTIFS($F$11:$F$8770,"=COD1",$B$11:$B$8770,"="&amp;B3171))/COUNTIFS($A$11:$A$8770,"="&amp;A3171,$F$11:$F$8770,"=COD1"),0)</f>
        <v>0</v>
      </c>
      <c r="U3171" t="e">
        <f>(VLOOKUP(F3171,tarifas!$C$7:$D$10,2,FALSE)+tarifas!$D$21)*datos!P3171</f>
        <v>#N/A</v>
      </c>
      <c r="V3171" t="e">
        <f t="shared" si="453"/>
        <v>#N/A</v>
      </c>
      <c r="W3171">
        <f t="shared" si="454"/>
        <v>0</v>
      </c>
    </row>
    <row r="3172" spans="1:23" x14ac:dyDescent="0.25">
      <c r="A3172">
        <f t="shared" si="447"/>
        <v>131</v>
      </c>
      <c r="B3172">
        <f t="shared" si="448"/>
        <v>5</v>
      </c>
      <c r="C3172" s="1">
        <f t="shared" si="455"/>
        <v>41771.708333325667</v>
      </c>
      <c r="D3172" s="7">
        <v>262.46969696969694</v>
      </c>
      <c r="E3172" s="7"/>
      <c r="G3172">
        <v>44.17</v>
      </c>
      <c r="H3172" s="12">
        <v>416.67001825904686</v>
      </c>
      <c r="I3172" s="13">
        <f>$D$2*tarifas!$D$12/24</f>
        <v>1.4541666666666666</v>
      </c>
      <c r="J3172" s="13" t="e">
        <f>VLOOKUP(E3172&amp;" "&amp;F3172,tarifas!$A$13:$D$20,4,FALSE)*H3172</f>
        <v>#N/A</v>
      </c>
      <c r="K3172" s="13">
        <f>IF(F3172="COD1",tarifas!$D$11*(SUMIFS($H$11:$H$8770,$F$11:$F$8770,"=COD1",$B$11:$B$8770,"="&amp;B3172)/COUNTIFS($F$11:$F$8770,"=COD1",$B$11:$B$8770,"="&amp;B3172))/COUNTIFS($A$11:$A$8770,"="&amp;A3172,$F$11:$F$8770,"=COD1"),0)</f>
        <v>0</v>
      </c>
      <c r="L3172" s="13" t="e">
        <f>(VLOOKUP(F3172,tarifas!$C$7:$D$10,2,FALSE)+tarifas!$D$21)*datos!H3172</f>
        <v>#N/A</v>
      </c>
      <c r="M3172">
        <v>70.313299999999998</v>
      </c>
      <c r="N3172" s="13" t="e">
        <f t="shared" si="449"/>
        <v>#N/A</v>
      </c>
      <c r="O3172">
        <f t="shared" si="450"/>
        <v>70.313299999999998</v>
      </c>
      <c r="P3172" s="12">
        <f t="shared" si="451"/>
        <v>346.35671825904683</v>
      </c>
      <c r="Q3172">
        <f t="shared" si="452"/>
        <v>0</v>
      </c>
      <c r="R3172">
        <f>$D$2*tarifas!$D$12/24</f>
        <v>1.4541666666666666</v>
      </c>
      <c r="S3172" t="e">
        <f>VLOOKUP(E3172&amp;" "&amp;F3172,tarifas!$A$13:$D$20,4,FALSE)*P3172</f>
        <v>#N/A</v>
      </c>
      <c r="T3172">
        <f>IF(F3172="COD1",tarifas!$D$11*(SUMIFS($P$11:$P$8770,$F$11:$F$8770,"=COD1",$B$11:$B$8770,"="&amp;B3172)/COUNTIFS($F$11:$F$8770,"=COD1",$B$11:$B$8770,"="&amp;B3172))/COUNTIFS($A$11:$A$8770,"="&amp;A3172,$F$11:$F$8770,"=COD1"),0)</f>
        <v>0</v>
      </c>
      <c r="U3172" t="e">
        <f>(VLOOKUP(F3172,tarifas!$C$7:$D$10,2,FALSE)+tarifas!$D$21)*datos!P3172</f>
        <v>#N/A</v>
      </c>
      <c r="V3172" t="e">
        <f t="shared" si="453"/>
        <v>#N/A</v>
      </c>
      <c r="W3172">
        <f t="shared" si="454"/>
        <v>0</v>
      </c>
    </row>
    <row r="3173" spans="1:23" x14ac:dyDescent="0.25">
      <c r="A3173">
        <f t="shared" si="447"/>
        <v>131</v>
      </c>
      <c r="B3173">
        <f t="shared" si="448"/>
        <v>5</v>
      </c>
      <c r="C3173" s="1">
        <f t="shared" si="455"/>
        <v>41771.749999992331</v>
      </c>
      <c r="D3173" s="7">
        <v>179.78787878787878</v>
      </c>
      <c r="E3173" s="7"/>
      <c r="G3173">
        <v>44.17</v>
      </c>
      <c r="H3173" s="12">
        <v>301.92422276823021</v>
      </c>
      <c r="I3173" s="13">
        <f>$D$2*tarifas!$D$12/24</f>
        <v>1.4541666666666666</v>
      </c>
      <c r="J3173" s="13" t="e">
        <f>VLOOKUP(E3173&amp;" "&amp;F3173,tarifas!$A$13:$D$20,4,FALSE)*H3173</f>
        <v>#N/A</v>
      </c>
      <c r="K3173" s="13">
        <f>IF(F3173="COD1",tarifas!$D$11*(SUMIFS($H$11:$H$8770,$F$11:$F$8770,"=COD1",$B$11:$B$8770,"="&amp;B3173)/COUNTIFS($F$11:$F$8770,"=COD1",$B$11:$B$8770,"="&amp;B3173))/COUNTIFS($A$11:$A$8770,"="&amp;A3173,$F$11:$F$8770,"=COD1"),0)</f>
        <v>0</v>
      </c>
      <c r="L3173" s="13" t="e">
        <f>(VLOOKUP(F3173,tarifas!$C$7:$D$10,2,FALSE)+tarifas!$D$21)*datos!H3173</f>
        <v>#N/A</v>
      </c>
      <c r="M3173">
        <v>10.03098</v>
      </c>
      <c r="N3173" s="13" t="e">
        <f t="shared" si="449"/>
        <v>#N/A</v>
      </c>
      <c r="O3173">
        <f t="shared" si="450"/>
        <v>10.03098</v>
      </c>
      <c r="P3173" s="12">
        <f t="shared" si="451"/>
        <v>291.89324276823021</v>
      </c>
      <c r="Q3173">
        <f t="shared" si="452"/>
        <v>0</v>
      </c>
      <c r="R3173">
        <f>$D$2*tarifas!$D$12/24</f>
        <v>1.4541666666666666</v>
      </c>
      <c r="S3173" t="e">
        <f>VLOOKUP(E3173&amp;" "&amp;F3173,tarifas!$A$13:$D$20,4,FALSE)*P3173</f>
        <v>#N/A</v>
      </c>
      <c r="T3173">
        <f>IF(F3173="COD1",tarifas!$D$11*(SUMIFS($P$11:$P$8770,$F$11:$F$8770,"=COD1",$B$11:$B$8770,"="&amp;B3173)/COUNTIFS($F$11:$F$8770,"=COD1",$B$11:$B$8770,"="&amp;B3173))/COUNTIFS($A$11:$A$8770,"="&amp;A3173,$F$11:$F$8770,"=COD1"),0)</f>
        <v>0</v>
      </c>
      <c r="U3173" t="e">
        <f>(VLOOKUP(F3173,tarifas!$C$7:$D$10,2,FALSE)+tarifas!$D$21)*datos!P3173</f>
        <v>#N/A</v>
      </c>
      <c r="V3173" t="e">
        <f t="shared" si="453"/>
        <v>#N/A</v>
      </c>
      <c r="W3173">
        <f t="shared" si="454"/>
        <v>0</v>
      </c>
    </row>
    <row r="3174" spans="1:23" x14ac:dyDescent="0.25">
      <c r="A3174">
        <f t="shared" si="447"/>
        <v>131</v>
      </c>
      <c r="B3174">
        <f t="shared" si="448"/>
        <v>5</v>
      </c>
      <c r="C3174" s="1">
        <f t="shared" si="455"/>
        <v>41771.791666658995</v>
      </c>
      <c r="D3174" s="7">
        <v>70.060606060606077</v>
      </c>
      <c r="E3174" s="7"/>
      <c r="G3174">
        <v>44.17</v>
      </c>
      <c r="H3174" s="12">
        <v>213.82183687913374</v>
      </c>
      <c r="I3174" s="13">
        <f>$D$2*tarifas!$D$12/24</f>
        <v>1.4541666666666666</v>
      </c>
      <c r="J3174" s="13" t="e">
        <f>VLOOKUP(E3174&amp;" "&amp;F3174,tarifas!$A$13:$D$20,4,FALSE)*H3174</f>
        <v>#N/A</v>
      </c>
      <c r="K3174" s="13">
        <f>IF(F3174="COD1",tarifas!$D$11*(SUMIFS($H$11:$H$8770,$F$11:$F$8770,"=COD1",$B$11:$B$8770,"="&amp;B3174)/COUNTIFS($F$11:$F$8770,"=COD1",$B$11:$B$8770,"="&amp;B3174))/COUNTIFS($A$11:$A$8770,"="&amp;A3174,$F$11:$F$8770,"=COD1"),0)</f>
        <v>0</v>
      </c>
      <c r="L3174" s="13" t="e">
        <f>(VLOOKUP(F3174,tarifas!$C$7:$D$10,2,FALSE)+tarifas!$D$21)*datos!H3174</f>
        <v>#N/A</v>
      </c>
      <c r="M3174">
        <v>0</v>
      </c>
      <c r="N3174" s="13" t="e">
        <f t="shared" si="449"/>
        <v>#N/A</v>
      </c>
      <c r="O3174">
        <f t="shared" si="450"/>
        <v>0</v>
      </c>
      <c r="P3174" s="12">
        <f t="shared" si="451"/>
        <v>213.82183687913374</v>
      </c>
      <c r="Q3174">
        <f t="shared" si="452"/>
        <v>0</v>
      </c>
      <c r="R3174">
        <f>$D$2*tarifas!$D$12/24</f>
        <v>1.4541666666666666</v>
      </c>
      <c r="S3174" t="e">
        <f>VLOOKUP(E3174&amp;" "&amp;F3174,tarifas!$A$13:$D$20,4,FALSE)*P3174</f>
        <v>#N/A</v>
      </c>
      <c r="T3174">
        <f>IF(F3174="COD1",tarifas!$D$11*(SUMIFS($P$11:$P$8770,$F$11:$F$8770,"=COD1",$B$11:$B$8770,"="&amp;B3174)/COUNTIFS($F$11:$F$8770,"=COD1",$B$11:$B$8770,"="&amp;B3174))/COUNTIFS($A$11:$A$8770,"="&amp;A3174,$F$11:$F$8770,"=COD1"),0)</f>
        <v>0</v>
      </c>
      <c r="U3174" t="e">
        <f>(VLOOKUP(F3174,tarifas!$C$7:$D$10,2,FALSE)+tarifas!$D$21)*datos!P3174</f>
        <v>#N/A</v>
      </c>
      <c r="V3174" t="e">
        <f t="shared" si="453"/>
        <v>#N/A</v>
      </c>
      <c r="W3174">
        <f t="shared" si="454"/>
        <v>0</v>
      </c>
    </row>
    <row r="3175" spans="1:23" x14ac:dyDescent="0.25">
      <c r="A3175">
        <f t="shared" si="447"/>
        <v>131</v>
      </c>
      <c r="B3175">
        <f t="shared" si="448"/>
        <v>5</v>
      </c>
      <c r="C3175" s="1">
        <f t="shared" si="455"/>
        <v>41771.83333332566</v>
      </c>
      <c r="D3175" s="7">
        <v>0</v>
      </c>
      <c r="E3175" s="7"/>
      <c r="G3175">
        <v>47.01</v>
      </c>
      <c r="H3175" s="12">
        <v>202.44687436570538</v>
      </c>
      <c r="I3175" s="13">
        <f>$D$2*tarifas!$D$12/24</f>
        <v>1.4541666666666666</v>
      </c>
      <c r="J3175" s="13" t="e">
        <f>VLOOKUP(E3175&amp;" "&amp;F3175,tarifas!$A$13:$D$20,4,FALSE)*H3175</f>
        <v>#N/A</v>
      </c>
      <c r="K3175" s="13">
        <f>IF(F3175="COD1",tarifas!$D$11*(SUMIFS($H$11:$H$8770,$F$11:$F$8770,"=COD1",$B$11:$B$8770,"="&amp;B3175)/COUNTIFS($F$11:$F$8770,"=COD1",$B$11:$B$8770,"="&amp;B3175))/COUNTIFS($A$11:$A$8770,"="&amp;A3175,$F$11:$F$8770,"=COD1"),0)</f>
        <v>0</v>
      </c>
      <c r="L3175" s="13" t="e">
        <f>(VLOOKUP(F3175,tarifas!$C$7:$D$10,2,FALSE)+tarifas!$D$21)*datos!H3175</f>
        <v>#N/A</v>
      </c>
      <c r="M3175">
        <v>0</v>
      </c>
      <c r="N3175" s="13" t="e">
        <f t="shared" si="449"/>
        <v>#N/A</v>
      </c>
      <c r="O3175">
        <f t="shared" si="450"/>
        <v>0</v>
      </c>
      <c r="P3175" s="12">
        <f t="shared" si="451"/>
        <v>202.44687436570538</v>
      </c>
      <c r="Q3175">
        <f t="shared" si="452"/>
        <v>0</v>
      </c>
      <c r="R3175">
        <f>$D$2*tarifas!$D$12/24</f>
        <v>1.4541666666666666</v>
      </c>
      <c r="S3175" t="e">
        <f>VLOOKUP(E3175&amp;" "&amp;F3175,tarifas!$A$13:$D$20,4,FALSE)*P3175</f>
        <v>#N/A</v>
      </c>
      <c r="T3175">
        <f>IF(F3175="COD1",tarifas!$D$11*(SUMIFS($P$11:$P$8770,$F$11:$F$8770,"=COD1",$B$11:$B$8770,"="&amp;B3175)/COUNTIFS($F$11:$F$8770,"=COD1",$B$11:$B$8770,"="&amp;B3175))/COUNTIFS($A$11:$A$8770,"="&amp;A3175,$F$11:$F$8770,"=COD1"),0)</f>
        <v>0</v>
      </c>
      <c r="U3175" t="e">
        <f>(VLOOKUP(F3175,tarifas!$C$7:$D$10,2,FALSE)+tarifas!$D$21)*datos!P3175</f>
        <v>#N/A</v>
      </c>
      <c r="V3175" t="e">
        <f t="shared" si="453"/>
        <v>#N/A</v>
      </c>
      <c r="W3175">
        <f t="shared" si="454"/>
        <v>0</v>
      </c>
    </row>
    <row r="3176" spans="1:23" x14ac:dyDescent="0.25">
      <c r="A3176">
        <f t="shared" si="447"/>
        <v>131</v>
      </c>
      <c r="B3176">
        <f t="shared" si="448"/>
        <v>5</v>
      </c>
      <c r="C3176" s="1">
        <f t="shared" si="455"/>
        <v>41771.874999992324</v>
      </c>
      <c r="D3176" s="7">
        <v>0</v>
      </c>
      <c r="E3176" s="7"/>
      <c r="G3176">
        <v>44.17</v>
      </c>
      <c r="H3176" s="12">
        <v>190.00007283887814</v>
      </c>
      <c r="I3176" s="13">
        <f>$D$2*tarifas!$D$12/24</f>
        <v>1.4541666666666666</v>
      </c>
      <c r="J3176" s="13" t="e">
        <f>VLOOKUP(E3176&amp;" "&amp;F3176,tarifas!$A$13:$D$20,4,FALSE)*H3176</f>
        <v>#N/A</v>
      </c>
      <c r="K3176" s="13">
        <f>IF(F3176="COD1",tarifas!$D$11*(SUMIFS($H$11:$H$8770,$F$11:$F$8770,"=COD1",$B$11:$B$8770,"="&amp;B3176)/COUNTIFS($F$11:$F$8770,"=COD1",$B$11:$B$8770,"="&amp;B3176))/COUNTIFS($A$11:$A$8770,"="&amp;A3176,$F$11:$F$8770,"=COD1"),0)</f>
        <v>0</v>
      </c>
      <c r="L3176" s="13" t="e">
        <f>(VLOOKUP(F3176,tarifas!$C$7:$D$10,2,FALSE)+tarifas!$D$21)*datos!H3176</f>
        <v>#N/A</v>
      </c>
      <c r="M3176">
        <v>0</v>
      </c>
      <c r="N3176" s="13" t="e">
        <f t="shared" si="449"/>
        <v>#N/A</v>
      </c>
      <c r="O3176">
        <f t="shared" si="450"/>
        <v>0</v>
      </c>
      <c r="P3176" s="12">
        <f t="shared" si="451"/>
        <v>190.00007283887814</v>
      </c>
      <c r="Q3176">
        <f t="shared" si="452"/>
        <v>0</v>
      </c>
      <c r="R3176">
        <f>$D$2*tarifas!$D$12/24</f>
        <v>1.4541666666666666</v>
      </c>
      <c r="S3176" t="e">
        <f>VLOOKUP(E3176&amp;" "&amp;F3176,tarifas!$A$13:$D$20,4,FALSE)*P3176</f>
        <v>#N/A</v>
      </c>
      <c r="T3176">
        <f>IF(F3176="COD1",tarifas!$D$11*(SUMIFS($P$11:$P$8770,$F$11:$F$8770,"=COD1",$B$11:$B$8770,"="&amp;B3176)/COUNTIFS($F$11:$F$8770,"=COD1",$B$11:$B$8770,"="&amp;B3176))/COUNTIFS($A$11:$A$8770,"="&amp;A3176,$F$11:$F$8770,"=COD1"),0)</f>
        <v>0</v>
      </c>
      <c r="U3176" t="e">
        <f>(VLOOKUP(F3176,tarifas!$C$7:$D$10,2,FALSE)+tarifas!$D$21)*datos!P3176</f>
        <v>#N/A</v>
      </c>
      <c r="V3176" t="e">
        <f t="shared" si="453"/>
        <v>#N/A</v>
      </c>
      <c r="W3176">
        <f t="shared" si="454"/>
        <v>0</v>
      </c>
    </row>
    <row r="3177" spans="1:23" x14ac:dyDescent="0.25">
      <c r="A3177">
        <f t="shared" si="447"/>
        <v>131</v>
      </c>
      <c r="B3177">
        <f t="shared" si="448"/>
        <v>5</v>
      </c>
      <c r="C3177" s="1">
        <f t="shared" si="455"/>
        <v>41771.916666658988</v>
      </c>
      <c r="D3177" s="7">
        <v>0</v>
      </c>
      <c r="E3177" s="7"/>
      <c r="G3177">
        <v>41.26</v>
      </c>
      <c r="H3177" s="12">
        <v>188.0914677798846</v>
      </c>
      <c r="I3177" s="13">
        <f>$D$2*tarifas!$D$12/24</f>
        <v>1.4541666666666666</v>
      </c>
      <c r="J3177" s="13" t="e">
        <f>VLOOKUP(E3177&amp;" "&amp;F3177,tarifas!$A$13:$D$20,4,FALSE)*H3177</f>
        <v>#N/A</v>
      </c>
      <c r="K3177" s="13">
        <f>IF(F3177="COD1",tarifas!$D$11*(SUMIFS($H$11:$H$8770,$F$11:$F$8770,"=COD1",$B$11:$B$8770,"="&amp;B3177)/COUNTIFS($F$11:$F$8770,"=COD1",$B$11:$B$8770,"="&amp;B3177))/COUNTIFS($A$11:$A$8770,"="&amp;A3177,$F$11:$F$8770,"=COD1"),0)</f>
        <v>0</v>
      </c>
      <c r="L3177" s="13" t="e">
        <f>(VLOOKUP(F3177,tarifas!$C$7:$D$10,2,FALSE)+tarifas!$D$21)*datos!H3177</f>
        <v>#N/A</v>
      </c>
      <c r="M3177">
        <v>0</v>
      </c>
      <c r="N3177" s="13" t="e">
        <f t="shared" si="449"/>
        <v>#N/A</v>
      </c>
      <c r="O3177">
        <f t="shared" si="450"/>
        <v>0</v>
      </c>
      <c r="P3177" s="12">
        <f t="shared" si="451"/>
        <v>188.0914677798846</v>
      </c>
      <c r="Q3177">
        <f t="shared" si="452"/>
        <v>0</v>
      </c>
      <c r="R3177">
        <f>$D$2*tarifas!$D$12/24</f>
        <v>1.4541666666666666</v>
      </c>
      <c r="S3177" t="e">
        <f>VLOOKUP(E3177&amp;" "&amp;F3177,tarifas!$A$13:$D$20,4,FALSE)*P3177</f>
        <v>#N/A</v>
      </c>
      <c r="T3177">
        <f>IF(F3177="COD1",tarifas!$D$11*(SUMIFS($P$11:$P$8770,$F$11:$F$8770,"=COD1",$B$11:$B$8770,"="&amp;B3177)/COUNTIFS($F$11:$F$8770,"=COD1",$B$11:$B$8770,"="&amp;B3177))/COUNTIFS($A$11:$A$8770,"="&amp;A3177,$F$11:$F$8770,"=COD1"),0)</f>
        <v>0</v>
      </c>
      <c r="U3177" t="e">
        <f>(VLOOKUP(F3177,tarifas!$C$7:$D$10,2,FALSE)+tarifas!$D$21)*datos!P3177</f>
        <v>#N/A</v>
      </c>
      <c r="V3177" t="e">
        <f t="shared" si="453"/>
        <v>#N/A</v>
      </c>
      <c r="W3177">
        <f t="shared" si="454"/>
        <v>0</v>
      </c>
    </row>
    <row r="3178" spans="1:23" x14ac:dyDescent="0.25">
      <c r="A3178">
        <f t="shared" si="447"/>
        <v>131</v>
      </c>
      <c r="B3178">
        <f t="shared" si="448"/>
        <v>5</v>
      </c>
      <c r="C3178" s="1">
        <f t="shared" si="455"/>
        <v>41771.958333325652</v>
      </c>
      <c r="D3178" s="7">
        <v>0</v>
      </c>
      <c r="E3178" s="7"/>
      <c r="G3178">
        <v>36.5</v>
      </c>
      <c r="H3178" s="12">
        <v>186.56064362893528</v>
      </c>
      <c r="I3178" s="13">
        <f>$D$2*tarifas!$D$12/24</f>
        <v>1.4541666666666666</v>
      </c>
      <c r="J3178" s="13" t="e">
        <f>VLOOKUP(E3178&amp;" "&amp;F3178,tarifas!$A$13:$D$20,4,FALSE)*H3178</f>
        <v>#N/A</v>
      </c>
      <c r="K3178" s="13">
        <f>IF(F3178="COD1",tarifas!$D$11*(SUMIFS($H$11:$H$8770,$F$11:$F$8770,"=COD1",$B$11:$B$8770,"="&amp;B3178)/COUNTIFS($F$11:$F$8770,"=COD1",$B$11:$B$8770,"="&amp;B3178))/COUNTIFS($A$11:$A$8770,"="&amp;A3178,$F$11:$F$8770,"=COD1"),0)</f>
        <v>0</v>
      </c>
      <c r="L3178" s="13" t="e">
        <f>(VLOOKUP(F3178,tarifas!$C$7:$D$10,2,FALSE)+tarifas!$D$21)*datos!H3178</f>
        <v>#N/A</v>
      </c>
      <c r="M3178">
        <v>0</v>
      </c>
      <c r="N3178" s="13" t="e">
        <f t="shared" si="449"/>
        <v>#N/A</v>
      </c>
      <c r="O3178">
        <f t="shared" si="450"/>
        <v>0</v>
      </c>
      <c r="P3178" s="12">
        <f t="shared" si="451"/>
        <v>186.56064362893528</v>
      </c>
      <c r="Q3178">
        <f t="shared" si="452"/>
        <v>0</v>
      </c>
      <c r="R3178">
        <f>$D$2*tarifas!$D$12/24</f>
        <v>1.4541666666666666</v>
      </c>
      <c r="S3178" t="e">
        <f>VLOOKUP(E3178&amp;" "&amp;F3178,tarifas!$A$13:$D$20,4,FALSE)*P3178</f>
        <v>#N/A</v>
      </c>
      <c r="T3178">
        <f>IF(F3178="COD1",tarifas!$D$11*(SUMIFS($P$11:$P$8770,$F$11:$F$8770,"=COD1",$B$11:$B$8770,"="&amp;B3178)/COUNTIFS($F$11:$F$8770,"=COD1",$B$11:$B$8770,"="&amp;B3178))/COUNTIFS($A$11:$A$8770,"="&amp;A3178,$F$11:$F$8770,"=COD1"),0)</f>
        <v>0</v>
      </c>
      <c r="U3178" t="e">
        <f>(VLOOKUP(F3178,tarifas!$C$7:$D$10,2,FALSE)+tarifas!$D$21)*datos!P3178</f>
        <v>#N/A</v>
      </c>
      <c r="V3178" t="e">
        <f t="shared" si="453"/>
        <v>#N/A</v>
      </c>
      <c r="W3178">
        <f t="shared" si="454"/>
        <v>0</v>
      </c>
    </row>
    <row r="3179" spans="1:23" x14ac:dyDescent="0.25">
      <c r="A3179">
        <f t="shared" si="447"/>
        <v>132</v>
      </c>
      <c r="B3179">
        <f t="shared" si="448"/>
        <v>5</v>
      </c>
      <c r="C3179" s="1">
        <f t="shared" si="455"/>
        <v>41771.999999992317</v>
      </c>
      <c r="D3179" s="7">
        <v>0</v>
      </c>
      <c r="E3179" s="7"/>
      <c r="G3179">
        <v>31.9</v>
      </c>
      <c r="H3179" s="12">
        <v>186.19830336376549</v>
      </c>
      <c r="I3179" s="13">
        <f>$D$2*tarifas!$D$12/24</f>
        <v>1.4541666666666666</v>
      </c>
      <c r="J3179" s="13" t="e">
        <f>VLOOKUP(E3179&amp;" "&amp;F3179,tarifas!$A$13:$D$20,4,FALSE)*H3179</f>
        <v>#N/A</v>
      </c>
      <c r="K3179" s="13">
        <f>IF(F3179="COD1",tarifas!$D$11*(SUMIFS($H$11:$H$8770,$F$11:$F$8770,"=COD1",$B$11:$B$8770,"="&amp;B3179)/COUNTIFS($F$11:$F$8770,"=COD1",$B$11:$B$8770,"="&amp;B3179))/COUNTIFS($A$11:$A$8770,"="&amp;A3179,$F$11:$F$8770,"=COD1"),0)</f>
        <v>0</v>
      </c>
      <c r="L3179" s="13" t="e">
        <f>(VLOOKUP(F3179,tarifas!$C$7:$D$10,2,FALSE)+tarifas!$D$21)*datos!H3179</f>
        <v>#N/A</v>
      </c>
      <c r="M3179">
        <v>0</v>
      </c>
      <c r="N3179" s="13" t="e">
        <f t="shared" si="449"/>
        <v>#N/A</v>
      </c>
      <c r="O3179">
        <f t="shared" si="450"/>
        <v>0</v>
      </c>
      <c r="P3179" s="12">
        <f t="shared" si="451"/>
        <v>186.19830336376549</v>
      </c>
      <c r="Q3179">
        <f t="shared" si="452"/>
        <v>0</v>
      </c>
      <c r="R3179">
        <f>$D$2*tarifas!$D$12/24</f>
        <v>1.4541666666666666</v>
      </c>
      <c r="S3179" t="e">
        <f>VLOOKUP(E3179&amp;" "&amp;F3179,tarifas!$A$13:$D$20,4,FALSE)*P3179</f>
        <v>#N/A</v>
      </c>
      <c r="T3179">
        <f>IF(F3179="COD1",tarifas!$D$11*(SUMIFS($P$11:$P$8770,$F$11:$F$8770,"=COD1",$B$11:$B$8770,"="&amp;B3179)/COUNTIFS($F$11:$F$8770,"=COD1",$B$11:$B$8770,"="&amp;B3179))/COUNTIFS($A$11:$A$8770,"="&amp;A3179,$F$11:$F$8770,"=COD1"),0)</f>
        <v>0</v>
      </c>
      <c r="U3179" t="e">
        <f>(VLOOKUP(F3179,tarifas!$C$7:$D$10,2,FALSE)+tarifas!$D$21)*datos!P3179</f>
        <v>#N/A</v>
      </c>
      <c r="V3179" t="e">
        <f t="shared" si="453"/>
        <v>#N/A</v>
      </c>
      <c r="W3179">
        <f t="shared" si="454"/>
        <v>0</v>
      </c>
    </row>
    <row r="3180" spans="1:23" x14ac:dyDescent="0.25">
      <c r="A3180">
        <f t="shared" si="447"/>
        <v>132</v>
      </c>
      <c r="B3180">
        <f t="shared" si="448"/>
        <v>5</v>
      </c>
      <c r="C3180" s="1">
        <f t="shared" si="455"/>
        <v>41772.041666658981</v>
      </c>
      <c r="D3180" s="7">
        <v>0</v>
      </c>
      <c r="E3180" s="7"/>
      <c r="G3180">
        <v>30</v>
      </c>
      <c r="H3180" s="12">
        <v>180.8850928448926</v>
      </c>
      <c r="I3180" s="13">
        <f>$D$2*tarifas!$D$12/24</f>
        <v>1.4541666666666666</v>
      </c>
      <c r="J3180" s="13" t="e">
        <f>VLOOKUP(E3180&amp;" "&amp;F3180,tarifas!$A$13:$D$20,4,FALSE)*H3180</f>
        <v>#N/A</v>
      </c>
      <c r="K3180" s="13">
        <f>IF(F3180="COD1",tarifas!$D$11*(SUMIFS($H$11:$H$8770,$F$11:$F$8770,"=COD1",$B$11:$B$8770,"="&amp;B3180)/COUNTIFS($F$11:$F$8770,"=COD1",$B$11:$B$8770,"="&amp;B3180))/COUNTIFS($A$11:$A$8770,"="&amp;A3180,$F$11:$F$8770,"=COD1"),0)</f>
        <v>0</v>
      </c>
      <c r="L3180" s="13" t="e">
        <f>(VLOOKUP(F3180,tarifas!$C$7:$D$10,2,FALSE)+tarifas!$D$21)*datos!H3180</f>
        <v>#N/A</v>
      </c>
      <c r="M3180">
        <v>0</v>
      </c>
      <c r="N3180" s="13" t="e">
        <f t="shared" si="449"/>
        <v>#N/A</v>
      </c>
      <c r="O3180">
        <f t="shared" si="450"/>
        <v>0</v>
      </c>
      <c r="P3180" s="12">
        <f t="shared" si="451"/>
        <v>180.8850928448926</v>
      </c>
      <c r="Q3180">
        <f t="shared" si="452"/>
        <v>0</v>
      </c>
      <c r="R3180">
        <f>$D$2*tarifas!$D$12/24</f>
        <v>1.4541666666666666</v>
      </c>
      <c r="S3180" t="e">
        <f>VLOOKUP(E3180&amp;" "&amp;F3180,tarifas!$A$13:$D$20,4,FALSE)*P3180</f>
        <v>#N/A</v>
      </c>
      <c r="T3180">
        <f>IF(F3180="COD1",tarifas!$D$11*(SUMIFS($P$11:$P$8770,$F$11:$F$8770,"=COD1",$B$11:$B$8770,"="&amp;B3180)/COUNTIFS($F$11:$F$8770,"=COD1",$B$11:$B$8770,"="&amp;B3180))/COUNTIFS($A$11:$A$8770,"="&amp;A3180,$F$11:$F$8770,"=COD1"),0)</f>
        <v>0</v>
      </c>
      <c r="U3180" t="e">
        <f>(VLOOKUP(F3180,tarifas!$C$7:$D$10,2,FALSE)+tarifas!$D$21)*datos!P3180</f>
        <v>#N/A</v>
      </c>
      <c r="V3180" t="e">
        <f t="shared" si="453"/>
        <v>#N/A</v>
      </c>
      <c r="W3180">
        <f t="shared" si="454"/>
        <v>0</v>
      </c>
    </row>
    <row r="3181" spans="1:23" x14ac:dyDescent="0.25">
      <c r="A3181">
        <f t="shared" si="447"/>
        <v>132</v>
      </c>
      <c r="B3181">
        <f t="shared" si="448"/>
        <v>5</v>
      </c>
      <c r="C3181" s="1">
        <f t="shared" si="455"/>
        <v>41772.083333325645</v>
      </c>
      <c r="D3181" s="7">
        <v>0</v>
      </c>
      <c r="E3181" s="7"/>
      <c r="G3181">
        <v>30</v>
      </c>
      <c r="H3181" s="12">
        <v>180.45286828996868</v>
      </c>
      <c r="I3181" s="13">
        <f>$D$2*tarifas!$D$12/24</f>
        <v>1.4541666666666666</v>
      </c>
      <c r="J3181" s="13" t="e">
        <f>VLOOKUP(E3181&amp;" "&amp;F3181,tarifas!$A$13:$D$20,4,FALSE)*H3181</f>
        <v>#N/A</v>
      </c>
      <c r="K3181" s="13">
        <f>IF(F3181="COD1",tarifas!$D$11*(SUMIFS($H$11:$H$8770,$F$11:$F$8770,"=COD1",$B$11:$B$8770,"="&amp;B3181)/COUNTIFS($F$11:$F$8770,"=COD1",$B$11:$B$8770,"="&amp;B3181))/COUNTIFS($A$11:$A$8770,"="&amp;A3181,$F$11:$F$8770,"=COD1"),0)</f>
        <v>0</v>
      </c>
      <c r="L3181" s="13" t="e">
        <f>(VLOOKUP(F3181,tarifas!$C$7:$D$10,2,FALSE)+tarifas!$D$21)*datos!H3181</f>
        <v>#N/A</v>
      </c>
      <c r="M3181">
        <v>0</v>
      </c>
      <c r="N3181" s="13" t="e">
        <f t="shared" si="449"/>
        <v>#N/A</v>
      </c>
      <c r="O3181">
        <f t="shared" si="450"/>
        <v>0</v>
      </c>
      <c r="P3181" s="12">
        <f t="shared" si="451"/>
        <v>180.45286828996868</v>
      </c>
      <c r="Q3181">
        <f t="shared" si="452"/>
        <v>0</v>
      </c>
      <c r="R3181">
        <f>$D$2*tarifas!$D$12/24</f>
        <v>1.4541666666666666</v>
      </c>
      <c r="S3181" t="e">
        <f>VLOOKUP(E3181&amp;" "&amp;F3181,tarifas!$A$13:$D$20,4,FALSE)*P3181</f>
        <v>#N/A</v>
      </c>
      <c r="T3181">
        <f>IF(F3181="COD1",tarifas!$D$11*(SUMIFS($P$11:$P$8770,$F$11:$F$8770,"=COD1",$B$11:$B$8770,"="&amp;B3181)/COUNTIFS($F$11:$F$8770,"=COD1",$B$11:$B$8770,"="&amp;B3181))/COUNTIFS($A$11:$A$8770,"="&amp;A3181,$F$11:$F$8770,"=COD1"),0)</f>
        <v>0</v>
      </c>
      <c r="U3181" t="e">
        <f>(VLOOKUP(F3181,tarifas!$C$7:$D$10,2,FALSE)+tarifas!$D$21)*datos!P3181</f>
        <v>#N/A</v>
      </c>
      <c r="V3181" t="e">
        <f t="shared" si="453"/>
        <v>#N/A</v>
      </c>
      <c r="W3181">
        <f t="shared" si="454"/>
        <v>0</v>
      </c>
    </row>
    <row r="3182" spans="1:23" x14ac:dyDescent="0.25">
      <c r="A3182">
        <f t="shared" si="447"/>
        <v>132</v>
      </c>
      <c r="B3182">
        <f t="shared" si="448"/>
        <v>5</v>
      </c>
      <c r="C3182" s="1">
        <f t="shared" si="455"/>
        <v>41772.124999992309</v>
      </c>
      <c r="D3182" s="7">
        <v>0</v>
      </c>
      <c r="E3182" s="7"/>
      <c r="G3182">
        <v>30</v>
      </c>
      <c r="H3182" s="12">
        <v>174.31578589358153</v>
      </c>
      <c r="I3182" s="13">
        <f>$D$2*tarifas!$D$12/24</f>
        <v>1.4541666666666666</v>
      </c>
      <c r="J3182" s="13" t="e">
        <f>VLOOKUP(E3182&amp;" "&amp;F3182,tarifas!$A$13:$D$20,4,FALSE)*H3182</f>
        <v>#N/A</v>
      </c>
      <c r="K3182" s="13">
        <f>IF(F3182="COD1",tarifas!$D$11*(SUMIFS($H$11:$H$8770,$F$11:$F$8770,"=COD1",$B$11:$B$8770,"="&amp;B3182)/COUNTIFS($F$11:$F$8770,"=COD1",$B$11:$B$8770,"="&amp;B3182))/COUNTIFS($A$11:$A$8770,"="&amp;A3182,$F$11:$F$8770,"=COD1"),0)</f>
        <v>0</v>
      </c>
      <c r="L3182" s="13" t="e">
        <f>(VLOOKUP(F3182,tarifas!$C$7:$D$10,2,FALSE)+tarifas!$D$21)*datos!H3182</f>
        <v>#N/A</v>
      </c>
      <c r="M3182">
        <v>0</v>
      </c>
      <c r="N3182" s="13" t="e">
        <f t="shared" si="449"/>
        <v>#N/A</v>
      </c>
      <c r="O3182">
        <f t="shared" si="450"/>
        <v>0</v>
      </c>
      <c r="P3182" s="12">
        <f t="shared" si="451"/>
        <v>174.31578589358153</v>
      </c>
      <c r="Q3182">
        <f t="shared" si="452"/>
        <v>0</v>
      </c>
      <c r="R3182">
        <f>$D$2*tarifas!$D$12/24</f>
        <v>1.4541666666666666</v>
      </c>
      <c r="S3182" t="e">
        <f>VLOOKUP(E3182&amp;" "&amp;F3182,tarifas!$A$13:$D$20,4,FALSE)*P3182</f>
        <v>#N/A</v>
      </c>
      <c r="T3182">
        <f>IF(F3182="COD1",tarifas!$D$11*(SUMIFS($P$11:$P$8770,$F$11:$F$8770,"=COD1",$B$11:$B$8770,"="&amp;B3182)/COUNTIFS($F$11:$F$8770,"=COD1",$B$11:$B$8770,"="&amp;B3182))/COUNTIFS($A$11:$A$8770,"="&amp;A3182,$F$11:$F$8770,"=COD1"),0)</f>
        <v>0</v>
      </c>
      <c r="U3182" t="e">
        <f>(VLOOKUP(F3182,tarifas!$C$7:$D$10,2,FALSE)+tarifas!$D$21)*datos!P3182</f>
        <v>#N/A</v>
      </c>
      <c r="V3182" t="e">
        <f t="shared" si="453"/>
        <v>#N/A</v>
      </c>
      <c r="W3182">
        <f t="shared" si="454"/>
        <v>0</v>
      </c>
    </row>
    <row r="3183" spans="1:23" x14ac:dyDescent="0.25">
      <c r="A3183">
        <f t="shared" si="447"/>
        <v>132</v>
      </c>
      <c r="B3183">
        <f t="shared" si="448"/>
        <v>5</v>
      </c>
      <c r="C3183" s="1">
        <f t="shared" si="455"/>
        <v>41772.166666658974</v>
      </c>
      <c r="D3183" s="7">
        <v>0</v>
      </c>
      <c r="E3183" s="7"/>
      <c r="G3183">
        <v>30.1</v>
      </c>
      <c r="H3183" s="12">
        <v>172.26111924511059</v>
      </c>
      <c r="I3183" s="13">
        <f>$D$2*tarifas!$D$12/24</f>
        <v>1.4541666666666666</v>
      </c>
      <c r="J3183" s="13" t="e">
        <f>VLOOKUP(E3183&amp;" "&amp;F3183,tarifas!$A$13:$D$20,4,FALSE)*H3183</f>
        <v>#N/A</v>
      </c>
      <c r="K3183" s="13">
        <f>IF(F3183="COD1",tarifas!$D$11*(SUMIFS($H$11:$H$8770,$F$11:$F$8770,"=COD1",$B$11:$B$8770,"="&amp;B3183)/COUNTIFS($F$11:$F$8770,"=COD1",$B$11:$B$8770,"="&amp;B3183))/COUNTIFS($A$11:$A$8770,"="&amp;A3183,$F$11:$F$8770,"=COD1"),0)</f>
        <v>0</v>
      </c>
      <c r="L3183" s="13" t="e">
        <f>(VLOOKUP(F3183,tarifas!$C$7:$D$10,2,FALSE)+tarifas!$D$21)*datos!H3183</f>
        <v>#N/A</v>
      </c>
      <c r="M3183">
        <v>0</v>
      </c>
      <c r="N3183" s="13" t="e">
        <f t="shared" si="449"/>
        <v>#N/A</v>
      </c>
      <c r="O3183">
        <f t="shared" si="450"/>
        <v>0</v>
      </c>
      <c r="P3183" s="12">
        <f t="shared" si="451"/>
        <v>172.26111924511059</v>
      </c>
      <c r="Q3183">
        <f t="shared" si="452"/>
        <v>0</v>
      </c>
      <c r="R3183">
        <f>$D$2*tarifas!$D$12/24</f>
        <v>1.4541666666666666</v>
      </c>
      <c r="S3183" t="e">
        <f>VLOOKUP(E3183&amp;" "&amp;F3183,tarifas!$A$13:$D$20,4,FALSE)*P3183</f>
        <v>#N/A</v>
      </c>
      <c r="T3183">
        <f>IF(F3183="COD1",tarifas!$D$11*(SUMIFS($P$11:$P$8770,$F$11:$F$8770,"=COD1",$B$11:$B$8770,"="&amp;B3183)/COUNTIFS($F$11:$F$8770,"=COD1",$B$11:$B$8770,"="&amp;B3183))/COUNTIFS($A$11:$A$8770,"="&amp;A3183,$F$11:$F$8770,"=COD1"),0)</f>
        <v>0</v>
      </c>
      <c r="U3183" t="e">
        <f>(VLOOKUP(F3183,tarifas!$C$7:$D$10,2,FALSE)+tarifas!$D$21)*datos!P3183</f>
        <v>#N/A</v>
      </c>
      <c r="V3183" t="e">
        <f t="shared" si="453"/>
        <v>#N/A</v>
      </c>
      <c r="W3183">
        <f t="shared" si="454"/>
        <v>0</v>
      </c>
    </row>
    <row r="3184" spans="1:23" x14ac:dyDescent="0.25">
      <c r="A3184">
        <f t="shared" si="447"/>
        <v>132</v>
      </c>
      <c r="B3184">
        <f t="shared" si="448"/>
        <v>5</v>
      </c>
      <c r="C3184" s="1">
        <f t="shared" si="455"/>
        <v>41772.208333325638</v>
      </c>
      <c r="D3184" s="7">
        <v>0</v>
      </c>
      <c r="E3184" s="7"/>
      <c r="G3184">
        <v>37</v>
      </c>
      <c r="H3184" s="12">
        <v>170.77180040772615</v>
      </c>
      <c r="I3184" s="13">
        <f>$D$2*tarifas!$D$12/24</f>
        <v>1.4541666666666666</v>
      </c>
      <c r="J3184" s="13" t="e">
        <f>VLOOKUP(E3184&amp;" "&amp;F3184,tarifas!$A$13:$D$20,4,FALSE)*H3184</f>
        <v>#N/A</v>
      </c>
      <c r="K3184" s="13">
        <f>IF(F3184="COD1",tarifas!$D$11*(SUMIFS($H$11:$H$8770,$F$11:$F$8770,"=COD1",$B$11:$B$8770,"="&amp;B3184)/COUNTIFS($F$11:$F$8770,"=COD1",$B$11:$B$8770,"="&amp;B3184))/COUNTIFS($A$11:$A$8770,"="&amp;A3184,$F$11:$F$8770,"=COD1"),0)</f>
        <v>0</v>
      </c>
      <c r="L3184" s="13" t="e">
        <f>(VLOOKUP(F3184,tarifas!$C$7:$D$10,2,FALSE)+tarifas!$D$21)*datos!H3184</f>
        <v>#N/A</v>
      </c>
      <c r="M3184">
        <v>8.3373699999999999</v>
      </c>
      <c r="N3184" s="13" t="e">
        <f t="shared" si="449"/>
        <v>#N/A</v>
      </c>
      <c r="O3184">
        <f t="shared" si="450"/>
        <v>8.3373699999999999</v>
      </c>
      <c r="P3184" s="12">
        <f t="shared" si="451"/>
        <v>162.43443040772615</v>
      </c>
      <c r="Q3184">
        <f t="shared" si="452"/>
        <v>0</v>
      </c>
      <c r="R3184">
        <f>$D$2*tarifas!$D$12/24</f>
        <v>1.4541666666666666</v>
      </c>
      <c r="S3184" t="e">
        <f>VLOOKUP(E3184&amp;" "&amp;F3184,tarifas!$A$13:$D$20,4,FALSE)*P3184</f>
        <v>#N/A</v>
      </c>
      <c r="T3184">
        <f>IF(F3184="COD1",tarifas!$D$11*(SUMIFS($P$11:$P$8770,$F$11:$F$8770,"=COD1",$B$11:$B$8770,"="&amp;B3184)/COUNTIFS($F$11:$F$8770,"=COD1",$B$11:$B$8770,"="&amp;B3184))/COUNTIFS($A$11:$A$8770,"="&amp;A3184,$F$11:$F$8770,"=COD1"),0)</f>
        <v>0</v>
      </c>
      <c r="U3184" t="e">
        <f>(VLOOKUP(F3184,tarifas!$C$7:$D$10,2,FALSE)+tarifas!$D$21)*datos!P3184</f>
        <v>#N/A</v>
      </c>
      <c r="V3184" t="e">
        <f t="shared" si="453"/>
        <v>#N/A</v>
      </c>
      <c r="W3184">
        <f t="shared" si="454"/>
        <v>0</v>
      </c>
    </row>
    <row r="3185" spans="1:23" x14ac:dyDescent="0.25">
      <c r="A3185">
        <f t="shared" si="447"/>
        <v>132</v>
      </c>
      <c r="B3185">
        <f t="shared" si="448"/>
        <v>5</v>
      </c>
      <c r="C3185" s="1">
        <f t="shared" si="455"/>
        <v>41772.249999992302</v>
      </c>
      <c r="D3185" s="7">
        <v>8.5</v>
      </c>
      <c r="E3185" s="7"/>
      <c r="G3185">
        <v>44.17</v>
      </c>
      <c r="H3185" s="12">
        <v>164.63140582060026</v>
      </c>
      <c r="I3185" s="13">
        <f>$D$2*tarifas!$D$12/24</f>
        <v>1.4541666666666666</v>
      </c>
      <c r="J3185" s="13" t="e">
        <f>VLOOKUP(E3185&amp;" "&amp;F3185,tarifas!$A$13:$D$20,4,FALSE)*H3185</f>
        <v>#N/A</v>
      </c>
      <c r="K3185" s="13">
        <f>IF(F3185="COD1",tarifas!$D$11*(SUMIFS($H$11:$H$8770,$F$11:$F$8770,"=COD1",$B$11:$B$8770,"="&amp;B3185)/COUNTIFS($F$11:$F$8770,"=COD1",$B$11:$B$8770,"="&amp;B3185))/COUNTIFS($A$11:$A$8770,"="&amp;A3185,$F$11:$F$8770,"=COD1"),0)</f>
        <v>0</v>
      </c>
      <c r="L3185" s="13" t="e">
        <f>(VLOOKUP(F3185,tarifas!$C$7:$D$10,2,FALSE)+tarifas!$D$21)*datos!H3185</f>
        <v>#N/A</v>
      </c>
      <c r="M3185">
        <v>56.253999999999998</v>
      </c>
      <c r="N3185" s="13" t="e">
        <f t="shared" si="449"/>
        <v>#N/A</v>
      </c>
      <c r="O3185">
        <f t="shared" si="450"/>
        <v>56.253999999999998</v>
      </c>
      <c r="P3185" s="12">
        <f t="shared" si="451"/>
        <v>108.37740582060027</v>
      </c>
      <c r="Q3185">
        <f t="shared" si="452"/>
        <v>0</v>
      </c>
      <c r="R3185">
        <f>$D$2*tarifas!$D$12/24</f>
        <v>1.4541666666666666</v>
      </c>
      <c r="S3185" t="e">
        <f>VLOOKUP(E3185&amp;" "&amp;F3185,tarifas!$A$13:$D$20,4,FALSE)*P3185</f>
        <v>#N/A</v>
      </c>
      <c r="T3185">
        <f>IF(F3185="COD1",tarifas!$D$11*(SUMIFS($P$11:$P$8770,$F$11:$F$8770,"=COD1",$B$11:$B$8770,"="&amp;B3185)/COUNTIFS($F$11:$F$8770,"=COD1",$B$11:$B$8770,"="&amp;B3185))/COUNTIFS($A$11:$A$8770,"="&amp;A3185,$F$11:$F$8770,"=COD1"),0)</f>
        <v>0</v>
      </c>
      <c r="U3185" t="e">
        <f>(VLOOKUP(F3185,tarifas!$C$7:$D$10,2,FALSE)+tarifas!$D$21)*datos!P3185</f>
        <v>#N/A</v>
      </c>
      <c r="V3185" t="e">
        <f t="shared" si="453"/>
        <v>#N/A</v>
      </c>
      <c r="W3185">
        <f t="shared" si="454"/>
        <v>0</v>
      </c>
    </row>
    <row r="3186" spans="1:23" x14ac:dyDescent="0.25">
      <c r="A3186">
        <f t="shared" si="447"/>
        <v>132</v>
      </c>
      <c r="B3186">
        <f t="shared" si="448"/>
        <v>5</v>
      </c>
      <c r="C3186" s="1">
        <f t="shared" si="455"/>
        <v>41772.291666658966</v>
      </c>
      <c r="D3186" s="7">
        <v>97.87878787878789</v>
      </c>
      <c r="E3186" s="7"/>
      <c r="G3186">
        <v>45</v>
      </c>
      <c r="H3186" s="12">
        <v>209.86247679036686</v>
      </c>
      <c r="I3186" s="13">
        <f>$D$2*tarifas!$D$12/24</f>
        <v>1.4541666666666666</v>
      </c>
      <c r="J3186" s="13" t="e">
        <f>VLOOKUP(E3186&amp;" "&amp;F3186,tarifas!$A$13:$D$20,4,FALSE)*H3186</f>
        <v>#N/A</v>
      </c>
      <c r="K3186" s="13">
        <f>IF(F3186="COD1",tarifas!$D$11*(SUMIFS($H$11:$H$8770,$F$11:$F$8770,"=COD1",$B$11:$B$8770,"="&amp;B3186)/COUNTIFS($F$11:$F$8770,"=COD1",$B$11:$B$8770,"="&amp;B3186))/COUNTIFS($A$11:$A$8770,"="&amp;A3186,$F$11:$F$8770,"=COD1"),0)</f>
        <v>0</v>
      </c>
      <c r="L3186" s="13" t="e">
        <f>(VLOOKUP(F3186,tarifas!$C$7:$D$10,2,FALSE)+tarifas!$D$21)*datos!H3186</f>
        <v>#N/A</v>
      </c>
      <c r="M3186">
        <v>202.62679</v>
      </c>
      <c r="N3186" s="13" t="e">
        <f t="shared" si="449"/>
        <v>#N/A</v>
      </c>
      <c r="O3186">
        <f t="shared" si="450"/>
        <v>202.62679</v>
      </c>
      <c r="P3186" s="12">
        <f t="shared" si="451"/>
        <v>7.2356867903668558</v>
      </c>
      <c r="Q3186">
        <f t="shared" si="452"/>
        <v>0</v>
      </c>
      <c r="R3186">
        <f>$D$2*tarifas!$D$12/24</f>
        <v>1.4541666666666666</v>
      </c>
      <c r="S3186" t="e">
        <f>VLOOKUP(E3186&amp;" "&amp;F3186,tarifas!$A$13:$D$20,4,FALSE)*P3186</f>
        <v>#N/A</v>
      </c>
      <c r="T3186">
        <f>IF(F3186="COD1",tarifas!$D$11*(SUMIFS($P$11:$P$8770,$F$11:$F$8770,"=COD1",$B$11:$B$8770,"="&amp;B3186)/COUNTIFS($F$11:$F$8770,"=COD1",$B$11:$B$8770,"="&amp;B3186))/COUNTIFS($A$11:$A$8770,"="&amp;A3186,$F$11:$F$8770,"=COD1"),0)</f>
        <v>0</v>
      </c>
      <c r="U3186" t="e">
        <f>(VLOOKUP(F3186,tarifas!$C$7:$D$10,2,FALSE)+tarifas!$D$21)*datos!P3186</f>
        <v>#N/A</v>
      </c>
      <c r="V3186" t="e">
        <f t="shared" si="453"/>
        <v>#N/A</v>
      </c>
      <c r="W3186">
        <f t="shared" si="454"/>
        <v>0</v>
      </c>
    </row>
    <row r="3187" spans="1:23" x14ac:dyDescent="0.25">
      <c r="A3187">
        <f t="shared" si="447"/>
        <v>132</v>
      </c>
      <c r="B3187">
        <f t="shared" si="448"/>
        <v>5</v>
      </c>
      <c r="C3187" s="1">
        <f t="shared" si="455"/>
        <v>41772.333333325631</v>
      </c>
      <c r="D3187" s="7">
        <v>227.18181818181819</v>
      </c>
      <c r="E3187" s="7"/>
      <c r="G3187">
        <v>45.4</v>
      </c>
      <c r="H3187" s="12">
        <v>383.34043952190348</v>
      </c>
      <c r="I3187" s="13">
        <f>$D$2*tarifas!$D$12/24</f>
        <v>1.4541666666666666</v>
      </c>
      <c r="J3187" s="13" t="e">
        <f>VLOOKUP(E3187&amp;" "&amp;F3187,tarifas!$A$13:$D$20,4,FALSE)*H3187</f>
        <v>#N/A</v>
      </c>
      <c r="K3187" s="13">
        <f>IF(F3187="COD1",tarifas!$D$11*(SUMIFS($H$11:$H$8770,$F$11:$F$8770,"=COD1",$B$11:$B$8770,"="&amp;B3187)/COUNTIFS($F$11:$F$8770,"=COD1",$B$11:$B$8770,"="&amp;B3187))/COUNTIFS($A$11:$A$8770,"="&amp;A3187,$F$11:$F$8770,"=COD1"),0)</f>
        <v>0</v>
      </c>
      <c r="L3187" s="13" t="e">
        <f>(VLOOKUP(F3187,tarifas!$C$7:$D$10,2,FALSE)+tarifas!$D$21)*datos!H3187</f>
        <v>#N/A</v>
      </c>
      <c r="M3187">
        <v>339.55538000000001</v>
      </c>
      <c r="N3187" s="13" t="e">
        <f t="shared" si="449"/>
        <v>#N/A</v>
      </c>
      <c r="O3187">
        <f t="shared" si="450"/>
        <v>339.55538000000001</v>
      </c>
      <c r="P3187" s="12">
        <f t="shared" si="451"/>
        <v>43.785059521903463</v>
      </c>
      <c r="Q3187">
        <f t="shared" si="452"/>
        <v>0</v>
      </c>
      <c r="R3187">
        <f>$D$2*tarifas!$D$12/24</f>
        <v>1.4541666666666666</v>
      </c>
      <c r="S3187" t="e">
        <f>VLOOKUP(E3187&amp;" "&amp;F3187,tarifas!$A$13:$D$20,4,FALSE)*P3187</f>
        <v>#N/A</v>
      </c>
      <c r="T3187">
        <f>IF(F3187="COD1",tarifas!$D$11*(SUMIFS($P$11:$P$8770,$F$11:$F$8770,"=COD1",$B$11:$B$8770,"="&amp;B3187)/COUNTIFS($F$11:$F$8770,"=COD1",$B$11:$B$8770,"="&amp;B3187))/COUNTIFS($A$11:$A$8770,"="&amp;A3187,$F$11:$F$8770,"=COD1"),0)</f>
        <v>0</v>
      </c>
      <c r="U3187" t="e">
        <f>(VLOOKUP(F3187,tarifas!$C$7:$D$10,2,FALSE)+tarifas!$D$21)*datos!P3187</f>
        <v>#N/A</v>
      </c>
      <c r="V3187" t="e">
        <f t="shared" si="453"/>
        <v>#N/A</v>
      </c>
      <c r="W3187">
        <f t="shared" si="454"/>
        <v>0</v>
      </c>
    </row>
    <row r="3188" spans="1:23" x14ac:dyDescent="0.25">
      <c r="A3188">
        <f t="shared" si="447"/>
        <v>132</v>
      </c>
      <c r="B3188">
        <f t="shared" si="448"/>
        <v>5</v>
      </c>
      <c r="C3188" s="1">
        <f t="shared" si="455"/>
        <v>41772.374999992295</v>
      </c>
      <c r="D3188" s="7">
        <v>189.83333333333331</v>
      </c>
      <c r="E3188" s="7"/>
      <c r="G3188">
        <v>45.4</v>
      </c>
      <c r="H3188" s="12">
        <v>478.18974673299186</v>
      </c>
      <c r="I3188" s="13">
        <f>$D$2*tarifas!$D$12/24</f>
        <v>1.4541666666666666</v>
      </c>
      <c r="J3188" s="13" t="e">
        <f>VLOOKUP(E3188&amp;" "&amp;F3188,tarifas!$A$13:$D$20,4,FALSE)*H3188</f>
        <v>#N/A</v>
      </c>
      <c r="K3188" s="13">
        <f>IF(F3188="COD1",tarifas!$D$11*(SUMIFS($H$11:$H$8770,$F$11:$F$8770,"=COD1",$B$11:$B$8770,"="&amp;B3188)/COUNTIFS($F$11:$F$8770,"=COD1",$B$11:$B$8770,"="&amp;B3188))/COUNTIFS($A$11:$A$8770,"="&amp;A3188,$F$11:$F$8770,"=COD1"),0)</f>
        <v>0</v>
      </c>
      <c r="L3188" s="13" t="e">
        <f>(VLOOKUP(F3188,tarifas!$C$7:$D$10,2,FALSE)+tarifas!$D$21)*datos!H3188</f>
        <v>#N/A</v>
      </c>
      <c r="M3188">
        <v>444.97471000000002</v>
      </c>
      <c r="N3188" s="13" t="e">
        <f t="shared" si="449"/>
        <v>#N/A</v>
      </c>
      <c r="O3188">
        <f t="shared" si="450"/>
        <v>444.97471000000002</v>
      </c>
      <c r="P3188" s="12">
        <f t="shared" si="451"/>
        <v>33.215036732991848</v>
      </c>
      <c r="Q3188">
        <f t="shared" si="452"/>
        <v>0</v>
      </c>
      <c r="R3188">
        <f>$D$2*tarifas!$D$12/24</f>
        <v>1.4541666666666666</v>
      </c>
      <c r="S3188" t="e">
        <f>VLOOKUP(E3188&amp;" "&amp;F3188,tarifas!$A$13:$D$20,4,FALSE)*P3188</f>
        <v>#N/A</v>
      </c>
      <c r="T3188">
        <f>IF(F3188="COD1",tarifas!$D$11*(SUMIFS($P$11:$P$8770,$F$11:$F$8770,"=COD1",$B$11:$B$8770,"="&amp;B3188)/COUNTIFS($F$11:$F$8770,"=COD1",$B$11:$B$8770,"="&amp;B3188))/COUNTIFS($A$11:$A$8770,"="&amp;A3188,$F$11:$F$8770,"=COD1"),0)</f>
        <v>0</v>
      </c>
      <c r="U3188" t="e">
        <f>(VLOOKUP(F3188,tarifas!$C$7:$D$10,2,FALSE)+tarifas!$D$21)*datos!P3188</f>
        <v>#N/A</v>
      </c>
      <c r="V3188" t="e">
        <f t="shared" si="453"/>
        <v>#N/A</v>
      </c>
      <c r="W3188">
        <f t="shared" si="454"/>
        <v>0</v>
      </c>
    </row>
    <row r="3189" spans="1:23" x14ac:dyDescent="0.25">
      <c r="A3189">
        <f t="shared" si="447"/>
        <v>132</v>
      </c>
      <c r="B3189">
        <f t="shared" si="448"/>
        <v>5</v>
      </c>
      <c r="C3189" s="1">
        <f t="shared" si="455"/>
        <v>41772.416666658959</v>
      </c>
      <c r="D3189" s="7">
        <v>400.27272727272725</v>
      </c>
      <c r="E3189" s="7"/>
      <c r="G3189">
        <v>44.17</v>
      </c>
      <c r="H3189" s="12">
        <v>533.18503194701884</v>
      </c>
      <c r="I3189" s="13">
        <f>$D$2*tarifas!$D$12/24</f>
        <v>1.4541666666666666</v>
      </c>
      <c r="J3189" s="13" t="e">
        <f>VLOOKUP(E3189&amp;" "&amp;F3189,tarifas!$A$13:$D$20,4,FALSE)*H3189</f>
        <v>#N/A</v>
      </c>
      <c r="K3189" s="13">
        <f>IF(F3189="COD1",tarifas!$D$11*(SUMIFS($H$11:$H$8770,$F$11:$F$8770,"=COD1",$B$11:$B$8770,"="&amp;B3189)/COUNTIFS($F$11:$F$8770,"=COD1",$B$11:$B$8770,"="&amp;B3189))/COUNTIFS($A$11:$A$8770,"="&amp;A3189,$F$11:$F$8770,"=COD1"),0)</f>
        <v>0</v>
      </c>
      <c r="L3189" s="13" t="e">
        <f>(VLOOKUP(F3189,tarifas!$C$7:$D$10,2,FALSE)+tarifas!$D$21)*datos!H3189</f>
        <v>#N/A</v>
      </c>
      <c r="M3189">
        <v>511.23971999999998</v>
      </c>
      <c r="N3189" s="13" t="e">
        <f t="shared" si="449"/>
        <v>#N/A</v>
      </c>
      <c r="O3189">
        <f t="shared" si="450"/>
        <v>511.23971999999998</v>
      </c>
      <c r="P3189" s="12">
        <f t="shared" si="451"/>
        <v>21.945311947018865</v>
      </c>
      <c r="Q3189">
        <f t="shared" si="452"/>
        <v>0</v>
      </c>
      <c r="R3189">
        <f>$D$2*tarifas!$D$12/24</f>
        <v>1.4541666666666666</v>
      </c>
      <c r="S3189" t="e">
        <f>VLOOKUP(E3189&amp;" "&amp;F3189,tarifas!$A$13:$D$20,4,FALSE)*P3189</f>
        <v>#N/A</v>
      </c>
      <c r="T3189">
        <f>IF(F3189="COD1",tarifas!$D$11*(SUMIFS($P$11:$P$8770,$F$11:$F$8770,"=COD1",$B$11:$B$8770,"="&amp;B3189)/COUNTIFS($F$11:$F$8770,"=COD1",$B$11:$B$8770,"="&amp;B3189))/COUNTIFS($A$11:$A$8770,"="&amp;A3189,$F$11:$F$8770,"=COD1"),0)</f>
        <v>0</v>
      </c>
      <c r="U3189" t="e">
        <f>(VLOOKUP(F3189,tarifas!$C$7:$D$10,2,FALSE)+tarifas!$D$21)*datos!P3189</f>
        <v>#N/A</v>
      </c>
      <c r="V3189" t="e">
        <f t="shared" si="453"/>
        <v>#N/A</v>
      </c>
      <c r="W3189">
        <f t="shared" si="454"/>
        <v>0</v>
      </c>
    </row>
    <row r="3190" spans="1:23" x14ac:dyDescent="0.25">
      <c r="A3190">
        <f t="shared" si="447"/>
        <v>132</v>
      </c>
      <c r="B3190">
        <f t="shared" si="448"/>
        <v>5</v>
      </c>
      <c r="C3190" s="1">
        <f t="shared" si="455"/>
        <v>41772.458333325623</v>
      </c>
      <c r="D3190" s="7">
        <v>421.90909090909088</v>
      </c>
      <c r="E3190" s="7"/>
      <c r="G3190">
        <v>44.97</v>
      </c>
      <c r="H3190" s="12">
        <v>396.5776929611344</v>
      </c>
      <c r="I3190" s="13">
        <f>$D$2*tarifas!$D$12/24</f>
        <v>1.4541666666666666</v>
      </c>
      <c r="J3190" s="13" t="e">
        <f>VLOOKUP(E3190&amp;" "&amp;F3190,tarifas!$A$13:$D$20,4,FALSE)*H3190</f>
        <v>#N/A</v>
      </c>
      <c r="K3190" s="13">
        <f>IF(F3190="COD1",tarifas!$D$11*(SUMIFS($H$11:$H$8770,$F$11:$F$8770,"=COD1",$B$11:$B$8770,"="&amp;B3190)/COUNTIFS($F$11:$F$8770,"=COD1",$B$11:$B$8770,"="&amp;B3190))/COUNTIFS($A$11:$A$8770,"="&amp;A3190,$F$11:$F$8770,"=COD1"),0)</f>
        <v>0</v>
      </c>
      <c r="L3190" s="13" t="e">
        <f>(VLOOKUP(F3190,tarifas!$C$7:$D$10,2,FALSE)+tarifas!$D$21)*datos!H3190</f>
        <v>#N/A</v>
      </c>
      <c r="M3190">
        <v>544.80706000000009</v>
      </c>
      <c r="N3190" s="13" t="e">
        <f t="shared" si="449"/>
        <v>#N/A</v>
      </c>
      <c r="O3190">
        <f t="shared" si="450"/>
        <v>396.5776929611344</v>
      </c>
      <c r="P3190" s="12">
        <f t="shared" si="451"/>
        <v>0</v>
      </c>
      <c r="Q3190">
        <f t="shared" si="452"/>
        <v>148.22936703886569</v>
      </c>
      <c r="R3190">
        <f>$D$2*tarifas!$D$12/24</f>
        <v>1.4541666666666666</v>
      </c>
      <c r="S3190" t="e">
        <f>VLOOKUP(E3190&amp;" "&amp;F3190,tarifas!$A$13:$D$20,4,FALSE)*P3190</f>
        <v>#N/A</v>
      </c>
      <c r="T3190">
        <f>IF(F3190="COD1",tarifas!$D$11*(SUMIFS($P$11:$P$8770,$F$11:$F$8770,"=COD1",$B$11:$B$8770,"="&amp;B3190)/COUNTIFS($F$11:$F$8770,"=COD1",$B$11:$B$8770,"="&amp;B3190))/COUNTIFS($A$11:$A$8770,"="&amp;A3190,$F$11:$F$8770,"=COD1"),0)</f>
        <v>0</v>
      </c>
      <c r="U3190" t="e">
        <f>(VLOOKUP(F3190,tarifas!$C$7:$D$10,2,FALSE)+tarifas!$D$21)*datos!P3190</f>
        <v>#N/A</v>
      </c>
      <c r="V3190" t="e">
        <f t="shared" si="453"/>
        <v>#N/A</v>
      </c>
      <c r="W3190">
        <f t="shared" si="454"/>
        <v>5.9992871721640117</v>
      </c>
    </row>
    <row r="3191" spans="1:23" x14ac:dyDescent="0.25">
      <c r="A3191">
        <f t="shared" si="447"/>
        <v>132</v>
      </c>
      <c r="B3191">
        <f t="shared" si="448"/>
        <v>5</v>
      </c>
      <c r="C3191" s="1">
        <f t="shared" si="455"/>
        <v>41772.499999992287</v>
      </c>
      <c r="D3191" s="7">
        <v>697.25757575757575</v>
      </c>
      <c r="E3191" s="7"/>
      <c r="G3191">
        <v>44.17</v>
      </c>
      <c r="H3191" s="12">
        <v>382.32401179666596</v>
      </c>
      <c r="I3191" s="13">
        <f>$D$2*tarifas!$D$12/24</f>
        <v>1.4541666666666666</v>
      </c>
      <c r="J3191" s="13" t="e">
        <f>VLOOKUP(E3191&amp;" "&amp;F3191,tarifas!$A$13:$D$20,4,FALSE)*H3191</f>
        <v>#N/A</v>
      </c>
      <c r="K3191" s="13">
        <f>IF(F3191="COD1",tarifas!$D$11*(SUMIFS($H$11:$H$8770,$F$11:$F$8770,"=COD1",$B$11:$B$8770,"="&amp;B3191)/COUNTIFS($F$11:$F$8770,"=COD1",$B$11:$B$8770,"="&amp;B3191))/COUNTIFS($A$11:$A$8770,"="&amp;A3191,$F$11:$F$8770,"=COD1"),0)</f>
        <v>0</v>
      </c>
      <c r="L3191" s="13" t="e">
        <f>(VLOOKUP(F3191,tarifas!$C$7:$D$10,2,FALSE)+tarifas!$D$21)*datos!H3191</f>
        <v>#N/A</v>
      </c>
      <c r="M3191">
        <v>543.50883999999996</v>
      </c>
      <c r="N3191" s="13" t="e">
        <f t="shared" si="449"/>
        <v>#N/A</v>
      </c>
      <c r="O3191">
        <f t="shared" si="450"/>
        <v>382.32401179666596</v>
      </c>
      <c r="P3191" s="12">
        <f t="shared" si="451"/>
        <v>0</v>
      </c>
      <c r="Q3191">
        <f t="shared" si="452"/>
        <v>161.18482820333401</v>
      </c>
      <c r="R3191">
        <f>$D$2*tarifas!$D$12/24</f>
        <v>1.4541666666666666</v>
      </c>
      <c r="S3191" t="e">
        <f>VLOOKUP(E3191&amp;" "&amp;F3191,tarifas!$A$13:$D$20,4,FALSE)*P3191</f>
        <v>#N/A</v>
      </c>
      <c r="T3191">
        <f>IF(F3191="COD1",tarifas!$D$11*(SUMIFS($P$11:$P$8770,$F$11:$F$8770,"=COD1",$B$11:$B$8770,"="&amp;B3191)/COUNTIFS($F$11:$F$8770,"=COD1",$B$11:$B$8770,"="&amp;B3191))/COUNTIFS($A$11:$A$8770,"="&amp;A3191,$F$11:$F$8770,"=COD1"),0)</f>
        <v>0</v>
      </c>
      <c r="U3191" t="e">
        <f>(VLOOKUP(F3191,tarifas!$C$7:$D$10,2,FALSE)+tarifas!$D$21)*datos!P3191</f>
        <v>#N/A</v>
      </c>
      <c r="V3191" t="e">
        <f t="shared" si="453"/>
        <v>#N/A</v>
      </c>
      <c r="W3191">
        <f t="shared" si="454"/>
        <v>6.4075804755671362</v>
      </c>
    </row>
    <row r="3192" spans="1:23" x14ac:dyDescent="0.25">
      <c r="A3192">
        <f t="shared" si="447"/>
        <v>132</v>
      </c>
      <c r="B3192">
        <f t="shared" si="448"/>
        <v>5</v>
      </c>
      <c r="C3192" s="1">
        <f t="shared" si="455"/>
        <v>41772.541666658952</v>
      </c>
      <c r="D3192" s="7">
        <v>778.90909090909088</v>
      </c>
      <c r="E3192" s="7"/>
      <c r="G3192">
        <v>41.5</v>
      </c>
      <c r="H3192" s="12">
        <v>528.24525124495165</v>
      </c>
      <c r="I3192" s="13">
        <f>$D$2*tarifas!$D$12/24</f>
        <v>1.4541666666666666</v>
      </c>
      <c r="J3192" s="13" t="e">
        <f>VLOOKUP(E3192&amp;" "&amp;F3192,tarifas!$A$13:$D$20,4,FALSE)*H3192</f>
        <v>#N/A</v>
      </c>
      <c r="K3192" s="13">
        <f>IF(F3192="COD1",tarifas!$D$11*(SUMIFS($H$11:$H$8770,$F$11:$F$8770,"=COD1",$B$11:$B$8770,"="&amp;B3192)/COUNTIFS($F$11:$F$8770,"=COD1",$B$11:$B$8770,"="&amp;B3192))/COUNTIFS($A$11:$A$8770,"="&amp;A3192,$F$11:$F$8770,"=COD1"),0)</f>
        <v>0</v>
      </c>
      <c r="L3192" s="13" t="e">
        <f>(VLOOKUP(F3192,tarifas!$C$7:$D$10,2,FALSE)+tarifas!$D$21)*datos!H3192</f>
        <v>#N/A</v>
      </c>
      <c r="M3192">
        <v>506.29989</v>
      </c>
      <c r="N3192" s="13" t="e">
        <f t="shared" si="449"/>
        <v>#N/A</v>
      </c>
      <c r="O3192">
        <f t="shared" si="450"/>
        <v>506.29989</v>
      </c>
      <c r="P3192" s="12">
        <f t="shared" si="451"/>
        <v>21.945361244951641</v>
      </c>
      <c r="Q3192">
        <f t="shared" si="452"/>
        <v>0</v>
      </c>
      <c r="R3192">
        <f>$D$2*tarifas!$D$12/24</f>
        <v>1.4541666666666666</v>
      </c>
      <c r="S3192" t="e">
        <f>VLOOKUP(E3192&amp;" "&amp;F3192,tarifas!$A$13:$D$20,4,FALSE)*P3192</f>
        <v>#N/A</v>
      </c>
      <c r="T3192">
        <f>IF(F3192="COD1",tarifas!$D$11*(SUMIFS($P$11:$P$8770,$F$11:$F$8770,"=COD1",$B$11:$B$8770,"="&amp;B3192)/COUNTIFS($F$11:$F$8770,"=COD1",$B$11:$B$8770,"="&amp;B3192))/COUNTIFS($A$11:$A$8770,"="&amp;A3192,$F$11:$F$8770,"=COD1"),0)</f>
        <v>0</v>
      </c>
      <c r="U3192" t="e">
        <f>(VLOOKUP(F3192,tarifas!$C$7:$D$10,2,FALSE)+tarifas!$D$21)*datos!P3192</f>
        <v>#N/A</v>
      </c>
      <c r="V3192" t="e">
        <f t="shared" si="453"/>
        <v>#N/A</v>
      </c>
      <c r="W3192">
        <f t="shared" si="454"/>
        <v>0</v>
      </c>
    </row>
    <row r="3193" spans="1:23" x14ac:dyDescent="0.25">
      <c r="A3193">
        <f t="shared" si="447"/>
        <v>132</v>
      </c>
      <c r="B3193">
        <f t="shared" si="448"/>
        <v>5</v>
      </c>
      <c r="C3193" s="1">
        <f t="shared" si="455"/>
        <v>41772.583333325616</v>
      </c>
      <c r="D3193" s="7">
        <v>749.80303030303025</v>
      </c>
      <c r="E3193" s="7"/>
      <c r="G3193">
        <v>41.26</v>
      </c>
      <c r="H3193" s="12">
        <v>595.3454244408656</v>
      </c>
      <c r="I3193" s="13">
        <f>$D$2*tarifas!$D$12/24</f>
        <v>1.4541666666666666</v>
      </c>
      <c r="J3193" s="13" t="e">
        <f>VLOOKUP(E3193&amp;" "&amp;F3193,tarifas!$A$13:$D$20,4,FALSE)*H3193</f>
        <v>#N/A</v>
      </c>
      <c r="K3193" s="13">
        <f>IF(F3193="COD1",tarifas!$D$11*(SUMIFS($H$11:$H$8770,$F$11:$F$8770,"=COD1",$B$11:$B$8770,"="&amp;B3193)/COUNTIFS($F$11:$F$8770,"=COD1",$B$11:$B$8770,"="&amp;B3193))/COUNTIFS($A$11:$A$8770,"="&amp;A3193,$F$11:$F$8770,"=COD1"),0)</f>
        <v>0</v>
      </c>
      <c r="L3193" s="13" t="e">
        <f>(VLOOKUP(F3193,tarifas!$C$7:$D$10,2,FALSE)+tarifas!$D$21)*datos!H3193</f>
        <v>#N/A</v>
      </c>
      <c r="M3193">
        <v>438.55592999999999</v>
      </c>
      <c r="N3193" s="13" t="e">
        <f t="shared" si="449"/>
        <v>#N/A</v>
      </c>
      <c r="O3193">
        <f t="shared" si="450"/>
        <v>438.55592999999999</v>
      </c>
      <c r="P3193" s="12">
        <f t="shared" si="451"/>
        <v>156.78949444086561</v>
      </c>
      <c r="Q3193">
        <f t="shared" si="452"/>
        <v>0</v>
      </c>
      <c r="R3193">
        <f>$D$2*tarifas!$D$12/24</f>
        <v>1.4541666666666666</v>
      </c>
      <c r="S3193" t="e">
        <f>VLOOKUP(E3193&amp;" "&amp;F3193,tarifas!$A$13:$D$20,4,FALSE)*P3193</f>
        <v>#N/A</v>
      </c>
      <c r="T3193">
        <f>IF(F3193="COD1",tarifas!$D$11*(SUMIFS($P$11:$P$8770,$F$11:$F$8770,"=COD1",$B$11:$B$8770,"="&amp;B3193)/COUNTIFS($F$11:$F$8770,"=COD1",$B$11:$B$8770,"="&amp;B3193))/COUNTIFS($A$11:$A$8770,"="&amp;A3193,$F$11:$F$8770,"=COD1"),0)</f>
        <v>0</v>
      </c>
      <c r="U3193" t="e">
        <f>(VLOOKUP(F3193,tarifas!$C$7:$D$10,2,FALSE)+tarifas!$D$21)*datos!P3193</f>
        <v>#N/A</v>
      </c>
      <c r="V3193" t="e">
        <f t="shared" si="453"/>
        <v>#N/A</v>
      </c>
      <c r="W3193">
        <f t="shared" si="454"/>
        <v>0</v>
      </c>
    </row>
    <row r="3194" spans="1:23" x14ac:dyDescent="0.25">
      <c r="A3194">
        <f t="shared" si="447"/>
        <v>132</v>
      </c>
      <c r="B3194">
        <f t="shared" si="448"/>
        <v>5</v>
      </c>
      <c r="C3194" s="1">
        <f t="shared" si="455"/>
        <v>41772.62499999228</v>
      </c>
      <c r="D3194" s="7">
        <v>687.21212121212125</v>
      </c>
      <c r="E3194" s="7"/>
      <c r="G3194">
        <v>40.4</v>
      </c>
      <c r="H3194" s="12">
        <v>603.77619420505232</v>
      </c>
      <c r="I3194" s="13">
        <f>$D$2*tarifas!$D$12/24</f>
        <v>1.4541666666666666</v>
      </c>
      <c r="J3194" s="13" t="e">
        <f>VLOOKUP(E3194&amp;" "&amp;F3194,tarifas!$A$13:$D$20,4,FALSE)*H3194</f>
        <v>#N/A</v>
      </c>
      <c r="K3194" s="13">
        <f>IF(F3194="COD1",tarifas!$D$11*(SUMIFS($H$11:$H$8770,$F$11:$F$8770,"=COD1",$B$11:$B$8770,"="&amp;B3194)/COUNTIFS($F$11:$F$8770,"=COD1",$B$11:$B$8770,"="&amp;B3194))/COUNTIFS($A$11:$A$8770,"="&amp;A3194,$F$11:$F$8770,"=COD1"),0)</f>
        <v>0</v>
      </c>
      <c r="L3194" s="13" t="e">
        <f>(VLOOKUP(F3194,tarifas!$C$7:$D$10,2,FALSE)+tarifas!$D$21)*datos!H3194</f>
        <v>#N/A</v>
      </c>
      <c r="M3194">
        <v>339.3023</v>
      </c>
      <c r="N3194" s="13" t="e">
        <f t="shared" si="449"/>
        <v>#N/A</v>
      </c>
      <c r="O3194">
        <f t="shared" si="450"/>
        <v>339.3023</v>
      </c>
      <c r="P3194" s="12">
        <f t="shared" si="451"/>
        <v>264.47389420505232</v>
      </c>
      <c r="Q3194">
        <f t="shared" si="452"/>
        <v>0</v>
      </c>
      <c r="R3194">
        <f>$D$2*tarifas!$D$12/24</f>
        <v>1.4541666666666666</v>
      </c>
      <c r="S3194" t="e">
        <f>VLOOKUP(E3194&amp;" "&amp;F3194,tarifas!$A$13:$D$20,4,FALSE)*P3194</f>
        <v>#N/A</v>
      </c>
      <c r="T3194">
        <f>IF(F3194="COD1",tarifas!$D$11*(SUMIFS($P$11:$P$8770,$F$11:$F$8770,"=COD1",$B$11:$B$8770,"="&amp;B3194)/COUNTIFS($F$11:$F$8770,"=COD1",$B$11:$B$8770,"="&amp;B3194))/COUNTIFS($A$11:$A$8770,"="&amp;A3194,$F$11:$F$8770,"=COD1"),0)</f>
        <v>0</v>
      </c>
      <c r="U3194" t="e">
        <f>(VLOOKUP(F3194,tarifas!$C$7:$D$10,2,FALSE)+tarifas!$D$21)*datos!P3194</f>
        <v>#N/A</v>
      </c>
      <c r="V3194" t="e">
        <f t="shared" si="453"/>
        <v>#N/A</v>
      </c>
      <c r="W3194">
        <f t="shared" si="454"/>
        <v>0</v>
      </c>
    </row>
    <row r="3195" spans="1:23" x14ac:dyDescent="0.25">
      <c r="A3195">
        <f t="shared" si="447"/>
        <v>132</v>
      </c>
      <c r="B3195">
        <f t="shared" si="448"/>
        <v>5</v>
      </c>
      <c r="C3195" s="1">
        <f t="shared" si="455"/>
        <v>41772.666666658944</v>
      </c>
      <c r="D3195" s="7">
        <v>571.81818181818187</v>
      </c>
      <c r="E3195" s="7"/>
      <c r="G3195">
        <v>39.68</v>
      </c>
      <c r="H3195" s="12">
        <v>479.68446250523289</v>
      </c>
      <c r="I3195" s="13">
        <f>$D$2*tarifas!$D$12/24</f>
        <v>1.4541666666666666</v>
      </c>
      <c r="J3195" s="13" t="e">
        <f>VLOOKUP(E3195&amp;" "&amp;F3195,tarifas!$A$13:$D$20,4,FALSE)*H3195</f>
        <v>#N/A</v>
      </c>
      <c r="K3195" s="13">
        <f>IF(F3195="COD1",tarifas!$D$11*(SUMIFS($H$11:$H$8770,$F$11:$F$8770,"=COD1",$B$11:$B$8770,"="&amp;B3195)/COUNTIFS($F$11:$F$8770,"=COD1",$B$11:$B$8770,"="&amp;B3195))/COUNTIFS($A$11:$A$8770,"="&amp;A3195,$F$11:$F$8770,"=COD1"),0)</f>
        <v>0</v>
      </c>
      <c r="L3195" s="13" t="e">
        <f>(VLOOKUP(F3195,tarifas!$C$7:$D$10,2,FALSE)+tarifas!$D$21)*datos!H3195</f>
        <v>#N/A</v>
      </c>
      <c r="M3195">
        <v>211.69279</v>
      </c>
      <c r="N3195" s="13" t="e">
        <f t="shared" si="449"/>
        <v>#N/A</v>
      </c>
      <c r="O3195">
        <f t="shared" si="450"/>
        <v>211.69279</v>
      </c>
      <c r="P3195" s="12">
        <f t="shared" si="451"/>
        <v>267.99167250523288</v>
      </c>
      <c r="Q3195">
        <f t="shared" si="452"/>
        <v>0</v>
      </c>
      <c r="R3195">
        <f>$D$2*tarifas!$D$12/24</f>
        <v>1.4541666666666666</v>
      </c>
      <c r="S3195" t="e">
        <f>VLOOKUP(E3195&amp;" "&amp;F3195,tarifas!$A$13:$D$20,4,FALSE)*P3195</f>
        <v>#N/A</v>
      </c>
      <c r="T3195">
        <f>IF(F3195="COD1",tarifas!$D$11*(SUMIFS($P$11:$P$8770,$F$11:$F$8770,"=COD1",$B$11:$B$8770,"="&amp;B3195)/COUNTIFS($F$11:$F$8770,"=COD1",$B$11:$B$8770,"="&amp;B3195))/COUNTIFS($A$11:$A$8770,"="&amp;A3195,$F$11:$F$8770,"=COD1"),0)</f>
        <v>0</v>
      </c>
      <c r="U3195" t="e">
        <f>(VLOOKUP(F3195,tarifas!$C$7:$D$10,2,FALSE)+tarifas!$D$21)*datos!P3195</f>
        <v>#N/A</v>
      </c>
      <c r="V3195" t="e">
        <f t="shared" si="453"/>
        <v>#N/A</v>
      </c>
      <c r="W3195">
        <f t="shared" si="454"/>
        <v>0</v>
      </c>
    </row>
    <row r="3196" spans="1:23" x14ac:dyDescent="0.25">
      <c r="A3196">
        <f t="shared" si="447"/>
        <v>132</v>
      </c>
      <c r="B3196">
        <f t="shared" si="448"/>
        <v>5</v>
      </c>
      <c r="C3196" s="1">
        <f t="shared" si="455"/>
        <v>41772.708333325609</v>
      </c>
      <c r="D3196" s="7">
        <v>340</v>
      </c>
      <c r="E3196" s="7"/>
      <c r="G3196">
        <v>39.68</v>
      </c>
      <c r="H3196" s="12">
        <v>368.1406196984197</v>
      </c>
      <c r="I3196" s="13">
        <f>$D$2*tarifas!$D$12/24</f>
        <v>1.4541666666666666</v>
      </c>
      <c r="J3196" s="13" t="e">
        <f>VLOOKUP(E3196&amp;" "&amp;F3196,tarifas!$A$13:$D$20,4,FALSE)*H3196</f>
        <v>#N/A</v>
      </c>
      <c r="K3196" s="13">
        <f>IF(F3196="COD1",tarifas!$D$11*(SUMIFS($H$11:$H$8770,$F$11:$F$8770,"=COD1",$B$11:$B$8770,"="&amp;B3196)/COUNTIFS($F$11:$F$8770,"=COD1",$B$11:$B$8770,"="&amp;B3196))/COUNTIFS($A$11:$A$8770,"="&amp;A3196,$F$11:$F$8770,"=COD1"),0)</f>
        <v>0</v>
      </c>
      <c r="L3196" s="13" t="e">
        <f>(VLOOKUP(F3196,tarifas!$C$7:$D$10,2,FALSE)+tarifas!$D$21)*datos!H3196</f>
        <v>#N/A</v>
      </c>
      <c r="M3196">
        <v>70.559780000000003</v>
      </c>
      <c r="N3196" s="13" t="e">
        <f t="shared" si="449"/>
        <v>#N/A</v>
      </c>
      <c r="O3196">
        <f t="shared" si="450"/>
        <v>70.559780000000003</v>
      </c>
      <c r="P3196" s="12">
        <f t="shared" si="451"/>
        <v>297.58083969841971</v>
      </c>
      <c r="Q3196">
        <f t="shared" si="452"/>
        <v>0</v>
      </c>
      <c r="R3196">
        <f>$D$2*tarifas!$D$12/24</f>
        <v>1.4541666666666666</v>
      </c>
      <c r="S3196" t="e">
        <f>VLOOKUP(E3196&amp;" "&amp;F3196,tarifas!$A$13:$D$20,4,FALSE)*P3196</f>
        <v>#N/A</v>
      </c>
      <c r="T3196">
        <f>IF(F3196="COD1",tarifas!$D$11*(SUMIFS($P$11:$P$8770,$F$11:$F$8770,"=COD1",$B$11:$B$8770,"="&amp;B3196)/COUNTIFS($F$11:$F$8770,"=COD1",$B$11:$B$8770,"="&amp;B3196))/COUNTIFS($A$11:$A$8770,"="&amp;A3196,$F$11:$F$8770,"=COD1"),0)</f>
        <v>0</v>
      </c>
      <c r="U3196" t="e">
        <f>(VLOOKUP(F3196,tarifas!$C$7:$D$10,2,FALSE)+tarifas!$D$21)*datos!P3196</f>
        <v>#N/A</v>
      </c>
      <c r="V3196" t="e">
        <f t="shared" si="453"/>
        <v>#N/A</v>
      </c>
      <c r="W3196">
        <f t="shared" si="454"/>
        <v>0</v>
      </c>
    </row>
    <row r="3197" spans="1:23" x14ac:dyDescent="0.25">
      <c r="A3197">
        <f t="shared" si="447"/>
        <v>132</v>
      </c>
      <c r="B3197">
        <f t="shared" si="448"/>
        <v>5</v>
      </c>
      <c r="C3197" s="1">
        <f t="shared" si="455"/>
        <v>41772.749999992273</v>
      </c>
      <c r="D3197" s="7">
        <v>154.03030303030303</v>
      </c>
      <c r="E3197" s="7"/>
      <c r="G3197">
        <v>40</v>
      </c>
      <c r="H3197" s="12">
        <v>267.69182658182888</v>
      </c>
      <c r="I3197" s="13">
        <f>$D$2*tarifas!$D$12/24</f>
        <v>1.4541666666666666</v>
      </c>
      <c r="J3197" s="13" t="e">
        <f>VLOOKUP(E3197&amp;" "&amp;F3197,tarifas!$A$13:$D$20,4,FALSE)*H3197</f>
        <v>#N/A</v>
      </c>
      <c r="K3197" s="13">
        <f>IF(F3197="COD1",tarifas!$D$11*(SUMIFS($H$11:$H$8770,$F$11:$F$8770,"=COD1",$B$11:$B$8770,"="&amp;B3197)/COUNTIFS($F$11:$F$8770,"=COD1",$B$11:$B$8770,"="&amp;B3197))/COUNTIFS($A$11:$A$8770,"="&amp;A3197,$F$11:$F$8770,"=COD1"),0)</f>
        <v>0</v>
      </c>
      <c r="L3197" s="13" t="e">
        <f>(VLOOKUP(F3197,tarifas!$C$7:$D$10,2,FALSE)+tarifas!$D$21)*datos!H3197</f>
        <v>#N/A</v>
      </c>
      <c r="M3197">
        <v>10.30034</v>
      </c>
      <c r="N3197" s="13" t="e">
        <f t="shared" si="449"/>
        <v>#N/A</v>
      </c>
      <c r="O3197">
        <f t="shared" si="450"/>
        <v>10.30034</v>
      </c>
      <c r="P3197" s="12">
        <f t="shared" si="451"/>
        <v>257.39148658182887</v>
      </c>
      <c r="Q3197">
        <f t="shared" si="452"/>
        <v>0</v>
      </c>
      <c r="R3197">
        <f>$D$2*tarifas!$D$12/24</f>
        <v>1.4541666666666666</v>
      </c>
      <c r="S3197" t="e">
        <f>VLOOKUP(E3197&amp;" "&amp;F3197,tarifas!$A$13:$D$20,4,FALSE)*P3197</f>
        <v>#N/A</v>
      </c>
      <c r="T3197">
        <f>IF(F3197="COD1",tarifas!$D$11*(SUMIFS($P$11:$P$8770,$F$11:$F$8770,"=COD1",$B$11:$B$8770,"="&amp;B3197)/COUNTIFS($F$11:$F$8770,"=COD1",$B$11:$B$8770,"="&amp;B3197))/COUNTIFS($A$11:$A$8770,"="&amp;A3197,$F$11:$F$8770,"=COD1"),0)</f>
        <v>0</v>
      </c>
      <c r="U3197" t="e">
        <f>(VLOOKUP(F3197,tarifas!$C$7:$D$10,2,FALSE)+tarifas!$D$21)*datos!P3197</f>
        <v>#N/A</v>
      </c>
      <c r="V3197" t="e">
        <f t="shared" si="453"/>
        <v>#N/A</v>
      </c>
      <c r="W3197">
        <f t="shared" si="454"/>
        <v>0</v>
      </c>
    </row>
    <row r="3198" spans="1:23" x14ac:dyDescent="0.25">
      <c r="A3198">
        <f t="shared" si="447"/>
        <v>132</v>
      </c>
      <c r="B3198">
        <f t="shared" si="448"/>
        <v>5</v>
      </c>
      <c r="C3198" s="1">
        <f t="shared" si="455"/>
        <v>41772.791666658937</v>
      </c>
      <c r="D3198" s="7">
        <v>46.878787878787882</v>
      </c>
      <c r="E3198" s="7"/>
      <c r="G3198">
        <v>40.25</v>
      </c>
      <c r="H3198" s="12">
        <v>215.97355758977099</v>
      </c>
      <c r="I3198" s="13">
        <f>$D$2*tarifas!$D$12/24</f>
        <v>1.4541666666666666</v>
      </c>
      <c r="J3198" s="13" t="e">
        <f>VLOOKUP(E3198&amp;" "&amp;F3198,tarifas!$A$13:$D$20,4,FALSE)*H3198</f>
        <v>#N/A</v>
      </c>
      <c r="K3198" s="13">
        <f>IF(F3198="COD1",tarifas!$D$11*(SUMIFS($H$11:$H$8770,$F$11:$F$8770,"=COD1",$B$11:$B$8770,"="&amp;B3198)/COUNTIFS($F$11:$F$8770,"=COD1",$B$11:$B$8770,"="&amp;B3198))/COUNTIFS($A$11:$A$8770,"="&amp;A3198,$F$11:$F$8770,"=COD1"),0)</f>
        <v>0</v>
      </c>
      <c r="L3198" s="13" t="e">
        <f>(VLOOKUP(F3198,tarifas!$C$7:$D$10,2,FALSE)+tarifas!$D$21)*datos!H3198</f>
        <v>#N/A</v>
      </c>
      <c r="M3198">
        <v>0</v>
      </c>
      <c r="N3198" s="13" t="e">
        <f t="shared" si="449"/>
        <v>#N/A</v>
      </c>
      <c r="O3198">
        <f t="shared" si="450"/>
        <v>0</v>
      </c>
      <c r="P3198" s="12">
        <f t="shared" si="451"/>
        <v>215.97355758977099</v>
      </c>
      <c r="Q3198">
        <f t="shared" si="452"/>
        <v>0</v>
      </c>
      <c r="R3198">
        <f>$D$2*tarifas!$D$12/24</f>
        <v>1.4541666666666666</v>
      </c>
      <c r="S3198" t="e">
        <f>VLOOKUP(E3198&amp;" "&amp;F3198,tarifas!$A$13:$D$20,4,FALSE)*P3198</f>
        <v>#N/A</v>
      </c>
      <c r="T3198">
        <f>IF(F3198="COD1",tarifas!$D$11*(SUMIFS($P$11:$P$8770,$F$11:$F$8770,"=COD1",$B$11:$B$8770,"="&amp;B3198)/COUNTIFS($F$11:$F$8770,"=COD1",$B$11:$B$8770,"="&amp;B3198))/COUNTIFS($A$11:$A$8770,"="&amp;A3198,$F$11:$F$8770,"=COD1"),0)</f>
        <v>0</v>
      </c>
      <c r="U3198" t="e">
        <f>(VLOOKUP(F3198,tarifas!$C$7:$D$10,2,FALSE)+tarifas!$D$21)*datos!P3198</f>
        <v>#N/A</v>
      </c>
      <c r="V3198" t="e">
        <f t="shared" si="453"/>
        <v>#N/A</v>
      </c>
      <c r="W3198">
        <f t="shared" si="454"/>
        <v>0</v>
      </c>
    </row>
    <row r="3199" spans="1:23" x14ac:dyDescent="0.25">
      <c r="A3199">
        <f t="shared" si="447"/>
        <v>132</v>
      </c>
      <c r="B3199">
        <f t="shared" si="448"/>
        <v>5</v>
      </c>
      <c r="C3199" s="1">
        <f t="shared" si="455"/>
        <v>41772.833333325601</v>
      </c>
      <c r="D3199" s="7">
        <v>0</v>
      </c>
      <c r="E3199" s="7"/>
      <c r="G3199">
        <v>42.02</v>
      </c>
      <c r="H3199" s="12">
        <v>200.07604594475848</v>
      </c>
      <c r="I3199" s="13">
        <f>$D$2*tarifas!$D$12/24</f>
        <v>1.4541666666666666</v>
      </c>
      <c r="J3199" s="13" t="e">
        <f>VLOOKUP(E3199&amp;" "&amp;F3199,tarifas!$A$13:$D$20,4,FALSE)*H3199</f>
        <v>#N/A</v>
      </c>
      <c r="K3199" s="13">
        <f>IF(F3199="COD1",tarifas!$D$11*(SUMIFS($H$11:$H$8770,$F$11:$F$8770,"=COD1",$B$11:$B$8770,"="&amp;B3199)/COUNTIFS($F$11:$F$8770,"=COD1",$B$11:$B$8770,"="&amp;B3199))/COUNTIFS($A$11:$A$8770,"="&amp;A3199,$F$11:$F$8770,"=COD1"),0)</f>
        <v>0</v>
      </c>
      <c r="L3199" s="13" t="e">
        <f>(VLOOKUP(F3199,tarifas!$C$7:$D$10,2,FALSE)+tarifas!$D$21)*datos!H3199</f>
        <v>#N/A</v>
      </c>
      <c r="M3199">
        <v>0</v>
      </c>
      <c r="N3199" s="13" t="e">
        <f t="shared" si="449"/>
        <v>#N/A</v>
      </c>
      <c r="O3199">
        <f t="shared" si="450"/>
        <v>0</v>
      </c>
      <c r="P3199" s="12">
        <f t="shared" si="451"/>
        <v>200.07604594475848</v>
      </c>
      <c r="Q3199">
        <f t="shared" si="452"/>
        <v>0</v>
      </c>
      <c r="R3199">
        <f>$D$2*tarifas!$D$12/24</f>
        <v>1.4541666666666666</v>
      </c>
      <c r="S3199" t="e">
        <f>VLOOKUP(E3199&amp;" "&amp;F3199,tarifas!$A$13:$D$20,4,FALSE)*P3199</f>
        <v>#N/A</v>
      </c>
      <c r="T3199">
        <f>IF(F3199="COD1",tarifas!$D$11*(SUMIFS($P$11:$P$8770,$F$11:$F$8770,"=COD1",$B$11:$B$8770,"="&amp;B3199)/COUNTIFS($F$11:$F$8770,"=COD1",$B$11:$B$8770,"="&amp;B3199))/COUNTIFS($A$11:$A$8770,"="&amp;A3199,$F$11:$F$8770,"=COD1"),0)</f>
        <v>0</v>
      </c>
      <c r="U3199" t="e">
        <f>(VLOOKUP(F3199,tarifas!$C$7:$D$10,2,FALSE)+tarifas!$D$21)*datos!P3199</f>
        <v>#N/A</v>
      </c>
      <c r="V3199" t="e">
        <f t="shared" si="453"/>
        <v>#N/A</v>
      </c>
      <c r="W3199">
        <f t="shared" si="454"/>
        <v>0</v>
      </c>
    </row>
    <row r="3200" spans="1:23" x14ac:dyDescent="0.25">
      <c r="A3200">
        <f t="shared" si="447"/>
        <v>132</v>
      </c>
      <c r="B3200">
        <f t="shared" si="448"/>
        <v>5</v>
      </c>
      <c r="C3200" s="1">
        <f t="shared" si="455"/>
        <v>41772.874999992266</v>
      </c>
      <c r="D3200" s="7">
        <v>0</v>
      </c>
      <c r="E3200" s="7"/>
      <c r="G3200">
        <v>36.5</v>
      </c>
      <c r="H3200" s="12">
        <v>205.94700031398639</v>
      </c>
      <c r="I3200" s="13">
        <f>$D$2*tarifas!$D$12/24</f>
        <v>1.4541666666666666</v>
      </c>
      <c r="J3200" s="13" t="e">
        <f>VLOOKUP(E3200&amp;" "&amp;F3200,tarifas!$A$13:$D$20,4,FALSE)*H3200</f>
        <v>#N/A</v>
      </c>
      <c r="K3200" s="13">
        <f>IF(F3200="COD1",tarifas!$D$11*(SUMIFS($H$11:$H$8770,$F$11:$F$8770,"=COD1",$B$11:$B$8770,"="&amp;B3200)/COUNTIFS($F$11:$F$8770,"=COD1",$B$11:$B$8770,"="&amp;B3200))/COUNTIFS($A$11:$A$8770,"="&amp;A3200,$F$11:$F$8770,"=COD1"),0)</f>
        <v>0</v>
      </c>
      <c r="L3200" s="13" t="e">
        <f>(VLOOKUP(F3200,tarifas!$C$7:$D$10,2,FALSE)+tarifas!$D$21)*datos!H3200</f>
        <v>#N/A</v>
      </c>
      <c r="M3200">
        <v>0</v>
      </c>
      <c r="N3200" s="13" t="e">
        <f t="shared" si="449"/>
        <v>#N/A</v>
      </c>
      <c r="O3200">
        <f t="shared" si="450"/>
        <v>0</v>
      </c>
      <c r="P3200" s="12">
        <f t="shared" si="451"/>
        <v>205.94700031398639</v>
      </c>
      <c r="Q3200">
        <f t="shared" si="452"/>
        <v>0</v>
      </c>
      <c r="R3200">
        <f>$D$2*tarifas!$D$12/24</f>
        <v>1.4541666666666666</v>
      </c>
      <c r="S3200" t="e">
        <f>VLOOKUP(E3200&amp;" "&amp;F3200,tarifas!$A$13:$D$20,4,FALSE)*P3200</f>
        <v>#N/A</v>
      </c>
      <c r="T3200">
        <f>IF(F3200="COD1",tarifas!$D$11*(SUMIFS($P$11:$P$8770,$F$11:$F$8770,"=COD1",$B$11:$B$8770,"="&amp;B3200)/COUNTIFS($F$11:$F$8770,"=COD1",$B$11:$B$8770,"="&amp;B3200))/COUNTIFS($A$11:$A$8770,"="&amp;A3200,$F$11:$F$8770,"=COD1"),0)</f>
        <v>0</v>
      </c>
      <c r="U3200" t="e">
        <f>(VLOOKUP(F3200,tarifas!$C$7:$D$10,2,FALSE)+tarifas!$D$21)*datos!P3200</f>
        <v>#N/A</v>
      </c>
      <c r="V3200" t="e">
        <f t="shared" si="453"/>
        <v>#N/A</v>
      </c>
      <c r="W3200">
        <f t="shared" si="454"/>
        <v>0</v>
      </c>
    </row>
    <row r="3201" spans="1:23" x14ac:dyDescent="0.25">
      <c r="A3201">
        <f t="shared" si="447"/>
        <v>132</v>
      </c>
      <c r="B3201">
        <f t="shared" si="448"/>
        <v>5</v>
      </c>
      <c r="C3201" s="1">
        <f t="shared" si="455"/>
        <v>41772.91666665893</v>
      </c>
      <c r="D3201" s="7">
        <v>0</v>
      </c>
      <c r="E3201" s="7"/>
      <c r="G3201">
        <v>30.1</v>
      </c>
      <c r="H3201" s="12">
        <v>203.64753285926506</v>
      </c>
      <c r="I3201" s="13">
        <f>$D$2*tarifas!$D$12/24</f>
        <v>1.4541666666666666</v>
      </c>
      <c r="J3201" s="13" t="e">
        <f>VLOOKUP(E3201&amp;" "&amp;F3201,tarifas!$A$13:$D$20,4,FALSE)*H3201</f>
        <v>#N/A</v>
      </c>
      <c r="K3201" s="13">
        <f>IF(F3201="COD1",tarifas!$D$11*(SUMIFS($H$11:$H$8770,$F$11:$F$8770,"=COD1",$B$11:$B$8770,"="&amp;B3201)/COUNTIFS($F$11:$F$8770,"=COD1",$B$11:$B$8770,"="&amp;B3201))/COUNTIFS($A$11:$A$8770,"="&amp;A3201,$F$11:$F$8770,"=COD1"),0)</f>
        <v>0</v>
      </c>
      <c r="L3201" s="13" t="e">
        <f>(VLOOKUP(F3201,tarifas!$C$7:$D$10,2,FALSE)+tarifas!$D$21)*datos!H3201</f>
        <v>#N/A</v>
      </c>
      <c r="M3201">
        <v>0</v>
      </c>
      <c r="N3201" s="13" t="e">
        <f t="shared" si="449"/>
        <v>#N/A</v>
      </c>
      <c r="O3201">
        <f t="shared" si="450"/>
        <v>0</v>
      </c>
      <c r="P3201" s="12">
        <f t="shared" si="451"/>
        <v>203.64753285926506</v>
      </c>
      <c r="Q3201">
        <f t="shared" si="452"/>
        <v>0</v>
      </c>
      <c r="R3201">
        <f>$D$2*tarifas!$D$12/24</f>
        <v>1.4541666666666666</v>
      </c>
      <c r="S3201" t="e">
        <f>VLOOKUP(E3201&amp;" "&amp;F3201,tarifas!$A$13:$D$20,4,FALSE)*P3201</f>
        <v>#N/A</v>
      </c>
      <c r="T3201">
        <f>IF(F3201="COD1",tarifas!$D$11*(SUMIFS($P$11:$P$8770,$F$11:$F$8770,"=COD1",$B$11:$B$8770,"="&amp;B3201)/COUNTIFS($F$11:$F$8770,"=COD1",$B$11:$B$8770,"="&amp;B3201))/COUNTIFS($A$11:$A$8770,"="&amp;A3201,$F$11:$F$8770,"=COD1"),0)</f>
        <v>0</v>
      </c>
      <c r="U3201" t="e">
        <f>(VLOOKUP(F3201,tarifas!$C$7:$D$10,2,FALSE)+tarifas!$D$21)*datos!P3201</f>
        <v>#N/A</v>
      </c>
      <c r="V3201" t="e">
        <f t="shared" si="453"/>
        <v>#N/A</v>
      </c>
      <c r="W3201">
        <f t="shared" si="454"/>
        <v>0</v>
      </c>
    </row>
    <row r="3202" spans="1:23" x14ac:dyDescent="0.25">
      <c r="A3202">
        <f t="shared" si="447"/>
        <v>132</v>
      </c>
      <c r="B3202">
        <f t="shared" si="448"/>
        <v>5</v>
      </c>
      <c r="C3202" s="1">
        <f t="shared" si="455"/>
        <v>41772.958333325594</v>
      </c>
      <c r="D3202" s="7">
        <v>0</v>
      </c>
      <c r="E3202" s="7"/>
      <c r="G3202">
        <v>30.4</v>
      </c>
      <c r="H3202" s="12">
        <v>196.01498493700177</v>
      </c>
      <c r="I3202" s="13">
        <f>$D$2*tarifas!$D$12/24</f>
        <v>1.4541666666666666</v>
      </c>
      <c r="J3202" s="13" t="e">
        <f>VLOOKUP(E3202&amp;" "&amp;F3202,tarifas!$A$13:$D$20,4,FALSE)*H3202</f>
        <v>#N/A</v>
      </c>
      <c r="K3202" s="13">
        <f>IF(F3202="COD1",tarifas!$D$11*(SUMIFS($H$11:$H$8770,$F$11:$F$8770,"=COD1",$B$11:$B$8770,"="&amp;B3202)/COUNTIFS($F$11:$F$8770,"=COD1",$B$11:$B$8770,"="&amp;B3202))/COUNTIFS($A$11:$A$8770,"="&amp;A3202,$F$11:$F$8770,"=COD1"),0)</f>
        <v>0</v>
      </c>
      <c r="L3202" s="13" t="e">
        <f>(VLOOKUP(F3202,tarifas!$C$7:$D$10,2,FALSE)+tarifas!$D$21)*datos!H3202</f>
        <v>#N/A</v>
      </c>
      <c r="M3202">
        <v>0</v>
      </c>
      <c r="N3202" s="13" t="e">
        <f t="shared" si="449"/>
        <v>#N/A</v>
      </c>
      <c r="O3202">
        <f t="shared" si="450"/>
        <v>0</v>
      </c>
      <c r="P3202" s="12">
        <f t="shared" si="451"/>
        <v>196.01498493700177</v>
      </c>
      <c r="Q3202">
        <f t="shared" si="452"/>
        <v>0</v>
      </c>
      <c r="R3202">
        <f>$D$2*tarifas!$D$12/24</f>
        <v>1.4541666666666666</v>
      </c>
      <c r="S3202" t="e">
        <f>VLOOKUP(E3202&amp;" "&amp;F3202,tarifas!$A$13:$D$20,4,FALSE)*P3202</f>
        <v>#N/A</v>
      </c>
      <c r="T3202">
        <f>IF(F3202="COD1",tarifas!$D$11*(SUMIFS($P$11:$P$8770,$F$11:$F$8770,"=COD1",$B$11:$B$8770,"="&amp;B3202)/COUNTIFS($F$11:$F$8770,"=COD1",$B$11:$B$8770,"="&amp;B3202))/COUNTIFS($A$11:$A$8770,"="&amp;A3202,$F$11:$F$8770,"=COD1"),0)</f>
        <v>0</v>
      </c>
      <c r="U3202" t="e">
        <f>(VLOOKUP(F3202,tarifas!$C$7:$D$10,2,FALSE)+tarifas!$D$21)*datos!P3202</f>
        <v>#N/A</v>
      </c>
      <c r="V3202" t="e">
        <f t="shared" si="453"/>
        <v>#N/A</v>
      </c>
      <c r="W3202">
        <f t="shared" si="454"/>
        <v>0</v>
      </c>
    </row>
    <row r="3203" spans="1:23" x14ac:dyDescent="0.25">
      <c r="A3203">
        <f t="shared" si="447"/>
        <v>133</v>
      </c>
      <c r="B3203">
        <f t="shared" si="448"/>
        <v>5</v>
      </c>
      <c r="C3203" s="1">
        <f t="shared" si="455"/>
        <v>41772.999999992258</v>
      </c>
      <c r="D3203" s="7">
        <v>0</v>
      </c>
      <c r="E3203" s="7"/>
      <c r="G3203">
        <v>26.74</v>
      </c>
      <c r="H3203" s="12">
        <v>193.72710745381448</v>
      </c>
      <c r="I3203" s="13">
        <f>$D$2*tarifas!$D$12/24</f>
        <v>1.4541666666666666</v>
      </c>
      <c r="J3203" s="13" t="e">
        <f>VLOOKUP(E3203&amp;" "&amp;F3203,tarifas!$A$13:$D$20,4,FALSE)*H3203</f>
        <v>#N/A</v>
      </c>
      <c r="K3203" s="13">
        <f>IF(F3203="COD1",tarifas!$D$11*(SUMIFS($H$11:$H$8770,$F$11:$F$8770,"=COD1",$B$11:$B$8770,"="&amp;B3203)/COUNTIFS($F$11:$F$8770,"=COD1",$B$11:$B$8770,"="&amp;B3203))/COUNTIFS($A$11:$A$8770,"="&amp;A3203,$F$11:$F$8770,"=COD1"),0)</f>
        <v>0</v>
      </c>
      <c r="L3203" s="13" t="e">
        <f>(VLOOKUP(F3203,tarifas!$C$7:$D$10,2,FALSE)+tarifas!$D$21)*datos!H3203</f>
        <v>#N/A</v>
      </c>
      <c r="M3203">
        <v>0</v>
      </c>
      <c r="N3203" s="13" t="e">
        <f t="shared" si="449"/>
        <v>#N/A</v>
      </c>
      <c r="O3203">
        <f t="shared" si="450"/>
        <v>0</v>
      </c>
      <c r="P3203" s="12">
        <f t="shared" si="451"/>
        <v>193.72710745381448</v>
      </c>
      <c r="Q3203">
        <f t="shared" si="452"/>
        <v>0</v>
      </c>
      <c r="R3203">
        <f>$D$2*tarifas!$D$12/24</f>
        <v>1.4541666666666666</v>
      </c>
      <c r="S3203" t="e">
        <f>VLOOKUP(E3203&amp;" "&amp;F3203,tarifas!$A$13:$D$20,4,FALSE)*P3203</f>
        <v>#N/A</v>
      </c>
      <c r="T3203">
        <f>IF(F3203="COD1",tarifas!$D$11*(SUMIFS($P$11:$P$8770,$F$11:$F$8770,"=COD1",$B$11:$B$8770,"="&amp;B3203)/COUNTIFS($F$11:$F$8770,"=COD1",$B$11:$B$8770,"="&amp;B3203))/COUNTIFS($A$11:$A$8770,"="&amp;A3203,$F$11:$F$8770,"=COD1"),0)</f>
        <v>0</v>
      </c>
      <c r="U3203" t="e">
        <f>(VLOOKUP(F3203,tarifas!$C$7:$D$10,2,FALSE)+tarifas!$D$21)*datos!P3203</f>
        <v>#N/A</v>
      </c>
      <c r="V3203" t="e">
        <f t="shared" si="453"/>
        <v>#N/A</v>
      </c>
      <c r="W3203">
        <f t="shared" si="454"/>
        <v>0</v>
      </c>
    </row>
    <row r="3204" spans="1:23" x14ac:dyDescent="0.25">
      <c r="A3204">
        <f t="shared" si="447"/>
        <v>133</v>
      </c>
      <c r="B3204">
        <f t="shared" si="448"/>
        <v>5</v>
      </c>
      <c r="C3204" s="1">
        <f t="shared" si="455"/>
        <v>41773.041666658923</v>
      </c>
      <c r="D3204" s="7">
        <v>0</v>
      </c>
      <c r="E3204" s="7"/>
      <c r="G3204">
        <v>26.06</v>
      </c>
      <c r="H3204" s="12">
        <v>189.50229245410549</v>
      </c>
      <c r="I3204" s="13">
        <f>$D$2*tarifas!$D$12/24</f>
        <v>1.4541666666666666</v>
      </c>
      <c r="J3204" s="13" t="e">
        <f>VLOOKUP(E3204&amp;" "&amp;F3204,tarifas!$A$13:$D$20,4,FALSE)*H3204</f>
        <v>#N/A</v>
      </c>
      <c r="K3204" s="13">
        <f>IF(F3204="COD1",tarifas!$D$11*(SUMIFS($H$11:$H$8770,$F$11:$F$8770,"=COD1",$B$11:$B$8770,"="&amp;B3204)/COUNTIFS($F$11:$F$8770,"=COD1",$B$11:$B$8770,"="&amp;B3204))/COUNTIFS($A$11:$A$8770,"="&amp;A3204,$F$11:$F$8770,"=COD1"),0)</f>
        <v>0</v>
      </c>
      <c r="L3204" s="13" t="e">
        <f>(VLOOKUP(F3204,tarifas!$C$7:$D$10,2,FALSE)+tarifas!$D$21)*datos!H3204</f>
        <v>#N/A</v>
      </c>
      <c r="M3204">
        <v>0</v>
      </c>
      <c r="N3204" s="13" t="e">
        <f t="shared" si="449"/>
        <v>#N/A</v>
      </c>
      <c r="O3204">
        <f t="shared" si="450"/>
        <v>0</v>
      </c>
      <c r="P3204" s="12">
        <f t="shared" si="451"/>
        <v>189.50229245410549</v>
      </c>
      <c r="Q3204">
        <f t="shared" si="452"/>
        <v>0</v>
      </c>
      <c r="R3204">
        <f>$D$2*tarifas!$D$12/24</f>
        <v>1.4541666666666666</v>
      </c>
      <c r="S3204" t="e">
        <f>VLOOKUP(E3204&amp;" "&amp;F3204,tarifas!$A$13:$D$20,4,FALSE)*P3204</f>
        <v>#N/A</v>
      </c>
      <c r="T3204">
        <f>IF(F3204="COD1",tarifas!$D$11*(SUMIFS($P$11:$P$8770,$F$11:$F$8770,"=COD1",$B$11:$B$8770,"="&amp;B3204)/COUNTIFS($F$11:$F$8770,"=COD1",$B$11:$B$8770,"="&amp;B3204))/COUNTIFS($A$11:$A$8770,"="&amp;A3204,$F$11:$F$8770,"=COD1"),0)</f>
        <v>0</v>
      </c>
      <c r="U3204" t="e">
        <f>(VLOOKUP(F3204,tarifas!$C$7:$D$10,2,FALSE)+tarifas!$D$21)*datos!P3204</f>
        <v>#N/A</v>
      </c>
      <c r="V3204" t="e">
        <f t="shared" si="453"/>
        <v>#N/A</v>
      </c>
      <c r="W3204">
        <f t="shared" si="454"/>
        <v>0</v>
      </c>
    </row>
    <row r="3205" spans="1:23" x14ac:dyDescent="0.25">
      <c r="A3205">
        <f t="shared" si="447"/>
        <v>133</v>
      </c>
      <c r="B3205">
        <f t="shared" si="448"/>
        <v>5</v>
      </c>
      <c r="C3205" s="1">
        <f t="shared" si="455"/>
        <v>41773.083333325587</v>
      </c>
      <c r="D3205" s="7">
        <v>0</v>
      </c>
      <c r="E3205" s="7"/>
      <c r="G3205">
        <v>26.07</v>
      </c>
      <c r="H3205" s="12">
        <v>177.79513556053962</v>
      </c>
      <c r="I3205" s="13">
        <f>$D$2*tarifas!$D$12/24</f>
        <v>1.4541666666666666</v>
      </c>
      <c r="J3205" s="13" t="e">
        <f>VLOOKUP(E3205&amp;" "&amp;F3205,tarifas!$A$13:$D$20,4,FALSE)*H3205</f>
        <v>#N/A</v>
      </c>
      <c r="K3205" s="13">
        <f>IF(F3205="COD1",tarifas!$D$11*(SUMIFS($H$11:$H$8770,$F$11:$F$8770,"=COD1",$B$11:$B$8770,"="&amp;B3205)/COUNTIFS($F$11:$F$8770,"=COD1",$B$11:$B$8770,"="&amp;B3205))/COUNTIFS($A$11:$A$8770,"="&amp;A3205,$F$11:$F$8770,"=COD1"),0)</f>
        <v>0</v>
      </c>
      <c r="L3205" s="13" t="e">
        <f>(VLOOKUP(F3205,tarifas!$C$7:$D$10,2,FALSE)+tarifas!$D$21)*datos!H3205</f>
        <v>#N/A</v>
      </c>
      <c r="M3205">
        <v>0</v>
      </c>
      <c r="N3205" s="13" t="e">
        <f t="shared" si="449"/>
        <v>#N/A</v>
      </c>
      <c r="O3205">
        <f t="shared" si="450"/>
        <v>0</v>
      </c>
      <c r="P3205" s="12">
        <f t="shared" si="451"/>
        <v>177.79513556053962</v>
      </c>
      <c r="Q3205">
        <f t="shared" si="452"/>
        <v>0</v>
      </c>
      <c r="R3205">
        <f>$D$2*tarifas!$D$12/24</f>
        <v>1.4541666666666666</v>
      </c>
      <c r="S3205" t="e">
        <f>VLOOKUP(E3205&amp;" "&amp;F3205,tarifas!$A$13:$D$20,4,FALSE)*P3205</f>
        <v>#N/A</v>
      </c>
      <c r="T3205">
        <f>IF(F3205="COD1",tarifas!$D$11*(SUMIFS($P$11:$P$8770,$F$11:$F$8770,"=COD1",$B$11:$B$8770,"="&amp;B3205)/COUNTIFS($F$11:$F$8770,"=COD1",$B$11:$B$8770,"="&amp;B3205))/COUNTIFS($A$11:$A$8770,"="&amp;A3205,$F$11:$F$8770,"=COD1"),0)</f>
        <v>0</v>
      </c>
      <c r="U3205" t="e">
        <f>(VLOOKUP(F3205,tarifas!$C$7:$D$10,2,FALSE)+tarifas!$D$21)*datos!P3205</f>
        <v>#N/A</v>
      </c>
      <c r="V3205" t="e">
        <f t="shared" si="453"/>
        <v>#N/A</v>
      </c>
      <c r="W3205">
        <f t="shared" si="454"/>
        <v>0</v>
      </c>
    </row>
    <row r="3206" spans="1:23" x14ac:dyDescent="0.25">
      <c r="A3206">
        <f t="shared" si="447"/>
        <v>133</v>
      </c>
      <c r="B3206">
        <f t="shared" si="448"/>
        <v>5</v>
      </c>
      <c r="C3206" s="1">
        <f t="shared" si="455"/>
        <v>41773.124999992251</v>
      </c>
      <c r="D3206" s="7">
        <v>0</v>
      </c>
      <c r="E3206" s="7"/>
      <c r="G3206">
        <v>25.44</v>
      </c>
      <c r="H3206" s="12">
        <v>172.3302123148826</v>
      </c>
      <c r="I3206" s="13">
        <f>$D$2*tarifas!$D$12/24</f>
        <v>1.4541666666666666</v>
      </c>
      <c r="J3206" s="13" t="e">
        <f>VLOOKUP(E3206&amp;" "&amp;F3206,tarifas!$A$13:$D$20,4,FALSE)*H3206</f>
        <v>#N/A</v>
      </c>
      <c r="K3206" s="13">
        <f>IF(F3206="COD1",tarifas!$D$11*(SUMIFS($H$11:$H$8770,$F$11:$F$8770,"=COD1",$B$11:$B$8770,"="&amp;B3206)/COUNTIFS($F$11:$F$8770,"=COD1",$B$11:$B$8770,"="&amp;B3206))/COUNTIFS($A$11:$A$8770,"="&amp;A3206,$F$11:$F$8770,"=COD1"),0)</f>
        <v>0</v>
      </c>
      <c r="L3206" s="13" t="e">
        <f>(VLOOKUP(F3206,tarifas!$C$7:$D$10,2,FALSE)+tarifas!$D$21)*datos!H3206</f>
        <v>#N/A</v>
      </c>
      <c r="M3206">
        <v>0</v>
      </c>
      <c r="N3206" s="13" t="e">
        <f t="shared" si="449"/>
        <v>#N/A</v>
      </c>
      <c r="O3206">
        <f t="shared" si="450"/>
        <v>0</v>
      </c>
      <c r="P3206" s="12">
        <f t="shared" si="451"/>
        <v>172.3302123148826</v>
      </c>
      <c r="Q3206">
        <f t="shared" si="452"/>
        <v>0</v>
      </c>
      <c r="R3206">
        <f>$D$2*tarifas!$D$12/24</f>
        <v>1.4541666666666666</v>
      </c>
      <c r="S3206" t="e">
        <f>VLOOKUP(E3206&amp;" "&amp;F3206,tarifas!$A$13:$D$20,4,FALSE)*P3206</f>
        <v>#N/A</v>
      </c>
      <c r="T3206">
        <f>IF(F3206="COD1",tarifas!$D$11*(SUMIFS($P$11:$P$8770,$F$11:$F$8770,"=COD1",$B$11:$B$8770,"="&amp;B3206)/COUNTIFS($F$11:$F$8770,"=COD1",$B$11:$B$8770,"="&amp;B3206))/COUNTIFS($A$11:$A$8770,"="&amp;A3206,$F$11:$F$8770,"=COD1"),0)</f>
        <v>0</v>
      </c>
      <c r="U3206" t="e">
        <f>(VLOOKUP(F3206,tarifas!$C$7:$D$10,2,FALSE)+tarifas!$D$21)*datos!P3206</f>
        <v>#N/A</v>
      </c>
      <c r="V3206" t="e">
        <f t="shared" si="453"/>
        <v>#N/A</v>
      </c>
      <c r="W3206">
        <f t="shared" si="454"/>
        <v>0</v>
      </c>
    </row>
    <row r="3207" spans="1:23" x14ac:dyDescent="0.25">
      <c r="A3207">
        <f t="shared" si="447"/>
        <v>133</v>
      </c>
      <c r="B3207">
        <f t="shared" si="448"/>
        <v>5</v>
      </c>
      <c r="C3207" s="1">
        <f t="shared" si="455"/>
        <v>41773.166666658915</v>
      </c>
      <c r="D3207" s="7">
        <v>0</v>
      </c>
      <c r="E3207" s="7"/>
      <c r="G3207">
        <v>25.49</v>
      </c>
      <c r="H3207" s="12">
        <v>172.06024124951335</v>
      </c>
      <c r="I3207" s="13">
        <f>$D$2*tarifas!$D$12/24</f>
        <v>1.4541666666666666</v>
      </c>
      <c r="J3207" s="13" t="e">
        <f>VLOOKUP(E3207&amp;" "&amp;F3207,tarifas!$A$13:$D$20,4,FALSE)*H3207</f>
        <v>#N/A</v>
      </c>
      <c r="K3207" s="13">
        <f>IF(F3207="COD1",tarifas!$D$11*(SUMIFS($H$11:$H$8770,$F$11:$F$8770,"=COD1",$B$11:$B$8770,"="&amp;B3207)/COUNTIFS($F$11:$F$8770,"=COD1",$B$11:$B$8770,"="&amp;B3207))/COUNTIFS($A$11:$A$8770,"="&amp;A3207,$F$11:$F$8770,"=COD1"),0)</f>
        <v>0</v>
      </c>
      <c r="L3207" s="13" t="e">
        <f>(VLOOKUP(F3207,tarifas!$C$7:$D$10,2,FALSE)+tarifas!$D$21)*datos!H3207</f>
        <v>#N/A</v>
      </c>
      <c r="M3207">
        <v>0</v>
      </c>
      <c r="N3207" s="13" t="e">
        <f t="shared" si="449"/>
        <v>#N/A</v>
      </c>
      <c r="O3207">
        <f t="shared" si="450"/>
        <v>0</v>
      </c>
      <c r="P3207" s="12">
        <f t="shared" si="451"/>
        <v>172.06024124951335</v>
      </c>
      <c r="Q3207">
        <f t="shared" si="452"/>
        <v>0</v>
      </c>
      <c r="R3207">
        <f>$D$2*tarifas!$D$12/24</f>
        <v>1.4541666666666666</v>
      </c>
      <c r="S3207" t="e">
        <f>VLOOKUP(E3207&amp;" "&amp;F3207,tarifas!$A$13:$D$20,4,FALSE)*P3207</f>
        <v>#N/A</v>
      </c>
      <c r="T3207">
        <f>IF(F3207="COD1",tarifas!$D$11*(SUMIFS($P$11:$P$8770,$F$11:$F$8770,"=COD1",$B$11:$B$8770,"="&amp;B3207)/COUNTIFS($F$11:$F$8770,"=COD1",$B$11:$B$8770,"="&amp;B3207))/COUNTIFS($A$11:$A$8770,"="&amp;A3207,$F$11:$F$8770,"=COD1"),0)</f>
        <v>0</v>
      </c>
      <c r="U3207" t="e">
        <f>(VLOOKUP(F3207,tarifas!$C$7:$D$10,2,FALSE)+tarifas!$D$21)*datos!P3207</f>
        <v>#N/A</v>
      </c>
      <c r="V3207" t="e">
        <f t="shared" si="453"/>
        <v>#N/A</v>
      </c>
      <c r="W3207">
        <f t="shared" si="454"/>
        <v>0</v>
      </c>
    </row>
    <row r="3208" spans="1:23" x14ac:dyDescent="0.25">
      <c r="A3208">
        <f t="shared" si="447"/>
        <v>133</v>
      </c>
      <c r="B3208">
        <f t="shared" si="448"/>
        <v>5</v>
      </c>
      <c r="C3208" s="1">
        <f t="shared" si="455"/>
        <v>41773.20833332558</v>
      </c>
      <c r="D3208" s="7">
        <v>0</v>
      </c>
      <c r="E3208" s="7"/>
      <c r="G3208">
        <v>33.71</v>
      </c>
      <c r="H3208" s="12">
        <v>171.81794517398077</v>
      </c>
      <c r="I3208" s="13">
        <f>$D$2*tarifas!$D$12/24</f>
        <v>1.4541666666666666</v>
      </c>
      <c r="J3208" s="13" t="e">
        <f>VLOOKUP(E3208&amp;" "&amp;F3208,tarifas!$A$13:$D$20,4,FALSE)*H3208</f>
        <v>#N/A</v>
      </c>
      <c r="K3208" s="13">
        <f>IF(F3208="COD1",tarifas!$D$11*(SUMIFS($H$11:$H$8770,$F$11:$F$8770,"=COD1",$B$11:$B$8770,"="&amp;B3208)/COUNTIFS($F$11:$F$8770,"=COD1",$B$11:$B$8770,"="&amp;B3208))/COUNTIFS($A$11:$A$8770,"="&amp;A3208,$F$11:$F$8770,"=COD1"),0)</f>
        <v>0</v>
      </c>
      <c r="L3208" s="13" t="e">
        <f>(VLOOKUP(F3208,tarifas!$C$7:$D$10,2,FALSE)+tarifas!$D$21)*datos!H3208</f>
        <v>#N/A</v>
      </c>
      <c r="M3208">
        <v>8.458870000000001</v>
      </c>
      <c r="N3208" s="13" t="e">
        <f t="shared" si="449"/>
        <v>#N/A</v>
      </c>
      <c r="O3208">
        <f t="shared" si="450"/>
        <v>8.458870000000001</v>
      </c>
      <c r="P3208" s="12">
        <f t="shared" si="451"/>
        <v>163.35907517398078</v>
      </c>
      <c r="Q3208">
        <f t="shared" si="452"/>
        <v>0</v>
      </c>
      <c r="R3208">
        <f>$D$2*tarifas!$D$12/24</f>
        <v>1.4541666666666666</v>
      </c>
      <c r="S3208" t="e">
        <f>VLOOKUP(E3208&amp;" "&amp;F3208,tarifas!$A$13:$D$20,4,FALSE)*P3208</f>
        <v>#N/A</v>
      </c>
      <c r="T3208">
        <f>IF(F3208="COD1",tarifas!$D$11*(SUMIFS($P$11:$P$8770,$F$11:$F$8770,"=COD1",$B$11:$B$8770,"="&amp;B3208)/COUNTIFS($F$11:$F$8770,"=COD1",$B$11:$B$8770,"="&amp;B3208))/COUNTIFS($A$11:$A$8770,"="&amp;A3208,$F$11:$F$8770,"=COD1"),0)</f>
        <v>0</v>
      </c>
      <c r="U3208" t="e">
        <f>(VLOOKUP(F3208,tarifas!$C$7:$D$10,2,FALSE)+tarifas!$D$21)*datos!P3208</f>
        <v>#N/A</v>
      </c>
      <c r="V3208" t="e">
        <f t="shared" si="453"/>
        <v>#N/A</v>
      </c>
      <c r="W3208">
        <f t="shared" si="454"/>
        <v>0</v>
      </c>
    </row>
    <row r="3209" spans="1:23" x14ac:dyDescent="0.25">
      <c r="A3209">
        <f t="shared" si="447"/>
        <v>133</v>
      </c>
      <c r="B3209">
        <f t="shared" si="448"/>
        <v>5</v>
      </c>
      <c r="C3209" s="1">
        <f t="shared" si="455"/>
        <v>41773.249999992244</v>
      </c>
      <c r="D3209" s="7">
        <v>7.9848484848484853</v>
      </c>
      <c r="E3209" s="7"/>
      <c r="G3209">
        <v>44.27</v>
      </c>
      <c r="H3209" s="12">
        <v>189.22987314663268</v>
      </c>
      <c r="I3209" s="13">
        <f>$D$2*tarifas!$D$12/24</f>
        <v>1.4541666666666666</v>
      </c>
      <c r="J3209" s="13" t="e">
        <f>VLOOKUP(E3209&amp;" "&amp;F3209,tarifas!$A$13:$D$20,4,FALSE)*H3209</f>
        <v>#N/A</v>
      </c>
      <c r="K3209" s="13">
        <f>IF(F3209="COD1",tarifas!$D$11*(SUMIFS($H$11:$H$8770,$F$11:$F$8770,"=COD1",$B$11:$B$8770,"="&amp;B3209)/COUNTIFS($F$11:$F$8770,"=COD1",$B$11:$B$8770,"="&amp;B3209))/COUNTIFS($A$11:$A$8770,"="&amp;A3209,$F$11:$F$8770,"=COD1"),0)</f>
        <v>0</v>
      </c>
      <c r="L3209" s="13" t="e">
        <f>(VLOOKUP(F3209,tarifas!$C$7:$D$10,2,FALSE)+tarifas!$D$21)*datos!H3209</f>
        <v>#N/A</v>
      </c>
      <c r="M3209">
        <v>55.856699999999996</v>
      </c>
      <c r="N3209" s="13" t="e">
        <f t="shared" si="449"/>
        <v>#N/A</v>
      </c>
      <c r="O3209">
        <f t="shared" si="450"/>
        <v>55.856699999999996</v>
      </c>
      <c r="P3209" s="12">
        <f t="shared" si="451"/>
        <v>133.37317314663269</v>
      </c>
      <c r="Q3209">
        <f t="shared" si="452"/>
        <v>0</v>
      </c>
      <c r="R3209">
        <f>$D$2*tarifas!$D$12/24</f>
        <v>1.4541666666666666</v>
      </c>
      <c r="S3209" t="e">
        <f>VLOOKUP(E3209&amp;" "&amp;F3209,tarifas!$A$13:$D$20,4,FALSE)*P3209</f>
        <v>#N/A</v>
      </c>
      <c r="T3209">
        <f>IF(F3209="COD1",tarifas!$D$11*(SUMIFS($P$11:$P$8770,$F$11:$F$8770,"=COD1",$B$11:$B$8770,"="&amp;B3209)/COUNTIFS($F$11:$F$8770,"=COD1",$B$11:$B$8770,"="&amp;B3209))/COUNTIFS($A$11:$A$8770,"="&amp;A3209,$F$11:$F$8770,"=COD1"),0)</f>
        <v>0</v>
      </c>
      <c r="U3209" t="e">
        <f>(VLOOKUP(F3209,tarifas!$C$7:$D$10,2,FALSE)+tarifas!$D$21)*datos!P3209</f>
        <v>#N/A</v>
      </c>
      <c r="V3209" t="e">
        <f t="shared" si="453"/>
        <v>#N/A</v>
      </c>
      <c r="W3209">
        <f t="shared" si="454"/>
        <v>0</v>
      </c>
    </row>
    <row r="3210" spans="1:23" x14ac:dyDescent="0.25">
      <c r="A3210">
        <f t="shared" si="447"/>
        <v>133</v>
      </c>
      <c r="B3210">
        <f t="shared" si="448"/>
        <v>5</v>
      </c>
      <c r="C3210" s="1">
        <f t="shared" si="455"/>
        <v>41773.291666658908</v>
      </c>
      <c r="D3210" s="7">
        <v>51.000000000000007</v>
      </c>
      <c r="E3210" s="7"/>
      <c r="G3210">
        <v>46</v>
      </c>
      <c r="H3210" s="12">
        <v>246.54920770191043</v>
      </c>
      <c r="I3210" s="13">
        <f>$D$2*tarifas!$D$12/24</f>
        <v>1.4541666666666666</v>
      </c>
      <c r="J3210" s="13" t="e">
        <f>VLOOKUP(E3210&amp;" "&amp;F3210,tarifas!$A$13:$D$20,4,FALSE)*H3210</f>
        <v>#N/A</v>
      </c>
      <c r="K3210" s="13">
        <f>IF(F3210="COD1",tarifas!$D$11*(SUMIFS($H$11:$H$8770,$F$11:$F$8770,"=COD1",$B$11:$B$8770,"="&amp;B3210)/COUNTIFS($F$11:$F$8770,"=COD1",$B$11:$B$8770,"="&amp;B3210))/COUNTIFS($A$11:$A$8770,"="&amp;A3210,$F$11:$F$8770,"=COD1"),0)</f>
        <v>0</v>
      </c>
      <c r="L3210" s="13" t="e">
        <f>(VLOOKUP(F3210,tarifas!$C$7:$D$10,2,FALSE)+tarifas!$D$21)*datos!H3210</f>
        <v>#N/A</v>
      </c>
      <c r="M3210">
        <v>201.63923</v>
      </c>
      <c r="N3210" s="13" t="e">
        <f t="shared" si="449"/>
        <v>#N/A</v>
      </c>
      <c r="O3210">
        <f t="shared" si="450"/>
        <v>201.63923</v>
      </c>
      <c r="P3210" s="12">
        <f t="shared" si="451"/>
        <v>44.909977701910435</v>
      </c>
      <c r="Q3210">
        <f t="shared" si="452"/>
        <v>0</v>
      </c>
      <c r="R3210">
        <f>$D$2*tarifas!$D$12/24</f>
        <v>1.4541666666666666</v>
      </c>
      <c r="S3210" t="e">
        <f>VLOOKUP(E3210&amp;" "&amp;F3210,tarifas!$A$13:$D$20,4,FALSE)*P3210</f>
        <v>#N/A</v>
      </c>
      <c r="T3210">
        <f>IF(F3210="COD1",tarifas!$D$11*(SUMIFS($P$11:$P$8770,$F$11:$F$8770,"=COD1",$B$11:$B$8770,"="&amp;B3210)/COUNTIFS($F$11:$F$8770,"=COD1",$B$11:$B$8770,"="&amp;B3210))/COUNTIFS($A$11:$A$8770,"="&amp;A3210,$F$11:$F$8770,"=COD1"),0)</f>
        <v>0</v>
      </c>
      <c r="U3210" t="e">
        <f>(VLOOKUP(F3210,tarifas!$C$7:$D$10,2,FALSE)+tarifas!$D$21)*datos!P3210</f>
        <v>#N/A</v>
      </c>
      <c r="V3210" t="e">
        <f t="shared" si="453"/>
        <v>#N/A</v>
      </c>
      <c r="W3210">
        <f t="shared" si="454"/>
        <v>0</v>
      </c>
    </row>
    <row r="3211" spans="1:23" x14ac:dyDescent="0.25">
      <c r="A3211">
        <f t="shared" si="447"/>
        <v>133</v>
      </c>
      <c r="B3211">
        <f t="shared" si="448"/>
        <v>5</v>
      </c>
      <c r="C3211" s="1">
        <f t="shared" si="455"/>
        <v>41773.333333325572</v>
      </c>
      <c r="D3211" s="7">
        <v>127.5</v>
      </c>
      <c r="E3211" s="7"/>
      <c r="G3211">
        <v>45</v>
      </c>
      <c r="H3211" s="12">
        <v>380.63549722196723</v>
      </c>
      <c r="I3211" s="13">
        <f>$D$2*tarifas!$D$12/24</f>
        <v>1.4541666666666666</v>
      </c>
      <c r="J3211" s="13" t="e">
        <f>VLOOKUP(E3211&amp;" "&amp;F3211,tarifas!$A$13:$D$20,4,FALSE)*H3211</f>
        <v>#N/A</v>
      </c>
      <c r="K3211" s="13">
        <f>IF(F3211="COD1",tarifas!$D$11*(SUMIFS($H$11:$H$8770,$F$11:$F$8770,"=COD1",$B$11:$B$8770,"="&amp;B3211)/COUNTIFS($F$11:$F$8770,"=COD1",$B$11:$B$8770,"="&amp;B3211))/COUNTIFS($A$11:$A$8770,"="&amp;A3211,$F$11:$F$8770,"=COD1"),0)</f>
        <v>0</v>
      </c>
      <c r="L3211" s="13" t="e">
        <f>(VLOOKUP(F3211,tarifas!$C$7:$D$10,2,FALSE)+tarifas!$D$21)*datos!H3211</f>
        <v>#N/A</v>
      </c>
      <c r="M3211">
        <v>338.62097</v>
      </c>
      <c r="N3211" s="13" t="e">
        <f t="shared" si="449"/>
        <v>#N/A</v>
      </c>
      <c r="O3211">
        <f t="shared" si="450"/>
        <v>338.62097</v>
      </c>
      <c r="P3211" s="12">
        <f t="shared" si="451"/>
        <v>42.014527221967228</v>
      </c>
      <c r="Q3211">
        <f t="shared" si="452"/>
        <v>0</v>
      </c>
      <c r="R3211">
        <f>$D$2*tarifas!$D$12/24</f>
        <v>1.4541666666666666</v>
      </c>
      <c r="S3211" t="e">
        <f>VLOOKUP(E3211&amp;" "&amp;F3211,tarifas!$A$13:$D$20,4,FALSE)*P3211</f>
        <v>#N/A</v>
      </c>
      <c r="T3211">
        <f>IF(F3211="COD1",tarifas!$D$11*(SUMIFS($P$11:$P$8770,$F$11:$F$8770,"=COD1",$B$11:$B$8770,"="&amp;B3211)/COUNTIFS($F$11:$F$8770,"=COD1",$B$11:$B$8770,"="&amp;B3211))/COUNTIFS($A$11:$A$8770,"="&amp;A3211,$F$11:$F$8770,"=COD1"),0)</f>
        <v>0</v>
      </c>
      <c r="U3211" t="e">
        <f>(VLOOKUP(F3211,tarifas!$C$7:$D$10,2,FALSE)+tarifas!$D$21)*datos!P3211</f>
        <v>#N/A</v>
      </c>
      <c r="V3211" t="e">
        <f t="shared" si="453"/>
        <v>#N/A</v>
      </c>
      <c r="W3211">
        <f t="shared" si="454"/>
        <v>0</v>
      </c>
    </row>
    <row r="3212" spans="1:23" x14ac:dyDescent="0.25">
      <c r="A3212">
        <f t="shared" ref="A3212:A3275" si="456">DAYS360($C$11,C3212)</f>
        <v>133</v>
      </c>
      <c r="B3212">
        <f t="shared" ref="B3212:B3275" si="457">MONTH(C3212)</f>
        <v>5</v>
      </c>
      <c r="C3212" s="1">
        <f t="shared" si="455"/>
        <v>41773.374999992237</v>
      </c>
      <c r="D3212" s="7">
        <v>328.66666666666674</v>
      </c>
      <c r="E3212" s="7"/>
      <c r="G3212">
        <v>45.9</v>
      </c>
      <c r="H3212" s="12">
        <v>477.34588024383339</v>
      </c>
      <c r="I3212" s="13">
        <f>$D$2*tarifas!$D$12/24</f>
        <v>1.4541666666666666</v>
      </c>
      <c r="J3212" s="13" t="e">
        <f>VLOOKUP(E3212&amp;" "&amp;F3212,tarifas!$A$13:$D$20,4,FALSE)*H3212</f>
        <v>#N/A</v>
      </c>
      <c r="K3212" s="13">
        <f>IF(F3212="COD1",tarifas!$D$11*(SUMIFS($H$11:$H$8770,$F$11:$F$8770,"=COD1",$B$11:$B$8770,"="&amp;B3212)/COUNTIFS($F$11:$F$8770,"=COD1",$B$11:$B$8770,"="&amp;B3212))/COUNTIFS($A$11:$A$8770,"="&amp;A3212,$F$11:$F$8770,"=COD1"),0)</f>
        <v>0</v>
      </c>
      <c r="L3212" s="13" t="e">
        <f>(VLOOKUP(F3212,tarifas!$C$7:$D$10,2,FALSE)+tarifas!$D$21)*datos!H3212</f>
        <v>#N/A</v>
      </c>
      <c r="M3212">
        <v>443.69265999999999</v>
      </c>
      <c r="N3212" s="13" t="e">
        <f t="shared" ref="N3212:N3275" si="458">(I3212+J3212+K3212+L3212)*1.23</f>
        <v>#N/A</v>
      </c>
      <c r="O3212">
        <f t="shared" ref="O3212:O3275" si="459">IF(M3212&lt;H3212,M3212,H3212)</f>
        <v>443.69265999999999</v>
      </c>
      <c r="P3212" s="12">
        <f t="shared" ref="P3212:P3275" si="460">H3212-O3212</f>
        <v>33.653220243833402</v>
      </c>
      <c r="Q3212">
        <f t="shared" ref="Q3212:Q3275" si="461">IF(M3212&lt;H3212,0,M3212-H3212)</f>
        <v>0</v>
      </c>
      <c r="R3212">
        <f>$D$2*tarifas!$D$12/24</f>
        <v>1.4541666666666666</v>
      </c>
      <c r="S3212" t="e">
        <f>VLOOKUP(E3212&amp;" "&amp;F3212,tarifas!$A$13:$D$20,4,FALSE)*P3212</f>
        <v>#N/A</v>
      </c>
      <c r="T3212">
        <f>IF(F3212="COD1",tarifas!$D$11*(SUMIFS($P$11:$P$8770,$F$11:$F$8770,"=COD1",$B$11:$B$8770,"="&amp;B3212)/COUNTIFS($F$11:$F$8770,"=COD1",$B$11:$B$8770,"="&amp;B3212))/COUNTIFS($A$11:$A$8770,"="&amp;A3212,$F$11:$F$8770,"=COD1"),0)</f>
        <v>0</v>
      </c>
      <c r="U3212" t="e">
        <f>(VLOOKUP(F3212,tarifas!$C$7:$D$10,2,FALSE)+tarifas!$D$21)*datos!P3212</f>
        <v>#N/A</v>
      </c>
      <c r="V3212" t="e">
        <f t="shared" ref="V3212:V3275" si="462">(R3212+S3212+T3212+U3212)*1.23</f>
        <v>#N/A</v>
      </c>
      <c r="W3212">
        <f t="shared" ref="W3212:W3275" si="463">0.9*G3212/1000*Q3212</f>
        <v>0</v>
      </c>
    </row>
    <row r="3213" spans="1:23" x14ac:dyDescent="0.25">
      <c r="A3213">
        <f t="shared" si="456"/>
        <v>133</v>
      </c>
      <c r="B3213">
        <f t="shared" si="457"/>
        <v>5</v>
      </c>
      <c r="C3213" s="1">
        <f t="shared" ref="C3213:C3276" si="464">+C3212+1/24</f>
        <v>41773.416666658901</v>
      </c>
      <c r="D3213" s="7">
        <v>282.81818181818187</v>
      </c>
      <c r="E3213" s="7"/>
      <c r="G3213">
        <v>46.13</v>
      </c>
      <c r="H3213" s="12">
        <v>554.83978926667146</v>
      </c>
      <c r="I3213" s="13">
        <f>$D$2*tarifas!$D$12/24</f>
        <v>1.4541666666666666</v>
      </c>
      <c r="J3213" s="13" t="e">
        <f>VLOOKUP(E3213&amp;" "&amp;F3213,tarifas!$A$13:$D$20,4,FALSE)*H3213</f>
        <v>#N/A</v>
      </c>
      <c r="K3213" s="13">
        <f>IF(F3213="COD1",tarifas!$D$11*(SUMIFS($H$11:$H$8770,$F$11:$F$8770,"=COD1",$B$11:$B$8770,"="&amp;B3213)/COUNTIFS($F$11:$F$8770,"=COD1",$B$11:$B$8770,"="&amp;B3213))/COUNTIFS($A$11:$A$8770,"="&amp;A3213,$F$11:$F$8770,"=COD1"),0)</f>
        <v>0</v>
      </c>
      <c r="L3213" s="13" t="e">
        <f>(VLOOKUP(F3213,tarifas!$C$7:$D$10,2,FALSE)+tarifas!$D$21)*datos!H3213</f>
        <v>#N/A</v>
      </c>
      <c r="M3213">
        <v>511.35995000000003</v>
      </c>
      <c r="N3213" s="13" t="e">
        <f t="shared" si="458"/>
        <v>#N/A</v>
      </c>
      <c r="O3213">
        <f t="shared" si="459"/>
        <v>511.35995000000003</v>
      </c>
      <c r="P3213" s="12">
        <f t="shared" si="460"/>
        <v>43.479839266671434</v>
      </c>
      <c r="Q3213">
        <f t="shared" si="461"/>
        <v>0</v>
      </c>
      <c r="R3213">
        <f>$D$2*tarifas!$D$12/24</f>
        <v>1.4541666666666666</v>
      </c>
      <c r="S3213" t="e">
        <f>VLOOKUP(E3213&amp;" "&amp;F3213,tarifas!$A$13:$D$20,4,FALSE)*P3213</f>
        <v>#N/A</v>
      </c>
      <c r="T3213">
        <f>IF(F3213="COD1",tarifas!$D$11*(SUMIFS($P$11:$P$8770,$F$11:$F$8770,"=COD1",$B$11:$B$8770,"="&amp;B3213)/COUNTIFS($F$11:$F$8770,"=COD1",$B$11:$B$8770,"="&amp;B3213))/COUNTIFS($A$11:$A$8770,"="&amp;A3213,$F$11:$F$8770,"=COD1"),0)</f>
        <v>0</v>
      </c>
      <c r="U3213" t="e">
        <f>(VLOOKUP(F3213,tarifas!$C$7:$D$10,2,FALSE)+tarifas!$D$21)*datos!P3213</f>
        <v>#N/A</v>
      </c>
      <c r="V3213" t="e">
        <f t="shared" si="462"/>
        <v>#N/A</v>
      </c>
      <c r="W3213">
        <f t="shared" si="463"/>
        <v>0</v>
      </c>
    </row>
    <row r="3214" spans="1:23" x14ac:dyDescent="0.25">
      <c r="A3214">
        <f t="shared" si="456"/>
        <v>133</v>
      </c>
      <c r="B3214">
        <f t="shared" si="457"/>
        <v>5</v>
      </c>
      <c r="C3214" s="1">
        <f t="shared" si="464"/>
        <v>41773.458333325565</v>
      </c>
      <c r="D3214" s="7">
        <v>223.83333333333334</v>
      </c>
      <c r="E3214" s="7"/>
      <c r="G3214">
        <v>48.5</v>
      </c>
      <c r="H3214" s="12">
        <v>431.58707710785586</v>
      </c>
      <c r="I3214" s="13">
        <f>$D$2*tarifas!$D$12/24</f>
        <v>1.4541666666666666</v>
      </c>
      <c r="J3214" s="13" t="e">
        <f>VLOOKUP(E3214&amp;" "&amp;F3214,tarifas!$A$13:$D$20,4,FALSE)*H3214</f>
        <v>#N/A</v>
      </c>
      <c r="K3214" s="13">
        <f>IF(F3214="COD1",tarifas!$D$11*(SUMIFS($H$11:$H$8770,$F$11:$F$8770,"=COD1",$B$11:$B$8770,"="&amp;B3214)/COUNTIFS($F$11:$F$8770,"=COD1",$B$11:$B$8770,"="&amp;B3214))/COUNTIFS($A$11:$A$8770,"="&amp;A3214,$F$11:$F$8770,"=COD1"),0)</f>
        <v>0</v>
      </c>
      <c r="L3214" s="13" t="e">
        <f>(VLOOKUP(F3214,tarifas!$C$7:$D$10,2,FALSE)+tarifas!$D$21)*datos!H3214</f>
        <v>#N/A</v>
      </c>
      <c r="M3214">
        <v>545.3252</v>
      </c>
      <c r="N3214" s="13" t="e">
        <f t="shared" si="458"/>
        <v>#N/A</v>
      </c>
      <c r="O3214">
        <f t="shared" si="459"/>
        <v>431.58707710785586</v>
      </c>
      <c r="P3214" s="12">
        <f t="shared" si="460"/>
        <v>0</v>
      </c>
      <c r="Q3214">
        <f t="shared" si="461"/>
        <v>113.73812289214413</v>
      </c>
      <c r="R3214">
        <f>$D$2*tarifas!$D$12/24</f>
        <v>1.4541666666666666</v>
      </c>
      <c r="S3214" t="e">
        <f>VLOOKUP(E3214&amp;" "&amp;F3214,tarifas!$A$13:$D$20,4,FALSE)*P3214</f>
        <v>#N/A</v>
      </c>
      <c r="T3214">
        <f>IF(F3214="COD1",tarifas!$D$11*(SUMIFS($P$11:$P$8770,$F$11:$F$8770,"=COD1",$B$11:$B$8770,"="&amp;B3214)/COUNTIFS($F$11:$F$8770,"=COD1",$B$11:$B$8770,"="&amp;B3214))/COUNTIFS($A$11:$A$8770,"="&amp;A3214,$F$11:$F$8770,"=COD1"),0)</f>
        <v>0</v>
      </c>
      <c r="U3214" t="e">
        <f>(VLOOKUP(F3214,tarifas!$C$7:$D$10,2,FALSE)+tarifas!$D$21)*datos!P3214</f>
        <v>#N/A</v>
      </c>
      <c r="V3214" t="e">
        <f t="shared" si="462"/>
        <v>#N/A</v>
      </c>
      <c r="W3214">
        <f t="shared" si="463"/>
        <v>4.9646690642420914</v>
      </c>
    </row>
    <row r="3215" spans="1:23" x14ac:dyDescent="0.25">
      <c r="A3215">
        <f t="shared" si="456"/>
        <v>133</v>
      </c>
      <c r="B3215">
        <f t="shared" si="457"/>
        <v>5</v>
      </c>
      <c r="C3215" s="1">
        <f t="shared" si="464"/>
        <v>41773.499999992229</v>
      </c>
      <c r="D3215" s="7">
        <v>207.34848484848487</v>
      </c>
      <c r="E3215" s="7"/>
      <c r="G3215">
        <v>48.35</v>
      </c>
      <c r="H3215" s="12">
        <v>364.4102361007885</v>
      </c>
      <c r="I3215" s="13">
        <f>$D$2*tarifas!$D$12/24</f>
        <v>1.4541666666666666</v>
      </c>
      <c r="J3215" s="13" t="e">
        <f>VLOOKUP(E3215&amp;" "&amp;F3215,tarifas!$A$13:$D$20,4,FALSE)*H3215</f>
        <v>#N/A</v>
      </c>
      <c r="K3215" s="13">
        <f>IF(F3215="COD1",tarifas!$D$11*(SUMIFS($H$11:$H$8770,$F$11:$F$8770,"=COD1",$B$11:$B$8770,"="&amp;B3215)/COUNTIFS($F$11:$F$8770,"=COD1",$B$11:$B$8770,"="&amp;B3215))/COUNTIFS($A$11:$A$8770,"="&amp;A3215,$F$11:$F$8770,"=COD1"),0)</f>
        <v>0</v>
      </c>
      <c r="L3215" s="13" t="e">
        <f>(VLOOKUP(F3215,tarifas!$C$7:$D$10,2,FALSE)+tarifas!$D$21)*datos!H3215</f>
        <v>#N/A</v>
      </c>
      <c r="M3215">
        <v>492.04169999999999</v>
      </c>
      <c r="N3215" s="13" t="e">
        <f t="shared" si="458"/>
        <v>#N/A</v>
      </c>
      <c r="O3215">
        <f t="shared" si="459"/>
        <v>364.4102361007885</v>
      </c>
      <c r="P3215" s="12">
        <f t="shared" si="460"/>
        <v>0</v>
      </c>
      <c r="Q3215">
        <f t="shared" si="461"/>
        <v>127.6314638992115</v>
      </c>
      <c r="R3215">
        <f>$D$2*tarifas!$D$12/24</f>
        <v>1.4541666666666666</v>
      </c>
      <c r="S3215" t="e">
        <f>VLOOKUP(E3215&amp;" "&amp;F3215,tarifas!$A$13:$D$20,4,FALSE)*P3215</f>
        <v>#N/A</v>
      </c>
      <c r="T3215">
        <f>IF(F3215="COD1",tarifas!$D$11*(SUMIFS($P$11:$P$8770,$F$11:$F$8770,"=COD1",$B$11:$B$8770,"="&amp;B3215)/COUNTIFS($F$11:$F$8770,"=COD1",$B$11:$B$8770,"="&amp;B3215))/COUNTIFS($A$11:$A$8770,"="&amp;A3215,$F$11:$F$8770,"=COD1"),0)</f>
        <v>0</v>
      </c>
      <c r="U3215" t="e">
        <f>(VLOOKUP(F3215,tarifas!$C$7:$D$10,2,FALSE)+tarifas!$D$21)*datos!P3215</f>
        <v>#N/A</v>
      </c>
      <c r="V3215" t="e">
        <f t="shared" si="462"/>
        <v>#N/A</v>
      </c>
      <c r="W3215">
        <f t="shared" si="463"/>
        <v>5.5538831515741878</v>
      </c>
    </row>
    <row r="3216" spans="1:23" x14ac:dyDescent="0.25">
      <c r="A3216">
        <f t="shared" si="456"/>
        <v>133</v>
      </c>
      <c r="B3216">
        <f t="shared" si="457"/>
        <v>5</v>
      </c>
      <c r="C3216" s="1">
        <f t="shared" si="464"/>
        <v>41773.541666658894</v>
      </c>
      <c r="D3216" s="7">
        <v>219.19696969696969</v>
      </c>
      <c r="E3216" s="7"/>
      <c r="G3216">
        <v>47.02</v>
      </c>
      <c r="H3216" s="12">
        <v>488.47707071135</v>
      </c>
      <c r="I3216" s="13">
        <f>$D$2*tarifas!$D$12/24</f>
        <v>1.4541666666666666</v>
      </c>
      <c r="J3216" s="13" t="e">
        <f>VLOOKUP(E3216&amp;" "&amp;F3216,tarifas!$A$13:$D$20,4,FALSE)*H3216</f>
        <v>#N/A</v>
      </c>
      <c r="K3216" s="13">
        <f>IF(F3216="COD1",tarifas!$D$11*(SUMIFS($H$11:$H$8770,$F$11:$F$8770,"=COD1",$B$11:$B$8770,"="&amp;B3216)/COUNTIFS($F$11:$F$8770,"=COD1",$B$11:$B$8770,"="&amp;B3216))/COUNTIFS($A$11:$A$8770,"="&amp;A3216,$F$11:$F$8770,"=COD1"),0)</f>
        <v>0</v>
      </c>
      <c r="L3216" s="13" t="e">
        <f>(VLOOKUP(F3216,tarifas!$C$7:$D$10,2,FALSE)+tarifas!$D$21)*datos!H3216</f>
        <v>#N/A</v>
      </c>
      <c r="M3216">
        <v>488.66179999999997</v>
      </c>
      <c r="N3216" s="13" t="e">
        <f t="shared" si="458"/>
        <v>#N/A</v>
      </c>
      <c r="O3216">
        <f t="shared" si="459"/>
        <v>488.47707071135</v>
      </c>
      <c r="P3216" s="12">
        <f t="shared" si="460"/>
        <v>0</v>
      </c>
      <c r="Q3216">
        <f t="shared" si="461"/>
        <v>0.18472928864997584</v>
      </c>
      <c r="R3216">
        <f>$D$2*tarifas!$D$12/24</f>
        <v>1.4541666666666666</v>
      </c>
      <c r="S3216" t="e">
        <f>VLOOKUP(E3216&amp;" "&amp;F3216,tarifas!$A$13:$D$20,4,FALSE)*P3216</f>
        <v>#N/A</v>
      </c>
      <c r="T3216">
        <f>IF(F3216="COD1",tarifas!$D$11*(SUMIFS($P$11:$P$8770,$F$11:$F$8770,"=COD1",$B$11:$B$8770,"="&amp;B3216)/COUNTIFS($F$11:$F$8770,"=COD1",$B$11:$B$8770,"="&amp;B3216))/COUNTIFS($A$11:$A$8770,"="&amp;A3216,$F$11:$F$8770,"=COD1"),0)</f>
        <v>0</v>
      </c>
      <c r="U3216" t="e">
        <f>(VLOOKUP(F3216,tarifas!$C$7:$D$10,2,FALSE)+tarifas!$D$21)*datos!P3216</f>
        <v>#N/A</v>
      </c>
      <c r="V3216" t="e">
        <f t="shared" si="462"/>
        <v>#N/A</v>
      </c>
      <c r="W3216">
        <f t="shared" si="463"/>
        <v>7.8173740370896787E-3</v>
      </c>
    </row>
    <row r="3217" spans="1:23" x14ac:dyDescent="0.25">
      <c r="A3217">
        <f t="shared" si="456"/>
        <v>133</v>
      </c>
      <c r="B3217">
        <f t="shared" si="457"/>
        <v>5</v>
      </c>
      <c r="C3217" s="1">
        <f t="shared" si="464"/>
        <v>41773.583333325558</v>
      </c>
      <c r="D3217" s="7">
        <v>234.39393939393938</v>
      </c>
      <c r="E3217" s="7"/>
      <c r="G3217">
        <v>47.83</v>
      </c>
      <c r="H3217" s="12">
        <v>522.75018282102155</v>
      </c>
      <c r="I3217" s="13">
        <f>$D$2*tarifas!$D$12/24</f>
        <v>1.4541666666666666</v>
      </c>
      <c r="J3217" s="13" t="e">
        <f>VLOOKUP(E3217&amp;" "&amp;F3217,tarifas!$A$13:$D$20,4,FALSE)*H3217</f>
        <v>#N/A</v>
      </c>
      <c r="K3217" s="13">
        <f>IF(F3217="COD1",tarifas!$D$11*(SUMIFS($H$11:$H$8770,$F$11:$F$8770,"=COD1",$B$11:$B$8770,"="&amp;B3217)/COUNTIFS($F$11:$F$8770,"=COD1",$B$11:$B$8770,"="&amp;B3217))/COUNTIFS($A$11:$A$8770,"="&amp;A3217,$F$11:$F$8770,"=COD1"),0)</f>
        <v>0</v>
      </c>
      <c r="L3217" s="13" t="e">
        <f>(VLOOKUP(F3217,tarifas!$C$7:$D$10,2,FALSE)+tarifas!$D$21)*datos!H3217</f>
        <v>#N/A</v>
      </c>
      <c r="M3217">
        <v>437.43587000000002</v>
      </c>
      <c r="N3217" s="13" t="e">
        <f t="shared" si="458"/>
        <v>#N/A</v>
      </c>
      <c r="O3217">
        <f t="shared" si="459"/>
        <v>437.43587000000002</v>
      </c>
      <c r="P3217" s="12">
        <f t="shared" si="460"/>
        <v>85.314312821021531</v>
      </c>
      <c r="Q3217">
        <f t="shared" si="461"/>
        <v>0</v>
      </c>
      <c r="R3217">
        <f>$D$2*tarifas!$D$12/24</f>
        <v>1.4541666666666666</v>
      </c>
      <c r="S3217" t="e">
        <f>VLOOKUP(E3217&amp;" "&amp;F3217,tarifas!$A$13:$D$20,4,FALSE)*P3217</f>
        <v>#N/A</v>
      </c>
      <c r="T3217">
        <f>IF(F3217="COD1",tarifas!$D$11*(SUMIFS($P$11:$P$8770,$F$11:$F$8770,"=COD1",$B$11:$B$8770,"="&amp;B3217)/COUNTIFS($F$11:$F$8770,"=COD1",$B$11:$B$8770,"="&amp;B3217))/COUNTIFS($A$11:$A$8770,"="&amp;A3217,$F$11:$F$8770,"=COD1"),0)</f>
        <v>0</v>
      </c>
      <c r="U3217" t="e">
        <f>(VLOOKUP(F3217,tarifas!$C$7:$D$10,2,FALSE)+tarifas!$D$21)*datos!P3217</f>
        <v>#N/A</v>
      </c>
      <c r="V3217" t="e">
        <f t="shared" si="462"/>
        <v>#N/A</v>
      </c>
      <c r="W3217">
        <f t="shared" si="463"/>
        <v>0</v>
      </c>
    </row>
    <row r="3218" spans="1:23" x14ac:dyDescent="0.25">
      <c r="A3218">
        <f t="shared" si="456"/>
        <v>133</v>
      </c>
      <c r="B3218">
        <f t="shared" si="457"/>
        <v>5</v>
      </c>
      <c r="C3218" s="1">
        <f t="shared" si="464"/>
        <v>41773.624999992222</v>
      </c>
      <c r="D3218" s="7">
        <v>238.77272727272731</v>
      </c>
      <c r="E3218" s="7"/>
      <c r="G3218">
        <v>47</v>
      </c>
      <c r="H3218" s="12">
        <v>563.97312336490359</v>
      </c>
      <c r="I3218" s="13">
        <f>$D$2*tarifas!$D$12/24</f>
        <v>1.4541666666666666</v>
      </c>
      <c r="J3218" s="13" t="e">
        <f>VLOOKUP(E3218&amp;" "&amp;F3218,tarifas!$A$13:$D$20,4,FALSE)*H3218</f>
        <v>#N/A</v>
      </c>
      <c r="K3218" s="13">
        <f>IF(F3218="COD1",tarifas!$D$11*(SUMIFS($H$11:$H$8770,$F$11:$F$8770,"=COD1",$B$11:$B$8770,"="&amp;B3218)/COUNTIFS($F$11:$F$8770,"=COD1",$B$11:$B$8770,"="&amp;B3218))/COUNTIFS($A$11:$A$8770,"="&amp;A3218,$F$11:$F$8770,"=COD1"),0)</f>
        <v>0</v>
      </c>
      <c r="L3218" s="13" t="e">
        <f>(VLOOKUP(F3218,tarifas!$C$7:$D$10,2,FALSE)+tarifas!$D$21)*datos!H3218</f>
        <v>#N/A</v>
      </c>
      <c r="M3218">
        <v>339.03245000000004</v>
      </c>
      <c r="N3218" s="13" t="e">
        <f t="shared" si="458"/>
        <v>#N/A</v>
      </c>
      <c r="O3218">
        <f t="shared" si="459"/>
        <v>339.03245000000004</v>
      </c>
      <c r="P3218" s="12">
        <f t="shared" si="460"/>
        <v>224.94067336490355</v>
      </c>
      <c r="Q3218">
        <f t="shared" si="461"/>
        <v>0</v>
      </c>
      <c r="R3218">
        <f>$D$2*tarifas!$D$12/24</f>
        <v>1.4541666666666666</v>
      </c>
      <c r="S3218" t="e">
        <f>VLOOKUP(E3218&amp;" "&amp;F3218,tarifas!$A$13:$D$20,4,FALSE)*P3218</f>
        <v>#N/A</v>
      </c>
      <c r="T3218">
        <f>IF(F3218="COD1",tarifas!$D$11*(SUMIFS($P$11:$P$8770,$F$11:$F$8770,"=COD1",$B$11:$B$8770,"="&amp;B3218)/COUNTIFS($F$11:$F$8770,"=COD1",$B$11:$B$8770,"="&amp;B3218))/COUNTIFS($A$11:$A$8770,"="&amp;A3218,$F$11:$F$8770,"=COD1"),0)</f>
        <v>0</v>
      </c>
      <c r="U3218" t="e">
        <f>(VLOOKUP(F3218,tarifas!$C$7:$D$10,2,FALSE)+tarifas!$D$21)*datos!P3218</f>
        <v>#N/A</v>
      </c>
      <c r="V3218" t="e">
        <f t="shared" si="462"/>
        <v>#N/A</v>
      </c>
      <c r="W3218">
        <f t="shared" si="463"/>
        <v>0</v>
      </c>
    </row>
    <row r="3219" spans="1:23" x14ac:dyDescent="0.25">
      <c r="A3219">
        <f t="shared" si="456"/>
        <v>133</v>
      </c>
      <c r="B3219">
        <f t="shared" si="457"/>
        <v>5</v>
      </c>
      <c r="C3219" s="1">
        <f t="shared" si="464"/>
        <v>41773.666666658886</v>
      </c>
      <c r="D3219" s="7">
        <v>227.43939393939394</v>
      </c>
      <c r="E3219" s="7"/>
      <c r="G3219">
        <v>47</v>
      </c>
      <c r="H3219" s="12">
        <v>470.2508823150668</v>
      </c>
      <c r="I3219" s="13">
        <f>$D$2*tarifas!$D$12/24</f>
        <v>1.4541666666666666</v>
      </c>
      <c r="J3219" s="13" t="e">
        <f>VLOOKUP(E3219&amp;" "&amp;F3219,tarifas!$A$13:$D$20,4,FALSE)*H3219</f>
        <v>#N/A</v>
      </c>
      <c r="K3219" s="13">
        <f>IF(F3219="COD1",tarifas!$D$11*(SUMIFS($H$11:$H$8770,$F$11:$F$8770,"=COD1",$B$11:$B$8770,"="&amp;B3219)/COUNTIFS($F$11:$F$8770,"=COD1",$B$11:$B$8770,"="&amp;B3219))/COUNTIFS($A$11:$A$8770,"="&amp;A3219,$F$11:$F$8770,"=COD1"),0)</f>
        <v>0</v>
      </c>
      <c r="L3219" s="13" t="e">
        <f>(VLOOKUP(F3219,tarifas!$C$7:$D$10,2,FALSE)+tarifas!$D$21)*datos!H3219</f>
        <v>#N/A</v>
      </c>
      <c r="M3219">
        <v>211.60629999999998</v>
      </c>
      <c r="N3219" s="13" t="e">
        <f t="shared" si="458"/>
        <v>#N/A</v>
      </c>
      <c r="O3219">
        <f t="shared" si="459"/>
        <v>211.60629999999998</v>
      </c>
      <c r="P3219" s="12">
        <f t="shared" si="460"/>
        <v>258.64458231506683</v>
      </c>
      <c r="Q3219">
        <f t="shared" si="461"/>
        <v>0</v>
      </c>
      <c r="R3219">
        <f>$D$2*tarifas!$D$12/24</f>
        <v>1.4541666666666666</v>
      </c>
      <c r="S3219" t="e">
        <f>VLOOKUP(E3219&amp;" "&amp;F3219,tarifas!$A$13:$D$20,4,FALSE)*P3219</f>
        <v>#N/A</v>
      </c>
      <c r="T3219">
        <f>IF(F3219="COD1",tarifas!$D$11*(SUMIFS($P$11:$P$8770,$F$11:$F$8770,"=COD1",$B$11:$B$8770,"="&amp;B3219)/COUNTIFS($F$11:$F$8770,"=COD1",$B$11:$B$8770,"="&amp;B3219))/COUNTIFS($A$11:$A$8770,"="&amp;A3219,$F$11:$F$8770,"=COD1"),0)</f>
        <v>0</v>
      </c>
      <c r="U3219" t="e">
        <f>(VLOOKUP(F3219,tarifas!$C$7:$D$10,2,FALSE)+tarifas!$D$21)*datos!P3219</f>
        <v>#N/A</v>
      </c>
      <c r="V3219" t="e">
        <f t="shared" si="462"/>
        <v>#N/A</v>
      </c>
      <c r="W3219">
        <f t="shared" si="463"/>
        <v>0</v>
      </c>
    </row>
    <row r="3220" spans="1:23" x14ac:dyDescent="0.25">
      <c r="A3220">
        <f t="shared" si="456"/>
        <v>133</v>
      </c>
      <c r="B3220">
        <f t="shared" si="457"/>
        <v>5</v>
      </c>
      <c r="C3220" s="1">
        <f t="shared" si="464"/>
        <v>41773.70833332555</v>
      </c>
      <c r="D3220" s="7">
        <v>161.75757575757578</v>
      </c>
      <c r="E3220" s="7"/>
      <c r="G3220">
        <v>47</v>
      </c>
      <c r="H3220" s="12">
        <v>366.28312120657699</v>
      </c>
      <c r="I3220" s="13">
        <f>$D$2*tarifas!$D$12/24</f>
        <v>1.4541666666666666</v>
      </c>
      <c r="J3220" s="13" t="e">
        <f>VLOOKUP(E3220&amp;" "&amp;F3220,tarifas!$A$13:$D$20,4,FALSE)*H3220</f>
        <v>#N/A</v>
      </c>
      <c r="K3220" s="13">
        <f>IF(F3220="COD1",tarifas!$D$11*(SUMIFS($H$11:$H$8770,$F$11:$F$8770,"=COD1",$B$11:$B$8770,"="&amp;B3220)/COUNTIFS($F$11:$F$8770,"=COD1",$B$11:$B$8770,"="&amp;B3220))/COUNTIFS($A$11:$A$8770,"="&amp;A3220,$F$11:$F$8770,"=COD1"),0)</f>
        <v>0</v>
      </c>
      <c r="L3220" s="13" t="e">
        <f>(VLOOKUP(F3220,tarifas!$C$7:$D$10,2,FALSE)+tarifas!$D$21)*datos!H3220</f>
        <v>#N/A</v>
      </c>
      <c r="M3220">
        <v>70.728449999999995</v>
      </c>
      <c r="N3220" s="13" t="e">
        <f t="shared" si="458"/>
        <v>#N/A</v>
      </c>
      <c r="O3220">
        <f t="shared" si="459"/>
        <v>70.728449999999995</v>
      </c>
      <c r="P3220" s="12">
        <f t="shared" si="460"/>
        <v>295.55467120657698</v>
      </c>
      <c r="Q3220">
        <f t="shared" si="461"/>
        <v>0</v>
      </c>
      <c r="R3220">
        <f>$D$2*tarifas!$D$12/24</f>
        <v>1.4541666666666666</v>
      </c>
      <c r="S3220" t="e">
        <f>VLOOKUP(E3220&amp;" "&amp;F3220,tarifas!$A$13:$D$20,4,FALSE)*P3220</f>
        <v>#N/A</v>
      </c>
      <c r="T3220">
        <f>IF(F3220="COD1",tarifas!$D$11*(SUMIFS($P$11:$P$8770,$F$11:$F$8770,"=COD1",$B$11:$B$8770,"="&amp;B3220)/COUNTIFS($F$11:$F$8770,"=COD1",$B$11:$B$8770,"="&amp;B3220))/COUNTIFS($A$11:$A$8770,"="&amp;A3220,$F$11:$F$8770,"=COD1"),0)</f>
        <v>0</v>
      </c>
      <c r="U3220" t="e">
        <f>(VLOOKUP(F3220,tarifas!$C$7:$D$10,2,FALSE)+tarifas!$D$21)*datos!P3220</f>
        <v>#N/A</v>
      </c>
      <c r="V3220" t="e">
        <f t="shared" si="462"/>
        <v>#N/A</v>
      </c>
      <c r="W3220">
        <f t="shared" si="463"/>
        <v>0</v>
      </c>
    </row>
    <row r="3221" spans="1:23" x14ac:dyDescent="0.25">
      <c r="A3221">
        <f t="shared" si="456"/>
        <v>133</v>
      </c>
      <c r="B3221">
        <f t="shared" si="457"/>
        <v>5</v>
      </c>
      <c r="C3221" s="1">
        <f t="shared" si="464"/>
        <v>41773.749999992215</v>
      </c>
      <c r="D3221" s="7">
        <v>197.30303030303031</v>
      </c>
      <c r="E3221" s="7"/>
      <c r="G3221">
        <v>47.01</v>
      </c>
      <c r="H3221" s="12">
        <v>270.7347229089367</v>
      </c>
      <c r="I3221" s="13">
        <f>$D$2*tarifas!$D$12/24</f>
        <v>1.4541666666666666</v>
      </c>
      <c r="J3221" s="13" t="e">
        <f>VLOOKUP(E3221&amp;" "&amp;F3221,tarifas!$A$13:$D$20,4,FALSE)*H3221</f>
        <v>#N/A</v>
      </c>
      <c r="K3221" s="13">
        <f>IF(F3221="COD1",tarifas!$D$11*(SUMIFS($H$11:$H$8770,$F$11:$F$8770,"=COD1",$B$11:$B$8770,"="&amp;B3221)/COUNTIFS($F$11:$F$8770,"=COD1",$B$11:$B$8770,"="&amp;B3221))/COUNTIFS($A$11:$A$8770,"="&amp;A3221,$F$11:$F$8770,"=COD1"),0)</f>
        <v>0</v>
      </c>
      <c r="L3221" s="13" t="e">
        <f>(VLOOKUP(F3221,tarifas!$C$7:$D$10,2,FALSE)+tarifas!$D$21)*datos!H3221</f>
        <v>#N/A</v>
      </c>
      <c r="M3221">
        <v>10.554950000000002</v>
      </c>
      <c r="N3221" s="13" t="e">
        <f t="shared" si="458"/>
        <v>#N/A</v>
      </c>
      <c r="O3221">
        <f t="shared" si="459"/>
        <v>10.554950000000002</v>
      </c>
      <c r="P3221" s="12">
        <f t="shared" si="460"/>
        <v>260.17977290893668</v>
      </c>
      <c r="Q3221">
        <f t="shared" si="461"/>
        <v>0</v>
      </c>
      <c r="R3221">
        <f>$D$2*tarifas!$D$12/24</f>
        <v>1.4541666666666666</v>
      </c>
      <c r="S3221" t="e">
        <f>VLOOKUP(E3221&amp;" "&amp;F3221,tarifas!$A$13:$D$20,4,FALSE)*P3221</f>
        <v>#N/A</v>
      </c>
      <c r="T3221">
        <f>IF(F3221="COD1",tarifas!$D$11*(SUMIFS($P$11:$P$8770,$F$11:$F$8770,"=COD1",$B$11:$B$8770,"="&amp;B3221)/COUNTIFS($F$11:$F$8770,"=COD1",$B$11:$B$8770,"="&amp;B3221))/COUNTIFS($A$11:$A$8770,"="&amp;A3221,$F$11:$F$8770,"=COD1"),0)</f>
        <v>0</v>
      </c>
      <c r="U3221" t="e">
        <f>(VLOOKUP(F3221,tarifas!$C$7:$D$10,2,FALSE)+tarifas!$D$21)*datos!P3221</f>
        <v>#N/A</v>
      </c>
      <c r="V3221" t="e">
        <f t="shared" si="462"/>
        <v>#N/A</v>
      </c>
      <c r="W3221">
        <f t="shared" si="463"/>
        <v>0</v>
      </c>
    </row>
    <row r="3222" spans="1:23" x14ac:dyDescent="0.25">
      <c r="A3222">
        <f t="shared" si="456"/>
        <v>133</v>
      </c>
      <c r="B3222">
        <f t="shared" si="457"/>
        <v>5</v>
      </c>
      <c r="C3222" s="1">
        <f t="shared" si="464"/>
        <v>41773.791666658879</v>
      </c>
      <c r="D3222" s="7">
        <v>62.590909090909086</v>
      </c>
      <c r="E3222" s="7"/>
      <c r="G3222">
        <v>50.11</v>
      </c>
      <c r="H3222" s="12">
        <v>212.36161193645626</v>
      </c>
      <c r="I3222" s="13">
        <f>$D$2*tarifas!$D$12/24</f>
        <v>1.4541666666666666</v>
      </c>
      <c r="J3222" s="13" t="e">
        <f>VLOOKUP(E3222&amp;" "&amp;F3222,tarifas!$A$13:$D$20,4,FALSE)*H3222</f>
        <v>#N/A</v>
      </c>
      <c r="K3222" s="13">
        <f>IF(F3222="COD1",tarifas!$D$11*(SUMIFS($H$11:$H$8770,$F$11:$F$8770,"=COD1",$B$11:$B$8770,"="&amp;B3222)/COUNTIFS($F$11:$F$8770,"=COD1",$B$11:$B$8770,"="&amp;B3222))/COUNTIFS($A$11:$A$8770,"="&amp;A3222,$F$11:$F$8770,"=COD1"),0)</f>
        <v>0</v>
      </c>
      <c r="L3222" s="13" t="e">
        <f>(VLOOKUP(F3222,tarifas!$C$7:$D$10,2,FALSE)+tarifas!$D$21)*datos!H3222</f>
        <v>#N/A</v>
      </c>
      <c r="M3222">
        <v>0</v>
      </c>
      <c r="N3222" s="13" t="e">
        <f t="shared" si="458"/>
        <v>#N/A</v>
      </c>
      <c r="O3222">
        <f t="shared" si="459"/>
        <v>0</v>
      </c>
      <c r="P3222" s="12">
        <f t="shared" si="460"/>
        <v>212.36161193645626</v>
      </c>
      <c r="Q3222">
        <f t="shared" si="461"/>
        <v>0</v>
      </c>
      <c r="R3222">
        <f>$D$2*tarifas!$D$12/24</f>
        <v>1.4541666666666666</v>
      </c>
      <c r="S3222" t="e">
        <f>VLOOKUP(E3222&amp;" "&amp;F3222,tarifas!$A$13:$D$20,4,FALSE)*P3222</f>
        <v>#N/A</v>
      </c>
      <c r="T3222">
        <f>IF(F3222="COD1",tarifas!$D$11*(SUMIFS($P$11:$P$8770,$F$11:$F$8770,"=COD1",$B$11:$B$8770,"="&amp;B3222)/COUNTIFS($F$11:$F$8770,"=COD1",$B$11:$B$8770,"="&amp;B3222))/COUNTIFS($A$11:$A$8770,"="&amp;A3222,$F$11:$F$8770,"=COD1"),0)</f>
        <v>0</v>
      </c>
      <c r="U3222" t="e">
        <f>(VLOOKUP(F3222,tarifas!$C$7:$D$10,2,FALSE)+tarifas!$D$21)*datos!P3222</f>
        <v>#N/A</v>
      </c>
      <c r="V3222" t="e">
        <f t="shared" si="462"/>
        <v>#N/A</v>
      </c>
      <c r="W3222">
        <f t="shared" si="463"/>
        <v>0</v>
      </c>
    </row>
    <row r="3223" spans="1:23" x14ac:dyDescent="0.25">
      <c r="A3223">
        <f t="shared" si="456"/>
        <v>133</v>
      </c>
      <c r="B3223">
        <f t="shared" si="457"/>
        <v>5</v>
      </c>
      <c r="C3223" s="1">
        <f t="shared" si="464"/>
        <v>41773.833333325543</v>
      </c>
      <c r="D3223" s="7">
        <v>0</v>
      </c>
      <c r="E3223" s="7"/>
      <c r="G3223">
        <v>54.25</v>
      </c>
      <c r="H3223" s="12">
        <v>194.56231808375389</v>
      </c>
      <c r="I3223" s="13">
        <f>$D$2*tarifas!$D$12/24</f>
        <v>1.4541666666666666</v>
      </c>
      <c r="J3223" s="13" t="e">
        <f>VLOOKUP(E3223&amp;" "&amp;F3223,tarifas!$A$13:$D$20,4,FALSE)*H3223</f>
        <v>#N/A</v>
      </c>
      <c r="K3223" s="13">
        <f>IF(F3223="COD1",tarifas!$D$11*(SUMIFS($H$11:$H$8770,$F$11:$F$8770,"=COD1",$B$11:$B$8770,"="&amp;B3223)/COUNTIFS($F$11:$F$8770,"=COD1",$B$11:$B$8770,"="&amp;B3223))/COUNTIFS($A$11:$A$8770,"="&amp;A3223,$F$11:$F$8770,"=COD1"),0)</f>
        <v>0</v>
      </c>
      <c r="L3223" s="13" t="e">
        <f>(VLOOKUP(F3223,tarifas!$C$7:$D$10,2,FALSE)+tarifas!$D$21)*datos!H3223</f>
        <v>#N/A</v>
      </c>
      <c r="M3223">
        <v>0</v>
      </c>
      <c r="N3223" s="13" t="e">
        <f t="shared" si="458"/>
        <v>#N/A</v>
      </c>
      <c r="O3223">
        <f t="shared" si="459"/>
        <v>0</v>
      </c>
      <c r="P3223" s="12">
        <f t="shared" si="460"/>
        <v>194.56231808375389</v>
      </c>
      <c r="Q3223">
        <f t="shared" si="461"/>
        <v>0</v>
      </c>
      <c r="R3223">
        <f>$D$2*tarifas!$D$12/24</f>
        <v>1.4541666666666666</v>
      </c>
      <c r="S3223" t="e">
        <f>VLOOKUP(E3223&amp;" "&amp;F3223,tarifas!$A$13:$D$20,4,FALSE)*P3223</f>
        <v>#N/A</v>
      </c>
      <c r="T3223">
        <f>IF(F3223="COD1",tarifas!$D$11*(SUMIFS($P$11:$P$8770,$F$11:$F$8770,"=COD1",$B$11:$B$8770,"="&amp;B3223)/COUNTIFS($F$11:$F$8770,"=COD1",$B$11:$B$8770,"="&amp;B3223))/COUNTIFS($A$11:$A$8770,"="&amp;A3223,$F$11:$F$8770,"=COD1"),0)</f>
        <v>0</v>
      </c>
      <c r="U3223" t="e">
        <f>(VLOOKUP(F3223,tarifas!$C$7:$D$10,2,FALSE)+tarifas!$D$21)*datos!P3223</f>
        <v>#N/A</v>
      </c>
      <c r="V3223" t="e">
        <f t="shared" si="462"/>
        <v>#N/A</v>
      </c>
      <c r="W3223">
        <f t="shared" si="463"/>
        <v>0</v>
      </c>
    </row>
    <row r="3224" spans="1:23" x14ac:dyDescent="0.25">
      <c r="A3224">
        <f t="shared" si="456"/>
        <v>133</v>
      </c>
      <c r="B3224">
        <f t="shared" si="457"/>
        <v>5</v>
      </c>
      <c r="C3224" s="1">
        <f t="shared" si="464"/>
        <v>41773.874999992207</v>
      </c>
      <c r="D3224" s="7">
        <v>0</v>
      </c>
      <c r="E3224" s="7"/>
      <c r="G3224">
        <v>48.5</v>
      </c>
      <c r="H3224" s="12">
        <v>189.2509807844323</v>
      </c>
      <c r="I3224" s="13">
        <f>$D$2*tarifas!$D$12/24</f>
        <v>1.4541666666666666</v>
      </c>
      <c r="J3224" s="13" t="e">
        <f>VLOOKUP(E3224&amp;" "&amp;F3224,tarifas!$A$13:$D$20,4,FALSE)*H3224</f>
        <v>#N/A</v>
      </c>
      <c r="K3224" s="13">
        <f>IF(F3224="COD1",tarifas!$D$11*(SUMIFS($H$11:$H$8770,$F$11:$F$8770,"=COD1",$B$11:$B$8770,"="&amp;B3224)/COUNTIFS($F$11:$F$8770,"=COD1",$B$11:$B$8770,"="&amp;B3224))/COUNTIFS($A$11:$A$8770,"="&amp;A3224,$F$11:$F$8770,"=COD1"),0)</f>
        <v>0</v>
      </c>
      <c r="L3224" s="13" t="e">
        <f>(VLOOKUP(F3224,tarifas!$C$7:$D$10,2,FALSE)+tarifas!$D$21)*datos!H3224</f>
        <v>#N/A</v>
      </c>
      <c r="M3224">
        <v>0</v>
      </c>
      <c r="N3224" s="13" t="e">
        <f t="shared" si="458"/>
        <v>#N/A</v>
      </c>
      <c r="O3224">
        <f t="shared" si="459"/>
        <v>0</v>
      </c>
      <c r="P3224" s="12">
        <f t="shared" si="460"/>
        <v>189.2509807844323</v>
      </c>
      <c r="Q3224">
        <f t="shared" si="461"/>
        <v>0</v>
      </c>
      <c r="R3224">
        <f>$D$2*tarifas!$D$12/24</f>
        <v>1.4541666666666666</v>
      </c>
      <c r="S3224" t="e">
        <f>VLOOKUP(E3224&amp;" "&amp;F3224,tarifas!$A$13:$D$20,4,FALSE)*P3224</f>
        <v>#N/A</v>
      </c>
      <c r="T3224">
        <f>IF(F3224="COD1",tarifas!$D$11*(SUMIFS($P$11:$P$8770,$F$11:$F$8770,"=COD1",$B$11:$B$8770,"="&amp;B3224)/COUNTIFS($F$11:$F$8770,"=COD1",$B$11:$B$8770,"="&amp;B3224))/COUNTIFS($A$11:$A$8770,"="&amp;A3224,$F$11:$F$8770,"=COD1"),0)</f>
        <v>0</v>
      </c>
      <c r="U3224" t="e">
        <f>(VLOOKUP(F3224,tarifas!$C$7:$D$10,2,FALSE)+tarifas!$D$21)*datos!P3224</f>
        <v>#N/A</v>
      </c>
      <c r="V3224" t="e">
        <f t="shared" si="462"/>
        <v>#N/A</v>
      </c>
      <c r="W3224">
        <f t="shared" si="463"/>
        <v>0</v>
      </c>
    </row>
    <row r="3225" spans="1:23" x14ac:dyDescent="0.25">
      <c r="A3225">
        <f t="shared" si="456"/>
        <v>133</v>
      </c>
      <c r="B3225">
        <f t="shared" si="457"/>
        <v>5</v>
      </c>
      <c r="C3225" s="1">
        <f t="shared" si="464"/>
        <v>41773.916666658872</v>
      </c>
      <c r="D3225" s="7">
        <v>0</v>
      </c>
      <c r="E3225" s="7"/>
      <c r="G3225">
        <v>44.27</v>
      </c>
      <c r="H3225" s="12">
        <v>190.71726948974097</v>
      </c>
      <c r="I3225" s="13">
        <f>$D$2*tarifas!$D$12/24</f>
        <v>1.4541666666666666</v>
      </c>
      <c r="J3225" s="13" t="e">
        <f>VLOOKUP(E3225&amp;" "&amp;F3225,tarifas!$A$13:$D$20,4,FALSE)*H3225</f>
        <v>#N/A</v>
      </c>
      <c r="K3225" s="13">
        <f>IF(F3225="COD1",tarifas!$D$11*(SUMIFS($H$11:$H$8770,$F$11:$F$8770,"=COD1",$B$11:$B$8770,"="&amp;B3225)/COUNTIFS($F$11:$F$8770,"=COD1",$B$11:$B$8770,"="&amp;B3225))/COUNTIFS($A$11:$A$8770,"="&amp;A3225,$F$11:$F$8770,"=COD1"),0)</f>
        <v>0</v>
      </c>
      <c r="L3225" s="13" t="e">
        <f>(VLOOKUP(F3225,tarifas!$C$7:$D$10,2,FALSE)+tarifas!$D$21)*datos!H3225</f>
        <v>#N/A</v>
      </c>
      <c r="M3225">
        <v>0</v>
      </c>
      <c r="N3225" s="13" t="e">
        <f t="shared" si="458"/>
        <v>#N/A</v>
      </c>
      <c r="O3225">
        <f t="shared" si="459"/>
        <v>0</v>
      </c>
      <c r="P3225" s="12">
        <f t="shared" si="460"/>
        <v>190.71726948974097</v>
      </c>
      <c r="Q3225">
        <f t="shared" si="461"/>
        <v>0</v>
      </c>
      <c r="R3225">
        <f>$D$2*tarifas!$D$12/24</f>
        <v>1.4541666666666666</v>
      </c>
      <c r="S3225" t="e">
        <f>VLOOKUP(E3225&amp;" "&amp;F3225,tarifas!$A$13:$D$20,4,FALSE)*P3225</f>
        <v>#N/A</v>
      </c>
      <c r="T3225">
        <f>IF(F3225="COD1",tarifas!$D$11*(SUMIFS($P$11:$P$8770,$F$11:$F$8770,"=COD1",$B$11:$B$8770,"="&amp;B3225)/COUNTIFS($F$11:$F$8770,"=COD1",$B$11:$B$8770,"="&amp;B3225))/COUNTIFS($A$11:$A$8770,"="&amp;A3225,$F$11:$F$8770,"=COD1"),0)</f>
        <v>0</v>
      </c>
      <c r="U3225" t="e">
        <f>(VLOOKUP(F3225,tarifas!$C$7:$D$10,2,FALSE)+tarifas!$D$21)*datos!P3225</f>
        <v>#N/A</v>
      </c>
      <c r="V3225" t="e">
        <f t="shared" si="462"/>
        <v>#N/A</v>
      </c>
      <c r="W3225">
        <f t="shared" si="463"/>
        <v>0</v>
      </c>
    </row>
    <row r="3226" spans="1:23" x14ac:dyDescent="0.25">
      <c r="A3226">
        <f t="shared" si="456"/>
        <v>133</v>
      </c>
      <c r="B3226">
        <f t="shared" si="457"/>
        <v>5</v>
      </c>
      <c r="C3226" s="1">
        <f t="shared" si="464"/>
        <v>41773.958333325536</v>
      </c>
      <c r="D3226" s="7">
        <v>0</v>
      </c>
      <c r="E3226" s="7"/>
      <c r="G3226">
        <v>33.01</v>
      </c>
      <c r="H3226" s="12">
        <v>182.80808329828176</v>
      </c>
      <c r="I3226" s="13">
        <f>$D$2*tarifas!$D$12/24</f>
        <v>1.4541666666666666</v>
      </c>
      <c r="J3226" s="13" t="e">
        <f>VLOOKUP(E3226&amp;" "&amp;F3226,tarifas!$A$13:$D$20,4,FALSE)*H3226</f>
        <v>#N/A</v>
      </c>
      <c r="K3226" s="13">
        <f>IF(F3226="COD1",tarifas!$D$11*(SUMIFS($H$11:$H$8770,$F$11:$F$8770,"=COD1",$B$11:$B$8770,"="&amp;B3226)/COUNTIFS($F$11:$F$8770,"=COD1",$B$11:$B$8770,"="&amp;B3226))/COUNTIFS($A$11:$A$8770,"="&amp;A3226,$F$11:$F$8770,"=COD1"),0)</f>
        <v>0</v>
      </c>
      <c r="L3226" s="13" t="e">
        <f>(VLOOKUP(F3226,tarifas!$C$7:$D$10,2,FALSE)+tarifas!$D$21)*datos!H3226</f>
        <v>#N/A</v>
      </c>
      <c r="M3226">
        <v>0</v>
      </c>
      <c r="N3226" s="13" t="e">
        <f t="shared" si="458"/>
        <v>#N/A</v>
      </c>
      <c r="O3226">
        <f t="shared" si="459"/>
        <v>0</v>
      </c>
      <c r="P3226" s="12">
        <f t="shared" si="460"/>
        <v>182.80808329828176</v>
      </c>
      <c r="Q3226">
        <f t="shared" si="461"/>
        <v>0</v>
      </c>
      <c r="R3226">
        <f>$D$2*tarifas!$D$12/24</f>
        <v>1.4541666666666666</v>
      </c>
      <c r="S3226" t="e">
        <f>VLOOKUP(E3226&amp;" "&amp;F3226,tarifas!$A$13:$D$20,4,FALSE)*P3226</f>
        <v>#N/A</v>
      </c>
      <c r="T3226">
        <f>IF(F3226="COD1",tarifas!$D$11*(SUMIFS($P$11:$P$8770,$F$11:$F$8770,"=COD1",$B$11:$B$8770,"="&amp;B3226)/COUNTIFS($F$11:$F$8770,"=COD1",$B$11:$B$8770,"="&amp;B3226))/COUNTIFS($A$11:$A$8770,"="&amp;A3226,$F$11:$F$8770,"=COD1"),0)</f>
        <v>0</v>
      </c>
      <c r="U3226" t="e">
        <f>(VLOOKUP(F3226,tarifas!$C$7:$D$10,2,FALSE)+tarifas!$D$21)*datos!P3226</f>
        <v>#N/A</v>
      </c>
      <c r="V3226" t="e">
        <f t="shared" si="462"/>
        <v>#N/A</v>
      </c>
      <c r="W3226">
        <f t="shared" si="463"/>
        <v>0</v>
      </c>
    </row>
    <row r="3227" spans="1:23" x14ac:dyDescent="0.25">
      <c r="A3227">
        <f t="shared" si="456"/>
        <v>134</v>
      </c>
      <c r="B3227">
        <f t="shared" si="457"/>
        <v>5</v>
      </c>
      <c r="C3227" s="1">
        <f t="shared" si="464"/>
        <v>41773.9999999922</v>
      </c>
      <c r="D3227" s="7">
        <v>0</v>
      </c>
      <c r="E3227" s="7"/>
      <c r="G3227">
        <v>30.21</v>
      </c>
      <c r="H3227" s="12">
        <v>181.03805716837013</v>
      </c>
      <c r="I3227" s="13">
        <f>$D$2*tarifas!$D$12/24</f>
        <v>1.4541666666666666</v>
      </c>
      <c r="J3227" s="13" t="e">
        <f>VLOOKUP(E3227&amp;" "&amp;F3227,tarifas!$A$13:$D$20,4,FALSE)*H3227</f>
        <v>#N/A</v>
      </c>
      <c r="K3227" s="13">
        <f>IF(F3227="COD1",tarifas!$D$11*(SUMIFS($H$11:$H$8770,$F$11:$F$8770,"=COD1",$B$11:$B$8770,"="&amp;B3227)/COUNTIFS($F$11:$F$8770,"=COD1",$B$11:$B$8770,"="&amp;B3227))/COUNTIFS($A$11:$A$8770,"="&amp;A3227,$F$11:$F$8770,"=COD1"),0)</f>
        <v>0</v>
      </c>
      <c r="L3227" s="13" t="e">
        <f>(VLOOKUP(F3227,tarifas!$C$7:$D$10,2,FALSE)+tarifas!$D$21)*datos!H3227</f>
        <v>#N/A</v>
      </c>
      <c r="M3227">
        <v>0</v>
      </c>
      <c r="N3227" s="13" t="e">
        <f t="shared" si="458"/>
        <v>#N/A</v>
      </c>
      <c r="O3227">
        <f t="shared" si="459"/>
        <v>0</v>
      </c>
      <c r="P3227" s="12">
        <f t="shared" si="460"/>
        <v>181.03805716837013</v>
      </c>
      <c r="Q3227">
        <f t="shared" si="461"/>
        <v>0</v>
      </c>
      <c r="R3227">
        <f>$D$2*tarifas!$D$12/24</f>
        <v>1.4541666666666666</v>
      </c>
      <c r="S3227" t="e">
        <f>VLOOKUP(E3227&amp;" "&amp;F3227,tarifas!$A$13:$D$20,4,FALSE)*P3227</f>
        <v>#N/A</v>
      </c>
      <c r="T3227">
        <f>IF(F3227="COD1",tarifas!$D$11*(SUMIFS($P$11:$P$8770,$F$11:$F$8770,"=COD1",$B$11:$B$8770,"="&amp;B3227)/COUNTIFS($F$11:$F$8770,"=COD1",$B$11:$B$8770,"="&amp;B3227))/COUNTIFS($A$11:$A$8770,"="&amp;A3227,$F$11:$F$8770,"=COD1"),0)</f>
        <v>0</v>
      </c>
      <c r="U3227" t="e">
        <f>(VLOOKUP(F3227,tarifas!$C$7:$D$10,2,FALSE)+tarifas!$D$21)*datos!P3227</f>
        <v>#N/A</v>
      </c>
      <c r="V3227" t="e">
        <f t="shared" si="462"/>
        <v>#N/A</v>
      </c>
      <c r="W3227">
        <f t="shared" si="463"/>
        <v>0</v>
      </c>
    </row>
    <row r="3228" spans="1:23" x14ac:dyDescent="0.25">
      <c r="A3228">
        <f t="shared" si="456"/>
        <v>134</v>
      </c>
      <c r="B3228">
        <f t="shared" si="457"/>
        <v>5</v>
      </c>
      <c r="C3228" s="1">
        <f t="shared" si="464"/>
        <v>41774.041666658864</v>
      </c>
      <c r="D3228" s="7">
        <v>0</v>
      </c>
      <c r="E3228" s="7"/>
      <c r="G3228">
        <v>28.17</v>
      </c>
      <c r="H3228" s="12">
        <v>179.42682380086848</v>
      </c>
      <c r="I3228" s="13">
        <f>$D$2*tarifas!$D$12/24</f>
        <v>1.4541666666666666</v>
      </c>
      <c r="J3228" s="13" t="e">
        <f>VLOOKUP(E3228&amp;" "&amp;F3228,tarifas!$A$13:$D$20,4,FALSE)*H3228</f>
        <v>#N/A</v>
      </c>
      <c r="K3228" s="13">
        <f>IF(F3228="COD1",tarifas!$D$11*(SUMIFS($H$11:$H$8770,$F$11:$F$8770,"=COD1",$B$11:$B$8770,"="&amp;B3228)/COUNTIFS($F$11:$F$8770,"=COD1",$B$11:$B$8770,"="&amp;B3228))/COUNTIFS($A$11:$A$8770,"="&amp;A3228,$F$11:$F$8770,"=COD1"),0)</f>
        <v>0</v>
      </c>
      <c r="L3228" s="13" t="e">
        <f>(VLOOKUP(F3228,tarifas!$C$7:$D$10,2,FALSE)+tarifas!$D$21)*datos!H3228</f>
        <v>#N/A</v>
      </c>
      <c r="M3228">
        <v>0</v>
      </c>
      <c r="N3228" s="13" t="e">
        <f t="shared" si="458"/>
        <v>#N/A</v>
      </c>
      <c r="O3228">
        <f t="shared" si="459"/>
        <v>0</v>
      </c>
      <c r="P3228" s="12">
        <f t="shared" si="460"/>
        <v>179.42682380086848</v>
      </c>
      <c r="Q3228">
        <f t="shared" si="461"/>
        <v>0</v>
      </c>
      <c r="R3228">
        <f>$D$2*tarifas!$D$12/24</f>
        <v>1.4541666666666666</v>
      </c>
      <c r="S3228" t="e">
        <f>VLOOKUP(E3228&amp;" "&amp;F3228,tarifas!$A$13:$D$20,4,FALSE)*P3228</f>
        <v>#N/A</v>
      </c>
      <c r="T3228">
        <f>IF(F3228="COD1",tarifas!$D$11*(SUMIFS($P$11:$P$8770,$F$11:$F$8770,"=COD1",$B$11:$B$8770,"="&amp;B3228)/COUNTIFS($F$11:$F$8770,"=COD1",$B$11:$B$8770,"="&amp;B3228))/COUNTIFS($A$11:$A$8770,"="&amp;A3228,$F$11:$F$8770,"=COD1"),0)</f>
        <v>0</v>
      </c>
      <c r="U3228" t="e">
        <f>(VLOOKUP(F3228,tarifas!$C$7:$D$10,2,FALSE)+tarifas!$D$21)*datos!P3228</f>
        <v>#N/A</v>
      </c>
      <c r="V3228" t="e">
        <f t="shared" si="462"/>
        <v>#N/A</v>
      </c>
      <c r="W3228">
        <f t="shared" si="463"/>
        <v>0</v>
      </c>
    </row>
    <row r="3229" spans="1:23" x14ac:dyDescent="0.25">
      <c r="A3229">
        <f t="shared" si="456"/>
        <v>134</v>
      </c>
      <c r="B3229">
        <f t="shared" si="457"/>
        <v>5</v>
      </c>
      <c r="C3229" s="1">
        <f t="shared" si="464"/>
        <v>41774.083333325529</v>
      </c>
      <c r="D3229" s="7">
        <v>0</v>
      </c>
      <c r="E3229" s="7"/>
      <c r="G3229">
        <v>26.65</v>
      </c>
      <c r="H3229" s="12">
        <v>177.48033569814223</v>
      </c>
      <c r="I3229" s="13">
        <f>$D$2*tarifas!$D$12/24</f>
        <v>1.4541666666666666</v>
      </c>
      <c r="J3229" s="13" t="e">
        <f>VLOOKUP(E3229&amp;" "&amp;F3229,tarifas!$A$13:$D$20,4,FALSE)*H3229</f>
        <v>#N/A</v>
      </c>
      <c r="K3229" s="13">
        <f>IF(F3229="COD1",tarifas!$D$11*(SUMIFS($H$11:$H$8770,$F$11:$F$8770,"=COD1",$B$11:$B$8770,"="&amp;B3229)/COUNTIFS($F$11:$F$8770,"=COD1",$B$11:$B$8770,"="&amp;B3229))/COUNTIFS($A$11:$A$8770,"="&amp;A3229,$F$11:$F$8770,"=COD1"),0)</f>
        <v>0</v>
      </c>
      <c r="L3229" s="13" t="e">
        <f>(VLOOKUP(F3229,tarifas!$C$7:$D$10,2,FALSE)+tarifas!$D$21)*datos!H3229</f>
        <v>#N/A</v>
      </c>
      <c r="M3229">
        <v>0</v>
      </c>
      <c r="N3229" s="13" t="e">
        <f t="shared" si="458"/>
        <v>#N/A</v>
      </c>
      <c r="O3229">
        <f t="shared" si="459"/>
        <v>0</v>
      </c>
      <c r="P3229" s="12">
        <f t="shared" si="460"/>
        <v>177.48033569814223</v>
      </c>
      <c r="Q3229">
        <f t="shared" si="461"/>
        <v>0</v>
      </c>
      <c r="R3229">
        <f>$D$2*tarifas!$D$12/24</f>
        <v>1.4541666666666666</v>
      </c>
      <c r="S3229" t="e">
        <f>VLOOKUP(E3229&amp;" "&amp;F3229,tarifas!$A$13:$D$20,4,FALSE)*P3229</f>
        <v>#N/A</v>
      </c>
      <c r="T3229">
        <f>IF(F3229="COD1",tarifas!$D$11*(SUMIFS($P$11:$P$8770,$F$11:$F$8770,"=COD1",$B$11:$B$8770,"="&amp;B3229)/COUNTIFS($F$11:$F$8770,"=COD1",$B$11:$B$8770,"="&amp;B3229))/COUNTIFS($A$11:$A$8770,"="&amp;A3229,$F$11:$F$8770,"=COD1"),0)</f>
        <v>0</v>
      </c>
      <c r="U3229" t="e">
        <f>(VLOOKUP(F3229,tarifas!$C$7:$D$10,2,FALSE)+tarifas!$D$21)*datos!P3229</f>
        <v>#N/A</v>
      </c>
      <c r="V3229" t="e">
        <f t="shared" si="462"/>
        <v>#N/A</v>
      </c>
      <c r="W3229">
        <f t="shared" si="463"/>
        <v>0</v>
      </c>
    </row>
    <row r="3230" spans="1:23" x14ac:dyDescent="0.25">
      <c r="A3230">
        <f t="shared" si="456"/>
        <v>134</v>
      </c>
      <c r="B3230">
        <f t="shared" si="457"/>
        <v>5</v>
      </c>
      <c r="C3230" s="1">
        <f t="shared" si="464"/>
        <v>41774.124999992193</v>
      </c>
      <c r="D3230" s="7">
        <v>0</v>
      </c>
      <c r="E3230" s="7"/>
      <c r="G3230">
        <v>28.31</v>
      </c>
      <c r="H3230" s="12">
        <v>175.20924405410864</v>
      </c>
      <c r="I3230" s="13">
        <f>$D$2*tarifas!$D$12/24</f>
        <v>1.4541666666666666</v>
      </c>
      <c r="J3230" s="13" t="e">
        <f>VLOOKUP(E3230&amp;" "&amp;F3230,tarifas!$A$13:$D$20,4,FALSE)*H3230</f>
        <v>#N/A</v>
      </c>
      <c r="K3230" s="13">
        <f>IF(F3230="COD1",tarifas!$D$11*(SUMIFS($H$11:$H$8770,$F$11:$F$8770,"=COD1",$B$11:$B$8770,"="&amp;B3230)/COUNTIFS($F$11:$F$8770,"=COD1",$B$11:$B$8770,"="&amp;B3230))/COUNTIFS($A$11:$A$8770,"="&amp;A3230,$F$11:$F$8770,"=COD1"),0)</f>
        <v>0</v>
      </c>
      <c r="L3230" s="13" t="e">
        <f>(VLOOKUP(F3230,tarifas!$C$7:$D$10,2,FALSE)+tarifas!$D$21)*datos!H3230</f>
        <v>#N/A</v>
      </c>
      <c r="M3230">
        <v>0</v>
      </c>
      <c r="N3230" s="13" t="e">
        <f t="shared" si="458"/>
        <v>#N/A</v>
      </c>
      <c r="O3230">
        <f t="shared" si="459"/>
        <v>0</v>
      </c>
      <c r="P3230" s="12">
        <f t="shared" si="460"/>
        <v>175.20924405410864</v>
      </c>
      <c r="Q3230">
        <f t="shared" si="461"/>
        <v>0</v>
      </c>
      <c r="R3230">
        <f>$D$2*tarifas!$D$12/24</f>
        <v>1.4541666666666666</v>
      </c>
      <c r="S3230" t="e">
        <f>VLOOKUP(E3230&amp;" "&amp;F3230,tarifas!$A$13:$D$20,4,FALSE)*P3230</f>
        <v>#N/A</v>
      </c>
      <c r="T3230">
        <f>IF(F3230="COD1",tarifas!$D$11*(SUMIFS($P$11:$P$8770,$F$11:$F$8770,"=COD1",$B$11:$B$8770,"="&amp;B3230)/COUNTIFS($F$11:$F$8770,"=COD1",$B$11:$B$8770,"="&amp;B3230))/COUNTIFS($A$11:$A$8770,"="&amp;A3230,$F$11:$F$8770,"=COD1"),0)</f>
        <v>0</v>
      </c>
      <c r="U3230" t="e">
        <f>(VLOOKUP(F3230,tarifas!$C$7:$D$10,2,FALSE)+tarifas!$D$21)*datos!P3230</f>
        <v>#N/A</v>
      </c>
      <c r="V3230" t="e">
        <f t="shared" si="462"/>
        <v>#N/A</v>
      </c>
      <c r="W3230">
        <f t="shared" si="463"/>
        <v>0</v>
      </c>
    </row>
    <row r="3231" spans="1:23" x14ac:dyDescent="0.25">
      <c r="A3231">
        <f t="shared" si="456"/>
        <v>134</v>
      </c>
      <c r="B3231">
        <f t="shared" si="457"/>
        <v>5</v>
      </c>
      <c r="C3231" s="1">
        <f t="shared" si="464"/>
        <v>41774.166666658857</v>
      </c>
      <c r="D3231" s="7">
        <v>0</v>
      </c>
      <c r="E3231" s="7"/>
      <c r="G3231">
        <v>30.55</v>
      </c>
      <c r="H3231" s="12">
        <v>175.77729950545427</v>
      </c>
      <c r="I3231" s="13">
        <f>$D$2*tarifas!$D$12/24</f>
        <v>1.4541666666666666</v>
      </c>
      <c r="J3231" s="13" t="e">
        <f>VLOOKUP(E3231&amp;" "&amp;F3231,tarifas!$A$13:$D$20,4,FALSE)*H3231</f>
        <v>#N/A</v>
      </c>
      <c r="K3231" s="13">
        <f>IF(F3231="COD1",tarifas!$D$11*(SUMIFS($H$11:$H$8770,$F$11:$F$8770,"=COD1",$B$11:$B$8770,"="&amp;B3231)/COUNTIFS($F$11:$F$8770,"=COD1",$B$11:$B$8770,"="&amp;B3231))/COUNTIFS($A$11:$A$8770,"="&amp;A3231,$F$11:$F$8770,"=COD1"),0)</f>
        <v>0</v>
      </c>
      <c r="L3231" s="13" t="e">
        <f>(VLOOKUP(F3231,tarifas!$C$7:$D$10,2,FALSE)+tarifas!$D$21)*datos!H3231</f>
        <v>#N/A</v>
      </c>
      <c r="M3231">
        <v>0</v>
      </c>
      <c r="N3231" s="13" t="e">
        <f t="shared" si="458"/>
        <v>#N/A</v>
      </c>
      <c r="O3231">
        <f t="shared" si="459"/>
        <v>0</v>
      </c>
      <c r="P3231" s="12">
        <f t="shared" si="460"/>
        <v>175.77729950545427</v>
      </c>
      <c r="Q3231">
        <f t="shared" si="461"/>
        <v>0</v>
      </c>
      <c r="R3231">
        <f>$D$2*tarifas!$D$12/24</f>
        <v>1.4541666666666666</v>
      </c>
      <c r="S3231" t="e">
        <f>VLOOKUP(E3231&amp;" "&amp;F3231,tarifas!$A$13:$D$20,4,FALSE)*P3231</f>
        <v>#N/A</v>
      </c>
      <c r="T3231">
        <f>IF(F3231="COD1",tarifas!$D$11*(SUMIFS($P$11:$P$8770,$F$11:$F$8770,"=COD1",$B$11:$B$8770,"="&amp;B3231)/COUNTIFS($F$11:$F$8770,"=COD1",$B$11:$B$8770,"="&amp;B3231))/COUNTIFS($A$11:$A$8770,"="&amp;A3231,$F$11:$F$8770,"=COD1"),0)</f>
        <v>0</v>
      </c>
      <c r="U3231" t="e">
        <f>(VLOOKUP(F3231,tarifas!$C$7:$D$10,2,FALSE)+tarifas!$D$21)*datos!P3231</f>
        <v>#N/A</v>
      </c>
      <c r="V3231" t="e">
        <f t="shared" si="462"/>
        <v>#N/A</v>
      </c>
      <c r="W3231">
        <f t="shared" si="463"/>
        <v>0</v>
      </c>
    </row>
    <row r="3232" spans="1:23" x14ac:dyDescent="0.25">
      <c r="A3232">
        <f t="shared" si="456"/>
        <v>134</v>
      </c>
      <c r="B3232">
        <f t="shared" si="457"/>
        <v>5</v>
      </c>
      <c r="C3232" s="1">
        <f t="shared" si="464"/>
        <v>41774.208333325521</v>
      </c>
      <c r="D3232" s="7">
        <v>0</v>
      </c>
      <c r="E3232" s="7"/>
      <c r="G3232">
        <v>38.64</v>
      </c>
      <c r="H3232" s="12">
        <v>175.58463837709053</v>
      </c>
      <c r="I3232" s="13">
        <f>$D$2*tarifas!$D$12/24</f>
        <v>1.4541666666666666</v>
      </c>
      <c r="J3232" s="13" t="e">
        <f>VLOOKUP(E3232&amp;" "&amp;F3232,tarifas!$A$13:$D$20,4,FALSE)*H3232</f>
        <v>#N/A</v>
      </c>
      <c r="K3232" s="13">
        <f>IF(F3232="COD1",tarifas!$D$11*(SUMIFS($H$11:$H$8770,$F$11:$F$8770,"=COD1",$B$11:$B$8770,"="&amp;B3232)/COUNTIFS($F$11:$F$8770,"=COD1",$B$11:$B$8770,"="&amp;B3232))/COUNTIFS($A$11:$A$8770,"="&amp;A3232,$F$11:$F$8770,"=COD1"),0)</f>
        <v>0</v>
      </c>
      <c r="L3232" s="13" t="e">
        <f>(VLOOKUP(F3232,tarifas!$C$7:$D$10,2,FALSE)+tarifas!$D$21)*datos!H3232</f>
        <v>#N/A</v>
      </c>
      <c r="M3232">
        <v>8.5186200000000003</v>
      </c>
      <c r="N3232" s="13" t="e">
        <f t="shared" si="458"/>
        <v>#N/A</v>
      </c>
      <c r="O3232">
        <f t="shared" si="459"/>
        <v>8.5186200000000003</v>
      </c>
      <c r="P3232" s="12">
        <f t="shared" si="460"/>
        <v>167.06601837709053</v>
      </c>
      <c r="Q3232">
        <f t="shared" si="461"/>
        <v>0</v>
      </c>
      <c r="R3232">
        <f>$D$2*tarifas!$D$12/24</f>
        <v>1.4541666666666666</v>
      </c>
      <c r="S3232" t="e">
        <f>VLOOKUP(E3232&amp;" "&amp;F3232,tarifas!$A$13:$D$20,4,FALSE)*P3232</f>
        <v>#N/A</v>
      </c>
      <c r="T3232">
        <f>IF(F3232="COD1",tarifas!$D$11*(SUMIFS($P$11:$P$8770,$F$11:$F$8770,"=COD1",$B$11:$B$8770,"="&amp;B3232)/COUNTIFS($F$11:$F$8770,"=COD1",$B$11:$B$8770,"="&amp;B3232))/COUNTIFS($A$11:$A$8770,"="&amp;A3232,$F$11:$F$8770,"=COD1"),0)</f>
        <v>0</v>
      </c>
      <c r="U3232" t="e">
        <f>(VLOOKUP(F3232,tarifas!$C$7:$D$10,2,FALSE)+tarifas!$D$21)*datos!P3232</f>
        <v>#N/A</v>
      </c>
      <c r="V3232" t="e">
        <f t="shared" si="462"/>
        <v>#N/A</v>
      </c>
      <c r="W3232">
        <f t="shared" si="463"/>
        <v>0</v>
      </c>
    </row>
    <row r="3233" spans="1:23" x14ac:dyDescent="0.25">
      <c r="A3233">
        <f t="shared" si="456"/>
        <v>134</v>
      </c>
      <c r="B3233">
        <f t="shared" si="457"/>
        <v>5</v>
      </c>
      <c r="C3233" s="1">
        <f t="shared" si="464"/>
        <v>41774.249999992186</v>
      </c>
      <c r="D3233" s="7">
        <v>20.348484848484848</v>
      </c>
      <c r="E3233" s="7"/>
      <c r="G3233">
        <v>47.42</v>
      </c>
      <c r="H3233" s="12">
        <v>194.79208354702229</v>
      </c>
      <c r="I3233" s="13">
        <f>$D$2*tarifas!$D$12/24</f>
        <v>1.4541666666666666</v>
      </c>
      <c r="J3233" s="13" t="e">
        <f>VLOOKUP(E3233&amp;" "&amp;F3233,tarifas!$A$13:$D$20,4,FALSE)*H3233</f>
        <v>#N/A</v>
      </c>
      <c r="K3233" s="13">
        <f>IF(F3233="COD1",tarifas!$D$11*(SUMIFS($H$11:$H$8770,$F$11:$F$8770,"=COD1",$B$11:$B$8770,"="&amp;B3233)/COUNTIFS($F$11:$F$8770,"=COD1",$B$11:$B$8770,"="&amp;B3233))/COUNTIFS($A$11:$A$8770,"="&amp;A3233,$F$11:$F$8770,"=COD1"),0)</f>
        <v>0</v>
      </c>
      <c r="L3233" s="13" t="e">
        <f>(VLOOKUP(F3233,tarifas!$C$7:$D$10,2,FALSE)+tarifas!$D$21)*datos!H3233</f>
        <v>#N/A</v>
      </c>
      <c r="M3233">
        <v>54.881370000000004</v>
      </c>
      <c r="N3233" s="13" t="e">
        <f t="shared" si="458"/>
        <v>#N/A</v>
      </c>
      <c r="O3233">
        <f t="shared" si="459"/>
        <v>54.881370000000004</v>
      </c>
      <c r="P3233" s="12">
        <f t="shared" si="460"/>
        <v>139.91071354702228</v>
      </c>
      <c r="Q3233">
        <f t="shared" si="461"/>
        <v>0</v>
      </c>
      <c r="R3233">
        <f>$D$2*tarifas!$D$12/24</f>
        <v>1.4541666666666666</v>
      </c>
      <c r="S3233" t="e">
        <f>VLOOKUP(E3233&amp;" "&amp;F3233,tarifas!$A$13:$D$20,4,FALSE)*P3233</f>
        <v>#N/A</v>
      </c>
      <c r="T3233">
        <f>IF(F3233="COD1",tarifas!$D$11*(SUMIFS($P$11:$P$8770,$F$11:$F$8770,"=COD1",$B$11:$B$8770,"="&amp;B3233)/COUNTIFS($F$11:$F$8770,"=COD1",$B$11:$B$8770,"="&amp;B3233))/COUNTIFS($A$11:$A$8770,"="&amp;A3233,$F$11:$F$8770,"=COD1"),0)</f>
        <v>0</v>
      </c>
      <c r="U3233" t="e">
        <f>(VLOOKUP(F3233,tarifas!$C$7:$D$10,2,FALSE)+tarifas!$D$21)*datos!P3233</f>
        <v>#N/A</v>
      </c>
      <c r="V3233" t="e">
        <f t="shared" si="462"/>
        <v>#N/A</v>
      </c>
      <c r="W3233">
        <f t="shared" si="463"/>
        <v>0</v>
      </c>
    </row>
    <row r="3234" spans="1:23" x14ac:dyDescent="0.25">
      <c r="A3234">
        <f t="shared" si="456"/>
        <v>134</v>
      </c>
      <c r="B3234">
        <f t="shared" si="457"/>
        <v>5</v>
      </c>
      <c r="C3234" s="1">
        <f t="shared" si="464"/>
        <v>41774.29166665885</v>
      </c>
      <c r="D3234" s="7">
        <v>103.54545454545455</v>
      </c>
      <c r="E3234" s="7"/>
      <c r="G3234">
        <v>50</v>
      </c>
      <c r="H3234" s="12">
        <v>247.47157803849117</v>
      </c>
      <c r="I3234" s="13">
        <f>$D$2*tarifas!$D$12/24</f>
        <v>1.4541666666666666</v>
      </c>
      <c r="J3234" s="13" t="e">
        <f>VLOOKUP(E3234&amp;" "&amp;F3234,tarifas!$A$13:$D$20,4,FALSE)*H3234</f>
        <v>#N/A</v>
      </c>
      <c r="K3234" s="13">
        <f>IF(F3234="COD1",tarifas!$D$11*(SUMIFS($H$11:$H$8770,$F$11:$F$8770,"=COD1",$B$11:$B$8770,"="&amp;B3234)/COUNTIFS($F$11:$F$8770,"=COD1",$B$11:$B$8770,"="&amp;B3234))/COUNTIFS($A$11:$A$8770,"="&amp;A3234,$F$11:$F$8770,"=COD1"),0)</f>
        <v>0</v>
      </c>
      <c r="L3234" s="13" t="e">
        <f>(VLOOKUP(F3234,tarifas!$C$7:$D$10,2,FALSE)+tarifas!$D$21)*datos!H3234</f>
        <v>#N/A</v>
      </c>
      <c r="M3234">
        <v>196.84038000000001</v>
      </c>
      <c r="N3234" s="13" t="e">
        <f t="shared" si="458"/>
        <v>#N/A</v>
      </c>
      <c r="O3234">
        <f t="shared" si="459"/>
        <v>196.84038000000001</v>
      </c>
      <c r="P3234" s="12">
        <f t="shared" si="460"/>
        <v>50.631198038491164</v>
      </c>
      <c r="Q3234">
        <f t="shared" si="461"/>
        <v>0</v>
      </c>
      <c r="R3234">
        <f>$D$2*tarifas!$D$12/24</f>
        <v>1.4541666666666666</v>
      </c>
      <c r="S3234" t="e">
        <f>VLOOKUP(E3234&amp;" "&amp;F3234,tarifas!$A$13:$D$20,4,FALSE)*P3234</f>
        <v>#N/A</v>
      </c>
      <c r="T3234">
        <f>IF(F3234="COD1",tarifas!$D$11*(SUMIFS($P$11:$P$8770,$F$11:$F$8770,"=COD1",$B$11:$B$8770,"="&amp;B3234)/COUNTIFS($F$11:$F$8770,"=COD1",$B$11:$B$8770,"="&amp;B3234))/COUNTIFS($A$11:$A$8770,"="&amp;A3234,$F$11:$F$8770,"=COD1"),0)</f>
        <v>0</v>
      </c>
      <c r="U3234" t="e">
        <f>(VLOOKUP(F3234,tarifas!$C$7:$D$10,2,FALSE)+tarifas!$D$21)*datos!P3234</f>
        <v>#N/A</v>
      </c>
      <c r="V3234" t="e">
        <f t="shared" si="462"/>
        <v>#N/A</v>
      </c>
      <c r="W3234">
        <f t="shared" si="463"/>
        <v>0</v>
      </c>
    </row>
    <row r="3235" spans="1:23" x14ac:dyDescent="0.25">
      <c r="A3235">
        <f t="shared" si="456"/>
        <v>134</v>
      </c>
      <c r="B3235">
        <f t="shared" si="457"/>
        <v>5</v>
      </c>
      <c r="C3235" s="1">
        <f t="shared" si="464"/>
        <v>41774.333333325514</v>
      </c>
      <c r="D3235" s="7">
        <v>269.16666666666669</v>
      </c>
      <c r="E3235" s="7"/>
      <c r="G3235">
        <v>51.69</v>
      </c>
      <c r="H3235" s="12">
        <v>390.47962742073179</v>
      </c>
      <c r="I3235" s="13">
        <f>$D$2*tarifas!$D$12/24</f>
        <v>1.4541666666666666</v>
      </c>
      <c r="J3235" s="13" t="e">
        <f>VLOOKUP(E3235&amp;" "&amp;F3235,tarifas!$A$13:$D$20,4,FALSE)*H3235</f>
        <v>#N/A</v>
      </c>
      <c r="K3235" s="13">
        <f>IF(F3235="COD1",tarifas!$D$11*(SUMIFS($H$11:$H$8770,$F$11:$F$8770,"=COD1",$B$11:$B$8770,"="&amp;B3235)/COUNTIFS($F$11:$F$8770,"=COD1",$B$11:$B$8770,"="&amp;B3235))/COUNTIFS($A$11:$A$8770,"="&amp;A3235,$F$11:$F$8770,"=COD1"),0)</f>
        <v>0</v>
      </c>
      <c r="L3235" s="13" t="e">
        <f>(VLOOKUP(F3235,tarifas!$C$7:$D$10,2,FALSE)+tarifas!$D$21)*datos!H3235</f>
        <v>#N/A</v>
      </c>
      <c r="M3235">
        <v>330.65259999999995</v>
      </c>
      <c r="N3235" s="13" t="e">
        <f t="shared" si="458"/>
        <v>#N/A</v>
      </c>
      <c r="O3235">
        <f t="shared" si="459"/>
        <v>330.65259999999995</v>
      </c>
      <c r="P3235" s="12">
        <f t="shared" si="460"/>
        <v>59.827027420731838</v>
      </c>
      <c r="Q3235">
        <f t="shared" si="461"/>
        <v>0</v>
      </c>
      <c r="R3235">
        <f>$D$2*tarifas!$D$12/24</f>
        <v>1.4541666666666666</v>
      </c>
      <c r="S3235" t="e">
        <f>VLOOKUP(E3235&amp;" "&amp;F3235,tarifas!$A$13:$D$20,4,FALSE)*P3235</f>
        <v>#N/A</v>
      </c>
      <c r="T3235">
        <f>IF(F3235="COD1",tarifas!$D$11*(SUMIFS($P$11:$P$8770,$F$11:$F$8770,"=COD1",$B$11:$B$8770,"="&amp;B3235)/COUNTIFS($F$11:$F$8770,"=COD1",$B$11:$B$8770,"="&amp;B3235))/COUNTIFS($A$11:$A$8770,"="&amp;A3235,$F$11:$F$8770,"=COD1"),0)</f>
        <v>0</v>
      </c>
      <c r="U3235" t="e">
        <f>(VLOOKUP(F3235,tarifas!$C$7:$D$10,2,FALSE)+tarifas!$D$21)*datos!P3235</f>
        <v>#N/A</v>
      </c>
      <c r="V3235" t="e">
        <f t="shared" si="462"/>
        <v>#N/A</v>
      </c>
      <c r="W3235">
        <f t="shared" si="463"/>
        <v>0</v>
      </c>
    </row>
    <row r="3236" spans="1:23" x14ac:dyDescent="0.25">
      <c r="A3236">
        <f t="shared" si="456"/>
        <v>134</v>
      </c>
      <c r="B3236">
        <f t="shared" si="457"/>
        <v>5</v>
      </c>
      <c r="C3236" s="1">
        <f t="shared" si="464"/>
        <v>41774.374999992178</v>
      </c>
      <c r="D3236" s="7">
        <v>420.36363636363637</v>
      </c>
      <c r="E3236" s="7"/>
      <c r="G3236">
        <v>48.1</v>
      </c>
      <c r="H3236" s="12">
        <v>496.17869303594193</v>
      </c>
      <c r="I3236" s="13">
        <f>$D$2*tarifas!$D$12/24</f>
        <v>1.4541666666666666</v>
      </c>
      <c r="J3236" s="13" t="e">
        <f>VLOOKUP(E3236&amp;" "&amp;F3236,tarifas!$A$13:$D$20,4,FALSE)*H3236</f>
        <v>#N/A</v>
      </c>
      <c r="K3236" s="13">
        <f>IF(F3236="COD1",tarifas!$D$11*(SUMIFS($H$11:$H$8770,$F$11:$F$8770,"=COD1",$B$11:$B$8770,"="&amp;B3236)/COUNTIFS($F$11:$F$8770,"=COD1",$B$11:$B$8770,"="&amp;B3236))/COUNTIFS($A$11:$A$8770,"="&amp;A3236,$F$11:$F$8770,"=COD1"),0)</f>
        <v>0</v>
      </c>
      <c r="L3236" s="13" t="e">
        <f>(VLOOKUP(F3236,tarifas!$C$7:$D$10,2,FALSE)+tarifas!$D$21)*datos!H3236</f>
        <v>#N/A</v>
      </c>
      <c r="M3236">
        <v>434.15483</v>
      </c>
      <c r="N3236" s="13" t="e">
        <f t="shared" si="458"/>
        <v>#N/A</v>
      </c>
      <c r="O3236">
        <f t="shared" si="459"/>
        <v>434.15483</v>
      </c>
      <c r="P3236" s="12">
        <f t="shared" si="460"/>
        <v>62.023863035941929</v>
      </c>
      <c r="Q3236">
        <f t="shared" si="461"/>
        <v>0</v>
      </c>
      <c r="R3236">
        <f>$D$2*tarifas!$D$12/24</f>
        <v>1.4541666666666666</v>
      </c>
      <c r="S3236" t="e">
        <f>VLOOKUP(E3236&amp;" "&amp;F3236,tarifas!$A$13:$D$20,4,FALSE)*P3236</f>
        <v>#N/A</v>
      </c>
      <c r="T3236">
        <f>IF(F3236="COD1",tarifas!$D$11*(SUMIFS($P$11:$P$8770,$F$11:$F$8770,"=COD1",$B$11:$B$8770,"="&amp;B3236)/COUNTIFS($F$11:$F$8770,"=COD1",$B$11:$B$8770,"="&amp;B3236))/COUNTIFS($A$11:$A$8770,"="&amp;A3236,$F$11:$F$8770,"=COD1"),0)</f>
        <v>0</v>
      </c>
      <c r="U3236" t="e">
        <f>(VLOOKUP(F3236,tarifas!$C$7:$D$10,2,FALSE)+tarifas!$D$21)*datos!P3236</f>
        <v>#N/A</v>
      </c>
      <c r="V3236" t="e">
        <f t="shared" si="462"/>
        <v>#N/A</v>
      </c>
      <c r="W3236">
        <f t="shared" si="463"/>
        <v>0</v>
      </c>
    </row>
    <row r="3237" spans="1:23" x14ac:dyDescent="0.25">
      <c r="A3237">
        <f t="shared" si="456"/>
        <v>134</v>
      </c>
      <c r="B3237">
        <f t="shared" si="457"/>
        <v>5</v>
      </c>
      <c r="C3237" s="1">
        <f t="shared" si="464"/>
        <v>41774.416666658843</v>
      </c>
      <c r="D3237" s="7">
        <v>619.46969696969688</v>
      </c>
      <c r="E3237" s="7"/>
      <c r="G3237">
        <v>48.3</v>
      </c>
      <c r="H3237" s="12">
        <v>546.62776767690434</v>
      </c>
      <c r="I3237" s="13">
        <f>$D$2*tarifas!$D$12/24</f>
        <v>1.4541666666666666</v>
      </c>
      <c r="J3237" s="13" t="e">
        <f>VLOOKUP(E3237&amp;" "&amp;F3237,tarifas!$A$13:$D$20,4,FALSE)*H3237</f>
        <v>#N/A</v>
      </c>
      <c r="K3237" s="13">
        <f>IF(F3237="COD1",tarifas!$D$11*(SUMIFS($H$11:$H$8770,$F$11:$F$8770,"=COD1",$B$11:$B$8770,"="&amp;B3237)/COUNTIFS($F$11:$F$8770,"=COD1",$B$11:$B$8770,"="&amp;B3237))/COUNTIFS($A$11:$A$8770,"="&amp;A3237,$F$11:$F$8770,"=COD1"),0)</f>
        <v>0</v>
      </c>
      <c r="L3237" s="13" t="e">
        <f>(VLOOKUP(F3237,tarifas!$C$7:$D$10,2,FALSE)+tarifas!$D$21)*datos!H3237</f>
        <v>#N/A</v>
      </c>
      <c r="M3237">
        <v>500.73356000000001</v>
      </c>
      <c r="N3237" s="13" t="e">
        <f t="shared" si="458"/>
        <v>#N/A</v>
      </c>
      <c r="O3237">
        <f t="shared" si="459"/>
        <v>500.73356000000001</v>
      </c>
      <c r="P3237" s="12">
        <f t="shared" si="460"/>
        <v>45.89420767690433</v>
      </c>
      <c r="Q3237">
        <f t="shared" si="461"/>
        <v>0</v>
      </c>
      <c r="R3237">
        <f>$D$2*tarifas!$D$12/24</f>
        <v>1.4541666666666666</v>
      </c>
      <c r="S3237" t="e">
        <f>VLOOKUP(E3237&amp;" "&amp;F3237,tarifas!$A$13:$D$20,4,FALSE)*P3237</f>
        <v>#N/A</v>
      </c>
      <c r="T3237">
        <f>IF(F3237="COD1",tarifas!$D$11*(SUMIFS($P$11:$P$8770,$F$11:$F$8770,"=COD1",$B$11:$B$8770,"="&amp;B3237)/COUNTIFS($F$11:$F$8770,"=COD1",$B$11:$B$8770,"="&amp;B3237))/COUNTIFS($A$11:$A$8770,"="&amp;A3237,$F$11:$F$8770,"=COD1"),0)</f>
        <v>0</v>
      </c>
      <c r="U3237" t="e">
        <f>(VLOOKUP(F3237,tarifas!$C$7:$D$10,2,FALSE)+tarifas!$D$21)*datos!P3237</f>
        <v>#N/A</v>
      </c>
      <c r="V3237" t="e">
        <f t="shared" si="462"/>
        <v>#N/A</v>
      </c>
      <c r="W3237">
        <f t="shared" si="463"/>
        <v>0</v>
      </c>
    </row>
    <row r="3238" spans="1:23" x14ac:dyDescent="0.25">
      <c r="A3238">
        <f t="shared" si="456"/>
        <v>134</v>
      </c>
      <c r="B3238">
        <f t="shared" si="457"/>
        <v>5</v>
      </c>
      <c r="C3238" s="1">
        <f t="shared" si="464"/>
        <v>41774.458333325507</v>
      </c>
      <c r="D3238" s="7">
        <v>730.74242424242425</v>
      </c>
      <c r="E3238" s="7"/>
      <c r="G3238">
        <v>48.1</v>
      </c>
      <c r="H3238" s="12">
        <v>383.71694289820709</v>
      </c>
      <c r="I3238" s="13">
        <f>$D$2*tarifas!$D$12/24</f>
        <v>1.4541666666666666</v>
      </c>
      <c r="J3238" s="13" t="e">
        <f>VLOOKUP(E3238&amp;" "&amp;F3238,tarifas!$A$13:$D$20,4,FALSE)*H3238</f>
        <v>#N/A</v>
      </c>
      <c r="K3238" s="13">
        <f>IF(F3238="COD1",tarifas!$D$11*(SUMIFS($H$11:$H$8770,$F$11:$F$8770,"=COD1",$B$11:$B$8770,"="&amp;B3238)/COUNTIFS($F$11:$F$8770,"=COD1",$B$11:$B$8770,"="&amp;B3238))/COUNTIFS($A$11:$A$8770,"="&amp;A3238,$F$11:$F$8770,"=COD1"),0)</f>
        <v>0</v>
      </c>
      <c r="L3238" s="13" t="e">
        <f>(VLOOKUP(F3238,tarifas!$C$7:$D$10,2,FALSE)+tarifas!$D$21)*datos!H3238</f>
        <v>#N/A</v>
      </c>
      <c r="M3238">
        <v>534.71127000000001</v>
      </c>
      <c r="N3238" s="13" t="e">
        <f t="shared" si="458"/>
        <v>#N/A</v>
      </c>
      <c r="O3238">
        <f t="shared" si="459"/>
        <v>383.71694289820709</v>
      </c>
      <c r="P3238" s="12">
        <f t="shared" si="460"/>
        <v>0</v>
      </c>
      <c r="Q3238">
        <f t="shared" si="461"/>
        <v>150.99432710179292</v>
      </c>
      <c r="R3238">
        <f>$D$2*tarifas!$D$12/24</f>
        <v>1.4541666666666666</v>
      </c>
      <c r="S3238" t="e">
        <f>VLOOKUP(E3238&amp;" "&amp;F3238,tarifas!$A$13:$D$20,4,FALSE)*P3238</f>
        <v>#N/A</v>
      </c>
      <c r="T3238">
        <f>IF(F3238="COD1",tarifas!$D$11*(SUMIFS($P$11:$P$8770,$F$11:$F$8770,"=COD1",$B$11:$B$8770,"="&amp;B3238)/COUNTIFS($F$11:$F$8770,"=COD1",$B$11:$B$8770,"="&amp;B3238))/COUNTIFS($A$11:$A$8770,"="&amp;A3238,$F$11:$F$8770,"=COD1"),0)</f>
        <v>0</v>
      </c>
      <c r="U3238" t="e">
        <f>(VLOOKUP(F3238,tarifas!$C$7:$D$10,2,FALSE)+tarifas!$D$21)*datos!P3238</f>
        <v>#N/A</v>
      </c>
      <c r="V3238" t="e">
        <f t="shared" si="462"/>
        <v>#N/A</v>
      </c>
      <c r="W3238">
        <f t="shared" si="463"/>
        <v>6.5365444202366154</v>
      </c>
    </row>
    <row r="3239" spans="1:23" x14ac:dyDescent="0.25">
      <c r="A3239">
        <f t="shared" si="456"/>
        <v>134</v>
      </c>
      <c r="B3239">
        <f t="shared" si="457"/>
        <v>5</v>
      </c>
      <c r="C3239" s="1">
        <f t="shared" si="464"/>
        <v>41774.499999992171</v>
      </c>
      <c r="D3239" s="7">
        <v>790.5</v>
      </c>
      <c r="E3239" s="7"/>
      <c r="G3239">
        <v>48.1</v>
      </c>
      <c r="H3239" s="12">
        <v>358.30167962289596</v>
      </c>
      <c r="I3239" s="13">
        <f>$D$2*tarifas!$D$12/24</f>
        <v>1.4541666666666666</v>
      </c>
      <c r="J3239" s="13" t="e">
        <f>VLOOKUP(E3239&amp;" "&amp;F3239,tarifas!$A$13:$D$20,4,FALSE)*H3239</f>
        <v>#N/A</v>
      </c>
      <c r="K3239" s="13">
        <f>IF(F3239="COD1",tarifas!$D$11*(SUMIFS($H$11:$H$8770,$F$11:$F$8770,"=COD1",$B$11:$B$8770,"="&amp;B3239)/COUNTIFS($F$11:$F$8770,"=COD1",$B$11:$B$8770,"="&amp;B3239))/COUNTIFS($A$11:$A$8770,"="&amp;A3239,$F$11:$F$8770,"=COD1"),0)</f>
        <v>0</v>
      </c>
      <c r="L3239" s="13" t="e">
        <f>(VLOOKUP(F3239,tarifas!$C$7:$D$10,2,FALSE)+tarifas!$D$21)*datos!H3239</f>
        <v>#N/A</v>
      </c>
      <c r="M3239">
        <v>533.99708999999996</v>
      </c>
      <c r="N3239" s="13" t="e">
        <f t="shared" si="458"/>
        <v>#N/A</v>
      </c>
      <c r="O3239">
        <f t="shared" si="459"/>
        <v>358.30167962289596</v>
      </c>
      <c r="P3239" s="12">
        <f t="shared" si="460"/>
        <v>0</v>
      </c>
      <c r="Q3239">
        <f t="shared" si="461"/>
        <v>175.695410377104</v>
      </c>
      <c r="R3239">
        <f>$D$2*tarifas!$D$12/24</f>
        <v>1.4541666666666666</v>
      </c>
      <c r="S3239" t="e">
        <f>VLOOKUP(E3239&amp;" "&amp;F3239,tarifas!$A$13:$D$20,4,FALSE)*P3239</f>
        <v>#N/A</v>
      </c>
      <c r="T3239">
        <f>IF(F3239="COD1",tarifas!$D$11*(SUMIFS($P$11:$P$8770,$F$11:$F$8770,"=COD1",$B$11:$B$8770,"="&amp;B3239)/COUNTIFS($F$11:$F$8770,"=COD1",$B$11:$B$8770,"="&amp;B3239))/COUNTIFS($A$11:$A$8770,"="&amp;A3239,$F$11:$F$8770,"=COD1"),0)</f>
        <v>0</v>
      </c>
      <c r="U3239" t="e">
        <f>(VLOOKUP(F3239,tarifas!$C$7:$D$10,2,FALSE)+tarifas!$D$21)*datos!P3239</f>
        <v>#N/A</v>
      </c>
      <c r="V3239" t="e">
        <f t="shared" si="462"/>
        <v>#N/A</v>
      </c>
      <c r="W3239">
        <f t="shared" si="463"/>
        <v>7.6058543152248328</v>
      </c>
    </row>
    <row r="3240" spans="1:23" x14ac:dyDescent="0.25">
      <c r="A3240">
        <f t="shared" si="456"/>
        <v>134</v>
      </c>
      <c r="B3240">
        <f t="shared" si="457"/>
        <v>5</v>
      </c>
      <c r="C3240" s="1">
        <f t="shared" si="464"/>
        <v>41774.541666658835</v>
      </c>
      <c r="D3240" s="7">
        <v>813.93939393939399</v>
      </c>
      <c r="E3240" s="7"/>
      <c r="G3240">
        <v>46.4</v>
      </c>
      <c r="H3240" s="12">
        <v>551.98933962262038</v>
      </c>
      <c r="I3240" s="13">
        <f>$D$2*tarifas!$D$12/24</f>
        <v>1.4541666666666666</v>
      </c>
      <c r="J3240" s="13" t="e">
        <f>VLOOKUP(E3240&amp;" "&amp;F3240,tarifas!$A$13:$D$20,4,FALSE)*H3240</f>
        <v>#N/A</v>
      </c>
      <c r="K3240" s="13">
        <f>IF(F3240="COD1",tarifas!$D$11*(SUMIFS($H$11:$H$8770,$F$11:$F$8770,"=COD1",$B$11:$B$8770,"="&amp;B3240)/COUNTIFS($F$11:$F$8770,"=COD1",$B$11:$B$8770,"="&amp;B3240))/COUNTIFS($A$11:$A$8770,"="&amp;A3240,$F$11:$F$8770,"=COD1"),0)</f>
        <v>0</v>
      </c>
      <c r="L3240" s="13" t="e">
        <f>(VLOOKUP(F3240,tarifas!$C$7:$D$10,2,FALSE)+tarifas!$D$21)*datos!H3240</f>
        <v>#N/A</v>
      </c>
      <c r="M3240">
        <v>495.7792</v>
      </c>
      <c r="N3240" s="13" t="e">
        <f t="shared" si="458"/>
        <v>#N/A</v>
      </c>
      <c r="O3240">
        <f t="shared" si="459"/>
        <v>495.7792</v>
      </c>
      <c r="P3240" s="12">
        <f t="shared" si="460"/>
        <v>56.210139622620375</v>
      </c>
      <c r="Q3240">
        <f t="shared" si="461"/>
        <v>0</v>
      </c>
      <c r="R3240">
        <f>$D$2*tarifas!$D$12/24</f>
        <v>1.4541666666666666</v>
      </c>
      <c r="S3240" t="e">
        <f>VLOOKUP(E3240&amp;" "&amp;F3240,tarifas!$A$13:$D$20,4,FALSE)*P3240</f>
        <v>#N/A</v>
      </c>
      <c r="T3240">
        <f>IF(F3240="COD1",tarifas!$D$11*(SUMIFS($P$11:$P$8770,$F$11:$F$8770,"=COD1",$B$11:$B$8770,"="&amp;B3240)/COUNTIFS($F$11:$F$8770,"=COD1",$B$11:$B$8770,"="&amp;B3240))/COUNTIFS($A$11:$A$8770,"="&amp;A3240,$F$11:$F$8770,"=COD1"),0)</f>
        <v>0</v>
      </c>
      <c r="U3240" t="e">
        <f>(VLOOKUP(F3240,tarifas!$C$7:$D$10,2,FALSE)+tarifas!$D$21)*datos!P3240</f>
        <v>#N/A</v>
      </c>
      <c r="V3240" t="e">
        <f t="shared" si="462"/>
        <v>#N/A</v>
      </c>
      <c r="W3240">
        <f t="shared" si="463"/>
        <v>0</v>
      </c>
    </row>
    <row r="3241" spans="1:23" x14ac:dyDescent="0.25">
      <c r="A3241">
        <f t="shared" si="456"/>
        <v>134</v>
      </c>
      <c r="B3241">
        <f t="shared" si="457"/>
        <v>5</v>
      </c>
      <c r="C3241" s="1">
        <f t="shared" si="464"/>
        <v>41774.5833333255</v>
      </c>
      <c r="D3241" s="7">
        <v>795.39393939393938</v>
      </c>
      <c r="E3241" s="7"/>
      <c r="G3241">
        <v>45.99</v>
      </c>
      <c r="H3241" s="12">
        <v>631.74308734105614</v>
      </c>
      <c r="I3241" s="13">
        <f>$D$2*tarifas!$D$12/24</f>
        <v>1.4541666666666666</v>
      </c>
      <c r="J3241" s="13" t="e">
        <f>VLOOKUP(E3241&amp;" "&amp;F3241,tarifas!$A$13:$D$20,4,FALSE)*H3241</f>
        <v>#N/A</v>
      </c>
      <c r="K3241" s="13">
        <f>IF(F3241="COD1",tarifas!$D$11*(SUMIFS($H$11:$H$8770,$F$11:$F$8770,"=COD1",$B$11:$B$8770,"="&amp;B3241)/COUNTIFS($F$11:$F$8770,"=COD1",$B$11:$B$8770,"="&amp;B3241))/COUNTIFS($A$11:$A$8770,"="&amp;A3241,$F$11:$F$8770,"=COD1"),0)</f>
        <v>0</v>
      </c>
      <c r="L3241" s="13" t="e">
        <f>(VLOOKUP(F3241,tarifas!$C$7:$D$10,2,FALSE)+tarifas!$D$21)*datos!H3241</f>
        <v>#N/A</v>
      </c>
      <c r="M3241">
        <v>427.41798999999997</v>
      </c>
      <c r="N3241" s="13" t="e">
        <f t="shared" si="458"/>
        <v>#N/A</v>
      </c>
      <c r="O3241">
        <f t="shared" si="459"/>
        <v>427.41798999999997</v>
      </c>
      <c r="P3241" s="12">
        <f t="shared" si="460"/>
        <v>204.32509734105616</v>
      </c>
      <c r="Q3241">
        <f t="shared" si="461"/>
        <v>0</v>
      </c>
      <c r="R3241">
        <f>$D$2*tarifas!$D$12/24</f>
        <v>1.4541666666666666</v>
      </c>
      <c r="S3241" t="e">
        <f>VLOOKUP(E3241&amp;" "&amp;F3241,tarifas!$A$13:$D$20,4,FALSE)*P3241</f>
        <v>#N/A</v>
      </c>
      <c r="T3241">
        <f>IF(F3241="COD1",tarifas!$D$11*(SUMIFS($P$11:$P$8770,$F$11:$F$8770,"=COD1",$B$11:$B$8770,"="&amp;B3241)/COUNTIFS($F$11:$F$8770,"=COD1",$B$11:$B$8770,"="&amp;B3241))/COUNTIFS($A$11:$A$8770,"="&amp;A3241,$F$11:$F$8770,"=COD1"),0)</f>
        <v>0</v>
      </c>
      <c r="U3241" t="e">
        <f>(VLOOKUP(F3241,tarifas!$C$7:$D$10,2,FALSE)+tarifas!$D$21)*datos!P3241</f>
        <v>#N/A</v>
      </c>
      <c r="V3241" t="e">
        <f t="shared" si="462"/>
        <v>#N/A</v>
      </c>
      <c r="W3241">
        <f t="shared" si="463"/>
        <v>0</v>
      </c>
    </row>
    <row r="3242" spans="1:23" x14ac:dyDescent="0.25">
      <c r="A3242">
        <f t="shared" si="456"/>
        <v>134</v>
      </c>
      <c r="B3242">
        <f t="shared" si="457"/>
        <v>5</v>
      </c>
      <c r="C3242" s="1">
        <f t="shared" si="464"/>
        <v>41774.624999992164</v>
      </c>
      <c r="D3242" s="7">
        <v>702.66666666666674</v>
      </c>
      <c r="E3242" s="7"/>
      <c r="G3242">
        <v>45.97</v>
      </c>
      <c r="H3242" s="12">
        <v>636.81282277908576</v>
      </c>
      <c r="I3242" s="13">
        <f>$D$2*tarifas!$D$12/24</f>
        <v>1.4541666666666666</v>
      </c>
      <c r="J3242" s="13" t="e">
        <f>VLOOKUP(E3242&amp;" "&amp;F3242,tarifas!$A$13:$D$20,4,FALSE)*H3242</f>
        <v>#N/A</v>
      </c>
      <c r="K3242" s="13">
        <f>IF(F3242="COD1",tarifas!$D$11*(SUMIFS($H$11:$H$8770,$F$11:$F$8770,"=COD1",$B$11:$B$8770,"="&amp;B3242)/COUNTIFS($F$11:$F$8770,"=COD1",$B$11:$B$8770,"="&amp;B3242))/COUNTIFS($A$11:$A$8770,"="&amp;A3242,$F$11:$F$8770,"=COD1"),0)</f>
        <v>0</v>
      </c>
      <c r="L3242" s="13" t="e">
        <f>(VLOOKUP(F3242,tarifas!$C$7:$D$10,2,FALSE)+tarifas!$D$21)*datos!H3242</f>
        <v>#N/A</v>
      </c>
      <c r="M3242">
        <v>329.29901000000001</v>
      </c>
      <c r="N3242" s="13" t="e">
        <f t="shared" si="458"/>
        <v>#N/A</v>
      </c>
      <c r="O3242">
        <f t="shared" si="459"/>
        <v>329.29901000000001</v>
      </c>
      <c r="P3242" s="12">
        <f t="shared" si="460"/>
        <v>307.51381277908575</v>
      </c>
      <c r="Q3242">
        <f t="shared" si="461"/>
        <v>0</v>
      </c>
      <c r="R3242">
        <f>$D$2*tarifas!$D$12/24</f>
        <v>1.4541666666666666</v>
      </c>
      <c r="S3242" t="e">
        <f>VLOOKUP(E3242&amp;" "&amp;F3242,tarifas!$A$13:$D$20,4,FALSE)*P3242</f>
        <v>#N/A</v>
      </c>
      <c r="T3242">
        <f>IF(F3242="COD1",tarifas!$D$11*(SUMIFS($P$11:$P$8770,$F$11:$F$8770,"=COD1",$B$11:$B$8770,"="&amp;B3242)/COUNTIFS($F$11:$F$8770,"=COD1",$B$11:$B$8770,"="&amp;B3242))/COUNTIFS($A$11:$A$8770,"="&amp;A3242,$F$11:$F$8770,"=COD1"),0)</f>
        <v>0</v>
      </c>
      <c r="U3242" t="e">
        <f>(VLOOKUP(F3242,tarifas!$C$7:$D$10,2,FALSE)+tarifas!$D$21)*datos!P3242</f>
        <v>#N/A</v>
      </c>
      <c r="V3242" t="e">
        <f t="shared" si="462"/>
        <v>#N/A</v>
      </c>
      <c r="W3242">
        <f t="shared" si="463"/>
        <v>0</v>
      </c>
    </row>
    <row r="3243" spans="1:23" x14ac:dyDescent="0.25">
      <c r="A3243">
        <f t="shared" si="456"/>
        <v>134</v>
      </c>
      <c r="B3243">
        <f t="shared" si="457"/>
        <v>5</v>
      </c>
      <c r="C3243" s="1">
        <f t="shared" si="464"/>
        <v>41774.666666658828</v>
      </c>
      <c r="D3243" s="7">
        <v>571.0454545454545</v>
      </c>
      <c r="E3243" s="7"/>
      <c r="G3243">
        <v>45</v>
      </c>
      <c r="H3243" s="12">
        <v>502.35877041889671</v>
      </c>
      <c r="I3243" s="13">
        <f>$D$2*tarifas!$D$12/24</f>
        <v>1.4541666666666666</v>
      </c>
      <c r="J3243" s="13" t="e">
        <f>VLOOKUP(E3243&amp;" "&amp;F3243,tarifas!$A$13:$D$20,4,FALSE)*H3243</f>
        <v>#N/A</v>
      </c>
      <c r="K3243" s="13">
        <f>IF(F3243="COD1",tarifas!$D$11*(SUMIFS($H$11:$H$8770,$F$11:$F$8770,"=COD1",$B$11:$B$8770,"="&amp;B3243)/COUNTIFS($F$11:$F$8770,"=COD1",$B$11:$B$8770,"="&amp;B3243))/COUNTIFS($A$11:$A$8770,"="&amp;A3243,$F$11:$F$8770,"=COD1"),0)</f>
        <v>0</v>
      </c>
      <c r="L3243" s="13" t="e">
        <f>(VLOOKUP(F3243,tarifas!$C$7:$D$10,2,FALSE)+tarifas!$D$21)*datos!H3243</f>
        <v>#N/A</v>
      </c>
      <c r="M3243">
        <v>206.45112</v>
      </c>
      <c r="N3243" s="13" t="e">
        <f t="shared" si="458"/>
        <v>#N/A</v>
      </c>
      <c r="O3243">
        <f t="shared" si="459"/>
        <v>206.45112</v>
      </c>
      <c r="P3243" s="12">
        <f t="shared" si="460"/>
        <v>295.90765041889671</v>
      </c>
      <c r="Q3243">
        <f t="shared" si="461"/>
        <v>0</v>
      </c>
      <c r="R3243">
        <f>$D$2*tarifas!$D$12/24</f>
        <v>1.4541666666666666</v>
      </c>
      <c r="S3243" t="e">
        <f>VLOOKUP(E3243&amp;" "&amp;F3243,tarifas!$A$13:$D$20,4,FALSE)*P3243</f>
        <v>#N/A</v>
      </c>
      <c r="T3243">
        <f>IF(F3243="COD1",tarifas!$D$11*(SUMIFS($P$11:$P$8770,$F$11:$F$8770,"=COD1",$B$11:$B$8770,"="&amp;B3243)/COUNTIFS($F$11:$F$8770,"=COD1",$B$11:$B$8770,"="&amp;B3243))/COUNTIFS($A$11:$A$8770,"="&amp;A3243,$F$11:$F$8770,"=COD1"),0)</f>
        <v>0</v>
      </c>
      <c r="U3243" t="e">
        <f>(VLOOKUP(F3243,tarifas!$C$7:$D$10,2,FALSE)+tarifas!$D$21)*datos!P3243</f>
        <v>#N/A</v>
      </c>
      <c r="V3243" t="e">
        <f t="shared" si="462"/>
        <v>#N/A</v>
      </c>
      <c r="W3243">
        <f t="shared" si="463"/>
        <v>0</v>
      </c>
    </row>
    <row r="3244" spans="1:23" x14ac:dyDescent="0.25">
      <c r="A3244">
        <f t="shared" si="456"/>
        <v>134</v>
      </c>
      <c r="B3244">
        <f t="shared" si="457"/>
        <v>5</v>
      </c>
      <c r="C3244" s="1">
        <f t="shared" si="464"/>
        <v>41774.708333325492</v>
      </c>
      <c r="D3244" s="7">
        <v>401.30303030303031</v>
      </c>
      <c r="E3244" s="7"/>
      <c r="G3244">
        <v>45.61</v>
      </c>
      <c r="H3244" s="12">
        <v>379.43837259745845</v>
      </c>
      <c r="I3244" s="13">
        <f>$D$2*tarifas!$D$12/24</f>
        <v>1.4541666666666666</v>
      </c>
      <c r="J3244" s="13" t="e">
        <f>VLOOKUP(E3244&amp;" "&amp;F3244,tarifas!$A$13:$D$20,4,FALSE)*H3244</f>
        <v>#N/A</v>
      </c>
      <c r="K3244" s="13">
        <f>IF(F3244="COD1",tarifas!$D$11*(SUMIFS($H$11:$H$8770,$F$11:$F$8770,"=COD1",$B$11:$B$8770,"="&amp;B3244)/COUNTIFS($F$11:$F$8770,"=COD1",$B$11:$B$8770,"="&amp;B3244))/COUNTIFS($A$11:$A$8770,"="&amp;A3244,$F$11:$F$8770,"=COD1"),0)</f>
        <v>0</v>
      </c>
      <c r="L3244" s="13" t="e">
        <f>(VLOOKUP(F3244,tarifas!$C$7:$D$10,2,FALSE)+tarifas!$D$21)*datos!H3244</f>
        <v>#N/A</v>
      </c>
      <c r="M3244">
        <v>69.503</v>
      </c>
      <c r="N3244" s="13" t="e">
        <f t="shared" si="458"/>
        <v>#N/A</v>
      </c>
      <c r="O3244">
        <f t="shared" si="459"/>
        <v>69.503</v>
      </c>
      <c r="P3244" s="12">
        <f t="shared" si="460"/>
        <v>309.93537259745847</v>
      </c>
      <c r="Q3244">
        <f t="shared" si="461"/>
        <v>0</v>
      </c>
      <c r="R3244">
        <f>$D$2*tarifas!$D$12/24</f>
        <v>1.4541666666666666</v>
      </c>
      <c r="S3244" t="e">
        <f>VLOOKUP(E3244&amp;" "&amp;F3244,tarifas!$A$13:$D$20,4,FALSE)*P3244</f>
        <v>#N/A</v>
      </c>
      <c r="T3244">
        <f>IF(F3244="COD1",tarifas!$D$11*(SUMIFS($P$11:$P$8770,$F$11:$F$8770,"=COD1",$B$11:$B$8770,"="&amp;B3244)/COUNTIFS($F$11:$F$8770,"=COD1",$B$11:$B$8770,"="&amp;B3244))/COUNTIFS($A$11:$A$8770,"="&amp;A3244,$F$11:$F$8770,"=COD1"),0)</f>
        <v>0</v>
      </c>
      <c r="U3244" t="e">
        <f>(VLOOKUP(F3244,tarifas!$C$7:$D$10,2,FALSE)+tarifas!$D$21)*datos!P3244</f>
        <v>#N/A</v>
      </c>
      <c r="V3244" t="e">
        <f t="shared" si="462"/>
        <v>#N/A</v>
      </c>
      <c r="W3244">
        <f t="shared" si="463"/>
        <v>0</v>
      </c>
    </row>
    <row r="3245" spans="1:23" x14ac:dyDescent="0.25">
      <c r="A3245">
        <f t="shared" si="456"/>
        <v>134</v>
      </c>
      <c r="B3245">
        <f t="shared" si="457"/>
        <v>5</v>
      </c>
      <c r="C3245" s="1">
        <f t="shared" si="464"/>
        <v>41774.749999992157</v>
      </c>
      <c r="D3245" s="7">
        <v>217.90909090909088</v>
      </c>
      <c r="E3245" s="7"/>
      <c r="G3245">
        <v>45.59</v>
      </c>
      <c r="H3245" s="12">
        <v>272.2735992722063</v>
      </c>
      <c r="I3245" s="13">
        <f>$D$2*tarifas!$D$12/24</f>
        <v>1.4541666666666666</v>
      </c>
      <c r="J3245" s="13" t="e">
        <f>VLOOKUP(E3245&amp;" "&amp;F3245,tarifas!$A$13:$D$20,4,FALSE)*H3245</f>
        <v>#N/A</v>
      </c>
      <c r="K3245" s="13">
        <f>IF(F3245="COD1",tarifas!$D$11*(SUMIFS($H$11:$H$8770,$F$11:$F$8770,"=COD1",$B$11:$B$8770,"="&amp;B3245)/COUNTIFS($F$11:$F$8770,"=COD1",$B$11:$B$8770,"="&amp;B3245))/COUNTIFS($A$11:$A$8770,"="&amp;A3245,$F$11:$F$8770,"=COD1"),0)</f>
        <v>0</v>
      </c>
      <c r="L3245" s="13" t="e">
        <f>(VLOOKUP(F3245,tarifas!$C$7:$D$10,2,FALSE)+tarifas!$D$21)*datos!H3245</f>
        <v>#N/A</v>
      </c>
      <c r="M3245">
        <v>10.54548</v>
      </c>
      <c r="N3245" s="13" t="e">
        <f t="shared" si="458"/>
        <v>#N/A</v>
      </c>
      <c r="O3245">
        <f t="shared" si="459"/>
        <v>10.54548</v>
      </c>
      <c r="P3245" s="12">
        <f t="shared" si="460"/>
        <v>261.7281192722063</v>
      </c>
      <c r="Q3245">
        <f t="shared" si="461"/>
        <v>0</v>
      </c>
      <c r="R3245">
        <f>$D$2*tarifas!$D$12/24</f>
        <v>1.4541666666666666</v>
      </c>
      <c r="S3245" t="e">
        <f>VLOOKUP(E3245&amp;" "&amp;F3245,tarifas!$A$13:$D$20,4,FALSE)*P3245</f>
        <v>#N/A</v>
      </c>
      <c r="T3245">
        <f>IF(F3245="COD1",tarifas!$D$11*(SUMIFS($P$11:$P$8770,$F$11:$F$8770,"=COD1",$B$11:$B$8770,"="&amp;B3245)/COUNTIFS($F$11:$F$8770,"=COD1",$B$11:$B$8770,"="&amp;B3245))/COUNTIFS($A$11:$A$8770,"="&amp;A3245,$F$11:$F$8770,"=COD1"),0)</f>
        <v>0</v>
      </c>
      <c r="U3245" t="e">
        <f>(VLOOKUP(F3245,tarifas!$C$7:$D$10,2,FALSE)+tarifas!$D$21)*datos!P3245</f>
        <v>#N/A</v>
      </c>
      <c r="V3245" t="e">
        <f t="shared" si="462"/>
        <v>#N/A</v>
      </c>
      <c r="W3245">
        <f t="shared" si="463"/>
        <v>0</v>
      </c>
    </row>
    <row r="3246" spans="1:23" x14ac:dyDescent="0.25">
      <c r="A3246">
        <f t="shared" si="456"/>
        <v>134</v>
      </c>
      <c r="B3246">
        <f t="shared" si="457"/>
        <v>5</v>
      </c>
      <c r="C3246" s="1">
        <f t="shared" si="464"/>
        <v>41774.791666658821</v>
      </c>
      <c r="D3246" s="7">
        <v>68.77272727272728</v>
      </c>
      <c r="E3246" s="7"/>
      <c r="G3246">
        <v>47.01</v>
      </c>
      <c r="H3246" s="12">
        <v>209.58899895124532</v>
      </c>
      <c r="I3246" s="13">
        <f>$D$2*tarifas!$D$12/24</f>
        <v>1.4541666666666666</v>
      </c>
      <c r="J3246" s="13" t="e">
        <f>VLOOKUP(E3246&amp;" "&amp;F3246,tarifas!$A$13:$D$20,4,FALSE)*H3246</f>
        <v>#N/A</v>
      </c>
      <c r="K3246" s="13">
        <f>IF(F3246="COD1",tarifas!$D$11*(SUMIFS($H$11:$H$8770,$F$11:$F$8770,"=COD1",$B$11:$B$8770,"="&amp;B3246)/COUNTIFS($F$11:$F$8770,"=COD1",$B$11:$B$8770,"="&amp;B3246))/COUNTIFS($A$11:$A$8770,"="&amp;A3246,$F$11:$F$8770,"=COD1"),0)</f>
        <v>0</v>
      </c>
      <c r="L3246" s="13" t="e">
        <f>(VLOOKUP(F3246,tarifas!$C$7:$D$10,2,FALSE)+tarifas!$D$21)*datos!H3246</f>
        <v>#N/A</v>
      </c>
      <c r="M3246">
        <v>0</v>
      </c>
      <c r="N3246" s="13" t="e">
        <f t="shared" si="458"/>
        <v>#N/A</v>
      </c>
      <c r="O3246">
        <f t="shared" si="459"/>
        <v>0</v>
      </c>
      <c r="P3246" s="12">
        <f t="shared" si="460"/>
        <v>209.58899895124532</v>
      </c>
      <c r="Q3246">
        <f t="shared" si="461"/>
        <v>0</v>
      </c>
      <c r="R3246">
        <f>$D$2*tarifas!$D$12/24</f>
        <v>1.4541666666666666</v>
      </c>
      <c r="S3246" t="e">
        <f>VLOOKUP(E3246&amp;" "&amp;F3246,tarifas!$A$13:$D$20,4,FALSE)*P3246</f>
        <v>#N/A</v>
      </c>
      <c r="T3246">
        <f>IF(F3246="COD1",tarifas!$D$11*(SUMIFS($P$11:$P$8770,$F$11:$F$8770,"=COD1",$B$11:$B$8770,"="&amp;B3246)/COUNTIFS($F$11:$F$8770,"=COD1",$B$11:$B$8770,"="&amp;B3246))/COUNTIFS($A$11:$A$8770,"="&amp;A3246,$F$11:$F$8770,"=COD1"),0)</f>
        <v>0</v>
      </c>
      <c r="U3246" t="e">
        <f>(VLOOKUP(F3246,tarifas!$C$7:$D$10,2,FALSE)+tarifas!$D$21)*datos!P3246</f>
        <v>#N/A</v>
      </c>
      <c r="V3246" t="e">
        <f t="shared" si="462"/>
        <v>#N/A</v>
      </c>
      <c r="W3246">
        <f t="shared" si="463"/>
        <v>0</v>
      </c>
    </row>
    <row r="3247" spans="1:23" x14ac:dyDescent="0.25">
      <c r="A3247">
        <f t="shared" si="456"/>
        <v>134</v>
      </c>
      <c r="B3247">
        <f t="shared" si="457"/>
        <v>5</v>
      </c>
      <c r="C3247" s="1">
        <f t="shared" si="464"/>
        <v>41774.833333325485</v>
      </c>
      <c r="D3247" s="7">
        <v>0</v>
      </c>
      <c r="E3247" s="7"/>
      <c r="G3247">
        <v>48.7</v>
      </c>
      <c r="H3247" s="12">
        <v>189.60235287006256</v>
      </c>
      <c r="I3247" s="13">
        <f>$D$2*tarifas!$D$12/24</f>
        <v>1.4541666666666666</v>
      </c>
      <c r="J3247" s="13" t="e">
        <f>VLOOKUP(E3247&amp;" "&amp;F3247,tarifas!$A$13:$D$20,4,FALSE)*H3247</f>
        <v>#N/A</v>
      </c>
      <c r="K3247" s="13">
        <f>IF(F3247="COD1",tarifas!$D$11*(SUMIFS($H$11:$H$8770,$F$11:$F$8770,"=COD1",$B$11:$B$8770,"="&amp;B3247)/COUNTIFS($F$11:$F$8770,"=COD1",$B$11:$B$8770,"="&amp;B3247))/COUNTIFS($A$11:$A$8770,"="&amp;A3247,$F$11:$F$8770,"=COD1"),0)</f>
        <v>0</v>
      </c>
      <c r="L3247" s="13" t="e">
        <f>(VLOOKUP(F3247,tarifas!$C$7:$D$10,2,FALSE)+tarifas!$D$21)*datos!H3247</f>
        <v>#N/A</v>
      </c>
      <c r="M3247">
        <v>0</v>
      </c>
      <c r="N3247" s="13" t="e">
        <f t="shared" si="458"/>
        <v>#N/A</v>
      </c>
      <c r="O3247">
        <f t="shared" si="459"/>
        <v>0</v>
      </c>
      <c r="P3247" s="12">
        <f t="shared" si="460"/>
        <v>189.60235287006256</v>
      </c>
      <c r="Q3247">
        <f t="shared" si="461"/>
        <v>0</v>
      </c>
      <c r="R3247">
        <f>$D$2*tarifas!$D$12/24</f>
        <v>1.4541666666666666</v>
      </c>
      <c r="S3247" t="e">
        <f>VLOOKUP(E3247&amp;" "&amp;F3247,tarifas!$A$13:$D$20,4,FALSE)*P3247</f>
        <v>#N/A</v>
      </c>
      <c r="T3247">
        <f>IF(F3247="COD1",tarifas!$D$11*(SUMIFS($P$11:$P$8770,$F$11:$F$8770,"=COD1",$B$11:$B$8770,"="&amp;B3247)/COUNTIFS($F$11:$F$8770,"=COD1",$B$11:$B$8770,"="&amp;B3247))/COUNTIFS($A$11:$A$8770,"="&amp;A3247,$F$11:$F$8770,"=COD1"),0)</f>
        <v>0</v>
      </c>
      <c r="U3247" t="e">
        <f>(VLOOKUP(F3247,tarifas!$C$7:$D$10,2,FALSE)+tarifas!$D$21)*datos!P3247</f>
        <v>#N/A</v>
      </c>
      <c r="V3247" t="e">
        <f t="shared" si="462"/>
        <v>#N/A</v>
      </c>
      <c r="W3247">
        <f t="shared" si="463"/>
        <v>0</v>
      </c>
    </row>
    <row r="3248" spans="1:23" x14ac:dyDescent="0.25">
      <c r="A3248">
        <f t="shared" si="456"/>
        <v>134</v>
      </c>
      <c r="B3248">
        <f t="shared" si="457"/>
        <v>5</v>
      </c>
      <c r="C3248" s="1">
        <f t="shared" si="464"/>
        <v>41774.874999992149</v>
      </c>
      <c r="D3248" s="7">
        <v>0</v>
      </c>
      <c r="E3248" s="7"/>
      <c r="G3248">
        <v>45</v>
      </c>
      <c r="H3248" s="12">
        <v>185.62497604890962</v>
      </c>
      <c r="I3248" s="13">
        <f>$D$2*tarifas!$D$12/24</f>
        <v>1.4541666666666666</v>
      </c>
      <c r="J3248" s="13" t="e">
        <f>VLOOKUP(E3248&amp;" "&amp;F3248,tarifas!$A$13:$D$20,4,FALSE)*H3248</f>
        <v>#N/A</v>
      </c>
      <c r="K3248" s="13">
        <f>IF(F3248="COD1",tarifas!$D$11*(SUMIFS($H$11:$H$8770,$F$11:$F$8770,"=COD1",$B$11:$B$8770,"="&amp;B3248)/COUNTIFS($F$11:$F$8770,"=COD1",$B$11:$B$8770,"="&amp;B3248))/COUNTIFS($A$11:$A$8770,"="&amp;A3248,$F$11:$F$8770,"=COD1"),0)</f>
        <v>0</v>
      </c>
      <c r="L3248" s="13" t="e">
        <f>(VLOOKUP(F3248,tarifas!$C$7:$D$10,2,FALSE)+tarifas!$D$21)*datos!H3248</f>
        <v>#N/A</v>
      </c>
      <c r="M3248">
        <v>0</v>
      </c>
      <c r="N3248" s="13" t="e">
        <f t="shared" si="458"/>
        <v>#N/A</v>
      </c>
      <c r="O3248">
        <f t="shared" si="459"/>
        <v>0</v>
      </c>
      <c r="P3248" s="12">
        <f t="shared" si="460"/>
        <v>185.62497604890962</v>
      </c>
      <c r="Q3248">
        <f t="shared" si="461"/>
        <v>0</v>
      </c>
      <c r="R3248">
        <f>$D$2*tarifas!$D$12/24</f>
        <v>1.4541666666666666</v>
      </c>
      <c r="S3248" t="e">
        <f>VLOOKUP(E3248&amp;" "&amp;F3248,tarifas!$A$13:$D$20,4,FALSE)*P3248</f>
        <v>#N/A</v>
      </c>
      <c r="T3248">
        <f>IF(F3248="COD1",tarifas!$D$11*(SUMIFS($P$11:$P$8770,$F$11:$F$8770,"=COD1",$B$11:$B$8770,"="&amp;B3248)/COUNTIFS($F$11:$F$8770,"=COD1",$B$11:$B$8770,"="&amp;B3248))/COUNTIFS($A$11:$A$8770,"="&amp;A3248,$F$11:$F$8770,"=COD1"),0)</f>
        <v>0</v>
      </c>
      <c r="U3248" t="e">
        <f>(VLOOKUP(F3248,tarifas!$C$7:$D$10,2,FALSE)+tarifas!$D$21)*datos!P3248</f>
        <v>#N/A</v>
      </c>
      <c r="V3248" t="e">
        <f t="shared" si="462"/>
        <v>#N/A</v>
      </c>
      <c r="W3248">
        <f t="shared" si="463"/>
        <v>0</v>
      </c>
    </row>
    <row r="3249" spans="1:23" x14ac:dyDescent="0.25">
      <c r="A3249">
        <f t="shared" si="456"/>
        <v>134</v>
      </c>
      <c r="B3249">
        <f t="shared" si="457"/>
        <v>5</v>
      </c>
      <c r="C3249" s="1">
        <f t="shared" si="464"/>
        <v>41774.916666658813</v>
      </c>
      <c r="D3249" s="7">
        <v>0</v>
      </c>
      <c r="E3249" s="7"/>
      <c r="G3249">
        <v>41</v>
      </c>
      <c r="H3249" s="12">
        <v>186.45870320182593</v>
      </c>
      <c r="I3249" s="13">
        <f>$D$2*tarifas!$D$12/24</f>
        <v>1.4541666666666666</v>
      </c>
      <c r="J3249" s="13" t="e">
        <f>VLOOKUP(E3249&amp;" "&amp;F3249,tarifas!$A$13:$D$20,4,FALSE)*H3249</f>
        <v>#N/A</v>
      </c>
      <c r="K3249" s="13">
        <f>IF(F3249="COD1",tarifas!$D$11*(SUMIFS($H$11:$H$8770,$F$11:$F$8770,"=COD1",$B$11:$B$8770,"="&amp;B3249)/COUNTIFS($F$11:$F$8770,"=COD1",$B$11:$B$8770,"="&amp;B3249))/COUNTIFS($A$11:$A$8770,"="&amp;A3249,$F$11:$F$8770,"=COD1"),0)</f>
        <v>0</v>
      </c>
      <c r="L3249" s="13" t="e">
        <f>(VLOOKUP(F3249,tarifas!$C$7:$D$10,2,FALSE)+tarifas!$D$21)*datos!H3249</f>
        <v>#N/A</v>
      </c>
      <c r="M3249">
        <v>0</v>
      </c>
      <c r="N3249" s="13" t="e">
        <f t="shared" si="458"/>
        <v>#N/A</v>
      </c>
      <c r="O3249">
        <f t="shared" si="459"/>
        <v>0</v>
      </c>
      <c r="P3249" s="12">
        <f t="shared" si="460"/>
        <v>186.45870320182593</v>
      </c>
      <c r="Q3249">
        <f t="shared" si="461"/>
        <v>0</v>
      </c>
      <c r="R3249">
        <f>$D$2*tarifas!$D$12/24</f>
        <v>1.4541666666666666</v>
      </c>
      <c r="S3249" t="e">
        <f>VLOOKUP(E3249&amp;" "&amp;F3249,tarifas!$A$13:$D$20,4,FALSE)*P3249</f>
        <v>#N/A</v>
      </c>
      <c r="T3249">
        <f>IF(F3249="COD1",tarifas!$D$11*(SUMIFS($P$11:$P$8770,$F$11:$F$8770,"=COD1",$B$11:$B$8770,"="&amp;B3249)/COUNTIFS($F$11:$F$8770,"=COD1",$B$11:$B$8770,"="&amp;B3249))/COUNTIFS($A$11:$A$8770,"="&amp;A3249,$F$11:$F$8770,"=COD1"),0)</f>
        <v>0</v>
      </c>
      <c r="U3249" t="e">
        <f>(VLOOKUP(F3249,tarifas!$C$7:$D$10,2,FALSE)+tarifas!$D$21)*datos!P3249</f>
        <v>#N/A</v>
      </c>
      <c r="V3249" t="e">
        <f t="shared" si="462"/>
        <v>#N/A</v>
      </c>
      <c r="W3249">
        <f t="shared" si="463"/>
        <v>0</v>
      </c>
    </row>
    <row r="3250" spans="1:23" x14ac:dyDescent="0.25">
      <c r="A3250">
        <f t="shared" si="456"/>
        <v>134</v>
      </c>
      <c r="B3250">
        <f t="shared" si="457"/>
        <v>5</v>
      </c>
      <c r="C3250" s="1">
        <f t="shared" si="464"/>
        <v>41774.958333325478</v>
      </c>
      <c r="D3250" s="7">
        <v>0</v>
      </c>
      <c r="E3250" s="7"/>
      <c r="G3250">
        <v>32.5</v>
      </c>
      <c r="H3250" s="12">
        <v>181.63300799590368</v>
      </c>
      <c r="I3250" s="13">
        <f>$D$2*tarifas!$D$12/24</f>
        <v>1.4541666666666666</v>
      </c>
      <c r="J3250" s="13" t="e">
        <f>VLOOKUP(E3250&amp;" "&amp;F3250,tarifas!$A$13:$D$20,4,FALSE)*H3250</f>
        <v>#N/A</v>
      </c>
      <c r="K3250" s="13">
        <f>IF(F3250="COD1",tarifas!$D$11*(SUMIFS($H$11:$H$8770,$F$11:$F$8770,"=COD1",$B$11:$B$8770,"="&amp;B3250)/COUNTIFS($F$11:$F$8770,"=COD1",$B$11:$B$8770,"="&amp;B3250))/COUNTIFS($A$11:$A$8770,"="&amp;A3250,$F$11:$F$8770,"=COD1"),0)</f>
        <v>0</v>
      </c>
      <c r="L3250" s="13" t="e">
        <f>(VLOOKUP(F3250,tarifas!$C$7:$D$10,2,FALSE)+tarifas!$D$21)*datos!H3250</f>
        <v>#N/A</v>
      </c>
      <c r="M3250">
        <v>0</v>
      </c>
      <c r="N3250" s="13" t="e">
        <f t="shared" si="458"/>
        <v>#N/A</v>
      </c>
      <c r="O3250">
        <f t="shared" si="459"/>
        <v>0</v>
      </c>
      <c r="P3250" s="12">
        <f t="shared" si="460"/>
        <v>181.63300799590368</v>
      </c>
      <c r="Q3250">
        <f t="shared" si="461"/>
        <v>0</v>
      </c>
      <c r="R3250">
        <f>$D$2*tarifas!$D$12/24</f>
        <v>1.4541666666666666</v>
      </c>
      <c r="S3250" t="e">
        <f>VLOOKUP(E3250&amp;" "&amp;F3250,tarifas!$A$13:$D$20,4,FALSE)*P3250</f>
        <v>#N/A</v>
      </c>
      <c r="T3250">
        <f>IF(F3250="COD1",tarifas!$D$11*(SUMIFS($P$11:$P$8770,$F$11:$F$8770,"=COD1",$B$11:$B$8770,"="&amp;B3250)/COUNTIFS($F$11:$F$8770,"=COD1",$B$11:$B$8770,"="&amp;B3250))/COUNTIFS($A$11:$A$8770,"="&amp;A3250,$F$11:$F$8770,"=COD1"),0)</f>
        <v>0</v>
      </c>
      <c r="U3250" t="e">
        <f>(VLOOKUP(F3250,tarifas!$C$7:$D$10,2,FALSE)+tarifas!$D$21)*datos!P3250</f>
        <v>#N/A</v>
      </c>
      <c r="V3250" t="e">
        <f t="shared" si="462"/>
        <v>#N/A</v>
      </c>
      <c r="W3250">
        <f t="shared" si="463"/>
        <v>0</v>
      </c>
    </row>
    <row r="3251" spans="1:23" x14ac:dyDescent="0.25">
      <c r="A3251">
        <f t="shared" si="456"/>
        <v>135</v>
      </c>
      <c r="B3251">
        <f t="shared" si="457"/>
        <v>5</v>
      </c>
      <c r="C3251" s="1">
        <f t="shared" si="464"/>
        <v>41774.999999992142</v>
      </c>
      <c r="D3251" s="7">
        <v>0</v>
      </c>
      <c r="E3251" s="7"/>
      <c r="G3251">
        <v>26.41</v>
      </c>
      <c r="H3251" s="12">
        <v>181.2430671922211</v>
      </c>
      <c r="I3251" s="13">
        <f>$D$2*tarifas!$D$12/24</f>
        <v>1.4541666666666666</v>
      </c>
      <c r="J3251" s="13" t="e">
        <f>VLOOKUP(E3251&amp;" "&amp;F3251,tarifas!$A$13:$D$20,4,FALSE)*H3251</f>
        <v>#N/A</v>
      </c>
      <c r="K3251" s="13">
        <f>IF(F3251="COD1",tarifas!$D$11*(SUMIFS($H$11:$H$8770,$F$11:$F$8770,"=COD1",$B$11:$B$8770,"="&amp;B3251)/COUNTIFS($F$11:$F$8770,"=COD1",$B$11:$B$8770,"="&amp;B3251))/COUNTIFS($A$11:$A$8770,"="&amp;A3251,$F$11:$F$8770,"=COD1"),0)</f>
        <v>0</v>
      </c>
      <c r="L3251" s="13" t="e">
        <f>(VLOOKUP(F3251,tarifas!$C$7:$D$10,2,FALSE)+tarifas!$D$21)*datos!H3251</f>
        <v>#N/A</v>
      </c>
      <c r="M3251">
        <v>0</v>
      </c>
      <c r="N3251" s="13" t="e">
        <f t="shared" si="458"/>
        <v>#N/A</v>
      </c>
      <c r="O3251">
        <f t="shared" si="459"/>
        <v>0</v>
      </c>
      <c r="P3251" s="12">
        <f t="shared" si="460"/>
        <v>181.2430671922211</v>
      </c>
      <c r="Q3251">
        <f t="shared" si="461"/>
        <v>0</v>
      </c>
      <c r="R3251">
        <f>$D$2*tarifas!$D$12/24</f>
        <v>1.4541666666666666</v>
      </c>
      <c r="S3251" t="e">
        <f>VLOOKUP(E3251&amp;" "&amp;F3251,tarifas!$A$13:$D$20,4,FALSE)*P3251</f>
        <v>#N/A</v>
      </c>
      <c r="T3251">
        <f>IF(F3251="COD1",tarifas!$D$11*(SUMIFS($P$11:$P$8770,$F$11:$F$8770,"=COD1",$B$11:$B$8770,"="&amp;B3251)/COUNTIFS($F$11:$F$8770,"=COD1",$B$11:$B$8770,"="&amp;B3251))/COUNTIFS($A$11:$A$8770,"="&amp;A3251,$F$11:$F$8770,"=COD1"),0)</f>
        <v>0</v>
      </c>
      <c r="U3251" t="e">
        <f>(VLOOKUP(F3251,tarifas!$C$7:$D$10,2,FALSE)+tarifas!$D$21)*datos!P3251</f>
        <v>#N/A</v>
      </c>
      <c r="V3251" t="e">
        <f t="shared" si="462"/>
        <v>#N/A</v>
      </c>
      <c r="W3251">
        <f t="shared" si="463"/>
        <v>0</v>
      </c>
    </row>
    <row r="3252" spans="1:23" x14ac:dyDescent="0.25">
      <c r="A3252">
        <f t="shared" si="456"/>
        <v>135</v>
      </c>
      <c r="B3252">
        <f t="shared" si="457"/>
        <v>5</v>
      </c>
      <c r="C3252" s="1">
        <f t="shared" si="464"/>
        <v>41775.041666658806</v>
      </c>
      <c r="D3252" s="7">
        <v>0</v>
      </c>
      <c r="E3252" s="7"/>
      <c r="G3252">
        <v>25.55</v>
      </c>
      <c r="H3252" s="12">
        <v>179.02946564384507</v>
      </c>
      <c r="I3252" s="13">
        <f>$D$2*tarifas!$D$12/24</f>
        <v>1.4541666666666666</v>
      </c>
      <c r="J3252" s="13" t="e">
        <f>VLOOKUP(E3252&amp;" "&amp;F3252,tarifas!$A$13:$D$20,4,FALSE)*H3252</f>
        <v>#N/A</v>
      </c>
      <c r="K3252" s="13">
        <f>IF(F3252="COD1",tarifas!$D$11*(SUMIFS($H$11:$H$8770,$F$11:$F$8770,"=COD1",$B$11:$B$8770,"="&amp;B3252)/COUNTIFS($F$11:$F$8770,"=COD1",$B$11:$B$8770,"="&amp;B3252))/COUNTIFS($A$11:$A$8770,"="&amp;A3252,$F$11:$F$8770,"=COD1"),0)</f>
        <v>0</v>
      </c>
      <c r="L3252" s="13" t="e">
        <f>(VLOOKUP(F3252,tarifas!$C$7:$D$10,2,FALSE)+tarifas!$D$21)*datos!H3252</f>
        <v>#N/A</v>
      </c>
      <c r="M3252">
        <v>0</v>
      </c>
      <c r="N3252" s="13" t="e">
        <f t="shared" si="458"/>
        <v>#N/A</v>
      </c>
      <c r="O3252">
        <f t="shared" si="459"/>
        <v>0</v>
      </c>
      <c r="P3252" s="12">
        <f t="shared" si="460"/>
        <v>179.02946564384507</v>
      </c>
      <c r="Q3252">
        <f t="shared" si="461"/>
        <v>0</v>
      </c>
      <c r="R3252">
        <f>$D$2*tarifas!$D$12/24</f>
        <v>1.4541666666666666</v>
      </c>
      <c r="S3252" t="e">
        <f>VLOOKUP(E3252&amp;" "&amp;F3252,tarifas!$A$13:$D$20,4,FALSE)*P3252</f>
        <v>#N/A</v>
      </c>
      <c r="T3252">
        <f>IF(F3252="COD1",tarifas!$D$11*(SUMIFS($P$11:$P$8770,$F$11:$F$8770,"=COD1",$B$11:$B$8770,"="&amp;B3252)/COUNTIFS($F$11:$F$8770,"=COD1",$B$11:$B$8770,"="&amp;B3252))/COUNTIFS($A$11:$A$8770,"="&amp;A3252,$F$11:$F$8770,"=COD1"),0)</f>
        <v>0</v>
      </c>
      <c r="U3252" t="e">
        <f>(VLOOKUP(F3252,tarifas!$C$7:$D$10,2,FALSE)+tarifas!$D$21)*datos!P3252</f>
        <v>#N/A</v>
      </c>
      <c r="V3252" t="e">
        <f t="shared" si="462"/>
        <v>#N/A</v>
      </c>
      <c r="W3252">
        <f t="shared" si="463"/>
        <v>0</v>
      </c>
    </row>
    <row r="3253" spans="1:23" x14ac:dyDescent="0.25">
      <c r="A3253">
        <f t="shared" si="456"/>
        <v>135</v>
      </c>
      <c r="B3253">
        <f t="shared" si="457"/>
        <v>5</v>
      </c>
      <c r="C3253" s="1">
        <f t="shared" si="464"/>
        <v>41775.08333332547</v>
      </c>
      <c r="D3253" s="7">
        <v>0</v>
      </c>
      <c r="E3253" s="7"/>
      <c r="G3253">
        <v>24.17</v>
      </c>
      <c r="H3253" s="12">
        <v>177.16839778573302</v>
      </c>
      <c r="I3253" s="13">
        <f>$D$2*tarifas!$D$12/24</f>
        <v>1.4541666666666666</v>
      </c>
      <c r="J3253" s="13" t="e">
        <f>VLOOKUP(E3253&amp;" "&amp;F3253,tarifas!$A$13:$D$20,4,FALSE)*H3253</f>
        <v>#N/A</v>
      </c>
      <c r="K3253" s="13">
        <f>IF(F3253="COD1",tarifas!$D$11*(SUMIFS($H$11:$H$8770,$F$11:$F$8770,"=COD1",$B$11:$B$8770,"="&amp;B3253)/COUNTIFS($F$11:$F$8770,"=COD1",$B$11:$B$8770,"="&amp;B3253))/COUNTIFS($A$11:$A$8770,"="&amp;A3253,$F$11:$F$8770,"=COD1"),0)</f>
        <v>0</v>
      </c>
      <c r="L3253" s="13" t="e">
        <f>(VLOOKUP(F3253,tarifas!$C$7:$D$10,2,FALSE)+tarifas!$D$21)*datos!H3253</f>
        <v>#N/A</v>
      </c>
      <c r="M3253">
        <v>0</v>
      </c>
      <c r="N3253" s="13" t="e">
        <f t="shared" si="458"/>
        <v>#N/A</v>
      </c>
      <c r="O3253">
        <f t="shared" si="459"/>
        <v>0</v>
      </c>
      <c r="P3253" s="12">
        <f t="shared" si="460"/>
        <v>177.16839778573302</v>
      </c>
      <c r="Q3253">
        <f t="shared" si="461"/>
        <v>0</v>
      </c>
      <c r="R3253">
        <f>$D$2*tarifas!$D$12/24</f>
        <v>1.4541666666666666</v>
      </c>
      <c r="S3253" t="e">
        <f>VLOOKUP(E3253&amp;" "&amp;F3253,tarifas!$A$13:$D$20,4,FALSE)*P3253</f>
        <v>#N/A</v>
      </c>
      <c r="T3253">
        <f>IF(F3253="COD1",tarifas!$D$11*(SUMIFS($P$11:$P$8770,$F$11:$F$8770,"=COD1",$B$11:$B$8770,"="&amp;B3253)/COUNTIFS($F$11:$F$8770,"=COD1",$B$11:$B$8770,"="&amp;B3253))/COUNTIFS($A$11:$A$8770,"="&amp;A3253,$F$11:$F$8770,"=COD1"),0)</f>
        <v>0</v>
      </c>
      <c r="U3253" t="e">
        <f>(VLOOKUP(F3253,tarifas!$C$7:$D$10,2,FALSE)+tarifas!$D$21)*datos!P3253</f>
        <v>#N/A</v>
      </c>
      <c r="V3253" t="e">
        <f t="shared" si="462"/>
        <v>#N/A</v>
      </c>
      <c r="W3253">
        <f t="shared" si="463"/>
        <v>0</v>
      </c>
    </row>
    <row r="3254" spans="1:23" x14ac:dyDescent="0.25">
      <c r="A3254">
        <f t="shared" si="456"/>
        <v>135</v>
      </c>
      <c r="B3254">
        <f t="shared" si="457"/>
        <v>5</v>
      </c>
      <c r="C3254" s="1">
        <f t="shared" si="464"/>
        <v>41775.124999992135</v>
      </c>
      <c r="D3254" s="7">
        <v>0</v>
      </c>
      <c r="E3254" s="7"/>
      <c r="G3254">
        <v>25.53</v>
      </c>
      <c r="H3254" s="12">
        <v>178.03527246322551</v>
      </c>
      <c r="I3254" s="13">
        <f>$D$2*tarifas!$D$12/24</f>
        <v>1.4541666666666666</v>
      </c>
      <c r="J3254" s="13" t="e">
        <f>VLOOKUP(E3254&amp;" "&amp;F3254,tarifas!$A$13:$D$20,4,FALSE)*H3254</f>
        <v>#N/A</v>
      </c>
      <c r="K3254" s="13">
        <f>IF(F3254="COD1",tarifas!$D$11*(SUMIFS($H$11:$H$8770,$F$11:$F$8770,"=COD1",$B$11:$B$8770,"="&amp;B3254)/COUNTIFS($F$11:$F$8770,"=COD1",$B$11:$B$8770,"="&amp;B3254))/COUNTIFS($A$11:$A$8770,"="&amp;A3254,$F$11:$F$8770,"=COD1"),0)</f>
        <v>0</v>
      </c>
      <c r="L3254" s="13" t="e">
        <f>(VLOOKUP(F3254,tarifas!$C$7:$D$10,2,FALSE)+tarifas!$D$21)*datos!H3254</f>
        <v>#N/A</v>
      </c>
      <c r="M3254">
        <v>0</v>
      </c>
      <c r="N3254" s="13" t="e">
        <f t="shared" si="458"/>
        <v>#N/A</v>
      </c>
      <c r="O3254">
        <f t="shared" si="459"/>
        <v>0</v>
      </c>
      <c r="P3254" s="12">
        <f t="shared" si="460"/>
        <v>178.03527246322551</v>
      </c>
      <c r="Q3254">
        <f t="shared" si="461"/>
        <v>0</v>
      </c>
      <c r="R3254">
        <f>$D$2*tarifas!$D$12/24</f>
        <v>1.4541666666666666</v>
      </c>
      <c r="S3254" t="e">
        <f>VLOOKUP(E3254&amp;" "&amp;F3254,tarifas!$A$13:$D$20,4,FALSE)*P3254</f>
        <v>#N/A</v>
      </c>
      <c r="T3254">
        <f>IF(F3254="COD1",tarifas!$D$11*(SUMIFS($P$11:$P$8770,$F$11:$F$8770,"=COD1",$B$11:$B$8770,"="&amp;B3254)/COUNTIFS($F$11:$F$8770,"=COD1",$B$11:$B$8770,"="&amp;B3254))/COUNTIFS($A$11:$A$8770,"="&amp;A3254,$F$11:$F$8770,"=COD1"),0)</f>
        <v>0</v>
      </c>
      <c r="U3254" t="e">
        <f>(VLOOKUP(F3254,tarifas!$C$7:$D$10,2,FALSE)+tarifas!$D$21)*datos!P3254</f>
        <v>#N/A</v>
      </c>
      <c r="V3254" t="e">
        <f t="shared" si="462"/>
        <v>#N/A</v>
      </c>
      <c r="W3254">
        <f t="shared" si="463"/>
        <v>0</v>
      </c>
    </row>
    <row r="3255" spans="1:23" x14ac:dyDescent="0.25">
      <c r="A3255">
        <f t="shared" si="456"/>
        <v>135</v>
      </c>
      <c r="B3255">
        <f t="shared" si="457"/>
        <v>5</v>
      </c>
      <c r="C3255" s="1">
        <f t="shared" si="464"/>
        <v>41775.166666658799</v>
      </c>
      <c r="D3255" s="7">
        <v>0</v>
      </c>
      <c r="E3255" s="7"/>
      <c r="G3255">
        <v>26.81</v>
      </c>
      <c r="H3255" s="12">
        <v>176.0638623258267</v>
      </c>
      <c r="I3255" s="13">
        <f>$D$2*tarifas!$D$12/24</f>
        <v>1.4541666666666666</v>
      </c>
      <c r="J3255" s="13" t="e">
        <f>VLOOKUP(E3255&amp;" "&amp;F3255,tarifas!$A$13:$D$20,4,FALSE)*H3255</f>
        <v>#N/A</v>
      </c>
      <c r="K3255" s="13">
        <f>IF(F3255="COD1",tarifas!$D$11*(SUMIFS($H$11:$H$8770,$F$11:$F$8770,"=COD1",$B$11:$B$8770,"="&amp;B3255)/COUNTIFS($F$11:$F$8770,"=COD1",$B$11:$B$8770,"="&amp;B3255))/COUNTIFS($A$11:$A$8770,"="&amp;A3255,$F$11:$F$8770,"=COD1"),0)</f>
        <v>0</v>
      </c>
      <c r="L3255" s="13" t="e">
        <f>(VLOOKUP(F3255,tarifas!$C$7:$D$10,2,FALSE)+tarifas!$D$21)*datos!H3255</f>
        <v>#N/A</v>
      </c>
      <c r="M3255">
        <v>0</v>
      </c>
      <c r="N3255" s="13" t="e">
        <f t="shared" si="458"/>
        <v>#N/A</v>
      </c>
      <c r="O3255">
        <f t="shared" si="459"/>
        <v>0</v>
      </c>
      <c r="P3255" s="12">
        <f t="shared" si="460"/>
        <v>176.0638623258267</v>
      </c>
      <c r="Q3255">
        <f t="shared" si="461"/>
        <v>0</v>
      </c>
      <c r="R3255">
        <f>$D$2*tarifas!$D$12/24</f>
        <v>1.4541666666666666</v>
      </c>
      <c r="S3255" t="e">
        <f>VLOOKUP(E3255&amp;" "&amp;F3255,tarifas!$A$13:$D$20,4,FALSE)*P3255</f>
        <v>#N/A</v>
      </c>
      <c r="T3255">
        <f>IF(F3255="COD1",tarifas!$D$11*(SUMIFS($P$11:$P$8770,$F$11:$F$8770,"=COD1",$B$11:$B$8770,"="&amp;B3255)/COUNTIFS($F$11:$F$8770,"=COD1",$B$11:$B$8770,"="&amp;B3255))/COUNTIFS($A$11:$A$8770,"="&amp;A3255,$F$11:$F$8770,"=COD1"),0)</f>
        <v>0</v>
      </c>
      <c r="U3255" t="e">
        <f>(VLOOKUP(F3255,tarifas!$C$7:$D$10,2,FALSE)+tarifas!$D$21)*datos!P3255</f>
        <v>#N/A</v>
      </c>
      <c r="V3255" t="e">
        <f t="shared" si="462"/>
        <v>#N/A</v>
      </c>
      <c r="W3255">
        <f t="shared" si="463"/>
        <v>0</v>
      </c>
    </row>
    <row r="3256" spans="1:23" x14ac:dyDescent="0.25">
      <c r="A3256">
        <f t="shared" si="456"/>
        <v>135</v>
      </c>
      <c r="B3256">
        <f t="shared" si="457"/>
        <v>5</v>
      </c>
      <c r="C3256" s="1">
        <f t="shared" si="464"/>
        <v>41775.208333325463</v>
      </c>
      <c r="D3256" s="7">
        <v>0</v>
      </c>
      <c r="E3256" s="7"/>
      <c r="G3256">
        <v>33</v>
      </c>
      <c r="H3256" s="12">
        <v>174.45848376262168</v>
      </c>
      <c r="I3256" s="13">
        <f>$D$2*tarifas!$D$12/24</f>
        <v>1.4541666666666666</v>
      </c>
      <c r="J3256" s="13" t="e">
        <f>VLOOKUP(E3256&amp;" "&amp;F3256,tarifas!$A$13:$D$20,4,FALSE)*H3256</f>
        <v>#N/A</v>
      </c>
      <c r="K3256" s="13">
        <f>IF(F3256="COD1",tarifas!$D$11*(SUMIFS($H$11:$H$8770,$F$11:$F$8770,"=COD1",$B$11:$B$8770,"="&amp;B3256)/COUNTIFS($F$11:$F$8770,"=COD1",$B$11:$B$8770,"="&amp;B3256))/COUNTIFS($A$11:$A$8770,"="&amp;A3256,$F$11:$F$8770,"=COD1"),0)</f>
        <v>0</v>
      </c>
      <c r="L3256" s="13" t="e">
        <f>(VLOOKUP(F3256,tarifas!$C$7:$D$10,2,FALSE)+tarifas!$D$21)*datos!H3256</f>
        <v>#N/A</v>
      </c>
      <c r="M3256">
        <v>10.900090000000001</v>
      </c>
      <c r="N3256" s="13" t="e">
        <f t="shared" si="458"/>
        <v>#N/A</v>
      </c>
      <c r="O3256">
        <f t="shared" si="459"/>
        <v>10.900090000000001</v>
      </c>
      <c r="P3256" s="12">
        <f t="shared" si="460"/>
        <v>163.55839376262168</v>
      </c>
      <c r="Q3256">
        <f t="shared" si="461"/>
        <v>0</v>
      </c>
      <c r="R3256">
        <f>$D$2*tarifas!$D$12/24</f>
        <v>1.4541666666666666</v>
      </c>
      <c r="S3256" t="e">
        <f>VLOOKUP(E3256&amp;" "&amp;F3256,tarifas!$A$13:$D$20,4,FALSE)*P3256</f>
        <v>#N/A</v>
      </c>
      <c r="T3256">
        <f>IF(F3256="COD1",tarifas!$D$11*(SUMIFS($P$11:$P$8770,$F$11:$F$8770,"=COD1",$B$11:$B$8770,"="&amp;B3256)/COUNTIFS($F$11:$F$8770,"=COD1",$B$11:$B$8770,"="&amp;B3256))/COUNTIFS($A$11:$A$8770,"="&amp;A3256,$F$11:$F$8770,"=COD1"),0)</f>
        <v>0</v>
      </c>
      <c r="U3256" t="e">
        <f>(VLOOKUP(F3256,tarifas!$C$7:$D$10,2,FALSE)+tarifas!$D$21)*datos!P3256</f>
        <v>#N/A</v>
      </c>
      <c r="V3256" t="e">
        <f t="shared" si="462"/>
        <v>#N/A</v>
      </c>
      <c r="W3256">
        <f t="shared" si="463"/>
        <v>0</v>
      </c>
    </row>
    <row r="3257" spans="1:23" x14ac:dyDescent="0.25">
      <c r="A3257">
        <f t="shared" si="456"/>
        <v>135</v>
      </c>
      <c r="B3257">
        <f t="shared" si="457"/>
        <v>5</v>
      </c>
      <c r="C3257" s="1">
        <f t="shared" si="464"/>
        <v>41775.249999992127</v>
      </c>
      <c r="D3257" s="7">
        <v>16.22727272727273</v>
      </c>
      <c r="E3257" s="7"/>
      <c r="G3257">
        <v>42.78</v>
      </c>
      <c r="H3257" s="12">
        <v>195.18009757243547</v>
      </c>
      <c r="I3257" s="13">
        <f>$D$2*tarifas!$D$12/24</f>
        <v>1.4541666666666666</v>
      </c>
      <c r="J3257" s="13" t="e">
        <f>VLOOKUP(E3257&amp;" "&amp;F3257,tarifas!$A$13:$D$20,4,FALSE)*H3257</f>
        <v>#N/A</v>
      </c>
      <c r="K3257" s="13">
        <f>IF(F3257="COD1",tarifas!$D$11*(SUMIFS($H$11:$H$8770,$F$11:$F$8770,"=COD1",$B$11:$B$8770,"="&amp;B3257)/COUNTIFS($F$11:$F$8770,"=COD1",$B$11:$B$8770,"="&amp;B3257))/COUNTIFS($A$11:$A$8770,"="&amp;A3257,$F$11:$F$8770,"=COD1"),0)</f>
        <v>0</v>
      </c>
      <c r="L3257" s="13" t="e">
        <f>(VLOOKUP(F3257,tarifas!$C$7:$D$10,2,FALSE)+tarifas!$D$21)*datos!H3257</f>
        <v>#N/A</v>
      </c>
      <c r="M3257">
        <v>54.499919999999996</v>
      </c>
      <c r="N3257" s="13" t="e">
        <f t="shared" si="458"/>
        <v>#N/A</v>
      </c>
      <c r="O3257">
        <f t="shared" si="459"/>
        <v>54.499919999999996</v>
      </c>
      <c r="P3257" s="12">
        <f t="shared" si="460"/>
        <v>140.68017757243547</v>
      </c>
      <c r="Q3257">
        <f t="shared" si="461"/>
        <v>0</v>
      </c>
      <c r="R3257">
        <f>$D$2*tarifas!$D$12/24</f>
        <v>1.4541666666666666</v>
      </c>
      <c r="S3257" t="e">
        <f>VLOOKUP(E3257&amp;" "&amp;F3257,tarifas!$A$13:$D$20,4,FALSE)*P3257</f>
        <v>#N/A</v>
      </c>
      <c r="T3257">
        <f>IF(F3257="COD1",tarifas!$D$11*(SUMIFS($P$11:$P$8770,$F$11:$F$8770,"=COD1",$B$11:$B$8770,"="&amp;B3257)/COUNTIFS($F$11:$F$8770,"=COD1",$B$11:$B$8770,"="&amp;B3257))/COUNTIFS($A$11:$A$8770,"="&amp;A3257,$F$11:$F$8770,"=COD1"),0)</f>
        <v>0</v>
      </c>
      <c r="U3257" t="e">
        <f>(VLOOKUP(F3257,tarifas!$C$7:$D$10,2,FALSE)+tarifas!$D$21)*datos!P3257</f>
        <v>#N/A</v>
      </c>
      <c r="V3257" t="e">
        <f t="shared" si="462"/>
        <v>#N/A</v>
      </c>
      <c r="W3257">
        <f t="shared" si="463"/>
        <v>0</v>
      </c>
    </row>
    <row r="3258" spans="1:23" x14ac:dyDescent="0.25">
      <c r="A3258">
        <f t="shared" si="456"/>
        <v>135</v>
      </c>
      <c r="B3258">
        <f t="shared" si="457"/>
        <v>5</v>
      </c>
      <c r="C3258" s="1">
        <f t="shared" si="464"/>
        <v>41775.291666658792</v>
      </c>
      <c r="D3258" s="7">
        <v>100.45454545454547</v>
      </c>
      <c r="E3258" s="7"/>
      <c r="G3258">
        <v>44.96</v>
      </c>
      <c r="H3258" s="12">
        <v>266.16183408717814</v>
      </c>
      <c r="I3258" s="13">
        <f>$D$2*tarifas!$D$12/24</f>
        <v>1.4541666666666666</v>
      </c>
      <c r="J3258" s="13" t="e">
        <f>VLOOKUP(E3258&amp;" "&amp;F3258,tarifas!$A$13:$D$20,4,FALSE)*H3258</f>
        <v>#N/A</v>
      </c>
      <c r="K3258" s="13">
        <f>IF(F3258="COD1",tarifas!$D$11*(SUMIFS($H$11:$H$8770,$F$11:$F$8770,"=COD1",$B$11:$B$8770,"="&amp;B3258)/COUNTIFS($F$11:$F$8770,"=COD1",$B$11:$B$8770,"="&amp;B3258))/COUNTIFS($A$11:$A$8770,"="&amp;A3258,$F$11:$F$8770,"=COD1"),0)</f>
        <v>0</v>
      </c>
      <c r="L3258" s="13" t="e">
        <f>(VLOOKUP(F3258,tarifas!$C$7:$D$10,2,FALSE)+tarifas!$D$21)*datos!H3258</f>
        <v>#N/A</v>
      </c>
      <c r="M3258">
        <v>196.09157999999999</v>
      </c>
      <c r="N3258" s="13" t="e">
        <f t="shared" si="458"/>
        <v>#N/A</v>
      </c>
      <c r="O3258">
        <f t="shared" si="459"/>
        <v>196.09157999999999</v>
      </c>
      <c r="P3258" s="12">
        <f t="shared" si="460"/>
        <v>70.070254087178142</v>
      </c>
      <c r="Q3258">
        <f t="shared" si="461"/>
        <v>0</v>
      </c>
      <c r="R3258">
        <f>$D$2*tarifas!$D$12/24</f>
        <v>1.4541666666666666</v>
      </c>
      <c r="S3258" t="e">
        <f>VLOOKUP(E3258&amp;" "&amp;F3258,tarifas!$A$13:$D$20,4,FALSE)*P3258</f>
        <v>#N/A</v>
      </c>
      <c r="T3258">
        <f>IF(F3258="COD1",tarifas!$D$11*(SUMIFS($P$11:$P$8770,$F$11:$F$8770,"=COD1",$B$11:$B$8770,"="&amp;B3258)/COUNTIFS($F$11:$F$8770,"=COD1",$B$11:$B$8770,"="&amp;B3258))/COUNTIFS($A$11:$A$8770,"="&amp;A3258,$F$11:$F$8770,"=COD1"),0)</f>
        <v>0</v>
      </c>
      <c r="U3258" t="e">
        <f>(VLOOKUP(F3258,tarifas!$C$7:$D$10,2,FALSE)+tarifas!$D$21)*datos!P3258</f>
        <v>#N/A</v>
      </c>
      <c r="V3258" t="e">
        <f t="shared" si="462"/>
        <v>#N/A</v>
      </c>
      <c r="W3258">
        <f t="shared" si="463"/>
        <v>0</v>
      </c>
    </row>
    <row r="3259" spans="1:23" x14ac:dyDescent="0.25">
      <c r="A3259">
        <f t="shared" si="456"/>
        <v>135</v>
      </c>
      <c r="B3259">
        <f t="shared" si="457"/>
        <v>5</v>
      </c>
      <c r="C3259" s="1">
        <f t="shared" si="464"/>
        <v>41775.333333325456</v>
      </c>
      <c r="D3259" s="7">
        <v>266.33333333333337</v>
      </c>
      <c r="E3259" s="7"/>
      <c r="G3259">
        <v>43.99</v>
      </c>
      <c r="H3259" s="12">
        <v>440.77910590910756</v>
      </c>
      <c r="I3259" s="13">
        <f>$D$2*tarifas!$D$12/24</f>
        <v>1.4541666666666666</v>
      </c>
      <c r="J3259" s="13" t="e">
        <f>VLOOKUP(E3259&amp;" "&amp;F3259,tarifas!$A$13:$D$20,4,FALSE)*H3259</f>
        <v>#N/A</v>
      </c>
      <c r="K3259" s="13">
        <f>IF(F3259="COD1",tarifas!$D$11*(SUMIFS($H$11:$H$8770,$F$11:$F$8770,"=COD1",$B$11:$B$8770,"="&amp;B3259)/COUNTIFS($F$11:$F$8770,"=COD1",$B$11:$B$8770,"="&amp;B3259))/COUNTIFS($A$11:$A$8770,"="&amp;A3259,$F$11:$F$8770,"=COD1"),0)</f>
        <v>0</v>
      </c>
      <c r="L3259" s="13" t="e">
        <f>(VLOOKUP(F3259,tarifas!$C$7:$D$10,2,FALSE)+tarifas!$D$21)*datos!H3259</f>
        <v>#N/A</v>
      </c>
      <c r="M3259">
        <v>328.83546999999999</v>
      </c>
      <c r="N3259" s="13" t="e">
        <f t="shared" si="458"/>
        <v>#N/A</v>
      </c>
      <c r="O3259">
        <f t="shared" si="459"/>
        <v>328.83546999999999</v>
      </c>
      <c r="P3259" s="12">
        <f t="shared" si="460"/>
        <v>111.94363590910757</v>
      </c>
      <c r="Q3259">
        <f t="shared" si="461"/>
        <v>0</v>
      </c>
      <c r="R3259">
        <f>$D$2*tarifas!$D$12/24</f>
        <v>1.4541666666666666</v>
      </c>
      <c r="S3259" t="e">
        <f>VLOOKUP(E3259&amp;" "&amp;F3259,tarifas!$A$13:$D$20,4,FALSE)*P3259</f>
        <v>#N/A</v>
      </c>
      <c r="T3259">
        <f>IF(F3259="COD1",tarifas!$D$11*(SUMIFS($P$11:$P$8770,$F$11:$F$8770,"=COD1",$B$11:$B$8770,"="&amp;B3259)/COUNTIFS($F$11:$F$8770,"=COD1",$B$11:$B$8770,"="&amp;B3259))/COUNTIFS($A$11:$A$8770,"="&amp;A3259,$F$11:$F$8770,"=COD1"),0)</f>
        <v>0</v>
      </c>
      <c r="U3259" t="e">
        <f>(VLOOKUP(F3259,tarifas!$C$7:$D$10,2,FALSE)+tarifas!$D$21)*datos!P3259</f>
        <v>#N/A</v>
      </c>
      <c r="V3259" t="e">
        <f t="shared" si="462"/>
        <v>#N/A</v>
      </c>
      <c r="W3259">
        <f t="shared" si="463"/>
        <v>0</v>
      </c>
    </row>
    <row r="3260" spans="1:23" x14ac:dyDescent="0.25">
      <c r="A3260">
        <f t="shared" si="456"/>
        <v>135</v>
      </c>
      <c r="B3260">
        <f t="shared" si="457"/>
        <v>5</v>
      </c>
      <c r="C3260" s="1">
        <f t="shared" si="464"/>
        <v>41775.37499999212</v>
      </c>
      <c r="D3260" s="7">
        <v>442</v>
      </c>
      <c r="E3260" s="7"/>
      <c r="G3260">
        <v>44</v>
      </c>
      <c r="H3260" s="12">
        <v>513.21821358498926</v>
      </c>
      <c r="I3260" s="13">
        <f>$D$2*tarifas!$D$12/24</f>
        <v>1.4541666666666666</v>
      </c>
      <c r="J3260" s="13" t="e">
        <f>VLOOKUP(E3260&amp;" "&amp;F3260,tarifas!$A$13:$D$20,4,FALSE)*H3260</f>
        <v>#N/A</v>
      </c>
      <c r="K3260" s="13">
        <f>IF(F3260="COD1",tarifas!$D$11*(SUMIFS($H$11:$H$8770,$F$11:$F$8770,"=COD1",$B$11:$B$8770,"="&amp;B3260)/COUNTIFS($F$11:$F$8770,"=COD1",$B$11:$B$8770,"="&amp;B3260))/COUNTIFS($A$11:$A$8770,"="&amp;A3260,$F$11:$F$8770,"=COD1"),0)</f>
        <v>0</v>
      </c>
      <c r="L3260" s="13" t="e">
        <f>(VLOOKUP(F3260,tarifas!$C$7:$D$10,2,FALSE)+tarifas!$D$21)*datos!H3260</f>
        <v>#N/A</v>
      </c>
      <c r="M3260">
        <v>431.36498</v>
      </c>
      <c r="N3260" s="13" t="e">
        <f t="shared" si="458"/>
        <v>#N/A</v>
      </c>
      <c r="O3260">
        <f t="shared" si="459"/>
        <v>431.36498</v>
      </c>
      <c r="P3260" s="12">
        <f t="shared" si="460"/>
        <v>81.853233584989255</v>
      </c>
      <c r="Q3260">
        <f t="shared" si="461"/>
        <v>0</v>
      </c>
      <c r="R3260">
        <f>$D$2*tarifas!$D$12/24</f>
        <v>1.4541666666666666</v>
      </c>
      <c r="S3260" t="e">
        <f>VLOOKUP(E3260&amp;" "&amp;F3260,tarifas!$A$13:$D$20,4,FALSE)*P3260</f>
        <v>#N/A</v>
      </c>
      <c r="T3260">
        <f>IF(F3260="COD1",tarifas!$D$11*(SUMIFS($P$11:$P$8770,$F$11:$F$8770,"=COD1",$B$11:$B$8770,"="&amp;B3260)/COUNTIFS($F$11:$F$8770,"=COD1",$B$11:$B$8770,"="&amp;B3260))/COUNTIFS($A$11:$A$8770,"="&amp;A3260,$F$11:$F$8770,"=COD1"),0)</f>
        <v>0</v>
      </c>
      <c r="U3260" t="e">
        <f>(VLOOKUP(F3260,tarifas!$C$7:$D$10,2,FALSE)+tarifas!$D$21)*datos!P3260</f>
        <v>#N/A</v>
      </c>
      <c r="V3260" t="e">
        <f t="shared" si="462"/>
        <v>#N/A</v>
      </c>
      <c r="W3260">
        <f t="shared" si="463"/>
        <v>0</v>
      </c>
    </row>
    <row r="3261" spans="1:23" x14ac:dyDescent="0.25">
      <c r="A3261">
        <f t="shared" si="456"/>
        <v>135</v>
      </c>
      <c r="B3261">
        <f t="shared" si="457"/>
        <v>5</v>
      </c>
      <c r="C3261" s="1">
        <f t="shared" si="464"/>
        <v>41775.416666658784</v>
      </c>
      <c r="D3261" s="7">
        <v>608.90909090909088</v>
      </c>
      <c r="E3261" s="7"/>
      <c r="G3261">
        <v>43.53</v>
      </c>
      <c r="H3261" s="12">
        <v>554.33751513123298</v>
      </c>
      <c r="I3261" s="13">
        <f>$D$2*tarifas!$D$12/24</f>
        <v>1.4541666666666666</v>
      </c>
      <c r="J3261" s="13" t="e">
        <f>VLOOKUP(E3261&amp;" "&amp;F3261,tarifas!$A$13:$D$20,4,FALSE)*H3261</f>
        <v>#N/A</v>
      </c>
      <c r="K3261" s="13">
        <f>IF(F3261="COD1",tarifas!$D$11*(SUMIFS($H$11:$H$8770,$F$11:$F$8770,"=COD1",$B$11:$B$8770,"="&amp;B3261)/COUNTIFS($F$11:$F$8770,"=COD1",$B$11:$B$8770,"="&amp;B3261))/COUNTIFS($A$11:$A$8770,"="&amp;A3261,$F$11:$F$8770,"=COD1"),0)</f>
        <v>0</v>
      </c>
      <c r="L3261" s="13" t="e">
        <f>(VLOOKUP(F3261,tarifas!$C$7:$D$10,2,FALSE)+tarifas!$D$21)*datos!H3261</f>
        <v>#N/A</v>
      </c>
      <c r="M3261">
        <v>503.2389</v>
      </c>
      <c r="N3261" s="13" t="e">
        <f t="shared" si="458"/>
        <v>#N/A</v>
      </c>
      <c r="O3261">
        <f t="shared" si="459"/>
        <v>503.2389</v>
      </c>
      <c r="P3261" s="12">
        <f t="shared" si="460"/>
        <v>51.098615131232975</v>
      </c>
      <c r="Q3261">
        <f t="shared" si="461"/>
        <v>0</v>
      </c>
      <c r="R3261">
        <f>$D$2*tarifas!$D$12/24</f>
        <v>1.4541666666666666</v>
      </c>
      <c r="S3261" t="e">
        <f>VLOOKUP(E3261&amp;" "&amp;F3261,tarifas!$A$13:$D$20,4,FALSE)*P3261</f>
        <v>#N/A</v>
      </c>
      <c r="T3261">
        <f>IF(F3261="COD1",tarifas!$D$11*(SUMIFS($P$11:$P$8770,$F$11:$F$8770,"=COD1",$B$11:$B$8770,"="&amp;B3261)/COUNTIFS($F$11:$F$8770,"=COD1",$B$11:$B$8770,"="&amp;B3261))/COUNTIFS($A$11:$A$8770,"="&amp;A3261,$F$11:$F$8770,"=COD1"),0)</f>
        <v>0</v>
      </c>
      <c r="U3261" t="e">
        <f>(VLOOKUP(F3261,tarifas!$C$7:$D$10,2,FALSE)+tarifas!$D$21)*datos!P3261</f>
        <v>#N/A</v>
      </c>
      <c r="V3261" t="e">
        <f t="shared" si="462"/>
        <v>#N/A</v>
      </c>
      <c r="W3261">
        <f t="shared" si="463"/>
        <v>0</v>
      </c>
    </row>
    <row r="3262" spans="1:23" x14ac:dyDescent="0.25">
      <c r="A3262">
        <f t="shared" si="456"/>
        <v>135</v>
      </c>
      <c r="B3262">
        <f t="shared" si="457"/>
        <v>5</v>
      </c>
      <c r="C3262" s="1">
        <f t="shared" si="464"/>
        <v>41775.458333325449</v>
      </c>
      <c r="D3262" s="7">
        <v>709.62121212121212</v>
      </c>
      <c r="E3262" s="7"/>
      <c r="G3262">
        <v>43.99</v>
      </c>
      <c r="H3262" s="12">
        <v>380.26171033098296</v>
      </c>
      <c r="I3262" s="13">
        <f>$D$2*tarifas!$D$12/24</f>
        <v>1.4541666666666666</v>
      </c>
      <c r="J3262" s="13" t="e">
        <f>VLOOKUP(E3262&amp;" "&amp;F3262,tarifas!$A$13:$D$20,4,FALSE)*H3262</f>
        <v>#N/A</v>
      </c>
      <c r="K3262" s="13">
        <f>IF(F3262="COD1",tarifas!$D$11*(SUMIFS($H$11:$H$8770,$F$11:$F$8770,"=COD1",$B$11:$B$8770,"="&amp;B3262)/COUNTIFS($F$11:$F$8770,"=COD1",$B$11:$B$8770,"="&amp;B3262))/COUNTIFS($A$11:$A$8770,"="&amp;A3262,$F$11:$F$8770,"=COD1"),0)</f>
        <v>0</v>
      </c>
      <c r="L3262" s="13" t="e">
        <f>(VLOOKUP(F3262,tarifas!$C$7:$D$10,2,FALSE)+tarifas!$D$21)*datos!H3262</f>
        <v>#N/A</v>
      </c>
      <c r="M3262">
        <v>537.11324999999999</v>
      </c>
      <c r="N3262" s="13" t="e">
        <f t="shared" si="458"/>
        <v>#N/A</v>
      </c>
      <c r="O3262">
        <f t="shared" si="459"/>
        <v>380.26171033098296</v>
      </c>
      <c r="P3262" s="12">
        <f t="shared" si="460"/>
        <v>0</v>
      </c>
      <c r="Q3262">
        <f t="shared" si="461"/>
        <v>156.85153966901703</v>
      </c>
      <c r="R3262">
        <f>$D$2*tarifas!$D$12/24</f>
        <v>1.4541666666666666</v>
      </c>
      <c r="S3262" t="e">
        <f>VLOOKUP(E3262&amp;" "&amp;F3262,tarifas!$A$13:$D$20,4,FALSE)*P3262</f>
        <v>#N/A</v>
      </c>
      <c r="T3262">
        <f>IF(F3262="COD1",tarifas!$D$11*(SUMIFS($P$11:$P$8770,$F$11:$F$8770,"=COD1",$B$11:$B$8770,"="&amp;B3262)/COUNTIFS($F$11:$F$8770,"=COD1",$B$11:$B$8770,"="&amp;B3262))/COUNTIFS($A$11:$A$8770,"="&amp;A3262,$F$11:$F$8770,"=COD1"),0)</f>
        <v>0</v>
      </c>
      <c r="U3262" t="e">
        <f>(VLOOKUP(F3262,tarifas!$C$7:$D$10,2,FALSE)+tarifas!$D$21)*datos!P3262</f>
        <v>#N/A</v>
      </c>
      <c r="V3262" t="e">
        <f t="shared" si="462"/>
        <v>#N/A</v>
      </c>
      <c r="W3262">
        <f t="shared" si="463"/>
        <v>6.2099093070360531</v>
      </c>
    </row>
    <row r="3263" spans="1:23" x14ac:dyDescent="0.25">
      <c r="A3263">
        <f t="shared" si="456"/>
        <v>135</v>
      </c>
      <c r="B3263">
        <f t="shared" si="457"/>
        <v>5</v>
      </c>
      <c r="C3263" s="1">
        <f t="shared" si="464"/>
        <v>41775.499999992113</v>
      </c>
      <c r="D3263" s="7">
        <v>749.030303030303</v>
      </c>
      <c r="E3263" s="7"/>
      <c r="G3263">
        <v>43.47</v>
      </c>
      <c r="H3263" s="12">
        <v>356.68238539258306</v>
      </c>
      <c r="I3263" s="13">
        <f>$D$2*tarifas!$D$12/24</f>
        <v>1.4541666666666666</v>
      </c>
      <c r="J3263" s="13" t="e">
        <f>VLOOKUP(E3263&amp;" "&amp;F3263,tarifas!$A$13:$D$20,4,FALSE)*H3263</f>
        <v>#N/A</v>
      </c>
      <c r="K3263" s="13">
        <f>IF(F3263="COD1",tarifas!$D$11*(SUMIFS($H$11:$H$8770,$F$11:$F$8770,"=COD1",$B$11:$B$8770,"="&amp;B3263)/COUNTIFS($F$11:$F$8770,"=COD1",$B$11:$B$8770,"="&amp;B3263))/COUNTIFS($A$11:$A$8770,"="&amp;A3263,$F$11:$F$8770,"=COD1"),0)</f>
        <v>0</v>
      </c>
      <c r="L3263" s="13" t="e">
        <f>(VLOOKUP(F3263,tarifas!$C$7:$D$10,2,FALSE)+tarifas!$D$21)*datos!H3263</f>
        <v>#N/A</v>
      </c>
      <c r="M3263">
        <v>536.54521999999997</v>
      </c>
      <c r="N3263" s="13" t="e">
        <f t="shared" si="458"/>
        <v>#N/A</v>
      </c>
      <c r="O3263">
        <f t="shared" si="459"/>
        <v>356.68238539258306</v>
      </c>
      <c r="P3263" s="12">
        <f t="shared" si="460"/>
        <v>0</v>
      </c>
      <c r="Q3263">
        <f t="shared" si="461"/>
        <v>179.86283460741691</v>
      </c>
      <c r="R3263">
        <f>$D$2*tarifas!$D$12/24</f>
        <v>1.4541666666666666</v>
      </c>
      <c r="S3263" t="e">
        <f>VLOOKUP(E3263&amp;" "&amp;F3263,tarifas!$A$13:$D$20,4,FALSE)*P3263</f>
        <v>#N/A</v>
      </c>
      <c r="T3263">
        <f>IF(F3263="COD1",tarifas!$D$11*(SUMIFS($P$11:$P$8770,$F$11:$F$8770,"=COD1",$B$11:$B$8770,"="&amp;B3263)/COUNTIFS($F$11:$F$8770,"=COD1",$B$11:$B$8770,"="&amp;B3263))/COUNTIFS($A$11:$A$8770,"="&amp;A3263,$F$11:$F$8770,"=COD1"),0)</f>
        <v>0</v>
      </c>
      <c r="U3263" t="e">
        <f>(VLOOKUP(F3263,tarifas!$C$7:$D$10,2,FALSE)+tarifas!$D$21)*datos!P3263</f>
        <v>#N/A</v>
      </c>
      <c r="V3263" t="e">
        <f t="shared" si="462"/>
        <v>#N/A</v>
      </c>
      <c r="W3263">
        <f t="shared" si="463"/>
        <v>7.0367736783459716</v>
      </c>
    </row>
    <row r="3264" spans="1:23" x14ac:dyDescent="0.25">
      <c r="A3264">
        <f t="shared" si="456"/>
        <v>135</v>
      </c>
      <c r="B3264">
        <f t="shared" si="457"/>
        <v>5</v>
      </c>
      <c r="C3264" s="1">
        <f t="shared" si="464"/>
        <v>41775.541666658777</v>
      </c>
      <c r="D3264" s="7">
        <v>758.56060606060601</v>
      </c>
      <c r="E3264" s="7"/>
      <c r="G3264">
        <v>41.26</v>
      </c>
      <c r="H3264" s="12">
        <v>476.9650281688929</v>
      </c>
      <c r="I3264" s="13">
        <f>$D$2*tarifas!$D$12/24</f>
        <v>1.4541666666666666</v>
      </c>
      <c r="J3264" s="13" t="e">
        <f>VLOOKUP(E3264&amp;" "&amp;F3264,tarifas!$A$13:$D$20,4,FALSE)*H3264</f>
        <v>#N/A</v>
      </c>
      <c r="K3264" s="13">
        <f>IF(F3264="COD1",tarifas!$D$11*(SUMIFS($H$11:$H$8770,$F$11:$F$8770,"=COD1",$B$11:$B$8770,"="&amp;B3264)/COUNTIFS($F$11:$F$8770,"=COD1",$B$11:$B$8770,"="&amp;B3264))/COUNTIFS($A$11:$A$8770,"="&amp;A3264,$F$11:$F$8770,"=COD1"),0)</f>
        <v>0</v>
      </c>
      <c r="L3264" s="13" t="e">
        <f>(VLOOKUP(F3264,tarifas!$C$7:$D$10,2,FALSE)+tarifas!$D$21)*datos!H3264</f>
        <v>#N/A</v>
      </c>
      <c r="M3264">
        <v>503.43445000000003</v>
      </c>
      <c r="N3264" s="13" t="e">
        <f t="shared" si="458"/>
        <v>#N/A</v>
      </c>
      <c r="O3264">
        <f t="shared" si="459"/>
        <v>476.9650281688929</v>
      </c>
      <c r="P3264" s="12">
        <f t="shared" si="460"/>
        <v>0</v>
      </c>
      <c r="Q3264">
        <f t="shared" si="461"/>
        <v>26.469421831107127</v>
      </c>
      <c r="R3264">
        <f>$D$2*tarifas!$D$12/24</f>
        <v>1.4541666666666666</v>
      </c>
      <c r="S3264" t="e">
        <f>VLOOKUP(E3264&amp;" "&amp;F3264,tarifas!$A$13:$D$20,4,FALSE)*P3264</f>
        <v>#N/A</v>
      </c>
      <c r="T3264">
        <f>IF(F3264="COD1",tarifas!$D$11*(SUMIFS($P$11:$P$8770,$F$11:$F$8770,"=COD1",$B$11:$B$8770,"="&amp;B3264)/COUNTIFS($F$11:$F$8770,"=COD1",$B$11:$B$8770,"="&amp;B3264))/COUNTIFS($A$11:$A$8770,"="&amp;A3264,$F$11:$F$8770,"=COD1"),0)</f>
        <v>0</v>
      </c>
      <c r="U3264" t="e">
        <f>(VLOOKUP(F3264,tarifas!$C$7:$D$10,2,FALSE)+tarifas!$D$21)*datos!P3264</f>
        <v>#N/A</v>
      </c>
      <c r="V3264" t="e">
        <f t="shared" si="462"/>
        <v>#N/A</v>
      </c>
      <c r="W3264">
        <f t="shared" si="463"/>
        <v>0.98291551027633206</v>
      </c>
    </row>
    <row r="3265" spans="1:23" x14ac:dyDescent="0.25">
      <c r="A3265">
        <f t="shared" si="456"/>
        <v>135</v>
      </c>
      <c r="B3265">
        <f t="shared" si="457"/>
        <v>5</v>
      </c>
      <c r="C3265" s="1">
        <f t="shared" si="464"/>
        <v>41775.583333325441</v>
      </c>
      <c r="D3265" s="7">
        <v>684.12121212121212</v>
      </c>
      <c r="E3265" s="7"/>
      <c r="G3265">
        <v>40</v>
      </c>
      <c r="H3265" s="12">
        <v>481.1795055944657</v>
      </c>
      <c r="I3265" s="13">
        <f>$D$2*tarifas!$D$12/24</f>
        <v>1.4541666666666666</v>
      </c>
      <c r="J3265" s="13" t="e">
        <f>VLOOKUP(E3265&amp;" "&amp;F3265,tarifas!$A$13:$D$20,4,FALSE)*H3265</f>
        <v>#N/A</v>
      </c>
      <c r="K3265" s="13">
        <f>IF(F3265="COD1",tarifas!$D$11*(SUMIFS($H$11:$H$8770,$F$11:$F$8770,"=COD1",$B$11:$B$8770,"="&amp;B3265)/COUNTIFS($F$11:$F$8770,"=COD1",$B$11:$B$8770,"="&amp;B3265))/COUNTIFS($A$11:$A$8770,"="&amp;A3265,$F$11:$F$8770,"=COD1"),0)</f>
        <v>0</v>
      </c>
      <c r="L3265" s="13" t="e">
        <f>(VLOOKUP(F3265,tarifas!$C$7:$D$10,2,FALSE)+tarifas!$D$21)*datos!H3265</f>
        <v>#N/A</v>
      </c>
      <c r="M3265">
        <v>436.29187000000002</v>
      </c>
      <c r="N3265" s="13" t="e">
        <f t="shared" si="458"/>
        <v>#N/A</v>
      </c>
      <c r="O3265">
        <f t="shared" si="459"/>
        <v>436.29187000000002</v>
      </c>
      <c r="P3265" s="12">
        <f t="shared" si="460"/>
        <v>44.887635594465678</v>
      </c>
      <c r="Q3265">
        <f t="shared" si="461"/>
        <v>0</v>
      </c>
      <c r="R3265">
        <f>$D$2*tarifas!$D$12/24</f>
        <v>1.4541666666666666</v>
      </c>
      <c r="S3265" t="e">
        <f>VLOOKUP(E3265&amp;" "&amp;F3265,tarifas!$A$13:$D$20,4,FALSE)*P3265</f>
        <v>#N/A</v>
      </c>
      <c r="T3265">
        <f>IF(F3265="COD1",tarifas!$D$11*(SUMIFS($P$11:$P$8770,$F$11:$F$8770,"=COD1",$B$11:$B$8770,"="&amp;B3265)/COUNTIFS($F$11:$F$8770,"=COD1",$B$11:$B$8770,"="&amp;B3265))/COUNTIFS($A$11:$A$8770,"="&amp;A3265,$F$11:$F$8770,"=COD1"),0)</f>
        <v>0</v>
      </c>
      <c r="U3265" t="e">
        <f>(VLOOKUP(F3265,tarifas!$C$7:$D$10,2,FALSE)+tarifas!$D$21)*datos!P3265</f>
        <v>#N/A</v>
      </c>
      <c r="V3265" t="e">
        <f t="shared" si="462"/>
        <v>#N/A</v>
      </c>
      <c r="W3265">
        <f t="shared" si="463"/>
        <v>0</v>
      </c>
    </row>
    <row r="3266" spans="1:23" x14ac:dyDescent="0.25">
      <c r="A3266">
        <f t="shared" si="456"/>
        <v>135</v>
      </c>
      <c r="B3266">
        <f t="shared" si="457"/>
        <v>5</v>
      </c>
      <c r="C3266" s="1">
        <f t="shared" si="464"/>
        <v>41775.624999992106</v>
      </c>
      <c r="D3266" s="7">
        <v>543.4848484848485</v>
      </c>
      <c r="E3266" s="7"/>
      <c r="G3266">
        <v>40</v>
      </c>
      <c r="H3266" s="12">
        <v>485.47189886472495</v>
      </c>
      <c r="I3266" s="13">
        <f>$D$2*tarifas!$D$12/24</f>
        <v>1.4541666666666666</v>
      </c>
      <c r="J3266" s="13" t="e">
        <f>VLOOKUP(E3266&amp;" "&amp;F3266,tarifas!$A$13:$D$20,4,FALSE)*H3266</f>
        <v>#N/A</v>
      </c>
      <c r="K3266" s="13">
        <f>IF(F3266="COD1",tarifas!$D$11*(SUMIFS($H$11:$H$8770,$F$11:$F$8770,"=COD1",$B$11:$B$8770,"="&amp;B3266)/COUNTIFS($F$11:$F$8770,"=COD1",$B$11:$B$8770,"="&amp;B3266))/COUNTIFS($A$11:$A$8770,"="&amp;A3266,$F$11:$F$8770,"=COD1"),0)</f>
        <v>0</v>
      </c>
      <c r="L3266" s="13" t="e">
        <f>(VLOOKUP(F3266,tarifas!$C$7:$D$10,2,FALSE)+tarifas!$D$21)*datos!H3266</f>
        <v>#N/A</v>
      </c>
      <c r="M3266">
        <v>338.09830999999997</v>
      </c>
      <c r="N3266" s="13" t="e">
        <f t="shared" si="458"/>
        <v>#N/A</v>
      </c>
      <c r="O3266">
        <f t="shared" si="459"/>
        <v>338.09830999999997</v>
      </c>
      <c r="P3266" s="12">
        <f t="shared" si="460"/>
        <v>147.37358886472498</v>
      </c>
      <c r="Q3266">
        <f t="shared" si="461"/>
        <v>0</v>
      </c>
      <c r="R3266">
        <f>$D$2*tarifas!$D$12/24</f>
        <v>1.4541666666666666</v>
      </c>
      <c r="S3266" t="e">
        <f>VLOOKUP(E3266&amp;" "&amp;F3266,tarifas!$A$13:$D$20,4,FALSE)*P3266</f>
        <v>#N/A</v>
      </c>
      <c r="T3266">
        <f>IF(F3266="COD1",tarifas!$D$11*(SUMIFS($P$11:$P$8770,$F$11:$F$8770,"=COD1",$B$11:$B$8770,"="&amp;B3266)/COUNTIFS($F$11:$F$8770,"=COD1",$B$11:$B$8770,"="&amp;B3266))/COUNTIFS($A$11:$A$8770,"="&amp;A3266,$F$11:$F$8770,"=COD1"),0)</f>
        <v>0</v>
      </c>
      <c r="U3266" t="e">
        <f>(VLOOKUP(F3266,tarifas!$C$7:$D$10,2,FALSE)+tarifas!$D$21)*datos!P3266</f>
        <v>#N/A</v>
      </c>
      <c r="V3266" t="e">
        <f t="shared" si="462"/>
        <v>#N/A</v>
      </c>
      <c r="W3266">
        <f t="shared" si="463"/>
        <v>0</v>
      </c>
    </row>
    <row r="3267" spans="1:23" x14ac:dyDescent="0.25">
      <c r="A3267">
        <f t="shared" si="456"/>
        <v>135</v>
      </c>
      <c r="B3267">
        <f t="shared" si="457"/>
        <v>5</v>
      </c>
      <c r="C3267" s="1">
        <f t="shared" si="464"/>
        <v>41775.66666665877</v>
      </c>
      <c r="D3267" s="7">
        <v>410.31818181818181</v>
      </c>
      <c r="E3267" s="7"/>
      <c r="G3267">
        <v>40.700000000000003</v>
      </c>
      <c r="H3267" s="12">
        <v>445.53841257935926</v>
      </c>
      <c r="I3267" s="13">
        <f>$D$2*tarifas!$D$12/24</f>
        <v>1.4541666666666666</v>
      </c>
      <c r="J3267" s="13" t="e">
        <f>VLOOKUP(E3267&amp;" "&amp;F3267,tarifas!$A$13:$D$20,4,FALSE)*H3267</f>
        <v>#N/A</v>
      </c>
      <c r="K3267" s="13">
        <f>IF(F3267="COD1",tarifas!$D$11*(SUMIFS($H$11:$H$8770,$F$11:$F$8770,"=COD1",$B$11:$B$8770,"="&amp;B3267)/COUNTIFS($F$11:$F$8770,"=COD1",$B$11:$B$8770,"="&amp;B3267))/COUNTIFS($A$11:$A$8770,"="&amp;A3267,$F$11:$F$8770,"=COD1"),0)</f>
        <v>0</v>
      </c>
      <c r="L3267" s="13" t="e">
        <f>(VLOOKUP(F3267,tarifas!$C$7:$D$10,2,FALSE)+tarifas!$D$21)*datos!H3267</f>
        <v>#N/A</v>
      </c>
      <c r="M3267">
        <v>214.22086999999999</v>
      </c>
      <c r="N3267" s="13" t="e">
        <f t="shared" si="458"/>
        <v>#N/A</v>
      </c>
      <c r="O3267">
        <f t="shared" si="459"/>
        <v>214.22086999999999</v>
      </c>
      <c r="P3267" s="12">
        <f t="shared" si="460"/>
        <v>231.31754257935927</v>
      </c>
      <c r="Q3267">
        <f t="shared" si="461"/>
        <v>0</v>
      </c>
      <c r="R3267">
        <f>$D$2*tarifas!$D$12/24</f>
        <v>1.4541666666666666</v>
      </c>
      <c r="S3267" t="e">
        <f>VLOOKUP(E3267&amp;" "&amp;F3267,tarifas!$A$13:$D$20,4,FALSE)*P3267</f>
        <v>#N/A</v>
      </c>
      <c r="T3267">
        <f>IF(F3267="COD1",tarifas!$D$11*(SUMIFS($P$11:$P$8770,$F$11:$F$8770,"=COD1",$B$11:$B$8770,"="&amp;B3267)/COUNTIFS($F$11:$F$8770,"=COD1",$B$11:$B$8770,"="&amp;B3267))/COUNTIFS($A$11:$A$8770,"="&amp;A3267,$F$11:$F$8770,"=COD1"),0)</f>
        <v>0</v>
      </c>
      <c r="U3267" t="e">
        <f>(VLOOKUP(F3267,tarifas!$C$7:$D$10,2,FALSE)+tarifas!$D$21)*datos!P3267</f>
        <v>#N/A</v>
      </c>
      <c r="V3267" t="e">
        <f t="shared" si="462"/>
        <v>#N/A</v>
      </c>
      <c r="W3267">
        <f t="shared" si="463"/>
        <v>0</v>
      </c>
    </row>
    <row r="3268" spans="1:23" x14ac:dyDescent="0.25">
      <c r="A3268">
        <f t="shared" si="456"/>
        <v>135</v>
      </c>
      <c r="B3268">
        <f t="shared" si="457"/>
        <v>5</v>
      </c>
      <c r="C3268" s="1">
        <f t="shared" si="464"/>
        <v>41775.708333325434</v>
      </c>
      <c r="D3268" s="7">
        <v>342.06060606060606</v>
      </c>
      <c r="E3268" s="7"/>
      <c r="G3268">
        <v>40.700000000000003</v>
      </c>
      <c r="H3268" s="12">
        <v>362.63470812618942</v>
      </c>
      <c r="I3268" s="13">
        <f>$D$2*tarifas!$D$12/24</f>
        <v>1.4541666666666666</v>
      </c>
      <c r="J3268" s="13" t="e">
        <f>VLOOKUP(E3268&amp;" "&amp;F3268,tarifas!$A$13:$D$20,4,FALSE)*H3268</f>
        <v>#N/A</v>
      </c>
      <c r="K3268" s="13">
        <f>IF(F3268="COD1",tarifas!$D$11*(SUMIFS($H$11:$H$8770,$F$11:$F$8770,"=COD1",$B$11:$B$8770,"="&amp;B3268)/COUNTIFS($F$11:$F$8770,"=COD1",$B$11:$B$8770,"="&amp;B3268))/COUNTIFS($A$11:$A$8770,"="&amp;A3268,$F$11:$F$8770,"=COD1"),0)</f>
        <v>0</v>
      </c>
      <c r="L3268" s="13" t="e">
        <f>(VLOOKUP(F3268,tarifas!$C$7:$D$10,2,FALSE)+tarifas!$D$21)*datos!H3268</f>
        <v>#N/A</v>
      </c>
      <c r="M3268">
        <v>72.554310000000001</v>
      </c>
      <c r="N3268" s="13" t="e">
        <f t="shared" si="458"/>
        <v>#N/A</v>
      </c>
      <c r="O3268">
        <f t="shared" si="459"/>
        <v>72.554310000000001</v>
      </c>
      <c r="P3268" s="12">
        <f t="shared" si="460"/>
        <v>290.08039812618944</v>
      </c>
      <c r="Q3268">
        <f t="shared" si="461"/>
        <v>0</v>
      </c>
      <c r="R3268">
        <f>$D$2*tarifas!$D$12/24</f>
        <v>1.4541666666666666</v>
      </c>
      <c r="S3268" t="e">
        <f>VLOOKUP(E3268&amp;" "&amp;F3268,tarifas!$A$13:$D$20,4,FALSE)*P3268</f>
        <v>#N/A</v>
      </c>
      <c r="T3268">
        <f>IF(F3268="COD1",tarifas!$D$11*(SUMIFS($P$11:$P$8770,$F$11:$F$8770,"=COD1",$B$11:$B$8770,"="&amp;B3268)/COUNTIFS($F$11:$F$8770,"=COD1",$B$11:$B$8770,"="&amp;B3268))/COUNTIFS($A$11:$A$8770,"="&amp;A3268,$F$11:$F$8770,"=COD1"),0)</f>
        <v>0</v>
      </c>
      <c r="U3268" t="e">
        <f>(VLOOKUP(F3268,tarifas!$C$7:$D$10,2,FALSE)+tarifas!$D$21)*datos!P3268</f>
        <v>#N/A</v>
      </c>
      <c r="V3268" t="e">
        <f t="shared" si="462"/>
        <v>#N/A</v>
      </c>
      <c r="W3268">
        <f t="shared" si="463"/>
        <v>0</v>
      </c>
    </row>
    <row r="3269" spans="1:23" x14ac:dyDescent="0.25">
      <c r="A3269">
        <f t="shared" si="456"/>
        <v>135</v>
      </c>
      <c r="B3269">
        <f t="shared" si="457"/>
        <v>5</v>
      </c>
      <c r="C3269" s="1">
        <f t="shared" si="464"/>
        <v>41775.749999992098</v>
      </c>
      <c r="D3269" s="7">
        <v>205.28787878787881</v>
      </c>
      <c r="E3269" s="7"/>
      <c r="G3269">
        <v>41.26</v>
      </c>
      <c r="H3269" s="12">
        <v>270.10525974761782</v>
      </c>
      <c r="I3269" s="13">
        <f>$D$2*tarifas!$D$12/24</f>
        <v>1.4541666666666666</v>
      </c>
      <c r="J3269" s="13" t="e">
        <f>VLOOKUP(E3269&amp;" "&amp;F3269,tarifas!$A$13:$D$20,4,FALSE)*H3269</f>
        <v>#N/A</v>
      </c>
      <c r="K3269" s="13">
        <f>IF(F3269="COD1",tarifas!$D$11*(SUMIFS($H$11:$H$8770,$F$11:$F$8770,"=COD1",$B$11:$B$8770,"="&amp;B3269)/COUNTIFS($F$11:$F$8770,"=COD1",$B$11:$B$8770,"="&amp;B3269))/COUNTIFS($A$11:$A$8770,"="&amp;A3269,$F$11:$F$8770,"=COD1"),0)</f>
        <v>0</v>
      </c>
      <c r="L3269" s="13" t="e">
        <f>(VLOOKUP(F3269,tarifas!$C$7:$D$10,2,FALSE)+tarifas!$D$21)*datos!H3269</f>
        <v>#N/A</v>
      </c>
      <c r="M3269">
        <v>11.260350000000001</v>
      </c>
      <c r="N3269" s="13" t="e">
        <f t="shared" si="458"/>
        <v>#N/A</v>
      </c>
      <c r="O3269">
        <f t="shared" si="459"/>
        <v>11.260350000000001</v>
      </c>
      <c r="P3269" s="12">
        <f t="shared" si="460"/>
        <v>258.84490974761781</v>
      </c>
      <c r="Q3269">
        <f t="shared" si="461"/>
        <v>0</v>
      </c>
      <c r="R3269">
        <f>$D$2*tarifas!$D$12/24</f>
        <v>1.4541666666666666</v>
      </c>
      <c r="S3269" t="e">
        <f>VLOOKUP(E3269&amp;" "&amp;F3269,tarifas!$A$13:$D$20,4,FALSE)*P3269</f>
        <v>#N/A</v>
      </c>
      <c r="T3269">
        <f>IF(F3269="COD1",tarifas!$D$11*(SUMIFS($P$11:$P$8770,$F$11:$F$8770,"=COD1",$B$11:$B$8770,"="&amp;B3269)/COUNTIFS($F$11:$F$8770,"=COD1",$B$11:$B$8770,"="&amp;B3269))/COUNTIFS($A$11:$A$8770,"="&amp;A3269,$F$11:$F$8770,"=COD1"),0)</f>
        <v>0</v>
      </c>
      <c r="U3269" t="e">
        <f>(VLOOKUP(F3269,tarifas!$C$7:$D$10,2,FALSE)+tarifas!$D$21)*datos!P3269</f>
        <v>#N/A</v>
      </c>
      <c r="V3269" t="e">
        <f t="shared" si="462"/>
        <v>#N/A</v>
      </c>
      <c r="W3269">
        <f t="shared" si="463"/>
        <v>0</v>
      </c>
    </row>
    <row r="3270" spans="1:23" x14ac:dyDescent="0.25">
      <c r="A3270">
        <f t="shared" si="456"/>
        <v>135</v>
      </c>
      <c r="B3270">
        <f t="shared" si="457"/>
        <v>5</v>
      </c>
      <c r="C3270" s="1">
        <f t="shared" si="464"/>
        <v>41775.791666658763</v>
      </c>
      <c r="D3270" s="7">
        <v>68.257575757575751</v>
      </c>
      <c r="E3270" s="7"/>
      <c r="G3270">
        <v>43.53</v>
      </c>
      <c r="H3270" s="12">
        <v>199.14125339911081</v>
      </c>
      <c r="I3270" s="13">
        <f>$D$2*tarifas!$D$12/24</f>
        <v>1.4541666666666666</v>
      </c>
      <c r="J3270" s="13" t="e">
        <f>VLOOKUP(E3270&amp;" "&amp;F3270,tarifas!$A$13:$D$20,4,FALSE)*H3270</f>
        <v>#N/A</v>
      </c>
      <c r="K3270" s="13">
        <f>IF(F3270="COD1",tarifas!$D$11*(SUMIFS($H$11:$H$8770,$F$11:$F$8770,"=COD1",$B$11:$B$8770,"="&amp;B3270)/COUNTIFS($F$11:$F$8770,"=COD1",$B$11:$B$8770,"="&amp;B3270))/COUNTIFS($A$11:$A$8770,"="&amp;A3270,$F$11:$F$8770,"=COD1"),0)</f>
        <v>0</v>
      </c>
      <c r="L3270" s="13" t="e">
        <f>(VLOOKUP(F3270,tarifas!$C$7:$D$10,2,FALSE)+tarifas!$D$21)*datos!H3270</f>
        <v>#N/A</v>
      </c>
      <c r="M3270">
        <v>0</v>
      </c>
      <c r="N3270" s="13" t="e">
        <f t="shared" si="458"/>
        <v>#N/A</v>
      </c>
      <c r="O3270">
        <f t="shared" si="459"/>
        <v>0</v>
      </c>
      <c r="P3270" s="12">
        <f t="shared" si="460"/>
        <v>199.14125339911081</v>
      </c>
      <c r="Q3270">
        <f t="shared" si="461"/>
        <v>0</v>
      </c>
      <c r="R3270">
        <f>$D$2*tarifas!$D$12/24</f>
        <v>1.4541666666666666</v>
      </c>
      <c r="S3270" t="e">
        <f>VLOOKUP(E3270&amp;" "&amp;F3270,tarifas!$A$13:$D$20,4,FALSE)*P3270</f>
        <v>#N/A</v>
      </c>
      <c r="T3270">
        <f>IF(F3270="COD1",tarifas!$D$11*(SUMIFS($P$11:$P$8770,$F$11:$F$8770,"=COD1",$B$11:$B$8770,"="&amp;B3270)/COUNTIFS($F$11:$F$8770,"=COD1",$B$11:$B$8770,"="&amp;B3270))/COUNTIFS($A$11:$A$8770,"="&amp;A3270,$F$11:$F$8770,"=COD1"),0)</f>
        <v>0</v>
      </c>
      <c r="U3270" t="e">
        <f>(VLOOKUP(F3270,tarifas!$C$7:$D$10,2,FALSE)+tarifas!$D$21)*datos!P3270</f>
        <v>#N/A</v>
      </c>
      <c r="V3270" t="e">
        <f t="shared" si="462"/>
        <v>#N/A</v>
      </c>
      <c r="W3270">
        <f t="shared" si="463"/>
        <v>0</v>
      </c>
    </row>
    <row r="3271" spans="1:23" x14ac:dyDescent="0.25">
      <c r="A3271">
        <f t="shared" si="456"/>
        <v>135</v>
      </c>
      <c r="B3271">
        <f t="shared" si="457"/>
        <v>5</v>
      </c>
      <c r="C3271" s="1">
        <f t="shared" si="464"/>
        <v>41775.833333325427</v>
      </c>
      <c r="D3271" s="7">
        <v>0</v>
      </c>
      <c r="E3271" s="7"/>
      <c r="G3271">
        <v>44.27</v>
      </c>
      <c r="H3271" s="12">
        <v>180.02991536898452</v>
      </c>
      <c r="I3271" s="13">
        <f>$D$2*tarifas!$D$12/24</f>
        <v>1.4541666666666666</v>
      </c>
      <c r="J3271" s="13" t="e">
        <f>VLOOKUP(E3271&amp;" "&amp;F3271,tarifas!$A$13:$D$20,4,FALSE)*H3271</f>
        <v>#N/A</v>
      </c>
      <c r="K3271" s="13">
        <f>IF(F3271="COD1",tarifas!$D$11*(SUMIFS($H$11:$H$8770,$F$11:$F$8770,"=COD1",$B$11:$B$8770,"="&amp;B3271)/COUNTIFS($F$11:$F$8770,"=COD1",$B$11:$B$8770,"="&amp;B3271))/COUNTIFS($A$11:$A$8770,"="&amp;A3271,$F$11:$F$8770,"=COD1"),0)</f>
        <v>0</v>
      </c>
      <c r="L3271" s="13" t="e">
        <f>(VLOOKUP(F3271,tarifas!$C$7:$D$10,2,FALSE)+tarifas!$D$21)*datos!H3271</f>
        <v>#N/A</v>
      </c>
      <c r="M3271">
        <v>0</v>
      </c>
      <c r="N3271" s="13" t="e">
        <f t="shared" si="458"/>
        <v>#N/A</v>
      </c>
      <c r="O3271">
        <f t="shared" si="459"/>
        <v>0</v>
      </c>
      <c r="P3271" s="12">
        <f t="shared" si="460"/>
        <v>180.02991536898452</v>
      </c>
      <c r="Q3271">
        <f t="shared" si="461"/>
        <v>0</v>
      </c>
      <c r="R3271">
        <f>$D$2*tarifas!$D$12/24</f>
        <v>1.4541666666666666</v>
      </c>
      <c r="S3271" t="e">
        <f>VLOOKUP(E3271&amp;" "&amp;F3271,tarifas!$A$13:$D$20,4,FALSE)*P3271</f>
        <v>#N/A</v>
      </c>
      <c r="T3271">
        <f>IF(F3271="COD1",tarifas!$D$11*(SUMIFS($P$11:$P$8770,$F$11:$F$8770,"=COD1",$B$11:$B$8770,"="&amp;B3271)/COUNTIFS($F$11:$F$8770,"=COD1",$B$11:$B$8770,"="&amp;B3271))/COUNTIFS($A$11:$A$8770,"="&amp;A3271,$F$11:$F$8770,"=COD1"),0)</f>
        <v>0</v>
      </c>
      <c r="U3271" t="e">
        <f>(VLOOKUP(F3271,tarifas!$C$7:$D$10,2,FALSE)+tarifas!$D$21)*datos!P3271</f>
        <v>#N/A</v>
      </c>
      <c r="V3271" t="e">
        <f t="shared" si="462"/>
        <v>#N/A</v>
      </c>
      <c r="W3271">
        <f t="shared" si="463"/>
        <v>0</v>
      </c>
    </row>
    <row r="3272" spans="1:23" x14ac:dyDescent="0.25">
      <c r="A3272">
        <f t="shared" si="456"/>
        <v>135</v>
      </c>
      <c r="B3272">
        <f t="shared" si="457"/>
        <v>5</v>
      </c>
      <c r="C3272" s="1">
        <f t="shared" si="464"/>
        <v>41775.874999992091</v>
      </c>
      <c r="D3272" s="7">
        <v>0</v>
      </c>
      <c r="E3272" s="7"/>
      <c r="G3272">
        <v>42</v>
      </c>
      <c r="H3272" s="12">
        <v>174.76527456028654</v>
      </c>
      <c r="I3272" s="13">
        <f>$D$2*tarifas!$D$12/24</f>
        <v>1.4541666666666666</v>
      </c>
      <c r="J3272" s="13" t="e">
        <f>VLOOKUP(E3272&amp;" "&amp;F3272,tarifas!$A$13:$D$20,4,FALSE)*H3272</f>
        <v>#N/A</v>
      </c>
      <c r="K3272" s="13">
        <f>IF(F3272="COD1",tarifas!$D$11*(SUMIFS($H$11:$H$8770,$F$11:$F$8770,"=COD1",$B$11:$B$8770,"="&amp;B3272)/COUNTIFS($F$11:$F$8770,"=COD1",$B$11:$B$8770,"="&amp;B3272))/COUNTIFS($A$11:$A$8770,"="&amp;A3272,$F$11:$F$8770,"=COD1"),0)</f>
        <v>0</v>
      </c>
      <c r="L3272" s="13" t="e">
        <f>(VLOOKUP(F3272,tarifas!$C$7:$D$10,2,FALSE)+tarifas!$D$21)*datos!H3272</f>
        <v>#N/A</v>
      </c>
      <c r="M3272">
        <v>0</v>
      </c>
      <c r="N3272" s="13" t="e">
        <f t="shared" si="458"/>
        <v>#N/A</v>
      </c>
      <c r="O3272">
        <f t="shared" si="459"/>
        <v>0</v>
      </c>
      <c r="P3272" s="12">
        <f t="shared" si="460"/>
        <v>174.76527456028654</v>
      </c>
      <c r="Q3272">
        <f t="shared" si="461"/>
        <v>0</v>
      </c>
      <c r="R3272">
        <f>$D$2*tarifas!$D$12/24</f>
        <v>1.4541666666666666</v>
      </c>
      <c r="S3272" t="e">
        <f>VLOOKUP(E3272&amp;" "&amp;F3272,tarifas!$A$13:$D$20,4,FALSE)*P3272</f>
        <v>#N/A</v>
      </c>
      <c r="T3272">
        <f>IF(F3272="COD1",tarifas!$D$11*(SUMIFS($P$11:$P$8770,$F$11:$F$8770,"=COD1",$B$11:$B$8770,"="&amp;B3272)/COUNTIFS($F$11:$F$8770,"=COD1",$B$11:$B$8770,"="&amp;B3272))/COUNTIFS($A$11:$A$8770,"="&amp;A3272,$F$11:$F$8770,"=COD1"),0)</f>
        <v>0</v>
      </c>
      <c r="U3272" t="e">
        <f>(VLOOKUP(F3272,tarifas!$C$7:$D$10,2,FALSE)+tarifas!$D$21)*datos!P3272</f>
        <v>#N/A</v>
      </c>
      <c r="V3272" t="e">
        <f t="shared" si="462"/>
        <v>#N/A</v>
      </c>
      <c r="W3272">
        <f t="shared" si="463"/>
        <v>0</v>
      </c>
    </row>
    <row r="3273" spans="1:23" x14ac:dyDescent="0.25">
      <c r="A3273">
        <f t="shared" si="456"/>
        <v>135</v>
      </c>
      <c r="B3273">
        <f t="shared" si="457"/>
        <v>5</v>
      </c>
      <c r="C3273" s="1">
        <f t="shared" si="464"/>
        <v>41775.916666658755</v>
      </c>
      <c r="D3273" s="7">
        <v>0</v>
      </c>
      <c r="E3273" s="7"/>
      <c r="G3273">
        <v>33.69</v>
      </c>
      <c r="H3273" s="12">
        <v>173.13269938793752</v>
      </c>
      <c r="I3273" s="13">
        <f>$D$2*tarifas!$D$12/24</f>
        <v>1.4541666666666666</v>
      </c>
      <c r="J3273" s="13" t="e">
        <f>VLOOKUP(E3273&amp;" "&amp;F3273,tarifas!$A$13:$D$20,4,FALSE)*H3273</f>
        <v>#N/A</v>
      </c>
      <c r="K3273" s="13">
        <f>IF(F3273="COD1",tarifas!$D$11*(SUMIFS($H$11:$H$8770,$F$11:$F$8770,"=COD1",$B$11:$B$8770,"="&amp;B3273)/COUNTIFS($F$11:$F$8770,"=COD1",$B$11:$B$8770,"="&amp;B3273))/COUNTIFS($A$11:$A$8770,"="&amp;A3273,$F$11:$F$8770,"=COD1"),0)</f>
        <v>0</v>
      </c>
      <c r="L3273" s="13" t="e">
        <f>(VLOOKUP(F3273,tarifas!$C$7:$D$10,2,FALSE)+tarifas!$D$21)*datos!H3273</f>
        <v>#N/A</v>
      </c>
      <c r="M3273">
        <v>0</v>
      </c>
      <c r="N3273" s="13" t="e">
        <f t="shared" si="458"/>
        <v>#N/A</v>
      </c>
      <c r="O3273">
        <f t="shared" si="459"/>
        <v>0</v>
      </c>
      <c r="P3273" s="12">
        <f t="shared" si="460"/>
        <v>173.13269938793752</v>
      </c>
      <c r="Q3273">
        <f t="shared" si="461"/>
        <v>0</v>
      </c>
      <c r="R3273">
        <f>$D$2*tarifas!$D$12/24</f>
        <v>1.4541666666666666</v>
      </c>
      <c r="S3273" t="e">
        <f>VLOOKUP(E3273&amp;" "&amp;F3273,tarifas!$A$13:$D$20,4,FALSE)*P3273</f>
        <v>#N/A</v>
      </c>
      <c r="T3273">
        <f>IF(F3273="COD1",tarifas!$D$11*(SUMIFS($P$11:$P$8770,$F$11:$F$8770,"=COD1",$B$11:$B$8770,"="&amp;B3273)/COUNTIFS($F$11:$F$8770,"=COD1",$B$11:$B$8770,"="&amp;B3273))/COUNTIFS($A$11:$A$8770,"="&amp;A3273,$F$11:$F$8770,"=COD1"),0)</f>
        <v>0</v>
      </c>
      <c r="U3273" t="e">
        <f>(VLOOKUP(F3273,tarifas!$C$7:$D$10,2,FALSE)+tarifas!$D$21)*datos!P3273</f>
        <v>#N/A</v>
      </c>
      <c r="V3273" t="e">
        <f t="shared" si="462"/>
        <v>#N/A</v>
      </c>
      <c r="W3273">
        <f t="shared" si="463"/>
        <v>0</v>
      </c>
    </row>
    <row r="3274" spans="1:23" x14ac:dyDescent="0.25">
      <c r="A3274">
        <f t="shared" si="456"/>
        <v>135</v>
      </c>
      <c r="B3274">
        <f t="shared" si="457"/>
        <v>5</v>
      </c>
      <c r="C3274" s="1">
        <f t="shared" si="464"/>
        <v>41775.95833332542</v>
      </c>
      <c r="D3274" s="7">
        <v>0</v>
      </c>
      <c r="E3274" s="7"/>
      <c r="G3274">
        <v>30.1</v>
      </c>
      <c r="H3274" s="12">
        <v>173.14505312712717</v>
      </c>
      <c r="I3274" s="13">
        <f>$D$2*tarifas!$D$12/24</f>
        <v>1.4541666666666666</v>
      </c>
      <c r="J3274" s="13" t="e">
        <f>VLOOKUP(E3274&amp;" "&amp;F3274,tarifas!$A$13:$D$20,4,FALSE)*H3274</f>
        <v>#N/A</v>
      </c>
      <c r="K3274" s="13">
        <f>IF(F3274="COD1",tarifas!$D$11*(SUMIFS($H$11:$H$8770,$F$11:$F$8770,"=COD1",$B$11:$B$8770,"="&amp;B3274)/COUNTIFS($F$11:$F$8770,"=COD1",$B$11:$B$8770,"="&amp;B3274))/COUNTIFS($A$11:$A$8770,"="&amp;A3274,$F$11:$F$8770,"=COD1"),0)</f>
        <v>0</v>
      </c>
      <c r="L3274" s="13" t="e">
        <f>(VLOOKUP(F3274,tarifas!$C$7:$D$10,2,FALSE)+tarifas!$D$21)*datos!H3274</f>
        <v>#N/A</v>
      </c>
      <c r="M3274">
        <v>0</v>
      </c>
      <c r="N3274" s="13" t="e">
        <f t="shared" si="458"/>
        <v>#N/A</v>
      </c>
      <c r="O3274">
        <f t="shared" si="459"/>
        <v>0</v>
      </c>
      <c r="P3274" s="12">
        <f t="shared" si="460"/>
        <v>173.14505312712717</v>
      </c>
      <c r="Q3274">
        <f t="shared" si="461"/>
        <v>0</v>
      </c>
      <c r="R3274">
        <f>$D$2*tarifas!$D$12/24</f>
        <v>1.4541666666666666</v>
      </c>
      <c r="S3274" t="e">
        <f>VLOOKUP(E3274&amp;" "&amp;F3274,tarifas!$A$13:$D$20,4,FALSE)*P3274</f>
        <v>#N/A</v>
      </c>
      <c r="T3274">
        <f>IF(F3274="COD1",tarifas!$D$11*(SUMIFS($P$11:$P$8770,$F$11:$F$8770,"=COD1",$B$11:$B$8770,"="&amp;B3274)/COUNTIFS($F$11:$F$8770,"=COD1",$B$11:$B$8770,"="&amp;B3274))/COUNTIFS($A$11:$A$8770,"="&amp;A3274,$F$11:$F$8770,"=COD1"),0)</f>
        <v>0</v>
      </c>
      <c r="U3274" t="e">
        <f>(VLOOKUP(F3274,tarifas!$C$7:$D$10,2,FALSE)+tarifas!$D$21)*datos!P3274</f>
        <v>#N/A</v>
      </c>
      <c r="V3274" t="e">
        <f t="shared" si="462"/>
        <v>#N/A</v>
      </c>
      <c r="W3274">
        <f t="shared" si="463"/>
        <v>0</v>
      </c>
    </row>
    <row r="3275" spans="1:23" x14ac:dyDescent="0.25">
      <c r="A3275">
        <f t="shared" si="456"/>
        <v>136</v>
      </c>
      <c r="B3275">
        <f t="shared" si="457"/>
        <v>5</v>
      </c>
      <c r="C3275" s="1">
        <f t="shared" si="464"/>
        <v>41775.999999992084</v>
      </c>
      <c r="D3275" s="7">
        <v>0</v>
      </c>
      <c r="E3275" s="7"/>
      <c r="G3275">
        <v>29.7</v>
      </c>
      <c r="H3275" s="12">
        <v>171.27097205279716</v>
      </c>
      <c r="I3275" s="13">
        <f>$D$2*tarifas!$D$12/24</f>
        <v>1.4541666666666666</v>
      </c>
      <c r="J3275" s="13" t="e">
        <f>VLOOKUP(E3275&amp;" "&amp;F3275,tarifas!$A$13:$D$20,4,FALSE)*H3275</f>
        <v>#N/A</v>
      </c>
      <c r="K3275" s="13">
        <f>IF(F3275="COD1",tarifas!$D$11*(SUMIFS($H$11:$H$8770,$F$11:$F$8770,"=COD1",$B$11:$B$8770,"="&amp;B3275)/COUNTIFS($F$11:$F$8770,"=COD1",$B$11:$B$8770,"="&amp;B3275))/COUNTIFS($A$11:$A$8770,"="&amp;A3275,$F$11:$F$8770,"=COD1"),0)</f>
        <v>0</v>
      </c>
      <c r="L3275" s="13" t="e">
        <f>(VLOOKUP(F3275,tarifas!$C$7:$D$10,2,FALSE)+tarifas!$D$21)*datos!H3275</f>
        <v>#N/A</v>
      </c>
      <c r="M3275">
        <v>0</v>
      </c>
      <c r="N3275" s="13" t="e">
        <f t="shared" si="458"/>
        <v>#N/A</v>
      </c>
      <c r="O3275">
        <f t="shared" si="459"/>
        <v>0</v>
      </c>
      <c r="P3275" s="12">
        <f t="shared" si="460"/>
        <v>171.27097205279716</v>
      </c>
      <c r="Q3275">
        <f t="shared" si="461"/>
        <v>0</v>
      </c>
      <c r="R3275">
        <f>$D$2*tarifas!$D$12/24</f>
        <v>1.4541666666666666</v>
      </c>
      <c r="S3275" t="e">
        <f>VLOOKUP(E3275&amp;" "&amp;F3275,tarifas!$A$13:$D$20,4,FALSE)*P3275</f>
        <v>#N/A</v>
      </c>
      <c r="T3275">
        <f>IF(F3275="COD1",tarifas!$D$11*(SUMIFS($P$11:$P$8770,$F$11:$F$8770,"=COD1",$B$11:$B$8770,"="&amp;B3275)/COUNTIFS($F$11:$F$8770,"=COD1",$B$11:$B$8770,"="&amp;B3275))/COUNTIFS($A$11:$A$8770,"="&amp;A3275,$F$11:$F$8770,"=COD1"),0)</f>
        <v>0</v>
      </c>
      <c r="U3275" t="e">
        <f>(VLOOKUP(F3275,tarifas!$C$7:$D$10,2,FALSE)+tarifas!$D$21)*datos!P3275</f>
        <v>#N/A</v>
      </c>
      <c r="V3275" t="e">
        <f t="shared" si="462"/>
        <v>#N/A</v>
      </c>
      <c r="W3275">
        <f t="shared" si="463"/>
        <v>0</v>
      </c>
    </row>
    <row r="3276" spans="1:23" x14ac:dyDescent="0.25">
      <c r="A3276">
        <f t="shared" ref="A3276:A3339" si="465">DAYS360($C$11,C3276)</f>
        <v>136</v>
      </c>
      <c r="B3276">
        <f t="shared" ref="B3276:B3339" si="466">MONTH(C3276)</f>
        <v>5</v>
      </c>
      <c r="C3276" s="1">
        <f t="shared" si="464"/>
        <v>41776.041666658748</v>
      </c>
      <c r="D3276" s="7">
        <v>0</v>
      </c>
      <c r="E3276" s="7"/>
      <c r="G3276">
        <v>27.96</v>
      </c>
      <c r="H3276" s="12">
        <v>170.45943853289234</v>
      </c>
      <c r="I3276" s="13">
        <f>$D$2*tarifas!$D$12/24</f>
        <v>1.4541666666666666</v>
      </c>
      <c r="J3276" s="13" t="e">
        <f>VLOOKUP(E3276&amp;" "&amp;F3276,tarifas!$A$13:$D$20,4,FALSE)*H3276</f>
        <v>#N/A</v>
      </c>
      <c r="K3276" s="13">
        <f>IF(F3276="COD1",tarifas!$D$11*(SUMIFS($H$11:$H$8770,$F$11:$F$8770,"=COD1",$B$11:$B$8770,"="&amp;B3276)/COUNTIFS($F$11:$F$8770,"=COD1",$B$11:$B$8770,"="&amp;B3276))/COUNTIFS($A$11:$A$8770,"="&amp;A3276,$F$11:$F$8770,"=COD1"),0)</f>
        <v>0</v>
      </c>
      <c r="L3276" s="13" t="e">
        <f>(VLOOKUP(F3276,tarifas!$C$7:$D$10,2,FALSE)+tarifas!$D$21)*datos!H3276</f>
        <v>#N/A</v>
      </c>
      <c r="M3276">
        <v>0</v>
      </c>
      <c r="N3276" s="13" t="e">
        <f t="shared" ref="N3276:N3339" si="467">(I3276+J3276+K3276+L3276)*1.23</f>
        <v>#N/A</v>
      </c>
      <c r="O3276">
        <f t="shared" ref="O3276:O3339" si="468">IF(M3276&lt;H3276,M3276,H3276)</f>
        <v>0</v>
      </c>
      <c r="P3276" s="12">
        <f t="shared" ref="P3276:P3339" si="469">H3276-O3276</f>
        <v>170.45943853289234</v>
      </c>
      <c r="Q3276">
        <f t="shared" ref="Q3276:Q3339" si="470">IF(M3276&lt;H3276,0,M3276-H3276)</f>
        <v>0</v>
      </c>
      <c r="R3276">
        <f>$D$2*tarifas!$D$12/24</f>
        <v>1.4541666666666666</v>
      </c>
      <c r="S3276" t="e">
        <f>VLOOKUP(E3276&amp;" "&amp;F3276,tarifas!$A$13:$D$20,4,FALSE)*P3276</f>
        <v>#N/A</v>
      </c>
      <c r="T3276">
        <f>IF(F3276="COD1",tarifas!$D$11*(SUMIFS($P$11:$P$8770,$F$11:$F$8770,"=COD1",$B$11:$B$8770,"="&amp;B3276)/COUNTIFS($F$11:$F$8770,"=COD1",$B$11:$B$8770,"="&amp;B3276))/COUNTIFS($A$11:$A$8770,"="&amp;A3276,$F$11:$F$8770,"=COD1"),0)</f>
        <v>0</v>
      </c>
      <c r="U3276" t="e">
        <f>(VLOOKUP(F3276,tarifas!$C$7:$D$10,2,FALSE)+tarifas!$D$21)*datos!P3276</f>
        <v>#N/A</v>
      </c>
      <c r="V3276" t="e">
        <f t="shared" ref="V3276:V3339" si="471">(R3276+S3276+T3276+U3276)*1.23</f>
        <v>#N/A</v>
      </c>
      <c r="W3276">
        <f t="shared" ref="W3276:W3339" si="472">0.9*G3276/1000*Q3276</f>
        <v>0</v>
      </c>
    </row>
    <row r="3277" spans="1:23" x14ac:dyDescent="0.25">
      <c r="A3277">
        <f t="shared" si="465"/>
        <v>136</v>
      </c>
      <c r="B3277">
        <f t="shared" si="466"/>
        <v>5</v>
      </c>
      <c r="C3277" s="1">
        <f t="shared" ref="C3277:C3340" si="473">+C3276+1/24</f>
        <v>41776.083333325412</v>
      </c>
      <c r="D3277" s="7">
        <v>0</v>
      </c>
      <c r="E3277" s="7"/>
      <c r="G3277">
        <v>26.82</v>
      </c>
      <c r="H3277" s="12">
        <v>168.18339431521588</v>
      </c>
      <c r="I3277" s="13">
        <f>$D$2*tarifas!$D$12/24</f>
        <v>1.4541666666666666</v>
      </c>
      <c r="J3277" s="13" t="e">
        <f>VLOOKUP(E3277&amp;" "&amp;F3277,tarifas!$A$13:$D$20,4,FALSE)*H3277</f>
        <v>#N/A</v>
      </c>
      <c r="K3277" s="13">
        <f>IF(F3277="COD1",tarifas!$D$11*(SUMIFS($H$11:$H$8770,$F$11:$F$8770,"=COD1",$B$11:$B$8770,"="&amp;B3277)/COUNTIFS($F$11:$F$8770,"=COD1",$B$11:$B$8770,"="&amp;B3277))/COUNTIFS($A$11:$A$8770,"="&amp;A3277,$F$11:$F$8770,"=COD1"),0)</f>
        <v>0</v>
      </c>
      <c r="L3277" s="13" t="e">
        <f>(VLOOKUP(F3277,tarifas!$C$7:$D$10,2,FALSE)+tarifas!$D$21)*datos!H3277</f>
        <v>#N/A</v>
      </c>
      <c r="M3277">
        <v>0</v>
      </c>
      <c r="N3277" s="13" t="e">
        <f t="shared" si="467"/>
        <v>#N/A</v>
      </c>
      <c r="O3277">
        <f t="shared" si="468"/>
        <v>0</v>
      </c>
      <c r="P3277" s="12">
        <f t="shared" si="469"/>
        <v>168.18339431521588</v>
      </c>
      <c r="Q3277">
        <f t="shared" si="470"/>
        <v>0</v>
      </c>
      <c r="R3277">
        <f>$D$2*tarifas!$D$12/24</f>
        <v>1.4541666666666666</v>
      </c>
      <c r="S3277" t="e">
        <f>VLOOKUP(E3277&amp;" "&amp;F3277,tarifas!$A$13:$D$20,4,FALSE)*P3277</f>
        <v>#N/A</v>
      </c>
      <c r="T3277">
        <f>IF(F3277="COD1",tarifas!$D$11*(SUMIFS($P$11:$P$8770,$F$11:$F$8770,"=COD1",$B$11:$B$8770,"="&amp;B3277)/COUNTIFS($F$11:$F$8770,"=COD1",$B$11:$B$8770,"="&amp;B3277))/COUNTIFS($A$11:$A$8770,"="&amp;A3277,$F$11:$F$8770,"=COD1"),0)</f>
        <v>0</v>
      </c>
      <c r="U3277" t="e">
        <f>(VLOOKUP(F3277,tarifas!$C$7:$D$10,2,FALSE)+tarifas!$D$21)*datos!P3277</f>
        <v>#N/A</v>
      </c>
      <c r="V3277" t="e">
        <f t="shared" si="471"/>
        <v>#N/A</v>
      </c>
      <c r="W3277">
        <f t="shared" si="472"/>
        <v>0</v>
      </c>
    </row>
    <row r="3278" spans="1:23" x14ac:dyDescent="0.25">
      <c r="A3278">
        <f t="shared" si="465"/>
        <v>136</v>
      </c>
      <c r="B3278">
        <f t="shared" si="466"/>
        <v>5</v>
      </c>
      <c r="C3278" s="1">
        <f t="shared" si="473"/>
        <v>41776.124999992076</v>
      </c>
      <c r="D3278" s="7">
        <v>0</v>
      </c>
      <c r="E3278" s="7"/>
      <c r="G3278">
        <v>25.54</v>
      </c>
      <c r="H3278" s="12">
        <v>167.66388681025424</v>
      </c>
      <c r="I3278" s="13">
        <f>$D$2*tarifas!$D$12/24</f>
        <v>1.4541666666666666</v>
      </c>
      <c r="J3278" s="13" t="e">
        <f>VLOOKUP(E3278&amp;" "&amp;F3278,tarifas!$A$13:$D$20,4,FALSE)*H3278</f>
        <v>#N/A</v>
      </c>
      <c r="K3278" s="13">
        <f>IF(F3278="COD1",tarifas!$D$11*(SUMIFS($H$11:$H$8770,$F$11:$F$8770,"=COD1",$B$11:$B$8770,"="&amp;B3278)/COUNTIFS($F$11:$F$8770,"=COD1",$B$11:$B$8770,"="&amp;B3278))/COUNTIFS($A$11:$A$8770,"="&amp;A3278,$F$11:$F$8770,"=COD1"),0)</f>
        <v>0</v>
      </c>
      <c r="L3278" s="13" t="e">
        <f>(VLOOKUP(F3278,tarifas!$C$7:$D$10,2,FALSE)+tarifas!$D$21)*datos!H3278</f>
        <v>#N/A</v>
      </c>
      <c r="M3278">
        <v>0</v>
      </c>
      <c r="N3278" s="13" t="e">
        <f t="shared" si="467"/>
        <v>#N/A</v>
      </c>
      <c r="O3278">
        <f t="shared" si="468"/>
        <v>0</v>
      </c>
      <c r="P3278" s="12">
        <f t="shared" si="469"/>
        <v>167.66388681025424</v>
      </c>
      <c r="Q3278">
        <f t="shared" si="470"/>
        <v>0</v>
      </c>
      <c r="R3278">
        <f>$D$2*tarifas!$D$12/24</f>
        <v>1.4541666666666666</v>
      </c>
      <c r="S3278" t="e">
        <f>VLOOKUP(E3278&amp;" "&amp;F3278,tarifas!$A$13:$D$20,4,FALSE)*P3278</f>
        <v>#N/A</v>
      </c>
      <c r="T3278">
        <f>IF(F3278="COD1",tarifas!$D$11*(SUMIFS($P$11:$P$8770,$F$11:$F$8770,"=COD1",$B$11:$B$8770,"="&amp;B3278)/COUNTIFS($F$11:$F$8770,"=COD1",$B$11:$B$8770,"="&amp;B3278))/COUNTIFS($A$11:$A$8770,"="&amp;A3278,$F$11:$F$8770,"=COD1"),0)</f>
        <v>0</v>
      </c>
      <c r="U3278" t="e">
        <f>(VLOOKUP(F3278,tarifas!$C$7:$D$10,2,FALSE)+tarifas!$D$21)*datos!P3278</f>
        <v>#N/A</v>
      </c>
      <c r="V3278" t="e">
        <f t="shared" si="471"/>
        <v>#N/A</v>
      </c>
      <c r="W3278">
        <f t="shared" si="472"/>
        <v>0</v>
      </c>
    </row>
    <row r="3279" spans="1:23" x14ac:dyDescent="0.25">
      <c r="A3279">
        <f t="shared" si="465"/>
        <v>136</v>
      </c>
      <c r="B3279">
        <f t="shared" si="466"/>
        <v>5</v>
      </c>
      <c r="C3279" s="1">
        <f t="shared" si="473"/>
        <v>41776.166666658741</v>
      </c>
      <c r="D3279" s="7">
        <v>0</v>
      </c>
      <c r="E3279" s="7"/>
      <c r="G3279">
        <v>26.04</v>
      </c>
      <c r="H3279" s="12">
        <v>166.90672419437038</v>
      </c>
      <c r="I3279" s="13">
        <f>$D$2*tarifas!$D$12/24</f>
        <v>1.4541666666666666</v>
      </c>
      <c r="J3279" s="13" t="e">
        <f>VLOOKUP(E3279&amp;" "&amp;F3279,tarifas!$A$13:$D$20,4,FALSE)*H3279</f>
        <v>#N/A</v>
      </c>
      <c r="K3279" s="13">
        <f>IF(F3279="COD1",tarifas!$D$11*(SUMIFS($H$11:$H$8770,$F$11:$F$8770,"=COD1",$B$11:$B$8770,"="&amp;B3279)/COUNTIFS($F$11:$F$8770,"=COD1",$B$11:$B$8770,"="&amp;B3279))/COUNTIFS($A$11:$A$8770,"="&amp;A3279,$F$11:$F$8770,"=COD1"),0)</f>
        <v>0</v>
      </c>
      <c r="L3279" s="13" t="e">
        <f>(VLOOKUP(F3279,tarifas!$C$7:$D$10,2,FALSE)+tarifas!$D$21)*datos!H3279</f>
        <v>#N/A</v>
      </c>
      <c r="M3279">
        <v>0</v>
      </c>
      <c r="N3279" s="13" t="e">
        <f t="shared" si="467"/>
        <v>#N/A</v>
      </c>
      <c r="O3279">
        <f t="shared" si="468"/>
        <v>0</v>
      </c>
      <c r="P3279" s="12">
        <f t="shared" si="469"/>
        <v>166.90672419437038</v>
      </c>
      <c r="Q3279">
        <f t="shared" si="470"/>
        <v>0</v>
      </c>
      <c r="R3279">
        <f>$D$2*tarifas!$D$12/24</f>
        <v>1.4541666666666666</v>
      </c>
      <c r="S3279" t="e">
        <f>VLOOKUP(E3279&amp;" "&amp;F3279,tarifas!$A$13:$D$20,4,FALSE)*P3279</f>
        <v>#N/A</v>
      </c>
      <c r="T3279">
        <f>IF(F3279="COD1",tarifas!$D$11*(SUMIFS($P$11:$P$8770,$F$11:$F$8770,"=COD1",$B$11:$B$8770,"="&amp;B3279)/COUNTIFS($F$11:$F$8770,"=COD1",$B$11:$B$8770,"="&amp;B3279))/COUNTIFS($A$11:$A$8770,"="&amp;A3279,$F$11:$F$8770,"=COD1"),0)</f>
        <v>0</v>
      </c>
      <c r="U3279" t="e">
        <f>(VLOOKUP(F3279,tarifas!$C$7:$D$10,2,FALSE)+tarifas!$D$21)*datos!P3279</f>
        <v>#N/A</v>
      </c>
      <c r="V3279" t="e">
        <f t="shared" si="471"/>
        <v>#N/A</v>
      </c>
      <c r="W3279">
        <f t="shared" si="472"/>
        <v>0</v>
      </c>
    </row>
    <row r="3280" spans="1:23" x14ac:dyDescent="0.25">
      <c r="A3280">
        <f t="shared" si="465"/>
        <v>136</v>
      </c>
      <c r="B3280">
        <f t="shared" si="466"/>
        <v>5</v>
      </c>
      <c r="C3280" s="1">
        <f t="shared" si="473"/>
        <v>41776.208333325405</v>
      </c>
      <c r="D3280" s="7">
        <v>0</v>
      </c>
      <c r="E3280" s="7"/>
      <c r="G3280">
        <v>28.48</v>
      </c>
      <c r="H3280" s="12">
        <v>165.40135310006585</v>
      </c>
      <c r="I3280" s="13">
        <f>$D$2*tarifas!$D$12/24</f>
        <v>1.4541666666666666</v>
      </c>
      <c r="J3280" s="13" t="e">
        <f>VLOOKUP(E3280&amp;" "&amp;F3280,tarifas!$A$13:$D$20,4,FALSE)*H3280</f>
        <v>#N/A</v>
      </c>
      <c r="K3280" s="13">
        <f>IF(F3280="COD1",tarifas!$D$11*(SUMIFS($H$11:$H$8770,$F$11:$F$8770,"=COD1",$B$11:$B$8770,"="&amp;B3280)/COUNTIFS($F$11:$F$8770,"=COD1",$B$11:$B$8770,"="&amp;B3280))/COUNTIFS($A$11:$A$8770,"="&amp;A3280,$F$11:$F$8770,"=COD1"),0)</f>
        <v>0</v>
      </c>
      <c r="L3280" s="13" t="e">
        <f>(VLOOKUP(F3280,tarifas!$C$7:$D$10,2,FALSE)+tarifas!$D$21)*datos!H3280</f>
        <v>#N/A</v>
      </c>
      <c r="M3280">
        <v>9.5898500000000002</v>
      </c>
      <c r="N3280" s="13" t="e">
        <f t="shared" si="467"/>
        <v>#N/A</v>
      </c>
      <c r="O3280">
        <f t="shared" si="468"/>
        <v>9.5898500000000002</v>
      </c>
      <c r="P3280" s="12">
        <f t="shared" si="469"/>
        <v>155.81150310006583</v>
      </c>
      <c r="Q3280">
        <f t="shared" si="470"/>
        <v>0</v>
      </c>
      <c r="R3280">
        <f>$D$2*tarifas!$D$12/24</f>
        <v>1.4541666666666666</v>
      </c>
      <c r="S3280" t="e">
        <f>VLOOKUP(E3280&amp;" "&amp;F3280,tarifas!$A$13:$D$20,4,FALSE)*P3280</f>
        <v>#N/A</v>
      </c>
      <c r="T3280">
        <f>IF(F3280="COD1",tarifas!$D$11*(SUMIFS($P$11:$P$8770,$F$11:$F$8770,"=COD1",$B$11:$B$8770,"="&amp;B3280)/COUNTIFS($F$11:$F$8770,"=COD1",$B$11:$B$8770,"="&amp;B3280))/COUNTIFS($A$11:$A$8770,"="&amp;A3280,$F$11:$F$8770,"=COD1"),0)</f>
        <v>0</v>
      </c>
      <c r="U3280" t="e">
        <f>(VLOOKUP(F3280,tarifas!$C$7:$D$10,2,FALSE)+tarifas!$D$21)*datos!P3280</f>
        <v>#N/A</v>
      </c>
      <c r="V3280" t="e">
        <f t="shared" si="471"/>
        <v>#N/A</v>
      </c>
      <c r="W3280">
        <f t="shared" si="472"/>
        <v>0</v>
      </c>
    </row>
    <row r="3281" spans="1:23" x14ac:dyDescent="0.25">
      <c r="A3281">
        <f t="shared" si="465"/>
        <v>136</v>
      </c>
      <c r="B3281">
        <f t="shared" si="466"/>
        <v>5</v>
      </c>
      <c r="C3281" s="1">
        <f t="shared" si="473"/>
        <v>41776.249999992069</v>
      </c>
      <c r="D3281" s="7">
        <v>9.787878787878789</v>
      </c>
      <c r="E3281" s="7"/>
      <c r="G3281">
        <v>29.01</v>
      </c>
      <c r="H3281" s="12">
        <v>150.24845488309509</v>
      </c>
      <c r="I3281" s="13">
        <f>$D$2*tarifas!$D$12/24</f>
        <v>1.4541666666666666</v>
      </c>
      <c r="J3281" s="13" t="e">
        <f>VLOOKUP(E3281&amp;" "&amp;F3281,tarifas!$A$13:$D$20,4,FALSE)*H3281</f>
        <v>#N/A</v>
      </c>
      <c r="K3281" s="13">
        <f>IF(F3281="COD1",tarifas!$D$11*(SUMIFS($H$11:$H$8770,$F$11:$F$8770,"=COD1",$B$11:$B$8770,"="&amp;B3281)/COUNTIFS($F$11:$F$8770,"=COD1",$B$11:$B$8770,"="&amp;B3281))/COUNTIFS($A$11:$A$8770,"="&amp;A3281,$F$11:$F$8770,"=COD1"),0)</f>
        <v>0</v>
      </c>
      <c r="L3281" s="13" t="e">
        <f>(VLOOKUP(F3281,tarifas!$C$7:$D$10,2,FALSE)+tarifas!$D$21)*datos!H3281</f>
        <v>#N/A</v>
      </c>
      <c r="M3281">
        <v>58.164180000000002</v>
      </c>
      <c r="N3281" s="13" t="e">
        <f t="shared" si="467"/>
        <v>#N/A</v>
      </c>
      <c r="O3281">
        <f t="shared" si="468"/>
        <v>58.164180000000002</v>
      </c>
      <c r="P3281" s="12">
        <f t="shared" si="469"/>
        <v>92.084274883095091</v>
      </c>
      <c r="Q3281">
        <f t="shared" si="470"/>
        <v>0</v>
      </c>
      <c r="R3281">
        <f>$D$2*tarifas!$D$12/24</f>
        <v>1.4541666666666666</v>
      </c>
      <c r="S3281" t="e">
        <f>VLOOKUP(E3281&amp;" "&amp;F3281,tarifas!$A$13:$D$20,4,FALSE)*P3281</f>
        <v>#N/A</v>
      </c>
      <c r="T3281">
        <f>IF(F3281="COD1",tarifas!$D$11*(SUMIFS($P$11:$P$8770,$F$11:$F$8770,"=COD1",$B$11:$B$8770,"="&amp;B3281)/COUNTIFS($F$11:$F$8770,"=COD1",$B$11:$B$8770,"="&amp;B3281))/COUNTIFS($A$11:$A$8770,"="&amp;A3281,$F$11:$F$8770,"=COD1"),0)</f>
        <v>0</v>
      </c>
      <c r="U3281" t="e">
        <f>(VLOOKUP(F3281,tarifas!$C$7:$D$10,2,FALSE)+tarifas!$D$21)*datos!P3281</f>
        <v>#N/A</v>
      </c>
      <c r="V3281" t="e">
        <f t="shared" si="471"/>
        <v>#N/A</v>
      </c>
      <c r="W3281">
        <f t="shared" si="472"/>
        <v>0</v>
      </c>
    </row>
    <row r="3282" spans="1:23" x14ac:dyDescent="0.25">
      <c r="A3282">
        <f t="shared" si="465"/>
        <v>136</v>
      </c>
      <c r="B3282">
        <f t="shared" si="466"/>
        <v>5</v>
      </c>
      <c r="C3282" s="1">
        <f t="shared" si="473"/>
        <v>41776.291666658733</v>
      </c>
      <c r="D3282" s="7">
        <v>51.000000000000007</v>
      </c>
      <c r="E3282" s="7"/>
      <c r="G3282">
        <v>29.51</v>
      </c>
      <c r="H3282" s="12">
        <v>149.41079422352954</v>
      </c>
      <c r="I3282" s="13">
        <f>$D$2*tarifas!$D$12/24</f>
        <v>1.4541666666666666</v>
      </c>
      <c r="J3282" s="13" t="e">
        <f>VLOOKUP(E3282&amp;" "&amp;F3282,tarifas!$A$13:$D$20,4,FALSE)*H3282</f>
        <v>#N/A</v>
      </c>
      <c r="K3282" s="13">
        <f>IF(F3282="COD1",tarifas!$D$11*(SUMIFS($H$11:$H$8770,$F$11:$F$8770,"=COD1",$B$11:$B$8770,"="&amp;B3282)/COUNTIFS($F$11:$F$8770,"=COD1",$B$11:$B$8770,"="&amp;B3282))/COUNTIFS($A$11:$A$8770,"="&amp;A3282,$F$11:$F$8770,"=COD1"),0)</f>
        <v>0</v>
      </c>
      <c r="L3282" s="13" t="e">
        <f>(VLOOKUP(F3282,tarifas!$C$7:$D$10,2,FALSE)+tarifas!$D$21)*datos!H3282</f>
        <v>#N/A</v>
      </c>
      <c r="M3282">
        <v>208.29764</v>
      </c>
      <c r="N3282" s="13" t="e">
        <f t="shared" si="467"/>
        <v>#N/A</v>
      </c>
      <c r="O3282">
        <f t="shared" si="468"/>
        <v>149.41079422352954</v>
      </c>
      <c r="P3282" s="12">
        <f t="shared" si="469"/>
        <v>0</v>
      </c>
      <c r="Q3282">
        <f t="shared" si="470"/>
        <v>58.886845776470466</v>
      </c>
      <c r="R3282">
        <f>$D$2*tarifas!$D$12/24</f>
        <v>1.4541666666666666</v>
      </c>
      <c r="S3282" t="e">
        <f>VLOOKUP(E3282&amp;" "&amp;F3282,tarifas!$A$13:$D$20,4,FALSE)*P3282</f>
        <v>#N/A</v>
      </c>
      <c r="T3282">
        <f>IF(F3282="COD1",tarifas!$D$11*(SUMIFS($P$11:$P$8770,$F$11:$F$8770,"=COD1",$B$11:$B$8770,"="&amp;B3282)/COUNTIFS($F$11:$F$8770,"=COD1",$B$11:$B$8770,"="&amp;B3282))/COUNTIFS($A$11:$A$8770,"="&amp;A3282,$F$11:$F$8770,"=COD1"),0)</f>
        <v>0</v>
      </c>
      <c r="U3282" t="e">
        <f>(VLOOKUP(F3282,tarifas!$C$7:$D$10,2,FALSE)+tarifas!$D$21)*datos!P3282</f>
        <v>#N/A</v>
      </c>
      <c r="V3282" t="e">
        <f t="shared" si="471"/>
        <v>#N/A</v>
      </c>
      <c r="W3282">
        <f t="shared" si="472"/>
        <v>1.5639757369772793</v>
      </c>
    </row>
    <row r="3283" spans="1:23" x14ac:dyDescent="0.25">
      <c r="A3283">
        <f t="shared" si="465"/>
        <v>136</v>
      </c>
      <c r="B3283">
        <f t="shared" si="466"/>
        <v>5</v>
      </c>
      <c r="C3283" s="1">
        <f t="shared" si="473"/>
        <v>41776.333333325398</v>
      </c>
      <c r="D3283" s="7">
        <v>109.98484848484847</v>
      </c>
      <c r="E3283" s="7"/>
      <c r="G3283">
        <v>30.5</v>
      </c>
      <c r="H3283" s="12">
        <v>152.57892820305545</v>
      </c>
      <c r="I3283" s="13">
        <f>$D$2*tarifas!$D$12/24</f>
        <v>1.4541666666666666</v>
      </c>
      <c r="J3283" s="13" t="e">
        <f>VLOOKUP(E3283&amp;" "&amp;F3283,tarifas!$A$13:$D$20,4,FALSE)*H3283</f>
        <v>#N/A</v>
      </c>
      <c r="K3283" s="13">
        <f>IF(F3283="COD1",tarifas!$D$11*(SUMIFS($H$11:$H$8770,$F$11:$F$8770,"=COD1",$B$11:$B$8770,"="&amp;B3283)/COUNTIFS($F$11:$F$8770,"=COD1",$B$11:$B$8770,"="&amp;B3283))/COUNTIFS($A$11:$A$8770,"="&amp;A3283,$F$11:$F$8770,"=COD1"),0)</f>
        <v>0</v>
      </c>
      <c r="L3283" s="13" t="e">
        <f>(VLOOKUP(F3283,tarifas!$C$7:$D$10,2,FALSE)+tarifas!$D$21)*datos!H3283</f>
        <v>#N/A</v>
      </c>
      <c r="M3283">
        <v>347.94736</v>
      </c>
      <c r="N3283" s="13" t="e">
        <f t="shared" si="467"/>
        <v>#N/A</v>
      </c>
      <c r="O3283">
        <f t="shared" si="468"/>
        <v>152.57892820305545</v>
      </c>
      <c r="P3283" s="12">
        <f t="shared" si="469"/>
        <v>0</v>
      </c>
      <c r="Q3283">
        <f t="shared" si="470"/>
        <v>195.36843179694455</v>
      </c>
      <c r="R3283">
        <f>$D$2*tarifas!$D$12/24</f>
        <v>1.4541666666666666</v>
      </c>
      <c r="S3283" t="e">
        <f>VLOOKUP(E3283&amp;" "&amp;F3283,tarifas!$A$13:$D$20,4,FALSE)*P3283</f>
        <v>#N/A</v>
      </c>
      <c r="T3283">
        <f>IF(F3283="COD1",tarifas!$D$11*(SUMIFS($P$11:$P$8770,$F$11:$F$8770,"=COD1",$B$11:$B$8770,"="&amp;B3283)/COUNTIFS($F$11:$F$8770,"=COD1",$B$11:$B$8770,"="&amp;B3283))/COUNTIFS($A$11:$A$8770,"="&amp;A3283,$F$11:$F$8770,"=COD1"),0)</f>
        <v>0</v>
      </c>
      <c r="U3283" t="e">
        <f>(VLOOKUP(F3283,tarifas!$C$7:$D$10,2,FALSE)+tarifas!$D$21)*datos!P3283</f>
        <v>#N/A</v>
      </c>
      <c r="V3283" t="e">
        <f t="shared" si="471"/>
        <v>#N/A</v>
      </c>
      <c r="W3283">
        <f t="shared" si="472"/>
        <v>5.3628634528261276</v>
      </c>
    </row>
    <row r="3284" spans="1:23" x14ac:dyDescent="0.25">
      <c r="A3284">
        <f t="shared" si="465"/>
        <v>136</v>
      </c>
      <c r="B3284">
        <f t="shared" si="466"/>
        <v>5</v>
      </c>
      <c r="C3284" s="1">
        <f t="shared" si="473"/>
        <v>41776.374999992062</v>
      </c>
      <c r="D3284" s="7">
        <v>148.6212121212121</v>
      </c>
      <c r="E3284" s="7"/>
      <c r="G3284">
        <v>32.4</v>
      </c>
      <c r="H3284" s="12">
        <v>151.2088786836124</v>
      </c>
      <c r="I3284" s="13">
        <f>$D$2*tarifas!$D$12/24</f>
        <v>1.4541666666666666</v>
      </c>
      <c r="J3284" s="13" t="e">
        <f>VLOOKUP(E3284&amp;" "&amp;F3284,tarifas!$A$13:$D$20,4,FALSE)*H3284</f>
        <v>#N/A</v>
      </c>
      <c r="K3284" s="13">
        <f>IF(F3284="COD1",tarifas!$D$11*(SUMIFS($H$11:$H$8770,$F$11:$F$8770,"=COD1",$B$11:$B$8770,"="&amp;B3284)/COUNTIFS($F$11:$F$8770,"=COD1",$B$11:$B$8770,"="&amp;B3284))/COUNTIFS($A$11:$A$8770,"="&amp;A3284,$F$11:$F$8770,"=COD1"),0)</f>
        <v>0</v>
      </c>
      <c r="L3284" s="13" t="e">
        <f>(VLOOKUP(F3284,tarifas!$C$7:$D$10,2,FALSE)+tarifas!$D$21)*datos!H3284</f>
        <v>#N/A</v>
      </c>
      <c r="M3284">
        <v>455.41025999999999</v>
      </c>
      <c r="N3284" s="13" t="e">
        <f t="shared" si="467"/>
        <v>#N/A</v>
      </c>
      <c r="O3284">
        <f t="shared" si="468"/>
        <v>151.2088786836124</v>
      </c>
      <c r="P3284" s="12">
        <f t="shared" si="469"/>
        <v>0</v>
      </c>
      <c r="Q3284">
        <f t="shared" si="470"/>
        <v>304.2013813163876</v>
      </c>
      <c r="R3284">
        <f>$D$2*tarifas!$D$12/24</f>
        <v>1.4541666666666666</v>
      </c>
      <c r="S3284" t="e">
        <f>VLOOKUP(E3284&amp;" "&amp;F3284,tarifas!$A$13:$D$20,4,FALSE)*P3284</f>
        <v>#N/A</v>
      </c>
      <c r="T3284">
        <f>IF(F3284="COD1",tarifas!$D$11*(SUMIFS($P$11:$P$8770,$F$11:$F$8770,"=COD1",$B$11:$B$8770,"="&amp;B3284)/COUNTIFS($F$11:$F$8770,"=COD1",$B$11:$B$8770,"="&amp;B3284))/COUNTIFS($A$11:$A$8770,"="&amp;A3284,$F$11:$F$8770,"=COD1"),0)</f>
        <v>0</v>
      </c>
      <c r="U3284" t="e">
        <f>(VLOOKUP(F3284,tarifas!$C$7:$D$10,2,FALSE)+tarifas!$D$21)*datos!P3284</f>
        <v>#N/A</v>
      </c>
      <c r="V3284" t="e">
        <f t="shared" si="471"/>
        <v>#N/A</v>
      </c>
      <c r="W3284">
        <f t="shared" si="472"/>
        <v>8.8705122791858617</v>
      </c>
    </row>
    <row r="3285" spans="1:23" x14ac:dyDescent="0.25">
      <c r="A3285">
        <f t="shared" si="465"/>
        <v>136</v>
      </c>
      <c r="B3285">
        <f t="shared" si="466"/>
        <v>5</v>
      </c>
      <c r="C3285" s="1">
        <f t="shared" si="473"/>
        <v>41776.416666658726</v>
      </c>
      <c r="D3285" s="7">
        <v>422.16666666666669</v>
      </c>
      <c r="E3285" s="7"/>
      <c r="G3285">
        <v>30.5</v>
      </c>
      <c r="H3285" s="12">
        <v>151.65734014587503</v>
      </c>
      <c r="I3285" s="13">
        <f>$D$2*tarifas!$D$12/24</f>
        <v>1.4541666666666666</v>
      </c>
      <c r="J3285" s="13" t="e">
        <f>VLOOKUP(E3285&amp;" "&amp;F3285,tarifas!$A$13:$D$20,4,FALSE)*H3285</f>
        <v>#N/A</v>
      </c>
      <c r="K3285" s="13">
        <f>IF(F3285="COD1",tarifas!$D$11*(SUMIFS($H$11:$H$8770,$F$11:$F$8770,"=COD1",$B$11:$B$8770,"="&amp;B3285)/COUNTIFS($F$11:$F$8770,"=COD1",$B$11:$B$8770,"="&amp;B3285))/COUNTIFS($A$11:$A$8770,"="&amp;A3285,$F$11:$F$8770,"=COD1"),0)</f>
        <v>0</v>
      </c>
      <c r="L3285" s="13" t="e">
        <f>(VLOOKUP(F3285,tarifas!$C$7:$D$10,2,FALSE)+tarifas!$D$21)*datos!H3285</f>
        <v>#N/A</v>
      </c>
      <c r="M3285">
        <v>519.54038000000003</v>
      </c>
      <c r="N3285" s="13" t="e">
        <f t="shared" si="467"/>
        <v>#N/A</v>
      </c>
      <c r="O3285">
        <f t="shared" si="468"/>
        <v>151.65734014587503</v>
      </c>
      <c r="P3285" s="12">
        <f t="shared" si="469"/>
        <v>0</v>
      </c>
      <c r="Q3285">
        <f t="shared" si="470"/>
        <v>367.883039854125</v>
      </c>
      <c r="R3285">
        <f>$D$2*tarifas!$D$12/24</f>
        <v>1.4541666666666666</v>
      </c>
      <c r="S3285" t="e">
        <f>VLOOKUP(E3285&amp;" "&amp;F3285,tarifas!$A$13:$D$20,4,FALSE)*P3285</f>
        <v>#N/A</v>
      </c>
      <c r="T3285">
        <f>IF(F3285="COD1",tarifas!$D$11*(SUMIFS($P$11:$P$8770,$F$11:$F$8770,"=COD1",$B$11:$B$8770,"="&amp;B3285)/COUNTIFS($F$11:$F$8770,"=COD1",$B$11:$B$8770,"="&amp;B3285))/COUNTIFS($A$11:$A$8770,"="&amp;A3285,$F$11:$F$8770,"=COD1"),0)</f>
        <v>0</v>
      </c>
      <c r="U3285" t="e">
        <f>(VLOOKUP(F3285,tarifas!$C$7:$D$10,2,FALSE)+tarifas!$D$21)*datos!P3285</f>
        <v>#N/A</v>
      </c>
      <c r="V3285" t="e">
        <f t="shared" si="471"/>
        <v>#N/A</v>
      </c>
      <c r="W3285">
        <f t="shared" si="472"/>
        <v>10.09838944399573</v>
      </c>
    </row>
    <row r="3286" spans="1:23" x14ac:dyDescent="0.25">
      <c r="A3286">
        <f t="shared" si="465"/>
        <v>136</v>
      </c>
      <c r="B3286">
        <f t="shared" si="466"/>
        <v>5</v>
      </c>
      <c r="C3286" s="1">
        <f t="shared" si="473"/>
        <v>41776.45833332539</v>
      </c>
      <c r="D3286" s="7">
        <v>588.0454545454545</v>
      </c>
      <c r="E3286" s="7"/>
      <c r="G3286">
        <v>33</v>
      </c>
      <c r="H3286" s="12">
        <v>152.81211603978298</v>
      </c>
      <c r="I3286" s="13">
        <f>$D$2*tarifas!$D$12/24</f>
        <v>1.4541666666666666</v>
      </c>
      <c r="J3286" s="13" t="e">
        <f>VLOOKUP(E3286&amp;" "&amp;F3286,tarifas!$A$13:$D$20,4,FALSE)*H3286</f>
        <v>#N/A</v>
      </c>
      <c r="K3286" s="13">
        <f>IF(F3286="COD1",tarifas!$D$11*(SUMIFS($H$11:$H$8770,$F$11:$F$8770,"=COD1",$B$11:$B$8770,"="&amp;B3286)/COUNTIFS($F$11:$F$8770,"=COD1",$B$11:$B$8770,"="&amp;B3286))/COUNTIFS($A$11:$A$8770,"="&amp;A3286,$F$11:$F$8770,"=COD1"),0)</f>
        <v>0</v>
      </c>
      <c r="L3286" s="13" t="e">
        <f>(VLOOKUP(F3286,tarifas!$C$7:$D$10,2,FALSE)+tarifas!$D$21)*datos!H3286</f>
        <v>#N/A</v>
      </c>
      <c r="M3286">
        <v>551.83057999999994</v>
      </c>
      <c r="N3286" s="13" t="e">
        <f t="shared" si="467"/>
        <v>#N/A</v>
      </c>
      <c r="O3286">
        <f t="shared" si="468"/>
        <v>152.81211603978298</v>
      </c>
      <c r="P3286" s="12">
        <f t="shared" si="469"/>
        <v>0</v>
      </c>
      <c r="Q3286">
        <f t="shared" si="470"/>
        <v>399.01846396021699</v>
      </c>
      <c r="R3286">
        <f>$D$2*tarifas!$D$12/24</f>
        <v>1.4541666666666666</v>
      </c>
      <c r="S3286" t="e">
        <f>VLOOKUP(E3286&amp;" "&amp;F3286,tarifas!$A$13:$D$20,4,FALSE)*P3286</f>
        <v>#N/A</v>
      </c>
      <c r="T3286">
        <f>IF(F3286="COD1",tarifas!$D$11*(SUMIFS($P$11:$P$8770,$F$11:$F$8770,"=COD1",$B$11:$B$8770,"="&amp;B3286)/COUNTIFS($F$11:$F$8770,"=COD1",$B$11:$B$8770,"="&amp;B3286))/COUNTIFS($A$11:$A$8770,"="&amp;A3286,$F$11:$F$8770,"=COD1"),0)</f>
        <v>0</v>
      </c>
      <c r="U3286" t="e">
        <f>(VLOOKUP(F3286,tarifas!$C$7:$D$10,2,FALSE)+tarifas!$D$21)*datos!P3286</f>
        <v>#N/A</v>
      </c>
      <c r="V3286" t="e">
        <f t="shared" si="471"/>
        <v>#N/A</v>
      </c>
      <c r="W3286">
        <f t="shared" si="472"/>
        <v>11.850848379618444</v>
      </c>
    </row>
    <row r="3287" spans="1:23" x14ac:dyDescent="0.25">
      <c r="A3287">
        <f t="shared" si="465"/>
        <v>136</v>
      </c>
      <c r="B3287">
        <f t="shared" si="466"/>
        <v>5</v>
      </c>
      <c r="C3287" s="1">
        <f t="shared" si="473"/>
        <v>41776.499999992055</v>
      </c>
      <c r="D3287" s="7">
        <v>740.27272727272725</v>
      </c>
      <c r="E3287" s="7"/>
      <c r="G3287">
        <v>33.69</v>
      </c>
      <c r="H3287" s="12">
        <v>154.17990208125005</v>
      </c>
      <c r="I3287" s="13">
        <f>$D$2*tarifas!$D$12/24</f>
        <v>1.4541666666666666</v>
      </c>
      <c r="J3287" s="13" t="e">
        <f>VLOOKUP(E3287&amp;" "&amp;F3287,tarifas!$A$13:$D$20,4,FALSE)*H3287</f>
        <v>#N/A</v>
      </c>
      <c r="K3287" s="13">
        <f>IF(F3287="COD1",tarifas!$D$11*(SUMIFS($H$11:$H$8770,$F$11:$F$8770,"=COD1",$B$11:$B$8770,"="&amp;B3287)/COUNTIFS($F$11:$F$8770,"=COD1",$B$11:$B$8770,"="&amp;B3287))/COUNTIFS($A$11:$A$8770,"="&amp;A3287,$F$11:$F$8770,"=COD1"),0)</f>
        <v>0</v>
      </c>
      <c r="L3287" s="13" t="e">
        <f>(VLOOKUP(F3287,tarifas!$C$7:$D$10,2,FALSE)+tarifas!$D$21)*datos!H3287</f>
        <v>#N/A</v>
      </c>
      <c r="M3287">
        <v>548.33636999999999</v>
      </c>
      <c r="N3287" s="13" t="e">
        <f t="shared" si="467"/>
        <v>#N/A</v>
      </c>
      <c r="O3287">
        <f t="shared" si="468"/>
        <v>154.17990208125005</v>
      </c>
      <c r="P3287" s="12">
        <f t="shared" si="469"/>
        <v>0</v>
      </c>
      <c r="Q3287">
        <f t="shared" si="470"/>
        <v>394.15646791874997</v>
      </c>
      <c r="R3287">
        <f>$D$2*tarifas!$D$12/24</f>
        <v>1.4541666666666666</v>
      </c>
      <c r="S3287" t="e">
        <f>VLOOKUP(E3287&amp;" "&amp;F3287,tarifas!$A$13:$D$20,4,FALSE)*P3287</f>
        <v>#N/A</v>
      </c>
      <c r="T3287">
        <f>IF(F3287="COD1",tarifas!$D$11*(SUMIFS($P$11:$P$8770,$F$11:$F$8770,"=COD1",$B$11:$B$8770,"="&amp;B3287)/COUNTIFS($F$11:$F$8770,"=COD1",$B$11:$B$8770,"="&amp;B3287))/COUNTIFS($A$11:$A$8770,"="&amp;A3287,$F$11:$F$8770,"=COD1"),0)</f>
        <v>0</v>
      </c>
      <c r="U3287" t="e">
        <f>(VLOOKUP(F3287,tarifas!$C$7:$D$10,2,FALSE)+tarifas!$D$21)*datos!P3287</f>
        <v>#N/A</v>
      </c>
      <c r="V3287" t="e">
        <f t="shared" si="471"/>
        <v>#N/A</v>
      </c>
      <c r="W3287">
        <f t="shared" si="472"/>
        <v>11.951218263764417</v>
      </c>
    </row>
    <row r="3288" spans="1:23" x14ac:dyDescent="0.25">
      <c r="A3288">
        <f t="shared" si="465"/>
        <v>136</v>
      </c>
      <c r="B3288">
        <f t="shared" si="466"/>
        <v>5</v>
      </c>
      <c r="C3288" s="1">
        <f t="shared" si="473"/>
        <v>41776.541666658719</v>
      </c>
      <c r="D3288" s="7">
        <v>819.34848484848487</v>
      </c>
      <c r="E3288" s="7"/>
      <c r="G3288">
        <v>32.5</v>
      </c>
      <c r="H3288" s="12">
        <v>154.61570540907329</v>
      </c>
      <c r="I3288" s="13">
        <f>$D$2*tarifas!$D$12/24</f>
        <v>1.4541666666666666</v>
      </c>
      <c r="J3288" s="13" t="e">
        <f>VLOOKUP(E3288&amp;" "&amp;F3288,tarifas!$A$13:$D$20,4,FALSE)*H3288</f>
        <v>#N/A</v>
      </c>
      <c r="K3288" s="13">
        <f>IF(F3288="COD1",tarifas!$D$11*(SUMIFS($H$11:$H$8770,$F$11:$F$8770,"=COD1",$B$11:$B$8770,"="&amp;B3288)/COUNTIFS($F$11:$F$8770,"=COD1",$B$11:$B$8770,"="&amp;B3288))/COUNTIFS($A$11:$A$8770,"="&amp;A3288,$F$11:$F$8770,"=COD1"),0)</f>
        <v>0</v>
      </c>
      <c r="L3288" s="13" t="e">
        <f>(VLOOKUP(F3288,tarifas!$C$7:$D$10,2,FALSE)+tarifas!$D$21)*datos!H3288</f>
        <v>#N/A</v>
      </c>
      <c r="M3288">
        <v>506.70310999999998</v>
      </c>
      <c r="N3288" s="13" t="e">
        <f t="shared" si="467"/>
        <v>#N/A</v>
      </c>
      <c r="O3288">
        <f t="shared" si="468"/>
        <v>154.61570540907329</v>
      </c>
      <c r="P3288" s="12">
        <f t="shared" si="469"/>
        <v>0</v>
      </c>
      <c r="Q3288">
        <f t="shared" si="470"/>
        <v>352.08740459092667</v>
      </c>
      <c r="R3288">
        <f>$D$2*tarifas!$D$12/24</f>
        <v>1.4541666666666666</v>
      </c>
      <c r="S3288" t="e">
        <f>VLOOKUP(E3288&amp;" "&amp;F3288,tarifas!$A$13:$D$20,4,FALSE)*P3288</f>
        <v>#N/A</v>
      </c>
      <c r="T3288">
        <f>IF(F3288="COD1",tarifas!$D$11*(SUMIFS($P$11:$P$8770,$F$11:$F$8770,"=COD1",$B$11:$B$8770,"="&amp;B3288)/COUNTIFS($F$11:$F$8770,"=COD1",$B$11:$B$8770,"="&amp;B3288))/COUNTIFS($A$11:$A$8770,"="&amp;A3288,$F$11:$F$8770,"=COD1"),0)</f>
        <v>0</v>
      </c>
      <c r="U3288" t="e">
        <f>(VLOOKUP(F3288,tarifas!$C$7:$D$10,2,FALSE)+tarifas!$D$21)*datos!P3288</f>
        <v>#N/A</v>
      </c>
      <c r="V3288" t="e">
        <f t="shared" si="471"/>
        <v>#N/A</v>
      </c>
      <c r="W3288">
        <f t="shared" si="472"/>
        <v>10.298556584284606</v>
      </c>
    </row>
    <row r="3289" spans="1:23" x14ac:dyDescent="0.25">
      <c r="A3289">
        <f t="shared" si="465"/>
        <v>136</v>
      </c>
      <c r="B3289">
        <f t="shared" si="466"/>
        <v>5</v>
      </c>
      <c r="C3289" s="1">
        <f t="shared" si="473"/>
        <v>41776.583333325383</v>
      </c>
      <c r="D3289" s="7">
        <v>736.66666666666674</v>
      </c>
      <c r="E3289" s="7"/>
      <c r="G3289">
        <v>31.47</v>
      </c>
      <c r="H3289" s="12">
        <v>161.14511584091446</v>
      </c>
      <c r="I3289" s="13">
        <f>$D$2*tarifas!$D$12/24</f>
        <v>1.4541666666666666</v>
      </c>
      <c r="J3289" s="13" t="e">
        <f>VLOOKUP(E3289&amp;" "&amp;F3289,tarifas!$A$13:$D$20,4,FALSE)*H3289</f>
        <v>#N/A</v>
      </c>
      <c r="K3289" s="13">
        <f>IF(F3289="COD1",tarifas!$D$11*(SUMIFS($H$11:$H$8770,$F$11:$F$8770,"=COD1",$B$11:$B$8770,"="&amp;B3289)/COUNTIFS($F$11:$F$8770,"=COD1",$B$11:$B$8770,"="&amp;B3289))/COUNTIFS($A$11:$A$8770,"="&amp;A3289,$F$11:$F$8770,"=COD1"),0)</f>
        <v>0</v>
      </c>
      <c r="L3289" s="13" t="e">
        <f>(VLOOKUP(F3289,tarifas!$C$7:$D$10,2,FALSE)+tarifas!$D$21)*datos!H3289</f>
        <v>#N/A</v>
      </c>
      <c r="M3289">
        <v>437.57315999999997</v>
      </c>
      <c r="N3289" s="13" t="e">
        <f t="shared" si="467"/>
        <v>#N/A</v>
      </c>
      <c r="O3289">
        <f t="shared" si="468"/>
        <v>161.14511584091446</v>
      </c>
      <c r="P3289" s="12">
        <f t="shared" si="469"/>
        <v>0</v>
      </c>
      <c r="Q3289">
        <f t="shared" si="470"/>
        <v>276.42804415908552</v>
      </c>
      <c r="R3289">
        <f>$D$2*tarifas!$D$12/24</f>
        <v>1.4541666666666666</v>
      </c>
      <c r="S3289" t="e">
        <f>VLOOKUP(E3289&amp;" "&amp;F3289,tarifas!$A$13:$D$20,4,FALSE)*P3289</f>
        <v>#N/A</v>
      </c>
      <c r="T3289">
        <f>IF(F3289="COD1",tarifas!$D$11*(SUMIFS($P$11:$P$8770,$F$11:$F$8770,"=COD1",$B$11:$B$8770,"="&amp;B3289)/COUNTIFS($F$11:$F$8770,"=COD1",$B$11:$B$8770,"="&amp;B3289))/COUNTIFS($A$11:$A$8770,"="&amp;A3289,$F$11:$F$8770,"=COD1"),0)</f>
        <v>0</v>
      </c>
      <c r="U3289" t="e">
        <f>(VLOOKUP(F3289,tarifas!$C$7:$D$10,2,FALSE)+tarifas!$D$21)*datos!P3289</f>
        <v>#N/A</v>
      </c>
      <c r="V3289" t="e">
        <f t="shared" si="471"/>
        <v>#N/A</v>
      </c>
      <c r="W3289">
        <f t="shared" si="472"/>
        <v>7.8292714947177791</v>
      </c>
    </row>
    <row r="3290" spans="1:23" x14ac:dyDescent="0.25">
      <c r="A3290">
        <f t="shared" si="465"/>
        <v>136</v>
      </c>
      <c r="B3290">
        <f t="shared" si="466"/>
        <v>5</v>
      </c>
      <c r="C3290" s="1">
        <f t="shared" si="473"/>
        <v>41776.624999992047</v>
      </c>
      <c r="D3290" s="7">
        <v>689.78787878787875</v>
      </c>
      <c r="E3290" s="7"/>
      <c r="G3290">
        <v>30.14</v>
      </c>
      <c r="H3290" s="12">
        <v>167.53789049684937</v>
      </c>
      <c r="I3290" s="13">
        <f>$D$2*tarifas!$D$12/24</f>
        <v>1.4541666666666666</v>
      </c>
      <c r="J3290" s="13" t="e">
        <f>VLOOKUP(E3290&amp;" "&amp;F3290,tarifas!$A$13:$D$20,4,FALSE)*H3290</f>
        <v>#N/A</v>
      </c>
      <c r="K3290" s="13">
        <f>IF(F3290="COD1",tarifas!$D$11*(SUMIFS($H$11:$H$8770,$F$11:$F$8770,"=COD1",$B$11:$B$8770,"="&amp;B3290)/COUNTIFS($F$11:$F$8770,"=COD1",$B$11:$B$8770,"="&amp;B3290))/COUNTIFS($A$11:$A$8770,"="&amp;A3290,$F$11:$F$8770,"=COD1"),0)</f>
        <v>0</v>
      </c>
      <c r="L3290" s="13" t="e">
        <f>(VLOOKUP(F3290,tarifas!$C$7:$D$10,2,FALSE)+tarifas!$D$21)*datos!H3290</f>
        <v>#N/A</v>
      </c>
      <c r="M3290">
        <v>338.57615999999996</v>
      </c>
      <c r="N3290" s="13" t="e">
        <f t="shared" si="467"/>
        <v>#N/A</v>
      </c>
      <c r="O3290">
        <f t="shared" si="468"/>
        <v>167.53789049684937</v>
      </c>
      <c r="P3290" s="12">
        <f t="shared" si="469"/>
        <v>0</v>
      </c>
      <c r="Q3290">
        <f t="shared" si="470"/>
        <v>171.03826950315059</v>
      </c>
      <c r="R3290">
        <f>$D$2*tarifas!$D$12/24</f>
        <v>1.4541666666666666</v>
      </c>
      <c r="S3290" t="e">
        <f>VLOOKUP(E3290&amp;" "&amp;F3290,tarifas!$A$13:$D$20,4,FALSE)*P3290</f>
        <v>#N/A</v>
      </c>
      <c r="T3290">
        <f>IF(F3290="COD1",tarifas!$D$11*(SUMIFS($P$11:$P$8770,$F$11:$F$8770,"=COD1",$B$11:$B$8770,"="&amp;B3290)/COUNTIFS($F$11:$F$8770,"=COD1",$B$11:$B$8770,"="&amp;B3290))/COUNTIFS($A$11:$A$8770,"="&amp;A3290,$F$11:$F$8770,"=COD1"),0)</f>
        <v>0</v>
      </c>
      <c r="U3290" t="e">
        <f>(VLOOKUP(F3290,tarifas!$C$7:$D$10,2,FALSE)+tarifas!$D$21)*datos!P3290</f>
        <v>#N/A</v>
      </c>
      <c r="V3290" t="e">
        <f t="shared" si="471"/>
        <v>#N/A</v>
      </c>
      <c r="W3290">
        <f t="shared" si="472"/>
        <v>4.6395840985424632</v>
      </c>
    </row>
    <row r="3291" spans="1:23" x14ac:dyDescent="0.25">
      <c r="A3291">
        <f t="shared" si="465"/>
        <v>136</v>
      </c>
      <c r="B3291">
        <f t="shared" si="466"/>
        <v>5</v>
      </c>
      <c r="C3291" s="1">
        <f t="shared" si="473"/>
        <v>41776.666666658712</v>
      </c>
      <c r="D3291" s="7">
        <v>559.19696969696963</v>
      </c>
      <c r="E3291" s="7"/>
      <c r="G3291">
        <v>30.71</v>
      </c>
      <c r="H3291" s="12">
        <v>166.860170448757</v>
      </c>
      <c r="I3291" s="13">
        <f>$D$2*tarifas!$D$12/24</f>
        <v>1.4541666666666666</v>
      </c>
      <c r="J3291" s="13" t="e">
        <f>VLOOKUP(E3291&amp;" "&amp;F3291,tarifas!$A$13:$D$20,4,FALSE)*H3291</f>
        <v>#N/A</v>
      </c>
      <c r="K3291" s="13">
        <f>IF(F3291="COD1",tarifas!$D$11*(SUMIFS($H$11:$H$8770,$F$11:$F$8770,"=COD1",$B$11:$B$8770,"="&amp;B3291)/COUNTIFS($F$11:$F$8770,"=COD1",$B$11:$B$8770,"="&amp;B3291))/COUNTIFS($A$11:$A$8770,"="&amp;A3291,$F$11:$F$8770,"=COD1"),0)</f>
        <v>0</v>
      </c>
      <c r="L3291" s="13" t="e">
        <f>(VLOOKUP(F3291,tarifas!$C$7:$D$10,2,FALSE)+tarifas!$D$21)*datos!H3291</f>
        <v>#N/A</v>
      </c>
      <c r="M3291">
        <v>212.2115</v>
      </c>
      <c r="N3291" s="13" t="e">
        <f t="shared" si="467"/>
        <v>#N/A</v>
      </c>
      <c r="O3291">
        <f t="shared" si="468"/>
        <v>166.860170448757</v>
      </c>
      <c r="P3291" s="12">
        <f t="shared" si="469"/>
        <v>0</v>
      </c>
      <c r="Q3291">
        <f t="shared" si="470"/>
        <v>45.351329551242998</v>
      </c>
      <c r="R3291">
        <f>$D$2*tarifas!$D$12/24</f>
        <v>1.4541666666666666</v>
      </c>
      <c r="S3291" t="e">
        <f>VLOOKUP(E3291&amp;" "&amp;F3291,tarifas!$A$13:$D$20,4,FALSE)*P3291</f>
        <v>#N/A</v>
      </c>
      <c r="T3291">
        <f>IF(F3291="COD1",tarifas!$D$11*(SUMIFS($P$11:$P$8770,$F$11:$F$8770,"=COD1",$B$11:$B$8770,"="&amp;B3291)/COUNTIFS($F$11:$F$8770,"=COD1",$B$11:$B$8770,"="&amp;B3291))/COUNTIFS($A$11:$A$8770,"="&amp;A3291,$F$11:$F$8770,"=COD1"),0)</f>
        <v>0</v>
      </c>
      <c r="U3291" t="e">
        <f>(VLOOKUP(F3291,tarifas!$C$7:$D$10,2,FALSE)+tarifas!$D$21)*datos!P3291</f>
        <v>#N/A</v>
      </c>
      <c r="V3291" t="e">
        <f t="shared" si="471"/>
        <v>#N/A</v>
      </c>
      <c r="W3291">
        <f t="shared" si="472"/>
        <v>1.2534653974668053</v>
      </c>
    </row>
    <row r="3292" spans="1:23" x14ac:dyDescent="0.25">
      <c r="A3292">
        <f t="shared" si="465"/>
        <v>136</v>
      </c>
      <c r="B3292">
        <f t="shared" si="466"/>
        <v>5</v>
      </c>
      <c r="C3292" s="1">
        <f t="shared" si="473"/>
        <v>41776.708333325376</v>
      </c>
      <c r="D3292" s="7">
        <v>392.03030303030306</v>
      </c>
      <c r="E3292" s="7"/>
      <c r="G3292">
        <v>32.5</v>
      </c>
      <c r="H3292" s="12">
        <v>168.0373196050322</v>
      </c>
      <c r="I3292" s="13">
        <f>$D$2*tarifas!$D$12/24</f>
        <v>1.4541666666666666</v>
      </c>
      <c r="J3292" s="13" t="e">
        <f>VLOOKUP(E3292&amp;" "&amp;F3292,tarifas!$A$13:$D$20,4,FALSE)*H3292</f>
        <v>#N/A</v>
      </c>
      <c r="K3292" s="13">
        <f>IF(F3292="COD1",tarifas!$D$11*(SUMIFS($H$11:$H$8770,$F$11:$F$8770,"=COD1",$B$11:$B$8770,"="&amp;B3292)/COUNTIFS($F$11:$F$8770,"=COD1",$B$11:$B$8770,"="&amp;B3292))/COUNTIFS($A$11:$A$8770,"="&amp;A3292,$F$11:$F$8770,"=COD1"),0)</f>
        <v>0</v>
      </c>
      <c r="L3292" s="13" t="e">
        <f>(VLOOKUP(F3292,tarifas!$C$7:$D$10,2,FALSE)+tarifas!$D$21)*datos!H3292</f>
        <v>#N/A</v>
      </c>
      <c r="M3292">
        <v>72.310779999999994</v>
      </c>
      <c r="N3292" s="13" t="e">
        <f t="shared" si="467"/>
        <v>#N/A</v>
      </c>
      <c r="O3292">
        <f t="shared" si="468"/>
        <v>72.310779999999994</v>
      </c>
      <c r="P3292" s="12">
        <f t="shared" si="469"/>
        <v>95.726539605032201</v>
      </c>
      <c r="Q3292">
        <f t="shared" si="470"/>
        <v>0</v>
      </c>
      <c r="R3292">
        <f>$D$2*tarifas!$D$12/24</f>
        <v>1.4541666666666666</v>
      </c>
      <c r="S3292" t="e">
        <f>VLOOKUP(E3292&amp;" "&amp;F3292,tarifas!$A$13:$D$20,4,FALSE)*P3292</f>
        <v>#N/A</v>
      </c>
      <c r="T3292">
        <f>IF(F3292="COD1",tarifas!$D$11*(SUMIFS($P$11:$P$8770,$F$11:$F$8770,"=COD1",$B$11:$B$8770,"="&amp;B3292)/COUNTIFS($F$11:$F$8770,"=COD1",$B$11:$B$8770,"="&amp;B3292))/COUNTIFS($A$11:$A$8770,"="&amp;A3292,$F$11:$F$8770,"=COD1"),0)</f>
        <v>0</v>
      </c>
      <c r="U3292" t="e">
        <f>(VLOOKUP(F3292,tarifas!$C$7:$D$10,2,FALSE)+tarifas!$D$21)*datos!P3292</f>
        <v>#N/A</v>
      </c>
      <c r="V3292" t="e">
        <f t="shared" si="471"/>
        <v>#N/A</v>
      </c>
      <c r="W3292">
        <f t="shared" si="472"/>
        <v>0</v>
      </c>
    </row>
    <row r="3293" spans="1:23" x14ac:dyDescent="0.25">
      <c r="A3293">
        <f t="shared" si="465"/>
        <v>136</v>
      </c>
      <c r="B3293">
        <f t="shared" si="466"/>
        <v>5</v>
      </c>
      <c r="C3293" s="1">
        <f t="shared" si="473"/>
        <v>41776.74999999204</v>
      </c>
      <c r="D3293" s="7">
        <v>255.77272727272725</v>
      </c>
      <c r="E3293" s="7"/>
      <c r="G3293">
        <v>37</v>
      </c>
      <c r="H3293" s="12">
        <v>167.16638158734608</v>
      </c>
      <c r="I3293" s="13">
        <f>$D$2*tarifas!$D$12/24</f>
        <v>1.4541666666666666</v>
      </c>
      <c r="J3293" s="13" t="e">
        <f>VLOOKUP(E3293&amp;" "&amp;F3293,tarifas!$A$13:$D$20,4,FALSE)*H3293</f>
        <v>#N/A</v>
      </c>
      <c r="K3293" s="13">
        <f>IF(F3293="COD1",tarifas!$D$11*(SUMIFS($H$11:$H$8770,$F$11:$F$8770,"=COD1",$B$11:$B$8770,"="&amp;B3293)/COUNTIFS($F$11:$F$8770,"=COD1",$B$11:$B$8770,"="&amp;B3293))/COUNTIFS($A$11:$A$8770,"="&amp;A3293,$F$11:$F$8770,"=COD1"),0)</f>
        <v>0</v>
      </c>
      <c r="L3293" s="13" t="e">
        <f>(VLOOKUP(F3293,tarifas!$C$7:$D$10,2,FALSE)+tarifas!$D$21)*datos!H3293</f>
        <v>#N/A</v>
      </c>
      <c r="M3293">
        <v>11.398540000000001</v>
      </c>
      <c r="N3293" s="13" t="e">
        <f t="shared" si="467"/>
        <v>#N/A</v>
      </c>
      <c r="O3293">
        <f t="shared" si="468"/>
        <v>11.398540000000001</v>
      </c>
      <c r="P3293" s="12">
        <f t="shared" si="469"/>
        <v>155.76784158734608</v>
      </c>
      <c r="Q3293">
        <f t="shared" si="470"/>
        <v>0</v>
      </c>
      <c r="R3293">
        <f>$D$2*tarifas!$D$12/24</f>
        <v>1.4541666666666666</v>
      </c>
      <c r="S3293" t="e">
        <f>VLOOKUP(E3293&amp;" "&amp;F3293,tarifas!$A$13:$D$20,4,FALSE)*P3293</f>
        <v>#N/A</v>
      </c>
      <c r="T3293">
        <f>IF(F3293="COD1",tarifas!$D$11*(SUMIFS($P$11:$P$8770,$F$11:$F$8770,"=COD1",$B$11:$B$8770,"="&amp;B3293)/COUNTIFS($F$11:$F$8770,"=COD1",$B$11:$B$8770,"="&amp;B3293))/COUNTIFS($A$11:$A$8770,"="&amp;A3293,$F$11:$F$8770,"=COD1"),0)</f>
        <v>0</v>
      </c>
      <c r="U3293" t="e">
        <f>(VLOOKUP(F3293,tarifas!$C$7:$D$10,2,FALSE)+tarifas!$D$21)*datos!P3293</f>
        <v>#N/A</v>
      </c>
      <c r="V3293" t="e">
        <f t="shared" si="471"/>
        <v>#N/A</v>
      </c>
      <c r="W3293">
        <f t="shared" si="472"/>
        <v>0</v>
      </c>
    </row>
    <row r="3294" spans="1:23" x14ac:dyDescent="0.25">
      <c r="A3294">
        <f t="shared" si="465"/>
        <v>136</v>
      </c>
      <c r="B3294">
        <f t="shared" si="466"/>
        <v>5</v>
      </c>
      <c r="C3294" s="1">
        <f t="shared" si="473"/>
        <v>41776.791666658704</v>
      </c>
      <c r="D3294" s="7">
        <v>70.575757575757578</v>
      </c>
      <c r="E3294" s="7"/>
      <c r="G3294">
        <v>41.53</v>
      </c>
      <c r="H3294" s="12">
        <v>178.73787320675854</v>
      </c>
      <c r="I3294" s="13">
        <f>$D$2*tarifas!$D$12/24</f>
        <v>1.4541666666666666</v>
      </c>
      <c r="J3294" s="13" t="e">
        <f>VLOOKUP(E3294&amp;" "&amp;F3294,tarifas!$A$13:$D$20,4,FALSE)*H3294</f>
        <v>#N/A</v>
      </c>
      <c r="K3294" s="13">
        <f>IF(F3294="COD1",tarifas!$D$11*(SUMIFS($H$11:$H$8770,$F$11:$F$8770,"=COD1",$B$11:$B$8770,"="&amp;B3294)/COUNTIFS($F$11:$F$8770,"=COD1",$B$11:$B$8770,"="&amp;B3294))/COUNTIFS($A$11:$A$8770,"="&amp;A3294,$F$11:$F$8770,"=COD1"),0)</f>
        <v>0</v>
      </c>
      <c r="L3294" s="13" t="e">
        <f>(VLOOKUP(F3294,tarifas!$C$7:$D$10,2,FALSE)+tarifas!$D$21)*datos!H3294</f>
        <v>#N/A</v>
      </c>
      <c r="M3294">
        <v>0</v>
      </c>
      <c r="N3294" s="13" t="e">
        <f t="shared" si="467"/>
        <v>#N/A</v>
      </c>
      <c r="O3294">
        <f t="shared" si="468"/>
        <v>0</v>
      </c>
      <c r="P3294" s="12">
        <f t="shared" si="469"/>
        <v>178.73787320675854</v>
      </c>
      <c r="Q3294">
        <f t="shared" si="470"/>
        <v>0</v>
      </c>
      <c r="R3294">
        <f>$D$2*tarifas!$D$12/24</f>
        <v>1.4541666666666666</v>
      </c>
      <c r="S3294" t="e">
        <f>VLOOKUP(E3294&amp;" "&amp;F3294,tarifas!$A$13:$D$20,4,FALSE)*P3294</f>
        <v>#N/A</v>
      </c>
      <c r="T3294">
        <f>IF(F3294="COD1",tarifas!$D$11*(SUMIFS($P$11:$P$8770,$F$11:$F$8770,"=COD1",$B$11:$B$8770,"="&amp;B3294)/COUNTIFS($F$11:$F$8770,"=COD1",$B$11:$B$8770,"="&amp;B3294))/COUNTIFS($A$11:$A$8770,"="&amp;A3294,$F$11:$F$8770,"=COD1"),0)</f>
        <v>0</v>
      </c>
      <c r="U3294" t="e">
        <f>(VLOOKUP(F3294,tarifas!$C$7:$D$10,2,FALSE)+tarifas!$D$21)*datos!P3294</f>
        <v>#N/A</v>
      </c>
      <c r="V3294" t="e">
        <f t="shared" si="471"/>
        <v>#N/A</v>
      </c>
      <c r="W3294">
        <f t="shared" si="472"/>
        <v>0</v>
      </c>
    </row>
    <row r="3295" spans="1:23" x14ac:dyDescent="0.25">
      <c r="A3295">
        <f t="shared" si="465"/>
        <v>136</v>
      </c>
      <c r="B3295">
        <f t="shared" si="466"/>
        <v>5</v>
      </c>
      <c r="C3295" s="1">
        <f t="shared" si="473"/>
        <v>41776.833333325369</v>
      </c>
      <c r="D3295" s="7">
        <v>0</v>
      </c>
      <c r="E3295" s="7"/>
      <c r="G3295">
        <v>46.4</v>
      </c>
      <c r="H3295" s="12">
        <v>173.21013517617271</v>
      </c>
      <c r="I3295" s="13">
        <f>$D$2*tarifas!$D$12/24</f>
        <v>1.4541666666666666</v>
      </c>
      <c r="J3295" s="13" t="e">
        <f>VLOOKUP(E3295&amp;" "&amp;F3295,tarifas!$A$13:$D$20,4,FALSE)*H3295</f>
        <v>#N/A</v>
      </c>
      <c r="K3295" s="13">
        <f>IF(F3295="COD1",tarifas!$D$11*(SUMIFS($H$11:$H$8770,$F$11:$F$8770,"=COD1",$B$11:$B$8770,"="&amp;B3295)/COUNTIFS($F$11:$F$8770,"=COD1",$B$11:$B$8770,"="&amp;B3295))/COUNTIFS($A$11:$A$8770,"="&amp;A3295,$F$11:$F$8770,"=COD1"),0)</f>
        <v>0</v>
      </c>
      <c r="L3295" s="13" t="e">
        <f>(VLOOKUP(F3295,tarifas!$C$7:$D$10,2,FALSE)+tarifas!$D$21)*datos!H3295</f>
        <v>#N/A</v>
      </c>
      <c r="M3295">
        <v>0</v>
      </c>
      <c r="N3295" s="13" t="e">
        <f t="shared" si="467"/>
        <v>#N/A</v>
      </c>
      <c r="O3295">
        <f t="shared" si="468"/>
        <v>0</v>
      </c>
      <c r="P3295" s="12">
        <f t="shared" si="469"/>
        <v>173.21013517617271</v>
      </c>
      <c r="Q3295">
        <f t="shared" si="470"/>
        <v>0</v>
      </c>
      <c r="R3295">
        <f>$D$2*tarifas!$D$12/24</f>
        <v>1.4541666666666666</v>
      </c>
      <c r="S3295" t="e">
        <f>VLOOKUP(E3295&amp;" "&amp;F3295,tarifas!$A$13:$D$20,4,FALSE)*P3295</f>
        <v>#N/A</v>
      </c>
      <c r="T3295">
        <f>IF(F3295="COD1",tarifas!$D$11*(SUMIFS($P$11:$P$8770,$F$11:$F$8770,"=COD1",$B$11:$B$8770,"="&amp;B3295)/COUNTIFS($F$11:$F$8770,"=COD1",$B$11:$B$8770,"="&amp;B3295))/COUNTIFS($A$11:$A$8770,"="&amp;A3295,$F$11:$F$8770,"=COD1"),0)</f>
        <v>0</v>
      </c>
      <c r="U3295" t="e">
        <f>(VLOOKUP(F3295,tarifas!$C$7:$D$10,2,FALSE)+tarifas!$D$21)*datos!P3295</f>
        <v>#N/A</v>
      </c>
      <c r="V3295" t="e">
        <f t="shared" si="471"/>
        <v>#N/A</v>
      </c>
      <c r="W3295">
        <f t="shared" si="472"/>
        <v>0</v>
      </c>
    </row>
    <row r="3296" spans="1:23" x14ac:dyDescent="0.25">
      <c r="A3296">
        <f t="shared" si="465"/>
        <v>136</v>
      </c>
      <c r="B3296">
        <f t="shared" si="466"/>
        <v>5</v>
      </c>
      <c r="C3296" s="1">
        <f t="shared" si="473"/>
        <v>41776.874999992033</v>
      </c>
      <c r="D3296" s="7">
        <v>0</v>
      </c>
      <c r="E3296" s="7"/>
      <c r="G3296">
        <v>44.27</v>
      </c>
      <c r="H3296" s="12">
        <v>175.46021802434194</v>
      </c>
      <c r="I3296" s="13">
        <f>$D$2*tarifas!$D$12/24</f>
        <v>1.4541666666666666</v>
      </c>
      <c r="J3296" s="13" t="e">
        <f>VLOOKUP(E3296&amp;" "&amp;F3296,tarifas!$A$13:$D$20,4,FALSE)*H3296</f>
        <v>#N/A</v>
      </c>
      <c r="K3296" s="13">
        <f>IF(F3296="COD1",tarifas!$D$11*(SUMIFS($H$11:$H$8770,$F$11:$F$8770,"=COD1",$B$11:$B$8770,"="&amp;B3296)/COUNTIFS($F$11:$F$8770,"=COD1",$B$11:$B$8770,"="&amp;B3296))/COUNTIFS($A$11:$A$8770,"="&amp;A3296,$F$11:$F$8770,"=COD1"),0)</f>
        <v>0</v>
      </c>
      <c r="L3296" s="13" t="e">
        <f>(VLOOKUP(F3296,tarifas!$C$7:$D$10,2,FALSE)+tarifas!$D$21)*datos!H3296</f>
        <v>#N/A</v>
      </c>
      <c r="M3296">
        <v>0</v>
      </c>
      <c r="N3296" s="13" t="e">
        <f t="shared" si="467"/>
        <v>#N/A</v>
      </c>
      <c r="O3296">
        <f t="shared" si="468"/>
        <v>0</v>
      </c>
      <c r="P3296" s="12">
        <f t="shared" si="469"/>
        <v>175.46021802434194</v>
      </c>
      <c r="Q3296">
        <f t="shared" si="470"/>
        <v>0</v>
      </c>
      <c r="R3296">
        <f>$D$2*tarifas!$D$12/24</f>
        <v>1.4541666666666666</v>
      </c>
      <c r="S3296" t="e">
        <f>VLOOKUP(E3296&amp;" "&amp;F3296,tarifas!$A$13:$D$20,4,FALSE)*P3296</f>
        <v>#N/A</v>
      </c>
      <c r="T3296">
        <f>IF(F3296="COD1",tarifas!$D$11*(SUMIFS($P$11:$P$8770,$F$11:$F$8770,"=COD1",$B$11:$B$8770,"="&amp;B3296)/COUNTIFS($F$11:$F$8770,"=COD1",$B$11:$B$8770,"="&amp;B3296))/COUNTIFS($A$11:$A$8770,"="&amp;A3296,$F$11:$F$8770,"=COD1"),0)</f>
        <v>0</v>
      </c>
      <c r="U3296" t="e">
        <f>(VLOOKUP(F3296,tarifas!$C$7:$D$10,2,FALSE)+tarifas!$D$21)*datos!P3296</f>
        <v>#N/A</v>
      </c>
      <c r="V3296" t="e">
        <f t="shared" si="471"/>
        <v>#N/A</v>
      </c>
      <c r="W3296">
        <f t="shared" si="472"/>
        <v>0</v>
      </c>
    </row>
    <row r="3297" spans="1:23" x14ac:dyDescent="0.25">
      <c r="A3297">
        <f t="shared" si="465"/>
        <v>136</v>
      </c>
      <c r="B3297">
        <f t="shared" si="466"/>
        <v>5</v>
      </c>
      <c r="C3297" s="1">
        <f t="shared" si="473"/>
        <v>41776.916666658697</v>
      </c>
      <c r="D3297" s="7">
        <v>0</v>
      </c>
      <c r="E3297" s="7"/>
      <c r="G3297">
        <v>41.4</v>
      </c>
      <c r="H3297" s="12">
        <v>175.03951343222397</v>
      </c>
      <c r="I3297" s="13">
        <f>$D$2*tarifas!$D$12/24</f>
        <v>1.4541666666666666</v>
      </c>
      <c r="J3297" s="13" t="e">
        <f>VLOOKUP(E3297&amp;" "&amp;F3297,tarifas!$A$13:$D$20,4,FALSE)*H3297</f>
        <v>#N/A</v>
      </c>
      <c r="K3297" s="13">
        <f>IF(F3297="COD1",tarifas!$D$11*(SUMIFS($H$11:$H$8770,$F$11:$F$8770,"=COD1",$B$11:$B$8770,"="&amp;B3297)/COUNTIFS($F$11:$F$8770,"=COD1",$B$11:$B$8770,"="&amp;B3297))/COUNTIFS($A$11:$A$8770,"="&amp;A3297,$F$11:$F$8770,"=COD1"),0)</f>
        <v>0</v>
      </c>
      <c r="L3297" s="13" t="e">
        <f>(VLOOKUP(F3297,tarifas!$C$7:$D$10,2,FALSE)+tarifas!$D$21)*datos!H3297</f>
        <v>#N/A</v>
      </c>
      <c r="M3297">
        <v>0</v>
      </c>
      <c r="N3297" s="13" t="e">
        <f t="shared" si="467"/>
        <v>#N/A</v>
      </c>
      <c r="O3297">
        <f t="shared" si="468"/>
        <v>0</v>
      </c>
      <c r="P3297" s="12">
        <f t="shared" si="469"/>
        <v>175.03951343222397</v>
      </c>
      <c r="Q3297">
        <f t="shared" si="470"/>
        <v>0</v>
      </c>
      <c r="R3297">
        <f>$D$2*tarifas!$D$12/24</f>
        <v>1.4541666666666666</v>
      </c>
      <c r="S3297" t="e">
        <f>VLOOKUP(E3297&amp;" "&amp;F3297,tarifas!$A$13:$D$20,4,FALSE)*P3297</f>
        <v>#N/A</v>
      </c>
      <c r="T3297">
        <f>IF(F3297="COD1",tarifas!$D$11*(SUMIFS($P$11:$P$8770,$F$11:$F$8770,"=COD1",$B$11:$B$8770,"="&amp;B3297)/COUNTIFS($F$11:$F$8770,"=COD1",$B$11:$B$8770,"="&amp;B3297))/COUNTIFS($A$11:$A$8770,"="&amp;A3297,$F$11:$F$8770,"=COD1"),0)</f>
        <v>0</v>
      </c>
      <c r="U3297" t="e">
        <f>(VLOOKUP(F3297,tarifas!$C$7:$D$10,2,FALSE)+tarifas!$D$21)*datos!P3297</f>
        <v>#N/A</v>
      </c>
      <c r="V3297" t="e">
        <f t="shared" si="471"/>
        <v>#N/A</v>
      </c>
      <c r="W3297">
        <f t="shared" si="472"/>
        <v>0</v>
      </c>
    </row>
    <row r="3298" spans="1:23" x14ac:dyDescent="0.25">
      <c r="A3298">
        <f t="shared" si="465"/>
        <v>136</v>
      </c>
      <c r="B3298">
        <f t="shared" si="466"/>
        <v>5</v>
      </c>
      <c r="C3298" s="1">
        <f t="shared" si="473"/>
        <v>41776.958333325361</v>
      </c>
      <c r="D3298" s="7">
        <v>0</v>
      </c>
      <c r="E3298" s="7"/>
      <c r="G3298">
        <v>44.19</v>
      </c>
      <c r="H3298" s="12">
        <v>175.03912252008504</v>
      </c>
      <c r="I3298" s="13">
        <f>$D$2*tarifas!$D$12/24</f>
        <v>1.4541666666666666</v>
      </c>
      <c r="J3298" s="13" t="e">
        <f>VLOOKUP(E3298&amp;" "&amp;F3298,tarifas!$A$13:$D$20,4,FALSE)*H3298</f>
        <v>#N/A</v>
      </c>
      <c r="K3298" s="13">
        <f>IF(F3298="COD1",tarifas!$D$11*(SUMIFS($H$11:$H$8770,$F$11:$F$8770,"=COD1",$B$11:$B$8770,"="&amp;B3298)/COUNTIFS($F$11:$F$8770,"=COD1",$B$11:$B$8770,"="&amp;B3298))/COUNTIFS($A$11:$A$8770,"="&amp;A3298,$F$11:$F$8770,"=COD1"),0)</f>
        <v>0</v>
      </c>
      <c r="L3298" s="13" t="e">
        <f>(VLOOKUP(F3298,tarifas!$C$7:$D$10,2,FALSE)+tarifas!$D$21)*datos!H3298</f>
        <v>#N/A</v>
      </c>
      <c r="M3298">
        <v>0</v>
      </c>
      <c r="N3298" s="13" t="e">
        <f t="shared" si="467"/>
        <v>#N/A</v>
      </c>
      <c r="O3298">
        <f t="shared" si="468"/>
        <v>0</v>
      </c>
      <c r="P3298" s="12">
        <f t="shared" si="469"/>
        <v>175.03912252008504</v>
      </c>
      <c r="Q3298">
        <f t="shared" si="470"/>
        <v>0</v>
      </c>
      <c r="R3298">
        <f>$D$2*tarifas!$D$12/24</f>
        <v>1.4541666666666666</v>
      </c>
      <c r="S3298" t="e">
        <f>VLOOKUP(E3298&amp;" "&amp;F3298,tarifas!$A$13:$D$20,4,FALSE)*P3298</f>
        <v>#N/A</v>
      </c>
      <c r="T3298">
        <f>IF(F3298="COD1",tarifas!$D$11*(SUMIFS($P$11:$P$8770,$F$11:$F$8770,"=COD1",$B$11:$B$8770,"="&amp;B3298)/COUNTIFS($F$11:$F$8770,"=COD1",$B$11:$B$8770,"="&amp;B3298))/COUNTIFS($A$11:$A$8770,"="&amp;A3298,$F$11:$F$8770,"=COD1"),0)</f>
        <v>0</v>
      </c>
      <c r="U3298" t="e">
        <f>(VLOOKUP(F3298,tarifas!$C$7:$D$10,2,FALSE)+tarifas!$D$21)*datos!P3298</f>
        <v>#N/A</v>
      </c>
      <c r="V3298" t="e">
        <f t="shared" si="471"/>
        <v>#N/A</v>
      </c>
      <c r="W3298">
        <f t="shared" si="472"/>
        <v>0</v>
      </c>
    </row>
    <row r="3299" spans="1:23" x14ac:dyDescent="0.25">
      <c r="A3299">
        <f t="shared" si="465"/>
        <v>137</v>
      </c>
      <c r="B3299">
        <f t="shared" si="466"/>
        <v>5</v>
      </c>
      <c r="C3299" s="1">
        <f t="shared" si="473"/>
        <v>41776.999999992026</v>
      </c>
      <c r="D3299" s="7">
        <v>0</v>
      </c>
      <c r="E3299" s="7"/>
      <c r="G3299">
        <v>43</v>
      </c>
      <c r="H3299" s="12">
        <v>170.50215943895466</v>
      </c>
      <c r="I3299" s="13">
        <f>$D$2*tarifas!$D$12/24</f>
        <v>1.4541666666666666</v>
      </c>
      <c r="J3299" s="13" t="e">
        <f>VLOOKUP(E3299&amp;" "&amp;F3299,tarifas!$A$13:$D$20,4,FALSE)*H3299</f>
        <v>#N/A</v>
      </c>
      <c r="K3299" s="13">
        <f>IF(F3299="COD1",tarifas!$D$11*(SUMIFS($H$11:$H$8770,$F$11:$F$8770,"=COD1",$B$11:$B$8770,"="&amp;B3299)/COUNTIFS($F$11:$F$8770,"=COD1",$B$11:$B$8770,"="&amp;B3299))/COUNTIFS($A$11:$A$8770,"="&amp;A3299,$F$11:$F$8770,"=COD1"),0)</f>
        <v>0</v>
      </c>
      <c r="L3299" s="13" t="e">
        <f>(VLOOKUP(F3299,tarifas!$C$7:$D$10,2,FALSE)+tarifas!$D$21)*datos!H3299</f>
        <v>#N/A</v>
      </c>
      <c r="M3299">
        <v>0</v>
      </c>
      <c r="N3299" s="13" t="e">
        <f t="shared" si="467"/>
        <v>#N/A</v>
      </c>
      <c r="O3299">
        <f t="shared" si="468"/>
        <v>0</v>
      </c>
      <c r="P3299" s="12">
        <f t="shared" si="469"/>
        <v>170.50215943895466</v>
      </c>
      <c r="Q3299">
        <f t="shared" si="470"/>
        <v>0</v>
      </c>
      <c r="R3299">
        <f>$D$2*tarifas!$D$12/24</f>
        <v>1.4541666666666666</v>
      </c>
      <c r="S3299" t="e">
        <f>VLOOKUP(E3299&amp;" "&amp;F3299,tarifas!$A$13:$D$20,4,FALSE)*P3299</f>
        <v>#N/A</v>
      </c>
      <c r="T3299">
        <f>IF(F3299="COD1",tarifas!$D$11*(SUMIFS($P$11:$P$8770,$F$11:$F$8770,"=COD1",$B$11:$B$8770,"="&amp;B3299)/COUNTIFS($F$11:$F$8770,"=COD1",$B$11:$B$8770,"="&amp;B3299))/COUNTIFS($A$11:$A$8770,"="&amp;A3299,$F$11:$F$8770,"=COD1"),0)</f>
        <v>0</v>
      </c>
      <c r="U3299" t="e">
        <f>(VLOOKUP(F3299,tarifas!$C$7:$D$10,2,FALSE)+tarifas!$D$21)*datos!P3299</f>
        <v>#N/A</v>
      </c>
      <c r="V3299" t="e">
        <f t="shared" si="471"/>
        <v>#N/A</v>
      </c>
      <c r="W3299">
        <f t="shared" si="472"/>
        <v>0</v>
      </c>
    </row>
    <row r="3300" spans="1:23" x14ac:dyDescent="0.25">
      <c r="A3300">
        <f t="shared" si="465"/>
        <v>137</v>
      </c>
      <c r="B3300">
        <f t="shared" si="466"/>
        <v>5</v>
      </c>
      <c r="C3300" s="1">
        <f t="shared" si="473"/>
        <v>41777.04166665869</v>
      </c>
      <c r="D3300" s="7">
        <v>0</v>
      </c>
      <c r="E3300" s="7"/>
      <c r="G3300">
        <v>40.1</v>
      </c>
      <c r="H3300" s="12">
        <v>168.95526087979584</v>
      </c>
      <c r="I3300" s="13">
        <f>$D$2*tarifas!$D$12/24</f>
        <v>1.4541666666666666</v>
      </c>
      <c r="J3300" s="13" t="e">
        <f>VLOOKUP(E3300&amp;" "&amp;F3300,tarifas!$A$13:$D$20,4,FALSE)*H3300</f>
        <v>#N/A</v>
      </c>
      <c r="K3300" s="13">
        <f>IF(F3300="COD1",tarifas!$D$11*(SUMIFS($H$11:$H$8770,$F$11:$F$8770,"=COD1",$B$11:$B$8770,"="&amp;B3300)/COUNTIFS($F$11:$F$8770,"=COD1",$B$11:$B$8770,"="&amp;B3300))/COUNTIFS($A$11:$A$8770,"="&amp;A3300,$F$11:$F$8770,"=COD1"),0)</f>
        <v>0</v>
      </c>
      <c r="L3300" s="13" t="e">
        <f>(VLOOKUP(F3300,tarifas!$C$7:$D$10,2,FALSE)+tarifas!$D$21)*datos!H3300</f>
        <v>#N/A</v>
      </c>
      <c r="M3300">
        <v>0</v>
      </c>
      <c r="N3300" s="13" t="e">
        <f t="shared" si="467"/>
        <v>#N/A</v>
      </c>
      <c r="O3300">
        <f t="shared" si="468"/>
        <v>0</v>
      </c>
      <c r="P3300" s="12">
        <f t="shared" si="469"/>
        <v>168.95526087979584</v>
      </c>
      <c r="Q3300">
        <f t="shared" si="470"/>
        <v>0</v>
      </c>
      <c r="R3300">
        <f>$D$2*tarifas!$D$12/24</f>
        <v>1.4541666666666666</v>
      </c>
      <c r="S3300" t="e">
        <f>VLOOKUP(E3300&amp;" "&amp;F3300,tarifas!$A$13:$D$20,4,FALSE)*P3300</f>
        <v>#N/A</v>
      </c>
      <c r="T3300">
        <f>IF(F3300="COD1",tarifas!$D$11*(SUMIFS($P$11:$P$8770,$F$11:$F$8770,"=COD1",$B$11:$B$8770,"="&amp;B3300)/COUNTIFS($F$11:$F$8770,"=COD1",$B$11:$B$8770,"="&amp;B3300))/COUNTIFS($A$11:$A$8770,"="&amp;A3300,$F$11:$F$8770,"=COD1"),0)</f>
        <v>0</v>
      </c>
      <c r="U3300" t="e">
        <f>(VLOOKUP(F3300,tarifas!$C$7:$D$10,2,FALSE)+tarifas!$D$21)*datos!P3300</f>
        <v>#N/A</v>
      </c>
      <c r="V3300" t="e">
        <f t="shared" si="471"/>
        <v>#N/A</v>
      </c>
      <c r="W3300">
        <f t="shared" si="472"/>
        <v>0</v>
      </c>
    </row>
    <row r="3301" spans="1:23" x14ac:dyDescent="0.25">
      <c r="A3301">
        <f t="shared" si="465"/>
        <v>137</v>
      </c>
      <c r="B3301">
        <f t="shared" si="466"/>
        <v>5</v>
      </c>
      <c r="C3301" s="1">
        <f t="shared" si="473"/>
        <v>41777.083333325354</v>
      </c>
      <c r="D3301" s="7">
        <v>0</v>
      </c>
      <c r="E3301" s="7"/>
      <c r="G3301">
        <v>41.4</v>
      </c>
      <c r="H3301" s="12">
        <v>167.33882699406121</v>
      </c>
      <c r="I3301" s="13">
        <f>$D$2*tarifas!$D$12/24</f>
        <v>1.4541666666666666</v>
      </c>
      <c r="J3301" s="13" t="e">
        <f>VLOOKUP(E3301&amp;" "&amp;F3301,tarifas!$A$13:$D$20,4,FALSE)*H3301</f>
        <v>#N/A</v>
      </c>
      <c r="K3301" s="13">
        <f>IF(F3301="COD1",tarifas!$D$11*(SUMIFS($H$11:$H$8770,$F$11:$F$8770,"=COD1",$B$11:$B$8770,"="&amp;B3301)/COUNTIFS($F$11:$F$8770,"=COD1",$B$11:$B$8770,"="&amp;B3301))/COUNTIFS($A$11:$A$8770,"="&amp;A3301,$F$11:$F$8770,"=COD1"),0)</f>
        <v>0</v>
      </c>
      <c r="L3301" s="13" t="e">
        <f>(VLOOKUP(F3301,tarifas!$C$7:$D$10,2,FALSE)+tarifas!$D$21)*datos!H3301</f>
        <v>#N/A</v>
      </c>
      <c r="M3301">
        <v>0</v>
      </c>
      <c r="N3301" s="13" t="e">
        <f t="shared" si="467"/>
        <v>#N/A</v>
      </c>
      <c r="O3301">
        <f t="shared" si="468"/>
        <v>0</v>
      </c>
      <c r="P3301" s="12">
        <f t="shared" si="469"/>
        <v>167.33882699406121</v>
      </c>
      <c r="Q3301">
        <f t="shared" si="470"/>
        <v>0</v>
      </c>
      <c r="R3301">
        <f>$D$2*tarifas!$D$12/24</f>
        <v>1.4541666666666666</v>
      </c>
      <c r="S3301" t="e">
        <f>VLOOKUP(E3301&amp;" "&amp;F3301,tarifas!$A$13:$D$20,4,FALSE)*P3301</f>
        <v>#N/A</v>
      </c>
      <c r="T3301">
        <f>IF(F3301="COD1",tarifas!$D$11*(SUMIFS($P$11:$P$8770,$F$11:$F$8770,"=COD1",$B$11:$B$8770,"="&amp;B3301)/COUNTIFS($F$11:$F$8770,"=COD1",$B$11:$B$8770,"="&amp;B3301))/COUNTIFS($A$11:$A$8770,"="&amp;A3301,$F$11:$F$8770,"=COD1"),0)</f>
        <v>0</v>
      </c>
      <c r="U3301" t="e">
        <f>(VLOOKUP(F3301,tarifas!$C$7:$D$10,2,FALSE)+tarifas!$D$21)*datos!P3301</f>
        <v>#N/A</v>
      </c>
      <c r="V3301" t="e">
        <f t="shared" si="471"/>
        <v>#N/A</v>
      </c>
      <c r="W3301">
        <f t="shared" si="472"/>
        <v>0</v>
      </c>
    </row>
    <row r="3302" spans="1:23" x14ac:dyDescent="0.25">
      <c r="A3302">
        <f t="shared" si="465"/>
        <v>137</v>
      </c>
      <c r="B3302">
        <f t="shared" si="466"/>
        <v>5</v>
      </c>
      <c r="C3302" s="1">
        <f t="shared" si="473"/>
        <v>41777.124999992018</v>
      </c>
      <c r="D3302" s="7">
        <v>0</v>
      </c>
      <c r="E3302" s="7"/>
      <c r="G3302">
        <v>43</v>
      </c>
      <c r="H3302" s="12">
        <v>165.32114661979881</v>
      </c>
      <c r="I3302" s="13">
        <f>$D$2*tarifas!$D$12/24</f>
        <v>1.4541666666666666</v>
      </c>
      <c r="J3302" s="13" t="e">
        <f>VLOOKUP(E3302&amp;" "&amp;F3302,tarifas!$A$13:$D$20,4,FALSE)*H3302</f>
        <v>#N/A</v>
      </c>
      <c r="K3302" s="13">
        <f>IF(F3302="COD1",tarifas!$D$11*(SUMIFS($H$11:$H$8770,$F$11:$F$8770,"=COD1",$B$11:$B$8770,"="&amp;B3302)/COUNTIFS($F$11:$F$8770,"=COD1",$B$11:$B$8770,"="&amp;B3302))/COUNTIFS($A$11:$A$8770,"="&amp;A3302,$F$11:$F$8770,"=COD1"),0)</f>
        <v>0</v>
      </c>
      <c r="L3302" s="13" t="e">
        <f>(VLOOKUP(F3302,tarifas!$C$7:$D$10,2,FALSE)+tarifas!$D$21)*datos!H3302</f>
        <v>#N/A</v>
      </c>
      <c r="M3302">
        <v>0</v>
      </c>
      <c r="N3302" s="13" t="e">
        <f t="shared" si="467"/>
        <v>#N/A</v>
      </c>
      <c r="O3302">
        <f t="shared" si="468"/>
        <v>0</v>
      </c>
      <c r="P3302" s="12">
        <f t="shared" si="469"/>
        <v>165.32114661979881</v>
      </c>
      <c r="Q3302">
        <f t="shared" si="470"/>
        <v>0</v>
      </c>
      <c r="R3302">
        <f>$D$2*tarifas!$D$12/24</f>
        <v>1.4541666666666666</v>
      </c>
      <c r="S3302" t="e">
        <f>VLOOKUP(E3302&amp;" "&amp;F3302,tarifas!$A$13:$D$20,4,FALSE)*P3302</f>
        <v>#N/A</v>
      </c>
      <c r="T3302">
        <f>IF(F3302="COD1",tarifas!$D$11*(SUMIFS($P$11:$P$8770,$F$11:$F$8770,"=COD1",$B$11:$B$8770,"="&amp;B3302)/COUNTIFS($F$11:$F$8770,"=COD1",$B$11:$B$8770,"="&amp;B3302))/COUNTIFS($A$11:$A$8770,"="&amp;A3302,$F$11:$F$8770,"=COD1"),0)</f>
        <v>0</v>
      </c>
      <c r="U3302" t="e">
        <f>(VLOOKUP(F3302,tarifas!$C$7:$D$10,2,FALSE)+tarifas!$D$21)*datos!P3302</f>
        <v>#N/A</v>
      </c>
      <c r="V3302" t="e">
        <f t="shared" si="471"/>
        <v>#N/A</v>
      </c>
      <c r="W3302">
        <f t="shared" si="472"/>
        <v>0</v>
      </c>
    </row>
    <row r="3303" spans="1:23" x14ac:dyDescent="0.25">
      <c r="A3303">
        <f t="shared" si="465"/>
        <v>137</v>
      </c>
      <c r="B3303">
        <f t="shared" si="466"/>
        <v>5</v>
      </c>
      <c r="C3303" s="1">
        <f t="shared" si="473"/>
        <v>41777.166666658683</v>
      </c>
      <c r="D3303" s="7">
        <v>0</v>
      </c>
      <c r="E3303" s="7"/>
      <c r="G3303">
        <v>43.89</v>
      </c>
      <c r="H3303" s="12">
        <v>165.80505940576782</v>
      </c>
      <c r="I3303" s="13">
        <f>$D$2*tarifas!$D$12/24</f>
        <v>1.4541666666666666</v>
      </c>
      <c r="J3303" s="13" t="e">
        <f>VLOOKUP(E3303&amp;" "&amp;F3303,tarifas!$A$13:$D$20,4,FALSE)*H3303</f>
        <v>#N/A</v>
      </c>
      <c r="K3303" s="13">
        <f>IF(F3303="COD1",tarifas!$D$11*(SUMIFS($H$11:$H$8770,$F$11:$F$8770,"=COD1",$B$11:$B$8770,"="&amp;B3303)/COUNTIFS($F$11:$F$8770,"=COD1",$B$11:$B$8770,"="&amp;B3303))/COUNTIFS($A$11:$A$8770,"="&amp;A3303,$F$11:$F$8770,"=COD1"),0)</f>
        <v>0</v>
      </c>
      <c r="L3303" s="13" t="e">
        <f>(VLOOKUP(F3303,tarifas!$C$7:$D$10,2,FALSE)+tarifas!$D$21)*datos!H3303</f>
        <v>#N/A</v>
      </c>
      <c r="M3303">
        <v>0</v>
      </c>
      <c r="N3303" s="13" t="e">
        <f t="shared" si="467"/>
        <v>#N/A</v>
      </c>
      <c r="O3303">
        <f t="shared" si="468"/>
        <v>0</v>
      </c>
      <c r="P3303" s="12">
        <f t="shared" si="469"/>
        <v>165.80505940576782</v>
      </c>
      <c r="Q3303">
        <f t="shared" si="470"/>
        <v>0</v>
      </c>
      <c r="R3303">
        <f>$D$2*tarifas!$D$12/24</f>
        <v>1.4541666666666666</v>
      </c>
      <c r="S3303" t="e">
        <f>VLOOKUP(E3303&amp;" "&amp;F3303,tarifas!$A$13:$D$20,4,FALSE)*P3303</f>
        <v>#N/A</v>
      </c>
      <c r="T3303">
        <f>IF(F3303="COD1",tarifas!$D$11*(SUMIFS($P$11:$P$8770,$F$11:$F$8770,"=COD1",$B$11:$B$8770,"="&amp;B3303)/COUNTIFS($F$11:$F$8770,"=COD1",$B$11:$B$8770,"="&amp;B3303))/COUNTIFS($A$11:$A$8770,"="&amp;A3303,$F$11:$F$8770,"=COD1"),0)</f>
        <v>0</v>
      </c>
      <c r="U3303" t="e">
        <f>(VLOOKUP(F3303,tarifas!$C$7:$D$10,2,FALSE)+tarifas!$D$21)*datos!P3303</f>
        <v>#N/A</v>
      </c>
      <c r="V3303" t="e">
        <f t="shared" si="471"/>
        <v>#N/A</v>
      </c>
      <c r="W3303">
        <f t="shared" si="472"/>
        <v>0</v>
      </c>
    </row>
    <row r="3304" spans="1:23" x14ac:dyDescent="0.25">
      <c r="A3304">
        <f t="shared" si="465"/>
        <v>137</v>
      </c>
      <c r="B3304">
        <f t="shared" si="466"/>
        <v>5</v>
      </c>
      <c r="C3304" s="1">
        <f t="shared" si="473"/>
        <v>41777.208333325347</v>
      </c>
      <c r="D3304" s="7">
        <v>0</v>
      </c>
      <c r="E3304" s="7"/>
      <c r="G3304">
        <v>45</v>
      </c>
      <c r="H3304" s="12">
        <v>166.22819583909055</v>
      </c>
      <c r="I3304" s="13">
        <f>$D$2*tarifas!$D$12/24</f>
        <v>1.4541666666666666</v>
      </c>
      <c r="J3304" s="13" t="e">
        <f>VLOOKUP(E3304&amp;" "&amp;F3304,tarifas!$A$13:$D$20,4,FALSE)*H3304</f>
        <v>#N/A</v>
      </c>
      <c r="K3304" s="13">
        <f>IF(F3304="COD1",tarifas!$D$11*(SUMIFS($H$11:$H$8770,$F$11:$F$8770,"=COD1",$B$11:$B$8770,"="&amp;B3304)/COUNTIFS($F$11:$F$8770,"=COD1",$B$11:$B$8770,"="&amp;B3304))/COUNTIFS($A$11:$A$8770,"="&amp;A3304,$F$11:$F$8770,"=COD1"),0)</f>
        <v>0</v>
      </c>
      <c r="L3304" s="13" t="e">
        <f>(VLOOKUP(F3304,tarifas!$C$7:$D$10,2,FALSE)+tarifas!$D$21)*datos!H3304</f>
        <v>#N/A</v>
      </c>
      <c r="M3304">
        <v>9.5061800000000005</v>
      </c>
      <c r="N3304" s="13" t="e">
        <f t="shared" si="467"/>
        <v>#N/A</v>
      </c>
      <c r="O3304">
        <f t="shared" si="468"/>
        <v>9.5061800000000005</v>
      </c>
      <c r="P3304" s="12">
        <f t="shared" si="469"/>
        <v>156.72201583909055</v>
      </c>
      <c r="Q3304">
        <f t="shared" si="470"/>
        <v>0</v>
      </c>
      <c r="R3304">
        <f>$D$2*tarifas!$D$12/24</f>
        <v>1.4541666666666666</v>
      </c>
      <c r="S3304" t="e">
        <f>VLOOKUP(E3304&amp;" "&amp;F3304,tarifas!$A$13:$D$20,4,FALSE)*P3304</f>
        <v>#N/A</v>
      </c>
      <c r="T3304">
        <f>IF(F3304="COD1",tarifas!$D$11*(SUMIFS($P$11:$P$8770,$F$11:$F$8770,"=COD1",$B$11:$B$8770,"="&amp;B3304)/COUNTIFS($F$11:$F$8770,"=COD1",$B$11:$B$8770,"="&amp;B3304))/COUNTIFS($A$11:$A$8770,"="&amp;A3304,$F$11:$F$8770,"=COD1"),0)</f>
        <v>0</v>
      </c>
      <c r="U3304" t="e">
        <f>(VLOOKUP(F3304,tarifas!$C$7:$D$10,2,FALSE)+tarifas!$D$21)*datos!P3304</f>
        <v>#N/A</v>
      </c>
      <c r="V3304" t="e">
        <f t="shared" si="471"/>
        <v>#N/A</v>
      </c>
      <c r="W3304">
        <f t="shared" si="472"/>
        <v>0</v>
      </c>
    </row>
    <row r="3305" spans="1:23" x14ac:dyDescent="0.25">
      <c r="A3305">
        <f t="shared" si="465"/>
        <v>137</v>
      </c>
      <c r="B3305">
        <f t="shared" si="466"/>
        <v>5</v>
      </c>
      <c r="C3305" s="1">
        <f t="shared" si="473"/>
        <v>41777.249999992011</v>
      </c>
      <c r="D3305" s="7">
        <v>9.787878787878789</v>
      </c>
      <c r="E3305" s="7"/>
      <c r="G3305">
        <v>44.89</v>
      </c>
      <c r="H3305" s="12">
        <v>150.51909224127033</v>
      </c>
      <c r="I3305" s="13">
        <f>$D$2*tarifas!$D$12/24</f>
        <v>1.4541666666666666</v>
      </c>
      <c r="J3305" s="13" t="e">
        <f>VLOOKUP(E3305&amp;" "&amp;F3305,tarifas!$A$13:$D$20,4,FALSE)*H3305</f>
        <v>#N/A</v>
      </c>
      <c r="K3305" s="13">
        <f>IF(F3305="COD1",tarifas!$D$11*(SUMIFS($H$11:$H$8770,$F$11:$F$8770,"=COD1",$B$11:$B$8770,"="&amp;B3305)/COUNTIFS($F$11:$F$8770,"=COD1",$B$11:$B$8770,"="&amp;B3305))/COUNTIFS($A$11:$A$8770,"="&amp;A3305,$F$11:$F$8770,"=COD1"),0)</f>
        <v>0</v>
      </c>
      <c r="L3305" s="13" t="e">
        <f>(VLOOKUP(F3305,tarifas!$C$7:$D$10,2,FALSE)+tarifas!$D$21)*datos!H3305</f>
        <v>#N/A</v>
      </c>
      <c r="M3305">
        <v>56.677039999999998</v>
      </c>
      <c r="N3305" s="13" t="e">
        <f t="shared" si="467"/>
        <v>#N/A</v>
      </c>
      <c r="O3305">
        <f t="shared" si="468"/>
        <v>56.677039999999998</v>
      </c>
      <c r="P3305" s="12">
        <f t="shared" si="469"/>
        <v>93.842052241270324</v>
      </c>
      <c r="Q3305">
        <f t="shared" si="470"/>
        <v>0</v>
      </c>
      <c r="R3305">
        <f>$D$2*tarifas!$D$12/24</f>
        <v>1.4541666666666666</v>
      </c>
      <c r="S3305" t="e">
        <f>VLOOKUP(E3305&amp;" "&amp;F3305,tarifas!$A$13:$D$20,4,FALSE)*P3305</f>
        <v>#N/A</v>
      </c>
      <c r="T3305">
        <f>IF(F3305="COD1",tarifas!$D$11*(SUMIFS($P$11:$P$8770,$F$11:$F$8770,"=COD1",$B$11:$B$8770,"="&amp;B3305)/COUNTIFS($F$11:$F$8770,"=COD1",$B$11:$B$8770,"="&amp;B3305))/COUNTIFS($A$11:$A$8770,"="&amp;A3305,$F$11:$F$8770,"=COD1"),0)</f>
        <v>0</v>
      </c>
      <c r="U3305" t="e">
        <f>(VLOOKUP(F3305,tarifas!$C$7:$D$10,2,FALSE)+tarifas!$D$21)*datos!P3305</f>
        <v>#N/A</v>
      </c>
      <c r="V3305" t="e">
        <f t="shared" si="471"/>
        <v>#N/A</v>
      </c>
      <c r="W3305">
        <f t="shared" si="472"/>
        <v>0</v>
      </c>
    </row>
    <row r="3306" spans="1:23" x14ac:dyDescent="0.25">
      <c r="A3306">
        <f t="shared" si="465"/>
        <v>137</v>
      </c>
      <c r="B3306">
        <f t="shared" si="466"/>
        <v>5</v>
      </c>
      <c r="C3306" s="1">
        <f t="shared" si="473"/>
        <v>41777.291666658675</v>
      </c>
      <c r="D3306" s="7">
        <v>66.454545454545467</v>
      </c>
      <c r="E3306" s="7"/>
      <c r="G3306">
        <v>43</v>
      </c>
      <c r="H3306" s="12">
        <v>149.86987295737964</v>
      </c>
      <c r="I3306" s="13">
        <f>$D$2*tarifas!$D$12/24</f>
        <v>1.4541666666666666</v>
      </c>
      <c r="J3306" s="13" t="e">
        <f>VLOOKUP(E3306&amp;" "&amp;F3306,tarifas!$A$13:$D$20,4,FALSE)*H3306</f>
        <v>#N/A</v>
      </c>
      <c r="K3306" s="13">
        <f>IF(F3306="COD1",tarifas!$D$11*(SUMIFS($H$11:$H$8770,$F$11:$F$8770,"=COD1",$B$11:$B$8770,"="&amp;B3306)/COUNTIFS($F$11:$F$8770,"=COD1",$B$11:$B$8770,"="&amp;B3306))/COUNTIFS($A$11:$A$8770,"="&amp;A3306,$F$11:$F$8770,"=COD1"),0)</f>
        <v>0</v>
      </c>
      <c r="L3306" s="13" t="e">
        <f>(VLOOKUP(F3306,tarifas!$C$7:$D$10,2,FALSE)+tarifas!$D$21)*datos!H3306</f>
        <v>#N/A</v>
      </c>
      <c r="M3306">
        <v>199.22767000000002</v>
      </c>
      <c r="N3306" s="13" t="e">
        <f t="shared" si="467"/>
        <v>#N/A</v>
      </c>
      <c r="O3306">
        <f t="shared" si="468"/>
        <v>149.86987295737964</v>
      </c>
      <c r="P3306" s="12">
        <f t="shared" si="469"/>
        <v>0</v>
      </c>
      <c r="Q3306">
        <f t="shared" si="470"/>
        <v>49.357797042620376</v>
      </c>
      <c r="R3306">
        <f>$D$2*tarifas!$D$12/24</f>
        <v>1.4541666666666666</v>
      </c>
      <c r="S3306" t="e">
        <f>VLOOKUP(E3306&amp;" "&amp;F3306,tarifas!$A$13:$D$20,4,FALSE)*P3306</f>
        <v>#N/A</v>
      </c>
      <c r="T3306">
        <f>IF(F3306="COD1",tarifas!$D$11*(SUMIFS($P$11:$P$8770,$F$11:$F$8770,"=COD1",$B$11:$B$8770,"="&amp;B3306)/COUNTIFS($F$11:$F$8770,"=COD1",$B$11:$B$8770,"="&amp;B3306))/COUNTIFS($A$11:$A$8770,"="&amp;A3306,$F$11:$F$8770,"=COD1"),0)</f>
        <v>0</v>
      </c>
      <c r="U3306" t="e">
        <f>(VLOOKUP(F3306,tarifas!$C$7:$D$10,2,FALSE)+tarifas!$D$21)*datos!P3306</f>
        <v>#N/A</v>
      </c>
      <c r="V3306" t="e">
        <f t="shared" si="471"/>
        <v>#N/A</v>
      </c>
      <c r="W3306">
        <f t="shared" si="472"/>
        <v>1.9101467455494088</v>
      </c>
    </row>
    <row r="3307" spans="1:23" x14ac:dyDescent="0.25">
      <c r="A3307">
        <f t="shared" si="465"/>
        <v>137</v>
      </c>
      <c r="B3307">
        <f t="shared" si="466"/>
        <v>5</v>
      </c>
      <c r="C3307" s="1">
        <f t="shared" si="473"/>
        <v>41777.333333325339</v>
      </c>
      <c r="D3307" s="7">
        <v>110.24242424242424</v>
      </c>
      <c r="E3307" s="7"/>
      <c r="G3307">
        <v>43</v>
      </c>
      <c r="H3307" s="12">
        <v>150.1423522525175</v>
      </c>
      <c r="I3307" s="13">
        <f>$D$2*tarifas!$D$12/24</f>
        <v>1.4541666666666666</v>
      </c>
      <c r="J3307" s="13" t="e">
        <f>VLOOKUP(E3307&amp;" "&amp;F3307,tarifas!$A$13:$D$20,4,FALSE)*H3307</f>
        <v>#N/A</v>
      </c>
      <c r="K3307" s="13">
        <f>IF(F3307="COD1",tarifas!$D$11*(SUMIFS($H$11:$H$8770,$F$11:$F$8770,"=COD1",$B$11:$B$8770,"="&amp;B3307)/COUNTIFS($F$11:$F$8770,"=COD1",$B$11:$B$8770,"="&amp;B3307))/COUNTIFS($A$11:$A$8770,"="&amp;A3307,$F$11:$F$8770,"=COD1"),0)</f>
        <v>0</v>
      </c>
      <c r="L3307" s="13" t="e">
        <f>(VLOOKUP(F3307,tarifas!$C$7:$D$10,2,FALSE)+tarifas!$D$21)*datos!H3307</f>
        <v>#N/A</v>
      </c>
      <c r="M3307">
        <v>329.73230000000001</v>
      </c>
      <c r="N3307" s="13" t="e">
        <f t="shared" si="467"/>
        <v>#N/A</v>
      </c>
      <c r="O3307">
        <f t="shared" si="468"/>
        <v>150.1423522525175</v>
      </c>
      <c r="P3307" s="12">
        <f t="shared" si="469"/>
        <v>0</v>
      </c>
      <c r="Q3307">
        <f t="shared" si="470"/>
        <v>179.58994774748251</v>
      </c>
      <c r="R3307">
        <f>$D$2*tarifas!$D$12/24</f>
        <v>1.4541666666666666</v>
      </c>
      <c r="S3307" t="e">
        <f>VLOOKUP(E3307&amp;" "&amp;F3307,tarifas!$A$13:$D$20,4,FALSE)*P3307</f>
        <v>#N/A</v>
      </c>
      <c r="T3307">
        <f>IF(F3307="COD1",tarifas!$D$11*(SUMIFS($P$11:$P$8770,$F$11:$F$8770,"=COD1",$B$11:$B$8770,"="&amp;B3307)/COUNTIFS($F$11:$F$8770,"=COD1",$B$11:$B$8770,"="&amp;B3307))/COUNTIFS($A$11:$A$8770,"="&amp;A3307,$F$11:$F$8770,"=COD1"),0)</f>
        <v>0</v>
      </c>
      <c r="U3307" t="e">
        <f>(VLOOKUP(F3307,tarifas!$C$7:$D$10,2,FALSE)+tarifas!$D$21)*datos!P3307</f>
        <v>#N/A</v>
      </c>
      <c r="V3307" t="e">
        <f t="shared" si="471"/>
        <v>#N/A</v>
      </c>
      <c r="W3307">
        <f t="shared" si="472"/>
        <v>6.9501309778275742</v>
      </c>
    </row>
    <row r="3308" spans="1:23" x14ac:dyDescent="0.25">
      <c r="A3308">
        <f t="shared" si="465"/>
        <v>137</v>
      </c>
      <c r="B3308">
        <f t="shared" si="466"/>
        <v>5</v>
      </c>
      <c r="C3308" s="1">
        <f t="shared" si="473"/>
        <v>41777.374999992004</v>
      </c>
      <c r="D3308" s="7">
        <v>156.09090909090912</v>
      </c>
      <c r="E3308" s="7"/>
      <c r="G3308">
        <v>45</v>
      </c>
      <c r="H3308" s="12">
        <v>150.69465851846417</v>
      </c>
      <c r="I3308" s="13">
        <f>$D$2*tarifas!$D$12/24</f>
        <v>1.4541666666666666</v>
      </c>
      <c r="J3308" s="13" t="e">
        <f>VLOOKUP(E3308&amp;" "&amp;F3308,tarifas!$A$13:$D$20,4,FALSE)*H3308</f>
        <v>#N/A</v>
      </c>
      <c r="K3308" s="13">
        <f>IF(F3308="COD1",tarifas!$D$11*(SUMIFS($H$11:$H$8770,$F$11:$F$8770,"=COD1",$B$11:$B$8770,"="&amp;B3308)/COUNTIFS($F$11:$F$8770,"=COD1",$B$11:$B$8770,"="&amp;B3308))/COUNTIFS($A$11:$A$8770,"="&amp;A3308,$F$11:$F$8770,"=COD1"),0)</f>
        <v>0</v>
      </c>
      <c r="L3308" s="13" t="e">
        <f>(VLOOKUP(F3308,tarifas!$C$7:$D$10,2,FALSE)+tarifas!$D$21)*datos!H3308</f>
        <v>#N/A</v>
      </c>
      <c r="M3308">
        <v>427.21418</v>
      </c>
      <c r="N3308" s="13" t="e">
        <f t="shared" si="467"/>
        <v>#N/A</v>
      </c>
      <c r="O3308">
        <f t="shared" si="468"/>
        <v>150.69465851846417</v>
      </c>
      <c r="P3308" s="12">
        <f t="shared" si="469"/>
        <v>0</v>
      </c>
      <c r="Q3308">
        <f t="shared" si="470"/>
        <v>276.51952148153583</v>
      </c>
      <c r="R3308">
        <f>$D$2*tarifas!$D$12/24</f>
        <v>1.4541666666666666</v>
      </c>
      <c r="S3308" t="e">
        <f>VLOOKUP(E3308&amp;" "&amp;F3308,tarifas!$A$13:$D$20,4,FALSE)*P3308</f>
        <v>#N/A</v>
      </c>
      <c r="T3308">
        <f>IF(F3308="COD1",tarifas!$D$11*(SUMIFS($P$11:$P$8770,$F$11:$F$8770,"=COD1",$B$11:$B$8770,"="&amp;B3308)/COUNTIFS($F$11:$F$8770,"=COD1",$B$11:$B$8770,"="&amp;B3308))/COUNTIFS($A$11:$A$8770,"="&amp;A3308,$F$11:$F$8770,"=COD1"),0)</f>
        <v>0</v>
      </c>
      <c r="U3308" t="e">
        <f>(VLOOKUP(F3308,tarifas!$C$7:$D$10,2,FALSE)+tarifas!$D$21)*datos!P3308</f>
        <v>#N/A</v>
      </c>
      <c r="V3308" t="e">
        <f t="shared" si="471"/>
        <v>#N/A</v>
      </c>
      <c r="W3308">
        <f t="shared" si="472"/>
        <v>11.199040620002201</v>
      </c>
    </row>
    <row r="3309" spans="1:23" x14ac:dyDescent="0.25">
      <c r="A3309">
        <f t="shared" si="465"/>
        <v>137</v>
      </c>
      <c r="B3309">
        <f t="shared" si="466"/>
        <v>5</v>
      </c>
      <c r="C3309" s="1">
        <f t="shared" si="473"/>
        <v>41777.416666658668</v>
      </c>
      <c r="D3309" s="7">
        <v>295.69696969696969</v>
      </c>
      <c r="E3309" s="7"/>
      <c r="G3309">
        <v>43.89</v>
      </c>
      <c r="H3309" s="12">
        <v>149.77883201891615</v>
      </c>
      <c r="I3309" s="13">
        <f>$D$2*tarifas!$D$12/24</f>
        <v>1.4541666666666666</v>
      </c>
      <c r="J3309" s="13" t="e">
        <f>VLOOKUP(E3309&amp;" "&amp;F3309,tarifas!$A$13:$D$20,4,FALSE)*H3309</f>
        <v>#N/A</v>
      </c>
      <c r="K3309" s="13">
        <f>IF(F3309="COD1",tarifas!$D$11*(SUMIFS($H$11:$H$8770,$F$11:$F$8770,"=COD1",$B$11:$B$8770,"="&amp;B3309)/COUNTIFS($F$11:$F$8770,"=COD1",$B$11:$B$8770,"="&amp;B3309))/COUNTIFS($A$11:$A$8770,"="&amp;A3309,$F$11:$F$8770,"=COD1"),0)</f>
        <v>0</v>
      </c>
      <c r="L3309" s="13" t="e">
        <f>(VLOOKUP(F3309,tarifas!$C$7:$D$10,2,FALSE)+tarifas!$D$21)*datos!H3309</f>
        <v>#N/A</v>
      </c>
      <c r="M3309">
        <v>490.65809000000002</v>
      </c>
      <c r="N3309" s="13" t="e">
        <f t="shared" si="467"/>
        <v>#N/A</v>
      </c>
      <c r="O3309">
        <f t="shared" si="468"/>
        <v>149.77883201891615</v>
      </c>
      <c r="P3309" s="12">
        <f t="shared" si="469"/>
        <v>0</v>
      </c>
      <c r="Q3309">
        <f t="shared" si="470"/>
        <v>340.87925798108387</v>
      </c>
      <c r="R3309">
        <f>$D$2*tarifas!$D$12/24</f>
        <v>1.4541666666666666</v>
      </c>
      <c r="S3309" t="e">
        <f>VLOOKUP(E3309&amp;" "&amp;F3309,tarifas!$A$13:$D$20,4,FALSE)*P3309</f>
        <v>#N/A</v>
      </c>
      <c r="T3309">
        <f>IF(F3309="COD1",tarifas!$D$11*(SUMIFS($P$11:$P$8770,$F$11:$F$8770,"=COD1",$B$11:$B$8770,"="&amp;B3309)/COUNTIFS($F$11:$F$8770,"=COD1",$B$11:$B$8770,"="&amp;B3309))/COUNTIFS($A$11:$A$8770,"="&amp;A3309,$F$11:$F$8770,"=COD1"),0)</f>
        <v>0</v>
      </c>
      <c r="U3309" t="e">
        <f>(VLOOKUP(F3309,tarifas!$C$7:$D$10,2,FALSE)+tarifas!$D$21)*datos!P3309</f>
        <v>#N/A</v>
      </c>
      <c r="V3309" t="e">
        <f t="shared" si="471"/>
        <v>#N/A</v>
      </c>
      <c r="W3309">
        <f t="shared" si="472"/>
        <v>13.465071569510794</v>
      </c>
    </row>
    <row r="3310" spans="1:23" x14ac:dyDescent="0.25">
      <c r="A3310">
        <f t="shared" si="465"/>
        <v>137</v>
      </c>
      <c r="B3310">
        <f t="shared" si="466"/>
        <v>5</v>
      </c>
      <c r="C3310" s="1">
        <f t="shared" si="473"/>
        <v>41777.458333325332</v>
      </c>
      <c r="D3310" s="7">
        <v>328.92424242424238</v>
      </c>
      <c r="E3310" s="7"/>
      <c r="G3310">
        <v>44.19</v>
      </c>
      <c r="H3310" s="12">
        <v>151.46242255981349</v>
      </c>
      <c r="I3310" s="13">
        <f>$D$2*tarifas!$D$12/24</f>
        <v>1.4541666666666666</v>
      </c>
      <c r="J3310" s="13" t="e">
        <f>VLOOKUP(E3310&amp;" "&amp;F3310,tarifas!$A$13:$D$20,4,FALSE)*H3310</f>
        <v>#N/A</v>
      </c>
      <c r="K3310" s="13">
        <f>IF(F3310="COD1",tarifas!$D$11*(SUMIFS($H$11:$H$8770,$F$11:$F$8770,"=COD1",$B$11:$B$8770,"="&amp;B3310)/COUNTIFS($F$11:$F$8770,"=COD1",$B$11:$B$8770,"="&amp;B3310))/COUNTIFS($A$11:$A$8770,"="&amp;A3310,$F$11:$F$8770,"=COD1"),0)</f>
        <v>0</v>
      </c>
      <c r="L3310" s="13" t="e">
        <f>(VLOOKUP(F3310,tarifas!$C$7:$D$10,2,FALSE)+tarifas!$D$21)*datos!H3310</f>
        <v>#N/A</v>
      </c>
      <c r="M3310">
        <v>524.16601000000003</v>
      </c>
      <c r="N3310" s="13" t="e">
        <f t="shared" si="467"/>
        <v>#N/A</v>
      </c>
      <c r="O3310">
        <f t="shared" si="468"/>
        <v>151.46242255981349</v>
      </c>
      <c r="P3310" s="12">
        <f t="shared" si="469"/>
        <v>0</v>
      </c>
      <c r="Q3310">
        <f t="shared" si="470"/>
        <v>372.70358744018654</v>
      </c>
      <c r="R3310">
        <f>$D$2*tarifas!$D$12/24</f>
        <v>1.4541666666666666</v>
      </c>
      <c r="S3310" t="e">
        <f>VLOOKUP(E3310&amp;" "&amp;F3310,tarifas!$A$13:$D$20,4,FALSE)*P3310</f>
        <v>#N/A</v>
      </c>
      <c r="T3310">
        <f>IF(F3310="COD1",tarifas!$D$11*(SUMIFS($P$11:$P$8770,$F$11:$F$8770,"=COD1",$B$11:$B$8770,"="&amp;B3310)/COUNTIFS($F$11:$F$8770,"=COD1",$B$11:$B$8770,"="&amp;B3310))/COUNTIFS($A$11:$A$8770,"="&amp;A3310,$F$11:$F$8770,"=COD1"),0)</f>
        <v>0</v>
      </c>
      <c r="U3310" t="e">
        <f>(VLOOKUP(F3310,tarifas!$C$7:$D$10,2,FALSE)+tarifas!$D$21)*datos!P3310</f>
        <v>#N/A</v>
      </c>
      <c r="V3310" t="e">
        <f t="shared" si="471"/>
        <v>#N/A</v>
      </c>
      <c r="W3310">
        <f t="shared" si="472"/>
        <v>14.822794376083658</v>
      </c>
    </row>
    <row r="3311" spans="1:23" x14ac:dyDescent="0.25">
      <c r="A3311">
        <f t="shared" si="465"/>
        <v>137</v>
      </c>
      <c r="B3311">
        <f t="shared" si="466"/>
        <v>5</v>
      </c>
      <c r="C3311" s="1">
        <f t="shared" si="473"/>
        <v>41777.499999991996</v>
      </c>
      <c r="D3311" s="7">
        <v>515.92424242424249</v>
      </c>
      <c r="E3311" s="7"/>
      <c r="G3311">
        <v>45</v>
      </c>
      <c r="H3311" s="12">
        <v>151.08517722141235</v>
      </c>
      <c r="I3311" s="13">
        <f>$D$2*tarifas!$D$12/24</f>
        <v>1.4541666666666666</v>
      </c>
      <c r="J3311" s="13" t="e">
        <f>VLOOKUP(E3311&amp;" "&amp;F3311,tarifas!$A$13:$D$20,4,FALSE)*H3311</f>
        <v>#N/A</v>
      </c>
      <c r="K3311" s="13">
        <f>IF(F3311="COD1",tarifas!$D$11*(SUMIFS($H$11:$H$8770,$F$11:$F$8770,"=COD1",$B$11:$B$8770,"="&amp;B3311)/COUNTIFS($F$11:$F$8770,"=COD1",$B$11:$B$8770,"="&amp;B3311))/COUNTIFS($A$11:$A$8770,"="&amp;A3311,$F$11:$F$8770,"=COD1"),0)</f>
        <v>0</v>
      </c>
      <c r="L3311" s="13" t="e">
        <f>(VLOOKUP(F3311,tarifas!$C$7:$D$10,2,FALSE)+tarifas!$D$21)*datos!H3311</f>
        <v>#N/A</v>
      </c>
      <c r="M3311">
        <v>525.41898000000003</v>
      </c>
      <c r="N3311" s="13" t="e">
        <f t="shared" si="467"/>
        <v>#N/A</v>
      </c>
      <c r="O3311">
        <f t="shared" si="468"/>
        <v>151.08517722141235</v>
      </c>
      <c r="P3311" s="12">
        <f t="shared" si="469"/>
        <v>0</v>
      </c>
      <c r="Q3311">
        <f t="shared" si="470"/>
        <v>374.33380277858771</v>
      </c>
      <c r="R3311">
        <f>$D$2*tarifas!$D$12/24</f>
        <v>1.4541666666666666</v>
      </c>
      <c r="S3311" t="e">
        <f>VLOOKUP(E3311&amp;" "&amp;F3311,tarifas!$A$13:$D$20,4,FALSE)*P3311</f>
        <v>#N/A</v>
      </c>
      <c r="T3311">
        <f>IF(F3311="COD1",tarifas!$D$11*(SUMIFS($P$11:$P$8770,$F$11:$F$8770,"=COD1",$B$11:$B$8770,"="&amp;B3311)/COUNTIFS($F$11:$F$8770,"=COD1",$B$11:$B$8770,"="&amp;B3311))/COUNTIFS($A$11:$A$8770,"="&amp;A3311,$F$11:$F$8770,"=COD1"),0)</f>
        <v>0</v>
      </c>
      <c r="U3311" t="e">
        <f>(VLOOKUP(F3311,tarifas!$C$7:$D$10,2,FALSE)+tarifas!$D$21)*datos!P3311</f>
        <v>#N/A</v>
      </c>
      <c r="V3311" t="e">
        <f t="shared" si="471"/>
        <v>#N/A</v>
      </c>
      <c r="W3311">
        <f t="shared" si="472"/>
        <v>15.160519012532802</v>
      </c>
    </row>
    <row r="3312" spans="1:23" x14ac:dyDescent="0.25">
      <c r="A3312">
        <f t="shared" si="465"/>
        <v>137</v>
      </c>
      <c r="B3312">
        <f t="shared" si="466"/>
        <v>5</v>
      </c>
      <c r="C3312" s="1">
        <f t="shared" si="473"/>
        <v>41777.541666658661</v>
      </c>
      <c r="D3312" s="7">
        <v>436.07575757575756</v>
      </c>
      <c r="E3312" s="7"/>
      <c r="G3312">
        <v>43.89</v>
      </c>
      <c r="H3312" s="12">
        <v>151.74570099167863</v>
      </c>
      <c r="I3312" s="13">
        <f>$D$2*tarifas!$D$12/24</f>
        <v>1.4541666666666666</v>
      </c>
      <c r="J3312" s="13" t="e">
        <f>VLOOKUP(E3312&amp;" "&amp;F3312,tarifas!$A$13:$D$20,4,FALSE)*H3312</f>
        <v>#N/A</v>
      </c>
      <c r="K3312" s="13">
        <f>IF(F3312="COD1",tarifas!$D$11*(SUMIFS($H$11:$H$8770,$F$11:$F$8770,"=COD1",$B$11:$B$8770,"="&amp;B3312)/COUNTIFS($F$11:$F$8770,"=COD1",$B$11:$B$8770,"="&amp;B3312))/COUNTIFS($A$11:$A$8770,"="&amp;A3312,$F$11:$F$8770,"=COD1"),0)</f>
        <v>0</v>
      </c>
      <c r="L3312" s="13" t="e">
        <f>(VLOOKUP(F3312,tarifas!$C$7:$D$10,2,FALSE)+tarifas!$D$21)*datos!H3312</f>
        <v>#N/A</v>
      </c>
      <c r="M3312">
        <v>497.66163</v>
      </c>
      <c r="N3312" s="13" t="e">
        <f t="shared" si="467"/>
        <v>#N/A</v>
      </c>
      <c r="O3312">
        <f t="shared" si="468"/>
        <v>151.74570099167863</v>
      </c>
      <c r="P3312" s="12">
        <f t="shared" si="469"/>
        <v>0</v>
      </c>
      <c r="Q3312">
        <f t="shared" si="470"/>
        <v>345.91592900832137</v>
      </c>
      <c r="R3312">
        <f>$D$2*tarifas!$D$12/24</f>
        <v>1.4541666666666666</v>
      </c>
      <c r="S3312" t="e">
        <f>VLOOKUP(E3312&amp;" "&amp;F3312,tarifas!$A$13:$D$20,4,FALSE)*P3312</f>
        <v>#N/A</v>
      </c>
      <c r="T3312">
        <f>IF(F3312="COD1",tarifas!$D$11*(SUMIFS($P$11:$P$8770,$F$11:$F$8770,"=COD1",$B$11:$B$8770,"="&amp;B3312)/COUNTIFS($F$11:$F$8770,"=COD1",$B$11:$B$8770,"="&amp;B3312))/COUNTIFS($A$11:$A$8770,"="&amp;A3312,$F$11:$F$8770,"=COD1"),0)</f>
        <v>0</v>
      </c>
      <c r="U3312" t="e">
        <f>(VLOOKUP(F3312,tarifas!$C$7:$D$10,2,FALSE)+tarifas!$D$21)*datos!P3312</f>
        <v>#N/A</v>
      </c>
      <c r="V3312" t="e">
        <f t="shared" si="471"/>
        <v>#N/A</v>
      </c>
      <c r="W3312">
        <f t="shared" si="472"/>
        <v>13.664025111757702</v>
      </c>
    </row>
    <row r="3313" spans="1:23" x14ac:dyDescent="0.25">
      <c r="A3313">
        <f t="shared" si="465"/>
        <v>137</v>
      </c>
      <c r="B3313">
        <f t="shared" si="466"/>
        <v>5</v>
      </c>
      <c r="C3313" s="1">
        <f t="shared" si="473"/>
        <v>41777.583333325325</v>
      </c>
      <c r="D3313" s="7">
        <v>204.00000000000003</v>
      </c>
      <c r="E3313" s="7"/>
      <c r="G3313">
        <v>43</v>
      </c>
      <c r="H3313" s="12">
        <v>153.92257843152049</v>
      </c>
      <c r="I3313" s="13">
        <f>$D$2*tarifas!$D$12/24</f>
        <v>1.4541666666666666</v>
      </c>
      <c r="J3313" s="13" t="e">
        <f>VLOOKUP(E3313&amp;" "&amp;F3313,tarifas!$A$13:$D$20,4,FALSE)*H3313</f>
        <v>#N/A</v>
      </c>
      <c r="K3313" s="13">
        <f>IF(F3313="COD1",tarifas!$D$11*(SUMIFS($H$11:$H$8770,$F$11:$F$8770,"=COD1",$B$11:$B$8770,"="&amp;B3313)/COUNTIFS($F$11:$F$8770,"=COD1",$B$11:$B$8770,"="&amp;B3313))/COUNTIFS($A$11:$A$8770,"="&amp;A3313,$F$11:$F$8770,"=COD1"),0)</f>
        <v>0</v>
      </c>
      <c r="L3313" s="13" t="e">
        <f>(VLOOKUP(F3313,tarifas!$C$7:$D$10,2,FALSE)+tarifas!$D$21)*datos!H3313</f>
        <v>#N/A</v>
      </c>
      <c r="M3313">
        <v>436.8399</v>
      </c>
      <c r="N3313" s="13" t="e">
        <f t="shared" si="467"/>
        <v>#N/A</v>
      </c>
      <c r="O3313">
        <f t="shared" si="468"/>
        <v>153.92257843152049</v>
      </c>
      <c r="P3313" s="12">
        <f t="shared" si="469"/>
        <v>0</v>
      </c>
      <c r="Q3313">
        <f t="shared" si="470"/>
        <v>282.91732156847951</v>
      </c>
      <c r="R3313">
        <f>$D$2*tarifas!$D$12/24</f>
        <v>1.4541666666666666</v>
      </c>
      <c r="S3313" t="e">
        <f>VLOOKUP(E3313&amp;" "&amp;F3313,tarifas!$A$13:$D$20,4,FALSE)*P3313</f>
        <v>#N/A</v>
      </c>
      <c r="T3313">
        <f>IF(F3313="COD1",tarifas!$D$11*(SUMIFS($P$11:$P$8770,$F$11:$F$8770,"=COD1",$B$11:$B$8770,"="&amp;B3313)/COUNTIFS($F$11:$F$8770,"=COD1",$B$11:$B$8770,"="&amp;B3313))/COUNTIFS($A$11:$A$8770,"="&amp;A3313,$F$11:$F$8770,"=COD1"),0)</f>
        <v>0</v>
      </c>
      <c r="U3313" t="e">
        <f>(VLOOKUP(F3313,tarifas!$C$7:$D$10,2,FALSE)+tarifas!$D$21)*datos!P3313</f>
        <v>#N/A</v>
      </c>
      <c r="V3313" t="e">
        <f t="shared" si="471"/>
        <v>#N/A</v>
      </c>
      <c r="W3313">
        <f t="shared" si="472"/>
        <v>10.948900344700158</v>
      </c>
    </row>
    <row r="3314" spans="1:23" x14ac:dyDescent="0.25">
      <c r="A3314">
        <f t="shared" si="465"/>
        <v>137</v>
      </c>
      <c r="B3314">
        <f t="shared" si="466"/>
        <v>5</v>
      </c>
      <c r="C3314" s="1">
        <f t="shared" si="473"/>
        <v>41777.624999991989</v>
      </c>
      <c r="D3314" s="7">
        <v>245.98484848484844</v>
      </c>
      <c r="E3314" s="7"/>
      <c r="G3314">
        <v>40.5</v>
      </c>
      <c r="H3314" s="12">
        <v>158.82587683813799</v>
      </c>
      <c r="I3314" s="13">
        <f>$D$2*tarifas!$D$12/24</f>
        <v>1.4541666666666666</v>
      </c>
      <c r="J3314" s="13" t="e">
        <f>VLOOKUP(E3314&amp;" "&amp;F3314,tarifas!$A$13:$D$20,4,FALSE)*H3314</f>
        <v>#N/A</v>
      </c>
      <c r="K3314" s="13">
        <f>IF(F3314="COD1",tarifas!$D$11*(SUMIFS($H$11:$H$8770,$F$11:$F$8770,"=COD1",$B$11:$B$8770,"="&amp;B3314)/COUNTIFS($F$11:$F$8770,"=COD1",$B$11:$B$8770,"="&amp;B3314))/COUNTIFS($A$11:$A$8770,"="&amp;A3314,$F$11:$F$8770,"=COD1"),0)</f>
        <v>0</v>
      </c>
      <c r="L3314" s="13" t="e">
        <f>(VLOOKUP(F3314,tarifas!$C$7:$D$10,2,FALSE)+tarifas!$D$21)*datos!H3314</f>
        <v>#N/A</v>
      </c>
      <c r="M3314">
        <v>311.50696999999997</v>
      </c>
      <c r="N3314" s="13" t="e">
        <f t="shared" si="467"/>
        <v>#N/A</v>
      </c>
      <c r="O3314">
        <f t="shared" si="468"/>
        <v>158.82587683813799</v>
      </c>
      <c r="P3314" s="12">
        <f t="shared" si="469"/>
        <v>0</v>
      </c>
      <c r="Q3314">
        <f t="shared" si="470"/>
        <v>152.68109316186198</v>
      </c>
      <c r="R3314">
        <f>$D$2*tarifas!$D$12/24</f>
        <v>1.4541666666666666</v>
      </c>
      <c r="S3314" t="e">
        <f>VLOOKUP(E3314&amp;" "&amp;F3314,tarifas!$A$13:$D$20,4,FALSE)*P3314</f>
        <v>#N/A</v>
      </c>
      <c r="T3314">
        <f>IF(F3314="COD1",tarifas!$D$11*(SUMIFS($P$11:$P$8770,$F$11:$F$8770,"=COD1",$B$11:$B$8770,"="&amp;B3314)/COUNTIFS($F$11:$F$8770,"=COD1",$B$11:$B$8770,"="&amp;B3314))/COUNTIFS($A$11:$A$8770,"="&amp;A3314,$F$11:$F$8770,"=COD1"),0)</f>
        <v>0</v>
      </c>
      <c r="U3314" t="e">
        <f>(VLOOKUP(F3314,tarifas!$C$7:$D$10,2,FALSE)+tarifas!$D$21)*datos!P3314</f>
        <v>#N/A</v>
      </c>
      <c r="V3314" t="e">
        <f t="shared" si="471"/>
        <v>#N/A</v>
      </c>
      <c r="W3314">
        <f t="shared" si="472"/>
        <v>5.56522584574987</v>
      </c>
    </row>
    <row r="3315" spans="1:23" x14ac:dyDescent="0.25">
      <c r="A3315">
        <f t="shared" si="465"/>
        <v>137</v>
      </c>
      <c r="B3315">
        <f t="shared" si="466"/>
        <v>5</v>
      </c>
      <c r="C3315" s="1">
        <f t="shared" si="473"/>
        <v>41777.666666658653</v>
      </c>
      <c r="D3315" s="7">
        <v>294.40909090909088</v>
      </c>
      <c r="E3315" s="7"/>
      <c r="G3315">
        <v>40.299999999999997</v>
      </c>
      <c r="H3315" s="12">
        <v>166.9352730888715</v>
      </c>
      <c r="I3315" s="13">
        <f>$D$2*tarifas!$D$12/24</f>
        <v>1.4541666666666666</v>
      </c>
      <c r="J3315" s="13" t="e">
        <f>VLOOKUP(E3315&amp;" "&amp;F3315,tarifas!$A$13:$D$20,4,FALSE)*H3315</f>
        <v>#N/A</v>
      </c>
      <c r="K3315" s="13">
        <f>IF(F3315="COD1",tarifas!$D$11*(SUMIFS($H$11:$H$8770,$F$11:$F$8770,"=COD1",$B$11:$B$8770,"="&amp;B3315)/COUNTIFS($F$11:$F$8770,"=COD1",$B$11:$B$8770,"="&amp;B3315))/COUNTIFS($A$11:$A$8770,"="&amp;A3315,$F$11:$F$8770,"=COD1"),0)</f>
        <v>0</v>
      </c>
      <c r="L3315" s="13" t="e">
        <f>(VLOOKUP(F3315,tarifas!$C$7:$D$10,2,FALSE)+tarifas!$D$21)*datos!H3315</f>
        <v>#N/A</v>
      </c>
      <c r="M3315">
        <v>98.300789999999992</v>
      </c>
      <c r="N3315" s="13" t="e">
        <f t="shared" si="467"/>
        <v>#N/A</v>
      </c>
      <c r="O3315">
        <f t="shared" si="468"/>
        <v>98.300789999999992</v>
      </c>
      <c r="P3315" s="12">
        <f t="shared" si="469"/>
        <v>68.634483088871505</v>
      </c>
      <c r="Q3315">
        <f t="shared" si="470"/>
        <v>0</v>
      </c>
      <c r="R3315">
        <f>$D$2*tarifas!$D$12/24</f>
        <v>1.4541666666666666</v>
      </c>
      <c r="S3315" t="e">
        <f>VLOOKUP(E3315&amp;" "&amp;F3315,tarifas!$A$13:$D$20,4,FALSE)*P3315</f>
        <v>#N/A</v>
      </c>
      <c r="T3315">
        <f>IF(F3315="COD1",tarifas!$D$11*(SUMIFS($P$11:$P$8770,$F$11:$F$8770,"=COD1",$B$11:$B$8770,"="&amp;B3315)/COUNTIFS($F$11:$F$8770,"=COD1",$B$11:$B$8770,"="&amp;B3315))/COUNTIFS($A$11:$A$8770,"="&amp;A3315,$F$11:$F$8770,"=COD1"),0)</f>
        <v>0</v>
      </c>
      <c r="U3315" t="e">
        <f>(VLOOKUP(F3315,tarifas!$C$7:$D$10,2,FALSE)+tarifas!$D$21)*datos!P3315</f>
        <v>#N/A</v>
      </c>
      <c r="V3315" t="e">
        <f t="shared" si="471"/>
        <v>#N/A</v>
      </c>
      <c r="W3315">
        <f t="shared" si="472"/>
        <v>0</v>
      </c>
    </row>
    <row r="3316" spans="1:23" x14ac:dyDescent="0.25">
      <c r="A3316">
        <f t="shared" si="465"/>
        <v>137</v>
      </c>
      <c r="B3316">
        <f t="shared" si="466"/>
        <v>5</v>
      </c>
      <c r="C3316" s="1">
        <f t="shared" si="473"/>
        <v>41777.708333325318</v>
      </c>
      <c r="D3316" s="7">
        <v>108.95454545454544</v>
      </c>
      <c r="E3316" s="7"/>
      <c r="G3316">
        <v>42.95</v>
      </c>
      <c r="H3316" s="12">
        <v>167.93815772545997</v>
      </c>
      <c r="I3316" s="13">
        <f>$D$2*tarifas!$D$12/24</f>
        <v>1.4541666666666666</v>
      </c>
      <c r="J3316" s="13" t="e">
        <f>VLOOKUP(E3316&amp;" "&amp;F3316,tarifas!$A$13:$D$20,4,FALSE)*H3316</f>
        <v>#N/A</v>
      </c>
      <c r="K3316" s="13">
        <f>IF(F3316="COD1",tarifas!$D$11*(SUMIFS($H$11:$H$8770,$F$11:$F$8770,"=COD1",$B$11:$B$8770,"="&amp;B3316)/COUNTIFS($F$11:$F$8770,"=COD1",$B$11:$B$8770,"="&amp;B3316))/COUNTIFS($A$11:$A$8770,"="&amp;A3316,$F$11:$F$8770,"=COD1"),0)</f>
        <v>0</v>
      </c>
      <c r="L3316" s="13" t="e">
        <f>(VLOOKUP(F3316,tarifas!$C$7:$D$10,2,FALSE)+tarifas!$D$21)*datos!H3316</f>
        <v>#N/A</v>
      </c>
      <c r="M3316">
        <v>72.687380000000005</v>
      </c>
      <c r="N3316" s="13" t="e">
        <f t="shared" si="467"/>
        <v>#N/A</v>
      </c>
      <c r="O3316">
        <f t="shared" si="468"/>
        <v>72.687380000000005</v>
      </c>
      <c r="P3316" s="12">
        <f t="shared" si="469"/>
        <v>95.250777725459969</v>
      </c>
      <c r="Q3316">
        <f t="shared" si="470"/>
        <v>0</v>
      </c>
      <c r="R3316">
        <f>$D$2*tarifas!$D$12/24</f>
        <v>1.4541666666666666</v>
      </c>
      <c r="S3316" t="e">
        <f>VLOOKUP(E3316&amp;" "&amp;F3316,tarifas!$A$13:$D$20,4,FALSE)*P3316</f>
        <v>#N/A</v>
      </c>
      <c r="T3316">
        <f>IF(F3316="COD1",tarifas!$D$11*(SUMIFS($P$11:$P$8770,$F$11:$F$8770,"=COD1",$B$11:$B$8770,"="&amp;B3316)/COUNTIFS($F$11:$F$8770,"=COD1",$B$11:$B$8770,"="&amp;B3316))/COUNTIFS($A$11:$A$8770,"="&amp;A3316,$F$11:$F$8770,"=COD1"),0)</f>
        <v>0</v>
      </c>
      <c r="U3316" t="e">
        <f>(VLOOKUP(F3316,tarifas!$C$7:$D$10,2,FALSE)+tarifas!$D$21)*datos!P3316</f>
        <v>#N/A</v>
      </c>
      <c r="V3316" t="e">
        <f t="shared" si="471"/>
        <v>#N/A</v>
      </c>
      <c r="W3316">
        <f t="shared" si="472"/>
        <v>0</v>
      </c>
    </row>
    <row r="3317" spans="1:23" x14ac:dyDescent="0.25">
      <c r="A3317">
        <f t="shared" si="465"/>
        <v>137</v>
      </c>
      <c r="B3317">
        <f t="shared" si="466"/>
        <v>5</v>
      </c>
      <c r="C3317" s="1">
        <f t="shared" si="473"/>
        <v>41777.749999991982</v>
      </c>
      <c r="D3317" s="7">
        <v>39.151515151515156</v>
      </c>
      <c r="E3317" s="7"/>
      <c r="G3317">
        <v>43</v>
      </c>
      <c r="H3317" s="12">
        <v>162.54742427512295</v>
      </c>
      <c r="I3317" s="13">
        <f>$D$2*tarifas!$D$12/24</f>
        <v>1.4541666666666666</v>
      </c>
      <c r="J3317" s="13" t="e">
        <f>VLOOKUP(E3317&amp;" "&amp;F3317,tarifas!$A$13:$D$20,4,FALSE)*H3317</f>
        <v>#N/A</v>
      </c>
      <c r="K3317" s="13">
        <f>IF(F3317="COD1",tarifas!$D$11*(SUMIFS($H$11:$H$8770,$F$11:$F$8770,"=COD1",$B$11:$B$8770,"="&amp;B3317)/COUNTIFS($F$11:$F$8770,"=COD1",$B$11:$B$8770,"="&amp;B3317))/COUNTIFS($A$11:$A$8770,"="&amp;A3317,$F$11:$F$8770,"=COD1"),0)</f>
        <v>0</v>
      </c>
      <c r="L3317" s="13" t="e">
        <f>(VLOOKUP(F3317,tarifas!$C$7:$D$10,2,FALSE)+tarifas!$D$21)*datos!H3317</f>
        <v>#N/A</v>
      </c>
      <c r="M3317">
        <v>11.61056</v>
      </c>
      <c r="N3317" s="13" t="e">
        <f t="shared" si="467"/>
        <v>#N/A</v>
      </c>
      <c r="O3317">
        <f t="shared" si="468"/>
        <v>11.61056</v>
      </c>
      <c r="P3317" s="12">
        <f t="shared" si="469"/>
        <v>150.93686427512296</v>
      </c>
      <c r="Q3317">
        <f t="shared" si="470"/>
        <v>0</v>
      </c>
      <c r="R3317">
        <f>$D$2*tarifas!$D$12/24</f>
        <v>1.4541666666666666</v>
      </c>
      <c r="S3317" t="e">
        <f>VLOOKUP(E3317&amp;" "&amp;F3317,tarifas!$A$13:$D$20,4,FALSE)*P3317</f>
        <v>#N/A</v>
      </c>
      <c r="T3317">
        <f>IF(F3317="COD1",tarifas!$D$11*(SUMIFS($P$11:$P$8770,$F$11:$F$8770,"=COD1",$B$11:$B$8770,"="&amp;B3317)/COUNTIFS($F$11:$F$8770,"=COD1",$B$11:$B$8770,"="&amp;B3317))/COUNTIFS($A$11:$A$8770,"="&amp;A3317,$F$11:$F$8770,"=COD1"),0)</f>
        <v>0</v>
      </c>
      <c r="U3317" t="e">
        <f>(VLOOKUP(F3317,tarifas!$C$7:$D$10,2,FALSE)+tarifas!$D$21)*datos!P3317</f>
        <v>#N/A</v>
      </c>
      <c r="V3317" t="e">
        <f t="shared" si="471"/>
        <v>#N/A</v>
      </c>
      <c r="W3317">
        <f t="shared" si="472"/>
        <v>0</v>
      </c>
    </row>
    <row r="3318" spans="1:23" x14ac:dyDescent="0.25">
      <c r="A3318">
        <f t="shared" si="465"/>
        <v>137</v>
      </c>
      <c r="B3318">
        <f t="shared" si="466"/>
        <v>5</v>
      </c>
      <c r="C3318" s="1">
        <f t="shared" si="473"/>
        <v>41777.791666658646</v>
      </c>
      <c r="D3318" s="7">
        <v>6.1818181818181825</v>
      </c>
      <c r="E3318" s="7"/>
      <c r="G3318">
        <v>48.37</v>
      </c>
      <c r="H3318" s="12">
        <v>174.57475981466641</v>
      </c>
      <c r="I3318" s="13">
        <f>$D$2*tarifas!$D$12/24</f>
        <v>1.4541666666666666</v>
      </c>
      <c r="J3318" s="13" t="e">
        <f>VLOOKUP(E3318&amp;" "&amp;F3318,tarifas!$A$13:$D$20,4,FALSE)*H3318</f>
        <v>#N/A</v>
      </c>
      <c r="K3318" s="13">
        <f>IF(F3318="COD1",tarifas!$D$11*(SUMIFS($H$11:$H$8770,$F$11:$F$8770,"=COD1",$B$11:$B$8770,"="&amp;B3318)/COUNTIFS($F$11:$F$8770,"=COD1",$B$11:$B$8770,"="&amp;B3318))/COUNTIFS($A$11:$A$8770,"="&amp;A3318,$F$11:$F$8770,"=COD1"),0)</f>
        <v>0</v>
      </c>
      <c r="L3318" s="13" t="e">
        <f>(VLOOKUP(F3318,tarifas!$C$7:$D$10,2,FALSE)+tarifas!$D$21)*datos!H3318</f>
        <v>#N/A</v>
      </c>
      <c r="M3318">
        <v>0</v>
      </c>
      <c r="N3318" s="13" t="e">
        <f t="shared" si="467"/>
        <v>#N/A</v>
      </c>
      <c r="O3318">
        <f t="shared" si="468"/>
        <v>0</v>
      </c>
      <c r="P3318" s="12">
        <f t="shared" si="469"/>
        <v>174.57475981466641</v>
      </c>
      <c r="Q3318">
        <f t="shared" si="470"/>
        <v>0</v>
      </c>
      <c r="R3318">
        <f>$D$2*tarifas!$D$12/24</f>
        <v>1.4541666666666666</v>
      </c>
      <c r="S3318" t="e">
        <f>VLOOKUP(E3318&amp;" "&amp;F3318,tarifas!$A$13:$D$20,4,FALSE)*P3318</f>
        <v>#N/A</v>
      </c>
      <c r="T3318">
        <f>IF(F3318="COD1",tarifas!$D$11*(SUMIFS($P$11:$P$8770,$F$11:$F$8770,"=COD1",$B$11:$B$8770,"="&amp;B3318)/COUNTIFS($F$11:$F$8770,"=COD1",$B$11:$B$8770,"="&amp;B3318))/COUNTIFS($A$11:$A$8770,"="&amp;A3318,$F$11:$F$8770,"=COD1"),0)</f>
        <v>0</v>
      </c>
      <c r="U3318" t="e">
        <f>(VLOOKUP(F3318,tarifas!$C$7:$D$10,2,FALSE)+tarifas!$D$21)*datos!P3318</f>
        <v>#N/A</v>
      </c>
      <c r="V3318" t="e">
        <f t="shared" si="471"/>
        <v>#N/A</v>
      </c>
      <c r="W3318">
        <f t="shared" si="472"/>
        <v>0</v>
      </c>
    </row>
    <row r="3319" spans="1:23" x14ac:dyDescent="0.25">
      <c r="A3319">
        <f t="shared" si="465"/>
        <v>137</v>
      </c>
      <c r="B3319">
        <f t="shared" si="466"/>
        <v>5</v>
      </c>
      <c r="C3319" s="1">
        <f t="shared" si="473"/>
        <v>41777.83333332531</v>
      </c>
      <c r="D3319" s="7">
        <v>0</v>
      </c>
      <c r="E3319" s="7"/>
      <c r="G3319">
        <v>57.4</v>
      </c>
      <c r="H3319" s="12">
        <v>177.0113469216644</v>
      </c>
      <c r="I3319" s="13">
        <f>$D$2*tarifas!$D$12/24</f>
        <v>1.4541666666666666</v>
      </c>
      <c r="J3319" s="13" t="e">
        <f>VLOOKUP(E3319&amp;" "&amp;F3319,tarifas!$A$13:$D$20,4,FALSE)*H3319</f>
        <v>#N/A</v>
      </c>
      <c r="K3319" s="13">
        <f>IF(F3319="COD1",tarifas!$D$11*(SUMIFS($H$11:$H$8770,$F$11:$F$8770,"=COD1",$B$11:$B$8770,"="&amp;B3319)/COUNTIFS($F$11:$F$8770,"=COD1",$B$11:$B$8770,"="&amp;B3319))/COUNTIFS($A$11:$A$8770,"="&amp;A3319,$F$11:$F$8770,"=COD1"),0)</f>
        <v>0</v>
      </c>
      <c r="L3319" s="13" t="e">
        <f>(VLOOKUP(F3319,tarifas!$C$7:$D$10,2,FALSE)+tarifas!$D$21)*datos!H3319</f>
        <v>#N/A</v>
      </c>
      <c r="M3319">
        <v>0</v>
      </c>
      <c r="N3319" s="13" t="e">
        <f t="shared" si="467"/>
        <v>#N/A</v>
      </c>
      <c r="O3319">
        <f t="shared" si="468"/>
        <v>0</v>
      </c>
      <c r="P3319" s="12">
        <f t="shared" si="469"/>
        <v>177.0113469216644</v>
      </c>
      <c r="Q3319">
        <f t="shared" si="470"/>
        <v>0</v>
      </c>
      <c r="R3319">
        <f>$D$2*tarifas!$D$12/24</f>
        <v>1.4541666666666666</v>
      </c>
      <c r="S3319" t="e">
        <f>VLOOKUP(E3319&amp;" "&amp;F3319,tarifas!$A$13:$D$20,4,FALSE)*P3319</f>
        <v>#N/A</v>
      </c>
      <c r="T3319">
        <f>IF(F3319="COD1",tarifas!$D$11*(SUMIFS($P$11:$P$8770,$F$11:$F$8770,"=COD1",$B$11:$B$8770,"="&amp;B3319)/COUNTIFS($F$11:$F$8770,"=COD1",$B$11:$B$8770,"="&amp;B3319))/COUNTIFS($A$11:$A$8770,"="&amp;A3319,$F$11:$F$8770,"=COD1"),0)</f>
        <v>0</v>
      </c>
      <c r="U3319" t="e">
        <f>(VLOOKUP(F3319,tarifas!$C$7:$D$10,2,FALSE)+tarifas!$D$21)*datos!P3319</f>
        <v>#N/A</v>
      </c>
      <c r="V3319" t="e">
        <f t="shared" si="471"/>
        <v>#N/A</v>
      </c>
      <c r="W3319">
        <f t="shared" si="472"/>
        <v>0</v>
      </c>
    </row>
    <row r="3320" spans="1:23" x14ac:dyDescent="0.25">
      <c r="A3320">
        <f t="shared" si="465"/>
        <v>137</v>
      </c>
      <c r="B3320">
        <f t="shared" si="466"/>
        <v>5</v>
      </c>
      <c r="C3320" s="1">
        <f t="shared" si="473"/>
        <v>41777.874999991975</v>
      </c>
      <c r="D3320" s="7">
        <v>0</v>
      </c>
      <c r="E3320" s="7"/>
      <c r="G3320">
        <v>59.97</v>
      </c>
      <c r="H3320" s="12">
        <v>177.94208413211845</v>
      </c>
      <c r="I3320" s="13">
        <f>$D$2*tarifas!$D$12/24</f>
        <v>1.4541666666666666</v>
      </c>
      <c r="J3320" s="13" t="e">
        <f>VLOOKUP(E3320&amp;" "&amp;F3320,tarifas!$A$13:$D$20,4,FALSE)*H3320</f>
        <v>#N/A</v>
      </c>
      <c r="K3320" s="13">
        <f>IF(F3320="COD1",tarifas!$D$11*(SUMIFS($H$11:$H$8770,$F$11:$F$8770,"=COD1",$B$11:$B$8770,"="&amp;B3320)/COUNTIFS($F$11:$F$8770,"=COD1",$B$11:$B$8770,"="&amp;B3320))/COUNTIFS($A$11:$A$8770,"="&amp;A3320,$F$11:$F$8770,"=COD1"),0)</f>
        <v>0</v>
      </c>
      <c r="L3320" s="13" t="e">
        <f>(VLOOKUP(F3320,tarifas!$C$7:$D$10,2,FALSE)+tarifas!$D$21)*datos!H3320</f>
        <v>#N/A</v>
      </c>
      <c r="M3320">
        <v>0</v>
      </c>
      <c r="N3320" s="13" t="e">
        <f t="shared" si="467"/>
        <v>#N/A</v>
      </c>
      <c r="O3320">
        <f t="shared" si="468"/>
        <v>0</v>
      </c>
      <c r="P3320" s="12">
        <f t="shared" si="469"/>
        <v>177.94208413211845</v>
      </c>
      <c r="Q3320">
        <f t="shared" si="470"/>
        <v>0</v>
      </c>
      <c r="R3320">
        <f>$D$2*tarifas!$D$12/24</f>
        <v>1.4541666666666666</v>
      </c>
      <c r="S3320" t="e">
        <f>VLOOKUP(E3320&amp;" "&amp;F3320,tarifas!$A$13:$D$20,4,FALSE)*P3320</f>
        <v>#N/A</v>
      </c>
      <c r="T3320">
        <f>IF(F3320="COD1",tarifas!$D$11*(SUMIFS($P$11:$P$8770,$F$11:$F$8770,"=COD1",$B$11:$B$8770,"="&amp;B3320)/COUNTIFS($F$11:$F$8770,"=COD1",$B$11:$B$8770,"="&amp;B3320))/COUNTIFS($A$11:$A$8770,"="&amp;A3320,$F$11:$F$8770,"=COD1"),0)</f>
        <v>0</v>
      </c>
      <c r="U3320" t="e">
        <f>(VLOOKUP(F3320,tarifas!$C$7:$D$10,2,FALSE)+tarifas!$D$21)*datos!P3320</f>
        <v>#N/A</v>
      </c>
      <c r="V3320" t="e">
        <f t="shared" si="471"/>
        <v>#N/A</v>
      </c>
      <c r="W3320">
        <f t="shared" si="472"/>
        <v>0</v>
      </c>
    </row>
    <row r="3321" spans="1:23" x14ac:dyDescent="0.25">
      <c r="A3321">
        <f t="shared" si="465"/>
        <v>137</v>
      </c>
      <c r="B3321">
        <f t="shared" si="466"/>
        <v>5</v>
      </c>
      <c r="C3321" s="1">
        <f t="shared" si="473"/>
        <v>41777.916666658639</v>
      </c>
      <c r="D3321" s="7">
        <v>0</v>
      </c>
      <c r="E3321" s="7"/>
      <c r="G3321">
        <v>51.65</v>
      </c>
      <c r="H3321" s="12">
        <v>177.59470251110127</v>
      </c>
      <c r="I3321" s="13">
        <f>$D$2*tarifas!$D$12/24</f>
        <v>1.4541666666666666</v>
      </c>
      <c r="J3321" s="13" t="e">
        <f>VLOOKUP(E3321&amp;" "&amp;F3321,tarifas!$A$13:$D$20,4,FALSE)*H3321</f>
        <v>#N/A</v>
      </c>
      <c r="K3321" s="13">
        <f>IF(F3321="COD1",tarifas!$D$11*(SUMIFS($H$11:$H$8770,$F$11:$F$8770,"=COD1",$B$11:$B$8770,"="&amp;B3321)/COUNTIFS($F$11:$F$8770,"=COD1",$B$11:$B$8770,"="&amp;B3321))/COUNTIFS($A$11:$A$8770,"="&amp;A3321,$F$11:$F$8770,"=COD1"),0)</f>
        <v>0</v>
      </c>
      <c r="L3321" s="13" t="e">
        <f>(VLOOKUP(F3321,tarifas!$C$7:$D$10,2,FALSE)+tarifas!$D$21)*datos!H3321</f>
        <v>#N/A</v>
      </c>
      <c r="M3321">
        <v>0</v>
      </c>
      <c r="N3321" s="13" t="e">
        <f t="shared" si="467"/>
        <v>#N/A</v>
      </c>
      <c r="O3321">
        <f t="shared" si="468"/>
        <v>0</v>
      </c>
      <c r="P3321" s="12">
        <f t="shared" si="469"/>
        <v>177.59470251110127</v>
      </c>
      <c r="Q3321">
        <f t="shared" si="470"/>
        <v>0</v>
      </c>
      <c r="R3321">
        <f>$D$2*tarifas!$D$12/24</f>
        <v>1.4541666666666666</v>
      </c>
      <c r="S3321" t="e">
        <f>VLOOKUP(E3321&amp;" "&amp;F3321,tarifas!$A$13:$D$20,4,FALSE)*P3321</f>
        <v>#N/A</v>
      </c>
      <c r="T3321">
        <f>IF(F3321="COD1",tarifas!$D$11*(SUMIFS($P$11:$P$8770,$F$11:$F$8770,"=COD1",$B$11:$B$8770,"="&amp;B3321)/COUNTIFS($F$11:$F$8770,"=COD1",$B$11:$B$8770,"="&amp;B3321))/COUNTIFS($A$11:$A$8770,"="&amp;A3321,$F$11:$F$8770,"=COD1"),0)</f>
        <v>0</v>
      </c>
      <c r="U3321" t="e">
        <f>(VLOOKUP(F3321,tarifas!$C$7:$D$10,2,FALSE)+tarifas!$D$21)*datos!P3321</f>
        <v>#N/A</v>
      </c>
      <c r="V3321" t="e">
        <f t="shared" si="471"/>
        <v>#N/A</v>
      </c>
      <c r="W3321">
        <f t="shared" si="472"/>
        <v>0</v>
      </c>
    </row>
    <row r="3322" spans="1:23" x14ac:dyDescent="0.25">
      <c r="A3322">
        <f t="shared" si="465"/>
        <v>137</v>
      </c>
      <c r="B3322">
        <f t="shared" si="466"/>
        <v>5</v>
      </c>
      <c r="C3322" s="1">
        <f t="shared" si="473"/>
        <v>41777.958333325303</v>
      </c>
      <c r="D3322" s="7">
        <v>0</v>
      </c>
      <c r="E3322" s="7"/>
      <c r="G3322">
        <v>45.11</v>
      </c>
      <c r="H3322" s="12">
        <v>175.36509234238113</v>
      </c>
      <c r="I3322" s="13">
        <f>$D$2*tarifas!$D$12/24</f>
        <v>1.4541666666666666</v>
      </c>
      <c r="J3322" s="13" t="e">
        <f>VLOOKUP(E3322&amp;" "&amp;F3322,tarifas!$A$13:$D$20,4,FALSE)*H3322</f>
        <v>#N/A</v>
      </c>
      <c r="K3322" s="13">
        <f>IF(F3322="COD1",tarifas!$D$11*(SUMIFS($H$11:$H$8770,$F$11:$F$8770,"=COD1",$B$11:$B$8770,"="&amp;B3322)/COUNTIFS($F$11:$F$8770,"=COD1",$B$11:$B$8770,"="&amp;B3322))/COUNTIFS($A$11:$A$8770,"="&amp;A3322,$F$11:$F$8770,"=COD1"),0)</f>
        <v>0</v>
      </c>
      <c r="L3322" s="13" t="e">
        <f>(VLOOKUP(F3322,tarifas!$C$7:$D$10,2,FALSE)+tarifas!$D$21)*datos!H3322</f>
        <v>#N/A</v>
      </c>
      <c r="M3322">
        <v>0</v>
      </c>
      <c r="N3322" s="13" t="e">
        <f t="shared" si="467"/>
        <v>#N/A</v>
      </c>
      <c r="O3322">
        <f t="shared" si="468"/>
        <v>0</v>
      </c>
      <c r="P3322" s="12">
        <f t="shared" si="469"/>
        <v>175.36509234238113</v>
      </c>
      <c r="Q3322">
        <f t="shared" si="470"/>
        <v>0</v>
      </c>
      <c r="R3322">
        <f>$D$2*tarifas!$D$12/24</f>
        <v>1.4541666666666666</v>
      </c>
      <c r="S3322" t="e">
        <f>VLOOKUP(E3322&amp;" "&amp;F3322,tarifas!$A$13:$D$20,4,FALSE)*P3322</f>
        <v>#N/A</v>
      </c>
      <c r="T3322">
        <f>IF(F3322="COD1",tarifas!$D$11*(SUMIFS($P$11:$P$8770,$F$11:$F$8770,"=COD1",$B$11:$B$8770,"="&amp;B3322)/COUNTIFS($F$11:$F$8770,"=COD1",$B$11:$B$8770,"="&amp;B3322))/COUNTIFS($A$11:$A$8770,"="&amp;A3322,$F$11:$F$8770,"=COD1"),0)</f>
        <v>0</v>
      </c>
      <c r="U3322" t="e">
        <f>(VLOOKUP(F3322,tarifas!$C$7:$D$10,2,FALSE)+tarifas!$D$21)*datos!P3322</f>
        <v>#N/A</v>
      </c>
      <c r="V3322" t="e">
        <f t="shared" si="471"/>
        <v>#N/A</v>
      </c>
      <c r="W3322">
        <f t="shared" si="472"/>
        <v>0</v>
      </c>
    </row>
    <row r="3323" spans="1:23" x14ac:dyDescent="0.25">
      <c r="A3323">
        <f t="shared" si="465"/>
        <v>138</v>
      </c>
      <c r="B3323">
        <f t="shared" si="466"/>
        <v>5</v>
      </c>
      <c r="C3323" s="1">
        <f t="shared" si="473"/>
        <v>41777.999999991967</v>
      </c>
      <c r="D3323" s="7">
        <v>0</v>
      </c>
      <c r="E3323" s="7"/>
      <c r="G3323">
        <v>42.05</v>
      </c>
      <c r="H3323" s="12">
        <v>174.43262568163198</v>
      </c>
      <c r="I3323" s="13">
        <f>$D$2*tarifas!$D$12/24</f>
        <v>1.4541666666666666</v>
      </c>
      <c r="J3323" s="13" t="e">
        <f>VLOOKUP(E3323&amp;" "&amp;F3323,tarifas!$A$13:$D$20,4,FALSE)*H3323</f>
        <v>#N/A</v>
      </c>
      <c r="K3323" s="13">
        <f>IF(F3323="COD1",tarifas!$D$11*(SUMIFS($H$11:$H$8770,$F$11:$F$8770,"=COD1",$B$11:$B$8770,"="&amp;B3323)/COUNTIFS($F$11:$F$8770,"=COD1",$B$11:$B$8770,"="&amp;B3323))/COUNTIFS($A$11:$A$8770,"="&amp;A3323,$F$11:$F$8770,"=COD1"),0)</f>
        <v>0</v>
      </c>
      <c r="L3323" s="13" t="e">
        <f>(VLOOKUP(F3323,tarifas!$C$7:$D$10,2,FALSE)+tarifas!$D$21)*datos!H3323</f>
        <v>#N/A</v>
      </c>
      <c r="M3323">
        <v>0</v>
      </c>
      <c r="N3323" s="13" t="e">
        <f t="shared" si="467"/>
        <v>#N/A</v>
      </c>
      <c r="O3323">
        <f t="shared" si="468"/>
        <v>0</v>
      </c>
      <c r="P3323" s="12">
        <f t="shared" si="469"/>
        <v>174.43262568163198</v>
      </c>
      <c r="Q3323">
        <f t="shared" si="470"/>
        <v>0</v>
      </c>
      <c r="R3323">
        <f>$D$2*tarifas!$D$12/24</f>
        <v>1.4541666666666666</v>
      </c>
      <c r="S3323" t="e">
        <f>VLOOKUP(E3323&amp;" "&amp;F3323,tarifas!$A$13:$D$20,4,FALSE)*P3323</f>
        <v>#N/A</v>
      </c>
      <c r="T3323">
        <f>IF(F3323="COD1",tarifas!$D$11*(SUMIFS($P$11:$P$8770,$F$11:$F$8770,"=COD1",$B$11:$B$8770,"="&amp;B3323)/COUNTIFS($F$11:$F$8770,"=COD1",$B$11:$B$8770,"="&amp;B3323))/COUNTIFS($A$11:$A$8770,"="&amp;A3323,$F$11:$F$8770,"=COD1"),0)</f>
        <v>0</v>
      </c>
      <c r="U3323" t="e">
        <f>(VLOOKUP(F3323,tarifas!$C$7:$D$10,2,FALSE)+tarifas!$D$21)*datos!P3323</f>
        <v>#N/A</v>
      </c>
      <c r="V3323" t="e">
        <f t="shared" si="471"/>
        <v>#N/A</v>
      </c>
      <c r="W3323">
        <f t="shared" si="472"/>
        <v>0</v>
      </c>
    </row>
    <row r="3324" spans="1:23" x14ac:dyDescent="0.25">
      <c r="A3324">
        <f t="shared" si="465"/>
        <v>138</v>
      </c>
      <c r="B3324">
        <f t="shared" si="466"/>
        <v>5</v>
      </c>
      <c r="C3324" s="1">
        <f t="shared" si="473"/>
        <v>41778.041666658632</v>
      </c>
      <c r="D3324" s="7">
        <v>0</v>
      </c>
      <c r="E3324" s="7"/>
      <c r="G3324">
        <v>31.5</v>
      </c>
      <c r="H3324" s="12">
        <v>172.06555150010348</v>
      </c>
      <c r="I3324" s="13">
        <f>$D$2*tarifas!$D$12/24</f>
        <v>1.4541666666666666</v>
      </c>
      <c r="J3324" s="13" t="e">
        <f>VLOOKUP(E3324&amp;" "&amp;F3324,tarifas!$A$13:$D$20,4,FALSE)*H3324</f>
        <v>#N/A</v>
      </c>
      <c r="K3324" s="13">
        <f>IF(F3324="COD1",tarifas!$D$11*(SUMIFS($H$11:$H$8770,$F$11:$F$8770,"=COD1",$B$11:$B$8770,"="&amp;B3324)/COUNTIFS($F$11:$F$8770,"=COD1",$B$11:$B$8770,"="&amp;B3324))/COUNTIFS($A$11:$A$8770,"="&amp;A3324,$F$11:$F$8770,"=COD1"),0)</f>
        <v>0</v>
      </c>
      <c r="L3324" s="13" t="e">
        <f>(VLOOKUP(F3324,tarifas!$C$7:$D$10,2,FALSE)+tarifas!$D$21)*datos!H3324</f>
        <v>#N/A</v>
      </c>
      <c r="M3324">
        <v>0</v>
      </c>
      <c r="N3324" s="13" t="e">
        <f t="shared" si="467"/>
        <v>#N/A</v>
      </c>
      <c r="O3324">
        <f t="shared" si="468"/>
        <v>0</v>
      </c>
      <c r="P3324" s="12">
        <f t="shared" si="469"/>
        <v>172.06555150010348</v>
      </c>
      <c r="Q3324">
        <f t="shared" si="470"/>
        <v>0</v>
      </c>
      <c r="R3324">
        <f>$D$2*tarifas!$D$12/24</f>
        <v>1.4541666666666666</v>
      </c>
      <c r="S3324" t="e">
        <f>VLOOKUP(E3324&amp;" "&amp;F3324,tarifas!$A$13:$D$20,4,FALSE)*P3324</f>
        <v>#N/A</v>
      </c>
      <c r="T3324">
        <f>IF(F3324="COD1",tarifas!$D$11*(SUMIFS($P$11:$P$8770,$F$11:$F$8770,"=COD1",$B$11:$B$8770,"="&amp;B3324)/COUNTIFS($F$11:$F$8770,"=COD1",$B$11:$B$8770,"="&amp;B3324))/COUNTIFS($A$11:$A$8770,"="&amp;A3324,$F$11:$F$8770,"=COD1"),0)</f>
        <v>0</v>
      </c>
      <c r="U3324" t="e">
        <f>(VLOOKUP(F3324,tarifas!$C$7:$D$10,2,FALSE)+tarifas!$D$21)*datos!P3324</f>
        <v>#N/A</v>
      </c>
      <c r="V3324" t="e">
        <f t="shared" si="471"/>
        <v>#N/A</v>
      </c>
      <c r="W3324">
        <f t="shared" si="472"/>
        <v>0</v>
      </c>
    </row>
    <row r="3325" spans="1:23" x14ac:dyDescent="0.25">
      <c r="A3325">
        <f t="shared" si="465"/>
        <v>138</v>
      </c>
      <c r="B3325">
        <f t="shared" si="466"/>
        <v>5</v>
      </c>
      <c r="C3325" s="1">
        <f t="shared" si="473"/>
        <v>41778.083333325296</v>
      </c>
      <c r="D3325" s="7">
        <v>0</v>
      </c>
      <c r="E3325" s="7"/>
      <c r="G3325">
        <v>32</v>
      </c>
      <c r="H3325" s="12">
        <v>170.11542857893153</v>
      </c>
      <c r="I3325" s="13">
        <f>$D$2*tarifas!$D$12/24</f>
        <v>1.4541666666666666</v>
      </c>
      <c r="J3325" s="13" t="e">
        <f>VLOOKUP(E3325&amp;" "&amp;F3325,tarifas!$A$13:$D$20,4,FALSE)*H3325</f>
        <v>#N/A</v>
      </c>
      <c r="K3325" s="13">
        <f>IF(F3325="COD1",tarifas!$D$11*(SUMIFS($H$11:$H$8770,$F$11:$F$8770,"=COD1",$B$11:$B$8770,"="&amp;B3325)/COUNTIFS($F$11:$F$8770,"=COD1",$B$11:$B$8770,"="&amp;B3325))/COUNTIFS($A$11:$A$8770,"="&amp;A3325,$F$11:$F$8770,"=COD1"),0)</f>
        <v>0</v>
      </c>
      <c r="L3325" s="13" t="e">
        <f>(VLOOKUP(F3325,tarifas!$C$7:$D$10,2,FALSE)+tarifas!$D$21)*datos!H3325</f>
        <v>#N/A</v>
      </c>
      <c r="M3325">
        <v>0</v>
      </c>
      <c r="N3325" s="13" t="e">
        <f t="shared" si="467"/>
        <v>#N/A</v>
      </c>
      <c r="O3325">
        <f t="shared" si="468"/>
        <v>0</v>
      </c>
      <c r="P3325" s="12">
        <f t="shared" si="469"/>
        <v>170.11542857893153</v>
      </c>
      <c r="Q3325">
        <f t="shared" si="470"/>
        <v>0</v>
      </c>
      <c r="R3325">
        <f>$D$2*tarifas!$D$12/24</f>
        <v>1.4541666666666666</v>
      </c>
      <c r="S3325" t="e">
        <f>VLOOKUP(E3325&amp;" "&amp;F3325,tarifas!$A$13:$D$20,4,FALSE)*P3325</f>
        <v>#N/A</v>
      </c>
      <c r="T3325">
        <f>IF(F3325="COD1",tarifas!$D$11*(SUMIFS($P$11:$P$8770,$F$11:$F$8770,"=COD1",$B$11:$B$8770,"="&amp;B3325)/COUNTIFS($F$11:$F$8770,"=COD1",$B$11:$B$8770,"="&amp;B3325))/COUNTIFS($A$11:$A$8770,"="&amp;A3325,$F$11:$F$8770,"=COD1"),0)</f>
        <v>0</v>
      </c>
      <c r="U3325" t="e">
        <f>(VLOOKUP(F3325,tarifas!$C$7:$D$10,2,FALSE)+tarifas!$D$21)*datos!P3325</f>
        <v>#N/A</v>
      </c>
      <c r="V3325" t="e">
        <f t="shared" si="471"/>
        <v>#N/A</v>
      </c>
      <c r="W3325">
        <f t="shared" si="472"/>
        <v>0</v>
      </c>
    </row>
    <row r="3326" spans="1:23" x14ac:dyDescent="0.25">
      <c r="A3326">
        <f t="shared" si="465"/>
        <v>138</v>
      </c>
      <c r="B3326">
        <f t="shared" si="466"/>
        <v>5</v>
      </c>
      <c r="C3326" s="1">
        <f t="shared" si="473"/>
        <v>41778.12499999196</v>
      </c>
      <c r="D3326" s="7">
        <v>0</v>
      </c>
      <c r="E3326" s="7"/>
      <c r="G3326">
        <v>32</v>
      </c>
      <c r="H3326" s="12">
        <v>169.46396972097551</v>
      </c>
      <c r="I3326" s="13">
        <f>$D$2*tarifas!$D$12/24</f>
        <v>1.4541666666666666</v>
      </c>
      <c r="J3326" s="13" t="e">
        <f>VLOOKUP(E3326&amp;" "&amp;F3326,tarifas!$A$13:$D$20,4,FALSE)*H3326</f>
        <v>#N/A</v>
      </c>
      <c r="K3326" s="13">
        <f>IF(F3326="COD1",tarifas!$D$11*(SUMIFS($H$11:$H$8770,$F$11:$F$8770,"=COD1",$B$11:$B$8770,"="&amp;B3326)/COUNTIFS($F$11:$F$8770,"=COD1",$B$11:$B$8770,"="&amp;B3326))/COUNTIFS($A$11:$A$8770,"="&amp;A3326,$F$11:$F$8770,"=COD1"),0)</f>
        <v>0</v>
      </c>
      <c r="L3326" s="13" t="e">
        <f>(VLOOKUP(F3326,tarifas!$C$7:$D$10,2,FALSE)+tarifas!$D$21)*datos!H3326</f>
        <v>#N/A</v>
      </c>
      <c r="M3326">
        <v>0</v>
      </c>
      <c r="N3326" s="13" t="e">
        <f t="shared" si="467"/>
        <v>#N/A</v>
      </c>
      <c r="O3326">
        <f t="shared" si="468"/>
        <v>0</v>
      </c>
      <c r="P3326" s="12">
        <f t="shared" si="469"/>
        <v>169.46396972097551</v>
      </c>
      <c r="Q3326">
        <f t="shared" si="470"/>
        <v>0</v>
      </c>
      <c r="R3326">
        <f>$D$2*tarifas!$D$12/24</f>
        <v>1.4541666666666666</v>
      </c>
      <c r="S3326" t="e">
        <f>VLOOKUP(E3326&amp;" "&amp;F3326,tarifas!$A$13:$D$20,4,FALSE)*P3326</f>
        <v>#N/A</v>
      </c>
      <c r="T3326">
        <f>IF(F3326="COD1",tarifas!$D$11*(SUMIFS($P$11:$P$8770,$F$11:$F$8770,"=COD1",$B$11:$B$8770,"="&amp;B3326)/COUNTIFS($F$11:$F$8770,"=COD1",$B$11:$B$8770,"="&amp;B3326))/COUNTIFS($A$11:$A$8770,"="&amp;A3326,$F$11:$F$8770,"=COD1"),0)</f>
        <v>0</v>
      </c>
      <c r="U3326" t="e">
        <f>(VLOOKUP(F3326,tarifas!$C$7:$D$10,2,FALSE)+tarifas!$D$21)*datos!P3326</f>
        <v>#N/A</v>
      </c>
      <c r="V3326" t="e">
        <f t="shared" si="471"/>
        <v>#N/A</v>
      </c>
      <c r="W3326">
        <f t="shared" si="472"/>
        <v>0</v>
      </c>
    </row>
    <row r="3327" spans="1:23" x14ac:dyDescent="0.25">
      <c r="A3327">
        <f t="shared" si="465"/>
        <v>138</v>
      </c>
      <c r="B3327">
        <f t="shared" si="466"/>
        <v>5</v>
      </c>
      <c r="C3327" s="1">
        <f t="shared" si="473"/>
        <v>41778.166666658624</v>
      </c>
      <c r="D3327" s="7">
        <v>0</v>
      </c>
      <c r="E3327" s="7"/>
      <c r="G3327">
        <v>38.01</v>
      </c>
      <c r="H3327" s="12">
        <v>171.22769455189558</v>
      </c>
      <c r="I3327" s="13">
        <f>$D$2*tarifas!$D$12/24</f>
        <v>1.4541666666666666</v>
      </c>
      <c r="J3327" s="13" t="e">
        <f>VLOOKUP(E3327&amp;" "&amp;F3327,tarifas!$A$13:$D$20,4,FALSE)*H3327</f>
        <v>#N/A</v>
      </c>
      <c r="K3327" s="13">
        <f>IF(F3327="COD1",tarifas!$D$11*(SUMIFS($H$11:$H$8770,$F$11:$F$8770,"=COD1",$B$11:$B$8770,"="&amp;B3327)/COUNTIFS($F$11:$F$8770,"=COD1",$B$11:$B$8770,"="&amp;B3327))/COUNTIFS($A$11:$A$8770,"="&amp;A3327,$F$11:$F$8770,"=COD1"),0)</f>
        <v>0</v>
      </c>
      <c r="L3327" s="13" t="e">
        <f>(VLOOKUP(F3327,tarifas!$C$7:$D$10,2,FALSE)+tarifas!$D$21)*datos!H3327</f>
        <v>#N/A</v>
      </c>
      <c r="M3327">
        <v>0</v>
      </c>
      <c r="N3327" s="13" t="e">
        <f t="shared" si="467"/>
        <v>#N/A</v>
      </c>
      <c r="O3327">
        <f t="shared" si="468"/>
        <v>0</v>
      </c>
      <c r="P3327" s="12">
        <f t="shared" si="469"/>
        <v>171.22769455189558</v>
      </c>
      <c r="Q3327">
        <f t="shared" si="470"/>
        <v>0</v>
      </c>
      <c r="R3327">
        <f>$D$2*tarifas!$D$12/24</f>
        <v>1.4541666666666666</v>
      </c>
      <c r="S3327" t="e">
        <f>VLOOKUP(E3327&amp;" "&amp;F3327,tarifas!$A$13:$D$20,4,FALSE)*P3327</f>
        <v>#N/A</v>
      </c>
      <c r="T3327">
        <f>IF(F3327="COD1",tarifas!$D$11*(SUMIFS($P$11:$P$8770,$F$11:$F$8770,"=COD1",$B$11:$B$8770,"="&amp;B3327)/COUNTIFS($F$11:$F$8770,"=COD1",$B$11:$B$8770,"="&amp;B3327))/COUNTIFS($A$11:$A$8770,"="&amp;A3327,$F$11:$F$8770,"=COD1"),0)</f>
        <v>0</v>
      </c>
      <c r="U3327" t="e">
        <f>(VLOOKUP(F3327,tarifas!$C$7:$D$10,2,FALSE)+tarifas!$D$21)*datos!P3327</f>
        <v>#N/A</v>
      </c>
      <c r="V3327" t="e">
        <f t="shared" si="471"/>
        <v>#N/A</v>
      </c>
      <c r="W3327">
        <f t="shared" si="472"/>
        <v>0</v>
      </c>
    </row>
    <row r="3328" spans="1:23" x14ac:dyDescent="0.25">
      <c r="A3328">
        <f t="shared" si="465"/>
        <v>138</v>
      </c>
      <c r="B3328">
        <f t="shared" si="466"/>
        <v>5</v>
      </c>
      <c r="C3328" s="1">
        <f t="shared" si="473"/>
        <v>41778.208333325289</v>
      </c>
      <c r="D3328" s="7">
        <v>0</v>
      </c>
      <c r="E3328" s="7"/>
      <c r="G3328">
        <v>45.89</v>
      </c>
      <c r="H3328" s="12">
        <v>167.26008327764842</v>
      </c>
      <c r="I3328" s="13">
        <f>$D$2*tarifas!$D$12/24</f>
        <v>1.4541666666666666</v>
      </c>
      <c r="J3328" s="13" t="e">
        <f>VLOOKUP(E3328&amp;" "&amp;F3328,tarifas!$A$13:$D$20,4,FALSE)*H3328</f>
        <v>#N/A</v>
      </c>
      <c r="K3328" s="13">
        <f>IF(F3328="COD1",tarifas!$D$11*(SUMIFS($H$11:$H$8770,$F$11:$F$8770,"=COD1",$B$11:$B$8770,"="&amp;B3328)/COUNTIFS($F$11:$F$8770,"=COD1",$B$11:$B$8770,"="&amp;B3328))/COUNTIFS($A$11:$A$8770,"="&amp;A3328,$F$11:$F$8770,"=COD1"),0)</f>
        <v>0</v>
      </c>
      <c r="L3328" s="13" t="e">
        <f>(VLOOKUP(F3328,tarifas!$C$7:$D$10,2,FALSE)+tarifas!$D$21)*datos!H3328</f>
        <v>#N/A</v>
      </c>
      <c r="M3328">
        <v>8.3124500000000001</v>
      </c>
      <c r="N3328" s="13" t="e">
        <f t="shared" si="467"/>
        <v>#N/A</v>
      </c>
      <c r="O3328">
        <f t="shared" si="468"/>
        <v>8.3124500000000001</v>
      </c>
      <c r="P3328" s="12">
        <f t="shared" si="469"/>
        <v>158.94763327764841</v>
      </c>
      <c r="Q3328">
        <f t="shared" si="470"/>
        <v>0</v>
      </c>
      <c r="R3328">
        <f>$D$2*tarifas!$D$12/24</f>
        <v>1.4541666666666666</v>
      </c>
      <c r="S3328" t="e">
        <f>VLOOKUP(E3328&amp;" "&amp;F3328,tarifas!$A$13:$D$20,4,FALSE)*P3328</f>
        <v>#N/A</v>
      </c>
      <c r="T3328">
        <f>IF(F3328="COD1",tarifas!$D$11*(SUMIFS($P$11:$P$8770,$F$11:$F$8770,"=COD1",$B$11:$B$8770,"="&amp;B3328)/COUNTIFS($F$11:$F$8770,"=COD1",$B$11:$B$8770,"="&amp;B3328))/COUNTIFS($A$11:$A$8770,"="&amp;A3328,$F$11:$F$8770,"=COD1"),0)</f>
        <v>0</v>
      </c>
      <c r="U3328" t="e">
        <f>(VLOOKUP(F3328,tarifas!$C$7:$D$10,2,FALSE)+tarifas!$D$21)*datos!P3328</f>
        <v>#N/A</v>
      </c>
      <c r="V3328" t="e">
        <f t="shared" si="471"/>
        <v>#N/A</v>
      </c>
      <c r="W3328">
        <f t="shared" si="472"/>
        <v>0</v>
      </c>
    </row>
    <row r="3329" spans="1:23" x14ac:dyDescent="0.25">
      <c r="A3329">
        <f t="shared" si="465"/>
        <v>138</v>
      </c>
      <c r="B3329">
        <f t="shared" si="466"/>
        <v>5</v>
      </c>
      <c r="C3329" s="1">
        <f t="shared" si="473"/>
        <v>41778.249999991953</v>
      </c>
      <c r="D3329" s="7">
        <v>4.3787878787878798</v>
      </c>
      <c r="E3329" s="7"/>
      <c r="G3329">
        <v>52</v>
      </c>
      <c r="H3329" s="12">
        <v>161.31992143368458</v>
      </c>
      <c r="I3329" s="13">
        <f>$D$2*tarifas!$D$12/24</f>
        <v>1.4541666666666666</v>
      </c>
      <c r="J3329" s="13" t="e">
        <f>VLOOKUP(E3329&amp;" "&amp;F3329,tarifas!$A$13:$D$20,4,FALSE)*H3329</f>
        <v>#N/A</v>
      </c>
      <c r="K3329" s="13">
        <f>IF(F3329="COD1",tarifas!$D$11*(SUMIFS($H$11:$H$8770,$F$11:$F$8770,"=COD1",$B$11:$B$8770,"="&amp;B3329)/COUNTIFS($F$11:$F$8770,"=COD1",$B$11:$B$8770,"="&amp;B3329))/COUNTIFS($A$11:$A$8770,"="&amp;A3329,$F$11:$F$8770,"=COD1"),0)</f>
        <v>0</v>
      </c>
      <c r="L3329" s="13" t="e">
        <f>(VLOOKUP(F3329,tarifas!$C$7:$D$10,2,FALSE)+tarifas!$D$21)*datos!H3329</f>
        <v>#N/A</v>
      </c>
      <c r="M3329">
        <v>56.849440000000001</v>
      </c>
      <c r="N3329" s="13" t="e">
        <f t="shared" si="467"/>
        <v>#N/A</v>
      </c>
      <c r="O3329">
        <f t="shared" si="468"/>
        <v>56.849440000000001</v>
      </c>
      <c r="P3329" s="12">
        <f t="shared" si="469"/>
        <v>104.47048143368458</v>
      </c>
      <c r="Q3329">
        <f t="shared" si="470"/>
        <v>0</v>
      </c>
      <c r="R3329">
        <f>$D$2*tarifas!$D$12/24</f>
        <v>1.4541666666666666</v>
      </c>
      <c r="S3329" t="e">
        <f>VLOOKUP(E3329&amp;" "&amp;F3329,tarifas!$A$13:$D$20,4,FALSE)*P3329</f>
        <v>#N/A</v>
      </c>
      <c r="T3329">
        <f>IF(F3329="COD1",tarifas!$D$11*(SUMIFS($P$11:$P$8770,$F$11:$F$8770,"=COD1",$B$11:$B$8770,"="&amp;B3329)/COUNTIFS($F$11:$F$8770,"=COD1",$B$11:$B$8770,"="&amp;B3329))/COUNTIFS($A$11:$A$8770,"="&amp;A3329,$F$11:$F$8770,"=COD1"),0)</f>
        <v>0</v>
      </c>
      <c r="U3329" t="e">
        <f>(VLOOKUP(F3329,tarifas!$C$7:$D$10,2,FALSE)+tarifas!$D$21)*datos!P3329</f>
        <v>#N/A</v>
      </c>
      <c r="V3329" t="e">
        <f t="shared" si="471"/>
        <v>#N/A</v>
      </c>
      <c r="W3329">
        <f t="shared" si="472"/>
        <v>0</v>
      </c>
    </row>
    <row r="3330" spans="1:23" x14ac:dyDescent="0.25">
      <c r="A3330">
        <f t="shared" si="465"/>
        <v>138</v>
      </c>
      <c r="B3330">
        <f t="shared" si="466"/>
        <v>5</v>
      </c>
      <c r="C3330" s="1">
        <f t="shared" si="473"/>
        <v>41778.291666658617</v>
      </c>
      <c r="D3330" s="7">
        <v>31.681818181818187</v>
      </c>
      <c r="E3330" s="7"/>
      <c r="G3330">
        <v>53.52</v>
      </c>
      <c r="H3330" s="12">
        <v>211.63605042013512</v>
      </c>
      <c r="I3330" s="13">
        <f>$D$2*tarifas!$D$12/24</f>
        <v>1.4541666666666666</v>
      </c>
      <c r="J3330" s="13" t="e">
        <f>VLOOKUP(E3330&amp;" "&amp;F3330,tarifas!$A$13:$D$20,4,FALSE)*H3330</f>
        <v>#N/A</v>
      </c>
      <c r="K3330" s="13">
        <f>IF(F3330="COD1",tarifas!$D$11*(SUMIFS($H$11:$H$8770,$F$11:$F$8770,"=COD1",$B$11:$B$8770,"="&amp;B3330)/COUNTIFS($F$11:$F$8770,"=COD1",$B$11:$B$8770,"="&amp;B3330))/COUNTIFS($A$11:$A$8770,"="&amp;A3330,$F$11:$F$8770,"=COD1"),0)</f>
        <v>0</v>
      </c>
      <c r="L3330" s="13" t="e">
        <f>(VLOOKUP(F3330,tarifas!$C$7:$D$10,2,FALSE)+tarifas!$D$21)*datos!H3330</f>
        <v>#N/A</v>
      </c>
      <c r="M3330">
        <v>199.77500000000001</v>
      </c>
      <c r="N3330" s="13" t="e">
        <f t="shared" si="467"/>
        <v>#N/A</v>
      </c>
      <c r="O3330">
        <f t="shared" si="468"/>
        <v>199.77500000000001</v>
      </c>
      <c r="P3330" s="12">
        <f t="shared" si="469"/>
        <v>11.861050420135115</v>
      </c>
      <c r="Q3330">
        <f t="shared" si="470"/>
        <v>0</v>
      </c>
      <c r="R3330">
        <f>$D$2*tarifas!$D$12/24</f>
        <v>1.4541666666666666</v>
      </c>
      <c r="S3330" t="e">
        <f>VLOOKUP(E3330&amp;" "&amp;F3330,tarifas!$A$13:$D$20,4,FALSE)*P3330</f>
        <v>#N/A</v>
      </c>
      <c r="T3330">
        <f>IF(F3330="COD1",tarifas!$D$11*(SUMIFS($P$11:$P$8770,$F$11:$F$8770,"=COD1",$B$11:$B$8770,"="&amp;B3330)/COUNTIFS($F$11:$F$8770,"=COD1",$B$11:$B$8770,"="&amp;B3330))/COUNTIFS($A$11:$A$8770,"="&amp;A3330,$F$11:$F$8770,"=COD1"),0)</f>
        <v>0</v>
      </c>
      <c r="U3330" t="e">
        <f>(VLOOKUP(F3330,tarifas!$C$7:$D$10,2,FALSE)+tarifas!$D$21)*datos!P3330</f>
        <v>#N/A</v>
      </c>
      <c r="V3330" t="e">
        <f t="shared" si="471"/>
        <v>#N/A</v>
      </c>
      <c r="W3330">
        <f t="shared" si="472"/>
        <v>0</v>
      </c>
    </row>
    <row r="3331" spans="1:23" x14ac:dyDescent="0.25">
      <c r="A3331">
        <f t="shared" si="465"/>
        <v>138</v>
      </c>
      <c r="B3331">
        <f t="shared" si="466"/>
        <v>5</v>
      </c>
      <c r="C3331" s="1">
        <f t="shared" si="473"/>
        <v>41778.333333325281</v>
      </c>
      <c r="D3331" s="7">
        <v>279.469696969697</v>
      </c>
      <c r="E3331" s="7"/>
      <c r="G3331">
        <v>54.06</v>
      </c>
      <c r="H3331" s="12">
        <v>333.15554488294191</v>
      </c>
      <c r="I3331" s="13">
        <f>$D$2*tarifas!$D$12/24</f>
        <v>1.4541666666666666</v>
      </c>
      <c r="J3331" s="13" t="e">
        <f>VLOOKUP(E3331&amp;" "&amp;F3331,tarifas!$A$13:$D$20,4,FALSE)*H3331</f>
        <v>#N/A</v>
      </c>
      <c r="K3331" s="13">
        <f>IF(F3331="COD1",tarifas!$D$11*(SUMIFS($H$11:$H$8770,$F$11:$F$8770,"=COD1",$B$11:$B$8770,"="&amp;B3331)/COUNTIFS($F$11:$F$8770,"=COD1",$B$11:$B$8770,"="&amp;B3331))/COUNTIFS($A$11:$A$8770,"="&amp;A3331,$F$11:$F$8770,"=COD1"),0)</f>
        <v>0</v>
      </c>
      <c r="L3331" s="13" t="e">
        <f>(VLOOKUP(F3331,tarifas!$C$7:$D$10,2,FALSE)+tarifas!$D$21)*datos!H3331</f>
        <v>#N/A</v>
      </c>
      <c r="M3331">
        <v>268.76407</v>
      </c>
      <c r="N3331" s="13" t="e">
        <f t="shared" si="467"/>
        <v>#N/A</v>
      </c>
      <c r="O3331">
        <f t="shared" si="468"/>
        <v>268.76407</v>
      </c>
      <c r="P3331" s="12">
        <f t="shared" si="469"/>
        <v>64.391474882941907</v>
      </c>
      <c r="Q3331">
        <f t="shared" si="470"/>
        <v>0</v>
      </c>
      <c r="R3331">
        <f>$D$2*tarifas!$D$12/24</f>
        <v>1.4541666666666666</v>
      </c>
      <c r="S3331" t="e">
        <f>VLOOKUP(E3331&amp;" "&amp;F3331,tarifas!$A$13:$D$20,4,FALSE)*P3331</f>
        <v>#N/A</v>
      </c>
      <c r="T3331">
        <f>IF(F3331="COD1",tarifas!$D$11*(SUMIFS($P$11:$P$8770,$F$11:$F$8770,"=COD1",$B$11:$B$8770,"="&amp;B3331)/COUNTIFS($F$11:$F$8770,"=COD1",$B$11:$B$8770,"="&amp;B3331))/COUNTIFS($A$11:$A$8770,"="&amp;A3331,$F$11:$F$8770,"=COD1"),0)</f>
        <v>0</v>
      </c>
      <c r="U3331" t="e">
        <f>(VLOOKUP(F3331,tarifas!$C$7:$D$10,2,FALSE)+tarifas!$D$21)*datos!P3331</f>
        <v>#N/A</v>
      </c>
      <c r="V3331" t="e">
        <f t="shared" si="471"/>
        <v>#N/A</v>
      </c>
      <c r="W3331">
        <f t="shared" si="472"/>
        <v>0</v>
      </c>
    </row>
    <row r="3332" spans="1:23" x14ac:dyDescent="0.25">
      <c r="A3332">
        <f t="shared" si="465"/>
        <v>138</v>
      </c>
      <c r="B3332">
        <f t="shared" si="466"/>
        <v>5</v>
      </c>
      <c r="C3332" s="1">
        <f t="shared" si="473"/>
        <v>41778.374999991946</v>
      </c>
      <c r="D3332" s="7">
        <v>440.19696969696975</v>
      </c>
      <c r="E3332" s="7"/>
      <c r="G3332">
        <v>53.13</v>
      </c>
      <c r="H3332" s="12">
        <v>503.296518600318</v>
      </c>
      <c r="I3332" s="13">
        <f>$D$2*tarifas!$D$12/24</f>
        <v>1.4541666666666666</v>
      </c>
      <c r="J3332" s="13" t="e">
        <f>VLOOKUP(E3332&amp;" "&amp;F3332,tarifas!$A$13:$D$20,4,FALSE)*H3332</f>
        <v>#N/A</v>
      </c>
      <c r="K3332" s="13">
        <f>IF(F3332="COD1",tarifas!$D$11*(SUMIFS($H$11:$H$8770,$F$11:$F$8770,"=COD1",$B$11:$B$8770,"="&amp;B3332)/COUNTIFS($F$11:$F$8770,"=COD1",$B$11:$B$8770,"="&amp;B3332))/COUNTIFS($A$11:$A$8770,"="&amp;A3332,$F$11:$F$8770,"=COD1"),0)</f>
        <v>0</v>
      </c>
      <c r="L3332" s="13" t="e">
        <f>(VLOOKUP(F3332,tarifas!$C$7:$D$10,2,FALSE)+tarifas!$D$21)*datos!H3332</f>
        <v>#N/A</v>
      </c>
      <c r="M3332">
        <v>93.707380000000001</v>
      </c>
      <c r="N3332" s="13" t="e">
        <f t="shared" si="467"/>
        <v>#N/A</v>
      </c>
      <c r="O3332">
        <f t="shared" si="468"/>
        <v>93.707380000000001</v>
      </c>
      <c r="P3332" s="12">
        <f t="shared" si="469"/>
        <v>409.58913860031799</v>
      </c>
      <c r="Q3332">
        <f t="shared" si="470"/>
        <v>0</v>
      </c>
      <c r="R3332">
        <f>$D$2*tarifas!$D$12/24</f>
        <v>1.4541666666666666</v>
      </c>
      <c r="S3332" t="e">
        <f>VLOOKUP(E3332&amp;" "&amp;F3332,tarifas!$A$13:$D$20,4,FALSE)*P3332</f>
        <v>#N/A</v>
      </c>
      <c r="T3332">
        <f>IF(F3332="COD1",tarifas!$D$11*(SUMIFS($P$11:$P$8770,$F$11:$F$8770,"=COD1",$B$11:$B$8770,"="&amp;B3332)/COUNTIFS($F$11:$F$8770,"=COD1",$B$11:$B$8770,"="&amp;B3332))/COUNTIFS($A$11:$A$8770,"="&amp;A3332,$F$11:$F$8770,"=COD1"),0)</f>
        <v>0</v>
      </c>
      <c r="U3332" t="e">
        <f>(VLOOKUP(F3332,tarifas!$C$7:$D$10,2,FALSE)+tarifas!$D$21)*datos!P3332</f>
        <v>#N/A</v>
      </c>
      <c r="V3332" t="e">
        <f t="shared" si="471"/>
        <v>#N/A</v>
      </c>
      <c r="W3332">
        <f t="shared" si="472"/>
        <v>0</v>
      </c>
    </row>
    <row r="3333" spans="1:23" x14ac:dyDescent="0.25">
      <c r="A3333">
        <f t="shared" si="465"/>
        <v>138</v>
      </c>
      <c r="B3333">
        <f t="shared" si="466"/>
        <v>5</v>
      </c>
      <c r="C3333" s="1">
        <f t="shared" si="473"/>
        <v>41778.41666665861</v>
      </c>
      <c r="D3333" s="7">
        <v>529.31818181818187</v>
      </c>
      <c r="E3333" s="7"/>
      <c r="G3333">
        <v>47.2</v>
      </c>
      <c r="H3333" s="12">
        <v>550.63216556433827</v>
      </c>
      <c r="I3333" s="13">
        <f>$D$2*tarifas!$D$12/24</f>
        <v>1.4541666666666666</v>
      </c>
      <c r="J3333" s="13" t="e">
        <f>VLOOKUP(E3333&amp;" "&amp;F3333,tarifas!$A$13:$D$20,4,FALSE)*H3333</f>
        <v>#N/A</v>
      </c>
      <c r="K3333" s="13">
        <f>IF(F3333="COD1",tarifas!$D$11*(SUMIFS($H$11:$H$8770,$F$11:$F$8770,"=COD1",$B$11:$B$8770,"="&amp;B3333)/COUNTIFS($F$11:$F$8770,"=COD1",$B$11:$B$8770,"="&amp;B3333))/COUNTIFS($A$11:$A$8770,"="&amp;A3333,$F$11:$F$8770,"=COD1"),0)</f>
        <v>0</v>
      </c>
      <c r="L3333" s="13" t="e">
        <f>(VLOOKUP(F3333,tarifas!$C$7:$D$10,2,FALSE)+tarifas!$D$21)*datos!H3333</f>
        <v>#N/A</v>
      </c>
      <c r="M3333">
        <v>121.51439000000001</v>
      </c>
      <c r="N3333" s="13" t="e">
        <f t="shared" si="467"/>
        <v>#N/A</v>
      </c>
      <c r="O3333">
        <f t="shared" si="468"/>
        <v>121.51439000000001</v>
      </c>
      <c r="P3333" s="12">
        <f t="shared" si="469"/>
        <v>429.11777556433827</v>
      </c>
      <c r="Q3333">
        <f t="shared" si="470"/>
        <v>0</v>
      </c>
      <c r="R3333">
        <f>$D$2*tarifas!$D$12/24</f>
        <v>1.4541666666666666</v>
      </c>
      <c r="S3333" t="e">
        <f>VLOOKUP(E3333&amp;" "&amp;F3333,tarifas!$A$13:$D$20,4,FALSE)*P3333</f>
        <v>#N/A</v>
      </c>
      <c r="T3333">
        <f>IF(F3333="COD1",tarifas!$D$11*(SUMIFS($P$11:$P$8770,$F$11:$F$8770,"=COD1",$B$11:$B$8770,"="&amp;B3333)/COUNTIFS($F$11:$F$8770,"=COD1",$B$11:$B$8770,"="&amp;B3333))/COUNTIFS($A$11:$A$8770,"="&amp;A3333,$F$11:$F$8770,"=COD1"),0)</f>
        <v>0</v>
      </c>
      <c r="U3333" t="e">
        <f>(VLOOKUP(F3333,tarifas!$C$7:$D$10,2,FALSE)+tarifas!$D$21)*datos!P3333</f>
        <v>#N/A</v>
      </c>
      <c r="V3333" t="e">
        <f t="shared" si="471"/>
        <v>#N/A</v>
      </c>
      <c r="W3333">
        <f t="shared" si="472"/>
        <v>0</v>
      </c>
    </row>
    <row r="3334" spans="1:23" x14ac:dyDescent="0.25">
      <c r="A3334">
        <f t="shared" si="465"/>
        <v>138</v>
      </c>
      <c r="B3334">
        <f t="shared" si="466"/>
        <v>5</v>
      </c>
      <c r="C3334" s="1">
        <f t="shared" si="473"/>
        <v>41778.458333325274</v>
      </c>
      <c r="D3334" s="7">
        <v>683.09090909090912</v>
      </c>
      <c r="E3334" s="7"/>
      <c r="G3334">
        <v>46</v>
      </c>
      <c r="H3334" s="12">
        <v>482.68794418217999</v>
      </c>
      <c r="I3334" s="13">
        <f>$D$2*tarifas!$D$12/24</f>
        <v>1.4541666666666666</v>
      </c>
      <c r="J3334" s="13" t="e">
        <f>VLOOKUP(E3334&amp;" "&amp;F3334,tarifas!$A$13:$D$20,4,FALSE)*H3334</f>
        <v>#N/A</v>
      </c>
      <c r="K3334" s="13">
        <f>IF(F3334="COD1",tarifas!$D$11*(SUMIFS($H$11:$H$8770,$F$11:$F$8770,"=COD1",$B$11:$B$8770,"="&amp;B3334)/COUNTIFS($F$11:$F$8770,"=COD1",$B$11:$B$8770,"="&amp;B3334))/COUNTIFS($A$11:$A$8770,"="&amp;A3334,$F$11:$F$8770,"=COD1"),0)</f>
        <v>0</v>
      </c>
      <c r="L3334" s="13" t="e">
        <f>(VLOOKUP(F3334,tarifas!$C$7:$D$10,2,FALSE)+tarifas!$D$21)*datos!H3334</f>
        <v>#N/A</v>
      </c>
      <c r="M3334">
        <v>188.69582</v>
      </c>
      <c r="N3334" s="13" t="e">
        <f t="shared" si="467"/>
        <v>#N/A</v>
      </c>
      <c r="O3334">
        <f t="shared" si="468"/>
        <v>188.69582</v>
      </c>
      <c r="P3334" s="12">
        <f t="shared" si="469"/>
        <v>293.99212418217996</v>
      </c>
      <c r="Q3334">
        <f t="shared" si="470"/>
        <v>0</v>
      </c>
      <c r="R3334">
        <f>$D$2*tarifas!$D$12/24</f>
        <v>1.4541666666666666</v>
      </c>
      <c r="S3334" t="e">
        <f>VLOOKUP(E3334&amp;" "&amp;F3334,tarifas!$A$13:$D$20,4,FALSE)*P3334</f>
        <v>#N/A</v>
      </c>
      <c r="T3334">
        <f>IF(F3334="COD1",tarifas!$D$11*(SUMIFS($P$11:$P$8770,$F$11:$F$8770,"=COD1",$B$11:$B$8770,"="&amp;B3334)/COUNTIFS($F$11:$F$8770,"=COD1",$B$11:$B$8770,"="&amp;B3334))/COUNTIFS($A$11:$A$8770,"="&amp;A3334,$F$11:$F$8770,"=COD1"),0)</f>
        <v>0</v>
      </c>
      <c r="U3334" t="e">
        <f>(VLOOKUP(F3334,tarifas!$C$7:$D$10,2,FALSE)+tarifas!$D$21)*datos!P3334</f>
        <v>#N/A</v>
      </c>
      <c r="V3334" t="e">
        <f t="shared" si="471"/>
        <v>#N/A</v>
      </c>
      <c r="W3334">
        <f t="shared" si="472"/>
        <v>0</v>
      </c>
    </row>
    <row r="3335" spans="1:23" x14ac:dyDescent="0.25">
      <c r="A3335">
        <f t="shared" si="465"/>
        <v>138</v>
      </c>
      <c r="B3335">
        <f t="shared" si="466"/>
        <v>5</v>
      </c>
      <c r="C3335" s="1">
        <f t="shared" si="473"/>
        <v>41778.499999991938</v>
      </c>
      <c r="D3335" s="7">
        <v>835.57575757575762</v>
      </c>
      <c r="E3335" s="7"/>
      <c r="G3335">
        <v>44.17</v>
      </c>
      <c r="H3335" s="12">
        <v>441.19225953468242</v>
      </c>
      <c r="I3335" s="13">
        <f>$D$2*tarifas!$D$12/24</f>
        <v>1.4541666666666666</v>
      </c>
      <c r="J3335" s="13" t="e">
        <f>VLOOKUP(E3335&amp;" "&amp;F3335,tarifas!$A$13:$D$20,4,FALSE)*H3335</f>
        <v>#N/A</v>
      </c>
      <c r="K3335" s="13">
        <f>IF(F3335="COD1",tarifas!$D$11*(SUMIFS($H$11:$H$8770,$F$11:$F$8770,"=COD1",$B$11:$B$8770,"="&amp;B3335)/COUNTIFS($F$11:$F$8770,"=COD1",$B$11:$B$8770,"="&amp;B3335))/COUNTIFS($A$11:$A$8770,"="&amp;A3335,$F$11:$F$8770,"=COD1"),0)</f>
        <v>0</v>
      </c>
      <c r="L3335" s="13" t="e">
        <f>(VLOOKUP(F3335,tarifas!$C$7:$D$10,2,FALSE)+tarifas!$D$21)*datos!H3335</f>
        <v>#N/A</v>
      </c>
      <c r="M3335">
        <v>114.23939</v>
      </c>
      <c r="N3335" s="13" t="e">
        <f t="shared" si="467"/>
        <v>#N/A</v>
      </c>
      <c r="O3335">
        <f t="shared" si="468"/>
        <v>114.23939</v>
      </c>
      <c r="P3335" s="12">
        <f t="shared" si="469"/>
        <v>326.95286953468241</v>
      </c>
      <c r="Q3335">
        <f t="shared" si="470"/>
        <v>0</v>
      </c>
      <c r="R3335">
        <f>$D$2*tarifas!$D$12/24</f>
        <v>1.4541666666666666</v>
      </c>
      <c r="S3335" t="e">
        <f>VLOOKUP(E3335&amp;" "&amp;F3335,tarifas!$A$13:$D$20,4,FALSE)*P3335</f>
        <v>#N/A</v>
      </c>
      <c r="T3335">
        <f>IF(F3335="COD1",tarifas!$D$11*(SUMIFS($P$11:$P$8770,$F$11:$F$8770,"=COD1",$B$11:$B$8770,"="&amp;B3335)/COUNTIFS($F$11:$F$8770,"=COD1",$B$11:$B$8770,"="&amp;B3335))/COUNTIFS($A$11:$A$8770,"="&amp;A3335,$F$11:$F$8770,"=COD1"),0)</f>
        <v>0</v>
      </c>
      <c r="U3335" t="e">
        <f>(VLOOKUP(F3335,tarifas!$C$7:$D$10,2,FALSE)+tarifas!$D$21)*datos!P3335</f>
        <v>#N/A</v>
      </c>
      <c r="V3335" t="e">
        <f t="shared" si="471"/>
        <v>#N/A</v>
      </c>
      <c r="W3335">
        <f t="shared" si="472"/>
        <v>0</v>
      </c>
    </row>
    <row r="3336" spans="1:23" x14ac:dyDescent="0.25">
      <c r="A3336">
        <f t="shared" si="465"/>
        <v>138</v>
      </c>
      <c r="B3336">
        <f t="shared" si="466"/>
        <v>5</v>
      </c>
      <c r="C3336" s="1">
        <f t="shared" si="473"/>
        <v>41778.541666658602</v>
      </c>
      <c r="D3336" s="7">
        <v>847.42424242424249</v>
      </c>
      <c r="E3336" s="7"/>
      <c r="G3336">
        <v>41</v>
      </c>
      <c r="H3336" s="12">
        <v>526.8243082396225</v>
      </c>
      <c r="I3336" s="13">
        <f>$D$2*tarifas!$D$12/24</f>
        <v>1.4541666666666666</v>
      </c>
      <c r="J3336" s="13" t="e">
        <f>VLOOKUP(E3336&amp;" "&amp;F3336,tarifas!$A$13:$D$20,4,FALSE)*H3336</f>
        <v>#N/A</v>
      </c>
      <c r="K3336" s="13">
        <f>IF(F3336="COD1",tarifas!$D$11*(SUMIFS($H$11:$H$8770,$F$11:$F$8770,"=COD1",$B$11:$B$8770,"="&amp;B3336)/COUNTIFS($F$11:$F$8770,"=COD1",$B$11:$B$8770,"="&amp;B3336))/COUNTIFS($A$11:$A$8770,"="&amp;A3336,$F$11:$F$8770,"=COD1"),0)</f>
        <v>0</v>
      </c>
      <c r="L3336" s="13" t="e">
        <f>(VLOOKUP(F3336,tarifas!$C$7:$D$10,2,FALSE)+tarifas!$D$21)*datos!H3336</f>
        <v>#N/A</v>
      </c>
      <c r="M3336">
        <v>298.99565999999999</v>
      </c>
      <c r="N3336" s="13" t="e">
        <f t="shared" si="467"/>
        <v>#N/A</v>
      </c>
      <c r="O3336">
        <f t="shared" si="468"/>
        <v>298.99565999999999</v>
      </c>
      <c r="P3336" s="12">
        <f t="shared" si="469"/>
        <v>227.82864823962251</v>
      </c>
      <c r="Q3336">
        <f t="shared" si="470"/>
        <v>0</v>
      </c>
      <c r="R3336">
        <f>$D$2*tarifas!$D$12/24</f>
        <v>1.4541666666666666</v>
      </c>
      <c r="S3336" t="e">
        <f>VLOOKUP(E3336&amp;" "&amp;F3336,tarifas!$A$13:$D$20,4,FALSE)*P3336</f>
        <v>#N/A</v>
      </c>
      <c r="T3336">
        <f>IF(F3336="COD1",tarifas!$D$11*(SUMIFS($P$11:$P$8770,$F$11:$F$8770,"=COD1",$B$11:$B$8770,"="&amp;B3336)/COUNTIFS($F$11:$F$8770,"=COD1",$B$11:$B$8770,"="&amp;B3336))/COUNTIFS($A$11:$A$8770,"="&amp;A3336,$F$11:$F$8770,"=COD1"),0)</f>
        <v>0</v>
      </c>
      <c r="U3336" t="e">
        <f>(VLOOKUP(F3336,tarifas!$C$7:$D$10,2,FALSE)+tarifas!$D$21)*datos!P3336</f>
        <v>#N/A</v>
      </c>
      <c r="V3336" t="e">
        <f t="shared" si="471"/>
        <v>#N/A</v>
      </c>
      <c r="W3336">
        <f t="shared" si="472"/>
        <v>0</v>
      </c>
    </row>
    <row r="3337" spans="1:23" x14ac:dyDescent="0.25">
      <c r="A3337">
        <f t="shared" si="465"/>
        <v>138</v>
      </c>
      <c r="B3337">
        <f t="shared" si="466"/>
        <v>5</v>
      </c>
      <c r="C3337" s="1">
        <f t="shared" si="473"/>
        <v>41778.583333325267</v>
      </c>
      <c r="D3337" s="7">
        <v>0</v>
      </c>
      <c r="E3337" s="7"/>
      <c r="G3337">
        <v>37.44</v>
      </c>
      <c r="H3337" s="12">
        <v>532.46091466132987</v>
      </c>
      <c r="I3337" s="13">
        <f>$D$2*tarifas!$D$12/24</f>
        <v>1.4541666666666666</v>
      </c>
      <c r="J3337" s="13" t="e">
        <f>VLOOKUP(E3337&amp;" "&amp;F3337,tarifas!$A$13:$D$20,4,FALSE)*H3337</f>
        <v>#N/A</v>
      </c>
      <c r="K3337" s="13">
        <f>IF(F3337="COD1",tarifas!$D$11*(SUMIFS($H$11:$H$8770,$F$11:$F$8770,"=COD1",$B$11:$B$8770,"="&amp;B3337)/COUNTIFS($F$11:$F$8770,"=COD1",$B$11:$B$8770,"="&amp;B3337))/COUNTIFS($A$11:$A$8770,"="&amp;A3337,$F$11:$F$8770,"=COD1"),0)</f>
        <v>0</v>
      </c>
      <c r="L3337" s="13" t="e">
        <f>(VLOOKUP(F3337,tarifas!$C$7:$D$10,2,FALSE)+tarifas!$D$21)*datos!H3337</f>
        <v>#N/A</v>
      </c>
      <c r="M3337">
        <v>101.31763000000001</v>
      </c>
      <c r="N3337" s="13" t="e">
        <f t="shared" si="467"/>
        <v>#N/A</v>
      </c>
      <c r="O3337">
        <f t="shared" si="468"/>
        <v>101.31763000000001</v>
      </c>
      <c r="P3337" s="12">
        <f t="shared" si="469"/>
        <v>431.14328466132986</v>
      </c>
      <c r="Q3337">
        <f t="shared" si="470"/>
        <v>0</v>
      </c>
      <c r="R3337">
        <f>$D$2*tarifas!$D$12/24</f>
        <v>1.4541666666666666</v>
      </c>
      <c r="S3337" t="e">
        <f>VLOOKUP(E3337&amp;" "&amp;F3337,tarifas!$A$13:$D$20,4,FALSE)*P3337</f>
        <v>#N/A</v>
      </c>
      <c r="T3337">
        <f>IF(F3337="COD1",tarifas!$D$11*(SUMIFS($P$11:$P$8770,$F$11:$F$8770,"=COD1",$B$11:$B$8770,"="&amp;B3337)/COUNTIFS($F$11:$F$8770,"=COD1",$B$11:$B$8770,"="&amp;B3337))/COUNTIFS($A$11:$A$8770,"="&amp;A3337,$F$11:$F$8770,"=COD1"),0)</f>
        <v>0</v>
      </c>
      <c r="U3337" t="e">
        <f>(VLOOKUP(F3337,tarifas!$C$7:$D$10,2,FALSE)+tarifas!$D$21)*datos!P3337</f>
        <v>#N/A</v>
      </c>
      <c r="V3337" t="e">
        <f t="shared" si="471"/>
        <v>#N/A</v>
      </c>
      <c r="W3337">
        <f t="shared" si="472"/>
        <v>0</v>
      </c>
    </row>
    <row r="3338" spans="1:23" x14ac:dyDescent="0.25">
      <c r="A3338">
        <f t="shared" si="465"/>
        <v>138</v>
      </c>
      <c r="B3338">
        <f t="shared" si="466"/>
        <v>5</v>
      </c>
      <c r="C3338" s="1">
        <f t="shared" si="473"/>
        <v>41778.624999991931</v>
      </c>
      <c r="D3338" s="7">
        <v>484.75757575757575</v>
      </c>
      <c r="E3338" s="7"/>
      <c r="G3338">
        <v>37.92</v>
      </c>
      <c r="H3338" s="12">
        <v>522.98008578599888</v>
      </c>
      <c r="I3338" s="13">
        <f>$D$2*tarifas!$D$12/24</f>
        <v>1.4541666666666666</v>
      </c>
      <c r="J3338" s="13" t="e">
        <f>VLOOKUP(E3338&amp;" "&amp;F3338,tarifas!$A$13:$D$20,4,FALSE)*H3338</f>
        <v>#N/A</v>
      </c>
      <c r="K3338" s="13">
        <f>IF(F3338="COD1",tarifas!$D$11*(SUMIFS($H$11:$H$8770,$F$11:$F$8770,"=COD1",$B$11:$B$8770,"="&amp;B3338)/COUNTIFS($F$11:$F$8770,"=COD1",$B$11:$B$8770,"="&amp;B3338))/COUNTIFS($A$11:$A$8770,"="&amp;A3338,$F$11:$F$8770,"=COD1"),0)</f>
        <v>0</v>
      </c>
      <c r="L3338" s="13" t="e">
        <f>(VLOOKUP(F3338,tarifas!$C$7:$D$10,2,FALSE)+tarifas!$D$21)*datos!H3338</f>
        <v>#N/A</v>
      </c>
      <c r="M3338">
        <v>109.55488000000001</v>
      </c>
      <c r="N3338" s="13" t="e">
        <f t="shared" si="467"/>
        <v>#N/A</v>
      </c>
      <c r="O3338">
        <f t="shared" si="468"/>
        <v>109.55488000000001</v>
      </c>
      <c r="P3338" s="12">
        <f t="shared" si="469"/>
        <v>413.42520578599886</v>
      </c>
      <c r="Q3338">
        <f t="shared" si="470"/>
        <v>0</v>
      </c>
      <c r="R3338">
        <f>$D$2*tarifas!$D$12/24</f>
        <v>1.4541666666666666</v>
      </c>
      <c r="S3338" t="e">
        <f>VLOOKUP(E3338&amp;" "&amp;F3338,tarifas!$A$13:$D$20,4,FALSE)*P3338</f>
        <v>#N/A</v>
      </c>
      <c r="T3338">
        <f>IF(F3338="COD1",tarifas!$D$11*(SUMIFS($P$11:$P$8770,$F$11:$F$8770,"=COD1",$B$11:$B$8770,"="&amp;B3338)/COUNTIFS($F$11:$F$8770,"=COD1",$B$11:$B$8770,"="&amp;B3338))/COUNTIFS($A$11:$A$8770,"="&amp;A3338,$F$11:$F$8770,"=COD1"),0)</f>
        <v>0</v>
      </c>
      <c r="U3338" t="e">
        <f>(VLOOKUP(F3338,tarifas!$C$7:$D$10,2,FALSE)+tarifas!$D$21)*datos!P3338</f>
        <v>#N/A</v>
      </c>
      <c r="V3338" t="e">
        <f t="shared" si="471"/>
        <v>#N/A</v>
      </c>
      <c r="W3338">
        <f t="shared" si="472"/>
        <v>0</v>
      </c>
    </row>
    <row r="3339" spans="1:23" x14ac:dyDescent="0.25">
      <c r="A3339">
        <f t="shared" si="465"/>
        <v>138</v>
      </c>
      <c r="B3339">
        <f t="shared" si="466"/>
        <v>5</v>
      </c>
      <c r="C3339" s="1">
        <f t="shared" si="473"/>
        <v>41778.666666658595</v>
      </c>
      <c r="D3339" s="7">
        <v>191.1212121212121</v>
      </c>
      <c r="E3339" s="7"/>
      <c r="G3339">
        <v>41</v>
      </c>
      <c r="H3339" s="12">
        <v>527.79088483188264</v>
      </c>
      <c r="I3339" s="13">
        <f>$D$2*tarifas!$D$12/24</f>
        <v>1.4541666666666666</v>
      </c>
      <c r="J3339" s="13" t="e">
        <f>VLOOKUP(E3339&amp;" "&amp;F3339,tarifas!$A$13:$D$20,4,FALSE)*H3339</f>
        <v>#N/A</v>
      </c>
      <c r="K3339" s="13">
        <f>IF(F3339="COD1",tarifas!$D$11*(SUMIFS($H$11:$H$8770,$F$11:$F$8770,"=COD1",$B$11:$B$8770,"="&amp;B3339)/COUNTIFS($F$11:$F$8770,"=COD1",$B$11:$B$8770,"="&amp;B3339))/COUNTIFS($A$11:$A$8770,"="&amp;A3339,$F$11:$F$8770,"=COD1"),0)</f>
        <v>0</v>
      </c>
      <c r="L3339" s="13" t="e">
        <f>(VLOOKUP(F3339,tarifas!$C$7:$D$10,2,FALSE)+tarifas!$D$21)*datos!H3339</f>
        <v>#N/A</v>
      </c>
      <c r="M3339">
        <v>97.900310000000005</v>
      </c>
      <c r="N3339" s="13" t="e">
        <f t="shared" si="467"/>
        <v>#N/A</v>
      </c>
      <c r="O3339">
        <f t="shared" si="468"/>
        <v>97.900310000000005</v>
      </c>
      <c r="P3339" s="12">
        <f t="shared" si="469"/>
        <v>429.89057483188265</v>
      </c>
      <c r="Q3339">
        <f t="shared" si="470"/>
        <v>0</v>
      </c>
      <c r="R3339">
        <f>$D$2*tarifas!$D$12/24</f>
        <v>1.4541666666666666</v>
      </c>
      <c r="S3339" t="e">
        <f>VLOOKUP(E3339&amp;" "&amp;F3339,tarifas!$A$13:$D$20,4,FALSE)*P3339</f>
        <v>#N/A</v>
      </c>
      <c r="T3339">
        <f>IF(F3339="COD1",tarifas!$D$11*(SUMIFS($P$11:$P$8770,$F$11:$F$8770,"=COD1",$B$11:$B$8770,"="&amp;B3339)/COUNTIFS($F$11:$F$8770,"=COD1",$B$11:$B$8770,"="&amp;B3339))/COUNTIFS($A$11:$A$8770,"="&amp;A3339,$F$11:$F$8770,"=COD1"),0)</f>
        <v>0</v>
      </c>
      <c r="U3339" t="e">
        <f>(VLOOKUP(F3339,tarifas!$C$7:$D$10,2,FALSE)+tarifas!$D$21)*datos!P3339</f>
        <v>#N/A</v>
      </c>
      <c r="V3339" t="e">
        <f t="shared" si="471"/>
        <v>#N/A</v>
      </c>
      <c r="W3339">
        <f t="shared" si="472"/>
        <v>0</v>
      </c>
    </row>
    <row r="3340" spans="1:23" x14ac:dyDescent="0.25">
      <c r="A3340">
        <f t="shared" ref="A3340:A3403" si="474">DAYS360($C$11,C3340)</f>
        <v>138</v>
      </c>
      <c r="B3340">
        <f t="shared" ref="B3340:B3403" si="475">MONTH(C3340)</f>
        <v>5</v>
      </c>
      <c r="C3340" s="1">
        <f t="shared" si="473"/>
        <v>41778.708333325259</v>
      </c>
      <c r="D3340" s="7">
        <v>390.4848484848485</v>
      </c>
      <c r="E3340" s="7"/>
      <c r="G3340">
        <v>42.05</v>
      </c>
      <c r="H3340" s="12">
        <v>425.4266421676341</v>
      </c>
      <c r="I3340" s="13">
        <f>$D$2*tarifas!$D$12/24</f>
        <v>1.4541666666666666</v>
      </c>
      <c r="J3340" s="13" t="e">
        <f>VLOOKUP(E3340&amp;" "&amp;F3340,tarifas!$A$13:$D$20,4,FALSE)*H3340</f>
        <v>#N/A</v>
      </c>
      <c r="K3340" s="13">
        <f>IF(F3340="COD1",tarifas!$D$11*(SUMIFS($H$11:$H$8770,$F$11:$F$8770,"=COD1",$B$11:$B$8770,"="&amp;B3340)/COUNTIFS($F$11:$F$8770,"=COD1",$B$11:$B$8770,"="&amp;B3340))/COUNTIFS($A$11:$A$8770,"="&amp;A3340,$F$11:$F$8770,"=COD1"),0)</f>
        <v>0</v>
      </c>
      <c r="L3340" s="13" t="e">
        <f>(VLOOKUP(F3340,tarifas!$C$7:$D$10,2,FALSE)+tarifas!$D$21)*datos!H3340</f>
        <v>#N/A</v>
      </c>
      <c r="M3340">
        <v>80.04558999999999</v>
      </c>
      <c r="N3340" s="13" t="e">
        <f t="shared" ref="N3340:N3403" si="476">(I3340+J3340+K3340+L3340)*1.23</f>
        <v>#N/A</v>
      </c>
      <c r="O3340">
        <f t="shared" ref="O3340:O3403" si="477">IF(M3340&lt;H3340,M3340,H3340)</f>
        <v>80.04558999999999</v>
      </c>
      <c r="P3340" s="12">
        <f t="shared" ref="P3340:P3403" si="478">H3340-O3340</f>
        <v>345.3810521676341</v>
      </c>
      <c r="Q3340">
        <f t="shared" ref="Q3340:Q3403" si="479">IF(M3340&lt;H3340,0,M3340-H3340)</f>
        <v>0</v>
      </c>
      <c r="R3340">
        <f>$D$2*tarifas!$D$12/24</f>
        <v>1.4541666666666666</v>
      </c>
      <c r="S3340" t="e">
        <f>VLOOKUP(E3340&amp;" "&amp;F3340,tarifas!$A$13:$D$20,4,FALSE)*P3340</f>
        <v>#N/A</v>
      </c>
      <c r="T3340">
        <f>IF(F3340="COD1",tarifas!$D$11*(SUMIFS($P$11:$P$8770,$F$11:$F$8770,"=COD1",$B$11:$B$8770,"="&amp;B3340)/COUNTIFS($F$11:$F$8770,"=COD1",$B$11:$B$8770,"="&amp;B3340))/COUNTIFS($A$11:$A$8770,"="&amp;A3340,$F$11:$F$8770,"=COD1"),0)</f>
        <v>0</v>
      </c>
      <c r="U3340" t="e">
        <f>(VLOOKUP(F3340,tarifas!$C$7:$D$10,2,FALSE)+tarifas!$D$21)*datos!P3340</f>
        <v>#N/A</v>
      </c>
      <c r="V3340" t="e">
        <f t="shared" ref="V3340:V3403" si="480">(R3340+S3340+T3340+U3340)*1.23</f>
        <v>#N/A</v>
      </c>
      <c r="W3340">
        <f t="shared" ref="W3340:W3403" si="481">0.9*G3340/1000*Q3340</f>
        <v>0</v>
      </c>
    </row>
    <row r="3341" spans="1:23" x14ac:dyDescent="0.25">
      <c r="A3341">
        <f t="shared" si="474"/>
        <v>138</v>
      </c>
      <c r="B3341">
        <f t="shared" si="475"/>
        <v>5</v>
      </c>
      <c r="C3341" s="1">
        <f t="shared" ref="C3341:C3404" si="482">+C3340+1/24</f>
        <v>41778.749999991924</v>
      </c>
      <c r="D3341" s="7">
        <v>204.25757575757578</v>
      </c>
      <c r="E3341" s="7"/>
      <c r="G3341">
        <v>43.5</v>
      </c>
      <c r="H3341" s="12">
        <v>308.59001823180279</v>
      </c>
      <c r="I3341" s="13">
        <f>$D$2*tarifas!$D$12/24</f>
        <v>1.4541666666666666</v>
      </c>
      <c r="J3341" s="13" t="e">
        <f>VLOOKUP(E3341&amp;" "&amp;F3341,tarifas!$A$13:$D$20,4,FALSE)*H3341</f>
        <v>#N/A</v>
      </c>
      <c r="K3341" s="13">
        <f>IF(F3341="COD1",tarifas!$D$11*(SUMIFS($H$11:$H$8770,$F$11:$F$8770,"=COD1",$B$11:$B$8770,"="&amp;B3341)/COUNTIFS($F$11:$F$8770,"=COD1",$B$11:$B$8770,"="&amp;B3341))/COUNTIFS($A$11:$A$8770,"="&amp;A3341,$F$11:$F$8770,"=COD1"),0)</f>
        <v>0</v>
      </c>
      <c r="L3341" s="13" t="e">
        <f>(VLOOKUP(F3341,tarifas!$C$7:$D$10,2,FALSE)+tarifas!$D$21)*datos!H3341</f>
        <v>#N/A</v>
      </c>
      <c r="M3341">
        <v>18.658999999999999</v>
      </c>
      <c r="N3341" s="13" t="e">
        <f t="shared" si="476"/>
        <v>#N/A</v>
      </c>
      <c r="O3341">
        <f t="shared" si="477"/>
        <v>18.658999999999999</v>
      </c>
      <c r="P3341" s="12">
        <f t="shared" si="478"/>
        <v>289.9310182318028</v>
      </c>
      <c r="Q3341">
        <f t="shared" si="479"/>
        <v>0</v>
      </c>
      <c r="R3341">
        <f>$D$2*tarifas!$D$12/24</f>
        <v>1.4541666666666666</v>
      </c>
      <c r="S3341" t="e">
        <f>VLOOKUP(E3341&amp;" "&amp;F3341,tarifas!$A$13:$D$20,4,FALSE)*P3341</f>
        <v>#N/A</v>
      </c>
      <c r="T3341">
        <f>IF(F3341="COD1",tarifas!$D$11*(SUMIFS($P$11:$P$8770,$F$11:$F$8770,"=COD1",$B$11:$B$8770,"="&amp;B3341)/COUNTIFS($F$11:$F$8770,"=COD1",$B$11:$B$8770,"="&amp;B3341))/COUNTIFS($A$11:$A$8770,"="&amp;A3341,$F$11:$F$8770,"=COD1"),0)</f>
        <v>0</v>
      </c>
      <c r="U3341" t="e">
        <f>(VLOOKUP(F3341,tarifas!$C$7:$D$10,2,FALSE)+tarifas!$D$21)*datos!P3341</f>
        <v>#N/A</v>
      </c>
      <c r="V3341" t="e">
        <f t="shared" si="480"/>
        <v>#N/A</v>
      </c>
      <c r="W3341">
        <f t="shared" si="481"/>
        <v>0</v>
      </c>
    </row>
    <row r="3342" spans="1:23" x14ac:dyDescent="0.25">
      <c r="A3342">
        <f t="shared" si="474"/>
        <v>138</v>
      </c>
      <c r="B3342">
        <f t="shared" si="475"/>
        <v>5</v>
      </c>
      <c r="C3342" s="1">
        <f t="shared" si="482"/>
        <v>41778.791666658588</v>
      </c>
      <c r="D3342" s="7">
        <v>86.030303030303045</v>
      </c>
      <c r="E3342" s="7"/>
      <c r="G3342">
        <v>44.17</v>
      </c>
      <c r="H3342" s="12">
        <v>218.70200870531741</v>
      </c>
      <c r="I3342" s="13">
        <f>$D$2*tarifas!$D$12/24</f>
        <v>1.4541666666666666</v>
      </c>
      <c r="J3342" s="13" t="e">
        <f>VLOOKUP(E3342&amp;" "&amp;F3342,tarifas!$A$13:$D$20,4,FALSE)*H3342</f>
        <v>#N/A</v>
      </c>
      <c r="K3342" s="13">
        <f>IF(F3342="COD1",tarifas!$D$11*(SUMIFS($H$11:$H$8770,$F$11:$F$8770,"=COD1",$B$11:$B$8770,"="&amp;B3342)/COUNTIFS($F$11:$F$8770,"=COD1",$B$11:$B$8770,"="&amp;B3342))/COUNTIFS($A$11:$A$8770,"="&amp;A3342,$F$11:$F$8770,"=COD1"),0)</f>
        <v>0</v>
      </c>
      <c r="L3342" s="13" t="e">
        <f>(VLOOKUP(F3342,tarifas!$C$7:$D$10,2,FALSE)+tarifas!$D$21)*datos!H3342</f>
        <v>#N/A</v>
      </c>
      <c r="M3342">
        <v>0</v>
      </c>
      <c r="N3342" s="13" t="e">
        <f t="shared" si="476"/>
        <v>#N/A</v>
      </c>
      <c r="O3342">
        <f t="shared" si="477"/>
        <v>0</v>
      </c>
      <c r="P3342" s="12">
        <f t="shared" si="478"/>
        <v>218.70200870531741</v>
      </c>
      <c r="Q3342">
        <f t="shared" si="479"/>
        <v>0</v>
      </c>
      <c r="R3342">
        <f>$D$2*tarifas!$D$12/24</f>
        <v>1.4541666666666666</v>
      </c>
      <c r="S3342" t="e">
        <f>VLOOKUP(E3342&amp;" "&amp;F3342,tarifas!$A$13:$D$20,4,FALSE)*P3342</f>
        <v>#N/A</v>
      </c>
      <c r="T3342">
        <f>IF(F3342="COD1",tarifas!$D$11*(SUMIFS($P$11:$P$8770,$F$11:$F$8770,"=COD1",$B$11:$B$8770,"="&amp;B3342)/COUNTIFS($F$11:$F$8770,"=COD1",$B$11:$B$8770,"="&amp;B3342))/COUNTIFS($A$11:$A$8770,"="&amp;A3342,$F$11:$F$8770,"=COD1"),0)</f>
        <v>0</v>
      </c>
      <c r="U3342" t="e">
        <f>(VLOOKUP(F3342,tarifas!$C$7:$D$10,2,FALSE)+tarifas!$D$21)*datos!P3342</f>
        <v>#N/A</v>
      </c>
      <c r="V3342" t="e">
        <f t="shared" si="480"/>
        <v>#N/A</v>
      </c>
      <c r="W3342">
        <f t="shared" si="481"/>
        <v>0</v>
      </c>
    </row>
    <row r="3343" spans="1:23" x14ac:dyDescent="0.25">
      <c r="A3343">
        <f t="shared" si="474"/>
        <v>138</v>
      </c>
      <c r="B3343">
        <f t="shared" si="475"/>
        <v>5</v>
      </c>
      <c r="C3343" s="1">
        <f t="shared" si="482"/>
        <v>41778.833333325252</v>
      </c>
      <c r="D3343" s="7">
        <v>0</v>
      </c>
      <c r="E3343" s="7"/>
      <c r="G3343">
        <v>50.63</v>
      </c>
      <c r="H3343" s="12">
        <v>207.07444070155509</v>
      </c>
      <c r="I3343" s="13">
        <f>$D$2*tarifas!$D$12/24</f>
        <v>1.4541666666666666</v>
      </c>
      <c r="J3343" s="13" t="e">
        <f>VLOOKUP(E3343&amp;" "&amp;F3343,tarifas!$A$13:$D$20,4,FALSE)*H3343</f>
        <v>#N/A</v>
      </c>
      <c r="K3343" s="13">
        <f>IF(F3343="COD1",tarifas!$D$11*(SUMIFS($H$11:$H$8770,$F$11:$F$8770,"=COD1",$B$11:$B$8770,"="&amp;B3343)/COUNTIFS($F$11:$F$8770,"=COD1",$B$11:$B$8770,"="&amp;B3343))/COUNTIFS($A$11:$A$8770,"="&amp;A3343,$F$11:$F$8770,"=COD1"),0)</f>
        <v>0</v>
      </c>
      <c r="L3343" s="13" t="e">
        <f>(VLOOKUP(F3343,tarifas!$C$7:$D$10,2,FALSE)+tarifas!$D$21)*datos!H3343</f>
        <v>#N/A</v>
      </c>
      <c r="M3343">
        <v>0</v>
      </c>
      <c r="N3343" s="13" t="e">
        <f t="shared" si="476"/>
        <v>#N/A</v>
      </c>
      <c r="O3343">
        <f t="shared" si="477"/>
        <v>0</v>
      </c>
      <c r="P3343" s="12">
        <f t="shared" si="478"/>
        <v>207.07444070155509</v>
      </c>
      <c r="Q3343">
        <f t="shared" si="479"/>
        <v>0</v>
      </c>
      <c r="R3343">
        <f>$D$2*tarifas!$D$12/24</f>
        <v>1.4541666666666666</v>
      </c>
      <c r="S3343" t="e">
        <f>VLOOKUP(E3343&amp;" "&amp;F3343,tarifas!$A$13:$D$20,4,FALSE)*P3343</f>
        <v>#N/A</v>
      </c>
      <c r="T3343">
        <f>IF(F3343="COD1",tarifas!$D$11*(SUMIFS($P$11:$P$8770,$F$11:$F$8770,"=COD1",$B$11:$B$8770,"="&amp;B3343)/COUNTIFS($F$11:$F$8770,"=COD1",$B$11:$B$8770,"="&amp;B3343))/COUNTIFS($A$11:$A$8770,"="&amp;A3343,$F$11:$F$8770,"=COD1"),0)</f>
        <v>0</v>
      </c>
      <c r="U3343" t="e">
        <f>(VLOOKUP(F3343,tarifas!$C$7:$D$10,2,FALSE)+tarifas!$D$21)*datos!P3343</f>
        <v>#N/A</v>
      </c>
      <c r="V3343" t="e">
        <f t="shared" si="480"/>
        <v>#N/A</v>
      </c>
      <c r="W3343">
        <f t="shared" si="481"/>
        <v>0</v>
      </c>
    </row>
    <row r="3344" spans="1:23" x14ac:dyDescent="0.25">
      <c r="A3344">
        <f t="shared" si="474"/>
        <v>138</v>
      </c>
      <c r="B3344">
        <f t="shared" si="475"/>
        <v>5</v>
      </c>
      <c r="C3344" s="1">
        <f t="shared" si="482"/>
        <v>41778.874999991916</v>
      </c>
      <c r="D3344" s="7">
        <v>0</v>
      </c>
      <c r="E3344" s="7"/>
      <c r="G3344">
        <v>49.71</v>
      </c>
      <c r="H3344" s="12">
        <v>194.34172710097022</v>
      </c>
      <c r="I3344" s="13">
        <f>$D$2*tarifas!$D$12/24</f>
        <v>1.4541666666666666</v>
      </c>
      <c r="J3344" s="13" t="e">
        <f>VLOOKUP(E3344&amp;" "&amp;F3344,tarifas!$A$13:$D$20,4,FALSE)*H3344</f>
        <v>#N/A</v>
      </c>
      <c r="K3344" s="13">
        <f>IF(F3344="COD1",tarifas!$D$11*(SUMIFS($H$11:$H$8770,$F$11:$F$8770,"=COD1",$B$11:$B$8770,"="&amp;B3344)/COUNTIFS($F$11:$F$8770,"=COD1",$B$11:$B$8770,"="&amp;B3344))/COUNTIFS($A$11:$A$8770,"="&amp;A3344,$F$11:$F$8770,"=COD1"),0)</f>
        <v>0</v>
      </c>
      <c r="L3344" s="13" t="e">
        <f>(VLOOKUP(F3344,tarifas!$C$7:$D$10,2,FALSE)+tarifas!$D$21)*datos!H3344</f>
        <v>#N/A</v>
      </c>
      <c r="M3344">
        <v>0</v>
      </c>
      <c r="N3344" s="13" t="e">
        <f t="shared" si="476"/>
        <v>#N/A</v>
      </c>
      <c r="O3344">
        <f t="shared" si="477"/>
        <v>0</v>
      </c>
      <c r="P3344" s="12">
        <f t="shared" si="478"/>
        <v>194.34172710097022</v>
      </c>
      <c r="Q3344">
        <f t="shared" si="479"/>
        <v>0</v>
      </c>
      <c r="R3344">
        <f>$D$2*tarifas!$D$12/24</f>
        <v>1.4541666666666666</v>
      </c>
      <c r="S3344" t="e">
        <f>VLOOKUP(E3344&amp;" "&amp;F3344,tarifas!$A$13:$D$20,4,FALSE)*P3344</f>
        <v>#N/A</v>
      </c>
      <c r="T3344">
        <f>IF(F3344="COD1",tarifas!$D$11*(SUMIFS($P$11:$P$8770,$F$11:$F$8770,"=COD1",$B$11:$B$8770,"="&amp;B3344)/COUNTIFS($F$11:$F$8770,"=COD1",$B$11:$B$8770,"="&amp;B3344))/COUNTIFS($A$11:$A$8770,"="&amp;A3344,$F$11:$F$8770,"=COD1"),0)</f>
        <v>0</v>
      </c>
      <c r="U3344" t="e">
        <f>(VLOOKUP(F3344,tarifas!$C$7:$D$10,2,FALSE)+tarifas!$D$21)*datos!P3344</f>
        <v>#N/A</v>
      </c>
      <c r="V3344" t="e">
        <f t="shared" si="480"/>
        <v>#N/A</v>
      </c>
      <c r="W3344">
        <f t="shared" si="481"/>
        <v>0</v>
      </c>
    </row>
    <row r="3345" spans="1:23" x14ac:dyDescent="0.25">
      <c r="A3345">
        <f t="shared" si="474"/>
        <v>138</v>
      </c>
      <c r="B3345">
        <f t="shared" si="475"/>
        <v>5</v>
      </c>
      <c r="C3345" s="1">
        <f t="shared" si="482"/>
        <v>41778.916666658581</v>
      </c>
      <c r="D3345" s="7">
        <v>0</v>
      </c>
      <c r="E3345" s="7"/>
      <c r="G3345">
        <v>48</v>
      </c>
      <c r="H3345" s="12">
        <v>192.38825135681333</v>
      </c>
      <c r="I3345" s="13">
        <f>$D$2*tarifas!$D$12/24</f>
        <v>1.4541666666666666</v>
      </c>
      <c r="J3345" s="13" t="e">
        <f>VLOOKUP(E3345&amp;" "&amp;F3345,tarifas!$A$13:$D$20,4,FALSE)*H3345</f>
        <v>#N/A</v>
      </c>
      <c r="K3345" s="13">
        <f>IF(F3345="COD1",tarifas!$D$11*(SUMIFS($H$11:$H$8770,$F$11:$F$8770,"=COD1",$B$11:$B$8770,"="&amp;B3345)/COUNTIFS($F$11:$F$8770,"=COD1",$B$11:$B$8770,"="&amp;B3345))/COUNTIFS($A$11:$A$8770,"="&amp;A3345,$F$11:$F$8770,"=COD1"),0)</f>
        <v>0</v>
      </c>
      <c r="L3345" s="13" t="e">
        <f>(VLOOKUP(F3345,tarifas!$C$7:$D$10,2,FALSE)+tarifas!$D$21)*datos!H3345</f>
        <v>#N/A</v>
      </c>
      <c r="M3345">
        <v>0</v>
      </c>
      <c r="N3345" s="13" t="e">
        <f t="shared" si="476"/>
        <v>#N/A</v>
      </c>
      <c r="O3345">
        <f t="shared" si="477"/>
        <v>0</v>
      </c>
      <c r="P3345" s="12">
        <f t="shared" si="478"/>
        <v>192.38825135681333</v>
      </c>
      <c r="Q3345">
        <f t="shared" si="479"/>
        <v>0</v>
      </c>
      <c r="R3345">
        <f>$D$2*tarifas!$D$12/24</f>
        <v>1.4541666666666666</v>
      </c>
      <c r="S3345" t="e">
        <f>VLOOKUP(E3345&amp;" "&amp;F3345,tarifas!$A$13:$D$20,4,FALSE)*P3345</f>
        <v>#N/A</v>
      </c>
      <c r="T3345">
        <f>IF(F3345="COD1",tarifas!$D$11*(SUMIFS($P$11:$P$8770,$F$11:$F$8770,"=COD1",$B$11:$B$8770,"="&amp;B3345)/COUNTIFS($F$11:$F$8770,"=COD1",$B$11:$B$8770,"="&amp;B3345))/COUNTIFS($A$11:$A$8770,"="&amp;A3345,$F$11:$F$8770,"=COD1"),0)</f>
        <v>0</v>
      </c>
      <c r="U3345" t="e">
        <f>(VLOOKUP(F3345,tarifas!$C$7:$D$10,2,FALSE)+tarifas!$D$21)*datos!P3345</f>
        <v>#N/A</v>
      </c>
      <c r="V3345" t="e">
        <f t="shared" si="480"/>
        <v>#N/A</v>
      </c>
      <c r="W3345">
        <f t="shared" si="481"/>
        <v>0</v>
      </c>
    </row>
    <row r="3346" spans="1:23" x14ac:dyDescent="0.25">
      <c r="A3346">
        <f t="shared" si="474"/>
        <v>138</v>
      </c>
      <c r="B3346">
        <f t="shared" si="475"/>
        <v>5</v>
      </c>
      <c r="C3346" s="1">
        <f t="shared" si="482"/>
        <v>41778.958333325245</v>
      </c>
      <c r="D3346" s="7">
        <v>0</v>
      </c>
      <c r="E3346" s="7"/>
      <c r="G3346">
        <v>49.1</v>
      </c>
      <c r="H3346" s="12">
        <v>192.45382215177992</v>
      </c>
      <c r="I3346" s="13">
        <f>$D$2*tarifas!$D$12/24</f>
        <v>1.4541666666666666</v>
      </c>
      <c r="J3346" s="13" t="e">
        <f>VLOOKUP(E3346&amp;" "&amp;F3346,tarifas!$A$13:$D$20,4,FALSE)*H3346</f>
        <v>#N/A</v>
      </c>
      <c r="K3346" s="13">
        <f>IF(F3346="COD1",tarifas!$D$11*(SUMIFS($H$11:$H$8770,$F$11:$F$8770,"=COD1",$B$11:$B$8770,"="&amp;B3346)/COUNTIFS($F$11:$F$8770,"=COD1",$B$11:$B$8770,"="&amp;B3346))/COUNTIFS($A$11:$A$8770,"="&amp;A3346,$F$11:$F$8770,"=COD1"),0)</f>
        <v>0</v>
      </c>
      <c r="L3346" s="13" t="e">
        <f>(VLOOKUP(F3346,tarifas!$C$7:$D$10,2,FALSE)+tarifas!$D$21)*datos!H3346</f>
        <v>#N/A</v>
      </c>
      <c r="M3346">
        <v>0</v>
      </c>
      <c r="N3346" s="13" t="e">
        <f t="shared" si="476"/>
        <v>#N/A</v>
      </c>
      <c r="O3346">
        <f t="shared" si="477"/>
        <v>0</v>
      </c>
      <c r="P3346" s="12">
        <f t="shared" si="478"/>
        <v>192.45382215177992</v>
      </c>
      <c r="Q3346">
        <f t="shared" si="479"/>
        <v>0</v>
      </c>
      <c r="R3346">
        <f>$D$2*tarifas!$D$12/24</f>
        <v>1.4541666666666666</v>
      </c>
      <c r="S3346" t="e">
        <f>VLOOKUP(E3346&amp;" "&amp;F3346,tarifas!$A$13:$D$20,4,FALSE)*P3346</f>
        <v>#N/A</v>
      </c>
      <c r="T3346">
        <f>IF(F3346="COD1",tarifas!$D$11*(SUMIFS($P$11:$P$8770,$F$11:$F$8770,"=COD1",$B$11:$B$8770,"="&amp;B3346)/COUNTIFS($F$11:$F$8770,"=COD1",$B$11:$B$8770,"="&amp;B3346))/COUNTIFS($A$11:$A$8770,"="&amp;A3346,$F$11:$F$8770,"=COD1"),0)</f>
        <v>0</v>
      </c>
      <c r="U3346" t="e">
        <f>(VLOOKUP(F3346,tarifas!$C$7:$D$10,2,FALSE)+tarifas!$D$21)*datos!P3346</f>
        <v>#N/A</v>
      </c>
      <c r="V3346" t="e">
        <f t="shared" si="480"/>
        <v>#N/A</v>
      </c>
      <c r="W3346">
        <f t="shared" si="481"/>
        <v>0</v>
      </c>
    </row>
    <row r="3347" spans="1:23" x14ac:dyDescent="0.25">
      <c r="A3347">
        <f t="shared" si="474"/>
        <v>139</v>
      </c>
      <c r="B3347">
        <f t="shared" si="475"/>
        <v>5</v>
      </c>
      <c r="C3347" s="1">
        <f t="shared" si="482"/>
        <v>41778.999999991909</v>
      </c>
      <c r="D3347" s="7">
        <v>0</v>
      </c>
      <c r="E3347" s="7"/>
      <c r="G3347">
        <v>46.13</v>
      </c>
      <c r="H3347" s="12">
        <v>192.07927875976793</v>
      </c>
      <c r="I3347" s="13">
        <f>$D$2*tarifas!$D$12/24</f>
        <v>1.4541666666666666</v>
      </c>
      <c r="J3347" s="13" t="e">
        <f>VLOOKUP(E3347&amp;" "&amp;F3347,tarifas!$A$13:$D$20,4,FALSE)*H3347</f>
        <v>#N/A</v>
      </c>
      <c r="K3347" s="13">
        <f>IF(F3347="COD1",tarifas!$D$11*(SUMIFS($H$11:$H$8770,$F$11:$F$8770,"=COD1",$B$11:$B$8770,"="&amp;B3347)/COUNTIFS($F$11:$F$8770,"=COD1",$B$11:$B$8770,"="&amp;B3347))/COUNTIFS($A$11:$A$8770,"="&amp;A3347,$F$11:$F$8770,"=COD1"),0)</f>
        <v>0</v>
      </c>
      <c r="L3347" s="13" t="e">
        <f>(VLOOKUP(F3347,tarifas!$C$7:$D$10,2,FALSE)+tarifas!$D$21)*datos!H3347</f>
        <v>#N/A</v>
      </c>
      <c r="M3347">
        <v>0</v>
      </c>
      <c r="N3347" s="13" t="e">
        <f t="shared" si="476"/>
        <v>#N/A</v>
      </c>
      <c r="O3347">
        <f t="shared" si="477"/>
        <v>0</v>
      </c>
      <c r="P3347" s="12">
        <f t="shared" si="478"/>
        <v>192.07927875976793</v>
      </c>
      <c r="Q3347">
        <f t="shared" si="479"/>
        <v>0</v>
      </c>
      <c r="R3347">
        <f>$D$2*tarifas!$D$12/24</f>
        <v>1.4541666666666666</v>
      </c>
      <c r="S3347" t="e">
        <f>VLOOKUP(E3347&amp;" "&amp;F3347,tarifas!$A$13:$D$20,4,FALSE)*P3347</f>
        <v>#N/A</v>
      </c>
      <c r="T3347">
        <f>IF(F3347="COD1",tarifas!$D$11*(SUMIFS($P$11:$P$8770,$F$11:$F$8770,"=COD1",$B$11:$B$8770,"="&amp;B3347)/COUNTIFS($F$11:$F$8770,"=COD1",$B$11:$B$8770,"="&amp;B3347))/COUNTIFS($A$11:$A$8770,"="&amp;A3347,$F$11:$F$8770,"=COD1"),0)</f>
        <v>0</v>
      </c>
      <c r="U3347" t="e">
        <f>(VLOOKUP(F3347,tarifas!$C$7:$D$10,2,FALSE)+tarifas!$D$21)*datos!P3347</f>
        <v>#N/A</v>
      </c>
      <c r="V3347" t="e">
        <f t="shared" si="480"/>
        <v>#N/A</v>
      </c>
      <c r="W3347">
        <f t="shared" si="481"/>
        <v>0</v>
      </c>
    </row>
    <row r="3348" spans="1:23" x14ac:dyDescent="0.25">
      <c r="A3348">
        <f t="shared" si="474"/>
        <v>139</v>
      </c>
      <c r="B3348">
        <f t="shared" si="475"/>
        <v>5</v>
      </c>
      <c r="C3348" s="1">
        <f t="shared" si="482"/>
        <v>41779.041666658573</v>
      </c>
      <c r="D3348" s="7">
        <v>0</v>
      </c>
      <c r="E3348" s="7"/>
      <c r="G3348">
        <v>41.5</v>
      </c>
      <c r="H3348" s="12">
        <v>186.58385303853916</v>
      </c>
      <c r="I3348" s="13">
        <f>$D$2*tarifas!$D$12/24</f>
        <v>1.4541666666666666</v>
      </c>
      <c r="J3348" s="13" t="e">
        <f>VLOOKUP(E3348&amp;" "&amp;F3348,tarifas!$A$13:$D$20,4,FALSE)*H3348</f>
        <v>#N/A</v>
      </c>
      <c r="K3348" s="13">
        <f>IF(F3348="COD1",tarifas!$D$11*(SUMIFS($H$11:$H$8770,$F$11:$F$8770,"=COD1",$B$11:$B$8770,"="&amp;B3348)/COUNTIFS($F$11:$F$8770,"=COD1",$B$11:$B$8770,"="&amp;B3348))/COUNTIFS($A$11:$A$8770,"="&amp;A3348,$F$11:$F$8770,"=COD1"),0)</f>
        <v>0</v>
      </c>
      <c r="L3348" s="13" t="e">
        <f>(VLOOKUP(F3348,tarifas!$C$7:$D$10,2,FALSE)+tarifas!$D$21)*datos!H3348</f>
        <v>#N/A</v>
      </c>
      <c r="M3348">
        <v>0</v>
      </c>
      <c r="N3348" s="13" t="e">
        <f t="shared" si="476"/>
        <v>#N/A</v>
      </c>
      <c r="O3348">
        <f t="shared" si="477"/>
        <v>0</v>
      </c>
      <c r="P3348" s="12">
        <f t="shared" si="478"/>
        <v>186.58385303853916</v>
      </c>
      <c r="Q3348">
        <f t="shared" si="479"/>
        <v>0</v>
      </c>
      <c r="R3348">
        <f>$D$2*tarifas!$D$12/24</f>
        <v>1.4541666666666666</v>
      </c>
      <c r="S3348" t="e">
        <f>VLOOKUP(E3348&amp;" "&amp;F3348,tarifas!$A$13:$D$20,4,FALSE)*P3348</f>
        <v>#N/A</v>
      </c>
      <c r="T3348">
        <f>IF(F3348="COD1",tarifas!$D$11*(SUMIFS($P$11:$P$8770,$F$11:$F$8770,"=COD1",$B$11:$B$8770,"="&amp;B3348)/COUNTIFS($F$11:$F$8770,"=COD1",$B$11:$B$8770,"="&amp;B3348))/COUNTIFS($A$11:$A$8770,"="&amp;A3348,$F$11:$F$8770,"=COD1"),0)</f>
        <v>0</v>
      </c>
      <c r="U3348" t="e">
        <f>(VLOOKUP(F3348,tarifas!$C$7:$D$10,2,FALSE)+tarifas!$D$21)*datos!P3348</f>
        <v>#N/A</v>
      </c>
      <c r="V3348" t="e">
        <f t="shared" si="480"/>
        <v>#N/A</v>
      </c>
      <c r="W3348">
        <f t="shared" si="481"/>
        <v>0</v>
      </c>
    </row>
    <row r="3349" spans="1:23" x14ac:dyDescent="0.25">
      <c r="A3349">
        <f t="shared" si="474"/>
        <v>139</v>
      </c>
      <c r="B3349">
        <f t="shared" si="475"/>
        <v>5</v>
      </c>
      <c r="C3349" s="1">
        <f t="shared" si="482"/>
        <v>41779.083333325238</v>
      </c>
      <c r="D3349" s="7">
        <v>0</v>
      </c>
      <c r="E3349" s="7"/>
      <c r="G3349">
        <v>35.86</v>
      </c>
      <c r="H3349" s="12">
        <v>186.13652295347927</v>
      </c>
      <c r="I3349" s="13">
        <f>$D$2*tarifas!$D$12/24</f>
        <v>1.4541666666666666</v>
      </c>
      <c r="J3349" s="13" t="e">
        <f>VLOOKUP(E3349&amp;" "&amp;F3349,tarifas!$A$13:$D$20,4,FALSE)*H3349</f>
        <v>#N/A</v>
      </c>
      <c r="K3349" s="13">
        <f>IF(F3349="COD1",tarifas!$D$11*(SUMIFS($H$11:$H$8770,$F$11:$F$8770,"=COD1",$B$11:$B$8770,"="&amp;B3349)/COUNTIFS($F$11:$F$8770,"=COD1",$B$11:$B$8770,"="&amp;B3349))/COUNTIFS($A$11:$A$8770,"="&amp;A3349,$F$11:$F$8770,"=COD1"),0)</f>
        <v>0</v>
      </c>
      <c r="L3349" s="13" t="e">
        <f>(VLOOKUP(F3349,tarifas!$C$7:$D$10,2,FALSE)+tarifas!$D$21)*datos!H3349</f>
        <v>#N/A</v>
      </c>
      <c r="M3349">
        <v>0</v>
      </c>
      <c r="N3349" s="13" t="e">
        <f t="shared" si="476"/>
        <v>#N/A</v>
      </c>
      <c r="O3349">
        <f t="shared" si="477"/>
        <v>0</v>
      </c>
      <c r="P3349" s="12">
        <f t="shared" si="478"/>
        <v>186.13652295347927</v>
      </c>
      <c r="Q3349">
        <f t="shared" si="479"/>
        <v>0</v>
      </c>
      <c r="R3349">
        <f>$D$2*tarifas!$D$12/24</f>
        <v>1.4541666666666666</v>
      </c>
      <c r="S3349" t="e">
        <f>VLOOKUP(E3349&amp;" "&amp;F3349,tarifas!$A$13:$D$20,4,FALSE)*P3349</f>
        <v>#N/A</v>
      </c>
      <c r="T3349">
        <f>IF(F3349="COD1",tarifas!$D$11*(SUMIFS($P$11:$P$8770,$F$11:$F$8770,"=COD1",$B$11:$B$8770,"="&amp;B3349)/COUNTIFS($F$11:$F$8770,"=COD1",$B$11:$B$8770,"="&amp;B3349))/COUNTIFS($A$11:$A$8770,"="&amp;A3349,$F$11:$F$8770,"=COD1"),0)</f>
        <v>0</v>
      </c>
      <c r="U3349" t="e">
        <f>(VLOOKUP(F3349,tarifas!$C$7:$D$10,2,FALSE)+tarifas!$D$21)*datos!P3349</f>
        <v>#N/A</v>
      </c>
      <c r="V3349" t="e">
        <f t="shared" si="480"/>
        <v>#N/A</v>
      </c>
      <c r="W3349">
        <f t="shared" si="481"/>
        <v>0</v>
      </c>
    </row>
    <row r="3350" spans="1:23" x14ac:dyDescent="0.25">
      <c r="A3350">
        <f t="shared" si="474"/>
        <v>139</v>
      </c>
      <c r="B3350">
        <f t="shared" si="475"/>
        <v>5</v>
      </c>
      <c r="C3350" s="1">
        <f t="shared" si="482"/>
        <v>41779.124999991902</v>
      </c>
      <c r="D3350" s="7">
        <v>0</v>
      </c>
      <c r="E3350" s="7"/>
      <c r="G3350">
        <v>33.950000000000003</v>
      </c>
      <c r="H3350" s="12">
        <v>179.77991202930548</v>
      </c>
      <c r="I3350" s="13">
        <f>$D$2*tarifas!$D$12/24</f>
        <v>1.4541666666666666</v>
      </c>
      <c r="J3350" s="13" t="e">
        <f>VLOOKUP(E3350&amp;" "&amp;F3350,tarifas!$A$13:$D$20,4,FALSE)*H3350</f>
        <v>#N/A</v>
      </c>
      <c r="K3350" s="13">
        <f>IF(F3350="COD1",tarifas!$D$11*(SUMIFS($H$11:$H$8770,$F$11:$F$8770,"=COD1",$B$11:$B$8770,"="&amp;B3350)/COUNTIFS($F$11:$F$8770,"=COD1",$B$11:$B$8770,"="&amp;B3350))/COUNTIFS($A$11:$A$8770,"="&amp;A3350,$F$11:$F$8770,"=COD1"),0)</f>
        <v>0</v>
      </c>
      <c r="L3350" s="13" t="e">
        <f>(VLOOKUP(F3350,tarifas!$C$7:$D$10,2,FALSE)+tarifas!$D$21)*datos!H3350</f>
        <v>#N/A</v>
      </c>
      <c r="M3350">
        <v>0</v>
      </c>
      <c r="N3350" s="13" t="e">
        <f t="shared" si="476"/>
        <v>#N/A</v>
      </c>
      <c r="O3350">
        <f t="shared" si="477"/>
        <v>0</v>
      </c>
      <c r="P3350" s="12">
        <f t="shared" si="478"/>
        <v>179.77991202930548</v>
      </c>
      <c r="Q3350">
        <f t="shared" si="479"/>
        <v>0</v>
      </c>
      <c r="R3350">
        <f>$D$2*tarifas!$D$12/24</f>
        <v>1.4541666666666666</v>
      </c>
      <c r="S3350" t="e">
        <f>VLOOKUP(E3350&amp;" "&amp;F3350,tarifas!$A$13:$D$20,4,FALSE)*P3350</f>
        <v>#N/A</v>
      </c>
      <c r="T3350">
        <f>IF(F3350="COD1",tarifas!$D$11*(SUMIFS($P$11:$P$8770,$F$11:$F$8770,"=COD1",$B$11:$B$8770,"="&amp;B3350)/COUNTIFS($F$11:$F$8770,"=COD1",$B$11:$B$8770,"="&amp;B3350))/COUNTIFS($A$11:$A$8770,"="&amp;A3350,$F$11:$F$8770,"=COD1"),0)</f>
        <v>0</v>
      </c>
      <c r="U3350" t="e">
        <f>(VLOOKUP(F3350,tarifas!$C$7:$D$10,2,FALSE)+tarifas!$D$21)*datos!P3350</f>
        <v>#N/A</v>
      </c>
      <c r="V3350" t="e">
        <f t="shared" si="480"/>
        <v>#N/A</v>
      </c>
      <c r="W3350">
        <f t="shared" si="481"/>
        <v>0</v>
      </c>
    </row>
    <row r="3351" spans="1:23" x14ac:dyDescent="0.25">
      <c r="A3351">
        <f t="shared" si="474"/>
        <v>139</v>
      </c>
      <c r="B3351">
        <f t="shared" si="475"/>
        <v>5</v>
      </c>
      <c r="C3351" s="1">
        <f t="shared" si="482"/>
        <v>41779.166666658566</v>
      </c>
      <c r="D3351" s="7">
        <v>0</v>
      </c>
      <c r="E3351" s="7"/>
      <c r="G3351">
        <v>37.17</v>
      </c>
      <c r="H3351" s="12">
        <v>177.64947954838004</v>
      </c>
      <c r="I3351" s="13">
        <f>$D$2*tarifas!$D$12/24</f>
        <v>1.4541666666666666</v>
      </c>
      <c r="J3351" s="13" t="e">
        <f>VLOOKUP(E3351&amp;" "&amp;F3351,tarifas!$A$13:$D$20,4,FALSE)*H3351</f>
        <v>#N/A</v>
      </c>
      <c r="K3351" s="13">
        <f>IF(F3351="COD1",tarifas!$D$11*(SUMIFS($H$11:$H$8770,$F$11:$F$8770,"=COD1",$B$11:$B$8770,"="&amp;B3351)/COUNTIFS($F$11:$F$8770,"=COD1",$B$11:$B$8770,"="&amp;B3351))/COUNTIFS($A$11:$A$8770,"="&amp;A3351,$F$11:$F$8770,"=COD1"),0)</f>
        <v>0</v>
      </c>
      <c r="L3351" s="13" t="e">
        <f>(VLOOKUP(F3351,tarifas!$C$7:$D$10,2,FALSE)+tarifas!$D$21)*datos!H3351</f>
        <v>#N/A</v>
      </c>
      <c r="M3351">
        <v>0</v>
      </c>
      <c r="N3351" s="13" t="e">
        <f t="shared" si="476"/>
        <v>#N/A</v>
      </c>
      <c r="O3351">
        <f t="shared" si="477"/>
        <v>0</v>
      </c>
      <c r="P3351" s="12">
        <f t="shared" si="478"/>
        <v>177.64947954838004</v>
      </c>
      <c r="Q3351">
        <f t="shared" si="479"/>
        <v>0</v>
      </c>
      <c r="R3351">
        <f>$D$2*tarifas!$D$12/24</f>
        <v>1.4541666666666666</v>
      </c>
      <c r="S3351" t="e">
        <f>VLOOKUP(E3351&amp;" "&amp;F3351,tarifas!$A$13:$D$20,4,FALSE)*P3351</f>
        <v>#N/A</v>
      </c>
      <c r="T3351">
        <f>IF(F3351="COD1",tarifas!$D$11*(SUMIFS($P$11:$P$8770,$F$11:$F$8770,"=COD1",$B$11:$B$8770,"="&amp;B3351)/COUNTIFS($F$11:$F$8770,"=COD1",$B$11:$B$8770,"="&amp;B3351))/COUNTIFS($A$11:$A$8770,"="&amp;A3351,$F$11:$F$8770,"=COD1"),0)</f>
        <v>0</v>
      </c>
      <c r="U3351" t="e">
        <f>(VLOOKUP(F3351,tarifas!$C$7:$D$10,2,FALSE)+tarifas!$D$21)*datos!P3351</f>
        <v>#N/A</v>
      </c>
      <c r="V3351" t="e">
        <f t="shared" si="480"/>
        <v>#N/A</v>
      </c>
      <c r="W3351">
        <f t="shared" si="481"/>
        <v>0</v>
      </c>
    </row>
    <row r="3352" spans="1:23" x14ac:dyDescent="0.25">
      <c r="A3352">
        <f t="shared" si="474"/>
        <v>139</v>
      </c>
      <c r="B3352">
        <f t="shared" si="475"/>
        <v>5</v>
      </c>
      <c r="C3352" s="1">
        <f t="shared" si="482"/>
        <v>41779.20833332523</v>
      </c>
      <c r="D3352" s="7">
        <v>0</v>
      </c>
      <c r="E3352" s="7"/>
      <c r="G3352">
        <v>45.03</v>
      </c>
      <c r="H3352" s="12">
        <v>176.10446721309717</v>
      </c>
      <c r="I3352" s="13">
        <f>$D$2*tarifas!$D$12/24</f>
        <v>1.4541666666666666</v>
      </c>
      <c r="J3352" s="13" t="e">
        <f>VLOOKUP(E3352&amp;" "&amp;F3352,tarifas!$A$13:$D$20,4,FALSE)*H3352</f>
        <v>#N/A</v>
      </c>
      <c r="K3352" s="13">
        <f>IF(F3352="COD1",tarifas!$D$11*(SUMIFS($H$11:$H$8770,$F$11:$F$8770,"=COD1",$B$11:$B$8770,"="&amp;B3352)/COUNTIFS($F$11:$F$8770,"=COD1",$B$11:$B$8770,"="&amp;B3352))/COUNTIFS($A$11:$A$8770,"="&amp;A3352,$F$11:$F$8770,"=COD1"),0)</f>
        <v>0</v>
      </c>
      <c r="L3352" s="13" t="e">
        <f>(VLOOKUP(F3352,tarifas!$C$7:$D$10,2,FALSE)+tarifas!$D$21)*datos!H3352</f>
        <v>#N/A</v>
      </c>
      <c r="M3352">
        <v>14.449819999999999</v>
      </c>
      <c r="N3352" s="13" t="e">
        <f t="shared" si="476"/>
        <v>#N/A</v>
      </c>
      <c r="O3352">
        <f t="shared" si="477"/>
        <v>14.449819999999999</v>
      </c>
      <c r="P3352" s="12">
        <f t="shared" si="478"/>
        <v>161.65464721309718</v>
      </c>
      <c r="Q3352">
        <f t="shared" si="479"/>
        <v>0</v>
      </c>
      <c r="R3352">
        <f>$D$2*tarifas!$D$12/24</f>
        <v>1.4541666666666666</v>
      </c>
      <c r="S3352" t="e">
        <f>VLOOKUP(E3352&amp;" "&amp;F3352,tarifas!$A$13:$D$20,4,FALSE)*P3352</f>
        <v>#N/A</v>
      </c>
      <c r="T3352">
        <f>IF(F3352="COD1",tarifas!$D$11*(SUMIFS($P$11:$P$8770,$F$11:$F$8770,"=COD1",$B$11:$B$8770,"="&amp;B3352)/COUNTIFS($F$11:$F$8770,"=COD1",$B$11:$B$8770,"="&amp;B3352))/COUNTIFS($A$11:$A$8770,"="&amp;A3352,$F$11:$F$8770,"=COD1"),0)</f>
        <v>0</v>
      </c>
      <c r="U3352" t="e">
        <f>(VLOOKUP(F3352,tarifas!$C$7:$D$10,2,FALSE)+tarifas!$D$21)*datos!P3352</f>
        <v>#N/A</v>
      </c>
      <c r="V3352" t="e">
        <f t="shared" si="480"/>
        <v>#N/A</v>
      </c>
      <c r="W3352">
        <f t="shared" si="481"/>
        <v>0</v>
      </c>
    </row>
    <row r="3353" spans="1:23" x14ac:dyDescent="0.25">
      <c r="A3353">
        <f t="shared" si="474"/>
        <v>139</v>
      </c>
      <c r="B3353">
        <f t="shared" si="475"/>
        <v>5</v>
      </c>
      <c r="C3353" s="1">
        <f t="shared" si="482"/>
        <v>41779.249999991895</v>
      </c>
      <c r="D3353" s="7">
        <v>12.621212121212123</v>
      </c>
      <c r="E3353" s="7"/>
      <c r="G3353">
        <v>45.89</v>
      </c>
      <c r="H3353" s="12">
        <v>169.72689669821779</v>
      </c>
      <c r="I3353" s="13">
        <f>$D$2*tarifas!$D$12/24</f>
        <v>1.4541666666666666</v>
      </c>
      <c r="J3353" s="13" t="e">
        <f>VLOOKUP(E3353&amp;" "&amp;F3353,tarifas!$A$13:$D$20,4,FALSE)*H3353</f>
        <v>#N/A</v>
      </c>
      <c r="K3353" s="13">
        <f>IF(F3353="COD1",tarifas!$D$11*(SUMIFS($H$11:$H$8770,$F$11:$F$8770,"=COD1",$B$11:$B$8770,"="&amp;B3353)/COUNTIFS($F$11:$F$8770,"=COD1",$B$11:$B$8770,"="&amp;B3353))/COUNTIFS($A$11:$A$8770,"="&amp;A3353,$F$11:$F$8770,"=COD1"),0)</f>
        <v>0</v>
      </c>
      <c r="L3353" s="13" t="e">
        <f>(VLOOKUP(F3353,tarifas!$C$7:$D$10,2,FALSE)+tarifas!$D$21)*datos!H3353</f>
        <v>#N/A</v>
      </c>
      <c r="M3353">
        <v>63.662939999999999</v>
      </c>
      <c r="N3353" s="13" t="e">
        <f t="shared" si="476"/>
        <v>#N/A</v>
      </c>
      <c r="O3353">
        <f t="shared" si="477"/>
        <v>63.662939999999999</v>
      </c>
      <c r="P3353" s="12">
        <f t="shared" si="478"/>
        <v>106.06395669821779</v>
      </c>
      <c r="Q3353">
        <f t="shared" si="479"/>
        <v>0</v>
      </c>
      <c r="R3353">
        <f>$D$2*tarifas!$D$12/24</f>
        <v>1.4541666666666666</v>
      </c>
      <c r="S3353" t="e">
        <f>VLOOKUP(E3353&amp;" "&amp;F3353,tarifas!$A$13:$D$20,4,FALSE)*P3353</f>
        <v>#N/A</v>
      </c>
      <c r="T3353">
        <f>IF(F3353="COD1",tarifas!$D$11*(SUMIFS($P$11:$P$8770,$F$11:$F$8770,"=COD1",$B$11:$B$8770,"="&amp;B3353)/COUNTIFS($F$11:$F$8770,"=COD1",$B$11:$B$8770,"="&amp;B3353))/COUNTIFS($A$11:$A$8770,"="&amp;A3353,$F$11:$F$8770,"=COD1"),0)</f>
        <v>0</v>
      </c>
      <c r="U3353" t="e">
        <f>(VLOOKUP(F3353,tarifas!$C$7:$D$10,2,FALSE)+tarifas!$D$21)*datos!P3353</f>
        <v>#N/A</v>
      </c>
      <c r="V3353" t="e">
        <f t="shared" si="480"/>
        <v>#N/A</v>
      </c>
      <c r="W3353">
        <f t="shared" si="481"/>
        <v>0</v>
      </c>
    </row>
    <row r="3354" spans="1:23" x14ac:dyDescent="0.25">
      <c r="A3354">
        <f t="shared" si="474"/>
        <v>139</v>
      </c>
      <c r="B3354">
        <f t="shared" si="475"/>
        <v>5</v>
      </c>
      <c r="C3354" s="1">
        <f t="shared" si="482"/>
        <v>41779.291666658559</v>
      </c>
      <c r="D3354" s="7">
        <v>59.242424242424242</v>
      </c>
      <c r="E3354" s="7"/>
      <c r="G3354">
        <v>49.1</v>
      </c>
      <c r="H3354" s="12">
        <v>216.49118366097028</v>
      </c>
      <c r="I3354" s="13">
        <f>$D$2*tarifas!$D$12/24</f>
        <v>1.4541666666666666</v>
      </c>
      <c r="J3354" s="13" t="e">
        <f>VLOOKUP(E3354&amp;" "&amp;F3354,tarifas!$A$13:$D$20,4,FALSE)*H3354</f>
        <v>#N/A</v>
      </c>
      <c r="K3354" s="13">
        <f>IF(F3354="COD1",tarifas!$D$11*(SUMIFS($H$11:$H$8770,$F$11:$F$8770,"=COD1",$B$11:$B$8770,"="&amp;B3354)/COUNTIFS($F$11:$F$8770,"=COD1",$B$11:$B$8770,"="&amp;B3354))/COUNTIFS($A$11:$A$8770,"="&amp;A3354,$F$11:$F$8770,"=COD1"),0)</f>
        <v>0</v>
      </c>
      <c r="L3354" s="13" t="e">
        <f>(VLOOKUP(F3354,tarifas!$C$7:$D$10,2,FALSE)+tarifas!$D$21)*datos!H3354</f>
        <v>#N/A</v>
      </c>
      <c r="M3354">
        <v>153.92139</v>
      </c>
      <c r="N3354" s="13" t="e">
        <f t="shared" si="476"/>
        <v>#N/A</v>
      </c>
      <c r="O3354">
        <f t="shared" si="477"/>
        <v>153.92139</v>
      </c>
      <c r="P3354" s="12">
        <f t="shared" si="478"/>
        <v>62.569793660970277</v>
      </c>
      <c r="Q3354">
        <f t="shared" si="479"/>
        <v>0</v>
      </c>
      <c r="R3354">
        <f>$D$2*tarifas!$D$12/24</f>
        <v>1.4541666666666666</v>
      </c>
      <c r="S3354" t="e">
        <f>VLOOKUP(E3354&amp;" "&amp;F3354,tarifas!$A$13:$D$20,4,FALSE)*P3354</f>
        <v>#N/A</v>
      </c>
      <c r="T3354">
        <f>IF(F3354="COD1",tarifas!$D$11*(SUMIFS($P$11:$P$8770,$F$11:$F$8770,"=COD1",$B$11:$B$8770,"="&amp;B3354)/COUNTIFS($F$11:$F$8770,"=COD1",$B$11:$B$8770,"="&amp;B3354))/COUNTIFS($A$11:$A$8770,"="&amp;A3354,$F$11:$F$8770,"=COD1"),0)</f>
        <v>0</v>
      </c>
      <c r="U3354" t="e">
        <f>(VLOOKUP(F3354,tarifas!$C$7:$D$10,2,FALSE)+tarifas!$D$21)*datos!P3354</f>
        <v>#N/A</v>
      </c>
      <c r="V3354" t="e">
        <f t="shared" si="480"/>
        <v>#N/A</v>
      </c>
      <c r="W3354">
        <f t="shared" si="481"/>
        <v>0</v>
      </c>
    </row>
    <row r="3355" spans="1:23" x14ac:dyDescent="0.25">
      <c r="A3355">
        <f t="shared" si="474"/>
        <v>139</v>
      </c>
      <c r="B3355">
        <f t="shared" si="475"/>
        <v>5</v>
      </c>
      <c r="C3355" s="1">
        <f t="shared" si="482"/>
        <v>41779.333333325223</v>
      </c>
      <c r="D3355" s="7">
        <v>233.62121212121215</v>
      </c>
      <c r="E3355" s="7"/>
      <c r="G3355">
        <v>51.2</v>
      </c>
      <c r="H3355" s="12">
        <v>394.03227907242024</v>
      </c>
      <c r="I3355" s="13">
        <f>$D$2*tarifas!$D$12/24</f>
        <v>1.4541666666666666</v>
      </c>
      <c r="J3355" s="13" t="e">
        <f>VLOOKUP(E3355&amp;" "&amp;F3355,tarifas!$A$13:$D$20,4,FALSE)*H3355</f>
        <v>#N/A</v>
      </c>
      <c r="K3355" s="13">
        <f>IF(F3355="COD1",tarifas!$D$11*(SUMIFS($H$11:$H$8770,$F$11:$F$8770,"=COD1",$B$11:$B$8770,"="&amp;B3355)/COUNTIFS($F$11:$F$8770,"=COD1",$B$11:$B$8770,"="&amp;B3355))/COUNTIFS($A$11:$A$8770,"="&amp;A3355,$F$11:$F$8770,"=COD1"),0)</f>
        <v>0</v>
      </c>
      <c r="L3355" s="13" t="e">
        <f>(VLOOKUP(F3355,tarifas!$C$7:$D$10,2,FALSE)+tarifas!$D$21)*datos!H3355</f>
        <v>#N/A</v>
      </c>
      <c r="M3355">
        <v>332.07463000000001</v>
      </c>
      <c r="N3355" s="13" t="e">
        <f t="shared" si="476"/>
        <v>#N/A</v>
      </c>
      <c r="O3355">
        <f t="shared" si="477"/>
        <v>332.07463000000001</v>
      </c>
      <c r="P3355" s="12">
        <f t="shared" si="478"/>
        <v>61.957649072420224</v>
      </c>
      <c r="Q3355">
        <f t="shared" si="479"/>
        <v>0</v>
      </c>
      <c r="R3355">
        <f>$D$2*tarifas!$D$12/24</f>
        <v>1.4541666666666666</v>
      </c>
      <c r="S3355" t="e">
        <f>VLOOKUP(E3355&amp;" "&amp;F3355,tarifas!$A$13:$D$20,4,FALSE)*P3355</f>
        <v>#N/A</v>
      </c>
      <c r="T3355">
        <f>IF(F3355="COD1",tarifas!$D$11*(SUMIFS($P$11:$P$8770,$F$11:$F$8770,"=COD1",$B$11:$B$8770,"="&amp;B3355)/COUNTIFS($F$11:$F$8770,"=COD1",$B$11:$B$8770,"="&amp;B3355))/COUNTIFS($A$11:$A$8770,"="&amp;A3355,$F$11:$F$8770,"=COD1"),0)</f>
        <v>0</v>
      </c>
      <c r="U3355" t="e">
        <f>(VLOOKUP(F3355,tarifas!$C$7:$D$10,2,FALSE)+tarifas!$D$21)*datos!P3355</f>
        <v>#N/A</v>
      </c>
      <c r="V3355" t="e">
        <f t="shared" si="480"/>
        <v>#N/A</v>
      </c>
      <c r="W3355">
        <f t="shared" si="481"/>
        <v>0</v>
      </c>
    </row>
    <row r="3356" spans="1:23" x14ac:dyDescent="0.25">
      <c r="A3356">
        <f t="shared" si="474"/>
        <v>139</v>
      </c>
      <c r="B3356">
        <f t="shared" si="475"/>
        <v>5</v>
      </c>
      <c r="C3356" s="1">
        <f t="shared" si="482"/>
        <v>41779.374999991887</v>
      </c>
      <c r="D3356" s="7">
        <v>192.66666666666669</v>
      </c>
      <c r="E3356" s="7"/>
      <c r="G3356">
        <v>49.6</v>
      </c>
      <c r="H3356" s="12">
        <v>490.64484848406198</v>
      </c>
      <c r="I3356" s="13">
        <f>$D$2*tarifas!$D$12/24</f>
        <v>1.4541666666666666</v>
      </c>
      <c r="J3356" s="13" t="e">
        <f>VLOOKUP(E3356&amp;" "&amp;F3356,tarifas!$A$13:$D$20,4,FALSE)*H3356</f>
        <v>#N/A</v>
      </c>
      <c r="K3356" s="13">
        <f>IF(F3356="COD1",tarifas!$D$11*(SUMIFS($H$11:$H$8770,$F$11:$F$8770,"=COD1",$B$11:$B$8770,"="&amp;B3356)/COUNTIFS($F$11:$F$8770,"=COD1",$B$11:$B$8770,"="&amp;B3356))/COUNTIFS($A$11:$A$8770,"="&amp;A3356,$F$11:$F$8770,"=COD1"),0)</f>
        <v>0</v>
      </c>
      <c r="L3356" s="13" t="e">
        <f>(VLOOKUP(F3356,tarifas!$C$7:$D$10,2,FALSE)+tarifas!$D$21)*datos!H3356</f>
        <v>#N/A</v>
      </c>
      <c r="M3356">
        <v>62.019449999999999</v>
      </c>
      <c r="N3356" s="13" t="e">
        <f t="shared" si="476"/>
        <v>#N/A</v>
      </c>
      <c r="O3356">
        <f t="shared" si="477"/>
        <v>62.019449999999999</v>
      </c>
      <c r="P3356" s="12">
        <f t="shared" si="478"/>
        <v>428.62539848406198</v>
      </c>
      <c r="Q3356">
        <f t="shared" si="479"/>
        <v>0</v>
      </c>
      <c r="R3356">
        <f>$D$2*tarifas!$D$12/24</f>
        <v>1.4541666666666666</v>
      </c>
      <c r="S3356" t="e">
        <f>VLOOKUP(E3356&amp;" "&amp;F3356,tarifas!$A$13:$D$20,4,FALSE)*P3356</f>
        <v>#N/A</v>
      </c>
      <c r="T3356">
        <f>IF(F3356="COD1",tarifas!$D$11*(SUMIFS($P$11:$P$8770,$F$11:$F$8770,"=COD1",$B$11:$B$8770,"="&amp;B3356)/COUNTIFS($F$11:$F$8770,"=COD1",$B$11:$B$8770,"="&amp;B3356))/COUNTIFS($A$11:$A$8770,"="&amp;A3356,$F$11:$F$8770,"=COD1"),0)</f>
        <v>0</v>
      </c>
      <c r="U3356" t="e">
        <f>(VLOOKUP(F3356,tarifas!$C$7:$D$10,2,FALSE)+tarifas!$D$21)*datos!P3356</f>
        <v>#N/A</v>
      </c>
      <c r="V3356" t="e">
        <f t="shared" si="480"/>
        <v>#N/A</v>
      </c>
      <c r="W3356">
        <f t="shared" si="481"/>
        <v>0</v>
      </c>
    </row>
    <row r="3357" spans="1:23" x14ac:dyDescent="0.25">
      <c r="A3357">
        <f t="shared" si="474"/>
        <v>139</v>
      </c>
      <c r="B3357">
        <f t="shared" si="475"/>
        <v>5</v>
      </c>
      <c r="C3357" s="1">
        <f t="shared" si="482"/>
        <v>41779.416666658552</v>
      </c>
      <c r="D3357" s="7">
        <v>356.22727272727275</v>
      </c>
      <c r="E3357" s="7"/>
      <c r="G3357">
        <v>45.89</v>
      </c>
      <c r="H3357" s="12">
        <v>546.58656875101985</v>
      </c>
      <c r="I3357" s="13">
        <f>$D$2*tarifas!$D$12/24</f>
        <v>1.4541666666666666</v>
      </c>
      <c r="J3357" s="13" t="e">
        <f>VLOOKUP(E3357&amp;" "&amp;F3357,tarifas!$A$13:$D$20,4,FALSE)*H3357</f>
        <v>#N/A</v>
      </c>
      <c r="K3357" s="13">
        <f>IF(F3357="COD1",tarifas!$D$11*(SUMIFS($H$11:$H$8770,$F$11:$F$8770,"=COD1",$B$11:$B$8770,"="&amp;B3357)/COUNTIFS($F$11:$F$8770,"=COD1",$B$11:$B$8770,"="&amp;B3357))/COUNTIFS($A$11:$A$8770,"="&amp;A3357,$F$11:$F$8770,"=COD1"),0)</f>
        <v>0</v>
      </c>
      <c r="L3357" s="13" t="e">
        <f>(VLOOKUP(F3357,tarifas!$C$7:$D$10,2,FALSE)+tarifas!$D$21)*datos!H3357</f>
        <v>#N/A</v>
      </c>
      <c r="M3357">
        <v>295.41005000000001</v>
      </c>
      <c r="N3357" s="13" t="e">
        <f t="shared" si="476"/>
        <v>#N/A</v>
      </c>
      <c r="O3357">
        <f t="shared" si="477"/>
        <v>295.41005000000001</v>
      </c>
      <c r="P3357" s="12">
        <f t="shared" si="478"/>
        <v>251.17651875101984</v>
      </c>
      <c r="Q3357">
        <f t="shared" si="479"/>
        <v>0</v>
      </c>
      <c r="R3357">
        <f>$D$2*tarifas!$D$12/24</f>
        <v>1.4541666666666666</v>
      </c>
      <c r="S3357" t="e">
        <f>VLOOKUP(E3357&amp;" "&amp;F3357,tarifas!$A$13:$D$20,4,FALSE)*P3357</f>
        <v>#N/A</v>
      </c>
      <c r="T3357">
        <f>IF(F3357="COD1",tarifas!$D$11*(SUMIFS($P$11:$P$8770,$F$11:$F$8770,"=COD1",$B$11:$B$8770,"="&amp;B3357)/COUNTIFS($F$11:$F$8770,"=COD1",$B$11:$B$8770,"="&amp;B3357))/COUNTIFS($A$11:$A$8770,"="&amp;A3357,$F$11:$F$8770,"=COD1"),0)</f>
        <v>0</v>
      </c>
      <c r="U3357" t="e">
        <f>(VLOOKUP(F3357,tarifas!$C$7:$D$10,2,FALSE)+tarifas!$D$21)*datos!P3357</f>
        <v>#N/A</v>
      </c>
      <c r="V3357" t="e">
        <f t="shared" si="480"/>
        <v>#N/A</v>
      </c>
      <c r="W3357">
        <f t="shared" si="481"/>
        <v>0</v>
      </c>
    </row>
    <row r="3358" spans="1:23" x14ac:dyDescent="0.25">
      <c r="A3358">
        <f t="shared" si="474"/>
        <v>139</v>
      </c>
      <c r="B3358">
        <f t="shared" si="475"/>
        <v>5</v>
      </c>
      <c r="C3358" s="1">
        <f t="shared" si="482"/>
        <v>41779.458333325216</v>
      </c>
      <c r="D3358" s="7">
        <v>626.68181818181824</v>
      </c>
      <c r="E3358" s="7"/>
      <c r="G3358">
        <v>45.49</v>
      </c>
      <c r="H3358" s="12">
        <v>407.5278274918611</v>
      </c>
      <c r="I3358" s="13">
        <f>$D$2*tarifas!$D$12/24</f>
        <v>1.4541666666666666</v>
      </c>
      <c r="J3358" s="13" t="e">
        <f>VLOOKUP(E3358&amp;" "&amp;F3358,tarifas!$A$13:$D$20,4,FALSE)*H3358</f>
        <v>#N/A</v>
      </c>
      <c r="K3358" s="13">
        <f>IF(F3358="COD1",tarifas!$D$11*(SUMIFS($H$11:$H$8770,$F$11:$F$8770,"=COD1",$B$11:$B$8770,"="&amp;B3358)/COUNTIFS($F$11:$F$8770,"=COD1",$B$11:$B$8770,"="&amp;B3358))/COUNTIFS($A$11:$A$8770,"="&amp;A3358,$F$11:$F$8770,"=COD1"),0)</f>
        <v>0</v>
      </c>
      <c r="L3358" s="13" t="e">
        <f>(VLOOKUP(F3358,tarifas!$C$7:$D$10,2,FALSE)+tarifas!$D$21)*datos!H3358</f>
        <v>#N/A</v>
      </c>
      <c r="M3358">
        <v>149.42553000000001</v>
      </c>
      <c r="N3358" s="13" t="e">
        <f t="shared" si="476"/>
        <v>#N/A</v>
      </c>
      <c r="O3358">
        <f t="shared" si="477"/>
        <v>149.42553000000001</v>
      </c>
      <c r="P3358" s="12">
        <f t="shared" si="478"/>
        <v>258.10229749186112</v>
      </c>
      <c r="Q3358">
        <f t="shared" si="479"/>
        <v>0</v>
      </c>
      <c r="R3358">
        <f>$D$2*tarifas!$D$12/24</f>
        <v>1.4541666666666666</v>
      </c>
      <c r="S3358" t="e">
        <f>VLOOKUP(E3358&amp;" "&amp;F3358,tarifas!$A$13:$D$20,4,FALSE)*P3358</f>
        <v>#N/A</v>
      </c>
      <c r="T3358">
        <f>IF(F3358="COD1",tarifas!$D$11*(SUMIFS($P$11:$P$8770,$F$11:$F$8770,"=COD1",$B$11:$B$8770,"="&amp;B3358)/COUNTIFS($F$11:$F$8770,"=COD1",$B$11:$B$8770,"="&amp;B3358))/COUNTIFS($A$11:$A$8770,"="&amp;A3358,$F$11:$F$8770,"=COD1"),0)</f>
        <v>0</v>
      </c>
      <c r="U3358" t="e">
        <f>(VLOOKUP(F3358,tarifas!$C$7:$D$10,2,FALSE)+tarifas!$D$21)*datos!P3358</f>
        <v>#N/A</v>
      </c>
      <c r="V3358" t="e">
        <f t="shared" si="480"/>
        <v>#N/A</v>
      </c>
      <c r="W3358">
        <f t="shared" si="481"/>
        <v>0</v>
      </c>
    </row>
    <row r="3359" spans="1:23" x14ac:dyDescent="0.25">
      <c r="A3359">
        <f t="shared" si="474"/>
        <v>139</v>
      </c>
      <c r="B3359">
        <f t="shared" si="475"/>
        <v>5</v>
      </c>
      <c r="C3359" s="1">
        <f t="shared" si="482"/>
        <v>41779.49999999188</v>
      </c>
      <c r="D3359" s="7">
        <v>703.9545454545455</v>
      </c>
      <c r="E3359" s="7"/>
      <c r="G3359">
        <v>44.33</v>
      </c>
      <c r="H3359" s="12">
        <v>392.99582591620072</v>
      </c>
      <c r="I3359" s="13">
        <f>$D$2*tarifas!$D$12/24</f>
        <v>1.4541666666666666</v>
      </c>
      <c r="J3359" s="13" t="e">
        <f>VLOOKUP(E3359&amp;" "&amp;F3359,tarifas!$A$13:$D$20,4,FALSE)*H3359</f>
        <v>#N/A</v>
      </c>
      <c r="K3359" s="13">
        <f>IF(F3359="COD1",tarifas!$D$11*(SUMIFS($H$11:$H$8770,$F$11:$F$8770,"=COD1",$B$11:$B$8770,"="&amp;B3359)/COUNTIFS($F$11:$F$8770,"=COD1",$B$11:$B$8770,"="&amp;B3359))/COUNTIFS($A$11:$A$8770,"="&amp;A3359,$F$11:$F$8770,"=COD1"),0)</f>
        <v>0</v>
      </c>
      <c r="L3359" s="13" t="e">
        <f>(VLOOKUP(F3359,tarifas!$C$7:$D$10,2,FALSE)+tarifas!$D$21)*datos!H3359</f>
        <v>#N/A</v>
      </c>
      <c r="M3359">
        <v>185.16677999999999</v>
      </c>
      <c r="N3359" s="13" t="e">
        <f t="shared" si="476"/>
        <v>#N/A</v>
      </c>
      <c r="O3359">
        <f t="shared" si="477"/>
        <v>185.16677999999999</v>
      </c>
      <c r="P3359" s="12">
        <f t="shared" si="478"/>
        <v>207.82904591620073</v>
      </c>
      <c r="Q3359">
        <f t="shared" si="479"/>
        <v>0</v>
      </c>
      <c r="R3359">
        <f>$D$2*tarifas!$D$12/24</f>
        <v>1.4541666666666666</v>
      </c>
      <c r="S3359" t="e">
        <f>VLOOKUP(E3359&amp;" "&amp;F3359,tarifas!$A$13:$D$20,4,FALSE)*P3359</f>
        <v>#N/A</v>
      </c>
      <c r="T3359">
        <f>IF(F3359="COD1",tarifas!$D$11*(SUMIFS($P$11:$P$8770,$F$11:$F$8770,"=COD1",$B$11:$B$8770,"="&amp;B3359)/COUNTIFS($F$11:$F$8770,"=COD1",$B$11:$B$8770,"="&amp;B3359))/COUNTIFS($A$11:$A$8770,"="&amp;A3359,$F$11:$F$8770,"=COD1"),0)</f>
        <v>0</v>
      </c>
      <c r="U3359" t="e">
        <f>(VLOOKUP(F3359,tarifas!$C$7:$D$10,2,FALSE)+tarifas!$D$21)*datos!P3359</f>
        <v>#N/A</v>
      </c>
      <c r="V3359" t="e">
        <f t="shared" si="480"/>
        <v>#N/A</v>
      </c>
      <c r="W3359">
        <f t="shared" si="481"/>
        <v>0</v>
      </c>
    </row>
    <row r="3360" spans="1:23" x14ac:dyDescent="0.25">
      <c r="A3360">
        <f t="shared" si="474"/>
        <v>139</v>
      </c>
      <c r="B3360">
        <f t="shared" si="475"/>
        <v>5</v>
      </c>
      <c r="C3360" s="1">
        <f t="shared" si="482"/>
        <v>41779.541666658544</v>
      </c>
      <c r="D3360" s="7">
        <v>724.81818181818176</v>
      </c>
      <c r="E3360" s="7"/>
      <c r="G3360">
        <v>42</v>
      </c>
      <c r="H3360" s="12">
        <v>541.56362544022295</v>
      </c>
      <c r="I3360" s="13">
        <f>$D$2*tarifas!$D$12/24</f>
        <v>1.4541666666666666</v>
      </c>
      <c r="J3360" s="13" t="e">
        <f>VLOOKUP(E3360&amp;" "&amp;F3360,tarifas!$A$13:$D$20,4,FALSE)*H3360</f>
        <v>#N/A</v>
      </c>
      <c r="K3360" s="13">
        <f>IF(F3360="COD1",tarifas!$D$11*(SUMIFS($H$11:$H$8770,$F$11:$F$8770,"=COD1",$B$11:$B$8770,"="&amp;B3360)/COUNTIFS($F$11:$F$8770,"=COD1",$B$11:$B$8770,"="&amp;B3360))/COUNTIFS($A$11:$A$8770,"="&amp;A3360,$F$11:$F$8770,"=COD1"),0)</f>
        <v>0</v>
      </c>
      <c r="L3360" s="13" t="e">
        <f>(VLOOKUP(F3360,tarifas!$C$7:$D$10,2,FALSE)+tarifas!$D$21)*datos!H3360</f>
        <v>#N/A</v>
      </c>
      <c r="M3360">
        <v>91.570440000000005</v>
      </c>
      <c r="N3360" s="13" t="e">
        <f t="shared" si="476"/>
        <v>#N/A</v>
      </c>
      <c r="O3360">
        <f t="shared" si="477"/>
        <v>91.570440000000005</v>
      </c>
      <c r="P3360" s="12">
        <f t="shared" si="478"/>
        <v>449.99318544022293</v>
      </c>
      <c r="Q3360">
        <f t="shared" si="479"/>
        <v>0</v>
      </c>
      <c r="R3360">
        <f>$D$2*tarifas!$D$12/24</f>
        <v>1.4541666666666666</v>
      </c>
      <c r="S3360" t="e">
        <f>VLOOKUP(E3360&amp;" "&amp;F3360,tarifas!$A$13:$D$20,4,FALSE)*P3360</f>
        <v>#N/A</v>
      </c>
      <c r="T3360">
        <f>IF(F3360="COD1",tarifas!$D$11*(SUMIFS($P$11:$P$8770,$F$11:$F$8770,"=COD1",$B$11:$B$8770,"="&amp;B3360)/COUNTIFS($F$11:$F$8770,"=COD1",$B$11:$B$8770,"="&amp;B3360))/COUNTIFS($A$11:$A$8770,"="&amp;A3360,$F$11:$F$8770,"=COD1"),0)</f>
        <v>0</v>
      </c>
      <c r="U3360" t="e">
        <f>(VLOOKUP(F3360,tarifas!$C$7:$D$10,2,FALSE)+tarifas!$D$21)*datos!P3360</f>
        <v>#N/A</v>
      </c>
      <c r="V3360" t="e">
        <f t="shared" si="480"/>
        <v>#N/A</v>
      </c>
      <c r="W3360">
        <f t="shared" si="481"/>
        <v>0</v>
      </c>
    </row>
    <row r="3361" spans="1:23" x14ac:dyDescent="0.25">
      <c r="A3361">
        <f t="shared" si="474"/>
        <v>139</v>
      </c>
      <c r="B3361">
        <f t="shared" si="475"/>
        <v>5</v>
      </c>
      <c r="C3361" s="1">
        <f t="shared" si="482"/>
        <v>41779.583333325209</v>
      </c>
      <c r="D3361" s="7">
        <v>828.36363636363637</v>
      </c>
      <c r="E3361" s="7"/>
      <c r="G3361">
        <v>41.5</v>
      </c>
      <c r="H3361" s="12">
        <v>609.76637740885872</v>
      </c>
      <c r="I3361" s="13">
        <f>$D$2*tarifas!$D$12/24</f>
        <v>1.4541666666666666</v>
      </c>
      <c r="J3361" s="13" t="e">
        <f>VLOOKUP(E3361&amp;" "&amp;F3361,tarifas!$A$13:$D$20,4,FALSE)*H3361</f>
        <v>#N/A</v>
      </c>
      <c r="K3361" s="13">
        <f>IF(F3361="COD1",tarifas!$D$11*(SUMIFS($H$11:$H$8770,$F$11:$F$8770,"=COD1",$B$11:$B$8770,"="&amp;B3361)/COUNTIFS($F$11:$F$8770,"=COD1",$B$11:$B$8770,"="&amp;B3361))/COUNTIFS($A$11:$A$8770,"="&amp;A3361,$F$11:$F$8770,"=COD1"),0)</f>
        <v>0</v>
      </c>
      <c r="L3361" s="13" t="e">
        <f>(VLOOKUP(F3361,tarifas!$C$7:$D$10,2,FALSE)+tarifas!$D$21)*datos!H3361</f>
        <v>#N/A</v>
      </c>
      <c r="M3361">
        <v>49.112809999999996</v>
      </c>
      <c r="N3361" s="13" t="e">
        <f t="shared" si="476"/>
        <v>#N/A</v>
      </c>
      <c r="O3361">
        <f t="shared" si="477"/>
        <v>49.112809999999996</v>
      </c>
      <c r="P3361" s="12">
        <f t="shared" si="478"/>
        <v>560.65356740885875</v>
      </c>
      <c r="Q3361">
        <f t="shared" si="479"/>
        <v>0</v>
      </c>
      <c r="R3361">
        <f>$D$2*tarifas!$D$12/24</f>
        <v>1.4541666666666666</v>
      </c>
      <c r="S3361" t="e">
        <f>VLOOKUP(E3361&amp;" "&amp;F3361,tarifas!$A$13:$D$20,4,FALSE)*P3361</f>
        <v>#N/A</v>
      </c>
      <c r="T3361">
        <f>IF(F3361="COD1",tarifas!$D$11*(SUMIFS($P$11:$P$8770,$F$11:$F$8770,"=COD1",$B$11:$B$8770,"="&amp;B3361)/COUNTIFS($F$11:$F$8770,"=COD1",$B$11:$B$8770,"="&amp;B3361))/COUNTIFS($A$11:$A$8770,"="&amp;A3361,$F$11:$F$8770,"=COD1"),0)</f>
        <v>0</v>
      </c>
      <c r="U3361" t="e">
        <f>(VLOOKUP(F3361,tarifas!$C$7:$D$10,2,FALSE)+tarifas!$D$21)*datos!P3361</f>
        <v>#N/A</v>
      </c>
      <c r="V3361" t="e">
        <f t="shared" si="480"/>
        <v>#N/A</v>
      </c>
      <c r="W3361">
        <f t="shared" si="481"/>
        <v>0</v>
      </c>
    </row>
    <row r="3362" spans="1:23" x14ac:dyDescent="0.25">
      <c r="A3362">
        <f t="shared" si="474"/>
        <v>139</v>
      </c>
      <c r="B3362">
        <f t="shared" si="475"/>
        <v>5</v>
      </c>
      <c r="C3362" s="1">
        <f t="shared" si="482"/>
        <v>41779.624999991873</v>
      </c>
      <c r="D3362" s="7">
        <v>768.09090909090912</v>
      </c>
      <c r="E3362" s="7"/>
      <c r="G3362">
        <v>41.5</v>
      </c>
      <c r="H3362" s="12">
        <v>618.33186048204925</v>
      </c>
      <c r="I3362" s="13">
        <f>$D$2*tarifas!$D$12/24</f>
        <v>1.4541666666666666</v>
      </c>
      <c r="J3362" s="13" t="e">
        <f>VLOOKUP(E3362&amp;" "&amp;F3362,tarifas!$A$13:$D$20,4,FALSE)*H3362</f>
        <v>#N/A</v>
      </c>
      <c r="K3362" s="13">
        <f>IF(F3362="COD1",tarifas!$D$11*(SUMIFS($H$11:$H$8770,$F$11:$F$8770,"=COD1",$B$11:$B$8770,"="&amp;B3362)/COUNTIFS($F$11:$F$8770,"=COD1",$B$11:$B$8770,"="&amp;B3362))/COUNTIFS($A$11:$A$8770,"="&amp;A3362,$F$11:$F$8770,"=COD1"),0)</f>
        <v>0</v>
      </c>
      <c r="L3362" s="13" t="e">
        <f>(VLOOKUP(F3362,tarifas!$C$7:$D$10,2,FALSE)+tarifas!$D$21)*datos!H3362</f>
        <v>#N/A</v>
      </c>
      <c r="M3362">
        <v>36.914290000000001</v>
      </c>
      <c r="N3362" s="13" t="e">
        <f t="shared" si="476"/>
        <v>#N/A</v>
      </c>
      <c r="O3362">
        <f t="shared" si="477"/>
        <v>36.914290000000001</v>
      </c>
      <c r="P3362" s="12">
        <f t="shared" si="478"/>
        <v>581.4175704820492</v>
      </c>
      <c r="Q3362">
        <f t="shared" si="479"/>
        <v>0</v>
      </c>
      <c r="R3362">
        <f>$D$2*tarifas!$D$12/24</f>
        <v>1.4541666666666666</v>
      </c>
      <c r="S3362" t="e">
        <f>VLOOKUP(E3362&amp;" "&amp;F3362,tarifas!$A$13:$D$20,4,FALSE)*P3362</f>
        <v>#N/A</v>
      </c>
      <c r="T3362">
        <f>IF(F3362="COD1",tarifas!$D$11*(SUMIFS($P$11:$P$8770,$F$11:$F$8770,"=COD1",$B$11:$B$8770,"="&amp;B3362)/COUNTIFS($F$11:$F$8770,"=COD1",$B$11:$B$8770,"="&amp;B3362))/COUNTIFS($A$11:$A$8770,"="&amp;A3362,$F$11:$F$8770,"=COD1"),0)</f>
        <v>0</v>
      </c>
      <c r="U3362" t="e">
        <f>(VLOOKUP(F3362,tarifas!$C$7:$D$10,2,FALSE)+tarifas!$D$21)*datos!P3362</f>
        <v>#N/A</v>
      </c>
      <c r="V3362" t="e">
        <f t="shared" si="480"/>
        <v>#N/A</v>
      </c>
      <c r="W3362">
        <f t="shared" si="481"/>
        <v>0</v>
      </c>
    </row>
    <row r="3363" spans="1:23" x14ac:dyDescent="0.25">
      <c r="A3363">
        <f t="shared" si="474"/>
        <v>139</v>
      </c>
      <c r="B3363">
        <f t="shared" si="475"/>
        <v>5</v>
      </c>
      <c r="C3363" s="1">
        <f t="shared" si="482"/>
        <v>41779.666666658537</v>
      </c>
      <c r="D3363" s="7">
        <v>613.80303030303025</v>
      </c>
      <c r="E3363" s="7"/>
      <c r="G3363">
        <v>42</v>
      </c>
      <c r="H3363" s="12">
        <v>492.16592390290737</v>
      </c>
      <c r="I3363" s="13">
        <f>$D$2*tarifas!$D$12/24</f>
        <v>1.4541666666666666</v>
      </c>
      <c r="J3363" s="13" t="e">
        <f>VLOOKUP(E3363&amp;" "&amp;F3363,tarifas!$A$13:$D$20,4,FALSE)*H3363</f>
        <v>#N/A</v>
      </c>
      <c r="K3363" s="13">
        <f>IF(F3363="COD1",tarifas!$D$11*(SUMIFS($H$11:$H$8770,$F$11:$F$8770,"=COD1",$B$11:$B$8770,"="&amp;B3363)/COUNTIFS($F$11:$F$8770,"=COD1",$B$11:$B$8770,"="&amp;B3363))/COUNTIFS($A$11:$A$8770,"="&amp;A3363,$F$11:$F$8770,"=COD1"),0)</f>
        <v>0</v>
      </c>
      <c r="L3363" s="13" t="e">
        <f>(VLOOKUP(F3363,tarifas!$C$7:$D$10,2,FALSE)+tarifas!$D$21)*datos!H3363</f>
        <v>#N/A</v>
      </c>
      <c r="M3363">
        <v>92.383189999999999</v>
      </c>
      <c r="N3363" s="13" t="e">
        <f t="shared" si="476"/>
        <v>#N/A</v>
      </c>
      <c r="O3363">
        <f t="shared" si="477"/>
        <v>92.383189999999999</v>
      </c>
      <c r="P3363" s="12">
        <f t="shared" si="478"/>
        <v>399.78273390290735</v>
      </c>
      <c r="Q3363">
        <f t="shared" si="479"/>
        <v>0</v>
      </c>
      <c r="R3363">
        <f>$D$2*tarifas!$D$12/24</f>
        <v>1.4541666666666666</v>
      </c>
      <c r="S3363" t="e">
        <f>VLOOKUP(E3363&amp;" "&amp;F3363,tarifas!$A$13:$D$20,4,FALSE)*P3363</f>
        <v>#N/A</v>
      </c>
      <c r="T3363">
        <f>IF(F3363="COD1",tarifas!$D$11*(SUMIFS($P$11:$P$8770,$F$11:$F$8770,"=COD1",$B$11:$B$8770,"="&amp;B3363)/COUNTIFS($F$11:$F$8770,"=COD1",$B$11:$B$8770,"="&amp;B3363))/COUNTIFS($A$11:$A$8770,"="&amp;A3363,$F$11:$F$8770,"=COD1"),0)</f>
        <v>0</v>
      </c>
      <c r="U3363" t="e">
        <f>(VLOOKUP(F3363,tarifas!$C$7:$D$10,2,FALSE)+tarifas!$D$21)*datos!P3363</f>
        <v>#N/A</v>
      </c>
      <c r="V3363" t="e">
        <f t="shared" si="480"/>
        <v>#N/A</v>
      </c>
      <c r="W3363">
        <f t="shared" si="481"/>
        <v>0</v>
      </c>
    </row>
    <row r="3364" spans="1:23" x14ac:dyDescent="0.25">
      <c r="A3364">
        <f t="shared" si="474"/>
        <v>139</v>
      </c>
      <c r="B3364">
        <f t="shared" si="475"/>
        <v>5</v>
      </c>
      <c r="C3364" s="1">
        <f t="shared" si="482"/>
        <v>41779.708333325201</v>
      </c>
      <c r="D3364" s="7">
        <v>450.5</v>
      </c>
      <c r="E3364" s="7"/>
      <c r="G3364">
        <v>45.11</v>
      </c>
      <c r="H3364" s="12">
        <v>378.5299783732828</v>
      </c>
      <c r="I3364" s="13">
        <f>$D$2*tarifas!$D$12/24</f>
        <v>1.4541666666666666</v>
      </c>
      <c r="J3364" s="13" t="e">
        <f>VLOOKUP(E3364&amp;" "&amp;F3364,tarifas!$A$13:$D$20,4,FALSE)*H3364</f>
        <v>#N/A</v>
      </c>
      <c r="K3364" s="13">
        <f>IF(F3364="COD1",tarifas!$D$11*(SUMIFS($H$11:$H$8770,$F$11:$F$8770,"=COD1",$B$11:$B$8770,"="&amp;B3364)/COUNTIFS($F$11:$F$8770,"=COD1",$B$11:$B$8770,"="&amp;B3364))/COUNTIFS($A$11:$A$8770,"="&amp;A3364,$F$11:$F$8770,"=COD1"),0)</f>
        <v>0</v>
      </c>
      <c r="L3364" s="13" t="e">
        <f>(VLOOKUP(F3364,tarifas!$C$7:$D$10,2,FALSE)+tarifas!$D$21)*datos!H3364</f>
        <v>#N/A</v>
      </c>
      <c r="M3364">
        <v>19.714479999999998</v>
      </c>
      <c r="N3364" s="13" t="e">
        <f t="shared" si="476"/>
        <v>#N/A</v>
      </c>
      <c r="O3364">
        <f t="shared" si="477"/>
        <v>19.714479999999998</v>
      </c>
      <c r="P3364" s="12">
        <f t="shared" si="478"/>
        <v>358.81549837328282</v>
      </c>
      <c r="Q3364">
        <f t="shared" si="479"/>
        <v>0</v>
      </c>
      <c r="R3364">
        <f>$D$2*tarifas!$D$12/24</f>
        <v>1.4541666666666666</v>
      </c>
      <c r="S3364" t="e">
        <f>VLOOKUP(E3364&amp;" "&amp;F3364,tarifas!$A$13:$D$20,4,FALSE)*P3364</f>
        <v>#N/A</v>
      </c>
      <c r="T3364">
        <f>IF(F3364="COD1",tarifas!$D$11*(SUMIFS($P$11:$P$8770,$F$11:$F$8770,"=COD1",$B$11:$B$8770,"="&amp;B3364)/COUNTIFS($F$11:$F$8770,"=COD1",$B$11:$B$8770,"="&amp;B3364))/COUNTIFS($A$11:$A$8770,"="&amp;A3364,$F$11:$F$8770,"=COD1"),0)</f>
        <v>0</v>
      </c>
      <c r="U3364" t="e">
        <f>(VLOOKUP(F3364,tarifas!$C$7:$D$10,2,FALSE)+tarifas!$D$21)*datos!P3364</f>
        <v>#N/A</v>
      </c>
      <c r="V3364" t="e">
        <f t="shared" si="480"/>
        <v>#N/A</v>
      </c>
      <c r="W3364">
        <f t="shared" si="481"/>
        <v>0</v>
      </c>
    </row>
    <row r="3365" spans="1:23" x14ac:dyDescent="0.25">
      <c r="A3365">
        <f t="shared" si="474"/>
        <v>139</v>
      </c>
      <c r="B3365">
        <f t="shared" si="475"/>
        <v>5</v>
      </c>
      <c r="C3365" s="1">
        <f t="shared" si="482"/>
        <v>41779.749999991865</v>
      </c>
      <c r="D3365" s="7">
        <v>266.84848484848482</v>
      </c>
      <c r="E3365" s="7"/>
      <c r="G3365">
        <v>46.52</v>
      </c>
      <c r="H3365" s="12">
        <v>275.87001999130155</v>
      </c>
      <c r="I3365" s="13">
        <f>$D$2*tarifas!$D$12/24</f>
        <v>1.4541666666666666</v>
      </c>
      <c r="J3365" s="13" t="e">
        <f>VLOOKUP(E3365&amp;" "&amp;F3365,tarifas!$A$13:$D$20,4,FALSE)*H3365</f>
        <v>#N/A</v>
      </c>
      <c r="K3365" s="13">
        <f>IF(F3365="COD1",tarifas!$D$11*(SUMIFS($H$11:$H$8770,$F$11:$F$8770,"=COD1",$B$11:$B$8770,"="&amp;B3365)/COUNTIFS($F$11:$F$8770,"=COD1",$B$11:$B$8770,"="&amp;B3365))/COUNTIFS($A$11:$A$8770,"="&amp;A3365,$F$11:$F$8770,"=COD1"),0)</f>
        <v>0</v>
      </c>
      <c r="L3365" s="13" t="e">
        <f>(VLOOKUP(F3365,tarifas!$C$7:$D$10,2,FALSE)+tarifas!$D$21)*datos!H3365</f>
        <v>#N/A</v>
      </c>
      <c r="M3365">
        <v>10.85582</v>
      </c>
      <c r="N3365" s="13" t="e">
        <f t="shared" si="476"/>
        <v>#N/A</v>
      </c>
      <c r="O3365">
        <f t="shared" si="477"/>
        <v>10.85582</v>
      </c>
      <c r="P3365" s="12">
        <f t="shared" si="478"/>
        <v>265.01419999130155</v>
      </c>
      <c r="Q3365">
        <f t="shared" si="479"/>
        <v>0</v>
      </c>
      <c r="R3365">
        <f>$D$2*tarifas!$D$12/24</f>
        <v>1.4541666666666666</v>
      </c>
      <c r="S3365" t="e">
        <f>VLOOKUP(E3365&amp;" "&amp;F3365,tarifas!$A$13:$D$20,4,FALSE)*P3365</f>
        <v>#N/A</v>
      </c>
      <c r="T3365">
        <f>IF(F3365="COD1",tarifas!$D$11*(SUMIFS($P$11:$P$8770,$F$11:$F$8770,"=COD1",$B$11:$B$8770,"="&amp;B3365)/COUNTIFS($F$11:$F$8770,"=COD1",$B$11:$B$8770,"="&amp;B3365))/COUNTIFS($A$11:$A$8770,"="&amp;A3365,$F$11:$F$8770,"=COD1"),0)</f>
        <v>0</v>
      </c>
      <c r="U3365" t="e">
        <f>(VLOOKUP(F3365,tarifas!$C$7:$D$10,2,FALSE)+tarifas!$D$21)*datos!P3365</f>
        <v>#N/A</v>
      </c>
      <c r="V3365" t="e">
        <f t="shared" si="480"/>
        <v>#N/A</v>
      </c>
      <c r="W3365">
        <f t="shared" si="481"/>
        <v>0</v>
      </c>
    </row>
    <row r="3366" spans="1:23" x14ac:dyDescent="0.25">
      <c r="A3366">
        <f t="shared" si="474"/>
        <v>139</v>
      </c>
      <c r="B3366">
        <f t="shared" si="475"/>
        <v>5</v>
      </c>
      <c r="C3366" s="1">
        <f t="shared" si="482"/>
        <v>41779.79166665853</v>
      </c>
      <c r="D3366" s="7">
        <v>59.500000000000007</v>
      </c>
      <c r="E3366" s="7"/>
      <c r="G3366">
        <v>51.14</v>
      </c>
      <c r="H3366" s="12">
        <v>222.78179499379482</v>
      </c>
      <c r="I3366" s="13">
        <f>$D$2*tarifas!$D$12/24</f>
        <v>1.4541666666666666</v>
      </c>
      <c r="J3366" s="13" t="e">
        <f>VLOOKUP(E3366&amp;" "&amp;F3366,tarifas!$A$13:$D$20,4,FALSE)*H3366</f>
        <v>#N/A</v>
      </c>
      <c r="K3366" s="13">
        <f>IF(F3366="COD1",tarifas!$D$11*(SUMIFS($H$11:$H$8770,$F$11:$F$8770,"=COD1",$B$11:$B$8770,"="&amp;B3366)/COUNTIFS($F$11:$F$8770,"=COD1",$B$11:$B$8770,"="&amp;B3366))/COUNTIFS($A$11:$A$8770,"="&amp;A3366,$F$11:$F$8770,"=COD1"),0)</f>
        <v>0</v>
      </c>
      <c r="L3366" s="13" t="e">
        <f>(VLOOKUP(F3366,tarifas!$C$7:$D$10,2,FALSE)+tarifas!$D$21)*datos!H3366</f>
        <v>#N/A</v>
      </c>
      <c r="M3366">
        <v>0</v>
      </c>
      <c r="N3366" s="13" t="e">
        <f t="shared" si="476"/>
        <v>#N/A</v>
      </c>
      <c r="O3366">
        <f t="shared" si="477"/>
        <v>0</v>
      </c>
      <c r="P3366" s="12">
        <f t="shared" si="478"/>
        <v>222.78179499379482</v>
      </c>
      <c r="Q3366">
        <f t="shared" si="479"/>
        <v>0</v>
      </c>
      <c r="R3366">
        <f>$D$2*tarifas!$D$12/24</f>
        <v>1.4541666666666666</v>
      </c>
      <c r="S3366" t="e">
        <f>VLOOKUP(E3366&amp;" "&amp;F3366,tarifas!$A$13:$D$20,4,FALSE)*P3366</f>
        <v>#N/A</v>
      </c>
      <c r="T3366">
        <f>IF(F3366="COD1",tarifas!$D$11*(SUMIFS($P$11:$P$8770,$F$11:$F$8770,"=COD1",$B$11:$B$8770,"="&amp;B3366)/COUNTIFS($F$11:$F$8770,"=COD1",$B$11:$B$8770,"="&amp;B3366))/COUNTIFS($A$11:$A$8770,"="&amp;A3366,$F$11:$F$8770,"=COD1"),0)</f>
        <v>0</v>
      </c>
      <c r="U3366" t="e">
        <f>(VLOOKUP(F3366,tarifas!$C$7:$D$10,2,FALSE)+tarifas!$D$21)*datos!P3366</f>
        <v>#N/A</v>
      </c>
      <c r="V3366" t="e">
        <f t="shared" si="480"/>
        <v>#N/A</v>
      </c>
      <c r="W3366">
        <f t="shared" si="481"/>
        <v>0</v>
      </c>
    </row>
    <row r="3367" spans="1:23" x14ac:dyDescent="0.25">
      <c r="A3367">
        <f t="shared" si="474"/>
        <v>139</v>
      </c>
      <c r="B3367">
        <f t="shared" si="475"/>
        <v>5</v>
      </c>
      <c r="C3367" s="1">
        <f t="shared" si="482"/>
        <v>41779.833333325194</v>
      </c>
      <c r="D3367" s="7">
        <v>0</v>
      </c>
      <c r="E3367" s="7"/>
      <c r="G3367">
        <v>54.3</v>
      </c>
      <c r="H3367" s="12">
        <v>206.40662056056311</v>
      </c>
      <c r="I3367" s="13">
        <f>$D$2*tarifas!$D$12/24</f>
        <v>1.4541666666666666</v>
      </c>
      <c r="J3367" s="13" t="e">
        <f>VLOOKUP(E3367&amp;" "&amp;F3367,tarifas!$A$13:$D$20,4,FALSE)*H3367</f>
        <v>#N/A</v>
      </c>
      <c r="K3367" s="13">
        <f>IF(F3367="COD1",tarifas!$D$11*(SUMIFS($H$11:$H$8770,$F$11:$F$8770,"=COD1",$B$11:$B$8770,"="&amp;B3367)/COUNTIFS($F$11:$F$8770,"=COD1",$B$11:$B$8770,"="&amp;B3367))/COUNTIFS($A$11:$A$8770,"="&amp;A3367,$F$11:$F$8770,"=COD1"),0)</f>
        <v>0</v>
      </c>
      <c r="L3367" s="13" t="e">
        <f>(VLOOKUP(F3367,tarifas!$C$7:$D$10,2,FALSE)+tarifas!$D$21)*datos!H3367</f>
        <v>#N/A</v>
      </c>
      <c r="M3367">
        <v>0</v>
      </c>
      <c r="N3367" s="13" t="e">
        <f t="shared" si="476"/>
        <v>#N/A</v>
      </c>
      <c r="O3367">
        <f t="shared" si="477"/>
        <v>0</v>
      </c>
      <c r="P3367" s="12">
        <f t="shared" si="478"/>
        <v>206.40662056056311</v>
      </c>
      <c r="Q3367">
        <f t="shared" si="479"/>
        <v>0</v>
      </c>
      <c r="R3367">
        <f>$D$2*tarifas!$D$12/24</f>
        <v>1.4541666666666666</v>
      </c>
      <c r="S3367" t="e">
        <f>VLOOKUP(E3367&amp;" "&amp;F3367,tarifas!$A$13:$D$20,4,FALSE)*P3367</f>
        <v>#N/A</v>
      </c>
      <c r="T3367">
        <f>IF(F3367="COD1",tarifas!$D$11*(SUMIFS($P$11:$P$8770,$F$11:$F$8770,"=COD1",$B$11:$B$8770,"="&amp;B3367)/COUNTIFS($F$11:$F$8770,"=COD1",$B$11:$B$8770,"="&amp;B3367))/COUNTIFS($A$11:$A$8770,"="&amp;A3367,$F$11:$F$8770,"=COD1"),0)</f>
        <v>0</v>
      </c>
      <c r="U3367" t="e">
        <f>(VLOOKUP(F3367,tarifas!$C$7:$D$10,2,FALSE)+tarifas!$D$21)*datos!P3367</f>
        <v>#N/A</v>
      </c>
      <c r="V3367" t="e">
        <f t="shared" si="480"/>
        <v>#N/A</v>
      </c>
      <c r="W3367">
        <f t="shared" si="481"/>
        <v>0</v>
      </c>
    </row>
    <row r="3368" spans="1:23" x14ac:dyDescent="0.25">
      <c r="A3368">
        <f t="shared" si="474"/>
        <v>139</v>
      </c>
      <c r="B3368">
        <f t="shared" si="475"/>
        <v>5</v>
      </c>
      <c r="C3368" s="1">
        <f t="shared" si="482"/>
        <v>41779.874999991858</v>
      </c>
      <c r="D3368" s="7">
        <v>0</v>
      </c>
      <c r="E3368" s="7"/>
      <c r="G3368">
        <v>52.13</v>
      </c>
      <c r="H3368" s="12">
        <v>212.4580858820899</v>
      </c>
      <c r="I3368" s="13">
        <f>$D$2*tarifas!$D$12/24</f>
        <v>1.4541666666666666</v>
      </c>
      <c r="J3368" s="13" t="e">
        <f>VLOOKUP(E3368&amp;" "&amp;F3368,tarifas!$A$13:$D$20,4,FALSE)*H3368</f>
        <v>#N/A</v>
      </c>
      <c r="K3368" s="13">
        <f>IF(F3368="COD1",tarifas!$D$11*(SUMIFS($H$11:$H$8770,$F$11:$F$8770,"=COD1",$B$11:$B$8770,"="&amp;B3368)/COUNTIFS($F$11:$F$8770,"=COD1",$B$11:$B$8770,"="&amp;B3368))/COUNTIFS($A$11:$A$8770,"="&amp;A3368,$F$11:$F$8770,"=COD1"),0)</f>
        <v>0</v>
      </c>
      <c r="L3368" s="13" t="e">
        <f>(VLOOKUP(F3368,tarifas!$C$7:$D$10,2,FALSE)+tarifas!$D$21)*datos!H3368</f>
        <v>#N/A</v>
      </c>
      <c r="M3368">
        <v>0</v>
      </c>
      <c r="N3368" s="13" t="e">
        <f t="shared" si="476"/>
        <v>#N/A</v>
      </c>
      <c r="O3368">
        <f t="shared" si="477"/>
        <v>0</v>
      </c>
      <c r="P3368" s="12">
        <f t="shared" si="478"/>
        <v>212.4580858820899</v>
      </c>
      <c r="Q3368">
        <f t="shared" si="479"/>
        <v>0</v>
      </c>
      <c r="R3368">
        <f>$D$2*tarifas!$D$12/24</f>
        <v>1.4541666666666666</v>
      </c>
      <c r="S3368" t="e">
        <f>VLOOKUP(E3368&amp;" "&amp;F3368,tarifas!$A$13:$D$20,4,FALSE)*P3368</f>
        <v>#N/A</v>
      </c>
      <c r="T3368">
        <f>IF(F3368="COD1",tarifas!$D$11*(SUMIFS($P$11:$P$8770,$F$11:$F$8770,"=COD1",$B$11:$B$8770,"="&amp;B3368)/COUNTIFS($F$11:$F$8770,"=COD1",$B$11:$B$8770,"="&amp;B3368))/COUNTIFS($A$11:$A$8770,"="&amp;A3368,$F$11:$F$8770,"=COD1"),0)</f>
        <v>0</v>
      </c>
      <c r="U3368" t="e">
        <f>(VLOOKUP(F3368,tarifas!$C$7:$D$10,2,FALSE)+tarifas!$D$21)*datos!P3368</f>
        <v>#N/A</v>
      </c>
      <c r="V3368" t="e">
        <f t="shared" si="480"/>
        <v>#N/A</v>
      </c>
      <c r="W3368">
        <f t="shared" si="481"/>
        <v>0</v>
      </c>
    </row>
    <row r="3369" spans="1:23" x14ac:dyDescent="0.25">
      <c r="A3369">
        <f t="shared" si="474"/>
        <v>139</v>
      </c>
      <c r="B3369">
        <f t="shared" si="475"/>
        <v>5</v>
      </c>
      <c r="C3369" s="1">
        <f t="shared" si="482"/>
        <v>41779.916666658522</v>
      </c>
      <c r="D3369" s="7">
        <v>0</v>
      </c>
      <c r="E3369" s="7"/>
      <c r="G3369">
        <v>46.5</v>
      </c>
      <c r="H3369" s="12">
        <v>210.08853215481398</v>
      </c>
      <c r="I3369" s="13">
        <f>$D$2*tarifas!$D$12/24</f>
        <v>1.4541666666666666</v>
      </c>
      <c r="J3369" s="13" t="e">
        <f>VLOOKUP(E3369&amp;" "&amp;F3369,tarifas!$A$13:$D$20,4,FALSE)*H3369</f>
        <v>#N/A</v>
      </c>
      <c r="K3369" s="13">
        <f>IF(F3369="COD1",tarifas!$D$11*(SUMIFS($H$11:$H$8770,$F$11:$F$8770,"=COD1",$B$11:$B$8770,"="&amp;B3369)/COUNTIFS($F$11:$F$8770,"=COD1",$B$11:$B$8770,"="&amp;B3369))/COUNTIFS($A$11:$A$8770,"="&amp;A3369,$F$11:$F$8770,"=COD1"),0)</f>
        <v>0</v>
      </c>
      <c r="L3369" s="13" t="e">
        <f>(VLOOKUP(F3369,tarifas!$C$7:$D$10,2,FALSE)+tarifas!$D$21)*datos!H3369</f>
        <v>#N/A</v>
      </c>
      <c r="M3369">
        <v>0</v>
      </c>
      <c r="N3369" s="13" t="e">
        <f t="shared" si="476"/>
        <v>#N/A</v>
      </c>
      <c r="O3369">
        <f t="shared" si="477"/>
        <v>0</v>
      </c>
      <c r="P3369" s="12">
        <f t="shared" si="478"/>
        <v>210.08853215481398</v>
      </c>
      <c r="Q3369">
        <f t="shared" si="479"/>
        <v>0</v>
      </c>
      <c r="R3369">
        <f>$D$2*tarifas!$D$12/24</f>
        <v>1.4541666666666666</v>
      </c>
      <c r="S3369" t="e">
        <f>VLOOKUP(E3369&amp;" "&amp;F3369,tarifas!$A$13:$D$20,4,FALSE)*P3369</f>
        <v>#N/A</v>
      </c>
      <c r="T3369">
        <f>IF(F3369="COD1",tarifas!$D$11*(SUMIFS($P$11:$P$8770,$F$11:$F$8770,"=COD1",$B$11:$B$8770,"="&amp;B3369)/COUNTIFS($F$11:$F$8770,"=COD1",$B$11:$B$8770,"="&amp;B3369))/COUNTIFS($A$11:$A$8770,"="&amp;A3369,$F$11:$F$8770,"=COD1"),0)</f>
        <v>0</v>
      </c>
      <c r="U3369" t="e">
        <f>(VLOOKUP(F3369,tarifas!$C$7:$D$10,2,FALSE)+tarifas!$D$21)*datos!P3369</f>
        <v>#N/A</v>
      </c>
      <c r="V3369" t="e">
        <f t="shared" si="480"/>
        <v>#N/A</v>
      </c>
      <c r="W3369">
        <f t="shared" si="481"/>
        <v>0</v>
      </c>
    </row>
    <row r="3370" spans="1:23" x14ac:dyDescent="0.25">
      <c r="A3370">
        <f t="shared" si="474"/>
        <v>139</v>
      </c>
      <c r="B3370">
        <f t="shared" si="475"/>
        <v>5</v>
      </c>
      <c r="C3370" s="1">
        <f t="shared" si="482"/>
        <v>41779.958333325187</v>
      </c>
      <c r="D3370" s="7">
        <v>0</v>
      </c>
      <c r="E3370" s="7"/>
      <c r="G3370">
        <v>45.89</v>
      </c>
      <c r="H3370" s="12">
        <v>203.94490245204094</v>
      </c>
      <c r="I3370" s="13">
        <f>$D$2*tarifas!$D$12/24</f>
        <v>1.4541666666666666</v>
      </c>
      <c r="J3370" s="13" t="e">
        <f>VLOOKUP(E3370&amp;" "&amp;F3370,tarifas!$A$13:$D$20,4,FALSE)*H3370</f>
        <v>#N/A</v>
      </c>
      <c r="K3370" s="13">
        <f>IF(F3370="COD1",tarifas!$D$11*(SUMIFS($H$11:$H$8770,$F$11:$F$8770,"=COD1",$B$11:$B$8770,"="&amp;B3370)/COUNTIFS($F$11:$F$8770,"=COD1",$B$11:$B$8770,"="&amp;B3370))/COUNTIFS($A$11:$A$8770,"="&amp;A3370,$F$11:$F$8770,"=COD1"),0)</f>
        <v>0</v>
      </c>
      <c r="L3370" s="13" t="e">
        <f>(VLOOKUP(F3370,tarifas!$C$7:$D$10,2,FALSE)+tarifas!$D$21)*datos!H3370</f>
        <v>#N/A</v>
      </c>
      <c r="M3370">
        <v>0</v>
      </c>
      <c r="N3370" s="13" t="e">
        <f t="shared" si="476"/>
        <v>#N/A</v>
      </c>
      <c r="O3370">
        <f t="shared" si="477"/>
        <v>0</v>
      </c>
      <c r="P3370" s="12">
        <f t="shared" si="478"/>
        <v>203.94490245204094</v>
      </c>
      <c r="Q3370">
        <f t="shared" si="479"/>
        <v>0</v>
      </c>
      <c r="R3370">
        <f>$D$2*tarifas!$D$12/24</f>
        <v>1.4541666666666666</v>
      </c>
      <c r="S3370" t="e">
        <f>VLOOKUP(E3370&amp;" "&amp;F3370,tarifas!$A$13:$D$20,4,FALSE)*P3370</f>
        <v>#N/A</v>
      </c>
      <c r="T3370">
        <f>IF(F3370="COD1",tarifas!$D$11*(SUMIFS($P$11:$P$8770,$F$11:$F$8770,"=COD1",$B$11:$B$8770,"="&amp;B3370)/COUNTIFS($F$11:$F$8770,"=COD1",$B$11:$B$8770,"="&amp;B3370))/COUNTIFS($A$11:$A$8770,"="&amp;A3370,$F$11:$F$8770,"=COD1"),0)</f>
        <v>0</v>
      </c>
      <c r="U3370" t="e">
        <f>(VLOOKUP(F3370,tarifas!$C$7:$D$10,2,FALSE)+tarifas!$D$21)*datos!P3370</f>
        <v>#N/A</v>
      </c>
      <c r="V3370" t="e">
        <f t="shared" si="480"/>
        <v>#N/A</v>
      </c>
      <c r="W3370">
        <f t="shared" si="481"/>
        <v>0</v>
      </c>
    </row>
    <row r="3371" spans="1:23" x14ac:dyDescent="0.25">
      <c r="A3371">
        <f t="shared" si="474"/>
        <v>140</v>
      </c>
      <c r="B3371">
        <f t="shared" si="475"/>
        <v>5</v>
      </c>
      <c r="C3371" s="1">
        <f t="shared" si="482"/>
        <v>41779.999999991851</v>
      </c>
      <c r="D3371" s="7">
        <v>0</v>
      </c>
      <c r="E3371" s="7"/>
      <c r="G3371">
        <v>41.26</v>
      </c>
      <c r="H3371" s="12">
        <v>201.56316169485601</v>
      </c>
      <c r="I3371" s="13">
        <f>$D$2*tarifas!$D$12/24</f>
        <v>1.4541666666666666</v>
      </c>
      <c r="J3371" s="13" t="e">
        <f>VLOOKUP(E3371&amp;" "&amp;F3371,tarifas!$A$13:$D$20,4,FALSE)*H3371</f>
        <v>#N/A</v>
      </c>
      <c r="K3371" s="13">
        <f>IF(F3371="COD1",tarifas!$D$11*(SUMIFS($H$11:$H$8770,$F$11:$F$8770,"=COD1",$B$11:$B$8770,"="&amp;B3371)/COUNTIFS($F$11:$F$8770,"=COD1",$B$11:$B$8770,"="&amp;B3371))/COUNTIFS($A$11:$A$8770,"="&amp;A3371,$F$11:$F$8770,"=COD1"),0)</f>
        <v>0</v>
      </c>
      <c r="L3371" s="13" t="e">
        <f>(VLOOKUP(F3371,tarifas!$C$7:$D$10,2,FALSE)+tarifas!$D$21)*datos!H3371</f>
        <v>#N/A</v>
      </c>
      <c r="M3371">
        <v>0</v>
      </c>
      <c r="N3371" s="13" t="e">
        <f t="shared" si="476"/>
        <v>#N/A</v>
      </c>
      <c r="O3371">
        <f t="shared" si="477"/>
        <v>0</v>
      </c>
      <c r="P3371" s="12">
        <f t="shared" si="478"/>
        <v>201.56316169485601</v>
      </c>
      <c r="Q3371">
        <f t="shared" si="479"/>
        <v>0</v>
      </c>
      <c r="R3371">
        <f>$D$2*tarifas!$D$12/24</f>
        <v>1.4541666666666666</v>
      </c>
      <c r="S3371" t="e">
        <f>VLOOKUP(E3371&amp;" "&amp;F3371,tarifas!$A$13:$D$20,4,FALSE)*P3371</f>
        <v>#N/A</v>
      </c>
      <c r="T3371">
        <f>IF(F3371="COD1",tarifas!$D$11*(SUMIFS($P$11:$P$8770,$F$11:$F$8770,"=COD1",$B$11:$B$8770,"="&amp;B3371)/COUNTIFS($F$11:$F$8770,"=COD1",$B$11:$B$8770,"="&amp;B3371))/COUNTIFS($A$11:$A$8770,"="&amp;A3371,$F$11:$F$8770,"=COD1"),0)</f>
        <v>0</v>
      </c>
      <c r="U3371" t="e">
        <f>(VLOOKUP(F3371,tarifas!$C$7:$D$10,2,FALSE)+tarifas!$D$21)*datos!P3371</f>
        <v>#N/A</v>
      </c>
      <c r="V3371" t="e">
        <f t="shared" si="480"/>
        <v>#N/A</v>
      </c>
      <c r="W3371">
        <f t="shared" si="481"/>
        <v>0</v>
      </c>
    </row>
    <row r="3372" spans="1:23" x14ac:dyDescent="0.25">
      <c r="A3372">
        <f t="shared" si="474"/>
        <v>140</v>
      </c>
      <c r="B3372">
        <f t="shared" si="475"/>
        <v>5</v>
      </c>
      <c r="C3372" s="1">
        <f t="shared" si="482"/>
        <v>41780.041666658515</v>
      </c>
      <c r="D3372" s="7">
        <v>0</v>
      </c>
      <c r="E3372" s="7"/>
      <c r="G3372">
        <v>34.619999999999997</v>
      </c>
      <c r="H3372" s="12">
        <v>197.16107212346014</v>
      </c>
      <c r="I3372" s="13">
        <f>$D$2*tarifas!$D$12/24</f>
        <v>1.4541666666666666</v>
      </c>
      <c r="J3372" s="13" t="e">
        <f>VLOOKUP(E3372&amp;" "&amp;F3372,tarifas!$A$13:$D$20,4,FALSE)*H3372</f>
        <v>#N/A</v>
      </c>
      <c r="K3372" s="13">
        <f>IF(F3372="COD1",tarifas!$D$11*(SUMIFS($H$11:$H$8770,$F$11:$F$8770,"=COD1",$B$11:$B$8770,"="&amp;B3372)/COUNTIFS($F$11:$F$8770,"=COD1",$B$11:$B$8770,"="&amp;B3372))/COUNTIFS($A$11:$A$8770,"="&amp;A3372,$F$11:$F$8770,"=COD1"),0)</f>
        <v>0</v>
      </c>
      <c r="L3372" s="13" t="e">
        <f>(VLOOKUP(F3372,tarifas!$C$7:$D$10,2,FALSE)+tarifas!$D$21)*datos!H3372</f>
        <v>#N/A</v>
      </c>
      <c r="M3372">
        <v>0</v>
      </c>
      <c r="N3372" s="13" t="e">
        <f t="shared" si="476"/>
        <v>#N/A</v>
      </c>
      <c r="O3372">
        <f t="shared" si="477"/>
        <v>0</v>
      </c>
      <c r="P3372" s="12">
        <f t="shared" si="478"/>
        <v>197.16107212346014</v>
      </c>
      <c r="Q3372">
        <f t="shared" si="479"/>
        <v>0</v>
      </c>
      <c r="R3372">
        <f>$D$2*tarifas!$D$12/24</f>
        <v>1.4541666666666666</v>
      </c>
      <c r="S3372" t="e">
        <f>VLOOKUP(E3372&amp;" "&amp;F3372,tarifas!$A$13:$D$20,4,FALSE)*P3372</f>
        <v>#N/A</v>
      </c>
      <c r="T3372">
        <f>IF(F3372="COD1",tarifas!$D$11*(SUMIFS($P$11:$P$8770,$F$11:$F$8770,"=COD1",$B$11:$B$8770,"="&amp;B3372)/COUNTIFS($F$11:$F$8770,"=COD1",$B$11:$B$8770,"="&amp;B3372))/COUNTIFS($A$11:$A$8770,"="&amp;A3372,$F$11:$F$8770,"=COD1"),0)</f>
        <v>0</v>
      </c>
      <c r="U3372" t="e">
        <f>(VLOOKUP(F3372,tarifas!$C$7:$D$10,2,FALSE)+tarifas!$D$21)*datos!P3372</f>
        <v>#N/A</v>
      </c>
      <c r="V3372" t="e">
        <f t="shared" si="480"/>
        <v>#N/A</v>
      </c>
      <c r="W3372">
        <f t="shared" si="481"/>
        <v>0</v>
      </c>
    </row>
    <row r="3373" spans="1:23" x14ac:dyDescent="0.25">
      <c r="A3373">
        <f t="shared" si="474"/>
        <v>140</v>
      </c>
      <c r="B3373">
        <f t="shared" si="475"/>
        <v>5</v>
      </c>
      <c r="C3373" s="1">
        <f t="shared" si="482"/>
        <v>41780.083333325179</v>
      </c>
      <c r="D3373" s="7">
        <v>0</v>
      </c>
      <c r="E3373" s="7"/>
      <c r="G3373">
        <v>34.119999999999997</v>
      </c>
      <c r="H3373" s="12">
        <v>184.93216721446927</v>
      </c>
      <c r="I3373" s="13">
        <f>$D$2*tarifas!$D$12/24</f>
        <v>1.4541666666666666</v>
      </c>
      <c r="J3373" s="13" t="e">
        <f>VLOOKUP(E3373&amp;" "&amp;F3373,tarifas!$A$13:$D$20,4,FALSE)*H3373</f>
        <v>#N/A</v>
      </c>
      <c r="K3373" s="13">
        <f>IF(F3373="COD1",tarifas!$D$11*(SUMIFS($H$11:$H$8770,$F$11:$F$8770,"=COD1",$B$11:$B$8770,"="&amp;B3373)/COUNTIFS($F$11:$F$8770,"=COD1",$B$11:$B$8770,"="&amp;B3373))/COUNTIFS($A$11:$A$8770,"="&amp;A3373,$F$11:$F$8770,"=COD1"),0)</f>
        <v>0</v>
      </c>
      <c r="L3373" s="13" t="e">
        <f>(VLOOKUP(F3373,tarifas!$C$7:$D$10,2,FALSE)+tarifas!$D$21)*datos!H3373</f>
        <v>#N/A</v>
      </c>
      <c r="M3373">
        <v>0</v>
      </c>
      <c r="N3373" s="13" t="e">
        <f t="shared" si="476"/>
        <v>#N/A</v>
      </c>
      <c r="O3373">
        <f t="shared" si="477"/>
        <v>0</v>
      </c>
      <c r="P3373" s="12">
        <f t="shared" si="478"/>
        <v>184.93216721446927</v>
      </c>
      <c r="Q3373">
        <f t="shared" si="479"/>
        <v>0</v>
      </c>
      <c r="R3373">
        <f>$D$2*tarifas!$D$12/24</f>
        <v>1.4541666666666666</v>
      </c>
      <c r="S3373" t="e">
        <f>VLOOKUP(E3373&amp;" "&amp;F3373,tarifas!$A$13:$D$20,4,FALSE)*P3373</f>
        <v>#N/A</v>
      </c>
      <c r="T3373">
        <f>IF(F3373="COD1",tarifas!$D$11*(SUMIFS($P$11:$P$8770,$F$11:$F$8770,"=COD1",$B$11:$B$8770,"="&amp;B3373)/COUNTIFS($F$11:$F$8770,"=COD1",$B$11:$B$8770,"="&amp;B3373))/COUNTIFS($A$11:$A$8770,"="&amp;A3373,$F$11:$F$8770,"=COD1"),0)</f>
        <v>0</v>
      </c>
      <c r="U3373" t="e">
        <f>(VLOOKUP(F3373,tarifas!$C$7:$D$10,2,FALSE)+tarifas!$D$21)*datos!P3373</f>
        <v>#N/A</v>
      </c>
      <c r="V3373" t="e">
        <f t="shared" si="480"/>
        <v>#N/A</v>
      </c>
      <c r="W3373">
        <f t="shared" si="481"/>
        <v>0</v>
      </c>
    </row>
    <row r="3374" spans="1:23" x14ac:dyDescent="0.25">
      <c r="A3374">
        <f t="shared" si="474"/>
        <v>140</v>
      </c>
      <c r="B3374">
        <f t="shared" si="475"/>
        <v>5</v>
      </c>
      <c r="C3374" s="1">
        <f t="shared" si="482"/>
        <v>41780.124999991844</v>
      </c>
      <c r="D3374" s="7">
        <v>0</v>
      </c>
      <c r="E3374" s="7"/>
      <c r="G3374">
        <v>33.6</v>
      </c>
      <c r="H3374" s="12">
        <v>179.20555246315868</v>
      </c>
      <c r="I3374" s="13">
        <f>$D$2*tarifas!$D$12/24</f>
        <v>1.4541666666666666</v>
      </c>
      <c r="J3374" s="13" t="e">
        <f>VLOOKUP(E3374&amp;" "&amp;F3374,tarifas!$A$13:$D$20,4,FALSE)*H3374</f>
        <v>#N/A</v>
      </c>
      <c r="K3374" s="13">
        <f>IF(F3374="COD1",tarifas!$D$11*(SUMIFS($H$11:$H$8770,$F$11:$F$8770,"=COD1",$B$11:$B$8770,"="&amp;B3374)/COUNTIFS($F$11:$F$8770,"=COD1",$B$11:$B$8770,"="&amp;B3374))/COUNTIFS($A$11:$A$8770,"="&amp;A3374,$F$11:$F$8770,"=COD1"),0)</f>
        <v>0</v>
      </c>
      <c r="L3374" s="13" t="e">
        <f>(VLOOKUP(F3374,tarifas!$C$7:$D$10,2,FALSE)+tarifas!$D$21)*datos!H3374</f>
        <v>#N/A</v>
      </c>
      <c r="M3374">
        <v>0</v>
      </c>
      <c r="N3374" s="13" t="e">
        <f t="shared" si="476"/>
        <v>#N/A</v>
      </c>
      <c r="O3374">
        <f t="shared" si="477"/>
        <v>0</v>
      </c>
      <c r="P3374" s="12">
        <f t="shared" si="478"/>
        <v>179.20555246315868</v>
      </c>
      <c r="Q3374">
        <f t="shared" si="479"/>
        <v>0</v>
      </c>
      <c r="R3374">
        <f>$D$2*tarifas!$D$12/24</f>
        <v>1.4541666666666666</v>
      </c>
      <c r="S3374" t="e">
        <f>VLOOKUP(E3374&amp;" "&amp;F3374,tarifas!$A$13:$D$20,4,FALSE)*P3374</f>
        <v>#N/A</v>
      </c>
      <c r="T3374">
        <f>IF(F3374="COD1",tarifas!$D$11*(SUMIFS($P$11:$P$8770,$F$11:$F$8770,"=COD1",$B$11:$B$8770,"="&amp;B3374)/COUNTIFS($F$11:$F$8770,"=COD1",$B$11:$B$8770,"="&amp;B3374))/COUNTIFS($A$11:$A$8770,"="&amp;A3374,$F$11:$F$8770,"=COD1"),0)</f>
        <v>0</v>
      </c>
      <c r="U3374" t="e">
        <f>(VLOOKUP(F3374,tarifas!$C$7:$D$10,2,FALSE)+tarifas!$D$21)*datos!P3374</f>
        <v>#N/A</v>
      </c>
      <c r="V3374" t="e">
        <f t="shared" si="480"/>
        <v>#N/A</v>
      </c>
      <c r="W3374">
        <f t="shared" si="481"/>
        <v>0</v>
      </c>
    </row>
    <row r="3375" spans="1:23" x14ac:dyDescent="0.25">
      <c r="A3375">
        <f t="shared" si="474"/>
        <v>140</v>
      </c>
      <c r="B3375">
        <f t="shared" si="475"/>
        <v>5</v>
      </c>
      <c r="C3375" s="1">
        <f t="shared" si="482"/>
        <v>41780.166666658508</v>
      </c>
      <c r="D3375" s="7">
        <v>0</v>
      </c>
      <c r="E3375" s="7"/>
      <c r="G3375">
        <v>33.340000000000003</v>
      </c>
      <c r="H3375" s="12">
        <v>178.92230794765476</v>
      </c>
      <c r="I3375" s="13">
        <f>$D$2*tarifas!$D$12/24</f>
        <v>1.4541666666666666</v>
      </c>
      <c r="J3375" s="13" t="e">
        <f>VLOOKUP(E3375&amp;" "&amp;F3375,tarifas!$A$13:$D$20,4,FALSE)*H3375</f>
        <v>#N/A</v>
      </c>
      <c r="K3375" s="13">
        <f>IF(F3375="COD1",tarifas!$D$11*(SUMIFS($H$11:$H$8770,$F$11:$F$8770,"=COD1",$B$11:$B$8770,"="&amp;B3375)/COUNTIFS($F$11:$F$8770,"=COD1",$B$11:$B$8770,"="&amp;B3375))/COUNTIFS($A$11:$A$8770,"="&amp;A3375,$F$11:$F$8770,"=COD1"),0)</f>
        <v>0</v>
      </c>
      <c r="L3375" s="13" t="e">
        <f>(VLOOKUP(F3375,tarifas!$C$7:$D$10,2,FALSE)+tarifas!$D$21)*datos!H3375</f>
        <v>#N/A</v>
      </c>
      <c r="M3375">
        <v>0</v>
      </c>
      <c r="N3375" s="13" t="e">
        <f t="shared" si="476"/>
        <v>#N/A</v>
      </c>
      <c r="O3375">
        <f t="shared" si="477"/>
        <v>0</v>
      </c>
      <c r="P3375" s="12">
        <f t="shared" si="478"/>
        <v>178.92230794765476</v>
      </c>
      <c r="Q3375">
        <f t="shared" si="479"/>
        <v>0</v>
      </c>
      <c r="R3375">
        <f>$D$2*tarifas!$D$12/24</f>
        <v>1.4541666666666666</v>
      </c>
      <c r="S3375" t="e">
        <f>VLOOKUP(E3375&amp;" "&amp;F3375,tarifas!$A$13:$D$20,4,FALSE)*P3375</f>
        <v>#N/A</v>
      </c>
      <c r="T3375">
        <f>IF(F3375="COD1",tarifas!$D$11*(SUMIFS($P$11:$P$8770,$F$11:$F$8770,"=COD1",$B$11:$B$8770,"="&amp;B3375)/COUNTIFS($F$11:$F$8770,"=COD1",$B$11:$B$8770,"="&amp;B3375))/COUNTIFS($A$11:$A$8770,"="&amp;A3375,$F$11:$F$8770,"=COD1"),0)</f>
        <v>0</v>
      </c>
      <c r="U3375" t="e">
        <f>(VLOOKUP(F3375,tarifas!$C$7:$D$10,2,FALSE)+tarifas!$D$21)*datos!P3375</f>
        <v>#N/A</v>
      </c>
      <c r="V3375" t="e">
        <f t="shared" si="480"/>
        <v>#N/A</v>
      </c>
      <c r="W3375">
        <f t="shared" si="481"/>
        <v>0</v>
      </c>
    </row>
    <row r="3376" spans="1:23" x14ac:dyDescent="0.25">
      <c r="A3376">
        <f t="shared" si="474"/>
        <v>140</v>
      </c>
      <c r="B3376">
        <f t="shared" si="475"/>
        <v>5</v>
      </c>
      <c r="C3376" s="1">
        <f t="shared" si="482"/>
        <v>41780.208333325172</v>
      </c>
      <c r="D3376" s="7">
        <v>0</v>
      </c>
      <c r="E3376" s="7"/>
      <c r="G3376">
        <v>39.03</v>
      </c>
      <c r="H3376" s="12">
        <v>178.6680698483222</v>
      </c>
      <c r="I3376" s="13">
        <f>$D$2*tarifas!$D$12/24</f>
        <v>1.4541666666666666</v>
      </c>
      <c r="J3376" s="13" t="e">
        <f>VLOOKUP(E3376&amp;" "&amp;F3376,tarifas!$A$13:$D$20,4,FALSE)*H3376</f>
        <v>#N/A</v>
      </c>
      <c r="K3376" s="13">
        <f>IF(F3376="COD1",tarifas!$D$11*(SUMIFS($H$11:$H$8770,$F$11:$F$8770,"=COD1",$B$11:$B$8770,"="&amp;B3376)/COUNTIFS($F$11:$F$8770,"=COD1",$B$11:$B$8770,"="&amp;B3376))/COUNTIFS($A$11:$A$8770,"="&amp;A3376,$F$11:$F$8770,"=COD1"),0)</f>
        <v>0</v>
      </c>
      <c r="L3376" s="13" t="e">
        <f>(VLOOKUP(F3376,tarifas!$C$7:$D$10,2,FALSE)+tarifas!$D$21)*datos!H3376</f>
        <v>#N/A</v>
      </c>
      <c r="M3376">
        <v>8.3673700000000011</v>
      </c>
      <c r="N3376" s="13" t="e">
        <f t="shared" si="476"/>
        <v>#N/A</v>
      </c>
      <c r="O3376">
        <f t="shared" si="477"/>
        <v>8.3673700000000011</v>
      </c>
      <c r="P3376" s="12">
        <f t="shared" si="478"/>
        <v>170.30069984832221</v>
      </c>
      <c r="Q3376">
        <f t="shared" si="479"/>
        <v>0</v>
      </c>
      <c r="R3376">
        <f>$D$2*tarifas!$D$12/24</f>
        <v>1.4541666666666666</v>
      </c>
      <c r="S3376" t="e">
        <f>VLOOKUP(E3376&amp;" "&amp;F3376,tarifas!$A$13:$D$20,4,FALSE)*P3376</f>
        <v>#N/A</v>
      </c>
      <c r="T3376">
        <f>IF(F3376="COD1",tarifas!$D$11*(SUMIFS($P$11:$P$8770,$F$11:$F$8770,"=COD1",$B$11:$B$8770,"="&amp;B3376)/COUNTIFS($F$11:$F$8770,"=COD1",$B$11:$B$8770,"="&amp;B3376))/COUNTIFS($A$11:$A$8770,"="&amp;A3376,$F$11:$F$8770,"=COD1"),0)</f>
        <v>0</v>
      </c>
      <c r="U3376" t="e">
        <f>(VLOOKUP(F3376,tarifas!$C$7:$D$10,2,FALSE)+tarifas!$D$21)*datos!P3376</f>
        <v>#N/A</v>
      </c>
      <c r="V3376" t="e">
        <f t="shared" si="480"/>
        <v>#N/A</v>
      </c>
      <c r="W3376">
        <f t="shared" si="481"/>
        <v>0</v>
      </c>
    </row>
    <row r="3377" spans="1:23" x14ac:dyDescent="0.25">
      <c r="A3377">
        <f t="shared" si="474"/>
        <v>140</v>
      </c>
      <c r="B3377">
        <f t="shared" si="475"/>
        <v>5</v>
      </c>
      <c r="C3377" s="1">
        <f t="shared" si="482"/>
        <v>41780.249999991836</v>
      </c>
      <c r="D3377" s="7">
        <v>17.257575757575761</v>
      </c>
      <c r="E3377" s="7"/>
      <c r="G3377">
        <v>44.03</v>
      </c>
      <c r="H3377" s="12">
        <v>196.87703804989178</v>
      </c>
      <c r="I3377" s="13">
        <f>$D$2*tarifas!$D$12/24</f>
        <v>1.4541666666666666</v>
      </c>
      <c r="J3377" s="13" t="e">
        <f>VLOOKUP(E3377&amp;" "&amp;F3377,tarifas!$A$13:$D$20,4,FALSE)*H3377</f>
        <v>#N/A</v>
      </c>
      <c r="K3377" s="13">
        <f>IF(F3377="COD1",tarifas!$D$11*(SUMIFS($H$11:$H$8770,$F$11:$F$8770,"=COD1",$B$11:$B$8770,"="&amp;B3377)/COUNTIFS($F$11:$F$8770,"=COD1",$B$11:$B$8770,"="&amp;B3377))/COUNTIFS($A$11:$A$8770,"="&amp;A3377,$F$11:$F$8770,"=COD1"),0)</f>
        <v>0</v>
      </c>
      <c r="L3377" s="13" t="e">
        <f>(VLOOKUP(F3377,tarifas!$C$7:$D$10,2,FALSE)+tarifas!$D$21)*datos!H3377</f>
        <v>#N/A</v>
      </c>
      <c r="M3377">
        <v>25.46538</v>
      </c>
      <c r="N3377" s="13" t="e">
        <f t="shared" si="476"/>
        <v>#N/A</v>
      </c>
      <c r="O3377">
        <f t="shared" si="477"/>
        <v>25.46538</v>
      </c>
      <c r="P3377" s="12">
        <f t="shared" si="478"/>
        <v>171.41165804989177</v>
      </c>
      <c r="Q3377">
        <f t="shared" si="479"/>
        <v>0</v>
      </c>
      <c r="R3377">
        <f>$D$2*tarifas!$D$12/24</f>
        <v>1.4541666666666666</v>
      </c>
      <c r="S3377" t="e">
        <f>VLOOKUP(E3377&amp;" "&amp;F3377,tarifas!$A$13:$D$20,4,FALSE)*P3377</f>
        <v>#N/A</v>
      </c>
      <c r="T3377">
        <f>IF(F3377="COD1",tarifas!$D$11*(SUMIFS($P$11:$P$8770,$F$11:$F$8770,"=COD1",$B$11:$B$8770,"="&amp;B3377)/COUNTIFS($F$11:$F$8770,"=COD1",$B$11:$B$8770,"="&amp;B3377))/COUNTIFS($A$11:$A$8770,"="&amp;A3377,$F$11:$F$8770,"=COD1"),0)</f>
        <v>0</v>
      </c>
      <c r="U3377" t="e">
        <f>(VLOOKUP(F3377,tarifas!$C$7:$D$10,2,FALSE)+tarifas!$D$21)*datos!P3377</f>
        <v>#N/A</v>
      </c>
      <c r="V3377" t="e">
        <f t="shared" si="480"/>
        <v>#N/A</v>
      </c>
      <c r="W3377">
        <f t="shared" si="481"/>
        <v>0</v>
      </c>
    </row>
    <row r="3378" spans="1:23" x14ac:dyDescent="0.25">
      <c r="A3378">
        <f t="shared" si="474"/>
        <v>140</v>
      </c>
      <c r="B3378">
        <f t="shared" si="475"/>
        <v>5</v>
      </c>
      <c r="C3378" s="1">
        <f t="shared" si="482"/>
        <v>41780.291666658501</v>
      </c>
      <c r="D3378" s="7">
        <v>104.06060606060606</v>
      </c>
      <c r="E3378" s="7"/>
      <c r="G3378">
        <v>45.47</v>
      </c>
      <c r="H3378" s="12">
        <v>256.27203427253079</v>
      </c>
      <c r="I3378" s="13">
        <f>$D$2*tarifas!$D$12/24</f>
        <v>1.4541666666666666</v>
      </c>
      <c r="J3378" s="13" t="e">
        <f>VLOOKUP(E3378&amp;" "&amp;F3378,tarifas!$A$13:$D$20,4,FALSE)*H3378</f>
        <v>#N/A</v>
      </c>
      <c r="K3378" s="13">
        <f>IF(F3378="COD1",tarifas!$D$11*(SUMIFS($H$11:$H$8770,$F$11:$F$8770,"=COD1",$B$11:$B$8770,"="&amp;B3378)/COUNTIFS($F$11:$F$8770,"=COD1",$B$11:$B$8770,"="&amp;B3378))/COUNTIFS($A$11:$A$8770,"="&amp;A3378,$F$11:$F$8770,"=COD1"),0)</f>
        <v>0</v>
      </c>
      <c r="L3378" s="13" t="e">
        <f>(VLOOKUP(F3378,tarifas!$C$7:$D$10,2,FALSE)+tarifas!$D$21)*datos!H3378</f>
        <v>#N/A</v>
      </c>
      <c r="M3378">
        <v>85.666560000000004</v>
      </c>
      <c r="N3378" s="13" t="e">
        <f t="shared" si="476"/>
        <v>#N/A</v>
      </c>
      <c r="O3378">
        <f t="shared" si="477"/>
        <v>85.666560000000004</v>
      </c>
      <c r="P3378" s="12">
        <f t="shared" si="478"/>
        <v>170.60547427253078</v>
      </c>
      <c r="Q3378">
        <f t="shared" si="479"/>
        <v>0</v>
      </c>
      <c r="R3378">
        <f>$D$2*tarifas!$D$12/24</f>
        <v>1.4541666666666666</v>
      </c>
      <c r="S3378" t="e">
        <f>VLOOKUP(E3378&amp;" "&amp;F3378,tarifas!$A$13:$D$20,4,FALSE)*P3378</f>
        <v>#N/A</v>
      </c>
      <c r="T3378">
        <f>IF(F3378="COD1",tarifas!$D$11*(SUMIFS($P$11:$P$8770,$F$11:$F$8770,"=COD1",$B$11:$B$8770,"="&amp;B3378)/COUNTIFS($F$11:$F$8770,"=COD1",$B$11:$B$8770,"="&amp;B3378))/COUNTIFS($A$11:$A$8770,"="&amp;A3378,$F$11:$F$8770,"=COD1"),0)</f>
        <v>0</v>
      </c>
      <c r="U3378" t="e">
        <f>(VLOOKUP(F3378,tarifas!$C$7:$D$10,2,FALSE)+tarifas!$D$21)*datos!P3378</f>
        <v>#N/A</v>
      </c>
      <c r="V3378" t="e">
        <f t="shared" si="480"/>
        <v>#N/A</v>
      </c>
      <c r="W3378">
        <f t="shared" si="481"/>
        <v>0</v>
      </c>
    </row>
    <row r="3379" spans="1:23" x14ac:dyDescent="0.25">
      <c r="A3379">
        <f t="shared" si="474"/>
        <v>140</v>
      </c>
      <c r="B3379">
        <f t="shared" si="475"/>
        <v>5</v>
      </c>
      <c r="C3379" s="1">
        <f t="shared" si="482"/>
        <v>41780.333333325165</v>
      </c>
      <c r="D3379" s="7">
        <v>163.81818181818184</v>
      </c>
      <c r="E3379" s="7"/>
      <c r="G3379">
        <v>46</v>
      </c>
      <c r="H3379" s="12">
        <v>393.79531700801857</v>
      </c>
      <c r="I3379" s="13">
        <f>$D$2*tarifas!$D$12/24</f>
        <v>1.4541666666666666</v>
      </c>
      <c r="J3379" s="13" t="e">
        <f>VLOOKUP(E3379&amp;" "&amp;F3379,tarifas!$A$13:$D$20,4,FALSE)*H3379</f>
        <v>#N/A</v>
      </c>
      <c r="K3379" s="13">
        <f>IF(F3379="COD1",tarifas!$D$11*(SUMIFS($H$11:$H$8770,$F$11:$F$8770,"=COD1",$B$11:$B$8770,"="&amp;B3379)/COUNTIFS($F$11:$F$8770,"=COD1",$B$11:$B$8770,"="&amp;B3379))/COUNTIFS($A$11:$A$8770,"="&amp;A3379,$F$11:$F$8770,"=COD1"),0)</f>
        <v>0</v>
      </c>
      <c r="L3379" s="13" t="e">
        <f>(VLOOKUP(F3379,tarifas!$C$7:$D$10,2,FALSE)+tarifas!$D$21)*datos!H3379</f>
        <v>#N/A</v>
      </c>
      <c r="M3379">
        <v>277.02530000000002</v>
      </c>
      <c r="N3379" s="13" t="e">
        <f t="shared" si="476"/>
        <v>#N/A</v>
      </c>
      <c r="O3379">
        <f t="shared" si="477"/>
        <v>277.02530000000002</v>
      </c>
      <c r="P3379" s="12">
        <f t="shared" si="478"/>
        <v>116.77001700801856</v>
      </c>
      <c r="Q3379">
        <f t="shared" si="479"/>
        <v>0</v>
      </c>
      <c r="R3379">
        <f>$D$2*tarifas!$D$12/24</f>
        <v>1.4541666666666666</v>
      </c>
      <c r="S3379" t="e">
        <f>VLOOKUP(E3379&amp;" "&amp;F3379,tarifas!$A$13:$D$20,4,FALSE)*P3379</f>
        <v>#N/A</v>
      </c>
      <c r="T3379">
        <f>IF(F3379="COD1",tarifas!$D$11*(SUMIFS($P$11:$P$8770,$F$11:$F$8770,"=COD1",$B$11:$B$8770,"="&amp;B3379)/COUNTIFS($F$11:$F$8770,"=COD1",$B$11:$B$8770,"="&amp;B3379))/COUNTIFS($A$11:$A$8770,"="&amp;A3379,$F$11:$F$8770,"=COD1"),0)</f>
        <v>0</v>
      </c>
      <c r="U3379" t="e">
        <f>(VLOOKUP(F3379,tarifas!$C$7:$D$10,2,FALSE)+tarifas!$D$21)*datos!P3379</f>
        <v>#N/A</v>
      </c>
      <c r="V3379" t="e">
        <f t="shared" si="480"/>
        <v>#N/A</v>
      </c>
      <c r="W3379">
        <f t="shared" si="481"/>
        <v>0</v>
      </c>
    </row>
    <row r="3380" spans="1:23" x14ac:dyDescent="0.25">
      <c r="A3380">
        <f t="shared" si="474"/>
        <v>140</v>
      </c>
      <c r="B3380">
        <f t="shared" si="475"/>
        <v>5</v>
      </c>
      <c r="C3380" s="1">
        <f t="shared" si="482"/>
        <v>41780.374999991829</v>
      </c>
      <c r="D3380" s="7">
        <v>104.31818181818183</v>
      </c>
      <c r="E3380" s="7"/>
      <c r="G3380">
        <v>44</v>
      </c>
      <c r="H3380" s="12">
        <v>492.42180925437879</v>
      </c>
      <c r="I3380" s="13">
        <f>$D$2*tarifas!$D$12/24</f>
        <v>1.4541666666666666</v>
      </c>
      <c r="J3380" s="13" t="e">
        <f>VLOOKUP(E3380&amp;" "&amp;F3380,tarifas!$A$13:$D$20,4,FALSE)*H3380</f>
        <v>#N/A</v>
      </c>
      <c r="K3380" s="13">
        <f>IF(F3380="COD1",tarifas!$D$11*(SUMIFS($H$11:$H$8770,$F$11:$F$8770,"=COD1",$B$11:$B$8770,"="&amp;B3380)/COUNTIFS($F$11:$F$8770,"=COD1",$B$11:$B$8770,"="&amp;B3380))/COUNTIFS($A$11:$A$8770,"="&amp;A3380,$F$11:$F$8770,"=COD1"),0)</f>
        <v>0</v>
      </c>
      <c r="L3380" s="13" t="e">
        <f>(VLOOKUP(F3380,tarifas!$C$7:$D$10,2,FALSE)+tarifas!$D$21)*datos!H3380</f>
        <v>#N/A</v>
      </c>
      <c r="M3380">
        <v>194.79054000000002</v>
      </c>
      <c r="N3380" s="13" t="e">
        <f t="shared" si="476"/>
        <v>#N/A</v>
      </c>
      <c r="O3380">
        <f t="shared" si="477"/>
        <v>194.79054000000002</v>
      </c>
      <c r="P3380" s="12">
        <f t="shared" si="478"/>
        <v>297.63126925437876</v>
      </c>
      <c r="Q3380">
        <f t="shared" si="479"/>
        <v>0</v>
      </c>
      <c r="R3380">
        <f>$D$2*tarifas!$D$12/24</f>
        <v>1.4541666666666666</v>
      </c>
      <c r="S3380" t="e">
        <f>VLOOKUP(E3380&amp;" "&amp;F3380,tarifas!$A$13:$D$20,4,FALSE)*P3380</f>
        <v>#N/A</v>
      </c>
      <c r="T3380">
        <f>IF(F3380="COD1",tarifas!$D$11*(SUMIFS($P$11:$P$8770,$F$11:$F$8770,"=COD1",$B$11:$B$8770,"="&amp;B3380)/COUNTIFS($F$11:$F$8770,"=COD1",$B$11:$B$8770,"="&amp;B3380))/COUNTIFS($A$11:$A$8770,"="&amp;A3380,$F$11:$F$8770,"=COD1"),0)</f>
        <v>0</v>
      </c>
      <c r="U3380" t="e">
        <f>(VLOOKUP(F3380,tarifas!$C$7:$D$10,2,FALSE)+tarifas!$D$21)*datos!P3380</f>
        <v>#N/A</v>
      </c>
      <c r="V3380" t="e">
        <f t="shared" si="480"/>
        <v>#N/A</v>
      </c>
      <c r="W3380">
        <f t="shared" si="481"/>
        <v>0</v>
      </c>
    </row>
    <row r="3381" spans="1:23" x14ac:dyDescent="0.25">
      <c r="A3381">
        <f t="shared" si="474"/>
        <v>140</v>
      </c>
      <c r="B3381">
        <f t="shared" si="475"/>
        <v>5</v>
      </c>
      <c r="C3381" s="1">
        <f t="shared" si="482"/>
        <v>41780.416666658493</v>
      </c>
      <c r="D3381" s="7">
        <v>415.21212121212125</v>
      </c>
      <c r="E3381" s="7"/>
      <c r="G3381">
        <v>40.51</v>
      </c>
      <c r="H3381" s="12">
        <v>571.25930468007402</v>
      </c>
      <c r="I3381" s="13">
        <f>$D$2*tarifas!$D$12/24</f>
        <v>1.4541666666666666</v>
      </c>
      <c r="J3381" s="13" t="e">
        <f>VLOOKUP(E3381&amp;" "&amp;F3381,tarifas!$A$13:$D$20,4,FALSE)*H3381</f>
        <v>#N/A</v>
      </c>
      <c r="K3381" s="13">
        <f>IF(F3381="COD1",tarifas!$D$11*(SUMIFS($H$11:$H$8770,$F$11:$F$8770,"=COD1",$B$11:$B$8770,"="&amp;B3381)/COUNTIFS($F$11:$F$8770,"=COD1",$B$11:$B$8770,"="&amp;B3381))/COUNTIFS($A$11:$A$8770,"="&amp;A3381,$F$11:$F$8770,"=COD1"),0)</f>
        <v>0</v>
      </c>
      <c r="L3381" s="13" t="e">
        <f>(VLOOKUP(F3381,tarifas!$C$7:$D$10,2,FALSE)+tarifas!$D$21)*datos!H3381</f>
        <v>#N/A</v>
      </c>
      <c r="M3381">
        <v>297.12991</v>
      </c>
      <c r="N3381" s="13" t="e">
        <f t="shared" si="476"/>
        <v>#N/A</v>
      </c>
      <c r="O3381">
        <f t="shared" si="477"/>
        <v>297.12991</v>
      </c>
      <c r="P3381" s="12">
        <f t="shared" si="478"/>
        <v>274.12939468007403</v>
      </c>
      <c r="Q3381">
        <f t="shared" si="479"/>
        <v>0</v>
      </c>
      <c r="R3381">
        <f>$D$2*tarifas!$D$12/24</f>
        <v>1.4541666666666666</v>
      </c>
      <c r="S3381" t="e">
        <f>VLOOKUP(E3381&amp;" "&amp;F3381,tarifas!$A$13:$D$20,4,FALSE)*P3381</f>
        <v>#N/A</v>
      </c>
      <c r="T3381">
        <f>IF(F3381="COD1",tarifas!$D$11*(SUMIFS($P$11:$P$8770,$F$11:$F$8770,"=COD1",$B$11:$B$8770,"="&amp;B3381)/COUNTIFS($F$11:$F$8770,"=COD1",$B$11:$B$8770,"="&amp;B3381))/COUNTIFS($A$11:$A$8770,"="&amp;A3381,$F$11:$F$8770,"=COD1"),0)</f>
        <v>0</v>
      </c>
      <c r="U3381" t="e">
        <f>(VLOOKUP(F3381,tarifas!$C$7:$D$10,2,FALSE)+tarifas!$D$21)*datos!P3381</f>
        <v>#N/A</v>
      </c>
      <c r="V3381" t="e">
        <f t="shared" si="480"/>
        <v>#N/A</v>
      </c>
      <c r="W3381">
        <f t="shared" si="481"/>
        <v>0</v>
      </c>
    </row>
    <row r="3382" spans="1:23" x14ac:dyDescent="0.25">
      <c r="A3382">
        <f t="shared" si="474"/>
        <v>140</v>
      </c>
      <c r="B3382">
        <f t="shared" si="475"/>
        <v>5</v>
      </c>
      <c r="C3382" s="1">
        <f t="shared" si="482"/>
        <v>41780.458333325158</v>
      </c>
      <c r="D3382" s="7">
        <v>364.9848484848485</v>
      </c>
      <c r="E3382" s="7"/>
      <c r="G3382">
        <v>36.659999999999997</v>
      </c>
      <c r="H3382" s="12">
        <v>445.79580158963074</v>
      </c>
      <c r="I3382" s="13">
        <f>$D$2*tarifas!$D$12/24</f>
        <v>1.4541666666666666</v>
      </c>
      <c r="J3382" s="13" t="e">
        <f>VLOOKUP(E3382&amp;" "&amp;F3382,tarifas!$A$13:$D$20,4,FALSE)*H3382</f>
        <v>#N/A</v>
      </c>
      <c r="K3382" s="13">
        <f>IF(F3382="COD1",tarifas!$D$11*(SUMIFS($H$11:$H$8770,$F$11:$F$8770,"=COD1",$B$11:$B$8770,"="&amp;B3382)/COUNTIFS($F$11:$F$8770,"=COD1",$B$11:$B$8770,"="&amp;B3382))/COUNTIFS($A$11:$A$8770,"="&amp;A3382,$F$11:$F$8770,"=COD1"),0)</f>
        <v>0</v>
      </c>
      <c r="L3382" s="13" t="e">
        <f>(VLOOKUP(F3382,tarifas!$C$7:$D$10,2,FALSE)+tarifas!$D$21)*datos!H3382</f>
        <v>#N/A</v>
      </c>
      <c r="M3382">
        <v>200.27924999999999</v>
      </c>
      <c r="N3382" s="13" t="e">
        <f t="shared" si="476"/>
        <v>#N/A</v>
      </c>
      <c r="O3382">
        <f t="shared" si="477"/>
        <v>200.27924999999999</v>
      </c>
      <c r="P3382" s="12">
        <f t="shared" si="478"/>
        <v>245.51655158963075</v>
      </c>
      <c r="Q3382">
        <f t="shared" si="479"/>
        <v>0</v>
      </c>
      <c r="R3382">
        <f>$D$2*tarifas!$D$12/24</f>
        <v>1.4541666666666666</v>
      </c>
      <c r="S3382" t="e">
        <f>VLOOKUP(E3382&amp;" "&amp;F3382,tarifas!$A$13:$D$20,4,FALSE)*P3382</f>
        <v>#N/A</v>
      </c>
      <c r="T3382">
        <f>IF(F3382="COD1",tarifas!$D$11*(SUMIFS($P$11:$P$8770,$F$11:$F$8770,"=COD1",$B$11:$B$8770,"="&amp;B3382)/COUNTIFS($F$11:$F$8770,"=COD1",$B$11:$B$8770,"="&amp;B3382))/COUNTIFS($A$11:$A$8770,"="&amp;A3382,$F$11:$F$8770,"=COD1"),0)</f>
        <v>0</v>
      </c>
      <c r="U3382" t="e">
        <f>(VLOOKUP(F3382,tarifas!$C$7:$D$10,2,FALSE)+tarifas!$D$21)*datos!P3382</f>
        <v>#N/A</v>
      </c>
      <c r="V3382" t="e">
        <f t="shared" si="480"/>
        <v>#N/A</v>
      </c>
      <c r="W3382">
        <f t="shared" si="481"/>
        <v>0</v>
      </c>
    </row>
    <row r="3383" spans="1:23" x14ac:dyDescent="0.25">
      <c r="A3383">
        <f t="shared" si="474"/>
        <v>140</v>
      </c>
      <c r="B3383">
        <f t="shared" si="475"/>
        <v>5</v>
      </c>
      <c r="C3383" s="1">
        <f t="shared" si="482"/>
        <v>41780.499999991822</v>
      </c>
      <c r="D3383" s="7">
        <v>455.65151515151507</v>
      </c>
      <c r="E3383" s="7"/>
      <c r="G3383">
        <v>34.119999999999997</v>
      </c>
      <c r="H3383" s="12">
        <v>377.2137428573796</v>
      </c>
      <c r="I3383" s="13">
        <f>$D$2*tarifas!$D$12/24</f>
        <v>1.4541666666666666</v>
      </c>
      <c r="J3383" s="13" t="e">
        <f>VLOOKUP(E3383&amp;" "&amp;F3383,tarifas!$A$13:$D$20,4,FALSE)*H3383</f>
        <v>#N/A</v>
      </c>
      <c r="K3383" s="13">
        <f>IF(F3383="COD1",tarifas!$D$11*(SUMIFS($H$11:$H$8770,$F$11:$F$8770,"=COD1",$B$11:$B$8770,"="&amp;B3383)/COUNTIFS($F$11:$F$8770,"=COD1",$B$11:$B$8770,"="&amp;B3383))/COUNTIFS($A$11:$A$8770,"="&amp;A3383,$F$11:$F$8770,"=COD1"),0)</f>
        <v>0</v>
      </c>
      <c r="L3383" s="13" t="e">
        <f>(VLOOKUP(F3383,tarifas!$C$7:$D$10,2,FALSE)+tarifas!$D$21)*datos!H3383</f>
        <v>#N/A</v>
      </c>
      <c r="M3383">
        <v>355.54829999999998</v>
      </c>
      <c r="N3383" s="13" t="e">
        <f t="shared" si="476"/>
        <v>#N/A</v>
      </c>
      <c r="O3383">
        <f t="shared" si="477"/>
        <v>355.54829999999998</v>
      </c>
      <c r="P3383" s="12">
        <f t="shared" si="478"/>
        <v>21.665442857379617</v>
      </c>
      <c r="Q3383">
        <f t="shared" si="479"/>
        <v>0</v>
      </c>
      <c r="R3383">
        <f>$D$2*tarifas!$D$12/24</f>
        <v>1.4541666666666666</v>
      </c>
      <c r="S3383" t="e">
        <f>VLOOKUP(E3383&amp;" "&amp;F3383,tarifas!$A$13:$D$20,4,FALSE)*P3383</f>
        <v>#N/A</v>
      </c>
      <c r="T3383">
        <f>IF(F3383="COD1",tarifas!$D$11*(SUMIFS($P$11:$P$8770,$F$11:$F$8770,"=COD1",$B$11:$B$8770,"="&amp;B3383)/COUNTIFS($F$11:$F$8770,"=COD1",$B$11:$B$8770,"="&amp;B3383))/COUNTIFS($A$11:$A$8770,"="&amp;A3383,$F$11:$F$8770,"=COD1"),0)</f>
        <v>0</v>
      </c>
      <c r="U3383" t="e">
        <f>(VLOOKUP(F3383,tarifas!$C$7:$D$10,2,FALSE)+tarifas!$D$21)*datos!P3383</f>
        <v>#N/A</v>
      </c>
      <c r="V3383" t="e">
        <f t="shared" si="480"/>
        <v>#N/A</v>
      </c>
      <c r="W3383">
        <f t="shared" si="481"/>
        <v>0</v>
      </c>
    </row>
    <row r="3384" spans="1:23" x14ac:dyDescent="0.25">
      <c r="A3384">
        <f t="shared" si="474"/>
        <v>140</v>
      </c>
      <c r="B3384">
        <f t="shared" si="475"/>
        <v>5</v>
      </c>
      <c r="C3384" s="1">
        <f t="shared" si="482"/>
        <v>41780.541666658486</v>
      </c>
      <c r="D3384" s="7">
        <v>622.81818181818187</v>
      </c>
      <c r="E3384" s="7"/>
      <c r="G3384">
        <v>29.95</v>
      </c>
      <c r="H3384" s="12">
        <v>503.75491641304143</v>
      </c>
      <c r="I3384" s="13">
        <f>$D$2*tarifas!$D$12/24</f>
        <v>1.4541666666666666</v>
      </c>
      <c r="J3384" s="13" t="e">
        <f>VLOOKUP(E3384&amp;" "&amp;F3384,tarifas!$A$13:$D$20,4,FALSE)*H3384</f>
        <v>#N/A</v>
      </c>
      <c r="K3384" s="13">
        <f>IF(F3384="COD1",tarifas!$D$11*(SUMIFS($H$11:$H$8770,$F$11:$F$8770,"=COD1",$B$11:$B$8770,"="&amp;B3384)/COUNTIFS($F$11:$F$8770,"=COD1",$B$11:$B$8770,"="&amp;B3384))/COUNTIFS($A$11:$A$8770,"="&amp;A3384,$F$11:$F$8770,"=COD1"),0)</f>
        <v>0</v>
      </c>
      <c r="L3384" s="13" t="e">
        <f>(VLOOKUP(F3384,tarifas!$C$7:$D$10,2,FALSE)+tarifas!$D$21)*datos!H3384</f>
        <v>#N/A</v>
      </c>
      <c r="M3384">
        <v>264.52699000000001</v>
      </c>
      <c r="N3384" s="13" t="e">
        <f t="shared" si="476"/>
        <v>#N/A</v>
      </c>
      <c r="O3384">
        <f t="shared" si="477"/>
        <v>264.52699000000001</v>
      </c>
      <c r="P3384" s="12">
        <f t="shared" si="478"/>
        <v>239.22792641304142</v>
      </c>
      <c r="Q3384">
        <f t="shared" si="479"/>
        <v>0</v>
      </c>
      <c r="R3384">
        <f>$D$2*tarifas!$D$12/24</f>
        <v>1.4541666666666666</v>
      </c>
      <c r="S3384" t="e">
        <f>VLOOKUP(E3384&amp;" "&amp;F3384,tarifas!$A$13:$D$20,4,FALSE)*P3384</f>
        <v>#N/A</v>
      </c>
      <c r="T3384">
        <f>IF(F3384="COD1",tarifas!$D$11*(SUMIFS($P$11:$P$8770,$F$11:$F$8770,"=COD1",$B$11:$B$8770,"="&amp;B3384)/COUNTIFS($F$11:$F$8770,"=COD1",$B$11:$B$8770,"="&amp;B3384))/COUNTIFS($A$11:$A$8770,"="&amp;A3384,$F$11:$F$8770,"=COD1"),0)</f>
        <v>0</v>
      </c>
      <c r="U3384" t="e">
        <f>(VLOOKUP(F3384,tarifas!$C$7:$D$10,2,FALSE)+tarifas!$D$21)*datos!P3384</f>
        <v>#N/A</v>
      </c>
      <c r="V3384" t="e">
        <f t="shared" si="480"/>
        <v>#N/A</v>
      </c>
      <c r="W3384">
        <f t="shared" si="481"/>
        <v>0</v>
      </c>
    </row>
    <row r="3385" spans="1:23" x14ac:dyDescent="0.25">
      <c r="A3385">
        <f t="shared" si="474"/>
        <v>140</v>
      </c>
      <c r="B3385">
        <f t="shared" si="475"/>
        <v>5</v>
      </c>
      <c r="C3385" s="1">
        <f t="shared" si="482"/>
        <v>41780.58333332515</v>
      </c>
      <c r="D3385" s="7">
        <v>751.34848484848487</v>
      </c>
      <c r="E3385" s="7"/>
      <c r="G3385">
        <v>29.17</v>
      </c>
      <c r="H3385" s="12">
        <v>538.63017400554781</v>
      </c>
      <c r="I3385" s="13">
        <f>$D$2*tarifas!$D$12/24</f>
        <v>1.4541666666666666</v>
      </c>
      <c r="J3385" s="13" t="e">
        <f>VLOOKUP(E3385&amp;" "&amp;F3385,tarifas!$A$13:$D$20,4,FALSE)*H3385</f>
        <v>#N/A</v>
      </c>
      <c r="K3385" s="13">
        <f>IF(F3385="COD1",tarifas!$D$11*(SUMIFS($H$11:$H$8770,$F$11:$F$8770,"=COD1",$B$11:$B$8770,"="&amp;B3385)/COUNTIFS($F$11:$F$8770,"=COD1",$B$11:$B$8770,"="&amp;B3385))/COUNTIFS($A$11:$A$8770,"="&amp;A3385,$F$11:$F$8770,"=COD1"),0)</f>
        <v>0</v>
      </c>
      <c r="L3385" s="13" t="e">
        <f>(VLOOKUP(F3385,tarifas!$C$7:$D$10,2,FALSE)+tarifas!$D$21)*datos!H3385</f>
        <v>#N/A</v>
      </c>
      <c r="M3385">
        <v>140.54895000000002</v>
      </c>
      <c r="N3385" s="13" t="e">
        <f t="shared" si="476"/>
        <v>#N/A</v>
      </c>
      <c r="O3385">
        <f t="shared" si="477"/>
        <v>140.54895000000002</v>
      </c>
      <c r="P3385" s="12">
        <f t="shared" si="478"/>
        <v>398.08122400554782</v>
      </c>
      <c r="Q3385">
        <f t="shared" si="479"/>
        <v>0</v>
      </c>
      <c r="R3385">
        <f>$D$2*tarifas!$D$12/24</f>
        <v>1.4541666666666666</v>
      </c>
      <c r="S3385" t="e">
        <f>VLOOKUP(E3385&amp;" "&amp;F3385,tarifas!$A$13:$D$20,4,FALSE)*P3385</f>
        <v>#N/A</v>
      </c>
      <c r="T3385">
        <f>IF(F3385="COD1",tarifas!$D$11*(SUMIFS($P$11:$P$8770,$F$11:$F$8770,"=COD1",$B$11:$B$8770,"="&amp;B3385)/COUNTIFS($F$11:$F$8770,"=COD1",$B$11:$B$8770,"="&amp;B3385))/COUNTIFS($A$11:$A$8770,"="&amp;A3385,$F$11:$F$8770,"=COD1"),0)</f>
        <v>0</v>
      </c>
      <c r="U3385" t="e">
        <f>(VLOOKUP(F3385,tarifas!$C$7:$D$10,2,FALSE)+tarifas!$D$21)*datos!P3385</f>
        <v>#N/A</v>
      </c>
      <c r="V3385" t="e">
        <f t="shared" si="480"/>
        <v>#N/A</v>
      </c>
      <c r="W3385">
        <f t="shared" si="481"/>
        <v>0</v>
      </c>
    </row>
    <row r="3386" spans="1:23" x14ac:dyDescent="0.25">
      <c r="A3386">
        <f t="shared" si="474"/>
        <v>140</v>
      </c>
      <c r="B3386">
        <f t="shared" si="475"/>
        <v>5</v>
      </c>
      <c r="C3386" s="1">
        <f t="shared" si="482"/>
        <v>41780.624999991815</v>
      </c>
      <c r="D3386" s="7">
        <v>572.33333333333337</v>
      </c>
      <c r="E3386" s="7"/>
      <c r="G3386">
        <v>29.14</v>
      </c>
      <c r="H3386" s="12">
        <v>580.5422863184084</v>
      </c>
      <c r="I3386" s="13">
        <f>$D$2*tarifas!$D$12/24</f>
        <v>1.4541666666666666</v>
      </c>
      <c r="J3386" s="13" t="e">
        <f>VLOOKUP(E3386&amp;" "&amp;F3386,tarifas!$A$13:$D$20,4,FALSE)*H3386</f>
        <v>#N/A</v>
      </c>
      <c r="K3386" s="13">
        <f>IF(F3386="COD1",tarifas!$D$11*(SUMIFS($H$11:$H$8770,$F$11:$F$8770,"=COD1",$B$11:$B$8770,"="&amp;B3386)/COUNTIFS($F$11:$F$8770,"=COD1",$B$11:$B$8770,"="&amp;B3386))/COUNTIFS($A$11:$A$8770,"="&amp;A3386,$F$11:$F$8770,"=COD1"),0)</f>
        <v>0</v>
      </c>
      <c r="L3386" s="13" t="e">
        <f>(VLOOKUP(F3386,tarifas!$C$7:$D$10,2,FALSE)+tarifas!$D$21)*datos!H3386</f>
        <v>#N/A</v>
      </c>
      <c r="M3386">
        <v>135.62505999999999</v>
      </c>
      <c r="N3386" s="13" t="e">
        <f t="shared" si="476"/>
        <v>#N/A</v>
      </c>
      <c r="O3386">
        <f t="shared" si="477"/>
        <v>135.62505999999999</v>
      </c>
      <c r="P3386" s="12">
        <f t="shared" si="478"/>
        <v>444.91722631840844</v>
      </c>
      <c r="Q3386">
        <f t="shared" si="479"/>
        <v>0</v>
      </c>
      <c r="R3386">
        <f>$D$2*tarifas!$D$12/24</f>
        <v>1.4541666666666666</v>
      </c>
      <c r="S3386" t="e">
        <f>VLOOKUP(E3386&amp;" "&amp;F3386,tarifas!$A$13:$D$20,4,FALSE)*P3386</f>
        <v>#N/A</v>
      </c>
      <c r="T3386">
        <f>IF(F3386="COD1",tarifas!$D$11*(SUMIFS($P$11:$P$8770,$F$11:$F$8770,"=COD1",$B$11:$B$8770,"="&amp;B3386)/COUNTIFS($F$11:$F$8770,"=COD1",$B$11:$B$8770,"="&amp;B3386))/COUNTIFS($A$11:$A$8770,"="&amp;A3386,$F$11:$F$8770,"=COD1"),0)</f>
        <v>0</v>
      </c>
      <c r="U3386" t="e">
        <f>(VLOOKUP(F3386,tarifas!$C$7:$D$10,2,FALSE)+tarifas!$D$21)*datos!P3386</f>
        <v>#N/A</v>
      </c>
      <c r="V3386" t="e">
        <f t="shared" si="480"/>
        <v>#N/A</v>
      </c>
      <c r="W3386">
        <f t="shared" si="481"/>
        <v>0</v>
      </c>
    </row>
    <row r="3387" spans="1:23" x14ac:dyDescent="0.25">
      <c r="A3387">
        <f t="shared" si="474"/>
        <v>140</v>
      </c>
      <c r="B3387">
        <f t="shared" si="475"/>
        <v>5</v>
      </c>
      <c r="C3387" s="1">
        <f t="shared" si="482"/>
        <v>41780.666666658479</v>
      </c>
      <c r="D3387" s="7">
        <v>383.27272727272725</v>
      </c>
      <c r="E3387" s="7"/>
      <c r="G3387">
        <v>32.43</v>
      </c>
      <c r="H3387" s="12">
        <v>485.19636653149297</v>
      </c>
      <c r="I3387" s="13">
        <f>$D$2*tarifas!$D$12/24</f>
        <v>1.4541666666666666</v>
      </c>
      <c r="J3387" s="13" t="e">
        <f>VLOOKUP(E3387&amp;" "&amp;F3387,tarifas!$A$13:$D$20,4,FALSE)*H3387</f>
        <v>#N/A</v>
      </c>
      <c r="K3387" s="13">
        <f>IF(F3387="COD1",tarifas!$D$11*(SUMIFS($H$11:$H$8770,$F$11:$F$8770,"=COD1",$B$11:$B$8770,"="&amp;B3387)/COUNTIFS($F$11:$F$8770,"=COD1",$B$11:$B$8770,"="&amp;B3387))/COUNTIFS($A$11:$A$8770,"="&amp;A3387,$F$11:$F$8770,"=COD1"),0)</f>
        <v>0</v>
      </c>
      <c r="L3387" s="13" t="e">
        <f>(VLOOKUP(F3387,tarifas!$C$7:$D$10,2,FALSE)+tarifas!$D$21)*datos!H3387</f>
        <v>#N/A</v>
      </c>
      <c r="M3387">
        <v>71.713570000000004</v>
      </c>
      <c r="N3387" s="13" t="e">
        <f t="shared" si="476"/>
        <v>#N/A</v>
      </c>
      <c r="O3387">
        <f t="shared" si="477"/>
        <v>71.713570000000004</v>
      </c>
      <c r="P3387" s="12">
        <f t="shared" si="478"/>
        <v>413.48279653149297</v>
      </c>
      <c r="Q3387">
        <f t="shared" si="479"/>
        <v>0</v>
      </c>
      <c r="R3387">
        <f>$D$2*tarifas!$D$12/24</f>
        <v>1.4541666666666666</v>
      </c>
      <c r="S3387" t="e">
        <f>VLOOKUP(E3387&amp;" "&amp;F3387,tarifas!$A$13:$D$20,4,FALSE)*P3387</f>
        <v>#N/A</v>
      </c>
      <c r="T3387">
        <f>IF(F3387="COD1",tarifas!$D$11*(SUMIFS($P$11:$P$8770,$F$11:$F$8770,"=COD1",$B$11:$B$8770,"="&amp;B3387)/COUNTIFS($F$11:$F$8770,"=COD1",$B$11:$B$8770,"="&amp;B3387))/COUNTIFS($A$11:$A$8770,"="&amp;A3387,$F$11:$F$8770,"=COD1"),0)</f>
        <v>0</v>
      </c>
      <c r="U3387" t="e">
        <f>(VLOOKUP(F3387,tarifas!$C$7:$D$10,2,FALSE)+tarifas!$D$21)*datos!P3387</f>
        <v>#N/A</v>
      </c>
      <c r="V3387" t="e">
        <f t="shared" si="480"/>
        <v>#N/A</v>
      </c>
      <c r="W3387">
        <f t="shared" si="481"/>
        <v>0</v>
      </c>
    </row>
    <row r="3388" spans="1:23" x14ac:dyDescent="0.25">
      <c r="A3388">
        <f t="shared" si="474"/>
        <v>140</v>
      </c>
      <c r="B3388">
        <f t="shared" si="475"/>
        <v>5</v>
      </c>
      <c r="C3388" s="1">
        <f t="shared" si="482"/>
        <v>41780.708333325143</v>
      </c>
      <c r="D3388" s="7">
        <v>210.95454545454544</v>
      </c>
      <c r="E3388" s="7"/>
      <c r="G3388">
        <v>34</v>
      </c>
      <c r="H3388" s="12">
        <v>379.1283770041577</v>
      </c>
      <c r="I3388" s="13">
        <f>$D$2*tarifas!$D$12/24</f>
        <v>1.4541666666666666</v>
      </c>
      <c r="J3388" s="13" t="e">
        <f>VLOOKUP(E3388&amp;" "&amp;F3388,tarifas!$A$13:$D$20,4,FALSE)*H3388</f>
        <v>#N/A</v>
      </c>
      <c r="K3388" s="13">
        <f>IF(F3388="COD1",tarifas!$D$11*(SUMIFS($H$11:$H$8770,$F$11:$F$8770,"=COD1",$B$11:$B$8770,"="&amp;B3388)/COUNTIFS($F$11:$F$8770,"=COD1",$B$11:$B$8770,"="&amp;B3388))/COUNTIFS($A$11:$A$8770,"="&amp;A3388,$F$11:$F$8770,"=COD1"),0)</f>
        <v>0</v>
      </c>
      <c r="L3388" s="13" t="e">
        <f>(VLOOKUP(F3388,tarifas!$C$7:$D$10,2,FALSE)+tarifas!$D$21)*datos!H3388</f>
        <v>#N/A</v>
      </c>
      <c r="M3388">
        <v>64.68780000000001</v>
      </c>
      <c r="N3388" s="13" t="e">
        <f t="shared" si="476"/>
        <v>#N/A</v>
      </c>
      <c r="O3388">
        <f t="shared" si="477"/>
        <v>64.68780000000001</v>
      </c>
      <c r="P3388" s="12">
        <f t="shared" si="478"/>
        <v>314.44057700415772</v>
      </c>
      <c r="Q3388">
        <f t="shared" si="479"/>
        <v>0</v>
      </c>
      <c r="R3388">
        <f>$D$2*tarifas!$D$12/24</f>
        <v>1.4541666666666666</v>
      </c>
      <c r="S3388" t="e">
        <f>VLOOKUP(E3388&amp;" "&amp;F3388,tarifas!$A$13:$D$20,4,FALSE)*P3388</f>
        <v>#N/A</v>
      </c>
      <c r="T3388">
        <f>IF(F3388="COD1",tarifas!$D$11*(SUMIFS($P$11:$P$8770,$F$11:$F$8770,"=COD1",$B$11:$B$8770,"="&amp;B3388)/COUNTIFS($F$11:$F$8770,"=COD1",$B$11:$B$8770,"="&amp;B3388))/COUNTIFS($A$11:$A$8770,"="&amp;A3388,$F$11:$F$8770,"=COD1"),0)</f>
        <v>0</v>
      </c>
      <c r="U3388" t="e">
        <f>(VLOOKUP(F3388,tarifas!$C$7:$D$10,2,FALSE)+tarifas!$D$21)*datos!P3388</f>
        <v>#N/A</v>
      </c>
      <c r="V3388" t="e">
        <f t="shared" si="480"/>
        <v>#N/A</v>
      </c>
      <c r="W3388">
        <f t="shared" si="481"/>
        <v>0</v>
      </c>
    </row>
    <row r="3389" spans="1:23" x14ac:dyDescent="0.25">
      <c r="A3389">
        <f t="shared" si="474"/>
        <v>140</v>
      </c>
      <c r="B3389">
        <f t="shared" si="475"/>
        <v>5</v>
      </c>
      <c r="C3389" s="1">
        <f t="shared" si="482"/>
        <v>41780.749999991807</v>
      </c>
      <c r="D3389" s="7">
        <v>101.22727272727273</v>
      </c>
      <c r="E3389" s="7"/>
      <c r="G3389">
        <v>38</v>
      </c>
      <c r="H3389" s="12">
        <v>281.1831043918807</v>
      </c>
      <c r="I3389" s="13">
        <f>$D$2*tarifas!$D$12/24</f>
        <v>1.4541666666666666</v>
      </c>
      <c r="J3389" s="13" t="e">
        <f>VLOOKUP(E3389&amp;" "&amp;F3389,tarifas!$A$13:$D$20,4,FALSE)*H3389</f>
        <v>#N/A</v>
      </c>
      <c r="K3389" s="13">
        <f>IF(F3389="COD1",tarifas!$D$11*(SUMIFS($H$11:$H$8770,$F$11:$F$8770,"=COD1",$B$11:$B$8770,"="&amp;B3389)/COUNTIFS($F$11:$F$8770,"=COD1",$B$11:$B$8770,"="&amp;B3389))/COUNTIFS($A$11:$A$8770,"="&amp;A3389,$F$11:$F$8770,"=COD1"),0)</f>
        <v>0</v>
      </c>
      <c r="L3389" s="13" t="e">
        <f>(VLOOKUP(F3389,tarifas!$C$7:$D$10,2,FALSE)+tarifas!$D$21)*datos!H3389</f>
        <v>#N/A</v>
      </c>
      <c r="M3389">
        <v>20.34656</v>
      </c>
      <c r="N3389" s="13" t="e">
        <f t="shared" si="476"/>
        <v>#N/A</v>
      </c>
      <c r="O3389">
        <f t="shared" si="477"/>
        <v>20.34656</v>
      </c>
      <c r="P3389" s="12">
        <f t="shared" si="478"/>
        <v>260.83654439188069</v>
      </c>
      <c r="Q3389">
        <f t="shared" si="479"/>
        <v>0</v>
      </c>
      <c r="R3389">
        <f>$D$2*tarifas!$D$12/24</f>
        <v>1.4541666666666666</v>
      </c>
      <c r="S3389" t="e">
        <f>VLOOKUP(E3389&amp;" "&amp;F3389,tarifas!$A$13:$D$20,4,FALSE)*P3389</f>
        <v>#N/A</v>
      </c>
      <c r="T3389">
        <f>IF(F3389="COD1",tarifas!$D$11*(SUMIFS($P$11:$P$8770,$F$11:$F$8770,"=COD1",$B$11:$B$8770,"="&amp;B3389)/COUNTIFS($F$11:$F$8770,"=COD1",$B$11:$B$8770,"="&amp;B3389))/COUNTIFS($A$11:$A$8770,"="&amp;A3389,$F$11:$F$8770,"=COD1"),0)</f>
        <v>0</v>
      </c>
      <c r="U3389" t="e">
        <f>(VLOOKUP(F3389,tarifas!$C$7:$D$10,2,FALSE)+tarifas!$D$21)*datos!P3389</f>
        <v>#N/A</v>
      </c>
      <c r="V3389" t="e">
        <f t="shared" si="480"/>
        <v>#N/A</v>
      </c>
      <c r="W3389">
        <f t="shared" si="481"/>
        <v>0</v>
      </c>
    </row>
    <row r="3390" spans="1:23" x14ac:dyDescent="0.25">
      <c r="A3390">
        <f t="shared" si="474"/>
        <v>140</v>
      </c>
      <c r="B3390">
        <f t="shared" si="475"/>
        <v>5</v>
      </c>
      <c r="C3390" s="1">
        <f t="shared" si="482"/>
        <v>41780.791666658472</v>
      </c>
      <c r="D3390" s="7">
        <v>38.636363636363633</v>
      </c>
      <c r="E3390" s="7"/>
      <c r="G3390">
        <v>39.909999999999997</v>
      </c>
      <c r="H3390" s="12">
        <v>220.92427444478676</v>
      </c>
      <c r="I3390" s="13">
        <f>$D$2*tarifas!$D$12/24</f>
        <v>1.4541666666666666</v>
      </c>
      <c r="J3390" s="13" t="e">
        <f>VLOOKUP(E3390&amp;" "&amp;F3390,tarifas!$A$13:$D$20,4,FALSE)*H3390</f>
        <v>#N/A</v>
      </c>
      <c r="K3390" s="13">
        <f>IF(F3390="COD1",tarifas!$D$11*(SUMIFS($H$11:$H$8770,$F$11:$F$8770,"=COD1",$B$11:$B$8770,"="&amp;B3390)/COUNTIFS($F$11:$F$8770,"=COD1",$B$11:$B$8770,"="&amp;B3390))/COUNTIFS($A$11:$A$8770,"="&amp;A3390,$F$11:$F$8770,"=COD1"),0)</f>
        <v>0</v>
      </c>
      <c r="L3390" s="13" t="e">
        <f>(VLOOKUP(F3390,tarifas!$C$7:$D$10,2,FALSE)+tarifas!$D$21)*datos!H3390</f>
        <v>#N/A</v>
      </c>
      <c r="M3390">
        <v>0</v>
      </c>
      <c r="N3390" s="13" t="e">
        <f t="shared" si="476"/>
        <v>#N/A</v>
      </c>
      <c r="O3390">
        <f t="shared" si="477"/>
        <v>0</v>
      </c>
      <c r="P3390" s="12">
        <f t="shared" si="478"/>
        <v>220.92427444478676</v>
      </c>
      <c r="Q3390">
        <f t="shared" si="479"/>
        <v>0</v>
      </c>
      <c r="R3390">
        <f>$D$2*tarifas!$D$12/24</f>
        <v>1.4541666666666666</v>
      </c>
      <c r="S3390" t="e">
        <f>VLOOKUP(E3390&amp;" "&amp;F3390,tarifas!$A$13:$D$20,4,FALSE)*P3390</f>
        <v>#N/A</v>
      </c>
      <c r="T3390">
        <f>IF(F3390="COD1",tarifas!$D$11*(SUMIFS($P$11:$P$8770,$F$11:$F$8770,"=COD1",$B$11:$B$8770,"="&amp;B3390)/COUNTIFS($F$11:$F$8770,"=COD1",$B$11:$B$8770,"="&amp;B3390))/COUNTIFS($A$11:$A$8770,"="&amp;A3390,$F$11:$F$8770,"=COD1"),0)</f>
        <v>0</v>
      </c>
      <c r="U3390" t="e">
        <f>(VLOOKUP(F3390,tarifas!$C$7:$D$10,2,FALSE)+tarifas!$D$21)*datos!P3390</f>
        <v>#N/A</v>
      </c>
      <c r="V3390" t="e">
        <f t="shared" si="480"/>
        <v>#N/A</v>
      </c>
      <c r="W3390">
        <f t="shared" si="481"/>
        <v>0</v>
      </c>
    </row>
    <row r="3391" spans="1:23" x14ac:dyDescent="0.25">
      <c r="A3391">
        <f t="shared" si="474"/>
        <v>140</v>
      </c>
      <c r="B3391">
        <f t="shared" si="475"/>
        <v>5</v>
      </c>
      <c r="C3391" s="1">
        <f t="shared" si="482"/>
        <v>41780.833333325136</v>
      </c>
      <c r="D3391" s="7">
        <v>0</v>
      </c>
      <c r="E3391" s="7"/>
      <c r="G3391">
        <v>41.26</v>
      </c>
      <c r="H3391" s="12">
        <v>202.43280612503702</v>
      </c>
      <c r="I3391" s="13">
        <f>$D$2*tarifas!$D$12/24</f>
        <v>1.4541666666666666</v>
      </c>
      <c r="J3391" s="13" t="e">
        <f>VLOOKUP(E3391&amp;" "&amp;F3391,tarifas!$A$13:$D$20,4,FALSE)*H3391</f>
        <v>#N/A</v>
      </c>
      <c r="K3391" s="13">
        <f>IF(F3391="COD1",tarifas!$D$11*(SUMIFS($H$11:$H$8770,$F$11:$F$8770,"=COD1",$B$11:$B$8770,"="&amp;B3391)/COUNTIFS($F$11:$F$8770,"=COD1",$B$11:$B$8770,"="&amp;B3391))/COUNTIFS($A$11:$A$8770,"="&amp;A3391,$F$11:$F$8770,"=COD1"),0)</f>
        <v>0</v>
      </c>
      <c r="L3391" s="13" t="e">
        <f>(VLOOKUP(F3391,tarifas!$C$7:$D$10,2,FALSE)+tarifas!$D$21)*datos!H3391</f>
        <v>#N/A</v>
      </c>
      <c r="M3391">
        <v>0</v>
      </c>
      <c r="N3391" s="13" t="e">
        <f t="shared" si="476"/>
        <v>#N/A</v>
      </c>
      <c r="O3391">
        <f t="shared" si="477"/>
        <v>0</v>
      </c>
      <c r="P3391" s="12">
        <f t="shared" si="478"/>
        <v>202.43280612503702</v>
      </c>
      <c r="Q3391">
        <f t="shared" si="479"/>
        <v>0</v>
      </c>
      <c r="R3391">
        <f>$D$2*tarifas!$D$12/24</f>
        <v>1.4541666666666666</v>
      </c>
      <c r="S3391" t="e">
        <f>VLOOKUP(E3391&amp;" "&amp;F3391,tarifas!$A$13:$D$20,4,FALSE)*P3391</f>
        <v>#N/A</v>
      </c>
      <c r="T3391">
        <f>IF(F3391="COD1",tarifas!$D$11*(SUMIFS($P$11:$P$8770,$F$11:$F$8770,"=COD1",$B$11:$B$8770,"="&amp;B3391)/COUNTIFS($F$11:$F$8770,"=COD1",$B$11:$B$8770,"="&amp;B3391))/COUNTIFS($A$11:$A$8770,"="&amp;A3391,$F$11:$F$8770,"=COD1"),0)</f>
        <v>0</v>
      </c>
      <c r="U3391" t="e">
        <f>(VLOOKUP(F3391,tarifas!$C$7:$D$10,2,FALSE)+tarifas!$D$21)*datos!P3391</f>
        <v>#N/A</v>
      </c>
      <c r="V3391" t="e">
        <f t="shared" si="480"/>
        <v>#N/A</v>
      </c>
      <c r="W3391">
        <f t="shared" si="481"/>
        <v>0</v>
      </c>
    </row>
    <row r="3392" spans="1:23" x14ac:dyDescent="0.25">
      <c r="A3392">
        <f t="shared" si="474"/>
        <v>140</v>
      </c>
      <c r="B3392">
        <f t="shared" si="475"/>
        <v>5</v>
      </c>
      <c r="C3392" s="1">
        <f t="shared" si="482"/>
        <v>41780.8749999918</v>
      </c>
      <c r="D3392" s="7">
        <v>0</v>
      </c>
      <c r="E3392" s="7"/>
      <c r="G3392">
        <v>39.15</v>
      </c>
      <c r="H3392" s="12">
        <v>196.89904644648669</v>
      </c>
      <c r="I3392" s="13">
        <f>$D$2*tarifas!$D$12/24</f>
        <v>1.4541666666666666</v>
      </c>
      <c r="J3392" s="13" t="e">
        <f>VLOOKUP(E3392&amp;" "&amp;F3392,tarifas!$A$13:$D$20,4,FALSE)*H3392</f>
        <v>#N/A</v>
      </c>
      <c r="K3392" s="13">
        <f>IF(F3392="COD1",tarifas!$D$11*(SUMIFS($H$11:$H$8770,$F$11:$F$8770,"=COD1",$B$11:$B$8770,"="&amp;B3392)/COUNTIFS($F$11:$F$8770,"=COD1",$B$11:$B$8770,"="&amp;B3392))/COUNTIFS($A$11:$A$8770,"="&amp;A3392,$F$11:$F$8770,"=COD1"),0)</f>
        <v>0</v>
      </c>
      <c r="L3392" s="13" t="e">
        <f>(VLOOKUP(F3392,tarifas!$C$7:$D$10,2,FALSE)+tarifas!$D$21)*datos!H3392</f>
        <v>#N/A</v>
      </c>
      <c r="M3392">
        <v>0</v>
      </c>
      <c r="N3392" s="13" t="e">
        <f t="shared" si="476"/>
        <v>#N/A</v>
      </c>
      <c r="O3392">
        <f t="shared" si="477"/>
        <v>0</v>
      </c>
      <c r="P3392" s="12">
        <f t="shared" si="478"/>
        <v>196.89904644648669</v>
      </c>
      <c r="Q3392">
        <f t="shared" si="479"/>
        <v>0</v>
      </c>
      <c r="R3392">
        <f>$D$2*tarifas!$D$12/24</f>
        <v>1.4541666666666666</v>
      </c>
      <c r="S3392" t="e">
        <f>VLOOKUP(E3392&amp;" "&amp;F3392,tarifas!$A$13:$D$20,4,FALSE)*P3392</f>
        <v>#N/A</v>
      </c>
      <c r="T3392">
        <f>IF(F3392="COD1",tarifas!$D$11*(SUMIFS($P$11:$P$8770,$F$11:$F$8770,"=COD1",$B$11:$B$8770,"="&amp;B3392)/COUNTIFS($F$11:$F$8770,"=COD1",$B$11:$B$8770,"="&amp;B3392))/COUNTIFS($A$11:$A$8770,"="&amp;A3392,$F$11:$F$8770,"=COD1"),0)</f>
        <v>0</v>
      </c>
      <c r="U3392" t="e">
        <f>(VLOOKUP(F3392,tarifas!$C$7:$D$10,2,FALSE)+tarifas!$D$21)*datos!P3392</f>
        <v>#N/A</v>
      </c>
      <c r="V3392" t="e">
        <f t="shared" si="480"/>
        <v>#N/A</v>
      </c>
      <c r="W3392">
        <f t="shared" si="481"/>
        <v>0</v>
      </c>
    </row>
    <row r="3393" spans="1:23" x14ac:dyDescent="0.25">
      <c r="A3393">
        <f t="shared" si="474"/>
        <v>140</v>
      </c>
      <c r="B3393">
        <f t="shared" si="475"/>
        <v>5</v>
      </c>
      <c r="C3393" s="1">
        <f t="shared" si="482"/>
        <v>41780.916666658464</v>
      </c>
      <c r="D3393" s="7">
        <v>0</v>
      </c>
      <c r="E3393" s="7"/>
      <c r="G3393">
        <v>34.11</v>
      </c>
      <c r="H3393" s="12">
        <v>198.42757343531446</v>
      </c>
      <c r="I3393" s="13">
        <f>$D$2*tarifas!$D$12/24</f>
        <v>1.4541666666666666</v>
      </c>
      <c r="J3393" s="13" t="e">
        <f>VLOOKUP(E3393&amp;" "&amp;F3393,tarifas!$A$13:$D$20,4,FALSE)*H3393</f>
        <v>#N/A</v>
      </c>
      <c r="K3393" s="13">
        <f>IF(F3393="COD1",tarifas!$D$11*(SUMIFS($H$11:$H$8770,$F$11:$F$8770,"=COD1",$B$11:$B$8770,"="&amp;B3393)/COUNTIFS($F$11:$F$8770,"=COD1",$B$11:$B$8770,"="&amp;B3393))/COUNTIFS($A$11:$A$8770,"="&amp;A3393,$F$11:$F$8770,"=COD1"),0)</f>
        <v>0</v>
      </c>
      <c r="L3393" s="13" t="e">
        <f>(VLOOKUP(F3393,tarifas!$C$7:$D$10,2,FALSE)+tarifas!$D$21)*datos!H3393</f>
        <v>#N/A</v>
      </c>
      <c r="M3393">
        <v>0</v>
      </c>
      <c r="N3393" s="13" t="e">
        <f t="shared" si="476"/>
        <v>#N/A</v>
      </c>
      <c r="O3393">
        <f t="shared" si="477"/>
        <v>0</v>
      </c>
      <c r="P3393" s="12">
        <f t="shared" si="478"/>
        <v>198.42757343531446</v>
      </c>
      <c r="Q3393">
        <f t="shared" si="479"/>
        <v>0</v>
      </c>
      <c r="R3393">
        <f>$D$2*tarifas!$D$12/24</f>
        <v>1.4541666666666666</v>
      </c>
      <c r="S3393" t="e">
        <f>VLOOKUP(E3393&amp;" "&amp;F3393,tarifas!$A$13:$D$20,4,FALSE)*P3393</f>
        <v>#N/A</v>
      </c>
      <c r="T3393">
        <f>IF(F3393="COD1",tarifas!$D$11*(SUMIFS($P$11:$P$8770,$F$11:$F$8770,"=COD1",$B$11:$B$8770,"="&amp;B3393)/COUNTIFS($F$11:$F$8770,"=COD1",$B$11:$B$8770,"="&amp;B3393))/COUNTIFS($A$11:$A$8770,"="&amp;A3393,$F$11:$F$8770,"=COD1"),0)</f>
        <v>0</v>
      </c>
      <c r="U3393" t="e">
        <f>(VLOOKUP(F3393,tarifas!$C$7:$D$10,2,FALSE)+tarifas!$D$21)*datos!P3393</f>
        <v>#N/A</v>
      </c>
      <c r="V3393" t="e">
        <f t="shared" si="480"/>
        <v>#N/A</v>
      </c>
      <c r="W3393">
        <f t="shared" si="481"/>
        <v>0</v>
      </c>
    </row>
    <row r="3394" spans="1:23" x14ac:dyDescent="0.25">
      <c r="A3394">
        <f t="shared" si="474"/>
        <v>140</v>
      </c>
      <c r="B3394">
        <f t="shared" si="475"/>
        <v>5</v>
      </c>
      <c r="C3394" s="1">
        <f t="shared" si="482"/>
        <v>41780.958333325128</v>
      </c>
      <c r="D3394" s="7">
        <v>0</v>
      </c>
      <c r="E3394" s="7"/>
      <c r="G3394">
        <v>28.25</v>
      </c>
      <c r="H3394" s="12">
        <v>191.7818888737325</v>
      </c>
      <c r="I3394" s="13">
        <f>$D$2*tarifas!$D$12/24</f>
        <v>1.4541666666666666</v>
      </c>
      <c r="J3394" s="13" t="e">
        <f>VLOOKUP(E3394&amp;" "&amp;F3394,tarifas!$A$13:$D$20,4,FALSE)*H3394</f>
        <v>#N/A</v>
      </c>
      <c r="K3394" s="13">
        <f>IF(F3394="COD1",tarifas!$D$11*(SUMIFS($H$11:$H$8770,$F$11:$F$8770,"=COD1",$B$11:$B$8770,"="&amp;B3394)/COUNTIFS($F$11:$F$8770,"=COD1",$B$11:$B$8770,"="&amp;B3394))/COUNTIFS($A$11:$A$8770,"="&amp;A3394,$F$11:$F$8770,"=COD1"),0)</f>
        <v>0</v>
      </c>
      <c r="L3394" s="13" t="e">
        <f>(VLOOKUP(F3394,tarifas!$C$7:$D$10,2,FALSE)+tarifas!$D$21)*datos!H3394</f>
        <v>#N/A</v>
      </c>
      <c r="M3394">
        <v>0</v>
      </c>
      <c r="N3394" s="13" t="e">
        <f t="shared" si="476"/>
        <v>#N/A</v>
      </c>
      <c r="O3394">
        <f t="shared" si="477"/>
        <v>0</v>
      </c>
      <c r="P3394" s="12">
        <f t="shared" si="478"/>
        <v>191.7818888737325</v>
      </c>
      <c r="Q3394">
        <f t="shared" si="479"/>
        <v>0</v>
      </c>
      <c r="R3394">
        <f>$D$2*tarifas!$D$12/24</f>
        <v>1.4541666666666666</v>
      </c>
      <c r="S3394" t="e">
        <f>VLOOKUP(E3394&amp;" "&amp;F3394,tarifas!$A$13:$D$20,4,FALSE)*P3394</f>
        <v>#N/A</v>
      </c>
      <c r="T3394">
        <f>IF(F3394="COD1",tarifas!$D$11*(SUMIFS($P$11:$P$8770,$F$11:$F$8770,"=COD1",$B$11:$B$8770,"="&amp;B3394)/COUNTIFS($F$11:$F$8770,"=COD1",$B$11:$B$8770,"="&amp;B3394))/COUNTIFS($A$11:$A$8770,"="&amp;A3394,$F$11:$F$8770,"=COD1"),0)</f>
        <v>0</v>
      </c>
      <c r="U3394" t="e">
        <f>(VLOOKUP(F3394,tarifas!$C$7:$D$10,2,FALSE)+tarifas!$D$21)*datos!P3394</f>
        <v>#N/A</v>
      </c>
      <c r="V3394" t="e">
        <f t="shared" si="480"/>
        <v>#N/A</v>
      </c>
      <c r="W3394">
        <f t="shared" si="481"/>
        <v>0</v>
      </c>
    </row>
    <row r="3395" spans="1:23" x14ac:dyDescent="0.25">
      <c r="A3395">
        <f t="shared" si="474"/>
        <v>141</v>
      </c>
      <c r="B3395">
        <f t="shared" si="475"/>
        <v>5</v>
      </c>
      <c r="C3395" s="1">
        <f t="shared" si="482"/>
        <v>41780.999999991793</v>
      </c>
      <c r="D3395" s="7">
        <v>0</v>
      </c>
      <c r="E3395" s="7"/>
      <c r="G3395">
        <v>25.1</v>
      </c>
      <c r="H3395" s="12">
        <v>189.91346212303239</v>
      </c>
      <c r="I3395" s="13">
        <f>$D$2*tarifas!$D$12/24</f>
        <v>1.4541666666666666</v>
      </c>
      <c r="J3395" s="13" t="e">
        <f>VLOOKUP(E3395&amp;" "&amp;F3395,tarifas!$A$13:$D$20,4,FALSE)*H3395</f>
        <v>#N/A</v>
      </c>
      <c r="K3395" s="13">
        <f>IF(F3395="COD1",tarifas!$D$11*(SUMIFS($H$11:$H$8770,$F$11:$F$8770,"=COD1",$B$11:$B$8770,"="&amp;B3395)/COUNTIFS($F$11:$F$8770,"=COD1",$B$11:$B$8770,"="&amp;B3395))/COUNTIFS($A$11:$A$8770,"="&amp;A3395,$F$11:$F$8770,"=COD1"),0)</f>
        <v>0</v>
      </c>
      <c r="L3395" s="13" t="e">
        <f>(VLOOKUP(F3395,tarifas!$C$7:$D$10,2,FALSE)+tarifas!$D$21)*datos!H3395</f>
        <v>#N/A</v>
      </c>
      <c r="M3395">
        <v>0</v>
      </c>
      <c r="N3395" s="13" t="e">
        <f t="shared" si="476"/>
        <v>#N/A</v>
      </c>
      <c r="O3395">
        <f t="shared" si="477"/>
        <v>0</v>
      </c>
      <c r="P3395" s="12">
        <f t="shared" si="478"/>
        <v>189.91346212303239</v>
      </c>
      <c r="Q3395">
        <f t="shared" si="479"/>
        <v>0</v>
      </c>
      <c r="R3395">
        <f>$D$2*tarifas!$D$12/24</f>
        <v>1.4541666666666666</v>
      </c>
      <c r="S3395" t="e">
        <f>VLOOKUP(E3395&amp;" "&amp;F3395,tarifas!$A$13:$D$20,4,FALSE)*P3395</f>
        <v>#N/A</v>
      </c>
      <c r="T3395">
        <f>IF(F3395="COD1",tarifas!$D$11*(SUMIFS($P$11:$P$8770,$F$11:$F$8770,"=COD1",$B$11:$B$8770,"="&amp;B3395)/COUNTIFS($F$11:$F$8770,"=COD1",$B$11:$B$8770,"="&amp;B3395))/COUNTIFS($A$11:$A$8770,"="&amp;A3395,$F$11:$F$8770,"=COD1"),0)</f>
        <v>0</v>
      </c>
      <c r="U3395" t="e">
        <f>(VLOOKUP(F3395,tarifas!$C$7:$D$10,2,FALSE)+tarifas!$D$21)*datos!P3395</f>
        <v>#N/A</v>
      </c>
      <c r="V3395" t="e">
        <f t="shared" si="480"/>
        <v>#N/A</v>
      </c>
      <c r="W3395">
        <f t="shared" si="481"/>
        <v>0</v>
      </c>
    </row>
    <row r="3396" spans="1:23" x14ac:dyDescent="0.25">
      <c r="A3396">
        <f t="shared" si="474"/>
        <v>141</v>
      </c>
      <c r="B3396">
        <f t="shared" si="475"/>
        <v>5</v>
      </c>
      <c r="C3396" s="1">
        <f t="shared" si="482"/>
        <v>41781.041666658457</v>
      </c>
      <c r="D3396" s="7">
        <v>0</v>
      </c>
      <c r="E3396" s="7"/>
      <c r="G3396">
        <v>25.1</v>
      </c>
      <c r="H3396" s="12">
        <v>188.21126200390714</v>
      </c>
      <c r="I3396" s="13">
        <f>$D$2*tarifas!$D$12/24</f>
        <v>1.4541666666666666</v>
      </c>
      <c r="J3396" s="13" t="e">
        <f>VLOOKUP(E3396&amp;" "&amp;F3396,tarifas!$A$13:$D$20,4,FALSE)*H3396</f>
        <v>#N/A</v>
      </c>
      <c r="K3396" s="13">
        <f>IF(F3396="COD1",tarifas!$D$11*(SUMIFS($H$11:$H$8770,$F$11:$F$8770,"=COD1",$B$11:$B$8770,"="&amp;B3396)/COUNTIFS($F$11:$F$8770,"=COD1",$B$11:$B$8770,"="&amp;B3396))/COUNTIFS($A$11:$A$8770,"="&amp;A3396,$F$11:$F$8770,"=COD1"),0)</f>
        <v>0</v>
      </c>
      <c r="L3396" s="13" t="e">
        <f>(VLOOKUP(F3396,tarifas!$C$7:$D$10,2,FALSE)+tarifas!$D$21)*datos!H3396</f>
        <v>#N/A</v>
      </c>
      <c r="M3396">
        <v>0</v>
      </c>
      <c r="N3396" s="13" t="e">
        <f t="shared" si="476"/>
        <v>#N/A</v>
      </c>
      <c r="O3396">
        <f t="shared" si="477"/>
        <v>0</v>
      </c>
      <c r="P3396" s="12">
        <f t="shared" si="478"/>
        <v>188.21126200390714</v>
      </c>
      <c r="Q3396">
        <f t="shared" si="479"/>
        <v>0</v>
      </c>
      <c r="R3396">
        <f>$D$2*tarifas!$D$12/24</f>
        <v>1.4541666666666666</v>
      </c>
      <c r="S3396" t="e">
        <f>VLOOKUP(E3396&amp;" "&amp;F3396,tarifas!$A$13:$D$20,4,FALSE)*P3396</f>
        <v>#N/A</v>
      </c>
      <c r="T3396">
        <f>IF(F3396="COD1",tarifas!$D$11*(SUMIFS($P$11:$P$8770,$F$11:$F$8770,"=COD1",$B$11:$B$8770,"="&amp;B3396)/COUNTIFS($F$11:$F$8770,"=COD1",$B$11:$B$8770,"="&amp;B3396))/COUNTIFS($A$11:$A$8770,"="&amp;A3396,$F$11:$F$8770,"=COD1"),0)</f>
        <v>0</v>
      </c>
      <c r="U3396" t="e">
        <f>(VLOOKUP(F3396,tarifas!$C$7:$D$10,2,FALSE)+tarifas!$D$21)*datos!P3396</f>
        <v>#N/A</v>
      </c>
      <c r="V3396" t="e">
        <f t="shared" si="480"/>
        <v>#N/A</v>
      </c>
      <c r="W3396">
        <f t="shared" si="481"/>
        <v>0</v>
      </c>
    </row>
    <row r="3397" spans="1:23" x14ac:dyDescent="0.25">
      <c r="A3397">
        <f t="shared" si="474"/>
        <v>141</v>
      </c>
      <c r="B3397">
        <f t="shared" si="475"/>
        <v>5</v>
      </c>
      <c r="C3397" s="1">
        <f t="shared" si="482"/>
        <v>41781.083333325121</v>
      </c>
      <c r="D3397" s="7">
        <v>0</v>
      </c>
      <c r="E3397" s="7"/>
      <c r="G3397">
        <v>25.1</v>
      </c>
      <c r="H3397" s="12">
        <v>186.1530287893807</v>
      </c>
      <c r="I3397" s="13">
        <f>$D$2*tarifas!$D$12/24</f>
        <v>1.4541666666666666</v>
      </c>
      <c r="J3397" s="13" t="e">
        <f>VLOOKUP(E3397&amp;" "&amp;F3397,tarifas!$A$13:$D$20,4,FALSE)*H3397</f>
        <v>#N/A</v>
      </c>
      <c r="K3397" s="13">
        <f>IF(F3397="COD1",tarifas!$D$11*(SUMIFS($H$11:$H$8770,$F$11:$F$8770,"=COD1",$B$11:$B$8770,"="&amp;B3397)/COUNTIFS($F$11:$F$8770,"=COD1",$B$11:$B$8770,"="&amp;B3397))/COUNTIFS($A$11:$A$8770,"="&amp;A3397,$F$11:$F$8770,"=COD1"),0)</f>
        <v>0</v>
      </c>
      <c r="L3397" s="13" t="e">
        <f>(VLOOKUP(F3397,tarifas!$C$7:$D$10,2,FALSE)+tarifas!$D$21)*datos!H3397</f>
        <v>#N/A</v>
      </c>
      <c r="M3397">
        <v>0</v>
      </c>
      <c r="N3397" s="13" t="e">
        <f t="shared" si="476"/>
        <v>#N/A</v>
      </c>
      <c r="O3397">
        <f t="shared" si="477"/>
        <v>0</v>
      </c>
      <c r="P3397" s="12">
        <f t="shared" si="478"/>
        <v>186.1530287893807</v>
      </c>
      <c r="Q3397">
        <f t="shared" si="479"/>
        <v>0</v>
      </c>
      <c r="R3397">
        <f>$D$2*tarifas!$D$12/24</f>
        <v>1.4541666666666666</v>
      </c>
      <c r="S3397" t="e">
        <f>VLOOKUP(E3397&amp;" "&amp;F3397,tarifas!$A$13:$D$20,4,FALSE)*P3397</f>
        <v>#N/A</v>
      </c>
      <c r="T3397">
        <f>IF(F3397="COD1",tarifas!$D$11*(SUMIFS($P$11:$P$8770,$F$11:$F$8770,"=COD1",$B$11:$B$8770,"="&amp;B3397)/COUNTIFS($F$11:$F$8770,"=COD1",$B$11:$B$8770,"="&amp;B3397))/COUNTIFS($A$11:$A$8770,"="&amp;A3397,$F$11:$F$8770,"=COD1"),0)</f>
        <v>0</v>
      </c>
      <c r="U3397" t="e">
        <f>(VLOOKUP(F3397,tarifas!$C$7:$D$10,2,FALSE)+tarifas!$D$21)*datos!P3397</f>
        <v>#N/A</v>
      </c>
      <c r="V3397" t="e">
        <f t="shared" si="480"/>
        <v>#N/A</v>
      </c>
      <c r="W3397">
        <f t="shared" si="481"/>
        <v>0</v>
      </c>
    </row>
    <row r="3398" spans="1:23" x14ac:dyDescent="0.25">
      <c r="A3398">
        <f t="shared" si="474"/>
        <v>141</v>
      </c>
      <c r="B3398">
        <f t="shared" si="475"/>
        <v>5</v>
      </c>
      <c r="C3398" s="1">
        <f t="shared" si="482"/>
        <v>41781.124999991785</v>
      </c>
      <c r="D3398" s="7">
        <v>0</v>
      </c>
      <c r="E3398" s="7"/>
      <c r="G3398">
        <v>25.1</v>
      </c>
      <c r="H3398" s="12">
        <v>183.74886819107195</v>
      </c>
      <c r="I3398" s="13">
        <f>$D$2*tarifas!$D$12/24</f>
        <v>1.4541666666666666</v>
      </c>
      <c r="J3398" s="13" t="e">
        <f>VLOOKUP(E3398&amp;" "&amp;F3398,tarifas!$A$13:$D$20,4,FALSE)*H3398</f>
        <v>#N/A</v>
      </c>
      <c r="K3398" s="13">
        <f>IF(F3398="COD1",tarifas!$D$11*(SUMIFS($H$11:$H$8770,$F$11:$F$8770,"=COD1",$B$11:$B$8770,"="&amp;B3398)/COUNTIFS($F$11:$F$8770,"=COD1",$B$11:$B$8770,"="&amp;B3398))/COUNTIFS($A$11:$A$8770,"="&amp;A3398,$F$11:$F$8770,"=COD1"),0)</f>
        <v>0</v>
      </c>
      <c r="L3398" s="13" t="e">
        <f>(VLOOKUP(F3398,tarifas!$C$7:$D$10,2,FALSE)+tarifas!$D$21)*datos!H3398</f>
        <v>#N/A</v>
      </c>
      <c r="M3398">
        <v>0</v>
      </c>
      <c r="N3398" s="13" t="e">
        <f t="shared" si="476"/>
        <v>#N/A</v>
      </c>
      <c r="O3398">
        <f t="shared" si="477"/>
        <v>0</v>
      </c>
      <c r="P3398" s="12">
        <f t="shared" si="478"/>
        <v>183.74886819107195</v>
      </c>
      <c r="Q3398">
        <f t="shared" si="479"/>
        <v>0</v>
      </c>
      <c r="R3398">
        <f>$D$2*tarifas!$D$12/24</f>
        <v>1.4541666666666666</v>
      </c>
      <c r="S3398" t="e">
        <f>VLOOKUP(E3398&amp;" "&amp;F3398,tarifas!$A$13:$D$20,4,FALSE)*P3398</f>
        <v>#N/A</v>
      </c>
      <c r="T3398">
        <f>IF(F3398="COD1",tarifas!$D$11*(SUMIFS($P$11:$P$8770,$F$11:$F$8770,"=COD1",$B$11:$B$8770,"="&amp;B3398)/COUNTIFS($F$11:$F$8770,"=COD1",$B$11:$B$8770,"="&amp;B3398))/COUNTIFS($A$11:$A$8770,"="&amp;A3398,$F$11:$F$8770,"=COD1"),0)</f>
        <v>0</v>
      </c>
      <c r="U3398" t="e">
        <f>(VLOOKUP(F3398,tarifas!$C$7:$D$10,2,FALSE)+tarifas!$D$21)*datos!P3398</f>
        <v>#N/A</v>
      </c>
      <c r="V3398" t="e">
        <f t="shared" si="480"/>
        <v>#N/A</v>
      </c>
      <c r="W3398">
        <f t="shared" si="481"/>
        <v>0</v>
      </c>
    </row>
    <row r="3399" spans="1:23" x14ac:dyDescent="0.25">
      <c r="A3399">
        <f t="shared" si="474"/>
        <v>141</v>
      </c>
      <c r="B3399">
        <f t="shared" si="475"/>
        <v>5</v>
      </c>
      <c r="C3399" s="1">
        <f t="shared" si="482"/>
        <v>41781.16666665845</v>
      </c>
      <c r="D3399" s="7">
        <v>0</v>
      </c>
      <c r="E3399" s="7"/>
      <c r="G3399">
        <v>24.8</v>
      </c>
      <c r="H3399" s="12">
        <v>184.3504876350309</v>
      </c>
      <c r="I3399" s="13">
        <f>$D$2*tarifas!$D$12/24</f>
        <v>1.4541666666666666</v>
      </c>
      <c r="J3399" s="13" t="e">
        <f>VLOOKUP(E3399&amp;" "&amp;F3399,tarifas!$A$13:$D$20,4,FALSE)*H3399</f>
        <v>#N/A</v>
      </c>
      <c r="K3399" s="13">
        <f>IF(F3399="COD1",tarifas!$D$11*(SUMIFS($H$11:$H$8770,$F$11:$F$8770,"=COD1",$B$11:$B$8770,"="&amp;B3399)/COUNTIFS($F$11:$F$8770,"=COD1",$B$11:$B$8770,"="&amp;B3399))/COUNTIFS($A$11:$A$8770,"="&amp;A3399,$F$11:$F$8770,"=COD1"),0)</f>
        <v>0</v>
      </c>
      <c r="L3399" s="13" t="e">
        <f>(VLOOKUP(F3399,tarifas!$C$7:$D$10,2,FALSE)+tarifas!$D$21)*datos!H3399</f>
        <v>#N/A</v>
      </c>
      <c r="M3399">
        <v>0</v>
      </c>
      <c r="N3399" s="13" t="e">
        <f t="shared" si="476"/>
        <v>#N/A</v>
      </c>
      <c r="O3399">
        <f t="shared" si="477"/>
        <v>0</v>
      </c>
      <c r="P3399" s="12">
        <f t="shared" si="478"/>
        <v>184.3504876350309</v>
      </c>
      <c r="Q3399">
        <f t="shared" si="479"/>
        <v>0</v>
      </c>
      <c r="R3399">
        <f>$D$2*tarifas!$D$12/24</f>
        <v>1.4541666666666666</v>
      </c>
      <c r="S3399" t="e">
        <f>VLOOKUP(E3399&amp;" "&amp;F3399,tarifas!$A$13:$D$20,4,FALSE)*P3399</f>
        <v>#N/A</v>
      </c>
      <c r="T3399">
        <f>IF(F3399="COD1",tarifas!$D$11*(SUMIFS($P$11:$P$8770,$F$11:$F$8770,"=COD1",$B$11:$B$8770,"="&amp;B3399)/COUNTIFS($F$11:$F$8770,"=COD1",$B$11:$B$8770,"="&amp;B3399))/COUNTIFS($A$11:$A$8770,"="&amp;A3399,$F$11:$F$8770,"=COD1"),0)</f>
        <v>0</v>
      </c>
      <c r="U3399" t="e">
        <f>(VLOOKUP(F3399,tarifas!$C$7:$D$10,2,FALSE)+tarifas!$D$21)*datos!P3399</f>
        <v>#N/A</v>
      </c>
      <c r="V3399" t="e">
        <f t="shared" si="480"/>
        <v>#N/A</v>
      </c>
      <c r="W3399">
        <f t="shared" si="481"/>
        <v>0</v>
      </c>
    </row>
    <row r="3400" spans="1:23" x14ac:dyDescent="0.25">
      <c r="A3400">
        <f t="shared" si="474"/>
        <v>141</v>
      </c>
      <c r="B3400">
        <f t="shared" si="475"/>
        <v>5</v>
      </c>
      <c r="C3400" s="1">
        <f t="shared" si="482"/>
        <v>41781.208333325114</v>
      </c>
      <c r="D3400" s="7">
        <v>0</v>
      </c>
      <c r="E3400" s="7"/>
      <c r="G3400">
        <v>29.25</v>
      </c>
      <c r="H3400" s="12">
        <v>184.14646427284626</v>
      </c>
      <c r="I3400" s="13">
        <f>$D$2*tarifas!$D$12/24</f>
        <v>1.4541666666666666</v>
      </c>
      <c r="J3400" s="13" t="e">
        <f>VLOOKUP(E3400&amp;" "&amp;F3400,tarifas!$A$13:$D$20,4,FALSE)*H3400</f>
        <v>#N/A</v>
      </c>
      <c r="K3400" s="13">
        <f>IF(F3400="COD1",tarifas!$D$11*(SUMIFS($H$11:$H$8770,$F$11:$F$8770,"=COD1",$B$11:$B$8770,"="&amp;B3400)/COUNTIFS($F$11:$F$8770,"=COD1",$B$11:$B$8770,"="&amp;B3400))/COUNTIFS($A$11:$A$8770,"="&amp;A3400,$F$11:$F$8770,"=COD1"),0)</f>
        <v>0</v>
      </c>
      <c r="L3400" s="13" t="e">
        <f>(VLOOKUP(F3400,tarifas!$C$7:$D$10,2,FALSE)+tarifas!$D$21)*datos!H3400</f>
        <v>#N/A</v>
      </c>
      <c r="M3400">
        <v>13.15399</v>
      </c>
      <c r="N3400" s="13" t="e">
        <f t="shared" si="476"/>
        <v>#N/A</v>
      </c>
      <c r="O3400">
        <f t="shared" si="477"/>
        <v>13.15399</v>
      </c>
      <c r="P3400" s="12">
        <f t="shared" si="478"/>
        <v>170.99247427284627</v>
      </c>
      <c r="Q3400">
        <f t="shared" si="479"/>
        <v>0</v>
      </c>
      <c r="R3400">
        <f>$D$2*tarifas!$D$12/24</f>
        <v>1.4541666666666666</v>
      </c>
      <c r="S3400" t="e">
        <f>VLOOKUP(E3400&amp;" "&amp;F3400,tarifas!$A$13:$D$20,4,FALSE)*P3400</f>
        <v>#N/A</v>
      </c>
      <c r="T3400">
        <f>IF(F3400="COD1",tarifas!$D$11*(SUMIFS($P$11:$P$8770,$F$11:$F$8770,"=COD1",$B$11:$B$8770,"="&amp;B3400)/COUNTIFS($F$11:$F$8770,"=COD1",$B$11:$B$8770,"="&amp;B3400))/COUNTIFS($A$11:$A$8770,"="&amp;A3400,$F$11:$F$8770,"=COD1"),0)</f>
        <v>0</v>
      </c>
      <c r="U3400" t="e">
        <f>(VLOOKUP(F3400,tarifas!$C$7:$D$10,2,FALSE)+tarifas!$D$21)*datos!P3400</f>
        <v>#N/A</v>
      </c>
      <c r="V3400" t="e">
        <f t="shared" si="480"/>
        <v>#N/A</v>
      </c>
      <c r="W3400">
        <f t="shared" si="481"/>
        <v>0</v>
      </c>
    </row>
    <row r="3401" spans="1:23" x14ac:dyDescent="0.25">
      <c r="A3401">
        <f t="shared" si="474"/>
        <v>141</v>
      </c>
      <c r="B3401">
        <f t="shared" si="475"/>
        <v>5</v>
      </c>
      <c r="C3401" s="1">
        <f t="shared" si="482"/>
        <v>41781.249999991778</v>
      </c>
      <c r="D3401" s="7">
        <v>7.9848484848484853</v>
      </c>
      <c r="E3401" s="7"/>
      <c r="G3401">
        <v>34.619999999999997</v>
      </c>
      <c r="H3401" s="12">
        <v>204.39453294753577</v>
      </c>
      <c r="I3401" s="13">
        <f>$D$2*tarifas!$D$12/24</f>
        <v>1.4541666666666666</v>
      </c>
      <c r="J3401" s="13" t="e">
        <f>VLOOKUP(E3401&amp;" "&amp;F3401,tarifas!$A$13:$D$20,4,FALSE)*H3401</f>
        <v>#N/A</v>
      </c>
      <c r="K3401" s="13">
        <f>IF(F3401="COD1",tarifas!$D$11*(SUMIFS($H$11:$H$8770,$F$11:$F$8770,"=COD1",$B$11:$B$8770,"="&amp;B3401)/COUNTIFS($F$11:$F$8770,"=COD1",$B$11:$B$8770,"="&amp;B3401))/COUNTIFS($A$11:$A$8770,"="&amp;A3401,$F$11:$F$8770,"=COD1"),0)</f>
        <v>0</v>
      </c>
      <c r="L3401" s="13" t="e">
        <f>(VLOOKUP(F3401,tarifas!$C$7:$D$10,2,FALSE)+tarifas!$D$21)*datos!H3401</f>
        <v>#N/A</v>
      </c>
      <c r="M3401">
        <v>63.020679999999999</v>
      </c>
      <c r="N3401" s="13" t="e">
        <f t="shared" si="476"/>
        <v>#N/A</v>
      </c>
      <c r="O3401">
        <f t="shared" si="477"/>
        <v>63.020679999999999</v>
      </c>
      <c r="P3401" s="12">
        <f t="shared" si="478"/>
        <v>141.37385294753577</v>
      </c>
      <c r="Q3401">
        <f t="shared" si="479"/>
        <v>0</v>
      </c>
      <c r="R3401">
        <f>$D$2*tarifas!$D$12/24</f>
        <v>1.4541666666666666</v>
      </c>
      <c r="S3401" t="e">
        <f>VLOOKUP(E3401&amp;" "&amp;F3401,tarifas!$A$13:$D$20,4,FALSE)*P3401</f>
        <v>#N/A</v>
      </c>
      <c r="T3401">
        <f>IF(F3401="COD1",tarifas!$D$11*(SUMIFS($P$11:$P$8770,$F$11:$F$8770,"=COD1",$B$11:$B$8770,"="&amp;B3401)/COUNTIFS($F$11:$F$8770,"=COD1",$B$11:$B$8770,"="&amp;B3401))/COUNTIFS($A$11:$A$8770,"="&amp;A3401,$F$11:$F$8770,"=COD1"),0)</f>
        <v>0</v>
      </c>
      <c r="U3401" t="e">
        <f>(VLOOKUP(F3401,tarifas!$C$7:$D$10,2,FALSE)+tarifas!$D$21)*datos!P3401</f>
        <v>#N/A</v>
      </c>
      <c r="V3401" t="e">
        <f t="shared" si="480"/>
        <v>#N/A</v>
      </c>
      <c r="W3401">
        <f t="shared" si="481"/>
        <v>0</v>
      </c>
    </row>
    <row r="3402" spans="1:23" x14ac:dyDescent="0.25">
      <c r="A3402">
        <f t="shared" si="474"/>
        <v>141</v>
      </c>
      <c r="B3402">
        <f t="shared" si="475"/>
        <v>5</v>
      </c>
      <c r="C3402" s="1">
        <f t="shared" si="482"/>
        <v>41781.291666658442</v>
      </c>
      <c r="D3402" s="7">
        <v>16.742424242424242</v>
      </c>
      <c r="E3402" s="7"/>
      <c r="G3402">
        <v>39.659999999999997</v>
      </c>
      <c r="H3402" s="12">
        <v>259.30970247679568</v>
      </c>
      <c r="I3402" s="13">
        <f>$D$2*tarifas!$D$12/24</f>
        <v>1.4541666666666666</v>
      </c>
      <c r="J3402" s="13" t="e">
        <f>VLOOKUP(E3402&amp;" "&amp;F3402,tarifas!$A$13:$D$20,4,FALSE)*H3402</f>
        <v>#N/A</v>
      </c>
      <c r="K3402" s="13">
        <f>IF(F3402="COD1",tarifas!$D$11*(SUMIFS($H$11:$H$8770,$F$11:$F$8770,"=COD1",$B$11:$B$8770,"="&amp;B3402)/COUNTIFS($F$11:$F$8770,"=COD1",$B$11:$B$8770,"="&amp;B3402))/COUNTIFS($A$11:$A$8770,"="&amp;A3402,$F$11:$F$8770,"=COD1"),0)</f>
        <v>0</v>
      </c>
      <c r="L3402" s="13" t="e">
        <f>(VLOOKUP(F3402,tarifas!$C$7:$D$10,2,FALSE)+tarifas!$D$21)*datos!H3402</f>
        <v>#N/A</v>
      </c>
      <c r="M3402">
        <v>154.41451000000001</v>
      </c>
      <c r="N3402" s="13" t="e">
        <f t="shared" si="476"/>
        <v>#N/A</v>
      </c>
      <c r="O3402">
        <f t="shared" si="477"/>
        <v>154.41451000000001</v>
      </c>
      <c r="P3402" s="12">
        <f t="shared" si="478"/>
        <v>104.89519247679567</v>
      </c>
      <c r="Q3402">
        <f t="shared" si="479"/>
        <v>0</v>
      </c>
      <c r="R3402">
        <f>$D$2*tarifas!$D$12/24</f>
        <v>1.4541666666666666</v>
      </c>
      <c r="S3402" t="e">
        <f>VLOOKUP(E3402&amp;" "&amp;F3402,tarifas!$A$13:$D$20,4,FALSE)*P3402</f>
        <v>#N/A</v>
      </c>
      <c r="T3402">
        <f>IF(F3402="COD1",tarifas!$D$11*(SUMIFS($P$11:$P$8770,$F$11:$F$8770,"=COD1",$B$11:$B$8770,"="&amp;B3402)/COUNTIFS($F$11:$F$8770,"=COD1",$B$11:$B$8770,"="&amp;B3402))/COUNTIFS($A$11:$A$8770,"="&amp;A3402,$F$11:$F$8770,"=COD1"),0)</f>
        <v>0</v>
      </c>
      <c r="U3402" t="e">
        <f>(VLOOKUP(F3402,tarifas!$C$7:$D$10,2,FALSE)+tarifas!$D$21)*datos!P3402</f>
        <v>#N/A</v>
      </c>
      <c r="V3402" t="e">
        <f t="shared" si="480"/>
        <v>#N/A</v>
      </c>
      <c r="W3402">
        <f t="shared" si="481"/>
        <v>0</v>
      </c>
    </row>
    <row r="3403" spans="1:23" x14ac:dyDescent="0.25">
      <c r="A3403">
        <f t="shared" si="474"/>
        <v>141</v>
      </c>
      <c r="B3403">
        <f t="shared" si="475"/>
        <v>5</v>
      </c>
      <c r="C3403" s="1">
        <f t="shared" si="482"/>
        <v>41781.333333325107</v>
      </c>
      <c r="D3403" s="7">
        <v>125.43939393939394</v>
      </c>
      <c r="E3403" s="7"/>
      <c r="G3403">
        <v>38.58</v>
      </c>
      <c r="H3403" s="12">
        <v>406.38950314182495</v>
      </c>
      <c r="I3403" s="13">
        <f>$D$2*tarifas!$D$12/24</f>
        <v>1.4541666666666666</v>
      </c>
      <c r="J3403" s="13" t="e">
        <f>VLOOKUP(E3403&amp;" "&amp;F3403,tarifas!$A$13:$D$20,4,FALSE)*H3403</f>
        <v>#N/A</v>
      </c>
      <c r="K3403" s="13">
        <f>IF(F3403="COD1",tarifas!$D$11*(SUMIFS($H$11:$H$8770,$F$11:$F$8770,"=COD1",$B$11:$B$8770,"="&amp;B3403)/COUNTIFS($F$11:$F$8770,"=COD1",$B$11:$B$8770,"="&amp;B3403))/COUNTIFS($A$11:$A$8770,"="&amp;A3403,$F$11:$F$8770,"=COD1"),0)</f>
        <v>0</v>
      </c>
      <c r="L3403" s="13" t="e">
        <f>(VLOOKUP(F3403,tarifas!$C$7:$D$10,2,FALSE)+tarifas!$D$21)*datos!H3403</f>
        <v>#N/A</v>
      </c>
      <c r="M3403">
        <v>334.77047999999996</v>
      </c>
      <c r="N3403" s="13" t="e">
        <f t="shared" si="476"/>
        <v>#N/A</v>
      </c>
      <c r="O3403">
        <f t="shared" si="477"/>
        <v>334.77047999999996</v>
      </c>
      <c r="P3403" s="12">
        <f t="shared" si="478"/>
        <v>71.619023141824982</v>
      </c>
      <c r="Q3403">
        <f t="shared" si="479"/>
        <v>0</v>
      </c>
      <c r="R3403">
        <f>$D$2*tarifas!$D$12/24</f>
        <v>1.4541666666666666</v>
      </c>
      <c r="S3403" t="e">
        <f>VLOOKUP(E3403&amp;" "&amp;F3403,tarifas!$A$13:$D$20,4,FALSE)*P3403</f>
        <v>#N/A</v>
      </c>
      <c r="T3403">
        <f>IF(F3403="COD1",tarifas!$D$11*(SUMIFS($P$11:$P$8770,$F$11:$F$8770,"=COD1",$B$11:$B$8770,"="&amp;B3403)/COUNTIFS($F$11:$F$8770,"=COD1",$B$11:$B$8770,"="&amp;B3403))/COUNTIFS($A$11:$A$8770,"="&amp;A3403,$F$11:$F$8770,"=COD1"),0)</f>
        <v>0</v>
      </c>
      <c r="U3403" t="e">
        <f>(VLOOKUP(F3403,tarifas!$C$7:$D$10,2,FALSE)+tarifas!$D$21)*datos!P3403</f>
        <v>#N/A</v>
      </c>
      <c r="V3403" t="e">
        <f t="shared" si="480"/>
        <v>#N/A</v>
      </c>
      <c r="W3403">
        <f t="shared" si="481"/>
        <v>0</v>
      </c>
    </row>
    <row r="3404" spans="1:23" x14ac:dyDescent="0.25">
      <c r="A3404">
        <f t="shared" ref="A3404:A3467" si="483">DAYS360($C$11,C3404)</f>
        <v>141</v>
      </c>
      <c r="B3404">
        <f t="shared" ref="B3404:B3467" si="484">MONTH(C3404)</f>
        <v>5</v>
      </c>
      <c r="C3404" s="1">
        <f t="shared" si="482"/>
        <v>41781.374999991771</v>
      </c>
      <c r="D3404" s="7">
        <v>170</v>
      </c>
      <c r="E3404" s="7"/>
      <c r="G3404">
        <v>40.5</v>
      </c>
      <c r="H3404" s="12">
        <v>514.2402146351593</v>
      </c>
      <c r="I3404" s="13">
        <f>$D$2*tarifas!$D$12/24</f>
        <v>1.4541666666666666</v>
      </c>
      <c r="J3404" s="13" t="e">
        <f>VLOOKUP(E3404&amp;" "&amp;F3404,tarifas!$A$13:$D$20,4,FALSE)*H3404</f>
        <v>#N/A</v>
      </c>
      <c r="K3404" s="13">
        <f>IF(F3404="COD1",tarifas!$D$11*(SUMIFS($H$11:$H$8770,$F$11:$F$8770,"=COD1",$B$11:$B$8770,"="&amp;B3404)/COUNTIFS($F$11:$F$8770,"=COD1",$B$11:$B$8770,"="&amp;B3404))/COUNTIFS($A$11:$A$8770,"="&amp;A3404,$F$11:$F$8770,"=COD1"),0)</f>
        <v>0</v>
      </c>
      <c r="L3404" s="13" t="e">
        <f>(VLOOKUP(F3404,tarifas!$C$7:$D$10,2,FALSE)+tarifas!$D$21)*datos!H3404</f>
        <v>#N/A</v>
      </c>
      <c r="M3404">
        <v>389.79030999999998</v>
      </c>
      <c r="N3404" s="13" t="e">
        <f t="shared" ref="N3404:N3467" si="485">(I3404+J3404+K3404+L3404)*1.23</f>
        <v>#N/A</v>
      </c>
      <c r="O3404">
        <f t="shared" ref="O3404:O3467" si="486">IF(M3404&lt;H3404,M3404,H3404)</f>
        <v>389.79030999999998</v>
      </c>
      <c r="P3404" s="12">
        <f t="shared" ref="P3404:P3467" si="487">H3404-O3404</f>
        <v>124.44990463515933</v>
      </c>
      <c r="Q3404">
        <f t="shared" ref="Q3404:Q3467" si="488">IF(M3404&lt;H3404,0,M3404-H3404)</f>
        <v>0</v>
      </c>
      <c r="R3404">
        <f>$D$2*tarifas!$D$12/24</f>
        <v>1.4541666666666666</v>
      </c>
      <c r="S3404" t="e">
        <f>VLOOKUP(E3404&amp;" "&amp;F3404,tarifas!$A$13:$D$20,4,FALSE)*P3404</f>
        <v>#N/A</v>
      </c>
      <c r="T3404">
        <f>IF(F3404="COD1",tarifas!$D$11*(SUMIFS($P$11:$P$8770,$F$11:$F$8770,"=COD1",$B$11:$B$8770,"="&amp;B3404)/COUNTIFS($F$11:$F$8770,"=COD1",$B$11:$B$8770,"="&amp;B3404))/COUNTIFS($A$11:$A$8770,"="&amp;A3404,$F$11:$F$8770,"=COD1"),0)</f>
        <v>0</v>
      </c>
      <c r="U3404" t="e">
        <f>(VLOOKUP(F3404,tarifas!$C$7:$D$10,2,FALSE)+tarifas!$D$21)*datos!P3404</f>
        <v>#N/A</v>
      </c>
      <c r="V3404" t="e">
        <f t="shared" ref="V3404:V3467" si="489">(R3404+S3404+T3404+U3404)*1.23</f>
        <v>#N/A</v>
      </c>
      <c r="W3404">
        <f t="shared" ref="W3404:W3467" si="490">0.9*G3404/1000*Q3404</f>
        <v>0</v>
      </c>
    </row>
    <row r="3405" spans="1:23" x14ac:dyDescent="0.25">
      <c r="A3405">
        <f t="shared" si="483"/>
        <v>141</v>
      </c>
      <c r="B3405">
        <f t="shared" si="484"/>
        <v>5</v>
      </c>
      <c r="C3405" s="1">
        <f t="shared" ref="C3405:C3468" si="491">+C3404+1/24</f>
        <v>41781.416666658435</v>
      </c>
      <c r="D3405" s="7">
        <v>404.90909090909093</v>
      </c>
      <c r="E3405" s="7"/>
      <c r="G3405">
        <v>41.26</v>
      </c>
      <c r="H3405" s="12">
        <v>565.56866039013664</v>
      </c>
      <c r="I3405" s="13">
        <f>$D$2*tarifas!$D$12/24</f>
        <v>1.4541666666666666</v>
      </c>
      <c r="J3405" s="13" t="e">
        <f>VLOOKUP(E3405&amp;" "&amp;F3405,tarifas!$A$13:$D$20,4,FALSE)*H3405</f>
        <v>#N/A</v>
      </c>
      <c r="K3405" s="13">
        <f>IF(F3405="COD1",tarifas!$D$11*(SUMIFS($H$11:$H$8770,$F$11:$F$8770,"=COD1",$B$11:$B$8770,"="&amp;B3405)/COUNTIFS($F$11:$F$8770,"=COD1",$B$11:$B$8770,"="&amp;B3405))/COUNTIFS($A$11:$A$8770,"="&amp;A3405,$F$11:$F$8770,"=COD1"),0)</f>
        <v>0</v>
      </c>
      <c r="L3405" s="13" t="e">
        <f>(VLOOKUP(F3405,tarifas!$C$7:$D$10,2,FALSE)+tarifas!$D$21)*datos!H3405</f>
        <v>#N/A</v>
      </c>
      <c r="M3405">
        <v>206.61805999999999</v>
      </c>
      <c r="N3405" s="13" t="e">
        <f t="shared" si="485"/>
        <v>#N/A</v>
      </c>
      <c r="O3405">
        <f t="shared" si="486"/>
        <v>206.61805999999999</v>
      </c>
      <c r="P3405" s="12">
        <f t="shared" si="487"/>
        <v>358.95060039013663</v>
      </c>
      <c r="Q3405">
        <f t="shared" si="488"/>
        <v>0</v>
      </c>
      <c r="R3405">
        <f>$D$2*tarifas!$D$12/24</f>
        <v>1.4541666666666666</v>
      </c>
      <c r="S3405" t="e">
        <f>VLOOKUP(E3405&amp;" "&amp;F3405,tarifas!$A$13:$D$20,4,FALSE)*P3405</f>
        <v>#N/A</v>
      </c>
      <c r="T3405">
        <f>IF(F3405="COD1",tarifas!$D$11*(SUMIFS($P$11:$P$8770,$F$11:$F$8770,"=COD1",$B$11:$B$8770,"="&amp;B3405)/COUNTIFS($F$11:$F$8770,"=COD1",$B$11:$B$8770,"="&amp;B3405))/COUNTIFS($A$11:$A$8770,"="&amp;A3405,$F$11:$F$8770,"=COD1"),0)</f>
        <v>0</v>
      </c>
      <c r="U3405" t="e">
        <f>(VLOOKUP(F3405,tarifas!$C$7:$D$10,2,FALSE)+tarifas!$D$21)*datos!P3405</f>
        <v>#N/A</v>
      </c>
      <c r="V3405" t="e">
        <f t="shared" si="489"/>
        <v>#N/A</v>
      </c>
      <c r="W3405">
        <f t="shared" si="490"/>
        <v>0</v>
      </c>
    </row>
    <row r="3406" spans="1:23" x14ac:dyDescent="0.25">
      <c r="A3406">
        <f t="shared" si="483"/>
        <v>141</v>
      </c>
      <c r="B3406">
        <f t="shared" si="484"/>
        <v>5</v>
      </c>
      <c r="C3406" s="1">
        <f t="shared" si="491"/>
        <v>41781.458333325099</v>
      </c>
      <c r="D3406" s="7">
        <v>511.28787878787887</v>
      </c>
      <c r="E3406" s="7"/>
      <c r="G3406">
        <v>41.26</v>
      </c>
      <c r="H3406" s="12">
        <v>399.47099107999662</v>
      </c>
      <c r="I3406" s="13">
        <f>$D$2*tarifas!$D$12/24</f>
        <v>1.4541666666666666</v>
      </c>
      <c r="J3406" s="13" t="e">
        <f>VLOOKUP(E3406&amp;" "&amp;F3406,tarifas!$A$13:$D$20,4,FALSE)*H3406</f>
        <v>#N/A</v>
      </c>
      <c r="K3406" s="13">
        <f>IF(F3406="COD1",tarifas!$D$11*(SUMIFS($H$11:$H$8770,$F$11:$F$8770,"=COD1",$B$11:$B$8770,"="&amp;B3406)/COUNTIFS($F$11:$F$8770,"=COD1",$B$11:$B$8770,"="&amp;B3406))/COUNTIFS($A$11:$A$8770,"="&amp;A3406,$F$11:$F$8770,"=COD1"),0)</f>
        <v>0</v>
      </c>
      <c r="L3406" s="13" t="e">
        <f>(VLOOKUP(F3406,tarifas!$C$7:$D$10,2,FALSE)+tarifas!$D$21)*datos!H3406</f>
        <v>#N/A</v>
      </c>
      <c r="M3406">
        <v>538.88905</v>
      </c>
      <c r="N3406" s="13" t="e">
        <f t="shared" si="485"/>
        <v>#N/A</v>
      </c>
      <c r="O3406">
        <f t="shared" si="486"/>
        <v>399.47099107999662</v>
      </c>
      <c r="P3406" s="12">
        <f t="shared" si="487"/>
        <v>0</v>
      </c>
      <c r="Q3406">
        <f t="shared" si="488"/>
        <v>139.41805892000338</v>
      </c>
      <c r="R3406">
        <f>$D$2*tarifas!$D$12/24</f>
        <v>1.4541666666666666</v>
      </c>
      <c r="S3406" t="e">
        <f>VLOOKUP(E3406&amp;" "&amp;F3406,tarifas!$A$13:$D$20,4,FALSE)*P3406</f>
        <v>#N/A</v>
      </c>
      <c r="T3406">
        <f>IF(F3406="COD1",tarifas!$D$11*(SUMIFS($P$11:$P$8770,$F$11:$F$8770,"=COD1",$B$11:$B$8770,"="&amp;B3406)/COUNTIFS($F$11:$F$8770,"=COD1",$B$11:$B$8770,"="&amp;B3406))/COUNTIFS($A$11:$A$8770,"="&amp;A3406,$F$11:$F$8770,"=COD1"),0)</f>
        <v>0</v>
      </c>
      <c r="U3406" t="e">
        <f>(VLOOKUP(F3406,tarifas!$C$7:$D$10,2,FALSE)+tarifas!$D$21)*datos!P3406</f>
        <v>#N/A</v>
      </c>
      <c r="V3406" t="e">
        <f t="shared" si="489"/>
        <v>#N/A</v>
      </c>
      <c r="W3406">
        <f t="shared" si="490"/>
        <v>5.1771501999354053</v>
      </c>
    </row>
    <row r="3407" spans="1:23" x14ac:dyDescent="0.25">
      <c r="A3407">
        <f t="shared" si="483"/>
        <v>141</v>
      </c>
      <c r="B3407">
        <f t="shared" si="484"/>
        <v>5</v>
      </c>
      <c r="C3407" s="1">
        <f t="shared" si="491"/>
        <v>41781.499999991764</v>
      </c>
      <c r="D3407" s="7">
        <v>704.9848484848485</v>
      </c>
      <c r="E3407" s="7"/>
      <c r="G3407">
        <v>41.26</v>
      </c>
      <c r="H3407" s="12">
        <v>373.44542312059082</v>
      </c>
      <c r="I3407" s="13">
        <f>$D$2*tarifas!$D$12/24</f>
        <v>1.4541666666666666</v>
      </c>
      <c r="J3407" s="13" t="e">
        <f>VLOOKUP(E3407&amp;" "&amp;F3407,tarifas!$A$13:$D$20,4,FALSE)*H3407</f>
        <v>#N/A</v>
      </c>
      <c r="K3407" s="13">
        <f>IF(F3407="COD1",tarifas!$D$11*(SUMIFS($H$11:$H$8770,$F$11:$F$8770,"=COD1",$B$11:$B$8770,"="&amp;B3407)/COUNTIFS($F$11:$F$8770,"=COD1",$B$11:$B$8770,"="&amp;B3407))/COUNTIFS($A$11:$A$8770,"="&amp;A3407,$F$11:$F$8770,"=COD1"),0)</f>
        <v>0</v>
      </c>
      <c r="L3407" s="13" t="e">
        <f>(VLOOKUP(F3407,tarifas!$C$7:$D$10,2,FALSE)+tarifas!$D$21)*datos!H3407</f>
        <v>#N/A</v>
      </c>
      <c r="M3407">
        <v>424.29366999999996</v>
      </c>
      <c r="N3407" s="13" t="e">
        <f t="shared" si="485"/>
        <v>#N/A</v>
      </c>
      <c r="O3407">
        <f t="shared" si="486"/>
        <v>373.44542312059082</v>
      </c>
      <c r="P3407" s="12">
        <f t="shared" si="487"/>
        <v>0</v>
      </c>
      <c r="Q3407">
        <f t="shared" si="488"/>
        <v>50.848246879409146</v>
      </c>
      <c r="R3407">
        <f>$D$2*tarifas!$D$12/24</f>
        <v>1.4541666666666666</v>
      </c>
      <c r="S3407" t="e">
        <f>VLOOKUP(E3407&amp;" "&amp;F3407,tarifas!$A$13:$D$20,4,FALSE)*P3407</f>
        <v>#N/A</v>
      </c>
      <c r="T3407">
        <f>IF(F3407="COD1",tarifas!$D$11*(SUMIFS($P$11:$P$8770,$F$11:$F$8770,"=COD1",$B$11:$B$8770,"="&amp;B3407)/COUNTIFS($F$11:$F$8770,"=COD1",$B$11:$B$8770,"="&amp;B3407))/COUNTIFS($A$11:$A$8770,"="&amp;A3407,$F$11:$F$8770,"=COD1"),0)</f>
        <v>0</v>
      </c>
      <c r="U3407" t="e">
        <f>(VLOOKUP(F3407,tarifas!$C$7:$D$10,2,FALSE)+tarifas!$D$21)*datos!P3407</f>
        <v>#N/A</v>
      </c>
      <c r="V3407" t="e">
        <f t="shared" si="489"/>
        <v>#N/A</v>
      </c>
      <c r="W3407">
        <f t="shared" si="490"/>
        <v>1.8881987996199792</v>
      </c>
    </row>
    <row r="3408" spans="1:23" x14ac:dyDescent="0.25">
      <c r="A3408">
        <f t="shared" si="483"/>
        <v>141</v>
      </c>
      <c r="B3408">
        <f t="shared" si="484"/>
        <v>5</v>
      </c>
      <c r="C3408" s="1">
        <f t="shared" si="491"/>
        <v>41781.541666658428</v>
      </c>
      <c r="D3408" s="7">
        <v>800.28787878787887</v>
      </c>
      <c r="E3408" s="7"/>
      <c r="G3408">
        <v>40.25</v>
      </c>
      <c r="H3408" s="12">
        <v>571.01920883711284</v>
      </c>
      <c r="I3408" s="13">
        <f>$D$2*tarifas!$D$12/24</f>
        <v>1.4541666666666666</v>
      </c>
      <c r="J3408" s="13" t="e">
        <f>VLOOKUP(E3408&amp;" "&amp;F3408,tarifas!$A$13:$D$20,4,FALSE)*H3408</f>
        <v>#N/A</v>
      </c>
      <c r="K3408" s="13">
        <f>IF(F3408="COD1",tarifas!$D$11*(SUMIFS($H$11:$H$8770,$F$11:$F$8770,"=COD1",$B$11:$B$8770,"="&amp;B3408)/COUNTIFS($F$11:$F$8770,"=COD1",$B$11:$B$8770,"="&amp;B3408))/COUNTIFS($A$11:$A$8770,"="&amp;A3408,$F$11:$F$8770,"=COD1"),0)</f>
        <v>0</v>
      </c>
      <c r="L3408" s="13" t="e">
        <f>(VLOOKUP(F3408,tarifas!$C$7:$D$10,2,FALSE)+tarifas!$D$21)*datos!H3408</f>
        <v>#N/A</v>
      </c>
      <c r="M3408">
        <v>179.19864000000001</v>
      </c>
      <c r="N3408" s="13" t="e">
        <f t="shared" si="485"/>
        <v>#N/A</v>
      </c>
      <c r="O3408">
        <f t="shared" si="486"/>
        <v>179.19864000000001</v>
      </c>
      <c r="P3408" s="12">
        <f t="shared" si="487"/>
        <v>391.82056883711283</v>
      </c>
      <c r="Q3408">
        <f t="shared" si="488"/>
        <v>0</v>
      </c>
      <c r="R3408">
        <f>$D$2*tarifas!$D$12/24</f>
        <v>1.4541666666666666</v>
      </c>
      <c r="S3408" t="e">
        <f>VLOOKUP(E3408&amp;" "&amp;F3408,tarifas!$A$13:$D$20,4,FALSE)*P3408</f>
        <v>#N/A</v>
      </c>
      <c r="T3408">
        <f>IF(F3408="COD1",tarifas!$D$11*(SUMIFS($P$11:$P$8770,$F$11:$F$8770,"=COD1",$B$11:$B$8770,"="&amp;B3408)/COUNTIFS($F$11:$F$8770,"=COD1",$B$11:$B$8770,"="&amp;B3408))/COUNTIFS($A$11:$A$8770,"="&amp;A3408,$F$11:$F$8770,"=COD1"),0)</f>
        <v>0</v>
      </c>
      <c r="U3408" t="e">
        <f>(VLOOKUP(F3408,tarifas!$C$7:$D$10,2,FALSE)+tarifas!$D$21)*datos!P3408</f>
        <v>#N/A</v>
      </c>
      <c r="V3408" t="e">
        <f t="shared" si="489"/>
        <v>#N/A</v>
      </c>
      <c r="W3408">
        <f t="shared" si="490"/>
        <v>0</v>
      </c>
    </row>
    <row r="3409" spans="1:23" x14ac:dyDescent="0.25">
      <c r="A3409">
        <f t="shared" si="483"/>
        <v>141</v>
      </c>
      <c r="B3409">
        <f t="shared" si="484"/>
        <v>5</v>
      </c>
      <c r="C3409" s="1">
        <f t="shared" si="491"/>
        <v>41781.583333325092</v>
      </c>
      <c r="D3409" s="7">
        <v>771.69696969696975</v>
      </c>
      <c r="E3409" s="7"/>
      <c r="G3409">
        <v>40</v>
      </c>
      <c r="H3409" s="12">
        <v>652.00938585742165</v>
      </c>
      <c r="I3409" s="13">
        <f>$D$2*tarifas!$D$12/24</f>
        <v>1.4541666666666666</v>
      </c>
      <c r="J3409" s="13" t="e">
        <f>VLOOKUP(E3409&amp;" "&amp;F3409,tarifas!$A$13:$D$20,4,FALSE)*H3409</f>
        <v>#N/A</v>
      </c>
      <c r="K3409" s="13">
        <f>IF(F3409="COD1",tarifas!$D$11*(SUMIFS($H$11:$H$8770,$F$11:$F$8770,"=COD1",$B$11:$B$8770,"="&amp;B3409)/COUNTIFS($F$11:$F$8770,"=COD1",$B$11:$B$8770,"="&amp;B3409))/COUNTIFS($A$11:$A$8770,"="&amp;A3409,$F$11:$F$8770,"=COD1"),0)</f>
        <v>0</v>
      </c>
      <c r="L3409" s="13" t="e">
        <f>(VLOOKUP(F3409,tarifas!$C$7:$D$10,2,FALSE)+tarifas!$D$21)*datos!H3409</f>
        <v>#N/A</v>
      </c>
      <c r="M3409">
        <v>373.22471000000002</v>
      </c>
      <c r="N3409" s="13" t="e">
        <f t="shared" si="485"/>
        <v>#N/A</v>
      </c>
      <c r="O3409">
        <f t="shared" si="486"/>
        <v>373.22471000000002</v>
      </c>
      <c r="P3409" s="12">
        <f t="shared" si="487"/>
        <v>278.78467585742163</v>
      </c>
      <c r="Q3409">
        <f t="shared" si="488"/>
        <v>0</v>
      </c>
      <c r="R3409">
        <f>$D$2*tarifas!$D$12/24</f>
        <v>1.4541666666666666</v>
      </c>
      <c r="S3409" t="e">
        <f>VLOOKUP(E3409&amp;" "&amp;F3409,tarifas!$A$13:$D$20,4,FALSE)*P3409</f>
        <v>#N/A</v>
      </c>
      <c r="T3409">
        <f>IF(F3409="COD1",tarifas!$D$11*(SUMIFS($P$11:$P$8770,$F$11:$F$8770,"=COD1",$B$11:$B$8770,"="&amp;B3409)/COUNTIFS($F$11:$F$8770,"=COD1",$B$11:$B$8770,"="&amp;B3409))/COUNTIFS($A$11:$A$8770,"="&amp;A3409,$F$11:$F$8770,"=COD1"),0)</f>
        <v>0</v>
      </c>
      <c r="U3409" t="e">
        <f>(VLOOKUP(F3409,tarifas!$C$7:$D$10,2,FALSE)+tarifas!$D$21)*datos!P3409</f>
        <v>#N/A</v>
      </c>
      <c r="V3409" t="e">
        <f t="shared" si="489"/>
        <v>#N/A</v>
      </c>
      <c r="W3409">
        <f t="shared" si="490"/>
        <v>0</v>
      </c>
    </row>
    <row r="3410" spans="1:23" x14ac:dyDescent="0.25">
      <c r="A3410">
        <f t="shared" si="483"/>
        <v>141</v>
      </c>
      <c r="B3410">
        <f t="shared" si="484"/>
        <v>5</v>
      </c>
      <c r="C3410" s="1">
        <f t="shared" si="491"/>
        <v>41781.624999991756</v>
      </c>
      <c r="D3410" s="7">
        <v>712.19696969696975</v>
      </c>
      <c r="E3410" s="7"/>
      <c r="G3410">
        <v>38.729999999999997</v>
      </c>
      <c r="H3410" s="12">
        <v>657.15270325091922</v>
      </c>
      <c r="I3410" s="13">
        <f>$D$2*tarifas!$D$12/24</f>
        <v>1.4541666666666666</v>
      </c>
      <c r="J3410" s="13" t="e">
        <f>VLOOKUP(E3410&amp;" "&amp;F3410,tarifas!$A$13:$D$20,4,FALSE)*H3410</f>
        <v>#N/A</v>
      </c>
      <c r="K3410" s="13">
        <f>IF(F3410="COD1",tarifas!$D$11*(SUMIFS($H$11:$H$8770,$F$11:$F$8770,"=COD1",$B$11:$B$8770,"="&amp;B3410)/COUNTIFS($F$11:$F$8770,"=COD1",$B$11:$B$8770,"="&amp;B3410))/COUNTIFS($A$11:$A$8770,"="&amp;A3410,$F$11:$F$8770,"=COD1"),0)</f>
        <v>0</v>
      </c>
      <c r="L3410" s="13" t="e">
        <f>(VLOOKUP(F3410,tarifas!$C$7:$D$10,2,FALSE)+tarifas!$D$21)*datos!H3410</f>
        <v>#N/A</v>
      </c>
      <c r="M3410">
        <v>181.60223000000002</v>
      </c>
      <c r="N3410" s="13" t="e">
        <f t="shared" si="485"/>
        <v>#N/A</v>
      </c>
      <c r="O3410">
        <f t="shared" si="486"/>
        <v>181.60223000000002</v>
      </c>
      <c r="P3410" s="12">
        <f t="shared" si="487"/>
        <v>475.5504732509192</v>
      </c>
      <c r="Q3410">
        <f t="shared" si="488"/>
        <v>0</v>
      </c>
      <c r="R3410">
        <f>$D$2*tarifas!$D$12/24</f>
        <v>1.4541666666666666</v>
      </c>
      <c r="S3410" t="e">
        <f>VLOOKUP(E3410&amp;" "&amp;F3410,tarifas!$A$13:$D$20,4,FALSE)*P3410</f>
        <v>#N/A</v>
      </c>
      <c r="T3410">
        <f>IF(F3410="COD1",tarifas!$D$11*(SUMIFS($P$11:$P$8770,$F$11:$F$8770,"=COD1",$B$11:$B$8770,"="&amp;B3410)/COUNTIFS($F$11:$F$8770,"=COD1",$B$11:$B$8770,"="&amp;B3410))/COUNTIFS($A$11:$A$8770,"="&amp;A3410,$F$11:$F$8770,"=COD1"),0)</f>
        <v>0</v>
      </c>
      <c r="U3410" t="e">
        <f>(VLOOKUP(F3410,tarifas!$C$7:$D$10,2,FALSE)+tarifas!$D$21)*datos!P3410</f>
        <v>#N/A</v>
      </c>
      <c r="V3410" t="e">
        <f t="shared" si="489"/>
        <v>#N/A</v>
      </c>
      <c r="W3410">
        <f t="shared" si="490"/>
        <v>0</v>
      </c>
    </row>
    <row r="3411" spans="1:23" x14ac:dyDescent="0.25">
      <c r="A3411">
        <f t="shared" si="483"/>
        <v>141</v>
      </c>
      <c r="B3411">
        <f t="shared" si="484"/>
        <v>5</v>
      </c>
      <c r="C3411" s="1">
        <f t="shared" si="491"/>
        <v>41781.666666658421</v>
      </c>
      <c r="D3411" s="7">
        <v>603.24242424242425</v>
      </c>
      <c r="E3411" s="7"/>
      <c r="G3411">
        <v>41.26</v>
      </c>
      <c r="H3411" s="12">
        <v>520.53237048059941</v>
      </c>
      <c r="I3411" s="13">
        <f>$D$2*tarifas!$D$12/24</f>
        <v>1.4541666666666666</v>
      </c>
      <c r="J3411" s="13" t="e">
        <f>VLOOKUP(E3411&amp;" "&amp;F3411,tarifas!$A$13:$D$20,4,FALSE)*H3411</f>
        <v>#N/A</v>
      </c>
      <c r="K3411" s="13">
        <f>IF(F3411="COD1",tarifas!$D$11*(SUMIFS($H$11:$H$8770,$F$11:$F$8770,"=COD1",$B$11:$B$8770,"="&amp;B3411)/COUNTIFS($F$11:$F$8770,"=COD1",$B$11:$B$8770,"="&amp;B3411))/COUNTIFS($A$11:$A$8770,"="&amp;A3411,$F$11:$F$8770,"=COD1"),0)</f>
        <v>0</v>
      </c>
      <c r="L3411" s="13" t="e">
        <f>(VLOOKUP(F3411,tarifas!$C$7:$D$10,2,FALSE)+tarifas!$D$21)*datos!H3411</f>
        <v>#N/A</v>
      </c>
      <c r="M3411">
        <v>63.261389999999999</v>
      </c>
      <c r="N3411" s="13" t="e">
        <f t="shared" si="485"/>
        <v>#N/A</v>
      </c>
      <c r="O3411">
        <f t="shared" si="486"/>
        <v>63.261389999999999</v>
      </c>
      <c r="P3411" s="12">
        <f t="shared" si="487"/>
        <v>457.27098048059941</v>
      </c>
      <c r="Q3411">
        <f t="shared" si="488"/>
        <v>0</v>
      </c>
      <c r="R3411">
        <f>$D$2*tarifas!$D$12/24</f>
        <v>1.4541666666666666</v>
      </c>
      <c r="S3411" t="e">
        <f>VLOOKUP(E3411&amp;" "&amp;F3411,tarifas!$A$13:$D$20,4,FALSE)*P3411</f>
        <v>#N/A</v>
      </c>
      <c r="T3411">
        <f>IF(F3411="COD1",tarifas!$D$11*(SUMIFS($P$11:$P$8770,$F$11:$F$8770,"=COD1",$B$11:$B$8770,"="&amp;B3411)/COUNTIFS($F$11:$F$8770,"=COD1",$B$11:$B$8770,"="&amp;B3411))/COUNTIFS($A$11:$A$8770,"="&amp;A3411,$F$11:$F$8770,"=COD1"),0)</f>
        <v>0</v>
      </c>
      <c r="U3411" t="e">
        <f>(VLOOKUP(F3411,tarifas!$C$7:$D$10,2,FALSE)+tarifas!$D$21)*datos!P3411</f>
        <v>#N/A</v>
      </c>
      <c r="V3411" t="e">
        <f t="shared" si="489"/>
        <v>#N/A</v>
      </c>
      <c r="W3411">
        <f t="shared" si="490"/>
        <v>0</v>
      </c>
    </row>
    <row r="3412" spans="1:23" x14ac:dyDescent="0.25">
      <c r="A3412">
        <f t="shared" si="483"/>
        <v>141</v>
      </c>
      <c r="B3412">
        <f t="shared" si="484"/>
        <v>5</v>
      </c>
      <c r="C3412" s="1">
        <f t="shared" si="491"/>
        <v>41781.708333325085</v>
      </c>
      <c r="D3412" s="7">
        <v>445.60606060606062</v>
      </c>
      <c r="E3412" s="7"/>
      <c r="G3412">
        <v>43.93</v>
      </c>
      <c r="H3412" s="12">
        <v>395.09246526824541</v>
      </c>
      <c r="I3412" s="13">
        <f>$D$2*tarifas!$D$12/24</f>
        <v>1.4541666666666666</v>
      </c>
      <c r="J3412" s="13" t="e">
        <f>VLOOKUP(E3412&amp;" "&amp;F3412,tarifas!$A$13:$D$20,4,FALSE)*H3412</f>
        <v>#N/A</v>
      </c>
      <c r="K3412" s="13">
        <f>IF(F3412="COD1",tarifas!$D$11*(SUMIFS($H$11:$H$8770,$F$11:$F$8770,"=COD1",$B$11:$B$8770,"="&amp;B3412)/COUNTIFS($F$11:$F$8770,"=COD1",$B$11:$B$8770,"="&amp;B3412))/COUNTIFS($A$11:$A$8770,"="&amp;A3412,$F$11:$F$8770,"=COD1"),0)</f>
        <v>0</v>
      </c>
      <c r="L3412" s="13" t="e">
        <f>(VLOOKUP(F3412,tarifas!$C$7:$D$10,2,FALSE)+tarifas!$D$21)*datos!H3412</f>
        <v>#N/A</v>
      </c>
      <c r="M3412">
        <v>73.633189999999999</v>
      </c>
      <c r="N3412" s="13" t="e">
        <f t="shared" si="485"/>
        <v>#N/A</v>
      </c>
      <c r="O3412">
        <f t="shared" si="486"/>
        <v>73.633189999999999</v>
      </c>
      <c r="P3412" s="12">
        <f t="shared" si="487"/>
        <v>321.45927526824539</v>
      </c>
      <c r="Q3412">
        <f t="shared" si="488"/>
        <v>0</v>
      </c>
      <c r="R3412">
        <f>$D$2*tarifas!$D$12/24</f>
        <v>1.4541666666666666</v>
      </c>
      <c r="S3412" t="e">
        <f>VLOOKUP(E3412&amp;" "&amp;F3412,tarifas!$A$13:$D$20,4,FALSE)*P3412</f>
        <v>#N/A</v>
      </c>
      <c r="T3412">
        <f>IF(F3412="COD1",tarifas!$D$11*(SUMIFS($P$11:$P$8770,$F$11:$F$8770,"=COD1",$B$11:$B$8770,"="&amp;B3412)/COUNTIFS($F$11:$F$8770,"=COD1",$B$11:$B$8770,"="&amp;B3412))/COUNTIFS($A$11:$A$8770,"="&amp;A3412,$F$11:$F$8770,"=COD1"),0)</f>
        <v>0</v>
      </c>
      <c r="U3412" t="e">
        <f>(VLOOKUP(F3412,tarifas!$C$7:$D$10,2,FALSE)+tarifas!$D$21)*datos!P3412</f>
        <v>#N/A</v>
      </c>
      <c r="V3412" t="e">
        <f t="shared" si="489"/>
        <v>#N/A</v>
      </c>
      <c r="W3412">
        <f t="shared" si="490"/>
        <v>0</v>
      </c>
    </row>
    <row r="3413" spans="1:23" x14ac:dyDescent="0.25">
      <c r="A3413">
        <f t="shared" si="483"/>
        <v>141</v>
      </c>
      <c r="B3413">
        <f t="shared" si="484"/>
        <v>5</v>
      </c>
      <c r="C3413" s="1">
        <f t="shared" si="491"/>
        <v>41781.749999991749</v>
      </c>
      <c r="D3413" s="7">
        <v>251.90909090909091</v>
      </c>
      <c r="E3413" s="7"/>
      <c r="G3413">
        <v>44.7</v>
      </c>
      <c r="H3413" s="12">
        <v>284.97222078226173</v>
      </c>
      <c r="I3413" s="13">
        <f>$D$2*tarifas!$D$12/24</f>
        <v>1.4541666666666666</v>
      </c>
      <c r="J3413" s="13" t="e">
        <f>VLOOKUP(E3413&amp;" "&amp;F3413,tarifas!$A$13:$D$20,4,FALSE)*H3413</f>
        <v>#N/A</v>
      </c>
      <c r="K3413" s="13">
        <f>IF(F3413="COD1",tarifas!$D$11*(SUMIFS($H$11:$H$8770,$F$11:$F$8770,"=COD1",$B$11:$B$8770,"="&amp;B3413)/COUNTIFS($F$11:$F$8770,"=COD1",$B$11:$B$8770,"="&amp;B3413))/COUNTIFS($A$11:$A$8770,"="&amp;A3413,$F$11:$F$8770,"=COD1"),0)</f>
        <v>0</v>
      </c>
      <c r="L3413" s="13" t="e">
        <f>(VLOOKUP(F3413,tarifas!$C$7:$D$10,2,FALSE)+tarifas!$D$21)*datos!H3413</f>
        <v>#N/A</v>
      </c>
      <c r="M3413">
        <v>18.367630000000002</v>
      </c>
      <c r="N3413" s="13" t="e">
        <f t="shared" si="485"/>
        <v>#N/A</v>
      </c>
      <c r="O3413">
        <f t="shared" si="486"/>
        <v>18.367630000000002</v>
      </c>
      <c r="P3413" s="12">
        <f t="shared" si="487"/>
        <v>266.60459078226171</v>
      </c>
      <c r="Q3413">
        <f t="shared" si="488"/>
        <v>0</v>
      </c>
      <c r="R3413">
        <f>$D$2*tarifas!$D$12/24</f>
        <v>1.4541666666666666</v>
      </c>
      <c r="S3413" t="e">
        <f>VLOOKUP(E3413&amp;" "&amp;F3413,tarifas!$A$13:$D$20,4,FALSE)*P3413</f>
        <v>#N/A</v>
      </c>
      <c r="T3413">
        <f>IF(F3413="COD1",tarifas!$D$11*(SUMIFS($P$11:$P$8770,$F$11:$F$8770,"=COD1",$B$11:$B$8770,"="&amp;B3413)/COUNTIFS($F$11:$F$8770,"=COD1",$B$11:$B$8770,"="&amp;B3413))/COUNTIFS($A$11:$A$8770,"="&amp;A3413,$F$11:$F$8770,"=COD1"),0)</f>
        <v>0</v>
      </c>
      <c r="U3413" t="e">
        <f>(VLOOKUP(F3413,tarifas!$C$7:$D$10,2,FALSE)+tarifas!$D$21)*datos!P3413</f>
        <v>#N/A</v>
      </c>
      <c r="V3413" t="e">
        <f t="shared" si="489"/>
        <v>#N/A</v>
      </c>
      <c r="W3413">
        <f t="shared" si="490"/>
        <v>0</v>
      </c>
    </row>
    <row r="3414" spans="1:23" x14ac:dyDescent="0.25">
      <c r="A3414">
        <f t="shared" si="483"/>
        <v>141</v>
      </c>
      <c r="B3414">
        <f t="shared" si="484"/>
        <v>5</v>
      </c>
      <c r="C3414" s="1">
        <f t="shared" si="491"/>
        <v>41781.791666658413</v>
      </c>
      <c r="D3414" s="7">
        <v>64.909090909090921</v>
      </c>
      <c r="E3414" s="7"/>
      <c r="G3414">
        <v>45.03</v>
      </c>
      <c r="H3414" s="12">
        <v>219.89313826000372</v>
      </c>
      <c r="I3414" s="13">
        <f>$D$2*tarifas!$D$12/24</f>
        <v>1.4541666666666666</v>
      </c>
      <c r="J3414" s="13" t="e">
        <f>VLOOKUP(E3414&amp;" "&amp;F3414,tarifas!$A$13:$D$20,4,FALSE)*H3414</f>
        <v>#N/A</v>
      </c>
      <c r="K3414" s="13">
        <f>IF(F3414="COD1",tarifas!$D$11*(SUMIFS($H$11:$H$8770,$F$11:$F$8770,"=COD1",$B$11:$B$8770,"="&amp;B3414)/COUNTIFS($F$11:$F$8770,"=COD1",$B$11:$B$8770,"="&amp;B3414))/COUNTIFS($A$11:$A$8770,"="&amp;A3414,$F$11:$F$8770,"=COD1"),0)</f>
        <v>0</v>
      </c>
      <c r="L3414" s="13" t="e">
        <f>(VLOOKUP(F3414,tarifas!$C$7:$D$10,2,FALSE)+tarifas!$D$21)*datos!H3414</f>
        <v>#N/A</v>
      </c>
      <c r="M3414">
        <v>0</v>
      </c>
      <c r="N3414" s="13" t="e">
        <f t="shared" si="485"/>
        <v>#N/A</v>
      </c>
      <c r="O3414">
        <f t="shared" si="486"/>
        <v>0</v>
      </c>
      <c r="P3414" s="12">
        <f t="shared" si="487"/>
        <v>219.89313826000372</v>
      </c>
      <c r="Q3414">
        <f t="shared" si="488"/>
        <v>0</v>
      </c>
      <c r="R3414">
        <f>$D$2*tarifas!$D$12/24</f>
        <v>1.4541666666666666</v>
      </c>
      <c r="S3414" t="e">
        <f>VLOOKUP(E3414&amp;" "&amp;F3414,tarifas!$A$13:$D$20,4,FALSE)*P3414</f>
        <v>#N/A</v>
      </c>
      <c r="T3414">
        <f>IF(F3414="COD1",tarifas!$D$11*(SUMIFS($P$11:$P$8770,$F$11:$F$8770,"=COD1",$B$11:$B$8770,"="&amp;B3414)/COUNTIFS($F$11:$F$8770,"=COD1",$B$11:$B$8770,"="&amp;B3414))/COUNTIFS($A$11:$A$8770,"="&amp;A3414,$F$11:$F$8770,"=COD1"),0)</f>
        <v>0</v>
      </c>
      <c r="U3414" t="e">
        <f>(VLOOKUP(F3414,tarifas!$C$7:$D$10,2,FALSE)+tarifas!$D$21)*datos!P3414</f>
        <v>#N/A</v>
      </c>
      <c r="V3414" t="e">
        <f t="shared" si="489"/>
        <v>#N/A</v>
      </c>
      <c r="W3414">
        <f t="shared" si="490"/>
        <v>0</v>
      </c>
    </row>
    <row r="3415" spans="1:23" x14ac:dyDescent="0.25">
      <c r="A3415">
        <f t="shared" si="483"/>
        <v>141</v>
      </c>
      <c r="B3415">
        <f t="shared" si="484"/>
        <v>5</v>
      </c>
      <c r="C3415" s="1">
        <f t="shared" si="491"/>
        <v>41781.833333325078</v>
      </c>
      <c r="D3415" s="7">
        <v>0</v>
      </c>
      <c r="E3415" s="7"/>
      <c r="G3415">
        <v>50.31</v>
      </c>
      <c r="H3415" s="12">
        <v>198.94010709277617</v>
      </c>
      <c r="I3415" s="13">
        <f>$D$2*tarifas!$D$12/24</f>
        <v>1.4541666666666666</v>
      </c>
      <c r="J3415" s="13" t="e">
        <f>VLOOKUP(E3415&amp;" "&amp;F3415,tarifas!$A$13:$D$20,4,FALSE)*H3415</f>
        <v>#N/A</v>
      </c>
      <c r="K3415" s="13">
        <f>IF(F3415="COD1",tarifas!$D$11*(SUMIFS($H$11:$H$8770,$F$11:$F$8770,"=COD1",$B$11:$B$8770,"="&amp;B3415)/COUNTIFS($F$11:$F$8770,"=COD1",$B$11:$B$8770,"="&amp;B3415))/COUNTIFS($A$11:$A$8770,"="&amp;A3415,$F$11:$F$8770,"=COD1"),0)</f>
        <v>0</v>
      </c>
      <c r="L3415" s="13" t="e">
        <f>(VLOOKUP(F3415,tarifas!$C$7:$D$10,2,FALSE)+tarifas!$D$21)*datos!H3415</f>
        <v>#N/A</v>
      </c>
      <c r="M3415">
        <v>0</v>
      </c>
      <c r="N3415" s="13" t="e">
        <f t="shared" si="485"/>
        <v>#N/A</v>
      </c>
      <c r="O3415">
        <f t="shared" si="486"/>
        <v>0</v>
      </c>
      <c r="P3415" s="12">
        <f t="shared" si="487"/>
        <v>198.94010709277617</v>
      </c>
      <c r="Q3415">
        <f t="shared" si="488"/>
        <v>0</v>
      </c>
      <c r="R3415">
        <f>$D$2*tarifas!$D$12/24</f>
        <v>1.4541666666666666</v>
      </c>
      <c r="S3415" t="e">
        <f>VLOOKUP(E3415&amp;" "&amp;F3415,tarifas!$A$13:$D$20,4,FALSE)*P3415</f>
        <v>#N/A</v>
      </c>
      <c r="T3415">
        <f>IF(F3415="COD1",tarifas!$D$11*(SUMIFS($P$11:$P$8770,$F$11:$F$8770,"=COD1",$B$11:$B$8770,"="&amp;B3415)/COUNTIFS($F$11:$F$8770,"=COD1",$B$11:$B$8770,"="&amp;B3415))/COUNTIFS($A$11:$A$8770,"="&amp;A3415,$F$11:$F$8770,"=COD1"),0)</f>
        <v>0</v>
      </c>
      <c r="U3415" t="e">
        <f>(VLOOKUP(F3415,tarifas!$C$7:$D$10,2,FALSE)+tarifas!$D$21)*datos!P3415</f>
        <v>#N/A</v>
      </c>
      <c r="V3415" t="e">
        <f t="shared" si="489"/>
        <v>#N/A</v>
      </c>
      <c r="W3415">
        <f t="shared" si="490"/>
        <v>0</v>
      </c>
    </row>
    <row r="3416" spans="1:23" x14ac:dyDescent="0.25">
      <c r="A3416">
        <f t="shared" si="483"/>
        <v>141</v>
      </c>
      <c r="B3416">
        <f t="shared" si="484"/>
        <v>5</v>
      </c>
      <c r="C3416" s="1">
        <f t="shared" si="491"/>
        <v>41781.874999991742</v>
      </c>
      <c r="D3416" s="7">
        <v>0</v>
      </c>
      <c r="E3416" s="7"/>
      <c r="G3416">
        <v>51.2</v>
      </c>
      <c r="H3416" s="12">
        <v>194.75223240658826</v>
      </c>
      <c r="I3416" s="13">
        <f>$D$2*tarifas!$D$12/24</f>
        <v>1.4541666666666666</v>
      </c>
      <c r="J3416" s="13" t="e">
        <f>VLOOKUP(E3416&amp;" "&amp;F3416,tarifas!$A$13:$D$20,4,FALSE)*H3416</f>
        <v>#N/A</v>
      </c>
      <c r="K3416" s="13">
        <f>IF(F3416="COD1",tarifas!$D$11*(SUMIFS($H$11:$H$8770,$F$11:$F$8770,"=COD1",$B$11:$B$8770,"="&amp;B3416)/COUNTIFS($F$11:$F$8770,"=COD1",$B$11:$B$8770,"="&amp;B3416))/COUNTIFS($A$11:$A$8770,"="&amp;A3416,$F$11:$F$8770,"=COD1"),0)</f>
        <v>0</v>
      </c>
      <c r="L3416" s="13" t="e">
        <f>(VLOOKUP(F3416,tarifas!$C$7:$D$10,2,FALSE)+tarifas!$D$21)*datos!H3416</f>
        <v>#N/A</v>
      </c>
      <c r="M3416">
        <v>0</v>
      </c>
      <c r="N3416" s="13" t="e">
        <f t="shared" si="485"/>
        <v>#N/A</v>
      </c>
      <c r="O3416">
        <f t="shared" si="486"/>
        <v>0</v>
      </c>
      <c r="P3416" s="12">
        <f t="shared" si="487"/>
        <v>194.75223240658826</v>
      </c>
      <c r="Q3416">
        <f t="shared" si="488"/>
        <v>0</v>
      </c>
      <c r="R3416">
        <f>$D$2*tarifas!$D$12/24</f>
        <v>1.4541666666666666</v>
      </c>
      <c r="S3416" t="e">
        <f>VLOOKUP(E3416&amp;" "&amp;F3416,tarifas!$A$13:$D$20,4,FALSE)*P3416</f>
        <v>#N/A</v>
      </c>
      <c r="T3416">
        <f>IF(F3416="COD1",tarifas!$D$11*(SUMIFS($P$11:$P$8770,$F$11:$F$8770,"=COD1",$B$11:$B$8770,"="&amp;B3416)/COUNTIFS($F$11:$F$8770,"=COD1",$B$11:$B$8770,"="&amp;B3416))/COUNTIFS($A$11:$A$8770,"="&amp;A3416,$F$11:$F$8770,"=COD1"),0)</f>
        <v>0</v>
      </c>
      <c r="U3416" t="e">
        <f>(VLOOKUP(F3416,tarifas!$C$7:$D$10,2,FALSE)+tarifas!$D$21)*datos!P3416</f>
        <v>#N/A</v>
      </c>
      <c r="V3416" t="e">
        <f t="shared" si="489"/>
        <v>#N/A</v>
      </c>
      <c r="W3416">
        <f t="shared" si="490"/>
        <v>0</v>
      </c>
    </row>
    <row r="3417" spans="1:23" x14ac:dyDescent="0.25">
      <c r="A3417">
        <f t="shared" si="483"/>
        <v>141</v>
      </c>
      <c r="B3417">
        <f t="shared" si="484"/>
        <v>5</v>
      </c>
      <c r="C3417" s="1">
        <f t="shared" si="491"/>
        <v>41781.916666658406</v>
      </c>
      <c r="D3417" s="7">
        <v>0</v>
      </c>
      <c r="E3417" s="7"/>
      <c r="G3417">
        <v>47.01</v>
      </c>
      <c r="H3417" s="12">
        <v>195.63066580055164</v>
      </c>
      <c r="I3417" s="13">
        <f>$D$2*tarifas!$D$12/24</f>
        <v>1.4541666666666666</v>
      </c>
      <c r="J3417" s="13" t="e">
        <f>VLOOKUP(E3417&amp;" "&amp;F3417,tarifas!$A$13:$D$20,4,FALSE)*H3417</f>
        <v>#N/A</v>
      </c>
      <c r="K3417" s="13">
        <f>IF(F3417="COD1",tarifas!$D$11*(SUMIFS($H$11:$H$8770,$F$11:$F$8770,"=COD1",$B$11:$B$8770,"="&amp;B3417)/COUNTIFS($F$11:$F$8770,"=COD1",$B$11:$B$8770,"="&amp;B3417))/COUNTIFS($A$11:$A$8770,"="&amp;A3417,$F$11:$F$8770,"=COD1"),0)</f>
        <v>0</v>
      </c>
      <c r="L3417" s="13" t="e">
        <f>(VLOOKUP(F3417,tarifas!$C$7:$D$10,2,FALSE)+tarifas!$D$21)*datos!H3417</f>
        <v>#N/A</v>
      </c>
      <c r="M3417">
        <v>0</v>
      </c>
      <c r="N3417" s="13" t="e">
        <f t="shared" si="485"/>
        <v>#N/A</v>
      </c>
      <c r="O3417">
        <f t="shared" si="486"/>
        <v>0</v>
      </c>
      <c r="P3417" s="12">
        <f t="shared" si="487"/>
        <v>195.63066580055164</v>
      </c>
      <c r="Q3417">
        <f t="shared" si="488"/>
        <v>0</v>
      </c>
      <c r="R3417">
        <f>$D$2*tarifas!$D$12/24</f>
        <v>1.4541666666666666</v>
      </c>
      <c r="S3417" t="e">
        <f>VLOOKUP(E3417&amp;" "&amp;F3417,tarifas!$A$13:$D$20,4,FALSE)*P3417</f>
        <v>#N/A</v>
      </c>
      <c r="T3417">
        <f>IF(F3417="COD1",tarifas!$D$11*(SUMIFS($P$11:$P$8770,$F$11:$F$8770,"=COD1",$B$11:$B$8770,"="&amp;B3417)/COUNTIFS($F$11:$F$8770,"=COD1",$B$11:$B$8770,"="&amp;B3417))/COUNTIFS($A$11:$A$8770,"="&amp;A3417,$F$11:$F$8770,"=COD1"),0)</f>
        <v>0</v>
      </c>
      <c r="U3417" t="e">
        <f>(VLOOKUP(F3417,tarifas!$C$7:$D$10,2,FALSE)+tarifas!$D$21)*datos!P3417</f>
        <v>#N/A</v>
      </c>
      <c r="V3417" t="e">
        <f t="shared" si="489"/>
        <v>#N/A</v>
      </c>
      <c r="W3417">
        <f t="shared" si="490"/>
        <v>0</v>
      </c>
    </row>
    <row r="3418" spans="1:23" x14ac:dyDescent="0.25">
      <c r="A3418">
        <f t="shared" si="483"/>
        <v>141</v>
      </c>
      <c r="B3418">
        <f t="shared" si="484"/>
        <v>5</v>
      </c>
      <c r="C3418" s="1">
        <f t="shared" si="491"/>
        <v>41781.95833332507</v>
      </c>
      <c r="D3418" s="7">
        <v>0</v>
      </c>
      <c r="E3418" s="7"/>
      <c r="G3418">
        <v>34.119999999999997</v>
      </c>
      <c r="H3418" s="12">
        <v>190.47088588144297</v>
      </c>
      <c r="I3418" s="13">
        <f>$D$2*tarifas!$D$12/24</f>
        <v>1.4541666666666666</v>
      </c>
      <c r="J3418" s="13" t="e">
        <f>VLOOKUP(E3418&amp;" "&amp;F3418,tarifas!$A$13:$D$20,4,FALSE)*H3418</f>
        <v>#N/A</v>
      </c>
      <c r="K3418" s="13">
        <f>IF(F3418="COD1",tarifas!$D$11*(SUMIFS($H$11:$H$8770,$F$11:$F$8770,"=COD1",$B$11:$B$8770,"="&amp;B3418)/COUNTIFS($F$11:$F$8770,"=COD1",$B$11:$B$8770,"="&amp;B3418))/COUNTIFS($A$11:$A$8770,"="&amp;A3418,$F$11:$F$8770,"=COD1"),0)</f>
        <v>0</v>
      </c>
      <c r="L3418" s="13" t="e">
        <f>(VLOOKUP(F3418,tarifas!$C$7:$D$10,2,FALSE)+tarifas!$D$21)*datos!H3418</f>
        <v>#N/A</v>
      </c>
      <c r="M3418">
        <v>0</v>
      </c>
      <c r="N3418" s="13" t="e">
        <f t="shared" si="485"/>
        <v>#N/A</v>
      </c>
      <c r="O3418">
        <f t="shared" si="486"/>
        <v>0</v>
      </c>
      <c r="P3418" s="12">
        <f t="shared" si="487"/>
        <v>190.47088588144297</v>
      </c>
      <c r="Q3418">
        <f t="shared" si="488"/>
        <v>0</v>
      </c>
      <c r="R3418">
        <f>$D$2*tarifas!$D$12/24</f>
        <v>1.4541666666666666</v>
      </c>
      <c r="S3418" t="e">
        <f>VLOOKUP(E3418&amp;" "&amp;F3418,tarifas!$A$13:$D$20,4,FALSE)*P3418</f>
        <v>#N/A</v>
      </c>
      <c r="T3418">
        <f>IF(F3418="COD1",tarifas!$D$11*(SUMIFS($P$11:$P$8770,$F$11:$F$8770,"=COD1",$B$11:$B$8770,"="&amp;B3418)/COUNTIFS($F$11:$F$8770,"=COD1",$B$11:$B$8770,"="&amp;B3418))/COUNTIFS($A$11:$A$8770,"="&amp;A3418,$F$11:$F$8770,"=COD1"),0)</f>
        <v>0</v>
      </c>
      <c r="U3418" t="e">
        <f>(VLOOKUP(F3418,tarifas!$C$7:$D$10,2,FALSE)+tarifas!$D$21)*datos!P3418</f>
        <v>#N/A</v>
      </c>
      <c r="V3418" t="e">
        <f t="shared" si="489"/>
        <v>#N/A</v>
      </c>
      <c r="W3418">
        <f t="shared" si="490"/>
        <v>0</v>
      </c>
    </row>
    <row r="3419" spans="1:23" x14ac:dyDescent="0.25">
      <c r="A3419">
        <f t="shared" si="483"/>
        <v>142</v>
      </c>
      <c r="B3419">
        <f t="shared" si="484"/>
        <v>5</v>
      </c>
      <c r="C3419" s="1">
        <f t="shared" si="491"/>
        <v>41781.999999991735</v>
      </c>
      <c r="D3419" s="7">
        <v>0</v>
      </c>
      <c r="E3419" s="7"/>
      <c r="G3419">
        <v>29.05</v>
      </c>
      <c r="H3419" s="12">
        <v>190.05909539294976</v>
      </c>
      <c r="I3419" s="13">
        <f>$D$2*tarifas!$D$12/24</f>
        <v>1.4541666666666666</v>
      </c>
      <c r="J3419" s="13" t="e">
        <f>VLOOKUP(E3419&amp;" "&amp;F3419,tarifas!$A$13:$D$20,4,FALSE)*H3419</f>
        <v>#N/A</v>
      </c>
      <c r="K3419" s="13">
        <f>IF(F3419="COD1",tarifas!$D$11*(SUMIFS($H$11:$H$8770,$F$11:$F$8770,"=COD1",$B$11:$B$8770,"="&amp;B3419)/COUNTIFS($F$11:$F$8770,"=COD1",$B$11:$B$8770,"="&amp;B3419))/COUNTIFS($A$11:$A$8770,"="&amp;A3419,$F$11:$F$8770,"=COD1"),0)</f>
        <v>0</v>
      </c>
      <c r="L3419" s="13" t="e">
        <f>(VLOOKUP(F3419,tarifas!$C$7:$D$10,2,FALSE)+tarifas!$D$21)*datos!H3419</f>
        <v>#N/A</v>
      </c>
      <c r="M3419">
        <v>0</v>
      </c>
      <c r="N3419" s="13" t="e">
        <f t="shared" si="485"/>
        <v>#N/A</v>
      </c>
      <c r="O3419">
        <f t="shared" si="486"/>
        <v>0</v>
      </c>
      <c r="P3419" s="12">
        <f t="shared" si="487"/>
        <v>190.05909539294976</v>
      </c>
      <c r="Q3419">
        <f t="shared" si="488"/>
        <v>0</v>
      </c>
      <c r="R3419">
        <f>$D$2*tarifas!$D$12/24</f>
        <v>1.4541666666666666</v>
      </c>
      <c r="S3419" t="e">
        <f>VLOOKUP(E3419&amp;" "&amp;F3419,tarifas!$A$13:$D$20,4,FALSE)*P3419</f>
        <v>#N/A</v>
      </c>
      <c r="T3419">
        <f>IF(F3419="COD1",tarifas!$D$11*(SUMIFS($P$11:$P$8770,$F$11:$F$8770,"=COD1",$B$11:$B$8770,"="&amp;B3419)/COUNTIFS($F$11:$F$8770,"=COD1",$B$11:$B$8770,"="&amp;B3419))/COUNTIFS($A$11:$A$8770,"="&amp;A3419,$F$11:$F$8770,"=COD1"),0)</f>
        <v>0</v>
      </c>
      <c r="U3419" t="e">
        <f>(VLOOKUP(F3419,tarifas!$C$7:$D$10,2,FALSE)+tarifas!$D$21)*datos!P3419</f>
        <v>#N/A</v>
      </c>
      <c r="V3419" t="e">
        <f t="shared" si="489"/>
        <v>#N/A</v>
      </c>
      <c r="W3419">
        <f t="shared" si="490"/>
        <v>0</v>
      </c>
    </row>
    <row r="3420" spans="1:23" x14ac:dyDescent="0.25">
      <c r="A3420">
        <f t="shared" si="483"/>
        <v>142</v>
      </c>
      <c r="B3420">
        <f t="shared" si="484"/>
        <v>5</v>
      </c>
      <c r="C3420" s="1">
        <f t="shared" si="491"/>
        <v>41782.041666658399</v>
      </c>
      <c r="D3420" s="7">
        <v>0</v>
      </c>
      <c r="E3420" s="7"/>
      <c r="G3420">
        <v>27.13</v>
      </c>
      <c r="H3420" s="12">
        <v>187.71995781165296</v>
      </c>
      <c r="I3420" s="13">
        <f>$D$2*tarifas!$D$12/24</f>
        <v>1.4541666666666666</v>
      </c>
      <c r="J3420" s="13" t="e">
        <f>VLOOKUP(E3420&amp;" "&amp;F3420,tarifas!$A$13:$D$20,4,FALSE)*H3420</f>
        <v>#N/A</v>
      </c>
      <c r="K3420" s="13">
        <f>IF(F3420="COD1",tarifas!$D$11*(SUMIFS($H$11:$H$8770,$F$11:$F$8770,"=COD1",$B$11:$B$8770,"="&amp;B3420)/COUNTIFS($F$11:$F$8770,"=COD1",$B$11:$B$8770,"="&amp;B3420))/COUNTIFS($A$11:$A$8770,"="&amp;A3420,$F$11:$F$8770,"=COD1"),0)</f>
        <v>0</v>
      </c>
      <c r="L3420" s="13" t="e">
        <f>(VLOOKUP(F3420,tarifas!$C$7:$D$10,2,FALSE)+tarifas!$D$21)*datos!H3420</f>
        <v>#N/A</v>
      </c>
      <c r="M3420">
        <v>0</v>
      </c>
      <c r="N3420" s="13" t="e">
        <f t="shared" si="485"/>
        <v>#N/A</v>
      </c>
      <c r="O3420">
        <f t="shared" si="486"/>
        <v>0</v>
      </c>
      <c r="P3420" s="12">
        <f t="shared" si="487"/>
        <v>187.71995781165296</v>
      </c>
      <c r="Q3420">
        <f t="shared" si="488"/>
        <v>0</v>
      </c>
      <c r="R3420">
        <f>$D$2*tarifas!$D$12/24</f>
        <v>1.4541666666666666</v>
      </c>
      <c r="S3420" t="e">
        <f>VLOOKUP(E3420&amp;" "&amp;F3420,tarifas!$A$13:$D$20,4,FALSE)*P3420</f>
        <v>#N/A</v>
      </c>
      <c r="T3420">
        <f>IF(F3420="COD1",tarifas!$D$11*(SUMIFS($P$11:$P$8770,$F$11:$F$8770,"=COD1",$B$11:$B$8770,"="&amp;B3420)/COUNTIFS($F$11:$F$8770,"=COD1",$B$11:$B$8770,"="&amp;B3420))/COUNTIFS($A$11:$A$8770,"="&amp;A3420,$F$11:$F$8770,"=COD1"),0)</f>
        <v>0</v>
      </c>
      <c r="U3420" t="e">
        <f>(VLOOKUP(F3420,tarifas!$C$7:$D$10,2,FALSE)+tarifas!$D$21)*datos!P3420</f>
        <v>#N/A</v>
      </c>
      <c r="V3420" t="e">
        <f t="shared" si="489"/>
        <v>#N/A</v>
      </c>
      <c r="W3420">
        <f t="shared" si="490"/>
        <v>0</v>
      </c>
    </row>
    <row r="3421" spans="1:23" x14ac:dyDescent="0.25">
      <c r="A3421">
        <f t="shared" si="483"/>
        <v>142</v>
      </c>
      <c r="B3421">
        <f t="shared" si="484"/>
        <v>5</v>
      </c>
      <c r="C3421" s="1">
        <f t="shared" si="491"/>
        <v>41782.083333325063</v>
      </c>
      <c r="D3421" s="7">
        <v>0</v>
      </c>
      <c r="E3421" s="7"/>
      <c r="G3421">
        <v>24.02</v>
      </c>
      <c r="H3421" s="12">
        <v>185.75129778049191</v>
      </c>
      <c r="I3421" s="13">
        <f>$D$2*tarifas!$D$12/24</f>
        <v>1.4541666666666666</v>
      </c>
      <c r="J3421" s="13" t="e">
        <f>VLOOKUP(E3421&amp;" "&amp;F3421,tarifas!$A$13:$D$20,4,FALSE)*H3421</f>
        <v>#N/A</v>
      </c>
      <c r="K3421" s="13">
        <f>IF(F3421="COD1",tarifas!$D$11*(SUMIFS($H$11:$H$8770,$F$11:$F$8770,"=COD1",$B$11:$B$8770,"="&amp;B3421)/COUNTIFS($F$11:$F$8770,"=COD1",$B$11:$B$8770,"="&amp;B3421))/COUNTIFS($A$11:$A$8770,"="&amp;A3421,$F$11:$F$8770,"=COD1"),0)</f>
        <v>0</v>
      </c>
      <c r="L3421" s="13" t="e">
        <f>(VLOOKUP(F3421,tarifas!$C$7:$D$10,2,FALSE)+tarifas!$D$21)*datos!H3421</f>
        <v>#N/A</v>
      </c>
      <c r="M3421">
        <v>0</v>
      </c>
      <c r="N3421" s="13" t="e">
        <f t="shared" si="485"/>
        <v>#N/A</v>
      </c>
      <c r="O3421">
        <f t="shared" si="486"/>
        <v>0</v>
      </c>
      <c r="P3421" s="12">
        <f t="shared" si="487"/>
        <v>185.75129778049191</v>
      </c>
      <c r="Q3421">
        <f t="shared" si="488"/>
        <v>0</v>
      </c>
      <c r="R3421">
        <f>$D$2*tarifas!$D$12/24</f>
        <v>1.4541666666666666</v>
      </c>
      <c r="S3421" t="e">
        <f>VLOOKUP(E3421&amp;" "&amp;F3421,tarifas!$A$13:$D$20,4,FALSE)*P3421</f>
        <v>#N/A</v>
      </c>
      <c r="T3421">
        <f>IF(F3421="COD1",tarifas!$D$11*(SUMIFS($P$11:$P$8770,$F$11:$F$8770,"=COD1",$B$11:$B$8770,"="&amp;B3421)/COUNTIFS($F$11:$F$8770,"=COD1",$B$11:$B$8770,"="&amp;B3421))/COUNTIFS($A$11:$A$8770,"="&amp;A3421,$F$11:$F$8770,"=COD1"),0)</f>
        <v>0</v>
      </c>
      <c r="U3421" t="e">
        <f>(VLOOKUP(F3421,tarifas!$C$7:$D$10,2,FALSE)+tarifas!$D$21)*datos!P3421</f>
        <v>#N/A</v>
      </c>
      <c r="V3421" t="e">
        <f t="shared" si="489"/>
        <v>#N/A</v>
      </c>
      <c r="W3421">
        <f t="shared" si="490"/>
        <v>0</v>
      </c>
    </row>
    <row r="3422" spans="1:23" x14ac:dyDescent="0.25">
      <c r="A3422">
        <f t="shared" si="483"/>
        <v>142</v>
      </c>
      <c r="B3422">
        <f t="shared" si="484"/>
        <v>5</v>
      </c>
      <c r="C3422" s="1">
        <f t="shared" si="491"/>
        <v>41782.124999991727</v>
      </c>
      <c r="D3422" s="7">
        <v>0</v>
      </c>
      <c r="E3422" s="7"/>
      <c r="G3422">
        <v>23.9</v>
      </c>
      <c r="H3422" s="12">
        <v>186.66852741361788</v>
      </c>
      <c r="I3422" s="13">
        <f>$D$2*tarifas!$D$12/24</f>
        <v>1.4541666666666666</v>
      </c>
      <c r="J3422" s="13" t="e">
        <f>VLOOKUP(E3422&amp;" "&amp;F3422,tarifas!$A$13:$D$20,4,FALSE)*H3422</f>
        <v>#N/A</v>
      </c>
      <c r="K3422" s="13">
        <f>IF(F3422="COD1",tarifas!$D$11*(SUMIFS($H$11:$H$8770,$F$11:$F$8770,"=COD1",$B$11:$B$8770,"="&amp;B3422)/COUNTIFS($F$11:$F$8770,"=COD1",$B$11:$B$8770,"="&amp;B3422))/COUNTIFS($A$11:$A$8770,"="&amp;A3422,$F$11:$F$8770,"=COD1"),0)</f>
        <v>0</v>
      </c>
      <c r="L3422" s="13" t="e">
        <f>(VLOOKUP(F3422,tarifas!$C$7:$D$10,2,FALSE)+tarifas!$D$21)*datos!H3422</f>
        <v>#N/A</v>
      </c>
      <c r="M3422">
        <v>0</v>
      </c>
      <c r="N3422" s="13" t="e">
        <f t="shared" si="485"/>
        <v>#N/A</v>
      </c>
      <c r="O3422">
        <f t="shared" si="486"/>
        <v>0</v>
      </c>
      <c r="P3422" s="12">
        <f t="shared" si="487"/>
        <v>186.66852741361788</v>
      </c>
      <c r="Q3422">
        <f t="shared" si="488"/>
        <v>0</v>
      </c>
      <c r="R3422">
        <f>$D$2*tarifas!$D$12/24</f>
        <v>1.4541666666666666</v>
      </c>
      <c r="S3422" t="e">
        <f>VLOOKUP(E3422&amp;" "&amp;F3422,tarifas!$A$13:$D$20,4,FALSE)*P3422</f>
        <v>#N/A</v>
      </c>
      <c r="T3422">
        <f>IF(F3422="COD1",tarifas!$D$11*(SUMIFS($P$11:$P$8770,$F$11:$F$8770,"=COD1",$B$11:$B$8770,"="&amp;B3422)/COUNTIFS($F$11:$F$8770,"=COD1",$B$11:$B$8770,"="&amp;B3422))/COUNTIFS($A$11:$A$8770,"="&amp;A3422,$F$11:$F$8770,"=COD1"),0)</f>
        <v>0</v>
      </c>
      <c r="U3422" t="e">
        <f>(VLOOKUP(F3422,tarifas!$C$7:$D$10,2,FALSE)+tarifas!$D$21)*datos!P3422</f>
        <v>#N/A</v>
      </c>
      <c r="V3422" t="e">
        <f t="shared" si="489"/>
        <v>#N/A</v>
      </c>
      <c r="W3422">
        <f t="shared" si="490"/>
        <v>0</v>
      </c>
    </row>
    <row r="3423" spans="1:23" x14ac:dyDescent="0.25">
      <c r="A3423">
        <f t="shared" si="483"/>
        <v>142</v>
      </c>
      <c r="B3423">
        <f t="shared" si="484"/>
        <v>5</v>
      </c>
      <c r="C3423" s="1">
        <f t="shared" si="491"/>
        <v>41782.166666658391</v>
      </c>
      <c r="D3423" s="7">
        <v>0</v>
      </c>
      <c r="E3423" s="7"/>
      <c r="G3423">
        <v>25.22</v>
      </c>
      <c r="H3423" s="12">
        <v>184.58198239727619</v>
      </c>
      <c r="I3423" s="13">
        <f>$D$2*tarifas!$D$12/24</f>
        <v>1.4541666666666666</v>
      </c>
      <c r="J3423" s="13" t="e">
        <f>VLOOKUP(E3423&amp;" "&amp;F3423,tarifas!$A$13:$D$20,4,FALSE)*H3423</f>
        <v>#N/A</v>
      </c>
      <c r="K3423" s="13">
        <f>IF(F3423="COD1",tarifas!$D$11*(SUMIFS($H$11:$H$8770,$F$11:$F$8770,"=COD1",$B$11:$B$8770,"="&amp;B3423)/COUNTIFS($F$11:$F$8770,"=COD1",$B$11:$B$8770,"="&amp;B3423))/COUNTIFS($A$11:$A$8770,"="&amp;A3423,$F$11:$F$8770,"=COD1"),0)</f>
        <v>0</v>
      </c>
      <c r="L3423" s="13" t="e">
        <f>(VLOOKUP(F3423,tarifas!$C$7:$D$10,2,FALSE)+tarifas!$D$21)*datos!H3423</f>
        <v>#N/A</v>
      </c>
      <c r="M3423">
        <v>0</v>
      </c>
      <c r="N3423" s="13" t="e">
        <f t="shared" si="485"/>
        <v>#N/A</v>
      </c>
      <c r="O3423">
        <f t="shared" si="486"/>
        <v>0</v>
      </c>
      <c r="P3423" s="12">
        <f t="shared" si="487"/>
        <v>184.58198239727619</v>
      </c>
      <c r="Q3423">
        <f t="shared" si="488"/>
        <v>0</v>
      </c>
      <c r="R3423">
        <f>$D$2*tarifas!$D$12/24</f>
        <v>1.4541666666666666</v>
      </c>
      <c r="S3423" t="e">
        <f>VLOOKUP(E3423&amp;" "&amp;F3423,tarifas!$A$13:$D$20,4,FALSE)*P3423</f>
        <v>#N/A</v>
      </c>
      <c r="T3423">
        <f>IF(F3423="COD1",tarifas!$D$11*(SUMIFS($P$11:$P$8770,$F$11:$F$8770,"=COD1",$B$11:$B$8770,"="&amp;B3423)/COUNTIFS($F$11:$F$8770,"=COD1",$B$11:$B$8770,"="&amp;B3423))/COUNTIFS($A$11:$A$8770,"="&amp;A3423,$F$11:$F$8770,"=COD1"),0)</f>
        <v>0</v>
      </c>
      <c r="U3423" t="e">
        <f>(VLOOKUP(F3423,tarifas!$C$7:$D$10,2,FALSE)+tarifas!$D$21)*datos!P3423</f>
        <v>#N/A</v>
      </c>
      <c r="V3423" t="e">
        <f t="shared" si="489"/>
        <v>#N/A</v>
      </c>
      <c r="W3423">
        <f t="shared" si="490"/>
        <v>0</v>
      </c>
    </row>
    <row r="3424" spans="1:23" x14ac:dyDescent="0.25">
      <c r="A3424">
        <f t="shared" si="483"/>
        <v>142</v>
      </c>
      <c r="B3424">
        <f t="shared" si="484"/>
        <v>5</v>
      </c>
      <c r="C3424" s="1">
        <f t="shared" si="491"/>
        <v>41782.208333325056</v>
      </c>
      <c r="D3424" s="7">
        <v>7.7272727272727266</v>
      </c>
      <c r="E3424" s="7"/>
      <c r="G3424">
        <v>32</v>
      </c>
      <c r="H3424" s="12">
        <v>182.88117241201851</v>
      </c>
      <c r="I3424" s="13">
        <f>$D$2*tarifas!$D$12/24</f>
        <v>1.4541666666666666</v>
      </c>
      <c r="J3424" s="13" t="e">
        <f>VLOOKUP(E3424&amp;" "&amp;F3424,tarifas!$A$13:$D$20,4,FALSE)*H3424</f>
        <v>#N/A</v>
      </c>
      <c r="K3424" s="13">
        <f>IF(F3424="COD1",tarifas!$D$11*(SUMIFS($H$11:$H$8770,$F$11:$F$8770,"=COD1",$B$11:$B$8770,"="&amp;B3424)/COUNTIFS($F$11:$F$8770,"=COD1",$B$11:$B$8770,"="&amp;B3424))/COUNTIFS($A$11:$A$8770,"="&amp;A3424,$F$11:$F$8770,"=COD1"),0)</f>
        <v>0</v>
      </c>
      <c r="L3424" s="13" t="e">
        <f>(VLOOKUP(F3424,tarifas!$C$7:$D$10,2,FALSE)+tarifas!$D$21)*datos!H3424</f>
        <v>#N/A</v>
      </c>
      <c r="M3424">
        <v>10.764659999999999</v>
      </c>
      <c r="N3424" s="13" t="e">
        <f t="shared" si="485"/>
        <v>#N/A</v>
      </c>
      <c r="O3424">
        <f t="shared" si="486"/>
        <v>10.764659999999999</v>
      </c>
      <c r="P3424" s="12">
        <f t="shared" si="487"/>
        <v>172.11651241201852</v>
      </c>
      <c r="Q3424">
        <f t="shared" si="488"/>
        <v>0</v>
      </c>
      <c r="R3424">
        <f>$D$2*tarifas!$D$12/24</f>
        <v>1.4541666666666666</v>
      </c>
      <c r="S3424" t="e">
        <f>VLOOKUP(E3424&amp;" "&amp;F3424,tarifas!$A$13:$D$20,4,FALSE)*P3424</f>
        <v>#N/A</v>
      </c>
      <c r="T3424">
        <f>IF(F3424="COD1",tarifas!$D$11*(SUMIFS($P$11:$P$8770,$F$11:$F$8770,"=COD1",$B$11:$B$8770,"="&amp;B3424)/COUNTIFS($F$11:$F$8770,"=COD1",$B$11:$B$8770,"="&amp;B3424))/COUNTIFS($A$11:$A$8770,"="&amp;A3424,$F$11:$F$8770,"=COD1"),0)</f>
        <v>0</v>
      </c>
      <c r="U3424" t="e">
        <f>(VLOOKUP(F3424,tarifas!$C$7:$D$10,2,FALSE)+tarifas!$D$21)*datos!P3424</f>
        <v>#N/A</v>
      </c>
      <c r="V3424" t="e">
        <f t="shared" si="489"/>
        <v>#N/A</v>
      </c>
      <c r="W3424">
        <f t="shared" si="490"/>
        <v>0</v>
      </c>
    </row>
    <row r="3425" spans="1:23" x14ac:dyDescent="0.25">
      <c r="A3425">
        <f t="shared" si="483"/>
        <v>142</v>
      </c>
      <c r="B3425">
        <f t="shared" si="484"/>
        <v>5</v>
      </c>
      <c r="C3425" s="1">
        <f t="shared" si="491"/>
        <v>41782.24999999172</v>
      </c>
      <c r="D3425" s="7">
        <v>10.560606060606062</v>
      </c>
      <c r="E3425" s="7"/>
      <c r="G3425">
        <v>41.26</v>
      </c>
      <c r="H3425" s="12">
        <v>204.73354230566338</v>
      </c>
      <c r="I3425" s="13">
        <f>$D$2*tarifas!$D$12/24</f>
        <v>1.4541666666666666</v>
      </c>
      <c r="J3425" s="13" t="e">
        <f>VLOOKUP(E3425&amp;" "&amp;F3425,tarifas!$A$13:$D$20,4,FALSE)*H3425</f>
        <v>#N/A</v>
      </c>
      <c r="K3425" s="13">
        <f>IF(F3425="COD1",tarifas!$D$11*(SUMIFS($H$11:$H$8770,$F$11:$F$8770,"=COD1",$B$11:$B$8770,"="&amp;B3425)/COUNTIFS($F$11:$F$8770,"=COD1",$B$11:$B$8770,"="&amp;B3425))/COUNTIFS($A$11:$A$8770,"="&amp;A3425,$F$11:$F$8770,"=COD1"),0)</f>
        <v>0</v>
      </c>
      <c r="L3425" s="13" t="e">
        <f>(VLOOKUP(F3425,tarifas!$C$7:$D$10,2,FALSE)+tarifas!$D$21)*datos!H3425</f>
        <v>#N/A</v>
      </c>
      <c r="M3425">
        <v>58.221739999999997</v>
      </c>
      <c r="N3425" s="13" t="e">
        <f t="shared" si="485"/>
        <v>#N/A</v>
      </c>
      <c r="O3425">
        <f t="shared" si="486"/>
        <v>58.221739999999997</v>
      </c>
      <c r="P3425" s="12">
        <f t="shared" si="487"/>
        <v>146.51180230566337</v>
      </c>
      <c r="Q3425">
        <f t="shared" si="488"/>
        <v>0</v>
      </c>
      <c r="R3425">
        <f>$D$2*tarifas!$D$12/24</f>
        <v>1.4541666666666666</v>
      </c>
      <c r="S3425" t="e">
        <f>VLOOKUP(E3425&amp;" "&amp;F3425,tarifas!$A$13:$D$20,4,FALSE)*P3425</f>
        <v>#N/A</v>
      </c>
      <c r="T3425">
        <f>IF(F3425="COD1",tarifas!$D$11*(SUMIFS($P$11:$P$8770,$F$11:$F$8770,"=COD1",$B$11:$B$8770,"="&amp;B3425)/COUNTIFS($F$11:$F$8770,"=COD1",$B$11:$B$8770,"="&amp;B3425))/COUNTIFS($A$11:$A$8770,"="&amp;A3425,$F$11:$F$8770,"=COD1"),0)</f>
        <v>0</v>
      </c>
      <c r="U3425" t="e">
        <f>(VLOOKUP(F3425,tarifas!$C$7:$D$10,2,FALSE)+tarifas!$D$21)*datos!P3425</f>
        <v>#N/A</v>
      </c>
      <c r="V3425" t="e">
        <f t="shared" si="489"/>
        <v>#N/A</v>
      </c>
      <c r="W3425">
        <f t="shared" si="490"/>
        <v>0</v>
      </c>
    </row>
    <row r="3426" spans="1:23" x14ac:dyDescent="0.25">
      <c r="A3426">
        <f t="shared" si="483"/>
        <v>142</v>
      </c>
      <c r="B3426">
        <f t="shared" si="484"/>
        <v>5</v>
      </c>
      <c r="C3426" s="1">
        <f t="shared" si="491"/>
        <v>41782.291666658384</v>
      </c>
      <c r="D3426" s="7">
        <v>105.86363636363636</v>
      </c>
      <c r="E3426" s="7"/>
      <c r="G3426">
        <v>44.17</v>
      </c>
      <c r="H3426" s="12">
        <v>278.5966377342275</v>
      </c>
      <c r="I3426" s="13">
        <f>$D$2*tarifas!$D$12/24</f>
        <v>1.4541666666666666</v>
      </c>
      <c r="J3426" s="13" t="e">
        <f>VLOOKUP(E3426&amp;" "&amp;F3426,tarifas!$A$13:$D$20,4,FALSE)*H3426</f>
        <v>#N/A</v>
      </c>
      <c r="K3426" s="13">
        <f>IF(F3426="COD1",tarifas!$D$11*(SUMIFS($H$11:$H$8770,$F$11:$F$8770,"=COD1",$B$11:$B$8770,"="&amp;B3426)/COUNTIFS($F$11:$F$8770,"=COD1",$B$11:$B$8770,"="&amp;B3426))/COUNTIFS($A$11:$A$8770,"="&amp;A3426,$F$11:$F$8770,"=COD1"),0)</f>
        <v>0</v>
      </c>
      <c r="L3426" s="13" t="e">
        <f>(VLOOKUP(F3426,tarifas!$C$7:$D$10,2,FALSE)+tarifas!$D$21)*datos!H3426</f>
        <v>#N/A</v>
      </c>
      <c r="M3426">
        <v>201.99836999999999</v>
      </c>
      <c r="N3426" s="13" t="e">
        <f t="shared" si="485"/>
        <v>#N/A</v>
      </c>
      <c r="O3426">
        <f t="shared" si="486"/>
        <v>201.99836999999999</v>
      </c>
      <c r="P3426" s="12">
        <f t="shared" si="487"/>
        <v>76.598267734227505</v>
      </c>
      <c r="Q3426">
        <f t="shared" si="488"/>
        <v>0</v>
      </c>
      <c r="R3426">
        <f>$D$2*tarifas!$D$12/24</f>
        <v>1.4541666666666666</v>
      </c>
      <c r="S3426" t="e">
        <f>VLOOKUP(E3426&amp;" "&amp;F3426,tarifas!$A$13:$D$20,4,FALSE)*P3426</f>
        <v>#N/A</v>
      </c>
      <c r="T3426">
        <f>IF(F3426="COD1",tarifas!$D$11*(SUMIFS($P$11:$P$8770,$F$11:$F$8770,"=COD1",$B$11:$B$8770,"="&amp;B3426)/COUNTIFS($F$11:$F$8770,"=COD1",$B$11:$B$8770,"="&amp;B3426))/COUNTIFS($A$11:$A$8770,"="&amp;A3426,$F$11:$F$8770,"=COD1"),0)</f>
        <v>0</v>
      </c>
      <c r="U3426" t="e">
        <f>(VLOOKUP(F3426,tarifas!$C$7:$D$10,2,FALSE)+tarifas!$D$21)*datos!P3426</f>
        <v>#N/A</v>
      </c>
      <c r="V3426" t="e">
        <f t="shared" si="489"/>
        <v>#N/A</v>
      </c>
      <c r="W3426">
        <f t="shared" si="490"/>
        <v>0</v>
      </c>
    </row>
    <row r="3427" spans="1:23" x14ac:dyDescent="0.25">
      <c r="A3427">
        <f t="shared" si="483"/>
        <v>142</v>
      </c>
      <c r="B3427">
        <f t="shared" si="484"/>
        <v>5</v>
      </c>
      <c r="C3427" s="1">
        <f t="shared" si="491"/>
        <v>41782.333333325048</v>
      </c>
      <c r="D3427" s="7">
        <v>291.06060606060601</v>
      </c>
      <c r="E3427" s="7"/>
      <c r="G3427">
        <v>46.35</v>
      </c>
      <c r="H3427" s="12">
        <v>457.72394983005074</v>
      </c>
      <c r="I3427" s="13">
        <f>$D$2*tarifas!$D$12/24</f>
        <v>1.4541666666666666</v>
      </c>
      <c r="J3427" s="13" t="e">
        <f>VLOOKUP(E3427&amp;" "&amp;F3427,tarifas!$A$13:$D$20,4,FALSE)*H3427</f>
        <v>#N/A</v>
      </c>
      <c r="K3427" s="13">
        <f>IF(F3427="COD1",tarifas!$D$11*(SUMIFS($H$11:$H$8770,$F$11:$F$8770,"=COD1",$B$11:$B$8770,"="&amp;B3427)/COUNTIFS($F$11:$F$8770,"=COD1",$B$11:$B$8770,"="&amp;B3427))/COUNTIFS($A$11:$A$8770,"="&amp;A3427,$F$11:$F$8770,"=COD1"),0)</f>
        <v>0</v>
      </c>
      <c r="L3427" s="13" t="e">
        <f>(VLOOKUP(F3427,tarifas!$C$7:$D$10,2,FALSE)+tarifas!$D$21)*datos!H3427</f>
        <v>#N/A</v>
      </c>
      <c r="M3427">
        <v>124.82294999999999</v>
      </c>
      <c r="N3427" s="13" t="e">
        <f t="shared" si="485"/>
        <v>#N/A</v>
      </c>
      <c r="O3427">
        <f t="shared" si="486"/>
        <v>124.82294999999999</v>
      </c>
      <c r="P3427" s="12">
        <f t="shared" si="487"/>
        <v>332.90099983005075</v>
      </c>
      <c r="Q3427">
        <f t="shared" si="488"/>
        <v>0</v>
      </c>
      <c r="R3427">
        <f>$D$2*tarifas!$D$12/24</f>
        <v>1.4541666666666666</v>
      </c>
      <c r="S3427" t="e">
        <f>VLOOKUP(E3427&amp;" "&amp;F3427,tarifas!$A$13:$D$20,4,FALSE)*P3427</f>
        <v>#N/A</v>
      </c>
      <c r="T3427">
        <f>IF(F3427="COD1",tarifas!$D$11*(SUMIFS($P$11:$P$8770,$F$11:$F$8770,"=COD1",$B$11:$B$8770,"="&amp;B3427)/COUNTIFS($F$11:$F$8770,"=COD1",$B$11:$B$8770,"="&amp;B3427))/COUNTIFS($A$11:$A$8770,"="&amp;A3427,$F$11:$F$8770,"=COD1"),0)</f>
        <v>0</v>
      </c>
      <c r="U3427" t="e">
        <f>(VLOOKUP(F3427,tarifas!$C$7:$D$10,2,FALSE)+tarifas!$D$21)*datos!P3427</f>
        <v>#N/A</v>
      </c>
      <c r="V3427" t="e">
        <f t="shared" si="489"/>
        <v>#N/A</v>
      </c>
      <c r="W3427">
        <f t="shared" si="490"/>
        <v>0</v>
      </c>
    </row>
    <row r="3428" spans="1:23" x14ac:dyDescent="0.25">
      <c r="A3428">
        <f t="shared" si="483"/>
        <v>142</v>
      </c>
      <c r="B3428">
        <f t="shared" si="484"/>
        <v>5</v>
      </c>
      <c r="C3428" s="1">
        <f t="shared" si="491"/>
        <v>41782.374999991713</v>
      </c>
      <c r="D3428" s="7">
        <v>478.83333333333331</v>
      </c>
      <c r="E3428" s="7"/>
      <c r="G3428">
        <v>47.67</v>
      </c>
      <c r="H3428" s="12">
        <v>531.53930998318481</v>
      </c>
      <c r="I3428" s="13">
        <f>$D$2*tarifas!$D$12/24</f>
        <v>1.4541666666666666</v>
      </c>
      <c r="J3428" s="13" t="e">
        <f>VLOOKUP(E3428&amp;" "&amp;F3428,tarifas!$A$13:$D$20,4,FALSE)*H3428</f>
        <v>#N/A</v>
      </c>
      <c r="K3428" s="13">
        <f>IF(F3428="COD1",tarifas!$D$11*(SUMIFS($H$11:$H$8770,$F$11:$F$8770,"=COD1",$B$11:$B$8770,"="&amp;B3428)/COUNTIFS($F$11:$F$8770,"=COD1",$B$11:$B$8770,"="&amp;B3428))/COUNTIFS($A$11:$A$8770,"="&amp;A3428,$F$11:$F$8770,"=COD1"),0)</f>
        <v>0</v>
      </c>
      <c r="L3428" s="13" t="e">
        <f>(VLOOKUP(F3428,tarifas!$C$7:$D$10,2,FALSE)+tarifas!$D$21)*datos!H3428</f>
        <v>#N/A</v>
      </c>
      <c r="M3428">
        <v>287.17387000000002</v>
      </c>
      <c r="N3428" s="13" t="e">
        <f t="shared" si="485"/>
        <v>#N/A</v>
      </c>
      <c r="O3428">
        <f t="shared" si="486"/>
        <v>287.17387000000002</v>
      </c>
      <c r="P3428" s="12">
        <f t="shared" si="487"/>
        <v>244.36543998318479</v>
      </c>
      <c r="Q3428">
        <f t="shared" si="488"/>
        <v>0</v>
      </c>
      <c r="R3428">
        <f>$D$2*tarifas!$D$12/24</f>
        <v>1.4541666666666666</v>
      </c>
      <c r="S3428" t="e">
        <f>VLOOKUP(E3428&amp;" "&amp;F3428,tarifas!$A$13:$D$20,4,FALSE)*P3428</f>
        <v>#N/A</v>
      </c>
      <c r="T3428">
        <f>IF(F3428="COD1",tarifas!$D$11*(SUMIFS($P$11:$P$8770,$F$11:$F$8770,"=COD1",$B$11:$B$8770,"="&amp;B3428)/COUNTIFS($F$11:$F$8770,"=COD1",$B$11:$B$8770,"="&amp;B3428))/COUNTIFS($A$11:$A$8770,"="&amp;A3428,$F$11:$F$8770,"=COD1"),0)</f>
        <v>0</v>
      </c>
      <c r="U3428" t="e">
        <f>(VLOOKUP(F3428,tarifas!$C$7:$D$10,2,FALSE)+tarifas!$D$21)*datos!P3428</f>
        <v>#N/A</v>
      </c>
      <c r="V3428" t="e">
        <f t="shared" si="489"/>
        <v>#N/A</v>
      </c>
      <c r="W3428">
        <f t="shared" si="490"/>
        <v>0</v>
      </c>
    </row>
    <row r="3429" spans="1:23" x14ac:dyDescent="0.25">
      <c r="A3429">
        <f t="shared" si="483"/>
        <v>142</v>
      </c>
      <c r="B3429">
        <f t="shared" si="484"/>
        <v>5</v>
      </c>
      <c r="C3429" s="1">
        <f t="shared" si="491"/>
        <v>41782.416666658377</v>
      </c>
      <c r="D3429" s="7">
        <v>631.31818181818187</v>
      </c>
      <c r="E3429" s="7"/>
      <c r="G3429">
        <v>47.41</v>
      </c>
      <c r="H3429" s="12">
        <v>573.36127814430404</v>
      </c>
      <c r="I3429" s="13">
        <f>$D$2*tarifas!$D$12/24</f>
        <v>1.4541666666666666</v>
      </c>
      <c r="J3429" s="13" t="e">
        <f>VLOOKUP(E3429&amp;" "&amp;F3429,tarifas!$A$13:$D$20,4,FALSE)*H3429</f>
        <v>#N/A</v>
      </c>
      <c r="K3429" s="13">
        <f>IF(F3429="COD1",tarifas!$D$11*(SUMIFS($H$11:$H$8770,$F$11:$F$8770,"=COD1",$B$11:$B$8770,"="&amp;B3429)/COUNTIFS($F$11:$F$8770,"=COD1",$B$11:$B$8770,"="&amp;B3429))/COUNTIFS($A$11:$A$8770,"="&amp;A3429,$F$11:$F$8770,"=COD1"),0)</f>
        <v>0</v>
      </c>
      <c r="L3429" s="13" t="e">
        <f>(VLOOKUP(F3429,tarifas!$C$7:$D$10,2,FALSE)+tarifas!$D$21)*datos!H3429</f>
        <v>#N/A</v>
      </c>
      <c r="M3429">
        <v>208.59539000000001</v>
      </c>
      <c r="N3429" s="13" t="e">
        <f t="shared" si="485"/>
        <v>#N/A</v>
      </c>
      <c r="O3429">
        <f t="shared" si="486"/>
        <v>208.59539000000001</v>
      </c>
      <c r="P3429" s="12">
        <f t="shared" si="487"/>
        <v>364.76588814430403</v>
      </c>
      <c r="Q3429">
        <f t="shared" si="488"/>
        <v>0</v>
      </c>
      <c r="R3429">
        <f>$D$2*tarifas!$D$12/24</f>
        <v>1.4541666666666666</v>
      </c>
      <c r="S3429" t="e">
        <f>VLOOKUP(E3429&amp;" "&amp;F3429,tarifas!$A$13:$D$20,4,FALSE)*P3429</f>
        <v>#N/A</v>
      </c>
      <c r="T3429">
        <f>IF(F3429="COD1",tarifas!$D$11*(SUMIFS($P$11:$P$8770,$F$11:$F$8770,"=COD1",$B$11:$B$8770,"="&amp;B3429)/COUNTIFS($F$11:$F$8770,"=COD1",$B$11:$B$8770,"="&amp;B3429))/COUNTIFS($A$11:$A$8770,"="&amp;A3429,$F$11:$F$8770,"=COD1"),0)</f>
        <v>0</v>
      </c>
      <c r="U3429" t="e">
        <f>(VLOOKUP(F3429,tarifas!$C$7:$D$10,2,FALSE)+tarifas!$D$21)*datos!P3429</f>
        <v>#N/A</v>
      </c>
      <c r="V3429" t="e">
        <f t="shared" si="489"/>
        <v>#N/A</v>
      </c>
      <c r="W3429">
        <f t="shared" si="490"/>
        <v>0</v>
      </c>
    </row>
    <row r="3430" spans="1:23" x14ac:dyDescent="0.25">
      <c r="A3430">
        <f t="shared" si="483"/>
        <v>142</v>
      </c>
      <c r="B3430">
        <f t="shared" si="484"/>
        <v>5</v>
      </c>
      <c r="C3430" s="1">
        <f t="shared" si="491"/>
        <v>41782.458333325041</v>
      </c>
      <c r="D3430" s="7">
        <v>732.28787878787887</v>
      </c>
      <c r="E3430" s="7"/>
      <c r="G3430">
        <v>47.98</v>
      </c>
      <c r="H3430" s="12">
        <v>395.88266678708186</v>
      </c>
      <c r="I3430" s="13">
        <f>$D$2*tarifas!$D$12/24</f>
        <v>1.4541666666666666</v>
      </c>
      <c r="J3430" s="13" t="e">
        <f>VLOOKUP(E3430&amp;" "&amp;F3430,tarifas!$A$13:$D$20,4,FALSE)*H3430</f>
        <v>#N/A</v>
      </c>
      <c r="K3430" s="13">
        <f>IF(F3430="COD1",tarifas!$D$11*(SUMIFS($H$11:$H$8770,$F$11:$F$8770,"=COD1",$B$11:$B$8770,"="&amp;B3430)/COUNTIFS($F$11:$F$8770,"=COD1",$B$11:$B$8770,"="&amp;B3430))/COUNTIFS($A$11:$A$8770,"="&amp;A3430,$F$11:$F$8770,"=COD1"),0)</f>
        <v>0</v>
      </c>
      <c r="L3430" s="13" t="e">
        <f>(VLOOKUP(F3430,tarifas!$C$7:$D$10,2,FALSE)+tarifas!$D$21)*datos!H3430</f>
        <v>#N/A</v>
      </c>
      <c r="M3430">
        <v>418.34843000000001</v>
      </c>
      <c r="N3430" s="13" t="e">
        <f t="shared" si="485"/>
        <v>#N/A</v>
      </c>
      <c r="O3430">
        <f t="shared" si="486"/>
        <v>395.88266678708186</v>
      </c>
      <c r="P3430" s="12">
        <f t="shared" si="487"/>
        <v>0</v>
      </c>
      <c r="Q3430">
        <f t="shared" si="488"/>
        <v>22.465763212918148</v>
      </c>
      <c r="R3430">
        <f>$D$2*tarifas!$D$12/24</f>
        <v>1.4541666666666666</v>
      </c>
      <c r="S3430" t="e">
        <f>VLOOKUP(E3430&amp;" "&amp;F3430,tarifas!$A$13:$D$20,4,FALSE)*P3430</f>
        <v>#N/A</v>
      </c>
      <c r="T3430">
        <f>IF(F3430="COD1",tarifas!$D$11*(SUMIFS($P$11:$P$8770,$F$11:$F$8770,"=COD1",$B$11:$B$8770,"="&amp;B3430)/COUNTIFS($F$11:$F$8770,"=COD1",$B$11:$B$8770,"="&amp;B3430))/COUNTIFS($A$11:$A$8770,"="&amp;A3430,$F$11:$F$8770,"=COD1"),0)</f>
        <v>0</v>
      </c>
      <c r="U3430" t="e">
        <f>(VLOOKUP(F3430,tarifas!$C$7:$D$10,2,FALSE)+tarifas!$D$21)*datos!P3430</f>
        <v>#N/A</v>
      </c>
      <c r="V3430" t="e">
        <f t="shared" si="489"/>
        <v>#N/A</v>
      </c>
      <c r="W3430">
        <f t="shared" si="490"/>
        <v>0.97011658706023141</v>
      </c>
    </row>
    <row r="3431" spans="1:23" x14ac:dyDescent="0.25">
      <c r="A3431">
        <f t="shared" si="483"/>
        <v>142</v>
      </c>
      <c r="B3431">
        <f t="shared" si="484"/>
        <v>5</v>
      </c>
      <c r="C3431" s="1">
        <f t="shared" si="491"/>
        <v>41782.499999991705</v>
      </c>
      <c r="D3431" s="7">
        <v>793.59090909090912</v>
      </c>
      <c r="E3431" s="7"/>
      <c r="G3431">
        <v>46.35</v>
      </c>
      <c r="H3431" s="12">
        <v>371.73205256138772</v>
      </c>
      <c r="I3431" s="13">
        <f>$D$2*tarifas!$D$12/24</f>
        <v>1.4541666666666666</v>
      </c>
      <c r="J3431" s="13" t="e">
        <f>VLOOKUP(E3431&amp;" "&amp;F3431,tarifas!$A$13:$D$20,4,FALSE)*H3431</f>
        <v>#N/A</v>
      </c>
      <c r="K3431" s="13">
        <f>IF(F3431="COD1",tarifas!$D$11*(SUMIFS($H$11:$H$8770,$F$11:$F$8770,"=COD1",$B$11:$B$8770,"="&amp;B3431)/COUNTIFS($F$11:$F$8770,"=COD1",$B$11:$B$8770,"="&amp;B3431))/COUNTIFS($A$11:$A$8770,"="&amp;A3431,$F$11:$F$8770,"=COD1"),0)</f>
        <v>0</v>
      </c>
      <c r="L3431" s="13" t="e">
        <f>(VLOOKUP(F3431,tarifas!$C$7:$D$10,2,FALSE)+tarifas!$D$21)*datos!H3431</f>
        <v>#N/A</v>
      </c>
      <c r="M3431">
        <v>152.41264999999999</v>
      </c>
      <c r="N3431" s="13" t="e">
        <f t="shared" si="485"/>
        <v>#N/A</v>
      </c>
      <c r="O3431">
        <f t="shared" si="486"/>
        <v>152.41264999999999</v>
      </c>
      <c r="P3431" s="12">
        <f t="shared" si="487"/>
        <v>219.31940256138773</v>
      </c>
      <c r="Q3431">
        <f t="shared" si="488"/>
        <v>0</v>
      </c>
      <c r="R3431">
        <f>$D$2*tarifas!$D$12/24</f>
        <v>1.4541666666666666</v>
      </c>
      <c r="S3431" t="e">
        <f>VLOOKUP(E3431&amp;" "&amp;F3431,tarifas!$A$13:$D$20,4,FALSE)*P3431</f>
        <v>#N/A</v>
      </c>
      <c r="T3431">
        <f>IF(F3431="COD1",tarifas!$D$11*(SUMIFS($P$11:$P$8770,$F$11:$F$8770,"=COD1",$B$11:$B$8770,"="&amp;B3431)/COUNTIFS($F$11:$F$8770,"=COD1",$B$11:$B$8770,"="&amp;B3431))/COUNTIFS($A$11:$A$8770,"="&amp;A3431,$F$11:$F$8770,"=COD1"),0)</f>
        <v>0</v>
      </c>
      <c r="U3431" t="e">
        <f>(VLOOKUP(F3431,tarifas!$C$7:$D$10,2,FALSE)+tarifas!$D$21)*datos!P3431</f>
        <v>#N/A</v>
      </c>
      <c r="V3431" t="e">
        <f t="shared" si="489"/>
        <v>#N/A</v>
      </c>
      <c r="W3431">
        <f t="shared" si="490"/>
        <v>0</v>
      </c>
    </row>
    <row r="3432" spans="1:23" x14ac:dyDescent="0.25">
      <c r="A3432">
        <f t="shared" si="483"/>
        <v>142</v>
      </c>
      <c r="B3432">
        <f t="shared" si="484"/>
        <v>5</v>
      </c>
      <c r="C3432" s="1">
        <f t="shared" si="491"/>
        <v>41782.54166665837</v>
      </c>
      <c r="D3432" s="7">
        <v>814.4545454545455</v>
      </c>
      <c r="E3432" s="7"/>
      <c r="G3432">
        <v>44.17</v>
      </c>
      <c r="H3432" s="12">
        <v>494.62175782311419</v>
      </c>
      <c r="I3432" s="13">
        <f>$D$2*tarifas!$D$12/24</f>
        <v>1.4541666666666666</v>
      </c>
      <c r="J3432" s="13" t="e">
        <f>VLOOKUP(E3432&amp;" "&amp;F3432,tarifas!$A$13:$D$20,4,FALSE)*H3432</f>
        <v>#N/A</v>
      </c>
      <c r="K3432" s="13">
        <f>IF(F3432="COD1",tarifas!$D$11*(SUMIFS($H$11:$H$8770,$F$11:$F$8770,"=COD1",$B$11:$B$8770,"="&amp;B3432)/COUNTIFS($F$11:$F$8770,"=COD1",$B$11:$B$8770,"="&amp;B3432))/COUNTIFS($A$11:$A$8770,"="&amp;A3432,$F$11:$F$8770,"=COD1"),0)</f>
        <v>0</v>
      </c>
      <c r="L3432" s="13" t="e">
        <f>(VLOOKUP(F3432,tarifas!$C$7:$D$10,2,FALSE)+tarifas!$D$21)*datos!H3432</f>
        <v>#N/A</v>
      </c>
      <c r="M3432">
        <v>75.071759999999998</v>
      </c>
      <c r="N3432" s="13" t="e">
        <f t="shared" si="485"/>
        <v>#N/A</v>
      </c>
      <c r="O3432">
        <f t="shared" si="486"/>
        <v>75.071759999999998</v>
      </c>
      <c r="P3432" s="12">
        <f t="shared" si="487"/>
        <v>419.54999782311421</v>
      </c>
      <c r="Q3432">
        <f t="shared" si="488"/>
        <v>0</v>
      </c>
      <c r="R3432">
        <f>$D$2*tarifas!$D$12/24</f>
        <v>1.4541666666666666</v>
      </c>
      <c r="S3432" t="e">
        <f>VLOOKUP(E3432&amp;" "&amp;F3432,tarifas!$A$13:$D$20,4,FALSE)*P3432</f>
        <v>#N/A</v>
      </c>
      <c r="T3432">
        <f>IF(F3432="COD1",tarifas!$D$11*(SUMIFS($P$11:$P$8770,$F$11:$F$8770,"=COD1",$B$11:$B$8770,"="&amp;B3432)/COUNTIFS($F$11:$F$8770,"=COD1",$B$11:$B$8770,"="&amp;B3432))/COUNTIFS($A$11:$A$8770,"="&amp;A3432,$F$11:$F$8770,"=COD1"),0)</f>
        <v>0</v>
      </c>
      <c r="U3432" t="e">
        <f>(VLOOKUP(F3432,tarifas!$C$7:$D$10,2,FALSE)+tarifas!$D$21)*datos!P3432</f>
        <v>#N/A</v>
      </c>
      <c r="V3432" t="e">
        <f t="shared" si="489"/>
        <v>#N/A</v>
      </c>
      <c r="W3432">
        <f t="shared" si="490"/>
        <v>0</v>
      </c>
    </row>
    <row r="3433" spans="1:23" x14ac:dyDescent="0.25">
      <c r="A3433">
        <f t="shared" si="483"/>
        <v>142</v>
      </c>
      <c r="B3433">
        <f t="shared" si="484"/>
        <v>5</v>
      </c>
      <c r="C3433" s="1">
        <f t="shared" si="491"/>
        <v>41782.583333325034</v>
      </c>
      <c r="D3433" s="7">
        <v>785.34848484848487</v>
      </c>
      <c r="E3433" s="7"/>
      <c r="G3433">
        <v>44.3</v>
      </c>
      <c r="H3433" s="12">
        <v>498.91583906367794</v>
      </c>
      <c r="I3433" s="13">
        <f>$D$2*tarifas!$D$12/24</f>
        <v>1.4541666666666666</v>
      </c>
      <c r="J3433" s="13" t="e">
        <f>VLOOKUP(E3433&amp;" "&amp;F3433,tarifas!$A$13:$D$20,4,FALSE)*H3433</f>
        <v>#N/A</v>
      </c>
      <c r="K3433" s="13">
        <f>IF(F3433="COD1",tarifas!$D$11*(SUMIFS($H$11:$H$8770,$F$11:$F$8770,"=COD1",$B$11:$B$8770,"="&amp;B3433)/COUNTIFS($F$11:$F$8770,"=COD1",$B$11:$B$8770,"="&amp;B3433))/COUNTIFS($A$11:$A$8770,"="&amp;A3433,$F$11:$F$8770,"=COD1"),0)</f>
        <v>0</v>
      </c>
      <c r="L3433" s="13" t="e">
        <f>(VLOOKUP(F3433,tarifas!$C$7:$D$10,2,FALSE)+tarifas!$D$21)*datos!H3433</f>
        <v>#N/A</v>
      </c>
      <c r="M3433">
        <v>159.70286999999999</v>
      </c>
      <c r="N3433" s="13" t="e">
        <f t="shared" si="485"/>
        <v>#N/A</v>
      </c>
      <c r="O3433">
        <f t="shared" si="486"/>
        <v>159.70286999999999</v>
      </c>
      <c r="P3433" s="12">
        <f t="shared" si="487"/>
        <v>339.21296906367797</v>
      </c>
      <c r="Q3433">
        <f t="shared" si="488"/>
        <v>0</v>
      </c>
      <c r="R3433">
        <f>$D$2*tarifas!$D$12/24</f>
        <v>1.4541666666666666</v>
      </c>
      <c r="S3433" t="e">
        <f>VLOOKUP(E3433&amp;" "&amp;F3433,tarifas!$A$13:$D$20,4,FALSE)*P3433</f>
        <v>#N/A</v>
      </c>
      <c r="T3433">
        <f>IF(F3433="COD1",tarifas!$D$11*(SUMIFS($P$11:$P$8770,$F$11:$F$8770,"=COD1",$B$11:$B$8770,"="&amp;B3433)/COUNTIFS($F$11:$F$8770,"=COD1",$B$11:$B$8770,"="&amp;B3433))/COUNTIFS($A$11:$A$8770,"="&amp;A3433,$F$11:$F$8770,"=COD1"),0)</f>
        <v>0</v>
      </c>
      <c r="U3433" t="e">
        <f>(VLOOKUP(F3433,tarifas!$C$7:$D$10,2,FALSE)+tarifas!$D$21)*datos!P3433</f>
        <v>#N/A</v>
      </c>
      <c r="V3433" t="e">
        <f t="shared" si="489"/>
        <v>#N/A</v>
      </c>
      <c r="W3433">
        <f t="shared" si="490"/>
        <v>0</v>
      </c>
    </row>
    <row r="3434" spans="1:23" x14ac:dyDescent="0.25">
      <c r="A3434">
        <f t="shared" si="483"/>
        <v>142</v>
      </c>
      <c r="B3434">
        <f t="shared" si="484"/>
        <v>5</v>
      </c>
      <c r="C3434" s="1">
        <f t="shared" si="491"/>
        <v>41782.624999991698</v>
      </c>
      <c r="D3434" s="7">
        <v>722.24242424242425</v>
      </c>
      <c r="E3434" s="7"/>
      <c r="G3434">
        <v>45.02</v>
      </c>
      <c r="H3434" s="12">
        <v>503.28864266444725</v>
      </c>
      <c r="I3434" s="13">
        <f>$D$2*tarifas!$D$12/24</f>
        <v>1.4541666666666666</v>
      </c>
      <c r="J3434" s="13" t="e">
        <f>VLOOKUP(E3434&amp;" "&amp;F3434,tarifas!$A$13:$D$20,4,FALSE)*H3434</f>
        <v>#N/A</v>
      </c>
      <c r="K3434" s="13">
        <f>IF(F3434="COD1",tarifas!$D$11*(SUMIFS($H$11:$H$8770,$F$11:$F$8770,"=COD1",$B$11:$B$8770,"="&amp;B3434)/COUNTIFS($F$11:$F$8770,"=COD1",$B$11:$B$8770,"="&amp;B3434))/COUNTIFS($A$11:$A$8770,"="&amp;A3434,$F$11:$F$8770,"=COD1"),0)</f>
        <v>0</v>
      </c>
      <c r="L3434" s="13" t="e">
        <f>(VLOOKUP(F3434,tarifas!$C$7:$D$10,2,FALSE)+tarifas!$D$21)*datos!H3434</f>
        <v>#N/A</v>
      </c>
      <c r="M3434">
        <v>158.00826999999998</v>
      </c>
      <c r="N3434" s="13" t="e">
        <f t="shared" si="485"/>
        <v>#N/A</v>
      </c>
      <c r="O3434">
        <f t="shared" si="486"/>
        <v>158.00826999999998</v>
      </c>
      <c r="P3434" s="12">
        <f t="shared" si="487"/>
        <v>345.28037266444727</v>
      </c>
      <c r="Q3434">
        <f t="shared" si="488"/>
        <v>0</v>
      </c>
      <c r="R3434">
        <f>$D$2*tarifas!$D$12/24</f>
        <v>1.4541666666666666</v>
      </c>
      <c r="S3434" t="e">
        <f>VLOOKUP(E3434&amp;" "&amp;F3434,tarifas!$A$13:$D$20,4,FALSE)*P3434</f>
        <v>#N/A</v>
      </c>
      <c r="T3434">
        <f>IF(F3434="COD1",tarifas!$D$11*(SUMIFS($P$11:$P$8770,$F$11:$F$8770,"=COD1",$B$11:$B$8770,"="&amp;B3434)/COUNTIFS($F$11:$F$8770,"=COD1",$B$11:$B$8770,"="&amp;B3434))/COUNTIFS($A$11:$A$8770,"="&amp;A3434,$F$11:$F$8770,"=COD1"),0)</f>
        <v>0</v>
      </c>
      <c r="U3434" t="e">
        <f>(VLOOKUP(F3434,tarifas!$C$7:$D$10,2,FALSE)+tarifas!$D$21)*datos!P3434</f>
        <v>#N/A</v>
      </c>
      <c r="V3434" t="e">
        <f t="shared" si="489"/>
        <v>#N/A</v>
      </c>
      <c r="W3434">
        <f t="shared" si="490"/>
        <v>0</v>
      </c>
    </row>
    <row r="3435" spans="1:23" x14ac:dyDescent="0.25">
      <c r="A3435">
        <f t="shared" si="483"/>
        <v>142</v>
      </c>
      <c r="B3435">
        <f t="shared" si="484"/>
        <v>5</v>
      </c>
      <c r="C3435" s="1">
        <f t="shared" si="491"/>
        <v>41782.666666658362</v>
      </c>
      <c r="D3435" s="7">
        <v>606.84848484848487</v>
      </c>
      <c r="E3435" s="7"/>
      <c r="G3435">
        <v>46.5</v>
      </c>
      <c r="H3435" s="12">
        <v>462.57994694350231</v>
      </c>
      <c r="I3435" s="13">
        <f>$D$2*tarifas!$D$12/24</f>
        <v>1.4541666666666666</v>
      </c>
      <c r="J3435" s="13" t="e">
        <f>VLOOKUP(E3435&amp;" "&amp;F3435,tarifas!$A$13:$D$20,4,FALSE)*H3435</f>
        <v>#N/A</v>
      </c>
      <c r="K3435" s="13">
        <f>IF(F3435="COD1",tarifas!$D$11*(SUMIFS($H$11:$H$8770,$F$11:$F$8770,"=COD1",$B$11:$B$8770,"="&amp;B3435)/COUNTIFS($F$11:$F$8770,"=COD1",$B$11:$B$8770,"="&amp;B3435))/COUNTIFS($A$11:$A$8770,"="&amp;A3435,$F$11:$F$8770,"=COD1"),0)</f>
        <v>0</v>
      </c>
      <c r="L3435" s="13" t="e">
        <f>(VLOOKUP(F3435,tarifas!$C$7:$D$10,2,FALSE)+tarifas!$D$21)*datos!H3435</f>
        <v>#N/A</v>
      </c>
      <c r="M3435">
        <v>194.12460999999999</v>
      </c>
      <c r="N3435" s="13" t="e">
        <f t="shared" si="485"/>
        <v>#N/A</v>
      </c>
      <c r="O3435">
        <f t="shared" si="486"/>
        <v>194.12460999999999</v>
      </c>
      <c r="P3435" s="12">
        <f t="shared" si="487"/>
        <v>268.45533694350229</v>
      </c>
      <c r="Q3435">
        <f t="shared" si="488"/>
        <v>0</v>
      </c>
      <c r="R3435">
        <f>$D$2*tarifas!$D$12/24</f>
        <v>1.4541666666666666</v>
      </c>
      <c r="S3435" t="e">
        <f>VLOOKUP(E3435&amp;" "&amp;F3435,tarifas!$A$13:$D$20,4,FALSE)*P3435</f>
        <v>#N/A</v>
      </c>
      <c r="T3435">
        <f>IF(F3435="COD1",tarifas!$D$11*(SUMIFS($P$11:$P$8770,$F$11:$F$8770,"=COD1",$B$11:$B$8770,"="&amp;B3435)/COUNTIFS($F$11:$F$8770,"=COD1",$B$11:$B$8770,"="&amp;B3435))/COUNTIFS($A$11:$A$8770,"="&amp;A3435,$F$11:$F$8770,"=COD1"),0)</f>
        <v>0</v>
      </c>
      <c r="U3435" t="e">
        <f>(VLOOKUP(F3435,tarifas!$C$7:$D$10,2,FALSE)+tarifas!$D$21)*datos!P3435</f>
        <v>#N/A</v>
      </c>
      <c r="V3435" t="e">
        <f t="shared" si="489"/>
        <v>#N/A</v>
      </c>
      <c r="W3435">
        <f t="shared" si="490"/>
        <v>0</v>
      </c>
    </row>
    <row r="3436" spans="1:23" x14ac:dyDescent="0.25">
      <c r="A3436">
        <f t="shared" si="483"/>
        <v>142</v>
      </c>
      <c r="B3436">
        <f t="shared" si="484"/>
        <v>5</v>
      </c>
      <c r="C3436" s="1">
        <f t="shared" si="491"/>
        <v>41782.708333325027</v>
      </c>
      <c r="D3436" s="7">
        <v>453.59090909090912</v>
      </c>
      <c r="E3436" s="7"/>
      <c r="G3436">
        <v>46.89</v>
      </c>
      <c r="H3436" s="12">
        <v>377.83197721829123</v>
      </c>
      <c r="I3436" s="13">
        <f>$D$2*tarifas!$D$12/24</f>
        <v>1.4541666666666666</v>
      </c>
      <c r="J3436" s="13" t="e">
        <f>VLOOKUP(E3436&amp;" "&amp;F3436,tarifas!$A$13:$D$20,4,FALSE)*H3436</f>
        <v>#N/A</v>
      </c>
      <c r="K3436" s="13">
        <f>IF(F3436="COD1",tarifas!$D$11*(SUMIFS($H$11:$H$8770,$F$11:$F$8770,"=COD1",$B$11:$B$8770,"="&amp;B3436)/COUNTIFS($F$11:$F$8770,"=COD1",$B$11:$B$8770,"="&amp;B3436))/COUNTIFS($A$11:$A$8770,"="&amp;A3436,$F$11:$F$8770,"=COD1"),0)</f>
        <v>0</v>
      </c>
      <c r="L3436" s="13" t="e">
        <f>(VLOOKUP(F3436,tarifas!$C$7:$D$10,2,FALSE)+tarifas!$D$21)*datos!H3436</f>
        <v>#N/A</v>
      </c>
      <c r="M3436">
        <v>75.789299999999997</v>
      </c>
      <c r="N3436" s="13" t="e">
        <f t="shared" si="485"/>
        <v>#N/A</v>
      </c>
      <c r="O3436">
        <f t="shared" si="486"/>
        <v>75.789299999999997</v>
      </c>
      <c r="P3436" s="12">
        <f t="shared" si="487"/>
        <v>302.04267721829126</v>
      </c>
      <c r="Q3436">
        <f t="shared" si="488"/>
        <v>0</v>
      </c>
      <c r="R3436">
        <f>$D$2*tarifas!$D$12/24</f>
        <v>1.4541666666666666</v>
      </c>
      <c r="S3436" t="e">
        <f>VLOOKUP(E3436&amp;" "&amp;F3436,tarifas!$A$13:$D$20,4,FALSE)*P3436</f>
        <v>#N/A</v>
      </c>
      <c r="T3436">
        <f>IF(F3436="COD1",tarifas!$D$11*(SUMIFS($P$11:$P$8770,$F$11:$F$8770,"=COD1",$B$11:$B$8770,"="&amp;B3436)/COUNTIFS($F$11:$F$8770,"=COD1",$B$11:$B$8770,"="&amp;B3436))/COUNTIFS($A$11:$A$8770,"="&amp;A3436,$F$11:$F$8770,"=COD1"),0)</f>
        <v>0</v>
      </c>
      <c r="U3436" t="e">
        <f>(VLOOKUP(F3436,tarifas!$C$7:$D$10,2,FALSE)+tarifas!$D$21)*datos!P3436</f>
        <v>#N/A</v>
      </c>
      <c r="V3436" t="e">
        <f t="shared" si="489"/>
        <v>#N/A</v>
      </c>
      <c r="W3436">
        <f t="shared" si="490"/>
        <v>0</v>
      </c>
    </row>
    <row r="3437" spans="1:23" x14ac:dyDescent="0.25">
      <c r="A3437">
        <f t="shared" si="483"/>
        <v>142</v>
      </c>
      <c r="B3437">
        <f t="shared" si="484"/>
        <v>5</v>
      </c>
      <c r="C3437" s="1">
        <f t="shared" si="491"/>
        <v>41782.749999991691</v>
      </c>
      <c r="D3437" s="7">
        <v>252.68181818181819</v>
      </c>
      <c r="E3437" s="7"/>
      <c r="G3437">
        <v>47.77</v>
      </c>
      <c r="H3437" s="12">
        <v>282.67238591724117</v>
      </c>
      <c r="I3437" s="13">
        <f>$D$2*tarifas!$D$12/24</f>
        <v>1.4541666666666666</v>
      </c>
      <c r="J3437" s="13" t="e">
        <f>VLOOKUP(E3437&amp;" "&amp;F3437,tarifas!$A$13:$D$20,4,FALSE)*H3437</f>
        <v>#N/A</v>
      </c>
      <c r="K3437" s="13">
        <f>IF(F3437="COD1",tarifas!$D$11*(SUMIFS($H$11:$H$8770,$F$11:$F$8770,"=COD1",$B$11:$B$8770,"="&amp;B3437)/COUNTIFS($F$11:$F$8770,"=COD1",$B$11:$B$8770,"="&amp;B3437))/COUNTIFS($A$11:$A$8770,"="&amp;A3437,$F$11:$F$8770,"=COD1"),0)</f>
        <v>0</v>
      </c>
      <c r="L3437" s="13" t="e">
        <f>(VLOOKUP(F3437,tarifas!$C$7:$D$10,2,FALSE)+tarifas!$D$21)*datos!H3437</f>
        <v>#N/A</v>
      </c>
      <c r="M3437">
        <v>12.928459999999999</v>
      </c>
      <c r="N3437" s="13" t="e">
        <f t="shared" si="485"/>
        <v>#N/A</v>
      </c>
      <c r="O3437">
        <f t="shared" si="486"/>
        <v>12.928459999999999</v>
      </c>
      <c r="P3437" s="12">
        <f t="shared" si="487"/>
        <v>269.7439259172412</v>
      </c>
      <c r="Q3437">
        <f t="shared" si="488"/>
        <v>0</v>
      </c>
      <c r="R3437">
        <f>$D$2*tarifas!$D$12/24</f>
        <v>1.4541666666666666</v>
      </c>
      <c r="S3437" t="e">
        <f>VLOOKUP(E3437&amp;" "&amp;F3437,tarifas!$A$13:$D$20,4,FALSE)*P3437</f>
        <v>#N/A</v>
      </c>
      <c r="T3437">
        <f>IF(F3437="COD1",tarifas!$D$11*(SUMIFS($P$11:$P$8770,$F$11:$F$8770,"=COD1",$B$11:$B$8770,"="&amp;B3437)/COUNTIFS($F$11:$F$8770,"=COD1",$B$11:$B$8770,"="&amp;B3437))/COUNTIFS($A$11:$A$8770,"="&amp;A3437,$F$11:$F$8770,"=COD1"),0)</f>
        <v>0</v>
      </c>
      <c r="U3437" t="e">
        <f>(VLOOKUP(F3437,tarifas!$C$7:$D$10,2,FALSE)+tarifas!$D$21)*datos!P3437</f>
        <v>#N/A</v>
      </c>
      <c r="V3437" t="e">
        <f t="shared" si="489"/>
        <v>#N/A</v>
      </c>
      <c r="W3437">
        <f t="shared" si="490"/>
        <v>0</v>
      </c>
    </row>
    <row r="3438" spans="1:23" x14ac:dyDescent="0.25">
      <c r="A3438">
        <f t="shared" si="483"/>
        <v>142</v>
      </c>
      <c r="B3438">
        <f t="shared" si="484"/>
        <v>5</v>
      </c>
      <c r="C3438" s="1">
        <f t="shared" si="491"/>
        <v>41782.791666658355</v>
      </c>
      <c r="D3438" s="7">
        <v>62.075757575757578</v>
      </c>
      <c r="E3438" s="7"/>
      <c r="G3438">
        <v>52</v>
      </c>
      <c r="H3438" s="12">
        <v>208.88985432251508</v>
      </c>
      <c r="I3438" s="13">
        <f>$D$2*tarifas!$D$12/24</f>
        <v>1.4541666666666666</v>
      </c>
      <c r="J3438" s="13" t="e">
        <f>VLOOKUP(E3438&amp;" "&amp;F3438,tarifas!$A$13:$D$20,4,FALSE)*H3438</f>
        <v>#N/A</v>
      </c>
      <c r="K3438" s="13">
        <f>IF(F3438="COD1",tarifas!$D$11*(SUMIFS($H$11:$H$8770,$F$11:$F$8770,"=COD1",$B$11:$B$8770,"="&amp;B3438)/COUNTIFS($F$11:$F$8770,"=COD1",$B$11:$B$8770,"="&amp;B3438))/COUNTIFS($A$11:$A$8770,"="&amp;A3438,$F$11:$F$8770,"=COD1"),0)</f>
        <v>0</v>
      </c>
      <c r="L3438" s="13" t="e">
        <f>(VLOOKUP(F3438,tarifas!$C$7:$D$10,2,FALSE)+tarifas!$D$21)*datos!H3438</f>
        <v>#N/A</v>
      </c>
      <c r="M3438">
        <v>0</v>
      </c>
      <c r="N3438" s="13" t="e">
        <f t="shared" si="485"/>
        <v>#N/A</v>
      </c>
      <c r="O3438">
        <f t="shared" si="486"/>
        <v>0</v>
      </c>
      <c r="P3438" s="12">
        <f t="shared" si="487"/>
        <v>208.88985432251508</v>
      </c>
      <c r="Q3438">
        <f t="shared" si="488"/>
        <v>0</v>
      </c>
      <c r="R3438">
        <f>$D$2*tarifas!$D$12/24</f>
        <v>1.4541666666666666</v>
      </c>
      <c r="S3438" t="e">
        <f>VLOOKUP(E3438&amp;" "&amp;F3438,tarifas!$A$13:$D$20,4,FALSE)*P3438</f>
        <v>#N/A</v>
      </c>
      <c r="T3438">
        <f>IF(F3438="COD1",tarifas!$D$11*(SUMIFS($P$11:$P$8770,$F$11:$F$8770,"=COD1",$B$11:$B$8770,"="&amp;B3438)/COUNTIFS($F$11:$F$8770,"=COD1",$B$11:$B$8770,"="&amp;B3438))/COUNTIFS($A$11:$A$8770,"="&amp;A3438,$F$11:$F$8770,"=COD1"),0)</f>
        <v>0</v>
      </c>
      <c r="U3438" t="e">
        <f>(VLOOKUP(F3438,tarifas!$C$7:$D$10,2,FALSE)+tarifas!$D$21)*datos!P3438</f>
        <v>#N/A</v>
      </c>
      <c r="V3438" t="e">
        <f t="shared" si="489"/>
        <v>#N/A</v>
      </c>
      <c r="W3438">
        <f t="shared" si="490"/>
        <v>0</v>
      </c>
    </row>
    <row r="3439" spans="1:23" x14ac:dyDescent="0.25">
      <c r="A3439">
        <f t="shared" si="483"/>
        <v>142</v>
      </c>
      <c r="B3439">
        <f t="shared" si="484"/>
        <v>5</v>
      </c>
      <c r="C3439" s="1">
        <f t="shared" si="491"/>
        <v>41782.833333325019</v>
      </c>
      <c r="D3439" s="7">
        <v>0</v>
      </c>
      <c r="E3439" s="7"/>
      <c r="G3439">
        <v>56.23</v>
      </c>
      <c r="H3439" s="12">
        <v>188.77746440887495</v>
      </c>
      <c r="I3439" s="13">
        <f>$D$2*tarifas!$D$12/24</f>
        <v>1.4541666666666666</v>
      </c>
      <c r="J3439" s="13" t="e">
        <f>VLOOKUP(E3439&amp;" "&amp;F3439,tarifas!$A$13:$D$20,4,FALSE)*H3439</f>
        <v>#N/A</v>
      </c>
      <c r="K3439" s="13">
        <f>IF(F3439="COD1",tarifas!$D$11*(SUMIFS($H$11:$H$8770,$F$11:$F$8770,"=COD1",$B$11:$B$8770,"="&amp;B3439)/COUNTIFS($F$11:$F$8770,"=COD1",$B$11:$B$8770,"="&amp;B3439))/COUNTIFS($A$11:$A$8770,"="&amp;A3439,$F$11:$F$8770,"=COD1"),0)</f>
        <v>0</v>
      </c>
      <c r="L3439" s="13" t="e">
        <f>(VLOOKUP(F3439,tarifas!$C$7:$D$10,2,FALSE)+tarifas!$D$21)*datos!H3439</f>
        <v>#N/A</v>
      </c>
      <c r="M3439">
        <v>0</v>
      </c>
      <c r="N3439" s="13" t="e">
        <f t="shared" si="485"/>
        <v>#N/A</v>
      </c>
      <c r="O3439">
        <f t="shared" si="486"/>
        <v>0</v>
      </c>
      <c r="P3439" s="12">
        <f t="shared" si="487"/>
        <v>188.77746440887495</v>
      </c>
      <c r="Q3439">
        <f t="shared" si="488"/>
        <v>0</v>
      </c>
      <c r="R3439">
        <f>$D$2*tarifas!$D$12/24</f>
        <v>1.4541666666666666</v>
      </c>
      <c r="S3439" t="e">
        <f>VLOOKUP(E3439&amp;" "&amp;F3439,tarifas!$A$13:$D$20,4,FALSE)*P3439</f>
        <v>#N/A</v>
      </c>
      <c r="T3439">
        <f>IF(F3439="COD1",tarifas!$D$11*(SUMIFS($P$11:$P$8770,$F$11:$F$8770,"=COD1",$B$11:$B$8770,"="&amp;B3439)/COUNTIFS($F$11:$F$8770,"=COD1",$B$11:$B$8770,"="&amp;B3439))/COUNTIFS($A$11:$A$8770,"="&amp;A3439,$F$11:$F$8770,"=COD1"),0)</f>
        <v>0</v>
      </c>
      <c r="U3439" t="e">
        <f>(VLOOKUP(F3439,tarifas!$C$7:$D$10,2,FALSE)+tarifas!$D$21)*datos!P3439</f>
        <v>#N/A</v>
      </c>
      <c r="V3439" t="e">
        <f t="shared" si="489"/>
        <v>#N/A</v>
      </c>
      <c r="W3439">
        <f t="shared" si="490"/>
        <v>0</v>
      </c>
    </row>
    <row r="3440" spans="1:23" x14ac:dyDescent="0.25">
      <c r="A3440">
        <f t="shared" si="483"/>
        <v>142</v>
      </c>
      <c r="B3440">
        <f t="shared" si="484"/>
        <v>5</v>
      </c>
      <c r="C3440" s="1">
        <f t="shared" si="491"/>
        <v>41782.874999991684</v>
      </c>
      <c r="D3440" s="7">
        <v>0</v>
      </c>
      <c r="E3440" s="7"/>
      <c r="G3440">
        <v>55.98</v>
      </c>
      <c r="H3440" s="12">
        <v>183.20631983088165</v>
      </c>
      <c r="I3440" s="13">
        <f>$D$2*tarifas!$D$12/24</f>
        <v>1.4541666666666666</v>
      </c>
      <c r="J3440" s="13" t="e">
        <f>VLOOKUP(E3440&amp;" "&amp;F3440,tarifas!$A$13:$D$20,4,FALSE)*H3440</f>
        <v>#N/A</v>
      </c>
      <c r="K3440" s="13">
        <f>IF(F3440="COD1",tarifas!$D$11*(SUMIFS($H$11:$H$8770,$F$11:$F$8770,"=COD1",$B$11:$B$8770,"="&amp;B3440)/COUNTIFS($F$11:$F$8770,"=COD1",$B$11:$B$8770,"="&amp;B3440))/COUNTIFS($A$11:$A$8770,"="&amp;A3440,$F$11:$F$8770,"=COD1"),0)</f>
        <v>0</v>
      </c>
      <c r="L3440" s="13" t="e">
        <f>(VLOOKUP(F3440,tarifas!$C$7:$D$10,2,FALSE)+tarifas!$D$21)*datos!H3440</f>
        <v>#N/A</v>
      </c>
      <c r="M3440">
        <v>0</v>
      </c>
      <c r="N3440" s="13" t="e">
        <f t="shared" si="485"/>
        <v>#N/A</v>
      </c>
      <c r="O3440">
        <f t="shared" si="486"/>
        <v>0</v>
      </c>
      <c r="P3440" s="12">
        <f t="shared" si="487"/>
        <v>183.20631983088165</v>
      </c>
      <c r="Q3440">
        <f t="shared" si="488"/>
        <v>0</v>
      </c>
      <c r="R3440">
        <f>$D$2*tarifas!$D$12/24</f>
        <v>1.4541666666666666</v>
      </c>
      <c r="S3440" t="e">
        <f>VLOOKUP(E3440&amp;" "&amp;F3440,tarifas!$A$13:$D$20,4,FALSE)*P3440</f>
        <v>#N/A</v>
      </c>
      <c r="T3440">
        <f>IF(F3440="COD1",tarifas!$D$11*(SUMIFS($P$11:$P$8770,$F$11:$F$8770,"=COD1",$B$11:$B$8770,"="&amp;B3440)/COUNTIFS($F$11:$F$8770,"=COD1",$B$11:$B$8770,"="&amp;B3440))/COUNTIFS($A$11:$A$8770,"="&amp;A3440,$F$11:$F$8770,"=COD1"),0)</f>
        <v>0</v>
      </c>
      <c r="U3440" t="e">
        <f>(VLOOKUP(F3440,tarifas!$C$7:$D$10,2,FALSE)+tarifas!$D$21)*datos!P3440</f>
        <v>#N/A</v>
      </c>
      <c r="V3440" t="e">
        <f t="shared" si="489"/>
        <v>#N/A</v>
      </c>
      <c r="W3440">
        <f t="shared" si="490"/>
        <v>0</v>
      </c>
    </row>
    <row r="3441" spans="1:23" x14ac:dyDescent="0.25">
      <c r="A3441">
        <f t="shared" si="483"/>
        <v>142</v>
      </c>
      <c r="B3441">
        <f t="shared" si="484"/>
        <v>5</v>
      </c>
      <c r="C3441" s="1">
        <f t="shared" si="491"/>
        <v>41782.916666658348</v>
      </c>
      <c r="D3441" s="7">
        <v>0</v>
      </c>
      <c r="E3441" s="7"/>
      <c r="G3441">
        <v>52.86</v>
      </c>
      <c r="H3441" s="12">
        <v>181.47539399028034</v>
      </c>
      <c r="I3441" s="13">
        <f>$D$2*tarifas!$D$12/24</f>
        <v>1.4541666666666666</v>
      </c>
      <c r="J3441" s="13" t="e">
        <f>VLOOKUP(E3441&amp;" "&amp;F3441,tarifas!$A$13:$D$20,4,FALSE)*H3441</f>
        <v>#N/A</v>
      </c>
      <c r="K3441" s="13">
        <f>IF(F3441="COD1",tarifas!$D$11*(SUMIFS($H$11:$H$8770,$F$11:$F$8770,"=COD1",$B$11:$B$8770,"="&amp;B3441)/COUNTIFS($F$11:$F$8770,"=COD1",$B$11:$B$8770,"="&amp;B3441))/COUNTIFS($A$11:$A$8770,"="&amp;A3441,$F$11:$F$8770,"=COD1"),0)</f>
        <v>0</v>
      </c>
      <c r="L3441" s="13" t="e">
        <f>(VLOOKUP(F3441,tarifas!$C$7:$D$10,2,FALSE)+tarifas!$D$21)*datos!H3441</f>
        <v>#N/A</v>
      </c>
      <c r="M3441">
        <v>0</v>
      </c>
      <c r="N3441" s="13" t="e">
        <f t="shared" si="485"/>
        <v>#N/A</v>
      </c>
      <c r="O3441">
        <f t="shared" si="486"/>
        <v>0</v>
      </c>
      <c r="P3441" s="12">
        <f t="shared" si="487"/>
        <v>181.47539399028034</v>
      </c>
      <c r="Q3441">
        <f t="shared" si="488"/>
        <v>0</v>
      </c>
      <c r="R3441">
        <f>$D$2*tarifas!$D$12/24</f>
        <v>1.4541666666666666</v>
      </c>
      <c r="S3441" t="e">
        <f>VLOOKUP(E3441&amp;" "&amp;F3441,tarifas!$A$13:$D$20,4,FALSE)*P3441</f>
        <v>#N/A</v>
      </c>
      <c r="T3441">
        <f>IF(F3441="COD1",tarifas!$D$11*(SUMIFS($P$11:$P$8770,$F$11:$F$8770,"=COD1",$B$11:$B$8770,"="&amp;B3441)/COUNTIFS($F$11:$F$8770,"=COD1",$B$11:$B$8770,"="&amp;B3441))/COUNTIFS($A$11:$A$8770,"="&amp;A3441,$F$11:$F$8770,"=COD1"),0)</f>
        <v>0</v>
      </c>
      <c r="U3441" t="e">
        <f>(VLOOKUP(F3441,tarifas!$C$7:$D$10,2,FALSE)+tarifas!$D$21)*datos!P3441</f>
        <v>#N/A</v>
      </c>
      <c r="V3441" t="e">
        <f t="shared" si="489"/>
        <v>#N/A</v>
      </c>
      <c r="W3441">
        <f t="shared" si="490"/>
        <v>0</v>
      </c>
    </row>
    <row r="3442" spans="1:23" x14ac:dyDescent="0.25">
      <c r="A3442">
        <f t="shared" si="483"/>
        <v>142</v>
      </c>
      <c r="B3442">
        <f t="shared" si="484"/>
        <v>5</v>
      </c>
      <c r="C3442" s="1">
        <f t="shared" si="491"/>
        <v>41782.958333325012</v>
      </c>
      <c r="D3442" s="7">
        <v>0</v>
      </c>
      <c r="E3442" s="7"/>
      <c r="G3442">
        <v>53.86</v>
      </c>
      <c r="H3442" s="12">
        <v>181.41627655476069</v>
      </c>
      <c r="I3442" s="13">
        <f>$D$2*tarifas!$D$12/24</f>
        <v>1.4541666666666666</v>
      </c>
      <c r="J3442" s="13" t="e">
        <f>VLOOKUP(E3442&amp;" "&amp;F3442,tarifas!$A$13:$D$20,4,FALSE)*H3442</f>
        <v>#N/A</v>
      </c>
      <c r="K3442" s="13">
        <f>IF(F3442="COD1",tarifas!$D$11*(SUMIFS($H$11:$H$8770,$F$11:$F$8770,"=COD1",$B$11:$B$8770,"="&amp;B3442)/COUNTIFS($F$11:$F$8770,"=COD1",$B$11:$B$8770,"="&amp;B3442))/COUNTIFS($A$11:$A$8770,"="&amp;A3442,$F$11:$F$8770,"=COD1"),0)</f>
        <v>0</v>
      </c>
      <c r="L3442" s="13" t="e">
        <f>(VLOOKUP(F3442,tarifas!$C$7:$D$10,2,FALSE)+tarifas!$D$21)*datos!H3442</f>
        <v>#N/A</v>
      </c>
      <c r="M3442">
        <v>0</v>
      </c>
      <c r="N3442" s="13" t="e">
        <f t="shared" si="485"/>
        <v>#N/A</v>
      </c>
      <c r="O3442">
        <f t="shared" si="486"/>
        <v>0</v>
      </c>
      <c r="P3442" s="12">
        <f t="shared" si="487"/>
        <v>181.41627655476069</v>
      </c>
      <c r="Q3442">
        <f t="shared" si="488"/>
        <v>0</v>
      </c>
      <c r="R3442">
        <f>$D$2*tarifas!$D$12/24</f>
        <v>1.4541666666666666</v>
      </c>
      <c r="S3442" t="e">
        <f>VLOOKUP(E3442&amp;" "&amp;F3442,tarifas!$A$13:$D$20,4,FALSE)*P3442</f>
        <v>#N/A</v>
      </c>
      <c r="T3442">
        <f>IF(F3442="COD1",tarifas!$D$11*(SUMIFS($P$11:$P$8770,$F$11:$F$8770,"=COD1",$B$11:$B$8770,"="&amp;B3442)/COUNTIFS($F$11:$F$8770,"=COD1",$B$11:$B$8770,"="&amp;B3442))/COUNTIFS($A$11:$A$8770,"="&amp;A3442,$F$11:$F$8770,"=COD1"),0)</f>
        <v>0</v>
      </c>
      <c r="U3442" t="e">
        <f>(VLOOKUP(F3442,tarifas!$C$7:$D$10,2,FALSE)+tarifas!$D$21)*datos!P3442</f>
        <v>#N/A</v>
      </c>
      <c r="V3442" t="e">
        <f t="shared" si="489"/>
        <v>#N/A</v>
      </c>
      <c r="W3442">
        <f t="shared" si="490"/>
        <v>0</v>
      </c>
    </row>
    <row r="3443" spans="1:23" x14ac:dyDescent="0.25">
      <c r="A3443">
        <f t="shared" si="483"/>
        <v>143</v>
      </c>
      <c r="B3443">
        <f t="shared" si="484"/>
        <v>5</v>
      </c>
      <c r="C3443" s="1">
        <f t="shared" si="491"/>
        <v>41782.999999991676</v>
      </c>
      <c r="D3443" s="7">
        <v>0</v>
      </c>
      <c r="E3443" s="7"/>
      <c r="G3443">
        <v>53.13</v>
      </c>
      <c r="H3443" s="12">
        <v>179.42679746405656</v>
      </c>
      <c r="I3443" s="13">
        <f>$D$2*tarifas!$D$12/24</f>
        <v>1.4541666666666666</v>
      </c>
      <c r="J3443" s="13" t="e">
        <f>VLOOKUP(E3443&amp;" "&amp;F3443,tarifas!$A$13:$D$20,4,FALSE)*H3443</f>
        <v>#N/A</v>
      </c>
      <c r="K3443" s="13">
        <f>IF(F3443="COD1",tarifas!$D$11*(SUMIFS($H$11:$H$8770,$F$11:$F$8770,"=COD1",$B$11:$B$8770,"="&amp;B3443)/COUNTIFS($F$11:$F$8770,"=COD1",$B$11:$B$8770,"="&amp;B3443))/COUNTIFS($A$11:$A$8770,"="&amp;A3443,$F$11:$F$8770,"=COD1"),0)</f>
        <v>0</v>
      </c>
      <c r="L3443" s="13" t="e">
        <f>(VLOOKUP(F3443,tarifas!$C$7:$D$10,2,FALSE)+tarifas!$D$21)*datos!H3443</f>
        <v>#N/A</v>
      </c>
      <c r="M3443">
        <v>0</v>
      </c>
      <c r="N3443" s="13" t="e">
        <f t="shared" si="485"/>
        <v>#N/A</v>
      </c>
      <c r="O3443">
        <f t="shared" si="486"/>
        <v>0</v>
      </c>
      <c r="P3443" s="12">
        <f t="shared" si="487"/>
        <v>179.42679746405656</v>
      </c>
      <c r="Q3443">
        <f t="shared" si="488"/>
        <v>0</v>
      </c>
      <c r="R3443">
        <f>$D$2*tarifas!$D$12/24</f>
        <v>1.4541666666666666</v>
      </c>
      <c r="S3443" t="e">
        <f>VLOOKUP(E3443&amp;" "&amp;F3443,tarifas!$A$13:$D$20,4,FALSE)*P3443</f>
        <v>#N/A</v>
      </c>
      <c r="T3443">
        <f>IF(F3443="COD1",tarifas!$D$11*(SUMIFS($P$11:$P$8770,$F$11:$F$8770,"=COD1",$B$11:$B$8770,"="&amp;B3443)/COUNTIFS($F$11:$F$8770,"=COD1",$B$11:$B$8770,"="&amp;B3443))/COUNTIFS($A$11:$A$8770,"="&amp;A3443,$F$11:$F$8770,"=COD1"),0)</f>
        <v>0</v>
      </c>
      <c r="U3443" t="e">
        <f>(VLOOKUP(F3443,tarifas!$C$7:$D$10,2,FALSE)+tarifas!$D$21)*datos!P3443</f>
        <v>#N/A</v>
      </c>
      <c r="V3443" t="e">
        <f t="shared" si="489"/>
        <v>#N/A</v>
      </c>
      <c r="W3443">
        <f t="shared" si="490"/>
        <v>0</v>
      </c>
    </row>
    <row r="3444" spans="1:23" x14ac:dyDescent="0.25">
      <c r="A3444">
        <f t="shared" si="483"/>
        <v>143</v>
      </c>
      <c r="B3444">
        <f t="shared" si="484"/>
        <v>5</v>
      </c>
      <c r="C3444" s="1">
        <f t="shared" si="491"/>
        <v>41783.041666658341</v>
      </c>
      <c r="D3444" s="7">
        <v>0</v>
      </c>
      <c r="E3444" s="7"/>
      <c r="G3444">
        <v>48.4</v>
      </c>
      <c r="H3444" s="12">
        <v>178.56456822203108</v>
      </c>
      <c r="I3444" s="13">
        <f>$D$2*tarifas!$D$12/24</f>
        <v>1.4541666666666666</v>
      </c>
      <c r="J3444" s="13" t="e">
        <f>VLOOKUP(E3444&amp;" "&amp;F3444,tarifas!$A$13:$D$20,4,FALSE)*H3444</f>
        <v>#N/A</v>
      </c>
      <c r="K3444" s="13">
        <f>IF(F3444="COD1",tarifas!$D$11*(SUMIFS($H$11:$H$8770,$F$11:$F$8770,"=COD1",$B$11:$B$8770,"="&amp;B3444)/COUNTIFS($F$11:$F$8770,"=COD1",$B$11:$B$8770,"="&amp;B3444))/COUNTIFS($A$11:$A$8770,"="&amp;A3444,$F$11:$F$8770,"=COD1"),0)</f>
        <v>0</v>
      </c>
      <c r="L3444" s="13" t="e">
        <f>(VLOOKUP(F3444,tarifas!$C$7:$D$10,2,FALSE)+tarifas!$D$21)*datos!H3444</f>
        <v>#N/A</v>
      </c>
      <c r="M3444">
        <v>0</v>
      </c>
      <c r="N3444" s="13" t="e">
        <f t="shared" si="485"/>
        <v>#N/A</v>
      </c>
      <c r="O3444">
        <f t="shared" si="486"/>
        <v>0</v>
      </c>
      <c r="P3444" s="12">
        <f t="shared" si="487"/>
        <v>178.56456822203108</v>
      </c>
      <c r="Q3444">
        <f t="shared" si="488"/>
        <v>0</v>
      </c>
      <c r="R3444">
        <f>$D$2*tarifas!$D$12/24</f>
        <v>1.4541666666666666</v>
      </c>
      <c r="S3444" t="e">
        <f>VLOOKUP(E3444&amp;" "&amp;F3444,tarifas!$A$13:$D$20,4,FALSE)*P3444</f>
        <v>#N/A</v>
      </c>
      <c r="T3444">
        <f>IF(F3444="COD1",tarifas!$D$11*(SUMIFS($P$11:$P$8770,$F$11:$F$8770,"=COD1",$B$11:$B$8770,"="&amp;B3444)/COUNTIFS($F$11:$F$8770,"=COD1",$B$11:$B$8770,"="&amp;B3444))/COUNTIFS($A$11:$A$8770,"="&amp;A3444,$F$11:$F$8770,"=COD1"),0)</f>
        <v>0</v>
      </c>
      <c r="U3444" t="e">
        <f>(VLOOKUP(F3444,tarifas!$C$7:$D$10,2,FALSE)+tarifas!$D$21)*datos!P3444</f>
        <v>#N/A</v>
      </c>
      <c r="V3444" t="e">
        <f t="shared" si="489"/>
        <v>#N/A</v>
      </c>
      <c r="W3444">
        <f t="shared" si="490"/>
        <v>0</v>
      </c>
    </row>
    <row r="3445" spans="1:23" x14ac:dyDescent="0.25">
      <c r="A3445">
        <f t="shared" si="483"/>
        <v>143</v>
      </c>
      <c r="B3445">
        <f t="shared" si="484"/>
        <v>5</v>
      </c>
      <c r="C3445" s="1">
        <f t="shared" si="491"/>
        <v>41783.083333325005</v>
      </c>
      <c r="D3445" s="7">
        <v>0</v>
      </c>
      <c r="E3445" s="7"/>
      <c r="G3445">
        <v>47.72</v>
      </c>
      <c r="H3445" s="12">
        <v>176.143888594278</v>
      </c>
      <c r="I3445" s="13">
        <f>$D$2*tarifas!$D$12/24</f>
        <v>1.4541666666666666</v>
      </c>
      <c r="J3445" s="13" t="e">
        <f>VLOOKUP(E3445&amp;" "&amp;F3445,tarifas!$A$13:$D$20,4,FALSE)*H3445</f>
        <v>#N/A</v>
      </c>
      <c r="K3445" s="13">
        <f>IF(F3445="COD1",tarifas!$D$11*(SUMIFS($H$11:$H$8770,$F$11:$F$8770,"=COD1",$B$11:$B$8770,"="&amp;B3445)/COUNTIFS($F$11:$F$8770,"=COD1",$B$11:$B$8770,"="&amp;B3445))/COUNTIFS($A$11:$A$8770,"="&amp;A3445,$F$11:$F$8770,"=COD1"),0)</f>
        <v>0</v>
      </c>
      <c r="L3445" s="13" t="e">
        <f>(VLOOKUP(F3445,tarifas!$C$7:$D$10,2,FALSE)+tarifas!$D$21)*datos!H3445</f>
        <v>#N/A</v>
      </c>
      <c r="M3445">
        <v>0</v>
      </c>
      <c r="N3445" s="13" t="e">
        <f t="shared" si="485"/>
        <v>#N/A</v>
      </c>
      <c r="O3445">
        <f t="shared" si="486"/>
        <v>0</v>
      </c>
      <c r="P3445" s="12">
        <f t="shared" si="487"/>
        <v>176.143888594278</v>
      </c>
      <c r="Q3445">
        <f t="shared" si="488"/>
        <v>0</v>
      </c>
      <c r="R3445">
        <f>$D$2*tarifas!$D$12/24</f>
        <v>1.4541666666666666</v>
      </c>
      <c r="S3445" t="e">
        <f>VLOOKUP(E3445&amp;" "&amp;F3445,tarifas!$A$13:$D$20,4,FALSE)*P3445</f>
        <v>#N/A</v>
      </c>
      <c r="T3445">
        <f>IF(F3445="COD1",tarifas!$D$11*(SUMIFS($P$11:$P$8770,$F$11:$F$8770,"=COD1",$B$11:$B$8770,"="&amp;B3445)/COUNTIFS($F$11:$F$8770,"=COD1",$B$11:$B$8770,"="&amp;B3445))/COUNTIFS($A$11:$A$8770,"="&amp;A3445,$F$11:$F$8770,"=COD1"),0)</f>
        <v>0</v>
      </c>
      <c r="U3445" t="e">
        <f>(VLOOKUP(F3445,tarifas!$C$7:$D$10,2,FALSE)+tarifas!$D$21)*datos!P3445</f>
        <v>#N/A</v>
      </c>
      <c r="V3445" t="e">
        <f t="shared" si="489"/>
        <v>#N/A</v>
      </c>
      <c r="W3445">
        <f t="shared" si="490"/>
        <v>0</v>
      </c>
    </row>
    <row r="3446" spans="1:23" x14ac:dyDescent="0.25">
      <c r="A3446">
        <f t="shared" si="483"/>
        <v>143</v>
      </c>
      <c r="B3446">
        <f t="shared" si="484"/>
        <v>5</v>
      </c>
      <c r="C3446" s="1">
        <f t="shared" si="491"/>
        <v>41783.124999991669</v>
      </c>
      <c r="D3446" s="7">
        <v>0</v>
      </c>
      <c r="E3446" s="7"/>
      <c r="G3446">
        <v>46.89</v>
      </c>
      <c r="H3446" s="12">
        <v>175.59084247115388</v>
      </c>
      <c r="I3446" s="13">
        <f>$D$2*tarifas!$D$12/24</f>
        <v>1.4541666666666666</v>
      </c>
      <c r="J3446" s="13" t="e">
        <f>VLOOKUP(E3446&amp;" "&amp;F3446,tarifas!$A$13:$D$20,4,FALSE)*H3446</f>
        <v>#N/A</v>
      </c>
      <c r="K3446" s="13">
        <f>IF(F3446="COD1",tarifas!$D$11*(SUMIFS($H$11:$H$8770,$F$11:$F$8770,"=COD1",$B$11:$B$8770,"="&amp;B3446)/COUNTIFS($F$11:$F$8770,"=COD1",$B$11:$B$8770,"="&amp;B3446))/COUNTIFS($A$11:$A$8770,"="&amp;A3446,$F$11:$F$8770,"=COD1"),0)</f>
        <v>0</v>
      </c>
      <c r="L3446" s="13" t="e">
        <f>(VLOOKUP(F3446,tarifas!$C$7:$D$10,2,FALSE)+tarifas!$D$21)*datos!H3446</f>
        <v>#N/A</v>
      </c>
      <c r="M3446">
        <v>0</v>
      </c>
      <c r="N3446" s="13" t="e">
        <f t="shared" si="485"/>
        <v>#N/A</v>
      </c>
      <c r="O3446">
        <f t="shared" si="486"/>
        <v>0</v>
      </c>
      <c r="P3446" s="12">
        <f t="shared" si="487"/>
        <v>175.59084247115388</v>
      </c>
      <c r="Q3446">
        <f t="shared" si="488"/>
        <v>0</v>
      </c>
      <c r="R3446">
        <f>$D$2*tarifas!$D$12/24</f>
        <v>1.4541666666666666</v>
      </c>
      <c r="S3446" t="e">
        <f>VLOOKUP(E3446&amp;" "&amp;F3446,tarifas!$A$13:$D$20,4,FALSE)*P3446</f>
        <v>#N/A</v>
      </c>
      <c r="T3446">
        <f>IF(F3446="COD1",tarifas!$D$11*(SUMIFS($P$11:$P$8770,$F$11:$F$8770,"=COD1",$B$11:$B$8770,"="&amp;B3446)/COUNTIFS($F$11:$F$8770,"=COD1",$B$11:$B$8770,"="&amp;B3446))/COUNTIFS($A$11:$A$8770,"="&amp;A3446,$F$11:$F$8770,"=COD1"),0)</f>
        <v>0</v>
      </c>
      <c r="U3446" t="e">
        <f>(VLOOKUP(F3446,tarifas!$C$7:$D$10,2,FALSE)+tarifas!$D$21)*datos!P3446</f>
        <v>#N/A</v>
      </c>
      <c r="V3446" t="e">
        <f t="shared" si="489"/>
        <v>#N/A</v>
      </c>
      <c r="W3446">
        <f t="shared" si="490"/>
        <v>0</v>
      </c>
    </row>
    <row r="3447" spans="1:23" x14ac:dyDescent="0.25">
      <c r="A3447">
        <f t="shared" si="483"/>
        <v>143</v>
      </c>
      <c r="B3447">
        <f t="shared" si="484"/>
        <v>5</v>
      </c>
      <c r="C3447" s="1">
        <f t="shared" si="491"/>
        <v>41783.166666658333</v>
      </c>
      <c r="D3447" s="7">
        <v>0</v>
      </c>
      <c r="E3447" s="7"/>
      <c r="G3447">
        <v>46.89</v>
      </c>
      <c r="H3447" s="12">
        <v>174.78443589523994</v>
      </c>
      <c r="I3447" s="13">
        <f>$D$2*tarifas!$D$12/24</f>
        <v>1.4541666666666666</v>
      </c>
      <c r="J3447" s="13" t="e">
        <f>VLOOKUP(E3447&amp;" "&amp;F3447,tarifas!$A$13:$D$20,4,FALSE)*H3447</f>
        <v>#N/A</v>
      </c>
      <c r="K3447" s="13">
        <f>IF(F3447="COD1",tarifas!$D$11*(SUMIFS($H$11:$H$8770,$F$11:$F$8770,"=COD1",$B$11:$B$8770,"="&amp;B3447)/COUNTIFS($F$11:$F$8770,"=COD1",$B$11:$B$8770,"="&amp;B3447))/COUNTIFS($A$11:$A$8770,"="&amp;A3447,$F$11:$F$8770,"=COD1"),0)</f>
        <v>0</v>
      </c>
      <c r="L3447" s="13" t="e">
        <f>(VLOOKUP(F3447,tarifas!$C$7:$D$10,2,FALSE)+tarifas!$D$21)*datos!H3447</f>
        <v>#N/A</v>
      </c>
      <c r="M3447">
        <v>0</v>
      </c>
      <c r="N3447" s="13" t="e">
        <f t="shared" si="485"/>
        <v>#N/A</v>
      </c>
      <c r="O3447">
        <f t="shared" si="486"/>
        <v>0</v>
      </c>
      <c r="P3447" s="12">
        <f t="shared" si="487"/>
        <v>174.78443589523994</v>
      </c>
      <c r="Q3447">
        <f t="shared" si="488"/>
        <v>0</v>
      </c>
      <c r="R3447">
        <f>$D$2*tarifas!$D$12/24</f>
        <v>1.4541666666666666</v>
      </c>
      <c r="S3447" t="e">
        <f>VLOOKUP(E3447&amp;" "&amp;F3447,tarifas!$A$13:$D$20,4,FALSE)*P3447</f>
        <v>#N/A</v>
      </c>
      <c r="T3447">
        <f>IF(F3447="COD1",tarifas!$D$11*(SUMIFS($P$11:$P$8770,$F$11:$F$8770,"=COD1",$B$11:$B$8770,"="&amp;B3447)/COUNTIFS($F$11:$F$8770,"=COD1",$B$11:$B$8770,"="&amp;B3447))/COUNTIFS($A$11:$A$8770,"="&amp;A3447,$F$11:$F$8770,"=COD1"),0)</f>
        <v>0</v>
      </c>
      <c r="U3447" t="e">
        <f>(VLOOKUP(F3447,tarifas!$C$7:$D$10,2,FALSE)+tarifas!$D$21)*datos!P3447</f>
        <v>#N/A</v>
      </c>
      <c r="V3447" t="e">
        <f t="shared" si="489"/>
        <v>#N/A</v>
      </c>
      <c r="W3447">
        <f t="shared" si="490"/>
        <v>0</v>
      </c>
    </row>
    <row r="3448" spans="1:23" x14ac:dyDescent="0.25">
      <c r="A3448">
        <f t="shared" si="483"/>
        <v>143</v>
      </c>
      <c r="B3448">
        <f t="shared" si="484"/>
        <v>5</v>
      </c>
      <c r="C3448" s="1">
        <f t="shared" si="491"/>
        <v>41783.208333324998</v>
      </c>
      <c r="D3448" s="7">
        <v>7.2121212121212119</v>
      </c>
      <c r="E3448" s="7"/>
      <c r="G3448">
        <v>46.8</v>
      </c>
      <c r="H3448" s="12">
        <v>173.1798433862084</v>
      </c>
      <c r="I3448" s="13">
        <f>$D$2*tarifas!$D$12/24</f>
        <v>1.4541666666666666</v>
      </c>
      <c r="J3448" s="13" t="e">
        <f>VLOOKUP(E3448&amp;" "&amp;F3448,tarifas!$A$13:$D$20,4,FALSE)*H3448</f>
        <v>#N/A</v>
      </c>
      <c r="K3448" s="13">
        <f>IF(F3448="COD1",tarifas!$D$11*(SUMIFS($H$11:$H$8770,$F$11:$F$8770,"=COD1",$B$11:$B$8770,"="&amp;B3448)/COUNTIFS($F$11:$F$8770,"=COD1",$B$11:$B$8770,"="&amp;B3448))/COUNTIFS($A$11:$A$8770,"="&amp;A3448,$F$11:$F$8770,"=COD1"),0)</f>
        <v>0</v>
      </c>
      <c r="L3448" s="13" t="e">
        <f>(VLOOKUP(F3448,tarifas!$C$7:$D$10,2,FALSE)+tarifas!$D$21)*datos!H3448</f>
        <v>#N/A</v>
      </c>
      <c r="M3448">
        <v>10.670129999999999</v>
      </c>
      <c r="N3448" s="13" t="e">
        <f t="shared" si="485"/>
        <v>#N/A</v>
      </c>
      <c r="O3448">
        <f t="shared" si="486"/>
        <v>10.670129999999999</v>
      </c>
      <c r="P3448" s="12">
        <f t="shared" si="487"/>
        <v>162.5097133862084</v>
      </c>
      <c r="Q3448">
        <f t="shared" si="488"/>
        <v>0</v>
      </c>
      <c r="R3448">
        <f>$D$2*tarifas!$D$12/24</f>
        <v>1.4541666666666666</v>
      </c>
      <c r="S3448" t="e">
        <f>VLOOKUP(E3448&amp;" "&amp;F3448,tarifas!$A$13:$D$20,4,FALSE)*P3448</f>
        <v>#N/A</v>
      </c>
      <c r="T3448">
        <f>IF(F3448="COD1",tarifas!$D$11*(SUMIFS($P$11:$P$8770,$F$11:$F$8770,"=COD1",$B$11:$B$8770,"="&amp;B3448)/COUNTIFS($F$11:$F$8770,"=COD1",$B$11:$B$8770,"="&amp;B3448))/COUNTIFS($A$11:$A$8770,"="&amp;A3448,$F$11:$F$8770,"=COD1"),0)</f>
        <v>0</v>
      </c>
      <c r="U3448" t="e">
        <f>(VLOOKUP(F3448,tarifas!$C$7:$D$10,2,FALSE)+tarifas!$D$21)*datos!P3448</f>
        <v>#N/A</v>
      </c>
      <c r="V3448" t="e">
        <f t="shared" si="489"/>
        <v>#N/A</v>
      </c>
      <c r="W3448">
        <f t="shared" si="490"/>
        <v>0</v>
      </c>
    </row>
    <row r="3449" spans="1:23" x14ac:dyDescent="0.25">
      <c r="A3449">
        <f t="shared" si="483"/>
        <v>143</v>
      </c>
      <c r="B3449">
        <f t="shared" si="484"/>
        <v>5</v>
      </c>
      <c r="C3449" s="1">
        <f t="shared" si="491"/>
        <v>41783.249999991662</v>
      </c>
      <c r="D3449" s="7">
        <v>12.878787878787881</v>
      </c>
      <c r="E3449" s="7"/>
      <c r="G3449">
        <v>46.8</v>
      </c>
      <c r="H3449" s="12">
        <v>156.9075467793655</v>
      </c>
      <c r="I3449" s="13">
        <f>$D$2*tarifas!$D$12/24</f>
        <v>1.4541666666666666</v>
      </c>
      <c r="J3449" s="13" t="e">
        <f>VLOOKUP(E3449&amp;" "&amp;F3449,tarifas!$A$13:$D$20,4,FALSE)*H3449</f>
        <v>#N/A</v>
      </c>
      <c r="K3449" s="13">
        <f>IF(F3449="COD1",tarifas!$D$11*(SUMIFS($H$11:$H$8770,$F$11:$F$8770,"=COD1",$B$11:$B$8770,"="&amp;B3449)/COUNTIFS($F$11:$F$8770,"=COD1",$B$11:$B$8770,"="&amp;B3449))/COUNTIFS($A$11:$A$8770,"="&amp;A3449,$F$11:$F$8770,"=COD1"),0)</f>
        <v>0</v>
      </c>
      <c r="L3449" s="13" t="e">
        <f>(VLOOKUP(F3449,tarifas!$C$7:$D$10,2,FALSE)+tarifas!$D$21)*datos!H3449</f>
        <v>#N/A</v>
      </c>
      <c r="M3449">
        <v>57.166050000000006</v>
      </c>
      <c r="N3449" s="13" t="e">
        <f t="shared" si="485"/>
        <v>#N/A</v>
      </c>
      <c r="O3449">
        <f t="shared" si="486"/>
        <v>57.166050000000006</v>
      </c>
      <c r="P3449" s="12">
        <f t="shared" si="487"/>
        <v>99.741496779365491</v>
      </c>
      <c r="Q3449">
        <f t="shared" si="488"/>
        <v>0</v>
      </c>
      <c r="R3449">
        <f>$D$2*tarifas!$D$12/24</f>
        <v>1.4541666666666666</v>
      </c>
      <c r="S3449" t="e">
        <f>VLOOKUP(E3449&amp;" "&amp;F3449,tarifas!$A$13:$D$20,4,FALSE)*P3449</f>
        <v>#N/A</v>
      </c>
      <c r="T3449">
        <f>IF(F3449="COD1",tarifas!$D$11*(SUMIFS($P$11:$P$8770,$F$11:$F$8770,"=COD1",$B$11:$B$8770,"="&amp;B3449)/COUNTIFS($F$11:$F$8770,"=COD1",$B$11:$B$8770,"="&amp;B3449))/COUNTIFS($A$11:$A$8770,"="&amp;A3449,$F$11:$F$8770,"=COD1"),0)</f>
        <v>0</v>
      </c>
      <c r="U3449" t="e">
        <f>(VLOOKUP(F3449,tarifas!$C$7:$D$10,2,FALSE)+tarifas!$D$21)*datos!P3449</f>
        <v>#N/A</v>
      </c>
      <c r="V3449" t="e">
        <f t="shared" si="489"/>
        <v>#N/A</v>
      </c>
      <c r="W3449">
        <f t="shared" si="490"/>
        <v>0</v>
      </c>
    </row>
    <row r="3450" spans="1:23" x14ac:dyDescent="0.25">
      <c r="A3450">
        <f t="shared" si="483"/>
        <v>143</v>
      </c>
      <c r="B3450">
        <f t="shared" si="484"/>
        <v>5</v>
      </c>
      <c r="C3450" s="1">
        <f t="shared" si="491"/>
        <v>41783.291666658326</v>
      </c>
      <c r="D3450" s="7">
        <v>98.651515151515156</v>
      </c>
      <c r="E3450" s="7"/>
      <c r="G3450">
        <v>46.7</v>
      </c>
      <c r="H3450" s="12">
        <v>155.99995172123383</v>
      </c>
      <c r="I3450" s="13">
        <f>$D$2*tarifas!$D$12/24</f>
        <v>1.4541666666666666</v>
      </c>
      <c r="J3450" s="13" t="e">
        <f>VLOOKUP(E3450&amp;" "&amp;F3450,tarifas!$A$13:$D$20,4,FALSE)*H3450</f>
        <v>#N/A</v>
      </c>
      <c r="K3450" s="13">
        <f>IF(F3450="COD1",tarifas!$D$11*(SUMIFS($H$11:$H$8770,$F$11:$F$8770,"=COD1",$B$11:$B$8770,"="&amp;B3450)/COUNTIFS($F$11:$F$8770,"=COD1",$B$11:$B$8770,"="&amp;B3450))/COUNTIFS($A$11:$A$8770,"="&amp;A3450,$F$11:$F$8770,"=COD1"),0)</f>
        <v>0</v>
      </c>
      <c r="L3450" s="13" t="e">
        <f>(VLOOKUP(F3450,tarifas!$C$7:$D$10,2,FALSE)+tarifas!$D$21)*datos!H3450</f>
        <v>#N/A</v>
      </c>
      <c r="M3450">
        <v>198.41271</v>
      </c>
      <c r="N3450" s="13" t="e">
        <f t="shared" si="485"/>
        <v>#N/A</v>
      </c>
      <c r="O3450">
        <f t="shared" si="486"/>
        <v>155.99995172123383</v>
      </c>
      <c r="P3450" s="12">
        <f t="shared" si="487"/>
        <v>0</v>
      </c>
      <c r="Q3450">
        <f t="shared" si="488"/>
        <v>42.412758278766177</v>
      </c>
      <c r="R3450">
        <f>$D$2*tarifas!$D$12/24</f>
        <v>1.4541666666666666</v>
      </c>
      <c r="S3450" t="e">
        <f>VLOOKUP(E3450&amp;" "&amp;F3450,tarifas!$A$13:$D$20,4,FALSE)*P3450</f>
        <v>#N/A</v>
      </c>
      <c r="T3450">
        <f>IF(F3450="COD1",tarifas!$D$11*(SUMIFS($P$11:$P$8770,$F$11:$F$8770,"=COD1",$B$11:$B$8770,"="&amp;B3450)/COUNTIFS($F$11:$F$8770,"=COD1",$B$11:$B$8770,"="&amp;B3450))/COUNTIFS($A$11:$A$8770,"="&amp;A3450,$F$11:$F$8770,"=COD1"),0)</f>
        <v>0</v>
      </c>
      <c r="U3450" t="e">
        <f>(VLOOKUP(F3450,tarifas!$C$7:$D$10,2,FALSE)+tarifas!$D$21)*datos!P3450</f>
        <v>#N/A</v>
      </c>
      <c r="V3450" t="e">
        <f t="shared" si="489"/>
        <v>#N/A</v>
      </c>
      <c r="W3450">
        <f t="shared" si="490"/>
        <v>1.7826082304565423</v>
      </c>
    </row>
    <row r="3451" spans="1:23" x14ac:dyDescent="0.25">
      <c r="A3451">
        <f t="shared" si="483"/>
        <v>143</v>
      </c>
      <c r="B3451">
        <f t="shared" si="484"/>
        <v>5</v>
      </c>
      <c r="C3451" s="1">
        <f t="shared" si="491"/>
        <v>41783.33333332499</v>
      </c>
      <c r="D3451" s="7">
        <v>286.16666666666669</v>
      </c>
      <c r="E3451" s="7"/>
      <c r="G3451">
        <v>47.62</v>
      </c>
      <c r="H3451" s="12">
        <v>159.42730682780356</v>
      </c>
      <c r="I3451" s="13">
        <f>$D$2*tarifas!$D$12/24</f>
        <v>1.4541666666666666</v>
      </c>
      <c r="J3451" s="13" t="e">
        <f>VLOOKUP(E3451&amp;" "&amp;F3451,tarifas!$A$13:$D$20,4,FALSE)*H3451</f>
        <v>#N/A</v>
      </c>
      <c r="K3451" s="13">
        <f>IF(F3451="COD1",tarifas!$D$11*(SUMIFS($H$11:$H$8770,$F$11:$F$8770,"=COD1",$B$11:$B$8770,"="&amp;B3451)/COUNTIFS($F$11:$F$8770,"=COD1",$B$11:$B$8770,"="&amp;B3451))/COUNTIFS($A$11:$A$8770,"="&amp;A3451,$F$11:$F$8770,"=COD1"),0)</f>
        <v>0</v>
      </c>
      <c r="L3451" s="13" t="e">
        <f>(VLOOKUP(F3451,tarifas!$C$7:$D$10,2,FALSE)+tarifas!$D$21)*datos!H3451</f>
        <v>#N/A</v>
      </c>
      <c r="M3451">
        <v>325.346</v>
      </c>
      <c r="N3451" s="13" t="e">
        <f t="shared" si="485"/>
        <v>#N/A</v>
      </c>
      <c r="O3451">
        <f t="shared" si="486"/>
        <v>159.42730682780356</v>
      </c>
      <c r="P3451" s="12">
        <f t="shared" si="487"/>
        <v>0</v>
      </c>
      <c r="Q3451">
        <f t="shared" si="488"/>
        <v>165.91869317219644</v>
      </c>
      <c r="R3451">
        <f>$D$2*tarifas!$D$12/24</f>
        <v>1.4541666666666666</v>
      </c>
      <c r="S3451" t="e">
        <f>VLOOKUP(E3451&amp;" "&amp;F3451,tarifas!$A$13:$D$20,4,FALSE)*P3451</f>
        <v>#N/A</v>
      </c>
      <c r="T3451">
        <f>IF(F3451="COD1",tarifas!$D$11*(SUMIFS($P$11:$P$8770,$F$11:$F$8770,"=COD1",$B$11:$B$8770,"="&amp;B3451)/COUNTIFS($F$11:$F$8770,"=COD1",$B$11:$B$8770,"="&amp;B3451))/COUNTIFS($A$11:$A$8770,"="&amp;A3451,$F$11:$F$8770,"=COD1"),0)</f>
        <v>0</v>
      </c>
      <c r="U3451" t="e">
        <f>(VLOOKUP(F3451,tarifas!$C$7:$D$10,2,FALSE)+tarifas!$D$21)*datos!P3451</f>
        <v>#N/A</v>
      </c>
      <c r="V3451" t="e">
        <f t="shared" si="489"/>
        <v>#N/A</v>
      </c>
      <c r="W3451">
        <f t="shared" si="490"/>
        <v>7.1109433519739955</v>
      </c>
    </row>
    <row r="3452" spans="1:23" x14ac:dyDescent="0.25">
      <c r="A3452">
        <f t="shared" si="483"/>
        <v>143</v>
      </c>
      <c r="B3452">
        <f t="shared" si="484"/>
        <v>5</v>
      </c>
      <c r="C3452" s="1">
        <f t="shared" si="491"/>
        <v>41783.374999991654</v>
      </c>
      <c r="D3452" s="7">
        <v>456.68181818181813</v>
      </c>
      <c r="E3452" s="7"/>
      <c r="G3452">
        <v>49.01</v>
      </c>
      <c r="H3452" s="12">
        <v>157.9468926941432</v>
      </c>
      <c r="I3452" s="13">
        <f>$D$2*tarifas!$D$12/24</f>
        <v>1.4541666666666666</v>
      </c>
      <c r="J3452" s="13" t="e">
        <f>VLOOKUP(E3452&amp;" "&amp;F3452,tarifas!$A$13:$D$20,4,FALSE)*H3452</f>
        <v>#N/A</v>
      </c>
      <c r="K3452" s="13">
        <f>IF(F3452="COD1",tarifas!$D$11*(SUMIFS($H$11:$H$8770,$F$11:$F$8770,"=COD1",$B$11:$B$8770,"="&amp;B3452)/COUNTIFS($F$11:$F$8770,"=COD1",$B$11:$B$8770,"="&amp;B3452))/COUNTIFS($A$11:$A$8770,"="&amp;A3452,$F$11:$F$8770,"=COD1"),0)</f>
        <v>0</v>
      </c>
      <c r="L3452" s="13" t="e">
        <f>(VLOOKUP(F3452,tarifas!$C$7:$D$10,2,FALSE)+tarifas!$D$21)*datos!H3452</f>
        <v>#N/A</v>
      </c>
      <c r="M3452">
        <v>422.08593000000002</v>
      </c>
      <c r="N3452" s="13" t="e">
        <f t="shared" si="485"/>
        <v>#N/A</v>
      </c>
      <c r="O3452">
        <f t="shared" si="486"/>
        <v>157.9468926941432</v>
      </c>
      <c r="P3452" s="12">
        <f t="shared" si="487"/>
        <v>0</v>
      </c>
      <c r="Q3452">
        <f t="shared" si="488"/>
        <v>264.13903730585685</v>
      </c>
      <c r="R3452">
        <f>$D$2*tarifas!$D$12/24</f>
        <v>1.4541666666666666</v>
      </c>
      <c r="S3452" t="e">
        <f>VLOOKUP(E3452&amp;" "&amp;F3452,tarifas!$A$13:$D$20,4,FALSE)*P3452</f>
        <v>#N/A</v>
      </c>
      <c r="T3452">
        <f>IF(F3452="COD1",tarifas!$D$11*(SUMIFS($P$11:$P$8770,$F$11:$F$8770,"=COD1",$B$11:$B$8770,"="&amp;B3452)/COUNTIFS($F$11:$F$8770,"=COD1",$B$11:$B$8770,"="&amp;B3452))/COUNTIFS($A$11:$A$8770,"="&amp;A3452,$F$11:$F$8770,"=COD1"),0)</f>
        <v>0</v>
      </c>
      <c r="U3452" t="e">
        <f>(VLOOKUP(F3452,tarifas!$C$7:$D$10,2,FALSE)+tarifas!$D$21)*datos!P3452</f>
        <v>#N/A</v>
      </c>
      <c r="V3452" t="e">
        <f t="shared" si="489"/>
        <v>#N/A</v>
      </c>
      <c r="W3452">
        <f t="shared" si="490"/>
        <v>11.650908796524041</v>
      </c>
    </row>
    <row r="3453" spans="1:23" x14ac:dyDescent="0.25">
      <c r="A3453">
        <f t="shared" si="483"/>
        <v>143</v>
      </c>
      <c r="B3453">
        <f t="shared" si="484"/>
        <v>5</v>
      </c>
      <c r="C3453" s="1">
        <f t="shared" si="491"/>
        <v>41783.416666658319</v>
      </c>
      <c r="D3453" s="7">
        <v>616.89393939393949</v>
      </c>
      <c r="E3453" s="7"/>
      <c r="G3453">
        <v>49</v>
      </c>
      <c r="H3453" s="12">
        <v>158.43176090649226</v>
      </c>
      <c r="I3453" s="13">
        <f>$D$2*tarifas!$D$12/24</f>
        <v>1.4541666666666666</v>
      </c>
      <c r="J3453" s="13" t="e">
        <f>VLOOKUP(E3453&amp;" "&amp;F3453,tarifas!$A$13:$D$20,4,FALSE)*H3453</f>
        <v>#N/A</v>
      </c>
      <c r="K3453" s="13">
        <f>IF(F3453="COD1",tarifas!$D$11*(SUMIFS($H$11:$H$8770,$F$11:$F$8770,"=COD1",$B$11:$B$8770,"="&amp;B3453)/COUNTIFS($F$11:$F$8770,"=COD1",$B$11:$B$8770,"="&amp;B3453))/COUNTIFS($A$11:$A$8770,"="&amp;A3453,$F$11:$F$8770,"=COD1"),0)</f>
        <v>0</v>
      </c>
      <c r="L3453" s="13" t="e">
        <f>(VLOOKUP(F3453,tarifas!$C$7:$D$10,2,FALSE)+tarifas!$D$21)*datos!H3453</f>
        <v>#N/A</v>
      </c>
      <c r="M3453">
        <v>351.92489</v>
      </c>
      <c r="N3453" s="13" t="e">
        <f t="shared" si="485"/>
        <v>#N/A</v>
      </c>
      <c r="O3453">
        <f t="shared" si="486"/>
        <v>158.43176090649226</v>
      </c>
      <c r="P3453" s="12">
        <f t="shared" si="487"/>
        <v>0</v>
      </c>
      <c r="Q3453">
        <f t="shared" si="488"/>
        <v>193.49312909350775</v>
      </c>
      <c r="R3453">
        <f>$D$2*tarifas!$D$12/24</f>
        <v>1.4541666666666666</v>
      </c>
      <c r="S3453" t="e">
        <f>VLOOKUP(E3453&amp;" "&amp;F3453,tarifas!$A$13:$D$20,4,FALSE)*P3453</f>
        <v>#N/A</v>
      </c>
      <c r="T3453">
        <f>IF(F3453="COD1",tarifas!$D$11*(SUMIFS($P$11:$P$8770,$F$11:$F$8770,"=COD1",$B$11:$B$8770,"="&amp;B3453)/COUNTIFS($F$11:$F$8770,"=COD1",$B$11:$B$8770,"="&amp;B3453))/COUNTIFS($A$11:$A$8770,"="&amp;A3453,$F$11:$F$8770,"=COD1"),0)</f>
        <v>0</v>
      </c>
      <c r="U3453" t="e">
        <f>(VLOOKUP(F3453,tarifas!$C$7:$D$10,2,FALSE)+tarifas!$D$21)*datos!P3453</f>
        <v>#N/A</v>
      </c>
      <c r="V3453" t="e">
        <f t="shared" si="489"/>
        <v>#N/A</v>
      </c>
      <c r="W3453">
        <f t="shared" si="490"/>
        <v>8.5330469930236923</v>
      </c>
    </row>
    <row r="3454" spans="1:23" x14ac:dyDescent="0.25">
      <c r="A3454">
        <f t="shared" si="483"/>
        <v>143</v>
      </c>
      <c r="B3454">
        <f t="shared" si="484"/>
        <v>5</v>
      </c>
      <c r="C3454" s="1">
        <f t="shared" si="491"/>
        <v>41783.458333324983</v>
      </c>
      <c r="D3454" s="7">
        <v>728.68181818181836</v>
      </c>
      <c r="E3454" s="7"/>
      <c r="G3454">
        <v>49.31</v>
      </c>
      <c r="H3454" s="12">
        <v>159.67902954541606</v>
      </c>
      <c r="I3454" s="13">
        <f>$D$2*tarifas!$D$12/24</f>
        <v>1.4541666666666666</v>
      </c>
      <c r="J3454" s="13" t="e">
        <f>VLOOKUP(E3454&amp;" "&amp;F3454,tarifas!$A$13:$D$20,4,FALSE)*H3454</f>
        <v>#N/A</v>
      </c>
      <c r="K3454" s="13">
        <f>IF(F3454="COD1",tarifas!$D$11*(SUMIFS($H$11:$H$8770,$F$11:$F$8770,"=COD1",$B$11:$B$8770,"="&amp;B3454)/COUNTIFS($F$11:$F$8770,"=COD1",$B$11:$B$8770,"="&amp;B3454))/COUNTIFS($A$11:$A$8770,"="&amp;A3454,$F$11:$F$8770,"=COD1"),0)</f>
        <v>0</v>
      </c>
      <c r="L3454" s="13" t="e">
        <f>(VLOOKUP(F3454,tarifas!$C$7:$D$10,2,FALSE)+tarifas!$D$21)*datos!H3454</f>
        <v>#N/A</v>
      </c>
      <c r="M3454">
        <v>362.89186000000001</v>
      </c>
      <c r="N3454" s="13" t="e">
        <f t="shared" si="485"/>
        <v>#N/A</v>
      </c>
      <c r="O3454">
        <f t="shared" si="486"/>
        <v>159.67902954541606</v>
      </c>
      <c r="P3454" s="12">
        <f t="shared" si="487"/>
        <v>0</v>
      </c>
      <c r="Q3454">
        <f t="shared" si="488"/>
        <v>203.21283045458395</v>
      </c>
      <c r="R3454">
        <f>$D$2*tarifas!$D$12/24</f>
        <v>1.4541666666666666</v>
      </c>
      <c r="S3454" t="e">
        <f>VLOOKUP(E3454&amp;" "&amp;F3454,tarifas!$A$13:$D$20,4,FALSE)*P3454</f>
        <v>#N/A</v>
      </c>
      <c r="T3454">
        <f>IF(F3454="COD1",tarifas!$D$11*(SUMIFS($P$11:$P$8770,$F$11:$F$8770,"=COD1",$B$11:$B$8770,"="&amp;B3454)/COUNTIFS($F$11:$F$8770,"=COD1",$B$11:$B$8770,"="&amp;B3454))/COUNTIFS($A$11:$A$8770,"="&amp;A3454,$F$11:$F$8770,"=COD1"),0)</f>
        <v>0</v>
      </c>
      <c r="U3454" t="e">
        <f>(VLOOKUP(F3454,tarifas!$C$7:$D$10,2,FALSE)+tarifas!$D$21)*datos!P3454</f>
        <v>#N/A</v>
      </c>
      <c r="V3454" t="e">
        <f t="shared" si="489"/>
        <v>#N/A</v>
      </c>
      <c r="W3454">
        <f t="shared" si="490"/>
        <v>9.0183822027439824</v>
      </c>
    </row>
    <row r="3455" spans="1:23" x14ac:dyDescent="0.25">
      <c r="A3455">
        <f t="shared" si="483"/>
        <v>143</v>
      </c>
      <c r="B3455">
        <f t="shared" si="484"/>
        <v>5</v>
      </c>
      <c r="C3455" s="1">
        <f t="shared" si="491"/>
        <v>41783.499999991647</v>
      </c>
      <c r="D3455" s="7">
        <v>796.16666666666674</v>
      </c>
      <c r="E3455" s="7"/>
      <c r="G3455">
        <v>50</v>
      </c>
      <c r="H3455" s="12">
        <v>161.15413541268259</v>
      </c>
      <c r="I3455" s="13">
        <f>$D$2*tarifas!$D$12/24</f>
        <v>1.4541666666666666</v>
      </c>
      <c r="J3455" s="13" t="e">
        <f>VLOOKUP(E3455&amp;" "&amp;F3455,tarifas!$A$13:$D$20,4,FALSE)*H3455</f>
        <v>#N/A</v>
      </c>
      <c r="K3455" s="13">
        <f>IF(F3455="COD1",tarifas!$D$11*(SUMIFS($H$11:$H$8770,$F$11:$F$8770,"=COD1",$B$11:$B$8770,"="&amp;B3455)/COUNTIFS($F$11:$F$8770,"=COD1",$B$11:$B$8770,"="&amp;B3455))/COUNTIFS($A$11:$A$8770,"="&amp;A3455,$F$11:$F$8770,"=COD1"),0)</f>
        <v>0</v>
      </c>
      <c r="L3455" s="13" t="e">
        <f>(VLOOKUP(F3455,tarifas!$C$7:$D$10,2,FALSE)+tarifas!$D$21)*datos!H3455</f>
        <v>#N/A</v>
      </c>
      <c r="M3455">
        <v>528.05468000000008</v>
      </c>
      <c r="N3455" s="13" t="e">
        <f t="shared" si="485"/>
        <v>#N/A</v>
      </c>
      <c r="O3455">
        <f t="shared" si="486"/>
        <v>161.15413541268259</v>
      </c>
      <c r="P3455" s="12">
        <f t="shared" si="487"/>
        <v>0</v>
      </c>
      <c r="Q3455">
        <f t="shared" si="488"/>
        <v>366.90054458731748</v>
      </c>
      <c r="R3455">
        <f>$D$2*tarifas!$D$12/24</f>
        <v>1.4541666666666666</v>
      </c>
      <c r="S3455" t="e">
        <f>VLOOKUP(E3455&amp;" "&amp;F3455,tarifas!$A$13:$D$20,4,FALSE)*P3455</f>
        <v>#N/A</v>
      </c>
      <c r="T3455">
        <f>IF(F3455="COD1",tarifas!$D$11*(SUMIFS($P$11:$P$8770,$F$11:$F$8770,"=COD1",$B$11:$B$8770,"="&amp;B3455)/COUNTIFS($F$11:$F$8770,"=COD1",$B$11:$B$8770,"="&amp;B3455))/COUNTIFS($A$11:$A$8770,"="&amp;A3455,$F$11:$F$8770,"=COD1"),0)</f>
        <v>0</v>
      </c>
      <c r="U3455" t="e">
        <f>(VLOOKUP(F3455,tarifas!$C$7:$D$10,2,FALSE)+tarifas!$D$21)*datos!P3455</f>
        <v>#N/A</v>
      </c>
      <c r="V3455" t="e">
        <f t="shared" si="489"/>
        <v>#N/A</v>
      </c>
      <c r="W3455">
        <f t="shared" si="490"/>
        <v>16.510524506429284</v>
      </c>
    </row>
    <row r="3456" spans="1:23" x14ac:dyDescent="0.25">
      <c r="A3456">
        <f t="shared" si="483"/>
        <v>143</v>
      </c>
      <c r="B3456">
        <f t="shared" si="484"/>
        <v>5</v>
      </c>
      <c r="C3456" s="1">
        <f t="shared" si="491"/>
        <v>41783.541666658311</v>
      </c>
      <c r="D3456" s="7">
        <v>792.56060606060612</v>
      </c>
      <c r="E3456" s="7"/>
      <c r="G3456">
        <v>47.84</v>
      </c>
      <c r="H3456" s="12">
        <v>161.62364572974835</v>
      </c>
      <c r="I3456" s="13">
        <f>$D$2*tarifas!$D$12/24</f>
        <v>1.4541666666666666</v>
      </c>
      <c r="J3456" s="13" t="e">
        <f>VLOOKUP(E3456&amp;" "&amp;F3456,tarifas!$A$13:$D$20,4,FALSE)*H3456</f>
        <v>#N/A</v>
      </c>
      <c r="K3456" s="13">
        <f>IF(F3456="COD1",tarifas!$D$11*(SUMIFS($H$11:$H$8770,$F$11:$F$8770,"=COD1",$B$11:$B$8770,"="&amp;B3456)/COUNTIFS($F$11:$F$8770,"=COD1",$B$11:$B$8770,"="&amp;B3456))/COUNTIFS($A$11:$A$8770,"="&amp;A3456,$F$11:$F$8770,"=COD1"),0)</f>
        <v>0</v>
      </c>
      <c r="L3456" s="13" t="e">
        <f>(VLOOKUP(F3456,tarifas!$C$7:$D$10,2,FALSE)+tarifas!$D$21)*datos!H3456</f>
        <v>#N/A</v>
      </c>
      <c r="M3456">
        <v>229.53244000000001</v>
      </c>
      <c r="N3456" s="13" t="e">
        <f t="shared" si="485"/>
        <v>#N/A</v>
      </c>
      <c r="O3456">
        <f t="shared" si="486"/>
        <v>161.62364572974835</v>
      </c>
      <c r="P3456" s="12">
        <f t="shared" si="487"/>
        <v>0</v>
      </c>
      <c r="Q3456">
        <f t="shared" si="488"/>
        <v>67.908794270251661</v>
      </c>
      <c r="R3456">
        <f>$D$2*tarifas!$D$12/24</f>
        <v>1.4541666666666666</v>
      </c>
      <c r="S3456" t="e">
        <f>VLOOKUP(E3456&amp;" "&amp;F3456,tarifas!$A$13:$D$20,4,FALSE)*P3456</f>
        <v>#N/A</v>
      </c>
      <c r="T3456">
        <f>IF(F3456="COD1",tarifas!$D$11*(SUMIFS($P$11:$P$8770,$F$11:$F$8770,"=COD1",$B$11:$B$8770,"="&amp;B3456)/COUNTIFS($F$11:$F$8770,"=COD1",$B$11:$B$8770,"="&amp;B3456))/COUNTIFS($A$11:$A$8770,"="&amp;A3456,$F$11:$F$8770,"=COD1"),0)</f>
        <v>0</v>
      </c>
      <c r="U3456" t="e">
        <f>(VLOOKUP(F3456,tarifas!$C$7:$D$10,2,FALSE)+tarifas!$D$21)*datos!P3456</f>
        <v>#N/A</v>
      </c>
      <c r="V3456" t="e">
        <f t="shared" si="489"/>
        <v>#N/A</v>
      </c>
      <c r="W3456">
        <f t="shared" si="490"/>
        <v>2.9238810460999556</v>
      </c>
    </row>
    <row r="3457" spans="1:23" x14ac:dyDescent="0.25">
      <c r="A3457">
        <f t="shared" si="483"/>
        <v>143</v>
      </c>
      <c r="B3457">
        <f t="shared" si="484"/>
        <v>5</v>
      </c>
      <c r="C3457" s="1">
        <f t="shared" si="491"/>
        <v>41783.583333324976</v>
      </c>
      <c r="D3457" s="7">
        <v>796.42424242424249</v>
      </c>
      <c r="E3457" s="7"/>
      <c r="G3457">
        <v>46.5</v>
      </c>
      <c r="H3457" s="12">
        <v>168.63289208399067</v>
      </c>
      <c r="I3457" s="13">
        <f>$D$2*tarifas!$D$12/24</f>
        <v>1.4541666666666666</v>
      </c>
      <c r="J3457" s="13" t="e">
        <f>VLOOKUP(E3457&amp;" "&amp;F3457,tarifas!$A$13:$D$20,4,FALSE)*H3457</f>
        <v>#N/A</v>
      </c>
      <c r="K3457" s="13">
        <f>IF(F3457="COD1",tarifas!$D$11*(SUMIFS($H$11:$H$8770,$F$11:$F$8770,"=COD1",$B$11:$B$8770,"="&amp;B3457)/COUNTIFS($F$11:$F$8770,"=COD1",$B$11:$B$8770,"="&amp;B3457))/COUNTIFS($A$11:$A$8770,"="&amp;A3457,$F$11:$F$8770,"=COD1"),0)</f>
        <v>0</v>
      </c>
      <c r="L3457" s="13" t="e">
        <f>(VLOOKUP(F3457,tarifas!$C$7:$D$10,2,FALSE)+tarifas!$D$21)*datos!H3457</f>
        <v>#N/A</v>
      </c>
      <c r="M3457">
        <v>350.99045000000001</v>
      </c>
      <c r="N3457" s="13" t="e">
        <f t="shared" si="485"/>
        <v>#N/A</v>
      </c>
      <c r="O3457">
        <f t="shared" si="486"/>
        <v>168.63289208399067</v>
      </c>
      <c r="P3457" s="12">
        <f t="shared" si="487"/>
        <v>0</v>
      </c>
      <c r="Q3457">
        <f t="shared" si="488"/>
        <v>182.35755791600934</v>
      </c>
      <c r="R3457">
        <f>$D$2*tarifas!$D$12/24</f>
        <v>1.4541666666666666</v>
      </c>
      <c r="S3457" t="e">
        <f>VLOOKUP(E3457&amp;" "&amp;F3457,tarifas!$A$13:$D$20,4,FALSE)*P3457</f>
        <v>#N/A</v>
      </c>
      <c r="T3457">
        <f>IF(F3457="COD1",tarifas!$D$11*(SUMIFS($P$11:$P$8770,$F$11:$F$8770,"=COD1",$B$11:$B$8770,"="&amp;B3457)/COUNTIFS($F$11:$F$8770,"=COD1",$B$11:$B$8770,"="&amp;B3457))/COUNTIFS($A$11:$A$8770,"="&amp;A3457,$F$11:$F$8770,"=COD1"),0)</f>
        <v>0</v>
      </c>
      <c r="U3457" t="e">
        <f>(VLOOKUP(F3457,tarifas!$C$7:$D$10,2,FALSE)+tarifas!$D$21)*datos!P3457</f>
        <v>#N/A</v>
      </c>
      <c r="V3457" t="e">
        <f t="shared" si="489"/>
        <v>#N/A</v>
      </c>
      <c r="W3457">
        <f t="shared" si="490"/>
        <v>7.6316637987849907</v>
      </c>
    </row>
    <row r="3458" spans="1:23" x14ac:dyDescent="0.25">
      <c r="A3458">
        <f t="shared" si="483"/>
        <v>143</v>
      </c>
      <c r="B3458">
        <f t="shared" si="484"/>
        <v>5</v>
      </c>
      <c r="C3458" s="1">
        <f t="shared" si="491"/>
        <v>41783.62499999164</v>
      </c>
      <c r="D3458" s="7">
        <v>729.19696969696963</v>
      </c>
      <c r="E3458" s="7"/>
      <c r="G3458">
        <v>43.05</v>
      </c>
      <c r="H3458" s="12">
        <v>175.4566817106689</v>
      </c>
      <c r="I3458" s="13">
        <f>$D$2*tarifas!$D$12/24</f>
        <v>1.4541666666666666</v>
      </c>
      <c r="J3458" s="13" t="e">
        <f>VLOOKUP(E3458&amp;" "&amp;F3458,tarifas!$A$13:$D$20,4,FALSE)*H3458</f>
        <v>#N/A</v>
      </c>
      <c r="K3458" s="13">
        <f>IF(F3458="COD1",tarifas!$D$11*(SUMIFS($H$11:$H$8770,$F$11:$F$8770,"=COD1",$B$11:$B$8770,"="&amp;B3458)/COUNTIFS($F$11:$F$8770,"=COD1",$B$11:$B$8770,"="&amp;B3458))/COUNTIFS($A$11:$A$8770,"="&amp;A3458,$F$11:$F$8770,"=COD1"),0)</f>
        <v>0</v>
      </c>
      <c r="L3458" s="13" t="e">
        <f>(VLOOKUP(F3458,tarifas!$C$7:$D$10,2,FALSE)+tarifas!$D$21)*datos!H3458</f>
        <v>#N/A</v>
      </c>
      <c r="M3458">
        <v>231.02207000000001</v>
      </c>
      <c r="N3458" s="13" t="e">
        <f t="shared" si="485"/>
        <v>#N/A</v>
      </c>
      <c r="O3458">
        <f t="shared" si="486"/>
        <v>175.4566817106689</v>
      </c>
      <c r="P3458" s="12">
        <f t="shared" si="487"/>
        <v>0</v>
      </c>
      <c r="Q3458">
        <f t="shared" si="488"/>
        <v>55.565388289331111</v>
      </c>
      <c r="R3458">
        <f>$D$2*tarifas!$D$12/24</f>
        <v>1.4541666666666666</v>
      </c>
      <c r="S3458" t="e">
        <f>VLOOKUP(E3458&amp;" "&amp;F3458,tarifas!$A$13:$D$20,4,FALSE)*P3458</f>
        <v>#N/A</v>
      </c>
      <c r="T3458">
        <f>IF(F3458="COD1",tarifas!$D$11*(SUMIFS($P$11:$P$8770,$F$11:$F$8770,"=COD1",$B$11:$B$8770,"="&amp;B3458)/COUNTIFS($F$11:$F$8770,"=COD1",$B$11:$B$8770,"="&amp;B3458))/COUNTIFS($A$11:$A$8770,"="&amp;A3458,$F$11:$F$8770,"=COD1"),0)</f>
        <v>0</v>
      </c>
      <c r="U3458" t="e">
        <f>(VLOOKUP(F3458,tarifas!$C$7:$D$10,2,FALSE)+tarifas!$D$21)*datos!P3458</f>
        <v>#N/A</v>
      </c>
      <c r="V3458" t="e">
        <f t="shared" si="489"/>
        <v>#N/A</v>
      </c>
      <c r="W3458">
        <f t="shared" si="490"/>
        <v>2.1528809692701336</v>
      </c>
    </row>
    <row r="3459" spans="1:23" x14ac:dyDescent="0.25">
      <c r="A3459">
        <f t="shared" si="483"/>
        <v>143</v>
      </c>
      <c r="B3459">
        <f t="shared" si="484"/>
        <v>5</v>
      </c>
      <c r="C3459" s="1">
        <f t="shared" si="491"/>
        <v>41783.666666658304</v>
      </c>
      <c r="D3459" s="7">
        <v>573.87878787878799</v>
      </c>
      <c r="E3459" s="7"/>
      <c r="G3459">
        <v>40.92</v>
      </c>
      <c r="H3459" s="12">
        <v>174.7348401776803</v>
      </c>
      <c r="I3459" s="13">
        <f>$D$2*tarifas!$D$12/24</f>
        <v>1.4541666666666666</v>
      </c>
      <c r="J3459" s="13" t="e">
        <f>VLOOKUP(E3459&amp;" "&amp;F3459,tarifas!$A$13:$D$20,4,FALSE)*H3459</f>
        <v>#N/A</v>
      </c>
      <c r="K3459" s="13">
        <f>IF(F3459="COD1",tarifas!$D$11*(SUMIFS($H$11:$H$8770,$F$11:$F$8770,"=COD1",$B$11:$B$8770,"="&amp;B3459)/COUNTIFS($F$11:$F$8770,"=COD1",$B$11:$B$8770,"="&amp;B3459))/COUNTIFS($A$11:$A$8770,"="&amp;A3459,$F$11:$F$8770,"=COD1"),0)</f>
        <v>0</v>
      </c>
      <c r="L3459" s="13" t="e">
        <f>(VLOOKUP(F3459,tarifas!$C$7:$D$10,2,FALSE)+tarifas!$D$21)*datos!H3459</f>
        <v>#N/A</v>
      </c>
      <c r="M3459">
        <v>219.66398000000001</v>
      </c>
      <c r="N3459" s="13" t="e">
        <f t="shared" si="485"/>
        <v>#N/A</v>
      </c>
      <c r="O3459">
        <f t="shared" si="486"/>
        <v>174.7348401776803</v>
      </c>
      <c r="P3459" s="12">
        <f t="shared" si="487"/>
        <v>0</v>
      </c>
      <c r="Q3459">
        <f t="shared" si="488"/>
        <v>44.929139822319712</v>
      </c>
      <c r="R3459">
        <f>$D$2*tarifas!$D$12/24</f>
        <v>1.4541666666666666</v>
      </c>
      <c r="S3459" t="e">
        <f>VLOOKUP(E3459&amp;" "&amp;F3459,tarifas!$A$13:$D$20,4,FALSE)*P3459</f>
        <v>#N/A</v>
      </c>
      <c r="T3459">
        <f>IF(F3459="COD1",tarifas!$D$11*(SUMIFS($P$11:$P$8770,$F$11:$F$8770,"=COD1",$B$11:$B$8770,"="&amp;B3459)/COUNTIFS($F$11:$F$8770,"=COD1",$B$11:$B$8770,"="&amp;B3459))/COUNTIFS($A$11:$A$8770,"="&amp;A3459,$F$11:$F$8770,"=COD1"),0)</f>
        <v>0</v>
      </c>
      <c r="U3459" t="e">
        <f>(VLOOKUP(F3459,tarifas!$C$7:$D$10,2,FALSE)+tarifas!$D$21)*datos!P3459</f>
        <v>#N/A</v>
      </c>
      <c r="V3459" t="e">
        <f t="shared" si="489"/>
        <v>#N/A</v>
      </c>
      <c r="W3459">
        <f t="shared" si="490"/>
        <v>1.6546503613763903</v>
      </c>
    </row>
    <row r="3460" spans="1:23" x14ac:dyDescent="0.25">
      <c r="A3460">
        <f t="shared" si="483"/>
        <v>143</v>
      </c>
      <c r="B3460">
        <f t="shared" si="484"/>
        <v>5</v>
      </c>
      <c r="C3460" s="1">
        <f t="shared" si="491"/>
        <v>41783.708333324968</v>
      </c>
      <c r="D3460" s="7">
        <v>387.65151515151513</v>
      </c>
      <c r="E3460" s="7"/>
      <c r="G3460">
        <v>37.81</v>
      </c>
      <c r="H3460" s="12">
        <v>175.98840375036059</v>
      </c>
      <c r="I3460" s="13">
        <f>$D$2*tarifas!$D$12/24</f>
        <v>1.4541666666666666</v>
      </c>
      <c r="J3460" s="13" t="e">
        <f>VLOOKUP(E3460&amp;" "&amp;F3460,tarifas!$A$13:$D$20,4,FALSE)*H3460</f>
        <v>#N/A</v>
      </c>
      <c r="K3460" s="13">
        <f>IF(F3460="COD1",tarifas!$D$11*(SUMIFS($H$11:$H$8770,$F$11:$F$8770,"=COD1",$B$11:$B$8770,"="&amp;B3460)/COUNTIFS($F$11:$F$8770,"=COD1",$B$11:$B$8770,"="&amp;B3460))/COUNTIFS($A$11:$A$8770,"="&amp;A3460,$F$11:$F$8770,"=COD1"),0)</f>
        <v>0</v>
      </c>
      <c r="L3460" s="13" t="e">
        <f>(VLOOKUP(F3460,tarifas!$C$7:$D$10,2,FALSE)+tarifas!$D$21)*datos!H3460</f>
        <v>#N/A</v>
      </c>
      <c r="M3460">
        <v>76.436899999999994</v>
      </c>
      <c r="N3460" s="13" t="e">
        <f t="shared" si="485"/>
        <v>#N/A</v>
      </c>
      <c r="O3460">
        <f t="shared" si="486"/>
        <v>76.436899999999994</v>
      </c>
      <c r="P3460" s="12">
        <f t="shared" si="487"/>
        <v>99.551503750360595</v>
      </c>
      <c r="Q3460">
        <f t="shared" si="488"/>
        <v>0</v>
      </c>
      <c r="R3460">
        <f>$D$2*tarifas!$D$12/24</f>
        <v>1.4541666666666666</v>
      </c>
      <c r="S3460" t="e">
        <f>VLOOKUP(E3460&amp;" "&amp;F3460,tarifas!$A$13:$D$20,4,FALSE)*P3460</f>
        <v>#N/A</v>
      </c>
      <c r="T3460">
        <f>IF(F3460="COD1",tarifas!$D$11*(SUMIFS($P$11:$P$8770,$F$11:$F$8770,"=COD1",$B$11:$B$8770,"="&amp;B3460)/COUNTIFS($F$11:$F$8770,"=COD1",$B$11:$B$8770,"="&amp;B3460))/COUNTIFS($A$11:$A$8770,"="&amp;A3460,$F$11:$F$8770,"=COD1"),0)</f>
        <v>0</v>
      </c>
      <c r="U3460" t="e">
        <f>(VLOOKUP(F3460,tarifas!$C$7:$D$10,2,FALSE)+tarifas!$D$21)*datos!P3460</f>
        <v>#N/A</v>
      </c>
      <c r="V3460" t="e">
        <f t="shared" si="489"/>
        <v>#N/A</v>
      </c>
      <c r="W3460">
        <f t="shared" si="490"/>
        <v>0</v>
      </c>
    </row>
    <row r="3461" spans="1:23" x14ac:dyDescent="0.25">
      <c r="A3461">
        <f t="shared" si="483"/>
        <v>143</v>
      </c>
      <c r="B3461">
        <f t="shared" si="484"/>
        <v>5</v>
      </c>
      <c r="C3461" s="1">
        <f t="shared" si="491"/>
        <v>41783.749999991633</v>
      </c>
      <c r="D3461" s="7">
        <v>219.96969696969694</v>
      </c>
      <c r="E3461" s="7"/>
      <c r="G3461">
        <v>40.1</v>
      </c>
      <c r="H3461" s="12">
        <v>175.06102973734025</v>
      </c>
      <c r="I3461" s="13">
        <f>$D$2*tarifas!$D$12/24</f>
        <v>1.4541666666666666</v>
      </c>
      <c r="J3461" s="13" t="e">
        <f>VLOOKUP(E3461&amp;" "&amp;F3461,tarifas!$A$13:$D$20,4,FALSE)*H3461</f>
        <v>#N/A</v>
      </c>
      <c r="K3461" s="13">
        <f>IF(F3461="COD1",tarifas!$D$11*(SUMIFS($H$11:$H$8770,$F$11:$F$8770,"=COD1",$B$11:$B$8770,"="&amp;B3461)/COUNTIFS($F$11:$F$8770,"=COD1",$B$11:$B$8770,"="&amp;B3461))/COUNTIFS($A$11:$A$8770,"="&amp;A3461,$F$11:$F$8770,"=COD1"),0)</f>
        <v>0</v>
      </c>
      <c r="L3461" s="13" t="e">
        <f>(VLOOKUP(F3461,tarifas!$C$7:$D$10,2,FALSE)+tarifas!$D$21)*datos!H3461</f>
        <v>#N/A</v>
      </c>
      <c r="M3461">
        <v>13.171950000000001</v>
      </c>
      <c r="N3461" s="13" t="e">
        <f t="shared" si="485"/>
        <v>#N/A</v>
      </c>
      <c r="O3461">
        <f t="shared" si="486"/>
        <v>13.171950000000001</v>
      </c>
      <c r="P3461" s="12">
        <f t="shared" si="487"/>
        <v>161.88907973734024</v>
      </c>
      <c r="Q3461">
        <f t="shared" si="488"/>
        <v>0</v>
      </c>
      <c r="R3461">
        <f>$D$2*tarifas!$D$12/24</f>
        <v>1.4541666666666666</v>
      </c>
      <c r="S3461" t="e">
        <f>VLOOKUP(E3461&amp;" "&amp;F3461,tarifas!$A$13:$D$20,4,FALSE)*P3461</f>
        <v>#N/A</v>
      </c>
      <c r="T3461">
        <f>IF(F3461="COD1",tarifas!$D$11*(SUMIFS($P$11:$P$8770,$F$11:$F$8770,"=COD1",$B$11:$B$8770,"="&amp;B3461)/COUNTIFS($F$11:$F$8770,"=COD1",$B$11:$B$8770,"="&amp;B3461))/COUNTIFS($A$11:$A$8770,"="&amp;A3461,$F$11:$F$8770,"=COD1"),0)</f>
        <v>0</v>
      </c>
      <c r="U3461" t="e">
        <f>(VLOOKUP(F3461,tarifas!$C$7:$D$10,2,FALSE)+tarifas!$D$21)*datos!P3461</f>
        <v>#N/A</v>
      </c>
      <c r="V3461" t="e">
        <f t="shared" si="489"/>
        <v>#N/A</v>
      </c>
      <c r="W3461">
        <f t="shared" si="490"/>
        <v>0</v>
      </c>
    </row>
    <row r="3462" spans="1:23" x14ac:dyDescent="0.25">
      <c r="A3462">
        <f t="shared" si="483"/>
        <v>143</v>
      </c>
      <c r="B3462">
        <f t="shared" si="484"/>
        <v>5</v>
      </c>
      <c r="C3462" s="1">
        <f t="shared" si="491"/>
        <v>41783.791666658297</v>
      </c>
      <c r="D3462" s="7">
        <v>80.621212121212125</v>
      </c>
      <c r="E3462" s="7"/>
      <c r="G3462">
        <v>45.47</v>
      </c>
      <c r="H3462" s="12">
        <v>187.34060333234206</v>
      </c>
      <c r="I3462" s="13">
        <f>$D$2*tarifas!$D$12/24</f>
        <v>1.4541666666666666</v>
      </c>
      <c r="J3462" s="13" t="e">
        <f>VLOOKUP(E3462&amp;" "&amp;F3462,tarifas!$A$13:$D$20,4,FALSE)*H3462</f>
        <v>#N/A</v>
      </c>
      <c r="K3462" s="13">
        <f>IF(F3462="COD1",tarifas!$D$11*(SUMIFS($H$11:$H$8770,$F$11:$F$8770,"=COD1",$B$11:$B$8770,"="&amp;B3462)/COUNTIFS($F$11:$F$8770,"=COD1",$B$11:$B$8770,"="&amp;B3462))/COUNTIFS($A$11:$A$8770,"="&amp;A3462,$F$11:$F$8770,"=COD1"),0)</f>
        <v>0</v>
      </c>
      <c r="L3462" s="13" t="e">
        <f>(VLOOKUP(F3462,tarifas!$C$7:$D$10,2,FALSE)+tarifas!$D$21)*datos!H3462</f>
        <v>#N/A</v>
      </c>
      <c r="M3462">
        <v>0</v>
      </c>
      <c r="N3462" s="13" t="e">
        <f t="shared" si="485"/>
        <v>#N/A</v>
      </c>
      <c r="O3462">
        <f t="shared" si="486"/>
        <v>0</v>
      </c>
      <c r="P3462" s="12">
        <f t="shared" si="487"/>
        <v>187.34060333234206</v>
      </c>
      <c r="Q3462">
        <f t="shared" si="488"/>
        <v>0</v>
      </c>
      <c r="R3462">
        <f>$D$2*tarifas!$D$12/24</f>
        <v>1.4541666666666666</v>
      </c>
      <c r="S3462" t="e">
        <f>VLOOKUP(E3462&amp;" "&amp;F3462,tarifas!$A$13:$D$20,4,FALSE)*P3462</f>
        <v>#N/A</v>
      </c>
      <c r="T3462">
        <f>IF(F3462="COD1",tarifas!$D$11*(SUMIFS($P$11:$P$8770,$F$11:$F$8770,"=COD1",$B$11:$B$8770,"="&amp;B3462)/COUNTIFS($F$11:$F$8770,"=COD1",$B$11:$B$8770,"="&amp;B3462))/COUNTIFS($A$11:$A$8770,"="&amp;A3462,$F$11:$F$8770,"=COD1"),0)</f>
        <v>0</v>
      </c>
      <c r="U3462" t="e">
        <f>(VLOOKUP(F3462,tarifas!$C$7:$D$10,2,FALSE)+tarifas!$D$21)*datos!P3462</f>
        <v>#N/A</v>
      </c>
      <c r="V3462" t="e">
        <f t="shared" si="489"/>
        <v>#N/A</v>
      </c>
      <c r="W3462">
        <f t="shared" si="490"/>
        <v>0</v>
      </c>
    </row>
    <row r="3463" spans="1:23" x14ac:dyDescent="0.25">
      <c r="A3463">
        <f t="shared" si="483"/>
        <v>143</v>
      </c>
      <c r="B3463">
        <f t="shared" si="484"/>
        <v>5</v>
      </c>
      <c r="C3463" s="1">
        <f t="shared" si="491"/>
        <v>41783.833333324961</v>
      </c>
      <c r="D3463" s="7">
        <v>0</v>
      </c>
      <c r="E3463" s="7"/>
      <c r="G3463">
        <v>48.4</v>
      </c>
      <c r="H3463" s="12">
        <v>181.48532518947718</v>
      </c>
      <c r="I3463" s="13">
        <f>$D$2*tarifas!$D$12/24</f>
        <v>1.4541666666666666</v>
      </c>
      <c r="J3463" s="13" t="e">
        <f>VLOOKUP(E3463&amp;" "&amp;F3463,tarifas!$A$13:$D$20,4,FALSE)*H3463</f>
        <v>#N/A</v>
      </c>
      <c r="K3463" s="13">
        <f>IF(F3463="COD1",tarifas!$D$11*(SUMIFS($H$11:$H$8770,$F$11:$F$8770,"=COD1",$B$11:$B$8770,"="&amp;B3463)/COUNTIFS($F$11:$F$8770,"=COD1",$B$11:$B$8770,"="&amp;B3463))/COUNTIFS($A$11:$A$8770,"="&amp;A3463,$F$11:$F$8770,"=COD1"),0)</f>
        <v>0</v>
      </c>
      <c r="L3463" s="13" t="e">
        <f>(VLOOKUP(F3463,tarifas!$C$7:$D$10,2,FALSE)+tarifas!$D$21)*datos!H3463</f>
        <v>#N/A</v>
      </c>
      <c r="M3463">
        <v>0</v>
      </c>
      <c r="N3463" s="13" t="e">
        <f t="shared" si="485"/>
        <v>#N/A</v>
      </c>
      <c r="O3463">
        <f t="shared" si="486"/>
        <v>0</v>
      </c>
      <c r="P3463" s="12">
        <f t="shared" si="487"/>
        <v>181.48532518947718</v>
      </c>
      <c r="Q3463">
        <f t="shared" si="488"/>
        <v>0</v>
      </c>
      <c r="R3463">
        <f>$D$2*tarifas!$D$12/24</f>
        <v>1.4541666666666666</v>
      </c>
      <c r="S3463" t="e">
        <f>VLOOKUP(E3463&amp;" "&amp;F3463,tarifas!$A$13:$D$20,4,FALSE)*P3463</f>
        <v>#N/A</v>
      </c>
      <c r="T3463">
        <f>IF(F3463="COD1",tarifas!$D$11*(SUMIFS($P$11:$P$8770,$F$11:$F$8770,"=COD1",$B$11:$B$8770,"="&amp;B3463)/COUNTIFS($F$11:$F$8770,"=COD1",$B$11:$B$8770,"="&amp;B3463))/COUNTIFS($A$11:$A$8770,"="&amp;A3463,$F$11:$F$8770,"=COD1"),0)</f>
        <v>0</v>
      </c>
      <c r="U3463" t="e">
        <f>(VLOOKUP(F3463,tarifas!$C$7:$D$10,2,FALSE)+tarifas!$D$21)*datos!P3463</f>
        <v>#N/A</v>
      </c>
      <c r="V3463" t="e">
        <f t="shared" si="489"/>
        <v>#N/A</v>
      </c>
      <c r="W3463">
        <f t="shared" si="490"/>
        <v>0</v>
      </c>
    </row>
    <row r="3464" spans="1:23" x14ac:dyDescent="0.25">
      <c r="A3464">
        <f t="shared" si="483"/>
        <v>143</v>
      </c>
      <c r="B3464">
        <f t="shared" si="484"/>
        <v>5</v>
      </c>
      <c r="C3464" s="1">
        <f t="shared" si="491"/>
        <v>41783.874999991625</v>
      </c>
      <c r="D3464" s="7">
        <v>0</v>
      </c>
      <c r="E3464" s="7"/>
      <c r="G3464">
        <v>47.82</v>
      </c>
      <c r="H3464" s="12">
        <v>183.87092123408036</v>
      </c>
      <c r="I3464" s="13">
        <f>$D$2*tarifas!$D$12/24</f>
        <v>1.4541666666666666</v>
      </c>
      <c r="J3464" s="13" t="e">
        <f>VLOOKUP(E3464&amp;" "&amp;F3464,tarifas!$A$13:$D$20,4,FALSE)*H3464</f>
        <v>#N/A</v>
      </c>
      <c r="K3464" s="13">
        <f>IF(F3464="COD1",tarifas!$D$11*(SUMIFS($H$11:$H$8770,$F$11:$F$8770,"=COD1",$B$11:$B$8770,"="&amp;B3464)/COUNTIFS($F$11:$F$8770,"=COD1",$B$11:$B$8770,"="&amp;B3464))/COUNTIFS($A$11:$A$8770,"="&amp;A3464,$F$11:$F$8770,"=COD1"),0)</f>
        <v>0</v>
      </c>
      <c r="L3464" s="13" t="e">
        <f>(VLOOKUP(F3464,tarifas!$C$7:$D$10,2,FALSE)+tarifas!$D$21)*datos!H3464</f>
        <v>#N/A</v>
      </c>
      <c r="M3464">
        <v>0</v>
      </c>
      <c r="N3464" s="13" t="e">
        <f t="shared" si="485"/>
        <v>#N/A</v>
      </c>
      <c r="O3464">
        <f t="shared" si="486"/>
        <v>0</v>
      </c>
      <c r="P3464" s="12">
        <f t="shared" si="487"/>
        <v>183.87092123408036</v>
      </c>
      <c r="Q3464">
        <f t="shared" si="488"/>
        <v>0</v>
      </c>
      <c r="R3464">
        <f>$D$2*tarifas!$D$12/24</f>
        <v>1.4541666666666666</v>
      </c>
      <c r="S3464" t="e">
        <f>VLOOKUP(E3464&amp;" "&amp;F3464,tarifas!$A$13:$D$20,4,FALSE)*P3464</f>
        <v>#N/A</v>
      </c>
      <c r="T3464">
        <f>IF(F3464="COD1",tarifas!$D$11*(SUMIFS($P$11:$P$8770,$F$11:$F$8770,"=COD1",$B$11:$B$8770,"="&amp;B3464)/COUNTIFS($F$11:$F$8770,"=COD1",$B$11:$B$8770,"="&amp;B3464))/COUNTIFS($A$11:$A$8770,"="&amp;A3464,$F$11:$F$8770,"=COD1"),0)</f>
        <v>0</v>
      </c>
      <c r="U3464" t="e">
        <f>(VLOOKUP(F3464,tarifas!$C$7:$D$10,2,FALSE)+tarifas!$D$21)*datos!P3464</f>
        <v>#N/A</v>
      </c>
      <c r="V3464" t="e">
        <f t="shared" si="489"/>
        <v>#N/A</v>
      </c>
      <c r="W3464">
        <f t="shared" si="490"/>
        <v>0</v>
      </c>
    </row>
    <row r="3465" spans="1:23" x14ac:dyDescent="0.25">
      <c r="A3465">
        <f t="shared" si="483"/>
        <v>143</v>
      </c>
      <c r="B3465">
        <f t="shared" si="484"/>
        <v>5</v>
      </c>
      <c r="C3465" s="1">
        <f t="shared" si="491"/>
        <v>41783.91666665829</v>
      </c>
      <c r="D3465" s="7">
        <v>0</v>
      </c>
      <c r="E3465" s="7"/>
      <c r="G3465">
        <v>46.8</v>
      </c>
      <c r="H3465" s="12">
        <v>183.42511510913508</v>
      </c>
      <c r="I3465" s="13">
        <f>$D$2*tarifas!$D$12/24</f>
        <v>1.4541666666666666</v>
      </c>
      <c r="J3465" s="13" t="e">
        <f>VLOOKUP(E3465&amp;" "&amp;F3465,tarifas!$A$13:$D$20,4,FALSE)*H3465</f>
        <v>#N/A</v>
      </c>
      <c r="K3465" s="13">
        <f>IF(F3465="COD1",tarifas!$D$11*(SUMIFS($H$11:$H$8770,$F$11:$F$8770,"=COD1",$B$11:$B$8770,"="&amp;B3465)/COUNTIFS($F$11:$F$8770,"=COD1",$B$11:$B$8770,"="&amp;B3465))/COUNTIFS($A$11:$A$8770,"="&amp;A3465,$F$11:$F$8770,"=COD1"),0)</f>
        <v>0</v>
      </c>
      <c r="L3465" s="13" t="e">
        <f>(VLOOKUP(F3465,tarifas!$C$7:$D$10,2,FALSE)+tarifas!$D$21)*datos!H3465</f>
        <v>#N/A</v>
      </c>
      <c r="M3465">
        <v>0</v>
      </c>
      <c r="N3465" s="13" t="e">
        <f t="shared" si="485"/>
        <v>#N/A</v>
      </c>
      <c r="O3465">
        <f t="shared" si="486"/>
        <v>0</v>
      </c>
      <c r="P3465" s="12">
        <f t="shared" si="487"/>
        <v>183.42511510913508</v>
      </c>
      <c r="Q3465">
        <f t="shared" si="488"/>
        <v>0</v>
      </c>
      <c r="R3465">
        <f>$D$2*tarifas!$D$12/24</f>
        <v>1.4541666666666666</v>
      </c>
      <c r="S3465" t="e">
        <f>VLOOKUP(E3465&amp;" "&amp;F3465,tarifas!$A$13:$D$20,4,FALSE)*P3465</f>
        <v>#N/A</v>
      </c>
      <c r="T3465">
        <f>IF(F3465="COD1",tarifas!$D$11*(SUMIFS($P$11:$P$8770,$F$11:$F$8770,"=COD1",$B$11:$B$8770,"="&amp;B3465)/COUNTIFS($F$11:$F$8770,"=COD1",$B$11:$B$8770,"="&amp;B3465))/COUNTIFS($A$11:$A$8770,"="&amp;A3465,$F$11:$F$8770,"=COD1"),0)</f>
        <v>0</v>
      </c>
      <c r="U3465" t="e">
        <f>(VLOOKUP(F3465,tarifas!$C$7:$D$10,2,FALSE)+tarifas!$D$21)*datos!P3465</f>
        <v>#N/A</v>
      </c>
      <c r="V3465" t="e">
        <f t="shared" si="489"/>
        <v>#N/A</v>
      </c>
      <c r="W3465">
        <f t="shared" si="490"/>
        <v>0</v>
      </c>
    </row>
    <row r="3466" spans="1:23" x14ac:dyDescent="0.25">
      <c r="A3466">
        <f t="shared" si="483"/>
        <v>143</v>
      </c>
      <c r="B3466">
        <f t="shared" si="484"/>
        <v>5</v>
      </c>
      <c r="C3466" s="1">
        <f t="shared" si="491"/>
        <v>41783.958333324954</v>
      </c>
      <c r="D3466" s="7">
        <v>0</v>
      </c>
      <c r="E3466" s="7"/>
      <c r="G3466">
        <v>49.9</v>
      </c>
      <c r="H3466" s="12">
        <v>183.35325211446829</v>
      </c>
      <c r="I3466" s="13">
        <f>$D$2*tarifas!$D$12/24</f>
        <v>1.4541666666666666</v>
      </c>
      <c r="J3466" s="13" t="e">
        <f>VLOOKUP(E3466&amp;" "&amp;F3466,tarifas!$A$13:$D$20,4,FALSE)*H3466</f>
        <v>#N/A</v>
      </c>
      <c r="K3466" s="13">
        <f>IF(F3466="COD1",tarifas!$D$11*(SUMIFS($H$11:$H$8770,$F$11:$F$8770,"=COD1",$B$11:$B$8770,"="&amp;B3466)/COUNTIFS($F$11:$F$8770,"=COD1",$B$11:$B$8770,"="&amp;B3466))/COUNTIFS($A$11:$A$8770,"="&amp;A3466,$F$11:$F$8770,"=COD1"),0)</f>
        <v>0</v>
      </c>
      <c r="L3466" s="13" t="e">
        <f>(VLOOKUP(F3466,tarifas!$C$7:$D$10,2,FALSE)+tarifas!$D$21)*datos!H3466</f>
        <v>#N/A</v>
      </c>
      <c r="M3466">
        <v>0</v>
      </c>
      <c r="N3466" s="13" t="e">
        <f t="shared" si="485"/>
        <v>#N/A</v>
      </c>
      <c r="O3466">
        <f t="shared" si="486"/>
        <v>0</v>
      </c>
      <c r="P3466" s="12">
        <f t="shared" si="487"/>
        <v>183.35325211446829</v>
      </c>
      <c r="Q3466">
        <f t="shared" si="488"/>
        <v>0</v>
      </c>
      <c r="R3466">
        <f>$D$2*tarifas!$D$12/24</f>
        <v>1.4541666666666666</v>
      </c>
      <c r="S3466" t="e">
        <f>VLOOKUP(E3466&amp;" "&amp;F3466,tarifas!$A$13:$D$20,4,FALSE)*P3466</f>
        <v>#N/A</v>
      </c>
      <c r="T3466">
        <f>IF(F3466="COD1",tarifas!$D$11*(SUMIFS($P$11:$P$8770,$F$11:$F$8770,"=COD1",$B$11:$B$8770,"="&amp;B3466)/COUNTIFS($F$11:$F$8770,"=COD1",$B$11:$B$8770,"="&amp;B3466))/COUNTIFS($A$11:$A$8770,"="&amp;A3466,$F$11:$F$8770,"=COD1"),0)</f>
        <v>0</v>
      </c>
      <c r="U3466" t="e">
        <f>(VLOOKUP(F3466,tarifas!$C$7:$D$10,2,FALSE)+tarifas!$D$21)*datos!P3466</f>
        <v>#N/A</v>
      </c>
      <c r="V3466" t="e">
        <f t="shared" si="489"/>
        <v>#N/A</v>
      </c>
      <c r="W3466">
        <f t="shared" si="490"/>
        <v>0</v>
      </c>
    </row>
    <row r="3467" spans="1:23" x14ac:dyDescent="0.25">
      <c r="A3467">
        <f t="shared" si="483"/>
        <v>144</v>
      </c>
      <c r="B3467">
        <f t="shared" si="484"/>
        <v>5</v>
      </c>
      <c r="C3467" s="1">
        <f t="shared" si="491"/>
        <v>41783.999999991618</v>
      </c>
      <c r="D3467" s="7">
        <v>0</v>
      </c>
      <c r="E3467" s="7"/>
      <c r="G3467">
        <v>44.8</v>
      </c>
      <c r="H3467" s="12">
        <v>178.53751828454494</v>
      </c>
      <c r="I3467" s="13">
        <f>$D$2*tarifas!$D$12/24</f>
        <v>1.4541666666666666</v>
      </c>
      <c r="J3467" s="13" t="e">
        <f>VLOOKUP(E3467&amp;" "&amp;F3467,tarifas!$A$13:$D$20,4,FALSE)*H3467</f>
        <v>#N/A</v>
      </c>
      <c r="K3467" s="13">
        <f>IF(F3467="COD1",tarifas!$D$11*(SUMIFS($H$11:$H$8770,$F$11:$F$8770,"=COD1",$B$11:$B$8770,"="&amp;B3467)/COUNTIFS($F$11:$F$8770,"=COD1",$B$11:$B$8770,"="&amp;B3467))/COUNTIFS($A$11:$A$8770,"="&amp;A3467,$F$11:$F$8770,"=COD1"),0)</f>
        <v>0</v>
      </c>
      <c r="L3467" s="13" t="e">
        <f>(VLOOKUP(F3467,tarifas!$C$7:$D$10,2,FALSE)+tarifas!$D$21)*datos!H3467</f>
        <v>#N/A</v>
      </c>
      <c r="M3467">
        <v>0</v>
      </c>
      <c r="N3467" s="13" t="e">
        <f t="shared" si="485"/>
        <v>#N/A</v>
      </c>
      <c r="O3467">
        <f t="shared" si="486"/>
        <v>0</v>
      </c>
      <c r="P3467" s="12">
        <f t="shared" si="487"/>
        <v>178.53751828454494</v>
      </c>
      <c r="Q3467">
        <f t="shared" si="488"/>
        <v>0</v>
      </c>
      <c r="R3467">
        <f>$D$2*tarifas!$D$12/24</f>
        <v>1.4541666666666666</v>
      </c>
      <c r="S3467" t="e">
        <f>VLOOKUP(E3467&amp;" "&amp;F3467,tarifas!$A$13:$D$20,4,FALSE)*P3467</f>
        <v>#N/A</v>
      </c>
      <c r="T3467">
        <f>IF(F3467="COD1",tarifas!$D$11*(SUMIFS($P$11:$P$8770,$F$11:$F$8770,"=COD1",$B$11:$B$8770,"="&amp;B3467)/COUNTIFS($F$11:$F$8770,"=COD1",$B$11:$B$8770,"="&amp;B3467))/COUNTIFS($A$11:$A$8770,"="&amp;A3467,$F$11:$F$8770,"=COD1"),0)</f>
        <v>0</v>
      </c>
      <c r="U3467" t="e">
        <f>(VLOOKUP(F3467,tarifas!$C$7:$D$10,2,FALSE)+tarifas!$D$21)*datos!P3467</f>
        <v>#N/A</v>
      </c>
      <c r="V3467" t="e">
        <f t="shared" si="489"/>
        <v>#N/A</v>
      </c>
      <c r="W3467">
        <f t="shared" si="490"/>
        <v>0</v>
      </c>
    </row>
    <row r="3468" spans="1:23" x14ac:dyDescent="0.25">
      <c r="A3468">
        <f t="shared" ref="A3468:A3531" si="492">DAYS360($C$11,C3468)</f>
        <v>144</v>
      </c>
      <c r="B3468">
        <f t="shared" ref="B3468:B3531" si="493">MONTH(C3468)</f>
        <v>5</v>
      </c>
      <c r="C3468" s="1">
        <f t="shared" si="491"/>
        <v>41784.041666658282</v>
      </c>
      <c r="D3468" s="7">
        <v>0</v>
      </c>
      <c r="E3468" s="7"/>
      <c r="G3468">
        <v>44.17</v>
      </c>
      <c r="H3468" s="12">
        <v>176.89240545180127</v>
      </c>
      <c r="I3468" s="13">
        <f>$D$2*tarifas!$D$12/24</f>
        <v>1.4541666666666666</v>
      </c>
      <c r="J3468" s="13" t="e">
        <f>VLOOKUP(E3468&amp;" "&amp;F3468,tarifas!$A$13:$D$20,4,FALSE)*H3468</f>
        <v>#N/A</v>
      </c>
      <c r="K3468" s="13">
        <f>IF(F3468="COD1",tarifas!$D$11*(SUMIFS($H$11:$H$8770,$F$11:$F$8770,"=COD1",$B$11:$B$8770,"="&amp;B3468)/COUNTIFS($F$11:$F$8770,"=COD1",$B$11:$B$8770,"="&amp;B3468))/COUNTIFS($A$11:$A$8770,"="&amp;A3468,$F$11:$F$8770,"=COD1"),0)</f>
        <v>0</v>
      </c>
      <c r="L3468" s="13" t="e">
        <f>(VLOOKUP(F3468,tarifas!$C$7:$D$10,2,FALSE)+tarifas!$D$21)*datos!H3468</f>
        <v>#N/A</v>
      </c>
      <c r="M3468">
        <v>0</v>
      </c>
      <c r="N3468" s="13" t="e">
        <f t="shared" ref="N3468:N3531" si="494">(I3468+J3468+K3468+L3468)*1.23</f>
        <v>#N/A</v>
      </c>
      <c r="O3468">
        <f t="shared" ref="O3468:O3531" si="495">IF(M3468&lt;H3468,M3468,H3468)</f>
        <v>0</v>
      </c>
      <c r="P3468" s="12">
        <f t="shared" ref="P3468:P3531" si="496">H3468-O3468</f>
        <v>176.89240545180127</v>
      </c>
      <c r="Q3468">
        <f t="shared" ref="Q3468:Q3531" si="497">IF(M3468&lt;H3468,0,M3468-H3468)</f>
        <v>0</v>
      </c>
      <c r="R3468">
        <f>$D$2*tarifas!$D$12/24</f>
        <v>1.4541666666666666</v>
      </c>
      <c r="S3468" t="e">
        <f>VLOOKUP(E3468&amp;" "&amp;F3468,tarifas!$A$13:$D$20,4,FALSE)*P3468</f>
        <v>#N/A</v>
      </c>
      <c r="T3468">
        <f>IF(F3468="COD1",tarifas!$D$11*(SUMIFS($P$11:$P$8770,$F$11:$F$8770,"=COD1",$B$11:$B$8770,"="&amp;B3468)/COUNTIFS($F$11:$F$8770,"=COD1",$B$11:$B$8770,"="&amp;B3468))/COUNTIFS($A$11:$A$8770,"="&amp;A3468,$F$11:$F$8770,"=COD1"),0)</f>
        <v>0</v>
      </c>
      <c r="U3468" t="e">
        <f>(VLOOKUP(F3468,tarifas!$C$7:$D$10,2,FALSE)+tarifas!$D$21)*datos!P3468</f>
        <v>#N/A</v>
      </c>
      <c r="V3468" t="e">
        <f t="shared" ref="V3468:V3531" si="498">(R3468+S3468+T3468+U3468)*1.23</f>
        <v>#N/A</v>
      </c>
      <c r="W3468">
        <f t="shared" ref="W3468:W3531" si="499">0.9*G3468/1000*Q3468</f>
        <v>0</v>
      </c>
    </row>
    <row r="3469" spans="1:23" x14ac:dyDescent="0.25">
      <c r="A3469">
        <f t="shared" si="492"/>
        <v>144</v>
      </c>
      <c r="B3469">
        <f t="shared" si="493"/>
        <v>5</v>
      </c>
      <c r="C3469" s="1">
        <f t="shared" ref="C3469:C3532" si="500">+C3468+1/24</f>
        <v>41784.083333324947</v>
      </c>
      <c r="D3469" s="7">
        <v>0</v>
      </c>
      <c r="E3469" s="7"/>
      <c r="G3469">
        <v>44.17</v>
      </c>
      <c r="H3469" s="12">
        <v>175.17148792927475</v>
      </c>
      <c r="I3469" s="13">
        <f>$D$2*tarifas!$D$12/24</f>
        <v>1.4541666666666666</v>
      </c>
      <c r="J3469" s="13" t="e">
        <f>VLOOKUP(E3469&amp;" "&amp;F3469,tarifas!$A$13:$D$20,4,FALSE)*H3469</f>
        <v>#N/A</v>
      </c>
      <c r="K3469" s="13">
        <f>IF(F3469="COD1",tarifas!$D$11*(SUMIFS($H$11:$H$8770,$F$11:$F$8770,"=COD1",$B$11:$B$8770,"="&amp;B3469)/COUNTIFS($F$11:$F$8770,"=COD1",$B$11:$B$8770,"="&amp;B3469))/COUNTIFS($A$11:$A$8770,"="&amp;A3469,$F$11:$F$8770,"=COD1"),0)</f>
        <v>0</v>
      </c>
      <c r="L3469" s="13" t="e">
        <f>(VLOOKUP(F3469,tarifas!$C$7:$D$10,2,FALSE)+tarifas!$D$21)*datos!H3469</f>
        <v>#N/A</v>
      </c>
      <c r="M3469">
        <v>0</v>
      </c>
      <c r="N3469" s="13" t="e">
        <f t="shared" si="494"/>
        <v>#N/A</v>
      </c>
      <c r="O3469">
        <f t="shared" si="495"/>
        <v>0</v>
      </c>
      <c r="P3469" s="12">
        <f t="shared" si="496"/>
        <v>175.17148792927475</v>
      </c>
      <c r="Q3469">
        <f t="shared" si="497"/>
        <v>0</v>
      </c>
      <c r="R3469">
        <f>$D$2*tarifas!$D$12/24</f>
        <v>1.4541666666666666</v>
      </c>
      <c r="S3469" t="e">
        <f>VLOOKUP(E3469&amp;" "&amp;F3469,tarifas!$A$13:$D$20,4,FALSE)*P3469</f>
        <v>#N/A</v>
      </c>
      <c r="T3469">
        <f>IF(F3469="COD1",tarifas!$D$11*(SUMIFS($P$11:$P$8770,$F$11:$F$8770,"=COD1",$B$11:$B$8770,"="&amp;B3469)/COUNTIFS($F$11:$F$8770,"=COD1",$B$11:$B$8770,"="&amp;B3469))/COUNTIFS($A$11:$A$8770,"="&amp;A3469,$F$11:$F$8770,"=COD1"),0)</f>
        <v>0</v>
      </c>
      <c r="U3469" t="e">
        <f>(VLOOKUP(F3469,tarifas!$C$7:$D$10,2,FALSE)+tarifas!$D$21)*datos!P3469</f>
        <v>#N/A</v>
      </c>
      <c r="V3469" t="e">
        <f t="shared" si="498"/>
        <v>#N/A</v>
      </c>
      <c r="W3469">
        <f t="shared" si="499"/>
        <v>0</v>
      </c>
    </row>
    <row r="3470" spans="1:23" x14ac:dyDescent="0.25">
      <c r="A3470">
        <f t="shared" si="492"/>
        <v>144</v>
      </c>
      <c r="B3470">
        <f t="shared" si="493"/>
        <v>5</v>
      </c>
      <c r="C3470" s="1">
        <f t="shared" si="500"/>
        <v>41784.124999991611</v>
      </c>
      <c r="D3470" s="7">
        <v>0</v>
      </c>
      <c r="E3470" s="7"/>
      <c r="G3470">
        <v>44.17</v>
      </c>
      <c r="H3470" s="12">
        <v>173.0205824898857</v>
      </c>
      <c r="I3470" s="13">
        <f>$D$2*tarifas!$D$12/24</f>
        <v>1.4541666666666666</v>
      </c>
      <c r="J3470" s="13" t="e">
        <f>VLOOKUP(E3470&amp;" "&amp;F3470,tarifas!$A$13:$D$20,4,FALSE)*H3470</f>
        <v>#N/A</v>
      </c>
      <c r="K3470" s="13">
        <f>IF(F3470="COD1",tarifas!$D$11*(SUMIFS($H$11:$H$8770,$F$11:$F$8770,"=COD1",$B$11:$B$8770,"="&amp;B3470)/COUNTIFS($F$11:$F$8770,"=COD1",$B$11:$B$8770,"="&amp;B3470))/COUNTIFS($A$11:$A$8770,"="&amp;A3470,$F$11:$F$8770,"=COD1"),0)</f>
        <v>0</v>
      </c>
      <c r="L3470" s="13" t="e">
        <f>(VLOOKUP(F3470,tarifas!$C$7:$D$10,2,FALSE)+tarifas!$D$21)*datos!H3470</f>
        <v>#N/A</v>
      </c>
      <c r="M3470">
        <v>0</v>
      </c>
      <c r="N3470" s="13" t="e">
        <f t="shared" si="494"/>
        <v>#N/A</v>
      </c>
      <c r="O3470">
        <f t="shared" si="495"/>
        <v>0</v>
      </c>
      <c r="P3470" s="12">
        <f t="shared" si="496"/>
        <v>173.0205824898857</v>
      </c>
      <c r="Q3470">
        <f t="shared" si="497"/>
        <v>0</v>
      </c>
      <c r="R3470">
        <f>$D$2*tarifas!$D$12/24</f>
        <v>1.4541666666666666</v>
      </c>
      <c r="S3470" t="e">
        <f>VLOOKUP(E3470&amp;" "&amp;F3470,tarifas!$A$13:$D$20,4,FALSE)*P3470</f>
        <v>#N/A</v>
      </c>
      <c r="T3470">
        <f>IF(F3470="COD1",tarifas!$D$11*(SUMIFS($P$11:$P$8770,$F$11:$F$8770,"=COD1",$B$11:$B$8770,"="&amp;B3470)/COUNTIFS($F$11:$F$8770,"=COD1",$B$11:$B$8770,"="&amp;B3470))/COUNTIFS($A$11:$A$8770,"="&amp;A3470,$F$11:$F$8770,"=COD1"),0)</f>
        <v>0</v>
      </c>
      <c r="U3470" t="e">
        <f>(VLOOKUP(F3470,tarifas!$C$7:$D$10,2,FALSE)+tarifas!$D$21)*datos!P3470</f>
        <v>#N/A</v>
      </c>
      <c r="V3470" t="e">
        <f t="shared" si="498"/>
        <v>#N/A</v>
      </c>
      <c r="W3470">
        <f t="shared" si="499"/>
        <v>0</v>
      </c>
    </row>
    <row r="3471" spans="1:23" x14ac:dyDescent="0.25">
      <c r="A3471">
        <f t="shared" si="492"/>
        <v>144</v>
      </c>
      <c r="B3471">
        <f t="shared" si="493"/>
        <v>5</v>
      </c>
      <c r="C3471" s="1">
        <f t="shared" si="500"/>
        <v>41784.166666658275</v>
      </c>
      <c r="D3471" s="7">
        <v>0</v>
      </c>
      <c r="E3471" s="7"/>
      <c r="G3471">
        <v>44.17</v>
      </c>
      <c r="H3471" s="12">
        <v>173.53674100854573</v>
      </c>
      <c r="I3471" s="13">
        <f>$D$2*tarifas!$D$12/24</f>
        <v>1.4541666666666666</v>
      </c>
      <c r="J3471" s="13" t="e">
        <f>VLOOKUP(E3471&amp;" "&amp;F3471,tarifas!$A$13:$D$20,4,FALSE)*H3471</f>
        <v>#N/A</v>
      </c>
      <c r="K3471" s="13">
        <f>IF(F3471="COD1",tarifas!$D$11*(SUMIFS($H$11:$H$8770,$F$11:$F$8770,"=COD1",$B$11:$B$8770,"="&amp;B3471)/COUNTIFS($F$11:$F$8770,"=COD1",$B$11:$B$8770,"="&amp;B3471))/COUNTIFS($A$11:$A$8770,"="&amp;A3471,$F$11:$F$8770,"=COD1"),0)</f>
        <v>0</v>
      </c>
      <c r="L3471" s="13" t="e">
        <f>(VLOOKUP(F3471,tarifas!$C$7:$D$10,2,FALSE)+tarifas!$D$21)*datos!H3471</f>
        <v>#N/A</v>
      </c>
      <c r="M3471">
        <v>0</v>
      </c>
      <c r="N3471" s="13" t="e">
        <f t="shared" si="494"/>
        <v>#N/A</v>
      </c>
      <c r="O3471">
        <f t="shared" si="495"/>
        <v>0</v>
      </c>
      <c r="P3471" s="12">
        <f t="shared" si="496"/>
        <v>173.53674100854573</v>
      </c>
      <c r="Q3471">
        <f t="shared" si="497"/>
        <v>0</v>
      </c>
      <c r="R3471">
        <f>$D$2*tarifas!$D$12/24</f>
        <v>1.4541666666666666</v>
      </c>
      <c r="S3471" t="e">
        <f>VLOOKUP(E3471&amp;" "&amp;F3471,tarifas!$A$13:$D$20,4,FALSE)*P3471</f>
        <v>#N/A</v>
      </c>
      <c r="T3471">
        <f>IF(F3471="COD1",tarifas!$D$11*(SUMIFS($P$11:$P$8770,$F$11:$F$8770,"=COD1",$B$11:$B$8770,"="&amp;B3471)/COUNTIFS($F$11:$F$8770,"=COD1",$B$11:$B$8770,"="&amp;B3471))/COUNTIFS($A$11:$A$8770,"="&amp;A3471,$F$11:$F$8770,"=COD1"),0)</f>
        <v>0</v>
      </c>
      <c r="U3471" t="e">
        <f>(VLOOKUP(F3471,tarifas!$C$7:$D$10,2,FALSE)+tarifas!$D$21)*datos!P3471</f>
        <v>#N/A</v>
      </c>
      <c r="V3471" t="e">
        <f t="shared" si="498"/>
        <v>#N/A</v>
      </c>
      <c r="W3471">
        <f t="shared" si="499"/>
        <v>0</v>
      </c>
    </row>
    <row r="3472" spans="1:23" x14ac:dyDescent="0.25">
      <c r="A3472">
        <f t="shared" si="492"/>
        <v>144</v>
      </c>
      <c r="B3472">
        <f t="shared" si="493"/>
        <v>5</v>
      </c>
      <c r="C3472" s="1">
        <f t="shared" si="500"/>
        <v>41784.208333324939</v>
      </c>
      <c r="D3472" s="7">
        <v>0</v>
      </c>
      <c r="E3472" s="7"/>
      <c r="G3472">
        <v>44.02</v>
      </c>
      <c r="H3472" s="12">
        <v>173.98791971746331</v>
      </c>
      <c r="I3472" s="13">
        <f>$D$2*tarifas!$D$12/24</f>
        <v>1.4541666666666666</v>
      </c>
      <c r="J3472" s="13" t="e">
        <f>VLOOKUP(E3472&amp;" "&amp;F3472,tarifas!$A$13:$D$20,4,FALSE)*H3472</f>
        <v>#N/A</v>
      </c>
      <c r="K3472" s="13">
        <f>IF(F3472="COD1",tarifas!$D$11*(SUMIFS($H$11:$H$8770,$F$11:$F$8770,"=COD1",$B$11:$B$8770,"="&amp;B3472)/COUNTIFS($F$11:$F$8770,"=COD1",$B$11:$B$8770,"="&amp;B3472))/COUNTIFS($A$11:$A$8770,"="&amp;A3472,$F$11:$F$8770,"=COD1"),0)</f>
        <v>0</v>
      </c>
      <c r="L3472" s="13" t="e">
        <f>(VLOOKUP(F3472,tarifas!$C$7:$D$10,2,FALSE)+tarifas!$D$21)*datos!H3472</f>
        <v>#N/A</v>
      </c>
      <c r="M3472">
        <v>14.9846</v>
      </c>
      <c r="N3472" s="13" t="e">
        <f t="shared" si="494"/>
        <v>#N/A</v>
      </c>
      <c r="O3472">
        <f t="shared" si="495"/>
        <v>14.9846</v>
      </c>
      <c r="P3472" s="12">
        <f t="shared" si="496"/>
        <v>159.00331971746331</v>
      </c>
      <c r="Q3472">
        <f t="shared" si="497"/>
        <v>0</v>
      </c>
      <c r="R3472">
        <f>$D$2*tarifas!$D$12/24</f>
        <v>1.4541666666666666</v>
      </c>
      <c r="S3472" t="e">
        <f>VLOOKUP(E3472&amp;" "&amp;F3472,tarifas!$A$13:$D$20,4,FALSE)*P3472</f>
        <v>#N/A</v>
      </c>
      <c r="T3472">
        <f>IF(F3472="COD1",tarifas!$D$11*(SUMIFS($P$11:$P$8770,$F$11:$F$8770,"=COD1",$B$11:$B$8770,"="&amp;B3472)/COUNTIFS($F$11:$F$8770,"=COD1",$B$11:$B$8770,"="&amp;B3472))/COUNTIFS($A$11:$A$8770,"="&amp;A3472,$F$11:$F$8770,"=COD1"),0)</f>
        <v>0</v>
      </c>
      <c r="U3472" t="e">
        <f>(VLOOKUP(F3472,tarifas!$C$7:$D$10,2,FALSE)+tarifas!$D$21)*datos!P3472</f>
        <v>#N/A</v>
      </c>
      <c r="V3472" t="e">
        <f t="shared" si="498"/>
        <v>#N/A</v>
      </c>
      <c r="W3472">
        <f t="shared" si="499"/>
        <v>0</v>
      </c>
    </row>
    <row r="3473" spans="1:23" x14ac:dyDescent="0.25">
      <c r="A3473">
        <f t="shared" si="492"/>
        <v>144</v>
      </c>
      <c r="B3473">
        <f t="shared" si="493"/>
        <v>5</v>
      </c>
      <c r="C3473" s="1">
        <f t="shared" si="500"/>
        <v>41784.249999991604</v>
      </c>
      <c r="D3473" s="7">
        <v>10.045454545454545</v>
      </c>
      <c r="E3473" s="7"/>
      <c r="G3473">
        <v>41.26</v>
      </c>
      <c r="H3473" s="12">
        <v>157.12210929197408</v>
      </c>
      <c r="I3473" s="13">
        <f>$D$2*tarifas!$D$12/24</f>
        <v>1.4541666666666666</v>
      </c>
      <c r="J3473" s="13" t="e">
        <f>VLOOKUP(E3473&amp;" "&amp;F3473,tarifas!$A$13:$D$20,4,FALSE)*H3473</f>
        <v>#N/A</v>
      </c>
      <c r="K3473" s="13">
        <f>IF(F3473="COD1",tarifas!$D$11*(SUMIFS($H$11:$H$8770,$F$11:$F$8770,"=COD1",$B$11:$B$8770,"="&amp;B3473)/COUNTIFS($F$11:$F$8770,"=COD1",$B$11:$B$8770,"="&amp;B3473))/COUNTIFS($A$11:$A$8770,"="&amp;A3473,$F$11:$F$8770,"=COD1"),0)</f>
        <v>0</v>
      </c>
      <c r="L3473" s="13" t="e">
        <f>(VLOOKUP(F3473,tarifas!$C$7:$D$10,2,FALSE)+tarifas!$D$21)*datos!H3473</f>
        <v>#N/A</v>
      </c>
      <c r="M3473">
        <v>57.431330000000003</v>
      </c>
      <c r="N3473" s="13" t="e">
        <f t="shared" si="494"/>
        <v>#N/A</v>
      </c>
      <c r="O3473">
        <f t="shared" si="495"/>
        <v>57.431330000000003</v>
      </c>
      <c r="P3473" s="12">
        <f t="shared" si="496"/>
        <v>99.690779291974081</v>
      </c>
      <c r="Q3473">
        <f t="shared" si="497"/>
        <v>0</v>
      </c>
      <c r="R3473">
        <f>$D$2*tarifas!$D$12/24</f>
        <v>1.4541666666666666</v>
      </c>
      <c r="S3473" t="e">
        <f>VLOOKUP(E3473&amp;" "&amp;F3473,tarifas!$A$13:$D$20,4,FALSE)*P3473</f>
        <v>#N/A</v>
      </c>
      <c r="T3473">
        <f>IF(F3473="COD1",tarifas!$D$11*(SUMIFS($P$11:$P$8770,$F$11:$F$8770,"=COD1",$B$11:$B$8770,"="&amp;B3473)/COUNTIFS($F$11:$F$8770,"=COD1",$B$11:$B$8770,"="&amp;B3473))/COUNTIFS($A$11:$A$8770,"="&amp;A3473,$F$11:$F$8770,"=COD1"),0)</f>
        <v>0</v>
      </c>
      <c r="U3473" t="e">
        <f>(VLOOKUP(F3473,tarifas!$C$7:$D$10,2,FALSE)+tarifas!$D$21)*datos!P3473</f>
        <v>#N/A</v>
      </c>
      <c r="V3473" t="e">
        <f t="shared" si="498"/>
        <v>#N/A</v>
      </c>
      <c r="W3473">
        <f t="shared" si="499"/>
        <v>0</v>
      </c>
    </row>
    <row r="3474" spans="1:23" x14ac:dyDescent="0.25">
      <c r="A3474">
        <f t="shared" si="492"/>
        <v>144</v>
      </c>
      <c r="B3474">
        <f t="shared" si="493"/>
        <v>5</v>
      </c>
      <c r="C3474" s="1">
        <f t="shared" si="500"/>
        <v>41784.291666658268</v>
      </c>
      <c r="D3474" s="7">
        <v>15.712121212121213</v>
      </c>
      <c r="E3474" s="7"/>
      <c r="G3474">
        <v>41.26</v>
      </c>
      <c r="H3474" s="12">
        <v>156.41877562274553</v>
      </c>
      <c r="I3474" s="13">
        <f>$D$2*tarifas!$D$12/24</f>
        <v>1.4541666666666666</v>
      </c>
      <c r="J3474" s="13" t="e">
        <f>VLOOKUP(E3474&amp;" "&amp;F3474,tarifas!$A$13:$D$20,4,FALSE)*H3474</f>
        <v>#N/A</v>
      </c>
      <c r="K3474" s="13">
        <f>IF(F3474="COD1",tarifas!$D$11*(SUMIFS($H$11:$H$8770,$F$11:$F$8770,"=COD1",$B$11:$B$8770,"="&amp;B3474)/COUNTIFS($F$11:$F$8770,"=COD1",$B$11:$B$8770,"="&amp;B3474))/COUNTIFS($A$11:$A$8770,"="&amp;A3474,$F$11:$F$8770,"=COD1"),0)</f>
        <v>0</v>
      </c>
      <c r="L3474" s="13" t="e">
        <f>(VLOOKUP(F3474,tarifas!$C$7:$D$10,2,FALSE)+tarifas!$D$21)*datos!H3474</f>
        <v>#N/A</v>
      </c>
      <c r="M3474">
        <v>199.04152999999999</v>
      </c>
      <c r="N3474" s="13" t="e">
        <f t="shared" si="494"/>
        <v>#N/A</v>
      </c>
      <c r="O3474">
        <f t="shared" si="495"/>
        <v>156.41877562274553</v>
      </c>
      <c r="P3474" s="12">
        <f t="shared" si="496"/>
        <v>0</v>
      </c>
      <c r="Q3474">
        <f t="shared" si="497"/>
        <v>42.622754377254466</v>
      </c>
      <c r="R3474">
        <f>$D$2*tarifas!$D$12/24</f>
        <v>1.4541666666666666</v>
      </c>
      <c r="S3474" t="e">
        <f>VLOOKUP(E3474&amp;" "&amp;F3474,tarifas!$A$13:$D$20,4,FALSE)*P3474</f>
        <v>#N/A</v>
      </c>
      <c r="T3474">
        <f>IF(F3474="COD1",tarifas!$D$11*(SUMIFS($P$11:$P$8770,$F$11:$F$8770,"=COD1",$B$11:$B$8770,"="&amp;B3474)/COUNTIFS($F$11:$F$8770,"=COD1",$B$11:$B$8770,"="&amp;B3474))/COUNTIFS($A$11:$A$8770,"="&amp;A3474,$F$11:$F$8770,"=COD1"),0)</f>
        <v>0</v>
      </c>
      <c r="U3474" t="e">
        <f>(VLOOKUP(F3474,tarifas!$C$7:$D$10,2,FALSE)+tarifas!$D$21)*datos!P3474</f>
        <v>#N/A</v>
      </c>
      <c r="V3474" t="e">
        <f t="shared" si="498"/>
        <v>#N/A</v>
      </c>
      <c r="W3474">
        <f t="shared" si="499"/>
        <v>1.5827533610449673</v>
      </c>
    </row>
    <row r="3475" spans="1:23" x14ac:dyDescent="0.25">
      <c r="A3475">
        <f t="shared" si="492"/>
        <v>144</v>
      </c>
      <c r="B3475">
        <f t="shared" si="493"/>
        <v>5</v>
      </c>
      <c r="C3475" s="1">
        <f t="shared" si="500"/>
        <v>41784.333333324932</v>
      </c>
      <c r="D3475" s="7">
        <v>85.77272727272728</v>
      </c>
      <c r="E3475" s="7"/>
      <c r="G3475">
        <v>44.17</v>
      </c>
      <c r="H3475" s="12">
        <v>156.71404306215641</v>
      </c>
      <c r="I3475" s="13">
        <f>$D$2*tarifas!$D$12/24</f>
        <v>1.4541666666666666</v>
      </c>
      <c r="J3475" s="13" t="e">
        <f>VLOOKUP(E3475&amp;" "&amp;F3475,tarifas!$A$13:$D$20,4,FALSE)*H3475</f>
        <v>#N/A</v>
      </c>
      <c r="K3475" s="13">
        <f>IF(F3475="COD1",tarifas!$D$11*(SUMIFS($H$11:$H$8770,$F$11:$F$8770,"=COD1",$B$11:$B$8770,"="&amp;B3475)/COUNTIFS($F$11:$F$8770,"=COD1",$B$11:$B$8770,"="&amp;B3475))/COUNTIFS($A$11:$A$8770,"="&amp;A3475,$F$11:$F$8770,"=COD1"),0)</f>
        <v>0</v>
      </c>
      <c r="L3475" s="13" t="e">
        <f>(VLOOKUP(F3475,tarifas!$C$7:$D$10,2,FALSE)+tarifas!$D$21)*datos!H3475</f>
        <v>#N/A</v>
      </c>
      <c r="M3475">
        <v>311.15235999999999</v>
      </c>
      <c r="N3475" s="13" t="e">
        <f t="shared" si="494"/>
        <v>#N/A</v>
      </c>
      <c r="O3475">
        <f t="shared" si="495"/>
        <v>156.71404306215641</v>
      </c>
      <c r="P3475" s="12">
        <f t="shared" si="496"/>
        <v>0</v>
      </c>
      <c r="Q3475">
        <f t="shared" si="497"/>
        <v>154.43831693784358</v>
      </c>
      <c r="R3475">
        <f>$D$2*tarifas!$D$12/24</f>
        <v>1.4541666666666666</v>
      </c>
      <c r="S3475" t="e">
        <f>VLOOKUP(E3475&amp;" "&amp;F3475,tarifas!$A$13:$D$20,4,FALSE)*P3475</f>
        <v>#N/A</v>
      </c>
      <c r="T3475">
        <f>IF(F3475="COD1",tarifas!$D$11*(SUMIFS($P$11:$P$8770,$F$11:$F$8770,"=COD1",$B$11:$B$8770,"="&amp;B3475)/COUNTIFS($F$11:$F$8770,"=COD1",$B$11:$B$8770,"="&amp;B3475))/COUNTIFS($A$11:$A$8770,"="&amp;A3475,$F$11:$F$8770,"=COD1"),0)</f>
        <v>0</v>
      </c>
      <c r="U3475" t="e">
        <f>(VLOOKUP(F3475,tarifas!$C$7:$D$10,2,FALSE)+tarifas!$D$21)*datos!P3475</f>
        <v>#N/A</v>
      </c>
      <c r="V3475" t="e">
        <f t="shared" si="498"/>
        <v>#N/A</v>
      </c>
      <c r="W3475">
        <f t="shared" si="499"/>
        <v>6.1393864132300955</v>
      </c>
    </row>
    <row r="3476" spans="1:23" x14ac:dyDescent="0.25">
      <c r="A3476">
        <f t="shared" si="492"/>
        <v>144</v>
      </c>
      <c r="B3476">
        <f t="shared" si="493"/>
        <v>5</v>
      </c>
      <c r="C3476" s="1">
        <f t="shared" si="500"/>
        <v>41784.374999991596</v>
      </c>
      <c r="D3476" s="7">
        <v>187.51515151515153</v>
      </c>
      <c r="E3476" s="7"/>
      <c r="G3476">
        <v>45.11</v>
      </c>
      <c r="H3476" s="12">
        <v>157.31220305526574</v>
      </c>
      <c r="I3476" s="13">
        <f>$D$2*tarifas!$D$12/24</f>
        <v>1.4541666666666666</v>
      </c>
      <c r="J3476" s="13" t="e">
        <f>VLOOKUP(E3476&amp;" "&amp;F3476,tarifas!$A$13:$D$20,4,FALSE)*H3476</f>
        <v>#N/A</v>
      </c>
      <c r="K3476" s="13">
        <f>IF(F3476="COD1",tarifas!$D$11*(SUMIFS($H$11:$H$8770,$F$11:$F$8770,"=COD1",$B$11:$B$8770,"="&amp;B3476)/COUNTIFS($F$11:$F$8770,"=COD1",$B$11:$B$8770,"="&amp;B3476))/COUNTIFS($A$11:$A$8770,"="&amp;A3476,$F$11:$F$8770,"=COD1"),0)</f>
        <v>0</v>
      </c>
      <c r="L3476" s="13" t="e">
        <f>(VLOOKUP(F3476,tarifas!$C$7:$D$10,2,FALSE)+tarifas!$D$21)*datos!H3476</f>
        <v>#N/A</v>
      </c>
      <c r="M3476">
        <v>275.33276000000001</v>
      </c>
      <c r="N3476" s="13" t="e">
        <f t="shared" si="494"/>
        <v>#N/A</v>
      </c>
      <c r="O3476">
        <f t="shared" si="495"/>
        <v>157.31220305526574</v>
      </c>
      <c r="P3476" s="12">
        <f t="shared" si="496"/>
        <v>0</v>
      </c>
      <c r="Q3476">
        <f t="shared" si="497"/>
        <v>118.02055694473427</v>
      </c>
      <c r="R3476">
        <f>$D$2*tarifas!$D$12/24</f>
        <v>1.4541666666666666</v>
      </c>
      <c r="S3476" t="e">
        <f>VLOOKUP(E3476&amp;" "&amp;F3476,tarifas!$A$13:$D$20,4,FALSE)*P3476</f>
        <v>#N/A</v>
      </c>
      <c r="T3476">
        <f>IF(F3476="COD1",tarifas!$D$11*(SUMIFS($P$11:$P$8770,$F$11:$F$8770,"=COD1",$B$11:$B$8770,"="&amp;B3476)/COUNTIFS($F$11:$F$8770,"=COD1",$B$11:$B$8770,"="&amp;B3476))/COUNTIFS($A$11:$A$8770,"="&amp;A3476,$F$11:$F$8770,"=COD1"),0)</f>
        <v>0</v>
      </c>
      <c r="U3476" t="e">
        <f>(VLOOKUP(F3476,tarifas!$C$7:$D$10,2,FALSE)+tarifas!$D$21)*datos!P3476</f>
        <v>#N/A</v>
      </c>
      <c r="V3476" t="e">
        <f t="shared" si="498"/>
        <v>#N/A</v>
      </c>
      <c r="W3476">
        <f t="shared" si="499"/>
        <v>4.791516591399267</v>
      </c>
    </row>
    <row r="3477" spans="1:23" x14ac:dyDescent="0.25">
      <c r="A3477">
        <f t="shared" si="492"/>
        <v>144</v>
      </c>
      <c r="B3477">
        <f t="shared" si="493"/>
        <v>5</v>
      </c>
      <c r="C3477" s="1">
        <f t="shared" si="500"/>
        <v>41784.416666658261</v>
      </c>
      <c r="D3477" s="7">
        <v>458.22727272727269</v>
      </c>
      <c r="E3477" s="7"/>
      <c r="G3477">
        <v>46.55</v>
      </c>
      <c r="H3477" s="12">
        <v>156.32009583944799</v>
      </c>
      <c r="I3477" s="13">
        <f>$D$2*tarifas!$D$12/24</f>
        <v>1.4541666666666666</v>
      </c>
      <c r="J3477" s="13" t="e">
        <f>VLOOKUP(E3477&amp;" "&amp;F3477,tarifas!$A$13:$D$20,4,FALSE)*H3477</f>
        <v>#N/A</v>
      </c>
      <c r="K3477" s="13">
        <f>IF(F3477="COD1",tarifas!$D$11*(SUMIFS($H$11:$H$8770,$F$11:$F$8770,"=COD1",$B$11:$B$8770,"="&amp;B3477)/COUNTIFS($F$11:$F$8770,"=COD1",$B$11:$B$8770,"="&amp;B3477))/COUNTIFS($A$11:$A$8770,"="&amp;A3477,$F$11:$F$8770,"=COD1"),0)</f>
        <v>0</v>
      </c>
      <c r="L3477" s="13" t="e">
        <f>(VLOOKUP(F3477,tarifas!$C$7:$D$10,2,FALSE)+tarifas!$D$21)*datos!H3477</f>
        <v>#N/A</v>
      </c>
      <c r="M3477">
        <v>241.30885999999998</v>
      </c>
      <c r="N3477" s="13" t="e">
        <f t="shared" si="494"/>
        <v>#N/A</v>
      </c>
      <c r="O3477">
        <f t="shared" si="495"/>
        <v>156.32009583944799</v>
      </c>
      <c r="P3477" s="12">
        <f t="shared" si="496"/>
        <v>0</v>
      </c>
      <c r="Q3477">
        <f t="shared" si="497"/>
        <v>84.988764160551995</v>
      </c>
      <c r="R3477">
        <f>$D$2*tarifas!$D$12/24</f>
        <v>1.4541666666666666</v>
      </c>
      <c r="S3477" t="e">
        <f>VLOOKUP(E3477&amp;" "&amp;F3477,tarifas!$A$13:$D$20,4,FALSE)*P3477</f>
        <v>#N/A</v>
      </c>
      <c r="T3477">
        <f>IF(F3477="COD1",tarifas!$D$11*(SUMIFS($P$11:$P$8770,$F$11:$F$8770,"=COD1",$B$11:$B$8770,"="&amp;B3477)/COUNTIFS($F$11:$F$8770,"=COD1",$B$11:$B$8770,"="&amp;B3477))/COUNTIFS($A$11:$A$8770,"="&amp;A3477,$F$11:$F$8770,"=COD1"),0)</f>
        <v>0</v>
      </c>
      <c r="U3477" t="e">
        <f>(VLOOKUP(F3477,tarifas!$C$7:$D$10,2,FALSE)+tarifas!$D$21)*datos!P3477</f>
        <v>#N/A</v>
      </c>
      <c r="V3477" t="e">
        <f t="shared" si="498"/>
        <v>#N/A</v>
      </c>
      <c r="W3477">
        <f t="shared" si="499"/>
        <v>3.5606042745063253</v>
      </c>
    </row>
    <row r="3478" spans="1:23" x14ac:dyDescent="0.25">
      <c r="A3478">
        <f t="shared" si="492"/>
        <v>144</v>
      </c>
      <c r="B3478">
        <f t="shared" si="493"/>
        <v>5</v>
      </c>
      <c r="C3478" s="1">
        <f t="shared" si="500"/>
        <v>41784.458333324925</v>
      </c>
      <c r="D3478" s="7">
        <v>538.59090909090924</v>
      </c>
      <c r="E3478" s="7"/>
      <c r="G3478">
        <v>45.11</v>
      </c>
      <c r="H3478" s="12">
        <v>158.14297766792058</v>
      </c>
      <c r="I3478" s="13">
        <f>$D$2*tarifas!$D$12/24</f>
        <v>1.4541666666666666</v>
      </c>
      <c r="J3478" s="13" t="e">
        <f>VLOOKUP(E3478&amp;" "&amp;F3478,tarifas!$A$13:$D$20,4,FALSE)*H3478</f>
        <v>#N/A</v>
      </c>
      <c r="K3478" s="13">
        <f>IF(F3478="COD1",tarifas!$D$11*(SUMIFS($H$11:$H$8770,$F$11:$F$8770,"=COD1",$B$11:$B$8770,"="&amp;B3478)/COUNTIFS($F$11:$F$8770,"=COD1",$B$11:$B$8770,"="&amp;B3478))/COUNTIFS($A$11:$A$8770,"="&amp;A3478,$F$11:$F$8770,"=COD1"),0)</f>
        <v>0</v>
      </c>
      <c r="L3478" s="13" t="e">
        <f>(VLOOKUP(F3478,tarifas!$C$7:$D$10,2,FALSE)+tarifas!$D$21)*datos!H3478</f>
        <v>#N/A</v>
      </c>
      <c r="M3478">
        <v>410.77466999999996</v>
      </c>
      <c r="N3478" s="13" t="e">
        <f t="shared" si="494"/>
        <v>#N/A</v>
      </c>
      <c r="O3478">
        <f t="shared" si="495"/>
        <v>158.14297766792058</v>
      </c>
      <c r="P3478" s="12">
        <f t="shared" si="496"/>
        <v>0</v>
      </c>
      <c r="Q3478">
        <f t="shared" si="497"/>
        <v>252.63169233207938</v>
      </c>
      <c r="R3478">
        <f>$D$2*tarifas!$D$12/24</f>
        <v>1.4541666666666666</v>
      </c>
      <c r="S3478" t="e">
        <f>VLOOKUP(E3478&amp;" "&amp;F3478,tarifas!$A$13:$D$20,4,FALSE)*P3478</f>
        <v>#N/A</v>
      </c>
      <c r="T3478">
        <f>IF(F3478="COD1",tarifas!$D$11*(SUMIFS($P$11:$P$8770,$F$11:$F$8770,"=COD1",$B$11:$B$8770,"="&amp;B3478)/COUNTIFS($F$11:$F$8770,"=COD1",$B$11:$B$8770,"="&amp;B3478))/COUNTIFS($A$11:$A$8770,"="&amp;A3478,$F$11:$F$8770,"=COD1"),0)</f>
        <v>0</v>
      </c>
      <c r="U3478" t="e">
        <f>(VLOOKUP(F3478,tarifas!$C$7:$D$10,2,FALSE)+tarifas!$D$21)*datos!P3478</f>
        <v>#N/A</v>
      </c>
      <c r="V3478" t="e">
        <f t="shared" si="498"/>
        <v>#N/A</v>
      </c>
      <c r="W3478">
        <f t="shared" si="499"/>
        <v>10.256594076990092</v>
      </c>
    </row>
    <row r="3479" spans="1:23" x14ac:dyDescent="0.25">
      <c r="A3479">
        <f t="shared" si="492"/>
        <v>144</v>
      </c>
      <c r="B3479">
        <f t="shared" si="493"/>
        <v>5</v>
      </c>
      <c r="C3479" s="1">
        <f t="shared" si="500"/>
        <v>41784.499999991589</v>
      </c>
      <c r="D3479" s="7">
        <v>657.59090909090912</v>
      </c>
      <c r="E3479" s="7"/>
      <c r="G3479">
        <v>44.8</v>
      </c>
      <c r="H3479" s="12">
        <v>157.73487637473514</v>
      </c>
      <c r="I3479" s="13">
        <f>$D$2*tarifas!$D$12/24</f>
        <v>1.4541666666666666</v>
      </c>
      <c r="J3479" s="13" t="e">
        <f>VLOOKUP(E3479&amp;" "&amp;F3479,tarifas!$A$13:$D$20,4,FALSE)*H3479</f>
        <v>#N/A</v>
      </c>
      <c r="K3479" s="13">
        <f>IF(F3479="COD1",tarifas!$D$11*(SUMIFS($H$11:$H$8770,$F$11:$F$8770,"=COD1",$B$11:$B$8770,"="&amp;B3479)/COUNTIFS($F$11:$F$8770,"=COD1",$B$11:$B$8770,"="&amp;B3479))/COUNTIFS($A$11:$A$8770,"="&amp;A3479,$F$11:$F$8770,"=COD1"),0)</f>
        <v>0</v>
      </c>
      <c r="L3479" s="13" t="e">
        <f>(VLOOKUP(F3479,tarifas!$C$7:$D$10,2,FALSE)+tarifas!$D$21)*datos!H3479</f>
        <v>#N/A</v>
      </c>
      <c r="M3479">
        <v>231.39631</v>
      </c>
      <c r="N3479" s="13" t="e">
        <f t="shared" si="494"/>
        <v>#N/A</v>
      </c>
      <c r="O3479">
        <f t="shared" si="495"/>
        <v>157.73487637473514</v>
      </c>
      <c r="P3479" s="12">
        <f t="shared" si="496"/>
        <v>0</v>
      </c>
      <c r="Q3479">
        <f t="shared" si="497"/>
        <v>73.661433625264863</v>
      </c>
      <c r="R3479">
        <f>$D$2*tarifas!$D$12/24</f>
        <v>1.4541666666666666</v>
      </c>
      <c r="S3479" t="e">
        <f>VLOOKUP(E3479&amp;" "&amp;F3479,tarifas!$A$13:$D$20,4,FALSE)*P3479</f>
        <v>#N/A</v>
      </c>
      <c r="T3479">
        <f>IF(F3479="COD1",tarifas!$D$11*(SUMIFS($P$11:$P$8770,$F$11:$F$8770,"=COD1",$B$11:$B$8770,"="&amp;B3479)/COUNTIFS($F$11:$F$8770,"=COD1",$B$11:$B$8770,"="&amp;B3479))/COUNTIFS($A$11:$A$8770,"="&amp;A3479,$F$11:$F$8770,"=COD1"),0)</f>
        <v>0</v>
      </c>
      <c r="U3479" t="e">
        <f>(VLOOKUP(F3479,tarifas!$C$7:$D$10,2,FALSE)+tarifas!$D$21)*datos!P3479</f>
        <v>#N/A</v>
      </c>
      <c r="V3479" t="e">
        <f t="shared" si="498"/>
        <v>#N/A</v>
      </c>
      <c r="W3479">
        <f t="shared" si="499"/>
        <v>2.9700290037706796</v>
      </c>
    </row>
    <row r="3480" spans="1:23" x14ac:dyDescent="0.25">
      <c r="A3480">
        <f t="shared" si="492"/>
        <v>144</v>
      </c>
      <c r="B3480">
        <f t="shared" si="493"/>
        <v>5</v>
      </c>
      <c r="C3480" s="1">
        <f t="shared" si="500"/>
        <v>41784.541666658253</v>
      </c>
      <c r="D3480" s="7">
        <v>685.66666666666663</v>
      </c>
      <c r="E3480" s="7"/>
      <c r="G3480">
        <v>44.17</v>
      </c>
      <c r="H3480" s="12">
        <v>158.44929549878415</v>
      </c>
      <c r="I3480" s="13">
        <f>$D$2*tarifas!$D$12/24</f>
        <v>1.4541666666666666</v>
      </c>
      <c r="J3480" s="13" t="e">
        <f>VLOOKUP(E3480&amp;" "&amp;F3480,tarifas!$A$13:$D$20,4,FALSE)*H3480</f>
        <v>#N/A</v>
      </c>
      <c r="K3480" s="13">
        <f>IF(F3480="COD1",tarifas!$D$11*(SUMIFS($H$11:$H$8770,$F$11:$F$8770,"=COD1",$B$11:$B$8770,"="&amp;B3480)/COUNTIFS($F$11:$F$8770,"=COD1",$B$11:$B$8770,"="&amp;B3480))/COUNTIFS($A$11:$A$8770,"="&amp;A3480,$F$11:$F$8770,"=COD1"),0)</f>
        <v>0</v>
      </c>
      <c r="L3480" s="13" t="e">
        <f>(VLOOKUP(F3480,tarifas!$C$7:$D$10,2,FALSE)+tarifas!$D$21)*datos!H3480</f>
        <v>#N/A</v>
      </c>
      <c r="M3480">
        <v>254.50179</v>
      </c>
      <c r="N3480" s="13" t="e">
        <f t="shared" si="494"/>
        <v>#N/A</v>
      </c>
      <c r="O3480">
        <f t="shared" si="495"/>
        <v>158.44929549878415</v>
      </c>
      <c r="P3480" s="12">
        <f t="shared" si="496"/>
        <v>0</v>
      </c>
      <c r="Q3480">
        <f t="shared" si="497"/>
        <v>96.052494501215847</v>
      </c>
      <c r="R3480">
        <f>$D$2*tarifas!$D$12/24</f>
        <v>1.4541666666666666</v>
      </c>
      <c r="S3480" t="e">
        <f>VLOOKUP(E3480&amp;" "&amp;F3480,tarifas!$A$13:$D$20,4,FALSE)*P3480</f>
        <v>#N/A</v>
      </c>
      <c r="T3480">
        <f>IF(F3480="COD1",tarifas!$D$11*(SUMIFS($P$11:$P$8770,$F$11:$F$8770,"=COD1",$B$11:$B$8770,"="&amp;B3480)/COUNTIFS($F$11:$F$8770,"=COD1",$B$11:$B$8770,"="&amp;B3480))/COUNTIFS($A$11:$A$8770,"="&amp;A3480,$F$11:$F$8770,"=COD1"),0)</f>
        <v>0</v>
      </c>
      <c r="U3480" t="e">
        <f>(VLOOKUP(F3480,tarifas!$C$7:$D$10,2,FALSE)+tarifas!$D$21)*datos!P3480</f>
        <v>#N/A</v>
      </c>
      <c r="V3480" t="e">
        <f t="shared" si="498"/>
        <v>#N/A</v>
      </c>
      <c r="W3480">
        <f t="shared" si="499"/>
        <v>3.8183748139068334</v>
      </c>
    </row>
    <row r="3481" spans="1:23" x14ac:dyDescent="0.25">
      <c r="A3481">
        <f t="shared" si="492"/>
        <v>144</v>
      </c>
      <c r="B3481">
        <f t="shared" si="493"/>
        <v>5</v>
      </c>
      <c r="C3481" s="1">
        <f t="shared" si="500"/>
        <v>41784.583333324917</v>
      </c>
      <c r="D3481" s="7">
        <v>629.00000000000011</v>
      </c>
      <c r="E3481" s="7"/>
      <c r="G3481">
        <v>41.26</v>
      </c>
      <c r="H3481" s="12">
        <v>160.79963792631492</v>
      </c>
      <c r="I3481" s="13">
        <f>$D$2*tarifas!$D$12/24</f>
        <v>1.4541666666666666</v>
      </c>
      <c r="J3481" s="13" t="e">
        <f>VLOOKUP(E3481&amp;" "&amp;F3481,tarifas!$A$13:$D$20,4,FALSE)*H3481</f>
        <v>#N/A</v>
      </c>
      <c r="K3481" s="13">
        <f>IF(F3481="COD1",tarifas!$D$11*(SUMIFS($H$11:$H$8770,$F$11:$F$8770,"=COD1",$B$11:$B$8770,"="&amp;B3481)/COUNTIFS($F$11:$F$8770,"=COD1",$B$11:$B$8770,"="&amp;B3481))/COUNTIFS($A$11:$A$8770,"="&amp;A3481,$F$11:$F$8770,"=COD1"),0)</f>
        <v>0</v>
      </c>
      <c r="L3481" s="13" t="e">
        <f>(VLOOKUP(F3481,tarifas!$C$7:$D$10,2,FALSE)+tarifas!$D$21)*datos!H3481</f>
        <v>#N/A</v>
      </c>
      <c r="M3481">
        <v>334.66410999999999</v>
      </c>
      <c r="N3481" s="13" t="e">
        <f t="shared" si="494"/>
        <v>#N/A</v>
      </c>
      <c r="O3481">
        <f t="shared" si="495"/>
        <v>160.79963792631492</v>
      </c>
      <c r="P3481" s="12">
        <f t="shared" si="496"/>
        <v>0</v>
      </c>
      <c r="Q3481">
        <f t="shared" si="497"/>
        <v>173.86447207368508</v>
      </c>
      <c r="R3481">
        <f>$D$2*tarifas!$D$12/24</f>
        <v>1.4541666666666666</v>
      </c>
      <c r="S3481" t="e">
        <f>VLOOKUP(E3481&amp;" "&amp;F3481,tarifas!$A$13:$D$20,4,FALSE)*P3481</f>
        <v>#N/A</v>
      </c>
      <c r="T3481">
        <f>IF(F3481="COD1",tarifas!$D$11*(SUMIFS($P$11:$P$8770,$F$11:$F$8770,"=COD1",$B$11:$B$8770,"="&amp;B3481)/COUNTIFS($F$11:$F$8770,"=COD1",$B$11:$B$8770,"="&amp;B3481))/COUNTIFS($A$11:$A$8770,"="&amp;A3481,$F$11:$F$8770,"=COD1"),0)</f>
        <v>0</v>
      </c>
      <c r="U3481" t="e">
        <f>(VLOOKUP(F3481,tarifas!$C$7:$D$10,2,FALSE)+tarifas!$D$21)*datos!P3481</f>
        <v>#N/A</v>
      </c>
      <c r="V3481" t="e">
        <f t="shared" si="498"/>
        <v>#N/A</v>
      </c>
      <c r="W3481">
        <f t="shared" si="499"/>
        <v>6.456283305984222</v>
      </c>
    </row>
    <row r="3482" spans="1:23" x14ac:dyDescent="0.25">
      <c r="A3482">
        <f t="shared" si="492"/>
        <v>144</v>
      </c>
      <c r="B3482">
        <f t="shared" si="493"/>
        <v>5</v>
      </c>
      <c r="C3482" s="1">
        <f t="shared" si="500"/>
        <v>41784.624999991582</v>
      </c>
      <c r="D3482" s="7">
        <v>318.36363636363643</v>
      </c>
      <c r="E3482" s="7"/>
      <c r="G3482">
        <v>35.19</v>
      </c>
      <c r="H3482" s="12">
        <v>166.0727515470613</v>
      </c>
      <c r="I3482" s="13">
        <f>$D$2*tarifas!$D$12/24</f>
        <v>1.4541666666666666</v>
      </c>
      <c r="J3482" s="13" t="e">
        <f>VLOOKUP(E3482&amp;" "&amp;F3482,tarifas!$A$13:$D$20,4,FALSE)*H3482</f>
        <v>#N/A</v>
      </c>
      <c r="K3482" s="13">
        <f>IF(F3482="COD1",tarifas!$D$11*(SUMIFS($H$11:$H$8770,$F$11:$F$8770,"=COD1",$B$11:$B$8770,"="&amp;B3482)/COUNTIFS($F$11:$F$8770,"=COD1",$B$11:$B$8770,"="&amp;B3482))/COUNTIFS($A$11:$A$8770,"="&amp;A3482,$F$11:$F$8770,"=COD1"),0)</f>
        <v>0</v>
      </c>
      <c r="L3482" s="13" t="e">
        <f>(VLOOKUP(F3482,tarifas!$C$7:$D$10,2,FALSE)+tarifas!$D$21)*datos!H3482</f>
        <v>#N/A</v>
      </c>
      <c r="M3482">
        <v>122.55200000000001</v>
      </c>
      <c r="N3482" s="13" t="e">
        <f t="shared" si="494"/>
        <v>#N/A</v>
      </c>
      <c r="O3482">
        <f t="shared" si="495"/>
        <v>122.55200000000001</v>
      </c>
      <c r="P3482" s="12">
        <f t="shared" si="496"/>
        <v>43.520751547061295</v>
      </c>
      <c r="Q3482">
        <f t="shared" si="497"/>
        <v>0</v>
      </c>
      <c r="R3482">
        <f>$D$2*tarifas!$D$12/24</f>
        <v>1.4541666666666666</v>
      </c>
      <c r="S3482" t="e">
        <f>VLOOKUP(E3482&amp;" "&amp;F3482,tarifas!$A$13:$D$20,4,FALSE)*P3482</f>
        <v>#N/A</v>
      </c>
      <c r="T3482">
        <f>IF(F3482="COD1",tarifas!$D$11*(SUMIFS($P$11:$P$8770,$F$11:$F$8770,"=COD1",$B$11:$B$8770,"="&amp;B3482)/COUNTIFS($F$11:$F$8770,"=COD1",$B$11:$B$8770,"="&amp;B3482))/COUNTIFS($A$11:$A$8770,"="&amp;A3482,$F$11:$F$8770,"=COD1"),0)</f>
        <v>0</v>
      </c>
      <c r="U3482" t="e">
        <f>(VLOOKUP(F3482,tarifas!$C$7:$D$10,2,FALSE)+tarifas!$D$21)*datos!P3482</f>
        <v>#N/A</v>
      </c>
      <c r="V3482" t="e">
        <f t="shared" si="498"/>
        <v>#N/A</v>
      </c>
      <c r="W3482">
        <f t="shared" si="499"/>
        <v>0</v>
      </c>
    </row>
    <row r="3483" spans="1:23" x14ac:dyDescent="0.25">
      <c r="A3483">
        <f t="shared" si="492"/>
        <v>144</v>
      </c>
      <c r="B3483">
        <f t="shared" si="493"/>
        <v>5</v>
      </c>
      <c r="C3483" s="1">
        <f t="shared" si="500"/>
        <v>41784.666666658246</v>
      </c>
      <c r="D3483" s="7">
        <v>196.53030303030303</v>
      </c>
      <c r="E3483" s="7"/>
      <c r="G3483">
        <v>34.25</v>
      </c>
      <c r="H3483" s="12">
        <v>174.74154236340991</v>
      </c>
      <c r="I3483" s="13">
        <f>$D$2*tarifas!$D$12/24</f>
        <v>1.4541666666666666</v>
      </c>
      <c r="J3483" s="13" t="e">
        <f>VLOOKUP(E3483&amp;" "&amp;F3483,tarifas!$A$13:$D$20,4,FALSE)*H3483</f>
        <v>#N/A</v>
      </c>
      <c r="K3483" s="13">
        <f>IF(F3483="COD1",tarifas!$D$11*(SUMIFS($H$11:$H$8770,$F$11:$F$8770,"=COD1",$B$11:$B$8770,"="&amp;B3483)/COUNTIFS($F$11:$F$8770,"=COD1",$B$11:$B$8770,"="&amp;B3483))/COUNTIFS($A$11:$A$8770,"="&amp;A3483,$F$11:$F$8770,"=COD1"),0)</f>
        <v>0</v>
      </c>
      <c r="L3483" s="13" t="e">
        <f>(VLOOKUP(F3483,tarifas!$C$7:$D$10,2,FALSE)+tarifas!$D$21)*datos!H3483</f>
        <v>#N/A</v>
      </c>
      <c r="M3483">
        <v>74.919929999999994</v>
      </c>
      <c r="N3483" s="13" t="e">
        <f t="shared" si="494"/>
        <v>#N/A</v>
      </c>
      <c r="O3483">
        <f t="shared" si="495"/>
        <v>74.919929999999994</v>
      </c>
      <c r="P3483" s="12">
        <f t="shared" si="496"/>
        <v>99.821612363409912</v>
      </c>
      <c r="Q3483">
        <f t="shared" si="497"/>
        <v>0</v>
      </c>
      <c r="R3483">
        <f>$D$2*tarifas!$D$12/24</f>
        <v>1.4541666666666666</v>
      </c>
      <c r="S3483" t="e">
        <f>VLOOKUP(E3483&amp;" "&amp;F3483,tarifas!$A$13:$D$20,4,FALSE)*P3483</f>
        <v>#N/A</v>
      </c>
      <c r="T3483">
        <f>IF(F3483="COD1",tarifas!$D$11*(SUMIFS($P$11:$P$8770,$F$11:$F$8770,"=COD1",$B$11:$B$8770,"="&amp;B3483)/COUNTIFS($F$11:$F$8770,"=COD1",$B$11:$B$8770,"="&amp;B3483))/COUNTIFS($A$11:$A$8770,"="&amp;A3483,$F$11:$F$8770,"=COD1"),0)</f>
        <v>0</v>
      </c>
      <c r="U3483" t="e">
        <f>(VLOOKUP(F3483,tarifas!$C$7:$D$10,2,FALSE)+tarifas!$D$21)*datos!P3483</f>
        <v>#N/A</v>
      </c>
      <c r="V3483" t="e">
        <f t="shared" si="498"/>
        <v>#N/A</v>
      </c>
      <c r="W3483">
        <f t="shared" si="499"/>
        <v>0</v>
      </c>
    </row>
    <row r="3484" spans="1:23" x14ac:dyDescent="0.25">
      <c r="A3484">
        <f t="shared" si="492"/>
        <v>144</v>
      </c>
      <c r="B3484">
        <f t="shared" si="493"/>
        <v>5</v>
      </c>
      <c r="C3484" s="1">
        <f t="shared" si="500"/>
        <v>41784.70833332491</v>
      </c>
      <c r="D3484" s="7">
        <v>354.42424242424238</v>
      </c>
      <c r="E3484" s="7"/>
      <c r="G3484">
        <v>35.1</v>
      </c>
      <c r="H3484" s="12">
        <v>175.80978530966161</v>
      </c>
      <c r="I3484" s="13">
        <f>$D$2*tarifas!$D$12/24</f>
        <v>1.4541666666666666</v>
      </c>
      <c r="J3484" s="13" t="e">
        <f>VLOOKUP(E3484&amp;" "&amp;F3484,tarifas!$A$13:$D$20,4,FALSE)*H3484</f>
        <v>#N/A</v>
      </c>
      <c r="K3484" s="13">
        <f>IF(F3484="COD1",tarifas!$D$11*(SUMIFS($H$11:$H$8770,$F$11:$F$8770,"=COD1",$B$11:$B$8770,"="&amp;B3484)/COUNTIFS($F$11:$F$8770,"=COD1",$B$11:$B$8770,"="&amp;B3484))/COUNTIFS($A$11:$A$8770,"="&amp;A3484,$F$11:$F$8770,"=COD1"),0)</f>
        <v>0</v>
      </c>
      <c r="L3484" s="13" t="e">
        <f>(VLOOKUP(F3484,tarifas!$C$7:$D$10,2,FALSE)+tarifas!$D$21)*datos!H3484</f>
        <v>#N/A</v>
      </c>
      <c r="M3484">
        <v>83.831630000000004</v>
      </c>
      <c r="N3484" s="13" t="e">
        <f t="shared" si="494"/>
        <v>#N/A</v>
      </c>
      <c r="O3484">
        <f t="shared" si="495"/>
        <v>83.831630000000004</v>
      </c>
      <c r="P3484" s="12">
        <f t="shared" si="496"/>
        <v>91.978155309661602</v>
      </c>
      <c r="Q3484">
        <f t="shared" si="497"/>
        <v>0</v>
      </c>
      <c r="R3484">
        <f>$D$2*tarifas!$D$12/24</f>
        <v>1.4541666666666666</v>
      </c>
      <c r="S3484" t="e">
        <f>VLOOKUP(E3484&amp;" "&amp;F3484,tarifas!$A$13:$D$20,4,FALSE)*P3484</f>
        <v>#N/A</v>
      </c>
      <c r="T3484">
        <f>IF(F3484="COD1",tarifas!$D$11*(SUMIFS($P$11:$P$8770,$F$11:$F$8770,"=COD1",$B$11:$B$8770,"="&amp;B3484)/COUNTIFS($F$11:$F$8770,"=COD1",$B$11:$B$8770,"="&amp;B3484))/COUNTIFS($A$11:$A$8770,"="&amp;A3484,$F$11:$F$8770,"=COD1"),0)</f>
        <v>0</v>
      </c>
      <c r="U3484" t="e">
        <f>(VLOOKUP(F3484,tarifas!$C$7:$D$10,2,FALSE)+tarifas!$D$21)*datos!P3484</f>
        <v>#N/A</v>
      </c>
      <c r="V3484" t="e">
        <f t="shared" si="498"/>
        <v>#N/A</v>
      </c>
      <c r="W3484">
        <f t="shared" si="499"/>
        <v>0</v>
      </c>
    </row>
    <row r="3485" spans="1:23" x14ac:dyDescent="0.25">
      <c r="A3485">
        <f t="shared" si="492"/>
        <v>144</v>
      </c>
      <c r="B3485">
        <f t="shared" si="493"/>
        <v>5</v>
      </c>
      <c r="C3485" s="1">
        <f t="shared" si="500"/>
        <v>41784.749999991574</v>
      </c>
      <c r="D3485" s="7">
        <v>298.01515151515156</v>
      </c>
      <c r="E3485" s="7"/>
      <c r="G3485">
        <v>41.01</v>
      </c>
      <c r="H3485" s="12">
        <v>170.0582653667056</v>
      </c>
      <c r="I3485" s="13">
        <f>$D$2*tarifas!$D$12/24</f>
        <v>1.4541666666666666</v>
      </c>
      <c r="J3485" s="13" t="e">
        <f>VLOOKUP(E3485&amp;" "&amp;F3485,tarifas!$A$13:$D$20,4,FALSE)*H3485</f>
        <v>#N/A</v>
      </c>
      <c r="K3485" s="13">
        <f>IF(F3485="COD1",tarifas!$D$11*(SUMIFS($H$11:$H$8770,$F$11:$F$8770,"=COD1",$B$11:$B$8770,"="&amp;B3485)/COUNTIFS($F$11:$F$8770,"=COD1",$B$11:$B$8770,"="&amp;B3485))/COUNTIFS($A$11:$A$8770,"="&amp;A3485,$F$11:$F$8770,"=COD1"),0)</f>
        <v>0</v>
      </c>
      <c r="L3485" s="13" t="e">
        <f>(VLOOKUP(F3485,tarifas!$C$7:$D$10,2,FALSE)+tarifas!$D$21)*datos!H3485</f>
        <v>#N/A</v>
      </c>
      <c r="M3485">
        <v>13.36603</v>
      </c>
      <c r="N3485" s="13" t="e">
        <f t="shared" si="494"/>
        <v>#N/A</v>
      </c>
      <c r="O3485">
        <f t="shared" si="495"/>
        <v>13.36603</v>
      </c>
      <c r="P3485" s="12">
        <f t="shared" si="496"/>
        <v>156.6922353667056</v>
      </c>
      <c r="Q3485">
        <f t="shared" si="497"/>
        <v>0</v>
      </c>
      <c r="R3485">
        <f>$D$2*tarifas!$D$12/24</f>
        <v>1.4541666666666666</v>
      </c>
      <c r="S3485" t="e">
        <f>VLOOKUP(E3485&amp;" "&amp;F3485,tarifas!$A$13:$D$20,4,FALSE)*P3485</f>
        <v>#N/A</v>
      </c>
      <c r="T3485">
        <f>IF(F3485="COD1",tarifas!$D$11*(SUMIFS($P$11:$P$8770,$F$11:$F$8770,"=COD1",$B$11:$B$8770,"="&amp;B3485)/COUNTIFS($F$11:$F$8770,"=COD1",$B$11:$B$8770,"="&amp;B3485))/COUNTIFS($A$11:$A$8770,"="&amp;A3485,$F$11:$F$8770,"=COD1"),0)</f>
        <v>0</v>
      </c>
      <c r="U3485" t="e">
        <f>(VLOOKUP(F3485,tarifas!$C$7:$D$10,2,FALSE)+tarifas!$D$21)*datos!P3485</f>
        <v>#N/A</v>
      </c>
      <c r="V3485" t="e">
        <f t="shared" si="498"/>
        <v>#N/A</v>
      </c>
      <c r="W3485">
        <f t="shared" si="499"/>
        <v>0</v>
      </c>
    </row>
    <row r="3486" spans="1:23" x14ac:dyDescent="0.25">
      <c r="A3486">
        <f t="shared" si="492"/>
        <v>144</v>
      </c>
      <c r="B3486">
        <f t="shared" si="493"/>
        <v>5</v>
      </c>
      <c r="C3486" s="1">
        <f t="shared" si="500"/>
        <v>41784.791666658239</v>
      </c>
      <c r="D3486" s="7">
        <v>74.696969696969688</v>
      </c>
      <c r="E3486" s="7"/>
      <c r="G3486">
        <v>44.17</v>
      </c>
      <c r="H3486" s="12">
        <v>182.86095998064792</v>
      </c>
      <c r="I3486" s="13">
        <f>$D$2*tarifas!$D$12/24</f>
        <v>1.4541666666666666</v>
      </c>
      <c r="J3486" s="13" t="e">
        <f>VLOOKUP(E3486&amp;" "&amp;F3486,tarifas!$A$13:$D$20,4,FALSE)*H3486</f>
        <v>#N/A</v>
      </c>
      <c r="K3486" s="13">
        <f>IF(F3486="COD1",tarifas!$D$11*(SUMIFS($H$11:$H$8770,$F$11:$F$8770,"=COD1",$B$11:$B$8770,"="&amp;B3486)/COUNTIFS($F$11:$F$8770,"=COD1",$B$11:$B$8770,"="&amp;B3486))/COUNTIFS($A$11:$A$8770,"="&amp;A3486,$F$11:$F$8770,"=COD1"),0)</f>
        <v>0</v>
      </c>
      <c r="L3486" s="13" t="e">
        <f>(VLOOKUP(F3486,tarifas!$C$7:$D$10,2,FALSE)+tarifas!$D$21)*datos!H3486</f>
        <v>#N/A</v>
      </c>
      <c r="M3486">
        <v>0</v>
      </c>
      <c r="N3486" s="13" t="e">
        <f t="shared" si="494"/>
        <v>#N/A</v>
      </c>
      <c r="O3486">
        <f t="shared" si="495"/>
        <v>0</v>
      </c>
      <c r="P3486" s="12">
        <f t="shared" si="496"/>
        <v>182.86095998064792</v>
      </c>
      <c r="Q3486">
        <f t="shared" si="497"/>
        <v>0</v>
      </c>
      <c r="R3486">
        <f>$D$2*tarifas!$D$12/24</f>
        <v>1.4541666666666666</v>
      </c>
      <c r="S3486" t="e">
        <f>VLOOKUP(E3486&amp;" "&amp;F3486,tarifas!$A$13:$D$20,4,FALSE)*P3486</f>
        <v>#N/A</v>
      </c>
      <c r="T3486">
        <f>IF(F3486="COD1",tarifas!$D$11*(SUMIFS($P$11:$P$8770,$F$11:$F$8770,"=COD1",$B$11:$B$8770,"="&amp;B3486)/COUNTIFS($F$11:$F$8770,"=COD1",$B$11:$B$8770,"="&amp;B3486))/COUNTIFS($A$11:$A$8770,"="&amp;A3486,$F$11:$F$8770,"=COD1"),0)</f>
        <v>0</v>
      </c>
      <c r="U3486" t="e">
        <f>(VLOOKUP(F3486,tarifas!$C$7:$D$10,2,FALSE)+tarifas!$D$21)*datos!P3486</f>
        <v>#N/A</v>
      </c>
      <c r="V3486" t="e">
        <f t="shared" si="498"/>
        <v>#N/A</v>
      </c>
      <c r="W3486">
        <f t="shared" si="499"/>
        <v>0</v>
      </c>
    </row>
    <row r="3487" spans="1:23" x14ac:dyDescent="0.25">
      <c r="A3487">
        <f t="shared" si="492"/>
        <v>144</v>
      </c>
      <c r="B3487">
        <f t="shared" si="493"/>
        <v>5</v>
      </c>
      <c r="C3487" s="1">
        <f t="shared" si="500"/>
        <v>41784.833333324903</v>
      </c>
      <c r="D3487" s="7">
        <v>0</v>
      </c>
      <c r="E3487" s="7"/>
      <c r="G3487">
        <v>49.03</v>
      </c>
      <c r="H3487" s="12">
        <v>185.44265394889229</v>
      </c>
      <c r="I3487" s="13">
        <f>$D$2*tarifas!$D$12/24</f>
        <v>1.4541666666666666</v>
      </c>
      <c r="J3487" s="13" t="e">
        <f>VLOOKUP(E3487&amp;" "&amp;F3487,tarifas!$A$13:$D$20,4,FALSE)*H3487</f>
        <v>#N/A</v>
      </c>
      <c r="K3487" s="13">
        <f>IF(F3487="COD1",tarifas!$D$11*(SUMIFS($H$11:$H$8770,$F$11:$F$8770,"=COD1",$B$11:$B$8770,"="&amp;B3487)/COUNTIFS($F$11:$F$8770,"=COD1",$B$11:$B$8770,"="&amp;B3487))/COUNTIFS($A$11:$A$8770,"="&amp;A3487,$F$11:$F$8770,"=COD1"),0)</f>
        <v>0</v>
      </c>
      <c r="L3487" s="13" t="e">
        <f>(VLOOKUP(F3487,tarifas!$C$7:$D$10,2,FALSE)+tarifas!$D$21)*datos!H3487</f>
        <v>#N/A</v>
      </c>
      <c r="M3487">
        <v>0</v>
      </c>
      <c r="N3487" s="13" t="e">
        <f t="shared" si="494"/>
        <v>#N/A</v>
      </c>
      <c r="O3487">
        <f t="shared" si="495"/>
        <v>0</v>
      </c>
      <c r="P3487" s="12">
        <f t="shared" si="496"/>
        <v>185.44265394889229</v>
      </c>
      <c r="Q3487">
        <f t="shared" si="497"/>
        <v>0</v>
      </c>
      <c r="R3487">
        <f>$D$2*tarifas!$D$12/24</f>
        <v>1.4541666666666666</v>
      </c>
      <c r="S3487" t="e">
        <f>VLOOKUP(E3487&amp;" "&amp;F3487,tarifas!$A$13:$D$20,4,FALSE)*P3487</f>
        <v>#N/A</v>
      </c>
      <c r="T3487">
        <f>IF(F3487="COD1",tarifas!$D$11*(SUMIFS($P$11:$P$8770,$F$11:$F$8770,"=COD1",$B$11:$B$8770,"="&amp;B3487)/COUNTIFS($F$11:$F$8770,"=COD1",$B$11:$B$8770,"="&amp;B3487))/COUNTIFS($A$11:$A$8770,"="&amp;A3487,$F$11:$F$8770,"=COD1"),0)</f>
        <v>0</v>
      </c>
      <c r="U3487" t="e">
        <f>(VLOOKUP(F3487,tarifas!$C$7:$D$10,2,FALSE)+tarifas!$D$21)*datos!P3487</f>
        <v>#N/A</v>
      </c>
      <c r="V3487" t="e">
        <f t="shared" si="498"/>
        <v>#N/A</v>
      </c>
      <c r="W3487">
        <f t="shared" si="499"/>
        <v>0</v>
      </c>
    </row>
    <row r="3488" spans="1:23" x14ac:dyDescent="0.25">
      <c r="A3488">
        <f t="shared" si="492"/>
        <v>144</v>
      </c>
      <c r="B3488">
        <f t="shared" si="493"/>
        <v>5</v>
      </c>
      <c r="C3488" s="1">
        <f t="shared" si="500"/>
        <v>41784.874999991567</v>
      </c>
      <c r="D3488" s="7">
        <v>0</v>
      </c>
      <c r="E3488" s="7"/>
      <c r="G3488">
        <v>52.42</v>
      </c>
      <c r="H3488" s="12">
        <v>186.42790203237575</v>
      </c>
      <c r="I3488" s="13">
        <f>$D$2*tarifas!$D$12/24</f>
        <v>1.4541666666666666</v>
      </c>
      <c r="J3488" s="13" t="e">
        <f>VLOOKUP(E3488&amp;" "&amp;F3488,tarifas!$A$13:$D$20,4,FALSE)*H3488</f>
        <v>#N/A</v>
      </c>
      <c r="K3488" s="13">
        <f>IF(F3488="COD1",tarifas!$D$11*(SUMIFS($H$11:$H$8770,$F$11:$F$8770,"=COD1",$B$11:$B$8770,"="&amp;B3488)/COUNTIFS($F$11:$F$8770,"=COD1",$B$11:$B$8770,"="&amp;B3488))/COUNTIFS($A$11:$A$8770,"="&amp;A3488,$F$11:$F$8770,"=COD1"),0)</f>
        <v>0</v>
      </c>
      <c r="L3488" s="13" t="e">
        <f>(VLOOKUP(F3488,tarifas!$C$7:$D$10,2,FALSE)+tarifas!$D$21)*datos!H3488</f>
        <v>#N/A</v>
      </c>
      <c r="M3488">
        <v>0</v>
      </c>
      <c r="N3488" s="13" t="e">
        <f t="shared" si="494"/>
        <v>#N/A</v>
      </c>
      <c r="O3488">
        <f t="shared" si="495"/>
        <v>0</v>
      </c>
      <c r="P3488" s="12">
        <f t="shared" si="496"/>
        <v>186.42790203237575</v>
      </c>
      <c r="Q3488">
        <f t="shared" si="497"/>
        <v>0</v>
      </c>
      <c r="R3488">
        <f>$D$2*tarifas!$D$12/24</f>
        <v>1.4541666666666666</v>
      </c>
      <c r="S3488" t="e">
        <f>VLOOKUP(E3488&amp;" "&amp;F3488,tarifas!$A$13:$D$20,4,FALSE)*P3488</f>
        <v>#N/A</v>
      </c>
      <c r="T3488">
        <f>IF(F3488="COD1",tarifas!$D$11*(SUMIFS($P$11:$P$8770,$F$11:$F$8770,"=COD1",$B$11:$B$8770,"="&amp;B3488)/COUNTIFS($F$11:$F$8770,"=COD1",$B$11:$B$8770,"="&amp;B3488))/COUNTIFS($A$11:$A$8770,"="&amp;A3488,$F$11:$F$8770,"=COD1"),0)</f>
        <v>0</v>
      </c>
      <c r="U3488" t="e">
        <f>(VLOOKUP(F3488,tarifas!$C$7:$D$10,2,FALSE)+tarifas!$D$21)*datos!P3488</f>
        <v>#N/A</v>
      </c>
      <c r="V3488" t="e">
        <f t="shared" si="498"/>
        <v>#N/A</v>
      </c>
      <c r="W3488">
        <f t="shared" si="499"/>
        <v>0</v>
      </c>
    </row>
    <row r="3489" spans="1:23" x14ac:dyDescent="0.25">
      <c r="A3489">
        <f t="shared" si="492"/>
        <v>144</v>
      </c>
      <c r="B3489">
        <f t="shared" si="493"/>
        <v>5</v>
      </c>
      <c r="C3489" s="1">
        <f t="shared" si="500"/>
        <v>41784.916666658231</v>
      </c>
      <c r="D3489" s="7">
        <v>0</v>
      </c>
      <c r="E3489" s="7"/>
      <c r="G3489">
        <v>46.54</v>
      </c>
      <c r="H3489" s="12">
        <v>186.06023294594559</v>
      </c>
      <c r="I3489" s="13">
        <f>$D$2*tarifas!$D$12/24</f>
        <v>1.4541666666666666</v>
      </c>
      <c r="J3489" s="13" t="e">
        <f>VLOOKUP(E3489&amp;" "&amp;F3489,tarifas!$A$13:$D$20,4,FALSE)*H3489</f>
        <v>#N/A</v>
      </c>
      <c r="K3489" s="13">
        <f>IF(F3489="COD1",tarifas!$D$11*(SUMIFS($H$11:$H$8770,$F$11:$F$8770,"=COD1",$B$11:$B$8770,"="&amp;B3489)/COUNTIFS($F$11:$F$8770,"=COD1",$B$11:$B$8770,"="&amp;B3489))/COUNTIFS($A$11:$A$8770,"="&amp;A3489,$F$11:$F$8770,"=COD1"),0)</f>
        <v>0</v>
      </c>
      <c r="L3489" s="13" t="e">
        <f>(VLOOKUP(F3489,tarifas!$C$7:$D$10,2,FALSE)+tarifas!$D$21)*datos!H3489</f>
        <v>#N/A</v>
      </c>
      <c r="M3489">
        <v>0</v>
      </c>
      <c r="N3489" s="13" t="e">
        <f t="shared" si="494"/>
        <v>#N/A</v>
      </c>
      <c r="O3489">
        <f t="shared" si="495"/>
        <v>0</v>
      </c>
      <c r="P3489" s="12">
        <f t="shared" si="496"/>
        <v>186.06023294594559</v>
      </c>
      <c r="Q3489">
        <f t="shared" si="497"/>
        <v>0</v>
      </c>
      <c r="R3489">
        <f>$D$2*tarifas!$D$12/24</f>
        <v>1.4541666666666666</v>
      </c>
      <c r="S3489" t="e">
        <f>VLOOKUP(E3489&amp;" "&amp;F3489,tarifas!$A$13:$D$20,4,FALSE)*P3489</f>
        <v>#N/A</v>
      </c>
      <c r="T3489">
        <f>IF(F3489="COD1",tarifas!$D$11*(SUMIFS($P$11:$P$8770,$F$11:$F$8770,"=COD1",$B$11:$B$8770,"="&amp;B3489)/COUNTIFS($F$11:$F$8770,"=COD1",$B$11:$B$8770,"="&amp;B3489))/COUNTIFS($A$11:$A$8770,"="&amp;A3489,$F$11:$F$8770,"=COD1"),0)</f>
        <v>0</v>
      </c>
      <c r="U3489" t="e">
        <f>(VLOOKUP(F3489,tarifas!$C$7:$D$10,2,FALSE)+tarifas!$D$21)*datos!P3489</f>
        <v>#N/A</v>
      </c>
      <c r="V3489" t="e">
        <f t="shared" si="498"/>
        <v>#N/A</v>
      </c>
      <c r="W3489">
        <f t="shared" si="499"/>
        <v>0</v>
      </c>
    </row>
    <row r="3490" spans="1:23" x14ac:dyDescent="0.25">
      <c r="A3490">
        <f t="shared" si="492"/>
        <v>144</v>
      </c>
      <c r="B3490">
        <f t="shared" si="493"/>
        <v>5</v>
      </c>
      <c r="C3490" s="1">
        <f t="shared" si="500"/>
        <v>41784.958333324896</v>
      </c>
      <c r="D3490" s="7">
        <v>0</v>
      </c>
      <c r="E3490" s="7"/>
      <c r="G3490">
        <v>44.17</v>
      </c>
      <c r="H3490" s="12">
        <v>183.62773034737685</v>
      </c>
      <c r="I3490" s="13">
        <f>$D$2*tarifas!$D$12/24</f>
        <v>1.4541666666666666</v>
      </c>
      <c r="J3490" s="13" t="e">
        <f>VLOOKUP(E3490&amp;" "&amp;F3490,tarifas!$A$13:$D$20,4,FALSE)*H3490</f>
        <v>#N/A</v>
      </c>
      <c r="K3490" s="13">
        <f>IF(F3490="COD1",tarifas!$D$11*(SUMIFS($H$11:$H$8770,$F$11:$F$8770,"=COD1",$B$11:$B$8770,"="&amp;B3490)/COUNTIFS($F$11:$F$8770,"=COD1",$B$11:$B$8770,"="&amp;B3490))/COUNTIFS($A$11:$A$8770,"="&amp;A3490,$F$11:$F$8770,"=COD1"),0)</f>
        <v>0</v>
      </c>
      <c r="L3490" s="13" t="e">
        <f>(VLOOKUP(F3490,tarifas!$C$7:$D$10,2,FALSE)+tarifas!$D$21)*datos!H3490</f>
        <v>#N/A</v>
      </c>
      <c r="M3490">
        <v>0</v>
      </c>
      <c r="N3490" s="13" t="e">
        <f t="shared" si="494"/>
        <v>#N/A</v>
      </c>
      <c r="O3490">
        <f t="shared" si="495"/>
        <v>0</v>
      </c>
      <c r="P3490" s="12">
        <f t="shared" si="496"/>
        <v>183.62773034737685</v>
      </c>
      <c r="Q3490">
        <f t="shared" si="497"/>
        <v>0</v>
      </c>
      <c r="R3490">
        <f>$D$2*tarifas!$D$12/24</f>
        <v>1.4541666666666666</v>
      </c>
      <c r="S3490" t="e">
        <f>VLOOKUP(E3490&amp;" "&amp;F3490,tarifas!$A$13:$D$20,4,FALSE)*P3490</f>
        <v>#N/A</v>
      </c>
      <c r="T3490">
        <f>IF(F3490="COD1",tarifas!$D$11*(SUMIFS($P$11:$P$8770,$F$11:$F$8770,"=COD1",$B$11:$B$8770,"="&amp;B3490)/COUNTIFS($F$11:$F$8770,"=COD1",$B$11:$B$8770,"="&amp;B3490))/COUNTIFS($A$11:$A$8770,"="&amp;A3490,$F$11:$F$8770,"=COD1"),0)</f>
        <v>0</v>
      </c>
      <c r="U3490" t="e">
        <f>(VLOOKUP(F3490,tarifas!$C$7:$D$10,2,FALSE)+tarifas!$D$21)*datos!P3490</f>
        <v>#N/A</v>
      </c>
      <c r="V3490" t="e">
        <f t="shared" si="498"/>
        <v>#N/A</v>
      </c>
      <c r="W3490">
        <f t="shared" si="499"/>
        <v>0</v>
      </c>
    </row>
    <row r="3491" spans="1:23" x14ac:dyDescent="0.25">
      <c r="A3491">
        <f t="shared" si="492"/>
        <v>145</v>
      </c>
      <c r="B3491">
        <f t="shared" si="493"/>
        <v>5</v>
      </c>
      <c r="C3491" s="1">
        <f t="shared" si="500"/>
        <v>41784.99999999156</v>
      </c>
      <c r="D3491" s="7">
        <v>0</v>
      </c>
      <c r="E3491" s="7"/>
      <c r="G3491">
        <v>37.49</v>
      </c>
      <c r="H3491" s="12">
        <v>182.63903909782113</v>
      </c>
      <c r="I3491" s="13">
        <f>$D$2*tarifas!$D$12/24</f>
        <v>1.4541666666666666</v>
      </c>
      <c r="J3491" s="13" t="e">
        <f>VLOOKUP(E3491&amp;" "&amp;F3491,tarifas!$A$13:$D$20,4,FALSE)*H3491</f>
        <v>#N/A</v>
      </c>
      <c r="K3491" s="13">
        <f>IF(F3491="COD1",tarifas!$D$11*(SUMIFS($H$11:$H$8770,$F$11:$F$8770,"=COD1",$B$11:$B$8770,"="&amp;B3491)/COUNTIFS($F$11:$F$8770,"=COD1",$B$11:$B$8770,"="&amp;B3491))/COUNTIFS($A$11:$A$8770,"="&amp;A3491,$F$11:$F$8770,"=COD1"),0)</f>
        <v>0</v>
      </c>
      <c r="L3491" s="13" t="e">
        <f>(VLOOKUP(F3491,tarifas!$C$7:$D$10,2,FALSE)+tarifas!$D$21)*datos!H3491</f>
        <v>#N/A</v>
      </c>
      <c r="M3491">
        <v>0</v>
      </c>
      <c r="N3491" s="13" t="e">
        <f t="shared" si="494"/>
        <v>#N/A</v>
      </c>
      <c r="O3491">
        <f t="shared" si="495"/>
        <v>0</v>
      </c>
      <c r="P3491" s="12">
        <f t="shared" si="496"/>
        <v>182.63903909782113</v>
      </c>
      <c r="Q3491">
        <f t="shared" si="497"/>
        <v>0</v>
      </c>
      <c r="R3491">
        <f>$D$2*tarifas!$D$12/24</f>
        <v>1.4541666666666666</v>
      </c>
      <c r="S3491" t="e">
        <f>VLOOKUP(E3491&amp;" "&amp;F3491,tarifas!$A$13:$D$20,4,FALSE)*P3491</f>
        <v>#N/A</v>
      </c>
      <c r="T3491">
        <f>IF(F3491="COD1",tarifas!$D$11*(SUMIFS($P$11:$P$8770,$F$11:$F$8770,"=COD1",$B$11:$B$8770,"="&amp;B3491)/COUNTIFS($F$11:$F$8770,"=COD1",$B$11:$B$8770,"="&amp;B3491))/COUNTIFS($A$11:$A$8770,"="&amp;A3491,$F$11:$F$8770,"=COD1"),0)</f>
        <v>0</v>
      </c>
      <c r="U3491" t="e">
        <f>(VLOOKUP(F3491,tarifas!$C$7:$D$10,2,FALSE)+tarifas!$D$21)*datos!P3491</f>
        <v>#N/A</v>
      </c>
      <c r="V3491" t="e">
        <f t="shared" si="498"/>
        <v>#N/A</v>
      </c>
      <c r="W3491">
        <f t="shared" si="499"/>
        <v>0</v>
      </c>
    </row>
    <row r="3492" spans="1:23" x14ac:dyDescent="0.25">
      <c r="A3492">
        <f t="shared" si="492"/>
        <v>145</v>
      </c>
      <c r="B3492">
        <f t="shared" si="493"/>
        <v>5</v>
      </c>
      <c r="C3492" s="1">
        <f t="shared" si="500"/>
        <v>41785.041666658224</v>
      </c>
      <c r="D3492" s="7">
        <v>0</v>
      </c>
      <c r="E3492" s="7"/>
      <c r="G3492">
        <v>35</v>
      </c>
      <c r="H3492" s="12">
        <v>180.12677307993144</v>
      </c>
      <c r="I3492" s="13">
        <f>$D$2*tarifas!$D$12/24</f>
        <v>1.4541666666666666</v>
      </c>
      <c r="J3492" s="13" t="e">
        <f>VLOOKUP(E3492&amp;" "&amp;F3492,tarifas!$A$13:$D$20,4,FALSE)*H3492</f>
        <v>#N/A</v>
      </c>
      <c r="K3492" s="13">
        <f>IF(F3492="COD1",tarifas!$D$11*(SUMIFS($H$11:$H$8770,$F$11:$F$8770,"=COD1",$B$11:$B$8770,"="&amp;B3492)/COUNTIFS($F$11:$F$8770,"=COD1",$B$11:$B$8770,"="&amp;B3492))/COUNTIFS($A$11:$A$8770,"="&amp;A3492,$F$11:$F$8770,"=COD1"),0)</f>
        <v>0</v>
      </c>
      <c r="L3492" s="13" t="e">
        <f>(VLOOKUP(F3492,tarifas!$C$7:$D$10,2,FALSE)+tarifas!$D$21)*datos!H3492</f>
        <v>#N/A</v>
      </c>
      <c r="M3492">
        <v>0</v>
      </c>
      <c r="N3492" s="13" t="e">
        <f t="shared" si="494"/>
        <v>#N/A</v>
      </c>
      <c r="O3492">
        <f t="shared" si="495"/>
        <v>0</v>
      </c>
      <c r="P3492" s="12">
        <f t="shared" si="496"/>
        <v>180.12677307993144</v>
      </c>
      <c r="Q3492">
        <f t="shared" si="497"/>
        <v>0</v>
      </c>
      <c r="R3492">
        <f>$D$2*tarifas!$D$12/24</f>
        <v>1.4541666666666666</v>
      </c>
      <c r="S3492" t="e">
        <f>VLOOKUP(E3492&amp;" "&amp;F3492,tarifas!$A$13:$D$20,4,FALSE)*P3492</f>
        <v>#N/A</v>
      </c>
      <c r="T3492">
        <f>IF(F3492="COD1",tarifas!$D$11*(SUMIFS($P$11:$P$8770,$F$11:$F$8770,"=COD1",$B$11:$B$8770,"="&amp;B3492)/COUNTIFS($F$11:$F$8770,"=COD1",$B$11:$B$8770,"="&amp;B3492))/COUNTIFS($A$11:$A$8770,"="&amp;A3492,$F$11:$F$8770,"=COD1"),0)</f>
        <v>0</v>
      </c>
      <c r="U3492" t="e">
        <f>(VLOOKUP(F3492,tarifas!$C$7:$D$10,2,FALSE)+tarifas!$D$21)*datos!P3492</f>
        <v>#N/A</v>
      </c>
      <c r="V3492" t="e">
        <f t="shared" si="498"/>
        <v>#N/A</v>
      </c>
      <c r="W3492">
        <f t="shared" si="499"/>
        <v>0</v>
      </c>
    </row>
    <row r="3493" spans="1:23" x14ac:dyDescent="0.25">
      <c r="A3493">
        <f t="shared" si="492"/>
        <v>145</v>
      </c>
      <c r="B3493">
        <f t="shared" si="493"/>
        <v>5</v>
      </c>
      <c r="C3493" s="1">
        <f t="shared" si="500"/>
        <v>41785.083333324888</v>
      </c>
      <c r="D3493" s="7">
        <v>0</v>
      </c>
      <c r="E3493" s="7"/>
      <c r="G3493">
        <v>32.99</v>
      </c>
      <c r="H3493" s="12">
        <v>178.05424132564332</v>
      </c>
      <c r="I3493" s="13">
        <f>$D$2*tarifas!$D$12/24</f>
        <v>1.4541666666666666</v>
      </c>
      <c r="J3493" s="13" t="e">
        <f>VLOOKUP(E3493&amp;" "&amp;F3493,tarifas!$A$13:$D$20,4,FALSE)*H3493</f>
        <v>#N/A</v>
      </c>
      <c r="K3493" s="13">
        <f>IF(F3493="COD1",tarifas!$D$11*(SUMIFS($H$11:$H$8770,$F$11:$F$8770,"=COD1",$B$11:$B$8770,"="&amp;B3493)/COUNTIFS($F$11:$F$8770,"=COD1",$B$11:$B$8770,"="&amp;B3493))/COUNTIFS($A$11:$A$8770,"="&amp;A3493,$F$11:$F$8770,"=COD1"),0)</f>
        <v>0</v>
      </c>
      <c r="L3493" s="13" t="e">
        <f>(VLOOKUP(F3493,tarifas!$C$7:$D$10,2,FALSE)+tarifas!$D$21)*datos!H3493</f>
        <v>#N/A</v>
      </c>
      <c r="M3493">
        <v>0</v>
      </c>
      <c r="N3493" s="13" t="e">
        <f t="shared" si="494"/>
        <v>#N/A</v>
      </c>
      <c r="O3493">
        <f t="shared" si="495"/>
        <v>0</v>
      </c>
      <c r="P3493" s="12">
        <f t="shared" si="496"/>
        <v>178.05424132564332</v>
      </c>
      <c r="Q3493">
        <f t="shared" si="497"/>
        <v>0</v>
      </c>
      <c r="R3493">
        <f>$D$2*tarifas!$D$12/24</f>
        <v>1.4541666666666666</v>
      </c>
      <c r="S3493" t="e">
        <f>VLOOKUP(E3493&amp;" "&amp;F3493,tarifas!$A$13:$D$20,4,FALSE)*P3493</f>
        <v>#N/A</v>
      </c>
      <c r="T3493">
        <f>IF(F3493="COD1",tarifas!$D$11*(SUMIFS($P$11:$P$8770,$F$11:$F$8770,"=COD1",$B$11:$B$8770,"="&amp;B3493)/COUNTIFS($F$11:$F$8770,"=COD1",$B$11:$B$8770,"="&amp;B3493))/COUNTIFS($A$11:$A$8770,"="&amp;A3493,$F$11:$F$8770,"=COD1"),0)</f>
        <v>0</v>
      </c>
      <c r="U3493" t="e">
        <f>(VLOOKUP(F3493,tarifas!$C$7:$D$10,2,FALSE)+tarifas!$D$21)*datos!P3493</f>
        <v>#N/A</v>
      </c>
      <c r="V3493" t="e">
        <f t="shared" si="498"/>
        <v>#N/A</v>
      </c>
      <c r="W3493">
        <f t="shared" si="499"/>
        <v>0</v>
      </c>
    </row>
    <row r="3494" spans="1:23" x14ac:dyDescent="0.25">
      <c r="A3494">
        <f t="shared" si="492"/>
        <v>145</v>
      </c>
      <c r="B3494">
        <f t="shared" si="493"/>
        <v>5</v>
      </c>
      <c r="C3494" s="1">
        <f t="shared" si="500"/>
        <v>41785.124999991553</v>
      </c>
      <c r="D3494" s="7">
        <v>0</v>
      </c>
      <c r="E3494" s="7"/>
      <c r="G3494">
        <v>32.99</v>
      </c>
      <c r="H3494" s="12">
        <v>177.36130097164431</v>
      </c>
      <c r="I3494" s="13">
        <f>$D$2*tarifas!$D$12/24</f>
        <v>1.4541666666666666</v>
      </c>
      <c r="J3494" s="13" t="e">
        <f>VLOOKUP(E3494&amp;" "&amp;F3494,tarifas!$A$13:$D$20,4,FALSE)*H3494</f>
        <v>#N/A</v>
      </c>
      <c r="K3494" s="13">
        <f>IF(F3494="COD1",tarifas!$D$11*(SUMIFS($H$11:$H$8770,$F$11:$F$8770,"=COD1",$B$11:$B$8770,"="&amp;B3494)/COUNTIFS($F$11:$F$8770,"=COD1",$B$11:$B$8770,"="&amp;B3494))/COUNTIFS($A$11:$A$8770,"="&amp;A3494,$F$11:$F$8770,"=COD1"),0)</f>
        <v>0</v>
      </c>
      <c r="L3494" s="13" t="e">
        <f>(VLOOKUP(F3494,tarifas!$C$7:$D$10,2,FALSE)+tarifas!$D$21)*datos!H3494</f>
        <v>#N/A</v>
      </c>
      <c r="M3494">
        <v>0</v>
      </c>
      <c r="N3494" s="13" t="e">
        <f t="shared" si="494"/>
        <v>#N/A</v>
      </c>
      <c r="O3494">
        <f t="shared" si="495"/>
        <v>0</v>
      </c>
      <c r="P3494" s="12">
        <f t="shared" si="496"/>
        <v>177.36130097164431</v>
      </c>
      <c r="Q3494">
        <f t="shared" si="497"/>
        <v>0</v>
      </c>
      <c r="R3494">
        <f>$D$2*tarifas!$D$12/24</f>
        <v>1.4541666666666666</v>
      </c>
      <c r="S3494" t="e">
        <f>VLOOKUP(E3494&amp;" "&amp;F3494,tarifas!$A$13:$D$20,4,FALSE)*P3494</f>
        <v>#N/A</v>
      </c>
      <c r="T3494">
        <f>IF(F3494="COD1",tarifas!$D$11*(SUMIFS($P$11:$P$8770,$F$11:$F$8770,"=COD1",$B$11:$B$8770,"="&amp;B3494)/COUNTIFS($F$11:$F$8770,"=COD1",$B$11:$B$8770,"="&amp;B3494))/COUNTIFS($A$11:$A$8770,"="&amp;A3494,$F$11:$F$8770,"=COD1"),0)</f>
        <v>0</v>
      </c>
      <c r="U3494" t="e">
        <f>(VLOOKUP(F3494,tarifas!$C$7:$D$10,2,FALSE)+tarifas!$D$21)*datos!P3494</f>
        <v>#N/A</v>
      </c>
      <c r="V3494" t="e">
        <f t="shared" si="498"/>
        <v>#N/A</v>
      </c>
      <c r="W3494">
        <f t="shared" si="499"/>
        <v>0</v>
      </c>
    </row>
    <row r="3495" spans="1:23" x14ac:dyDescent="0.25">
      <c r="A3495">
        <f t="shared" si="492"/>
        <v>145</v>
      </c>
      <c r="B3495">
        <f t="shared" si="493"/>
        <v>5</v>
      </c>
      <c r="C3495" s="1">
        <f t="shared" si="500"/>
        <v>41785.166666658217</v>
      </c>
      <c r="D3495" s="7">
        <v>0</v>
      </c>
      <c r="E3495" s="7"/>
      <c r="G3495">
        <v>33</v>
      </c>
      <c r="H3495" s="12">
        <v>179.2366426115139</v>
      </c>
      <c r="I3495" s="13">
        <f>$D$2*tarifas!$D$12/24</f>
        <v>1.4541666666666666</v>
      </c>
      <c r="J3495" s="13" t="e">
        <f>VLOOKUP(E3495&amp;" "&amp;F3495,tarifas!$A$13:$D$20,4,FALSE)*H3495</f>
        <v>#N/A</v>
      </c>
      <c r="K3495" s="13">
        <f>IF(F3495="COD1",tarifas!$D$11*(SUMIFS($H$11:$H$8770,$F$11:$F$8770,"=COD1",$B$11:$B$8770,"="&amp;B3495)/COUNTIFS($F$11:$F$8770,"=COD1",$B$11:$B$8770,"="&amp;B3495))/COUNTIFS($A$11:$A$8770,"="&amp;A3495,$F$11:$F$8770,"=COD1"),0)</f>
        <v>0</v>
      </c>
      <c r="L3495" s="13" t="e">
        <f>(VLOOKUP(F3495,tarifas!$C$7:$D$10,2,FALSE)+tarifas!$D$21)*datos!H3495</f>
        <v>#N/A</v>
      </c>
      <c r="M3495">
        <v>0</v>
      </c>
      <c r="N3495" s="13" t="e">
        <f t="shared" si="494"/>
        <v>#N/A</v>
      </c>
      <c r="O3495">
        <f t="shared" si="495"/>
        <v>0</v>
      </c>
      <c r="P3495" s="12">
        <f t="shared" si="496"/>
        <v>179.2366426115139</v>
      </c>
      <c r="Q3495">
        <f t="shared" si="497"/>
        <v>0</v>
      </c>
      <c r="R3495">
        <f>$D$2*tarifas!$D$12/24</f>
        <v>1.4541666666666666</v>
      </c>
      <c r="S3495" t="e">
        <f>VLOOKUP(E3495&amp;" "&amp;F3495,tarifas!$A$13:$D$20,4,FALSE)*P3495</f>
        <v>#N/A</v>
      </c>
      <c r="T3495">
        <f>IF(F3495="COD1",tarifas!$D$11*(SUMIFS($P$11:$P$8770,$F$11:$F$8770,"=COD1",$B$11:$B$8770,"="&amp;B3495)/COUNTIFS($F$11:$F$8770,"=COD1",$B$11:$B$8770,"="&amp;B3495))/COUNTIFS($A$11:$A$8770,"="&amp;A3495,$F$11:$F$8770,"=COD1"),0)</f>
        <v>0</v>
      </c>
      <c r="U3495" t="e">
        <f>(VLOOKUP(F3495,tarifas!$C$7:$D$10,2,FALSE)+tarifas!$D$21)*datos!P3495</f>
        <v>#N/A</v>
      </c>
      <c r="V3495" t="e">
        <f t="shared" si="498"/>
        <v>#N/A</v>
      </c>
      <c r="W3495">
        <f t="shared" si="499"/>
        <v>0</v>
      </c>
    </row>
    <row r="3496" spans="1:23" x14ac:dyDescent="0.25">
      <c r="A3496">
        <f t="shared" si="492"/>
        <v>145</v>
      </c>
      <c r="B3496">
        <f t="shared" si="493"/>
        <v>5</v>
      </c>
      <c r="C3496" s="1">
        <f t="shared" si="500"/>
        <v>41785.208333324881</v>
      </c>
      <c r="D3496" s="7">
        <v>10.303030303030303</v>
      </c>
      <c r="E3496" s="7"/>
      <c r="G3496">
        <v>40.69</v>
      </c>
      <c r="H3496" s="12">
        <v>175.0147857328603</v>
      </c>
      <c r="I3496" s="13">
        <f>$D$2*tarifas!$D$12/24</f>
        <v>1.4541666666666666</v>
      </c>
      <c r="J3496" s="13" t="e">
        <f>VLOOKUP(E3496&amp;" "&amp;F3496,tarifas!$A$13:$D$20,4,FALSE)*H3496</f>
        <v>#N/A</v>
      </c>
      <c r="K3496" s="13">
        <f>IF(F3496="COD1",tarifas!$D$11*(SUMIFS($H$11:$H$8770,$F$11:$F$8770,"=COD1",$B$11:$B$8770,"="&amp;B3496)/COUNTIFS($F$11:$F$8770,"=COD1",$B$11:$B$8770,"="&amp;B3496))/COUNTIFS($A$11:$A$8770,"="&amp;A3496,$F$11:$F$8770,"=COD1"),0)</f>
        <v>0</v>
      </c>
      <c r="L3496" s="13" t="e">
        <f>(VLOOKUP(F3496,tarifas!$C$7:$D$10,2,FALSE)+tarifas!$D$21)*datos!H3496</f>
        <v>#N/A</v>
      </c>
      <c r="M3496">
        <v>11.193490000000001</v>
      </c>
      <c r="N3496" s="13" t="e">
        <f t="shared" si="494"/>
        <v>#N/A</v>
      </c>
      <c r="O3496">
        <f t="shared" si="495"/>
        <v>11.193490000000001</v>
      </c>
      <c r="P3496" s="12">
        <f t="shared" si="496"/>
        <v>163.82129573286031</v>
      </c>
      <c r="Q3496">
        <f t="shared" si="497"/>
        <v>0</v>
      </c>
      <c r="R3496">
        <f>$D$2*tarifas!$D$12/24</f>
        <v>1.4541666666666666</v>
      </c>
      <c r="S3496" t="e">
        <f>VLOOKUP(E3496&amp;" "&amp;F3496,tarifas!$A$13:$D$20,4,FALSE)*P3496</f>
        <v>#N/A</v>
      </c>
      <c r="T3496">
        <f>IF(F3496="COD1",tarifas!$D$11*(SUMIFS($P$11:$P$8770,$F$11:$F$8770,"=COD1",$B$11:$B$8770,"="&amp;B3496)/COUNTIFS($F$11:$F$8770,"=COD1",$B$11:$B$8770,"="&amp;B3496))/COUNTIFS($A$11:$A$8770,"="&amp;A3496,$F$11:$F$8770,"=COD1"),0)</f>
        <v>0</v>
      </c>
      <c r="U3496" t="e">
        <f>(VLOOKUP(F3496,tarifas!$C$7:$D$10,2,FALSE)+tarifas!$D$21)*datos!P3496</f>
        <v>#N/A</v>
      </c>
      <c r="V3496" t="e">
        <f t="shared" si="498"/>
        <v>#N/A</v>
      </c>
      <c r="W3496">
        <f t="shared" si="499"/>
        <v>0</v>
      </c>
    </row>
    <row r="3497" spans="1:23" x14ac:dyDescent="0.25">
      <c r="A3497">
        <f t="shared" si="492"/>
        <v>145</v>
      </c>
      <c r="B3497">
        <f t="shared" si="493"/>
        <v>5</v>
      </c>
      <c r="C3497" s="1">
        <f t="shared" si="500"/>
        <v>41785.249999991545</v>
      </c>
      <c r="D3497" s="7">
        <v>10.81818181818182</v>
      </c>
      <c r="E3497" s="7"/>
      <c r="G3497">
        <v>46.58</v>
      </c>
      <c r="H3497" s="12">
        <v>168.67078934516496</v>
      </c>
      <c r="I3497" s="13">
        <f>$D$2*tarifas!$D$12/24</f>
        <v>1.4541666666666666</v>
      </c>
      <c r="J3497" s="13" t="e">
        <f>VLOOKUP(E3497&amp;" "&amp;F3497,tarifas!$A$13:$D$20,4,FALSE)*H3497</f>
        <v>#N/A</v>
      </c>
      <c r="K3497" s="13">
        <f>IF(F3497="COD1",tarifas!$D$11*(SUMIFS($H$11:$H$8770,$F$11:$F$8770,"=COD1",$B$11:$B$8770,"="&amp;B3497)/COUNTIFS($F$11:$F$8770,"=COD1",$B$11:$B$8770,"="&amp;B3497))/COUNTIFS($A$11:$A$8770,"="&amp;A3497,$F$11:$F$8770,"=COD1"),0)</f>
        <v>0</v>
      </c>
      <c r="L3497" s="13" t="e">
        <f>(VLOOKUP(F3497,tarifas!$C$7:$D$10,2,FALSE)+tarifas!$D$21)*datos!H3497</f>
        <v>#N/A</v>
      </c>
      <c r="M3497">
        <v>57.754280000000001</v>
      </c>
      <c r="N3497" s="13" t="e">
        <f t="shared" si="494"/>
        <v>#N/A</v>
      </c>
      <c r="O3497">
        <f t="shared" si="495"/>
        <v>57.754280000000001</v>
      </c>
      <c r="P3497" s="12">
        <f t="shared" si="496"/>
        <v>110.91650934516497</v>
      </c>
      <c r="Q3497">
        <f t="shared" si="497"/>
        <v>0</v>
      </c>
      <c r="R3497">
        <f>$D$2*tarifas!$D$12/24</f>
        <v>1.4541666666666666</v>
      </c>
      <c r="S3497" t="e">
        <f>VLOOKUP(E3497&amp;" "&amp;F3497,tarifas!$A$13:$D$20,4,FALSE)*P3497</f>
        <v>#N/A</v>
      </c>
      <c r="T3497">
        <f>IF(F3497="COD1",tarifas!$D$11*(SUMIFS($P$11:$P$8770,$F$11:$F$8770,"=COD1",$B$11:$B$8770,"="&amp;B3497)/COUNTIFS($F$11:$F$8770,"=COD1",$B$11:$B$8770,"="&amp;B3497))/COUNTIFS($A$11:$A$8770,"="&amp;A3497,$F$11:$F$8770,"=COD1"),0)</f>
        <v>0</v>
      </c>
      <c r="U3497" t="e">
        <f>(VLOOKUP(F3497,tarifas!$C$7:$D$10,2,FALSE)+tarifas!$D$21)*datos!P3497</f>
        <v>#N/A</v>
      </c>
      <c r="V3497" t="e">
        <f t="shared" si="498"/>
        <v>#N/A</v>
      </c>
      <c r="W3497">
        <f t="shared" si="499"/>
        <v>0</v>
      </c>
    </row>
    <row r="3498" spans="1:23" x14ac:dyDescent="0.25">
      <c r="A3498">
        <f t="shared" si="492"/>
        <v>145</v>
      </c>
      <c r="B3498">
        <f t="shared" si="493"/>
        <v>5</v>
      </c>
      <c r="C3498" s="1">
        <f t="shared" si="500"/>
        <v>41785.29166665821</v>
      </c>
      <c r="D3498" s="7">
        <v>61.045454545454547</v>
      </c>
      <c r="E3498" s="7"/>
      <c r="G3498">
        <v>51.69</v>
      </c>
      <c r="H3498" s="12">
        <v>221.7693688779994</v>
      </c>
      <c r="I3498" s="13">
        <f>$D$2*tarifas!$D$12/24</f>
        <v>1.4541666666666666</v>
      </c>
      <c r="J3498" s="13" t="e">
        <f>VLOOKUP(E3498&amp;" "&amp;F3498,tarifas!$A$13:$D$20,4,FALSE)*H3498</f>
        <v>#N/A</v>
      </c>
      <c r="K3498" s="13">
        <f>IF(F3498="COD1",tarifas!$D$11*(SUMIFS($H$11:$H$8770,$F$11:$F$8770,"=COD1",$B$11:$B$8770,"="&amp;B3498)/COUNTIFS($F$11:$F$8770,"=COD1",$B$11:$B$8770,"="&amp;B3498))/COUNTIFS($A$11:$A$8770,"="&amp;A3498,$F$11:$F$8770,"=COD1"),0)</f>
        <v>0</v>
      </c>
      <c r="L3498" s="13" t="e">
        <f>(VLOOKUP(F3498,tarifas!$C$7:$D$10,2,FALSE)+tarifas!$D$21)*datos!H3498</f>
        <v>#N/A</v>
      </c>
      <c r="M3498">
        <v>199.24988000000002</v>
      </c>
      <c r="N3498" s="13" t="e">
        <f t="shared" si="494"/>
        <v>#N/A</v>
      </c>
      <c r="O3498">
        <f t="shared" si="495"/>
        <v>199.24988000000002</v>
      </c>
      <c r="P3498" s="12">
        <f t="shared" si="496"/>
        <v>22.519488877999379</v>
      </c>
      <c r="Q3498">
        <f t="shared" si="497"/>
        <v>0</v>
      </c>
      <c r="R3498">
        <f>$D$2*tarifas!$D$12/24</f>
        <v>1.4541666666666666</v>
      </c>
      <c r="S3498" t="e">
        <f>VLOOKUP(E3498&amp;" "&amp;F3498,tarifas!$A$13:$D$20,4,FALSE)*P3498</f>
        <v>#N/A</v>
      </c>
      <c r="T3498">
        <f>IF(F3498="COD1",tarifas!$D$11*(SUMIFS($P$11:$P$8770,$F$11:$F$8770,"=COD1",$B$11:$B$8770,"="&amp;B3498)/COUNTIFS($F$11:$F$8770,"=COD1",$B$11:$B$8770,"="&amp;B3498))/COUNTIFS($A$11:$A$8770,"="&amp;A3498,$F$11:$F$8770,"=COD1"),0)</f>
        <v>0</v>
      </c>
      <c r="U3498" t="e">
        <f>(VLOOKUP(F3498,tarifas!$C$7:$D$10,2,FALSE)+tarifas!$D$21)*datos!P3498</f>
        <v>#N/A</v>
      </c>
      <c r="V3498" t="e">
        <f t="shared" si="498"/>
        <v>#N/A</v>
      </c>
      <c r="W3498">
        <f t="shared" si="499"/>
        <v>0</v>
      </c>
    </row>
    <row r="3499" spans="1:23" x14ac:dyDescent="0.25">
      <c r="A3499">
        <f t="shared" si="492"/>
        <v>145</v>
      </c>
      <c r="B3499">
        <f t="shared" si="493"/>
        <v>5</v>
      </c>
      <c r="C3499" s="1">
        <f t="shared" si="500"/>
        <v>41785.333333324874</v>
      </c>
      <c r="D3499" s="7">
        <v>201.42424242424244</v>
      </c>
      <c r="E3499" s="7"/>
      <c r="G3499">
        <v>52.3</v>
      </c>
      <c r="H3499" s="12">
        <v>347.43194559454616</v>
      </c>
      <c r="I3499" s="13">
        <f>$D$2*tarifas!$D$12/24</f>
        <v>1.4541666666666666</v>
      </c>
      <c r="J3499" s="13" t="e">
        <f>VLOOKUP(E3499&amp;" "&amp;F3499,tarifas!$A$13:$D$20,4,FALSE)*H3499</f>
        <v>#N/A</v>
      </c>
      <c r="K3499" s="13">
        <f>IF(F3499="COD1",tarifas!$D$11*(SUMIFS($H$11:$H$8770,$F$11:$F$8770,"=COD1",$B$11:$B$8770,"="&amp;B3499)/COUNTIFS($F$11:$F$8770,"=COD1",$B$11:$B$8770,"="&amp;B3499))/COUNTIFS($A$11:$A$8770,"="&amp;A3499,$F$11:$F$8770,"=COD1"),0)</f>
        <v>0</v>
      </c>
      <c r="L3499" s="13" t="e">
        <f>(VLOOKUP(F3499,tarifas!$C$7:$D$10,2,FALSE)+tarifas!$D$21)*datos!H3499</f>
        <v>#N/A</v>
      </c>
      <c r="M3499">
        <v>327.79615000000001</v>
      </c>
      <c r="N3499" s="13" t="e">
        <f t="shared" si="494"/>
        <v>#N/A</v>
      </c>
      <c r="O3499">
        <f t="shared" si="495"/>
        <v>327.79615000000001</v>
      </c>
      <c r="P3499" s="12">
        <f t="shared" si="496"/>
        <v>19.635795594546153</v>
      </c>
      <c r="Q3499">
        <f t="shared" si="497"/>
        <v>0</v>
      </c>
      <c r="R3499">
        <f>$D$2*tarifas!$D$12/24</f>
        <v>1.4541666666666666</v>
      </c>
      <c r="S3499" t="e">
        <f>VLOOKUP(E3499&amp;" "&amp;F3499,tarifas!$A$13:$D$20,4,FALSE)*P3499</f>
        <v>#N/A</v>
      </c>
      <c r="T3499">
        <f>IF(F3499="COD1",tarifas!$D$11*(SUMIFS($P$11:$P$8770,$F$11:$F$8770,"=COD1",$B$11:$B$8770,"="&amp;B3499)/COUNTIFS($F$11:$F$8770,"=COD1",$B$11:$B$8770,"="&amp;B3499))/COUNTIFS($A$11:$A$8770,"="&amp;A3499,$F$11:$F$8770,"=COD1"),0)</f>
        <v>0</v>
      </c>
      <c r="U3499" t="e">
        <f>(VLOOKUP(F3499,tarifas!$C$7:$D$10,2,FALSE)+tarifas!$D$21)*datos!P3499</f>
        <v>#N/A</v>
      </c>
      <c r="V3499" t="e">
        <f t="shared" si="498"/>
        <v>#N/A</v>
      </c>
      <c r="W3499">
        <f t="shared" si="499"/>
        <v>0</v>
      </c>
    </row>
    <row r="3500" spans="1:23" x14ac:dyDescent="0.25">
      <c r="A3500">
        <f t="shared" si="492"/>
        <v>145</v>
      </c>
      <c r="B3500">
        <f t="shared" si="493"/>
        <v>5</v>
      </c>
      <c r="C3500" s="1">
        <f t="shared" si="500"/>
        <v>41785.374999991538</v>
      </c>
      <c r="D3500" s="7">
        <v>185.96969696969694</v>
      </c>
      <c r="E3500" s="7"/>
      <c r="G3500">
        <v>52.2</v>
      </c>
      <c r="H3500" s="12">
        <v>521.30004772337566</v>
      </c>
      <c r="I3500" s="13">
        <f>$D$2*tarifas!$D$12/24</f>
        <v>1.4541666666666666</v>
      </c>
      <c r="J3500" s="13" t="e">
        <f>VLOOKUP(E3500&amp;" "&amp;F3500,tarifas!$A$13:$D$20,4,FALSE)*H3500</f>
        <v>#N/A</v>
      </c>
      <c r="K3500" s="13">
        <f>IF(F3500="COD1",tarifas!$D$11*(SUMIFS($H$11:$H$8770,$F$11:$F$8770,"=COD1",$B$11:$B$8770,"="&amp;B3500)/COUNTIFS($F$11:$F$8770,"=COD1",$B$11:$B$8770,"="&amp;B3500))/COUNTIFS($A$11:$A$8770,"="&amp;A3500,$F$11:$F$8770,"=COD1"),0)</f>
        <v>0</v>
      </c>
      <c r="L3500" s="13" t="e">
        <f>(VLOOKUP(F3500,tarifas!$C$7:$D$10,2,FALSE)+tarifas!$D$21)*datos!H3500</f>
        <v>#N/A</v>
      </c>
      <c r="M3500">
        <v>423.94531000000001</v>
      </c>
      <c r="N3500" s="13" t="e">
        <f t="shared" si="494"/>
        <v>#N/A</v>
      </c>
      <c r="O3500">
        <f t="shared" si="495"/>
        <v>423.94531000000001</v>
      </c>
      <c r="P3500" s="12">
        <f t="shared" si="496"/>
        <v>97.354737723375649</v>
      </c>
      <c r="Q3500">
        <f t="shared" si="497"/>
        <v>0</v>
      </c>
      <c r="R3500">
        <f>$D$2*tarifas!$D$12/24</f>
        <v>1.4541666666666666</v>
      </c>
      <c r="S3500" t="e">
        <f>VLOOKUP(E3500&amp;" "&amp;F3500,tarifas!$A$13:$D$20,4,FALSE)*P3500</f>
        <v>#N/A</v>
      </c>
      <c r="T3500">
        <f>IF(F3500="COD1",tarifas!$D$11*(SUMIFS($P$11:$P$8770,$F$11:$F$8770,"=COD1",$B$11:$B$8770,"="&amp;B3500)/COUNTIFS($F$11:$F$8770,"=COD1",$B$11:$B$8770,"="&amp;B3500))/COUNTIFS($A$11:$A$8770,"="&amp;A3500,$F$11:$F$8770,"=COD1"),0)</f>
        <v>0</v>
      </c>
      <c r="U3500" t="e">
        <f>(VLOOKUP(F3500,tarifas!$C$7:$D$10,2,FALSE)+tarifas!$D$21)*datos!P3500</f>
        <v>#N/A</v>
      </c>
      <c r="V3500" t="e">
        <f t="shared" si="498"/>
        <v>#N/A</v>
      </c>
      <c r="W3500">
        <f t="shared" si="499"/>
        <v>0</v>
      </c>
    </row>
    <row r="3501" spans="1:23" x14ac:dyDescent="0.25">
      <c r="A3501">
        <f t="shared" si="492"/>
        <v>145</v>
      </c>
      <c r="B3501">
        <f t="shared" si="493"/>
        <v>5</v>
      </c>
      <c r="C3501" s="1">
        <f t="shared" si="500"/>
        <v>41785.416666658202</v>
      </c>
      <c r="D3501" s="7">
        <v>580.83333333333326</v>
      </c>
      <c r="E3501" s="7"/>
      <c r="G3501">
        <v>50.9</v>
      </c>
      <c r="H3501" s="12">
        <v>569.45980872212294</v>
      </c>
      <c r="I3501" s="13">
        <f>$D$2*tarifas!$D$12/24</f>
        <v>1.4541666666666666</v>
      </c>
      <c r="J3501" s="13" t="e">
        <f>VLOOKUP(E3501&amp;" "&amp;F3501,tarifas!$A$13:$D$20,4,FALSE)*H3501</f>
        <v>#N/A</v>
      </c>
      <c r="K3501" s="13">
        <f>IF(F3501="COD1",tarifas!$D$11*(SUMIFS($H$11:$H$8770,$F$11:$F$8770,"=COD1",$B$11:$B$8770,"="&amp;B3501)/COUNTIFS($F$11:$F$8770,"=COD1",$B$11:$B$8770,"="&amp;B3501))/COUNTIFS($A$11:$A$8770,"="&amp;A3501,$F$11:$F$8770,"=COD1"),0)</f>
        <v>0</v>
      </c>
      <c r="L3501" s="13" t="e">
        <f>(VLOOKUP(F3501,tarifas!$C$7:$D$10,2,FALSE)+tarifas!$D$21)*datos!H3501</f>
        <v>#N/A</v>
      </c>
      <c r="M3501">
        <v>487.95377000000002</v>
      </c>
      <c r="N3501" s="13" t="e">
        <f t="shared" si="494"/>
        <v>#N/A</v>
      </c>
      <c r="O3501">
        <f t="shared" si="495"/>
        <v>487.95377000000002</v>
      </c>
      <c r="P3501" s="12">
        <f t="shared" si="496"/>
        <v>81.506038722122923</v>
      </c>
      <c r="Q3501">
        <f t="shared" si="497"/>
        <v>0</v>
      </c>
      <c r="R3501">
        <f>$D$2*tarifas!$D$12/24</f>
        <v>1.4541666666666666</v>
      </c>
      <c r="S3501" t="e">
        <f>VLOOKUP(E3501&amp;" "&amp;F3501,tarifas!$A$13:$D$20,4,FALSE)*P3501</f>
        <v>#N/A</v>
      </c>
      <c r="T3501">
        <f>IF(F3501="COD1",tarifas!$D$11*(SUMIFS($P$11:$P$8770,$F$11:$F$8770,"=COD1",$B$11:$B$8770,"="&amp;B3501)/COUNTIFS($F$11:$F$8770,"=COD1",$B$11:$B$8770,"="&amp;B3501))/COUNTIFS($A$11:$A$8770,"="&amp;A3501,$F$11:$F$8770,"=COD1"),0)</f>
        <v>0</v>
      </c>
      <c r="U3501" t="e">
        <f>(VLOOKUP(F3501,tarifas!$C$7:$D$10,2,FALSE)+tarifas!$D$21)*datos!P3501</f>
        <v>#N/A</v>
      </c>
      <c r="V3501" t="e">
        <f t="shared" si="498"/>
        <v>#N/A</v>
      </c>
      <c r="W3501">
        <f t="shared" si="499"/>
        <v>0</v>
      </c>
    </row>
    <row r="3502" spans="1:23" x14ac:dyDescent="0.25">
      <c r="A3502">
        <f t="shared" si="492"/>
        <v>145</v>
      </c>
      <c r="B3502">
        <f t="shared" si="493"/>
        <v>5</v>
      </c>
      <c r="C3502" s="1">
        <f t="shared" si="500"/>
        <v>41785.458333324867</v>
      </c>
      <c r="D3502" s="7">
        <v>777.36363636363637</v>
      </c>
      <c r="E3502" s="7"/>
      <c r="G3502">
        <v>51.69</v>
      </c>
      <c r="H3502" s="12">
        <v>500.3099162816103</v>
      </c>
      <c r="I3502" s="13">
        <f>$D$2*tarifas!$D$12/24</f>
        <v>1.4541666666666666</v>
      </c>
      <c r="J3502" s="13" t="e">
        <f>VLOOKUP(E3502&amp;" "&amp;F3502,tarifas!$A$13:$D$20,4,FALSE)*H3502</f>
        <v>#N/A</v>
      </c>
      <c r="K3502" s="13">
        <f>IF(F3502="COD1",tarifas!$D$11*(SUMIFS($H$11:$H$8770,$F$11:$F$8770,"=COD1",$B$11:$B$8770,"="&amp;B3502)/COUNTIFS($F$11:$F$8770,"=COD1",$B$11:$B$8770,"="&amp;B3502))/COUNTIFS($A$11:$A$8770,"="&amp;A3502,$F$11:$F$8770,"=COD1"),0)</f>
        <v>0</v>
      </c>
      <c r="L3502" s="13" t="e">
        <f>(VLOOKUP(F3502,tarifas!$C$7:$D$10,2,FALSE)+tarifas!$D$21)*datos!H3502</f>
        <v>#N/A</v>
      </c>
      <c r="M3502">
        <v>522.75072</v>
      </c>
      <c r="N3502" s="13" t="e">
        <f t="shared" si="494"/>
        <v>#N/A</v>
      </c>
      <c r="O3502">
        <f t="shared" si="495"/>
        <v>500.3099162816103</v>
      </c>
      <c r="P3502" s="12">
        <f t="shared" si="496"/>
        <v>0</v>
      </c>
      <c r="Q3502">
        <f t="shared" si="497"/>
        <v>22.440803718389702</v>
      </c>
      <c r="R3502">
        <f>$D$2*tarifas!$D$12/24</f>
        <v>1.4541666666666666</v>
      </c>
      <c r="S3502" t="e">
        <f>VLOOKUP(E3502&amp;" "&amp;F3502,tarifas!$A$13:$D$20,4,FALSE)*P3502</f>
        <v>#N/A</v>
      </c>
      <c r="T3502">
        <f>IF(F3502="COD1",tarifas!$D$11*(SUMIFS($P$11:$P$8770,$F$11:$F$8770,"=COD1",$B$11:$B$8770,"="&amp;B3502)/COUNTIFS($F$11:$F$8770,"=COD1",$B$11:$B$8770,"="&amp;B3502))/COUNTIFS($A$11:$A$8770,"="&amp;A3502,$F$11:$F$8770,"=COD1"),0)</f>
        <v>0</v>
      </c>
      <c r="U3502" t="e">
        <f>(VLOOKUP(F3502,tarifas!$C$7:$D$10,2,FALSE)+tarifas!$D$21)*datos!P3502</f>
        <v>#N/A</v>
      </c>
      <c r="V3502" t="e">
        <f t="shared" si="498"/>
        <v>#N/A</v>
      </c>
      <c r="W3502">
        <f t="shared" si="499"/>
        <v>1.0439686297832074</v>
      </c>
    </row>
    <row r="3503" spans="1:23" x14ac:dyDescent="0.25">
      <c r="A3503">
        <f t="shared" si="492"/>
        <v>145</v>
      </c>
      <c r="B3503">
        <f t="shared" si="493"/>
        <v>5</v>
      </c>
      <c r="C3503" s="1">
        <f t="shared" si="500"/>
        <v>41785.499999991531</v>
      </c>
      <c r="D3503" s="7">
        <v>784.57575757575751</v>
      </c>
      <c r="E3503" s="7"/>
      <c r="G3503">
        <v>52</v>
      </c>
      <c r="H3503" s="12">
        <v>457.99746473757523</v>
      </c>
      <c r="I3503" s="13">
        <f>$D$2*tarifas!$D$12/24</f>
        <v>1.4541666666666666</v>
      </c>
      <c r="J3503" s="13" t="e">
        <f>VLOOKUP(E3503&amp;" "&amp;F3503,tarifas!$A$13:$D$20,4,FALSE)*H3503</f>
        <v>#N/A</v>
      </c>
      <c r="K3503" s="13">
        <f>IF(F3503="COD1",tarifas!$D$11*(SUMIFS($H$11:$H$8770,$F$11:$F$8770,"=COD1",$B$11:$B$8770,"="&amp;B3503)/COUNTIFS($F$11:$F$8770,"=COD1",$B$11:$B$8770,"="&amp;B3503))/COUNTIFS($A$11:$A$8770,"="&amp;A3503,$F$11:$F$8770,"=COD1"),0)</f>
        <v>0</v>
      </c>
      <c r="L3503" s="13" t="e">
        <f>(VLOOKUP(F3503,tarifas!$C$7:$D$10,2,FALSE)+tarifas!$D$21)*datos!H3503</f>
        <v>#N/A</v>
      </c>
      <c r="M3503">
        <v>518.02127000000007</v>
      </c>
      <c r="N3503" s="13" t="e">
        <f t="shared" si="494"/>
        <v>#N/A</v>
      </c>
      <c r="O3503">
        <f t="shared" si="495"/>
        <v>457.99746473757523</v>
      </c>
      <c r="P3503" s="12">
        <f t="shared" si="496"/>
        <v>0</v>
      </c>
      <c r="Q3503">
        <f t="shared" si="497"/>
        <v>60.023805262424844</v>
      </c>
      <c r="R3503">
        <f>$D$2*tarifas!$D$12/24</f>
        <v>1.4541666666666666</v>
      </c>
      <c r="S3503" t="e">
        <f>VLOOKUP(E3503&amp;" "&amp;F3503,tarifas!$A$13:$D$20,4,FALSE)*P3503</f>
        <v>#N/A</v>
      </c>
      <c r="T3503">
        <f>IF(F3503="COD1",tarifas!$D$11*(SUMIFS($P$11:$P$8770,$F$11:$F$8770,"=COD1",$B$11:$B$8770,"="&amp;B3503)/COUNTIFS($F$11:$F$8770,"=COD1",$B$11:$B$8770,"="&amp;B3503))/COUNTIFS($A$11:$A$8770,"="&amp;A3503,$F$11:$F$8770,"=COD1"),0)</f>
        <v>0</v>
      </c>
      <c r="U3503" t="e">
        <f>(VLOOKUP(F3503,tarifas!$C$7:$D$10,2,FALSE)+tarifas!$D$21)*datos!P3503</f>
        <v>#N/A</v>
      </c>
      <c r="V3503" t="e">
        <f t="shared" si="498"/>
        <v>#N/A</v>
      </c>
      <c r="W3503">
        <f t="shared" si="499"/>
        <v>2.809114086281483</v>
      </c>
    </row>
    <row r="3504" spans="1:23" x14ac:dyDescent="0.25">
      <c r="A3504">
        <f t="shared" si="492"/>
        <v>145</v>
      </c>
      <c r="B3504">
        <f t="shared" si="493"/>
        <v>5</v>
      </c>
      <c r="C3504" s="1">
        <f t="shared" si="500"/>
        <v>41785.541666658195</v>
      </c>
      <c r="D3504" s="7">
        <v>0</v>
      </c>
      <c r="E3504" s="7"/>
      <c r="G3504">
        <v>48</v>
      </c>
      <c r="H3504" s="12">
        <v>545.24606106400324</v>
      </c>
      <c r="I3504" s="13">
        <f>$D$2*tarifas!$D$12/24</f>
        <v>1.4541666666666666</v>
      </c>
      <c r="J3504" s="13" t="e">
        <f>VLOOKUP(E3504&amp;" "&amp;F3504,tarifas!$A$13:$D$20,4,FALSE)*H3504</f>
        <v>#N/A</v>
      </c>
      <c r="K3504" s="13">
        <f>IF(F3504="COD1",tarifas!$D$11*(SUMIFS($H$11:$H$8770,$F$11:$F$8770,"=COD1",$B$11:$B$8770,"="&amp;B3504)/COUNTIFS($F$11:$F$8770,"=COD1",$B$11:$B$8770,"="&amp;B3504))/COUNTIFS($A$11:$A$8770,"="&amp;A3504,$F$11:$F$8770,"=COD1"),0)</f>
        <v>0</v>
      </c>
      <c r="L3504" s="13" t="e">
        <f>(VLOOKUP(F3504,tarifas!$C$7:$D$10,2,FALSE)+tarifas!$D$21)*datos!H3504</f>
        <v>#N/A</v>
      </c>
      <c r="M3504">
        <v>469.20328999999998</v>
      </c>
      <c r="N3504" s="13" t="e">
        <f t="shared" si="494"/>
        <v>#N/A</v>
      </c>
      <c r="O3504">
        <f t="shared" si="495"/>
        <v>469.20328999999998</v>
      </c>
      <c r="P3504" s="12">
        <f t="shared" si="496"/>
        <v>76.042771064003261</v>
      </c>
      <c r="Q3504">
        <f t="shared" si="497"/>
        <v>0</v>
      </c>
      <c r="R3504">
        <f>$D$2*tarifas!$D$12/24</f>
        <v>1.4541666666666666</v>
      </c>
      <c r="S3504" t="e">
        <f>VLOOKUP(E3504&amp;" "&amp;F3504,tarifas!$A$13:$D$20,4,FALSE)*P3504</f>
        <v>#N/A</v>
      </c>
      <c r="T3504">
        <f>IF(F3504="COD1",tarifas!$D$11*(SUMIFS($P$11:$P$8770,$F$11:$F$8770,"=COD1",$B$11:$B$8770,"="&amp;B3504)/COUNTIFS($F$11:$F$8770,"=COD1",$B$11:$B$8770,"="&amp;B3504))/COUNTIFS($A$11:$A$8770,"="&amp;A3504,$F$11:$F$8770,"=COD1"),0)</f>
        <v>0</v>
      </c>
      <c r="U3504" t="e">
        <f>(VLOOKUP(F3504,tarifas!$C$7:$D$10,2,FALSE)+tarifas!$D$21)*datos!P3504</f>
        <v>#N/A</v>
      </c>
      <c r="V3504" t="e">
        <f t="shared" si="498"/>
        <v>#N/A</v>
      </c>
      <c r="W3504">
        <f t="shared" si="499"/>
        <v>0</v>
      </c>
    </row>
    <row r="3505" spans="1:23" x14ac:dyDescent="0.25">
      <c r="A3505">
        <f t="shared" si="492"/>
        <v>145</v>
      </c>
      <c r="B3505">
        <f t="shared" si="493"/>
        <v>5</v>
      </c>
      <c r="C3505" s="1">
        <f t="shared" si="500"/>
        <v>41785.583333324859</v>
      </c>
      <c r="D3505" s="7">
        <v>820.89393939393926</v>
      </c>
      <c r="E3505" s="7"/>
      <c r="G3505">
        <v>47.6</v>
      </c>
      <c r="H3505" s="12">
        <v>550.98028115850809</v>
      </c>
      <c r="I3505" s="13">
        <f>$D$2*tarifas!$D$12/24</f>
        <v>1.4541666666666666</v>
      </c>
      <c r="J3505" s="13" t="e">
        <f>VLOOKUP(E3505&amp;" "&amp;F3505,tarifas!$A$13:$D$20,4,FALSE)*H3505</f>
        <v>#N/A</v>
      </c>
      <c r="K3505" s="13">
        <f>IF(F3505="COD1",tarifas!$D$11*(SUMIFS($H$11:$H$8770,$F$11:$F$8770,"=COD1",$B$11:$B$8770,"="&amp;B3505)/COUNTIFS($F$11:$F$8770,"=COD1",$B$11:$B$8770,"="&amp;B3505))/COUNTIFS($A$11:$A$8770,"="&amp;A3505,$F$11:$F$8770,"=COD1"),0)</f>
        <v>0</v>
      </c>
      <c r="L3505" s="13" t="e">
        <f>(VLOOKUP(F3505,tarifas!$C$7:$D$10,2,FALSE)+tarifas!$D$21)*datos!H3505</f>
        <v>#N/A</v>
      </c>
      <c r="M3505">
        <v>322.61657000000002</v>
      </c>
      <c r="N3505" s="13" t="e">
        <f t="shared" si="494"/>
        <v>#N/A</v>
      </c>
      <c r="O3505">
        <f t="shared" si="495"/>
        <v>322.61657000000002</v>
      </c>
      <c r="P3505" s="12">
        <f t="shared" si="496"/>
        <v>228.36371115850807</v>
      </c>
      <c r="Q3505">
        <f t="shared" si="497"/>
        <v>0</v>
      </c>
      <c r="R3505">
        <f>$D$2*tarifas!$D$12/24</f>
        <v>1.4541666666666666</v>
      </c>
      <c r="S3505" t="e">
        <f>VLOOKUP(E3505&amp;" "&amp;F3505,tarifas!$A$13:$D$20,4,FALSE)*P3505</f>
        <v>#N/A</v>
      </c>
      <c r="T3505">
        <f>IF(F3505="COD1",tarifas!$D$11*(SUMIFS($P$11:$P$8770,$F$11:$F$8770,"=COD1",$B$11:$B$8770,"="&amp;B3505)/COUNTIFS($F$11:$F$8770,"=COD1",$B$11:$B$8770,"="&amp;B3505))/COUNTIFS($A$11:$A$8770,"="&amp;A3505,$F$11:$F$8770,"=COD1"),0)</f>
        <v>0</v>
      </c>
      <c r="U3505" t="e">
        <f>(VLOOKUP(F3505,tarifas!$C$7:$D$10,2,FALSE)+tarifas!$D$21)*datos!P3505</f>
        <v>#N/A</v>
      </c>
      <c r="V3505" t="e">
        <f t="shared" si="498"/>
        <v>#N/A</v>
      </c>
      <c r="W3505">
        <f t="shared" si="499"/>
        <v>0</v>
      </c>
    </row>
    <row r="3506" spans="1:23" x14ac:dyDescent="0.25">
      <c r="A3506">
        <f t="shared" si="492"/>
        <v>145</v>
      </c>
      <c r="B3506">
        <f t="shared" si="493"/>
        <v>5</v>
      </c>
      <c r="C3506" s="1">
        <f t="shared" si="500"/>
        <v>41785.624999991524</v>
      </c>
      <c r="D3506" s="7">
        <v>712.19696969696975</v>
      </c>
      <c r="E3506" s="7"/>
      <c r="G3506">
        <v>46.55</v>
      </c>
      <c r="H3506" s="12">
        <v>541.3347068342257</v>
      </c>
      <c r="I3506" s="13">
        <f>$D$2*tarifas!$D$12/24</f>
        <v>1.4541666666666666</v>
      </c>
      <c r="J3506" s="13" t="e">
        <f>VLOOKUP(E3506&amp;" "&amp;F3506,tarifas!$A$13:$D$20,4,FALSE)*H3506</f>
        <v>#N/A</v>
      </c>
      <c r="K3506" s="13">
        <f>IF(F3506="COD1",tarifas!$D$11*(SUMIFS($H$11:$H$8770,$F$11:$F$8770,"=COD1",$B$11:$B$8770,"="&amp;B3506)/COUNTIFS($F$11:$F$8770,"=COD1",$B$11:$B$8770,"="&amp;B3506))/COUNTIFS($A$11:$A$8770,"="&amp;A3506,$F$11:$F$8770,"=COD1"),0)</f>
        <v>0</v>
      </c>
      <c r="L3506" s="13" t="e">
        <f>(VLOOKUP(F3506,tarifas!$C$7:$D$10,2,FALSE)+tarifas!$D$21)*datos!H3506</f>
        <v>#N/A</v>
      </c>
      <c r="M3506">
        <v>130.41622999999998</v>
      </c>
      <c r="N3506" s="13" t="e">
        <f t="shared" si="494"/>
        <v>#N/A</v>
      </c>
      <c r="O3506">
        <f t="shared" si="495"/>
        <v>130.41622999999998</v>
      </c>
      <c r="P3506" s="12">
        <f t="shared" si="496"/>
        <v>410.91847683422571</v>
      </c>
      <c r="Q3506">
        <f t="shared" si="497"/>
        <v>0</v>
      </c>
      <c r="R3506">
        <f>$D$2*tarifas!$D$12/24</f>
        <v>1.4541666666666666</v>
      </c>
      <c r="S3506" t="e">
        <f>VLOOKUP(E3506&amp;" "&amp;F3506,tarifas!$A$13:$D$20,4,FALSE)*P3506</f>
        <v>#N/A</v>
      </c>
      <c r="T3506">
        <f>IF(F3506="COD1",tarifas!$D$11*(SUMIFS($P$11:$P$8770,$F$11:$F$8770,"=COD1",$B$11:$B$8770,"="&amp;B3506)/COUNTIFS($F$11:$F$8770,"=COD1",$B$11:$B$8770,"="&amp;B3506))/COUNTIFS($A$11:$A$8770,"="&amp;A3506,$F$11:$F$8770,"=COD1"),0)</f>
        <v>0</v>
      </c>
      <c r="U3506" t="e">
        <f>(VLOOKUP(F3506,tarifas!$C$7:$D$10,2,FALSE)+tarifas!$D$21)*datos!P3506</f>
        <v>#N/A</v>
      </c>
      <c r="V3506" t="e">
        <f t="shared" si="498"/>
        <v>#N/A</v>
      </c>
      <c r="W3506">
        <f t="shared" si="499"/>
        <v>0</v>
      </c>
    </row>
    <row r="3507" spans="1:23" x14ac:dyDescent="0.25">
      <c r="A3507">
        <f t="shared" si="492"/>
        <v>145</v>
      </c>
      <c r="B3507">
        <f t="shared" si="493"/>
        <v>5</v>
      </c>
      <c r="C3507" s="1">
        <f t="shared" si="500"/>
        <v>41785.666666658188</v>
      </c>
      <c r="D3507" s="7">
        <v>613.28787878787875</v>
      </c>
      <c r="E3507" s="7"/>
      <c r="G3507">
        <v>46.5</v>
      </c>
      <c r="H3507" s="12">
        <v>546.22944537937929</v>
      </c>
      <c r="I3507" s="13">
        <f>$D$2*tarifas!$D$12/24</f>
        <v>1.4541666666666666</v>
      </c>
      <c r="J3507" s="13" t="e">
        <f>VLOOKUP(E3507&amp;" "&amp;F3507,tarifas!$A$13:$D$20,4,FALSE)*H3507</f>
        <v>#N/A</v>
      </c>
      <c r="K3507" s="13">
        <f>IF(F3507="COD1",tarifas!$D$11*(SUMIFS($H$11:$H$8770,$F$11:$F$8770,"=COD1",$B$11:$B$8770,"="&amp;B3507)/COUNTIFS($F$11:$F$8770,"=COD1",$B$11:$B$8770,"="&amp;B3507))/COUNTIFS($A$11:$A$8770,"="&amp;A3507,$F$11:$F$8770,"=COD1"),0)</f>
        <v>0</v>
      </c>
      <c r="L3507" s="13" t="e">
        <f>(VLOOKUP(F3507,tarifas!$C$7:$D$10,2,FALSE)+tarifas!$D$21)*datos!H3507</f>
        <v>#N/A</v>
      </c>
      <c r="M3507">
        <v>68.006100000000004</v>
      </c>
      <c r="N3507" s="13" t="e">
        <f t="shared" si="494"/>
        <v>#N/A</v>
      </c>
      <c r="O3507">
        <f t="shared" si="495"/>
        <v>68.006100000000004</v>
      </c>
      <c r="P3507" s="12">
        <f t="shared" si="496"/>
        <v>478.22334537937928</v>
      </c>
      <c r="Q3507">
        <f t="shared" si="497"/>
        <v>0</v>
      </c>
      <c r="R3507">
        <f>$D$2*tarifas!$D$12/24</f>
        <v>1.4541666666666666</v>
      </c>
      <c r="S3507" t="e">
        <f>VLOOKUP(E3507&amp;" "&amp;F3507,tarifas!$A$13:$D$20,4,FALSE)*P3507</f>
        <v>#N/A</v>
      </c>
      <c r="T3507">
        <f>IF(F3507="COD1",tarifas!$D$11*(SUMIFS($P$11:$P$8770,$F$11:$F$8770,"=COD1",$B$11:$B$8770,"="&amp;B3507)/COUNTIFS($F$11:$F$8770,"=COD1",$B$11:$B$8770,"="&amp;B3507))/COUNTIFS($A$11:$A$8770,"="&amp;A3507,$F$11:$F$8770,"=COD1"),0)</f>
        <v>0</v>
      </c>
      <c r="U3507" t="e">
        <f>(VLOOKUP(F3507,tarifas!$C$7:$D$10,2,FALSE)+tarifas!$D$21)*datos!P3507</f>
        <v>#N/A</v>
      </c>
      <c r="V3507" t="e">
        <f t="shared" si="498"/>
        <v>#N/A</v>
      </c>
      <c r="W3507">
        <f t="shared" si="499"/>
        <v>0</v>
      </c>
    </row>
    <row r="3508" spans="1:23" x14ac:dyDescent="0.25">
      <c r="A3508">
        <f t="shared" si="492"/>
        <v>145</v>
      </c>
      <c r="B3508">
        <f t="shared" si="493"/>
        <v>5</v>
      </c>
      <c r="C3508" s="1">
        <f t="shared" si="500"/>
        <v>41785.708333324852</v>
      </c>
      <c r="D3508" s="7">
        <v>466.2121212121213</v>
      </c>
      <c r="E3508" s="7"/>
      <c r="G3508">
        <v>46.5</v>
      </c>
      <c r="H3508" s="12">
        <v>441.90249926758457</v>
      </c>
      <c r="I3508" s="13">
        <f>$D$2*tarifas!$D$12/24</f>
        <v>1.4541666666666666</v>
      </c>
      <c r="J3508" s="13" t="e">
        <f>VLOOKUP(E3508&amp;" "&amp;F3508,tarifas!$A$13:$D$20,4,FALSE)*H3508</f>
        <v>#N/A</v>
      </c>
      <c r="K3508" s="13">
        <f>IF(F3508="COD1",tarifas!$D$11*(SUMIFS($H$11:$H$8770,$F$11:$F$8770,"=COD1",$B$11:$B$8770,"="&amp;B3508)/COUNTIFS($F$11:$F$8770,"=COD1",$B$11:$B$8770,"="&amp;B3508))/COUNTIFS($A$11:$A$8770,"="&amp;A3508,$F$11:$F$8770,"=COD1"),0)</f>
        <v>0</v>
      </c>
      <c r="L3508" s="13" t="e">
        <f>(VLOOKUP(F3508,tarifas!$C$7:$D$10,2,FALSE)+tarifas!$D$21)*datos!H3508</f>
        <v>#N/A</v>
      </c>
      <c r="M3508">
        <v>24.08231</v>
      </c>
      <c r="N3508" s="13" t="e">
        <f t="shared" si="494"/>
        <v>#N/A</v>
      </c>
      <c r="O3508">
        <f t="shared" si="495"/>
        <v>24.08231</v>
      </c>
      <c r="P3508" s="12">
        <f t="shared" si="496"/>
        <v>417.82018926758457</v>
      </c>
      <c r="Q3508">
        <f t="shared" si="497"/>
        <v>0</v>
      </c>
      <c r="R3508">
        <f>$D$2*tarifas!$D$12/24</f>
        <v>1.4541666666666666</v>
      </c>
      <c r="S3508" t="e">
        <f>VLOOKUP(E3508&amp;" "&amp;F3508,tarifas!$A$13:$D$20,4,FALSE)*P3508</f>
        <v>#N/A</v>
      </c>
      <c r="T3508">
        <f>IF(F3508="COD1",tarifas!$D$11*(SUMIFS($P$11:$P$8770,$F$11:$F$8770,"=COD1",$B$11:$B$8770,"="&amp;B3508)/COUNTIFS($F$11:$F$8770,"=COD1",$B$11:$B$8770,"="&amp;B3508))/COUNTIFS($A$11:$A$8770,"="&amp;A3508,$F$11:$F$8770,"=COD1"),0)</f>
        <v>0</v>
      </c>
      <c r="U3508" t="e">
        <f>(VLOOKUP(F3508,tarifas!$C$7:$D$10,2,FALSE)+tarifas!$D$21)*datos!P3508</f>
        <v>#N/A</v>
      </c>
      <c r="V3508" t="e">
        <f t="shared" si="498"/>
        <v>#N/A</v>
      </c>
      <c r="W3508">
        <f t="shared" si="499"/>
        <v>0</v>
      </c>
    </row>
    <row r="3509" spans="1:23" x14ac:dyDescent="0.25">
      <c r="A3509">
        <f t="shared" si="492"/>
        <v>145</v>
      </c>
      <c r="B3509">
        <f t="shared" si="493"/>
        <v>5</v>
      </c>
      <c r="C3509" s="1">
        <f t="shared" si="500"/>
        <v>41785.749999991516</v>
      </c>
      <c r="D3509" s="7">
        <v>268.90909090909093</v>
      </c>
      <c r="E3509" s="7"/>
      <c r="G3509">
        <v>47</v>
      </c>
      <c r="H3509" s="12">
        <v>322.17896979060674</v>
      </c>
      <c r="I3509" s="13">
        <f>$D$2*tarifas!$D$12/24</f>
        <v>1.4541666666666666</v>
      </c>
      <c r="J3509" s="13" t="e">
        <f>VLOOKUP(E3509&amp;" "&amp;F3509,tarifas!$A$13:$D$20,4,FALSE)*H3509</f>
        <v>#N/A</v>
      </c>
      <c r="K3509" s="13">
        <f>IF(F3509="COD1",tarifas!$D$11*(SUMIFS($H$11:$H$8770,$F$11:$F$8770,"=COD1",$B$11:$B$8770,"="&amp;B3509)/COUNTIFS($F$11:$F$8770,"=COD1",$B$11:$B$8770,"="&amp;B3509))/COUNTIFS($A$11:$A$8770,"="&amp;A3509,$F$11:$F$8770,"=COD1"),0)</f>
        <v>0</v>
      </c>
      <c r="L3509" s="13" t="e">
        <f>(VLOOKUP(F3509,tarifas!$C$7:$D$10,2,FALSE)+tarifas!$D$21)*datos!H3509</f>
        <v>#N/A</v>
      </c>
      <c r="M3509">
        <v>22.7422</v>
      </c>
      <c r="N3509" s="13" t="e">
        <f t="shared" si="494"/>
        <v>#N/A</v>
      </c>
      <c r="O3509">
        <f t="shared" si="495"/>
        <v>22.7422</v>
      </c>
      <c r="P3509" s="12">
        <f t="shared" si="496"/>
        <v>299.43676979060672</v>
      </c>
      <c r="Q3509">
        <f t="shared" si="497"/>
        <v>0</v>
      </c>
      <c r="R3509">
        <f>$D$2*tarifas!$D$12/24</f>
        <v>1.4541666666666666</v>
      </c>
      <c r="S3509" t="e">
        <f>VLOOKUP(E3509&amp;" "&amp;F3509,tarifas!$A$13:$D$20,4,FALSE)*P3509</f>
        <v>#N/A</v>
      </c>
      <c r="T3509">
        <f>IF(F3509="COD1",tarifas!$D$11*(SUMIFS($P$11:$P$8770,$F$11:$F$8770,"=COD1",$B$11:$B$8770,"="&amp;B3509)/COUNTIFS($F$11:$F$8770,"=COD1",$B$11:$B$8770,"="&amp;B3509))/COUNTIFS($A$11:$A$8770,"="&amp;A3509,$F$11:$F$8770,"=COD1"),0)</f>
        <v>0</v>
      </c>
      <c r="U3509" t="e">
        <f>(VLOOKUP(F3509,tarifas!$C$7:$D$10,2,FALSE)+tarifas!$D$21)*datos!P3509</f>
        <v>#N/A</v>
      </c>
      <c r="V3509" t="e">
        <f t="shared" si="498"/>
        <v>#N/A</v>
      </c>
      <c r="W3509">
        <f t="shared" si="499"/>
        <v>0</v>
      </c>
    </row>
    <row r="3510" spans="1:23" x14ac:dyDescent="0.25">
      <c r="A3510">
        <f t="shared" si="492"/>
        <v>145</v>
      </c>
      <c r="B3510">
        <f t="shared" si="493"/>
        <v>5</v>
      </c>
      <c r="C3510" s="1">
        <f t="shared" si="500"/>
        <v>41785.79166665818</v>
      </c>
      <c r="D3510" s="7">
        <v>84.484848484848499</v>
      </c>
      <c r="E3510" s="7"/>
      <c r="G3510">
        <v>50.47</v>
      </c>
      <c r="H3510" s="12">
        <v>229.14649253465529</v>
      </c>
      <c r="I3510" s="13">
        <f>$D$2*tarifas!$D$12/24</f>
        <v>1.4541666666666666</v>
      </c>
      <c r="J3510" s="13" t="e">
        <f>VLOOKUP(E3510&amp;" "&amp;F3510,tarifas!$A$13:$D$20,4,FALSE)*H3510</f>
        <v>#N/A</v>
      </c>
      <c r="K3510" s="13">
        <f>IF(F3510="COD1",tarifas!$D$11*(SUMIFS($H$11:$H$8770,$F$11:$F$8770,"=COD1",$B$11:$B$8770,"="&amp;B3510)/COUNTIFS($F$11:$F$8770,"=COD1",$B$11:$B$8770,"="&amp;B3510))/COUNTIFS($A$11:$A$8770,"="&amp;A3510,$F$11:$F$8770,"=COD1"),0)</f>
        <v>0</v>
      </c>
      <c r="L3510" s="13" t="e">
        <f>(VLOOKUP(F3510,tarifas!$C$7:$D$10,2,FALSE)+tarifas!$D$21)*datos!H3510</f>
        <v>#N/A</v>
      </c>
      <c r="M3510">
        <v>0</v>
      </c>
      <c r="N3510" s="13" t="e">
        <f t="shared" si="494"/>
        <v>#N/A</v>
      </c>
      <c r="O3510">
        <f t="shared" si="495"/>
        <v>0</v>
      </c>
      <c r="P3510" s="12">
        <f t="shared" si="496"/>
        <v>229.14649253465529</v>
      </c>
      <c r="Q3510">
        <f t="shared" si="497"/>
        <v>0</v>
      </c>
      <c r="R3510">
        <f>$D$2*tarifas!$D$12/24</f>
        <v>1.4541666666666666</v>
      </c>
      <c r="S3510" t="e">
        <f>VLOOKUP(E3510&amp;" "&amp;F3510,tarifas!$A$13:$D$20,4,FALSE)*P3510</f>
        <v>#N/A</v>
      </c>
      <c r="T3510">
        <f>IF(F3510="COD1",tarifas!$D$11*(SUMIFS($P$11:$P$8770,$F$11:$F$8770,"=COD1",$B$11:$B$8770,"="&amp;B3510)/COUNTIFS($F$11:$F$8770,"=COD1",$B$11:$B$8770,"="&amp;B3510))/COUNTIFS($A$11:$A$8770,"="&amp;A3510,$F$11:$F$8770,"=COD1"),0)</f>
        <v>0</v>
      </c>
      <c r="U3510" t="e">
        <f>(VLOOKUP(F3510,tarifas!$C$7:$D$10,2,FALSE)+tarifas!$D$21)*datos!P3510</f>
        <v>#N/A</v>
      </c>
      <c r="V3510" t="e">
        <f t="shared" si="498"/>
        <v>#N/A</v>
      </c>
      <c r="W3510">
        <f t="shared" si="499"/>
        <v>0</v>
      </c>
    </row>
    <row r="3511" spans="1:23" x14ac:dyDescent="0.25">
      <c r="A3511">
        <f t="shared" si="492"/>
        <v>145</v>
      </c>
      <c r="B3511">
        <f t="shared" si="493"/>
        <v>5</v>
      </c>
      <c r="C3511" s="1">
        <f t="shared" si="500"/>
        <v>41785.833333324845</v>
      </c>
      <c r="D3511" s="7">
        <v>0</v>
      </c>
      <c r="E3511" s="7"/>
      <c r="G3511">
        <v>54.37</v>
      </c>
      <c r="H3511" s="12">
        <v>216.99938389529183</v>
      </c>
      <c r="I3511" s="13">
        <f>$D$2*tarifas!$D$12/24</f>
        <v>1.4541666666666666</v>
      </c>
      <c r="J3511" s="13" t="e">
        <f>VLOOKUP(E3511&amp;" "&amp;F3511,tarifas!$A$13:$D$20,4,FALSE)*H3511</f>
        <v>#N/A</v>
      </c>
      <c r="K3511" s="13">
        <f>IF(F3511="COD1",tarifas!$D$11*(SUMIFS($H$11:$H$8770,$F$11:$F$8770,"=COD1",$B$11:$B$8770,"="&amp;B3511)/COUNTIFS($F$11:$F$8770,"=COD1",$B$11:$B$8770,"="&amp;B3511))/COUNTIFS($A$11:$A$8770,"="&amp;A3511,$F$11:$F$8770,"=COD1"),0)</f>
        <v>0</v>
      </c>
      <c r="L3511" s="13" t="e">
        <f>(VLOOKUP(F3511,tarifas!$C$7:$D$10,2,FALSE)+tarifas!$D$21)*datos!H3511</f>
        <v>#N/A</v>
      </c>
      <c r="M3511">
        <v>0</v>
      </c>
      <c r="N3511" s="13" t="e">
        <f t="shared" si="494"/>
        <v>#N/A</v>
      </c>
      <c r="O3511">
        <f t="shared" si="495"/>
        <v>0</v>
      </c>
      <c r="P3511" s="12">
        <f t="shared" si="496"/>
        <v>216.99938389529183</v>
      </c>
      <c r="Q3511">
        <f t="shared" si="497"/>
        <v>0</v>
      </c>
      <c r="R3511">
        <f>$D$2*tarifas!$D$12/24</f>
        <v>1.4541666666666666</v>
      </c>
      <c r="S3511" t="e">
        <f>VLOOKUP(E3511&amp;" "&amp;F3511,tarifas!$A$13:$D$20,4,FALSE)*P3511</f>
        <v>#N/A</v>
      </c>
      <c r="T3511">
        <f>IF(F3511="COD1",tarifas!$D$11*(SUMIFS($P$11:$P$8770,$F$11:$F$8770,"=COD1",$B$11:$B$8770,"="&amp;B3511)/COUNTIFS($F$11:$F$8770,"=COD1",$B$11:$B$8770,"="&amp;B3511))/COUNTIFS($A$11:$A$8770,"="&amp;A3511,$F$11:$F$8770,"=COD1"),0)</f>
        <v>0</v>
      </c>
      <c r="U3511" t="e">
        <f>(VLOOKUP(F3511,tarifas!$C$7:$D$10,2,FALSE)+tarifas!$D$21)*datos!P3511</f>
        <v>#N/A</v>
      </c>
      <c r="V3511" t="e">
        <f t="shared" si="498"/>
        <v>#N/A</v>
      </c>
      <c r="W3511">
        <f t="shared" si="499"/>
        <v>0</v>
      </c>
    </row>
    <row r="3512" spans="1:23" x14ac:dyDescent="0.25">
      <c r="A3512">
        <f t="shared" si="492"/>
        <v>145</v>
      </c>
      <c r="B3512">
        <f t="shared" si="493"/>
        <v>5</v>
      </c>
      <c r="C3512" s="1">
        <f t="shared" si="500"/>
        <v>41785.874999991509</v>
      </c>
      <c r="D3512" s="7">
        <v>0</v>
      </c>
      <c r="E3512" s="7"/>
      <c r="G3512">
        <v>54</v>
      </c>
      <c r="H3512" s="12">
        <v>203.64925629436402</v>
      </c>
      <c r="I3512" s="13">
        <f>$D$2*tarifas!$D$12/24</f>
        <v>1.4541666666666666</v>
      </c>
      <c r="J3512" s="13" t="e">
        <f>VLOOKUP(E3512&amp;" "&amp;F3512,tarifas!$A$13:$D$20,4,FALSE)*H3512</f>
        <v>#N/A</v>
      </c>
      <c r="K3512" s="13">
        <f>IF(F3512="COD1",tarifas!$D$11*(SUMIFS($H$11:$H$8770,$F$11:$F$8770,"=COD1",$B$11:$B$8770,"="&amp;B3512)/COUNTIFS($F$11:$F$8770,"=COD1",$B$11:$B$8770,"="&amp;B3512))/COUNTIFS($A$11:$A$8770,"="&amp;A3512,$F$11:$F$8770,"=COD1"),0)</f>
        <v>0</v>
      </c>
      <c r="L3512" s="13" t="e">
        <f>(VLOOKUP(F3512,tarifas!$C$7:$D$10,2,FALSE)+tarifas!$D$21)*datos!H3512</f>
        <v>#N/A</v>
      </c>
      <c r="M3512">
        <v>0</v>
      </c>
      <c r="N3512" s="13" t="e">
        <f t="shared" si="494"/>
        <v>#N/A</v>
      </c>
      <c r="O3512">
        <f t="shared" si="495"/>
        <v>0</v>
      </c>
      <c r="P3512" s="12">
        <f t="shared" si="496"/>
        <v>203.64925629436402</v>
      </c>
      <c r="Q3512">
        <f t="shared" si="497"/>
        <v>0</v>
      </c>
      <c r="R3512">
        <f>$D$2*tarifas!$D$12/24</f>
        <v>1.4541666666666666</v>
      </c>
      <c r="S3512" t="e">
        <f>VLOOKUP(E3512&amp;" "&amp;F3512,tarifas!$A$13:$D$20,4,FALSE)*P3512</f>
        <v>#N/A</v>
      </c>
      <c r="T3512">
        <f>IF(F3512="COD1",tarifas!$D$11*(SUMIFS($P$11:$P$8770,$F$11:$F$8770,"=COD1",$B$11:$B$8770,"="&amp;B3512)/COUNTIFS($F$11:$F$8770,"=COD1",$B$11:$B$8770,"="&amp;B3512))/COUNTIFS($A$11:$A$8770,"="&amp;A3512,$F$11:$F$8770,"=COD1"),0)</f>
        <v>0</v>
      </c>
      <c r="U3512" t="e">
        <f>(VLOOKUP(F3512,tarifas!$C$7:$D$10,2,FALSE)+tarifas!$D$21)*datos!P3512</f>
        <v>#N/A</v>
      </c>
      <c r="V3512" t="e">
        <f t="shared" si="498"/>
        <v>#N/A</v>
      </c>
      <c r="W3512">
        <f t="shared" si="499"/>
        <v>0</v>
      </c>
    </row>
    <row r="3513" spans="1:23" x14ac:dyDescent="0.25">
      <c r="A3513">
        <f t="shared" si="492"/>
        <v>145</v>
      </c>
      <c r="B3513">
        <f t="shared" si="493"/>
        <v>5</v>
      </c>
      <c r="C3513" s="1">
        <f t="shared" si="500"/>
        <v>41785.916666658173</v>
      </c>
      <c r="D3513" s="7">
        <v>0</v>
      </c>
      <c r="E3513" s="7"/>
      <c r="G3513">
        <v>51.47</v>
      </c>
      <c r="H3513" s="12">
        <v>201.59581119434654</v>
      </c>
      <c r="I3513" s="13">
        <f>$D$2*tarifas!$D$12/24</f>
        <v>1.4541666666666666</v>
      </c>
      <c r="J3513" s="13" t="e">
        <f>VLOOKUP(E3513&amp;" "&amp;F3513,tarifas!$A$13:$D$20,4,FALSE)*H3513</f>
        <v>#N/A</v>
      </c>
      <c r="K3513" s="13">
        <f>IF(F3513="COD1",tarifas!$D$11*(SUMIFS($H$11:$H$8770,$F$11:$F$8770,"=COD1",$B$11:$B$8770,"="&amp;B3513)/COUNTIFS($F$11:$F$8770,"=COD1",$B$11:$B$8770,"="&amp;B3513))/COUNTIFS($A$11:$A$8770,"="&amp;A3513,$F$11:$F$8770,"=COD1"),0)</f>
        <v>0</v>
      </c>
      <c r="L3513" s="13" t="e">
        <f>(VLOOKUP(F3513,tarifas!$C$7:$D$10,2,FALSE)+tarifas!$D$21)*datos!H3513</f>
        <v>#N/A</v>
      </c>
      <c r="M3513">
        <v>0</v>
      </c>
      <c r="N3513" s="13" t="e">
        <f t="shared" si="494"/>
        <v>#N/A</v>
      </c>
      <c r="O3513">
        <f t="shared" si="495"/>
        <v>0</v>
      </c>
      <c r="P3513" s="12">
        <f t="shared" si="496"/>
        <v>201.59581119434654</v>
      </c>
      <c r="Q3513">
        <f t="shared" si="497"/>
        <v>0</v>
      </c>
      <c r="R3513">
        <f>$D$2*tarifas!$D$12/24</f>
        <v>1.4541666666666666</v>
      </c>
      <c r="S3513" t="e">
        <f>VLOOKUP(E3513&amp;" "&amp;F3513,tarifas!$A$13:$D$20,4,FALSE)*P3513</f>
        <v>#N/A</v>
      </c>
      <c r="T3513">
        <f>IF(F3513="COD1",tarifas!$D$11*(SUMIFS($P$11:$P$8770,$F$11:$F$8770,"=COD1",$B$11:$B$8770,"="&amp;B3513)/COUNTIFS($F$11:$F$8770,"=COD1",$B$11:$B$8770,"="&amp;B3513))/COUNTIFS($A$11:$A$8770,"="&amp;A3513,$F$11:$F$8770,"=COD1"),0)</f>
        <v>0</v>
      </c>
      <c r="U3513" t="e">
        <f>(VLOOKUP(F3513,tarifas!$C$7:$D$10,2,FALSE)+tarifas!$D$21)*datos!P3513</f>
        <v>#N/A</v>
      </c>
      <c r="V3513" t="e">
        <f t="shared" si="498"/>
        <v>#N/A</v>
      </c>
      <c r="W3513">
        <f t="shared" si="499"/>
        <v>0</v>
      </c>
    </row>
    <row r="3514" spans="1:23" x14ac:dyDescent="0.25">
      <c r="A3514">
        <f t="shared" si="492"/>
        <v>145</v>
      </c>
      <c r="B3514">
        <f t="shared" si="493"/>
        <v>5</v>
      </c>
      <c r="C3514" s="1">
        <f t="shared" si="500"/>
        <v>41785.958333324837</v>
      </c>
      <c r="D3514" s="7">
        <v>0</v>
      </c>
      <c r="E3514" s="7"/>
      <c r="G3514">
        <v>46.2</v>
      </c>
      <c r="H3514" s="12">
        <v>201.5970911059149</v>
      </c>
      <c r="I3514" s="13">
        <f>$D$2*tarifas!$D$12/24</f>
        <v>1.4541666666666666</v>
      </c>
      <c r="J3514" s="13" t="e">
        <f>VLOOKUP(E3514&amp;" "&amp;F3514,tarifas!$A$13:$D$20,4,FALSE)*H3514</f>
        <v>#N/A</v>
      </c>
      <c r="K3514" s="13">
        <f>IF(F3514="COD1",tarifas!$D$11*(SUMIFS($H$11:$H$8770,$F$11:$F$8770,"=COD1",$B$11:$B$8770,"="&amp;B3514)/COUNTIFS($F$11:$F$8770,"=COD1",$B$11:$B$8770,"="&amp;B3514))/COUNTIFS($A$11:$A$8770,"="&amp;A3514,$F$11:$F$8770,"=COD1"),0)</f>
        <v>0</v>
      </c>
      <c r="L3514" s="13" t="e">
        <f>(VLOOKUP(F3514,tarifas!$C$7:$D$10,2,FALSE)+tarifas!$D$21)*datos!H3514</f>
        <v>#N/A</v>
      </c>
      <c r="M3514">
        <v>0</v>
      </c>
      <c r="N3514" s="13" t="e">
        <f t="shared" si="494"/>
        <v>#N/A</v>
      </c>
      <c r="O3514">
        <f t="shared" si="495"/>
        <v>0</v>
      </c>
      <c r="P3514" s="12">
        <f t="shared" si="496"/>
        <v>201.5970911059149</v>
      </c>
      <c r="Q3514">
        <f t="shared" si="497"/>
        <v>0</v>
      </c>
      <c r="R3514">
        <f>$D$2*tarifas!$D$12/24</f>
        <v>1.4541666666666666</v>
      </c>
      <c r="S3514" t="e">
        <f>VLOOKUP(E3514&amp;" "&amp;F3514,tarifas!$A$13:$D$20,4,FALSE)*P3514</f>
        <v>#N/A</v>
      </c>
      <c r="T3514">
        <f>IF(F3514="COD1",tarifas!$D$11*(SUMIFS($P$11:$P$8770,$F$11:$F$8770,"=COD1",$B$11:$B$8770,"="&amp;B3514)/COUNTIFS($F$11:$F$8770,"=COD1",$B$11:$B$8770,"="&amp;B3514))/COUNTIFS($A$11:$A$8770,"="&amp;A3514,$F$11:$F$8770,"=COD1"),0)</f>
        <v>0</v>
      </c>
      <c r="U3514" t="e">
        <f>(VLOOKUP(F3514,tarifas!$C$7:$D$10,2,FALSE)+tarifas!$D$21)*datos!P3514</f>
        <v>#N/A</v>
      </c>
      <c r="V3514" t="e">
        <f t="shared" si="498"/>
        <v>#N/A</v>
      </c>
      <c r="W3514">
        <f t="shared" si="499"/>
        <v>0</v>
      </c>
    </row>
    <row r="3515" spans="1:23" x14ac:dyDescent="0.25">
      <c r="A3515">
        <f t="shared" si="492"/>
        <v>146</v>
      </c>
      <c r="B3515">
        <f t="shared" si="493"/>
        <v>5</v>
      </c>
      <c r="C3515" s="1">
        <f t="shared" si="500"/>
        <v>41785.999999991502</v>
      </c>
      <c r="D3515" s="7">
        <v>0</v>
      </c>
      <c r="E3515" s="7"/>
      <c r="G3515">
        <v>44.6</v>
      </c>
      <c r="H3515" s="12">
        <v>201.20315727391392</v>
      </c>
      <c r="I3515" s="13">
        <f>$D$2*tarifas!$D$12/24</f>
        <v>1.4541666666666666</v>
      </c>
      <c r="J3515" s="13" t="e">
        <f>VLOOKUP(E3515&amp;" "&amp;F3515,tarifas!$A$13:$D$20,4,FALSE)*H3515</f>
        <v>#N/A</v>
      </c>
      <c r="K3515" s="13">
        <f>IF(F3515="COD1",tarifas!$D$11*(SUMIFS($H$11:$H$8770,$F$11:$F$8770,"=COD1",$B$11:$B$8770,"="&amp;B3515)/COUNTIFS($F$11:$F$8770,"=COD1",$B$11:$B$8770,"="&amp;B3515))/COUNTIFS($A$11:$A$8770,"="&amp;A3515,$F$11:$F$8770,"=COD1"),0)</f>
        <v>0</v>
      </c>
      <c r="L3515" s="13" t="e">
        <f>(VLOOKUP(F3515,tarifas!$C$7:$D$10,2,FALSE)+tarifas!$D$21)*datos!H3515</f>
        <v>#N/A</v>
      </c>
      <c r="M3515">
        <v>0</v>
      </c>
      <c r="N3515" s="13" t="e">
        <f t="shared" si="494"/>
        <v>#N/A</v>
      </c>
      <c r="O3515">
        <f t="shared" si="495"/>
        <v>0</v>
      </c>
      <c r="P3515" s="12">
        <f t="shared" si="496"/>
        <v>201.20315727391392</v>
      </c>
      <c r="Q3515">
        <f t="shared" si="497"/>
        <v>0</v>
      </c>
      <c r="R3515">
        <f>$D$2*tarifas!$D$12/24</f>
        <v>1.4541666666666666</v>
      </c>
      <c r="S3515" t="e">
        <f>VLOOKUP(E3515&amp;" "&amp;F3515,tarifas!$A$13:$D$20,4,FALSE)*P3515</f>
        <v>#N/A</v>
      </c>
      <c r="T3515">
        <f>IF(F3515="COD1",tarifas!$D$11*(SUMIFS($P$11:$P$8770,$F$11:$F$8770,"=COD1",$B$11:$B$8770,"="&amp;B3515)/COUNTIFS($F$11:$F$8770,"=COD1",$B$11:$B$8770,"="&amp;B3515))/COUNTIFS($A$11:$A$8770,"="&amp;A3515,$F$11:$F$8770,"=COD1"),0)</f>
        <v>0</v>
      </c>
      <c r="U3515" t="e">
        <f>(VLOOKUP(F3515,tarifas!$C$7:$D$10,2,FALSE)+tarifas!$D$21)*datos!P3515</f>
        <v>#N/A</v>
      </c>
      <c r="V3515" t="e">
        <f t="shared" si="498"/>
        <v>#N/A</v>
      </c>
      <c r="W3515">
        <f t="shared" si="499"/>
        <v>0</v>
      </c>
    </row>
    <row r="3516" spans="1:23" x14ac:dyDescent="0.25">
      <c r="A3516">
        <f t="shared" si="492"/>
        <v>146</v>
      </c>
      <c r="B3516">
        <f t="shared" si="493"/>
        <v>5</v>
      </c>
      <c r="C3516" s="1">
        <f t="shared" si="500"/>
        <v>41786.041666658166</v>
      </c>
      <c r="D3516" s="7">
        <v>0</v>
      </c>
      <c r="E3516" s="7"/>
      <c r="G3516">
        <v>38.43</v>
      </c>
      <c r="H3516" s="12">
        <v>195.41634258420723</v>
      </c>
      <c r="I3516" s="13">
        <f>$D$2*tarifas!$D$12/24</f>
        <v>1.4541666666666666</v>
      </c>
      <c r="J3516" s="13" t="e">
        <f>VLOOKUP(E3516&amp;" "&amp;F3516,tarifas!$A$13:$D$20,4,FALSE)*H3516</f>
        <v>#N/A</v>
      </c>
      <c r="K3516" s="13">
        <f>IF(F3516="COD1",tarifas!$D$11*(SUMIFS($H$11:$H$8770,$F$11:$F$8770,"=COD1",$B$11:$B$8770,"="&amp;B3516)/COUNTIFS($F$11:$F$8770,"=COD1",$B$11:$B$8770,"="&amp;B3516))/COUNTIFS($A$11:$A$8770,"="&amp;A3516,$F$11:$F$8770,"=COD1"),0)</f>
        <v>0</v>
      </c>
      <c r="L3516" s="13" t="e">
        <f>(VLOOKUP(F3516,tarifas!$C$7:$D$10,2,FALSE)+tarifas!$D$21)*datos!H3516</f>
        <v>#N/A</v>
      </c>
      <c r="M3516">
        <v>0</v>
      </c>
      <c r="N3516" s="13" t="e">
        <f t="shared" si="494"/>
        <v>#N/A</v>
      </c>
      <c r="O3516">
        <f t="shared" si="495"/>
        <v>0</v>
      </c>
      <c r="P3516" s="12">
        <f t="shared" si="496"/>
        <v>195.41634258420723</v>
      </c>
      <c r="Q3516">
        <f t="shared" si="497"/>
        <v>0</v>
      </c>
      <c r="R3516">
        <f>$D$2*tarifas!$D$12/24</f>
        <v>1.4541666666666666</v>
      </c>
      <c r="S3516" t="e">
        <f>VLOOKUP(E3516&amp;" "&amp;F3516,tarifas!$A$13:$D$20,4,FALSE)*P3516</f>
        <v>#N/A</v>
      </c>
      <c r="T3516">
        <f>IF(F3516="COD1",tarifas!$D$11*(SUMIFS($P$11:$P$8770,$F$11:$F$8770,"=COD1",$B$11:$B$8770,"="&amp;B3516)/COUNTIFS($F$11:$F$8770,"=COD1",$B$11:$B$8770,"="&amp;B3516))/COUNTIFS($A$11:$A$8770,"="&amp;A3516,$F$11:$F$8770,"=COD1"),0)</f>
        <v>0</v>
      </c>
      <c r="U3516" t="e">
        <f>(VLOOKUP(F3516,tarifas!$C$7:$D$10,2,FALSE)+tarifas!$D$21)*datos!P3516</f>
        <v>#N/A</v>
      </c>
      <c r="V3516" t="e">
        <f t="shared" si="498"/>
        <v>#N/A</v>
      </c>
      <c r="W3516">
        <f t="shared" si="499"/>
        <v>0</v>
      </c>
    </row>
    <row r="3517" spans="1:23" x14ac:dyDescent="0.25">
      <c r="A3517">
        <f t="shared" si="492"/>
        <v>146</v>
      </c>
      <c r="B3517">
        <f t="shared" si="493"/>
        <v>5</v>
      </c>
      <c r="C3517" s="1">
        <f t="shared" si="500"/>
        <v>41786.08333332483</v>
      </c>
      <c r="D3517" s="7">
        <v>0</v>
      </c>
      <c r="E3517" s="7"/>
      <c r="G3517">
        <v>36.6</v>
      </c>
      <c r="H3517" s="12">
        <v>194.94469941344406</v>
      </c>
      <c r="I3517" s="13">
        <f>$D$2*tarifas!$D$12/24</f>
        <v>1.4541666666666666</v>
      </c>
      <c r="J3517" s="13" t="e">
        <f>VLOOKUP(E3517&amp;" "&amp;F3517,tarifas!$A$13:$D$20,4,FALSE)*H3517</f>
        <v>#N/A</v>
      </c>
      <c r="K3517" s="13">
        <f>IF(F3517="COD1",tarifas!$D$11*(SUMIFS($H$11:$H$8770,$F$11:$F$8770,"=COD1",$B$11:$B$8770,"="&amp;B3517)/COUNTIFS($F$11:$F$8770,"=COD1",$B$11:$B$8770,"="&amp;B3517))/COUNTIFS($A$11:$A$8770,"="&amp;A3517,$F$11:$F$8770,"=COD1"),0)</f>
        <v>0</v>
      </c>
      <c r="L3517" s="13" t="e">
        <f>(VLOOKUP(F3517,tarifas!$C$7:$D$10,2,FALSE)+tarifas!$D$21)*datos!H3517</f>
        <v>#N/A</v>
      </c>
      <c r="M3517">
        <v>0</v>
      </c>
      <c r="N3517" s="13" t="e">
        <f t="shared" si="494"/>
        <v>#N/A</v>
      </c>
      <c r="O3517">
        <f t="shared" si="495"/>
        <v>0</v>
      </c>
      <c r="P3517" s="12">
        <f t="shared" si="496"/>
        <v>194.94469941344406</v>
      </c>
      <c r="Q3517">
        <f t="shared" si="497"/>
        <v>0</v>
      </c>
      <c r="R3517">
        <f>$D$2*tarifas!$D$12/24</f>
        <v>1.4541666666666666</v>
      </c>
      <c r="S3517" t="e">
        <f>VLOOKUP(E3517&amp;" "&amp;F3517,tarifas!$A$13:$D$20,4,FALSE)*P3517</f>
        <v>#N/A</v>
      </c>
      <c r="T3517">
        <f>IF(F3517="COD1",tarifas!$D$11*(SUMIFS($P$11:$P$8770,$F$11:$F$8770,"=COD1",$B$11:$B$8770,"="&amp;B3517)/COUNTIFS($F$11:$F$8770,"=COD1",$B$11:$B$8770,"="&amp;B3517))/COUNTIFS($A$11:$A$8770,"="&amp;A3517,$F$11:$F$8770,"=COD1"),0)</f>
        <v>0</v>
      </c>
      <c r="U3517" t="e">
        <f>(VLOOKUP(F3517,tarifas!$C$7:$D$10,2,FALSE)+tarifas!$D$21)*datos!P3517</f>
        <v>#N/A</v>
      </c>
      <c r="V3517" t="e">
        <f t="shared" si="498"/>
        <v>#N/A</v>
      </c>
      <c r="W3517">
        <f t="shared" si="499"/>
        <v>0</v>
      </c>
    </row>
    <row r="3518" spans="1:23" x14ac:dyDescent="0.25">
      <c r="A3518">
        <f t="shared" si="492"/>
        <v>146</v>
      </c>
      <c r="B3518">
        <f t="shared" si="493"/>
        <v>5</v>
      </c>
      <c r="C3518" s="1">
        <f t="shared" si="500"/>
        <v>41786.124999991494</v>
      </c>
      <c r="D3518" s="7">
        <v>0</v>
      </c>
      <c r="E3518" s="7"/>
      <c r="G3518">
        <v>36.43</v>
      </c>
      <c r="H3518" s="12">
        <v>188.23199178980286</v>
      </c>
      <c r="I3518" s="13">
        <f>$D$2*tarifas!$D$12/24</f>
        <v>1.4541666666666666</v>
      </c>
      <c r="J3518" s="13" t="e">
        <f>VLOOKUP(E3518&amp;" "&amp;F3518,tarifas!$A$13:$D$20,4,FALSE)*H3518</f>
        <v>#N/A</v>
      </c>
      <c r="K3518" s="13">
        <f>IF(F3518="COD1",tarifas!$D$11*(SUMIFS($H$11:$H$8770,$F$11:$F$8770,"=COD1",$B$11:$B$8770,"="&amp;B3518)/COUNTIFS($F$11:$F$8770,"=COD1",$B$11:$B$8770,"="&amp;B3518))/COUNTIFS($A$11:$A$8770,"="&amp;A3518,$F$11:$F$8770,"=COD1"),0)</f>
        <v>0</v>
      </c>
      <c r="L3518" s="13" t="e">
        <f>(VLOOKUP(F3518,tarifas!$C$7:$D$10,2,FALSE)+tarifas!$D$21)*datos!H3518</f>
        <v>#N/A</v>
      </c>
      <c r="M3518">
        <v>0</v>
      </c>
      <c r="N3518" s="13" t="e">
        <f t="shared" si="494"/>
        <v>#N/A</v>
      </c>
      <c r="O3518">
        <f t="shared" si="495"/>
        <v>0</v>
      </c>
      <c r="P3518" s="12">
        <f t="shared" si="496"/>
        <v>188.23199178980286</v>
      </c>
      <c r="Q3518">
        <f t="shared" si="497"/>
        <v>0</v>
      </c>
      <c r="R3518">
        <f>$D$2*tarifas!$D$12/24</f>
        <v>1.4541666666666666</v>
      </c>
      <c r="S3518" t="e">
        <f>VLOOKUP(E3518&amp;" "&amp;F3518,tarifas!$A$13:$D$20,4,FALSE)*P3518</f>
        <v>#N/A</v>
      </c>
      <c r="T3518">
        <f>IF(F3518="COD1",tarifas!$D$11*(SUMIFS($P$11:$P$8770,$F$11:$F$8770,"=COD1",$B$11:$B$8770,"="&amp;B3518)/COUNTIFS($F$11:$F$8770,"=COD1",$B$11:$B$8770,"="&amp;B3518))/COUNTIFS($A$11:$A$8770,"="&amp;A3518,$F$11:$F$8770,"=COD1"),0)</f>
        <v>0</v>
      </c>
      <c r="U3518" t="e">
        <f>(VLOOKUP(F3518,tarifas!$C$7:$D$10,2,FALSE)+tarifas!$D$21)*datos!P3518</f>
        <v>#N/A</v>
      </c>
      <c r="V3518" t="e">
        <f t="shared" si="498"/>
        <v>#N/A</v>
      </c>
      <c r="W3518">
        <f t="shared" si="499"/>
        <v>0</v>
      </c>
    </row>
    <row r="3519" spans="1:23" x14ac:dyDescent="0.25">
      <c r="A3519">
        <f t="shared" si="492"/>
        <v>146</v>
      </c>
      <c r="B3519">
        <f t="shared" si="493"/>
        <v>5</v>
      </c>
      <c r="C3519" s="1">
        <f t="shared" si="500"/>
        <v>41786.166666658159</v>
      </c>
      <c r="D3519" s="7">
        <v>0</v>
      </c>
      <c r="E3519" s="7"/>
      <c r="G3519">
        <v>38.43</v>
      </c>
      <c r="H3519" s="12">
        <v>185.97745002568342</v>
      </c>
      <c r="I3519" s="13">
        <f>$D$2*tarifas!$D$12/24</f>
        <v>1.4541666666666666</v>
      </c>
      <c r="J3519" s="13" t="e">
        <f>VLOOKUP(E3519&amp;" "&amp;F3519,tarifas!$A$13:$D$20,4,FALSE)*H3519</f>
        <v>#N/A</v>
      </c>
      <c r="K3519" s="13">
        <f>IF(F3519="COD1",tarifas!$D$11*(SUMIFS($H$11:$H$8770,$F$11:$F$8770,"=COD1",$B$11:$B$8770,"="&amp;B3519)/COUNTIFS($F$11:$F$8770,"=COD1",$B$11:$B$8770,"="&amp;B3519))/COUNTIFS($A$11:$A$8770,"="&amp;A3519,$F$11:$F$8770,"=COD1"),0)</f>
        <v>0</v>
      </c>
      <c r="L3519" s="13" t="e">
        <f>(VLOOKUP(F3519,tarifas!$C$7:$D$10,2,FALSE)+tarifas!$D$21)*datos!H3519</f>
        <v>#N/A</v>
      </c>
      <c r="M3519">
        <v>0</v>
      </c>
      <c r="N3519" s="13" t="e">
        <f t="shared" si="494"/>
        <v>#N/A</v>
      </c>
      <c r="O3519">
        <f t="shared" si="495"/>
        <v>0</v>
      </c>
      <c r="P3519" s="12">
        <f t="shared" si="496"/>
        <v>185.97745002568342</v>
      </c>
      <c r="Q3519">
        <f t="shared" si="497"/>
        <v>0</v>
      </c>
      <c r="R3519">
        <f>$D$2*tarifas!$D$12/24</f>
        <v>1.4541666666666666</v>
      </c>
      <c r="S3519" t="e">
        <f>VLOOKUP(E3519&amp;" "&amp;F3519,tarifas!$A$13:$D$20,4,FALSE)*P3519</f>
        <v>#N/A</v>
      </c>
      <c r="T3519">
        <f>IF(F3519="COD1",tarifas!$D$11*(SUMIFS($P$11:$P$8770,$F$11:$F$8770,"=COD1",$B$11:$B$8770,"="&amp;B3519)/COUNTIFS($F$11:$F$8770,"=COD1",$B$11:$B$8770,"="&amp;B3519))/COUNTIFS($A$11:$A$8770,"="&amp;A3519,$F$11:$F$8770,"=COD1"),0)</f>
        <v>0</v>
      </c>
      <c r="U3519" t="e">
        <f>(VLOOKUP(F3519,tarifas!$C$7:$D$10,2,FALSE)+tarifas!$D$21)*datos!P3519</f>
        <v>#N/A</v>
      </c>
      <c r="V3519" t="e">
        <f t="shared" si="498"/>
        <v>#N/A</v>
      </c>
      <c r="W3519">
        <f t="shared" si="499"/>
        <v>0</v>
      </c>
    </row>
    <row r="3520" spans="1:23" x14ac:dyDescent="0.25">
      <c r="A3520">
        <f t="shared" si="492"/>
        <v>146</v>
      </c>
      <c r="B3520">
        <f t="shared" si="493"/>
        <v>5</v>
      </c>
      <c r="C3520" s="1">
        <f t="shared" si="500"/>
        <v>41786.208333324823</v>
      </c>
      <c r="D3520" s="7">
        <v>0</v>
      </c>
      <c r="E3520" s="7"/>
      <c r="G3520">
        <v>46.3</v>
      </c>
      <c r="H3520" s="12">
        <v>184.34080737711449</v>
      </c>
      <c r="I3520" s="13">
        <f>$D$2*tarifas!$D$12/24</f>
        <v>1.4541666666666666</v>
      </c>
      <c r="J3520" s="13" t="e">
        <f>VLOOKUP(E3520&amp;" "&amp;F3520,tarifas!$A$13:$D$20,4,FALSE)*H3520</f>
        <v>#N/A</v>
      </c>
      <c r="K3520" s="13">
        <f>IF(F3520="COD1",tarifas!$D$11*(SUMIFS($H$11:$H$8770,$F$11:$F$8770,"=COD1",$B$11:$B$8770,"="&amp;B3520)/COUNTIFS($F$11:$F$8770,"=COD1",$B$11:$B$8770,"="&amp;B3520))/COUNTIFS($A$11:$A$8770,"="&amp;A3520,$F$11:$F$8770,"=COD1"),0)</f>
        <v>0</v>
      </c>
      <c r="L3520" s="13" t="e">
        <f>(VLOOKUP(F3520,tarifas!$C$7:$D$10,2,FALSE)+tarifas!$D$21)*datos!H3520</f>
        <v>#N/A</v>
      </c>
      <c r="M3520">
        <v>10.959709999999999</v>
      </c>
      <c r="N3520" s="13" t="e">
        <f t="shared" si="494"/>
        <v>#N/A</v>
      </c>
      <c r="O3520">
        <f t="shared" si="495"/>
        <v>10.959709999999999</v>
      </c>
      <c r="P3520" s="12">
        <f t="shared" si="496"/>
        <v>173.38109737711449</v>
      </c>
      <c r="Q3520">
        <f t="shared" si="497"/>
        <v>0</v>
      </c>
      <c r="R3520">
        <f>$D$2*tarifas!$D$12/24</f>
        <v>1.4541666666666666</v>
      </c>
      <c r="S3520" t="e">
        <f>VLOOKUP(E3520&amp;" "&amp;F3520,tarifas!$A$13:$D$20,4,FALSE)*P3520</f>
        <v>#N/A</v>
      </c>
      <c r="T3520">
        <f>IF(F3520="COD1",tarifas!$D$11*(SUMIFS($P$11:$P$8770,$F$11:$F$8770,"=COD1",$B$11:$B$8770,"="&amp;B3520)/COUNTIFS($F$11:$F$8770,"=COD1",$B$11:$B$8770,"="&amp;B3520))/COUNTIFS($A$11:$A$8770,"="&amp;A3520,$F$11:$F$8770,"=COD1"),0)</f>
        <v>0</v>
      </c>
      <c r="U3520" t="e">
        <f>(VLOOKUP(F3520,tarifas!$C$7:$D$10,2,FALSE)+tarifas!$D$21)*datos!P3520</f>
        <v>#N/A</v>
      </c>
      <c r="V3520" t="e">
        <f t="shared" si="498"/>
        <v>#N/A</v>
      </c>
      <c r="W3520">
        <f t="shared" si="499"/>
        <v>0</v>
      </c>
    </row>
    <row r="3521" spans="1:23" x14ac:dyDescent="0.25">
      <c r="A3521">
        <f t="shared" si="492"/>
        <v>146</v>
      </c>
      <c r="B3521">
        <f t="shared" si="493"/>
        <v>5</v>
      </c>
      <c r="C3521" s="1">
        <f t="shared" si="500"/>
        <v>41786.249999991487</v>
      </c>
      <c r="D3521" s="7">
        <v>21.63636363636364</v>
      </c>
      <c r="E3521" s="7"/>
      <c r="G3521">
        <v>50.3</v>
      </c>
      <c r="H3521" s="12">
        <v>177.56916766130018</v>
      </c>
      <c r="I3521" s="13">
        <f>$D$2*tarifas!$D$12/24</f>
        <v>1.4541666666666666</v>
      </c>
      <c r="J3521" s="13" t="e">
        <f>VLOOKUP(E3521&amp;" "&amp;F3521,tarifas!$A$13:$D$20,4,FALSE)*H3521</f>
        <v>#N/A</v>
      </c>
      <c r="K3521" s="13">
        <f>IF(F3521="COD1",tarifas!$D$11*(SUMIFS($H$11:$H$8770,$F$11:$F$8770,"=COD1",$B$11:$B$8770,"="&amp;B3521)/COUNTIFS($F$11:$F$8770,"=COD1",$B$11:$B$8770,"="&amp;B3521))/COUNTIFS($A$11:$A$8770,"="&amp;A3521,$F$11:$F$8770,"=COD1"),0)</f>
        <v>0</v>
      </c>
      <c r="L3521" s="13" t="e">
        <f>(VLOOKUP(F3521,tarifas!$C$7:$D$10,2,FALSE)+tarifas!$D$21)*datos!H3521</f>
        <v>#N/A</v>
      </c>
      <c r="M3521">
        <v>69.823329999999999</v>
      </c>
      <c r="N3521" s="13" t="e">
        <f t="shared" si="494"/>
        <v>#N/A</v>
      </c>
      <c r="O3521">
        <f t="shared" si="495"/>
        <v>69.823329999999999</v>
      </c>
      <c r="P3521" s="12">
        <f t="shared" si="496"/>
        <v>107.74583766130019</v>
      </c>
      <c r="Q3521">
        <f t="shared" si="497"/>
        <v>0</v>
      </c>
      <c r="R3521">
        <f>$D$2*tarifas!$D$12/24</f>
        <v>1.4541666666666666</v>
      </c>
      <c r="S3521" t="e">
        <f>VLOOKUP(E3521&amp;" "&amp;F3521,tarifas!$A$13:$D$20,4,FALSE)*P3521</f>
        <v>#N/A</v>
      </c>
      <c r="T3521">
        <f>IF(F3521="COD1",tarifas!$D$11*(SUMIFS($P$11:$P$8770,$F$11:$F$8770,"=COD1",$B$11:$B$8770,"="&amp;B3521)/COUNTIFS($F$11:$F$8770,"=COD1",$B$11:$B$8770,"="&amp;B3521))/COUNTIFS($A$11:$A$8770,"="&amp;A3521,$F$11:$F$8770,"=COD1"),0)</f>
        <v>0</v>
      </c>
      <c r="U3521" t="e">
        <f>(VLOOKUP(F3521,tarifas!$C$7:$D$10,2,FALSE)+tarifas!$D$21)*datos!P3521</f>
        <v>#N/A</v>
      </c>
      <c r="V3521" t="e">
        <f t="shared" si="498"/>
        <v>#N/A</v>
      </c>
      <c r="W3521">
        <f t="shared" si="499"/>
        <v>0</v>
      </c>
    </row>
    <row r="3522" spans="1:23" x14ac:dyDescent="0.25">
      <c r="A3522">
        <f t="shared" si="492"/>
        <v>146</v>
      </c>
      <c r="B3522">
        <f t="shared" si="493"/>
        <v>5</v>
      </c>
      <c r="C3522" s="1">
        <f t="shared" si="500"/>
        <v>41786.291666658151</v>
      </c>
      <c r="D3522" s="7">
        <v>29.106060606060613</v>
      </c>
      <c r="E3522" s="7"/>
      <c r="G3522">
        <v>54.55</v>
      </c>
      <c r="H3522" s="12">
        <v>226.77529754956629</v>
      </c>
      <c r="I3522" s="13">
        <f>$D$2*tarifas!$D$12/24</f>
        <v>1.4541666666666666</v>
      </c>
      <c r="J3522" s="13" t="e">
        <f>VLOOKUP(E3522&amp;" "&amp;F3522,tarifas!$A$13:$D$20,4,FALSE)*H3522</f>
        <v>#N/A</v>
      </c>
      <c r="K3522" s="13">
        <f>IF(F3522="COD1",tarifas!$D$11*(SUMIFS($H$11:$H$8770,$F$11:$F$8770,"=COD1",$B$11:$B$8770,"="&amp;B3522)/COUNTIFS($F$11:$F$8770,"=COD1",$B$11:$B$8770,"="&amp;B3522))/COUNTIFS($A$11:$A$8770,"="&amp;A3522,$F$11:$F$8770,"=COD1"),0)</f>
        <v>0</v>
      </c>
      <c r="L3522" s="13" t="e">
        <f>(VLOOKUP(F3522,tarifas!$C$7:$D$10,2,FALSE)+tarifas!$D$21)*datos!H3522</f>
        <v>#N/A</v>
      </c>
      <c r="M3522">
        <v>192.10477</v>
      </c>
      <c r="N3522" s="13" t="e">
        <f t="shared" si="494"/>
        <v>#N/A</v>
      </c>
      <c r="O3522">
        <f t="shared" si="495"/>
        <v>192.10477</v>
      </c>
      <c r="P3522" s="12">
        <f t="shared" si="496"/>
        <v>34.670527549566287</v>
      </c>
      <c r="Q3522">
        <f t="shared" si="497"/>
        <v>0</v>
      </c>
      <c r="R3522">
        <f>$D$2*tarifas!$D$12/24</f>
        <v>1.4541666666666666</v>
      </c>
      <c r="S3522" t="e">
        <f>VLOOKUP(E3522&amp;" "&amp;F3522,tarifas!$A$13:$D$20,4,FALSE)*P3522</f>
        <v>#N/A</v>
      </c>
      <c r="T3522">
        <f>IF(F3522="COD1",tarifas!$D$11*(SUMIFS($P$11:$P$8770,$F$11:$F$8770,"=COD1",$B$11:$B$8770,"="&amp;B3522)/COUNTIFS($F$11:$F$8770,"=COD1",$B$11:$B$8770,"="&amp;B3522))/COUNTIFS($A$11:$A$8770,"="&amp;A3522,$F$11:$F$8770,"=COD1"),0)</f>
        <v>0</v>
      </c>
      <c r="U3522" t="e">
        <f>(VLOOKUP(F3522,tarifas!$C$7:$D$10,2,FALSE)+tarifas!$D$21)*datos!P3522</f>
        <v>#N/A</v>
      </c>
      <c r="V3522" t="e">
        <f t="shared" si="498"/>
        <v>#N/A</v>
      </c>
      <c r="W3522">
        <f t="shared" si="499"/>
        <v>0</v>
      </c>
    </row>
    <row r="3523" spans="1:23" x14ac:dyDescent="0.25">
      <c r="A3523">
        <f t="shared" si="492"/>
        <v>146</v>
      </c>
      <c r="B3523">
        <f t="shared" si="493"/>
        <v>5</v>
      </c>
      <c r="C3523" s="1">
        <f t="shared" si="500"/>
        <v>41786.333333324816</v>
      </c>
      <c r="D3523" s="7">
        <v>78.818181818181813</v>
      </c>
      <c r="E3523" s="7"/>
      <c r="G3523">
        <v>55.95</v>
      </c>
      <c r="H3523" s="12">
        <v>409.76487309913796</v>
      </c>
      <c r="I3523" s="13">
        <f>$D$2*tarifas!$D$12/24</f>
        <v>1.4541666666666666</v>
      </c>
      <c r="J3523" s="13" t="e">
        <f>VLOOKUP(E3523&amp;" "&amp;F3523,tarifas!$A$13:$D$20,4,FALSE)*H3523</f>
        <v>#N/A</v>
      </c>
      <c r="K3523" s="13">
        <f>IF(F3523="COD1",tarifas!$D$11*(SUMIFS($H$11:$H$8770,$F$11:$F$8770,"=COD1",$B$11:$B$8770,"="&amp;B3523)/COUNTIFS($F$11:$F$8770,"=COD1",$B$11:$B$8770,"="&amp;B3523))/COUNTIFS($A$11:$A$8770,"="&amp;A3523,$F$11:$F$8770,"=COD1"),0)</f>
        <v>0</v>
      </c>
      <c r="L3523" s="13" t="e">
        <f>(VLOOKUP(F3523,tarifas!$C$7:$D$10,2,FALSE)+tarifas!$D$21)*datos!H3523</f>
        <v>#N/A</v>
      </c>
      <c r="M3523">
        <v>307.60599999999999</v>
      </c>
      <c r="N3523" s="13" t="e">
        <f t="shared" si="494"/>
        <v>#N/A</v>
      </c>
      <c r="O3523">
        <f t="shared" si="495"/>
        <v>307.60599999999999</v>
      </c>
      <c r="P3523" s="12">
        <f t="shared" si="496"/>
        <v>102.15887309913796</v>
      </c>
      <c r="Q3523">
        <f t="shared" si="497"/>
        <v>0</v>
      </c>
      <c r="R3523">
        <f>$D$2*tarifas!$D$12/24</f>
        <v>1.4541666666666666</v>
      </c>
      <c r="S3523" t="e">
        <f>VLOOKUP(E3523&amp;" "&amp;F3523,tarifas!$A$13:$D$20,4,FALSE)*P3523</f>
        <v>#N/A</v>
      </c>
      <c r="T3523">
        <f>IF(F3523="COD1",tarifas!$D$11*(SUMIFS($P$11:$P$8770,$F$11:$F$8770,"=COD1",$B$11:$B$8770,"="&amp;B3523)/COUNTIFS($F$11:$F$8770,"=COD1",$B$11:$B$8770,"="&amp;B3523))/COUNTIFS($A$11:$A$8770,"="&amp;A3523,$F$11:$F$8770,"=COD1"),0)</f>
        <v>0</v>
      </c>
      <c r="U3523" t="e">
        <f>(VLOOKUP(F3523,tarifas!$C$7:$D$10,2,FALSE)+tarifas!$D$21)*datos!P3523</f>
        <v>#N/A</v>
      </c>
      <c r="V3523" t="e">
        <f t="shared" si="498"/>
        <v>#N/A</v>
      </c>
      <c r="W3523">
        <f t="shared" si="499"/>
        <v>0</v>
      </c>
    </row>
    <row r="3524" spans="1:23" x14ac:dyDescent="0.25">
      <c r="A3524">
        <f t="shared" si="492"/>
        <v>146</v>
      </c>
      <c r="B3524">
        <f t="shared" si="493"/>
        <v>5</v>
      </c>
      <c r="C3524" s="1">
        <f t="shared" si="500"/>
        <v>41786.37499999148</v>
      </c>
      <c r="D3524" s="7">
        <v>105.86363636363636</v>
      </c>
      <c r="E3524" s="7"/>
      <c r="G3524">
        <v>55.96</v>
      </c>
      <c r="H3524" s="12">
        <v>508.36871022238751</v>
      </c>
      <c r="I3524" s="13">
        <f>$D$2*tarifas!$D$12/24</f>
        <v>1.4541666666666666</v>
      </c>
      <c r="J3524" s="13" t="e">
        <f>VLOOKUP(E3524&amp;" "&amp;F3524,tarifas!$A$13:$D$20,4,FALSE)*H3524</f>
        <v>#N/A</v>
      </c>
      <c r="K3524" s="13">
        <f>IF(F3524="COD1",tarifas!$D$11*(SUMIFS($H$11:$H$8770,$F$11:$F$8770,"=COD1",$B$11:$B$8770,"="&amp;B3524)/COUNTIFS($F$11:$F$8770,"=COD1",$B$11:$B$8770,"="&amp;B3524))/COUNTIFS($A$11:$A$8770,"="&amp;A3524,$F$11:$F$8770,"=COD1"),0)</f>
        <v>0</v>
      </c>
      <c r="L3524" s="13" t="e">
        <f>(VLOOKUP(F3524,tarifas!$C$7:$D$10,2,FALSE)+tarifas!$D$21)*datos!H3524</f>
        <v>#N/A</v>
      </c>
      <c r="M3524">
        <v>409.67399</v>
      </c>
      <c r="N3524" s="13" t="e">
        <f t="shared" si="494"/>
        <v>#N/A</v>
      </c>
      <c r="O3524">
        <f t="shared" si="495"/>
        <v>409.67399</v>
      </c>
      <c r="P3524" s="12">
        <f t="shared" si="496"/>
        <v>98.694720222387502</v>
      </c>
      <c r="Q3524">
        <f t="shared" si="497"/>
        <v>0</v>
      </c>
      <c r="R3524">
        <f>$D$2*tarifas!$D$12/24</f>
        <v>1.4541666666666666</v>
      </c>
      <c r="S3524" t="e">
        <f>VLOOKUP(E3524&amp;" "&amp;F3524,tarifas!$A$13:$D$20,4,FALSE)*P3524</f>
        <v>#N/A</v>
      </c>
      <c r="T3524">
        <f>IF(F3524="COD1",tarifas!$D$11*(SUMIFS($P$11:$P$8770,$F$11:$F$8770,"=COD1",$B$11:$B$8770,"="&amp;B3524)/COUNTIFS($F$11:$F$8770,"=COD1",$B$11:$B$8770,"="&amp;B3524))/COUNTIFS($A$11:$A$8770,"="&amp;A3524,$F$11:$F$8770,"=COD1"),0)</f>
        <v>0</v>
      </c>
      <c r="U3524" t="e">
        <f>(VLOOKUP(F3524,tarifas!$C$7:$D$10,2,FALSE)+tarifas!$D$21)*datos!P3524</f>
        <v>#N/A</v>
      </c>
      <c r="V3524" t="e">
        <f t="shared" si="498"/>
        <v>#N/A</v>
      </c>
      <c r="W3524">
        <f t="shared" si="499"/>
        <v>0</v>
      </c>
    </row>
    <row r="3525" spans="1:23" x14ac:dyDescent="0.25">
      <c r="A3525">
        <f t="shared" si="492"/>
        <v>146</v>
      </c>
      <c r="B3525">
        <f t="shared" si="493"/>
        <v>5</v>
      </c>
      <c r="C3525" s="1">
        <f t="shared" si="500"/>
        <v>41786.416666658144</v>
      </c>
      <c r="D3525" s="7">
        <v>224.60606060606065</v>
      </c>
      <c r="E3525" s="7"/>
      <c r="G3525">
        <v>54.55</v>
      </c>
      <c r="H3525" s="12">
        <v>565.30133820152582</v>
      </c>
      <c r="I3525" s="13">
        <f>$D$2*tarifas!$D$12/24</f>
        <v>1.4541666666666666</v>
      </c>
      <c r="J3525" s="13" t="e">
        <f>VLOOKUP(E3525&amp;" "&amp;F3525,tarifas!$A$13:$D$20,4,FALSE)*H3525</f>
        <v>#N/A</v>
      </c>
      <c r="K3525" s="13">
        <f>IF(F3525="COD1",tarifas!$D$11*(SUMIFS($H$11:$H$8770,$F$11:$F$8770,"=COD1",$B$11:$B$8770,"="&amp;B3525)/COUNTIFS($F$11:$F$8770,"=COD1",$B$11:$B$8770,"="&amp;B3525))/COUNTIFS($A$11:$A$8770,"="&amp;A3525,$F$11:$F$8770,"=COD1"),0)</f>
        <v>0</v>
      </c>
      <c r="L3525" s="13" t="e">
        <f>(VLOOKUP(F3525,tarifas!$C$7:$D$10,2,FALSE)+tarifas!$D$21)*datos!H3525</f>
        <v>#N/A</v>
      </c>
      <c r="M3525">
        <v>411.08098999999999</v>
      </c>
      <c r="N3525" s="13" t="e">
        <f t="shared" si="494"/>
        <v>#N/A</v>
      </c>
      <c r="O3525">
        <f t="shared" si="495"/>
        <v>411.08098999999999</v>
      </c>
      <c r="P3525" s="12">
        <f t="shared" si="496"/>
        <v>154.22034820152584</v>
      </c>
      <c r="Q3525">
        <f t="shared" si="497"/>
        <v>0</v>
      </c>
      <c r="R3525">
        <f>$D$2*tarifas!$D$12/24</f>
        <v>1.4541666666666666</v>
      </c>
      <c r="S3525" t="e">
        <f>VLOOKUP(E3525&amp;" "&amp;F3525,tarifas!$A$13:$D$20,4,FALSE)*P3525</f>
        <v>#N/A</v>
      </c>
      <c r="T3525">
        <f>IF(F3525="COD1",tarifas!$D$11*(SUMIFS($P$11:$P$8770,$F$11:$F$8770,"=COD1",$B$11:$B$8770,"="&amp;B3525)/COUNTIFS($F$11:$F$8770,"=COD1",$B$11:$B$8770,"="&amp;B3525))/COUNTIFS($A$11:$A$8770,"="&amp;A3525,$F$11:$F$8770,"=COD1"),0)</f>
        <v>0</v>
      </c>
      <c r="U3525" t="e">
        <f>(VLOOKUP(F3525,tarifas!$C$7:$D$10,2,FALSE)+tarifas!$D$21)*datos!P3525</f>
        <v>#N/A</v>
      </c>
      <c r="V3525" t="e">
        <f t="shared" si="498"/>
        <v>#N/A</v>
      </c>
      <c r="W3525">
        <f t="shared" si="499"/>
        <v>0</v>
      </c>
    </row>
    <row r="3526" spans="1:23" x14ac:dyDescent="0.25">
      <c r="A3526">
        <f t="shared" si="492"/>
        <v>146</v>
      </c>
      <c r="B3526">
        <f t="shared" si="493"/>
        <v>5</v>
      </c>
      <c r="C3526" s="1">
        <f t="shared" si="500"/>
        <v>41786.458333324808</v>
      </c>
      <c r="D3526" s="7">
        <v>372.45454545454544</v>
      </c>
      <c r="E3526" s="7"/>
      <c r="G3526">
        <v>54.74</v>
      </c>
      <c r="H3526" s="12">
        <v>423.56464646482266</v>
      </c>
      <c r="I3526" s="13">
        <f>$D$2*tarifas!$D$12/24</f>
        <v>1.4541666666666666</v>
      </c>
      <c r="J3526" s="13" t="e">
        <f>VLOOKUP(E3526&amp;" "&amp;F3526,tarifas!$A$13:$D$20,4,FALSE)*H3526</f>
        <v>#N/A</v>
      </c>
      <c r="K3526" s="13">
        <f>IF(F3526="COD1",tarifas!$D$11*(SUMIFS($H$11:$H$8770,$F$11:$F$8770,"=COD1",$B$11:$B$8770,"="&amp;B3526)/COUNTIFS($F$11:$F$8770,"=COD1",$B$11:$B$8770,"="&amp;B3526))/COUNTIFS($A$11:$A$8770,"="&amp;A3526,$F$11:$F$8770,"=COD1"),0)</f>
        <v>0</v>
      </c>
      <c r="L3526" s="13" t="e">
        <f>(VLOOKUP(F3526,tarifas!$C$7:$D$10,2,FALSE)+tarifas!$D$21)*datos!H3526</f>
        <v>#N/A</v>
      </c>
      <c r="M3526">
        <v>335.31045</v>
      </c>
      <c r="N3526" s="13" t="e">
        <f t="shared" si="494"/>
        <v>#N/A</v>
      </c>
      <c r="O3526">
        <f t="shared" si="495"/>
        <v>335.31045</v>
      </c>
      <c r="P3526" s="12">
        <f t="shared" si="496"/>
        <v>88.254196464822655</v>
      </c>
      <c r="Q3526">
        <f t="shared" si="497"/>
        <v>0</v>
      </c>
      <c r="R3526">
        <f>$D$2*tarifas!$D$12/24</f>
        <v>1.4541666666666666</v>
      </c>
      <c r="S3526" t="e">
        <f>VLOOKUP(E3526&amp;" "&amp;F3526,tarifas!$A$13:$D$20,4,FALSE)*P3526</f>
        <v>#N/A</v>
      </c>
      <c r="T3526">
        <f>IF(F3526="COD1",tarifas!$D$11*(SUMIFS($P$11:$P$8770,$F$11:$F$8770,"=COD1",$B$11:$B$8770,"="&amp;B3526)/COUNTIFS($F$11:$F$8770,"=COD1",$B$11:$B$8770,"="&amp;B3526))/COUNTIFS($A$11:$A$8770,"="&amp;A3526,$F$11:$F$8770,"=COD1"),0)</f>
        <v>0</v>
      </c>
      <c r="U3526" t="e">
        <f>(VLOOKUP(F3526,tarifas!$C$7:$D$10,2,FALSE)+tarifas!$D$21)*datos!P3526</f>
        <v>#N/A</v>
      </c>
      <c r="V3526" t="e">
        <f t="shared" si="498"/>
        <v>#N/A</v>
      </c>
      <c r="W3526">
        <f t="shared" si="499"/>
        <v>0</v>
      </c>
    </row>
    <row r="3527" spans="1:23" x14ac:dyDescent="0.25">
      <c r="A3527">
        <f t="shared" si="492"/>
        <v>146</v>
      </c>
      <c r="B3527">
        <f t="shared" si="493"/>
        <v>5</v>
      </c>
      <c r="C3527" s="1">
        <f t="shared" si="500"/>
        <v>41786.499999991473</v>
      </c>
      <c r="D3527" s="7">
        <v>512.06060606060601</v>
      </c>
      <c r="E3527" s="7"/>
      <c r="G3527">
        <v>54.11</v>
      </c>
      <c r="H3527" s="12">
        <v>408.70464576899451</v>
      </c>
      <c r="I3527" s="13">
        <f>$D$2*tarifas!$D$12/24</f>
        <v>1.4541666666666666</v>
      </c>
      <c r="J3527" s="13" t="e">
        <f>VLOOKUP(E3527&amp;" "&amp;F3527,tarifas!$A$13:$D$20,4,FALSE)*H3527</f>
        <v>#N/A</v>
      </c>
      <c r="K3527" s="13">
        <f>IF(F3527="COD1",tarifas!$D$11*(SUMIFS($H$11:$H$8770,$F$11:$F$8770,"=COD1",$B$11:$B$8770,"="&amp;B3527)/COUNTIFS($F$11:$F$8770,"=COD1",$B$11:$B$8770,"="&amp;B3527))/COUNTIFS($A$11:$A$8770,"="&amp;A3527,$F$11:$F$8770,"=COD1"),0)</f>
        <v>0</v>
      </c>
      <c r="L3527" s="13" t="e">
        <f>(VLOOKUP(F3527,tarifas!$C$7:$D$10,2,FALSE)+tarifas!$D$21)*datos!H3527</f>
        <v>#N/A</v>
      </c>
      <c r="M3527">
        <v>437.64714000000004</v>
      </c>
      <c r="N3527" s="13" t="e">
        <f t="shared" si="494"/>
        <v>#N/A</v>
      </c>
      <c r="O3527">
        <f t="shared" si="495"/>
        <v>408.70464576899451</v>
      </c>
      <c r="P3527" s="12">
        <f t="shared" si="496"/>
        <v>0</v>
      </c>
      <c r="Q3527">
        <f t="shared" si="497"/>
        <v>28.942494231005526</v>
      </c>
      <c r="R3527">
        <f>$D$2*tarifas!$D$12/24</f>
        <v>1.4541666666666666</v>
      </c>
      <c r="S3527" t="e">
        <f>VLOOKUP(E3527&amp;" "&amp;F3527,tarifas!$A$13:$D$20,4,FALSE)*P3527</f>
        <v>#N/A</v>
      </c>
      <c r="T3527">
        <f>IF(F3527="COD1",tarifas!$D$11*(SUMIFS($P$11:$P$8770,$F$11:$F$8770,"=COD1",$B$11:$B$8770,"="&amp;B3527)/COUNTIFS($F$11:$F$8770,"=COD1",$B$11:$B$8770,"="&amp;B3527))/COUNTIFS($A$11:$A$8770,"="&amp;A3527,$F$11:$F$8770,"=COD1"),0)</f>
        <v>0</v>
      </c>
      <c r="U3527" t="e">
        <f>(VLOOKUP(F3527,tarifas!$C$7:$D$10,2,FALSE)+tarifas!$D$21)*datos!P3527</f>
        <v>#N/A</v>
      </c>
      <c r="V3527" t="e">
        <f t="shared" si="498"/>
        <v>#N/A</v>
      </c>
      <c r="W3527">
        <f t="shared" si="499"/>
        <v>1.4094705265557381</v>
      </c>
    </row>
    <row r="3528" spans="1:23" x14ac:dyDescent="0.25">
      <c r="A3528">
        <f t="shared" si="492"/>
        <v>146</v>
      </c>
      <c r="B3528">
        <f t="shared" si="493"/>
        <v>5</v>
      </c>
      <c r="C3528" s="1">
        <f t="shared" si="500"/>
        <v>41786.541666658137</v>
      </c>
      <c r="D3528" s="7">
        <v>496.34848484848487</v>
      </c>
      <c r="E3528" s="7"/>
      <c r="G3528">
        <v>51.4</v>
      </c>
      <c r="H3528" s="12">
        <v>560.19337266023649</v>
      </c>
      <c r="I3528" s="13">
        <f>$D$2*tarifas!$D$12/24</f>
        <v>1.4541666666666666</v>
      </c>
      <c r="J3528" s="13" t="e">
        <f>VLOOKUP(E3528&amp;" "&amp;F3528,tarifas!$A$13:$D$20,4,FALSE)*H3528</f>
        <v>#N/A</v>
      </c>
      <c r="K3528" s="13">
        <f>IF(F3528="COD1",tarifas!$D$11*(SUMIFS($H$11:$H$8770,$F$11:$F$8770,"=COD1",$B$11:$B$8770,"="&amp;B3528)/COUNTIFS($F$11:$F$8770,"=COD1",$B$11:$B$8770,"="&amp;B3528))/COUNTIFS($A$11:$A$8770,"="&amp;A3528,$F$11:$F$8770,"=COD1"),0)</f>
        <v>0</v>
      </c>
      <c r="L3528" s="13" t="e">
        <f>(VLOOKUP(F3528,tarifas!$C$7:$D$10,2,FALSE)+tarifas!$D$21)*datos!H3528</f>
        <v>#N/A</v>
      </c>
      <c r="M3528">
        <v>207.29046</v>
      </c>
      <c r="N3528" s="13" t="e">
        <f t="shared" si="494"/>
        <v>#N/A</v>
      </c>
      <c r="O3528">
        <f t="shared" si="495"/>
        <v>207.29046</v>
      </c>
      <c r="P3528" s="12">
        <f t="shared" si="496"/>
        <v>352.9029126602365</v>
      </c>
      <c r="Q3528">
        <f t="shared" si="497"/>
        <v>0</v>
      </c>
      <c r="R3528">
        <f>$D$2*tarifas!$D$12/24</f>
        <v>1.4541666666666666</v>
      </c>
      <c r="S3528" t="e">
        <f>VLOOKUP(E3528&amp;" "&amp;F3528,tarifas!$A$13:$D$20,4,FALSE)*P3528</f>
        <v>#N/A</v>
      </c>
      <c r="T3528">
        <f>IF(F3528="COD1",tarifas!$D$11*(SUMIFS($P$11:$P$8770,$F$11:$F$8770,"=COD1",$B$11:$B$8770,"="&amp;B3528)/COUNTIFS($F$11:$F$8770,"=COD1",$B$11:$B$8770,"="&amp;B3528))/COUNTIFS($A$11:$A$8770,"="&amp;A3528,$F$11:$F$8770,"=COD1"),0)</f>
        <v>0</v>
      </c>
      <c r="U3528" t="e">
        <f>(VLOOKUP(F3528,tarifas!$C$7:$D$10,2,FALSE)+tarifas!$D$21)*datos!P3528</f>
        <v>#N/A</v>
      </c>
      <c r="V3528" t="e">
        <f t="shared" si="498"/>
        <v>#N/A</v>
      </c>
      <c r="W3528">
        <f t="shared" si="499"/>
        <v>0</v>
      </c>
    </row>
    <row r="3529" spans="1:23" x14ac:dyDescent="0.25">
      <c r="A3529">
        <f t="shared" si="492"/>
        <v>146</v>
      </c>
      <c r="B3529">
        <f t="shared" si="493"/>
        <v>5</v>
      </c>
      <c r="C3529" s="1">
        <f t="shared" si="500"/>
        <v>41786.583333324801</v>
      </c>
      <c r="D3529" s="7">
        <v>686.18181818181824</v>
      </c>
      <c r="E3529" s="7"/>
      <c r="G3529">
        <v>50.7</v>
      </c>
      <c r="H3529" s="12">
        <v>629.49268756307242</v>
      </c>
      <c r="I3529" s="13">
        <f>$D$2*tarifas!$D$12/24</f>
        <v>1.4541666666666666</v>
      </c>
      <c r="J3529" s="13" t="e">
        <f>VLOOKUP(E3529&amp;" "&amp;F3529,tarifas!$A$13:$D$20,4,FALSE)*H3529</f>
        <v>#N/A</v>
      </c>
      <c r="K3529" s="13">
        <f>IF(F3529="COD1",tarifas!$D$11*(SUMIFS($H$11:$H$8770,$F$11:$F$8770,"=COD1",$B$11:$B$8770,"="&amp;B3529)/COUNTIFS($F$11:$F$8770,"=COD1",$B$11:$B$8770,"="&amp;B3529))/COUNTIFS($A$11:$A$8770,"="&amp;A3529,$F$11:$F$8770,"=COD1"),0)</f>
        <v>0</v>
      </c>
      <c r="L3529" s="13" t="e">
        <f>(VLOOKUP(F3529,tarifas!$C$7:$D$10,2,FALSE)+tarifas!$D$21)*datos!H3529</f>
        <v>#N/A</v>
      </c>
      <c r="M3529">
        <v>297.91093999999998</v>
      </c>
      <c r="N3529" s="13" t="e">
        <f t="shared" si="494"/>
        <v>#N/A</v>
      </c>
      <c r="O3529">
        <f t="shared" si="495"/>
        <v>297.91093999999998</v>
      </c>
      <c r="P3529" s="12">
        <f t="shared" si="496"/>
        <v>331.58174756307244</v>
      </c>
      <c r="Q3529">
        <f t="shared" si="497"/>
        <v>0</v>
      </c>
      <c r="R3529">
        <f>$D$2*tarifas!$D$12/24</f>
        <v>1.4541666666666666</v>
      </c>
      <c r="S3529" t="e">
        <f>VLOOKUP(E3529&amp;" "&amp;F3529,tarifas!$A$13:$D$20,4,FALSE)*P3529</f>
        <v>#N/A</v>
      </c>
      <c r="T3529">
        <f>IF(F3529="COD1",tarifas!$D$11*(SUMIFS($P$11:$P$8770,$F$11:$F$8770,"=COD1",$B$11:$B$8770,"="&amp;B3529)/COUNTIFS($F$11:$F$8770,"=COD1",$B$11:$B$8770,"="&amp;B3529))/COUNTIFS($A$11:$A$8770,"="&amp;A3529,$F$11:$F$8770,"=COD1"),0)</f>
        <v>0</v>
      </c>
      <c r="U3529" t="e">
        <f>(VLOOKUP(F3529,tarifas!$C$7:$D$10,2,FALSE)+tarifas!$D$21)*datos!P3529</f>
        <v>#N/A</v>
      </c>
      <c r="V3529" t="e">
        <f t="shared" si="498"/>
        <v>#N/A</v>
      </c>
      <c r="W3529">
        <f t="shared" si="499"/>
        <v>0</v>
      </c>
    </row>
    <row r="3530" spans="1:23" x14ac:dyDescent="0.25">
      <c r="A3530">
        <f t="shared" si="492"/>
        <v>146</v>
      </c>
      <c r="B3530">
        <f t="shared" si="493"/>
        <v>5</v>
      </c>
      <c r="C3530" s="1">
        <f t="shared" si="500"/>
        <v>41786.624999991465</v>
      </c>
      <c r="D3530" s="7">
        <v>636.21212121212125</v>
      </c>
      <c r="E3530" s="7"/>
      <c r="G3530">
        <v>49.35</v>
      </c>
      <c r="H3530" s="12">
        <v>638.18771515689741</v>
      </c>
      <c r="I3530" s="13">
        <f>$D$2*tarifas!$D$12/24</f>
        <v>1.4541666666666666</v>
      </c>
      <c r="J3530" s="13" t="e">
        <f>VLOOKUP(E3530&amp;" "&amp;F3530,tarifas!$A$13:$D$20,4,FALSE)*H3530</f>
        <v>#N/A</v>
      </c>
      <c r="K3530" s="13">
        <f>IF(F3530="COD1",tarifas!$D$11*(SUMIFS($H$11:$H$8770,$F$11:$F$8770,"=COD1",$B$11:$B$8770,"="&amp;B3530)/COUNTIFS($F$11:$F$8770,"=COD1",$B$11:$B$8770,"="&amp;B3530))/COUNTIFS($A$11:$A$8770,"="&amp;A3530,$F$11:$F$8770,"=COD1"),0)</f>
        <v>0</v>
      </c>
      <c r="L3530" s="13" t="e">
        <f>(VLOOKUP(F3530,tarifas!$C$7:$D$10,2,FALSE)+tarifas!$D$21)*datos!H3530</f>
        <v>#N/A</v>
      </c>
      <c r="M3530">
        <v>140.25118000000001</v>
      </c>
      <c r="N3530" s="13" t="e">
        <f t="shared" si="494"/>
        <v>#N/A</v>
      </c>
      <c r="O3530">
        <f t="shared" si="495"/>
        <v>140.25118000000001</v>
      </c>
      <c r="P3530" s="12">
        <f t="shared" si="496"/>
        <v>497.93653515689743</v>
      </c>
      <c r="Q3530">
        <f t="shared" si="497"/>
        <v>0</v>
      </c>
      <c r="R3530">
        <f>$D$2*tarifas!$D$12/24</f>
        <v>1.4541666666666666</v>
      </c>
      <c r="S3530" t="e">
        <f>VLOOKUP(E3530&amp;" "&amp;F3530,tarifas!$A$13:$D$20,4,FALSE)*P3530</f>
        <v>#N/A</v>
      </c>
      <c r="T3530">
        <f>IF(F3530="COD1",tarifas!$D$11*(SUMIFS($P$11:$P$8770,$F$11:$F$8770,"=COD1",$B$11:$B$8770,"="&amp;B3530)/COUNTIFS($F$11:$F$8770,"=COD1",$B$11:$B$8770,"="&amp;B3530))/COUNTIFS($A$11:$A$8770,"="&amp;A3530,$F$11:$F$8770,"=COD1"),0)</f>
        <v>0</v>
      </c>
      <c r="U3530" t="e">
        <f>(VLOOKUP(F3530,tarifas!$C$7:$D$10,2,FALSE)+tarifas!$D$21)*datos!P3530</f>
        <v>#N/A</v>
      </c>
      <c r="V3530" t="e">
        <f t="shared" si="498"/>
        <v>#N/A</v>
      </c>
      <c r="W3530">
        <f t="shared" si="499"/>
        <v>0</v>
      </c>
    </row>
    <row r="3531" spans="1:23" x14ac:dyDescent="0.25">
      <c r="A3531">
        <f t="shared" si="492"/>
        <v>146</v>
      </c>
      <c r="B3531">
        <f t="shared" si="493"/>
        <v>5</v>
      </c>
      <c r="C3531" s="1">
        <f t="shared" si="500"/>
        <v>41786.66666665813</v>
      </c>
      <c r="D3531" s="7">
        <v>605.81818181818176</v>
      </c>
      <c r="E3531" s="7"/>
      <c r="G3531">
        <v>50</v>
      </c>
      <c r="H3531" s="12">
        <v>509.91808937436224</v>
      </c>
      <c r="I3531" s="13">
        <f>$D$2*tarifas!$D$12/24</f>
        <v>1.4541666666666666</v>
      </c>
      <c r="J3531" s="13" t="e">
        <f>VLOOKUP(E3531&amp;" "&amp;F3531,tarifas!$A$13:$D$20,4,FALSE)*H3531</f>
        <v>#N/A</v>
      </c>
      <c r="K3531" s="13">
        <f>IF(F3531="COD1",tarifas!$D$11*(SUMIFS($H$11:$H$8770,$F$11:$F$8770,"=COD1",$B$11:$B$8770,"="&amp;B3531)/COUNTIFS($F$11:$F$8770,"=COD1",$B$11:$B$8770,"="&amp;B3531))/COUNTIFS($A$11:$A$8770,"="&amp;A3531,$F$11:$F$8770,"=COD1"),0)</f>
        <v>0</v>
      </c>
      <c r="L3531" s="13" t="e">
        <f>(VLOOKUP(F3531,tarifas!$C$7:$D$10,2,FALSE)+tarifas!$D$21)*datos!H3531</f>
        <v>#N/A</v>
      </c>
      <c r="M3531">
        <v>52.54392</v>
      </c>
      <c r="N3531" s="13" t="e">
        <f t="shared" si="494"/>
        <v>#N/A</v>
      </c>
      <c r="O3531">
        <f t="shared" si="495"/>
        <v>52.54392</v>
      </c>
      <c r="P3531" s="12">
        <f t="shared" si="496"/>
        <v>457.37416937436222</v>
      </c>
      <c r="Q3531">
        <f t="shared" si="497"/>
        <v>0</v>
      </c>
      <c r="R3531">
        <f>$D$2*tarifas!$D$12/24</f>
        <v>1.4541666666666666</v>
      </c>
      <c r="S3531" t="e">
        <f>VLOOKUP(E3531&amp;" "&amp;F3531,tarifas!$A$13:$D$20,4,FALSE)*P3531</f>
        <v>#N/A</v>
      </c>
      <c r="T3531">
        <f>IF(F3531="COD1",tarifas!$D$11*(SUMIFS($P$11:$P$8770,$F$11:$F$8770,"=COD1",$B$11:$B$8770,"="&amp;B3531)/COUNTIFS($F$11:$F$8770,"=COD1",$B$11:$B$8770,"="&amp;B3531))/COUNTIFS($A$11:$A$8770,"="&amp;A3531,$F$11:$F$8770,"=COD1"),0)</f>
        <v>0</v>
      </c>
      <c r="U3531" t="e">
        <f>(VLOOKUP(F3531,tarifas!$C$7:$D$10,2,FALSE)+tarifas!$D$21)*datos!P3531</f>
        <v>#N/A</v>
      </c>
      <c r="V3531" t="e">
        <f t="shared" si="498"/>
        <v>#N/A</v>
      </c>
      <c r="W3531">
        <f t="shared" si="499"/>
        <v>0</v>
      </c>
    </row>
    <row r="3532" spans="1:23" x14ac:dyDescent="0.25">
      <c r="A3532">
        <f t="shared" ref="A3532:A3595" si="501">DAYS360($C$11,C3532)</f>
        <v>146</v>
      </c>
      <c r="B3532">
        <f t="shared" ref="B3532:B3595" si="502">MONTH(C3532)</f>
        <v>5</v>
      </c>
      <c r="C3532" s="1">
        <f t="shared" si="500"/>
        <v>41786.708333324794</v>
      </c>
      <c r="D3532" s="7">
        <v>451.78787878787875</v>
      </c>
      <c r="E3532" s="7"/>
      <c r="G3532">
        <v>48.57</v>
      </c>
      <c r="H3532" s="12">
        <v>393.90054614965283</v>
      </c>
      <c r="I3532" s="13">
        <f>$D$2*tarifas!$D$12/24</f>
        <v>1.4541666666666666</v>
      </c>
      <c r="J3532" s="13" t="e">
        <f>VLOOKUP(E3532&amp;" "&amp;F3532,tarifas!$A$13:$D$20,4,FALSE)*H3532</f>
        <v>#N/A</v>
      </c>
      <c r="K3532" s="13">
        <f>IF(F3532="COD1",tarifas!$D$11*(SUMIFS($H$11:$H$8770,$F$11:$F$8770,"=COD1",$B$11:$B$8770,"="&amp;B3532)/COUNTIFS($F$11:$F$8770,"=COD1",$B$11:$B$8770,"="&amp;B3532))/COUNTIFS($A$11:$A$8770,"="&amp;A3532,$F$11:$F$8770,"=COD1"),0)</f>
        <v>0</v>
      </c>
      <c r="L3532" s="13" t="e">
        <f>(VLOOKUP(F3532,tarifas!$C$7:$D$10,2,FALSE)+tarifas!$D$21)*datos!H3532</f>
        <v>#N/A</v>
      </c>
      <c r="M3532">
        <v>18.64095</v>
      </c>
      <c r="N3532" s="13" t="e">
        <f t="shared" ref="N3532:N3595" si="503">(I3532+J3532+K3532+L3532)*1.23</f>
        <v>#N/A</v>
      </c>
      <c r="O3532">
        <f t="shared" ref="O3532:O3595" si="504">IF(M3532&lt;H3532,M3532,H3532)</f>
        <v>18.64095</v>
      </c>
      <c r="P3532" s="12">
        <f t="shared" ref="P3532:P3595" si="505">H3532-O3532</f>
        <v>375.25959614965285</v>
      </c>
      <c r="Q3532">
        <f t="shared" ref="Q3532:Q3595" si="506">IF(M3532&lt;H3532,0,M3532-H3532)</f>
        <v>0</v>
      </c>
      <c r="R3532">
        <f>$D$2*tarifas!$D$12/24</f>
        <v>1.4541666666666666</v>
      </c>
      <c r="S3532" t="e">
        <f>VLOOKUP(E3532&amp;" "&amp;F3532,tarifas!$A$13:$D$20,4,FALSE)*P3532</f>
        <v>#N/A</v>
      </c>
      <c r="T3532">
        <f>IF(F3532="COD1",tarifas!$D$11*(SUMIFS($P$11:$P$8770,$F$11:$F$8770,"=COD1",$B$11:$B$8770,"="&amp;B3532)/COUNTIFS($F$11:$F$8770,"=COD1",$B$11:$B$8770,"="&amp;B3532))/COUNTIFS($A$11:$A$8770,"="&amp;A3532,$F$11:$F$8770,"=COD1"),0)</f>
        <v>0</v>
      </c>
      <c r="U3532" t="e">
        <f>(VLOOKUP(F3532,tarifas!$C$7:$D$10,2,FALSE)+tarifas!$D$21)*datos!P3532</f>
        <v>#N/A</v>
      </c>
      <c r="V3532" t="e">
        <f t="shared" ref="V3532:V3595" si="507">(R3532+S3532+T3532+U3532)*1.23</f>
        <v>#N/A</v>
      </c>
      <c r="W3532">
        <f t="shared" ref="W3532:W3595" si="508">0.9*G3532/1000*Q3532</f>
        <v>0</v>
      </c>
    </row>
    <row r="3533" spans="1:23" x14ac:dyDescent="0.25">
      <c r="A3533">
        <f t="shared" si="501"/>
        <v>146</v>
      </c>
      <c r="B3533">
        <f t="shared" si="502"/>
        <v>5</v>
      </c>
      <c r="C3533" s="1">
        <f t="shared" ref="C3533:C3596" si="509">+C3532+1/24</f>
        <v>41786.749999991458</v>
      </c>
      <c r="D3533" s="7">
        <v>262.21212121212125</v>
      </c>
      <c r="E3533" s="7"/>
      <c r="G3533">
        <v>49.68</v>
      </c>
      <c r="H3533" s="12">
        <v>288.39075078372673</v>
      </c>
      <c r="I3533" s="13">
        <f>$D$2*tarifas!$D$12/24</f>
        <v>1.4541666666666666</v>
      </c>
      <c r="J3533" s="13" t="e">
        <f>VLOOKUP(E3533&amp;" "&amp;F3533,tarifas!$A$13:$D$20,4,FALSE)*H3533</f>
        <v>#N/A</v>
      </c>
      <c r="K3533" s="13">
        <f>IF(F3533="COD1",tarifas!$D$11*(SUMIFS($H$11:$H$8770,$F$11:$F$8770,"=COD1",$B$11:$B$8770,"="&amp;B3533)/COUNTIFS($F$11:$F$8770,"=COD1",$B$11:$B$8770,"="&amp;B3533))/COUNTIFS($A$11:$A$8770,"="&amp;A3533,$F$11:$F$8770,"=COD1"),0)</f>
        <v>0</v>
      </c>
      <c r="L3533" s="13" t="e">
        <f>(VLOOKUP(F3533,tarifas!$C$7:$D$10,2,FALSE)+tarifas!$D$21)*datos!H3533</f>
        <v>#N/A</v>
      </c>
      <c r="M3533">
        <v>0</v>
      </c>
      <c r="N3533" s="13" t="e">
        <f t="shared" si="503"/>
        <v>#N/A</v>
      </c>
      <c r="O3533">
        <f t="shared" si="504"/>
        <v>0</v>
      </c>
      <c r="P3533" s="12">
        <f t="shared" si="505"/>
        <v>288.39075078372673</v>
      </c>
      <c r="Q3533">
        <f t="shared" si="506"/>
        <v>0</v>
      </c>
      <c r="R3533">
        <f>$D$2*tarifas!$D$12/24</f>
        <v>1.4541666666666666</v>
      </c>
      <c r="S3533" t="e">
        <f>VLOOKUP(E3533&amp;" "&amp;F3533,tarifas!$A$13:$D$20,4,FALSE)*P3533</f>
        <v>#N/A</v>
      </c>
      <c r="T3533">
        <f>IF(F3533="COD1",tarifas!$D$11*(SUMIFS($P$11:$P$8770,$F$11:$F$8770,"=COD1",$B$11:$B$8770,"="&amp;B3533)/COUNTIFS($F$11:$F$8770,"=COD1",$B$11:$B$8770,"="&amp;B3533))/COUNTIFS($A$11:$A$8770,"="&amp;A3533,$F$11:$F$8770,"=COD1"),0)</f>
        <v>0</v>
      </c>
      <c r="U3533" t="e">
        <f>(VLOOKUP(F3533,tarifas!$C$7:$D$10,2,FALSE)+tarifas!$D$21)*datos!P3533</f>
        <v>#N/A</v>
      </c>
      <c r="V3533" t="e">
        <f t="shared" si="507"/>
        <v>#N/A</v>
      </c>
      <c r="W3533">
        <f t="shared" si="508"/>
        <v>0</v>
      </c>
    </row>
    <row r="3534" spans="1:23" x14ac:dyDescent="0.25">
      <c r="A3534">
        <f t="shared" si="501"/>
        <v>146</v>
      </c>
      <c r="B3534">
        <f t="shared" si="502"/>
        <v>5</v>
      </c>
      <c r="C3534" s="1">
        <f t="shared" si="509"/>
        <v>41786.791666658122</v>
      </c>
      <c r="D3534" s="7">
        <v>80.621212121212125</v>
      </c>
      <c r="E3534" s="7"/>
      <c r="G3534">
        <v>50.9</v>
      </c>
      <c r="H3534" s="12">
        <v>233.33629331383406</v>
      </c>
      <c r="I3534" s="13">
        <f>$D$2*tarifas!$D$12/24</f>
        <v>1.4541666666666666</v>
      </c>
      <c r="J3534" s="13" t="e">
        <f>VLOOKUP(E3534&amp;" "&amp;F3534,tarifas!$A$13:$D$20,4,FALSE)*H3534</f>
        <v>#N/A</v>
      </c>
      <c r="K3534" s="13">
        <f>IF(F3534="COD1",tarifas!$D$11*(SUMIFS($H$11:$H$8770,$F$11:$F$8770,"=COD1",$B$11:$B$8770,"="&amp;B3534)/COUNTIFS($F$11:$F$8770,"=COD1",$B$11:$B$8770,"="&amp;B3534))/COUNTIFS($A$11:$A$8770,"="&amp;A3534,$F$11:$F$8770,"=COD1"),0)</f>
        <v>0</v>
      </c>
      <c r="L3534" s="13" t="e">
        <f>(VLOOKUP(F3534,tarifas!$C$7:$D$10,2,FALSE)+tarifas!$D$21)*datos!H3534</f>
        <v>#N/A</v>
      </c>
      <c r="M3534">
        <v>0</v>
      </c>
      <c r="N3534" s="13" t="e">
        <f t="shared" si="503"/>
        <v>#N/A</v>
      </c>
      <c r="O3534">
        <f t="shared" si="504"/>
        <v>0</v>
      </c>
      <c r="P3534" s="12">
        <f t="shared" si="505"/>
        <v>233.33629331383406</v>
      </c>
      <c r="Q3534">
        <f t="shared" si="506"/>
        <v>0</v>
      </c>
      <c r="R3534">
        <f>$D$2*tarifas!$D$12/24</f>
        <v>1.4541666666666666</v>
      </c>
      <c r="S3534" t="e">
        <f>VLOOKUP(E3534&amp;" "&amp;F3534,tarifas!$A$13:$D$20,4,FALSE)*P3534</f>
        <v>#N/A</v>
      </c>
      <c r="T3534">
        <f>IF(F3534="COD1",tarifas!$D$11*(SUMIFS($P$11:$P$8770,$F$11:$F$8770,"=COD1",$B$11:$B$8770,"="&amp;B3534)/COUNTIFS($F$11:$F$8770,"=COD1",$B$11:$B$8770,"="&amp;B3534))/COUNTIFS($A$11:$A$8770,"="&amp;A3534,$F$11:$F$8770,"=COD1"),0)</f>
        <v>0</v>
      </c>
      <c r="U3534" t="e">
        <f>(VLOOKUP(F3534,tarifas!$C$7:$D$10,2,FALSE)+tarifas!$D$21)*datos!P3534</f>
        <v>#N/A</v>
      </c>
      <c r="V3534" t="e">
        <f t="shared" si="507"/>
        <v>#N/A</v>
      </c>
      <c r="W3534">
        <f t="shared" si="508"/>
        <v>0</v>
      </c>
    </row>
    <row r="3535" spans="1:23" x14ac:dyDescent="0.25">
      <c r="A3535">
        <f t="shared" si="501"/>
        <v>146</v>
      </c>
      <c r="B3535">
        <f t="shared" si="502"/>
        <v>5</v>
      </c>
      <c r="C3535" s="1">
        <f t="shared" si="509"/>
        <v>41786.833333324787</v>
      </c>
      <c r="D3535" s="7">
        <v>0</v>
      </c>
      <c r="E3535" s="7"/>
      <c r="G3535">
        <v>54.5</v>
      </c>
      <c r="H3535" s="12">
        <v>216.23482818859617</v>
      </c>
      <c r="I3535" s="13">
        <f>$D$2*tarifas!$D$12/24</f>
        <v>1.4541666666666666</v>
      </c>
      <c r="J3535" s="13" t="e">
        <f>VLOOKUP(E3535&amp;" "&amp;F3535,tarifas!$A$13:$D$20,4,FALSE)*H3535</f>
        <v>#N/A</v>
      </c>
      <c r="K3535" s="13">
        <f>IF(F3535="COD1",tarifas!$D$11*(SUMIFS($H$11:$H$8770,$F$11:$F$8770,"=COD1",$B$11:$B$8770,"="&amp;B3535)/COUNTIFS($F$11:$F$8770,"=COD1",$B$11:$B$8770,"="&amp;B3535))/COUNTIFS($A$11:$A$8770,"="&amp;A3535,$F$11:$F$8770,"=COD1"),0)</f>
        <v>0</v>
      </c>
      <c r="L3535" s="13" t="e">
        <f>(VLOOKUP(F3535,tarifas!$C$7:$D$10,2,FALSE)+tarifas!$D$21)*datos!H3535</f>
        <v>#N/A</v>
      </c>
      <c r="M3535">
        <v>0</v>
      </c>
      <c r="N3535" s="13" t="e">
        <f t="shared" si="503"/>
        <v>#N/A</v>
      </c>
      <c r="O3535">
        <f t="shared" si="504"/>
        <v>0</v>
      </c>
      <c r="P3535" s="12">
        <f t="shared" si="505"/>
        <v>216.23482818859617</v>
      </c>
      <c r="Q3535">
        <f t="shared" si="506"/>
        <v>0</v>
      </c>
      <c r="R3535">
        <f>$D$2*tarifas!$D$12/24</f>
        <v>1.4541666666666666</v>
      </c>
      <c r="S3535" t="e">
        <f>VLOOKUP(E3535&amp;" "&amp;F3535,tarifas!$A$13:$D$20,4,FALSE)*P3535</f>
        <v>#N/A</v>
      </c>
      <c r="T3535">
        <f>IF(F3535="COD1",tarifas!$D$11*(SUMIFS($P$11:$P$8770,$F$11:$F$8770,"=COD1",$B$11:$B$8770,"="&amp;B3535)/COUNTIFS($F$11:$F$8770,"=COD1",$B$11:$B$8770,"="&amp;B3535))/COUNTIFS($A$11:$A$8770,"="&amp;A3535,$F$11:$F$8770,"=COD1"),0)</f>
        <v>0</v>
      </c>
      <c r="U3535" t="e">
        <f>(VLOOKUP(F3535,tarifas!$C$7:$D$10,2,FALSE)+tarifas!$D$21)*datos!P3535</f>
        <v>#N/A</v>
      </c>
      <c r="V3535" t="e">
        <f t="shared" si="507"/>
        <v>#N/A</v>
      </c>
      <c r="W3535">
        <f t="shared" si="508"/>
        <v>0</v>
      </c>
    </row>
    <row r="3536" spans="1:23" x14ac:dyDescent="0.25">
      <c r="A3536">
        <f t="shared" si="501"/>
        <v>146</v>
      </c>
      <c r="B3536">
        <f t="shared" si="502"/>
        <v>5</v>
      </c>
      <c r="C3536" s="1">
        <f t="shared" si="509"/>
        <v>41786.874999991451</v>
      </c>
      <c r="D3536" s="7">
        <v>0</v>
      </c>
      <c r="E3536" s="7"/>
      <c r="G3536">
        <v>54</v>
      </c>
      <c r="H3536" s="12">
        <v>222.56337111961568</v>
      </c>
      <c r="I3536" s="13">
        <f>$D$2*tarifas!$D$12/24</f>
        <v>1.4541666666666666</v>
      </c>
      <c r="J3536" s="13" t="e">
        <f>VLOOKUP(E3536&amp;" "&amp;F3536,tarifas!$A$13:$D$20,4,FALSE)*H3536</f>
        <v>#N/A</v>
      </c>
      <c r="K3536" s="13">
        <f>IF(F3536="COD1",tarifas!$D$11*(SUMIFS($H$11:$H$8770,$F$11:$F$8770,"=COD1",$B$11:$B$8770,"="&amp;B3536)/COUNTIFS($F$11:$F$8770,"=COD1",$B$11:$B$8770,"="&amp;B3536))/COUNTIFS($A$11:$A$8770,"="&amp;A3536,$F$11:$F$8770,"=COD1"),0)</f>
        <v>0</v>
      </c>
      <c r="L3536" s="13" t="e">
        <f>(VLOOKUP(F3536,tarifas!$C$7:$D$10,2,FALSE)+tarifas!$D$21)*datos!H3536</f>
        <v>#N/A</v>
      </c>
      <c r="M3536">
        <v>0</v>
      </c>
      <c r="N3536" s="13" t="e">
        <f t="shared" si="503"/>
        <v>#N/A</v>
      </c>
      <c r="O3536">
        <f t="shared" si="504"/>
        <v>0</v>
      </c>
      <c r="P3536" s="12">
        <f t="shared" si="505"/>
        <v>222.56337111961568</v>
      </c>
      <c r="Q3536">
        <f t="shared" si="506"/>
        <v>0</v>
      </c>
      <c r="R3536">
        <f>$D$2*tarifas!$D$12/24</f>
        <v>1.4541666666666666</v>
      </c>
      <c r="S3536" t="e">
        <f>VLOOKUP(E3536&amp;" "&amp;F3536,tarifas!$A$13:$D$20,4,FALSE)*P3536</f>
        <v>#N/A</v>
      </c>
      <c r="T3536">
        <f>IF(F3536="COD1",tarifas!$D$11*(SUMIFS($P$11:$P$8770,$F$11:$F$8770,"=COD1",$B$11:$B$8770,"="&amp;B3536)/COUNTIFS($F$11:$F$8770,"=COD1",$B$11:$B$8770,"="&amp;B3536))/COUNTIFS($A$11:$A$8770,"="&amp;A3536,$F$11:$F$8770,"=COD1"),0)</f>
        <v>0</v>
      </c>
      <c r="U3536" t="e">
        <f>(VLOOKUP(F3536,tarifas!$C$7:$D$10,2,FALSE)+tarifas!$D$21)*datos!P3536</f>
        <v>#N/A</v>
      </c>
      <c r="V3536" t="e">
        <f t="shared" si="507"/>
        <v>#N/A</v>
      </c>
      <c r="W3536">
        <f t="shared" si="508"/>
        <v>0</v>
      </c>
    </row>
    <row r="3537" spans="1:23" x14ac:dyDescent="0.25">
      <c r="A3537">
        <f t="shared" si="501"/>
        <v>146</v>
      </c>
      <c r="B3537">
        <f t="shared" si="502"/>
        <v>5</v>
      </c>
      <c r="C3537" s="1">
        <f t="shared" si="509"/>
        <v>41786.916666658115</v>
      </c>
      <c r="D3537" s="7">
        <v>0</v>
      </c>
      <c r="E3537" s="7"/>
      <c r="G3537">
        <v>48.69</v>
      </c>
      <c r="H3537" s="12">
        <v>220.08661856561596</v>
      </c>
      <c r="I3537" s="13">
        <f>$D$2*tarifas!$D$12/24</f>
        <v>1.4541666666666666</v>
      </c>
      <c r="J3537" s="13" t="e">
        <f>VLOOKUP(E3537&amp;" "&amp;F3537,tarifas!$A$13:$D$20,4,FALSE)*H3537</f>
        <v>#N/A</v>
      </c>
      <c r="K3537" s="13">
        <f>IF(F3537="COD1",tarifas!$D$11*(SUMIFS($H$11:$H$8770,$F$11:$F$8770,"=COD1",$B$11:$B$8770,"="&amp;B3537)/COUNTIFS($F$11:$F$8770,"=COD1",$B$11:$B$8770,"="&amp;B3537))/COUNTIFS($A$11:$A$8770,"="&amp;A3537,$F$11:$F$8770,"=COD1"),0)</f>
        <v>0</v>
      </c>
      <c r="L3537" s="13" t="e">
        <f>(VLOOKUP(F3537,tarifas!$C$7:$D$10,2,FALSE)+tarifas!$D$21)*datos!H3537</f>
        <v>#N/A</v>
      </c>
      <c r="M3537">
        <v>0</v>
      </c>
      <c r="N3537" s="13" t="e">
        <f t="shared" si="503"/>
        <v>#N/A</v>
      </c>
      <c r="O3537">
        <f t="shared" si="504"/>
        <v>0</v>
      </c>
      <c r="P3537" s="12">
        <f t="shared" si="505"/>
        <v>220.08661856561596</v>
      </c>
      <c r="Q3537">
        <f t="shared" si="506"/>
        <v>0</v>
      </c>
      <c r="R3537">
        <f>$D$2*tarifas!$D$12/24</f>
        <v>1.4541666666666666</v>
      </c>
      <c r="S3537" t="e">
        <f>VLOOKUP(E3537&amp;" "&amp;F3537,tarifas!$A$13:$D$20,4,FALSE)*P3537</f>
        <v>#N/A</v>
      </c>
      <c r="T3537">
        <f>IF(F3537="COD1",tarifas!$D$11*(SUMIFS($P$11:$P$8770,$F$11:$F$8770,"=COD1",$B$11:$B$8770,"="&amp;B3537)/COUNTIFS($F$11:$F$8770,"=COD1",$B$11:$B$8770,"="&amp;B3537))/COUNTIFS($A$11:$A$8770,"="&amp;A3537,$F$11:$F$8770,"=COD1"),0)</f>
        <v>0</v>
      </c>
      <c r="U3537" t="e">
        <f>(VLOOKUP(F3537,tarifas!$C$7:$D$10,2,FALSE)+tarifas!$D$21)*datos!P3537</f>
        <v>#N/A</v>
      </c>
      <c r="V3537" t="e">
        <f t="shared" si="507"/>
        <v>#N/A</v>
      </c>
      <c r="W3537">
        <f t="shared" si="508"/>
        <v>0</v>
      </c>
    </row>
    <row r="3538" spans="1:23" x14ac:dyDescent="0.25">
      <c r="A3538">
        <f t="shared" si="501"/>
        <v>146</v>
      </c>
      <c r="B3538">
        <f t="shared" si="502"/>
        <v>5</v>
      </c>
      <c r="C3538" s="1">
        <f t="shared" si="509"/>
        <v>41786.958333324779</v>
      </c>
      <c r="D3538" s="7">
        <v>0</v>
      </c>
      <c r="E3538" s="7"/>
      <c r="G3538">
        <v>51.16</v>
      </c>
      <c r="H3538" s="12">
        <v>213.59140935654108</v>
      </c>
      <c r="I3538" s="13">
        <f>$D$2*tarifas!$D$12/24</f>
        <v>1.4541666666666666</v>
      </c>
      <c r="J3538" s="13" t="e">
        <f>VLOOKUP(E3538&amp;" "&amp;F3538,tarifas!$A$13:$D$20,4,FALSE)*H3538</f>
        <v>#N/A</v>
      </c>
      <c r="K3538" s="13">
        <f>IF(F3538="COD1",tarifas!$D$11*(SUMIFS($H$11:$H$8770,$F$11:$F$8770,"=COD1",$B$11:$B$8770,"="&amp;B3538)/COUNTIFS($F$11:$F$8770,"=COD1",$B$11:$B$8770,"="&amp;B3538))/COUNTIFS($A$11:$A$8770,"="&amp;A3538,$F$11:$F$8770,"=COD1"),0)</f>
        <v>0</v>
      </c>
      <c r="L3538" s="13" t="e">
        <f>(VLOOKUP(F3538,tarifas!$C$7:$D$10,2,FALSE)+tarifas!$D$21)*datos!H3538</f>
        <v>#N/A</v>
      </c>
      <c r="M3538">
        <v>0</v>
      </c>
      <c r="N3538" s="13" t="e">
        <f t="shared" si="503"/>
        <v>#N/A</v>
      </c>
      <c r="O3538">
        <f t="shared" si="504"/>
        <v>0</v>
      </c>
      <c r="P3538" s="12">
        <f t="shared" si="505"/>
        <v>213.59140935654108</v>
      </c>
      <c r="Q3538">
        <f t="shared" si="506"/>
        <v>0</v>
      </c>
      <c r="R3538">
        <f>$D$2*tarifas!$D$12/24</f>
        <v>1.4541666666666666</v>
      </c>
      <c r="S3538" t="e">
        <f>VLOOKUP(E3538&amp;" "&amp;F3538,tarifas!$A$13:$D$20,4,FALSE)*P3538</f>
        <v>#N/A</v>
      </c>
      <c r="T3538">
        <f>IF(F3538="COD1",tarifas!$D$11*(SUMIFS($P$11:$P$8770,$F$11:$F$8770,"=COD1",$B$11:$B$8770,"="&amp;B3538)/COUNTIFS($F$11:$F$8770,"=COD1",$B$11:$B$8770,"="&amp;B3538))/COUNTIFS($A$11:$A$8770,"="&amp;A3538,$F$11:$F$8770,"=COD1"),0)</f>
        <v>0</v>
      </c>
      <c r="U3538" t="e">
        <f>(VLOOKUP(F3538,tarifas!$C$7:$D$10,2,FALSE)+tarifas!$D$21)*datos!P3538</f>
        <v>#N/A</v>
      </c>
      <c r="V3538" t="e">
        <f t="shared" si="507"/>
        <v>#N/A</v>
      </c>
      <c r="W3538">
        <f t="shared" si="508"/>
        <v>0</v>
      </c>
    </row>
    <row r="3539" spans="1:23" x14ac:dyDescent="0.25">
      <c r="A3539">
        <f t="shared" si="501"/>
        <v>147</v>
      </c>
      <c r="B3539">
        <f t="shared" si="502"/>
        <v>5</v>
      </c>
      <c r="C3539" s="1">
        <f t="shared" si="509"/>
        <v>41786.999999991443</v>
      </c>
      <c r="D3539" s="7">
        <v>0</v>
      </c>
      <c r="E3539" s="7"/>
      <c r="G3539">
        <v>48</v>
      </c>
      <c r="H3539" s="12">
        <v>211.09529265433906</v>
      </c>
      <c r="I3539" s="13">
        <f>$D$2*tarifas!$D$12/24</f>
        <v>1.4541666666666666</v>
      </c>
      <c r="J3539" s="13" t="e">
        <f>VLOOKUP(E3539&amp;" "&amp;F3539,tarifas!$A$13:$D$20,4,FALSE)*H3539</f>
        <v>#N/A</v>
      </c>
      <c r="K3539" s="13">
        <f>IF(F3539="COD1",tarifas!$D$11*(SUMIFS($H$11:$H$8770,$F$11:$F$8770,"=COD1",$B$11:$B$8770,"="&amp;B3539)/COUNTIFS($F$11:$F$8770,"=COD1",$B$11:$B$8770,"="&amp;B3539))/COUNTIFS($A$11:$A$8770,"="&amp;A3539,$F$11:$F$8770,"=COD1"),0)</f>
        <v>0</v>
      </c>
      <c r="L3539" s="13" t="e">
        <f>(VLOOKUP(F3539,tarifas!$C$7:$D$10,2,FALSE)+tarifas!$D$21)*datos!H3539</f>
        <v>#N/A</v>
      </c>
      <c r="M3539">
        <v>0</v>
      </c>
      <c r="N3539" s="13" t="e">
        <f t="shared" si="503"/>
        <v>#N/A</v>
      </c>
      <c r="O3539">
        <f t="shared" si="504"/>
        <v>0</v>
      </c>
      <c r="P3539" s="12">
        <f t="shared" si="505"/>
        <v>211.09529265433906</v>
      </c>
      <c r="Q3539">
        <f t="shared" si="506"/>
        <v>0</v>
      </c>
      <c r="R3539">
        <f>$D$2*tarifas!$D$12/24</f>
        <v>1.4541666666666666</v>
      </c>
      <c r="S3539" t="e">
        <f>VLOOKUP(E3539&amp;" "&amp;F3539,tarifas!$A$13:$D$20,4,FALSE)*P3539</f>
        <v>#N/A</v>
      </c>
      <c r="T3539">
        <f>IF(F3539="COD1",tarifas!$D$11*(SUMIFS($P$11:$P$8770,$F$11:$F$8770,"=COD1",$B$11:$B$8770,"="&amp;B3539)/COUNTIFS($F$11:$F$8770,"=COD1",$B$11:$B$8770,"="&amp;B3539))/COUNTIFS($A$11:$A$8770,"="&amp;A3539,$F$11:$F$8770,"=COD1"),0)</f>
        <v>0</v>
      </c>
      <c r="U3539" t="e">
        <f>(VLOOKUP(F3539,tarifas!$C$7:$D$10,2,FALSE)+tarifas!$D$21)*datos!P3539</f>
        <v>#N/A</v>
      </c>
      <c r="V3539" t="e">
        <f t="shared" si="507"/>
        <v>#N/A</v>
      </c>
      <c r="W3539">
        <f t="shared" si="508"/>
        <v>0</v>
      </c>
    </row>
    <row r="3540" spans="1:23" x14ac:dyDescent="0.25">
      <c r="A3540">
        <f t="shared" si="501"/>
        <v>147</v>
      </c>
      <c r="B3540">
        <f t="shared" si="502"/>
        <v>5</v>
      </c>
      <c r="C3540" s="1">
        <f t="shared" si="509"/>
        <v>41787.041666658108</v>
      </c>
      <c r="D3540" s="7">
        <v>0</v>
      </c>
      <c r="E3540" s="7"/>
      <c r="G3540">
        <v>45</v>
      </c>
      <c r="H3540" s="12">
        <v>206.47660893396338</v>
      </c>
      <c r="I3540" s="13">
        <f>$D$2*tarifas!$D$12/24</f>
        <v>1.4541666666666666</v>
      </c>
      <c r="J3540" s="13" t="e">
        <f>VLOOKUP(E3540&amp;" "&amp;F3540,tarifas!$A$13:$D$20,4,FALSE)*H3540</f>
        <v>#N/A</v>
      </c>
      <c r="K3540" s="13">
        <f>IF(F3540="COD1",tarifas!$D$11*(SUMIFS($H$11:$H$8770,$F$11:$F$8770,"=COD1",$B$11:$B$8770,"="&amp;B3540)/COUNTIFS($F$11:$F$8770,"=COD1",$B$11:$B$8770,"="&amp;B3540))/COUNTIFS($A$11:$A$8770,"="&amp;A3540,$F$11:$F$8770,"=COD1"),0)</f>
        <v>0</v>
      </c>
      <c r="L3540" s="13" t="e">
        <f>(VLOOKUP(F3540,tarifas!$C$7:$D$10,2,FALSE)+tarifas!$D$21)*datos!H3540</f>
        <v>#N/A</v>
      </c>
      <c r="M3540">
        <v>0</v>
      </c>
      <c r="N3540" s="13" t="e">
        <f t="shared" si="503"/>
        <v>#N/A</v>
      </c>
      <c r="O3540">
        <f t="shared" si="504"/>
        <v>0</v>
      </c>
      <c r="P3540" s="12">
        <f t="shared" si="505"/>
        <v>206.47660893396338</v>
      </c>
      <c r="Q3540">
        <f t="shared" si="506"/>
        <v>0</v>
      </c>
      <c r="R3540">
        <f>$D$2*tarifas!$D$12/24</f>
        <v>1.4541666666666666</v>
      </c>
      <c r="S3540" t="e">
        <f>VLOOKUP(E3540&amp;" "&amp;F3540,tarifas!$A$13:$D$20,4,FALSE)*P3540</f>
        <v>#N/A</v>
      </c>
      <c r="T3540">
        <f>IF(F3540="COD1",tarifas!$D$11*(SUMIFS($P$11:$P$8770,$F$11:$F$8770,"=COD1",$B$11:$B$8770,"="&amp;B3540)/COUNTIFS($F$11:$F$8770,"=COD1",$B$11:$B$8770,"="&amp;B3540))/COUNTIFS($A$11:$A$8770,"="&amp;A3540,$F$11:$F$8770,"=COD1"),0)</f>
        <v>0</v>
      </c>
      <c r="U3540" t="e">
        <f>(VLOOKUP(F3540,tarifas!$C$7:$D$10,2,FALSE)+tarifas!$D$21)*datos!P3540</f>
        <v>#N/A</v>
      </c>
      <c r="V3540" t="e">
        <f t="shared" si="507"/>
        <v>#N/A</v>
      </c>
      <c r="W3540">
        <f t="shared" si="508"/>
        <v>0</v>
      </c>
    </row>
    <row r="3541" spans="1:23" x14ac:dyDescent="0.25">
      <c r="A3541">
        <f t="shared" si="501"/>
        <v>147</v>
      </c>
      <c r="B3541">
        <f t="shared" si="502"/>
        <v>5</v>
      </c>
      <c r="C3541" s="1">
        <f t="shared" si="509"/>
        <v>41787.083333324772</v>
      </c>
      <c r="D3541" s="7">
        <v>0</v>
      </c>
      <c r="E3541" s="7"/>
      <c r="G3541">
        <v>44.95</v>
      </c>
      <c r="H3541" s="12">
        <v>193.60585909519989</v>
      </c>
      <c r="I3541" s="13">
        <f>$D$2*tarifas!$D$12/24</f>
        <v>1.4541666666666666</v>
      </c>
      <c r="J3541" s="13" t="e">
        <f>VLOOKUP(E3541&amp;" "&amp;F3541,tarifas!$A$13:$D$20,4,FALSE)*H3541</f>
        <v>#N/A</v>
      </c>
      <c r="K3541" s="13">
        <f>IF(F3541="COD1",tarifas!$D$11*(SUMIFS($H$11:$H$8770,$F$11:$F$8770,"=COD1",$B$11:$B$8770,"="&amp;B3541)/COUNTIFS($F$11:$F$8770,"=COD1",$B$11:$B$8770,"="&amp;B3541))/COUNTIFS($A$11:$A$8770,"="&amp;A3541,$F$11:$F$8770,"=COD1"),0)</f>
        <v>0</v>
      </c>
      <c r="L3541" s="13" t="e">
        <f>(VLOOKUP(F3541,tarifas!$C$7:$D$10,2,FALSE)+tarifas!$D$21)*datos!H3541</f>
        <v>#N/A</v>
      </c>
      <c r="M3541">
        <v>0</v>
      </c>
      <c r="N3541" s="13" t="e">
        <f t="shared" si="503"/>
        <v>#N/A</v>
      </c>
      <c r="O3541">
        <f t="shared" si="504"/>
        <v>0</v>
      </c>
      <c r="P3541" s="12">
        <f t="shared" si="505"/>
        <v>193.60585909519989</v>
      </c>
      <c r="Q3541">
        <f t="shared" si="506"/>
        <v>0</v>
      </c>
      <c r="R3541">
        <f>$D$2*tarifas!$D$12/24</f>
        <v>1.4541666666666666</v>
      </c>
      <c r="S3541" t="e">
        <f>VLOOKUP(E3541&amp;" "&amp;F3541,tarifas!$A$13:$D$20,4,FALSE)*P3541</f>
        <v>#N/A</v>
      </c>
      <c r="T3541">
        <f>IF(F3541="COD1",tarifas!$D$11*(SUMIFS($P$11:$P$8770,$F$11:$F$8770,"=COD1",$B$11:$B$8770,"="&amp;B3541)/COUNTIFS($F$11:$F$8770,"=COD1",$B$11:$B$8770,"="&amp;B3541))/COUNTIFS($A$11:$A$8770,"="&amp;A3541,$F$11:$F$8770,"=COD1"),0)</f>
        <v>0</v>
      </c>
      <c r="U3541" t="e">
        <f>(VLOOKUP(F3541,tarifas!$C$7:$D$10,2,FALSE)+tarifas!$D$21)*datos!P3541</f>
        <v>#N/A</v>
      </c>
      <c r="V3541" t="e">
        <f t="shared" si="507"/>
        <v>#N/A</v>
      </c>
      <c r="W3541">
        <f t="shared" si="508"/>
        <v>0</v>
      </c>
    </row>
    <row r="3542" spans="1:23" x14ac:dyDescent="0.25">
      <c r="A3542">
        <f t="shared" si="501"/>
        <v>147</v>
      </c>
      <c r="B3542">
        <f t="shared" si="502"/>
        <v>5</v>
      </c>
      <c r="C3542" s="1">
        <f t="shared" si="509"/>
        <v>41787.124999991436</v>
      </c>
      <c r="D3542" s="7">
        <v>0</v>
      </c>
      <c r="E3542" s="7"/>
      <c r="G3542">
        <v>44.95</v>
      </c>
      <c r="H3542" s="12">
        <v>187.55486862244263</v>
      </c>
      <c r="I3542" s="13">
        <f>$D$2*tarifas!$D$12/24</f>
        <v>1.4541666666666666</v>
      </c>
      <c r="J3542" s="13" t="e">
        <f>VLOOKUP(E3542&amp;" "&amp;F3542,tarifas!$A$13:$D$20,4,FALSE)*H3542</f>
        <v>#N/A</v>
      </c>
      <c r="K3542" s="13">
        <f>IF(F3542="COD1",tarifas!$D$11*(SUMIFS($H$11:$H$8770,$F$11:$F$8770,"=COD1",$B$11:$B$8770,"="&amp;B3542)/COUNTIFS($F$11:$F$8770,"=COD1",$B$11:$B$8770,"="&amp;B3542))/COUNTIFS($A$11:$A$8770,"="&amp;A3542,$F$11:$F$8770,"=COD1"),0)</f>
        <v>0</v>
      </c>
      <c r="L3542" s="13" t="e">
        <f>(VLOOKUP(F3542,tarifas!$C$7:$D$10,2,FALSE)+tarifas!$D$21)*datos!H3542</f>
        <v>#N/A</v>
      </c>
      <c r="M3542">
        <v>0</v>
      </c>
      <c r="N3542" s="13" t="e">
        <f t="shared" si="503"/>
        <v>#N/A</v>
      </c>
      <c r="O3542">
        <f t="shared" si="504"/>
        <v>0</v>
      </c>
      <c r="P3542" s="12">
        <f t="shared" si="505"/>
        <v>187.55486862244263</v>
      </c>
      <c r="Q3542">
        <f t="shared" si="506"/>
        <v>0</v>
      </c>
      <c r="R3542">
        <f>$D$2*tarifas!$D$12/24</f>
        <v>1.4541666666666666</v>
      </c>
      <c r="S3542" t="e">
        <f>VLOOKUP(E3542&amp;" "&amp;F3542,tarifas!$A$13:$D$20,4,FALSE)*P3542</f>
        <v>#N/A</v>
      </c>
      <c r="T3542">
        <f>IF(F3542="COD1",tarifas!$D$11*(SUMIFS($P$11:$P$8770,$F$11:$F$8770,"=COD1",$B$11:$B$8770,"="&amp;B3542)/COUNTIFS($F$11:$F$8770,"=COD1",$B$11:$B$8770,"="&amp;B3542))/COUNTIFS($A$11:$A$8770,"="&amp;A3542,$F$11:$F$8770,"=COD1"),0)</f>
        <v>0</v>
      </c>
      <c r="U3542" t="e">
        <f>(VLOOKUP(F3542,tarifas!$C$7:$D$10,2,FALSE)+tarifas!$D$21)*datos!P3542</f>
        <v>#N/A</v>
      </c>
      <c r="V3542" t="e">
        <f t="shared" si="507"/>
        <v>#N/A</v>
      </c>
      <c r="W3542">
        <f t="shared" si="508"/>
        <v>0</v>
      </c>
    </row>
    <row r="3543" spans="1:23" x14ac:dyDescent="0.25">
      <c r="A3543">
        <f t="shared" si="501"/>
        <v>147</v>
      </c>
      <c r="B3543">
        <f t="shared" si="502"/>
        <v>5</v>
      </c>
      <c r="C3543" s="1">
        <f t="shared" si="509"/>
        <v>41787.1666666581</v>
      </c>
      <c r="D3543" s="7">
        <v>0</v>
      </c>
      <c r="E3543" s="7"/>
      <c r="G3543">
        <v>44.95</v>
      </c>
      <c r="H3543" s="12">
        <v>187.25512778837654</v>
      </c>
      <c r="I3543" s="13">
        <f>$D$2*tarifas!$D$12/24</f>
        <v>1.4541666666666666</v>
      </c>
      <c r="J3543" s="13" t="e">
        <f>VLOOKUP(E3543&amp;" "&amp;F3543,tarifas!$A$13:$D$20,4,FALSE)*H3543</f>
        <v>#N/A</v>
      </c>
      <c r="K3543" s="13">
        <f>IF(F3543="COD1",tarifas!$D$11*(SUMIFS($H$11:$H$8770,$F$11:$F$8770,"=COD1",$B$11:$B$8770,"="&amp;B3543)/COUNTIFS($F$11:$F$8770,"=COD1",$B$11:$B$8770,"="&amp;B3543))/COUNTIFS($A$11:$A$8770,"="&amp;A3543,$F$11:$F$8770,"=COD1"),0)</f>
        <v>0</v>
      </c>
      <c r="L3543" s="13" t="e">
        <f>(VLOOKUP(F3543,tarifas!$C$7:$D$10,2,FALSE)+tarifas!$D$21)*datos!H3543</f>
        <v>#N/A</v>
      </c>
      <c r="M3543">
        <v>0</v>
      </c>
      <c r="N3543" s="13" t="e">
        <f t="shared" si="503"/>
        <v>#N/A</v>
      </c>
      <c r="O3543">
        <f t="shared" si="504"/>
        <v>0</v>
      </c>
      <c r="P3543" s="12">
        <f t="shared" si="505"/>
        <v>187.25512778837654</v>
      </c>
      <c r="Q3543">
        <f t="shared" si="506"/>
        <v>0</v>
      </c>
      <c r="R3543">
        <f>$D$2*tarifas!$D$12/24</f>
        <v>1.4541666666666666</v>
      </c>
      <c r="S3543" t="e">
        <f>VLOOKUP(E3543&amp;" "&amp;F3543,tarifas!$A$13:$D$20,4,FALSE)*P3543</f>
        <v>#N/A</v>
      </c>
      <c r="T3543">
        <f>IF(F3543="COD1",tarifas!$D$11*(SUMIFS($P$11:$P$8770,$F$11:$F$8770,"=COD1",$B$11:$B$8770,"="&amp;B3543)/COUNTIFS($F$11:$F$8770,"=COD1",$B$11:$B$8770,"="&amp;B3543))/COUNTIFS($A$11:$A$8770,"="&amp;A3543,$F$11:$F$8770,"=COD1"),0)</f>
        <v>0</v>
      </c>
      <c r="U3543" t="e">
        <f>(VLOOKUP(F3543,tarifas!$C$7:$D$10,2,FALSE)+tarifas!$D$21)*datos!P3543</f>
        <v>#N/A</v>
      </c>
      <c r="V3543" t="e">
        <f t="shared" si="507"/>
        <v>#N/A</v>
      </c>
      <c r="W3543">
        <f t="shared" si="508"/>
        <v>0</v>
      </c>
    </row>
    <row r="3544" spans="1:23" x14ac:dyDescent="0.25">
      <c r="A3544">
        <f t="shared" si="501"/>
        <v>147</v>
      </c>
      <c r="B3544">
        <f t="shared" si="502"/>
        <v>5</v>
      </c>
      <c r="C3544" s="1">
        <f t="shared" si="509"/>
        <v>41787.208333324765</v>
      </c>
      <c r="D3544" s="7">
        <v>13.65151515151515</v>
      </c>
      <c r="E3544" s="7"/>
      <c r="G3544">
        <v>47.96</v>
      </c>
      <c r="H3544" s="12">
        <v>186.98604449721452</v>
      </c>
      <c r="I3544" s="13">
        <f>$D$2*tarifas!$D$12/24</f>
        <v>1.4541666666666666</v>
      </c>
      <c r="J3544" s="13" t="e">
        <f>VLOOKUP(E3544&amp;" "&amp;F3544,tarifas!$A$13:$D$20,4,FALSE)*H3544</f>
        <v>#N/A</v>
      </c>
      <c r="K3544" s="13">
        <f>IF(F3544="COD1",tarifas!$D$11*(SUMIFS($H$11:$H$8770,$F$11:$F$8770,"=COD1",$B$11:$B$8770,"="&amp;B3544)/COUNTIFS($F$11:$F$8770,"=COD1",$B$11:$B$8770,"="&amp;B3544))/COUNTIFS($A$11:$A$8770,"="&amp;A3544,$F$11:$F$8770,"=COD1"),0)</f>
        <v>0</v>
      </c>
      <c r="L3544" s="13" t="e">
        <f>(VLOOKUP(F3544,tarifas!$C$7:$D$10,2,FALSE)+tarifas!$D$21)*datos!H3544</f>
        <v>#N/A</v>
      </c>
      <c r="M3544">
        <v>6.7177600000000002</v>
      </c>
      <c r="N3544" s="13" t="e">
        <f t="shared" si="503"/>
        <v>#N/A</v>
      </c>
      <c r="O3544">
        <f t="shared" si="504"/>
        <v>6.7177600000000002</v>
      </c>
      <c r="P3544" s="12">
        <f t="shared" si="505"/>
        <v>180.26828449721452</v>
      </c>
      <c r="Q3544">
        <f t="shared" si="506"/>
        <v>0</v>
      </c>
      <c r="R3544">
        <f>$D$2*tarifas!$D$12/24</f>
        <v>1.4541666666666666</v>
      </c>
      <c r="S3544" t="e">
        <f>VLOOKUP(E3544&amp;" "&amp;F3544,tarifas!$A$13:$D$20,4,FALSE)*P3544</f>
        <v>#N/A</v>
      </c>
      <c r="T3544">
        <f>IF(F3544="COD1",tarifas!$D$11*(SUMIFS($P$11:$P$8770,$F$11:$F$8770,"=COD1",$B$11:$B$8770,"="&amp;B3544)/COUNTIFS($F$11:$F$8770,"=COD1",$B$11:$B$8770,"="&amp;B3544))/COUNTIFS($A$11:$A$8770,"="&amp;A3544,$F$11:$F$8770,"=COD1"),0)</f>
        <v>0</v>
      </c>
      <c r="U3544" t="e">
        <f>(VLOOKUP(F3544,tarifas!$C$7:$D$10,2,FALSE)+tarifas!$D$21)*datos!P3544</f>
        <v>#N/A</v>
      </c>
      <c r="V3544" t="e">
        <f t="shared" si="507"/>
        <v>#N/A</v>
      </c>
      <c r="W3544">
        <f t="shared" si="508"/>
        <v>0</v>
      </c>
    </row>
    <row r="3545" spans="1:23" x14ac:dyDescent="0.25">
      <c r="A3545">
        <f t="shared" si="501"/>
        <v>147</v>
      </c>
      <c r="B3545">
        <f t="shared" si="502"/>
        <v>5</v>
      </c>
      <c r="C3545" s="1">
        <f t="shared" si="509"/>
        <v>41787.249999991429</v>
      </c>
      <c r="D3545" s="7">
        <v>17.515151515151519</v>
      </c>
      <c r="E3545" s="7"/>
      <c r="G3545">
        <v>51.27</v>
      </c>
      <c r="H3545" s="12">
        <v>206.17835756814972</v>
      </c>
      <c r="I3545" s="13">
        <f>$D$2*tarifas!$D$12/24</f>
        <v>1.4541666666666666</v>
      </c>
      <c r="J3545" s="13" t="e">
        <f>VLOOKUP(E3545&amp;" "&amp;F3545,tarifas!$A$13:$D$20,4,FALSE)*H3545</f>
        <v>#N/A</v>
      </c>
      <c r="K3545" s="13">
        <f>IF(F3545="COD1",tarifas!$D$11*(SUMIFS($H$11:$H$8770,$F$11:$F$8770,"=COD1",$B$11:$B$8770,"="&amp;B3545)/COUNTIFS($F$11:$F$8770,"=COD1",$B$11:$B$8770,"="&amp;B3545))/COUNTIFS($A$11:$A$8770,"="&amp;A3545,$F$11:$F$8770,"=COD1"),0)</f>
        <v>0</v>
      </c>
      <c r="L3545" s="13" t="e">
        <f>(VLOOKUP(F3545,tarifas!$C$7:$D$10,2,FALSE)+tarifas!$D$21)*datos!H3545</f>
        <v>#N/A</v>
      </c>
      <c r="M3545">
        <v>48.755339999999997</v>
      </c>
      <c r="N3545" s="13" t="e">
        <f t="shared" si="503"/>
        <v>#N/A</v>
      </c>
      <c r="O3545">
        <f t="shared" si="504"/>
        <v>48.755339999999997</v>
      </c>
      <c r="P3545" s="12">
        <f t="shared" si="505"/>
        <v>157.42301756814973</v>
      </c>
      <c r="Q3545">
        <f t="shared" si="506"/>
        <v>0</v>
      </c>
      <c r="R3545">
        <f>$D$2*tarifas!$D$12/24</f>
        <v>1.4541666666666666</v>
      </c>
      <c r="S3545" t="e">
        <f>VLOOKUP(E3545&amp;" "&amp;F3545,tarifas!$A$13:$D$20,4,FALSE)*P3545</f>
        <v>#N/A</v>
      </c>
      <c r="T3545">
        <f>IF(F3545="COD1",tarifas!$D$11*(SUMIFS($P$11:$P$8770,$F$11:$F$8770,"=COD1",$B$11:$B$8770,"="&amp;B3545)/COUNTIFS($F$11:$F$8770,"=COD1",$B$11:$B$8770,"="&amp;B3545))/COUNTIFS($A$11:$A$8770,"="&amp;A3545,$F$11:$F$8770,"=COD1"),0)</f>
        <v>0</v>
      </c>
      <c r="U3545" t="e">
        <f>(VLOOKUP(F3545,tarifas!$C$7:$D$10,2,FALSE)+tarifas!$D$21)*datos!P3545</f>
        <v>#N/A</v>
      </c>
      <c r="V3545" t="e">
        <f t="shared" si="507"/>
        <v>#N/A</v>
      </c>
      <c r="W3545">
        <f t="shared" si="508"/>
        <v>0</v>
      </c>
    </row>
    <row r="3546" spans="1:23" x14ac:dyDescent="0.25">
      <c r="A3546">
        <f t="shared" si="501"/>
        <v>147</v>
      </c>
      <c r="B3546">
        <f t="shared" si="502"/>
        <v>5</v>
      </c>
      <c r="C3546" s="1">
        <f t="shared" si="509"/>
        <v>41787.291666658093</v>
      </c>
      <c r="D3546" s="7">
        <v>123.63636363636363</v>
      </c>
      <c r="E3546" s="7"/>
      <c r="G3546">
        <v>54.55</v>
      </c>
      <c r="H3546" s="12">
        <v>268.0621777148009</v>
      </c>
      <c r="I3546" s="13">
        <f>$D$2*tarifas!$D$12/24</f>
        <v>1.4541666666666666</v>
      </c>
      <c r="J3546" s="13" t="e">
        <f>VLOOKUP(E3546&amp;" "&amp;F3546,tarifas!$A$13:$D$20,4,FALSE)*H3546</f>
        <v>#N/A</v>
      </c>
      <c r="K3546" s="13">
        <f>IF(F3546="COD1",tarifas!$D$11*(SUMIFS($H$11:$H$8770,$F$11:$F$8770,"=COD1",$B$11:$B$8770,"="&amp;B3546)/COUNTIFS($F$11:$F$8770,"=COD1",$B$11:$B$8770,"="&amp;B3546))/COUNTIFS($A$11:$A$8770,"="&amp;A3546,$F$11:$F$8770,"=COD1"),0)</f>
        <v>0</v>
      </c>
      <c r="L3546" s="13" t="e">
        <f>(VLOOKUP(F3546,tarifas!$C$7:$D$10,2,FALSE)+tarifas!$D$21)*datos!H3546</f>
        <v>#N/A</v>
      </c>
      <c r="M3546">
        <v>72.756169999999997</v>
      </c>
      <c r="N3546" s="13" t="e">
        <f t="shared" si="503"/>
        <v>#N/A</v>
      </c>
      <c r="O3546">
        <f t="shared" si="504"/>
        <v>72.756169999999997</v>
      </c>
      <c r="P3546" s="12">
        <f t="shared" si="505"/>
        <v>195.3060077148009</v>
      </c>
      <c r="Q3546">
        <f t="shared" si="506"/>
        <v>0</v>
      </c>
      <c r="R3546">
        <f>$D$2*tarifas!$D$12/24</f>
        <v>1.4541666666666666</v>
      </c>
      <c r="S3546" t="e">
        <f>VLOOKUP(E3546&amp;" "&amp;F3546,tarifas!$A$13:$D$20,4,FALSE)*P3546</f>
        <v>#N/A</v>
      </c>
      <c r="T3546">
        <f>IF(F3546="COD1",tarifas!$D$11*(SUMIFS($P$11:$P$8770,$F$11:$F$8770,"=COD1",$B$11:$B$8770,"="&amp;B3546)/COUNTIFS($F$11:$F$8770,"=COD1",$B$11:$B$8770,"="&amp;B3546))/COUNTIFS($A$11:$A$8770,"="&amp;A3546,$F$11:$F$8770,"=COD1"),0)</f>
        <v>0</v>
      </c>
      <c r="U3546" t="e">
        <f>(VLOOKUP(F3546,tarifas!$C$7:$D$10,2,FALSE)+tarifas!$D$21)*datos!P3546</f>
        <v>#N/A</v>
      </c>
      <c r="V3546" t="e">
        <f t="shared" si="507"/>
        <v>#N/A</v>
      </c>
      <c r="W3546">
        <f t="shared" si="508"/>
        <v>0</v>
      </c>
    </row>
    <row r="3547" spans="1:23" x14ac:dyDescent="0.25">
      <c r="A3547">
        <f t="shared" si="501"/>
        <v>147</v>
      </c>
      <c r="B3547">
        <f t="shared" si="502"/>
        <v>5</v>
      </c>
      <c r="C3547" s="1">
        <f t="shared" si="509"/>
        <v>41787.333333324757</v>
      </c>
      <c r="D3547" s="7">
        <v>281.01515151515156</v>
      </c>
      <c r="E3547" s="7"/>
      <c r="G3547">
        <v>54.74</v>
      </c>
      <c r="H3547" s="12">
        <v>409.47100872578648</v>
      </c>
      <c r="I3547" s="13">
        <f>$D$2*tarifas!$D$12/24</f>
        <v>1.4541666666666666</v>
      </c>
      <c r="J3547" s="13" t="e">
        <f>VLOOKUP(E3547&amp;" "&amp;F3547,tarifas!$A$13:$D$20,4,FALSE)*H3547</f>
        <v>#N/A</v>
      </c>
      <c r="K3547" s="13">
        <f>IF(F3547="COD1",tarifas!$D$11*(SUMIFS($H$11:$H$8770,$F$11:$F$8770,"=COD1",$B$11:$B$8770,"="&amp;B3547)/COUNTIFS($F$11:$F$8770,"=COD1",$B$11:$B$8770,"="&amp;B3547))/COUNTIFS($A$11:$A$8770,"="&amp;A3547,$F$11:$F$8770,"=COD1"),0)</f>
        <v>0</v>
      </c>
      <c r="L3547" s="13" t="e">
        <f>(VLOOKUP(F3547,tarifas!$C$7:$D$10,2,FALSE)+tarifas!$D$21)*datos!H3547</f>
        <v>#N/A</v>
      </c>
      <c r="M3547">
        <v>146.09154000000001</v>
      </c>
      <c r="N3547" s="13" t="e">
        <f t="shared" si="503"/>
        <v>#N/A</v>
      </c>
      <c r="O3547">
        <f t="shared" si="504"/>
        <v>146.09154000000001</v>
      </c>
      <c r="P3547" s="12">
        <f t="shared" si="505"/>
        <v>263.37946872578647</v>
      </c>
      <c r="Q3547">
        <f t="shared" si="506"/>
        <v>0</v>
      </c>
      <c r="R3547">
        <f>$D$2*tarifas!$D$12/24</f>
        <v>1.4541666666666666</v>
      </c>
      <c r="S3547" t="e">
        <f>VLOOKUP(E3547&amp;" "&amp;F3547,tarifas!$A$13:$D$20,4,FALSE)*P3547</f>
        <v>#N/A</v>
      </c>
      <c r="T3547">
        <f>IF(F3547="COD1",tarifas!$D$11*(SUMIFS($P$11:$P$8770,$F$11:$F$8770,"=COD1",$B$11:$B$8770,"="&amp;B3547)/COUNTIFS($F$11:$F$8770,"=COD1",$B$11:$B$8770,"="&amp;B3547))/COUNTIFS($A$11:$A$8770,"="&amp;A3547,$F$11:$F$8770,"=COD1"),0)</f>
        <v>0</v>
      </c>
      <c r="U3547" t="e">
        <f>(VLOOKUP(F3547,tarifas!$C$7:$D$10,2,FALSE)+tarifas!$D$21)*datos!P3547</f>
        <v>#N/A</v>
      </c>
      <c r="V3547" t="e">
        <f t="shared" si="507"/>
        <v>#N/A</v>
      </c>
      <c r="W3547">
        <f t="shared" si="508"/>
        <v>0</v>
      </c>
    </row>
    <row r="3548" spans="1:23" x14ac:dyDescent="0.25">
      <c r="A3548">
        <f t="shared" si="501"/>
        <v>147</v>
      </c>
      <c r="B3548">
        <f t="shared" si="502"/>
        <v>5</v>
      </c>
      <c r="C3548" s="1">
        <f t="shared" si="509"/>
        <v>41787.374999991422</v>
      </c>
      <c r="D3548" s="7">
        <v>444.06060606060612</v>
      </c>
      <c r="E3548" s="7"/>
      <c r="G3548">
        <v>54.74</v>
      </c>
      <c r="H3548" s="12">
        <v>510.13162887297813</v>
      </c>
      <c r="I3548" s="13">
        <f>$D$2*tarifas!$D$12/24</f>
        <v>1.4541666666666666</v>
      </c>
      <c r="J3548" s="13" t="e">
        <f>VLOOKUP(E3548&amp;" "&amp;F3548,tarifas!$A$13:$D$20,4,FALSE)*H3548</f>
        <v>#N/A</v>
      </c>
      <c r="K3548" s="13">
        <f>IF(F3548="COD1",tarifas!$D$11*(SUMIFS($H$11:$H$8770,$F$11:$F$8770,"=COD1",$B$11:$B$8770,"="&amp;B3548)/COUNTIFS($F$11:$F$8770,"=COD1",$B$11:$B$8770,"="&amp;B3548))/COUNTIFS($A$11:$A$8770,"="&amp;A3548,$F$11:$F$8770,"=COD1"),0)</f>
        <v>0</v>
      </c>
      <c r="L3548" s="13" t="e">
        <f>(VLOOKUP(F3548,tarifas!$C$7:$D$10,2,FALSE)+tarifas!$D$21)*datos!H3548</f>
        <v>#N/A</v>
      </c>
      <c r="M3548">
        <v>148.39735000000002</v>
      </c>
      <c r="N3548" s="13" t="e">
        <f t="shared" si="503"/>
        <v>#N/A</v>
      </c>
      <c r="O3548">
        <f t="shared" si="504"/>
        <v>148.39735000000002</v>
      </c>
      <c r="P3548" s="12">
        <f t="shared" si="505"/>
        <v>361.73427887297811</v>
      </c>
      <c r="Q3548">
        <f t="shared" si="506"/>
        <v>0</v>
      </c>
      <c r="R3548">
        <f>$D$2*tarifas!$D$12/24</f>
        <v>1.4541666666666666</v>
      </c>
      <c r="S3548" t="e">
        <f>VLOOKUP(E3548&amp;" "&amp;F3548,tarifas!$A$13:$D$20,4,FALSE)*P3548</f>
        <v>#N/A</v>
      </c>
      <c r="T3548">
        <f>IF(F3548="COD1",tarifas!$D$11*(SUMIFS($P$11:$P$8770,$F$11:$F$8770,"=COD1",$B$11:$B$8770,"="&amp;B3548)/COUNTIFS($F$11:$F$8770,"=COD1",$B$11:$B$8770,"="&amp;B3548))/COUNTIFS($A$11:$A$8770,"="&amp;A3548,$F$11:$F$8770,"=COD1"),0)</f>
        <v>0</v>
      </c>
      <c r="U3548" t="e">
        <f>(VLOOKUP(F3548,tarifas!$C$7:$D$10,2,FALSE)+tarifas!$D$21)*datos!P3548</f>
        <v>#N/A</v>
      </c>
      <c r="V3548" t="e">
        <f t="shared" si="507"/>
        <v>#N/A</v>
      </c>
      <c r="W3548">
        <f t="shared" si="508"/>
        <v>0</v>
      </c>
    </row>
    <row r="3549" spans="1:23" x14ac:dyDescent="0.25">
      <c r="A3549">
        <f t="shared" si="501"/>
        <v>147</v>
      </c>
      <c r="B3549">
        <f t="shared" si="502"/>
        <v>5</v>
      </c>
      <c r="C3549" s="1">
        <f t="shared" si="509"/>
        <v>41787.416666658086</v>
      </c>
      <c r="D3549" s="7">
        <v>509.74242424242419</v>
      </c>
      <c r="E3549" s="7"/>
      <c r="G3549">
        <v>54</v>
      </c>
      <c r="H3549" s="12">
        <v>590.33725267580417</v>
      </c>
      <c r="I3549" s="13">
        <f>$D$2*tarifas!$D$12/24</f>
        <v>1.4541666666666666</v>
      </c>
      <c r="J3549" s="13" t="e">
        <f>VLOOKUP(E3549&amp;" "&amp;F3549,tarifas!$A$13:$D$20,4,FALSE)*H3549</f>
        <v>#N/A</v>
      </c>
      <c r="K3549" s="13">
        <f>IF(F3549="COD1",tarifas!$D$11*(SUMIFS($H$11:$H$8770,$F$11:$F$8770,"=COD1",$B$11:$B$8770,"="&amp;B3549)/COUNTIFS($F$11:$F$8770,"=COD1",$B$11:$B$8770,"="&amp;B3549))/COUNTIFS($A$11:$A$8770,"="&amp;A3549,$F$11:$F$8770,"=COD1"),0)</f>
        <v>0</v>
      </c>
      <c r="L3549" s="13" t="e">
        <f>(VLOOKUP(F3549,tarifas!$C$7:$D$10,2,FALSE)+tarifas!$D$21)*datos!H3549</f>
        <v>#N/A</v>
      </c>
      <c r="M3549">
        <v>169.40989999999999</v>
      </c>
      <c r="N3549" s="13" t="e">
        <f t="shared" si="503"/>
        <v>#N/A</v>
      </c>
      <c r="O3549">
        <f t="shared" si="504"/>
        <v>169.40989999999999</v>
      </c>
      <c r="P3549" s="12">
        <f t="shared" si="505"/>
        <v>420.92735267580417</v>
      </c>
      <c r="Q3549">
        <f t="shared" si="506"/>
        <v>0</v>
      </c>
      <c r="R3549">
        <f>$D$2*tarifas!$D$12/24</f>
        <v>1.4541666666666666</v>
      </c>
      <c r="S3549" t="e">
        <f>VLOOKUP(E3549&amp;" "&amp;F3549,tarifas!$A$13:$D$20,4,FALSE)*P3549</f>
        <v>#N/A</v>
      </c>
      <c r="T3549">
        <f>IF(F3549="COD1",tarifas!$D$11*(SUMIFS($P$11:$P$8770,$F$11:$F$8770,"=COD1",$B$11:$B$8770,"="&amp;B3549)/COUNTIFS($F$11:$F$8770,"=COD1",$B$11:$B$8770,"="&amp;B3549))/COUNTIFS($A$11:$A$8770,"="&amp;A3549,$F$11:$F$8770,"=COD1"),0)</f>
        <v>0</v>
      </c>
      <c r="U3549" t="e">
        <f>(VLOOKUP(F3549,tarifas!$C$7:$D$10,2,FALSE)+tarifas!$D$21)*datos!P3549</f>
        <v>#N/A</v>
      </c>
      <c r="V3549" t="e">
        <f t="shared" si="507"/>
        <v>#N/A</v>
      </c>
      <c r="W3549">
        <f t="shared" si="508"/>
        <v>0</v>
      </c>
    </row>
    <row r="3550" spans="1:23" x14ac:dyDescent="0.25">
      <c r="A3550">
        <f t="shared" si="501"/>
        <v>147</v>
      </c>
      <c r="B3550">
        <f t="shared" si="502"/>
        <v>5</v>
      </c>
      <c r="C3550" s="1">
        <f t="shared" si="509"/>
        <v>41787.45833332475</v>
      </c>
      <c r="D3550" s="7">
        <v>704.21212121212113</v>
      </c>
      <c r="E3550" s="7"/>
      <c r="G3550">
        <v>54.55</v>
      </c>
      <c r="H3550" s="12">
        <v>462.59696452930882</v>
      </c>
      <c r="I3550" s="13">
        <f>$D$2*tarifas!$D$12/24</f>
        <v>1.4541666666666666</v>
      </c>
      <c r="J3550" s="13" t="e">
        <f>VLOOKUP(E3550&amp;" "&amp;F3550,tarifas!$A$13:$D$20,4,FALSE)*H3550</f>
        <v>#N/A</v>
      </c>
      <c r="K3550" s="13">
        <f>IF(F3550="COD1",tarifas!$D$11*(SUMIFS($H$11:$H$8770,$F$11:$F$8770,"=COD1",$B$11:$B$8770,"="&amp;B3550)/COUNTIFS($F$11:$F$8770,"=COD1",$B$11:$B$8770,"="&amp;B3550))/COUNTIFS($A$11:$A$8770,"="&amp;A3550,$F$11:$F$8770,"=COD1"),0)</f>
        <v>0</v>
      </c>
      <c r="L3550" s="13" t="e">
        <f>(VLOOKUP(F3550,tarifas!$C$7:$D$10,2,FALSE)+tarifas!$D$21)*datos!H3550</f>
        <v>#N/A</v>
      </c>
      <c r="M3550">
        <v>74.584609999999998</v>
      </c>
      <c r="N3550" s="13" t="e">
        <f t="shared" si="503"/>
        <v>#N/A</v>
      </c>
      <c r="O3550">
        <f t="shared" si="504"/>
        <v>74.584609999999998</v>
      </c>
      <c r="P3550" s="12">
        <f t="shared" si="505"/>
        <v>388.01235452930882</v>
      </c>
      <c r="Q3550">
        <f t="shared" si="506"/>
        <v>0</v>
      </c>
      <c r="R3550">
        <f>$D$2*tarifas!$D$12/24</f>
        <v>1.4541666666666666</v>
      </c>
      <c r="S3550" t="e">
        <f>VLOOKUP(E3550&amp;" "&amp;F3550,tarifas!$A$13:$D$20,4,FALSE)*P3550</f>
        <v>#N/A</v>
      </c>
      <c r="T3550">
        <f>IF(F3550="COD1",tarifas!$D$11*(SUMIFS($P$11:$P$8770,$F$11:$F$8770,"=COD1",$B$11:$B$8770,"="&amp;B3550)/COUNTIFS($F$11:$F$8770,"=COD1",$B$11:$B$8770,"="&amp;B3550))/COUNTIFS($A$11:$A$8770,"="&amp;A3550,$F$11:$F$8770,"=COD1"),0)</f>
        <v>0</v>
      </c>
      <c r="U3550" t="e">
        <f>(VLOOKUP(F3550,tarifas!$C$7:$D$10,2,FALSE)+tarifas!$D$21)*datos!P3550</f>
        <v>#N/A</v>
      </c>
      <c r="V3550" t="e">
        <f t="shared" si="507"/>
        <v>#N/A</v>
      </c>
      <c r="W3550">
        <f t="shared" si="508"/>
        <v>0</v>
      </c>
    </row>
    <row r="3551" spans="1:23" x14ac:dyDescent="0.25">
      <c r="A3551">
        <f t="shared" si="501"/>
        <v>147</v>
      </c>
      <c r="B3551">
        <f t="shared" si="502"/>
        <v>5</v>
      </c>
      <c r="C3551" s="1">
        <f t="shared" si="509"/>
        <v>41787.499999991414</v>
      </c>
      <c r="D3551" s="7">
        <v>691.59090909090912</v>
      </c>
      <c r="E3551" s="7"/>
      <c r="G3551">
        <v>52.69</v>
      </c>
      <c r="H3551" s="12">
        <v>392.50059902878661</v>
      </c>
      <c r="I3551" s="13">
        <f>$D$2*tarifas!$D$12/24</f>
        <v>1.4541666666666666</v>
      </c>
      <c r="J3551" s="13" t="e">
        <f>VLOOKUP(E3551&amp;" "&amp;F3551,tarifas!$A$13:$D$20,4,FALSE)*H3551</f>
        <v>#N/A</v>
      </c>
      <c r="K3551" s="13">
        <f>IF(F3551="COD1",tarifas!$D$11*(SUMIFS($H$11:$H$8770,$F$11:$F$8770,"=COD1",$B$11:$B$8770,"="&amp;B3551)/COUNTIFS($F$11:$F$8770,"=COD1",$B$11:$B$8770,"="&amp;B3551))/COUNTIFS($A$11:$A$8770,"="&amp;A3551,$F$11:$F$8770,"=COD1"),0)</f>
        <v>0</v>
      </c>
      <c r="L3551" s="13" t="e">
        <f>(VLOOKUP(F3551,tarifas!$C$7:$D$10,2,FALSE)+tarifas!$D$21)*datos!H3551</f>
        <v>#N/A</v>
      </c>
      <c r="M3551">
        <v>114.8335</v>
      </c>
      <c r="N3551" s="13" t="e">
        <f t="shared" si="503"/>
        <v>#N/A</v>
      </c>
      <c r="O3551">
        <f t="shared" si="504"/>
        <v>114.8335</v>
      </c>
      <c r="P3551" s="12">
        <f t="shared" si="505"/>
        <v>277.66709902878659</v>
      </c>
      <c r="Q3551">
        <f t="shared" si="506"/>
        <v>0</v>
      </c>
      <c r="R3551">
        <f>$D$2*tarifas!$D$12/24</f>
        <v>1.4541666666666666</v>
      </c>
      <c r="S3551" t="e">
        <f>VLOOKUP(E3551&amp;" "&amp;F3551,tarifas!$A$13:$D$20,4,FALSE)*P3551</f>
        <v>#N/A</v>
      </c>
      <c r="T3551">
        <f>IF(F3551="COD1",tarifas!$D$11*(SUMIFS($P$11:$P$8770,$F$11:$F$8770,"=COD1",$B$11:$B$8770,"="&amp;B3551)/COUNTIFS($F$11:$F$8770,"=COD1",$B$11:$B$8770,"="&amp;B3551))/COUNTIFS($A$11:$A$8770,"="&amp;A3551,$F$11:$F$8770,"=COD1"),0)</f>
        <v>0</v>
      </c>
      <c r="U3551" t="e">
        <f>(VLOOKUP(F3551,tarifas!$C$7:$D$10,2,FALSE)+tarifas!$D$21)*datos!P3551</f>
        <v>#N/A</v>
      </c>
      <c r="V3551" t="e">
        <f t="shared" si="507"/>
        <v>#N/A</v>
      </c>
      <c r="W3551">
        <f t="shared" si="508"/>
        <v>0</v>
      </c>
    </row>
    <row r="3552" spans="1:23" x14ac:dyDescent="0.25">
      <c r="A3552">
        <f t="shared" si="501"/>
        <v>147</v>
      </c>
      <c r="B3552">
        <f t="shared" si="502"/>
        <v>5</v>
      </c>
      <c r="C3552" s="1">
        <f t="shared" si="509"/>
        <v>41787.541666658079</v>
      </c>
      <c r="D3552" s="7">
        <v>577.22727272727286</v>
      </c>
      <c r="E3552" s="7"/>
      <c r="G3552">
        <v>50.93</v>
      </c>
      <c r="H3552" s="12">
        <v>521.67343645170831</v>
      </c>
      <c r="I3552" s="13">
        <f>$D$2*tarifas!$D$12/24</f>
        <v>1.4541666666666666</v>
      </c>
      <c r="J3552" s="13" t="e">
        <f>VLOOKUP(E3552&amp;" "&amp;F3552,tarifas!$A$13:$D$20,4,FALSE)*H3552</f>
        <v>#N/A</v>
      </c>
      <c r="K3552" s="13">
        <f>IF(F3552="COD1",tarifas!$D$11*(SUMIFS($H$11:$H$8770,$F$11:$F$8770,"=COD1",$B$11:$B$8770,"="&amp;B3552)/COUNTIFS($F$11:$F$8770,"=COD1",$B$11:$B$8770,"="&amp;B3552))/COUNTIFS($A$11:$A$8770,"="&amp;A3552,$F$11:$F$8770,"=COD1"),0)</f>
        <v>0</v>
      </c>
      <c r="L3552" s="13" t="e">
        <f>(VLOOKUP(F3552,tarifas!$C$7:$D$10,2,FALSE)+tarifas!$D$21)*datos!H3552</f>
        <v>#N/A</v>
      </c>
      <c r="M3552">
        <v>91.218620000000001</v>
      </c>
      <c r="N3552" s="13" t="e">
        <f t="shared" si="503"/>
        <v>#N/A</v>
      </c>
      <c r="O3552">
        <f t="shared" si="504"/>
        <v>91.218620000000001</v>
      </c>
      <c r="P3552" s="12">
        <f t="shared" si="505"/>
        <v>430.45481645170833</v>
      </c>
      <c r="Q3552">
        <f t="shared" si="506"/>
        <v>0</v>
      </c>
      <c r="R3552">
        <f>$D$2*tarifas!$D$12/24</f>
        <v>1.4541666666666666</v>
      </c>
      <c r="S3552" t="e">
        <f>VLOOKUP(E3552&amp;" "&amp;F3552,tarifas!$A$13:$D$20,4,FALSE)*P3552</f>
        <v>#N/A</v>
      </c>
      <c r="T3552">
        <f>IF(F3552="COD1",tarifas!$D$11*(SUMIFS($P$11:$P$8770,$F$11:$F$8770,"=COD1",$B$11:$B$8770,"="&amp;B3552)/COUNTIFS($F$11:$F$8770,"=COD1",$B$11:$B$8770,"="&amp;B3552))/COUNTIFS($A$11:$A$8770,"="&amp;A3552,$F$11:$F$8770,"=COD1"),0)</f>
        <v>0</v>
      </c>
      <c r="U3552" t="e">
        <f>(VLOOKUP(F3552,tarifas!$C$7:$D$10,2,FALSE)+tarifas!$D$21)*datos!P3552</f>
        <v>#N/A</v>
      </c>
      <c r="V3552" t="e">
        <f t="shared" si="507"/>
        <v>#N/A</v>
      </c>
      <c r="W3552">
        <f t="shared" si="508"/>
        <v>0</v>
      </c>
    </row>
    <row r="3553" spans="1:23" x14ac:dyDescent="0.25">
      <c r="A3553">
        <f t="shared" si="501"/>
        <v>147</v>
      </c>
      <c r="B3553">
        <f t="shared" si="502"/>
        <v>5</v>
      </c>
      <c r="C3553" s="1">
        <f t="shared" si="509"/>
        <v>41787.583333324743</v>
      </c>
      <c r="D3553" s="7">
        <v>561.77272727272737</v>
      </c>
      <c r="E3553" s="7"/>
      <c r="G3553">
        <v>46.58</v>
      </c>
      <c r="H3553" s="12">
        <v>557.16458527055215</v>
      </c>
      <c r="I3553" s="13">
        <f>$D$2*tarifas!$D$12/24</f>
        <v>1.4541666666666666</v>
      </c>
      <c r="J3553" s="13" t="e">
        <f>VLOOKUP(E3553&amp;" "&amp;F3553,tarifas!$A$13:$D$20,4,FALSE)*H3553</f>
        <v>#N/A</v>
      </c>
      <c r="K3553" s="13">
        <f>IF(F3553="COD1",tarifas!$D$11*(SUMIFS($H$11:$H$8770,$F$11:$F$8770,"=COD1",$B$11:$B$8770,"="&amp;B3553)/COUNTIFS($F$11:$F$8770,"=COD1",$B$11:$B$8770,"="&amp;B3553))/COUNTIFS($A$11:$A$8770,"="&amp;A3553,$F$11:$F$8770,"=COD1"),0)</f>
        <v>0</v>
      </c>
      <c r="L3553" s="13" t="e">
        <f>(VLOOKUP(F3553,tarifas!$C$7:$D$10,2,FALSE)+tarifas!$D$21)*datos!H3553</f>
        <v>#N/A</v>
      </c>
      <c r="M3553">
        <v>177.67435</v>
      </c>
      <c r="N3553" s="13" t="e">
        <f t="shared" si="503"/>
        <v>#N/A</v>
      </c>
      <c r="O3553">
        <f t="shared" si="504"/>
        <v>177.67435</v>
      </c>
      <c r="P3553" s="12">
        <f t="shared" si="505"/>
        <v>379.49023527055215</v>
      </c>
      <c r="Q3553">
        <f t="shared" si="506"/>
        <v>0</v>
      </c>
      <c r="R3553">
        <f>$D$2*tarifas!$D$12/24</f>
        <v>1.4541666666666666</v>
      </c>
      <c r="S3553" t="e">
        <f>VLOOKUP(E3553&amp;" "&amp;F3553,tarifas!$A$13:$D$20,4,FALSE)*P3553</f>
        <v>#N/A</v>
      </c>
      <c r="T3553">
        <f>IF(F3553="COD1",tarifas!$D$11*(SUMIFS($P$11:$P$8770,$F$11:$F$8770,"=COD1",$B$11:$B$8770,"="&amp;B3553)/COUNTIFS($F$11:$F$8770,"=COD1",$B$11:$B$8770,"="&amp;B3553))/COUNTIFS($A$11:$A$8770,"="&amp;A3553,$F$11:$F$8770,"=COD1"),0)</f>
        <v>0</v>
      </c>
      <c r="U3553" t="e">
        <f>(VLOOKUP(F3553,tarifas!$C$7:$D$10,2,FALSE)+tarifas!$D$21)*datos!P3553</f>
        <v>#N/A</v>
      </c>
      <c r="V3553" t="e">
        <f t="shared" si="507"/>
        <v>#N/A</v>
      </c>
      <c r="W3553">
        <f t="shared" si="508"/>
        <v>0</v>
      </c>
    </row>
    <row r="3554" spans="1:23" x14ac:dyDescent="0.25">
      <c r="A3554">
        <f t="shared" si="501"/>
        <v>147</v>
      </c>
      <c r="B3554">
        <f t="shared" si="502"/>
        <v>5</v>
      </c>
      <c r="C3554" s="1">
        <f t="shared" si="509"/>
        <v>41787.624999991407</v>
      </c>
      <c r="D3554" s="7">
        <v>715.030303030303</v>
      </c>
      <c r="E3554" s="7"/>
      <c r="G3554">
        <v>45</v>
      </c>
      <c r="H3554" s="12">
        <v>599.7695956565226</v>
      </c>
      <c r="I3554" s="13">
        <f>$D$2*tarifas!$D$12/24</f>
        <v>1.4541666666666666</v>
      </c>
      <c r="J3554" s="13" t="e">
        <f>VLOOKUP(E3554&amp;" "&amp;F3554,tarifas!$A$13:$D$20,4,FALSE)*H3554</f>
        <v>#N/A</v>
      </c>
      <c r="K3554" s="13">
        <f>IF(F3554="COD1",tarifas!$D$11*(SUMIFS($H$11:$H$8770,$F$11:$F$8770,"=COD1",$B$11:$B$8770,"="&amp;B3554)/COUNTIFS($F$11:$F$8770,"=COD1",$B$11:$B$8770,"="&amp;B3554))/COUNTIFS($A$11:$A$8770,"="&amp;A3554,$F$11:$F$8770,"=COD1"),0)</f>
        <v>0</v>
      </c>
      <c r="L3554" s="13" t="e">
        <f>(VLOOKUP(F3554,tarifas!$C$7:$D$10,2,FALSE)+tarifas!$D$21)*datos!H3554</f>
        <v>#N/A</v>
      </c>
      <c r="M3554">
        <v>168.25361999999998</v>
      </c>
      <c r="N3554" s="13" t="e">
        <f t="shared" si="503"/>
        <v>#N/A</v>
      </c>
      <c r="O3554">
        <f t="shared" si="504"/>
        <v>168.25361999999998</v>
      </c>
      <c r="P3554" s="12">
        <f t="shared" si="505"/>
        <v>431.51597565652264</v>
      </c>
      <c r="Q3554">
        <f t="shared" si="506"/>
        <v>0</v>
      </c>
      <c r="R3554">
        <f>$D$2*tarifas!$D$12/24</f>
        <v>1.4541666666666666</v>
      </c>
      <c r="S3554" t="e">
        <f>VLOOKUP(E3554&amp;" "&amp;F3554,tarifas!$A$13:$D$20,4,FALSE)*P3554</f>
        <v>#N/A</v>
      </c>
      <c r="T3554">
        <f>IF(F3554="COD1",tarifas!$D$11*(SUMIFS($P$11:$P$8770,$F$11:$F$8770,"=COD1",$B$11:$B$8770,"="&amp;B3554)/COUNTIFS($F$11:$F$8770,"=COD1",$B$11:$B$8770,"="&amp;B3554))/COUNTIFS($A$11:$A$8770,"="&amp;A3554,$F$11:$F$8770,"=COD1"),0)</f>
        <v>0</v>
      </c>
      <c r="U3554" t="e">
        <f>(VLOOKUP(F3554,tarifas!$C$7:$D$10,2,FALSE)+tarifas!$D$21)*datos!P3554</f>
        <v>#N/A</v>
      </c>
      <c r="V3554" t="e">
        <f t="shared" si="507"/>
        <v>#N/A</v>
      </c>
      <c r="W3554">
        <f t="shared" si="508"/>
        <v>0</v>
      </c>
    </row>
    <row r="3555" spans="1:23" x14ac:dyDescent="0.25">
      <c r="A3555">
        <f t="shared" si="501"/>
        <v>147</v>
      </c>
      <c r="B3555">
        <f t="shared" si="502"/>
        <v>5</v>
      </c>
      <c r="C3555" s="1">
        <f t="shared" si="509"/>
        <v>41787.666666658071</v>
      </c>
      <c r="D3555" s="7">
        <v>622.04545454545462</v>
      </c>
      <c r="E3555" s="7"/>
      <c r="G3555">
        <v>44.86</v>
      </c>
      <c r="H3555" s="12">
        <v>502.77078083020064</v>
      </c>
      <c r="I3555" s="13">
        <f>$D$2*tarifas!$D$12/24</f>
        <v>1.4541666666666666</v>
      </c>
      <c r="J3555" s="13" t="e">
        <f>VLOOKUP(E3555&amp;" "&amp;F3555,tarifas!$A$13:$D$20,4,FALSE)*H3555</f>
        <v>#N/A</v>
      </c>
      <c r="K3555" s="13">
        <f>IF(F3555="COD1",tarifas!$D$11*(SUMIFS($H$11:$H$8770,$F$11:$F$8770,"=COD1",$B$11:$B$8770,"="&amp;B3555)/COUNTIFS($F$11:$F$8770,"=COD1",$B$11:$B$8770,"="&amp;B3555))/COUNTIFS($A$11:$A$8770,"="&amp;A3555,$F$11:$F$8770,"=COD1"),0)</f>
        <v>0</v>
      </c>
      <c r="L3555" s="13" t="e">
        <f>(VLOOKUP(F3555,tarifas!$C$7:$D$10,2,FALSE)+tarifas!$D$21)*datos!H3555</f>
        <v>#N/A</v>
      </c>
      <c r="M3555">
        <v>136.31801000000002</v>
      </c>
      <c r="N3555" s="13" t="e">
        <f t="shared" si="503"/>
        <v>#N/A</v>
      </c>
      <c r="O3555">
        <f t="shared" si="504"/>
        <v>136.31801000000002</v>
      </c>
      <c r="P3555" s="12">
        <f t="shared" si="505"/>
        <v>366.45277083020062</v>
      </c>
      <c r="Q3555">
        <f t="shared" si="506"/>
        <v>0</v>
      </c>
      <c r="R3555">
        <f>$D$2*tarifas!$D$12/24</f>
        <v>1.4541666666666666</v>
      </c>
      <c r="S3555" t="e">
        <f>VLOOKUP(E3555&amp;" "&amp;F3555,tarifas!$A$13:$D$20,4,FALSE)*P3555</f>
        <v>#N/A</v>
      </c>
      <c r="T3555">
        <f>IF(F3555="COD1",tarifas!$D$11*(SUMIFS($P$11:$P$8770,$F$11:$F$8770,"=COD1",$B$11:$B$8770,"="&amp;B3555)/COUNTIFS($F$11:$F$8770,"=COD1",$B$11:$B$8770,"="&amp;B3555))/COUNTIFS($A$11:$A$8770,"="&amp;A3555,$F$11:$F$8770,"=COD1"),0)</f>
        <v>0</v>
      </c>
      <c r="U3555" t="e">
        <f>(VLOOKUP(F3555,tarifas!$C$7:$D$10,2,FALSE)+tarifas!$D$21)*datos!P3555</f>
        <v>#N/A</v>
      </c>
      <c r="V3555" t="e">
        <f t="shared" si="507"/>
        <v>#N/A</v>
      </c>
      <c r="W3555">
        <f t="shared" si="508"/>
        <v>0</v>
      </c>
    </row>
    <row r="3556" spans="1:23" x14ac:dyDescent="0.25">
      <c r="A3556">
        <f t="shared" si="501"/>
        <v>147</v>
      </c>
      <c r="B3556">
        <f t="shared" si="502"/>
        <v>5</v>
      </c>
      <c r="C3556" s="1">
        <f t="shared" si="509"/>
        <v>41787.708333324736</v>
      </c>
      <c r="D3556" s="7">
        <v>453.84848484848482</v>
      </c>
      <c r="E3556" s="7"/>
      <c r="G3556">
        <v>44.25</v>
      </c>
      <c r="H3556" s="12">
        <v>394.46096258311798</v>
      </c>
      <c r="I3556" s="13">
        <f>$D$2*tarifas!$D$12/24</f>
        <v>1.4541666666666666</v>
      </c>
      <c r="J3556" s="13" t="e">
        <f>VLOOKUP(E3556&amp;" "&amp;F3556,tarifas!$A$13:$D$20,4,FALSE)*H3556</f>
        <v>#N/A</v>
      </c>
      <c r="K3556" s="13">
        <f>IF(F3556="COD1",tarifas!$D$11*(SUMIFS($H$11:$H$8770,$F$11:$F$8770,"=COD1",$B$11:$B$8770,"="&amp;B3556)/COUNTIFS($F$11:$F$8770,"=COD1",$B$11:$B$8770,"="&amp;B3556))/COUNTIFS($A$11:$A$8770,"="&amp;A3556,$F$11:$F$8770,"=COD1"),0)</f>
        <v>0</v>
      </c>
      <c r="L3556" s="13" t="e">
        <f>(VLOOKUP(F3556,tarifas!$C$7:$D$10,2,FALSE)+tarifas!$D$21)*datos!H3556</f>
        <v>#N/A</v>
      </c>
      <c r="M3556">
        <v>75.827929999999995</v>
      </c>
      <c r="N3556" s="13" t="e">
        <f t="shared" si="503"/>
        <v>#N/A</v>
      </c>
      <c r="O3556">
        <f t="shared" si="504"/>
        <v>75.827929999999995</v>
      </c>
      <c r="P3556" s="12">
        <f t="shared" si="505"/>
        <v>318.63303258311799</v>
      </c>
      <c r="Q3556">
        <f t="shared" si="506"/>
        <v>0</v>
      </c>
      <c r="R3556">
        <f>$D$2*tarifas!$D$12/24</f>
        <v>1.4541666666666666</v>
      </c>
      <c r="S3556" t="e">
        <f>VLOOKUP(E3556&amp;" "&amp;F3556,tarifas!$A$13:$D$20,4,FALSE)*P3556</f>
        <v>#N/A</v>
      </c>
      <c r="T3556">
        <f>IF(F3556="COD1",tarifas!$D$11*(SUMIFS($P$11:$P$8770,$F$11:$F$8770,"=COD1",$B$11:$B$8770,"="&amp;B3556)/COUNTIFS($F$11:$F$8770,"=COD1",$B$11:$B$8770,"="&amp;B3556))/COUNTIFS($A$11:$A$8770,"="&amp;A3556,$F$11:$F$8770,"=COD1"),0)</f>
        <v>0</v>
      </c>
      <c r="U3556" t="e">
        <f>(VLOOKUP(F3556,tarifas!$C$7:$D$10,2,FALSE)+tarifas!$D$21)*datos!P3556</f>
        <v>#N/A</v>
      </c>
      <c r="V3556" t="e">
        <f t="shared" si="507"/>
        <v>#N/A</v>
      </c>
      <c r="W3556">
        <f t="shared" si="508"/>
        <v>0</v>
      </c>
    </row>
    <row r="3557" spans="1:23" x14ac:dyDescent="0.25">
      <c r="A3557">
        <f t="shared" si="501"/>
        <v>147</v>
      </c>
      <c r="B3557">
        <f t="shared" si="502"/>
        <v>5</v>
      </c>
      <c r="C3557" s="1">
        <f t="shared" si="509"/>
        <v>41787.7499999914</v>
      </c>
      <c r="D3557" s="7">
        <v>261.18181818181819</v>
      </c>
      <c r="E3557" s="7"/>
      <c r="G3557">
        <v>44.95</v>
      </c>
      <c r="H3557" s="12">
        <v>293.81827201734075</v>
      </c>
      <c r="I3557" s="13">
        <f>$D$2*tarifas!$D$12/24</f>
        <v>1.4541666666666666</v>
      </c>
      <c r="J3557" s="13" t="e">
        <f>VLOOKUP(E3557&amp;" "&amp;F3557,tarifas!$A$13:$D$20,4,FALSE)*H3557</f>
        <v>#N/A</v>
      </c>
      <c r="K3557" s="13">
        <f>IF(F3557="COD1",tarifas!$D$11*(SUMIFS($H$11:$H$8770,$F$11:$F$8770,"=COD1",$B$11:$B$8770,"="&amp;B3557)/COUNTIFS($F$11:$F$8770,"=COD1",$B$11:$B$8770,"="&amp;B3557))/COUNTIFS($A$11:$A$8770,"="&amp;A3557,$F$11:$F$8770,"=COD1"),0)</f>
        <v>0</v>
      </c>
      <c r="L3557" s="13" t="e">
        <f>(VLOOKUP(F3557,tarifas!$C$7:$D$10,2,FALSE)+tarifas!$D$21)*datos!H3557</f>
        <v>#N/A</v>
      </c>
      <c r="M3557">
        <v>16.850150000000003</v>
      </c>
      <c r="N3557" s="13" t="e">
        <f t="shared" si="503"/>
        <v>#N/A</v>
      </c>
      <c r="O3557">
        <f t="shared" si="504"/>
        <v>16.850150000000003</v>
      </c>
      <c r="P3557" s="12">
        <f t="shared" si="505"/>
        <v>276.96812201734076</v>
      </c>
      <c r="Q3557">
        <f t="shared" si="506"/>
        <v>0</v>
      </c>
      <c r="R3557">
        <f>$D$2*tarifas!$D$12/24</f>
        <v>1.4541666666666666</v>
      </c>
      <c r="S3557" t="e">
        <f>VLOOKUP(E3557&amp;" "&amp;F3557,tarifas!$A$13:$D$20,4,FALSE)*P3557</f>
        <v>#N/A</v>
      </c>
      <c r="T3557">
        <f>IF(F3557="COD1",tarifas!$D$11*(SUMIFS($P$11:$P$8770,$F$11:$F$8770,"=COD1",$B$11:$B$8770,"="&amp;B3557)/COUNTIFS($F$11:$F$8770,"=COD1",$B$11:$B$8770,"="&amp;B3557))/COUNTIFS($A$11:$A$8770,"="&amp;A3557,$F$11:$F$8770,"=COD1"),0)</f>
        <v>0</v>
      </c>
      <c r="U3557" t="e">
        <f>(VLOOKUP(F3557,tarifas!$C$7:$D$10,2,FALSE)+tarifas!$D$21)*datos!P3557</f>
        <v>#N/A</v>
      </c>
      <c r="V3557" t="e">
        <f t="shared" si="507"/>
        <v>#N/A</v>
      </c>
      <c r="W3557">
        <f t="shared" si="508"/>
        <v>0</v>
      </c>
    </row>
    <row r="3558" spans="1:23" x14ac:dyDescent="0.25">
      <c r="A3558">
        <f t="shared" si="501"/>
        <v>147</v>
      </c>
      <c r="B3558">
        <f t="shared" si="502"/>
        <v>5</v>
      </c>
      <c r="C3558" s="1">
        <f t="shared" si="509"/>
        <v>41787.791666658064</v>
      </c>
      <c r="D3558" s="7">
        <v>75.469696969696969</v>
      </c>
      <c r="E3558" s="7"/>
      <c r="G3558">
        <v>48.17</v>
      </c>
      <c r="H3558" s="12">
        <v>231.3362499105788</v>
      </c>
      <c r="I3558" s="13">
        <f>$D$2*tarifas!$D$12/24</f>
        <v>1.4541666666666666</v>
      </c>
      <c r="J3558" s="13" t="e">
        <f>VLOOKUP(E3558&amp;" "&amp;F3558,tarifas!$A$13:$D$20,4,FALSE)*H3558</f>
        <v>#N/A</v>
      </c>
      <c r="K3558" s="13">
        <f>IF(F3558="COD1",tarifas!$D$11*(SUMIFS($H$11:$H$8770,$F$11:$F$8770,"=COD1",$B$11:$B$8770,"="&amp;B3558)/COUNTIFS($F$11:$F$8770,"=COD1",$B$11:$B$8770,"="&amp;B3558))/COUNTIFS($A$11:$A$8770,"="&amp;A3558,$F$11:$F$8770,"=COD1"),0)</f>
        <v>0</v>
      </c>
      <c r="L3558" s="13" t="e">
        <f>(VLOOKUP(F3558,tarifas!$C$7:$D$10,2,FALSE)+tarifas!$D$21)*datos!H3558</f>
        <v>#N/A</v>
      </c>
      <c r="M3558">
        <v>0</v>
      </c>
      <c r="N3558" s="13" t="e">
        <f t="shared" si="503"/>
        <v>#N/A</v>
      </c>
      <c r="O3558">
        <f t="shared" si="504"/>
        <v>0</v>
      </c>
      <c r="P3558" s="12">
        <f t="shared" si="505"/>
        <v>231.3362499105788</v>
      </c>
      <c r="Q3558">
        <f t="shared" si="506"/>
        <v>0</v>
      </c>
      <c r="R3558">
        <f>$D$2*tarifas!$D$12/24</f>
        <v>1.4541666666666666</v>
      </c>
      <c r="S3558" t="e">
        <f>VLOOKUP(E3558&amp;" "&amp;F3558,tarifas!$A$13:$D$20,4,FALSE)*P3558</f>
        <v>#N/A</v>
      </c>
      <c r="T3558">
        <f>IF(F3558="COD1",tarifas!$D$11*(SUMIFS($P$11:$P$8770,$F$11:$F$8770,"=COD1",$B$11:$B$8770,"="&amp;B3558)/COUNTIFS($F$11:$F$8770,"=COD1",$B$11:$B$8770,"="&amp;B3558))/COUNTIFS($A$11:$A$8770,"="&amp;A3558,$F$11:$F$8770,"=COD1"),0)</f>
        <v>0</v>
      </c>
      <c r="U3558" t="e">
        <f>(VLOOKUP(F3558,tarifas!$C$7:$D$10,2,FALSE)+tarifas!$D$21)*datos!P3558</f>
        <v>#N/A</v>
      </c>
      <c r="V3558" t="e">
        <f t="shared" si="507"/>
        <v>#N/A</v>
      </c>
      <c r="W3558">
        <f t="shared" si="508"/>
        <v>0</v>
      </c>
    </row>
    <row r="3559" spans="1:23" x14ac:dyDescent="0.25">
      <c r="A3559">
        <f t="shared" si="501"/>
        <v>147</v>
      </c>
      <c r="B3559">
        <f t="shared" si="502"/>
        <v>5</v>
      </c>
      <c r="C3559" s="1">
        <f t="shared" si="509"/>
        <v>41787.833333324728</v>
      </c>
      <c r="D3559" s="7">
        <v>0</v>
      </c>
      <c r="E3559" s="7"/>
      <c r="G3559">
        <v>51.4</v>
      </c>
      <c r="H3559" s="12">
        <v>212.00692061903413</v>
      </c>
      <c r="I3559" s="13">
        <f>$D$2*tarifas!$D$12/24</f>
        <v>1.4541666666666666</v>
      </c>
      <c r="J3559" s="13" t="e">
        <f>VLOOKUP(E3559&amp;" "&amp;F3559,tarifas!$A$13:$D$20,4,FALSE)*H3559</f>
        <v>#N/A</v>
      </c>
      <c r="K3559" s="13">
        <f>IF(F3559="COD1",tarifas!$D$11*(SUMIFS($H$11:$H$8770,$F$11:$F$8770,"=COD1",$B$11:$B$8770,"="&amp;B3559)/COUNTIFS($F$11:$F$8770,"=COD1",$B$11:$B$8770,"="&amp;B3559))/COUNTIFS($A$11:$A$8770,"="&amp;A3559,$F$11:$F$8770,"=COD1"),0)</f>
        <v>0</v>
      </c>
      <c r="L3559" s="13" t="e">
        <f>(VLOOKUP(F3559,tarifas!$C$7:$D$10,2,FALSE)+tarifas!$D$21)*datos!H3559</f>
        <v>#N/A</v>
      </c>
      <c r="M3559">
        <v>0</v>
      </c>
      <c r="N3559" s="13" t="e">
        <f t="shared" si="503"/>
        <v>#N/A</v>
      </c>
      <c r="O3559">
        <f t="shared" si="504"/>
        <v>0</v>
      </c>
      <c r="P3559" s="12">
        <f t="shared" si="505"/>
        <v>212.00692061903413</v>
      </c>
      <c r="Q3559">
        <f t="shared" si="506"/>
        <v>0</v>
      </c>
      <c r="R3559">
        <f>$D$2*tarifas!$D$12/24</f>
        <v>1.4541666666666666</v>
      </c>
      <c r="S3559" t="e">
        <f>VLOOKUP(E3559&amp;" "&amp;F3559,tarifas!$A$13:$D$20,4,FALSE)*P3559</f>
        <v>#N/A</v>
      </c>
      <c r="T3559">
        <f>IF(F3559="COD1",tarifas!$D$11*(SUMIFS($P$11:$P$8770,$F$11:$F$8770,"=COD1",$B$11:$B$8770,"="&amp;B3559)/COUNTIFS($F$11:$F$8770,"=COD1",$B$11:$B$8770,"="&amp;B3559))/COUNTIFS($A$11:$A$8770,"="&amp;A3559,$F$11:$F$8770,"=COD1"),0)</f>
        <v>0</v>
      </c>
      <c r="U3559" t="e">
        <f>(VLOOKUP(F3559,tarifas!$C$7:$D$10,2,FALSE)+tarifas!$D$21)*datos!P3559</f>
        <v>#N/A</v>
      </c>
      <c r="V3559" t="e">
        <f t="shared" si="507"/>
        <v>#N/A</v>
      </c>
      <c r="W3559">
        <f t="shared" si="508"/>
        <v>0</v>
      </c>
    </row>
    <row r="3560" spans="1:23" x14ac:dyDescent="0.25">
      <c r="A3560">
        <f t="shared" si="501"/>
        <v>147</v>
      </c>
      <c r="B3560">
        <f t="shared" si="502"/>
        <v>5</v>
      </c>
      <c r="C3560" s="1">
        <f t="shared" si="509"/>
        <v>41787.874999991393</v>
      </c>
      <c r="D3560" s="7">
        <v>0</v>
      </c>
      <c r="E3560" s="7"/>
      <c r="G3560">
        <v>51.02</v>
      </c>
      <c r="H3560" s="12">
        <v>206.20146867287281</v>
      </c>
      <c r="I3560" s="13">
        <f>$D$2*tarifas!$D$12/24</f>
        <v>1.4541666666666666</v>
      </c>
      <c r="J3560" s="13" t="e">
        <f>VLOOKUP(E3560&amp;" "&amp;F3560,tarifas!$A$13:$D$20,4,FALSE)*H3560</f>
        <v>#N/A</v>
      </c>
      <c r="K3560" s="13">
        <f>IF(F3560="COD1",tarifas!$D$11*(SUMIFS($H$11:$H$8770,$F$11:$F$8770,"=COD1",$B$11:$B$8770,"="&amp;B3560)/COUNTIFS($F$11:$F$8770,"=COD1",$B$11:$B$8770,"="&amp;B3560))/COUNTIFS($A$11:$A$8770,"="&amp;A3560,$F$11:$F$8770,"=COD1"),0)</f>
        <v>0</v>
      </c>
      <c r="L3560" s="13" t="e">
        <f>(VLOOKUP(F3560,tarifas!$C$7:$D$10,2,FALSE)+tarifas!$D$21)*datos!H3560</f>
        <v>#N/A</v>
      </c>
      <c r="M3560">
        <v>0</v>
      </c>
      <c r="N3560" s="13" t="e">
        <f t="shared" si="503"/>
        <v>#N/A</v>
      </c>
      <c r="O3560">
        <f t="shared" si="504"/>
        <v>0</v>
      </c>
      <c r="P3560" s="12">
        <f t="shared" si="505"/>
        <v>206.20146867287281</v>
      </c>
      <c r="Q3560">
        <f t="shared" si="506"/>
        <v>0</v>
      </c>
      <c r="R3560">
        <f>$D$2*tarifas!$D$12/24</f>
        <v>1.4541666666666666</v>
      </c>
      <c r="S3560" t="e">
        <f>VLOOKUP(E3560&amp;" "&amp;F3560,tarifas!$A$13:$D$20,4,FALSE)*P3560</f>
        <v>#N/A</v>
      </c>
      <c r="T3560">
        <f>IF(F3560="COD1",tarifas!$D$11*(SUMIFS($P$11:$P$8770,$F$11:$F$8770,"=COD1",$B$11:$B$8770,"="&amp;B3560)/COUNTIFS($F$11:$F$8770,"=COD1",$B$11:$B$8770,"="&amp;B3560))/COUNTIFS($A$11:$A$8770,"="&amp;A3560,$F$11:$F$8770,"=COD1"),0)</f>
        <v>0</v>
      </c>
      <c r="U3560" t="e">
        <f>(VLOOKUP(F3560,tarifas!$C$7:$D$10,2,FALSE)+tarifas!$D$21)*datos!P3560</f>
        <v>#N/A</v>
      </c>
      <c r="V3560" t="e">
        <f t="shared" si="507"/>
        <v>#N/A</v>
      </c>
      <c r="W3560">
        <f t="shared" si="508"/>
        <v>0</v>
      </c>
    </row>
    <row r="3561" spans="1:23" x14ac:dyDescent="0.25">
      <c r="A3561">
        <f t="shared" si="501"/>
        <v>147</v>
      </c>
      <c r="B3561">
        <f t="shared" si="502"/>
        <v>5</v>
      </c>
      <c r="C3561" s="1">
        <f t="shared" si="509"/>
        <v>41787.916666658057</v>
      </c>
      <c r="D3561" s="7">
        <v>0</v>
      </c>
      <c r="E3561" s="7"/>
      <c r="G3561">
        <v>47.1</v>
      </c>
      <c r="H3561" s="12">
        <v>207.80614051700522</v>
      </c>
      <c r="I3561" s="13">
        <f>$D$2*tarifas!$D$12/24</f>
        <v>1.4541666666666666</v>
      </c>
      <c r="J3561" s="13" t="e">
        <f>VLOOKUP(E3561&amp;" "&amp;F3561,tarifas!$A$13:$D$20,4,FALSE)*H3561</f>
        <v>#N/A</v>
      </c>
      <c r="K3561" s="13">
        <f>IF(F3561="COD1",tarifas!$D$11*(SUMIFS($H$11:$H$8770,$F$11:$F$8770,"=COD1",$B$11:$B$8770,"="&amp;B3561)/COUNTIFS($F$11:$F$8770,"=COD1",$B$11:$B$8770,"="&amp;B3561))/COUNTIFS($A$11:$A$8770,"="&amp;A3561,$F$11:$F$8770,"=COD1"),0)</f>
        <v>0</v>
      </c>
      <c r="L3561" s="13" t="e">
        <f>(VLOOKUP(F3561,tarifas!$C$7:$D$10,2,FALSE)+tarifas!$D$21)*datos!H3561</f>
        <v>#N/A</v>
      </c>
      <c r="M3561">
        <v>0</v>
      </c>
      <c r="N3561" s="13" t="e">
        <f t="shared" si="503"/>
        <v>#N/A</v>
      </c>
      <c r="O3561">
        <f t="shared" si="504"/>
        <v>0</v>
      </c>
      <c r="P3561" s="12">
        <f t="shared" si="505"/>
        <v>207.80614051700522</v>
      </c>
      <c r="Q3561">
        <f t="shared" si="506"/>
        <v>0</v>
      </c>
      <c r="R3561">
        <f>$D$2*tarifas!$D$12/24</f>
        <v>1.4541666666666666</v>
      </c>
      <c r="S3561" t="e">
        <f>VLOOKUP(E3561&amp;" "&amp;F3561,tarifas!$A$13:$D$20,4,FALSE)*P3561</f>
        <v>#N/A</v>
      </c>
      <c r="T3561">
        <f>IF(F3561="COD1",tarifas!$D$11*(SUMIFS($P$11:$P$8770,$F$11:$F$8770,"=COD1",$B$11:$B$8770,"="&amp;B3561)/COUNTIFS($F$11:$F$8770,"=COD1",$B$11:$B$8770,"="&amp;B3561))/COUNTIFS($A$11:$A$8770,"="&amp;A3561,$F$11:$F$8770,"=COD1"),0)</f>
        <v>0</v>
      </c>
      <c r="U3561" t="e">
        <f>(VLOOKUP(F3561,tarifas!$C$7:$D$10,2,FALSE)+tarifas!$D$21)*datos!P3561</f>
        <v>#N/A</v>
      </c>
      <c r="V3561" t="e">
        <f t="shared" si="507"/>
        <v>#N/A</v>
      </c>
      <c r="W3561">
        <f t="shared" si="508"/>
        <v>0</v>
      </c>
    </row>
    <row r="3562" spans="1:23" x14ac:dyDescent="0.25">
      <c r="A3562">
        <f t="shared" si="501"/>
        <v>147</v>
      </c>
      <c r="B3562">
        <f t="shared" si="502"/>
        <v>5</v>
      </c>
      <c r="C3562" s="1">
        <f t="shared" si="509"/>
        <v>41787.958333324721</v>
      </c>
      <c r="D3562" s="7">
        <v>0</v>
      </c>
      <c r="E3562" s="7"/>
      <c r="G3562">
        <v>45.4</v>
      </c>
      <c r="H3562" s="12">
        <v>200.75569444918324</v>
      </c>
      <c r="I3562" s="13">
        <f>$D$2*tarifas!$D$12/24</f>
        <v>1.4541666666666666</v>
      </c>
      <c r="J3562" s="13" t="e">
        <f>VLOOKUP(E3562&amp;" "&amp;F3562,tarifas!$A$13:$D$20,4,FALSE)*H3562</f>
        <v>#N/A</v>
      </c>
      <c r="K3562" s="13">
        <f>IF(F3562="COD1",tarifas!$D$11*(SUMIFS($H$11:$H$8770,$F$11:$F$8770,"=COD1",$B$11:$B$8770,"="&amp;B3562)/COUNTIFS($F$11:$F$8770,"=COD1",$B$11:$B$8770,"="&amp;B3562))/COUNTIFS($A$11:$A$8770,"="&amp;A3562,$F$11:$F$8770,"=COD1"),0)</f>
        <v>0</v>
      </c>
      <c r="L3562" s="13" t="e">
        <f>(VLOOKUP(F3562,tarifas!$C$7:$D$10,2,FALSE)+tarifas!$D$21)*datos!H3562</f>
        <v>#N/A</v>
      </c>
      <c r="M3562">
        <v>0</v>
      </c>
      <c r="N3562" s="13" t="e">
        <f t="shared" si="503"/>
        <v>#N/A</v>
      </c>
      <c r="O3562">
        <f t="shared" si="504"/>
        <v>0</v>
      </c>
      <c r="P3562" s="12">
        <f t="shared" si="505"/>
        <v>200.75569444918324</v>
      </c>
      <c r="Q3562">
        <f t="shared" si="506"/>
        <v>0</v>
      </c>
      <c r="R3562">
        <f>$D$2*tarifas!$D$12/24</f>
        <v>1.4541666666666666</v>
      </c>
      <c r="S3562" t="e">
        <f>VLOOKUP(E3562&amp;" "&amp;F3562,tarifas!$A$13:$D$20,4,FALSE)*P3562</f>
        <v>#N/A</v>
      </c>
      <c r="T3562">
        <f>IF(F3562="COD1",tarifas!$D$11*(SUMIFS($P$11:$P$8770,$F$11:$F$8770,"=COD1",$B$11:$B$8770,"="&amp;B3562)/COUNTIFS($F$11:$F$8770,"=COD1",$B$11:$B$8770,"="&amp;B3562))/COUNTIFS($A$11:$A$8770,"="&amp;A3562,$F$11:$F$8770,"=COD1"),0)</f>
        <v>0</v>
      </c>
      <c r="U3562" t="e">
        <f>(VLOOKUP(F3562,tarifas!$C$7:$D$10,2,FALSE)+tarifas!$D$21)*datos!P3562</f>
        <v>#N/A</v>
      </c>
      <c r="V3562" t="e">
        <f t="shared" si="507"/>
        <v>#N/A</v>
      </c>
      <c r="W3562">
        <f t="shared" si="508"/>
        <v>0</v>
      </c>
    </row>
    <row r="3563" spans="1:23" x14ac:dyDescent="0.25">
      <c r="A3563">
        <f t="shared" si="501"/>
        <v>148</v>
      </c>
      <c r="B3563">
        <f t="shared" si="502"/>
        <v>5</v>
      </c>
      <c r="C3563" s="1">
        <f t="shared" si="509"/>
        <v>41787.999999991385</v>
      </c>
      <c r="D3563" s="7">
        <v>0</v>
      </c>
      <c r="E3563" s="7"/>
      <c r="G3563">
        <v>44.23</v>
      </c>
      <c r="H3563" s="12">
        <v>198.78886707769465</v>
      </c>
      <c r="I3563" s="13">
        <f>$D$2*tarifas!$D$12/24</f>
        <v>1.4541666666666666</v>
      </c>
      <c r="J3563" s="13" t="e">
        <f>VLOOKUP(E3563&amp;" "&amp;F3563,tarifas!$A$13:$D$20,4,FALSE)*H3563</f>
        <v>#N/A</v>
      </c>
      <c r="K3563" s="13">
        <f>IF(F3563="COD1",tarifas!$D$11*(SUMIFS($H$11:$H$8770,$F$11:$F$8770,"=COD1",$B$11:$B$8770,"="&amp;B3563)/COUNTIFS($F$11:$F$8770,"=COD1",$B$11:$B$8770,"="&amp;B3563))/COUNTIFS($A$11:$A$8770,"="&amp;A3563,$F$11:$F$8770,"=COD1"),0)</f>
        <v>0</v>
      </c>
      <c r="L3563" s="13" t="e">
        <f>(VLOOKUP(F3563,tarifas!$C$7:$D$10,2,FALSE)+tarifas!$D$21)*datos!H3563</f>
        <v>#N/A</v>
      </c>
      <c r="M3563">
        <v>0</v>
      </c>
      <c r="N3563" s="13" t="e">
        <f t="shared" si="503"/>
        <v>#N/A</v>
      </c>
      <c r="O3563">
        <f t="shared" si="504"/>
        <v>0</v>
      </c>
      <c r="P3563" s="12">
        <f t="shared" si="505"/>
        <v>198.78886707769465</v>
      </c>
      <c r="Q3563">
        <f t="shared" si="506"/>
        <v>0</v>
      </c>
      <c r="R3563">
        <f>$D$2*tarifas!$D$12/24</f>
        <v>1.4541666666666666</v>
      </c>
      <c r="S3563" t="e">
        <f>VLOOKUP(E3563&amp;" "&amp;F3563,tarifas!$A$13:$D$20,4,FALSE)*P3563</f>
        <v>#N/A</v>
      </c>
      <c r="T3563">
        <f>IF(F3563="COD1",tarifas!$D$11*(SUMIFS($P$11:$P$8770,$F$11:$F$8770,"=COD1",$B$11:$B$8770,"="&amp;B3563)/COUNTIFS($F$11:$F$8770,"=COD1",$B$11:$B$8770,"="&amp;B3563))/COUNTIFS($A$11:$A$8770,"="&amp;A3563,$F$11:$F$8770,"=COD1"),0)</f>
        <v>0</v>
      </c>
      <c r="U3563" t="e">
        <f>(VLOOKUP(F3563,tarifas!$C$7:$D$10,2,FALSE)+tarifas!$D$21)*datos!P3563</f>
        <v>#N/A</v>
      </c>
      <c r="V3563" t="e">
        <f t="shared" si="507"/>
        <v>#N/A</v>
      </c>
      <c r="W3563">
        <f t="shared" si="508"/>
        <v>0</v>
      </c>
    </row>
    <row r="3564" spans="1:23" x14ac:dyDescent="0.25">
      <c r="A3564">
        <f t="shared" si="501"/>
        <v>148</v>
      </c>
      <c r="B3564">
        <f t="shared" si="502"/>
        <v>5</v>
      </c>
      <c r="C3564" s="1">
        <f t="shared" si="509"/>
        <v>41788.04166665805</v>
      </c>
      <c r="D3564" s="7">
        <v>0</v>
      </c>
      <c r="E3564" s="7"/>
      <c r="G3564">
        <v>44.17</v>
      </c>
      <c r="H3564" s="12">
        <v>196.9957002069458</v>
      </c>
      <c r="I3564" s="13">
        <f>$D$2*tarifas!$D$12/24</f>
        <v>1.4541666666666666</v>
      </c>
      <c r="J3564" s="13" t="e">
        <f>VLOOKUP(E3564&amp;" "&amp;F3564,tarifas!$A$13:$D$20,4,FALSE)*H3564</f>
        <v>#N/A</v>
      </c>
      <c r="K3564" s="13">
        <f>IF(F3564="COD1",tarifas!$D$11*(SUMIFS($H$11:$H$8770,$F$11:$F$8770,"=COD1",$B$11:$B$8770,"="&amp;B3564)/COUNTIFS($F$11:$F$8770,"=COD1",$B$11:$B$8770,"="&amp;B3564))/COUNTIFS($A$11:$A$8770,"="&amp;A3564,$F$11:$F$8770,"=COD1"),0)</f>
        <v>0</v>
      </c>
      <c r="L3564" s="13" t="e">
        <f>(VLOOKUP(F3564,tarifas!$C$7:$D$10,2,FALSE)+tarifas!$D$21)*datos!H3564</f>
        <v>#N/A</v>
      </c>
      <c r="M3564">
        <v>0</v>
      </c>
      <c r="N3564" s="13" t="e">
        <f t="shared" si="503"/>
        <v>#N/A</v>
      </c>
      <c r="O3564">
        <f t="shared" si="504"/>
        <v>0</v>
      </c>
      <c r="P3564" s="12">
        <f t="shared" si="505"/>
        <v>196.9957002069458</v>
      </c>
      <c r="Q3564">
        <f t="shared" si="506"/>
        <v>0</v>
      </c>
      <c r="R3564">
        <f>$D$2*tarifas!$D$12/24</f>
        <v>1.4541666666666666</v>
      </c>
      <c r="S3564" t="e">
        <f>VLOOKUP(E3564&amp;" "&amp;F3564,tarifas!$A$13:$D$20,4,FALSE)*P3564</f>
        <v>#N/A</v>
      </c>
      <c r="T3564">
        <f>IF(F3564="COD1",tarifas!$D$11*(SUMIFS($P$11:$P$8770,$F$11:$F$8770,"=COD1",$B$11:$B$8770,"="&amp;B3564)/COUNTIFS($F$11:$F$8770,"=COD1",$B$11:$B$8770,"="&amp;B3564))/COUNTIFS($A$11:$A$8770,"="&amp;A3564,$F$11:$F$8770,"=COD1"),0)</f>
        <v>0</v>
      </c>
      <c r="U3564" t="e">
        <f>(VLOOKUP(F3564,tarifas!$C$7:$D$10,2,FALSE)+tarifas!$D$21)*datos!P3564</f>
        <v>#N/A</v>
      </c>
      <c r="V3564" t="e">
        <f t="shared" si="507"/>
        <v>#N/A</v>
      </c>
      <c r="W3564">
        <f t="shared" si="508"/>
        <v>0</v>
      </c>
    </row>
    <row r="3565" spans="1:23" x14ac:dyDescent="0.25">
      <c r="A3565">
        <f t="shared" si="501"/>
        <v>148</v>
      </c>
      <c r="B3565">
        <f t="shared" si="502"/>
        <v>5</v>
      </c>
      <c r="C3565" s="1">
        <f t="shared" si="509"/>
        <v>41788.083333324714</v>
      </c>
      <c r="D3565" s="7">
        <v>0</v>
      </c>
      <c r="E3565" s="7"/>
      <c r="G3565">
        <v>44.17</v>
      </c>
      <c r="H3565" s="12">
        <v>194.82572188061917</v>
      </c>
      <c r="I3565" s="13">
        <f>$D$2*tarifas!$D$12/24</f>
        <v>1.4541666666666666</v>
      </c>
      <c r="J3565" s="13" t="e">
        <f>VLOOKUP(E3565&amp;" "&amp;F3565,tarifas!$A$13:$D$20,4,FALSE)*H3565</f>
        <v>#N/A</v>
      </c>
      <c r="K3565" s="13">
        <f>IF(F3565="COD1",tarifas!$D$11*(SUMIFS($H$11:$H$8770,$F$11:$F$8770,"=COD1",$B$11:$B$8770,"="&amp;B3565)/COUNTIFS($F$11:$F$8770,"=COD1",$B$11:$B$8770,"="&amp;B3565))/COUNTIFS($A$11:$A$8770,"="&amp;A3565,$F$11:$F$8770,"=COD1"),0)</f>
        <v>0</v>
      </c>
      <c r="L3565" s="13" t="e">
        <f>(VLOOKUP(F3565,tarifas!$C$7:$D$10,2,FALSE)+tarifas!$D$21)*datos!H3565</f>
        <v>#N/A</v>
      </c>
      <c r="M3565">
        <v>0</v>
      </c>
      <c r="N3565" s="13" t="e">
        <f t="shared" si="503"/>
        <v>#N/A</v>
      </c>
      <c r="O3565">
        <f t="shared" si="504"/>
        <v>0</v>
      </c>
      <c r="P3565" s="12">
        <f t="shared" si="505"/>
        <v>194.82572188061917</v>
      </c>
      <c r="Q3565">
        <f t="shared" si="506"/>
        <v>0</v>
      </c>
      <c r="R3565">
        <f>$D$2*tarifas!$D$12/24</f>
        <v>1.4541666666666666</v>
      </c>
      <c r="S3565" t="e">
        <f>VLOOKUP(E3565&amp;" "&amp;F3565,tarifas!$A$13:$D$20,4,FALSE)*P3565</f>
        <v>#N/A</v>
      </c>
      <c r="T3565">
        <f>IF(F3565="COD1",tarifas!$D$11*(SUMIFS($P$11:$P$8770,$F$11:$F$8770,"=COD1",$B$11:$B$8770,"="&amp;B3565)/COUNTIFS($F$11:$F$8770,"=COD1",$B$11:$B$8770,"="&amp;B3565))/COUNTIFS($A$11:$A$8770,"="&amp;A3565,$F$11:$F$8770,"=COD1"),0)</f>
        <v>0</v>
      </c>
      <c r="U3565" t="e">
        <f>(VLOOKUP(F3565,tarifas!$C$7:$D$10,2,FALSE)+tarifas!$D$21)*datos!P3565</f>
        <v>#N/A</v>
      </c>
      <c r="V3565" t="e">
        <f t="shared" si="507"/>
        <v>#N/A</v>
      </c>
      <c r="W3565">
        <f t="shared" si="508"/>
        <v>0</v>
      </c>
    </row>
    <row r="3566" spans="1:23" x14ac:dyDescent="0.25">
      <c r="A3566">
        <f t="shared" si="501"/>
        <v>148</v>
      </c>
      <c r="B3566">
        <f t="shared" si="502"/>
        <v>5</v>
      </c>
      <c r="C3566" s="1">
        <f t="shared" si="509"/>
        <v>41788.124999991378</v>
      </c>
      <c r="D3566" s="7">
        <v>0</v>
      </c>
      <c r="E3566" s="7"/>
      <c r="G3566">
        <v>43.9</v>
      </c>
      <c r="H3566" s="12">
        <v>192.28849232803526</v>
      </c>
      <c r="I3566" s="13">
        <f>$D$2*tarifas!$D$12/24</f>
        <v>1.4541666666666666</v>
      </c>
      <c r="J3566" s="13" t="e">
        <f>VLOOKUP(E3566&amp;" "&amp;F3566,tarifas!$A$13:$D$20,4,FALSE)*H3566</f>
        <v>#N/A</v>
      </c>
      <c r="K3566" s="13">
        <f>IF(F3566="COD1",tarifas!$D$11*(SUMIFS($H$11:$H$8770,$F$11:$F$8770,"=COD1",$B$11:$B$8770,"="&amp;B3566)/COUNTIFS($F$11:$F$8770,"=COD1",$B$11:$B$8770,"="&amp;B3566))/COUNTIFS($A$11:$A$8770,"="&amp;A3566,$F$11:$F$8770,"=COD1"),0)</f>
        <v>0</v>
      </c>
      <c r="L3566" s="13" t="e">
        <f>(VLOOKUP(F3566,tarifas!$C$7:$D$10,2,FALSE)+tarifas!$D$21)*datos!H3566</f>
        <v>#N/A</v>
      </c>
      <c r="M3566">
        <v>0</v>
      </c>
      <c r="N3566" s="13" t="e">
        <f t="shared" si="503"/>
        <v>#N/A</v>
      </c>
      <c r="O3566">
        <f t="shared" si="504"/>
        <v>0</v>
      </c>
      <c r="P3566" s="12">
        <f t="shared" si="505"/>
        <v>192.28849232803526</v>
      </c>
      <c r="Q3566">
        <f t="shared" si="506"/>
        <v>0</v>
      </c>
      <c r="R3566">
        <f>$D$2*tarifas!$D$12/24</f>
        <v>1.4541666666666666</v>
      </c>
      <c r="S3566" t="e">
        <f>VLOOKUP(E3566&amp;" "&amp;F3566,tarifas!$A$13:$D$20,4,FALSE)*P3566</f>
        <v>#N/A</v>
      </c>
      <c r="T3566">
        <f>IF(F3566="COD1",tarifas!$D$11*(SUMIFS($P$11:$P$8770,$F$11:$F$8770,"=COD1",$B$11:$B$8770,"="&amp;B3566)/COUNTIFS($F$11:$F$8770,"=COD1",$B$11:$B$8770,"="&amp;B3566))/COUNTIFS($A$11:$A$8770,"="&amp;A3566,$F$11:$F$8770,"=COD1"),0)</f>
        <v>0</v>
      </c>
      <c r="U3566" t="e">
        <f>(VLOOKUP(F3566,tarifas!$C$7:$D$10,2,FALSE)+tarifas!$D$21)*datos!P3566</f>
        <v>#N/A</v>
      </c>
      <c r="V3566" t="e">
        <f t="shared" si="507"/>
        <v>#N/A</v>
      </c>
      <c r="W3566">
        <f t="shared" si="508"/>
        <v>0</v>
      </c>
    </row>
    <row r="3567" spans="1:23" x14ac:dyDescent="0.25">
      <c r="A3567">
        <f t="shared" si="501"/>
        <v>148</v>
      </c>
      <c r="B3567">
        <f t="shared" si="502"/>
        <v>5</v>
      </c>
      <c r="C3567" s="1">
        <f t="shared" si="509"/>
        <v>41788.166666658042</v>
      </c>
      <c r="D3567" s="7">
        <v>0</v>
      </c>
      <c r="E3567" s="7"/>
      <c r="G3567">
        <v>44.17</v>
      </c>
      <c r="H3567" s="12">
        <v>192.92367576460754</v>
      </c>
      <c r="I3567" s="13">
        <f>$D$2*tarifas!$D$12/24</f>
        <v>1.4541666666666666</v>
      </c>
      <c r="J3567" s="13" t="e">
        <f>VLOOKUP(E3567&amp;" "&amp;F3567,tarifas!$A$13:$D$20,4,FALSE)*H3567</f>
        <v>#N/A</v>
      </c>
      <c r="K3567" s="13">
        <f>IF(F3567="COD1",tarifas!$D$11*(SUMIFS($H$11:$H$8770,$F$11:$F$8770,"=COD1",$B$11:$B$8770,"="&amp;B3567)/COUNTIFS($F$11:$F$8770,"=COD1",$B$11:$B$8770,"="&amp;B3567))/COUNTIFS($A$11:$A$8770,"="&amp;A3567,$F$11:$F$8770,"=COD1"),0)</f>
        <v>0</v>
      </c>
      <c r="L3567" s="13" t="e">
        <f>(VLOOKUP(F3567,tarifas!$C$7:$D$10,2,FALSE)+tarifas!$D$21)*datos!H3567</f>
        <v>#N/A</v>
      </c>
      <c r="M3567">
        <v>0</v>
      </c>
      <c r="N3567" s="13" t="e">
        <f t="shared" si="503"/>
        <v>#N/A</v>
      </c>
      <c r="O3567">
        <f t="shared" si="504"/>
        <v>0</v>
      </c>
      <c r="P3567" s="12">
        <f t="shared" si="505"/>
        <v>192.92367576460754</v>
      </c>
      <c r="Q3567">
        <f t="shared" si="506"/>
        <v>0</v>
      </c>
      <c r="R3567">
        <f>$D$2*tarifas!$D$12/24</f>
        <v>1.4541666666666666</v>
      </c>
      <c r="S3567" t="e">
        <f>VLOOKUP(E3567&amp;" "&amp;F3567,tarifas!$A$13:$D$20,4,FALSE)*P3567</f>
        <v>#N/A</v>
      </c>
      <c r="T3567">
        <f>IF(F3567="COD1",tarifas!$D$11*(SUMIFS($P$11:$P$8770,$F$11:$F$8770,"=COD1",$B$11:$B$8770,"="&amp;B3567)/COUNTIFS($F$11:$F$8770,"=COD1",$B$11:$B$8770,"="&amp;B3567))/COUNTIFS($A$11:$A$8770,"="&amp;A3567,$F$11:$F$8770,"=COD1"),0)</f>
        <v>0</v>
      </c>
      <c r="U3567" t="e">
        <f>(VLOOKUP(F3567,tarifas!$C$7:$D$10,2,FALSE)+tarifas!$D$21)*datos!P3567</f>
        <v>#N/A</v>
      </c>
      <c r="V3567" t="e">
        <f t="shared" si="507"/>
        <v>#N/A</v>
      </c>
      <c r="W3567">
        <f t="shared" si="508"/>
        <v>0</v>
      </c>
    </row>
    <row r="3568" spans="1:23" x14ac:dyDescent="0.25">
      <c r="A3568">
        <f t="shared" si="501"/>
        <v>148</v>
      </c>
      <c r="B3568">
        <f t="shared" si="502"/>
        <v>5</v>
      </c>
      <c r="C3568" s="1">
        <f t="shared" si="509"/>
        <v>41788.208333324706</v>
      </c>
      <c r="D3568" s="7">
        <v>9.0151515151515174</v>
      </c>
      <c r="E3568" s="7"/>
      <c r="G3568">
        <v>44.27</v>
      </c>
      <c r="H3568" s="12">
        <v>192.70829016860202</v>
      </c>
      <c r="I3568" s="13">
        <f>$D$2*tarifas!$D$12/24</f>
        <v>1.4541666666666666</v>
      </c>
      <c r="J3568" s="13" t="e">
        <f>VLOOKUP(E3568&amp;" "&amp;F3568,tarifas!$A$13:$D$20,4,FALSE)*H3568</f>
        <v>#N/A</v>
      </c>
      <c r="K3568" s="13">
        <f>IF(F3568="COD1",tarifas!$D$11*(SUMIFS($H$11:$H$8770,$F$11:$F$8770,"=COD1",$B$11:$B$8770,"="&amp;B3568)/COUNTIFS($F$11:$F$8770,"=COD1",$B$11:$B$8770,"="&amp;B3568))/COUNTIFS($A$11:$A$8770,"="&amp;A3568,$F$11:$F$8770,"=COD1"),0)</f>
        <v>0</v>
      </c>
      <c r="L3568" s="13" t="e">
        <f>(VLOOKUP(F3568,tarifas!$C$7:$D$10,2,FALSE)+tarifas!$D$21)*datos!H3568</f>
        <v>#N/A</v>
      </c>
      <c r="M3568">
        <v>3.2633299999999998</v>
      </c>
      <c r="N3568" s="13" t="e">
        <f t="shared" si="503"/>
        <v>#N/A</v>
      </c>
      <c r="O3568">
        <f t="shared" si="504"/>
        <v>3.2633299999999998</v>
      </c>
      <c r="P3568" s="12">
        <f t="shared" si="505"/>
        <v>189.44496016860202</v>
      </c>
      <c r="Q3568">
        <f t="shared" si="506"/>
        <v>0</v>
      </c>
      <c r="R3568">
        <f>$D$2*tarifas!$D$12/24</f>
        <v>1.4541666666666666</v>
      </c>
      <c r="S3568" t="e">
        <f>VLOOKUP(E3568&amp;" "&amp;F3568,tarifas!$A$13:$D$20,4,FALSE)*P3568</f>
        <v>#N/A</v>
      </c>
      <c r="T3568">
        <f>IF(F3568="COD1",tarifas!$D$11*(SUMIFS($P$11:$P$8770,$F$11:$F$8770,"=COD1",$B$11:$B$8770,"="&amp;B3568)/COUNTIFS($F$11:$F$8770,"=COD1",$B$11:$B$8770,"="&amp;B3568))/COUNTIFS($A$11:$A$8770,"="&amp;A3568,$F$11:$F$8770,"=COD1"),0)</f>
        <v>0</v>
      </c>
      <c r="U3568" t="e">
        <f>(VLOOKUP(F3568,tarifas!$C$7:$D$10,2,FALSE)+tarifas!$D$21)*datos!P3568</f>
        <v>#N/A</v>
      </c>
      <c r="V3568" t="e">
        <f t="shared" si="507"/>
        <v>#N/A</v>
      </c>
      <c r="W3568">
        <f t="shared" si="508"/>
        <v>0</v>
      </c>
    </row>
    <row r="3569" spans="1:23" x14ac:dyDescent="0.25">
      <c r="A3569">
        <f t="shared" si="501"/>
        <v>148</v>
      </c>
      <c r="B3569">
        <f t="shared" si="502"/>
        <v>5</v>
      </c>
      <c r="C3569" s="1">
        <f t="shared" si="509"/>
        <v>41788.249999991371</v>
      </c>
      <c r="D3569" s="7">
        <v>26.787878787878789</v>
      </c>
      <c r="E3569" s="7"/>
      <c r="G3569">
        <v>49.07</v>
      </c>
      <c r="H3569" s="12">
        <v>213.99698234804924</v>
      </c>
      <c r="I3569" s="13">
        <f>$D$2*tarifas!$D$12/24</f>
        <v>1.4541666666666666</v>
      </c>
      <c r="J3569" s="13" t="e">
        <f>VLOOKUP(E3569&amp;" "&amp;F3569,tarifas!$A$13:$D$20,4,FALSE)*H3569</f>
        <v>#N/A</v>
      </c>
      <c r="K3569" s="13">
        <f>IF(F3569="COD1",tarifas!$D$11*(SUMIFS($H$11:$H$8770,$F$11:$F$8770,"=COD1",$B$11:$B$8770,"="&amp;B3569)/COUNTIFS($F$11:$F$8770,"=COD1",$B$11:$B$8770,"="&amp;B3569))/COUNTIFS($A$11:$A$8770,"="&amp;A3569,$F$11:$F$8770,"=COD1"),0)</f>
        <v>0</v>
      </c>
      <c r="L3569" s="13" t="e">
        <f>(VLOOKUP(F3569,tarifas!$C$7:$D$10,2,FALSE)+tarifas!$D$21)*datos!H3569</f>
        <v>#N/A</v>
      </c>
      <c r="M3569">
        <v>25.86281</v>
      </c>
      <c r="N3569" s="13" t="e">
        <f t="shared" si="503"/>
        <v>#N/A</v>
      </c>
      <c r="O3569">
        <f t="shared" si="504"/>
        <v>25.86281</v>
      </c>
      <c r="P3569" s="12">
        <f t="shared" si="505"/>
        <v>188.13417234804925</v>
      </c>
      <c r="Q3569">
        <f t="shared" si="506"/>
        <v>0</v>
      </c>
      <c r="R3569">
        <f>$D$2*tarifas!$D$12/24</f>
        <v>1.4541666666666666</v>
      </c>
      <c r="S3569" t="e">
        <f>VLOOKUP(E3569&amp;" "&amp;F3569,tarifas!$A$13:$D$20,4,FALSE)*P3569</f>
        <v>#N/A</v>
      </c>
      <c r="T3569">
        <f>IF(F3569="COD1",tarifas!$D$11*(SUMIFS($P$11:$P$8770,$F$11:$F$8770,"=COD1",$B$11:$B$8770,"="&amp;B3569)/COUNTIFS($F$11:$F$8770,"=COD1",$B$11:$B$8770,"="&amp;B3569))/COUNTIFS($A$11:$A$8770,"="&amp;A3569,$F$11:$F$8770,"=COD1"),0)</f>
        <v>0</v>
      </c>
      <c r="U3569" t="e">
        <f>(VLOOKUP(F3569,tarifas!$C$7:$D$10,2,FALSE)+tarifas!$D$21)*datos!P3569</f>
        <v>#N/A</v>
      </c>
      <c r="V3569" t="e">
        <f t="shared" si="507"/>
        <v>#N/A</v>
      </c>
      <c r="W3569">
        <f t="shared" si="508"/>
        <v>0</v>
      </c>
    </row>
    <row r="3570" spans="1:23" x14ac:dyDescent="0.25">
      <c r="A3570">
        <f t="shared" si="501"/>
        <v>148</v>
      </c>
      <c r="B3570">
        <f t="shared" si="502"/>
        <v>5</v>
      </c>
      <c r="C3570" s="1">
        <f t="shared" si="509"/>
        <v>41788.291666658035</v>
      </c>
      <c r="D3570" s="7">
        <v>117.96969696969697</v>
      </c>
      <c r="E3570" s="7"/>
      <c r="G3570">
        <v>52.8</v>
      </c>
      <c r="H3570" s="12">
        <v>271.14782691510015</v>
      </c>
      <c r="I3570" s="13">
        <f>$D$2*tarifas!$D$12/24</f>
        <v>1.4541666666666666</v>
      </c>
      <c r="J3570" s="13" t="e">
        <f>VLOOKUP(E3570&amp;" "&amp;F3570,tarifas!$A$13:$D$20,4,FALSE)*H3570</f>
        <v>#N/A</v>
      </c>
      <c r="K3570" s="13">
        <f>IF(F3570="COD1",tarifas!$D$11*(SUMIFS($H$11:$H$8770,$F$11:$F$8770,"=COD1",$B$11:$B$8770,"="&amp;B3570)/COUNTIFS($F$11:$F$8770,"=COD1",$B$11:$B$8770,"="&amp;B3570))/COUNTIFS($A$11:$A$8770,"="&amp;A3570,$F$11:$F$8770,"=COD1"),0)</f>
        <v>0</v>
      </c>
      <c r="L3570" s="13" t="e">
        <f>(VLOOKUP(F3570,tarifas!$C$7:$D$10,2,FALSE)+tarifas!$D$21)*datos!H3570</f>
        <v>#N/A</v>
      </c>
      <c r="M3570">
        <v>61.59919</v>
      </c>
      <c r="N3570" s="13" t="e">
        <f t="shared" si="503"/>
        <v>#N/A</v>
      </c>
      <c r="O3570">
        <f t="shared" si="504"/>
        <v>61.59919</v>
      </c>
      <c r="P3570" s="12">
        <f t="shared" si="505"/>
        <v>209.54863691510016</v>
      </c>
      <c r="Q3570">
        <f t="shared" si="506"/>
        <v>0</v>
      </c>
      <c r="R3570">
        <f>$D$2*tarifas!$D$12/24</f>
        <v>1.4541666666666666</v>
      </c>
      <c r="S3570" t="e">
        <f>VLOOKUP(E3570&amp;" "&amp;F3570,tarifas!$A$13:$D$20,4,FALSE)*P3570</f>
        <v>#N/A</v>
      </c>
      <c r="T3570">
        <f>IF(F3570="COD1",tarifas!$D$11*(SUMIFS($P$11:$P$8770,$F$11:$F$8770,"=COD1",$B$11:$B$8770,"="&amp;B3570)/COUNTIFS($F$11:$F$8770,"=COD1",$B$11:$B$8770,"="&amp;B3570))/COUNTIFS($A$11:$A$8770,"="&amp;A3570,$F$11:$F$8770,"=COD1"),0)</f>
        <v>0</v>
      </c>
      <c r="U3570" t="e">
        <f>(VLOOKUP(F3570,tarifas!$C$7:$D$10,2,FALSE)+tarifas!$D$21)*datos!P3570</f>
        <v>#N/A</v>
      </c>
      <c r="V3570" t="e">
        <f t="shared" si="507"/>
        <v>#N/A</v>
      </c>
      <c r="W3570">
        <f t="shared" si="508"/>
        <v>0</v>
      </c>
    </row>
    <row r="3571" spans="1:23" x14ac:dyDescent="0.25">
      <c r="A3571">
        <f t="shared" si="501"/>
        <v>148</v>
      </c>
      <c r="B3571">
        <f t="shared" si="502"/>
        <v>5</v>
      </c>
      <c r="C3571" s="1">
        <f t="shared" si="509"/>
        <v>41788.333333324699</v>
      </c>
      <c r="D3571" s="7">
        <v>295.43939393939394</v>
      </c>
      <c r="E3571" s="7"/>
      <c r="G3571">
        <v>54.02</v>
      </c>
      <c r="H3571" s="12">
        <v>422.2993788629181</v>
      </c>
      <c r="I3571" s="13">
        <f>$D$2*tarifas!$D$12/24</f>
        <v>1.4541666666666666</v>
      </c>
      <c r="J3571" s="13" t="e">
        <f>VLOOKUP(E3571&amp;" "&amp;F3571,tarifas!$A$13:$D$20,4,FALSE)*H3571</f>
        <v>#N/A</v>
      </c>
      <c r="K3571" s="13">
        <f>IF(F3571="COD1",tarifas!$D$11*(SUMIFS($H$11:$H$8770,$F$11:$F$8770,"=COD1",$B$11:$B$8770,"="&amp;B3571)/COUNTIFS($F$11:$F$8770,"=COD1",$B$11:$B$8770,"="&amp;B3571))/COUNTIFS($A$11:$A$8770,"="&amp;A3571,$F$11:$F$8770,"=COD1"),0)</f>
        <v>0</v>
      </c>
      <c r="L3571" s="13" t="e">
        <f>(VLOOKUP(F3571,tarifas!$C$7:$D$10,2,FALSE)+tarifas!$D$21)*datos!H3571</f>
        <v>#N/A</v>
      </c>
      <c r="M3571">
        <v>79.566609999999997</v>
      </c>
      <c r="N3571" s="13" t="e">
        <f t="shared" si="503"/>
        <v>#N/A</v>
      </c>
      <c r="O3571">
        <f t="shared" si="504"/>
        <v>79.566609999999997</v>
      </c>
      <c r="P3571" s="12">
        <f t="shared" si="505"/>
        <v>342.73276886291808</v>
      </c>
      <c r="Q3571">
        <f t="shared" si="506"/>
        <v>0</v>
      </c>
      <c r="R3571">
        <f>$D$2*tarifas!$D$12/24</f>
        <v>1.4541666666666666</v>
      </c>
      <c r="S3571" t="e">
        <f>VLOOKUP(E3571&amp;" "&amp;F3571,tarifas!$A$13:$D$20,4,FALSE)*P3571</f>
        <v>#N/A</v>
      </c>
      <c r="T3571">
        <f>IF(F3571="COD1",tarifas!$D$11*(SUMIFS($P$11:$P$8770,$F$11:$F$8770,"=COD1",$B$11:$B$8770,"="&amp;B3571)/COUNTIFS($F$11:$F$8770,"=COD1",$B$11:$B$8770,"="&amp;B3571))/COUNTIFS($A$11:$A$8770,"="&amp;A3571,$F$11:$F$8770,"=COD1"),0)</f>
        <v>0</v>
      </c>
      <c r="U3571" t="e">
        <f>(VLOOKUP(F3571,tarifas!$C$7:$D$10,2,FALSE)+tarifas!$D$21)*datos!P3571</f>
        <v>#N/A</v>
      </c>
      <c r="V3571" t="e">
        <f t="shared" si="507"/>
        <v>#N/A</v>
      </c>
      <c r="W3571">
        <f t="shared" si="508"/>
        <v>0</v>
      </c>
    </row>
    <row r="3572" spans="1:23" x14ac:dyDescent="0.25">
      <c r="A3572">
        <f t="shared" si="501"/>
        <v>148</v>
      </c>
      <c r="B3572">
        <f t="shared" si="502"/>
        <v>5</v>
      </c>
      <c r="C3572" s="1">
        <f t="shared" si="509"/>
        <v>41788.374999991363</v>
      </c>
      <c r="D3572" s="7">
        <v>457.71212121212119</v>
      </c>
      <c r="E3572" s="7"/>
      <c r="G3572">
        <v>51.4</v>
      </c>
      <c r="H3572" s="12">
        <v>532.30173623437656</v>
      </c>
      <c r="I3572" s="13">
        <f>$D$2*tarifas!$D$12/24</f>
        <v>1.4541666666666666</v>
      </c>
      <c r="J3572" s="13" t="e">
        <f>VLOOKUP(E3572&amp;" "&amp;F3572,tarifas!$A$13:$D$20,4,FALSE)*H3572</f>
        <v>#N/A</v>
      </c>
      <c r="K3572" s="13">
        <f>IF(F3572="COD1",tarifas!$D$11*(SUMIFS($H$11:$H$8770,$F$11:$F$8770,"=COD1",$B$11:$B$8770,"="&amp;B3572)/COUNTIFS($F$11:$F$8770,"=COD1",$B$11:$B$8770,"="&amp;B3572))/COUNTIFS($A$11:$A$8770,"="&amp;A3572,$F$11:$F$8770,"=COD1"),0)</f>
        <v>0</v>
      </c>
      <c r="L3572" s="13" t="e">
        <f>(VLOOKUP(F3572,tarifas!$C$7:$D$10,2,FALSE)+tarifas!$D$21)*datos!H3572</f>
        <v>#N/A</v>
      </c>
      <c r="M3572">
        <v>103.66005</v>
      </c>
      <c r="N3572" s="13" t="e">
        <f t="shared" si="503"/>
        <v>#N/A</v>
      </c>
      <c r="O3572">
        <f t="shared" si="504"/>
        <v>103.66005</v>
      </c>
      <c r="P3572" s="12">
        <f t="shared" si="505"/>
        <v>428.64168623437655</v>
      </c>
      <c r="Q3572">
        <f t="shared" si="506"/>
        <v>0</v>
      </c>
      <c r="R3572">
        <f>$D$2*tarifas!$D$12/24</f>
        <v>1.4541666666666666</v>
      </c>
      <c r="S3572" t="e">
        <f>VLOOKUP(E3572&amp;" "&amp;F3572,tarifas!$A$13:$D$20,4,FALSE)*P3572</f>
        <v>#N/A</v>
      </c>
      <c r="T3572">
        <f>IF(F3572="COD1",tarifas!$D$11*(SUMIFS($P$11:$P$8770,$F$11:$F$8770,"=COD1",$B$11:$B$8770,"="&amp;B3572)/COUNTIFS($F$11:$F$8770,"=COD1",$B$11:$B$8770,"="&amp;B3572))/COUNTIFS($A$11:$A$8770,"="&amp;A3572,$F$11:$F$8770,"=COD1"),0)</f>
        <v>0</v>
      </c>
      <c r="U3572" t="e">
        <f>(VLOOKUP(F3572,tarifas!$C$7:$D$10,2,FALSE)+tarifas!$D$21)*datos!P3572</f>
        <v>#N/A</v>
      </c>
      <c r="V3572" t="e">
        <f t="shared" si="507"/>
        <v>#N/A</v>
      </c>
      <c r="W3572">
        <f t="shared" si="508"/>
        <v>0</v>
      </c>
    </row>
    <row r="3573" spans="1:23" x14ac:dyDescent="0.25">
      <c r="A3573">
        <f t="shared" si="501"/>
        <v>148</v>
      </c>
      <c r="B3573">
        <f t="shared" si="502"/>
        <v>5</v>
      </c>
      <c r="C3573" s="1">
        <f t="shared" si="509"/>
        <v>41788.416666658028</v>
      </c>
      <c r="D3573" s="7">
        <v>627.19696969696975</v>
      </c>
      <c r="E3573" s="7"/>
      <c r="G3573">
        <v>51.4</v>
      </c>
      <c r="H3573" s="12">
        <v>584.50955310336894</v>
      </c>
      <c r="I3573" s="13">
        <f>$D$2*tarifas!$D$12/24</f>
        <v>1.4541666666666666</v>
      </c>
      <c r="J3573" s="13" t="e">
        <f>VLOOKUP(E3573&amp;" "&amp;F3573,tarifas!$A$13:$D$20,4,FALSE)*H3573</f>
        <v>#N/A</v>
      </c>
      <c r="K3573" s="13">
        <f>IF(F3573="COD1",tarifas!$D$11*(SUMIFS($H$11:$H$8770,$F$11:$F$8770,"=COD1",$B$11:$B$8770,"="&amp;B3573)/COUNTIFS($F$11:$F$8770,"=COD1",$B$11:$B$8770,"="&amp;B3573))/COUNTIFS($A$11:$A$8770,"="&amp;A3573,$F$11:$F$8770,"=COD1"),0)</f>
        <v>0</v>
      </c>
      <c r="L3573" s="13" t="e">
        <f>(VLOOKUP(F3573,tarifas!$C$7:$D$10,2,FALSE)+tarifas!$D$21)*datos!H3573</f>
        <v>#N/A</v>
      </c>
      <c r="M3573">
        <v>170.04552999999999</v>
      </c>
      <c r="N3573" s="13" t="e">
        <f t="shared" si="503"/>
        <v>#N/A</v>
      </c>
      <c r="O3573">
        <f t="shared" si="504"/>
        <v>170.04552999999999</v>
      </c>
      <c r="P3573" s="12">
        <f t="shared" si="505"/>
        <v>414.46402310336896</v>
      </c>
      <c r="Q3573">
        <f t="shared" si="506"/>
        <v>0</v>
      </c>
      <c r="R3573">
        <f>$D$2*tarifas!$D$12/24</f>
        <v>1.4541666666666666</v>
      </c>
      <c r="S3573" t="e">
        <f>VLOOKUP(E3573&amp;" "&amp;F3573,tarifas!$A$13:$D$20,4,FALSE)*P3573</f>
        <v>#N/A</v>
      </c>
      <c r="T3573">
        <f>IF(F3573="COD1",tarifas!$D$11*(SUMIFS($P$11:$P$8770,$F$11:$F$8770,"=COD1",$B$11:$B$8770,"="&amp;B3573)/COUNTIFS($F$11:$F$8770,"=COD1",$B$11:$B$8770,"="&amp;B3573))/COUNTIFS($A$11:$A$8770,"="&amp;A3573,$F$11:$F$8770,"=COD1"),0)</f>
        <v>0</v>
      </c>
      <c r="U3573" t="e">
        <f>(VLOOKUP(F3573,tarifas!$C$7:$D$10,2,FALSE)+tarifas!$D$21)*datos!P3573</f>
        <v>#N/A</v>
      </c>
      <c r="V3573" t="e">
        <f t="shared" si="507"/>
        <v>#N/A</v>
      </c>
      <c r="W3573">
        <f t="shared" si="508"/>
        <v>0</v>
      </c>
    </row>
    <row r="3574" spans="1:23" x14ac:dyDescent="0.25">
      <c r="A3574">
        <f t="shared" si="501"/>
        <v>148</v>
      </c>
      <c r="B3574">
        <f t="shared" si="502"/>
        <v>5</v>
      </c>
      <c r="C3574" s="1">
        <f t="shared" si="509"/>
        <v>41788.458333324692</v>
      </c>
      <c r="D3574" s="7">
        <v>737.9545454545455</v>
      </c>
      <c r="E3574" s="7"/>
      <c r="G3574">
        <v>50.72</v>
      </c>
      <c r="H3574" s="12">
        <v>415.22503926178615</v>
      </c>
      <c r="I3574" s="13">
        <f>$D$2*tarifas!$D$12/24</f>
        <v>1.4541666666666666</v>
      </c>
      <c r="J3574" s="13" t="e">
        <f>VLOOKUP(E3574&amp;" "&amp;F3574,tarifas!$A$13:$D$20,4,FALSE)*H3574</f>
        <v>#N/A</v>
      </c>
      <c r="K3574" s="13">
        <f>IF(F3574="COD1",tarifas!$D$11*(SUMIFS($H$11:$H$8770,$F$11:$F$8770,"=COD1",$B$11:$B$8770,"="&amp;B3574)/COUNTIFS($F$11:$F$8770,"=COD1",$B$11:$B$8770,"="&amp;B3574))/COUNTIFS($A$11:$A$8770,"="&amp;A3574,$F$11:$F$8770,"=COD1"),0)</f>
        <v>0</v>
      </c>
      <c r="L3574" s="13" t="e">
        <f>(VLOOKUP(F3574,tarifas!$C$7:$D$10,2,FALSE)+tarifas!$D$21)*datos!H3574</f>
        <v>#N/A</v>
      </c>
      <c r="M3574">
        <v>209.2251</v>
      </c>
      <c r="N3574" s="13" t="e">
        <f t="shared" si="503"/>
        <v>#N/A</v>
      </c>
      <c r="O3574">
        <f t="shared" si="504"/>
        <v>209.2251</v>
      </c>
      <c r="P3574" s="12">
        <f t="shared" si="505"/>
        <v>205.99993926178615</v>
      </c>
      <c r="Q3574">
        <f t="shared" si="506"/>
        <v>0</v>
      </c>
      <c r="R3574">
        <f>$D$2*tarifas!$D$12/24</f>
        <v>1.4541666666666666</v>
      </c>
      <c r="S3574" t="e">
        <f>VLOOKUP(E3574&amp;" "&amp;F3574,tarifas!$A$13:$D$20,4,FALSE)*P3574</f>
        <v>#N/A</v>
      </c>
      <c r="T3574">
        <f>IF(F3574="COD1",tarifas!$D$11*(SUMIFS($P$11:$P$8770,$F$11:$F$8770,"=COD1",$B$11:$B$8770,"="&amp;B3574)/COUNTIFS($F$11:$F$8770,"=COD1",$B$11:$B$8770,"="&amp;B3574))/COUNTIFS($A$11:$A$8770,"="&amp;A3574,$F$11:$F$8770,"=COD1"),0)</f>
        <v>0</v>
      </c>
      <c r="U3574" t="e">
        <f>(VLOOKUP(F3574,tarifas!$C$7:$D$10,2,FALSE)+tarifas!$D$21)*datos!P3574</f>
        <v>#N/A</v>
      </c>
      <c r="V3574" t="e">
        <f t="shared" si="507"/>
        <v>#N/A</v>
      </c>
      <c r="W3574">
        <f t="shared" si="508"/>
        <v>0</v>
      </c>
    </row>
    <row r="3575" spans="1:23" x14ac:dyDescent="0.25">
      <c r="A3575">
        <f t="shared" si="501"/>
        <v>148</v>
      </c>
      <c r="B3575">
        <f t="shared" si="502"/>
        <v>5</v>
      </c>
      <c r="C3575" s="1">
        <f t="shared" si="509"/>
        <v>41788.499999991356</v>
      </c>
      <c r="D3575" s="7">
        <v>801.83333333333326</v>
      </c>
      <c r="E3575" s="7"/>
      <c r="G3575">
        <v>49.2</v>
      </c>
      <c r="H3575" s="12">
        <v>388.58916661828567</v>
      </c>
      <c r="I3575" s="13">
        <f>$D$2*tarifas!$D$12/24</f>
        <v>1.4541666666666666</v>
      </c>
      <c r="J3575" s="13" t="e">
        <f>VLOOKUP(E3575&amp;" "&amp;F3575,tarifas!$A$13:$D$20,4,FALSE)*H3575</f>
        <v>#N/A</v>
      </c>
      <c r="K3575" s="13">
        <f>IF(F3575="COD1",tarifas!$D$11*(SUMIFS($H$11:$H$8770,$F$11:$F$8770,"=COD1",$B$11:$B$8770,"="&amp;B3575)/COUNTIFS($F$11:$F$8770,"=COD1",$B$11:$B$8770,"="&amp;B3575))/COUNTIFS($A$11:$A$8770,"="&amp;A3575,$F$11:$F$8770,"=COD1"),0)</f>
        <v>0</v>
      </c>
      <c r="L3575" s="13" t="e">
        <f>(VLOOKUP(F3575,tarifas!$C$7:$D$10,2,FALSE)+tarifas!$D$21)*datos!H3575</f>
        <v>#N/A</v>
      </c>
      <c r="M3575">
        <v>173.33185999999998</v>
      </c>
      <c r="N3575" s="13" t="e">
        <f t="shared" si="503"/>
        <v>#N/A</v>
      </c>
      <c r="O3575">
        <f t="shared" si="504"/>
        <v>173.33185999999998</v>
      </c>
      <c r="P3575" s="12">
        <f t="shared" si="505"/>
        <v>215.2573066182857</v>
      </c>
      <c r="Q3575">
        <f t="shared" si="506"/>
        <v>0</v>
      </c>
      <c r="R3575">
        <f>$D$2*tarifas!$D$12/24</f>
        <v>1.4541666666666666</v>
      </c>
      <c r="S3575" t="e">
        <f>VLOOKUP(E3575&amp;" "&amp;F3575,tarifas!$A$13:$D$20,4,FALSE)*P3575</f>
        <v>#N/A</v>
      </c>
      <c r="T3575">
        <f>IF(F3575="COD1",tarifas!$D$11*(SUMIFS($P$11:$P$8770,$F$11:$F$8770,"=COD1",$B$11:$B$8770,"="&amp;B3575)/COUNTIFS($F$11:$F$8770,"=COD1",$B$11:$B$8770,"="&amp;B3575))/COUNTIFS($A$11:$A$8770,"="&amp;A3575,$F$11:$F$8770,"=COD1"),0)</f>
        <v>0</v>
      </c>
      <c r="U3575" t="e">
        <f>(VLOOKUP(F3575,tarifas!$C$7:$D$10,2,FALSE)+tarifas!$D$21)*datos!P3575</f>
        <v>#N/A</v>
      </c>
      <c r="V3575" t="e">
        <f t="shared" si="507"/>
        <v>#N/A</v>
      </c>
      <c r="W3575">
        <f t="shared" si="508"/>
        <v>0</v>
      </c>
    </row>
    <row r="3576" spans="1:23" x14ac:dyDescent="0.25">
      <c r="A3576">
        <f t="shared" si="501"/>
        <v>148</v>
      </c>
      <c r="B3576">
        <f t="shared" si="502"/>
        <v>5</v>
      </c>
      <c r="C3576" s="1">
        <f t="shared" si="509"/>
        <v>41788.54166665802</v>
      </c>
      <c r="D3576" s="7">
        <v>814.969696969697</v>
      </c>
      <c r="E3576" s="7"/>
      <c r="G3576">
        <v>46.54</v>
      </c>
      <c r="H3576" s="12">
        <v>590.04907805160542</v>
      </c>
      <c r="I3576" s="13">
        <f>$D$2*tarifas!$D$12/24</f>
        <v>1.4541666666666666</v>
      </c>
      <c r="J3576" s="13" t="e">
        <f>VLOOKUP(E3576&amp;" "&amp;F3576,tarifas!$A$13:$D$20,4,FALSE)*H3576</f>
        <v>#N/A</v>
      </c>
      <c r="K3576" s="13">
        <f>IF(F3576="COD1",tarifas!$D$11*(SUMIFS($H$11:$H$8770,$F$11:$F$8770,"=COD1",$B$11:$B$8770,"="&amp;B3576)/COUNTIFS($F$11:$F$8770,"=COD1",$B$11:$B$8770,"="&amp;B3576))/COUNTIFS($A$11:$A$8770,"="&amp;A3576,$F$11:$F$8770,"=COD1"),0)</f>
        <v>0</v>
      </c>
      <c r="L3576" s="13" t="e">
        <f>(VLOOKUP(F3576,tarifas!$C$7:$D$10,2,FALSE)+tarifas!$D$21)*datos!H3576</f>
        <v>#N/A</v>
      </c>
      <c r="M3576">
        <v>155.39487</v>
      </c>
      <c r="N3576" s="13" t="e">
        <f t="shared" si="503"/>
        <v>#N/A</v>
      </c>
      <c r="O3576">
        <f t="shared" si="504"/>
        <v>155.39487</v>
      </c>
      <c r="P3576" s="12">
        <f t="shared" si="505"/>
        <v>434.65420805160545</v>
      </c>
      <c r="Q3576">
        <f t="shared" si="506"/>
        <v>0</v>
      </c>
      <c r="R3576">
        <f>$D$2*tarifas!$D$12/24</f>
        <v>1.4541666666666666</v>
      </c>
      <c r="S3576" t="e">
        <f>VLOOKUP(E3576&amp;" "&amp;F3576,tarifas!$A$13:$D$20,4,FALSE)*P3576</f>
        <v>#N/A</v>
      </c>
      <c r="T3576">
        <f>IF(F3576="COD1",tarifas!$D$11*(SUMIFS($P$11:$P$8770,$F$11:$F$8770,"=COD1",$B$11:$B$8770,"="&amp;B3576)/COUNTIFS($F$11:$F$8770,"=COD1",$B$11:$B$8770,"="&amp;B3576))/COUNTIFS($A$11:$A$8770,"="&amp;A3576,$F$11:$F$8770,"=COD1"),0)</f>
        <v>0</v>
      </c>
      <c r="U3576" t="e">
        <f>(VLOOKUP(F3576,tarifas!$C$7:$D$10,2,FALSE)+tarifas!$D$21)*datos!P3576</f>
        <v>#N/A</v>
      </c>
      <c r="V3576" t="e">
        <f t="shared" si="507"/>
        <v>#N/A</v>
      </c>
      <c r="W3576">
        <f t="shared" si="508"/>
        <v>0</v>
      </c>
    </row>
    <row r="3577" spans="1:23" x14ac:dyDescent="0.25">
      <c r="A3577">
        <f t="shared" si="501"/>
        <v>148</v>
      </c>
      <c r="B3577">
        <f t="shared" si="502"/>
        <v>5</v>
      </c>
      <c r="C3577" s="1">
        <f t="shared" si="509"/>
        <v>41788.583333324685</v>
      </c>
      <c r="D3577" s="7">
        <v>790.75757575757575</v>
      </c>
      <c r="E3577" s="7"/>
      <c r="G3577">
        <v>44.95</v>
      </c>
      <c r="H3577" s="12">
        <v>672.27568437378716</v>
      </c>
      <c r="I3577" s="13">
        <f>$D$2*tarifas!$D$12/24</f>
        <v>1.4541666666666666</v>
      </c>
      <c r="J3577" s="13" t="e">
        <f>VLOOKUP(E3577&amp;" "&amp;F3577,tarifas!$A$13:$D$20,4,FALSE)*H3577</f>
        <v>#N/A</v>
      </c>
      <c r="K3577" s="13">
        <f>IF(F3577="COD1",tarifas!$D$11*(SUMIFS($H$11:$H$8770,$F$11:$F$8770,"=COD1",$B$11:$B$8770,"="&amp;B3577)/COUNTIFS($F$11:$F$8770,"=COD1",$B$11:$B$8770,"="&amp;B3577))/COUNTIFS($A$11:$A$8770,"="&amp;A3577,$F$11:$F$8770,"=COD1"),0)</f>
        <v>0</v>
      </c>
      <c r="L3577" s="13" t="e">
        <f>(VLOOKUP(F3577,tarifas!$C$7:$D$10,2,FALSE)+tarifas!$D$21)*datos!H3577</f>
        <v>#N/A</v>
      </c>
      <c r="M3577">
        <v>125.59728999999999</v>
      </c>
      <c r="N3577" s="13" t="e">
        <f t="shared" si="503"/>
        <v>#N/A</v>
      </c>
      <c r="O3577">
        <f t="shared" si="504"/>
        <v>125.59728999999999</v>
      </c>
      <c r="P3577" s="12">
        <f t="shared" si="505"/>
        <v>546.67839437378711</v>
      </c>
      <c r="Q3577">
        <f t="shared" si="506"/>
        <v>0</v>
      </c>
      <c r="R3577">
        <f>$D$2*tarifas!$D$12/24</f>
        <v>1.4541666666666666</v>
      </c>
      <c r="S3577" t="e">
        <f>VLOOKUP(E3577&amp;" "&amp;F3577,tarifas!$A$13:$D$20,4,FALSE)*P3577</f>
        <v>#N/A</v>
      </c>
      <c r="T3577">
        <f>IF(F3577="COD1",tarifas!$D$11*(SUMIFS($P$11:$P$8770,$F$11:$F$8770,"=COD1",$B$11:$B$8770,"="&amp;B3577)/COUNTIFS($F$11:$F$8770,"=COD1",$B$11:$B$8770,"="&amp;B3577))/COUNTIFS($A$11:$A$8770,"="&amp;A3577,$F$11:$F$8770,"=COD1"),0)</f>
        <v>0</v>
      </c>
      <c r="U3577" t="e">
        <f>(VLOOKUP(F3577,tarifas!$C$7:$D$10,2,FALSE)+tarifas!$D$21)*datos!P3577</f>
        <v>#N/A</v>
      </c>
      <c r="V3577" t="e">
        <f t="shared" si="507"/>
        <v>#N/A</v>
      </c>
      <c r="W3577">
        <f t="shared" si="508"/>
        <v>0</v>
      </c>
    </row>
    <row r="3578" spans="1:23" x14ac:dyDescent="0.25">
      <c r="A3578">
        <f t="shared" si="501"/>
        <v>148</v>
      </c>
      <c r="B3578">
        <f t="shared" si="502"/>
        <v>5</v>
      </c>
      <c r="C3578" s="1">
        <f t="shared" si="509"/>
        <v>41788.624999991349</v>
      </c>
      <c r="D3578" s="7">
        <v>719.92424242424249</v>
      </c>
      <c r="E3578" s="7"/>
      <c r="G3578">
        <v>44.75</v>
      </c>
      <c r="H3578" s="12">
        <v>677.49258372275267</v>
      </c>
      <c r="I3578" s="13">
        <f>$D$2*tarifas!$D$12/24</f>
        <v>1.4541666666666666</v>
      </c>
      <c r="J3578" s="13" t="e">
        <f>VLOOKUP(E3578&amp;" "&amp;F3578,tarifas!$A$13:$D$20,4,FALSE)*H3578</f>
        <v>#N/A</v>
      </c>
      <c r="K3578" s="13">
        <f>IF(F3578="COD1",tarifas!$D$11*(SUMIFS($H$11:$H$8770,$F$11:$F$8770,"=COD1",$B$11:$B$8770,"="&amp;B3578)/COUNTIFS($F$11:$F$8770,"=COD1",$B$11:$B$8770,"="&amp;B3578))/COUNTIFS($A$11:$A$8770,"="&amp;A3578,$F$11:$F$8770,"=COD1"),0)</f>
        <v>0</v>
      </c>
      <c r="L3578" s="13" t="e">
        <f>(VLOOKUP(F3578,tarifas!$C$7:$D$10,2,FALSE)+tarifas!$D$21)*datos!H3578</f>
        <v>#N/A</v>
      </c>
      <c r="M3578">
        <v>98.435860000000005</v>
      </c>
      <c r="N3578" s="13" t="e">
        <f t="shared" si="503"/>
        <v>#N/A</v>
      </c>
      <c r="O3578">
        <f t="shared" si="504"/>
        <v>98.435860000000005</v>
      </c>
      <c r="P3578" s="12">
        <f t="shared" si="505"/>
        <v>579.05672372275262</v>
      </c>
      <c r="Q3578">
        <f t="shared" si="506"/>
        <v>0</v>
      </c>
      <c r="R3578">
        <f>$D$2*tarifas!$D$12/24</f>
        <v>1.4541666666666666</v>
      </c>
      <c r="S3578" t="e">
        <f>VLOOKUP(E3578&amp;" "&amp;F3578,tarifas!$A$13:$D$20,4,FALSE)*P3578</f>
        <v>#N/A</v>
      </c>
      <c r="T3578">
        <f>IF(F3578="COD1",tarifas!$D$11*(SUMIFS($P$11:$P$8770,$F$11:$F$8770,"=COD1",$B$11:$B$8770,"="&amp;B3578)/COUNTIFS($F$11:$F$8770,"=COD1",$B$11:$B$8770,"="&amp;B3578))/COUNTIFS($A$11:$A$8770,"="&amp;A3578,$F$11:$F$8770,"=COD1"),0)</f>
        <v>0</v>
      </c>
      <c r="U3578" t="e">
        <f>(VLOOKUP(F3578,tarifas!$C$7:$D$10,2,FALSE)+tarifas!$D$21)*datos!P3578</f>
        <v>#N/A</v>
      </c>
      <c r="V3578" t="e">
        <f t="shared" si="507"/>
        <v>#N/A</v>
      </c>
      <c r="W3578">
        <f t="shared" si="508"/>
        <v>0</v>
      </c>
    </row>
    <row r="3579" spans="1:23" x14ac:dyDescent="0.25">
      <c r="A3579">
        <f t="shared" si="501"/>
        <v>148</v>
      </c>
      <c r="B3579">
        <f t="shared" si="502"/>
        <v>5</v>
      </c>
      <c r="C3579" s="1">
        <f t="shared" si="509"/>
        <v>41788.666666658013</v>
      </c>
      <c r="D3579" s="7">
        <v>604.27272727272725</v>
      </c>
      <c r="E3579" s="7"/>
      <c r="G3579">
        <v>45.4</v>
      </c>
      <c r="H3579" s="12">
        <v>538.70597054230211</v>
      </c>
      <c r="I3579" s="13">
        <f>$D$2*tarifas!$D$12/24</f>
        <v>1.4541666666666666</v>
      </c>
      <c r="J3579" s="13" t="e">
        <f>VLOOKUP(E3579&amp;" "&amp;F3579,tarifas!$A$13:$D$20,4,FALSE)*H3579</f>
        <v>#N/A</v>
      </c>
      <c r="K3579" s="13">
        <f>IF(F3579="COD1",tarifas!$D$11*(SUMIFS($H$11:$H$8770,$F$11:$F$8770,"=COD1",$B$11:$B$8770,"="&amp;B3579)/COUNTIFS($F$11:$F$8770,"=COD1",$B$11:$B$8770,"="&amp;B3579))/COUNTIFS($A$11:$A$8770,"="&amp;A3579,$F$11:$F$8770,"=COD1"),0)</f>
        <v>0</v>
      </c>
      <c r="L3579" s="13" t="e">
        <f>(VLOOKUP(F3579,tarifas!$C$7:$D$10,2,FALSE)+tarifas!$D$21)*datos!H3579</f>
        <v>#N/A</v>
      </c>
      <c r="M3579">
        <v>56.032609999999998</v>
      </c>
      <c r="N3579" s="13" t="e">
        <f t="shared" si="503"/>
        <v>#N/A</v>
      </c>
      <c r="O3579">
        <f t="shared" si="504"/>
        <v>56.032609999999998</v>
      </c>
      <c r="P3579" s="12">
        <f t="shared" si="505"/>
        <v>482.67336054230213</v>
      </c>
      <c r="Q3579">
        <f t="shared" si="506"/>
        <v>0</v>
      </c>
      <c r="R3579">
        <f>$D$2*tarifas!$D$12/24</f>
        <v>1.4541666666666666</v>
      </c>
      <c r="S3579" t="e">
        <f>VLOOKUP(E3579&amp;" "&amp;F3579,tarifas!$A$13:$D$20,4,FALSE)*P3579</f>
        <v>#N/A</v>
      </c>
      <c r="T3579">
        <f>IF(F3579="COD1",tarifas!$D$11*(SUMIFS($P$11:$P$8770,$F$11:$F$8770,"=COD1",$B$11:$B$8770,"="&amp;B3579)/COUNTIFS($F$11:$F$8770,"=COD1",$B$11:$B$8770,"="&amp;B3579))/COUNTIFS($A$11:$A$8770,"="&amp;A3579,$F$11:$F$8770,"=COD1"),0)</f>
        <v>0</v>
      </c>
      <c r="U3579" t="e">
        <f>(VLOOKUP(F3579,tarifas!$C$7:$D$10,2,FALSE)+tarifas!$D$21)*datos!P3579</f>
        <v>#N/A</v>
      </c>
      <c r="V3579" t="e">
        <f t="shared" si="507"/>
        <v>#N/A</v>
      </c>
      <c r="W3579">
        <f t="shared" si="508"/>
        <v>0</v>
      </c>
    </row>
    <row r="3580" spans="1:23" x14ac:dyDescent="0.25">
      <c r="A3580">
        <f t="shared" si="501"/>
        <v>148</v>
      </c>
      <c r="B3580">
        <f t="shared" si="502"/>
        <v>5</v>
      </c>
      <c r="C3580" s="1">
        <f t="shared" si="509"/>
        <v>41788.708333324677</v>
      </c>
      <c r="D3580" s="7">
        <v>450.5</v>
      </c>
      <c r="E3580" s="7"/>
      <c r="G3580">
        <v>45.99</v>
      </c>
      <c r="H3580" s="12">
        <v>410.74655793903236</v>
      </c>
      <c r="I3580" s="13">
        <f>$D$2*tarifas!$D$12/24</f>
        <v>1.4541666666666666</v>
      </c>
      <c r="J3580" s="13" t="e">
        <f>VLOOKUP(E3580&amp;" "&amp;F3580,tarifas!$A$13:$D$20,4,FALSE)*H3580</f>
        <v>#N/A</v>
      </c>
      <c r="K3580" s="13">
        <f>IF(F3580="COD1",tarifas!$D$11*(SUMIFS($H$11:$H$8770,$F$11:$F$8770,"=COD1",$B$11:$B$8770,"="&amp;B3580)/COUNTIFS($F$11:$F$8770,"=COD1",$B$11:$B$8770,"="&amp;B3580))/COUNTIFS($A$11:$A$8770,"="&amp;A3580,$F$11:$F$8770,"=COD1"),0)</f>
        <v>0</v>
      </c>
      <c r="L3580" s="13" t="e">
        <f>(VLOOKUP(F3580,tarifas!$C$7:$D$10,2,FALSE)+tarifas!$D$21)*datos!H3580</f>
        <v>#N/A</v>
      </c>
      <c r="M3580">
        <v>32.02637</v>
      </c>
      <c r="N3580" s="13" t="e">
        <f t="shared" si="503"/>
        <v>#N/A</v>
      </c>
      <c r="O3580">
        <f t="shared" si="504"/>
        <v>32.02637</v>
      </c>
      <c r="P3580" s="12">
        <f t="shared" si="505"/>
        <v>378.72018793903237</v>
      </c>
      <c r="Q3580">
        <f t="shared" si="506"/>
        <v>0</v>
      </c>
      <c r="R3580">
        <f>$D$2*tarifas!$D$12/24</f>
        <v>1.4541666666666666</v>
      </c>
      <c r="S3580" t="e">
        <f>VLOOKUP(E3580&amp;" "&amp;F3580,tarifas!$A$13:$D$20,4,FALSE)*P3580</f>
        <v>#N/A</v>
      </c>
      <c r="T3580">
        <f>IF(F3580="COD1",tarifas!$D$11*(SUMIFS($P$11:$P$8770,$F$11:$F$8770,"=COD1",$B$11:$B$8770,"="&amp;B3580)/COUNTIFS($F$11:$F$8770,"=COD1",$B$11:$B$8770,"="&amp;B3580))/COUNTIFS($A$11:$A$8770,"="&amp;A3580,$F$11:$F$8770,"=COD1"),0)</f>
        <v>0</v>
      </c>
      <c r="U3580" t="e">
        <f>(VLOOKUP(F3580,tarifas!$C$7:$D$10,2,FALSE)+tarifas!$D$21)*datos!P3580</f>
        <v>#N/A</v>
      </c>
      <c r="V3580" t="e">
        <f t="shared" si="507"/>
        <v>#N/A</v>
      </c>
      <c r="W3580">
        <f t="shared" si="508"/>
        <v>0</v>
      </c>
    </row>
    <row r="3581" spans="1:23" x14ac:dyDescent="0.25">
      <c r="A3581">
        <f t="shared" si="501"/>
        <v>148</v>
      </c>
      <c r="B3581">
        <f t="shared" si="502"/>
        <v>5</v>
      </c>
      <c r="C3581" s="1">
        <f t="shared" si="509"/>
        <v>41788.749999991342</v>
      </c>
      <c r="D3581" s="7">
        <v>260.40909090909088</v>
      </c>
      <c r="E3581" s="7"/>
      <c r="G3581">
        <v>49.4</v>
      </c>
      <c r="H3581" s="12">
        <v>297.67084229231716</v>
      </c>
      <c r="I3581" s="13">
        <f>$D$2*tarifas!$D$12/24</f>
        <v>1.4541666666666666</v>
      </c>
      <c r="J3581" s="13" t="e">
        <f>VLOOKUP(E3581&amp;" "&amp;F3581,tarifas!$A$13:$D$20,4,FALSE)*H3581</f>
        <v>#N/A</v>
      </c>
      <c r="K3581" s="13">
        <f>IF(F3581="COD1",tarifas!$D$11*(SUMIFS($H$11:$H$8770,$F$11:$F$8770,"=COD1",$B$11:$B$8770,"="&amp;B3581)/COUNTIFS($F$11:$F$8770,"=COD1",$B$11:$B$8770,"="&amp;B3581))/COUNTIFS($A$11:$A$8770,"="&amp;A3581,$F$11:$F$8770,"=COD1"),0)</f>
        <v>0</v>
      </c>
      <c r="L3581" s="13" t="e">
        <f>(VLOOKUP(F3581,tarifas!$C$7:$D$10,2,FALSE)+tarifas!$D$21)*datos!H3581</f>
        <v>#N/A</v>
      </c>
      <c r="M3581">
        <v>4.8278599999999994</v>
      </c>
      <c r="N3581" s="13" t="e">
        <f t="shared" si="503"/>
        <v>#N/A</v>
      </c>
      <c r="O3581">
        <f t="shared" si="504"/>
        <v>4.8278599999999994</v>
      </c>
      <c r="P3581" s="12">
        <f t="shared" si="505"/>
        <v>292.84298229231717</v>
      </c>
      <c r="Q3581">
        <f t="shared" si="506"/>
        <v>0</v>
      </c>
      <c r="R3581">
        <f>$D$2*tarifas!$D$12/24</f>
        <v>1.4541666666666666</v>
      </c>
      <c r="S3581" t="e">
        <f>VLOOKUP(E3581&amp;" "&amp;F3581,tarifas!$A$13:$D$20,4,FALSE)*P3581</f>
        <v>#N/A</v>
      </c>
      <c r="T3581">
        <f>IF(F3581="COD1",tarifas!$D$11*(SUMIFS($P$11:$P$8770,$F$11:$F$8770,"=COD1",$B$11:$B$8770,"="&amp;B3581)/COUNTIFS($F$11:$F$8770,"=COD1",$B$11:$B$8770,"="&amp;B3581))/COUNTIFS($A$11:$A$8770,"="&amp;A3581,$F$11:$F$8770,"=COD1"),0)</f>
        <v>0</v>
      </c>
      <c r="U3581" t="e">
        <f>(VLOOKUP(F3581,tarifas!$C$7:$D$10,2,FALSE)+tarifas!$D$21)*datos!P3581</f>
        <v>#N/A</v>
      </c>
      <c r="V3581" t="e">
        <f t="shared" si="507"/>
        <v>#N/A</v>
      </c>
      <c r="W3581">
        <f t="shared" si="508"/>
        <v>0</v>
      </c>
    </row>
    <row r="3582" spans="1:23" x14ac:dyDescent="0.25">
      <c r="A3582">
        <f t="shared" si="501"/>
        <v>148</v>
      </c>
      <c r="B3582">
        <f t="shared" si="502"/>
        <v>5</v>
      </c>
      <c r="C3582" s="1">
        <f t="shared" si="509"/>
        <v>41788.791666658006</v>
      </c>
      <c r="D3582" s="7">
        <v>80.87878787878789</v>
      </c>
      <c r="E3582" s="7"/>
      <c r="G3582">
        <v>51.86</v>
      </c>
      <c r="H3582" s="12">
        <v>230.19727756876216</v>
      </c>
      <c r="I3582" s="13">
        <f>$D$2*tarifas!$D$12/24</f>
        <v>1.4541666666666666</v>
      </c>
      <c r="J3582" s="13" t="e">
        <f>VLOOKUP(E3582&amp;" "&amp;F3582,tarifas!$A$13:$D$20,4,FALSE)*H3582</f>
        <v>#N/A</v>
      </c>
      <c r="K3582" s="13">
        <f>IF(F3582="COD1",tarifas!$D$11*(SUMIFS($H$11:$H$8770,$F$11:$F$8770,"=COD1",$B$11:$B$8770,"="&amp;B3582)/COUNTIFS($F$11:$F$8770,"=COD1",$B$11:$B$8770,"="&amp;B3582))/COUNTIFS($A$11:$A$8770,"="&amp;A3582,$F$11:$F$8770,"=COD1"),0)</f>
        <v>0</v>
      </c>
      <c r="L3582" s="13" t="e">
        <f>(VLOOKUP(F3582,tarifas!$C$7:$D$10,2,FALSE)+tarifas!$D$21)*datos!H3582</f>
        <v>#N/A</v>
      </c>
      <c r="M3582">
        <v>0</v>
      </c>
      <c r="N3582" s="13" t="e">
        <f t="shared" si="503"/>
        <v>#N/A</v>
      </c>
      <c r="O3582">
        <f t="shared" si="504"/>
        <v>0</v>
      </c>
      <c r="P3582" s="12">
        <f t="shared" si="505"/>
        <v>230.19727756876216</v>
      </c>
      <c r="Q3582">
        <f t="shared" si="506"/>
        <v>0</v>
      </c>
      <c r="R3582">
        <f>$D$2*tarifas!$D$12/24</f>
        <v>1.4541666666666666</v>
      </c>
      <c r="S3582" t="e">
        <f>VLOOKUP(E3582&amp;" "&amp;F3582,tarifas!$A$13:$D$20,4,FALSE)*P3582</f>
        <v>#N/A</v>
      </c>
      <c r="T3582">
        <f>IF(F3582="COD1",tarifas!$D$11*(SUMIFS($P$11:$P$8770,$F$11:$F$8770,"=COD1",$B$11:$B$8770,"="&amp;B3582)/COUNTIFS($F$11:$F$8770,"=COD1",$B$11:$B$8770,"="&amp;B3582))/COUNTIFS($A$11:$A$8770,"="&amp;A3582,$F$11:$F$8770,"=COD1"),0)</f>
        <v>0</v>
      </c>
      <c r="U3582" t="e">
        <f>(VLOOKUP(F3582,tarifas!$C$7:$D$10,2,FALSE)+tarifas!$D$21)*datos!P3582</f>
        <v>#N/A</v>
      </c>
      <c r="V3582" t="e">
        <f t="shared" si="507"/>
        <v>#N/A</v>
      </c>
      <c r="W3582">
        <f t="shared" si="508"/>
        <v>0</v>
      </c>
    </row>
    <row r="3583" spans="1:23" x14ac:dyDescent="0.25">
      <c r="A3583">
        <f t="shared" si="501"/>
        <v>148</v>
      </c>
      <c r="B3583">
        <f t="shared" si="502"/>
        <v>5</v>
      </c>
      <c r="C3583" s="1">
        <f t="shared" si="509"/>
        <v>41788.83333332467</v>
      </c>
      <c r="D3583" s="7">
        <v>17.257575757575761</v>
      </c>
      <c r="E3583" s="7"/>
      <c r="G3583">
        <v>56.13</v>
      </c>
      <c r="H3583" s="12">
        <v>208.27786131548982</v>
      </c>
      <c r="I3583" s="13">
        <f>$D$2*tarifas!$D$12/24</f>
        <v>1.4541666666666666</v>
      </c>
      <c r="J3583" s="13" t="e">
        <f>VLOOKUP(E3583&amp;" "&amp;F3583,tarifas!$A$13:$D$20,4,FALSE)*H3583</f>
        <v>#N/A</v>
      </c>
      <c r="K3583" s="13">
        <f>IF(F3583="COD1",tarifas!$D$11*(SUMIFS($H$11:$H$8770,$F$11:$F$8770,"=COD1",$B$11:$B$8770,"="&amp;B3583)/COUNTIFS($F$11:$F$8770,"=COD1",$B$11:$B$8770,"="&amp;B3583))/COUNTIFS($A$11:$A$8770,"="&amp;A3583,$F$11:$F$8770,"=COD1"),0)</f>
        <v>0</v>
      </c>
      <c r="L3583" s="13" t="e">
        <f>(VLOOKUP(F3583,tarifas!$C$7:$D$10,2,FALSE)+tarifas!$D$21)*datos!H3583</f>
        <v>#N/A</v>
      </c>
      <c r="M3583">
        <v>0</v>
      </c>
      <c r="N3583" s="13" t="e">
        <f t="shared" si="503"/>
        <v>#N/A</v>
      </c>
      <c r="O3583">
        <f t="shared" si="504"/>
        <v>0</v>
      </c>
      <c r="P3583" s="12">
        <f t="shared" si="505"/>
        <v>208.27786131548982</v>
      </c>
      <c r="Q3583">
        <f t="shared" si="506"/>
        <v>0</v>
      </c>
      <c r="R3583">
        <f>$D$2*tarifas!$D$12/24</f>
        <v>1.4541666666666666</v>
      </c>
      <c r="S3583" t="e">
        <f>VLOOKUP(E3583&amp;" "&amp;F3583,tarifas!$A$13:$D$20,4,FALSE)*P3583</f>
        <v>#N/A</v>
      </c>
      <c r="T3583">
        <f>IF(F3583="COD1",tarifas!$D$11*(SUMIFS($P$11:$P$8770,$F$11:$F$8770,"=COD1",$B$11:$B$8770,"="&amp;B3583)/COUNTIFS($F$11:$F$8770,"=COD1",$B$11:$B$8770,"="&amp;B3583))/COUNTIFS($A$11:$A$8770,"="&amp;A3583,$F$11:$F$8770,"=COD1"),0)</f>
        <v>0</v>
      </c>
      <c r="U3583" t="e">
        <f>(VLOOKUP(F3583,tarifas!$C$7:$D$10,2,FALSE)+tarifas!$D$21)*datos!P3583</f>
        <v>#N/A</v>
      </c>
      <c r="V3583" t="e">
        <f t="shared" si="507"/>
        <v>#N/A</v>
      </c>
      <c r="W3583">
        <f t="shared" si="508"/>
        <v>0</v>
      </c>
    </row>
    <row r="3584" spans="1:23" x14ac:dyDescent="0.25">
      <c r="A3584">
        <f t="shared" si="501"/>
        <v>148</v>
      </c>
      <c r="B3584">
        <f t="shared" si="502"/>
        <v>5</v>
      </c>
      <c r="C3584" s="1">
        <f t="shared" si="509"/>
        <v>41788.874999991334</v>
      </c>
      <c r="D3584" s="7">
        <v>0</v>
      </c>
      <c r="E3584" s="7"/>
      <c r="G3584">
        <v>56.34</v>
      </c>
      <c r="H3584" s="12">
        <v>203.87948876426688</v>
      </c>
      <c r="I3584" s="13">
        <f>$D$2*tarifas!$D$12/24</f>
        <v>1.4541666666666666</v>
      </c>
      <c r="J3584" s="13" t="e">
        <f>VLOOKUP(E3584&amp;" "&amp;F3584,tarifas!$A$13:$D$20,4,FALSE)*H3584</f>
        <v>#N/A</v>
      </c>
      <c r="K3584" s="13">
        <f>IF(F3584="COD1",tarifas!$D$11*(SUMIFS($H$11:$H$8770,$F$11:$F$8770,"=COD1",$B$11:$B$8770,"="&amp;B3584)/COUNTIFS($F$11:$F$8770,"=COD1",$B$11:$B$8770,"="&amp;B3584))/COUNTIFS($A$11:$A$8770,"="&amp;A3584,$F$11:$F$8770,"=COD1"),0)</f>
        <v>0</v>
      </c>
      <c r="L3584" s="13" t="e">
        <f>(VLOOKUP(F3584,tarifas!$C$7:$D$10,2,FALSE)+tarifas!$D$21)*datos!H3584</f>
        <v>#N/A</v>
      </c>
      <c r="M3584">
        <v>0</v>
      </c>
      <c r="N3584" s="13" t="e">
        <f t="shared" si="503"/>
        <v>#N/A</v>
      </c>
      <c r="O3584">
        <f t="shared" si="504"/>
        <v>0</v>
      </c>
      <c r="P3584" s="12">
        <f t="shared" si="505"/>
        <v>203.87948876426688</v>
      </c>
      <c r="Q3584">
        <f t="shared" si="506"/>
        <v>0</v>
      </c>
      <c r="R3584">
        <f>$D$2*tarifas!$D$12/24</f>
        <v>1.4541666666666666</v>
      </c>
      <c r="S3584" t="e">
        <f>VLOOKUP(E3584&amp;" "&amp;F3584,tarifas!$A$13:$D$20,4,FALSE)*P3584</f>
        <v>#N/A</v>
      </c>
      <c r="T3584">
        <f>IF(F3584="COD1",tarifas!$D$11*(SUMIFS($P$11:$P$8770,$F$11:$F$8770,"=COD1",$B$11:$B$8770,"="&amp;B3584)/COUNTIFS($F$11:$F$8770,"=COD1",$B$11:$B$8770,"="&amp;B3584))/COUNTIFS($A$11:$A$8770,"="&amp;A3584,$F$11:$F$8770,"=COD1"),0)</f>
        <v>0</v>
      </c>
      <c r="U3584" t="e">
        <f>(VLOOKUP(F3584,tarifas!$C$7:$D$10,2,FALSE)+tarifas!$D$21)*datos!P3584</f>
        <v>#N/A</v>
      </c>
      <c r="V3584" t="e">
        <f t="shared" si="507"/>
        <v>#N/A</v>
      </c>
      <c r="W3584">
        <f t="shared" si="508"/>
        <v>0</v>
      </c>
    </row>
    <row r="3585" spans="1:23" x14ac:dyDescent="0.25">
      <c r="A3585">
        <f t="shared" si="501"/>
        <v>148</v>
      </c>
      <c r="B3585">
        <f t="shared" si="502"/>
        <v>5</v>
      </c>
      <c r="C3585" s="1">
        <f t="shared" si="509"/>
        <v>41788.916666657999</v>
      </c>
      <c r="D3585" s="7">
        <v>0</v>
      </c>
      <c r="E3585" s="7"/>
      <c r="G3585">
        <v>54</v>
      </c>
      <c r="H3585" s="12">
        <v>204.80262839927738</v>
      </c>
      <c r="I3585" s="13">
        <f>$D$2*tarifas!$D$12/24</f>
        <v>1.4541666666666666</v>
      </c>
      <c r="J3585" s="13" t="e">
        <f>VLOOKUP(E3585&amp;" "&amp;F3585,tarifas!$A$13:$D$20,4,FALSE)*H3585</f>
        <v>#N/A</v>
      </c>
      <c r="K3585" s="13">
        <f>IF(F3585="COD1",tarifas!$D$11*(SUMIFS($H$11:$H$8770,$F$11:$F$8770,"=COD1",$B$11:$B$8770,"="&amp;B3585)/COUNTIFS($F$11:$F$8770,"=COD1",$B$11:$B$8770,"="&amp;B3585))/COUNTIFS($A$11:$A$8770,"="&amp;A3585,$F$11:$F$8770,"=COD1"),0)</f>
        <v>0</v>
      </c>
      <c r="L3585" s="13" t="e">
        <f>(VLOOKUP(F3585,tarifas!$C$7:$D$10,2,FALSE)+tarifas!$D$21)*datos!H3585</f>
        <v>#N/A</v>
      </c>
      <c r="M3585">
        <v>0</v>
      </c>
      <c r="N3585" s="13" t="e">
        <f t="shared" si="503"/>
        <v>#N/A</v>
      </c>
      <c r="O3585">
        <f t="shared" si="504"/>
        <v>0</v>
      </c>
      <c r="P3585" s="12">
        <f t="shared" si="505"/>
        <v>204.80262839927738</v>
      </c>
      <c r="Q3585">
        <f t="shared" si="506"/>
        <v>0</v>
      </c>
      <c r="R3585">
        <f>$D$2*tarifas!$D$12/24</f>
        <v>1.4541666666666666</v>
      </c>
      <c r="S3585" t="e">
        <f>VLOOKUP(E3585&amp;" "&amp;F3585,tarifas!$A$13:$D$20,4,FALSE)*P3585</f>
        <v>#N/A</v>
      </c>
      <c r="T3585">
        <f>IF(F3585="COD1",tarifas!$D$11*(SUMIFS($P$11:$P$8770,$F$11:$F$8770,"=COD1",$B$11:$B$8770,"="&amp;B3585)/COUNTIFS($F$11:$F$8770,"=COD1",$B$11:$B$8770,"="&amp;B3585))/COUNTIFS($A$11:$A$8770,"="&amp;A3585,$F$11:$F$8770,"=COD1"),0)</f>
        <v>0</v>
      </c>
      <c r="U3585" t="e">
        <f>(VLOOKUP(F3585,tarifas!$C$7:$D$10,2,FALSE)+tarifas!$D$21)*datos!P3585</f>
        <v>#N/A</v>
      </c>
      <c r="V3585" t="e">
        <f t="shared" si="507"/>
        <v>#N/A</v>
      </c>
      <c r="W3585">
        <f t="shared" si="508"/>
        <v>0</v>
      </c>
    </row>
    <row r="3586" spans="1:23" x14ac:dyDescent="0.25">
      <c r="A3586">
        <f t="shared" si="501"/>
        <v>148</v>
      </c>
      <c r="B3586">
        <f t="shared" si="502"/>
        <v>5</v>
      </c>
      <c r="C3586" s="1">
        <f t="shared" si="509"/>
        <v>41788.958333324663</v>
      </c>
      <c r="D3586" s="7">
        <v>0</v>
      </c>
      <c r="E3586" s="7"/>
      <c r="G3586">
        <v>54.7</v>
      </c>
      <c r="H3586" s="12">
        <v>199.30876376698222</v>
      </c>
      <c r="I3586" s="13">
        <f>$D$2*tarifas!$D$12/24</f>
        <v>1.4541666666666666</v>
      </c>
      <c r="J3586" s="13" t="e">
        <f>VLOOKUP(E3586&amp;" "&amp;F3586,tarifas!$A$13:$D$20,4,FALSE)*H3586</f>
        <v>#N/A</v>
      </c>
      <c r="K3586" s="13">
        <f>IF(F3586="COD1",tarifas!$D$11*(SUMIFS($H$11:$H$8770,$F$11:$F$8770,"=COD1",$B$11:$B$8770,"="&amp;B3586)/COUNTIFS($F$11:$F$8770,"=COD1",$B$11:$B$8770,"="&amp;B3586))/COUNTIFS($A$11:$A$8770,"="&amp;A3586,$F$11:$F$8770,"=COD1"),0)</f>
        <v>0</v>
      </c>
      <c r="L3586" s="13" t="e">
        <f>(VLOOKUP(F3586,tarifas!$C$7:$D$10,2,FALSE)+tarifas!$D$21)*datos!H3586</f>
        <v>#N/A</v>
      </c>
      <c r="M3586">
        <v>0</v>
      </c>
      <c r="N3586" s="13" t="e">
        <f t="shared" si="503"/>
        <v>#N/A</v>
      </c>
      <c r="O3586">
        <f t="shared" si="504"/>
        <v>0</v>
      </c>
      <c r="P3586" s="12">
        <f t="shared" si="505"/>
        <v>199.30876376698222</v>
      </c>
      <c r="Q3586">
        <f t="shared" si="506"/>
        <v>0</v>
      </c>
      <c r="R3586">
        <f>$D$2*tarifas!$D$12/24</f>
        <v>1.4541666666666666</v>
      </c>
      <c r="S3586" t="e">
        <f>VLOOKUP(E3586&amp;" "&amp;F3586,tarifas!$A$13:$D$20,4,FALSE)*P3586</f>
        <v>#N/A</v>
      </c>
      <c r="T3586">
        <f>IF(F3586="COD1",tarifas!$D$11*(SUMIFS($P$11:$P$8770,$F$11:$F$8770,"=COD1",$B$11:$B$8770,"="&amp;B3586)/COUNTIFS($F$11:$F$8770,"=COD1",$B$11:$B$8770,"="&amp;B3586))/COUNTIFS($A$11:$A$8770,"="&amp;A3586,$F$11:$F$8770,"=COD1"),0)</f>
        <v>0</v>
      </c>
      <c r="U3586" t="e">
        <f>(VLOOKUP(F3586,tarifas!$C$7:$D$10,2,FALSE)+tarifas!$D$21)*datos!P3586</f>
        <v>#N/A</v>
      </c>
      <c r="V3586" t="e">
        <f t="shared" si="507"/>
        <v>#N/A</v>
      </c>
      <c r="W3586">
        <f t="shared" si="508"/>
        <v>0</v>
      </c>
    </row>
    <row r="3587" spans="1:23" x14ac:dyDescent="0.25">
      <c r="A3587">
        <f t="shared" si="501"/>
        <v>149</v>
      </c>
      <c r="B3587">
        <f t="shared" si="502"/>
        <v>5</v>
      </c>
      <c r="C3587" s="1">
        <f t="shared" si="509"/>
        <v>41788.999999991327</v>
      </c>
      <c r="D3587" s="7">
        <v>0</v>
      </c>
      <c r="E3587" s="7"/>
      <c r="G3587">
        <v>49.09</v>
      </c>
      <c r="H3587" s="12">
        <v>198.87512359367838</v>
      </c>
      <c r="I3587" s="13">
        <f>$D$2*tarifas!$D$12/24</f>
        <v>1.4541666666666666</v>
      </c>
      <c r="J3587" s="13" t="e">
        <f>VLOOKUP(E3587&amp;" "&amp;F3587,tarifas!$A$13:$D$20,4,FALSE)*H3587</f>
        <v>#N/A</v>
      </c>
      <c r="K3587" s="13">
        <f>IF(F3587="COD1",tarifas!$D$11*(SUMIFS($H$11:$H$8770,$F$11:$F$8770,"=COD1",$B$11:$B$8770,"="&amp;B3587)/COUNTIFS($F$11:$F$8770,"=COD1",$B$11:$B$8770,"="&amp;B3587))/COUNTIFS($A$11:$A$8770,"="&amp;A3587,$F$11:$F$8770,"=COD1"),0)</f>
        <v>0</v>
      </c>
      <c r="L3587" s="13" t="e">
        <f>(VLOOKUP(F3587,tarifas!$C$7:$D$10,2,FALSE)+tarifas!$D$21)*datos!H3587</f>
        <v>#N/A</v>
      </c>
      <c r="M3587">
        <v>0</v>
      </c>
      <c r="N3587" s="13" t="e">
        <f t="shared" si="503"/>
        <v>#N/A</v>
      </c>
      <c r="O3587">
        <f t="shared" si="504"/>
        <v>0</v>
      </c>
      <c r="P3587" s="12">
        <f t="shared" si="505"/>
        <v>198.87512359367838</v>
      </c>
      <c r="Q3587">
        <f t="shared" si="506"/>
        <v>0</v>
      </c>
      <c r="R3587">
        <f>$D$2*tarifas!$D$12/24</f>
        <v>1.4541666666666666</v>
      </c>
      <c r="S3587" t="e">
        <f>VLOOKUP(E3587&amp;" "&amp;F3587,tarifas!$A$13:$D$20,4,FALSE)*P3587</f>
        <v>#N/A</v>
      </c>
      <c r="T3587">
        <f>IF(F3587="COD1",tarifas!$D$11*(SUMIFS($P$11:$P$8770,$F$11:$F$8770,"=COD1",$B$11:$B$8770,"="&amp;B3587)/COUNTIFS($F$11:$F$8770,"=COD1",$B$11:$B$8770,"="&amp;B3587))/COUNTIFS($A$11:$A$8770,"="&amp;A3587,$F$11:$F$8770,"=COD1"),0)</f>
        <v>0</v>
      </c>
      <c r="U3587" t="e">
        <f>(VLOOKUP(F3587,tarifas!$C$7:$D$10,2,FALSE)+tarifas!$D$21)*datos!P3587</f>
        <v>#N/A</v>
      </c>
      <c r="V3587" t="e">
        <f t="shared" si="507"/>
        <v>#N/A</v>
      </c>
      <c r="W3587">
        <f t="shared" si="508"/>
        <v>0</v>
      </c>
    </row>
    <row r="3588" spans="1:23" x14ac:dyDescent="0.25">
      <c r="A3588">
        <f t="shared" si="501"/>
        <v>149</v>
      </c>
      <c r="B3588">
        <f t="shared" si="502"/>
        <v>5</v>
      </c>
      <c r="C3588" s="1">
        <f t="shared" si="509"/>
        <v>41789.041666657991</v>
      </c>
      <c r="D3588" s="7">
        <v>0</v>
      </c>
      <c r="E3588" s="7"/>
      <c r="G3588">
        <v>46.58</v>
      </c>
      <c r="H3588" s="12">
        <v>196.41044997946085</v>
      </c>
      <c r="I3588" s="13">
        <f>$D$2*tarifas!$D$12/24</f>
        <v>1.4541666666666666</v>
      </c>
      <c r="J3588" s="13" t="e">
        <f>VLOOKUP(E3588&amp;" "&amp;F3588,tarifas!$A$13:$D$20,4,FALSE)*H3588</f>
        <v>#N/A</v>
      </c>
      <c r="K3588" s="13">
        <f>IF(F3588="COD1",tarifas!$D$11*(SUMIFS($H$11:$H$8770,$F$11:$F$8770,"=COD1",$B$11:$B$8770,"="&amp;B3588)/COUNTIFS($F$11:$F$8770,"=COD1",$B$11:$B$8770,"="&amp;B3588))/COUNTIFS($A$11:$A$8770,"="&amp;A3588,$F$11:$F$8770,"=COD1"),0)</f>
        <v>0</v>
      </c>
      <c r="L3588" s="13" t="e">
        <f>(VLOOKUP(F3588,tarifas!$C$7:$D$10,2,FALSE)+tarifas!$D$21)*datos!H3588</f>
        <v>#N/A</v>
      </c>
      <c r="M3588">
        <v>0</v>
      </c>
      <c r="N3588" s="13" t="e">
        <f t="shared" si="503"/>
        <v>#N/A</v>
      </c>
      <c r="O3588">
        <f t="shared" si="504"/>
        <v>0</v>
      </c>
      <c r="P3588" s="12">
        <f t="shared" si="505"/>
        <v>196.41044997946085</v>
      </c>
      <c r="Q3588">
        <f t="shared" si="506"/>
        <v>0</v>
      </c>
      <c r="R3588">
        <f>$D$2*tarifas!$D$12/24</f>
        <v>1.4541666666666666</v>
      </c>
      <c r="S3588" t="e">
        <f>VLOOKUP(E3588&amp;" "&amp;F3588,tarifas!$A$13:$D$20,4,FALSE)*P3588</f>
        <v>#N/A</v>
      </c>
      <c r="T3588">
        <f>IF(F3588="COD1",tarifas!$D$11*(SUMIFS($P$11:$P$8770,$F$11:$F$8770,"=COD1",$B$11:$B$8770,"="&amp;B3588)/COUNTIFS($F$11:$F$8770,"=COD1",$B$11:$B$8770,"="&amp;B3588))/COUNTIFS($A$11:$A$8770,"="&amp;A3588,$F$11:$F$8770,"=COD1"),0)</f>
        <v>0</v>
      </c>
      <c r="U3588" t="e">
        <f>(VLOOKUP(F3588,tarifas!$C$7:$D$10,2,FALSE)+tarifas!$D$21)*datos!P3588</f>
        <v>#N/A</v>
      </c>
      <c r="V3588" t="e">
        <f t="shared" si="507"/>
        <v>#N/A</v>
      </c>
      <c r="W3588">
        <f t="shared" si="508"/>
        <v>0</v>
      </c>
    </row>
    <row r="3589" spans="1:23" x14ac:dyDescent="0.25">
      <c r="A3589">
        <f t="shared" si="501"/>
        <v>149</v>
      </c>
      <c r="B3589">
        <f t="shared" si="502"/>
        <v>5</v>
      </c>
      <c r="C3589" s="1">
        <f t="shared" si="509"/>
        <v>41789.083333324656</v>
      </c>
      <c r="D3589" s="7">
        <v>0</v>
      </c>
      <c r="E3589" s="7"/>
      <c r="G3589">
        <v>45.4</v>
      </c>
      <c r="H3589" s="12">
        <v>194.3341977752508</v>
      </c>
      <c r="I3589" s="13">
        <f>$D$2*tarifas!$D$12/24</f>
        <v>1.4541666666666666</v>
      </c>
      <c r="J3589" s="13" t="e">
        <f>VLOOKUP(E3589&amp;" "&amp;F3589,tarifas!$A$13:$D$20,4,FALSE)*H3589</f>
        <v>#N/A</v>
      </c>
      <c r="K3589" s="13">
        <f>IF(F3589="COD1",tarifas!$D$11*(SUMIFS($H$11:$H$8770,$F$11:$F$8770,"=COD1",$B$11:$B$8770,"="&amp;B3589)/COUNTIFS($F$11:$F$8770,"=COD1",$B$11:$B$8770,"="&amp;B3589))/COUNTIFS($A$11:$A$8770,"="&amp;A3589,$F$11:$F$8770,"=COD1"),0)</f>
        <v>0</v>
      </c>
      <c r="L3589" s="13" t="e">
        <f>(VLOOKUP(F3589,tarifas!$C$7:$D$10,2,FALSE)+tarifas!$D$21)*datos!H3589</f>
        <v>#N/A</v>
      </c>
      <c r="M3589">
        <v>0</v>
      </c>
      <c r="N3589" s="13" t="e">
        <f t="shared" si="503"/>
        <v>#N/A</v>
      </c>
      <c r="O3589">
        <f t="shared" si="504"/>
        <v>0</v>
      </c>
      <c r="P3589" s="12">
        <f t="shared" si="505"/>
        <v>194.3341977752508</v>
      </c>
      <c r="Q3589">
        <f t="shared" si="506"/>
        <v>0</v>
      </c>
      <c r="R3589">
        <f>$D$2*tarifas!$D$12/24</f>
        <v>1.4541666666666666</v>
      </c>
      <c r="S3589" t="e">
        <f>VLOOKUP(E3589&amp;" "&amp;F3589,tarifas!$A$13:$D$20,4,FALSE)*P3589</f>
        <v>#N/A</v>
      </c>
      <c r="T3589">
        <f>IF(F3589="COD1",tarifas!$D$11*(SUMIFS($P$11:$P$8770,$F$11:$F$8770,"=COD1",$B$11:$B$8770,"="&amp;B3589)/COUNTIFS($F$11:$F$8770,"=COD1",$B$11:$B$8770,"="&amp;B3589))/COUNTIFS($A$11:$A$8770,"="&amp;A3589,$F$11:$F$8770,"=COD1"),0)</f>
        <v>0</v>
      </c>
      <c r="U3589" t="e">
        <f>(VLOOKUP(F3589,tarifas!$C$7:$D$10,2,FALSE)+tarifas!$D$21)*datos!P3589</f>
        <v>#N/A</v>
      </c>
      <c r="V3589" t="e">
        <f t="shared" si="507"/>
        <v>#N/A</v>
      </c>
      <c r="W3589">
        <f t="shared" si="508"/>
        <v>0</v>
      </c>
    </row>
    <row r="3590" spans="1:23" x14ac:dyDescent="0.25">
      <c r="A3590">
        <f t="shared" si="501"/>
        <v>149</v>
      </c>
      <c r="B3590">
        <f t="shared" si="502"/>
        <v>5</v>
      </c>
      <c r="C3590" s="1">
        <f t="shared" si="509"/>
        <v>41789.12499999132</v>
      </c>
      <c r="D3590" s="7">
        <v>0</v>
      </c>
      <c r="E3590" s="7"/>
      <c r="G3590">
        <v>44.25</v>
      </c>
      <c r="H3590" s="12">
        <v>195.30178236401025</v>
      </c>
      <c r="I3590" s="13">
        <f>$D$2*tarifas!$D$12/24</f>
        <v>1.4541666666666666</v>
      </c>
      <c r="J3590" s="13" t="e">
        <f>VLOOKUP(E3590&amp;" "&amp;F3590,tarifas!$A$13:$D$20,4,FALSE)*H3590</f>
        <v>#N/A</v>
      </c>
      <c r="K3590" s="13">
        <f>IF(F3590="COD1",tarifas!$D$11*(SUMIFS($H$11:$H$8770,$F$11:$F$8770,"=COD1",$B$11:$B$8770,"="&amp;B3590)/COUNTIFS($F$11:$F$8770,"=COD1",$B$11:$B$8770,"="&amp;B3590))/COUNTIFS($A$11:$A$8770,"="&amp;A3590,$F$11:$F$8770,"=COD1"),0)</f>
        <v>0</v>
      </c>
      <c r="L3590" s="13" t="e">
        <f>(VLOOKUP(F3590,tarifas!$C$7:$D$10,2,FALSE)+tarifas!$D$21)*datos!H3590</f>
        <v>#N/A</v>
      </c>
      <c r="M3590">
        <v>0</v>
      </c>
      <c r="N3590" s="13" t="e">
        <f t="shared" si="503"/>
        <v>#N/A</v>
      </c>
      <c r="O3590">
        <f t="shared" si="504"/>
        <v>0</v>
      </c>
      <c r="P3590" s="12">
        <f t="shared" si="505"/>
        <v>195.30178236401025</v>
      </c>
      <c r="Q3590">
        <f t="shared" si="506"/>
        <v>0</v>
      </c>
      <c r="R3590">
        <f>$D$2*tarifas!$D$12/24</f>
        <v>1.4541666666666666</v>
      </c>
      <c r="S3590" t="e">
        <f>VLOOKUP(E3590&amp;" "&amp;F3590,tarifas!$A$13:$D$20,4,FALSE)*P3590</f>
        <v>#N/A</v>
      </c>
      <c r="T3590">
        <f>IF(F3590="COD1",tarifas!$D$11*(SUMIFS($P$11:$P$8770,$F$11:$F$8770,"=COD1",$B$11:$B$8770,"="&amp;B3590)/COUNTIFS($F$11:$F$8770,"=COD1",$B$11:$B$8770,"="&amp;B3590))/COUNTIFS($A$11:$A$8770,"="&amp;A3590,$F$11:$F$8770,"=COD1"),0)</f>
        <v>0</v>
      </c>
      <c r="U3590" t="e">
        <f>(VLOOKUP(F3590,tarifas!$C$7:$D$10,2,FALSE)+tarifas!$D$21)*datos!P3590</f>
        <v>#N/A</v>
      </c>
      <c r="V3590" t="e">
        <f t="shared" si="507"/>
        <v>#N/A</v>
      </c>
      <c r="W3590">
        <f t="shared" si="508"/>
        <v>0</v>
      </c>
    </row>
    <row r="3591" spans="1:23" x14ac:dyDescent="0.25">
      <c r="A3591">
        <f t="shared" si="501"/>
        <v>149</v>
      </c>
      <c r="B3591">
        <f t="shared" si="502"/>
        <v>5</v>
      </c>
      <c r="C3591" s="1">
        <f t="shared" si="509"/>
        <v>41789.166666657984</v>
      </c>
      <c r="D3591" s="7">
        <v>0</v>
      </c>
      <c r="E3591" s="7"/>
      <c r="G3591">
        <v>44.25</v>
      </c>
      <c r="H3591" s="12">
        <v>193.10010246872571</v>
      </c>
      <c r="I3591" s="13">
        <f>$D$2*tarifas!$D$12/24</f>
        <v>1.4541666666666666</v>
      </c>
      <c r="J3591" s="13" t="e">
        <f>VLOOKUP(E3591&amp;" "&amp;F3591,tarifas!$A$13:$D$20,4,FALSE)*H3591</f>
        <v>#N/A</v>
      </c>
      <c r="K3591" s="13">
        <f>IF(F3591="COD1",tarifas!$D$11*(SUMIFS($H$11:$H$8770,$F$11:$F$8770,"=COD1",$B$11:$B$8770,"="&amp;B3591)/COUNTIFS($F$11:$F$8770,"=COD1",$B$11:$B$8770,"="&amp;B3591))/COUNTIFS($A$11:$A$8770,"="&amp;A3591,$F$11:$F$8770,"=COD1"),0)</f>
        <v>0</v>
      </c>
      <c r="L3591" s="13" t="e">
        <f>(VLOOKUP(F3591,tarifas!$C$7:$D$10,2,FALSE)+tarifas!$D$21)*datos!H3591</f>
        <v>#N/A</v>
      </c>
      <c r="M3591">
        <v>0</v>
      </c>
      <c r="N3591" s="13" t="e">
        <f t="shared" si="503"/>
        <v>#N/A</v>
      </c>
      <c r="O3591">
        <f t="shared" si="504"/>
        <v>0</v>
      </c>
      <c r="P3591" s="12">
        <f t="shared" si="505"/>
        <v>193.10010246872571</v>
      </c>
      <c r="Q3591">
        <f t="shared" si="506"/>
        <v>0</v>
      </c>
      <c r="R3591">
        <f>$D$2*tarifas!$D$12/24</f>
        <v>1.4541666666666666</v>
      </c>
      <c r="S3591" t="e">
        <f>VLOOKUP(E3591&amp;" "&amp;F3591,tarifas!$A$13:$D$20,4,FALSE)*P3591</f>
        <v>#N/A</v>
      </c>
      <c r="T3591">
        <f>IF(F3591="COD1",tarifas!$D$11*(SUMIFS($P$11:$P$8770,$F$11:$F$8770,"=COD1",$B$11:$B$8770,"="&amp;B3591)/COUNTIFS($F$11:$F$8770,"=COD1",$B$11:$B$8770,"="&amp;B3591))/COUNTIFS($A$11:$A$8770,"="&amp;A3591,$F$11:$F$8770,"=COD1"),0)</f>
        <v>0</v>
      </c>
      <c r="U3591" t="e">
        <f>(VLOOKUP(F3591,tarifas!$C$7:$D$10,2,FALSE)+tarifas!$D$21)*datos!P3591</f>
        <v>#N/A</v>
      </c>
      <c r="V3591" t="e">
        <f t="shared" si="507"/>
        <v>#N/A</v>
      </c>
      <c r="W3591">
        <f t="shared" si="508"/>
        <v>0</v>
      </c>
    </row>
    <row r="3592" spans="1:23" x14ac:dyDescent="0.25">
      <c r="A3592">
        <f t="shared" si="501"/>
        <v>149</v>
      </c>
      <c r="B3592">
        <f t="shared" si="502"/>
        <v>5</v>
      </c>
      <c r="C3592" s="1">
        <f t="shared" si="509"/>
        <v>41789.208333324648</v>
      </c>
      <c r="D3592" s="7">
        <v>0</v>
      </c>
      <c r="E3592" s="7"/>
      <c r="G3592">
        <v>45.4</v>
      </c>
      <c r="H3592" s="12">
        <v>191.30386106141532</v>
      </c>
      <c r="I3592" s="13">
        <f>$D$2*tarifas!$D$12/24</f>
        <v>1.4541666666666666</v>
      </c>
      <c r="J3592" s="13" t="e">
        <f>VLOOKUP(E3592&amp;" "&amp;F3592,tarifas!$A$13:$D$20,4,FALSE)*H3592</f>
        <v>#N/A</v>
      </c>
      <c r="K3592" s="13">
        <f>IF(F3592="COD1",tarifas!$D$11*(SUMIFS($H$11:$H$8770,$F$11:$F$8770,"=COD1",$B$11:$B$8770,"="&amp;B3592)/COUNTIFS($F$11:$F$8770,"=COD1",$B$11:$B$8770,"="&amp;B3592))/COUNTIFS($A$11:$A$8770,"="&amp;A3592,$F$11:$F$8770,"=COD1"),0)</f>
        <v>0</v>
      </c>
      <c r="L3592" s="13" t="e">
        <f>(VLOOKUP(F3592,tarifas!$C$7:$D$10,2,FALSE)+tarifas!$D$21)*datos!H3592</f>
        <v>#N/A</v>
      </c>
      <c r="M3592">
        <v>11.45299</v>
      </c>
      <c r="N3592" s="13" t="e">
        <f t="shared" si="503"/>
        <v>#N/A</v>
      </c>
      <c r="O3592">
        <f t="shared" si="504"/>
        <v>11.45299</v>
      </c>
      <c r="P3592" s="12">
        <f t="shared" si="505"/>
        <v>179.85087106141532</v>
      </c>
      <c r="Q3592">
        <f t="shared" si="506"/>
        <v>0</v>
      </c>
      <c r="R3592">
        <f>$D$2*tarifas!$D$12/24</f>
        <v>1.4541666666666666</v>
      </c>
      <c r="S3592" t="e">
        <f>VLOOKUP(E3592&amp;" "&amp;F3592,tarifas!$A$13:$D$20,4,FALSE)*P3592</f>
        <v>#N/A</v>
      </c>
      <c r="T3592">
        <f>IF(F3592="COD1",tarifas!$D$11*(SUMIFS($P$11:$P$8770,$F$11:$F$8770,"=COD1",$B$11:$B$8770,"="&amp;B3592)/COUNTIFS($F$11:$F$8770,"=COD1",$B$11:$B$8770,"="&amp;B3592))/COUNTIFS($A$11:$A$8770,"="&amp;A3592,$F$11:$F$8770,"=COD1"),0)</f>
        <v>0</v>
      </c>
      <c r="U3592" t="e">
        <f>(VLOOKUP(F3592,tarifas!$C$7:$D$10,2,FALSE)+tarifas!$D$21)*datos!P3592</f>
        <v>#N/A</v>
      </c>
      <c r="V3592" t="e">
        <f t="shared" si="507"/>
        <v>#N/A</v>
      </c>
      <c r="W3592">
        <f t="shared" si="508"/>
        <v>0</v>
      </c>
    </row>
    <row r="3593" spans="1:23" x14ac:dyDescent="0.25">
      <c r="A3593">
        <f t="shared" si="501"/>
        <v>149</v>
      </c>
      <c r="B3593">
        <f t="shared" si="502"/>
        <v>5</v>
      </c>
      <c r="C3593" s="1">
        <f t="shared" si="509"/>
        <v>41789.249999991313</v>
      </c>
      <c r="D3593" s="7">
        <v>11.333333333333332</v>
      </c>
      <c r="E3593" s="7"/>
      <c r="G3593">
        <v>49.6</v>
      </c>
      <c r="H3593" s="12">
        <v>214.28698703889125</v>
      </c>
      <c r="I3593" s="13">
        <f>$D$2*tarifas!$D$12/24</f>
        <v>1.4541666666666666</v>
      </c>
      <c r="J3593" s="13" t="e">
        <f>VLOOKUP(E3593&amp;" "&amp;F3593,tarifas!$A$13:$D$20,4,FALSE)*H3593</f>
        <v>#N/A</v>
      </c>
      <c r="K3593" s="13">
        <f>IF(F3593="COD1",tarifas!$D$11*(SUMIFS($H$11:$H$8770,$F$11:$F$8770,"=COD1",$B$11:$B$8770,"="&amp;B3593)/COUNTIFS($F$11:$F$8770,"=COD1",$B$11:$B$8770,"="&amp;B3593))/COUNTIFS($A$11:$A$8770,"="&amp;A3593,$F$11:$F$8770,"=COD1"),0)</f>
        <v>0</v>
      </c>
      <c r="L3593" s="13" t="e">
        <f>(VLOOKUP(F3593,tarifas!$C$7:$D$10,2,FALSE)+tarifas!$D$21)*datos!H3593</f>
        <v>#N/A</v>
      </c>
      <c r="M3593">
        <v>56.447139999999997</v>
      </c>
      <c r="N3593" s="13" t="e">
        <f t="shared" si="503"/>
        <v>#N/A</v>
      </c>
      <c r="O3593">
        <f t="shared" si="504"/>
        <v>56.447139999999997</v>
      </c>
      <c r="P3593" s="12">
        <f t="shared" si="505"/>
        <v>157.83984703889126</v>
      </c>
      <c r="Q3593">
        <f t="shared" si="506"/>
        <v>0</v>
      </c>
      <c r="R3593">
        <f>$D$2*tarifas!$D$12/24</f>
        <v>1.4541666666666666</v>
      </c>
      <c r="S3593" t="e">
        <f>VLOOKUP(E3593&amp;" "&amp;F3593,tarifas!$A$13:$D$20,4,FALSE)*P3593</f>
        <v>#N/A</v>
      </c>
      <c r="T3593">
        <f>IF(F3593="COD1",tarifas!$D$11*(SUMIFS($P$11:$P$8770,$F$11:$F$8770,"=COD1",$B$11:$B$8770,"="&amp;B3593)/COUNTIFS($F$11:$F$8770,"=COD1",$B$11:$B$8770,"="&amp;B3593))/COUNTIFS($A$11:$A$8770,"="&amp;A3593,$F$11:$F$8770,"=COD1"),0)</f>
        <v>0</v>
      </c>
      <c r="U3593" t="e">
        <f>(VLOOKUP(F3593,tarifas!$C$7:$D$10,2,FALSE)+tarifas!$D$21)*datos!P3593</f>
        <v>#N/A</v>
      </c>
      <c r="V3593" t="e">
        <f t="shared" si="507"/>
        <v>#N/A</v>
      </c>
      <c r="W3593">
        <f t="shared" si="508"/>
        <v>0</v>
      </c>
    </row>
    <row r="3594" spans="1:23" x14ac:dyDescent="0.25">
      <c r="A3594">
        <f t="shared" si="501"/>
        <v>149</v>
      </c>
      <c r="B3594">
        <f t="shared" si="502"/>
        <v>5</v>
      </c>
      <c r="C3594" s="1">
        <f t="shared" si="509"/>
        <v>41789.291666657977</v>
      </c>
      <c r="D3594" s="7">
        <v>64.909090909090921</v>
      </c>
      <c r="E3594" s="7"/>
      <c r="G3594">
        <v>55</v>
      </c>
      <c r="H3594" s="12">
        <v>291.03144138127692</v>
      </c>
      <c r="I3594" s="13">
        <f>$D$2*tarifas!$D$12/24</f>
        <v>1.4541666666666666</v>
      </c>
      <c r="J3594" s="13" t="e">
        <f>VLOOKUP(E3594&amp;" "&amp;F3594,tarifas!$A$13:$D$20,4,FALSE)*H3594</f>
        <v>#N/A</v>
      </c>
      <c r="K3594" s="13">
        <f>IF(F3594="COD1",tarifas!$D$11*(SUMIFS($H$11:$H$8770,$F$11:$F$8770,"=COD1",$B$11:$B$8770,"="&amp;B3594)/COUNTIFS($F$11:$F$8770,"=COD1",$B$11:$B$8770,"="&amp;B3594))/COUNTIFS($A$11:$A$8770,"="&amp;A3594,$F$11:$F$8770,"=COD1"),0)</f>
        <v>0</v>
      </c>
      <c r="L3594" s="13" t="e">
        <f>(VLOOKUP(F3594,tarifas!$C$7:$D$10,2,FALSE)+tarifas!$D$21)*datos!H3594</f>
        <v>#N/A</v>
      </c>
      <c r="M3594">
        <v>195.64814999999999</v>
      </c>
      <c r="N3594" s="13" t="e">
        <f t="shared" si="503"/>
        <v>#N/A</v>
      </c>
      <c r="O3594">
        <f t="shared" si="504"/>
        <v>195.64814999999999</v>
      </c>
      <c r="P3594" s="12">
        <f t="shared" si="505"/>
        <v>95.383291381276933</v>
      </c>
      <c r="Q3594">
        <f t="shared" si="506"/>
        <v>0</v>
      </c>
      <c r="R3594">
        <f>$D$2*tarifas!$D$12/24</f>
        <v>1.4541666666666666</v>
      </c>
      <c r="S3594" t="e">
        <f>VLOOKUP(E3594&amp;" "&amp;F3594,tarifas!$A$13:$D$20,4,FALSE)*P3594</f>
        <v>#N/A</v>
      </c>
      <c r="T3594">
        <f>IF(F3594="COD1",tarifas!$D$11*(SUMIFS($P$11:$P$8770,$F$11:$F$8770,"=COD1",$B$11:$B$8770,"="&amp;B3594)/COUNTIFS($F$11:$F$8770,"=COD1",$B$11:$B$8770,"="&amp;B3594))/COUNTIFS($A$11:$A$8770,"="&amp;A3594,$F$11:$F$8770,"=COD1"),0)</f>
        <v>0</v>
      </c>
      <c r="U3594" t="e">
        <f>(VLOOKUP(F3594,tarifas!$C$7:$D$10,2,FALSE)+tarifas!$D$21)*datos!P3594</f>
        <v>#N/A</v>
      </c>
      <c r="V3594" t="e">
        <f t="shared" si="507"/>
        <v>#N/A</v>
      </c>
      <c r="W3594">
        <f t="shared" si="508"/>
        <v>0</v>
      </c>
    </row>
    <row r="3595" spans="1:23" x14ac:dyDescent="0.25">
      <c r="A3595">
        <f t="shared" si="501"/>
        <v>149</v>
      </c>
      <c r="B3595">
        <f t="shared" si="502"/>
        <v>5</v>
      </c>
      <c r="C3595" s="1">
        <f t="shared" si="509"/>
        <v>41789.333333324641</v>
      </c>
      <c r="D3595" s="7">
        <v>213.27272727272728</v>
      </c>
      <c r="E3595" s="7"/>
      <c r="G3595">
        <v>55.96</v>
      </c>
      <c r="H3595" s="12">
        <v>474.66879375099393</v>
      </c>
      <c r="I3595" s="13">
        <f>$D$2*tarifas!$D$12/24</f>
        <v>1.4541666666666666</v>
      </c>
      <c r="J3595" s="13" t="e">
        <f>VLOOKUP(E3595&amp;" "&amp;F3595,tarifas!$A$13:$D$20,4,FALSE)*H3595</f>
        <v>#N/A</v>
      </c>
      <c r="K3595" s="13">
        <f>IF(F3595="COD1",tarifas!$D$11*(SUMIFS($H$11:$H$8770,$F$11:$F$8770,"=COD1",$B$11:$B$8770,"="&amp;B3595)/COUNTIFS($F$11:$F$8770,"=COD1",$B$11:$B$8770,"="&amp;B3595))/COUNTIFS($A$11:$A$8770,"="&amp;A3595,$F$11:$F$8770,"=COD1"),0)</f>
        <v>0</v>
      </c>
      <c r="L3595" s="13" t="e">
        <f>(VLOOKUP(F3595,tarifas!$C$7:$D$10,2,FALSE)+tarifas!$D$21)*datos!H3595</f>
        <v>#N/A</v>
      </c>
      <c r="M3595">
        <v>323.43601000000001</v>
      </c>
      <c r="N3595" s="13" t="e">
        <f t="shared" si="503"/>
        <v>#N/A</v>
      </c>
      <c r="O3595">
        <f t="shared" si="504"/>
        <v>323.43601000000001</v>
      </c>
      <c r="P3595" s="12">
        <f t="shared" si="505"/>
        <v>151.23278375099392</v>
      </c>
      <c r="Q3595">
        <f t="shared" si="506"/>
        <v>0</v>
      </c>
      <c r="R3595">
        <f>$D$2*tarifas!$D$12/24</f>
        <v>1.4541666666666666</v>
      </c>
      <c r="S3595" t="e">
        <f>VLOOKUP(E3595&amp;" "&amp;F3595,tarifas!$A$13:$D$20,4,FALSE)*P3595</f>
        <v>#N/A</v>
      </c>
      <c r="T3595">
        <f>IF(F3595="COD1",tarifas!$D$11*(SUMIFS($P$11:$P$8770,$F$11:$F$8770,"=COD1",$B$11:$B$8770,"="&amp;B3595)/COUNTIFS($F$11:$F$8770,"=COD1",$B$11:$B$8770,"="&amp;B3595))/COUNTIFS($A$11:$A$8770,"="&amp;A3595,$F$11:$F$8770,"=COD1"),0)</f>
        <v>0</v>
      </c>
      <c r="U3595" t="e">
        <f>(VLOOKUP(F3595,tarifas!$C$7:$D$10,2,FALSE)+tarifas!$D$21)*datos!P3595</f>
        <v>#N/A</v>
      </c>
      <c r="V3595" t="e">
        <f t="shared" si="507"/>
        <v>#N/A</v>
      </c>
      <c r="W3595">
        <f t="shared" si="508"/>
        <v>0</v>
      </c>
    </row>
    <row r="3596" spans="1:23" x14ac:dyDescent="0.25">
      <c r="A3596">
        <f t="shared" ref="A3596:A3659" si="510">DAYS360($C$11,C3596)</f>
        <v>149</v>
      </c>
      <c r="B3596">
        <f t="shared" ref="B3596:B3659" si="511">MONTH(C3596)</f>
        <v>5</v>
      </c>
      <c r="C3596" s="1">
        <f t="shared" si="509"/>
        <v>41789.374999991305</v>
      </c>
      <c r="D3596" s="7">
        <v>403.62121212121212</v>
      </c>
      <c r="E3596" s="7"/>
      <c r="G3596">
        <v>54.74</v>
      </c>
      <c r="H3596" s="12">
        <v>549.86040638138047</v>
      </c>
      <c r="I3596" s="13">
        <f>$D$2*tarifas!$D$12/24</f>
        <v>1.4541666666666666</v>
      </c>
      <c r="J3596" s="13" t="e">
        <f>VLOOKUP(E3596&amp;" "&amp;F3596,tarifas!$A$13:$D$20,4,FALSE)*H3596</f>
        <v>#N/A</v>
      </c>
      <c r="K3596" s="13">
        <f>IF(F3596="COD1",tarifas!$D$11*(SUMIFS($H$11:$H$8770,$F$11:$F$8770,"=COD1",$B$11:$B$8770,"="&amp;B3596)/COUNTIFS($F$11:$F$8770,"=COD1",$B$11:$B$8770,"="&amp;B3596))/COUNTIFS($A$11:$A$8770,"="&amp;A3596,$F$11:$F$8770,"=COD1"),0)</f>
        <v>0</v>
      </c>
      <c r="L3596" s="13" t="e">
        <f>(VLOOKUP(F3596,tarifas!$C$7:$D$10,2,FALSE)+tarifas!$D$21)*datos!H3596</f>
        <v>#N/A</v>
      </c>
      <c r="M3596">
        <v>419.94963999999999</v>
      </c>
      <c r="N3596" s="13" t="e">
        <f t="shared" ref="N3596:N3659" si="512">(I3596+J3596+K3596+L3596)*1.23</f>
        <v>#N/A</v>
      </c>
      <c r="O3596">
        <f t="shared" ref="O3596:O3659" si="513">IF(M3596&lt;H3596,M3596,H3596)</f>
        <v>419.94963999999999</v>
      </c>
      <c r="P3596" s="12">
        <f t="shared" ref="P3596:P3659" si="514">H3596-O3596</f>
        <v>129.91076638138048</v>
      </c>
      <c r="Q3596">
        <f t="shared" ref="Q3596:Q3659" si="515">IF(M3596&lt;H3596,0,M3596-H3596)</f>
        <v>0</v>
      </c>
      <c r="R3596">
        <f>$D$2*tarifas!$D$12/24</f>
        <v>1.4541666666666666</v>
      </c>
      <c r="S3596" t="e">
        <f>VLOOKUP(E3596&amp;" "&amp;F3596,tarifas!$A$13:$D$20,4,FALSE)*P3596</f>
        <v>#N/A</v>
      </c>
      <c r="T3596">
        <f>IF(F3596="COD1",tarifas!$D$11*(SUMIFS($P$11:$P$8770,$F$11:$F$8770,"=COD1",$B$11:$B$8770,"="&amp;B3596)/COUNTIFS($F$11:$F$8770,"=COD1",$B$11:$B$8770,"="&amp;B3596))/COUNTIFS($A$11:$A$8770,"="&amp;A3596,$F$11:$F$8770,"=COD1"),0)</f>
        <v>0</v>
      </c>
      <c r="U3596" t="e">
        <f>(VLOOKUP(F3596,tarifas!$C$7:$D$10,2,FALSE)+tarifas!$D$21)*datos!P3596</f>
        <v>#N/A</v>
      </c>
      <c r="V3596" t="e">
        <f t="shared" ref="V3596:V3659" si="516">(R3596+S3596+T3596+U3596)*1.23</f>
        <v>#N/A</v>
      </c>
      <c r="W3596">
        <f t="shared" ref="W3596:W3659" si="517">0.9*G3596/1000*Q3596</f>
        <v>0</v>
      </c>
    </row>
    <row r="3597" spans="1:23" x14ac:dyDescent="0.25">
      <c r="A3597">
        <f t="shared" si="510"/>
        <v>149</v>
      </c>
      <c r="B3597">
        <f t="shared" si="511"/>
        <v>5</v>
      </c>
      <c r="C3597" s="1">
        <f t="shared" ref="C3597:C3660" si="518">+C3596+1/24</f>
        <v>41789.416666657969</v>
      </c>
      <c r="D3597" s="7">
        <v>628.22727272727275</v>
      </c>
      <c r="E3597" s="7"/>
      <c r="G3597">
        <v>54.74</v>
      </c>
      <c r="H3597" s="12">
        <v>592.3850411573751</v>
      </c>
      <c r="I3597" s="13">
        <f>$D$2*tarifas!$D$12/24</f>
        <v>1.4541666666666666</v>
      </c>
      <c r="J3597" s="13" t="e">
        <f>VLOOKUP(E3597&amp;" "&amp;F3597,tarifas!$A$13:$D$20,4,FALSE)*H3597</f>
        <v>#N/A</v>
      </c>
      <c r="K3597" s="13">
        <f>IF(F3597="COD1",tarifas!$D$11*(SUMIFS($H$11:$H$8770,$F$11:$F$8770,"=COD1",$B$11:$B$8770,"="&amp;B3597)/COUNTIFS($F$11:$F$8770,"=COD1",$B$11:$B$8770,"="&amp;B3597))/COUNTIFS($A$11:$A$8770,"="&amp;A3597,$F$11:$F$8770,"=COD1"),0)</f>
        <v>0</v>
      </c>
      <c r="L3597" s="13" t="e">
        <f>(VLOOKUP(F3597,tarifas!$C$7:$D$10,2,FALSE)+tarifas!$D$21)*datos!H3597</f>
        <v>#N/A</v>
      </c>
      <c r="M3597">
        <v>482.1472</v>
      </c>
      <c r="N3597" s="13" t="e">
        <f t="shared" si="512"/>
        <v>#N/A</v>
      </c>
      <c r="O3597">
        <f t="shared" si="513"/>
        <v>482.1472</v>
      </c>
      <c r="P3597" s="12">
        <f t="shared" si="514"/>
        <v>110.2378411573751</v>
      </c>
      <c r="Q3597">
        <f t="shared" si="515"/>
        <v>0</v>
      </c>
      <c r="R3597">
        <f>$D$2*tarifas!$D$12/24</f>
        <v>1.4541666666666666</v>
      </c>
      <c r="S3597" t="e">
        <f>VLOOKUP(E3597&amp;" "&amp;F3597,tarifas!$A$13:$D$20,4,FALSE)*P3597</f>
        <v>#N/A</v>
      </c>
      <c r="T3597">
        <f>IF(F3597="COD1",tarifas!$D$11*(SUMIFS($P$11:$P$8770,$F$11:$F$8770,"=COD1",$B$11:$B$8770,"="&amp;B3597)/COUNTIFS($F$11:$F$8770,"=COD1",$B$11:$B$8770,"="&amp;B3597))/COUNTIFS($A$11:$A$8770,"="&amp;A3597,$F$11:$F$8770,"=COD1"),0)</f>
        <v>0</v>
      </c>
      <c r="U3597" t="e">
        <f>(VLOOKUP(F3597,tarifas!$C$7:$D$10,2,FALSE)+tarifas!$D$21)*datos!P3597</f>
        <v>#N/A</v>
      </c>
      <c r="V3597" t="e">
        <f t="shared" si="516"/>
        <v>#N/A</v>
      </c>
      <c r="W3597">
        <f t="shared" si="517"/>
        <v>0</v>
      </c>
    </row>
    <row r="3598" spans="1:23" x14ac:dyDescent="0.25">
      <c r="A3598">
        <f t="shared" si="510"/>
        <v>149</v>
      </c>
      <c r="B3598">
        <f t="shared" si="511"/>
        <v>5</v>
      </c>
      <c r="C3598" s="1">
        <f t="shared" si="518"/>
        <v>41789.458333324634</v>
      </c>
      <c r="D3598" s="7">
        <v>726.10606060606062</v>
      </c>
      <c r="E3598" s="7"/>
      <c r="G3598">
        <v>55.96</v>
      </c>
      <c r="H3598" s="12">
        <v>411.50362324318075</v>
      </c>
      <c r="I3598" s="13">
        <f>$D$2*tarifas!$D$12/24</f>
        <v>1.4541666666666666</v>
      </c>
      <c r="J3598" s="13" t="e">
        <f>VLOOKUP(E3598&amp;" "&amp;F3598,tarifas!$A$13:$D$20,4,FALSE)*H3598</f>
        <v>#N/A</v>
      </c>
      <c r="K3598" s="13">
        <f>IF(F3598="COD1",tarifas!$D$11*(SUMIFS($H$11:$H$8770,$F$11:$F$8770,"=COD1",$B$11:$B$8770,"="&amp;B3598)/COUNTIFS($F$11:$F$8770,"=COD1",$B$11:$B$8770,"="&amp;B3598))/COUNTIFS($A$11:$A$8770,"="&amp;A3598,$F$11:$F$8770,"=COD1"),0)</f>
        <v>0</v>
      </c>
      <c r="L3598" s="13" t="e">
        <f>(VLOOKUP(F3598,tarifas!$C$7:$D$10,2,FALSE)+tarifas!$D$21)*datos!H3598</f>
        <v>#N/A</v>
      </c>
      <c r="M3598">
        <v>513.87464</v>
      </c>
      <c r="N3598" s="13" t="e">
        <f t="shared" si="512"/>
        <v>#N/A</v>
      </c>
      <c r="O3598">
        <f t="shared" si="513"/>
        <v>411.50362324318075</v>
      </c>
      <c r="P3598" s="12">
        <f t="shared" si="514"/>
        <v>0</v>
      </c>
      <c r="Q3598">
        <f t="shared" si="515"/>
        <v>102.37101675681924</v>
      </c>
      <c r="R3598">
        <f>$D$2*tarifas!$D$12/24</f>
        <v>1.4541666666666666</v>
      </c>
      <c r="S3598" t="e">
        <f>VLOOKUP(E3598&amp;" "&amp;F3598,tarifas!$A$13:$D$20,4,FALSE)*P3598</f>
        <v>#N/A</v>
      </c>
      <c r="T3598">
        <f>IF(F3598="COD1",tarifas!$D$11*(SUMIFS($P$11:$P$8770,$F$11:$F$8770,"=COD1",$B$11:$B$8770,"="&amp;B3598)/COUNTIFS($F$11:$F$8770,"=COD1",$B$11:$B$8770,"="&amp;B3598))/COUNTIFS($A$11:$A$8770,"="&amp;A3598,$F$11:$F$8770,"=COD1"),0)</f>
        <v>0</v>
      </c>
      <c r="U3598" t="e">
        <f>(VLOOKUP(F3598,tarifas!$C$7:$D$10,2,FALSE)+tarifas!$D$21)*datos!P3598</f>
        <v>#N/A</v>
      </c>
      <c r="V3598" t="e">
        <f t="shared" si="516"/>
        <v>#N/A</v>
      </c>
      <c r="W3598">
        <f t="shared" si="517"/>
        <v>5.1558138879404449</v>
      </c>
    </row>
    <row r="3599" spans="1:23" x14ac:dyDescent="0.25">
      <c r="A3599">
        <f t="shared" si="510"/>
        <v>149</v>
      </c>
      <c r="B3599">
        <f t="shared" si="511"/>
        <v>5</v>
      </c>
      <c r="C3599" s="1">
        <f t="shared" si="518"/>
        <v>41789.499999991298</v>
      </c>
      <c r="D3599" s="7">
        <v>798.4848484848485</v>
      </c>
      <c r="E3599" s="7"/>
      <c r="G3599">
        <v>56.13</v>
      </c>
      <c r="H3599" s="12">
        <v>386.78171973019238</v>
      </c>
      <c r="I3599" s="13">
        <f>$D$2*tarifas!$D$12/24</f>
        <v>1.4541666666666666</v>
      </c>
      <c r="J3599" s="13" t="e">
        <f>VLOOKUP(E3599&amp;" "&amp;F3599,tarifas!$A$13:$D$20,4,FALSE)*H3599</f>
        <v>#N/A</v>
      </c>
      <c r="K3599" s="13">
        <f>IF(F3599="COD1",tarifas!$D$11*(SUMIFS($H$11:$H$8770,$F$11:$F$8770,"=COD1",$B$11:$B$8770,"="&amp;B3599)/COUNTIFS($F$11:$F$8770,"=COD1",$B$11:$B$8770,"="&amp;B3599))/COUNTIFS($A$11:$A$8770,"="&amp;A3599,$F$11:$F$8770,"=COD1"),0)</f>
        <v>0</v>
      </c>
      <c r="L3599" s="13" t="e">
        <f>(VLOOKUP(F3599,tarifas!$C$7:$D$10,2,FALSE)+tarifas!$D$21)*datos!H3599</f>
        <v>#N/A</v>
      </c>
      <c r="M3599">
        <v>514.14816999999994</v>
      </c>
      <c r="N3599" s="13" t="e">
        <f t="shared" si="512"/>
        <v>#N/A</v>
      </c>
      <c r="O3599">
        <f t="shared" si="513"/>
        <v>386.78171973019238</v>
      </c>
      <c r="P3599" s="12">
        <f t="shared" si="514"/>
        <v>0</v>
      </c>
      <c r="Q3599">
        <f t="shared" si="515"/>
        <v>127.36645026980756</v>
      </c>
      <c r="R3599">
        <f>$D$2*tarifas!$D$12/24</f>
        <v>1.4541666666666666</v>
      </c>
      <c r="S3599" t="e">
        <f>VLOOKUP(E3599&amp;" "&amp;F3599,tarifas!$A$13:$D$20,4,FALSE)*P3599</f>
        <v>#N/A</v>
      </c>
      <c r="T3599">
        <f>IF(F3599="COD1",tarifas!$D$11*(SUMIFS($P$11:$P$8770,$F$11:$F$8770,"=COD1",$B$11:$B$8770,"="&amp;B3599)/COUNTIFS($F$11:$F$8770,"=COD1",$B$11:$B$8770,"="&amp;B3599))/COUNTIFS($A$11:$A$8770,"="&amp;A3599,$F$11:$F$8770,"=COD1"),0)</f>
        <v>0</v>
      </c>
      <c r="U3599" t="e">
        <f>(VLOOKUP(F3599,tarifas!$C$7:$D$10,2,FALSE)+tarifas!$D$21)*datos!P3599</f>
        <v>#N/A</v>
      </c>
      <c r="V3599" t="e">
        <f t="shared" si="516"/>
        <v>#N/A</v>
      </c>
      <c r="W3599">
        <f t="shared" si="517"/>
        <v>6.4341709682798696</v>
      </c>
    </row>
    <row r="3600" spans="1:23" x14ac:dyDescent="0.25">
      <c r="A3600">
        <f t="shared" si="510"/>
        <v>149</v>
      </c>
      <c r="B3600">
        <f t="shared" si="511"/>
        <v>5</v>
      </c>
      <c r="C3600" s="1">
        <f t="shared" si="518"/>
        <v>41789.541666657962</v>
      </c>
      <c r="D3600" s="7">
        <v>825.0151515151515</v>
      </c>
      <c r="E3600" s="7"/>
      <c r="G3600">
        <v>52.69</v>
      </c>
      <c r="H3600" s="12">
        <v>512.27848747733549</v>
      </c>
      <c r="I3600" s="13">
        <f>$D$2*tarifas!$D$12/24</f>
        <v>1.4541666666666666</v>
      </c>
      <c r="J3600" s="13" t="e">
        <f>VLOOKUP(E3600&amp;" "&amp;F3600,tarifas!$A$13:$D$20,4,FALSE)*H3600</f>
        <v>#N/A</v>
      </c>
      <c r="K3600" s="13">
        <f>IF(F3600="COD1",tarifas!$D$11*(SUMIFS($H$11:$H$8770,$F$11:$F$8770,"=COD1",$B$11:$B$8770,"="&amp;B3600)/COUNTIFS($F$11:$F$8770,"=COD1",$B$11:$B$8770,"="&amp;B3600))/COUNTIFS($A$11:$A$8770,"="&amp;A3600,$F$11:$F$8770,"=COD1"),0)</f>
        <v>0</v>
      </c>
      <c r="L3600" s="13" t="e">
        <f>(VLOOKUP(F3600,tarifas!$C$7:$D$10,2,FALSE)+tarifas!$D$21)*datos!H3600</f>
        <v>#N/A</v>
      </c>
      <c r="M3600">
        <v>487.94920999999999</v>
      </c>
      <c r="N3600" s="13" t="e">
        <f t="shared" si="512"/>
        <v>#N/A</v>
      </c>
      <c r="O3600">
        <f t="shared" si="513"/>
        <v>487.94920999999999</v>
      </c>
      <c r="P3600" s="12">
        <f t="shared" si="514"/>
        <v>24.329277477335495</v>
      </c>
      <c r="Q3600">
        <f t="shared" si="515"/>
        <v>0</v>
      </c>
      <c r="R3600">
        <f>$D$2*tarifas!$D$12/24</f>
        <v>1.4541666666666666</v>
      </c>
      <c r="S3600" t="e">
        <f>VLOOKUP(E3600&amp;" "&amp;F3600,tarifas!$A$13:$D$20,4,FALSE)*P3600</f>
        <v>#N/A</v>
      </c>
      <c r="T3600">
        <f>IF(F3600="COD1",tarifas!$D$11*(SUMIFS($P$11:$P$8770,$F$11:$F$8770,"=COD1",$B$11:$B$8770,"="&amp;B3600)/COUNTIFS($F$11:$F$8770,"=COD1",$B$11:$B$8770,"="&amp;B3600))/COUNTIFS($A$11:$A$8770,"="&amp;A3600,$F$11:$F$8770,"=COD1"),0)</f>
        <v>0</v>
      </c>
      <c r="U3600" t="e">
        <f>(VLOOKUP(F3600,tarifas!$C$7:$D$10,2,FALSE)+tarifas!$D$21)*datos!P3600</f>
        <v>#N/A</v>
      </c>
      <c r="V3600" t="e">
        <f t="shared" si="516"/>
        <v>#N/A</v>
      </c>
      <c r="W3600">
        <f t="shared" si="517"/>
        <v>0</v>
      </c>
    </row>
    <row r="3601" spans="1:23" x14ac:dyDescent="0.25">
      <c r="A3601">
        <f t="shared" si="510"/>
        <v>149</v>
      </c>
      <c r="B3601">
        <f t="shared" si="511"/>
        <v>5</v>
      </c>
      <c r="C3601" s="1">
        <f t="shared" si="518"/>
        <v>41789.583333324626</v>
      </c>
      <c r="D3601" s="7">
        <v>799.77272727272725</v>
      </c>
      <c r="E3601" s="7"/>
      <c r="G3601">
        <v>51.04</v>
      </c>
      <c r="H3601" s="12">
        <v>516.65217253289029</v>
      </c>
      <c r="I3601" s="13">
        <f>$D$2*tarifas!$D$12/24</f>
        <v>1.4541666666666666</v>
      </c>
      <c r="J3601" s="13" t="e">
        <f>VLOOKUP(E3601&amp;" "&amp;F3601,tarifas!$A$13:$D$20,4,FALSE)*H3601</f>
        <v>#N/A</v>
      </c>
      <c r="K3601" s="13">
        <f>IF(F3601="COD1",tarifas!$D$11*(SUMIFS($H$11:$H$8770,$F$11:$F$8770,"=COD1",$B$11:$B$8770,"="&amp;B3601)/COUNTIFS($F$11:$F$8770,"=COD1",$B$11:$B$8770,"="&amp;B3601))/COUNTIFS($A$11:$A$8770,"="&amp;A3601,$F$11:$F$8770,"=COD1"),0)</f>
        <v>0</v>
      </c>
      <c r="L3601" s="13" t="e">
        <f>(VLOOKUP(F3601,tarifas!$C$7:$D$10,2,FALSE)+tarifas!$D$21)*datos!H3601</f>
        <v>#N/A</v>
      </c>
      <c r="M3601">
        <v>429.36654999999996</v>
      </c>
      <c r="N3601" s="13" t="e">
        <f t="shared" si="512"/>
        <v>#N/A</v>
      </c>
      <c r="O3601">
        <f t="shared" si="513"/>
        <v>429.36654999999996</v>
      </c>
      <c r="P3601" s="12">
        <f t="shared" si="514"/>
        <v>87.285622532890329</v>
      </c>
      <c r="Q3601">
        <f t="shared" si="515"/>
        <v>0</v>
      </c>
      <c r="R3601">
        <f>$D$2*tarifas!$D$12/24</f>
        <v>1.4541666666666666</v>
      </c>
      <c r="S3601" t="e">
        <f>VLOOKUP(E3601&amp;" "&amp;F3601,tarifas!$A$13:$D$20,4,FALSE)*P3601</f>
        <v>#N/A</v>
      </c>
      <c r="T3601">
        <f>IF(F3601="COD1",tarifas!$D$11*(SUMIFS($P$11:$P$8770,$F$11:$F$8770,"=COD1",$B$11:$B$8770,"="&amp;B3601)/COUNTIFS($F$11:$F$8770,"=COD1",$B$11:$B$8770,"="&amp;B3601))/COUNTIFS($A$11:$A$8770,"="&amp;A3601,$F$11:$F$8770,"=COD1"),0)</f>
        <v>0</v>
      </c>
      <c r="U3601" t="e">
        <f>(VLOOKUP(F3601,tarifas!$C$7:$D$10,2,FALSE)+tarifas!$D$21)*datos!P3601</f>
        <v>#N/A</v>
      </c>
      <c r="V3601" t="e">
        <f t="shared" si="516"/>
        <v>#N/A</v>
      </c>
      <c r="W3601">
        <f t="shared" si="517"/>
        <v>0</v>
      </c>
    </row>
    <row r="3602" spans="1:23" x14ac:dyDescent="0.25">
      <c r="A3602">
        <f t="shared" si="510"/>
        <v>149</v>
      </c>
      <c r="B3602">
        <f t="shared" si="511"/>
        <v>5</v>
      </c>
      <c r="C3602" s="1">
        <f t="shared" si="518"/>
        <v>41789.624999991291</v>
      </c>
      <c r="D3602" s="7">
        <v>735.12121212121212</v>
      </c>
      <c r="E3602" s="7"/>
      <c r="G3602">
        <v>49.53</v>
      </c>
      <c r="H3602" s="12">
        <v>521.10538646416956</v>
      </c>
      <c r="I3602" s="13">
        <f>$D$2*tarifas!$D$12/24</f>
        <v>1.4541666666666666</v>
      </c>
      <c r="J3602" s="13" t="e">
        <f>VLOOKUP(E3602&amp;" "&amp;F3602,tarifas!$A$13:$D$20,4,FALSE)*H3602</f>
        <v>#N/A</v>
      </c>
      <c r="K3602" s="13">
        <f>IF(F3602="COD1",tarifas!$D$11*(SUMIFS($H$11:$H$8770,$F$11:$F$8770,"=COD1",$B$11:$B$8770,"="&amp;B3602)/COUNTIFS($F$11:$F$8770,"=COD1",$B$11:$B$8770,"="&amp;B3602))/COUNTIFS($A$11:$A$8770,"="&amp;A3602,$F$11:$F$8770,"=COD1"),0)</f>
        <v>0</v>
      </c>
      <c r="L3602" s="13" t="e">
        <f>(VLOOKUP(F3602,tarifas!$C$7:$D$10,2,FALSE)+tarifas!$D$21)*datos!H3602</f>
        <v>#N/A</v>
      </c>
      <c r="M3602">
        <v>322.47389000000004</v>
      </c>
      <c r="N3602" s="13" t="e">
        <f t="shared" si="512"/>
        <v>#N/A</v>
      </c>
      <c r="O3602">
        <f t="shared" si="513"/>
        <v>322.47389000000004</v>
      </c>
      <c r="P3602" s="12">
        <f t="shared" si="514"/>
        <v>198.63149646416952</v>
      </c>
      <c r="Q3602">
        <f t="shared" si="515"/>
        <v>0</v>
      </c>
      <c r="R3602">
        <f>$D$2*tarifas!$D$12/24</f>
        <v>1.4541666666666666</v>
      </c>
      <c r="S3602" t="e">
        <f>VLOOKUP(E3602&amp;" "&amp;F3602,tarifas!$A$13:$D$20,4,FALSE)*P3602</f>
        <v>#N/A</v>
      </c>
      <c r="T3602">
        <f>IF(F3602="COD1",tarifas!$D$11*(SUMIFS($P$11:$P$8770,$F$11:$F$8770,"=COD1",$B$11:$B$8770,"="&amp;B3602)/COUNTIFS($F$11:$F$8770,"=COD1",$B$11:$B$8770,"="&amp;B3602))/COUNTIFS($A$11:$A$8770,"="&amp;A3602,$F$11:$F$8770,"=COD1"),0)</f>
        <v>0</v>
      </c>
      <c r="U3602" t="e">
        <f>(VLOOKUP(F3602,tarifas!$C$7:$D$10,2,FALSE)+tarifas!$D$21)*datos!P3602</f>
        <v>#N/A</v>
      </c>
      <c r="V3602" t="e">
        <f t="shared" si="516"/>
        <v>#N/A</v>
      </c>
      <c r="W3602">
        <f t="shared" si="517"/>
        <v>0</v>
      </c>
    </row>
    <row r="3603" spans="1:23" x14ac:dyDescent="0.25">
      <c r="A3603">
        <f t="shared" si="510"/>
        <v>149</v>
      </c>
      <c r="B3603">
        <f t="shared" si="511"/>
        <v>5</v>
      </c>
      <c r="C3603" s="1">
        <f t="shared" si="518"/>
        <v>41789.666666657955</v>
      </c>
      <c r="D3603" s="7">
        <v>618.43939393939388</v>
      </c>
      <c r="E3603" s="7"/>
      <c r="G3603">
        <v>47.93</v>
      </c>
      <c r="H3603" s="12">
        <v>479.6214813076453</v>
      </c>
      <c r="I3603" s="13">
        <f>$D$2*tarifas!$D$12/24</f>
        <v>1.4541666666666666</v>
      </c>
      <c r="J3603" s="13" t="e">
        <f>VLOOKUP(E3603&amp;" "&amp;F3603,tarifas!$A$13:$D$20,4,FALSE)*H3603</f>
        <v>#N/A</v>
      </c>
      <c r="K3603" s="13">
        <f>IF(F3603="COD1",tarifas!$D$11*(SUMIFS($H$11:$H$8770,$F$11:$F$8770,"=COD1",$B$11:$B$8770,"="&amp;B3603)/COUNTIFS($F$11:$F$8770,"=COD1",$B$11:$B$8770,"="&amp;B3603))/COUNTIFS($A$11:$A$8770,"="&amp;A3603,$F$11:$F$8770,"=COD1"),0)</f>
        <v>0</v>
      </c>
      <c r="L3603" s="13" t="e">
        <f>(VLOOKUP(F3603,tarifas!$C$7:$D$10,2,FALSE)+tarifas!$D$21)*datos!H3603</f>
        <v>#N/A</v>
      </c>
      <c r="M3603">
        <v>215.50241</v>
      </c>
      <c r="N3603" s="13" t="e">
        <f t="shared" si="512"/>
        <v>#N/A</v>
      </c>
      <c r="O3603">
        <f t="shared" si="513"/>
        <v>215.50241</v>
      </c>
      <c r="P3603" s="12">
        <f t="shared" si="514"/>
        <v>264.1190713076453</v>
      </c>
      <c r="Q3603">
        <f t="shared" si="515"/>
        <v>0</v>
      </c>
      <c r="R3603">
        <f>$D$2*tarifas!$D$12/24</f>
        <v>1.4541666666666666</v>
      </c>
      <c r="S3603" t="e">
        <f>VLOOKUP(E3603&amp;" "&amp;F3603,tarifas!$A$13:$D$20,4,FALSE)*P3603</f>
        <v>#N/A</v>
      </c>
      <c r="T3603">
        <f>IF(F3603="COD1",tarifas!$D$11*(SUMIFS($P$11:$P$8770,$F$11:$F$8770,"=COD1",$B$11:$B$8770,"="&amp;B3603)/COUNTIFS($F$11:$F$8770,"=COD1",$B$11:$B$8770,"="&amp;B3603))/COUNTIFS($A$11:$A$8770,"="&amp;A3603,$F$11:$F$8770,"=COD1"),0)</f>
        <v>0</v>
      </c>
      <c r="U3603" t="e">
        <f>(VLOOKUP(F3603,tarifas!$C$7:$D$10,2,FALSE)+tarifas!$D$21)*datos!P3603</f>
        <v>#N/A</v>
      </c>
      <c r="V3603" t="e">
        <f t="shared" si="516"/>
        <v>#N/A</v>
      </c>
      <c r="W3603">
        <f t="shared" si="517"/>
        <v>0</v>
      </c>
    </row>
    <row r="3604" spans="1:23" x14ac:dyDescent="0.25">
      <c r="A3604">
        <f t="shared" si="510"/>
        <v>149</v>
      </c>
      <c r="B3604">
        <f t="shared" si="511"/>
        <v>5</v>
      </c>
      <c r="C3604" s="1">
        <f t="shared" si="518"/>
        <v>41789.708333324619</v>
      </c>
      <c r="D3604" s="7">
        <v>456.93939393939394</v>
      </c>
      <c r="E3604" s="7"/>
      <c r="G3604">
        <v>46.58</v>
      </c>
      <c r="H3604" s="12">
        <v>393.02924631039303</v>
      </c>
      <c r="I3604" s="13">
        <f>$D$2*tarifas!$D$12/24</f>
        <v>1.4541666666666666</v>
      </c>
      <c r="J3604" s="13" t="e">
        <f>VLOOKUP(E3604&amp;" "&amp;F3604,tarifas!$A$13:$D$20,4,FALSE)*H3604</f>
        <v>#N/A</v>
      </c>
      <c r="K3604" s="13">
        <f>IF(F3604="COD1",tarifas!$D$11*(SUMIFS($H$11:$H$8770,$F$11:$F$8770,"=COD1",$B$11:$B$8770,"="&amp;B3604)/COUNTIFS($F$11:$F$8770,"=COD1",$B$11:$B$8770,"="&amp;B3604))/COUNTIFS($A$11:$A$8770,"="&amp;A3604,$F$11:$F$8770,"=COD1"),0)</f>
        <v>0</v>
      </c>
      <c r="L3604" s="13" t="e">
        <f>(VLOOKUP(F3604,tarifas!$C$7:$D$10,2,FALSE)+tarifas!$D$21)*datos!H3604</f>
        <v>#N/A</v>
      </c>
      <c r="M3604">
        <v>77.000380000000007</v>
      </c>
      <c r="N3604" s="13" t="e">
        <f t="shared" si="512"/>
        <v>#N/A</v>
      </c>
      <c r="O3604">
        <f t="shared" si="513"/>
        <v>77.000380000000007</v>
      </c>
      <c r="P3604" s="12">
        <f t="shared" si="514"/>
        <v>316.02886631039303</v>
      </c>
      <c r="Q3604">
        <f t="shared" si="515"/>
        <v>0</v>
      </c>
      <c r="R3604">
        <f>$D$2*tarifas!$D$12/24</f>
        <v>1.4541666666666666</v>
      </c>
      <c r="S3604" t="e">
        <f>VLOOKUP(E3604&amp;" "&amp;F3604,tarifas!$A$13:$D$20,4,FALSE)*P3604</f>
        <v>#N/A</v>
      </c>
      <c r="T3604">
        <f>IF(F3604="COD1",tarifas!$D$11*(SUMIFS($P$11:$P$8770,$F$11:$F$8770,"=COD1",$B$11:$B$8770,"="&amp;B3604)/COUNTIFS($F$11:$F$8770,"=COD1",$B$11:$B$8770,"="&amp;B3604))/COUNTIFS($A$11:$A$8770,"="&amp;A3604,$F$11:$F$8770,"=COD1"),0)</f>
        <v>0</v>
      </c>
      <c r="U3604" t="e">
        <f>(VLOOKUP(F3604,tarifas!$C$7:$D$10,2,FALSE)+tarifas!$D$21)*datos!P3604</f>
        <v>#N/A</v>
      </c>
      <c r="V3604" t="e">
        <f t="shared" si="516"/>
        <v>#N/A</v>
      </c>
      <c r="W3604">
        <f t="shared" si="517"/>
        <v>0</v>
      </c>
    </row>
    <row r="3605" spans="1:23" x14ac:dyDescent="0.25">
      <c r="A3605">
        <f t="shared" si="510"/>
        <v>149</v>
      </c>
      <c r="B3605">
        <f t="shared" si="511"/>
        <v>5</v>
      </c>
      <c r="C3605" s="1">
        <f t="shared" si="518"/>
        <v>41789.749999991283</v>
      </c>
      <c r="D3605" s="7">
        <v>260.40909090909088</v>
      </c>
      <c r="E3605" s="7"/>
      <c r="G3605">
        <v>47.11</v>
      </c>
      <c r="H3605" s="12">
        <v>295.23951208686458</v>
      </c>
      <c r="I3605" s="13">
        <f>$D$2*tarifas!$D$12/24</f>
        <v>1.4541666666666666</v>
      </c>
      <c r="J3605" s="13" t="e">
        <f>VLOOKUP(E3605&amp;" "&amp;F3605,tarifas!$A$13:$D$20,4,FALSE)*H3605</f>
        <v>#N/A</v>
      </c>
      <c r="K3605" s="13">
        <f>IF(F3605="COD1",tarifas!$D$11*(SUMIFS($H$11:$H$8770,$F$11:$F$8770,"=COD1",$B$11:$B$8770,"="&amp;B3605)/COUNTIFS($F$11:$F$8770,"=COD1",$B$11:$B$8770,"="&amp;B3605))/COUNTIFS($A$11:$A$8770,"="&amp;A3605,$F$11:$F$8770,"=COD1"),0)</f>
        <v>0</v>
      </c>
      <c r="L3605" s="13" t="e">
        <f>(VLOOKUP(F3605,tarifas!$C$7:$D$10,2,FALSE)+tarifas!$D$21)*datos!H3605</f>
        <v>#N/A</v>
      </c>
      <c r="M3605">
        <v>13.883559999999999</v>
      </c>
      <c r="N3605" s="13" t="e">
        <f t="shared" si="512"/>
        <v>#N/A</v>
      </c>
      <c r="O3605">
        <f t="shared" si="513"/>
        <v>13.883559999999999</v>
      </c>
      <c r="P3605" s="12">
        <f t="shared" si="514"/>
        <v>281.35595208686459</v>
      </c>
      <c r="Q3605">
        <f t="shared" si="515"/>
        <v>0</v>
      </c>
      <c r="R3605">
        <f>$D$2*tarifas!$D$12/24</f>
        <v>1.4541666666666666</v>
      </c>
      <c r="S3605" t="e">
        <f>VLOOKUP(E3605&amp;" "&amp;F3605,tarifas!$A$13:$D$20,4,FALSE)*P3605</f>
        <v>#N/A</v>
      </c>
      <c r="T3605">
        <f>IF(F3605="COD1",tarifas!$D$11*(SUMIFS($P$11:$P$8770,$F$11:$F$8770,"=COD1",$B$11:$B$8770,"="&amp;B3605)/COUNTIFS($F$11:$F$8770,"=COD1",$B$11:$B$8770,"="&amp;B3605))/COUNTIFS($A$11:$A$8770,"="&amp;A3605,$F$11:$F$8770,"=COD1"),0)</f>
        <v>0</v>
      </c>
      <c r="U3605" t="e">
        <f>(VLOOKUP(F3605,tarifas!$C$7:$D$10,2,FALSE)+tarifas!$D$21)*datos!P3605</f>
        <v>#N/A</v>
      </c>
      <c r="V3605" t="e">
        <f t="shared" si="516"/>
        <v>#N/A</v>
      </c>
      <c r="W3605">
        <f t="shared" si="517"/>
        <v>0</v>
      </c>
    </row>
    <row r="3606" spans="1:23" x14ac:dyDescent="0.25">
      <c r="A3606">
        <f t="shared" si="510"/>
        <v>149</v>
      </c>
      <c r="B3606">
        <f t="shared" si="511"/>
        <v>5</v>
      </c>
      <c r="C3606" s="1">
        <f t="shared" si="518"/>
        <v>41789.791666657948</v>
      </c>
      <c r="D3606" s="7">
        <v>70.060606060606077</v>
      </c>
      <c r="E3606" s="7"/>
      <c r="G3606">
        <v>49.09</v>
      </c>
      <c r="H3606" s="12">
        <v>218.63845524591935</v>
      </c>
      <c r="I3606" s="13">
        <f>$D$2*tarifas!$D$12/24</f>
        <v>1.4541666666666666</v>
      </c>
      <c r="J3606" s="13" t="e">
        <f>VLOOKUP(E3606&amp;" "&amp;F3606,tarifas!$A$13:$D$20,4,FALSE)*H3606</f>
        <v>#N/A</v>
      </c>
      <c r="K3606" s="13">
        <f>IF(F3606="COD1",tarifas!$D$11*(SUMIFS($H$11:$H$8770,$F$11:$F$8770,"=COD1",$B$11:$B$8770,"="&amp;B3606)/COUNTIFS($F$11:$F$8770,"=COD1",$B$11:$B$8770,"="&amp;B3606))/COUNTIFS($A$11:$A$8770,"="&amp;A3606,$F$11:$F$8770,"=COD1"),0)</f>
        <v>0</v>
      </c>
      <c r="L3606" s="13" t="e">
        <f>(VLOOKUP(F3606,tarifas!$C$7:$D$10,2,FALSE)+tarifas!$D$21)*datos!H3606</f>
        <v>#N/A</v>
      </c>
      <c r="M3606">
        <v>0</v>
      </c>
      <c r="N3606" s="13" t="e">
        <f t="shared" si="512"/>
        <v>#N/A</v>
      </c>
      <c r="O3606">
        <f t="shared" si="513"/>
        <v>0</v>
      </c>
      <c r="P3606" s="12">
        <f t="shared" si="514"/>
        <v>218.63845524591935</v>
      </c>
      <c r="Q3606">
        <f t="shared" si="515"/>
        <v>0</v>
      </c>
      <c r="R3606">
        <f>$D$2*tarifas!$D$12/24</f>
        <v>1.4541666666666666</v>
      </c>
      <c r="S3606" t="e">
        <f>VLOOKUP(E3606&amp;" "&amp;F3606,tarifas!$A$13:$D$20,4,FALSE)*P3606</f>
        <v>#N/A</v>
      </c>
      <c r="T3606">
        <f>IF(F3606="COD1",tarifas!$D$11*(SUMIFS($P$11:$P$8770,$F$11:$F$8770,"=COD1",$B$11:$B$8770,"="&amp;B3606)/COUNTIFS($F$11:$F$8770,"=COD1",$B$11:$B$8770,"="&amp;B3606))/COUNTIFS($A$11:$A$8770,"="&amp;A3606,$F$11:$F$8770,"=COD1"),0)</f>
        <v>0</v>
      </c>
      <c r="U3606" t="e">
        <f>(VLOOKUP(F3606,tarifas!$C$7:$D$10,2,FALSE)+tarifas!$D$21)*datos!P3606</f>
        <v>#N/A</v>
      </c>
      <c r="V3606" t="e">
        <f t="shared" si="516"/>
        <v>#N/A</v>
      </c>
      <c r="W3606">
        <f t="shared" si="517"/>
        <v>0</v>
      </c>
    </row>
    <row r="3607" spans="1:23" x14ac:dyDescent="0.25">
      <c r="A3607">
        <f t="shared" si="510"/>
        <v>149</v>
      </c>
      <c r="B3607">
        <f t="shared" si="511"/>
        <v>5</v>
      </c>
      <c r="C3607" s="1">
        <f t="shared" si="518"/>
        <v>41789.833333324612</v>
      </c>
      <c r="D3607" s="7">
        <v>8.5</v>
      </c>
      <c r="E3607" s="7"/>
      <c r="G3607">
        <v>50.93</v>
      </c>
      <c r="H3607" s="12">
        <v>197.52501344876532</v>
      </c>
      <c r="I3607" s="13">
        <f>$D$2*tarifas!$D$12/24</f>
        <v>1.4541666666666666</v>
      </c>
      <c r="J3607" s="13" t="e">
        <f>VLOOKUP(E3607&amp;" "&amp;F3607,tarifas!$A$13:$D$20,4,FALSE)*H3607</f>
        <v>#N/A</v>
      </c>
      <c r="K3607" s="13">
        <f>IF(F3607="COD1",tarifas!$D$11*(SUMIFS($H$11:$H$8770,$F$11:$F$8770,"=COD1",$B$11:$B$8770,"="&amp;B3607)/COUNTIFS($F$11:$F$8770,"=COD1",$B$11:$B$8770,"="&amp;B3607))/COUNTIFS($A$11:$A$8770,"="&amp;A3607,$F$11:$F$8770,"=COD1"),0)</f>
        <v>0</v>
      </c>
      <c r="L3607" s="13" t="e">
        <f>(VLOOKUP(F3607,tarifas!$C$7:$D$10,2,FALSE)+tarifas!$D$21)*datos!H3607</f>
        <v>#N/A</v>
      </c>
      <c r="M3607">
        <v>0</v>
      </c>
      <c r="N3607" s="13" t="e">
        <f t="shared" si="512"/>
        <v>#N/A</v>
      </c>
      <c r="O3607">
        <f t="shared" si="513"/>
        <v>0</v>
      </c>
      <c r="P3607" s="12">
        <f t="shared" si="514"/>
        <v>197.52501344876532</v>
      </c>
      <c r="Q3607">
        <f t="shared" si="515"/>
        <v>0</v>
      </c>
      <c r="R3607">
        <f>$D$2*tarifas!$D$12/24</f>
        <v>1.4541666666666666</v>
      </c>
      <c r="S3607" t="e">
        <f>VLOOKUP(E3607&amp;" "&amp;F3607,tarifas!$A$13:$D$20,4,FALSE)*P3607</f>
        <v>#N/A</v>
      </c>
      <c r="T3607">
        <f>IF(F3607="COD1",tarifas!$D$11*(SUMIFS($P$11:$P$8770,$F$11:$F$8770,"=COD1",$B$11:$B$8770,"="&amp;B3607)/COUNTIFS($F$11:$F$8770,"=COD1",$B$11:$B$8770,"="&amp;B3607))/COUNTIFS($A$11:$A$8770,"="&amp;A3607,$F$11:$F$8770,"=COD1"),0)</f>
        <v>0</v>
      </c>
      <c r="U3607" t="e">
        <f>(VLOOKUP(F3607,tarifas!$C$7:$D$10,2,FALSE)+tarifas!$D$21)*datos!P3607</f>
        <v>#N/A</v>
      </c>
      <c r="V3607" t="e">
        <f t="shared" si="516"/>
        <v>#N/A</v>
      </c>
      <c r="W3607">
        <f t="shared" si="517"/>
        <v>0</v>
      </c>
    </row>
    <row r="3608" spans="1:23" x14ac:dyDescent="0.25">
      <c r="A3608">
        <f t="shared" si="510"/>
        <v>149</v>
      </c>
      <c r="B3608">
        <f t="shared" si="511"/>
        <v>5</v>
      </c>
      <c r="C3608" s="1">
        <f t="shared" si="518"/>
        <v>41789.874999991276</v>
      </c>
      <c r="D3608" s="7">
        <v>0</v>
      </c>
      <c r="E3608" s="7"/>
      <c r="G3608">
        <v>50.3</v>
      </c>
      <c r="H3608" s="12">
        <v>191.64736510147679</v>
      </c>
      <c r="I3608" s="13">
        <f>$D$2*tarifas!$D$12/24</f>
        <v>1.4541666666666666</v>
      </c>
      <c r="J3608" s="13" t="e">
        <f>VLOOKUP(E3608&amp;" "&amp;F3608,tarifas!$A$13:$D$20,4,FALSE)*H3608</f>
        <v>#N/A</v>
      </c>
      <c r="K3608" s="13">
        <f>IF(F3608="COD1",tarifas!$D$11*(SUMIFS($H$11:$H$8770,$F$11:$F$8770,"=COD1",$B$11:$B$8770,"="&amp;B3608)/COUNTIFS($F$11:$F$8770,"=COD1",$B$11:$B$8770,"="&amp;B3608))/COUNTIFS($A$11:$A$8770,"="&amp;A3608,$F$11:$F$8770,"=COD1"),0)</f>
        <v>0</v>
      </c>
      <c r="L3608" s="13" t="e">
        <f>(VLOOKUP(F3608,tarifas!$C$7:$D$10,2,FALSE)+tarifas!$D$21)*datos!H3608</f>
        <v>#N/A</v>
      </c>
      <c r="M3608">
        <v>0</v>
      </c>
      <c r="N3608" s="13" t="e">
        <f t="shared" si="512"/>
        <v>#N/A</v>
      </c>
      <c r="O3608">
        <f t="shared" si="513"/>
        <v>0</v>
      </c>
      <c r="P3608" s="12">
        <f t="shared" si="514"/>
        <v>191.64736510147679</v>
      </c>
      <c r="Q3608">
        <f t="shared" si="515"/>
        <v>0</v>
      </c>
      <c r="R3608">
        <f>$D$2*tarifas!$D$12/24</f>
        <v>1.4541666666666666</v>
      </c>
      <c r="S3608" t="e">
        <f>VLOOKUP(E3608&amp;" "&amp;F3608,tarifas!$A$13:$D$20,4,FALSE)*P3608</f>
        <v>#N/A</v>
      </c>
      <c r="T3608">
        <f>IF(F3608="COD1",tarifas!$D$11*(SUMIFS($P$11:$P$8770,$F$11:$F$8770,"=COD1",$B$11:$B$8770,"="&amp;B3608)/COUNTIFS($F$11:$F$8770,"=COD1",$B$11:$B$8770,"="&amp;B3608))/COUNTIFS($A$11:$A$8770,"="&amp;A3608,$F$11:$F$8770,"=COD1"),0)</f>
        <v>0</v>
      </c>
      <c r="U3608" t="e">
        <f>(VLOOKUP(F3608,tarifas!$C$7:$D$10,2,FALSE)+tarifas!$D$21)*datos!P3608</f>
        <v>#N/A</v>
      </c>
      <c r="V3608" t="e">
        <f t="shared" si="516"/>
        <v>#N/A</v>
      </c>
      <c r="W3608">
        <f t="shared" si="517"/>
        <v>0</v>
      </c>
    </row>
    <row r="3609" spans="1:23" x14ac:dyDescent="0.25">
      <c r="A3609">
        <f t="shared" si="510"/>
        <v>149</v>
      </c>
      <c r="B3609">
        <f t="shared" si="511"/>
        <v>5</v>
      </c>
      <c r="C3609" s="1">
        <f t="shared" si="518"/>
        <v>41789.91666665794</v>
      </c>
      <c r="D3609" s="7">
        <v>0</v>
      </c>
      <c r="E3609" s="7"/>
      <c r="G3609">
        <v>47.5</v>
      </c>
      <c r="H3609" s="12">
        <v>189.81808859262316</v>
      </c>
      <c r="I3609" s="13">
        <f>$D$2*tarifas!$D$12/24</f>
        <v>1.4541666666666666</v>
      </c>
      <c r="J3609" s="13" t="e">
        <f>VLOOKUP(E3609&amp;" "&amp;F3609,tarifas!$A$13:$D$20,4,FALSE)*H3609</f>
        <v>#N/A</v>
      </c>
      <c r="K3609" s="13">
        <f>IF(F3609="COD1",tarifas!$D$11*(SUMIFS($H$11:$H$8770,$F$11:$F$8770,"=COD1",$B$11:$B$8770,"="&amp;B3609)/COUNTIFS($F$11:$F$8770,"=COD1",$B$11:$B$8770,"="&amp;B3609))/COUNTIFS($A$11:$A$8770,"="&amp;A3609,$F$11:$F$8770,"=COD1"),0)</f>
        <v>0</v>
      </c>
      <c r="L3609" s="13" t="e">
        <f>(VLOOKUP(F3609,tarifas!$C$7:$D$10,2,FALSE)+tarifas!$D$21)*datos!H3609</f>
        <v>#N/A</v>
      </c>
      <c r="M3609">
        <v>0</v>
      </c>
      <c r="N3609" s="13" t="e">
        <f t="shared" si="512"/>
        <v>#N/A</v>
      </c>
      <c r="O3609">
        <f t="shared" si="513"/>
        <v>0</v>
      </c>
      <c r="P3609" s="12">
        <f t="shared" si="514"/>
        <v>189.81808859262316</v>
      </c>
      <c r="Q3609">
        <f t="shared" si="515"/>
        <v>0</v>
      </c>
      <c r="R3609">
        <f>$D$2*tarifas!$D$12/24</f>
        <v>1.4541666666666666</v>
      </c>
      <c r="S3609" t="e">
        <f>VLOOKUP(E3609&amp;" "&amp;F3609,tarifas!$A$13:$D$20,4,FALSE)*P3609</f>
        <v>#N/A</v>
      </c>
      <c r="T3609">
        <f>IF(F3609="COD1",tarifas!$D$11*(SUMIFS($P$11:$P$8770,$F$11:$F$8770,"=COD1",$B$11:$B$8770,"="&amp;B3609)/COUNTIFS($F$11:$F$8770,"=COD1",$B$11:$B$8770,"="&amp;B3609))/COUNTIFS($A$11:$A$8770,"="&amp;A3609,$F$11:$F$8770,"=COD1"),0)</f>
        <v>0</v>
      </c>
      <c r="U3609" t="e">
        <f>(VLOOKUP(F3609,tarifas!$C$7:$D$10,2,FALSE)+tarifas!$D$21)*datos!P3609</f>
        <v>#N/A</v>
      </c>
      <c r="V3609" t="e">
        <f t="shared" si="516"/>
        <v>#N/A</v>
      </c>
      <c r="W3609">
        <f t="shared" si="517"/>
        <v>0</v>
      </c>
    </row>
    <row r="3610" spans="1:23" x14ac:dyDescent="0.25">
      <c r="A3610">
        <f t="shared" si="510"/>
        <v>149</v>
      </c>
      <c r="B3610">
        <f t="shared" si="511"/>
        <v>5</v>
      </c>
      <c r="C3610" s="1">
        <f t="shared" si="518"/>
        <v>41789.958333324605</v>
      </c>
      <c r="D3610" s="7">
        <v>0</v>
      </c>
      <c r="E3610" s="7"/>
      <c r="G3610">
        <v>48.6</v>
      </c>
      <c r="H3610" s="12">
        <v>189.68749998239417</v>
      </c>
      <c r="I3610" s="13">
        <f>$D$2*tarifas!$D$12/24</f>
        <v>1.4541666666666666</v>
      </c>
      <c r="J3610" s="13" t="e">
        <f>VLOOKUP(E3610&amp;" "&amp;F3610,tarifas!$A$13:$D$20,4,FALSE)*H3610</f>
        <v>#N/A</v>
      </c>
      <c r="K3610" s="13">
        <f>IF(F3610="COD1",tarifas!$D$11*(SUMIFS($H$11:$H$8770,$F$11:$F$8770,"=COD1",$B$11:$B$8770,"="&amp;B3610)/COUNTIFS($F$11:$F$8770,"=COD1",$B$11:$B$8770,"="&amp;B3610))/COUNTIFS($A$11:$A$8770,"="&amp;A3610,$F$11:$F$8770,"=COD1"),0)</f>
        <v>0</v>
      </c>
      <c r="L3610" s="13" t="e">
        <f>(VLOOKUP(F3610,tarifas!$C$7:$D$10,2,FALSE)+tarifas!$D$21)*datos!H3610</f>
        <v>#N/A</v>
      </c>
      <c r="M3610">
        <v>0</v>
      </c>
      <c r="N3610" s="13" t="e">
        <f t="shared" si="512"/>
        <v>#N/A</v>
      </c>
      <c r="O3610">
        <f t="shared" si="513"/>
        <v>0</v>
      </c>
      <c r="P3610" s="12">
        <f t="shared" si="514"/>
        <v>189.68749998239417</v>
      </c>
      <c r="Q3610">
        <f t="shared" si="515"/>
        <v>0</v>
      </c>
      <c r="R3610">
        <f>$D$2*tarifas!$D$12/24</f>
        <v>1.4541666666666666</v>
      </c>
      <c r="S3610" t="e">
        <f>VLOOKUP(E3610&amp;" "&amp;F3610,tarifas!$A$13:$D$20,4,FALSE)*P3610</f>
        <v>#N/A</v>
      </c>
      <c r="T3610">
        <f>IF(F3610="COD1",tarifas!$D$11*(SUMIFS($P$11:$P$8770,$F$11:$F$8770,"=COD1",$B$11:$B$8770,"="&amp;B3610)/COUNTIFS($F$11:$F$8770,"=COD1",$B$11:$B$8770,"="&amp;B3610))/COUNTIFS($A$11:$A$8770,"="&amp;A3610,$F$11:$F$8770,"=COD1"),0)</f>
        <v>0</v>
      </c>
      <c r="U3610" t="e">
        <f>(VLOOKUP(F3610,tarifas!$C$7:$D$10,2,FALSE)+tarifas!$D$21)*datos!P3610</f>
        <v>#N/A</v>
      </c>
      <c r="V3610" t="e">
        <f t="shared" si="516"/>
        <v>#N/A</v>
      </c>
      <c r="W3610">
        <f t="shared" si="517"/>
        <v>0</v>
      </c>
    </row>
    <row r="3611" spans="1:23" x14ac:dyDescent="0.25">
      <c r="A3611">
        <f t="shared" si="510"/>
        <v>150</v>
      </c>
      <c r="B3611">
        <f t="shared" si="511"/>
        <v>5</v>
      </c>
      <c r="C3611" s="1">
        <f t="shared" si="518"/>
        <v>41789.999999991269</v>
      </c>
      <c r="D3611" s="7">
        <v>0</v>
      </c>
      <c r="E3611" s="7"/>
      <c r="G3611">
        <v>48.48</v>
      </c>
      <c r="H3611" s="12">
        <v>187.58262287531593</v>
      </c>
      <c r="I3611" s="13">
        <f>$D$2*tarifas!$D$12/24</f>
        <v>1.4541666666666666</v>
      </c>
      <c r="J3611" s="13" t="e">
        <f>VLOOKUP(E3611&amp;" "&amp;F3611,tarifas!$A$13:$D$20,4,FALSE)*H3611</f>
        <v>#N/A</v>
      </c>
      <c r="K3611" s="13">
        <f>IF(F3611="COD1",tarifas!$D$11*(SUMIFS($H$11:$H$8770,$F$11:$F$8770,"=COD1",$B$11:$B$8770,"="&amp;B3611)/COUNTIFS($F$11:$F$8770,"=COD1",$B$11:$B$8770,"="&amp;B3611))/COUNTIFS($A$11:$A$8770,"="&amp;A3611,$F$11:$F$8770,"=COD1"),0)</f>
        <v>0</v>
      </c>
      <c r="L3611" s="13" t="e">
        <f>(VLOOKUP(F3611,tarifas!$C$7:$D$10,2,FALSE)+tarifas!$D$21)*datos!H3611</f>
        <v>#N/A</v>
      </c>
      <c r="M3611">
        <v>0</v>
      </c>
      <c r="N3611" s="13" t="e">
        <f t="shared" si="512"/>
        <v>#N/A</v>
      </c>
      <c r="O3611">
        <f t="shared" si="513"/>
        <v>0</v>
      </c>
      <c r="P3611" s="12">
        <f t="shared" si="514"/>
        <v>187.58262287531593</v>
      </c>
      <c r="Q3611">
        <f t="shared" si="515"/>
        <v>0</v>
      </c>
      <c r="R3611">
        <f>$D$2*tarifas!$D$12/24</f>
        <v>1.4541666666666666</v>
      </c>
      <c r="S3611" t="e">
        <f>VLOOKUP(E3611&amp;" "&amp;F3611,tarifas!$A$13:$D$20,4,FALSE)*P3611</f>
        <v>#N/A</v>
      </c>
      <c r="T3611">
        <f>IF(F3611="COD1",tarifas!$D$11*(SUMIFS($P$11:$P$8770,$F$11:$F$8770,"=COD1",$B$11:$B$8770,"="&amp;B3611)/COUNTIFS($F$11:$F$8770,"=COD1",$B$11:$B$8770,"="&amp;B3611))/COUNTIFS($A$11:$A$8770,"="&amp;A3611,$F$11:$F$8770,"=COD1"),0)</f>
        <v>0</v>
      </c>
      <c r="U3611" t="e">
        <f>(VLOOKUP(F3611,tarifas!$C$7:$D$10,2,FALSE)+tarifas!$D$21)*datos!P3611</f>
        <v>#N/A</v>
      </c>
      <c r="V3611" t="e">
        <f t="shared" si="516"/>
        <v>#N/A</v>
      </c>
      <c r="W3611">
        <f t="shared" si="517"/>
        <v>0</v>
      </c>
    </row>
    <row r="3612" spans="1:23" x14ac:dyDescent="0.25">
      <c r="A3612">
        <f t="shared" si="510"/>
        <v>150</v>
      </c>
      <c r="B3612">
        <f t="shared" si="511"/>
        <v>5</v>
      </c>
      <c r="C3612" s="1">
        <f t="shared" si="518"/>
        <v>41790.041666657933</v>
      </c>
      <c r="D3612" s="7">
        <v>0</v>
      </c>
      <c r="E3612" s="7"/>
      <c r="G3612">
        <v>44.25</v>
      </c>
      <c r="H3612" s="12">
        <v>186.66969791116981</v>
      </c>
      <c r="I3612" s="13">
        <f>$D$2*tarifas!$D$12/24</f>
        <v>1.4541666666666666</v>
      </c>
      <c r="J3612" s="13" t="e">
        <f>VLOOKUP(E3612&amp;" "&amp;F3612,tarifas!$A$13:$D$20,4,FALSE)*H3612</f>
        <v>#N/A</v>
      </c>
      <c r="K3612" s="13">
        <f>IF(F3612="COD1",tarifas!$D$11*(SUMIFS($H$11:$H$8770,$F$11:$F$8770,"=COD1",$B$11:$B$8770,"="&amp;B3612)/COUNTIFS($F$11:$F$8770,"=COD1",$B$11:$B$8770,"="&amp;B3612))/COUNTIFS($A$11:$A$8770,"="&amp;A3612,$F$11:$F$8770,"=COD1"),0)</f>
        <v>0</v>
      </c>
      <c r="L3612" s="13" t="e">
        <f>(VLOOKUP(F3612,tarifas!$C$7:$D$10,2,FALSE)+tarifas!$D$21)*datos!H3612</f>
        <v>#N/A</v>
      </c>
      <c r="M3612">
        <v>0</v>
      </c>
      <c r="N3612" s="13" t="e">
        <f t="shared" si="512"/>
        <v>#N/A</v>
      </c>
      <c r="O3612">
        <f t="shared" si="513"/>
        <v>0</v>
      </c>
      <c r="P3612" s="12">
        <f t="shared" si="514"/>
        <v>186.66969791116981</v>
      </c>
      <c r="Q3612">
        <f t="shared" si="515"/>
        <v>0</v>
      </c>
      <c r="R3612">
        <f>$D$2*tarifas!$D$12/24</f>
        <v>1.4541666666666666</v>
      </c>
      <c r="S3612" t="e">
        <f>VLOOKUP(E3612&amp;" "&amp;F3612,tarifas!$A$13:$D$20,4,FALSE)*P3612</f>
        <v>#N/A</v>
      </c>
      <c r="T3612">
        <f>IF(F3612="COD1",tarifas!$D$11*(SUMIFS($P$11:$P$8770,$F$11:$F$8770,"=COD1",$B$11:$B$8770,"="&amp;B3612)/COUNTIFS($F$11:$F$8770,"=COD1",$B$11:$B$8770,"="&amp;B3612))/COUNTIFS($A$11:$A$8770,"="&amp;A3612,$F$11:$F$8770,"=COD1"),0)</f>
        <v>0</v>
      </c>
      <c r="U3612" t="e">
        <f>(VLOOKUP(F3612,tarifas!$C$7:$D$10,2,FALSE)+tarifas!$D$21)*datos!P3612</f>
        <v>#N/A</v>
      </c>
      <c r="V3612" t="e">
        <f t="shared" si="516"/>
        <v>#N/A</v>
      </c>
      <c r="W3612">
        <f t="shared" si="517"/>
        <v>0</v>
      </c>
    </row>
    <row r="3613" spans="1:23" x14ac:dyDescent="0.25">
      <c r="A3613">
        <f t="shared" si="510"/>
        <v>150</v>
      </c>
      <c r="B3613">
        <f t="shared" si="511"/>
        <v>5</v>
      </c>
      <c r="C3613" s="1">
        <f t="shared" si="518"/>
        <v>41790.083333324597</v>
      </c>
      <c r="D3613" s="7">
        <v>0</v>
      </c>
      <c r="E3613" s="7"/>
      <c r="G3613">
        <v>44.21</v>
      </c>
      <c r="H3613" s="12">
        <v>184.10438287334009</v>
      </c>
      <c r="I3613" s="13">
        <f>$D$2*tarifas!$D$12/24</f>
        <v>1.4541666666666666</v>
      </c>
      <c r="J3613" s="13" t="e">
        <f>VLOOKUP(E3613&amp;" "&amp;F3613,tarifas!$A$13:$D$20,4,FALSE)*H3613</f>
        <v>#N/A</v>
      </c>
      <c r="K3613" s="13">
        <f>IF(F3613="COD1",tarifas!$D$11*(SUMIFS($H$11:$H$8770,$F$11:$F$8770,"=COD1",$B$11:$B$8770,"="&amp;B3613)/COUNTIFS($F$11:$F$8770,"=COD1",$B$11:$B$8770,"="&amp;B3613))/COUNTIFS($A$11:$A$8770,"="&amp;A3613,$F$11:$F$8770,"=COD1"),0)</f>
        <v>0</v>
      </c>
      <c r="L3613" s="13" t="e">
        <f>(VLOOKUP(F3613,tarifas!$C$7:$D$10,2,FALSE)+tarifas!$D$21)*datos!H3613</f>
        <v>#N/A</v>
      </c>
      <c r="M3613">
        <v>0</v>
      </c>
      <c r="N3613" s="13" t="e">
        <f t="shared" si="512"/>
        <v>#N/A</v>
      </c>
      <c r="O3613">
        <f t="shared" si="513"/>
        <v>0</v>
      </c>
      <c r="P3613" s="12">
        <f t="shared" si="514"/>
        <v>184.10438287334009</v>
      </c>
      <c r="Q3613">
        <f t="shared" si="515"/>
        <v>0</v>
      </c>
      <c r="R3613">
        <f>$D$2*tarifas!$D$12/24</f>
        <v>1.4541666666666666</v>
      </c>
      <c r="S3613" t="e">
        <f>VLOOKUP(E3613&amp;" "&amp;F3613,tarifas!$A$13:$D$20,4,FALSE)*P3613</f>
        <v>#N/A</v>
      </c>
      <c r="T3613">
        <f>IF(F3613="COD1",tarifas!$D$11*(SUMIFS($P$11:$P$8770,$F$11:$F$8770,"=COD1",$B$11:$B$8770,"="&amp;B3613)/COUNTIFS($F$11:$F$8770,"=COD1",$B$11:$B$8770,"="&amp;B3613))/COUNTIFS($A$11:$A$8770,"="&amp;A3613,$F$11:$F$8770,"=COD1"),0)</f>
        <v>0</v>
      </c>
      <c r="U3613" t="e">
        <f>(VLOOKUP(F3613,tarifas!$C$7:$D$10,2,FALSE)+tarifas!$D$21)*datos!P3613</f>
        <v>#N/A</v>
      </c>
      <c r="V3613" t="e">
        <f t="shared" si="516"/>
        <v>#N/A</v>
      </c>
      <c r="W3613">
        <f t="shared" si="517"/>
        <v>0</v>
      </c>
    </row>
    <row r="3614" spans="1:23" x14ac:dyDescent="0.25">
      <c r="A3614">
        <f t="shared" si="510"/>
        <v>150</v>
      </c>
      <c r="B3614">
        <f t="shared" si="511"/>
        <v>5</v>
      </c>
      <c r="C3614" s="1">
        <f t="shared" si="518"/>
        <v>41790.124999991262</v>
      </c>
      <c r="D3614" s="7">
        <v>0</v>
      </c>
      <c r="E3614" s="7"/>
      <c r="G3614">
        <v>41.26</v>
      </c>
      <c r="H3614" s="12">
        <v>183.51779813205354</v>
      </c>
      <c r="I3614" s="13">
        <f>$D$2*tarifas!$D$12/24</f>
        <v>1.4541666666666666</v>
      </c>
      <c r="J3614" s="13" t="e">
        <f>VLOOKUP(E3614&amp;" "&amp;F3614,tarifas!$A$13:$D$20,4,FALSE)*H3614</f>
        <v>#N/A</v>
      </c>
      <c r="K3614" s="13">
        <f>IF(F3614="COD1",tarifas!$D$11*(SUMIFS($H$11:$H$8770,$F$11:$F$8770,"=COD1",$B$11:$B$8770,"="&amp;B3614)/COUNTIFS($F$11:$F$8770,"=COD1",$B$11:$B$8770,"="&amp;B3614))/COUNTIFS($A$11:$A$8770,"="&amp;A3614,$F$11:$F$8770,"=COD1"),0)</f>
        <v>0</v>
      </c>
      <c r="L3614" s="13" t="e">
        <f>(VLOOKUP(F3614,tarifas!$C$7:$D$10,2,FALSE)+tarifas!$D$21)*datos!H3614</f>
        <v>#N/A</v>
      </c>
      <c r="M3614">
        <v>0</v>
      </c>
      <c r="N3614" s="13" t="e">
        <f t="shared" si="512"/>
        <v>#N/A</v>
      </c>
      <c r="O3614">
        <f t="shared" si="513"/>
        <v>0</v>
      </c>
      <c r="P3614" s="12">
        <f t="shared" si="514"/>
        <v>183.51779813205354</v>
      </c>
      <c r="Q3614">
        <f t="shared" si="515"/>
        <v>0</v>
      </c>
      <c r="R3614">
        <f>$D$2*tarifas!$D$12/24</f>
        <v>1.4541666666666666</v>
      </c>
      <c r="S3614" t="e">
        <f>VLOOKUP(E3614&amp;" "&amp;F3614,tarifas!$A$13:$D$20,4,FALSE)*P3614</f>
        <v>#N/A</v>
      </c>
      <c r="T3614">
        <f>IF(F3614="COD1",tarifas!$D$11*(SUMIFS($P$11:$P$8770,$F$11:$F$8770,"=COD1",$B$11:$B$8770,"="&amp;B3614)/COUNTIFS($F$11:$F$8770,"=COD1",$B$11:$B$8770,"="&amp;B3614))/COUNTIFS($A$11:$A$8770,"="&amp;A3614,$F$11:$F$8770,"=COD1"),0)</f>
        <v>0</v>
      </c>
      <c r="U3614" t="e">
        <f>(VLOOKUP(F3614,tarifas!$C$7:$D$10,2,FALSE)+tarifas!$D$21)*datos!P3614</f>
        <v>#N/A</v>
      </c>
      <c r="V3614" t="e">
        <f t="shared" si="516"/>
        <v>#N/A</v>
      </c>
      <c r="W3614">
        <f t="shared" si="517"/>
        <v>0</v>
      </c>
    </row>
    <row r="3615" spans="1:23" x14ac:dyDescent="0.25">
      <c r="A3615">
        <f t="shared" si="510"/>
        <v>150</v>
      </c>
      <c r="B3615">
        <f t="shared" si="511"/>
        <v>5</v>
      </c>
      <c r="C3615" s="1">
        <f t="shared" si="518"/>
        <v>41790.166666657926</v>
      </c>
      <c r="D3615" s="7">
        <v>0</v>
      </c>
      <c r="E3615" s="7"/>
      <c r="G3615">
        <v>41.26</v>
      </c>
      <c r="H3615" s="12">
        <v>182.66214759610952</v>
      </c>
      <c r="I3615" s="13">
        <f>$D$2*tarifas!$D$12/24</f>
        <v>1.4541666666666666</v>
      </c>
      <c r="J3615" s="13" t="e">
        <f>VLOOKUP(E3615&amp;" "&amp;F3615,tarifas!$A$13:$D$20,4,FALSE)*H3615</f>
        <v>#N/A</v>
      </c>
      <c r="K3615" s="13">
        <f>IF(F3615="COD1",tarifas!$D$11*(SUMIFS($H$11:$H$8770,$F$11:$F$8770,"=COD1",$B$11:$B$8770,"="&amp;B3615)/COUNTIFS($F$11:$F$8770,"=COD1",$B$11:$B$8770,"="&amp;B3615))/COUNTIFS($A$11:$A$8770,"="&amp;A3615,$F$11:$F$8770,"=COD1"),0)</f>
        <v>0</v>
      </c>
      <c r="L3615" s="13" t="e">
        <f>(VLOOKUP(F3615,tarifas!$C$7:$D$10,2,FALSE)+tarifas!$D$21)*datos!H3615</f>
        <v>#N/A</v>
      </c>
      <c r="M3615">
        <v>0</v>
      </c>
      <c r="N3615" s="13" t="e">
        <f t="shared" si="512"/>
        <v>#N/A</v>
      </c>
      <c r="O3615">
        <f t="shared" si="513"/>
        <v>0</v>
      </c>
      <c r="P3615" s="12">
        <f t="shared" si="514"/>
        <v>182.66214759610952</v>
      </c>
      <c r="Q3615">
        <f t="shared" si="515"/>
        <v>0</v>
      </c>
      <c r="R3615">
        <f>$D$2*tarifas!$D$12/24</f>
        <v>1.4541666666666666</v>
      </c>
      <c r="S3615" t="e">
        <f>VLOOKUP(E3615&amp;" "&amp;F3615,tarifas!$A$13:$D$20,4,FALSE)*P3615</f>
        <v>#N/A</v>
      </c>
      <c r="T3615">
        <f>IF(F3615="COD1",tarifas!$D$11*(SUMIFS($P$11:$P$8770,$F$11:$F$8770,"=COD1",$B$11:$B$8770,"="&amp;B3615)/COUNTIFS($F$11:$F$8770,"=COD1",$B$11:$B$8770,"="&amp;B3615))/COUNTIFS($A$11:$A$8770,"="&amp;A3615,$F$11:$F$8770,"=COD1"),0)</f>
        <v>0</v>
      </c>
      <c r="U3615" t="e">
        <f>(VLOOKUP(F3615,tarifas!$C$7:$D$10,2,FALSE)+tarifas!$D$21)*datos!P3615</f>
        <v>#N/A</v>
      </c>
      <c r="V3615" t="e">
        <f t="shared" si="516"/>
        <v>#N/A</v>
      </c>
      <c r="W3615">
        <f t="shared" si="517"/>
        <v>0</v>
      </c>
    </row>
    <row r="3616" spans="1:23" x14ac:dyDescent="0.25">
      <c r="A3616">
        <f t="shared" si="510"/>
        <v>150</v>
      </c>
      <c r="B3616">
        <f t="shared" si="511"/>
        <v>5</v>
      </c>
      <c r="C3616" s="1">
        <f t="shared" si="518"/>
        <v>41790.20833332459</v>
      </c>
      <c r="D3616" s="7">
        <v>0</v>
      </c>
      <c r="E3616" s="7"/>
      <c r="G3616">
        <v>42</v>
      </c>
      <c r="H3616" s="12">
        <v>180.95833367235093</v>
      </c>
      <c r="I3616" s="13">
        <f>$D$2*tarifas!$D$12/24</f>
        <v>1.4541666666666666</v>
      </c>
      <c r="J3616" s="13" t="e">
        <f>VLOOKUP(E3616&amp;" "&amp;F3616,tarifas!$A$13:$D$20,4,FALSE)*H3616</f>
        <v>#N/A</v>
      </c>
      <c r="K3616" s="13">
        <f>IF(F3616="COD1",tarifas!$D$11*(SUMIFS($H$11:$H$8770,$F$11:$F$8770,"=COD1",$B$11:$B$8770,"="&amp;B3616)/COUNTIFS($F$11:$F$8770,"=COD1",$B$11:$B$8770,"="&amp;B3616))/COUNTIFS($A$11:$A$8770,"="&amp;A3616,$F$11:$F$8770,"=COD1"),0)</f>
        <v>0</v>
      </c>
      <c r="L3616" s="13" t="e">
        <f>(VLOOKUP(F3616,tarifas!$C$7:$D$10,2,FALSE)+tarifas!$D$21)*datos!H3616</f>
        <v>#N/A</v>
      </c>
      <c r="M3616">
        <v>11.622290000000001</v>
      </c>
      <c r="N3616" s="13" t="e">
        <f t="shared" si="512"/>
        <v>#N/A</v>
      </c>
      <c r="O3616">
        <f t="shared" si="513"/>
        <v>11.622290000000001</v>
      </c>
      <c r="P3616" s="12">
        <f t="shared" si="514"/>
        <v>169.33604367235094</v>
      </c>
      <c r="Q3616">
        <f t="shared" si="515"/>
        <v>0</v>
      </c>
      <c r="R3616">
        <f>$D$2*tarifas!$D$12/24</f>
        <v>1.4541666666666666</v>
      </c>
      <c r="S3616" t="e">
        <f>VLOOKUP(E3616&amp;" "&amp;F3616,tarifas!$A$13:$D$20,4,FALSE)*P3616</f>
        <v>#N/A</v>
      </c>
      <c r="T3616">
        <f>IF(F3616="COD1",tarifas!$D$11*(SUMIFS($P$11:$P$8770,$F$11:$F$8770,"=COD1",$B$11:$B$8770,"="&amp;B3616)/COUNTIFS($F$11:$F$8770,"=COD1",$B$11:$B$8770,"="&amp;B3616))/COUNTIFS($A$11:$A$8770,"="&amp;A3616,$F$11:$F$8770,"=COD1"),0)</f>
        <v>0</v>
      </c>
      <c r="U3616" t="e">
        <f>(VLOOKUP(F3616,tarifas!$C$7:$D$10,2,FALSE)+tarifas!$D$21)*datos!P3616</f>
        <v>#N/A</v>
      </c>
      <c r="V3616" t="e">
        <f t="shared" si="516"/>
        <v>#N/A</v>
      </c>
      <c r="W3616">
        <f t="shared" si="517"/>
        <v>0</v>
      </c>
    </row>
    <row r="3617" spans="1:23" x14ac:dyDescent="0.25">
      <c r="A3617">
        <f t="shared" si="510"/>
        <v>150</v>
      </c>
      <c r="B3617">
        <f t="shared" si="511"/>
        <v>5</v>
      </c>
      <c r="C3617" s="1">
        <f t="shared" si="518"/>
        <v>41790.249999991254</v>
      </c>
      <c r="D3617" s="7">
        <v>12.878787878787881</v>
      </c>
      <c r="E3617" s="7"/>
      <c r="G3617">
        <v>44.2</v>
      </c>
      <c r="H3617" s="12">
        <v>163.56663867563594</v>
      </c>
      <c r="I3617" s="13">
        <f>$D$2*tarifas!$D$12/24</f>
        <v>1.4541666666666666</v>
      </c>
      <c r="J3617" s="13" t="e">
        <f>VLOOKUP(E3617&amp;" "&amp;F3617,tarifas!$A$13:$D$20,4,FALSE)*H3617</f>
        <v>#N/A</v>
      </c>
      <c r="K3617" s="13">
        <f>IF(F3617="COD1",tarifas!$D$11*(SUMIFS($H$11:$H$8770,$F$11:$F$8770,"=COD1",$B$11:$B$8770,"="&amp;B3617)/COUNTIFS($F$11:$F$8770,"=COD1",$B$11:$B$8770,"="&amp;B3617))/COUNTIFS($A$11:$A$8770,"="&amp;A3617,$F$11:$F$8770,"=COD1"),0)</f>
        <v>0</v>
      </c>
      <c r="L3617" s="13" t="e">
        <f>(VLOOKUP(F3617,tarifas!$C$7:$D$10,2,FALSE)+tarifas!$D$21)*datos!H3617</f>
        <v>#N/A</v>
      </c>
      <c r="M3617">
        <v>56.596029999999999</v>
      </c>
      <c r="N3617" s="13" t="e">
        <f t="shared" si="512"/>
        <v>#N/A</v>
      </c>
      <c r="O3617">
        <f t="shared" si="513"/>
        <v>56.596029999999999</v>
      </c>
      <c r="P3617" s="12">
        <f t="shared" si="514"/>
        <v>106.97060867563594</v>
      </c>
      <c r="Q3617">
        <f t="shared" si="515"/>
        <v>0</v>
      </c>
      <c r="R3617">
        <f>$D$2*tarifas!$D$12/24</f>
        <v>1.4541666666666666</v>
      </c>
      <c r="S3617" t="e">
        <f>VLOOKUP(E3617&amp;" "&amp;F3617,tarifas!$A$13:$D$20,4,FALSE)*P3617</f>
        <v>#N/A</v>
      </c>
      <c r="T3617">
        <f>IF(F3617="COD1",tarifas!$D$11*(SUMIFS($P$11:$P$8770,$F$11:$F$8770,"=COD1",$B$11:$B$8770,"="&amp;B3617)/COUNTIFS($F$11:$F$8770,"=COD1",$B$11:$B$8770,"="&amp;B3617))/COUNTIFS($A$11:$A$8770,"="&amp;A3617,$F$11:$F$8770,"=COD1"),0)</f>
        <v>0</v>
      </c>
      <c r="U3617" t="e">
        <f>(VLOOKUP(F3617,tarifas!$C$7:$D$10,2,FALSE)+tarifas!$D$21)*datos!P3617</f>
        <v>#N/A</v>
      </c>
      <c r="V3617" t="e">
        <f t="shared" si="516"/>
        <v>#N/A</v>
      </c>
      <c r="W3617">
        <f t="shared" si="517"/>
        <v>0</v>
      </c>
    </row>
    <row r="3618" spans="1:23" x14ac:dyDescent="0.25">
      <c r="A3618">
        <f t="shared" si="510"/>
        <v>150</v>
      </c>
      <c r="B3618">
        <f t="shared" si="511"/>
        <v>5</v>
      </c>
      <c r="C3618" s="1">
        <f t="shared" si="518"/>
        <v>41790.291666657919</v>
      </c>
      <c r="D3618" s="7">
        <v>108.43939393939394</v>
      </c>
      <c r="E3618" s="7"/>
      <c r="G3618">
        <v>44.2</v>
      </c>
      <c r="H3618" s="12">
        <v>162.58910921893812</v>
      </c>
      <c r="I3618" s="13">
        <f>$D$2*tarifas!$D$12/24</f>
        <v>1.4541666666666666</v>
      </c>
      <c r="J3618" s="13" t="e">
        <f>VLOOKUP(E3618&amp;" "&amp;F3618,tarifas!$A$13:$D$20,4,FALSE)*H3618</f>
        <v>#N/A</v>
      </c>
      <c r="K3618" s="13">
        <f>IF(F3618="COD1",tarifas!$D$11*(SUMIFS($H$11:$H$8770,$F$11:$F$8770,"=COD1",$B$11:$B$8770,"="&amp;B3618)/COUNTIFS($F$11:$F$8770,"=COD1",$B$11:$B$8770,"="&amp;B3618))/COUNTIFS($A$11:$A$8770,"="&amp;A3618,$F$11:$F$8770,"=COD1"),0)</f>
        <v>0</v>
      </c>
      <c r="L3618" s="13" t="e">
        <f>(VLOOKUP(F3618,tarifas!$C$7:$D$10,2,FALSE)+tarifas!$D$21)*datos!H3618</f>
        <v>#N/A</v>
      </c>
      <c r="M3618">
        <v>197.11873</v>
      </c>
      <c r="N3618" s="13" t="e">
        <f t="shared" si="512"/>
        <v>#N/A</v>
      </c>
      <c r="O3618">
        <f t="shared" si="513"/>
        <v>162.58910921893812</v>
      </c>
      <c r="P3618" s="12">
        <f t="shared" si="514"/>
        <v>0</v>
      </c>
      <c r="Q3618">
        <f t="shared" si="515"/>
        <v>34.52962078106188</v>
      </c>
      <c r="R3618">
        <f>$D$2*tarifas!$D$12/24</f>
        <v>1.4541666666666666</v>
      </c>
      <c r="S3618" t="e">
        <f>VLOOKUP(E3618&amp;" "&amp;F3618,tarifas!$A$13:$D$20,4,FALSE)*P3618</f>
        <v>#N/A</v>
      </c>
      <c r="T3618">
        <f>IF(F3618="COD1",tarifas!$D$11*(SUMIFS($P$11:$P$8770,$F$11:$F$8770,"=COD1",$B$11:$B$8770,"="&amp;B3618)/COUNTIFS($F$11:$F$8770,"=COD1",$B$11:$B$8770,"="&amp;B3618))/COUNTIFS($A$11:$A$8770,"="&amp;A3618,$F$11:$F$8770,"=COD1"),0)</f>
        <v>0</v>
      </c>
      <c r="U3618" t="e">
        <f>(VLOOKUP(F3618,tarifas!$C$7:$D$10,2,FALSE)+tarifas!$D$21)*datos!P3618</f>
        <v>#N/A</v>
      </c>
      <c r="V3618" t="e">
        <f t="shared" si="516"/>
        <v>#N/A</v>
      </c>
      <c r="W3618">
        <f t="shared" si="517"/>
        <v>1.3735883146706416</v>
      </c>
    </row>
    <row r="3619" spans="1:23" x14ac:dyDescent="0.25">
      <c r="A3619">
        <f t="shared" si="510"/>
        <v>150</v>
      </c>
      <c r="B3619">
        <f t="shared" si="511"/>
        <v>5</v>
      </c>
      <c r="C3619" s="1">
        <f t="shared" si="518"/>
        <v>41790.333333324583</v>
      </c>
      <c r="D3619" s="7">
        <v>283.59090909090912</v>
      </c>
      <c r="E3619" s="7"/>
      <c r="G3619">
        <v>44.22</v>
      </c>
      <c r="H3619" s="12">
        <v>166.2756854525517</v>
      </c>
      <c r="I3619" s="13">
        <f>$D$2*tarifas!$D$12/24</f>
        <v>1.4541666666666666</v>
      </c>
      <c r="J3619" s="13" t="e">
        <f>VLOOKUP(E3619&amp;" "&amp;F3619,tarifas!$A$13:$D$20,4,FALSE)*H3619</f>
        <v>#N/A</v>
      </c>
      <c r="K3619" s="13">
        <f>IF(F3619="COD1",tarifas!$D$11*(SUMIFS($H$11:$H$8770,$F$11:$F$8770,"=COD1",$B$11:$B$8770,"="&amp;B3619)/COUNTIFS($F$11:$F$8770,"=COD1",$B$11:$B$8770,"="&amp;B3619))/COUNTIFS($A$11:$A$8770,"="&amp;A3619,$F$11:$F$8770,"=COD1"),0)</f>
        <v>0</v>
      </c>
      <c r="L3619" s="13" t="e">
        <f>(VLOOKUP(F3619,tarifas!$C$7:$D$10,2,FALSE)+tarifas!$D$21)*datos!H3619</f>
        <v>#N/A</v>
      </c>
      <c r="M3619">
        <v>327.26885999999996</v>
      </c>
      <c r="N3619" s="13" t="e">
        <f t="shared" si="512"/>
        <v>#N/A</v>
      </c>
      <c r="O3619">
        <f t="shared" si="513"/>
        <v>166.2756854525517</v>
      </c>
      <c r="P3619" s="12">
        <f t="shared" si="514"/>
        <v>0</v>
      </c>
      <c r="Q3619">
        <f t="shared" si="515"/>
        <v>160.99317454744826</v>
      </c>
      <c r="R3619">
        <f>$D$2*tarifas!$D$12/24</f>
        <v>1.4541666666666666</v>
      </c>
      <c r="S3619" t="e">
        <f>VLOOKUP(E3619&amp;" "&amp;F3619,tarifas!$A$13:$D$20,4,FALSE)*P3619</f>
        <v>#N/A</v>
      </c>
      <c r="T3619">
        <f>IF(F3619="COD1",tarifas!$D$11*(SUMIFS($P$11:$P$8770,$F$11:$F$8770,"=COD1",$B$11:$B$8770,"="&amp;B3619)/COUNTIFS($F$11:$F$8770,"=COD1",$B$11:$B$8770,"="&amp;B3619))/COUNTIFS($A$11:$A$8770,"="&amp;A3619,$F$11:$F$8770,"=COD1"),0)</f>
        <v>0</v>
      </c>
      <c r="U3619" t="e">
        <f>(VLOOKUP(F3619,tarifas!$C$7:$D$10,2,FALSE)+tarifas!$D$21)*datos!P3619</f>
        <v>#N/A</v>
      </c>
      <c r="V3619" t="e">
        <f t="shared" si="516"/>
        <v>#N/A</v>
      </c>
      <c r="W3619">
        <f t="shared" si="517"/>
        <v>6.4072063606393463</v>
      </c>
    </row>
    <row r="3620" spans="1:23" x14ac:dyDescent="0.25">
      <c r="A3620">
        <f t="shared" si="510"/>
        <v>150</v>
      </c>
      <c r="B3620">
        <f t="shared" si="511"/>
        <v>5</v>
      </c>
      <c r="C3620" s="1">
        <f t="shared" si="518"/>
        <v>41790.374999991247</v>
      </c>
      <c r="D3620" s="7">
        <v>458.22727272727269</v>
      </c>
      <c r="E3620" s="7"/>
      <c r="G3620">
        <v>44.25</v>
      </c>
      <c r="H3620" s="12">
        <v>164.68490670467401</v>
      </c>
      <c r="I3620" s="13">
        <f>$D$2*tarifas!$D$12/24</f>
        <v>1.4541666666666666</v>
      </c>
      <c r="J3620" s="13" t="e">
        <f>VLOOKUP(E3620&amp;" "&amp;F3620,tarifas!$A$13:$D$20,4,FALSE)*H3620</f>
        <v>#N/A</v>
      </c>
      <c r="K3620" s="13">
        <f>IF(F3620="COD1",tarifas!$D$11*(SUMIFS($H$11:$H$8770,$F$11:$F$8770,"=COD1",$B$11:$B$8770,"="&amp;B3620)/COUNTIFS($F$11:$F$8770,"=COD1",$B$11:$B$8770,"="&amp;B3620))/COUNTIFS($A$11:$A$8770,"="&amp;A3620,$F$11:$F$8770,"=COD1"),0)</f>
        <v>0</v>
      </c>
      <c r="L3620" s="13" t="e">
        <f>(VLOOKUP(F3620,tarifas!$C$7:$D$10,2,FALSE)+tarifas!$D$21)*datos!H3620</f>
        <v>#N/A</v>
      </c>
      <c r="M3620">
        <v>426.75148999999999</v>
      </c>
      <c r="N3620" s="13" t="e">
        <f t="shared" si="512"/>
        <v>#N/A</v>
      </c>
      <c r="O3620">
        <f t="shared" si="513"/>
        <v>164.68490670467401</v>
      </c>
      <c r="P3620" s="12">
        <f t="shared" si="514"/>
        <v>0</v>
      </c>
      <c r="Q3620">
        <f t="shared" si="515"/>
        <v>262.06658329532598</v>
      </c>
      <c r="R3620">
        <f>$D$2*tarifas!$D$12/24</f>
        <v>1.4541666666666666</v>
      </c>
      <c r="S3620" t="e">
        <f>VLOOKUP(E3620&amp;" "&amp;F3620,tarifas!$A$13:$D$20,4,FALSE)*P3620</f>
        <v>#N/A</v>
      </c>
      <c r="T3620">
        <f>IF(F3620="COD1",tarifas!$D$11*(SUMIFS($P$11:$P$8770,$F$11:$F$8770,"=COD1",$B$11:$B$8770,"="&amp;B3620)/COUNTIFS($F$11:$F$8770,"=COD1",$B$11:$B$8770,"="&amp;B3620))/COUNTIFS($A$11:$A$8770,"="&amp;A3620,$F$11:$F$8770,"=COD1"),0)</f>
        <v>0</v>
      </c>
      <c r="U3620" t="e">
        <f>(VLOOKUP(F3620,tarifas!$C$7:$D$10,2,FALSE)+tarifas!$D$21)*datos!P3620</f>
        <v>#N/A</v>
      </c>
      <c r="V3620" t="e">
        <f t="shared" si="516"/>
        <v>#N/A</v>
      </c>
      <c r="W3620">
        <f t="shared" si="517"/>
        <v>10.436801679736359</v>
      </c>
    </row>
    <row r="3621" spans="1:23" x14ac:dyDescent="0.25">
      <c r="A3621">
        <f t="shared" si="510"/>
        <v>150</v>
      </c>
      <c r="B3621">
        <f t="shared" si="511"/>
        <v>5</v>
      </c>
      <c r="C3621" s="1">
        <f t="shared" si="518"/>
        <v>41790.416666657911</v>
      </c>
      <c r="D3621" s="7">
        <v>595.51515151515139</v>
      </c>
      <c r="E3621" s="7"/>
      <c r="G3621">
        <v>45</v>
      </c>
      <c r="H3621" s="12">
        <v>165.20618166710943</v>
      </c>
      <c r="I3621" s="13">
        <f>$D$2*tarifas!$D$12/24</f>
        <v>1.4541666666666666</v>
      </c>
      <c r="J3621" s="13" t="e">
        <f>VLOOKUP(E3621&amp;" "&amp;F3621,tarifas!$A$13:$D$20,4,FALSE)*H3621</f>
        <v>#N/A</v>
      </c>
      <c r="K3621" s="13">
        <f>IF(F3621="COD1",tarifas!$D$11*(SUMIFS($H$11:$H$8770,$F$11:$F$8770,"=COD1",$B$11:$B$8770,"="&amp;B3621)/COUNTIFS($F$11:$F$8770,"=COD1",$B$11:$B$8770,"="&amp;B3621))/COUNTIFS($A$11:$A$8770,"="&amp;A3621,$F$11:$F$8770,"=COD1"),0)</f>
        <v>0</v>
      </c>
      <c r="L3621" s="13" t="e">
        <f>(VLOOKUP(F3621,tarifas!$C$7:$D$10,2,FALSE)+tarifas!$D$21)*datos!H3621</f>
        <v>#N/A</v>
      </c>
      <c r="M3621">
        <v>490.40321999999998</v>
      </c>
      <c r="N3621" s="13" t="e">
        <f t="shared" si="512"/>
        <v>#N/A</v>
      </c>
      <c r="O3621">
        <f t="shared" si="513"/>
        <v>165.20618166710943</v>
      </c>
      <c r="P3621" s="12">
        <f t="shared" si="514"/>
        <v>0</v>
      </c>
      <c r="Q3621">
        <f t="shared" si="515"/>
        <v>325.19703833289054</v>
      </c>
      <c r="R3621">
        <f>$D$2*tarifas!$D$12/24</f>
        <v>1.4541666666666666</v>
      </c>
      <c r="S3621" t="e">
        <f>VLOOKUP(E3621&amp;" "&amp;F3621,tarifas!$A$13:$D$20,4,FALSE)*P3621</f>
        <v>#N/A</v>
      </c>
      <c r="T3621">
        <f>IF(F3621="COD1",tarifas!$D$11*(SUMIFS($P$11:$P$8770,$F$11:$F$8770,"=COD1",$B$11:$B$8770,"="&amp;B3621)/COUNTIFS($F$11:$F$8770,"=COD1",$B$11:$B$8770,"="&amp;B3621))/COUNTIFS($A$11:$A$8770,"="&amp;A3621,$F$11:$F$8770,"=COD1"),0)</f>
        <v>0</v>
      </c>
      <c r="U3621" t="e">
        <f>(VLOOKUP(F3621,tarifas!$C$7:$D$10,2,FALSE)+tarifas!$D$21)*datos!P3621</f>
        <v>#N/A</v>
      </c>
      <c r="V3621" t="e">
        <f t="shared" si="516"/>
        <v>#N/A</v>
      </c>
      <c r="W3621">
        <f t="shared" si="517"/>
        <v>13.170480052482068</v>
      </c>
    </row>
    <row r="3622" spans="1:23" x14ac:dyDescent="0.25">
      <c r="A3622">
        <f t="shared" si="510"/>
        <v>150</v>
      </c>
      <c r="B3622">
        <f t="shared" si="511"/>
        <v>5</v>
      </c>
      <c r="C3622" s="1">
        <f t="shared" si="518"/>
        <v>41790.458333324576</v>
      </c>
      <c r="D3622" s="7">
        <v>697.25757575757575</v>
      </c>
      <c r="E3622" s="7"/>
      <c r="G3622">
        <v>47.8</v>
      </c>
      <c r="H3622" s="12">
        <v>166.54594305104908</v>
      </c>
      <c r="I3622" s="13">
        <f>$D$2*tarifas!$D$12/24</f>
        <v>1.4541666666666666</v>
      </c>
      <c r="J3622" s="13" t="e">
        <f>VLOOKUP(E3622&amp;" "&amp;F3622,tarifas!$A$13:$D$20,4,FALSE)*H3622</f>
        <v>#N/A</v>
      </c>
      <c r="K3622" s="13">
        <f>IF(F3622="COD1",tarifas!$D$11*(SUMIFS($H$11:$H$8770,$F$11:$F$8770,"=COD1",$B$11:$B$8770,"="&amp;B3622)/COUNTIFS($F$11:$F$8770,"=COD1",$B$11:$B$8770,"="&amp;B3622))/COUNTIFS($A$11:$A$8770,"="&amp;A3622,$F$11:$F$8770,"=COD1"),0)</f>
        <v>0</v>
      </c>
      <c r="L3622" s="13" t="e">
        <f>(VLOOKUP(F3622,tarifas!$C$7:$D$10,2,FALSE)+tarifas!$D$21)*datos!H3622</f>
        <v>#N/A</v>
      </c>
      <c r="M3622">
        <v>522.75608999999997</v>
      </c>
      <c r="N3622" s="13" t="e">
        <f t="shared" si="512"/>
        <v>#N/A</v>
      </c>
      <c r="O3622">
        <f t="shared" si="513"/>
        <v>166.54594305104908</v>
      </c>
      <c r="P3622" s="12">
        <f t="shared" si="514"/>
        <v>0</v>
      </c>
      <c r="Q3622">
        <f t="shared" si="515"/>
        <v>356.21014694895086</v>
      </c>
      <c r="R3622">
        <f>$D$2*tarifas!$D$12/24</f>
        <v>1.4541666666666666</v>
      </c>
      <c r="S3622" t="e">
        <f>VLOOKUP(E3622&amp;" "&amp;F3622,tarifas!$A$13:$D$20,4,FALSE)*P3622</f>
        <v>#N/A</v>
      </c>
      <c r="T3622">
        <f>IF(F3622="COD1",tarifas!$D$11*(SUMIFS($P$11:$P$8770,$F$11:$F$8770,"=COD1",$B$11:$B$8770,"="&amp;B3622)/COUNTIFS($F$11:$F$8770,"=COD1",$B$11:$B$8770,"="&amp;B3622))/COUNTIFS($A$11:$A$8770,"="&amp;A3622,$F$11:$F$8770,"=COD1"),0)</f>
        <v>0</v>
      </c>
      <c r="U3622" t="e">
        <f>(VLOOKUP(F3622,tarifas!$C$7:$D$10,2,FALSE)+tarifas!$D$21)*datos!P3622</f>
        <v>#N/A</v>
      </c>
      <c r="V3622" t="e">
        <f t="shared" si="516"/>
        <v>#N/A</v>
      </c>
      <c r="W3622">
        <f t="shared" si="517"/>
        <v>15.324160521743865</v>
      </c>
    </row>
    <row r="3623" spans="1:23" x14ac:dyDescent="0.25">
      <c r="A3623">
        <f t="shared" si="510"/>
        <v>150</v>
      </c>
      <c r="B3623">
        <f t="shared" si="511"/>
        <v>5</v>
      </c>
      <c r="C3623" s="1">
        <f t="shared" si="518"/>
        <v>41790.49999999124</v>
      </c>
      <c r="D3623" s="7">
        <v>757.530303030303</v>
      </c>
      <c r="E3623" s="7"/>
      <c r="G3623">
        <v>50.52</v>
      </c>
      <c r="H3623" s="12">
        <v>168.12836874411516</v>
      </c>
      <c r="I3623" s="13">
        <f>$D$2*tarifas!$D$12/24</f>
        <v>1.4541666666666666</v>
      </c>
      <c r="J3623" s="13" t="e">
        <f>VLOOKUP(E3623&amp;" "&amp;F3623,tarifas!$A$13:$D$20,4,FALSE)*H3623</f>
        <v>#N/A</v>
      </c>
      <c r="K3623" s="13">
        <f>IF(F3623="COD1",tarifas!$D$11*(SUMIFS($H$11:$H$8770,$F$11:$F$8770,"=COD1",$B$11:$B$8770,"="&amp;B3623)/COUNTIFS($F$11:$F$8770,"=COD1",$B$11:$B$8770,"="&amp;B3623))/COUNTIFS($A$11:$A$8770,"="&amp;A3623,$F$11:$F$8770,"=COD1"),0)</f>
        <v>0</v>
      </c>
      <c r="L3623" s="13" t="e">
        <f>(VLOOKUP(F3623,tarifas!$C$7:$D$10,2,FALSE)+tarifas!$D$21)*datos!H3623</f>
        <v>#N/A</v>
      </c>
      <c r="M3623">
        <v>445.88740999999999</v>
      </c>
      <c r="N3623" s="13" t="e">
        <f t="shared" si="512"/>
        <v>#N/A</v>
      </c>
      <c r="O3623">
        <f t="shared" si="513"/>
        <v>168.12836874411516</v>
      </c>
      <c r="P3623" s="12">
        <f t="shared" si="514"/>
        <v>0</v>
      </c>
      <c r="Q3623">
        <f t="shared" si="515"/>
        <v>277.75904125588482</v>
      </c>
      <c r="R3623">
        <f>$D$2*tarifas!$D$12/24</f>
        <v>1.4541666666666666</v>
      </c>
      <c r="S3623" t="e">
        <f>VLOOKUP(E3623&amp;" "&amp;F3623,tarifas!$A$13:$D$20,4,FALSE)*P3623</f>
        <v>#N/A</v>
      </c>
      <c r="T3623">
        <f>IF(F3623="COD1",tarifas!$D$11*(SUMIFS($P$11:$P$8770,$F$11:$F$8770,"=COD1",$B$11:$B$8770,"="&amp;B3623)/COUNTIFS($F$11:$F$8770,"=COD1",$B$11:$B$8770,"="&amp;B3623))/COUNTIFS($A$11:$A$8770,"="&amp;A3623,$F$11:$F$8770,"=COD1"),0)</f>
        <v>0</v>
      </c>
      <c r="U3623" t="e">
        <f>(VLOOKUP(F3623,tarifas!$C$7:$D$10,2,FALSE)+tarifas!$D$21)*datos!P3623</f>
        <v>#N/A</v>
      </c>
      <c r="V3623" t="e">
        <f t="shared" si="516"/>
        <v>#N/A</v>
      </c>
      <c r="W3623">
        <f t="shared" si="517"/>
        <v>12.629148087822571</v>
      </c>
    </row>
    <row r="3624" spans="1:23" x14ac:dyDescent="0.25">
      <c r="A3624">
        <f t="shared" si="510"/>
        <v>150</v>
      </c>
      <c r="B3624">
        <f t="shared" si="511"/>
        <v>5</v>
      </c>
      <c r="C3624" s="1">
        <f t="shared" si="518"/>
        <v>41790.541666657904</v>
      </c>
      <c r="D3624" s="7">
        <v>774.27272727272725</v>
      </c>
      <c r="E3624" s="7"/>
      <c r="G3624">
        <v>47.16</v>
      </c>
      <c r="H3624" s="12">
        <v>168.63158605042338</v>
      </c>
      <c r="I3624" s="13">
        <f>$D$2*tarifas!$D$12/24</f>
        <v>1.4541666666666666</v>
      </c>
      <c r="J3624" s="13" t="e">
        <f>VLOOKUP(E3624&amp;" "&amp;F3624,tarifas!$A$13:$D$20,4,FALSE)*H3624</f>
        <v>#N/A</v>
      </c>
      <c r="K3624" s="13">
        <f>IF(F3624="COD1",tarifas!$D$11*(SUMIFS($H$11:$H$8770,$F$11:$F$8770,"=COD1",$B$11:$B$8770,"="&amp;B3624)/COUNTIFS($F$11:$F$8770,"=COD1",$B$11:$B$8770,"="&amp;B3624))/COUNTIFS($A$11:$A$8770,"="&amp;A3624,$F$11:$F$8770,"=COD1"),0)</f>
        <v>0</v>
      </c>
      <c r="L3624" s="13" t="e">
        <f>(VLOOKUP(F3624,tarifas!$C$7:$D$10,2,FALSE)+tarifas!$D$21)*datos!H3624</f>
        <v>#N/A</v>
      </c>
      <c r="M3624">
        <v>344.58252000000005</v>
      </c>
      <c r="N3624" s="13" t="e">
        <f t="shared" si="512"/>
        <v>#N/A</v>
      </c>
      <c r="O3624">
        <f t="shared" si="513"/>
        <v>168.63158605042338</v>
      </c>
      <c r="P3624" s="12">
        <f t="shared" si="514"/>
        <v>0</v>
      </c>
      <c r="Q3624">
        <f t="shared" si="515"/>
        <v>175.95093394957667</v>
      </c>
      <c r="R3624">
        <f>$D$2*tarifas!$D$12/24</f>
        <v>1.4541666666666666</v>
      </c>
      <c r="S3624" t="e">
        <f>VLOOKUP(E3624&amp;" "&amp;F3624,tarifas!$A$13:$D$20,4,FALSE)*P3624</f>
        <v>#N/A</v>
      </c>
      <c r="T3624">
        <f>IF(F3624="COD1",tarifas!$D$11*(SUMIFS($P$11:$P$8770,$F$11:$F$8770,"=COD1",$B$11:$B$8770,"="&amp;B3624)/COUNTIFS($F$11:$F$8770,"=COD1",$B$11:$B$8770,"="&amp;B3624))/COUNTIFS($A$11:$A$8770,"="&amp;A3624,$F$11:$F$8770,"=COD1"),0)</f>
        <v>0</v>
      </c>
      <c r="U3624" t="e">
        <f>(VLOOKUP(F3624,tarifas!$C$7:$D$10,2,FALSE)+tarifas!$D$21)*datos!P3624</f>
        <v>#N/A</v>
      </c>
      <c r="V3624" t="e">
        <f t="shared" si="516"/>
        <v>#N/A</v>
      </c>
      <c r="W3624">
        <f t="shared" si="517"/>
        <v>7.4680614405558314</v>
      </c>
    </row>
    <row r="3625" spans="1:23" x14ac:dyDescent="0.25">
      <c r="A3625">
        <f t="shared" si="510"/>
        <v>150</v>
      </c>
      <c r="B3625">
        <f t="shared" si="511"/>
        <v>5</v>
      </c>
      <c r="C3625" s="1">
        <f t="shared" si="518"/>
        <v>41790.583333324568</v>
      </c>
      <c r="D3625" s="7">
        <v>747.4848484848485</v>
      </c>
      <c r="E3625" s="7"/>
      <c r="G3625">
        <v>44.24</v>
      </c>
      <c r="H3625" s="12">
        <v>176.12066832706688</v>
      </c>
      <c r="I3625" s="13">
        <f>$D$2*tarifas!$D$12/24</f>
        <v>1.4541666666666666</v>
      </c>
      <c r="J3625" s="13" t="e">
        <f>VLOOKUP(E3625&amp;" "&amp;F3625,tarifas!$A$13:$D$20,4,FALSE)*H3625</f>
        <v>#N/A</v>
      </c>
      <c r="K3625" s="13">
        <f>IF(F3625="COD1",tarifas!$D$11*(SUMIFS($H$11:$H$8770,$F$11:$F$8770,"=COD1",$B$11:$B$8770,"="&amp;B3625)/COUNTIFS($F$11:$F$8770,"=COD1",$B$11:$B$8770,"="&amp;B3625))/COUNTIFS($A$11:$A$8770,"="&amp;A3625,$F$11:$F$8770,"=COD1"),0)</f>
        <v>0</v>
      </c>
      <c r="L3625" s="13" t="e">
        <f>(VLOOKUP(F3625,tarifas!$C$7:$D$10,2,FALSE)+tarifas!$D$21)*datos!H3625</f>
        <v>#N/A</v>
      </c>
      <c r="M3625">
        <v>387.08151000000004</v>
      </c>
      <c r="N3625" s="13" t="e">
        <f t="shared" si="512"/>
        <v>#N/A</v>
      </c>
      <c r="O3625">
        <f t="shared" si="513"/>
        <v>176.12066832706688</v>
      </c>
      <c r="P3625" s="12">
        <f t="shared" si="514"/>
        <v>0</v>
      </c>
      <c r="Q3625">
        <f t="shared" si="515"/>
        <v>210.96084167293316</v>
      </c>
      <c r="R3625">
        <f>$D$2*tarifas!$D$12/24</f>
        <v>1.4541666666666666</v>
      </c>
      <c r="S3625" t="e">
        <f>VLOOKUP(E3625&amp;" "&amp;F3625,tarifas!$A$13:$D$20,4,FALSE)*P3625</f>
        <v>#N/A</v>
      </c>
      <c r="T3625">
        <f>IF(F3625="COD1",tarifas!$D$11*(SUMIFS($P$11:$P$8770,$F$11:$F$8770,"=COD1",$B$11:$B$8770,"="&amp;B3625)/COUNTIFS($F$11:$F$8770,"=COD1",$B$11:$B$8770,"="&amp;B3625))/COUNTIFS($A$11:$A$8770,"="&amp;A3625,$F$11:$F$8770,"=COD1"),0)</f>
        <v>0</v>
      </c>
      <c r="U3625" t="e">
        <f>(VLOOKUP(F3625,tarifas!$C$7:$D$10,2,FALSE)+tarifas!$D$21)*datos!P3625</f>
        <v>#N/A</v>
      </c>
      <c r="V3625" t="e">
        <f t="shared" si="516"/>
        <v>#N/A</v>
      </c>
      <c r="W3625">
        <f t="shared" si="517"/>
        <v>8.3996168720495081</v>
      </c>
    </row>
    <row r="3626" spans="1:23" x14ac:dyDescent="0.25">
      <c r="A3626">
        <f t="shared" si="510"/>
        <v>150</v>
      </c>
      <c r="B3626">
        <f t="shared" si="511"/>
        <v>5</v>
      </c>
      <c r="C3626" s="1">
        <f t="shared" si="518"/>
        <v>41790.624999991232</v>
      </c>
      <c r="D3626" s="7">
        <v>684.89393939393938</v>
      </c>
      <c r="E3626" s="7"/>
      <c r="G3626">
        <v>41.95</v>
      </c>
      <c r="H3626" s="12">
        <v>183.37547292448846</v>
      </c>
      <c r="I3626" s="13">
        <f>$D$2*tarifas!$D$12/24</f>
        <v>1.4541666666666666</v>
      </c>
      <c r="J3626" s="13" t="e">
        <f>VLOOKUP(E3626&amp;" "&amp;F3626,tarifas!$A$13:$D$20,4,FALSE)*H3626</f>
        <v>#N/A</v>
      </c>
      <c r="K3626" s="13">
        <f>IF(F3626="COD1",tarifas!$D$11*(SUMIFS($H$11:$H$8770,$F$11:$F$8770,"=COD1",$B$11:$B$8770,"="&amp;B3626)/COUNTIFS($F$11:$F$8770,"=COD1",$B$11:$B$8770,"="&amp;B3626))/COUNTIFS($A$11:$A$8770,"="&amp;A3626,$F$11:$F$8770,"=COD1"),0)</f>
        <v>0</v>
      </c>
      <c r="L3626" s="13" t="e">
        <f>(VLOOKUP(F3626,tarifas!$C$7:$D$10,2,FALSE)+tarifas!$D$21)*datos!H3626</f>
        <v>#N/A</v>
      </c>
      <c r="M3626">
        <v>334.45447999999999</v>
      </c>
      <c r="N3626" s="13" t="e">
        <f t="shared" si="512"/>
        <v>#N/A</v>
      </c>
      <c r="O3626">
        <f t="shared" si="513"/>
        <v>183.37547292448846</v>
      </c>
      <c r="P3626" s="12">
        <f t="shared" si="514"/>
        <v>0</v>
      </c>
      <c r="Q3626">
        <f t="shared" si="515"/>
        <v>151.07900707551153</v>
      </c>
      <c r="R3626">
        <f>$D$2*tarifas!$D$12/24</f>
        <v>1.4541666666666666</v>
      </c>
      <c r="S3626" t="e">
        <f>VLOOKUP(E3626&amp;" "&amp;F3626,tarifas!$A$13:$D$20,4,FALSE)*P3626</f>
        <v>#N/A</v>
      </c>
      <c r="T3626">
        <f>IF(F3626="COD1",tarifas!$D$11*(SUMIFS($P$11:$P$8770,$F$11:$F$8770,"=COD1",$B$11:$B$8770,"="&amp;B3626)/COUNTIFS($F$11:$F$8770,"=COD1",$B$11:$B$8770,"="&amp;B3626))/COUNTIFS($A$11:$A$8770,"="&amp;A3626,$F$11:$F$8770,"=COD1"),0)</f>
        <v>0</v>
      </c>
      <c r="U3626" t="e">
        <f>(VLOOKUP(F3626,tarifas!$C$7:$D$10,2,FALSE)+tarifas!$D$21)*datos!P3626</f>
        <v>#N/A</v>
      </c>
      <c r="V3626" t="e">
        <f t="shared" si="516"/>
        <v>#N/A</v>
      </c>
      <c r="W3626">
        <f t="shared" si="517"/>
        <v>5.703987912135938</v>
      </c>
    </row>
    <row r="3627" spans="1:23" x14ac:dyDescent="0.25">
      <c r="A3627">
        <f t="shared" si="510"/>
        <v>150</v>
      </c>
      <c r="B3627">
        <f t="shared" si="511"/>
        <v>5</v>
      </c>
      <c r="C3627" s="1">
        <f t="shared" si="518"/>
        <v>41790.666666657897</v>
      </c>
      <c r="D3627" s="7">
        <v>579.54545454545462</v>
      </c>
      <c r="E3627" s="7"/>
      <c r="G3627">
        <v>41.26</v>
      </c>
      <c r="H3627" s="12">
        <v>182.60950990660356</v>
      </c>
      <c r="I3627" s="13">
        <f>$D$2*tarifas!$D$12/24</f>
        <v>1.4541666666666666</v>
      </c>
      <c r="J3627" s="13" t="e">
        <f>VLOOKUP(E3627&amp;" "&amp;F3627,tarifas!$A$13:$D$20,4,FALSE)*H3627</f>
        <v>#N/A</v>
      </c>
      <c r="K3627" s="13">
        <f>IF(F3627="COD1",tarifas!$D$11*(SUMIFS($H$11:$H$8770,$F$11:$F$8770,"=COD1",$B$11:$B$8770,"="&amp;B3627)/COUNTIFS($F$11:$F$8770,"=COD1",$B$11:$B$8770,"="&amp;B3627))/COUNTIFS($A$11:$A$8770,"="&amp;A3627,$F$11:$F$8770,"=COD1"),0)</f>
        <v>0</v>
      </c>
      <c r="L3627" s="13" t="e">
        <f>(VLOOKUP(F3627,tarifas!$C$7:$D$10,2,FALSE)+tarifas!$D$21)*datos!H3627</f>
        <v>#N/A</v>
      </c>
      <c r="M3627">
        <v>214.63909000000001</v>
      </c>
      <c r="N3627" s="13" t="e">
        <f t="shared" si="512"/>
        <v>#N/A</v>
      </c>
      <c r="O3627">
        <f t="shared" si="513"/>
        <v>182.60950990660356</v>
      </c>
      <c r="P3627" s="12">
        <f t="shared" si="514"/>
        <v>0</v>
      </c>
      <c r="Q3627">
        <f t="shared" si="515"/>
        <v>32.029580093396447</v>
      </c>
      <c r="R3627">
        <f>$D$2*tarifas!$D$12/24</f>
        <v>1.4541666666666666</v>
      </c>
      <c r="S3627" t="e">
        <f>VLOOKUP(E3627&amp;" "&amp;F3627,tarifas!$A$13:$D$20,4,FALSE)*P3627</f>
        <v>#N/A</v>
      </c>
      <c r="T3627">
        <f>IF(F3627="COD1",tarifas!$D$11*(SUMIFS($P$11:$P$8770,$F$11:$F$8770,"=COD1",$B$11:$B$8770,"="&amp;B3627)/COUNTIFS($F$11:$F$8770,"=COD1",$B$11:$B$8770,"="&amp;B3627))/COUNTIFS($A$11:$A$8770,"="&amp;A3627,$F$11:$F$8770,"=COD1"),0)</f>
        <v>0</v>
      </c>
      <c r="U3627" t="e">
        <f>(VLOOKUP(F3627,tarifas!$C$7:$D$10,2,FALSE)+tarifas!$D$21)*datos!P3627</f>
        <v>#N/A</v>
      </c>
      <c r="V3627" t="e">
        <f t="shared" si="516"/>
        <v>#N/A</v>
      </c>
      <c r="W3627">
        <f t="shared" si="517"/>
        <v>1.1893864271881838</v>
      </c>
    </row>
    <row r="3628" spans="1:23" x14ac:dyDescent="0.25">
      <c r="A3628">
        <f t="shared" si="510"/>
        <v>150</v>
      </c>
      <c r="B3628">
        <f t="shared" si="511"/>
        <v>5</v>
      </c>
      <c r="C3628" s="1">
        <f t="shared" si="518"/>
        <v>41790.708333324561</v>
      </c>
      <c r="D3628" s="7">
        <v>420.36363636363637</v>
      </c>
      <c r="E3628" s="7"/>
      <c r="G3628">
        <v>39.119999999999997</v>
      </c>
      <c r="H3628" s="12">
        <v>183.93948789568896</v>
      </c>
      <c r="I3628" s="13">
        <f>$D$2*tarifas!$D$12/24</f>
        <v>1.4541666666666666</v>
      </c>
      <c r="J3628" s="13" t="e">
        <f>VLOOKUP(E3628&amp;" "&amp;F3628,tarifas!$A$13:$D$20,4,FALSE)*H3628</f>
        <v>#N/A</v>
      </c>
      <c r="K3628" s="13">
        <f>IF(F3628="COD1",tarifas!$D$11*(SUMIFS($H$11:$H$8770,$F$11:$F$8770,"=COD1",$B$11:$B$8770,"="&amp;B3628)/COUNTIFS($F$11:$F$8770,"=COD1",$B$11:$B$8770,"="&amp;B3628))/COUNTIFS($A$11:$A$8770,"="&amp;A3628,$F$11:$F$8770,"=COD1"),0)</f>
        <v>0</v>
      </c>
      <c r="L3628" s="13" t="e">
        <f>(VLOOKUP(F3628,tarifas!$C$7:$D$10,2,FALSE)+tarifas!$D$21)*datos!H3628</f>
        <v>#N/A</v>
      </c>
      <c r="M3628">
        <v>77.18113000000001</v>
      </c>
      <c r="N3628" s="13" t="e">
        <f t="shared" si="512"/>
        <v>#N/A</v>
      </c>
      <c r="O3628">
        <f t="shared" si="513"/>
        <v>77.18113000000001</v>
      </c>
      <c r="P3628" s="12">
        <f t="shared" si="514"/>
        <v>106.75835789568895</v>
      </c>
      <c r="Q3628">
        <f t="shared" si="515"/>
        <v>0</v>
      </c>
      <c r="R3628">
        <f>$D$2*tarifas!$D$12/24</f>
        <v>1.4541666666666666</v>
      </c>
      <c r="S3628" t="e">
        <f>VLOOKUP(E3628&amp;" "&amp;F3628,tarifas!$A$13:$D$20,4,FALSE)*P3628</f>
        <v>#N/A</v>
      </c>
      <c r="T3628">
        <f>IF(F3628="COD1",tarifas!$D$11*(SUMIFS($P$11:$P$8770,$F$11:$F$8770,"=COD1",$B$11:$B$8770,"="&amp;B3628)/COUNTIFS($F$11:$F$8770,"=COD1",$B$11:$B$8770,"="&amp;B3628))/COUNTIFS($A$11:$A$8770,"="&amp;A3628,$F$11:$F$8770,"=COD1"),0)</f>
        <v>0</v>
      </c>
      <c r="U3628" t="e">
        <f>(VLOOKUP(F3628,tarifas!$C$7:$D$10,2,FALSE)+tarifas!$D$21)*datos!P3628</f>
        <v>#N/A</v>
      </c>
      <c r="V3628" t="e">
        <f t="shared" si="516"/>
        <v>#N/A</v>
      </c>
      <c r="W3628">
        <f t="shared" si="517"/>
        <v>0</v>
      </c>
    </row>
    <row r="3629" spans="1:23" x14ac:dyDescent="0.25">
      <c r="A3629">
        <f t="shared" si="510"/>
        <v>150</v>
      </c>
      <c r="B3629">
        <f t="shared" si="511"/>
        <v>5</v>
      </c>
      <c r="C3629" s="1">
        <f t="shared" si="518"/>
        <v>41790.749999991225</v>
      </c>
      <c r="D3629" s="7">
        <v>253.71212121212122</v>
      </c>
      <c r="E3629" s="7"/>
      <c r="G3629">
        <v>41.26</v>
      </c>
      <c r="H3629" s="12">
        <v>182.95567788733445</v>
      </c>
      <c r="I3629" s="13">
        <f>$D$2*tarifas!$D$12/24</f>
        <v>1.4541666666666666</v>
      </c>
      <c r="J3629" s="13" t="e">
        <f>VLOOKUP(E3629&amp;" "&amp;F3629,tarifas!$A$13:$D$20,4,FALSE)*H3629</f>
        <v>#N/A</v>
      </c>
      <c r="K3629" s="13">
        <f>IF(F3629="COD1",tarifas!$D$11*(SUMIFS($H$11:$H$8770,$F$11:$F$8770,"=COD1",$B$11:$B$8770,"="&amp;B3629)/COUNTIFS($F$11:$F$8770,"=COD1",$B$11:$B$8770,"="&amp;B3629))/COUNTIFS($A$11:$A$8770,"="&amp;A3629,$F$11:$F$8770,"=COD1"),0)</f>
        <v>0</v>
      </c>
      <c r="L3629" s="13" t="e">
        <f>(VLOOKUP(F3629,tarifas!$C$7:$D$10,2,FALSE)+tarifas!$D$21)*datos!H3629</f>
        <v>#N/A</v>
      </c>
      <c r="M3629">
        <v>14.03044</v>
      </c>
      <c r="N3629" s="13" t="e">
        <f t="shared" si="512"/>
        <v>#N/A</v>
      </c>
      <c r="O3629">
        <f t="shared" si="513"/>
        <v>14.03044</v>
      </c>
      <c r="P3629" s="12">
        <f t="shared" si="514"/>
        <v>168.92523788733445</v>
      </c>
      <c r="Q3629">
        <f t="shared" si="515"/>
        <v>0</v>
      </c>
      <c r="R3629">
        <f>$D$2*tarifas!$D$12/24</f>
        <v>1.4541666666666666</v>
      </c>
      <c r="S3629" t="e">
        <f>VLOOKUP(E3629&amp;" "&amp;F3629,tarifas!$A$13:$D$20,4,FALSE)*P3629</f>
        <v>#N/A</v>
      </c>
      <c r="T3629">
        <f>IF(F3629="COD1",tarifas!$D$11*(SUMIFS($P$11:$P$8770,$F$11:$F$8770,"=COD1",$B$11:$B$8770,"="&amp;B3629)/COUNTIFS($F$11:$F$8770,"=COD1",$B$11:$B$8770,"="&amp;B3629))/COUNTIFS($A$11:$A$8770,"="&amp;A3629,$F$11:$F$8770,"=COD1"),0)</f>
        <v>0</v>
      </c>
      <c r="U3629" t="e">
        <f>(VLOOKUP(F3629,tarifas!$C$7:$D$10,2,FALSE)+tarifas!$D$21)*datos!P3629</f>
        <v>#N/A</v>
      </c>
      <c r="V3629" t="e">
        <f t="shared" si="516"/>
        <v>#N/A</v>
      </c>
      <c r="W3629">
        <f t="shared" si="517"/>
        <v>0</v>
      </c>
    </row>
    <row r="3630" spans="1:23" x14ac:dyDescent="0.25">
      <c r="A3630">
        <f t="shared" si="510"/>
        <v>150</v>
      </c>
      <c r="B3630">
        <f t="shared" si="511"/>
        <v>5</v>
      </c>
      <c r="C3630" s="1">
        <f t="shared" si="518"/>
        <v>41790.791666657889</v>
      </c>
      <c r="D3630" s="7">
        <v>98.909090909090921</v>
      </c>
      <c r="E3630" s="7"/>
      <c r="G3630">
        <v>44.22</v>
      </c>
      <c r="H3630" s="12">
        <v>195.9433334579256</v>
      </c>
      <c r="I3630" s="13">
        <f>$D$2*tarifas!$D$12/24</f>
        <v>1.4541666666666666</v>
      </c>
      <c r="J3630" s="13" t="e">
        <f>VLOOKUP(E3630&amp;" "&amp;F3630,tarifas!$A$13:$D$20,4,FALSE)*H3630</f>
        <v>#N/A</v>
      </c>
      <c r="K3630" s="13">
        <f>IF(F3630="COD1",tarifas!$D$11*(SUMIFS($H$11:$H$8770,$F$11:$F$8770,"=COD1",$B$11:$B$8770,"="&amp;B3630)/COUNTIFS($F$11:$F$8770,"=COD1",$B$11:$B$8770,"="&amp;B3630))/COUNTIFS($A$11:$A$8770,"="&amp;A3630,$F$11:$F$8770,"=COD1"),0)</f>
        <v>0</v>
      </c>
      <c r="L3630" s="13" t="e">
        <f>(VLOOKUP(F3630,tarifas!$C$7:$D$10,2,FALSE)+tarifas!$D$21)*datos!H3630</f>
        <v>#N/A</v>
      </c>
      <c r="M3630">
        <v>0</v>
      </c>
      <c r="N3630" s="13" t="e">
        <f t="shared" si="512"/>
        <v>#N/A</v>
      </c>
      <c r="O3630">
        <f t="shared" si="513"/>
        <v>0</v>
      </c>
      <c r="P3630" s="12">
        <f t="shared" si="514"/>
        <v>195.9433334579256</v>
      </c>
      <c r="Q3630">
        <f t="shared" si="515"/>
        <v>0</v>
      </c>
      <c r="R3630">
        <f>$D$2*tarifas!$D$12/24</f>
        <v>1.4541666666666666</v>
      </c>
      <c r="S3630" t="e">
        <f>VLOOKUP(E3630&amp;" "&amp;F3630,tarifas!$A$13:$D$20,4,FALSE)*P3630</f>
        <v>#N/A</v>
      </c>
      <c r="T3630">
        <f>IF(F3630="COD1",tarifas!$D$11*(SUMIFS($P$11:$P$8770,$F$11:$F$8770,"=COD1",$B$11:$B$8770,"="&amp;B3630)/COUNTIFS($F$11:$F$8770,"=COD1",$B$11:$B$8770,"="&amp;B3630))/COUNTIFS($A$11:$A$8770,"="&amp;A3630,$F$11:$F$8770,"=COD1"),0)</f>
        <v>0</v>
      </c>
      <c r="U3630" t="e">
        <f>(VLOOKUP(F3630,tarifas!$C$7:$D$10,2,FALSE)+tarifas!$D$21)*datos!P3630</f>
        <v>#N/A</v>
      </c>
      <c r="V3630" t="e">
        <f t="shared" si="516"/>
        <v>#N/A</v>
      </c>
      <c r="W3630">
        <f t="shared" si="517"/>
        <v>0</v>
      </c>
    </row>
    <row r="3631" spans="1:23" x14ac:dyDescent="0.25">
      <c r="A3631">
        <f t="shared" si="510"/>
        <v>150</v>
      </c>
      <c r="B3631">
        <f t="shared" si="511"/>
        <v>5</v>
      </c>
      <c r="C3631" s="1">
        <f t="shared" si="518"/>
        <v>41790.833333324554</v>
      </c>
      <c r="D3631" s="7">
        <v>11.84848484848485</v>
      </c>
      <c r="E3631" s="7"/>
      <c r="G3631">
        <v>44.23</v>
      </c>
      <c r="H3631" s="12">
        <v>189.76051520278165</v>
      </c>
      <c r="I3631" s="13">
        <f>$D$2*tarifas!$D$12/24</f>
        <v>1.4541666666666666</v>
      </c>
      <c r="J3631" s="13" t="e">
        <f>VLOOKUP(E3631&amp;" "&amp;F3631,tarifas!$A$13:$D$20,4,FALSE)*H3631</f>
        <v>#N/A</v>
      </c>
      <c r="K3631" s="13">
        <f>IF(F3631="COD1",tarifas!$D$11*(SUMIFS($H$11:$H$8770,$F$11:$F$8770,"=COD1",$B$11:$B$8770,"="&amp;B3631)/COUNTIFS($F$11:$F$8770,"=COD1",$B$11:$B$8770,"="&amp;B3631))/COUNTIFS($A$11:$A$8770,"="&amp;A3631,$F$11:$F$8770,"=COD1"),0)</f>
        <v>0</v>
      </c>
      <c r="L3631" s="13" t="e">
        <f>(VLOOKUP(F3631,tarifas!$C$7:$D$10,2,FALSE)+tarifas!$D$21)*datos!H3631</f>
        <v>#N/A</v>
      </c>
      <c r="M3631">
        <v>0</v>
      </c>
      <c r="N3631" s="13" t="e">
        <f t="shared" si="512"/>
        <v>#N/A</v>
      </c>
      <c r="O3631">
        <f t="shared" si="513"/>
        <v>0</v>
      </c>
      <c r="P3631" s="12">
        <f t="shared" si="514"/>
        <v>189.76051520278165</v>
      </c>
      <c r="Q3631">
        <f t="shared" si="515"/>
        <v>0</v>
      </c>
      <c r="R3631">
        <f>$D$2*tarifas!$D$12/24</f>
        <v>1.4541666666666666</v>
      </c>
      <c r="S3631" t="e">
        <f>VLOOKUP(E3631&amp;" "&amp;F3631,tarifas!$A$13:$D$20,4,FALSE)*P3631</f>
        <v>#N/A</v>
      </c>
      <c r="T3631">
        <f>IF(F3631="COD1",tarifas!$D$11*(SUMIFS($P$11:$P$8770,$F$11:$F$8770,"=COD1",$B$11:$B$8770,"="&amp;B3631)/COUNTIFS($F$11:$F$8770,"=COD1",$B$11:$B$8770,"="&amp;B3631))/COUNTIFS($A$11:$A$8770,"="&amp;A3631,$F$11:$F$8770,"=COD1"),0)</f>
        <v>0</v>
      </c>
      <c r="U3631" t="e">
        <f>(VLOOKUP(F3631,tarifas!$C$7:$D$10,2,FALSE)+tarifas!$D$21)*datos!P3631</f>
        <v>#N/A</v>
      </c>
      <c r="V3631" t="e">
        <f t="shared" si="516"/>
        <v>#N/A</v>
      </c>
      <c r="W3631">
        <f t="shared" si="517"/>
        <v>0</v>
      </c>
    </row>
    <row r="3632" spans="1:23" x14ac:dyDescent="0.25">
      <c r="A3632">
        <f t="shared" si="510"/>
        <v>150</v>
      </c>
      <c r="B3632">
        <f t="shared" si="511"/>
        <v>5</v>
      </c>
      <c r="C3632" s="1">
        <f t="shared" si="518"/>
        <v>41790.874999991218</v>
      </c>
      <c r="D3632" s="7">
        <v>0</v>
      </c>
      <c r="E3632" s="7"/>
      <c r="G3632">
        <v>44.22</v>
      </c>
      <c r="H3632" s="12">
        <v>192.2816244438188</v>
      </c>
      <c r="I3632" s="13">
        <f>$D$2*tarifas!$D$12/24</f>
        <v>1.4541666666666666</v>
      </c>
      <c r="J3632" s="13" t="e">
        <f>VLOOKUP(E3632&amp;" "&amp;F3632,tarifas!$A$13:$D$20,4,FALSE)*H3632</f>
        <v>#N/A</v>
      </c>
      <c r="K3632" s="13">
        <f>IF(F3632="COD1",tarifas!$D$11*(SUMIFS($H$11:$H$8770,$F$11:$F$8770,"=COD1",$B$11:$B$8770,"="&amp;B3632)/COUNTIFS($F$11:$F$8770,"=COD1",$B$11:$B$8770,"="&amp;B3632))/COUNTIFS($A$11:$A$8770,"="&amp;A3632,$F$11:$F$8770,"=COD1"),0)</f>
        <v>0</v>
      </c>
      <c r="L3632" s="13" t="e">
        <f>(VLOOKUP(F3632,tarifas!$C$7:$D$10,2,FALSE)+tarifas!$D$21)*datos!H3632</f>
        <v>#N/A</v>
      </c>
      <c r="M3632">
        <v>0</v>
      </c>
      <c r="N3632" s="13" t="e">
        <f t="shared" si="512"/>
        <v>#N/A</v>
      </c>
      <c r="O3632">
        <f t="shared" si="513"/>
        <v>0</v>
      </c>
      <c r="P3632" s="12">
        <f t="shared" si="514"/>
        <v>192.2816244438188</v>
      </c>
      <c r="Q3632">
        <f t="shared" si="515"/>
        <v>0</v>
      </c>
      <c r="R3632">
        <f>$D$2*tarifas!$D$12/24</f>
        <v>1.4541666666666666</v>
      </c>
      <c r="S3632" t="e">
        <f>VLOOKUP(E3632&amp;" "&amp;F3632,tarifas!$A$13:$D$20,4,FALSE)*P3632</f>
        <v>#N/A</v>
      </c>
      <c r="T3632">
        <f>IF(F3632="COD1",tarifas!$D$11*(SUMIFS($P$11:$P$8770,$F$11:$F$8770,"=COD1",$B$11:$B$8770,"="&amp;B3632)/COUNTIFS($F$11:$F$8770,"=COD1",$B$11:$B$8770,"="&amp;B3632))/COUNTIFS($A$11:$A$8770,"="&amp;A3632,$F$11:$F$8770,"=COD1"),0)</f>
        <v>0</v>
      </c>
      <c r="U3632" t="e">
        <f>(VLOOKUP(F3632,tarifas!$C$7:$D$10,2,FALSE)+tarifas!$D$21)*datos!P3632</f>
        <v>#N/A</v>
      </c>
      <c r="V3632" t="e">
        <f t="shared" si="516"/>
        <v>#N/A</v>
      </c>
      <c r="W3632">
        <f t="shared" si="517"/>
        <v>0</v>
      </c>
    </row>
    <row r="3633" spans="1:23" x14ac:dyDescent="0.25">
      <c r="A3633">
        <f t="shared" si="510"/>
        <v>150</v>
      </c>
      <c r="B3633">
        <f t="shared" si="511"/>
        <v>5</v>
      </c>
      <c r="C3633" s="1">
        <f t="shared" si="518"/>
        <v>41790.916666657882</v>
      </c>
      <c r="D3633" s="7">
        <v>0</v>
      </c>
      <c r="E3633" s="7"/>
      <c r="G3633">
        <v>44.21</v>
      </c>
      <c r="H3633" s="12">
        <v>191.81071678604619</v>
      </c>
      <c r="I3633" s="13">
        <f>$D$2*tarifas!$D$12/24</f>
        <v>1.4541666666666666</v>
      </c>
      <c r="J3633" s="13" t="e">
        <f>VLOOKUP(E3633&amp;" "&amp;F3633,tarifas!$A$13:$D$20,4,FALSE)*H3633</f>
        <v>#N/A</v>
      </c>
      <c r="K3633" s="13">
        <f>IF(F3633="COD1",tarifas!$D$11*(SUMIFS($H$11:$H$8770,$F$11:$F$8770,"=COD1",$B$11:$B$8770,"="&amp;B3633)/COUNTIFS($F$11:$F$8770,"=COD1",$B$11:$B$8770,"="&amp;B3633))/COUNTIFS($A$11:$A$8770,"="&amp;A3633,$F$11:$F$8770,"=COD1"),0)</f>
        <v>0</v>
      </c>
      <c r="L3633" s="13" t="e">
        <f>(VLOOKUP(F3633,tarifas!$C$7:$D$10,2,FALSE)+tarifas!$D$21)*datos!H3633</f>
        <v>#N/A</v>
      </c>
      <c r="M3633">
        <v>0</v>
      </c>
      <c r="N3633" s="13" t="e">
        <f t="shared" si="512"/>
        <v>#N/A</v>
      </c>
      <c r="O3633">
        <f t="shared" si="513"/>
        <v>0</v>
      </c>
      <c r="P3633" s="12">
        <f t="shared" si="514"/>
        <v>191.81071678604619</v>
      </c>
      <c r="Q3633">
        <f t="shared" si="515"/>
        <v>0</v>
      </c>
      <c r="R3633">
        <f>$D$2*tarifas!$D$12/24</f>
        <v>1.4541666666666666</v>
      </c>
      <c r="S3633" t="e">
        <f>VLOOKUP(E3633&amp;" "&amp;F3633,tarifas!$A$13:$D$20,4,FALSE)*P3633</f>
        <v>#N/A</v>
      </c>
      <c r="T3633">
        <f>IF(F3633="COD1",tarifas!$D$11*(SUMIFS($P$11:$P$8770,$F$11:$F$8770,"=COD1",$B$11:$B$8770,"="&amp;B3633)/COUNTIFS($F$11:$F$8770,"=COD1",$B$11:$B$8770,"="&amp;B3633))/COUNTIFS($A$11:$A$8770,"="&amp;A3633,$F$11:$F$8770,"=COD1"),0)</f>
        <v>0</v>
      </c>
      <c r="U3633" t="e">
        <f>(VLOOKUP(F3633,tarifas!$C$7:$D$10,2,FALSE)+tarifas!$D$21)*datos!P3633</f>
        <v>#N/A</v>
      </c>
      <c r="V3633" t="e">
        <f t="shared" si="516"/>
        <v>#N/A</v>
      </c>
      <c r="W3633">
        <f t="shared" si="517"/>
        <v>0</v>
      </c>
    </row>
    <row r="3634" spans="1:23" x14ac:dyDescent="0.25">
      <c r="A3634">
        <f t="shared" si="510"/>
        <v>150</v>
      </c>
      <c r="B3634">
        <f t="shared" si="511"/>
        <v>5</v>
      </c>
      <c r="C3634" s="1">
        <f t="shared" si="518"/>
        <v>41790.958333324546</v>
      </c>
      <c r="D3634" s="7">
        <v>0</v>
      </c>
      <c r="E3634" s="7"/>
      <c r="G3634">
        <v>36.5</v>
      </c>
      <c r="H3634" s="12">
        <v>190.47964890965392</v>
      </c>
      <c r="I3634" s="13">
        <f>$D$2*tarifas!$D$12/24</f>
        <v>1.4541666666666666</v>
      </c>
      <c r="J3634" s="13" t="e">
        <f>VLOOKUP(E3634&amp;" "&amp;F3634,tarifas!$A$13:$D$20,4,FALSE)*H3634</f>
        <v>#N/A</v>
      </c>
      <c r="K3634" s="13">
        <f>IF(F3634="COD1",tarifas!$D$11*(SUMIFS($H$11:$H$8770,$F$11:$F$8770,"=COD1",$B$11:$B$8770,"="&amp;B3634)/COUNTIFS($F$11:$F$8770,"=COD1",$B$11:$B$8770,"="&amp;B3634))/COUNTIFS($A$11:$A$8770,"="&amp;A3634,$F$11:$F$8770,"=COD1"),0)</f>
        <v>0</v>
      </c>
      <c r="L3634" s="13" t="e">
        <f>(VLOOKUP(F3634,tarifas!$C$7:$D$10,2,FALSE)+tarifas!$D$21)*datos!H3634</f>
        <v>#N/A</v>
      </c>
      <c r="M3634">
        <v>0</v>
      </c>
      <c r="N3634" s="13" t="e">
        <f t="shared" si="512"/>
        <v>#N/A</v>
      </c>
      <c r="O3634">
        <f t="shared" si="513"/>
        <v>0</v>
      </c>
      <c r="P3634" s="12">
        <f t="shared" si="514"/>
        <v>190.47964890965392</v>
      </c>
      <c r="Q3634">
        <f t="shared" si="515"/>
        <v>0</v>
      </c>
      <c r="R3634">
        <f>$D$2*tarifas!$D$12/24</f>
        <v>1.4541666666666666</v>
      </c>
      <c r="S3634" t="e">
        <f>VLOOKUP(E3634&amp;" "&amp;F3634,tarifas!$A$13:$D$20,4,FALSE)*P3634</f>
        <v>#N/A</v>
      </c>
      <c r="T3634">
        <f>IF(F3634="COD1",tarifas!$D$11*(SUMIFS($P$11:$P$8770,$F$11:$F$8770,"=COD1",$B$11:$B$8770,"="&amp;B3634)/COUNTIFS($F$11:$F$8770,"=COD1",$B$11:$B$8770,"="&amp;B3634))/COUNTIFS($A$11:$A$8770,"="&amp;A3634,$F$11:$F$8770,"=COD1"),0)</f>
        <v>0</v>
      </c>
      <c r="U3634" t="e">
        <f>(VLOOKUP(F3634,tarifas!$C$7:$D$10,2,FALSE)+tarifas!$D$21)*datos!P3634</f>
        <v>#N/A</v>
      </c>
      <c r="V3634" t="e">
        <f t="shared" si="516"/>
        <v>#N/A</v>
      </c>
      <c r="W3634">
        <f t="shared" si="517"/>
        <v>0</v>
      </c>
    </row>
    <row r="3635" spans="1:23" x14ac:dyDescent="0.25">
      <c r="A3635">
        <f t="shared" si="510"/>
        <v>150</v>
      </c>
      <c r="B3635">
        <f t="shared" si="511"/>
        <v>6</v>
      </c>
      <c r="C3635" s="1">
        <f t="shared" si="518"/>
        <v>41790.999999991211</v>
      </c>
      <c r="D3635" s="7">
        <v>0</v>
      </c>
      <c r="E3635" s="7"/>
      <c r="G3635">
        <v>32</v>
      </c>
      <c r="H3635" s="12">
        <v>185.4249687236223</v>
      </c>
      <c r="I3635" s="13">
        <f>$D$2*tarifas!$D$12/24</f>
        <v>1.4541666666666666</v>
      </c>
      <c r="J3635" s="13" t="e">
        <f>VLOOKUP(E3635&amp;" "&amp;F3635,tarifas!$A$13:$D$20,4,FALSE)*H3635</f>
        <v>#N/A</v>
      </c>
      <c r="K3635" s="13">
        <f>IF(F3635="COD1",tarifas!$D$11*(SUMIFS($H$11:$H$8770,$F$11:$F$8770,"=COD1",$B$11:$B$8770,"="&amp;B3635)/COUNTIFS($F$11:$F$8770,"=COD1",$B$11:$B$8770,"="&amp;B3635))/COUNTIFS($A$11:$A$8770,"="&amp;A3635,$F$11:$F$8770,"=COD1"),0)</f>
        <v>0</v>
      </c>
      <c r="L3635" s="13" t="e">
        <f>(VLOOKUP(F3635,tarifas!$C$7:$D$10,2,FALSE)+tarifas!$D$21)*datos!H3635</f>
        <v>#N/A</v>
      </c>
      <c r="M3635">
        <v>0</v>
      </c>
      <c r="N3635" s="13" t="e">
        <f t="shared" si="512"/>
        <v>#N/A</v>
      </c>
      <c r="O3635">
        <f t="shared" si="513"/>
        <v>0</v>
      </c>
      <c r="P3635" s="12">
        <f t="shared" si="514"/>
        <v>185.4249687236223</v>
      </c>
      <c r="Q3635">
        <f t="shared" si="515"/>
        <v>0</v>
      </c>
      <c r="R3635">
        <f>$D$2*tarifas!$D$12/24</f>
        <v>1.4541666666666666</v>
      </c>
      <c r="S3635" t="e">
        <f>VLOOKUP(E3635&amp;" "&amp;F3635,tarifas!$A$13:$D$20,4,FALSE)*P3635</f>
        <v>#N/A</v>
      </c>
      <c r="T3635">
        <f>IF(F3635="COD1",tarifas!$D$11*(SUMIFS($P$11:$P$8770,$F$11:$F$8770,"=COD1",$B$11:$B$8770,"="&amp;B3635)/COUNTIFS($F$11:$F$8770,"=COD1",$B$11:$B$8770,"="&amp;B3635))/COUNTIFS($A$11:$A$8770,"="&amp;A3635,$F$11:$F$8770,"=COD1"),0)</f>
        <v>0</v>
      </c>
      <c r="U3635" t="e">
        <f>(VLOOKUP(F3635,tarifas!$C$7:$D$10,2,FALSE)+tarifas!$D$21)*datos!P3635</f>
        <v>#N/A</v>
      </c>
      <c r="V3635" t="e">
        <f t="shared" si="516"/>
        <v>#N/A</v>
      </c>
      <c r="W3635">
        <f t="shared" si="517"/>
        <v>0</v>
      </c>
    </row>
    <row r="3636" spans="1:23" x14ac:dyDescent="0.25">
      <c r="A3636">
        <f t="shared" si="510"/>
        <v>150</v>
      </c>
      <c r="B3636">
        <f t="shared" si="511"/>
        <v>6</v>
      </c>
      <c r="C3636" s="1">
        <f t="shared" si="518"/>
        <v>41791.041666657875</v>
      </c>
      <c r="D3636" s="7">
        <v>0</v>
      </c>
      <c r="E3636" s="7"/>
      <c r="G3636">
        <v>29.8</v>
      </c>
      <c r="H3636" s="12">
        <v>183.69567222780591</v>
      </c>
      <c r="I3636" s="13">
        <f>$D$2*tarifas!$D$12/24</f>
        <v>1.4541666666666666</v>
      </c>
      <c r="J3636" s="13" t="e">
        <f>VLOOKUP(E3636&amp;" "&amp;F3636,tarifas!$A$13:$D$20,4,FALSE)*H3636</f>
        <v>#N/A</v>
      </c>
      <c r="K3636" s="13">
        <f>IF(F3636="COD1",tarifas!$D$11*(SUMIFS($H$11:$H$8770,$F$11:$F$8770,"=COD1",$B$11:$B$8770,"="&amp;B3636)/COUNTIFS($F$11:$F$8770,"=COD1",$B$11:$B$8770,"="&amp;B3636))/COUNTIFS($A$11:$A$8770,"="&amp;A3636,$F$11:$F$8770,"=COD1"),0)</f>
        <v>0</v>
      </c>
      <c r="L3636" s="13" t="e">
        <f>(VLOOKUP(F3636,tarifas!$C$7:$D$10,2,FALSE)+tarifas!$D$21)*datos!H3636</f>
        <v>#N/A</v>
      </c>
      <c r="M3636">
        <v>0</v>
      </c>
      <c r="N3636" s="13" t="e">
        <f t="shared" si="512"/>
        <v>#N/A</v>
      </c>
      <c r="O3636">
        <f t="shared" si="513"/>
        <v>0</v>
      </c>
      <c r="P3636" s="12">
        <f t="shared" si="514"/>
        <v>183.69567222780591</v>
      </c>
      <c r="Q3636">
        <f t="shared" si="515"/>
        <v>0</v>
      </c>
      <c r="R3636">
        <f>$D$2*tarifas!$D$12/24</f>
        <v>1.4541666666666666</v>
      </c>
      <c r="S3636" t="e">
        <f>VLOOKUP(E3636&amp;" "&amp;F3636,tarifas!$A$13:$D$20,4,FALSE)*P3636</f>
        <v>#N/A</v>
      </c>
      <c r="T3636">
        <f>IF(F3636="COD1",tarifas!$D$11*(SUMIFS($P$11:$P$8770,$F$11:$F$8770,"=COD1",$B$11:$B$8770,"="&amp;B3636)/COUNTIFS($F$11:$F$8770,"=COD1",$B$11:$B$8770,"="&amp;B3636))/COUNTIFS($A$11:$A$8770,"="&amp;A3636,$F$11:$F$8770,"=COD1"),0)</f>
        <v>0</v>
      </c>
      <c r="U3636" t="e">
        <f>(VLOOKUP(F3636,tarifas!$C$7:$D$10,2,FALSE)+tarifas!$D$21)*datos!P3636</f>
        <v>#N/A</v>
      </c>
      <c r="V3636" t="e">
        <f t="shared" si="516"/>
        <v>#N/A</v>
      </c>
      <c r="W3636">
        <f t="shared" si="517"/>
        <v>0</v>
      </c>
    </row>
    <row r="3637" spans="1:23" x14ac:dyDescent="0.25">
      <c r="A3637">
        <f t="shared" si="510"/>
        <v>150</v>
      </c>
      <c r="B3637">
        <f t="shared" si="511"/>
        <v>6</v>
      </c>
      <c r="C3637" s="1">
        <f t="shared" si="518"/>
        <v>41791.083333324539</v>
      </c>
      <c r="D3637" s="7">
        <v>0</v>
      </c>
      <c r="E3637" s="7"/>
      <c r="G3637">
        <v>30</v>
      </c>
      <c r="H3637" s="12">
        <v>181.88519730231496</v>
      </c>
      <c r="I3637" s="13">
        <f>$D$2*tarifas!$D$12/24</f>
        <v>1.4541666666666666</v>
      </c>
      <c r="J3637" s="13" t="e">
        <f>VLOOKUP(E3637&amp;" "&amp;F3637,tarifas!$A$13:$D$20,4,FALSE)*H3637</f>
        <v>#N/A</v>
      </c>
      <c r="K3637" s="13">
        <f>IF(F3637="COD1",tarifas!$D$11*(SUMIFS($H$11:$H$8770,$F$11:$F$8770,"=COD1",$B$11:$B$8770,"="&amp;B3637)/COUNTIFS($F$11:$F$8770,"=COD1",$B$11:$B$8770,"="&amp;B3637))/COUNTIFS($A$11:$A$8770,"="&amp;A3637,$F$11:$F$8770,"=COD1"),0)</f>
        <v>0</v>
      </c>
      <c r="L3637" s="13" t="e">
        <f>(VLOOKUP(F3637,tarifas!$C$7:$D$10,2,FALSE)+tarifas!$D$21)*datos!H3637</f>
        <v>#N/A</v>
      </c>
      <c r="M3637">
        <v>0</v>
      </c>
      <c r="N3637" s="13" t="e">
        <f t="shared" si="512"/>
        <v>#N/A</v>
      </c>
      <c r="O3637">
        <f t="shared" si="513"/>
        <v>0</v>
      </c>
      <c r="P3637" s="12">
        <f t="shared" si="514"/>
        <v>181.88519730231496</v>
      </c>
      <c r="Q3637">
        <f t="shared" si="515"/>
        <v>0</v>
      </c>
      <c r="R3637">
        <f>$D$2*tarifas!$D$12/24</f>
        <v>1.4541666666666666</v>
      </c>
      <c r="S3637" t="e">
        <f>VLOOKUP(E3637&amp;" "&amp;F3637,tarifas!$A$13:$D$20,4,FALSE)*P3637</f>
        <v>#N/A</v>
      </c>
      <c r="T3637">
        <f>IF(F3637="COD1",tarifas!$D$11*(SUMIFS($P$11:$P$8770,$F$11:$F$8770,"=COD1",$B$11:$B$8770,"="&amp;B3637)/COUNTIFS($F$11:$F$8770,"=COD1",$B$11:$B$8770,"="&amp;B3637))/COUNTIFS($A$11:$A$8770,"="&amp;A3637,$F$11:$F$8770,"=COD1"),0)</f>
        <v>0</v>
      </c>
      <c r="U3637" t="e">
        <f>(VLOOKUP(F3637,tarifas!$C$7:$D$10,2,FALSE)+tarifas!$D$21)*datos!P3637</f>
        <v>#N/A</v>
      </c>
      <c r="V3637" t="e">
        <f t="shared" si="516"/>
        <v>#N/A</v>
      </c>
      <c r="W3637">
        <f t="shared" si="517"/>
        <v>0</v>
      </c>
    </row>
    <row r="3638" spans="1:23" x14ac:dyDescent="0.25">
      <c r="A3638">
        <f t="shared" si="510"/>
        <v>150</v>
      </c>
      <c r="B3638">
        <f t="shared" si="511"/>
        <v>6</v>
      </c>
      <c r="C3638" s="1">
        <f t="shared" si="518"/>
        <v>41791.124999991203</v>
      </c>
      <c r="D3638" s="7">
        <v>0</v>
      </c>
      <c r="E3638" s="7"/>
      <c r="G3638">
        <v>30</v>
      </c>
      <c r="H3638" s="12">
        <v>179.62009894996015</v>
      </c>
      <c r="I3638" s="13">
        <f>$D$2*tarifas!$D$12/24</f>
        <v>1.4541666666666666</v>
      </c>
      <c r="J3638" s="13" t="e">
        <f>VLOOKUP(E3638&amp;" "&amp;F3638,tarifas!$A$13:$D$20,4,FALSE)*H3638</f>
        <v>#N/A</v>
      </c>
      <c r="K3638" s="13">
        <f>IF(F3638="COD1",tarifas!$D$11*(SUMIFS($H$11:$H$8770,$F$11:$F$8770,"=COD1",$B$11:$B$8770,"="&amp;B3638)/COUNTIFS($F$11:$F$8770,"=COD1",$B$11:$B$8770,"="&amp;B3638))/COUNTIFS($A$11:$A$8770,"="&amp;A3638,$F$11:$F$8770,"=COD1"),0)</f>
        <v>0</v>
      </c>
      <c r="L3638" s="13" t="e">
        <f>(VLOOKUP(F3638,tarifas!$C$7:$D$10,2,FALSE)+tarifas!$D$21)*datos!H3638</f>
        <v>#N/A</v>
      </c>
      <c r="M3638">
        <v>0</v>
      </c>
      <c r="N3638" s="13" t="e">
        <f t="shared" si="512"/>
        <v>#N/A</v>
      </c>
      <c r="O3638">
        <f t="shared" si="513"/>
        <v>0</v>
      </c>
      <c r="P3638" s="12">
        <f t="shared" si="514"/>
        <v>179.62009894996015</v>
      </c>
      <c r="Q3638">
        <f t="shared" si="515"/>
        <v>0</v>
      </c>
      <c r="R3638">
        <f>$D$2*tarifas!$D$12/24</f>
        <v>1.4541666666666666</v>
      </c>
      <c r="S3638" t="e">
        <f>VLOOKUP(E3638&amp;" "&amp;F3638,tarifas!$A$13:$D$20,4,FALSE)*P3638</f>
        <v>#N/A</v>
      </c>
      <c r="T3638">
        <f>IF(F3638="COD1",tarifas!$D$11*(SUMIFS($P$11:$P$8770,$F$11:$F$8770,"=COD1",$B$11:$B$8770,"="&amp;B3638)/COUNTIFS($F$11:$F$8770,"=COD1",$B$11:$B$8770,"="&amp;B3638))/COUNTIFS($A$11:$A$8770,"="&amp;A3638,$F$11:$F$8770,"=COD1"),0)</f>
        <v>0</v>
      </c>
      <c r="U3638" t="e">
        <f>(VLOOKUP(F3638,tarifas!$C$7:$D$10,2,FALSE)+tarifas!$D$21)*datos!P3638</f>
        <v>#N/A</v>
      </c>
      <c r="V3638" t="e">
        <f t="shared" si="516"/>
        <v>#N/A</v>
      </c>
      <c r="W3638">
        <f t="shared" si="517"/>
        <v>0</v>
      </c>
    </row>
    <row r="3639" spans="1:23" x14ac:dyDescent="0.25">
      <c r="A3639">
        <f t="shared" si="510"/>
        <v>150</v>
      </c>
      <c r="B3639">
        <f t="shared" si="511"/>
        <v>6</v>
      </c>
      <c r="C3639" s="1">
        <f t="shared" si="518"/>
        <v>41791.166666657868</v>
      </c>
      <c r="D3639" s="7">
        <v>0</v>
      </c>
      <c r="E3639" s="7"/>
      <c r="G3639">
        <v>30.4</v>
      </c>
      <c r="H3639" s="12">
        <v>180.16389666806964</v>
      </c>
      <c r="I3639" s="13">
        <f>$D$2*tarifas!$D$12/24</f>
        <v>1.4541666666666666</v>
      </c>
      <c r="J3639" s="13" t="e">
        <f>VLOOKUP(E3639&amp;" "&amp;F3639,tarifas!$A$13:$D$20,4,FALSE)*H3639</f>
        <v>#N/A</v>
      </c>
      <c r="K3639" s="13">
        <f>IF(F3639="COD1",tarifas!$D$11*(SUMIFS($H$11:$H$8770,$F$11:$F$8770,"=COD1",$B$11:$B$8770,"="&amp;B3639)/COUNTIFS($F$11:$F$8770,"=COD1",$B$11:$B$8770,"="&amp;B3639))/COUNTIFS($A$11:$A$8770,"="&amp;A3639,$F$11:$F$8770,"=COD1"),0)</f>
        <v>0</v>
      </c>
      <c r="L3639" s="13" t="e">
        <f>(VLOOKUP(F3639,tarifas!$C$7:$D$10,2,FALSE)+tarifas!$D$21)*datos!H3639</f>
        <v>#N/A</v>
      </c>
      <c r="M3639">
        <v>0</v>
      </c>
      <c r="N3639" s="13" t="e">
        <f t="shared" si="512"/>
        <v>#N/A</v>
      </c>
      <c r="O3639">
        <f t="shared" si="513"/>
        <v>0</v>
      </c>
      <c r="P3639" s="12">
        <f t="shared" si="514"/>
        <v>180.16389666806964</v>
      </c>
      <c r="Q3639">
        <f t="shared" si="515"/>
        <v>0</v>
      </c>
      <c r="R3639">
        <f>$D$2*tarifas!$D$12/24</f>
        <v>1.4541666666666666</v>
      </c>
      <c r="S3639" t="e">
        <f>VLOOKUP(E3639&amp;" "&amp;F3639,tarifas!$A$13:$D$20,4,FALSE)*P3639</f>
        <v>#N/A</v>
      </c>
      <c r="T3639">
        <f>IF(F3639="COD1",tarifas!$D$11*(SUMIFS($P$11:$P$8770,$F$11:$F$8770,"=COD1",$B$11:$B$8770,"="&amp;B3639)/COUNTIFS($F$11:$F$8770,"=COD1",$B$11:$B$8770,"="&amp;B3639))/COUNTIFS($A$11:$A$8770,"="&amp;A3639,$F$11:$F$8770,"=COD1"),0)</f>
        <v>0</v>
      </c>
      <c r="U3639" t="e">
        <f>(VLOOKUP(F3639,tarifas!$C$7:$D$10,2,FALSE)+tarifas!$D$21)*datos!P3639</f>
        <v>#N/A</v>
      </c>
      <c r="V3639" t="e">
        <f t="shared" si="516"/>
        <v>#N/A</v>
      </c>
      <c r="W3639">
        <f t="shared" si="517"/>
        <v>0</v>
      </c>
    </row>
    <row r="3640" spans="1:23" x14ac:dyDescent="0.25">
      <c r="A3640">
        <f t="shared" si="510"/>
        <v>150</v>
      </c>
      <c r="B3640">
        <f t="shared" si="511"/>
        <v>6</v>
      </c>
      <c r="C3640" s="1">
        <f t="shared" si="518"/>
        <v>41791.208333324532</v>
      </c>
      <c r="D3640" s="7">
        <v>0</v>
      </c>
      <c r="E3640" s="7"/>
      <c r="G3640">
        <v>30.13</v>
      </c>
      <c r="H3640" s="12">
        <v>180.63911161321144</v>
      </c>
      <c r="I3640" s="13">
        <f>$D$2*tarifas!$D$12/24</f>
        <v>1.4541666666666666</v>
      </c>
      <c r="J3640" s="13" t="e">
        <f>VLOOKUP(E3640&amp;" "&amp;F3640,tarifas!$A$13:$D$20,4,FALSE)*H3640</f>
        <v>#N/A</v>
      </c>
      <c r="K3640" s="13">
        <f>IF(F3640="COD1",tarifas!$D$11*(SUMIFS($H$11:$H$8770,$F$11:$F$8770,"=COD1",$B$11:$B$8770,"="&amp;B3640)/COUNTIFS($F$11:$F$8770,"=COD1",$B$11:$B$8770,"="&amp;B3640))/COUNTIFS($A$11:$A$8770,"="&amp;A3640,$F$11:$F$8770,"=COD1"),0)</f>
        <v>0</v>
      </c>
      <c r="L3640" s="13" t="e">
        <f>(VLOOKUP(F3640,tarifas!$C$7:$D$10,2,FALSE)+tarifas!$D$21)*datos!H3640</f>
        <v>#N/A</v>
      </c>
      <c r="M3640">
        <v>11.154399999999999</v>
      </c>
      <c r="N3640" s="13" t="e">
        <f t="shared" si="512"/>
        <v>#N/A</v>
      </c>
      <c r="O3640">
        <f t="shared" si="513"/>
        <v>11.154399999999999</v>
      </c>
      <c r="P3640" s="12">
        <f t="shared" si="514"/>
        <v>169.48471161321143</v>
      </c>
      <c r="Q3640">
        <f t="shared" si="515"/>
        <v>0</v>
      </c>
      <c r="R3640">
        <f>$D$2*tarifas!$D$12/24</f>
        <v>1.4541666666666666</v>
      </c>
      <c r="S3640" t="e">
        <f>VLOOKUP(E3640&amp;" "&amp;F3640,tarifas!$A$13:$D$20,4,FALSE)*P3640</f>
        <v>#N/A</v>
      </c>
      <c r="T3640">
        <f>IF(F3640="COD1",tarifas!$D$11*(SUMIFS($P$11:$P$8770,$F$11:$F$8770,"=COD1",$B$11:$B$8770,"="&amp;B3640)/COUNTIFS($F$11:$F$8770,"=COD1",$B$11:$B$8770,"="&amp;B3640))/COUNTIFS($A$11:$A$8770,"="&amp;A3640,$F$11:$F$8770,"=COD1"),0)</f>
        <v>0</v>
      </c>
      <c r="U3640" t="e">
        <f>(VLOOKUP(F3640,tarifas!$C$7:$D$10,2,FALSE)+tarifas!$D$21)*datos!P3640</f>
        <v>#N/A</v>
      </c>
      <c r="V3640" t="e">
        <f t="shared" si="516"/>
        <v>#N/A</v>
      </c>
      <c r="W3640">
        <f t="shared" si="517"/>
        <v>0</v>
      </c>
    </row>
    <row r="3641" spans="1:23" x14ac:dyDescent="0.25">
      <c r="A3641">
        <f t="shared" si="510"/>
        <v>150</v>
      </c>
      <c r="B3641">
        <f t="shared" si="511"/>
        <v>6</v>
      </c>
      <c r="C3641" s="1">
        <f t="shared" si="518"/>
        <v>41791.249999991196</v>
      </c>
      <c r="D3641" s="7">
        <v>19.060606060606059</v>
      </c>
      <c r="E3641" s="7"/>
      <c r="G3641">
        <v>27.5</v>
      </c>
      <c r="H3641" s="12">
        <v>162.78183819257731</v>
      </c>
      <c r="I3641" s="13">
        <f>$D$2*tarifas!$D$12/24</f>
        <v>1.4541666666666666</v>
      </c>
      <c r="J3641" s="13" t="e">
        <f>VLOOKUP(E3641&amp;" "&amp;F3641,tarifas!$A$13:$D$20,4,FALSE)*H3641</f>
        <v>#N/A</v>
      </c>
      <c r="K3641" s="13">
        <f>IF(F3641="COD1",tarifas!$D$11*(SUMIFS($H$11:$H$8770,$F$11:$F$8770,"=COD1",$B$11:$B$8770,"="&amp;B3641)/COUNTIFS($F$11:$F$8770,"=COD1",$B$11:$B$8770,"="&amp;B3641))/COUNTIFS($A$11:$A$8770,"="&amp;A3641,$F$11:$F$8770,"=COD1"),0)</f>
        <v>0</v>
      </c>
      <c r="L3641" s="13" t="e">
        <f>(VLOOKUP(F3641,tarifas!$C$7:$D$10,2,FALSE)+tarifas!$D$21)*datos!H3641</f>
        <v>#N/A</v>
      </c>
      <c r="M3641">
        <v>55.638269999999999</v>
      </c>
      <c r="N3641" s="13" t="e">
        <f t="shared" si="512"/>
        <v>#N/A</v>
      </c>
      <c r="O3641">
        <f t="shared" si="513"/>
        <v>55.638269999999999</v>
      </c>
      <c r="P3641" s="12">
        <f t="shared" si="514"/>
        <v>107.14356819257731</v>
      </c>
      <c r="Q3641">
        <f t="shared" si="515"/>
        <v>0</v>
      </c>
      <c r="R3641">
        <f>$D$2*tarifas!$D$12/24</f>
        <v>1.4541666666666666</v>
      </c>
      <c r="S3641" t="e">
        <f>VLOOKUP(E3641&amp;" "&amp;F3641,tarifas!$A$13:$D$20,4,FALSE)*P3641</f>
        <v>#N/A</v>
      </c>
      <c r="T3641">
        <f>IF(F3641="COD1",tarifas!$D$11*(SUMIFS($P$11:$P$8770,$F$11:$F$8770,"=COD1",$B$11:$B$8770,"="&amp;B3641)/COUNTIFS($F$11:$F$8770,"=COD1",$B$11:$B$8770,"="&amp;B3641))/COUNTIFS($A$11:$A$8770,"="&amp;A3641,$F$11:$F$8770,"=COD1"),0)</f>
        <v>0</v>
      </c>
      <c r="U3641" t="e">
        <f>(VLOOKUP(F3641,tarifas!$C$7:$D$10,2,FALSE)+tarifas!$D$21)*datos!P3641</f>
        <v>#N/A</v>
      </c>
      <c r="V3641" t="e">
        <f t="shared" si="516"/>
        <v>#N/A</v>
      </c>
      <c r="W3641">
        <f t="shared" si="517"/>
        <v>0</v>
      </c>
    </row>
    <row r="3642" spans="1:23" x14ac:dyDescent="0.25">
      <c r="A3642">
        <f t="shared" si="510"/>
        <v>150</v>
      </c>
      <c r="B3642">
        <f t="shared" si="511"/>
        <v>6</v>
      </c>
      <c r="C3642" s="1">
        <f t="shared" si="518"/>
        <v>41791.29166665786</v>
      </c>
      <c r="D3642" s="7">
        <v>92.727272727272734</v>
      </c>
      <c r="E3642" s="7"/>
      <c r="G3642">
        <v>32</v>
      </c>
      <c r="H3642" s="12">
        <v>162.0321207644877</v>
      </c>
      <c r="I3642" s="13">
        <f>$D$2*tarifas!$D$12/24</f>
        <v>1.4541666666666666</v>
      </c>
      <c r="J3642" s="13" t="e">
        <f>VLOOKUP(E3642&amp;" "&amp;F3642,tarifas!$A$13:$D$20,4,FALSE)*H3642</f>
        <v>#N/A</v>
      </c>
      <c r="K3642" s="13">
        <f>IF(F3642="COD1",tarifas!$D$11*(SUMIFS($H$11:$H$8770,$F$11:$F$8770,"=COD1",$B$11:$B$8770,"="&amp;B3642)/COUNTIFS($F$11:$F$8770,"=COD1",$B$11:$B$8770,"="&amp;B3642))/COUNTIFS($A$11:$A$8770,"="&amp;A3642,$F$11:$F$8770,"=COD1"),0)</f>
        <v>0</v>
      </c>
      <c r="L3642" s="13" t="e">
        <f>(VLOOKUP(F3642,tarifas!$C$7:$D$10,2,FALSE)+tarifas!$D$21)*datos!H3642</f>
        <v>#N/A</v>
      </c>
      <c r="M3642">
        <v>195.54988</v>
      </c>
      <c r="N3642" s="13" t="e">
        <f t="shared" si="512"/>
        <v>#N/A</v>
      </c>
      <c r="O3642">
        <f t="shared" si="513"/>
        <v>162.0321207644877</v>
      </c>
      <c r="P3642" s="12">
        <f t="shared" si="514"/>
        <v>0</v>
      </c>
      <c r="Q3642">
        <f t="shared" si="515"/>
        <v>33.517759235512301</v>
      </c>
      <c r="R3642">
        <f>$D$2*tarifas!$D$12/24</f>
        <v>1.4541666666666666</v>
      </c>
      <c r="S3642" t="e">
        <f>VLOOKUP(E3642&amp;" "&amp;F3642,tarifas!$A$13:$D$20,4,FALSE)*P3642</f>
        <v>#N/A</v>
      </c>
      <c r="T3642">
        <f>IF(F3642="COD1",tarifas!$D$11*(SUMIFS($P$11:$P$8770,$F$11:$F$8770,"=COD1",$B$11:$B$8770,"="&amp;B3642)/COUNTIFS($F$11:$F$8770,"=COD1",$B$11:$B$8770,"="&amp;B3642))/COUNTIFS($A$11:$A$8770,"="&amp;A3642,$F$11:$F$8770,"=COD1"),0)</f>
        <v>0</v>
      </c>
      <c r="U3642" t="e">
        <f>(VLOOKUP(F3642,tarifas!$C$7:$D$10,2,FALSE)+tarifas!$D$21)*datos!P3642</f>
        <v>#N/A</v>
      </c>
      <c r="V3642" t="e">
        <f t="shared" si="516"/>
        <v>#N/A</v>
      </c>
      <c r="W3642">
        <f t="shared" si="517"/>
        <v>0.96531146598275419</v>
      </c>
    </row>
    <row r="3643" spans="1:23" x14ac:dyDescent="0.25">
      <c r="A3643">
        <f t="shared" si="510"/>
        <v>150</v>
      </c>
      <c r="B3643">
        <f t="shared" si="511"/>
        <v>6</v>
      </c>
      <c r="C3643" s="1">
        <f t="shared" si="518"/>
        <v>41791.333333324525</v>
      </c>
      <c r="D3643" s="7">
        <v>225.12121212121212</v>
      </c>
      <c r="E3643" s="7"/>
      <c r="G3643">
        <v>33.9</v>
      </c>
      <c r="H3643" s="12">
        <v>162.34692089898977</v>
      </c>
      <c r="I3643" s="13">
        <f>$D$2*tarifas!$D$12/24</f>
        <v>1.4541666666666666</v>
      </c>
      <c r="J3643" s="13" t="e">
        <f>VLOOKUP(E3643&amp;" "&amp;F3643,tarifas!$A$13:$D$20,4,FALSE)*H3643</f>
        <v>#N/A</v>
      </c>
      <c r="K3643" s="13">
        <f>IF(F3643="COD1",tarifas!$D$11*(SUMIFS($H$11:$H$8770,$F$11:$F$8770,"=COD1",$B$11:$B$8770,"="&amp;B3643)/COUNTIFS($F$11:$F$8770,"=COD1",$B$11:$B$8770,"="&amp;B3643))/COUNTIFS($A$11:$A$8770,"="&amp;A3643,$F$11:$F$8770,"=COD1"),0)</f>
        <v>0</v>
      </c>
      <c r="L3643" s="13" t="e">
        <f>(VLOOKUP(F3643,tarifas!$C$7:$D$10,2,FALSE)+tarifas!$D$21)*datos!H3643</f>
        <v>#N/A</v>
      </c>
      <c r="M3643">
        <v>325.41928000000001</v>
      </c>
      <c r="N3643" s="13" t="e">
        <f t="shared" si="512"/>
        <v>#N/A</v>
      </c>
      <c r="O3643">
        <f t="shared" si="513"/>
        <v>162.34692089898977</v>
      </c>
      <c r="P3643" s="12">
        <f t="shared" si="514"/>
        <v>0</v>
      </c>
      <c r="Q3643">
        <f t="shared" si="515"/>
        <v>163.07235910101025</v>
      </c>
      <c r="R3643">
        <f>$D$2*tarifas!$D$12/24</f>
        <v>1.4541666666666666</v>
      </c>
      <c r="S3643" t="e">
        <f>VLOOKUP(E3643&amp;" "&amp;F3643,tarifas!$A$13:$D$20,4,FALSE)*P3643</f>
        <v>#N/A</v>
      </c>
      <c r="T3643">
        <f>IF(F3643="COD1",tarifas!$D$11*(SUMIFS($P$11:$P$8770,$F$11:$F$8770,"=COD1",$B$11:$B$8770,"="&amp;B3643)/COUNTIFS($F$11:$F$8770,"=COD1",$B$11:$B$8770,"="&amp;B3643))/COUNTIFS($A$11:$A$8770,"="&amp;A3643,$F$11:$F$8770,"=COD1"),0)</f>
        <v>0</v>
      </c>
      <c r="U3643" t="e">
        <f>(VLOOKUP(F3643,tarifas!$C$7:$D$10,2,FALSE)+tarifas!$D$21)*datos!P3643</f>
        <v>#N/A</v>
      </c>
      <c r="V3643" t="e">
        <f t="shared" si="516"/>
        <v>#N/A</v>
      </c>
      <c r="W3643">
        <f t="shared" si="517"/>
        <v>4.9753376761718222</v>
      </c>
    </row>
    <row r="3644" spans="1:23" x14ac:dyDescent="0.25">
      <c r="A3644">
        <f t="shared" si="510"/>
        <v>150</v>
      </c>
      <c r="B3644">
        <f t="shared" si="511"/>
        <v>6</v>
      </c>
      <c r="C3644" s="1">
        <f t="shared" si="518"/>
        <v>41791.374999991189</v>
      </c>
      <c r="D3644" s="7">
        <v>431.18181818181824</v>
      </c>
      <c r="E3644" s="7"/>
      <c r="G3644">
        <v>38.5</v>
      </c>
      <c r="H3644" s="12">
        <v>162.98438408680997</v>
      </c>
      <c r="I3644" s="13">
        <f>$D$2*tarifas!$D$12/24</f>
        <v>1.4541666666666666</v>
      </c>
      <c r="J3644" s="13" t="e">
        <f>VLOOKUP(E3644&amp;" "&amp;F3644,tarifas!$A$13:$D$20,4,FALSE)*H3644</f>
        <v>#N/A</v>
      </c>
      <c r="K3644" s="13">
        <f>IF(F3644="COD1",tarifas!$D$11*(SUMIFS($H$11:$H$8770,$F$11:$F$8770,"=COD1",$B$11:$B$8770,"="&amp;B3644)/COUNTIFS($F$11:$F$8770,"=COD1",$B$11:$B$8770,"="&amp;B3644))/COUNTIFS($A$11:$A$8770,"="&amp;A3644,$F$11:$F$8770,"=COD1"),0)</f>
        <v>0</v>
      </c>
      <c r="L3644" s="13" t="e">
        <f>(VLOOKUP(F3644,tarifas!$C$7:$D$10,2,FALSE)+tarifas!$D$21)*datos!H3644</f>
        <v>#N/A</v>
      </c>
      <c r="M3644">
        <v>425.08276000000001</v>
      </c>
      <c r="N3644" s="13" t="e">
        <f t="shared" si="512"/>
        <v>#N/A</v>
      </c>
      <c r="O3644">
        <f t="shared" si="513"/>
        <v>162.98438408680997</v>
      </c>
      <c r="P3644" s="12">
        <f t="shared" si="514"/>
        <v>0</v>
      </c>
      <c r="Q3644">
        <f t="shared" si="515"/>
        <v>262.09837591319001</v>
      </c>
      <c r="R3644">
        <f>$D$2*tarifas!$D$12/24</f>
        <v>1.4541666666666666</v>
      </c>
      <c r="S3644" t="e">
        <f>VLOOKUP(E3644&amp;" "&amp;F3644,tarifas!$A$13:$D$20,4,FALSE)*P3644</f>
        <v>#N/A</v>
      </c>
      <c r="T3644">
        <f>IF(F3644="COD1",tarifas!$D$11*(SUMIFS($P$11:$P$8770,$F$11:$F$8770,"=COD1",$B$11:$B$8770,"="&amp;B3644)/COUNTIFS($F$11:$F$8770,"=COD1",$B$11:$B$8770,"="&amp;B3644))/COUNTIFS($A$11:$A$8770,"="&amp;A3644,$F$11:$F$8770,"=COD1"),0)</f>
        <v>0</v>
      </c>
      <c r="U3644" t="e">
        <f>(VLOOKUP(F3644,tarifas!$C$7:$D$10,2,FALSE)+tarifas!$D$21)*datos!P3644</f>
        <v>#N/A</v>
      </c>
      <c r="V3644" t="e">
        <f t="shared" si="516"/>
        <v>#N/A</v>
      </c>
      <c r="W3644">
        <f t="shared" si="517"/>
        <v>9.0817087253920334</v>
      </c>
    </row>
    <row r="3645" spans="1:23" x14ac:dyDescent="0.25">
      <c r="A3645">
        <f t="shared" si="510"/>
        <v>150</v>
      </c>
      <c r="B3645">
        <f t="shared" si="511"/>
        <v>6</v>
      </c>
      <c r="C3645" s="1">
        <f t="shared" si="518"/>
        <v>41791.416666657853</v>
      </c>
      <c r="D3645" s="7">
        <v>518.24242424242425</v>
      </c>
      <c r="E3645" s="7"/>
      <c r="G3645">
        <v>44.2</v>
      </c>
      <c r="H3645" s="12">
        <v>161.92689339990386</v>
      </c>
      <c r="I3645" s="13">
        <f>$D$2*tarifas!$D$12/24</f>
        <v>1.4541666666666666</v>
      </c>
      <c r="J3645" s="13" t="e">
        <f>VLOOKUP(E3645&amp;" "&amp;F3645,tarifas!$A$13:$D$20,4,FALSE)*H3645</f>
        <v>#N/A</v>
      </c>
      <c r="K3645" s="13">
        <f>IF(F3645="COD1",tarifas!$D$11*(SUMIFS($H$11:$H$8770,$F$11:$F$8770,"=COD1",$B$11:$B$8770,"="&amp;B3645)/COUNTIFS($F$11:$F$8770,"=COD1",$B$11:$B$8770,"="&amp;B3645))/COUNTIFS($A$11:$A$8770,"="&amp;A3645,$F$11:$F$8770,"=COD1"),0)</f>
        <v>0</v>
      </c>
      <c r="L3645" s="13" t="e">
        <f>(VLOOKUP(F3645,tarifas!$C$7:$D$10,2,FALSE)+tarifas!$D$21)*datos!H3645</f>
        <v>#N/A</v>
      </c>
      <c r="M3645">
        <v>488.62427000000002</v>
      </c>
      <c r="N3645" s="13" t="e">
        <f t="shared" si="512"/>
        <v>#N/A</v>
      </c>
      <c r="O3645">
        <f t="shared" si="513"/>
        <v>161.92689339990386</v>
      </c>
      <c r="P3645" s="12">
        <f t="shared" si="514"/>
        <v>0</v>
      </c>
      <c r="Q3645">
        <f t="shared" si="515"/>
        <v>326.69737660009616</v>
      </c>
      <c r="R3645">
        <f>$D$2*tarifas!$D$12/24</f>
        <v>1.4541666666666666</v>
      </c>
      <c r="S3645" t="e">
        <f>VLOOKUP(E3645&amp;" "&amp;F3645,tarifas!$A$13:$D$20,4,FALSE)*P3645</f>
        <v>#N/A</v>
      </c>
      <c r="T3645">
        <f>IF(F3645="COD1",tarifas!$D$11*(SUMIFS($P$11:$P$8770,$F$11:$F$8770,"=COD1",$B$11:$B$8770,"="&amp;B3645)/COUNTIFS($F$11:$F$8770,"=COD1",$B$11:$B$8770,"="&amp;B3645))/COUNTIFS($A$11:$A$8770,"="&amp;A3645,$F$11:$F$8770,"=COD1"),0)</f>
        <v>0</v>
      </c>
      <c r="U3645" t="e">
        <f>(VLOOKUP(F3645,tarifas!$C$7:$D$10,2,FALSE)+tarifas!$D$21)*datos!P3645</f>
        <v>#N/A</v>
      </c>
      <c r="V3645" t="e">
        <f t="shared" si="516"/>
        <v>#N/A</v>
      </c>
      <c r="W3645">
        <f t="shared" si="517"/>
        <v>12.996021641151826</v>
      </c>
    </row>
    <row r="3646" spans="1:23" x14ac:dyDescent="0.25">
      <c r="A3646">
        <f t="shared" si="510"/>
        <v>150</v>
      </c>
      <c r="B3646">
        <f t="shared" si="511"/>
        <v>6</v>
      </c>
      <c r="C3646" s="1">
        <f t="shared" si="518"/>
        <v>41791.458333324517</v>
      </c>
      <c r="D3646" s="7">
        <v>0</v>
      </c>
      <c r="E3646" s="7"/>
      <c r="G3646">
        <v>44.21</v>
      </c>
      <c r="H3646" s="12">
        <v>163.86916776058382</v>
      </c>
      <c r="I3646" s="13">
        <f>$D$2*tarifas!$D$12/24</f>
        <v>1.4541666666666666</v>
      </c>
      <c r="J3646" s="13" t="e">
        <f>VLOOKUP(E3646&amp;" "&amp;F3646,tarifas!$A$13:$D$20,4,FALSE)*H3646</f>
        <v>#N/A</v>
      </c>
      <c r="K3646" s="13">
        <f>IF(F3646="COD1",tarifas!$D$11*(SUMIFS($H$11:$H$8770,$F$11:$F$8770,"=COD1",$B$11:$B$8770,"="&amp;B3646)/COUNTIFS($F$11:$F$8770,"=COD1",$B$11:$B$8770,"="&amp;B3646))/COUNTIFS($A$11:$A$8770,"="&amp;A3646,$F$11:$F$8770,"=COD1"),0)</f>
        <v>0</v>
      </c>
      <c r="L3646" s="13" t="e">
        <f>(VLOOKUP(F3646,tarifas!$C$7:$D$10,2,FALSE)+tarifas!$D$21)*datos!H3646</f>
        <v>#N/A</v>
      </c>
      <c r="M3646">
        <v>518.74757</v>
      </c>
      <c r="N3646" s="13" t="e">
        <f t="shared" si="512"/>
        <v>#N/A</v>
      </c>
      <c r="O3646">
        <f t="shared" si="513"/>
        <v>163.86916776058382</v>
      </c>
      <c r="P3646" s="12">
        <f t="shared" si="514"/>
        <v>0</v>
      </c>
      <c r="Q3646">
        <f t="shared" si="515"/>
        <v>354.87840223941618</v>
      </c>
      <c r="R3646">
        <f>$D$2*tarifas!$D$12/24</f>
        <v>1.4541666666666666</v>
      </c>
      <c r="S3646" t="e">
        <f>VLOOKUP(E3646&amp;" "&amp;F3646,tarifas!$A$13:$D$20,4,FALSE)*P3646</f>
        <v>#N/A</v>
      </c>
      <c r="T3646">
        <f>IF(F3646="COD1",tarifas!$D$11*(SUMIFS($P$11:$P$8770,$F$11:$F$8770,"=COD1",$B$11:$B$8770,"="&amp;B3646)/COUNTIFS($F$11:$F$8770,"=COD1",$B$11:$B$8770,"="&amp;B3646))/COUNTIFS($A$11:$A$8770,"="&amp;A3646,$F$11:$F$8770,"=COD1"),0)</f>
        <v>0</v>
      </c>
      <c r="U3646" t="e">
        <f>(VLOOKUP(F3646,tarifas!$C$7:$D$10,2,FALSE)+tarifas!$D$21)*datos!P3646</f>
        <v>#N/A</v>
      </c>
      <c r="V3646" t="e">
        <f t="shared" si="516"/>
        <v>#N/A</v>
      </c>
      <c r="W3646">
        <f t="shared" si="517"/>
        <v>14.120256746704133</v>
      </c>
    </row>
    <row r="3647" spans="1:23" x14ac:dyDescent="0.25">
      <c r="A3647">
        <f t="shared" si="510"/>
        <v>150</v>
      </c>
      <c r="B3647">
        <f t="shared" si="511"/>
        <v>6</v>
      </c>
      <c r="C3647" s="1">
        <f t="shared" si="518"/>
        <v>41791.499999991182</v>
      </c>
      <c r="D3647" s="7">
        <v>0</v>
      </c>
      <c r="E3647" s="7"/>
      <c r="G3647">
        <v>44.24</v>
      </c>
      <c r="H3647" s="12">
        <v>163.43461850615466</v>
      </c>
      <c r="I3647" s="13">
        <f>$D$2*tarifas!$D$12/24</f>
        <v>1.4541666666666666</v>
      </c>
      <c r="J3647" s="13" t="e">
        <f>VLOOKUP(E3647&amp;" "&amp;F3647,tarifas!$A$13:$D$20,4,FALSE)*H3647</f>
        <v>#N/A</v>
      </c>
      <c r="K3647" s="13">
        <f>IF(F3647="COD1",tarifas!$D$11*(SUMIFS($H$11:$H$8770,$F$11:$F$8770,"=COD1",$B$11:$B$8770,"="&amp;B3647)/COUNTIFS($F$11:$F$8770,"=COD1",$B$11:$B$8770,"="&amp;B3647))/COUNTIFS($A$11:$A$8770,"="&amp;A3647,$F$11:$F$8770,"=COD1"),0)</f>
        <v>0</v>
      </c>
      <c r="L3647" s="13" t="e">
        <f>(VLOOKUP(F3647,tarifas!$C$7:$D$10,2,FALSE)+tarifas!$D$21)*datos!H3647</f>
        <v>#N/A</v>
      </c>
      <c r="M3647">
        <v>516.12590999999998</v>
      </c>
      <c r="N3647" s="13" t="e">
        <f t="shared" si="512"/>
        <v>#N/A</v>
      </c>
      <c r="O3647">
        <f t="shared" si="513"/>
        <v>163.43461850615466</v>
      </c>
      <c r="P3647" s="12">
        <f t="shared" si="514"/>
        <v>0</v>
      </c>
      <c r="Q3647">
        <f t="shared" si="515"/>
        <v>352.69129149384531</v>
      </c>
      <c r="R3647">
        <f>$D$2*tarifas!$D$12/24</f>
        <v>1.4541666666666666</v>
      </c>
      <c r="S3647" t="e">
        <f>VLOOKUP(E3647&amp;" "&amp;F3647,tarifas!$A$13:$D$20,4,FALSE)*P3647</f>
        <v>#N/A</v>
      </c>
      <c r="T3647">
        <f>IF(F3647="COD1",tarifas!$D$11*(SUMIFS($P$11:$P$8770,$F$11:$F$8770,"=COD1",$B$11:$B$8770,"="&amp;B3647)/COUNTIFS($F$11:$F$8770,"=COD1",$B$11:$B$8770,"="&amp;B3647))/COUNTIFS($A$11:$A$8770,"="&amp;A3647,$F$11:$F$8770,"=COD1"),0)</f>
        <v>0</v>
      </c>
      <c r="U3647" t="e">
        <f>(VLOOKUP(F3647,tarifas!$C$7:$D$10,2,FALSE)+tarifas!$D$21)*datos!P3647</f>
        <v>#N/A</v>
      </c>
      <c r="V3647" t="e">
        <f t="shared" si="516"/>
        <v>#N/A</v>
      </c>
      <c r="W3647">
        <f t="shared" si="517"/>
        <v>14.042756462118946</v>
      </c>
    </row>
    <row r="3648" spans="1:23" x14ac:dyDescent="0.25">
      <c r="A3648">
        <f t="shared" si="510"/>
        <v>150</v>
      </c>
      <c r="B3648">
        <f t="shared" si="511"/>
        <v>6</v>
      </c>
      <c r="C3648" s="1">
        <f t="shared" si="518"/>
        <v>41791.541666657846</v>
      </c>
      <c r="D3648" s="7">
        <v>742.33333333333337</v>
      </c>
      <c r="E3648" s="7"/>
      <c r="G3648">
        <v>44.21</v>
      </c>
      <c r="H3648" s="12">
        <v>164.19523364773175</v>
      </c>
      <c r="I3648" s="13">
        <f>$D$2*tarifas!$D$12/24</f>
        <v>1.4541666666666666</v>
      </c>
      <c r="J3648" s="13" t="e">
        <f>VLOOKUP(E3648&amp;" "&amp;F3648,tarifas!$A$13:$D$20,4,FALSE)*H3648</f>
        <v>#N/A</v>
      </c>
      <c r="K3648" s="13">
        <f>IF(F3648="COD1",tarifas!$D$11*(SUMIFS($H$11:$H$8770,$F$11:$F$8770,"=COD1",$B$11:$B$8770,"="&amp;B3648)/COUNTIFS($F$11:$F$8770,"=COD1",$B$11:$B$8770,"="&amp;B3648))/COUNTIFS($A$11:$A$8770,"="&amp;A3648,$F$11:$F$8770,"=COD1"),0)</f>
        <v>0</v>
      </c>
      <c r="L3648" s="13" t="e">
        <f>(VLOOKUP(F3648,tarifas!$C$7:$D$10,2,FALSE)+tarifas!$D$21)*datos!H3648</f>
        <v>#N/A</v>
      </c>
      <c r="M3648">
        <v>482.86117999999999</v>
      </c>
      <c r="N3648" s="13" t="e">
        <f t="shared" si="512"/>
        <v>#N/A</v>
      </c>
      <c r="O3648">
        <f t="shared" si="513"/>
        <v>164.19523364773175</v>
      </c>
      <c r="P3648" s="12">
        <f t="shared" si="514"/>
        <v>0</v>
      </c>
      <c r="Q3648">
        <f t="shared" si="515"/>
        <v>318.66594635226824</v>
      </c>
      <c r="R3648">
        <f>$D$2*tarifas!$D$12/24</f>
        <v>1.4541666666666666</v>
      </c>
      <c r="S3648" t="e">
        <f>VLOOKUP(E3648&amp;" "&amp;F3648,tarifas!$A$13:$D$20,4,FALSE)*P3648</f>
        <v>#N/A</v>
      </c>
      <c r="T3648">
        <f>IF(F3648="COD1",tarifas!$D$11*(SUMIFS($P$11:$P$8770,$F$11:$F$8770,"=COD1",$B$11:$B$8770,"="&amp;B3648)/COUNTIFS($F$11:$F$8770,"=COD1",$B$11:$B$8770,"="&amp;B3648))/COUNTIFS($A$11:$A$8770,"="&amp;A3648,$F$11:$F$8770,"=COD1"),0)</f>
        <v>0</v>
      </c>
      <c r="U3648" t="e">
        <f>(VLOOKUP(F3648,tarifas!$C$7:$D$10,2,FALSE)+tarifas!$D$21)*datos!P3648</f>
        <v>#N/A</v>
      </c>
      <c r="V3648" t="e">
        <f t="shared" si="516"/>
        <v>#N/A</v>
      </c>
      <c r="W3648">
        <f t="shared" si="517"/>
        <v>12.679399339410402</v>
      </c>
    </row>
    <row r="3649" spans="1:23" x14ac:dyDescent="0.25">
      <c r="A3649">
        <f t="shared" si="510"/>
        <v>150</v>
      </c>
      <c r="B3649">
        <f t="shared" si="511"/>
        <v>6</v>
      </c>
      <c r="C3649" s="1">
        <f t="shared" si="518"/>
        <v>41791.58333332451</v>
      </c>
      <c r="D3649" s="7">
        <v>733.06060606060623</v>
      </c>
      <c r="E3649" s="7"/>
      <c r="G3649">
        <v>40</v>
      </c>
      <c r="H3649" s="12">
        <v>166.69426035042443</v>
      </c>
      <c r="I3649" s="13">
        <f>$D$2*tarifas!$D$12/24</f>
        <v>1.4541666666666666</v>
      </c>
      <c r="J3649" s="13" t="e">
        <f>VLOOKUP(E3649&amp;" "&amp;F3649,tarifas!$A$13:$D$20,4,FALSE)*H3649</f>
        <v>#N/A</v>
      </c>
      <c r="K3649" s="13">
        <f>IF(F3649="COD1",tarifas!$D$11*(SUMIFS($H$11:$H$8770,$F$11:$F$8770,"=COD1",$B$11:$B$8770,"="&amp;B3649)/COUNTIFS($F$11:$F$8770,"=COD1",$B$11:$B$8770,"="&amp;B3649))/COUNTIFS($A$11:$A$8770,"="&amp;A3649,$F$11:$F$8770,"=COD1"),0)</f>
        <v>0</v>
      </c>
      <c r="L3649" s="13" t="e">
        <f>(VLOOKUP(F3649,tarifas!$C$7:$D$10,2,FALSE)+tarifas!$D$21)*datos!H3649</f>
        <v>#N/A</v>
      </c>
      <c r="M3649">
        <v>422.80040000000002</v>
      </c>
      <c r="N3649" s="13" t="e">
        <f t="shared" si="512"/>
        <v>#N/A</v>
      </c>
      <c r="O3649">
        <f t="shared" si="513"/>
        <v>166.69426035042443</v>
      </c>
      <c r="P3649" s="12">
        <f t="shared" si="514"/>
        <v>0</v>
      </c>
      <c r="Q3649">
        <f t="shared" si="515"/>
        <v>256.1061396495756</v>
      </c>
      <c r="R3649">
        <f>$D$2*tarifas!$D$12/24</f>
        <v>1.4541666666666666</v>
      </c>
      <c r="S3649" t="e">
        <f>VLOOKUP(E3649&amp;" "&amp;F3649,tarifas!$A$13:$D$20,4,FALSE)*P3649</f>
        <v>#N/A</v>
      </c>
      <c r="T3649">
        <f>IF(F3649="COD1",tarifas!$D$11*(SUMIFS($P$11:$P$8770,$F$11:$F$8770,"=COD1",$B$11:$B$8770,"="&amp;B3649)/COUNTIFS($F$11:$F$8770,"=COD1",$B$11:$B$8770,"="&amp;B3649))/COUNTIFS($A$11:$A$8770,"="&amp;A3649,$F$11:$F$8770,"=COD1"),0)</f>
        <v>0</v>
      </c>
      <c r="U3649" t="e">
        <f>(VLOOKUP(F3649,tarifas!$C$7:$D$10,2,FALSE)+tarifas!$D$21)*datos!P3649</f>
        <v>#N/A</v>
      </c>
      <c r="V3649" t="e">
        <f t="shared" si="516"/>
        <v>#N/A</v>
      </c>
      <c r="W3649">
        <f t="shared" si="517"/>
        <v>9.2198210273847199</v>
      </c>
    </row>
    <row r="3650" spans="1:23" x14ac:dyDescent="0.25">
      <c r="A3650">
        <f t="shared" si="510"/>
        <v>150</v>
      </c>
      <c r="B3650">
        <f t="shared" si="511"/>
        <v>6</v>
      </c>
      <c r="C3650" s="1">
        <f t="shared" si="518"/>
        <v>41791.624999991174</v>
      </c>
      <c r="D3650" s="7">
        <v>570.530303030303</v>
      </c>
      <c r="E3650" s="7"/>
      <c r="G3650">
        <v>35.340000000000003</v>
      </c>
      <c r="H3650" s="12">
        <v>172.28435844042414</v>
      </c>
      <c r="I3650" s="13">
        <f>$D$2*tarifas!$D$12/24</f>
        <v>1.4541666666666666</v>
      </c>
      <c r="J3650" s="13" t="e">
        <f>VLOOKUP(E3650&amp;" "&amp;F3650,tarifas!$A$13:$D$20,4,FALSE)*H3650</f>
        <v>#N/A</v>
      </c>
      <c r="K3650" s="13">
        <f>IF(F3650="COD1",tarifas!$D$11*(SUMIFS($H$11:$H$8770,$F$11:$F$8770,"=COD1",$B$11:$B$8770,"="&amp;B3650)/COUNTIFS($F$11:$F$8770,"=COD1",$B$11:$B$8770,"="&amp;B3650))/COUNTIFS($A$11:$A$8770,"="&amp;A3650,$F$11:$F$8770,"=COD1"),0)</f>
        <v>0</v>
      </c>
      <c r="L3650" s="13" t="e">
        <f>(VLOOKUP(F3650,tarifas!$C$7:$D$10,2,FALSE)+tarifas!$D$21)*datos!H3650</f>
        <v>#N/A</v>
      </c>
      <c r="M3650">
        <v>331.98856999999998</v>
      </c>
      <c r="N3650" s="13" t="e">
        <f t="shared" si="512"/>
        <v>#N/A</v>
      </c>
      <c r="O3650">
        <f t="shared" si="513"/>
        <v>172.28435844042414</v>
      </c>
      <c r="P3650" s="12">
        <f t="shared" si="514"/>
        <v>0</v>
      </c>
      <c r="Q3650">
        <f t="shared" si="515"/>
        <v>159.70421155957584</v>
      </c>
      <c r="R3650">
        <f>$D$2*tarifas!$D$12/24</f>
        <v>1.4541666666666666</v>
      </c>
      <c r="S3650" t="e">
        <f>VLOOKUP(E3650&amp;" "&amp;F3650,tarifas!$A$13:$D$20,4,FALSE)*P3650</f>
        <v>#N/A</v>
      </c>
      <c r="T3650">
        <f>IF(F3650="COD1",tarifas!$D$11*(SUMIFS($P$11:$P$8770,$F$11:$F$8770,"=COD1",$B$11:$B$8770,"="&amp;B3650)/COUNTIFS($F$11:$F$8770,"=COD1",$B$11:$B$8770,"="&amp;B3650))/COUNTIFS($A$11:$A$8770,"="&amp;A3650,$F$11:$F$8770,"=COD1"),0)</f>
        <v>0</v>
      </c>
      <c r="U3650" t="e">
        <f>(VLOOKUP(F3650,tarifas!$C$7:$D$10,2,FALSE)+tarifas!$D$21)*datos!P3650</f>
        <v>#N/A</v>
      </c>
      <c r="V3650" t="e">
        <f t="shared" si="516"/>
        <v>#N/A</v>
      </c>
      <c r="W3650">
        <f t="shared" si="517"/>
        <v>5.0795521528638705</v>
      </c>
    </row>
    <row r="3651" spans="1:23" x14ac:dyDescent="0.25">
      <c r="A3651">
        <f t="shared" si="510"/>
        <v>150</v>
      </c>
      <c r="B3651">
        <f t="shared" si="511"/>
        <v>6</v>
      </c>
      <c r="C3651" s="1">
        <f t="shared" si="518"/>
        <v>41791.666666657839</v>
      </c>
      <c r="D3651" s="7">
        <v>249.33333333333331</v>
      </c>
      <c r="E3651" s="7"/>
      <c r="G3651">
        <v>35</v>
      </c>
      <c r="H3651" s="12">
        <v>181.43263031301424</v>
      </c>
      <c r="I3651" s="13">
        <f>$D$2*tarifas!$D$12/24</f>
        <v>1.4541666666666666</v>
      </c>
      <c r="J3651" s="13" t="e">
        <f>VLOOKUP(E3651&amp;" "&amp;F3651,tarifas!$A$13:$D$20,4,FALSE)*H3651</f>
        <v>#N/A</v>
      </c>
      <c r="K3651" s="13">
        <f>IF(F3651="COD1",tarifas!$D$11*(SUMIFS($H$11:$H$8770,$F$11:$F$8770,"=COD1",$B$11:$B$8770,"="&amp;B3651)/COUNTIFS($F$11:$F$8770,"=COD1",$B$11:$B$8770,"="&amp;B3651))/COUNTIFS($A$11:$A$8770,"="&amp;A3651,$F$11:$F$8770,"=COD1"),0)</f>
        <v>0</v>
      </c>
      <c r="L3651" s="13" t="e">
        <f>(VLOOKUP(F3651,tarifas!$C$7:$D$10,2,FALSE)+tarifas!$D$21)*datos!H3651</f>
        <v>#N/A</v>
      </c>
      <c r="M3651">
        <v>212.79513</v>
      </c>
      <c r="N3651" s="13" t="e">
        <f t="shared" si="512"/>
        <v>#N/A</v>
      </c>
      <c r="O3651">
        <f t="shared" si="513"/>
        <v>181.43263031301424</v>
      </c>
      <c r="P3651" s="12">
        <f t="shared" si="514"/>
        <v>0</v>
      </c>
      <c r="Q3651">
        <f t="shared" si="515"/>
        <v>31.362499686985757</v>
      </c>
      <c r="R3651">
        <f>$D$2*tarifas!$D$12/24</f>
        <v>1.4541666666666666</v>
      </c>
      <c r="S3651" t="e">
        <f>VLOOKUP(E3651&amp;" "&amp;F3651,tarifas!$A$13:$D$20,4,FALSE)*P3651</f>
        <v>#N/A</v>
      </c>
      <c r="T3651">
        <f>IF(F3651="COD1",tarifas!$D$11*(SUMIFS($P$11:$P$8770,$F$11:$F$8770,"=COD1",$B$11:$B$8770,"="&amp;B3651)/COUNTIFS($F$11:$F$8770,"=COD1",$B$11:$B$8770,"="&amp;B3651))/COUNTIFS($A$11:$A$8770,"="&amp;A3651,$F$11:$F$8770,"=COD1"),0)</f>
        <v>0</v>
      </c>
      <c r="U3651" t="e">
        <f>(VLOOKUP(F3651,tarifas!$C$7:$D$10,2,FALSE)+tarifas!$D$21)*datos!P3651</f>
        <v>#N/A</v>
      </c>
      <c r="V3651" t="e">
        <f t="shared" si="516"/>
        <v>#N/A</v>
      </c>
      <c r="W3651">
        <f t="shared" si="517"/>
        <v>0.98791874014005132</v>
      </c>
    </row>
    <row r="3652" spans="1:23" x14ac:dyDescent="0.25">
      <c r="A3652">
        <f t="shared" si="510"/>
        <v>150</v>
      </c>
      <c r="B3652">
        <f t="shared" si="511"/>
        <v>6</v>
      </c>
      <c r="C3652" s="1">
        <f t="shared" si="518"/>
        <v>41791.708333324503</v>
      </c>
      <c r="D3652" s="7">
        <v>356.74242424242425</v>
      </c>
      <c r="E3652" s="7"/>
      <c r="G3652">
        <v>35</v>
      </c>
      <c r="H3652" s="12">
        <v>182.55689466754868</v>
      </c>
      <c r="I3652" s="13">
        <f>$D$2*tarifas!$D$12/24</f>
        <v>1.4541666666666666</v>
      </c>
      <c r="J3652" s="13" t="e">
        <f>VLOOKUP(E3652&amp;" "&amp;F3652,tarifas!$A$13:$D$20,4,FALSE)*H3652</f>
        <v>#N/A</v>
      </c>
      <c r="K3652" s="13">
        <f>IF(F3652="COD1",tarifas!$D$11*(SUMIFS($H$11:$H$8770,$F$11:$F$8770,"=COD1",$B$11:$B$8770,"="&amp;B3652)/COUNTIFS($F$11:$F$8770,"=COD1",$B$11:$B$8770,"="&amp;B3652))/COUNTIFS($A$11:$A$8770,"="&amp;A3652,$F$11:$F$8770,"=COD1"),0)</f>
        <v>0</v>
      </c>
      <c r="L3652" s="13" t="e">
        <f>(VLOOKUP(F3652,tarifas!$C$7:$D$10,2,FALSE)+tarifas!$D$21)*datos!H3652</f>
        <v>#N/A</v>
      </c>
      <c r="M3652">
        <v>76.366410000000002</v>
      </c>
      <c r="N3652" s="13" t="e">
        <f t="shared" si="512"/>
        <v>#N/A</v>
      </c>
      <c r="O3652">
        <f t="shared" si="513"/>
        <v>76.366410000000002</v>
      </c>
      <c r="P3652" s="12">
        <f t="shared" si="514"/>
        <v>106.19048466754867</v>
      </c>
      <c r="Q3652">
        <f t="shared" si="515"/>
        <v>0</v>
      </c>
      <c r="R3652">
        <f>$D$2*tarifas!$D$12/24</f>
        <v>1.4541666666666666</v>
      </c>
      <c r="S3652" t="e">
        <f>VLOOKUP(E3652&amp;" "&amp;F3652,tarifas!$A$13:$D$20,4,FALSE)*P3652</f>
        <v>#N/A</v>
      </c>
      <c r="T3652">
        <f>IF(F3652="COD1",tarifas!$D$11*(SUMIFS($P$11:$P$8770,$F$11:$F$8770,"=COD1",$B$11:$B$8770,"="&amp;B3652)/COUNTIFS($F$11:$F$8770,"=COD1",$B$11:$B$8770,"="&amp;B3652))/COUNTIFS($A$11:$A$8770,"="&amp;A3652,$F$11:$F$8770,"=COD1"),0)</f>
        <v>0</v>
      </c>
      <c r="U3652" t="e">
        <f>(VLOOKUP(F3652,tarifas!$C$7:$D$10,2,FALSE)+tarifas!$D$21)*datos!P3652</f>
        <v>#N/A</v>
      </c>
      <c r="V3652" t="e">
        <f t="shared" si="516"/>
        <v>#N/A</v>
      </c>
      <c r="W3652">
        <f t="shared" si="517"/>
        <v>0</v>
      </c>
    </row>
    <row r="3653" spans="1:23" x14ac:dyDescent="0.25">
      <c r="A3653">
        <f t="shared" si="510"/>
        <v>150</v>
      </c>
      <c r="B3653">
        <f t="shared" si="511"/>
        <v>6</v>
      </c>
      <c r="C3653" s="1">
        <f t="shared" si="518"/>
        <v>41791.749999991167</v>
      </c>
      <c r="D3653" s="7">
        <v>220.22727272727272</v>
      </c>
      <c r="E3653" s="7"/>
      <c r="G3653">
        <v>43</v>
      </c>
      <c r="H3653" s="12">
        <v>176.49612915949069</v>
      </c>
      <c r="I3653" s="13">
        <f>$D$2*tarifas!$D$12/24</f>
        <v>1.4541666666666666</v>
      </c>
      <c r="J3653" s="13" t="e">
        <f>VLOOKUP(E3653&amp;" "&amp;F3653,tarifas!$A$13:$D$20,4,FALSE)*H3653</f>
        <v>#N/A</v>
      </c>
      <c r="K3653" s="13">
        <f>IF(F3653="COD1",tarifas!$D$11*(SUMIFS($H$11:$H$8770,$F$11:$F$8770,"=COD1",$B$11:$B$8770,"="&amp;B3653)/COUNTIFS($F$11:$F$8770,"=COD1",$B$11:$B$8770,"="&amp;B3653))/COUNTIFS($A$11:$A$8770,"="&amp;A3653,$F$11:$F$8770,"=COD1"),0)</f>
        <v>0</v>
      </c>
      <c r="L3653" s="13" t="e">
        <f>(VLOOKUP(F3653,tarifas!$C$7:$D$10,2,FALSE)+tarifas!$D$21)*datos!H3653</f>
        <v>#N/A</v>
      </c>
      <c r="M3653">
        <v>13.364889999999999</v>
      </c>
      <c r="N3653" s="13" t="e">
        <f t="shared" si="512"/>
        <v>#N/A</v>
      </c>
      <c r="O3653">
        <f t="shared" si="513"/>
        <v>13.364889999999999</v>
      </c>
      <c r="P3653" s="12">
        <f t="shared" si="514"/>
        <v>163.13123915949069</v>
      </c>
      <c r="Q3653">
        <f t="shared" si="515"/>
        <v>0</v>
      </c>
      <c r="R3653">
        <f>$D$2*tarifas!$D$12/24</f>
        <v>1.4541666666666666</v>
      </c>
      <c r="S3653" t="e">
        <f>VLOOKUP(E3653&amp;" "&amp;F3653,tarifas!$A$13:$D$20,4,FALSE)*P3653</f>
        <v>#N/A</v>
      </c>
      <c r="T3653">
        <f>IF(F3653="COD1",tarifas!$D$11*(SUMIFS($P$11:$P$8770,$F$11:$F$8770,"=COD1",$B$11:$B$8770,"="&amp;B3653)/COUNTIFS($F$11:$F$8770,"=COD1",$B$11:$B$8770,"="&amp;B3653))/COUNTIFS($A$11:$A$8770,"="&amp;A3653,$F$11:$F$8770,"=COD1"),0)</f>
        <v>0</v>
      </c>
      <c r="U3653" t="e">
        <f>(VLOOKUP(F3653,tarifas!$C$7:$D$10,2,FALSE)+tarifas!$D$21)*datos!P3653</f>
        <v>#N/A</v>
      </c>
      <c r="V3653" t="e">
        <f t="shared" si="516"/>
        <v>#N/A</v>
      </c>
      <c r="W3653">
        <f t="shared" si="517"/>
        <v>0</v>
      </c>
    </row>
    <row r="3654" spans="1:23" x14ac:dyDescent="0.25">
      <c r="A3654">
        <f t="shared" si="510"/>
        <v>150</v>
      </c>
      <c r="B3654">
        <f t="shared" si="511"/>
        <v>6</v>
      </c>
      <c r="C3654" s="1">
        <f t="shared" si="518"/>
        <v>41791.791666657831</v>
      </c>
      <c r="D3654" s="7">
        <v>72.121212121212139</v>
      </c>
      <c r="E3654" s="7"/>
      <c r="G3654">
        <v>44.25</v>
      </c>
      <c r="H3654" s="12">
        <v>189.96341726577498</v>
      </c>
      <c r="I3654" s="13">
        <f>$D$2*tarifas!$D$12/24</f>
        <v>1.4541666666666666</v>
      </c>
      <c r="J3654" s="13" t="e">
        <f>VLOOKUP(E3654&amp;" "&amp;F3654,tarifas!$A$13:$D$20,4,FALSE)*H3654</f>
        <v>#N/A</v>
      </c>
      <c r="K3654" s="13">
        <f>IF(F3654="COD1",tarifas!$D$11*(SUMIFS($H$11:$H$8770,$F$11:$F$8770,"=COD1",$B$11:$B$8770,"="&amp;B3654)/COUNTIFS($F$11:$F$8770,"=COD1",$B$11:$B$8770,"="&amp;B3654))/COUNTIFS($A$11:$A$8770,"="&amp;A3654,$F$11:$F$8770,"=COD1"),0)</f>
        <v>0</v>
      </c>
      <c r="L3654" s="13" t="e">
        <f>(VLOOKUP(F3654,tarifas!$C$7:$D$10,2,FALSE)+tarifas!$D$21)*datos!H3654</f>
        <v>#N/A</v>
      </c>
      <c r="M3654">
        <v>0</v>
      </c>
      <c r="N3654" s="13" t="e">
        <f t="shared" si="512"/>
        <v>#N/A</v>
      </c>
      <c r="O3654">
        <f t="shared" si="513"/>
        <v>0</v>
      </c>
      <c r="P3654" s="12">
        <f t="shared" si="514"/>
        <v>189.96341726577498</v>
      </c>
      <c r="Q3654">
        <f t="shared" si="515"/>
        <v>0</v>
      </c>
      <c r="R3654">
        <f>$D$2*tarifas!$D$12/24</f>
        <v>1.4541666666666666</v>
      </c>
      <c r="S3654" t="e">
        <f>VLOOKUP(E3654&amp;" "&amp;F3654,tarifas!$A$13:$D$20,4,FALSE)*P3654</f>
        <v>#N/A</v>
      </c>
      <c r="T3654">
        <f>IF(F3654="COD1",tarifas!$D$11*(SUMIFS($P$11:$P$8770,$F$11:$F$8770,"=COD1",$B$11:$B$8770,"="&amp;B3654)/COUNTIFS($F$11:$F$8770,"=COD1",$B$11:$B$8770,"="&amp;B3654))/COUNTIFS($A$11:$A$8770,"="&amp;A3654,$F$11:$F$8770,"=COD1"),0)</f>
        <v>0</v>
      </c>
      <c r="U3654" t="e">
        <f>(VLOOKUP(F3654,tarifas!$C$7:$D$10,2,FALSE)+tarifas!$D$21)*datos!P3654</f>
        <v>#N/A</v>
      </c>
      <c r="V3654" t="e">
        <f t="shared" si="516"/>
        <v>#N/A</v>
      </c>
      <c r="W3654">
        <f t="shared" si="517"/>
        <v>0</v>
      </c>
    </row>
    <row r="3655" spans="1:23" x14ac:dyDescent="0.25">
      <c r="A3655">
        <f t="shared" si="510"/>
        <v>150</v>
      </c>
      <c r="B3655">
        <f t="shared" si="511"/>
        <v>6</v>
      </c>
      <c r="C3655" s="1">
        <f t="shared" si="518"/>
        <v>41791.833333324495</v>
      </c>
      <c r="D3655" s="7">
        <v>0</v>
      </c>
      <c r="E3655" s="7"/>
      <c r="G3655">
        <v>54.74</v>
      </c>
      <c r="H3655" s="12">
        <v>192.66948854365904</v>
      </c>
      <c r="I3655" s="13">
        <f>$D$2*tarifas!$D$12/24</f>
        <v>1.4541666666666666</v>
      </c>
      <c r="J3655" s="13" t="e">
        <f>VLOOKUP(E3655&amp;" "&amp;F3655,tarifas!$A$13:$D$20,4,FALSE)*H3655</f>
        <v>#N/A</v>
      </c>
      <c r="K3655" s="13">
        <f>IF(F3655="COD1",tarifas!$D$11*(SUMIFS($H$11:$H$8770,$F$11:$F$8770,"=COD1",$B$11:$B$8770,"="&amp;B3655)/COUNTIFS($F$11:$F$8770,"=COD1",$B$11:$B$8770,"="&amp;B3655))/COUNTIFS($A$11:$A$8770,"="&amp;A3655,$F$11:$F$8770,"=COD1"),0)</f>
        <v>0</v>
      </c>
      <c r="L3655" s="13" t="e">
        <f>(VLOOKUP(F3655,tarifas!$C$7:$D$10,2,FALSE)+tarifas!$D$21)*datos!H3655</f>
        <v>#N/A</v>
      </c>
      <c r="M3655">
        <v>0</v>
      </c>
      <c r="N3655" s="13" t="e">
        <f t="shared" si="512"/>
        <v>#N/A</v>
      </c>
      <c r="O3655">
        <f t="shared" si="513"/>
        <v>0</v>
      </c>
      <c r="P3655" s="12">
        <f t="shared" si="514"/>
        <v>192.66948854365904</v>
      </c>
      <c r="Q3655">
        <f t="shared" si="515"/>
        <v>0</v>
      </c>
      <c r="R3655">
        <f>$D$2*tarifas!$D$12/24</f>
        <v>1.4541666666666666</v>
      </c>
      <c r="S3655" t="e">
        <f>VLOOKUP(E3655&amp;" "&amp;F3655,tarifas!$A$13:$D$20,4,FALSE)*P3655</f>
        <v>#N/A</v>
      </c>
      <c r="T3655">
        <f>IF(F3655="COD1",tarifas!$D$11*(SUMIFS($P$11:$P$8770,$F$11:$F$8770,"=COD1",$B$11:$B$8770,"="&amp;B3655)/COUNTIFS($F$11:$F$8770,"=COD1",$B$11:$B$8770,"="&amp;B3655))/COUNTIFS($A$11:$A$8770,"="&amp;A3655,$F$11:$F$8770,"=COD1"),0)</f>
        <v>0</v>
      </c>
      <c r="U3655" t="e">
        <f>(VLOOKUP(F3655,tarifas!$C$7:$D$10,2,FALSE)+tarifas!$D$21)*datos!P3655</f>
        <v>#N/A</v>
      </c>
      <c r="V3655" t="e">
        <f t="shared" si="516"/>
        <v>#N/A</v>
      </c>
      <c r="W3655">
        <f t="shared" si="517"/>
        <v>0</v>
      </c>
    </row>
    <row r="3656" spans="1:23" x14ac:dyDescent="0.25">
      <c r="A3656">
        <f t="shared" si="510"/>
        <v>150</v>
      </c>
      <c r="B3656">
        <f t="shared" si="511"/>
        <v>6</v>
      </c>
      <c r="C3656" s="1">
        <f t="shared" si="518"/>
        <v>41791.87499999116</v>
      </c>
      <c r="D3656" s="7">
        <v>0</v>
      </c>
      <c r="E3656" s="7"/>
      <c r="G3656">
        <v>56.86</v>
      </c>
      <c r="H3656" s="12">
        <v>193.7014602325963</v>
      </c>
      <c r="I3656" s="13">
        <f>$D$2*tarifas!$D$12/24</f>
        <v>1.4541666666666666</v>
      </c>
      <c r="J3656" s="13" t="e">
        <f>VLOOKUP(E3656&amp;" "&amp;F3656,tarifas!$A$13:$D$20,4,FALSE)*H3656</f>
        <v>#N/A</v>
      </c>
      <c r="K3656" s="13">
        <f>IF(F3656="COD1",tarifas!$D$11*(SUMIFS($H$11:$H$8770,$F$11:$F$8770,"=COD1",$B$11:$B$8770,"="&amp;B3656)/COUNTIFS($F$11:$F$8770,"=COD1",$B$11:$B$8770,"="&amp;B3656))/COUNTIFS($A$11:$A$8770,"="&amp;A3656,$F$11:$F$8770,"=COD1"),0)</f>
        <v>0</v>
      </c>
      <c r="L3656" s="13" t="e">
        <f>(VLOOKUP(F3656,tarifas!$C$7:$D$10,2,FALSE)+tarifas!$D$21)*datos!H3656</f>
        <v>#N/A</v>
      </c>
      <c r="M3656">
        <v>0</v>
      </c>
      <c r="N3656" s="13" t="e">
        <f t="shared" si="512"/>
        <v>#N/A</v>
      </c>
      <c r="O3656">
        <f t="shared" si="513"/>
        <v>0</v>
      </c>
      <c r="P3656" s="12">
        <f t="shared" si="514"/>
        <v>193.7014602325963</v>
      </c>
      <c r="Q3656">
        <f t="shared" si="515"/>
        <v>0</v>
      </c>
      <c r="R3656">
        <f>$D$2*tarifas!$D$12/24</f>
        <v>1.4541666666666666</v>
      </c>
      <c r="S3656" t="e">
        <f>VLOOKUP(E3656&amp;" "&amp;F3656,tarifas!$A$13:$D$20,4,FALSE)*P3656</f>
        <v>#N/A</v>
      </c>
      <c r="T3656">
        <f>IF(F3656="COD1",tarifas!$D$11*(SUMIFS($P$11:$P$8770,$F$11:$F$8770,"=COD1",$B$11:$B$8770,"="&amp;B3656)/COUNTIFS($F$11:$F$8770,"=COD1",$B$11:$B$8770,"="&amp;B3656))/COUNTIFS($A$11:$A$8770,"="&amp;A3656,$F$11:$F$8770,"=COD1"),0)</f>
        <v>0</v>
      </c>
      <c r="U3656" t="e">
        <f>(VLOOKUP(F3656,tarifas!$C$7:$D$10,2,FALSE)+tarifas!$D$21)*datos!P3656</f>
        <v>#N/A</v>
      </c>
      <c r="V3656" t="e">
        <f t="shared" si="516"/>
        <v>#N/A</v>
      </c>
      <c r="W3656">
        <f t="shared" si="517"/>
        <v>0</v>
      </c>
    </row>
    <row r="3657" spans="1:23" x14ac:dyDescent="0.25">
      <c r="A3657">
        <f t="shared" si="510"/>
        <v>150</v>
      </c>
      <c r="B3657">
        <f t="shared" si="511"/>
        <v>6</v>
      </c>
      <c r="C3657" s="1">
        <f t="shared" si="518"/>
        <v>41791.916666657824</v>
      </c>
      <c r="D3657" s="7">
        <v>0</v>
      </c>
      <c r="E3657" s="7"/>
      <c r="G3657">
        <v>53</v>
      </c>
      <c r="H3657" s="12">
        <v>193.31640189009784</v>
      </c>
      <c r="I3657" s="13">
        <f>$D$2*tarifas!$D$12/24</f>
        <v>1.4541666666666666</v>
      </c>
      <c r="J3657" s="13" t="e">
        <f>VLOOKUP(E3657&amp;" "&amp;F3657,tarifas!$A$13:$D$20,4,FALSE)*H3657</f>
        <v>#N/A</v>
      </c>
      <c r="K3657" s="13">
        <f>IF(F3657="COD1",tarifas!$D$11*(SUMIFS($H$11:$H$8770,$F$11:$F$8770,"=COD1",$B$11:$B$8770,"="&amp;B3657)/COUNTIFS($F$11:$F$8770,"=COD1",$B$11:$B$8770,"="&amp;B3657))/COUNTIFS($A$11:$A$8770,"="&amp;A3657,$F$11:$F$8770,"=COD1"),0)</f>
        <v>0</v>
      </c>
      <c r="L3657" s="13" t="e">
        <f>(VLOOKUP(F3657,tarifas!$C$7:$D$10,2,FALSE)+tarifas!$D$21)*datos!H3657</f>
        <v>#N/A</v>
      </c>
      <c r="M3657">
        <v>0</v>
      </c>
      <c r="N3657" s="13" t="e">
        <f t="shared" si="512"/>
        <v>#N/A</v>
      </c>
      <c r="O3657">
        <f t="shared" si="513"/>
        <v>0</v>
      </c>
      <c r="P3657" s="12">
        <f t="shared" si="514"/>
        <v>193.31640189009784</v>
      </c>
      <c r="Q3657">
        <f t="shared" si="515"/>
        <v>0</v>
      </c>
      <c r="R3657">
        <f>$D$2*tarifas!$D$12/24</f>
        <v>1.4541666666666666</v>
      </c>
      <c r="S3657" t="e">
        <f>VLOOKUP(E3657&amp;" "&amp;F3657,tarifas!$A$13:$D$20,4,FALSE)*P3657</f>
        <v>#N/A</v>
      </c>
      <c r="T3657">
        <f>IF(F3657="COD1",tarifas!$D$11*(SUMIFS($P$11:$P$8770,$F$11:$F$8770,"=COD1",$B$11:$B$8770,"="&amp;B3657)/COUNTIFS($F$11:$F$8770,"=COD1",$B$11:$B$8770,"="&amp;B3657))/COUNTIFS($A$11:$A$8770,"="&amp;A3657,$F$11:$F$8770,"=COD1"),0)</f>
        <v>0</v>
      </c>
      <c r="U3657" t="e">
        <f>(VLOOKUP(F3657,tarifas!$C$7:$D$10,2,FALSE)+tarifas!$D$21)*datos!P3657</f>
        <v>#N/A</v>
      </c>
      <c r="V3657" t="e">
        <f t="shared" si="516"/>
        <v>#N/A</v>
      </c>
      <c r="W3657">
        <f t="shared" si="517"/>
        <v>0</v>
      </c>
    </row>
    <row r="3658" spans="1:23" x14ac:dyDescent="0.25">
      <c r="A3658">
        <f t="shared" si="510"/>
        <v>150</v>
      </c>
      <c r="B3658">
        <f t="shared" si="511"/>
        <v>6</v>
      </c>
      <c r="C3658" s="1">
        <f t="shared" si="518"/>
        <v>41791.958333324488</v>
      </c>
      <c r="D3658" s="7">
        <v>0</v>
      </c>
      <c r="E3658" s="7"/>
      <c r="G3658">
        <v>45.5</v>
      </c>
      <c r="H3658" s="12">
        <v>190.70999149451609</v>
      </c>
      <c r="I3658" s="13">
        <f>$D$2*tarifas!$D$12/24</f>
        <v>1.4541666666666666</v>
      </c>
      <c r="J3658" s="13" t="e">
        <f>VLOOKUP(E3658&amp;" "&amp;F3658,tarifas!$A$13:$D$20,4,FALSE)*H3658</f>
        <v>#N/A</v>
      </c>
      <c r="K3658" s="13">
        <f>IF(F3658="COD1",tarifas!$D$11*(SUMIFS($H$11:$H$8770,$F$11:$F$8770,"=COD1",$B$11:$B$8770,"="&amp;B3658)/COUNTIFS($F$11:$F$8770,"=COD1",$B$11:$B$8770,"="&amp;B3658))/COUNTIFS($A$11:$A$8770,"="&amp;A3658,$F$11:$F$8770,"=COD1"),0)</f>
        <v>0</v>
      </c>
      <c r="L3658" s="13" t="e">
        <f>(VLOOKUP(F3658,tarifas!$C$7:$D$10,2,FALSE)+tarifas!$D$21)*datos!H3658</f>
        <v>#N/A</v>
      </c>
      <c r="M3658">
        <v>0</v>
      </c>
      <c r="N3658" s="13" t="e">
        <f t="shared" si="512"/>
        <v>#N/A</v>
      </c>
      <c r="O3658">
        <f t="shared" si="513"/>
        <v>0</v>
      </c>
      <c r="P3658" s="12">
        <f t="shared" si="514"/>
        <v>190.70999149451609</v>
      </c>
      <c r="Q3658">
        <f t="shared" si="515"/>
        <v>0</v>
      </c>
      <c r="R3658">
        <f>$D$2*tarifas!$D$12/24</f>
        <v>1.4541666666666666</v>
      </c>
      <c r="S3658" t="e">
        <f>VLOOKUP(E3658&amp;" "&amp;F3658,tarifas!$A$13:$D$20,4,FALSE)*P3658</f>
        <v>#N/A</v>
      </c>
      <c r="T3658">
        <f>IF(F3658="COD1",tarifas!$D$11*(SUMIFS($P$11:$P$8770,$F$11:$F$8770,"=COD1",$B$11:$B$8770,"="&amp;B3658)/COUNTIFS($F$11:$F$8770,"=COD1",$B$11:$B$8770,"="&amp;B3658))/COUNTIFS($A$11:$A$8770,"="&amp;A3658,$F$11:$F$8770,"=COD1"),0)</f>
        <v>0</v>
      </c>
      <c r="U3658" t="e">
        <f>(VLOOKUP(F3658,tarifas!$C$7:$D$10,2,FALSE)+tarifas!$D$21)*datos!P3658</f>
        <v>#N/A</v>
      </c>
      <c r="V3658" t="e">
        <f t="shared" si="516"/>
        <v>#N/A</v>
      </c>
      <c r="W3658">
        <f t="shared" si="517"/>
        <v>0</v>
      </c>
    </row>
    <row r="3659" spans="1:23" x14ac:dyDescent="0.25">
      <c r="A3659">
        <f t="shared" si="510"/>
        <v>151</v>
      </c>
      <c r="B3659">
        <f t="shared" si="511"/>
        <v>6</v>
      </c>
      <c r="C3659" s="1">
        <f t="shared" si="518"/>
        <v>41791.999999991152</v>
      </c>
      <c r="D3659" s="7">
        <v>0</v>
      </c>
      <c r="E3659" s="7"/>
      <c r="G3659">
        <v>44.21</v>
      </c>
      <c r="H3659" s="12">
        <v>189.67310774026902</v>
      </c>
      <c r="I3659" s="13">
        <f>$D$2*tarifas!$D$12/24</f>
        <v>1.4541666666666666</v>
      </c>
      <c r="J3659" s="13" t="e">
        <f>VLOOKUP(E3659&amp;" "&amp;F3659,tarifas!$A$13:$D$20,4,FALSE)*H3659</f>
        <v>#N/A</v>
      </c>
      <c r="K3659" s="13">
        <f>IF(F3659="COD1",tarifas!$D$11*(SUMIFS($H$11:$H$8770,$F$11:$F$8770,"=COD1",$B$11:$B$8770,"="&amp;B3659)/COUNTIFS($F$11:$F$8770,"=COD1",$B$11:$B$8770,"="&amp;B3659))/COUNTIFS($A$11:$A$8770,"="&amp;A3659,$F$11:$F$8770,"=COD1"),0)</f>
        <v>0</v>
      </c>
      <c r="L3659" s="13" t="e">
        <f>(VLOOKUP(F3659,tarifas!$C$7:$D$10,2,FALSE)+tarifas!$D$21)*datos!H3659</f>
        <v>#N/A</v>
      </c>
      <c r="M3659">
        <v>0</v>
      </c>
      <c r="N3659" s="13" t="e">
        <f t="shared" si="512"/>
        <v>#N/A</v>
      </c>
      <c r="O3659">
        <f t="shared" si="513"/>
        <v>0</v>
      </c>
      <c r="P3659" s="12">
        <f t="shared" si="514"/>
        <v>189.67310774026902</v>
      </c>
      <c r="Q3659">
        <f t="shared" si="515"/>
        <v>0</v>
      </c>
      <c r="R3659">
        <f>$D$2*tarifas!$D$12/24</f>
        <v>1.4541666666666666</v>
      </c>
      <c r="S3659" t="e">
        <f>VLOOKUP(E3659&amp;" "&amp;F3659,tarifas!$A$13:$D$20,4,FALSE)*P3659</f>
        <v>#N/A</v>
      </c>
      <c r="T3659">
        <f>IF(F3659="COD1",tarifas!$D$11*(SUMIFS($P$11:$P$8770,$F$11:$F$8770,"=COD1",$B$11:$B$8770,"="&amp;B3659)/COUNTIFS($F$11:$F$8770,"=COD1",$B$11:$B$8770,"="&amp;B3659))/COUNTIFS($A$11:$A$8770,"="&amp;A3659,$F$11:$F$8770,"=COD1"),0)</f>
        <v>0</v>
      </c>
      <c r="U3659" t="e">
        <f>(VLOOKUP(F3659,tarifas!$C$7:$D$10,2,FALSE)+tarifas!$D$21)*datos!P3659</f>
        <v>#N/A</v>
      </c>
      <c r="V3659" t="e">
        <f t="shared" si="516"/>
        <v>#N/A</v>
      </c>
      <c r="W3659">
        <f t="shared" si="517"/>
        <v>0</v>
      </c>
    </row>
    <row r="3660" spans="1:23" x14ac:dyDescent="0.25">
      <c r="A3660">
        <f t="shared" ref="A3660:A3723" si="519">DAYS360($C$11,C3660)</f>
        <v>151</v>
      </c>
      <c r="B3660">
        <f t="shared" ref="B3660:B3723" si="520">MONTH(C3660)</f>
        <v>6</v>
      </c>
      <c r="C3660" s="1">
        <f t="shared" si="518"/>
        <v>41792.041666657817</v>
      </c>
      <c r="D3660" s="7">
        <v>0</v>
      </c>
      <c r="E3660" s="7"/>
      <c r="G3660">
        <v>39</v>
      </c>
      <c r="H3660" s="12">
        <v>187.03639157692683</v>
      </c>
      <c r="I3660" s="13">
        <f>$D$2*tarifas!$D$12/24</f>
        <v>1.4541666666666666</v>
      </c>
      <c r="J3660" s="13" t="e">
        <f>VLOOKUP(E3660&amp;" "&amp;F3660,tarifas!$A$13:$D$20,4,FALSE)*H3660</f>
        <v>#N/A</v>
      </c>
      <c r="K3660" s="13">
        <f>IF(F3660="COD1",tarifas!$D$11*(SUMIFS($H$11:$H$8770,$F$11:$F$8770,"=COD1",$B$11:$B$8770,"="&amp;B3660)/COUNTIFS($F$11:$F$8770,"=COD1",$B$11:$B$8770,"="&amp;B3660))/COUNTIFS($A$11:$A$8770,"="&amp;A3660,$F$11:$F$8770,"=COD1"),0)</f>
        <v>0</v>
      </c>
      <c r="L3660" s="13" t="e">
        <f>(VLOOKUP(F3660,tarifas!$C$7:$D$10,2,FALSE)+tarifas!$D$21)*datos!H3660</f>
        <v>#N/A</v>
      </c>
      <c r="M3660">
        <v>0</v>
      </c>
      <c r="N3660" s="13" t="e">
        <f t="shared" ref="N3660:N3723" si="521">(I3660+J3660+K3660+L3660)*1.23</f>
        <v>#N/A</v>
      </c>
      <c r="O3660">
        <f t="shared" ref="O3660:O3723" si="522">IF(M3660&lt;H3660,M3660,H3660)</f>
        <v>0</v>
      </c>
      <c r="P3660" s="12">
        <f t="shared" ref="P3660:P3723" si="523">H3660-O3660</f>
        <v>187.03639157692683</v>
      </c>
      <c r="Q3660">
        <f t="shared" ref="Q3660:Q3723" si="524">IF(M3660&lt;H3660,0,M3660-H3660)</f>
        <v>0</v>
      </c>
      <c r="R3660">
        <f>$D$2*tarifas!$D$12/24</f>
        <v>1.4541666666666666</v>
      </c>
      <c r="S3660" t="e">
        <f>VLOOKUP(E3660&amp;" "&amp;F3660,tarifas!$A$13:$D$20,4,FALSE)*P3660</f>
        <v>#N/A</v>
      </c>
      <c r="T3660">
        <f>IF(F3660="COD1",tarifas!$D$11*(SUMIFS($P$11:$P$8770,$F$11:$F$8770,"=COD1",$B$11:$B$8770,"="&amp;B3660)/COUNTIFS($F$11:$F$8770,"=COD1",$B$11:$B$8770,"="&amp;B3660))/COUNTIFS($A$11:$A$8770,"="&amp;A3660,$F$11:$F$8770,"=COD1"),0)</f>
        <v>0</v>
      </c>
      <c r="U3660" t="e">
        <f>(VLOOKUP(F3660,tarifas!$C$7:$D$10,2,FALSE)+tarifas!$D$21)*datos!P3660</f>
        <v>#N/A</v>
      </c>
      <c r="V3660" t="e">
        <f t="shared" ref="V3660:V3723" si="525">(R3660+S3660+T3660+U3660)*1.23</f>
        <v>#N/A</v>
      </c>
      <c r="W3660">
        <f t="shared" ref="W3660:W3723" si="526">0.9*G3660/1000*Q3660</f>
        <v>0</v>
      </c>
    </row>
    <row r="3661" spans="1:23" x14ac:dyDescent="0.25">
      <c r="A3661">
        <f t="shared" si="519"/>
        <v>151</v>
      </c>
      <c r="B3661">
        <f t="shared" si="520"/>
        <v>6</v>
      </c>
      <c r="C3661" s="1">
        <f t="shared" ref="C3661:C3724" si="527">+C3660+1/24</f>
        <v>41792.083333324481</v>
      </c>
      <c r="D3661" s="7">
        <v>0</v>
      </c>
      <c r="E3661" s="7"/>
      <c r="G3661">
        <v>39</v>
      </c>
      <c r="H3661" s="12">
        <v>184.85893796568206</v>
      </c>
      <c r="I3661" s="13">
        <f>$D$2*tarifas!$D$12/24</f>
        <v>1.4541666666666666</v>
      </c>
      <c r="J3661" s="13" t="e">
        <f>VLOOKUP(E3661&amp;" "&amp;F3661,tarifas!$A$13:$D$20,4,FALSE)*H3661</f>
        <v>#N/A</v>
      </c>
      <c r="K3661" s="13">
        <f>IF(F3661="COD1",tarifas!$D$11*(SUMIFS($H$11:$H$8770,$F$11:$F$8770,"=COD1",$B$11:$B$8770,"="&amp;B3661)/COUNTIFS($F$11:$F$8770,"=COD1",$B$11:$B$8770,"="&amp;B3661))/COUNTIFS($A$11:$A$8770,"="&amp;A3661,$F$11:$F$8770,"=COD1"),0)</f>
        <v>0</v>
      </c>
      <c r="L3661" s="13" t="e">
        <f>(VLOOKUP(F3661,tarifas!$C$7:$D$10,2,FALSE)+tarifas!$D$21)*datos!H3661</f>
        <v>#N/A</v>
      </c>
      <c r="M3661">
        <v>0</v>
      </c>
      <c r="N3661" s="13" t="e">
        <f t="shared" si="521"/>
        <v>#N/A</v>
      </c>
      <c r="O3661">
        <f t="shared" si="522"/>
        <v>0</v>
      </c>
      <c r="P3661" s="12">
        <f t="shared" si="523"/>
        <v>184.85893796568206</v>
      </c>
      <c r="Q3661">
        <f t="shared" si="524"/>
        <v>0</v>
      </c>
      <c r="R3661">
        <f>$D$2*tarifas!$D$12/24</f>
        <v>1.4541666666666666</v>
      </c>
      <c r="S3661" t="e">
        <f>VLOOKUP(E3661&amp;" "&amp;F3661,tarifas!$A$13:$D$20,4,FALSE)*P3661</f>
        <v>#N/A</v>
      </c>
      <c r="T3661">
        <f>IF(F3661="COD1",tarifas!$D$11*(SUMIFS($P$11:$P$8770,$F$11:$F$8770,"=COD1",$B$11:$B$8770,"="&amp;B3661)/COUNTIFS($F$11:$F$8770,"=COD1",$B$11:$B$8770,"="&amp;B3661))/COUNTIFS($A$11:$A$8770,"="&amp;A3661,$F$11:$F$8770,"=COD1"),0)</f>
        <v>0</v>
      </c>
      <c r="U3661" t="e">
        <f>(VLOOKUP(F3661,tarifas!$C$7:$D$10,2,FALSE)+tarifas!$D$21)*datos!P3661</f>
        <v>#N/A</v>
      </c>
      <c r="V3661" t="e">
        <f t="shared" si="525"/>
        <v>#N/A</v>
      </c>
      <c r="W3661">
        <f t="shared" si="526"/>
        <v>0</v>
      </c>
    </row>
    <row r="3662" spans="1:23" x14ac:dyDescent="0.25">
      <c r="A3662">
        <f t="shared" si="519"/>
        <v>151</v>
      </c>
      <c r="B3662">
        <f t="shared" si="520"/>
        <v>6</v>
      </c>
      <c r="C3662" s="1">
        <f t="shared" si="527"/>
        <v>41792.124999991145</v>
      </c>
      <c r="D3662" s="7">
        <v>0</v>
      </c>
      <c r="E3662" s="7"/>
      <c r="G3662">
        <v>39.1</v>
      </c>
      <c r="H3662" s="12">
        <v>184.13044204364616</v>
      </c>
      <c r="I3662" s="13">
        <f>$D$2*tarifas!$D$12/24</f>
        <v>1.4541666666666666</v>
      </c>
      <c r="J3662" s="13" t="e">
        <f>VLOOKUP(E3662&amp;" "&amp;F3662,tarifas!$A$13:$D$20,4,FALSE)*H3662</f>
        <v>#N/A</v>
      </c>
      <c r="K3662" s="13">
        <f>IF(F3662="COD1",tarifas!$D$11*(SUMIFS($H$11:$H$8770,$F$11:$F$8770,"=COD1",$B$11:$B$8770,"="&amp;B3662)/COUNTIFS($F$11:$F$8770,"=COD1",$B$11:$B$8770,"="&amp;B3662))/COUNTIFS($A$11:$A$8770,"="&amp;A3662,$F$11:$F$8770,"=COD1"),0)</f>
        <v>0</v>
      </c>
      <c r="L3662" s="13" t="e">
        <f>(VLOOKUP(F3662,tarifas!$C$7:$D$10,2,FALSE)+tarifas!$D$21)*datos!H3662</f>
        <v>#N/A</v>
      </c>
      <c r="M3662">
        <v>0</v>
      </c>
      <c r="N3662" s="13" t="e">
        <f t="shared" si="521"/>
        <v>#N/A</v>
      </c>
      <c r="O3662">
        <f t="shared" si="522"/>
        <v>0</v>
      </c>
      <c r="P3662" s="12">
        <f t="shared" si="523"/>
        <v>184.13044204364616</v>
      </c>
      <c r="Q3662">
        <f t="shared" si="524"/>
        <v>0</v>
      </c>
      <c r="R3662">
        <f>$D$2*tarifas!$D$12/24</f>
        <v>1.4541666666666666</v>
      </c>
      <c r="S3662" t="e">
        <f>VLOOKUP(E3662&amp;" "&amp;F3662,tarifas!$A$13:$D$20,4,FALSE)*P3662</f>
        <v>#N/A</v>
      </c>
      <c r="T3662">
        <f>IF(F3662="COD1",tarifas!$D$11*(SUMIFS($P$11:$P$8770,$F$11:$F$8770,"=COD1",$B$11:$B$8770,"="&amp;B3662)/COUNTIFS($F$11:$F$8770,"=COD1",$B$11:$B$8770,"="&amp;B3662))/COUNTIFS($A$11:$A$8770,"="&amp;A3662,$F$11:$F$8770,"=COD1"),0)</f>
        <v>0</v>
      </c>
      <c r="U3662" t="e">
        <f>(VLOOKUP(F3662,tarifas!$C$7:$D$10,2,FALSE)+tarifas!$D$21)*datos!P3662</f>
        <v>#N/A</v>
      </c>
      <c r="V3662" t="e">
        <f t="shared" si="525"/>
        <v>#N/A</v>
      </c>
      <c r="W3662">
        <f t="shared" si="526"/>
        <v>0</v>
      </c>
    </row>
    <row r="3663" spans="1:23" x14ac:dyDescent="0.25">
      <c r="A3663">
        <f t="shared" si="519"/>
        <v>151</v>
      </c>
      <c r="B3663">
        <f t="shared" si="520"/>
        <v>6</v>
      </c>
      <c r="C3663" s="1">
        <f t="shared" si="527"/>
        <v>41792.166666657809</v>
      </c>
      <c r="D3663" s="7">
        <v>0</v>
      </c>
      <c r="E3663" s="7"/>
      <c r="G3663">
        <v>44.21</v>
      </c>
      <c r="H3663" s="12">
        <v>186.1014552340439</v>
      </c>
      <c r="I3663" s="13">
        <f>$D$2*tarifas!$D$12/24</f>
        <v>1.4541666666666666</v>
      </c>
      <c r="J3663" s="13" t="e">
        <f>VLOOKUP(E3663&amp;" "&amp;F3663,tarifas!$A$13:$D$20,4,FALSE)*H3663</f>
        <v>#N/A</v>
      </c>
      <c r="K3663" s="13">
        <f>IF(F3663="COD1",tarifas!$D$11*(SUMIFS($H$11:$H$8770,$F$11:$F$8770,"=COD1",$B$11:$B$8770,"="&amp;B3663)/COUNTIFS($F$11:$F$8770,"=COD1",$B$11:$B$8770,"="&amp;B3663))/COUNTIFS($A$11:$A$8770,"="&amp;A3663,$F$11:$F$8770,"=COD1"),0)</f>
        <v>0</v>
      </c>
      <c r="L3663" s="13" t="e">
        <f>(VLOOKUP(F3663,tarifas!$C$7:$D$10,2,FALSE)+tarifas!$D$21)*datos!H3663</f>
        <v>#N/A</v>
      </c>
      <c r="M3663">
        <v>0</v>
      </c>
      <c r="N3663" s="13" t="e">
        <f t="shared" si="521"/>
        <v>#N/A</v>
      </c>
      <c r="O3663">
        <f t="shared" si="522"/>
        <v>0</v>
      </c>
      <c r="P3663" s="12">
        <f t="shared" si="523"/>
        <v>186.1014552340439</v>
      </c>
      <c r="Q3663">
        <f t="shared" si="524"/>
        <v>0</v>
      </c>
      <c r="R3663">
        <f>$D$2*tarifas!$D$12/24</f>
        <v>1.4541666666666666</v>
      </c>
      <c r="S3663" t="e">
        <f>VLOOKUP(E3663&amp;" "&amp;F3663,tarifas!$A$13:$D$20,4,FALSE)*P3663</f>
        <v>#N/A</v>
      </c>
      <c r="T3663">
        <f>IF(F3663="COD1",tarifas!$D$11*(SUMIFS($P$11:$P$8770,$F$11:$F$8770,"=COD1",$B$11:$B$8770,"="&amp;B3663)/COUNTIFS($F$11:$F$8770,"=COD1",$B$11:$B$8770,"="&amp;B3663))/COUNTIFS($A$11:$A$8770,"="&amp;A3663,$F$11:$F$8770,"=COD1"),0)</f>
        <v>0</v>
      </c>
      <c r="U3663" t="e">
        <f>(VLOOKUP(F3663,tarifas!$C$7:$D$10,2,FALSE)+tarifas!$D$21)*datos!P3663</f>
        <v>#N/A</v>
      </c>
      <c r="V3663" t="e">
        <f t="shared" si="525"/>
        <v>#N/A</v>
      </c>
      <c r="W3663">
        <f t="shared" si="526"/>
        <v>0</v>
      </c>
    </row>
    <row r="3664" spans="1:23" x14ac:dyDescent="0.25">
      <c r="A3664">
        <f t="shared" si="519"/>
        <v>151</v>
      </c>
      <c r="B3664">
        <f t="shared" si="520"/>
        <v>6</v>
      </c>
      <c r="C3664" s="1">
        <f t="shared" si="527"/>
        <v>41792.208333324474</v>
      </c>
      <c r="D3664" s="7">
        <v>0</v>
      </c>
      <c r="E3664" s="7"/>
      <c r="G3664">
        <v>47.23</v>
      </c>
      <c r="H3664" s="12">
        <v>181.66167355161343</v>
      </c>
      <c r="I3664" s="13">
        <f>$D$2*tarifas!$D$12/24</f>
        <v>1.4541666666666666</v>
      </c>
      <c r="J3664" s="13" t="e">
        <f>VLOOKUP(E3664&amp;" "&amp;F3664,tarifas!$A$13:$D$20,4,FALSE)*H3664</f>
        <v>#N/A</v>
      </c>
      <c r="K3664" s="13">
        <f>IF(F3664="COD1",tarifas!$D$11*(SUMIFS($H$11:$H$8770,$F$11:$F$8770,"=COD1",$B$11:$B$8770,"="&amp;B3664)/COUNTIFS($F$11:$F$8770,"=COD1",$B$11:$B$8770,"="&amp;B3664))/COUNTIFS($A$11:$A$8770,"="&amp;A3664,$F$11:$F$8770,"=COD1"),0)</f>
        <v>0</v>
      </c>
      <c r="L3664" s="13" t="e">
        <f>(VLOOKUP(F3664,tarifas!$C$7:$D$10,2,FALSE)+tarifas!$D$21)*datos!H3664</f>
        <v>#N/A</v>
      </c>
      <c r="M3664">
        <v>11.126899999999999</v>
      </c>
      <c r="N3664" s="13" t="e">
        <f t="shared" si="521"/>
        <v>#N/A</v>
      </c>
      <c r="O3664">
        <f t="shared" si="522"/>
        <v>11.126899999999999</v>
      </c>
      <c r="P3664" s="12">
        <f t="shared" si="523"/>
        <v>170.53477355161343</v>
      </c>
      <c r="Q3664">
        <f t="shared" si="524"/>
        <v>0</v>
      </c>
      <c r="R3664">
        <f>$D$2*tarifas!$D$12/24</f>
        <v>1.4541666666666666</v>
      </c>
      <c r="S3664" t="e">
        <f>VLOOKUP(E3664&amp;" "&amp;F3664,tarifas!$A$13:$D$20,4,FALSE)*P3664</f>
        <v>#N/A</v>
      </c>
      <c r="T3664">
        <f>IF(F3664="COD1",tarifas!$D$11*(SUMIFS($P$11:$P$8770,$F$11:$F$8770,"=COD1",$B$11:$B$8770,"="&amp;B3664)/COUNTIFS($F$11:$F$8770,"=COD1",$B$11:$B$8770,"="&amp;B3664))/COUNTIFS($A$11:$A$8770,"="&amp;A3664,$F$11:$F$8770,"=COD1"),0)</f>
        <v>0</v>
      </c>
      <c r="U3664" t="e">
        <f>(VLOOKUP(F3664,tarifas!$C$7:$D$10,2,FALSE)+tarifas!$D$21)*datos!P3664</f>
        <v>#N/A</v>
      </c>
      <c r="V3664" t="e">
        <f t="shared" si="525"/>
        <v>#N/A</v>
      </c>
      <c r="W3664">
        <f t="shared" si="526"/>
        <v>0</v>
      </c>
    </row>
    <row r="3665" spans="1:23" x14ac:dyDescent="0.25">
      <c r="A3665">
        <f t="shared" si="519"/>
        <v>151</v>
      </c>
      <c r="B3665">
        <f t="shared" si="520"/>
        <v>6</v>
      </c>
      <c r="C3665" s="1">
        <f t="shared" si="527"/>
        <v>41792.249999991138</v>
      </c>
      <c r="D3665" s="7">
        <v>21.893939393939394</v>
      </c>
      <c r="E3665" s="7"/>
      <c r="G3665">
        <v>46.58</v>
      </c>
      <c r="H3665" s="12">
        <v>174.97153326929103</v>
      </c>
      <c r="I3665" s="13">
        <f>$D$2*tarifas!$D$12/24</f>
        <v>1.4541666666666666</v>
      </c>
      <c r="J3665" s="13" t="e">
        <f>VLOOKUP(E3665&amp;" "&amp;F3665,tarifas!$A$13:$D$20,4,FALSE)*H3665</f>
        <v>#N/A</v>
      </c>
      <c r="K3665" s="13">
        <f>IF(F3665="COD1",tarifas!$D$11*(SUMIFS($H$11:$H$8770,$F$11:$F$8770,"=COD1",$B$11:$B$8770,"="&amp;B3665)/COUNTIFS($F$11:$F$8770,"=COD1",$B$11:$B$8770,"="&amp;B3665))/COUNTIFS($A$11:$A$8770,"="&amp;A3665,$F$11:$F$8770,"=COD1"),0)</f>
        <v>0</v>
      </c>
      <c r="L3665" s="13" t="e">
        <f>(VLOOKUP(F3665,tarifas!$C$7:$D$10,2,FALSE)+tarifas!$D$21)*datos!H3665</f>
        <v>#N/A</v>
      </c>
      <c r="M3665">
        <v>54.843029999999999</v>
      </c>
      <c r="N3665" s="13" t="e">
        <f t="shared" si="521"/>
        <v>#N/A</v>
      </c>
      <c r="O3665">
        <f t="shared" si="522"/>
        <v>54.843029999999999</v>
      </c>
      <c r="P3665" s="12">
        <f t="shared" si="523"/>
        <v>120.12850326929103</v>
      </c>
      <c r="Q3665">
        <f t="shared" si="524"/>
        <v>0</v>
      </c>
      <c r="R3665">
        <f>$D$2*tarifas!$D$12/24</f>
        <v>1.4541666666666666</v>
      </c>
      <c r="S3665" t="e">
        <f>VLOOKUP(E3665&amp;" "&amp;F3665,tarifas!$A$13:$D$20,4,FALSE)*P3665</f>
        <v>#N/A</v>
      </c>
      <c r="T3665">
        <f>IF(F3665="COD1",tarifas!$D$11*(SUMIFS($P$11:$P$8770,$F$11:$F$8770,"=COD1",$B$11:$B$8770,"="&amp;B3665)/COUNTIFS($F$11:$F$8770,"=COD1",$B$11:$B$8770,"="&amp;B3665))/COUNTIFS($A$11:$A$8770,"="&amp;A3665,$F$11:$F$8770,"=COD1"),0)</f>
        <v>0</v>
      </c>
      <c r="U3665" t="e">
        <f>(VLOOKUP(F3665,tarifas!$C$7:$D$10,2,FALSE)+tarifas!$D$21)*datos!P3665</f>
        <v>#N/A</v>
      </c>
      <c r="V3665" t="e">
        <f t="shared" si="525"/>
        <v>#N/A</v>
      </c>
      <c r="W3665">
        <f t="shared" si="526"/>
        <v>0</v>
      </c>
    </row>
    <row r="3666" spans="1:23" x14ac:dyDescent="0.25">
      <c r="A3666">
        <f t="shared" si="519"/>
        <v>151</v>
      </c>
      <c r="B3666">
        <f t="shared" si="520"/>
        <v>6</v>
      </c>
      <c r="C3666" s="1">
        <f t="shared" si="527"/>
        <v>41792.291666657802</v>
      </c>
      <c r="D3666" s="7">
        <v>70.575757575757578</v>
      </c>
      <c r="E3666" s="7"/>
      <c r="G3666">
        <v>50.8</v>
      </c>
      <c r="H3666" s="12">
        <v>230.45507041331172</v>
      </c>
      <c r="I3666" s="13">
        <f>$D$2*tarifas!$D$12/24</f>
        <v>1.4541666666666666</v>
      </c>
      <c r="J3666" s="13" t="e">
        <f>VLOOKUP(E3666&amp;" "&amp;F3666,tarifas!$A$13:$D$20,4,FALSE)*H3666</f>
        <v>#N/A</v>
      </c>
      <c r="K3666" s="13">
        <f>IF(F3666="COD1",tarifas!$D$11*(SUMIFS($H$11:$H$8770,$F$11:$F$8770,"=COD1",$B$11:$B$8770,"="&amp;B3666)/COUNTIFS($F$11:$F$8770,"=COD1",$B$11:$B$8770,"="&amp;B3666))/COUNTIFS($A$11:$A$8770,"="&amp;A3666,$F$11:$F$8770,"=COD1"),0)</f>
        <v>0</v>
      </c>
      <c r="L3666" s="13" t="e">
        <f>(VLOOKUP(F3666,tarifas!$C$7:$D$10,2,FALSE)+tarifas!$D$21)*datos!H3666</f>
        <v>#N/A</v>
      </c>
      <c r="M3666">
        <v>190.81798999999998</v>
      </c>
      <c r="N3666" s="13" t="e">
        <f t="shared" si="521"/>
        <v>#N/A</v>
      </c>
      <c r="O3666">
        <f t="shared" si="522"/>
        <v>190.81798999999998</v>
      </c>
      <c r="P3666" s="12">
        <f t="shared" si="523"/>
        <v>39.637080413311736</v>
      </c>
      <c r="Q3666">
        <f t="shared" si="524"/>
        <v>0</v>
      </c>
      <c r="R3666">
        <f>$D$2*tarifas!$D$12/24</f>
        <v>1.4541666666666666</v>
      </c>
      <c r="S3666" t="e">
        <f>VLOOKUP(E3666&amp;" "&amp;F3666,tarifas!$A$13:$D$20,4,FALSE)*P3666</f>
        <v>#N/A</v>
      </c>
      <c r="T3666">
        <f>IF(F3666="COD1",tarifas!$D$11*(SUMIFS($P$11:$P$8770,$F$11:$F$8770,"=COD1",$B$11:$B$8770,"="&amp;B3666)/COUNTIFS($F$11:$F$8770,"=COD1",$B$11:$B$8770,"="&amp;B3666))/COUNTIFS($A$11:$A$8770,"="&amp;A3666,$F$11:$F$8770,"=COD1"),0)</f>
        <v>0</v>
      </c>
      <c r="U3666" t="e">
        <f>(VLOOKUP(F3666,tarifas!$C$7:$D$10,2,FALSE)+tarifas!$D$21)*datos!P3666</f>
        <v>#N/A</v>
      </c>
      <c r="V3666" t="e">
        <f t="shared" si="525"/>
        <v>#N/A</v>
      </c>
      <c r="W3666">
        <f t="shared" si="526"/>
        <v>0</v>
      </c>
    </row>
    <row r="3667" spans="1:23" x14ac:dyDescent="0.25">
      <c r="A3667">
        <f t="shared" si="519"/>
        <v>151</v>
      </c>
      <c r="B3667">
        <f t="shared" si="520"/>
        <v>6</v>
      </c>
      <c r="C3667" s="1">
        <f t="shared" si="527"/>
        <v>41792.333333324466</v>
      </c>
      <c r="D3667" s="7">
        <v>170.77272727272728</v>
      </c>
      <c r="E3667" s="7"/>
      <c r="G3667">
        <v>54.1</v>
      </c>
      <c r="H3667" s="12">
        <v>359.66886049020695</v>
      </c>
      <c r="I3667" s="13">
        <f>$D$2*tarifas!$D$12/24</f>
        <v>1.4541666666666666</v>
      </c>
      <c r="J3667" s="13" t="e">
        <f>VLOOKUP(E3667&amp;" "&amp;F3667,tarifas!$A$13:$D$20,4,FALSE)*H3667</f>
        <v>#N/A</v>
      </c>
      <c r="K3667" s="13">
        <f>IF(F3667="COD1",tarifas!$D$11*(SUMIFS($H$11:$H$8770,$F$11:$F$8770,"=COD1",$B$11:$B$8770,"="&amp;B3667)/COUNTIFS($F$11:$F$8770,"=COD1",$B$11:$B$8770,"="&amp;B3667))/COUNTIFS($A$11:$A$8770,"="&amp;A3667,$F$11:$F$8770,"=COD1"),0)</f>
        <v>0</v>
      </c>
      <c r="L3667" s="13" t="e">
        <f>(VLOOKUP(F3667,tarifas!$C$7:$D$10,2,FALSE)+tarifas!$D$21)*datos!H3667</f>
        <v>#N/A</v>
      </c>
      <c r="M3667">
        <v>314.82706000000002</v>
      </c>
      <c r="N3667" s="13" t="e">
        <f t="shared" si="521"/>
        <v>#N/A</v>
      </c>
      <c r="O3667">
        <f t="shared" si="522"/>
        <v>314.82706000000002</v>
      </c>
      <c r="P3667" s="12">
        <f t="shared" si="523"/>
        <v>44.841800490206936</v>
      </c>
      <c r="Q3667">
        <f t="shared" si="524"/>
        <v>0</v>
      </c>
      <c r="R3667">
        <f>$D$2*tarifas!$D$12/24</f>
        <v>1.4541666666666666</v>
      </c>
      <c r="S3667" t="e">
        <f>VLOOKUP(E3667&amp;" "&amp;F3667,tarifas!$A$13:$D$20,4,FALSE)*P3667</f>
        <v>#N/A</v>
      </c>
      <c r="T3667">
        <f>IF(F3667="COD1",tarifas!$D$11*(SUMIFS($P$11:$P$8770,$F$11:$F$8770,"=COD1",$B$11:$B$8770,"="&amp;B3667)/COUNTIFS($F$11:$F$8770,"=COD1",$B$11:$B$8770,"="&amp;B3667))/COUNTIFS($A$11:$A$8770,"="&amp;A3667,$F$11:$F$8770,"=COD1"),0)</f>
        <v>0</v>
      </c>
      <c r="U3667" t="e">
        <f>(VLOOKUP(F3667,tarifas!$C$7:$D$10,2,FALSE)+tarifas!$D$21)*datos!P3667</f>
        <v>#N/A</v>
      </c>
      <c r="V3667" t="e">
        <f t="shared" si="525"/>
        <v>#N/A</v>
      </c>
      <c r="W3667">
        <f t="shared" si="526"/>
        <v>0</v>
      </c>
    </row>
    <row r="3668" spans="1:23" x14ac:dyDescent="0.25">
      <c r="A3668">
        <f t="shared" si="519"/>
        <v>151</v>
      </c>
      <c r="B3668">
        <f t="shared" si="520"/>
        <v>6</v>
      </c>
      <c r="C3668" s="1">
        <f t="shared" si="527"/>
        <v>41792.374999991131</v>
      </c>
      <c r="D3668" s="7">
        <v>258.34848484848482</v>
      </c>
      <c r="E3668" s="7"/>
      <c r="G3668">
        <v>54.55</v>
      </c>
      <c r="H3668" s="12">
        <v>536.7316441145681</v>
      </c>
      <c r="I3668" s="13">
        <f>$D$2*tarifas!$D$12/24</f>
        <v>1.4541666666666666</v>
      </c>
      <c r="J3668" s="13" t="e">
        <f>VLOOKUP(E3668&amp;" "&amp;F3668,tarifas!$A$13:$D$20,4,FALSE)*H3668</f>
        <v>#N/A</v>
      </c>
      <c r="K3668" s="13">
        <f>IF(F3668="COD1",tarifas!$D$11*(SUMIFS($H$11:$H$8770,$F$11:$F$8770,"=COD1",$B$11:$B$8770,"="&amp;B3668)/COUNTIFS($F$11:$F$8770,"=COD1",$B$11:$B$8770,"="&amp;B3668))/COUNTIFS($A$11:$A$8770,"="&amp;A3668,$F$11:$F$8770,"=COD1"),0)</f>
        <v>0</v>
      </c>
      <c r="L3668" s="13" t="e">
        <f>(VLOOKUP(F3668,tarifas!$C$7:$D$10,2,FALSE)+tarifas!$D$21)*datos!H3668</f>
        <v>#N/A</v>
      </c>
      <c r="M3668">
        <v>367.63453999999996</v>
      </c>
      <c r="N3668" s="13" t="e">
        <f t="shared" si="521"/>
        <v>#N/A</v>
      </c>
      <c r="O3668">
        <f t="shared" si="522"/>
        <v>367.63453999999996</v>
      </c>
      <c r="P3668" s="12">
        <f t="shared" si="523"/>
        <v>169.09710411456814</v>
      </c>
      <c r="Q3668">
        <f t="shared" si="524"/>
        <v>0</v>
      </c>
      <c r="R3668">
        <f>$D$2*tarifas!$D$12/24</f>
        <v>1.4541666666666666</v>
      </c>
      <c r="S3668" t="e">
        <f>VLOOKUP(E3668&amp;" "&amp;F3668,tarifas!$A$13:$D$20,4,FALSE)*P3668</f>
        <v>#N/A</v>
      </c>
      <c r="T3668">
        <f>IF(F3668="COD1",tarifas!$D$11*(SUMIFS($P$11:$P$8770,$F$11:$F$8770,"=COD1",$B$11:$B$8770,"="&amp;B3668)/COUNTIFS($F$11:$F$8770,"=COD1",$B$11:$B$8770,"="&amp;B3668))/COUNTIFS($A$11:$A$8770,"="&amp;A3668,$F$11:$F$8770,"=COD1"),0)</f>
        <v>0</v>
      </c>
      <c r="U3668" t="e">
        <f>(VLOOKUP(F3668,tarifas!$C$7:$D$10,2,FALSE)+tarifas!$D$21)*datos!P3668</f>
        <v>#N/A</v>
      </c>
      <c r="V3668" t="e">
        <f t="shared" si="525"/>
        <v>#N/A</v>
      </c>
      <c r="W3668">
        <f t="shared" si="526"/>
        <v>0</v>
      </c>
    </row>
    <row r="3669" spans="1:23" x14ac:dyDescent="0.25">
      <c r="A3669">
        <f t="shared" si="519"/>
        <v>151</v>
      </c>
      <c r="B3669">
        <f t="shared" si="520"/>
        <v>6</v>
      </c>
      <c r="C3669" s="1">
        <f t="shared" si="527"/>
        <v>41792.416666657795</v>
      </c>
      <c r="D3669" s="7">
        <v>325.83333333333331</v>
      </c>
      <c r="E3669" s="7"/>
      <c r="G3669">
        <v>54.74</v>
      </c>
      <c r="H3669" s="12">
        <v>585.59778857165281</v>
      </c>
      <c r="I3669" s="13">
        <f>$D$2*tarifas!$D$12/24</f>
        <v>1.4541666666666666</v>
      </c>
      <c r="J3669" s="13" t="e">
        <f>VLOOKUP(E3669&amp;" "&amp;F3669,tarifas!$A$13:$D$20,4,FALSE)*H3669</f>
        <v>#N/A</v>
      </c>
      <c r="K3669" s="13">
        <f>IF(F3669="COD1",tarifas!$D$11*(SUMIFS($H$11:$H$8770,$F$11:$F$8770,"=COD1",$B$11:$B$8770,"="&amp;B3669)/COUNTIFS($F$11:$F$8770,"=COD1",$B$11:$B$8770,"="&amp;B3669))/COUNTIFS($A$11:$A$8770,"="&amp;A3669,$F$11:$F$8770,"=COD1"),0)</f>
        <v>0</v>
      </c>
      <c r="L3669" s="13" t="e">
        <f>(VLOOKUP(F3669,tarifas!$C$7:$D$10,2,FALSE)+tarifas!$D$21)*datos!H3669</f>
        <v>#N/A</v>
      </c>
      <c r="M3669">
        <v>341.85482999999999</v>
      </c>
      <c r="N3669" s="13" t="e">
        <f t="shared" si="521"/>
        <v>#N/A</v>
      </c>
      <c r="O3669">
        <f t="shared" si="522"/>
        <v>341.85482999999999</v>
      </c>
      <c r="P3669" s="12">
        <f t="shared" si="523"/>
        <v>243.74295857165282</v>
      </c>
      <c r="Q3669">
        <f t="shared" si="524"/>
        <v>0</v>
      </c>
      <c r="R3669">
        <f>$D$2*tarifas!$D$12/24</f>
        <v>1.4541666666666666</v>
      </c>
      <c r="S3669" t="e">
        <f>VLOOKUP(E3669&amp;" "&amp;F3669,tarifas!$A$13:$D$20,4,FALSE)*P3669</f>
        <v>#N/A</v>
      </c>
      <c r="T3669">
        <f>IF(F3669="COD1",tarifas!$D$11*(SUMIFS($P$11:$P$8770,$F$11:$F$8770,"=COD1",$B$11:$B$8770,"="&amp;B3669)/COUNTIFS($F$11:$F$8770,"=COD1",$B$11:$B$8770,"="&amp;B3669))/COUNTIFS($A$11:$A$8770,"="&amp;A3669,$F$11:$F$8770,"=COD1"),0)</f>
        <v>0</v>
      </c>
      <c r="U3669" t="e">
        <f>(VLOOKUP(F3669,tarifas!$C$7:$D$10,2,FALSE)+tarifas!$D$21)*datos!P3669</f>
        <v>#N/A</v>
      </c>
      <c r="V3669" t="e">
        <f t="shared" si="525"/>
        <v>#N/A</v>
      </c>
      <c r="W3669">
        <f t="shared" si="526"/>
        <v>0</v>
      </c>
    </row>
    <row r="3670" spans="1:23" x14ac:dyDescent="0.25">
      <c r="A3670">
        <f t="shared" si="519"/>
        <v>151</v>
      </c>
      <c r="B3670">
        <f t="shared" si="520"/>
        <v>6</v>
      </c>
      <c r="C3670" s="1">
        <f t="shared" si="527"/>
        <v>41792.458333324459</v>
      </c>
      <c r="D3670" s="7">
        <v>249.84848484848484</v>
      </c>
      <c r="E3670" s="7"/>
      <c r="G3670">
        <v>55.02</v>
      </c>
      <c r="H3670" s="12">
        <v>515.41446379540776</v>
      </c>
      <c r="I3670" s="13">
        <f>$D$2*tarifas!$D$12/24</f>
        <v>1.4541666666666666</v>
      </c>
      <c r="J3670" s="13" t="e">
        <f>VLOOKUP(E3670&amp;" "&amp;F3670,tarifas!$A$13:$D$20,4,FALSE)*H3670</f>
        <v>#N/A</v>
      </c>
      <c r="K3670" s="13">
        <f>IF(F3670="COD1",tarifas!$D$11*(SUMIFS($H$11:$H$8770,$F$11:$F$8770,"=COD1",$B$11:$B$8770,"="&amp;B3670)/COUNTIFS($F$11:$F$8770,"=COD1",$B$11:$B$8770,"="&amp;B3670))/COUNTIFS($A$11:$A$8770,"="&amp;A3670,$F$11:$F$8770,"=COD1"),0)</f>
        <v>0</v>
      </c>
      <c r="L3670" s="13" t="e">
        <f>(VLOOKUP(F3670,tarifas!$C$7:$D$10,2,FALSE)+tarifas!$D$21)*datos!H3670</f>
        <v>#N/A</v>
      </c>
      <c r="M3670">
        <v>498.87741999999997</v>
      </c>
      <c r="N3670" s="13" t="e">
        <f t="shared" si="521"/>
        <v>#N/A</v>
      </c>
      <c r="O3670">
        <f t="shared" si="522"/>
        <v>498.87741999999997</v>
      </c>
      <c r="P3670" s="12">
        <f t="shared" si="523"/>
        <v>16.537043795407783</v>
      </c>
      <c r="Q3670">
        <f t="shared" si="524"/>
        <v>0</v>
      </c>
      <c r="R3670">
        <f>$D$2*tarifas!$D$12/24</f>
        <v>1.4541666666666666</v>
      </c>
      <c r="S3670" t="e">
        <f>VLOOKUP(E3670&amp;" "&amp;F3670,tarifas!$A$13:$D$20,4,FALSE)*P3670</f>
        <v>#N/A</v>
      </c>
      <c r="T3670">
        <f>IF(F3670="COD1",tarifas!$D$11*(SUMIFS($P$11:$P$8770,$F$11:$F$8770,"=COD1",$B$11:$B$8770,"="&amp;B3670)/COUNTIFS($F$11:$F$8770,"=COD1",$B$11:$B$8770,"="&amp;B3670))/COUNTIFS($A$11:$A$8770,"="&amp;A3670,$F$11:$F$8770,"=COD1"),0)</f>
        <v>0</v>
      </c>
      <c r="U3670" t="e">
        <f>(VLOOKUP(F3670,tarifas!$C$7:$D$10,2,FALSE)+tarifas!$D$21)*datos!P3670</f>
        <v>#N/A</v>
      </c>
      <c r="V3670" t="e">
        <f t="shared" si="525"/>
        <v>#N/A</v>
      </c>
      <c r="W3670">
        <f t="shared" si="526"/>
        <v>0</v>
      </c>
    </row>
    <row r="3671" spans="1:23" x14ac:dyDescent="0.25">
      <c r="A3671">
        <f t="shared" si="519"/>
        <v>151</v>
      </c>
      <c r="B3671">
        <f t="shared" si="520"/>
        <v>6</v>
      </c>
      <c r="C3671" s="1">
        <f t="shared" si="527"/>
        <v>41792.499999991123</v>
      </c>
      <c r="D3671" s="7">
        <v>292.86363636363637</v>
      </c>
      <c r="E3671" s="7"/>
      <c r="G3671">
        <v>54.87</v>
      </c>
      <c r="H3671" s="12">
        <v>472.40192634005484</v>
      </c>
      <c r="I3671" s="13">
        <f>$D$2*tarifas!$D$12/24</f>
        <v>1.4541666666666666</v>
      </c>
      <c r="J3671" s="13" t="e">
        <f>VLOOKUP(E3671&amp;" "&amp;F3671,tarifas!$A$13:$D$20,4,FALSE)*H3671</f>
        <v>#N/A</v>
      </c>
      <c r="K3671" s="13">
        <f>IF(F3671="COD1",tarifas!$D$11*(SUMIFS($H$11:$H$8770,$F$11:$F$8770,"=COD1",$B$11:$B$8770,"="&amp;B3671)/COUNTIFS($F$11:$F$8770,"=COD1",$B$11:$B$8770,"="&amp;B3671))/COUNTIFS($A$11:$A$8770,"="&amp;A3671,$F$11:$F$8770,"=COD1"),0)</f>
        <v>0</v>
      </c>
      <c r="L3671" s="13" t="e">
        <f>(VLOOKUP(F3671,tarifas!$C$7:$D$10,2,FALSE)+tarifas!$D$21)*datos!H3671</f>
        <v>#N/A</v>
      </c>
      <c r="M3671">
        <v>503.29818999999998</v>
      </c>
      <c r="N3671" s="13" t="e">
        <f t="shared" si="521"/>
        <v>#N/A</v>
      </c>
      <c r="O3671">
        <f t="shared" si="522"/>
        <v>472.40192634005484</v>
      </c>
      <c r="P3671" s="12">
        <f t="shared" si="523"/>
        <v>0</v>
      </c>
      <c r="Q3671">
        <f t="shared" si="524"/>
        <v>30.896263659945134</v>
      </c>
      <c r="R3671">
        <f>$D$2*tarifas!$D$12/24</f>
        <v>1.4541666666666666</v>
      </c>
      <c r="S3671" t="e">
        <f>VLOOKUP(E3671&amp;" "&amp;F3671,tarifas!$A$13:$D$20,4,FALSE)*P3671</f>
        <v>#N/A</v>
      </c>
      <c r="T3671">
        <f>IF(F3671="COD1",tarifas!$D$11*(SUMIFS($P$11:$P$8770,$F$11:$F$8770,"=COD1",$B$11:$B$8770,"="&amp;B3671)/COUNTIFS($F$11:$F$8770,"=COD1",$B$11:$B$8770,"="&amp;B3671))/COUNTIFS($A$11:$A$8770,"="&amp;A3671,$F$11:$F$8770,"=COD1"),0)</f>
        <v>0</v>
      </c>
      <c r="U3671" t="e">
        <f>(VLOOKUP(F3671,tarifas!$C$7:$D$10,2,FALSE)+tarifas!$D$21)*datos!P3671</f>
        <v>#N/A</v>
      </c>
      <c r="V3671" t="e">
        <f t="shared" si="525"/>
        <v>#N/A</v>
      </c>
      <c r="W3671">
        <f t="shared" si="526"/>
        <v>1.5257501883190705</v>
      </c>
    </row>
    <row r="3672" spans="1:23" x14ac:dyDescent="0.25">
      <c r="A3672">
        <f t="shared" si="519"/>
        <v>151</v>
      </c>
      <c r="B3672">
        <f t="shared" si="520"/>
        <v>6</v>
      </c>
      <c r="C3672" s="1">
        <f t="shared" si="527"/>
        <v>41792.541666657788</v>
      </c>
      <c r="D3672" s="7">
        <v>215.84848484848487</v>
      </c>
      <c r="E3672" s="7"/>
      <c r="G3672">
        <v>54.3</v>
      </c>
      <c r="H3672" s="12">
        <v>561.03613491347232</v>
      </c>
      <c r="I3672" s="13">
        <f>$D$2*tarifas!$D$12/24</f>
        <v>1.4541666666666666</v>
      </c>
      <c r="J3672" s="13" t="e">
        <f>VLOOKUP(E3672&amp;" "&amp;F3672,tarifas!$A$13:$D$20,4,FALSE)*H3672</f>
        <v>#N/A</v>
      </c>
      <c r="K3672" s="13">
        <f>IF(F3672="COD1",tarifas!$D$11*(SUMIFS($H$11:$H$8770,$F$11:$F$8770,"=COD1",$B$11:$B$8770,"="&amp;B3672)/COUNTIFS($F$11:$F$8770,"=COD1",$B$11:$B$8770,"="&amp;B3672))/COUNTIFS($A$11:$A$8770,"="&amp;A3672,$F$11:$F$8770,"=COD1"),0)</f>
        <v>0</v>
      </c>
      <c r="L3672" s="13" t="e">
        <f>(VLOOKUP(F3672,tarifas!$C$7:$D$10,2,FALSE)+tarifas!$D$21)*datos!H3672</f>
        <v>#N/A</v>
      </c>
      <c r="M3672">
        <v>338.37137000000001</v>
      </c>
      <c r="N3672" s="13" t="e">
        <f t="shared" si="521"/>
        <v>#N/A</v>
      </c>
      <c r="O3672">
        <f t="shared" si="522"/>
        <v>338.37137000000001</v>
      </c>
      <c r="P3672" s="12">
        <f t="shared" si="523"/>
        <v>222.66476491347231</v>
      </c>
      <c r="Q3672">
        <f t="shared" si="524"/>
        <v>0</v>
      </c>
      <c r="R3672">
        <f>$D$2*tarifas!$D$12/24</f>
        <v>1.4541666666666666</v>
      </c>
      <c r="S3672" t="e">
        <f>VLOOKUP(E3672&amp;" "&amp;F3672,tarifas!$A$13:$D$20,4,FALSE)*P3672</f>
        <v>#N/A</v>
      </c>
      <c r="T3672">
        <f>IF(F3672="COD1",tarifas!$D$11*(SUMIFS($P$11:$P$8770,$F$11:$F$8770,"=COD1",$B$11:$B$8770,"="&amp;B3672)/COUNTIFS($F$11:$F$8770,"=COD1",$B$11:$B$8770,"="&amp;B3672))/COUNTIFS($A$11:$A$8770,"="&amp;A3672,$F$11:$F$8770,"=COD1"),0)</f>
        <v>0</v>
      </c>
      <c r="U3672" t="e">
        <f>(VLOOKUP(F3672,tarifas!$C$7:$D$10,2,FALSE)+tarifas!$D$21)*datos!P3672</f>
        <v>#N/A</v>
      </c>
      <c r="V3672" t="e">
        <f t="shared" si="525"/>
        <v>#N/A</v>
      </c>
      <c r="W3672">
        <f t="shared" si="526"/>
        <v>0</v>
      </c>
    </row>
    <row r="3673" spans="1:23" x14ac:dyDescent="0.25">
      <c r="A3673">
        <f t="shared" si="519"/>
        <v>151</v>
      </c>
      <c r="B3673">
        <f t="shared" si="520"/>
        <v>6</v>
      </c>
      <c r="C3673" s="1">
        <f t="shared" si="527"/>
        <v>41792.583333324452</v>
      </c>
      <c r="D3673" s="7">
        <v>284.36363636363637</v>
      </c>
      <c r="E3673" s="7"/>
      <c r="G3673">
        <v>52.7</v>
      </c>
      <c r="H3673" s="12">
        <v>566.85402387037527</v>
      </c>
      <c r="I3673" s="13">
        <f>$D$2*tarifas!$D$12/24</f>
        <v>1.4541666666666666</v>
      </c>
      <c r="J3673" s="13" t="e">
        <f>VLOOKUP(E3673&amp;" "&amp;F3673,tarifas!$A$13:$D$20,4,FALSE)*H3673</f>
        <v>#N/A</v>
      </c>
      <c r="K3673" s="13">
        <f>IF(F3673="COD1",tarifas!$D$11*(SUMIFS($H$11:$H$8770,$F$11:$F$8770,"=COD1",$B$11:$B$8770,"="&amp;B3673)/COUNTIFS($F$11:$F$8770,"=COD1",$B$11:$B$8770,"="&amp;B3673))/COUNTIFS($A$11:$A$8770,"="&amp;A3673,$F$11:$F$8770,"=COD1"),0)</f>
        <v>0</v>
      </c>
      <c r="L3673" s="13" t="e">
        <f>(VLOOKUP(F3673,tarifas!$C$7:$D$10,2,FALSE)+tarifas!$D$21)*datos!H3673</f>
        <v>#N/A</v>
      </c>
      <c r="M3673">
        <v>426.40219000000002</v>
      </c>
      <c r="N3673" s="13" t="e">
        <f t="shared" si="521"/>
        <v>#N/A</v>
      </c>
      <c r="O3673">
        <f t="shared" si="522"/>
        <v>426.40219000000002</v>
      </c>
      <c r="P3673" s="12">
        <f t="shared" si="523"/>
        <v>140.45183387037525</v>
      </c>
      <c r="Q3673">
        <f t="shared" si="524"/>
        <v>0</v>
      </c>
      <c r="R3673">
        <f>$D$2*tarifas!$D$12/24</f>
        <v>1.4541666666666666</v>
      </c>
      <c r="S3673" t="e">
        <f>VLOOKUP(E3673&amp;" "&amp;F3673,tarifas!$A$13:$D$20,4,FALSE)*P3673</f>
        <v>#N/A</v>
      </c>
      <c r="T3673">
        <f>IF(F3673="COD1",tarifas!$D$11*(SUMIFS($P$11:$P$8770,$F$11:$F$8770,"=COD1",$B$11:$B$8770,"="&amp;B3673)/COUNTIFS($F$11:$F$8770,"=COD1",$B$11:$B$8770,"="&amp;B3673))/COUNTIFS($A$11:$A$8770,"="&amp;A3673,$F$11:$F$8770,"=COD1"),0)</f>
        <v>0</v>
      </c>
      <c r="U3673" t="e">
        <f>(VLOOKUP(F3673,tarifas!$C$7:$D$10,2,FALSE)+tarifas!$D$21)*datos!P3673</f>
        <v>#N/A</v>
      </c>
      <c r="V3673" t="e">
        <f t="shared" si="525"/>
        <v>#N/A</v>
      </c>
      <c r="W3673">
        <f t="shared" si="526"/>
        <v>0</v>
      </c>
    </row>
    <row r="3674" spans="1:23" x14ac:dyDescent="0.25">
      <c r="A3674">
        <f t="shared" si="519"/>
        <v>151</v>
      </c>
      <c r="B3674">
        <f t="shared" si="520"/>
        <v>6</v>
      </c>
      <c r="C3674" s="1">
        <f t="shared" si="527"/>
        <v>41792.624999991116</v>
      </c>
      <c r="D3674" s="7">
        <v>270.71212121212119</v>
      </c>
      <c r="E3674" s="7"/>
      <c r="G3674">
        <v>52.6</v>
      </c>
      <c r="H3674" s="12">
        <v>557.06723916127726</v>
      </c>
      <c r="I3674" s="13">
        <f>$D$2*tarifas!$D$12/24</f>
        <v>1.4541666666666666</v>
      </c>
      <c r="J3674" s="13" t="e">
        <f>VLOOKUP(E3674&amp;" "&amp;F3674,tarifas!$A$13:$D$20,4,FALSE)*H3674</f>
        <v>#N/A</v>
      </c>
      <c r="K3674" s="13">
        <f>IF(F3674="COD1",tarifas!$D$11*(SUMIFS($H$11:$H$8770,$F$11:$F$8770,"=COD1",$B$11:$B$8770,"="&amp;B3674)/COUNTIFS($F$11:$F$8770,"=COD1",$B$11:$B$8770,"="&amp;B3674))/COUNTIFS($A$11:$A$8770,"="&amp;A3674,$F$11:$F$8770,"=COD1"),0)</f>
        <v>0</v>
      </c>
      <c r="L3674" s="13" t="e">
        <f>(VLOOKUP(F3674,tarifas!$C$7:$D$10,2,FALSE)+tarifas!$D$21)*datos!H3674</f>
        <v>#N/A</v>
      </c>
      <c r="M3674">
        <v>336.53447</v>
      </c>
      <c r="N3674" s="13" t="e">
        <f t="shared" si="521"/>
        <v>#N/A</v>
      </c>
      <c r="O3674">
        <f t="shared" si="522"/>
        <v>336.53447</v>
      </c>
      <c r="P3674" s="12">
        <f t="shared" si="523"/>
        <v>220.53276916127726</v>
      </c>
      <c r="Q3674">
        <f t="shared" si="524"/>
        <v>0</v>
      </c>
      <c r="R3674">
        <f>$D$2*tarifas!$D$12/24</f>
        <v>1.4541666666666666</v>
      </c>
      <c r="S3674" t="e">
        <f>VLOOKUP(E3674&amp;" "&amp;F3674,tarifas!$A$13:$D$20,4,FALSE)*P3674</f>
        <v>#N/A</v>
      </c>
      <c r="T3674">
        <f>IF(F3674="COD1",tarifas!$D$11*(SUMIFS($P$11:$P$8770,$F$11:$F$8770,"=COD1",$B$11:$B$8770,"="&amp;B3674)/COUNTIFS($F$11:$F$8770,"=COD1",$B$11:$B$8770,"="&amp;B3674))/COUNTIFS($A$11:$A$8770,"="&amp;A3674,$F$11:$F$8770,"=COD1"),0)</f>
        <v>0</v>
      </c>
      <c r="U3674" t="e">
        <f>(VLOOKUP(F3674,tarifas!$C$7:$D$10,2,FALSE)+tarifas!$D$21)*datos!P3674</f>
        <v>#N/A</v>
      </c>
      <c r="V3674" t="e">
        <f t="shared" si="525"/>
        <v>#N/A</v>
      </c>
      <c r="W3674">
        <f t="shared" si="526"/>
        <v>0</v>
      </c>
    </row>
    <row r="3675" spans="1:23" x14ac:dyDescent="0.25">
      <c r="A3675">
        <f t="shared" si="519"/>
        <v>151</v>
      </c>
      <c r="B3675">
        <f t="shared" si="520"/>
        <v>6</v>
      </c>
      <c r="C3675" s="1">
        <f t="shared" si="527"/>
        <v>41792.66666665778</v>
      </c>
      <c r="D3675" s="7">
        <v>236.96969696969697</v>
      </c>
      <c r="E3675" s="7"/>
      <c r="G3675">
        <v>51.48</v>
      </c>
      <c r="H3675" s="12">
        <v>562.03392584866208</v>
      </c>
      <c r="I3675" s="13">
        <f>$D$2*tarifas!$D$12/24</f>
        <v>1.4541666666666666</v>
      </c>
      <c r="J3675" s="13" t="e">
        <f>VLOOKUP(E3675&amp;" "&amp;F3675,tarifas!$A$13:$D$20,4,FALSE)*H3675</f>
        <v>#N/A</v>
      </c>
      <c r="K3675" s="13">
        <f>IF(F3675="COD1",tarifas!$D$11*(SUMIFS($H$11:$H$8770,$F$11:$F$8770,"=COD1",$B$11:$B$8770,"="&amp;B3675)/COUNTIFS($F$11:$F$8770,"=COD1",$B$11:$B$8770,"="&amp;B3675))/COUNTIFS($A$11:$A$8770,"="&amp;A3675,$F$11:$F$8770,"=COD1"),0)</f>
        <v>0</v>
      </c>
      <c r="L3675" s="13" t="e">
        <f>(VLOOKUP(F3675,tarifas!$C$7:$D$10,2,FALSE)+tarifas!$D$21)*datos!H3675</f>
        <v>#N/A</v>
      </c>
      <c r="M3675">
        <v>214.82515000000001</v>
      </c>
      <c r="N3675" s="13" t="e">
        <f t="shared" si="521"/>
        <v>#N/A</v>
      </c>
      <c r="O3675">
        <f t="shared" si="522"/>
        <v>214.82515000000001</v>
      </c>
      <c r="P3675" s="12">
        <f t="shared" si="523"/>
        <v>347.20877584866207</v>
      </c>
      <c r="Q3675">
        <f t="shared" si="524"/>
        <v>0</v>
      </c>
      <c r="R3675">
        <f>$D$2*tarifas!$D$12/24</f>
        <v>1.4541666666666666</v>
      </c>
      <c r="S3675" t="e">
        <f>VLOOKUP(E3675&amp;" "&amp;F3675,tarifas!$A$13:$D$20,4,FALSE)*P3675</f>
        <v>#N/A</v>
      </c>
      <c r="T3675">
        <f>IF(F3675="COD1",tarifas!$D$11*(SUMIFS($P$11:$P$8770,$F$11:$F$8770,"=COD1",$B$11:$B$8770,"="&amp;B3675)/COUNTIFS($F$11:$F$8770,"=COD1",$B$11:$B$8770,"="&amp;B3675))/COUNTIFS($A$11:$A$8770,"="&amp;A3675,$F$11:$F$8770,"=COD1"),0)</f>
        <v>0</v>
      </c>
      <c r="U3675" t="e">
        <f>(VLOOKUP(F3675,tarifas!$C$7:$D$10,2,FALSE)+tarifas!$D$21)*datos!P3675</f>
        <v>#N/A</v>
      </c>
      <c r="V3675" t="e">
        <f t="shared" si="525"/>
        <v>#N/A</v>
      </c>
      <c r="W3675">
        <f t="shared" si="526"/>
        <v>0</v>
      </c>
    </row>
    <row r="3676" spans="1:23" x14ac:dyDescent="0.25">
      <c r="A3676">
        <f t="shared" si="519"/>
        <v>151</v>
      </c>
      <c r="B3676">
        <f t="shared" si="520"/>
        <v>6</v>
      </c>
      <c r="C3676" s="1">
        <f t="shared" si="527"/>
        <v>41792.708333324445</v>
      </c>
      <c r="D3676" s="7">
        <v>100.96969696969698</v>
      </c>
      <c r="E3676" s="7"/>
      <c r="G3676">
        <v>50.3</v>
      </c>
      <c r="H3676" s="12">
        <v>456.02466249611359</v>
      </c>
      <c r="I3676" s="13">
        <f>$D$2*tarifas!$D$12/24</f>
        <v>1.4541666666666666</v>
      </c>
      <c r="J3676" s="13" t="e">
        <f>VLOOKUP(E3676&amp;" "&amp;F3676,tarifas!$A$13:$D$20,4,FALSE)*H3676</f>
        <v>#N/A</v>
      </c>
      <c r="K3676" s="13">
        <f>IF(F3676="COD1",tarifas!$D$11*(SUMIFS($H$11:$H$8770,$F$11:$F$8770,"=COD1",$B$11:$B$8770,"="&amp;B3676)/COUNTIFS($F$11:$F$8770,"=COD1",$B$11:$B$8770,"="&amp;B3676))/COUNTIFS($A$11:$A$8770,"="&amp;A3676,$F$11:$F$8770,"=COD1"),0)</f>
        <v>0</v>
      </c>
      <c r="L3676" s="13" t="e">
        <f>(VLOOKUP(F3676,tarifas!$C$7:$D$10,2,FALSE)+tarifas!$D$21)*datos!H3676</f>
        <v>#N/A</v>
      </c>
      <c r="M3676">
        <v>77.143779999999992</v>
      </c>
      <c r="N3676" s="13" t="e">
        <f t="shared" si="521"/>
        <v>#N/A</v>
      </c>
      <c r="O3676">
        <f t="shared" si="522"/>
        <v>77.143779999999992</v>
      </c>
      <c r="P3676" s="12">
        <f t="shared" si="523"/>
        <v>378.8808824961136</v>
      </c>
      <c r="Q3676">
        <f t="shared" si="524"/>
        <v>0</v>
      </c>
      <c r="R3676">
        <f>$D$2*tarifas!$D$12/24</f>
        <v>1.4541666666666666</v>
      </c>
      <c r="S3676" t="e">
        <f>VLOOKUP(E3676&amp;" "&amp;F3676,tarifas!$A$13:$D$20,4,FALSE)*P3676</f>
        <v>#N/A</v>
      </c>
      <c r="T3676">
        <f>IF(F3676="COD1",tarifas!$D$11*(SUMIFS($P$11:$P$8770,$F$11:$F$8770,"=COD1",$B$11:$B$8770,"="&amp;B3676)/COUNTIFS($F$11:$F$8770,"=COD1",$B$11:$B$8770,"="&amp;B3676))/COUNTIFS($A$11:$A$8770,"="&amp;A3676,$F$11:$F$8770,"=COD1"),0)</f>
        <v>0</v>
      </c>
      <c r="U3676" t="e">
        <f>(VLOOKUP(F3676,tarifas!$C$7:$D$10,2,FALSE)+tarifas!$D$21)*datos!P3676</f>
        <v>#N/A</v>
      </c>
      <c r="V3676" t="e">
        <f t="shared" si="525"/>
        <v>#N/A</v>
      </c>
      <c r="W3676">
        <f t="shared" si="526"/>
        <v>0</v>
      </c>
    </row>
    <row r="3677" spans="1:23" x14ac:dyDescent="0.25">
      <c r="A3677">
        <f t="shared" si="519"/>
        <v>151</v>
      </c>
      <c r="B3677">
        <f t="shared" si="520"/>
        <v>6</v>
      </c>
      <c r="C3677" s="1">
        <f t="shared" si="527"/>
        <v>41792.749999991109</v>
      </c>
      <c r="D3677" s="7">
        <v>116.16666666666669</v>
      </c>
      <c r="E3677" s="7"/>
      <c r="G3677">
        <v>50.27</v>
      </c>
      <c r="H3677" s="12">
        <v>333.82664255529596</v>
      </c>
      <c r="I3677" s="13">
        <f>$D$2*tarifas!$D$12/24</f>
        <v>1.4541666666666666</v>
      </c>
      <c r="J3677" s="13" t="e">
        <f>VLOOKUP(E3677&amp;" "&amp;F3677,tarifas!$A$13:$D$20,4,FALSE)*H3677</f>
        <v>#N/A</v>
      </c>
      <c r="K3677" s="13">
        <f>IF(F3677="COD1",tarifas!$D$11*(SUMIFS($H$11:$H$8770,$F$11:$F$8770,"=COD1",$B$11:$B$8770,"="&amp;B3677)/COUNTIFS($F$11:$F$8770,"=COD1",$B$11:$B$8770,"="&amp;B3677))/COUNTIFS($A$11:$A$8770,"="&amp;A3677,$F$11:$F$8770,"=COD1"),0)</f>
        <v>0</v>
      </c>
      <c r="L3677" s="13" t="e">
        <f>(VLOOKUP(F3677,tarifas!$C$7:$D$10,2,FALSE)+tarifas!$D$21)*datos!H3677</f>
        <v>#N/A</v>
      </c>
      <c r="M3677">
        <v>13.57328</v>
      </c>
      <c r="N3677" s="13" t="e">
        <f t="shared" si="521"/>
        <v>#N/A</v>
      </c>
      <c r="O3677">
        <f t="shared" si="522"/>
        <v>13.57328</v>
      </c>
      <c r="P3677" s="12">
        <f t="shared" si="523"/>
        <v>320.25336255529595</v>
      </c>
      <c r="Q3677">
        <f t="shared" si="524"/>
        <v>0</v>
      </c>
      <c r="R3677">
        <f>$D$2*tarifas!$D$12/24</f>
        <v>1.4541666666666666</v>
      </c>
      <c r="S3677" t="e">
        <f>VLOOKUP(E3677&amp;" "&amp;F3677,tarifas!$A$13:$D$20,4,FALSE)*P3677</f>
        <v>#N/A</v>
      </c>
      <c r="T3677">
        <f>IF(F3677="COD1",tarifas!$D$11*(SUMIFS($P$11:$P$8770,$F$11:$F$8770,"=COD1",$B$11:$B$8770,"="&amp;B3677)/COUNTIFS($F$11:$F$8770,"=COD1",$B$11:$B$8770,"="&amp;B3677))/COUNTIFS($A$11:$A$8770,"="&amp;A3677,$F$11:$F$8770,"=COD1"),0)</f>
        <v>0</v>
      </c>
      <c r="U3677" t="e">
        <f>(VLOOKUP(F3677,tarifas!$C$7:$D$10,2,FALSE)+tarifas!$D$21)*datos!P3677</f>
        <v>#N/A</v>
      </c>
      <c r="V3677" t="e">
        <f t="shared" si="525"/>
        <v>#N/A</v>
      </c>
      <c r="W3677">
        <f t="shared" si="526"/>
        <v>0</v>
      </c>
    </row>
    <row r="3678" spans="1:23" x14ac:dyDescent="0.25">
      <c r="A3678">
        <f t="shared" si="519"/>
        <v>151</v>
      </c>
      <c r="B3678">
        <f t="shared" si="520"/>
        <v>6</v>
      </c>
      <c r="C3678" s="1">
        <f t="shared" si="527"/>
        <v>41792.791666657773</v>
      </c>
      <c r="D3678" s="7">
        <v>70.060606060606077</v>
      </c>
      <c r="E3678" s="7"/>
      <c r="G3678">
        <v>50.27</v>
      </c>
      <c r="H3678" s="12">
        <v>238.09890724551639</v>
      </c>
      <c r="I3678" s="13">
        <f>$D$2*tarifas!$D$12/24</f>
        <v>1.4541666666666666</v>
      </c>
      <c r="J3678" s="13" t="e">
        <f>VLOOKUP(E3678&amp;" "&amp;F3678,tarifas!$A$13:$D$20,4,FALSE)*H3678</f>
        <v>#N/A</v>
      </c>
      <c r="K3678" s="13">
        <f>IF(F3678="COD1",tarifas!$D$11*(SUMIFS($H$11:$H$8770,$F$11:$F$8770,"=COD1",$B$11:$B$8770,"="&amp;B3678)/COUNTIFS($F$11:$F$8770,"=COD1",$B$11:$B$8770,"="&amp;B3678))/COUNTIFS($A$11:$A$8770,"="&amp;A3678,$F$11:$F$8770,"=COD1"),0)</f>
        <v>0</v>
      </c>
      <c r="L3678" s="13" t="e">
        <f>(VLOOKUP(F3678,tarifas!$C$7:$D$10,2,FALSE)+tarifas!$D$21)*datos!H3678</f>
        <v>#N/A</v>
      </c>
      <c r="M3678">
        <v>2.8967800000000001</v>
      </c>
      <c r="N3678" s="13" t="e">
        <f t="shared" si="521"/>
        <v>#N/A</v>
      </c>
      <c r="O3678">
        <f t="shared" si="522"/>
        <v>2.8967800000000001</v>
      </c>
      <c r="P3678" s="12">
        <f t="shared" si="523"/>
        <v>235.20212724551638</v>
      </c>
      <c r="Q3678">
        <f t="shared" si="524"/>
        <v>0</v>
      </c>
      <c r="R3678">
        <f>$D$2*tarifas!$D$12/24</f>
        <v>1.4541666666666666</v>
      </c>
      <c r="S3678" t="e">
        <f>VLOOKUP(E3678&amp;" "&amp;F3678,tarifas!$A$13:$D$20,4,FALSE)*P3678</f>
        <v>#N/A</v>
      </c>
      <c r="T3678">
        <f>IF(F3678="COD1",tarifas!$D$11*(SUMIFS($P$11:$P$8770,$F$11:$F$8770,"=COD1",$B$11:$B$8770,"="&amp;B3678)/COUNTIFS($F$11:$F$8770,"=COD1",$B$11:$B$8770,"="&amp;B3678))/COUNTIFS($A$11:$A$8770,"="&amp;A3678,$F$11:$F$8770,"=COD1"),0)</f>
        <v>0</v>
      </c>
      <c r="U3678" t="e">
        <f>(VLOOKUP(F3678,tarifas!$C$7:$D$10,2,FALSE)+tarifas!$D$21)*datos!P3678</f>
        <v>#N/A</v>
      </c>
      <c r="V3678" t="e">
        <f t="shared" si="525"/>
        <v>#N/A</v>
      </c>
      <c r="W3678">
        <f t="shared" si="526"/>
        <v>0</v>
      </c>
    </row>
    <row r="3679" spans="1:23" x14ac:dyDescent="0.25">
      <c r="A3679">
        <f t="shared" si="519"/>
        <v>151</v>
      </c>
      <c r="B3679">
        <f t="shared" si="520"/>
        <v>6</v>
      </c>
      <c r="C3679" s="1">
        <f t="shared" si="527"/>
        <v>41792.833333324437</v>
      </c>
      <c r="D3679" s="7">
        <v>3.0909090909090913</v>
      </c>
      <c r="E3679" s="7"/>
      <c r="G3679">
        <v>54.55</v>
      </c>
      <c r="H3679" s="12">
        <v>225.50647806135191</v>
      </c>
      <c r="I3679" s="13">
        <f>$D$2*tarifas!$D$12/24</f>
        <v>1.4541666666666666</v>
      </c>
      <c r="J3679" s="13" t="e">
        <f>VLOOKUP(E3679&amp;" "&amp;F3679,tarifas!$A$13:$D$20,4,FALSE)*H3679</f>
        <v>#N/A</v>
      </c>
      <c r="K3679" s="13">
        <f>IF(F3679="COD1",tarifas!$D$11*(SUMIFS($H$11:$H$8770,$F$11:$F$8770,"=COD1",$B$11:$B$8770,"="&amp;B3679)/COUNTIFS($F$11:$F$8770,"=COD1",$B$11:$B$8770,"="&amp;B3679))/COUNTIFS($A$11:$A$8770,"="&amp;A3679,$F$11:$F$8770,"=COD1"),0)</f>
        <v>0</v>
      </c>
      <c r="L3679" s="13" t="e">
        <f>(VLOOKUP(F3679,tarifas!$C$7:$D$10,2,FALSE)+tarifas!$D$21)*datos!H3679</f>
        <v>#N/A</v>
      </c>
      <c r="M3679">
        <v>0</v>
      </c>
      <c r="N3679" s="13" t="e">
        <f t="shared" si="521"/>
        <v>#N/A</v>
      </c>
      <c r="O3679">
        <f t="shared" si="522"/>
        <v>0</v>
      </c>
      <c r="P3679" s="12">
        <f t="shared" si="523"/>
        <v>225.50647806135191</v>
      </c>
      <c r="Q3679">
        <f t="shared" si="524"/>
        <v>0</v>
      </c>
      <c r="R3679">
        <f>$D$2*tarifas!$D$12/24</f>
        <v>1.4541666666666666</v>
      </c>
      <c r="S3679" t="e">
        <f>VLOOKUP(E3679&amp;" "&amp;F3679,tarifas!$A$13:$D$20,4,FALSE)*P3679</f>
        <v>#N/A</v>
      </c>
      <c r="T3679">
        <f>IF(F3679="COD1",tarifas!$D$11*(SUMIFS($P$11:$P$8770,$F$11:$F$8770,"=COD1",$B$11:$B$8770,"="&amp;B3679)/COUNTIFS($F$11:$F$8770,"=COD1",$B$11:$B$8770,"="&amp;B3679))/COUNTIFS($A$11:$A$8770,"="&amp;A3679,$F$11:$F$8770,"=COD1"),0)</f>
        <v>0</v>
      </c>
      <c r="U3679" t="e">
        <f>(VLOOKUP(F3679,tarifas!$C$7:$D$10,2,FALSE)+tarifas!$D$21)*datos!P3679</f>
        <v>#N/A</v>
      </c>
      <c r="V3679" t="e">
        <f t="shared" si="525"/>
        <v>#N/A</v>
      </c>
      <c r="W3679">
        <f t="shared" si="526"/>
        <v>0</v>
      </c>
    </row>
    <row r="3680" spans="1:23" x14ac:dyDescent="0.25">
      <c r="A3680">
        <f t="shared" si="519"/>
        <v>151</v>
      </c>
      <c r="B3680">
        <f t="shared" si="520"/>
        <v>6</v>
      </c>
      <c r="C3680" s="1">
        <f t="shared" si="527"/>
        <v>41792.874999991102</v>
      </c>
      <c r="D3680" s="7">
        <v>0</v>
      </c>
      <c r="E3680" s="7"/>
      <c r="G3680">
        <v>53</v>
      </c>
      <c r="H3680" s="12">
        <v>211.62713846013017</v>
      </c>
      <c r="I3680" s="13">
        <f>$D$2*tarifas!$D$12/24</f>
        <v>1.4541666666666666</v>
      </c>
      <c r="J3680" s="13" t="e">
        <f>VLOOKUP(E3680&amp;" "&amp;F3680,tarifas!$A$13:$D$20,4,FALSE)*H3680</f>
        <v>#N/A</v>
      </c>
      <c r="K3680" s="13">
        <f>IF(F3680="COD1",tarifas!$D$11*(SUMIFS($H$11:$H$8770,$F$11:$F$8770,"=COD1",$B$11:$B$8770,"="&amp;B3680)/COUNTIFS($F$11:$F$8770,"=COD1",$B$11:$B$8770,"="&amp;B3680))/COUNTIFS($A$11:$A$8770,"="&amp;A3680,$F$11:$F$8770,"=COD1"),0)</f>
        <v>0</v>
      </c>
      <c r="L3680" s="13" t="e">
        <f>(VLOOKUP(F3680,tarifas!$C$7:$D$10,2,FALSE)+tarifas!$D$21)*datos!H3680</f>
        <v>#N/A</v>
      </c>
      <c r="M3680">
        <v>0</v>
      </c>
      <c r="N3680" s="13" t="e">
        <f t="shared" si="521"/>
        <v>#N/A</v>
      </c>
      <c r="O3680">
        <f t="shared" si="522"/>
        <v>0</v>
      </c>
      <c r="P3680" s="12">
        <f t="shared" si="523"/>
        <v>211.62713846013017</v>
      </c>
      <c r="Q3680">
        <f t="shared" si="524"/>
        <v>0</v>
      </c>
      <c r="R3680">
        <f>$D$2*tarifas!$D$12/24</f>
        <v>1.4541666666666666</v>
      </c>
      <c r="S3680" t="e">
        <f>VLOOKUP(E3680&amp;" "&amp;F3680,tarifas!$A$13:$D$20,4,FALSE)*P3680</f>
        <v>#N/A</v>
      </c>
      <c r="T3680">
        <f>IF(F3680="COD1",tarifas!$D$11*(SUMIFS($P$11:$P$8770,$F$11:$F$8770,"=COD1",$B$11:$B$8770,"="&amp;B3680)/COUNTIFS($F$11:$F$8770,"=COD1",$B$11:$B$8770,"="&amp;B3680))/COUNTIFS($A$11:$A$8770,"="&amp;A3680,$F$11:$F$8770,"=COD1"),0)</f>
        <v>0</v>
      </c>
      <c r="U3680" t="e">
        <f>(VLOOKUP(F3680,tarifas!$C$7:$D$10,2,FALSE)+tarifas!$D$21)*datos!P3680</f>
        <v>#N/A</v>
      </c>
      <c r="V3680" t="e">
        <f t="shared" si="525"/>
        <v>#N/A</v>
      </c>
      <c r="W3680">
        <f t="shared" si="526"/>
        <v>0</v>
      </c>
    </row>
    <row r="3681" spans="1:23" x14ac:dyDescent="0.25">
      <c r="A3681">
        <f t="shared" si="519"/>
        <v>151</v>
      </c>
      <c r="B3681">
        <f t="shared" si="520"/>
        <v>6</v>
      </c>
      <c r="C3681" s="1">
        <f t="shared" si="527"/>
        <v>41792.916666657766</v>
      </c>
      <c r="D3681" s="7">
        <v>0</v>
      </c>
      <c r="E3681" s="7"/>
      <c r="G3681">
        <v>49.06</v>
      </c>
      <c r="H3681" s="12">
        <v>209.48800534080357</v>
      </c>
      <c r="I3681" s="13">
        <f>$D$2*tarifas!$D$12/24</f>
        <v>1.4541666666666666</v>
      </c>
      <c r="J3681" s="13" t="e">
        <f>VLOOKUP(E3681&amp;" "&amp;F3681,tarifas!$A$13:$D$20,4,FALSE)*H3681</f>
        <v>#N/A</v>
      </c>
      <c r="K3681" s="13">
        <f>IF(F3681="COD1",tarifas!$D$11*(SUMIFS($H$11:$H$8770,$F$11:$F$8770,"=COD1",$B$11:$B$8770,"="&amp;B3681)/COUNTIFS($F$11:$F$8770,"=COD1",$B$11:$B$8770,"="&amp;B3681))/COUNTIFS($A$11:$A$8770,"="&amp;A3681,$F$11:$F$8770,"=COD1"),0)</f>
        <v>0</v>
      </c>
      <c r="L3681" s="13" t="e">
        <f>(VLOOKUP(F3681,tarifas!$C$7:$D$10,2,FALSE)+tarifas!$D$21)*datos!H3681</f>
        <v>#N/A</v>
      </c>
      <c r="M3681">
        <v>0</v>
      </c>
      <c r="N3681" s="13" t="e">
        <f t="shared" si="521"/>
        <v>#N/A</v>
      </c>
      <c r="O3681">
        <f t="shared" si="522"/>
        <v>0</v>
      </c>
      <c r="P3681" s="12">
        <f t="shared" si="523"/>
        <v>209.48800534080357</v>
      </c>
      <c r="Q3681">
        <f t="shared" si="524"/>
        <v>0</v>
      </c>
      <c r="R3681">
        <f>$D$2*tarifas!$D$12/24</f>
        <v>1.4541666666666666</v>
      </c>
      <c r="S3681" t="e">
        <f>VLOOKUP(E3681&amp;" "&amp;F3681,tarifas!$A$13:$D$20,4,FALSE)*P3681</f>
        <v>#N/A</v>
      </c>
      <c r="T3681">
        <f>IF(F3681="COD1",tarifas!$D$11*(SUMIFS($P$11:$P$8770,$F$11:$F$8770,"=COD1",$B$11:$B$8770,"="&amp;B3681)/COUNTIFS($F$11:$F$8770,"=COD1",$B$11:$B$8770,"="&amp;B3681))/COUNTIFS($A$11:$A$8770,"="&amp;A3681,$F$11:$F$8770,"=COD1"),0)</f>
        <v>0</v>
      </c>
      <c r="U3681" t="e">
        <f>(VLOOKUP(F3681,tarifas!$C$7:$D$10,2,FALSE)+tarifas!$D$21)*datos!P3681</f>
        <v>#N/A</v>
      </c>
      <c r="V3681" t="e">
        <f t="shared" si="525"/>
        <v>#N/A</v>
      </c>
      <c r="W3681">
        <f t="shared" si="526"/>
        <v>0</v>
      </c>
    </row>
    <row r="3682" spans="1:23" x14ac:dyDescent="0.25">
      <c r="A3682">
        <f t="shared" si="519"/>
        <v>151</v>
      </c>
      <c r="B3682">
        <f t="shared" si="520"/>
        <v>6</v>
      </c>
      <c r="C3682" s="1">
        <f t="shared" si="527"/>
        <v>41792.95833332443</v>
      </c>
      <c r="D3682" s="7">
        <v>0</v>
      </c>
      <c r="E3682" s="7"/>
      <c r="G3682">
        <v>50.8</v>
      </c>
      <c r="H3682" s="12">
        <v>209.43417878088775</v>
      </c>
      <c r="I3682" s="13">
        <f>$D$2*tarifas!$D$12/24</f>
        <v>1.4541666666666666</v>
      </c>
      <c r="J3682" s="13" t="e">
        <f>VLOOKUP(E3682&amp;" "&amp;F3682,tarifas!$A$13:$D$20,4,FALSE)*H3682</f>
        <v>#N/A</v>
      </c>
      <c r="K3682" s="13">
        <f>IF(F3682="COD1",tarifas!$D$11*(SUMIFS($H$11:$H$8770,$F$11:$F$8770,"=COD1",$B$11:$B$8770,"="&amp;B3682)/COUNTIFS($F$11:$F$8770,"=COD1",$B$11:$B$8770,"="&amp;B3682))/COUNTIFS($A$11:$A$8770,"="&amp;A3682,$F$11:$F$8770,"=COD1"),0)</f>
        <v>0</v>
      </c>
      <c r="L3682" s="13" t="e">
        <f>(VLOOKUP(F3682,tarifas!$C$7:$D$10,2,FALSE)+tarifas!$D$21)*datos!H3682</f>
        <v>#N/A</v>
      </c>
      <c r="M3682">
        <v>0</v>
      </c>
      <c r="N3682" s="13" t="e">
        <f t="shared" si="521"/>
        <v>#N/A</v>
      </c>
      <c r="O3682">
        <f t="shared" si="522"/>
        <v>0</v>
      </c>
      <c r="P3682" s="12">
        <f t="shared" si="523"/>
        <v>209.43417878088775</v>
      </c>
      <c r="Q3682">
        <f t="shared" si="524"/>
        <v>0</v>
      </c>
      <c r="R3682">
        <f>$D$2*tarifas!$D$12/24</f>
        <v>1.4541666666666666</v>
      </c>
      <c r="S3682" t="e">
        <f>VLOOKUP(E3682&amp;" "&amp;F3682,tarifas!$A$13:$D$20,4,FALSE)*P3682</f>
        <v>#N/A</v>
      </c>
      <c r="T3682">
        <f>IF(F3682="COD1",tarifas!$D$11*(SUMIFS($P$11:$P$8770,$F$11:$F$8770,"=COD1",$B$11:$B$8770,"="&amp;B3682)/COUNTIFS($F$11:$F$8770,"=COD1",$B$11:$B$8770,"="&amp;B3682))/COUNTIFS($A$11:$A$8770,"="&amp;A3682,$F$11:$F$8770,"=COD1"),0)</f>
        <v>0</v>
      </c>
      <c r="U3682" t="e">
        <f>(VLOOKUP(F3682,tarifas!$C$7:$D$10,2,FALSE)+tarifas!$D$21)*datos!P3682</f>
        <v>#N/A</v>
      </c>
      <c r="V3682" t="e">
        <f t="shared" si="525"/>
        <v>#N/A</v>
      </c>
      <c r="W3682">
        <f t="shared" si="526"/>
        <v>0</v>
      </c>
    </row>
    <row r="3683" spans="1:23" x14ac:dyDescent="0.25">
      <c r="A3683">
        <f t="shared" si="519"/>
        <v>152</v>
      </c>
      <c r="B3683">
        <f t="shared" si="520"/>
        <v>6</v>
      </c>
      <c r="C3683" s="1">
        <f t="shared" si="527"/>
        <v>41792.999999991094</v>
      </c>
      <c r="D3683" s="7">
        <v>0</v>
      </c>
      <c r="E3683" s="7"/>
      <c r="G3683">
        <v>48.6</v>
      </c>
      <c r="H3683" s="12">
        <v>209.02362457175332</v>
      </c>
      <c r="I3683" s="13">
        <f>$D$2*tarifas!$D$12/24</f>
        <v>1.4541666666666666</v>
      </c>
      <c r="J3683" s="13" t="e">
        <f>VLOOKUP(E3683&amp;" "&amp;F3683,tarifas!$A$13:$D$20,4,FALSE)*H3683</f>
        <v>#N/A</v>
      </c>
      <c r="K3683" s="13">
        <f>IF(F3683="COD1",tarifas!$D$11*(SUMIFS($H$11:$H$8770,$F$11:$F$8770,"=COD1",$B$11:$B$8770,"="&amp;B3683)/COUNTIFS($F$11:$F$8770,"=COD1",$B$11:$B$8770,"="&amp;B3683))/COUNTIFS($A$11:$A$8770,"="&amp;A3683,$F$11:$F$8770,"=COD1"),0)</f>
        <v>0</v>
      </c>
      <c r="L3683" s="13" t="e">
        <f>(VLOOKUP(F3683,tarifas!$C$7:$D$10,2,FALSE)+tarifas!$D$21)*datos!H3683</f>
        <v>#N/A</v>
      </c>
      <c r="M3683">
        <v>0</v>
      </c>
      <c r="N3683" s="13" t="e">
        <f t="shared" si="521"/>
        <v>#N/A</v>
      </c>
      <c r="O3683">
        <f t="shared" si="522"/>
        <v>0</v>
      </c>
      <c r="P3683" s="12">
        <f t="shared" si="523"/>
        <v>209.02362457175332</v>
      </c>
      <c r="Q3683">
        <f t="shared" si="524"/>
        <v>0</v>
      </c>
      <c r="R3683">
        <f>$D$2*tarifas!$D$12/24</f>
        <v>1.4541666666666666</v>
      </c>
      <c r="S3683" t="e">
        <f>VLOOKUP(E3683&amp;" "&amp;F3683,tarifas!$A$13:$D$20,4,FALSE)*P3683</f>
        <v>#N/A</v>
      </c>
      <c r="T3683">
        <f>IF(F3683="COD1",tarifas!$D$11*(SUMIFS($P$11:$P$8770,$F$11:$F$8770,"=COD1",$B$11:$B$8770,"="&amp;B3683)/COUNTIFS($F$11:$F$8770,"=COD1",$B$11:$B$8770,"="&amp;B3683))/COUNTIFS($A$11:$A$8770,"="&amp;A3683,$F$11:$F$8770,"=COD1"),0)</f>
        <v>0</v>
      </c>
      <c r="U3683" t="e">
        <f>(VLOOKUP(F3683,tarifas!$C$7:$D$10,2,FALSE)+tarifas!$D$21)*datos!P3683</f>
        <v>#N/A</v>
      </c>
      <c r="V3683" t="e">
        <f t="shared" si="525"/>
        <v>#N/A</v>
      </c>
      <c r="W3683">
        <f t="shared" si="526"/>
        <v>0</v>
      </c>
    </row>
    <row r="3684" spans="1:23" x14ac:dyDescent="0.25">
      <c r="A3684">
        <f t="shared" si="519"/>
        <v>152</v>
      </c>
      <c r="B3684">
        <f t="shared" si="520"/>
        <v>6</v>
      </c>
      <c r="C3684" s="1">
        <f t="shared" si="527"/>
        <v>41793.041666657758</v>
      </c>
      <c r="D3684" s="7">
        <v>0</v>
      </c>
      <c r="E3684" s="7"/>
      <c r="G3684">
        <v>46.55</v>
      </c>
      <c r="H3684" s="12">
        <v>202.98704790906555</v>
      </c>
      <c r="I3684" s="13">
        <f>$D$2*tarifas!$D$12/24</f>
        <v>1.4541666666666666</v>
      </c>
      <c r="J3684" s="13" t="e">
        <f>VLOOKUP(E3684&amp;" "&amp;F3684,tarifas!$A$13:$D$20,4,FALSE)*H3684</f>
        <v>#N/A</v>
      </c>
      <c r="K3684" s="13">
        <f>IF(F3684="COD1",tarifas!$D$11*(SUMIFS($H$11:$H$8770,$F$11:$F$8770,"=COD1",$B$11:$B$8770,"="&amp;B3684)/COUNTIFS($F$11:$F$8770,"=COD1",$B$11:$B$8770,"="&amp;B3684))/COUNTIFS($A$11:$A$8770,"="&amp;A3684,$F$11:$F$8770,"=COD1"),0)</f>
        <v>0</v>
      </c>
      <c r="L3684" s="13" t="e">
        <f>(VLOOKUP(F3684,tarifas!$C$7:$D$10,2,FALSE)+tarifas!$D$21)*datos!H3684</f>
        <v>#N/A</v>
      </c>
      <c r="M3684">
        <v>0</v>
      </c>
      <c r="N3684" s="13" t="e">
        <f t="shared" si="521"/>
        <v>#N/A</v>
      </c>
      <c r="O3684">
        <f t="shared" si="522"/>
        <v>0</v>
      </c>
      <c r="P3684" s="12">
        <f t="shared" si="523"/>
        <v>202.98704790906555</v>
      </c>
      <c r="Q3684">
        <f t="shared" si="524"/>
        <v>0</v>
      </c>
      <c r="R3684">
        <f>$D$2*tarifas!$D$12/24</f>
        <v>1.4541666666666666</v>
      </c>
      <c r="S3684" t="e">
        <f>VLOOKUP(E3684&amp;" "&amp;F3684,tarifas!$A$13:$D$20,4,FALSE)*P3684</f>
        <v>#N/A</v>
      </c>
      <c r="T3684">
        <f>IF(F3684="COD1",tarifas!$D$11*(SUMIFS($P$11:$P$8770,$F$11:$F$8770,"=COD1",$B$11:$B$8770,"="&amp;B3684)/COUNTIFS($F$11:$F$8770,"=COD1",$B$11:$B$8770,"="&amp;B3684))/COUNTIFS($A$11:$A$8770,"="&amp;A3684,$F$11:$F$8770,"=COD1"),0)</f>
        <v>0</v>
      </c>
      <c r="U3684" t="e">
        <f>(VLOOKUP(F3684,tarifas!$C$7:$D$10,2,FALSE)+tarifas!$D$21)*datos!P3684</f>
        <v>#N/A</v>
      </c>
      <c r="V3684" t="e">
        <f t="shared" si="525"/>
        <v>#N/A</v>
      </c>
      <c r="W3684">
        <f t="shared" si="526"/>
        <v>0</v>
      </c>
    </row>
    <row r="3685" spans="1:23" x14ac:dyDescent="0.25">
      <c r="A3685">
        <f t="shared" si="519"/>
        <v>152</v>
      </c>
      <c r="B3685">
        <f t="shared" si="520"/>
        <v>6</v>
      </c>
      <c r="C3685" s="1">
        <f t="shared" si="527"/>
        <v>41793.083333324423</v>
      </c>
      <c r="D3685" s="7">
        <v>0</v>
      </c>
      <c r="E3685" s="7"/>
      <c r="G3685">
        <v>46.23</v>
      </c>
      <c r="H3685" s="12">
        <v>202.49456495055671</v>
      </c>
      <c r="I3685" s="13">
        <f>$D$2*tarifas!$D$12/24</f>
        <v>1.4541666666666666</v>
      </c>
      <c r="J3685" s="13" t="e">
        <f>VLOOKUP(E3685&amp;" "&amp;F3685,tarifas!$A$13:$D$20,4,FALSE)*H3685</f>
        <v>#N/A</v>
      </c>
      <c r="K3685" s="13">
        <f>IF(F3685="COD1",tarifas!$D$11*(SUMIFS($H$11:$H$8770,$F$11:$F$8770,"=COD1",$B$11:$B$8770,"="&amp;B3685)/COUNTIFS($F$11:$F$8770,"=COD1",$B$11:$B$8770,"="&amp;B3685))/COUNTIFS($A$11:$A$8770,"="&amp;A3685,$F$11:$F$8770,"=COD1"),0)</f>
        <v>0</v>
      </c>
      <c r="L3685" s="13" t="e">
        <f>(VLOOKUP(F3685,tarifas!$C$7:$D$10,2,FALSE)+tarifas!$D$21)*datos!H3685</f>
        <v>#N/A</v>
      </c>
      <c r="M3685">
        <v>0</v>
      </c>
      <c r="N3685" s="13" t="e">
        <f t="shared" si="521"/>
        <v>#N/A</v>
      </c>
      <c r="O3685">
        <f t="shared" si="522"/>
        <v>0</v>
      </c>
      <c r="P3685" s="12">
        <f t="shared" si="523"/>
        <v>202.49456495055671</v>
      </c>
      <c r="Q3685">
        <f t="shared" si="524"/>
        <v>0</v>
      </c>
      <c r="R3685">
        <f>$D$2*tarifas!$D$12/24</f>
        <v>1.4541666666666666</v>
      </c>
      <c r="S3685" t="e">
        <f>VLOOKUP(E3685&amp;" "&amp;F3685,tarifas!$A$13:$D$20,4,FALSE)*P3685</f>
        <v>#N/A</v>
      </c>
      <c r="T3685">
        <f>IF(F3685="COD1",tarifas!$D$11*(SUMIFS($P$11:$P$8770,$F$11:$F$8770,"=COD1",$B$11:$B$8770,"="&amp;B3685)/COUNTIFS($F$11:$F$8770,"=COD1",$B$11:$B$8770,"="&amp;B3685))/COUNTIFS($A$11:$A$8770,"="&amp;A3685,$F$11:$F$8770,"=COD1"),0)</f>
        <v>0</v>
      </c>
      <c r="U3685" t="e">
        <f>(VLOOKUP(F3685,tarifas!$C$7:$D$10,2,FALSE)+tarifas!$D$21)*datos!P3685</f>
        <v>#N/A</v>
      </c>
      <c r="V3685" t="e">
        <f t="shared" si="525"/>
        <v>#N/A</v>
      </c>
      <c r="W3685">
        <f t="shared" si="526"/>
        <v>0</v>
      </c>
    </row>
    <row r="3686" spans="1:23" x14ac:dyDescent="0.25">
      <c r="A3686">
        <f t="shared" si="519"/>
        <v>152</v>
      </c>
      <c r="B3686">
        <f t="shared" si="520"/>
        <v>6</v>
      </c>
      <c r="C3686" s="1">
        <f t="shared" si="527"/>
        <v>41793.124999991087</v>
      </c>
      <c r="D3686" s="7">
        <v>0</v>
      </c>
      <c r="E3686" s="7"/>
      <c r="G3686">
        <v>45.4</v>
      </c>
      <c r="H3686" s="12">
        <v>195.47663158451491</v>
      </c>
      <c r="I3686" s="13">
        <f>$D$2*tarifas!$D$12/24</f>
        <v>1.4541666666666666</v>
      </c>
      <c r="J3686" s="13" t="e">
        <f>VLOOKUP(E3686&amp;" "&amp;F3686,tarifas!$A$13:$D$20,4,FALSE)*H3686</f>
        <v>#N/A</v>
      </c>
      <c r="K3686" s="13">
        <f>IF(F3686="COD1",tarifas!$D$11*(SUMIFS($H$11:$H$8770,$F$11:$F$8770,"=COD1",$B$11:$B$8770,"="&amp;B3686)/COUNTIFS($F$11:$F$8770,"=COD1",$B$11:$B$8770,"="&amp;B3686))/COUNTIFS($A$11:$A$8770,"="&amp;A3686,$F$11:$F$8770,"=COD1"),0)</f>
        <v>0</v>
      </c>
      <c r="L3686" s="13" t="e">
        <f>(VLOOKUP(F3686,tarifas!$C$7:$D$10,2,FALSE)+tarifas!$D$21)*datos!H3686</f>
        <v>#N/A</v>
      </c>
      <c r="M3686">
        <v>0</v>
      </c>
      <c r="N3686" s="13" t="e">
        <f t="shared" si="521"/>
        <v>#N/A</v>
      </c>
      <c r="O3686">
        <f t="shared" si="522"/>
        <v>0</v>
      </c>
      <c r="P3686" s="12">
        <f t="shared" si="523"/>
        <v>195.47663158451491</v>
      </c>
      <c r="Q3686">
        <f t="shared" si="524"/>
        <v>0</v>
      </c>
      <c r="R3686">
        <f>$D$2*tarifas!$D$12/24</f>
        <v>1.4541666666666666</v>
      </c>
      <c r="S3686" t="e">
        <f>VLOOKUP(E3686&amp;" "&amp;F3686,tarifas!$A$13:$D$20,4,FALSE)*P3686</f>
        <v>#N/A</v>
      </c>
      <c r="T3686">
        <f>IF(F3686="COD1",tarifas!$D$11*(SUMIFS($P$11:$P$8770,$F$11:$F$8770,"=COD1",$B$11:$B$8770,"="&amp;B3686)/COUNTIFS($F$11:$F$8770,"=COD1",$B$11:$B$8770,"="&amp;B3686))/COUNTIFS($A$11:$A$8770,"="&amp;A3686,$F$11:$F$8770,"=COD1"),0)</f>
        <v>0</v>
      </c>
      <c r="U3686" t="e">
        <f>(VLOOKUP(F3686,tarifas!$C$7:$D$10,2,FALSE)+tarifas!$D$21)*datos!P3686</f>
        <v>#N/A</v>
      </c>
      <c r="V3686" t="e">
        <f t="shared" si="525"/>
        <v>#N/A</v>
      </c>
      <c r="W3686">
        <f t="shared" si="526"/>
        <v>0</v>
      </c>
    </row>
    <row r="3687" spans="1:23" x14ac:dyDescent="0.25">
      <c r="A3687">
        <f t="shared" si="519"/>
        <v>152</v>
      </c>
      <c r="B3687">
        <f t="shared" si="520"/>
        <v>6</v>
      </c>
      <c r="C3687" s="1">
        <f t="shared" si="527"/>
        <v>41793.166666657751</v>
      </c>
      <c r="D3687" s="7">
        <v>0</v>
      </c>
      <c r="E3687" s="7"/>
      <c r="G3687">
        <v>46.55</v>
      </c>
      <c r="H3687" s="12">
        <v>193.11571043480058</v>
      </c>
      <c r="I3687" s="13">
        <f>$D$2*tarifas!$D$12/24</f>
        <v>1.4541666666666666</v>
      </c>
      <c r="J3687" s="13" t="e">
        <f>VLOOKUP(E3687&amp;" "&amp;F3687,tarifas!$A$13:$D$20,4,FALSE)*H3687</f>
        <v>#N/A</v>
      </c>
      <c r="K3687" s="13">
        <f>IF(F3687="COD1",tarifas!$D$11*(SUMIFS($H$11:$H$8770,$F$11:$F$8770,"=COD1",$B$11:$B$8770,"="&amp;B3687)/COUNTIFS($F$11:$F$8770,"=COD1",$B$11:$B$8770,"="&amp;B3687))/COUNTIFS($A$11:$A$8770,"="&amp;A3687,$F$11:$F$8770,"=COD1"),0)</f>
        <v>0</v>
      </c>
      <c r="L3687" s="13" t="e">
        <f>(VLOOKUP(F3687,tarifas!$C$7:$D$10,2,FALSE)+tarifas!$D$21)*datos!H3687</f>
        <v>#N/A</v>
      </c>
      <c r="M3687">
        <v>0</v>
      </c>
      <c r="N3687" s="13" t="e">
        <f t="shared" si="521"/>
        <v>#N/A</v>
      </c>
      <c r="O3687">
        <f t="shared" si="522"/>
        <v>0</v>
      </c>
      <c r="P3687" s="12">
        <f t="shared" si="523"/>
        <v>193.11571043480058</v>
      </c>
      <c r="Q3687">
        <f t="shared" si="524"/>
        <v>0</v>
      </c>
      <c r="R3687">
        <f>$D$2*tarifas!$D$12/24</f>
        <v>1.4541666666666666</v>
      </c>
      <c r="S3687" t="e">
        <f>VLOOKUP(E3687&amp;" "&amp;F3687,tarifas!$A$13:$D$20,4,FALSE)*P3687</f>
        <v>#N/A</v>
      </c>
      <c r="T3687">
        <f>IF(F3687="COD1",tarifas!$D$11*(SUMIFS($P$11:$P$8770,$F$11:$F$8770,"=COD1",$B$11:$B$8770,"="&amp;B3687)/COUNTIFS($F$11:$F$8770,"=COD1",$B$11:$B$8770,"="&amp;B3687))/COUNTIFS($A$11:$A$8770,"="&amp;A3687,$F$11:$F$8770,"=COD1"),0)</f>
        <v>0</v>
      </c>
      <c r="U3687" t="e">
        <f>(VLOOKUP(F3687,tarifas!$C$7:$D$10,2,FALSE)+tarifas!$D$21)*datos!P3687</f>
        <v>#N/A</v>
      </c>
      <c r="V3687" t="e">
        <f t="shared" si="525"/>
        <v>#N/A</v>
      </c>
      <c r="W3687">
        <f t="shared" si="526"/>
        <v>0</v>
      </c>
    </row>
    <row r="3688" spans="1:23" x14ac:dyDescent="0.25">
      <c r="A3688">
        <f t="shared" si="519"/>
        <v>152</v>
      </c>
      <c r="B3688">
        <f t="shared" si="520"/>
        <v>6</v>
      </c>
      <c r="C3688" s="1">
        <f t="shared" si="527"/>
        <v>41793.208333324415</v>
      </c>
      <c r="D3688" s="7">
        <v>0</v>
      </c>
      <c r="E3688" s="7"/>
      <c r="G3688">
        <v>53</v>
      </c>
      <c r="H3688" s="12">
        <v>191.40052751770074</v>
      </c>
      <c r="I3688" s="13">
        <f>$D$2*tarifas!$D$12/24</f>
        <v>1.4541666666666666</v>
      </c>
      <c r="J3688" s="13" t="e">
        <f>VLOOKUP(E3688&amp;" "&amp;F3688,tarifas!$A$13:$D$20,4,FALSE)*H3688</f>
        <v>#N/A</v>
      </c>
      <c r="K3688" s="13">
        <f>IF(F3688="COD1",tarifas!$D$11*(SUMIFS($H$11:$H$8770,$F$11:$F$8770,"=COD1",$B$11:$B$8770,"="&amp;B3688)/COUNTIFS($F$11:$F$8770,"=COD1",$B$11:$B$8770,"="&amp;B3688))/COUNTIFS($A$11:$A$8770,"="&amp;A3688,$F$11:$F$8770,"=COD1"),0)</f>
        <v>0</v>
      </c>
      <c r="L3688" s="13" t="e">
        <f>(VLOOKUP(F3688,tarifas!$C$7:$D$10,2,FALSE)+tarifas!$D$21)*datos!H3688</f>
        <v>#N/A</v>
      </c>
      <c r="M3688">
        <v>11.1776</v>
      </c>
      <c r="N3688" s="13" t="e">
        <f t="shared" si="521"/>
        <v>#N/A</v>
      </c>
      <c r="O3688">
        <f t="shared" si="522"/>
        <v>11.1776</v>
      </c>
      <c r="P3688" s="12">
        <f t="shared" si="523"/>
        <v>180.22292751770073</v>
      </c>
      <c r="Q3688">
        <f t="shared" si="524"/>
        <v>0</v>
      </c>
      <c r="R3688">
        <f>$D$2*tarifas!$D$12/24</f>
        <v>1.4541666666666666</v>
      </c>
      <c r="S3688" t="e">
        <f>VLOOKUP(E3688&amp;" "&amp;F3688,tarifas!$A$13:$D$20,4,FALSE)*P3688</f>
        <v>#N/A</v>
      </c>
      <c r="T3688">
        <f>IF(F3688="COD1",tarifas!$D$11*(SUMIFS($P$11:$P$8770,$F$11:$F$8770,"=COD1",$B$11:$B$8770,"="&amp;B3688)/COUNTIFS($F$11:$F$8770,"=COD1",$B$11:$B$8770,"="&amp;B3688))/COUNTIFS($A$11:$A$8770,"="&amp;A3688,$F$11:$F$8770,"=COD1"),0)</f>
        <v>0</v>
      </c>
      <c r="U3688" t="e">
        <f>(VLOOKUP(F3688,tarifas!$C$7:$D$10,2,FALSE)+tarifas!$D$21)*datos!P3688</f>
        <v>#N/A</v>
      </c>
      <c r="V3688" t="e">
        <f t="shared" si="525"/>
        <v>#N/A</v>
      </c>
      <c r="W3688">
        <f t="shared" si="526"/>
        <v>0</v>
      </c>
    </row>
    <row r="3689" spans="1:23" x14ac:dyDescent="0.25">
      <c r="A3689">
        <f t="shared" si="519"/>
        <v>152</v>
      </c>
      <c r="B3689">
        <f t="shared" si="520"/>
        <v>6</v>
      </c>
      <c r="C3689" s="1">
        <f t="shared" si="527"/>
        <v>41793.24999999108</v>
      </c>
      <c r="D3689" s="7">
        <v>17</v>
      </c>
      <c r="E3689" s="7"/>
      <c r="G3689">
        <v>54.5</v>
      </c>
      <c r="H3689" s="12">
        <v>184.29111420108507</v>
      </c>
      <c r="I3689" s="13">
        <f>$D$2*tarifas!$D$12/24</f>
        <v>1.4541666666666666</v>
      </c>
      <c r="J3689" s="13" t="e">
        <f>VLOOKUP(E3689&amp;" "&amp;F3689,tarifas!$A$13:$D$20,4,FALSE)*H3689</f>
        <v>#N/A</v>
      </c>
      <c r="K3689" s="13">
        <f>IF(F3689="COD1",tarifas!$D$11*(SUMIFS($H$11:$H$8770,$F$11:$F$8770,"=COD1",$B$11:$B$8770,"="&amp;B3689)/COUNTIFS($F$11:$F$8770,"=COD1",$B$11:$B$8770,"="&amp;B3689))/COUNTIFS($A$11:$A$8770,"="&amp;A3689,$F$11:$F$8770,"=COD1"),0)</f>
        <v>0</v>
      </c>
      <c r="L3689" s="13" t="e">
        <f>(VLOOKUP(F3689,tarifas!$C$7:$D$10,2,FALSE)+tarifas!$D$21)*datos!H3689</f>
        <v>#N/A</v>
      </c>
      <c r="M3689">
        <v>25.024189999999997</v>
      </c>
      <c r="N3689" s="13" t="e">
        <f t="shared" si="521"/>
        <v>#N/A</v>
      </c>
      <c r="O3689">
        <f t="shared" si="522"/>
        <v>25.024189999999997</v>
      </c>
      <c r="P3689" s="12">
        <f t="shared" si="523"/>
        <v>159.26692420108506</v>
      </c>
      <c r="Q3689">
        <f t="shared" si="524"/>
        <v>0</v>
      </c>
      <c r="R3689">
        <f>$D$2*tarifas!$D$12/24</f>
        <v>1.4541666666666666</v>
      </c>
      <c r="S3689" t="e">
        <f>VLOOKUP(E3689&amp;" "&amp;F3689,tarifas!$A$13:$D$20,4,FALSE)*P3689</f>
        <v>#N/A</v>
      </c>
      <c r="T3689">
        <f>IF(F3689="COD1",tarifas!$D$11*(SUMIFS($P$11:$P$8770,$F$11:$F$8770,"=COD1",$B$11:$B$8770,"="&amp;B3689)/COUNTIFS($F$11:$F$8770,"=COD1",$B$11:$B$8770,"="&amp;B3689))/COUNTIFS($A$11:$A$8770,"="&amp;A3689,$F$11:$F$8770,"=COD1"),0)</f>
        <v>0</v>
      </c>
      <c r="U3689" t="e">
        <f>(VLOOKUP(F3689,tarifas!$C$7:$D$10,2,FALSE)+tarifas!$D$21)*datos!P3689</f>
        <v>#N/A</v>
      </c>
      <c r="V3689" t="e">
        <f t="shared" si="525"/>
        <v>#N/A</v>
      </c>
      <c r="W3689">
        <f t="shared" si="526"/>
        <v>0</v>
      </c>
    </row>
    <row r="3690" spans="1:23" x14ac:dyDescent="0.25">
      <c r="A3690">
        <f t="shared" si="519"/>
        <v>152</v>
      </c>
      <c r="B3690">
        <f t="shared" si="520"/>
        <v>6</v>
      </c>
      <c r="C3690" s="1">
        <f t="shared" si="527"/>
        <v>41793.291666657744</v>
      </c>
      <c r="D3690" s="7">
        <v>130.33333333333334</v>
      </c>
      <c r="E3690" s="7"/>
      <c r="G3690">
        <v>55.96</v>
      </c>
      <c r="H3690" s="12">
        <v>235.59025231121996</v>
      </c>
      <c r="I3690" s="13">
        <f>$D$2*tarifas!$D$12/24</f>
        <v>1.4541666666666666</v>
      </c>
      <c r="J3690" s="13" t="e">
        <f>VLOOKUP(E3690&amp;" "&amp;F3690,tarifas!$A$13:$D$20,4,FALSE)*H3690</f>
        <v>#N/A</v>
      </c>
      <c r="K3690" s="13">
        <f>IF(F3690="COD1",tarifas!$D$11*(SUMIFS($H$11:$H$8770,$F$11:$F$8770,"=COD1",$B$11:$B$8770,"="&amp;B3690)/COUNTIFS($F$11:$F$8770,"=COD1",$B$11:$B$8770,"="&amp;B3690))/COUNTIFS($A$11:$A$8770,"="&amp;A3690,$F$11:$F$8770,"=COD1"),0)</f>
        <v>0</v>
      </c>
      <c r="L3690" s="13" t="e">
        <f>(VLOOKUP(F3690,tarifas!$C$7:$D$10,2,FALSE)+tarifas!$D$21)*datos!H3690</f>
        <v>#N/A</v>
      </c>
      <c r="M3690">
        <v>44.976190000000003</v>
      </c>
      <c r="N3690" s="13" t="e">
        <f t="shared" si="521"/>
        <v>#N/A</v>
      </c>
      <c r="O3690">
        <f t="shared" si="522"/>
        <v>44.976190000000003</v>
      </c>
      <c r="P3690" s="12">
        <f t="shared" si="523"/>
        <v>190.61406231121995</v>
      </c>
      <c r="Q3690">
        <f t="shared" si="524"/>
        <v>0</v>
      </c>
      <c r="R3690">
        <f>$D$2*tarifas!$D$12/24</f>
        <v>1.4541666666666666</v>
      </c>
      <c r="S3690" t="e">
        <f>VLOOKUP(E3690&amp;" "&amp;F3690,tarifas!$A$13:$D$20,4,FALSE)*P3690</f>
        <v>#N/A</v>
      </c>
      <c r="T3690">
        <f>IF(F3690="COD1",tarifas!$D$11*(SUMIFS($P$11:$P$8770,$F$11:$F$8770,"=COD1",$B$11:$B$8770,"="&amp;B3690)/COUNTIFS($F$11:$F$8770,"=COD1",$B$11:$B$8770,"="&amp;B3690))/COUNTIFS($A$11:$A$8770,"="&amp;A3690,$F$11:$F$8770,"=COD1"),0)</f>
        <v>0</v>
      </c>
      <c r="U3690" t="e">
        <f>(VLOOKUP(F3690,tarifas!$C$7:$D$10,2,FALSE)+tarifas!$D$21)*datos!P3690</f>
        <v>#N/A</v>
      </c>
      <c r="V3690" t="e">
        <f t="shared" si="525"/>
        <v>#N/A</v>
      </c>
      <c r="W3690">
        <f t="shared" si="526"/>
        <v>0</v>
      </c>
    </row>
    <row r="3691" spans="1:23" x14ac:dyDescent="0.25">
      <c r="A3691">
        <f t="shared" si="519"/>
        <v>152</v>
      </c>
      <c r="B3691">
        <f t="shared" si="520"/>
        <v>6</v>
      </c>
      <c r="C3691" s="1">
        <f t="shared" si="527"/>
        <v>41793.333333324408</v>
      </c>
      <c r="D3691" s="7">
        <v>251.90909090909091</v>
      </c>
      <c r="E3691" s="7"/>
      <c r="G3691">
        <v>56.74</v>
      </c>
      <c r="H3691" s="12">
        <v>423.24995369346732</v>
      </c>
      <c r="I3691" s="13">
        <f>$D$2*tarifas!$D$12/24</f>
        <v>1.4541666666666666</v>
      </c>
      <c r="J3691" s="13" t="e">
        <f>VLOOKUP(E3691&amp;" "&amp;F3691,tarifas!$A$13:$D$20,4,FALSE)*H3691</f>
        <v>#N/A</v>
      </c>
      <c r="K3691" s="13">
        <f>IF(F3691="COD1",tarifas!$D$11*(SUMIFS($H$11:$H$8770,$F$11:$F$8770,"=COD1",$B$11:$B$8770,"="&amp;B3691)/COUNTIFS($F$11:$F$8770,"=COD1",$B$11:$B$8770,"="&amp;B3691))/COUNTIFS($A$11:$A$8770,"="&amp;A3691,$F$11:$F$8770,"=COD1"),0)</f>
        <v>0</v>
      </c>
      <c r="L3691" s="13" t="e">
        <f>(VLOOKUP(F3691,tarifas!$C$7:$D$10,2,FALSE)+tarifas!$D$21)*datos!H3691</f>
        <v>#N/A</v>
      </c>
      <c r="M3691">
        <v>58.683070000000001</v>
      </c>
      <c r="N3691" s="13" t="e">
        <f t="shared" si="521"/>
        <v>#N/A</v>
      </c>
      <c r="O3691">
        <f t="shared" si="522"/>
        <v>58.683070000000001</v>
      </c>
      <c r="P3691" s="12">
        <f t="shared" si="523"/>
        <v>364.56688369346733</v>
      </c>
      <c r="Q3691">
        <f t="shared" si="524"/>
        <v>0</v>
      </c>
      <c r="R3691">
        <f>$D$2*tarifas!$D$12/24</f>
        <v>1.4541666666666666</v>
      </c>
      <c r="S3691" t="e">
        <f>VLOOKUP(E3691&amp;" "&amp;F3691,tarifas!$A$13:$D$20,4,FALSE)*P3691</f>
        <v>#N/A</v>
      </c>
      <c r="T3691">
        <f>IF(F3691="COD1",tarifas!$D$11*(SUMIFS($P$11:$P$8770,$F$11:$F$8770,"=COD1",$B$11:$B$8770,"="&amp;B3691)/COUNTIFS($F$11:$F$8770,"=COD1",$B$11:$B$8770,"="&amp;B3691))/COUNTIFS($A$11:$A$8770,"="&amp;A3691,$F$11:$F$8770,"=COD1"),0)</f>
        <v>0</v>
      </c>
      <c r="U3691" t="e">
        <f>(VLOOKUP(F3691,tarifas!$C$7:$D$10,2,FALSE)+tarifas!$D$21)*datos!P3691</f>
        <v>#N/A</v>
      </c>
      <c r="V3691" t="e">
        <f t="shared" si="525"/>
        <v>#N/A</v>
      </c>
      <c r="W3691">
        <f t="shared" si="526"/>
        <v>0</v>
      </c>
    </row>
    <row r="3692" spans="1:23" x14ac:dyDescent="0.25">
      <c r="A3692">
        <f t="shared" si="519"/>
        <v>152</v>
      </c>
      <c r="B3692">
        <f t="shared" si="520"/>
        <v>6</v>
      </c>
      <c r="C3692" s="1">
        <f t="shared" si="527"/>
        <v>41793.374999991072</v>
      </c>
      <c r="D3692" s="7">
        <v>367.81818181818181</v>
      </c>
      <c r="E3692" s="7"/>
      <c r="G3692">
        <v>58</v>
      </c>
      <c r="H3692" s="12">
        <v>523.56059171238076</v>
      </c>
      <c r="I3692" s="13">
        <f>$D$2*tarifas!$D$12/24</f>
        <v>1.4541666666666666</v>
      </c>
      <c r="J3692" s="13" t="e">
        <f>VLOOKUP(E3692&amp;" "&amp;F3692,tarifas!$A$13:$D$20,4,FALSE)*H3692</f>
        <v>#N/A</v>
      </c>
      <c r="K3692" s="13">
        <f>IF(F3692="COD1",tarifas!$D$11*(SUMIFS($H$11:$H$8770,$F$11:$F$8770,"=COD1",$B$11:$B$8770,"="&amp;B3692)/COUNTIFS($F$11:$F$8770,"=COD1",$B$11:$B$8770,"="&amp;B3692))/COUNTIFS($A$11:$A$8770,"="&amp;A3692,$F$11:$F$8770,"=COD1"),0)</f>
        <v>0</v>
      </c>
      <c r="L3692" s="13" t="e">
        <f>(VLOOKUP(F3692,tarifas!$C$7:$D$10,2,FALSE)+tarifas!$D$21)*datos!H3692</f>
        <v>#N/A</v>
      </c>
      <c r="M3692">
        <v>61.344679999999997</v>
      </c>
      <c r="N3692" s="13" t="e">
        <f t="shared" si="521"/>
        <v>#N/A</v>
      </c>
      <c r="O3692">
        <f t="shared" si="522"/>
        <v>61.344679999999997</v>
      </c>
      <c r="P3692" s="12">
        <f t="shared" si="523"/>
        <v>462.21591171238077</v>
      </c>
      <c r="Q3692">
        <f t="shared" si="524"/>
        <v>0</v>
      </c>
      <c r="R3692">
        <f>$D$2*tarifas!$D$12/24</f>
        <v>1.4541666666666666</v>
      </c>
      <c r="S3692" t="e">
        <f>VLOOKUP(E3692&amp;" "&amp;F3692,tarifas!$A$13:$D$20,4,FALSE)*P3692</f>
        <v>#N/A</v>
      </c>
      <c r="T3692">
        <f>IF(F3692="COD1",tarifas!$D$11*(SUMIFS($P$11:$P$8770,$F$11:$F$8770,"=COD1",$B$11:$B$8770,"="&amp;B3692)/COUNTIFS($F$11:$F$8770,"=COD1",$B$11:$B$8770,"="&amp;B3692))/COUNTIFS($A$11:$A$8770,"="&amp;A3692,$F$11:$F$8770,"=COD1"),0)</f>
        <v>0</v>
      </c>
      <c r="U3692" t="e">
        <f>(VLOOKUP(F3692,tarifas!$C$7:$D$10,2,FALSE)+tarifas!$D$21)*datos!P3692</f>
        <v>#N/A</v>
      </c>
      <c r="V3692" t="e">
        <f t="shared" si="525"/>
        <v>#N/A</v>
      </c>
      <c r="W3692">
        <f t="shared" si="526"/>
        <v>0</v>
      </c>
    </row>
    <row r="3693" spans="1:23" x14ac:dyDescent="0.25">
      <c r="A3693">
        <f t="shared" si="519"/>
        <v>152</v>
      </c>
      <c r="B3693">
        <f t="shared" si="520"/>
        <v>6</v>
      </c>
      <c r="C3693" s="1">
        <f t="shared" si="527"/>
        <v>41793.416666657737</v>
      </c>
      <c r="D3693" s="7">
        <v>520.81818181818176</v>
      </c>
      <c r="E3693" s="7"/>
      <c r="G3693">
        <v>56.34</v>
      </c>
      <c r="H3693" s="12">
        <v>581.34256915910237</v>
      </c>
      <c r="I3693" s="13">
        <f>$D$2*tarifas!$D$12/24</f>
        <v>1.4541666666666666</v>
      </c>
      <c r="J3693" s="13" t="e">
        <f>VLOOKUP(E3693&amp;" "&amp;F3693,tarifas!$A$13:$D$20,4,FALSE)*H3693</f>
        <v>#N/A</v>
      </c>
      <c r="K3693" s="13">
        <f>IF(F3693="COD1",tarifas!$D$11*(SUMIFS($H$11:$H$8770,$F$11:$F$8770,"=COD1",$B$11:$B$8770,"="&amp;B3693)/COUNTIFS($F$11:$F$8770,"=COD1",$B$11:$B$8770,"="&amp;B3693))/COUNTIFS($A$11:$A$8770,"="&amp;A3693,$F$11:$F$8770,"=COD1"),0)</f>
        <v>0</v>
      </c>
      <c r="L3693" s="13" t="e">
        <f>(VLOOKUP(F3693,tarifas!$C$7:$D$10,2,FALSE)+tarifas!$D$21)*datos!H3693</f>
        <v>#N/A</v>
      </c>
      <c r="M3693">
        <v>101.68774000000001</v>
      </c>
      <c r="N3693" s="13" t="e">
        <f t="shared" si="521"/>
        <v>#N/A</v>
      </c>
      <c r="O3693">
        <f t="shared" si="522"/>
        <v>101.68774000000001</v>
      </c>
      <c r="P3693" s="12">
        <f t="shared" si="523"/>
        <v>479.65482915910235</v>
      </c>
      <c r="Q3693">
        <f t="shared" si="524"/>
        <v>0</v>
      </c>
      <c r="R3693">
        <f>$D$2*tarifas!$D$12/24</f>
        <v>1.4541666666666666</v>
      </c>
      <c r="S3693" t="e">
        <f>VLOOKUP(E3693&amp;" "&amp;F3693,tarifas!$A$13:$D$20,4,FALSE)*P3693</f>
        <v>#N/A</v>
      </c>
      <c r="T3693">
        <f>IF(F3693="COD1",tarifas!$D$11*(SUMIFS($P$11:$P$8770,$F$11:$F$8770,"=COD1",$B$11:$B$8770,"="&amp;B3693)/COUNTIFS($F$11:$F$8770,"=COD1",$B$11:$B$8770,"="&amp;B3693))/COUNTIFS($A$11:$A$8770,"="&amp;A3693,$F$11:$F$8770,"=COD1"),0)</f>
        <v>0</v>
      </c>
      <c r="U3693" t="e">
        <f>(VLOOKUP(F3693,tarifas!$C$7:$D$10,2,FALSE)+tarifas!$D$21)*datos!P3693</f>
        <v>#N/A</v>
      </c>
      <c r="V3693" t="e">
        <f t="shared" si="525"/>
        <v>#N/A</v>
      </c>
      <c r="W3693">
        <f t="shared" si="526"/>
        <v>0</v>
      </c>
    </row>
    <row r="3694" spans="1:23" x14ac:dyDescent="0.25">
      <c r="A3694">
        <f t="shared" si="519"/>
        <v>152</v>
      </c>
      <c r="B3694">
        <f t="shared" si="520"/>
        <v>6</v>
      </c>
      <c r="C3694" s="1">
        <f t="shared" si="527"/>
        <v>41793.458333324401</v>
      </c>
      <c r="D3694" s="7">
        <v>677.93939393939399</v>
      </c>
      <c r="E3694" s="7"/>
      <c r="G3694">
        <v>56.68</v>
      </c>
      <c r="H3694" s="12">
        <v>437.31049129878954</v>
      </c>
      <c r="I3694" s="13">
        <f>$D$2*tarifas!$D$12/24</f>
        <v>1.4541666666666666</v>
      </c>
      <c r="J3694" s="13" t="e">
        <f>VLOOKUP(E3694&amp;" "&amp;F3694,tarifas!$A$13:$D$20,4,FALSE)*H3694</f>
        <v>#N/A</v>
      </c>
      <c r="K3694" s="13">
        <f>IF(F3694="COD1",tarifas!$D$11*(SUMIFS($H$11:$H$8770,$F$11:$F$8770,"=COD1",$B$11:$B$8770,"="&amp;B3694)/COUNTIFS($F$11:$F$8770,"=COD1",$B$11:$B$8770,"="&amp;B3694))/COUNTIFS($A$11:$A$8770,"="&amp;A3694,$F$11:$F$8770,"=COD1"),0)</f>
        <v>0</v>
      </c>
      <c r="L3694" s="13" t="e">
        <f>(VLOOKUP(F3694,tarifas!$C$7:$D$10,2,FALSE)+tarifas!$D$21)*datos!H3694</f>
        <v>#N/A</v>
      </c>
      <c r="M3694">
        <v>210.21689000000001</v>
      </c>
      <c r="N3694" s="13" t="e">
        <f t="shared" si="521"/>
        <v>#N/A</v>
      </c>
      <c r="O3694">
        <f t="shared" si="522"/>
        <v>210.21689000000001</v>
      </c>
      <c r="P3694" s="12">
        <f t="shared" si="523"/>
        <v>227.09360129878954</v>
      </c>
      <c r="Q3694">
        <f t="shared" si="524"/>
        <v>0</v>
      </c>
      <c r="R3694">
        <f>$D$2*tarifas!$D$12/24</f>
        <v>1.4541666666666666</v>
      </c>
      <c r="S3694" t="e">
        <f>VLOOKUP(E3694&amp;" "&amp;F3694,tarifas!$A$13:$D$20,4,FALSE)*P3694</f>
        <v>#N/A</v>
      </c>
      <c r="T3694">
        <f>IF(F3694="COD1",tarifas!$D$11*(SUMIFS($P$11:$P$8770,$F$11:$F$8770,"=COD1",$B$11:$B$8770,"="&amp;B3694)/COUNTIFS($F$11:$F$8770,"=COD1",$B$11:$B$8770,"="&amp;B3694))/COUNTIFS($A$11:$A$8770,"="&amp;A3694,$F$11:$F$8770,"=COD1"),0)</f>
        <v>0</v>
      </c>
      <c r="U3694" t="e">
        <f>(VLOOKUP(F3694,tarifas!$C$7:$D$10,2,FALSE)+tarifas!$D$21)*datos!P3694</f>
        <v>#N/A</v>
      </c>
      <c r="V3694" t="e">
        <f t="shared" si="525"/>
        <v>#N/A</v>
      </c>
      <c r="W3694">
        <f t="shared" si="526"/>
        <v>0</v>
      </c>
    </row>
    <row r="3695" spans="1:23" x14ac:dyDescent="0.25">
      <c r="A3695">
        <f t="shared" si="519"/>
        <v>152</v>
      </c>
      <c r="B3695">
        <f t="shared" si="520"/>
        <v>6</v>
      </c>
      <c r="C3695" s="1">
        <f t="shared" si="527"/>
        <v>41793.499999991065</v>
      </c>
      <c r="D3695" s="7">
        <v>769.37878787878799</v>
      </c>
      <c r="E3695" s="7"/>
      <c r="G3695">
        <v>55.96</v>
      </c>
      <c r="H3695" s="12">
        <v>422.16934849996062</v>
      </c>
      <c r="I3695" s="13">
        <f>$D$2*tarifas!$D$12/24</f>
        <v>1.4541666666666666</v>
      </c>
      <c r="J3695" s="13" t="e">
        <f>VLOOKUP(E3695&amp;" "&amp;F3695,tarifas!$A$13:$D$20,4,FALSE)*H3695</f>
        <v>#N/A</v>
      </c>
      <c r="K3695" s="13">
        <f>IF(F3695="COD1",tarifas!$D$11*(SUMIFS($H$11:$H$8770,$F$11:$F$8770,"=COD1",$B$11:$B$8770,"="&amp;B3695)/COUNTIFS($F$11:$F$8770,"=COD1",$B$11:$B$8770,"="&amp;B3695))/COUNTIFS($A$11:$A$8770,"="&amp;A3695,$F$11:$F$8770,"=COD1"),0)</f>
        <v>0</v>
      </c>
      <c r="L3695" s="13" t="e">
        <f>(VLOOKUP(F3695,tarifas!$C$7:$D$10,2,FALSE)+tarifas!$D$21)*datos!H3695</f>
        <v>#N/A</v>
      </c>
      <c r="M3695">
        <v>426.41550999999998</v>
      </c>
      <c r="N3695" s="13" t="e">
        <f t="shared" si="521"/>
        <v>#N/A</v>
      </c>
      <c r="O3695">
        <f t="shared" si="522"/>
        <v>422.16934849996062</v>
      </c>
      <c r="P3695" s="12">
        <f t="shared" si="523"/>
        <v>0</v>
      </c>
      <c r="Q3695">
        <f t="shared" si="524"/>
        <v>4.2461615000393635</v>
      </c>
      <c r="R3695">
        <f>$D$2*tarifas!$D$12/24</f>
        <v>1.4541666666666666</v>
      </c>
      <c r="S3695" t="e">
        <f>VLOOKUP(E3695&amp;" "&amp;F3695,tarifas!$A$13:$D$20,4,FALSE)*P3695</f>
        <v>#N/A</v>
      </c>
      <c r="T3695">
        <f>IF(F3695="COD1",tarifas!$D$11*(SUMIFS($P$11:$P$8770,$F$11:$F$8770,"=COD1",$B$11:$B$8770,"="&amp;B3695)/COUNTIFS($F$11:$F$8770,"=COD1",$B$11:$B$8770,"="&amp;B3695))/COUNTIFS($A$11:$A$8770,"="&amp;A3695,$F$11:$F$8770,"=COD1"),0)</f>
        <v>0</v>
      </c>
      <c r="U3695" t="e">
        <f>(VLOOKUP(F3695,tarifas!$C$7:$D$10,2,FALSE)+tarifas!$D$21)*datos!P3695</f>
        <v>#N/A</v>
      </c>
      <c r="V3695" t="e">
        <f t="shared" si="525"/>
        <v>#N/A</v>
      </c>
      <c r="W3695">
        <f t="shared" si="526"/>
        <v>0.21385367778798253</v>
      </c>
    </row>
    <row r="3696" spans="1:23" x14ac:dyDescent="0.25">
      <c r="A3696">
        <f t="shared" si="519"/>
        <v>152</v>
      </c>
      <c r="B3696">
        <f t="shared" si="520"/>
        <v>6</v>
      </c>
      <c r="C3696" s="1">
        <f t="shared" si="527"/>
        <v>41793.541666657729</v>
      </c>
      <c r="D3696" s="7">
        <v>793.33333333333348</v>
      </c>
      <c r="E3696" s="7"/>
      <c r="G3696">
        <v>53</v>
      </c>
      <c r="H3696" s="12">
        <v>576.16172742024787</v>
      </c>
      <c r="I3696" s="13">
        <f>$D$2*tarifas!$D$12/24</f>
        <v>1.4541666666666666</v>
      </c>
      <c r="J3696" s="13" t="e">
        <f>VLOOKUP(E3696&amp;" "&amp;F3696,tarifas!$A$13:$D$20,4,FALSE)*H3696</f>
        <v>#N/A</v>
      </c>
      <c r="K3696" s="13">
        <f>IF(F3696="COD1",tarifas!$D$11*(SUMIFS($H$11:$H$8770,$F$11:$F$8770,"=COD1",$B$11:$B$8770,"="&amp;B3696)/COUNTIFS($F$11:$F$8770,"=COD1",$B$11:$B$8770,"="&amp;B3696))/COUNTIFS($A$11:$A$8770,"="&amp;A3696,$F$11:$F$8770,"=COD1"),0)</f>
        <v>0</v>
      </c>
      <c r="L3696" s="13" t="e">
        <f>(VLOOKUP(F3696,tarifas!$C$7:$D$10,2,FALSE)+tarifas!$D$21)*datos!H3696</f>
        <v>#N/A</v>
      </c>
      <c r="M3696">
        <v>434.38108</v>
      </c>
      <c r="N3696" s="13" t="e">
        <f t="shared" si="521"/>
        <v>#N/A</v>
      </c>
      <c r="O3696">
        <f t="shared" si="522"/>
        <v>434.38108</v>
      </c>
      <c r="P3696" s="12">
        <f t="shared" si="523"/>
        <v>141.78064742024787</v>
      </c>
      <c r="Q3696">
        <f t="shared" si="524"/>
        <v>0</v>
      </c>
      <c r="R3696">
        <f>$D$2*tarifas!$D$12/24</f>
        <v>1.4541666666666666</v>
      </c>
      <c r="S3696" t="e">
        <f>VLOOKUP(E3696&amp;" "&amp;F3696,tarifas!$A$13:$D$20,4,FALSE)*P3696</f>
        <v>#N/A</v>
      </c>
      <c r="T3696">
        <f>IF(F3696="COD1",tarifas!$D$11*(SUMIFS($P$11:$P$8770,$F$11:$F$8770,"=COD1",$B$11:$B$8770,"="&amp;B3696)/COUNTIFS($F$11:$F$8770,"=COD1",$B$11:$B$8770,"="&amp;B3696))/COUNTIFS($A$11:$A$8770,"="&amp;A3696,$F$11:$F$8770,"=COD1"),0)</f>
        <v>0</v>
      </c>
      <c r="U3696" t="e">
        <f>(VLOOKUP(F3696,tarifas!$C$7:$D$10,2,FALSE)+tarifas!$D$21)*datos!P3696</f>
        <v>#N/A</v>
      </c>
      <c r="V3696" t="e">
        <f t="shared" si="525"/>
        <v>#N/A</v>
      </c>
      <c r="W3696">
        <f t="shared" si="526"/>
        <v>0</v>
      </c>
    </row>
    <row r="3697" spans="1:23" x14ac:dyDescent="0.25">
      <c r="A3697">
        <f t="shared" si="519"/>
        <v>152</v>
      </c>
      <c r="B3697">
        <f t="shared" si="520"/>
        <v>6</v>
      </c>
      <c r="C3697" s="1">
        <f t="shared" si="527"/>
        <v>41793.583333324394</v>
      </c>
      <c r="D3697" s="7">
        <v>753.40909090909088</v>
      </c>
      <c r="E3697" s="7"/>
      <c r="G3697">
        <v>50.3</v>
      </c>
      <c r="H3697" s="12">
        <v>646.40095340954122</v>
      </c>
      <c r="I3697" s="13">
        <f>$D$2*tarifas!$D$12/24</f>
        <v>1.4541666666666666</v>
      </c>
      <c r="J3697" s="13" t="e">
        <f>VLOOKUP(E3697&amp;" "&amp;F3697,tarifas!$A$13:$D$20,4,FALSE)*H3697</f>
        <v>#N/A</v>
      </c>
      <c r="K3697" s="13">
        <f>IF(F3697="COD1",tarifas!$D$11*(SUMIFS($H$11:$H$8770,$F$11:$F$8770,"=COD1",$B$11:$B$8770,"="&amp;B3697)/COUNTIFS($F$11:$F$8770,"=COD1",$B$11:$B$8770,"="&amp;B3697))/COUNTIFS($A$11:$A$8770,"="&amp;A3697,$F$11:$F$8770,"=COD1"),0)</f>
        <v>0</v>
      </c>
      <c r="L3697" s="13" t="e">
        <f>(VLOOKUP(F3697,tarifas!$C$7:$D$10,2,FALSE)+tarifas!$D$21)*datos!H3697</f>
        <v>#N/A</v>
      </c>
      <c r="M3697">
        <v>424.82965999999999</v>
      </c>
      <c r="N3697" s="13" t="e">
        <f t="shared" si="521"/>
        <v>#N/A</v>
      </c>
      <c r="O3697">
        <f t="shared" si="522"/>
        <v>424.82965999999999</v>
      </c>
      <c r="P3697" s="12">
        <f t="shared" si="523"/>
        <v>221.57129340954123</v>
      </c>
      <c r="Q3697">
        <f t="shared" si="524"/>
        <v>0</v>
      </c>
      <c r="R3697">
        <f>$D$2*tarifas!$D$12/24</f>
        <v>1.4541666666666666</v>
      </c>
      <c r="S3697" t="e">
        <f>VLOOKUP(E3697&amp;" "&amp;F3697,tarifas!$A$13:$D$20,4,FALSE)*P3697</f>
        <v>#N/A</v>
      </c>
      <c r="T3697">
        <f>IF(F3697="COD1",tarifas!$D$11*(SUMIFS($P$11:$P$8770,$F$11:$F$8770,"=COD1",$B$11:$B$8770,"="&amp;B3697)/COUNTIFS($F$11:$F$8770,"=COD1",$B$11:$B$8770,"="&amp;B3697))/COUNTIFS($A$11:$A$8770,"="&amp;A3697,$F$11:$F$8770,"=COD1"),0)</f>
        <v>0</v>
      </c>
      <c r="U3697" t="e">
        <f>(VLOOKUP(F3697,tarifas!$C$7:$D$10,2,FALSE)+tarifas!$D$21)*datos!P3697</f>
        <v>#N/A</v>
      </c>
      <c r="V3697" t="e">
        <f t="shared" si="525"/>
        <v>#N/A</v>
      </c>
      <c r="W3697">
        <f t="shared" si="526"/>
        <v>0</v>
      </c>
    </row>
    <row r="3698" spans="1:23" x14ac:dyDescent="0.25">
      <c r="A3698">
        <f t="shared" si="519"/>
        <v>152</v>
      </c>
      <c r="B3698">
        <f t="shared" si="520"/>
        <v>6</v>
      </c>
      <c r="C3698" s="1">
        <f t="shared" si="527"/>
        <v>41793.624999991058</v>
      </c>
      <c r="D3698" s="7">
        <v>619.21212121212125</v>
      </c>
      <c r="E3698" s="7"/>
      <c r="G3698">
        <v>49</v>
      </c>
      <c r="H3698" s="12">
        <v>655.20701916390999</v>
      </c>
      <c r="I3698" s="13">
        <f>$D$2*tarifas!$D$12/24</f>
        <v>1.4541666666666666</v>
      </c>
      <c r="J3698" s="13" t="e">
        <f>VLOOKUP(E3698&amp;" "&amp;F3698,tarifas!$A$13:$D$20,4,FALSE)*H3698</f>
        <v>#N/A</v>
      </c>
      <c r="K3698" s="13">
        <f>IF(F3698="COD1",tarifas!$D$11*(SUMIFS($H$11:$H$8770,$F$11:$F$8770,"=COD1",$B$11:$B$8770,"="&amp;B3698)/COUNTIFS($F$11:$F$8770,"=COD1",$B$11:$B$8770,"="&amp;B3698))/COUNTIFS($A$11:$A$8770,"="&amp;A3698,$F$11:$F$8770,"=COD1"),0)</f>
        <v>0</v>
      </c>
      <c r="L3698" s="13" t="e">
        <f>(VLOOKUP(F3698,tarifas!$C$7:$D$10,2,FALSE)+tarifas!$D$21)*datos!H3698</f>
        <v>#N/A</v>
      </c>
      <c r="M3698">
        <v>334.65846999999997</v>
      </c>
      <c r="N3698" s="13" t="e">
        <f t="shared" si="521"/>
        <v>#N/A</v>
      </c>
      <c r="O3698">
        <f t="shared" si="522"/>
        <v>334.65846999999997</v>
      </c>
      <c r="P3698" s="12">
        <f t="shared" si="523"/>
        <v>320.54854916391002</v>
      </c>
      <c r="Q3698">
        <f t="shared" si="524"/>
        <v>0</v>
      </c>
      <c r="R3698">
        <f>$D$2*tarifas!$D$12/24</f>
        <v>1.4541666666666666</v>
      </c>
      <c r="S3698" t="e">
        <f>VLOOKUP(E3698&amp;" "&amp;F3698,tarifas!$A$13:$D$20,4,FALSE)*P3698</f>
        <v>#N/A</v>
      </c>
      <c r="T3698">
        <f>IF(F3698="COD1",tarifas!$D$11*(SUMIFS($P$11:$P$8770,$F$11:$F$8770,"=COD1",$B$11:$B$8770,"="&amp;B3698)/COUNTIFS($F$11:$F$8770,"=COD1",$B$11:$B$8770,"="&amp;B3698))/COUNTIFS($A$11:$A$8770,"="&amp;A3698,$F$11:$F$8770,"=COD1"),0)</f>
        <v>0</v>
      </c>
      <c r="U3698" t="e">
        <f>(VLOOKUP(F3698,tarifas!$C$7:$D$10,2,FALSE)+tarifas!$D$21)*datos!P3698</f>
        <v>#N/A</v>
      </c>
      <c r="V3698" t="e">
        <f t="shared" si="525"/>
        <v>#N/A</v>
      </c>
      <c r="W3698">
        <f t="shared" si="526"/>
        <v>0</v>
      </c>
    </row>
    <row r="3699" spans="1:23" x14ac:dyDescent="0.25">
      <c r="A3699">
        <f t="shared" si="519"/>
        <v>152</v>
      </c>
      <c r="B3699">
        <f t="shared" si="520"/>
        <v>6</v>
      </c>
      <c r="C3699" s="1">
        <f t="shared" si="527"/>
        <v>41793.666666657722</v>
      </c>
      <c r="D3699" s="7">
        <v>580.83333333333326</v>
      </c>
      <c r="E3699" s="7"/>
      <c r="G3699">
        <v>48.94</v>
      </c>
      <c r="H3699" s="12">
        <v>525.13423120703771</v>
      </c>
      <c r="I3699" s="13">
        <f>$D$2*tarifas!$D$12/24</f>
        <v>1.4541666666666666</v>
      </c>
      <c r="J3699" s="13" t="e">
        <f>VLOOKUP(E3699&amp;" "&amp;F3699,tarifas!$A$13:$D$20,4,FALSE)*H3699</f>
        <v>#N/A</v>
      </c>
      <c r="K3699" s="13">
        <f>IF(F3699="COD1",tarifas!$D$11*(SUMIFS($H$11:$H$8770,$F$11:$F$8770,"=COD1",$B$11:$B$8770,"="&amp;B3699)/COUNTIFS($F$11:$F$8770,"=COD1",$B$11:$B$8770,"="&amp;B3699))/COUNTIFS($A$11:$A$8770,"="&amp;A3699,$F$11:$F$8770,"=COD1"),0)</f>
        <v>0</v>
      </c>
      <c r="L3699" s="13" t="e">
        <f>(VLOOKUP(F3699,tarifas!$C$7:$D$10,2,FALSE)+tarifas!$D$21)*datos!H3699</f>
        <v>#N/A</v>
      </c>
      <c r="M3699">
        <v>213.02314999999999</v>
      </c>
      <c r="N3699" s="13" t="e">
        <f t="shared" si="521"/>
        <v>#N/A</v>
      </c>
      <c r="O3699">
        <f t="shared" si="522"/>
        <v>213.02314999999999</v>
      </c>
      <c r="P3699" s="12">
        <f t="shared" si="523"/>
        <v>312.11108120703773</v>
      </c>
      <c r="Q3699">
        <f t="shared" si="524"/>
        <v>0</v>
      </c>
      <c r="R3699">
        <f>$D$2*tarifas!$D$12/24</f>
        <v>1.4541666666666666</v>
      </c>
      <c r="S3699" t="e">
        <f>VLOOKUP(E3699&amp;" "&amp;F3699,tarifas!$A$13:$D$20,4,FALSE)*P3699</f>
        <v>#N/A</v>
      </c>
      <c r="T3699">
        <f>IF(F3699="COD1",tarifas!$D$11*(SUMIFS($P$11:$P$8770,$F$11:$F$8770,"=COD1",$B$11:$B$8770,"="&amp;B3699)/COUNTIFS($F$11:$F$8770,"=COD1",$B$11:$B$8770,"="&amp;B3699))/COUNTIFS($A$11:$A$8770,"="&amp;A3699,$F$11:$F$8770,"=COD1"),0)</f>
        <v>0</v>
      </c>
      <c r="U3699" t="e">
        <f>(VLOOKUP(F3699,tarifas!$C$7:$D$10,2,FALSE)+tarifas!$D$21)*datos!P3699</f>
        <v>#N/A</v>
      </c>
      <c r="V3699" t="e">
        <f t="shared" si="525"/>
        <v>#N/A</v>
      </c>
      <c r="W3699">
        <f t="shared" si="526"/>
        <v>0</v>
      </c>
    </row>
    <row r="3700" spans="1:23" x14ac:dyDescent="0.25">
      <c r="A3700">
        <f t="shared" si="519"/>
        <v>152</v>
      </c>
      <c r="B3700">
        <f t="shared" si="520"/>
        <v>6</v>
      </c>
      <c r="C3700" s="1">
        <f t="shared" si="527"/>
        <v>41793.708333324386</v>
      </c>
      <c r="D3700" s="7">
        <v>409.54545454545462</v>
      </c>
      <c r="E3700" s="7"/>
      <c r="G3700">
        <v>48.47</v>
      </c>
      <c r="H3700" s="12">
        <v>407.07531852939849</v>
      </c>
      <c r="I3700" s="13">
        <f>$D$2*tarifas!$D$12/24</f>
        <v>1.4541666666666666</v>
      </c>
      <c r="J3700" s="13" t="e">
        <f>VLOOKUP(E3700&amp;" "&amp;F3700,tarifas!$A$13:$D$20,4,FALSE)*H3700</f>
        <v>#N/A</v>
      </c>
      <c r="K3700" s="13">
        <f>IF(F3700="COD1",tarifas!$D$11*(SUMIFS($H$11:$H$8770,$F$11:$F$8770,"=COD1",$B$11:$B$8770,"="&amp;B3700)/COUNTIFS($F$11:$F$8770,"=COD1",$B$11:$B$8770,"="&amp;B3700))/COUNTIFS($A$11:$A$8770,"="&amp;A3700,$F$11:$F$8770,"=COD1"),0)</f>
        <v>0</v>
      </c>
      <c r="L3700" s="13" t="e">
        <f>(VLOOKUP(F3700,tarifas!$C$7:$D$10,2,FALSE)+tarifas!$D$21)*datos!H3700</f>
        <v>#N/A</v>
      </c>
      <c r="M3700">
        <v>76.741230000000002</v>
      </c>
      <c r="N3700" s="13" t="e">
        <f t="shared" si="521"/>
        <v>#N/A</v>
      </c>
      <c r="O3700">
        <f t="shared" si="522"/>
        <v>76.741230000000002</v>
      </c>
      <c r="P3700" s="12">
        <f t="shared" si="523"/>
        <v>330.33408852939851</v>
      </c>
      <c r="Q3700">
        <f t="shared" si="524"/>
        <v>0</v>
      </c>
      <c r="R3700">
        <f>$D$2*tarifas!$D$12/24</f>
        <v>1.4541666666666666</v>
      </c>
      <c r="S3700" t="e">
        <f>VLOOKUP(E3700&amp;" "&amp;F3700,tarifas!$A$13:$D$20,4,FALSE)*P3700</f>
        <v>#N/A</v>
      </c>
      <c r="T3700">
        <f>IF(F3700="COD1",tarifas!$D$11*(SUMIFS($P$11:$P$8770,$F$11:$F$8770,"=COD1",$B$11:$B$8770,"="&amp;B3700)/COUNTIFS($F$11:$F$8770,"=COD1",$B$11:$B$8770,"="&amp;B3700))/COUNTIFS($A$11:$A$8770,"="&amp;A3700,$F$11:$F$8770,"=COD1"),0)</f>
        <v>0</v>
      </c>
      <c r="U3700" t="e">
        <f>(VLOOKUP(F3700,tarifas!$C$7:$D$10,2,FALSE)+tarifas!$D$21)*datos!P3700</f>
        <v>#N/A</v>
      </c>
      <c r="V3700" t="e">
        <f t="shared" si="525"/>
        <v>#N/A</v>
      </c>
      <c r="W3700">
        <f t="shared" si="526"/>
        <v>0</v>
      </c>
    </row>
    <row r="3701" spans="1:23" x14ac:dyDescent="0.25">
      <c r="A3701">
        <f t="shared" si="519"/>
        <v>152</v>
      </c>
      <c r="B3701">
        <f t="shared" si="520"/>
        <v>6</v>
      </c>
      <c r="C3701" s="1">
        <f t="shared" si="527"/>
        <v>41793.749999991051</v>
      </c>
      <c r="D3701" s="7">
        <v>273.28787878787881</v>
      </c>
      <c r="E3701" s="7"/>
      <c r="G3701">
        <v>48.97</v>
      </c>
      <c r="H3701" s="12">
        <v>299.12280574866253</v>
      </c>
      <c r="I3701" s="13">
        <f>$D$2*tarifas!$D$12/24</f>
        <v>1.4541666666666666</v>
      </c>
      <c r="J3701" s="13" t="e">
        <f>VLOOKUP(E3701&amp;" "&amp;F3701,tarifas!$A$13:$D$20,4,FALSE)*H3701</f>
        <v>#N/A</v>
      </c>
      <c r="K3701" s="13">
        <f>IF(F3701="COD1",tarifas!$D$11*(SUMIFS($H$11:$H$8770,$F$11:$F$8770,"=COD1",$B$11:$B$8770,"="&amp;B3701)/COUNTIFS($F$11:$F$8770,"=COD1",$B$11:$B$8770,"="&amp;B3701))/COUNTIFS($A$11:$A$8770,"="&amp;A3701,$F$11:$F$8770,"=COD1"),0)</f>
        <v>0</v>
      </c>
      <c r="L3701" s="13" t="e">
        <f>(VLOOKUP(F3701,tarifas!$C$7:$D$10,2,FALSE)+tarifas!$D$21)*datos!H3701</f>
        <v>#N/A</v>
      </c>
      <c r="M3701">
        <v>13.456530000000001</v>
      </c>
      <c r="N3701" s="13" t="e">
        <f t="shared" si="521"/>
        <v>#N/A</v>
      </c>
      <c r="O3701">
        <f t="shared" si="522"/>
        <v>13.456530000000001</v>
      </c>
      <c r="P3701" s="12">
        <f t="shared" si="523"/>
        <v>285.66627574866254</v>
      </c>
      <c r="Q3701">
        <f t="shared" si="524"/>
        <v>0</v>
      </c>
      <c r="R3701">
        <f>$D$2*tarifas!$D$12/24</f>
        <v>1.4541666666666666</v>
      </c>
      <c r="S3701" t="e">
        <f>VLOOKUP(E3701&amp;" "&amp;F3701,tarifas!$A$13:$D$20,4,FALSE)*P3701</f>
        <v>#N/A</v>
      </c>
      <c r="T3701">
        <f>IF(F3701="COD1",tarifas!$D$11*(SUMIFS($P$11:$P$8770,$F$11:$F$8770,"=COD1",$B$11:$B$8770,"="&amp;B3701)/COUNTIFS($F$11:$F$8770,"=COD1",$B$11:$B$8770,"="&amp;B3701))/COUNTIFS($A$11:$A$8770,"="&amp;A3701,$F$11:$F$8770,"=COD1"),0)</f>
        <v>0</v>
      </c>
      <c r="U3701" t="e">
        <f>(VLOOKUP(F3701,tarifas!$C$7:$D$10,2,FALSE)+tarifas!$D$21)*datos!P3701</f>
        <v>#N/A</v>
      </c>
      <c r="V3701" t="e">
        <f t="shared" si="525"/>
        <v>#N/A</v>
      </c>
      <c r="W3701">
        <f t="shared" si="526"/>
        <v>0</v>
      </c>
    </row>
    <row r="3702" spans="1:23" x14ac:dyDescent="0.25">
      <c r="A3702">
        <f t="shared" si="519"/>
        <v>152</v>
      </c>
      <c r="B3702">
        <f t="shared" si="520"/>
        <v>6</v>
      </c>
      <c r="C3702" s="1">
        <f t="shared" si="527"/>
        <v>41793.791666657715</v>
      </c>
      <c r="D3702" s="7">
        <v>75.212121212121218</v>
      </c>
      <c r="E3702" s="7"/>
      <c r="G3702">
        <v>49.07</v>
      </c>
      <c r="H3702" s="12">
        <v>242.38300615958198</v>
      </c>
      <c r="I3702" s="13">
        <f>$D$2*tarifas!$D$12/24</f>
        <v>1.4541666666666666</v>
      </c>
      <c r="J3702" s="13" t="e">
        <f>VLOOKUP(E3702&amp;" "&amp;F3702,tarifas!$A$13:$D$20,4,FALSE)*H3702</f>
        <v>#N/A</v>
      </c>
      <c r="K3702" s="13">
        <f>IF(F3702="COD1",tarifas!$D$11*(SUMIFS($H$11:$H$8770,$F$11:$F$8770,"=COD1",$B$11:$B$8770,"="&amp;B3702)/COUNTIFS($F$11:$F$8770,"=COD1",$B$11:$B$8770,"="&amp;B3702))/COUNTIFS($A$11:$A$8770,"="&amp;A3702,$F$11:$F$8770,"=COD1"),0)</f>
        <v>0</v>
      </c>
      <c r="L3702" s="13" t="e">
        <f>(VLOOKUP(F3702,tarifas!$C$7:$D$10,2,FALSE)+tarifas!$D$21)*datos!H3702</f>
        <v>#N/A</v>
      </c>
      <c r="M3702">
        <v>3.4240399999999998</v>
      </c>
      <c r="N3702" s="13" t="e">
        <f t="shared" si="521"/>
        <v>#N/A</v>
      </c>
      <c r="O3702">
        <f t="shared" si="522"/>
        <v>3.4240399999999998</v>
      </c>
      <c r="P3702" s="12">
        <f t="shared" si="523"/>
        <v>238.95896615958199</v>
      </c>
      <c r="Q3702">
        <f t="shared" si="524"/>
        <v>0</v>
      </c>
      <c r="R3702">
        <f>$D$2*tarifas!$D$12/24</f>
        <v>1.4541666666666666</v>
      </c>
      <c r="S3702" t="e">
        <f>VLOOKUP(E3702&amp;" "&amp;F3702,tarifas!$A$13:$D$20,4,FALSE)*P3702</f>
        <v>#N/A</v>
      </c>
      <c r="T3702">
        <f>IF(F3702="COD1",tarifas!$D$11*(SUMIFS($P$11:$P$8770,$F$11:$F$8770,"=COD1",$B$11:$B$8770,"="&amp;B3702)/COUNTIFS($F$11:$F$8770,"=COD1",$B$11:$B$8770,"="&amp;B3702))/COUNTIFS($A$11:$A$8770,"="&amp;A3702,$F$11:$F$8770,"=COD1"),0)</f>
        <v>0</v>
      </c>
      <c r="U3702" t="e">
        <f>(VLOOKUP(F3702,tarifas!$C$7:$D$10,2,FALSE)+tarifas!$D$21)*datos!P3702</f>
        <v>#N/A</v>
      </c>
      <c r="V3702" t="e">
        <f t="shared" si="525"/>
        <v>#N/A</v>
      </c>
      <c r="W3702">
        <f t="shared" si="526"/>
        <v>0</v>
      </c>
    </row>
    <row r="3703" spans="1:23" x14ac:dyDescent="0.25">
      <c r="A3703">
        <f t="shared" si="519"/>
        <v>152</v>
      </c>
      <c r="B3703">
        <f t="shared" si="520"/>
        <v>6</v>
      </c>
      <c r="C3703" s="1">
        <f t="shared" si="527"/>
        <v>41793.833333324379</v>
      </c>
      <c r="D3703" s="7">
        <v>9.5303030303030294</v>
      </c>
      <c r="E3703" s="7"/>
      <c r="G3703">
        <v>53</v>
      </c>
      <c r="H3703" s="12">
        <v>224.65900615548156</v>
      </c>
      <c r="I3703" s="13">
        <f>$D$2*tarifas!$D$12/24</f>
        <v>1.4541666666666666</v>
      </c>
      <c r="J3703" s="13" t="e">
        <f>VLOOKUP(E3703&amp;" "&amp;F3703,tarifas!$A$13:$D$20,4,FALSE)*H3703</f>
        <v>#N/A</v>
      </c>
      <c r="K3703" s="13">
        <f>IF(F3703="COD1",tarifas!$D$11*(SUMIFS($H$11:$H$8770,$F$11:$F$8770,"=COD1",$B$11:$B$8770,"="&amp;B3703)/COUNTIFS($F$11:$F$8770,"=COD1",$B$11:$B$8770,"="&amp;B3703))/COUNTIFS($A$11:$A$8770,"="&amp;A3703,$F$11:$F$8770,"=COD1"),0)</f>
        <v>0</v>
      </c>
      <c r="L3703" s="13" t="e">
        <f>(VLOOKUP(F3703,tarifas!$C$7:$D$10,2,FALSE)+tarifas!$D$21)*datos!H3703</f>
        <v>#N/A</v>
      </c>
      <c r="M3703">
        <v>0</v>
      </c>
      <c r="N3703" s="13" t="e">
        <f t="shared" si="521"/>
        <v>#N/A</v>
      </c>
      <c r="O3703">
        <f t="shared" si="522"/>
        <v>0</v>
      </c>
      <c r="P3703" s="12">
        <f t="shared" si="523"/>
        <v>224.65900615548156</v>
      </c>
      <c r="Q3703">
        <f t="shared" si="524"/>
        <v>0</v>
      </c>
      <c r="R3703">
        <f>$D$2*tarifas!$D$12/24</f>
        <v>1.4541666666666666</v>
      </c>
      <c r="S3703" t="e">
        <f>VLOOKUP(E3703&amp;" "&amp;F3703,tarifas!$A$13:$D$20,4,FALSE)*P3703</f>
        <v>#N/A</v>
      </c>
      <c r="T3703">
        <f>IF(F3703="COD1",tarifas!$D$11*(SUMIFS($P$11:$P$8770,$F$11:$F$8770,"=COD1",$B$11:$B$8770,"="&amp;B3703)/COUNTIFS($F$11:$F$8770,"=COD1",$B$11:$B$8770,"="&amp;B3703))/COUNTIFS($A$11:$A$8770,"="&amp;A3703,$F$11:$F$8770,"=COD1"),0)</f>
        <v>0</v>
      </c>
      <c r="U3703" t="e">
        <f>(VLOOKUP(F3703,tarifas!$C$7:$D$10,2,FALSE)+tarifas!$D$21)*datos!P3703</f>
        <v>#N/A</v>
      </c>
      <c r="V3703" t="e">
        <f t="shared" si="525"/>
        <v>#N/A</v>
      </c>
      <c r="W3703">
        <f t="shared" si="526"/>
        <v>0</v>
      </c>
    </row>
    <row r="3704" spans="1:23" x14ac:dyDescent="0.25">
      <c r="A3704">
        <f t="shared" si="519"/>
        <v>152</v>
      </c>
      <c r="B3704">
        <f t="shared" si="520"/>
        <v>6</v>
      </c>
      <c r="C3704" s="1">
        <f t="shared" si="527"/>
        <v>41793.874999991043</v>
      </c>
      <c r="D3704" s="7">
        <v>0</v>
      </c>
      <c r="E3704" s="7"/>
      <c r="G3704">
        <v>51</v>
      </c>
      <c r="H3704" s="12">
        <v>231.22504418035206</v>
      </c>
      <c r="I3704" s="13">
        <f>$D$2*tarifas!$D$12/24</f>
        <v>1.4541666666666666</v>
      </c>
      <c r="J3704" s="13" t="e">
        <f>VLOOKUP(E3704&amp;" "&amp;F3704,tarifas!$A$13:$D$20,4,FALSE)*H3704</f>
        <v>#N/A</v>
      </c>
      <c r="K3704" s="13">
        <f>IF(F3704="COD1",tarifas!$D$11*(SUMIFS($H$11:$H$8770,$F$11:$F$8770,"=COD1",$B$11:$B$8770,"="&amp;B3704)/COUNTIFS($F$11:$F$8770,"=COD1",$B$11:$B$8770,"="&amp;B3704))/COUNTIFS($A$11:$A$8770,"="&amp;A3704,$F$11:$F$8770,"=COD1"),0)</f>
        <v>0</v>
      </c>
      <c r="L3704" s="13" t="e">
        <f>(VLOOKUP(F3704,tarifas!$C$7:$D$10,2,FALSE)+tarifas!$D$21)*datos!H3704</f>
        <v>#N/A</v>
      </c>
      <c r="M3704">
        <v>0</v>
      </c>
      <c r="N3704" s="13" t="e">
        <f t="shared" si="521"/>
        <v>#N/A</v>
      </c>
      <c r="O3704">
        <f t="shared" si="522"/>
        <v>0</v>
      </c>
      <c r="P3704" s="12">
        <f t="shared" si="523"/>
        <v>231.22504418035206</v>
      </c>
      <c r="Q3704">
        <f t="shared" si="524"/>
        <v>0</v>
      </c>
      <c r="R3704">
        <f>$D$2*tarifas!$D$12/24</f>
        <v>1.4541666666666666</v>
      </c>
      <c r="S3704" t="e">
        <f>VLOOKUP(E3704&amp;" "&amp;F3704,tarifas!$A$13:$D$20,4,FALSE)*P3704</f>
        <v>#N/A</v>
      </c>
      <c r="T3704">
        <f>IF(F3704="COD1",tarifas!$D$11*(SUMIFS($P$11:$P$8770,$F$11:$F$8770,"=COD1",$B$11:$B$8770,"="&amp;B3704)/COUNTIFS($F$11:$F$8770,"=COD1",$B$11:$B$8770,"="&amp;B3704))/COUNTIFS($A$11:$A$8770,"="&amp;A3704,$F$11:$F$8770,"=COD1"),0)</f>
        <v>0</v>
      </c>
      <c r="U3704" t="e">
        <f>(VLOOKUP(F3704,tarifas!$C$7:$D$10,2,FALSE)+tarifas!$D$21)*datos!P3704</f>
        <v>#N/A</v>
      </c>
      <c r="V3704" t="e">
        <f t="shared" si="525"/>
        <v>#N/A</v>
      </c>
      <c r="W3704">
        <f t="shared" si="526"/>
        <v>0</v>
      </c>
    </row>
    <row r="3705" spans="1:23" x14ac:dyDescent="0.25">
      <c r="A3705">
        <f t="shared" si="519"/>
        <v>152</v>
      </c>
      <c r="B3705">
        <f t="shared" si="520"/>
        <v>6</v>
      </c>
      <c r="C3705" s="1">
        <f t="shared" si="527"/>
        <v>41793.916666657708</v>
      </c>
      <c r="D3705" s="7">
        <v>0</v>
      </c>
      <c r="E3705" s="7"/>
      <c r="G3705">
        <v>46</v>
      </c>
      <c r="H3705" s="12">
        <v>228.65640691773189</v>
      </c>
      <c r="I3705" s="13">
        <f>$D$2*tarifas!$D$12/24</f>
        <v>1.4541666666666666</v>
      </c>
      <c r="J3705" s="13" t="e">
        <f>VLOOKUP(E3705&amp;" "&amp;F3705,tarifas!$A$13:$D$20,4,FALSE)*H3705</f>
        <v>#N/A</v>
      </c>
      <c r="K3705" s="13">
        <f>IF(F3705="COD1",tarifas!$D$11*(SUMIFS($H$11:$H$8770,$F$11:$F$8770,"=COD1",$B$11:$B$8770,"="&amp;B3705)/COUNTIFS($F$11:$F$8770,"=COD1",$B$11:$B$8770,"="&amp;B3705))/COUNTIFS($A$11:$A$8770,"="&amp;A3705,$F$11:$F$8770,"=COD1"),0)</f>
        <v>0</v>
      </c>
      <c r="L3705" s="13" t="e">
        <f>(VLOOKUP(F3705,tarifas!$C$7:$D$10,2,FALSE)+tarifas!$D$21)*datos!H3705</f>
        <v>#N/A</v>
      </c>
      <c r="M3705">
        <v>0</v>
      </c>
      <c r="N3705" s="13" t="e">
        <f t="shared" si="521"/>
        <v>#N/A</v>
      </c>
      <c r="O3705">
        <f t="shared" si="522"/>
        <v>0</v>
      </c>
      <c r="P3705" s="12">
        <f t="shared" si="523"/>
        <v>228.65640691773189</v>
      </c>
      <c r="Q3705">
        <f t="shared" si="524"/>
        <v>0</v>
      </c>
      <c r="R3705">
        <f>$D$2*tarifas!$D$12/24</f>
        <v>1.4541666666666666</v>
      </c>
      <c r="S3705" t="e">
        <f>VLOOKUP(E3705&amp;" "&amp;F3705,tarifas!$A$13:$D$20,4,FALSE)*P3705</f>
        <v>#N/A</v>
      </c>
      <c r="T3705">
        <f>IF(F3705="COD1",tarifas!$D$11*(SUMIFS($P$11:$P$8770,$F$11:$F$8770,"=COD1",$B$11:$B$8770,"="&amp;B3705)/COUNTIFS($F$11:$F$8770,"=COD1",$B$11:$B$8770,"="&amp;B3705))/COUNTIFS($A$11:$A$8770,"="&amp;A3705,$F$11:$F$8770,"=COD1"),0)</f>
        <v>0</v>
      </c>
      <c r="U3705" t="e">
        <f>(VLOOKUP(F3705,tarifas!$C$7:$D$10,2,FALSE)+tarifas!$D$21)*datos!P3705</f>
        <v>#N/A</v>
      </c>
      <c r="V3705" t="e">
        <f t="shared" si="525"/>
        <v>#N/A</v>
      </c>
      <c r="W3705">
        <f t="shared" si="526"/>
        <v>0</v>
      </c>
    </row>
    <row r="3706" spans="1:23" x14ac:dyDescent="0.25">
      <c r="A3706">
        <f t="shared" si="519"/>
        <v>152</v>
      </c>
      <c r="B3706">
        <f t="shared" si="520"/>
        <v>6</v>
      </c>
      <c r="C3706" s="1">
        <f t="shared" si="527"/>
        <v>41793.958333324372</v>
      </c>
      <c r="D3706" s="7">
        <v>0</v>
      </c>
      <c r="E3706" s="7"/>
      <c r="G3706">
        <v>47.48</v>
      </c>
      <c r="H3706" s="12">
        <v>221.8598438461126</v>
      </c>
      <c r="I3706" s="13">
        <f>$D$2*tarifas!$D$12/24</f>
        <v>1.4541666666666666</v>
      </c>
      <c r="J3706" s="13" t="e">
        <f>VLOOKUP(E3706&amp;" "&amp;F3706,tarifas!$A$13:$D$20,4,FALSE)*H3706</f>
        <v>#N/A</v>
      </c>
      <c r="K3706" s="13">
        <f>IF(F3706="COD1",tarifas!$D$11*(SUMIFS($H$11:$H$8770,$F$11:$F$8770,"=COD1",$B$11:$B$8770,"="&amp;B3706)/COUNTIFS($F$11:$F$8770,"=COD1",$B$11:$B$8770,"="&amp;B3706))/COUNTIFS($A$11:$A$8770,"="&amp;A3706,$F$11:$F$8770,"=COD1"),0)</f>
        <v>0</v>
      </c>
      <c r="L3706" s="13" t="e">
        <f>(VLOOKUP(F3706,tarifas!$C$7:$D$10,2,FALSE)+tarifas!$D$21)*datos!H3706</f>
        <v>#N/A</v>
      </c>
      <c r="M3706">
        <v>0</v>
      </c>
      <c r="N3706" s="13" t="e">
        <f t="shared" si="521"/>
        <v>#N/A</v>
      </c>
      <c r="O3706">
        <f t="shared" si="522"/>
        <v>0</v>
      </c>
      <c r="P3706" s="12">
        <f t="shared" si="523"/>
        <v>221.8598438461126</v>
      </c>
      <c r="Q3706">
        <f t="shared" si="524"/>
        <v>0</v>
      </c>
      <c r="R3706">
        <f>$D$2*tarifas!$D$12/24</f>
        <v>1.4541666666666666</v>
      </c>
      <c r="S3706" t="e">
        <f>VLOOKUP(E3706&amp;" "&amp;F3706,tarifas!$A$13:$D$20,4,FALSE)*P3706</f>
        <v>#N/A</v>
      </c>
      <c r="T3706">
        <f>IF(F3706="COD1",tarifas!$D$11*(SUMIFS($P$11:$P$8770,$F$11:$F$8770,"=COD1",$B$11:$B$8770,"="&amp;B3706)/COUNTIFS($F$11:$F$8770,"=COD1",$B$11:$B$8770,"="&amp;B3706))/COUNTIFS($A$11:$A$8770,"="&amp;A3706,$F$11:$F$8770,"=COD1"),0)</f>
        <v>0</v>
      </c>
      <c r="U3706" t="e">
        <f>(VLOOKUP(F3706,tarifas!$C$7:$D$10,2,FALSE)+tarifas!$D$21)*datos!P3706</f>
        <v>#N/A</v>
      </c>
      <c r="V3706" t="e">
        <f t="shared" si="525"/>
        <v>#N/A</v>
      </c>
      <c r="W3706">
        <f t="shared" si="526"/>
        <v>0</v>
      </c>
    </row>
    <row r="3707" spans="1:23" x14ac:dyDescent="0.25">
      <c r="A3707">
        <f t="shared" si="519"/>
        <v>153</v>
      </c>
      <c r="B3707">
        <f t="shared" si="520"/>
        <v>6</v>
      </c>
      <c r="C3707" s="1">
        <f t="shared" si="527"/>
        <v>41793.999999991036</v>
      </c>
      <c r="D3707" s="7">
        <v>0</v>
      </c>
      <c r="E3707" s="7"/>
      <c r="G3707">
        <v>44.95</v>
      </c>
      <c r="H3707" s="12">
        <v>219.26569061961024</v>
      </c>
      <c r="I3707" s="13">
        <f>$D$2*tarifas!$D$12/24</f>
        <v>1.4541666666666666</v>
      </c>
      <c r="J3707" s="13" t="e">
        <f>VLOOKUP(E3707&amp;" "&amp;F3707,tarifas!$A$13:$D$20,4,FALSE)*H3707</f>
        <v>#N/A</v>
      </c>
      <c r="K3707" s="13">
        <f>IF(F3707="COD1",tarifas!$D$11*(SUMIFS($H$11:$H$8770,$F$11:$F$8770,"=COD1",$B$11:$B$8770,"="&amp;B3707)/COUNTIFS($F$11:$F$8770,"=COD1",$B$11:$B$8770,"="&amp;B3707))/COUNTIFS($A$11:$A$8770,"="&amp;A3707,$F$11:$F$8770,"=COD1"),0)</f>
        <v>0</v>
      </c>
      <c r="L3707" s="13" t="e">
        <f>(VLOOKUP(F3707,tarifas!$C$7:$D$10,2,FALSE)+tarifas!$D$21)*datos!H3707</f>
        <v>#N/A</v>
      </c>
      <c r="M3707">
        <v>0</v>
      </c>
      <c r="N3707" s="13" t="e">
        <f t="shared" si="521"/>
        <v>#N/A</v>
      </c>
      <c r="O3707">
        <f t="shared" si="522"/>
        <v>0</v>
      </c>
      <c r="P3707" s="12">
        <f t="shared" si="523"/>
        <v>219.26569061961024</v>
      </c>
      <c r="Q3707">
        <f t="shared" si="524"/>
        <v>0</v>
      </c>
      <c r="R3707">
        <f>$D$2*tarifas!$D$12/24</f>
        <v>1.4541666666666666</v>
      </c>
      <c r="S3707" t="e">
        <f>VLOOKUP(E3707&amp;" "&amp;F3707,tarifas!$A$13:$D$20,4,FALSE)*P3707</f>
        <v>#N/A</v>
      </c>
      <c r="T3707">
        <f>IF(F3707="COD1",tarifas!$D$11*(SUMIFS($P$11:$P$8770,$F$11:$F$8770,"=COD1",$B$11:$B$8770,"="&amp;B3707)/COUNTIFS($F$11:$F$8770,"=COD1",$B$11:$B$8770,"="&amp;B3707))/COUNTIFS($A$11:$A$8770,"="&amp;A3707,$F$11:$F$8770,"=COD1"),0)</f>
        <v>0</v>
      </c>
      <c r="U3707" t="e">
        <f>(VLOOKUP(F3707,tarifas!$C$7:$D$10,2,FALSE)+tarifas!$D$21)*datos!P3707</f>
        <v>#N/A</v>
      </c>
      <c r="V3707" t="e">
        <f t="shared" si="525"/>
        <v>#N/A</v>
      </c>
      <c r="W3707">
        <f t="shared" si="526"/>
        <v>0</v>
      </c>
    </row>
    <row r="3708" spans="1:23" x14ac:dyDescent="0.25">
      <c r="A3708">
        <f t="shared" si="519"/>
        <v>153</v>
      </c>
      <c r="B3708">
        <f t="shared" si="520"/>
        <v>6</v>
      </c>
      <c r="C3708" s="1">
        <f t="shared" si="527"/>
        <v>41794.0416666577</v>
      </c>
      <c r="D3708" s="7">
        <v>0</v>
      </c>
      <c r="E3708" s="7"/>
      <c r="G3708">
        <v>44.21</v>
      </c>
      <c r="H3708" s="12">
        <v>214.46135477153757</v>
      </c>
      <c r="I3708" s="13">
        <f>$D$2*tarifas!$D$12/24</f>
        <v>1.4541666666666666</v>
      </c>
      <c r="J3708" s="13" t="e">
        <f>VLOOKUP(E3708&amp;" "&amp;F3708,tarifas!$A$13:$D$20,4,FALSE)*H3708</f>
        <v>#N/A</v>
      </c>
      <c r="K3708" s="13">
        <f>IF(F3708="COD1",tarifas!$D$11*(SUMIFS($H$11:$H$8770,$F$11:$F$8770,"=COD1",$B$11:$B$8770,"="&amp;B3708)/COUNTIFS($F$11:$F$8770,"=COD1",$B$11:$B$8770,"="&amp;B3708))/COUNTIFS($A$11:$A$8770,"="&amp;A3708,$F$11:$F$8770,"=COD1"),0)</f>
        <v>0</v>
      </c>
      <c r="L3708" s="13" t="e">
        <f>(VLOOKUP(F3708,tarifas!$C$7:$D$10,2,FALSE)+tarifas!$D$21)*datos!H3708</f>
        <v>#N/A</v>
      </c>
      <c r="M3708">
        <v>0</v>
      </c>
      <c r="N3708" s="13" t="e">
        <f t="shared" si="521"/>
        <v>#N/A</v>
      </c>
      <c r="O3708">
        <f t="shared" si="522"/>
        <v>0</v>
      </c>
      <c r="P3708" s="12">
        <f t="shared" si="523"/>
        <v>214.46135477153757</v>
      </c>
      <c r="Q3708">
        <f t="shared" si="524"/>
        <v>0</v>
      </c>
      <c r="R3708">
        <f>$D$2*tarifas!$D$12/24</f>
        <v>1.4541666666666666</v>
      </c>
      <c r="S3708" t="e">
        <f>VLOOKUP(E3708&amp;" "&amp;F3708,tarifas!$A$13:$D$20,4,FALSE)*P3708</f>
        <v>#N/A</v>
      </c>
      <c r="T3708">
        <f>IF(F3708="COD1",tarifas!$D$11*(SUMIFS($P$11:$P$8770,$F$11:$F$8770,"=COD1",$B$11:$B$8770,"="&amp;B3708)/COUNTIFS($F$11:$F$8770,"=COD1",$B$11:$B$8770,"="&amp;B3708))/COUNTIFS($A$11:$A$8770,"="&amp;A3708,$F$11:$F$8770,"=COD1"),0)</f>
        <v>0</v>
      </c>
      <c r="U3708" t="e">
        <f>(VLOOKUP(F3708,tarifas!$C$7:$D$10,2,FALSE)+tarifas!$D$21)*datos!P3708</f>
        <v>#N/A</v>
      </c>
      <c r="V3708" t="e">
        <f t="shared" si="525"/>
        <v>#N/A</v>
      </c>
      <c r="W3708">
        <f t="shared" si="526"/>
        <v>0</v>
      </c>
    </row>
    <row r="3709" spans="1:23" x14ac:dyDescent="0.25">
      <c r="A3709">
        <f t="shared" si="519"/>
        <v>153</v>
      </c>
      <c r="B3709">
        <f t="shared" si="520"/>
        <v>6</v>
      </c>
      <c r="C3709" s="1">
        <f t="shared" si="527"/>
        <v>41794.083333324365</v>
      </c>
      <c r="D3709" s="7">
        <v>0</v>
      </c>
      <c r="E3709" s="7"/>
      <c r="G3709">
        <v>44.21</v>
      </c>
      <c r="H3709" s="12">
        <v>201.04045213582611</v>
      </c>
      <c r="I3709" s="13">
        <f>$D$2*tarifas!$D$12/24</f>
        <v>1.4541666666666666</v>
      </c>
      <c r="J3709" s="13" t="e">
        <f>VLOOKUP(E3709&amp;" "&amp;F3709,tarifas!$A$13:$D$20,4,FALSE)*H3709</f>
        <v>#N/A</v>
      </c>
      <c r="K3709" s="13">
        <f>IF(F3709="COD1",tarifas!$D$11*(SUMIFS($H$11:$H$8770,$F$11:$F$8770,"=COD1",$B$11:$B$8770,"="&amp;B3709)/COUNTIFS($F$11:$F$8770,"=COD1",$B$11:$B$8770,"="&amp;B3709))/COUNTIFS($A$11:$A$8770,"="&amp;A3709,$F$11:$F$8770,"=COD1"),0)</f>
        <v>0</v>
      </c>
      <c r="L3709" s="13" t="e">
        <f>(VLOOKUP(F3709,tarifas!$C$7:$D$10,2,FALSE)+tarifas!$D$21)*datos!H3709</f>
        <v>#N/A</v>
      </c>
      <c r="M3709">
        <v>0</v>
      </c>
      <c r="N3709" s="13" t="e">
        <f t="shared" si="521"/>
        <v>#N/A</v>
      </c>
      <c r="O3709">
        <f t="shared" si="522"/>
        <v>0</v>
      </c>
      <c r="P3709" s="12">
        <f t="shared" si="523"/>
        <v>201.04045213582611</v>
      </c>
      <c r="Q3709">
        <f t="shared" si="524"/>
        <v>0</v>
      </c>
      <c r="R3709">
        <f>$D$2*tarifas!$D$12/24</f>
        <v>1.4541666666666666</v>
      </c>
      <c r="S3709" t="e">
        <f>VLOOKUP(E3709&amp;" "&amp;F3709,tarifas!$A$13:$D$20,4,FALSE)*P3709</f>
        <v>#N/A</v>
      </c>
      <c r="T3709">
        <f>IF(F3709="COD1",tarifas!$D$11*(SUMIFS($P$11:$P$8770,$F$11:$F$8770,"=COD1",$B$11:$B$8770,"="&amp;B3709)/COUNTIFS($F$11:$F$8770,"=COD1",$B$11:$B$8770,"="&amp;B3709))/COUNTIFS($A$11:$A$8770,"="&amp;A3709,$F$11:$F$8770,"=COD1"),0)</f>
        <v>0</v>
      </c>
      <c r="U3709" t="e">
        <f>(VLOOKUP(F3709,tarifas!$C$7:$D$10,2,FALSE)+tarifas!$D$21)*datos!P3709</f>
        <v>#N/A</v>
      </c>
      <c r="V3709" t="e">
        <f t="shared" si="525"/>
        <v>#N/A</v>
      </c>
      <c r="W3709">
        <f t="shared" si="526"/>
        <v>0</v>
      </c>
    </row>
    <row r="3710" spans="1:23" x14ac:dyDescent="0.25">
      <c r="A3710">
        <f t="shared" si="519"/>
        <v>153</v>
      </c>
      <c r="B3710">
        <f t="shared" si="520"/>
        <v>6</v>
      </c>
      <c r="C3710" s="1">
        <f t="shared" si="527"/>
        <v>41794.124999991029</v>
      </c>
      <c r="D3710" s="7">
        <v>0</v>
      </c>
      <c r="E3710" s="7"/>
      <c r="G3710">
        <v>43.76</v>
      </c>
      <c r="H3710" s="12">
        <v>194.71142533040029</v>
      </c>
      <c r="I3710" s="13">
        <f>$D$2*tarifas!$D$12/24</f>
        <v>1.4541666666666666</v>
      </c>
      <c r="J3710" s="13" t="e">
        <f>VLOOKUP(E3710&amp;" "&amp;F3710,tarifas!$A$13:$D$20,4,FALSE)*H3710</f>
        <v>#N/A</v>
      </c>
      <c r="K3710" s="13">
        <f>IF(F3710="COD1",tarifas!$D$11*(SUMIFS($H$11:$H$8770,$F$11:$F$8770,"=COD1",$B$11:$B$8770,"="&amp;B3710)/COUNTIFS($F$11:$F$8770,"=COD1",$B$11:$B$8770,"="&amp;B3710))/COUNTIFS($A$11:$A$8770,"="&amp;A3710,$F$11:$F$8770,"=COD1"),0)</f>
        <v>0</v>
      </c>
      <c r="L3710" s="13" t="e">
        <f>(VLOOKUP(F3710,tarifas!$C$7:$D$10,2,FALSE)+tarifas!$D$21)*datos!H3710</f>
        <v>#N/A</v>
      </c>
      <c r="M3710">
        <v>0</v>
      </c>
      <c r="N3710" s="13" t="e">
        <f t="shared" si="521"/>
        <v>#N/A</v>
      </c>
      <c r="O3710">
        <f t="shared" si="522"/>
        <v>0</v>
      </c>
      <c r="P3710" s="12">
        <f t="shared" si="523"/>
        <v>194.71142533040029</v>
      </c>
      <c r="Q3710">
        <f t="shared" si="524"/>
        <v>0</v>
      </c>
      <c r="R3710">
        <f>$D$2*tarifas!$D$12/24</f>
        <v>1.4541666666666666</v>
      </c>
      <c r="S3710" t="e">
        <f>VLOOKUP(E3710&amp;" "&amp;F3710,tarifas!$A$13:$D$20,4,FALSE)*P3710</f>
        <v>#N/A</v>
      </c>
      <c r="T3710">
        <f>IF(F3710="COD1",tarifas!$D$11*(SUMIFS($P$11:$P$8770,$F$11:$F$8770,"=COD1",$B$11:$B$8770,"="&amp;B3710)/COUNTIFS($F$11:$F$8770,"=COD1",$B$11:$B$8770,"="&amp;B3710))/COUNTIFS($A$11:$A$8770,"="&amp;A3710,$F$11:$F$8770,"=COD1"),0)</f>
        <v>0</v>
      </c>
      <c r="U3710" t="e">
        <f>(VLOOKUP(F3710,tarifas!$C$7:$D$10,2,FALSE)+tarifas!$D$21)*datos!P3710</f>
        <v>#N/A</v>
      </c>
      <c r="V3710" t="e">
        <f t="shared" si="525"/>
        <v>#N/A</v>
      </c>
      <c r="W3710">
        <f t="shared" si="526"/>
        <v>0</v>
      </c>
    </row>
    <row r="3711" spans="1:23" x14ac:dyDescent="0.25">
      <c r="A3711">
        <f t="shared" si="519"/>
        <v>153</v>
      </c>
      <c r="B3711">
        <f t="shared" si="520"/>
        <v>6</v>
      </c>
      <c r="C3711" s="1">
        <f t="shared" si="527"/>
        <v>41794.166666657693</v>
      </c>
      <c r="D3711" s="7">
        <v>0</v>
      </c>
      <c r="E3711" s="7"/>
      <c r="G3711">
        <v>44.21</v>
      </c>
      <c r="H3711" s="12">
        <v>194.39754479470946</v>
      </c>
      <c r="I3711" s="13">
        <f>$D$2*tarifas!$D$12/24</f>
        <v>1.4541666666666666</v>
      </c>
      <c r="J3711" s="13" t="e">
        <f>VLOOKUP(E3711&amp;" "&amp;F3711,tarifas!$A$13:$D$20,4,FALSE)*H3711</f>
        <v>#N/A</v>
      </c>
      <c r="K3711" s="13">
        <f>IF(F3711="COD1",tarifas!$D$11*(SUMIFS($H$11:$H$8770,$F$11:$F$8770,"=COD1",$B$11:$B$8770,"="&amp;B3711)/COUNTIFS($F$11:$F$8770,"=COD1",$B$11:$B$8770,"="&amp;B3711))/COUNTIFS($A$11:$A$8770,"="&amp;A3711,$F$11:$F$8770,"=COD1"),0)</f>
        <v>0</v>
      </c>
      <c r="L3711" s="13" t="e">
        <f>(VLOOKUP(F3711,tarifas!$C$7:$D$10,2,FALSE)+tarifas!$D$21)*datos!H3711</f>
        <v>#N/A</v>
      </c>
      <c r="M3711">
        <v>0</v>
      </c>
      <c r="N3711" s="13" t="e">
        <f t="shared" si="521"/>
        <v>#N/A</v>
      </c>
      <c r="O3711">
        <f t="shared" si="522"/>
        <v>0</v>
      </c>
      <c r="P3711" s="12">
        <f t="shared" si="523"/>
        <v>194.39754479470946</v>
      </c>
      <c r="Q3711">
        <f t="shared" si="524"/>
        <v>0</v>
      </c>
      <c r="R3711">
        <f>$D$2*tarifas!$D$12/24</f>
        <v>1.4541666666666666</v>
      </c>
      <c r="S3711" t="e">
        <f>VLOOKUP(E3711&amp;" "&amp;F3711,tarifas!$A$13:$D$20,4,FALSE)*P3711</f>
        <v>#N/A</v>
      </c>
      <c r="T3711">
        <f>IF(F3711="COD1",tarifas!$D$11*(SUMIFS($P$11:$P$8770,$F$11:$F$8770,"=COD1",$B$11:$B$8770,"="&amp;B3711)/COUNTIFS($F$11:$F$8770,"=COD1",$B$11:$B$8770,"="&amp;B3711))/COUNTIFS($A$11:$A$8770,"="&amp;A3711,$F$11:$F$8770,"=COD1"),0)</f>
        <v>0</v>
      </c>
      <c r="U3711" t="e">
        <f>(VLOOKUP(F3711,tarifas!$C$7:$D$10,2,FALSE)+tarifas!$D$21)*datos!P3711</f>
        <v>#N/A</v>
      </c>
      <c r="V3711" t="e">
        <f t="shared" si="525"/>
        <v>#N/A</v>
      </c>
      <c r="W3711">
        <f t="shared" si="526"/>
        <v>0</v>
      </c>
    </row>
    <row r="3712" spans="1:23" x14ac:dyDescent="0.25">
      <c r="A3712">
        <f t="shared" si="519"/>
        <v>153</v>
      </c>
      <c r="B3712">
        <f t="shared" si="520"/>
        <v>6</v>
      </c>
      <c r="C3712" s="1">
        <f t="shared" si="527"/>
        <v>41794.208333324357</v>
      </c>
      <c r="D3712" s="7">
        <v>0</v>
      </c>
      <c r="E3712" s="7"/>
      <c r="G3712">
        <v>46.58</v>
      </c>
      <c r="H3712" s="12">
        <v>194.11573705340794</v>
      </c>
      <c r="I3712" s="13">
        <f>$D$2*tarifas!$D$12/24</f>
        <v>1.4541666666666666</v>
      </c>
      <c r="J3712" s="13" t="e">
        <f>VLOOKUP(E3712&amp;" "&amp;F3712,tarifas!$A$13:$D$20,4,FALSE)*H3712</f>
        <v>#N/A</v>
      </c>
      <c r="K3712" s="13">
        <f>IF(F3712="COD1",tarifas!$D$11*(SUMIFS($H$11:$H$8770,$F$11:$F$8770,"=COD1",$B$11:$B$8770,"="&amp;B3712)/COUNTIFS($F$11:$F$8770,"=COD1",$B$11:$B$8770,"="&amp;B3712))/COUNTIFS($A$11:$A$8770,"="&amp;A3712,$F$11:$F$8770,"=COD1"),0)</f>
        <v>0</v>
      </c>
      <c r="L3712" s="13" t="e">
        <f>(VLOOKUP(F3712,tarifas!$C$7:$D$10,2,FALSE)+tarifas!$D$21)*datos!H3712</f>
        <v>#N/A</v>
      </c>
      <c r="M3712">
        <v>11.29191</v>
      </c>
      <c r="N3712" s="13" t="e">
        <f t="shared" si="521"/>
        <v>#N/A</v>
      </c>
      <c r="O3712">
        <f t="shared" si="522"/>
        <v>11.29191</v>
      </c>
      <c r="P3712" s="12">
        <f t="shared" si="523"/>
        <v>182.82382705340794</v>
      </c>
      <c r="Q3712">
        <f t="shared" si="524"/>
        <v>0</v>
      </c>
      <c r="R3712">
        <f>$D$2*tarifas!$D$12/24</f>
        <v>1.4541666666666666</v>
      </c>
      <c r="S3712" t="e">
        <f>VLOOKUP(E3712&amp;" "&amp;F3712,tarifas!$A$13:$D$20,4,FALSE)*P3712</f>
        <v>#N/A</v>
      </c>
      <c r="T3712">
        <f>IF(F3712="COD1",tarifas!$D$11*(SUMIFS($P$11:$P$8770,$F$11:$F$8770,"=COD1",$B$11:$B$8770,"="&amp;B3712)/COUNTIFS($F$11:$F$8770,"=COD1",$B$11:$B$8770,"="&amp;B3712))/COUNTIFS($A$11:$A$8770,"="&amp;A3712,$F$11:$F$8770,"=COD1"),0)</f>
        <v>0</v>
      </c>
      <c r="U3712" t="e">
        <f>(VLOOKUP(F3712,tarifas!$C$7:$D$10,2,FALSE)+tarifas!$D$21)*datos!P3712</f>
        <v>#N/A</v>
      </c>
      <c r="V3712" t="e">
        <f t="shared" si="525"/>
        <v>#N/A</v>
      </c>
      <c r="W3712">
        <f t="shared" si="526"/>
        <v>0</v>
      </c>
    </row>
    <row r="3713" spans="1:23" x14ac:dyDescent="0.25">
      <c r="A3713">
        <f t="shared" si="519"/>
        <v>153</v>
      </c>
      <c r="B3713">
        <f t="shared" si="520"/>
        <v>6</v>
      </c>
      <c r="C3713" s="1">
        <f t="shared" si="527"/>
        <v>41794.249999991021</v>
      </c>
      <c r="D3713" s="7">
        <v>14.166666666666666</v>
      </c>
      <c r="E3713" s="7"/>
      <c r="G3713">
        <v>48.6</v>
      </c>
      <c r="H3713" s="12">
        <v>214.15091715522794</v>
      </c>
      <c r="I3713" s="13">
        <f>$D$2*tarifas!$D$12/24</f>
        <v>1.4541666666666666</v>
      </c>
      <c r="J3713" s="13" t="e">
        <f>VLOOKUP(E3713&amp;" "&amp;F3713,tarifas!$A$13:$D$20,4,FALSE)*H3713</f>
        <v>#N/A</v>
      </c>
      <c r="K3713" s="13">
        <f>IF(F3713="COD1",tarifas!$D$11*(SUMIFS($H$11:$H$8770,$F$11:$F$8770,"=COD1",$B$11:$B$8770,"="&amp;B3713)/COUNTIFS($F$11:$F$8770,"=COD1",$B$11:$B$8770,"="&amp;B3713))/COUNTIFS($A$11:$A$8770,"="&amp;A3713,$F$11:$F$8770,"=COD1"),0)</f>
        <v>0</v>
      </c>
      <c r="L3713" s="13" t="e">
        <f>(VLOOKUP(F3713,tarifas!$C$7:$D$10,2,FALSE)+tarifas!$D$21)*datos!H3713</f>
        <v>#N/A</v>
      </c>
      <c r="M3713">
        <v>42.93553</v>
      </c>
      <c r="N3713" s="13" t="e">
        <f t="shared" si="521"/>
        <v>#N/A</v>
      </c>
      <c r="O3713">
        <f t="shared" si="522"/>
        <v>42.93553</v>
      </c>
      <c r="P3713" s="12">
        <f t="shared" si="523"/>
        <v>171.21538715522794</v>
      </c>
      <c r="Q3713">
        <f t="shared" si="524"/>
        <v>0</v>
      </c>
      <c r="R3713">
        <f>$D$2*tarifas!$D$12/24</f>
        <v>1.4541666666666666</v>
      </c>
      <c r="S3713" t="e">
        <f>VLOOKUP(E3713&amp;" "&amp;F3713,tarifas!$A$13:$D$20,4,FALSE)*P3713</f>
        <v>#N/A</v>
      </c>
      <c r="T3713">
        <f>IF(F3713="COD1",tarifas!$D$11*(SUMIFS($P$11:$P$8770,$F$11:$F$8770,"=COD1",$B$11:$B$8770,"="&amp;B3713)/COUNTIFS($F$11:$F$8770,"=COD1",$B$11:$B$8770,"="&amp;B3713))/COUNTIFS($A$11:$A$8770,"="&amp;A3713,$F$11:$F$8770,"=COD1"),0)</f>
        <v>0</v>
      </c>
      <c r="U3713" t="e">
        <f>(VLOOKUP(F3713,tarifas!$C$7:$D$10,2,FALSE)+tarifas!$D$21)*datos!P3713</f>
        <v>#N/A</v>
      </c>
      <c r="V3713" t="e">
        <f t="shared" si="525"/>
        <v>#N/A</v>
      </c>
      <c r="W3713">
        <f t="shared" si="526"/>
        <v>0</v>
      </c>
    </row>
    <row r="3714" spans="1:23" x14ac:dyDescent="0.25">
      <c r="A3714">
        <f t="shared" si="519"/>
        <v>153</v>
      </c>
      <c r="B3714">
        <f t="shared" si="520"/>
        <v>6</v>
      </c>
      <c r="C3714" s="1">
        <f t="shared" si="527"/>
        <v>41794.291666657686</v>
      </c>
      <c r="D3714" s="7">
        <v>107.92424242424244</v>
      </c>
      <c r="E3714" s="7"/>
      <c r="G3714">
        <v>53.2</v>
      </c>
      <c r="H3714" s="12">
        <v>278.16801495103232</v>
      </c>
      <c r="I3714" s="13">
        <f>$D$2*tarifas!$D$12/24</f>
        <v>1.4541666666666666</v>
      </c>
      <c r="J3714" s="13" t="e">
        <f>VLOOKUP(E3714&amp;" "&amp;F3714,tarifas!$A$13:$D$20,4,FALSE)*H3714</f>
        <v>#N/A</v>
      </c>
      <c r="K3714" s="13">
        <f>IF(F3714="COD1",tarifas!$D$11*(SUMIFS($H$11:$H$8770,$F$11:$F$8770,"=COD1",$B$11:$B$8770,"="&amp;B3714)/COUNTIFS($F$11:$F$8770,"=COD1",$B$11:$B$8770,"="&amp;B3714))/COUNTIFS($A$11:$A$8770,"="&amp;A3714,$F$11:$F$8770,"=COD1"),0)</f>
        <v>0</v>
      </c>
      <c r="L3714" s="13" t="e">
        <f>(VLOOKUP(F3714,tarifas!$C$7:$D$10,2,FALSE)+tarifas!$D$21)*datos!H3714</f>
        <v>#N/A</v>
      </c>
      <c r="M3714">
        <v>126.76344</v>
      </c>
      <c r="N3714" s="13" t="e">
        <f t="shared" si="521"/>
        <v>#N/A</v>
      </c>
      <c r="O3714">
        <f t="shared" si="522"/>
        <v>126.76344</v>
      </c>
      <c r="P3714" s="12">
        <f t="shared" si="523"/>
        <v>151.40457495103232</v>
      </c>
      <c r="Q3714">
        <f t="shared" si="524"/>
        <v>0</v>
      </c>
      <c r="R3714">
        <f>$D$2*tarifas!$D$12/24</f>
        <v>1.4541666666666666</v>
      </c>
      <c r="S3714" t="e">
        <f>VLOOKUP(E3714&amp;" "&amp;F3714,tarifas!$A$13:$D$20,4,FALSE)*P3714</f>
        <v>#N/A</v>
      </c>
      <c r="T3714">
        <f>IF(F3714="COD1",tarifas!$D$11*(SUMIFS($P$11:$P$8770,$F$11:$F$8770,"=COD1",$B$11:$B$8770,"="&amp;B3714)/COUNTIFS($F$11:$F$8770,"=COD1",$B$11:$B$8770,"="&amp;B3714))/COUNTIFS($A$11:$A$8770,"="&amp;A3714,$F$11:$F$8770,"=COD1"),0)</f>
        <v>0</v>
      </c>
      <c r="U3714" t="e">
        <f>(VLOOKUP(F3714,tarifas!$C$7:$D$10,2,FALSE)+tarifas!$D$21)*datos!P3714</f>
        <v>#N/A</v>
      </c>
      <c r="V3714" t="e">
        <f t="shared" si="525"/>
        <v>#N/A</v>
      </c>
      <c r="W3714">
        <f t="shared" si="526"/>
        <v>0</v>
      </c>
    </row>
    <row r="3715" spans="1:23" x14ac:dyDescent="0.25">
      <c r="A3715">
        <f t="shared" si="519"/>
        <v>153</v>
      </c>
      <c r="B3715">
        <f t="shared" si="520"/>
        <v>6</v>
      </c>
      <c r="C3715" s="1">
        <f t="shared" si="527"/>
        <v>41794.33333332435</v>
      </c>
      <c r="D3715" s="7">
        <v>292.86363636363637</v>
      </c>
      <c r="E3715" s="7"/>
      <c r="G3715">
        <v>53.23</v>
      </c>
      <c r="H3715" s="12">
        <v>422.90731591244469</v>
      </c>
      <c r="I3715" s="13">
        <f>$D$2*tarifas!$D$12/24</f>
        <v>1.4541666666666666</v>
      </c>
      <c r="J3715" s="13" t="e">
        <f>VLOOKUP(E3715&amp;" "&amp;F3715,tarifas!$A$13:$D$20,4,FALSE)*H3715</f>
        <v>#N/A</v>
      </c>
      <c r="K3715" s="13">
        <f>IF(F3715="COD1",tarifas!$D$11*(SUMIFS($H$11:$H$8770,$F$11:$F$8770,"=COD1",$B$11:$B$8770,"="&amp;B3715)/COUNTIFS($F$11:$F$8770,"=COD1",$B$11:$B$8770,"="&amp;B3715))/COUNTIFS($A$11:$A$8770,"="&amp;A3715,$F$11:$F$8770,"=COD1"),0)</f>
        <v>0</v>
      </c>
      <c r="L3715" s="13" t="e">
        <f>(VLOOKUP(F3715,tarifas!$C$7:$D$10,2,FALSE)+tarifas!$D$21)*datos!H3715</f>
        <v>#N/A</v>
      </c>
      <c r="M3715">
        <v>221.81760999999997</v>
      </c>
      <c r="N3715" s="13" t="e">
        <f t="shared" si="521"/>
        <v>#N/A</v>
      </c>
      <c r="O3715">
        <f t="shared" si="522"/>
        <v>221.81760999999997</v>
      </c>
      <c r="P3715" s="12">
        <f t="shared" si="523"/>
        <v>201.08970591244471</v>
      </c>
      <c r="Q3715">
        <f t="shared" si="524"/>
        <v>0</v>
      </c>
      <c r="R3715">
        <f>$D$2*tarifas!$D$12/24</f>
        <v>1.4541666666666666</v>
      </c>
      <c r="S3715" t="e">
        <f>VLOOKUP(E3715&amp;" "&amp;F3715,tarifas!$A$13:$D$20,4,FALSE)*P3715</f>
        <v>#N/A</v>
      </c>
      <c r="T3715">
        <f>IF(F3715="COD1",tarifas!$D$11*(SUMIFS($P$11:$P$8770,$F$11:$F$8770,"=COD1",$B$11:$B$8770,"="&amp;B3715)/COUNTIFS($F$11:$F$8770,"=COD1",$B$11:$B$8770,"="&amp;B3715))/COUNTIFS($A$11:$A$8770,"="&amp;A3715,$F$11:$F$8770,"=COD1"),0)</f>
        <v>0</v>
      </c>
      <c r="U3715" t="e">
        <f>(VLOOKUP(F3715,tarifas!$C$7:$D$10,2,FALSE)+tarifas!$D$21)*datos!P3715</f>
        <v>#N/A</v>
      </c>
      <c r="V3715" t="e">
        <f t="shared" si="525"/>
        <v>#N/A</v>
      </c>
      <c r="W3715">
        <f t="shared" si="526"/>
        <v>0</v>
      </c>
    </row>
    <row r="3716" spans="1:23" x14ac:dyDescent="0.25">
      <c r="A3716">
        <f t="shared" si="519"/>
        <v>153</v>
      </c>
      <c r="B3716">
        <f t="shared" si="520"/>
        <v>6</v>
      </c>
      <c r="C3716" s="1">
        <f t="shared" si="527"/>
        <v>41794.374999991014</v>
      </c>
      <c r="D3716" s="7">
        <v>473.68181818181813</v>
      </c>
      <c r="E3716" s="7"/>
      <c r="G3716">
        <v>53.23</v>
      </c>
      <c r="H3716" s="12">
        <v>525.31147426034897</v>
      </c>
      <c r="I3716" s="13">
        <f>$D$2*tarifas!$D$12/24</f>
        <v>1.4541666666666666</v>
      </c>
      <c r="J3716" s="13" t="e">
        <f>VLOOKUP(E3716&amp;" "&amp;F3716,tarifas!$A$13:$D$20,4,FALSE)*H3716</f>
        <v>#N/A</v>
      </c>
      <c r="K3716" s="13">
        <f>IF(F3716="COD1",tarifas!$D$11*(SUMIFS($H$11:$H$8770,$F$11:$F$8770,"=COD1",$B$11:$B$8770,"="&amp;B3716)/COUNTIFS($F$11:$F$8770,"=COD1",$B$11:$B$8770,"="&amp;B3716))/COUNTIFS($A$11:$A$8770,"="&amp;A3716,$F$11:$F$8770,"=COD1"),0)</f>
        <v>0</v>
      </c>
      <c r="L3716" s="13" t="e">
        <f>(VLOOKUP(F3716,tarifas!$C$7:$D$10,2,FALSE)+tarifas!$D$21)*datos!H3716</f>
        <v>#N/A</v>
      </c>
      <c r="M3716">
        <v>210.63048000000001</v>
      </c>
      <c r="N3716" s="13" t="e">
        <f t="shared" si="521"/>
        <v>#N/A</v>
      </c>
      <c r="O3716">
        <f t="shared" si="522"/>
        <v>210.63048000000001</v>
      </c>
      <c r="P3716" s="12">
        <f t="shared" si="523"/>
        <v>314.68099426034894</v>
      </c>
      <c r="Q3716">
        <f t="shared" si="524"/>
        <v>0</v>
      </c>
      <c r="R3716">
        <f>$D$2*tarifas!$D$12/24</f>
        <v>1.4541666666666666</v>
      </c>
      <c r="S3716" t="e">
        <f>VLOOKUP(E3716&amp;" "&amp;F3716,tarifas!$A$13:$D$20,4,FALSE)*P3716</f>
        <v>#N/A</v>
      </c>
      <c r="T3716">
        <f>IF(F3716="COD1",tarifas!$D$11*(SUMIFS($P$11:$P$8770,$F$11:$F$8770,"=COD1",$B$11:$B$8770,"="&amp;B3716)/COUNTIFS($F$11:$F$8770,"=COD1",$B$11:$B$8770,"="&amp;B3716))/COUNTIFS($A$11:$A$8770,"="&amp;A3716,$F$11:$F$8770,"=COD1"),0)</f>
        <v>0</v>
      </c>
      <c r="U3716" t="e">
        <f>(VLOOKUP(F3716,tarifas!$C$7:$D$10,2,FALSE)+tarifas!$D$21)*datos!P3716</f>
        <v>#N/A</v>
      </c>
      <c r="V3716" t="e">
        <f t="shared" si="525"/>
        <v>#N/A</v>
      </c>
      <c r="W3716">
        <f t="shared" si="526"/>
        <v>0</v>
      </c>
    </row>
    <row r="3717" spans="1:23" x14ac:dyDescent="0.25">
      <c r="A3717">
        <f t="shared" si="519"/>
        <v>153</v>
      </c>
      <c r="B3717">
        <f t="shared" si="520"/>
        <v>6</v>
      </c>
      <c r="C3717" s="1">
        <f t="shared" si="527"/>
        <v>41794.416666657678</v>
      </c>
      <c r="D3717" s="7">
        <v>623.84848484848487</v>
      </c>
      <c r="E3717" s="7"/>
      <c r="G3717">
        <v>53.23</v>
      </c>
      <c r="H3717" s="12">
        <v>606.68977952928719</v>
      </c>
      <c r="I3717" s="13">
        <f>$D$2*tarifas!$D$12/24</f>
        <v>1.4541666666666666</v>
      </c>
      <c r="J3717" s="13" t="e">
        <f>VLOOKUP(E3717&amp;" "&amp;F3717,tarifas!$A$13:$D$20,4,FALSE)*H3717</f>
        <v>#N/A</v>
      </c>
      <c r="K3717" s="13">
        <f>IF(F3717="COD1",tarifas!$D$11*(SUMIFS($H$11:$H$8770,$F$11:$F$8770,"=COD1",$B$11:$B$8770,"="&amp;B3717)/COUNTIFS($F$11:$F$8770,"=COD1",$B$11:$B$8770,"="&amp;B3717))/COUNTIFS($A$11:$A$8770,"="&amp;A3717,$F$11:$F$8770,"=COD1"),0)</f>
        <v>0</v>
      </c>
      <c r="L3717" s="13" t="e">
        <f>(VLOOKUP(F3717,tarifas!$C$7:$D$10,2,FALSE)+tarifas!$D$21)*datos!H3717</f>
        <v>#N/A</v>
      </c>
      <c r="M3717">
        <v>152.87457999999998</v>
      </c>
      <c r="N3717" s="13" t="e">
        <f t="shared" si="521"/>
        <v>#N/A</v>
      </c>
      <c r="O3717">
        <f t="shared" si="522"/>
        <v>152.87457999999998</v>
      </c>
      <c r="P3717" s="12">
        <f t="shared" si="523"/>
        <v>453.81519952928721</v>
      </c>
      <c r="Q3717">
        <f t="shared" si="524"/>
        <v>0</v>
      </c>
      <c r="R3717">
        <f>$D$2*tarifas!$D$12/24</f>
        <v>1.4541666666666666</v>
      </c>
      <c r="S3717" t="e">
        <f>VLOOKUP(E3717&amp;" "&amp;F3717,tarifas!$A$13:$D$20,4,FALSE)*P3717</f>
        <v>#N/A</v>
      </c>
      <c r="T3717">
        <f>IF(F3717="COD1",tarifas!$D$11*(SUMIFS($P$11:$P$8770,$F$11:$F$8770,"=COD1",$B$11:$B$8770,"="&amp;B3717)/COUNTIFS($F$11:$F$8770,"=COD1",$B$11:$B$8770,"="&amp;B3717))/COUNTIFS($A$11:$A$8770,"="&amp;A3717,$F$11:$F$8770,"=COD1"),0)</f>
        <v>0</v>
      </c>
      <c r="U3717" t="e">
        <f>(VLOOKUP(F3717,tarifas!$C$7:$D$10,2,FALSE)+tarifas!$D$21)*datos!P3717</f>
        <v>#N/A</v>
      </c>
      <c r="V3717" t="e">
        <f t="shared" si="525"/>
        <v>#N/A</v>
      </c>
      <c r="W3717">
        <f t="shared" si="526"/>
        <v>0</v>
      </c>
    </row>
    <row r="3718" spans="1:23" x14ac:dyDescent="0.25">
      <c r="A3718">
        <f t="shared" si="519"/>
        <v>153</v>
      </c>
      <c r="B3718">
        <f t="shared" si="520"/>
        <v>6</v>
      </c>
      <c r="C3718" s="1">
        <f t="shared" si="527"/>
        <v>41794.458333324343</v>
      </c>
      <c r="D3718" s="7">
        <v>724.0454545454545</v>
      </c>
      <c r="E3718" s="7"/>
      <c r="G3718">
        <v>53.48</v>
      </c>
      <c r="H3718" s="12">
        <v>476.99796133474712</v>
      </c>
      <c r="I3718" s="13">
        <f>$D$2*tarifas!$D$12/24</f>
        <v>1.4541666666666666</v>
      </c>
      <c r="J3718" s="13" t="e">
        <f>VLOOKUP(E3718&amp;" "&amp;F3718,tarifas!$A$13:$D$20,4,FALSE)*H3718</f>
        <v>#N/A</v>
      </c>
      <c r="K3718" s="13">
        <f>IF(F3718="COD1",tarifas!$D$11*(SUMIFS($H$11:$H$8770,$F$11:$F$8770,"=COD1",$B$11:$B$8770,"="&amp;B3718)/COUNTIFS($F$11:$F$8770,"=COD1",$B$11:$B$8770,"="&amp;B3718))/COUNTIFS($A$11:$A$8770,"="&amp;A3718,$F$11:$F$8770,"=COD1"),0)</f>
        <v>0</v>
      </c>
      <c r="L3718" s="13" t="e">
        <f>(VLOOKUP(F3718,tarifas!$C$7:$D$10,2,FALSE)+tarifas!$D$21)*datos!H3718</f>
        <v>#N/A</v>
      </c>
      <c r="M3718">
        <v>365.84123</v>
      </c>
      <c r="N3718" s="13" t="e">
        <f t="shared" si="521"/>
        <v>#N/A</v>
      </c>
      <c r="O3718">
        <f t="shared" si="522"/>
        <v>365.84123</v>
      </c>
      <c r="P3718" s="12">
        <f t="shared" si="523"/>
        <v>111.15673133474712</v>
      </c>
      <c r="Q3718">
        <f t="shared" si="524"/>
        <v>0</v>
      </c>
      <c r="R3718">
        <f>$D$2*tarifas!$D$12/24</f>
        <v>1.4541666666666666</v>
      </c>
      <c r="S3718" t="e">
        <f>VLOOKUP(E3718&amp;" "&amp;F3718,tarifas!$A$13:$D$20,4,FALSE)*P3718</f>
        <v>#N/A</v>
      </c>
      <c r="T3718">
        <f>IF(F3718="COD1",tarifas!$D$11*(SUMIFS($P$11:$P$8770,$F$11:$F$8770,"=COD1",$B$11:$B$8770,"="&amp;B3718)/COUNTIFS($F$11:$F$8770,"=COD1",$B$11:$B$8770,"="&amp;B3718))/COUNTIFS($A$11:$A$8770,"="&amp;A3718,$F$11:$F$8770,"=COD1"),0)</f>
        <v>0</v>
      </c>
      <c r="U3718" t="e">
        <f>(VLOOKUP(F3718,tarifas!$C$7:$D$10,2,FALSE)+tarifas!$D$21)*datos!P3718</f>
        <v>#N/A</v>
      </c>
      <c r="V3718" t="e">
        <f t="shared" si="525"/>
        <v>#N/A</v>
      </c>
      <c r="W3718">
        <f t="shared" si="526"/>
        <v>0</v>
      </c>
    </row>
    <row r="3719" spans="1:23" x14ac:dyDescent="0.25">
      <c r="A3719">
        <f t="shared" si="519"/>
        <v>153</v>
      </c>
      <c r="B3719">
        <f t="shared" si="520"/>
        <v>6</v>
      </c>
      <c r="C3719" s="1">
        <f t="shared" si="527"/>
        <v>41794.499999991007</v>
      </c>
      <c r="D3719" s="7">
        <v>778.90909090909088</v>
      </c>
      <c r="E3719" s="7"/>
      <c r="G3719">
        <v>53</v>
      </c>
      <c r="H3719" s="12">
        <v>405.60361860427838</v>
      </c>
      <c r="I3719" s="13">
        <f>$D$2*tarifas!$D$12/24</f>
        <v>1.4541666666666666</v>
      </c>
      <c r="J3719" s="13" t="e">
        <f>VLOOKUP(E3719&amp;" "&amp;F3719,tarifas!$A$13:$D$20,4,FALSE)*H3719</f>
        <v>#N/A</v>
      </c>
      <c r="K3719" s="13">
        <f>IF(F3719="COD1",tarifas!$D$11*(SUMIFS($H$11:$H$8770,$F$11:$F$8770,"=COD1",$B$11:$B$8770,"="&amp;B3719)/COUNTIFS($F$11:$F$8770,"=COD1",$B$11:$B$8770,"="&amp;B3719))/COUNTIFS($A$11:$A$8770,"="&amp;A3719,$F$11:$F$8770,"=COD1"),0)</f>
        <v>0</v>
      </c>
      <c r="L3719" s="13" t="e">
        <f>(VLOOKUP(F3719,tarifas!$C$7:$D$10,2,FALSE)+tarifas!$D$21)*datos!H3719</f>
        <v>#N/A</v>
      </c>
      <c r="M3719">
        <v>352.94567000000001</v>
      </c>
      <c r="N3719" s="13" t="e">
        <f t="shared" si="521"/>
        <v>#N/A</v>
      </c>
      <c r="O3719">
        <f t="shared" si="522"/>
        <v>352.94567000000001</v>
      </c>
      <c r="P3719" s="12">
        <f t="shared" si="523"/>
        <v>52.657948604278374</v>
      </c>
      <c r="Q3719">
        <f t="shared" si="524"/>
        <v>0</v>
      </c>
      <c r="R3719">
        <f>$D$2*tarifas!$D$12/24</f>
        <v>1.4541666666666666</v>
      </c>
      <c r="S3719" t="e">
        <f>VLOOKUP(E3719&amp;" "&amp;F3719,tarifas!$A$13:$D$20,4,FALSE)*P3719</f>
        <v>#N/A</v>
      </c>
      <c r="T3719">
        <f>IF(F3719="COD1",tarifas!$D$11*(SUMIFS($P$11:$P$8770,$F$11:$F$8770,"=COD1",$B$11:$B$8770,"="&amp;B3719)/COUNTIFS($F$11:$F$8770,"=COD1",$B$11:$B$8770,"="&amp;B3719))/COUNTIFS($A$11:$A$8770,"="&amp;A3719,$F$11:$F$8770,"=COD1"),0)</f>
        <v>0</v>
      </c>
      <c r="U3719" t="e">
        <f>(VLOOKUP(F3719,tarifas!$C$7:$D$10,2,FALSE)+tarifas!$D$21)*datos!P3719</f>
        <v>#N/A</v>
      </c>
      <c r="V3719" t="e">
        <f t="shared" si="525"/>
        <v>#N/A</v>
      </c>
      <c r="W3719">
        <f t="shared" si="526"/>
        <v>0</v>
      </c>
    </row>
    <row r="3720" spans="1:23" x14ac:dyDescent="0.25">
      <c r="A3720">
        <f t="shared" si="519"/>
        <v>153</v>
      </c>
      <c r="B3720">
        <f t="shared" si="520"/>
        <v>6</v>
      </c>
      <c r="C3720" s="1">
        <f t="shared" si="527"/>
        <v>41794.541666657671</v>
      </c>
      <c r="D3720" s="7">
        <v>809.04545454545462</v>
      </c>
      <c r="E3720" s="7"/>
      <c r="G3720">
        <v>48.6</v>
      </c>
      <c r="H3720" s="12">
        <v>537.03216791342288</v>
      </c>
      <c r="I3720" s="13">
        <f>$D$2*tarifas!$D$12/24</f>
        <v>1.4541666666666666</v>
      </c>
      <c r="J3720" s="13" t="e">
        <f>VLOOKUP(E3720&amp;" "&amp;F3720,tarifas!$A$13:$D$20,4,FALSE)*H3720</f>
        <v>#N/A</v>
      </c>
      <c r="K3720" s="13">
        <f>IF(F3720="COD1",tarifas!$D$11*(SUMIFS($H$11:$H$8770,$F$11:$F$8770,"=COD1",$B$11:$B$8770,"="&amp;B3720)/COUNTIFS($F$11:$F$8770,"=COD1",$B$11:$B$8770,"="&amp;B3720))/COUNTIFS($A$11:$A$8770,"="&amp;A3720,$F$11:$F$8770,"=COD1"),0)</f>
        <v>0</v>
      </c>
      <c r="L3720" s="13" t="e">
        <f>(VLOOKUP(F3720,tarifas!$C$7:$D$10,2,FALSE)+tarifas!$D$21)*datos!H3720</f>
        <v>#N/A</v>
      </c>
      <c r="M3720">
        <v>477.41323999999997</v>
      </c>
      <c r="N3720" s="13" t="e">
        <f t="shared" si="521"/>
        <v>#N/A</v>
      </c>
      <c r="O3720">
        <f t="shared" si="522"/>
        <v>477.41323999999997</v>
      </c>
      <c r="P3720" s="12">
        <f t="shared" si="523"/>
        <v>59.618927913422908</v>
      </c>
      <c r="Q3720">
        <f t="shared" si="524"/>
        <v>0</v>
      </c>
      <c r="R3720">
        <f>$D$2*tarifas!$D$12/24</f>
        <v>1.4541666666666666</v>
      </c>
      <c r="S3720" t="e">
        <f>VLOOKUP(E3720&amp;" "&amp;F3720,tarifas!$A$13:$D$20,4,FALSE)*P3720</f>
        <v>#N/A</v>
      </c>
      <c r="T3720">
        <f>IF(F3720="COD1",tarifas!$D$11*(SUMIFS($P$11:$P$8770,$F$11:$F$8770,"=COD1",$B$11:$B$8770,"="&amp;B3720)/COUNTIFS($F$11:$F$8770,"=COD1",$B$11:$B$8770,"="&amp;B3720))/COUNTIFS($A$11:$A$8770,"="&amp;A3720,$F$11:$F$8770,"=COD1"),0)</f>
        <v>0</v>
      </c>
      <c r="U3720" t="e">
        <f>(VLOOKUP(F3720,tarifas!$C$7:$D$10,2,FALSE)+tarifas!$D$21)*datos!P3720</f>
        <v>#N/A</v>
      </c>
      <c r="V3720" t="e">
        <f t="shared" si="525"/>
        <v>#N/A</v>
      </c>
      <c r="W3720">
        <f t="shared" si="526"/>
        <v>0</v>
      </c>
    </row>
    <row r="3721" spans="1:23" x14ac:dyDescent="0.25">
      <c r="A3721">
        <f t="shared" si="519"/>
        <v>153</v>
      </c>
      <c r="B3721">
        <f t="shared" si="520"/>
        <v>6</v>
      </c>
      <c r="C3721" s="1">
        <f t="shared" si="527"/>
        <v>41794.583333324335</v>
      </c>
      <c r="D3721" s="7">
        <v>784.57575757575751</v>
      </c>
      <c r="E3721" s="7"/>
      <c r="G3721">
        <v>48.11</v>
      </c>
      <c r="H3721" s="12">
        <v>573.05122349769874</v>
      </c>
      <c r="I3721" s="13">
        <f>$D$2*tarifas!$D$12/24</f>
        <v>1.4541666666666666</v>
      </c>
      <c r="J3721" s="13" t="e">
        <f>VLOOKUP(E3721&amp;" "&amp;F3721,tarifas!$A$13:$D$20,4,FALSE)*H3721</f>
        <v>#N/A</v>
      </c>
      <c r="K3721" s="13">
        <f>IF(F3721="COD1",tarifas!$D$11*(SUMIFS($H$11:$H$8770,$F$11:$F$8770,"=COD1",$B$11:$B$8770,"="&amp;B3721)/COUNTIFS($F$11:$F$8770,"=COD1",$B$11:$B$8770,"="&amp;B3721))/COUNTIFS($A$11:$A$8770,"="&amp;A3721,$F$11:$F$8770,"=COD1"),0)</f>
        <v>0</v>
      </c>
      <c r="L3721" s="13" t="e">
        <f>(VLOOKUP(F3721,tarifas!$C$7:$D$10,2,FALSE)+tarifas!$D$21)*datos!H3721</f>
        <v>#N/A</v>
      </c>
      <c r="M3721">
        <v>421.46285</v>
      </c>
      <c r="N3721" s="13" t="e">
        <f t="shared" si="521"/>
        <v>#N/A</v>
      </c>
      <c r="O3721">
        <f t="shared" si="522"/>
        <v>421.46285</v>
      </c>
      <c r="P3721" s="12">
        <f t="shared" si="523"/>
        <v>151.58837349769874</v>
      </c>
      <c r="Q3721">
        <f t="shared" si="524"/>
        <v>0</v>
      </c>
      <c r="R3721">
        <f>$D$2*tarifas!$D$12/24</f>
        <v>1.4541666666666666</v>
      </c>
      <c r="S3721" t="e">
        <f>VLOOKUP(E3721&amp;" "&amp;F3721,tarifas!$A$13:$D$20,4,FALSE)*P3721</f>
        <v>#N/A</v>
      </c>
      <c r="T3721">
        <f>IF(F3721="COD1",tarifas!$D$11*(SUMIFS($P$11:$P$8770,$F$11:$F$8770,"=COD1",$B$11:$B$8770,"="&amp;B3721)/COUNTIFS($F$11:$F$8770,"=COD1",$B$11:$B$8770,"="&amp;B3721))/COUNTIFS($A$11:$A$8770,"="&amp;A3721,$F$11:$F$8770,"=COD1"),0)</f>
        <v>0</v>
      </c>
      <c r="U3721" t="e">
        <f>(VLOOKUP(F3721,tarifas!$C$7:$D$10,2,FALSE)+tarifas!$D$21)*datos!P3721</f>
        <v>#N/A</v>
      </c>
      <c r="V3721" t="e">
        <f t="shared" si="525"/>
        <v>#N/A</v>
      </c>
      <c r="W3721">
        <f t="shared" si="526"/>
        <v>0</v>
      </c>
    </row>
    <row r="3722" spans="1:23" x14ac:dyDescent="0.25">
      <c r="A3722">
        <f t="shared" si="519"/>
        <v>153</v>
      </c>
      <c r="B3722">
        <f t="shared" si="520"/>
        <v>6</v>
      </c>
      <c r="C3722" s="1">
        <f t="shared" si="527"/>
        <v>41794.624999991</v>
      </c>
      <c r="D3722" s="7">
        <v>713.74242424242425</v>
      </c>
      <c r="E3722" s="7"/>
      <c r="G3722">
        <v>49.23</v>
      </c>
      <c r="H3722" s="12">
        <v>616.25014651776326</v>
      </c>
      <c r="I3722" s="13">
        <f>$D$2*tarifas!$D$12/24</f>
        <v>1.4541666666666666</v>
      </c>
      <c r="J3722" s="13" t="e">
        <f>VLOOKUP(E3722&amp;" "&amp;F3722,tarifas!$A$13:$D$20,4,FALSE)*H3722</f>
        <v>#N/A</v>
      </c>
      <c r="K3722" s="13">
        <f>IF(F3722="COD1",tarifas!$D$11*(SUMIFS($H$11:$H$8770,$F$11:$F$8770,"=COD1",$B$11:$B$8770,"="&amp;B3722)/COUNTIFS($F$11:$F$8770,"=COD1",$B$11:$B$8770,"="&amp;B3722))/COUNTIFS($A$11:$A$8770,"="&amp;A3722,$F$11:$F$8770,"=COD1"),0)</f>
        <v>0</v>
      </c>
      <c r="L3722" s="13" t="e">
        <f>(VLOOKUP(F3722,tarifas!$C$7:$D$10,2,FALSE)+tarifas!$D$21)*datos!H3722</f>
        <v>#N/A</v>
      </c>
      <c r="M3722">
        <v>340.72773000000001</v>
      </c>
      <c r="N3722" s="13" t="e">
        <f t="shared" si="521"/>
        <v>#N/A</v>
      </c>
      <c r="O3722">
        <f t="shared" si="522"/>
        <v>340.72773000000001</v>
      </c>
      <c r="P3722" s="12">
        <f t="shared" si="523"/>
        <v>275.52241651776325</v>
      </c>
      <c r="Q3722">
        <f t="shared" si="524"/>
        <v>0</v>
      </c>
      <c r="R3722">
        <f>$D$2*tarifas!$D$12/24</f>
        <v>1.4541666666666666</v>
      </c>
      <c r="S3722" t="e">
        <f>VLOOKUP(E3722&amp;" "&amp;F3722,tarifas!$A$13:$D$20,4,FALSE)*P3722</f>
        <v>#N/A</v>
      </c>
      <c r="T3722">
        <f>IF(F3722="COD1",tarifas!$D$11*(SUMIFS($P$11:$P$8770,$F$11:$F$8770,"=COD1",$B$11:$B$8770,"="&amp;B3722)/COUNTIFS($F$11:$F$8770,"=COD1",$B$11:$B$8770,"="&amp;B3722))/COUNTIFS($A$11:$A$8770,"="&amp;A3722,$F$11:$F$8770,"=COD1"),0)</f>
        <v>0</v>
      </c>
      <c r="U3722" t="e">
        <f>(VLOOKUP(F3722,tarifas!$C$7:$D$10,2,FALSE)+tarifas!$D$21)*datos!P3722</f>
        <v>#N/A</v>
      </c>
      <c r="V3722" t="e">
        <f t="shared" si="525"/>
        <v>#N/A</v>
      </c>
      <c r="W3722">
        <f t="shared" si="526"/>
        <v>0</v>
      </c>
    </row>
    <row r="3723" spans="1:23" x14ac:dyDescent="0.25">
      <c r="A3723">
        <f t="shared" si="519"/>
        <v>153</v>
      </c>
      <c r="B3723">
        <f t="shared" si="520"/>
        <v>6</v>
      </c>
      <c r="C3723" s="1">
        <f t="shared" si="527"/>
        <v>41794.666666657664</v>
      </c>
      <c r="D3723" s="7">
        <v>605.0454545454545</v>
      </c>
      <c r="E3723" s="7"/>
      <c r="G3723">
        <v>51.57</v>
      </c>
      <c r="H3723" s="12">
        <v>517.8345645148072</v>
      </c>
      <c r="I3723" s="13">
        <f>$D$2*tarifas!$D$12/24</f>
        <v>1.4541666666666666</v>
      </c>
      <c r="J3723" s="13" t="e">
        <f>VLOOKUP(E3723&amp;" "&amp;F3723,tarifas!$A$13:$D$20,4,FALSE)*H3723</f>
        <v>#N/A</v>
      </c>
      <c r="K3723" s="13">
        <f>IF(F3723="COD1",tarifas!$D$11*(SUMIFS($H$11:$H$8770,$F$11:$F$8770,"=COD1",$B$11:$B$8770,"="&amp;B3723)/COUNTIFS($F$11:$F$8770,"=COD1",$B$11:$B$8770,"="&amp;B3723))/COUNTIFS($A$11:$A$8770,"="&amp;A3723,$F$11:$F$8770,"=COD1"),0)</f>
        <v>0</v>
      </c>
      <c r="L3723" s="13" t="e">
        <f>(VLOOKUP(F3723,tarifas!$C$7:$D$10,2,FALSE)+tarifas!$D$21)*datos!H3723</f>
        <v>#N/A</v>
      </c>
      <c r="M3723">
        <v>219.51486</v>
      </c>
      <c r="N3723" s="13" t="e">
        <f t="shared" si="521"/>
        <v>#N/A</v>
      </c>
      <c r="O3723">
        <f t="shared" si="522"/>
        <v>219.51486</v>
      </c>
      <c r="P3723" s="12">
        <f t="shared" si="523"/>
        <v>298.3197045148072</v>
      </c>
      <c r="Q3723">
        <f t="shared" si="524"/>
        <v>0</v>
      </c>
      <c r="R3723">
        <f>$D$2*tarifas!$D$12/24</f>
        <v>1.4541666666666666</v>
      </c>
      <c r="S3723" t="e">
        <f>VLOOKUP(E3723&amp;" "&amp;F3723,tarifas!$A$13:$D$20,4,FALSE)*P3723</f>
        <v>#N/A</v>
      </c>
      <c r="T3723">
        <f>IF(F3723="COD1",tarifas!$D$11*(SUMIFS($P$11:$P$8770,$F$11:$F$8770,"=COD1",$B$11:$B$8770,"="&amp;B3723)/COUNTIFS($F$11:$F$8770,"=COD1",$B$11:$B$8770,"="&amp;B3723))/COUNTIFS($A$11:$A$8770,"="&amp;A3723,$F$11:$F$8770,"=COD1"),0)</f>
        <v>0</v>
      </c>
      <c r="U3723" t="e">
        <f>(VLOOKUP(F3723,tarifas!$C$7:$D$10,2,FALSE)+tarifas!$D$21)*datos!P3723</f>
        <v>#N/A</v>
      </c>
      <c r="V3723" t="e">
        <f t="shared" si="525"/>
        <v>#N/A</v>
      </c>
      <c r="W3723">
        <f t="shared" si="526"/>
        <v>0</v>
      </c>
    </row>
    <row r="3724" spans="1:23" x14ac:dyDescent="0.25">
      <c r="A3724">
        <f t="shared" ref="A3724:A3787" si="528">DAYS360($C$11,C3724)</f>
        <v>153</v>
      </c>
      <c r="B3724">
        <f t="shared" ref="B3724:B3787" si="529">MONTH(C3724)</f>
        <v>6</v>
      </c>
      <c r="C3724" s="1">
        <f t="shared" si="527"/>
        <v>41794.708333324328</v>
      </c>
      <c r="D3724" s="7">
        <v>449.9848484848485</v>
      </c>
      <c r="E3724" s="7"/>
      <c r="G3724">
        <v>51.27</v>
      </c>
      <c r="H3724" s="12">
        <v>407.60317879365539</v>
      </c>
      <c r="I3724" s="13">
        <f>$D$2*tarifas!$D$12/24</f>
        <v>1.4541666666666666</v>
      </c>
      <c r="J3724" s="13" t="e">
        <f>VLOOKUP(E3724&amp;" "&amp;F3724,tarifas!$A$13:$D$20,4,FALSE)*H3724</f>
        <v>#N/A</v>
      </c>
      <c r="K3724" s="13">
        <f>IF(F3724="COD1",tarifas!$D$11*(SUMIFS($H$11:$H$8770,$F$11:$F$8770,"=COD1",$B$11:$B$8770,"="&amp;B3724)/COUNTIFS($F$11:$F$8770,"=COD1",$B$11:$B$8770,"="&amp;B3724))/COUNTIFS($A$11:$A$8770,"="&amp;A3724,$F$11:$F$8770,"=COD1"),0)</f>
        <v>0</v>
      </c>
      <c r="L3724" s="13" t="e">
        <f>(VLOOKUP(F3724,tarifas!$C$7:$D$10,2,FALSE)+tarifas!$D$21)*datos!H3724</f>
        <v>#N/A</v>
      </c>
      <c r="M3724">
        <v>79.838070000000002</v>
      </c>
      <c r="N3724" s="13" t="e">
        <f t="shared" ref="N3724:N3787" si="530">(I3724+J3724+K3724+L3724)*1.23</f>
        <v>#N/A</v>
      </c>
      <c r="O3724">
        <f t="shared" ref="O3724:O3787" si="531">IF(M3724&lt;H3724,M3724,H3724)</f>
        <v>79.838070000000002</v>
      </c>
      <c r="P3724" s="12">
        <f t="shared" ref="P3724:P3787" si="532">H3724-O3724</f>
        <v>327.76510879365537</v>
      </c>
      <c r="Q3724">
        <f t="shared" ref="Q3724:Q3787" si="533">IF(M3724&lt;H3724,0,M3724-H3724)</f>
        <v>0</v>
      </c>
      <c r="R3724">
        <f>$D$2*tarifas!$D$12/24</f>
        <v>1.4541666666666666</v>
      </c>
      <c r="S3724" t="e">
        <f>VLOOKUP(E3724&amp;" "&amp;F3724,tarifas!$A$13:$D$20,4,FALSE)*P3724</f>
        <v>#N/A</v>
      </c>
      <c r="T3724">
        <f>IF(F3724="COD1",tarifas!$D$11*(SUMIFS($P$11:$P$8770,$F$11:$F$8770,"=COD1",$B$11:$B$8770,"="&amp;B3724)/COUNTIFS($F$11:$F$8770,"=COD1",$B$11:$B$8770,"="&amp;B3724))/COUNTIFS($A$11:$A$8770,"="&amp;A3724,$F$11:$F$8770,"=COD1"),0)</f>
        <v>0</v>
      </c>
      <c r="U3724" t="e">
        <f>(VLOOKUP(F3724,tarifas!$C$7:$D$10,2,FALSE)+tarifas!$D$21)*datos!P3724</f>
        <v>#N/A</v>
      </c>
      <c r="V3724" t="e">
        <f t="shared" ref="V3724:V3787" si="534">(R3724+S3724+T3724+U3724)*1.23</f>
        <v>#N/A</v>
      </c>
      <c r="W3724">
        <f t="shared" ref="W3724:W3787" si="535">0.9*G3724/1000*Q3724</f>
        <v>0</v>
      </c>
    </row>
    <row r="3725" spans="1:23" x14ac:dyDescent="0.25">
      <c r="A3725">
        <f t="shared" si="528"/>
        <v>153</v>
      </c>
      <c r="B3725">
        <f t="shared" si="529"/>
        <v>6</v>
      </c>
      <c r="C3725" s="1">
        <f t="shared" ref="C3725:C3788" si="536">+C3724+1/24</f>
        <v>41794.749999990992</v>
      </c>
      <c r="D3725" s="7">
        <v>235.16666666666666</v>
      </c>
      <c r="E3725" s="7"/>
      <c r="G3725">
        <v>52.65</v>
      </c>
      <c r="H3725" s="12">
        <v>304.64841569630653</v>
      </c>
      <c r="I3725" s="13">
        <f>$D$2*tarifas!$D$12/24</f>
        <v>1.4541666666666666</v>
      </c>
      <c r="J3725" s="13" t="e">
        <f>VLOOKUP(E3725&amp;" "&amp;F3725,tarifas!$A$13:$D$20,4,FALSE)*H3725</f>
        <v>#N/A</v>
      </c>
      <c r="K3725" s="13">
        <f>IF(F3725="COD1",tarifas!$D$11*(SUMIFS($H$11:$H$8770,$F$11:$F$8770,"=COD1",$B$11:$B$8770,"="&amp;B3725)/COUNTIFS($F$11:$F$8770,"=COD1",$B$11:$B$8770,"="&amp;B3725))/COUNTIFS($A$11:$A$8770,"="&amp;A3725,$F$11:$F$8770,"=COD1"),0)</f>
        <v>0</v>
      </c>
      <c r="L3725" s="13" t="e">
        <f>(VLOOKUP(F3725,tarifas!$C$7:$D$10,2,FALSE)+tarifas!$D$21)*datos!H3725</f>
        <v>#N/A</v>
      </c>
      <c r="M3725">
        <v>14.212579999999999</v>
      </c>
      <c r="N3725" s="13" t="e">
        <f t="shared" si="530"/>
        <v>#N/A</v>
      </c>
      <c r="O3725">
        <f t="shared" si="531"/>
        <v>14.212579999999999</v>
      </c>
      <c r="P3725" s="12">
        <f t="shared" si="532"/>
        <v>290.43583569630653</v>
      </c>
      <c r="Q3725">
        <f t="shared" si="533"/>
        <v>0</v>
      </c>
      <c r="R3725">
        <f>$D$2*tarifas!$D$12/24</f>
        <v>1.4541666666666666</v>
      </c>
      <c r="S3725" t="e">
        <f>VLOOKUP(E3725&amp;" "&amp;F3725,tarifas!$A$13:$D$20,4,FALSE)*P3725</f>
        <v>#N/A</v>
      </c>
      <c r="T3725">
        <f>IF(F3725="COD1",tarifas!$D$11*(SUMIFS($P$11:$P$8770,$F$11:$F$8770,"=COD1",$B$11:$B$8770,"="&amp;B3725)/COUNTIFS($F$11:$F$8770,"=COD1",$B$11:$B$8770,"="&amp;B3725))/COUNTIFS($A$11:$A$8770,"="&amp;A3725,$F$11:$F$8770,"=COD1"),0)</f>
        <v>0</v>
      </c>
      <c r="U3725" t="e">
        <f>(VLOOKUP(F3725,tarifas!$C$7:$D$10,2,FALSE)+tarifas!$D$21)*datos!P3725</f>
        <v>#N/A</v>
      </c>
      <c r="V3725" t="e">
        <f t="shared" si="534"/>
        <v>#N/A</v>
      </c>
      <c r="W3725">
        <f t="shared" si="535"/>
        <v>0</v>
      </c>
    </row>
    <row r="3726" spans="1:23" x14ac:dyDescent="0.25">
      <c r="A3726">
        <f t="shared" si="528"/>
        <v>153</v>
      </c>
      <c r="B3726">
        <f t="shared" si="529"/>
        <v>6</v>
      </c>
      <c r="C3726" s="1">
        <f t="shared" si="536"/>
        <v>41794.791666657657</v>
      </c>
      <c r="D3726" s="7">
        <v>79.333333333333343</v>
      </c>
      <c r="E3726" s="7"/>
      <c r="G3726">
        <v>53.48</v>
      </c>
      <c r="H3726" s="12">
        <v>240.26080030982916</v>
      </c>
      <c r="I3726" s="13">
        <f>$D$2*tarifas!$D$12/24</f>
        <v>1.4541666666666666</v>
      </c>
      <c r="J3726" s="13" t="e">
        <f>VLOOKUP(E3726&amp;" "&amp;F3726,tarifas!$A$13:$D$20,4,FALSE)*H3726</f>
        <v>#N/A</v>
      </c>
      <c r="K3726" s="13">
        <f>IF(F3726="COD1",tarifas!$D$11*(SUMIFS($H$11:$H$8770,$F$11:$F$8770,"=COD1",$B$11:$B$8770,"="&amp;B3726)/COUNTIFS($F$11:$F$8770,"=COD1",$B$11:$B$8770,"="&amp;B3726))/COUNTIFS($A$11:$A$8770,"="&amp;A3726,$F$11:$F$8770,"=COD1"),0)</f>
        <v>0</v>
      </c>
      <c r="L3726" s="13" t="e">
        <f>(VLOOKUP(F3726,tarifas!$C$7:$D$10,2,FALSE)+tarifas!$D$21)*datos!H3726</f>
        <v>#N/A</v>
      </c>
      <c r="M3726">
        <v>6.1501700000000001</v>
      </c>
      <c r="N3726" s="13" t="e">
        <f t="shared" si="530"/>
        <v>#N/A</v>
      </c>
      <c r="O3726">
        <f t="shared" si="531"/>
        <v>6.1501700000000001</v>
      </c>
      <c r="P3726" s="12">
        <f t="shared" si="532"/>
        <v>234.11063030982916</v>
      </c>
      <c r="Q3726">
        <f t="shared" si="533"/>
        <v>0</v>
      </c>
      <c r="R3726">
        <f>$D$2*tarifas!$D$12/24</f>
        <v>1.4541666666666666</v>
      </c>
      <c r="S3726" t="e">
        <f>VLOOKUP(E3726&amp;" "&amp;F3726,tarifas!$A$13:$D$20,4,FALSE)*P3726</f>
        <v>#N/A</v>
      </c>
      <c r="T3726">
        <f>IF(F3726="COD1",tarifas!$D$11*(SUMIFS($P$11:$P$8770,$F$11:$F$8770,"=COD1",$B$11:$B$8770,"="&amp;B3726)/COUNTIFS($F$11:$F$8770,"=COD1",$B$11:$B$8770,"="&amp;B3726))/COUNTIFS($A$11:$A$8770,"="&amp;A3726,$F$11:$F$8770,"=COD1"),0)</f>
        <v>0</v>
      </c>
      <c r="U3726" t="e">
        <f>(VLOOKUP(F3726,tarifas!$C$7:$D$10,2,FALSE)+tarifas!$D$21)*datos!P3726</f>
        <v>#N/A</v>
      </c>
      <c r="V3726" t="e">
        <f t="shared" si="534"/>
        <v>#N/A</v>
      </c>
      <c r="W3726">
        <f t="shared" si="535"/>
        <v>0</v>
      </c>
    </row>
    <row r="3727" spans="1:23" x14ac:dyDescent="0.25">
      <c r="A3727">
        <f t="shared" si="528"/>
        <v>153</v>
      </c>
      <c r="B3727">
        <f t="shared" si="529"/>
        <v>6</v>
      </c>
      <c r="C3727" s="1">
        <f t="shared" si="536"/>
        <v>41794.833333324321</v>
      </c>
      <c r="D3727" s="7">
        <v>0</v>
      </c>
      <c r="E3727" s="7"/>
      <c r="G3727">
        <v>56.12</v>
      </c>
      <c r="H3727" s="12">
        <v>220.21330447103168</v>
      </c>
      <c r="I3727" s="13">
        <f>$D$2*tarifas!$D$12/24</f>
        <v>1.4541666666666666</v>
      </c>
      <c r="J3727" s="13" t="e">
        <f>VLOOKUP(E3727&amp;" "&amp;F3727,tarifas!$A$13:$D$20,4,FALSE)*H3727</f>
        <v>#N/A</v>
      </c>
      <c r="K3727" s="13">
        <f>IF(F3727="COD1",tarifas!$D$11*(SUMIFS($H$11:$H$8770,$F$11:$F$8770,"=COD1",$B$11:$B$8770,"="&amp;B3727)/COUNTIFS($F$11:$F$8770,"=COD1",$B$11:$B$8770,"="&amp;B3727))/COUNTIFS($A$11:$A$8770,"="&amp;A3727,$F$11:$F$8770,"=COD1"),0)</f>
        <v>0</v>
      </c>
      <c r="L3727" s="13" t="e">
        <f>(VLOOKUP(F3727,tarifas!$C$7:$D$10,2,FALSE)+tarifas!$D$21)*datos!H3727</f>
        <v>#N/A</v>
      </c>
      <c r="M3727">
        <v>0</v>
      </c>
      <c r="N3727" s="13" t="e">
        <f t="shared" si="530"/>
        <v>#N/A</v>
      </c>
      <c r="O3727">
        <f t="shared" si="531"/>
        <v>0</v>
      </c>
      <c r="P3727" s="12">
        <f t="shared" si="532"/>
        <v>220.21330447103168</v>
      </c>
      <c r="Q3727">
        <f t="shared" si="533"/>
        <v>0</v>
      </c>
      <c r="R3727">
        <f>$D$2*tarifas!$D$12/24</f>
        <v>1.4541666666666666</v>
      </c>
      <c r="S3727" t="e">
        <f>VLOOKUP(E3727&amp;" "&amp;F3727,tarifas!$A$13:$D$20,4,FALSE)*P3727</f>
        <v>#N/A</v>
      </c>
      <c r="T3727">
        <f>IF(F3727="COD1",tarifas!$D$11*(SUMIFS($P$11:$P$8770,$F$11:$F$8770,"=COD1",$B$11:$B$8770,"="&amp;B3727)/COUNTIFS($F$11:$F$8770,"=COD1",$B$11:$B$8770,"="&amp;B3727))/COUNTIFS($A$11:$A$8770,"="&amp;A3727,$F$11:$F$8770,"=COD1"),0)</f>
        <v>0</v>
      </c>
      <c r="U3727" t="e">
        <f>(VLOOKUP(F3727,tarifas!$C$7:$D$10,2,FALSE)+tarifas!$D$21)*datos!P3727</f>
        <v>#N/A</v>
      </c>
      <c r="V3727" t="e">
        <f t="shared" si="534"/>
        <v>#N/A</v>
      </c>
      <c r="W3727">
        <f t="shared" si="535"/>
        <v>0</v>
      </c>
    </row>
    <row r="3728" spans="1:23" x14ac:dyDescent="0.25">
      <c r="A3728">
        <f t="shared" si="528"/>
        <v>153</v>
      </c>
      <c r="B3728">
        <f t="shared" si="529"/>
        <v>6</v>
      </c>
      <c r="C3728" s="1">
        <f t="shared" si="536"/>
        <v>41794.874999990985</v>
      </c>
      <c r="D3728" s="7">
        <v>0</v>
      </c>
      <c r="E3728" s="7"/>
      <c r="G3728">
        <v>56.74</v>
      </c>
      <c r="H3728" s="12">
        <v>214.1749734383466</v>
      </c>
      <c r="I3728" s="13">
        <f>$D$2*tarifas!$D$12/24</f>
        <v>1.4541666666666666</v>
      </c>
      <c r="J3728" s="13" t="e">
        <f>VLOOKUP(E3728&amp;" "&amp;F3728,tarifas!$A$13:$D$20,4,FALSE)*H3728</f>
        <v>#N/A</v>
      </c>
      <c r="K3728" s="13">
        <f>IF(F3728="COD1",tarifas!$D$11*(SUMIFS($H$11:$H$8770,$F$11:$F$8770,"=COD1",$B$11:$B$8770,"="&amp;B3728)/COUNTIFS($F$11:$F$8770,"=COD1",$B$11:$B$8770,"="&amp;B3728))/COUNTIFS($A$11:$A$8770,"="&amp;A3728,$F$11:$F$8770,"=COD1"),0)</f>
        <v>0</v>
      </c>
      <c r="L3728" s="13" t="e">
        <f>(VLOOKUP(F3728,tarifas!$C$7:$D$10,2,FALSE)+tarifas!$D$21)*datos!H3728</f>
        <v>#N/A</v>
      </c>
      <c r="M3728">
        <v>0</v>
      </c>
      <c r="N3728" s="13" t="e">
        <f t="shared" si="530"/>
        <v>#N/A</v>
      </c>
      <c r="O3728">
        <f t="shared" si="531"/>
        <v>0</v>
      </c>
      <c r="P3728" s="12">
        <f t="shared" si="532"/>
        <v>214.1749734383466</v>
      </c>
      <c r="Q3728">
        <f t="shared" si="533"/>
        <v>0</v>
      </c>
      <c r="R3728">
        <f>$D$2*tarifas!$D$12/24</f>
        <v>1.4541666666666666</v>
      </c>
      <c r="S3728" t="e">
        <f>VLOOKUP(E3728&amp;" "&amp;F3728,tarifas!$A$13:$D$20,4,FALSE)*P3728</f>
        <v>#N/A</v>
      </c>
      <c r="T3728">
        <f>IF(F3728="COD1",tarifas!$D$11*(SUMIFS($P$11:$P$8770,$F$11:$F$8770,"=COD1",$B$11:$B$8770,"="&amp;B3728)/COUNTIFS($F$11:$F$8770,"=COD1",$B$11:$B$8770,"="&amp;B3728))/COUNTIFS($A$11:$A$8770,"="&amp;A3728,$F$11:$F$8770,"=COD1"),0)</f>
        <v>0</v>
      </c>
      <c r="U3728" t="e">
        <f>(VLOOKUP(F3728,tarifas!$C$7:$D$10,2,FALSE)+tarifas!$D$21)*datos!P3728</f>
        <v>#N/A</v>
      </c>
      <c r="V3728" t="e">
        <f t="shared" si="534"/>
        <v>#N/A</v>
      </c>
      <c r="W3728">
        <f t="shared" si="535"/>
        <v>0</v>
      </c>
    </row>
    <row r="3729" spans="1:23" x14ac:dyDescent="0.25">
      <c r="A3729">
        <f t="shared" si="528"/>
        <v>153</v>
      </c>
      <c r="B3729">
        <f t="shared" si="529"/>
        <v>6</v>
      </c>
      <c r="C3729" s="1">
        <f t="shared" si="536"/>
        <v>41794.916666657649</v>
      </c>
      <c r="D3729" s="7">
        <v>0</v>
      </c>
      <c r="E3729" s="7"/>
      <c r="G3729">
        <v>54.87</v>
      </c>
      <c r="H3729" s="12">
        <v>215.84491230131158</v>
      </c>
      <c r="I3729" s="13">
        <f>$D$2*tarifas!$D$12/24</f>
        <v>1.4541666666666666</v>
      </c>
      <c r="J3729" s="13" t="e">
        <f>VLOOKUP(E3729&amp;" "&amp;F3729,tarifas!$A$13:$D$20,4,FALSE)*H3729</f>
        <v>#N/A</v>
      </c>
      <c r="K3729" s="13">
        <f>IF(F3729="COD1",tarifas!$D$11*(SUMIFS($H$11:$H$8770,$F$11:$F$8770,"=COD1",$B$11:$B$8770,"="&amp;B3729)/COUNTIFS($F$11:$F$8770,"=COD1",$B$11:$B$8770,"="&amp;B3729))/COUNTIFS($A$11:$A$8770,"="&amp;A3729,$F$11:$F$8770,"=COD1"),0)</f>
        <v>0</v>
      </c>
      <c r="L3729" s="13" t="e">
        <f>(VLOOKUP(F3729,tarifas!$C$7:$D$10,2,FALSE)+tarifas!$D$21)*datos!H3729</f>
        <v>#N/A</v>
      </c>
      <c r="M3729">
        <v>0</v>
      </c>
      <c r="N3729" s="13" t="e">
        <f t="shared" si="530"/>
        <v>#N/A</v>
      </c>
      <c r="O3729">
        <f t="shared" si="531"/>
        <v>0</v>
      </c>
      <c r="P3729" s="12">
        <f t="shared" si="532"/>
        <v>215.84491230131158</v>
      </c>
      <c r="Q3729">
        <f t="shared" si="533"/>
        <v>0</v>
      </c>
      <c r="R3729">
        <f>$D$2*tarifas!$D$12/24</f>
        <v>1.4541666666666666</v>
      </c>
      <c r="S3729" t="e">
        <f>VLOOKUP(E3729&amp;" "&amp;F3729,tarifas!$A$13:$D$20,4,FALSE)*P3729</f>
        <v>#N/A</v>
      </c>
      <c r="T3729">
        <f>IF(F3729="COD1",tarifas!$D$11*(SUMIFS($P$11:$P$8770,$F$11:$F$8770,"=COD1",$B$11:$B$8770,"="&amp;B3729)/COUNTIFS($F$11:$F$8770,"=COD1",$B$11:$B$8770,"="&amp;B3729))/COUNTIFS($A$11:$A$8770,"="&amp;A3729,$F$11:$F$8770,"=COD1"),0)</f>
        <v>0</v>
      </c>
      <c r="U3729" t="e">
        <f>(VLOOKUP(F3729,tarifas!$C$7:$D$10,2,FALSE)+tarifas!$D$21)*datos!P3729</f>
        <v>#N/A</v>
      </c>
      <c r="V3729" t="e">
        <f t="shared" si="534"/>
        <v>#N/A</v>
      </c>
      <c r="W3729">
        <f t="shared" si="535"/>
        <v>0</v>
      </c>
    </row>
    <row r="3730" spans="1:23" x14ac:dyDescent="0.25">
      <c r="A3730">
        <f t="shared" si="528"/>
        <v>153</v>
      </c>
      <c r="B3730">
        <f t="shared" si="529"/>
        <v>6</v>
      </c>
      <c r="C3730" s="1">
        <f t="shared" si="536"/>
        <v>41794.958333324314</v>
      </c>
      <c r="D3730" s="7">
        <v>0</v>
      </c>
      <c r="E3730" s="7"/>
      <c r="G3730">
        <v>54.7</v>
      </c>
      <c r="H3730" s="12">
        <v>208.4475277995696</v>
      </c>
      <c r="I3730" s="13">
        <f>$D$2*tarifas!$D$12/24</f>
        <v>1.4541666666666666</v>
      </c>
      <c r="J3730" s="13" t="e">
        <f>VLOOKUP(E3730&amp;" "&amp;F3730,tarifas!$A$13:$D$20,4,FALSE)*H3730</f>
        <v>#N/A</v>
      </c>
      <c r="K3730" s="13">
        <f>IF(F3730="COD1",tarifas!$D$11*(SUMIFS($H$11:$H$8770,$F$11:$F$8770,"=COD1",$B$11:$B$8770,"="&amp;B3730)/COUNTIFS($F$11:$F$8770,"=COD1",$B$11:$B$8770,"="&amp;B3730))/COUNTIFS($A$11:$A$8770,"="&amp;A3730,$F$11:$F$8770,"=COD1"),0)</f>
        <v>0</v>
      </c>
      <c r="L3730" s="13" t="e">
        <f>(VLOOKUP(F3730,tarifas!$C$7:$D$10,2,FALSE)+tarifas!$D$21)*datos!H3730</f>
        <v>#N/A</v>
      </c>
      <c r="M3730">
        <v>0</v>
      </c>
      <c r="N3730" s="13" t="e">
        <f t="shared" si="530"/>
        <v>#N/A</v>
      </c>
      <c r="O3730">
        <f t="shared" si="531"/>
        <v>0</v>
      </c>
      <c r="P3730" s="12">
        <f t="shared" si="532"/>
        <v>208.4475277995696</v>
      </c>
      <c r="Q3730">
        <f t="shared" si="533"/>
        <v>0</v>
      </c>
      <c r="R3730">
        <f>$D$2*tarifas!$D$12/24</f>
        <v>1.4541666666666666</v>
      </c>
      <c r="S3730" t="e">
        <f>VLOOKUP(E3730&amp;" "&amp;F3730,tarifas!$A$13:$D$20,4,FALSE)*P3730</f>
        <v>#N/A</v>
      </c>
      <c r="T3730">
        <f>IF(F3730="COD1",tarifas!$D$11*(SUMIFS($P$11:$P$8770,$F$11:$F$8770,"=COD1",$B$11:$B$8770,"="&amp;B3730)/COUNTIFS($F$11:$F$8770,"=COD1",$B$11:$B$8770,"="&amp;B3730))/COUNTIFS($A$11:$A$8770,"="&amp;A3730,$F$11:$F$8770,"=COD1"),0)</f>
        <v>0</v>
      </c>
      <c r="U3730" t="e">
        <f>(VLOOKUP(F3730,tarifas!$C$7:$D$10,2,FALSE)+tarifas!$D$21)*datos!P3730</f>
        <v>#N/A</v>
      </c>
      <c r="V3730" t="e">
        <f t="shared" si="534"/>
        <v>#N/A</v>
      </c>
      <c r="W3730">
        <f t="shared" si="535"/>
        <v>0</v>
      </c>
    </row>
    <row r="3731" spans="1:23" x14ac:dyDescent="0.25">
      <c r="A3731">
        <f t="shared" si="528"/>
        <v>154</v>
      </c>
      <c r="B3731">
        <f t="shared" si="529"/>
        <v>6</v>
      </c>
      <c r="C3731" s="1">
        <f t="shared" si="536"/>
        <v>41794.999999990978</v>
      </c>
      <c r="D3731" s="7">
        <v>0</v>
      </c>
      <c r="E3731" s="7"/>
      <c r="G3731">
        <v>53.3</v>
      </c>
      <c r="H3731" s="12">
        <v>206.39635703883374</v>
      </c>
      <c r="I3731" s="13">
        <f>$D$2*tarifas!$D$12/24</f>
        <v>1.4541666666666666</v>
      </c>
      <c r="J3731" s="13" t="e">
        <f>VLOOKUP(E3731&amp;" "&amp;F3731,tarifas!$A$13:$D$20,4,FALSE)*H3731</f>
        <v>#N/A</v>
      </c>
      <c r="K3731" s="13">
        <f>IF(F3731="COD1",tarifas!$D$11*(SUMIFS($H$11:$H$8770,$F$11:$F$8770,"=COD1",$B$11:$B$8770,"="&amp;B3731)/COUNTIFS($F$11:$F$8770,"=COD1",$B$11:$B$8770,"="&amp;B3731))/COUNTIFS($A$11:$A$8770,"="&amp;A3731,$F$11:$F$8770,"=COD1"),0)</f>
        <v>0</v>
      </c>
      <c r="L3731" s="13" t="e">
        <f>(VLOOKUP(F3731,tarifas!$C$7:$D$10,2,FALSE)+tarifas!$D$21)*datos!H3731</f>
        <v>#N/A</v>
      </c>
      <c r="M3731">
        <v>0</v>
      </c>
      <c r="N3731" s="13" t="e">
        <f t="shared" si="530"/>
        <v>#N/A</v>
      </c>
      <c r="O3731">
        <f t="shared" si="531"/>
        <v>0</v>
      </c>
      <c r="P3731" s="12">
        <f t="shared" si="532"/>
        <v>206.39635703883374</v>
      </c>
      <c r="Q3731">
        <f t="shared" si="533"/>
        <v>0</v>
      </c>
      <c r="R3731">
        <f>$D$2*tarifas!$D$12/24</f>
        <v>1.4541666666666666</v>
      </c>
      <c r="S3731" t="e">
        <f>VLOOKUP(E3731&amp;" "&amp;F3731,tarifas!$A$13:$D$20,4,FALSE)*P3731</f>
        <v>#N/A</v>
      </c>
      <c r="T3731">
        <f>IF(F3731="COD1",tarifas!$D$11*(SUMIFS($P$11:$P$8770,$F$11:$F$8770,"=COD1",$B$11:$B$8770,"="&amp;B3731)/COUNTIFS($F$11:$F$8770,"=COD1",$B$11:$B$8770,"="&amp;B3731))/COUNTIFS($A$11:$A$8770,"="&amp;A3731,$F$11:$F$8770,"=COD1"),0)</f>
        <v>0</v>
      </c>
      <c r="U3731" t="e">
        <f>(VLOOKUP(F3731,tarifas!$C$7:$D$10,2,FALSE)+tarifas!$D$21)*datos!P3731</f>
        <v>#N/A</v>
      </c>
      <c r="V3731" t="e">
        <f t="shared" si="534"/>
        <v>#N/A</v>
      </c>
      <c r="W3731">
        <f t="shared" si="535"/>
        <v>0</v>
      </c>
    </row>
    <row r="3732" spans="1:23" x14ac:dyDescent="0.25">
      <c r="A3732">
        <f t="shared" si="528"/>
        <v>154</v>
      </c>
      <c r="B3732">
        <f t="shared" si="529"/>
        <v>6</v>
      </c>
      <c r="C3732" s="1">
        <f t="shared" si="536"/>
        <v>41795.041666657642</v>
      </c>
      <c r="D3732" s="7">
        <v>0</v>
      </c>
      <c r="E3732" s="7"/>
      <c r="G3732">
        <v>50.01</v>
      </c>
      <c r="H3732" s="12">
        <v>204.52521866669323</v>
      </c>
      <c r="I3732" s="13">
        <f>$D$2*tarifas!$D$12/24</f>
        <v>1.4541666666666666</v>
      </c>
      <c r="J3732" s="13" t="e">
        <f>VLOOKUP(E3732&amp;" "&amp;F3732,tarifas!$A$13:$D$20,4,FALSE)*H3732</f>
        <v>#N/A</v>
      </c>
      <c r="K3732" s="13">
        <f>IF(F3732="COD1",tarifas!$D$11*(SUMIFS($H$11:$H$8770,$F$11:$F$8770,"=COD1",$B$11:$B$8770,"="&amp;B3732)/COUNTIFS($F$11:$F$8770,"=COD1",$B$11:$B$8770,"="&amp;B3732))/COUNTIFS($A$11:$A$8770,"="&amp;A3732,$F$11:$F$8770,"=COD1"),0)</f>
        <v>0</v>
      </c>
      <c r="L3732" s="13" t="e">
        <f>(VLOOKUP(F3732,tarifas!$C$7:$D$10,2,FALSE)+tarifas!$D$21)*datos!H3732</f>
        <v>#N/A</v>
      </c>
      <c r="M3732">
        <v>0</v>
      </c>
      <c r="N3732" s="13" t="e">
        <f t="shared" si="530"/>
        <v>#N/A</v>
      </c>
      <c r="O3732">
        <f t="shared" si="531"/>
        <v>0</v>
      </c>
      <c r="P3732" s="12">
        <f t="shared" si="532"/>
        <v>204.52521866669323</v>
      </c>
      <c r="Q3732">
        <f t="shared" si="533"/>
        <v>0</v>
      </c>
      <c r="R3732">
        <f>$D$2*tarifas!$D$12/24</f>
        <v>1.4541666666666666</v>
      </c>
      <c r="S3732" t="e">
        <f>VLOOKUP(E3732&amp;" "&amp;F3732,tarifas!$A$13:$D$20,4,FALSE)*P3732</f>
        <v>#N/A</v>
      </c>
      <c r="T3732">
        <f>IF(F3732="COD1",tarifas!$D$11*(SUMIFS($P$11:$P$8770,$F$11:$F$8770,"=COD1",$B$11:$B$8770,"="&amp;B3732)/COUNTIFS($F$11:$F$8770,"=COD1",$B$11:$B$8770,"="&amp;B3732))/COUNTIFS($A$11:$A$8770,"="&amp;A3732,$F$11:$F$8770,"=COD1"),0)</f>
        <v>0</v>
      </c>
      <c r="U3732" t="e">
        <f>(VLOOKUP(F3732,tarifas!$C$7:$D$10,2,FALSE)+tarifas!$D$21)*datos!P3732</f>
        <v>#N/A</v>
      </c>
      <c r="V3732" t="e">
        <f t="shared" si="534"/>
        <v>#N/A</v>
      </c>
      <c r="W3732">
        <f t="shared" si="535"/>
        <v>0</v>
      </c>
    </row>
    <row r="3733" spans="1:23" x14ac:dyDescent="0.25">
      <c r="A3733">
        <f t="shared" si="528"/>
        <v>154</v>
      </c>
      <c r="B3733">
        <f t="shared" si="529"/>
        <v>6</v>
      </c>
      <c r="C3733" s="1">
        <f t="shared" si="536"/>
        <v>41795.083333324306</v>
      </c>
      <c r="D3733" s="7">
        <v>0</v>
      </c>
      <c r="E3733" s="7"/>
      <c r="G3733">
        <v>49.48</v>
      </c>
      <c r="H3733" s="12">
        <v>202.25945881596647</v>
      </c>
      <c r="I3733" s="13">
        <f>$D$2*tarifas!$D$12/24</f>
        <v>1.4541666666666666</v>
      </c>
      <c r="J3733" s="13" t="e">
        <f>VLOOKUP(E3733&amp;" "&amp;F3733,tarifas!$A$13:$D$20,4,FALSE)*H3733</f>
        <v>#N/A</v>
      </c>
      <c r="K3733" s="13">
        <f>IF(F3733="COD1",tarifas!$D$11*(SUMIFS($H$11:$H$8770,$F$11:$F$8770,"=COD1",$B$11:$B$8770,"="&amp;B3733)/COUNTIFS($F$11:$F$8770,"=COD1",$B$11:$B$8770,"="&amp;B3733))/COUNTIFS($A$11:$A$8770,"="&amp;A3733,$F$11:$F$8770,"=COD1"),0)</f>
        <v>0</v>
      </c>
      <c r="L3733" s="13" t="e">
        <f>(VLOOKUP(F3733,tarifas!$C$7:$D$10,2,FALSE)+tarifas!$D$21)*datos!H3733</f>
        <v>#N/A</v>
      </c>
      <c r="M3733">
        <v>0</v>
      </c>
      <c r="N3733" s="13" t="e">
        <f t="shared" si="530"/>
        <v>#N/A</v>
      </c>
      <c r="O3733">
        <f t="shared" si="531"/>
        <v>0</v>
      </c>
      <c r="P3733" s="12">
        <f t="shared" si="532"/>
        <v>202.25945881596647</v>
      </c>
      <c r="Q3733">
        <f t="shared" si="533"/>
        <v>0</v>
      </c>
      <c r="R3733">
        <f>$D$2*tarifas!$D$12/24</f>
        <v>1.4541666666666666</v>
      </c>
      <c r="S3733" t="e">
        <f>VLOOKUP(E3733&amp;" "&amp;F3733,tarifas!$A$13:$D$20,4,FALSE)*P3733</f>
        <v>#N/A</v>
      </c>
      <c r="T3733">
        <f>IF(F3733="COD1",tarifas!$D$11*(SUMIFS($P$11:$P$8770,$F$11:$F$8770,"=COD1",$B$11:$B$8770,"="&amp;B3733)/COUNTIFS($F$11:$F$8770,"=COD1",$B$11:$B$8770,"="&amp;B3733))/COUNTIFS($A$11:$A$8770,"="&amp;A3733,$F$11:$F$8770,"=COD1"),0)</f>
        <v>0</v>
      </c>
      <c r="U3733" t="e">
        <f>(VLOOKUP(F3733,tarifas!$C$7:$D$10,2,FALSE)+tarifas!$D$21)*datos!P3733</f>
        <v>#N/A</v>
      </c>
      <c r="V3733" t="e">
        <f t="shared" si="534"/>
        <v>#N/A</v>
      </c>
      <c r="W3733">
        <f t="shared" si="535"/>
        <v>0</v>
      </c>
    </row>
    <row r="3734" spans="1:23" x14ac:dyDescent="0.25">
      <c r="A3734">
        <f t="shared" si="528"/>
        <v>154</v>
      </c>
      <c r="B3734">
        <f t="shared" si="529"/>
        <v>6</v>
      </c>
      <c r="C3734" s="1">
        <f t="shared" si="536"/>
        <v>41795.124999990971</v>
      </c>
      <c r="D3734" s="7">
        <v>0</v>
      </c>
      <c r="E3734" s="7"/>
      <c r="G3734">
        <v>48.6</v>
      </c>
      <c r="H3734" s="12">
        <v>199.6081701597181</v>
      </c>
      <c r="I3734" s="13">
        <f>$D$2*tarifas!$D$12/24</f>
        <v>1.4541666666666666</v>
      </c>
      <c r="J3734" s="13" t="e">
        <f>VLOOKUP(E3734&amp;" "&amp;F3734,tarifas!$A$13:$D$20,4,FALSE)*H3734</f>
        <v>#N/A</v>
      </c>
      <c r="K3734" s="13">
        <f>IF(F3734="COD1",tarifas!$D$11*(SUMIFS($H$11:$H$8770,$F$11:$F$8770,"=COD1",$B$11:$B$8770,"="&amp;B3734)/COUNTIFS($F$11:$F$8770,"=COD1",$B$11:$B$8770,"="&amp;B3734))/COUNTIFS($A$11:$A$8770,"="&amp;A3734,$F$11:$F$8770,"=COD1"),0)</f>
        <v>0</v>
      </c>
      <c r="L3734" s="13" t="e">
        <f>(VLOOKUP(F3734,tarifas!$C$7:$D$10,2,FALSE)+tarifas!$D$21)*datos!H3734</f>
        <v>#N/A</v>
      </c>
      <c r="M3734">
        <v>0</v>
      </c>
      <c r="N3734" s="13" t="e">
        <f t="shared" si="530"/>
        <v>#N/A</v>
      </c>
      <c r="O3734">
        <f t="shared" si="531"/>
        <v>0</v>
      </c>
      <c r="P3734" s="12">
        <f t="shared" si="532"/>
        <v>199.6081701597181</v>
      </c>
      <c r="Q3734">
        <f t="shared" si="533"/>
        <v>0</v>
      </c>
      <c r="R3734">
        <f>$D$2*tarifas!$D$12/24</f>
        <v>1.4541666666666666</v>
      </c>
      <c r="S3734" t="e">
        <f>VLOOKUP(E3734&amp;" "&amp;F3734,tarifas!$A$13:$D$20,4,FALSE)*P3734</f>
        <v>#N/A</v>
      </c>
      <c r="T3734">
        <f>IF(F3734="COD1",tarifas!$D$11*(SUMIFS($P$11:$P$8770,$F$11:$F$8770,"=COD1",$B$11:$B$8770,"="&amp;B3734)/COUNTIFS($F$11:$F$8770,"=COD1",$B$11:$B$8770,"="&amp;B3734))/COUNTIFS($A$11:$A$8770,"="&amp;A3734,$F$11:$F$8770,"=COD1"),0)</f>
        <v>0</v>
      </c>
      <c r="U3734" t="e">
        <f>(VLOOKUP(F3734,tarifas!$C$7:$D$10,2,FALSE)+tarifas!$D$21)*datos!P3734</f>
        <v>#N/A</v>
      </c>
      <c r="V3734" t="e">
        <f t="shared" si="534"/>
        <v>#N/A</v>
      </c>
      <c r="W3734">
        <f t="shared" si="535"/>
        <v>0</v>
      </c>
    </row>
    <row r="3735" spans="1:23" x14ac:dyDescent="0.25">
      <c r="A3735">
        <f t="shared" si="528"/>
        <v>154</v>
      </c>
      <c r="B3735">
        <f t="shared" si="529"/>
        <v>6</v>
      </c>
      <c r="C3735" s="1">
        <f t="shared" si="536"/>
        <v>41795.166666657635</v>
      </c>
      <c r="D3735" s="7">
        <v>0</v>
      </c>
      <c r="E3735" s="7"/>
      <c r="G3735">
        <v>48.6</v>
      </c>
      <c r="H3735" s="12">
        <v>200.27212273281606</v>
      </c>
      <c r="I3735" s="13">
        <f>$D$2*tarifas!$D$12/24</f>
        <v>1.4541666666666666</v>
      </c>
      <c r="J3735" s="13" t="e">
        <f>VLOOKUP(E3735&amp;" "&amp;F3735,tarifas!$A$13:$D$20,4,FALSE)*H3735</f>
        <v>#N/A</v>
      </c>
      <c r="K3735" s="13">
        <f>IF(F3735="COD1",tarifas!$D$11*(SUMIFS($H$11:$H$8770,$F$11:$F$8770,"=COD1",$B$11:$B$8770,"="&amp;B3735)/COUNTIFS($F$11:$F$8770,"=COD1",$B$11:$B$8770,"="&amp;B3735))/COUNTIFS($A$11:$A$8770,"="&amp;A3735,$F$11:$F$8770,"=COD1"),0)</f>
        <v>0</v>
      </c>
      <c r="L3735" s="13" t="e">
        <f>(VLOOKUP(F3735,tarifas!$C$7:$D$10,2,FALSE)+tarifas!$D$21)*datos!H3735</f>
        <v>#N/A</v>
      </c>
      <c r="M3735">
        <v>0</v>
      </c>
      <c r="N3735" s="13" t="e">
        <f t="shared" si="530"/>
        <v>#N/A</v>
      </c>
      <c r="O3735">
        <f t="shared" si="531"/>
        <v>0</v>
      </c>
      <c r="P3735" s="12">
        <f t="shared" si="532"/>
        <v>200.27212273281606</v>
      </c>
      <c r="Q3735">
        <f t="shared" si="533"/>
        <v>0</v>
      </c>
      <c r="R3735">
        <f>$D$2*tarifas!$D$12/24</f>
        <v>1.4541666666666666</v>
      </c>
      <c r="S3735" t="e">
        <f>VLOOKUP(E3735&amp;" "&amp;F3735,tarifas!$A$13:$D$20,4,FALSE)*P3735</f>
        <v>#N/A</v>
      </c>
      <c r="T3735">
        <f>IF(F3735="COD1",tarifas!$D$11*(SUMIFS($P$11:$P$8770,$F$11:$F$8770,"=COD1",$B$11:$B$8770,"="&amp;B3735)/COUNTIFS($F$11:$F$8770,"=COD1",$B$11:$B$8770,"="&amp;B3735))/COUNTIFS($A$11:$A$8770,"="&amp;A3735,$F$11:$F$8770,"=COD1"),0)</f>
        <v>0</v>
      </c>
      <c r="U3735" t="e">
        <f>(VLOOKUP(F3735,tarifas!$C$7:$D$10,2,FALSE)+tarifas!$D$21)*datos!P3735</f>
        <v>#N/A</v>
      </c>
      <c r="V3735" t="e">
        <f t="shared" si="534"/>
        <v>#N/A</v>
      </c>
      <c r="W3735">
        <f t="shared" si="535"/>
        <v>0</v>
      </c>
    </row>
    <row r="3736" spans="1:23" x14ac:dyDescent="0.25">
      <c r="A3736">
        <f t="shared" si="528"/>
        <v>154</v>
      </c>
      <c r="B3736">
        <f t="shared" si="529"/>
        <v>6</v>
      </c>
      <c r="C3736" s="1">
        <f t="shared" si="536"/>
        <v>41795.208333324299</v>
      </c>
      <c r="D3736" s="7">
        <v>9.2727272727272716</v>
      </c>
      <c r="E3736" s="7"/>
      <c r="G3736">
        <v>53.49</v>
      </c>
      <c r="H3736" s="12">
        <v>200.04699807924982</v>
      </c>
      <c r="I3736" s="13">
        <f>$D$2*tarifas!$D$12/24</f>
        <v>1.4541666666666666</v>
      </c>
      <c r="J3736" s="13" t="e">
        <f>VLOOKUP(E3736&amp;" "&amp;F3736,tarifas!$A$13:$D$20,4,FALSE)*H3736</f>
        <v>#N/A</v>
      </c>
      <c r="K3736" s="13">
        <f>IF(F3736="COD1",tarifas!$D$11*(SUMIFS($H$11:$H$8770,$F$11:$F$8770,"=COD1",$B$11:$B$8770,"="&amp;B3736)/COUNTIFS($F$11:$F$8770,"=COD1",$B$11:$B$8770,"="&amp;B3736))/COUNTIFS($A$11:$A$8770,"="&amp;A3736,$F$11:$F$8770,"=COD1"),0)</f>
        <v>0</v>
      </c>
      <c r="L3736" s="13" t="e">
        <f>(VLOOKUP(F3736,tarifas!$C$7:$D$10,2,FALSE)+tarifas!$D$21)*datos!H3736</f>
        <v>#N/A</v>
      </c>
      <c r="M3736">
        <v>11.262270000000001</v>
      </c>
      <c r="N3736" s="13" t="e">
        <f t="shared" si="530"/>
        <v>#N/A</v>
      </c>
      <c r="O3736">
        <f t="shared" si="531"/>
        <v>11.262270000000001</v>
      </c>
      <c r="P3736" s="12">
        <f t="shared" si="532"/>
        <v>188.78472807924982</v>
      </c>
      <c r="Q3736">
        <f t="shared" si="533"/>
        <v>0</v>
      </c>
      <c r="R3736">
        <f>$D$2*tarifas!$D$12/24</f>
        <v>1.4541666666666666</v>
      </c>
      <c r="S3736" t="e">
        <f>VLOOKUP(E3736&amp;" "&amp;F3736,tarifas!$A$13:$D$20,4,FALSE)*P3736</f>
        <v>#N/A</v>
      </c>
      <c r="T3736">
        <f>IF(F3736="COD1",tarifas!$D$11*(SUMIFS($P$11:$P$8770,$F$11:$F$8770,"=COD1",$B$11:$B$8770,"="&amp;B3736)/COUNTIFS($F$11:$F$8770,"=COD1",$B$11:$B$8770,"="&amp;B3736))/COUNTIFS($A$11:$A$8770,"="&amp;A3736,$F$11:$F$8770,"=COD1"),0)</f>
        <v>0</v>
      </c>
      <c r="U3736" t="e">
        <f>(VLOOKUP(F3736,tarifas!$C$7:$D$10,2,FALSE)+tarifas!$D$21)*datos!P3736</f>
        <v>#N/A</v>
      </c>
      <c r="V3736" t="e">
        <f t="shared" si="534"/>
        <v>#N/A</v>
      </c>
      <c r="W3736">
        <f t="shared" si="535"/>
        <v>0</v>
      </c>
    </row>
    <row r="3737" spans="1:23" x14ac:dyDescent="0.25">
      <c r="A3737">
        <f t="shared" si="528"/>
        <v>154</v>
      </c>
      <c r="B3737">
        <f t="shared" si="529"/>
        <v>6</v>
      </c>
      <c r="C3737" s="1">
        <f t="shared" si="536"/>
        <v>41795.249999990963</v>
      </c>
      <c r="D3737" s="7">
        <v>16.22727272727273</v>
      </c>
      <c r="E3737" s="7"/>
      <c r="G3737">
        <v>53.1</v>
      </c>
      <c r="H3737" s="12">
        <v>222.22765326277505</v>
      </c>
      <c r="I3737" s="13">
        <f>$D$2*tarifas!$D$12/24</f>
        <v>1.4541666666666666</v>
      </c>
      <c r="J3737" s="13" t="e">
        <f>VLOOKUP(E3737&amp;" "&amp;F3737,tarifas!$A$13:$D$20,4,FALSE)*H3737</f>
        <v>#N/A</v>
      </c>
      <c r="K3737" s="13">
        <f>IF(F3737="COD1",tarifas!$D$11*(SUMIFS($H$11:$H$8770,$F$11:$F$8770,"=COD1",$B$11:$B$8770,"="&amp;B3737)/COUNTIFS($F$11:$F$8770,"=COD1",$B$11:$B$8770,"="&amp;B3737))/COUNTIFS($A$11:$A$8770,"="&amp;A3737,$F$11:$F$8770,"=COD1"),0)</f>
        <v>0</v>
      </c>
      <c r="L3737" s="13" t="e">
        <f>(VLOOKUP(F3737,tarifas!$C$7:$D$10,2,FALSE)+tarifas!$D$21)*datos!H3737</f>
        <v>#N/A</v>
      </c>
      <c r="M3737">
        <v>54.036839999999998</v>
      </c>
      <c r="N3737" s="13" t="e">
        <f t="shared" si="530"/>
        <v>#N/A</v>
      </c>
      <c r="O3737">
        <f t="shared" si="531"/>
        <v>54.036839999999998</v>
      </c>
      <c r="P3737" s="12">
        <f t="shared" si="532"/>
        <v>168.19081326277507</v>
      </c>
      <c r="Q3737">
        <f t="shared" si="533"/>
        <v>0</v>
      </c>
      <c r="R3737">
        <f>$D$2*tarifas!$D$12/24</f>
        <v>1.4541666666666666</v>
      </c>
      <c r="S3737" t="e">
        <f>VLOOKUP(E3737&amp;" "&amp;F3737,tarifas!$A$13:$D$20,4,FALSE)*P3737</f>
        <v>#N/A</v>
      </c>
      <c r="T3737">
        <f>IF(F3737="COD1",tarifas!$D$11*(SUMIFS($P$11:$P$8770,$F$11:$F$8770,"=COD1",$B$11:$B$8770,"="&amp;B3737)/COUNTIFS($F$11:$F$8770,"=COD1",$B$11:$B$8770,"="&amp;B3737))/COUNTIFS($A$11:$A$8770,"="&amp;A3737,$F$11:$F$8770,"=COD1"),0)</f>
        <v>0</v>
      </c>
      <c r="U3737" t="e">
        <f>(VLOOKUP(F3737,tarifas!$C$7:$D$10,2,FALSE)+tarifas!$D$21)*datos!P3737</f>
        <v>#N/A</v>
      </c>
      <c r="V3737" t="e">
        <f t="shared" si="534"/>
        <v>#N/A</v>
      </c>
      <c r="W3737">
        <f t="shared" si="535"/>
        <v>0</v>
      </c>
    </row>
    <row r="3738" spans="1:23" x14ac:dyDescent="0.25">
      <c r="A3738">
        <f t="shared" si="528"/>
        <v>154</v>
      </c>
      <c r="B3738">
        <f t="shared" si="529"/>
        <v>6</v>
      </c>
      <c r="C3738" s="1">
        <f t="shared" si="536"/>
        <v>41795.291666657628</v>
      </c>
      <c r="D3738" s="7">
        <v>115.13636363636365</v>
      </c>
      <c r="E3738" s="7"/>
      <c r="G3738">
        <v>55.5</v>
      </c>
      <c r="H3738" s="12">
        <v>281.29479071936112</v>
      </c>
      <c r="I3738" s="13">
        <f>$D$2*tarifas!$D$12/24</f>
        <v>1.4541666666666666</v>
      </c>
      <c r="J3738" s="13" t="e">
        <f>VLOOKUP(E3738&amp;" "&amp;F3738,tarifas!$A$13:$D$20,4,FALSE)*H3738</f>
        <v>#N/A</v>
      </c>
      <c r="K3738" s="13">
        <f>IF(F3738="COD1",tarifas!$D$11*(SUMIFS($H$11:$H$8770,$F$11:$F$8770,"=COD1",$B$11:$B$8770,"="&amp;B3738)/COUNTIFS($F$11:$F$8770,"=COD1",$B$11:$B$8770,"="&amp;B3738))/COUNTIFS($A$11:$A$8770,"="&amp;A3738,$F$11:$F$8770,"=COD1"),0)</f>
        <v>0</v>
      </c>
      <c r="L3738" s="13" t="e">
        <f>(VLOOKUP(F3738,tarifas!$C$7:$D$10,2,FALSE)+tarifas!$D$21)*datos!H3738</f>
        <v>#N/A</v>
      </c>
      <c r="M3738">
        <v>127.96695</v>
      </c>
      <c r="N3738" s="13" t="e">
        <f t="shared" si="530"/>
        <v>#N/A</v>
      </c>
      <c r="O3738">
        <f t="shared" si="531"/>
        <v>127.96695</v>
      </c>
      <c r="P3738" s="12">
        <f t="shared" si="532"/>
        <v>153.32784071936112</v>
      </c>
      <c r="Q3738">
        <f t="shared" si="533"/>
        <v>0</v>
      </c>
      <c r="R3738">
        <f>$D$2*tarifas!$D$12/24</f>
        <v>1.4541666666666666</v>
      </c>
      <c r="S3738" t="e">
        <f>VLOOKUP(E3738&amp;" "&amp;F3738,tarifas!$A$13:$D$20,4,FALSE)*P3738</f>
        <v>#N/A</v>
      </c>
      <c r="T3738">
        <f>IF(F3738="COD1",tarifas!$D$11*(SUMIFS($P$11:$P$8770,$F$11:$F$8770,"=COD1",$B$11:$B$8770,"="&amp;B3738)/COUNTIFS($F$11:$F$8770,"=COD1",$B$11:$B$8770,"="&amp;B3738))/COUNTIFS($A$11:$A$8770,"="&amp;A3738,$F$11:$F$8770,"=COD1"),0)</f>
        <v>0</v>
      </c>
      <c r="U3738" t="e">
        <f>(VLOOKUP(F3738,tarifas!$C$7:$D$10,2,FALSE)+tarifas!$D$21)*datos!P3738</f>
        <v>#N/A</v>
      </c>
      <c r="V3738" t="e">
        <f t="shared" si="534"/>
        <v>#N/A</v>
      </c>
      <c r="W3738">
        <f t="shared" si="535"/>
        <v>0</v>
      </c>
    </row>
    <row r="3739" spans="1:23" x14ac:dyDescent="0.25">
      <c r="A3739">
        <f t="shared" si="528"/>
        <v>154</v>
      </c>
      <c r="B3739">
        <f t="shared" si="529"/>
        <v>6</v>
      </c>
      <c r="C3739" s="1">
        <f t="shared" si="536"/>
        <v>41795.333333324292</v>
      </c>
      <c r="D3739" s="7">
        <v>253.96969696969703</v>
      </c>
      <c r="E3739" s="7"/>
      <c r="G3739">
        <v>55.5</v>
      </c>
      <c r="H3739" s="12">
        <v>435.93641519528364</v>
      </c>
      <c r="I3739" s="13">
        <f>$D$2*tarifas!$D$12/24</f>
        <v>1.4541666666666666</v>
      </c>
      <c r="J3739" s="13" t="e">
        <f>VLOOKUP(E3739&amp;" "&amp;F3739,tarifas!$A$13:$D$20,4,FALSE)*H3739</f>
        <v>#N/A</v>
      </c>
      <c r="K3739" s="13">
        <f>IF(F3739="COD1",tarifas!$D$11*(SUMIFS($H$11:$H$8770,$F$11:$F$8770,"=COD1",$B$11:$B$8770,"="&amp;B3739)/COUNTIFS($F$11:$F$8770,"=COD1",$B$11:$B$8770,"="&amp;B3739))/COUNTIFS($A$11:$A$8770,"="&amp;A3739,$F$11:$F$8770,"=COD1"),0)</f>
        <v>0</v>
      </c>
      <c r="L3739" s="13" t="e">
        <f>(VLOOKUP(F3739,tarifas!$C$7:$D$10,2,FALSE)+tarifas!$D$21)*datos!H3739</f>
        <v>#N/A</v>
      </c>
      <c r="M3739">
        <v>246.24567000000002</v>
      </c>
      <c r="N3739" s="13" t="e">
        <f t="shared" si="530"/>
        <v>#N/A</v>
      </c>
      <c r="O3739">
        <f t="shared" si="531"/>
        <v>246.24567000000002</v>
      </c>
      <c r="P3739" s="12">
        <f t="shared" si="532"/>
        <v>189.69074519528363</v>
      </c>
      <c r="Q3739">
        <f t="shared" si="533"/>
        <v>0</v>
      </c>
      <c r="R3739">
        <f>$D$2*tarifas!$D$12/24</f>
        <v>1.4541666666666666</v>
      </c>
      <c r="S3739" t="e">
        <f>VLOOKUP(E3739&amp;" "&amp;F3739,tarifas!$A$13:$D$20,4,FALSE)*P3739</f>
        <v>#N/A</v>
      </c>
      <c r="T3739">
        <f>IF(F3739="COD1",tarifas!$D$11*(SUMIFS($P$11:$P$8770,$F$11:$F$8770,"=COD1",$B$11:$B$8770,"="&amp;B3739)/COUNTIFS($F$11:$F$8770,"=COD1",$B$11:$B$8770,"="&amp;B3739))/COUNTIFS($A$11:$A$8770,"="&amp;A3739,$F$11:$F$8770,"=COD1"),0)</f>
        <v>0</v>
      </c>
      <c r="U3739" t="e">
        <f>(VLOOKUP(F3739,tarifas!$C$7:$D$10,2,FALSE)+tarifas!$D$21)*datos!P3739</f>
        <v>#N/A</v>
      </c>
      <c r="V3739" t="e">
        <f t="shared" si="534"/>
        <v>#N/A</v>
      </c>
      <c r="W3739">
        <f t="shared" si="535"/>
        <v>0</v>
      </c>
    </row>
    <row r="3740" spans="1:23" x14ac:dyDescent="0.25">
      <c r="A3740">
        <f t="shared" si="528"/>
        <v>154</v>
      </c>
      <c r="B3740">
        <f t="shared" si="529"/>
        <v>6</v>
      </c>
      <c r="C3740" s="1">
        <f t="shared" si="536"/>
        <v>41795.374999990956</v>
      </c>
      <c r="D3740" s="7">
        <v>410.31818181818181</v>
      </c>
      <c r="E3740" s="7"/>
      <c r="G3740">
        <v>55.96</v>
      </c>
      <c r="H3740" s="12">
        <v>547.7830404622772</v>
      </c>
      <c r="I3740" s="13">
        <f>$D$2*tarifas!$D$12/24</f>
        <v>1.4541666666666666</v>
      </c>
      <c r="J3740" s="13" t="e">
        <f>VLOOKUP(E3740&amp;" "&amp;F3740,tarifas!$A$13:$D$20,4,FALSE)*H3740</f>
        <v>#N/A</v>
      </c>
      <c r="K3740" s="13">
        <f>IF(F3740="COD1",tarifas!$D$11*(SUMIFS($H$11:$H$8770,$F$11:$F$8770,"=COD1",$B$11:$B$8770,"="&amp;B3740)/COUNTIFS($F$11:$F$8770,"=COD1",$B$11:$B$8770,"="&amp;B3740))/COUNTIFS($A$11:$A$8770,"="&amp;A3740,$F$11:$F$8770,"=COD1"),0)</f>
        <v>0</v>
      </c>
      <c r="L3740" s="13" t="e">
        <f>(VLOOKUP(F3740,tarifas!$C$7:$D$10,2,FALSE)+tarifas!$D$21)*datos!H3740</f>
        <v>#N/A</v>
      </c>
      <c r="M3740">
        <v>392.83618999999999</v>
      </c>
      <c r="N3740" s="13" t="e">
        <f t="shared" si="530"/>
        <v>#N/A</v>
      </c>
      <c r="O3740">
        <f t="shared" si="531"/>
        <v>392.83618999999999</v>
      </c>
      <c r="P3740" s="12">
        <f t="shared" si="532"/>
        <v>154.94685046227721</v>
      </c>
      <c r="Q3740">
        <f t="shared" si="533"/>
        <v>0</v>
      </c>
      <c r="R3740">
        <f>$D$2*tarifas!$D$12/24</f>
        <v>1.4541666666666666</v>
      </c>
      <c r="S3740" t="e">
        <f>VLOOKUP(E3740&amp;" "&amp;F3740,tarifas!$A$13:$D$20,4,FALSE)*P3740</f>
        <v>#N/A</v>
      </c>
      <c r="T3740">
        <f>IF(F3740="COD1",tarifas!$D$11*(SUMIFS($P$11:$P$8770,$F$11:$F$8770,"=COD1",$B$11:$B$8770,"="&amp;B3740)/COUNTIFS($F$11:$F$8770,"=COD1",$B$11:$B$8770,"="&amp;B3740))/COUNTIFS($A$11:$A$8770,"="&amp;A3740,$F$11:$F$8770,"=COD1"),0)</f>
        <v>0</v>
      </c>
      <c r="U3740" t="e">
        <f>(VLOOKUP(F3740,tarifas!$C$7:$D$10,2,FALSE)+tarifas!$D$21)*datos!P3740</f>
        <v>#N/A</v>
      </c>
      <c r="V3740" t="e">
        <f t="shared" si="534"/>
        <v>#N/A</v>
      </c>
      <c r="W3740">
        <f t="shared" si="535"/>
        <v>0</v>
      </c>
    </row>
    <row r="3741" spans="1:23" x14ac:dyDescent="0.25">
      <c r="A3741">
        <f t="shared" si="528"/>
        <v>154</v>
      </c>
      <c r="B3741">
        <f t="shared" si="529"/>
        <v>6</v>
      </c>
      <c r="C3741" s="1">
        <f t="shared" si="536"/>
        <v>41795.41666665762</v>
      </c>
      <c r="D3741" s="7">
        <v>362.92424242424244</v>
      </c>
      <c r="E3741" s="7"/>
      <c r="G3741">
        <v>57</v>
      </c>
      <c r="H3741" s="12">
        <v>600.74460400042528</v>
      </c>
      <c r="I3741" s="13">
        <f>$D$2*tarifas!$D$12/24</f>
        <v>1.4541666666666666</v>
      </c>
      <c r="J3741" s="13" t="e">
        <f>VLOOKUP(E3741&amp;" "&amp;F3741,tarifas!$A$13:$D$20,4,FALSE)*H3741</f>
        <v>#N/A</v>
      </c>
      <c r="K3741" s="13">
        <f>IF(F3741="COD1",tarifas!$D$11*(SUMIFS($H$11:$H$8770,$F$11:$F$8770,"=COD1",$B$11:$B$8770,"="&amp;B3741)/COUNTIFS($F$11:$F$8770,"=COD1",$B$11:$B$8770,"="&amp;B3741))/COUNTIFS($A$11:$A$8770,"="&amp;A3741,$F$11:$F$8770,"=COD1"),0)</f>
        <v>0</v>
      </c>
      <c r="L3741" s="13" t="e">
        <f>(VLOOKUP(F3741,tarifas!$C$7:$D$10,2,FALSE)+tarifas!$D$21)*datos!H3741</f>
        <v>#N/A</v>
      </c>
      <c r="M3741">
        <v>473.47728999999998</v>
      </c>
      <c r="N3741" s="13" t="e">
        <f t="shared" si="530"/>
        <v>#N/A</v>
      </c>
      <c r="O3741">
        <f t="shared" si="531"/>
        <v>473.47728999999998</v>
      </c>
      <c r="P3741" s="12">
        <f t="shared" si="532"/>
        <v>127.2673140004253</v>
      </c>
      <c r="Q3741">
        <f t="shared" si="533"/>
        <v>0</v>
      </c>
      <c r="R3741">
        <f>$D$2*tarifas!$D$12/24</f>
        <v>1.4541666666666666</v>
      </c>
      <c r="S3741" t="e">
        <f>VLOOKUP(E3741&amp;" "&amp;F3741,tarifas!$A$13:$D$20,4,FALSE)*P3741</f>
        <v>#N/A</v>
      </c>
      <c r="T3741">
        <f>IF(F3741="COD1",tarifas!$D$11*(SUMIFS($P$11:$P$8770,$F$11:$F$8770,"=COD1",$B$11:$B$8770,"="&amp;B3741)/COUNTIFS($F$11:$F$8770,"=COD1",$B$11:$B$8770,"="&amp;B3741))/COUNTIFS($A$11:$A$8770,"="&amp;A3741,$F$11:$F$8770,"=COD1"),0)</f>
        <v>0</v>
      </c>
      <c r="U3741" t="e">
        <f>(VLOOKUP(F3741,tarifas!$C$7:$D$10,2,FALSE)+tarifas!$D$21)*datos!P3741</f>
        <v>#N/A</v>
      </c>
      <c r="V3741" t="e">
        <f t="shared" si="534"/>
        <v>#N/A</v>
      </c>
      <c r="W3741">
        <f t="shared" si="535"/>
        <v>0</v>
      </c>
    </row>
    <row r="3742" spans="1:23" x14ac:dyDescent="0.25">
      <c r="A3742">
        <f t="shared" si="528"/>
        <v>154</v>
      </c>
      <c r="B3742">
        <f t="shared" si="529"/>
        <v>6</v>
      </c>
      <c r="C3742" s="1">
        <f t="shared" si="536"/>
        <v>41795.458333324284</v>
      </c>
      <c r="D3742" s="7">
        <v>360.34848484848487</v>
      </c>
      <c r="E3742" s="7"/>
      <c r="G3742">
        <v>57</v>
      </c>
      <c r="H3742" s="12">
        <v>428.72850913189149</v>
      </c>
      <c r="I3742" s="13">
        <f>$D$2*tarifas!$D$12/24</f>
        <v>1.4541666666666666</v>
      </c>
      <c r="J3742" s="13" t="e">
        <f>VLOOKUP(E3742&amp;" "&amp;F3742,tarifas!$A$13:$D$20,4,FALSE)*H3742</f>
        <v>#N/A</v>
      </c>
      <c r="K3742" s="13">
        <f>IF(F3742="COD1",tarifas!$D$11*(SUMIFS($H$11:$H$8770,$F$11:$F$8770,"=COD1",$B$11:$B$8770,"="&amp;B3742)/COUNTIFS($F$11:$F$8770,"=COD1",$B$11:$B$8770,"="&amp;B3742))/COUNTIFS($A$11:$A$8770,"="&amp;A3742,$F$11:$F$8770,"=COD1"),0)</f>
        <v>0</v>
      </c>
      <c r="L3742" s="13" t="e">
        <f>(VLOOKUP(F3742,tarifas!$C$7:$D$10,2,FALSE)+tarifas!$D$21)*datos!H3742</f>
        <v>#N/A</v>
      </c>
      <c r="M3742">
        <v>481.85174000000001</v>
      </c>
      <c r="N3742" s="13" t="e">
        <f t="shared" si="530"/>
        <v>#N/A</v>
      </c>
      <c r="O3742">
        <f t="shared" si="531"/>
        <v>428.72850913189149</v>
      </c>
      <c r="P3742" s="12">
        <f t="shared" si="532"/>
        <v>0</v>
      </c>
      <c r="Q3742">
        <f t="shared" si="533"/>
        <v>53.123230868108521</v>
      </c>
      <c r="R3742">
        <f>$D$2*tarifas!$D$12/24</f>
        <v>1.4541666666666666</v>
      </c>
      <c r="S3742" t="e">
        <f>VLOOKUP(E3742&amp;" "&amp;F3742,tarifas!$A$13:$D$20,4,FALSE)*P3742</f>
        <v>#N/A</v>
      </c>
      <c r="T3742">
        <f>IF(F3742="COD1",tarifas!$D$11*(SUMIFS($P$11:$P$8770,$F$11:$F$8770,"=COD1",$B$11:$B$8770,"="&amp;B3742)/COUNTIFS($F$11:$F$8770,"=COD1",$B$11:$B$8770,"="&amp;B3742))/COUNTIFS($A$11:$A$8770,"="&amp;A3742,$F$11:$F$8770,"=COD1"),0)</f>
        <v>0</v>
      </c>
      <c r="U3742" t="e">
        <f>(VLOOKUP(F3742,tarifas!$C$7:$D$10,2,FALSE)+tarifas!$D$21)*datos!P3742</f>
        <v>#N/A</v>
      </c>
      <c r="V3742" t="e">
        <f t="shared" si="534"/>
        <v>#N/A</v>
      </c>
      <c r="W3742">
        <f t="shared" si="535"/>
        <v>2.7252217435339676</v>
      </c>
    </row>
    <row r="3743" spans="1:23" x14ac:dyDescent="0.25">
      <c r="A3743">
        <f t="shared" si="528"/>
        <v>154</v>
      </c>
      <c r="B3743">
        <f t="shared" si="529"/>
        <v>6</v>
      </c>
      <c r="C3743" s="1">
        <f t="shared" si="536"/>
        <v>41795.499999990949</v>
      </c>
      <c r="D3743" s="7">
        <v>503.04545454545456</v>
      </c>
      <c r="E3743" s="7"/>
      <c r="G3743">
        <v>55.3</v>
      </c>
      <c r="H3743" s="12">
        <v>401.56951818773848</v>
      </c>
      <c r="I3743" s="13">
        <f>$D$2*tarifas!$D$12/24</f>
        <v>1.4541666666666666</v>
      </c>
      <c r="J3743" s="13" t="e">
        <f>VLOOKUP(E3743&amp;" "&amp;F3743,tarifas!$A$13:$D$20,4,FALSE)*H3743</f>
        <v>#N/A</v>
      </c>
      <c r="K3743" s="13">
        <f>IF(F3743="COD1",tarifas!$D$11*(SUMIFS($H$11:$H$8770,$F$11:$F$8770,"=COD1",$B$11:$B$8770,"="&amp;B3743)/COUNTIFS($F$11:$F$8770,"=COD1",$B$11:$B$8770,"="&amp;B3743))/COUNTIFS($A$11:$A$8770,"="&amp;A3743,$F$11:$F$8770,"=COD1"),0)</f>
        <v>0</v>
      </c>
      <c r="L3743" s="13" t="e">
        <f>(VLOOKUP(F3743,tarifas!$C$7:$D$10,2,FALSE)+tarifas!$D$21)*datos!H3743</f>
        <v>#N/A</v>
      </c>
      <c r="M3743">
        <v>212.10388</v>
      </c>
      <c r="N3743" s="13" t="e">
        <f t="shared" si="530"/>
        <v>#N/A</v>
      </c>
      <c r="O3743">
        <f t="shared" si="531"/>
        <v>212.10388</v>
      </c>
      <c r="P3743" s="12">
        <f t="shared" si="532"/>
        <v>189.46563818773848</v>
      </c>
      <c r="Q3743">
        <f t="shared" si="533"/>
        <v>0</v>
      </c>
      <c r="R3743">
        <f>$D$2*tarifas!$D$12/24</f>
        <v>1.4541666666666666</v>
      </c>
      <c r="S3743" t="e">
        <f>VLOOKUP(E3743&amp;" "&amp;F3743,tarifas!$A$13:$D$20,4,FALSE)*P3743</f>
        <v>#N/A</v>
      </c>
      <c r="T3743">
        <f>IF(F3743="COD1",tarifas!$D$11*(SUMIFS($P$11:$P$8770,$F$11:$F$8770,"=COD1",$B$11:$B$8770,"="&amp;B3743)/COUNTIFS($F$11:$F$8770,"=COD1",$B$11:$B$8770,"="&amp;B3743))/COUNTIFS($A$11:$A$8770,"="&amp;A3743,$F$11:$F$8770,"=COD1"),0)</f>
        <v>0</v>
      </c>
      <c r="U3743" t="e">
        <f>(VLOOKUP(F3743,tarifas!$C$7:$D$10,2,FALSE)+tarifas!$D$21)*datos!P3743</f>
        <v>#N/A</v>
      </c>
      <c r="V3743" t="e">
        <f t="shared" si="534"/>
        <v>#N/A</v>
      </c>
      <c r="W3743">
        <f t="shared" si="535"/>
        <v>0</v>
      </c>
    </row>
    <row r="3744" spans="1:23" x14ac:dyDescent="0.25">
      <c r="A3744">
        <f t="shared" si="528"/>
        <v>154</v>
      </c>
      <c r="B3744">
        <f t="shared" si="529"/>
        <v>6</v>
      </c>
      <c r="C3744" s="1">
        <f t="shared" si="536"/>
        <v>41795.541666657613</v>
      </c>
      <c r="D3744" s="7">
        <v>294.15151515151518</v>
      </c>
      <c r="E3744" s="7"/>
      <c r="G3744">
        <v>50.6</v>
      </c>
      <c r="H3744" s="12">
        <v>606.36039452117029</v>
      </c>
      <c r="I3744" s="13">
        <f>$D$2*tarifas!$D$12/24</f>
        <v>1.4541666666666666</v>
      </c>
      <c r="J3744" s="13" t="e">
        <f>VLOOKUP(E3744&amp;" "&amp;F3744,tarifas!$A$13:$D$20,4,FALSE)*H3744</f>
        <v>#N/A</v>
      </c>
      <c r="K3744" s="13">
        <f>IF(F3744="COD1",tarifas!$D$11*(SUMIFS($H$11:$H$8770,$F$11:$F$8770,"=COD1",$B$11:$B$8770,"="&amp;B3744)/COUNTIFS($F$11:$F$8770,"=COD1",$B$11:$B$8770,"="&amp;B3744))/COUNTIFS($A$11:$A$8770,"="&amp;A3744,$F$11:$F$8770,"=COD1"),0)</f>
        <v>0</v>
      </c>
      <c r="L3744" s="13" t="e">
        <f>(VLOOKUP(F3744,tarifas!$C$7:$D$10,2,FALSE)+tarifas!$D$21)*datos!H3744</f>
        <v>#N/A</v>
      </c>
      <c r="M3744">
        <v>300.36089000000004</v>
      </c>
      <c r="N3744" s="13" t="e">
        <f t="shared" si="530"/>
        <v>#N/A</v>
      </c>
      <c r="O3744">
        <f t="shared" si="531"/>
        <v>300.36089000000004</v>
      </c>
      <c r="P3744" s="12">
        <f t="shared" si="532"/>
        <v>305.99950452117025</v>
      </c>
      <c r="Q3744">
        <f t="shared" si="533"/>
        <v>0</v>
      </c>
      <c r="R3744">
        <f>$D$2*tarifas!$D$12/24</f>
        <v>1.4541666666666666</v>
      </c>
      <c r="S3744" t="e">
        <f>VLOOKUP(E3744&amp;" "&amp;F3744,tarifas!$A$13:$D$20,4,FALSE)*P3744</f>
        <v>#N/A</v>
      </c>
      <c r="T3744">
        <f>IF(F3744="COD1",tarifas!$D$11*(SUMIFS($P$11:$P$8770,$F$11:$F$8770,"=COD1",$B$11:$B$8770,"="&amp;B3744)/COUNTIFS($F$11:$F$8770,"=COD1",$B$11:$B$8770,"="&amp;B3744))/COUNTIFS($A$11:$A$8770,"="&amp;A3744,$F$11:$F$8770,"=COD1"),0)</f>
        <v>0</v>
      </c>
      <c r="U3744" t="e">
        <f>(VLOOKUP(F3744,tarifas!$C$7:$D$10,2,FALSE)+tarifas!$D$21)*datos!P3744</f>
        <v>#N/A</v>
      </c>
      <c r="V3744" t="e">
        <f t="shared" si="534"/>
        <v>#N/A</v>
      </c>
      <c r="W3744">
        <f t="shared" si="535"/>
        <v>0</v>
      </c>
    </row>
    <row r="3745" spans="1:23" x14ac:dyDescent="0.25">
      <c r="A3745">
        <f t="shared" si="528"/>
        <v>154</v>
      </c>
      <c r="B3745">
        <f t="shared" si="529"/>
        <v>6</v>
      </c>
      <c r="C3745" s="1">
        <f t="shared" si="536"/>
        <v>41795.583333324277</v>
      </c>
      <c r="D3745" s="7">
        <v>231.56060606060609</v>
      </c>
      <c r="E3745" s="7"/>
      <c r="G3745">
        <v>46.58</v>
      </c>
      <c r="H3745" s="12">
        <v>689.64679738781479</v>
      </c>
      <c r="I3745" s="13">
        <f>$D$2*tarifas!$D$12/24</f>
        <v>1.4541666666666666</v>
      </c>
      <c r="J3745" s="13" t="e">
        <f>VLOOKUP(E3745&amp;" "&amp;F3745,tarifas!$A$13:$D$20,4,FALSE)*H3745</f>
        <v>#N/A</v>
      </c>
      <c r="K3745" s="13">
        <f>IF(F3745="COD1",tarifas!$D$11*(SUMIFS($H$11:$H$8770,$F$11:$F$8770,"=COD1",$B$11:$B$8770,"="&amp;B3745)/COUNTIFS($F$11:$F$8770,"=COD1",$B$11:$B$8770,"="&amp;B3745))/COUNTIFS($A$11:$A$8770,"="&amp;A3745,$F$11:$F$8770,"=COD1"),0)</f>
        <v>0</v>
      </c>
      <c r="L3745" s="13" t="e">
        <f>(VLOOKUP(F3745,tarifas!$C$7:$D$10,2,FALSE)+tarifas!$D$21)*datos!H3745</f>
        <v>#N/A</v>
      </c>
      <c r="M3745">
        <v>387.75758000000002</v>
      </c>
      <c r="N3745" s="13" t="e">
        <f t="shared" si="530"/>
        <v>#N/A</v>
      </c>
      <c r="O3745">
        <f t="shared" si="531"/>
        <v>387.75758000000002</v>
      </c>
      <c r="P3745" s="12">
        <f t="shared" si="532"/>
        <v>301.88921738781477</v>
      </c>
      <c r="Q3745">
        <f t="shared" si="533"/>
        <v>0</v>
      </c>
      <c r="R3745">
        <f>$D$2*tarifas!$D$12/24</f>
        <v>1.4541666666666666</v>
      </c>
      <c r="S3745" t="e">
        <f>VLOOKUP(E3745&amp;" "&amp;F3745,tarifas!$A$13:$D$20,4,FALSE)*P3745</f>
        <v>#N/A</v>
      </c>
      <c r="T3745">
        <f>IF(F3745="COD1",tarifas!$D$11*(SUMIFS($P$11:$P$8770,$F$11:$F$8770,"=COD1",$B$11:$B$8770,"="&amp;B3745)/COUNTIFS($F$11:$F$8770,"=COD1",$B$11:$B$8770,"="&amp;B3745))/COUNTIFS($A$11:$A$8770,"="&amp;A3745,$F$11:$F$8770,"=COD1"),0)</f>
        <v>0</v>
      </c>
      <c r="U3745" t="e">
        <f>(VLOOKUP(F3745,tarifas!$C$7:$D$10,2,FALSE)+tarifas!$D$21)*datos!P3745</f>
        <v>#N/A</v>
      </c>
      <c r="V3745" t="e">
        <f t="shared" si="534"/>
        <v>#N/A</v>
      </c>
      <c r="W3745">
        <f t="shared" si="535"/>
        <v>0</v>
      </c>
    </row>
    <row r="3746" spans="1:23" x14ac:dyDescent="0.25">
      <c r="A3746">
        <f t="shared" si="528"/>
        <v>154</v>
      </c>
      <c r="B3746">
        <f t="shared" si="529"/>
        <v>6</v>
      </c>
      <c r="C3746" s="1">
        <f t="shared" si="536"/>
        <v>41795.624999990941</v>
      </c>
      <c r="D3746" s="7">
        <v>0</v>
      </c>
      <c r="E3746" s="7"/>
      <c r="G3746">
        <v>47.48</v>
      </c>
      <c r="H3746" s="12">
        <v>694.92676698432433</v>
      </c>
      <c r="I3746" s="13">
        <f>$D$2*tarifas!$D$12/24</f>
        <v>1.4541666666666666</v>
      </c>
      <c r="J3746" s="13" t="e">
        <f>VLOOKUP(E3746&amp;" "&amp;F3746,tarifas!$A$13:$D$20,4,FALSE)*H3746</f>
        <v>#N/A</v>
      </c>
      <c r="K3746" s="13">
        <f>IF(F3746="COD1",tarifas!$D$11*(SUMIFS($H$11:$H$8770,$F$11:$F$8770,"=COD1",$B$11:$B$8770,"="&amp;B3746)/COUNTIFS($F$11:$F$8770,"=COD1",$B$11:$B$8770,"="&amp;B3746))/COUNTIFS($A$11:$A$8770,"="&amp;A3746,$F$11:$F$8770,"=COD1"),0)</f>
        <v>0</v>
      </c>
      <c r="L3746" s="13" t="e">
        <f>(VLOOKUP(F3746,tarifas!$C$7:$D$10,2,FALSE)+tarifas!$D$21)*datos!H3746</f>
        <v>#N/A</v>
      </c>
      <c r="M3746">
        <v>311.05338</v>
      </c>
      <c r="N3746" s="13" t="e">
        <f t="shared" si="530"/>
        <v>#N/A</v>
      </c>
      <c r="O3746">
        <f t="shared" si="531"/>
        <v>311.05338</v>
      </c>
      <c r="P3746" s="12">
        <f t="shared" si="532"/>
        <v>383.87338698432433</v>
      </c>
      <c r="Q3746">
        <f t="shared" si="533"/>
        <v>0</v>
      </c>
      <c r="R3746">
        <f>$D$2*tarifas!$D$12/24</f>
        <v>1.4541666666666666</v>
      </c>
      <c r="S3746" t="e">
        <f>VLOOKUP(E3746&amp;" "&amp;F3746,tarifas!$A$13:$D$20,4,FALSE)*P3746</f>
        <v>#N/A</v>
      </c>
      <c r="T3746">
        <f>IF(F3746="COD1",tarifas!$D$11*(SUMIFS($P$11:$P$8770,$F$11:$F$8770,"=COD1",$B$11:$B$8770,"="&amp;B3746)/COUNTIFS($F$11:$F$8770,"=COD1",$B$11:$B$8770,"="&amp;B3746))/COUNTIFS($A$11:$A$8770,"="&amp;A3746,$F$11:$F$8770,"=COD1"),0)</f>
        <v>0</v>
      </c>
      <c r="U3746" t="e">
        <f>(VLOOKUP(F3746,tarifas!$C$7:$D$10,2,FALSE)+tarifas!$D$21)*datos!P3746</f>
        <v>#N/A</v>
      </c>
      <c r="V3746" t="e">
        <f t="shared" si="534"/>
        <v>#N/A</v>
      </c>
      <c r="W3746">
        <f t="shared" si="535"/>
        <v>0</v>
      </c>
    </row>
    <row r="3747" spans="1:23" x14ac:dyDescent="0.25">
      <c r="A3747">
        <f t="shared" si="528"/>
        <v>154</v>
      </c>
      <c r="B3747">
        <f t="shared" si="529"/>
        <v>6</v>
      </c>
      <c r="C3747" s="1">
        <f t="shared" si="536"/>
        <v>41795.666666657606</v>
      </c>
      <c r="D3747" s="7">
        <v>259.89393939393932</v>
      </c>
      <c r="E3747" s="7"/>
      <c r="G3747">
        <v>50</v>
      </c>
      <c r="H3747" s="12">
        <v>554.28334202376163</v>
      </c>
      <c r="I3747" s="13">
        <f>$D$2*tarifas!$D$12/24</f>
        <v>1.4541666666666666</v>
      </c>
      <c r="J3747" s="13" t="e">
        <f>VLOOKUP(E3747&amp;" "&amp;F3747,tarifas!$A$13:$D$20,4,FALSE)*H3747</f>
        <v>#N/A</v>
      </c>
      <c r="K3747" s="13">
        <f>IF(F3747="COD1",tarifas!$D$11*(SUMIFS($H$11:$H$8770,$F$11:$F$8770,"=COD1",$B$11:$B$8770,"="&amp;B3747)/COUNTIFS($F$11:$F$8770,"=COD1",$B$11:$B$8770,"="&amp;B3747))/COUNTIFS($A$11:$A$8770,"="&amp;A3747,$F$11:$F$8770,"=COD1"),0)</f>
        <v>0</v>
      </c>
      <c r="L3747" s="13" t="e">
        <f>(VLOOKUP(F3747,tarifas!$C$7:$D$10,2,FALSE)+tarifas!$D$21)*datos!H3747</f>
        <v>#N/A</v>
      </c>
      <c r="M3747">
        <v>209.95266000000001</v>
      </c>
      <c r="N3747" s="13" t="e">
        <f t="shared" si="530"/>
        <v>#N/A</v>
      </c>
      <c r="O3747">
        <f t="shared" si="531"/>
        <v>209.95266000000001</v>
      </c>
      <c r="P3747" s="12">
        <f t="shared" si="532"/>
        <v>344.3306820237616</v>
      </c>
      <c r="Q3747">
        <f t="shared" si="533"/>
        <v>0</v>
      </c>
      <c r="R3747">
        <f>$D$2*tarifas!$D$12/24</f>
        <v>1.4541666666666666</v>
      </c>
      <c r="S3747" t="e">
        <f>VLOOKUP(E3747&amp;" "&amp;F3747,tarifas!$A$13:$D$20,4,FALSE)*P3747</f>
        <v>#N/A</v>
      </c>
      <c r="T3747">
        <f>IF(F3747="COD1",tarifas!$D$11*(SUMIFS($P$11:$P$8770,$F$11:$F$8770,"=COD1",$B$11:$B$8770,"="&amp;B3747)/COUNTIFS($F$11:$F$8770,"=COD1",$B$11:$B$8770,"="&amp;B3747))/COUNTIFS($A$11:$A$8770,"="&amp;A3747,$F$11:$F$8770,"=COD1"),0)</f>
        <v>0</v>
      </c>
      <c r="U3747" t="e">
        <f>(VLOOKUP(F3747,tarifas!$C$7:$D$10,2,FALSE)+tarifas!$D$21)*datos!P3747</f>
        <v>#N/A</v>
      </c>
      <c r="V3747" t="e">
        <f t="shared" si="534"/>
        <v>#N/A</v>
      </c>
      <c r="W3747">
        <f t="shared" si="535"/>
        <v>0</v>
      </c>
    </row>
    <row r="3748" spans="1:23" x14ac:dyDescent="0.25">
      <c r="A3748">
        <f t="shared" si="528"/>
        <v>154</v>
      </c>
      <c r="B3748">
        <f t="shared" si="529"/>
        <v>6</v>
      </c>
      <c r="C3748" s="1">
        <f t="shared" si="536"/>
        <v>41795.70833332427</v>
      </c>
      <c r="D3748" s="7">
        <v>82.166666666666686</v>
      </c>
      <c r="E3748" s="7"/>
      <c r="G3748">
        <v>49.48</v>
      </c>
      <c r="H3748" s="12">
        <v>424.16435165684976</v>
      </c>
      <c r="I3748" s="13">
        <f>$D$2*tarifas!$D$12/24</f>
        <v>1.4541666666666666</v>
      </c>
      <c r="J3748" s="13" t="e">
        <f>VLOOKUP(E3748&amp;" "&amp;F3748,tarifas!$A$13:$D$20,4,FALSE)*H3748</f>
        <v>#N/A</v>
      </c>
      <c r="K3748" s="13">
        <f>IF(F3748="COD1",tarifas!$D$11*(SUMIFS($H$11:$H$8770,$F$11:$F$8770,"=COD1",$B$11:$B$8770,"="&amp;B3748)/COUNTIFS($F$11:$F$8770,"=COD1",$B$11:$B$8770,"="&amp;B3748))/COUNTIFS($A$11:$A$8770,"="&amp;A3748,$F$11:$F$8770,"=COD1"),0)</f>
        <v>0</v>
      </c>
      <c r="L3748" s="13" t="e">
        <f>(VLOOKUP(F3748,tarifas!$C$7:$D$10,2,FALSE)+tarifas!$D$21)*datos!H3748</f>
        <v>#N/A</v>
      </c>
      <c r="M3748">
        <v>81.842179999999999</v>
      </c>
      <c r="N3748" s="13" t="e">
        <f t="shared" si="530"/>
        <v>#N/A</v>
      </c>
      <c r="O3748">
        <f t="shared" si="531"/>
        <v>81.842179999999999</v>
      </c>
      <c r="P3748" s="12">
        <f t="shared" si="532"/>
        <v>342.32217165684978</v>
      </c>
      <c r="Q3748">
        <f t="shared" si="533"/>
        <v>0</v>
      </c>
      <c r="R3748">
        <f>$D$2*tarifas!$D$12/24</f>
        <v>1.4541666666666666</v>
      </c>
      <c r="S3748" t="e">
        <f>VLOOKUP(E3748&amp;" "&amp;F3748,tarifas!$A$13:$D$20,4,FALSE)*P3748</f>
        <v>#N/A</v>
      </c>
      <c r="T3748">
        <f>IF(F3748="COD1",tarifas!$D$11*(SUMIFS($P$11:$P$8770,$F$11:$F$8770,"=COD1",$B$11:$B$8770,"="&amp;B3748)/COUNTIFS($F$11:$F$8770,"=COD1",$B$11:$B$8770,"="&amp;B3748))/COUNTIFS($A$11:$A$8770,"="&amp;A3748,$F$11:$F$8770,"=COD1"),0)</f>
        <v>0</v>
      </c>
      <c r="U3748" t="e">
        <f>(VLOOKUP(F3748,tarifas!$C$7:$D$10,2,FALSE)+tarifas!$D$21)*datos!P3748</f>
        <v>#N/A</v>
      </c>
      <c r="V3748" t="e">
        <f t="shared" si="534"/>
        <v>#N/A</v>
      </c>
      <c r="W3748">
        <f t="shared" si="535"/>
        <v>0</v>
      </c>
    </row>
    <row r="3749" spans="1:23" x14ac:dyDescent="0.25">
      <c r="A3749">
        <f t="shared" si="528"/>
        <v>154</v>
      </c>
      <c r="B3749">
        <f t="shared" si="529"/>
        <v>6</v>
      </c>
      <c r="C3749" s="1">
        <f t="shared" si="536"/>
        <v>41795.749999990934</v>
      </c>
      <c r="D3749" s="7">
        <v>64.909090909090921</v>
      </c>
      <c r="E3749" s="7"/>
      <c r="G3749">
        <v>51.02</v>
      </c>
      <c r="H3749" s="12">
        <v>308.55537501522184</v>
      </c>
      <c r="I3749" s="13">
        <f>$D$2*tarifas!$D$12/24</f>
        <v>1.4541666666666666</v>
      </c>
      <c r="J3749" s="13" t="e">
        <f>VLOOKUP(E3749&amp;" "&amp;F3749,tarifas!$A$13:$D$20,4,FALSE)*H3749</f>
        <v>#N/A</v>
      </c>
      <c r="K3749" s="13">
        <f>IF(F3749="COD1",tarifas!$D$11*(SUMIFS($H$11:$H$8770,$F$11:$F$8770,"=COD1",$B$11:$B$8770,"="&amp;B3749)/COUNTIFS($F$11:$F$8770,"=COD1",$B$11:$B$8770,"="&amp;B3749))/COUNTIFS($A$11:$A$8770,"="&amp;A3749,$F$11:$F$8770,"=COD1"),0)</f>
        <v>0</v>
      </c>
      <c r="L3749" s="13" t="e">
        <f>(VLOOKUP(F3749,tarifas!$C$7:$D$10,2,FALSE)+tarifas!$D$21)*datos!H3749</f>
        <v>#N/A</v>
      </c>
      <c r="M3749">
        <v>1.2141600000000001</v>
      </c>
      <c r="N3749" s="13" t="e">
        <f t="shared" si="530"/>
        <v>#N/A</v>
      </c>
      <c r="O3749">
        <f t="shared" si="531"/>
        <v>1.2141600000000001</v>
      </c>
      <c r="P3749" s="12">
        <f t="shared" si="532"/>
        <v>307.34121501522185</v>
      </c>
      <c r="Q3749">
        <f t="shared" si="533"/>
        <v>0</v>
      </c>
      <c r="R3749">
        <f>$D$2*tarifas!$D$12/24</f>
        <v>1.4541666666666666</v>
      </c>
      <c r="S3749" t="e">
        <f>VLOOKUP(E3749&amp;" "&amp;F3749,tarifas!$A$13:$D$20,4,FALSE)*P3749</f>
        <v>#N/A</v>
      </c>
      <c r="T3749">
        <f>IF(F3749="COD1",tarifas!$D$11*(SUMIFS($P$11:$P$8770,$F$11:$F$8770,"=COD1",$B$11:$B$8770,"="&amp;B3749)/COUNTIFS($F$11:$F$8770,"=COD1",$B$11:$B$8770,"="&amp;B3749))/COUNTIFS($A$11:$A$8770,"="&amp;A3749,$F$11:$F$8770,"=COD1"),0)</f>
        <v>0</v>
      </c>
      <c r="U3749" t="e">
        <f>(VLOOKUP(F3749,tarifas!$C$7:$D$10,2,FALSE)+tarifas!$D$21)*datos!P3749</f>
        <v>#N/A</v>
      </c>
      <c r="V3749" t="e">
        <f t="shared" si="534"/>
        <v>#N/A</v>
      </c>
      <c r="W3749">
        <f t="shared" si="535"/>
        <v>0</v>
      </c>
    </row>
    <row r="3750" spans="1:23" x14ac:dyDescent="0.25">
      <c r="A3750">
        <f t="shared" si="528"/>
        <v>154</v>
      </c>
      <c r="B3750">
        <f t="shared" si="529"/>
        <v>6</v>
      </c>
      <c r="C3750" s="1">
        <f t="shared" si="536"/>
        <v>41795.791666657598</v>
      </c>
      <c r="D3750" s="7">
        <v>49.45454545454546</v>
      </c>
      <c r="E3750" s="7"/>
      <c r="G3750">
        <v>53.3</v>
      </c>
      <c r="H3750" s="12">
        <v>239.02939697626937</v>
      </c>
      <c r="I3750" s="13">
        <f>$D$2*tarifas!$D$12/24</f>
        <v>1.4541666666666666</v>
      </c>
      <c r="J3750" s="13" t="e">
        <f>VLOOKUP(E3750&amp;" "&amp;F3750,tarifas!$A$13:$D$20,4,FALSE)*H3750</f>
        <v>#N/A</v>
      </c>
      <c r="K3750" s="13">
        <f>IF(F3750="COD1",tarifas!$D$11*(SUMIFS($H$11:$H$8770,$F$11:$F$8770,"=COD1",$B$11:$B$8770,"="&amp;B3750)/COUNTIFS($F$11:$F$8770,"=COD1",$B$11:$B$8770,"="&amp;B3750))/COUNTIFS($A$11:$A$8770,"="&amp;A3750,$F$11:$F$8770,"=COD1"),0)</f>
        <v>0</v>
      </c>
      <c r="L3750" s="13" t="e">
        <f>(VLOOKUP(F3750,tarifas!$C$7:$D$10,2,FALSE)+tarifas!$D$21)*datos!H3750</f>
        <v>#N/A</v>
      </c>
      <c r="M3750">
        <v>5.2568100000000006</v>
      </c>
      <c r="N3750" s="13" t="e">
        <f t="shared" si="530"/>
        <v>#N/A</v>
      </c>
      <c r="O3750">
        <f t="shared" si="531"/>
        <v>5.2568100000000006</v>
      </c>
      <c r="P3750" s="12">
        <f t="shared" si="532"/>
        <v>233.77258697626937</v>
      </c>
      <c r="Q3750">
        <f t="shared" si="533"/>
        <v>0</v>
      </c>
      <c r="R3750">
        <f>$D$2*tarifas!$D$12/24</f>
        <v>1.4541666666666666</v>
      </c>
      <c r="S3750" t="e">
        <f>VLOOKUP(E3750&amp;" "&amp;F3750,tarifas!$A$13:$D$20,4,FALSE)*P3750</f>
        <v>#N/A</v>
      </c>
      <c r="T3750">
        <f>IF(F3750="COD1",tarifas!$D$11*(SUMIFS($P$11:$P$8770,$F$11:$F$8770,"=COD1",$B$11:$B$8770,"="&amp;B3750)/COUNTIFS($F$11:$F$8770,"=COD1",$B$11:$B$8770,"="&amp;B3750))/COUNTIFS($A$11:$A$8770,"="&amp;A3750,$F$11:$F$8770,"=COD1"),0)</f>
        <v>0</v>
      </c>
      <c r="U3750" t="e">
        <f>(VLOOKUP(F3750,tarifas!$C$7:$D$10,2,FALSE)+tarifas!$D$21)*datos!P3750</f>
        <v>#N/A</v>
      </c>
      <c r="V3750" t="e">
        <f t="shared" si="534"/>
        <v>#N/A</v>
      </c>
      <c r="W3750">
        <f t="shared" si="535"/>
        <v>0</v>
      </c>
    </row>
    <row r="3751" spans="1:23" x14ac:dyDescent="0.25">
      <c r="A3751">
        <f t="shared" si="528"/>
        <v>154</v>
      </c>
      <c r="B3751">
        <f t="shared" si="529"/>
        <v>6</v>
      </c>
      <c r="C3751" s="1">
        <f t="shared" si="536"/>
        <v>41795.833333324263</v>
      </c>
      <c r="D3751" s="7">
        <v>0</v>
      </c>
      <c r="E3751" s="7"/>
      <c r="G3751">
        <v>55.5</v>
      </c>
      <c r="H3751" s="12">
        <v>216.28165064924434</v>
      </c>
      <c r="I3751" s="13">
        <f>$D$2*tarifas!$D$12/24</f>
        <v>1.4541666666666666</v>
      </c>
      <c r="J3751" s="13" t="e">
        <f>VLOOKUP(E3751&amp;" "&amp;F3751,tarifas!$A$13:$D$20,4,FALSE)*H3751</f>
        <v>#N/A</v>
      </c>
      <c r="K3751" s="13">
        <f>IF(F3751="COD1",tarifas!$D$11*(SUMIFS($H$11:$H$8770,$F$11:$F$8770,"=COD1",$B$11:$B$8770,"="&amp;B3751)/COUNTIFS($F$11:$F$8770,"=COD1",$B$11:$B$8770,"="&amp;B3751))/COUNTIFS($A$11:$A$8770,"="&amp;A3751,$F$11:$F$8770,"=COD1"),0)</f>
        <v>0</v>
      </c>
      <c r="L3751" s="13" t="e">
        <f>(VLOOKUP(F3751,tarifas!$C$7:$D$10,2,FALSE)+tarifas!$D$21)*datos!H3751</f>
        <v>#N/A</v>
      </c>
      <c r="M3751">
        <v>0</v>
      </c>
      <c r="N3751" s="13" t="e">
        <f t="shared" si="530"/>
        <v>#N/A</v>
      </c>
      <c r="O3751">
        <f t="shared" si="531"/>
        <v>0</v>
      </c>
      <c r="P3751" s="12">
        <f t="shared" si="532"/>
        <v>216.28165064924434</v>
      </c>
      <c r="Q3751">
        <f t="shared" si="533"/>
        <v>0</v>
      </c>
      <c r="R3751">
        <f>$D$2*tarifas!$D$12/24</f>
        <v>1.4541666666666666</v>
      </c>
      <c r="S3751" t="e">
        <f>VLOOKUP(E3751&amp;" "&amp;F3751,tarifas!$A$13:$D$20,4,FALSE)*P3751</f>
        <v>#N/A</v>
      </c>
      <c r="T3751">
        <f>IF(F3751="COD1",tarifas!$D$11*(SUMIFS($P$11:$P$8770,$F$11:$F$8770,"=COD1",$B$11:$B$8770,"="&amp;B3751)/COUNTIFS($F$11:$F$8770,"=COD1",$B$11:$B$8770,"="&amp;B3751))/COUNTIFS($A$11:$A$8770,"="&amp;A3751,$F$11:$F$8770,"=COD1"),0)</f>
        <v>0</v>
      </c>
      <c r="U3751" t="e">
        <f>(VLOOKUP(F3751,tarifas!$C$7:$D$10,2,FALSE)+tarifas!$D$21)*datos!P3751</f>
        <v>#N/A</v>
      </c>
      <c r="V3751" t="e">
        <f t="shared" si="534"/>
        <v>#N/A</v>
      </c>
      <c r="W3751">
        <f t="shared" si="535"/>
        <v>0</v>
      </c>
    </row>
    <row r="3752" spans="1:23" x14ac:dyDescent="0.25">
      <c r="A3752">
        <f t="shared" si="528"/>
        <v>154</v>
      </c>
      <c r="B3752">
        <f t="shared" si="529"/>
        <v>6</v>
      </c>
      <c r="C3752" s="1">
        <f t="shared" si="536"/>
        <v>41795.874999990927</v>
      </c>
      <c r="D3752" s="7">
        <v>0</v>
      </c>
      <c r="E3752" s="7"/>
      <c r="G3752">
        <v>55.96</v>
      </c>
      <c r="H3752" s="12">
        <v>211.70285135656286</v>
      </c>
      <c r="I3752" s="13">
        <f>$D$2*tarifas!$D$12/24</f>
        <v>1.4541666666666666</v>
      </c>
      <c r="J3752" s="13" t="e">
        <f>VLOOKUP(E3752&amp;" "&amp;F3752,tarifas!$A$13:$D$20,4,FALSE)*H3752</f>
        <v>#N/A</v>
      </c>
      <c r="K3752" s="13">
        <f>IF(F3752="COD1",tarifas!$D$11*(SUMIFS($H$11:$H$8770,$F$11:$F$8770,"=COD1",$B$11:$B$8770,"="&amp;B3752)/COUNTIFS($F$11:$F$8770,"=COD1",$B$11:$B$8770,"="&amp;B3752))/COUNTIFS($A$11:$A$8770,"="&amp;A3752,$F$11:$F$8770,"=COD1"),0)</f>
        <v>0</v>
      </c>
      <c r="L3752" s="13" t="e">
        <f>(VLOOKUP(F3752,tarifas!$C$7:$D$10,2,FALSE)+tarifas!$D$21)*datos!H3752</f>
        <v>#N/A</v>
      </c>
      <c r="M3752">
        <v>0</v>
      </c>
      <c r="N3752" s="13" t="e">
        <f t="shared" si="530"/>
        <v>#N/A</v>
      </c>
      <c r="O3752">
        <f t="shared" si="531"/>
        <v>0</v>
      </c>
      <c r="P3752" s="12">
        <f t="shared" si="532"/>
        <v>211.70285135656286</v>
      </c>
      <c r="Q3752">
        <f t="shared" si="533"/>
        <v>0</v>
      </c>
      <c r="R3752">
        <f>$D$2*tarifas!$D$12/24</f>
        <v>1.4541666666666666</v>
      </c>
      <c r="S3752" t="e">
        <f>VLOOKUP(E3752&amp;" "&amp;F3752,tarifas!$A$13:$D$20,4,FALSE)*P3752</f>
        <v>#N/A</v>
      </c>
      <c r="T3752">
        <f>IF(F3752="COD1",tarifas!$D$11*(SUMIFS($P$11:$P$8770,$F$11:$F$8770,"=COD1",$B$11:$B$8770,"="&amp;B3752)/COUNTIFS($F$11:$F$8770,"=COD1",$B$11:$B$8770,"="&amp;B3752))/COUNTIFS($A$11:$A$8770,"="&amp;A3752,$F$11:$F$8770,"=COD1"),0)</f>
        <v>0</v>
      </c>
      <c r="U3752" t="e">
        <f>(VLOOKUP(F3752,tarifas!$C$7:$D$10,2,FALSE)+tarifas!$D$21)*datos!P3752</f>
        <v>#N/A</v>
      </c>
      <c r="V3752" t="e">
        <f t="shared" si="534"/>
        <v>#N/A</v>
      </c>
      <c r="W3752">
        <f t="shared" si="535"/>
        <v>0</v>
      </c>
    </row>
    <row r="3753" spans="1:23" x14ac:dyDescent="0.25">
      <c r="A3753">
        <f t="shared" si="528"/>
        <v>154</v>
      </c>
      <c r="B3753">
        <f t="shared" si="529"/>
        <v>6</v>
      </c>
      <c r="C3753" s="1">
        <f t="shared" si="536"/>
        <v>41795.916666657591</v>
      </c>
      <c r="D3753" s="7">
        <v>0</v>
      </c>
      <c r="E3753" s="7"/>
      <c r="G3753">
        <v>52</v>
      </c>
      <c r="H3753" s="12">
        <v>212.66431062675659</v>
      </c>
      <c r="I3753" s="13">
        <f>$D$2*tarifas!$D$12/24</f>
        <v>1.4541666666666666</v>
      </c>
      <c r="J3753" s="13" t="e">
        <f>VLOOKUP(E3753&amp;" "&amp;F3753,tarifas!$A$13:$D$20,4,FALSE)*H3753</f>
        <v>#N/A</v>
      </c>
      <c r="K3753" s="13">
        <f>IF(F3753="COD1",tarifas!$D$11*(SUMIFS($H$11:$H$8770,$F$11:$F$8770,"=COD1",$B$11:$B$8770,"="&amp;B3753)/COUNTIFS($F$11:$F$8770,"=COD1",$B$11:$B$8770,"="&amp;B3753))/COUNTIFS($A$11:$A$8770,"="&amp;A3753,$F$11:$F$8770,"=COD1"),0)</f>
        <v>0</v>
      </c>
      <c r="L3753" s="13" t="e">
        <f>(VLOOKUP(F3753,tarifas!$C$7:$D$10,2,FALSE)+tarifas!$D$21)*datos!H3753</f>
        <v>#N/A</v>
      </c>
      <c r="M3753">
        <v>0</v>
      </c>
      <c r="N3753" s="13" t="e">
        <f t="shared" si="530"/>
        <v>#N/A</v>
      </c>
      <c r="O3753">
        <f t="shared" si="531"/>
        <v>0</v>
      </c>
      <c r="P3753" s="12">
        <f t="shared" si="532"/>
        <v>212.66431062675659</v>
      </c>
      <c r="Q3753">
        <f t="shared" si="533"/>
        <v>0</v>
      </c>
      <c r="R3753">
        <f>$D$2*tarifas!$D$12/24</f>
        <v>1.4541666666666666</v>
      </c>
      <c r="S3753" t="e">
        <f>VLOOKUP(E3753&amp;" "&amp;F3753,tarifas!$A$13:$D$20,4,FALSE)*P3753</f>
        <v>#N/A</v>
      </c>
      <c r="T3753">
        <f>IF(F3753="COD1",tarifas!$D$11*(SUMIFS($P$11:$P$8770,$F$11:$F$8770,"=COD1",$B$11:$B$8770,"="&amp;B3753)/COUNTIFS($F$11:$F$8770,"=COD1",$B$11:$B$8770,"="&amp;B3753))/COUNTIFS($A$11:$A$8770,"="&amp;A3753,$F$11:$F$8770,"=COD1"),0)</f>
        <v>0</v>
      </c>
      <c r="U3753" t="e">
        <f>(VLOOKUP(F3753,tarifas!$C$7:$D$10,2,FALSE)+tarifas!$D$21)*datos!P3753</f>
        <v>#N/A</v>
      </c>
      <c r="V3753" t="e">
        <f t="shared" si="534"/>
        <v>#N/A</v>
      </c>
      <c r="W3753">
        <f t="shared" si="535"/>
        <v>0</v>
      </c>
    </row>
    <row r="3754" spans="1:23" x14ac:dyDescent="0.25">
      <c r="A3754">
        <f t="shared" si="528"/>
        <v>154</v>
      </c>
      <c r="B3754">
        <f t="shared" si="529"/>
        <v>6</v>
      </c>
      <c r="C3754" s="1">
        <f t="shared" si="536"/>
        <v>41795.958333324255</v>
      </c>
      <c r="D3754" s="7">
        <v>0</v>
      </c>
      <c r="E3754" s="7"/>
      <c r="G3754">
        <v>49.48</v>
      </c>
      <c r="H3754" s="12">
        <v>206.88408766887304</v>
      </c>
      <c r="I3754" s="13">
        <f>$D$2*tarifas!$D$12/24</f>
        <v>1.4541666666666666</v>
      </c>
      <c r="J3754" s="13" t="e">
        <f>VLOOKUP(E3754&amp;" "&amp;F3754,tarifas!$A$13:$D$20,4,FALSE)*H3754</f>
        <v>#N/A</v>
      </c>
      <c r="K3754" s="13">
        <f>IF(F3754="COD1",tarifas!$D$11*(SUMIFS($H$11:$H$8770,$F$11:$F$8770,"=COD1",$B$11:$B$8770,"="&amp;B3754)/COUNTIFS($F$11:$F$8770,"=COD1",$B$11:$B$8770,"="&amp;B3754))/COUNTIFS($A$11:$A$8770,"="&amp;A3754,$F$11:$F$8770,"=COD1"),0)</f>
        <v>0</v>
      </c>
      <c r="L3754" s="13" t="e">
        <f>(VLOOKUP(F3754,tarifas!$C$7:$D$10,2,FALSE)+tarifas!$D$21)*datos!H3754</f>
        <v>#N/A</v>
      </c>
      <c r="M3754">
        <v>0</v>
      </c>
      <c r="N3754" s="13" t="e">
        <f t="shared" si="530"/>
        <v>#N/A</v>
      </c>
      <c r="O3754">
        <f t="shared" si="531"/>
        <v>0</v>
      </c>
      <c r="P3754" s="12">
        <f t="shared" si="532"/>
        <v>206.88408766887304</v>
      </c>
      <c r="Q3754">
        <f t="shared" si="533"/>
        <v>0</v>
      </c>
      <c r="R3754">
        <f>$D$2*tarifas!$D$12/24</f>
        <v>1.4541666666666666</v>
      </c>
      <c r="S3754" t="e">
        <f>VLOOKUP(E3754&amp;" "&amp;F3754,tarifas!$A$13:$D$20,4,FALSE)*P3754</f>
        <v>#N/A</v>
      </c>
      <c r="T3754">
        <f>IF(F3754="COD1",tarifas!$D$11*(SUMIFS($P$11:$P$8770,$F$11:$F$8770,"=COD1",$B$11:$B$8770,"="&amp;B3754)/COUNTIFS($F$11:$F$8770,"=COD1",$B$11:$B$8770,"="&amp;B3754))/COUNTIFS($A$11:$A$8770,"="&amp;A3754,$F$11:$F$8770,"=COD1"),0)</f>
        <v>0</v>
      </c>
      <c r="U3754" t="e">
        <f>(VLOOKUP(F3754,tarifas!$C$7:$D$10,2,FALSE)+tarifas!$D$21)*datos!P3754</f>
        <v>#N/A</v>
      </c>
      <c r="V3754" t="e">
        <f t="shared" si="534"/>
        <v>#N/A</v>
      </c>
      <c r="W3754">
        <f t="shared" si="535"/>
        <v>0</v>
      </c>
    </row>
    <row r="3755" spans="1:23" x14ac:dyDescent="0.25">
      <c r="A3755">
        <f t="shared" si="528"/>
        <v>155</v>
      </c>
      <c r="B3755">
        <f t="shared" si="529"/>
        <v>6</v>
      </c>
      <c r="C3755" s="1">
        <f t="shared" si="536"/>
        <v>41795.99999999092</v>
      </c>
      <c r="D3755" s="7">
        <v>0</v>
      </c>
      <c r="E3755" s="7"/>
      <c r="G3755">
        <v>45.4</v>
      </c>
      <c r="H3755" s="12">
        <v>206.43171919430296</v>
      </c>
      <c r="I3755" s="13">
        <f>$D$2*tarifas!$D$12/24</f>
        <v>1.4541666666666666</v>
      </c>
      <c r="J3755" s="13" t="e">
        <f>VLOOKUP(E3755&amp;" "&amp;F3755,tarifas!$A$13:$D$20,4,FALSE)*H3755</f>
        <v>#N/A</v>
      </c>
      <c r="K3755" s="13">
        <f>IF(F3755="COD1",tarifas!$D$11*(SUMIFS($H$11:$H$8770,$F$11:$F$8770,"=COD1",$B$11:$B$8770,"="&amp;B3755)/COUNTIFS($F$11:$F$8770,"=COD1",$B$11:$B$8770,"="&amp;B3755))/COUNTIFS($A$11:$A$8770,"="&amp;A3755,$F$11:$F$8770,"=COD1"),0)</f>
        <v>0</v>
      </c>
      <c r="L3755" s="13" t="e">
        <f>(VLOOKUP(F3755,tarifas!$C$7:$D$10,2,FALSE)+tarifas!$D$21)*datos!H3755</f>
        <v>#N/A</v>
      </c>
      <c r="M3755">
        <v>0</v>
      </c>
      <c r="N3755" s="13" t="e">
        <f t="shared" si="530"/>
        <v>#N/A</v>
      </c>
      <c r="O3755">
        <f t="shared" si="531"/>
        <v>0</v>
      </c>
      <c r="P3755" s="12">
        <f t="shared" si="532"/>
        <v>206.43171919430296</v>
      </c>
      <c r="Q3755">
        <f t="shared" si="533"/>
        <v>0</v>
      </c>
      <c r="R3755">
        <f>$D$2*tarifas!$D$12/24</f>
        <v>1.4541666666666666</v>
      </c>
      <c r="S3755" t="e">
        <f>VLOOKUP(E3755&amp;" "&amp;F3755,tarifas!$A$13:$D$20,4,FALSE)*P3755</f>
        <v>#N/A</v>
      </c>
      <c r="T3755">
        <f>IF(F3755="COD1",tarifas!$D$11*(SUMIFS($P$11:$P$8770,$F$11:$F$8770,"=COD1",$B$11:$B$8770,"="&amp;B3755)/COUNTIFS($F$11:$F$8770,"=COD1",$B$11:$B$8770,"="&amp;B3755))/COUNTIFS($A$11:$A$8770,"="&amp;A3755,$F$11:$F$8770,"=COD1"),0)</f>
        <v>0</v>
      </c>
      <c r="U3755" t="e">
        <f>(VLOOKUP(F3755,tarifas!$C$7:$D$10,2,FALSE)+tarifas!$D$21)*datos!P3755</f>
        <v>#N/A</v>
      </c>
      <c r="V3755" t="e">
        <f t="shared" si="534"/>
        <v>#N/A</v>
      </c>
      <c r="W3755">
        <f t="shared" si="535"/>
        <v>0</v>
      </c>
    </row>
    <row r="3756" spans="1:23" x14ac:dyDescent="0.25">
      <c r="A3756">
        <f t="shared" si="528"/>
        <v>155</v>
      </c>
      <c r="B3756">
        <f t="shared" si="529"/>
        <v>6</v>
      </c>
      <c r="C3756" s="1">
        <f t="shared" si="536"/>
        <v>41796.041666657584</v>
      </c>
      <c r="D3756" s="7">
        <v>0</v>
      </c>
      <c r="E3756" s="7"/>
      <c r="G3756">
        <v>44.21</v>
      </c>
      <c r="H3756" s="12">
        <v>203.85944326615336</v>
      </c>
      <c r="I3756" s="13">
        <f>$D$2*tarifas!$D$12/24</f>
        <v>1.4541666666666666</v>
      </c>
      <c r="J3756" s="13" t="e">
        <f>VLOOKUP(E3756&amp;" "&amp;F3756,tarifas!$A$13:$D$20,4,FALSE)*H3756</f>
        <v>#N/A</v>
      </c>
      <c r="K3756" s="13">
        <f>IF(F3756="COD1",tarifas!$D$11*(SUMIFS($H$11:$H$8770,$F$11:$F$8770,"=COD1",$B$11:$B$8770,"="&amp;B3756)/COUNTIFS($F$11:$F$8770,"=COD1",$B$11:$B$8770,"="&amp;B3756))/COUNTIFS($A$11:$A$8770,"="&amp;A3756,$F$11:$F$8770,"=COD1"),0)</f>
        <v>0</v>
      </c>
      <c r="L3756" s="13" t="e">
        <f>(VLOOKUP(F3756,tarifas!$C$7:$D$10,2,FALSE)+tarifas!$D$21)*datos!H3756</f>
        <v>#N/A</v>
      </c>
      <c r="M3756">
        <v>0</v>
      </c>
      <c r="N3756" s="13" t="e">
        <f t="shared" si="530"/>
        <v>#N/A</v>
      </c>
      <c r="O3756">
        <f t="shared" si="531"/>
        <v>0</v>
      </c>
      <c r="P3756" s="12">
        <f t="shared" si="532"/>
        <v>203.85944326615336</v>
      </c>
      <c r="Q3756">
        <f t="shared" si="533"/>
        <v>0</v>
      </c>
      <c r="R3756">
        <f>$D$2*tarifas!$D$12/24</f>
        <v>1.4541666666666666</v>
      </c>
      <c r="S3756" t="e">
        <f>VLOOKUP(E3756&amp;" "&amp;F3756,tarifas!$A$13:$D$20,4,FALSE)*P3756</f>
        <v>#N/A</v>
      </c>
      <c r="T3756">
        <f>IF(F3756="COD1",tarifas!$D$11*(SUMIFS($P$11:$P$8770,$F$11:$F$8770,"=COD1",$B$11:$B$8770,"="&amp;B3756)/COUNTIFS($F$11:$F$8770,"=COD1",$B$11:$B$8770,"="&amp;B3756))/COUNTIFS($A$11:$A$8770,"="&amp;A3756,$F$11:$F$8770,"=COD1"),0)</f>
        <v>0</v>
      </c>
      <c r="U3756" t="e">
        <f>(VLOOKUP(F3756,tarifas!$C$7:$D$10,2,FALSE)+tarifas!$D$21)*datos!P3756</f>
        <v>#N/A</v>
      </c>
      <c r="V3756" t="e">
        <f t="shared" si="534"/>
        <v>#N/A</v>
      </c>
      <c r="W3756">
        <f t="shared" si="535"/>
        <v>0</v>
      </c>
    </row>
    <row r="3757" spans="1:23" x14ac:dyDescent="0.25">
      <c r="A3757">
        <f t="shared" si="528"/>
        <v>155</v>
      </c>
      <c r="B3757">
        <f t="shared" si="529"/>
        <v>6</v>
      </c>
      <c r="C3757" s="1">
        <f t="shared" si="536"/>
        <v>41796.083333324248</v>
      </c>
      <c r="D3757" s="7">
        <v>0</v>
      </c>
      <c r="E3757" s="7"/>
      <c r="G3757">
        <v>44.2</v>
      </c>
      <c r="H3757" s="12">
        <v>201.69096919932983</v>
      </c>
      <c r="I3757" s="13">
        <f>$D$2*tarifas!$D$12/24</f>
        <v>1.4541666666666666</v>
      </c>
      <c r="J3757" s="13" t="e">
        <f>VLOOKUP(E3757&amp;" "&amp;F3757,tarifas!$A$13:$D$20,4,FALSE)*H3757</f>
        <v>#N/A</v>
      </c>
      <c r="K3757" s="13">
        <f>IF(F3757="COD1",tarifas!$D$11*(SUMIFS($H$11:$H$8770,$F$11:$F$8770,"=COD1",$B$11:$B$8770,"="&amp;B3757)/COUNTIFS($F$11:$F$8770,"=COD1",$B$11:$B$8770,"="&amp;B3757))/COUNTIFS($A$11:$A$8770,"="&amp;A3757,$F$11:$F$8770,"=COD1"),0)</f>
        <v>0</v>
      </c>
      <c r="L3757" s="13" t="e">
        <f>(VLOOKUP(F3757,tarifas!$C$7:$D$10,2,FALSE)+tarifas!$D$21)*datos!H3757</f>
        <v>#N/A</v>
      </c>
      <c r="M3757">
        <v>0</v>
      </c>
      <c r="N3757" s="13" t="e">
        <f t="shared" si="530"/>
        <v>#N/A</v>
      </c>
      <c r="O3757">
        <f t="shared" si="531"/>
        <v>0</v>
      </c>
      <c r="P3757" s="12">
        <f t="shared" si="532"/>
        <v>201.69096919932983</v>
      </c>
      <c r="Q3757">
        <f t="shared" si="533"/>
        <v>0</v>
      </c>
      <c r="R3757">
        <f>$D$2*tarifas!$D$12/24</f>
        <v>1.4541666666666666</v>
      </c>
      <c r="S3757" t="e">
        <f>VLOOKUP(E3757&amp;" "&amp;F3757,tarifas!$A$13:$D$20,4,FALSE)*P3757</f>
        <v>#N/A</v>
      </c>
      <c r="T3757">
        <f>IF(F3757="COD1",tarifas!$D$11*(SUMIFS($P$11:$P$8770,$F$11:$F$8770,"=COD1",$B$11:$B$8770,"="&amp;B3757)/COUNTIFS($F$11:$F$8770,"=COD1",$B$11:$B$8770,"="&amp;B3757))/COUNTIFS($A$11:$A$8770,"="&amp;A3757,$F$11:$F$8770,"=COD1"),0)</f>
        <v>0</v>
      </c>
      <c r="U3757" t="e">
        <f>(VLOOKUP(F3757,tarifas!$C$7:$D$10,2,FALSE)+tarifas!$D$21)*datos!P3757</f>
        <v>#N/A</v>
      </c>
      <c r="V3757" t="e">
        <f t="shared" si="534"/>
        <v>#N/A</v>
      </c>
      <c r="W3757">
        <f t="shared" si="535"/>
        <v>0</v>
      </c>
    </row>
    <row r="3758" spans="1:23" x14ac:dyDescent="0.25">
      <c r="A3758">
        <f t="shared" si="528"/>
        <v>155</v>
      </c>
      <c r="B3758">
        <f t="shared" si="529"/>
        <v>6</v>
      </c>
      <c r="C3758" s="1">
        <f t="shared" si="536"/>
        <v>41796.124999990912</v>
      </c>
      <c r="D3758" s="7">
        <v>0</v>
      </c>
      <c r="E3758" s="7"/>
      <c r="G3758">
        <v>41.4</v>
      </c>
      <c r="H3758" s="12">
        <v>202.7017151786323</v>
      </c>
      <c r="I3758" s="13">
        <f>$D$2*tarifas!$D$12/24</f>
        <v>1.4541666666666666</v>
      </c>
      <c r="J3758" s="13" t="e">
        <f>VLOOKUP(E3758&amp;" "&amp;F3758,tarifas!$A$13:$D$20,4,FALSE)*H3758</f>
        <v>#N/A</v>
      </c>
      <c r="K3758" s="13">
        <f>IF(F3758="COD1",tarifas!$D$11*(SUMIFS($H$11:$H$8770,$F$11:$F$8770,"=COD1",$B$11:$B$8770,"="&amp;B3758)/COUNTIFS($F$11:$F$8770,"=COD1",$B$11:$B$8770,"="&amp;B3758))/COUNTIFS($A$11:$A$8770,"="&amp;A3758,$F$11:$F$8770,"=COD1"),0)</f>
        <v>0</v>
      </c>
      <c r="L3758" s="13" t="e">
        <f>(VLOOKUP(F3758,tarifas!$C$7:$D$10,2,FALSE)+tarifas!$D$21)*datos!H3758</f>
        <v>#N/A</v>
      </c>
      <c r="M3758">
        <v>0</v>
      </c>
      <c r="N3758" s="13" t="e">
        <f t="shared" si="530"/>
        <v>#N/A</v>
      </c>
      <c r="O3758">
        <f t="shared" si="531"/>
        <v>0</v>
      </c>
      <c r="P3758" s="12">
        <f t="shared" si="532"/>
        <v>202.7017151786323</v>
      </c>
      <c r="Q3758">
        <f t="shared" si="533"/>
        <v>0</v>
      </c>
      <c r="R3758">
        <f>$D$2*tarifas!$D$12/24</f>
        <v>1.4541666666666666</v>
      </c>
      <c r="S3758" t="e">
        <f>VLOOKUP(E3758&amp;" "&amp;F3758,tarifas!$A$13:$D$20,4,FALSE)*P3758</f>
        <v>#N/A</v>
      </c>
      <c r="T3758">
        <f>IF(F3758="COD1",tarifas!$D$11*(SUMIFS($P$11:$P$8770,$F$11:$F$8770,"=COD1",$B$11:$B$8770,"="&amp;B3758)/COUNTIFS($F$11:$F$8770,"=COD1",$B$11:$B$8770,"="&amp;B3758))/COUNTIFS($A$11:$A$8770,"="&amp;A3758,$F$11:$F$8770,"=COD1"),0)</f>
        <v>0</v>
      </c>
      <c r="U3758" t="e">
        <f>(VLOOKUP(F3758,tarifas!$C$7:$D$10,2,FALSE)+tarifas!$D$21)*datos!P3758</f>
        <v>#N/A</v>
      </c>
      <c r="V3758" t="e">
        <f t="shared" si="534"/>
        <v>#N/A</v>
      </c>
      <c r="W3758">
        <f t="shared" si="535"/>
        <v>0</v>
      </c>
    </row>
    <row r="3759" spans="1:23" x14ac:dyDescent="0.25">
      <c r="A3759">
        <f t="shared" si="528"/>
        <v>155</v>
      </c>
      <c r="B3759">
        <f t="shared" si="529"/>
        <v>6</v>
      </c>
      <c r="C3759" s="1">
        <f t="shared" si="536"/>
        <v>41796.166666657577</v>
      </c>
      <c r="D3759" s="7">
        <v>0</v>
      </c>
      <c r="E3759" s="7"/>
      <c r="G3759">
        <v>41.52</v>
      </c>
      <c r="H3759" s="12">
        <v>200.40134824425388</v>
      </c>
      <c r="I3759" s="13">
        <f>$D$2*tarifas!$D$12/24</f>
        <v>1.4541666666666666</v>
      </c>
      <c r="J3759" s="13" t="e">
        <f>VLOOKUP(E3759&amp;" "&amp;F3759,tarifas!$A$13:$D$20,4,FALSE)*H3759</f>
        <v>#N/A</v>
      </c>
      <c r="K3759" s="13">
        <f>IF(F3759="COD1",tarifas!$D$11*(SUMIFS($H$11:$H$8770,$F$11:$F$8770,"=COD1",$B$11:$B$8770,"="&amp;B3759)/COUNTIFS($F$11:$F$8770,"=COD1",$B$11:$B$8770,"="&amp;B3759))/COUNTIFS($A$11:$A$8770,"="&amp;A3759,$F$11:$F$8770,"=COD1"),0)</f>
        <v>0</v>
      </c>
      <c r="L3759" s="13" t="e">
        <f>(VLOOKUP(F3759,tarifas!$C$7:$D$10,2,FALSE)+tarifas!$D$21)*datos!H3759</f>
        <v>#N/A</v>
      </c>
      <c r="M3759">
        <v>0</v>
      </c>
      <c r="N3759" s="13" t="e">
        <f t="shared" si="530"/>
        <v>#N/A</v>
      </c>
      <c r="O3759">
        <f t="shared" si="531"/>
        <v>0</v>
      </c>
      <c r="P3759" s="12">
        <f t="shared" si="532"/>
        <v>200.40134824425388</v>
      </c>
      <c r="Q3759">
        <f t="shared" si="533"/>
        <v>0</v>
      </c>
      <c r="R3759">
        <f>$D$2*tarifas!$D$12/24</f>
        <v>1.4541666666666666</v>
      </c>
      <c r="S3759" t="e">
        <f>VLOOKUP(E3759&amp;" "&amp;F3759,tarifas!$A$13:$D$20,4,FALSE)*P3759</f>
        <v>#N/A</v>
      </c>
      <c r="T3759">
        <f>IF(F3759="COD1",tarifas!$D$11*(SUMIFS($P$11:$P$8770,$F$11:$F$8770,"=COD1",$B$11:$B$8770,"="&amp;B3759)/COUNTIFS($F$11:$F$8770,"=COD1",$B$11:$B$8770,"="&amp;B3759))/COUNTIFS($A$11:$A$8770,"="&amp;A3759,$F$11:$F$8770,"=COD1"),0)</f>
        <v>0</v>
      </c>
      <c r="U3759" t="e">
        <f>(VLOOKUP(F3759,tarifas!$C$7:$D$10,2,FALSE)+tarifas!$D$21)*datos!P3759</f>
        <v>#N/A</v>
      </c>
      <c r="V3759" t="e">
        <f t="shared" si="534"/>
        <v>#N/A</v>
      </c>
      <c r="W3759">
        <f t="shared" si="535"/>
        <v>0</v>
      </c>
    </row>
    <row r="3760" spans="1:23" x14ac:dyDescent="0.25">
      <c r="A3760">
        <f t="shared" si="528"/>
        <v>155</v>
      </c>
      <c r="B3760">
        <f t="shared" si="529"/>
        <v>6</v>
      </c>
      <c r="C3760" s="1">
        <f t="shared" si="536"/>
        <v>41796.208333324241</v>
      </c>
      <c r="D3760" s="7">
        <v>0</v>
      </c>
      <c r="E3760" s="7"/>
      <c r="G3760">
        <v>44.95</v>
      </c>
      <c r="H3760" s="12">
        <v>198.52330847518405</v>
      </c>
      <c r="I3760" s="13">
        <f>$D$2*tarifas!$D$12/24</f>
        <v>1.4541666666666666</v>
      </c>
      <c r="J3760" s="13" t="e">
        <f>VLOOKUP(E3760&amp;" "&amp;F3760,tarifas!$A$13:$D$20,4,FALSE)*H3760</f>
        <v>#N/A</v>
      </c>
      <c r="K3760" s="13">
        <f>IF(F3760="COD1",tarifas!$D$11*(SUMIFS($H$11:$H$8770,$F$11:$F$8770,"=COD1",$B$11:$B$8770,"="&amp;B3760)/COUNTIFS($F$11:$F$8770,"=COD1",$B$11:$B$8770,"="&amp;B3760))/COUNTIFS($A$11:$A$8770,"="&amp;A3760,$F$11:$F$8770,"=COD1"),0)</f>
        <v>0</v>
      </c>
      <c r="L3760" s="13" t="e">
        <f>(VLOOKUP(F3760,tarifas!$C$7:$D$10,2,FALSE)+tarifas!$D$21)*datos!H3760</f>
        <v>#N/A</v>
      </c>
      <c r="M3760">
        <v>0.12418000000000001</v>
      </c>
      <c r="N3760" s="13" t="e">
        <f t="shared" si="530"/>
        <v>#N/A</v>
      </c>
      <c r="O3760">
        <f t="shared" si="531"/>
        <v>0.12418000000000001</v>
      </c>
      <c r="P3760" s="12">
        <f t="shared" si="532"/>
        <v>198.39912847518406</v>
      </c>
      <c r="Q3760">
        <f t="shared" si="533"/>
        <v>0</v>
      </c>
      <c r="R3760">
        <f>$D$2*tarifas!$D$12/24</f>
        <v>1.4541666666666666</v>
      </c>
      <c r="S3760" t="e">
        <f>VLOOKUP(E3760&amp;" "&amp;F3760,tarifas!$A$13:$D$20,4,FALSE)*P3760</f>
        <v>#N/A</v>
      </c>
      <c r="T3760">
        <f>IF(F3760="COD1",tarifas!$D$11*(SUMIFS($P$11:$P$8770,$F$11:$F$8770,"=COD1",$B$11:$B$8770,"="&amp;B3760)/COUNTIFS($F$11:$F$8770,"=COD1",$B$11:$B$8770,"="&amp;B3760))/COUNTIFS($A$11:$A$8770,"="&amp;A3760,$F$11:$F$8770,"=COD1"),0)</f>
        <v>0</v>
      </c>
      <c r="U3760" t="e">
        <f>(VLOOKUP(F3760,tarifas!$C$7:$D$10,2,FALSE)+tarifas!$D$21)*datos!P3760</f>
        <v>#N/A</v>
      </c>
      <c r="V3760" t="e">
        <f t="shared" si="534"/>
        <v>#N/A</v>
      </c>
      <c r="W3760">
        <f t="shared" si="535"/>
        <v>0</v>
      </c>
    </row>
    <row r="3761" spans="1:23" x14ac:dyDescent="0.25">
      <c r="A3761">
        <f t="shared" si="528"/>
        <v>155</v>
      </c>
      <c r="B3761">
        <f t="shared" si="529"/>
        <v>6</v>
      </c>
      <c r="C3761" s="1">
        <f t="shared" si="536"/>
        <v>41796.249999990905</v>
      </c>
      <c r="D3761" s="7">
        <v>7.9848484848484853</v>
      </c>
      <c r="E3761" s="7"/>
      <c r="G3761">
        <v>46.58</v>
      </c>
      <c r="H3761" s="12">
        <v>222.47565395308663</v>
      </c>
      <c r="I3761" s="13">
        <f>$D$2*tarifas!$D$12/24</f>
        <v>1.4541666666666666</v>
      </c>
      <c r="J3761" s="13" t="e">
        <f>VLOOKUP(E3761&amp;" "&amp;F3761,tarifas!$A$13:$D$20,4,FALSE)*H3761</f>
        <v>#N/A</v>
      </c>
      <c r="K3761" s="13">
        <f>IF(F3761="COD1",tarifas!$D$11*(SUMIFS($H$11:$H$8770,$F$11:$F$8770,"=COD1",$B$11:$B$8770,"="&amp;B3761)/COUNTIFS($F$11:$F$8770,"=COD1",$B$11:$B$8770,"="&amp;B3761))/COUNTIFS($A$11:$A$8770,"="&amp;A3761,$F$11:$F$8770,"=COD1"),0)</f>
        <v>0</v>
      </c>
      <c r="L3761" s="13" t="e">
        <f>(VLOOKUP(F3761,tarifas!$C$7:$D$10,2,FALSE)+tarifas!$D$21)*datos!H3761</f>
        <v>#N/A</v>
      </c>
      <c r="M3761">
        <v>17.860009999999999</v>
      </c>
      <c r="N3761" s="13" t="e">
        <f t="shared" si="530"/>
        <v>#N/A</v>
      </c>
      <c r="O3761">
        <f t="shared" si="531"/>
        <v>17.860009999999999</v>
      </c>
      <c r="P3761" s="12">
        <f t="shared" si="532"/>
        <v>204.61564395308665</v>
      </c>
      <c r="Q3761">
        <f t="shared" si="533"/>
        <v>0</v>
      </c>
      <c r="R3761">
        <f>$D$2*tarifas!$D$12/24</f>
        <v>1.4541666666666666</v>
      </c>
      <c r="S3761" t="e">
        <f>VLOOKUP(E3761&amp;" "&amp;F3761,tarifas!$A$13:$D$20,4,FALSE)*P3761</f>
        <v>#N/A</v>
      </c>
      <c r="T3761">
        <f>IF(F3761="COD1",tarifas!$D$11*(SUMIFS($P$11:$P$8770,$F$11:$F$8770,"=COD1",$B$11:$B$8770,"="&amp;B3761)/COUNTIFS($F$11:$F$8770,"=COD1",$B$11:$B$8770,"="&amp;B3761))/COUNTIFS($A$11:$A$8770,"="&amp;A3761,$F$11:$F$8770,"=COD1"),0)</f>
        <v>0</v>
      </c>
      <c r="U3761" t="e">
        <f>(VLOOKUP(F3761,tarifas!$C$7:$D$10,2,FALSE)+tarifas!$D$21)*datos!P3761</f>
        <v>#N/A</v>
      </c>
      <c r="V3761" t="e">
        <f t="shared" si="534"/>
        <v>#N/A</v>
      </c>
      <c r="W3761">
        <f t="shared" si="535"/>
        <v>0</v>
      </c>
    </row>
    <row r="3762" spans="1:23" x14ac:dyDescent="0.25">
      <c r="A3762">
        <f t="shared" si="528"/>
        <v>155</v>
      </c>
      <c r="B3762">
        <f t="shared" si="529"/>
        <v>6</v>
      </c>
      <c r="C3762" s="1">
        <f t="shared" si="536"/>
        <v>41796.291666657569</v>
      </c>
      <c r="D3762" s="7">
        <v>13.909090909090908</v>
      </c>
      <c r="E3762" s="7"/>
      <c r="G3762">
        <v>51.23</v>
      </c>
      <c r="H3762" s="12">
        <v>301.68984450731926</v>
      </c>
      <c r="I3762" s="13">
        <f>$D$2*tarifas!$D$12/24</f>
        <v>1.4541666666666666</v>
      </c>
      <c r="J3762" s="13" t="e">
        <f>VLOOKUP(E3762&amp;" "&amp;F3762,tarifas!$A$13:$D$20,4,FALSE)*H3762</f>
        <v>#N/A</v>
      </c>
      <c r="K3762" s="13">
        <f>IF(F3762="COD1",tarifas!$D$11*(SUMIFS($H$11:$H$8770,$F$11:$F$8770,"=COD1",$B$11:$B$8770,"="&amp;B3762)/COUNTIFS($F$11:$F$8770,"=COD1",$B$11:$B$8770,"="&amp;B3762))/COUNTIFS($A$11:$A$8770,"="&amp;A3762,$F$11:$F$8770,"=COD1"),0)</f>
        <v>0</v>
      </c>
      <c r="L3762" s="13" t="e">
        <f>(VLOOKUP(F3762,tarifas!$C$7:$D$10,2,FALSE)+tarifas!$D$21)*datos!H3762</f>
        <v>#N/A</v>
      </c>
      <c r="M3762">
        <v>59.520949999999999</v>
      </c>
      <c r="N3762" s="13" t="e">
        <f t="shared" si="530"/>
        <v>#N/A</v>
      </c>
      <c r="O3762">
        <f t="shared" si="531"/>
        <v>59.520949999999999</v>
      </c>
      <c r="P3762" s="12">
        <f t="shared" si="532"/>
        <v>242.16889450731927</v>
      </c>
      <c r="Q3762">
        <f t="shared" si="533"/>
        <v>0</v>
      </c>
      <c r="R3762">
        <f>$D$2*tarifas!$D$12/24</f>
        <v>1.4541666666666666</v>
      </c>
      <c r="S3762" t="e">
        <f>VLOOKUP(E3762&amp;" "&amp;F3762,tarifas!$A$13:$D$20,4,FALSE)*P3762</f>
        <v>#N/A</v>
      </c>
      <c r="T3762">
        <f>IF(F3762="COD1",tarifas!$D$11*(SUMIFS($P$11:$P$8770,$F$11:$F$8770,"=COD1",$B$11:$B$8770,"="&amp;B3762)/COUNTIFS($F$11:$F$8770,"=COD1",$B$11:$B$8770,"="&amp;B3762))/COUNTIFS($A$11:$A$8770,"="&amp;A3762,$F$11:$F$8770,"=COD1"),0)</f>
        <v>0</v>
      </c>
      <c r="U3762" t="e">
        <f>(VLOOKUP(F3762,tarifas!$C$7:$D$10,2,FALSE)+tarifas!$D$21)*datos!P3762</f>
        <v>#N/A</v>
      </c>
      <c r="V3762" t="e">
        <f t="shared" si="534"/>
        <v>#N/A</v>
      </c>
      <c r="W3762">
        <f t="shared" si="535"/>
        <v>0</v>
      </c>
    </row>
    <row r="3763" spans="1:23" x14ac:dyDescent="0.25">
      <c r="A3763">
        <f t="shared" si="528"/>
        <v>155</v>
      </c>
      <c r="B3763">
        <f t="shared" si="529"/>
        <v>6</v>
      </c>
      <c r="C3763" s="1">
        <f t="shared" si="536"/>
        <v>41796.333333324234</v>
      </c>
      <c r="D3763" s="7">
        <v>58.727272727272727</v>
      </c>
      <c r="E3763" s="7"/>
      <c r="G3763">
        <v>51.57</v>
      </c>
      <c r="H3763" s="12">
        <v>489.19294568323096</v>
      </c>
      <c r="I3763" s="13">
        <f>$D$2*tarifas!$D$12/24</f>
        <v>1.4541666666666666</v>
      </c>
      <c r="J3763" s="13" t="e">
        <f>VLOOKUP(E3763&amp;" "&amp;F3763,tarifas!$A$13:$D$20,4,FALSE)*H3763</f>
        <v>#N/A</v>
      </c>
      <c r="K3763" s="13">
        <f>IF(F3763="COD1",tarifas!$D$11*(SUMIFS($H$11:$H$8770,$F$11:$F$8770,"=COD1",$B$11:$B$8770,"="&amp;B3763)/COUNTIFS($F$11:$F$8770,"=COD1",$B$11:$B$8770,"="&amp;B3763))/COUNTIFS($A$11:$A$8770,"="&amp;A3763,$F$11:$F$8770,"=COD1"),0)</f>
        <v>0</v>
      </c>
      <c r="L3763" s="13" t="e">
        <f>(VLOOKUP(F3763,tarifas!$C$7:$D$10,2,FALSE)+tarifas!$D$21)*datos!H3763</f>
        <v>#N/A</v>
      </c>
      <c r="M3763">
        <v>53.045499999999997</v>
      </c>
      <c r="N3763" s="13" t="e">
        <f t="shared" si="530"/>
        <v>#N/A</v>
      </c>
      <c r="O3763">
        <f t="shared" si="531"/>
        <v>53.045499999999997</v>
      </c>
      <c r="P3763" s="12">
        <f t="shared" si="532"/>
        <v>436.14744568323096</v>
      </c>
      <c r="Q3763">
        <f t="shared" si="533"/>
        <v>0</v>
      </c>
      <c r="R3763">
        <f>$D$2*tarifas!$D$12/24</f>
        <v>1.4541666666666666</v>
      </c>
      <c r="S3763" t="e">
        <f>VLOOKUP(E3763&amp;" "&amp;F3763,tarifas!$A$13:$D$20,4,FALSE)*P3763</f>
        <v>#N/A</v>
      </c>
      <c r="T3763">
        <f>IF(F3763="COD1",tarifas!$D$11*(SUMIFS($P$11:$P$8770,$F$11:$F$8770,"=COD1",$B$11:$B$8770,"="&amp;B3763)/COUNTIFS($F$11:$F$8770,"=COD1",$B$11:$B$8770,"="&amp;B3763))/COUNTIFS($A$11:$A$8770,"="&amp;A3763,$F$11:$F$8770,"=COD1"),0)</f>
        <v>0</v>
      </c>
      <c r="U3763" t="e">
        <f>(VLOOKUP(F3763,tarifas!$C$7:$D$10,2,FALSE)+tarifas!$D$21)*datos!P3763</f>
        <v>#N/A</v>
      </c>
      <c r="V3763" t="e">
        <f t="shared" si="534"/>
        <v>#N/A</v>
      </c>
      <c r="W3763">
        <f t="shared" si="535"/>
        <v>0</v>
      </c>
    </row>
    <row r="3764" spans="1:23" x14ac:dyDescent="0.25">
      <c r="A3764">
        <f t="shared" si="528"/>
        <v>155</v>
      </c>
      <c r="B3764">
        <f t="shared" si="529"/>
        <v>6</v>
      </c>
      <c r="C3764" s="1">
        <f t="shared" si="536"/>
        <v>41796.374999990898</v>
      </c>
      <c r="D3764" s="7">
        <v>73.409090909090907</v>
      </c>
      <c r="E3764" s="7"/>
      <c r="G3764">
        <v>49.8</v>
      </c>
      <c r="H3764" s="12">
        <v>565.56420329411958</v>
      </c>
      <c r="I3764" s="13">
        <f>$D$2*tarifas!$D$12/24</f>
        <v>1.4541666666666666</v>
      </c>
      <c r="J3764" s="13" t="e">
        <f>VLOOKUP(E3764&amp;" "&amp;F3764,tarifas!$A$13:$D$20,4,FALSE)*H3764</f>
        <v>#N/A</v>
      </c>
      <c r="K3764" s="13">
        <f>IF(F3764="COD1",tarifas!$D$11*(SUMIFS($H$11:$H$8770,$F$11:$F$8770,"=COD1",$B$11:$B$8770,"="&amp;B3764)/COUNTIFS($F$11:$F$8770,"=COD1",$B$11:$B$8770,"="&amp;B3764))/COUNTIFS($A$11:$A$8770,"="&amp;A3764,$F$11:$F$8770,"=COD1"),0)</f>
        <v>0</v>
      </c>
      <c r="L3764" s="13" t="e">
        <f>(VLOOKUP(F3764,tarifas!$C$7:$D$10,2,FALSE)+tarifas!$D$21)*datos!H3764</f>
        <v>#N/A</v>
      </c>
      <c r="M3764">
        <v>89.452219999999997</v>
      </c>
      <c r="N3764" s="13" t="e">
        <f t="shared" si="530"/>
        <v>#N/A</v>
      </c>
      <c r="O3764">
        <f t="shared" si="531"/>
        <v>89.452219999999997</v>
      </c>
      <c r="P3764" s="12">
        <f t="shared" si="532"/>
        <v>476.11198329411957</v>
      </c>
      <c r="Q3764">
        <f t="shared" si="533"/>
        <v>0</v>
      </c>
      <c r="R3764">
        <f>$D$2*tarifas!$D$12/24</f>
        <v>1.4541666666666666</v>
      </c>
      <c r="S3764" t="e">
        <f>VLOOKUP(E3764&amp;" "&amp;F3764,tarifas!$A$13:$D$20,4,FALSE)*P3764</f>
        <v>#N/A</v>
      </c>
      <c r="T3764">
        <f>IF(F3764="COD1",tarifas!$D$11*(SUMIFS($P$11:$P$8770,$F$11:$F$8770,"=COD1",$B$11:$B$8770,"="&amp;B3764)/COUNTIFS($F$11:$F$8770,"=COD1",$B$11:$B$8770,"="&amp;B3764))/COUNTIFS($A$11:$A$8770,"="&amp;A3764,$F$11:$F$8770,"=COD1"),0)</f>
        <v>0</v>
      </c>
      <c r="U3764" t="e">
        <f>(VLOOKUP(F3764,tarifas!$C$7:$D$10,2,FALSE)+tarifas!$D$21)*datos!P3764</f>
        <v>#N/A</v>
      </c>
      <c r="V3764" t="e">
        <f t="shared" si="534"/>
        <v>#N/A</v>
      </c>
      <c r="W3764">
        <f t="shared" si="535"/>
        <v>0</v>
      </c>
    </row>
    <row r="3765" spans="1:23" x14ac:dyDescent="0.25">
      <c r="A3765">
        <f t="shared" si="528"/>
        <v>155</v>
      </c>
      <c r="B3765">
        <f t="shared" si="529"/>
        <v>6</v>
      </c>
      <c r="C3765" s="1">
        <f t="shared" si="536"/>
        <v>41796.416666657562</v>
      </c>
      <c r="D3765" s="7">
        <v>161.75757575757578</v>
      </c>
      <c r="E3765" s="7"/>
      <c r="G3765">
        <v>44.24</v>
      </c>
      <c r="H3765" s="12">
        <v>608.69112374000736</v>
      </c>
      <c r="I3765" s="13">
        <f>$D$2*tarifas!$D$12/24</f>
        <v>1.4541666666666666</v>
      </c>
      <c r="J3765" s="13" t="e">
        <f>VLOOKUP(E3765&amp;" "&amp;F3765,tarifas!$A$13:$D$20,4,FALSE)*H3765</f>
        <v>#N/A</v>
      </c>
      <c r="K3765" s="13">
        <f>IF(F3765="COD1",tarifas!$D$11*(SUMIFS($H$11:$H$8770,$F$11:$F$8770,"=COD1",$B$11:$B$8770,"="&amp;B3765)/COUNTIFS($F$11:$F$8770,"=COD1",$B$11:$B$8770,"="&amp;B3765))/COUNTIFS($A$11:$A$8770,"="&amp;A3765,$F$11:$F$8770,"=COD1"),0)</f>
        <v>0</v>
      </c>
      <c r="L3765" s="13" t="e">
        <f>(VLOOKUP(F3765,tarifas!$C$7:$D$10,2,FALSE)+tarifas!$D$21)*datos!H3765</f>
        <v>#N/A</v>
      </c>
      <c r="M3765">
        <v>103.01780000000001</v>
      </c>
      <c r="N3765" s="13" t="e">
        <f t="shared" si="530"/>
        <v>#N/A</v>
      </c>
      <c r="O3765">
        <f t="shared" si="531"/>
        <v>103.01780000000001</v>
      </c>
      <c r="P3765" s="12">
        <f t="shared" si="532"/>
        <v>505.67332374000733</v>
      </c>
      <c r="Q3765">
        <f t="shared" si="533"/>
        <v>0</v>
      </c>
      <c r="R3765">
        <f>$D$2*tarifas!$D$12/24</f>
        <v>1.4541666666666666</v>
      </c>
      <c r="S3765" t="e">
        <f>VLOOKUP(E3765&amp;" "&amp;F3765,tarifas!$A$13:$D$20,4,FALSE)*P3765</f>
        <v>#N/A</v>
      </c>
      <c r="T3765">
        <f>IF(F3765="COD1",tarifas!$D$11*(SUMIFS($P$11:$P$8770,$F$11:$F$8770,"=COD1",$B$11:$B$8770,"="&amp;B3765)/COUNTIFS($F$11:$F$8770,"=COD1",$B$11:$B$8770,"="&amp;B3765))/COUNTIFS($A$11:$A$8770,"="&amp;A3765,$F$11:$F$8770,"=COD1"),0)</f>
        <v>0</v>
      </c>
      <c r="U3765" t="e">
        <f>(VLOOKUP(F3765,tarifas!$C$7:$D$10,2,FALSE)+tarifas!$D$21)*datos!P3765</f>
        <v>#N/A</v>
      </c>
      <c r="V3765" t="e">
        <f t="shared" si="534"/>
        <v>#N/A</v>
      </c>
      <c r="W3765">
        <f t="shared" si="535"/>
        <v>0</v>
      </c>
    </row>
    <row r="3766" spans="1:23" x14ac:dyDescent="0.25">
      <c r="A3766">
        <f t="shared" si="528"/>
        <v>155</v>
      </c>
      <c r="B3766">
        <f t="shared" si="529"/>
        <v>6</v>
      </c>
      <c r="C3766" s="1">
        <f t="shared" si="536"/>
        <v>41796.458333324226</v>
      </c>
      <c r="D3766" s="7">
        <v>198.59090909090909</v>
      </c>
      <c r="E3766" s="7"/>
      <c r="G3766">
        <v>44.2</v>
      </c>
      <c r="H3766" s="12">
        <v>424.89301449126549</v>
      </c>
      <c r="I3766" s="13">
        <f>$D$2*tarifas!$D$12/24</f>
        <v>1.4541666666666666</v>
      </c>
      <c r="J3766" s="13" t="e">
        <f>VLOOKUP(E3766&amp;" "&amp;F3766,tarifas!$A$13:$D$20,4,FALSE)*H3766</f>
        <v>#N/A</v>
      </c>
      <c r="K3766" s="13">
        <f>IF(F3766="COD1",tarifas!$D$11*(SUMIFS($H$11:$H$8770,$F$11:$F$8770,"=COD1",$B$11:$B$8770,"="&amp;B3766)/COUNTIFS($F$11:$F$8770,"=COD1",$B$11:$B$8770,"="&amp;B3766))/COUNTIFS($A$11:$A$8770,"="&amp;A3766,$F$11:$F$8770,"=COD1"),0)</f>
        <v>0</v>
      </c>
      <c r="L3766" s="13" t="e">
        <f>(VLOOKUP(F3766,tarifas!$C$7:$D$10,2,FALSE)+tarifas!$D$21)*datos!H3766</f>
        <v>#N/A</v>
      </c>
      <c r="M3766">
        <v>67.417349999999999</v>
      </c>
      <c r="N3766" s="13" t="e">
        <f t="shared" si="530"/>
        <v>#N/A</v>
      </c>
      <c r="O3766">
        <f t="shared" si="531"/>
        <v>67.417349999999999</v>
      </c>
      <c r="P3766" s="12">
        <f t="shared" si="532"/>
        <v>357.47566449126549</v>
      </c>
      <c r="Q3766">
        <f t="shared" si="533"/>
        <v>0</v>
      </c>
      <c r="R3766">
        <f>$D$2*tarifas!$D$12/24</f>
        <v>1.4541666666666666</v>
      </c>
      <c r="S3766" t="e">
        <f>VLOOKUP(E3766&amp;" "&amp;F3766,tarifas!$A$13:$D$20,4,FALSE)*P3766</f>
        <v>#N/A</v>
      </c>
      <c r="T3766">
        <f>IF(F3766="COD1",tarifas!$D$11*(SUMIFS($P$11:$P$8770,$F$11:$F$8770,"=COD1",$B$11:$B$8770,"="&amp;B3766)/COUNTIFS($F$11:$F$8770,"=COD1",$B$11:$B$8770,"="&amp;B3766))/COUNTIFS($A$11:$A$8770,"="&amp;A3766,$F$11:$F$8770,"=COD1"),0)</f>
        <v>0</v>
      </c>
      <c r="U3766" t="e">
        <f>(VLOOKUP(F3766,tarifas!$C$7:$D$10,2,FALSE)+tarifas!$D$21)*datos!P3766</f>
        <v>#N/A</v>
      </c>
      <c r="V3766" t="e">
        <f t="shared" si="534"/>
        <v>#N/A</v>
      </c>
      <c r="W3766">
        <f t="shared" si="535"/>
        <v>0</v>
      </c>
    </row>
    <row r="3767" spans="1:23" x14ac:dyDescent="0.25">
      <c r="A3767">
        <f t="shared" si="528"/>
        <v>155</v>
      </c>
      <c r="B3767">
        <f t="shared" si="529"/>
        <v>6</v>
      </c>
      <c r="C3767" s="1">
        <f t="shared" si="536"/>
        <v>41796.499999990891</v>
      </c>
      <c r="D3767" s="7">
        <v>531.63636363636374</v>
      </c>
      <c r="E3767" s="7"/>
      <c r="G3767">
        <v>37.5</v>
      </c>
      <c r="H3767" s="12">
        <v>399.68143444631062</v>
      </c>
      <c r="I3767" s="13">
        <f>$D$2*tarifas!$D$12/24</f>
        <v>1.4541666666666666</v>
      </c>
      <c r="J3767" s="13" t="e">
        <f>VLOOKUP(E3767&amp;" "&amp;F3767,tarifas!$A$13:$D$20,4,FALSE)*H3767</f>
        <v>#N/A</v>
      </c>
      <c r="K3767" s="13">
        <f>IF(F3767="COD1",tarifas!$D$11*(SUMIFS($H$11:$H$8770,$F$11:$F$8770,"=COD1",$B$11:$B$8770,"="&amp;B3767)/COUNTIFS($F$11:$F$8770,"=COD1",$B$11:$B$8770,"="&amp;B3767))/COUNTIFS($A$11:$A$8770,"="&amp;A3767,$F$11:$F$8770,"=COD1"),0)</f>
        <v>0</v>
      </c>
      <c r="L3767" s="13" t="e">
        <f>(VLOOKUP(F3767,tarifas!$C$7:$D$10,2,FALSE)+tarifas!$D$21)*datos!H3767</f>
        <v>#N/A</v>
      </c>
      <c r="M3767">
        <v>55.823809999999995</v>
      </c>
      <c r="N3767" s="13" t="e">
        <f t="shared" si="530"/>
        <v>#N/A</v>
      </c>
      <c r="O3767">
        <f t="shared" si="531"/>
        <v>55.823809999999995</v>
      </c>
      <c r="P3767" s="12">
        <f t="shared" si="532"/>
        <v>343.85762444631064</v>
      </c>
      <c r="Q3767">
        <f t="shared" si="533"/>
        <v>0</v>
      </c>
      <c r="R3767">
        <f>$D$2*tarifas!$D$12/24</f>
        <v>1.4541666666666666</v>
      </c>
      <c r="S3767" t="e">
        <f>VLOOKUP(E3767&amp;" "&amp;F3767,tarifas!$A$13:$D$20,4,FALSE)*P3767</f>
        <v>#N/A</v>
      </c>
      <c r="T3767">
        <f>IF(F3767="COD1",tarifas!$D$11*(SUMIFS($P$11:$P$8770,$F$11:$F$8770,"=COD1",$B$11:$B$8770,"="&amp;B3767)/COUNTIFS($F$11:$F$8770,"=COD1",$B$11:$B$8770,"="&amp;B3767))/COUNTIFS($A$11:$A$8770,"="&amp;A3767,$F$11:$F$8770,"=COD1"),0)</f>
        <v>0</v>
      </c>
      <c r="U3767" t="e">
        <f>(VLOOKUP(F3767,tarifas!$C$7:$D$10,2,FALSE)+tarifas!$D$21)*datos!P3767</f>
        <v>#N/A</v>
      </c>
      <c r="V3767" t="e">
        <f t="shared" si="534"/>
        <v>#N/A</v>
      </c>
      <c r="W3767">
        <f t="shared" si="535"/>
        <v>0</v>
      </c>
    </row>
    <row r="3768" spans="1:23" x14ac:dyDescent="0.25">
      <c r="A3768">
        <f t="shared" si="528"/>
        <v>155</v>
      </c>
      <c r="B3768">
        <f t="shared" si="529"/>
        <v>6</v>
      </c>
      <c r="C3768" s="1">
        <f t="shared" si="536"/>
        <v>41796.541666657555</v>
      </c>
      <c r="D3768" s="7">
        <v>0</v>
      </c>
      <c r="E3768" s="7"/>
      <c r="G3768">
        <v>35</v>
      </c>
      <c r="H3768" s="12">
        <v>527.41282718095374</v>
      </c>
      <c r="I3768" s="13">
        <f>$D$2*tarifas!$D$12/24</f>
        <v>1.4541666666666666</v>
      </c>
      <c r="J3768" s="13" t="e">
        <f>VLOOKUP(E3768&amp;" "&amp;F3768,tarifas!$A$13:$D$20,4,FALSE)*H3768</f>
        <v>#N/A</v>
      </c>
      <c r="K3768" s="13">
        <f>IF(F3768="COD1",tarifas!$D$11*(SUMIFS($H$11:$H$8770,$F$11:$F$8770,"=COD1",$B$11:$B$8770,"="&amp;B3768)/COUNTIFS($F$11:$F$8770,"=COD1",$B$11:$B$8770,"="&amp;B3768))/COUNTIFS($A$11:$A$8770,"="&amp;A3768,$F$11:$F$8770,"=COD1"),0)</f>
        <v>0</v>
      </c>
      <c r="L3768" s="13" t="e">
        <f>(VLOOKUP(F3768,tarifas!$C$7:$D$10,2,FALSE)+tarifas!$D$21)*datos!H3768</f>
        <v>#N/A</v>
      </c>
      <c r="M3768">
        <v>65.545199999999994</v>
      </c>
      <c r="N3768" s="13" t="e">
        <f t="shared" si="530"/>
        <v>#N/A</v>
      </c>
      <c r="O3768">
        <f t="shared" si="531"/>
        <v>65.545199999999994</v>
      </c>
      <c r="P3768" s="12">
        <f t="shared" si="532"/>
        <v>461.86762718095372</v>
      </c>
      <c r="Q3768">
        <f t="shared" si="533"/>
        <v>0</v>
      </c>
      <c r="R3768">
        <f>$D$2*tarifas!$D$12/24</f>
        <v>1.4541666666666666</v>
      </c>
      <c r="S3768" t="e">
        <f>VLOOKUP(E3768&amp;" "&amp;F3768,tarifas!$A$13:$D$20,4,FALSE)*P3768</f>
        <v>#N/A</v>
      </c>
      <c r="T3768">
        <f>IF(F3768="COD1",tarifas!$D$11*(SUMIFS($P$11:$P$8770,$F$11:$F$8770,"=COD1",$B$11:$B$8770,"="&amp;B3768)/COUNTIFS($F$11:$F$8770,"=COD1",$B$11:$B$8770,"="&amp;B3768))/COUNTIFS($A$11:$A$8770,"="&amp;A3768,$F$11:$F$8770,"=COD1"),0)</f>
        <v>0</v>
      </c>
      <c r="U3768" t="e">
        <f>(VLOOKUP(F3768,tarifas!$C$7:$D$10,2,FALSE)+tarifas!$D$21)*datos!P3768</f>
        <v>#N/A</v>
      </c>
      <c r="V3768" t="e">
        <f t="shared" si="534"/>
        <v>#N/A</v>
      </c>
      <c r="W3768">
        <f t="shared" si="535"/>
        <v>0</v>
      </c>
    </row>
    <row r="3769" spans="1:23" x14ac:dyDescent="0.25">
      <c r="A3769">
        <f t="shared" si="528"/>
        <v>155</v>
      </c>
      <c r="B3769">
        <f t="shared" si="529"/>
        <v>6</v>
      </c>
      <c r="C3769" s="1">
        <f t="shared" si="536"/>
        <v>41796.583333324219</v>
      </c>
      <c r="D3769" s="7">
        <v>0</v>
      </c>
      <c r="E3769" s="7"/>
      <c r="G3769">
        <v>34.5</v>
      </c>
      <c r="H3769" s="12">
        <v>531.85474407792935</v>
      </c>
      <c r="I3769" s="13">
        <f>$D$2*tarifas!$D$12/24</f>
        <v>1.4541666666666666</v>
      </c>
      <c r="J3769" s="13" t="e">
        <f>VLOOKUP(E3769&amp;" "&amp;F3769,tarifas!$A$13:$D$20,4,FALSE)*H3769</f>
        <v>#N/A</v>
      </c>
      <c r="K3769" s="13">
        <f>IF(F3769="COD1",tarifas!$D$11*(SUMIFS($H$11:$H$8770,$F$11:$F$8770,"=COD1",$B$11:$B$8770,"="&amp;B3769)/COUNTIFS($F$11:$F$8770,"=COD1",$B$11:$B$8770,"="&amp;B3769))/COUNTIFS($A$11:$A$8770,"="&amp;A3769,$F$11:$F$8770,"=COD1"),0)</f>
        <v>0</v>
      </c>
      <c r="L3769" s="13" t="e">
        <f>(VLOOKUP(F3769,tarifas!$C$7:$D$10,2,FALSE)+tarifas!$D$21)*datos!H3769</f>
        <v>#N/A</v>
      </c>
      <c r="M3769">
        <v>147.46149</v>
      </c>
      <c r="N3769" s="13" t="e">
        <f t="shared" si="530"/>
        <v>#N/A</v>
      </c>
      <c r="O3769">
        <f t="shared" si="531"/>
        <v>147.46149</v>
      </c>
      <c r="P3769" s="12">
        <f t="shared" si="532"/>
        <v>384.39325407792933</v>
      </c>
      <c r="Q3769">
        <f t="shared" si="533"/>
        <v>0</v>
      </c>
      <c r="R3769">
        <f>$D$2*tarifas!$D$12/24</f>
        <v>1.4541666666666666</v>
      </c>
      <c r="S3769" t="e">
        <f>VLOOKUP(E3769&amp;" "&amp;F3769,tarifas!$A$13:$D$20,4,FALSE)*P3769</f>
        <v>#N/A</v>
      </c>
      <c r="T3769">
        <f>IF(F3769="COD1",tarifas!$D$11*(SUMIFS($P$11:$P$8770,$F$11:$F$8770,"=COD1",$B$11:$B$8770,"="&amp;B3769)/COUNTIFS($F$11:$F$8770,"=COD1",$B$11:$B$8770,"="&amp;B3769))/COUNTIFS($A$11:$A$8770,"="&amp;A3769,$F$11:$F$8770,"=COD1"),0)</f>
        <v>0</v>
      </c>
      <c r="U3769" t="e">
        <f>(VLOOKUP(F3769,tarifas!$C$7:$D$10,2,FALSE)+tarifas!$D$21)*datos!P3769</f>
        <v>#N/A</v>
      </c>
      <c r="V3769" t="e">
        <f t="shared" si="534"/>
        <v>#N/A</v>
      </c>
      <c r="W3769">
        <f t="shared" si="535"/>
        <v>0</v>
      </c>
    </row>
    <row r="3770" spans="1:23" x14ac:dyDescent="0.25">
      <c r="A3770">
        <f t="shared" si="528"/>
        <v>155</v>
      </c>
      <c r="B3770">
        <f t="shared" si="529"/>
        <v>6</v>
      </c>
      <c r="C3770" s="1">
        <f t="shared" si="536"/>
        <v>41796.624999990883</v>
      </c>
      <c r="D3770" s="7">
        <v>0</v>
      </c>
      <c r="E3770" s="7"/>
      <c r="G3770">
        <v>35.5</v>
      </c>
      <c r="H3770" s="12">
        <v>536.3768811496459</v>
      </c>
      <c r="I3770" s="13">
        <f>$D$2*tarifas!$D$12/24</f>
        <v>1.4541666666666666</v>
      </c>
      <c r="J3770" s="13" t="e">
        <f>VLOOKUP(E3770&amp;" "&amp;F3770,tarifas!$A$13:$D$20,4,FALSE)*H3770</f>
        <v>#N/A</v>
      </c>
      <c r="K3770" s="13">
        <f>IF(F3770="COD1",tarifas!$D$11*(SUMIFS($H$11:$H$8770,$F$11:$F$8770,"=COD1",$B$11:$B$8770,"="&amp;B3770)/COUNTIFS($F$11:$F$8770,"=COD1",$B$11:$B$8770,"="&amp;B3770))/COUNTIFS($A$11:$A$8770,"="&amp;A3770,$F$11:$F$8770,"=COD1"),0)</f>
        <v>0</v>
      </c>
      <c r="L3770" s="13" t="e">
        <f>(VLOOKUP(F3770,tarifas!$C$7:$D$10,2,FALSE)+tarifas!$D$21)*datos!H3770</f>
        <v>#N/A</v>
      </c>
      <c r="M3770">
        <v>134.51439999999999</v>
      </c>
      <c r="N3770" s="13" t="e">
        <f t="shared" si="530"/>
        <v>#N/A</v>
      </c>
      <c r="O3770">
        <f t="shared" si="531"/>
        <v>134.51439999999999</v>
      </c>
      <c r="P3770" s="12">
        <f t="shared" si="532"/>
        <v>401.86248114964587</v>
      </c>
      <c r="Q3770">
        <f t="shared" si="533"/>
        <v>0</v>
      </c>
      <c r="R3770">
        <f>$D$2*tarifas!$D$12/24</f>
        <v>1.4541666666666666</v>
      </c>
      <c r="S3770" t="e">
        <f>VLOOKUP(E3770&amp;" "&amp;F3770,tarifas!$A$13:$D$20,4,FALSE)*P3770</f>
        <v>#N/A</v>
      </c>
      <c r="T3770">
        <f>IF(F3770="COD1",tarifas!$D$11*(SUMIFS($P$11:$P$8770,$F$11:$F$8770,"=COD1",$B$11:$B$8770,"="&amp;B3770)/COUNTIFS($F$11:$F$8770,"=COD1",$B$11:$B$8770,"="&amp;B3770))/COUNTIFS($A$11:$A$8770,"="&amp;A3770,$F$11:$F$8770,"=COD1"),0)</f>
        <v>0</v>
      </c>
      <c r="U3770" t="e">
        <f>(VLOOKUP(F3770,tarifas!$C$7:$D$10,2,FALSE)+tarifas!$D$21)*datos!P3770</f>
        <v>#N/A</v>
      </c>
      <c r="V3770" t="e">
        <f t="shared" si="534"/>
        <v>#N/A</v>
      </c>
      <c r="W3770">
        <f t="shared" si="535"/>
        <v>0</v>
      </c>
    </row>
    <row r="3771" spans="1:23" x14ac:dyDescent="0.25">
      <c r="A3771">
        <f t="shared" si="528"/>
        <v>155</v>
      </c>
      <c r="B3771">
        <f t="shared" si="529"/>
        <v>6</v>
      </c>
      <c r="C3771" s="1">
        <f t="shared" si="536"/>
        <v>41796.666666657547</v>
      </c>
      <c r="D3771" s="7">
        <v>421.13636363636363</v>
      </c>
      <c r="E3771" s="7"/>
      <c r="G3771">
        <v>38.130000000000003</v>
      </c>
      <c r="H3771" s="12">
        <v>494.22851076262504</v>
      </c>
      <c r="I3771" s="13">
        <f>$D$2*tarifas!$D$12/24</f>
        <v>1.4541666666666666</v>
      </c>
      <c r="J3771" s="13" t="e">
        <f>VLOOKUP(E3771&amp;" "&amp;F3771,tarifas!$A$13:$D$20,4,FALSE)*H3771</f>
        <v>#N/A</v>
      </c>
      <c r="K3771" s="13">
        <f>IF(F3771="COD1",tarifas!$D$11*(SUMIFS($H$11:$H$8770,$F$11:$F$8770,"=COD1",$B$11:$B$8770,"="&amp;B3771)/COUNTIFS($F$11:$F$8770,"=COD1",$B$11:$B$8770,"="&amp;B3771))/COUNTIFS($A$11:$A$8770,"="&amp;A3771,$F$11:$F$8770,"=COD1"),0)</f>
        <v>0</v>
      </c>
      <c r="L3771" s="13" t="e">
        <f>(VLOOKUP(F3771,tarifas!$C$7:$D$10,2,FALSE)+tarifas!$D$21)*datos!H3771</f>
        <v>#N/A</v>
      </c>
      <c r="M3771">
        <v>57.560940000000002</v>
      </c>
      <c r="N3771" s="13" t="e">
        <f t="shared" si="530"/>
        <v>#N/A</v>
      </c>
      <c r="O3771">
        <f t="shared" si="531"/>
        <v>57.560940000000002</v>
      </c>
      <c r="P3771" s="12">
        <f t="shared" si="532"/>
        <v>436.66757076262502</v>
      </c>
      <c r="Q3771">
        <f t="shared" si="533"/>
        <v>0</v>
      </c>
      <c r="R3771">
        <f>$D$2*tarifas!$D$12/24</f>
        <v>1.4541666666666666</v>
      </c>
      <c r="S3771" t="e">
        <f>VLOOKUP(E3771&amp;" "&amp;F3771,tarifas!$A$13:$D$20,4,FALSE)*P3771</f>
        <v>#N/A</v>
      </c>
      <c r="T3771">
        <f>IF(F3771="COD1",tarifas!$D$11*(SUMIFS($P$11:$P$8770,$F$11:$F$8770,"=COD1",$B$11:$B$8770,"="&amp;B3771)/COUNTIFS($F$11:$F$8770,"=COD1",$B$11:$B$8770,"="&amp;B3771))/COUNTIFS($A$11:$A$8770,"="&amp;A3771,$F$11:$F$8770,"=COD1"),0)</f>
        <v>0</v>
      </c>
      <c r="U3771" t="e">
        <f>(VLOOKUP(F3771,tarifas!$C$7:$D$10,2,FALSE)+tarifas!$D$21)*datos!P3771</f>
        <v>#N/A</v>
      </c>
      <c r="V3771" t="e">
        <f t="shared" si="534"/>
        <v>#N/A</v>
      </c>
      <c r="W3771">
        <f t="shared" si="535"/>
        <v>0</v>
      </c>
    </row>
    <row r="3772" spans="1:23" x14ac:dyDescent="0.25">
      <c r="A3772">
        <f t="shared" si="528"/>
        <v>155</v>
      </c>
      <c r="B3772">
        <f t="shared" si="529"/>
        <v>6</v>
      </c>
      <c r="C3772" s="1">
        <f t="shared" si="536"/>
        <v>41796.708333324212</v>
      </c>
      <c r="D3772" s="7">
        <v>225.12121212121212</v>
      </c>
      <c r="E3772" s="7"/>
      <c r="G3772">
        <v>41.95</v>
      </c>
      <c r="H3772" s="12">
        <v>406.05547696076604</v>
      </c>
      <c r="I3772" s="13">
        <f>$D$2*tarifas!$D$12/24</f>
        <v>1.4541666666666666</v>
      </c>
      <c r="J3772" s="13" t="e">
        <f>VLOOKUP(E3772&amp;" "&amp;F3772,tarifas!$A$13:$D$20,4,FALSE)*H3772</f>
        <v>#N/A</v>
      </c>
      <c r="K3772" s="13">
        <f>IF(F3772="COD1",tarifas!$D$11*(SUMIFS($H$11:$H$8770,$F$11:$F$8770,"=COD1",$B$11:$B$8770,"="&amp;B3772)/COUNTIFS($F$11:$F$8770,"=COD1",$B$11:$B$8770,"="&amp;B3772))/COUNTIFS($A$11:$A$8770,"="&amp;A3772,$F$11:$F$8770,"=COD1"),0)</f>
        <v>0</v>
      </c>
      <c r="L3772" s="13" t="e">
        <f>(VLOOKUP(F3772,tarifas!$C$7:$D$10,2,FALSE)+tarifas!$D$21)*datos!H3772</f>
        <v>#N/A</v>
      </c>
      <c r="M3772">
        <v>2.2932600000000001</v>
      </c>
      <c r="N3772" s="13" t="e">
        <f t="shared" si="530"/>
        <v>#N/A</v>
      </c>
      <c r="O3772">
        <f t="shared" si="531"/>
        <v>2.2932600000000001</v>
      </c>
      <c r="P3772" s="12">
        <f t="shared" si="532"/>
        <v>403.76221696076607</v>
      </c>
      <c r="Q3772">
        <f t="shared" si="533"/>
        <v>0</v>
      </c>
      <c r="R3772">
        <f>$D$2*tarifas!$D$12/24</f>
        <v>1.4541666666666666</v>
      </c>
      <c r="S3772" t="e">
        <f>VLOOKUP(E3772&amp;" "&amp;F3772,tarifas!$A$13:$D$20,4,FALSE)*P3772</f>
        <v>#N/A</v>
      </c>
      <c r="T3772">
        <f>IF(F3772="COD1",tarifas!$D$11*(SUMIFS($P$11:$P$8770,$F$11:$F$8770,"=COD1",$B$11:$B$8770,"="&amp;B3772)/COUNTIFS($F$11:$F$8770,"=COD1",$B$11:$B$8770,"="&amp;B3772))/COUNTIFS($A$11:$A$8770,"="&amp;A3772,$F$11:$F$8770,"=COD1"),0)</f>
        <v>0</v>
      </c>
      <c r="U3772" t="e">
        <f>(VLOOKUP(F3772,tarifas!$C$7:$D$10,2,FALSE)+tarifas!$D$21)*datos!P3772</f>
        <v>#N/A</v>
      </c>
      <c r="V3772" t="e">
        <f t="shared" si="534"/>
        <v>#N/A</v>
      </c>
      <c r="W3772">
        <f t="shared" si="535"/>
        <v>0</v>
      </c>
    </row>
    <row r="3773" spans="1:23" x14ac:dyDescent="0.25">
      <c r="A3773">
        <f t="shared" si="528"/>
        <v>155</v>
      </c>
      <c r="B3773">
        <f t="shared" si="529"/>
        <v>6</v>
      </c>
      <c r="C3773" s="1">
        <f t="shared" si="536"/>
        <v>41796.749999990876</v>
      </c>
      <c r="D3773" s="7">
        <v>97.621212121212125</v>
      </c>
      <c r="E3773" s="7"/>
      <c r="G3773">
        <v>44.24</v>
      </c>
      <c r="H3773" s="12">
        <v>306.01133451797028</v>
      </c>
      <c r="I3773" s="13">
        <f>$D$2*tarifas!$D$12/24</f>
        <v>1.4541666666666666</v>
      </c>
      <c r="J3773" s="13" t="e">
        <f>VLOOKUP(E3773&amp;" "&amp;F3773,tarifas!$A$13:$D$20,4,FALSE)*H3773</f>
        <v>#N/A</v>
      </c>
      <c r="K3773" s="13">
        <f>IF(F3773="COD1",tarifas!$D$11*(SUMIFS($H$11:$H$8770,$F$11:$F$8770,"=COD1",$B$11:$B$8770,"="&amp;B3773)/COUNTIFS($F$11:$F$8770,"=COD1",$B$11:$B$8770,"="&amp;B3773))/COUNTIFS($A$11:$A$8770,"="&amp;A3773,$F$11:$F$8770,"=COD1"),0)</f>
        <v>0</v>
      </c>
      <c r="L3773" s="13" t="e">
        <f>(VLOOKUP(F3773,tarifas!$C$7:$D$10,2,FALSE)+tarifas!$D$21)*datos!H3773</f>
        <v>#N/A</v>
      </c>
      <c r="M3773">
        <v>0</v>
      </c>
      <c r="N3773" s="13" t="e">
        <f t="shared" si="530"/>
        <v>#N/A</v>
      </c>
      <c r="O3773">
        <f t="shared" si="531"/>
        <v>0</v>
      </c>
      <c r="P3773" s="12">
        <f t="shared" si="532"/>
        <v>306.01133451797028</v>
      </c>
      <c r="Q3773">
        <f t="shared" si="533"/>
        <v>0</v>
      </c>
      <c r="R3773">
        <f>$D$2*tarifas!$D$12/24</f>
        <v>1.4541666666666666</v>
      </c>
      <c r="S3773" t="e">
        <f>VLOOKUP(E3773&amp;" "&amp;F3773,tarifas!$A$13:$D$20,4,FALSE)*P3773</f>
        <v>#N/A</v>
      </c>
      <c r="T3773">
        <f>IF(F3773="COD1",tarifas!$D$11*(SUMIFS($P$11:$P$8770,$F$11:$F$8770,"=COD1",$B$11:$B$8770,"="&amp;B3773)/COUNTIFS($F$11:$F$8770,"=COD1",$B$11:$B$8770,"="&amp;B3773))/COUNTIFS($A$11:$A$8770,"="&amp;A3773,$F$11:$F$8770,"=COD1"),0)</f>
        <v>0</v>
      </c>
      <c r="U3773" t="e">
        <f>(VLOOKUP(F3773,tarifas!$C$7:$D$10,2,FALSE)+tarifas!$D$21)*datos!P3773</f>
        <v>#N/A</v>
      </c>
      <c r="V3773" t="e">
        <f t="shared" si="534"/>
        <v>#N/A</v>
      </c>
      <c r="W3773">
        <f t="shared" si="535"/>
        <v>0</v>
      </c>
    </row>
    <row r="3774" spans="1:23" x14ac:dyDescent="0.25">
      <c r="A3774">
        <f t="shared" si="528"/>
        <v>155</v>
      </c>
      <c r="B3774">
        <f t="shared" si="529"/>
        <v>6</v>
      </c>
      <c r="C3774" s="1">
        <f t="shared" si="536"/>
        <v>41796.79166665754</v>
      </c>
      <c r="D3774" s="7">
        <v>87.575757575757578</v>
      </c>
      <c r="E3774" s="7"/>
      <c r="G3774">
        <v>45</v>
      </c>
      <c r="H3774" s="12">
        <v>226.99439889455158</v>
      </c>
      <c r="I3774" s="13">
        <f>$D$2*tarifas!$D$12/24</f>
        <v>1.4541666666666666</v>
      </c>
      <c r="J3774" s="13" t="e">
        <f>VLOOKUP(E3774&amp;" "&amp;F3774,tarifas!$A$13:$D$20,4,FALSE)*H3774</f>
        <v>#N/A</v>
      </c>
      <c r="K3774" s="13">
        <f>IF(F3774="COD1",tarifas!$D$11*(SUMIFS($H$11:$H$8770,$F$11:$F$8770,"=COD1",$B$11:$B$8770,"="&amp;B3774)/COUNTIFS($F$11:$F$8770,"=COD1",$B$11:$B$8770,"="&amp;B3774))/COUNTIFS($A$11:$A$8770,"="&amp;A3774,$F$11:$F$8770,"=COD1"),0)</f>
        <v>0</v>
      </c>
      <c r="L3774" s="13" t="e">
        <f>(VLOOKUP(F3774,tarifas!$C$7:$D$10,2,FALSE)+tarifas!$D$21)*datos!H3774</f>
        <v>#N/A</v>
      </c>
      <c r="M3774">
        <v>0</v>
      </c>
      <c r="N3774" s="13" t="e">
        <f t="shared" si="530"/>
        <v>#N/A</v>
      </c>
      <c r="O3774">
        <f t="shared" si="531"/>
        <v>0</v>
      </c>
      <c r="P3774" s="12">
        <f t="shared" si="532"/>
        <v>226.99439889455158</v>
      </c>
      <c r="Q3774">
        <f t="shared" si="533"/>
        <v>0</v>
      </c>
      <c r="R3774">
        <f>$D$2*tarifas!$D$12/24</f>
        <v>1.4541666666666666</v>
      </c>
      <c r="S3774" t="e">
        <f>VLOOKUP(E3774&amp;" "&amp;F3774,tarifas!$A$13:$D$20,4,FALSE)*P3774</f>
        <v>#N/A</v>
      </c>
      <c r="T3774">
        <f>IF(F3774="COD1",tarifas!$D$11*(SUMIFS($P$11:$P$8770,$F$11:$F$8770,"=COD1",$B$11:$B$8770,"="&amp;B3774)/COUNTIFS($F$11:$F$8770,"=COD1",$B$11:$B$8770,"="&amp;B3774))/COUNTIFS($A$11:$A$8770,"="&amp;A3774,$F$11:$F$8770,"=COD1"),0)</f>
        <v>0</v>
      </c>
      <c r="U3774" t="e">
        <f>(VLOOKUP(F3774,tarifas!$C$7:$D$10,2,FALSE)+tarifas!$D$21)*datos!P3774</f>
        <v>#N/A</v>
      </c>
      <c r="V3774" t="e">
        <f t="shared" si="534"/>
        <v>#N/A</v>
      </c>
      <c r="W3774">
        <f t="shared" si="535"/>
        <v>0</v>
      </c>
    </row>
    <row r="3775" spans="1:23" x14ac:dyDescent="0.25">
      <c r="A3775">
        <f t="shared" si="528"/>
        <v>155</v>
      </c>
      <c r="B3775">
        <f t="shared" si="529"/>
        <v>6</v>
      </c>
      <c r="C3775" s="1">
        <f t="shared" si="536"/>
        <v>41796.833333324204</v>
      </c>
      <c r="D3775" s="7">
        <v>0</v>
      </c>
      <c r="E3775" s="7"/>
      <c r="G3775">
        <v>51.23</v>
      </c>
      <c r="H3775" s="12">
        <v>205.02291262581429</v>
      </c>
      <c r="I3775" s="13">
        <f>$D$2*tarifas!$D$12/24</f>
        <v>1.4541666666666666</v>
      </c>
      <c r="J3775" s="13" t="e">
        <f>VLOOKUP(E3775&amp;" "&amp;F3775,tarifas!$A$13:$D$20,4,FALSE)*H3775</f>
        <v>#N/A</v>
      </c>
      <c r="K3775" s="13">
        <f>IF(F3775="COD1",tarifas!$D$11*(SUMIFS($H$11:$H$8770,$F$11:$F$8770,"=COD1",$B$11:$B$8770,"="&amp;B3775)/COUNTIFS($F$11:$F$8770,"=COD1",$B$11:$B$8770,"="&amp;B3775))/COUNTIFS($A$11:$A$8770,"="&amp;A3775,$F$11:$F$8770,"=COD1"),0)</f>
        <v>0</v>
      </c>
      <c r="L3775" s="13" t="e">
        <f>(VLOOKUP(F3775,tarifas!$C$7:$D$10,2,FALSE)+tarifas!$D$21)*datos!H3775</f>
        <v>#N/A</v>
      </c>
      <c r="M3775">
        <v>0</v>
      </c>
      <c r="N3775" s="13" t="e">
        <f t="shared" si="530"/>
        <v>#N/A</v>
      </c>
      <c r="O3775">
        <f t="shared" si="531"/>
        <v>0</v>
      </c>
      <c r="P3775" s="12">
        <f t="shared" si="532"/>
        <v>205.02291262581429</v>
      </c>
      <c r="Q3775">
        <f t="shared" si="533"/>
        <v>0</v>
      </c>
      <c r="R3775">
        <f>$D$2*tarifas!$D$12/24</f>
        <v>1.4541666666666666</v>
      </c>
      <c r="S3775" t="e">
        <f>VLOOKUP(E3775&amp;" "&amp;F3775,tarifas!$A$13:$D$20,4,FALSE)*P3775</f>
        <v>#N/A</v>
      </c>
      <c r="T3775">
        <f>IF(F3775="COD1",tarifas!$D$11*(SUMIFS($P$11:$P$8770,$F$11:$F$8770,"=COD1",$B$11:$B$8770,"="&amp;B3775)/COUNTIFS($F$11:$F$8770,"=COD1",$B$11:$B$8770,"="&amp;B3775))/COUNTIFS($A$11:$A$8770,"="&amp;A3775,$F$11:$F$8770,"=COD1"),0)</f>
        <v>0</v>
      </c>
      <c r="U3775" t="e">
        <f>(VLOOKUP(F3775,tarifas!$C$7:$D$10,2,FALSE)+tarifas!$D$21)*datos!P3775</f>
        <v>#N/A</v>
      </c>
      <c r="V3775" t="e">
        <f t="shared" si="534"/>
        <v>#N/A</v>
      </c>
      <c r="W3775">
        <f t="shared" si="535"/>
        <v>0</v>
      </c>
    </row>
    <row r="3776" spans="1:23" x14ac:dyDescent="0.25">
      <c r="A3776">
        <f t="shared" si="528"/>
        <v>155</v>
      </c>
      <c r="B3776">
        <f t="shared" si="529"/>
        <v>6</v>
      </c>
      <c r="C3776" s="1">
        <f t="shared" si="536"/>
        <v>41796.874999990869</v>
      </c>
      <c r="D3776" s="7">
        <v>0</v>
      </c>
      <c r="E3776" s="7"/>
      <c r="G3776">
        <v>51.23</v>
      </c>
      <c r="H3776" s="12">
        <v>198.8825467619869</v>
      </c>
      <c r="I3776" s="13">
        <f>$D$2*tarifas!$D$12/24</f>
        <v>1.4541666666666666</v>
      </c>
      <c r="J3776" s="13" t="e">
        <f>VLOOKUP(E3776&amp;" "&amp;F3776,tarifas!$A$13:$D$20,4,FALSE)*H3776</f>
        <v>#N/A</v>
      </c>
      <c r="K3776" s="13">
        <f>IF(F3776="COD1",tarifas!$D$11*(SUMIFS($H$11:$H$8770,$F$11:$F$8770,"=COD1",$B$11:$B$8770,"="&amp;B3776)/COUNTIFS($F$11:$F$8770,"=COD1",$B$11:$B$8770,"="&amp;B3776))/COUNTIFS($A$11:$A$8770,"="&amp;A3776,$F$11:$F$8770,"=COD1"),0)</f>
        <v>0</v>
      </c>
      <c r="L3776" s="13" t="e">
        <f>(VLOOKUP(F3776,tarifas!$C$7:$D$10,2,FALSE)+tarifas!$D$21)*datos!H3776</f>
        <v>#N/A</v>
      </c>
      <c r="M3776">
        <v>0</v>
      </c>
      <c r="N3776" s="13" t="e">
        <f t="shared" si="530"/>
        <v>#N/A</v>
      </c>
      <c r="O3776">
        <f t="shared" si="531"/>
        <v>0</v>
      </c>
      <c r="P3776" s="12">
        <f t="shared" si="532"/>
        <v>198.8825467619869</v>
      </c>
      <c r="Q3776">
        <f t="shared" si="533"/>
        <v>0</v>
      </c>
      <c r="R3776">
        <f>$D$2*tarifas!$D$12/24</f>
        <v>1.4541666666666666</v>
      </c>
      <c r="S3776" t="e">
        <f>VLOOKUP(E3776&amp;" "&amp;F3776,tarifas!$A$13:$D$20,4,FALSE)*P3776</f>
        <v>#N/A</v>
      </c>
      <c r="T3776">
        <f>IF(F3776="COD1",tarifas!$D$11*(SUMIFS($P$11:$P$8770,$F$11:$F$8770,"=COD1",$B$11:$B$8770,"="&amp;B3776)/COUNTIFS($F$11:$F$8770,"=COD1",$B$11:$B$8770,"="&amp;B3776))/COUNTIFS($A$11:$A$8770,"="&amp;A3776,$F$11:$F$8770,"=COD1"),0)</f>
        <v>0</v>
      </c>
      <c r="U3776" t="e">
        <f>(VLOOKUP(F3776,tarifas!$C$7:$D$10,2,FALSE)+tarifas!$D$21)*datos!P3776</f>
        <v>#N/A</v>
      </c>
      <c r="V3776" t="e">
        <f t="shared" si="534"/>
        <v>#N/A</v>
      </c>
      <c r="W3776">
        <f t="shared" si="535"/>
        <v>0</v>
      </c>
    </row>
    <row r="3777" spans="1:23" x14ac:dyDescent="0.25">
      <c r="A3777">
        <f t="shared" si="528"/>
        <v>155</v>
      </c>
      <c r="B3777">
        <f t="shared" si="529"/>
        <v>6</v>
      </c>
      <c r="C3777" s="1">
        <f t="shared" si="536"/>
        <v>41796.916666657533</v>
      </c>
      <c r="D3777" s="7">
        <v>0</v>
      </c>
      <c r="E3777" s="7"/>
      <c r="G3777">
        <v>46.58</v>
      </c>
      <c r="H3777" s="12">
        <v>196.96896968034554</v>
      </c>
      <c r="I3777" s="13">
        <f>$D$2*tarifas!$D$12/24</f>
        <v>1.4541666666666666</v>
      </c>
      <c r="J3777" s="13" t="e">
        <f>VLOOKUP(E3777&amp;" "&amp;F3777,tarifas!$A$13:$D$20,4,FALSE)*H3777</f>
        <v>#N/A</v>
      </c>
      <c r="K3777" s="13">
        <f>IF(F3777="COD1",tarifas!$D$11*(SUMIFS($H$11:$H$8770,$F$11:$F$8770,"=COD1",$B$11:$B$8770,"="&amp;B3777)/COUNTIFS($F$11:$F$8770,"=COD1",$B$11:$B$8770,"="&amp;B3777))/COUNTIFS($A$11:$A$8770,"="&amp;A3777,$F$11:$F$8770,"=COD1"),0)</f>
        <v>0</v>
      </c>
      <c r="L3777" s="13" t="e">
        <f>(VLOOKUP(F3777,tarifas!$C$7:$D$10,2,FALSE)+tarifas!$D$21)*datos!H3777</f>
        <v>#N/A</v>
      </c>
      <c r="M3777">
        <v>0</v>
      </c>
      <c r="N3777" s="13" t="e">
        <f t="shared" si="530"/>
        <v>#N/A</v>
      </c>
      <c r="O3777">
        <f t="shared" si="531"/>
        <v>0</v>
      </c>
      <c r="P3777" s="12">
        <f t="shared" si="532"/>
        <v>196.96896968034554</v>
      </c>
      <c r="Q3777">
        <f t="shared" si="533"/>
        <v>0</v>
      </c>
      <c r="R3777">
        <f>$D$2*tarifas!$D$12/24</f>
        <v>1.4541666666666666</v>
      </c>
      <c r="S3777" t="e">
        <f>VLOOKUP(E3777&amp;" "&amp;F3777,tarifas!$A$13:$D$20,4,FALSE)*P3777</f>
        <v>#N/A</v>
      </c>
      <c r="T3777">
        <f>IF(F3777="COD1",tarifas!$D$11*(SUMIFS($P$11:$P$8770,$F$11:$F$8770,"=COD1",$B$11:$B$8770,"="&amp;B3777)/COUNTIFS($F$11:$F$8770,"=COD1",$B$11:$B$8770,"="&amp;B3777))/COUNTIFS($A$11:$A$8770,"="&amp;A3777,$F$11:$F$8770,"=COD1"),0)</f>
        <v>0</v>
      </c>
      <c r="U3777" t="e">
        <f>(VLOOKUP(F3777,tarifas!$C$7:$D$10,2,FALSE)+tarifas!$D$21)*datos!P3777</f>
        <v>#N/A</v>
      </c>
      <c r="V3777" t="e">
        <f t="shared" si="534"/>
        <v>#N/A</v>
      </c>
      <c r="W3777">
        <f t="shared" si="535"/>
        <v>0</v>
      </c>
    </row>
    <row r="3778" spans="1:23" x14ac:dyDescent="0.25">
      <c r="A3778">
        <f t="shared" si="528"/>
        <v>155</v>
      </c>
      <c r="B3778">
        <f t="shared" si="529"/>
        <v>6</v>
      </c>
      <c r="C3778" s="1">
        <f t="shared" si="536"/>
        <v>41796.958333324197</v>
      </c>
      <c r="D3778" s="7">
        <v>0</v>
      </c>
      <c r="E3778" s="7"/>
      <c r="G3778">
        <v>44.2</v>
      </c>
      <c r="H3778" s="12">
        <v>196.77712006322292</v>
      </c>
      <c r="I3778" s="13">
        <f>$D$2*tarifas!$D$12/24</f>
        <v>1.4541666666666666</v>
      </c>
      <c r="J3778" s="13" t="e">
        <f>VLOOKUP(E3778&amp;" "&amp;F3778,tarifas!$A$13:$D$20,4,FALSE)*H3778</f>
        <v>#N/A</v>
      </c>
      <c r="K3778" s="13">
        <f>IF(F3778="COD1",tarifas!$D$11*(SUMIFS($H$11:$H$8770,$F$11:$F$8770,"=COD1",$B$11:$B$8770,"="&amp;B3778)/COUNTIFS($F$11:$F$8770,"=COD1",$B$11:$B$8770,"="&amp;B3778))/COUNTIFS($A$11:$A$8770,"="&amp;A3778,$F$11:$F$8770,"=COD1"),0)</f>
        <v>0</v>
      </c>
      <c r="L3778" s="13" t="e">
        <f>(VLOOKUP(F3778,tarifas!$C$7:$D$10,2,FALSE)+tarifas!$D$21)*datos!H3778</f>
        <v>#N/A</v>
      </c>
      <c r="M3778">
        <v>0</v>
      </c>
      <c r="N3778" s="13" t="e">
        <f t="shared" si="530"/>
        <v>#N/A</v>
      </c>
      <c r="O3778">
        <f t="shared" si="531"/>
        <v>0</v>
      </c>
      <c r="P3778" s="12">
        <f t="shared" si="532"/>
        <v>196.77712006322292</v>
      </c>
      <c r="Q3778">
        <f t="shared" si="533"/>
        <v>0</v>
      </c>
      <c r="R3778">
        <f>$D$2*tarifas!$D$12/24</f>
        <v>1.4541666666666666</v>
      </c>
      <c r="S3778" t="e">
        <f>VLOOKUP(E3778&amp;" "&amp;F3778,tarifas!$A$13:$D$20,4,FALSE)*P3778</f>
        <v>#N/A</v>
      </c>
      <c r="T3778">
        <f>IF(F3778="COD1",tarifas!$D$11*(SUMIFS($P$11:$P$8770,$F$11:$F$8770,"=COD1",$B$11:$B$8770,"="&amp;B3778)/COUNTIFS($F$11:$F$8770,"=COD1",$B$11:$B$8770,"="&amp;B3778))/COUNTIFS($A$11:$A$8770,"="&amp;A3778,$F$11:$F$8770,"=COD1"),0)</f>
        <v>0</v>
      </c>
      <c r="U3778" t="e">
        <f>(VLOOKUP(F3778,tarifas!$C$7:$D$10,2,FALSE)+tarifas!$D$21)*datos!P3778</f>
        <v>#N/A</v>
      </c>
      <c r="V3778" t="e">
        <f t="shared" si="534"/>
        <v>#N/A</v>
      </c>
      <c r="W3778">
        <f t="shared" si="535"/>
        <v>0</v>
      </c>
    </row>
    <row r="3779" spans="1:23" x14ac:dyDescent="0.25">
      <c r="A3779">
        <f t="shared" si="528"/>
        <v>156</v>
      </c>
      <c r="B3779">
        <f t="shared" si="529"/>
        <v>6</v>
      </c>
      <c r="C3779" s="1">
        <f t="shared" si="536"/>
        <v>41796.999999990861</v>
      </c>
      <c r="D3779" s="7">
        <v>0</v>
      </c>
      <c r="E3779" s="7"/>
      <c r="G3779">
        <v>40.25</v>
      </c>
      <c r="H3779" s="12">
        <v>194.57333037068113</v>
      </c>
      <c r="I3779" s="13">
        <f>$D$2*tarifas!$D$12/24</f>
        <v>1.4541666666666666</v>
      </c>
      <c r="J3779" s="13" t="e">
        <f>VLOOKUP(E3779&amp;" "&amp;F3779,tarifas!$A$13:$D$20,4,FALSE)*H3779</f>
        <v>#N/A</v>
      </c>
      <c r="K3779" s="13">
        <f>IF(F3779="COD1",tarifas!$D$11*(SUMIFS($H$11:$H$8770,$F$11:$F$8770,"=COD1",$B$11:$B$8770,"="&amp;B3779)/COUNTIFS($F$11:$F$8770,"=COD1",$B$11:$B$8770,"="&amp;B3779))/COUNTIFS($A$11:$A$8770,"="&amp;A3779,$F$11:$F$8770,"=COD1"),0)</f>
        <v>0</v>
      </c>
      <c r="L3779" s="13" t="e">
        <f>(VLOOKUP(F3779,tarifas!$C$7:$D$10,2,FALSE)+tarifas!$D$21)*datos!H3779</f>
        <v>#N/A</v>
      </c>
      <c r="M3779">
        <v>0</v>
      </c>
      <c r="N3779" s="13" t="e">
        <f t="shared" si="530"/>
        <v>#N/A</v>
      </c>
      <c r="O3779">
        <f t="shared" si="531"/>
        <v>0</v>
      </c>
      <c r="P3779" s="12">
        <f t="shared" si="532"/>
        <v>194.57333037068113</v>
      </c>
      <c r="Q3779">
        <f t="shared" si="533"/>
        <v>0</v>
      </c>
      <c r="R3779">
        <f>$D$2*tarifas!$D$12/24</f>
        <v>1.4541666666666666</v>
      </c>
      <c r="S3779" t="e">
        <f>VLOOKUP(E3779&amp;" "&amp;F3779,tarifas!$A$13:$D$20,4,FALSE)*P3779</f>
        <v>#N/A</v>
      </c>
      <c r="T3779">
        <f>IF(F3779="COD1",tarifas!$D$11*(SUMIFS($P$11:$P$8770,$F$11:$F$8770,"=COD1",$B$11:$B$8770,"="&amp;B3779)/COUNTIFS($F$11:$F$8770,"=COD1",$B$11:$B$8770,"="&amp;B3779))/COUNTIFS($A$11:$A$8770,"="&amp;A3779,$F$11:$F$8770,"=COD1"),0)</f>
        <v>0</v>
      </c>
      <c r="U3779" t="e">
        <f>(VLOOKUP(F3779,tarifas!$C$7:$D$10,2,FALSE)+tarifas!$D$21)*datos!P3779</f>
        <v>#N/A</v>
      </c>
      <c r="V3779" t="e">
        <f t="shared" si="534"/>
        <v>#N/A</v>
      </c>
      <c r="W3779">
        <f t="shared" si="535"/>
        <v>0</v>
      </c>
    </row>
    <row r="3780" spans="1:23" x14ac:dyDescent="0.25">
      <c r="A3780">
        <f t="shared" si="528"/>
        <v>156</v>
      </c>
      <c r="B3780">
        <f t="shared" si="529"/>
        <v>6</v>
      </c>
      <c r="C3780" s="1">
        <f t="shared" si="536"/>
        <v>41797.041666657526</v>
      </c>
      <c r="D3780" s="7">
        <v>0</v>
      </c>
      <c r="E3780" s="7"/>
      <c r="G3780">
        <v>40.25</v>
      </c>
      <c r="H3780" s="12">
        <v>193.61695193043158</v>
      </c>
      <c r="I3780" s="13">
        <f>$D$2*tarifas!$D$12/24</f>
        <v>1.4541666666666666</v>
      </c>
      <c r="J3780" s="13" t="e">
        <f>VLOOKUP(E3780&amp;" "&amp;F3780,tarifas!$A$13:$D$20,4,FALSE)*H3780</f>
        <v>#N/A</v>
      </c>
      <c r="K3780" s="13">
        <f>IF(F3780="COD1",tarifas!$D$11*(SUMIFS($H$11:$H$8770,$F$11:$F$8770,"=COD1",$B$11:$B$8770,"="&amp;B3780)/COUNTIFS($F$11:$F$8770,"=COD1",$B$11:$B$8770,"="&amp;B3780))/COUNTIFS($A$11:$A$8770,"="&amp;A3780,$F$11:$F$8770,"=COD1"),0)</f>
        <v>0</v>
      </c>
      <c r="L3780" s="13" t="e">
        <f>(VLOOKUP(F3780,tarifas!$C$7:$D$10,2,FALSE)+tarifas!$D$21)*datos!H3780</f>
        <v>#N/A</v>
      </c>
      <c r="M3780">
        <v>0</v>
      </c>
      <c r="N3780" s="13" t="e">
        <f t="shared" si="530"/>
        <v>#N/A</v>
      </c>
      <c r="O3780">
        <f t="shared" si="531"/>
        <v>0</v>
      </c>
      <c r="P3780" s="12">
        <f t="shared" si="532"/>
        <v>193.61695193043158</v>
      </c>
      <c r="Q3780">
        <f t="shared" si="533"/>
        <v>0</v>
      </c>
      <c r="R3780">
        <f>$D$2*tarifas!$D$12/24</f>
        <v>1.4541666666666666</v>
      </c>
      <c r="S3780" t="e">
        <f>VLOOKUP(E3780&amp;" "&amp;F3780,tarifas!$A$13:$D$20,4,FALSE)*P3780</f>
        <v>#N/A</v>
      </c>
      <c r="T3780">
        <f>IF(F3780="COD1",tarifas!$D$11*(SUMIFS($P$11:$P$8770,$F$11:$F$8770,"=COD1",$B$11:$B$8770,"="&amp;B3780)/COUNTIFS($F$11:$F$8770,"=COD1",$B$11:$B$8770,"="&amp;B3780))/COUNTIFS($A$11:$A$8770,"="&amp;A3780,$F$11:$F$8770,"=COD1"),0)</f>
        <v>0</v>
      </c>
      <c r="U3780" t="e">
        <f>(VLOOKUP(F3780,tarifas!$C$7:$D$10,2,FALSE)+tarifas!$D$21)*datos!P3780</f>
        <v>#N/A</v>
      </c>
      <c r="V3780" t="e">
        <f t="shared" si="534"/>
        <v>#N/A</v>
      </c>
      <c r="W3780">
        <f t="shared" si="535"/>
        <v>0</v>
      </c>
    </row>
    <row r="3781" spans="1:23" x14ac:dyDescent="0.25">
      <c r="A3781">
        <f t="shared" si="528"/>
        <v>156</v>
      </c>
      <c r="B3781">
        <f t="shared" si="529"/>
        <v>6</v>
      </c>
      <c r="C3781" s="1">
        <f t="shared" si="536"/>
        <v>41797.08333332419</v>
      </c>
      <c r="D3781" s="7">
        <v>0</v>
      </c>
      <c r="E3781" s="7"/>
      <c r="G3781">
        <v>44.17</v>
      </c>
      <c r="H3781" s="12">
        <v>190.92766368396474</v>
      </c>
      <c r="I3781" s="13">
        <f>$D$2*tarifas!$D$12/24</f>
        <v>1.4541666666666666</v>
      </c>
      <c r="J3781" s="13" t="e">
        <f>VLOOKUP(E3781&amp;" "&amp;F3781,tarifas!$A$13:$D$20,4,FALSE)*H3781</f>
        <v>#N/A</v>
      </c>
      <c r="K3781" s="13">
        <f>IF(F3781="COD1",tarifas!$D$11*(SUMIFS($H$11:$H$8770,$F$11:$F$8770,"=COD1",$B$11:$B$8770,"="&amp;B3781)/COUNTIFS($F$11:$F$8770,"=COD1",$B$11:$B$8770,"="&amp;B3781))/COUNTIFS($A$11:$A$8770,"="&amp;A3781,$F$11:$F$8770,"=COD1"),0)</f>
        <v>0</v>
      </c>
      <c r="L3781" s="13" t="e">
        <f>(VLOOKUP(F3781,tarifas!$C$7:$D$10,2,FALSE)+tarifas!$D$21)*datos!H3781</f>
        <v>#N/A</v>
      </c>
      <c r="M3781">
        <v>0</v>
      </c>
      <c r="N3781" s="13" t="e">
        <f t="shared" si="530"/>
        <v>#N/A</v>
      </c>
      <c r="O3781">
        <f t="shared" si="531"/>
        <v>0</v>
      </c>
      <c r="P3781" s="12">
        <f t="shared" si="532"/>
        <v>190.92766368396474</v>
      </c>
      <c r="Q3781">
        <f t="shared" si="533"/>
        <v>0</v>
      </c>
      <c r="R3781">
        <f>$D$2*tarifas!$D$12/24</f>
        <v>1.4541666666666666</v>
      </c>
      <c r="S3781" t="e">
        <f>VLOOKUP(E3781&amp;" "&amp;F3781,tarifas!$A$13:$D$20,4,FALSE)*P3781</f>
        <v>#N/A</v>
      </c>
      <c r="T3781">
        <f>IF(F3781="COD1",tarifas!$D$11*(SUMIFS($P$11:$P$8770,$F$11:$F$8770,"=COD1",$B$11:$B$8770,"="&amp;B3781)/COUNTIFS($F$11:$F$8770,"=COD1",$B$11:$B$8770,"="&amp;B3781))/COUNTIFS($A$11:$A$8770,"="&amp;A3781,$F$11:$F$8770,"=COD1"),0)</f>
        <v>0</v>
      </c>
      <c r="U3781" t="e">
        <f>(VLOOKUP(F3781,tarifas!$C$7:$D$10,2,FALSE)+tarifas!$D$21)*datos!P3781</f>
        <v>#N/A</v>
      </c>
      <c r="V3781" t="e">
        <f t="shared" si="534"/>
        <v>#N/A</v>
      </c>
      <c r="W3781">
        <f t="shared" si="535"/>
        <v>0</v>
      </c>
    </row>
    <row r="3782" spans="1:23" x14ac:dyDescent="0.25">
      <c r="A3782">
        <f t="shared" si="528"/>
        <v>156</v>
      </c>
      <c r="B3782">
        <f t="shared" si="529"/>
        <v>6</v>
      </c>
      <c r="C3782" s="1">
        <f t="shared" si="536"/>
        <v>41797.124999990854</v>
      </c>
      <c r="D3782" s="7">
        <v>0</v>
      </c>
      <c r="E3782" s="7"/>
      <c r="G3782">
        <v>44.17</v>
      </c>
      <c r="H3782" s="12">
        <v>190.31233155568182</v>
      </c>
      <c r="I3782" s="13">
        <f>$D$2*tarifas!$D$12/24</f>
        <v>1.4541666666666666</v>
      </c>
      <c r="J3782" s="13" t="e">
        <f>VLOOKUP(E3782&amp;" "&amp;F3782,tarifas!$A$13:$D$20,4,FALSE)*H3782</f>
        <v>#N/A</v>
      </c>
      <c r="K3782" s="13">
        <f>IF(F3782="COD1",tarifas!$D$11*(SUMIFS($H$11:$H$8770,$F$11:$F$8770,"=COD1",$B$11:$B$8770,"="&amp;B3782)/COUNTIFS($F$11:$F$8770,"=COD1",$B$11:$B$8770,"="&amp;B3782))/COUNTIFS($A$11:$A$8770,"="&amp;A3782,$F$11:$F$8770,"=COD1"),0)</f>
        <v>0</v>
      </c>
      <c r="L3782" s="13" t="e">
        <f>(VLOOKUP(F3782,tarifas!$C$7:$D$10,2,FALSE)+tarifas!$D$21)*datos!H3782</f>
        <v>#N/A</v>
      </c>
      <c r="M3782">
        <v>0</v>
      </c>
      <c r="N3782" s="13" t="e">
        <f t="shared" si="530"/>
        <v>#N/A</v>
      </c>
      <c r="O3782">
        <f t="shared" si="531"/>
        <v>0</v>
      </c>
      <c r="P3782" s="12">
        <f t="shared" si="532"/>
        <v>190.31233155568182</v>
      </c>
      <c r="Q3782">
        <f t="shared" si="533"/>
        <v>0</v>
      </c>
      <c r="R3782">
        <f>$D$2*tarifas!$D$12/24</f>
        <v>1.4541666666666666</v>
      </c>
      <c r="S3782" t="e">
        <f>VLOOKUP(E3782&amp;" "&amp;F3782,tarifas!$A$13:$D$20,4,FALSE)*P3782</f>
        <v>#N/A</v>
      </c>
      <c r="T3782">
        <f>IF(F3782="COD1",tarifas!$D$11*(SUMIFS($P$11:$P$8770,$F$11:$F$8770,"=COD1",$B$11:$B$8770,"="&amp;B3782)/COUNTIFS($F$11:$F$8770,"=COD1",$B$11:$B$8770,"="&amp;B3782))/COUNTIFS($A$11:$A$8770,"="&amp;A3782,$F$11:$F$8770,"=COD1"),0)</f>
        <v>0</v>
      </c>
      <c r="U3782" t="e">
        <f>(VLOOKUP(F3782,tarifas!$C$7:$D$10,2,FALSE)+tarifas!$D$21)*datos!P3782</f>
        <v>#N/A</v>
      </c>
      <c r="V3782" t="e">
        <f t="shared" si="534"/>
        <v>#N/A</v>
      </c>
      <c r="W3782">
        <f t="shared" si="535"/>
        <v>0</v>
      </c>
    </row>
    <row r="3783" spans="1:23" x14ac:dyDescent="0.25">
      <c r="A3783">
        <f t="shared" si="528"/>
        <v>156</v>
      </c>
      <c r="B3783">
        <f t="shared" si="529"/>
        <v>6</v>
      </c>
      <c r="C3783" s="1">
        <f t="shared" si="536"/>
        <v>41797.166666657518</v>
      </c>
      <c r="D3783" s="7">
        <v>0</v>
      </c>
      <c r="E3783" s="7"/>
      <c r="G3783">
        <v>44.19</v>
      </c>
      <c r="H3783" s="12">
        <v>189.41447191114059</v>
      </c>
      <c r="I3783" s="13">
        <f>$D$2*tarifas!$D$12/24</f>
        <v>1.4541666666666666</v>
      </c>
      <c r="J3783" s="13" t="e">
        <f>VLOOKUP(E3783&amp;" "&amp;F3783,tarifas!$A$13:$D$20,4,FALSE)*H3783</f>
        <v>#N/A</v>
      </c>
      <c r="K3783" s="13">
        <f>IF(F3783="COD1",tarifas!$D$11*(SUMIFS($H$11:$H$8770,$F$11:$F$8770,"=COD1",$B$11:$B$8770,"="&amp;B3783)/COUNTIFS($F$11:$F$8770,"=COD1",$B$11:$B$8770,"="&amp;B3783))/COUNTIFS($A$11:$A$8770,"="&amp;A3783,$F$11:$F$8770,"=COD1"),0)</f>
        <v>0</v>
      </c>
      <c r="L3783" s="13" t="e">
        <f>(VLOOKUP(F3783,tarifas!$C$7:$D$10,2,FALSE)+tarifas!$D$21)*datos!H3783</f>
        <v>#N/A</v>
      </c>
      <c r="M3783">
        <v>0</v>
      </c>
      <c r="N3783" s="13" t="e">
        <f t="shared" si="530"/>
        <v>#N/A</v>
      </c>
      <c r="O3783">
        <f t="shared" si="531"/>
        <v>0</v>
      </c>
      <c r="P3783" s="12">
        <f t="shared" si="532"/>
        <v>189.41447191114059</v>
      </c>
      <c r="Q3783">
        <f t="shared" si="533"/>
        <v>0</v>
      </c>
      <c r="R3783">
        <f>$D$2*tarifas!$D$12/24</f>
        <v>1.4541666666666666</v>
      </c>
      <c r="S3783" t="e">
        <f>VLOOKUP(E3783&amp;" "&amp;F3783,tarifas!$A$13:$D$20,4,FALSE)*P3783</f>
        <v>#N/A</v>
      </c>
      <c r="T3783">
        <f>IF(F3783="COD1",tarifas!$D$11*(SUMIFS($P$11:$P$8770,$F$11:$F$8770,"=COD1",$B$11:$B$8770,"="&amp;B3783)/COUNTIFS($F$11:$F$8770,"=COD1",$B$11:$B$8770,"="&amp;B3783))/COUNTIFS($A$11:$A$8770,"="&amp;A3783,$F$11:$F$8770,"=COD1"),0)</f>
        <v>0</v>
      </c>
      <c r="U3783" t="e">
        <f>(VLOOKUP(F3783,tarifas!$C$7:$D$10,2,FALSE)+tarifas!$D$21)*datos!P3783</f>
        <v>#N/A</v>
      </c>
      <c r="V3783" t="e">
        <f t="shared" si="534"/>
        <v>#N/A</v>
      </c>
      <c r="W3783">
        <f t="shared" si="535"/>
        <v>0</v>
      </c>
    </row>
    <row r="3784" spans="1:23" x14ac:dyDescent="0.25">
      <c r="A3784">
        <f t="shared" si="528"/>
        <v>156</v>
      </c>
      <c r="B3784">
        <f t="shared" si="529"/>
        <v>6</v>
      </c>
      <c r="C3784" s="1">
        <f t="shared" si="536"/>
        <v>41797.208333324183</v>
      </c>
      <c r="D3784" s="7">
        <v>0</v>
      </c>
      <c r="E3784" s="7"/>
      <c r="G3784">
        <v>39</v>
      </c>
      <c r="H3784" s="12">
        <v>187.62561106047312</v>
      </c>
      <c r="I3784" s="13">
        <f>$D$2*tarifas!$D$12/24</f>
        <v>1.4541666666666666</v>
      </c>
      <c r="J3784" s="13" t="e">
        <f>VLOOKUP(E3784&amp;" "&amp;F3784,tarifas!$A$13:$D$20,4,FALSE)*H3784</f>
        <v>#N/A</v>
      </c>
      <c r="K3784" s="13">
        <f>IF(F3784="COD1",tarifas!$D$11*(SUMIFS($H$11:$H$8770,$F$11:$F$8770,"=COD1",$B$11:$B$8770,"="&amp;B3784)/COUNTIFS($F$11:$F$8770,"=COD1",$B$11:$B$8770,"="&amp;B3784))/COUNTIFS($A$11:$A$8770,"="&amp;A3784,$F$11:$F$8770,"=COD1"),0)</f>
        <v>0</v>
      </c>
      <c r="L3784" s="13" t="e">
        <f>(VLOOKUP(F3784,tarifas!$C$7:$D$10,2,FALSE)+tarifas!$D$21)*datos!H3784</f>
        <v>#N/A</v>
      </c>
      <c r="M3784">
        <v>14.58733</v>
      </c>
      <c r="N3784" s="13" t="e">
        <f t="shared" si="530"/>
        <v>#N/A</v>
      </c>
      <c r="O3784">
        <f t="shared" si="531"/>
        <v>14.58733</v>
      </c>
      <c r="P3784" s="12">
        <f t="shared" si="532"/>
        <v>173.03828106047311</v>
      </c>
      <c r="Q3784">
        <f t="shared" si="533"/>
        <v>0</v>
      </c>
      <c r="R3784">
        <f>$D$2*tarifas!$D$12/24</f>
        <v>1.4541666666666666</v>
      </c>
      <c r="S3784" t="e">
        <f>VLOOKUP(E3784&amp;" "&amp;F3784,tarifas!$A$13:$D$20,4,FALSE)*P3784</f>
        <v>#N/A</v>
      </c>
      <c r="T3784">
        <f>IF(F3784="COD1",tarifas!$D$11*(SUMIFS($P$11:$P$8770,$F$11:$F$8770,"=COD1",$B$11:$B$8770,"="&amp;B3784)/COUNTIFS($F$11:$F$8770,"=COD1",$B$11:$B$8770,"="&amp;B3784))/COUNTIFS($A$11:$A$8770,"="&amp;A3784,$F$11:$F$8770,"=COD1"),0)</f>
        <v>0</v>
      </c>
      <c r="U3784" t="e">
        <f>(VLOOKUP(F3784,tarifas!$C$7:$D$10,2,FALSE)+tarifas!$D$21)*datos!P3784</f>
        <v>#N/A</v>
      </c>
      <c r="V3784" t="e">
        <f t="shared" si="534"/>
        <v>#N/A</v>
      </c>
      <c r="W3784">
        <f t="shared" si="535"/>
        <v>0</v>
      </c>
    </row>
    <row r="3785" spans="1:23" x14ac:dyDescent="0.25">
      <c r="A3785">
        <f t="shared" si="528"/>
        <v>156</v>
      </c>
      <c r="B3785">
        <f t="shared" si="529"/>
        <v>6</v>
      </c>
      <c r="C3785" s="1">
        <f t="shared" si="536"/>
        <v>41797.249999990847</v>
      </c>
      <c r="D3785" s="7">
        <v>21.121212121212125</v>
      </c>
      <c r="E3785" s="7"/>
      <c r="G3785">
        <v>39.159999999999997</v>
      </c>
      <c r="H3785" s="12">
        <v>169.27443172958201</v>
      </c>
      <c r="I3785" s="13">
        <f>$D$2*tarifas!$D$12/24</f>
        <v>1.4541666666666666</v>
      </c>
      <c r="J3785" s="13" t="e">
        <f>VLOOKUP(E3785&amp;" "&amp;F3785,tarifas!$A$13:$D$20,4,FALSE)*H3785</f>
        <v>#N/A</v>
      </c>
      <c r="K3785" s="13">
        <f>IF(F3785="COD1",tarifas!$D$11*(SUMIFS($H$11:$H$8770,$F$11:$F$8770,"=COD1",$B$11:$B$8770,"="&amp;B3785)/COUNTIFS($F$11:$F$8770,"=COD1",$B$11:$B$8770,"="&amp;B3785))/COUNTIFS($A$11:$A$8770,"="&amp;A3785,$F$11:$F$8770,"=COD1"),0)</f>
        <v>0</v>
      </c>
      <c r="L3785" s="13" t="e">
        <f>(VLOOKUP(F3785,tarifas!$C$7:$D$10,2,FALSE)+tarifas!$D$21)*datos!H3785</f>
        <v>#N/A</v>
      </c>
      <c r="M3785">
        <v>66.90397999999999</v>
      </c>
      <c r="N3785" s="13" t="e">
        <f t="shared" si="530"/>
        <v>#N/A</v>
      </c>
      <c r="O3785">
        <f t="shared" si="531"/>
        <v>66.90397999999999</v>
      </c>
      <c r="P3785" s="12">
        <f t="shared" si="532"/>
        <v>102.37045172958202</v>
      </c>
      <c r="Q3785">
        <f t="shared" si="533"/>
        <v>0</v>
      </c>
      <c r="R3785">
        <f>$D$2*tarifas!$D$12/24</f>
        <v>1.4541666666666666</v>
      </c>
      <c r="S3785" t="e">
        <f>VLOOKUP(E3785&amp;" "&amp;F3785,tarifas!$A$13:$D$20,4,FALSE)*P3785</f>
        <v>#N/A</v>
      </c>
      <c r="T3785">
        <f>IF(F3785="COD1",tarifas!$D$11*(SUMIFS($P$11:$P$8770,$F$11:$F$8770,"=COD1",$B$11:$B$8770,"="&amp;B3785)/COUNTIFS($F$11:$F$8770,"=COD1",$B$11:$B$8770,"="&amp;B3785))/COUNTIFS($A$11:$A$8770,"="&amp;A3785,$F$11:$F$8770,"=COD1"),0)</f>
        <v>0</v>
      </c>
      <c r="U3785" t="e">
        <f>(VLOOKUP(F3785,tarifas!$C$7:$D$10,2,FALSE)+tarifas!$D$21)*datos!P3785</f>
        <v>#N/A</v>
      </c>
      <c r="V3785" t="e">
        <f t="shared" si="534"/>
        <v>#N/A</v>
      </c>
      <c r="W3785">
        <f t="shared" si="535"/>
        <v>0</v>
      </c>
    </row>
    <row r="3786" spans="1:23" x14ac:dyDescent="0.25">
      <c r="A3786">
        <f t="shared" si="528"/>
        <v>156</v>
      </c>
      <c r="B3786">
        <f t="shared" si="529"/>
        <v>6</v>
      </c>
      <c r="C3786" s="1">
        <f t="shared" si="536"/>
        <v>41797.291666657511</v>
      </c>
      <c r="D3786" s="7">
        <v>80.87878787878789</v>
      </c>
      <c r="E3786" s="7"/>
      <c r="G3786">
        <v>41.47</v>
      </c>
      <c r="H3786" s="12">
        <v>168.23695850268464</v>
      </c>
      <c r="I3786" s="13">
        <f>$D$2*tarifas!$D$12/24</f>
        <v>1.4541666666666666</v>
      </c>
      <c r="J3786" s="13" t="e">
        <f>VLOOKUP(E3786&amp;" "&amp;F3786,tarifas!$A$13:$D$20,4,FALSE)*H3786</f>
        <v>#N/A</v>
      </c>
      <c r="K3786" s="13">
        <f>IF(F3786="COD1",tarifas!$D$11*(SUMIFS($H$11:$H$8770,$F$11:$F$8770,"=COD1",$B$11:$B$8770,"="&amp;B3786)/COUNTIFS($F$11:$F$8770,"=COD1",$B$11:$B$8770,"="&amp;B3786))/COUNTIFS($A$11:$A$8770,"="&amp;A3786,$F$11:$F$8770,"=COD1"),0)</f>
        <v>0</v>
      </c>
      <c r="L3786" s="13" t="e">
        <f>(VLOOKUP(F3786,tarifas!$C$7:$D$10,2,FALSE)+tarifas!$D$21)*datos!H3786</f>
        <v>#N/A</v>
      </c>
      <c r="M3786">
        <v>47.956420000000001</v>
      </c>
      <c r="N3786" s="13" t="e">
        <f t="shared" si="530"/>
        <v>#N/A</v>
      </c>
      <c r="O3786">
        <f t="shared" si="531"/>
        <v>47.956420000000001</v>
      </c>
      <c r="P3786" s="12">
        <f t="shared" si="532"/>
        <v>120.28053850268464</v>
      </c>
      <c r="Q3786">
        <f t="shared" si="533"/>
        <v>0</v>
      </c>
      <c r="R3786">
        <f>$D$2*tarifas!$D$12/24</f>
        <v>1.4541666666666666</v>
      </c>
      <c r="S3786" t="e">
        <f>VLOOKUP(E3786&amp;" "&amp;F3786,tarifas!$A$13:$D$20,4,FALSE)*P3786</f>
        <v>#N/A</v>
      </c>
      <c r="T3786">
        <f>IF(F3786="COD1",tarifas!$D$11*(SUMIFS($P$11:$P$8770,$F$11:$F$8770,"=COD1",$B$11:$B$8770,"="&amp;B3786)/COUNTIFS($F$11:$F$8770,"=COD1",$B$11:$B$8770,"="&amp;B3786))/COUNTIFS($A$11:$A$8770,"="&amp;A3786,$F$11:$F$8770,"=COD1"),0)</f>
        <v>0</v>
      </c>
      <c r="U3786" t="e">
        <f>(VLOOKUP(F3786,tarifas!$C$7:$D$10,2,FALSE)+tarifas!$D$21)*datos!P3786</f>
        <v>#N/A</v>
      </c>
      <c r="V3786" t="e">
        <f t="shared" si="534"/>
        <v>#N/A</v>
      </c>
      <c r="W3786">
        <f t="shared" si="535"/>
        <v>0</v>
      </c>
    </row>
    <row r="3787" spans="1:23" x14ac:dyDescent="0.25">
      <c r="A3787">
        <f t="shared" si="528"/>
        <v>156</v>
      </c>
      <c r="B3787">
        <f t="shared" si="529"/>
        <v>6</v>
      </c>
      <c r="C3787" s="1">
        <f t="shared" si="536"/>
        <v>41797.333333324175</v>
      </c>
      <c r="D3787" s="7">
        <v>274.57575757575756</v>
      </c>
      <c r="E3787" s="7"/>
      <c r="G3787">
        <v>44.2</v>
      </c>
      <c r="H3787" s="12">
        <v>172.14572427376439</v>
      </c>
      <c r="I3787" s="13">
        <f>$D$2*tarifas!$D$12/24</f>
        <v>1.4541666666666666</v>
      </c>
      <c r="J3787" s="13" t="e">
        <f>VLOOKUP(E3787&amp;" "&amp;F3787,tarifas!$A$13:$D$20,4,FALSE)*H3787</f>
        <v>#N/A</v>
      </c>
      <c r="K3787" s="13">
        <f>IF(F3787="COD1",tarifas!$D$11*(SUMIFS($H$11:$H$8770,$F$11:$F$8770,"=COD1",$B$11:$B$8770,"="&amp;B3787)/COUNTIFS($F$11:$F$8770,"=COD1",$B$11:$B$8770,"="&amp;B3787))/COUNTIFS($A$11:$A$8770,"="&amp;A3787,$F$11:$F$8770,"=COD1"),0)</f>
        <v>0</v>
      </c>
      <c r="L3787" s="13" t="e">
        <f>(VLOOKUP(F3787,tarifas!$C$7:$D$10,2,FALSE)+tarifas!$D$21)*datos!H3787</f>
        <v>#N/A</v>
      </c>
      <c r="M3787">
        <v>250.09448999999998</v>
      </c>
      <c r="N3787" s="13" t="e">
        <f t="shared" si="530"/>
        <v>#N/A</v>
      </c>
      <c r="O3787">
        <f t="shared" si="531"/>
        <v>172.14572427376439</v>
      </c>
      <c r="P3787" s="12">
        <f t="shared" si="532"/>
        <v>0</v>
      </c>
      <c r="Q3787">
        <f t="shared" si="533"/>
        <v>77.948765726235592</v>
      </c>
      <c r="R3787">
        <f>$D$2*tarifas!$D$12/24</f>
        <v>1.4541666666666666</v>
      </c>
      <c r="S3787" t="e">
        <f>VLOOKUP(E3787&amp;" "&amp;F3787,tarifas!$A$13:$D$20,4,FALSE)*P3787</f>
        <v>#N/A</v>
      </c>
      <c r="T3787">
        <f>IF(F3787="COD1",tarifas!$D$11*(SUMIFS($P$11:$P$8770,$F$11:$F$8770,"=COD1",$B$11:$B$8770,"="&amp;B3787)/COUNTIFS($F$11:$F$8770,"=COD1",$B$11:$B$8770,"="&amp;B3787))/COUNTIFS($A$11:$A$8770,"="&amp;A3787,$F$11:$F$8770,"=COD1"),0)</f>
        <v>0</v>
      </c>
      <c r="U3787" t="e">
        <f>(VLOOKUP(F3787,tarifas!$C$7:$D$10,2,FALSE)+tarifas!$D$21)*datos!P3787</f>
        <v>#N/A</v>
      </c>
      <c r="V3787" t="e">
        <f t="shared" si="534"/>
        <v>#N/A</v>
      </c>
      <c r="W3787">
        <f t="shared" si="535"/>
        <v>3.1008019005896519</v>
      </c>
    </row>
    <row r="3788" spans="1:23" x14ac:dyDescent="0.25">
      <c r="A3788">
        <f t="shared" ref="A3788:A3851" si="537">DAYS360($C$11,C3788)</f>
        <v>156</v>
      </c>
      <c r="B3788">
        <f t="shared" ref="B3788:B3851" si="538">MONTH(C3788)</f>
        <v>6</v>
      </c>
      <c r="C3788" s="1">
        <f t="shared" si="536"/>
        <v>41797.37499999084</v>
      </c>
      <c r="D3788" s="7">
        <v>506.65151515151518</v>
      </c>
      <c r="E3788" s="7"/>
      <c r="G3788">
        <v>45.4</v>
      </c>
      <c r="H3788" s="12">
        <v>170.46034728512899</v>
      </c>
      <c r="I3788" s="13">
        <f>$D$2*tarifas!$D$12/24</f>
        <v>1.4541666666666666</v>
      </c>
      <c r="J3788" s="13" t="e">
        <f>VLOOKUP(E3788&amp;" "&amp;F3788,tarifas!$A$13:$D$20,4,FALSE)*H3788</f>
        <v>#N/A</v>
      </c>
      <c r="K3788" s="13">
        <f>IF(F3788="COD1",tarifas!$D$11*(SUMIFS($H$11:$H$8770,$F$11:$F$8770,"=COD1",$B$11:$B$8770,"="&amp;B3788)/COUNTIFS($F$11:$F$8770,"=COD1",$B$11:$B$8770,"="&amp;B3788))/COUNTIFS($A$11:$A$8770,"="&amp;A3788,$F$11:$F$8770,"=COD1"),0)</f>
        <v>0</v>
      </c>
      <c r="L3788" s="13" t="e">
        <f>(VLOOKUP(F3788,tarifas!$C$7:$D$10,2,FALSE)+tarifas!$D$21)*datos!H3788</f>
        <v>#N/A</v>
      </c>
      <c r="M3788">
        <v>337.05471</v>
      </c>
      <c r="N3788" s="13" t="e">
        <f t="shared" ref="N3788:N3851" si="539">(I3788+J3788+K3788+L3788)*1.23</f>
        <v>#N/A</v>
      </c>
      <c r="O3788">
        <f t="shared" ref="O3788:O3851" si="540">IF(M3788&lt;H3788,M3788,H3788)</f>
        <v>170.46034728512899</v>
      </c>
      <c r="P3788" s="12">
        <f t="shared" ref="P3788:P3851" si="541">H3788-O3788</f>
        <v>0</v>
      </c>
      <c r="Q3788">
        <f t="shared" ref="Q3788:Q3851" si="542">IF(M3788&lt;H3788,0,M3788-H3788)</f>
        <v>166.59436271487101</v>
      </c>
      <c r="R3788">
        <f>$D$2*tarifas!$D$12/24</f>
        <v>1.4541666666666666</v>
      </c>
      <c r="S3788" t="e">
        <f>VLOOKUP(E3788&amp;" "&amp;F3788,tarifas!$A$13:$D$20,4,FALSE)*P3788</f>
        <v>#N/A</v>
      </c>
      <c r="T3788">
        <f>IF(F3788="COD1",tarifas!$D$11*(SUMIFS($P$11:$P$8770,$F$11:$F$8770,"=COD1",$B$11:$B$8770,"="&amp;B3788)/COUNTIFS($F$11:$F$8770,"=COD1",$B$11:$B$8770,"="&amp;B3788))/COUNTIFS($A$11:$A$8770,"="&amp;A3788,$F$11:$F$8770,"=COD1"),0)</f>
        <v>0</v>
      </c>
      <c r="U3788" t="e">
        <f>(VLOOKUP(F3788,tarifas!$C$7:$D$10,2,FALSE)+tarifas!$D$21)*datos!P3788</f>
        <v>#N/A</v>
      </c>
      <c r="V3788" t="e">
        <f t="shared" ref="V3788:V3851" si="543">(R3788+S3788+T3788+U3788)*1.23</f>
        <v>#N/A</v>
      </c>
      <c r="W3788">
        <f t="shared" ref="W3788:W3851" si="544">0.9*G3788/1000*Q3788</f>
        <v>6.8070456605296297</v>
      </c>
    </row>
    <row r="3789" spans="1:23" x14ac:dyDescent="0.25">
      <c r="A3789">
        <f t="shared" si="537"/>
        <v>156</v>
      </c>
      <c r="B3789">
        <f t="shared" si="538"/>
        <v>6</v>
      </c>
      <c r="C3789" s="1">
        <f t="shared" ref="C3789:C3852" si="545">+C3788+1/24</f>
        <v>41797.416666657504</v>
      </c>
      <c r="D3789" s="7">
        <v>487.07575757575762</v>
      </c>
      <c r="E3789" s="7"/>
      <c r="G3789">
        <v>44.22</v>
      </c>
      <c r="H3789" s="12">
        <v>171.01282803335278</v>
      </c>
      <c r="I3789" s="13">
        <f>$D$2*tarifas!$D$12/24</f>
        <v>1.4541666666666666</v>
      </c>
      <c r="J3789" s="13" t="e">
        <f>VLOOKUP(E3789&amp;" "&amp;F3789,tarifas!$A$13:$D$20,4,FALSE)*H3789</f>
        <v>#N/A</v>
      </c>
      <c r="K3789" s="13">
        <f>IF(F3789="COD1",tarifas!$D$11*(SUMIFS($H$11:$H$8770,$F$11:$F$8770,"=COD1",$B$11:$B$8770,"="&amp;B3789)/COUNTIFS($F$11:$F$8770,"=COD1",$B$11:$B$8770,"="&amp;B3789))/COUNTIFS($A$11:$A$8770,"="&amp;A3789,$F$11:$F$8770,"=COD1"),0)</f>
        <v>0</v>
      </c>
      <c r="L3789" s="13" t="e">
        <f>(VLOOKUP(F3789,tarifas!$C$7:$D$10,2,FALSE)+tarifas!$D$21)*datos!H3789</f>
        <v>#N/A</v>
      </c>
      <c r="M3789">
        <v>249.54638</v>
      </c>
      <c r="N3789" s="13" t="e">
        <f t="shared" si="539"/>
        <v>#N/A</v>
      </c>
      <c r="O3789">
        <f t="shared" si="540"/>
        <v>171.01282803335278</v>
      </c>
      <c r="P3789" s="12">
        <f t="shared" si="541"/>
        <v>0</v>
      </c>
      <c r="Q3789">
        <f t="shared" si="542"/>
        <v>78.533551966647224</v>
      </c>
      <c r="R3789">
        <f>$D$2*tarifas!$D$12/24</f>
        <v>1.4541666666666666</v>
      </c>
      <c r="S3789" t="e">
        <f>VLOOKUP(E3789&amp;" "&amp;F3789,tarifas!$A$13:$D$20,4,FALSE)*P3789</f>
        <v>#N/A</v>
      </c>
      <c r="T3789">
        <f>IF(F3789="COD1",tarifas!$D$11*(SUMIFS($P$11:$P$8770,$F$11:$F$8770,"=COD1",$B$11:$B$8770,"="&amp;B3789)/COUNTIFS($F$11:$F$8770,"=COD1",$B$11:$B$8770,"="&amp;B3789))/COUNTIFS($A$11:$A$8770,"="&amp;A3789,$F$11:$F$8770,"=COD1"),0)</f>
        <v>0</v>
      </c>
      <c r="U3789" t="e">
        <f>(VLOOKUP(F3789,tarifas!$C$7:$D$10,2,FALSE)+tarifas!$D$21)*datos!P3789</f>
        <v>#N/A</v>
      </c>
      <c r="V3789" t="e">
        <f t="shared" si="543"/>
        <v>#N/A</v>
      </c>
      <c r="W3789">
        <f t="shared" si="544"/>
        <v>3.1254783011686262</v>
      </c>
    </row>
    <row r="3790" spans="1:23" x14ac:dyDescent="0.25">
      <c r="A3790">
        <f t="shared" si="537"/>
        <v>156</v>
      </c>
      <c r="B3790">
        <f t="shared" si="538"/>
        <v>6</v>
      </c>
      <c r="C3790" s="1">
        <f t="shared" si="545"/>
        <v>41797.458333324168</v>
      </c>
      <c r="D3790" s="7">
        <v>592.93939393939399</v>
      </c>
      <c r="E3790" s="7"/>
      <c r="G3790">
        <v>44.17</v>
      </c>
      <c r="H3790" s="12">
        <v>172.43186891302028</v>
      </c>
      <c r="I3790" s="13">
        <f>$D$2*tarifas!$D$12/24</f>
        <v>1.4541666666666666</v>
      </c>
      <c r="J3790" s="13" t="e">
        <f>VLOOKUP(E3790&amp;" "&amp;F3790,tarifas!$A$13:$D$20,4,FALSE)*H3790</f>
        <v>#N/A</v>
      </c>
      <c r="K3790" s="13">
        <f>IF(F3790="COD1",tarifas!$D$11*(SUMIFS($H$11:$H$8770,$F$11:$F$8770,"=COD1",$B$11:$B$8770,"="&amp;B3790)/COUNTIFS($F$11:$F$8770,"=COD1",$B$11:$B$8770,"="&amp;B3790))/COUNTIFS($A$11:$A$8770,"="&amp;A3790,$F$11:$F$8770,"=COD1"),0)</f>
        <v>0</v>
      </c>
      <c r="L3790" s="13" t="e">
        <f>(VLOOKUP(F3790,tarifas!$C$7:$D$10,2,FALSE)+tarifas!$D$21)*datos!H3790</f>
        <v>#N/A</v>
      </c>
      <c r="M3790">
        <v>224.51458</v>
      </c>
      <c r="N3790" s="13" t="e">
        <f t="shared" si="539"/>
        <v>#N/A</v>
      </c>
      <c r="O3790">
        <f t="shared" si="540"/>
        <v>172.43186891302028</v>
      </c>
      <c r="P3790" s="12">
        <f t="shared" si="541"/>
        <v>0</v>
      </c>
      <c r="Q3790">
        <f t="shared" si="542"/>
        <v>52.082711086979714</v>
      </c>
      <c r="R3790">
        <f>$D$2*tarifas!$D$12/24</f>
        <v>1.4541666666666666</v>
      </c>
      <c r="S3790" t="e">
        <f>VLOOKUP(E3790&amp;" "&amp;F3790,tarifas!$A$13:$D$20,4,FALSE)*P3790</f>
        <v>#N/A</v>
      </c>
      <c r="T3790">
        <f>IF(F3790="COD1",tarifas!$D$11*(SUMIFS($P$11:$P$8770,$F$11:$F$8770,"=COD1",$B$11:$B$8770,"="&amp;B3790)/COUNTIFS($F$11:$F$8770,"=COD1",$B$11:$B$8770,"="&amp;B3790))/COUNTIFS($A$11:$A$8770,"="&amp;A3790,$F$11:$F$8770,"=COD1"),0)</f>
        <v>0</v>
      </c>
      <c r="U3790" t="e">
        <f>(VLOOKUP(F3790,tarifas!$C$7:$D$10,2,FALSE)+tarifas!$D$21)*datos!P3790</f>
        <v>#N/A</v>
      </c>
      <c r="V3790" t="e">
        <f t="shared" si="543"/>
        <v>#N/A</v>
      </c>
      <c r="W3790">
        <f t="shared" si="544"/>
        <v>2.0704440138407043</v>
      </c>
    </row>
    <row r="3791" spans="1:23" x14ac:dyDescent="0.25">
      <c r="A3791">
        <f t="shared" si="537"/>
        <v>156</v>
      </c>
      <c r="B3791">
        <f t="shared" si="538"/>
        <v>6</v>
      </c>
      <c r="C3791" s="1">
        <f t="shared" si="545"/>
        <v>41797.499999990832</v>
      </c>
      <c r="D3791" s="7">
        <v>742.33333333333337</v>
      </c>
      <c r="E3791" s="7"/>
      <c r="G3791">
        <v>38.1</v>
      </c>
      <c r="H3791" s="12">
        <v>174.10628302820021</v>
      </c>
      <c r="I3791" s="13">
        <f>$D$2*tarifas!$D$12/24</f>
        <v>1.4541666666666666</v>
      </c>
      <c r="J3791" s="13" t="e">
        <f>VLOOKUP(E3791&amp;" "&amp;F3791,tarifas!$A$13:$D$20,4,FALSE)*H3791</f>
        <v>#N/A</v>
      </c>
      <c r="K3791" s="13">
        <f>IF(F3791="COD1",tarifas!$D$11*(SUMIFS($H$11:$H$8770,$F$11:$F$8770,"=COD1",$B$11:$B$8770,"="&amp;B3791)/COUNTIFS($F$11:$F$8770,"=COD1",$B$11:$B$8770,"="&amp;B3791))/COUNTIFS($A$11:$A$8770,"="&amp;A3791,$F$11:$F$8770,"=COD1"),0)</f>
        <v>0</v>
      </c>
      <c r="L3791" s="13" t="e">
        <f>(VLOOKUP(F3791,tarifas!$C$7:$D$10,2,FALSE)+tarifas!$D$21)*datos!H3791</f>
        <v>#N/A</v>
      </c>
      <c r="M3791">
        <v>523.87743</v>
      </c>
      <c r="N3791" s="13" t="e">
        <f t="shared" si="539"/>
        <v>#N/A</v>
      </c>
      <c r="O3791">
        <f t="shared" si="540"/>
        <v>174.10628302820021</v>
      </c>
      <c r="P3791" s="12">
        <f t="shared" si="541"/>
        <v>0</v>
      </c>
      <c r="Q3791">
        <f t="shared" si="542"/>
        <v>349.77114697179979</v>
      </c>
      <c r="R3791">
        <f>$D$2*tarifas!$D$12/24</f>
        <v>1.4541666666666666</v>
      </c>
      <c r="S3791" t="e">
        <f>VLOOKUP(E3791&amp;" "&amp;F3791,tarifas!$A$13:$D$20,4,FALSE)*P3791</f>
        <v>#N/A</v>
      </c>
      <c r="T3791">
        <f>IF(F3791="COD1",tarifas!$D$11*(SUMIFS($P$11:$P$8770,$F$11:$F$8770,"=COD1",$B$11:$B$8770,"="&amp;B3791)/COUNTIFS($F$11:$F$8770,"=COD1",$B$11:$B$8770,"="&amp;B3791))/COUNTIFS($A$11:$A$8770,"="&amp;A3791,$F$11:$F$8770,"=COD1"),0)</f>
        <v>0</v>
      </c>
      <c r="U3791" t="e">
        <f>(VLOOKUP(F3791,tarifas!$C$7:$D$10,2,FALSE)+tarifas!$D$21)*datos!P3791</f>
        <v>#N/A</v>
      </c>
      <c r="V3791" t="e">
        <f t="shared" si="543"/>
        <v>#N/A</v>
      </c>
      <c r="W3791">
        <f t="shared" si="544"/>
        <v>11.993652629663016</v>
      </c>
    </row>
    <row r="3792" spans="1:23" x14ac:dyDescent="0.25">
      <c r="A3792">
        <f t="shared" si="537"/>
        <v>156</v>
      </c>
      <c r="B3792">
        <f t="shared" si="538"/>
        <v>6</v>
      </c>
      <c r="C3792" s="1">
        <f t="shared" si="545"/>
        <v>41797.541666657497</v>
      </c>
      <c r="D3792" s="7">
        <v>602.98484848484861</v>
      </c>
      <c r="E3792" s="7"/>
      <c r="G3792">
        <v>34.1</v>
      </c>
      <c r="H3792" s="12">
        <v>174.63839203957343</v>
      </c>
      <c r="I3792" s="13">
        <f>$D$2*tarifas!$D$12/24</f>
        <v>1.4541666666666666</v>
      </c>
      <c r="J3792" s="13" t="e">
        <f>VLOOKUP(E3792&amp;" "&amp;F3792,tarifas!$A$13:$D$20,4,FALSE)*H3792</f>
        <v>#N/A</v>
      </c>
      <c r="K3792" s="13">
        <f>IF(F3792="COD1",tarifas!$D$11*(SUMIFS($H$11:$H$8770,$F$11:$F$8770,"=COD1",$B$11:$B$8770,"="&amp;B3792)/COUNTIFS($F$11:$F$8770,"=COD1",$B$11:$B$8770,"="&amp;B3792))/COUNTIFS($A$11:$A$8770,"="&amp;A3792,$F$11:$F$8770,"=COD1"),0)</f>
        <v>0</v>
      </c>
      <c r="L3792" s="13" t="e">
        <f>(VLOOKUP(F3792,tarifas!$C$7:$D$10,2,FALSE)+tarifas!$D$21)*datos!H3792</f>
        <v>#N/A</v>
      </c>
      <c r="M3792">
        <v>468.17397999999997</v>
      </c>
      <c r="N3792" s="13" t="e">
        <f t="shared" si="539"/>
        <v>#N/A</v>
      </c>
      <c r="O3792">
        <f t="shared" si="540"/>
        <v>174.63839203957343</v>
      </c>
      <c r="P3792" s="12">
        <f t="shared" si="541"/>
        <v>0</v>
      </c>
      <c r="Q3792">
        <f t="shared" si="542"/>
        <v>293.53558796042654</v>
      </c>
      <c r="R3792">
        <f>$D$2*tarifas!$D$12/24</f>
        <v>1.4541666666666666</v>
      </c>
      <c r="S3792" t="e">
        <f>VLOOKUP(E3792&amp;" "&amp;F3792,tarifas!$A$13:$D$20,4,FALSE)*P3792</f>
        <v>#N/A</v>
      </c>
      <c r="T3792">
        <f>IF(F3792="COD1",tarifas!$D$11*(SUMIFS($P$11:$P$8770,$F$11:$F$8770,"=COD1",$B$11:$B$8770,"="&amp;B3792)/COUNTIFS($F$11:$F$8770,"=COD1",$B$11:$B$8770,"="&amp;B3792))/COUNTIFS($A$11:$A$8770,"="&amp;A3792,$F$11:$F$8770,"=COD1"),0)</f>
        <v>0</v>
      </c>
      <c r="U3792" t="e">
        <f>(VLOOKUP(F3792,tarifas!$C$7:$D$10,2,FALSE)+tarifas!$D$21)*datos!P3792</f>
        <v>#N/A</v>
      </c>
      <c r="V3792" t="e">
        <f t="shared" si="543"/>
        <v>#N/A</v>
      </c>
      <c r="W3792">
        <f t="shared" si="544"/>
        <v>9.0086071945054904</v>
      </c>
    </row>
    <row r="3793" spans="1:23" x14ac:dyDescent="0.25">
      <c r="A3793">
        <f t="shared" si="537"/>
        <v>156</v>
      </c>
      <c r="B3793">
        <f t="shared" si="538"/>
        <v>6</v>
      </c>
      <c r="C3793" s="1">
        <f t="shared" si="545"/>
        <v>41797.583333324161</v>
      </c>
      <c r="D3793" s="7">
        <v>797.19696969696975</v>
      </c>
      <c r="E3793" s="7"/>
      <c r="G3793">
        <v>28</v>
      </c>
      <c r="H3793" s="12">
        <v>182.53876224970364</v>
      </c>
      <c r="I3793" s="13">
        <f>$D$2*tarifas!$D$12/24</f>
        <v>1.4541666666666666</v>
      </c>
      <c r="J3793" s="13" t="e">
        <f>VLOOKUP(E3793&amp;" "&amp;F3793,tarifas!$A$13:$D$20,4,FALSE)*H3793</f>
        <v>#N/A</v>
      </c>
      <c r="K3793" s="13">
        <f>IF(F3793="COD1",tarifas!$D$11*(SUMIFS($H$11:$H$8770,$F$11:$F$8770,"=COD1",$B$11:$B$8770,"="&amp;B3793)/COUNTIFS($F$11:$F$8770,"=COD1",$B$11:$B$8770,"="&amp;B3793))/COUNTIFS($A$11:$A$8770,"="&amp;A3793,$F$11:$F$8770,"=COD1"),0)</f>
        <v>0</v>
      </c>
      <c r="L3793" s="13" t="e">
        <f>(VLOOKUP(F3793,tarifas!$C$7:$D$10,2,FALSE)+tarifas!$D$21)*datos!H3793</f>
        <v>#N/A</v>
      </c>
      <c r="M3793">
        <v>435.77033</v>
      </c>
      <c r="N3793" s="13" t="e">
        <f t="shared" si="539"/>
        <v>#N/A</v>
      </c>
      <c r="O3793">
        <f t="shared" si="540"/>
        <v>182.53876224970364</v>
      </c>
      <c r="P3793" s="12">
        <f t="shared" si="541"/>
        <v>0</v>
      </c>
      <c r="Q3793">
        <f t="shared" si="542"/>
        <v>253.23156775029636</v>
      </c>
      <c r="R3793">
        <f>$D$2*tarifas!$D$12/24</f>
        <v>1.4541666666666666</v>
      </c>
      <c r="S3793" t="e">
        <f>VLOOKUP(E3793&amp;" "&amp;F3793,tarifas!$A$13:$D$20,4,FALSE)*P3793</f>
        <v>#N/A</v>
      </c>
      <c r="T3793">
        <f>IF(F3793="COD1",tarifas!$D$11*(SUMIFS($P$11:$P$8770,$F$11:$F$8770,"=COD1",$B$11:$B$8770,"="&amp;B3793)/COUNTIFS($F$11:$F$8770,"=COD1",$B$11:$B$8770,"="&amp;B3793))/COUNTIFS($A$11:$A$8770,"="&amp;A3793,$F$11:$F$8770,"=COD1"),0)</f>
        <v>0</v>
      </c>
      <c r="U3793" t="e">
        <f>(VLOOKUP(F3793,tarifas!$C$7:$D$10,2,FALSE)+tarifas!$D$21)*datos!P3793</f>
        <v>#N/A</v>
      </c>
      <c r="V3793" t="e">
        <f t="shared" si="543"/>
        <v>#N/A</v>
      </c>
      <c r="W3793">
        <f t="shared" si="544"/>
        <v>6.3814355073074687</v>
      </c>
    </row>
    <row r="3794" spans="1:23" x14ac:dyDescent="0.25">
      <c r="A3794">
        <f t="shared" si="537"/>
        <v>156</v>
      </c>
      <c r="B3794">
        <f t="shared" si="538"/>
        <v>6</v>
      </c>
      <c r="C3794" s="1">
        <f t="shared" si="545"/>
        <v>41797.624999990825</v>
      </c>
      <c r="D3794" s="7">
        <v>643.68181818181824</v>
      </c>
      <c r="E3794" s="7"/>
      <c r="G3794">
        <v>26.64</v>
      </c>
      <c r="H3794" s="12">
        <v>190.16300825061947</v>
      </c>
      <c r="I3794" s="13">
        <f>$D$2*tarifas!$D$12/24</f>
        <v>1.4541666666666666</v>
      </c>
      <c r="J3794" s="13" t="e">
        <f>VLOOKUP(E3794&amp;" "&amp;F3794,tarifas!$A$13:$D$20,4,FALSE)*H3794</f>
        <v>#N/A</v>
      </c>
      <c r="K3794" s="13">
        <f>IF(F3794="COD1",tarifas!$D$11*(SUMIFS($H$11:$H$8770,$F$11:$F$8770,"=COD1",$B$11:$B$8770,"="&amp;B3794)/COUNTIFS($F$11:$F$8770,"=COD1",$B$11:$B$8770,"="&amp;B3794))/COUNTIFS($A$11:$A$8770,"="&amp;A3794,$F$11:$F$8770,"=COD1"),0)</f>
        <v>0</v>
      </c>
      <c r="L3794" s="13" t="e">
        <f>(VLOOKUP(F3794,tarifas!$C$7:$D$10,2,FALSE)+tarifas!$D$21)*datos!H3794</f>
        <v>#N/A</v>
      </c>
      <c r="M3794">
        <v>340.74216999999999</v>
      </c>
      <c r="N3794" s="13" t="e">
        <f t="shared" si="539"/>
        <v>#N/A</v>
      </c>
      <c r="O3794">
        <f t="shared" si="540"/>
        <v>190.16300825061947</v>
      </c>
      <c r="P3794" s="12">
        <f t="shared" si="541"/>
        <v>0</v>
      </c>
      <c r="Q3794">
        <f t="shared" si="542"/>
        <v>150.57916174938052</v>
      </c>
      <c r="R3794">
        <f>$D$2*tarifas!$D$12/24</f>
        <v>1.4541666666666666</v>
      </c>
      <c r="S3794" t="e">
        <f>VLOOKUP(E3794&amp;" "&amp;F3794,tarifas!$A$13:$D$20,4,FALSE)*P3794</f>
        <v>#N/A</v>
      </c>
      <c r="T3794">
        <f>IF(F3794="COD1",tarifas!$D$11*(SUMIFS($P$11:$P$8770,$F$11:$F$8770,"=COD1",$B$11:$B$8770,"="&amp;B3794)/COUNTIFS($F$11:$F$8770,"=COD1",$B$11:$B$8770,"="&amp;B3794))/COUNTIFS($A$11:$A$8770,"="&amp;A3794,$F$11:$F$8770,"=COD1"),0)</f>
        <v>0</v>
      </c>
      <c r="U3794" t="e">
        <f>(VLOOKUP(F3794,tarifas!$C$7:$D$10,2,FALSE)+tarifas!$D$21)*datos!P3794</f>
        <v>#N/A</v>
      </c>
      <c r="V3794" t="e">
        <f t="shared" si="543"/>
        <v>#N/A</v>
      </c>
      <c r="W3794">
        <f t="shared" si="544"/>
        <v>3.6102859821031479</v>
      </c>
    </row>
    <row r="3795" spans="1:23" x14ac:dyDescent="0.25">
      <c r="A3795">
        <f t="shared" si="537"/>
        <v>156</v>
      </c>
      <c r="B3795">
        <f t="shared" si="538"/>
        <v>6</v>
      </c>
      <c r="C3795" s="1">
        <f t="shared" si="545"/>
        <v>41797.666666657489</v>
      </c>
      <c r="D3795" s="7">
        <v>550.18181818181824</v>
      </c>
      <c r="E3795" s="7"/>
      <c r="G3795">
        <v>30.5</v>
      </c>
      <c r="H3795" s="12">
        <v>189.35922681710923</v>
      </c>
      <c r="I3795" s="13">
        <f>$D$2*tarifas!$D$12/24</f>
        <v>1.4541666666666666</v>
      </c>
      <c r="J3795" s="13" t="e">
        <f>VLOOKUP(E3795&amp;" "&amp;F3795,tarifas!$A$13:$D$20,4,FALSE)*H3795</f>
        <v>#N/A</v>
      </c>
      <c r="K3795" s="13">
        <f>IF(F3795="COD1",tarifas!$D$11*(SUMIFS($H$11:$H$8770,$F$11:$F$8770,"=COD1",$B$11:$B$8770,"="&amp;B3795)/COUNTIFS($F$11:$F$8770,"=COD1",$B$11:$B$8770,"="&amp;B3795))/COUNTIFS($A$11:$A$8770,"="&amp;A3795,$F$11:$F$8770,"=COD1"),0)</f>
        <v>0</v>
      </c>
      <c r="L3795" s="13" t="e">
        <f>(VLOOKUP(F3795,tarifas!$C$7:$D$10,2,FALSE)+tarifas!$D$21)*datos!H3795</f>
        <v>#N/A</v>
      </c>
      <c r="M3795">
        <v>215.83912000000001</v>
      </c>
      <c r="N3795" s="13" t="e">
        <f t="shared" si="539"/>
        <v>#N/A</v>
      </c>
      <c r="O3795">
        <f t="shared" si="540"/>
        <v>189.35922681710923</v>
      </c>
      <c r="P3795" s="12">
        <f t="shared" si="541"/>
        <v>0</v>
      </c>
      <c r="Q3795">
        <f t="shared" si="542"/>
        <v>26.479893182890777</v>
      </c>
      <c r="R3795">
        <f>$D$2*tarifas!$D$12/24</f>
        <v>1.4541666666666666</v>
      </c>
      <c r="S3795" t="e">
        <f>VLOOKUP(E3795&amp;" "&amp;F3795,tarifas!$A$13:$D$20,4,FALSE)*P3795</f>
        <v>#N/A</v>
      </c>
      <c r="T3795">
        <f>IF(F3795="COD1",tarifas!$D$11*(SUMIFS($P$11:$P$8770,$F$11:$F$8770,"=COD1",$B$11:$B$8770,"="&amp;B3795)/COUNTIFS($F$11:$F$8770,"=COD1",$B$11:$B$8770,"="&amp;B3795))/COUNTIFS($A$11:$A$8770,"="&amp;A3795,$F$11:$F$8770,"=COD1"),0)</f>
        <v>0</v>
      </c>
      <c r="U3795" t="e">
        <f>(VLOOKUP(F3795,tarifas!$C$7:$D$10,2,FALSE)+tarifas!$D$21)*datos!P3795</f>
        <v>#N/A</v>
      </c>
      <c r="V3795" t="e">
        <f t="shared" si="543"/>
        <v>#N/A</v>
      </c>
      <c r="W3795">
        <f t="shared" si="544"/>
        <v>0.72687306787035177</v>
      </c>
    </row>
    <row r="3796" spans="1:23" x14ac:dyDescent="0.25">
      <c r="A3796">
        <f t="shared" si="537"/>
        <v>156</v>
      </c>
      <c r="B3796">
        <f t="shared" si="538"/>
        <v>6</v>
      </c>
      <c r="C3796" s="1">
        <f t="shared" si="545"/>
        <v>41797.708333324154</v>
      </c>
      <c r="D3796" s="7">
        <v>448.43939393939394</v>
      </c>
      <c r="E3796" s="7"/>
      <c r="G3796">
        <v>33</v>
      </c>
      <c r="H3796" s="12">
        <v>190.75470287739904</v>
      </c>
      <c r="I3796" s="13">
        <f>$D$2*tarifas!$D$12/24</f>
        <v>1.4541666666666666</v>
      </c>
      <c r="J3796" s="13" t="e">
        <f>VLOOKUP(E3796&amp;" "&amp;F3796,tarifas!$A$13:$D$20,4,FALSE)*H3796</f>
        <v>#N/A</v>
      </c>
      <c r="K3796" s="13">
        <f>IF(F3796="COD1",tarifas!$D$11*(SUMIFS($H$11:$H$8770,$F$11:$F$8770,"=COD1",$B$11:$B$8770,"="&amp;B3796)/COUNTIFS($F$11:$F$8770,"=COD1",$B$11:$B$8770,"="&amp;B3796))/COUNTIFS($A$11:$A$8770,"="&amp;A3796,$F$11:$F$8770,"=COD1"),0)</f>
        <v>0</v>
      </c>
      <c r="L3796" s="13" t="e">
        <f>(VLOOKUP(F3796,tarifas!$C$7:$D$10,2,FALSE)+tarifas!$D$21)*datos!H3796</f>
        <v>#N/A</v>
      </c>
      <c r="M3796">
        <v>78.675989999999999</v>
      </c>
      <c r="N3796" s="13" t="e">
        <f t="shared" si="539"/>
        <v>#N/A</v>
      </c>
      <c r="O3796">
        <f t="shared" si="540"/>
        <v>78.675989999999999</v>
      </c>
      <c r="P3796" s="12">
        <f t="shared" si="541"/>
        <v>112.07871287739904</v>
      </c>
      <c r="Q3796">
        <f t="shared" si="542"/>
        <v>0</v>
      </c>
      <c r="R3796">
        <f>$D$2*tarifas!$D$12/24</f>
        <v>1.4541666666666666</v>
      </c>
      <c r="S3796" t="e">
        <f>VLOOKUP(E3796&amp;" "&amp;F3796,tarifas!$A$13:$D$20,4,FALSE)*P3796</f>
        <v>#N/A</v>
      </c>
      <c r="T3796">
        <f>IF(F3796="COD1",tarifas!$D$11*(SUMIFS($P$11:$P$8770,$F$11:$F$8770,"=COD1",$B$11:$B$8770,"="&amp;B3796)/COUNTIFS($F$11:$F$8770,"=COD1",$B$11:$B$8770,"="&amp;B3796))/COUNTIFS($A$11:$A$8770,"="&amp;A3796,$F$11:$F$8770,"=COD1"),0)</f>
        <v>0</v>
      </c>
      <c r="U3796" t="e">
        <f>(VLOOKUP(F3796,tarifas!$C$7:$D$10,2,FALSE)+tarifas!$D$21)*datos!P3796</f>
        <v>#N/A</v>
      </c>
      <c r="V3796" t="e">
        <f t="shared" si="543"/>
        <v>#N/A</v>
      </c>
      <c r="W3796">
        <f t="shared" si="544"/>
        <v>0</v>
      </c>
    </row>
    <row r="3797" spans="1:23" x14ac:dyDescent="0.25">
      <c r="A3797">
        <f t="shared" si="537"/>
        <v>156</v>
      </c>
      <c r="B3797">
        <f t="shared" si="538"/>
        <v>6</v>
      </c>
      <c r="C3797" s="1">
        <f t="shared" si="545"/>
        <v>41797.749999990818</v>
      </c>
      <c r="D3797" s="7">
        <v>279.9848484848485</v>
      </c>
      <c r="E3797" s="7"/>
      <c r="G3797">
        <v>37</v>
      </c>
      <c r="H3797" s="12">
        <v>189.72251915875805</v>
      </c>
      <c r="I3797" s="13">
        <f>$D$2*tarifas!$D$12/24</f>
        <v>1.4541666666666666</v>
      </c>
      <c r="J3797" s="13" t="e">
        <f>VLOOKUP(E3797&amp;" "&amp;F3797,tarifas!$A$13:$D$20,4,FALSE)*H3797</f>
        <v>#N/A</v>
      </c>
      <c r="K3797" s="13">
        <f>IF(F3797="COD1",tarifas!$D$11*(SUMIFS($H$11:$H$8770,$F$11:$F$8770,"=COD1",$B$11:$B$8770,"="&amp;B3797)/COUNTIFS($F$11:$F$8770,"=COD1",$B$11:$B$8770,"="&amp;B3797))/COUNTIFS($A$11:$A$8770,"="&amp;A3797,$F$11:$F$8770,"=COD1"),0)</f>
        <v>0</v>
      </c>
      <c r="L3797" s="13" t="e">
        <f>(VLOOKUP(F3797,tarifas!$C$7:$D$10,2,FALSE)+tarifas!$D$21)*datos!H3797</f>
        <v>#N/A</v>
      </c>
      <c r="M3797">
        <v>25.20176</v>
      </c>
      <c r="N3797" s="13" t="e">
        <f t="shared" si="539"/>
        <v>#N/A</v>
      </c>
      <c r="O3797">
        <f t="shared" si="540"/>
        <v>25.20176</v>
      </c>
      <c r="P3797" s="12">
        <f t="shared" si="541"/>
        <v>164.52075915875804</v>
      </c>
      <c r="Q3797">
        <f t="shared" si="542"/>
        <v>0</v>
      </c>
      <c r="R3797">
        <f>$D$2*tarifas!$D$12/24</f>
        <v>1.4541666666666666</v>
      </c>
      <c r="S3797" t="e">
        <f>VLOOKUP(E3797&amp;" "&amp;F3797,tarifas!$A$13:$D$20,4,FALSE)*P3797</f>
        <v>#N/A</v>
      </c>
      <c r="T3797">
        <f>IF(F3797="COD1",tarifas!$D$11*(SUMIFS($P$11:$P$8770,$F$11:$F$8770,"=COD1",$B$11:$B$8770,"="&amp;B3797)/COUNTIFS($F$11:$F$8770,"=COD1",$B$11:$B$8770,"="&amp;B3797))/COUNTIFS($A$11:$A$8770,"="&amp;A3797,$F$11:$F$8770,"=COD1"),0)</f>
        <v>0</v>
      </c>
      <c r="U3797" t="e">
        <f>(VLOOKUP(F3797,tarifas!$C$7:$D$10,2,FALSE)+tarifas!$D$21)*datos!P3797</f>
        <v>#N/A</v>
      </c>
      <c r="V3797" t="e">
        <f t="shared" si="543"/>
        <v>#N/A</v>
      </c>
      <c r="W3797">
        <f t="shared" si="544"/>
        <v>0</v>
      </c>
    </row>
    <row r="3798" spans="1:23" x14ac:dyDescent="0.25">
      <c r="A3798">
        <f t="shared" si="537"/>
        <v>156</v>
      </c>
      <c r="B3798">
        <f t="shared" si="538"/>
        <v>6</v>
      </c>
      <c r="C3798" s="1">
        <f t="shared" si="545"/>
        <v>41797.791666657482</v>
      </c>
      <c r="D3798" s="7">
        <v>86.545454545454561</v>
      </c>
      <c r="E3798" s="7"/>
      <c r="G3798">
        <v>44.2</v>
      </c>
      <c r="H3798" s="12">
        <v>203.31710213699722</v>
      </c>
      <c r="I3798" s="13">
        <f>$D$2*tarifas!$D$12/24</f>
        <v>1.4541666666666666</v>
      </c>
      <c r="J3798" s="13" t="e">
        <f>VLOOKUP(E3798&amp;" "&amp;F3798,tarifas!$A$13:$D$20,4,FALSE)*H3798</f>
        <v>#N/A</v>
      </c>
      <c r="K3798" s="13">
        <f>IF(F3798="COD1",tarifas!$D$11*(SUMIFS($H$11:$H$8770,$F$11:$F$8770,"=COD1",$B$11:$B$8770,"="&amp;B3798)/COUNTIFS($F$11:$F$8770,"=COD1",$B$11:$B$8770,"="&amp;B3798))/COUNTIFS($A$11:$A$8770,"="&amp;A3798,$F$11:$F$8770,"=COD1"),0)</f>
        <v>0</v>
      </c>
      <c r="L3798" s="13" t="e">
        <f>(VLOOKUP(F3798,tarifas!$C$7:$D$10,2,FALSE)+tarifas!$D$21)*datos!H3798</f>
        <v>#N/A</v>
      </c>
      <c r="M3798">
        <v>0</v>
      </c>
      <c r="N3798" s="13" t="e">
        <f t="shared" si="539"/>
        <v>#N/A</v>
      </c>
      <c r="O3798">
        <f t="shared" si="540"/>
        <v>0</v>
      </c>
      <c r="P3798" s="12">
        <f t="shared" si="541"/>
        <v>203.31710213699722</v>
      </c>
      <c r="Q3798">
        <f t="shared" si="542"/>
        <v>0</v>
      </c>
      <c r="R3798">
        <f>$D$2*tarifas!$D$12/24</f>
        <v>1.4541666666666666</v>
      </c>
      <c r="S3798" t="e">
        <f>VLOOKUP(E3798&amp;" "&amp;F3798,tarifas!$A$13:$D$20,4,FALSE)*P3798</f>
        <v>#N/A</v>
      </c>
      <c r="T3798">
        <f>IF(F3798="COD1",tarifas!$D$11*(SUMIFS($P$11:$P$8770,$F$11:$F$8770,"=COD1",$B$11:$B$8770,"="&amp;B3798)/COUNTIFS($F$11:$F$8770,"=COD1",$B$11:$B$8770,"="&amp;B3798))/COUNTIFS($A$11:$A$8770,"="&amp;A3798,$F$11:$F$8770,"=COD1"),0)</f>
        <v>0</v>
      </c>
      <c r="U3798" t="e">
        <f>(VLOOKUP(F3798,tarifas!$C$7:$D$10,2,FALSE)+tarifas!$D$21)*datos!P3798</f>
        <v>#N/A</v>
      </c>
      <c r="V3798" t="e">
        <f t="shared" si="543"/>
        <v>#N/A</v>
      </c>
      <c r="W3798">
        <f t="shared" si="544"/>
        <v>0</v>
      </c>
    </row>
    <row r="3799" spans="1:23" x14ac:dyDescent="0.25">
      <c r="A3799">
        <f t="shared" si="537"/>
        <v>156</v>
      </c>
      <c r="B3799">
        <f t="shared" si="538"/>
        <v>6</v>
      </c>
      <c r="C3799" s="1">
        <f t="shared" si="545"/>
        <v>41797.833333324146</v>
      </c>
      <c r="D3799" s="7">
        <v>12.878787878787881</v>
      </c>
      <c r="E3799" s="7"/>
      <c r="G3799">
        <v>50</v>
      </c>
      <c r="H3799" s="12">
        <v>196.85353521418548</v>
      </c>
      <c r="I3799" s="13">
        <f>$D$2*tarifas!$D$12/24</f>
        <v>1.4541666666666666</v>
      </c>
      <c r="J3799" s="13" t="e">
        <f>VLOOKUP(E3799&amp;" "&amp;F3799,tarifas!$A$13:$D$20,4,FALSE)*H3799</f>
        <v>#N/A</v>
      </c>
      <c r="K3799" s="13">
        <f>IF(F3799="COD1",tarifas!$D$11*(SUMIFS($H$11:$H$8770,$F$11:$F$8770,"=COD1",$B$11:$B$8770,"="&amp;B3799)/COUNTIFS($F$11:$F$8770,"=COD1",$B$11:$B$8770,"="&amp;B3799))/COUNTIFS($A$11:$A$8770,"="&amp;A3799,$F$11:$F$8770,"=COD1"),0)</f>
        <v>0</v>
      </c>
      <c r="L3799" s="13" t="e">
        <f>(VLOOKUP(F3799,tarifas!$C$7:$D$10,2,FALSE)+tarifas!$D$21)*datos!H3799</f>
        <v>#N/A</v>
      </c>
      <c r="M3799">
        <v>0</v>
      </c>
      <c r="N3799" s="13" t="e">
        <f t="shared" si="539"/>
        <v>#N/A</v>
      </c>
      <c r="O3799">
        <f t="shared" si="540"/>
        <v>0</v>
      </c>
      <c r="P3799" s="12">
        <f t="shared" si="541"/>
        <v>196.85353521418548</v>
      </c>
      <c r="Q3799">
        <f t="shared" si="542"/>
        <v>0</v>
      </c>
      <c r="R3799">
        <f>$D$2*tarifas!$D$12/24</f>
        <v>1.4541666666666666</v>
      </c>
      <c r="S3799" t="e">
        <f>VLOOKUP(E3799&amp;" "&amp;F3799,tarifas!$A$13:$D$20,4,FALSE)*P3799</f>
        <v>#N/A</v>
      </c>
      <c r="T3799">
        <f>IF(F3799="COD1",tarifas!$D$11*(SUMIFS($P$11:$P$8770,$F$11:$F$8770,"=COD1",$B$11:$B$8770,"="&amp;B3799)/COUNTIFS($F$11:$F$8770,"=COD1",$B$11:$B$8770,"="&amp;B3799))/COUNTIFS($A$11:$A$8770,"="&amp;A3799,$F$11:$F$8770,"=COD1"),0)</f>
        <v>0</v>
      </c>
      <c r="U3799" t="e">
        <f>(VLOOKUP(F3799,tarifas!$C$7:$D$10,2,FALSE)+tarifas!$D$21)*datos!P3799</f>
        <v>#N/A</v>
      </c>
      <c r="V3799" t="e">
        <f t="shared" si="543"/>
        <v>#N/A</v>
      </c>
      <c r="W3799">
        <f t="shared" si="544"/>
        <v>0</v>
      </c>
    </row>
    <row r="3800" spans="1:23" x14ac:dyDescent="0.25">
      <c r="A3800">
        <f t="shared" si="537"/>
        <v>156</v>
      </c>
      <c r="B3800">
        <f t="shared" si="538"/>
        <v>6</v>
      </c>
      <c r="C3800" s="1">
        <f t="shared" si="545"/>
        <v>41797.87499999081</v>
      </c>
      <c r="D3800" s="7">
        <v>0</v>
      </c>
      <c r="E3800" s="7"/>
      <c r="G3800">
        <v>55.96</v>
      </c>
      <c r="H3800" s="12">
        <v>199.49079862359463</v>
      </c>
      <c r="I3800" s="13">
        <f>$D$2*tarifas!$D$12/24</f>
        <v>1.4541666666666666</v>
      </c>
      <c r="J3800" s="13" t="e">
        <f>VLOOKUP(E3800&amp;" "&amp;F3800,tarifas!$A$13:$D$20,4,FALSE)*H3800</f>
        <v>#N/A</v>
      </c>
      <c r="K3800" s="13">
        <f>IF(F3800="COD1",tarifas!$D$11*(SUMIFS($H$11:$H$8770,$F$11:$F$8770,"=COD1",$B$11:$B$8770,"="&amp;B3800)/COUNTIFS($F$11:$F$8770,"=COD1",$B$11:$B$8770,"="&amp;B3800))/COUNTIFS($A$11:$A$8770,"="&amp;A3800,$F$11:$F$8770,"=COD1"),0)</f>
        <v>0</v>
      </c>
      <c r="L3800" s="13" t="e">
        <f>(VLOOKUP(F3800,tarifas!$C$7:$D$10,2,FALSE)+tarifas!$D$21)*datos!H3800</f>
        <v>#N/A</v>
      </c>
      <c r="M3800">
        <v>0</v>
      </c>
      <c r="N3800" s="13" t="e">
        <f t="shared" si="539"/>
        <v>#N/A</v>
      </c>
      <c r="O3800">
        <f t="shared" si="540"/>
        <v>0</v>
      </c>
      <c r="P3800" s="12">
        <f t="shared" si="541"/>
        <v>199.49079862359463</v>
      </c>
      <c r="Q3800">
        <f t="shared" si="542"/>
        <v>0</v>
      </c>
      <c r="R3800">
        <f>$D$2*tarifas!$D$12/24</f>
        <v>1.4541666666666666</v>
      </c>
      <c r="S3800" t="e">
        <f>VLOOKUP(E3800&amp;" "&amp;F3800,tarifas!$A$13:$D$20,4,FALSE)*P3800</f>
        <v>#N/A</v>
      </c>
      <c r="T3800">
        <f>IF(F3800="COD1",tarifas!$D$11*(SUMIFS($P$11:$P$8770,$F$11:$F$8770,"=COD1",$B$11:$B$8770,"="&amp;B3800)/COUNTIFS($F$11:$F$8770,"=COD1",$B$11:$B$8770,"="&amp;B3800))/COUNTIFS($A$11:$A$8770,"="&amp;A3800,$F$11:$F$8770,"=COD1"),0)</f>
        <v>0</v>
      </c>
      <c r="U3800" t="e">
        <f>(VLOOKUP(F3800,tarifas!$C$7:$D$10,2,FALSE)+tarifas!$D$21)*datos!P3800</f>
        <v>#N/A</v>
      </c>
      <c r="V3800" t="e">
        <f t="shared" si="543"/>
        <v>#N/A</v>
      </c>
      <c r="W3800">
        <f t="shared" si="544"/>
        <v>0</v>
      </c>
    </row>
    <row r="3801" spans="1:23" x14ac:dyDescent="0.25">
      <c r="A3801">
        <f t="shared" si="537"/>
        <v>156</v>
      </c>
      <c r="B3801">
        <f t="shared" si="538"/>
        <v>6</v>
      </c>
      <c r="C3801" s="1">
        <f t="shared" si="545"/>
        <v>41797.916666657475</v>
      </c>
      <c r="D3801" s="7">
        <v>0</v>
      </c>
      <c r="E3801" s="7"/>
      <c r="G3801">
        <v>54.55</v>
      </c>
      <c r="H3801" s="12">
        <v>198.99837536625574</v>
      </c>
      <c r="I3801" s="13">
        <f>$D$2*tarifas!$D$12/24</f>
        <v>1.4541666666666666</v>
      </c>
      <c r="J3801" s="13" t="e">
        <f>VLOOKUP(E3801&amp;" "&amp;F3801,tarifas!$A$13:$D$20,4,FALSE)*H3801</f>
        <v>#N/A</v>
      </c>
      <c r="K3801" s="13">
        <f>IF(F3801="COD1",tarifas!$D$11*(SUMIFS($H$11:$H$8770,$F$11:$F$8770,"=COD1",$B$11:$B$8770,"="&amp;B3801)/COUNTIFS($F$11:$F$8770,"=COD1",$B$11:$B$8770,"="&amp;B3801))/COUNTIFS($A$11:$A$8770,"="&amp;A3801,$F$11:$F$8770,"=COD1"),0)</f>
        <v>0</v>
      </c>
      <c r="L3801" s="13" t="e">
        <f>(VLOOKUP(F3801,tarifas!$C$7:$D$10,2,FALSE)+tarifas!$D$21)*datos!H3801</f>
        <v>#N/A</v>
      </c>
      <c r="M3801">
        <v>0</v>
      </c>
      <c r="N3801" s="13" t="e">
        <f t="shared" si="539"/>
        <v>#N/A</v>
      </c>
      <c r="O3801">
        <f t="shared" si="540"/>
        <v>0</v>
      </c>
      <c r="P3801" s="12">
        <f t="shared" si="541"/>
        <v>198.99837536625574</v>
      </c>
      <c r="Q3801">
        <f t="shared" si="542"/>
        <v>0</v>
      </c>
      <c r="R3801">
        <f>$D$2*tarifas!$D$12/24</f>
        <v>1.4541666666666666</v>
      </c>
      <c r="S3801" t="e">
        <f>VLOOKUP(E3801&amp;" "&amp;F3801,tarifas!$A$13:$D$20,4,FALSE)*P3801</f>
        <v>#N/A</v>
      </c>
      <c r="T3801">
        <f>IF(F3801="COD1",tarifas!$D$11*(SUMIFS($P$11:$P$8770,$F$11:$F$8770,"=COD1",$B$11:$B$8770,"="&amp;B3801)/COUNTIFS($F$11:$F$8770,"=COD1",$B$11:$B$8770,"="&amp;B3801))/COUNTIFS($A$11:$A$8770,"="&amp;A3801,$F$11:$F$8770,"=COD1"),0)</f>
        <v>0</v>
      </c>
      <c r="U3801" t="e">
        <f>(VLOOKUP(F3801,tarifas!$C$7:$D$10,2,FALSE)+tarifas!$D$21)*datos!P3801</f>
        <v>#N/A</v>
      </c>
      <c r="V3801" t="e">
        <f t="shared" si="543"/>
        <v>#N/A</v>
      </c>
      <c r="W3801">
        <f t="shared" si="544"/>
        <v>0</v>
      </c>
    </row>
    <row r="3802" spans="1:23" x14ac:dyDescent="0.25">
      <c r="A3802">
        <f t="shared" si="537"/>
        <v>156</v>
      </c>
      <c r="B3802">
        <f t="shared" si="538"/>
        <v>6</v>
      </c>
      <c r="C3802" s="1">
        <f t="shared" si="545"/>
        <v>41797.958333324139</v>
      </c>
      <c r="D3802" s="7">
        <v>0</v>
      </c>
      <c r="E3802" s="7"/>
      <c r="G3802">
        <v>49.48</v>
      </c>
      <c r="H3802" s="12">
        <v>198.79377850403716</v>
      </c>
      <c r="I3802" s="13">
        <f>$D$2*tarifas!$D$12/24</f>
        <v>1.4541666666666666</v>
      </c>
      <c r="J3802" s="13" t="e">
        <f>VLOOKUP(E3802&amp;" "&amp;F3802,tarifas!$A$13:$D$20,4,FALSE)*H3802</f>
        <v>#N/A</v>
      </c>
      <c r="K3802" s="13">
        <f>IF(F3802="COD1",tarifas!$D$11*(SUMIFS($H$11:$H$8770,$F$11:$F$8770,"=COD1",$B$11:$B$8770,"="&amp;B3802)/COUNTIFS($F$11:$F$8770,"=COD1",$B$11:$B$8770,"="&amp;B3802))/COUNTIFS($A$11:$A$8770,"="&amp;A3802,$F$11:$F$8770,"=COD1"),0)</f>
        <v>0</v>
      </c>
      <c r="L3802" s="13" t="e">
        <f>(VLOOKUP(F3802,tarifas!$C$7:$D$10,2,FALSE)+tarifas!$D$21)*datos!H3802</f>
        <v>#N/A</v>
      </c>
      <c r="M3802">
        <v>0</v>
      </c>
      <c r="N3802" s="13" t="e">
        <f t="shared" si="539"/>
        <v>#N/A</v>
      </c>
      <c r="O3802">
        <f t="shared" si="540"/>
        <v>0</v>
      </c>
      <c r="P3802" s="12">
        <f t="shared" si="541"/>
        <v>198.79377850403716</v>
      </c>
      <c r="Q3802">
        <f t="shared" si="542"/>
        <v>0</v>
      </c>
      <c r="R3802">
        <f>$D$2*tarifas!$D$12/24</f>
        <v>1.4541666666666666</v>
      </c>
      <c r="S3802" t="e">
        <f>VLOOKUP(E3802&amp;" "&amp;F3802,tarifas!$A$13:$D$20,4,FALSE)*P3802</f>
        <v>#N/A</v>
      </c>
      <c r="T3802">
        <f>IF(F3802="COD1",tarifas!$D$11*(SUMIFS($P$11:$P$8770,$F$11:$F$8770,"=COD1",$B$11:$B$8770,"="&amp;B3802)/COUNTIFS($F$11:$F$8770,"=COD1",$B$11:$B$8770,"="&amp;B3802))/COUNTIFS($A$11:$A$8770,"="&amp;A3802,$F$11:$F$8770,"=COD1"),0)</f>
        <v>0</v>
      </c>
      <c r="U3802" t="e">
        <f>(VLOOKUP(F3802,tarifas!$C$7:$D$10,2,FALSE)+tarifas!$D$21)*datos!P3802</f>
        <v>#N/A</v>
      </c>
      <c r="V3802" t="e">
        <f t="shared" si="543"/>
        <v>#N/A</v>
      </c>
      <c r="W3802">
        <f t="shared" si="544"/>
        <v>0</v>
      </c>
    </row>
    <row r="3803" spans="1:23" x14ac:dyDescent="0.25">
      <c r="A3803">
        <f t="shared" si="537"/>
        <v>157</v>
      </c>
      <c r="B3803">
        <f t="shared" si="538"/>
        <v>6</v>
      </c>
      <c r="C3803" s="1">
        <f t="shared" si="545"/>
        <v>41797.999999990803</v>
      </c>
      <c r="D3803" s="7">
        <v>0</v>
      </c>
      <c r="E3803" s="7"/>
      <c r="G3803">
        <v>46.58</v>
      </c>
      <c r="H3803" s="12">
        <v>193.46032756921255</v>
      </c>
      <c r="I3803" s="13">
        <f>$D$2*tarifas!$D$12/24</f>
        <v>1.4541666666666666</v>
      </c>
      <c r="J3803" s="13" t="e">
        <f>VLOOKUP(E3803&amp;" "&amp;F3803,tarifas!$A$13:$D$20,4,FALSE)*H3803</f>
        <v>#N/A</v>
      </c>
      <c r="K3803" s="13">
        <f>IF(F3803="COD1",tarifas!$D$11*(SUMIFS($H$11:$H$8770,$F$11:$F$8770,"=COD1",$B$11:$B$8770,"="&amp;B3803)/COUNTIFS($F$11:$F$8770,"=COD1",$B$11:$B$8770,"="&amp;B3803))/COUNTIFS($A$11:$A$8770,"="&amp;A3803,$F$11:$F$8770,"=COD1"),0)</f>
        <v>0</v>
      </c>
      <c r="L3803" s="13" t="e">
        <f>(VLOOKUP(F3803,tarifas!$C$7:$D$10,2,FALSE)+tarifas!$D$21)*datos!H3803</f>
        <v>#N/A</v>
      </c>
      <c r="M3803">
        <v>0</v>
      </c>
      <c r="N3803" s="13" t="e">
        <f t="shared" si="539"/>
        <v>#N/A</v>
      </c>
      <c r="O3803">
        <f t="shared" si="540"/>
        <v>0</v>
      </c>
      <c r="P3803" s="12">
        <f t="shared" si="541"/>
        <v>193.46032756921255</v>
      </c>
      <c r="Q3803">
        <f t="shared" si="542"/>
        <v>0</v>
      </c>
      <c r="R3803">
        <f>$D$2*tarifas!$D$12/24</f>
        <v>1.4541666666666666</v>
      </c>
      <c r="S3803" t="e">
        <f>VLOOKUP(E3803&amp;" "&amp;F3803,tarifas!$A$13:$D$20,4,FALSE)*P3803</f>
        <v>#N/A</v>
      </c>
      <c r="T3803">
        <f>IF(F3803="COD1",tarifas!$D$11*(SUMIFS($P$11:$P$8770,$F$11:$F$8770,"=COD1",$B$11:$B$8770,"="&amp;B3803)/COUNTIFS($F$11:$F$8770,"=COD1",$B$11:$B$8770,"="&amp;B3803))/COUNTIFS($A$11:$A$8770,"="&amp;A3803,$F$11:$F$8770,"=COD1"),0)</f>
        <v>0</v>
      </c>
      <c r="U3803" t="e">
        <f>(VLOOKUP(F3803,tarifas!$C$7:$D$10,2,FALSE)+tarifas!$D$21)*datos!P3803</f>
        <v>#N/A</v>
      </c>
      <c r="V3803" t="e">
        <f t="shared" si="543"/>
        <v>#N/A</v>
      </c>
      <c r="W3803">
        <f t="shared" si="544"/>
        <v>0</v>
      </c>
    </row>
    <row r="3804" spans="1:23" x14ac:dyDescent="0.25">
      <c r="A3804">
        <f t="shared" si="537"/>
        <v>157</v>
      </c>
      <c r="B3804">
        <f t="shared" si="538"/>
        <v>6</v>
      </c>
      <c r="C3804" s="1">
        <f t="shared" si="545"/>
        <v>41798.041666657467</v>
      </c>
      <c r="D3804" s="7">
        <v>0</v>
      </c>
      <c r="E3804" s="7"/>
      <c r="G3804">
        <v>44.24</v>
      </c>
      <c r="H3804" s="12">
        <v>191.63281679981137</v>
      </c>
      <c r="I3804" s="13">
        <f>$D$2*tarifas!$D$12/24</f>
        <v>1.4541666666666666</v>
      </c>
      <c r="J3804" s="13" t="e">
        <f>VLOOKUP(E3804&amp;" "&amp;F3804,tarifas!$A$13:$D$20,4,FALSE)*H3804</f>
        <v>#N/A</v>
      </c>
      <c r="K3804" s="13">
        <f>IF(F3804="COD1",tarifas!$D$11*(SUMIFS($H$11:$H$8770,$F$11:$F$8770,"=COD1",$B$11:$B$8770,"="&amp;B3804)/COUNTIFS($F$11:$F$8770,"=COD1",$B$11:$B$8770,"="&amp;B3804))/COUNTIFS($A$11:$A$8770,"="&amp;A3804,$F$11:$F$8770,"=COD1"),0)</f>
        <v>0</v>
      </c>
      <c r="L3804" s="13" t="e">
        <f>(VLOOKUP(F3804,tarifas!$C$7:$D$10,2,FALSE)+tarifas!$D$21)*datos!H3804</f>
        <v>#N/A</v>
      </c>
      <c r="M3804">
        <v>0</v>
      </c>
      <c r="N3804" s="13" t="e">
        <f t="shared" si="539"/>
        <v>#N/A</v>
      </c>
      <c r="O3804">
        <f t="shared" si="540"/>
        <v>0</v>
      </c>
      <c r="P3804" s="12">
        <f t="shared" si="541"/>
        <v>191.63281679981137</v>
      </c>
      <c r="Q3804">
        <f t="shared" si="542"/>
        <v>0</v>
      </c>
      <c r="R3804">
        <f>$D$2*tarifas!$D$12/24</f>
        <v>1.4541666666666666</v>
      </c>
      <c r="S3804" t="e">
        <f>VLOOKUP(E3804&amp;" "&amp;F3804,tarifas!$A$13:$D$20,4,FALSE)*P3804</f>
        <v>#N/A</v>
      </c>
      <c r="T3804">
        <f>IF(F3804="COD1",tarifas!$D$11*(SUMIFS($P$11:$P$8770,$F$11:$F$8770,"=COD1",$B$11:$B$8770,"="&amp;B3804)/COUNTIFS($F$11:$F$8770,"=COD1",$B$11:$B$8770,"="&amp;B3804))/COUNTIFS($A$11:$A$8770,"="&amp;A3804,$F$11:$F$8770,"=COD1"),0)</f>
        <v>0</v>
      </c>
      <c r="U3804" t="e">
        <f>(VLOOKUP(F3804,tarifas!$C$7:$D$10,2,FALSE)+tarifas!$D$21)*datos!P3804</f>
        <v>#N/A</v>
      </c>
      <c r="V3804" t="e">
        <f t="shared" si="543"/>
        <v>#N/A</v>
      </c>
      <c r="W3804">
        <f t="shared" si="544"/>
        <v>0</v>
      </c>
    </row>
    <row r="3805" spans="1:23" x14ac:dyDescent="0.25">
      <c r="A3805">
        <f t="shared" si="537"/>
        <v>157</v>
      </c>
      <c r="B3805">
        <f t="shared" si="538"/>
        <v>6</v>
      </c>
      <c r="C3805" s="1">
        <f t="shared" si="545"/>
        <v>41798.083333324132</v>
      </c>
      <c r="D3805" s="7">
        <v>0</v>
      </c>
      <c r="E3805" s="7"/>
      <c r="G3805">
        <v>46.58</v>
      </c>
      <c r="H3805" s="12">
        <v>189.7178582375285</v>
      </c>
      <c r="I3805" s="13">
        <f>$D$2*tarifas!$D$12/24</f>
        <v>1.4541666666666666</v>
      </c>
      <c r="J3805" s="13" t="e">
        <f>VLOOKUP(E3805&amp;" "&amp;F3805,tarifas!$A$13:$D$20,4,FALSE)*H3805</f>
        <v>#N/A</v>
      </c>
      <c r="K3805" s="13">
        <f>IF(F3805="COD1",tarifas!$D$11*(SUMIFS($H$11:$H$8770,$F$11:$F$8770,"=COD1",$B$11:$B$8770,"="&amp;B3805)/COUNTIFS($F$11:$F$8770,"=COD1",$B$11:$B$8770,"="&amp;B3805))/COUNTIFS($A$11:$A$8770,"="&amp;A3805,$F$11:$F$8770,"=COD1"),0)</f>
        <v>0</v>
      </c>
      <c r="L3805" s="13" t="e">
        <f>(VLOOKUP(F3805,tarifas!$C$7:$D$10,2,FALSE)+tarifas!$D$21)*datos!H3805</f>
        <v>#N/A</v>
      </c>
      <c r="M3805">
        <v>0</v>
      </c>
      <c r="N3805" s="13" t="e">
        <f t="shared" si="539"/>
        <v>#N/A</v>
      </c>
      <c r="O3805">
        <f t="shared" si="540"/>
        <v>0</v>
      </c>
      <c r="P3805" s="12">
        <f t="shared" si="541"/>
        <v>189.7178582375285</v>
      </c>
      <c r="Q3805">
        <f t="shared" si="542"/>
        <v>0</v>
      </c>
      <c r="R3805">
        <f>$D$2*tarifas!$D$12/24</f>
        <v>1.4541666666666666</v>
      </c>
      <c r="S3805" t="e">
        <f>VLOOKUP(E3805&amp;" "&amp;F3805,tarifas!$A$13:$D$20,4,FALSE)*P3805</f>
        <v>#N/A</v>
      </c>
      <c r="T3805">
        <f>IF(F3805="COD1",tarifas!$D$11*(SUMIFS($P$11:$P$8770,$F$11:$F$8770,"=COD1",$B$11:$B$8770,"="&amp;B3805)/COUNTIFS($F$11:$F$8770,"=COD1",$B$11:$B$8770,"="&amp;B3805))/COUNTIFS($A$11:$A$8770,"="&amp;A3805,$F$11:$F$8770,"=COD1"),0)</f>
        <v>0</v>
      </c>
      <c r="U3805" t="e">
        <f>(VLOOKUP(F3805,tarifas!$C$7:$D$10,2,FALSE)+tarifas!$D$21)*datos!P3805</f>
        <v>#N/A</v>
      </c>
      <c r="V3805" t="e">
        <f t="shared" si="543"/>
        <v>#N/A</v>
      </c>
      <c r="W3805">
        <f t="shared" si="544"/>
        <v>0</v>
      </c>
    </row>
    <row r="3806" spans="1:23" x14ac:dyDescent="0.25">
      <c r="A3806">
        <f t="shared" si="537"/>
        <v>157</v>
      </c>
      <c r="B3806">
        <f t="shared" si="538"/>
        <v>6</v>
      </c>
      <c r="C3806" s="1">
        <f t="shared" si="545"/>
        <v>41798.124999990796</v>
      </c>
      <c r="D3806" s="7">
        <v>0</v>
      </c>
      <c r="E3806" s="7"/>
      <c r="G3806">
        <v>46.58</v>
      </c>
      <c r="H3806" s="12">
        <v>187.31953482004704</v>
      </c>
      <c r="I3806" s="13">
        <f>$D$2*tarifas!$D$12/24</f>
        <v>1.4541666666666666</v>
      </c>
      <c r="J3806" s="13" t="e">
        <f>VLOOKUP(E3806&amp;" "&amp;F3806,tarifas!$A$13:$D$20,4,FALSE)*H3806</f>
        <v>#N/A</v>
      </c>
      <c r="K3806" s="13">
        <f>IF(F3806="COD1",tarifas!$D$11*(SUMIFS($H$11:$H$8770,$F$11:$F$8770,"=COD1",$B$11:$B$8770,"="&amp;B3806)/COUNTIFS($F$11:$F$8770,"=COD1",$B$11:$B$8770,"="&amp;B3806))/COUNTIFS($A$11:$A$8770,"="&amp;A3806,$F$11:$F$8770,"=COD1"),0)</f>
        <v>0</v>
      </c>
      <c r="L3806" s="13" t="e">
        <f>(VLOOKUP(F3806,tarifas!$C$7:$D$10,2,FALSE)+tarifas!$D$21)*datos!H3806</f>
        <v>#N/A</v>
      </c>
      <c r="M3806">
        <v>0</v>
      </c>
      <c r="N3806" s="13" t="e">
        <f t="shared" si="539"/>
        <v>#N/A</v>
      </c>
      <c r="O3806">
        <f t="shared" si="540"/>
        <v>0</v>
      </c>
      <c r="P3806" s="12">
        <f t="shared" si="541"/>
        <v>187.31953482004704</v>
      </c>
      <c r="Q3806">
        <f t="shared" si="542"/>
        <v>0</v>
      </c>
      <c r="R3806">
        <f>$D$2*tarifas!$D$12/24</f>
        <v>1.4541666666666666</v>
      </c>
      <c r="S3806" t="e">
        <f>VLOOKUP(E3806&amp;" "&amp;F3806,tarifas!$A$13:$D$20,4,FALSE)*P3806</f>
        <v>#N/A</v>
      </c>
      <c r="T3806">
        <f>IF(F3806="COD1",tarifas!$D$11*(SUMIFS($P$11:$P$8770,$F$11:$F$8770,"=COD1",$B$11:$B$8770,"="&amp;B3806)/COUNTIFS($F$11:$F$8770,"=COD1",$B$11:$B$8770,"="&amp;B3806))/COUNTIFS($A$11:$A$8770,"="&amp;A3806,$F$11:$F$8770,"=COD1"),0)</f>
        <v>0</v>
      </c>
      <c r="U3806" t="e">
        <f>(VLOOKUP(F3806,tarifas!$C$7:$D$10,2,FALSE)+tarifas!$D$21)*datos!P3806</f>
        <v>#N/A</v>
      </c>
      <c r="V3806" t="e">
        <f t="shared" si="543"/>
        <v>#N/A</v>
      </c>
      <c r="W3806">
        <f t="shared" si="544"/>
        <v>0</v>
      </c>
    </row>
    <row r="3807" spans="1:23" x14ac:dyDescent="0.25">
      <c r="A3807">
        <f t="shared" si="537"/>
        <v>157</v>
      </c>
      <c r="B3807">
        <f t="shared" si="538"/>
        <v>6</v>
      </c>
      <c r="C3807" s="1">
        <f t="shared" si="545"/>
        <v>41798.16666665746</v>
      </c>
      <c r="D3807" s="7">
        <v>0</v>
      </c>
      <c r="E3807" s="7"/>
      <c r="G3807">
        <v>46.58</v>
      </c>
      <c r="H3807" s="12">
        <v>187.89557827084755</v>
      </c>
      <c r="I3807" s="13">
        <f>$D$2*tarifas!$D$12/24</f>
        <v>1.4541666666666666</v>
      </c>
      <c r="J3807" s="13" t="e">
        <f>VLOOKUP(E3807&amp;" "&amp;F3807,tarifas!$A$13:$D$20,4,FALSE)*H3807</f>
        <v>#N/A</v>
      </c>
      <c r="K3807" s="13">
        <f>IF(F3807="COD1",tarifas!$D$11*(SUMIFS($H$11:$H$8770,$F$11:$F$8770,"=COD1",$B$11:$B$8770,"="&amp;B3807)/COUNTIFS($F$11:$F$8770,"=COD1",$B$11:$B$8770,"="&amp;B3807))/COUNTIFS($A$11:$A$8770,"="&amp;A3807,$F$11:$F$8770,"=COD1"),0)</f>
        <v>0</v>
      </c>
      <c r="L3807" s="13" t="e">
        <f>(VLOOKUP(F3807,tarifas!$C$7:$D$10,2,FALSE)+tarifas!$D$21)*datos!H3807</f>
        <v>#N/A</v>
      </c>
      <c r="M3807">
        <v>0</v>
      </c>
      <c r="N3807" s="13" t="e">
        <f t="shared" si="539"/>
        <v>#N/A</v>
      </c>
      <c r="O3807">
        <f t="shared" si="540"/>
        <v>0</v>
      </c>
      <c r="P3807" s="12">
        <f t="shared" si="541"/>
        <v>187.89557827084755</v>
      </c>
      <c r="Q3807">
        <f t="shared" si="542"/>
        <v>0</v>
      </c>
      <c r="R3807">
        <f>$D$2*tarifas!$D$12/24</f>
        <v>1.4541666666666666</v>
      </c>
      <c r="S3807" t="e">
        <f>VLOOKUP(E3807&amp;" "&amp;F3807,tarifas!$A$13:$D$20,4,FALSE)*P3807</f>
        <v>#N/A</v>
      </c>
      <c r="T3807">
        <f>IF(F3807="COD1",tarifas!$D$11*(SUMIFS($P$11:$P$8770,$F$11:$F$8770,"=COD1",$B$11:$B$8770,"="&amp;B3807)/COUNTIFS($F$11:$F$8770,"=COD1",$B$11:$B$8770,"="&amp;B3807))/COUNTIFS($A$11:$A$8770,"="&amp;A3807,$F$11:$F$8770,"=COD1"),0)</f>
        <v>0</v>
      </c>
      <c r="U3807" t="e">
        <f>(VLOOKUP(F3807,tarifas!$C$7:$D$10,2,FALSE)+tarifas!$D$21)*datos!P3807</f>
        <v>#N/A</v>
      </c>
      <c r="V3807" t="e">
        <f t="shared" si="543"/>
        <v>#N/A</v>
      </c>
      <c r="W3807">
        <f t="shared" si="544"/>
        <v>0</v>
      </c>
    </row>
    <row r="3808" spans="1:23" x14ac:dyDescent="0.25">
      <c r="A3808">
        <f t="shared" si="537"/>
        <v>157</v>
      </c>
      <c r="B3808">
        <f t="shared" si="538"/>
        <v>6</v>
      </c>
      <c r="C3808" s="1">
        <f t="shared" si="545"/>
        <v>41798.208333324124</v>
      </c>
      <c r="D3808" s="7">
        <v>0</v>
      </c>
      <c r="E3808" s="7"/>
      <c r="G3808">
        <v>45.86</v>
      </c>
      <c r="H3808" s="12">
        <v>188.39883549158424</v>
      </c>
      <c r="I3808" s="13">
        <f>$D$2*tarifas!$D$12/24</f>
        <v>1.4541666666666666</v>
      </c>
      <c r="J3808" s="13" t="e">
        <f>VLOOKUP(E3808&amp;" "&amp;F3808,tarifas!$A$13:$D$20,4,FALSE)*H3808</f>
        <v>#N/A</v>
      </c>
      <c r="K3808" s="13">
        <f>IF(F3808="COD1",tarifas!$D$11*(SUMIFS($H$11:$H$8770,$F$11:$F$8770,"=COD1",$B$11:$B$8770,"="&amp;B3808)/COUNTIFS($F$11:$F$8770,"=COD1",$B$11:$B$8770,"="&amp;B3808))/COUNTIFS($A$11:$A$8770,"="&amp;A3808,$F$11:$F$8770,"=COD1"),0)</f>
        <v>0</v>
      </c>
      <c r="L3808" s="13" t="e">
        <f>(VLOOKUP(F3808,tarifas!$C$7:$D$10,2,FALSE)+tarifas!$D$21)*datos!H3808</f>
        <v>#N/A</v>
      </c>
      <c r="M3808">
        <v>17.242259999999998</v>
      </c>
      <c r="N3808" s="13" t="e">
        <f t="shared" si="539"/>
        <v>#N/A</v>
      </c>
      <c r="O3808">
        <f t="shared" si="540"/>
        <v>17.242259999999998</v>
      </c>
      <c r="P3808" s="12">
        <f t="shared" si="541"/>
        <v>171.15657549158425</v>
      </c>
      <c r="Q3808">
        <f t="shared" si="542"/>
        <v>0</v>
      </c>
      <c r="R3808">
        <f>$D$2*tarifas!$D$12/24</f>
        <v>1.4541666666666666</v>
      </c>
      <c r="S3808" t="e">
        <f>VLOOKUP(E3808&amp;" "&amp;F3808,tarifas!$A$13:$D$20,4,FALSE)*P3808</f>
        <v>#N/A</v>
      </c>
      <c r="T3808">
        <f>IF(F3808="COD1",tarifas!$D$11*(SUMIFS($P$11:$P$8770,$F$11:$F$8770,"=COD1",$B$11:$B$8770,"="&amp;B3808)/COUNTIFS($F$11:$F$8770,"=COD1",$B$11:$B$8770,"="&amp;B3808))/COUNTIFS($A$11:$A$8770,"="&amp;A3808,$F$11:$F$8770,"=COD1"),0)</f>
        <v>0</v>
      </c>
      <c r="U3808" t="e">
        <f>(VLOOKUP(F3808,tarifas!$C$7:$D$10,2,FALSE)+tarifas!$D$21)*datos!P3808</f>
        <v>#N/A</v>
      </c>
      <c r="V3808" t="e">
        <f t="shared" si="543"/>
        <v>#N/A</v>
      </c>
      <c r="W3808">
        <f t="shared" si="544"/>
        <v>0</v>
      </c>
    </row>
    <row r="3809" spans="1:23" x14ac:dyDescent="0.25">
      <c r="A3809">
        <f t="shared" si="537"/>
        <v>157</v>
      </c>
      <c r="B3809">
        <f t="shared" si="538"/>
        <v>6</v>
      </c>
      <c r="C3809" s="1">
        <f t="shared" si="545"/>
        <v>41798.249999990789</v>
      </c>
      <c r="D3809" s="7">
        <v>15.969696969696971</v>
      </c>
      <c r="E3809" s="7"/>
      <c r="G3809">
        <v>44.21</v>
      </c>
      <c r="H3809" s="12">
        <v>169.38485524328109</v>
      </c>
      <c r="I3809" s="13">
        <f>$D$2*tarifas!$D$12/24</f>
        <v>1.4541666666666666</v>
      </c>
      <c r="J3809" s="13" t="e">
        <f>VLOOKUP(E3809&amp;" "&amp;F3809,tarifas!$A$13:$D$20,4,FALSE)*H3809</f>
        <v>#N/A</v>
      </c>
      <c r="K3809" s="13">
        <f>IF(F3809="COD1",tarifas!$D$11*(SUMIFS($H$11:$H$8770,$F$11:$F$8770,"=COD1",$B$11:$B$8770,"="&amp;B3809)/COUNTIFS($F$11:$F$8770,"=COD1",$B$11:$B$8770,"="&amp;B3809))/COUNTIFS($A$11:$A$8770,"="&amp;A3809,$F$11:$F$8770,"=COD1"),0)</f>
        <v>0</v>
      </c>
      <c r="L3809" s="13" t="e">
        <f>(VLOOKUP(F3809,tarifas!$C$7:$D$10,2,FALSE)+tarifas!$D$21)*datos!H3809</f>
        <v>#N/A</v>
      </c>
      <c r="M3809">
        <v>65.335580000000007</v>
      </c>
      <c r="N3809" s="13" t="e">
        <f t="shared" si="539"/>
        <v>#N/A</v>
      </c>
      <c r="O3809">
        <f t="shared" si="540"/>
        <v>65.335580000000007</v>
      </c>
      <c r="P3809" s="12">
        <f t="shared" si="541"/>
        <v>104.04927524328109</v>
      </c>
      <c r="Q3809">
        <f t="shared" si="542"/>
        <v>0</v>
      </c>
      <c r="R3809">
        <f>$D$2*tarifas!$D$12/24</f>
        <v>1.4541666666666666</v>
      </c>
      <c r="S3809" t="e">
        <f>VLOOKUP(E3809&amp;" "&amp;F3809,tarifas!$A$13:$D$20,4,FALSE)*P3809</f>
        <v>#N/A</v>
      </c>
      <c r="T3809">
        <f>IF(F3809="COD1",tarifas!$D$11*(SUMIFS($P$11:$P$8770,$F$11:$F$8770,"=COD1",$B$11:$B$8770,"="&amp;B3809)/COUNTIFS($F$11:$F$8770,"=COD1",$B$11:$B$8770,"="&amp;B3809))/COUNTIFS($A$11:$A$8770,"="&amp;A3809,$F$11:$F$8770,"=COD1"),0)</f>
        <v>0</v>
      </c>
      <c r="U3809" t="e">
        <f>(VLOOKUP(F3809,tarifas!$C$7:$D$10,2,FALSE)+tarifas!$D$21)*datos!P3809</f>
        <v>#N/A</v>
      </c>
      <c r="V3809" t="e">
        <f t="shared" si="543"/>
        <v>#N/A</v>
      </c>
      <c r="W3809">
        <f t="shared" si="544"/>
        <v>0</v>
      </c>
    </row>
    <row r="3810" spans="1:23" x14ac:dyDescent="0.25">
      <c r="A3810">
        <f t="shared" si="537"/>
        <v>157</v>
      </c>
      <c r="B3810">
        <f t="shared" si="538"/>
        <v>6</v>
      </c>
      <c r="C3810" s="1">
        <f t="shared" si="545"/>
        <v>41798.291666657453</v>
      </c>
      <c r="D3810" s="7">
        <v>61.045454545454547</v>
      </c>
      <c r="E3810" s="7"/>
      <c r="G3810">
        <v>44.21</v>
      </c>
      <c r="H3810" s="12">
        <v>168.58102342985359</v>
      </c>
      <c r="I3810" s="13">
        <f>$D$2*tarifas!$D$12/24</f>
        <v>1.4541666666666666</v>
      </c>
      <c r="J3810" s="13" t="e">
        <f>VLOOKUP(E3810&amp;" "&amp;F3810,tarifas!$A$13:$D$20,4,FALSE)*H3810</f>
        <v>#N/A</v>
      </c>
      <c r="K3810" s="13">
        <f>IF(F3810="COD1",tarifas!$D$11*(SUMIFS($H$11:$H$8770,$F$11:$F$8770,"=COD1",$B$11:$B$8770,"="&amp;B3810)/COUNTIFS($F$11:$F$8770,"=COD1",$B$11:$B$8770,"="&amp;B3810))/COUNTIFS($A$11:$A$8770,"="&amp;A3810,$F$11:$F$8770,"=COD1"),0)</f>
        <v>0</v>
      </c>
      <c r="L3810" s="13" t="e">
        <f>(VLOOKUP(F3810,tarifas!$C$7:$D$10,2,FALSE)+tarifas!$D$21)*datos!H3810</f>
        <v>#N/A</v>
      </c>
      <c r="M3810">
        <v>186.69143</v>
      </c>
      <c r="N3810" s="13" t="e">
        <f t="shared" si="539"/>
        <v>#N/A</v>
      </c>
      <c r="O3810">
        <f t="shared" si="540"/>
        <v>168.58102342985359</v>
      </c>
      <c r="P3810" s="12">
        <f t="shared" si="541"/>
        <v>0</v>
      </c>
      <c r="Q3810">
        <f t="shared" si="542"/>
        <v>18.110406570146409</v>
      </c>
      <c r="R3810">
        <f>$D$2*tarifas!$D$12/24</f>
        <v>1.4541666666666666</v>
      </c>
      <c r="S3810" t="e">
        <f>VLOOKUP(E3810&amp;" "&amp;F3810,tarifas!$A$13:$D$20,4,FALSE)*P3810</f>
        <v>#N/A</v>
      </c>
      <c r="T3810">
        <f>IF(F3810="COD1",tarifas!$D$11*(SUMIFS($P$11:$P$8770,$F$11:$F$8770,"=COD1",$B$11:$B$8770,"="&amp;B3810)/COUNTIFS($F$11:$F$8770,"=COD1",$B$11:$B$8770,"="&amp;B3810))/COUNTIFS($A$11:$A$8770,"="&amp;A3810,$F$11:$F$8770,"=COD1"),0)</f>
        <v>0</v>
      </c>
      <c r="U3810" t="e">
        <f>(VLOOKUP(F3810,tarifas!$C$7:$D$10,2,FALSE)+tarifas!$D$21)*datos!P3810</f>
        <v>#N/A</v>
      </c>
      <c r="V3810" t="e">
        <f t="shared" si="543"/>
        <v>#N/A</v>
      </c>
      <c r="W3810">
        <f t="shared" si="544"/>
        <v>0.72059496701955561</v>
      </c>
    </row>
    <row r="3811" spans="1:23" x14ac:dyDescent="0.25">
      <c r="A3811">
        <f t="shared" si="537"/>
        <v>157</v>
      </c>
      <c r="B3811">
        <f t="shared" si="538"/>
        <v>6</v>
      </c>
      <c r="C3811" s="1">
        <f t="shared" si="545"/>
        <v>41798.333333324117</v>
      </c>
      <c r="D3811" s="7">
        <v>217.1363636363636</v>
      </c>
      <c r="E3811" s="7"/>
      <c r="G3811">
        <v>44.21</v>
      </c>
      <c r="H3811" s="12">
        <v>168.91861170862867</v>
      </c>
      <c r="I3811" s="13">
        <f>$D$2*tarifas!$D$12/24</f>
        <v>1.4541666666666666</v>
      </c>
      <c r="J3811" s="13" t="e">
        <f>VLOOKUP(E3811&amp;" "&amp;F3811,tarifas!$A$13:$D$20,4,FALSE)*H3811</f>
        <v>#N/A</v>
      </c>
      <c r="K3811" s="13">
        <f>IF(F3811="COD1",tarifas!$D$11*(SUMIFS($H$11:$H$8770,$F$11:$F$8770,"=COD1",$B$11:$B$8770,"="&amp;B3811)/COUNTIFS($F$11:$F$8770,"=COD1",$B$11:$B$8770,"="&amp;B3811))/COUNTIFS($A$11:$A$8770,"="&amp;A3811,$F$11:$F$8770,"=COD1"),0)</f>
        <v>0</v>
      </c>
      <c r="L3811" s="13" t="e">
        <f>(VLOOKUP(F3811,tarifas!$C$7:$D$10,2,FALSE)+tarifas!$D$21)*datos!H3811</f>
        <v>#N/A</v>
      </c>
      <c r="M3811">
        <v>125.05986</v>
      </c>
      <c r="N3811" s="13" t="e">
        <f t="shared" si="539"/>
        <v>#N/A</v>
      </c>
      <c r="O3811">
        <f t="shared" si="540"/>
        <v>125.05986</v>
      </c>
      <c r="P3811" s="12">
        <f t="shared" si="541"/>
        <v>43.858751708628674</v>
      </c>
      <c r="Q3811">
        <f t="shared" si="542"/>
        <v>0</v>
      </c>
      <c r="R3811">
        <f>$D$2*tarifas!$D$12/24</f>
        <v>1.4541666666666666</v>
      </c>
      <c r="S3811" t="e">
        <f>VLOOKUP(E3811&amp;" "&amp;F3811,tarifas!$A$13:$D$20,4,FALSE)*P3811</f>
        <v>#N/A</v>
      </c>
      <c r="T3811">
        <f>IF(F3811="COD1",tarifas!$D$11*(SUMIFS($P$11:$P$8770,$F$11:$F$8770,"=COD1",$B$11:$B$8770,"="&amp;B3811)/COUNTIFS($F$11:$F$8770,"=COD1",$B$11:$B$8770,"="&amp;B3811))/COUNTIFS($A$11:$A$8770,"="&amp;A3811,$F$11:$F$8770,"=COD1"),0)</f>
        <v>0</v>
      </c>
      <c r="U3811" t="e">
        <f>(VLOOKUP(F3811,tarifas!$C$7:$D$10,2,FALSE)+tarifas!$D$21)*datos!P3811</f>
        <v>#N/A</v>
      </c>
      <c r="V3811" t="e">
        <f t="shared" si="543"/>
        <v>#N/A</v>
      </c>
      <c r="W3811">
        <f t="shared" si="544"/>
        <v>0</v>
      </c>
    </row>
    <row r="3812" spans="1:23" x14ac:dyDescent="0.25">
      <c r="A3812">
        <f t="shared" si="537"/>
        <v>157</v>
      </c>
      <c r="B3812">
        <f t="shared" si="538"/>
        <v>6</v>
      </c>
      <c r="C3812" s="1">
        <f t="shared" si="545"/>
        <v>41798.374999990781</v>
      </c>
      <c r="D3812" s="7">
        <v>309.60606060606062</v>
      </c>
      <c r="E3812" s="7"/>
      <c r="G3812">
        <v>44.25</v>
      </c>
      <c r="H3812" s="12">
        <v>169.60192862361154</v>
      </c>
      <c r="I3812" s="13">
        <f>$D$2*tarifas!$D$12/24</f>
        <v>1.4541666666666666</v>
      </c>
      <c r="J3812" s="13" t="e">
        <f>VLOOKUP(E3812&amp;" "&amp;F3812,tarifas!$A$13:$D$20,4,FALSE)*H3812</f>
        <v>#N/A</v>
      </c>
      <c r="K3812" s="13">
        <f>IF(F3812="COD1",tarifas!$D$11*(SUMIFS($H$11:$H$8770,$F$11:$F$8770,"=COD1",$B$11:$B$8770,"="&amp;B3812)/COUNTIFS($F$11:$F$8770,"=COD1",$B$11:$B$8770,"="&amp;B3812))/COUNTIFS($A$11:$A$8770,"="&amp;A3812,$F$11:$F$8770,"=COD1"),0)</f>
        <v>0</v>
      </c>
      <c r="L3812" s="13" t="e">
        <f>(VLOOKUP(F3812,tarifas!$C$7:$D$10,2,FALSE)+tarifas!$D$21)*datos!H3812</f>
        <v>#N/A</v>
      </c>
      <c r="M3812">
        <v>93.861469999999997</v>
      </c>
      <c r="N3812" s="13" t="e">
        <f t="shared" si="539"/>
        <v>#N/A</v>
      </c>
      <c r="O3812">
        <f t="shared" si="540"/>
        <v>93.861469999999997</v>
      </c>
      <c r="P3812" s="12">
        <f t="shared" si="541"/>
        <v>75.740458623611545</v>
      </c>
      <c r="Q3812">
        <f t="shared" si="542"/>
        <v>0</v>
      </c>
      <c r="R3812">
        <f>$D$2*tarifas!$D$12/24</f>
        <v>1.4541666666666666</v>
      </c>
      <c r="S3812" t="e">
        <f>VLOOKUP(E3812&amp;" "&amp;F3812,tarifas!$A$13:$D$20,4,FALSE)*P3812</f>
        <v>#N/A</v>
      </c>
      <c r="T3812">
        <f>IF(F3812="COD1",tarifas!$D$11*(SUMIFS($P$11:$P$8770,$F$11:$F$8770,"=COD1",$B$11:$B$8770,"="&amp;B3812)/COUNTIFS($F$11:$F$8770,"=COD1",$B$11:$B$8770,"="&amp;B3812))/COUNTIFS($A$11:$A$8770,"="&amp;A3812,$F$11:$F$8770,"=COD1"),0)</f>
        <v>0</v>
      </c>
      <c r="U3812" t="e">
        <f>(VLOOKUP(F3812,tarifas!$C$7:$D$10,2,FALSE)+tarifas!$D$21)*datos!P3812</f>
        <v>#N/A</v>
      </c>
      <c r="V3812" t="e">
        <f t="shared" si="543"/>
        <v>#N/A</v>
      </c>
      <c r="W3812">
        <f t="shared" si="544"/>
        <v>0</v>
      </c>
    </row>
    <row r="3813" spans="1:23" x14ac:dyDescent="0.25">
      <c r="A3813">
        <f t="shared" si="537"/>
        <v>157</v>
      </c>
      <c r="B3813">
        <f t="shared" si="538"/>
        <v>6</v>
      </c>
      <c r="C3813" s="1">
        <f t="shared" si="545"/>
        <v>41798.416666657446</v>
      </c>
      <c r="D3813" s="7">
        <v>571.56060606060601</v>
      </c>
      <c r="E3813" s="7"/>
      <c r="G3813">
        <v>45.86</v>
      </c>
      <c r="H3813" s="12">
        <v>168.46815722043567</v>
      </c>
      <c r="I3813" s="13">
        <f>$D$2*tarifas!$D$12/24</f>
        <v>1.4541666666666666</v>
      </c>
      <c r="J3813" s="13" t="e">
        <f>VLOOKUP(E3813&amp;" "&amp;F3813,tarifas!$A$13:$D$20,4,FALSE)*H3813</f>
        <v>#N/A</v>
      </c>
      <c r="K3813" s="13">
        <f>IF(F3813="COD1",tarifas!$D$11*(SUMIFS($H$11:$H$8770,$F$11:$F$8770,"=COD1",$B$11:$B$8770,"="&amp;B3813)/COUNTIFS($F$11:$F$8770,"=COD1",$B$11:$B$8770,"="&amp;B3813))/COUNTIFS($A$11:$A$8770,"="&amp;A3813,$F$11:$F$8770,"=COD1"),0)</f>
        <v>0</v>
      </c>
      <c r="L3813" s="13" t="e">
        <f>(VLOOKUP(F3813,tarifas!$C$7:$D$10,2,FALSE)+tarifas!$D$21)*datos!H3813</f>
        <v>#N/A</v>
      </c>
      <c r="M3813">
        <v>182.20170000000002</v>
      </c>
      <c r="N3813" s="13" t="e">
        <f t="shared" si="539"/>
        <v>#N/A</v>
      </c>
      <c r="O3813">
        <f t="shared" si="540"/>
        <v>168.46815722043567</v>
      </c>
      <c r="P3813" s="12">
        <f t="shared" si="541"/>
        <v>0</v>
      </c>
      <c r="Q3813">
        <f t="shared" si="542"/>
        <v>13.733542779564345</v>
      </c>
      <c r="R3813">
        <f>$D$2*tarifas!$D$12/24</f>
        <v>1.4541666666666666</v>
      </c>
      <c r="S3813" t="e">
        <f>VLOOKUP(E3813&amp;" "&amp;F3813,tarifas!$A$13:$D$20,4,FALSE)*P3813</f>
        <v>#N/A</v>
      </c>
      <c r="T3813">
        <f>IF(F3813="COD1",tarifas!$D$11*(SUMIFS($P$11:$P$8770,$F$11:$F$8770,"=COD1",$B$11:$B$8770,"="&amp;B3813)/COUNTIFS($F$11:$F$8770,"=COD1",$B$11:$B$8770,"="&amp;B3813))/COUNTIFS($A$11:$A$8770,"="&amp;A3813,$F$11:$F$8770,"=COD1"),0)</f>
        <v>0</v>
      </c>
      <c r="U3813" t="e">
        <f>(VLOOKUP(F3813,tarifas!$C$7:$D$10,2,FALSE)+tarifas!$D$21)*datos!P3813</f>
        <v>#N/A</v>
      </c>
      <c r="V3813" t="e">
        <f t="shared" si="543"/>
        <v>#N/A</v>
      </c>
      <c r="W3813">
        <f t="shared" si="544"/>
        <v>0.56683824468373878</v>
      </c>
    </row>
    <row r="3814" spans="1:23" x14ac:dyDescent="0.25">
      <c r="A3814">
        <f t="shared" si="537"/>
        <v>157</v>
      </c>
      <c r="B3814">
        <f t="shared" si="538"/>
        <v>6</v>
      </c>
      <c r="C3814" s="1">
        <f t="shared" si="545"/>
        <v>41798.45833332411</v>
      </c>
      <c r="D3814" s="7">
        <v>731.5151515151515</v>
      </c>
      <c r="E3814" s="7"/>
      <c r="G3814">
        <v>44.42</v>
      </c>
      <c r="H3814" s="12">
        <v>170.54972286869091</v>
      </c>
      <c r="I3814" s="13">
        <f>$D$2*tarifas!$D$12/24</f>
        <v>1.4541666666666666</v>
      </c>
      <c r="J3814" s="13" t="e">
        <f>VLOOKUP(E3814&amp;" "&amp;F3814,tarifas!$A$13:$D$20,4,FALSE)*H3814</f>
        <v>#N/A</v>
      </c>
      <c r="K3814" s="13">
        <f>IF(F3814="COD1",tarifas!$D$11*(SUMIFS($H$11:$H$8770,$F$11:$F$8770,"=COD1",$B$11:$B$8770,"="&amp;B3814)/COUNTIFS($F$11:$F$8770,"=COD1",$B$11:$B$8770,"="&amp;B3814))/COUNTIFS($A$11:$A$8770,"="&amp;A3814,$F$11:$F$8770,"=COD1"),0)</f>
        <v>0</v>
      </c>
      <c r="L3814" s="13" t="e">
        <f>(VLOOKUP(F3814,tarifas!$C$7:$D$10,2,FALSE)+tarifas!$D$21)*datos!H3814</f>
        <v>#N/A</v>
      </c>
      <c r="M3814">
        <v>59.367249999999999</v>
      </c>
      <c r="N3814" s="13" t="e">
        <f t="shared" si="539"/>
        <v>#N/A</v>
      </c>
      <c r="O3814">
        <f t="shared" si="540"/>
        <v>59.367249999999999</v>
      </c>
      <c r="P3814" s="12">
        <f t="shared" si="541"/>
        <v>111.18247286869091</v>
      </c>
      <c r="Q3814">
        <f t="shared" si="542"/>
        <v>0</v>
      </c>
      <c r="R3814">
        <f>$D$2*tarifas!$D$12/24</f>
        <v>1.4541666666666666</v>
      </c>
      <c r="S3814" t="e">
        <f>VLOOKUP(E3814&amp;" "&amp;F3814,tarifas!$A$13:$D$20,4,FALSE)*P3814</f>
        <v>#N/A</v>
      </c>
      <c r="T3814">
        <f>IF(F3814="COD1",tarifas!$D$11*(SUMIFS($P$11:$P$8770,$F$11:$F$8770,"=COD1",$B$11:$B$8770,"="&amp;B3814)/COUNTIFS($F$11:$F$8770,"=COD1",$B$11:$B$8770,"="&amp;B3814))/COUNTIFS($A$11:$A$8770,"="&amp;A3814,$F$11:$F$8770,"=COD1"),0)</f>
        <v>0</v>
      </c>
      <c r="U3814" t="e">
        <f>(VLOOKUP(F3814,tarifas!$C$7:$D$10,2,FALSE)+tarifas!$D$21)*datos!P3814</f>
        <v>#N/A</v>
      </c>
      <c r="V3814" t="e">
        <f t="shared" si="543"/>
        <v>#N/A</v>
      </c>
      <c r="W3814">
        <f t="shared" si="544"/>
        <v>0</v>
      </c>
    </row>
    <row r="3815" spans="1:23" x14ac:dyDescent="0.25">
      <c r="A3815">
        <f t="shared" si="537"/>
        <v>157</v>
      </c>
      <c r="B3815">
        <f t="shared" si="538"/>
        <v>6</v>
      </c>
      <c r="C3815" s="1">
        <f t="shared" si="545"/>
        <v>41798.499999990774</v>
      </c>
      <c r="D3815" s="7">
        <v>812.39393939393949</v>
      </c>
      <c r="E3815" s="7"/>
      <c r="G3815">
        <v>44.21</v>
      </c>
      <c r="H3815" s="12">
        <v>170.08431765947745</v>
      </c>
      <c r="I3815" s="13">
        <f>$D$2*tarifas!$D$12/24</f>
        <v>1.4541666666666666</v>
      </c>
      <c r="J3815" s="13" t="e">
        <f>VLOOKUP(E3815&amp;" "&amp;F3815,tarifas!$A$13:$D$20,4,FALSE)*H3815</f>
        <v>#N/A</v>
      </c>
      <c r="K3815" s="13">
        <f>IF(F3815="COD1",tarifas!$D$11*(SUMIFS($H$11:$H$8770,$F$11:$F$8770,"=COD1",$B$11:$B$8770,"="&amp;B3815)/COUNTIFS($F$11:$F$8770,"=COD1",$B$11:$B$8770,"="&amp;B3815))/COUNTIFS($A$11:$A$8770,"="&amp;A3815,$F$11:$F$8770,"=COD1"),0)</f>
        <v>0</v>
      </c>
      <c r="L3815" s="13" t="e">
        <f>(VLOOKUP(F3815,tarifas!$C$7:$D$10,2,FALSE)+tarifas!$D$21)*datos!H3815</f>
        <v>#N/A</v>
      </c>
      <c r="M3815">
        <v>307.42075</v>
      </c>
      <c r="N3815" s="13" t="e">
        <f t="shared" si="539"/>
        <v>#N/A</v>
      </c>
      <c r="O3815">
        <f t="shared" si="540"/>
        <v>170.08431765947745</v>
      </c>
      <c r="P3815" s="12">
        <f t="shared" si="541"/>
        <v>0</v>
      </c>
      <c r="Q3815">
        <f t="shared" si="542"/>
        <v>137.33643234052255</v>
      </c>
      <c r="R3815">
        <f>$D$2*tarifas!$D$12/24</f>
        <v>1.4541666666666666</v>
      </c>
      <c r="S3815" t="e">
        <f>VLOOKUP(E3815&amp;" "&amp;F3815,tarifas!$A$13:$D$20,4,FALSE)*P3815</f>
        <v>#N/A</v>
      </c>
      <c r="T3815">
        <f>IF(F3815="COD1",tarifas!$D$11*(SUMIFS($P$11:$P$8770,$F$11:$F$8770,"=COD1",$B$11:$B$8770,"="&amp;B3815)/COUNTIFS($F$11:$F$8770,"=COD1",$B$11:$B$8770,"="&amp;B3815))/COUNTIFS($A$11:$A$8770,"="&amp;A3815,$F$11:$F$8770,"=COD1"),0)</f>
        <v>0</v>
      </c>
      <c r="U3815" t="e">
        <f>(VLOOKUP(F3815,tarifas!$C$7:$D$10,2,FALSE)+tarifas!$D$21)*datos!P3815</f>
        <v>#N/A</v>
      </c>
      <c r="V3815" t="e">
        <f t="shared" si="543"/>
        <v>#N/A</v>
      </c>
      <c r="W3815">
        <f t="shared" si="544"/>
        <v>5.4644793063970525</v>
      </c>
    </row>
    <row r="3816" spans="1:23" x14ac:dyDescent="0.25">
      <c r="A3816">
        <f t="shared" si="537"/>
        <v>157</v>
      </c>
      <c r="B3816">
        <f t="shared" si="538"/>
        <v>6</v>
      </c>
      <c r="C3816" s="1">
        <f t="shared" si="545"/>
        <v>41798.541666657438</v>
      </c>
      <c r="D3816" s="7">
        <v>831.969696969697</v>
      </c>
      <c r="E3816" s="7"/>
      <c r="G3816">
        <v>43.25</v>
      </c>
      <c r="H3816" s="12">
        <v>170.89882815483728</v>
      </c>
      <c r="I3816" s="13">
        <f>$D$2*tarifas!$D$12/24</f>
        <v>1.4541666666666666</v>
      </c>
      <c r="J3816" s="13" t="e">
        <f>VLOOKUP(E3816&amp;" "&amp;F3816,tarifas!$A$13:$D$20,4,FALSE)*H3816</f>
        <v>#N/A</v>
      </c>
      <c r="K3816" s="13">
        <f>IF(F3816="COD1",tarifas!$D$11*(SUMIFS($H$11:$H$8770,$F$11:$F$8770,"=COD1",$B$11:$B$8770,"="&amp;B3816)/COUNTIFS($F$11:$F$8770,"=COD1",$B$11:$B$8770,"="&amp;B3816))/COUNTIFS($A$11:$A$8770,"="&amp;A3816,$F$11:$F$8770,"=COD1"),0)</f>
        <v>0</v>
      </c>
      <c r="L3816" s="13" t="e">
        <f>(VLOOKUP(F3816,tarifas!$C$7:$D$10,2,FALSE)+tarifas!$D$21)*datos!H3816</f>
        <v>#N/A</v>
      </c>
      <c r="M3816">
        <v>424.13678999999996</v>
      </c>
      <c r="N3816" s="13" t="e">
        <f t="shared" si="539"/>
        <v>#N/A</v>
      </c>
      <c r="O3816">
        <f t="shared" si="540"/>
        <v>170.89882815483728</v>
      </c>
      <c r="P3816" s="12">
        <f t="shared" si="541"/>
        <v>0</v>
      </c>
      <c r="Q3816">
        <f t="shared" si="542"/>
        <v>253.23796184516269</v>
      </c>
      <c r="R3816">
        <f>$D$2*tarifas!$D$12/24</f>
        <v>1.4541666666666666</v>
      </c>
      <c r="S3816" t="e">
        <f>VLOOKUP(E3816&amp;" "&amp;F3816,tarifas!$A$13:$D$20,4,FALSE)*P3816</f>
        <v>#N/A</v>
      </c>
      <c r="T3816">
        <f>IF(F3816="COD1",tarifas!$D$11*(SUMIFS($P$11:$P$8770,$F$11:$F$8770,"=COD1",$B$11:$B$8770,"="&amp;B3816)/COUNTIFS($F$11:$F$8770,"=COD1",$B$11:$B$8770,"="&amp;B3816))/COUNTIFS($A$11:$A$8770,"="&amp;A3816,$F$11:$F$8770,"=COD1"),0)</f>
        <v>0</v>
      </c>
      <c r="U3816" t="e">
        <f>(VLOOKUP(F3816,tarifas!$C$7:$D$10,2,FALSE)+tarifas!$D$21)*datos!P3816</f>
        <v>#N/A</v>
      </c>
      <c r="V3816" t="e">
        <f t="shared" si="543"/>
        <v>#N/A</v>
      </c>
      <c r="W3816">
        <f t="shared" si="544"/>
        <v>9.857287664822957</v>
      </c>
    </row>
    <row r="3817" spans="1:23" x14ac:dyDescent="0.25">
      <c r="A3817">
        <f t="shared" si="537"/>
        <v>157</v>
      </c>
      <c r="B3817">
        <f t="shared" si="538"/>
        <v>6</v>
      </c>
      <c r="C3817" s="1">
        <f t="shared" si="545"/>
        <v>41798.583333324103</v>
      </c>
      <c r="D3817" s="7">
        <v>0</v>
      </c>
      <c r="E3817" s="7"/>
      <c r="G3817">
        <v>35</v>
      </c>
      <c r="H3817" s="12">
        <v>173.57131984521885</v>
      </c>
      <c r="I3817" s="13">
        <f>$D$2*tarifas!$D$12/24</f>
        <v>1.4541666666666666</v>
      </c>
      <c r="J3817" s="13" t="e">
        <f>VLOOKUP(E3817&amp;" "&amp;F3817,tarifas!$A$13:$D$20,4,FALSE)*H3817</f>
        <v>#N/A</v>
      </c>
      <c r="K3817" s="13">
        <f>IF(F3817="COD1",tarifas!$D$11*(SUMIFS($H$11:$H$8770,$F$11:$F$8770,"=COD1",$B$11:$B$8770,"="&amp;B3817)/COUNTIFS($F$11:$F$8770,"=COD1",$B$11:$B$8770,"="&amp;B3817))/COUNTIFS($A$11:$A$8770,"="&amp;A3817,$F$11:$F$8770,"=COD1"),0)</f>
        <v>0</v>
      </c>
      <c r="L3817" s="13" t="e">
        <f>(VLOOKUP(F3817,tarifas!$C$7:$D$10,2,FALSE)+tarifas!$D$21)*datos!H3817</f>
        <v>#N/A</v>
      </c>
      <c r="M3817">
        <v>367.03788000000003</v>
      </c>
      <c r="N3817" s="13" t="e">
        <f t="shared" si="539"/>
        <v>#N/A</v>
      </c>
      <c r="O3817">
        <f t="shared" si="540"/>
        <v>173.57131984521885</v>
      </c>
      <c r="P3817" s="12">
        <f t="shared" si="541"/>
        <v>0</v>
      </c>
      <c r="Q3817">
        <f t="shared" si="542"/>
        <v>193.46656015478118</v>
      </c>
      <c r="R3817">
        <f>$D$2*tarifas!$D$12/24</f>
        <v>1.4541666666666666</v>
      </c>
      <c r="S3817" t="e">
        <f>VLOOKUP(E3817&amp;" "&amp;F3817,tarifas!$A$13:$D$20,4,FALSE)*P3817</f>
        <v>#N/A</v>
      </c>
      <c r="T3817">
        <f>IF(F3817="COD1",tarifas!$D$11*(SUMIFS($P$11:$P$8770,$F$11:$F$8770,"=COD1",$B$11:$B$8770,"="&amp;B3817)/COUNTIFS($F$11:$F$8770,"=COD1",$B$11:$B$8770,"="&amp;B3817))/COUNTIFS($A$11:$A$8770,"="&amp;A3817,$F$11:$F$8770,"=COD1"),0)</f>
        <v>0</v>
      </c>
      <c r="U3817" t="e">
        <f>(VLOOKUP(F3817,tarifas!$C$7:$D$10,2,FALSE)+tarifas!$D$21)*datos!P3817</f>
        <v>#N/A</v>
      </c>
      <c r="V3817" t="e">
        <f t="shared" si="543"/>
        <v>#N/A</v>
      </c>
      <c r="W3817">
        <f t="shared" si="544"/>
        <v>6.0941966448756073</v>
      </c>
    </row>
    <row r="3818" spans="1:23" x14ac:dyDescent="0.25">
      <c r="A3818">
        <f t="shared" si="537"/>
        <v>157</v>
      </c>
      <c r="B3818">
        <f t="shared" si="538"/>
        <v>6</v>
      </c>
      <c r="C3818" s="1">
        <f t="shared" si="545"/>
        <v>41798.624999990767</v>
      </c>
      <c r="D3818" s="7">
        <v>0</v>
      </c>
      <c r="E3818" s="7"/>
      <c r="G3818">
        <v>34</v>
      </c>
      <c r="H3818" s="12">
        <v>179.53123314934743</v>
      </c>
      <c r="I3818" s="13">
        <f>$D$2*tarifas!$D$12/24</f>
        <v>1.4541666666666666</v>
      </c>
      <c r="J3818" s="13" t="e">
        <f>VLOOKUP(E3818&amp;" "&amp;F3818,tarifas!$A$13:$D$20,4,FALSE)*H3818</f>
        <v>#N/A</v>
      </c>
      <c r="K3818" s="13">
        <f>IF(F3818="COD1",tarifas!$D$11*(SUMIFS($H$11:$H$8770,$F$11:$F$8770,"=COD1",$B$11:$B$8770,"="&amp;B3818)/COUNTIFS($F$11:$F$8770,"=COD1",$B$11:$B$8770,"="&amp;B3818))/COUNTIFS($A$11:$A$8770,"="&amp;A3818,$F$11:$F$8770,"=COD1"),0)</f>
        <v>0</v>
      </c>
      <c r="L3818" s="13" t="e">
        <f>(VLOOKUP(F3818,tarifas!$C$7:$D$10,2,FALSE)+tarifas!$D$21)*datos!H3818</f>
        <v>#N/A</v>
      </c>
      <c r="M3818">
        <v>335.87648999999999</v>
      </c>
      <c r="N3818" s="13" t="e">
        <f t="shared" si="539"/>
        <v>#N/A</v>
      </c>
      <c r="O3818">
        <f t="shared" si="540"/>
        <v>179.53123314934743</v>
      </c>
      <c r="P3818" s="12">
        <f t="shared" si="541"/>
        <v>0</v>
      </c>
      <c r="Q3818">
        <f t="shared" si="542"/>
        <v>156.34525685065256</v>
      </c>
      <c r="R3818">
        <f>$D$2*tarifas!$D$12/24</f>
        <v>1.4541666666666666</v>
      </c>
      <c r="S3818" t="e">
        <f>VLOOKUP(E3818&amp;" "&amp;F3818,tarifas!$A$13:$D$20,4,FALSE)*P3818</f>
        <v>#N/A</v>
      </c>
      <c r="T3818">
        <f>IF(F3818="COD1",tarifas!$D$11*(SUMIFS($P$11:$P$8770,$F$11:$F$8770,"=COD1",$B$11:$B$8770,"="&amp;B3818)/COUNTIFS($F$11:$F$8770,"=COD1",$B$11:$B$8770,"="&amp;B3818))/COUNTIFS($A$11:$A$8770,"="&amp;A3818,$F$11:$F$8770,"=COD1"),0)</f>
        <v>0</v>
      </c>
      <c r="U3818" t="e">
        <f>(VLOOKUP(F3818,tarifas!$C$7:$D$10,2,FALSE)+tarifas!$D$21)*datos!P3818</f>
        <v>#N/A</v>
      </c>
      <c r="V3818" t="e">
        <f t="shared" si="543"/>
        <v>#N/A</v>
      </c>
      <c r="W3818">
        <f t="shared" si="544"/>
        <v>4.7841648596299686</v>
      </c>
    </row>
    <row r="3819" spans="1:23" x14ac:dyDescent="0.25">
      <c r="A3819">
        <f t="shared" si="537"/>
        <v>157</v>
      </c>
      <c r="B3819">
        <f t="shared" si="538"/>
        <v>6</v>
      </c>
      <c r="C3819" s="1">
        <f t="shared" si="545"/>
        <v>41798.666666657431</v>
      </c>
      <c r="D3819" s="7">
        <v>630.03030303030312</v>
      </c>
      <c r="E3819" s="7"/>
      <c r="G3819">
        <v>34.299999999999997</v>
      </c>
      <c r="H3819" s="12">
        <v>189.23889958755265</v>
      </c>
      <c r="I3819" s="13">
        <f>$D$2*tarifas!$D$12/24</f>
        <v>1.4541666666666666</v>
      </c>
      <c r="J3819" s="13" t="e">
        <f>VLOOKUP(E3819&amp;" "&amp;F3819,tarifas!$A$13:$D$20,4,FALSE)*H3819</f>
        <v>#N/A</v>
      </c>
      <c r="K3819" s="13">
        <f>IF(F3819="COD1",tarifas!$D$11*(SUMIFS($H$11:$H$8770,$F$11:$F$8770,"=COD1",$B$11:$B$8770,"="&amp;B3819)/COUNTIFS($F$11:$F$8770,"=COD1",$B$11:$B$8770,"="&amp;B3819))/COUNTIFS($A$11:$A$8770,"="&amp;A3819,$F$11:$F$8770,"=COD1"),0)</f>
        <v>0</v>
      </c>
      <c r="L3819" s="13" t="e">
        <f>(VLOOKUP(F3819,tarifas!$C$7:$D$10,2,FALSE)+tarifas!$D$21)*datos!H3819</f>
        <v>#N/A</v>
      </c>
      <c r="M3819">
        <v>166.60811999999999</v>
      </c>
      <c r="N3819" s="13" t="e">
        <f t="shared" si="539"/>
        <v>#N/A</v>
      </c>
      <c r="O3819">
        <f t="shared" si="540"/>
        <v>166.60811999999999</v>
      </c>
      <c r="P3819" s="12">
        <f t="shared" si="541"/>
        <v>22.630779587552666</v>
      </c>
      <c r="Q3819">
        <f t="shared" si="542"/>
        <v>0</v>
      </c>
      <c r="R3819">
        <f>$D$2*tarifas!$D$12/24</f>
        <v>1.4541666666666666</v>
      </c>
      <c r="S3819" t="e">
        <f>VLOOKUP(E3819&amp;" "&amp;F3819,tarifas!$A$13:$D$20,4,FALSE)*P3819</f>
        <v>#N/A</v>
      </c>
      <c r="T3819">
        <f>IF(F3819="COD1",tarifas!$D$11*(SUMIFS($P$11:$P$8770,$F$11:$F$8770,"=COD1",$B$11:$B$8770,"="&amp;B3819)/COUNTIFS($F$11:$F$8770,"=COD1",$B$11:$B$8770,"="&amp;B3819))/COUNTIFS($A$11:$A$8770,"="&amp;A3819,$F$11:$F$8770,"=COD1"),0)</f>
        <v>0</v>
      </c>
      <c r="U3819" t="e">
        <f>(VLOOKUP(F3819,tarifas!$C$7:$D$10,2,FALSE)+tarifas!$D$21)*datos!P3819</f>
        <v>#N/A</v>
      </c>
      <c r="V3819" t="e">
        <f t="shared" si="543"/>
        <v>#N/A</v>
      </c>
      <c r="W3819">
        <f t="shared" si="544"/>
        <v>0</v>
      </c>
    </row>
    <row r="3820" spans="1:23" x14ac:dyDescent="0.25">
      <c r="A3820">
        <f t="shared" si="537"/>
        <v>157</v>
      </c>
      <c r="B3820">
        <f t="shared" si="538"/>
        <v>6</v>
      </c>
      <c r="C3820" s="1">
        <f t="shared" si="545"/>
        <v>41798.708333324095</v>
      </c>
      <c r="D3820" s="7">
        <v>474.71212121212119</v>
      </c>
      <c r="E3820" s="7"/>
      <c r="G3820">
        <v>35</v>
      </c>
      <c r="H3820" s="12">
        <v>190.42852225175028</v>
      </c>
      <c r="I3820" s="13">
        <f>$D$2*tarifas!$D$12/24</f>
        <v>1.4541666666666666</v>
      </c>
      <c r="J3820" s="13" t="e">
        <f>VLOOKUP(E3820&amp;" "&amp;F3820,tarifas!$A$13:$D$20,4,FALSE)*H3820</f>
        <v>#N/A</v>
      </c>
      <c r="K3820" s="13">
        <f>IF(F3820="COD1",tarifas!$D$11*(SUMIFS($H$11:$H$8770,$F$11:$F$8770,"=COD1",$B$11:$B$8770,"="&amp;B3820)/COUNTIFS($F$11:$F$8770,"=COD1",$B$11:$B$8770,"="&amp;B3820))/COUNTIFS($A$11:$A$8770,"="&amp;A3820,$F$11:$F$8770,"=COD1"),0)</f>
        <v>0</v>
      </c>
      <c r="L3820" s="13" t="e">
        <f>(VLOOKUP(F3820,tarifas!$C$7:$D$10,2,FALSE)+tarifas!$D$21)*datos!H3820</f>
        <v>#N/A</v>
      </c>
      <c r="M3820">
        <v>79.486220000000003</v>
      </c>
      <c r="N3820" s="13" t="e">
        <f t="shared" si="539"/>
        <v>#N/A</v>
      </c>
      <c r="O3820">
        <f t="shared" si="540"/>
        <v>79.486220000000003</v>
      </c>
      <c r="P3820" s="12">
        <f t="shared" si="541"/>
        <v>110.94230225175028</v>
      </c>
      <c r="Q3820">
        <f t="shared" si="542"/>
        <v>0</v>
      </c>
      <c r="R3820">
        <f>$D$2*tarifas!$D$12/24</f>
        <v>1.4541666666666666</v>
      </c>
      <c r="S3820" t="e">
        <f>VLOOKUP(E3820&amp;" "&amp;F3820,tarifas!$A$13:$D$20,4,FALSE)*P3820</f>
        <v>#N/A</v>
      </c>
      <c r="T3820">
        <f>IF(F3820="COD1",tarifas!$D$11*(SUMIFS($P$11:$P$8770,$F$11:$F$8770,"=COD1",$B$11:$B$8770,"="&amp;B3820)/COUNTIFS($F$11:$F$8770,"=COD1",$B$11:$B$8770,"="&amp;B3820))/COUNTIFS($A$11:$A$8770,"="&amp;A3820,$F$11:$F$8770,"=COD1"),0)</f>
        <v>0</v>
      </c>
      <c r="U3820" t="e">
        <f>(VLOOKUP(F3820,tarifas!$C$7:$D$10,2,FALSE)+tarifas!$D$21)*datos!P3820</f>
        <v>#N/A</v>
      </c>
      <c r="V3820" t="e">
        <f t="shared" si="543"/>
        <v>#N/A</v>
      </c>
      <c r="W3820">
        <f t="shared" si="544"/>
        <v>0</v>
      </c>
    </row>
    <row r="3821" spans="1:23" x14ac:dyDescent="0.25">
      <c r="A3821">
        <f t="shared" si="537"/>
        <v>157</v>
      </c>
      <c r="B3821">
        <f t="shared" si="538"/>
        <v>6</v>
      </c>
      <c r="C3821" s="1">
        <f t="shared" si="545"/>
        <v>41798.74999999076</v>
      </c>
      <c r="D3821" s="7">
        <v>250.10606060606062</v>
      </c>
      <c r="E3821" s="7"/>
      <c r="G3821">
        <v>44</v>
      </c>
      <c r="H3821" s="12">
        <v>184.00697025107331</v>
      </c>
      <c r="I3821" s="13">
        <f>$D$2*tarifas!$D$12/24</f>
        <v>1.4541666666666666</v>
      </c>
      <c r="J3821" s="13" t="e">
        <f>VLOOKUP(E3821&amp;" "&amp;F3821,tarifas!$A$13:$D$20,4,FALSE)*H3821</f>
        <v>#N/A</v>
      </c>
      <c r="K3821" s="13">
        <f>IF(F3821="COD1",tarifas!$D$11*(SUMIFS($H$11:$H$8770,$F$11:$F$8770,"=COD1",$B$11:$B$8770,"="&amp;B3821)/COUNTIFS($F$11:$F$8770,"=COD1",$B$11:$B$8770,"="&amp;B3821))/COUNTIFS($A$11:$A$8770,"="&amp;A3821,$F$11:$F$8770,"=COD1"),0)</f>
        <v>0</v>
      </c>
      <c r="L3821" s="13" t="e">
        <f>(VLOOKUP(F3821,tarifas!$C$7:$D$10,2,FALSE)+tarifas!$D$21)*datos!H3821</f>
        <v>#N/A</v>
      </c>
      <c r="M3821">
        <v>14.25962</v>
      </c>
      <c r="N3821" s="13" t="e">
        <f t="shared" si="539"/>
        <v>#N/A</v>
      </c>
      <c r="O3821">
        <f t="shared" si="540"/>
        <v>14.25962</v>
      </c>
      <c r="P3821" s="12">
        <f t="shared" si="541"/>
        <v>169.7473502510733</v>
      </c>
      <c r="Q3821">
        <f t="shared" si="542"/>
        <v>0</v>
      </c>
      <c r="R3821">
        <f>$D$2*tarifas!$D$12/24</f>
        <v>1.4541666666666666</v>
      </c>
      <c r="S3821" t="e">
        <f>VLOOKUP(E3821&amp;" "&amp;F3821,tarifas!$A$13:$D$20,4,FALSE)*P3821</f>
        <v>#N/A</v>
      </c>
      <c r="T3821">
        <f>IF(F3821="COD1",tarifas!$D$11*(SUMIFS($P$11:$P$8770,$F$11:$F$8770,"=COD1",$B$11:$B$8770,"="&amp;B3821)/COUNTIFS($F$11:$F$8770,"=COD1",$B$11:$B$8770,"="&amp;B3821))/COUNTIFS($A$11:$A$8770,"="&amp;A3821,$F$11:$F$8770,"=COD1"),0)</f>
        <v>0</v>
      </c>
      <c r="U3821" t="e">
        <f>(VLOOKUP(F3821,tarifas!$C$7:$D$10,2,FALSE)+tarifas!$D$21)*datos!P3821</f>
        <v>#N/A</v>
      </c>
      <c r="V3821" t="e">
        <f t="shared" si="543"/>
        <v>#N/A</v>
      </c>
      <c r="W3821">
        <f t="shared" si="544"/>
        <v>0</v>
      </c>
    </row>
    <row r="3822" spans="1:23" x14ac:dyDescent="0.25">
      <c r="A3822">
        <f t="shared" si="537"/>
        <v>157</v>
      </c>
      <c r="B3822">
        <f t="shared" si="538"/>
        <v>6</v>
      </c>
      <c r="C3822" s="1">
        <f t="shared" si="545"/>
        <v>41798.791666657424</v>
      </c>
      <c r="D3822" s="7">
        <v>117.71212121212122</v>
      </c>
      <c r="E3822" s="7"/>
      <c r="G3822">
        <v>46.58</v>
      </c>
      <c r="H3822" s="12">
        <v>198.24961743175652</v>
      </c>
      <c r="I3822" s="13">
        <f>$D$2*tarifas!$D$12/24</f>
        <v>1.4541666666666666</v>
      </c>
      <c r="J3822" s="13" t="e">
        <f>VLOOKUP(E3822&amp;" "&amp;F3822,tarifas!$A$13:$D$20,4,FALSE)*H3822</f>
        <v>#N/A</v>
      </c>
      <c r="K3822" s="13">
        <f>IF(F3822="COD1",tarifas!$D$11*(SUMIFS($H$11:$H$8770,$F$11:$F$8770,"=COD1",$B$11:$B$8770,"="&amp;B3822)/COUNTIFS($F$11:$F$8770,"=COD1",$B$11:$B$8770,"="&amp;B3822))/COUNTIFS($A$11:$A$8770,"="&amp;A3822,$F$11:$F$8770,"=COD1"),0)</f>
        <v>0</v>
      </c>
      <c r="L3822" s="13" t="e">
        <f>(VLOOKUP(F3822,tarifas!$C$7:$D$10,2,FALSE)+tarifas!$D$21)*datos!H3822</f>
        <v>#N/A</v>
      </c>
      <c r="M3822">
        <v>0</v>
      </c>
      <c r="N3822" s="13" t="e">
        <f t="shared" si="539"/>
        <v>#N/A</v>
      </c>
      <c r="O3822">
        <f t="shared" si="540"/>
        <v>0</v>
      </c>
      <c r="P3822" s="12">
        <f t="shared" si="541"/>
        <v>198.24961743175652</v>
      </c>
      <c r="Q3822">
        <f t="shared" si="542"/>
        <v>0</v>
      </c>
      <c r="R3822">
        <f>$D$2*tarifas!$D$12/24</f>
        <v>1.4541666666666666</v>
      </c>
      <c r="S3822" t="e">
        <f>VLOOKUP(E3822&amp;" "&amp;F3822,tarifas!$A$13:$D$20,4,FALSE)*P3822</f>
        <v>#N/A</v>
      </c>
      <c r="T3822">
        <f>IF(F3822="COD1",tarifas!$D$11*(SUMIFS($P$11:$P$8770,$F$11:$F$8770,"=COD1",$B$11:$B$8770,"="&amp;B3822)/COUNTIFS($F$11:$F$8770,"=COD1",$B$11:$B$8770,"="&amp;B3822))/COUNTIFS($A$11:$A$8770,"="&amp;A3822,$F$11:$F$8770,"=COD1"),0)</f>
        <v>0</v>
      </c>
      <c r="U3822" t="e">
        <f>(VLOOKUP(F3822,tarifas!$C$7:$D$10,2,FALSE)+tarifas!$D$21)*datos!P3822</f>
        <v>#N/A</v>
      </c>
      <c r="V3822" t="e">
        <f t="shared" si="543"/>
        <v>#N/A</v>
      </c>
      <c r="W3822">
        <f t="shared" si="544"/>
        <v>0</v>
      </c>
    </row>
    <row r="3823" spans="1:23" x14ac:dyDescent="0.25">
      <c r="A3823">
        <f t="shared" si="537"/>
        <v>157</v>
      </c>
      <c r="B3823">
        <f t="shared" si="538"/>
        <v>6</v>
      </c>
      <c r="C3823" s="1">
        <f t="shared" si="545"/>
        <v>41798.833333324088</v>
      </c>
      <c r="D3823" s="7">
        <v>18.545454545454543</v>
      </c>
      <c r="E3823" s="7"/>
      <c r="G3823">
        <v>56</v>
      </c>
      <c r="H3823" s="12">
        <v>201.10079557088693</v>
      </c>
      <c r="I3823" s="13">
        <f>$D$2*tarifas!$D$12/24</f>
        <v>1.4541666666666666</v>
      </c>
      <c r="J3823" s="13" t="e">
        <f>VLOOKUP(E3823&amp;" "&amp;F3823,tarifas!$A$13:$D$20,4,FALSE)*H3823</f>
        <v>#N/A</v>
      </c>
      <c r="K3823" s="13">
        <f>IF(F3823="COD1",tarifas!$D$11*(SUMIFS($H$11:$H$8770,$F$11:$F$8770,"=COD1",$B$11:$B$8770,"="&amp;B3823)/COUNTIFS($F$11:$F$8770,"=COD1",$B$11:$B$8770,"="&amp;B3823))/COUNTIFS($A$11:$A$8770,"="&amp;A3823,$F$11:$F$8770,"=COD1"),0)</f>
        <v>0</v>
      </c>
      <c r="L3823" s="13" t="e">
        <f>(VLOOKUP(F3823,tarifas!$C$7:$D$10,2,FALSE)+tarifas!$D$21)*datos!H3823</f>
        <v>#N/A</v>
      </c>
      <c r="M3823">
        <v>0</v>
      </c>
      <c r="N3823" s="13" t="e">
        <f t="shared" si="539"/>
        <v>#N/A</v>
      </c>
      <c r="O3823">
        <f t="shared" si="540"/>
        <v>0</v>
      </c>
      <c r="P3823" s="12">
        <f t="shared" si="541"/>
        <v>201.10079557088693</v>
      </c>
      <c r="Q3823">
        <f t="shared" si="542"/>
        <v>0</v>
      </c>
      <c r="R3823">
        <f>$D$2*tarifas!$D$12/24</f>
        <v>1.4541666666666666</v>
      </c>
      <c r="S3823" t="e">
        <f>VLOOKUP(E3823&amp;" "&amp;F3823,tarifas!$A$13:$D$20,4,FALSE)*P3823</f>
        <v>#N/A</v>
      </c>
      <c r="T3823">
        <f>IF(F3823="COD1",tarifas!$D$11*(SUMIFS($P$11:$P$8770,$F$11:$F$8770,"=COD1",$B$11:$B$8770,"="&amp;B3823)/COUNTIFS($F$11:$F$8770,"=COD1",$B$11:$B$8770,"="&amp;B3823))/COUNTIFS($A$11:$A$8770,"="&amp;A3823,$F$11:$F$8770,"=COD1"),0)</f>
        <v>0</v>
      </c>
      <c r="U3823" t="e">
        <f>(VLOOKUP(F3823,tarifas!$C$7:$D$10,2,FALSE)+tarifas!$D$21)*datos!P3823</f>
        <v>#N/A</v>
      </c>
      <c r="V3823" t="e">
        <f t="shared" si="543"/>
        <v>#N/A</v>
      </c>
      <c r="W3823">
        <f t="shared" si="544"/>
        <v>0</v>
      </c>
    </row>
    <row r="3824" spans="1:23" x14ac:dyDescent="0.25">
      <c r="A3824">
        <f t="shared" si="537"/>
        <v>157</v>
      </c>
      <c r="B3824">
        <f t="shared" si="538"/>
        <v>6</v>
      </c>
      <c r="C3824" s="1">
        <f t="shared" si="545"/>
        <v>41798.874999990752</v>
      </c>
      <c r="D3824" s="7">
        <v>0</v>
      </c>
      <c r="E3824" s="7"/>
      <c r="G3824">
        <v>60.9</v>
      </c>
      <c r="H3824" s="12">
        <v>202.18727813285363</v>
      </c>
      <c r="I3824" s="13">
        <f>$D$2*tarifas!$D$12/24</f>
        <v>1.4541666666666666</v>
      </c>
      <c r="J3824" s="13" t="e">
        <f>VLOOKUP(E3824&amp;" "&amp;F3824,tarifas!$A$13:$D$20,4,FALSE)*H3824</f>
        <v>#N/A</v>
      </c>
      <c r="K3824" s="13">
        <f>IF(F3824="COD1",tarifas!$D$11*(SUMIFS($H$11:$H$8770,$F$11:$F$8770,"=COD1",$B$11:$B$8770,"="&amp;B3824)/COUNTIFS($F$11:$F$8770,"=COD1",$B$11:$B$8770,"="&amp;B3824))/COUNTIFS($A$11:$A$8770,"="&amp;A3824,$F$11:$F$8770,"=COD1"),0)</f>
        <v>0</v>
      </c>
      <c r="L3824" s="13" t="e">
        <f>(VLOOKUP(F3824,tarifas!$C$7:$D$10,2,FALSE)+tarifas!$D$21)*datos!H3824</f>
        <v>#N/A</v>
      </c>
      <c r="M3824">
        <v>0</v>
      </c>
      <c r="N3824" s="13" t="e">
        <f t="shared" si="539"/>
        <v>#N/A</v>
      </c>
      <c r="O3824">
        <f t="shared" si="540"/>
        <v>0</v>
      </c>
      <c r="P3824" s="12">
        <f t="shared" si="541"/>
        <v>202.18727813285363</v>
      </c>
      <c r="Q3824">
        <f t="shared" si="542"/>
        <v>0</v>
      </c>
      <c r="R3824">
        <f>$D$2*tarifas!$D$12/24</f>
        <v>1.4541666666666666</v>
      </c>
      <c r="S3824" t="e">
        <f>VLOOKUP(E3824&amp;" "&amp;F3824,tarifas!$A$13:$D$20,4,FALSE)*P3824</f>
        <v>#N/A</v>
      </c>
      <c r="T3824">
        <f>IF(F3824="COD1",tarifas!$D$11*(SUMIFS($P$11:$P$8770,$F$11:$F$8770,"=COD1",$B$11:$B$8770,"="&amp;B3824)/COUNTIFS($F$11:$F$8770,"=COD1",$B$11:$B$8770,"="&amp;B3824))/COUNTIFS($A$11:$A$8770,"="&amp;A3824,$F$11:$F$8770,"=COD1"),0)</f>
        <v>0</v>
      </c>
      <c r="U3824" t="e">
        <f>(VLOOKUP(F3824,tarifas!$C$7:$D$10,2,FALSE)+tarifas!$D$21)*datos!P3824</f>
        <v>#N/A</v>
      </c>
      <c r="V3824" t="e">
        <f t="shared" si="543"/>
        <v>#N/A</v>
      </c>
      <c r="W3824">
        <f t="shared" si="544"/>
        <v>0</v>
      </c>
    </row>
    <row r="3825" spans="1:23" x14ac:dyDescent="0.25">
      <c r="A3825">
        <f t="shared" si="537"/>
        <v>157</v>
      </c>
      <c r="B3825">
        <f t="shared" si="538"/>
        <v>6</v>
      </c>
      <c r="C3825" s="1">
        <f t="shared" si="545"/>
        <v>41798.916666657416</v>
      </c>
      <c r="D3825" s="7">
        <v>0</v>
      </c>
      <c r="E3825" s="7"/>
      <c r="G3825">
        <v>56.08</v>
      </c>
      <c r="H3825" s="12">
        <v>201.78193232494215</v>
      </c>
      <c r="I3825" s="13">
        <f>$D$2*tarifas!$D$12/24</f>
        <v>1.4541666666666666</v>
      </c>
      <c r="J3825" s="13" t="e">
        <f>VLOOKUP(E3825&amp;" "&amp;F3825,tarifas!$A$13:$D$20,4,FALSE)*H3825</f>
        <v>#N/A</v>
      </c>
      <c r="K3825" s="13">
        <f>IF(F3825="COD1",tarifas!$D$11*(SUMIFS($H$11:$H$8770,$F$11:$F$8770,"=COD1",$B$11:$B$8770,"="&amp;B3825)/COUNTIFS($F$11:$F$8770,"=COD1",$B$11:$B$8770,"="&amp;B3825))/COUNTIFS($A$11:$A$8770,"="&amp;A3825,$F$11:$F$8770,"=COD1"),0)</f>
        <v>0</v>
      </c>
      <c r="L3825" s="13" t="e">
        <f>(VLOOKUP(F3825,tarifas!$C$7:$D$10,2,FALSE)+tarifas!$D$21)*datos!H3825</f>
        <v>#N/A</v>
      </c>
      <c r="M3825">
        <v>0</v>
      </c>
      <c r="N3825" s="13" t="e">
        <f t="shared" si="539"/>
        <v>#N/A</v>
      </c>
      <c r="O3825">
        <f t="shared" si="540"/>
        <v>0</v>
      </c>
      <c r="P3825" s="12">
        <f t="shared" si="541"/>
        <v>201.78193232494215</v>
      </c>
      <c r="Q3825">
        <f t="shared" si="542"/>
        <v>0</v>
      </c>
      <c r="R3825">
        <f>$D$2*tarifas!$D$12/24</f>
        <v>1.4541666666666666</v>
      </c>
      <c r="S3825" t="e">
        <f>VLOOKUP(E3825&amp;" "&amp;F3825,tarifas!$A$13:$D$20,4,FALSE)*P3825</f>
        <v>#N/A</v>
      </c>
      <c r="T3825">
        <f>IF(F3825="COD1",tarifas!$D$11*(SUMIFS($P$11:$P$8770,$F$11:$F$8770,"=COD1",$B$11:$B$8770,"="&amp;B3825)/COUNTIFS($F$11:$F$8770,"=COD1",$B$11:$B$8770,"="&amp;B3825))/COUNTIFS($A$11:$A$8770,"="&amp;A3825,$F$11:$F$8770,"=COD1"),0)</f>
        <v>0</v>
      </c>
      <c r="U3825" t="e">
        <f>(VLOOKUP(F3825,tarifas!$C$7:$D$10,2,FALSE)+tarifas!$D$21)*datos!P3825</f>
        <v>#N/A</v>
      </c>
      <c r="V3825" t="e">
        <f t="shared" si="543"/>
        <v>#N/A</v>
      </c>
      <c r="W3825">
        <f t="shared" si="544"/>
        <v>0</v>
      </c>
    </row>
    <row r="3826" spans="1:23" x14ac:dyDescent="0.25">
      <c r="A3826">
        <f t="shared" si="537"/>
        <v>157</v>
      </c>
      <c r="B3826">
        <f t="shared" si="538"/>
        <v>6</v>
      </c>
      <c r="C3826" s="1">
        <f t="shared" si="545"/>
        <v>41798.958333324081</v>
      </c>
      <c r="D3826" s="7">
        <v>0</v>
      </c>
      <c r="E3826" s="7"/>
      <c r="G3826">
        <v>51.23</v>
      </c>
      <c r="H3826" s="12">
        <v>198.97262949951187</v>
      </c>
      <c r="I3826" s="13">
        <f>$D$2*tarifas!$D$12/24</f>
        <v>1.4541666666666666</v>
      </c>
      <c r="J3826" s="13" t="e">
        <f>VLOOKUP(E3826&amp;" "&amp;F3826,tarifas!$A$13:$D$20,4,FALSE)*H3826</f>
        <v>#N/A</v>
      </c>
      <c r="K3826" s="13">
        <f>IF(F3826="COD1",tarifas!$D$11*(SUMIFS($H$11:$H$8770,$F$11:$F$8770,"=COD1",$B$11:$B$8770,"="&amp;B3826)/COUNTIFS($F$11:$F$8770,"=COD1",$B$11:$B$8770,"="&amp;B3826))/COUNTIFS($A$11:$A$8770,"="&amp;A3826,$F$11:$F$8770,"=COD1"),0)</f>
        <v>0</v>
      </c>
      <c r="L3826" s="13" t="e">
        <f>(VLOOKUP(F3826,tarifas!$C$7:$D$10,2,FALSE)+tarifas!$D$21)*datos!H3826</f>
        <v>#N/A</v>
      </c>
      <c r="M3826">
        <v>0</v>
      </c>
      <c r="N3826" s="13" t="e">
        <f t="shared" si="539"/>
        <v>#N/A</v>
      </c>
      <c r="O3826">
        <f t="shared" si="540"/>
        <v>0</v>
      </c>
      <c r="P3826" s="12">
        <f t="shared" si="541"/>
        <v>198.97262949951187</v>
      </c>
      <c r="Q3826">
        <f t="shared" si="542"/>
        <v>0</v>
      </c>
      <c r="R3826">
        <f>$D$2*tarifas!$D$12/24</f>
        <v>1.4541666666666666</v>
      </c>
      <c r="S3826" t="e">
        <f>VLOOKUP(E3826&amp;" "&amp;F3826,tarifas!$A$13:$D$20,4,FALSE)*P3826</f>
        <v>#N/A</v>
      </c>
      <c r="T3826">
        <f>IF(F3826="COD1",tarifas!$D$11*(SUMIFS($P$11:$P$8770,$F$11:$F$8770,"=COD1",$B$11:$B$8770,"="&amp;B3826)/COUNTIFS($F$11:$F$8770,"=COD1",$B$11:$B$8770,"="&amp;B3826))/COUNTIFS($A$11:$A$8770,"="&amp;A3826,$F$11:$F$8770,"=COD1"),0)</f>
        <v>0</v>
      </c>
      <c r="U3826" t="e">
        <f>(VLOOKUP(F3826,tarifas!$C$7:$D$10,2,FALSE)+tarifas!$D$21)*datos!P3826</f>
        <v>#N/A</v>
      </c>
      <c r="V3826" t="e">
        <f t="shared" si="543"/>
        <v>#N/A</v>
      </c>
      <c r="W3826">
        <f t="shared" si="544"/>
        <v>0</v>
      </c>
    </row>
    <row r="3827" spans="1:23" x14ac:dyDescent="0.25">
      <c r="A3827">
        <f t="shared" si="537"/>
        <v>158</v>
      </c>
      <c r="B3827">
        <f t="shared" si="538"/>
        <v>6</v>
      </c>
      <c r="C3827" s="1">
        <f t="shared" si="545"/>
        <v>41798.999999990745</v>
      </c>
      <c r="D3827" s="7">
        <v>0</v>
      </c>
      <c r="E3827" s="7"/>
      <c r="G3827">
        <v>48.3</v>
      </c>
      <c r="H3827" s="12">
        <v>197.8795211564582</v>
      </c>
      <c r="I3827" s="13">
        <f>$D$2*tarifas!$D$12/24</f>
        <v>1.4541666666666666</v>
      </c>
      <c r="J3827" s="13" t="e">
        <f>VLOOKUP(E3827&amp;" "&amp;F3827,tarifas!$A$13:$D$20,4,FALSE)*H3827</f>
        <v>#N/A</v>
      </c>
      <c r="K3827" s="13">
        <f>IF(F3827="COD1",tarifas!$D$11*(SUMIFS($H$11:$H$8770,$F$11:$F$8770,"=COD1",$B$11:$B$8770,"="&amp;B3827)/COUNTIFS($F$11:$F$8770,"=COD1",$B$11:$B$8770,"="&amp;B3827))/COUNTIFS($A$11:$A$8770,"="&amp;A3827,$F$11:$F$8770,"=COD1"),0)</f>
        <v>0</v>
      </c>
      <c r="L3827" s="13" t="e">
        <f>(VLOOKUP(F3827,tarifas!$C$7:$D$10,2,FALSE)+tarifas!$D$21)*datos!H3827</f>
        <v>#N/A</v>
      </c>
      <c r="M3827">
        <v>0</v>
      </c>
      <c r="N3827" s="13" t="e">
        <f t="shared" si="539"/>
        <v>#N/A</v>
      </c>
      <c r="O3827">
        <f t="shared" si="540"/>
        <v>0</v>
      </c>
      <c r="P3827" s="12">
        <f t="shared" si="541"/>
        <v>197.8795211564582</v>
      </c>
      <c r="Q3827">
        <f t="shared" si="542"/>
        <v>0</v>
      </c>
      <c r="R3827">
        <f>$D$2*tarifas!$D$12/24</f>
        <v>1.4541666666666666</v>
      </c>
      <c r="S3827" t="e">
        <f>VLOOKUP(E3827&amp;" "&amp;F3827,tarifas!$A$13:$D$20,4,FALSE)*P3827</f>
        <v>#N/A</v>
      </c>
      <c r="T3827">
        <f>IF(F3827="COD1",tarifas!$D$11*(SUMIFS($P$11:$P$8770,$F$11:$F$8770,"=COD1",$B$11:$B$8770,"="&amp;B3827)/COUNTIFS($F$11:$F$8770,"=COD1",$B$11:$B$8770,"="&amp;B3827))/COUNTIFS($A$11:$A$8770,"="&amp;A3827,$F$11:$F$8770,"=COD1"),0)</f>
        <v>0</v>
      </c>
      <c r="U3827" t="e">
        <f>(VLOOKUP(F3827,tarifas!$C$7:$D$10,2,FALSE)+tarifas!$D$21)*datos!P3827</f>
        <v>#N/A</v>
      </c>
      <c r="V3827" t="e">
        <f t="shared" si="543"/>
        <v>#N/A</v>
      </c>
      <c r="W3827">
        <f t="shared" si="544"/>
        <v>0</v>
      </c>
    </row>
    <row r="3828" spans="1:23" x14ac:dyDescent="0.25">
      <c r="A3828">
        <f t="shared" si="537"/>
        <v>158</v>
      </c>
      <c r="B3828">
        <f t="shared" si="538"/>
        <v>6</v>
      </c>
      <c r="C3828" s="1">
        <f t="shared" si="545"/>
        <v>41799.041666657409</v>
      </c>
      <c r="D3828" s="7">
        <v>0</v>
      </c>
      <c r="E3828" s="7"/>
      <c r="G3828">
        <v>45.53</v>
      </c>
      <c r="H3828" s="12">
        <v>195.09761315675482</v>
      </c>
      <c r="I3828" s="13">
        <f>$D$2*tarifas!$D$12/24</f>
        <v>1.4541666666666666</v>
      </c>
      <c r="J3828" s="13" t="e">
        <f>VLOOKUP(E3828&amp;" "&amp;F3828,tarifas!$A$13:$D$20,4,FALSE)*H3828</f>
        <v>#N/A</v>
      </c>
      <c r="K3828" s="13">
        <f>IF(F3828="COD1",tarifas!$D$11*(SUMIFS($H$11:$H$8770,$F$11:$F$8770,"=COD1",$B$11:$B$8770,"="&amp;B3828)/COUNTIFS($F$11:$F$8770,"=COD1",$B$11:$B$8770,"="&amp;B3828))/COUNTIFS($A$11:$A$8770,"="&amp;A3828,$F$11:$F$8770,"=COD1"),0)</f>
        <v>0</v>
      </c>
      <c r="L3828" s="13" t="e">
        <f>(VLOOKUP(F3828,tarifas!$C$7:$D$10,2,FALSE)+tarifas!$D$21)*datos!H3828</f>
        <v>#N/A</v>
      </c>
      <c r="M3828">
        <v>0</v>
      </c>
      <c r="N3828" s="13" t="e">
        <f t="shared" si="539"/>
        <v>#N/A</v>
      </c>
      <c r="O3828">
        <f t="shared" si="540"/>
        <v>0</v>
      </c>
      <c r="P3828" s="12">
        <f t="shared" si="541"/>
        <v>195.09761315675482</v>
      </c>
      <c r="Q3828">
        <f t="shared" si="542"/>
        <v>0</v>
      </c>
      <c r="R3828">
        <f>$D$2*tarifas!$D$12/24</f>
        <v>1.4541666666666666</v>
      </c>
      <c r="S3828" t="e">
        <f>VLOOKUP(E3828&amp;" "&amp;F3828,tarifas!$A$13:$D$20,4,FALSE)*P3828</f>
        <v>#N/A</v>
      </c>
      <c r="T3828">
        <f>IF(F3828="COD1",tarifas!$D$11*(SUMIFS($P$11:$P$8770,$F$11:$F$8770,"=COD1",$B$11:$B$8770,"="&amp;B3828)/COUNTIFS($F$11:$F$8770,"=COD1",$B$11:$B$8770,"="&amp;B3828))/COUNTIFS($A$11:$A$8770,"="&amp;A3828,$F$11:$F$8770,"=COD1"),0)</f>
        <v>0</v>
      </c>
      <c r="U3828" t="e">
        <f>(VLOOKUP(F3828,tarifas!$C$7:$D$10,2,FALSE)+tarifas!$D$21)*datos!P3828</f>
        <v>#N/A</v>
      </c>
      <c r="V3828" t="e">
        <f t="shared" si="543"/>
        <v>#N/A</v>
      </c>
      <c r="W3828">
        <f t="shared" si="544"/>
        <v>0</v>
      </c>
    </row>
    <row r="3829" spans="1:23" x14ac:dyDescent="0.25">
      <c r="A3829">
        <f t="shared" si="537"/>
        <v>158</v>
      </c>
      <c r="B3829">
        <f t="shared" si="538"/>
        <v>6</v>
      </c>
      <c r="C3829" s="1">
        <f t="shared" si="545"/>
        <v>41799.083333324073</v>
      </c>
      <c r="D3829" s="7">
        <v>0</v>
      </c>
      <c r="E3829" s="7"/>
      <c r="G3829">
        <v>44.25</v>
      </c>
      <c r="H3829" s="12">
        <v>192.79775071239388</v>
      </c>
      <c r="I3829" s="13">
        <f>$D$2*tarifas!$D$12/24</f>
        <v>1.4541666666666666</v>
      </c>
      <c r="J3829" s="13" t="e">
        <f>VLOOKUP(E3829&amp;" "&amp;F3829,tarifas!$A$13:$D$20,4,FALSE)*H3829</f>
        <v>#N/A</v>
      </c>
      <c r="K3829" s="13">
        <f>IF(F3829="COD1",tarifas!$D$11*(SUMIFS($H$11:$H$8770,$F$11:$F$8770,"=COD1",$B$11:$B$8770,"="&amp;B3829)/COUNTIFS($F$11:$F$8770,"=COD1",$B$11:$B$8770,"="&amp;B3829))/COUNTIFS($A$11:$A$8770,"="&amp;A3829,$F$11:$F$8770,"=COD1"),0)</f>
        <v>0</v>
      </c>
      <c r="L3829" s="13" t="e">
        <f>(VLOOKUP(F3829,tarifas!$C$7:$D$10,2,FALSE)+tarifas!$D$21)*datos!H3829</f>
        <v>#N/A</v>
      </c>
      <c r="M3829">
        <v>0</v>
      </c>
      <c r="N3829" s="13" t="e">
        <f t="shared" si="539"/>
        <v>#N/A</v>
      </c>
      <c r="O3829">
        <f t="shared" si="540"/>
        <v>0</v>
      </c>
      <c r="P3829" s="12">
        <f t="shared" si="541"/>
        <v>192.79775071239388</v>
      </c>
      <c r="Q3829">
        <f t="shared" si="542"/>
        <v>0</v>
      </c>
      <c r="R3829">
        <f>$D$2*tarifas!$D$12/24</f>
        <v>1.4541666666666666</v>
      </c>
      <c r="S3829" t="e">
        <f>VLOOKUP(E3829&amp;" "&amp;F3829,tarifas!$A$13:$D$20,4,FALSE)*P3829</f>
        <v>#N/A</v>
      </c>
      <c r="T3829">
        <f>IF(F3829="COD1",tarifas!$D$11*(SUMIFS($P$11:$P$8770,$F$11:$F$8770,"=COD1",$B$11:$B$8770,"="&amp;B3829)/COUNTIFS($F$11:$F$8770,"=COD1",$B$11:$B$8770,"="&amp;B3829))/COUNTIFS($A$11:$A$8770,"="&amp;A3829,$F$11:$F$8770,"=COD1"),0)</f>
        <v>0</v>
      </c>
      <c r="U3829" t="e">
        <f>(VLOOKUP(F3829,tarifas!$C$7:$D$10,2,FALSE)+tarifas!$D$21)*datos!P3829</f>
        <v>#N/A</v>
      </c>
      <c r="V3829" t="e">
        <f t="shared" si="543"/>
        <v>#N/A</v>
      </c>
      <c r="W3829">
        <f t="shared" si="544"/>
        <v>0</v>
      </c>
    </row>
    <row r="3830" spans="1:23" x14ac:dyDescent="0.25">
      <c r="A3830">
        <f t="shared" si="537"/>
        <v>158</v>
      </c>
      <c r="B3830">
        <f t="shared" si="538"/>
        <v>6</v>
      </c>
      <c r="C3830" s="1">
        <f t="shared" si="545"/>
        <v>41799.124999990738</v>
      </c>
      <c r="D3830" s="7">
        <v>0</v>
      </c>
      <c r="E3830" s="7"/>
      <c r="G3830">
        <v>44.23</v>
      </c>
      <c r="H3830" s="12">
        <v>192.02777329431501</v>
      </c>
      <c r="I3830" s="13">
        <f>$D$2*tarifas!$D$12/24</f>
        <v>1.4541666666666666</v>
      </c>
      <c r="J3830" s="13" t="e">
        <f>VLOOKUP(E3830&amp;" "&amp;F3830,tarifas!$A$13:$D$20,4,FALSE)*H3830</f>
        <v>#N/A</v>
      </c>
      <c r="K3830" s="13">
        <f>IF(F3830="COD1",tarifas!$D$11*(SUMIFS($H$11:$H$8770,$F$11:$F$8770,"=COD1",$B$11:$B$8770,"="&amp;B3830)/COUNTIFS($F$11:$F$8770,"=COD1",$B$11:$B$8770,"="&amp;B3830))/COUNTIFS($A$11:$A$8770,"="&amp;A3830,$F$11:$F$8770,"=COD1"),0)</f>
        <v>0</v>
      </c>
      <c r="L3830" s="13" t="e">
        <f>(VLOOKUP(F3830,tarifas!$C$7:$D$10,2,FALSE)+tarifas!$D$21)*datos!H3830</f>
        <v>#N/A</v>
      </c>
      <c r="M3830">
        <v>0</v>
      </c>
      <c r="N3830" s="13" t="e">
        <f t="shared" si="539"/>
        <v>#N/A</v>
      </c>
      <c r="O3830">
        <f t="shared" si="540"/>
        <v>0</v>
      </c>
      <c r="P3830" s="12">
        <f t="shared" si="541"/>
        <v>192.02777329431501</v>
      </c>
      <c r="Q3830">
        <f t="shared" si="542"/>
        <v>0</v>
      </c>
      <c r="R3830">
        <f>$D$2*tarifas!$D$12/24</f>
        <v>1.4541666666666666</v>
      </c>
      <c r="S3830" t="e">
        <f>VLOOKUP(E3830&amp;" "&amp;F3830,tarifas!$A$13:$D$20,4,FALSE)*P3830</f>
        <v>#N/A</v>
      </c>
      <c r="T3830">
        <f>IF(F3830="COD1",tarifas!$D$11*(SUMIFS($P$11:$P$8770,$F$11:$F$8770,"=COD1",$B$11:$B$8770,"="&amp;B3830)/COUNTIFS($F$11:$F$8770,"=COD1",$B$11:$B$8770,"="&amp;B3830))/COUNTIFS($A$11:$A$8770,"="&amp;A3830,$F$11:$F$8770,"=COD1"),0)</f>
        <v>0</v>
      </c>
      <c r="U3830" t="e">
        <f>(VLOOKUP(F3830,tarifas!$C$7:$D$10,2,FALSE)+tarifas!$D$21)*datos!P3830</f>
        <v>#N/A</v>
      </c>
      <c r="V3830" t="e">
        <f t="shared" si="543"/>
        <v>#N/A</v>
      </c>
      <c r="W3830">
        <f t="shared" si="544"/>
        <v>0</v>
      </c>
    </row>
    <row r="3831" spans="1:23" x14ac:dyDescent="0.25">
      <c r="A3831">
        <f t="shared" si="537"/>
        <v>158</v>
      </c>
      <c r="B3831">
        <f t="shared" si="538"/>
        <v>6</v>
      </c>
      <c r="C3831" s="1">
        <f t="shared" si="545"/>
        <v>41799.166666657402</v>
      </c>
      <c r="D3831" s="7">
        <v>0</v>
      </c>
      <c r="E3831" s="7"/>
      <c r="G3831">
        <v>44.25</v>
      </c>
      <c r="H3831" s="12">
        <v>194.11040329366224</v>
      </c>
      <c r="I3831" s="13">
        <f>$D$2*tarifas!$D$12/24</f>
        <v>1.4541666666666666</v>
      </c>
      <c r="J3831" s="13" t="e">
        <f>VLOOKUP(E3831&amp;" "&amp;F3831,tarifas!$A$13:$D$20,4,FALSE)*H3831</f>
        <v>#N/A</v>
      </c>
      <c r="K3831" s="13">
        <f>IF(F3831="COD1",tarifas!$D$11*(SUMIFS($H$11:$H$8770,$F$11:$F$8770,"=COD1",$B$11:$B$8770,"="&amp;B3831)/COUNTIFS($F$11:$F$8770,"=COD1",$B$11:$B$8770,"="&amp;B3831))/COUNTIFS($A$11:$A$8770,"="&amp;A3831,$F$11:$F$8770,"=COD1"),0)</f>
        <v>0</v>
      </c>
      <c r="L3831" s="13" t="e">
        <f>(VLOOKUP(F3831,tarifas!$C$7:$D$10,2,FALSE)+tarifas!$D$21)*datos!H3831</f>
        <v>#N/A</v>
      </c>
      <c r="M3831">
        <v>0</v>
      </c>
      <c r="N3831" s="13" t="e">
        <f t="shared" si="539"/>
        <v>#N/A</v>
      </c>
      <c r="O3831">
        <f t="shared" si="540"/>
        <v>0</v>
      </c>
      <c r="P3831" s="12">
        <f t="shared" si="541"/>
        <v>194.11040329366224</v>
      </c>
      <c r="Q3831">
        <f t="shared" si="542"/>
        <v>0</v>
      </c>
      <c r="R3831">
        <f>$D$2*tarifas!$D$12/24</f>
        <v>1.4541666666666666</v>
      </c>
      <c r="S3831" t="e">
        <f>VLOOKUP(E3831&amp;" "&amp;F3831,tarifas!$A$13:$D$20,4,FALSE)*P3831</f>
        <v>#N/A</v>
      </c>
      <c r="T3831">
        <f>IF(F3831="COD1",tarifas!$D$11*(SUMIFS($P$11:$P$8770,$F$11:$F$8770,"=COD1",$B$11:$B$8770,"="&amp;B3831)/COUNTIFS($F$11:$F$8770,"=COD1",$B$11:$B$8770,"="&amp;B3831))/COUNTIFS($A$11:$A$8770,"="&amp;A3831,$F$11:$F$8770,"=COD1"),0)</f>
        <v>0</v>
      </c>
      <c r="U3831" t="e">
        <f>(VLOOKUP(F3831,tarifas!$C$7:$D$10,2,FALSE)+tarifas!$D$21)*datos!P3831</f>
        <v>#N/A</v>
      </c>
      <c r="V3831" t="e">
        <f t="shared" si="543"/>
        <v>#N/A</v>
      </c>
      <c r="W3831">
        <f t="shared" si="544"/>
        <v>0</v>
      </c>
    </row>
    <row r="3832" spans="1:23" x14ac:dyDescent="0.25">
      <c r="A3832">
        <f t="shared" si="537"/>
        <v>158</v>
      </c>
      <c r="B3832">
        <f t="shared" si="538"/>
        <v>6</v>
      </c>
      <c r="C3832" s="1">
        <f t="shared" si="545"/>
        <v>41799.208333324066</v>
      </c>
      <c r="D3832" s="7">
        <v>0</v>
      </c>
      <c r="E3832" s="7"/>
      <c r="G3832">
        <v>48.3</v>
      </c>
      <c r="H3832" s="12">
        <v>189.41637600682535</v>
      </c>
      <c r="I3832" s="13">
        <f>$D$2*tarifas!$D$12/24</f>
        <v>1.4541666666666666</v>
      </c>
      <c r="J3832" s="13" t="e">
        <f>VLOOKUP(E3832&amp;" "&amp;F3832,tarifas!$A$13:$D$20,4,FALSE)*H3832</f>
        <v>#N/A</v>
      </c>
      <c r="K3832" s="13">
        <f>IF(F3832="COD1",tarifas!$D$11*(SUMIFS($H$11:$H$8770,$F$11:$F$8770,"=COD1",$B$11:$B$8770,"="&amp;B3832)/COUNTIFS($F$11:$F$8770,"=COD1",$B$11:$B$8770,"="&amp;B3832))/COUNTIFS($A$11:$A$8770,"="&amp;A3832,$F$11:$F$8770,"=COD1"),0)</f>
        <v>0</v>
      </c>
      <c r="L3832" s="13" t="e">
        <f>(VLOOKUP(F3832,tarifas!$C$7:$D$10,2,FALSE)+tarifas!$D$21)*datos!H3832</f>
        <v>#N/A</v>
      </c>
      <c r="M3832">
        <v>0</v>
      </c>
      <c r="N3832" s="13" t="e">
        <f t="shared" si="539"/>
        <v>#N/A</v>
      </c>
      <c r="O3832">
        <f t="shared" si="540"/>
        <v>0</v>
      </c>
      <c r="P3832" s="12">
        <f t="shared" si="541"/>
        <v>189.41637600682535</v>
      </c>
      <c r="Q3832">
        <f t="shared" si="542"/>
        <v>0</v>
      </c>
      <c r="R3832">
        <f>$D$2*tarifas!$D$12/24</f>
        <v>1.4541666666666666</v>
      </c>
      <c r="S3832" t="e">
        <f>VLOOKUP(E3832&amp;" "&amp;F3832,tarifas!$A$13:$D$20,4,FALSE)*P3832</f>
        <v>#N/A</v>
      </c>
      <c r="T3832">
        <f>IF(F3832="COD1",tarifas!$D$11*(SUMIFS($P$11:$P$8770,$F$11:$F$8770,"=COD1",$B$11:$B$8770,"="&amp;B3832)/COUNTIFS($F$11:$F$8770,"=COD1",$B$11:$B$8770,"="&amp;B3832))/COUNTIFS($A$11:$A$8770,"="&amp;A3832,$F$11:$F$8770,"=COD1"),0)</f>
        <v>0</v>
      </c>
      <c r="U3832" t="e">
        <f>(VLOOKUP(F3832,tarifas!$C$7:$D$10,2,FALSE)+tarifas!$D$21)*datos!P3832</f>
        <v>#N/A</v>
      </c>
      <c r="V3832" t="e">
        <f t="shared" si="543"/>
        <v>#N/A</v>
      </c>
      <c r="W3832">
        <f t="shared" si="544"/>
        <v>0</v>
      </c>
    </row>
    <row r="3833" spans="1:23" x14ac:dyDescent="0.25">
      <c r="A3833">
        <f t="shared" si="537"/>
        <v>158</v>
      </c>
      <c r="B3833">
        <f t="shared" si="538"/>
        <v>6</v>
      </c>
      <c r="C3833" s="1">
        <f t="shared" si="545"/>
        <v>41799.24999999073</v>
      </c>
      <c r="D3833" s="7">
        <v>21.121212121212125</v>
      </c>
      <c r="E3833" s="7"/>
      <c r="G3833">
        <v>48</v>
      </c>
      <c r="H3833" s="12">
        <v>182.32240118077144</v>
      </c>
      <c r="I3833" s="13">
        <f>$D$2*tarifas!$D$12/24</f>
        <v>1.4541666666666666</v>
      </c>
      <c r="J3833" s="13" t="e">
        <f>VLOOKUP(E3833&amp;" "&amp;F3833,tarifas!$A$13:$D$20,4,FALSE)*H3833</f>
        <v>#N/A</v>
      </c>
      <c r="K3833" s="13">
        <f>IF(F3833="COD1",tarifas!$D$11*(SUMIFS($H$11:$H$8770,$F$11:$F$8770,"=COD1",$B$11:$B$8770,"="&amp;B3833)/COUNTIFS($F$11:$F$8770,"=COD1",$B$11:$B$8770,"="&amp;B3833))/COUNTIFS($A$11:$A$8770,"="&amp;A3833,$F$11:$F$8770,"=COD1"),0)</f>
        <v>0</v>
      </c>
      <c r="L3833" s="13" t="e">
        <f>(VLOOKUP(F3833,tarifas!$C$7:$D$10,2,FALSE)+tarifas!$D$21)*datos!H3833</f>
        <v>#N/A</v>
      </c>
      <c r="M3833">
        <v>20.91451</v>
      </c>
      <c r="N3833" s="13" t="e">
        <f t="shared" si="539"/>
        <v>#N/A</v>
      </c>
      <c r="O3833">
        <f t="shared" si="540"/>
        <v>20.91451</v>
      </c>
      <c r="P3833" s="12">
        <f t="shared" si="541"/>
        <v>161.40789118077143</v>
      </c>
      <c r="Q3833">
        <f t="shared" si="542"/>
        <v>0</v>
      </c>
      <c r="R3833">
        <f>$D$2*tarifas!$D$12/24</f>
        <v>1.4541666666666666</v>
      </c>
      <c r="S3833" t="e">
        <f>VLOOKUP(E3833&amp;" "&amp;F3833,tarifas!$A$13:$D$20,4,FALSE)*P3833</f>
        <v>#N/A</v>
      </c>
      <c r="T3833">
        <f>IF(F3833="COD1",tarifas!$D$11*(SUMIFS($P$11:$P$8770,$F$11:$F$8770,"=COD1",$B$11:$B$8770,"="&amp;B3833)/COUNTIFS($F$11:$F$8770,"=COD1",$B$11:$B$8770,"="&amp;B3833))/COUNTIFS($A$11:$A$8770,"="&amp;A3833,$F$11:$F$8770,"=COD1"),0)</f>
        <v>0</v>
      </c>
      <c r="U3833" t="e">
        <f>(VLOOKUP(F3833,tarifas!$C$7:$D$10,2,FALSE)+tarifas!$D$21)*datos!P3833</f>
        <v>#N/A</v>
      </c>
      <c r="V3833" t="e">
        <f t="shared" si="543"/>
        <v>#N/A</v>
      </c>
      <c r="W3833">
        <f t="shared" si="544"/>
        <v>0</v>
      </c>
    </row>
    <row r="3834" spans="1:23" x14ac:dyDescent="0.25">
      <c r="A3834">
        <f t="shared" si="537"/>
        <v>158</v>
      </c>
      <c r="B3834">
        <f t="shared" si="538"/>
        <v>6</v>
      </c>
      <c r="C3834" s="1">
        <f t="shared" si="545"/>
        <v>41799.291666657395</v>
      </c>
      <c r="D3834" s="7">
        <v>82.939393939393938</v>
      </c>
      <c r="E3834" s="7"/>
      <c r="G3834">
        <v>51.48</v>
      </c>
      <c r="H3834" s="12">
        <v>240.58838887117605</v>
      </c>
      <c r="I3834" s="13">
        <f>$D$2*tarifas!$D$12/24</f>
        <v>1.4541666666666666</v>
      </c>
      <c r="J3834" s="13" t="e">
        <f>VLOOKUP(E3834&amp;" "&amp;F3834,tarifas!$A$13:$D$20,4,FALSE)*H3834</f>
        <v>#N/A</v>
      </c>
      <c r="K3834" s="13">
        <f>IF(F3834="COD1",tarifas!$D$11*(SUMIFS($H$11:$H$8770,$F$11:$F$8770,"=COD1",$B$11:$B$8770,"="&amp;B3834)/COUNTIFS($F$11:$F$8770,"=COD1",$B$11:$B$8770,"="&amp;B3834))/COUNTIFS($A$11:$A$8770,"="&amp;A3834,$F$11:$F$8770,"=COD1"),0)</f>
        <v>0</v>
      </c>
      <c r="L3834" s="13" t="e">
        <f>(VLOOKUP(F3834,tarifas!$C$7:$D$10,2,FALSE)+tarifas!$D$21)*datos!H3834</f>
        <v>#N/A</v>
      </c>
      <c r="M3834">
        <v>71.93835</v>
      </c>
      <c r="N3834" s="13" t="e">
        <f t="shared" si="539"/>
        <v>#N/A</v>
      </c>
      <c r="O3834">
        <f t="shared" si="540"/>
        <v>71.93835</v>
      </c>
      <c r="P3834" s="12">
        <f t="shared" si="541"/>
        <v>168.65003887117604</v>
      </c>
      <c r="Q3834">
        <f t="shared" si="542"/>
        <v>0</v>
      </c>
      <c r="R3834">
        <f>$D$2*tarifas!$D$12/24</f>
        <v>1.4541666666666666</v>
      </c>
      <c r="S3834" t="e">
        <f>VLOOKUP(E3834&amp;" "&amp;F3834,tarifas!$A$13:$D$20,4,FALSE)*P3834</f>
        <v>#N/A</v>
      </c>
      <c r="T3834">
        <f>IF(F3834="COD1",tarifas!$D$11*(SUMIFS($P$11:$P$8770,$F$11:$F$8770,"=COD1",$B$11:$B$8770,"="&amp;B3834)/COUNTIFS($F$11:$F$8770,"=COD1",$B$11:$B$8770,"="&amp;B3834))/COUNTIFS($A$11:$A$8770,"="&amp;A3834,$F$11:$F$8770,"=COD1"),0)</f>
        <v>0</v>
      </c>
      <c r="U3834" t="e">
        <f>(VLOOKUP(F3834,tarifas!$C$7:$D$10,2,FALSE)+tarifas!$D$21)*datos!P3834</f>
        <v>#N/A</v>
      </c>
      <c r="V3834" t="e">
        <f t="shared" si="543"/>
        <v>#N/A</v>
      </c>
      <c r="W3834">
        <f t="shared" si="544"/>
        <v>0</v>
      </c>
    </row>
    <row r="3835" spans="1:23" x14ac:dyDescent="0.25">
      <c r="A3835">
        <f t="shared" si="537"/>
        <v>158</v>
      </c>
      <c r="B3835">
        <f t="shared" si="538"/>
        <v>6</v>
      </c>
      <c r="C3835" s="1">
        <f t="shared" si="545"/>
        <v>41799.333333324059</v>
      </c>
      <c r="D3835" s="7">
        <v>213.27272727272728</v>
      </c>
      <c r="E3835" s="7"/>
      <c r="G3835">
        <v>54.48</v>
      </c>
      <c r="H3835" s="12">
        <v>373.94526120181126</v>
      </c>
      <c r="I3835" s="13">
        <f>$D$2*tarifas!$D$12/24</f>
        <v>1.4541666666666666</v>
      </c>
      <c r="J3835" s="13" t="e">
        <f>VLOOKUP(E3835&amp;" "&amp;F3835,tarifas!$A$13:$D$20,4,FALSE)*H3835</f>
        <v>#N/A</v>
      </c>
      <c r="K3835" s="13">
        <f>IF(F3835="COD1",tarifas!$D$11*(SUMIFS($H$11:$H$8770,$F$11:$F$8770,"=COD1",$B$11:$B$8770,"="&amp;B3835)/COUNTIFS($F$11:$F$8770,"=COD1",$B$11:$B$8770,"="&amp;B3835))/COUNTIFS($A$11:$A$8770,"="&amp;A3835,$F$11:$F$8770,"=COD1"),0)</f>
        <v>0</v>
      </c>
      <c r="L3835" s="13" t="e">
        <f>(VLOOKUP(F3835,tarifas!$C$7:$D$10,2,FALSE)+tarifas!$D$21)*datos!H3835</f>
        <v>#N/A</v>
      </c>
      <c r="M3835">
        <v>160.19969</v>
      </c>
      <c r="N3835" s="13" t="e">
        <f t="shared" si="539"/>
        <v>#N/A</v>
      </c>
      <c r="O3835">
        <f t="shared" si="540"/>
        <v>160.19969</v>
      </c>
      <c r="P3835" s="12">
        <f t="shared" si="541"/>
        <v>213.74557120181126</v>
      </c>
      <c r="Q3835">
        <f t="shared" si="542"/>
        <v>0</v>
      </c>
      <c r="R3835">
        <f>$D$2*tarifas!$D$12/24</f>
        <v>1.4541666666666666</v>
      </c>
      <c r="S3835" t="e">
        <f>VLOOKUP(E3835&amp;" "&amp;F3835,tarifas!$A$13:$D$20,4,FALSE)*P3835</f>
        <v>#N/A</v>
      </c>
      <c r="T3835">
        <f>IF(F3835="COD1",tarifas!$D$11*(SUMIFS($P$11:$P$8770,$F$11:$F$8770,"=COD1",$B$11:$B$8770,"="&amp;B3835)/COUNTIFS($F$11:$F$8770,"=COD1",$B$11:$B$8770,"="&amp;B3835))/COUNTIFS($A$11:$A$8770,"="&amp;A3835,$F$11:$F$8770,"=COD1"),0)</f>
        <v>0</v>
      </c>
      <c r="U3835" t="e">
        <f>(VLOOKUP(F3835,tarifas!$C$7:$D$10,2,FALSE)+tarifas!$D$21)*datos!P3835</f>
        <v>#N/A</v>
      </c>
      <c r="V3835" t="e">
        <f t="shared" si="543"/>
        <v>#N/A</v>
      </c>
      <c r="W3835">
        <f t="shared" si="544"/>
        <v>0</v>
      </c>
    </row>
    <row r="3836" spans="1:23" x14ac:dyDescent="0.25">
      <c r="A3836">
        <f t="shared" si="537"/>
        <v>158</v>
      </c>
      <c r="B3836">
        <f t="shared" si="538"/>
        <v>6</v>
      </c>
      <c r="C3836" s="1">
        <f t="shared" si="545"/>
        <v>41799.374999990723</v>
      </c>
      <c r="D3836" s="7">
        <v>182.10606060606059</v>
      </c>
      <c r="E3836" s="7"/>
      <c r="G3836">
        <v>55.3</v>
      </c>
      <c r="H3836" s="12">
        <v>554.73517323762587</v>
      </c>
      <c r="I3836" s="13">
        <f>$D$2*tarifas!$D$12/24</f>
        <v>1.4541666666666666</v>
      </c>
      <c r="J3836" s="13" t="e">
        <f>VLOOKUP(E3836&amp;" "&amp;F3836,tarifas!$A$13:$D$20,4,FALSE)*H3836</f>
        <v>#N/A</v>
      </c>
      <c r="K3836" s="13">
        <f>IF(F3836="COD1",tarifas!$D$11*(SUMIFS($H$11:$H$8770,$F$11:$F$8770,"=COD1",$B$11:$B$8770,"="&amp;B3836)/COUNTIFS($F$11:$F$8770,"=COD1",$B$11:$B$8770,"="&amp;B3836))/COUNTIFS($A$11:$A$8770,"="&amp;A3836,$F$11:$F$8770,"=COD1"),0)</f>
        <v>0</v>
      </c>
      <c r="L3836" s="13" t="e">
        <f>(VLOOKUP(F3836,tarifas!$C$7:$D$10,2,FALSE)+tarifas!$D$21)*datos!H3836</f>
        <v>#N/A</v>
      </c>
      <c r="M3836">
        <v>297.13016999999996</v>
      </c>
      <c r="N3836" s="13" t="e">
        <f t="shared" si="539"/>
        <v>#N/A</v>
      </c>
      <c r="O3836">
        <f t="shared" si="540"/>
        <v>297.13016999999996</v>
      </c>
      <c r="P3836" s="12">
        <f t="shared" si="541"/>
        <v>257.60500323762591</v>
      </c>
      <c r="Q3836">
        <f t="shared" si="542"/>
        <v>0</v>
      </c>
      <c r="R3836">
        <f>$D$2*tarifas!$D$12/24</f>
        <v>1.4541666666666666</v>
      </c>
      <c r="S3836" t="e">
        <f>VLOOKUP(E3836&amp;" "&amp;F3836,tarifas!$A$13:$D$20,4,FALSE)*P3836</f>
        <v>#N/A</v>
      </c>
      <c r="T3836">
        <f>IF(F3836="COD1",tarifas!$D$11*(SUMIFS($P$11:$P$8770,$F$11:$F$8770,"=COD1",$B$11:$B$8770,"="&amp;B3836)/COUNTIFS($F$11:$F$8770,"=COD1",$B$11:$B$8770,"="&amp;B3836))/COUNTIFS($A$11:$A$8770,"="&amp;A3836,$F$11:$F$8770,"=COD1"),0)</f>
        <v>0</v>
      </c>
      <c r="U3836" t="e">
        <f>(VLOOKUP(F3836,tarifas!$C$7:$D$10,2,FALSE)+tarifas!$D$21)*datos!P3836</f>
        <v>#N/A</v>
      </c>
      <c r="V3836" t="e">
        <f t="shared" si="543"/>
        <v>#N/A</v>
      </c>
      <c r="W3836">
        <f t="shared" si="544"/>
        <v>0</v>
      </c>
    </row>
    <row r="3837" spans="1:23" x14ac:dyDescent="0.25">
      <c r="A3837">
        <f t="shared" si="537"/>
        <v>158</v>
      </c>
      <c r="B3837">
        <f t="shared" si="538"/>
        <v>6</v>
      </c>
      <c r="C3837" s="1">
        <f t="shared" si="545"/>
        <v>41799.416666657387</v>
      </c>
      <c r="D3837" s="7">
        <v>150.16666666666666</v>
      </c>
      <c r="E3837" s="7"/>
      <c r="G3837">
        <v>54.55</v>
      </c>
      <c r="H3837" s="12">
        <v>604.42543172943761</v>
      </c>
      <c r="I3837" s="13">
        <f>$D$2*tarifas!$D$12/24</f>
        <v>1.4541666666666666</v>
      </c>
      <c r="J3837" s="13" t="e">
        <f>VLOOKUP(E3837&amp;" "&amp;F3837,tarifas!$A$13:$D$20,4,FALSE)*H3837</f>
        <v>#N/A</v>
      </c>
      <c r="K3837" s="13">
        <f>IF(F3837="COD1",tarifas!$D$11*(SUMIFS($H$11:$H$8770,$F$11:$F$8770,"=COD1",$B$11:$B$8770,"="&amp;B3837)/COUNTIFS($F$11:$F$8770,"=COD1",$B$11:$B$8770,"="&amp;B3837))/COUNTIFS($A$11:$A$8770,"="&amp;A3837,$F$11:$F$8770,"=COD1"),0)</f>
        <v>0</v>
      </c>
      <c r="L3837" s="13" t="e">
        <f>(VLOOKUP(F3837,tarifas!$C$7:$D$10,2,FALSE)+tarifas!$D$21)*datos!H3837</f>
        <v>#N/A</v>
      </c>
      <c r="M3837">
        <v>237.23157999999998</v>
      </c>
      <c r="N3837" s="13" t="e">
        <f t="shared" si="539"/>
        <v>#N/A</v>
      </c>
      <c r="O3837">
        <f t="shared" si="540"/>
        <v>237.23157999999998</v>
      </c>
      <c r="P3837" s="12">
        <f t="shared" si="541"/>
        <v>367.1938517294376</v>
      </c>
      <c r="Q3837">
        <f t="shared" si="542"/>
        <v>0</v>
      </c>
      <c r="R3837">
        <f>$D$2*tarifas!$D$12/24</f>
        <v>1.4541666666666666</v>
      </c>
      <c r="S3837" t="e">
        <f>VLOOKUP(E3837&amp;" "&amp;F3837,tarifas!$A$13:$D$20,4,FALSE)*P3837</f>
        <v>#N/A</v>
      </c>
      <c r="T3837">
        <f>IF(F3837="COD1",tarifas!$D$11*(SUMIFS($P$11:$P$8770,$F$11:$F$8770,"=COD1",$B$11:$B$8770,"="&amp;B3837)/COUNTIFS($F$11:$F$8770,"=COD1",$B$11:$B$8770,"="&amp;B3837))/COUNTIFS($A$11:$A$8770,"="&amp;A3837,$F$11:$F$8770,"=COD1"),0)</f>
        <v>0</v>
      </c>
      <c r="U3837" t="e">
        <f>(VLOOKUP(F3837,tarifas!$C$7:$D$10,2,FALSE)+tarifas!$D$21)*datos!P3837</f>
        <v>#N/A</v>
      </c>
      <c r="V3837" t="e">
        <f t="shared" si="543"/>
        <v>#N/A</v>
      </c>
      <c r="W3837">
        <f t="shared" si="544"/>
        <v>0</v>
      </c>
    </row>
    <row r="3838" spans="1:23" x14ac:dyDescent="0.25">
      <c r="A3838">
        <f t="shared" si="537"/>
        <v>158</v>
      </c>
      <c r="B3838">
        <f t="shared" si="538"/>
        <v>6</v>
      </c>
      <c r="C3838" s="1">
        <f t="shared" si="545"/>
        <v>41799.458333324052</v>
      </c>
      <c r="D3838" s="7">
        <v>300.33333333333331</v>
      </c>
      <c r="E3838" s="7"/>
      <c r="G3838">
        <v>53.8</v>
      </c>
      <c r="H3838" s="12">
        <v>533.03643589483806</v>
      </c>
      <c r="I3838" s="13">
        <f>$D$2*tarifas!$D$12/24</f>
        <v>1.4541666666666666</v>
      </c>
      <c r="J3838" s="13" t="e">
        <f>VLOOKUP(E3838&amp;" "&amp;F3838,tarifas!$A$13:$D$20,4,FALSE)*H3838</f>
        <v>#N/A</v>
      </c>
      <c r="K3838" s="13">
        <f>IF(F3838="COD1",tarifas!$D$11*(SUMIFS($H$11:$H$8770,$F$11:$F$8770,"=COD1",$B$11:$B$8770,"="&amp;B3838)/COUNTIFS($F$11:$F$8770,"=COD1",$B$11:$B$8770,"="&amp;B3838))/COUNTIFS($A$11:$A$8770,"="&amp;A3838,$F$11:$F$8770,"=COD1"),0)</f>
        <v>0</v>
      </c>
      <c r="L3838" s="13" t="e">
        <f>(VLOOKUP(F3838,tarifas!$C$7:$D$10,2,FALSE)+tarifas!$D$21)*datos!H3838</f>
        <v>#N/A</v>
      </c>
      <c r="M3838">
        <v>428.09729999999996</v>
      </c>
      <c r="N3838" s="13" t="e">
        <f t="shared" si="539"/>
        <v>#N/A</v>
      </c>
      <c r="O3838">
        <f t="shared" si="540"/>
        <v>428.09729999999996</v>
      </c>
      <c r="P3838" s="12">
        <f t="shared" si="541"/>
        <v>104.9391358948381</v>
      </c>
      <c r="Q3838">
        <f t="shared" si="542"/>
        <v>0</v>
      </c>
      <c r="R3838">
        <f>$D$2*tarifas!$D$12/24</f>
        <v>1.4541666666666666</v>
      </c>
      <c r="S3838" t="e">
        <f>VLOOKUP(E3838&amp;" "&amp;F3838,tarifas!$A$13:$D$20,4,FALSE)*P3838</f>
        <v>#N/A</v>
      </c>
      <c r="T3838">
        <f>IF(F3838="COD1",tarifas!$D$11*(SUMIFS($P$11:$P$8770,$F$11:$F$8770,"=COD1",$B$11:$B$8770,"="&amp;B3838)/COUNTIFS($F$11:$F$8770,"=COD1",$B$11:$B$8770,"="&amp;B3838))/COUNTIFS($A$11:$A$8770,"="&amp;A3838,$F$11:$F$8770,"=COD1"),0)</f>
        <v>0</v>
      </c>
      <c r="U3838" t="e">
        <f>(VLOOKUP(F3838,tarifas!$C$7:$D$10,2,FALSE)+tarifas!$D$21)*datos!P3838</f>
        <v>#N/A</v>
      </c>
      <c r="V3838" t="e">
        <f t="shared" si="543"/>
        <v>#N/A</v>
      </c>
      <c r="W3838">
        <f t="shared" si="544"/>
        <v>0</v>
      </c>
    </row>
    <row r="3839" spans="1:23" x14ac:dyDescent="0.25">
      <c r="A3839">
        <f t="shared" si="537"/>
        <v>158</v>
      </c>
      <c r="B3839">
        <f t="shared" si="538"/>
        <v>6</v>
      </c>
      <c r="C3839" s="1">
        <f t="shared" si="545"/>
        <v>41799.499999990716</v>
      </c>
      <c r="D3839" s="7">
        <v>306.77272727272731</v>
      </c>
      <c r="E3839" s="7"/>
      <c r="G3839">
        <v>50.2</v>
      </c>
      <c r="H3839" s="12">
        <v>489.20713154294776</v>
      </c>
      <c r="I3839" s="13">
        <f>$D$2*tarifas!$D$12/24</f>
        <v>1.4541666666666666</v>
      </c>
      <c r="J3839" s="13" t="e">
        <f>VLOOKUP(E3839&amp;" "&amp;F3839,tarifas!$A$13:$D$20,4,FALSE)*H3839</f>
        <v>#N/A</v>
      </c>
      <c r="K3839" s="13">
        <f>IF(F3839="COD1",tarifas!$D$11*(SUMIFS($H$11:$H$8770,$F$11:$F$8770,"=COD1",$B$11:$B$8770,"="&amp;B3839)/COUNTIFS($F$11:$F$8770,"=COD1",$B$11:$B$8770,"="&amp;B3839))/COUNTIFS($A$11:$A$8770,"="&amp;A3839,$F$11:$F$8770,"=COD1"),0)</f>
        <v>0</v>
      </c>
      <c r="L3839" s="13" t="e">
        <f>(VLOOKUP(F3839,tarifas!$C$7:$D$10,2,FALSE)+tarifas!$D$21)*datos!H3839</f>
        <v>#N/A</v>
      </c>
      <c r="M3839">
        <v>523.77594999999997</v>
      </c>
      <c r="N3839" s="13" t="e">
        <f t="shared" si="539"/>
        <v>#N/A</v>
      </c>
      <c r="O3839">
        <f t="shared" si="540"/>
        <v>489.20713154294776</v>
      </c>
      <c r="P3839" s="12">
        <f t="shared" si="541"/>
        <v>0</v>
      </c>
      <c r="Q3839">
        <f t="shared" si="542"/>
        <v>34.568818457052203</v>
      </c>
      <c r="R3839">
        <f>$D$2*tarifas!$D$12/24</f>
        <v>1.4541666666666666</v>
      </c>
      <c r="S3839" t="e">
        <f>VLOOKUP(E3839&amp;" "&amp;F3839,tarifas!$A$13:$D$20,4,FALSE)*P3839</f>
        <v>#N/A</v>
      </c>
      <c r="T3839">
        <f>IF(F3839="COD1",tarifas!$D$11*(SUMIFS($P$11:$P$8770,$F$11:$F$8770,"=COD1",$B$11:$B$8770,"="&amp;B3839)/COUNTIFS($F$11:$F$8770,"=COD1",$B$11:$B$8770,"="&amp;B3839))/COUNTIFS($A$11:$A$8770,"="&amp;A3839,$F$11:$F$8770,"=COD1"),0)</f>
        <v>0</v>
      </c>
      <c r="U3839" t="e">
        <f>(VLOOKUP(F3839,tarifas!$C$7:$D$10,2,FALSE)+tarifas!$D$21)*datos!P3839</f>
        <v>#N/A</v>
      </c>
      <c r="V3839" t="e">
        <f t="shared" si="543"/>
        <v>#N/A</v>
      </c>
      <c r="W3839">
        <f t="shared" si="544"/>
        <v>1.5618192178896186</v>
      </c>
    </row>
    <row r="3840" spans="1:23" x14ac:dyDescent="0.25">
      <c r="A3840">
        <f t="shared" si="537"/>
        <v>158</v>
      </c>
      <c r="B3840">
        <f t="shared" si="538"/>
        <v>6</v>
      </c>
      <c r="C3840" s="1">
        <f t="shared" si="545"/>
        <v>41799.54166665738</v>
      </c>
      <c r="D3840" s="7">
        <v>169.4848484848485</v>
      </c>
      <c r="E3840" s="7"/>
      <c r="G3840">
        <v>45.4</v>
      </c>
      <c r="H3840" s="12">
        <v>579.45788773785307</v>
      </c>
      <c r="I3840" s="13">
        <f>$D$2*tarifas!$D$12/24</f>
        <v>1.4541666666666666</v>
      </c>
      <c r="J3840" s="13" t="e">
        <f>VLOOKUP(E3840&amp;" "&amp;F3840,tarifas!$A$13:$D$20,4,FALSE)*H3840</f>
        <v>#N/A</v>
      </c>
      <c r="K3840" s="13">
        <f>IF(F3840="COD1",tarifas!$D$11*(SUMIFS($H$11:$H$8770,$F$11:$F$8770,"=COD1",$B$11:$B$8770,"="&amp;B3840)/COUNTIFS($F$11:$F$8770,"=COD1",$B$11:$B$8770,"="&amp;B3840))/COUNTIFS($A$11:$A$8770,"="&amp;A3840,$F$11:$F$8770,"=COD1"),0)</f>
        <v>0</v>
      </c>
      <c r="L3840" s="13" t="e">
        <f>(VLOOKUP(F3840,tarifas!$C$7:$D$10,2,FALSE)+tarifas!$D$21)*datos!H3840</f>
        <v>#N/A</v>
      </c>
      <c r="M3840">
        <v>494.87398999999999</v>
      </c>
      <c r="N3840" s="13" t="e">
        <f t="shared" si="539"/>
        <v>#N/A</v>
      </c>
      <c r="O3840">
        <f t="shared" si="540"/>
        <v>494.87398999999999</v>
      </c>
      <c r="P3840" s="12">
        <f t="shared" si="541"/>
        <v>84.583897737853079</v>
      </c>
      <c r="Q3840">
        <f t="shared" si="542"/>
        <v>0</v>
      </c>
      <c r="R3840">
        <f>$D$2*tarifas!$D$12/24</f>
        <v>1.4541666666666666</v>
      </c>
      <c r="S3840" t="e">
        <f>VLOOKUP(E3840&amp;" "&amp;F3840,tarifas!$A$13:$D$20,4,FALSE)*P3840</f>
        <v>#N/A</v>
      </c>
      <c r="T3840">
        <f>IF(F3840="COD1",tarifas!$D$11*(SUMIFS($P$11:$P$8770,$F$11:$F$8770,"=COD1",$B$11:$B$8770,"="&amp;B3840)/COUNTIFS($F$11:$F$8770,"=COD1",$B$11:$B$8770,"="&amp;B3840))/COUNTIFS($A$11:$A$8770,"="&amp;A3840,$F$11:$F$8770,"=COD1"),0)</f>
        <v>0</v>
      </c>
      <c r="U3840" t="e">
        <f>(VLOOKUP(F3840,tarifas!$C$7:$D$10,2,FALSE)+tarifas!$D$21)*datos!P3840</f>
        <v>#N/A</v>
      </c>
      <c r="V3840" t="e">
        <f t="shared" si="543"/>
        <v>#N/A</v>
      </c>
      <c r="W3840">
        <f t="shared" si="544"/>
        <v>0</v>
      </c>
    </row>
    <row r="3841" spans="1:23" x14ac:dyDescent="0.25">
      <c r="A3841">
        <f t="shared" si="537"/>
        <v>158</v>
      </c>
      <c r="B3841">
        <f t="shared" si="538"/>
        <v>6</v>
      </c>
      <c r="C3841" s="1">
        <f t="shared" si="545"/>
        <v>41799.583333324044</v>
      </c>
      <c r="D3841" s="7">
        <v>107.15151515151516</v>
      </c>
      <c r="E3841" s="7"/>
      <c r="G3841">
        <v>44.21</v>
      </c>
      <c r="H3841" s="12">
        <v>585.3733903675535</v>
      </c>
      <c r="I3841" s="13">
        <f>$D$2*tarifas!$D$12/24</f>
        <v>1.4541666666666666</v>
      </c>
      <c r="J3841" s="13" t="e">
        <f>VLOOKUP(E3841&amp;" "&amp;F3841,tarifas!$A$13:$D$20,4,FALSE)*H3841</f>
        <v>#N/A</v>
      </c>
      <c r="K3841" s="13">
        <f>IF(F3841="COD1",tarifas!$D$11*(SUMIFS($H$11:$H$8770,$F$11:$F$8770,"=COD1",$B$11:$B$8770,"="&amp;B3841)/COUNTIFS($F$11:$F$8770,"=COD1",$B$11:$B$8770,"="&amp;B3841))/COUNTIFS($A$11:$A$8770,"="&amp;A3841,$F$11:$F$8770,"=COD1"),0)</f>
        <v>0</v>
      </c>
      <c r="L3841" s="13" t="e">
        <f>(VLOOKUP(F3841,tarifas!$C$7:$D$10,2,FALSE)+tarifas!$D$21)*datos!H3841</f>
        <v>#N/A</v>
      </c>
      <c r="M3841">
        <v>331.58087999999998</v>
      </c>
      <c r="N3841" s="13" t="e">
        <f t="shared" si="539"/>
        <v>#N/A</v>
      </c>
      <c r="O3841">
        <f t="shared" si="540"/>
        <v>331.58087999999998</v>
      </c>
      <c r="P3841" s="12">
        <f t="shared" si="541"/>
        <v>253.79251036755352</v>
      </c>
      <c r="Q3841">
        <f t="shared" si="542"/>
        <v>0</v>
      </c>
      <c r="R3841">
        <f>$D$2*tarifas!$D$12/24</f>
        <v>1.4541666666666666</v>
      </c>
      <c r="S3841" t="e">
        <f>VLOOKUP(E3841&amp;" "&amp;F3841,tarifas!$A$13:$D$20,4,FALSE)*P3841</f>
        <v>#N/A</v>
      </c>
      <c r="T3841">
        <f>IF(F3841="COD1",tarifas!$D$11*(SUMIFS($P$11:$P$8770,$F$11:$F$8770,"=COD1",$B$11:$B$8770,"="&amp;B3841)/COUNTIFS($F$11:$F$8770,"=COD1",$B$11:$B$8770,"="&amp;B3841))/COUNTIFS($A$11:$A$8770,"="&amp;A3841,$F$11:$F$8770,"=COD1"),0)</f>
        <v>0</v>
      </c>
      <c r="U3841" t="e">
        <f>(VLOOKUP(F3841,tarifas!$C$7:$D$10,2,FALSE)+tarifas!$D$21)*datos!P3841</f>
        <v>#N/A</v>
      </c>
      <c r="V3841" t="e">
        <f t="shared" si="543"/>
        <v>#N/A</v>
      </c>
      <c r="W3841">
        <f t="shared" si="544"/>
        <v>0</v>
      </c>
    </row>
    <row r="3842" spans="1:23" x14ac:dyDescent="0.25">
      <c r="A3842">
        <f t="shared" si="537"/>
        <v>158</v>
      </c>
      <c r="B3842">
        <f t="shared" si="538"/>
        <v>6</v>
      </c>
      <c r="C3842" s="1">
        <f t="shared" si="545"/>
        <v>41799.624999990709</v>
      </c>
      <c r="D3842" s="7">
        <v>103.03030303030305</v>
      </c>
      <c r="E3842" s="7"/>
      <c r="G3842">
        <v>44.2</v>
      </c>
      <c r="H3842" s="12">
        <v>575.42186020950408</v>
      </c>
      <c r="I3842" s="13">
        <f>$D$2*tarifas!$D$12/24</f>
        <v>1.4541666666666666</v>
      </c>
      <c r="J3842" s="13" t="e">
        <f>VLOOKUP(E3842&amp;" "&amp;F3842,tarifas!$A$13:$D$20,4,FALSE)*H3842</f>
        <v>#N/A</v>
      </c>
      <c r="K3842" s="13">
        <f>IF(F3842="COD1",tarifas!$D$11*(SUMIFS($H$11:$H$8770,$F$11:$F$8770,"=COD1",$B$11:$B$8770,"="&amp;B3842)/COUNTIFS($F$11:$F$8770,"=COD1",$B$11:$B$8770,"="&amp;B3842))/COUNTIFS($A$11:$A$8770,"="&amp;A3842,$F$11:$F$8770,"=COD1"),0)</f>
        <v>0</v>
      </c>
      <c r="L3842" s="13" t="e">
        <f>(VLOOKUP(F3842,tarifas!$C$7:$D$10,2,FALSE)+tarifas!$D$21)*datos!H3842</f>
        <v>#N/A</v>
      </c>
      <c r="M3842">
        <v>207.07726</v>
      </c>
      <c r="N3842" s="13" t="e">
        <f t="shared" si="539"/>
        <v>#N/A</v>
      </c>
      <c r="O3842">
        <f t="shared" si="540"/>
        <v>207.07726</v>
      </c>
      <c r="P3842" s="12">
        <f t="shared" si="541"/>
        <v>368.34460020950405</v>
      </c>
      <c r="Q3842">
        <f t="shared" si="542"/>
        <v>0</v>
      </c>
      <c r="R3842">
        <f>$D$2*tarifas!$D$12/24</f>
        <v>1.4541666666666666</v>
      </c>
      <c r="S3842" t="e">
        <f>VLOOKUP(E3842&amp;" "&amp;F3842,tarifas!$A$13:$D$20,4,FALSE)*P3842</f>
        <v>#N/A</v>
      </c>
      <c r="T3842">
        <f>IF(F3842="COD1",tarifas!$D$11*(SUMIFS($P$11:$P$8770,$F$11:$F$8770,"=COD1",$B$11:$B$8770,"="&amp;B3842)/COUNTIFS($F$11:$F$8770,"=COD1",$B$11:$B$8770,"="&amp;B3842))/COUNTIFS($A$11:$A$8770,"="&amp;A3842,$F$11:$F$8770,"=COD1"),0)</f>
        <v>0</v>
      </c>
      <c r="U3842" t="e">
        <f>(VLOOKUP(F3842,tarifas!$C$7:$D$10,2,FALSE)+tarifas!$D$21)*datos!P3842</f>
        <v>#N/A</v>
      </c>
      <c r="V3842" t="e">
        <f t="shared" si="543"/>
        <v>#N/A</v>
      </c>
      <c r="W3842">
        <f t="shared" si="544"/>
        <v>0</v>
      </c>
    </row>
    <row r="3843" spans="1:23" x14ac:dyDescent="0.25">
      <c r="A3843">
        <f t="shared" si="537"/>
        <v>158</v>
      </c>
      <c r="B3843">
        <f t="shared" si="538"/>
        <v>6</v>
      </c>
      <c r="C3843" s="1">
        <f t="shared" si="545"/>
        <v>41799.666666657373</v>
      </c>
      <c r="D3843" s="7">
        <v>63.878787878787882</v>
      </c>
      <c r="E3843" s="7"/>
      <c r="G3843">
        <v>44.24</v>
      </c>
      <c r="H3843" s="12">
        <v>580.47248639615873</v>
      </c>
      <c r="I3843" s="13">
        <f>$D$2*tarifas!$D$12/24</f>
        <v>1.4541666666666666</v>
      </c>
      <c r="J3843" s="13" t="e">
        <f>VLOOKUP(E3843&amp;" "&amp;F3843,tarifas!$A$13:$D$20,4,FALSE)*H3843</f>
        <v>#N/A</v>
      </c>
      <c r="K3843" s="13">
        <f>IF(F3843="COD1",tarifas!$D$11*(SUMIFS($H$11:$H$8770,$F$11:$F$8770,"=COD1",$B$11:$B$8770,"="&amp;B3843)/COUNTIFS($F$11:$F$8770,"=COD1",$B$11:$B$8770,"="&amp;B3843))/COUNTIFS($A$11:$A$8770,"="&amp;A3843,$F$11:$F$8770,"=COD1"),0)</f>
        <v>0</v>
      </c>
      <c r="L3843" s="13" t="e">
        <f>(VLOOKUP(F3843,tarifas!$C$7:$D$10,2,FALSE)+tarifas!$D$21)*datos!H3843</f>
        <v>#N/A</v>
      </c>
      <c r="M3843">
        <v>170.70169000000001</v>
      </c>
      <c r="N3843" s="13" t="e">
        <f t="shared" si="539"/>
        <v>#N/A</v>
      </c>
      <c r="O3843">
        <f t="shared" si="540"/>
        <v>170.70169000000001</v>
      </c>
      <c r="P3843" s="12">
        <f t="shared" si="541"/>
        <v>409.77079639615874</v>
      </c>
      <c r="Q3843">
        <f t="shared" si="542"/>
        <v>0</v>
      </c>
      <c r="R3843">
        <f>$D$2*tarifas!$D$12/24</f>
        <v>1.4541666666666666</v>
      </c>
      <c r="S3843" t="e">
        <f>VLOOKUP(E3843&amp;" "&amp;F3843,tarifas!$A$13:$D$20,4,FALSE)*P3843</f>
        <v>#N/A</v>
      </c>
      <c r="T3843">
        <f>IF(F3843="COD1",tarifas!$D$11*(SUMIFS($P$11:$P$8770,$F$11:$F$8770,"=COD1",$B$11:$B$8770,"="&amp;B3843)/COUNTIFS($F$11:$F$8770,"=COD1",$B$11:$B$8770,"="&amp;B3843))/COUNTIFS($A$11:$A$8770,"="&amp;A3843,$F$11:$F$8770,"=COD1"),0)</f>
        <v>0</v>
      </c>
      <c r="U3843" t="e">
        <f>(VLOOKUP(F3843,tarifas!$C$7:$D$10,2,FALSE)+tarifas!$D$21)*datos!P3843</f>
        <v>#N/A</v>
      </c>
      <c r="V3843" t="e">
        <f t="shared" si="543"/>
        <v>#N/A</v>
      </c>
      <c r="W3843">
        <f t="shared" si="544"/>
        <v>0</v>
      </c>
    </row>
    <row r="3844" spans="1:23" x14ac:dyDescent="0.25">
      <c r="A3844">
        <f t="shared" si="537"/>
        <v>158</v>
      </c>
      <c r="B3844">
        <f t="shared" si="538"/>
        <v>6</v>
      </c>
      <c r="C3844" s="1">
        <f t="shared" si="545"/>
        <v>41799.708333324037</v>
      </c>
      <c r="D3844" s="7">
        <v>56.151515151515163</v>
      </c>
      <c r="E3844" s="7"/>
      <c r="G3844">
        <v>44.25</v>
      </c>
      <c r="H3844" s="12">
        <v>472.50051959606412</v>
      </c>
      <c r="I3844" s="13">
        <f>$D$2*tarifas!$D$12/24</f>
        <v>1.4541666666666666</v>
      </c>
      <c r="J3844" s="13" t="e">
        <f>VLOOKUP(E3844&amp;" "&amp;F3844,tarifas!$A$13:$D$20,4,FALSE)*H3844</f>
        <v>#N/A</v>
      </c>
      <c r="K3844" s="13">
        <f>IF(F3844="COD1",tarifas!$D$11*(SUMIFS($H$11:$H$8770,$F$11:$F$8770,"=COD1",$B$11:$B$8770,"="&amp;B3844)/COUNTIFS($F$11:$F$8770,"=COD1",$B$11:$B$8770,"="&amp;B3844))/COUNTIFS($A$11:$A$8770,"="&amp;A3844,$F$11:$F$8770,"=COD1"),0)</f>
        <v>0</v>
      </c>
      <c r="L3844" s="13" t="e">
        <f>(VLOOKUP(F3844,tarifas!$C$7:$D$10,2,FALSE)+tarifas!$D$21)*datos!H3844</f>
        <v>#N/A</v>
      </c>
      <c r="M3844">
        <v>80.74915</v>
      </c>
      <c r="N3844" s="13" t="e">
        <f t="shared" si="539"/>
        <v>#N/A</v>
      </c>
      <c r="O3844">
        <f t="shared" si="540"/>
        <v>80.74915</v>
      </c>
      <c r="P3844" s="12">
        <f t="shared" si="541"/>
        <v>391.75136959606414</v>
      </c>
      <c r="Q3844">
        <f t="shared" si="542"/>
        <v>0</v>
      </c>
      <c r="R3844">
        <f>$D$2*tarifas!$D$12/24</f>
        <v>1.4541666666666666</v>
      </c>
      <c r="S3844" t="e">
        <f>VLOOKUP(E3844&amp;" "&amp;F3844,tarifas!$A$13:$D$20,4,FALSE)*P3844</f>
        <v>#N/A</v>
      </c>
      <c r="T3844">
        <f>IF(F3844="COD1",tarifas!$D$11*(SUMIFS($P$11:$P$8770,$F$11:$F$8770,"=COD1",$B$11:$B$8770,"="&amp;B3844)/COUNTIFS($F$11:$F$8770,"=COD1",$B$11:$B$8770,"="&amp;B3844))/COUNTIFS($A$11:$A$8770,"="&amp;A3844,$F$11:$F$8770,"=COD1"),0)</f>
        <v>0</v>
      </c>
      <c r="U3844" t="e">
        <f>(VLOOKUP(F3844,tarifas!$C$7:$D$10,2,FALSE)+tarifas!$D$21)*datos!P3844</f>
        <v>#N/A</v>
      </c>
      <c r="V3844" t="e">
        <f t="shared" si="543"/>
        <v>#N/A</v>
      </c>
      <c r="W3844">
        <f t="shared" si="544"/>
        <v>0</v>
      </c>
    </row>
    <row r="3845" spans="1:23" x14ac:dyDescent="0.25">
      <c r="A3845">
        <f t="shared" si="537"/>
        <v>158</v>
      </c>
      <c r="B3845">
        <f t="shared" si="538"/>
        <v>6</v>
      </c>
      <c r="C3845" s="1">
        <f t="shared" si="545"/>
        <v>41799.749999990701</v>
      </c>
      <c r="D3845" s="7">
        <v>30.13636363636364</v>
      </c>
      <c r="E3845" s="7"/>
      <c r="G3845">
        <v>45.34</v>
      </c>
      <c r="H3845" s="12">
        <v>347.41559411409992</v>
      </c>
      <c r="I3845" s="13">
        <f>$D$2*tarifas!$D$12/24</f>
        <v>1.4541666666666666</v>
      </c>
      <c r="J3845" s="13" t="e">
        <f>VLOOKUP(E3845&amp;" "&amp;F3845,tarifas!$A$13:$D$20,4,FALSE)*H3845</f>
        <v>#N/A</v>
      </c>
      <c r="K3845" s="13">
        <f>IF(F3845="COD1",tarifas!$D$11*(SUMIFS($H$11:$H$8770,$F$11:$F$8770,"=COD1",$B$11:$B$8770,"="&amp;B3845)/COUNTIFS($F$11:$F$8770,"=COD1",$B$11:$B$8770,"="&amp;B3845))/COUNTIFS($A$11:$A$8770,"="&amp;A3845,$F$11:$F$8770,"=COD1"),0)</f>
        <v>0</v>
      </c>
      <c r="L3845" s="13" t="e">
        <f>(VLOOKUP(F3845,tarifas!$C$7:$D$10,2,FALSE)+tarifas!$D$21)*datos!H3845</f>
        <v>#N/A</v>
      </c>
      <c r="M3845">
        <v>19.391650000000002</v>
      </c>
      <c r="N3845" s="13" t="e">
        <f t="shared" si="539"/>
        <v>#N/A</v>
      </c>
      <c r="O3845">
        <f t="shared" si="540"/>
        <v>19.391650000000002</v>
      </c>
      <c r="P3845" s="12">
        <f t="shared" si="541"/>
        <v>328.02394411409989</v>
      </c>
      <c r="Q3845">
        <f t="shared" si="542"/>
        <v>0</v>
      </c>
      <c r="R3845">
        <f>$D$2*tarifas!$D$12/24</f>
        <v>1.4541666666666666</v>
      </c>
      <c r="S3845" t="e">
        <f>VLOOKUP(E3845&amp;" "&amp;F3845,tarifas!$A$13:$D$20,4,FALSE)*P3845</f>
        <v>#N/A</v>
      </c>
      <c r="T3845">
        <f>IF(F3845="COD1",tarifas!$D$11*(SUMIFS($P$11:$P$8770,$F$11:$F$8770,"=COD1",$B$11:$B$8770,"="&amp;B3845)/COUNTIFS($F$11:$F$8770,"=COD1",$B$11:$B$8770,"="&amp;B3845))/COUNTIFS($A$11:$A$8770,"="&amp;A3845,$F$11:$F$8770,"=COD1"),0)</f>
        <v>0</v>
      </c>
      <c r="U3845" t="e">
        <f>(VLOOKUP(F3845,tarifas!$C$7:$D$10,2,FALSE)+tarifas!$D$21)*datos!P3845</f>
        <v>#N/A</v>
      </c>
      <c r="V3845" t="e">
        <f t="shared" si="543"/>
        <v>#N/A</v>
      </c>
      <c r="W3845">
        <f t="shared" si="544"/>
        <v>0</v>
      </c>
    </row>
    <row r="3846" spans="1:23" x14ac:dyDescent="0.25">
      <c r="A3846">
        <f t="shared" si="537"/>
        <v>158</v>
      </c>
      <c r="B3846">
        <f t="shared" si="538"/>
        <v>6</v>
      </c>
      <c r="C3846" s="1">
        <f t="shared" si="545"/>
        <v>41799.791666657366</v>
      </c>
      <c r="D3846" s="7">
        <v>2.833333333333333</v>
      </c>
      <c r="E3846" s="7"/>
      <c r="G3846">
        <v>50.2</v>
      </c>
      <c r="H3846" s="12">
        <v>248.54339107485436</v>
      </c>
      <c r="I3846" s="13">
        <f>$D$2*tarifas!$D$12/24</f>
        <v>1.4541666666666666</v>
      </c>
      <c r="J3846" s="13" t="e">
        <f>VLOOKUP(E3846&amp;" "&amp;F3846,tarifas!$A$13:$D$20,4,FALSE)*H3846</f>
        <v>#N/A</v>
      </c>
      <c r="K3846" s="13">
        <f>IF(F3846="COD1",tarifas!$D$11*(SUMIFS($H$11:$H$8770,$F$11:$F$8770,"=COD1",$B$11:$B$8770,"="&amp;B3846)/COUNTIFS($F$11:$F$8770,"=COD1",$B$11:$B$8770,"="&amp;B3846))/COUNTIFS($A$11:$A$8770,"="&amp;A3846,$F$11:$F$8770,"=COD1"),0)</f>
        <v>0</v>
      </c>
      <c r="L3846" s="13" t="e">
        <f>(VLOOKUP(F3846,tarifas!$C$7:$D$10,2,FALSE)+tarifas!$D$21)*datos!H3846</f>
        <v>#N/A</v>
      </c>
      <c r="M3846">
        <v>0</v>
      </c>
      <c r="N3846" s="13" t="e">
        <f t="shared" si="539"/>
        <v>#N/A</v>
      </c>
      <c r="O3846">
        <f t="shared" si="540"/>
        <v>0</v>
      </c>
      <c r="P3846" s="12">
        <f t="shared" si="541"/>
        <v>248.54339107485436</v>
      </c>
      <c r="Q3846">
        <f t="shared" si="542"/>
        <v>0</v>
      </c>
      <c r="R3846">
        <f>$D$2*tarifas!$D$12/24</f>
        <v>1.4541666666666666</v>
      </c>
      <c r="S3846" t="e">
        <f>VLOOKUP(E3846&amp;" "&amp;F3846,tarifas!$A$13:$D$20,4,FALSE)*P3846</f>
        <v>#N/A</v>
      </c>
      <c r="T3846">
        <f>IF(F3846="COD1",tarifas!$D$11*(SUMIFS($P$11:$P$8770,$F$11:$F$8770,"=COD1",$B$11:$B$8770,"="&amp;B3846)/COUNTIFS($F$11:$F$8770,"=COD1",$B$11:$B$8770,"="&amp;B3846))/COUNTIFS($A$11:$A$8770,"="&amp;A3846,$F$11:$F$8770,"=COD1"),0)</f>
        <v>0</v>
      </c>
      <c r="U3846" t="e">
        <f>(VLOOKUP(F3846,tarifas!$C$7:$D$10,2,FALSE)+tarifas!$D$21)*datos!P3846</f>
        <v>#N/A</v>
      </c>
      <c r="V3846" t="e">
        <f t="shared" si="543"/>
        <v>#N/A</v>
      </c>
      <c r="W3846">
        <f t="shared" si="544"/>
        <v>0</v>
      </c>
    </row>
    <row r="3847" spans="1:23" x14ac:dyDescent="0.25">
      <c r="A3847">
        <f t="shared" si="537"/>
        <v>158</v>
      </c>
      <c r="B3847">
        <f t="shared" si="538"/>
        <v>6</v>
      </c>
      <c r="C3847" s="1">
        <f t="shared" si="545"/>
        <v>41799.83333332403</v>
      </c>
      <c r="D3847" s="7">
        <v>0</v>
      </c>
      <c r="E3847" s="7"/>
      <c r="G3847">
        <v>56.1</v>
      </c>
      <c r="H3847" s="12">
        <v>235.43142125508871</v>
      </c>
      <c r="I3847" s="13">
        <f>$D$2*tarifas!$D$12/24</f>
        <v>1.4541666666666666</v>
      </c>
      <c r="J3847" s="13" t="e">
        <f>VLOOKUP(E3847&amp;" "&amp;F3847,tarifas!$A$13:$D$20,4,FALSE)*H3847</f>
        <v>#N/A</v>
      </c>
      <c r="K3847" s="13">
        <f>IF(F3847="COD1",tarifas!$D$11*(SUMIFS($H$11:$H$8770,$F$11:$F$8770,"=COD1",$B$11:$B$8770,"="&amp;B3847)/COUNTIFS($F$11:$F$8770,"=COD1",$B$11:$B$8770,"="&amp;B3847))/COUNTIFS($A$11:$A$8770,"="&amp;A3847,$F$11:$F$8770,"=COD1"),0)</f>
        <v>0</v>
      </c>
      <c r="L3847" s="13" t="e">
        <f>(VLOOKUP(F3847,tarifas!$C$7:$D$10,2,FALSE)+tarifas!$D$21)*datos!H3847</f>
        <v>#N/A</v>
      </c>
      <c r="M3847">
        <v>0</v>
      </c>
      <c r="N3847" s="13" t="e">
        <f t="shared" si="539"/>
        <v>#N/A</v>
      </c>
      <c r="O3847">
        <f t="shared" si="540"/>
        <v>0</v>
      </c>
      <c r="P3847" s="12">
        <f t="shared" si="541"/>
        <v>235.43142125508871</v>
      </c>
      <c r="Q3847">
        <f t="shared" si="542"/>
        <v>0</v>
      </c>
      <c r="R3847">
        <f>$D$2*tarifas!$D$12/24</f>
        <v>1.4541666666666666</v>
      </c>
      <c r="S3847" t="e">
        <f>VLOOKUP(E3847&amp;" "&amp;F3847,tarifas!$A$13:$D$20,4,FALSE)*P3847</f>
        <v>#N/A</v>
      </c>
      <c r="T3847">
        <f>IF(F3847="COD1",tarifas!$D$11*(SUMIFS($P$11:$P$8770,$F$11:$F$8770,"=COD1",$B$11:$B$8770,"="&amp;B3847)/COUNTIFS($F$11:$F$8770,"=COD1",$B$11:$B$8770,"="&amp;B3847))/COUNTIFS($A$11:$A$8770,"="&amp;A3847,$F$11:$F$8770,"=COD1"),0)</f>
        <v>0</v>
      </c>
      <c r="U3847" t="e">
        <f>(VLOOKUP(F3847,tarifas!$C$7:$D$10,2,FALSE)+tarifas!$D$21)*datos!P3847</f>
        <v>#N/A</v>
      </c>
      <c r="V3847" t="e">
        <f t="shared" si="543"/>
        <v>#N/A</v>
      </c>
      <c r="W3847">
        <f t="shared" si="544"/>
        <v>0</v>
      </c>
    </row>
    <row r="3848" spans="1:23" x14ac:dyDescent="0.25">
      <c r="A3848">
        <f t="shared" si="537"/>
        <v>158</v>
      </c>
      <c r="B3848">
        <f t="shared" si="538"/>
        <v>6</v>
      </c>
      <c r="C3848" s="1">
        <f t="shared" si="545"/>
        <v>41799.874999990694</v>
      </c>
      <c r="D3848" s="7">
        <v>0</v>
      </c>
      <c r="E3848" s="7"/>
      <c r="G3848">
        <v>56.69</v>
      </c>
      <c r="H3848" s="12">
        <v>220.934667653524</v>
      </c>
      <c r="I3848" s="13">
        <f>$D$2*tarifas!$D$12/24</f>
        <v>1.4541666666666666</v>
      </c>
      <c r="J3848" s="13" t="e">
        <f>VLOOKUP(E3848&amp;" "&amp;F3848,tarifas!$A$13:$D$20,4,FALSE)*H3848</f>
        <v>#N/A</v>
      </c>
      <c r="K3848" s="13">
        <f>IF(F3848="COD1",tarifas!$D$11*(SUMIFS($H$11:$H$8770,$F$11:$F$8770,"=COD1",$B$11:$B$8770,"="&amp;B3848)/COUNTIFS($F$11:$F$8770,"=COD1",$B$11:$B$8770,"="&amp;B3848))/COUNTIFS($A$11:$A$8770,"="&amp;A3848,$F$11:$F$8770,"=COD1"),0)</f>
        <v>0</v>
      </c>
      <c r="L3848" s="13" t="e">
        <f>(VLOOKUP(F3848,tarifas!$C$7:$D$10,2,FALSE)+tarifas!$D$21)*datos!H3848</f>
        <v>#N/A</v>
      </c>
      <c r="M3848">
        <v>0</v>
      </c>
      <c r="N3848" s="13" t="e">
        <f t="shared" si="539"/>
        <v>#N/A</v>
      </c>
      <c r="O3848">
        <f t="shared" si="540"/>
        <v>0</v>
      </c>
      <c r="P3848" s="12">
        <f t="shared" si="541"/>
        <v>220.934667653524</v>
      </c>
      <c r="Q3848">
        <f t="shared" si="542"/>
        <v>0</v>
      </c>
      <c r="R3848">
        <f>$D$2*tarifas!$D$12/24</f>
        <v>1.4541666666666666</v>
      </c>
      <c r="S3848" t="e">
        <f>VLOOKUP(E3848&amp;" "&amp;F3848,tarifas!$A$13:$D$20,4,FALSE)*P3848</f>
        <v>#N/A</v>
      </c>
      <c r="T3848">
        <f>IF(F3848="COD1",tarifas!$D$11*(SUMIFS($P$11:$P$8770,$F$11:$F$8770,"=COD1",$B$11:$B$8770,"="&amp;B3848)/COUNTIFS($F$11:$F$8770,"=COD1",$B$11:$B$8770,"="&amp;B3848))/COUNTIFS($A$11:$A$8770,"="&amp;A3848,$F$11:$F$8770,"=COD1"),0)</f>
        <v>0</v>
      </c>
      <c r="U3848" t="e">
        <f>(VLOOKUP(F3848,tarifas!$C$7:$D$10,2,FALSE)+tarifas!$D$21)*datos!P3848</f>
        <v>#N/A</v>
      </c>
      <c r="V3848" t="e">
        <f t="shared" si="543"/>
        <v>#N/A</v>
      </c>
      <c r="W3848">
        <f t="shared" si="544"/>
        <v>0</v>
      </c>
    </row>
    <row r="3849" spans="1:23" x14ac:dyDescent="0.25">
      <c r="A3849">
        <f t="shared" si="537"/>
        <v>158</v>
      </c>
      <c r="B3849">
        <f t="shared" si="538"/>
        <v>6</v>
      </c>
      <c r="C3849" s="1">
        <f t="shared" si="545"/>
        <v>41799.916666657358</v>
      </c>
      <c r="D3849" s="7">
        <v>0</v>
      </c>
      <c r="E3849" s="7"/>
      <c r="G3849">
        <v>50.2</v>
      </c>
      <c r="H3849" s="12">
        <v>218.69556517833681</v>
      </c>
      <c r="I3849" s="13">
        <f>$D$2*tarifas!$D$12/24</f>
        <v>1.4541666666666666</v>
      </c>
      <c r="J3849" s="13" t="e">
        <f>VLOOKUP(E3849&amp;" "&amp;F3849,tarifas!$A$13:$D$20,4,FALSE)*H3849</f>
        <v>#N/A</v>
      </c>
      <c r="K3849" s="13">
        <f>IF(F3849="COD1",tarifas!$D$11*(SUMIFS($H$11:$H$8770,$F$11:$F$8770,"=COD1",$B$11:$B$8770,"="&amp;B3849)/COUNTIFS($F$11:$F$8770,"=COD1",$B$11:$B$8770,"="&amp;B3849))/COUNTIFS($A$11:$A$8770,"="&amp;A3849,$F$11:$F$8770,"=COD1"),0)</f>
        <v>0</v>
      </c>
      <c r="L3849" s="13" t="e">
        <f>(VLOOKUP(F3849,tarifas!$C$7:$D$10,2,FALSE)+tarifas!$D$21)*datos!H3849</f>
        <v>#N/A</v>
      </c>
      <c r="M3849">
        <v>0</v>
      </c>
      <c r="N3849" s="13" t="e">
        <f t="shared" si="539"/>
        <v>#N/A</v>
      </c>
      <c r="O3849">
        <f t="shared" si="540"/>
        <v>0</v>
      </c>
      <c r="P3849" s="12">
        <f t="shared" si="541"/>
        <v>218.69556517833681</v>
      </c>
      <c r="Q3849">
        <f t="shared" si="542"/>
        <v>0</v>
      </c>
      <c r="R3849">
        <f>$D$2*tarifas!$D$12/24</f>
        <v>1.4541666666666666</v>
      </c>
      <c r="S3849" t="e">
        <f>VLOOKUP(E3849&amp;" "&amp;F3849,tarifas!$A$13:$D$20,4,FALSE)*P3849</f>
        <v>#N/A</v>
      </c>
      <c r="T3849">
        <f>IF(F3849="COD1",tarifas!$D$11*(SUMIFS($P$11:$P$8770,$F$11:$F$8770,"=COD1",$B$11:$B$8770,"="&amp;B3849)/COUNTIFS($F$11:$F$8770,"=COD1",$B$11:$B$8770,"="&amp;B3849))/COUNTIFS($A$11:$A$8770,"="&amp;A3849,$F$11:$F$8770,"=COD1"),0)</f>
        <v>0</v>
      </c>
      <c r="U3849" t="e">
        <f>(VLOOKUP(F3849,tarifas!$C$7:$D$10,2,FALSE)+tarifas!$D$21)*datos!P3849</f>
        <v>#N/A</v>
      </c>
      <c r="V3849" t="e">
        <f t="shared" si="543"/>
        <v>#N/A</v>
      </c>
      <c r="W3849">
        <f t="shared" si="544"/>
        <v>0</v>
      </c>
    </row>
    <row r="3850" spans="1:23" x14ac:dyDescent="0.25">
      <c r="A3850">
        <f t="shared" si="537"/>
        <v>158</v>
      </c>
      <c r="B3850">
        <f t="shared" si="538"/>
        <v>6</v>
      </c>
      <c r="C3850" s="1">
        <f t="shared" si="545"/>
        <v>41799.958333324023</v>
      </c>
      <c r="D3850" s="7">
        <v>0</v>
      </c>
      <c r="E3850" s="7"/>
      <c r="G3850">
        <v>47</v>
      </c>
      <c r="H3850" s="12">
        <v>200.32193010363727</v>
      </c>
      <c r="I3850" s="13">
        <f>$D$2*tarifas!$D$12/24</f>
        <v>1.4541666666666666</v>
      </c>
      <c r="J3850" s="13" t="e">
        <f>VLOOKUP(E3850&amp;" "&amp;F3850,tarifas!$A$13:$D$20,4,FALSE)*H3850</f>
        <v>#N/A</v>
      </c>
      <c r="K3850" s="13">
        <f>IF(F3850="COD1",tarifas!$D$11*(SUMIFS($H$11:$H$8770,$F$11:$F$8770,"=COD1",$B$11:$B$8770,"="&amp;B3850)/COUNTIFS($F$11:$F$8770,"=COD1",$B$11:$B$8770,"="&amp;B3850))/COUNTIFS($A$11:$A$8770,"="&amp;A3850,$F$11:$F$8770,"=COD1"),0)</f>
        <v>0</v>
      </c>
      <c r="L3850" s="13" t="e">
        <f>(VLOOKUP(F3850,tarifas!$C$7:$D$10,2,FALSE)+tarifas!$D$21)*datos!H3850</f>
        <v>#N/A</v>
      </c>
      <c r="M3850">
        <v>0</v>
      </c>
      <c r="N3850" s="13" t="e">
        <f t="shared" si="539"/>
        <v>#N/A</v>
      </c>
      <c r="O3850">
        <f t="shared" si="540"/>
        <v>0</v>
      </c>
      <c r="P3850" s="12">
        <f t="shared" si="541"/>
        <v>200.32193010363727</v>
      </c>
      <c r="Q3850">
        <f t="shared" si="542"/>
        <v>0</v>
      </c>
      <c r="R3850">
        <f>$D$2*tarifas!$D$12/24</f>
        <v>1.4541666666666666</v>
      </c>
      <c r="S3850" t="e">
        <f>VLOOKUP(E3850&amp;" "&amp;F3850,tarifas!$A$13:$D$20,4,FALSE)*P3850</f>
        <v>#N/A</v>
      </c>
      <c r="T3850">
        <f>IF(F3850="COD1",tarifas!$D$11*(SUMIFS($P$11:$P$8770,$F$11:$F$8770,"=COD1",$B$11:$B$8770,"="&amp;B3850)/COUNTIFS($F$11:$F$8770,"=COD1",$B$11:$B$8770,"="&amp;B3850))/COUNTIFS($A$11:$A$8770,"="&amp;A3850,$F$11:$F$8770,"=COD1"),0)</f>
        <v>0</v>
      </c>
      <c r="U3850" t="e">
        <f>(VLOOKUP(F3850,tarifas!$C$7:$D$10,2,FALSE)+tarifas!$D$21)*datos!P3850</f>
        <v>#N/A</v>
      </c>
      <c r="V3850" t="e">
        <f t="shared" si="543"/>
        <v>#N/A</v>
      </c>
      <c r="W3850">
        <f t="shared" si="544"/>
        <v>0</v>
      </c>
    </row>
    <row r="3851" spans="1:23" x14ac:dyDescent="0.25">
      <c r="A3851">
        <f t="shared" si="537"/>
        <v>159</v>
      </c>
      <c r="B3851">
        <f t="shared" si="538"/>
        <v>6</v>
      </c>
      <c r="C3851" s="1">
        <f t="shared" si="545"/>
        <v>41799.999999990687</v>
      </c>
      <c r="D3851" s="7">
        <v>0</v>
      </c>
      <c r="E3851" s="7"/>
      <c r="G3851">
        <v>45.4</v>
      </c>
      <c r="H3851" s="12">
        <v>198.06868411836371</v>
      </c>
      <c r="I3851" s="13">
        <f>$D$2*tarifas!$D$12/24</f>
        <v>1.4541666666666666</v>
      </c>
      <c r="J3851" s="13" t="e">
        <f>VLOOKUP(E3851&amp;" "&amp;F3851,tarifas!$A$13:$D$20,4,FALSE)*H3851</f>
        <v>#N/A</v>
      </c>
      <c r="K3851" s="13">
        <f>IF(F3851="COD1",tarifas!$D$11*(SUMIFS($H$11:$H$8770,$F$11:$F$8770,"=COD1",$B$11:$B$8770,"="&amp;B3851)/COUNTIFS($F$11:$F$8770,"=COD1",$B$11:$B$8770,"="&amp;B3851))/COUNTIFS($A$11:$A$8770,"="&amp;A3851,$F$11:$F$8770,"=COD1"),0)</f>
        <v>0</v>
      </c>
      <c r="L3851" s="13" t="e">
        <f>(VLOOKUP(F3851,tarifas!$C$7:$D$10,2,FALSE)+tarifas!$D$21)*datos!H3851</f>
        <v>#N/A</v>
      </c>
      <c r="M3851">
        <v>0</v>
      </c>
      <c r="N3851" s="13" t="e">
        <f t="shared" si="539"/>
        <v>#N/A</v>
      </c>
      <c r="O3851">
        <f t="shared" si="540"/>
        <v>0</v>
      </c>
      <c r="P3851" s="12">
        <f t="shared" si="541"/>
        <v>198.06868411836371</v>
      </c>
      <c r="Q3851">
        <f t="shared" si="542"/>
        <v>0</v>
      </c>
      <c r="R3851">
        <f>$D$2*tarifas!$D$12/24</f>
        <v>1.4541666666666666</v>
      </c>
      <c r="S3851" t="e">
        <f>VLOOKUP(E3851&amp;" "&amp;F3851,tarifas!$A$13:$D$20,4,FALSE)*P3851</f>
        <v>#N/A</v>
      </c>
      <c r="T3851">
        <f>IF(F3851="COD1",tarifas!$D$11*(SUMIFS($P$11:$P$8770,$F$11:$F$8770,"=COD1",$B$11:$B$8770,"="&amp;B3851)/COUNTIFS($F$11:$F$8770,"=COD1",$B$11:$B$8770,"="&amp;B3851))/COUNTIFS($A$11:$A$8770,"="&amp;A3851,$F$11:$F$8770,"=COD1"),0)</f>
        <v>0</v>
      </c>
      <c r="U3851" t="e">
        <f>(VLOOKUP(F3851,tarifas!$C$7:$D$10,2,FALSE)+tarifas!$D$21)*datos!P3851</f>
        <v>#N/A</v>
      </c>
      <c r="V3851" t="e">
        <f t="shared" si="543"/>
        <v>#N/A</v>
      </c>
      <c r="W3851">
        <f t="shared" si="544"/>
        <v>0</v>
      </c>
    </row>
    <row r="3852" spans="1:23" x14ac:dyDescent="0.25">
      <c r="A3852">
        <f t="shared" ref="A3852:A3915" si="546">DAYS360($C$11,C3852)</f>
        <v>159</v>
      </c>
      <c r="B3852">
        <f t="shared" ref="B3852:B3915" si="547">MONTH(C3852)</f>
        <v>6</v>
      </c>
      <c r="C3852" s="1">
        <f t="shared" si="545"/>
        <v>41800.041666657351</v>
      </c>
      <c r="D3852" s="7">
        <v>0</v>
      </c>
      <c r="E3852" s="7"/>
      <c r="G3852">
        <v>42.86</v>
      </c>
      <c r="H3852" s="12">
        <v>197.0905789400625</v>
      </c>
      <c r="I3852" s="13">
        <f>$D$2*tarifas!$D$12/24</f>
        <v>1.4541666666666666</v>
      </c>
      <c r="J3852" s="13" t="e">
        <f>VLOOKUP(E3852&amp;" "&amp;F3852,tarifas!$A$13:$D$20,4,FALSE)*H3852</f>
        <v>#N/A</v>
      </c>
      <c r="K3852" s="13">
        <f>IF(F3852="COD1",tarifas!$D$11*(SUMIFS($H$11:$H$8770,$F$11:$F$8770,"=COD1",$B$11:$B$8770,"="&amp;B3852)/COUNTIFS($F$11:$F$8770,"=COD1",$B$11:$B$8770,"="&amp;B3852))/COUNTIFS($A$11:$A$8770,"="&amp;A3852,$F$11:$F$8770,"=COD1"),0)</f>
        <v>0</v>
      </c>
      <c r="L3852" s="13" t="e">
        <f>(VLOOKUP(F3852,tarifas!$C$7:$D$10,2,FALSE)+tarifas!$D$21)*datos!H3852</f>
        <v>#N/A</v>
      </c>
      <c r="M3852">
        <v>0</v>
      </c>
      <c r="N3852" s="13" t="e">
        <f t="shared" ref="N3852:N3915" si="548">(I3852+J3852+K3852+L3852)*1.23</f>
        <v>#N/A</v>
      </c>
      <c r="O3852">
        <f t="shared" ref="O3852:O3915" si="549">IF(M3852&lt;H3852,M3852,H3852)</f>
        <v>0</v>
      </c>
      <c r="P3852" s="12">
        <f t="shared" ref="P3852:P3915" si="550">H3852-O3852</f>
        <v>197.0905789400625</v>
      </c>
      <c r="Q3852">
        <f t="shared" ref="Q3852:Q3915" si="551">IF(M3852&lt;H3852,0,M3852-H3852)</f>
        <v>0</v>
      </c>
      <c r="R3852">
        <f>$D$2*tarifas!$D$12/24</f>
        <v>1.4541666666666666</v>
      </c>
      <c r="S3852" t="e">
        <f>VLOOKUP(E3852&amp;" "&amp;F3852,tarifas!$A$13:$D$20,4,FALSE)*P3852</f>
        <v>#N/A</v>
      </c>
      <c r="T3852">
        <f>IF(F3852="COD1",tarifas!$D$11*(SUMIFS($P$11:$P$8770,$F$11:$F$8770,"=COD1",$B$11:$B$8770,"="&amp;B3852)/COUNTIFS($F$11:$F$8770,"=COD1",$B$11:$B$8770,"="&amp;B3852))/COUNTIFS($A$11:$A$8770,"="&amp;A3852,$F$11:$F$8770,"=COD1"),0)</f>
        <v>0</v>
      </c>
      <c r="U3852" t="e">
        <f>(VLOOKUP(F3852,tarifas!$C$7:$D$10,2,FALSE)+tarifas!$D$21)*datos!P3852</f>
        <v>#N/A</v>
      </c>
      <c r="V3852" t="e">
        <f t="shared" ref="V3852:V3915" si="552">(R3852+S3852+T3852+U3852)*1.23</f>
        <v>#N/A</v>
      </c>
      <c r="W3852">
        <f t="shared" ref="W3852:W3915" si="553">0.9*G3852/1000*Q3852</f>
        <v>0</v>
      </c>
    </row>
    <row r="3853" spans="1:23" x14ac:dyDescent="0.25">
      <c r="A3853">
        <f t="shared" si="546"/>
        <v>159</v>
      </c>
      <c r="B3853">
        <f t="shared" si="547"/>
        <v>6</v>
      </c>
      <c r="C3853" s="1">
        <f t="shared" ref="C3853:C3916" si="554">+C3852+1/24</f>
        <v>41800.083333324015</v>
      </c>
      <c r="D3853" s="7">
        <v>0</v>
      </c>
      <c r="E3853" s="7"/>
      <c r="G3853">
        <v>37.15</v>
      </c>
      <c r="H3853" s="12">
        <v>194.33930408927705</v>
      </c>
      <c r="I3853" s="13">
        <f>$D$2*tarifas!$D$12/24</f>
        <v>1.4541666666666666</v>
      </c>
      <c r="J3853" s="13" t="e">
        <f>VLOOKUP(E3853&amp;" "&amp;F3853,tarifas!$A$13:$D$20,4,FALSE)*H3853</f>
        <v>#N/A</v>
      </c>
      <c r="K3853" s="13">
        <f>IF(F3853="COD1",tarifas!$D$11*(SUMIFS($H$11:$H$8770,$F$11:$F$8770,"=COD1",$B$11:$B$8770,"="&amp;B3853)/COUNTIFS($F$11:$F$8770,"=COD1",$B$11:$B$8770,"="&amp;B3853))/COUNTIFS($A$11:$A$8770,"="&amp;A3853,$F$11:$F$8770,"=COD1"),0)</f>
        <v>0</v>
      </c>
      <c r="L3853" s="13" t="e">
        <f>(VLOOKUP(F3853,tarifas!$C$7:$D$10,2,FALSE)+tarifas!$D$21)*datos!H3853</f>
        <v>#N/A</v>
      </c>
      <c r="M3853">
        <v>0</v>
      </c>
      <c r="N3853" s="13" t="e">
        <f t="shared" si="548"/>
        <v>#N/A</v>
      </c>
      <c r="O3853">
        <f t="shared" si="549"/>
        <v>0</v>
      </c>
      <c r="P3853" s="12">
        <f t="shared" si="550"/>
        <v>194.33930408927705</v>
      </c>
      <c r="Q3853">
        <f t="shared" si="551"/>
        <v>0</v>
      </c>
      <c r="R3853">
        <f>$D$2*tarifas!$D$12/24</f>
        <v>1.4541666666666666</v>
      </c>
      <c r="S3853" t="e">
        <f>VLOOKUP(E3853&amp;" "&amp;F3853,tarifas!$A$13:$D$20,4,FALSE)*P3853</f>
        <v>#N/A</v>
      </c>
      <c r="T3853">
        <f>IF(F3853="COD1",tarifas!$D$11*(SUMIFS($P$11:$P$8770,$F$11:$F$8770,"=COD1",$B$11:$B$8770,"="&amp;B3853)/COUNTIFS($F$11:$F$8770,"=COD1",$B$11:$B$8770,"="&amp;B3853))/COUNTIFS($A$11:$A$8770,"="&amp;A3853,$F$11:$F$8770,"=COD1"),0)</f>
        <v>0</v>
      </c>
      <c r="U3853" t="e">
        <f>(VLOOKUP(F3853,tarifas!$C$7:$D$10,2,FALSE)+tarifas!$D$21)*datos!P3853</f>
        <v>#N/A</v>
      </c>
      <c r="V3853" t="e">
        <f t="shared" si="552"/>
        <v>#N/A</v>
      </c>
      <c r="W3853">
        <f t="shared" si="553"/>
        <v>0</v>
      </c>
    </row>
    <row r="3854" spans="1:23" x14ac:dyDescent="0.25">
      <c r="A3854">
        <f t="shared" si="546"/>
        <v>159</v>
      </c>
      <c r="B3854">
        <f t="shared" si="547"/>
        <v>6</v>
      </c>
      <c r="C3854" s="1">
        <f t="shared" si="554"/>
        <v>41800.124999990679</v>
      </c>
      <c r="D3854" s="7">
        <v>0</v>
      </c>
      <c r="E3854" s="7"/>
      <c r="G3854">
        <v>37</v>
      </c>
      <c r="H3854" s="12">
        <v>193.70959826749592</v>
      </c>
      <c r="I3854" s="13">
        <f>$D$2*tarifas!$D$12/24</f>
        <v>1.4541666666666666</v>
      </c>
      <c r="J3854" s="13" t="e">
        <f>VLOOKUP(E3854&amp;" "&amp;F3854,tarifas!$A$13:$D$20,4,FALSE)*H3854</f>
        <v>#N/A</v>
      </c>
      <c r="K3854" s="13">
        <f>IF(F3854="COD1",tarifas!$D$11*(SUMIFS($H$11:$H$8770,$F$11:$F$8770,"=COD1",$B$11:$B$8770,"="&amp;B3854)/COUNTIFS($F$11:$F$8770,"=COD1",$B$11:$B$8770,"="&amp;B3854))/COUNTIFS($A$11:$A$8770,"="&amp;A3854,$F$11:$F$8770,"=COD1"),0)</f>
        <v>0</v>
      </c>
      <c r="L3854" s="13" t="e">
        <f>(VLOOKUP(F3854,tarifas!$C$7:$D$10,2,FALSE)+tarifas!$D$21)*datos!H3854</f>
        <v>#N/A</v>
      </c>
      <c r="M3854">
        <v>0</v>
      </c>
      <c r="N3854" s="13" t="e">
        <f t="shared" si="548"/>
        <v>#N/A</v>
      </c>
      <c r="O3854">
        <f t="shared" si="549"/>
        <v>0</v>
      </c>
      <c r="P3854" s="12">
        <f t="shared" si="550"/>
        <v>193.70959826749592</v>
      </c>
      <c r="Q3854">
        <f t="shared" si="551"/>
        <v>0</v>
      </c>
      <c r="R3854">
        <f>$D$2*tarifas!$D$12/24</f>
        <v>1.4541666666666666</v>
      </c>
      <c r="S3854" t="e">
        <f>VLOOKUP(E3854&amp;" "&amp;F3854,tarifas!$A$13:$D$20,4,FALSE)*P3854</f>
        <v>#N/A</v>
      </c>
      <c r="T3854">
        <f>IF(F3854="COD1",tarifas!$D$11*(SUMIFS($P$11:$P$8770,$F$11:$F$8770,"=COD1",$B$11:$B$8770,"="&amp;B3854)/COUNTIFS($F$11:$F$8770,"=COD1",$B$11:$B$8770,"="&amp;B3854))/COUNTIFS($A$11:$A$8770,"="&amp;A3854,$F$11:$F$8770,"=COD1"),0)</f>
        <v>0</v>
      </c>
      <c r="U3854" t="e">
        <f>(VLOOKUP(F3854,tarifas!$C$7:$D$10,2,FALSE)+tarifas!$D$21)*datos!P3854</f>
        <v>#N/A</v>
      </c>
      <c r="V3854" t="e">
        <f t="shared" si="552"/>
        <v>#N/A</v>
      </c>
      <c r="W3854">
        <f t="shared" si="553"/>
        <v>0</v>
      </c>
    </row>
    <row r="3855" spans="1:23" x14ac:dyDescent="0.25">
      <c r="A3855">
        <f t="shared" si="546"/>
        <v>159</v>
      </c>
      <c r="B3855">
        <f t="shared" si="547"/>
        <v>6</v>
      </c>
      <c r="C3855" s="1">
        <f t="shared" si="554"/>
        <v>41800.166666657344</v>
      </c>
      <c r="D3855" s="7">
        <v>0</v>
      </c>
      <c r="E3855" s="7"/>
      <c r="G3855">
        <v>42.91</v>
      </c>
      <c r="H3855" s="12">
        <v>192.79063406865609</v>
      </c>
      <c r="I3855" s="13">
        <f>$D$2*tarifas!$D$12/24</f>
        <v>1.4541666666666666</v>
      </c>
      <c r="J3855" s="13" t="e">
        <f>VLOOKUP(E3855&amp;" "&amp;F3855,tarifas!$A$13:$D$20,4,FALSE)*H3855</f>
        <v>#N/A</v>
      </c>
      <c r="K3855" s="13">
        <f>IF(F3855="COD1",tarifas!$D$11*(SUMIFS($H$11:$H$8770,$F$11:$F$8770,"=COD1",$B$11:$B$8770,"="&amp;B3855)/COUNTIFS($F$11:$F$8770,"=COD1",$B$11:$B$8770,"="&amp;B3855))/COUNTIFS($A$11:$A$8770,"="&amp;A3855,$F$11:$F$8770,"=COD1"),0)</f>
        <v>0</v>
      </c>
      <c r="L3855" s="13" t="e">
        <f>(VLOOKUP(F3855,tarifas!$C$7:$D$10,2,FALSE)+tarifas!$D$21)*datos!H3855</f>
        <v>#N/A</v>
      </c>
      <c r="M3855">
        <v>0</v>
      </c>
      <c r="N3855" s="13" t="e">
        <f t="shared" si="548"/>
        <v>#N/A</v>
      </c>
      <c r="O3855">
        <f t="shared" si="549"/>
        <v>0</v>
      </c>
      <c r="P3855" s="12">
        <f t="shared" si="550"/>
        <v>192.79063406865609</v>
      </c>
      <c r="Q3855">
        <f t="shared" si="551"/>
        <v>0</v>
      </c>
      <c r="R3855">
        <f>$D$2*tarifas!$D$12/24</f>
        <v>1.4541666666666666</v>
      </c>
      <c r="S3855" t="e">
        <f>VLOOKUP(E3855&amp;" "&amp;F3855,tarifas!$A$13:$D$20,4,FALSE)*P3855</f>
        <v>#N/A</v>
      </c>
      <c r="T3855">
        <f>IF(F3855="COD1",tarifas!$D$11*(SUMIFS($P$11:$P$8770,$F$11:$F$8770,"=COD1",$B$11:$B$8770,"="&amp;B3855)/COUNTIFS($F$11:$F$8770,"=COD1",$B$11:$B$8770,"="&amp;B3855))/COUNTIFS($A$11:$A$8770,"="&amp;A3855,$F$11:$F$8770,"=COD1"),0)</f>
        <v>0</v>
      </c>
      <c r="U3855" t="e">
        <f>(VLOOKUP(F3855,tarifas!$C$7:$D$10,2,FALSE)+tarifas!$D$21)*datos!P3855</f>
        <v>#N/A</v>
      </c>
      <c r="V3855" t="e">
        <f t="shared" si="552"/>
        <v>#N/A</v>
      </c>
      <c r="W3855">
        <f t="shared" si="553"/>
        <v>0</v>
      </c>
    </row>
    <row r="3856" spans="1:23" x14ac:dyDescent="0.25">
      <c r="A3856">
        <f t="shared" si="546"/>
        <v>159</v>
      </c>
      <c r="B3856">
        <f t="shared" si="547"/>
        <v>6</v>
      </c>
      <c r="C3856" s="1">
        <f t="shared" si="554"/>
        <v>41800.208333324008</v>
      </c>
      <c r="D3856" s="7">
        <v>0</v>
      </c>
      <c r="E3856" s="7"/>
      <c r="G3856">
        <v>47.8</v>
      </c>
      <c r="H3856" s="12">
        <v>190.95924975453417</v>
      </c>
      <c r="I3856" s="13">
        <f>$D$2*tarifas!$D$12/24</f>
        <v>1.4541666666666666</v>
      </c>
      <c r="J3856" s="13" t="e">
        <f>VLOOKUP(E3856&amp;" "&amp;F3856,tarifas!$A$13:$D$20,4,FALSE)*H3856</f>
        <v>#N/A</v>
      </c>
      <c r="K3856" s="13">
        <f>IF(F3856="COD1",tarifas!$D$11*(SUMIFS($H$11:$H$8770,$F$11:$F$8770,"=COD1",$B$11:$B$8770,"="&amp;B3856)/COUNTIFS($F$11:$F$8770,"=COD1",$B$11:$B$8770,"="&amp;B3856))/COUNTIFS($A$11:$A$8770,"="&amp;A3856,$F$11:$F$8770,"=COD1"),0)</f>
        <v>0</v>
      </c>
      <c r="L3856" s="13" t="e">
        <f>(VLOOKUP(F3856,tarifas!$C$7:$D$10,2,FALSE)+tarifas!$D$21)*datos!H3856</f>
        <v>#N/A</v>
      </c>
      <c r="M3856">
        <v>11.49668</v>
      </c>
      <c r="N3856" s="13" t="e">
        <f t="shared" si="548"/>
        <v>#N/A</v>
      </c>
      <c r="O3856">
        <f t="shared" si="549"/>
        <v>11.49668</v>
      </c>
      <c r="P3856" s="12">
        <f t="shared" si="550"/>
        <v>179.46256975453417</v>
      </c>
      <c r="Q3856">
        <f t="shared" si="551"/>
        <v>0</v>
      </c>
      <c r="R3856">
        <f>$D$2*tarifas!$D$12/24</f>
        <v>1.4541666666666666</v>
      </c>
      <c r="S3856" t="e">
        <f>VLOOKUP(E3856&amp;" "&amp;F3856,tarifas!$A$13:$D$20,4,FALSE)*P3856</f>
        <v>#N/A</v>
      </c>
      <c r="T3856">
        <f>IF(F3856="COD1",tarifas!$D$11*(SUMIFS($P$11:$P$8770,$F$11:$F$8770,"=COD1",$B$11:$B$8770,"="&amp;B3856)/COUNTIFS($F$11:$F$8770,"=COD1",$B$11:$B$8770,"="&amp;B3856))/COUNTIFS($A$11:$A$8770,"="&amp;A3856,$F$11:$F$8770,"=COD1"),0)</f>
        <v>0</v>
      </c>
      <c r="U3856" t="e">
        <f>(VLOOKUP(F3856,tarifas!$C$7:$D$10,2,FALSE)+tarifas!$D$21)*datos!P3856</f>
        <v>#N/A</v>
      </c>
      <c r="V3856" t="e">
        <f t="shared" si="552"/>
        <v>#N/A</v>
      </c>
      <c r="W3856">
        <f t="shared" si="553"/>
        <v>0</v>
      </c>
    </row>
    <row r="3857" spans="1:23" x14ac:dyDescent="0.25">
      <c r="A3857">
        <f t="shared" si="546"/>
        <v>159</v>
      </c>
      <c r="B3857">
        <f t="shared" si="547"/>
        <v>6</v>
      </c>
      <c r="C3857" s="1">
        <f t="shared" si="554"/>
        <v>41800.249999990672</v>
      </c>
      <c r="D3857" s="7">
        <v>2.0606060606060606</v>
      </c>
      <c r="E3857" s="7"/>
      <c r="G3857">
        <v>54.8</v>
      </c>
      <c r="H3857" s="12">
        <v>172.12832825655502</v>
      </c>
      <c r="I3857" s="13">
        <f>$D$2*tarifas!$D$12/24</f>
        <v>1.4541666666666666</v>
      </c>
      <c r="J3857" s="13" t="e">
        <f>VLOOKUP(E3857&amp;" "&amp;F3857,tarifas!$A$13:$D$20,4,FALSE)*H3857</f>
        <v>#N/A</v>
      </c>
      <c r="K3857" s="13">
        <f>IF(F3857="COD1",tarifas!$D$11*(SUMIFS($H$11:$H$8770,$F$11:$F$8770,"=COD1",$B$11:$B$8770,"="&amp;B3857)/COUNTIFS($F$11:$F$8770,"=COD1",$B$11:$B$8770,"="&amp;B3857))/COUNTIFS($A$11:$A$8770,"="&amp;A3857,$F$11:$F$8770,"=COD1"),0)</f>
        <v>0</v>
      </c>
      <c r="L3857" s="13" t="e">
        <f>(VLOOKUP(F3857,tarifas!$C$7:$D$10,2,FALSE)+tarifas!$D$21)*datos!H3857</f>
        <v>#N/A</v>
      </c>
      <c r="M3857">
        <v>53.167070000000002</v>
      </c>
      <c r="N3857" s="13" t="e">
        <f t="shared" si="548"/>
        <v>#N/A</v>
      </c>
      <c r="O3857">
        <f t="shared" si="549"/>
        <v>53.167070000000002</v>
      </c>
      <c r="P3857" s="12">
        <f t="shared" si="550"/>
        <v>118.96125825655503</v>
      </c>
      <c r="Q3857">
        <f t="shared" si="551"/>
        <v>0</v>
      </c>
      <c r="R3857">
        <f>$D$2*tarifas!$D$12/24</f>
        <v>1.4541666666666666</v>
      </c>
      <c r="S3857" t="e">
        <f>VLOOKUP(E3857&amp;" "&amp;F3857,tarifas!$A$13:$D$20,4,FALSE)*P3857</f>
        <v>#N/A</v>
      </c>
      <c r="T3857">
        <f>IF(F3857="COD1",tarifas!$D$11*(SUMIFS($P$11:$P$8770,$F$11:$F$8770,"=COD1",$B$11:$B$8770,"="&amp;B3857)/COUNTIFS($F$11:$F$8770,"=COD1",$B$11:$B$8770,"="&amp;B3857))/COUNTIFS($A$11:$A$8770,"="&amp;A3857,$F$11:$F$8770,"=COD1"),0)</f>
        <v>0</v>
      </c>
      <c r="U3857" t="e">
        <f>(VLOOKUP(F3857,tarifas!$C$7:$D$10,2,FALSE)+tarifas!$D$21)*datos!P3857</f>
        <v>#N/A</v>
      </c>
      <c r="V3857" t="e">
        <f t="shared" si="552"/>
        <v>#N/A</v>
      </c>
      <c r="W3857">
        <f t="shared" si="553"/>
        <v>0</v>
      </c>
    </row>
    <row r="3858" spans="1:23" x14ac:dyDescent="0.25">
      <c r="A3858">
        <f t="shared" si="546"/>
        <v>159</v>
      </c>
      <c r="B3858">
        <f t="shared" si="547"/>
        <v>6</v>
      </c>
      <c r="C3858" s="1">
        <f t="shared" si="554"/>
        <v>41800.291666657336</v>
      </c>
      <c r="D3858" s="7">
        <v>33.227272727272734</v>
      </c>
      <c r="E3858" s="7"/>
      <c r="G3858">
        <v>56.3</v>
      </c>
      <c r="H3858" s="12">
        <v>171.06088314455792</v>
      </c>
      <c r="I3858" s="13">
        <f>$D$2*tarifas!$D$12/24</f>
        <v>1.4541666666666666</v>
      </c>
      <c r="J3858" s="13" t="e">
        <f>VLOOKUP(E3858&amp;" "&amp;F3858,tarifas!$A$13:$D$20,4,FALSE)*H3858</f>
        <v>#N/A</v>
      </c>
      <c r="K3858" s="13">
        <f>IF(F3858="COD1",tarifas!$D$11*(SUMIFS($H$11:$H$8770,$F$11:$F$8770,"=COD1",$B$11:$B$8770,"="&amp;B3858)/COUNTIFS($F$11:$F$8770,"=COD1",$B$11:$B$8770,"="&amp;B3858))/COUNTIFS($A$11:$A$8770,"="&amp;A3858,$F$11:$F$8770,"=COD1"),0)</f>
        <v>0</v>
      </c>
      <c r="L3858" s="13" t="e">
        <f>(VLOOKUP(F3858,tarifas!$C$7:$D$10,2,FALSE)+tarifas!$D$21)*datos!H3858</f>
        <v>#N/A</v>
      </c>
      <c r="M3858">
        <v>189.07754</v>
      </c>
      <c r="N3858" s="13" t="e">
        <f t="shared" si="548"/>
        <v>#N/A</v>
      </c>
      <c r="O3858">
        <f t="shared" si="549"/>
        <v>171.06088314455792</v>
      </c>
      <c r="P3858" s="12">
        <f t="shared" si="550"/>
        <v>0</v>
      </c>
      <c r="Q3858">
        <f t="shared" si="551"/>
        <v>18.016656855442079</v>
      </c>
      <c r="R3858">
        <f>$D$2*tarifas!$D$12/24</f>
        <v>1.4541666666666666</v>
      </c>
      <c r="S3858" t="e">
        <f>VLOOKUP(E3858&amp;" "&amp;F3858,tarifas!$A$13:$D$20,4,FALSE)*P3858</f>
        <v>#N/A</v>
      </c>
      <c r="T3858">
        <f>IF(F3858="COD1",tarifas!$D$11*(SUMIFS($P$11:$P$8770,$F$11:$F$8770,"=COD1",$B$11:$B$8770,"="&amp;B3858)/COUNTIFS($F$11:$F$8770,"=COD1",$B$11:$B$8770,"="&amp;B3858))/COUNTIFS($A$11:$A$8770,"="&amp;A3858,$F$11:$F$8770,"=COD1"),0)</f>
        <v>0</v>
      </c>
      <c r="U3858" t="e">
        <f>(VLOOKUP(F3858,tarifas!$C$7:$D$10,2,FALSE)+tarifas!$D$21)*datos!P3858</f>
        <v>#N/A</v>
      </c>
      <c r="V3858" t="e">
        <f t="shared" si="552"/>
        <v>#N/A</v>
      </c>
      <c r="W3858">
        <f t="shared" si="553"/>
        <v>0.9129040028652502</v>
      </c>
    </row>
    <row r="3859" spans="1:23" x14ac:dyDescent="0.25">
      <c r="A3859">
        <f t="shared" si="546"/>
        <v>159</v>
      </c>
      <c r="B3859">
        <f t="shared" si="547"/>
        <v>6</v>
      </c>
      <c r="C3859" s="1">
        <f t="shared" si="554"/>
        <v>41800.333333324001</v>
      </c>
      <c r="D3859" s="7">
        <v>73.409090909090907</v>
      </c>
      <c r="E3859" s="7"/>
      <c r="G3859">
        <v>57.7</v>
      </c>
      <c r="H3859" s="12">
        <v>175.0807436843707</v>
      </c>
      <c r="I3859" s="13">
        <f>$D$2*tarifas!$D$12/24</f>
        <v>1.4541666666666666</v>
      </c>
      <c r="J3859" s="13" t="e">
        <f>VLOOKUP(E3859&amp;" "&amp;F3859,tarifas!$A$13:$D$20,4,FALSE)*H3859</f>
        <v>#N/A</v>
      </c>
      <c r="K3859" s="13">
        <f>IF(F3859="COD1",tarifas!$D$11*(SUMIFS($H$11:$H$8770,$F$11:$F$8770,"=COD1",$B$11:$B$8770,"="&amp;B3859)/COUNTIFS($F$11:$F$8770,"=COD1",$B$11:$B$8770,"="&amp;B3859))/COUNTIFS($A$11:$A$8770,"="&amp;A3859,$F$11:$F$8770,"=COD1"),0)</f>
        <v>0</v>
      </c>
      <c r="L3859" s="13" t="e">
        <f>(VLOOKUP(F3859,tarifas!$C$7:$D$10,2,FALSE)+tarifas!$D$21)*datos!H3859</f>
        <v>#N/A</v>
      </c>
      <c r="M3859">
        <v>304.74887999999999</v>
      </c>
      <c r="N3859" s="13" t="e">
        <f t="shared" si="548"/>
        <v>#N/A</v>
      </c>
      <c r="O3859">
        <f t="shared" si="549"/>
        <v>175.0807436843707</v>
      </c>
      <c r="P3859" s="12">
        <f t="shared" si="550"/>
        <v>0</v>
      </c>
      <c r="Q3859">
        <f t="shared" si="551"/>
        <v>129.66813631562928</v>
      </c>
      <c r="R3859">
        <f>$D$2*tarifas!$D$12/24</f>
        <v>1.4541666666666666</v>
      </c>
      <c r="S3859" t="e">
        <f>VLOOKUP(E3859&amp;" "&amp;F3859,tarifas!$A$13:$D$20,4,FALSE)*P3859</f>
        <v>#N/A</v>
      </c>
      <c r="T3859">
        <f>IF(F3859="COD1",tarifas!$D$11*(SUMIFS($P$11:$P$8770,$F$11:$F$8770,"=COD1",$B$11:$B$8770,"="&amp;B3859)/COUNTIFS($F$11:$F$8770,"=COD1",$B$11:$B$8770,"="&amp;B3859))/COUNTIFS($A$11:$A$8770,"="&amp;A3859,$F$11:$F$8770,"=COD1"),0)</f>
        <v>0</v>
      </c>
      <c r="U3859" t="e">
        <f>(VLOOKUP(F3859,tarifas!$C$7:$D$10,2,FALSE)+tarifas!$D$21)*datos!P3859</f>
        <v>#N/A</v>
      </c>
      <c r="V3859" t="e">
        <f t="shared" si="552"/>
        <v>#N/A</v>
      </c>
      <c r="W3859">
        <f t="shared" si="553"/>
        <v>6.7336663188706289</v>
      </c>
    </row>
    <row r="3860" spans="1:23" x14ac:dyDescent="0.25">
      <c r="A3860">
        <f t="shared" si="546"/>
        <v>159</v>
      </c>
      <c r="B3860">
        <f t="shared" si="547"/>
        <v>6</v>
      </c>
      <c r="C3860" s="1">
        <f t="shared" si="554"/>
        <v>41800.374999990665</v>
      </c>
      <c r="D3860" s="7">
        <v>0</v>
      </c>
      <c r="E3860" s="7"/>
      <c r="G3860">
        <v>60.13</v>
      </c>
      <c r="H3860" s="12">
        <v>173.34806757535645</v>
      </c>
      <c r="I3860" s="13">
        <f>$D$2*tarifas!$D$12/24</f>
        <v>1.4541666666666666</v>
      </c>
      <c r="J3860" s="13" t="e">
        <f>VLOOKUP(E3860&amp;" "&amp;F3860,tarifas!$A$13:$D$20,4,FALSE)*H3860</f>
        <v>#N/A</v>
      </c>
      <c r="K3860" s="13">
        <f>IF(F3860="COD1",tarifas!$D$11*(SUMIFS($H$11:$H$8770,$F$11:$F$8770,"=COD1",$B$11:$B$8770,"="&amp;B3860)/COUNTIFS($F$11:$F$8770,"=COD1",$B$11:$B$8770,"="&amp;B3860))/COUNTIFS($A$11:$A$8770,"="&amp;A3860,$F$11:$F$8770,"=COD1"),0)</f>
        <v>0</v>
      </c>
      <c r="L3860" s="13" t="e">
        <f>(VLOOKUP(F3860,tarifas!$C$7:$D$10,2,FALSE)+tarifas!$D$21)*datos!H3860</f>
        <v>#N/A</v>
      </c>
      <c r="M3860">
        <v>408.48228</v>
      </c>
      <c r="N3860" s="13" t="e">
        <f t="shared" si="548"/>
        <v>#N/A</v>
      </c>
      <c r="O3860">
        <f t="shared" si="549"/>
        <v>173.34806757535645</v>
      </c>
      <c r="P3860" s="12">
        <f t="shared" si="550"/>
        <v>0</v>
      </c>
      <c r="Q3860">
        <f t="shared" si="551"/>
        <v>235.13421242464355</v>
      </c>
      <c r="R3860">
        <f>$D$2*tarifas!$D$12/24</f>
        <v>1.4541666666666666</v>
      </c>
      <c r="S3860" t="e">
        <f>VLOOKUP(E3860&amp;" "&amp;F3860,tarifas!$A$13:$D$20,4,FALSE)*P3860</f>
        <v>#N/A</v>
      </c>
      <c r="T3860">
        <f>IF(F3860="COD1",tarifas!$D$11*(SUMIFS($P$11:$P$8770,$F$11:$F$8770,"=COD1",$B$11:$B$8770,"="&amp;B3860)/COUNTIFS($F$11:$F$8770,"=COD1",$B$11:$B$8770,"="&amp;B3860))/COUNTIFS($A$11:$A$8770,"="&amp;A3860,$F$11:$F$8770,"=COD1"),0)</f>
        <v>0</v>
      </c>
      <c r="U3860" t="e">
        <f>(VLOOKUP(F3860,tarifas!$C$7:$D$10,2,FALSE)+tarifas!$D$21)*datos!P3860</f>
        <v>#N/A</v>
      </c>
      <c r="V3860" t="e">
        <f t="shared" si="552"/>
        <v>#N/A</v>
      </c>
      <c r="W3860">
        <f t="shared" si="553"/>
        <v>12.724758173784437</v>
      </c>
    </row>
    <row r="3861" spans="1:23" x14ac:dyDescent="0.25">
      <c r="A3861">
        <f t="shared" si="546"/>
        <v>159</v>
      </c>
      <c r="B3861">
        <f t="shared" si="547"/>
        <v>6</v>
      </c>
      <c r="C3861" s="1">
        <f t="shared" si="554"/>
        <v>41800.416666657329</v>
      </c>
      <c r="D3861" s="7">
        <v>488.10606060606068</v>
      </c>
      <c r="E3861" s="7"/>
      <c r="G3861">
        <v>60.88</v>
      </c>
      <c r="H3861" s="12">
        <v>173.91615121647442</v>
      </c>
      <c r="I3861" s="13">
        <f>$D$2*tarifas!$D$12/24</f>
        <v>1.4541666666666666</v>
      </c>
      <c r="J3861" s="13" t="e">
        <f>VLOOKUP(E3861&amp;" "&amp;F3861,tarifas!$A$13:$D$20,4,FALSE)*H3861</f>
        <v>#N/A</v>
      </c>
      <c r="K3861" s="13">
        <f>IF(F3861="COD1",tarifas!$D$11*(SUMIFS($H$11:$H$8770,$F$11:$F$8770,"=COD1",$B$11:$B$8770,"="&amp;B3861)/COUNTIFS($F$11:$F$8770,"=COD1",$B$11:$B$8770,"="&amp;B3861))/COUNTIFS($A$11:$A$8770,"="&amp;A3861,$F$11:$F$8770,"=COD1"),0)</f>
        <v>0</v>
      </c>
      <c r="L3861" s="13" t="e">
        <f>(VLOOKUP(F3861,tarifas!$C$7:$D$10,2,FALSE)+tarifas!$D$21)*datos!H3861</f>
        <v>#N/A</v>
      </c>
      <c r="M3861">
        <v>429.57648999999998</v>
      </c>
      <c r="N3861" s="13" t="e">
        <f t="shared" si="548"/>
        <v>#N/A</v>
      </c>
      <c r="O3861">
        <f t="shared" si="549"/>
        <v>173.91615121647442</v>
      </c>
      <c r="P3861" s="12">
        <f t="shared" si="550"/>
        <v>0</v>
      </c>
      <c r="Q3861">
        <f t="shared" si="551"/>
        <v>255.66033878352556</v>
      </c>
      <c r="R3861">
        <f>$D$2*tarifas!$D$12/24</f>
        <v>1.4541666666666666</v>
      </c>
      <c r="S3861" t="e">
        <f>VLOOKUP(E3861&amp;" "&amp;F3861,tarifas!$A$13:$D$20,4,FALSE)*P3861</f>
        <v>#N/A</v>
      </c>
      <c r="T3861">
        <f>IF(F3861="COD1",tarifas!$D$11*(SUMIFS($P$11:$P$8770,$F$11:$F$8770,"=COD1",$B$11:$B$8770,"="&amp;B3861)/COUNTIFS($F$11:$F$8770,"=COD1",$B$11:$B$8770,"="&amp;B3861))/COUNTIFS($A$11:$A$8770,"="&amp;A3861,$F$11:$F$8770,"=COD1"),0)</f>
        <v>0</v>
      </c>
      <c r="U3861" t="e">
        <f>(VLOOKUP(F3861,tarifas!$C$7:$D$10,2,FALSE)+tarifas!$D$21)*datos!P3861</f>
        <v>#N/A</v>
      </c>
      <c r="V3861" t="e">
        <f t="shared" si="552"/>
        <v>#N/A</v>
      </c>
      <c r="W3861">
        <f t="shared" si="553"/>
        <v>14.008141282626932</v>
      </c>
    </row>
    <row r="3862" spans="1:23" x14ac:dyDescent="0.25">
      <c r="A3862">
        <f t="shared" si="546"/>
        <v>159</v>
      </c>
      <c r="B3862">
        <f t="shared" si="547"/>
        <v>6</v>
      </c>
      <c r="C3862" s="1">
        <f t="shared" si="554"/>
        <v>41800.458333323993</v>
      </c>
      <c r="D3862" s="7">
        <v>451.2727272727272</v>
      </c>
      <c r="E3862" s="7"/>
      <c r="G3862">
        <v>63.39</v>
      </c>
      <c r="H3862" s="12">
        <v>175.37483184400585</v>
      </c>
      <c r="I3862" s="13">
        <f>$D$2*tarifas!$D$12/24</f>
        <v>1.4541666666666666</v>
      </c>
      <c r="J3862" s="13" t="e">
        <f>VLOOKUP(E3862&amp;" "&amp;F3862,tarifas!$A$13:$D$20,4,FALSE)*H3862</f>
        <v>#N/A</v>
      </c>
      <c r="K3862" s="13">
        <f>IF(F3862="COD1",tarifas!$D$11*(SUMIFS($H$11:$H$8770,$F$11:$F$8770,"=COD1",$B$11:$B$8770,"="&amp;B3862)/COUNTIFS($F$11:$F$8770,"=COD1",$B$11:$B$8770,"="&amp;B3862))/COUNTIFS($A$11:$A$8770,"="&amp;A3862,$F$11:$F$8770,"=COD1"),0)</f>
        <v>0</v>
      </c>
      <c r="L3862" s="13" t="e">
        <f>(VLOOKUP(F3862,tarifas!$C$7:$D$10,2,FALSE)+tarifas!$D$21)*datos!H3862</f>
        <v>#N/A</v>
      </c>
      <c r="M3862">
        <v>471.03724</v>
      </c>
      <c r="N3862" s="13" t="e">
        <f t="shared" si="548"/>
        <v>#N/A</v>
      </c>
      <c r="O3862">
        <f t="shared" si="549"/>
        <v>175.37483184400585</v>
      </c>
      <c r="P3862" s="12">
        <f t="shared" si="550"/>
        <v>0</v>
      </c>
      <c r="Q3862">
        <f t="shared" si="551"/>
        <v>295.66240815599417</v>
      </c>
      <c r="R3862">
        <f>$D$2*tarifas!$D$12/24</f>
        <v>1.4541666666666666</v>
      </c>
      <c r="S3862" t="e">
        <f>VLOOKUP(E3862&amp;" "&amp;F3862,tarifas!$A$13:$D$20,4,FALSE)*P3862</f>
        <v>#N/A</v>
      </c>
      <c r="T3862">
        <f>IF(F3862="COD1",tarifas!$D$11*(SUMIFS($P$11:$P$8770,$F$11:$F$8770,"=COD1",$B$11:$B$8770,"="&amp;B3862)/COUNTIFS($F$11:$F$8770,"=COD1",$B$11:$B$8770,"="&amp;B3862))/COUNTIFS($A$11:$A$8770,"="&amp;A3862,$F$11:$F$8770,"=COD1"),0)</f>
        <v>0</v>
      </c>
      <c r="U3862" t="e">
        <f>(VLOOKUP(F3862,tarifas!$C$7:$D$10,2,FALSE)+tarifas!$D$21)*datos!P3862</f>
        <v>#N/A</v>
      </c>
      <c r="V3862" t="e">
        <f t="shared" si="552"/>
        <v>#N/A</v>
      </c>
      <c r="W3862">
        <f t="shared" si="553"/>
        <v>16.867836047707623</v>
      </c>
    </row>
    <row r="3863" spans="1:23" x14ac:dyDescent="0.25">
      <c r="A3863">
        <f t="shared" si="546"/>
        <v>159</v>
      </c>
      <c r="B3863">
        <f t="shared" si="547"/>
        <v>6</v>
      </c>
      <c r="C3863" s="1">
        <f t="shared" si="554"/>
        <v>41800.499999990658</v>
      </c>
      <c r="D3863" s="7">
        <v>606.07575757575762</v>
      </c>
      <c r="E3863" s="7"/>
      <c r="G3863">
        <v>64</v>
      </c>
      <c r="H3863" s="12">
        <v>177.09524017024273</v>
      </c>
      <c r="I3863" s="13">
        <f>$D$2*tarifas!$D$12/24</f>
        <v>1.4541666666666666</v>
      </c>
      <c r="J3863" s="13" t="e">
        <f>VLOOKUP(E3863&amp;" "&amp;F3863,tarifas!$A$13:$D$20,4,FALSE)*H3863</f>
        <v>#N/A</v>
      </c>
      <c r="K3863" s="13">
        <f>IF(F3863="COD1",tarifas!$D$11*(SUMIFS($H$11:$H$8770,$F$11:$F$8770,"=COD1",$B$11:$B$8770,"="&amp;B3863)/COUNTIFS($F$11:$F$8770,"=COD1",$B$11:$B$8770,"="&amp;B3863))/COUNTIFS($A$11:$A$8770,"="&amp;A3863,$F$11:$F$8770,"=COD1"),0)</f>
        <v>0</v>
      </c>
      <c r="L3863" s="13" t="e">
        <f>(VLOOKUP(F3863,tarifas!$C$7:$D$10,2,FALSE)+tarifas!$D$21)*datos!H3863</f>
        <v>#N/A</v>
      </c>
      <c r="M3863">
        <v>481.66934000000003</v>
      </c>
      <c r="N3863" s="13" t="e">
        <f t="shared" si="548"/>
        <v>#N/A</v>
      </c>
      <c r="O3863">
        <f t="shared" si="549"/>
        <v>177.09524017024273</v>
      </c>
      <c r="P3863" s="12">
        <f t="shared" si="550"/>
        <v>0</v>
      </c>
      <c r="Q3863">
        <f t="shared" si="551"/>
        <v>304.5740998297573</v>
      </c>
      <c r="R3863">
        <f>$D$2*tarifas!$D$12/24</f>
        <v>1.4541666666666666</v>
      </c>
      <c r="S3863" t="e">
        <f>VLOOKUP(E3863&amp;" "&amp;F3863,tarifas!$A$13:$D$20,4,FALSE)*P3863</f>
        <v>#N/A</v>
      </c>
      <c r="T3863">
        <f>IF(F3863="COD1",tarifas!$D$11*(SUMIFS($P$11:$P$8770,$F$11:$F$8770,"=COD1",$B$11:$B$8770,"="&amp;B3863)/COUNTIFS($F$11:$F$8770,"=COD1",$B$11:$B$8770,"="&amp;B3863))/COUNTIFS($A$11:$A$8770,"="&amp;A3863,$F$11:$F$8770,"=COD1"),0)</f>
        <v>0</v>
      </c>
      <c r="U3863" t="e">
        <f>(VLOOKUP(F3863,tarifas!$C$7:$D$10,2,FALSE)+tarifas!$D$21)*datos!P3863</f>
        <v>#N/A</v>
      </c>
      <c r="V3863" t="e">
        <f t="shared" si="552"/>
        <v>#N/A</v>
      </c>
      <c r="W3863">
        <f t="shared" si="553"/>
        <v>17.54346815019402</v>
      </c>
    </row>
    <row r="3864" spans="1:23" x14ac:dyDescent="0.25">
      <c r="A3864">
        <f t="shared" si="546"/>
        <v>159</v>
      </c>
      <c r="B3864">
        <f t="shared" si="547"/>
        <v>6</v>
      </c>
      <c r="C3864" s="1">
        <f t="shared" si="554"/>
        <v>41800.541666657322</v>
      </c>
      <c r="D3864" s="7">
        <v>0</v>
      </c>
      <c r="E3864" s="7"/>
      <c r="G3864">
        <v>60</v>
      </c>
      <c r="H3864" s="12">
        <v>177.64179503414846</v>
      </c>
      <c r="I3864" s="13">
        <f>$D$2*tarifas!$D$12/24</f>
        <v>1.4541666666666666</v>
      </c>
      <c r="J3864" s="13" t="e">
        <f>VLOOKUP(E3864&amp;" "&amp;F3864,tarifas!$A$13:$D$20,4,FALSE)*H3864</f>
        <v>#N/A</v>
      </c>
      <c r="K3864" s="13">
        <f>IF(F3864="COD1",tarifas!$D$11*(SUMIFS($H$11:$H$8770,$F$11:$F$8770,"=COD1",$B$11:$B$8770,"="&amp;B3864)/COUNTIFS($F$11:$F$8770,"=COD1",$B$11:$B$8770,"="&amp;B3864))/COUNTIFS($A$11:$A$8770,"="&amp;A3864,$F$11:$F$8770,"=COD1"),0)</f>
        <v>0</v>
      </c>
      <c r="L3864" s="13" t="e">
        <f>(VLOOKUP(F3864,tarifas!$C$7:$D$10,2,FALSE)+tarifas!$D$21)*datos!H3864</f>
        <v>#N/A</v>
      </c>
      <c r="M3864">
        <v>472.27971000000002</v>
      </c>
      <c r="N3864" s="13" t="e">
        <f t="shared" si="548"/>
        <v>#N/A</v>
      </c>
      <c r="O3864">
        <f t="shared" si="549"/>
        <v>177.64179503414846</v>
      </c>
      <c r="P3864" s="12">
        <f t="shared" si="550"/>
        <v>0</v>
      </c>
      <c r="Q3864">
        <f t="shared" si="551"/>
        <v>294.63791496585156</v>
      </c>
      <c r="R3864">
        <f>$D$2*tarifas!$D$12/24</f>
        <v>1.4541666666666666</v>
      </c>
      <c r="S3864" t="e">
        <f>VLOOKUP(E3864&amp;" "&amp;F3864,tarifas!$A$13:$D$20,4,FALSE)*P3864</f>
        <v>#N/A</v>
      </c>
      <c r="T3864">
        <f>IF(F3864="COD1",tarifas!$D$11*(SUMIFS($P$11:$P$8770,$F$11:$F$8770,"=COD1",$B$11:$B$8770,"="&amp;B3864)/COUNTIFS($F$11:$F$8770,"=COD1",$B$11:$B$8770,"="&amp;B3864))/COUNTIFS($A$11:$A$8770,"="&amp;A3864,$F$11:$F$8770,"=COD1"),0)</f>
        <v>0</v>
      </c>
      <c r="U3864" t="e">
        <f>(VLOOKUP(F3864,tarifas!$C$7:$D$10,2,FALSE)+tarifas!$D$21)*datos!P3864</f>
        <v>#N/A</v>
      </c>
      <c r="V3864" t="e">
        <f t="shared" si="552"/>
        <v>#N/A</v>
      </c>
      <c r="W3864">
        <f t="shared" si="553"/>
        <v>15.910447408155985</v>
      </c>
    </row>
    <row r="3865" spans="1:23" x14ac:dyDescent="0.25">
      <c r="A3865">
        <f t="shared" si="546"/>
        <v>159</v>
      </c>
      <c r="B3865">
        <f t="shared" si="547"/>
        <v>6</v>
      </c>
      <c r="C3865" s="1">
        <f t="shared" si="554"/>
        <v>41800.583333323986</v>
      </c>
      <c r="D3865" s="7">
        <v>0</v>
      </c>
      <c r="E3865" s="7"/>
      <c r="G3865">
        <v>58.53</v>
      </c>
      <c r="H3865" s="12">
        <v>185.74780921102203</v>
      </c>
      <c r="I3865" s="13">
        <f>$D$2*tarifas!$D$12/24</f>
        <v>1.4541666666666666</v>
      </c>
      <c r="J3865" s="13" t="e">
        <f>VLOOKUP(E3865&amp;" "&amp;F3865,tarifas!$A$13:$D$20,4,FALSE)*H3865</f>
        <v>#N/A</v>
      </c>
      <c r="K3865" s="13">
        <f>IF(F3865="COD1",tarifas!$D$11*(SUMIFS($H$11:$H$8770,$F$11:$F$8770,"=COD1",$B$11:$B$8770,"="&amp;B3865)/COUNTIFS($F$11:$F$8770,"=COD1",$B$11:$B$8770,"="&amp;B3865))/COUNTIFS($A$11:$A$8770,"="&amp;A3865,$F$11:$F$8770,"=COD1"),0)</f>
        <v>0</v>
      </c>
      <c r="L3865" s="13" t="e">
        <f>(VLOOKUP(F3865,tarifas!$C$7:$D$10,2,FALSE)+tarifas!$D$21)*datos!H3865</f>
        <v>#N/A</v>
      </c>
      <c r="M3865">
        <v>421.10611999999998</v>
      </c>
      <c r="N3865" s="13" t="e">
        <f t="shared" si="548"/>
        <v>#N/A</v>
      </c>
      <c r="O3865">
        <f t="shared" si="549"/>
        <v>185.74780921102203</v>
      </c>
      <c r="P3865" s="12">
        <f t="shared" si="550"/>
        <v>0</v>
      </c>
      <c r="Q3865">
        <f t="shared" si="551"/>
        <v>235.35831078897795</v>
      </c>
      <c r="R3865">
        <f>$D$2*tarifas!$D$12/24</f>
        <v>1.4541666666666666</v>
      </c>
      <c r="S3865" t="e">
        <f>VLOOKUP(E3865&amp;" "&amp;F3865,tarifas!$A$13:$D$20,4,FALSE)*P3865</f>
        <v>#N/A</v>
      </c>
      <c r="T3865">
        <f>IF(F3865="COD1",tarifas!$D$11*(SUMIFS($P$11:$P$8770,$F$11:$F$8770,"=COD1",$B$11:$B$8770,"="&amp;B3865)/COUNTIFS($F$11:$F$8770,"=COD1",$B$11:$B$8770,"="&amp;B3865))/COUNTIFS($A$11:$A$8770,"="&amp;A3865,$F$11:$F$8770,"=COD1"),0)</f>
        <v>0</v>
      </c>
      <c r="U3865" t="e">
        <f>(VLOOKUP(F3865,tarifas!$C$7:$D$10,2,FALSE)+tarifas!$D$21)*datos!P3865</f>
        <v>#N/A</v>
      </c>
      <c r="V3865" t="e">
        <f t="shared" si="552"/>
        <v>#N/A</v>
      </c>
      <c r="W3865">
        <f t="shared" si="553"/>
        <v>12.397969737430991</v>
      </c>
    </row>
    <row r="3866" spans="1:23" x14ac:dyDescent="0.25">
      <c r="A3866">
        <f t="shared" si="546"/>
        <v>159</v>
      </c>
      <c r="B3866">
        <f t="shared" si="547"/>
        <v>6</v>
      </c>
      <c r="C3866" s="1">
        <f t="shared" si="554"/>
        <v>41800.62499999065</v>
      </c>
      <c r="D3866" s="7">
        <v>541.68181818181824</v>
      </c>
      <c r="E3866" s="7"/>
      <c r="G3866">
        <v>57.55</v>
      </c>
      <c r="H3866" s="12">
        <v>193.55677591368499</v>
      </c>
      <c r="I3866" s="13">
        <f>$D$2*tarifas!$D$12/24</f>
        <v>1.4541666666666666</v>
      </c>
      <c r="J3866" s="13" t="e">
        <f>VLOOKUP(E3866&amp;" "&amp;F3866,tarifas!$A$13:$D$20,4,FALSE)*H3866</f>
        <v>#N/A</v>
      </c>
      <c r="K3866" s="13">
        <f>IF(F3866="COD1",tarifas!$D$11*(SUMIFS($H$11:$H$8770,$F$11:$F$8770,"=COD1",$B$11:$B$8770,"="&amp;B3866)/COUNTIFS($F$11:$F$8770,"=COD1",$B$11:$B$8770,"="&amp;B3866))/COUNTIFS($A$11:$A$8770,"="&amp;A3866,$F$11:$F$8770,"=COD1"),0)</f>
        <v>0</v>
      </c>
      <c r="L3866" s="13" t="e">
        <f>(VLOOKUP(F3866,tarifas!$C$7:$D$10,2,FALSE)+tarifas!$D$21)*datos!H3866</f>
        <v>#N/A</v>
      </c>
      <c r="M3866">
        <v>334.90358000000003</v>
      </c>
      <c r="N3866" s="13" t="e">
        <f t="shared" si="548"/>
        <v>#N/A</v>
      </c>
      <c r="O3866">
        <f t="shared" si="549"/>
        <v>193.55677591368499</v>
      </c>
      <c r="P3866" s="12">
        <f t="shared" si="550"/>
        <v>0</v>
      </c>
      <c r="Q3866">
        <f t="shared" si="551"/>
        <v>141.34680408631505</v>
      </c>
      <c r="R3866">
        <f>$D$2*tarifas!$D$12/24</f>
        <v>1.4541666666666666</v>
      </c>
      <c r="S3866" t="e">
        <f>VLOOKUP(E3866&amp;" "&amp;F3866,tarifas!$A$13:$D$20,4,FALSE)*P3866</f>
        <v>#N/A</v>
      </c>
      <c r="T3866">
        <f>IF(F3866="COD1",tarifas!$D$11*(SUMIFS($P$11:$P$8770,$F$11:$F$8770,"=COD1",$B$11:$B$8770,"="&amp;B3866)/COUNTIFS($F$11:$F$8770,"=COD1",$B$11:$B$8770,"="&amp;B3866))/COUNTIFS($A$11:$A$8770,"="&amp;A3866,$F$11:$F$8770,"=COD1"),0)</f>
        <v>0</v>
      </c>
      <c r="U3866" t="e">
        <f>(VLOOKUP(F3866,tarifas!$C$7:$D$10,2,FALSE)+tarifas!$D$21)*datos!P3866</f>
        <v>#N/A</v>
      </c>
      <c r="V3866" t="e">
        <f t="shared" si="552"/>
        <v>#N/A</v>
      </c>
      <c r="W3866">
        <f t="shared" si="553"/>
        <v>7.3210577176506879</v>
      </c>
    </row>
    <row r="3867" spans="1:23" x14ac:dyDescent="0.25">
      <c r="A3867">
        <f t="shared" si="546"/>
        <v>159</v>
      </c>
      <c r="B3867">
        <f t="shared" si="547"/>
        <v>6</v>
      </c>
      <c r="C3867" s="1">
        <f t="shared" si="554"/>
        <v>41800.666666657315</v>
      </c>
      <c r="D3867" s="7">
        <v>438.13636363636368</v>
      </c>
      <c r="E3867" s="7"/>
      <c r="G3867">
        <v>58.53</v>
      </c>
      <c r="H3867" s="12">
        <v>192.73408527236205</v>
      </c>
      <c r="I3867" s="13">
        <f>$D$2*tarifas!$D$12/24</f>
        <v>1.4541666666666666</v>
      </c>
      <c r="J3867" s="13" t="e">
        <f>VLOOKUP(E3867&amp;" "&amp;F3867,tarifas!$A$13:$D$20,4,FALSE)*H3867</f>
        <v>#N/A</v>
      </c>
      <c r="K3867" s="13">
        <f>IF(F3867="COD1",tarifas!$D$11*(SUMIFS($H$11:$H$8770,$F$11:$F$8770,"=COD1",$B$11:$B$8770,"="&amp;B3867)/COUNTIFS($F$11:$F$8770,"=COD1",$B$11:$B$8770,"="&amp;B3867))/COUNTIFS($A$11:$A$8770,"="&amp;A3867,$F$11:$F$8770,"=COD1"),0)</f>
        <v>0</v>
      </c>
      <c r="L3867" s="13" t="e">
        <f>(VLOOKUP(F3867,tarifas!$C$7:$D$10,2,FALSE)+tarifas!$D$21)*datos!H3867</f>
        <v>#N/A</v>
      </c>
      <c r="M3867">
        <v>217.11407</v>
      </c>
      <c r="N3867" s="13" t="e">
        <f t="shared" si="548"/>
        <v>#N/A</v>
      </c>
      <c r="O3867">
        <f t="shared" si="549"/>
        <v>192.73408527236205</v>
      </c>
      <c r="P3867" s="12">
        <f t="shared" si="550"/>
        <v>0</v>
      </c>
      <c r="Q3867">
        <f t="shared" si="551"/>
        <v>24.379984727637947</v>
      </c>
      <c r="R3867">
        <f>$D$2*tarifas!$D$12/24</f>
        <v>1.4541666666666666</v>
      </c>
      <c r="S3867" t="e">
        <f>VLOOKUP(E3867&amp;" "&amp;F3867,tarifas!$A$13:$D$20,4,FALSE)*P3867</f>
        <v>#N/A</v>
      </c>
      <c r="T3867">
        <f>IF(F3867="COD1",tarifas!$D$11*(SUMIFS($P$11:$P$8770,$F$11:$F$8770,"=COD1",$B$11:$B$8770,"="&amp;B3867)/COUNTIFS($F$11:$F$8770,"=COD1",$B$11:$B$8770,"="&amp;B3867))/COUNTIFS($A$11:$A$8770,"="&amp;A3867,$F$11:$F$8770,"=COD1"),0)</f>
        <v>0</v>
      </c>
      <c r="U3867" t="e">
        <f>(VLOOKUP(F3867,tarifas!$C$7:$D$10,2,FALSE)+tarifas!$D$21)*datos!P3867</f>
        <v>#N/A</v>
      </c>
      <c r="V3867" t="e">
        <f t="shared" si="552"/>
        <v>#N/A</v>
      </c>
      <c r="W3867">
        <f t="shared" si="553"/>
        <v>1.2842644554977842</v>
      </c>
    </row>
    <row r="3868" spans="1:23" x14ac:dyDescent="0.25">
      <c r="A3868">
        <f t="shared" si="546"/>
        <v>159</v>
      </c>
      <c r="B3868">
        <f t="shared" si="547"/>
        <v>6</v>
      </c>
      <c r="C3868" s="1">
        <f t="shared" si="554"/>
        <v>41800.708333323979</v>
      </c>
      <c r="D3868" s="7">
        <v>389.96969696969694</v>
      </c>
      <c r="E3868" s="7"/>
      <c r="G3868">
        <v>55.48</v>
      </c>
      <c r="H3868" s="12">
        <v>194.16231036825405</v>
      </c>
      <c r="I3868" s="13">
        <f>$D$2*tarifas!$D$12/24</f>
        <v>1.4541666666666666</v>
      </c>
      <c r="J3868" s="13" t="e">
        <f>VLOOKUP(E3868&amp;" "&amp;F3868,tarifas!$A$13:$D$20,4,FALSE)*H3868</f>
        <v>#N/A</v>
      </c>
      <c r="K3868" s="13">
        <f>IF(F3868="COD1",tarifas!$D$11*(SUMIFS($H$11:$H$8770,$F$11:$F$8770,"=COD1",$B$11:$B$8770,"="&amp;B3868)/COUNTIFS($F$11:$F$8770,"=COD1",$B$11:$B$8770,"="&amp;B3868))/COUNTIFS($A$11:$A$8770,"="&amp;A3868,$F$11:$F$8770,"=COD1"),0)</f>
        <v>0</v>
      </c>
      <c r="L3868" s="13" t="e">
        <f>(VLOOKUP(F3868,tarifas!$C$7:$D$10,2,FALSE)+tarifas!$D$21)*datos!H3868</f>
        <v>#N/A</v>
      </c>
      <c r="M3868">
        <v>81.054820000000007</v>
      </c>
      <c r="N3868" s="13" t="e">
        <f t="shared" si="548"/>
        <v>#N/A</v>
      </c>
      <c r="O3868">
        <f t="shared" si="549"/>
        <v>81.054820000000007</v>
      </c>
      <c r="P3868" s="12">
        <f t="shared" si="550"/>
        <v>113.10749036825405</v>
      </c>
      <c r="Q3868">
        <f t="shared" si="551"/>
        <v>0</v>
      </c>
      <c r="R3868">
        <f>$D$2*tarifas!$D$12/24</f>
        <v>1.4541666666666666</v>
      </c>
      <c r="S3868" t="e">
        <f>VLOOKUP(E3868&amp;" "&amp;F3868,tarifas!$A$13:$D$20,4,FALSE)*P3868</f>
        <v>#N/A</v>
      </c>
      <c r="T3868">
        <f>IF(F3868="COD1",tarifas!$D$11*(SUMIFS($P$11:$P$8770,$F$11:$F$8770,"=COD1",$B$11:$B$8770,"="&amp;B3868)/COUNTIFS($F$11:$F$8770,"=COD1",$B$11:$B$8770,"="&amp;B3868))/COUNTIFS($A$11:$A$8770,"="&amp;A3868,$F$11:$F$8770,"=COD1"),0)</f>
        <v>0</v>
      </c>
      <c r="U3868" t="e">
        <f>(VLOOKUP(F3868,tarifas!$C$7:$D$10,2,FALSE)+tarifas!$D$21)*datos!P3868</f>
        <v>#N/A</v>
      </c>
      <c r="V3868" t="e">
        <f t="shared" si="552"/>
        <v>#N/A</v>
      </c>
      <c r="W3868">
        <f t="shared" si="553"/>
        <v>0</v>
      </c>
    </row>
    <row r="3869" spans="1:23" x14ac:dyDescent="0.25">
      <c r="A3869">
        <f t="shared" si="546"/>
        <v>159</v>
      </c>
      <c r="B3869">
        <f t="shared" si="547"/>
        <v>6</v>
      </c>
      <c r="C3869" s="1">
        <f t="shared" si="554"/>
        <v>41800.749999990643</v>
      </c>
      <c r="D3869" s="7">
        <v>229.5</v>
      </c>
      <c r="E3869" s="7"/>
      <c r="G3869">
        <v>55.01</v>
      </c>
      <c r="H3869" s="12">
        <v>193.1059397944698</v>
      </c>
      <c r="I3869" s="13">
        <f>$D$2*tarifas!$D$12/24</f>
        <v>1.4541666666666666</v>
      </c>
      <c r="J3869" s="13" t="e">
        <f>VLOOKUP(E3869&amp;" "&amp;F3869,tarifas!$A$13:$D$20,4,FALSE)*H3869</f>
        <v>#N/A</v>
      </c>
      <c r="K3869" s="13">
        <f>IF(F3869="COD1",tarifas!$D$11*(SUMIFS($H$11:$H$8770,$F$11:$F$8770,"=COD1",$B$11:$B$8770,"="&amp;B3869)/COUNTIFS($F$11:$F$8770,"=COD1",$B$11:$B$8770,"="&amp;B3869))/COUNTIFS($A$11:$A$8770,"="&amp;A3869,$F$11:$F$8770,"=COD1"),0)</f>
        <v>0</v>
      </c>
      <c r="L3869" s="13" t="e">
        <f>(VLOOKUP(F3869,tarifas!$C$7:$D$10,2,FALSE)+tarifas!$D$21)*datos!H3869</f>
        <v>#N/A</v>
      </c>
      <c r="M3869">
        <v>14.631969999999999</v>
      </c>
      <c r="N3869" s="13" t="e">
        <f t="shared" si="548"/>
        <v>#N/A</v>
      </c>
      <c r="O3869">
        <f t="shared" si="549"/>
        <v>14.631969999999999</v>
      </c>
      <c r="P3869" s="12">
        <f t="shared" si="550"/>
        <v>178.47396979446981</v>
      </c>
      <c r="Q3869">
        <f t="shared" si="551"/>
        <v>0</v>
      </c>
      <c r="R3869">
        <f>$D$2*tarifas!$D$12/24</f>
        <v>1.4541666666666666</v>
      </c>
      <c r="S3869" t="e">
        <f>VLOOKUP(E3869&amp;" "&amp;F3869,tarifas!$A$13:$D$20,4,FALSE)*P3869</f>
        <v>#N/A</v>
      </c>
      <c r="T3869">
        <f>IF(F3869="COD1",tarifas!$D$11*(SUMIFS($P$11:$P$8770,$F$11:$F$8770,"=COD1",$B$11:$B$8770,"="&amp;B3869)/COUNTIFS($F$11:$F$8770,"=COD1",$B$11:$B$8770,"="&amp;B3869))/COUNTIFS($A$11:$A$8770,"="&amp;A3869,$F$11:$F$8770,"=COD1"),0)</f>
        <v>0</v>
      </c>
      <c r="U3869" t="e">
        <f>(VLOOKUP(F3869,tarifas!$C$7:$D$10,2,FALSE)+tarifas!$D$21)*datos!P3869</f>
        <v>#N/A</v>
      </c>
      <c r="V3869" t="e">
        <f t="shared" si="552"/>
        <v>#N/A</v>
      </c>
      <c r="W3869">
        <f t="shared" si="553"/>
        <v>0</v>
      </c>
    </row>
    <row r="3870" spans="1:23" x14ac:dyDescent="0.25">
      <c r="A3870">
        <f t="shared" si="546"/>
        <v>159</v>
      </c>
      <c r="B3870">
        <f t="shared" si="547"/>
        <v>6</v>
      </c>
      <c r="C3870" s="1">
        <f t="shared" si="554"/>
        <v>41800.791666657307</v>
      </c>
      <c r="D3870" s="7">
        <v>85.257575757575765</v>
      </c>
      <c r="E3870" s="7"/>
      <c r="G3870">
        <v>55.2</v>
      </c>
      <c r="H3870" s="12">
        <v>207.00398647653299</v>
      </c>
      <c r="I3870" s="13">
        <f>$D$2*tarifas!$D$12/24</f>
        <v>1.4541666666666666</v>
      </c>
      <c r="J3870" s="13" t="e">
        <f>VLOOKUP(E3870&amp;" "&amp;F3870,tarifas!$A$13:$D$20,4,FALSE)*H3870</f>
        <v>#N/A</v>
      </c>
      <c r="K3870" s="13">
        <f>IF(F3870="COD1",tarifas!$D$11*(SUMIFS($H$11:$H$8770,$F$11:$F$8770,"=COD1",$B$11:$B$8770,"="&amp;B3870)/COUNTIFS($F$11:$F$8770,"=COD1",$B$11:$B$8770,"="&amp;B3870))/COUNTIFS($A$11:$A$8770,"="&amp;A3870,$F$11:$F$8770,"=COD1"),0)</f>
        <v>0</v>
      </c>
      <c r="L3870" s="13" t="e">
        <f>(VLOOKUP(F3870,tarifas!$C$7:$D$10,2,FALSE)+tarifas!$D$21)*datos!H3870</f>
        <v>#N/A</v>
      </c>
      <c r="M3870">
        <v>0</v>
      </c>
      <c r="N3870" s="13" t="e">
        <f t="shared" si="548"/>
        <v>#N/A</v>
      </c>
      <c r="O3870">
        <f t="shared" si="549"/>
        <v>0</v>
      </c>
      <c r="P3870" s="12">
        <f t="shared" si="550"/>
        <v>207.00398647653299</v>
      </c>
      <c r="Q3870">
        <f t="shared" si="551"/>
        <v>0</v>
      </c>
      <c r="R3870">
        <f>$D$2*tarifas!$D$12/24</f>
        <v>1.4541666666666666</v>
      </c>
      <c r="S3870" t="e">
        <f>VLOOKUP(E3870&amp;" "&amp;F3870,tarifas!$A$13:$D$20,4,FALSE)*P3870</f>
        <v>#N/A</v>
      </c>
      <c r="T3870">
        <f>IF(F3870="COD1",tarifas!$D$11*(SUMIFS($P$11:$P$8770,$F$11:$F$8770,"=COD1",$B$11:$B$8770,"="&amp;B3870)/COUNTIFS($F$11:$F$8770,"=COD1",$B$11:$B$8770,"="&amp;B3870))/COUNTIFS($A$11:$A$8770,"="&amp;A3870,$F$11:$F$8770,"=COD1"),0)</f>
        <v>0</v>
      </c>
      <c r="U3870" t="e">
        <f>(VLOOKUP(F3870,tarifas!$C$7:$D$10,2,FALSE)+tarifas!$D$21)*datos!P3870</f>
        <v>#N/A</v>
      </c>
      <c r="V3870" t="e">
        <f t="shared" si="552"/>
        <v>#N/A</v>
      </c>
      <c r="W3870">
        <f t="shared" si="553"/>
        <v>0</v>
      </c>
    </row>
    <row r="3871" spans="1:23" x14ac:dyDescent="0.25">
      <c r="A3871">
        <f t="shared" si="546"/>
        <v>159</v>
      </c>
      <c r="B3871">
        <f t="shared" si="547"/>
        <v>6</v>
      </c>
      <c r="C3871" s="1">
        <f t="shared" si="554"/>
        <v>41800.833333323972</v>
      </c>
      <c r="D3871" s="7">
        <v>8.5</v>
      </c>
      <c r="E3871" s="7"/>
      <c r="G3871">
        <v>55.96</v>
      </c>
      <c r="H3871" s="12">
        <v>200.4000452198874</v>
      </c>
      <c r="I3871" s="13">
        <f>$D$2*tarifas!$D$12/24</f>
        <v>1.4541666666666666</v>
      </c>
      <c r="J3871" s="13" t="e">
        <f>VLOOKUP(E3871&amp;" "&amp;F3871,tarifas!$A$13:$D$20,4,FALSE)*H3871</f>
        <v>#N/A</v>
      </c>
      <c r="K3871" s="13">
        <f>IF(F3871="COD1",tarifas!$D$11*(SUMIFS($H$11:$H$8770,$F$11:$F$8770,"=COD1",$B$11:$B$8770,"="&amp;B3871)/COUNTIFS($F$11:$F$8770,"=COD1",$B$11:$B$8770,"="&amp;B3871))/COUNTIFS($A$11:$A$8770,"="&amp;A3871,$F$11:$F$8770,"=COD1"),0)</f>
        <v>0</v>
      </c>
      <c r="L3871" s="13" t="e">
        <f>(VLOOKUP(F3871,tarifas!$C$7:$D$10,2,FALSE)+tarifas!$D$21)*datos!H3871</f>
        <v>#N/A</v>
      </c>
      <c r="M3871">
        <v>0</v>
      </c>
      <c r="N3871" s="13" t="e">
        <f t="shared" si="548"/>
        <v>#N/A</v>
      </c>
      <c r="O3871">
        <f t="shared" si="549"/>
        <v>0</v>
      </c>
      <c r="P3871" s="12">
        <f t="shared" si="550"/>
        <v>200.4000452198874</v>
      </c>
      <c r="Q3871">
        <f t="shared" si="551"/>
        <v>0</v>
      </c>
      <c r="R3871">
        <f>$D$2*tarifas!$D$12/24</f>
        <v>1.4541666666666666</v>
      </c>
      <c r="S3871" t="e">
        <f>VLOOKUP(E3871&amp;" "&amp;F3871,tarifas!$A$13:$D$20,4,FALSE)*P3871</f>
        <v>#N/A</v>
      </c>
      <c r="T3871">
        <f>IF(F3871="COD1",tarifas!$D$11*(SUMIFS($P$11:$P$8770,$F$11:$F$8770,"=COD1",$B$11:$B$8770,"="&amp;B3871)/COUNTIFS($F$11:$F$8770,"=COD1",$B$11:$B$8770,"="&amp;B3871))/COUNTIFS($A$11:$A$8770,"="&amp;A3871,$F$11:$F$8770,"=COD1"),0)</f>
        <v>0</v>
      </c>
      <c r="U3871" t="e">
        <f>(VLOOKUP(F3871,tarifas!$C$7:$D$10,2,FALSE)+tarifas!$D$21)*datos!P3871</f>
        <v>#N/A</v>
      </c>
      <c r="V3871" t="e">
        <f t="shared" si="552"/>
        <v>#N/A</v>
      </c>
      <c r="W3871">
        <f t="shared" si="553"/>
        <v>0</v>
      </c>
    </row>
    <row r="3872" spans="1:23" x14ac:dyDescent="0.25">
      <c r="A3872">
        <f t="shared" si="546"/>
        <v>159</v>
      </c>
      <c r="B3872">
        <f t="shared" si="547"/>
        <v>6</v>
      </c>
      <c r="C3872" s="1">
        <f t="shared" si="554"/>
        <v>41800.874999990636</v>
      </c>
      <c r="D3872" s="7">
        <v>0</v>
      </c>
      <c r="E3872" s="7"/>
      <c r="G3872">
        <v>54.87</v>
      </c>
      <c r="H3872" s="12">
        <v>203.09538571348247</v>
      </c>
      <c r="I3872" s="13">
        <f>$D$2*tarifas!$D$12/24</f>
        <v>1.4541666666666666</v>
      </c>
      <c r="J3872" s="13" t="e">
        <f>VLOOKUP(E3872&amp;" "&amp;F3872,tarifas!$A$13:$D$20,4,FALSE)*H3872</f>
        <v>#N/A</v>
      </c>
      <c r="K3872" s="13">
        <f>IF(F3872="COD1",tarifas!$D$11*(SUMIFS($H$11:$H$8770,$F$11:$F$8770,"=COD1",$B$11:$B$8770,"="&amp;B3872)/COUNTIFS($F$11:$F$8770,"=COD1",$B$11:$B$8770,"="&amp;B3872))/COUNTIFS($A$11:$A$8770,"="&amp;A3872,$F$11:$F$8770,"=COD1"),0)</f>
        <v>0</v>
      </c>
      <c r="L3872" s="13" t="e">
        <f>(VLOOKUP(F3872,tarifas!$C$7:$D$10,2,FALSE)+tarifas!$D$21)*datos!H3872</f>
        <v>#N/A</v>
      </c>
      <c r="M3872">
        <v>0</v>
      </c>
      <c r="N3872" s="13" t="e">
        <f t="shared" si="548"/>
        <v>#N/A</v>
      </c>
      <c r="O3872">
        <f t="shared" si="549"/>
        <v>0</v>
      </c>
      <c r="P3872" s="12">
        <f t="shared" si="550"/>
        <v>203.09538571348247</v>
      </c>
      <c r="Q3872">
        <f t="shared" si="551"/>
        <v>0</v>
      </c>
      <c r="R3872">
        <f>$D$2*tarifas!$D$12/24</f>
        <v>1.4541666666666666</v>
      </c>
      <c r="S3872" t="e">
        <f>VLOOKUP(E3872&amp;" "&amp;F3872,tarifas!$A$13:$D$20,4,FALSE)*P3872</f>
        <v>#N/A</v>
      </c>
      <c r="T3872">
        <f>IF(F3872="COD1",tarifas!$D$11*(SUMIFS($P$11:$P$8770,$F$11:$F$8770,"=COD1",$B$11:$B$8770,"="&amp;B3872)/COUNTIFS($F$11:$F$8770,"=COD1",$B$11:$B$8770,"="&amp;B3872))/COUNTIFS($A$11:$A$8770,"="&amp;A3872,$F$11:$F$8770,"=COD1"),0)</f>
        <v>0</v>
      </c>
      <c r="U3872" t="e">
        <f>(VLOOKUP(F3872,tarifas!$C$7:$D$10,2,FALSE)+tarifas!$D$21)*datos!P3872</f>
        <v>#N/A</v>
      </c>
      <c r="V3872" t="e">
        <f t="shared" si="552"/>
        <v>#N/A</v>
      </c>
      <c r="W3872">
        <f t="shared" si="553"/>
        <v>0</v>
      </c>
    </row>
    <row r="3873" spans="1:23" x14ac:dyDescent="0.25">
      <c r="A3873">
        <f t="shared" si="546"/>
        <v>159</v>
      </c>
      <c r="B3873">
        <f t="shared" si="547"/>
        <v>6</v>
      </c>
      <c r="C3873" s="1">
        <f t="shared" si="554"/>
        <v>41800.9166666573</v>
      </c>
      <c r="D3873" s="7">
        <v>0</v>
      </c>
      <c r="E3873" s="7"/>
      <c r="G3873">
        <v>48</v>
      </c>
      <c r="H3873" s="12">
        <v>202.59220465636045</v>
      </c>
      <c r="I3873" s="13">
        <f>$D$2*tarifas!$D$12/24</f>
        <v>1.4541666666666666</v>
      </c>
      <c r="J3873" s="13" t="e">
        <f>VLOOKUP(E3873&amp;" "&amp;F3873,tarifas!$A$13:$D$20,4,FALSE)*H3873</f>
        <v>#N/A</v>
      </c>
      <c r="K3873" s="13">
        <f>IF(F3873="COD1",tarifas!$D$11*(SUMIFS($H$11:$H$8770,$F$11:$F$8770,"=COD1",$B$11:$B$8770,"="&amp;B3873)/COUNTIFS($F$11:$F$8770,"=COD1",$B$11:$B$8770,"="&amp;B3873))/COUNTIFS($A$11:$A$8770,"="&amp;A3873,$F$11:$F$8770,"=COD1"),0)</f>
        <v>0</v>
      </c>
      <c r="L3873" s="13" t="e">
        <f>(VLOOKUP(F3873,tarifas!$C$7:$D$10,2,FALSE)+tarifas!$D$21)*datos!H3873</f>
        <v>#N/A</v>
      </c>
      <c r="M3873">
        <v>0</v>
      </c>
      <c r="N3873" s="13" t="e">
        <f t="shared" si="548"/>
        <v>#N/A</v>
      </c>
      <c r="O3873">
        <f t="shared" si="549"/>
        <v>0</v>
      </c>
      <c r="P3873" s="12">
        <f t="shared" si="550"/>
        <v>202.59220465636045</v>
      </c>
      <c r="Q3873">
        <f t="shared" si="551"/>
        <v>0</v>
      </c>
      <c r="R3873">
        <f>$D$2*tarifas!$D$12/24</f>
        <v>1.4541666666666666</v>
      </c>
      <c r="S3873" t="e">
        <f>VLOOKUP(E3873&amp;" "&amp;F3873,tarifas!$A$13:$D$20,4,FALSE)*P3873</f>
        <v>#N/A</v>
      </c>
      <c r="T3873">
        <f>IF(F3873="COD1",tarifas!$D$11*(SUMIFS($P$11:$P$8770,$F$11:$F$8770,"=COD1",$B$11:$B$8770,"="&amp;B3873)/COUNTIFS($F$11:$F$8770,"=COD1",$B$11:$B$8770,"="&amp;B3873))/COUNTIFS($A$11:$A$8770,"="&amp;A3873,$F$11:$F$8770,"=COD1"),0)</f>
        <v>0</v>
      </c>
      <c r="U3873" t="e">
        <f>(VLOOKUP(F3873,tarifas!$C$7:$D$10,2,FALSE)+tarifas!$D$21)*datos!P3873</f>
        <v>#N/A</v>
      </c>
      <c r="V3873" t="e">
        <f t="shared" si="552"/>
        <v>#N/A</v>
      </c>
      <c r="W3873">
        <f t="shared" si="553"/>
        <v>0</v>
      </c>
    </row>
    <row r="3874" spans="1:23" x14ac:dyDescent="0.25">
      <c r="A3874">
        <f t="shared" si="546"/>
        <v>159</v>
      </c>
      <c r="B3874">
        <f t="shared" si="547"/>
        <v>6</v>
      </c>
      <c r="C3874" s="1">
        <f t="shared" si="554"/>
        <v>41800.958333323964</v>
      </c>
      <c r="D3874" s="7">
        <v>0</v>
      </c>
      <c r="E3874" s="7"/>
      <c r="G3874">
        <v>50.06</v>
      </c>
      <c r="H3874" s="12">
        <v>231.50635075061274</v>
      </c>
      <c r="I3874" s="13">
        <f>$D$2*tarifas!$D$12/24</f>
        <v>1.4541666666666666</v>
      </c>
      <c r="J3874" s="13" t="e">
        <f>VLOOKUP(E3874&amp;" "&amp;F3874,tarifas!$A$13:$D$20,4,FALSE)*H3874</f>
        <v>#N/A</v>
      </c>
      <c r="K3874" s="13">
        <f>IF(F3874="COD1",tarifas!$D$11*(SUMIFS($H$11:$H$8770,$F$11:$F$8770,"=COD1",$B$11:$B$8770,"="&amp;B3874)/COUNTIFS($F$11:$F$8770,"=COD1",$B$11:$B$8770,"="&amp;B3874))/COUNTIFS($A$11:$A$8770,"="&amp;A3874,$F$11:$F$8770,"=COD1"),0)</f>
        <v>0</v>
      </c>
      <c r="L3874" s="13" t="e">
        <f>(VLOOKUP(F3874,tarifas!$C$7:$D$10,2,FALSE)+tarifas!$D$21)*datos!H3874</f>
        <v>#N/A</v>
      </c>
      <c r="M3874">
        <v>0</v>
      </c>
      <c r="N3874" s="13" t="e">
        <f t="shared" si="548"/>
        <v>#N/A</v>
      </c>
      <c r="O3874">
        <f t="shared" si="549"/>
        <v>0</v>
      </c>
      <c r="P3874" s="12">
        <f t="shared" si="550"/>
        <v>231.50635075061274</v>
      </c>
      <c r="Q3874">
        <f t="shared" si="551"/>
        <v>0</v>
      </c>
      <c r="R3874">
        <f>$D$2*tarifas!$D$12/24</f>
        <v>1.4541666666666666</v>
      </c>
      <c r="S3874" t="e">
        <f>VLOOKUP(E3874&amp;" "&amp;F3874,tarifas!$A$13:$D$20,4,FALSE)*P3874</f>
        <v>#N/A</v>
      </c>
      <c r="T3874">
        <f>IF(F3874="COD1",tarifas!$D$11*(SUMIFS($P$11:$P$8770,$F$11:$F$8770,"=COD1",$B$11:$B$8770,"="&amp;B3874)/COUNTIFS($F$11:$F$8770,"=COD1",$B$11:$B$8770,"="&amp;B3874))/COUNTIFS($A$11:$A$8770,"="&amp;A3874,$F$11:$F$8770,"=COD1"),0)</f>
        <v>0</v>
      </c>
      <c r="U3874" t="e">
        <f>(VLOOKUP(F3874,tarifas!$C$7:$D$10,2,FALSE)+tarifas!$D$21)*datos!P3874</f>
        <v>#N/A</v>
      </c>
      <c r="V3874" t="e">
        <f t="shared" si="552"/>
        <v>#N/A</v>
      </c>
      <c r="W3874">
        <f t="shared" si="553"/>
        <v>0</v>
      </c>
    </row>
    <row r="3875" spans="1:23" x14ac:dyDescent="0.25">
      <c r="A3875">
        <f t="shared" si="546"/>
        <v>160</v>
      </c>
      <c r="B3875">
        <f t="shared" si="547"/>
        <v>6</v>
      </c>
      <c r="C3875" s="1">
        <f t="shared" si="554"/>
        <v>41800.999999990629</v>
      </c>
      <c r="D3875" s="7">
        <v>0</v>
      </c>
      <c r="E3875" s="7"/>
      <c r="G3875">
        <v>46.58</v>
      </c>
      <c r="H3875" s="12">
        <v>228.79782157909329</v>
      </c>
      <c r="I3875" s="13">
        <f>$D$2*tarifas!$D$12/24</f>
        <v>1.4541666666666666</v>
      </c>
      <c r="J3875" s="13" t="e">
        <f>VLOOKUP(E3875&amp;" "&amp;F3875,tarifas!$A$13:$D$20,4,FALSE)*H3875</f>
        <v>#N/A</v>
      </c>
      <c r="K3875" s="13">
        <f>IF(F3875="COD1",tarifas!$D$11*(SUMIFS($H$11:$H$8770,$F$11:$F$8770,"=COD1",$B$11:$B$8770,"="&amp;B3875)/COUNTIFS($F$11:$F$8770,"=COD1",$B$11:$B$8770,"="&amp;B3875))/COUNTIFS($A$11:$A$8770,"="&amp;A3875,$F$11:$F$8770,"=COD1"),0)</f>
        <v>0</v>
      </c>
      <c r="L3875" s="13" t="e">
        <f>(VLOOKUP(F3875,tarifas!$C$7:$D$10,2,FALSE)+tarifas!$D$21)*datos!H3875</f>
        <v>#N/A</v>
      </c>
      <c r="M3875">
        <v>0</v>
      </c>
      <c r="N3875" s="13" t="e">
        <f t="shared" si="548"/>
        <v>#N/A</v>
      </c>
      <c r="O3875">
        <f t="shared" si="549"/>
        <v>0</v>
      </c>
      <c r="P3875" s="12">
        <f t="shared" si="550"/>
        <v>228.79782157909329</v>
      </c>
      <c r="Q3875">
        <f t="shared" si="551"/>
        <v>0</v>
      </c>
      <c r="R3875">
        <f>$D$2*tarifas!$D$12/24</f>
        <v>1.4541666666666666</v>
      </c>
      <c r="S3875" t="e">
        <f>VLOOKUP(E3875&amp;" "&amp;F3875,tarifas!$A$13:$D$20,4,FALSE)*P3875</f>
        <v>#N/A</v>
      </c>
      <c r="T3875">
        <f>IF(F3875="COD1",tarifas!$D$11*(SUMIFS($P$11:$P$8770,$F$11:$F$8770,"=COD1",$B$11:$B$8770,"="&amp;B3875)/COUNTIFS($F$11:$F$8770,"=COD1",$B$11:$B$8770,"="&amp;B3875))/COUNTIFS($A$11:$A$8770,"="&amp;A3875,$F$11:$F$8770,"=COD1"),0)</f>
        <v>0</v>
      </c>
      <c r="U3875" t="e">
        <f>(VLOOKUP(F3875,tarifas!$C$7:$D$10,2,FALSE)+tarifas!$D$21)*datos!P3875</f>
        <v>#N/A</v>
      </c>
      <c r="V3875" t="e">
        <f t="shared" si="552"/>
        <v>#N/A</v>
      </c>
      <c r="W3875">
        <f t="shared" si="553"/>
        <v>0</v>
      </c>
    </row>
    <row r="3876" spans="1:23" x14ac:dyDescent="0.25">
      <c r="A3876">
        <f t="shared" si="546"/>
        <v>160</v>
      </c>
      <c r="B3876">
        <f t="shared" si="547"/>
        <v>6</v>
      </c>
      <c r="C3876" s="1">
        <f t="shared" si="554"/>
        <v>41801.041666657293</v>
      </c>
      <c r="D3876" s="7">
        <v>0</v>
      </c>
      <c r="E3876" s="7"/>
      <c r="G3876">
        <v>39.380000000000003</v>
      </c>
      <c r="H3876" s="12">
        <v>223.77689158204078</v>
      </c>
      <c r="I3876" s="13">
        <f>$D$2*tarifas!$D$12/24</f>
        <v>1.4541666666666666</v>
      </c>
      <c r="J3876" s="13" t="e">
        <f>VLOOKUP(E3876&amp;" "&amp;F3876,tarifas!$A$13:$D$20,4,FALSE)*H3876</f>
        <v>#N/A</v>
      </c>
      <c r="K3876" s="13">
        <f>IF(F3876="COD1",tarifas!$D$11*(SUMIFS($H$11:$H$8770,$F$11:$F$8770,"=COD1",$B$11:$B$8770,"="&amp;B3876)/COUNTIFS($F$11:$F$8770,"=COD1",$B$11:$B$8770,"="&amp;B3876))/COUNTIFS($A$11:$A$8770,"="&amp;A3876,$F$11:$F$8770,"=COD1"),0)</f>
        <v>0</v>
      </c>
      <c r="L3876" s="13" t="e">
        <f>(VLOOKUP(F3876,tarifas!$C$7:$D$10,2,FALSE)+tarifas!$D$21)*datos!H3876</f>
        <v>#N/A</v>
      </c>
      <c r="M3876">
        <v>0</v>
      </c>
      <c r="N3876" s="13" t="e">
        <f t="shared" si="548"/>
        <v>#N/A</v>
      </c>
      <c r="O3876">
        <f t="shared" si="549"/>
        <v>0</v>
      </c>
      <c r="P3876" s="12">
        <f t="shared" si="550"/>
        <v>223.77689158204078</v>
      </c>
      <c r="Q3876">
        <f t="shared" si="551"/>
        <v>0</v>
      </c>
      <c r="R3876">
        <f>$D$2*tarifas!$D$12/24</f>
        <v>1.4541666666666666</v>
      </c>
      <c r="S3876" t="e">
        <f>VLOOKUP(E3876&amp;" "&amp;F3876,tarifas!$A$13:$D$20,4,FALSE)*P3876</f>
        <v>#N/A</v>
      </c>
      <c r="T3876">
        <f>IF(F3876="COD1",tarifas!$D$11*(SUMIFS($P$11:$P$8770,$F$11:$F$8770,"=COD1",$B$11:$B$8770,"="&amp;B3876)/COUNTIFS($F$11:$F$8770,"=COD1",$B$11:$B$8770,"="&amp;B3876))/COUNTIFS($A$11:$A$8770,"="&amp;A3876,$F$11:$F$8770,"=COD1"),0)</f>
        <v>0</v>
      </c>
      <c r="U3876" t="e">
        <f>(VLOOKUP(F3876,tarifas!$C$7:$D$10,2,FALSE)+tarifas!$D$21)*datos!P3876</f>
        <v>#N/A</v>
      </c>
      <c r="V3876" t="e">
        <f t="shared" si="552"/>
        <v>#N/A</v>
      </c>
      <c r="W3876">
        <f t="shared" si="553"/>
        <v>0</v>
      </c>
    </row>
    <row r="3877" spans="1:23" x14ac:dyDescent="0.25">
      <c r="A3877">
        <f t="shared" si="546"/>
        <v>160</v>
      </c>
      <c r="B3877">
        <f t="shared" si="547"/>
        <v>6</v>
      </c>
      <c r="C3877" s="1">
        <f t="shared" si="554"/>
        <v>41801.083333323957</v>
      </c>
      <c r="D3877" s="7">
        <v>0</v>
      </c>
      <c r="E3877" s="7"/>
      <c r="G3877">
        <v>40.1</v>
      </c>
      <c r="H3877" s="12">
        <v>209.71414401655673</v>
      </c>
      <c r="I3877" s="13">
        <f>$D$2*tarifas!$D$12/24</f>
        <v>1.4541666666666666</v>
      </c>
      <c r="J3877" s="13" t="e">
        <f>VLOOKUP(E3877&amp;" "&amp;F3877,tarifas!$A$13:$D$20,4,FALSE)*H3877</f>
        <v>#N/A</v>
      </c>
      <c r="K3877" s="13">
        <f>IF(F3877="COD1",tarifas!$D$11*(SUMIFS($H$11:$H$8770,$F$11:$F$8770,"=COD1",$B$11:$B$8770,"="&amp;B3877)/COUNTIFS($F$11:$F$8770,"=COD1",$B$11:$B$8770,"="&amp;B3877))/COUNTIFS($A$11:$A$8770,"="&amp;A3877,$F$11:$F$8770,"=COD1"),0)</f>
        <v>0</v>
      </c>
      <c r="L3877" s="13" t="e">
        <f>(VLOOKUP(F3877,tarifas!$C$7:$D$10,2,FALSE)+tarifas!$D$21)*datos!H3877</f>
        <v>#N/A</v>
      </c>
      <c r="M3877">
        <v>0</v>
      </c>
      <c r="N3877" s="13" t="e">
        <f t="shared" si="548"/>
        <v>#N/A</v>
      </c>
      <c r="O3877">
        <f t="shared" si="549"/>
        <v>0</v>
      </c>
      <c r="P3877" s="12">
        <f t="shared" si="550"/>
        <v>209.71414401655673</v>
      </c>
      <c r="Q3877">
        <f t="shared" si="551"/>
        <v>0</v>
      </c>
      <c r="R3877">
        <f>$D$2*tarifas!$D$12/24</f>
        <v>1.4541666666666666</v>
      </c>
      <c r="S3877" t="e">
        <f>VLOOKUP(E3877&amp;" "&amp;F3877,tarifas!$A$13:$D$20,4,FALSE)*P3877</f>
        <v>#N/A</v>
      </c>
      <c r="T3877">
        <f>IF(F3877="COD1",tarifas!$D$11*(SUMIFS($P$11:$P$8770,$F$11:$F$8770,"=COD1",$B$11:$B$8770,"="&amp;B3877)/COUNTIFS($F$11:$F$8770,"=COD1",$B$11:$B$8770,"="&amp;B3877))/COUNTIFS($A$11:$A$8770,"="&amp;A3877,$F$11:$F$8770,"=COD1"),0)</f>
        <v>0</v>
      </c>
      <c r="U3877" t="e">
        <f>(VLOOKUP(F3877,tarifas!$C$7:$D$10,2,FALSE)+tarifas!$D$21)*datos!P3877</f>
        <v>#N/A</v>
      </c>
      <c r="V3877" t="e">
        <f t="shared" si="552"/>
        <v>#N/A</v>
      </c>
      <c r="W3877">
        <f t="shared" si="553"/>
        <v>0</v>
      </c>
    </row>
    <row r="3878" spans="1:23" x14ac:dyDescent="0.25">
      <c r="A3878">
        <f t="shared" si="546"/>
        <v>160</v>
      </c>
      <c r="B3878">
        <f t="shared" si="547"/>
        <v>6</v>
      </c>
      <c r="C3878" s="1">
        <f t="shared" si="554"/>
        <v>41801.124999990621</v>
      </c>
      <c r="D3878" s="7">
        <v>0</v>
      </c>
      <c r="E3878" s="7"/>
      <c r="G3878">
        <v>39.380000000000003</v>
      </c>
      <c r="H3878" s="12">
        <v>203.06074148968418</v>
      </c>
      <c r="I3878" s="13">
        <f>$D$2*tarifas!$D$12/24</f>
        <v>1.4541666666666666</v>
      </c>
      <c r="J3878" s="13" t="e">
        <f>VLOOKUP(E3878&amp;" "&amp;F3878,tarifas!$A$13:$D$20,4,FALSE)*H3878</f>
        <v>#N/A</v>
      </c>
      <c r="K3878" s="13">
        <f>IF(F3878="COD1",tarifas!$D$11*(SUMIFS($H$11:$H$8770,$F$11:$F$8770,"=COD1",$B$11:$B$8770,"="&amp;B3878)/COUNTIFS($F$11:$F$8770,"=COD1",$B$11:$B$8770,"="&amp;B3878))/COUNTIFS($A$11:$A$8770,"="&amp;A3878,$F$11:$F$8770,"=COD1"),0)</f>
        <v>0</v>
      </c>
      <c r="L3878" s="13" t="e">
        <f>(VLOOKUP(F3878,tarifas!$C$7:$D$10,2,FALSE)+tarifas!$D$21)*datos!H3878</f>
        <v>#N/A</v>
      </c>
      <c r="M3878">
        <v>0</v>
      </c>
      <c r="N3878" s="13" t="e">
        <f t="shared" si="548"/>
        <v>#N/A</v>
      </c>
      <c r="O3878">
        <f t="shared" si="549"/>
        <v>0</v>
      </c>
      <c r="P3878" s="12">
        <f t="shared" si="550"/>
        <v>203.06074148968418</v>
      </c>
      <c r="Q3878">
        <f t="shared" si="551"/>
        <v>0</v>
      </c>
      <c r="R3878">
        <f>$D$2*tarifas!$D$12/24</f>
        <v>1.4541666666666666</v>
      </c>
      <c r="S3878" t="e">
        <f>VLOOKUP(E3878&amp;" "&amp;F3878,tarifas!$A$13:$D$20,4,FALSE)*P3878</f>
        <v>#N/A</v>
      </c>
      <c r="T3878">
        <f>IF(F3878="COD1",tarifas!$D$11*(SUMIFS($P$11:$P$8770,$F$11:$F$8770,"=COD1",$B$11:$B$8770,"="&amp;B3878)/COUNTIFS($F$11:$F$8770,"=COD1",$B$11:$B$8770,"="&amp;B3878))/COUNTIFS($A$11:$A$8770,"="&amp;A3878,$F$11:$F$8770,"=COD1"),0)</f>
        <v>0</v>
      </c>
      <c r="U3878" t="e">
        <f>(VLOOKUP(F3878,tarifas!$C$7:$D$10,2,FALSE)+tarifas!$D$21)*datos!P3878</f>
        <v>#N/A</v>
      </c>
      <c r="V3878" t="e">
        <f t="shared" si="552"/>
        <v>#N/A</v>
      </c>
      <c r="W3878">
        <f t="shared" si="553"/>
        <v>0</v>
      </c>
    </row>
    <row r="3879" spans="1:23" x14ac:dyDescent="0.25">
      <c r="A3879">
        <f t="shared" si="546"/>
        <v>160</v>
      </c>
      <c r="B3879">
        <f t="shared" si="547"/>
        <v>6</v>
      </c>
      <c r="C3879" s="1">
        <f t="shared" si="554"/>
        <v>41801.166666657286</v>
      </c>
      <c r="D3879" s="7">
        <v>0</v>
      </c>
      <c r="E3879" s="7"/>
      <c r="G3879">
        <v>41.53</v>
      </c>
      <c r="H3879" s="12">
        <v>202.73036463543119</v>
      </c>
      <c r="I3879" s="13">
        <f>$D$2*tarifas!$D$12/24</f>
        <v>1.4541666666666666</v>
      </c>
      <c r="J3879" s="13" t="e">
        <f>VLOOKUP(E3879&amp;" "&amp;F3879,tarifas!$A$13:$D$20,4,FALSE)*H3879</f>
        <v>#N/A</v>
      </c>
      <c r="K3879" s="13">
        <f>IF(F3879="COD1",tarifas!$D$11*(SUMIFS($H$11:$H$8770,$F$11:$F$8770,"=COD1",$B$11:$B$8770,"="&amp;B3879)/COUNTIFS($F$11:$F$8770,"=COD1",$B$11:$B$8770,"="&amp;B3879))/COUNTIFS($A$11:$A$8770,"="&amp;A3879,$F$11:$F$8770,"=COD1"),0)</f>
        <v>0</v>
      </c>
      <c r="L3879" s="13" t="e">
        <f>(VLOOKUP(F3879,tarifas!$C$7:$D$10,2,FALSE)+tarifas!$D$21)*datos!H3879</f>
        <v>#N/A</v>
      </c>
      <c r="M3879">
        <v>0</v>
      </c>
      <c r="N3879" s="13" t="e">
        <f t="shared" si="548"/>
        <v>#N/A</v>
      </c>
      <c r="O3879">
        <f t="shared" si="549"/>
        <v>0</v>
      </c>
      <c r="P3879" s="12">
        <f t="shared" si="550"/>
        <v>202.73036463543119</v>
      </c>
      <c r="Q3879">
        <f t="shared" si="551"/>
        <v>0</v>
      </c>
      <c r="R3879">
        <f>$D$2*tarifas!$D$12/24</f>
        <v>1.4541666666666666</v>
      </c>
      <c r="S3879" t="e">
        <f>VLOOKUP(E3879&amp;" "&amp;F3879,tarifas!$A$13:$D$20,4,FALSE)*P3879</f>
        <v>#N/A</v>
      </c>
      <c r="T3879">
        <f>IF(F3879="COD1",tarifas!$D$11*(SUMIFS($P$11:$P$8770,$F$11:$F$8770,"=COD1",$B$11:$B$8770,"="&amp;B3879)/COUNTIFS($F$11:$F$8770,"=COD1",$B$11:$B$8770,"="&amp;B3879))/COUNTIFS($A$11:$A$8770,"="&amp;A3879,$F$11:$F$8770,"=COD1"),0)</f>
        <v>0</v>
      </c>
      <c r="U3879" t="e">
        <f>(VLOOKUP(F3879,tarifas!$C$7:$D$10,2,FALSE)+tarifas!$D$21)*datos!P3879</f>
        <v>#N/A</v>
      </c>
      <c r="V3879" t="e">
        <f t="shared" si="552"/>
        <v>#N/A</v>
      </c>
      <c r="W3879">
        <f t="shared" si="553"/>
        <v>0</v>
      </c>
    </row>
    <row r="3880" spans="1:23" x14ac:dyDescent="0.25">
      <c r="A3880">
        <f t="shared" si="546"/>
        <v>160</v>
      </c>
      <c r="B3880">
        <f t="shared" si="547"/>
        <v>6</v>
      </c>
      <c r="C3880" s="1">
        <f t="shared" si="554"/>
        <v>41801.20833332395</v>
      </c>
      <c r="D3880" s="7">
        <v>0</v>
      </c>
      <c r="E3880" s="7"/>
      <c r="G3880">
        <v>51.2</v>
      </c>
      <c r="H3880" s="12">
        <v>202.43371170230023</v>
      </c>
      <c r="I3880" s="13">
        <f>$D$2*tarifas!$D$12/24</f>
        <v>1.4541666666666666</v>
      </c>
      <c r="J3880" s="13" t="e">
        <f>VLOOKUP(E3880&amp;" "&amp;F3880,tarifas!$A$13:$D$20,4,FALSE)*H3880</f>
        <v>#N/A</v>
      </c>
      <c r="K3880" s="13">
        <f>IF(F3880="COD1",tarifas!$D$11*(SUMIFS($H$11:$H$8770,$F$11:$F$8770,"=COD1",$B$11:$B$8770,"="&amp;B3880)/COUNTIFS($F$11:$F$8770,"=COD1",$B$11:$B$8770,"="&amp;B3880))/COUNTIFS($A$11:$A$8770,"="&amp;A3880,$F$11:$F$8770,"=COD1"),0)</f>
        <v>0</v>
      </c>
      <c r="L3880" s="13" t="e">
        <f>(VLOOKUP(F3880,tarifas!$C$7:$D$10,2,FALSE)+tarifas!$D$21)*datos!H3880</f>
        <v>#N/A</v>
      </c>
      <c r="M3880">
        <v>11.457700000000001</v>
      </c>
      <c r="N3880" s="13" t="e">
        <f t="shared" si="548"/>
        <v>#N/A</v>
      </c>
      <c r="O3880">
        <f t="shared" si="549"/>
        <v>11.457700000000001</v>
      </c>
      <c r="P3880" s="12">
        <f t="shared" si="550"/>
        <v>190.97601170230024</v>
      </c>
      <c r="Q3880">
        <f t="shared" si="551"/>
        <v>0</v>
      </c>
      <c r="R3880">
        <f>$D$2*tarifas!$D$12/24</f>
        <v>1.4541666666666666</v>
      </c>
      <c r="S3880" t="e">
        <f>VLOOKUP(E3880&amp;" "&amp;F3880,tarifas!$A$13:$D$20,4,FALSE)*P3880</f>
        <v>#N/A</v>
      </c>
      <c r="T3880">
        <f>IF(F3880="COD1",tarifas!$D$11*(SUMIFS($P$11:$P$8770,$F$11:$F$8770,"=COD1",$B$11:$B$8770,"="&amp;B3880)/COUNTIFS($F$11:$F$8770,"=COD1",$B$11:$B$8770,"="&amp;B3880))/COUNTIFS($A$11:$A$8770,"="&amp;A3880,$F$11:$F$8770,"=COD1"),0)</f>
        <v>0</v>
      </c>
      <c r="U3880" t="e">
        <f>(VLOOKUP(F3880,tarifas!$C$7:$D$10,2,FALSE)+tarifas!$D$21)*datos!P3880</f>
        <v>#N/A</v>
      </c>
      <c r="V3880" t="e">
        <f t="shared" si="552"/>
        <v>#N/A</v>
      </c>
      <c r="W3880">
        <f t="shared" si="553"/>
        <v>0</v>
      </c>
    </row>
    <row r="3881" spans="1:23" x14ac:dyDescent="0.25">
      <c r="A3881">
        <f t="shared" si="546"/>
        <v>160</v>
      </c>
      <c r="B3881">
        <f t="shared" si="547"/>
        <v>6</v>
      </c>
      <c r="C3881" s="1">
        <f t="shared" si="554"/>
        <v>41801.249999990614</v>
      </c>
      <c r="D3881" s="7">
        <v>5.9242424242424248</v>
      </c>
      <c r="E3881" s="7"/>
      <c r="G3881">
        <v>54.87</v>
      </c>
      <c r="H3881" s="12">
        <v>223.45223667348588</v>
      </c>
      <c r="I3881" s="13">
        <f>$D$2*tarifas!$D$12/24</f>
        <v>1.4541666666666666</v>
      </c>
      <c r="J3881" s="13" t="e">
        <f>VLOOKUP(E3881&amp;" "&amp;F3881,tarifas!$A$13:$D$20,4,FALSE)*H3881</f>
        <v>#N/A</v>
      </c>
      <c r="K3881" s="13">
        <f>IF(F3881="COD1",tarifas!$D$11*(SUMIFS($H$11:$H$8770,$F$11:$F$8770,"=COD1",$B$11:$B$8770,"="&amp;B3881)/COUNTIFS($F$11:$F$8770,"=COD1",$B$11:$B$8770,"="&amp;B3881))/COUNTIFS($A$11:$A$8770,"="&amp;A3881,$F$11:$F$8770,"=COD1"),0)</f>
        <v>0</v>
      </c>
      <c r="L3881" s="13" t="e">
        <f>(VLOOKUP(F3881,tarifas!$C$7:$D$10,2,FALSE)+tarifas!$D$21)*datos!H3881</f>
        <v>#N/A</v>
      </c>
      <c r="M3881">
        <v>52.283809999999995</v>
      </c>
      <c r="N3881" s="13" t="e">
        <f t="shared" si="548"/>
        <v>#N/A</v>
      </c>
      <c r="O3881">
        <f t="shared" si="549"/>
        <v>52.283809999999995</v>
      </c>
      <c r="P3881" s="12">
        <f t="shared" si="550"/>
        <v>171.1684266734859</v>
      </c>
      <c r="Q3881">
        <f t="shared" si="551"/>
        <v>0</v>
      </c>
      <c r="R3881">
        <f>$D$2*tarifas!$D$12/24</f>
        <v>1.4541666666666666</v>
      </c>
      <c r="S3881" t="e">
        <f>VLOOKUP(E3881&amp;" "&amp;F3881,tarifas!$A$13:$D$20,4,FALSE)*P3881</f>
        <v>#N/A</v>
      </c>
      <c r="T3881">
        <f>IF(F3881="COD1",tarifas!$D$11*(SUMIFS($P$11:$P$8770,$F$11:$F$8770,"=COD1",$B$11:$B$8770,"="&amp;B3881)/COUNTIFS($F$11:$F$8770,"=COD1",$B$11:$B$8770,"="&amp;B3881))/COUNTIFS($A$11:$A$8770,"="&amp;A3881,$F$11:$F$8770,"=COD1"),0)</f>
        <v>0</v>
      </c>
      <c r="U3881" t="e">
        <f>(VLOOKUP(F3881,tarifas!$C$7:$D$10,2,FALSE)+tarifas!$D$21)*datos!P3881</f>
        <v>#N/A</v>
      </c>
      <c r="V3881" t="e">
        <f t="shared" si="552"/>
        <v>#N/A</v>
      </c>
      <c r="W3881">
        <f t="shared" si="553"/>
        <v>0</v>
      </c>
    </row>
    <row r="3882" spans="1:23" x14ac:dyDescent="0.25">
      <c r="A3882">
        <f t="shared" si="546"/>
        <v>160</v>
      </c>
      <c r="B3882">
        <f t="shared" si="547"/>
        <v>6</v>
      </c>
      <c r="C3882" s="1">
        <f t="shared" si="554"/>
        <v>41801.291666657278</v>
      </c>
      <c r="D3882" s="7">
        <v>64.909090909090921</v>
      </c>
      <c r="E3882" s="7"/>
      <c r="G3882">
        <v>58.06</v>
      </c>
      <c r="H3882" s="12">
        <v>289.95815839330237</v>
      </c>
      <c r="I3882" s="13">
        <f>$D$2*tarifas!$D$12/24</f>
        <v>1.4541666666666666</v>
      </c>
      <c r="J3882" s="13" t="e">
        <f>VLOOKUP(E3882&amp;" "&amp;F3882,tarifas!$A$13:$D$20,4,FALSE)*H3882</f>
        <v>#N/A</v>
      </c>
      <c r="K3882" s="13">
        <f>IF(F3882="COD1",tarifas!$D$11*(SUMIFS($H$11:$H$8770,$F$11:$F$8770,"=COD1",$B$11:$B$8770,"="&amp;B3882)/COUNTIFS($F$11:$F$8770,"=COD1",$B$11:$B$8770,"="&amp;B3882))/COUNTIFS($A$11:$A$8770,"="&amp;A3882,$F$11:$F$8770,"=COD1"),0)</f>
        <v>0</v>
      </c>
      <c r="L3882" s="13" t="e">
        <f>(VLOOKUP(F3882,tarifas!$C$7:$D$10,2,FALSE)+tarifas!$D$21)*datos!H3882</f>
        <v>#N/A</v>
      </c>
      <c r="M3882">
        <v>186.72601999999998</v>
      </c>
      <c r="N3882" s="13" t="e">
        <f t="shared" si="548"/>
        <v>#N/A</v>
      </c>
      <c r="O3882">
        <f t="shared" si="549"/>
        <v>186.72601999999998</v>
      </c>
      <c r="P3882" s="12">
        <f t="shared" si="550"/>
        <v>103.23213839330239</v>
      </c>
      <c r="Q3882">
        <f t="shared" si="551"/>
        <v>0</v>
      </c>
      <c r="R3882">
        <f>$D$2*tarifas!$D$12/24</f>
        <v>1.4541666666666666</v>
      </c>
      <c r="S3882" t="e">
        <f>VLOOKUP(E3882&amp;" "&amp;F3882,tarifas!$A$13:$D$20,4,FALSE)*P3882</f>
        <v>#N/A</v>
      </c>
      <c r="T3882">
        <f>IF(F3882="COD1",tarifas!$D$11*(SUMIFS($P$11:$P$8770,$F$11:$F$8770,"=COD1",$B$11:$B$8770,"="&amp;B3882)/COUNTIFS($F$11:$F$8770,"=COD1",$B$11:$B$8770,"="&amp;B3882))/COUNTIFS($A$11:$A$8770,"="&amp;A3882,$F$11:$F$8770,"=COD1"),0)</f>
        <v>0</v>
      </c>
      <c r="U3882" t="e">
        <f>(VLOOKUP(F3882,tarifas!$C$7:$D$10,2,FALSE)+tarifas!$D$21)*datos!P3882</f>
        <v>#N/A</v>
      </c>
      <c r="V3882" t="e">
        <f t="shared" si="552"/>
        <v>#N/A</v>
      </c>
      <c r="W3882">
        <f t="shared" si="553"/>
        <v>0</v>
      </c>
    </row>
    <row r="3883" spans="1:23" x14ac:dyDescent="0.25">
      <c r="A3883">
        <f t="shared" si="546"/>
        <v>160</v>
      </c>
      <c r="B3883">
        <f t="shared" si="547"/>
        <v>6</v>
      </c>
      <c r="C3883" s="1">
        <f t="shared" si="554"/>
        <v>41801.333333323942</v>
      </c>
      <c r="D3883" s="7">
        <v>249.07575757575756</v>
      </c>
      <c r="E3883" s="7"/>
      <c r="G3883">
        <v>60.12</v>
      </c>
      <c r="H3883" s="12">
        <v>438.58300763021253</v>
      </c>
      <c r="I3883" s="13">
        <f>$D$2*tarifas!$D$12/24</f>
        <v>1.4541666666666666</v>
      </c>
      <c r="J3883" s="13" t="e">
        <f>VLOOKUP(E3883&amp;" "&amp;F3883,tarifas!$A$13:$D$20,4,FALSE)*H3883</f>
        <v>#N/A</v>
      </c>
      <c r="K3883" s="13">
        <f>IF(F3883="COD1",tarifas!$D$11*(SUMIFS($H$11:$H$8770,$F$11:$F$8770,"=COD1",$B$11:$B$8770,"="&amp;B3883)/COUNTIFS($F$11:$F$8770,"=COD1",$B$11:$B$8770,"="&amp;B3883))/COUNTIFS($A$11:$A$8770,"="&amp;A3883,$F$11:$F$8770,"=COD1"),0)</f>
        <v>0</v>
      </c>
      <c r="L3883" s="13" t="e">
        <f>(VLOOKUP(F3883,tarifas!$C$7:$D$10,2,FALSE)+tarifas!$D$21)*datos!H3883</f>
        <v>#N/A</v>
      </c>
      <c r="M3883">
        <v>310.00988000000001</v>
      </c>
      <c r="N3883" s="13" t="e">
        <f t="shared" si="548"/>
        <v>#N/A</v>
      </c>
      <c r="O3883">
        <f t="shared" si="549"/>
        <v>310.00988000000001</v>
      </c>
      <c r="P3883" s="12">
        <f t="shared" si="550"/>
        <v>128.57312763021253</v>
      </c>
      <c r="Q3883">
        <f t="shared" si="551"/>
        <v>0</v>
      </c>
      <c r="R3883">
        <f>$D$2*tarifas!$D$12/24</f>
        <v>1.4541666666666666</v>
      </c>
      <c r="S3883" t="e">
        <f>VLOOKUP(E3883&amp;" "&amp;F3883,tarifas!$A$13:$D$20,4,FALSE)*P3883</f>
        <v>#N/A</v>
      </c>
      <c r="T3883">
        <f>IF(F3883="COD1",tarifas!$D$11*(SUMIFS($P$11:$P$8770,$F$11:$F$8770,"=COD1",$B$11:$B$8770,"="&amp;B3883)/COUNTIFS($F$11:$F$8770,"=COD1",$B$11:$B$8770,"="&amp;B3883))/COUNTIFS($A$11:$A$8770,"="&amp;A3883,$F$11:$F$8770,"=COD1"),0)</f>
        <v>0</v>
      </c>
      <c r="U3883" t="e">
        <f>(VLOOKUP(F3883,tarifas!$C$7:$D$10,2,FALSE)+tarifas!$D$21)*datos!P3883</f>
        <v>#N/A</v>
      </c>
      <c r="V3883" t="e">
        <f t="shared" si="552"/>
        <v>#N/A</v>
      </c>
      <c r="W3883">
        <f t="shared" si="553"/>
        <v>0</v>
      </c>
    </row>
    <row r="3884" spans="1:23" x14ac:dyDescent="0.25">
      <c r="A3884">
        <f t="shared" si="546"/>
        <v>160</v>
      </c>
      <c r="B3884">
        <f t="shared" si="547"/>
        <v>6</v>
      </c>
      <c r="C3884" s="1">
        <f t="shared" si="554"/>
        <v>41801.374999990607</v>
      </c>
      <c r="D3884" s="7">
        <v>471.10606060606062</v>
      </c>
      <c r="E3884" s="7"/>
      <c r="G3884">
        <v>62.69</v>
      </c>
      <c r="H3884" s="12">
        <v>543.02129387894831</v>
      </c>
      <c r="I3884" s="13">
        <f>$D$2*tarifas!$D$12/24</f>
        <v>1.4541666666666666</v>
      </c>
      <c r="J3884" s="13" t="e">
        <f>VLOOKUP(E3884&amp;" "&amp;F3884,tarifas!$A$13:$D$20,4,FALSE)*H3884</f>
        <v>#N/A</v>
      </c>
      <c r="K3884" s="13">
        <f>IF(F3884="COD1",tarifas!$D$11*(SUMIFS($H$11:$H$8770,$F$11:$F$8770,"=COD1",$B$11:$B$8770,"="&amp;B3884)/COUNTIFS($F$11:$F$8770,"=COD1",$B$11:$B$8770,"="&amp;B3884))/COUNTIFS($A$11:$A$8770,"="&amp;A3884,$F$11:$F$8770,"=COD1"),0)</f>
        <v>0</v>
      </c>
      <c r="L3884" s="13" t="e">
        <f>(VLOOKUP(F3884,tarifas!$C$7:$D$10,2,FALSE)+tarifas!$D$21)*datos!H3884</f>
        <v>#N/A</v>
      </c>
      <c r="M3884">
        <v>401.75247999999999</v>
      </c>
      <c r="N3884" s="13" t="e">
        <f t="shared" si="548"/>
        <v>#N/A</v>
      </c>
      <c r="O3884">
        <f t="shared" si="549"/>
        <v>401.75247999999999</v>
      </c>
      <c r="P3884" s="12">
        <f t="shared" si="550"/>
        <v>141.26881387894832</v>
      </c>
      <c r="Q3884">
        <f t="shared" si="551"/>
        <v>0</v>
      </c>
      <c r="R3884">
        <f>$D$2*tarifas!$D$12/24</f>
        <v>1.4541666666666666</v>
      </c>
      <c r="S3884" t="e">
        <f>VLOOKUP(E3884&amp;" "&amp;F3884,tarifas!$A$13:$D$20,4,FALSE)*P3884</f>
        <v>#N/A</v>
      </c>
      <c r="T3884">
        <f>IF(F3884="COD1",tarifas!$D$11*(SUMIFS($P$11:$P$8770,$F$11:$F$8770,"=COD1",$B$11:$B$8770,"="&amp;B3884)/COUNTIFS($F$11:$F$8770,"=COD1",$B$11:$B$8770,"="&amp;B3884))/COUNTIFS($A$11:$A$8770,"="&amp;A3884,$F$11:$F$8770,"=COD1"),0)</f>
        <v>0</v>
      </c>
      <c r="U3884" t="e">
        <f>(VLOOKUP(F3884,tarifas!$C$7:$D$10,2,FALSE)+tarifas!$D$21)*datos!P3884</f>
        <v>#N/A</v>
      </c>
      <c r="V3884" t="e">
        <f t="shared" si="552"/>
        <v>#N/A</v>
      </c>
      <c r="W3884">
        <f t="shared" si="553"/>
        <v>0</v>
      </c>
    </row>
    <row r="3885" spans="1:23" x14ac:dyDescent="0.25">
      <c r="A3885">
        <f t="shared" si="546"/>
        <v>160</v>
      </c>
      <c r="B3885">
        <f t="shared" si="547"/>
        <v>6</v>
      </c>
      <c r="C3885" s="1">
        <f t="shared" si="554"/>
        <v>41801.416666657271</v>
      </c>
      <c r="D3885" s="7">
        <v>457.969696969697</v>
      </c>
      <c r="E3885" s="7"/>
      <c r="G3885">
        <v>62.69</v>
      </c>
      <c r="H3885" s="12">
        <v>625.76772752501734</v>
      </c>
      <c r="I3885" s="13">
        <f>$D$2*tarifas!$D$12/24</f>
        <v>1.4541666666666666</v>
      </c>
      <c r="J3885" s="13" t="e">
        <f>VLOOKUP(E3885&amp;" "&amp;F3885,tarifas!$A$13:$D$20,4,FALSE)*H3885</f>
        <v>#N/A</v>
      </c>
      <c r="K3885" s="13">
        <f>IF(F3885="COD1",tarifas!$D$11*(SUMIFS($H$11:$H$8770,$F$11:$F$8770,"=COD1",$B$11:$B$8770,"="&amp;B3885)/COUNTIFS($F$11:$F$8770,"=COD1",$B$11:$B$8770,"="&amp;B3885))/COUNTIFS($A$11:$A$8770,"="&amp;A3885,$F$11:$F$8770,"=COD1"),0)</f>
        <v>0</v>
      </c>
      <c r="L3885" s="13" t="e">
        <f>(VLOOKUP(F3885,tarifas!$C$7:$D$10,2,FALSE)+tarifas!$D$21)*datos!H3885</f>
        <v>#N/A</v>
      </c>
      <c r="M3885">
        <v>463.25844000000001</v>
      </c>
      <c r="N3885" s="13" t="e">
        <f t="shared" si="548"/>
        <v>#N/A</v>
      </c>
      <c r="O3885">
        <f t="shared" si="549"/>
        <v>463.25844000000001</v>
      </c>
      <c r="P3885" s="12">
        <f t="shared" si="550"/>
        <v>162.50928752501733</v>
      </c>
      <c r="Q3885">
        <f t="shared" si="551"/>
        <v>0</v>
      </c>
      <c r="R3885">
        <f>$D$2*tarifas!$D$12/24</f>
        <v>1.4541666666666666</v>
      </c>
      <c r="S3885" t="e">
        <f>VLOOKUP(E3885&amp;" "&amp;F3885,tarifas!$A$13:$D$20,4,FALSE)*P3885</f>
        <v>#N/A</v>
      </c>
      <c r="T3885">
        <f>IF(F3885="COD1",tarifas!$D$11*(SUMIFS($P$11:$P$8770,$F$11:$F$8770,"=COD1",$B$11:$B$8770,"="&amp;B3885)/COUNTIFS($F$11:$F$8770,"=COD1",$B$11:$B$8770,"="&amp;B3885))/COUNTIFS($A$11:$A$8770,"="&amp;A3885,$F$11:$F$8770,"=COD1"),0)</f>
        <v>0</v>
      </c>
      <c r="U3885" t="e">
        <f>(VLOOKUP(F3885,tarifas!$C$7:$D$10,2,FALSE)+tarifas!$D$21)*datos!P3885</f>
        <v>#N/A</v>
      </c>
      <c r="V3885" t="e">
        <f t="shared" si="552"/>
        <v>#N/A</v>
      </c>
      <c r="W3885">
        <f t="shared" si="553"/>
        <v>0</v>
      </c>
    </row>
    <row r="3886" spans="1:23" x14ac:dyDescent="0.25">
      <c r="A3886">
        <f t="shared" si="546"/>
        <v>160</v>
      </c>
      <c r="B3886">
        <f t="shared" si="547"/>
        <v>6</v>
      </c>
      <c r="C3886" s="1">
        <f t="shared" si="554"/>
        <v>41801.458333323935</v>
      </c>
      <c r="D3886" s="7">
        <v>688.5</v>
      </c>
      <c r="E3886" s="7"/>
      <c r="G3886">
        <v>62.92</v>
      </c>
      <c r="H3886" s="12">
        <v>493.79912427442514</v>
      </c>
      <c r="I3886" s="13">
        <f>$D$2*tarifas!$D$12/24</f>
        <v>1.4541666666666666</v>
      </c>
      <c r="J3886" s="13" t="e">
        <f>VLOOKUP(E3886&amp;" "&amp;F3886,tarifas!$A$13:$D$20,4,FALSE)*H3886</f>
        <v>#N/A</v>
      </c>
      <c r="K3886" s="13">
        <f>IF(F3886="COD1",tarifas!$D$11*(SUMIFS($H$11:$H$8770,$F$11:$F$8770,"=COD1",$B$11:$B$8770,"="&amp;B3886)/COUNTIFS($F$11:$F$8770,"=COD1",$B$11:$B$8770,"="&amp;B3886))/COUNTIFS($A$11:$A$8770,"="&amp;A3886,$F$11:$F$8770,"=COD1"),0)</f>
        <v>0</v>
      </c>
      <c r="L3886" s="13" t="e">
        <f>(VLOOKUP(F3886,tarifas!$C$7:$D$10,2,FALSE)+tarifas!$D$21)*datos!H3886</f>
        <v>#N/A</v>
      </c>
      <c r="M3886">
        <v>495.97336999999999</v>
      </c>
      <c r="N3886" s="13" t="e">
        <f t="shared" si="548"/>
        <v>#N/A</v>
      </c>
      <c r="O3886">
        <f t="shared" si="549"/>
        <v>493.79912427442514</v>
      </c>
      <c r="P3886" s="12">
        <f t="shared" si="550"/>
        <v>0</v>
      </c>
      <c r="Q3886">
        <f t="shared" si="551"/>
        <v>2.1742457255748491</v>
      </c>
      <c r="R3886">
        <f>$D$2*tarifas!$D$12/24</f>
        <v>1.4541666666666666</v>
      </c>
      <c r="S3886" t="e">
        <f>VLOOKUP(E3886&amp;" "&amp;F3886,tarifas!$A$13:$D$20,4,FALSE)*P3886</f>
        <v>#N/A</v>
      </c>
      <c r="T3886">
        <f>IF(F3886="COD1",tarifas!$D$11*(SUMIFS($P$11:$P$8770,$F$11:$F$8770,"=COD1",$B$11:$B$8770,"="&amp;B3886)/COUNTIFS($F$11:$F$8770,"=COD1",$B$11:$B$8770,"="&amp;B3886))/COUNTIFS($A$11:$A$8770,"="&amp;A3886,$F$11:$F$8770,"=COD1"),0)</f>
        <v>0</v>
      </c>
      <c r="U3886" t="e">
        <f>(VLOOKUP(F3886,tarifas!$C$7:$D$10,2,FALSE)+tarifas!$D$21)*datos!P3886</f>
        <v>#N/A</v>
      </c>
      <c r="V3886" t="e">
        <f t="shared" si="552"/>
        <v>#N/A</v>
      </c>
      <c r="W3886">
        <f t="shared" si="553"/>
        <v>0.12312318694785254</v>
      </c>
    </row>
    <row r="3887" spans="1:23" x14ac:dyDescent="0.25">
      <c r="A3887">
        <f t="shared" si="546"/>
        <v>160</v>
      </c>
      <c r="B3887">
        <f t="shared" si="547"/>
        <v>6</v>
      </c>
      <c r="C3887" s="1">
        <f t="shared" si="554"/>
        <v>41801.499999990599</v>
      </c>
      <c r="D3887" s="7">
        <v>689.530303030303</v>
      </c>
      <c r="E3887" s="7"/>
      <c r="G3887">
        <v>62.87</v>
      </c>
      <c r="H3887" s="12">
        <v>420.89047477568533</v>
      </c>
      <c r="I3887" s="13">
        <f>$D$2*tarifas!$D$12/24</f>
        <v>1.4541666666666666</v>
      </c>
      <c r="J3887" s="13" t="e">
        <f>VLOOKUP(E3887&amp;" "&amp;F3887,tarifas!$A$13:$D$20,4,FALSE)*H3887</f>
        <v>#N/A</v>
      </c>
      <c r="K3887" s="13">
        <f>IF(F3887="COD1",tarifas!$D$11*(SUMIFS($H$11:$H$8770,$F$11:$F$8770,"=COD1",$B$11:$B$8770,"="&amp;B3887)/COUNTIFS($F$11:$F$8770,"=COD1",$B$11:$B$8770,"="&amp;B3887))/COUNTIFS($A$11:$A$8770,"="&amp;A3887,$F$11:$F$8770,"=COD1"),0)</f>
        <v>0</v>
      </c>
      <c r="L3887" s="13" t="e">
        <f>(VLOOKUP(F3887,tarifas!$C$7:$D$10,2,FALSE)+tarifas!$D$21)*datos!H3887</f>
        <v>#N/A</v>
      </c>
      <c r="M3887">
        <v>498.87727000000001</v>
      </c>
      <c r="N3887" s="13" t="e">
        <f t="shared" si="548"/>
        <v>#N/A</v>
      </c>
      <c r="O3887">
        <f t="shared" si="549"/>
        <v>420.89047477568533</v>
      </c>
      <c r="P3887" s="12">
        <f t="shared" si="550"/>
        <v>0</v>
      </c>
      <c r="Q3887">
        <f t="shared" si="551"/>
        <v>77.986795224314676</v>
      </c>
      <c r="R3887">
        <f>$D$2*tarifas!$D$12/24</f>
        <v>1.4541666666666666</v>
      </c>
      <c r="S3887" t="e">
        <f>VLOOKUP(E3887&amp;" "&amp;F3887,tarifas!$A$13:$D$20,4,FALSE)*P3887</f>
        <v>#N/A</v>
      </c>
      <c r="T3887">
        <f>IF(F3887="COD1",tarifas!$D$11*(SUMIFS($P$11:$P$8770,$F$11:$F$8770,"=COD1",$B$11:$B$8770,"="&amp;B3887)/COUNTIFS($F$11:$F$8770,"=COD1",$B$11:$B$8770,"="&amp;B3887))/COUNTIFS($A$11:$A$8770,"="&amp;A3887,$F$11:$F$8770,"=COD1"),0)</f>
        <v>0</v>
      </c>
      <c r="U3887" t="e">
        <f>(VLOOKUP(F3887,tarifas!$C$7:$D$10,2,FALSE)+tarifas!$D$21)*datos!P3887</f>
        <v>#N/A</v>
      </c>
      <c r="V3887" t="e">
        <f t="shared" si="552"/>
        <v>#N/A</v>
      </c>
      <c r="W3887">
        <f t="shared" si="553"/>
        <v>4.4127268341773975</v>
      </c>
    </row>
    <row r="3888" spans="1:23" x14ac:dyDescent="0.25">
      <c r="A3888">
        <f t="shared" si="546"/>
        <v>160</v>
      </c>
      <c r="B3888">
        <f t="shared" si="547"/>
        <v>6</v>
      </c>
      <c r="C3888" s="1">
        <f t="shared" si="554"/>
        <v>41801.541666657264</v>
      </c>
      <c r="D3888" s="7">
        <v>620.24242424242425</v>
      </c>
      <c r="E3888" s="7"/>
      <c r="G3888">
        <v>58.7</v>
      </c>
      <c r="H3888" s="12">
        <v>554.95068795208965</v>
      </c>
      <c r="I3888" s="13">
        <f>$D$2*tarifas!$D$12/24</f>
        <v>1.4541666666666666</v>
      </c>
      <c r="J3888" s="13" t="e">
        <f>VLOOKUP(E3888&amp;" "&amp;F3888,tarifas!$A$13:$D$20,4,FALSE)*H3888</f>
        <v>#N/A</v>
      </c>
      <c r="K3888" s="13">
        <f>IF(F3888="COD1",tarifas!$D$11*(SUMIFS($H$11:$H$8770,$F$11:$F$8770,"=COD1",$B$11:$B$8770,"="&amp;B3888)/COUNTIFS($F$11:$F$8770,"=COD1",$B$11:$B$8770,"="&amp;B3888))/COUNTIFS($A$11:$A$8770,"="&amp;A3888,$F$11:$F$8770,"=COD1"),0)</f>
        <v>0</v>
      </c>
      <c r="L3888" s="13" t="e">
        <f>(VLOOKUP(F3888,tarifas!$C$7:$D$10,2,FALSE)+tarifas!$D$21)*datos!H3888</f>
        <v>#N/A</v>
      </c>
      <c r="M3888">
        <v>466.99522999999999</v>
      </c>
      <c r="N3888" s="13" t="e">
        <f t="shared" si="548"/>
        <v>#N/A</v>
      </c>
      <c r="O3888">
        <f t="shared" si="549"/>
        <v>466.99522999999999</v>
      </c>
      <c r="P3888" s="12">
        <f t="shared" si="550"/>
        <v>87.95545795208966</v>
      </c>
      <c r="Q3888">
        <f t="shared" si="551"/>
        <v>0</v>
      </c>
      <c r="R3888">
        <f>$D$2*tarifas!$D$12/24</f>
        <v>1.4541666666666666</v>
      </c>
      <c r="S3888" t="e">
        <f>VLOOKUP(E3888&amp;" "&amp;F3888,tarifas!$A$13:$D$20,4,FALSE)*P3888</f>
        <v>#N/A</v>
      </c>
      <c r="T3888">
        <f>IF(F3888="COD1",tarifas!$D$11*(SUMIFS($P$11:$P$8770,$F$11:$F$8770,"=COD1",$B$11:$B$8770,"="&amp;B3888)/COUNTIFS($F$11:$F$8770,"=COD1",$B$11:$B$8770,"="&amp;B3888))/COUNTIFS($A$11:$A$8770,"="&amp;A3888,$F$11:$F$8770,"=COD1"),0)</f>
        <v>0</v>
      </c>
      <c r="U3888" t="e">
        <f>(VLOOKUP(F3888,tarifas!$C$7:$D$10,2,FALSE)+tarifas!$D$21)*datos!P3888</f>
        <v>#N/A</v>
      </c>
      <c r="V3888" t="e">
        <f t="shared" si="552"/>
        <v>#N/A</v>
      </c>
      <c r="W3888">
        <f t="shared" si="553"/>
        <v>0</v>
      </c>
    </row>
    <row r="3889" spans="1:23" x14ac:dyDescent="0.25">
      <c r="A3889">
        <f t="shared" si="546"/>
        <v>160</v>
      </c>
      <c r="B3889">
        <f t="shared" si="547"/>
        <v>6</v>
      </c>
      <c r="C3889" s="1">
        <f t="shared" si="554"/>
        <v>41801.583333323928</v>
      </c>
      <c r="D3889" s="7">
        <v>731.25757575757575</v>
      </c>
      <c r="E3889" s="7"/>
      <c r="G3889">
        <v>58.7</v>
      </c>
      <c r="H3889" s="12">
        <v>591.58563476270297</v>
      </c>
      <c r="I3889" s="13">
        <f>$D$2*tarifas!$D$12/24</f>
        <v>1.4541666666666666</v>
      </c>
      <c r="J3889" s="13" t="e">
        <f>VLOOKUP(E3889&amp;" "&amp;F3889,tarifas!$A$13:$D$20,4,FALSE)*H3889</f>
        <v>#N/A</v>
      </c>
      <c r="K3889" s="13">
        <f>IF(F3889="COD1",tarifas!$D$11*(SUMIFS($H$11:$H$8770,$F$11:$F$8770,"=COD1",$B$11:$B$8770,"="&amp;B3889)/COUNTIFS($F$11:$F$8770,"=COD1",$B$11:$B$8770,"="&amp;B3889))/COUNTIFS($A$11:$A$8770,"="&amp;A3889,$F$11:$F$8770,"=COD1"),0)</f>
        <v>0</v>
      </c>
      <c r="L3889" s="13" t="e">
        <f>(VLOOKUP(F3889,tarifas!$C$7:$D$10,2,FALSE)+tarifas!$D$21)*datos!H3889</f>
        <v>#N/A</v>
      </c>
      <c r="M3889">
        <v>408.85178999999999</v>
      </c>
      <c r="N3889" s="13" t="e">
        <f t="shared" si="548"/>
        <v>#N/A</v>
      </c>
      <c r="O3889">
        <f t="shared" si="549"/>
        <v>408.85178999999999</v>
      </c>
      <c r="P3889" s="12">
        <f t="shared" si="550"/>
        <v>182.73384476270297</v>
      </c>
      <c r="Q3889">
        <f t="shared" si="551"/>
        <v>0</v>
      </c>
      <c r="R3889">
        <f>$D$2*tarifas!$D$12/24</f>
        <v>1.4541666666666666</v>
      </c>
      <c r="S3889" t="e">
        <f>VLOOKUP(E3889&amp;" "&amp;F3889,tarifas!$A$13:$D$20,4,FALSE)*P3889</f>
        <v>#N/A</v>
      </c>
      <c r="T3889">
        <f>IF(F3889="COD1",tarifas!$D$11*(SUMIFS($P$11:$P$8770,$F$11:$F$8770,"=COD1",$B$11:$B$8770,"="&amp;B3889)/COUNTIFS($F$11:$F$8770,"=COD1",$B$11:$B$8770,"="&amp;B3889))/COUNTIFS($A$11:$A$8770,"="&amp;A3889,$F$11:$F$8770,"=COD1"),0)</f>
        <v>0</v>
      </c>
      <c r="U3889" t="e">
        <f>(VLOOKUP(F3889,tarifas!$C$7:$D$10,2,FALSE)+tarifas!$D$21)*datos!P3889</f>
        <v>#N/A</v>
      </c>
      <c r="V3889" t="e">
        <f t="shared" si="552"/>
        <v>#N/A</v>
      </c>
      <c r="W3889">
        <f t="shared" si="553"/>
        <v>0</v>
      </c>
    </row>
    <row r="3890" spans="1:23" x14ac:dyDescent="0.25">
      <c r="A3890">
        <f t="shared" si="546"/>
        <v>160</v>
      </c>
      <c r="B3890">
        <f t="shared" si="547"/>
        <v>6</v>
      </c>
      <c r="C3890" s="1">
        <f t="shared" si="554"/>
        <v>41801.624999990592</v>
      </c>
      <c r="D3890" s="7">
        <v>603.5</v>
      </c>
      <c r="E3890" s="7"/>
      <c r="G3890">
        <v>58.7</v>
      </c>
      <c r="H3890" s="12">
        <v>635.47745585587722</v>
      </c>
      <c r="I3890" s="13">
        <f>$D$2*tarifas!$D$12/24</f>
        <v>1.4541666666666666</v>
      </c>
      <c r="J3890" s="13" t="e">
        <f>VLOOKUP(E3890&amp;" "&amp;F3890,tarifas!$A$13:$D$20,4,FALSE)*H3890</f>
        <v>#N/A</v>
      </c>
      <c r="K3890" s="13">
        <f>IF(F3890="COD1",tarifas!$D$11*(SUMIFS($H$11:$H$8770,$F$11:$F$8770,"=COD1",$B$11:$B$8770,"="&amp;B3890)/COUNTIFS($F$11:$F$8770,"=COD1",$B$11:$B$8770,"="&amp;B3890))/COUNTIFS($A$11:$A$8770,"="&amp;A3890,$F$11:$F$8770,"=COD1"),0)</f>
        <v>0</v>
      </c>
      <c r="L3890" s="13" t="e">
        <f>(VLOOKUP(F3890,tarifas!$C$7:$D$10,2,FALSE)+tarifas!$D$21)*datos!H3890</f>
        <v>#N/A</v>
      </c>
      <c r="M3890">
        <v>322.42664000000002</v>
      </c>
      <c r="N3890" s="13" t="e">
        <f t="shared" si="548"/>
        <v>#N/A</v>
      </c>
      <c r="O3890">
        <f t="shared" si="549"/>
        <v>322.42664000000002</v>
      </c>
      <c r="P3890" s="12">
        <f t="shared" si="550"/>
        <v>313.0508158558772</v>
      </c>
      <c r="Q3890">
        <f t="shared" si="551"/>
        <v>0</v>
      </c>
      <c r="R3890">
        <f>$D$2*tarifas!$D$12/24</f>
        <v>1.4541666666666666</v>
      </c>
      <c r="S3890" t="e">
        <f>VLOOKUP(E3890&amp;" "&amp;F3890,tarifas!$A$13:$D$20,4,FALSE)*P3890</f>
        <v>#N/A</v>
      </c>
      <c r="T3890">
        <f>IF(F3890="COD1",tarifas!$D$11*(SUMIFS($P$11:$P$8770,$F$11:$F$8770,"=COD1",$B$11:$B$8770,"="&amp;B3890)/COUNTIFS($F$11:$F$8770,"=COD1",$B$11:$B$8770,"="&amp;B3890))/COUNTIFS($A$11:$A$8770,"="&amp;A3890,$F$11:$F$8770,"=COD1"),0)</f>
        <v>0</v>
      </c>
      <c r="U3890" t="e">
        <f>(VLOOKUP(F3890,tarifas!$C$7:$D$10,2,FALSE)+tarifas!$D$21)*datos!P3890</f>
        <v>#N/A</v>
      </c>
      <c r="V3890" t="e">
        <f t="shared" si="552"/>
        <v>#N/A</v>
      </c>
      <c r="W3890">
        <f t="shared" si="553"/>
        <v>0</v>
      </c>
    </row>
    <row r="3891" spans="1:23" x14ac:dyDescent="0.25">
      <c r="A3891">
        <f t="shared" si="546"/>
        <v>160</v>
      </c>
      <c r="B3891">
        <f t="shared" si="547"/>
        <v>6</v>
      </c>
      <c r="C3891" s="1">
        <f t="shared" si="554"/>
        <v>41801.666666657256</v>
      </c>
      <c r="D3891" s="7">
        <v>578.77272727272725</v>
      </c>
      <c r="E3891" s="7"/>
      <c r="G3891">
        <v>58.9</v>
      </c>
      <c r="H3891" s="12">
        <v>535.40897881351475</v>
      </c>
      <c r="I3891" s="13">
        <f>$D$2*tarifas!$D$12/24</f>
        <v>1.4541666666666666</v>
      </c>
      <c r="J3891" s="13" t="e">
        <f>VLOOKUP(E3891&amp;" "&amp;F3891,tarifas!$A$13:$D$20,4,FALSE)*H3891</f>
        <v>#N/A</v>
      </c>
      <c r="K3891" s="13">
        <f>IF(F3891="COD1",tarifas!$D$11*(SUMIFS($H$11:$H$8770,$F$11:$F$8770,"=COD1",$B$11:$B$8770,"="&amp;B3891)/COUNTIFS($F$11:$F$8770,"=COD1",$B$11:$B$8770,"="&amp;B3891))/COUNTIFS($A$11:$A$8770,"="&amp;A3891,$F$11:$F$8770,"=COD1"),0)</f>
        <v>0</v>
      </c>
      <c r="L3891" s="13" t="e">
        <f>(VLOOKUP(F3891,tarifas!$C$7:$D$10,2,FALSE)+tarifas!$D$21)*datos!H3891</f>
        <v>#N/A</v>
      </c>
      <c r="M3891">
        <v>211.71961999999999</v>
      </c>
      <c r="N3891" s="13" t="e">
        <f t="shared" si="548"/>
        <v>#N/A</v>
      </c>
      <c r="O3891">
        <f t="shared" si="549"/>
        <v>211.71961999999999</v>
      </c>
      <c r="P3891" s="12">
        <f t="shared" si="550"/>
        <v>323.68935881351479</v>
      </c>
      <c r="Q3891">
        <f t="shared" si="551"/>
        <v>0</v>
      </c>
      <c r="R3891">
        <f>$D$2*tarifas!$D$12/24</f>
        <v>1.4541666666666666</v>
      </c>
      <c r="S3891" t="e">
        <f>VLOOKUP(E3891&amp;" "&amp;F3891,tarifas!$A$13:$D$20,4,FALSE)*P3891</f>
        <v>#N/A</v>
      </c>
      <c r="T3891">
        <f>IF(F3891="COD1",tarifas!$D$11*(SUMIFS($P$11:$P$8770,$F$11:$F$8770,"=COD1",$B$11:$B$8770,"="&amp;B3891)/COUNTIFS($F$11:$F$8770,"=COD1",$B$11:$B$8770,"="&amp;B3891))/COUNTIFS($A$11:$A$8770,"="&amp;A3891,$F$11:$F$8770,"=COD1"),0)</f>
        <v>0</v>
      </c>
      <c r="U3891" t="e">
        <f>(VLOOKUP(F3891,tarifas!$C$7:$D$10,2,FALSE)+tarifas!$D$21)*datos!P3891</f>
        <v>#N/A</v>
      </c>
      <c r="V3891" t="e">
        <f t="shared" si="552"/>
        <v>#N/A</v>
      </c>
      <c r="W3891">
        <f t="shared" si="553"/>
        <v>0</v>
      </c>
    </row>
    <row r="3892" spans="1:23" x14ac:dyDescent="0.25">
      <c r="A3892">
        <f t="shared" si="546"/>
        <v>160</v>
      </c>
      <c r="B3892">
        <f t="shared" si="547"/>
        <v>6</v>
      </c>
      <c r="C3892" s="1">
        <f t="shared" si="554"/>
        <v>41801.708333323921</v>
      </c>
      <c r="D3892" s="7">
        <v>471.87878787878788</v>
      </c>
      <c r="E3892" s="7"/>
      <c r="G3892">
        <v>59.9</v>
      </c>
      <c r="H3892" s="12">
        <v>422.93576437261555</v>
      </c>
      <c r="I3892" s="13">
        <f>$D$2*tarifas!$D$12/24</f>
        <v>1.4541666666666666</v>
      </c>
      <c r="J3892" s="13" t="e">
        <f>VLOOKUP(E3892&amp;" "&amp;F3892,tarifas!$A$13:$D$20,4,FALSE)*H3892</f>
        <v>#N/A</v>
      </c>
      <c r="K3892" s="13">
        <f>IF(F3892="COD1",tarifas!$D$11*(SUMIFS($H$11:$H$8770,$F$11:$F$8770,"=COD1",$B$11:$B$8770,"="&amp;B3892)/COUNTIFS($F$11:$F$8770,"=COD1",$B$11:$B$8770,"="&amp;B3892))/COUNTIFS($A$11:$A$8770,"="&amp;A3892,$F$11:$F$8770,"=COD1"),0)</f>
        <v>0</v>
      </c>
      <c r="L3892" s="13" t="e">
        <f>(VLOOKUP(F3892,tarifas!$C$7:$D$10,2,FALSE)+tarifas!$D$21)*datos!H3892</f>
        <v>#N/A</v>
      </c>
      <c r="M3892">
        <v>79.624639999999999</v>
      </c>
      <c r="N3892" s="13" t="e">
        <f t="shared" si="548"/>
        <v>#N/A</v>
      </c>
      <c r="O3892">
        <f t="shared" si="549"/>
        <v>79.624639999999999</v>
      </c>
      <c r="P3892" s="12">
        <f t="shared" si="550"/>
        <v>343.31112437261555</v>
      </c>
      <c r="Q3892">
        <f t="shared" si="551"/>
        <v>0</v>
      </c>
      <c r="R3892">
        <f>$D$2*tarifas!$D$12/24</f>
        <v>1.4541666666666666</v>
      </c>
      <c r="S3892" t="e">
        <f>VLOOKUP(E3892&amp;" "&amp;F3892,tarifas!$A$13:$D$20,4,FALSE)*P3892</f>
        <v>#N/A</v>
      </c>
      <c r="T3892">
        <f>IF(F3892="COD1",tarifas!$D$11*(SUMIFS($P$11:$P$8770,$F$11:$F$8770,"=COD1",$B$11:$B$8770,"="&amp;B3892)/COUNTIFS($F$11:$F$8770,"=COD1",$B$11:$B$8770,"="&amp;B3892))/COUNTIFS($A$11:$A$8770,"="&amp;A3892,$F$11:$F$8770,"=COD1"),0)</f>
        <v>0</v>
      </c>
      <c r="U3892" t="e">
        <f>(VLOOKUP(F3892,tarifas!$C$7:$D$10,2,FALSE)+tarifas!$D$21)*datos!P3892</f>
        <v>#N/A</v>
      </c>
      <c r="V3892" t="e">
        <f t="shared" si="552"/>
        <v>#N/A</v>
      </c>
      <c r="W3892">
        <f t="shared" si="553"/>
        <v>0</v>
      </c>
    </row>
    <row r="3893" spans="1:23" x14ac:dyDescent="0.25">
      <c r="A3893">
        <f t="shared" si="546"/>
        <v>160</v>
      </c>
      <c r="B3893">
        <f t="shared" si="547"/>
        <v>6</v>
      </c>
      <c r="C3893" s="1">
        <f t="shared" si="554"/>
        <v>41801.749999990585</v>
      </c>
      <c r="D3893" s="7">
        <v>258.60606060606062</v>
      </c>
      <c r="E3893" s="7"/>
      <c r="G3893">
        <v>60</v>
      </c>
      <c r="H3893" s="12">
        <v>317.28358332176646</v>
      </c>
      <c r="I3893" s="13">
        <f>$D$2*tarifas!$D$12/24</f>
        <v>1.4541666666666666</v>
      </c>
      <c r="J3893" s="13" t="e">
        <f>VLOOKUP(E3893&amp;" "&amp;F3893,tarifas!$A$13:$D$20,4,FALSE)*H3893</f>
        <v>#N/A</v>
      </c>
      <c r="K3893" s="13">
        <f>IF(F3893="COD1",tarifas!$D$11*(SUMIFS($H$11:$H$8770,$F$11:$F$8770,"=COD1",$B$11:$B$8770,"="&amp;B3893)/COUNTIFS($F$11:$F$8770,"=COD1",$B$11:$B$8770,"="&amp;B3893))/COUNTIFS($A$11:$A$8770,"="&amp;A3893,$F$11:$F$8770,"=COD1"),0)</f>
        <v>0</v>
      </c>
      <c r="L3893" s="13" t="e">
        <f>(VLOOKUP(F3893,tarifas!$C$7:$D$10,2,FALSE)+tarifas!$D$21)*datos!H3893</f>
        <v>#N/A</v>
      </c>
      <c r="M3893">
        <v>14.34727</v>
      </c>
      <c r="N3893" s="13" t="e">
        <f t="shared" si="548"/>
        <v>#N/A</v>
      </c>
      <c r="O3893">
        <f t="shared" si="549"/>
        <v>14.34727</v>
      </c>
      <c r="P3893" s="12">
        <f t="shared" si="550"/>
        <v>302.93631332176648</v>
      </c>
      <c r="Q3893">
        <f t="shared" si="551"/>
        <v>0</v>
      </c>
      <c r="R3893">
        <f>$D$2*tarifas!$D$12/24</f>
        <v>1.4541666666666666</v>
      </c>
      <c r="S3893" t="e">
        <f>VLOOKUP(E3893&amp;" "&amp;F3893,tarifas!$A$13:$D$20,4,FALSE)*P3893</f>
        <v>#N/A</v>
      </c>
      <c r="T3893">
        <f>IF(F3893="COD1",tarifas!$D$11*(SUMIFS($P$11:$P$8770,$F$11:$F$8770,"=COD1",$B$11:$B$8770,"="&amp;B3893)/COUNTIFS($F$11:$F$8770,"=COD1",$B$11:$B$8770,"="&amp;B3893))/COUNTIFS($A$11:$A$8770,"="&amp;A3893,$F$11:$F$8770,"=COD1"),0)</f>
        <v>0</v>
      </c>
      <c r="U3893" t="e">
        <f>(VLOOKUP(F3893,tarifas!$C$7:$D$10,2,FALSE)+tarifas!$D$21)*datos!P3893</f>
        <v>#N/A</v>
      </c>
      <c r="V3893" t="e">
        <f t="shared" si="552"/>
        <v>#N/A</v>
      </c>
      <c r="W3893">
        <f t="shared" si="553"/>
        <v>0</v>
      </c>
    </row>
    <row r="3894" spans="1:23" x14ac:dyDescent="0.25">
      <c r="A3894">
        <f t="shared" si="546"/>
        <v>160</v>
      </c>
      <c r="B3894">
        <f t="shared" si="547"/>
        <v>6</v>
      </c>
      <c r="C3894" s="1">
        <f t="shared" si="554"/>
        <v>41801.791666657249</v>
      </c>
      <c r="D3894" s="7">
        <v>74.954545454545453</v>
      </c>
      <c r="E3894" s="7"/>
      <c r="G3894">
        <v>60.13</v>
      </c>
      <c r="H3894" s="12">
        <v>250.67277577562112</v>
      </c>
      <c r="I3894" s="13">
        <f>$D$2*tarifas!$D$12/24</f>
        <v>1.4541666666666666</v>
      </c>
      <c r="J3894" s="13" t="e">
        <f>VLOOKUP(E3894&amp;" "&amp;F3894,tarifas!$A$13:$D$20,4,FALSE)*H3894</f>
        <v>#N/A</v>
      </c>
      <c r="K3894" s="13">
        <f>IF(F3894="COD1",tarifas!$D$11*(SUMIFS($H$11:$H$8770,$F$11:$F$8770,"=COD1",$B$11:$B$8770,"="&amp;B3894)/COUNTIFS($F$11:$F$8770,"=COD1",$B$11:$B$8770,"="&amp;B3894))/COUNTIFS($A$11:$A$8770,"="&amp;A3894,$F$11:$F$8770,"=COD1"),0)</f>
        <v>0</v>
      </c>
      <c r="L3894" s="13" t="e">
        <f>(VLOOKUP(F3894,tarifas!$C$7:$D$10,2,FALSE)+tarifas!$D$21)*datos!H3894</f>
        <v>#N/A</v>
      </c>
      <c r="M3894">
        <v>0</v>
      </c>
      <c r="N3894" s="13" t="e">
        <f t="shared" si="548"/>
        <v>#N/A</v>
      </c>
      <c r="O3894">
        <f t="shared" si="549"/>
        <v>0</v>
      </c>
      <c r="P3894" s="12">
        <f t="shared" si="550"/>
        <v>250.67277577562112</v>
      </c>
      <c r="Q3894">
        <f t="shared" si="551"/>
        <v>0</v>
      </c>
      <c r="R3894">
        <f>$D$2*tarifas!$D$12/24</f>
        <v>1.4541666666666666</v>
      </c>
      <c r="S3894" t="e">
        <f>VLOOKUP(E3894&amp;" "&amp;F3894,tarifas!$A$13:$D$20,4,FALSE)*P3894</f>
        <v>#N/A</v>
      </c>
      <c r="T3894">
        <f>IF(F3894="COD1",tarifas!$D$11*(SUMIFS($P$11:$P$8770,$F$11:$F$8770,"=COD1",$B$11:$B$8770,"="&amp;B3894)/COUNTIFS($F$11:$F$8770,"=COD1",$B$11:$B$8770,"="&amp;B3894))/COUNTIFS($A$11:$A$8770,"="&amp;A3894,$F$11:$F$8770,"=COD1"),0)</f>
        <v>0</v>
      </c>
      <c r="U3894" t="e">
        <f>(VLOOKUP(F3894,tarifas!$C$7:$D$10,2,FALSE)+tarifas!$D$21)*datos!P3894</f>
        <v>#N/A</v>
      </c>
      <c r="V3894" t="e">
        <f t="shared" si="552"/>
        <v>#N/A</v>
      </c>
      <c r="W3894">
        <f t="shared" si="553"/>
        <v>0</v>
      </c>
    </row>
    <row r="3895" spans="1:23" x14ac:dyDescent="0.25">
      <c r="A3895">
        <f t="shared" si="546"/>
        <v>160</v>
      </c>
      <c r="B3895">
        <f t="shared" si="547"/>
        <v>6</v>
      </c>
      <c r="C3895" s="1">
        <f t="shared" si="554"/>
        <v>41801.833333323913</v>
      </c>
      <c r="D3895" s="7">
        <v>0</v>
      </c>
      <c r="E3895" s="7"/>
      <c r="G3895">
        <v>62.69</v>
      </c>
      <c r="H3895" s="12">
        <v>229.78741896502873</v>
      </c>
      <c r="I3895" s="13">
        <f>$D$2*tarifas!$D$12/24</f>
        <v>1.4541666666666666</v>
      </c>
      <c r="J3895" s="13" t="e">
        <f>VLOOKUP(E3895&amp;" "&amp;F3895,tarifas!$A$13:$D$20,4,FALSE)*H3895</f>
        <v>#N/A</v>
      </c>
      <c r="K3895" s="13">
        <f>IF(F3895="COD1",tarifas!$D$11*(SUMIFS($H$11:$H$8770,$F$11:$F$8770,"=COD1",$B$11:$B$8770,"="&amp;B3895)/COUNTIFS($F$11:$F$8770,"=COD1",$B$11:$B$8770,"="&amp;B3895))/COUNTIFS($A$11:$A$8770,"="&amp;A3895,$F$11:$F$8770,"=COD1"),0)</f>
        <v>0</v>
      </c>
      <c r="L3895" s="13" t="e">
        <f>(VLOOKUP(F3895,tarifas!$C$7:$D$10,2,FALSE)+tarifas!$D$21)*datos!H3895</f>
        <v>#N/A</v>
      </c>
      <c r="M3895">
        <v>0</v>
      </c>
      <c r="N3895" s="13" t="e">
        <f t="shared" si="548"/>
        <v>#N/A</v>
      </c>
      <c r="O3895">
        <f t="shared" si="549"/>
        <v>0</v>
      </c>
      <c r="P3895" s="12">
        <f t="shared" si="550"/>
        <v>229.78741896502873</v>
      </c>
      <c r="Q3895">
        <f t="shared" si="551"/>
        <v>0</v>
      </c>
      <c r="R3895">
        <f>$D$2*tarifas!$D$12/24</f>
        <v>1.4541666666666666</v>
      </c>
      <c r="S3895" t="e">
        <f>VLOOKUP(E3895&amp;" "&amp;F3895,tarifas!$A$13:$D$20,4,FALSE)*P3895</f>
        <v>#N/A</v>
      </c>
      <c r="T3895">
        <f>IF(F3895="COD1",tarifas!$D$11*(SUMIFS($P$11:$P$8770,$F$11:$F$8770,"=COD1",$B$11:$B$8770,"="&amp;B3895)/COUNTIFS($F$11:$F$8770,"=COD1",$B$11:$B$8770,"="&amp;B3895))/COUNTIFS($A$11:$A$8770,"="&amp;A3895,$F$11:$F$8770,"=COD1"),0)</f>
        <v>0</v>
      </c>
      <c r="U3895" t="e">
        <f>(VLOOKUP(F3895,tarifas!$C$7:$D$10,2,FALSE)+tarifas!$D$21)*datos!P3895</f>
        <v>#N/A</v>
      </c>
      <c r="V3895" t="e">
        <f t="shared" si="552"/>
        <v>#N/A</v>
      </c>
      <c r="W3895">
        <f t="shared" si="553"/>
        <v>0</v>
      </c>
    </row>
    <row r="3896" spans="1:23" x14ac:dyDescent="0.25">
      <c r="A3896">
        <f t="shared" si="546"/>
        <v>160</v>
      </c>
      <c r="B3896">
        <f t="shared" si="547"/>
        <v>6</v>
      </c>
      <c r="C3896" s="1">
        <f t="shared" si="554"/>
        <v>41801.874999990578</v>
      </c>
      <c r="D3896" s="7">
        <v>0</v>
      </c>
      <c r="E3896" s="7"/>
      <c r="G3896">
        <v>59.9</v>
      </c>
      <c r="H3896" s="12">
        <v>223.47739566473265</v>
      </c>
      <c r="I3896" s="13">
        <f>$D$2*tarifas!$D$12/24</f>
        <v>1.4541666666666666</v>
      </c>
      <c r="J3896" s="13" t="e">
        <f>VLOOKUP(E3896&amp;" "&amp;F3896,tarifas!$A$13:$D$20,4,FALSE)*H3896</f>
        <v>#N/A</v>
      </c>
      <c r="K3896" s="13">
        <f>IF(F3896="COD1",tarifas!$D$11*(SUMIFS($H$11:$H$8770,$F$11:$F$8770,"=COD1",$B$11:$B$8770,"="&amp;B3896)/COUNTIFS($F$11:$F$8770,"=COD1",$B$11:$B$8770,"="&amp;B3896))/COUNTIFS($A$11:$A$8770,"="&amp;A3896,$F$11:$F$8770,"=COD1"),0)</f>
        <v>0</v>
      </c>
      <c r="L3896" s="13" t="e">
        <f>(VLOOKUP(F3896,tarifas!$C$7:$D$10,2,FALSE)+tarifas!$D$21)*datos!H3896</f>
        <v>#N/A</v>
      </c>
      <c r="M3896">
        <v>0</v>
      </c>
      <c r="N3896" s="13" t="e">
        <f t="shared" si="548"/>
        <v>#N/A</v>
      </c>
      <c r="O3896">
        <f t="shared" si="549"/>
        <v>0</v>
      </c>
      <c r="P3896" s="12">
        <f t="shared" si="550"/>
        <v>223.47739566473265</v>
      </c>
      <c r="Q3896">
        <f t="shared" si="551"/>
        <v>0</v>
      </c>
      <c r="R3896">
        <f>$D$2*tarifas!$D$12/24</f>
        <v>1.4541666666666666</v>
      </c>
      <c r="S3896" t="e">
        <f>VLOOKUP(E3896&amp;" "&amp;F3896,tarifas!$A$13:$D$20,4,FALSE)*P3896</f>
        <v>#N/A</v>
      </c>
      <c r="T3896">
        <f>IF(F3896="COD1",tarifas!$D$11*(SUMIFS($P$11:$P$8770,$F$11:$F$8770,"=COD1",$B$11:$B$8770,"="&amp;B3896)/COUNTIFS($F$11:$F$8770,"=COD1",$B$11:$B$8770,"="&amp;B3896))/COUNTIFS($A$11:$A$8770,"="&amp;A3896,$F$11:$F$8770,"=COD1"),0)</f>
        <v>0</v>
      </c>
      <c r="U3896" t="e">
        <f>(VLOOKUP(F3896,tarifas!$C$7:$D$10,2,FALSE)+tarifas!$D$21)*datos!P3896</f>
        <v>#N/A</v>
      </c>
      <c r="V3896" t="e">
        <f t="shared" si="552"/>
        <v>#N/A</v>
      </c>
      <c r="W3896">
        <f t="shared" si="553"/>
        <v>0</v>
      </c>
    </row>
    <row r="3897" spans="1:23" x14ac:dyDescent="0.25">
      <c r="A3897">
        <f t="shared" si="546"/>
        <v>160</v>
      </c>
      <c r="B3897">
        <f t="shared" si="547"/>
        <v>6</v>
      </c>
      <c r="C3897" s="1">
        <f t="shared" si="554"/>
        <v>41801.916666657242</v>
      </c>
      <c r="D3897" s="7">
        <v>0</v>
      </c>
      <c r="E3897" s="7"/>
      <c r="G3897">
        <v>55.69</v>
      </c>
      <c r="H3897" s="12">
        <v>225.22347938300231</v>
      </c>
      <c r="I3897" s="13">
        <f>$D$2*tarifas!$D$12/24</f>
        <v>1.4541666666666666</v>
      </c>
      <c r="J3897" s="13" t="e">
        <f>VLOOKUP(E3897&amp;" "&amp;F3897,tarifas!$A$13:$D$20,4,FALSE)*H3897</f>
        <v>#N/A</v>
      </c>
      <c r="K3897" s="13">
        <f>IF(F3897="COD1",tarifas!$D$11*(SUMIFS($H$11:$H$8770,$F$11:$F$8770,"=COD1",$B$11:$B$8770,"="&amp;B3897)/COUNTIFS($F$11:$F$8770,"=COD1",$B$11:$B$8770,"="&amp;B3897))/COUNTIFS($A$11:$A$8770,"="&amp;A3897,$F$11:$F$8770,"=COD1"),0)</f>
        <v>0</v>
      </c>
      <c r="L3897" s="13" t="e">
        <f>(VLOOKUP(F3897,tarifas!$C$7:$D$10,2,FALSE)+tarifas!$D$21)*datos!H3897</f>
        <v>#N/A</v>
      </c>
      <c r="M3897">
        <v>0</v>
      </c>
      <c r="N3897" s="13" t="e">
        <f t="shared" si="548"/>
        <v>#N/A</v>
      </c>
      <c r="O3897">
        <f t="shared" si="549"/>
        <v>0</v>
      </c>
      <c r="P3897" s="12">
        <f t="shared" si="550"/>
        <v>225.22347938300231</v>
      </c>
      <c r="Q3897">
        <f t="shared" si="551"/>
        <v>0</v>
      </c>
      <c r="R3897">
        <f>$D$2*tarifas!$D$12/24</f>
        <v>1.4541666666666666</v>
      </c>
      <c r="S3897" t="e">
        <f>VLOOKUP(E3897&amp;" "&amp;F3897,tarifas!$A$13:$D$20,4,FALSE)*P3897</f>
        <v>#N/A</v>
      </c>
      <c r="T3897">
        <f>IF(F3897="COD1",tarifas!$D$11*(SUMIFS($P$11:$P$8770,$F$11:$F$8770,"=COD1",$B$11:$B$8770,"="&amp;B3897)/COUNTIFS($F$11:$F$8770,"=COD1",$B$11:$B$8770,"="&amp;B3897))/COUNTIFS($A$11:$A$8770,"="&amp;A3897,$F$11:$F$8770,"=COD1"),0)</f>
        <v>0</v>
      </c>
      <c r="U3897" t="e">
        <f>(VLOOKUP(F3897,tarifas!$C$7:$D$10,2,FALSE)+tarifas!$D$21)*datos!P3897</f>
        <v>#N/A</v>
      </c>
      <c r="V3897" t="e">
        <f t="shared" si="552"/>
        <v>#N/A</v>
      </c>
      <c r="W3897">
        <f t="shared" si="553"/>
        <v>0</v>
      </c>
    </row>
    <row r="3898" spans="1:23" x14ac:dyDescent="0.25">
      <c r="A3898">
        <f t="shared" si="546"/>
        <v>160</v>
      </c>
      <c r="B3898">
        <f t="shared" si="547"/>
        <v>6</v>
      </c>
      <c r="C3898" s="1">
        <f t="shared" si="554"/>
        <v>41801.958333323906</v>
      </c>
      <c r="D3898" s="7">
        <v>0</v>
      </c>
      <c r="E3898" s="7"/>
      <c r="G3898">
        <v>54.87</v>
      </c>
      <c r="H3898" s="12">
        <v>217.42133337502034</v>
      </c>
      <c r="I3898" s="13">
        <f>$D$2*tarifas!$D$12/24</f>
        <v>1.4541666666666666</v>
      </c>
      <c r="J3898" s="13" t="e">
        <f>VLOOKUP(E3898&amp;" "&amp;F3898,tarifas!$A$13:$D$20,4,FALSE)*H3898</f>
        <v>#N/A</v>
      </c>
      <c r="K3898" s="13">
        <f>IF(F3898="COD1",tarifas!$D$11*(SUMIFS($H$11:$H$8770,$F$11:$F$8770,"=COD1",$B$11:$B$8770,"="&amp;B3898)/COUNTIFS($F$11:$F$8770,"=COD1",$B$11:$B$8770,"="&amp;B3898))/COUNTIFS($A$11:$A$8770,"="&amp;A3898,$F$11:$F$8770,"=COD1"),0)</f>
        <v>0</v>
      </c>
      <c r="L3898" s="13" t="e">
        <f>(VLOOKUP(F3898,tarifas!$C$7:$D$10,2,FALSE)+tarifas!$D$21)*datos!H3898</f>
        <v>#N/A</v>
      </c>
      <c r="M3898">
        <v>0</v>
      </c>
      <c r="N3898" s="13" t="e">
        <f t="shared" si="548"/>
        <v>#N/A</v>
      </c>
      <c r="O3898">
        <f t="shared" si="549"/>
        <v>0</v>
      </c>
      <c r="P3898" s="12">
        <f t="shared" si="550"/>
        <v>217.42133337502034</v>
      </c>
      <c r="Q3898">
        <f t="shared" si="551"/>
        <v>0</v>
      </c>
      <c r="R3898">
        <f>$D$2*tarifas!$D$12/24</f>
        <v>1.4541666666666666</v>
      </c>
      <c r="S3898" t="e">
        <f>VLOOKUP(E3898&amp;" "&amp;F3898,tarifas!$A$13:$D$20,4,FALSE)*P3898</f>
        <v>#N/A</v>
      </c>
      <c r="T3898">
        <f>IF(F3898="COD1",tarifas!$D$11*(SUMIFS($P$11:$P$8770,$F$11:$F$8770,"=COD1",$B$11:$B$8770,"="&amp;B3898)/COUNTIFS($F$11:$F$8770,"=COD1",$B$11:$B$8770,"="&amp;B3898))/COUNTIFS($A$11:$A$8770,"="&amp;A3898,$F$11:$F$8770,"=COD1"),0)</f>
        <v>0</v>
      </c>
      <c r="U3898" t="e">
        <f>(VLOOKUP(F3898,tarifas!$C$7:$D$10,2,FALSE)+tarifas!$D$21)*datos!P3898</f>
        <v>#N/A</v>
      </c>
      <c r="V3898" t="e">
        <f t="shared" si="552"/>
        <v>#N/A</v>
      </c>
      <c r="W3898">
        <f t="shared" si="553"/>
        <v>0</v>
      </c>
    </row>
    <row r="3899" spans="1:23" x14ac:dyDescent="0.25">
      <c r="A3899">
        <f t="shared" si="546"/>
        <v>161</v>
      </c>
      <c r="B3899">
        <f t="shared" si="547"/>
        <v>6</v>
      </c>
      <c r="C3899" s="1">
        <f t="shared" si="554"/>
        <v>41801.99999999057</v>
      </c>
      <c r="D3899" s="7">
        <v>0</v>
      </c>
      <c r="E3899" s="7"/>
      <c r="G3899">
        <v>51.51</v>
      </c>
      <c r="H3899" s="12">
        <v>215.27176199349597</v>
      </c>
      <c r="I3899" s="13">
        <f>$D$2*tarifas!$D$12/24</f>
        <v>1.4541666666666666</v>
      </c>
      <c r="J3899" s="13" t="e">
        <f>VLOOKUP(E3899&amp;" "&amp;F3899,tarifas!$A$13:$D$20,4,FALSE)*H3899</f>
        <v>#N/A</v>
      </c>
      <c r="K3899" s="13">
        <f>IF(F3899="COD1",tarifas!$D$11*(SUMIFS($H$11:$H$8770,$F$11:$F$8770,"=COD1",$B$11:$B$8770,"="&amp;B3899)/COUNTIFS($F$11:$F$8770,"=COD1",$B$11:$B$8770,"="&amp;B3899))/COUNTIFS($A$11:$A$8770,"="&amp;A3899,$F$11:$F$8770,"=COD1"),0)</f>
        <v>0</v>
      </c>
      <c r="L3899" s="13" t="e">
        <f>(VLOOKUP(F3899,tarifas!$C$7:$D$10,2,FALSE)+tarifas!$D$21)*datos!H3899</f>
        <v>#N/A</v>
      </c>
      <c r="M3899">
        <v>0</v>
      </c>
      <c r="N3899" s="13" t="e">
        <f t="shared" si="548"/>
        <v>#N/A</v>
      </c>
      <c r="O3899">
        <f t="shared" si="549"/>
        <v>0</v>
      </c>
      <c r="P3899" s="12">
        <f t="shared" si="550"/>
        <v>215.27176199349597</v>
      </c>
      <c r="Q3899">
        <f t="shared" si="551"/>
        <v>0</v>
      </c>
      <c r="R3899">
        <f>$D$2*tarifas!$D$12/24</f>
        <v>1.4541666666666666</v>
      </c>
      <c r="S3899" t="e">
        <f>VLOOKUP(E3899&amp;" "&amp;F3899,tarifas!$A$13:$D$20,4,FALSE)*P3899</f>
        <v>#N/A</v>
      </c>
      <c r="T3899">
        <f>IF(F3899="COD1",tarifas!$D$11*(SUMIFS($P$11:$P$8770,$F$11:$F$8770,"=COD1",$B$11:$B$8770,"="&amp;B3899)/COUNTIFS($F$11:$F$8770,"=COD1",$B$11:$B$8770,"="&amp;B3899))/COUNTIFS($A$11:$A$8770,"="&amp;A3899,$F$11:$F$8770,"=COD1"),0)</f>
        <v>0</v>
      </c>
      <c r="U3899" t="e">
        <f>(VLOOKUP(F3899,tarifas!$C$7:$D$10,2,FALSE)+tarifas!$D$21)*datos!P3899</f>
        <v>#N/A</v>
      </c>
      <c r="V3899" t="e">
        <f t="shared" si="552"/>
        <v>#N/A</v>
      </c>
      <c r="W3899">
        <f t="shared" si="553"/>
        <v>0</v>
      </c>
    </row>
    <row r="3900" spans="1:23" x14ac:dyDescent="0.25">
      <c r="A3900">
        <f t="shared" si="546"/>
        <v>161</v>
      </c>
      <c r="B3900">
        <f t="shared" si="547"/>
        <v>6</v>
      </c>
      <c r="C3900" s="1">
        <f t="shared" si="554"/>
        <v>41802.041666657235</v>
      </c>
      <c r="D3900" s="7">
        <v>0</v>
      </c>
      <c r="E3900" s="7"/>
      <c r="G3900">
        <v>45.11</v>
      </c>
      <c r="H3900" s="12">
        <v>213.3096568697319</v>
      </c>
      <c r="I3900" s="13">
        <f>$D$2*tarifas!$D$12/24</f>
        <v>1.4541666666666666</v>
      </c>
      <c r="J3900" s="13" t="e">
        <f>VLOOKUP(E3900&amp;" "&amp;F3900,tarifas!$A$13:$D$20,4,FALSE)*H3900</f>
        <v>#N/A</v>
      </c>
      <c r="K3900" s="13">
        <f>IF(F3900="COD1",tarifas!$D$11*(SUMIFS($H$11:$H$8770,$F$11:$F$8770,"=COD1",$B$11:$B$8770,"="&amp;B3900)/COUNTIFS($F$11:$F$8770,"=COD1",$B$11:$B$8770,"="&amp;B3900))/COUNTIFS($A$11:$A$8770,"="&amp;A3900,$F$11:$F$8770,"=COD1"),0)</f>
        <v>0</v>
      </c>
      <c r="L3900" s="13" t="e">
        <f>(VLOOKUP(F3900,tarifas!$C$7:$D$10,2,FALSE)+tarifas!$D$21)*datos!H3900</f>
        <v>#N/A</v>
      </c>
      <c r="M3900">
        <v>0</v>
      </c>
      <c r="N3900" s="13" t="e">
        <f t="shared" si="548"/>
        <v>#N/A</v>
      </c>
      <c r="O3900">
        <f t="shared" si="549"/>
        <v>0</v>
      </c>
      <c r="P3900" s="12">
        <f t="shared" si="550"/>
        <v>213.3096568697319</v>
      </c>
      <c r="Q3900">
        <f t="shared" si="551"/>
        <v>0</v>
      </c>
      <c r="R3900">
        <f>$D$2*tarifas!$D$12/24</f>
        <v>1.4541666666666666</v>
      </c>
      <c r="S3900" t="e">
        <f>VLOOKUP(E3900&amp;" "&amp;F3900,tarifas!$A$13:$D$20,4,FALSE)*P3900</f>
        <v>#N/A</v>
      </c>
      <c r="T3900">
        <f>IF(F3900="COD1",tarifas!$D$11*(SUMIFS($P$11:$P$8770,$F$11:$F$8770,"=COD1",$B$11:$B$8770,"="&amp;B3900)/COUNTIFS($F$11:$F$8770,"=COD1",$B$11:$B$8770,"="&amp;B3900))/COUNTIFS($A$11:$A$8770,"="&amp;A3900,$F$11:$F$8770,"=COD1"),0)</f>
        <v>0</v>
      </c>
      <c r="U3900" t="e">
        <f>(VLOOKUP(F3900,tarifas!$C$7:$D$10,2,FALSE)+tarifas!$D$21)*datos!P3900</f>
        <v>#N/A</v>
      </c>
      <c r="V3900" t="e">
        <f t="shared" si="552"/>
        <v>#N/A</v>
      </c>
      <c r="W3900">
        <f t="shared" si="553"/>
        <v>0</v>
      </c>
    </row>
    <row r="3901" spans="1:23" x14ac:dyDescent="0.25">
      <c r="A3901">
        <f t="shared" si="546"/>
        <v>161</v>
      </c>
      <c r="B3901">
        <f t="shared" si="547"/>
        <v>6</v>
      </c>
      <c r="C3901" s="1">
        <f t="shared" si="554"/>
        <v>41802.083333323899</v>
      </c>
      <c r="D3901" s="7">
        <v>0</v>
      </c>
      <c r="E3901" s="7"/>
      <c r="G3901">
        <v>46.58</v>
      </c>
      <c r="H3901" s="12">
        <v>210.93215190720494</v>
      </c>
      <c r="I3901" s="13">
        <f>$D$2*tarifas!$D$12/24</f>
        <v>1.4541666666666666</v>
      </c>
      <c r="J3901" s="13" t="e">
        <f>VLOOKUP(E3901&amp;" "&amp;F3901,tarifas!$A$13:$D$20,4,FALSE)*H3901</f>
        <v>#N/A</v>
      </c>
      <c r="K3901" s="13">
        <f>IF(F3901="COD1",tarifas!$D$11*(SUMIFS($H$11:$H$8770,$F$11:$F$8770,"=COD1",$B$11:$B$8770,"="&amp;B3901)/COUNTIFS($F$11:$F$8770,"=COD1",$B$11:$B$8770,"="&amp;B3901))/COUNTIFS($A$11:$A$8770,"="&amp;A3901,$F$11:$F$8770,"=COD1"),0)</f>
        <v>0</v>
      </c>
      <c r="L3901" s="13" t="e">
        <f>(VLOOKUP(F3901,tarifas!$C$7:$D$10,2,FALSE)+tarifas!$D$21)*datos!H3901</f>
        <v>#N/A</v>
      </c>
      <c r="M3901">
        <v>0</v>
      </c>
      <c r="N3901" s="13" t="e">
        <f t="shared" si="548"/>
        <v>#N/A</v>
      </c>
      <c r="O3901">
        <f t="shared" si="549"/>
        <v>0</v>
      </c>
      <c r="P3901" s="12">
        <f t="shared" si="550"/>
        <v>210.93215190720494</v>
      </c>
      <c r="Q3901">
        <f t="shared" si="551"/>
        <v>0</v>
      </c>
      <c r="R3901">
        <f>$D$2*tarifas!$D$12/24</f>
        <v>1.4541666666666666</v>
      </c>
      <c r="S3901" t="e">
        <f>VLOOKUP(E3901&amp;" "&amp;F3901,tarifas!$A$13:$D$20,4,FALSE)*P3901</f>
        <v>#N/A</v>
      </c>
      <c r="T3901">
        <f>IF(F3901="COD1",tarifas!$D$11*(SUMIFS($P$11:$P$8770,$F$11:$F$8770,"=COD1",$B$11:$B$8770,"="&amp;B3901)/COUNTIFS($F$11:$F$8770,"=COD1",$B$11:$B$8770,"="&amp;B3901))/COUNTIFS($A$11:$A$8770,"="&amp;A3901,$F$11:$F$8770,"=COD1"),0)</f>
        <v>0</v>
      </c>
      <c r="U3901" t="e">
        <f>(VLOOKUP(F3901,tarifas!$C$7:$D$10,2,FALSE)+tarifas!$D$21)*datos!P3901</f>
        <v>#N/A</v>
      </c>
      <c r="V3901" t="e">
        <f t="shared" si="552"/>
        <v>#N/A</v>
      </c>
      <c r="W3901">
        <f t="shared" si="553"/>
        <v>0</v>
      </c>
    </row>
    <row r="3902" spans="1:23" x14ac:dyDescent="0.25">
      <c r="A3902">
        <f t="shared" si="546"/>
        <v>161</v>
      </c>
      <c r="B3902">
        <f t="shared" si="547"/>
        <v>6</v>
      </c>
      <c r="C3902" s="1">
        <f t="shared" si="554"/>
        <v>41802.124999990563</v>
      </c>
      <c r="D3902" s="7">
        <v>0</v>
      </c>
      <c r="E3902" s="7"/>
      <c r="G3902">
        <v>44.98</v>
      </c>
      <c r="H3902" s="12">
        <v>208.14779429668135</v>
      </c>
      <c r="I3902" s="13">
        <f>$D$2*tarifas!$D$12/24</f>
        <v>1.4541666666666666</v>
      </c>
      <c r="J3902" s="13" t="e">
        <f>VLOOKUP(E3902&amp;" "&amp;F3902,tarifas!$A$13:$D$20,4,FALSE)*H3902</f>
        <v>#N/A</v>
      </c>
      <c r="K3902" s="13">
        <f>IF(F3902="COD1",tarifas!$D$11*(SUMIFS($H$11:$H$8770,$F$11:$F$8770,"=COD1",$B$11:$B$8770,"="&amp;B3902)/COUNTIFS($F$11:$F$8770,"=COD1",$B$11:$B$8770,"="&amp;B3902))/COUNTIFS($A$11:$A$8770,"="&amp;A3902,$F$11:$F$8770,"=COD1"),0)</f>
        <v>0</v>
      </c>
      <c r="L3902" s="13" t="e">
        <f>(VLOOKUP(F3902,tarifas!$C$7:$D$10,2,FALSE)+tarifas!$D$21)*datos!H3902</f>
        <v>#N/A</v>
      </c>
      <c r="M3902">
        <v>0</v>
      </c>
      <c r="N3902" s="13" t="e">
        <f t="shared" si="548"/>
        <v>#N/A</v>
      </c>
      <c r="O3902">
        <f t="shared" si="549"/>
        <v>0</v>
      </c>
      <c r="P3902" s="12">
        <f t="shared" si="550"/>
        <v>208.14779429668135</v>
      </c>
      <c r="Q3902">
        <f t="shared" si="551"/>
        <v>0</v>
      </c>
      <c r="R3902">
        <f>$D$2*tarifas!$D$12/24</f>
        <v>1.4541666666666666</v>
      </c>
      <c r="S3902" t="e">
        <f>VLOOKUP(E3902&amp;" "&amp;F3902,tarifas!$A$13:$D$20,4,FALSE)*P3902</f>
        <v>#N/A</v>
      </c>
      <c r="T3902">
        <f>IF(F3902="COD1",tarifas!$D$11*(SUMIFS($P$11:$P$8770,$F$11:$F$8770,"=COD1",$B$11:$B$8770,"="&amp;B3902)/COUNTIFS($F$11:$F$8770,"=COD1",$B$11:$B$8770,"="&amp;B3902))/COUNTIFS($A$11:$A$8770,"="&amp;A3902,$F$11:$F$8770,"=COD1"),0)</f>
        <v>0</v>
      </c>
      <c r="U3902" t="e">
        <f>(VLOOKUP(F3902,tarifas!$C$7:$D$10,2,FALSE)+tarifas!$D$21)*datos!P3902</f>
        <v>#N/A</v>
      </c>
      <c r="V3902" t="e">
        <f t="shared" si="552"/>
        <v>#N/A</v>
      </c>
      <c r="W3902">
        <f t="shared" si="553"/>
        <v>0</v>
      </c>
    </row>
    <row r="3903" spans="1:23" x14ac:dyDescent="0.25">
      <c r="A3903">
        <f t="shared" si="546"/>
        <v>161</v>
      </c>
      <c r="B3903">
        <f t="shared" si="547"/>
        <v>6</v>
      </c>
      <c r="C3903" s="1">
        <f t="shared" si="554"/>
        <v>41802.166666657227</v>
      </c>
      <c r="D3903" s="7">
        <v>0</v>
      </c>
      <c r="E3903" s="7"/>
      <c r="G3903">
        <v>46.58</v>
      </c>
      <c r="H3903" s="12">
        <v>208.84531086239272</v>
      </c>
      <c r="I3903" s="13">
        <f>$D$2*tarifas!$D$12/24</f>
        <v>1.4541666666666666</v>
      </c>
      <c r="J3903" s="13" t="e">
        <f>VLOOKUP(E3903&amp;" "&amp;F3903,tarifas!$A$13:$D$20,4,FALSE)*H3903</f>
        <v>#N/A</v>
      </c>
      <c r="K3903" s="13">
        <f>IF(F3903="COD1",tarifas!$D$11*(SUMIFS($H$11:$H$8770,$F$11:$F$8770,"=COD1",$B$11:$B$8770,"="&amp;B3903)/COUNTIFS($F$11:$F$8770,"=COD1",$B$11:$B$8770,"="&amp;B3903))/COUNTIFS($A$11:$A$8770,"="&amp;A3903,$F$11:$F$8770,"=COD1"),0)</f>
        <v>0</v>
      </c>
      <c r="L3903" s="13" t="e">
        <f>(VLOOKUP(F3903,tarifas!$C$7:$D$10,2,FALSE)+tarifas!$D$21)*datos!H3903</f>
        <v>#N/A</v>
      </c>
      <c r="M3903">
        <v>0</v>
      </c>
      <c r="N3903" s="13" t="e">
        <f t="shared" si="548"/>
        <v>#N/A</v>
      </c>
      <c r="O3903">
        <f t="shared" si="549"/>
        <v>0</v>
      </c>
      <c r="P3903" s="12">
        <f t="shared" si="550"/>
        <v>208.84531086239272</v>
      </c>
      <c r="Q3903">
        <f t="shared" si="551"/>
        <v>0</v>
      </c>
      <c r="R3903">
        <f>$D$2*tarifas!$D$12/24</f>
        <v>1.4541666666666666</v>
      </c>
      <c r="S3903" t="e">
        <f>VLOOKUP(E3903&amp;" "&amp;F3903,tarifas!$A$13:$D$20,4,FALSE)*P3903</f>
        <v>#N/A</v>
      </c>
      <c r="T3903">
        <f>IF(F3903="COD1",tarifas!$D$11*(SUMIFS($P$11:$P$8770,$F$11:$F$8770,"=COD1",$B$11:$B$8770,"="&amp;B3903)/COUNTIFS($F$11:$F$8770,"=COD1",$B$11:$B$8770,"="&amp;B3903))/COUNTIFS($A$11:$A$8770,"="&amp;A3903,$F$11:$F$8770,"=COD1"),0)</f>
        <v>0</v>
      </c>
      <c r="U3903" t="e">
        <f>(VLOOKUP(F3903,tarifas!$C$7:$D$10,2,FALSE)+tarifas!$D$21)*datos!P3903</f>
        <v>#N/A</v>
      </c>
      <c r="V3903" t="e">
        <f t="shared" si="552"/>
        <v>#N/A</v>
      </c>
      <c r="W3903">
        <f t="shared" si="553"/>
        <v>0</v>
      </c>
    </row>
    <row r="3904" spans="1:23" x14ac:dyDescent="0.25">
      <c r="A3904">
        <f t="shared" si="546"/>
        <v>161</v>
      </c>
      <c r="B3904">
        <f t="shared" si="547"/>
        <v>6</v>
      </c>
      <c r="C3904" s="1">
        <f t="shared" si="554"/>
        <v>41802.208333323892</v>
      </c>
      <c r="D3904" s="7">
        <v>24.469696969696972</v>
      </c>
      <c r="E3904" s="7"/>
      <c r="G3904">
        <v>55.23</v>
      </c>
      <c r="H3904" s="12">
        <v>208.60882397500555</v>
      </c>
      <c r="I3904" s="13">
        <f>$D$2*tarifas!$D$12/24</f>
        <v>1.4541666666666666</v>
      </c>
      <c r="J3904" s="13" t="e">
        <f>VLOOKUP(E3904&amp;" "&amp;F3904,tarifas!$A$13:$D$20,4,FALSE)*H3904</f>
        <v>#N/A</v>
      </c>
      <c r="K3904" s="13">
        <f>IF(F3904="COD1",tarifas!$D$11*(SUMIFS($H$11:$H$8770,$F$11:$F$8770,"=COD1",$B$11:$B$8770,"="&amp;B3904)/COUNTIFS($F$11:$F$8770,"=COD1",$B$11:$B$8770,"="&amp;B3904))/COUNTIFS($A$11:$A$8770,"="&amp;A3904,$F$11:$F$8770,"=COD1"),0)</f>
        <v>0</v>
      </c>
      <c r="L3904" s="13" t="e">
        <f>(VLOOKUP(F3904,tarifas!$C$7:$D$10,2,FALSE)+tarifas!$D$21)*datos!H3904</f>
        <v>#N/A</v>
      </c>
      <c r="M3904">
        <v>11.11314</v>
      </c>
      <c r="N3904" s="13" t="e">
        <f t="shared" si="548"/>
        <v>#N/A</v>
      </c>
      <c r="O3904">
        <f t="shared" si="549"/>
        <v>11.11314</v>
      </c>
      <c r="P3904" s="12">
        <f t="shared" si="550"/>
        <v>197.49568397500556</v>
      </c>
      <c r="Q3904">
        <f t="shared" si="551"/>
        <v>0</v>
      </c>
      <c r="R3904">
        <f>$D$2*tarifas!$D$12/24</f>
        <v>1.4541666666666666</v>
      </c>
      <c r="S3904" t="e">
        <f>VLOOKUP(E3904&amp;" "&amp;F3904,tarifas!$A$13:$D$20,4,FALSE)*P3904</f>
        <v>#N/A</v>
      </c>
      <c r="T3904">
        <f>IF(F3904="COD1",tarifas!$D$11*(SUMIFS($P$11:$P$8770,$F$11:$F$8770,"=COD1",$B$11:$B$8770,"="&amp;B3904)/COUNTIFS($F$11:$F$8770,"=COD1",$B$11:$B$8770,"="&amp;B3904))/COUNTIFS($A$11:$A$8770,"="&amp;A3904,$F$11:$F$8770,"=COD1"),0)</f>
        <v>0</v>
      </c>
      <c r="U3904" t="e">
        <f>(VLOOKUP(F3904,tarifas!$C$7:$D$10,2,FALSE)+tarifas!$D$21)*datos!P3904</f>
        <v>#N/A</v>
      </c>
      <c r="V3904" t="e">
        <f t="shared" si="552"/>
        <v>#N/A</v>
      </c>
      <c r="W3904">
        <f t="shared" si="553"/>
        <v>0</v>
      </c>
    </row>
    <row r="3905" spans="1:23" x14ac:dyDescent="0.25">
      <c r="A3905">
        <f t="shared" si="546"/>
        <v>161</v>
      </c>
      <c r="B3905">
        <f t="shared" si="547"/>
        <v>6</v>
      </c>
      <c r="C3905" s="1">
        <f t="shared" si="554"/>
        <v>41802.249999990556</v>
      </c>
      <c r="D3905" s="7">
        <v>16.742424242424242</v>
      </c>
      <c r="E3905" s="7"/>
      <c r="G3905">
        <v>58.57</v>
      </c>
      <c r="H3905" s="12">
        <v>231.83010266328856</v>
      </c>
      <c r="I3905" s="13">
        <f>$D$2*tarifas!$D$12/24</f>
        <v>1.4541666666666666</v>
      </c>
      <c r="J3905" s="13" t="e">
        <f>VLOOKUP(E3905&amp;" "&amp;F3905,tarifas!$A$13:$D$20,4,FALSE)*H3905</f>
        <v>#N/A</v>
      </c>
      <c r="K3905" s="13">
        <f>IF(F3905="COD1",tarifas!$D$11*(SUMIFS($H$11:$H$8770,$F$11:$F$8770,"=COD1",$B$11:$B$8770,"="&amp;B3905)/COUNTIFS($F$11:$F$8770,"=COD1",$B$11:$B$8770,"="&amp;B3905))/COUNTIFS($A$11:$A$8770,"="&amp;A3905,$F$11:$F$8770,"=COD1"),0)</f>
        <v>0</v>
      </c>
      <c r="L3905" s="13" t="e">
        <f>(VLOOKUP(F3905,tarifas!$C$7:$D$10,2,FALSE)+tarifas!$D$21)*datos!H3905</f>
        <v>#N/A</v>
      </c>
      <c r="M3905">
        <v>50.80471</v>
      </c>
      <c r="N3905" s="13" t="e">
        <f t="shared" si="548"/>
        <v>#N/A</v>
      </c>
      <c r="O3905">
        <f t="shared" si="549"/>
        <v>50.80471</v>
      </c>
      <c r="P3905" s="12">
        <f t="shared" si="550"/>
        <v>181.02539266328856</v>
      </c>
      <c r="Q3905">
        <f t="shared" si="551"/>
        <v>0</v>
      </c>
      <c r="R3905">
        <f>$D$2*tarifas!$D$12/24</f>
        <v>1.4541666666666666</v>
      </c>
      <c r="S3905" t="e">
        <f>VLOOKUP(E3905&amp;" "&amp;F3905,tarifas!$A$13:$D$20,4,FALSE)*P3905</f>
        <v>#N/A</v>
      </c>
      <c r="T3905">
        <f>IF(F3905="COD1",tarifas!$D$11*(SUMIFS($P$11:$P$8770,$F$11:$F$8770,"=COD1",$B$11:$B$8770,"="&amp;B3905)/COUNTIFS($F$11:$F$8770,"=COD1",$B$11:$B$8770,"="&amp;B3905))/COUNTIFS($A$11:$A$8770,"="&amp;A3905,$F$11:$F$8770,"=COD1"),0)</f>
        <v>0</v>
      </c>
      <c r="U3905" t="e">
        <f>(VLOOKUP(F3905,tarifas!$C$7:$D$10,2,FALSE)+tarifas!$D$21)*datos!P3905</f>
        <v>#N/A</v>
      </c>
      <c r="V3905" t="e">
        <f t="shared" si="552"/>
        <v>#N/A</v>
      </c>
      <c r="W3905">
        <f t="shared" si="553"/>
        <v>0</v>
      </c>
    </row>
    <row r="3906" spans="1:23" x14ac:dyDescent="0.25">
      <c r="A3906">
        <f t="shared" si="546"/>
        <v>161</v>
      </c>
      <c r="B3906">
        <f t="shared" si="547"/>
        <v>6</v>
      </c>
      <c r="C3906" s="1">
        <f t="shared" si="554"/>
        <v>41802.29166665722</v>
      </c>
      <c r="D3906" s="7">
        <v>121.31818181818181</v>
      </c>
      <c r="E3906" s="7"/>
      <c r="G3906">
        <v>61.96</v>
      </c>
      <c r="H3906" s="12">
        <v>293.13291515766559</v>
      </c>
      <c r="I3906" s="13">
        <f>$D$2*tarifas!$D$12/24</f>
        <v>1.4541666666666666</v>
      </c>
      <c r="J3906" s="13" t="e">
        <f>VLOOKUP(E3906&amp;" "&amp;F3906,tarifas!$A$13:$D$20,4,FALSE)*H3906</f>
        <v>#N/A</v>
      </c>
      <c r="K3906" s="13">
        <f>IF(F3906="COD1",tarifas!$D$11*(SUMIFS($H$11:$H$8770,$F$11:$F$8770,"=COD1",$B$11:$B$8770,"="&amp;B3906)/COUNTIFS($F$11:$F$8770,"=COD1",$B$11:$B$8770,"="&amp;B3906))/COUNTIFS($A$11:$A$8770,"="&amp;A3906,$F$11:$F$8770,"=COD1"),0)</f>
        <v>0</v>
      </c>
      <c r="L3906" s="13" t="e">
        <f>(VLOOKUP(F3906,tarifas!$C$7:$D$10,2,FALSE)+tarifas!$D$21)*datos!H3906</f>
        <v>#N/A</v>
      </c>
      <c r="M3906">
        <v>182.17147</v>
      </c>
      <c r="N3906" s="13" t="e">
        <f t="shared" si="548"/>
        <v>#N/A</v>
      </c>
      <c r="O3906">
        <f t="shared" si="549"/>
        <v>182.17147</v>
      </c>
      <c r="P3906" s="12">
        <f t="shared" si="550"/>
        <v>110.96144515766559</v>
      </c>
      <c r="Q3906">
        <f t="shared" si="551"/>
        <v>0</v>
      </c>
      <c r="R3906">
        <f>$D$2*tarifas!$D$12/24</f>
        <v>1.4541666666666666</v>
      </c>
      <c r="S3906" t="e">
        <f>VLOOKUP(E3906&amp;" "&amp;F3906,tarifas!$A$13:$D$20,4,FALSE)*P3906</f>
        <v>#N/A</v>
      </c>
      <c r="T3906">
        <f>IF(F3906="COD1",tarifas!$D$11*(SUMIFS($P$11:$P$8770,$F$11:$F$8770,"=COD1",$B$11:$B$8770,"="&amp;B3906)/COUNTIFS($F$11:$F$8770,"=COD1",$B$11:$B$8770,"="&amp;B3906))/COUNTIFS($A$11:$A$8770,"="&amp;A3906,$F$11:$F$8770,"=COD1"),0)</f>
        <v>0</v>
      </c>
      <c r="U3906" t="e">
        <f>(VLOOKUP(F3906,tarifas!$C$7:$D$10,2,FALSE)+tarifas!$D$21)*datos!P3906</f>
        <v>#N/A</v>
      </c>
      <c r="V3906" t="e">
        <f t="shared" si="552"/>
        <v>#N/A</v>
      </c>
      <c r="W3906">
        <f t="shared" si="553"/>
        <v>0</v>
      </c>
    </row>
    <row r="3907" spans="1:23" x14ac:dyDescent="0.25">
      <c r="A3907">
        <f t="shared" si="546"/>
        <v>161</v>
      </c>
      <c r="B3907">
        <f t="shared" si="547"/>
        <v>6</v>
      </c>
      <c r="C3907" s="1">
        <f t="shared" si="554"/>
        <v>41802.333333323884</v>
      </c>
      <c r="D3907" s="7">
        <v>230.78787878787878</v>
      </c>
      <c r="E3907" s="7"/>
      <c r="G3907">
        <v>62.2</v>
      </c>
      <c r="H3907" s="12">
        <v>451.8462909163768</v>
      </c>
      <c r="I3907" s="13">
        <f>$D$2*tarifas!$D$12/24</f>
        <v>1.4541666666666666</v>
      </c>
      <c r="J3907" s="13" t="e">
        <f>VLOOKUP(E3907&amp;" "&amp;F3907,tarifas!$A$13:$D$20,4,FALSE)*H3907</f>
        <v>#N/A</v>
      </c>
      <c r="K3907" s="13">
        <f>IF(F3907="COD1",tarifas!$D$11*(SUMIFS($H$11:$H$8770,$F$11:$F$8770,"=COD1",$B$11:$B$8770,"="&amp;B3907)/COUNTIFS($F$11:$F$8770,"=COD1",$B$11:$B$8770,"="&amp;B3907))/COUNTIFS($A$11:$A$8770,"="&amp;A3907,$F$11:$F$8770,"=COD1"),0)</f>
        <v>0</v>
      </c>
      <c r="L3907" s="13" t="e">
        <f>(VLOOKUP(F3907,tarifas!$C$7:$D$10,2,FALSE)+tarifas!$D$21)*datos!H3907</f>
        <v>#N/A</v>
      </c>
      <c r="M3907">
        <v>303.65271000000001</v>
      </c>
      <c r="N3907" s="13" t="e">
        <f t="shared" si="548"/>
        <v>#N/A</v>
      </c>
      <c r="O3907">
        <f t="shared" si="549"/>
        <v>303.65271000000001</v>
      </c>
      <c r="P3907" s="12">
        <f t="shared" si="550"/>
        <v>148.19358091637679</v>
      </c>
      <c r="Q3907">
        <f t="shared" si="551"/>
        <v>0</v>
      </c>
      <c r="R3907">
        <f>$D$2*tarifas!$D$12/24</f>
        <v>1.4541666666666666</v>
      </c>
      <c r="S3907" t="e">
        <f>VLOOKUP(E3907&amp;" "&amp;F3907,tarifas!$A$13:$D$20,4,FALSE)*P3907</f>
        <v>#N/A</v>
      </c>
      <c r="T3907">
        <f>IF(F3907="COD1",tarifas!$D$11*(SUMIFS($P$11:$P$8770,$F$11:$F$8770,"=COD1",$B$11:$B$8770,"="&amp;B3907)/COUNTIFS($F$11:$F$8770,"=COD1",$B$11:$B$8770,"="&amp;B3907))/COUNTIFS($A$11:$A$8770,"="&amp;A3907,$F$11:$F$8770,"=COD1"),0)</f>
        <v>0</v>
      </c>
      <c r="U3907" t="e">
        <f>(VLOOKUP(F3907,tarifas!$C$7:$D$10,2,FALSE)+tarifas!$D$21)*datos!P3907</f>
        <v>#N/A</v>
      </c>
      <c r="V3907" t="e">
        <f t="shared" si="552"/>
        <v>#N/A</v>
      </c>
      <c r="W3907">
        <f t="shared" si="553"/>
        <v>0</v>
      </c>
    </row>
    <row r="3908" spans="1:23" x14ac:dyDescent="0.25">
      <c r="A3908">
        <f t="shared" si="546"/>
        <v>161</v>
      </c>
      <c r="B3908">
        <f t="shared" si="547"/>
        <v>6</v>
      </c>
      <c r="C3908" s="1">
        <f t="shared" si="554"/>
        <v>41802.374999990549</v>
      </c>
      <c r="D3908" s="7">
        <v>359.57575757575756</v>
      </c>
      <c r="E3908" s="7"/>
      <c r="G3908">
        <v>62.74</v>
      </c>
      <c r="H3908" s="12">
        <v>565.84456206149457</v>
      </c>
      <c r="I3908" s="13">
        <f>$D$2*tarifas!$D$12/24</f>
        <v>1.4541666666666666</v>
      </c>
      <c r="J3908" s="13" t="e">
        <f>VLOOKUP(E3908&amp;" "&amp;F3908,tarifas!$A$13:$D$20,4,FALSE)*H3908</f>
        <v>#N/A</v>
      </c>
      <c r="K3908" s="13">
        <f>IF(F3908="COD1",tarifas!$D$11*(SUMIFS($H$11:$H$8770,$F$11:$F$8770,"=COD1",$B$11:$B$8770,"="&amp;B3908)/COUNTIFS($F$11:$F$8770,"=COD1",$B$11:$B$8770,"="&amp;B3908))/COUNTIFS($A$11:$A$8770,"="&amp;A3908,$F$11:$F$8770,"=COD1"),0)</f>
        <v>0</v>
      </c>
      <c r="L3908" s="13" t="e">
        <f>(VLOOKUP(F3908,tarifas!$C$7:$D$10,2,FALSE)+tarifas!$D$21)*datos!H3908</f>
        <v>#N/A</v>
      </c>
      <c r="M3908">
        <v>394.64726000000002</v>
      </c>
      <c r="N3908" s="13" t="e">
        <f t="shared" si="548"/>
        <v>#N/A</v>
      </c>
      <c r="O3908">
        <f t="shared" si="549"/>
        <v>394.64726000000002</v>
      </c>
      <c r="P3908" s="12">
        <f t="shared" si="550"/>
        <v>171.19730206149455</v>
      </c>
      <c r="Q3908">
        <f t="shared" si="551"/>
        <v>0</v>
      </c>
      <c r="R3908">
        <f>$D$2*tarifas!$D$12/24</f>
        <v>1.4541666666666666</v>
      </c>
      <c r="S3908" t="e">
        <f>VLOOKUP(E3908&amp;" "&amp;F3908,tarifas!$A$13:$D$20,4,FALSE)*P3908</f>
        <v>#N/A</v>
      </c>
      <c r="T3908">
        <f>IF(F3908="COD1",tarifas!$D$11*(SUMIFS($P$11:$P$8770,$F$11:$F$8770,"=COD1",$B$11:$B$8770,"="&amp;B3908)/COUNTIFS($F$11:$F$8770,"=COD1",$B$11:$B$8770,"="&amp;B3908))/COUNTIFS($A$11:$A$8770,"="&amp;A3908,$F$11:$F$8770,"=COD1"),0)</f>
        <v>0</v>
      </c>
      <c r="U3908" t="e">
        <f>(VLOOKUP(F3908,tarifas!$C$7:$D$10,2,FALSE)+tarifas!$D$21)*datos!P3908</f>
        <v>#N/A</v>
      </c>
      <c r="V3908" t="e">
        <f t="shared" si="552"/>
        <v>#N/A</v>
      </c>
      <c r="W3908">
        <f t="shared" si="553"/>
        <v>0</v>
      </c>
    </row>
    <row r="3909" spans="1:23" x14ac:dyDescent="0.25">
      <c r="A3909">
        <f t="shared" si="546"/>
        <v>161</v>
      </c>
      <c r="B3909">
        <f t="shared" si="547"/>
        <v>6</v>
      </c>
      <c r="C3909" s="1">
        <f t="shared" si="554"/>
        <v>41802.416666657213</v>
      </c>
      <c r="D3909" s="7">
        <v>565.63636363636374</v>
      </c>
      <c r="E3909" s="7"/>
      <c r="G3909">
        <v>63.1</v>
      </c>
      <c r="H3909" s="12">
        <v>619.68549671365759</v>
      </c>
      <c r="I3909" s="13">
        <f>$D$2*tarifas!$D$12/24</f>
        <v>1.4541666666666666</v>
      </c>
      <c r="J3909" s="13" t="e">
        <f>VLOOKUP(E3909&amp;" "&amp;F3909,tarifas!$A$13:$D$20,4,FALSE)*H3909</f>
        <v>#N/A</v>
      </c>
      <c r="K3909" s="13">
        <f>IF(F3909="COD1",tarifas!$D$11*(SUMIFS($H$11:$H$8770,$F$11:$F$8770,"=COD1",$B$11:$B$8770,"="&amp;B3909)/COUNTIFS($F$11:$F$8770,"=COD1",$B$11:$B$8770,"="&amp;B3909))/COUNTIFS($A$11:$A$8770,"="&amp;A3909,$F$11:$F$8770,"=COD1"),0)</f>
        <v>0</v>
      </c>
      <c r="L3909" s="13" t="e">
        <f>(VLOOKUP(F3909,tarifas!$C$7:$D$10,2,FALSE)+tarifas!$D$21)*datos!H3909</f>
        <v>#N/A</v>
      </c>
      <c r="M3909">
        <v>454.34258</v>
      </c>
      <c r="N3909" s="13" t="e">
        <f t="shared" si="548"/>
        <v>#N/A</v>
      </c>
      <c r="O3909">
        <f t="shared" si="549"/>
        <v>454.34258</v>
      </c>
      <c r="P3909" s="12">
        <f t="shared" si="550"/>
        <v>165.34291671365759</v>
      </c>
      <c r="Q3909">
        <f t="shared" si="551"/>
        <v>0</v>
      </c>
      <c r="R3909">
        <f>$D$2*tarifas!$D$12/24</f>
        <v>1.4541666666666666</v>
      </c>
      <c r="S3909" t="e">
        <f>VLOOKUP(E3909&amp;" "&amp;F3909,tarifas!$A$13:$D$20,4,FALSE)*P3909</f>
        <v>#N/A</v>
      </c>
      <c r="T3909">
        <f>IF(F3909="COD1",tarifas!$D$11*(SUMIFS($P$11:$P$8770,$F$11:$F$8770,"=COD1",$B$11:$B$8770,"="&amp;B3909)/COUNTIFS($F$11:$F$8770,"=COD1",$B$11:$B$8770,"="&amp;B3909))/COUNTIFS($A$11:$A$8770,"="&amp;A3909,$F$11:$F$8770,"=COD1"),0)</f>
        <v>0</v>
      </c>
      <c r="U3909" t="e">
        <f>(VLOOKUP(F3909,tarifas!$C$7:$D$10,2,FALSE)+tarifas!$D$21)*datos!P3909</f>
        <v>#N/A</v>
      </c>
      <c r="V3909" t="e">
        <f t="shared" si="552"/>
        <v>#N/A</v>
      </c>
      <c r="W3909">
        <f t="shared" si="553"/>
        <v>0</v>
      </c>
    </row>
    <row r="3910" spans="1:23" x14ac:dyDescent="0.25">
      <c r="A3910">
        <f t="shared" si="546"/>
        <v>161</v>
      </c>
      <c r="B3910">
        <f t="shared" si="547"/>
        <v>6</v>
      </c>
      <c r="C3910" s="1">
        <f t="shared" si="554"/>
        <v>41802.458333323877</v>
      </c>
      <c r="D3910" s="7">
        <v>619.98484848484861</v>
      </c>
      <c r="E3910" s="7"/>
      <c r="G3910">
        <v>64.16</v>
      </c>
      <c r="H3910" s="12">
        <v>444.48255731368107</v>
      </c>
      <c r="I3910" s="13">
        <f>$D$2*tarifas!$D$12/24</f>
        <v>1.4541666666666666</v>
      </c>
      <c r="J3910" s="13" t="e">
        <f>VLOOKUP(E3910&amp;" "&amp;F3910,tarifas!$A$13:$D$20,4,FALSE)*H3910</f>
        <v>#N/A</v>
      </c>
      <c r="K3910" s="13">
        <f>IF(F3910="COD1",tarifas!$D$11*(SUMIFS($H$11:$H$8770,$F$11:$F$8770,"=COD1",$B$11:$B$8770,"="&amp;B3910)/COUNTIFS($F$11:$F$8770,"=COD1",$B$11:$B$8770,"="&amp;B3910))/COUNTIFS($A$11:$A$8770,"="&amp;A3910,$F$11:$F$8770,"=COD1"),0)</f>
        <v>0</v>
      </c>
      <c r="L3910" s="13" t="e">
        <f>(VLOOKUP(F3910,tarifas!$C$7:$D$10,2,FALSE)+tarifas!$D$21)*datos!H3910</f>
        <v>#N/A</v>
      </c>
      <c r="M3910">
        <v>483.88178000000005</v>
      </c>
      <c r="N3910" s="13" t="e">
        <f t="shared" si="548"/>
        <v>#N/A</v>
      </c>
      <c r="O3910">
        <f t="shared" si="549"/>
        <v>444.48255731368107</v>
      </c>
      <c r="P3910" s="12">
        <f t="shared" si="550"/>
        <v>0</v>
      </c>
      <c r="Q3910">
        <f t="shared" si="551"/>
        <v>39.399222686318979</v>
      </c>
      <c r="R3910">
        <f>$D$2*tarifas!$D$12/24</f>
        <v>1.4541666666666666</v>
      </c>
      <c r="S3910" t="e">
        <f>VLOOKUP(E3910&amp;" "&amp;F3910,tarifas!$A$13:$D$20,4,FALSE)*P3910</f>
        <v>#N/A</v>
      </c>
      <c r="T3910">
        <f>IF(F3910="COD1",tarifas!$D$11*(SUMIFS($P$11:$P$8770,$F$11:$F$8770,"=COD1",$B$11:$B$8770,"="&amp;B3910)/COUNTIFS($F$11:$F$8770,"=COD1",$B$11:$B$8770,"="&amp;B3910))/COUNTIFS($A$11:$A$8770,"="&amp;A3910,$F$11:$F$8770,"=COD1"),0)</f>
        <v>0</v>
      </c>
      <c r="U3910" t="e">
        <f>(VLOOKUP(F3910,tarifas!$C$7:$D$10,2,FALSE)+tarifas!$D$21)*datos!P3910</f>
        <v>#N/A</v>
      </c>
      <c r="V3910" t="e">
        <f t="shared" si="552"/>
        <v>#N/A</v>
      </c>
      <c r="W3910">
        <f t="shared" si="553"/>
        <v>2.2750687147988029</v>
      </c>
    </row>
    <row r="3911" spans="1:23" x14ac:dyDescent="0.25">
      <c r="A3911">
        <f t="shared" si="546"/>
        <v>161</v>
      </c>
      <c r="B3911">
        <f t="shared" si="547"/>
        <v>6</v>
      </c>
      <c r="C3911" s="1">
        <f t="shared" si="554"/>
        <v>41802.499999990541</v>
      </c>
      <c r="D3911" s="7">
        <v>714</v>
      </c>
      <c r="E3911" s="7"/>
      <c r="G3911">
        <v>64</v>
      </c>
      <c r="H3911" s="12">
        <v>416.71326168543328</v>
      </c>
      <c r="I3911" s="13">
        <f>$D$2*tarifas!$D$12/24</f>
        <v>1.4541666666666666</v>
      </c>
      <c r="J3911" s="13" t="e">
        <f>VLOOKUP(E3911&amp;" "&amp;F3911,tarifas!$A$13:$D$20,4,FALSE)*H3911</f>
        <v>#N/A</v>
      </c>
      <c r="K3911" s="13">
        <f>IF(F3911="COD1",tarifas!$D$11*(SUMIFS($H$11:$H$8770,$F$11:$F$8770,"=COD1",$B$11:$B$8770,"="&amp;B3911)/COUNTIFS($F$11:$F$8770,"=COD1",$B$11:$B$8770,"="&amp;B3911))/COUNTIFS($A$11:$A$8770,"="&amp;A3911,$F$11:$F$8770,"=COD1"),0)</f>
        <v>0</v>
      </c>
      <c r="L3911" s="13" t="e">
        <f>(VLOOKUP(F3911,tarifas!$C$7:$D$10,2,FALSE)+tarifas!$D$21)*datos!H3911</f>
        <v>#N/A</v>
      </c>
      <c r="M3911">
        <v>483.91742999999997</v>
      </c>
      <c r="N3911" s="13" t="e">
        <f t="shared" si="548"/>
        <v>#N/A</v>
      </c>
      <c r="O3911">
        <f t="shared" si="549"/>
        <v>416.71326168543328</v>
      </c>
      <c r="P3911" s="12">
        <f t="shared" si="550"/>
        <v>0</v>
      </c>
      <c r="Q3911">
        <f t="shared" si="551"/>
        <v>67.204168314566687</v>
      </c>
      <c r="R3911">
        <f>$D$2*tarifas!$D$12/24</f>
        <v>1.4541666666666666</v>
      </c>
      <c r="S3911" t="e">
        <f>VLOOKUP(E3911&amp;" "&amp;F3911,tarifas!$A$13:$D$20,4,FALSE)*P3911</f>
        <v>#N/A</v>
      </c>
      <c r="T3911">
        <f>IF(F3911="COD1",tarifas!$D$11*(SUMIFS($P$11:$P$8770,$F$11:$F$8770,"=COD1",$B$11:$B$8770,"="&amp;B3911)/COUNTIFS($F$11:$F$8770,"=COD1",$B$11:$B$8770,"="&amp;B3911))/COUNTIFS($A$11:$A$8770,"="&amp;A3911,$F$11:$F$8770,"=COD1"),0)</f>
        <v>0</v>
      </c>
      <c r="U3911" t="e">
        <f>(VLOOKUP(F3911,tarifas!$C$7:$D$10,2,FALSE)+tarifas!$D$21)*datos!P3911</f>
        <v>#N/A</v>
      </c>
      <c r="V3911" t="e">
        <f t="shared" si="552"/>
        <v>#N/A</v>
      </c>
      <c r="W3911">
        <f t="shared" si="553"/>
        <v>3.8709600949190412</v>
      </c>
    </row>
    <row r="3912" spans="1:23" x14ac:dyDescent="0.25">
      <c r="A3912">
        <f t="shared" si="546"/>
        <v>161</v>
      </c>
      <c r="B3912">
        <f t="shared" si="547"/>
        <v>6</v>
      </c>
      <c r="C3912" s="1">
        <f t="shared" si="554"/>
        <v>41802.541666657205</v>
      </c>
      <c r="D3912" s="7">
        <v>0</v>
      </c>
      <c r="E3912" s="7"/>
      <c r="G3912">
        <v>62.69</v>
      </c>
      <c r="H3912" s="12">
        <v>625.39026373566287</v>
      </c>
      <c r="I3912" s="13">
        <f>$D$2*tarifas!$D$12/24</f>
        <v>1.4541666666666666</v>
      </c>
      <c r="J3912" s="13" t="e">
        <f>VLOOKUP(E3912&amp;" "&amp;F3912,tarifas!$A$13:$D$20,4,FALSE)*H3912</f>
        <v>#N/A</v>
      </c>
      <c r="K3912" s="13">
        <f>IF(F3912="COD1",tarifas!$D$11*(SUMIFS($H$11:$H$8770,$F$11:$F$8770,"=COD1",$B$11:$B$8770,"="&amp;B3912)/COUNTIFS($F$11:$F$8770,"=COD1",$B$11:$B$8770,"="&amp;B3912))/COUNTIFS($A$11:$A$8770,"="&amp;A3912,$F$11:$F$8770,"=COD1"),0)</f>
        <v>0</v>
      </c>
      <c r="L3912" s="13" t="e">
        <f>(VLOOKUP(F3912,tarifas!$C$7:$D$10,2,FALSE)+tarifas!$D$21)*datos!H3912</f>
        <v>#N/A</v>
      </c>
      <c r="M3912">
        <v>459.22487000000001</v>
      </c>
      <c r="N3912" s="13" t="e">
        <f t="shared" si="548"/>
        <v>#N/A</v>
      </c>
      <c r="O3912">
        <f t="shared" si="549"/>
        <v>459.22487000000001</v>
      </c>
      <c r="P3912" s="12">
        <f t="shared" si="550"/>
        <v>166.16539373566286</v>
      </c>
      <c r="Q3912">
        <f t="shared" si="551"/>
        <v>0</v>
      </c>
      <c r="R3912">
        <f>$D$2*tarifas!$D$12/24</f>
        <v>1.4541666666666666</v>
      </c>
      <c r="S3912" t="e">
        <f>VLOOKUP(E3912&amp;" "&amp;F3912,tarifas!$A$13:$D$20,4,FALSE)*P3912</f>
        <v>#N/A</v>
      </c>
      <c r="T3912">
        <f>IF(F3912="COD1",tarifas!$D$11*(SUMIFS($P$11:$P$8770,$F$11:$F$8770,"=COD1",$B$11:$B$8770,"="&amp;B3912)/COUNTIFS($F$11:$F$8770,"=COD1",$B$11:$B$8770,"="&amp;B3912))/COUNTIFS($A$11:$A$8770,"="&amp;A3912,$F$11:$F$8770,"=COD1"),0)</f>
        <v>0</v>
      </c>
      <c r="U3912" t="e">
        <f>(VLOOKUP(F3912,tarifas!$C$7:$D$10,2,FALSE)+tarifas!$D$21)*datos!P3912</f>
        <v>#N/A</v>
      </c>
      <c r="V3912" t="e">
        <f t="shared" si="552"/>
        <v>#N/A</v>
      </c>
      <c r="W3912">
        <f t="shared" si="553"/>
        <v>0</v>
      </c>
    </row>
    <row r="3913" spans="1:23" x14ac:dyDescent="0.25">
      <c r="A3913">
        <f t="shared" si="546"/>
        <v>161</v>
      </c>
      <c r="B3913">
        <f t="shared" si="547"/>
        <v>6</v>
      </c>
      <c r="C3913" s="1">
        <f t="shared" si="554"/>
        <v>41802.58333332387</v>
      </c>
      <c r="D3913" s="7">
        <v>825.530303030303</v>
      </c>
      <c r="E3913" s="7"/>
      <c r="G3913">
        <v>62.2</v>
      </c>
      <c r="H3913" s="12">
        <v>709.9130959041803</v>
      </c>
      <c r="I3913" s="13">
        <f>$D$2*tarifas!$D$12/24</f>
        <v>1.4541666666666666</v>
      </c>
      <c r="J3913" s="13" t="e">
        <f>VLOOKUP(E3913&amp;" "&amp;F3913,tarifas!$A$13:$D$20,4,FALSE)*H3913</f>
        <v>#N/A</v>
      </c>
      <c r="K3913" s="13">
        <f>IF(F3913="COD1",tarifas!$D$11*(SUMIFS($H$11:$H$8770,$F$11:$F$8770,"=COD1",$B$11:$B$8770,"="&amp;B3913)/COUNTIFS($F$11:$F$8770,"=COD1",$B$11:$B$8770,"="&amp;B3913))/COUNTIFS($A$11:$A$8770,"="&amp;A3913,$F$11:$F$8770,"=COD1"),0)</f>
        <v>0</v>
      </c>
      <c r="L3913" s="13" t="e">
        <f>(VLOOKUP(F3913,tarifas!$C$7:$D$10,2,FALSE)+tarifas!$D$21)*datos!H3913</f>
        <v>#N/A</v>
      </c>
      <c r="M3913">
        <v>405.89046999999999</v>
      </c>
      <c r="N3913" s="13" t="e">
        <f t="shared" si="548"/>
        <v>#N/A</v>
      </c>
      <c r="O3913">
        <f t="shared" si="549"/>
        <v>405.89046999999999</v>
      </c>
      <c r="P3913" s="12">
        <f t="shared" si="550"/>
        <v>304.0226259041803</v>
      </c>
      <c r="Q3913">
        <f t="shared" si="551"/>
        <v>0</v>
      </c>
      <c r="R3913">
        <f>$D$2*tarifas!$D$12/24</f>
        <v>1.4541666666666666</v>
      </c>
      <c r="S3913" t="e">
        <f>VLOOKUP(E3913&amp;" "&amp;F3913,tarifas!$A$13:$D$20,4,FALSE)*P3913</f>
        <v>#N/A</v>
      </c>
      <c r="T3913">
        <f>IF(F3913="COD1",tarifas!$D$11*(SUMIFS($P$11:$P$8770,$F$11:$F$8770,"=COD1",$B$11:$B$8770,"="&amp;B3913)/COUNTIFS($F$11:$F$8770,"=COD1",$B$11:$B$8770,"="&amp;B3913))/COUNTIFS($A$11:$A$8770,"="&amp;A3913,$F$11:$F$8770,"=COD1"),0)</f>
        <v>0</v>
      </c>
      <c r="U3913" t="e">
        <f>(VLOOKUP(F3913,tarifas!$C$7:$D$10,2,FALSE)+tarifas!$D$21)*datos!P3913</f>
        <v>#N/A</v>
      </c>
      <c r="V3913" t="e">
        <f t="shared" si="552"/>
        <v>#N/A</v>
      </c>
      <c r="W3913">
        <f t="shared" si="553"/>
        <v>0</v>
      </c>
    </row>
    <row r="3914" spans="1:23" x14ac:dyDescent="0.25">
      <c r="A3914">
        <f t="shared" si="546"/>
        <v>161</v>
      </c>
      <c r="B3914">
        <f t="shared" si="547"/>
        <v>6</v>
      </c>
      <c r="C3914" s="1">
        <f t="shared" si="554"/>
        <v>41802.624999990534</v>
      </c>
      <c r="D3914" s="7">
        <v>755.9848484848485</v>
      </c>
      <c r="E3914" s="7"/>
      <c r="G3914">
        <v>62.2</v>
      </c>
      <c r="H3914" s="12">
        <v>715.2666474561579</v>
      </c>
      <c r="I3914" s="13">
        <f>$D$2*tarifas!$D$12/24</f>
        <v>1.4541666666666666</v>
      </c>
      <c r="J3914" s="13" t="e">
        <f>VLOOKUP(E3914&amp;" "&amp;F3914,tarifas!$A$13:$D$20,4,FALSE)*H3914</f>
        <v>#N/A</v>
      </c>
      <c r="K3914" s="13">
        <f>IF(F3914="COD1",tarifas!$D$11*(SUMIFS($H$11:$H$8770,$F$11:$F$8770,"=COD1",$B$11:$B$8770,"="&amp;B3914)/COUNTIFS($F$11:$F$8770,"=COD1",$B$11:$B$8770,"="&amp;B3914))/COUNTIFS($A$11:$A$8770,"="&amp;A3914,$F$11:$F$8770,"=COD1"),0)</f>
        <v>0</v>
      </c>
      <c r="L3914" s="13" t="e">
        <f>(VLOOKUP(F3914,tarifas!$C$7:$D$10,2,FALSE)+tarifas!$D$21)*datos!H3914</f>
        <v>#N/A</v>
      </c>
      <c r="M3914">
        <v>321.78143999999998</v>
      </c>
      <c r="N3914" s="13" t="e">
        <f t="shared" si="548"/>
        <v>#N/A</v>
      </c>
      <c r="O3914">
        <f t="shared" si="549"/>
        <v>321.78143999999998</v>
      </c>
      <c r="P3914" s="12">
        <f t="shared" si="550"/>
        <v>393.48520745615792</v>
      </c>
      <c r="Q3914">
        <f t="shared" si="551"/>
        <v>0</v>
      </c>
      <c r="R3914">
        <f>$D$2*tarifas!$D$12/24</f>
        <v>1.4541666666666666</v>
      </c>
      <c r="S3914" t="e">
        <f>VLOOKUP(E3914&amp;" "&amp;F3914,tarifas!$A$13:$D$20,4,FALSE)*P3914</f>
        <v>#N/A</v>
      </c>
      <c r="T3914">
        <f>IF(F3914="COD1",tarifas!$D$11*(SUMIFS($P$11:$P$8770,$F$11:$F$8770,"=COD1",$B$11:$B$8770,"="&amp;B3914)/COUNTIFS($F$11:$F$8770,"=COD1",$B$11:$B$8770,"="&amp;B3914))/COUNTIFS($A$11:$A$8770,"="&amp;A3914,$F$11:$F$8770,"=COD1"),0)</f>
        <v>0</v>
      </c>
      <c r="U3914" t="e">
        <f>(VLOOKUP(F3914,tarifas!$C$7:$D$10,2,FALSE)+tarifas!$D$21)*datos!P3914</f>
        <v>#N/A</v>
      </c>
      <c r="V3914" t="e">
        <f t="shared" si="552"/>
        <v>#N/A</v>
      </c>
      <c r="W3914">
        <f t="shared" si="553"/>
        <v>0</v>
      </c>
    </row>
    <row r="3915" spans="1:23" x14ac:dyDescent="0.25">
      <c r="A3915">
        <f t="shared" si="546"/>
        <v>161</v>
      </c>
      <c r="B3915">
        <f t="shared" si="547"/>
        <v>6</v>
      </c>
      <c r="C3915" s="1">
        <f t="shared" si="554"/>
        <v>41802.666666657198</v>
      </c>
      <c r="D3915" s="7">
        <v>641.62121212121212</v>
      </c>
      <c r="E3915" s="7"/>
      <c r="G3915">
        <v>62.74</v>
      </c>
      <c r="H3915" s="12">
        <v>572.45694208546433</v>
      </c>
      <c r="I3915" s="13">
        <f>$D$2*tarifas!$D$12/24</f>
        <v>1.4541666666666666</v>
      </c>
      <c r="J3915" s="13" t="e">
        <f>VLOOKUP(E3915&amp;" "&amp;F3915,tarifas!$A$13:$D$20,4,FALSE)*H3915</f>
        <v>#N/A</v>
      </c>
      <c r="K3915" s="13">
        <f>IF(F3915="COD1",tarifas!$D$11*(SUMIFS($H$11:$H$8770,$F$11:$F$8770,"=COD1",$B$11:$B$8770,"="&amp;B3915)/COUNTIFS($F$11:$F$8770,"=COD1",$B$11:$B$8770,"="&amp;B3915))/COUNTIFS($A$11:$A$8770,"="&amp;A3915,$F$11:$F$8770,"=COD1"),0)</f>
        <v>0</v>
      </c>
      <c r="L3915" s="13" t="e">
        <f>(VLOOKUP(F3915,tarifas!$C$7:$D$10,2,FALSE)+tarifas!$D$21)*datos!H3915</f>
        <v>#N/A</v>
      </c>
      <c r="M3915">
        <v>209.50729999999999</v>
      </c>
      <c r="N3915" s="13" t="e">
        <f t="shared" si="548"/>
        <v>#N/A</v>
      </c>
      <c r="O3915">
        <f t="shared" si="549"/>
        <v>209.50729999999999</v>
      </c>
      <c r="P3915" s="12">
        <f t="shared" si="550"/>
        <v>362.94964208546435</v>
      </c>
      <c r="Q3915">
        <f t="shared" si="551"/>
        <v>0</v>
      </c>
      <c r="R3915">
        <f>$D$2*tarifas!$D$12/24</f>
        <v>1.4541666666666666</v>
      </c>
      <c r="S3915" t="e">
        <f>VLOOKUP(E3915&amp;" "&amp;F3915,tarifas!$A$13:$D$20,4,FALSE)*P3915</f>
        <v>#N/A</v>
      </c>
      <c r="T3915">
        <f>IF(F3915="COD1",tarifas!$D$11*(SUMIFS($P$11:$P$8770,$F$11:$F$8770,"=COD1",$B$11:$B$8770,"="&amp;B3915)/COUNTIFS($F$11:$F$8770,"=COD1",$B$11:$B$8770,"="&amp;B3915))/COUNTIFS($A$11:$A$8770,"="&amp;A3915,$F$11:$F$8770,"=COD1"),0)</f>
        <v>0</v>
      </c>
      <c r="U3915" t="e">
        <f>(VLOOKUP(F3915,tarifas!$C$7:$D$10,2,FALSE)+tarifas!$D$21)*datos!P3915</f>
        <v>#N/A</v>
      </c>
      <c r="V3915" t="e">
        <f t="shared" si="552"/>
        <v>#N/A</v>
      </c>
      <c r="W3915">
        <f t="shared" si="553"/>
        <v>0</v>
      </c>
    </row>
    <row r="3916" spans="1:23" x14ac:dyDescent="0.25">
      <c r="A3916">
        <f t="shared" ref="A3916:A3979" si="555">DAYS360($C$11,C3916)</f>
        <v>161</v>
      </c>
      <c r="B3916">
        <f t="shared" ref="B3916:B3979" si="556">MONTH(C3916)</f>
        <v>6</v>
      </c>
      <c r="C3916" s="1">
        <f t="shared" si="554"/>
        <v>41802.708333323862</v>
      </c>
      <c r="D3916" s="7">
        <v>481.92424242424244</v>
      </c>
      <c r="E3916" s="7"/>
      <c r="G3916">
        <v>62.2</v>
      </c>
      <c r="H3916" s="12">
        <v>439.81844432763666</v>
      </c>
      <c r="I3916" s="13">
        <f>$D$2*tarifas!$D$12/24</f>
        <v>1.4541666666666666</v>
      </c>
      <c r="J3916" s="13" t="e">
        <f>VLOOKUP(E3916&amp;" "&amp;F3916,tarifas!$A$13:$D$20,4,FALSE)*H3916</f>
        <v>#N/A</v>
      </c>
      <c r="K3916" s="13">
        <f>IF(F3916="COD1",tarifas!$D$11*(SUMIFS($H$11:$H$8770,$F$11:$F$8770,"=COD1",$B$11:$B$8770,"="&amp;B3916)/COUNTIFS($F$11:$F$8770,"=COD1",$B$11:$B$8770,"="&amp;B3916))/COUNTIFS($A$11:$A$8770,"="&amp;A3916,$F$11:$F$8770,"=COD1"),0)</f>
        <v>0</v>
      </c>
      <c r="L3916" s="13" t="e">
        <f>(VLOOKUP(F3916,tarifas!$C$7:$D$10,2,FALSE)+tarifas!$D$21)*datos!H3916</f>
        <v>#N/A</v>
      </c>
      <c r="M3916">
        <v>78.836740000000006</v>
      </c>
      <c r="N3916" s="13" t="e">
        <f t="shared" ref="N3916:N3979" si="557">(I3916+J3916+K3916+L3916)*1.23</f>
        <v>#N/A</v>
      </c>
      <c r="O3916">
        <f t="shared" ref="O3916:O3979" si="558">IF(M3916&lt;H3916,M3916,H3916)</f>
        <v>78.836740000000006</v>
      </c>
      <c r="P3916" s="12">
        <f t="shared" ref="P3916:P3979" si="559">H3916-O3916</f>
        <v>360.98170432763663</v>
      </c>
      <c r="Q3916">
        <f t="shared" ref="Q3916:Q3979" si="560">IF(M3916&lt;H3916,0,M3916-H3916)</f>
        <v>0</v>
      </c>
      <c r="R3916">
        <f>$D$2*tarifas!$D$12/24</f>
        <v>1.4541666666666666</v>
      </c>
      <c r="S3916" t="e">
        <f>VLOOKUP(E3916&amp;" "&amp;F3916,tarifas!$A$13:$D$20,4,FALSE)*P3916</f>
        <v>#N/A</v>
      </c>
      <c r="T3916">
        <f>IF(F3916="COD1",tarifas!$D$11*(SUMIFS($P$11:$P$8770,$F$11:$F$8770,"=COD1",$B$11:$B$8770,"="&amp;B3916)/COUNTIFS($F$11:$F$8770,"=COD1",$B$11:$B$8770,"="&amp;B3916))/COUNTIFS($A$11:$A$8770,"="&amp;A3916,$F$11:$F$8770,"=COD1"),0)</f>
        <v>0</v>
      </c>
      <c r="U3916" t="e">
        <f>(VLOOKUP(F3916,tarifas!$C$7:$D$10,2,FALSE)+tarifas!$D$21)*datos!P3916</f>
        <v>#N/A</v>
      </c>
      <c r="V3916" t="e">
        <f t="shared" ref="V3916:V3979" si="561">(R3916+S3916+T3916+U3916)*1.23</f>
        <v>#N/A</v>
      </c>
      <c r="W3916">
        <f t="shared" ref="W3916:W3979" si="562">0.9*G3916/1000*Q3916</f>
        <v>0</v>
      </c>
    </row>
    <row r="3917" spans="1:23" x14ac:dyDescent="0.25">
      <c r="A3917">
        <f t="shared" si="555"/>
        <v>161</v>
      </c>
      <c r="B3917">
        <f t="shared" si="556"/>
        <v>6</v>
      </c>
      <c r="C3917" s="1">
        <f t="shared" ref="C3917:C3980" si="563">+C3916+1/24</f>
        <v>41802.749999990527</v>
      </c>
      <c r="D3917" s="7">
        <v>283.07575757575756</v>
      </c>
      <c r="E3917" s="7"/>
      <c r="G3917">
        <v>61.56</v>
      </c>
      <c r="H3917" s="12">
        <v>321.25399652527733</v>
      </c>
      <c r="I3917" s="13">
        <f>$D$2*tarifas!$D$12/24</f>
        <v>1.4541666666666666</v>
      </c>
      <c r="J3917" s="13" t="e">
        <f>VLOOKUP(E3917&amp;" "&amp;F3917,tarifas!$A$13:$D$20,4,FALSE)*H3917</f>
        <v>#N/A</v>
      </c>
      <c r="K3917" s="13">
        <f>IF(F3917="COD1",tarifas!$D$11*(SUMIFS($H$11:$H$8770,$F$11:$F$8770,"=COD1",$B$11:$B$8770,"="&amp;B3917)/COUNTIFS($F$11:$F$8770,"=COD1",$B$11:$B$8770,"="&amp;B3917))/COUNTIFS($A$11:$A$8770,"="&amp;A3917,$F$11:$F$8770,"=COD1"),0)</f>
        <v>0</v>
      </c>
      <c r="L3917" s="13" t="e">
        <f>(VLOOKUP(F3917,tarifas!$C$7:$D$10,2,FALSE)+tarifas!$D$21)*datos!H3917</f>
        <v>#N/A</v>
      </c>
      <c r="M3917">
        <v>14.197509999999999</v>
      </c>
      <c r="N3917" s="13" t="e">
        <f t="shared" si="557"/>
        <v>#N/A</v>
      </c>
      <c r="O3917">
        <f t="shared" si="558"/>
        <v>14.197509999999999</v>
      </c>
      <c r="P3917" s="12">
        <f t="shared" si="559"/>
        <v>307.05648652527731</v>
      </c>
      <c r="Q3917">
        <f t="shared" si="560"/>
        <v>0</v>
      </c>
      <c r="R3917">
        <f>$D$2*tarifas!$D$12/24</f>
        <v>1.4541666666666666</v>
      </c>
      <c r="S3917" t="e">
        <f>VLOOKUP(E3917&amp;" "&amp;F3917,tarifas!$A$13:$D$20,4,FALSE)*P3917</f>
        <v>#N/A</v>
      </c>
      <c r="T3917">
        <f>IF(F3917="COD1",tarifas!$D$11*(SUMIFS($P$11:$P$8770,$F$11:$F$8770,"=COD1",$B$11:$B$8770,"="&amp;B3917)/COUNTIFS($F$11:$F$8770,"=COD1",$B$11:$B$8770,"="&amp;B3917))/COUNTIFS($A$11:$A$8770,"="&amp;A3917,$F$11:$F$8770,"=COD1"),0)</f>
        <v>0</v>
      </c>
      <c r="U3917" t="e">
        <f>(VLOOKUP(F3917,tarifas!$C$7:$D$10,2,FALSE)+tarifas!$D$21)*datos!P3917</f>
        <v>#N/A</v>
      </c>
      <c r="V3917" t="e">
        <f t="shared" si="561"/>
        <v>#N/A</v>
      </c>
      <c r="W3917">
        <f t="shared" si="562"/>
        <v>0</v>
      </c>
    </row>
    <row r="3918" spans="1:23" x14ac:dyDescent="0.25">
      <c r="A3918">
        <f t="shared" si="555"/>
        <v>161</v>
      </c>
      <c r="B3918">
        <f t="shared" si="556"/>
        <v>6</v>
      </c>
      <c r="C3918" s="1">
        <f t="shared" si="563"/>
        <v>41802.791666657191</v>
      </c>
      <c r="D3918" s="7">
        <v>84.227272727272734</v>
      </c>
      <c r="E3918" s="7"/>
      <c r="G3918">
        <v>61.96</v>
      </c>
      <c r="H3918" s="12">
        <v>249.3335362850278</v>
      </c>
      <c r="I3918" s="13">
        <f>$D$2*tarifas!$D$12/24</f>
        <v>1.4541666666666666</v>
      </c>
      <c r="J3918" s="13" t="e">
        <f>VLOOKUP(E3918&amp;" "&amp;F3918,tarifas!$A$13:$D$20,4,FALSE)*H3918</f>
        <v>#N/A</v>
      </c>
      <c r="K3918" s="13">
        <f>IF(F3918="COD1",tarifas!$D$11*(SUMIFS($H$11:$H$8770,$F$11:$F$8770,"=COD1",$B$11:$B$8770,"="&amp;B3918)/COUNTIFS($F$11:$F$8770,"=COD1",$B$11:$B$8770,"="&amp;B3918))/COUNTIFS($A$11:$A$8770,"="&amp;A3918,$F$11:$F$8770,"=COD1"),0)</f>
        <v>0</v>
      </c>
      <c r="L3918" s="13" t="e">
        <f>(VLOOKUP(F3918,tarifas!$C$7:$D$10,2,FALSE)+tarifas!$D$21)*datos!H3918</f>
        <v>#N/A</v>
      </c>
      <c r="M3918">
        <v>0</v>
      </c>
      <c r="N3918" s="13" t="e">
        <f t="shared" si="557"/>
        <v>#N/A</v>
      </c>
      <c r="O3918">
        <f t="shared" si="558"/>
        <v>0</v>
      </c>
      <c r="P3918" s="12">
        <f t="shared" si="559"/>
        <v>249.3335362850278</v>
      </c>
      <c r="Q3918">
        <f t="shared" si="560"/>
        <v>0</v>
      </c>
      <c r="R3918">
        <f>$D$2*tarifas!$D$12/24</f>
        <v>1.4541666666666666</v>
      </c>
      <c r="S3918" t="e">
        <f>VLOOKUP(E3918&amp;" "&amp;F3918,tarifas!$A$13:$D$20,4,FALSE)*P3918</f>
        <v>#N/A</v>
      </c>
      <c r="T3918">
        <f>IF(F3918="COD1",tarifas!$D$11*(SUMIFS($P$11:$P$8770,$F$11:$F$8770,"=COD1",$B$11:$B$8770,"="&amp;B3918)/COUNTIFS($F$11:$F$8770,"=COD1",$B$11:$B$8770,"="&amp;B3918))/COUNTIFS($A$11:$A$8770,"="&amp;A3918,$F$11:$F$8770,"=COD1"),0)</f>
        <v>0</v>
      </c>
      <c r="U3918" t="e">
        <f>(VLOOKUP(F3918,tarifas!$C$7:$D$10,2,FALSE)+tarifas!$D$21)*datos!P3918</f>
        <v>#N/A</v>
      </c>
      <c r="V3918" t="e">
        <f t="shared" si="561"/>
        <v>#N/A</v>
      </c>
      <c r="W3918">
        <f t="shared" si="562"/>
        <v>0</v>
      </c>
    </row>
    <row r="3919" spans="1:23" x14ac:dyDescent="0.25">
      <c r="A3919">
        <f t="shared" si="555"/>
        <v>161</v>
      </c>
      <c r="B3919">
        <f t="shared" si="556"/>
        <v>6</v>
      </c>
      <c r="C3919" s="1">
        <f t="shared" si="563"/>
        <v>41802.833333323855</v>
      </c>
      <c r="D3919" s="7">
        <v>11.333333333333332</v>
      </c>
      <c r="E3919" s="7"/>
      <c r="G3919">
        <v>63.02</v>
      </c>
      <c r="H3919" s="12">
        <v>225.61940487195795</v>
      </c>
      <c r="I3919" s="13">
        <f>$D$2*tarifas!$D$12/24</f>
        <v>1.4541666666666666</v>
      </c>
      <c r="J3919" s="13" t="e">
        <f>VLOOKUP(E3919&amp;" "&amp;F3919,tarifas!$A$13:$D$20,4,FALSE)*H3919</f>
        <v>#N/A</v>
      </c>
      <c r="K3919" s="13">
        <f>IF(F3919="COD1",tarifas!$D$11*(SUMIFS($H$11:$H$8770,$F$11:$F$8770,"=COD1",$B$11:$B$8770,"="&amp;B3919)/COUNTIFS($F$11:$F$8770,"=COD1",$B$11:$B$8770,"="&amp;B3919))/COUNTIFS($A$11:$A$8770,"="&amp;A3919,$F$11:$F$8770,"=COD1"),0)</f>
        <v>0</v>
      </c>
      <c r="L3919" s="13" t="e">
        <f>(VLOOKUP(F3919,tarifas!$C$7:$D$10,2,FALSE)+tarifas!$D$21)*datos!H3919</f>
        <v>#N/A</v>
      </c>
      <c r="M3919">
        <v>0</v>
      </c>
      <c r="N3919" s="13" t="e">
        <f t="shared" si="557"/>
        <v>#N/A</v>
      </c>
      <c r="O3919">
        <f t="shared" si="558"/>
        <v>0</v>
      </c>
      <c r="P3919" s="12">
        <f t="shared" si="559"/>
        <v>225.61940487195795</v>
      </c>
      <c r="Q3919">
        <f t="shared" si="560"/>
        <v>0</v>
      </c>
      <c r="R3919">
        <f>$D$2*tarifas!$D$12/24</f>
        <v>1.4541666666666666</v>
      </c>
      <c r="S3919" t="e">
        <f>VLOOKUP(E3919&amp;" "&amp;F3919,tarifas!$A$13:$D$20,4,FALSE)*P3919</f>
        <v>#N/A</v>
      </c>
      <c r="T3919">
        <f>IF(F3919="COD1",tarifas!$D$11*(SUMIFS($P$11:$P$8770,$F$11:$F$8770,"=COD1",$B$11:$B$8770,"="&amp;B3919)/COUNTIFS($F$11:$F$8770,"=COD1",$B$11:$B$8770,"="&amp;B3919))/COUNTIFS($A$11:$A$8770,"="&amp;A3919,$F$11:$F$8770,"=COD1"),0)</f>
        <v>0</v>
      </c>
      <c r="U3919" t="e">
        <f>(VLOOKUP(F3919,tarifas!$C$7:$D$10,2,FALSE)+tarifas!$D$21)*datos!P3919</f>
        <v>#N/A</v>
      </c>
      <c r="V3919" t="e">
        <f t="shared" si="561"/>
        <v>#N/A</v>
      </c>
      <c r="W3919">
        <f t="shared" si="562"/>
        <v>0</v>
      </c>
    </row>
    <row r="3920" spans="1:23" x14ac:dyDescent="0.25">
      <c r="A3920">
        <f t="shared" si="555"/>
        <v>161</v>
      </c>
      <c r="B3920">
        <f t="shared" si="556"/>
        <v>6</v>
      </c>
      <c r="C3920" s="1">
        <f t="shared" si="563"/>
        <v>41802.874999990519</v>
      </c>
      <c r="D3920" s="7">
        <v>0</v>
      </c>
      <c r="E3920" s="7"/>
      <c r="G3920">
        <v>62.3</v>
      </c>
      <c r="H3920" s="12">
        <v>220.83010771424148</v>
      </c>
      <c r="I3920" s="13">
        <f>$D$2*tarifas!$D$12/24</f>
        <v>1.4541666666666666</v>
      </c>
      <c r="J3920" s="13" t="e">
        <f>VLOOKUP(E3920&amp;" "&amp;F3920,tarifas!$A$13:$D$20,4,FALSE)*H3920</f>
        <v>#N/A</v>
      </c>
      <c r="K3920" s="13">
        <f>IF(F3920="COD1",tarifas!$D$11*(SUMIFS($H$11:$H$8770,$F$11:$F$8770,"=COD1",$B$11:$B$8770,"="&amp;B3920)/COUNTIFS($F$11:$F$8770,"=COD1",$B$11:$B$8770,"="&amp;B3920))/COUNTIFS($A$11:$A$8770,"="&amp;A3920,$F$11:$F$8770,"=COD1"),0)</f>
        <v>0</v>
      </c>
      <c r="L3920" s="13" t="e">
        <f>(VLOOKUP(F3920,tarifas!$C$7:$D$10,2,FALSE)+tarifas!$D$21)*datos!H3920</f>
        <v>#N/A</v>
      </c>
      <c r="M3920">
        <v>0</v>
      </c>
      <c r="N3920" s="13" t="e">
        <f t="shared" si="557"/>
        <v>#N/A</v>
      </c>
      <c r="O3920">
        <f t="shared" si="558"/>
        <v>0</v>
      </c>
      <c r="P3920" s="12">
        <f t="shared" si="559"/>
        <v>220.83010771424148</v>
      </c>
      <c r="Q3920">
        <f t="shared" si="560"/>
        <v>0</v>
      </c>
      <c r="R3920">
        <f>$D$2*tarifas!$D$12/24</f>
        <v>1.4541666666666666</v>
      </c>
      <c r="S3920" t="e">
        <f>VLOOKUP(E3920&amp;" "&amp;F3920,tarifas!$A$13:$D$20,4,FALSE)*P3920</f>
        <v>#N/A</v>
      </c>
      <c r="T3920">
        <f>IF(F3920="COD1",tarifas!$D$11*(SUMIFS($P$11:$P$8770,$F$11:$F$8770,"=COD1",$B$11:$B$8770,"="&amp;B3920)/COUNTIFS($F$11:$F$8770,"=COD1",$B$11:$B$8770,"="&amp;B3920))/COUNTIFS($A$11:$A$8770,"="&amp;A3920,$F$11:$F$8770,"=COD1"),0)</f>
        <v>0</v>
      </c>
      <c r="U3920" t="e">
        <f>(VLOOKUP(F3920,tarifas!$C$7:$D$10,2,FALSE)+tarifas!$D$21)*datos!P3920</f>
        <v>#N/A</v>
      </c>
      <c r="V3920" t="e">
        <f t="shared" si="561"/>
        <v>#N/A</v>
      </c>
      <c r="W3920">
        <f t="shared" si="562"/>
        <v>0</v>
      </c>
    </row>
    <row r="3921" spans="1:23" x14ac:dyDescent="0.25">
      <c r="A3921">
        <f t="shared" si="555"/>
        <v>161</v>
      </c>
      <c r="B3921">
        <f t="shared" si="556"/>
        <v>6</v>
      </c>
      <c r="C3921" s="1">
        <f t="shared" si="563"/>
        <v>41802.916666657184</v>
      </c>
      <c r="D3921" s="7">
        <v>0</v>
      </c>
      <c r="E3921" s="7"/>
      <c r="G3921">
        <v>58.53</v>
      </c>
      <c r="H3921" s="12">
        <v>221.83627322548233</v>
      </c>
      <c r="I3921" s="13">
        <f>$D$2*tarifas!$D$12/24</f>
        <v>1.4541666666666666</v>
      </c>
      <c r="J3921" s="13" t="e">
        <f>VLOOKUP(E3921&amp;" "&amp;F3921,tarifas!$A$13:$D$20,4,FALSE)*H3921</f>
        <v>#N/A</v>
      </c>
      <c r="K3921" s="13">
        <f>IF(F3921="COD1",tarifas!$D$11*(SUMIFS($H$11:$H$8770,$F$11:$F$8770,"=COD1",$B$11:$B$8770,"="&amp;B3921)/COUNTIFS($F$11:$F$8770,"=COD1",$B$11:$B$8770,"="&amp;B3921))/COUNTIFS($A$11:$A$8770,"="&amp;A3921,$F$11:$F$8770,"=COD1"),0)</f>
        <v>0</v>
      </c>
      <c r="L3921" s="13" t="e">
        <f>(VLOOKUP(F3921,tarifas!$C$7:$D$10,2,FALSE)+tarifas!$D$21)*datos!H3921</f>
        <v>#N/A</v>
      </c>
      <c r="M3921">
        <v>0</v>
      </c>
      <c r="N3921" s="13" t="e">
        <f t="shared" si="557"/>
        <v>#N/A</v>
      </c>
      <c r="O3921">
        <f t="shared" si="558"/>
        <v>0</v>
      </c>
      <c r="P3921" s="12">
        <f t="shared" si="559"/>
        <v>221.83627322548233</v>
      </c>
      <c r="Q3921">
        <f t="shared" si="560"/>
        <v>0</v>
      </c>
      <c r="R3921">
        <f>$D$2*tarifas!$D$12/24</f>
        <v>1.4541666666666666</v>
      </c>
      <c r="S3921" t="e">
        <f>VLOOKUP(E3921&amp;" "&amp;F3921,tarifas!$A$13:$D$20,4,FALSE)*P3921</f>
        <v>#N/A</v>
      </c>
      <c r="T3921">
        <f>IF(F3921="COD1",tarifas!$D$11*(SUMIFS($P$11:$P$8770,$F$11:$F$8770,"=COD1",$B$11:$B$8770,"="&amp;B3921)/COUNTIFS($F$11:$F$8770,"=COD1",$B$11:$B$8770,"="&amp;B3921))/COUNTIFS($A$11:$A$8770,"="&amp;A3921,$F$11:$F$8770,"=COD1"),0)</f>
        <v>0</v>
      </c>
      <c r="U3921" t="e">
        <f>(VLOOKUP(F3921,tarifas!$C$7:$D$10,2,FALSE)+tarifas!$D$21)*datos!P3921</f>
        <v>#N/A</v>
      </c>
      <c r="V3921" t="e">
        <f t="shared" si="561"/>
        <v>#N/A</v>
      </c>
      <c r="W3921">
        <f t="shared" si="562"/>
        <v>0</v>
      </c>
    </row>
    <row r="3922" spans="1:23" x14ac:dyDescent="0.25">
      <c r="A3922">
        <f t="shared" si="555"/>
        <v>161</v>
      </c>
      <c r="B3922">
        <f t="shared" si="556"/>
        <v>6</v>
      </c>
      <c r="C3922" s="1">
        <f t="shared" si="563"/>
        <v>41802.958333323848</v>
      </c>
      <c r="D3922" s="7">
        <v>0</v>
      </c>
      <c r="E3922" s="7"/>
      <c r="G3922">
        <v>57.6</v>
      </c>
      <c r="H3922" s="12">
        <v>215.72196555441235</v>
      </c>
      <c r="I3922" s="13">
        <f>$D$2*tarifas!$D$12/24</f>
        <v>1.4541666666666666</v>
      </c>
      <c r="J3922" s="13" t="e">
        <f>VLOOKUP(E3922&amp;" "&amp;F3922,tarifas!$A$13:$D$20,4,FALSE)*H3922</f>
        <v>#N/A</v>
      </c>
      <c r="K3922" s="13">
        <f>IF(F3922="COD1",tarifas!$D$11*(SUMIFS($H$11:$H$8770,$F$11:$F$8770,"=COD1",$B$11:$B$8770,"="&amp;B3922)/COUNTIFS($F$11:$F$8770,"=COD1",$B$11:$B$8770,"="&amp;B3922))/COUNTIFS($A$11:$A$8770,"="&amp;A3922,$F$11:$F$8770,"=COD1"),0)</f>
        <v>0</v>
      </c>
      <c r="L3922" s="13" t="e">
        <f>(VLOOKUP(F3922,tarifas!$C$7:$D$10,2,FALSE)+tarifas!$D$21)*datos!H3922</f>
        <v>#N/A</v>
      </c>
      <c r="M3922">
        <v>0</v>
      </c>
      <c r="N3922" s="13" t="e">
        <f t="shared" si="557"/>
        <v>#N/A</v>
      </c>
      <c r="O3922">
        <f t="shared" si="558"/>
        <v>0</v>
      </c>
      <c r="P3922" s="12">
        <f t="shared" si="559"/>
        <v>215.72196555441235</v>
      </c>
      <c r="Q3922">
        <f t="shared" si="560"/>
        <v>0</v>
      </c>
      <c r="R3922">
        <f>$D$2*tarifas!$D$12/24</f>
        <v>1.4541666666666666</v>
      </c>
      <c r="S3922" t="e">
        <f>VLOOKUP(E3922&amp;" "&amp;F3922,tarifas!$A$13:$D$20,4,FALSE)*P3922</f>
        <v>#N/A</v>
      </c>
      <c r="T3922">
        <f>IF(F3922="COD1",tarifas!$D$11*(SUMIFS($P$11:$P$8770,$F$11:$F$8770,"=COD1",$B$11:$B$8770,"="&amp;B3922)/COUNTIFS($F$11:$F$8770,"=COD1",$B$11:$B$8770,"="&amp;B3922))/COUNTIFS($A$11:$A$8770,"="&amp;A3922,$F$11:$F$8770,"=COD1"),0)</f>
        <v>0</v>
      </c>
      <c r="U3922" t="e">
        <f>(VLOOKUP(F3922,tarifas!$C$7:$D$10,2,FALSE)+tarifas!$D$21)*datos!P3922</f>
        <v>#N/A</v>
      </c>
      <c r="V3922" t="e">
        <f t="shared" si="561"/>
        <v>#N/A</v>
      </c>
      <c r="W3922">
        <f t="shared" si="562"/>
        <v>0</v>
      </c>
    </row>
    <row r="3923" spans="1:23" x14ac:dyDescent="0.25">
      <c r="A3923">
        <f t="shared" si="555"/>
        <v>162</v>
      </c>
      <c r="B3923">
        <f t="shared" si="556"/>
        <v>6</v>
      </c>
      <c r="C3923" s="1">
        <f t="shared" si="563"/>
        <v>41802.999999990512</v>
      </c>
      <c r="D3923" s="7">
        <v>0</v>
      </c>
      <c r="E3923" s="7"/>
      <c r="G3923">
        <v>51</v>
      </c>
      <c r="H3923" s="12">
        <v>215.24774739503158</v>
      </c>
      <c r="I3923" s="13">
        <f>$D$2*tarifas!$D$12/24</f>
        <v>1.4541666666666666</v>
      </c>
      <c r="J3923" s="13" t="e">
        <f>VLOOKUP(E3923&amp;" "&amp;F3923,tarifas!$A$13:$D$20,4,FALSE)*H3923</f>
        <v>#N/A</v>
      </c>
      <c r="K3923" s="13">
        <f>IF(F3923="COD1",tarifas!$D$11*(SUMIFS($H$11:$H$8770,$F$11:$F$8770,"=COD1",$B$11:$B$8770,"="&amp;B3923)/COUNTIFS($F$11:$F$8770,"=COD1",$B$11:$B$8770,"="&amp;B3923))/COUNTIFS($A$11:$A$8770,"="&amp;A3923,$F$11:$F$8770,"=COD1"),0)</f>
        <v>0</v>
      </c>
      <c r="L3923" s="13" t="e">
        <f>(VLOOKUP(F3923,tarifas!$C$7:$D$10,2,FALSE)+tarifas!$D$21)*datos!H3923</f>
        <v>#N/A</v>
      </c>
      <c r="M3923">
        <v>0</v>
      </c>
      <c r="N3923" s="13" t="e">
        <f t="shared" si="557"/>
        <v>#N/A</v>
      </c>
      <c r="O3923">
        <f t="shared" si="558"/>
        <v>0</v>
      </c>
      <c r="P3923" s="12">
        <f t="shared" si="559"/>
        <v>215.24774739503158</v>
      </c>
      <c r="Q3923">
        <f t="shared" si="560"/>
        <v>0</v>
      </c>
      <c r="R3923">
        <f>$D$2*tarifas!$D$12/24</f>
        <v>1.4541666666666666</v>
      </c>
      <c r="S3923" t="e">
        <f>VLOOKUP(E3923&amp;" "&amp;F3923,tarifas!$A$13:$D$20,4,FALSE)*P3923</f>
        <v>#N/A</v>
      </c>
      <c r="T3923">
        <f>IF(F3923="COD1",tarifas!$D$11*(SUMIFS($P$11:$P$8770,$F$11:$F$8770,"=COD1",$B$11:$B$8770,"="&amp;B3923)/COUNTIFS($F$11:$F$8770,"=COD1",$B$11:$B$8770,"="&amp;B3923))/COUNTIFS($A$11:$A$8770,"="&amp;A3923,$F$11:$F$8770,"=COD1"),0)</f>
        <v>0</v>
      </c>
      <c r="U3923" t="e">
        <f>(VLOOKUP(F3923,tarifas!$C$7:$D$10,2,FALSE)+tarifas!$D$21)*datos!P3923</f>
        <v>#N/A</v>
      </c>
      <c r="V3923" t="e">
        <f t="shared" si="561"/>
        <v>#N/A</v>
      </c>
      <c r="W3923">
        <f t="shared" si="562"/>
        <v>0</v>
      </c>
    </row>
    <row r="3924" spans="1:23" x14ac:dyDescent="0.25">
      <c r="A3924">
        <f t="shared" si="555"/>
        <v>162</v>
      </c>
      <c r="B3924">
        <f t="shared" si="556"/>
        <v>6</v>
      </c>
      <c r="C3924" s="1">
        <f t="shared" si="563"/>
        <v>41803.041666657176</v>
      </c>
      <c r="D3924" s="7">
        <v>0</v>
      </c>
      <c r="E3924" s="7"/>
      <c r="G3924">
        <v>45.25</v>
      </c>
      <c r="H3924" s="12">
        <v>212.54993543396125</v>
      </c>
      <c r="I3924" s="13">
        <f>$D$2*tarifas!$D$12/24</f>
        <v>1.4541666666666666</v>
      </c>
      <c r="J3924" s="13" t="e">
        <f>VLOOKUP(E3924&amp;" "&amp;F3924,tarifas!$A$13:$D$20,4,FALSE)*H3924</f>
        <v>#N/A</v>
      </c>
      <c r="K3924" s="13">
        <f>IF(F3924="COD1",tarifas!$D$11*(SUMIFS($H$11:$H$8770,$F$11:$F$8770,"=COD1",$B$11:$B$8770,"="&amp;B3924)/COUNTIFS($F$11:$F$8770,"=COD1",$B$11:$B$8770,"="&amp;B3924))/COUNTIFS($A$11:$A$8770,"="&amp;A3924,$F$11:$F$8770,"=COD1"),0)</f>
        <v>0</v>
      </c>
      <c r="L3924" s="13" t="e">
        <f>(VLOOKUP(F3924,tarifas!$C$7:$D$10,2,FALSE)+tarifas!$D$21)*datos!H3924</f>
        <v>#N/A</v>
      </c>
      <c r="M3924">
        <v>0</v>
      </c>
      <c r="N3924" s="13" t="e">
        <f t="shared" si="557"/>
        <v>#N/A</v>
      </c>
      <c r="O3924">
        <f t="shared" si="558"/>
        <v>0</v>
      </c>
      <c r="P3924" s="12">
        <f t="shared" si="559"/>
        <v>212.54993543396125</v>
      </c>
      <c r="Q3924">
        <f t="shared" si="560"/>
        <v>0</v>
      </c>
      <c r="R3924">
        <f>$D$2*tarifas!$D$12/24</f>
        <v>1.4541666666666666</v>
      </c>
      <c r="S3924" t="e">
        <f>VLOOKUP(E3924&amp;" "&amp;F3924,tarifas!$A$13:$D$20,4,FALSE)*P3924</f>
        <v>#N/A</v>
      </c>
      <c r="T3924">
        <f>IF(F3924="COD1",tarifas!$D$11*(SUMIFS($P$11:$P$8770,$F$11:$F$8770,"=COD1",$B$11:$B$8770,"="&amp;B3924)/COUNTIFS($F$11:$F$8770,"=COD1",$B$11:$B$8770,"="&amp;B3924))/COUNTIFS($A$11:$A$8770,"="&amp;A3924,$F$11:$F$8770,"=COD1"),0)</f>
        <v>0</v>
      </c>
      <c r="U3924" t="e">
        <f>(VLOOKUP(F3924,tarifas!$C$7:$D$10,2,FALSE)+tarifas!$D$21)*datos!P3924</f>
        <v>#N/A</v>
      </c>
      <c r="V3924" t="e">
        <f t="shared" si="561"/>
        <v>#N/A</v>
      </c>
      <c r="W3924">
        <f t="shared" si="562"/>
        <v>0</v>
      </c>
    </row>
    <row r="3925" spans="1:23" x14ac:dyDescent="0.25">
      <c r="A3925">
        <f t="shared" si="555"/>
        <v>162</v>
      </c>
      <c r="B3925">
        <f t="shared" si="556"/>
        <v>6</v>
      </c>
      <c r="C3925" s="1">
        <f t="shared" si="563"/>
        <v>41803.083333323841</v>
      </c>
      <c r="D3925" s="7">
        <v>0</v>
      </c>
      <c r="E3925" s="7"/>
      <c r="G3925">
        <v>45.25</v>
      </c>
      <c r="H3925" s="12">
        <v>210.27386919408869</v>
      </c>
      <c r="I3925" s="13">
        <f>$D$2*tarifas!$D$12/24</f>
        <v>1.4541666666666666</v>
      </c>
      <c r="J3925" s="13" t="e">
        <f>VLOOKUP(E3925&amp;" "&amp;F3925,tarifas!$A$13:$D$20,4,FALSE)*H3925</f>
        <v>#N/A</v>
      </c>
      <c r="K3925" s="13">
        <f>IF(F3925="COD1",tarifas!$D$11*(SUMIFS($H$11:$H$8770,$F$11:$F$8770,"=COD1",$B$11:$B$8770,"="&amp;B3925)/COUNTIFS($F$11:$F$8770,"=COD1",$B$11:$B$8770,"="&amp;B3925))/COUNTIFS($A$11:$A$8770,"="&amp;A3925,$F$11:$F$8770,"=COD1"),0)</f>
        <v>0</v>
      </c>
      <c r="L3925" s="13" t="e">
        <f>(VLOOKUP(F3925,tarifas!$C$7:$D$10,2,FALSE)+tarifas!$D$21)*datos!H3925</f>
        <v>#N/A</v>
      </c>
      <c r="M3925">
        <v>0</v>
      </c>
      <c r="N3925" s="13" t="e">
        <f t="shared" si="557"/>
        <v>#N/A</v>
      </c>
      <c r="O3925">
        <f t="shared" si="558"/>
        <v>0</v>
      </c>
      <c r="P3925" s="12">
        <f t="shared" si="559"/>
        <v>210.27386919408869</v>
      </c>
      <c r="Q3925">
        <f t="shared" si="560"/>
        <v>0</v>
      </c>
      <c r="R3925">
        <f>$D$2*tarifas!$D$12/24</f>
        <v>1.4541666666666666</v>
      </c>
      <c r="S3925" t="e">
        <f>VLOOKUP(E3925&amp;" "&amp;F3925,tarifas!$A$13:$D$20,4,FALSE)*P3925</f>
        <v>#N/A</v>
      </c>
      <c r="T3925">
        <f>IF(F3925="COD1",tarifas!$D$11*(SUMIFS($P$11:$P$8770,$F$11:$F$8770,"=COD1",$B$11:$B$8770,"="&amp;B3925)/COUNTIFS($F$11:$F$8770,"=COD1",$B$11:$B$8770,"="&amp;B3925))/COUNTIFS($A$11:$A$8770,"="&amp;A3925,$F$11:$F$8770,"=COD1"),0)</f>
        <v>0</v>
      </c>
      <c r="U3925" t="e">
        <f>(VLOOKUP(F3925,tarifas!$C$7:$D$10,2,FALSE)+tarifas!$D$21)*datos!P3925</f>
        <v>#N/A</v>
      </c>
      <c r="V3925" t="e">
        <f t="shared" si="561"/>
        <v>#N/A</v>
      </c>
      <c r="W3925">
        <f t="shared" si="562"/>
        <v>0</v>
      </c>
    </row>
    <row r="3926" spans="1:23" x14ac:dyDescent="0.25">
      <c r="A3926">
        <f t="shared" si="555"/>
        <v>162</v>
      </c>
      <c r="B3926">
        <f t="shared" si="556"/>
        <v>6</v>
      </c>
      <c r="C3926" s="1">
        <f t="shared" si="563"/>
        <v>41803.124999990505</v>
      </c>
      <c r="D3926" s="7">
        <v>0</v>
      </c>
      <c r="E3926" s="7"/>
      <c r="G3926">
        <v>44.69</v>
      </c>
      <c r="H3926" s="12">
        <v>211.33497012902464</v>
      </c>
      <c r="I3926" s="13">
        <f>$D$2*tarifas!$D$12/24</f>
        <v>1.4541666666666666</v>
      </c>
      <c r="J3926" s="13" t="e">
        <f>VLOOKUP(E3926&amp;" "&amp;F3926,tarifas!$A$13:$D$20,4,FALSE)*H3926</f>
        <v>#N/A</v>
      </c>
      <c r="K3926" s="13">
        <f>IF(F3926="COD1",tarifas!$D$11*(SUMIFS($H$11:$H$8770,$F$11:$F$8770,"=COD1",$B$11:$B$8770,"="&amp;B3926)/COUNTIFS($F$11:$F$8770,"=COD1",$B$11:$B$8770,"="&amp;B3926))/COUNTIFS($A$11:$A$8770,"="&amp;A3926,$F$11:$F$8770,"=COD1"),0)</f>
        <v>0</v>
      </c>
      <c r="L3926" s="13" t="e">
        <f>(VLOOKUP(F3926,tarifas!$C$7:$D$10,2,FALSE)+tarifas!$D$21)*datos!H3926</f>
        <v>#N/A</v>
      </c>
      <c r="M3926">
        <v>0</v>
      </c>
      <c r="N3926" s="13" t="e">
        <f t="shared" si="557"/>
        <v>#N/A</v>
      </c>
      <c r="O3926">
        <f t="shared" si="558"/>
        <v>0</v>
      </c>
      <c r="P3926" s="12">
        <f t="shared" si="559"/>
        <v>211.33497012902464</v>
      </c>
      <c r="Q3926">
        <f t="shared" si="560"/>
        <v>0</v>
      </c>
      <c r="R3926">
        <f>$D$2*tarifas!$D$12/24</f>
        <v>1.4541666666666666</v>
      </c>
      <c r="S3926" t="e">
        <f>VLOOKUP(E3926&amp;" "&amp;F3926,tarifas!$A$13:$D$20,4,FALSE)*P3926</f>
        <v>#N/A</v>
      </c>
      <c r="T3926">
        <f>IF(F3926="COD1",tarifas!$D$11*(SUMIFS($P$11:$P$8770,$F$11:$F$8770,"=COD1",$B$11:$B$8770,"="&amp;B3926)/COUNTIFS($F$11:$F$8770,"=COD1",$B$11:$B$8770,"="&amp;B3926))/COUNTIFS($A$11:$A$8770,"="&amp;A3926,$F$11:$F$8770,"=COD1"),0)</f>
        <v>0</v>
      </c>
      <c r="U3926" t="e">
        <f>(VLOOKUP(F3926,tarifas!$C$7:$D$10,2,FALSE)+tarifas!$D$21)*datos!P3926</f>
        <v>#N/A</v>
      </c>
      <c r="V3926" t="e">
        <f t="shared" si="561"/>
        <v>#N/A</v>
      </c>
      <c r="W3926">
        <f t="shared" si="562"/>
        <v>0</v>
      </c>
    </row>
    <row r="3927" spans="1:23" x14ac:dyDescent="0.25">
      <c r="A3927">
        <f t="shared" si="555"/>
        <v>162</v>
      </c>
      <c r="B3927">
        <f t="shared" si="556"/>
        <v>6</v>
      </c>
      <c r="C3927" s="1">
        <f t="shared" si="563"/>
        <v>41803.166666657169</v>
      </c>
      <c r="D3927" s="7">
        <v>0</v>
      </c>
      <c r="E3927" s="7"/>
      <c r="G3927">
        <v>45.25</v>
      </c>
      <c r="H3927" s="12">
        <v>208.9194683157034</v>
      </c>
      <c r="I3927" s="13">
        <f>$D$2*tarifas!$D$12/24</f>
        <v>1.4541666666666666</v>
      </c>
      <c r="J3927" s="13" t="e">
        <f>VLOOKUP(E3927&amp;" "&amp;F3927,tarifas!$A$13:$D$20,4,FALSE)*H3927</f>
        <v>#N/A</v>
      </c>
      <c r="K3927" s="13">
        <f>IF(F3927="COD1",tarifas!$D$11*(SUMIFS($H$11:$H$8770,$F$11:$F$8770,"=COD1",$B$11:$B$8770,"="&amp;B3927)/COUNTIFS($F$11:$F$8770,"=COD1",$B$11:$B$8770,"="&amp;B3927))/COUNTIFS($A$11:$A$8770,"="&amp;A3927,$F$11:$F$8770,"=COD1"),0)</f>
        <v>0</v>
      </c>
      <c r="L3927" s="13" t="e">
        <f>(VLOOKUP(F3927,tarifas!$C$7:$D$10,2,FALSE)+tarifas!$D$21)*datos!H3927</f>
        <v>#N/A</v>
      </c>
      <c r="M3927">
        <v>0</v>
      </c>
      <c r="N3927" s="13" t="e">
        <f t="shared" si="557"/>
        <v>#N/A</v>
      </c>
      <c r="O3927">
        <f t="shared" si="558"/>
        <v>0</v>
      </c>
      <c r="P3927" s="12">
        <f t="shared" si="559"/>
        <v>208.9194683157034</v>
      </c>
      <c r="Q3927">
        <f t="shared" si="560"/>
        <v>0</v>
      </c>
      <c r="R3927">
        <f>$D$2*tarifas!$D$12/24</f>
        <v>1.4541666666666666</v>
      </c>
      <c r="S3927" t="e">
        <f>VLOOKUP(E3927&amp;" "&amp;F3927,tarifas!$A$13:$D$20,4,FALSE)*P3927</f>
        <v>#N/A</v>
      </c>
      <c r="T3927">
        <f>IF(F3927="COD1",tarifas!$D$11*(SUMIFS($P$11:$P$8770,$F$11:$F$8770,"=COD1",$B$11:$B$8770,"="&amp;B3927)/COUNTIFS($F$11:$F$8770,"=COD1",$B$11:$B$8770,"="&amp;B3927))/COUNTIFS($A$11:$A$8770,"="&amp;A3927,$F$11:$F$8770,"=COD1"),0)</f>
        <v>0</v>
      </c>
      <c r="U3927" t="e">
        <f>(VLOOKUP(F3927,tarifas!$C$7:$D$10,2,FALSE)+tarifas!$D$21)*datos!P3927</f>
        <v>#N/A</v>
      </c>
      <c r="V3927" t="e">
        <f t="shared" si="561"/>
        <v>#N/A</v>
      </c>
      <c r="W3927">
        <f t="shared" si="562"/>
        <v>0</v>
      </c>
    </row>
    <row r="3928" spans="1:23" x14ac:dyDescent="0.25">
      <c r="A3928">
        <f t="shared" si="555"/>
        <v>162</v>
      </c>
      <c r="B3928">
        <f t="shared" si="556"/>
        <v>6</v>
      </c>
      <c r="C3928" s="1">
        <f t="shared" si="563"/>
        <v>41803.208333323833</v>
      </c>
      <c r="D3928" s="7">
        <v>0</v>
      </c>
      <c r="E3928" s="7"/>
      <c r="G3928">
        <v>57.5</v>
      </c>
      <c r="H3928" s="12">
        <v>206.94599712458088</v>
      </c>
      <c r="I3928" s="13">
        <f>$D$2*tarifas!$D$12/24</f>
        <v>1.4541666666666666</v>
      </c>
      <c r="J3928" s="13" t="e">
        <f>VLOOKUP(E3928&amp;" "&amp;F3928,tarifas!$A$13:$D$20,4,FALSE)*H3928</f>
        <v>#N/A</v>
      </c>
      <c r="K3928" s="13">
        <f>IF(F3928="COD1",tarifas!$D$11*(SUMIFS($H$11:$H$8770,$F$11:$F$8770,"=COD1",$B$11:$B$8770,"="&amp;B3928)/COUNTIFS($F$11:$F$8770,"=COD1",$B$11:$B$8770,"="&amp;B3928))/COUNTIFS($A$11:$A$8770,"="&amp;A3928,$F$11:$F$8770,"=COD1"),0)</f>
        <v>0</v>
      </c>
      <c r="L3928" s="13" t="e">
        <f>(VLOOKUP(F3928,tarifas!$C$7:$D$10,2,FALSE)+tarifas!$D$21)*datos!H3928</f>
        <v>#N/A</v>
      </c>
      <c r="M3928">
        <v>11.13894</v>
      </c>
      <c r="N3928" s="13" t="e">
        <f t="shared" si="557"/>
        <v>#N/A</v>
      </c>
      <c r="O3928">
        <f t="shared" si="558"/>
        <v>11.13894</v>
      </c>
      <c r="P3928" s="12">
        <f t="shared" si="559"/>
        <v>195.80705712458089</v>
      </c>
      <c r="Q3928">
        <f t="shared" si="560"/>
        <v>0</v>
      </c>
      <c r="R3928">
        <f>$D$2*tarifas!$D$12/24</f>
        <v>1.4541666666666666</v>
      </c>
      <c r="S3928" t="e">
        <f>VLOOKUP(E3928&amp;" "&amp;F3928,tarifas!$A$13:$D$20,4,FALSE)*P3928</f>
        <v>#N/A</v>
      </c>
      <c r="T3928">
        <f>IF(F3928="COD1",tarifas!$D$11*(SUMIFS($P$11:$P$8770,$F$11:$F$8770,"=COD1",$B$11:$B$8770,"="&amp;B3928)/COUNTIFS($F$11:$F$8770,"=COD1",$B$11:$B$8770,"="&amp;B3928))/COUNTIFS($A$11:$A$8770,"="&amp;A3928,$F$11:$F$8770,"=COD1"),0)</f>
        <v>0</v>
      </c>
      <c r="U3928" t="e">
        <f>(VLOOKUP(F3928,tarifas!$C$7:$D$10,2,FALSE)+tarifas!$D$21)*datos!P3928</f>
        <v>#N/A</v>
      </c>
      <c r="V3928" t="e">
        <f t="shared" si="561"/>
        <v>#N/A</v>
      </c>
      <c r="W3928">
        <f t="shared" si="562"/>
        <v>0</v>
      </c>
    </row>
    <row r="3929" spans="1:23" x14ac:dyDescent="0.25">
      <c r="A3929">
        <f t="shared" si="555"/>
        <v>162</v>
      </c>
      <c r="B3929">
        <f t="shared" si="556"/>
        <v>6</v>
      </c>
      <c r="C3929" s="1">
        <f t="shared" si="563"/>
        <v>41803.249999990498</v>
      </c>
      <c r="D3929" s="7">
        <v>23.439393939393941</v>
      </c>
      <c r="E3929" s="7"/>
      <c r="G3929">
        <v>60.25</v>
      </c>
      <c r="H3929" s="12">
        <v>232.02909868631451</v>
      </c>
      <c r="I3929" s="13">
        <f>$D$2*tarifas!$D$12/24</f>
        <v>1.4541666666666666</v>
      </c>
      <c r="J3929" s="13" t="e">
        <f>VLOOKUP(E3929&amp;" "&amp;F3929,tarifas!$A$13:$D$20,4,FALSE)*H3929</f>
        <v>#N/A</v>
      </c>
      <c r="K3929" s="13">
        <f>IF(F3929="COD1",tarifas!$D$11*(SUMIFS($H$11:$H$8770,$F$11:$F$8770,"=COD1",$B$11:$B$8770,"="&amp;B3929)/COUNTIFS($F$11:$F$8770,"=COD1",$B$11:$B$8770,"="&amp;B3929))/COUNTIFS($A$11:$A$8770,"="&amp;A3929,$F$11:$F$8770,"=COD1"),0)</f>
        <v>0</v>
      </c>
      <c r="L3929" s="13" t="e">
        <f>(VLOOKUP(F3929,tarifas!$C$7:$D$10,2,FALSE)+tarifas!$D$21)*datos!H3929</f>
        <v>#N/A</v>
      </c>
      <c r="M3929">
        <v>50.446019999999997</v>
      </c>
      <c r="N3929" s="13" t="e">
        <f t="shared" si="557"/>
        <v>#N/A</v>
      </c>
      <c r="O3929">
        <f t="shared" si="558"/>
        <v>50.446019999999997</v>
      </c>
      <c r="P3929" s="12">
        <f t="shared" si="559"/>
        <v>181.58307868631451</v>
      </c>
      <c r="Q3929">
        <f t="shared" si="560"/>
        <v>0</v>
      </c>
      <c r="R3929">
        <f>$D$2*tarifas!$D$12/24</f>
        <v>1.4541666666666666</v>
      </c>
      <c r="S3929" t="e">
        <f>VLOOKUP(E3929&amp;" "&amp;F3929,tarifas!$A$13:$D$20,4,FALSE)*P3929</f>
        <v>#N/A</v>
      </c>
      <c r="T3929">
        <f>IF(F3929="COD1",tarifas!$D$11*(SUMIFS($P$11:$P$8770,$F$11:$F$8770,"=COD1",$B$11:$B$8770,"="&amp;B3929)/COUNTIFS($F$11:$F$8770,"=COD1",$B$11:$B$8770,"="&amp;B3929))/COUNTIFS($A$11:$A$8770,"="&amp;A3929,$F$11:$F$8770,"=COD1"),0)</f>
        <v>0</v>
      </c>
      <c r="U3929" t="e">
        <f>(VLOOKUP(F3929,tarifas!$C$7:$D$10,2,FALSE)+tarifas!$D$21)*datos!P3929</f>
        <v>#N/A</v>
      </c>
      <c r="V3929" t="e">
        <f t="shared" si="561"/>
        <v>#N/A</v>
      </c>
      <c r="W3929">
        <f t="shared" si="562"/>
        <v>0</v>
      </c>
    </row>
    <row r="3930" spans="1:23" x14ac:dyDescent="0.25">
      <c r="A3930">
        <f t="shared" si="555"/>
        <v>162</v>
      </c>
      <c r="B3930">
        <f t="shared" si="556"/>
        <v>6</v>
      </c>
      <c r="C3930" s="1">
        <f t="shared" si="563"/>
        <v>41803.291666657162</v>
      </c>
      <c r="D3930" s="7">
        <v>121.83333333333333</v>
      </c>
      <c r="E3930" s="7"/>
      <c r="G3930">
        <v>63.69</v>
      </c>
      <c r="H3930" s="12">
        <v>314.12464815436863</v>
      </c>
      <c r="I3930" s="13">
        <f>$D$2*tarifas!$D$12/24</f>
        <v>1.4541666666666666</v>
      </c>
      <c r="J3930" s="13" t="e">
        <f>VLOOKUP(E3930&amp;" "&amp;F3930,tarifas!$A$13:$D$20,4,FALSE)*H3930</f>
        <v>#N/A</v>
      </c>
      <c r="K3930" s="13">
        <f>IF(F3930="COD1",tarifas!$D$11*(SUMIFS($H$11:$H$8770,$F$11:$F$8770,"=COD1",$B$11:$B$8770,"="&amp;B3930)/COUNTIFS($F$11:$F$8770,"=COD1",$B$11:$B$8770,"="&amp;B3930))/COUNTIFS($A$11:$A$8770,"="&amp;A3930,$F$11:$F$8770,"=COD1"),0)</f>
        <v>0</v>
      </c>
      <c r="L3930" s="13" t="e">
        <f>(VLOOKUP(F3930,tarifas!$C$7:$D$10,2,FALSE)+tarifas!$D$21)*datos!H3930</f>
        <v>#N/A</v>
      </c>
      <c r="M3930">
        <v>181.86314000000002</v>
      </c>
      <c r="N3930" s="13" t="e">
        <f t="shared" si="557"/>
        <v>#N/A</v>
      </c>
      <c r="O3930">
        <f t="shared" si="558"/>
        <v>181.86314000000002</v>
      </c>
      <c r="P3930" s="12">
        <f t="shared" si="559"/>
        <v>132.26150815436861</v>
      </c>
      <c r="Q3930">
        <f t="shared" si="560"/>
        <v>0</v>
      </c>
      <c r="R3930">
        <f>$D$2*tarifas!$D$12/24</f>
        <v>1.4541666666666666</v>
      </c>
      <c r="S3930" t="e">
        <f>VLOOKUP(E3930&amp;" "&amp;F3930,tarifas!$A$13:$D$20,4,FALSE)*P3930</f>
        <v>#N/A</v>
      </c>
      <c r="T3930">
        <f>IF(F3930="COD1",tarifas!$D$11*(SUMIFS($P$11:$P$8770,$F$11:$F$8770,"=COD1",$B$11:$B$8770,"="&amp;B3930)/COUNTIFS($F$11:$F$8770,"=COD1",$B$11:$B$8770,"="&amp;B3930))/COUNTIFS($A$11:$A$8770,"="&amp;A3930,$F$11:$F$8770,"=COD1"),0)</f>
        <v>0</v>
      </c>
      <c r="U3930" t="e">
        <f>(VLOOKUP(F3930,tarifas!$C$7:$D$10,2,FALSE)+tarifas!$D$21)*datos!P3930</f>
        <v>#N/A</v>
      </c>
      <c r="V3930" t="e">
        <f t="shared" si="561"/>
        <v>#N/A</v>
      </c>
      <c r="W3930">
        <f t="shared" si="562"/>
        <v>0</v>
      </c>
    </row>
    <row r="3931" spans="1:23" x14ac:dyDescent="0.25">
      <c r="A3931">
        <f t="shared" si="555"/>
        <v>162</v>
      </c>
      <c r="B3931">
        <f t="shared" si="556"/>
        <v>6</v>
      </c>
      <c r="C3931" s="1">
        <f t="shared" si="563"/>
        <v>41803.333333323826</v>
      </c>
      <c r="D3931" s="7">
        <v>294.66666666666669</v>
      </c>
      <c r="E3931" s="7"/>
      <c r="G3931">
        <v>65</v>
      </c>
      <c r="H3931" s="12">
        <v>506.13778960417415</v>
      </c>
      <c r="I3931" s="13">
        <f>$D$2*tarifas!$D$12/24</f>
        <v>1.4541666666666666</v>
      </c>
      <c r="J3931" s="13" t="e">
        <f>VLOOKUP(E3931&amp;" "&amp;F3931,tarifas!$A$13:$D$20,4,FALSE)*H3931</f>
        <v>#N/A</v>
      </c>
      <c r="K3931" s="13">
        <f>IF(F3931="COD1",tarifas!$D$11*(SUMIFS($H$11:$H$8770,$F$11:$F$8770,"=COD1",$B$11:$B$8770,"="&amp;B3931)/COUNTIFS($F$11:$F$8770,"=COD1",$B$11:$B$8770,"="&amp;B3931))/COUNTIFS($A$11:$A$8770,"="&amp;A3931,$F$11:$F$8770,"=COD1"),0)</f>
        <v>0</v>
      </c>
      <c r="L3931" s="13" t="e">
        <f>(VLOOKUP(F3931,tarifas!$C$7:$D$10,2,FALSE)+tarifas!$D$21)*datos!H3931</f>
        <v>#N/A</v>
      </c>
      <c r="M3931">
        <v>302.62978000000004</v>
      </c>
      <c r="N3931" s="13" t="e">
        <f t="shared" si="557"/>
        <v>#N/A</v>
      </c>
      <c r="O3931">
        <f t="shared" si="558"/>
        <v>302.62978000000004</v>
      </c>
      <c r="P3931" s="12">
        <f t="shared" si="559"/>
        <v>203.50800960417411</v>
      </c>
      <c r="Q3931">
        <f t="shared" si="560"/>
        <v>0</v>
      </c>
      <c r="R3931">
        <f>$D$2*tarifas!$D$12/24</f>
        <v>1.4541666666666666</v>
      </c>
      <c r="S3931" t="e">
        <f>VLOOKUP(E3931&amp;" "&amp;F3931,tarifas!$A$13:$D$20,4,FALSE)*P3931</f>
        <v>#N/A</v>
      </c>
      <c r="T3931">
        <f>IF(F3931="COD1",tarifas!$D$11*(SUMIFS($P$11:$P$8770,$F$11:$F$8770,"=COD1",$B$11:$B$8770,"="&amp;B3931)/COUNTIFS($F$11:$F$8770,"=COD1",$B$11:$B$8770,"="&amp;B3931))/COUNTIFS($A$11:$A$8770,"="&amp;A3931,$F$11:$F$8770,"=COD1"),0)</f>
        <v>0</v>
      </c>
      <c r="U3931" t="e">
        <f>(VLOOKUP(F3931,tarifas!$C$7:$D$10,2,FALSE)+tarifas!$D$21)*datos!P3931</f>
        <v>#N/A</v>
      </c>
      <c r="V3931" t="e">
        <f t="shared" si="561"/>
        <v>#N/A</v>
      </c>
      <c r="W3931">
        <f t="shared" si="562"/>
        <v>0</v>
      </c>
    </row>
    <row r="3932" spans="1:23" x14ac:dyDescent="0.25">
      <c r="A3932">
        <f t="shared" si="555"/>
        <v>162</v>
      </c>
      <c r="B3932">
        <f t="shared" si="556"/>
        <v>6</v>
      </c>
      <c r="C3932" s="1">
        <f t="shared" si="563"/>
        <v>41803.37499999049</v>
      </c>
      <c r="D3932" s="7">
        <v>462.34848484848482</v>
      </c>
      <c r="E3932" s="7"/>
      <c r="G3932">
        <v>65.59</v>
      </c>
      <c r="H3932" s="12">
        <v>583.88529969231524</v>
      </c>
      <c r="I3932" s="13">
        <f>$D$2*tarifas!$D$12/24</f>
        <v>1.4541666666666666</v>
      </c>
      <c r="J3932" s="13" t="e">
        <f>VLOOKUP(E3932&amp;" "&amp;F3932,tarifas!$A$13:$D$20,4,FALSE)*H3932</f>
        <v>#N/A</v>
      </c>
      <c r="K3932" s="13">
        <f>IF(F3932="COD1",tarifas!$D$11*(SUMIFS($H$11:$H$8770,$F$11:$F$8770,"=COD1",$B$11:$B$8770,"="&amp;B3932)/COUNTIFS($F$11:$F$8770,"=COD1",$B$11:$B$8770,"="&amp;B3932))/COUNTIFS($A$11:$A$8770,"="&amp;A3932,$F$11:$F$8770,"=COD1"),0)</f>
        <v>0</v>
      </c>
      <c r="L3932" s="13" t="e">
        <f>(VLOOKUP(F3932,tarifas!$C$7:$D$10,2,FALSE)+tarifas!$D$21)*datos!H3932</f>
        <v>#N/A</v>
      </c>
      <c r="M3932">
        <v>392.18261999999999</v>
      </c>
      <c r="N3932" s="13" t="e">
        <f t="shared" si="557"/>
        <v>#N/A</v>
      </c>
      <c r="O3932">
        <f t="shared" si="558"/>
        <v>392.18261999999999</v>
      </c>
      <c r="P3932" s="12">
        <f t="shared" si="559"/>
        <v>191.70267969231526</v>
      </c>
      <c r="Q3932">
        <f t="shared" si="560"/>
        <v>0</v>
      </c>
      <c r="R3932">
        <f>$D$2*tarifas!$D$12/24</f>
        <v>1.4541666666666666</v>
      </c>
      <c r="S3932" t="e">
        <f>VLOOKUP(E3932&amp;" "&amp;F3932,tarifas!$A$13:$D$20,4,FALSE)*P3932</f>
        <v>#N/A</v>
      </c>
      <c r="T3932">
        <f>IF(F3932="COD1",tarifas!$D$11*(SUMIFS($P$11:$P$8770,$F$11:$F$8770,"=COD1",$B$11:$B$8770,"="&amp;B3932)/COUNTIFS($F$11:$F$8770,"=COD1",$B$11:$B$8770,"="&amp;B3932))/COUNTIFS($A$11:$A$8770,"="&amp;A3932,$F$11:$F$8770,"=COD1"),0)</f>
        <v>0</v>
      </c>
      <c r="U3932" t="e">
        <f>(VLOOKUP(F3932,tarifas!$C$7:$D$10,2,FALSE)+tarifas!$D$21)*datos!P3932</f>
        <v>#N/A</v>
      </c>
      <c r="V3932" t="e">
        <f t="shared" si="561"/>
        <v>#N/A</v>
      </c>
      <c r="W3932">
        <f t="shared" si="562"/>
        <v>0</v>
      </c>
    </row>
    <row r="3933" spans="1:23" x14ac:dyDescent="0.25">
      <c r="A3933">
        <f t="shared" si="555"/>
        <v>162</v>
      </c>
      <c r="B3933">
        <f t="shared" si="556"/>
        <v>6</v>
      </c>
      <c r="C3933" s="1">
        <f t="shared" si="563"/>
        <v>41803.416666657155</v>
      </c>
      <c r="D3933" s="7">
        <v>642.13636363636363</v>
      </c>
      <c r="E3933" s="7"/>
      <c r="G3933">
        <v>66.5</v>
      </c>
      <c r="H3933" s="12">
        <v>627.7148867530783</v>
      </c>
      <c r="I3933" s="13">
        <f>$D$2*tarifas!$D$12/24</f>
        <v>1.4541666666666666</v>
      </c>
      <c r="J3933" s="13" t="e">
        <f>VLOOKUP(E3933&amp;" "&amp;F3933,tarifas!$A$13:$D$20,4,FALSE)*H3933</f>
        <v>#N/A</v>
      </c>
      <c r="K3933" s="13">
        <f>IF(F3933="COD1",tarifas!$D$11*(SUMIFS($H$11:$H$8770,$F$11:$F$8770,"=COD1",$B$11:$B$8770,"="&amp;B3933)/COUNTIFS($F$11:$F$8770,"=COD1",$B$11:$B$8770,"="&amp;B3933))/COUNTIFS($A$11:$A$8770,"="&amp;A3933,$F$11:$F$8770,"=COD1"),0)</f>
        <v>0</v>
      </c>
      <c r="L3933" s="13" t="e">
        <f>(VLOOKUP(F3933,tarifas!$C$7:$D$10,2,FALSE)+tarifas!$D$21)*datos!H3933</f>
        <v>#N/A</v>
      </c>
      <c r="M3933">
        <v>450.57466999999997</v>
      </c>
      <c r="N3933" s="13" t="e">
        <f t="shared" si="557"/>
        <v>#N/A</v>
      </c>
      <c r="O3933">
        <f t="shared" si="558"/>
        <v>450.57466999999997</v>
      </c>
      <c r="P3933" s="12">
        <f t="shared" si="559"/>
        <v>177.14021675307833</v>
      </c>
      <c r="Q3933">
        <f t="shared" si="560"/>
        <v>0</v>
      </c>
      <c r="R3933">
        <f>$D$2*tarifas!$D$12/24</f>
        <v>1.4541666666666666</v>
      </c>
      <c r="S3933" t="e">
        <f>VLOOKUP(E3933&amp;" "&amp;F3933,tarifas!$A$13:$D$20,4,FALSE)*P3933</f>
        <v>#N/A</v>
      </c>
      <c r="T3933">
        <f>IF(F3933="COD1",tarifas!$D$11*(SUMIFS($P$11:$P$8770,$F$11:$F$8770,"=COD1",$B$11:$B$8770,"="&amp;B3933)/COUNTIFS($F$11:$F$8770,"=COD1",$B$11:$B$8770,"="&amp;B3933))/COUNTIFS($A$11:$A$8770,"="&amp;A3933,$F$11:$F$8770,"=COD1"),0)</f>
        <v>0</v>
      </c>
      <c r="U3933" t="e">
        <f>(VLOOKUP(F3933,tarifas!$C$7:$D$10,2,FALSE)+tarifas!$D$21)*datos!P3933</f>
        <v>#N/A</v>
      </c>
      <c r="V3933" t="e">
        <f t="shared" si="561"/>
        <v>#N/A</v>
      </c>
      <c r="W3933">
        <f t="shared" si="562"/>
        <v>0</v>
      </c>
    </row>
    <row r="3934" spans="1:23" x14ac:dyDescent="0.25">
      <c r="A3934">
        <f t="shared" si="555"/>
        <v>162</v>
      </c>
      <c r="B3934">
        <f t="shared" si="556"/>
        <v>6</v>
      </c>
      <c r="C3934" s="1">
        <f t="shared" si="563"/>
        <v>41803.458333323819</v>
      </c>
      <c r="D3934" s="7">
        <v>736.15151515151513</v>
      </c>
      <c r="E3934" s="7"/>
      <c r="G3934">
        <v>66.09</v>
      </c>
      <c r="H3934" s="12">
        <v>440.51397094736433</v>
      </c>
      <c r="I3934" s="13">
        <f>$D$2*tarifas!$D$12/24</f>
        <v>1.4541666666666666</v>
      </c>
      <c r="J3934" s="13" t="e">
        <f>VLOOKUP(E3934&amp;" "&amp;F3934,tarifas!$A$13:$D$20,4,FALSE)*H3934</f>
        <v>#N/A</v>
      </c>
      <c r="K3934" s="13">
        <f>IF(F3934="COD1",tarifas!$D$11*(SUMIFS($H$11:$H$8770,$F$11:$F$8770,"=COD1",$B$11:$B$8770,"="&amp;B3934)/COUNTIFS($F$11:$F$8770,"=COD1",$B$11:$B$8770,"="&amp;B3934))/COUNTIFS($A$11:$A$8770,"="&amp;A3934,$F$11:$F$8770,"=COD1"),0)</f>
        <v>0</v>
      </c>
      <c r="L3934" s="13" t="e">
        <f>(VLOOKUP(F3934,tarifas!$C$7:$D$10,2,FALSE)+tarifas!$D$21)*datos!H3934</f>
        <v>#N/A</v>
      </c>
      <c r="M3934">
        <v>480.40865000000002</v>
      </c>
      <c r="N3934" s="13" t="e">
        <f t="shared" si="557"/>
        <v>#N/A</v>
      </c>
      <c r="O3934">
        <f t="shared" si="558"/>
        <v>440.51397094736433</v>
      </c>
      <c r="P3934" s="12">
        <f t="shared" si="559"/>
        <v>0</v>
      </c>
      <c r="Q3934">
        <f t="shared" si="560"/>
        <v>39.894679052635695</v>
      </c>
      <c r="R3934">
        <f>$D$2*tarifas!$D$12/24</f>
        <v>1.4541666666666666</v>
      </c>
      <c r="S3934" t="e">
        <f>VLOOKUP(E3934&amp;" "&amp;F3934,tarifas!$A$13:$D$20,4,FALSE)*P3934</f>
        <v>#N/A</v>
      </c>
      <c r="T3934">
        <f>IF(F3934="COD1",tarifas!$D$11*(SUMIFS($P$11:$P$8770,$F$11:$F$8770,"=COD1",$B$11:$B$8770,"="&amp;B3934)/COUNTIFS($F$11:$F$8770,"=COD1",$B$11:$B$8770,"="&amp;B3934))/COUNTIFS($A$11:$A$8770,"="&amp;A3934,$F$11:$F$8770,"=COD1"),0)</f>
        <v>0</v>
      </c>
      <c r="U3934" t="e">
        <f>(VLOOKUP(F3934,tarifas!$C$7:$D$10,2,FALSE)+tarifas!$D$21)*datos!P3934</f>
        <v>#N/A</v>
      </c>
      <c r="V3934" t="e">
        <f t="shared" si="561"/>
        <v>#N/A</v>
      </c>
      <c r="W3934">
        <f t="shared" si="562"/>
        <v>2.3729754047298237</v>
      </c>
    </row>
    <row r="3935" spans="1:23" x14ac:dyDescent="0.25">
      <c r="A3935">
        <f t="shared" si="555"/>
        <v>162</v>
      </c>
      <c r="B3935">
        <f t="shared" si="556"/>
        <v>6</v>
      </c>
      <c r="C3935" s="1">
        <f t="shared" si="563"/>
        <v>41803.499999990483</v>
      </c>
      <c r="D3935" s="7">
        <v>812.90909090909088</v>
      </c>
      <c r="E3935" s="7"/>
      <c r="G3935">
        <v>64.5</v>
      </c>
      <c r="H3935" s="12">
        <v>414.73110161511534</v>
      </c>
      <c r="I3935" s="13">
        <f>$D$2*tarifas!$D$12/24</f>
        <v>1.4541666666666666</v>
      </c>
      <c r="J3935" s="13" t="e">
        <f>VLOOKUP(E3935&amp;" "&amp;F3935,tarifas!$A$13:$D$20,4,FALSE)*H3935</f>
        <v>#N/A</v>
      </c>
      <c r="K3935" s="13">
        <f>IF(F3935="COD1",tarifas!$D$11*(SUMIFS($H$11:$H$8770,$F$11:$F$8770,"=COD1",$B$11:$B$8770,"="&amp;B3935)/COUNTIFS($F$11:$F$8770,"=COD1",$B$11:$B$8770,"="&amp;B3935))/COUNTIFS($A$11:$A$8770,"="&amp;A3935,$F$11:$F$8770,"=COD1"),0)</f>
        <v>0</v>
      </c>
      <c r="L3935" s="13" t="e">
        <f>(VLOOKUP(F3935,tarifas!$C$7:$D$10,2,FALSE)+tarifas!$D$21)*datos!H3935</f>
        <v>#N/A</v>
      </c>
      <c r="M3935">
        <v>481.43720999999999</v>
      </c>
      <c r="N3935" s="13" t="e">
        <f t="shared" si="557"/>
        <v>#N/A</v>
      </c>
      <c r="O3935">
        <f t="shared" si="558"/>
        <v>414.73110161511534</v>
      </c>
      <c r="P3935" s="12">
        <f t="shared" si="559"/>
        <v>0</v>
      </c>
      <c r="Q3935">
        <f t="shared" si="560"/>
        <v>66.706108384884658</v>
      </c>
      <c r="R3935">
        <f>$D$2*tarifas!$D$12/24</f>
        <v>1.4541666666666666</v>
      </c>
      <c r="S3935" t="e">
        <f>VLOOKUP(E3935&amp;" "&amp;F3935,tarifas!$A$13:$D$20,4,FALSE)*P3935</f>
        <v>#N/A</v>
      </c>
      <c r="T3935">
        <f>IF(F3935="COD1",tarifas!$D$11*(SUMIFS($P$11:$P$8770,$F$11:$F$8770,"=COD1",$B$11:$B$8770,"="&amp;B3935)/COUNTIFS($F$11:$F$8770,"=COD1",$B$11:$B$8770,"="&amp;B3935))/COUNTIFS($A$11:$A$8770,"="&amp;A3935,$F$11:$F$8770,"=COD1"),0)</f>
        <v>0</v>
      </c>
      <c r="U3935" t="e">
        <f>(VLOOKUP(F3935,tarifas!$C$7:$D$10,2,FALSE)+tarifas!$D$21)*datos!P3935</f>
        <v>#N/A</v>
      </c>
      <c r="V3935" t="e">
        <f t="shared" si="561"/>
        <v>#N/A</v>
      </c>
      <c r="W3935">
        <f t="shared" si="562"/>
        <v>3.8722895917425548</v>
      </c>
    </row>
    <row r="3936" spans="1:23" x14ac:dyDescent="0.25">
      <c r="A3936">
        <f t="shared" si="555"/>
        <v>162</v>
      </c>
      <c r="B3936">
        <f t="shared" si="556"/>
        <v>6</v>
      </c>
      <c r="C3936" s="1">
        <f t="shared" si="563"/>
        <v>41803.541666657147</v>
      </c>
      <c r="D3936" s="7">
        <v>829.39393939393949</v>
      </c>
      <c r="E3936" s="7"/>
      <c r="G3936">
        <v>61.69</v>
      </c>
      <c r="H3936" s="12">
        <v>545.06955683517504</v>
      </c>
      <c r="I3936" s="13">
        <f>$D$2*tarifas!$D$12/24</f>
        <v>1.4541666666666666</v>
      </c>
      <c r="J3936" s="13" t="e">
        <f>VLOOKUP(E3936&amp;" "&amp;F3936,tarifas!$A$13:$D$20,4,FALSE)*H3936</f>
        <v>#N/A</v>
      </c>
      <c r="K3936" s="13">
        <f>IF(F3936="COD1",tarifas!$D$11*(SUMIFS($H$11:$H$8770,$F$11:$F$8770,"=COD1",$B$11:$B$8770,"="&amp;B3936)/COUNTIFS($F$11:$F$8770,"=COD1",$B$11:$B$8770,"="&amp;B3936))/COUNTIFS($A$11:$A$8770,"="&amp;A3936,$F$11:$F$8770,"=COD1"),0)</f>
        <v>0</v>
      </c>
      <c r="L3936" s="13" t="e">
        <f>(VLOOKUP(F3936,tarifas!$C$7:$D$10,2,FALSE)+tarifas!$D$21)*datos!H3936</f>
        <v>#N/A</v>
      </c>
      <c r="M3936">
        <v>461.65109000000001</v>
      </c>
      <c r="N3936" s="13" t="e">
        <f t="shared" si="557"/>
        <v>#N/A</v>
      </c>
      <c r="O3936">
        <f t="shared" si="558"/>
        <v>461.65109000000001</v>
      </c>
      <c r="P3936" s="12">
        <f t="shared" si="559"/>
        <v>83.418466835175025</v>
      </c>
      <c r="Q3936">
        <f t="shared" si="560"/>
        <v>0</v>
      </c>
      <c r="R3936">
        <f>$D$2*tarifas!$D$12/24</f>
        <v>1.4541666666666666</v>
      </c>
      <c r="S3936" t="e">
        <f>VLOOKUP(E3936&amp;" "&amp;F3936,tarifas!$A$13:$D$20,4,FALSE)*P3936</f>
        <v>#N/A</v>
      </c>
      <c r="T3936">
        <f>IF(F3936="COD1",tarifas!$D$11*(SUMIFS($P$11:$P$8770,$F$11:$F$8770,"=COD1",$B$11:$B$8770,"="&amp;B3936)/COUNTIFS($F$11:$F$8770,"=COD1",$B$11:$B$8770,"="&amp;B3936))/COUNTIFS($A$11:$A$8770,"="&amp;A3936,$F$11:$F$8770,"=COD1"),0)</f>
        <v>0</v>
      </c>
      <c r="U3936" t="e">
        <f>(VLOOKUP(F3936,tarifas!$C$7:$D$10,2,FALSE)+tarifas!$D$21)*datos!P3936</f>
        <v>#N/A</v>
      </c>
      <c r="V3936" t="e">
        <f t="shared" si="561"/>
        <v>#N/A</v>
      </c>
      <c r="W3936">
        <f t="shared" si="562"/>
        <v>0</v>
      </c>
    </row>
    <row r="3937" spans="1:23" x14ac:dyDescent="0.25">
      <c r="A3937">
        <f t="shared" si="555"/>
        <v>162</v>
      </c>
      <c r="B3937">
        <f t="shared" si="556"/>
        <v>6</v>
      </c>
      <c r="C3937" s="1">
        <f t="shared" si="563"/>
        <v>41803.583333323812</v>
      </c>
      <c r="D3937" s="7">
        <v>755.9848484848485</v>
      </c>
      <c r="E3937" s="7"/>
      <c r="G3937">
        <v>60.14</v>
      </c>
      <c r="H3937" s="12">
        <v>549.59107754714159</v>
      </c>
      <c r="I3937" s="13">
        <f>$D$2*tarifas!$D$12/24</f>
        <v>1.4541666666666666</v>
      </c>
      <c r="J3937" s="13" t="e">
        <f>VLOOKUP(E3937&amp;" "&amp;F3937,tarifas!$A$13:$D$20,4,FALSE)*H3937</f>
        <v>#N/A</v>
      </c>
      <c r="K3937" s="13">
        <f>IF(F3937="COD1",tarifas!$D$11*(SUMIFS($H$11:$H$8770,$F$11:$F$8770,"=COD1",$B$11:$B$8770,"="&amp;B3937)/COUNTIFS($F$11:$F$8770,"=COD1",$B$11:$B$8770,"="&amp;B3937))/COUNTIFS($A$11:$A$8770,"="&amp;A3937,$F$11:$F$8770,"=COD1"),0)</f>
        <v>0</v>
      </c>
      <c r="L3937" s="13" t="e">
        <f>(VLOOKUP(F3937,tarifas!$C$7:$D$10,2,FALSE)+tarifas!$D$21)*datos!H3937</f>
        <v>#N/A</v>
      </c>
      <c r="M3937">
        <v>410.10473999999999</v>
      </c>
      <c r="N3937" s="13" t="e">
        <f t="shared" si="557"/>
        <v>#N/A</v>
      </c>
      <c r="O3937">
        <f t="shared" si="558"/>
        <v>410.10473999999999</v>
      </c>
      <c r="P3937" s="12">
        <f t="shared" si="559"/>
        <v>139.4863375471416</v>
      </c>
      <c r="Q3937">
        <f t="shared" si="560"/>
        <v>0</v>
      </c>
      <c r="R3937">
        <f>$D$2*tarifas!$D$12/24</f>
        <v>1.4541666666666666</v>
      </c>
      <c r="S3937" t="e">
        <f>VLOOKUP(E3937&amp;" "&amp;F3937,tarifas!$A$13:$D$20,4,FALSE)*P3937</f>
        <v>#N/A</v>
      </c>
      <c r="T3937">
        <f>IF(F3937="COD1",tarifas!$D$11*(SUMIFS($P$11:$P$8770,$F$11:$F$8770,"=COD1",$B$11:$B$8770,"="&amp;B3937)/COUNTIFS($F$11:$F$8770,"=COD1",$B$11:$B$8770,"="&amp;B3937))/COUNTIFS($A$11:$A$8770,"="&amp;A3937,$F$11:$F$8770,"=COD1"),0)</f>
        <v>0</v>
      </c>
      <c r="U3937" t="e">
        <f>(VLOOKUP(F3937,tarifas!$C$7:$D$10,2,FALSE)+tarifas!$D$21)*datos!P3937</f>
        <v>#N/A</v>
      </c>
      <c r="V3937" t="e">
        <f t="shared" si="561"/>
        <v>#N/A</v>
      </c>
      <c r="W3937">
        <f t="shared" si="562"/>
        <v>0</v>
      </c>
    </row>
    <row r="3938" spans="1:23" x14ac:dyDescent="0.25">
      <c r="A3938">
        <f t="shared" si="555"/>
        <v>162</v>
      </c>
      <c r="B3938">
        <f t="shared" si="556"/>
        <v>6</v>
      </c>
      <c r="C3938" s="1">
        <f t="shared" si="563"/>
        <v>41803.624999990476</v>
      </c>
      <c r="D3938" s="7">
        <v>707.56060606060601</v>
      </c>
      <c r="E3938" s="7"/>
      <c r="G3938">
        <v>59.41</v>
      </c>
      <c r="H3938" s="12">
        <v>554.19362494936809</v>
      </c>
      <c r="I3938" s="13">
        <f>$D$2*tarifas!$D$12/24</f>
        <v>1.4541666666666666</v>
      </c>
      <c r="J3938" s="13" t="e">
        <f>VLOOKUP(E3938&amp;" "&amp;F3938,tarifas!$A$13:$D$20,4,FALSE)*H3938</f>
        <v>#N/A</v>
      </c>
      <c r="K3938" s="13">
        <f>IF(F3938="COD1",tarifas!$D$11*(SUMIFS($H$11:$H$8770,$F$11:$F$8770,"=COD1",$B$11:$B$8770,"="&amp;B3938)/COUNTIFS($F$11:$F$8770,"=COD1",$B$11:$B$8770,"="&amp;B3938))/COUNTIFS($A$11:$A$8770,"="&amp;A3938,$F$11:$F$8770,"=COD1"),0)</f>
        <v>0</v>
      </c>
      <c r="L3938" s="13" t="e">
        <f>(VLOOKUP(F3938,tarifas!$C$7:$D$10,2,FALSE)+tarifas!$D$21)*datos!H3938</f>
        <v>#N/A</v>
      </c>
      <c r="M3938">
        <v>325.86669000000001</v>
      </c>
      <c r="N3938" s="13" t="e">
        <f t="shared" si="557"/>
        <v>#N/A</v>
      </c>
      <c r="O3938">
        <f t="shared" si="558"/>
        <v>325.86669000000001</v>
      </c>
      <c r="P3938" s="12">
        <f t="shared" si="559"/>
        <v>228.32693494936808</v>
      </c>
      <c r="Q3938">
        <f t="shared" si="560"/>
        <v>0</v>
      </c>
      <c r="R3938">
        <f>$D$2*tarifas!$D$12/24</f>
        <v>1.4541666666666666</v>
      </c>
      <c r="S3938" t="e">
        <f>VLOOKUP(E3938&amp;" "&amp;F3938,tarifas!$A$13:$D$20,4,FALSE)*P3938</f>
        <v>#N/A</v>
      </c>
      <c r="T3938">
        <f>IF(F3938="COD1",tarifas!$D$11*(SUMIFS($P$11:$P$8770,$F$11:$F$8770,"=COD1",$B$11:$B$8770,"="&amp;B3938)/COUNTIFS($F$11:$F$8770,"=COD1",$B$11:$B$8770,"="&amp;B3938))/COUNTIFS($A$11:$A$8770,"="&amp;A3938,$F$11:$F$8770,"=COD1"),0)</f>
        <v>0</v>
      </c>
      <c r="U3938" t="e">
        <f>(VLOOKUP(F3938,tarifas!$C$7:$D$10,2,FALSE)+tarifas!$D$21)*datos!P3938</f>
        <v>#N/A</v>
      </c>
      <c r="V3938" t="e">
        <f t="shared" si="561"/>
        <v>#N/A</v>
      </c>
      <c r="W3938">
        <f t="shared" si="562"/>
        <v>0</v>
      </c>
    </row>
    <row r="3939" spans="1:23" x14ac:dyDescent="0.25">
      <c r="A3939">
        <f t="shared" si="555"/>
        <v>162</v>
      </c>
      <c r="B3939">
        <f t="shared" si="556"/>
        <v>6</v>
      </c>
      <c r="C3939" s="1">
        <f t="shared" si="563"/>
        <v>41803.66666665714</v>
      </c>
      <c r="D3939" s="7">
        <v>640.84848484848487</v>
      </c>
      <c r="E3939" s="7"/>
      <c r="G3939">
        <v>59</v>
      </c>
      <c r="H3939" s="12">
        <v>511.27004512676803</v>
      </c>
      <c r="I3939" s="13">
        <f>$D$2*tarifas!$D$12/24</f>
        <v>1.4541666666666666</v>
      </c>
      <c r="J3939" s="13" t="e">
        <f>VLOOKUP(E3939&amp;" "&amp;F3939,tarifas!$A$13:$D$20,4,FALSE)*H3939</f>
        <v>#N/A</v>
      </c>
      <c r="K3939" s="13">
        <f>IF(F3939="COD1",tarifas!$D$11*(SUMIFS($H$11:$H$8770,$F$11:$F$8770,"=COD1",$B$11:$B$8770,"="&amp;B3939)/COUNTIFS($F$11:$F$8770,"=COD1",$B$11:$B$8770,"="&amp;B3939))/COUNTIFS($A$11:$A$8770,"="&amp;A3939,$F$11:$F$8770,"=COD1"),0)</f>
        <v>0</v>
      </c>
      <c r="L3939" s="13" t="e">
        <f>(VLOOKUP(F3939,tarifas!$C$7:$D$10,2,FALSE)+tarifas!$D$21)*datos!H3939</f>
        <v>#N/A</v>
      </c>
      <c r="M3939">
        <v>212.09768</v>
      </c>
      <c r="N3939" s="13" t="e">
        <f t="shared" si="557"/>
        <v>#N/A</v>
      </c>
      <c r="O3939">
        <f t="shared" si="558"/>
        <v>212.09768</v>
      </c>
      <c r="P3939" s="12">
        <f t="shared" si="559"/>
        <v>299.172365126768</v>
      </c>
      <c r="Q3939">
        <f t="shared" si="560"/>
        <v>0</v>
      </c>
      <c r="R3939">
        <f>$D$2*tarifas!$D$12/24</f>
        <v>1.4541666666666666</v>
      </c>
      <c r="S3939" t="e">
        <f>VLOOKUP(E3939&amp;" "&amp;F3939,tarifas!$A$13:$D$20,4,FALSE)*P3939</f>
        <v>#N/A</v>
      </c>
      <c r="T3939">
        <f>IF(F3939="COD1",tarifas!$D$11*(SUMIFS($P$11:$P$8770,$F$11:$F$8770,"=COD1",$B$11:$B$8770,"="&amp;B3939)/COUNTIFS($F$11:$F$8770,"=COD1",$B$11:$B$8770,"="&amp;B3939))/COUNTIFS($A$11:$A$8770,"="&amp;A3939,$F$11:$F$8770,"=COD1"),0)</f>
        <v>0</v>
      </c>
      <c r="U3939" t="e">
        <f>(VLOOKUP(F3939,tarifas!$C$7:$D$10,2,FALSE)+tarifas!$D$21)*datos!P3939</f>
        <v>#N/A</v>
      </c>
      <c r="V3939" t="e">
        <f t="shared" si="561"/>
        <v>#N/A</v>
      </c>
      <c r="W3939">
        <f t="shared" si="562"/>
        <v>0</v>
      </c>
    </row>
    <row r="3940" spans="1:23" x14ac:dyDescent="0.25">
      <c r="A3940">
        <f t="shared" si="555"/>
        <v>162</v>
      </c>
      <c r="B3940">
        <f t="shared" si="556"/>
        <v>6</v>
      </c>
      <c r="C3940" s="1">
        <f t="shared" si="563"/>
        <v>41803.708333323804</v>
      </c>
      <c r="D3940" s="7">
        <v>391.25757575757575</v>
      </c>
      <c r="E3940" s="7"/>
      <c r="G3940">
        <v>57.69</v>
      </c>
      <c r="H3940" s="12">
        <v>421.25274605286785</v>
      </c>
      <c r="I3940" s="13">
        <f>$D$2*tarifas!$D$12/24</f>
        <v>1.4541666666666666</v>
      </c>
      <c r="J3940" s="13" t="e">
        <f>VLOOKUP(E3940&amp;" "&amp;F3940,tarifas!$A$13:$D$20,4,FALSE)*H3940</f>
        <v>#N/A</v>
      </c>
      <c r="K3940" s="13">
        <f>IF(F3940="COD1",tarifas!$D$11*(SUMIFS($H$11:$H$8770,$F$11:$F$8770,"=COD1",$B$11:$B$8770,"="&amp;B3940)/COUNTIFS($F$11:$F$8770,"=COD1",$B$11:$B$8770,"="&amp;B3940))/COUNTIFS($A$11:$A$8770,"="&amp;A3940,$F$11:$F$8770,"=COD1"),0)</f>
        <v>0</v>
      </c>
      <c r="L3940" s="13" t="e">
        <f>(VLOOKUP(F3940,tarifas!$C$7:$D$10,2,FALSE)+tarifas!$D$21)*datos!H3940</f>
        <v>#N/A</v>
      </c>
      <c r="M3940">
        <v>79.96605000000001</v>
      </c>
      <c r="N3940" s="13" t="e">
        <f t="shared" si="557"/>
        <v>#N/A</v>
      </c>
      <c r="O3940">
        <f t="shared" si="558"/>
        <v>79.96605000000001</v>
      </c>
      <c r="P3940" s="12">
        <f t="shared" si="559"/>
        <v>341.28669605286785</v>
      </c>
      <c r="Q3940">
        <f t="shared" si="560"/>
        <v>0</v>
      </c>
      <c r="R3940">
        <f>$D$2*tarifas!$D$12/24</f>
        <v>1.4541666666666666</v>
      </c>
      <c r="S3940" t="e">
        <f>VLOOKUP(E3940&amp;" "&amp;F3940,tarifas!$A$13:$D$20,4,FALSE)*P3940</f>
        <v>#N/A</v>
      </c>
      <c r="T3940">
        <f>IF(F3940="COD1",tarifas!$D$11*(SUMIFS($P$11:$P$8770,$F$11:$F$8770,"=COD1",$B$11:$B$8770,"="&amp;B3940)/COUNTIFS($F$11:$F$8770,"=COD1",$B$11:$B$8770,"="&amp;B3940))/COUNTIFS($A$11:$A$8770,"="&amp;A3940,$F$11:$F$8770,"=COD1"),0)</f>
        <v>0</v>
      </c>
      <c r="U3940" t="e">
        <f>(VLOOKUP(F3940,tarifas!$C$7:$D$10,2,FALSE)+tarifas!$D$21)*datos!P3940</f>
        <v>#N/A</v>
      </c>
      <c r="V3940" t="e">
        <f t="shared" si="561"/>
        <v>#N/A</v>
      </c>
      <c r="W3940">
        <f t="shared" si="562"/>
        <v>0</v>
      </c>
    </row>
    <row r="3941" spans="1:23" x14ac:dyDescent="0.25">
      <c r="A3941">
        <f t="shared" si="555"/>
        <v>162</v>
      </c>
      <c r="B3941">
        <f t="shared" si="556"/>
        <v>6</v>
      </c>
      <c r="C3941" s="1">
        <f t="shared" si="563"/>
        <v>41803.749999990468</v>
      </c>
      <c r="D3941" s="7">
        <v>205.54545454545456</v>
      </c>
      <c r="E3941" s="7"/>
      <c r="G3941">
        <v>55.96</v>
      </c>
      <c r="H3941" s="12">
        <v>318.57846068759363</v>
      </c>
      <c r="I3941" s="13">
        <f>$D$2*tarifas!$D$12/24</f>
        <v>1.4541666666666666</v>
      </c>
      <c r="J3941" s="13" t="e">
        <f>VLOOKUP(E3941&amp;" "&amp;F3941,tarifas!$A$13:$D$20,4,FALSE)*H3941</f>
        <v>#N/A</v>
      </c>
      <c r="K3941" s="13">
        <f>IF(F3941="COD1",tarifas!$D$11*(SUMIFS($H$11:$H$8770,$F$11:$F$8770,"=COD1",$B$11:$B$8770,"="&amp;B3941)/COUNTIFS($F$11:$F$8770,"=COD1",$B$11:$B$8770,"="&amp;B3941))/COUNTIFS($A$11:$A$8770,"="&amp;A3941,$F$11:$F$8770,"=COD1"),0)</f>
        <v>0</v>
      </c>
      <c r="L3941" s="13" t="e">
        <f>(VLOOKUP(F3941,tarifas!$C$7:$D$10,2,FALSE)+tarifas!$D$21)*datos!H3941</f>
        <v>#N/A</v>
      </c>
      <c r="M3941">
        <v>14.43083</v>
      </c>
      <c r="N3941" s="13" t="e">
        <f t="shared" si="557"/>
        <v>#N/A</v>
      </c>
      <c r="O3941">
        <f t="shared" si="558"/>
        <v>14.43083</v>
      </c>
      <c r="P3941" s="12">
        <f t="shared" si="559"/>
        <v>304.14763068759362</v>
      </c>
      <c r="Q3941">
        <f t="shared" si="560"/>
        <v>0</v>
      </c>
      <c r="R3941">
        <f>$D$2*tarifas!$D$12/24</f>
        <v>1.4541666666666666</v>
      </c>
      <c r="S3941" t="e">
        <f>VLOOKUP(E3941&amp;" "&amp;F3941,tarifas!$A$13:$D$20,4,FALSE)*P3941</f>
        <v>#N/A</v>
      </c>
      <c r="T3941">
        <f>IF(F3941="COD1",tarifas!$D$11*(SUMIFS($P$11:$P$8770,$F$11:$F$8770,"=COD1",$B$11:$B$8770,"="&amp;B3941)/COUNTIFS($F$11:$F$8770,"=COD1",$B$11:$B$8770,"="&amp;B3941))/COUNTIFS($A$11:$A$8770,"="&amp;A3941,$F$11:$F$8770,"=COD1"),0)</f>
        <v>0</v>
      </c>
      <c r="U3941" t="e">
        <f>(VLOOKUP(F3941,tarifas!$C$7:$D$10,2,FALSE)+tarifas!$D$21)*datos!P3941</f>
        <v>#N/A</v>
      </c>
      <c r="V3941" t="e">
        <f t="shared" si="561"/>
        <v>#N/A</v>
      </c>
      <c r="W3941">
        <f t="shared" si="562"/>
        <v>0</v>
      </c>
    </row>
    <row r="3942" spans="1:23" x14ac:dyDescent="0.25">
      <c r="A3942">
        <f t="shared" si="555"/>
        <v>162</v>
      </c>
      <c r="B3942">
        <f t="shared" si="556"/>
        <v>6</v>
      </c>
      <c r="C3942" s="1">
        <f t="shared" si="563"/>
        <v>41803.791666657133</v>
      </c>
      <c r="D3942" s="7">
        <v>95.560606060606048</v>
      </c>
      <c r="E3942" s="7"/>
      <c r="G3942">
        <v>57.34</v>
      </c>
      <c r="H3942" s="12">
        <v>236.74299981795585</v>
      </c>
      <c r="I3942" s="13">
        <f>$D$2*tarifas!$D$12/24</f>
        <v>1.4541666666666666</v>
      </c>
      <c r="J3942" s="13" t="e">
        <f>VLOOKUP(E3942&amp;" "&amp;F3942,tarifas!$A$13:$D$20,4,FALSE)*H3942</f>
        <v>#N/A</v>
      </c>
      <c r="K3942" s="13">
        <f>IF(F3942="COD1",tarifas!$D$11*(SUMIFS($H$11:$H$8770,$F$11:$F$8770,"=COD1",$B$11:$B$8770,"="&amp;B3942)/COUNTIFS($F$11:$F$8770,"=COD1",$B$11:$B$8770,"="&amp;B3942))/COUNTIFS($A$11:$A$8770,"="&amp;A3942,$F$11:$F$8770,"=COD1"),0)</f>
        <v>0</v>
      </c>
      <c r="L3942" s="13" t="e">
        <f>(VLOOKUP(F3942,tarifas!$C$7:$D$10,2,FALSE)+tarifas!$D$21)*datos!H3942</f>
        <v>#N/A</v>
      </c>
      <c r="M3942">
        <v>0</v>
      </c>
      <c r="N3942" s="13" t="e">
        <f t="shared" si="557"/>
        <v>#N/A</v>
      </c>
      <c r="O3942">
        <f t="shared" si="558"/>
        <v>0</v>
      </c>
      <c r="P3942" s="12">
        <f t="shared" si="559"/>
        <v>236.74299981795585</v>
      </c>
      <c r="Q3942">
        <f t="shared" si="560"/>
        <v>0</v>
      </c>
      <c r="R3942">
        <f>$D$2*tarifas!$D$12/24</f>
        <v>1.4541666666666666</v>
      </c>
      <c r="S3942" t="e">
        <f>VLOOKUP(E3942&amp;" "&amp;F3942,tarifas!$A$13:$D$20,4,FALSE)*P3942</f>
        <v>#N/A</v>
      </c>
      <c r="T3942">
        <f>IF(F3942="COD1",tarifas!$D$11*(SUMIFS($P$11:$P$8770,$F$11:$F$8770,"=COD1",$B$11:$B$8770,"="&amp;B3942)/COUNTIFS($F$11:$F$8770,"=COD1",$B$11:$B$8770,"="&amp;B3942))/COUNTIFS($A$11:$A$8770,"="&amp;A3942,$F$11:$F$8770,"=COD1"),0)</f>
        <v>0</v>
      </c>
      <c r="U3942" t="e">
        <f>(VLOOKUP(F3942,tarifas!$C$7:$D$10,2,FALSE)+tarifas!$D$21)*datos!P3942</f>
        <v>#N/A</v>
      </c>
      <c r="V3942" t="e">
        <f t="shared" si="561"/>
        <v>#N/A</v>
      </c>
      <c r="W3942">
        <f t="shared" si="562"/>
        <v>0</v>
      </c>
    </row>
    <row r="3943" spans="1:23" x14ac:dyDescent="0.25">
      <c r="A3943">
        <f t="shared" si="555"/>
        <v>162</v>
      </c>
      <c r="B3943">
        <f t="shared" si="556"/>
        <v>6</v>
      </c>
      <c r="C3943" s="1">
        <f t="shared" si="563"/>
        <v>41803.833333323797</v>
      </c>
      <c r="D3943" s="7">
        <v>22.666666666666664</v>
      </c>
      <c r="E3943" s="7"/>
      <c r="G3943">
        <v>58.53</v>
      </c>
      <c r="H3943" s="12">
        <v>213.77046166570469</v>
      </c>
      <c r="I3943" s="13">
        <f>$D$2*tarifas!$D$12/24</f>
        <v>1.4541666666666666</v>
      </c>
      <c r="J3943" s="13" t="e">
        <f>VLOOKUP(E3943&amp;" "&amp;F3943,tarifas!$A$13:$D$20,4,FALSE)*H3943</f>
        <v>#N/A</v>
      </c>
      <c r="K3943" s="13">
        <f>IF(F3943="COD1",tarifas!$D$11*(SUMIFS($H$11:$H$8770,$F$11:$F$8770,"=COD1",$B$11:$B$8770,"="&amp;B3943)/COUNTIFS($F$11:$F$8770,"=COD1",$B$11:$B$8770,"="&amp;B3943))/COUNTIFS($A$11:$A$8770,"="&amp;A3943,$F$11:$F$8770,"=COD1"),0)</f>
        <v>0</v>
      </c>
      <c r="L3943" s="13" t="e">
        <f>(VLOOKUP(F3943,tarifas!$C$7:$D$10,2,FALSE)+tarifas!$D$21)*datos!H3943</f>
        <v>#N/A</v>
      </c>
      <c r="M3943">
        <v>0</v>
      </c>
      <c r="N3943" s="13" t="e">
        <f t="shared" si="557"/>
        <v>#N/A</v>
      </c>
      <c r="O3943">
        <f t="shared" si="558"/>
        <v>0</v>
      </c>
      <c r="P3943" s="12">
        <f t="shared" si="559"/>
        <v>213.77046166570469</v>
      </c>
      <c r="Q3943">
        <f t="shared" si="560"/>
        <v>0</v>
      </c>
      <c r="R3943">
        <f>$D$2*tarifas!$D$12/24</f>
        <v>1.4541666666666666</v>
      </c>
      <c r="S3943" t="e">
        <f>VLOOKUP(E3943&amp;" "&amp;F3943,tarifas!$A$13:$D$20,4,FALSE)*P3943</f>
        <v>#N/A</v>
      </c>
      <c r="T3943">
        <f>IF(F3943="COD1",tarifas!$D$11*(SUMIFS($P$11:$P$8770,$F$11:$F$8770,"=COD1",$B$11:$B$8770,"="&amp;B3943)/COUNTIFS($F$11:$F$8770,"=COD1",$B$11:$B$8770,"="&amp;B3943))/COUNTIFS($A$11:$A$8770,"="&amp;A3943,$F$11:$F$8770,"=COD1"),0)</f>
        <v>0</v>
      </c>
      <c r="U3943" t="e">
        <f>(VLOOKUP(F3943,tarifas!$C$7:$D$10,2,FALSE)+tarifas!$D$21)*datos!P3943</f>
        <v>#N/A</v>
      </c>
      <c r="V3943" t="e">
        <f t="shared" si="561"/>
        <v>#N/A</v>
      </c>
      <c r="W3943">
        <f t="shared" si="562"/>
        <v>0</v>
      </c>
    </row>
    <row r="3944" spans="1:23" x14ac:dyDescent="0.25">
      <c r="A3944">
        <f t="shared" si="555"/>
        <v>162</v>
      </c>
      <c r="B3944">
        <f t="shared" si="556"/>
        <v>6</v>
      </c>
      <c r="C3944" s="1">
        <f t="shared" si="563"/>
        <v>41803.874999990461</v>
      </c>
      <c r="D3944" s="7">
        <v>0</v>
      </c>
      <c r="E3944" s="7"/>
      <c r="G3944">
        <v>52.8</v>
      </c>
      <c r="H3944" s="12">
        <v>207.32359203258204</v>
      </c>
      <c r="I3944" s="13">
        <f>$D$2*tarifas!$D$12/24</f>
        <v>1.4541666666666666</v>
      </c>
      <c r="J3944" s="13" t="e">
        <f>VLOOKUP(E3944&amp;" "&amp;F3944,tarifas!$A$13:$D$20,4,FALSE)*H3944</f>
        <v>#N/A</v>
      </c>
      <c r="K3944" s="13">
        <f>IF(F3944="COD1",tarifas!$D$11*(SUMIFS($H$11:$H$8770,$F$11:$F$8770,"=COD1",$B$11:$B$8770,"="&amp;B3944)/COUNTIFS($F$11:$F$8770,"=COD1",$B$11:$B$8770,"="&amp;B3944))/COUNTIFS($A$11:$A$8770,"="&amp;A3944,$F$11:$F$8770,"=COD1"),0)</f>
        <v>0</v>
      </c>
      <c r="L3944" s="13" t="e">
        <f>(VLOOKUP(F3944,tarifas!$C$7:$D$10,2,FALSE)+tarifas!$D$21)*datos!H3944</f>
        <v>#N/A</v>
      </c>
      <c r="M3944">
        <v>0</v>
      </c>
      <c r="N3944" s="13" t="e">
        <f t="shared" si="557"/>
        <v>#N/A</v>
      </c>
      <c r="O3944">
        <f t="shared" si="558"/>
        <v>0</v>
      </c>
      <c r="P3944" s="12">
        <f t="shared" si="559"/>
        <v>207.32359203258204</v>
      </c>
      <c r="Q3944">
        <f t="shared" si="560"/>
        <v>0</v>
      </c>
      <c r="R3944">
        <f>$D$2*tarifas!$D$12/24</f>
        <v>1.4541666666666666</v>
      </c>
      <c r="S3944" t="e">
        <f>VLOOKUP(E3944&amp;" "&amp;F3944,tarifas!$A$13:$D$20,4,FALSE)*P3944</f>
        <v>#N/A</v>
      </c>
      <c r="T3944">
        <f>IF(F3944="COD1",tarifas!$D$11*(SUMIFS($P$11:$P$8770,$F$11:$F$8770,"=COD1",$B$11:$B$8770,"="&amp;B3944)/COUNTIFS($F$11:$F$8770,"=COD1",$B$11:$B$8770,"="&amp;B3944))/COUNTIFS($A$11:$A$8770,"="&amp;A3944,$F$11:$F$8770,"=COD1"),0)</f>
        <v>0</v>
      </c>
      <c r="U3944" t="e">
        <f>(VLOOKUP(F3944,tarifas!$C$7:$D$10,2,FALSE)+tarifas!$D$21)*datos!P3944</f>
        <v>#N/A</v>
      </c>
      <c r="V3944" t="e">
        <f t="shared" si="561"/>
        <v>#N/A</v>
      </c>
      <c r="W3944">
        <f t="shared" si="562"/>
        <v>0</v>
      </c>
    </row>
    <row r="3945" spans="1:23" x14ac:dyDescent="0.25">
      <c r="A3945">
        <f t="shared" si="555"/>
        <v>162</v>
      </c>
      <c r="B3945">
        <f t="shared" si="556"/>
        <v>6</v>
      </c>
      <c r="C3945" s="1">
        <f t="shared" si="563"/>
        <v>41803.916666657125</v>
      </c>
      <c r="D3945" s="7">
        <v>0</v>
      </c>
      <c r="E3945" s="7"/>
      <c r="G3945">
        <v>44.95</v>
      </c>
      <c r="H3945" s="12">
        <v>205.31166428268835</v>
      </c>
      <c r="I3945" s="13">
        <f>$D$2*tarifas!$D$12/24</f>
        <v>1.4541666666666666</v>
      </c>
      <c r="J3945" s="13" t="e">
        <f>VLOOKUP(E3945&amp;" "&amp;F3945,tarifas!$A$13:$D$20,4,FALSE)*H3945</f>
        <v>#N/A</v>
      </c>
      <c r="K3945" s="13">
        <f>IF(F3945="COD1",tarifas!$D$11*(SUMIFS($H$11:$H$8770,$F$11:$F$8770,"=COD1",$B$11:$B$8770,"="&amp;B3945)/COUNTIFS($F$11:$F$8770,"=COD1",$B$11:$B$8770,"="&amp;B3945))/COUNTIFS($A$11:$A$8770,"="&amp;A3945,$F$11:$F$8770,"=COD1"),0)</f>
        <v>0</v>
      </c>
      <c r="L3945" s="13" t="e">
        <f>(VLOOKUP(F3945,tarifas!$C$7:$D$10,2,FALSE)+tarifas!$D$21)*datos!H3945</f>
        <v>#N/A</v>
      </c>
      <c r="M3945">
        <v>0</v>
      </c>
      <c r="N3945" s="13" t="e">
        <f t="shared" si="557"/>
        <v>#N/A</v>
      </c>
      <c r="O3945">
        <f t="shared" si="558"/>
        <v>0</v>
      </c>
      <c r="P3945" s="12">
        <f t="shared" si="559"/>
        <v>205.31166428268835</v>
      </c>
      <c r="Q3945">
        <f t="shared" si="560"/>
        <v>0</v>
      </c>
      <c r="R3945">
        <f>$D$2*tarifas!$D$12/24</f>
        <v>1.4541666666666666</v>
      </c>
      <c r="S3945" t="e">
        <f>VLOOKUP(E3945&amp;" "&amp;F3945,tarifas!$A$13:$D$20,4,FALSE)*P3945</f>
        <v>#N/A</v>
      </c>
      <c r="T3945">
        <f>IF(F3945="COD1",tarifas!$D$11*(SUMIFS($P$11:$P$8770,$F$11:$F$8770,"=COD1",$B$11:$B$8770,"="&amp;B3945)/COUNTIFS($F$11:$F$8770,"=COD1",$B$11:$B$8770,"="&amp;B3945))/COUNTIFS($A$11:$A$8770,"="&amp;A3945,$F$11:$F$8770,"=COD1"),0)</f>
        <v>0</v>
      </c>
      <c r="U3945" t="e">
        <f>(VLOOKUP(F3945,tarifas!$C$7:$D$10,2,FALSE)+tarifas!$D$21)*datos!P3945</f>
        <v>#N/A</v>
      </c>
      <c r="V3945" t="e">
        <f t="shared" si="561"/>
        <v>#N/A</v>
      </c>
      <c r="W3945">
        <f t="shared" si="562"/>
        <v>0</v>
      </c>
    </row>
    <row r="3946" spans="1:23" x14ac:dyDescent="0.25">
      <c r="A3946">
        <f t="shared" si="555"/>
        <v>162</v>
      </c>
      <c r="B3946">
        <f t="shared" si="556"/>
        <v>6</v>
      </c>
      <c r="C3946" s="1">
        <f t="shared" si="563"/>
        <v>41803.95833332379</v>
      </c>
      <c r="D3946" s="7">
        <v>0</v>
      </c>
      <c r="E3946" s="7"/>
      <c r="G3946">
        <v>44.17</v>
      </c>
      <c r="H3946" s="12">
        <v>205.04834349085641</v>
      </c>
      <c r="I3946" s="13">
        <f>$D$2*tarifas!$D$12/24</f>
        <v>1.4541666666666666</v>
      </c>
      <c r="J3946" s="13" t="e">
        <f>VLOOKUP(E3946&amp;" "&amp;F3946,tarifas!$A$13:$D$20,4,FALSE)*H3946</f>
        <v>#N/A</v>
      </c>
      <c r="K3946" s="13">
        <f>IF(F3946="COD1",tarifas!$D$11*(SUMIFS($H$11:$H$8770,$F$11:$F$8770,"=COD1",$B$11:$B$8770,"="&amp;B3946)/COUNTIFS($F$11:$F$8770,"=COD1",$B$11:$B$8770,"="&amp;B3946))/COUNTIFS($A$11:$A$8770,"="&amp;A3946,$F$11:$F$8770,"=COD1"),0)</f>
        <v>0</v>
      </c>
      <c r="L3946" s="13" t="e">
        <f>(VLOOKUP(F3946,tarifas!$C$7:$D$10,2,FALSE)+tarifas!$D$21)*datos!H3946</f>
        <v>#N/A</v>
      </c>
      <c r="M3946">
        <v>0</v>
      </c>
      <c r="N3946" s="13" t="e">
        <f t="shared" si="557"/>
        <v>#N/A</v>
      </c>
      <c r="O3946">
        <f t="shared" si="558"/>
        <v>0</v>
      </c>
      <c r="P3946" s="12">
        <f t="shared" si="559"/>
        <v>205.04834349085641</v>
      </c>
      <c r="Q3946">
        <f t="shared" si="560"/>
        <v>0</v>
      </c>
      <c r="R3946">
        <f>$D$2*tarifas!$D$12/24</f>
        <v>1.4541666666666666</v>
      </c>
      <c r="S3946" t="e">
        <f>VLOOKUP(E3946&amp;" "&amp;F3946,tarifas!$A$13:$D$20,4,FALSE)*P3946</f>
        <v>#N/A</v>
      </c>
      <c r="T3946">
        <f>IF(F3946="COD1",tarifas!$D$11*(SUMIFS($P$11:$P$8770,$F$11:$F$8770,"=COD1",$B$11:$B$8770,"="&amp;B3946)/COUNTIFS($F$11:$F$8770,"=COD1",$B$11:$B$8770,"="&amp;B3946))/COUNTIFS($A$11:$A$8770,"="&amp;A3946,$F$11:$F$8770,"=COD1"),0)</f>
        <v>0</v>
      </c>
      <c r="U3946" t="e">
        <f>(VLOOKUP(F3946,tarifas!$C$7:$D$10,2,FALSE)+tarifas!$D$21)*datos!P3946</f>
        <v>#N/A</v>
      </c>
      <c r="V3946" t="e">
        <f t="shared" si="561"/>
        <v>#N/A</v>
      </c>
      <c r="W3946">
        <f t="shared" si="562"/>
        <v>0</v>
      </c>
    </row>
    <row r="3947" spans="1:23" x14ac:dyDescent="0.25">
      <c r="A3947">
        <f t="shared" si="555"/>
        <v>163</v>
      </c>
      <c r="B3947">
        <f t="shared" si="556"/>
        <v>6</v>
      </c>
      <c r="C3947" s="1">
        <f t="shared" si="563"/>
        <v>41803.999999990454</v>
      </c>
      <c r="D3947" s="7">
        <v>0</v>
      </c>
      <c r="E3947" s="7"/>
      <c r="G3947">
        <v>44.17</v>
      </c>
      <c r="H3947" s="12">
        <v>202.72915578194051</v>
      </c>
      <c r="I3947" s="13">
        <f>$D$2*tarifas!$D$12/24</f>
        <v>1.4541666666666666</v>
      </c>
      <c r="J3947" s="13" t="e">
        <f>VLOOKUP(E3947&amp;" "&amp;F3947,tarifas!$A$13:$D$20,4,FALSE)*H3947</f>
        <v>#N/A</v>
      </c>
      <c r="K3947" s="13">
        <f>IF(F3947="COD1",tarifas!$D$11*(SUMIFS($H$11:$H$8770,$F$11:$F$8770,"=COD1",$B$11:$B$8770,"="&amp;B3947)/COUNTIFS($F$11:$F$8770,"=COD1",$B$11:$B$8770,"="&amp;B3947))/COUNTIFS($A$11:$A$8770,"="&amp;A3947,$F$11:$F$8770,"=COD1"),0)</f>
        <v>0</v>
      </c>
      <c r="L3947" s="13" t="e">
        <f>(VLOOKUP(F3947,tarifas!$C$7:$D$10,2,FALSE)+tarifas!$D$21)*datos!H3947</f>
        <v>#N/A</v>
      </c>
      <c r="M3947">
        <v>0</v>
      </c>
      <c r="N3947" s="13" t="e">
        <f t="shared" si="557"/>
        <v>#N/A</v>
      </c>
      <c r="O3947">
        <f t="shared" si="558"/>
        <v>0</v>
      </c>
      <c r="P3947" s="12">
        <f t="shared" si="559"/>
        <v>202.72915578194051</v>
      </c>
      <c r="Q3947">
        <f t="shared" si="560"/>
        <v>0</v>
      </c>
      <c r="R3947">
        <f>$D$2*tarifas!$D$12/24</f>
        <v>1.4541666666666666</v>
      </c>
      <c r="S3947" t="e">
        <f>VLOOKUP(E3947&amp;" "&amp;F3947,tarifas!$A$13:$D$20,4,FALSE)*P3947</f>
        <v>#N/A</v>
      </c>
      <c r="T3947">
        <f>IF(F3947="COD1",tarifas!$D$11*(SUMIFS($P$11:$P$8770,$F$11:$F$8770,"=COD1",$B$11:$B$8770,"="&amp;B3947)/COUNTIFS($F$11:$F$8770,"=COD1",$B$11:$B$8770,"="&amp;B3947))/COUNTIFS($A$11:$A$8770,"="&amp;A3947,$F$11:$F$8770,"=COD1"),0)</f>
        <v>0</v>
      </c>
      <c r="U3947" t="e">
        <f>(VLOOKUP(F3947,tarifas!$C$7:$D$10,2,FALSE)+tarifas!$D$21)*datos!P3947</f>
        <v>#N/A</v>
      </c>
      <c r="V3947" t="e">
        <f t="shared" si="561"/>
        <v>#N/A</v>
      </c>
      <c r="W3947">
        <f t="shared" si="562"/>
        <v>0</v>
      </c>
    </row>
    <row r="3948" spans="1:23" x14ac:dyDescent="0.25">
      <c r="A3948">
        <f t="shared" si="555"/>
        <v>163</v>
      </c>
      <c r="B3948">
        <f t="shared" si="556"/>
        <v>6</v>
      </c>
      <c r="C3948" s="1">
        <f t="shared" si="563"/>
        <v>41804.041666657118</v>
      </c>
      <c r="D3948" s="7">
        <v>0</v>
      </c>
      <c r="E3948" s="7"/>
      <c r="G3948">
        <v>40.270000000000003</v>
      </c>
      <c r="H3948" s="12">
        <v>201.72208161957036</v>
      </c>
      <c r="I3948" s="13">
        <f>$D$2*tarifas!$D$12/24</f>
        <v>1.4541666666666666</v>
      </c>
      <c r="J3948" s="13" t="e">
        <f>VLOOKUP(E3948&amp;" "&amp;F3948,tarifas!$A$13:$D$20,4,FALSE)*H3948</f>
        <v>#N/A</v>
      </c>
      <c r="K3948" s="13">
        <f>IF(F3948="COD1",tarifas!$D$11*(SUMIFS($H$11:$H$8770,$F$11:$F$8770,"=COD1",$B$11:$B$8770,"="&amp;B3948)/COUNTIFS($F$11:$F$8770,"=COD1",$B$11:$B$8770,"="&amp;B3948))/COUNTIFS($A$11:$A$8770,"="&amp;A3948,$F$11:$F$8770,"=COD1"),0)</f>
        <v>0</v>
      </c>
      <c r="L3948" s="13" t="e">
        <f>(VLOOKUP(F3948,tarifas!$C$7:$D$10,2,FALSE)+tarifas!$D$21)*datos!H3948</f>
        <v>#N/A</v>
      </c>
      <c r="M3948">
        <v>0</v>
      </c>
      <c r="N3948" s="13" t="e">
        <f t="shared" si="557"/>
        <v>#N/A</v>
      </c>
      <c r="O3948">
        <f t="shared" si="558"/>
        <v>0</v>
      </c>
      <c r="P3948" s="12">
        <f t="shared" si="559"/>
        <v>201.72208161957036</v>
      </c>
      <c r="Q3948">
        <f t="shared" si="560"/>
        <v>0</v>
      </c>
      <c r="R3948">
        <f>$D$2*tarifas!$D$12/24</f>
        <v>1.4541666666666666</v>
      </c>
      <c r="S3948" t="e">
        <f>VLOOKUP(E3948&amp;" "&amp;F3948,tarifas!$A$13:$D$20,4,FALSE)*P3948</f>
        <v>#N/A</v>
      </c>
      <c r="T3948">
        <f>IF(F3948="COD1",tarifas!$D$11*(SUMIFS($P$11:$P$8770,$F$11:$F$8770,"=COD1",$B$11:$B$8770,"="&amp;B3948)/COUNTIFS($F$11:$F$8770,"=COD1",$B$11:$B$8770,"="&amp;B3948))/COUNTIFS($A$11:$A$8770,"="&amp;A3948,$F$11:$F$8770,"=COD1"),0)</f>
        <v>0</v>
      </c>
      <c r="U3948" t="e">
        <f>(VLOOKUP(F3948,tarifas!$C$7:$D$10,2,FALSE)+tarifas!$D$21)*datos!P3948</f>
        <v>#N/A</v>
      </c>
      <c r="V3948" t="e">
        <f t="shared" si="561"/>
        <v>#N/A</v>
      </c>
      <c r="W3948">
        <f t="shared" si="562"/>
        <v>0</v>
      </c>
    </row>
    <row r="3949" spans="1:23" x14ac:dyDescent="0.25">
      <c r="A3949">
        <f t="shared" si="555"/>
        <v>163</v>
      </c>
      <c r="B3949">
        <f t="shared" si="556"/>
        <v>6</v>
      </c>
      <c r="C3949" s="1">
        <f t="shared" si="563"/>
        <v>41804.083333323782</v>
      </c>
      <c r="D3949" s="7">
        <v>0</v>
      </c>
      <c r="E3949" s="7"/>
      <c r="G3949">
        <v>41.26</v>
      </c>
      <c r="H3949" s="12">
        <v>198.88815796302686</v>
      </c>
      <c r="I3949" s="13">
        <f>$D$2*tarifas!$D$12/24</f>
        <v>1.4541666666666666</v>
      </c>
      <c r="J3949" s="13" t="e">
        <f>VLOOKUP(E3949&amp;" "&amp;F3949,tarifas!$A$13:$D$20,4,FALSE)*H3949</f>
        <v>#N/A</v>
      </c>
      <c r="K3949" s="13">
        <f>IF(F3949="COD1",tarifas!$D$11*(SUMIFS($H$11:$H$8770,$F$11:$F$8770,"=COD1",$B$11:$B$8770,"="&amp;B3949)/COUNTIFS($F$11:$F$8770,"=COD1",$B$11:$B$8770,"="&amp;B3949))/COUNTIFS($A$11:$A$8770,"="&amp;A3949,$F$11:$F$8770,"=COD1"),0)</f>
        <v>0</v>
      </c>
      <c r="L3949" s="13" t="e">
        <f>(VLOOKUP(F3949,tarifas!$C$7:$D$10,2,FALSE)+tarifas!$D$21)*datos!H3949</f>
        <v>#N/A</v>
      </c>
      <c r="M3949">
        <v>0</v>
      </c>
      <c r="N3949" s="13" t="e">
        <f t="shared" si="557"/>
        <v>#N/A</v>
      </c>
      <c r="O3949">
        <f t="shared" si="558"/>
        <v>0</v>
      </c>
      <c r="P3949" s="12">
        <f t="shared" si="559"/>
        <v>198.88815796302686</v>
      </c>
      <c r="Q3949">
        <f t="shared" si="560"/>
        <v>0</v>
      </c>
      <c r="R3949">
        <f>$D$2*tarifas!$D$12/24</f>
        <v>1.4541666666666666</v>
      </c>
      <c r="S3949" t="e">
        <f>VLOOKUP(E3949&amp;" "&amp;F3949,tarifas!$A$13:$D$20,4,FALSE)*P3949</f>
        <v>#N/A</v>
      </c>
      <c r="T3949">
        <f>IF(F3949="COD1",tarifas!$D$11*(SUMIFS($P$11:$P$8770,$F$11:$F$8770,"=COD1",$B$11:$B$8770,"="&amp;B3949)/COUNTIFS($F$11:$F$8770,"=COD1",$B$11:$B$8770,"="&amp;B3949))/COUNTIFS($A$11:$A$8770,"="&amp;A3949,$F$11:$F$8770,"=COD1"),0)</f>
        <v>0</v>
      </c>
      <c r="U3949" t="e">
        <f>(VLOOKUP(F3949,tarifas!$C$7:$D$10,2,FALSE)+tarifas!$D$21)*datos!P3949</f>
        <v>#N/A</v>
      </c>
      <c r="V3949" t="e">
        <f t="shared" si="561"/>
        <v>#N/A</v>
      </c>
      <c r="W3949">
        <f t="shared" si="562"/>
        <v>0</v>
      </c>
    </row>
    <row r="3950" spans="1:23" x14ac:dyDescent="0.25">
      <c r="A3950">
        <f t="shared" si="555"/>
        <v>163</v>
      </c>
      <c r="B3950">
        <f t="shared" si="556"/>
        <v>6</v>
      </c>
      <c r="C3950" s="1">
        <f t="shared" si="563"/>
        <v>41804.124999990447</v>
      </c>
      <c r="D3950" s="7">
        <v>0</v>
      </c>
      <c r="E3950" s="7"/>
      <c r="G3950">
        <v>41.1</v>
      </c>
      <c r="H3950" s="12">
        <v>198.23928721658143</v>
      </c>
      <c r="I3950" s="13">
        <f>$D$2*tarifas!$D$12/24</f>
        <v>1.4541666666666666</v>
      </c>
      <c r="J3950" s="13" t="e">
        <f>VLOOKUP(E3950&amp;" "&amp;F3950,tarifas!$A$13:$D$20,4,FALSE)*H3950</f>
        <v>#N/A</v>
      </c>
      <c r="K3950" s="13">
        <f>IF(F3950="COD1",tarifas!$D$11*(SUMIFS($H$11:$H$8770,$F$11:$F$8770,"=COD1",$B$11:$B$8770,"="&amp;B3950)/COUNTIFS($F$11:$F$8770,"=COD1",$B$11:$B$8770,"="&amp;B3950))/COUNTIFS($A$11:$A$8770,"="&amp;A3950,$F$11:$F$8770,"=COD1"),0)</f>
        <v>0</v>
      </c>
      <c r="L3950" s="13" t="e">
        <f>(VLOOKUP(F3950,tarifas!$C$7:$D$10,2,FALSE)+tarifas!$D$21)*datos!H3950</f>
        <v>#N/A</v>
      </c>
      <c r="M3950">
        <v>0</v>
      </c>
      <c r="N3950" s="13" t="e">
        <f t="shared" si="557"/>
        <v>#N/A</v>
      </c>
      <c r="O3950">
        <f t="shared" si="558"/>
        <v>0</v>
      </c>
      <c r="P3950" s="12">
        <f t="shared" si="559"/>
        <v>198.23928721658143</v>
      </c>
      <c r="Q3950">
        <f t="shared" si="560"/>
        <v>0</v>
      </c>
      <c r="R3950">
        <f>$D$2*tarifas!$D$12/24</f>
        <v>1.4541666666666666</v>
      </c>
      <c r="S3950" t="e">
        <f>VLOOKUP(E3950&amp;" "&amp;F3950,tarifas!$A$13:$D$20,4,FALSE)*P3950</f>
        <v>#N/A</v>
      </c>
      <c r="T3950">
        <f>IF(F3950="COD1",tarifas!$D$11*(SUMIFS($P$11:$P$8770,$F$11:$F$8770,"=COD1",$B$11:$B$8770,"="&amp;B3950)/COUNTIFS($F$11:$F$8770,"=COD1",$B$11:$B$8770,"="&amp;B3950))/COUNTIFS($A$11:$A$8770,"="&amp;A3950,$F$11:$F$8770,"=COD1"),0)</f>
        <v>0</v>
      </c>
      <c r="U3950" t="e">
        <f>(VLOOKUP(F3950,tarifas!$C$7:$D$10,2,FALSE)+tarifas!$D$21)*datos!P3950</f>
        <v>#N/A</v>
      </c>
      <c r="V3950" t="e">
        <f t="shared" si="561"/>
        <v>#N/A</v>
      </c>
      <c r="W3950">
        <f t="shared" si="562"/>
        <v>0</v>
      </c>
    </row>
    <row r="3951" spans="1:23" x14ac:dyDescent="0.25">
      <c r="A3951">
        <f t="shared" si="555"/>
        <v>163</v>
      </c>
      <c r="B3951">
        <f t="shared" si="556"/>
        <v>6</v>
      </c>
      <c r="C3951" s="1">
        <f t="shared" si="563"/>
        <v>41804.166666657111</v>
      </c>
      <c r="D3951" s="7">
        <v>0</v>
      </c>
      <c r="E3951" s="7"/>
      <c r="G3951">
        <v>39.5</v>
      </c>
      <c r="H3951" s="12">
        <v>197.29218361201015</v>
      </c>
      <c r="I3951" s="13">
        <f>$D$2*tarifas!$D$12/24</f>
        <v>1.4541666666666666</v>
      </c>
      <c r="J3951" s="13" t="e">
        <f>VLOOKUP(E3951&amp;" "&amp;F3951,tarifas!$A$13:$D$20,4,FALSE)*H3951</f>
        <v>#N/A</v>
      </c>
      <c r="K3951" s="13">
        <f>IF(F3951="COD1",tarifas!$D$11*(SUMIFS($H$11:$H$8770,$F$11:$F$8770,"=COD1",$B$11:$B$8770,"="&amp;B3951)/COUNTIFS($F$11:$F$8770,"=COD1",$B$11:$B$8770,"="&amp;B3951))/COUNTIFS($A$11:$A$8770,"="&amp;A3951,$F$11:$F$8770,"=COD1"),0)</f>
        <v>0</v>
      </c>
      <c r="L3951" s="13" t="e">
        <f>(VLOOKUP(F3951,tarifas!$C$7:$D$10,2,FALSE)+tarifas!$D$21)*datos!H3951</f>
        <v>#N/A</v>
      </c>
      <c r="M3951">
        <v>0</v>
      </c>
      <c r="N3951" s="13" t="e">
        <f t="shared" si="557"/>
        <v>#N/A</v>
      </c>
      <c r="O3951">
        <f t="shared" si="558"/>
        <v>0</v>
      </c>
      <c r="P3951" s="12">
        <f t="shared" si="559"/>
        <v>197.29218361201015</v>
      </c>
      <c r="Q3951">
        <f t="shared" si="560"/>
        <v>0</v>
      </c>
      <c r="R3951">
        <f>$D$2*tarifas!$D$12/24</f>
        <v>1.4541666666666666</v>
      </c>
      <c r="S3951" t="e">
        <f>VLOOKUP(E3951&amp;" "&amp;F3951,tarifas!$A$13:$D$20,4,FALSE)*P3951</f>
        <v>#N/A</v>
      </c>
      <c r="T3951">
        <f>IF(F3951="COD1",tarifas!$D$11*(SUMIFS($P$11:$P$8770,$F$11:$F$8770,"=COD1",$B$11:$B$8770,"="&amp;B3951)/COUNTIFS($F$11:$F$8770,"=COD1",$B$11:$B$8770,"="&amp;B3951))/COUNTIFS($A$11:$A$8770,"="&amp;A3951,$F$11:$F$8770,"=COD1"),0)</f>
        <v>0</v>
      </c>
      <c r="U3951" t="e">
        <f>(VLOOKUP(F3951,tarifas!$C$7:$D$10,2,FALSE)+tarifas!$D$21)*datos!P3951</f>
        <v>#N/A</v>
      </c>
      <c r="V3951" t="e">
        <f t="shared" si="561"/>
        <v>#N/A</v>
      </c>
      <c r="W3951">
        <f t="shared" si="562"/>
        <v>0</v>
      </c>
    </row>
    <row r="3952" spans="1:23" x14ac:dyDescent="0.25">
      <c r="A3952">
        <f t="shared" si="555"/>
        <v>163</v>
      </c>
      <c r="B3952">
        <f t="shared" si="556"/>
        <v>6</v>
      </c>
      <c r="C3952" s="1">
        <f t="shared" si="563"/>
        <v>41804.208333323775</v>
      </c>
      <c r="D3952" s="7">
        <v>0</v>
      </c>
      <c r="E3952" s="7"/>
      <c r="G3952">
        <v>39</v>
      </c>
      <c r="H3952" s="12">
        <v>195.40410134661565</v>
      </c>
      <c r="I3952" s="13">
        <f>$D$2*tarifas!$D$12/24</f>
        <v>1.4541666666666666</v>
      </c>
      <c r="J3952" s="13" t="e">
        <f>VLOOKUP(E3952&amp;" "&amp;F3952,tarifas!$A$13:$D$20,4,FALSE)*H3952</f>
        <v>#N/A</v>
      </c>
      <c r="K3952" s="13">
        <f>IF(F3952="COD1",tarifas!$D$11*(SUMIFS($H$11:$H$8770,$F$11:$F$8770,"=COD1",$B$11:$B$8770,"="&amp;B3952)/COUNTIFS($F$11:$F$8770,"=COD1",$B$11:$B$8770,"="&amp;B3952))/COUNTIFS($A$11:$A$8770,"="&amp;A3952,$F$11:$F$8770,"=COD1"),0)</f>
        <v>0</v>
      </c>
      <c r="L3952" s="13" t="e">
        <f>(VLOOKUP(F3952,tarifas!$C$7:$D$10,2,FALSE)+tarifas!$D$21)*datos!H3952</f>
        <v>#N/A</v>
      </c>
      <c r="M3952">
        <v>11.23061</v>
      </c>
      <c r="N3952" s="13" t="e">
        <f t="shared" si="557"/>
        <v>#N/A</v>
      </c>
      <c r="O3952">
        <f t="shared" si="558"/>
        <v>11.23061</v>
      </c>
      <c r="P3952" s="12">
        <f t="shared" si="559"/>
        <v>184.17349134661563</v>
      </c>
      <c r="Q3952">
        <f t="shared" si="560"/>
        <v>0</v>
      </c>
      <c r="R3952">
        <f>$D$2*tarifas!$D$12/24</f>
        <v>1.4541666666666666</v>
      </c>
      <c r="S3952" t="e">
        <f>VLOOKUP(E3952&amp;" "&amp;F3952,tarifas!$A$13:$D$20,4,FALSE)*P3952</f>
        <v>#N/A</v>
      </c>
      <c r="T3952">
        <f>IF(F3952="COD1",tarifas!$D$11*(SUMIFS($P$11:$P$8770,$F$11:$F$8770,"=COD1",$B$11:$B$8770,"="&amp;B3952)/COUNTIFS($F$11:$F$8770,"=COD1",$B$11:$B$8770,"="&amp;B3952))/COUNTIFS($A$11:$A$8770,"="&amp;A3952,$F$11:$F$8770,"=COD1"),0)</f>
        <v>0</v>
      </c>
      <c r="U3952" t="e">
        <f>(VLOOKUP(F3952,tarifas!$C$7:$D$10,2,FALSE)+tarifas!$D$21)*datos!P3952</f>
        <v>#N/A</v>
      </c>
      <c r="V3952" t="e">
        <f t="shared" si="561"/>
        <v>#N/A</v>
      </c>
      <c r="W3952">
        <f t="shared" si="562"/>
        <v>0</v>
      </c>
    </row>
    <row r="3953" spans="1:23" x14ac:dyDescent="0.25">
      <c r="A3953">
        <f t="shared" si="555"/>
        <v>163</v>
      </c>
      <c r="B3953">
        <f t="shared" si="556"/>
        <v>6</v>
      </c>
      <c r="C3953" s="1">
        <f t="shared" si="563"/>
        <v>41804.249999990439</v>
      </c>
      <c r="D3953" s="7">
        <v>2.5757575757575757</v>
      </c>
      <c r="E3953" s="7"/>
      <c r="G3953">
        <v>39</v>
      </c>
      <c r="H3953" s="12">
        <v>175.93352362585244</v>
      </c>
      <c r="I3953" s="13">
        <f>$D$2*tarifas!$D$12/24</f>
        <v>1.4541666666666666</v>
      </c>
      <c r="J3953" s="13" t="e">
        <f>VLOOKUP(E3953&amp;" "&amp;F3953,tarifas!$A$13:$D$20,4,FALSE)*H3953</f>
        <v>#N/A</v>
      </c>
      <c r="K3953" s="13">
        <f>IF(F3953="COD1",tarifas!$D$11*(SUMIFS($H$11:$H$8770,$F$11:$F$8770,"=COD1",$B$11:$B$8770,"="&amp;B3953)/COUNTIFS($F$11:$F$8770,"=COD1",$B$11:$B$8770,"="&amp;B3953))/COUNTIFS($A$11:$A$8770,"="&amp;A3953,$F$11:$F$8770,"=COD1"),0)</f>
        <v>0</v>
      </c>
      <c r="L3953" s="13" t="e">
        <f>(VLOOKUP(F3953,tarifas!$C$7:$D$10,2,FALSE)+tarifas!$D$21)*datos!H3953</f>
        <v>#N/A</v>
      </c>
      <c r="M3953">
        <v>50.493160000000003</v>
      </c>
      <c r="N3953" s="13" t="e">
        <f t="shared" si="557"/>
        <v>#N/A</v>
      </c>
      <c r="O3953">
        <f t="shared" si="558"/>
        <v>50.493160000000003</v>
      </c>
      <c r="P3953" s="12">
        <f t="shared" si="559"/>
        <v>125.44036362585244</v>
      </c>
      <c r="Q3953">
        <f t="shared" si="560"/>
        <v>0</v>
      </c>
      <c r="R3953">
        <f>$D$2*tarifas!$D$12/24</f>
        <v>1.4541666666666666</v>
      </c>
      <c r="S3953" t="e">
        <f>VLOOKUP(E3953&amp;" "&amp;F3953,tarifas!$A$13:$D$20,4,FALSE)*P3953</f>
        <v>#N/A</v>
      </c>
      <c r="T3953">
        <f>IF(F3953="COD1",tarifas!$D$11*(SUMIFS($P$11:$P$8770,$F$11:$F$8770,"=COD1",$B$11:$B$8770,"="&amp;B3953)/COUNTIFS($F$11:$F$8770,"=COD1",$B$11:$B$8770,"="&amp;B3953))/COUNTIFS($A$11:$A$8770,"="&amp;A3953,$F$11:$F$8770,"=COD1"),0)</f>
        <v>0</v>
      </c>
      <c r="U3953" t="e">
        <f>(VLOOKUP(F3953,tarifas!$C$7:$D$10,2,FALSE)+tarifas!$D$21)*datos!P3953</f>
        <v>#N/A</v>
      </c>
      <c r="V3953" t="e">
        <f t="shared" si="561"/>
        <v>#N/A</v>
      </c>
      <c r="W3953">
        <f t="shared" si="562"/>
        <v>0</v>
      </c>
    </row>
    <row r="3954" spans="1:23" x14ac:dyDescent="0.25">
      <c r="A3954">
        <f t="shared" si="555"/>
        <v>163</v>
      </c>
      <c r="B3954">
        <f t="shared" si="556"/>
        <v>6</v>
      </c>
      <c r="C3954" s="1">
        <f t="shared" si="563"/>
        <v>41804.291666657104</v>
      </c>
      <c r="D3954" s="7">
        <v>20.606060606060606</v>
      </c>
      <c r="E3954" s="7"/>
      <c r="G3954">
        <v>41.31</v>
      </c>
      <c r="H3954" s="12">
        <v>174.82611600038896</v>
      </c>
      <c r="I3954" s="13">
        <f>$D$2*tarifas!$D$12/24</f>
        <v>1.4541666666666666</v>
      </c>
      <c r="J3954" s="13" t="e">
        <f>VLOOKUP(E3954&amp;" "&amp;F3954,tarifas!$A$13:$D$20,4,FALSE)*H3954</f>
        <v>#N/A</v>
      </c>
      <c r="K3954" s="13">
        <f>IF(F3954="COD1",tarifas!$D$11*(SUMIFS($H$11:$H$8770,$F$11:$F$8770,"=COD1",$B$11:$B$8770,"="&amp;B3954)/COUNTIFS($F$11:$F$8770,"=COD1",$B$11:$B$8770,"="&amp;B3954))/COUNTIFS($A$11:$A$8770,"="&amp;A3954,$F$11:$F$8770,"=COD1"),0)</f>
        <v>0</v>
      </c>
      <c r="L3954" s="13" t="e">
        <f>(VLOOKUP(F3954,tarifas!$C$7:$D$10,2,FALSE)+tarifas!$D$21)*datos!H3954</f>
        <v>#N/A</v>
      </c>
      <c r="M3954">
        <v>184.07539000000003</v>
      </c>
      <c r="N3954" s="13" t="e">
        <f t="shared" si="557"/>
        <v>#N/A</v>
      </c>
      <c r="O3954">
        <f t="shared" si="558"/>
        <v>174.82611600038896</v>
      </c>
      <c r="P3954" s="12">
        <f t="shared" si="559"/>
        <v>0</v>
      </c>
      <c r="Q3954">
        <f t="shared" si="560"/>
        <v>9.2492739996110629</v>
      </c>
      <c r="R3954">
        <f>$D$2*tarifas!$D$12/24</f>
        <v>1.4541666666666666</v>
      </c>
      <c r="S3954" t="e">
        <f>VLOOKUP(E3954&amp;" "&amp;F3954,tarifas!$A$13:$D$20,4,FALSE)*P3954</f>
        <v>#N/A</v>
      </c>
      <c r="T3954">
        <f>IF(F3954="COD1",tarifas!$D$11*(SUMIFS($P$11:$P$8770,$F$11:$F$8770,"=COD1",$B$11:$B$8770,"="&amp;B3954)/COUNTIFS($F$11:$F$8770,"=COD1",$B$11:$B$8770,"="&amp;B3954))/COUNTIFS($A$11:$A$8770,"="&amp;A3954,$F$11:$F$8770,"=COD1"),0)</f>
        <v>0</v>
      </c>
      <c r="U3954" t="e">
        <f>(VLOOKUP(F3954,tarifas!$C$7:$D$10,2,FALSE)+tarifas!$D$21)*datos!P3954</f>
        <v>#N/A</v>
      </c>
      <c r="V3954" t="e">
        <f t="shared" si="561"/>
        <v>#N/A</v>
      </c>
      <c r="W3954">
        <f t="shared" si="562"/>
        <v>0.34387875803153972</v>
      </c>
    </row>
    <row r="3955" spans="1:23" x14ac:dyDescent="0.25">
      <c r="A3955">
        <f t="shared" si="555"/>
        <v>163</v>
      </c>
      <c r="B3955">
        <f t="shared" si="556"/>
        <v>6</v>
      </c>
      <c r="C3955" s="1">
        <f t="shared" si="563"/>
        <v>41804.333333323768</v>
      </c>
      <c r="D3955" s="7">
        <v>141.40909090909093</v>
      </c>
      <c r="E3955" s="7"/>
      <c r="G3955">
        <v>44.17</v>
      </c>
      <c r="H3955" s="12">
        <v>178.99410289851249</v>
      </c>
      <c r="I3955" s="13">
        <f>$D$2*tarifas!$D$12/24</f>
        <v>1.4541666666666666</v>
      </c>
      <c r="J3955" s="13" t="e">
        <f>VLOOKUP(E3955&amp;" "&amp;F3955,tarifas!$A$13:$D$20,4,FALSE)*H3955</f>
        <v>#N/A</v>
      </c>
      <c r="K3955" s="13">
        <f>IF(F3955="COD1",tarifas!$D$11*(SUMIFS($H$11:$H$8770,$F$11:$F$8770,"=COD1",$B$11:$B$8770,"="&amp;B3955)/COUNTIFS($F$11:$F$8770,"=COD1",$B$11:$B$8770,"="&amp;B3955))/COUNTIFS($A$11:$A$8770,"="&amp;A3955,$F$11:$F$8770,"=COD1"),0)</f>
        <v>0</v>
      </c>
      <c r="L3955" s="13" t="e">
        <f>(VLOOKUP(F3955,tarifas!$C$7:$D$10,2,FALSE)+tarifas!$D$21)*datos!H3955</f>
        <v>#N/A</v>
      </c>
      <c r="M3955">
        <v>309.56221999999997</v>
      </c>
      <c r="N3955" s="13" t="e">
        <f t="shared" si="557"/>
        <v>#N/A</v>
      </c>
      <c r="O3955">
        <f t="shared" si="558"/>
        <v>178.99410289851249</v>
      </c>
      <c r="P3955" s="12">
        <f t="shared" si="559"/>
        <v>0</v>
      </c>
      <c r="Q3955">
        <f t="shared" si="560"/>
        <v>130.56811710148747</v>
      </c>
      <c r="R3955">
        <f>$D$2*tarifas!$D$12/24</f>
        <v>1.4541666666666666</v>
      </c>
      <c r="S3955" t="e">
        <f>VLOOKUP(E3955&amp;" "&amp;F3955,tarifas!$A$13:$D$20,4,FALSE)*P3955</f>
        <v>#N/A</v>
      </c>
      <c r="T3955">
        <f>IF(F3955="COD1",tarifas!$D$11*(SUMIFS($P$11:$P$8770,$F$11:$F$8770,"=COD1",$B$11:$B$8770,"="&amp;B3955)/COUNTIFS($F$11:$F$8770,"=COD1",$B$11:$B$8770,"="&amp;B3955))/COUNTIFS($A$11:$A$8770,"="&amp;A3955,$F$11:$F$8770,"=COD1"),0)</f>
        <v>0</v>
      </c>
      <c r="U3955" t="e">
        <f>(VLOOKUP(F3955,tarifas!$C$7:$D$10,2,FALSE)+tarifas!$D$21)*datos!P3955</f>
        <v>#N/A</v>
      </c>
      <c r="V3955" t="e">
        <f t="shared" si="561"/>
        <v>#N/A</v>
      </c>
      <c r="W3955">
        <f t="shared" si="562"/>
        <v>5.1904743591354308</v>
      </c>
    </row>
    <row r="3956" spans="1:23" x14ac:dyDescent="0.25">
      <c r="A3956">
        <f t="shared" si="555"/>
        <v>163</v>
      </c>
      <c r="B3956">
        <f t="shared" si="556"/>
        <v>6</v>
      </c>
      <c r="C3956" s="1">
        <f t="shared" si="563"/>
        <v>41804.374999990432</v>
      </c>
      <c r="D3956" s="7">
        <v>133.16666666666669</v>
      </c>
      <c r="E3956" s="7"/>
      <c r="G3956">
        <v>45</v>
      </c>
      <c r="H3956" s="12">
        <v>177.19836129565979</v>
      </c>
      <c r="I3956" s="13">
        <f>$D$2*tarifas!$D$12/24</f>
        <v>1.4541666666666666</v>
      </c>
      <c r="J3956" s="13" t="e">
        <f>VLOOKUP(E3956&amp;" "&amp;F3956,tarifas!$A$13:$D$20,4,FALSE)*H3956</f>
        <v>#N/A</v>
      </c>
      <c r="K3956" s="13">
        <f>IF(F3956="COD1",tarifas!$D$11*(SUMIFS($H$11:$H$8770,$F$11:$F$8770,"=COD1",$B$11:$B$8770,"="&amp;B3956)/COUNTIFS($F$11:$F$8770,"=COD1",$B$11:$B$8770,"="&amp;B3956))/COUNTIFS($A$11:$A$8770,"="&amp;A3956,$F$11:$F$8770,"=COD1"),0)</f>
        <v>0</v>
      </c>
      <c r="L3956" s="13" t="e">
        <f>(VLOOKUP(F3956,tarifas!$C$7:$D$10,2,FALSE)+tarifas!$D$21)*datos!H3956</f>
        <v>#N/A</v>
      </c>
      <c r="M3956">
        <v>406.27553</v>
      </c>
      <c r="N3956" s="13" t="e">
        <f t="shared" si="557"/>
        <v>#N/A</v>
      </c>
      <c r="O3956">
        <f t="shared" si="558"/>
        <v>177.19836129565979</v>
      </c>
      <c r="P3956" s="12">
        <f t="shared" si="559"/>
        <v>0</v>
      </c>
      <c r="Q3956">
        <f t="shared" si="560"/>
        <v>229.07716870434021</v>
      </c>
      <c r="R3956">
        <f>$D$2*tarifas!$D$12/24</f>
        <v>1.4541666666666666</v>
      </c>
      <c r="S3956" t="e">
        <f>VLOOKUP(E3956&amp;" "&amp;F3956,tarifas!$A$13:$D$20,4,FALSE)*P3956</f>
        <v>#N/A</v>
      </c>
      <c r="T3956">
        <f>IF(F3956="COD1",tarifas!$D$11*(SUMIFS($P$11:$P$8770,$F$11:$F$8770,"=COD1",$B$11:$B$8770,"="&amp;B3956)/COUNTIFS($F$11:$F$8770,"=COD1",$B$11:$B$8770,"="&amp;B3956))/COUNTIFS($A$11:$A$8770,"="&amp;A3956,$F$11:$F$8770,"=COD1"),0)</f>
        <v>0</v>
      </c>
      <c r="U3956" t="e">
        <f>(VLOOKUP(F3956,tarifas!$C$7:$D$10,2,FALSE)+tarifas!$D$21)*datos!P3956</f>
        <v>#N/A</v>
      </c>
      <c r="V3956" t="e">
        <f t="shared" si="561"/>
        <v>#N/A</v>
      </c>
      <c r="W3956">
        <f t="shared" si="562"/>
        <v>9.277625332525778</v>
      </c>
    </row>
    <row r="3957" spans="1:23" x14ac:dyDescent="0.25">
      <c r="A3957">
        <f t="shared" si="555"/>
        <v>163</v>
      </c>
      <c r="B3957">
        <f t="shared" si="556"/>
        <v>6</v>
      </c>
      <c r="C3957" s="1">
        <f t="shared" si="563"/>
        <v>41804.416666657096</v>
      </c>
      <c r="D3957" s="7">
        <v>324.80303030303025</v>
      </c>
      <c r="E3957" s="7"/>
      <c r="G3957">
        <v>46.58</v>
      </c>
      <c r="H3957" s="12">
        <v>177.78724879396998</v>
      </c>
      <c r="I3957" s="13">
        <f>$D$2*tarifas!$D$12/24</f>
        <v>1.4541666666666666</v>
      </c>
      <c r="J3957" s="13" t="e">
        <f>VLOOKUP(E3957&amp;" "&amp;F3957,tarifas!$A$13:$D$20,4,FALSE)*H3957</f>
        <v>#N/A</v>
      </c>
      <c r="K3957" s="13">
        <f>IF(F3957="COD1",tarifas!$D$11*(SUMIFS($H$11:$H$8770,$F$11:$F$8770,"=COD1",$B$11:$B$8770,"="&amp;B3957)/COUNTIFS($F$11:$F$8770,"=COD1",$B$11:$B$8770,"="&amp;B3957))/COUNTIFS($A$11:$A$8770,"="&amp;A3957,$F$11:$F$8770,"=COD1"),0)</f>
        <v>0</v>
      </c>
      <c r="L3957" s="13" t="e">
        <f>(VLOOKUP(F3957,tarifas!$C$7:$D$10,2,FALSE)+tarifas!$D$21)*datos!H3957</f>
        <v>#N/A</v>
      </c>
      <c r="M3957">
        <v>468.65512999999999</v>
      </c>
      <c r="N3957" s="13" t="e">
        <f t="shared" si="557"/>
        <v>#N/A</v>
      </c>
      <c r="O3957">
        <f t="shared" si="558"/>
        <v>177.78724879396998</v>
      </c>
      <c r="P3957" s="12">
        <f t="shared" si="559"/>
        <v>0</v>
      </c>
      <c r="Q3957">
        <f t="shared" si="560"/>
        <v>290.86788120603001</v>
      </c>
      <c r="R3957">
        <f>$D$2*tarifas!$D$12/24</f>
        <v>1.4541666666666666</v>
      </c>
      <c r="S3957" t="e">
        <f>VLOOKUP(E3957&amp;" "&amp;F3957,tarifas!$A$13:$D$20,4,FALSE)*P3957</f>
        <v>#N/A</v>
      </c>
      <c r="T3957">
        <f>IF(F3957="COD1",tarifas!$D$11*(SUMIFS($P$11:$P$8770,$F$11:$F$8770,"=COD1",$B$11:$B$8770,"="&amp;B3957)/COUNTIFS($F$11:$F$8770,"=COD1",$B$11:$B$8770,"="&amp;B3957))/COUNTIFS($A$11:$A$8770,"="&amp;A3957,$F$11:$F$8770,"=COD1"),0)</f>
        <v>0</v>
      </c>
      <c r="U3957" t="e">
        <f>(VLOOKUP(F3957,tarifas!$C$7:$D$10,2,FALSE)+tarifas!$D$21)*datos!P3957</f>
        <v>#N/A</v>
      </c>
      <c r="V3957" t="e">
        <f t="shared" si="561"/>
        <v>#N/A</v>
      </c>
      <c r="W3957">
        <f t="shared" si="562"/>
        <v>12.193763315919188</v>
      </c>
    </row>
    <row r="3958" spans="1:23" x14ac:dyDescent="0.25">
      <c r="A3958">
        <f t="shared" si="555"/>
        <v>163</v>
      </c>
      <c r="B3958">
        <f t="shared" si="556"/>
        <v>6</v>
      </c>
      <c r="C3958" s="1">
        <f t="shared" si="563"/>
        <v>41804.458333323761</v>
      </c>
      <c r="D3958" s="7">
        <v>585.72727272727275</v>
      </c>
      <c r="E3958" s="7"/>
      <c r="G3958">
        <v>44.95</v>
      </c>
      <c r="H3958" s="12">
        <v>179.2987824186533</v>
      </c>
      <c r="I3958" s="13">
        <f>$D$2*tarifas!$D$12/24</f>
        <v>1.4541666666666666</v>
      </c>
      <c r="J3958" s="13" t="e">
        <f>VLOOKUP(E3958&amp;" "&amp;F3958,tarifas!$A$13:$D$20,4,FALSE)*H3958</f>
        <v>#N/A</v>
      </c>
      <c r="K3958" s="13">
        <f>IF(F3958="COD1",tarifas!$D$11*(SUMIFS($H$11:$H$8770,$F$11:$F$8770,"=COD1",$B$11:$B$8770,"="&amp;B3958)/COUNTIFS($F$11:$F$8770,"=COD1",$B$11:$B$8770,"="&amp;B3958))/COUNTIFS($A$11:$A$8770,"="&amp;A3958,$F$11:$F$8770,"=COD1"),0)</f>
        <v>0</v>
      </c>
      <c r="L3958" s="13" t="e">
        <f>(VLOOKUP(F3958,tarifas!$C$7:$D$10,2,FALSE)+tarifas!$D$21)*datos!H3958</f>
        <v>#N/A</v>
      </c>
      <c r="M3958">
        <v>499.72003999999998</v>
      </c>
      <c r="N3958" s="13" t="e">
        <f t="shared" si="557"/>
        <v>#N/A</v>
      </c>
      <c r="O3958">
        <f t="shared" si="558"/>
        <v>179.2987824186533</v>
      </c>
      <c r="P3958" s="12">
        <f t="shared" si="559"/>
        <v>0</v>
      </c>
      <c r="Q3958">
        <f t="shared" si="560"/>
        <v>320.42125758134671</v>
      </c>
      <c r="R3958">
        <f>$D$2*tarifas!$D$12/24</f>
        <v>1.4541666666666666</v>
      </c>
      <c r="S3958" t="e">
        <f>VLOOKUP(E3958&amp;" "&amp;F3958,tarifas!$A$13:$D$20,4,FALSE)*P3958</f>
        <v>#N/A</v>
      </c>
      <c r="T3958">
        <f>IF(F3958="COD1",tarifas!$D$11*(SUMIFS($P$11:$P$8770,$F$11:$F$8770,"=COD1",$B$11:$B$8770,"="&amp;B3958)/COUNTIFS($F$11:$F$8770,"=COD1",$B$11:$B$8770,"="&amp;B3958))/COUNTIFS($A$11:$A$8770,"="&amp;A3958,$F$11:$F$8770,"=COD1"),0)</f>
        <v>0</v>
      </c>
      <c r="U3958" t="e">
        <f>(VLOOKUP(F3958,tarifas!$C$7:$D$10,2,FALSE)+tarifas!$D$21)*datos!P3958</f>
        <v>#N/A</v>
      </c>
      <c r="V3958" t="e">
        <f t="shared" si="561"/>
        <v>#N/A</v>
      </c>
      <c r="W3958">
        <f t="shared" si="562"/>
        <v>12.962641975453383</v>
      </c>
    </row>
    <row r="3959" spans="1:23" x14ac:dyDescent="0.25">
      <c r="A3959">
        <f t="shared" si="555"/>
        <v>163</v>
      </c>
      <c r="B3959">
        <f t="shared" si="556"/>
        <v>6</v>
      </c>
      <c r="C3959" s="1">
        <f t="shared" si="563"/>
        <v>41804.499999990425</v>
      </c>
      <c r="D3959" s="7">
        <v>450.5</v>
      </c>
      <c r="E3959" s="7"/>
      <c r="G3959">
        <v>44.95</v>
      </c>
      <c r="H3959" s="12">
        <v>181.08051635963278</v>
      </c>
      <c r="I3959" s="13">
        <f>$D$2*tarifas!$D$12/24</f>
        <v>1.4541666666666666</v>
      </c>
      <c r="J3959" s="13" t="e">
        <f>VLOOKUP(E3959&amp;" "&amp;F3959,tarifas!$A$13:$D$20,4,FALSE)*H3959</f>
        <v>#N/A</v>
      </c>
      <c r="K3959" s="13">
        <f>IF(F3959="COD1",tarifas!$D$11*(SUMIFS($H$11:$H$8770,$F$11:$F$8770,"=COD1",$B$11:$B$8770,"="&amp;B3959)/COUNTIFS($F$11:$F$8770,"=COD1",$B$11:$B$8770,"="&amp;B3959))/COUNTIFS($A$11:$A$8770,"="&amp;A3959,$F$11:$F$8770,"=COD1"),0)</f>
        <v>0</v>
      </c>
      <c r="L3959" s="13" t="e">
        <f>(VLOOKUP(F3959,tarifas!$C$7:$D$10,2,FALSE)+tarifas!$D$21)*datos!H3959</f>
        <v>#N/A</v>
      </c>
      <c r="M3959">
        <v>499.35208</v>
      </c>
      <c r="N3959" s="13" t="e">
        <f t="shared" si="557"/>
        <v>#N/A</v>
      </c>
      <c r="O3959">
        <f t="shared" si="558"/>
        <v>181.08051635963278</v>
      </c>
      <c r="P3959" s="12">
        <f t="shared" si="559"/>
        <v>0</v>
      </c>
      <c r="Q3959">
        <f t="shared" si="560"/>
        <v>318.27156364036722</v>
      </c>
      <c r="R3959">
        <f>$D$2*tarifas!$D$12/24</f>
        <v>1.4541666666666666</v>
      </c>
      <c r="S3959" t="e">
        <f>VLOOKUP(E3959&amp;" "&amp;F3959,tarifas!$A$13:$D$20,4,FALSE)*P3959</f>
        <v>#N/A</v>
      </c>
      <c r="T3959">
        <f>IF(F3959="COD1",tarifas!$D$11*(SUMIFS($P$11:$P$8770,$F$11:$F$8770,"=COD1",$B$11:$B$8770,"="&amp;B3959)/COUNTIFS($F$11:$F$8770,"=COD1",$B$11:$B$8770,"="&amp;B3959))/COUNTIFS($A$11:$A$8770,"="&amp;A3959,$F$11:$F$8770,"=COD1"),0)</f>
        <v>0</v>
      </c>
      <c r="U3959" t="e">
        <f>(VLOOKUP(F3959,tarifas!$C$7:$D$10,2,FALSE)+tarifas!$D$21)*datos!P3959</f>
        <v>#N/A</v>
      </c>
      <c r="V3959" t="e">
        <f t="shared" si="561"/>
        <v>#N/A</v>
      </c>
      <c r="W3959">
        <f t="shared" si="562"/>
        <v>12.875676107071058</v>
      </c>
    </row>
    <row r="3960" spans="1:23" x14ac:dyDescent="0.25">
      <c r="A3960">
        <f t="shared" si="555"/>
        <v>163</v>
      </c>
      <c r="B3960">
        <f t="shared" si="556"/>
        <v>6</v>
      </c>
      <c r="C3960" s="1">
        <f t="shared" si="563"/>
        <v>41804.541666657089</v>
      </c>
      <c r="D3960" s="7">
        <v>240.31818181818184</v>
      </c>
      <c r="E3960" s="7"/>
      <c r="G3960">
        <v>44.17</v>
      </c>
      <c r="H3960" s="12">
        <v>181.64633236024849</v>
      </c>
      <c r="I3960" s="13">
        <f>$D$2*tarifas!$D$12/24</f>
        <v>1.4541666666666666</v>
      </c>
      <c r="J3960" s="13" t="e">
        <f>VLOOKUP(E3960&amp;" "&amp;F3960,tarifas!$A$13:$D$20,4,FALSE)*H3960</f>
        <v>#N/A</v>
      </c>
      <c r="K3960" s="13">
        <f>IF(F3960="COD1",tarifas!$D$11*(SUMIFS($H$11:$H$8770,$F$11:$F$8770,"=COD1",$B$11:$B$8770,"="&amp;B3960)/COUNTIFS($F$11:$F$8770,"=COD1",$B$11:$B$8770,"="&amp;B3960))/COUNTIFS($A$11:$A$8770,"="&amp;A3960,$F$11:$F$8770,"=COD1"),0)</f>
        <v>0</v>
      </c>
      <c r="L3960" s="13" t="e">
        <f>(VLOOKUP(F3960,tarifas!$C$7:$D$10,2,FALSE)+tarifas!$D$21)*datos!H3960</f>
        <v>#N/A</v>
      </c>
      <c r="M3960">
        <v>467.78546</v>
      </c>
      <c r="N3960" s="13" t="e">
        <f t="shared" si="557"/>
        <v>#N/A</v>
      </c>
      <c r="O3960">
        <f t="shared" si="558"/>
        <v>181.64633236024849</v>
      </c>
      <c r="P3960" s="12">
        <f t="shared" si="559"/>
        <v>0</v>
      </c>
      <c r="Q3960">
        <f t="shared" si="560"/>
        <v>286.13912763975151</v>
      </c>
      <c r="R3960">
        <f>$D$2*tarifas!$D$12/24</f>
        <v>1.4541666666666666</v>
      </c>
      <c r="S3960" t="e">
        <f>VLOOKUP(E3960&amp;" "&amp;F3960,tarifas!$A$13:$D$20,4,FALSE)*P3960</f>
        <v>#N/A</v>
      </c>
      <c r="T3960">
        <f>IF(F3960="COD1",tarifas!$D$11*(SUMIFS($P$11:$P$8770,$F$11:$F$8770,"=COD1",$B$11:$B$8770,"="&amp;B3960)/COUNTIFS($F$11:$F$8770,"=COD1",$B$11:$B$8770,"="&amp;B3960))/COUNTIFS($A$11:$A$8770,"="&amp;A3960,$F$11:$F$8770,"=COD1"),0)</f>
        <v>0</v>
      </c>
      <c r="U3960" t="e">
        <f>(VLOOKUP(F3960,tarifas!$C$7:$D$10,2,FALSE)+tarifas!$D$21)*datos!P3960</f>
        <v>#N/A</v>
      </c>
      <c r="V3960" t="e">
        <f t="shared" si="561"/>
        <v>#N/A</v>
      </c>
      <c r="W3960">
        <f t="shared" si="562"/>
        <v>11.374888741063041</v>
      </c>
    </row>
    <row r="3961" spans="1:23" x14ac:dyDescent="0.25">
      <c r="A3961">
        <f t="shared" si="555"/>
        <v>163</v>
      </c>
      <c r="B3961">
        <f t="shared" si="556"/>
        <v>6</v>
      </c>
      <c r="C3961" s="1">
        <f t="shared" si="563"/>
        <v>41804.583333323753</v>
      </c>
      <c r="D3961" s="7">
        <v>670.469696969697</v>
      </c>
      <c r="E3961" s="7"/>
      <c r="G3961">
        <v>42</v>
      </c>
      <c r="H3961" s="12">
        <v>190.02653849277988</v>
      </c>
      <c r="I3961" s="13">
        <f>$D$2*tarifas!$D$12/24</f>
        <v>1.4541666666666666</v>
      </c>
      <c r="J3961" s="13" t="e">
        <f>VLOOKUP(E3961&amp;" "&amp;F3961,tarifas!$A$13:$D$20,4,FALSE)*H3961</f>
        <v>#N/A</v>
      </c>
      <c r="K3961" s="13">
        <f>IF(F3961="COD1",tarifas!$D$11*(SUMIFS($H$11:$H$8770,$F$11:$F$8770,"=COD1",$B$11:$B$8770,"="&amp;B3961)/COUNTIFS($F$11:$F$8770,"=COD1",$B$11:$B$8770,"="&amp;B3961))/COUNTIFS($A$11:$A$8770,"="&amp;A3961,$F$11:$F$8770,"=COD1"),0)</f>
        <v>0</v>
      </c>
      <c r="L3961" s="13" t="e">
        <f>(VLOOKUP(F3961,tarifas!$C$7:$D$10,2,FALSE)+tarifas!$D$21)*datos!H3961</f>
        <v>#N/A</v>
      </c>
      <c r="M3961">
        <v>408.69478999999995</v>
      </c>
      <c r="N3961" s="13" t="e">
        <f t="shared" si="557"/>
        <v>#N/A</v>
      </c>
      <c r="O3961">
        <f t="shared" si="558"/>
        <v>190.02653849277988</v>
      </c>
      <c r="P3961" s="12">
        <f t="shared" si="559"/>
        <v>0</v>
      </c>
      <c r="Q3961">
        <f t="shared" si="560"/>
        <v>218.66825150722008</v>
      </c>
      <c r="R3961">
        <f>$D$2*tarifas!$D$12/24</f>
        <v>1.4541666666666666</v>
      </c>
      <c r="S3961" t="e">
        <f>VLOOKUP(E3961&amp;" "&amp;F3961,tarifas!$A$13:$D$20,4,FALSE)*P3961</f>
        <v>#N/A</v>
      </c>
      <c r="T3961">
        <f>IF(F3961="COD1",tarifas!$D$11*(SUMIFS($P$11:$P$8770,$F$11:$F$8770,"=COD1",$B$11:$B$8770,"="&amp;B3961)/COUNTIFS($F$11:$F$8770,"=COD1",$B$11:$B$8770,"="&amp;B3961))/COUNTIFS($A$11:$A$8770,"="&amp;A3961,$F$11:$F$8770,"=COD1"),0)</f>
        <v>0</v>
      </c>
      <c r="U3961" t="e">
        <f>(VLOOKUP(F3961,tarifas!$C$7:$D$10,2,FALSE)+tarifas!$D$21)*datos!P3961</f>
        <v>#N/A</v>
      </c>
      <c r="V3961" t="e">
        <f t="shared" si="561"/>
        <v>#N/A</v>
      </c>
      <c r="W3961">
        <f t="shared" si="562"/>
        <v>8.2656599069729211</v>
      </c>
    </row>
    <row r="3962" spans="1:23" x14ac:dyDescent="0.25">
      <c r="A3962">
        <f t="shared" si="555"/>
        <v>163</v>
      </c>
      <c r="B3962">
        <f t="shared" si="556"/>
        <v>6</v>
      </c>
      <c r="C3962" s="1">
        <f t="shared" si="563"/>
        <v>41804.624999990418</v>
      </c>
      <c r="D3962" s="7">
        <v>682.57575757575762</v>
      </c>
      <c r="E3962" s="7"/>
      <c r="G3962">
        <v>38.69</v>
      </c>
      <c r="H3962" s="12">
        <v>198.08179946443903</v>
      </c>
      <c r="I3962" s="13">
        <f>$D$2*tarifas!$D$12/24</f>
        <v>1.4541666666666666</v>
      </c>
      <c r="J3962" s="13" t="e">
        <f>VLOOKUP(E3962&amp;" "&amp;F3962,tarifas!$A$13:$D$20,4,FALSE)*H3962</f>
        <v>#N/A</v>
      </c>
      <c r="K3962" s="13">
        <f>IF(F3962="COD1",tarifas!$D$11*(SUMIFS($H$11:$H$8770,$F$11:$F$8770,"=COD1",$B$11:$B$8770,"="&amp;B3962)/COUNTIFS($F$11:$F$8770,"=COD1",$B$11:$B$8770,"="&amp;B3962))/COUNTIFS($A$11:$A$8770,"="&amp;A3962,$F$11:$F$8770,"=COD1"),0)</f>
        <v>0</v>
      </c>
      <c r="L3962" s="13" t="e">
        <f>(VLOOKUP(F3962,tarifas!$C$7:$D$10,2,FALSE)+tarifas!$D$21)*datos!H3962</f>
        <v>#N/A</v>
      </c>
      <c r="M3962">
        <v>321.70963</v>
      </c>
      <c r="N3962" s="13" t="e">
        <f t="shared" si="557"/>
        <v>#N/A</v>
      </c>
      <c r="O3962">
        <f t="shared" si="558"/>
        <v>198.08179946443903</v>
      </c>
      <c r="P3962" s="12">
        <f t="shared" si="559"/>
        <v>0</v>
      </c>
      <c r="Q3962">
        <f t="shared" si="560"/>
        <v>123.62783053556097</v>
      </c>
      <c r="R3962">
        <f>$D$2*tarifas!$D$12/24</f>
        <v>1.4541666666666666</v>
      </c>
      <c r="S3962" t="e">
        <f>VLOOKUP(E3962&amp;" "&amp;F3962,tarifas!$A$13:$D$20,4,FALSE)*P3962</f>
        <v>#N/A</v>
      </c>
      <c r="T3962">
        <f>IF(F3962="COD1",tarifas!$D$11*(SUMIFS($P$11:$P$8770,$F$11:$F$8770,"=COD1",$B$11:$B$8770,"="&amp;B3962)/COUNTIFS($F$11:$F$8770,"=COD1",$B$11:$B$8770,"="&amp;B3962))/COUNTIFS($A$11:$A$8770,"="&amp;A3962,$F$11:$F$8770,"=COD1"),0)</f>
        <v>0</v>
      </c>
      <c r="U3962" t="e">
        <f>(VLOOKUP(F3962,tarifas!$C$7:$D$10,2,FALSE)+tarifas!$D$21)*datos!P3962</f>
        <v>#N/A</v>
      </c>
      <c r="V3962" t="e">
        <f t="shared" si="561"/>
        <v>#N/A</v>
      </c>
      <c r="W3962">
        <f t="shared" si="562"/>
        <v>4.3048446870787682</v>
      </c>
    </row>
    <row r="3963" spans="1:23" x14ac:dyDescent="0.25">
      <c r="A3963">
        <f t="shared" si="555"/>
        <v>163</v>
      </c>
      <c r="B3963">
        <f t="shared" si="556"/>
        <v>6</v>
      </c>
      <c r="C3963" s="1">
        <f t="shared" si="563"/>
        <v>41804.666666657082</v>
      </c>
      <c r="D3963" s="7">
        <v>277.92424242424238</v>
      </c>
      <c r="E3963" s="7"/>
      <c r="G3963">
        <v>37</v>
      </c>
      <c r="H3963" s="12">
        <v>197.23389654603253</v>
      </c>
      <c r="I3963" s="13">
        <f>$D$2*tarifas!$D$12/24</f>
        <v>1.4541666666666666</v>
      </c>
      <c r="J3963" s="13" t="e">
        <f>VLOOKUP(E3963&amp;" "&amp;F3963,tarifas!$A$13:$D$20,4,FALSE)*H3963</f>
        <v>#N/A</v>
      </c>
      <c r="K3963" s="13">
        <f>IF(F3963="COD1",tarifas!$D$11*(SUMIFS($H$11:$H$8770,$F$11:$F$8770,"=COD1",$B$11:$B$8770,"="&amp;B3963)/COUNTIFS($F$11:$F$8770,"=COD1",$B$11:$B$8770,"="&amp;B3963))/COUNTIFS($A$11:$A$8770,"="&amp;A3963,$F$11:$F$8770,"=COD1"),0)</f>
        <v>0</v>
      </c>
      <c r="L3963" s="13" t="e">
        <f>(VLOOKUP(F3963,tarifas!$C$7:$D$10,2,FALSE)+tarifas!$D$21)*datos!H3963</f>
        <v>#N/A</v>
      </c>
      <c r="M3963">
        <v>209.13269</v>
      </c>
      <c r="N3963" s="13" t="e">
        <f t="shared" si="557"/>
        <v>#N/A</v>
      </c>
      <c r="O3963">
        <f t="shared" si="558"/>
        <v>197.23389654603253</v>
      </c>
      <c r="P3963" s="12">
        <f t="shared" si="559"/>
        <v>0</v>
      </c>
      <c r="Q3963">
        <f t="shared" si="560"/>
        <v>11.898793453967471</v>
      </c>
      <c r="R3963">
        <f>$D$2*tarifas!$D$12/24</f>
        <v>1.4541666666666666</v>
      </c>
      <c r="S3963" t="e">
        <f>VLOOKUP(E3963&amp;" "&amp;F3963,tarifas!$A$13:$D$20,4,FALSE)*P3963</f>
        <v>#N/A</v>
      </c>
      <c r="T3963">
        <f>IF(F3963="COD1",tarifas!$D$11*(SUMIFS($P$11:$P$8770,$F$11:$F$8770,"=COD1",$B$11:$B$8770,"="&amp;B3963)/COUNTIFS($F$11:$F$8770,"=COD1",$B$11:$B$8770,"="&amp;B3963))/COUNTIFS($A$11:$A$8770,"="&amp;A3963,$F$11:$F$8770,"=COD1"),0)</f>
        <v>0</v>
      </c>
      <c r="U3963" t="e">
        <f>(VLOOKUP(F3963,tarifas!$C$7:$D$10,2,FALSE)+tarifas!$D$21)*datos!P3963</f>
        <v>#N/A</v>
      </c>
      <c r="V3963" t="e">
        <f t="shared" si="561"/>
        <v>#N/A</v>
      </c>
      <c r="W3963">
        <f t="shared" si="562"/>
        <v>0.39622982201711682</v>
      </c>
    </row>
    <row r="3964" spans="1:23" x14ac:dyDescent="0.25">
      <c r="A3964">
        <f t="shared" si="555"/>
        <v>163</v>
      </c>
      <c r="B3964">
        <f t="shared" si="556"/>
        <v>6</v>
      </c>
      <c r="C3964" s="1">
        <f t="shared" si="563"/>
        <v>41804.708333323746</v>
      </c>
      <c r="D3964" s="7">
        <v>260.40909090909088</v>
      </c>
      <c r="E3964" s="7"/>
      <c r="G3964">
        <v>33.049999999999997</v>
      </c>
      <c r="H3964" s="12">
        <v>198.70578702272741</v>
      </c>
      <c r="I3964" s="13">
        <f>$D$2*tarifas!$D$12/24</f>
        <v>1.4541666666666666</v>
      </c>
      <c r="J3964" s="13" t="e">
        <f>VLOOKUP(E3964&amp;" "&amp;F3964,tarifas!$A$13:$D$20,4,FALSE)*H3964</f>
        <v>#N/A</v>
      </c>
      <c r="K3964" s="13">
        <f>IF(F3964="COD1",tarifas!$D$11*(SUMIFS($H$11:$H$8770,$F$11:$F$8770,"=COD1",$B$11:$B$8770,"="&amp;B3964)/COUNTIFS($F$11:$F$8770,"=COD1",$B$11:$B$8770,"="&amp;B3964))/COUNTIFS($A$11:$A$8770,"="&amp;A3964,$F$11:$F$8770,"=COD1"),0)</f>
        <v>0</v>
      </c>
      <c r="L3964" s="13" t="e">
        <f>(VLOOKUP(F3964,tarifas!$C$7:$D$10,2,FALSE)+tarifas!$D$21)*datos!H3964</f>
        <v>#N/A</v>
      </c>
      <c r="M3964">
        <v>79.489249999999998</v>
      </c>
      <c r="N3964" s="13" t="e">
        <f t="shared" si="557"/>
        <v>#N/A</v>
      </c>
      <c r="O3964">
        <f t="shared" si="558"/>
        <v>79.489249999999998</v>
      </c>
      <c r="P3964" s="12">
        <f t="shared" si="559"/>
        <v>119.21653702272741</v>
      </c>
      <c r="Q3964">
        <f t="shared" si="560"/>
        <v>0</v>
      </c>
      <c r="R3964">
        <f>$D$2*tarifas!$D$12/24</f>
        <v>1.4541666666666666</v>
      </c>
      <c r="S3964" t="e">
        <f>VLOOKUP(E3964&amp;" "&amp;F3964,tarifas!$A$13:$D$20,4,FALSE)*P3964</f>
        <v>#N/A</v>
      </c>
      <c r="T3964">
        <f>IF(F3964="COD1",tarifas!$D$11*(SUMIFS($P$11:$P$8770,$F$11:$F$8770,"=COD1",$B$11:$B$8770,"="&amp;B3964)/COUNTIFS($F$11:$F$8770,"=COD1",$B$11:$B$8770,"="&amp;B3964))/COUNTIFS($A$11:$A$8770,"="&amp;A3964,$F$11:$F$8770,"=COD1"),0)</f>
        <v>0</v>
      </c>
      <c r="U3964" t="e">
        <f>(VLOOKUP(F3964,tarifas!$C$7:$D$10,2,FALSE)+tarifas!$D$21)*datos!P3964</f>
        <v>#N/A</v>
      </c>
      <c r="V3964" t="e">
        <f t="shared" si="561"/>
        <v>#N/A</v>
      </c>
      <c r="W3964">
        <f t="shared" si="562"/>
        <v>0</v>
      </c>
    </row>
    <row r="3965" spans="1:23" x14ac:dyDescent="0.25">
      <c r="A3965">
        <f t="shared" si="555"/>
        <v>163</v>
      </c>
      <c r="B3965">
        <f t="shared" si="556"/>
        <v>6</v>
      </c>
      <c r="C3965" s="1">
        <f t="shared" si="563"/>
        <v>41804.74999999041</v>
      </c>
      <c r="D3965" s="7">
        <v>229.75757575757578</v>
      </c>
      <c r="E3965" s="7"/>
      <c r="G3965">
        <v>35.1</v>
      </c>
      <c r="H3965" s="12">
        <v>197.61716730875222</v>
      </c>
      <c r="I3965" s="13">
        <f>$D$2*tarifas!$D$12/24</f>
        <v>1.4541666666666666</v>
      </c>
      <c r="J3965" s="13" t="e">
        <f>VLOOKUP(E3965&amp;" "&amp;F3965,tarifas!$A$13:$D$20,4,FALSE)*H3965</f>
        <v>#N/A</v>
      </c>
      <c r="K3965" s="13">
        <f>IF(F3965="COD1",tarifas!$D$11*(SUMIFS($H$11:$H$8770,$F$11:$F$8770,"=COD1",$B$11:$B$8770,"="&amp;B3965)/COUNTIFS($F$11:$F$8770,"=COD1",$B$11:$B$8770,"="&amp;B3965))/COUNTIFS($A$11:$A$8770,"="&amp;A3965,$F$11:$F$8770,"=COD1"),0)</f>
        <v>0</v>
      </c>
      <c r="L3965" s="13" t="e">
        <f>(VLOOKUP(F3965,tarifas!$C$7:$D$10,2,FALSE)+tarifas!$D$21)*datos!H3965</f>
        <v>#N/A</v>
      </c>
      <c r="M3965">
        <v>14.33709</v>
      </c>
      <c r="N3965" s="13" t="e">
        <f t="shared" si="557"/>
        <v>#N/A</v>
      </c>
      <c r="O3965">
        <f t="shared" si="558"/>
        <v>14.33709</v>
      </c>
      <c r="P3965" s="12">
        <f t="shared" si="559"/>
        <v>183.28007730875223</v>
      </c>
      <c r="Q3965">
        <f t="shared" si="560"/>
        <v>0</v>
      </c>
      <c r="R3965">
        <f>$D$2*tarifas!$D$12/24</f>
        <v>1.4541666666666666</v>
      </c>
      <c r="S3965" t="e">
        <f>VLOOKUP(E3965&amp;" "&amp;F3965,tarifas!$A$13:$D$20,4,FALSE)*P3965</f>
        <v>#N/A</v>
      </c>
      <c r="T3965">
        <f>IF(F3965="COD1",tarifas!$D$11*(SUMIFS($P$11:$P$8770,$F$11:$F$8770,"=COD1",$B$11:$B$8770,"="&amp;B3965)/COUNTIFS($F$11:$F$8770,"=COD1",$B$11:$B$8770,"="&amp;B3965))/COUNTIFS($A$11:$A$8770,"="&amp;A3965,$F$11:$F$8770,"=COD1"),0)</f>
        <v>0</v>
      </c>
      <c r="U3965" t="e">
        <f>(VLOOKUP(F3965,tarifas!$C$7:$D$10,2,FALSE)+tarifas!$D$21)*datos!P3965</f>
        <v>#N/A</v>
      </c>
      <c r="V3965" t="e">
        <f t="shared" si="561"/>
        <v>#N/A</v>
      </c>
      <c r="W3965">
        <f t="shared" si="562"/>
        <v>0</v>
      </c>
    </row>
    <row r="3966" spans="1:23" x14ac:dyDescent="0.25">
      <c r="A3966">
        <f t="shared" si="555"/>
        <v>163</v>
      </c>
      <c r="B3966">
        <f t="shared" si="556"/>
        <v>6</v>
      </c>
      <c r="C3966" s="1">
        <f t="shared" si="563"/>
        <v>41804.791666657075</v>
      </c>
      <c r="D3966" s="7">
        <v>95.818181818181813</v>
      </c>
      <c r="E3966" s="7"/>
      <c r="G3966">
        <v>38.880000000000003</v>
      </c>
      <c r="H3966" s="12">
        <v>211.91983226258074</v>
      </c>
      <c r="I3966" s="13">
        <f>$D$2*tarifas!$D$12/24</f>
        <v>1.4541666666666666</v>
      </c>
      <c r="J3966" s="13" t="e">
        <f>VLOOKUP(E3966&amp;" "&amp;F3966,tarifas!$A$13:$D$20,4,FALSE)*H3966</f>
        <v>#N/A</v>
      </c>
      <c r="K3966" s="13">
        <f>IF(F3966="COD1",tarifas!$D$11*(SUMIFS($H$11:$H$8770,$F$11:$F$8770,"=COD1",$B$11:$B$8770,"="&amp;B3966)/COUNTIFS($F$11:$F$8770,"=COD1",$B$11:$B$8770,"="&amp;B3966))/COUNTIFS($A$11:$A$8770,"="&amp;A3966,$F$11:$F$8770,"=COD1"),0)</f>
        <v>0</v>
      </c>
      <c r="L3966" s="13" t="e">
        <f>(VLOOKUP(F3966,tarifas!$C$7:$D$10,2,FALSE)+tarifas!$D$21)*datos!H3966</f>
        <v>#N/A</v>
      </c>
      <c r="M3966">
        <v>0</v>
      </c>
      <c r="N3966" s="13" t="e">
        <f t="shared" si="557"/>
        <v>#N/A</v>
      </c>
      <c r="O3966">
        <f t="shared" si="558"/>
        <v>0</v>
      </c>
      <c r="P3966" s="12">
        <f t="shared" si="559"/>
        <v>211.91983226258074</v>
      </c>
      <c r="Q3966">
        <f t="shared" si="560"/>
        <v>0</v>
      </c>
      <c r="R3966">
        <f>$D$2*tarifas!$D$12/24</f>
        <v>1.4541666666666666</v>
      </c>
      <c r="S3966" t="e">
        <f>VLOOKUP(E3966&amp;" "&amp;F3966,tarifas!$A$13:$D$20,4,FALSE)*P3966</f>
        <v>#N/A</v>
      </c>
      <c r="T3966">
        <f>IF(F3966="COD1",tarifas!$D$11*(SUMIFS($P$11:$P$8770,$F$11:$F$8770,"=COD1",$B$11:$B$8770,"="&amp;B3966)/COUNTIFS($F$11:$F$8770,"=COD1",$B$11:$B$8770,"="&amp;B3966))/COUNTIFS($A$11:$A$8770,"="&amp;A3966,$F$11:$F$8770,"=COD1"),0)</f>
        <v>0</v>
      </c>
      <c r="U3966" t="e">
        <f>(VLOOKUP(F3966,tarifas!$C$7:$D$10,2,FALSE)+tarifas!$D$21)*datos!P3966</f>
        <v>#N/A</v>
      </c>
      <c r="V3966" t="e">
        <f t="shared" si="561"/>
        <v>#N/A</v>
      </c>
      <c r="W3966">
        <f t="shared" si="562"/>
        <v>0</v>
      </c>
    </row>
    <row r="3967" spans="1:23" x14ac:dyDescent="0.25">
      <c r="A3967">
        <f t="shared" si="555"/>
        <v>163</v>
      </c>
      <c r="B3967">
        <f t="shared" si="556"/>
        <v>6</v>
      </c>
      <c r="C3967" s="1">
        <f t="shared" si="563"/>
        <v>41804.833333323739</v>
      </c>
      <c r="D3967" s="7">
        <v>13.65151515151515</v>
      </c>
      <c r="E3967" s="7"/>
      <c r="G3967">
        <v>44.17</v>
      </c>
      <c r="H3967" s="12">
        <v>205.12872522748992</v>
      </c>
      <c r="I3967" s="13">
        <f>$D$2*tarifas!$D$12/24</f>
        <v>1.4541666666666666</v>
      </c>
      <c r="J3967" s="13" t="e">
        <f>VLOOKUP(E3967&amp;" "&amp;F3967,tarifas!$A$13:$D$20,4,FALSE)*H3967</f>
        <v>#N/A</v>
      </c>
      <c r="K3967" s="13">
        <f>IF(F3967="COD1",tarifas!$D$11*(SUMIFS($H$11:$H$8770,$F$11:$F$8770,"=COD1",$B$11:$B$8770,"="&amp;B3967)/COUNTIFS($F$11:$F$8770,"=COD1",$B$11:$B$8770,"="&amp;B3967))/COUNTIFS($A$11:$A$8770,"="&amp;A3967,$F$11:$F$8770,"=COD1"),0)</f>
        <v>0</v>
      </c>
      <c r="L3967" s="13" t="e">
        <f>(VLOOKUP(F3967,tarifas!$C$7:$D$10,2,FALSE)+tarifas!$D$21)*datos!H3967</f>
        <v>#N/A</v>
      </c>
      <c r="M3967">
        <v>0</v>
      </c>
      <c r="N3967" s="13" t="e">
        <f t="shared" si="557"/>
        <v>#N/A</v>
      </c>
      <c r="O3967">
        <f t="shared" si="558"/>
        <v>0</v>
      </c>
      <c r="P3967" s="12">
        <f t="shared" si="559"/>
        <v>205.12872522748992</v>
      </c>
      <c r="Q3967">
        <f t="shared" si="560"/>
        <v>0</v>
      </c>
      <c r="R3967">
        <f>$D$2*tarifas!$D$12/24</f>
        <v>1.4541666666666666</v>
      </c>
      <c r="S3967" t="e">
        <f>VLOOKUP(E3967&amp;" "&amp;F3967,tarifas!$A$13:$D$20,4,FALSE)*P3967</f>
        <v>#N/A</v>
      </c>
      <c r="T3967">
        <f>IF(F3967="COD1",tarifas!$D$11*(SUMIFS($P$11:$P$8770,$F$11:$F$8770,"=COD1",$B$11:$B$8770,"="&amp;B3967)/COUNTIFS($F$11:$F$8770,"=COD1",$B$11:$B$8770,"="&amp;B3967))/COUNTIFS($A$11:$A$8770,"="&amp;A3967,$F$11:$F$8770,"=COD1"),0)</f>
        <v>0</v>
      </c>
      <c r="U3967" t="e">
        <f>(VLOOKUP(F3967,tarifas!$C$7:$D$10,2,FALSE)+tarifas!$D$21)*datos!P3967</f>
        <v>#N/A</v>
      </c>
      <c r="V3967" t="e">
        <f t="shared" si="561"/>
        <v>#N/A</v>
      </c>
      <c r="W3967">
        <f t="shared" si="562"/>
        <v>0</v>
      </c>
    </row>
    <row r="3968" spans="1:23" x14ac:dyDescent="0.25">
      <c r="A3968">
        <f t="shared" si="555"/>
        <v>163</v>
      </c>
      <c r="B3968">
        <f t="shared" si="556"/>
        <v>6</v>
      </c>
      <c r="C3968" s="1">
        <f t="shared" si="563"/>
        <v>41804.874999990403</v>
      </c>
      <c r="D3968" s="7">
        <v>0</v>
      </c>
      <c r="E3968" s="7"/>
      <c r="G3968">
        <v>44.17</v>
      </c>
      <c r="H3968" s="12">
        <v>207.90150183333304</v>
      </c>
      <c r="I3968" s="13">
        <f>$D$2*tarifas!$D$12/24</f>
        <v>1.4541666666666666</v>
      </c>
      <c r="J3968" s="13" t="e">
        <f>VLOOKUP(E3968&amp;" "&amp;F3968,tarifas!$A$13:$D$20,4,FALSE)*H3968</f>
        <v>#N/A</v>
      </c>
      <c r="K3968" s="13">
        <f>IF(F3968="COD1",tarifas!$D$11*(SUMIFS($H$11:$H$8770,$F$11:$F$8770,"=COD1",$B$11:$B$8770,"="&amp;B3968)/COUNTIFS($F$11:$F$8770,"=COD1",$B$11:$B$8770,"="&amp;B3968))/COUNTIFS($A$11:$A$8770,"="&amp;A3968,$F$11:$F$8770,"=COD1"),0)</f>
        <v>0</v>
      </c>
      <c r="L3968" s="13" t="e">
        <f>(VLOOKUP(F3968,tarifas!$C$7:$D$10,2,FALSE)+tarifas!$D$21)*datos!H3968</f>
        <v>#N/A</v>
      </c>
      <c r="M3968">
        <v>0</v>
      </c>
      <c r="N3968" s="13" t="e">
        <f t="shared" si="557"/>
        <v>#N/A</v>
      </c>
      <c r="O3968">
        <f t="shared" si="558"/>
        <v>0</v>
      </c>
      <c r="P3968" s="12">
        <f t="shared" si="559"/>
        <v>207.90150183333304</v>
      </c>
      <c r="Q3968">
        <f t="shared" si="560"/>
        <v>0</v>
      </c>
      <c r="R3968">
        <f>$D$2*tarifas!$D$12/24</f>
        <v>1.4541666666666666</v>
      </c>
      <c r="S3968" t="e">
        <f>VLOOKUP(E3968&amp;" "&amp;F3968,tarifas!$A$13:$D$20,4,FALSE)*P3968</f>
        <v>#N/A</v>
      </c>
      <c r="T3968">
        <f>IF(F3968="COD1",tarifas!$D$11*(SUMIFS($P$11:$P$8770,$F$11:$F$8770,"=COD1",$B$11:$B$8770,"="&amp;B3968)/COUNTIFS($F$11:$F$8770,"=COD1",$B$11:$B$8770,"="&amp;B3968))/COUNTIFS($A$11:$A$8770,"="&amp;A3968,$F$11:$F$8770,"=COD1"),0)</f>
        <v>0</v>
      </c>
      <c r="U3968" t="e">
        <f>(VLOOKUP(F3968,tarifas!$C$7:$D$10,2,FALSE)+tarifas!$D$21)*datos!P3968</f>
        <v>#N/A</v>
      </c>
      <c r="V3968" t="e">
        <f t="shared" si="561"/>
        <v>#N/A</v>
      </c>
      <c r="W3968">
        <f t="shared" si="562"/>
        <v>0</v>
      </c>
    </row>
    <row r="3969" spans="1:23" x14ac:dyDescent="0.25">
      <c r="A3969">
        <f t="shared" si="555"/>
        <v>163</v>
      </c>
      <c r="B3969">
        <f t="shared" si="556"/>
        <v>6</v>
      </c>
      <c r="C3969" s="1">
        <f t="shared" si="563"/>
        <v>41804.916666657067</v>
      </c>
      <c r="D3969" s="7">
        <v>0</v>
      </c>
      <c r="E3969" s="7"/>
      <c r="G3969">
        <v>39.5</v>
      </c>
      <c r="H3969" s="12">
        <v>207.38397704316682</v>
      </c>
      <c r="I3969" s="13">
        <f>$D$2*tarifas!$D$12/24</f>
        <v>1.4541666666666666</v>
      </c>
      <c r="J3969" s="13" t="e">
        <f>VLOOKUP(E3969&amp;" "&amp;F3969,tarifas!$A$13:$D$20,4,FALSE)*H3969</f>
        <v>#N/A</v>
      </c>
      <c r="K3969" s="13">
        <f>IF(F3969="COD1",tarifas!$D$11*(SUMIFS($H$11:$H$8770,$F$11:$F$8770,"=COD1",$B$11:$B$8770,"="&amp;B3969)/COUNTIFS($F$11:$F$8770,"=COD1",$B$11:$B$8770,"="&amp;B3969))/COUNTIFS($A$11:$A$8770,"="&amp;A3969,$F$11:$F$8770,"=COD1"),0)</f>
        <v>0</v>
      </c>
      <c r="L3969" s="13" t="e">
        <f>(VLOOKUP(F3969,tarifas!$C$7:$D$10,2,FALSE)+tarifas!$D$21)*datos!H3969</f>
        <v>#N/A</v>
      </c>
      <c r="M3969">
        <v>0</v>
      </c>
      <c r="N3969" s="13" t="e">
        <f t="shared" si="557"/>
        <v>#N/A</v>
      </c>
      <c r="O3969">
        <f t="shared" si="558"/>
        <v>0</v>
      </c>
      <c r="P3969" s="12">
        <f t="shared" si="559"/>
        <v>207.38397704316682</v>
      </c>
      <c r="Q3969">
        <f t="shared" si="560"/>
        <v>0</v>
      </c>
      <c r="R3969">
        <f>$D$2*tarifas!$D$12/24</f>
        <v>1.4541666666666666</v>
      </c>
      <c r="S3969" t="e">
        <f>VLOOKUP(E3969&amp;" "&amp;F3969,tarifas!$A$13:$D$20,4,FALSE)*P3969</f>
        <v>#N/A</v>
      </c>
      <c r="T3969">
        <f>IF(F3969="COD1",tarifas!$D$11*(SUMIFS($P$11:$P$8770,$F$11:$F$8770,"=COD1",$B$11:$B$8770,"="&amp;B3969)/COUNTIFS($F$11:$F$8770,"=COD1",$B$11:$B$8770,"="&amp;B3969))/COUNTIFS($A$11:$A$8770,"="&amp;A3969,$F$11:$F$8770,"=COD1"),0)</f>
        <v>0</v>
      </c>
      <c r="U3969" t="e">
        <f>(VLOOKUP(F3969,tarifas!$C$7:$D$10,2,FALSE)+tarifas!$D$21)*datos!P3969</f>
        <v>#N/A</v>
      </c>
      <c r="V3969" t="e">
        <f t="shared" si="561"/>
        <v>#N/A</v>
      </c>
      <c r="W3969">
        <f t="shared" si="562"/>
        <v>0</v>
      </c>
    </row>
    <row r="3970" spans="1:23" x14ac:dyDescent="0.25">
      <c r="A3970">
        <f t="shared" si="555"/>
        <v>163</v>
      </c>
      <c r="B3970">
        <f t="shared" si="556"/>
        <v>6</v>
      </c>
      <c r="C3970" s="1">
        <f t="shared" si="563"/>
        <v>41804.958333323731</v>
      </c>
      <c r="D3970" s="7">
        <v>0</v>
      </c>
      <c r="E3970" s="7"/>
      <c r="G3970">
        <v>30.54</v>
      </c>
      <c r="H3970" s="12">
        <v>207.10790809842041</v>
      </c>
      <c r="I3970" s="13">
        <f>$D$2*tarifas!$D$12/24</f>
        <v>1.4541666666666666</v>
      </c>
      <c r="J3970" s="13" t="e">
        <f>VLOOKUP(E3970&amp;" "&amp;F3970,tarifas!$A$13:$D$20,4,FALSE)*H3970</f>
        <v>#N/A</v>
      </c>
      <c r="K3970" s="13">
        <f>IF(F3970="COD1",tarifas!$D$11*(SUMIFS($H$11:$H$8770,$F$11:$F$8770,"=COD1",$B$11:$B$8770,"="&amp;B3970)/COUNTIFS($F$11:$F$8770,"=COD1",$B$11:$B$8770,"="&amp;B3970))/COUNTIFS($A$11:$A$8770,"="&amp;A3970,$F$11:$F$8770,"=COD1"),0)</f>
        <v>0</v>
      </c>
      <c r="L3970" s="13" t="e">
        <f>(VLOOKUP(F3970,tarifas!$C$7:$D$10,2,FALSE)+tarifas!$D$21)*datos!H3970</f>
        <v>#N/A</v>
      </c>
      <c r="M3970">
        <v>0</v>
      </c>
      <c r="N3970" s="13" t="e">
        <f t="shared" si="557"/>
        <v>#N/A</v>
      </c>
      <c r="O3970">
        <f t="shared" si="558"/>
        <v>0</v>
      </c>
      <c r="P3970" s="12">
        <f t="shared" si="559"/>
        <v>207.10790809842041</v>
      </c>
      <c r="Q3970">
        <f t="shared" si="560"/>
        <v>0</v>
      </c>
      <c r="R3970">
        <f>$D$2*tarifas!$D$12/24</f>
        <v>1.4541666666666666</v>
      </c>
      <c r="S3970" t="e">
        <f>VLOOKUP(E3970&amp;" "&amp;F3970,tarifas!$A$13:$D$20,4,FALSE)*P3970</f>
        <v>#N/A</v>
      </c>
      <c r="T3970">
        <f>IF(F3970="COD1",tarifas!$D$11*(SUMIFS($P$11:$P$8770,$F$11:$F$8770,"=COD1",$B$11:$B$8770,"="&amp;B3970)/COUNTIFS($F$11:$F$8770,"=COD1",$B$11:$B$8770,"="&amp;B3970))/COUNTIFS($A$11:$A$8770,"="&amp;A3970,$F$11:$F$8770,"=COD1"),0)</f>
        <v>0</v>
      </c>
      <c r="U3970" t="e">
        <f>(VLOOKUP(F3970,tarifas!$C$7:$D$10,2,FALSE)+tarifas!$D$21)*datos!P3970</f>
        <v>#N/A</v>
      </c>
      <c r="V3970" t="e">
        <f t="shared" si="561"/>
        <v>#N/A</v>
      </c>
      <c r="W3970">
        <f t="shared" si="562"/>
        <v>0</v>
      </c>
    </row>
    <row r="3971" spans="1:23" x14ac:dyDescent="0.25">
      <c r="A3971">
        <f t="shared" si="555"/>
        <v>164</v>
      </c>
      <c r="B3971">
        <f t="shared" si="556"/>
        <v>6</v>
      </c>
      <c r="C3971" s="1">
        <f t="shared" si="563"/>
        <v>41804.999999990396</v>
      </c>
      <c r="D3971" s="7">
        <v>0</v>
      </c>
      <c r="E3971" s="7"/>
      <c r="G3971">
        <v>25.67</v>
      </c>
      <c r="H3971" s="12">
        <v>201.49568641480283</v>
      </c>
      <c r="I3971" s="13">
        <f>$D$2*tarifas!$D$12/24</f>
        <v>1.4541666666666666</v>
      </c>
      <c r="J3971" s="13" t="e">
        <f>VLOOKUP(E3971&amp;" "&amp;F3971,tarifas!$A$13:$D$20,4,FALSE)*H3971</f>
        <v>#N/A</v>
      </c>
      <c r="K3971" s="13">
        <f>IF(F3971="COD1",tarifas!$D$11*(SUMIFS($H$11:$H$8770,$F$11:$F$8770,"=COD1",$B$11:$B$8770,"="&amp;B3971)/COUNTIFS($F$11:$F$8770,"=COD1",$B$11:$B$8770,"="&amp;B3971))/COUNTIFS($A$11:$A$8770,"="&amp;A3971,$F$11:$F$8770,"=COD1"),0)</f>
        <v>0</v>
      </c>
      <c r="L3971" s="13" t="e">
        <f>(VLOOKUP(F3971,tarifas!$C$7:$D$10,2,FALSE)+tarifas!$D$21)*datos!H3971</f>
        <v>#N/A</v>
      </c>
      <c r="M3971">
        <v>0</v>
      </c>
      <c r="N3971" s="13" t="e">
        <f t="shared" si="557"/>
        <v>#N/A</v>
      </c>
      <c r="O3971">
        <f t="shared" si="558"/>
        <v>0</v>
      </c>
      <c r="P3971" s="12">
        <f t="shared" si="559"/>
        <v>201.49568641480283</v>
      </c>
      <c r="Q3971">
        <f t="shared" si="560"/>
        <v>0</v>
      </c>
      <c r="R3971">
        <f>$D$2*tarifas!$D$12/24</f>
        <v>1.4541666666666666</v>
      </c>
      <c r="S3971" t="e">
        <f>VLOOKUP(E3971&amp;" "&amp;F3971,tarifas!$A$13:$D$20,4,FALSE)*P3971</f>
        <v>#N/A</v>
      </c>
      <c r="T3971">
        <f>IF(F3971="COD1",tarifas!$D$11*(SUMIFS($P$11:$P$8770,$F$11:$F$8770,"=COD1",$B$11:$B$8770,"="&amp;B3971)/COUNTIFS($F$11:$F$8770,"=COD1",$B$11:$B$8770,"="&amp;B3971))/COUNTIFS($A$11:$A$8770,"="&amp;A3971,$F$11:$F$8770,"=COD1"),0)</f>
        <v>0</v>
      </c>
      <c r="U3971" t="e">
        <f>(VLOOKUP(F3971,tarifas!$C$7:$D$10,2,FALSE)+tarifas!$D$21)*datos!P3971</f>
        <v>#N/A</v>
      </c>
      <c r="V3971" t="e">
        <f t="shared" si="561"/>
        <v>#N/A</v>
      </c>
      <c r="W3971">
        <f t="shared" si="562"/>
        <v>0</v>
      </c>
    </row>
    <row r="3972" spans="1:23" x14ac:dyDescent="0.25">
      <c r="A3972">
        <f t="shared" si="555"/>
        <v>164</v>
      </c>
      <c r="B3972">
        <f t="shared" si="556"/>
        <v>6</v>
      </c>
      <c r="C3972" s="1">
        <f t="shared" si="563"/>
        <v>41805.04166665706</v>
      </c>
      <c r="D3972" s="7">
        <v>0</v>
      </c>
      <c r="E3972" s="7"/>
      <c r="G3972">
        <v>25.6</v>
      </c>
      <c r="H3972" s="12">
        <v>199.56996137181679</v>
      </c>
      <c r="I3972" s="13">
        <f>$D$2*tarifas!$D$12/24</f>
        <v>1.4541666666666666</v>
      </c>
      <c r="J3972" s="13" t="e">
        <f>VLOOKUP(E3972&amp;" "&amp;F3972,tarifas!$A$13:$D$20,4,FALSE)*H3972</f>
        <v>#N/A</v>
      </c>
      <c r="K3972" s="13">
        <f>IF(F3972="COD1",tarifas!$D$11*(SUMIFS($H$11:$H$8770,$F$11:$F$8770,"=COD1",$B$11:$B$8770,"="&amp;B3972)/COUNTIFS($F$11:$F$8770,"=COD1",$B$11:$B$8770,"="&amp;B3972))/COUNTIFS($A$11:$A$8770,"="&amp;A3972,$F$11:$F$8770,"=COD1"),0)</f>
        <v>0</v>
      </c>
      <c r="L3972" s="13" t="e">
        <f>(VLOOKUP(F3972,tarifas!$C$7:$D$10,2,FALSE)+tarifas!$D$21)*datos!H3972</f>
        <v>#N/A</v>
      </c>
      <c r="M3972">
        <v>0</v>
      </c>
      <c r="N3972" s="13" t="e">
        <f t="shared" si="557"/>
        <v>#N/A</v>
      </c>
      <c r="O3972">
        <f t="shared" si="558"/>
        <v>0</v>
      </c>
      <c r="P3972" s="12">
        <f t="shared" si="559"/>
        <v>199.56996137181679</v>
      </c>
      <c r="Q3972">
        <f t="shared" si="560"/>
        <v>0</v>
      </c>
      <c r="R3972">
        <f>$D$2*tarifas!$D$12/24</f>
        <v>1.4541666666666666</v>
      </c>
      <c r="S3972" t="e">
        <f>VLOOKUP(E3972&amp;" "&amp;F3972,tarifas!$A$13:$D$20,4,FALSE)*P3972</f>
        <v>#N/A</v>
      </c>
      <c r="T3972">
        <f>IF(F3972="COD1",tarifas!$D$11*(SUMIFS($P$11:$P$8770,$F$11:$F$8770,"=COD1",$B$11:$B$8770,"="&amp;B3972)/COUNTIFS($F$11:$F$8770,"=COD1",$B$11:$B$8770,"="&amp;B3972))/COUNTIFS($A$11:$A$8770,"="&amp;A3972,$F$11:$F$8770,"=COD1"),0)</f>
        <v>0</v>
      </c>
      <c r="U3972" t="e">
        <f>(VLOOKUP(F3972,tarifas!$C$7:$D$10,2,FALSE)+tarifas!$D$21)*datos!P3972</f>
        <v>#N/A</v>
      </c>
      <c r="V3972" t="e">
        <f t="shared" si="561"/>
        <v>#N/A</v>
      </c>
      <c r="W3972">
        <f t="shared" si="562"/>
        <v>0</v>
      </c>
    </row>
    <row r="3973" spans="1:23" x14ac:dyDescent="0.25">
      <c r="A3973">
        <f t="shared" si="555"/>
        <v>164</v>
      </c>
      <c r="B3973">
        <f t="shared" si="556"/>
        <v>6</v>
      </c>
      <c r="C3973" s="1">
        <f t="shared" si="563"/>
        <v>41805.083333323724</v>
      </c>
      <c r="D3973" s="7">
        <v>0</v>
      </c>
      <c r="E3973" s="7"/>
      <c r="G3973">
        <v>24.5</v>
      </c>
      <c r="H3973" s="12">
        <v>197.55051917274207</v>
      </c>
      <c r="I3973" s="13">
        <f>$D$2*tarifas!$D$12/24</f>
        <v>1.4541666666666666</v>
      </c>
      <c r="J3973" s="13" t="e">
        <f>VLOOKUP(E3973&amp;" "&amp;F3973,tarifas!$A$13:$D$20,4,FALSE)*H3973</f>
        <v>#N/A</v>
      </c>
      <c r="K3973" s="13">
        <f>IF(F3973="COD1",tarifas!$D$11*(SUMIFS($H$11:$H$8770,$F$11:$F$8770,"=COD1",$B$11:$B$8770,"="&amp;B3973)/COUNTIFS($F$11:$F$8770,"=COD1",$B$11:$B$8770,"="&amp;B3973))/COUNTIFS($A$11:$A$8770,"="&amp;A3973,$F$11:$F$8770,"=COD1"),0)</f>
        <v>0</v>
      </c>
      <c r="L3973" s="13" t="e">
        <f>(VLOOKUP(F3973,tarifas!$C$7:$D$10,2,FALSE)+tarifas!$D$21)*datos!H3973</f>
        <v>#N/A</v>
      </c>
      <c r="M3973">
        <v>0</v>
      </c>
      <c r="N3973" s="13" t="e">
        <f t="shared" si="557"/>
        <v>#N/A</v>
      </c>
      <c r="O3973">
        <f t="shared" si="558"/>
        <v>0</v>
      </c>
      <c r="P3973" s="12">
        <f t="shared" si="559"/>
        <v>197.55051917274207</v>
      </c>
      <c r="Q3973">
        <f t="shared" si="560"/>
        <v>0</v>
      </c>
      <c r="R3973">
        <f>$D$2*tarifas!$D$12/24</f>
        <v>1.4541666666666666</v>
      </c>
      <c r="S3973" t="e">
        <f>VLOOKUP(E3973&amp;" "&amp;F3973,tarifas!$A$13:$D$20,4,FALSE)*P3973</f>
        <v>#N/A</v>
      </c>
      <c r="T3973">
        <f>IF(F3973="COD1",tarifas!$D$11*(SUMIFS($P$11:$P$8770,$F$11:$F$8770,"=COD1",$B$11:$B$8770,"="&amp;B3973)/COUNTIFS($F$11:$F$8770,"=COD1",$B$11:$B$8770,"="&amp;B3973))/COUNTIFS($A$11:$A$8770,"="&amp;A3973,$F$11:$F$8770,"=COD1"),0)</f>
        <v>0</v>
      </c>
      <c r="U3973" t="e">
        <f>(VLOOKUP(F3973,tarifas!$C$7:$D$10,2,FALSE)+tarifas!$D$21)*datos!P3973</f>
        <v>#N/A</v>
      </c>
      <c r="V3973" t="e">
        <f t="shared" si="561"/>
        <v>#N/A</v>
      </c>
      <c r="W3973">
        <f t="shared" si="562"/>
        <v>0</v>
      </c>
    </row>
    <row r="3974" spans="1:23" x14ac:dyDescent="0.25">
      <c r="A3974">
        <f t="shared" si="555"/>
        <v>164</v>
      </c>
      <c r="B3974">
        <f t="shared" si="556"/>
        <v>6</v>
      </c>
      <c r="C3974" s="1">
        <f t="shared" si="563"/>
        <v>41805.124999990388</v>
      </c>
      <c r="D3974" s="7">
        <v>0</v>
      </c>
      <c r="E3974" s="7"/>
      <c r="G3974">
        <v>24.21</v>
      </c>
      <c r="H3974" s="12">
        <v>195.01897069013393</v>
      </c>
      <c r="I3974" s="13">
        <f>$D$2*tarifas!$D$12/24</f>
        <v>1.4541666666666666</v>
      </c>
      <c r="J3974" s="13" t="e">
        <f>VLOOKUP(E3974&amp;" "&amp;F3974,tarifas!$A$13:$D$20,4,FALSE)*H3974</f>
        <v>#N/A</v>
      </c>
      <c r="K3974" s="13">
        <f>IF(F3974="COD1",tarifas!$D$11*(SUMIFS($H$11:$H$8770,$F$11:$F$8770,"=COD1",$B$11:$B$8770,"="&amp;B3974)/COUNTIFS($F$11:$F$8770,"=COD1",$B$11:$B$8770,"="&amp;B3974))/COUNTIFS($A$11:$A$8770,"="&amp;A3974,$F$11:$F$8770,"=COD1"),0)</f>
        <v>0</v>
      </c>
      <c r="L3974" s="13" t="e">
        <f>(VLOOKUP(F3974,tarifas!$C$7:$D$10,2,FALSE)+tarifas!$D$21)*datos!H3974</f>
        <v>#N/A</v>
      </c>
      <c r="M3974">
        <v>0</v>
      </c>
      <c r="N3974" s="13" t="e">
        <f t="shared" si="557"/>
        <v>#N/A</v>
      </c>
      <c r="O3974">
        <f t="shared" si="558"/>
        <v>0</v>
      </c>
      <c r="P3974" s="12">
        <f t="shared" si="559"/>
        <v>195.01897069013393</v>
      </c>
      <c r="Q3974">
        <f t="shared" si="560"/>
        <v>0</v>
      </c>
      <c r="R3974">
        <f>$D$2*tarifas!$D$12/24</f>
        <v>1.4541666666666666</v>
      </c>
      <c r="S3974" t="e">
        <f>VLOOKUP(E3974&amp;" "&amp;F3974,tarifas!$A$13:$D$20,4,FALSE)*P3974</f>
        <v>#N/A</v>
      </c>
      <c r="T3974">
        <f>IF(F3974="COD1",tarifas!$D$11*(SUMIFS($P$11:$P$8770,$F$11:$F$8770,"=COD1",$B$11:$B$8770,"="&amp;B3974)/COUNTIFS($F$11:$F$8770,"=COD1",$B$11:$B$8770,"="&amp;B3974))/COUNTIFS($A$11:$A$8770,"="&amp;A3974,$F$11:$F$8770,"=COD1"),0)</f>
        <v>0</v>
      </c>
      <c r="U3974" t="e">
        <f>(VLOOKUP(F3974,tarifas!$C$7:$D$10,2,FALSE)+tarifas!$D$21)*datos!P3974</f>
        <v>#N/A</v>
      </c>
      <c r="V3974" t="e">
        <f t="shared" si="561"/>
        <v>#N/A</v>
      </c>
      <c r="W3974">
        <f t="shared" si="562"/>
        <v>0</v>
      </c>
    </row>
    <row r="3975" spans="1:23" x14ac:dyDescent="0.25">
      <c r="A3975">
        <f t="shared" si="555"/>
        <v>164</v>
      </c>
      <c r="B3975">
        <f t="shared" si="556"/>
        <v>6</v>
      </c>
      <c r="C3975" s="1">
        <f t="shared" si="563"/>
        <v>41805.166666657053</v>
      </c>
      <c r="D3975" s="7">
        <v>0</v>
      </c>
      <c r="E3975" s="7"/>
      <c r="G3975">
        <v>23.9</v>
      </c>
      <c r="H3975" s="12">
        <v>195.62725987362546</v>
      </c>
      <c r="I3975" s="13">
        <f>$D$2*tarifas!$D$12/24</f>
        <v>1.4541666666666666</v>
      </c>
      <c r="J3975" s="13" t="e">
        <f>VLOOKUP(E3975&amp;" "&amp;F3975,tarifas!$A$13:$D$20,4,FALSE)*H3975</f>
        <v>#N/A</v>
      </c>
      <c r="K3975" s="13">
        <f>IF(F3975="COD1",tarifas!$D$11*(SUMIFS($H$11:$H$8770,$F$11:$F$8770,"=COD1",$B$11:$B$8770,"="&amp;B3975)/COUNTIFS($F$11:$F$8770,"=COD1",$B$11:$B$8770,"="&amp;B3975))/COUNTIFS($A$11:$A$8770,"="&amp;A3975,$F$11:$F$8770,"=COD1"),0)</f>
        <v>0</v>
      </c>
      <c r="L3975" s="13" t="e">
        <f>(VLOOKUP(F3975,tarifas!$C$7:$D$10,2,FALSE)+tarifas!$D$21)*datos!H3975</f>
        <v>#N/A</v>
      </c>
      <c r="M3975">
        <v>0</v>
      </c>
      <c r="N3975" s="13" t="e">
        <f t="shared" si="557"/>
        <v>#N/A</v>
      </c>
      <c r="O3975">
        <f t="shared" si="558"/>
        <v>0</v>
      </c>
      <c r="P3975" s="12">
        <f t="shared" si="559"/>
        <v>195.62725987362546</v>
      </c>
      <c r="Q3975">
        <f t="shared" si="560"/>
        <v>0</v>
      </c>
      <c r="R3975">
        <f>$D$2*tarifas!$D$12/24</f>
        <v>1.4541666666666666</v>
      </c>
      <c r="S3975" t="e">
        <f>VLOOKUP(E3975&amp;" "&amp;F3975,tarifas!$A$13:$D$20,4,FALSE)*P3975</f>
        <v>#N/A</v>
      </c>
      <c r="T3975">
        <f>IF(F3975="COD1",tarifas!$D$11*(SUMIFS($P$11:$P$8770,$F$11:$F$8770,"=COD1",$B$11:$B$8770,"="&amp;B3975)/COUNTIFS($F$11:$F$8770,"=COD1",$B$11:$B$8770,"="&amp;B3975))/COUNTIFS($A$11:$A$8770,"="&amp;A3975,$F$11:$F$8770,"=COD1"),0)</f>
        <v>0</v>
      </c>
      <c r="U3975" t="e">
        <f>(VLOOKUP(F3975,tarifas!$C$7:$D$10,2,FALSE)+tarifas!$D$21)*datos!P3975</f>
        <v>#N/A</v>
      </c>
      <c r="V3975" t="e">
        <f t="shared" si="561"/>
        <v>#N/A</v>
      </c>
      <c r="W3975">
        <f t="shared" si="562"/>
        <v>0</v>
      </c>
    </row>
    <row r="3976" spans="1:23" x14ac:dyDescent="0.25">
      <c r="A3976">
        <f t="shared" si="555"/>
        <v>164</v>
      </c>
      <c r="B3976">
        <f t="shared" si="556"/>
        <v>6</v>
      </c>
      <c r="C3976" s="1">
        <f t="shared" si="563"/>
        <v>41805.208333323717</v>
      </c>
      <c r="D3976" s="7">
        <v>0</v>
      </c>
      <c r="E3976" s="7"/>
      <c r="G3976">
        <v>7</v>
      </c>
      <c r="H3976" s="12">
        <v>196.15855936995703</v>
      </c>
      <c r="I3976" s="13">
        <f>$D$2*tarifas!$D$12/24</f>
        <v>1.4541666666666666</v>
      </c>
      <c r="J3976" s="13" t="e">
        <f>VLOOKUP(E3976&amp;" "&amp;F3976,tarifas!$A$13:$D$20,4,FALSE)*H3976</f>
        <v>#N/A</v>
      </c>
      <c r="K3976" s="13">
        <f>IF(F3976="COD1",tarifas!$D$11*(SUMIFS($H$11:$H$8770,$F$11:$F$8770,"=COD1",$B$11:$B$8770,"="&amp;B3976)/COUNTIFS($F$11:$F$8770,"=COD1",$B$11:$B$8770,"="&amp;B3976))/COUNTIFS($A$11:$A$8770,"="&amp;A3976,$F$11:$F$8770,"=COD1"),0)</f>
        <v>0</v>
      </c>
      <c r="L3976" s="13" t="e">
        <f>(VLOOKUP(F3976,tarifas!$C$7:$D$10,2,FALSE)+tarifas!$D$21)*datos!H3976</f>
        <v>#N/A</v>
      </c>
      <c r="M3976">
        <v>11.23662</v>
      </c>
      <c r="N3976" s="13" t="e">
        <f t="shared" si="557"/>
        <v>#N/A</v>
      </c>
      <c r="O3976">
        <f t="shared" si="558"/>
        <v>11.23662</v>
      </c>
      <c r="P3976" s="12">
        <f t="shared" si="559"/>
        <v>184.92193936995704</v>
      </c>
      <c r="Q3976">
        <f t="shared" si="560"/>
        <v>0</v>
      </c>
      <c r="R3976">
        <f>$D$2*tarifas!$D$12/24</f>
        <v>1.4541666666666666</v>
      </c>
      <c r="S3976" t="e">
        <f>VLOOKUP(E3976&amp;" "&amp;F3976,tarifas!$A$13:$D$20,4,FALSE)*P3976</f>
        <v>#N/A</v>
      </c>
      <c r="T3976">
        <f>IF(F3976="COD1",tarifas!$D$11*(SUMIFS($P$11:$P$8770,$F$11:$F$8770,"=COD1",$B$11:$B$8770,"="&amp;B3976)/COUNTIFS($F$11:$F$8770,"=COD1",$B$11:$B$8770,"="&amp;B3976))/COUNTIFS($A$11:$A$8770,"="&amp;A3976,$F$11:$F$8770,"=COD1"),0)</f>
        <v>0</v>
      </c>
      <c r="U3976" t="e">
        <f>(VLOOKUP(F3976,tarifas!$C$7:$D$10,2,FALSE)+tarifas!$D$21)*datos!P3976</f>
        <v>#N/A</v>
      </c>
      <c r="V3976" t="e">
        <f t="shared" si="561"/>
        <v>#N/A</v>
      </c>
      <c r="W3976">
        <f t="shared" si="562"/>
        <v>0</v>
      </c>
    </row>
    <row r="3977" spans="1:23" x14ac:dyDescent="0.25">
      <c r="A3977">
        <f t="shared" si="555"/>
        <v>164</v>
      </c>
      <c r="B3977">
        <f t="shared" si="556"/>
        <v>6</v>
      </c>
      <c r="C3977" s="1">
        <f t="shared" si="563"/>
        <v>41805.249999990381</v>
      </c>
      <c r="D3977" s="7">
        <v>22.40909090909091</v>
      </c>
      <c r="E3977" s="7"/>
      <c r="G3977">
        <v>7.88</v>
      </c>
      <c r="H3977" s="12">
        <v>175.98787229398485</v>
      </c>
      <c r="I3977" s="13">
        <f>$D$2*tarifas!$D$12/24</f>
        <v>1.4541666666666666</v>
      </c>
      <c r="J3977" s="13" t="e">
        <f>VLOOKUP(E3977&amp;" "&amp;F3977,tarifas!$A$13:$D$20,4,FALSE)*H3977</f>
        <v>#N/A</v>
      </c>
      <c r="K3977" s="13">
        <f>IF(F3977="COD1",tarifas!$D$11*(SUMIFS($H$11:$H$8770,$F$11:$F$8770,"=COD1",$B$11:$B$8770,"="&amp;B3977)/COUNTIFS($F$11:$F$8770,"=COD1",$B$11:$B$8770,"="&amp;B3977))/COUNTIFS($A$11:$A$8770,"="&amp;A3977,$F$11:$F$8770,"=COD1"),0)</f>
        <v>0</v>
      </c>
      <c r="L3977" s="13" t="e">
        <f>(VLOOKUP(F3977,tarifas!$C$7:$D$10,2,FALSE)+tarifas!$D$21)*datos!H3977</f>
        <v>#N/A</v>
      </c>
      <c r="M3977">
        <v>64.213890000000006</v>
      </c>
      <c r="N3977" s="13" t="e">
        <f t="shared" si="557"/>
        <v>#N/A</v>
      </c>
      <c r="O3977">
        <f t="shared" si="558"/>
        <v>64.213890000000006</v>
      </c>
      <c r="P3977" s="12">
        <f t="shared" si="559"/>
        <v>111.77398229398484</v>
      </c>
      <c r="Q3977">
        <f t="shared" si="560"/>
        <v>0</v>
      </c>
      <c r="R3977">
        <f>$D$2*tarifas!$D$12/24</f>
        <v>1.4541666666666666</v>
      </c>
      <c r="S3977" t="e">
        <f>VLOOKUP(E3977&amp;" "&amp;F3977,tarifas!$A$13:$D$20,4,FALSE)*P3977</f>
        <v>#N/A</v>
      </c>
      <c r="T3977">
        <f>IF(F3977="COD1",tarifas!$D$11*(SUMIFS($P$11:$P$8770,$F$11:$F$8770,"=COD1",$B$11:$B$8770,"="&amp;B3977)/COUNTIFS($F$11:$F$8770,"=COD1",$B$11:$B$8770,"="&amp;B3977))/COUNTIFS($A$11:$A$8770,"="&amp;A3977,$F$11:$F$8770,"=COD1"),0)</f>
        <v>0</v>
      </c>
      <c r="U3977" t="e">
        <f>(VLOOKUP(F3977,tarifas!$C$7:$D$10,2,FALSE)+tarifas!$D$21)*datos!P3977</f>
        <v>#N/A</v>
      </c>
      <c r="V3977" t="e">
        <f t="shared" si="561"/>
        <v>#N/A</v>
      </c>
      <c r="W3977">
        <f t="shared" si="562"/>
        <v>0</v>
      </c>
    </row>
    <row r="3978" spans="1:23" x14ac:dyDescent="0.25">
      <c r="A3978">
        <f t="shared" si="555"/>
        <v>164</v>
      </c>
      <c r="B3978">
        <f t="shared" si="556"/>
        <v>6</v>
      </c>
      <c r="C3978" s="1">
        <f t="shared" si="563"/>
        <v>41805.291666657045</v>
      </c>
      <c r="D3978" s="7">
        <v>65.681818181818187</v>
      </c>
      <c r="E3978" s="7"/>
      <c r="G3978">
        <v>12.04</v>
      </c>
      <c r="H3978" s="12">
        <v>175.12992609521947</v>
      </c>
      <c r="I3978" s="13">
        <f>$D$2*tarifas!$D$12/24</f>
        <v>1.4541666666666666</v>
      </c>
      <c r="J3978" s="13" t="e">
        <f>VLOOKUP(E3978&amp;" "&amp;F3978,tarifas!$A$13:$D$20,4,FALSE)*H3978</f>
        <v>#N/A</v>
      </c>
      <c r="K3978" s="13">
        <f>IF(F3978="COD1",tarifas!$D$11*(SUMIFS($H$11:$H$8770,$F$11:$F$8770,"=COD1",$B$11:$B$8770,"="&amp;B3978)/COUNTIFS($F$11:$F$8770,"=COD1",$B$11:$B$8770,"="&amp;B3978))/COUNTIFS($A$11:$A$8770,"="&amp;A3978,$F$11:$F$8770,"=COD1"),0)</f>
        <v>0</v>
      </c>
      <c r="L3978" s="13" t="e">
        <f>(VLOOKUP(F3978,tarifas!$C$7:$D$10,2,FALSE)+tarifas!$D$21)*datos!H3978</f>
        <v>#N/A</v>
      </c>
      <c r="M3978">
        <v>188.27718999999999</v>
      </c>
      <c r="N3978" s="13" t="e">
        <f t="shared" si="557"/>
        <v>#N/A</v>
      </c>
      <c r="O3978">
        <f t="shared" si="558"/>
        <v>175.12992609521947</v>
      </c>
      <c r="P3978" s="12">
        <f t="shared" si="559"/>
        <v>0</v>
      </c>
      <c r="Q3978">
        <f t="shared" si="560"/>
        <v>13.147263904780516</v>
      </c>
      <c r="R3978">
        <f>$D$2*tarifas!$D$12/24</f>
        <v>1.4541666666666666</v>
      </c>
      <c r="S3978" t="e">
        <f>VLOOKUP(E3978&amp;" "&amp;F3978,tarifas!$A$13:$D$20,4,FALSE)*P3978</f>
        <v>#N/A</v>
      </c>
      <c r="T3978">
        <f>IF(F3978="COD1",tarifas!$D$11*(SUMIFS($P$11:$P$8770,$F$11:$F$8770,"=COD1",$B$11:$B$8770,"="&amp;B3978)/COUNTIFS($F$11:$F$8770,"=COD1",$B$11:$B$8770,"="&amp;B3978))/COUNTIFS($A$11:$A$8770,"="&amp;A3978,$F$11:$F$8770,"=COD1"),0)</f>
        <v>0</v>
      </c>
      <c r="U3978" t="e">
        <f>(VLOOKUP(F3978,tarifas!$C$7:$D$10,2,FALSE)+tarifas!$D$21)*datos!P3978</f>
        <v>#N/A</v>
      </c>
      <c r="V3978" t="e">
        <f t="shared" si="561"/>
        <v>#N/A</v>
      </c>
      <c r="W3978">
        <f t="shared" si="562"/>
        <v>0.14246375167220168</v>
      </c>
    </row>
    <row r="3979" spans="1:23" x14ac:dyDescent="0.25">
      <c r="A3979">
        <f t="shared" si="555"/>
        <v>164</v>
      </c>
      <c r="B3979">
        <f t="shared" si="556"/>
        <v>6</v>
      </c>
      <c r="C3979" s="1">
        <f t="shared" si="563"/>
        <v>41805.33333332371</v>
      </c>
      <c r="D3979" s="7">
        <v>129.81818181818184</v>
      </c>
      <c r="E3979" s="7"/>
      <c r="G3979">
        <v>13.08</v>
      </c>
      <c r="H3979" s="12">
        <v>175.49030251826758</v>
      </c>
      <c r="I3979" s="13">
        <f>$D$2*tarifas!$D$12/24</f>
        <v>1.4541666666666666</v>
      </c>
      <c r="J3979" s="13" t="e">
        <f>VLOOKUP(E3979&amp;" "&amp;F3979,tarifas!$A$13:$D$20,4,FALSE)*H3979</f>
        <v>#N/A</v>
      </c>
      <c r="K3979" s="13">
        <f>IF(F3979="COD1",tarifas!$D$11*(SUMIFS($H$11:$H$8770,$F$11:$F$8770,"=COD1",$B$11:$B$8770,"="&amp;B3979)/COUNTIFS($F$11:$F$8770,"=COD1",$B$11:$B$8770,"="&amp;B3979))/COUNTIFS($A$11:$A$8770,"="&amp;A3979,$F$11:$F$8770,"=COD1"),0)</f>
        <v>0</v>
      </c>
      <c r="L3979" s="13" t="e">
        <f>(VLOOKUP(F3979,tarifas!$C$7:$D$10,2,FALSE)+tarifas!$D$21)*datos!H3979</f>
        <v>#N/A</v>
      </c>
      <c r="M3979">
        <v>319.38675999999998</v>
      </c>
      <c r="N3979" s="13" t="e">
        <f t="shared" si="557"/>
        <v>#N/A</v>
      </c>
      <c r="O3979">
        <f t="shared" si="558"/>
        <v>175.49030251826758</v>
      </c>
      <c r="P3979" s="12">
        <f t="shared" si="559"/>
        <v>0</v>
      </c>
      <c r="Q3979">
        <f t="shared" si="560"/>
        <v>143.8964574817324</v>
      </c>
      <c r="R3979">
        <f>$D$2*tarifas!$D$12/24</f>
        <v>1.4541666666666666</v>
      </c>
      <c r="S3979" t="e">
        <f>VLOOKUP(E3979&amp;" "&amp;F3979,tarifas!$A$13:$D$20,4,FALSE)*P3979</f>
        <v>#N/A</v>
      </c>
      <c r="T3979">
        <f>IF(F3979="COD1",tarifas!$D$11*(SUMIFS($P$11:$P$8770,$F$11:$F$8770,"=COD1",$B$11:$B$8770,"="&amp;B3979)/COUNTIFS($F$11:$F$8770,"=COD1",$B$11:$B$8770,"="&amp;B3979))/COUNTIFS($A$11:$A$8770,"="&amp;A3979,$F$11:$F$8770,"=COD1"),0)</f>
        <v>0</v>
      </c>
      <c r="U3979" t="e">
        <f>(VLOOKUP(F3979,tarifas!$C$7:$D$10,2,FALSE)+tarifas!$D$21)*datos!P3979</f>
        <v>#N/A</v>
      </c>
      <c r="V3979" t="e">
        <f t="shared" si="561"/>
        <v>#N/A</v>
      </c>
      <c r="W3979">
        <f t="shared" si="562"/>
        <v>1.6939490974749538</v>
      </c>
    </row>
    <row r="3980" spans="1:23" x14ac:dyDescent="0.25">
      <c r="A3980">
        <f t="shared" ref="A3980:A4043" si="564">DAYS360($C$11,C3980)</f>
        <v>164</v>
      </c>
      <c r="B3980">
        <f t="shared" ref="B3980:B4043" si="565">MONTH(C3980)</f>
        <v>6</v>
      </c>
      <c r="C3980" s="1">
        <f t="shared" si="563"/>
        <v>41805.374999990374</v>
      </c>
      <c r="D3980" s="7">
        <v>188.28787878787878</v>
      </c>
      <c r="E3980" s="7"/>
      <c r="G3980">
        <v>24.5</v>
      </c>
      <c r="H3980" s="12">
        <v>176.21947316041314</v>
      </c>
      <c r="I3980" s="13">
        <f>$D$2*tarifas!$D$12/24</f>
        <v>1.4541666666666666</v>
      </c>
      <c r="J3980" s="13" t="e">
        <f>VLOOKUP(E3980&amp;" "&amp;F3980,tarifas!$A$13:$D$20,4,FALSE)*H3980</f>
        <v>#N/A</v>
      </c>
      <c r="K3980" s="13">
        <f>IF(F3980="COD1",tarifas!$D$11*(SUMIFS($H$11:$H$8770,$F$11:$F$8770,"=COD1",$B$11:$B$8770,"="&amp;B3980)/COUNTIFS($F$11:$F$8770,"=COD1",$B$11:$B$8770,"="&amp;B3980))/COUNTIFS($A$11:$A$8770,"="&amp;A3980,$F$11:$F$8770,"=COD1"),0)</f>
        <v>0</v>
      </c>
      <c r="L3980" s="13" t="e">
        <f>(VLOOKUP(F3980,tarifas!$C$7:$D$10,2,FALSE)+tarifas!$D$21)*datos!H3980</f>
        <v>#N/A</v>
      </c>
      <c r="M3980">
        <v>421.58571000000001</v>
      </c>
      <c r="N3980" s="13" t="e">
        <f t="shared" ref="N3980:N4043" si="566">(I3980+J3980+K3980+L3980)*1.23</f>
        <v>#N/A</v>
      </c>
      <c r="O3980">
        <f t="shared" ref="O3980:O4043" si="567">IF(M3980&lt;H3980,M3980,H3980)</f>
        <v>176.21947316041314</v>
      </c>
      <c r="P3980" s="12">
        <f t="shared" ref="P3980:P4043" si="568">H3980-O3980</f>
        <v>0</v>
      </c>
      <c r="Q3980">
        <f t="shared" ref="Q3980:Q4043" si="569">IF(M3980&lt;H3980,0,M3980-H3980)</f>
        <v>245.36623683958686</v>
      </c>
      <c r="R3980">
        <f>$D$2*tarifas!$D$12/24</f>
        <v>1.4541666666666666</v>
      </c>
      <c r="S3980" t="e">
        <f>VLOOKUP(E3980&amp;" "&amp;F3980,tarifas!$A$13:$D$20,4,FALSE)*P3980</f>
        <v>#N/A</v>
      </c>
      <c r="T3980">
        <f>IF(F3980="COD1",tarifas!$D$11*(SUMIFS($P$11:$P$8770,$F$11:$F$8770,"=COD1",$B$11:$B$8770,"="&amp;B3980)/COUNTIFS($F$11:$F$8770,"=COD1",$B$11:$B$8770,"="&amp;B3980))/COUNTIFS($A$11:$A$8770,"="&amp;A3980,$F$11:$F$8770,"=COD1"),0)</f>
        <v>0</v>
      </c>
      <c r="U3980" t="e">
        <f>(VLOOKUP(F3980,tarifas!$C$7:$D$10,2,FALSE)+tarifas!$D$21)*datos!P3980</f>
        <v>#N/A</v>
      </c>
      <c r="V3980" t="e">
        <f t="shared" ref="V3980:V4043" si="570">(R3980+S3980+T3980+U3980)*1.23</f>
        <v>#N/A</v>
      </c>
      <c r="W3980">
        <f t="shared" ref="W3980:W4043" si="571">0.9*G3980/1000*Q3980</f>
        <v>5.4103255223128901</v>
      </c>
    </row>
    <row r="3981" spans="1:23" x14ac:dyDescent="0.25">
      <c r="A3981">
        <f t="shared" si="564"/>
        <v>164</v>
      </c>
      <c r="B3981">
        <f t="shared" si="565"/>
        <v>6</v>
      </c>
      <c r="C3981" s="1">
        <f t="shared" ref="C3981:C4044" si="572">+C3980+1/24</f>
        <v>41805.416666657038</v>
      </c>
      <c r="D3981" s="7">
        <v>235.42424242424244</v>
      </c>
      <c r="E3981" s="7"/>
      <c r="G3981">
        <v>25.63</v>
      </c>
      <c r="H3981" s="12">
        <v>175.00942104096751</v>
      </c>
      <c r="I3981" s="13">
        <f>$D$2*tarifas!$D$12/24</f>
        <v>1.4541666666666666</v>
      </c>
      <c r="J3981" s="13" t="e">
        <f>VLOOKUP(E3981&amp;" "&amp;F3981,tarifas!$A$13:$D$20,4,FALSE)*H3981</f>
        <v>#N/A</v>
      </c>
      <c r="K3981" s="13">
        <f>IF(F3981="COD1",tarifas!$D$11*(SUMIFS($H$11:$H$8770,$F$11:$F$8770,"=COD1",$B$11:$B$8770,"="&amp;B3981)/COUNTIFS($F$11:$F$8770,"=COD1",$B$11:$B$8770,"="&amp;B3981))/COUNTIFS($A$11:$A$8770,"="&amp;A3981,$F$11:$F$8770,"=COD1"),0)</f>
        <v>0</v>
      </c>
      <c r="L3981" s="13" t="e">
        <f>(VLOOKUP(F3981,tarifas!$C$7:$D$10,2,FALSE)+tarifas!$D$21)*datos!H3981</f>
        <v>#N/A</v>
      </c>
      <c r="M3981">
        <v>490.70105999999998</v>
      </c>
      <c r="N3981" s="13" t="e">
        <f t="shared" si="566"/>
        <v>#N/A</v>
      </c>
      <c r="O3981">
        <f t="shared" si="567"/>
        <v>175.00942104096751</v>
      </c>
      <c r="P3981" s="12">
        <f t="shared" si="568"/>
        <v>0</v>
      </c>
      <c r="Q3981">
        <f t="shared" si="569"/>
        <v>315.6916389590325</v>
      </c>
      <c r="R3981">
        <f>$D$2*tarifas!$D$12/24</f>
        <v>1.4541666666666666</v>
      </c>
      <c r="S3981" t="e">
        <f>VLOOKUP(E3981&amp;" "&amp;F3981,tarifas!$A$13:$D$20,4,FALSE)*P3981</f>
        <v>#N/A</v>
      </c>
      <c r="T3981">
        <f>IF(F3981="COD1",tarifas!$D$11*(SUMIFS($P$11:$P$8770,$F$11:$F$8770,"=COD1",$B$11:$B$8770,"="&amp;B3981)/COUNTIFS($F$11:$F$8770,"=COD1",$B$11:$B$8770,"="&amp;B3981))/COUNTIFS($A$11:$A$8770,"="&amp;A3981,$F$11:$F$8770,"=COD1"),0)</f>
        <v>0</v>
      </c>
      <c r="U3981" t="e">
        <f>(VLOOKUP(F3981,tarifas!$C$7:$D$10,2,FALSE)+tarifas!$D$21)*datos!P3981</f>
        <v>#N/A</v>
      </c>
      <c r="V3981" t="e">
        <f t="shared" si="570"/>
        <v>#N/A</v>
      </c>
      <c r="W3981">
        <f t="shared" si="571"/>
        <v>7.2820590358680031</v>
      </c>
    </row>
    <row r="3982" spans="1:23" x14ac:dyDescent="0.25">
      <c r="A3982">
        <f t="shared" si="564"/>
        <v>164</v>
      </c>
      <c r="B3982">
        <f t="shared" si="565"/>
        <v>6</v>
      </c>
      <c r="C3982" s="1">
        <f t="shared" si="572"/>
        <v>41805.458333323702</v>
      </c>
      <c r="D3982" s="7">
        <v>264.01515151515156</v>
      </c>
      <c r="E3982" s="7"/>
      <c r="G3982">
        <v>25.62</v>
      </c>
      <c r="H3982" s="12">
        <v>177.23027797679799</v>
      </c>
      <c r="I3982" s="13">
        <f>$D$2*tarifas!$D$12/24</f>
        <v>1.4541666666666666</v>
      </c>
      <c r="J3982" s="13" t="e">
        <f>VLOOKUP(E3982&amp;" "&amp;F3982,tarifas!$A$13:$D$20,4,FALSE)*H3982</f>
        <v>#N/A</v>
      </c>
      <c r="K3982" s="13">
        <f>IF(F3982="COD1",tarifas!$D$11*(SUMIFS($H$11:$H$8770,$F$11:$F$8770,"=COD1",$B$11:$B$8770,"="&amp;B3982)/COUNTIFS($F$11:$F$8770,"=COD1",$B$11:$B$8770,"="&amp;B3982))/COUNTIFS($A$11:$A$8770,"="&amp;A3982,$F$11:$F$8770,"=COD1"),0)</f>
        <v>0</v>
      </c>
      <c r="L3982" s="13" t="e">
        <f>(VLOOKUP(F3982,tarifas!$C$7:$D$10,2,FALSE)+tarifas!$D$21)*datos!H3982</f>
        <v>#N/A</v>
      </c>
      <c r="M3982">
        <v>524.02434000000005</v>
      </c>
      <c r="N3982" s="13" t="e">
        <f t="shared" si="566"/>
        <v>#N/A</v>
      </c>
      <c r="O3982">
        <f t="shared" si="567"/>
        <v>177.23027797679799</v>
      </c>
      <c r="P3982" s="12">
        <f t="shared" si="568"/>
        <v>0</v>
      </c>
      <c r="Q3982">
        <f t="shared" si="569"/>
        <v>346.79406202320206</v>
      </c>
      <c r="R3982">
        <f>$D$2*tarifas!$D$12/24</f>
        <v>1.4541666666666666</v>
      </c>
      <c r="S3982" t="e">
        <f>VLOOKUP(E3982&amp;" "&amp;F3982,tarifas!$A$13:$D$20,4,FALSE)*P3982</f>
        <v>#N/A</v>
      </c>
      <c r="T3982">
        <f>IF(F3982="COD1",tarifas!$D$11*(SUMIFS($P$11:$P$8770,$F$11:$F$8770,"=COD1",$B$11:$B$8770,"="&amp;B3982)/COUNTIFS($F$11:$F$8770,"=COD1",$B$11:$B$8770,"="&amp;B3982))/COUNTIFS($A$11:$A$8770,"="&amp;A3982,$F$11:$F$8770,"=COD1"),0)</f>
        <v>0</v>
      </c>
      <c r="U3982" t="e">
        <f>(VLOOKUP(F3982,tarifas!$C$7:$D$10,2,FALSE)+tarifas!$D$21)*datos!P3982</f>
        <v>#N/A</v>
      </c>
      <c r="V3982" t="e">
        <f t="shared" si="570"/>
        <v>#N/A</v>
      </c>
      <c r="W3982">
        <f t="shared" si="571"/>
        <v>7.9963774821309928</v>
      </c>
    </row>
    <row r="3983" spans="1:23" x14ac:dyDescent="0.25">
      <c r="A3983">
        <f t="shared" si="564"/>
        <v>164</v>
      </c>
      <c r="B3983">
        <f t="shared" si="565"/>
        <v>6</v>
      </c>
      <c r="C3983" s="1">
        <f t="shared" si="572"/>
        <v>41805.499999990367</v>
      </c>
      <c r="D3983" s="7">
        <v>326.86363636363637</v>
      </c>
      <c r="E3983" s="7"/>
      <c r="G3983">
        <v>26.1</v>
      </c>
      <c r="H3983" s="12">
        <v>176.73401681280023</v>
      </c>
      <c r="I3983" s="13">
        <f>$D$2*tarifas!$D$12/24</f>
        <v>1.4541666666666666</v>
      </c>
      <c r="J3983" s="13" t="e">
        <f>VLOOKUP(E3983&amp;" "&amp;F3983,tarifas!$A$13:$D$20,4,FALSE)*H3983</f>
        <v>#N/A</v>
      </c>
      <c r="K3983" s="13">
        <f>IF(F3983="COD1",tarifas!$D$11*(SUMIFS($H$11:$H$8770,$F$11:$F$8770,"=COD1",$B$11:$B$8770,"="&amp;B3983)/COUNTIFS($F$11:$F$8770,"=COD1",$B$11:$B$8770,"="&amp;B3983))/COUNTIFS($A$11:$A$8770,"="&amp;A3983,$F$11:$F$8770,"=COD1"),0)</f>
        <v>0</v>
      </c>
      <c r="L3983" s="13" t="e">
        <f>(VLOOKUP(F3983,tarifas!$C$7:$D$10,2,FALSE)+tarifas!$D$21)*datos!H3983</f>
        <v>#N/A</v>
      </c>
      <c r="M3983">
        <v>523.20538999999997</v>
      </c>
      <c r="N3983" s="13" t="e">
        <f t="shared" si="566"/>
        <v>#N/A</v>
      </c>
      <c r="O3983">
        <f t="shared" si="567"/>
        <v>176.73401681280023</v>
      </c>
      <c r="P3983" s="12">
        <f t="shared" si="568"/>
        <v>0</v>
      </c>
      <c r="Q3983">
        <f t="shared" si="569"/>
        <v>346.47137318719973</v>
      </c>
      <c r="R3983">
        <f>$D$2*tarifas!$D$12/24</f>
        <v>1.4541666666666666</v>
      </c>
      <c r="S3983" t="e">
        <f>VLOOKUP(E3983&amp;" "&amp;F3983,tarifas!$A$13:$D$20,4,FALSE)*P3983</f>
        <v>#N/A</v>
      </c>
      <c r="T3983">
        <f>IF(F3983="COD1",tarifas!$D$11*(SUMIFS($P$11:$P$8770,$F$11:$F$8770,"=COD1",$B$11:$B$8770,"="&amp;B3983)/COUNTIFS($F$11:$F$8770,"=COD1",$B$11:$B$8770,"="&amp;B3983))/COUNTIFS($A$11:$A$8770,"="&amp;A3983,$F$11:$F$8770,"=COD1"),0)</f>
        <v>0</v>
      </c>
      <c r="U3983" t="e">
        <f>(VLOOKUP(F3983,tarifas!$C$7:$D$10,2,FALSE)+tarifas!$D$21)*datos!P3983</f>
        <v>#N/A</v>
      </c>
      <c r="V3983" t="e">
        <f t="shared" si="570"/>
        <v>#N/A</v>
      </c>
      <c r="W3983">
        <f t="shared" si="571"/>
        <v>8.1386125561673222</v>
      </c>
    </row>
    <row r="3984" spans="1:23" x14ac:dyDescent="0.25">
      <c r="A3984">
        <f t="shared" si="564"/>
        <v>164</v>
      </c>
      <c r="B3984">
        <f t="shared" si="565"/>
        <v>6</v>
      </c>
      <c r="C3984" s="1">
        <f t="shared" si="572"/>
        <v>41805.541666657031</v>
      </c>
      <c r="D3984" s="7">
        <v>325.31818181818176</v>
      </c>
      <c r="E3984" s="7"/>
      <c r="G3984">
        <v>25.9</v>
      </c>
      <c r="H3984" s="12">
        <v>177.6024226619428</v>
      </c>
      <c r="I3984" s="13">
        <f>$D$2*tarifas!$D$12/24</f>
        <v>1.4541666666666666</v>
      </c>
      <c r="J3984" s="13" t="e">
        <f>VLOOKUP(E3984&amp;" "&amp;F3984,tarifas!$A$13:$D$20,4,FALSE)*H3984</f>
        <v>#N/A</v>
      </c>
      <c r="K3984" s="13">
        <f>IF(F3984="COD1",tarifas!$D$11*(SUMIFS($H$11:$H$8770,$F$11:$F$8770,"=COD1",$B$11:$B$8770,"="&amp;B3984)/COUNTIFS($F$11:$F$8770,"=COD1",$B$11:$B$8770,"="&amp;B3984))/COUNTIFS($A$11:$A$8770,"="&amp;A3984,$F$11:$F$8770,"=COD1"),0)</f>
        <v>0</v>
      </c>
      <c r="L3984" s="13" t="e">
        <f>(VLOOKUP(F3984,tarifas!$C$7:$D$10,2,FALSE)+tarifas!$D$21)*datos!H3984</f>
        <v>#N/A</v>
      </c>
      <c r="M3984">
        <v>487.81228000000004</v>
      </c>
      <c r="N3984" s="13" t="e">
        <f t="shared" si="566"/>
        <v>#N/A</v>
      </c>
      <c r="O3984">
        <f t="shared" si="567"/>
        <v>177.6024226619428</v>
      </c>
      <c r="P3984" s="12">
        <f t="shared" si="568"/>
        <v>0</v>
      </c>
      <c r="Q3984">
        <f t="shared" si="569"/>
        <v>310.20985733805725</v>
      </c>
      <c r="R3984">
        <f>$D$2*tarifas!$D$12/24</f>
        <v>1.4541666666666666</v>
      </c>
      <c r="S3984" t="e">
        <f>VLOOKUP(E3984&amp;" "&amp;F3984,tarifas!$A$13:$D$20,4,FALSE)*P3984</f>
        <v>#N/A</v>
      </c>
      <c r="T3984">
        <f>IF(F3984="COD1",tarifas!$D$11*(SUMIFS($P$11:$P$8770,$F$11:$F$8770,"=COD1",$B$11:$B$8770,"="&amp;B3984)/COUNTIFS($F$11:$F$8770,"=COD1",$B$11:$B$8770,"="&amp;B3984))/COUNTIFS($A$11:$A$8770,"="&amp;A3984,$F$11:$F$8770,"=COD1"),0)</f>
        <v>0</v>
      </c>
      <c r="U3984" t="e">
        <f>(VLOOKUP(F3984,tarifas!$C$7:$D$10,2,FALSE)+tarifas!$D$21)*datos!P3984</f>
        <v>#N/A</v>
      </c>
      <c r="V3984" t="e">
        <f t="shared" si="570"/>
        <v>#N/A</v>
      </c>
      <c r="W3984">
        <f t="shared" si="571"/>
        <v>7.2309917745501133</v>
      </c>
    </row>
    <row r="3985" spans="1:23" x14ac:dyDescent="0.25">
      <c r="A3985">
        <f t="shared" si="564"/>
        <v>164</v>
      </c>
      <c r="B3985">
        <f t="shared" si="565"/>
        <v>6</v>
      </c>
      <c r="C3985" s="1">
        <f t="shared" si="572"/>
        <v>41805.583333323695</v>
      </c>
      <c r="D3985" s="7">
        <v>626.93939393939399</v>
      </c>
      <c r="E3985" s="7"/>
      <c r="G3985">
        <v>25.64</v>
      </c>
      <c r="H3985" s="12">
        <v>180.44837934001328</v>
      </c>
      <c r="I3985" s="13">
        <f>$D$2*tarifas!$D$12/24</f>
        <v>1.4541666666666666</v>
      </c>
      <c r="J3985" s="13" t="e">
        <f>VLOOKUP(E3985&amp;" "&amp;F3985,tarifas!$A$13:$D$20,4,FALSE)*H3985</f>
        <v>#N/A</v>
      </c>
      <c r="K3985" s="13">
        <f>IF(F3985="COD1",tarifas!$D$11*(SUMIFS($H$11:$H$8770,$F$11:$F$8770,"=COD1",$B$11:$B$8770,"="&amp;B3985)/COUNTIFS($F$11:$F$8770,"=COD1",$B$11:$B$8770,"="&amp;B3985))/COUNTIFS($A$11:$A$8770,"="&amp;A3985,$F$11:$F$8770,"=COD1"),0)</f>
        <v>0</v>
      </c>
      <c r="L3985" s="13" t="e">
        <f>(VLOOKUP(F3985,tarifas!$C$7:$D$10,2,FALSE)+tarifas!$D$21)*datos!H3985</f>
        <v>#N/A</v>
      </c>
      <c r="M3985">
        <v>424.69553999999999</v>
      </c>
      <c r="N3985" s="13" t="e">
        <f t="shared" si="566"/>
        <v>#N/A</v>
      </c>
      <c r="O3985">
        <f t="shared" si="567"/>
        <v>180.44837934001328</v>
      </c>
      <c r="P3985" s="12">
        <f t="shared" si="568"/>
        <v>0</v>
      </c>
      <c r="Q3985">
        <f t="shared" si="569"/>
        <v>244.24716065998672</v>
      </c>
      <c r="R3985">
        <f>$D$2*tarifas!$D$12/24</f>
        <v>1.4541666666666666</v>
      </c>
      <c r="S3985" t="e">
        <f>VLOOKUP(E3985&amp;" "&amp;F3985,tarifas!$A$13:$D$20,4,FALSE)*P3985</f>
        <v>#N/A</v>
      </c>
      <c r="T3985">
        <f>IF(F3985="COD1",tarifas!$D$11*(SUMIFS($P$11:$P$8770,$F$11:$F$8770,"=COD1",$B$11:$B$8770,"="&amp;B3985)/COUNTIFS($F$11:$F$8770,"=COD1",$B$11:$B$8770,"="&amp;B3985))/COUNTIFS($A$11:$A$8770,"="&amp;A3985,$F$11:$F$8770,"=COD1"),0)</f>
        <v>0</v>
      </c>
      <c r="U3985" t="e">
        <f>(VLOOKUP(F3985,tarifas!$C$7:$D$10,2,FALSE)+tarifas!$D$21)*datos!P3985</f>
        <v>#N/A</v>
      </c>
      <c r="V3985" t="e">
        <f t="shared" si="570"/>
        <v>#N/A</v>
      </c>
      <c r="W3985">
        <f t="shared" si="571"/>
        <v>5.6362474793898532</v>
      </c>
    </row>
    <row r="3986" spans="1:23" x14ac:dyDescent="0.25">
      <c r="A3986">
        <f t="shared" si="564"/>
        <v>164</v>
      </c>
      <c r="B3986">
        <f t="shared" si="565"/>
        <v>6</v>
      </c>
      <c r="C3986" s="1">
        <f t="shared" si="572"/>
        <v>41805.624999990359</v>
      </c>
      <c r="D3986" s="7">
        <v>242.63636363636363</v>
      </c>
      <c r="E3986" s="7"/>
      <c r="G3986">
        <v>25.55</v>
      </c>
      <c r="H3986" s="12">
        <v>186.77810785827074</v>
      </c>
      <c r="I3986" s="13">
        <f>$D$2*tarifas!$D$12/24</f>
        <v>1.4541666666666666</v>
      </c>
      <c r="J3986" s="13" t="e">
        <f>VLOOKUP(E3986&amp;" "&amp;F3986,tarifas!$A$13:$D$20,4,FALSE)*H3986</f>
        <v>#N/A</v>
      </c>
      <c r="K3986" s="13">
        <f>IF(F3986="COD1",tarifas!$D$11*(SUMIFS($H$11:$H$8770,$F$11:$F$8770,"=COD1",$B$11:$B$8770,"="&amp;B3986)/COUNTIFS($F$11:$F$8770,"=COD1",$B$11:$B$8770,"="&amp;B3986))/COUNTIFS($A$11:$A$8770,"="&amp;A3986,$F$11:$F$8770,"=COD1"),0)</f>
        <v>0</v>
      </c>
      <c r="L3986" s="13" t="e">
        <f>(VLOOKUP(F3986,tarifas!$C$7:$D$10,2,FALSE)+tarifas!$D$21)*datos!H3986</f>
        <v>#N/A</v>
      </c>
      <c r="M3986">
        <v>332.64859000000001</v>
      </c>
      <c r="N3986" s="13" t="e">
        <f t="shared" si="566"/>
        <v>#N/A</v>
      </c>
      <c r="O3986">
        <f t="shared" si="567"/>
        <v>186.77810785827074</v>
      </c>
      <c r="P3986" s="12">
        <f t="shared" si="568"/>
        <v>0</v>
      </c>
      <c r="Q3986">
        <f t="shared" si="569"/>
        <v>145.87048214172927</v>
      </c>
      <c r="R3986">
        <f>$D$2*tarifas!$D$12/24</f>
        <v>1.4541666666666666</v>
      </c>
      <c r="S3986" t="e">
        <f>VLOOKUP(E3986&amp;" "&amp;F3986,tarifas!$A$13:$D$20,4,FALSE)*P3986</f>
        <v>#N/A</v>
      </c>
      <c r="T3986">
        <f>IF(F3986="COD1",tarifas!$D$11*(SUMIFS($P$11:$P$8770,$F$11:$F$8770,"=COD1",$B$11:$B$8770,"="&amp;B3986)/COUNTIFS($F$11:$F$8770,"=COD1",$B$11:$B$8770,"="&amp;B3986))/COUNTIFS($A$11:$A$8770,"="&amp;A3986,$F$11:$F$8770,"=COD1"),0)</f>
        <v>0</v>
      </c>
      <c r="U3986" t="e">
        <f>(VLOOKUP(F3986,tarifas!$C$7:$D$10,2,FALSE)+tarifas!$D$21)*datos!P3986</f>
        <v>#N/A</v>
      </c>
      <c r="V3986" t="e">
        <f t="shared" si="570"/>
        <v>#N/A</v>
      </c>
      <c r="W3986">
        <f t="shared" si="571"/>
        <v>3.3542917368490648</v>
      </c>
    </row>
    <row r="3987" spans="1:23" x14ac:dyDescent="0.25">
      <c r="A3987">
        <f t="shared" si="564"/>
        <v>164</v>
      </c>
      <c r="B3987">
        <f t="shared" si="565"/>
        <v>6</v>
      </c>
      <c r="C3987" s="1">
        <f t="shared" si="572"/>
        <v>41805.666666657024</v>
      </c>
      <c r="D3987" s="7">
        <v>231.81818181818184</v>
      </c>
      <c r="E3987" s="7"/>
      <c r="G3987">
        <v>25.56</v>
      </c>
      <c r="H3987" s="12">
        <v>197.04516886209103</v>
      </c>
      <c r="I3987" s="13">
        <f>$D$2*tarifas!$D$12/24</f>
        <v>1.4541666666666666</v>
      </c>
      <c r="J3987" s="13" t="e">
        <f>VLOOKUP(E3987&amp;" "&amp;F3987,tarifas!$A$13:$D$20,4,FALSE)*H3987</f>
        <v>#N/A</v>
      </c>
      <c r="K3987" s="13">
        <f>IF(F3987="COD1",tarifas!$D$11*(SUMIFS($H$11:$H$8770,$F$11:$F$8770,"=COD1",$B$11:$B$8770,"="&amp;B3987)/COUNTIFS($F$11:$F$8770,"=COD1",$B$11:$B$8770,"="&amp;B3987))/COUNTIFS($A$11:$A$8770,"="&amp;A3987,$F$11:$F$8770,"=COD1"),0)</f>
        <v>0</v>
      </c>
      <c r="L3987" s="13" t="e">
        <f>(VLOOKUP(F3987,tarifas!$C$7:$D$10,2,FALSE)+tarifas!$D$21)*datos!H3987</f>
        <v>#N/A</v>
      </c>
      <c r="M3987">
        <v>214.78219000000001</v>
      </c>
      <c r="N3987" s="13" t="e">
        <f t="shared" si="566"/>
        <v>#N/A</v>
      </c>
      <c r="O3987">
        <f t="shared" si="567"/>
        <v>197.04516886209103</v>
      </c>
      <c r="P3987" s="12">
        <f t="shared" si="568"/>
        <v>0</v>
      </c>
      <c r="Q3987">
        <f t="shared" si="569"/>
        <v>17.737021137908982</v>
      </c>
      <c r="R3987">
        <f>$D$2*tarifas!$D$12/24</f>
        <v>1.4541666666666666</v>
      </c>
      <c r="S3987" t="e">
        <f>VLOOKUP(E3987&amp;" "&amp;F3987,tarifas!$A$13:$D$20,4,FALSE)*P3987</f>
        <v>#N/A</v>
      </c>
      <c r="T3987">
        <f>IF(F3987="COD1",tarifas!$D$11*(SUMIFS($P$11:$P$8770,$F$11:$F$8770,"=COD1",$B$11:$B$8770,"="&amp;B3987)/COUNTIFS($F$11:$F$8770,"=COD1",$B$11:$B$8770,"="&amp;B3987))/COUNTIFS($A$11:$A$8770,"="&amp;A3987,$F$11:$F$8770,"=COD1"),0)</f>
        <v>0</v>
      </c>
      <c r="U3987" t="e">
        <f>(VLOOKUP(F3987,tarifas!$C$7:$D$10,2,FALSE)+tarifas!$D$21)*datos!P3987</f>
        <v>#N/A</v>
      </c>
      <c r="V3987" t="e">
        <f t="shared" si="570"/>
        <v>#N/A</v>
      </c>
      <c r="W3987">
        <f t="shared" si="571"/>
        <v>0.40802243425645818</v>
      </c>
    </row>
    <row r="3988" spans="1:23" x14ac:dyDescent="0.25">
      <c r="A3988">
        <f t="shared" si="564"/>
        <v>164</v>
      </c>
      <c r="B3988">
        <f t="shared" si="565"/>
        <v>6</v>
      </c>
      <c r="C3988" s="1">
        <f t="shared" si="572"/>
        <v>41805.708333323688</v>
      </c>
      <c r="D3988" s="7">
        <v>202.45454545454547</v>
      </c>
      <c r="E3988" s="7"/>
      <c r="G3988">
        <v>25.63</v>
      </c>
      <c r="H3988" s="12">
        <v>198.30014983595188</v>
      </c>
      <c r="I3988" s="13">
        <f>$D$2*tarifas!$D$12/24</f>
        <v>1.4541666666666666</v>
      </c>
      <c r="J3988" s="13" t="e">
        <f>VLOOKUP(E3988&amp;" "&amp;F3988,tarifas!$A$13:$D$20,4,FALSE)*H3988</f>
        <v>#N/A</v>
      </c>
      <c r="K3988" s="13">
        <f>IF(F3988="COD1",tarifas!$D$11*(SUMIFS($H$11:$H$8770,$F$11:$F$8770,"=COD1",$B$11:$B$8770,"="&amp;B3988)/COUNTIFS($F$11:$F$8770,"=COD1",$B$11:$B$8770,"="&amp;B3988))/COUNTIFS($A$11:$A$8770,"="&amp;A3988,$F$11:$F$8770,"=COD1"),0)</f>
        <v>0</v>
      </c>
      <c r="L3988" s="13" t="e">
        <f>(VLOOKUP(F3988,tarifas!$C$7:$D$10,2,FALSE)+tarifas!$D$21)*datos!H3988</f>
        <v>#N/A</v>
      </c>
      <c r="M3988">
        <v>81.535499999999999</v>
      </c>
      <c r="N3988" s="13" t="e">
        <f t="shared" si="566"/>
        <v>#N/A</v>
      </c>
      <c r="O3988">
        <f t="shared" si="567"/>
        <v>81.535499999999999</v>
      </c>
      <c r="P3988" s="12">
        <f t="shared" si="568"/>
        <v>116.76464983595189</v>
      </c>
      <c r="Q3988">
        <f t="shared" si="569"/>
        <v>0</v>
      </c>
      <c r="R3988">
        <f>$D$2*tarifas!$D$12/24</f>
        <v>1.4541666666666666</v>
      </c>
      <c r="S3988" t="e">
        <f>VLOOKUP(E3988&amp;" "&amp;F3988,tarifas!$A$13:$D$20,4,FALSE)*P3988</f>
        <v>#N/A</v>
      </c>
      <c r="T3988">
        <f>IF(F3988="COD1",tarifas!$D$11*(SUMIFS($P$11:$P$8770,$F$11:$F$8770,"=COD1",$B$11:$B$8770,"="&amp;B3988)/COUNTIFS($F$11:$F$8770,"=COD1",$B$11:$B$8770,"="&amp;B3988))/COUNTIFS($A$11:$A$8770,"="&amp;A3988,$F$11:$F$8770,"=COD1"),0)</f>
        <v>0</v>
      </c>
      <c r="U3988" t="e">
        <f>(VLOOKUP(F3988,tarifas!$C$7:$D$10,2,FALSE)+tarifas!$D$21)*datos!P3988</f>
        <v>#N/A</v>
      </c>
      <c r="V3988" t="e">
        <f t="shared" si="570"/>
        <v>#N/A</v>
      </c>
      <c r="W3988">
        <f t="shared" si="571"/>
        <v>0</v>
      </c>
    </row>
    <row r="3989" spans="1:23" x14ac:dyDescent="0.25">
      <c r="A3989">
        <f t="shared" si="564"/>
        <v>164</v>
      </c>
      <c r="B3989">
        <f t="shared" si="565"/>
        <v>6</v>
      </c>
      <c r="C3989" s="1">
        <f t="shared" si="572"/>
        <v>41805.749999990352</v>
      </c>
      <c r="D3989" s="7">
        <v>117.96969696969697</v>
      </c>
      <c r="E3989" s="7"/>
      <c r="G3989">
        <v>25.56</v>
      </c>
      <c r="H3989" s="12">
        <v>191.51781134265593</v>
      </c>
      <c r="I3989" s="13">
        <f>$D$2*tarifas!$D$12/24</f>
        <v>1.4541666666666666</v>
      </c>
      <c r="J3989" s="13" t="e">
        <f>VLOOKUP(E3989&amp;" "&amp;F3989,tarifas!$A$13:$D$20,4,FALSE)*H3989</f>
        <v>#N/A</v>
      </c>
      <c r="K3989" s="13">
        <f>IF(F3989="COD1",tarifas!$D$11*(SUMIFS($H$11:$H$8770,$F$11:$F$8770,"=COD1",$B$11:$B$8770,"="&amp;B3989)/COUNTIFS($F$11:$F$8770,"=COD1",$B$11:$B$8770,"="&amp;B3989))/COUNTIFS($A$11:$A$8770,"="&amp;A3989,$F$11:$F$8770,"=COD1"),0)</f>
        <v>0</v>
      </c>
      <c r="L3989" s="13" t="e">
        <f>(VLOOKUP(F3989,tarifas!$C$7:$D$10,2,FALSE)+tarifas!$D$21)*datos!H3989</f>
        <v>#N/A</v>
      </c>
      <c r="M3989">
        <v>14.690719999999999</v>
      </c>
      <c r="N3989" s="13" t="e">
        <f t="shared" si="566"/>
        <v>#N/A</v>
      </c>
      <c r="O3989">
        <f t="shared" si="567"/>
        <v>14.690719999999999</v>
      </c>
      <c r="P3989" s="12">
        <f t="shared" si="568"/>
        <v>176.82709134265593</v>
      </c>
      <c r="Q3989">
        <f t="shared" si="569"/>
        <v>0</v>
      </c>
      <c r="R3989">
        <f>$D$2*tarifas!$D$12/24</f>
        <v>1.4541666666666666</v>
      </c>
      <c r="S3989" t="e">
        <f>VLOOKUP(E3989&amp;" "&amp;F3989,tarifas!$A$13:$D$20,4,FALSE)*P3989</f>
        <v>#N/A</v>
      </c>
      <c r="T3989">
        <f>IF(F3989="COD1",tarifas!$D$11*(SUMIFS($P$11:$P$8770,$F$11:$F$8770,"=COD1",$B$11:$B$8770,"="&amp;B3989)/COUNTIFS($F$11:$F$8770,"=COD1",$B$11:$B$8770,"="&amp;B3989))/COUNTIFS($A$11:$A$8770,"="&amp;A3989,$F$11:$F$8770,"=COD1"),0)</f>
        <v>0</v>
      </c>
      <c r="U3989" t="e">
        <f>(VLOOKUP(F3989,tarifas!$C$7:$D$10,2,FALSE)+tarifas!$D$21)*datos!P3989</f>
        <v>#N/A</v>
      </c>
      <c r="V3989" t="e">
        <f t="shared" si="570"/>
        <v>#N/A</v>
      </c>
      <c r="W3989">
        <f t="shared" si="571"/>
        <v>0</v>
      </c>
    </row>
    <row r="3990" spans="1:23" x14ac:dyDescent="0.25">
      <c r="A3990">
        <f t="shared" si="564"/>
        <v>164</v>
      </c>
      <c r="B3990">
        <f t="shared" si="565"/>
        <v>6</v>
      </c>
      <c r="C3990" s="1">
        <f t="shared" si="572"/>
        <v>41805.791666657016</v>
      </c>
      <c r="D3990" s="7">
        <v>56.409090909090899</v>
      </c>
      <c r="E3990" s="7"/>
      <c r="G3990">
        <v>31.81</v>
      </c>
      <c r="H3990" s="12">
        <v>206.53581759773806</v>
      </c>
      <c r="I3990" s="13">
        <f>$D$2*tarifas!$D$12/24</f>
        <v>1.4541666666666666</v>
      </c>
      <c r="J3990" s="13" t="e">
        <f>VLOOKUP(E3990&amp;" "&amp;F3990,tarifas!$A$13:$D$20,4,FALSE)*H3990</f>
        <v>#N/A</v>
      </c>
      <c r="K3990" s="13">
        <f>IF(F3990="COD1",tarifas!$D$11*(SUMIFS($H$11:$H$8770,$F$11:$F$8770,"=COD1",$B$11:$B$8770,"="&amp;B3990)/COUNTIFS($F$11:$F$8770,"=COD1",$B$11:$B$8770,"="&amp;B3990))/COUNTIFS($A$11:$A$8770,"="&amp;A3990,$F$11:$F$8770,"=COD1"),0)</f>
        <v>0</v>
      </c>
      <c r="L3990" s="13" t="e">
        <f>(VLOOKUP(F3990,tarifas!$C$7:$D$10,2,FALSE)+tarifas!$D$21)*datos!H3990</f>
        <v>#N/A</v>
      </c>
      <c r="M3990">
        <v>0</v>
      </c>
      <c r="N3990" s="13" t="e">
        <f t="shared" si="566"/>
        <v>#N/A</v>
      </c>
      <c r="O3990">
        <f t="shared" si="567"/>
        <v>0</v>
      </c>
      <c r="P3990" s="12">
        <f t="shared" si="568"/>
        <v>206.53581759773806</v>
      </c>
      <c r="Q3990">
        <f t="shared" si="569"/>
        <v>0</v>
      </c>
      <c r="R3990">
        <f>$D$2*tarifas!$D$12/24</f>
        <v>1.4541666666666666</v>
      </c>
      <c r="S3990" t="e">
        <f>VLOOKUP(E3990&amp;" "&amp;F3990,tarifas!$A$13:$D$20,4,FALSE)*P3990</f>
        <v>#N/A</v>
      </c>
      <c r="T3990">
        <f>IF(F3990="COD1",tarifas!$D$11*(SUMIFS($P$11:$P$8770,$F$11:$F$8770,"=COD1",$B$11:$B$8770,"="&amp;B3990)/COUNTIFS($F$11:$F$8770,"=COD1",$B$11:$B$8770,"="&amp;B3990))/COUNTIFS($A$11:$A$8770,"="&amp;A3990,$F$11:$F$8770,"=COD1"),0)</f>
        <v>0</v>
      </c>
      <c r="U3990" t="e">
        <f>(VLOOKUP(F3990,tarifas!$C$7:$D$10,2,FALSE)+tarifas!$D$21)*datos!P3990</f>
        <v>#N/A</v>
      </c>
      <c r="V3990" t="e">
        <f t="shared" si="570"/>
        <v>#N/A</v>
      </c>
      <c r="W3990">
        <f t="shared" si="571"/>
        <v>0</v>
      </c>
    </row>
    <row r="3991" spans="1:23" x14ac:dyDescent="0.25">
      <c r="A3991">
        <f t="shared" si="564"/>
        <v>164</v>
      </c>
      <c r="B3991">
        <f t="shared" si="565"/>
        <v>6</v>
      </c>
      <c r="C3991" s="1">
        <f t="shared" si="572"/>
        <v>41805.833333323681</v>
      </c>
      <c r="D3991" s="7">
        <v>6.6969696969696972</v>
      </c>
      <c r="E3991" s="7"/>
      <c r="G3991">
        <v>41.47</v>
      </c>
      <c r="H3991" s="12">
        <v>209.53210259811482</v>
      </c>
      <c r="I3991" s="13">
        <f>$D$2*tarifas!$D$12/24</f>
        <v>1.4541666666666666</v>
      </c>
      <c r="J3991" s="13" t="e">
        <f>VLOOKUP(E3991&amp;" "&amp;F3991,tarifas!$A$13:$D$20,4,FALSE)*H3991</f>
        <v>#N/A</v>
      </c>
      <c r="K3991" s="13">
        <f>IF(F3991="COD1",tarifas!$D$11*(SUMIFS($H$11:$H$8770,$F$11:$F$8770,"=COD1",$B$11:$B$8770,"="&amp;B3991)/COUNTIFS($F$11:$F$8770,"=COD1",$B$11:$B$8770,"="&amp;B3991))/COUNTIFS($A$11:$A$8770,"="&amp;A3991,$F$11:$F$8770,"=COD1"),0)</f>
        <v>0</v>
      </c>
      <c r="L3991" s="13" t="e">
        <f>(VLOOKUP(F3991,tarifas!$C$7:$D$10,2,FALSE)+tarifas!$D$21)*datos!H3991</f>
        <v>#N/A</v>
      </c>
      <c r="M3991">
        <v>0</v>
      </c>
      <c r="N3991" s="13" t="e">
        <f t="shared" si="566"/>
        <v>#N/A</v>
      </c>
      <c r="O3991">
        <f t="shared" si="567"/>
        <v>0</v>
      </c>
      <c r="P3991" s="12">
        <f t="shared" si="568"/>
        <v>209.53210259811482</v>
      </c>
      <c r="Q3991">
        <f t="shared" si="569"/>
        <v>0</v>
      </c>
      <c r="R3991">
        <f>$D$2*tarifas!$D$12/24</f>
        <v>1.4541666666666666</v>
      </c>
      <c r="S3991" t="e">
        <f>VLOOKUP(E3991&amp;" "&amp;F3991,tarifas!$A$13:$D$20,4,FALSE)*P3991</f>
        <v>#N/A</v>
      </c>
      <c r="T3991">
        <f>IF(F3991="COD1",tarifas!$D$11*(SUMIFS($P$11:$P$8770,$F$11:$F$8770,"=COD1",$B$11:$B$8770,"="&amp;B3991)/COUNTIFS($F$11:$F$8770,"=COD1",$B$11:$B$8770,"="&amp;B3991))/COUNTIFS($A$11:$A$8770,"="&amp;A3991,$F$11:$F$8770,"=COD1"),0)</f>
        <v>0</v>
      </c>
      <c r="U3991" t="e">
        <f>(VLOOKUP(F3991,tarifas!$C$7:$D$10,2,FALSE)+tarifas!$D$21)*datos!P3991</f>
        <v>#N/A</v>
      </c>
      <c r="V3991" t="e">
        <f t="shared" si="570"/>
        <v>#N/A</v>
      </c>
      <c r="W3991">
        <f t="shared" si="571"/>
        <v>0</v>
      </c>
    </row>
    <row r="3992" spans="1:23" x14ac:dyDescent="0.25">
      <c r="A3992">
        <f t="shared" si="564"/>
        <v>164</v>
      </c>
      <c r="B3992">
        <f t="shared" si="565"/>
        <v>6</v>
      </c>
      <c r="C3992" s="1">
        <f t="shared" si="572"/>
        <v>41805.874999990345</v>
      </c>
      <c r="D3992" s="7">
        <v>0</v>
      </c>
      <c r="E3992" s="7"/>
      <c r="G3992">
        <v>44.17</v>
      </c>
      <c r="H3992" s="12">
        <v>210.67309603311094</v>
      </c>
      <c r="I3992" s="13">
        <f>$D$2*tarifas!$D$12/24</f>
        <v>1.4541666666666666</v>
      </c>
      <c r="J3992" s="13" t="e">
        <f>VLOOKUP(E3992&amp;" "&amp;F3992,tarifas!$A$13:$D$20,4,FALSE)*H3992</f>
        <v>#N/A</v>
      </c>
      <c r="K3992" s="13">
        <f>IF(F3992="COD1",tarifas!$D$11*(SUMIFS($H$11:$H$8770,$F$11:$F$8770,"=COD1",$B$11:$B$8770,"="&amp;B3992)/COUNTIFS($F$11:$F$8770,"=COD1",$B$11:$B$8770,"="&amp;B3992))/COUNTIFS($A$11:$A$8770,"="&amp;A3992,$F$11:$F$8770,"=COD1"),0)</f>
        <v>0</v>
      </c>
      <c r="L3992" s="13" t="e">
        <f>(VLOOKUP(F3992,tarifas!$C$7:$D$10,2,FALSE)+tarifas!$D$21)*datos!H3992</f>
        <v>#N/A</v>
      </c>
      <c r="M3992">
        <v>0</v>
      </c>
      <c r="N3992" s="13" t="e">
        <f t="shared" si="566"/>
        <v>#N/A</v>
      </c>
      <c r="O3992">
        <f t="shared" si="567"/>
        <v>0</v>
      </c>
      <c r="P3992" s="12">
        <f t="shared" si="568"/>
        <v>210.67309603311094</v>
      </c>
      <c r="Q3992">
        <f t="shared" si="569"/>
        <v>0</v>
      </c>
      <c r="R3992">
        <f>$D$2*tarifas!$D$12/24</f>
        <v>1.4541666666666666</v>
      </c>
      <c r="S3992" t="e">
        <f>VLOOKUP(E3992&amp;" "&amp;F3992,tarifas!$A$13:$D$20,4,FALSE)*P3992</f>
        <v>#N/A</v>
      </c>
      <c r="T3992">
        <f>IF(F3992="COD1",tarifas!$D$11*(SUMIFS($P$11:$P$8770,$F$11:$F$8770,"=COD1",$B$11:$B$8770,"="&amp;B3992)/COUNTIFS($F$11:$F$8770,"=COD1",$B$11:$B$8770,"="&amp;B3992))/COUNTIFS($A$11:$A$8770,"="&amp;A3992,$F$11:$F$8770,"=COD1"),0)</f>
        <v>0</v>
      </c>
      <c r="U3992" t="e">
        <f>(VLOOKUP(F3992,tarifas!$C$7:$D$10,2,FALSE)+tarifas!$D$21)*datos!P3992</f>
        <v>#N/A</v>
      </c>
      <c r="V3992" t="e">
        <f t="shared" si="570"/>
        <v>#N/A</v>
      </c>
      <c r="W3992">
        <f t="shared" si="571"/>
        <v>0</v>
      </c>
    </row>
    <row r="3993" spans="1:23" x14ac:dyDescent="0.25">
      <c r="A3993">
        <f t="shared" si="564"/>
        <v>164</v>
      </c>
      <c r="B3993">
        <f t="shared" si="565"/>
        <v>6</v>
      </c>
      <c r="C3993" s="1">
        <f t="shared" si="572"/>
        <v>41805.916666657009</v>
      </c>
      <c r="D3993" s="7">
        <v>0</v>
      </c>
      <c r="E3993" s="7"/>
      <c r="G3993">
        <v>39</v>
      </c>
      <c r="H3993" s="12">
        <v>210.24746275978646</v>
      </c>
      <c r="I3993" s="13">
        <f>$D$2*tarifas!$D$12/24</f>
        <v>1.4541666666666666</v>
      </c>
      <c r="J3993" s="13" t="e">
        <f>VLOOKUP(E3993&amp;" "&amp;F3993,tarifas!$A$13:$D$20,4,FALSE)*H3993</f>
        <v>#N/A</v>
      </c>
      <c r="K3993" s="13">
        <f>IF(F3993="COD1",tarifas!$D$11*(SUMIFS($H$11:$H$8770,$F$11:$F$8770,"=COD1",$B$11:$B$8770,"="&amp;B3993)/COUNTIFS($F$11:$F$8770,"=COD1",$B$11:$B$8770,"="&amp;B3993))/COUNTIFS($A$11:$A$8770,"="&amp;A3993,$F$11:$F$8770,"=COD1"),0)</f>
        <v>0</v>
      </c>
      <c r="L3993" s="13" t="e">
        <f>(VLOOKUP(F3993,tarifas!$C$7:$D$10,2,FALSE)+tarifas!$D$21)*datos!H3993</f>
        <v>#N/A</v>
      </c>
      <c r="M3993">
        <v>0</v>
      </c>
      <c r="N3993" s="13" t="e">
        <f t="shared" si="566"/>
        <v>#N/A</v>
      </c>
      <c r="O3993">
        <f t="shared" si="567"/>
        <v>0</v>
      </c>
      <c r="P3993" s="12">
        <f t="shared" si="568"/>
        <v>210.24746275978646</v>
      </c>
      <c r="Q3993">
        <f t="shared" si="569"/>
        <v>0</v>
      </c>
      <c r="R3993">
        <f>$D$2*tarifas!$D$12/24</f>
        <v>1.4541666666666666</v>
      </c>
      <c r="S3993" t="e">
        <f>VLOOKUP(E3993&amp;" "&amp;F3993,tarifas!$A$13:$D$20,4,FALSE)*P3993</f>
        <v>#N/A</v>
      </c>
      <c r="T3993">
        <f>IF(F3993="COD1",tarifas!$D$11*(SUMIFS($P$11:$P$8770,$F$11:$F$8770,"=COD1",$B$11:$B$8770,"="&amp;B3993)/COUNTIFS($F$11:$F$8770,"=COD1",$B$11:$B$8770,"="&amp;B3993))/COUNTIFS($A$11:$A$8770,"="&amp;A3993,$F$11:$F$8770,"=COD1"),0)</f>
        <v>0</v>
      </c>
      <c r="U3993" t="e">
        <f>(VLOOKUP(F3993,tarifas!$C$7:$D$10,2,FALSE)+tarifas!$D$21)*datos!P3993</f>
        <v>#N/A</v>
      </c>
      <c r="V3993" t="e">
        <f t="shared" si="570"/>
        <v>#N/A</v>
      </c>
      <c r="W3993">
        <f t="shared" si="571"/>
        <v>0</v>
      </c>
    </row>
    <row r="3994" spans="1:23" x14ac:dyDescent="0.25">
      <c r="A3994">
        <f t="shared" si="564"/>
        <v>164</v>
      </c>
      <c r="B3994">
        <f t="shared" si="565"/>
        <v>6</v>
      </c>
      <c r="C3994" s="1">
        <f t="shared" si="572"/>
        <v>41805.958333323673</v>
      </c>
      <c r="D3994" s="7">
        <v>0</v>
      </c>
      <c r="E3994" s="7"/>
      <c r="G3994">
        <v>26.87</v>
      </c>
      <c r="H3994" s="12">
        <v>205.69339083849908</v>
      </c>
      <c r="I3994" s="13">
        <f>$D$2*tarifas!$D$12/24</f>
        <v>1.4541666666666666</v>
      </c>
      <c r="J3994" s="13" t="e">
        <f>VLOOKUP(E3994&amp;" "&amp;F3994,tarifas!$A$13:$D$20,4,FALSE)*H3994</f>
        <v>#N/A</v>
      </c>
      <c r="K3994" s="13">
        <f>IF(F3994="COD1",tarifas!$D$11*(SUMIFS($H$11:$H$8770,$F$11:$F$8770,"=COD1",$B$11:$B$8770,"="&amp;B3994)/COUNTIFS($F$11:$F$8770,"=COD1",$B$11:$B$8770,"="&amp;B3994))/COUNTIFS($A$11:$A$8770,"="&amp;A3994,$F$11:$F$8770,"=COD1"),0)</f>
        <v>0</v>
      </c>
      <c r="L3994" s="13" t="e">
        <f>(VLOOKUP(F3994,tarifas!$C$7:$D$10,2,FALSE)+tarifas!$D$21)*datos!H3994</f>
        <v>#N/A</v>
      </c>
      <c r="M3994">
        <v>0</v>
      </c>
      <c r="N3994" s="13" t="e">
        <f t="shared" si="566"/>
        <v>#N/A</v>
      </c>
      <c r="O3994">
        <f t="shared" si="567"/>
        <v>0</v>
      </c>
      <c r="P3994" s="12">
        <f t="shared" si="568"/>
        <v>205.69339083849908</v>
      </c>
      <c r="Q3994">
        <f t="shared" si="569"/>
        <v>0</v>
      </c>
      <c r="R3994">
        <f>$D$2*tarifas!$D$12/24</f>
        <v>1.4541666666666666</v>
      </c>
      <c r="S3994" t="e">
        <f>VLOOKUP(E3994&amp;" "&amp;F3994,tarifas!$A$13:$D$20,4,FALSE)*P3994</f>
        <v>#N/A</v>
      </c>
      <c r="T3994">
        <f>IF(F3994="COD1",tarifas!$D$11*(SUMIFS($P$11:$P$8770,$F$11:$F$8770,"=COD1",$B$11:$B$8770,"="&amp;B3994)/COUNTIFS($F$11:$F$8770,"=COD1",$B$11:$B$8770,"="&amp;B3994))/COUNTIFS($A$11:$A$8770,"="&amp;A3994,$F$11:$F$8770,"=COD1"),0)</f>
        <v>0</v>
      </c>
      <c r="U3994" t="e">
        <f>(VLOOKUP(F3994,tarifas!$C$7:$D$10,2,FALSE)+tarifas!$D$21)*datos!P3994</f>
        <v>#N/A</v>
      </c>
      <c r="V3994" t="e">
        <f t="shared" si="570"/>
        <v>#N/A</v>
      </c>
      <c r="W3994">
        <f t="shared" si="571"/>
        <v>0</v>
      </c>
    </row>
    <row r="3995" spans="1:23" x14ac:dyDescent="0.25">
      <c r="A3995">
        <f t="shared" si="564"/>
        <v>165</v>
      </c>
      <c r="B3995">
        <f t="shared" si="565"/>
        <v>6</v>
      </c>
      <c r="C3995" s="1">
        <f t="shared" si="572"/>
        <v>41805.999999990338</v>
      </c>
      <c r="D3995" s="7">
        <v>0</v>
      </c>
      <c r="E3995" s="7"/>
      <c r="G3995">
        <v>24.5</v>
      </c>
      <c r="H3995" s="12">
        <v>204.55409227294308</v>
      </c>
      <c r="I3995" s="13">
        <f>$D$2*tarifas!$D$12/24</f>
        <v>1.4541666666666666</v>
      </c>
      <c r="J3995" s="13" t="e">
        <f>VLOOKUP(E3995&amp;" "&amp;F3995,tarifas!$A$13:$D$20,4,FALSE)*H3995</f>
        <v>#N/A</v>
      </c>
      <c r="K3995" s="13">
        <f>IF(F3995="COD1",tarifas!$D$11*(SUMIFS($H$11:$H$8770,$F$11:$F$8770,"=COD1",$B$11:$B$8770,"="&amp;B3995)/COUNTIFS($F$11:$F$8770,"=COD1",$B$11:$B$8770,"="&amp;B3995))/COUNTIFS($A$11:$A$8770,"="&amp;A3995,$F$11:$F$8770,"=COD1"),0)</f>
        <v>0</v>
      </c>
      <c r="L3995" s="13" t="e">
        <f>(VLOOKUP(F3995,tarifas!$C$7:$D$10,2,FALSE)+tarifas!$D$21)*datos!H3995</f>
        <v>#N/A</v>
      </c>
      <c r="M3995">
        <v>0</v>
      </c>
      <c r="N3995" s="13" t="e">
        <f t="shared" si="566"/>
        <v>#N/A</v>
      </c>
      <c r="O3995">
        <f t="shared" si="567"/>
        <v>0</v>
      </c>
      <c r="P3995" s="12">
        <f t="shared" si="568"/>
        <v>204.55409227294308</v>
      </c>
      <c r="Q3995">
        <f t="shared" si="569"/>
        <v>0</v>
      </c>
      <c r="R3995">
        <f>$D$2*tarifas!$D$12/24</f>
        <v>1.4541666666666666</v>
      </c>
      <c r="S3995" t="e">
        <f>VLOOKUP(E3995&amp;" "&amp;F3995,tarifas!$A$13:$D$20,4,FALSE)*P3995</f>
        <v>#N/A</v>
      </c>
      <c r="T3995">
        <f>IF(F3995="COD1",tarifas!$D$11*(SUMIFS($P$11:$P$8770,$F$11:$F$8770,"=COD1",$B$11:$B$8770,"="&amp;B3995)/COUNTIFS($F$11:$F$8770,"=COD1",$B$11:$B$8770,"="&amp;B3995))/COUNTIFS($A$11:$A$8770,"="&amp;A3995,$F$11:$F$8770,"=COD1"),0)</f>
        <v>0</v>
      </c>
      <c r="U3995" t="e">
        <f>(VLOOKUP(F3995,tarifas!$C$7:$D$10,2,FALSE)+tarifas!$D$21)*datos!P3995</f>
        <v>#N/A</v>
      </c>
      <c r="V3995" t="e">
        <f t="shared" si="570"/>
        <v>#N/A</v>
      </c>
      <c r="W3995">
        <f t="shared" si="571"/>
        <v>0</v>
      </c>
    </row>
    <row r="3996" spans="1:23" x14ac:dyDescent="0.25">
      <c r="A3996">
        <f t="shared" si="564"/>
        <v>165</v>
      </c>
      <c r="B3996">
        <f t="shared" si="565"/>
        <v>6</v>
      </c>
      <c r="C3996" s="1">
        <f t="shared" si="572"/>
        <v>41806.041666657002</v>
      </c>
      <c r="D3996" s="7">
        <v>0</v>
      </c>
      <c r="E3996" s="7"/>
      <c r="G3996">
        <v>24.1</v>
      </c>
      <c r="H3996" s="12">
        <v>201.65283300172609</v>
      </c>
      <c r="I3996" s="13">
        <f>$D$2*tarifas!$D$12/24</f>
        <v>1.4541666666666666</v>
      </c>
      <c r="J3996" s="13" t="e">
        <f>VLOOKUP(E3996&amp;" "&amp;F3996,tarifas!$A$13:$D$20,4,FALSE)*H3996</f>
        <v>#N/A</v>
      </c>
      <c r="K3996" s="13">
        <f>IF(F3996="COD1",tarifas!$D$11*(SUMIFS($H$11:$H$8770,$F$11:$F$8770,"=COD1",$B$11:$B$8770,"="&amp;B3996)/COUNTIFS($F$11:$F$8770,"=COD1",$B$11:$B$8770,"="&amp;B3996))/COUNTIFS($A$11:$A$8770,"="&amp;A3996,$F$11:$F$8770,"=COD1"),0)</f>
        <v>0</v>
      </c>
      <c r="L3996" s="13" t="e">
        <f>(VLOOKUP(F3996,tarifas!$C$7:$D$10,2,FALSE)+tarifas!$D$21)*datos!H3996</f>
        <v>#N/A</v>
      </c>
      <c r="M3996">
        <v>0</v>
      </c>
      <c r="N3996" s="13" t="e">
        <f t="shared" si="566"/>
        <v>#N/A</v>
      </c>
      <c r="O3996">
        <f t="shared" si="567"/>
        <v>0</v>
      </c>
      <c r="P3996" s="12">
        <f t="shared" si="568"/>
        <v>201.65283300172609</v>
      </c>
      <c r="Q3996">
        <f t="shared" si="569"/>
        <v>0</v>
      </c>
      <c r="R3996">
        <f>$D$2*tarifas!$D$12/24</f>
        <v>1.4541666666666666</v>
      </c>
      <c r="S3996" t="e">
        <f>VLOOKUP(E3996&amp;" "&amp;F3996,tarifas!$A$13:$D$20,4,FALSE)*P3996</f>
        <v>#N/A</v>
      </c>
      <c r="T3996">
        <f>IF(F3996="COD1",tarifas!$D$11*(SUMIFS($P$11:$P$8770,$F$11:$F$8770,"=COD1",$B$11:$B$8770,"="&amp;B3996)/COUNTIFS($F$11:$F$8770,"=COD1",$B$11:$B$8770,"="&amp;B3996))/COUNTIFS($A$11:$A$8770,"="&amp;A3996,$F$11:$F$8770,"=COD1"),0)</f>
        <v>0</v>
      </c>
      <c r="U3996" t="e">
        <f>(VLOOKUP(F3996,tarifas!$C$7:$D$10,2,FALSE)+tarifas!$D$21)*datos!P3996</f>
        <v>#N/A</v>
      </c>
      <c r="V3996" t="e">
        <f t="shared" si="570"/>
        <v>#N/A</v>
      </c>
      <c r="W3996">
        <f t="shared" si="571"/>
        <v>0</v>
      </c>
    </row>
    <row r="3997" spans="1:23" x14ac:dyDescent="0.25">
      <c r="A3997">
        <f t="shared" si="564"/>
        <v>165</v>
      </c>
      <c r="B3997">
        <f t="shared" si="565"/>
        <v>6</v>
      </c>
      <c r="C3997" s="1">
        <f t="shared" si="572"/>
        <v>41806.083333323666</v>
      </c>
      <c r="D3997" s="7">
        <v>0</v>
      </c>
      <c r="E3997" s="7"/>
      <c r="G3997">
        <v>24.2</v>
      </c>
      <c r="H3997" s="12">
        <v>199.25226762023536</v>
      </c>
      <c r="I3997" s="13">
        <f>$D$2*tarifas!$D$12/24</f>
        <v>1.4541666666666666</v>
      </c>
      <c r="J3997" s="13" t="e">
        <f>VLOOKUP(E3997&amp;" "&amp;F3997,tarifas!$A$13:$D$20,4,FALSE)*H3997</f>
        <v>#N/A</v>
      </c>
      <c r="K3997" s="13">
        <f>IF(F3997="COD1",tarifas!$D$11*(SUMIFS($H$11:$H$8770,$F$11:$F$8770,"=COD1",$B$11:$B$8770,"="&amp;B3997)/COUNTIFS($F$11:$F$8770,"=COD1",$B$11:$B$8770,"="&amp;B3997))/COUNTIFS($A$11:$A$8770,"="&amp;A3997,$F$11:$F$8770,"=COD1"),0)</f>
        <v>0</v>
      </c>
      <c r="L3997" s="13" t="e">
        <f>(VLOOKUP(F3997,tarifas!$C$7:$D$10,2,FALSE)+tarifas!$D$21)*datos!H3997</f>
        <v>#N/A</v>
      </c>
      <c r="M3997">
        <v>0</v>
      </c>
      <c r="N3997" s="13" t="e">
        <f t="shared" si="566"/>
        <v>#N/A</v>
      </c>
      <c r="O3997">
        <f t="shared" si="567"/>
        <v>0</v>
      </c>
      <c r="P3997" s="12">
        <f t="shared" si="568"/>
        <v>199.25226762023536</v>
      </c>
      <c r="Q3997">
        <f t="shared" si="569"/>
        <v>0</v>
      </c>
      <c r="R3997">
        <f>$D$2*tarifas!$D$12/24</f>
        <v>1.4541666666666666</v>
      </c>
      <c r="S3997" t="e">
        <f>VLOOKUP(E3997&amp;" "&amp;F3997,tarifas!$A$13:$D$20,4,FALSE)*P3997</f>
        <v>#N/A</v>
      </c>
      <c r="T3997">
        <f>IF(F3997="COD1",tarifas!$D$11*(SUMIFS($P$11:$P$8770,$F$11:$F$8770,"=COD1",$B$11:$B$8770,"="&amp;B3997)/COUNTIFS($F$11:$F$8770,"=COD1",$B$11:$B$8770,"="&amp;B3997))/COUNTIFS($A$11:$A$8770,"="&amp;A3997,$F$11:$F$8770,"=COD1"),0)</f>
        <v>0</v>
      </c>
      <c r="U3997" t="e">
        <f>(VLOOKUP(F3997,tarifas!$C$7:$D$10,2,FALSE)+tarifas!$D$21)*datos!P3997</f>
        <v>#N/A</v>
      </c>
      <c r="V3997" t="e">
        <f t="shared" si="570"/>
        <v>#N/A</v>
      </c>
      <c r="W3997">
        <f t="shared" si="571"/>
        <v>0</v>
      </c>
    </row>
    <row r="3998" spans="1:23" x14ac:dyDescent="0.25">
      <c r="A3998">
        <f t="shared" si="564"/>
        <v>165</v>
      </c>
      <c r="B3998">
        <f t="shared" si="565"/>
        <v>6</v>
      </c>
      <c r="C3998" s="1">
        <f t="shared" si="572"/>
        <v>41806.12499999033</v>
      </c>
      <c r="D3998" s="7">
        <v>0</v>
      </c>
      <c r="E3998" s="7"/>
      <c r="G3998">
        <v>24.1</v>
      </c>
      <c r="H3998" s="12">
        <v>198.44814784988472</v>
      </c>
      <c r="I3998" s="13">
        <f>$D$2*tarifas!$D$12/24</f>
        <v>1.4541666666666666</v>
      </c>
      <c r="J3998" s="13" t="e">
        <f>VLOOKUP(E3998&amp;" "&amp;F3998,tarifas!$A$13:$D$20,4,FALSE)*H3998</f>
        <v>#N/A</v>
      </c>
      <c r="K3998" s="13">
        <f>IF(F3998="COD1",tarifas!$D$11*(SUMIFS($H$11:$H$8770,$F$11:$F$8770,"=COD1",$B$11:$B$8770,"="&amp;B3998)/COUNTIFS($F$11:$F$8770,"=COD1",$B$11:$B$8770,"="&amp;B3998))/COUNTIFS($A$11:$A$8770,"="&amp;A3998,$F$11:$F$8770,"=COD1"),0)</f>
        <v>0</v>
      </c>
      <c r="L3998" s="13" t="e">
        <f>(VLOOKUP(F3998,tarifas!$C$7:$D$10,2,FALSE)+tarifas!$D$21)*datos!H3998</f>
        <v>#N/A</v>
      </c>
      <c r="M3998">
        <v>0</v>
      </c>
      <c r="N3998" s="13" t="e">
        <f t="shared" si="566"/>
        <v>#N/A</v>
      </c>
      <c r="O3998">
        <f t="shared" si="567"/>
        <v>0</v>
      </c>
      <c r="P3998" s="12">
        <f t="shared" si="568"/>
        <v>198.44814784988472</v>
      </c>
      <c r="Q3998">
        <f t="shared" si="569"/>
        <v>0</v>
      </c>
      <c r="R3998">
        <f>$D$2*tarifas!$D$12/24</f>
        <v>1.4541666666666666</v>
      </c>
      <c r="S3998" t="e">
        <f>VLOOKUP(E3998&amp;" "&amp;F3998,tarifas!$A$13:$D$20,4,FALSE)*P3998</f>
        <v>#N/A</v>
      </c>
      <c r="T3998">
        <f>IF(F3998="COD1",tarifas!$D$11*(SUMIFS($P$11:$P$8770,$F$11:$F$8770,"=COD1",$B$11:$B$8770,"="&amp;B3998)/COUNTIFS($F$11:$F$8770,"=COD1",$B$11:$B$8770,"="&amp;B3998))/COUNTIFS($A$11:$A$8770,"="&amp;A3998,$F$11:$F$8770,"=COD1"),0)</f>
        <v>0</v>
      </c>
      <c r="U3998" t="e">
        <f>(VLOOKUP(F3998,tarifas!$C$7:$D$10,2,FALSE)+tarifas!$D$21)*datos!P3998</f>
        <v>#N/A</v>
      </c>
      <c r="V3998" t="e">
        <f t="shared" si="570"/>
        <v>#N/A</v>
      </c>
      <c r="W3998">
        <f t="shared" si="571"/>
        <v>0</v>
      </c>
    </row>
    <row r="3999" spans="1:23" x14ac:dyDescent="0.25">
      <c r="A3999">
        <f t="shared" si="564"/>
        <v>165</v>
      </c>
      <c r="B3999">
        <f t="shared" si="565"/>
        <v>6</v>
      </c>
      <c r="C3999" s="1">
        <f t="shared" si="572"/>
        <v>41806.166666656994</v>
      </c>
      <c r="D3999" s="7">
        <v>0</v>
      </c>
      <c r="E3999" s="7"/>
      <c r="G3999">
        <v>24.1</v>
      </c>
      <c r="H3999" s="12">
        <v>200.62262781809366</v>
      </c>
      <c r="I3999" s="13">
        <f>$D$2*tarifas!$D$12/24</f>
        <v>1.4541666666666666</v>
      </c>
      <c r="J3999" s="13" t="e">
        <f>VLOOKUP(E3999&amp;" "&amp;F3999,tarifas!$A$13:$D$20,4,FALSE)*H3999</f>
        <v>#N/A</v>
      </c>
      <c r="K3999" s="13">
        <f>IF(F3999="COD1",tarifas!$D$11*(SUMIFS($H$11:$H$8770,$F$11:$F$8770,"=COD1",$B$11:$B$8770,"="&amp;B3999)/COUNTIFS($F$11:$F$8770,"=COD1",$B$11:$B$8770,"="&amp;B3999))/COUNTIFS($A$11:$A$8770,"="&amp;A3999,$F$11:$F$8770,"=COD1"),0)</f>
        <v>0</v>
      </c>
      <c r="L3999" s="13" t="e">
        <f>(VLOOKUP(F3999,tarifas!$C$7:$D$10,2,FALSE)+tarifas!$D$21)*datos!H3999</f>
        <v>#N/A</v>
      </c>
      <c r="M3999">
        <v>0</v>
      </c>
      <c r="N3999" s="13" t="e">
        <f t="shared" si="566"/>
        <v>#N/A</v>
      </c>
      <c r="O3999">
        <f t="shared" si="567"/>
        <v>0</v>
      </c>
      <c r="P3999" s="12">
        <f t="shared" si="568"/>
        <v>200.62262781809366</v>
      </c>
      <c r="Q3999">
        <f t="shared" si="569"/>
        <v>0</v>
      </c>
      <c r="R3999">
        <f>$D$2*tarifas!$D$12/24</f>
        <v>1.4541666666666666</v>
      </c>
      <c r="S3999" t="e">
        <f>VLOOKUP(E3999&amp;" "&amp;F3999,tarifas!$A$13:$D$20,4,FALSE)*P3999</f>
        <v>#N/A</v>
      </c>
      <c r="T3999">
        <f>IF(F3999="COD1",tarifas!$D$11*(SUMIFS($P$11:$P$8770,$F$11:$F$8770,"=COD1",$B$11:$B$8770,"="&amp;B3999)/COUNTIFS($F$11:$F$8770,"=COD1",$B$11:$B$8770,"="&amp;B3999))/COUNTIFS($A$11:$A$8770,"="&amp;A3999,$F$11:$F$8770,"=COD1"),0)</f>
        <v>0</v>
      </c>
      <c r="U3999" t="e">
        <f>(VLOOKUP(F3999,tarifas!$C$7:$D$10,2,FALSE)+tarifas!$D$21)*datos!P3999</f>
        <v>#N/A</v>
      </c>
      <c r="V3999" t="e">
        <f t="shared" si="570"/>
        <v>#N/A</v>
      </c>
      <c r="W3999">
        <f t="shared" si="571"/>
        <v>0</v>
      </c>
    </row>
    <row r="4000" spans="1:23" x14ac:dyDescent="0.25">
      <c r="A4000">
        <f t="shared" si="564"/>
        <v>165</v>
      </c>
      <c r="B4000">
        <f t="shared" si="565"/>
        <v>6</v>
      </c>
      <c r="C4000" s="1">
        <f t="shared" si="572"/>
        <v>41806.208333323659</v>
      </c>
      <c r="D4000" s="7">
        <v>0</v>
      </c>
      <c r="E4000" s="7"/>
      <c r="G4000">
        <v>29.5</v>
      </c>
      <c r="H4000" s="12">
        <v>195.71929318728797</v>
      </c>
      <c r="I4000" s="13">
        <f>$D$2*tarifas!$D$12/24</f>
        <v>1.4541666666666666</v>
      </c>
      <c r="J4000" s="13" t="e">
        <f>VLOOKUP(E4000&amp;" "&amp;F4000,tarifas!$A$13:$D$20,4,FALSE)*H4000</f>
        <v>#N/A</v>
      </c>
      <c r="K4000" s="13">
        <f>IF(F4000="COD1",tarifas!$D$11*(SUMIFS($H$11:$H$8770,$F$11:$F$8770,"=COD1",$B$11:$B$8770,"="&amp;B4000)/COUNTIFS($F$11:$F$8770,"=COD1",$B$11:$B$8770,"="&amp;B4000))/COUNTIFS($A$11:$A$8770,"="&amp;A4000,$F$11:$F$8770,"=COD1"),0)</f>
        <v>0</v>
      </c>
      <c r="L4000" s="13" t="e">
        <f>(VLOOKUP(F4000,tarifas!$C$7:$D$10,2,FALSE)+tarifas!$D$21)*datos!H4000</f>
        <v>#N/A</v>
      </c>
      <c r="M4000">
        <v>11.41846</v>
      </c>
      <c r="N4000" s="13" t="e">
        <f t="shared" si="566"/>
        <v>#N/A</v>
      </c>
      <c r="O4000">
        <f t="shared" si="567"/>
        <v>11.41846</v>
      </c>
      <c r="P4000" s="12">
        <f t="shared" si="568"/>
        <v>184.30083318728796</v>
      </c>
      <c r="Q4000">
        <f t="shared" si="569"/>
        <v>0</v>
      </c>
      <c r="R4000">
        <f>$D$2*tarifas!$D$12/24</f>
        <v>1.4541666666666666</v>
      </c>
      <c r="S4000" t="e">
        <f>VLOOKUP(E4000&amp;" "&amp;F4000,tarifas!$A$13:$D$20,4,FALSE)*P4000</f>
        <v>#N/A</v>
      </c>
      <c r="T4000">
        <f>IF(F4000="COD1",tarifas!$D$11*(SUMIFS($P$11:$P$8770,$F$11:$F$8770,"=COD1",$B$11:$B$8770,"="&amp;B4000)/COUNTIFS($F$11:$F$8770,"=COD1",$B$11:$B$8770,"="&amp;B4000))/COUNTIFS($A$11:$A$8770,"="&amp;A4000,$F$11:$F$8770,"=COD1"),0)</f>
        <v>0</v>
      </c>
      <c r="U4000" t="e">
        <f>(VLOOKUP(F4000,tarifas!$C$7:$D$10,2,FALSE)+tarifas!$D$21)*datos!P4000</f>
        <v>#N/A</v>
      </c>
      <c r="V4000" t="e">
        <f t="shared" si="570"/>
        <v>#N/A</v>
      </c>
      <c r="W4000">
        <f t="shared" si="571"/>
        <v>0</v>
      </c>
    </row>
    <row r="4001" spans="1:23" x14ac:dyDescent="0.25">
      <c r="A4001">
        <f t="shared" si="564"/>
        <v>165</v>
      </c>
      <c r="B4001">
        <f t="shared" si="565"/>
        <v>6</v>
      </c>
      <c r="C4001" s="1">
        <f t="shared" si="572"/>
        <v>41806.249999990323</v>
      </c>
      <c r="D4001" s="7">
        <v>0.77272727272727282</v>
      </c>
      <c r="E4001" s="7"/>
      <c r="G4001">
        <v>38.5</v>
      </c>
      <c r="H4001" s="12">
        <v>188.29222730646785</v>
      </c>
      <c r="I4001" s="13">
        <f>$D$2*tarifas!$D$12/24</f>
        <v>1.4541666666666666</v>
      </c>
      <c r="J4001" s="13" t="e">
        <f>VLOOKUP(E4001&amp;" "&amp;F4001,tarifas!$A$13:$D$20,4,FALSE)*H4001</f>
        <v>#N/A</v>
      </c>
      <c r="K4001" s="13">
        <f>IF(F4001="COD1",tarifas!$D$11*(SUMIFS($H$11:$H$8770,$F$11:$F$8770,"=COD1",$B$11:$B$8770,"="&amp;B4001)/COUNTIFS($F$11:$F$8770,"=COD1",$B$11:$B$8770,"="&amp;B4001))/COUNTIFS($A$11:$A$8770,"="&amp;A4001,$F$11:$F$8770,"=COD1"),0)</f>
        <v>0</v>
      </c>
      <c r="L4001" s="13" t="e">
        <f>(VLOOKUP(F4001,tarifas!$C$7:$D$10,2,FALSE)+tarifas!$D$21)*datos!H4001</f>
        <v>#N/A</v>
      </c>
      <c r="M4001">
        <v>50.669199999999996</v>
      </c>
      <c r="N4001" s="13" t="e">
        <f t="shared" si="566"/>
        <v>#N/A</v>
      </c>
      <c r="O4001">
        <f t="shared" si="567"/>
        <v>50.669199999999996</v>
      </c>
      <c r="P4001" s="12">
        <f t="shared" si="568"/>
        <v>137.62302730646786</v>
      </c>
      <c r="Q4001">
        <f t="shared" si="569"/>
        <v>0</v>
      </c>
      <c r="R4001">
        <f>$D$2*tarifas!$D$12/24</f>
        <v>1.4541666666666666</v>
      </c>
      <c r="S4001" t="e">
        <f>VLOOKUP(E4001&amp;" "&amp;F4001,tarifas!$A$13:$D$20,4,FALSE)*P4001</f>
        <v>#N/A</v>
      </c>
      <c r="T4001">
        <f>IF(F4001="COD1",tarifas!$D$11*(SUMIFS($P$11:$P$8770,$F$11:$F$8770,"=COD1",$B$11:$B$8770,"="&amp;B4001)/COUNTIFS($F$11:$F$8770,"=COD1",$B$11:$B$8770,"="&amp;B4001))/COUNTIFS($A$11:$A$8770,"="&amp;A4001,$F$11:$F$8770,"=COD1"),0)</f>
        <v>0</v>
      </c>
      <c r="U4001" t="e">
        <f>(VLOOKUP(F4001,tarifas!$C$7:$D$10,2,FALSE)+tarifas!$D$21)*datos!P4001</f>
        <v>#N/A</v>
      </c>
      <c r="V4001" t="e">
        <f t="shared" si="570"/>
        <v>#N/A</v>
      </c>
      <c r="W4001">
        <f t="shared" si="571"/>
        <v>0</v>
      </c>
    </row>
    <row r="4002" spans="1:23" x14ac:dyDescent="0.25">
      <c r="A4002">
        <f t="shared" si="564"/>
        <v>165</v>
      </c>
      <c r="B4002">
        <f t="shared" si="565"/>
        <v>6</v>
      </c>
      <c r="C4002" s="1">
        <f t="shared" si="572"/>
        <v>41806.291666656987</v>
      </c>
      <c r="D4002" s="7">
        <v>25.500000000000004</v>
      </c>
      <c r="E4002" s="7"/>
      <c r="G4002">
        <v>44.17</v>
      </c>
      <c r="H4002" s="12">
        <v>248.83676744086293</v>
      </c>
      <c r="I4002" s="13">
        <f>$D$2*tarifas!$D$12/24</f>
        <v>1.4541666666666666</v>
      </c>
      <c r="J4002" s="13" t="e">
        <f>VLOOKUP(E4002&amp;" "&amp;F4002,tarifas!$A$13:$D$20,4,FALSE)*H4002</f>
        <v>#N/A</v>
      </c>
      <c r="K4002" s="13">
        <f>IF(F4002="COD1",tarifas!$D$11*(SUMIFS($H$11:$H$8770,$F$11:$F$8770,"=COD1",$B$11:$B$8770,"="&amp;B4002)/COUNTIFS($F$11:$F$8770,"=COD1",$B$11:$B$8770,"="&amp;B4002))/COUNTIFS($A$11:$A$8770,"="&amp;A4002,$F$11:$F$8770,"=COD1"),0)</f>
        <v>0</v>
      </c>
      <c r="L4002" s="13" t="e">
        <f>(VLOOKUP(F4002,tarifas!$C$7:$D$10,2,FALSE)+tarifas!$D$21)*datos!H4002</f>
        <v>#N/A</v>
      </c>
      <c r="M4002">
        <v>188.64277999999999</v>
      </c>
      <c r="N4002" s="13" t="e">
        <f t="shared" si="566"/>
        <v>#N/A</v>
      </c>
      <c r="O4002">
        <f t="shared" si="567"/>
        <v>188.64277999999999</v>
      </c>
      <c r="P4002" s="12">
        <f t="shared" si="568"/>
        <v>60.193987440862941</v>
      </c>
      <c r="Q4002">
        <f t="shared" si="569"/>
        <v>0</v>
      </c>
      <c r="R4002">
        <f>$D$2*tarifas!$D$12/24</f>
        <v>1.4541666666666666</v>
      </c>
      <c r="S4002" t="e">
        <f>VLOOKUP(E4002&amp;" "&amp;F4002,tarifas!$A$13:$D$20,4,FALSE)*P4002</f>
        <v>#N/A</v>
      </c>
      <c r="T4002">
        <f>IF(F4002="COD1",tarifas!$D$11*(SUMIFS($P$11:$P$8770,$F$11:$F$8770,"=COD1",$B$11:$B$8770,"="&amp;B4002)/COUNTIFS($F$11:$F$8770,"=COD1",$B$11:$B$8770,"="&amp;B4002))/COUNTIFS($A$11:$A$8770,"="&amp;A4002,$F$11:$F$8770,"=COD1"),0)</f>
        <v>0</v>
      </c>
      <c r="U4002" t="e">
        <f>(VLOOKUP(F4002,tarifas!$C$7:$D$10,2,FALSE)+tarifas!$D$21)*datos!P4002</f>
        <v>#N/A</v>
      </c>
      <c r="V4002" t="e">
        <f t="shared" si="570"/>
        <v>#N/A</v>
      </c>
      <c r="W4002">
        <f t="shared" si="571"/>
        <v>0</v>
      </c>
    </row>
    <row r="4003" spans="1:23" x14ac:dyDescent="0.25">
      <c r="A4003">
        <f t="shared" si="564"/>
        <v>165</v>
      </c>
      <c r="B4003">
        <f t="shared" si="565"/>
        <v>6</v>
      </c>
      <c r="C4003" s="1">
        <f t="shared" si="572"/>
        <v>41806.333333323651</v>
      </c>
      <c r="D4003" s="7">
        <v>81.651515151515156</v>
      </c>
      <c r="E4003" s="7"/>
      <c r="G4003">
        <v>44.17</v>
      </c>
      <c r="H4003" s="12">
        <v>385.50466350782744</v>
      </c>
      <c r="I4003" s="13">
        <f>$D$2*tarifas!$D$12/24</f>
        <v>1.4541666666666666</v>
      </c>
      <c r="J4003" s="13" t="e">
        <f>VLOOKUP(E4003&amp;" "&amp;F4003,tarifas!$A$13:$D$20,4,FALSE)*H4003</f>
        <v>#N/A</v>
      </c>
      <c r="K4003" s="13">
        <f>IF(F4003="COD1",tarifas!$D$11*(SUMIFS($H$11:$H$8770,$F$11:$F$8770,"=COD1",$B$11:$B$8770,"="&amp;B4003)/COUNTIFS($F$11:$F$8770,"=COD1",$B$11:$B$8770,"="&amp;B4003))/COUNTIFS($A$11:$A$8770,"="&amp;A4003,$F$11:$F$8770,"=COD1"),0)</f>
        <v>0</v>
      </c>
      <c r="L4003" s="13" t="e">
        <f>(VLOOKUP(F4003,tarifas!$C$7:$D$10,2,FALSE)+tarifas!$D$21)*datos!H4003</f>
        <v>#N/A</v>
      </c>
      <c r="M4003">
        <v>319.541</v>
      </c>
      <c r="N4003" s="13" t="e">
        <f t="shared" si="566"/>
        <v>#N/A</v>
      </c>
      <c r="O4003">
        <f t="shared" si="567"/>
        <v>319.541</v>
      </c>
      <c r="P4003" s="12">
        <f t="shared" si="568"/>
        <v>65.963663507827448</v>
      </c>
      <c r="Q4003">
        <f t="shared" si="569"/>
        <v>0</v>
      </c>
      <c r="R4003">
        <f>$D$2*tarifas!$D$12/24</f>
        <v>1.4541666666666666</v>
      </c>
      <c r="S4003" t="e">
        <f>VLOOKUP(E4003&amp;" "&amp;F4003,tarifas!$A$13:$D$20,4,FALSE)*P4003</f>
        <v>#N/A</v>
      </c>
      <c r="T4003">
        <f>IF(F4003="COD1",tarifas!$D$11*(SUMIFS($P$11:$P$8770,$F$11:$F$8770,"=COD1",$B$11:$B$8770,"="&amp;B4003)/COUNTIFS($F$11:$F$8770,"=COD1",$B$11:$B$8770,"="&amp;B4003))/COUNTIFS($A$11:$A$8770,"="&amp;A4003,$F$11:$F$8770,"=COD1"),0)</f>
        <v>0</v>
      </c>
      <c r="U4003" t="e">
        <f>(VLOOKUP(F4003,tarifas!$C$7:$D$10,2,FALSE)+tarifas!$D$21)*datos!P4003</f>
        <v>#N/A</v>
      </c>
      <c r="V4003" t="e">
        <f t="shared" si="570"/>
        <v>#N/A</v>
      </c>
      <c r="W4003">
        <f t="shared" si="571"/>
        <v>0</v>
      </c>
    </row>
    <row r="4004" spans="1:23" x14ac:dyDescent="0.25">
      <c r="A4004">
        <f t="shared" si="564"/>
        <v>165</v>
      </c>
      <c r="B4004">
        <f t="shared" si="565"/>
        <v>6</v>
      </c>
      <c r="C4004" s="1">
        <f t="shared" si="572"/>
        <v>41806.374999990316</v>
      </c>
      <c r="D4004" s="7">
        <v>234.13636363636363</v>
      </c>
      <c r="E4004" s="7"/>
      <c r="G4004">
        <v>44.43</v>
      </c>
      <c r="H4004" s="12">
        <v>569.16647705052219</v>
      </c>
      <c r="I4004" s="13">
        <f>$D$2*tarifas!$D$12/24</f>
        <v>1.4541666666666666</v>
      </c>
      <c r="J4004" s="13" t="e">
        <f>VLOOKUP(E4004&amp;" "&amp;F4004,tarifas!$A$13:$D$20,4,FALSE)*H4004</f>
        <v>#N/A</v>
      </c>
      <c r="K4004" s="13">
        <f>IF(F4004="COD1",tarifas!$D$11*(SUMIFS($H$11:$H$8770,$F$11:$F$8770,"=COD1",$B$11:$B$8770,"="&amp;B4004)/COUNTIFS($F$11:$F$8770,"=COD1",$B$11:$B$8770,"="&amp;B4004))/COUNTIFS($A$11:$A$8770,"="&amp;A4004,$F$11:$F$8770,"=COD1"),0)</f>
        <v>0</v>
      </c>
      <c r="L4004" s="13" t="e">
        <f>(VLOOKUP(F4004,tarifas!$C$7:$D$10,2,FALSE)+tarifas!$D$21)*datos!H4004</f>
        <v>#N/A</v>
      </c>
      <c r="M4004">
        <v>421.60556000000003</v>
      </c>
      <c r="N4004" s="13" t="e">
        <f t="shared" si="566"/>
        <v>#N/A</v>
      </c>
      <c r="O4004">
        <f t="shared" si="567"/>
        <v>421.60556000000003</v>
      </c>
      <c r="P4004" s="12">
        <f t="shared" si="568"/>
        <v>147.56091705052216</v>
      </c>
      <c r="Q4004">
        <f t="shared" si="569"/>
        <v>0</v>
      </c>
      <c r="R4004">
        <f>$D$2*tarifas!$D$12/24</f>
        <v>1.4541666666666666</v>
      </c>
      <c r="S4004" t="e">
        <f>VLOOKUP(E4004&amp;" "&amp;F4004,tarifas!$A$13:$D$20,4,FALSE)*P4004</f>
        <v>#N/A</v>
      </c>
      <c r="T4004">
        <f>IF(F4004="COD1",tarifas!$D$11*(SUMIFS($P$11:$P$8770,$F$11:$F$8770,"=COD1",$B$11:$B$8770,"="&amp;B4004)/COUNTIFS($F$11:$F$8770,"=COD1",$B$11:$B$8770,"="&amp;B4004))/COUNTIFS($A$11:$A$8770,"="&amp;A4004,$F$11:$F$8770,"=COD1"),0)</f>
        <v>0</v>
      </c>
      <c r="U4004" t="e">
        <f>(VLOOKUP(F4004,tarifas!$C$7:$D$10,2,FALSE)+tarifas!$D$21)*datos!P4004</f>
        <v>#N/A</v>
      </c>
      <c r="V4004" t="e">
        <f t="shared" si="570"/>
        <v>#N/A</v>
      </c>
      <c r="W4004">
        <f t="shared" si="571"/>
        <v>0</v>
      </c>
    </row>
    <row r="4005" spans="1:23" x14ac:dyDescent="0.25">
      <c r="A4005">
        <f t="shared" si="564"/>
        <v>165</v>
      </c>
      <c r="B4005">
        <f t="shared" si="565"/>
        <v>6</v>
      </c>
      <c r="C4005" s="1">
        <f t="shared" si="572"/>
        <v>41806.41666665698</v>
      </c>
      <c r="D4005" s="7">
        <v>352.87878787878788</v>
      </c>
      <c r="E4005" s="7"/>
      <c r="G4005">
        <v>44.95</v>
      </c>
      <c r="H4005" s="12">
        <v>619.47470383935524</v>
      </c>
      <c r="I4005" s="13">
        <f>$D$2*tarifas!$D$12/24</f>
        <v>1.4541666666666666</v>
      </c>
      <c r="J4005" s="13" t="e">
        <f>VLOOKUP(E4005&amp;" "&amp;F4005,tarifas!$A$13:$D$20,4,FALSE)*H4005</f>
        <v>#N/A</v>
      </c>
      <c r="K4005" s="13">
        <f>IF(F4005="COD1",tarifas!$D$11*(SUMIFS($H$11:$H$8770,$F$11:$F$8770,"=COD1",$B$11:$B$8770,"="&amp;B4005)/COUNTIFS($F$11:$F$8770,"=COD1",$B$11:$B$8770,"="&amp;B4005))/COUNTIFS($A$11:$A$8770,"="&amp;A4005,$F$11:$F$8770,"=COD1"),0)</f>
        <v>0</v>
      </c>
      <c r="L4005" s="13" t="e">
        <f>(VLOOKUP(F4005,tarifas!$C$7:$D$10,2,FALSE)+tarifas!$D$21)*datos!H4005</f>
        <v>#N/A</v>
      </c>
      <c r="M4005">
        <v>492.36588</v>
      </c>
      <c r="N4005" s="13" t="e">
        <f t="shared" si="566"/>
        <v>#N/A</v>
      </c>
      <c r="O4005">
        <f t="shared" si="567"/>
        <v>492.36588</v>
      </c>
      <c r="P4005" s="12">
        <f t="shared" si="568"/>
        <v>127.10882383935524</v>
      </c>
      <c r="Q4005">
        <f t="shared" si="569"/>
        <v>0</v>
      </c>
      <c r="R4005">
        <f>$D$2*tarifas!$D$12/24</f>
        <v>1.4541666666666666</v>
      </c>
      <c r="S4005" t="e">
        <f>VLOOKUP(E4005&amp;" "&amp;F4005,tarifas!$A$13:$D$20,4,FALSE)*P4005</f>
        <v>#N/A</v>
      </c>
      <c r="T4005">
        <f>IF(F4005="COD1",tarifas!$D$11*(SUMIFS($P$11:$P$8770,$F$11:$F$8770,"=COD1",$B$11:$B$8770,"="&amp;B4005)/COUNTIFS($F$11:$F$8770,"=COD1",$B$11:$B$8770,"="&amp;B4005))/COUNTIFS($A$11:$A$8770,"="&amp;A4005,$F$11:$F$8770,"=COD1"),0)</f>
        <v>0</v>
      </c>
      <c r="U4005" t="e">
        <f>(VLOOKUP(F4005,tarifas!$C$7:$D$10,2,FALSE)+tarifas!$D$21)*datos!P4005</f>
        <v>#N/A</v>
      </c>
      <c r="V4005" t="e">
        <f t="shared" si="570"/>
        <v>#N/A</v>
      </c>
      <c r="W4005">
        <f t="shared" si="571"/>
        <v>0</v>
      </c>
    </row>
    <row r="4006" spans="1:23" x14ac:dyDescent="0.25">
      <c r="A4006">
        <f t="shared" si="564"/>
        <v>165</v>
      </c>
      <c r="B4006">
        <f t="shared" si="565"/>
        <v>6</v>
      </c>
      <c r="C4006" s="1">
        <f t="shared" si="572"/>
        <v>41806.458333323644</v>
      </c>
      <c r="D4006" s="7">
        <v>456.68181818181813</v>
      </c>
      <c r="E4006" s="7"/>
      <c r="G4006">
        <v>52.17</v>
      </c>
      <c r="H4006" s="12">
        <v>547.17933256055028</v>
      </c>
      <c r="I4006" s="13">
        <f>$D$2*tarifas!$D$12/24</f>
        <v>1.4541666666666666</v>
      </c>
      <c r="J4006" s="13" t="e">
        <f>VLOOKUP(E4006&amp;" "&amp;F4006,tarifas!$A$13:$D$20,4,FALSE)*H4006</f>
        <v>#N/A</v>
      </c>
      <c r="K4006" s="13">
        <f>IF(F4006="COD1",tarifas!$D$11*(SUMIFS($H$11:$H$8770,$F$11:$F$8770,"=COD1",$B$11:$B$8770,"="&amp;B4006)/COUNTIFS($F$11:$F$8770,"=COD1",$B$11:$B$8770,"="&amp;B4006))/COUNTIFS($A$11:$A$8770,"="&amp;A4006,$F$11:$F$8770,"=COD1"),0)</f>
        <v>0</v>
      </c>
      <c r="L4006" s="13" t="e">
        <f>(VLOOKUP(F4006,tarifas!$C$7:$D$10,2,FALSE)+tarifas!$D$21)*datos!H4006</f>
        <v>#N/A</v>
      </c>
      <c r="M4006">
        <v>525.90791000000002</v>
      </c>
      <c r="N4006" s="13" t="e">
        <f t="shared" si="566"/>
        <v>#N/A</v>
      </c>
      <c r="O4006">
        <f t="shared" si="567"/>
        <v>525.90791000000002</v>
      </c>
      <c r="P4006" s="12">
        <f t="shared" si="568"/>
        <v>21.271422560550263</v>
      </c>
      <c r="Q4006">
        <f t="shared" si="569"/>
        <v>0</v>
      </c>
      <c r="R4006">
        <f>$D$2*tarifas!$D$12/24</f>
        <v>1.4541666666666666</v>
      </c>
      <c r="S4006" t="e">
        <f>VLOOKUP(E4006&amp;" "&amp;F4006,tarifas!$A$13:$D$20,4,FALSE)*P4006</f>
        <v>#N/A</v>
      </c>
      <c r="T4006">
        <f>IF(F4006="COD1",tarifas!$D$11*(SUMIFS($P$11:$P$8770,$F$11:$F$8770,"=COD1",$B$11:$B$8770,"="&amp;B4006)/COUNTIFS($F$11:$F$8770,"=COD1",$B$11:$B$8770,"="&amp;B4006))/COUNTIFS($A$11:$A$8770,"="&amp;A4006,$F$11:$F$8770,"=COD1"),0)</f>
        <v>0</v>
      </c>
      <c r="U4006" t="e">
        <f>(VLOOKUP(F4006,tarifas!$C$7:$D$10,2,FALSE)+tarifas!$D$21)*datos!P4006</f>
        <v>#N/A</v>
      </c>
      <c r="V4006" t="e">
        <f t="shared" si="570"/>
        <v>#N/A</v>
      </c>
      <c r="W4006">
        <f t="shared" si="571"/>
        <v>0</v>
      </c>
    </row>
    <row r="4007" spans="1:23" x14ac:dyDescent="0.25">
      <c r="A4007">
        <f t="shared" si="564"/>
        <v>165</v>
      </c>
      <c r="B4007">
        <f t="shared" si="565"/>
        <v>6</v>
      </c>
      <c r="C4007" s="1">
        <f t="shared" si="572"/>
        <v>41806.499999990308</v>
      </c>
      <c r="D4007" s="7">
        <v>609.42424242424238</v>
      </c>
      <c r="E4007" s="7"/>
      <c r="G4007">
        <v>54.87</v>
      </c>
      <c r="H4007" s="12">
        <v>502.72806403464591</v>
      </c>
      <c r="I4007" s="13">
        <f>$D$2*tarifas!$D$12/24</f>
        <v>1.4541666666666666</v>
      </c>
      <c r="J4007" s="13" t="e">
        <f>VLOOKUP(E4007&amp;" "&amp;F4007,tarifas!$A$13:$D$20,4,FALSE)*H4007</f>
        <v>#N/A</v>
      </c>
      <c r="K4007" s="13">
        <f>IF(F4007="COD1",tarifas!$D$11*(SUMIFS($H$11:$H$8770,$F$11:$F$8770,"=COD1",$B$11:$B$8770,"="&amp;B4007)/COUNTIFS($F$11:$F$8770,"=COD1",$B$11:$B$8770,"="&amp;B4007))/COUNTIFS($A$11:$A$8770,"="&amp;A4007,$F$11:$F$8770,"=COD1"),0)</f>
        <v>0</v>
      </c>
      <c r="L4007" s="13" t="e">
        <f>(VLOOKUP(F4007,tarifas!$C$7:$D$10,2,FALSE)+tarifas!$D$21)*datos!H4007</f>
        <v>#N/A</v>
      </c>
      <c r="M4007">
        <v>525.73416000000009</v>
      </c>
      <c r="N4007" s="13" t="e">
        <f t="shared" si="566"/>
        <v>#N/A</v>
      </c>
      <c r="O4007">
        <f t="shared" si="567"/>
        <v>502.72806403464591</v>
      </c>
      <c r="P4007" s="12">
        <f t="shared" si="568"/>
        <v>0</v>
      </c>
      <c r="Q4007">
        <f t="shared" si="569"/>
        <v>23.006095965354177</v>
      </c>
      <c r="R4007">
        <f>$D$2*tarifas!$D$12/24</f>
        <v>1.4541666666666666</v>
      </c>
      <c r="S4007" t="e">
        <f>VLOOKUP(E4007&amp;" "&amp;F4007,tarifas!$A$13:$D$20,4,FALSE)*P4007</f>
        <v>#N/A</v>
      </c>
      <c r="T4007">
        <f>IF(F4007="COD1",tarifas!$D$11*(SUMIFS($P$11:$P$8770,$F$11:$F$8770,"=COD1",$B$11:$B$8770,"="&amp;B4007)/COUNTIFS($F$11:$F$8770,"=COD1",$B$11:$B$8770,"="&amp;B4007))/COUNTIFS($A$11:$A$8770,"="&amp;A4007,$F$11:$F$8770,"=COD1"),0)</f>
        <v>0</v>
      </c>
      <c r="U4007" t="e">
        <f>(VLOOKUP(F4007,tarifas!$C$7:$D$10,2,FALSE)+tarifas!$D$21)*datos!P4007</f>
        <v>#N/A</v>
      </c>
      <c r="V4007" t="e">
        <f t="shared" si="570"/>
        <v>#N/A</v>
      </c>
      <c r="W4007">
        <f t="shared" si="571"/>
        <v>1.1361100370570854</v>
      </c>
    </row>
    <row r="4008" spans="1:23" x14ac:dyDescent="0.25">
      <c r="A4008">
        <f t="shared" si="564"/>
        <v>165</v>
      </c>
      <c r="B4008">
        <f t="shared" si="565"/>
        <v>6</v>
      </c>
      <c r="C4008" s="1">
        <f t="shared" si="572"/>
        <v>41806.541666656973</v>
      </c>
      <c r="D4008" s="7">
        <v>630.5454545454545</v>
      </c>
      <c r="E4008" s="7"/>
      <c r="G4008">
        <v>51.05</v>
      </c>
      <c r="H4008" s="12">
        <v>594.20366691787092</v>
      </c>
      <c r="I4008" s="13">
        <f>$D$2*tarifas!$D$12/24</f>
        <v>1.4541666666666666</v>
      </c>
      <c r="J4008" s="13" t="e">
        <f>VLOOKUP(E4008&amp;" "&amp;F4008,tarifas!$A$13:$D$20,4,FALSE)*H4008</f>
        <v>#N/A</v>
      </c>
      <c r="K4008" s="13">
        <f>IF(F4008="COD1",tarifas!$D$11*(SUMIFS($H$11:$H$8770,$F$11:$F$8770,"=COD1",$B$11:$B$8770,"="&amp;B4008)/COUNTIFS($F$11:$F$8770,"=COD1",$B$11:$B$8770,"="&amp;B4008))/COUNTIFS($A$11:$A$8770,"="&amp;A4008,$F$11:$F$8770,"=COD1"),0)</f>
        <v>0</v>
      </c>
      <c r="L4008" s="13" t="e">
        <f>(VLOOKUP(F4008,tarifas!$C$7:$D$10,2,FALSE)+tarifas!$D$21)*datos!H4008</f>
        <v>#N/A</v>
      </c>
      <c r="M4008">
        <v>491.41010999999997</v>
      </c>
      <c r="N4008" s="13" t="e">
        <f t="shared" si="566"/>
        <v>#N/A</v>
      </c>
      <c r="O4008">
        <f t="shared" si="567"/>
        <v>491.41010999999997</v>
      </c>
      <c r="P4008" s="12">
        <f t="shared" si="568"/>
        <v>102.79355691787094</v>
      </c>
      <c r="Q4008">
        <f t="shared" si="569"/>
        <v>0</v>
      </c>
      <c r="R4008">
        <f>$D$2*tarifas!$D$12/24</f>
        <v>1.4541666666666666</v>
      </c>
      <c r="S4008" t="e">
        <f>VLOOKUP(E4008&amp;" "&amp;F4008,tarifas!$A$13:$D$20,4,FALSE)*P4008</f>
        <v>#N/A</v>
      </c>
      <c r="T4008">
        <f>IF(F4008="COD1",tarifas!$D$11*(SUMIFS($P$11:$P$8770,$F$11:$F$8770,"=COD1",$B$11:$B$8770,"="&amp;B4008)/COUNTIFS($F$11:$F$8770,"=COD1",$B$11:$B$8770,"="&amp;B4008))/COUNTIFS($A$11:$A$8770,"="&amp;A4008,$F$11:$F$8770,"=COD1"),0)</f>
        <v>0</v>
      </c>
      <c r="U4008" t="e">
        <f>(VLOOKUP(F4008,tarifas!$C$7:$D$10,2,FALSE)+tarifas!$D$21)*datos!P4008</f>
        <v>#N/A</v>
      </c>
      <c r="V4008" t="e">
        <f t="shared" si="570"/>
        <v>#N/A</v>
      </c>
      <c r="W4008">
        <f t="shared" si="571"/>
        <v>0</v>
      </c>
    </row>
    <row r="4009" spans="1:23" x14ac:dyDescent="0.25">
      <c r="A4009">
        <f t="shared" si="564"/>
        <v>165</v>
      </c>
      <c r="B4009">
        <f t="shared" si="565"/>
        <v>6</v>
      </c>
      <c r="C4009" s="1">
        <f t="shared" si="572"/>
        <v>41806.583333323637</v>
      </c>
      <c r="D4009" s="7">
        <v>771.43939393939399</v>
      </c>
      <c r="E4009" s="7"/>
      <c r="G4009">
        <v>53.07</v>
      </c>
      <c r="H4009" s="12">
        <v>600.19231354770238</v>
      </c>
      <c r="I4009" s="13">
        <f>$D$2*tarifas!$D$12/24</f>
        <v>1.4541666666666666</v>
      </c>
      <c r="J4009" s="13" t="e">
        <f>VLOOKUP(E4009&amp;" "&amp;F4009,tarifas!$A$13:$D$20,4,FALSE)*H4009</f>
        <v>#N/A</v>
      </c>
      <c r="K4009" s="13">
        <f>IF(F4009="COD1",tarifas!$D$11*(SUMIFS($H$11:$H$8770,$F$11:$F$8770,"=COD1",$B$11:$B$8770,"="&amp;B4009)/COUNTIFS($F$11:$F$8770,"=COD1",$B$11:$B$8770,"="&amp;B4009))/COUNTIFS($A$11:$A$8770,"="&amp;A4009,$F$11:$F$8770,"=COD1"),0)</f>
        <v>0</v>
      </c>
      <c r="L4009" s="13" t="e">
        <f>(VLOOKUP(F4009,tarifas!$C$7:$D$10,2,FALSE)+tarifas!$D$21)*datos!H4009</f>
        <v>#N/A</v>
      </c>
      <c r="M4009">
        <v>428.62286999999998</v>
      </c>
      <c r="N4009" s="13" t="e">
        <f t="shared" si="566"/>
        <v>#N/A</v>
      </c>
      <c r="O4009">
        <f t="shared" si="567"/>
        <v>428.62286999999998</v>
      </c>
      <c r="P4009" s="12">
        <f t="shared" si="568"/>
        <v>171.56944354770241</v>
      </c>
      <c r="Q4009">
        <f t="shared" si="569"/>
        <v>0</v>
      </c>
      <c r="R4009">
        <f>$D$2*tarifas!$D$12/24</f>
        <v>1.4541666666666666</v>
      </c>
      <c r="S4009" t="e">
        <f>VLOOKUP(E4009&amp;" "&amp;F4009,tarifas!$A$13:$D$20,4,FALSE)*P4009</f>
        <v>#N/A</v>
      </c>
      <c r="T4009">
        <f>IF(F4009="COD1",tarifas!$D$11*(SUMIFS($P$11:$P$8770,$F$11:$F$8770,"=COD1",$B$11:$B$8770,"="&amp;B4009)/COUNTIFS($F$11:$F$8770,"=COD1",$B$11:$B$8770,"="&amp;B4009))/COUNTIFS($A$11:$A$8770,"="&amp;A4009,$F$11:$F$8770,"=COD1"),0)</f>
        <v>0</v>
      </c>
      <c r="U4009" t="e">
        <f>(VLOOKUP(F4009,tarifas!$C$7:$D$10,2,FALSE)+tarifas!$D$21)*datos!P4009</f>
        <v>#N/A</v>
      </c>
      <c r="V4009" t="e">
        <f t="shared" si="570"/>
        <v>#N/A</v>
      </c>
      <c r="W4009">
        <f t="shared" si="571"/>
        <v>0</v>
      </c>
    </row>
    <row r="4010" spans="1:23" x14ac:dyDescent="0.25">
      <c r="A4010">
        <f t="shared" si="564"/>
        <v>165</v>
      </c>
      <c r="B4010">
        <f t="shared" si="565"/>
        <v>6</v>
      </c>
      <c r="C4010" s="1">
        <f t="shared" si="572"/>
        <v>41806.624999990301</v>
      </c>
      <c r="D4010" s="7">
        <v>708.07575757575762</v>
      </c>
      <c r="E4010" s="7"/>
      <c r="G4010">
        <v>54.8</v>
      </c>
      <c r="H4010" s="12">
        <v>590.11727956719324</v>
      </c>
      <c r="I4010" s="13">
        <f>$D$2*tarifas!$D$12/24</f>
        <v>1.4541666666666666</v>
      </c>
      <c r="J4010" s="13" t="e">
        <f>VLOOKUP(E4010&amp;" "&amp;F4010,tarifas!$A$13:$D$20,4,FALSE)*H4010</f>
        <v>#N/A</v>
      </c>
      <c r="K4010" s="13">
        <f>IF(F4010="COD1",tarifas!$D$11*(SUMIFS($H$11:$H$8770,$F$11:$F$8770,"=COD1",$B$11:$B$8770,"="&amp;B4010)/COUNTIFS($F$11:$F$8770,"=COD1",$B$11:$B$8770,"="&amp;B4010))/COUNTIFS($A$11:$A$8770,"="&amp;A4010,$F$11:$F$8770,"=COD1"),0)</f>
        <v>0</v>
      </c>
      <c r="L4010" s="13" t="e">
        <f>(VLOOKUP(F4010,tarifas!$C$7:$D$10,2,FALSE)+tarifas!$D$21)*datos!H4010</f>
        <v>#N/A</v>
      </c>
      <c r="M4010">
        <v>336.7312</v>
      </c>
      <c r="N4010" s="13" t="e">
        <f t="shared" si="566"/>
        <v>#N/A</v>
      </c>
      <c r="O4010">
        <f t="shared" si="567"/>
        <v>336.7312</v>
      </c>
      <c r="P4010" s="12">
        <f t="shared" si="568"/>
        <v>253.38607956719324</v>
      </c>
      <c r="Q4010">
        <f t="shared" si="569"/>
        <v>0</v>
      </c>
      <c r="R4010">
        <f>$D$2*tarifas!$D$12/24</f>
        <v>1.4541666666666666</v>
      </c>
      <c r="S4010" t="e">
        <f>VLOOKUP(E4010&amp;" "&amp;F4010,tarifas!$A$13:$D$20,4,FALSE)*P4010</f>
        <v>#N/A</v>
      </c>
      <c r="T4010">
        <f>IF(F4010="COD1",tarifas!$D$11*(SUMIFS($P$11:$P$8770,$F$11:$F$8770,"=COD1",$B$11:$B$8770,"="&amp;B4010)/COUNTIFS($F$11:$F$8770,"=COD1",$B$11:$B$8770,"="&amp;B4010))/COUNTIFS($A$11:$A$8770,"="&amp;A4010,$F$11:$F$8770,"=COD1"),0)</f>
        <v>0</v>
      </c>
      <c r="U4010" t="e">
        <f>(VLOOKUP(F4010,tarifas!$C$7:$D$10,2,FALSE)+tarifas!$D$21)*datos!P4010</f>
        <v>#N/A</v>
      </c>
      <c r="V4010" t="e">
        <f t="shared" si="570"/>
        <v>#N/A</v>
      </c>
      <c r="W4010">
        <f t="shared" si="571"/>
        <v>0</v>
      </c>
    </row>
    <row r="4011" spans="1:23" x14ac:dyDescent="0.25">
      <c r="A4011">
        <f t="shared" si="564"/>
        <v>165</v>
      </c>
      <c r="B4011">
        <f t="shared" si="565"/>
        <v>6</v>
      </c>
      <c r="C4011" s="1">
        <f t="shared" si="572"/>
        <v>41806.666666656965</v>
      </c>
      <c r="D4011" s="7">
        <v>623.07575757575762</v>
      </c>
      <c r="E4011" s="7"/>
      <c r="G4011">
        <v>54.87</v>
      </c>
      <c r="H4011" s="12">
        <v>595.23086692357242</v>
      </c>
      <c r="I4011" s="13">
        <f>$D$2*tarifas!$D$12/24</f>
        <v>1.4541666666666666</v>
      </c>
      <c r="J4011" s="13" t="e">
        <f>VLOOKUP(E4011&amp;" "&amp;F4011,tarifas!$A$13:$D$20,4,FALSE)*H4011</f>
        <v>#N/A</v>
      </c>
      <c r="K4011" s="13">
        <f>IF(F4011="COD1",tarifas!$D$11*(SUMIFS($H$11:$H$8770,$F$11:$F$8770,"=COD1",$B$11:$B$8770,"="&amp;B4011)/COUNTIFS($F$11:$F$8770,"=COD1",$B$11:$B$8770,"="&amp;B4011))/COUNTIFS($A$11:$A$8770,"="&amp;A4011,$F$11:$F$8770,"=COD1"),0)</f>
        <v>0</v>
      </c>
      <c r="L4011" s="13" t="e">
        <f>(VLOOKUP(F4011,tarifas!$C$7:$D$10,2,FALSE)+tarifas!$D$21)*datos!H4011</f>
        <v>#N/A</v>
      </c>
      <c r="M4011">
        <v>217.73714000000001</v>
      </c>
      <c r="N4011" s="13" t="e">
        <f t="shared" si="566"/>
        <v>#N/A</v>
      </c>
      <c r="O4011">
        <f t="shared" si="567"/>
        <v>217.73714000000001</v>
      </c>
      <c r="P4011" s="12">
        <f t="shared" si="568"/>
        <v>377.49372692357241</v>
      </c>
      <c r="Q4011">
        <f t="shared" si="569"/>
        <v>0</v>
      </c>
      <c r="R4011">
        <f>$D$2*tarifas!$D$12/24</f>
        <v>1.4541666666666666</v>
      </c>
      <c r="S4011" t="e">
        <f>VLOOKUP(E4011&amp;" "&amp;F4011,tarifas!$A$13:$D$20,4,FALSE)*P4011</f>
        <v>#N/A</v>
      </c>
      <c r="T4011">
        <f>IF(F4011="COD1",tarifas!$D$11*(SUMIFS($P$11:$P$8770,$F$11:$F$8770,"=COD1",$B$11:$B$8770,"="&amp;B4011)/COUNTIFS($F$11:$F$8770,"=COD1",$B$11:$B$8770,"="&amp;B4011))/COUNTIFS($A$11:$A$8770,"="&amp;A4011,$F$11:$F$8770,"=COD1"),0)</f>
        <v>0</v>
      </c>
      <c r="U4011" t="e">
        <f>(VLOOKUP(F4011,tarifas!$C$7:$D$10,2,FALSE)+tarifas!$D$21)*datos!P4011</f>
        <v>#N/A</v>
      </c>
      <c r="V4011" t="e">
        <f t="shared" si="570"/>
        <v>#N/A</v>
      </c>
      <c r="W4011">
        <f t="shared" si="571"/>
        <v>0</v>
      </c>
    </row>
    <row r="4012" spans="1:23" x14ac:dyDescent="0.25">
      <c r="A4012">
        <f t="shared" si="564"/>
        <v>165</v>
      </c>
      <c r="B4012">
        <f t="shared" si="565"/>
        <v>6</v>
      </c>
      <c r="C4012" s="1">
        <f t="shared" si="572"/>
        <v>41806.70833332363</v>
      </c>
      <c r="D4012" s="7">
        <v>0</v>
      </c>
      <c r="E4012" s="7"/>
      <c r="G4012">
        <v>54.2</v>
      </c>
      <c r="H4012" s="12">
        <v>485.76895881963776</v>
      </c>
      <c r="I4012" s="13">
        <f>$D$2*tarifas!$D$12/24</f>
        <v>1.4541666666666666</v>
      </c>
      <c r="J4012" s="13" t="e">
        <f>VLOOKUP(E4012&amp;" "&amp;F4012,tarifas!$A$13:$D$20,4,FALSE)*H4012</f>
        <v>#N/A</v>
      </c>
      <c r="K4012" s="13">
        <f>IF(F4012="COD1",tarifas!$D$11*(SUMIFS($H$11:$H$8770,$F$11:$F$8770,"=COD1",$B$11:$B$8770,"="&amp;B4012)/COUNTIFS($F$11:$F$8770,"=COD1",$B$11:$B$8770,"="&amp;B4012))/COUNTIFS($A$11:$A$8770,"="&amp;A4012,$F$11:$F$8770,"=COD1"),0)</f>
        <v>0</v>
      </c>
      <c r="L4012" s="13" t="e">
        <f>(VLOOKUP(F4012,tarifas!$C$7:$D$10,2,FALSE)+tarifas!$D$21)*datos!H4012</f>
        <v>#N/A</v>
      </c>
      <c r="M4012">
        <v>83.226070000000007</v>
      </c>
      <c r="N4012" s="13" t="e">
        <f t="shared" si="566"/>
        <v>#N/A</v>
      </c>
      <c r="O4012">
        <f t="shared" si="567"/>
        <v>83.226070000000007</v>
      </c>
      <c r="P4012" s="12">
        <f t="shared" si="568"/>
        <v>402.54288881963777</v>
      </c>
      <c r="Q4012">
        <f t="shared" si="569"/>
        <v>0</v>
      </c>
      <c r="R4012">
        <f>$D$2*tarifas!$D$12/24</f>
        <v>1.4541666666666666</v>
      </c>
      <c r="S4012" t="e">
        <f>VLOOKUP(E4012&amp;" "&amp;F4012,tarifas!$A$13:$D$20,4,FALSE)*P4012</f>
        <v>#N/A</v>
      </c>
      <c r="T4012">
        <f>IF(F4012="COD1",tarifas!$D$11*(SUMIFS($P$11:$P$8770,$F$11:$F$8770,"=COD1",$B$11:$B$8770,"="&amp;B4012)/COUNTIFS($F$11:$F$8770,"=COD1",$B$11:$B$8770,"="&amp;B4012))/COUNTIFS($A$11:$A$8770,"="&amp;A4012,$F$11:$F$8770,"=COD1"),0)</f>
        <v>0</v>
      </c>
      <c r="U4012" t="e">
        <f>(VLOOKUP(F4012,tarifas!$C$7:$D$10,2,FALSE)+tarifas!$D$21)*datos!P4012</f>
        <v>#N/A</v>
      </c>
      <c r="V4012" t="e">
        <f t="shared" si="570"/>
        <v>#N/A</v>
      </c>
      <c r="W4012">
        <f t="shared" si="571"/>
        <v>0</v>
      </c>
    </row>
    <row r="4013" spans="1:23" x14ac:dyDescent="0.25">
      <c r="A4013">
        <f t="shared" si="564"/>
        <v>165</v>
      </c>
      <c r="B4013">
        <f t="shared" si="565"/>
        <v>6</v>
      </c>
      <c r="C4013" s="1">
        <f t="shared" si="572"/>
        <v>41806.749999990294</v>
      </c>
      <c r="D4013" s="7">
        <v>720.69696969696975</v>
      </c>
      <c r="E4013" s="7"/>
      <c r="G4013">
        <v>49.37</v>
      </c>
      <c r="H4013" s="12">
        <v>358.43333132286136</v>
      </c>
      <c r="I4013" s="13">
        <f>$D$2*tarifas!$D$12/24</f>
        <v>1.4541666666666666</v>
      </c>
      <c r="J4013" s="13" t="e">
        <f>VLOOKUP(E4013&amp;" "&amp;F4013,tarifas!$A$13:$D$20,4,FALSE)*H4013</f>
        <v>#N/A</v>
      </c>
      <c r="K4013" s="13">
        <f>IF(F4013="COD1",tarifas!$D$11*(SUMIFS($H$11:$H$8770,$F$11:$F$8770,"=COD1",$B$11:$B$8770,"="&amp;B4013)/COUNTIFS($F$11:$F$8770,"=COD1",$B$11:$B$8770,"="&amp;B4013))/COUNTIFS($A$11:$A$8770,"="&amp;A4013,$F$11:$F$8770,"=COD1"),0)</f>
        <v>0</v>
      </c>
      <c r="L4013" s="13" t="e">
        <f>(VLOOKUP(F4013,tarifas!$C$7:$D$10,2,FALSE)+tarifas!$D$21)*datos!H4013</f>
        <v>#N/A</v>
      </c>
      <c r="M4013">
        <v>15.02872</v>
      </c>
      <c r="N4013" s="13" t="e">
        <f t="shared" si="566"/>
        <v>#N/A</v>
      </c>
      <c r="O4013">
        <f t="shared" si="567"/>
        <v>15.02872</v>
      </c>
      <c r="P4013" s="12">
        <f t="shared" si="568"/>
        <v>343.40461132286134</v>
      </c>
      <c r="Q4013">
        <f t="shared" si="569"/>
        <v>0</v>
      </c>
      <c r="R4013">
        <f>$D$2*tarifas!$D$12/24</f>
        <v>1.4541666666666666</v>
      </c>
      <c r="S4013" t="e">
        <f>VLOOKUP(E4013&amp;" "&amp;F4013,tarifas!$A$13:$D$20,4,FALSE)*P4013</f>
        <v>#N/A</v>
      </c>
      <c r="T4013">
        <f>IF(F4013="COD1",tarifas!$D$11*(SUMIFS($P$11:$P$8770,$F$11:$F$8770,"=COD1",$B$11:$B$8770,"="&amp;B4013)/COUNTIFS($F$11:$F$8770,"=COD1",$B$11:$B$8770,"="&amp;B4013))/COUNTIFS($A$11:$A$8770,"="&amp;A4013,$F$11:$F$8770,"=COD1"),0)</f>
        <v>0</v>
      </c>
      <c r="U4013" t="e">
        <f>(VLOOKUP(F4013,tarifas!$C$7:$D$10,2,FALSE)+tarifas!$D$21)*datos!P4013</f>
        <v>#N/A</v>
      </c>
      <c r="V4013" t="e">
        <f t="shared" si="570"/>
        <v>#N/A</v>
      </c>
      <c r="W4013">
        <f t="shared" si="571"/>
        <v>0</v>
      </c>
    </row>
    <row r="4014" spans="1:23" x14ac:dyDescent="0.25">
      <c r="A4014">
        <f t="shared" si="564"/>
        <v>165</v>
      </c>
      <c r="B4014">
        <f t="shared" si="565"/>
        <v>6</v>
      </c>
      <c r="C4014" s="1">
        <f t="shared" si="572"/>
        <v>41806.791666656958</v>
      </c>
      <c r="D4014" s="7">
        <v>77.015151515151516</v>
      </c>
      <c r="E4014" s="7"/>
      <c r="G4014">
        <v>50.03</v>
      </c>
      <c r="H4014" s="12">
        <v>257.04405875802121</v>
      </c>
      <c r="I4014" s="13">
        <f>$D$2*tarifas!$D$12/24</f>
        <v>1.4541666666666666</v>
      </c>
      <c r="J4014" s="13" t="e">
        <f>VLOOKUP(E4014&amp;" "&amp;F4014,tarifas!$A$13:$D$20,4,FALSE)*H4014</f>
        <v>#N/A</v>
      </c>
      <c r="K4014" s="13">
        <f>IF(F4014="COD1",tarifas!$D$11*(SUMIFS($H$11:$H$8770,$F$11:$F$8770,"=COD1",$B$11:$B$8770,"="&amp;B4014)/COUNTIFS($F$11:$F$8770,"=COD1",$B$11:$B$8770,"="&amp;B4014))/COUNTIFS($A$11:$A$8770,"="&amp;A4014,$F$11:$F$8770,"=COD1"),0)</f>
        <v>0</v>
      </c>
      <c r="L4014" s="13" t="e">
        <f>(VLOOKUP(F4014,tarifas!$C$7:$D$10,2,FALSE)+tarifas!$D$21)*datos!H4014</f>
        <v>#N/A</v>
      </c>
      <c r="M4014">
        <v>0</v>
      </c>
      <c r="N4014" s="13" t="e">
        <f t="shared" si="566"/>
        <v>#N/A</v>
      </c>
      <c r="O4014">
        <f t="shared" si="567"/>
        <v>0</v>
      </c>
      <c r="P4014" s="12">
        <f t="shared" si="568"/>
        <v>257.04405875802121</v>
      </c>
      <c r="Q4014">
        <f t="shared" si="569"/>
        <v>0</v>
      </c>
      <c r="R4014">
        <f>$D$2*tarifas!$D$12/24</f>
        <v>1.4541666666666666</v>
      </c>
      <c r="S4014" t="e">
        <f>VLOOKUP(E4014&amp;" "&amp;F4014,tarifas!$A$13:$D$20,4,FALSE)*P4014</f>
        <v>#N/A</v>
      </c>
      <c r="T4014">
        <f>IF(F4014="COD1",tarifas!$D$11*(SUMIFS($P$11:$P$8770,$F$11:$F$8770,"=COD1",$B$11:$B$8770,"="&amp;B4014)/COUNTIFS($F$11:$F$8770,"=COD1",$B$11:$B$8770,"="&amp;B4014))/COUNTIFS($A$11:$A$8770,"="&amp;A4014,$F$11:$F$8770,"=COD1"),0)</f>
        <v>0</v>
      </c>
      <c r="U4014" t="e">
        <f>(VLOOKUP(F4014,tarifas!$C$7:$D$10,2,FALSE)+tarifas!$D$21)*datos!P4014</f>
        <v>#N/A</v>
      </c>
      <c r="V4014" t="e">
        <f t="shared" si="570"/>
        <v>#N/A</v>
      </c>
      <c r="W4014">
        <f t="shared" si="571"/>
        <v>0</v>
      </c>
    </row>
    <row r="4015" spans="1:23" x14ac:dyDescent="0.25">
      <c r="A4015">
        <f t="shared" si="564"/>
        <v>165</v>
      </c>
      <c r="B4015">
        <f t="shared" si="565"/>
        <v>6</v>
      </c>
      <c r="C4015" s="1">
        <f t="shared" si="572"/>
        <v>41806.833333323622</v>
      </c>
      <c r="D4015" s="7">
        <v>11.84848484848485</v>
      </c>
      <c r="E4015" s="7"/>
      <c r="G4015">
        <v>55.96</v>
      </c>
      <c r="H4015" s="12">
        <v>243.51055311339238</v>
      </c>
      <c r="I4015" s="13">
        <f>$D$2*tarifas!$D$12/24</f>
        <v>1.4541666666666666</v>
      </c>
      <c r="J4015" s="13" t="e">
        <f>VLOOKUP(E4015&amp;" "&amp;F4015,tarifas!$A$13:$D$20,4,FALSE)*H4015</f>
        <v>#N/A</v>
      </c>
      <c r="K4015" s="13">
        <f>IF(F4015="COD1",tarifas!$D$11*(SUMIFS($H$11:$H$8770,$F$11:$F$8770,"=COD1",$B$11:$B$8770,"="&amp;B4015)/COUNTIFS($F$11:$F$8770,"=COD1",$B$11:$B$8770,"="&amp;B4015))/COUNTIFS($A$11:$A$8770,"="&amp;A4015,$F$11:$F$8770,"=COD1"),0)</f>
        <v>0</v>
      </c>
      <c r="L4015" s="13" t="e">
        <f>(VLOOKUP(F4015,tarifas!$C$7:$D$10,2,FALSE)+tarifas!$D$21)*datos!H4015</f>
        <v>#N/A</v>
      </c>
      <c r="M4015">
        <v>0</v>
      </c>
      <c r="N4015" s="13" t="e">
        <f t="shared" si="566"/>
        <v>#N/A</v>
      </c>
      <c r="O4015">
        <f t="shared" si="567"/>
        <v>0</v>
      </c>
      <c r="P4015" s="12">
        <f t="shared" si="568"/>
        <v>243.51055311339238</v>
      </c>
      <c r="Q4015">
        <f t="shared" si="569"/>
        <v>0</v>
      </c>
      <c r="R4015">
        <f>$D$2*tarifas!$D$12/24</f>
        <v>1.4541666666666666</v>
      </c>
      <c r="S4015" t="e">
        <f>VLOOKUP(E4015&amp;" "&amp;F4015,tarifas!$A$13:$D$20,4,FALSE)*P4015</f>
        <v>#N/A</v>
      </c>
      <c r="T4015">
        <f>IF(F4015="COD1",tarifas!$D$11*(SUMIFS($P$11:$P$8770,$F$11:$F$8770,"=COD1",$B$11:$B$8770,"="&amp;B4015)/COUNTIFS($F$11:$F$8770,"=COD1",$B$11:$B$8770,"="&amp;B4015))/COUNTIFS($A$11:$A$8770,"="&amp;A4015,$F$11:$F$8770,"=COD1"),0)</f>
        <v>0</v>
      </c>
      <c r="U4015" t="e">
        <f>(VLOOKUP(F4015,tarifas!$C$7:$D$10,2,FALSE)+tarifas!$D$21)*datos!P4015</f>
        <v>#N/A</v>
      </c>
      <c r="V4015" t="e">
        <f t="shared" si="570"/>
        <v>#N/A</v>
      </c>
      <c r="W4015">
        <f t="shared" si="571"/>
        <v>0</v>
      </c>
    </row>
    <row r="4016" spans="1:23" x14ac:dyDescent="0.25">
      <c r="A4016">
        <f t="shared" si="564"/>
        <v>165</v>
      </c>
      <c r="B4016">
        <f t="shared" si="565"/>
        <v>6</v>
      </c>
      <c r="C4016" s="1">
        <f t="shared" si="572"/>
        <v>41806.874999990287</v>
      </c>
      <c r="D4016" s="7">
        <v>0</v>
      </c>
      <c r="E4016" s="7"/>
      <c r="G4016">
        <v>49.4</v>
      </c>
      <c r="H4016" s="12">
        <v>228.51094885469493</v>
      </c>
      <c r="I4016" s="13">
        <f>$D$2*tarifas!$D$12/24</f>
        <v>1.4541666666666666</v>
      </c>
      <c r="J4016" s="13" t="e">
        <f>VLOOKUP(E4016&amp;" "&amp;F4016,tarifas!$A$13:$D$20,4,FALSE)*H4016</f>
        <v>#N/A</v>
      </c>
      <c r="K4016" s="13">
        <f>IF(F4016="COD1",tarifas!$D$11*(SUMIFS($H$11:$H$8770,$F$11:$F$8770,"=COD1",$B$11:$B$8770,"="&amp;B4016)/COUNTIFS($F$11:$F$8770,"=COD1",$B$11:$B$8770,"="&amp;B4016))/COUNTIFS($A$11:$A$8770,"="&amp;A4016,$F$11:$F$8770,"=COD1"),0)</f>
        <v>0</v>
      </c>
      <c r="L4016" s="13" t="e">
        <f>(VLOOKUP(F4016,tarifas!$C$7:$D$10,2,FALSE)+tarifas!$D$21)*datos!H4016</f>
        <v>#N/A</v>
      </c>
      <c r="M4016">
        <v>0</v>
      </c>
      <c r="N4016" s="13" t="e">
        <f t="shared" si="566"/>
        <v>#N/A</v>
      </c>
      <c r="O4016">
        <f t="shared" si="567"/>
        <v>0</v>
      </c>
      <c r="P4016" s="12">
        <f t="shared" si="568"/>
        <v>228.51094885469493</v>
      </c>
      <c r="Q4016">
        <f t="shared" si="569"/>
        <v>0</v>
      </c>
      <c r="R4016">
        <f>$D$2*tarifas!$D$12/24</f>
        <v>1.4541666666666666</v>
      </c>
      <c r="S4016" t="e">
        <f>VLOOKUP(E4016&amp;" "&amp;F4016,tarifas!$A$13:$D$20,4,FALSE)*P4016</f>
        <v>#N/A</v>
      </c>
      <c r="T4016">
        <f>IF(F4016="COD1",tarifas!$D$11*(SUMIFS($P$11:$P$8770,$F$11:$F$8770,"=COD1",$B$11:$B$8770,"="&amp;B4016)/COUNTIFS($F$11:$F$8770,"=COD1",$B$11:$B$8770,"="&amp;B4016))/COUNTIFS($A$11:$A$8770,"="&amp;A4016,$F$11:$F$8770,"=COD1"),0)</f>
        <v>0</v>
      </c>
      <c r="U4016" t="e">
        <f>(VLOOKUP(F4016,tarifas!$C$7:$D$10,2,FALSE)+tarifas!$D$21)*datos!P4016</f>
        <v>#N/A</v>
      </c>
      <c r="V4016" t="e">
        <f t="shared" si="570"/>
        <v>#N/A</v>
      </c>
      <c r="W4016">
        <f t="shared" si="571"/>
        <v>0</v>
      </c>
    </row>
    <row r="4017" spans="1:23" x14ac:dyDescent="0.25">
      <c r="A4017">
        <f t="shared" si="564"/>
        <v>165</v>
      </c>
      <c r="B4017">
        <f t="shared" si="565"/>
        <v>6</v>
      </c>
      <c r="C4017" s="1">
        <f t="shared" si="572"/>
        <v>41806.916666656951</v>
      </c>
      <c r="D4017" s="7">
        <v>0</v>
      </c>
      <c r="E4017" s="7"/>
      <c r="G4017">
        <v>44.17</v>
      </c>
      <c r="H4017" s="12">
        <v>226.19023694001356</v>
      </c>
      <c r="I4017" s="13">
        <f>$D$2*tarifas!$D$12/24</f>
        <v>1.4541666666666666</v>
      </c>
      <c r="J4017" s="13" t="e">
        <f>VLOOKUP(E4017&amp;" "&amp;F4017,tarifas!$A$13:$D$20,4,FALSE)*H4017</f>
        <v>#N/A</v>
      </c>
      <c r="K4017" s="13">
        <f>IF(F4017="COD1",tarifas!$D$11*(SUMIFS($H$11:$H$8770,$F$11:$F$8770,"=COD1",$B$11:$B$8770,"="&amp;B4017)/COUNTIFS($F$11:$F$8770,"=COD1",$B$11:$B$8770,"="&amp;B4017))/COUNTIFS($A$11:$A$8770,"="&amp;A4017,$F$11:$F$8770,"=COD1"),0)</f>
        <v>0</v>
      </c>
      <c r="L4017" s="13" t="e">
        <f>(VLOOKUP(F4017,tarifas!$C$7:$D$10,2,FALSE)+tarifas!$D$21)*datos!H4017</f>
        <v>#N/A</v>
      </c>
      <c r="M4017">
        <v>0</v>
      </c>
      <c r="N4017" s="13" t="e">
        <f t="shared" si="566"/>
        <v>#N/A</v>
      </c>
      <c r="O4017">
        <f t="shared" si="567"/>
        <v>0</v>
      </c>
      <c r="P4017" s="12">
        <f t="shared" si="568"/>
        <v>226.19023694001356</v>
      </c>
      <c r="Q4017">
        <f t="shared" si="569"/>
        <v>0</v>
      </c>
      <c r="R4017">
        <f>$D$2*tarifas!$D$12/24</f>
        <v>1.4541666666666666</v>
      </c>
      <c r="S4017" t="e">
        <f>VLOOKUP(E4017&amp;" "&amp;F4017,tarifas!$A$13:$D$20,4,FALSE)*P4017</f>
        <v>#N/A</v>
      </c>
      <c r="T4017">
        <f>IF(F4017="COD1",tarifas!$D$11*(SUMIFS($P$11:$P$8770,$F$11:$F$8770,"=COD1",$B$11:$B$8770,"="&amp;B4017)/COUNTIFS($F$11:$F$8770,"=COD1",$B$11:$B$8770,"="&amp;B4017))/COUNTIFS($A$11:$A$8770,"="&amp;A4017,$F$11:$F$8770,"=COD1"),0)</f>
        <v>0</v>
      </c>
      <c r="U4017" t="e">
        <f>(VLOOKUP(F4017,tarifas!$C$7:$D$10,2,FALSE)+tarifas!$D$21)*datos!P4017</f>
        <v>#N/A</v>
      </c>
      <c r="V4017" t="e">
        <f t="shared" si="570"/>
        <v>#N/A</v>
      </c>
      <c r="W4017">
        <f t="shared" si="571"/>
        <v>0</v>
      </c>
    </row>
    <row r="4018" spans="1:23" x14ac:dyDescent="0.25">
      <c r="A4018">
        <f t="shared" si="564"/>
        <v>165</v>
      </c>
      <c r="B4018">
        <f t="shared" si="565"/>
        <v>6</v>
      </c>
      <c r="C4018" s="1">
        <f t="shared" si="572"/>
        <v>41806.958333323615</v>
      </c>
      <c r="D4018" s="7">
        <v>0</v>
      </c>
      <c r="E4018" s="7"/>
      <c r="G4018">
        <v>39.5</v>
      </c>
      <c r="H4018" s="12">
        <v>224.31850025669019</v>
      </c>
      <c r="I4018" s="13">
        <f>$D$2*tarifas!$D$12/24</f>
        <v>1.4541666666666666</v>
      </c>
      <c r="J4018" s="13" t="e">
        <f>VLOOKUP(E4018&amp;" "&amp;F4018,tarifas!$A$13:$D$20,4,FALSE)*H4018</f>
        <v>#N/A</v>
      </c>
      <c r="K4018" s="13">
        <f>IF(F4018="COD1",tarifas!$D$11*(SUMIFS($H$11:$H$8770,$F$11:$F$8770,"=COD1",$B$11:$B$8770,"="&amp;B4018)/COUNTIFS($F$11:$F$8770,"=COD1",$B$11:$B$8770,"="&amp;B4018))/COUNTIFS($A$11:$A$8770,"="&amp;A4018,$F$11:$F$8770,"=COD1"),0)</f>
        <v>0</v>
      </c>
      <c r="L4018" s="13" t="e">
        <f>(VLOOKUP(F4018,tarifas!$C$7:$D$10,2,FALSE)+tarifas!$D$21)*datos!H4018</f>
        <v>#N/A</v>
      </c>
      <c r="M4018">
        <v>0</v>
      </c>
      <c r="N4018" s="13" t="e">
        <f t="shared" si="566"/>
        <v>#N/A</v>
      </c>
      <c r="O4018">
        <f t="shared" si="567"/>
        <v>0</v>
      </c>
      <c r="P4018" s="12">
        <f t="shared" si="568"/>
        <v>224.31850025669019</v>
      </c>
      <c r="Q4018">
        <f t="shared" si="569"/>
        <v>0</v>
      </c>
      <c r="R4018">
        <f>$D$2*tarifas!$D$12/24</f>
        <v>1.4541666666666666</v>
      </c>
      <c r="S4018" t="e">
        <f>VLOOKUP(E4018&amp;" "&amp;F4018,tarifas!$A$13:$D$20,4,FALSE)*P4018</f>
        <v>#N/A</v>
      </c>
      <c r="T4018">
        <f>IF(F4018="COD1",tarifas!$D$11*(SUMIFS($P$11:$P$8770,$F$11:$F$8770,"=COD1",$B$11:$B$8770,"="&amp;B4018)/COUNTIFS($F$11:$F$8770,"=COD1",$B$11:$B$8770,"="&amp;B4018))/COUNTIFS($A$11:$A$8770,"="&amp;A4018,$F$11:$F$8770,"=COD1"),0)</f>
        <v>0</v>
      </c>
      <c r="U4018" t="e">
        <f>(VLOOKUP(F4018,tarifas!$C$7:$D$10,2,FALSE)+tarifas!$D$21)*datos!P4018</f>
        <v>#N/A</v>
      </c>
      <c r="V4018" t="e">
        <f t="shared" si="570"/>
        <v>#N/A</v>
      </c>
      <c r="W4018">
        <f t="shared" si="571"/>
        <v>0</v>
      </c>
    </row>
    <row r="4019" spans="1:23" x14ac:dyDescent="0.25">
      <c r="A4019">
        <f t="shared" si="564"/>
        <v>166</v>
      </c>
      <c r="B4019">
        <f t="shared" si="565"/>
        <v>6</v>
      </c>
      <c r="C4019" s="1">
        <f t="shared" si="572"/>
        <v>41806.999999990279</v>
      </c>
      <c r="D4019" s="7">
        <v>0</v>
      </c>
      <c r="E4019" s="7"/>
      <c r="G4019">
        <v>38.4</v>
      </c>
      <c r="H4019" s="12">
        <v>223.87626246859904</v>
      </c>
      <c r="I4019" s="13">
        <f>$D$2*tarifas!$D$12/24</f>
        <v>1.4541666666666666</v>
      </c>
      <c r="J4019" s="13" t="e">
        <f>VLOOKUP(E4019&amp;" "&amp;F4019,tarifas!$A$13:$D$20,4,FALSE)*H4019</f>
        <v>#N/A</v>
      </c>
      <c r="K4019" s="13">
        <f>IF(F4019="COD1",tarifas!$D$11*(SUMIFS($H$11:$H$8770,$F$11:$F$8770,"=COD1",$B$11:$B$8770,"="&amp;B4019)/COUNTIFS($F$11:$F$8770,"=COD1",$B$11:$B$8770,"="&amp;B4019))/COUNTIFS($A$11:$A$8770,"="&amp;A4019,$F$11:$F$8770,"=COD1"),0)</f>
        <v>0</v>
      </c>
      <c r="L4019" s="13" t="e">
        <f>(VLOOKUP(F4019,tarifas!$C$7:$D$10,2,FALSE)+tarifas!$D$21)*datos!H4019</f>
        <v>#N/A</v>
      </c>
      <c r="M4019">
        <v>0</v>
      </c>
      <c r="N4019" s="13" t="e">
        <f t="shared" si="566"/>
        <v>#N/A</v>
      </c>
      <c r="O4019">
        <f t="shared" si="567"/>
        <v>0</v>
      </c>
      <c r="P4019" s="12">
        <f t="shared" si="568"/>
        <v>223.87626246859904</v>
      </c>
      <c r="Q4019">
        <f t="shared" si="569"/>
        <v>0</v>
      </c>
      <c r="R4019">
        <f>$D$2*tarifas!$D$12/24</f>
        <v>1.4541666666666666</v>
      </c>
      <c r="S4019" t="e">
        <f>VLOOKUP(E4019&amp;" "&amp;F4019,tarifas!$A$13:$D$20,4,FALSE)*P4019</f>
        <v>#N/A</v>
      </c>
      <c r="T4019">
        <f>IF(F4019="COD1",tarifas!$D$11*(SUMIFS($P$11:$P$8770,$F$11:$F$8770,"=COD1",$B$11:$B$8770,"="&amp;B4019)/COUNTIFS($F$11:$F$8770,"=COD1",$B$11:$B$8770,"="&amp;B4019))/COUNTIFS($A$11:$A$8770,"="&amp;A4019,$F$11:$F$8770,"=COD1"),0)</f>
        <v>0</v>
      </c>
      <c r="U4019" t="e">
        <f>(VLOOKUP(F4019,tarifas!$C$7:$D$10,2,FALSE)+tarifas!$D$21)*datos!P4019</f>
        <v>#N/A</v>
      </c>
      <c r="V4019" t="e">
        <f t="shared" si="570"/>
        <v>#N/A</v>
      </c>
      <c r="W4019">
        <f t="shared" si="571"/>
        <v>0</v>
      </c>
    </row>
    <row r="4020" spans="1:23" x14ac:dyDescent="0.25">
      <c r="A4020">
        <f t="shared" si="564"/>
        <v>166</v>
      </c>
      <c r="B4020">
        <f t="shared" si="565"/>
        <v>6</v>
      </c>
      <c r="C4020" s="1">
        <f t="shared" si="572"/>
        <v>41807.041666656944</v>
      </c>
      <c r="D4020" s="7">
        <v>0</v>
      </c>
      <c r="E4020" s="7"/>
      <c r="G4020">
        <v>35</v>
      </c>
      <c r="H4020" s="12">
        <v>217.36309554629526</v>
      </c>
      <c r="I4020" s="13">
        <f>$D$2*tarifas!$D$12/24</f>
        <v>1.4541666666666666</v>
      </c>
      <c r="J4020" s="13" t="e">
        <f>VLOOKUP(E4020&amp;" "&amp;F4020,tarifas!$A$13:$D$20,4,FALSE)*H4020</f>
        <v>#N/A</v>
      </c>
      <c r="K4020" s="13">
        <f>IF(F4020="COD1",tarifas!$D$11*(SUMIFS($H$11:$H$8770,$F$11:$F$8770,"=COD1",$B$11:$B$8770,"="&amp;B4020)/COUNTIFS($F$11:$F$8770,"=COD1",$B$11:$B$8770,"="&amp;B4020))/COUNTIFS($A$11:$A$8770,"="&amp;A4020,$F$11:$F$8770,"=COD1"),0)</f>
        <v>0</v>
      </c>
      <c r="L4020" s="13" t="e">
        <f>(VLOOKUP(F4020,tarifas!$C$7:$D$10,2,FALSE)+tarifas!$D$21)*datos!H4020</f>
        <v>#N/A</v>
      </c>
      <c r="M4020">
        <v>0</v>
      </c>
      <c r="N4020" s="13" t="e">
        <f t="shared" si="566"/>
        <v>#N/A</v>
      </c>
      <c r="O4020">
        <f t="shared" si="567"/>
        <v>0</v>
      </c>
      <c r="P4020" s="12">
        <f t="shared" si="568"/>
        <v>217.36309554629526</v>
      </c>
      <c r="Q4020">
        <f t="shared" si="569"/>
        <v>0</v>
      </c>
      <c r="R4020">
        <f>$D$2*tarifas!$D$12/24</f>
        <v>1.4541666666666666</v>
      </c>
      <c r="S4020" t="e">
        <f>VLOOKUP(E4020&amp;" "&amp;F4020,tarifas!$A$13:$D$20,4,FALSE)*P4020</f>
        <v>#N/A</v>
      </c>
      <c r="T4020">
        <f>IF(F4020="COD1",tarifas!$D$11*(SUMIFS($P$11:$P$8770,$F$11:$F$8770,"=COD1",$B$11:$B$8770,"="&amp;B4020)/COUNTIFS($F$11:$F$8770,"=COD1",$B$11:$B$8770,"="&amp;B4020))/COUNTIFS($A$11:$A$8770,"="&amp;A4020,$F$11:$F$8770,"=COD1"),0)</f>
        <v>0</v>
      </c>
      <c r="U4020" t="e">
        <f>(VLOOKUP(F4020,tarifas!$C$7:$D$10,2,FALSE)+tarifas!$D$21)*datos!P4020</f>
        <v>#N/A</v>
      </c>
      <c r="V4020" t="e">
        <f t="shared" si="570"/>
        <v>#N/A</v>
      </c>
      <c r="W4020">
        <f t="shared" si="571"/>
        <v>0</v>
      </c>
    </row>
    <row r="4021" spans="1:23" x14ac:dyDescent="0.25">
      <c r="A4021">
        <f t="shared" si="564"/>
        <v>166</v>
      </c>
      <c r="B4021">
        <f t="shared" si="565"/>
        <v>6</v>
      </c>
      <c r="C4021" s="1">
        <f t="shared" si="572"/>
        <v>41807.083333323608</v>
      </c>
      <c r="D4021" s="7">
        <v>0</v>
      </c>
      <c r="E4021" s="7"/>
      <c r="G4021">
        <v>35.1</v>
      </c>
      <c r="H4021" s="12">
        <v>216.83080726680035</v>
      </c>
      <c r="I4021" s="13">
        <f>$D$2*tarifas!$D$12/24</f>
        <v>1.4541666666666666</v>
      </c>
      <c r="J4021" s="13" t="e">
        <f>VLOOKUP(E4021&amp;" "&amp;F4021,tarifas!$A$13:$D$20,4,FALSE)*H4021</f>
        <v>#N/A</v>
      </c>
      <c r="K4021" s="13">
        <f>IF(F4021="COD1",tarifas!$D$11*(SUMIFS($H$11:$H$8770,$F$11:$F$8770,"=COD1",$B$11:$B$8770,"="&amp;B4021)/COUNTIFS($F$11:$F$8770,"=COD1",$B$11:$B$8770,"="&amp;B4021))/COUNTIFS($A$11:$A$8770,"="&amp;A4021,$F$11:$F$8770,"=COD1"),0)</f>
        <v>0</v>
      </c>
      <c r="L4021" s="13" t="e">
        <f>(VLOOKUP(F4021,tarifas!$C$7:$D$10,2,FALSE)+tarifas!$D$21)*datos!H4021</f>
        <v>#N/A</v>
      </c>
      <c r="M4021">
        <v>0</v>
      </c>
      <c r="N4021" s="13" t="e">
        <f t="shared" si="566"/>
        <v>#N/A</v>
      </c>
      <c r="O4021">
        <f t="shared" si="567"/>
        <v>0</v>
      </c>
      <c r="P4021" s="12">
        <f t="shared" si="568"/>
        <v>216.83080726680035</v>
      </c>
      <c r="Q4021">
        <f t="shared" si="569"/>
        <v>0</v>
      </c>
      <c r="R4021">
        <f>$D$2*tarifas!$D$12/24</f>
        <v>1.4541666666666666</v>
      </c>
      <c r="S4021" t="e">
        <f>VLOOKUP(E4021&amp;" "&amp;F4021,tarifas!$A$13:$D$20,4,FALSE)*P4021</f>
        <v>#N/A</v>
      </c>
      <c r="T4021">
        <f>IF(F4021="COD1",tarifas!$D$11*(SUMIFS($P$11:$P$8770,$F$11:$F$8770,"=COD1",$B$11:$B$8770,"="&amp;B4021)/COUNTIFS($F$11:$F$8770,"=COD1",$B$11:$B$8770,"="&amp;B4021))/COUNTIFS($A$11:$A$8770,"="&amp;A4021,$F$11:$F$8770,"=COD1"),0)</f>
        <v>0</v>
      </c>
      <c r="U4021" t="e">
        <f>(VLOOKUP(F4021,tarifas!$C$7:$D$10,2,FALSE)+tarifas!$D$21)*datos!P4021</f>
        <v>#N/A</v>
      </c>
      <c r="V4021" t="e">
        <f t="shared" si="570"/>
        <v>#N/A</v>
      </c>
      <c r="W4021">
        <f t="shared" si="571"/>
        <v>0</v>
      </c>
    </row>
    <row r="4022" spans="1:23" x14ac:dyDescent="0.25">
      <c r="A4022">
        <f t="shared" si="564"/>
        <v>166</v>
      </c>
      <c r="B4022">
        <f t="shared" si="565"/>
        <v>6</v>
      </c>
      <c r="C4022" s="1">
        <f t="shared" si="572"/>
        <v>41807.124999990272</v>
      </c>
      <c r="D4022" s="7">
        <v>0</v>
      </c>
      <c r="E4022" s="7"/>
      <c r="G4022">
        <v>34.200000000000003</v>
      </c>
      <c r="H4022" s="12">
        <v>209.22918867859187</v>
      </c>
      <c r="I4022" s="13">
        <f>$D$2*tarifas!$D$12/24</f>
        <v>1.4541666666666666</v>
      </c>
      <c r="J4022" s="13" t="e">
        <f>VLOOKUP(E4022&amp;" "&amp;F4022,tarifas!$A$13:$D$20,4,FALSE)*H4022</f>
        <v>#N/A</v>
      </c>
      <c r="K4022" s="13">
        <f>IF(F4022="COD1",tarifas!$D$11*(SUMIFS($H$11:$H$8770,$F$11:$F$8770,"=COD1",$B$11:$B$8770,"="&amp;B4022)/COUNTIFS($F$11:$F$8770,"=COD1",$B$11:$B$8770,"="&amp;B4022))/COUNTIFS($A$11:$A$8770,"="&amp;A4022,$F$11:$F$8770,"=COD1"),0)</f>
        <v>0</v>
      </c>
      <c r="L4022" s="13" t="e">
        <f>(VLOOKUP(F4022,tarifas!$C$7:$D$10,2,FALSE)+tarifas!$D$21)*datos!H4022</f>
        <v>#N/A</v>
      </c>
      <c r="M4022">
        <v>0</v>
      </c>
      <c r="N4022" s="13" t="e">
        <f t="shared" si="566"/>
        <v>#N/A</v>
      </c>
      <c r="O4022">
        <f t="shared" si="567"/>
        <v>0</v>
      </c>
      <c r="P4022" s="12">
        <f t="shared" si="568"/>
        <v>209.22918867859187</v>
      </c>
      <c r="Q4022">
        <f t="shared" si="569"/>
        <v>0</v>
      </c>
      <c r="R4022">
        <f>$D$2*tarifas!$D$12/24</f>
        <v>1.4541666666666666</v>
      </c>
      <c r="S4022" t="e">
        <f>VLOOKUP(E4022&amp;" "&amp;F4022,tarifas!$A$13:$D$20,4,FALSE)*P4022</f>
        <v>#N/A</v>
      </c>
      <c r="T4022">
        <f>IF(F4022="COD1",tarifas!$D$11*(SUMIFS($P$11:$P$8770,$F$11:$F$8770,"=COD1",$B$11:$B$8770,"="&amp;B4022)/COUNTIFS($F$11:$F$8770,"=COD1",$B$11:$B$8770,"="&amp;B4022))/COUNTIFS($A$11:$A$8770,"="&amp;A4022,$F$11:$F$8770,"=COD1"),0)</f>
        <v>0</v>
      </c>
      <c r="U4022" t="e">
        <f>(VLOOKUP(F4022,tarifas!$C$7:$D$10,2,FALSE)+tarifas!$D$21)*datos!P4022</f>
        <v>#N/A</v>
      </c>
      <c r="V4022" t="e">
        <f t="shared" si="570"/>
        <v>#N/A</v>
      </c>
      <c r="W4022">
        <f t="shared" si="571"/>
        <v>0</v>
      </c>
    </row>
    <row r="4023" spans="1:23" x14ac:dyDescent="0.25">
      <c r="A4023">
        <f t="shared" si="564"/>
        <v>166</v>
      </c>
      <c r="B4023">
        <f t="shared" si="565"/>
        <v>6</v>
      </c>
      <c r="C4023" s="1">
        <f t="shared" si="572"/>
        <v>41807.166666656936</v>
      </c>
      <c r="D4023" s="7">
        <v>0</v>
      </c>
      <c r="E4023" s="7"/>
      <c r="G4023">
        <v>35.1</v>
      </c>
      <c r="H4023" s="12">
        <v>206.6645392135506</v>
      </c>
      <c r="I4023" s="13">
        <f>$D$2*tarifas!$D$12/24</f>
        <v>1.4541666666666666</v>
      </c>
      <c r="J4023" s="13" t="e">
        <f>VLOOKUP(E4023&amp;" "&amp;F4023,tarifas!$A$13:$D$20,4,FALSE)*H4023</f>
        <v>#N/A</v>
      </c>
      <c r="K4023" s="13">
        <f>IF(F4023="COD1",tarifas!$D$11*(SUMIFS($H$11:$H$8770,$F$11:$F$8770,"=COD1",$B$11:$B$8770,"="&amp;B4023)/COUNTIFS($F$11:$F$8770,"=COD1",$B$11:$B$8770,"="&amp;B4023))/COUNTIFS($A$11:$A$8770,"="&amp;A4023,$F$11:$F$8770,"=COD1"),0)</f>
        <v>0</v>
      </c>
      <c r="L4023" s="13" t="e">
        <f>(VLOOKUP(F4023,tarifas!$C$7:$D$10,2,FALSE)+tarifas!$D$21)*datos!H4023</f>
        <v>#N/A</v>
      </c>
      <c r="M4023">
        <v>0</v>
      </c>
      <c r="N4023" s="13" t="e">
        <f t="shared" si="566"/>
        <v>#N/A</v>
      </c>
      <c r="O4023">
        <f t="shared" si="567"/>
        <v>0</v>
      </c>
      <c r="P4023" s="12">
        <f t="shared" si="568"/>
        <v>206.6645392135506</v>
      </c>
      <c r="Q4023">
        <f t="shared" si="569"/>
        <v>0</v>
      </c>
      <c r="R4023">
        <f>$D$2*tarifas!$D$12/24</f>
        <v>1.4541666666666666</v>
      </c>
      <c r="S4023" t="e">
        <f>VLOOKUP(E4023&amp;" "&amp;F4023,tarifas!$A$13:$D$20,4,FALSE)*P4023</f>
        <v>#N/A</v>
      </c>
      <c r="T4023">
        <f>IF(F4023="COD1",tarifas!$D$11*(SUMIFS($P$11:$P$8770,$F$11:$F$8770,"=COD1",$B$11:$B$8770,"="&amp;B4023)/COUNTIFS($F$11:$F$8770,"=COD1",$B$11:$B$8770,"="&amp;B4023))/COUNTIFS($A$11:$A$8770,"="&amp;A4023,$F$11:$F$8770,"=COD1"),0)</f>
        <v>0</v>
      </c>
      <c r="U4023" t="e">
        <f>(VLOOKUP(F4023,tarifas!$C$7:$D$10,2,FALSE)+tarifas!$D$21)*datos!P4023</f>
        <v>#N/A</v>
      </c>
      <c r="V4023" t="e">
        <f t="shared" si="570"/>
        <v>#N/A</v>
      </c>
      <c r="W4023">
        <f t="shared" si="571"/>
        <v>0</v>
      </c>
    </row>
    <row r="4024" spans="1:23" x14ac:dyDescent="0.25">
      <c r="A4024">
        <f t="shared" si="564"/>
        <v>166</v>
      </c>
      <c r="B4024">
        <f t="shared" si="565"/>
        <v>6</v>
      </c>
      <c r="C4024" s="1">
        <f t="shared" si="572"/>
        <v>41807.208333323601</v>
      </c>
      <c r="D4024" s="7">
        <v>0</v>
      </c>
      <c r="E4024" s="7"/>
      <c r="G4024">
        <v>40</v>
      </c>
      <c r="H4024" s="12">
        <v>204.79884510484217</v>
      </c>
      <c r="I4024" s="13">
        <f>$D$2*tarifas!$D$12/24</f>
        <v>1.4541666666666666</v>
      </c>
      <c r="J4024" s="13" t="e">
        <f>VLOOKUP(E4024&amp;" "&amp;F4024,tarifas!$A$13:$D$20,4,FALSE)*H4024</f>
        <v>#N/A</v>
      </c>
      <c r="K4024" s="13">
        <f>IF(F4024="COD1",tarifas!$D$11*(SUMIFS($H$11:$H$8770,$F$11:$F$8770,"=COD1",$B$11:$B$8770,"="&amp;B4024)/COUNTIFS($F$11:$F$8770,"=COD1",$B$11:$B$8770,"="&amp;B4024))/COUNTIFS($A$11:$A$8770,"="&amp;A4024,$F$11:$F$8770,"=COD1"),0)</f>
        <v>0</v>
      </c>
      <c r="L4024" s="13" t="e">
        <f>(VLOOKUP(F4024,tarifas!$C$7:$D$10,2,FALSE)+tarifas!$D$21)*datos!H4024</f>
        <v>#N/A</v>
      </c>
      <c r="M4024">
        <v>11.47381</v>
      </c>
      <c r="N4024" s="13" t="e">
        <f t="shared" si="566"/>
        <v>#N/A</v>
      </c>
      <c r="O4024">
        <f t="shared" si="567"/>
        <v>11.47381</v>
      </c>
      <c r="P4024" s="12">
        <f t="shared" si="568"/>
        <v>193.32503510484219</v>
      </c>
      <c r="Q4024">
        <f t="shared" si="569"/>
        <v>0</v>
      </c>
      <c r="R4024">
        <f>$D$2*tarifas!$D$12/24</f>
        <v>1.4541666666666666</v>
      </c>
      <c r="S4024" t="e">
        <f>VLOOKUP(E4024&amp;" "&amp;F4024,tarifas!$A$13:$D$20,4,FALSE)*P4024</f>
        <v>#N/A</v>
      </c>
      <c r="T4024">
        <f>IF(F4024="COD1",tarifas!$D$11*(SUMIFS($P$11:$P$8770,$F$11:$F$8770,"=COD1",$B$11:$B$8770,"="&amp;B4024)/COUNTIFS($F$11:$F$8770,"=COD1",$B$11:$B$8770,"="&amp;B4024))/COUNTIFS($A$11:$A$8770,"="&amp;A4024,$F$11:$F$8770,"=COD1"),0)</f>
        <v>0</v>
      </c>
      <c r="U4024" t="e">
        <f>(VLOOKUP(F4024,tarifas!$C$7:$D$10,2,FALSE)+tarifas!$D$21)*datos!P4024</f>
        <v>#N/A</v>
      </c>
      <c r="V4024" t="e">
        <f t="shared" si="570"/>
        <v>#N/A</v>
      </c>
      <c r="W4024">
        <f t="shared" si="571"/>
        <v>0</v>
      </c>
    </row>
    <row r="4025" spans="1:23" x14ac:dyDescent="0.25">
      <c r="A4025">
        <f t="shared" si="564"/>
        <v>166</v>
      </c>
      <c r="B4025">
        <f t="shared" si="565"/>
        <v>6</v>
      </c>
      <c r="C4025" s="1">
        <f t="shared" si="572"/>
        <v>41807.249999990265</v>
      </c>
      <c r="D4025" s="7">
        <v>11.333333333333332</v>
      </c>
      <c r="E4025" s="7"/>
      <c r="G4025">
        <v>45.4</v>
      </c>
      <c r="H4025" s="12">
        <v>197.04120023756488</v>
      </c>
      <c r="I4025" s="13">
        <f>$D$2*tarifas!$D$12/24</f>
        <v>1.4541666666666666</v>
      </c>
      <c r="J4025" s="13" t="e">
        <f>VLOOKUP(E4025&amp;" "&amp;F4025,tarifas!$A$13:$D$20,4,FALSE)*H4025</f>
        <v>#N/A</v>
      </c>
      <c r="K4025" s="13">
        <f>IF(F4025="COD1",tarifas!$D$11*(SUMIFS($H$11:$H$8770,$F$11:$F$8770,"=COD1",$B$11:$B$8770,"="&amp;B4025)/COUNTIFS($F$11:$F$8770,"=COD1",$B$11:$B$8770,"="&amp;B4025))/COUNTIFS($A$11:$A$8770,"="&amp;A4025,$F$11:$F$8770,"=COD1"),0)</f>
        <v>0</v>
      </c>
      <c r="L4025" s="13" t="e">
        <f>(VLOOKUP(F4025,tarifas!$C$7:$D$10,2,FALSE)+tarifas!$D$21)*datos!H4025</f>
        <v>#N/A</v>
      </c>
      <c r="M4025">
        <v>50.530800000000006</v>
      </c>
      <c r="N4025" s="13" t="e">
        <f t="shared" si="566"/>
        <v>#N/A</v>
      </c>
      <c r="O4025">
        <f t="shared" si="567"/>
        <v>50.530800000000006</v>
      </c>
      <c r="P4025" s="12">
        <f t="shared" si="568"/>
        <v>146.51040023756488</v>
      </c>
      <c r="Q4025">
        <f t="shared" si="569"/>
        <v>0</v>
      </c>
      <c r="R4025">
        <f>$D$2*tarifas!$D$12/24</f>
        <v>1.4541666666666666</v>
      </c>
      <c r="S4025" t="e">
        <f>VLOOKUP(E4025&amp;" "&amp;F4025,tarifas!$A$13:$D$20,4,FALSE)*P4025</f>
        <v>#N/A</v>
      </c>
      <c r="T4025">
        <f>IF(F4025="COD1",tarifas!$D$11*(SUMIFS($P$11:$P$8770,$F$11:$F$8770,"=COD1",$B$11:$B$8770,"="&amp;B4025)/COUNTIFS($F$11:$F$8770,"=COD1",$B$11:$B$8770,"="&amp;B4025))/COUNTIFS($A$11:$A$8770,"="&amp;A4025,$F$11:$F$8770,"=COD1"),0)</f>
        <v>0</v>
      </c>
      <c r="U4025" t="e">
        <f>(VLOOKUP(F4025,tarifas!$C$7:$D$10,2,FALSE)+tarifas!$D$21)*datos!P4025</f>
        <v>#N/A</v>
      </c>
      <c r="V4025" t="e">
        <f t="shared" si="570"/>
        <v>#N/A</v>
      </c>
      <c r="W4025">
        <f t="shared" si="571"/>
        <v>0</v>
      </c>
    </row>
    <row r="4026" spans="1:23" x14ac:dyDescent="0.25">
      <c r="A4026">
        <f t="shared" si="564"/>
        <v>166</v>
      </c>
      <c r="B4026">
        <f t="shared" si="565"/>
        <v>6</v>
      </c>
      <c r="C4026" s="1">
        <f t="shared" si="572"/>
        <v>41807.291666656929</v>
      </c>
      <c r="D4026" s="7">
        <v>112.56060606060606</v>
      </c>
      <c r="E4026" s="7"/>
      <c r="G4026">
        <v>54.7</v>
      </c>
      <c r="H4026" s="12">
        <v>252.33167003861681</v>
      </c>
      <c r="I4026" s="13">
        <f>$D$2*tarifas!$D$12/24</f>
        <v>1.4541666666666666</v>
      </c>
      <c r="J4026" s="13" t="e">
        <f>VLOOKUP(E4026&amp;" "&amp;F4026,tarifas!$A$13:$D$20,4,FALSE)*H4026</f>
        <v>#N/A</v>
      </c>
      <c r="K4026" s="13">
        <f>IF(F4026="COD1",tarifas!$D$11*(SUMIFS($H$11:$H$8770,$F$11:$F$8770,"=COD1",$B$11:$B$8770,"="&amp;B4026)/COUNTIFS($F$11:$F$8770,"=COD1",$B$11:$B$8770,"="&amp;B4026))/COUNTIFS($A$11:$A$8770,"="&amp;A4026,$F$11:$F$8770,"=COD1"),0)</f>
        <v>0</v>
      </c>
      <c r="L4026" s="13" t="e">
        <f>(VLOOKUP(F4026,tarifas!$C$7:$D$10,2,FALSE)+tarifas!$D$21)*datos!H4026</f>
        <v>#N/A</v>
      </c>
      <c r="M4026">
        <v>187.94546</v>
      </c>
      <c r="N4026" s="13" t="e">
        <f t="shared" si="566"/>
        <v>#N/A</v>
      </c>
      <c r="O4026">
        <f t="shared" si="567"/>
        <v>187.94546</v>
      </c>
      <c r="P4026" s="12">
        <f t="shared" si="568"/>
        <v>64.386210038616809</v>
      </c>
      <c r="Q4026">
        <f t="shared" si="569"/>
        <v>0</v>
      </c>
      <c r="R4026">
        <f>$D$2*tarifas!$D$12/24</f>
        <v>1.4541666666666666</v>
      </c>
      <c r="S4026" t="e">
        <f>VLOOKUP(E4026&amp;" "&amp;F4026,tarifas!$A$13:$D$20,4,FALSE)*P4026</f>
        <v>#N/A</v>
      </c>
      <c r="T4026">
        <f>IF(F4026="COD1",tarifas!$D$11*(SUMIFS($P$11:$P$8770,$F$11:$F$8770,"=COD1",$B$11:$B$8770,"="&amp;B4026)/COUNTIFS($F$11:$F$8770,"=COD1",$B$11:$B$8770,"="&amp;B4026))/COUNTIFS($A$11:$A$8770,"="&amp;A4026,$F$11:$F$8770,"=COD1"),0)</f>
        <v>0</v>
      </c>
      <c r="U4026" t="e">
        <f>(VLOOKUP(F4026,tarifas!$C$7:$D$10,2,FALSE)+tarifas!$D$21)*datos!P4026</f>
        <v>#N/A</v>
      </c>
      <c r="V4026" t="e">
        <f t="shared" si="570"/>
        <v>#N/A</v>
      </c>
      <c r="W4026">
        <f t="shared" si="571"/>
        <v>0</v>
      </c>
    </row>
    <row r="4027" spans="1:23" x14ac:dyDescent="0.25">
      <c r="A4027">
        <f t="shared" si="564"/>
        <v>166</v>
      </c>
      <c r="B4027">
        <f t="shared" si="565"/>
        <v>6</v>
      </c>
      <c r="C4027" s="1">
        <f t="shared" si="572"/>
        <v>41807.333333323593</v>
      </c>
      <c r="D4027" s="7">
        <v>289.77272727272731</v>
      </c>
      <c r="E4027" s="7"/>
      <c r="G4027">
        <v>58.6</v>
      </c>
      <c r="H4027" s="12">
        <v>448.6403951807855</v>
      </c>
      <c r="I4027" s="13">
        <f>$D$2*tarifas!$D$12/24</f>
        <v>1.4541666666666666</v>
      </c>
      <c r="J4027" s="13" t="e">
        <f>VLOOKUP(E4027&amp;" "&amp;F4027,tarifas!$A$13:$D$20,4,FALSE)*H4027</f>
        <v>#N/A</v>
      </c>
      <c r="K4027" s="13">
        <f>IF(F4027="COD1",tarifas!$D$11*(SUMIFS($H$11:$H$8770,$F$11:$F$8770,"=COD1",$B$11:$B$8770,"="&amp;B4027)/COUNTIFS($F$11:$F$8770,"=COD1",$B$11:$B$8770,"="&amp;B4027))/COUNTIFS($A$11:$A$8770,"="&amp;A4027,$F$11:$F$8770,"=COD1"),0)</f>
        <v>0</v>
      </c>
      <c r="L4027" s="13" t="e">
        <f>(VLOOKUP(F4027,tarifas!$C$7:$D$10,2,FALSE)+tarifas!$D$21)*datos!H4027</f>
        <v>#N/A</v>
      </c>
      <c r="M4027">
        <v>317.81455</v>
      </c>
      <c r="N4027" s="13" t="e">
        <f t="shared" si="566"/>
        <v>#N/A</v>
      </c>
      <c r="O4027">
        <f t="shared" si="567"/>
        <v>317.81455</v>
      </c>
      <c r="P4027" s="12">
        <f t="shared" si="568"/>
        <v>130.82584518078551</v>
      </c>
      <c r="Q4027">
        <f t="shared" si="569"/>
        <v>0</v>
      </c>
      <c r="R4027">
        <f>$D$2*tarifas!$D$12/24</f>
        <v>1.4541666666666666</v>
      </c>
      <c r="S4027" t="e">
        <f>VLOOKUP(E4027&amp;" "&amp;F4027,tarifas!$A$13:$D$20,4,FALSE)*P4027</f>
        <v>#N/A</v>
      </c>
      <c r="T4027">
        <f>IF(F4027="COD1",tarifas!$D$11*(SUMIFS($P$11:$P$8770,$F$11:$F$8770,"=COD1",$B$11:$B$8770,"="&amp;B4027)/COUNTIFS($F$11:$F$8770,"=COD1",$B$11:$B$8770,"="&amp;B4027))/COUNTIFS($A$11:$A$8770,"="&amp;A4027,$F$11:$F$8770,"=COD1"),0)</f>
        <v>0</v>
      </c>
      <c r="U4027" t="e">
        <f>(VLOOKUP(F4027,tarifas!$C$7:$D$10,2,FALSE)+tarifas!$D$21)*datos!P4027</f>
        <v>#N/A</v>
      </c>
      <c r="V4027" t="e">
        <f t="shared" si="570"/>
        <v>#N/A</v>
      </c>
      <c r="W4027">
        <f t="shared" si="571"/>
        <v>0</v>
      </c>
    </row>
    <row r="4028" spans="1:23" x14ac:dyDescent="0.25">
      <c r="A4028">
        <f t="shared" si="564"/>
        <v>166</v>
      </c>
      <c r="B4028">
        <f t="shared" si="565"/>
        <v>6</v>
      </c>
      <c r="C4028" s="1">
        <f t="shared" si="572"/>
        <v>41807.374999990257</v>
      </c>
      <c r="D4028" s="7">
        <v>419.33333333333331</v>
      </c>
      <c r="E4028" s="7"/>
      <c r="G4028">
        <v>60.12</v>
      </c>
      <c r="H4028" s="12">
        <v>552.00069028993812</v>
      </c>
      <c r="I4028" s="13">
        <f>$D$2*tarifas!$D$12/24</f>
        <v>1.4541666666666666</v>
      </c>
      <c r="J4028" s="13" t="e">
        <f>VLOOKUP(E4028&amp;" "&amp;F4028,tarifas!$A$13:$D$20,4,FALSE)*H4028</f>
        <v>#N/A</v>
      </c>
      <c r="K4028" s="13">
        <f>IF(F4028="COD1",tarifas!$D$11*(SUMIFS($H$11:$H$8770,$F$11:$F$8770,"=COD1",$B$11:$B$8770,"="&amp;B4028)/COUNTIFS($F$11:$F$8770,"=COD1",$B$11:$B$8770,"="&amp;B4028))/COUNTIFS($A$11:$A$8770,"="&amp;A4028,$F$11:$F$8770,"=COD1"),0)</f>
        <v>0</v>
      </c>
      <c r="L4028" s="13" t="e">
        <f>(VLOOKUP(F4028,tarifas!$C$7:$D$10,2,FALSE)+tarifas!$D$21)*datos!H4028</f>
        <v>#N/A</v>
      </c>
      <c r="M4028">
        <v>418.32578000000001</v>
      </c>
      <c r="N4028" s="13" t="e">
        <f t="shared" si="566"/>
        <v>#N/A</v>
      </c>
      <c r="O4028">
        <f t="shared" si="567"/>
        <v>418.32578000000001</v>
      </c>
      <c r="P4028" s="12">
        <f t="shared" si="568"/>
        <v>133.67491028993811</v>
      </c>
      <c r="Q4028">
        <f t="shared" si="569"/>
        <v>0</v>
      </c>
      <c r="R4028">
        <f>$D$2*tarifas!$D$12/24</f>
        <v>1.4541666666666666</v>
      </c>
      <c r="S4028" t="e">
        <f>VLOOKUP(E4028&amp;" "&amp;F4028,tarifas!$A$13:$D$20,4,FALSE)*P4028</f>
        <v>#N/A</v>
      </c>
      <c r="T4028">
        <f>IF(F4028="COD1",tarifas!$D$11*(SUMIFS($P$11:$P$8770,$F$11:$F$8770,"=COD1",$B$11:$B$8770,"="&amp;B4028)/COUNTIFS($F$11:$F$8770,"=COD1",$B$11:$B$8770,"="&amp;B4028))/COUNTIFS($A$11:$A$8770,"="&amp;A4028,$F$11:$F$8770,"=COD1"),0)</f>
        <v>0</v>
      </c>
      <c r="U4028" t="e">
        <f>(VLOOKUP(F4028,tarifas!$C$7:$D$10,2,FALSE)+tarifas!$D$21)*datos!P4028</f>
        <v>#N/A</v>
      </c>
      <c r="V4028" t="e">
        <f t="shared" si="570"/>
        <v>#N/A</v>
      </c>
      <c r="W4028">
        <f t="shared" si="571"/>
        <v>0</v>
      </c>
    </row>
    <row r="4029" spans="1:23" x14ac:dyDescent="0.25">
      <c r="A4029">
        <f t="shared" si="564"/>
        <v>166</v>
      </c>
      <c r="B4029">
        <f t="shared" si="565"/>
        <v>6</v>
      </c>
      <c r="C4029" s="1">
        <f t="shared" si="572"/>
        <v>41807.416666656922</v>
      </c>
      <c r="D4029" s="7">
        <v>0</v>
      </c>
      <c r="E4029" s="7"/>
      <c r="G4029">
        <v>60.03</v>
      </c>
      <c r="H4029" s="12">
        <v>611.27266254417032</v>
      </c>
      <c r="I4029" s="13">
        <f>$D$2*tarifas!$D$12/24</f>
        <v>1.4541666666666666</v>
      </c>
      <c r="J4029" s="13" t="e">
        <f>VLOOKUP(E4029&amp;" "&amp;F4029,tarifas!$A$13:$D$20,4,FALSE)*H4029</f>
        <v>#N/A</v>
      </c>
      <c r="K4029" s="13">
        <f>IF(F4029="COD1",tarifas!$D$11*(SUMIFS($H$11:$H$8770,$F$11:$F$8770,"=COD1",$B$11:$B$8770,"="&amp;B4029)/COUNTIFS($F$11:$F$8770,"=COD1",$B$11:$B$8770,"="&amp;B4029))/COUNTIFS($A$11:$A$8770,"="&amp;A4029,$F$11:$F$8770,"=COD1"),0)</f>
        <v>0</v>
      </c>
      <c r="L4029" s="13" t="e">
        <f>(VLOOKUP(F4029,tarifas!$C$7:$D$10,2,FALSE)+tarifas!$D$21)*datos!H4029</f>
        <v>#N/A</v>
      </c>
      <c r="M4029">
        <v>483.14184999999998</v>
      </c>
      <c r="N4029" s="13" t="e">
        <f t="shared" si="566"/>
        <v>#N/A</v>
      </c>
      <c r="O4029">
        <f t="shared" si="567"/>
        <v>483.14184999999998</v>
      </c>
      <c r="P4029" s="12">
        <f t="shared" si="568"/>
        <v>128.13081254417034</v>
      </c>
      <c r="Q4029">
        <f t="shared" si="569"/>
        <v>0</v>
      </c>
      <c r="R4029">
        <f>$D$2*tarifas!$D$12/24</f>
        <v>1.4541666666666666</v>
      </c>
      <c r="S4029" t="e">
        <f>VLOOKUP(E4029&amp;" "&amp;F4029,tarifas!$A$13:$D$20,4,FALSE)*P4029</f>
        <v>#N/A</v>
      </c>
      <c r="T4029">
        <f>IF(F4029="COD1",tarifas!$D$11*(SUMIFS($P$11:$P$8770,$F$11:$F$8770,"=COD1",$B$11:$B$8770,"="&amp;B4029)/COUNTIFS($F$11:$F$8770,"=COD1",$B$11:$B$8770,"="&amp;B4029))/COUNTIFS($A$11:$A$8770,"="&amp;A4029,$F$11:$F$8770,"=COD1"),0)</f>
        <v>0</v>
      </c>
      <c r="U4029" t="e">
        <f>(VLOOKUP(F4029,tarifas!$C$7:$D$10,2,FALSE)+tarifas!$D$21)*datos!P4029</f>
        <v>#N/A</v>
      </c>
      <c r="V4029" t="e">
        <f t="shared" si="570"/>
        <v>#N/A</v>
      </c>
      <c r="W4029">
        <f t="shared" si="571"/>
        <v>0</v>
      </c>
    </row>
    <row r="4030" spans="1:23" x14ac:dyDescent="0.25">
      <c r="A4030">
        <f t="shared" si="564"/>
        <v>166</v>
      </c>
      <c r="B4030">
        <f t="shared" si="565"/>
        <v>6</v>
      </c>
      <c r="C4030" s="1">
        <f t="shared" si="572"/>
        <v>41807.458333323586</v>
      </c>
      <c r="D4030" s="7">
        <v>0</v>
      </c>
      <c r="E4030" s="7"/>
      <c r="G4030">
        <v>61.13</v>
      </c>
      <c r="H4030" s="12">
        <v>463.17129612122631</v>
      </c>
      <c r="I4030" s="13">
        <f>$D$2*tarifas!$D$12/24</f>
        <v>1.4541666666666666</v>
      </c>
      <c r="J4030" s="13" t="e">
        <f>VLOOKUP(E4030&amp;" "&amp;F4030,tarifas!$A$13:$D$20,4,FALSE)*H4030</f>
        <v>#N/A</v>
      </c>
      <c r="K4030" s="13">
        <f>IF(F4030="COD1",tarifas!$D$11*(SUMIFS($H$11:$H$8770,$F$11:$F$8770,"=COD1",$B$11:$B$8770,"="&amp;B4030)/COUNTIFS($F$11:$F$8770,"=COD1",$B$11:$B$8770,"="&amp;B4030))/COUNTIFS($A$11:$A$8770,"="&amp;A4030,$F$11:$F$8770,"=COD1"),0)</f>
        <v>0</v>
      </c>
      <c r="L4030" s="13" t="e">
        <f>(VLOOKUP(F4030,tarifas!$C$7:$D$10,2,FALSE)+tarifas!$D$21)*datos!H4030</f>
        <v>#N/A</v>
      </c>
      <c r="M4030">
        <v>515.97254999999996</v>
      </c>
      <c r="N4030" s="13" t="e">
        <f t="shared" si="566"/>
        <v>#N/A</v>
      </c>
      <c r="O4030">
        <f t="shared" si="567"/>
        <v>463.17129612122631</v>
      </c>
      <c r="P4030" s="12">
        <f t="shared" si="568"/>
        <v>0</v>
      </c>
      <c r="Q4030">
        <f t="shared" si="569"/>
        <v>52.80125387877365</v>
      </c>
      <c r="R4030">
        <f>$D$2*tarifas!$D$12/24</f>
        <v>1.4541666666666666</v>
      </c>
      <c r="S4030" t="e">
        <f>VLOOKUP(E4030&amp;" "&amp;F4030,tarifas!$A$13:$D$20,4,FALSE)*P4030</f>
        <v>#N/A</v>
      </c>
      <c r="T4030">
        <f>IF(F4030="COD1",tarifas!$D$11*(SUMIFS($P$11:$P$8770,$F$11:$F$8770,"=COD1",$B$11:$B$8770,"="&amp;B4030)/COUNTIFS($F$11:$F$8770,"=COD1",$B$11:$B$8770,"="&amp;B4030))/COUNTIFS($A$11:$A$8770,"="&amp;A4030,$F$11:$F$8770,"=COD1"),0)</f>
        <v>0</v>
      </c>
      <c r="U4030" t="e">
        <f>(VLOOKUP(F4030,tarifas!$C$7:$D$10,2,FALSE)+tarifas!$D$21)*datos!P4030</f>
        <v>#N/A</v>
      </c>
      <c r="V4030" t="e">
        <f t="shared" si="570"/>
        <v>#N/A</v>
      </c>
      <c r="W4030">
        <f t="shared" si="571"/>
        <v>2.90496658464849</v>
      </c>
    </row>
    <row r="4031" spans="1:23" x14ac:dyDescent="0.25">
      <c r="A4031">
        <f t="shared" si="564"/>
        <v>166</v>
      </c>
      <c r="B4031">
        <f t="shared" si="565"/>
        <v>6</v>
      </c>
      <c r="C4031" s="1">
        <f t="shared" si="572"/>
        <v>41807.49999999025</v>
      </c>
      <c r="D4031" s="7">
        <v>0</v>
      </c>
      <c r="E4031" s="7"/>
      <c r="G4031">
        <v>61.13</v>
      </c>
      <c r="H4031" s="12">
        <v>447.52296886027216</v>
      </c>
      <c r="I4031" s="13">
        <f>$D$2*tarifas!$D$12/24</f>
        <v>1.4541666666666666</v>
      </c>
      <c r="J4031" s="13" t="e">
        <f>VLOOKUP(E4031&amp;" "&amp;F4031,tarifas!$A$13:$D$20,4,FALSE)*H4031</f>
        <v>#N/A</v>
      </c>
      <c r="K4031" s="13">
        <f>IF(F4031="COD1",tarifas!$D$11*(SUMIFS($H$11:$H$8770,$F$11:$F$8770,"=COD1",$B$11:$B$8770,"="&amp;B4031)/COUNTIFS($F$11:$F$8770,"=COD1",$B$11:$B$8770,"="&amp;B4031))/COUNTIFS($A$11:$A$8770,"="&amp;A4031,$F$11:$F$8770,"=COD1"),0)</f>
        <v>0</v>
      </c>
      <c r="L4031" s="13" t="e">
        <f>(VLOOKUP(F4031,tarifas!$C$7:$D$10,2,FALSE)+tarifas!$D$21)*datos!H4031</f>
        <v>#N/A</v>
      </c>
      <c r="M4031">
        <v>515.93561999999997</v>
      </c>
      <c r="N4031" s="13" t="e">
        <f t="shared" si="566"/>
        <v>#N/A</v>
      </c>
      <c r="O4031">
        <f t="shared" si="567"/>
        <v>447.52296886027216</v>
      </c>
      <c r="P4031" s="12">
        <f t="shared" si="568"/>
        <v>0</v>
      </c>
      <c r="Q4031">
        <f t="shared" si="569"/>
        <v>68.412651139727814</v>
      </c>
      <c r="R4031">
        <f>$D$2*tarifas!$D$12/24</f>
        <v>1.4541666666666666</v>
      </c>
      <c r="S4031" t="e">
        <f>VLOOKUP(E4031&amp;" "&amp;F4031,tarifas!$A$13:$D$20,4,FALSE)*P4031</f>
        <v>#N/A</v>
      </c>
      <c r="T4031">
        <f>IF(F4031="COD1",tarifas!$D$11*(SUMIFS($P$11:$P$8770,$F$11:$F$8770,"=COD1",$B$11:$B$8770,"="&amp;B4031)/COUNTIFS($F$11:$F$8770,"=COD1",$B$11:$B$8770,"="&amp;B4031))/COUNTIFS($A$11:$A$8770,"="&amp;A4031,$F$11:$F$8770,"=COD1"),0)</f>
        <v>0</v>
      </c>
      <c r="U4031" t="e">
        <f>(VLOOKUP(F4031,tarifas!$C$7:$D$10,2,FALSE)+tarifas!$D$21)*datos!P4031</f>
        <v>#N/A</v>
      </c>
      <c r="V4031" t="e">
        <f t="shared" si="570"/>
        <v>#N/A</v>
      </c>
      <c r="W4031">
        <f t="shared" si="571"/>
        <v>3.7638588277544054</v>
      </c>
    </row>
    <row r="4032" spans="1:23" x14ac:dyDescent="0.25">
      <c r="A4032">
        <f t="shared" si="564"/>
        <v>166</v>
      </c>
      <c r="B4032">
        <f t="shared" si="565"/>
        <v>6</v>
      </c>
      <c r="C4032" s="1">
        <f t="shared" si="572"/>
        <v>41807.541666656914</v>
      </c>
      <c r="D4032" s="7">
        <v>0</v>
      </c>
      <c r="E4032" s="7"/>
      <c r="G4032">
        <v>59.53</v>
      </c>
      <c r="H4032" s="12">
        <v>605.96475821416482</v>
      </c>
      <c r="I4032" s="13">
        <f>$D$2*tarifas!$D$12/24</f>
        <v>1.4541666666666666</v>
      </c>
      <c r="J4032" s="13" t="e">
        <f>VLOOKUP(E4032&amp;" "&amp;F4032,tarifas!$A$13:$D$20,4,FALSE)*H4032</f>
        <v>#N/A</v>
      </c>
      <c r="K4032" s="13">
        <f>IF(F4032="COD1",tarifas!$D$11*(SUMIFS($H$11:$H$8770,$F$11:$F$8770,"=COD1",$B$11:$B$8770,"="&amp;B4032)/COUNTIFS($F$11:$F$8770,"=COD1",$B$11:$B$8770,"="&amp;B4032))/COUNTIFS($A$11:$A$8770,"="&amp;A4032,$F$11:$F$8770,"=COD1"),0)</f>
        <v>0</v>
      </c>
      <c r="L4032" s="13" t="e">
        <f>(VLOOKUP(F4032,tarifas!$C$7:$D$10,2,FALSE)+tarifas!$D$21)*datos!H4032</f>
        <v>#N/A</v>
      </c>
      <c r="M4032">
        <v>480.08181999999999</v>
      </c>
      <c r="N4032" s="13" t="e">
        <f t="shared" si="566"/>
        <v>#N/A</v>
      </c>
      <c r="O4032">
        <f t="shared" si="567"/>
        <v>480.08181999999999</v>
      </c>
      <c r="P4032" s="12">
        <f t="shared" si="568"/>
        <v>125.88293821416482</v>
      </c>
      <c r="Q4032">
        <f t="shared" si="569"/>
        <v>0</v>
      </c>
      <c r="R4032">
        <f>$D$2*tarifas!$D$12/24</f>
        <v>1.4541666666666666</v>
      </c>
      <c r="S4032" t="e">
        <f>VLOOKUP(E4032&amp;" "&amp;F4032,tarifas!$A$13:$D$20,4,FALSE)*P4032</f>
        <v>#N/A</v>
      </c>
      <c r="T4032">
        <f>IF(F4032="COD1",tarifas!$D$11*(SUMIFS($P$11:$P$8770,$F$11:$F$8770,"=COD1",$B$11:$B$8770,"="&amp;B4032)/COUNTIFS($F$11:$F$8770,"=COD1",$B$11:$B$8770,"="&amp;B4032))/COUNTIFS($A$11:$A$8770,"="&amp;A4032,$F$11:$F$8770,"=COD1"),0)</f>
        <v>0</v>
      </c>
      <c r="U4032" t="e">
        <f>(VLOOKUP(F4032,tarifas!$C$7:$D$10,2,FALSE)+tarifas!$D$21)*datos!P4032</f>
        <v>#N/A</v>
      </c>
      <c r="V4032" t="e">
        <f t="shared" si="570"/>
        <v>#N/A</v>
      </c>
      <c r="W4032">
        <f t="shared" si="571"/>
        <v>0</v>
      </c>
    </row>
    <row r="4033" spans="1:23" x14ac:dyDescent="0.25">
      <c r="A4033">
        <f t="shared" si="564"/>
        <v>166</v>
      </c>
      <c r="B4033">
        <f t="shared" si="565"/>
        <v>6</v>
      </c>
      <c r="C4033" s="1">
        <f t="shared" si="572"/>
        <v>41807.583333323579</v>
      </c>
      <c r="D4033" s="7">
        <v>0</v>
      </c>
      <c r="E4033" s="7"/>
      <c r="G4033">
        <v>59.1</v>
      </c>
      <c r="H4033" s="12">
        <v>677.83075708457568</v>
      </c>
      <c r="I4033" s="13">
        <f>$D$2*tarifas!$D$12/24</f>
        <v>1.4541666666666666</v>
      </c>
      <c r="J4033" s="13" t="e">
        <f>VLOOKUP(E4033&amp;" "&amp;F4033,tarifas!$A$13:$D$20,4,FALSE)*H4033</f>
        <v>#N/A</v>
      </c>
      <c r="K4033" s="13">
        <f>IF(F4033="COD1",tarifas!$D$11*(SUMIFS($H$11:$H$8770,$F$11:$F$8770,"=COD1",$B$11:$B$8770,"="&amp;B4033)/COUNTIFS($F$11:$F$8770,"=COD1",$B$11:$B$8770,"="&amp;B4033))/COUNTIFS($A$11:$A$8770,"="&amp;A4033,$F$11:$F$8770,"=COD1"),0)</f>
        <v>0</v>
      </c>
      <c r="L4033" s="13" t="e">
        <f>(VLOOKUP(F4033,tarifas!$C$7:$D$10,2,FALSE)+tarifas!$D$21)*datos!H4033</f>
        <v>#N/A</v>
      </c>
      <c r="M4033">
        <v>418.46904999999998</v>
      </c>
      <c r="N4033" s="13" t="e">
        <f t="shared" si="566"/>
        <v>#N/A</v>
      </c>
      <c r="O4033">
        <f t="shared" si="567"/>
        <v>418.46904999999998</v>
      </c>
      <c r="P4033" s="12">
        <f t="shared" si="568"/>
        <v>259.3617070845757</v>
      </c>
      <c r="Q4033">
        <f t="shared" si="569"/>
        <v>0</v>
      </c>
      <c r="R4033">
        <f>$D$2*tarifas!$D$12/24</f>
        <v>1.4541666666666666</v>
      </c>
      <c r="S4033" t="e">
        <f>VLOOKUP(E4033&amp;" "&amp;F4033,tarifas!$A$13:$D$20,4,FALSE)*P4033</f>
        <v>#N/A</v>
      </c>
      <c r="T4033">
        <f>IF(F4033="COD1",tarifas!$D$11*(SUMIFS($P$11:$P$8770,$F$11:$F$8770,"=COD1",$B$11:$B$8770,"="&amp;B4033)/COUNTIFS($F$11:$F$8770,"=COD1",$B$11:$B$8770,"="&amp;B4033))/COUNTIFS($A$11:$A$8770,"="&amp;A4033,$F$11:$F$8770,"=COD1"),0)</f>
        <v>0</v>
      </c>
      <c r="U4033" t="e">
        <f>(VLOOKUP(F4033,tarifas!$C$7:$D$10,2,FALSE)+tarifas!$D$21)*datos!P4033</f>
        <v>#N/A</v>
      </c>
      <c r="V4033" t="e">
        <f t="shared" si="570"/>
        <v>#N/A</v>
      </c>
      <c r="W4033">
        <f t="shared" si="571"/>
        <v>0</v>
      </c>
    </row>
    <row r="4034" spans="1:23" x14ac:dyDescent="0.25">
      <c r="A4034">
        <f t="shared" si="564"/>
        <v>166</v>
      </c>
      <c r="B4034">
        <f t="shared" si="565"/>
        <v>6</v>
      </c>
      <c r="C4034" s="1">
        <f t="shared" si="572"/>
        <v>41807.624999990243</v>
      </c>
      <c r="D4034" s="7">
        <v>0</v>
      </c>
      <c r="E4034" s="7"/>
      <c r="G4034">
        <v>59.2</v>
      </c>
      <c r="H4034" s="12">
        <v>686.82722146853916</v>
      </c>
      <c r="I4034" s="13">
        <f>$D$2*tarifas!$D$12/24</f>
        <v>1.4541666666666666</v>
      </c>
      <c r="J4034" s="13" t="e">
        <f>VLOOKUP(E4034&amp;" "&amp;F4034,tarifas!$A$13:$D$20,4,FALSE)*H4034</f>
        <v>#N/A</v>
      </c>
      <c r="K4034" s="13">
        <f>IF(F4034="COD1",tarifas!$D$11*(SUMIFS($H$11:$H$8770,$F$11:$F$8770,"=COD1",$B$11:$B$8770,"="&amp;B4034)/COUNTIFS($F$11:$F$8770,"=COD1",$B$11:$B$8770,"="&amp;B4034))/COUNTIFS($A$11:$A$8770,"="&amp;A4034,$F$11:$F$8770,"=COD1"),0)</f>
        <v>0</v>
      </c>
      <c r="L4034" s="13" t="e">
        <f>(VLOOKUP(F4034,tarifas!$C$7:$D$10,2,FALSE)+tarifas!$D$21)*datos!H4034</f>
        <v>#N/A</v>
      </c>
      <c r="M4034">
        <v>328.98462000000001</v>
      </c>
      <c r="N4034" s="13" t="e">
        <f t="shared" si="566"/>
        <v>#N/A</v>
      </c>
      <c r="O4034">
        <f t="shared" si="567"/>
        <v>328.98462000000001</v>
      </c>
      <c r="P4034" s="12">
        <f t="shared" si="568"/>
        <v>357.84260146853916</v>
      </c>
      <c r="Q4034">
        <f t="shared" si="569"/>
        <v>0</v>
      </c>
      <c r="R4034">
        <f>$D$2*tarifas!$D$12/24</f>
        <v>1.4541666666666666</v>
      </c>
      <c r="S4034" t="e">
        <f>VLOOKUP(E4034&amp;" "&amp;F4034,tarifas!$A$13:$D$20,4,FALSE)*P4034</f>
        <v>#N/A</v>
      </c>
      <c r="T4034">
        <f>IF(F4034="COD1",tarifas!$D$11*(SUMIFS($P$11:$P$8770,$F$11:$F$8770,"=COD1",$B$11:$B$8770,"="&amp;B4034)/COUNTIFS($F$11:$F$8770,"=COD1",$B$11:$B$8770,"="&amp;B4034))/COUNTIFS($A$11:$A$8770,"="&amp;A4034,$F$11:$F$8770,"=COD1"),0)</f>
        <v>0</v>
      </c>
      <c r="U4034" t="e">
        <f>(VLOOKUP(F4034,tarifas!$C$7:$D$10,2,FALSE)+tarifas!$D$21)*datos!P4034</f>
        <v>#N/A</v>
      </c>
      <c r="V4034" t="e">
        <f t="shared" si="570"/>
        <v>#N/A</v>
      </c>
      <c r="W4034">
        <f t="shared" si="571"/>
        <v>0</v>
      </c>
    </row>
    <row r="4035" spans="1:23" x14ac:dyDescent="0.25">
      <c r="A4035">
        <f t="shared" si="564"/>
        <v>166</v>
      </c>
      <c r="B4035">
        <f t="shared" si="565"/>
        <v>6</v>
      </c>
      <c r="C4035" s="1">
        <f t="shared" si="572"/>
        <v>41807.666666656907</v>
      </c>
      <c r="D4035" s="7">
        <v>0</v>
      </c>
      <c r="E4035" s="7"/>
      <c r="G4035">
        <v>59.45</v>
      </c>
      <c r="H4035" s="12">
        <v>553.61715867985401</v>
      </c>
      <c r="I4035" s="13">
        <f>$D$2*tarifas!$D$12/24</f>
        <v>1.4541666666666666</v>
      </c>
      <c r="J4035" s="13" t="e">
        <f>VLOOKUP(E4035&amp;" "&amp;F4035,tarifas!$A$13:$D$20,4,FALSE)*H4035</f>
        <v>#N/A</v>
      </c>
      <c r="K4035" s="13">
        <f>IF(F4035="COD1",tarifas!$D$11*(SUMIFS($H$11:$H$8770,$F$11:$F$8770,"=COD1",$B$11:$B$8770,"="&amp;B4035)/COUNTIFS($F$11:$F$8770,"=COD1",$B$11:$B$8770,"="&amp;B4035))/COUNTIFS($A$11:$A$8770,"="&amp;A4035,$F$11:$F$8770,"=COD1"),0)</f>
        <v>0</v>
      </c>
      <c r="L4035" s="13" t="e">
        <f>(VLOOKUP(F4035,tarifas!$C$7:$D$10,2,FALSE)+tarifas!$D$21)*datos!H4035</f>
        <v>#N/A</v>
      </c>
      <c r="M4035">
        <v>214.78345999999999</v>
      </c>
      <c r="N4035" s="13" t="e">
        <f t="shared" si="566"/>
        <v>#N/A</v>
      </c>
      <c r="O4035">
        <f t="shared" si="567"/>
        <v>214.78345999999999</v>
      </c>
      <c r="P4035" s="12">
        <f t="shared" si="568"/>
        <v>338.83369867985402</v>
      </c>
      <c r="Q4035">
        <f t="shared" si="569"/>
        <v>0</v>
      </c>
      <c r="R4035">
        <f>$D$2*tarifas!$D$12/24</f>
        <v>1.4541666666666666</v>
      </c>
      <c r="S4035" t="e">
        <f>VLOOKUP(E4035&amp;" "&amp;F4035,tarifas!$A$13:$D$20,4,FALSE)*P4035</f>
        <v>#N/A</v>
      </c>
      <c r="T4035">
        <f>IF(F4035="COD1",tarifas!$D$11*(SUMIFS($P$11:$P$8770,$F$11:$F$8770,"=COD1",$B$11:$B$8770,"="&amp;B4035)/COUNTIFS($F$11:$F$8770,"=COD1",$B$11:$B$8770,"="&amp;B4035))/COUNTIFS($A$11:$A$8770,"="&amp;A4035,$F$11:$F$8770,"=COD1"),0)</f>
        <v>0</v>
      </c>
      <c r="U4035" t="e">
        <f>(VLOOKUP(F4035,tarifas!$C$7:$D$10,2,FALSE)+tarifas!$D$21)*datos!P4035</f>
        <v>#N/A</v>
      </c>
      <c r="V4035" t="e">
        <f t="shared" si="570"/>
        <v>#N/A</v>
      </c>
      <c r="W4035">
        <f t="shared" si="571"/>
        <v>0</v>
      </c>
    </row>
    <row r="4036" spans="1:23" x14ac:dyDescent="0.25">
      <c r="A4036">
        <f t="shared" si="564"/>
        <v>166</v>
      </c>
      <c r="B4036">
        <f t="shared" si="565"/>
        <v>6</v>
      </c>
      <c r="C4036" s="1">
        <f t="shared" si="572"/>
        <v>41807.708333323571</v>
      </c>
      <c r="D4036" s="7">
        <v>0</v>
      </c>
      <c r="E4036" s="7"/>
      <c r="G4036">
        <v>56.07</v>
      </c>
      <c r="H4036" s="12">
        <v>431.9040742948938</v>
      </c>
      <c r="I4036" s="13">
        <f>$D$2*tarifas!$D$12/24</f>
        <v>1.4541666666666666</v>
      </c>
      <c r="J4036" s="13" t="e">
        <f>VLOOKUP(E4036&amp;" "&amp;F4036,tarifas!$A$13:$D$20,4,FALSE)*H4036</f>
        <v>#N/A</v>
      </c>
      <c r="K4036" s="13">
        <f>IF(F4036="COD1",tarifas!$D$11*(SUMIFS($H$11:$H$8770,$F$11:$F$8770,"=COD1",$B$11:$B$8770,"="&amp;B4036)/COUNTIFS($F$11:$F$8770,"=COD1",$B$11:$B$8770,"="&amp;B4036))/COUNTIFS($A$11:$A$8770,"="&amp;A4036,$F$11:$F$8770,"=COD1"),0)</f>
        <v>0</v>
      </c>
      <c r="L4036" s="13" t="e">
        <f>(VLOOKUP(F4036,tarifas!$C$7:$D$10,2,FALSE)+tarifas!$D$21)*datos!H4036</f>
        <v>#N/A</v>
      </c>
      <c r="M4036">
        <v>82.816310000000001</v>
      </c>
      <c r="N4036" s="13" t="e">
        <f t="shared" si="566"/>
        <v>#N/A</v>
      </c>
      <c r="O4036">
        <f t="shared" si="567"/>
        <v>82.816310000000001</v>
      </c>
      <c r="P4036" s="12">
        <f t="shared" si="568"/>
        <v>349.08776429489382</v>
      </c>
      <c r="Q4036">
        <f t="shared" si="569"/>
        <v>0</v>
      </c>
      <c r="R4036">
        <f>$D$2*tarifas!$D$12/24</f>
        <v>1.4541666666666666</v>
      </c>
      <c r="S4036" t="e">
        <f>VLOOKUP(E4036&amp;" "&amp;F4036,tarifas!$A$13:$D$20,4,FALSE)*P4036</f>
        <v>#N/A</v>
      </c>
      <c r="T4036">
        <f>IF(F4036="COD1",tarifas!$D$11*(SUMIFS($P$11:$P$8770,$F$11:$F$8770,"=COD1",$B$11:$B$8770,"="&amp;B4036)/COUNTIFS($F$11:$F$8770,"=COD1",$B$11:$B$8770,"="&amp;B4036))/COUNTIFS($A$11:$A$8770,"="&amp;A4036,$F$11:$F$8770,"=COD1"),0)</f>
        <v>0</v>
      </c>
      <c r="U4036" t="e">
        <f>(VLOOKUP(F4036,tarifas!$C$7:$D$10,2,FALSE)+tarifas!$D$21)*datos!P4036</f>
        <v>#N/A</v>
      </c>
      <c r="V4036" t="e">
        <f t="shared" si="570"/>
        <v>#N/A</v>
      </c>
      <c r="W4036">
        <f t="shared" si="571"/>
        <v>0</v>
      </c>
    </row>
    <row r="4037" spans="1:23" x14ac:dyDescent="0.25">
      <c r="A4037">
        <f t="shared" si="564"/>
        <v>166</v>
      </c>
      <c r="B4037">
        <f t="shared" si="565"/>
        <v>6</v>
      </c>
      <c r="C4037" s="1">
        <f t="shared" si="572"/>
        <v>41807.749999990236</v>
      </c>
      <c r="D4037" s="7">
        <v>0</v>
      </c>
      <c r="E4037" s="7"/>
      <c r="G4037">
        <v>54.87</v>
      </c>
      <c r="H4037" s="12">
        <v>319.46204930773246</v>
      </c>
      <c r="I4037" s="13">
        <f>$D$2*tarifas!$D$12/24</f>
        <v>1.4541666666666666</v>
      </c>
      <c r="J4037" s="13" t="e">
        <f>VLOOKUP(E4037&amp;" "&amp;F4037,tarifas!$A$13:$D$20,4,FALSE)*H4037</f>
        <v>#N/A</v>
      </c>
      <c r="K4037" s="13">
        <f>IF(F4037="COD1",tarifas!$D$11*(SUMIFS($H$11:$H$8770,$F$11:$F$8770,"=COD1",$B$11:$B$8770,"="&amp;B4037)/COUNTIFS($F$11:$F$8770,"=COD1",$B$11:$B$8770,"="&amp;B4037))/COUNTIFS($A$11:$A$8770,"="&amp;A4037,$F$11:$F$8770,"=COD1"),0)</f>
        <v>0</v>
      </c>
      <c r="L4037" s="13" t="e">
        <f>(VLOOKUP(F4037,tarifas!$C$7:$D$10,2,FALSE)+tarifas!$D$21)*datos!H4037</f>
        <v>#N/A</v>
      </c>
      <c r="M4037">
        <v>14.963340000000001</v>
      </c>
      <c r="N4037" s="13" t="e">
        <f t="shared" si="566"/>
        <v>#N/A</v>
      </c>
      <c r="O4037">
        <f t="shared" si="567"/>
        <v>14.963340000000001</v>
      </c>
      <c r="P4037" s="12">
        <f t="shared" si="568"/>
        <v>304.49870930773244</v>
      </c>
      <c r="Q4037">
        <f t="shared" si="569"/>
        <v>0</v>
      </c>
      <c r="R4037">
        <f>$D$2*tarifas!$D$12/24</f>
        <v>1.4541666666666666</v>
      </c>
      <c r="S4037" t="e">
        <f>VLOOKUP(E4037&amp;" "&amp;F4037,tarifas!$A$13:$D$20,4,FALSE)*P4037</f>
        <v>#N/A</v>
      </c>
      <c r="T4037">
        <f>IF(F4037="COD1",tarifas!$D$11*(SUMIFS($P$11:$P$8770,$F$11:$F$8770,"=COD1",$B$11:$B$8770,"="&amp;B4037)/COUNTIFS($F$11:$F$8770,"=COD1",$B$11:$B$8770,"="&amp;B4037))/COUNTIFS($A$11:$A$8770,"="&amp;A4037,$F$11:$F$8770,"=COD1"),0)</f>
        <v>0</v>
      </c>
      <c r="U4037" t="e">
        <f>(VLOOKUP(F4037,tarifas!$C$7:$D$10,2,FALSE)+tarifas!$D$21)*datos!P4037</f>
        <v>#N/A</v>
      </c>
      <c r="V4037" t="e">
        <f t="shared" si="570"/>
        <v>#N/A</v>
      </c>
      <c r="W4037">
        <f t="shared" si="571"/>
        <v>0</v>
      </c>
    </row>
    <row r="4038" spans="1:23" x14ac:dyDescent="0.25">
      <c r="A4038">
        <f t="shared" si="564"/>
        <v>166</v>
      </c>
      <c r="B4038">
        <f t="shared" si="565"/>
        <v>6</v>
      </c>
      <c r="C4038" s="1">
        <f t="shared" si="572"/>
        <v>41807.7916666569</v>
      </c>
      <c r="D4038" s="7">
        <v>0</v>
      </c>
      <c r="E4038" s="7"/>
      <c r="G4038">
        <v>55.96</v>
      </c>
      <c r="H4038" s="12">
        <v>259.56247945861799</v>
      </c>
      <c r="I4038" s="13">
        <f>$D$2*tarifas!$D$12/24</f>
        <v>1.4541666666666666</v>
      </c>
      <c r="J4038" s="13" t="e">
        <f>VLOOKUP(E4038&amp;" "&amp;F4038,tarifas!$A$13:$D$20,4,FALSE)*H4038</f>
        <v>#N/A</v>
      </c>
      <c r="K4038" s="13">
        <f>IF(F4038="COD1",tarifas!$D$11*(SUMIFS($H$11:$H$8770,$F$11:$F$8770,"=COD1",$B$11:$B$8770,"="&amp;B4038)/COUNTIFS($F$11:$F$8770,"=COD1",$B$11:$B$8770,"="&amp;B4038))/COUNTIFS($A$11:$A$8770,"="&amp;A4038,$F$11:$F$8770,"=COD1"),0)</f>
        <v>0</v>
      </c>
      <c r="L4038" s="13" t="e">
        <f>(VLOOKUP(F4038,tarifas!$C$7:$D$10,2,FALSE)+tarifas!$D$21)*datos!H4038</f>
        <v>#N/A</v>
      </c>
      <c r="M4038">
        <v>0</v>
      </c>
      <c r="N4038" s="13" t="e">
        <f t="shared" si="566"/>
        <v>#N/A</v>
      </c>
      <c r="O4038">
        <f t="shared" si="567"/>
        <v>0</v>
      </c>
      <c r="P4038" s="12">
        <f t="shared" si="568"/>
        <v>259.56247945861799</v>
      </c>
      <c r="Q4038">
        <f t="shared" si="569"/>
        <v>0</v>
      </c>
      <c r="R4038">
        <f>$D$2*tarifas!$D$12/24</f>
        <v>1.4541666666666666</v>
      </c>
      <c r="S4038" t="e">
        <f>VLOOKUP(E4038&amp;" "&amp;F4038,tarifas!$A$13:$D$20,4,FALSE)*P4038</f>
        <v>#N/A</v>
      </c>
      <c r="T4038">
        <f>IF(F4038="COD1",tarifas!$D$11*(SUMIFS($P$11:$P$8770,$F$11:$F$8770,"=COD1",$B$11:$B$8770,"="&amp;B4038)/COUNTIFS($F$11:$F$8770,"=COD1",$B$11:$B$8770,"="&amp;B4038))/COUNTIFS($A$11:$A$8770,"="&amp;A4038,$F$11:$F$8770,"=COD1"),0)</f>
        <v>0</v>
      </c>
      <c r="U4038" t="e">
        <f>(VLOOKUP(F4038,tarifas!$C$7:$D$10,2,FALSE)+tarifas!$D$21)*datos!P4038</f>
        <v>#N/A</v>
      </c>
      <c r="V4038" t="e">
        <f t="shared" si="570"/>
        <v>#N/A</v>
      </c>
      <c r="W4038">
        <f t="shared" si="571"/>
        <v>0</v>
      </c>
    </row>
    <row r="4039" spans="1:23" x14ac:dyDescent="0.25">
      <c r="A4039">
        <f t="shared" si="564"/>
        <v>166</v>
      </c>
      <c r="B4039">
        <f t="shared" si="565"/>
        <v>6</v>
      </c>
      <c r="C4039" s="1">
        <f t="shared" si="572"/>
        <v>41807.833333323564</v>
      </c>
      <c r="D4039" s="7">
        <v>0</v>
      </c>
      <c r="E4039" s="7"/>
      <c r="G4039">
        <v>58.25</v>
      </c>
      <c r="H4039" s="12">
        <v>240.6599678363078</v>
      </c>
      <c r="I4039" s="13">
        <f>$D$2*tarifas!$D$12/24</f>
        <v>1.4541666666666666</v>
      </c>
      <c r="J4039" s="13" t="e">
        <f>VLOOKUP(E4039&amp;" "&amp;F4039,tarifas!$A$13:$D$20,4,FALSE)*H4039</f>
        <v>#N/A</v>
      </c>
      <c r="K4039" s="13">
        <f>IF(F4039="COD1",tarifas!$D$11*(SUMIFS($H$11:$H$8770,$F$11:$F$8770,"=COD1",$B$11:$B$8770,"="&amp;B4039)/COUNTIFS($F$11:$F$8770,"=COD1",$B$11:$B$8770,"="&amp;B4039))/COUNTIFS($A$11:$A$8770,"="&amp;A4039,$F$11:$F$8770,"=COD1"),0)</f>
        <v>0</v>
      </c>
      <c r="L4039" s="13" t="e">
        <f>(VLOOKUP(F4039,tarifas!$C$7:$D$10,2,FALSE)+tarifas!$D$21)*datos!H4039</f>
        <v>#N/A</v>
      </c>
      <c r="M4039">
        <v>0</v>
      </c>
      <c r="N4039" s="13" t="e">
        <f t="shared" si="566"/>
        <v>#N/A</v>
      </c>
      <c r="O4039">
        <f t="shared" si="567"/>
        <v>0</v>
      </c>
      <c r="P4039" s="12">
        <f t="shared" si="568"/>
        <v>240.6599678363078</v>
      </c>
      <c r="Q4039">
        <f t="shared" si="569"/>
        <v>0</v>
      </c>
      <c r="R4039">
        <f>$D$2*tarifas!$D$12/24</f>
        <v>1.4541666666666666</v>
      </c>
      <c r="S4039" t="e">
        <f>VLOOKUP(E4039&amp;" "&amp;F4039,tarifas!$A$13:$D$20,4,FALSE)*P4039</f>
        <v>#N/A</v>
      </c>
      <c r="T4039">
        <f>IF(F4039="COD1",tarifas!$D$11*(SUMIFS($P$11:$P$8770,$F$11:$F$8770,"=COD1",$B$11:$B$8770,"="&amp;B4039)/COUNTIFS($F$11:$F$8770,"=COD1",$B$11:$B$8770,"="&amp;B4039))/COUNTIFS($A$11:$A$8770,"="&amp;A4039,$F$11:$F$8770,"=COD1"),0)</f>
        <v>0</v>
      </c>
      <c r="U4039" t="e">
        <f>(VLOOKUP(F4039,tarifas!$C$7:$D$10,2,FALSE)+tarifas!$D$21)*datos!P4039</f>
        <v>#N/A</v>
      </c>
      <c r="V4039" t="e">
        <f t="shared" si="570"/>
        <v>#N/A</v>
      </c>
      <c r="W4039">
        <f t="shared" si="571"/>
        <v>0</v>
      </c>
    </row>
    <row r="4040" spans="1:23" x14ac:dyDescent="0.25">
      <c r="A4040">
        <f t="shared" si="564"/>
        <v>166</v>
      </c>
      <c r="B4040">
        <f t="shared" si="565"/>
        <v>6</v>
      </c>
      <c r="C4040" s="1">
        <f t="shared" si="572"/>
        <v>41807.874999990228</v>
      </c>
      <c r="D4040" s="7">
        <v>0</v>
      </c>
      <c r="E4040" s="7"/>
      <c r="G4040">
        <v>55.96</v>
      </c>
      <c r="H4040" s="12">
        <v>247.67629068673074</v>
      </c>
      <c r="I4040" s="13">
        <f>$D$2*tarifas!$D$12/24</f>
        <v>1.4541666666666666</v>
      </c>
      <c r="J4040" s="13" t="e">
        <f>VLOOKUP(E4040&amp;" "&amp;F4040,tarifas!$A$13:$D$20,4,FALSE)*H4040</f>
        <v>#N/A</v>
      </c>
      <c r="K4040" s="13">
        <f>IF(F4040="COD1",tarifas!$D$11*(SUMIFS($H$11:$H$8770,$F$11:$F$8770,"=COD1",$B$11:$B$8770,"="&amp;B4040)/COUNTIFS($F$11:$F$8770,"=COD1",$B$11:$B$8770,"="&amp;B4040))/COUNTIFS($A$11:$A$8770,"="&amp;A4040,$F$11:$F$8770,"=COD1"),0)</f>
        <v>0</v>
      </c>
      <c r="L4040" s="13" t="e">
        <f>(VLOOKUP(F4040,tarifas!$C$7:$D$10,2,FALSE)+tarifas!$D$21)*datos!H4040</f>
        <v>#N/A</v>
      </c>
      <c r="M4040">
        <v>0</v>
      </c>
      <c r="N4040" s="13" t="e">
        <f t="shared" si="566"/>
        <v>#N/A</v>
      </c>
      <c r="O4040">
        <f t="shared" si="567"/>
        <v>0</v>
      </c>
      <c r="P4040" s="12">
        <f t="shared" si="568"/>
        <v>247.67629068673074</v>
      </c>
      <c r="Q4040">
        <f t="shared" si="569"/>
        <v>0</v>
      </c>
      <c r="R4040">
        <f>$D$2*tarifas!$D$12/24</f>
        <v>1.4541666666666666</v>
      </c>
      <c r="S4040" t="e">
        <f>VLOOKUP(E4040&amp;" "&amp;F4040,tarifas!$A$13:$D$20,4,FALSE)*P4040</f>
        <v>#N/A</v>
      </c>
      <c r="T4040">
        <f>IF(F4040="COD1",tarifas!$D$11*(SUMIFS($P$11:$P$8770,$F$11:$F$8770,"=COD1",$B$11:$B$8770,"="&amp;B4040)/COUNTIFS($F$11:$F$8770,"=COD1",$B$11:$B$8770,"="&amp;B4040))/COUNTIFS($A$11:$A$8770,"="&amp;A4040,$F$11:$F$8770,"=COD1"),0)</f>
        <v>0</v>
      </c>
      <c r="U4040" t="e">
        <f>(VLOOKUP(F4040,tarifas!$C$7:$D$10,2,FALSE)+tarifas!$D$21)*datos!P4040</f>
        <v>#N/A</v>
      </c>
      <c r="V4040" t="e">
        <f t="shared" si="570"/>
        <v>#N/A</v>
      </c>
      <c r="W4040">
        <f t="shared" si="571"/>
        <v>0</v>
      </c>
    </row>
    <row r="4041" spans="1:23" x14ac:dyDescent="0.25">
      <c r="A4041">
        <f t="shared" si="564"/>
        <v>166</v>
      </c>
      <c r="B4041">
        <f t="shared" si="565"/>
        <v>6</v>
      </c>
      <c r="C4041" s="1">
        <f t="shared" si="572"/>
        <v>41807.916666656893</v>
      </c>
      <c r="D4041" s="7">
        <v>0</v>
      </c>
      <c r="E4041" s="7"/>
      <c r="G4041">
        <v>49.03</v>
      </c>
      <c r="H4041" s="12">
        <v>244.93354157416752</v>
      </c>
      <c r="I4041" s="13">
        <f>$D$2*tarifas!$D$12/24</f>
        <v>1.4541666666666666</v>
      </c>
      <c r="J4041" s="13" t="e">
        <f>VLOOKUP(E4041&amp;" "&amp;F4041,tarifas!$A$13:$D$20,4,FALSE)*H4041</f>
        <v>#N/A</v>
      </c>
      <c r="K4041" s="13">
        <f>IF(F4041="COD1",tarifas!$D$11*(SUMIFS($H$11:$H$8770,$F$11:$F$8770,"=COD1",$B$11:$B$8770,"="&amp;B4041)/COUNTIFS($F$11:$F$8770,"=COD1",$B$11:$B$8770,"="&amp;B4041))/COUNTIFS($A$11:$A$8770,"="&amp;A4041,$F$11:$F$8770,"=COD1"),0)</f>
        <v>0</v>
      </c>
      <c r="L4041" s="13" t="e">
        <f>(VLOOKUP(F4041,tarifas!$C$7:$D$10,2,FALSE)+tarifas!$D$21)*datos!H4041</f>
        <v>#N/A</v>
      </c>
      <c r="M4041">
        <v>0</v>
      </c>
      <c r="N4041" s="13" t="e">
        <f t="shared" si="566"/>
        <v>#N/A</v>
      </c>
      <c r="O4041">
        <f t="shared" si="567"/>
        <v>0</v>
      </c>
      <c r="P4041" s="12">
        <f t="shared" si="568"/>
        <v>244.93354157416752</v>
      </c>
      <c r="Q4041">
        <f t="shared" si="569"/>
        <v>0</v>
      </c>
      <c r="R4041">
        <f>$D$2*tarifas!$D$12/24</f>
        <v>1.4541666666666666</v>
      </c>
      <c r="S4041" t="e">
        <f>VLOOKUP(E4041&amp;" "&amp;F4041,tarifas!$A$13:$D$20,4,FALSE)*P4041</f>
        <v>#N/A</v>
      </c>
      <c r="T4041">
        <f>IF(F4041="COD1",tarifas!$D$11*(SUMIFS($P$11:$P$8770,$F$11:$F$8770,"=COD1",$B$11:$B$8770,"="&amp;B4041)/COUNTIFS($F$11:$F$8770,"=COD1",$B$11:$B$8770,"="&amp;B4041))/COUNTIFS($A$11:$A$8770,"="&amp;A4041,$F$11:$F$8770,"=COD1"),0)</f>
        <v>0</v>
      </c>
      <c r="U4041" t="e">
        <f>(VLOOKUP(F4041,tarifas!$C$7:$D$10,2,FALSE)+tarifas!$D$21)*datos!P4041</f>
        <v>#N/A</v>
      </c>
      <c r="V4041" t="e">
        <f t="shared" si="570"/>
        <v>#N/A</v>
      </c>
      <c r="W4041">
        <f t="shared" si="571"/>
        <v>0</v>
      </c>
    </row>
    <row r="4042" spans="1:23" x14ac:dyDescent="0.25">
      <c r="A4042">
        <f t="shared" si="564"/>
        <v>166</v>
      </c>
      <c r="B4042">
        <f t="shared" si="565"/>
        <v>6</v>
      </c>
      <c r="C4042" s="1">
        <f t="shared" si="572"/>
        <v>41807.958333323557</v>
      </c>
      <c r="D4042" s="7">
        <v>0</v>
      </c>
      <c r="E4042" s="7"/>
      <c r="G4042">
        <v>56.3</v>
      </c>
      <c r="H4042" s="12">
        <v>235.77117388185172</v>
      </c>
      <c r="I4042" s="13">
        <f>$D$2*tarifas!$D$12/24</f>
        <v>1.4541666666666666</v>
      </c>
      <c r="J4042" s="13" t="e">
        <f>VLOOKUP(E4042&amp;" "&amp;F4042,tarifas!$A$13:$D$20,4,FALSE)*H4042</f>
        <v>#N/A</v>
      </c>
      <c r="K4042" s="13">
        <f>IF(F4042="COD1",tarifas!$D$11*(SUMIFS($H$11:$H$8770,$F$11:$F$8770,"=COD1",$B$11:$B$8770,"="&amp;B4042)/COUNTIFS($F$11:$F$8770,"=COD1",$B$11:$B$8770,"="&amp;B4042))/COUNTIFS($A$11:$A$8770,"="&amp;A4042,$F$11:$F$8770,"=COD1"),0)</f>
        <v>0</v>
      </c>
      <c r="L4042" s="13" t="e">
        <f>(VLOOKUP(F4042,tarifas!$C$7:$D$10,2,FALSE)+tarifas!$D$21)*datos!H4042</f>
        <v>#N/A</v>
      </c>
      <c r="M4042">
        <v>0</v>
      </c>
      <c r="N4042" s="13" t="e">
        <f t="shared" si="566"/>
        <v>#N/A</v>
      </c>
      <c r="O4042">
        <f t="shared" si="567"/>
        <v>0</v>
      </c>
      <c r="P4042" s="12">
        <f t="shared" si="568"/>
        <v>235.77117388185172</v>
      </c>
      <c r="Q4042">
        <f t="shared" si="569"/>
        <v>0</v>
      </c>
      <c r="R4042">
        <f>$D$2*tarifas!$D$12/24</f>
        <v>1.4541666666666666</v>
      </c>
      <c r="S4042" t="e">
        <f>VLOOKUP(E4042&amp;" "&amp;F4042,tarifas!$A$13:$D$20,4,FALSE)*P4042</f>
        <v>#N/A</v>
      </c>
      <c r="T4042">
        <f>IF(F4042="COD1",tarifas!$D$11*(SUMIFS($P$11:$P$8770,$F$11:$F$8770,"=COD1",$B$11:$B$8770,"="&amp;B4042)/COUNTIFS($F$11:$F$8770,"=COD1",$B$11:$B$8770,"="&amp;B4042))/COUNTIFS($A$11:$A$8770,"="&amp;A4042,$F$11:$F$8770,"=COD1"),0)</f>
        <v>0</v>
      </c>
      <c r="U4042" t="e">
        <f>(VLOOKUP(F4042,tarifas!$C$7:$D$10,2,FALSE)+tarifas!$D$21)*datos!P4042</f>
        <v>#N/A</v>
      </c>
      <c r="V4042" t="e">
        <f t="shared" si="570"/>
        <v>#N/A</v>
      </c>
      <c r="W4042">
        <f t="shared" si="571"/>
        <v>0</v>
      </c>
    </row>
    <row r="4043" spans="1:23" x14ac:dyDescent="0.25">
      <c r="A4043">
        <f t="shared" si="564"/>
        <v>167</v>
      </c>
      <c r="B4043">
        <f t="shared" si="565"/>
        <v>6</v>
      </c>
      <c r="C4043" s="1">
        <f t="shared" si="572"/>
        <v>41807.999999990221</v>
      </c>
      <c r="D4043" s="7">
        <v>0</v>
      </c>
      <c r="E4043" s="7"/>
      <c r="G4043">
        <v>46.58</v>
      </c>
      <c r="H4043" s="12">
        <v>233.01188643196213</v>
      </c>
      <c r="I4043" s="13">
        <f>$D$2*tarifas!$D$12/24</f>
        <v>1.4541666666666666</v>
      </c>
      <c r="J4043" s="13" t="e">
        <f>VLOOKUP(E4043&amp;" "&amp;F4043,tarifas!$A$13:$D$20,4,FALSE)*H4043</f>
        <v>#N/A</v>
      </c>
      <c r="K4043" s="13">
        <f>IF(F4043="COD1",tarifas!$D$11*(SUMIFS($H$11:$H$8770,$F$11:$F$8770,"=COD1",$B$11:$B$8770,"="&amp;B4043)/COUNTIFS($F$11:$F$8770,"=COD1",$B$11:$B$8770,"="&amp;B4043))/COUNTIFS($A$11:$A$8770,"="&amp;A4043,$F$11:$F$8770,"=COD1"),0)</f>
        <v>0</v>
      </c>
      <c r="L4043" s="13" t="e">
        <f>(VLOOKUP(F4043,tarifas!$C$7:$D$10,2,FALSE)+tarifas!$D$21)*datos!H4043</f>
        <v>#N/A</v>
      </c>
      <c r="M4043">
        <v>0</v>
      </c>
      <c r="N4043" s="13" t="e">
        <f t="shared" si="566"/>
        <v>#N/A</v>
      </c>
      <c r="O4043">
        <f t="shared" si="567"/>
        <v>0</v>
      </c>
      <c r="P4043" s="12">
        <f t="shared" si="568"/>
        <v>233.01188643196213</v>
      </c>
      <c r="Q4043">
        <f t="shared" si="569"/>
        <v>0</v>
      </c>
      <c r="R4043">
        <f>$D$2*tarifas!$D$12/24</f>
        <v>1.4541666666666666</v>
      </c>
      <c r="S4043" t="e">
        <f>VLOOKUP(E4043&amp;" "&amp;F4043,tarifas!$A$13:$D$20,4,FALSE)*P4043</f>
        <v>#N/A</v>
      </c>
      <c r="T4043">
        <f>IF(F4043="COD1",tarifas!$D$11*(SUMIFS($P$11:$P$8770,$F$11:$F$8770,"=COD1",$B$11:$B$8770,"="&amp;B4043)/COUNTIFS($F$11:$F$8770,"=COD1",$B$11:$B$8770,"="&amp;B4043))/COUNTIFS($A$11:$A$8770,"="&amp;A4043,$F$11:$F$8770,"=COD1"),0)</f>
        <v>0</v>
      </c>
      <c r="U4043" t="e">
        <f>(VLOOKUP(F4043,tarifas!$C$7:$D$10,2,FALSE)+tarifas!$D$21)*datos!P4043</f>
        <v>#N/A</v>
      </c>
      <c r="V4043" t="e">
        <f t="shared" si="570"/>
        <v>#N/A</v>
      </c>
      <c r="W4043">
        <f t="shared" si="571"/>
        <v>0</v>
      </c>
    </row>
    <row r="4044" spans="1:23" x14ac:dyDescent="0.25">
      <c r="A4044">
        <f t="shared" ref="A4044:A4107" si="573">DAYS360($C$11,C4044)</f>
        <v>167</v>
      </c>
      <c r="B4044">
        <f t="shared" ref="B4044:B4107" si="574">MONTH(C4044)</f>
        <v>6</v>
      </c>
      <c r="C4044" s="1">
        <f t="shared" si="572"/>
        <v>41808.041666656885</v>
      </c>
      <c r="D4044" s="7">
        <v>0</v>
      </c>
      <c r="E4044" s="7"/>
      <c r="G4044">
        <v>45.11</v>
      </c>
      <c r="H4044" s="12">
        <v>227.89426570810556</v>
      </c>
      <c r="I4044" s="13">
        <f>$D$2*tarifas!$D$12/24</f>
        <v>1.4541666666666666</v>
      </c>
      <c r="J4044" s="13" t="e">
        <f>VLOOKUP(E4044&amp;" "&amp;F4044,tarifas!$A$13:$D$20,4,FALSE)*H4044</f>
        <v>#N/A</v>
      </c>
      <c r="K4044" s="13">
        <f>IF(F4044="COD1",tarifas!$D$11*(SUMIFS($H$11:$H$8770,$F$11:$F$8770,"=COD1",$B$11:$B$8770,"="&amp;B4044)/COUNTIFS($F$11:$F$8770,"=COD1",$B$11:$B$8770,"="&amp;B4044))/COUNTIFS($A$11:$A$8770,"="&amp;A4044,$F$11:$F$8770,"=COD1"),0)</f>
        <v>0</v>
      </c>
      <c r="L4044" s="13" t="e">
        <f>(VLOOKUP(F4044,tarifas!$C$7:$D$10,2,FALSE)+tarifas!$D$21)*datos!H4044</f>
        <v>#N/A</v>
      </c>
      <c r="M4044">
        <v>0</v>
      </c>
      <c r="N4044" s="13" t="e">
        <f t="shared" ref="N4044:N4107" si="575">(I4044+J4044+K4044+L4044)*1.23</f>
        <v>#N/A</v>
      </c>
      <c r="O4044">
        <f t="shared" ref="O4044:O4107" si="576">IF(M4044&lt;H4044,M4044,H4044)</f>
        <v>0</v>
      </c>
      <c r="P4044" s="12">
        <f t="shared" ref="P4044:P4107" si="577">H4044-O4044</f>
        <v>227.89426570810556</v>
      </c>
      <c r="Q4044">
        <f t="shared" ref="Q4044:Q4107" si="578">IF(M4044&lt;H4044,0,M4044-H4044)</f>
        <v>0</v>
      </c>
      <c r="R4044">
        <f>$D$2*tarifas!$D$12/24</f>
        <v>1.4541666666666666</v>
      </c>
      <c r="S4044" t="e">
        <f>VLOOKUP(E4044&amp;" "&amp;F4044,tarifas!$A$13:$D$20,4,FALSE)*P4044</f>
        <v>#N/A</v>
      </c>
      <c r="T4044">
        <f>IF(F4044="COD1",tarifas!$D$11*(SUMIFS($P$11:$P$8770,$F$11:$F$8770,"=COD1",$B$11:$B$8770,"="&amp;B4044)/COUNTIFS($F$11:$F$8770,"=COD1",$B$11:$B$8770,"="&amp;B4044))/COUNTIFS($A$11:$A$8770,"="&amp;A4044,$F$11:$F$8770,"=COD1"),0)</f>
        <v>0</v>
      </c>
      <c r="U4044" t="e">
        <f>(VLOOKUP(F4044,tarifas!$C$7:$D$10,2,FALSE)+tarifas!$D$21)*datos!P4044</f>
        <v>#N/A</v>
      </c>
      <c r="V4044" t="e">
        <f t="shared" ref="V4044:V4107" si="579">(R4044+S4044+T4044+U4044)*1.23</f>
        <v>#N/A</v>
      </c>
      <c r="W4044">
        <f t="shared" ref="W4044:W4107" si="580">0.9*G4044/1000*Q4044</f>
        <v>0</v>
      </c>
    </row>
    <row r="4045" spans="1:23" x14ac:dyDescent="0.25">
      <c r="A4045">
        <f t="shared" si="573"/>
        <v>167</v>
      </c>
      <c r="B4045">
        <f t="shared" si="574"/>
        <v>6</v>
      </c>
      <c r="C4045" s="1">
        <f t="shared" ref="C4045:C4108" si="581">+C4044+1/24</f>
        <v>41808.08333332355</v>
      </c>
      <c r="D4045" s="7">
        <v>0</v>
      </c>
      <c r="E4045" s="7"/>
      <c r="G4045">
        <v>44.95</v>
      </c>
      <c r="H4045" s="12">
        <v>213.54069443288489</v>
      </c>
      <c r="I4045" s="13">
        <f>$D$2*tarifas!$D$12/24</f>
        <v>1.4541666666666666</v>
      </c>
      <c r="J4045" s="13" t="e">
        <f>VLOOKUP(E4045&amp;" "&amp;F4045,tarifas!$A$13:$D$20,4,FALSE)*H4045</f>
        <v>#N/A</v>
      </c>
      <c r="K4045" s="13">
        <f>IF(F4045="COD1",tarifas!$D$11*(SUMIFS($H$11:$H$8770,$F$11:$F$8770,"=COD1",$B$11:$B$8770,"="&amp;B4045)/COUNTIFS($F$11:$F$8770,"=COD1",$B$11:$B$8770,"="&amp;B4045))/COUNTIFS($A$11:$A$8770,"="&amp;A4045,$F$11:$F$8770,"=COD1"),0)</f>
        <v>0</v>
      </c>
      <c r="L4045" s="13" t="e">
        <f>(VLOOKUP(F4045,tarifas!$C$7:$D$10,2,FALSE)+tarifas!$D$21)*datos!H4045</f>
        <v>#N/A</v>
      </c>
      <c r="M4045">
        <v>0</v>
      </c>
      <c r="N4045" s="13" t="e">
        <f t="shared" si="575"/>
        <v>#N/A</v>
      </c>
      <c r="O4045">
        <f t="shared" si="576"/>
        <v>0</v>
      </c>
      <c r="P4045" s="12">
        <f t="shared" si="577"/>
        <v>213.54069443288489</v>
      </c>
      <c r="Q4045">
        <f t="shared" si="578"/>
        <v>0</v>
      </c>
      <c r="R4045">
        <f>$D$2*tarifas!$D$12/24</f>
        <v>1.4541666666666666</v>
      </c>
      <c r="S4045" t="e">
        <f>VLOOKUP(E4045&amp;" "&amp;F4045,tarifas!$A$13:$D$20,4,FALSE)*P4045</f>
        <v>#N/A</v>
      </c>
      <c r="T4045">
        <f>IF(F4045="COD1",tarifas!$D$11*(SUMIFS($P$11:$P$8770,$F$11:$F$8770,"=COD1",$B$11:$B$8770,"="&amp;B4045)/COUNTIFS($F$11:$F$8770,"=COD1",$B$11:$B$8770,"="&amp;B4045))/COUNTIFS($A$11:$A$8770,"="&amp;A4045,$F$11:$F$8770,"=COD1"),0)</f>
        <v>0</v>
      </c>
      <c r="U4045" t="e">
        <f>(VLOOKUP(F4045,tarifas!$C$7:$D$10,2,FALSE)+tarifas!$D$21)*datos!P4045</f>
        <v>#N/A</v>
      </c>
      <c r="V4045" t="e">
        <f t="shared" si="579"/>
        <v>#N/A</v>
      </c>
      <c r="W4045">
        <f t="shared" si="580"/>
        <v>0</v>
      </c>
    </row>
    <row r="4046" spans="1:23" x14ac:dyDescent="0.25">
      <c r="A4046">
        <f t="shared" si="573"/>
        <v>167</v>
      </c>
      <c r="B4046">
        <f t="shared" si="574"/>
        <v>6</v>
      </c>
      <c r="C4046" s="1">
        <f t="shared" si="581"/>
        <v>41808.124999990214</v>
      </c>
      <c r="D4046" s="7">
        <v>0</v>
      </c>
      <c r="E4046" s="7"/>
      <c r="G4046">
        <v>44.95</v>
      </c>
      <c r="H4046" s="12">
        <v>206.73792782501567</v>
      </c>
      <c r="I4046" s="13">
        <f>$D$2*tarifas!$D$12/24</f>
        <v>1.4541666666666666</v>
      </c>
      <c r="J4046" s="13" t="e">
        <f>VLOOKUP(E4046&amp;" "&amp;F4046,tarifas!$A$13:$D$20,4,FALSE)*H4046</f>
        <v>#N/A</v>
      </c>
      <c r="K4046" s="13">
        <f>IF(F4046="COD1",tarifas!$D$11*(SUMIFS($H$11:$H$8770,$F$11:$F$8770,"=COD1",$B$11:$B$8770,"="&amp;B4046)/COUNTIFS($F$11:$F$8770,"=COD1",$B$11:$B$8770,"="&amp;B4046))/COUNTIFS($A$11:$A$8770,"="&amp;A4046,$F$11:$F$8770,"=COD1"),0)</f>
        <v>0</v>
      </c>
      <c r="L4046" s="13" t="e">
        <f>(VLOOKUP(F4046,tarifas!$C$7:$D$10,2,FALSE)+tarifas!$D$21)*datos!H4046</f>
        <v>#N/A</v>
      </c>
      <c r="M4046">
        <v>0</v>
      </c>
      <c r="N4046" s="13" t="e">
        <f t="shared" si="575"/>
        <v>#N/A</v>
      </c>
      <c r="O4046">
        <f t="shared" si="576"/>
        <v>0</v>
      </c>
      <c r="P4046" s="12">
        <f t="shared" si="577"/>
        <v>206.73792782501567</v>
      </c>
      <c r="Q4046">
        <f t="shared" si="578"/>
        <v>0</v>
      </c>
      <c r="R4046">
        <f>$D$2*tarifas!$D$12/24</f>
        <v>1.4541666666666666</v>
      </c>
      <c r="S4046" t="e">
        <f>VLOOKUP(E4046&amp;" "&amp;F4046,tarifas!$A$13:$D$20,4,FALSE)*P4046</f>
        <v>#N/A</v>
      </c>
      <c r="T4046">
        <f>IF(F4046="COD1",tarifas!$D$11*(SUMIFS($P$11:$P$8770,$F$11:$F$8770,"=COD1",$B$11:$B$8770,"="&amp;B4046)/COUNTIFS($F$11:$F$8770,"=COD1",$B$11:$B$8770,"="&amp;B4046))/COUNTIFS($A$11:$A$8770,"="&amp;A4046,$F$11:$F$8770,"=COD1"),0)</f>
        <v>0</v>
      </c>
      <c r="U4046" t="e">
        <f>(VLOOKUP(F4046,tarifas!$C$7:$D$10,2,FALSE)+tarifas!$D$21)*datos!P4046</f>
        <v>#N/A</v>
      </c>
      <c r="V4046" t="e">
        <f t="shared" si="579"/>
        <v>#N/A</v>
      </c>
      <c r="W4046">
        <f t="shared" si="580"/>
        <v>0</v>
      </c>
    </row>
    <row r="4047" spans="1:23" x14ac:dyDescent="0.25">
      <c r="A4047">
        <f t="shared" si="573"/>
        <v>167</v>
      </c>
      <c r="B4047">
        <f t="shared" si="574"/>
        <v>6</v>
      </c>
      <c r="C4047" s="1">
        <f t="shared" si="581"/>
        <v>41808.166666656878</v>
      </c>
      <c r="D4047" s="7">
        <v>0</v>
      </c>
      <c r="E4047" s="7"/>
      <c r="G4047">
        <v>45.13</v>
      </c>
      <c r="H4047" s="12">
        <v>206.39991294154973</v>
      </c>
      <c r="I4047" s="13">
        <f>$D$2*tarifas!$D$12/24</f>
        <v>1.4541666666666666</v>
      </c>
      <c r="J4047" s="13" t="e">
        <f>VLOOKUP(E4047&amp;" "&amp;F4047,tarifas!$A$13:$D$20,4,FALSE)*H4047</f>
        <v>#N/A</v>
      </c>
      <c r="K4047" s="13">
        <f>IF(F4047="COD1",tarifas!$D$11*(SUMIFS($H$11:$H$8770,$F$11:$F$8770,"=COD1",$B$11:$B$8770,"="&amp;B4047)/COUNTIFS($F$11:$F$8770,"=COD1",$B$11:$B$8770,"="&amp;B4047))/COUNTIFS($A$11:$A$8770,"="&amp;A4047,$F$11:$F$8770,"=COD1"),0)</f>
        <v>0</v>
      </c>
      <c r="L4047" s="13" t="e">
        <f>(VLOOKUP(F4047,tarifas!$C$7:$D$10,2,FALSE)+tarifas!$D$21)*datos!H4047</f>
        <v>#N/A</v>
      </c>
      <c r="M4047">
        <v>0</v>
      </c>
      <c r="N4047" s="13" t="e">
        <f t="shared" si="575"/>
        <v>#N/A</v>
      </c>
      <c r="O4047">
        <f t="shared" si="576"/>
        <v>0</v>
      </c>
      <c r="P4047" s="12">
        <f t="shared" si="577"/>
        <v>206.39991294154973</v>
      </c>
      <c r="Q4047">
        <f t="shared" si="578"/>
        <v>0</v>
      </c>
      <c r="R4047">
        <f>$D$2*tarifas!$D$12/24</f>
        <v>1.4541666666666666</v>
      </c>
      <c r="S4047" t="e">
        <f>VLOOKUP(E4047&amp;" "&amp;F4047,tarifas!$A$13:$D$20,4,FALSE)*P4047</f>
        <v>#N/A</v>
      </c>
      <c r="T4047">
        <f>IF(F4047="COD1",tarifas!$D$11*(SUMIFS($P$11:$P$8770,$F$11:$F$8770,"=COD1",$B$11:$B$8770,"="&amp;B4047)/COUNTIFS($F$11:$F$8770,"=COD1",$B$11:$B$8770,"="&amp;B4047))/COUNTIFS($A$11:$A$8770,"="&amp;A4047,$F$11:$F$8770,"=COD1"),0)</f>
        <v>0</v>
      </c>
      <c r="U4047" t="e">
        <f>(VLOOKUP(F4047,tarifas!$C$7:$D$10,2,FALSE)+tarifas!$D$21)*datos!P4047</f>
        <v>#N/A</v>
      </c>
      <c r="V4047" t="e">
        <f t="shared" si="579"/>
        <v>#N/A</v>
      </c>
      <c r="W4047">
        <f t="shared" si="580"/>
        <v>0</v>
      </c>
    </row>
    <row r="4048" spans="1:23" x14ac:dyDescent="0.25">
      <c r="A4048">
        <f t="shared" si="573"/>
        <v>167</v>
      </c>
      <c r="B4048">
        <f t="shared" si="574"/>
        <v>6</v>
      </c>
      <c r="C4048" s="1">
        <f t="shared" si="581"/>
        <v>41808.208333323542</v>
      </c>
      <c r="D4048" s="7">
        <v>0</v>
      </c>
      <c r="E4048" s="7"/>
      <c r="G4048">
        <v>53.74</v>
      </c>
      <c r="H4048" s="12">
        <v>206.09638302007954</v>
      </c>
      <c r="I4048" s="13">
        <f>$D$2*tarifas!$D$12/24</f>
        <v>1.4541666666666666</v>
      </c>
      <c r="J4048" s="13" t="e">
        <f>VLOOKUP(E4048&amp;" "&amp;F4048,tarifas!$A$13:$D$20,4,FALSE)*H4048</f>
        <v>#N/A</v>
      </c>
      <c r="K4048" s="13">
        <f>IF(F4048="COD1",tarifas!$D$11*(SUMIFS($H$11:$H$8770,$F$11:$F$8770,"=COD1",$B$11:$B$8770,"="&amp;B4048)/COUNTIFS($F$11:$F$8770,"=COD1",$B$11:$B$8770,"="&amp;B4048))/COUNTIFS($A$11:$A$8770,"="&amp;A4048,$F$11:$F$8770,"=COD1"),0)</f>
        <v>0</v>
      </c>
      <c r="L4048" s="13" t="e">
        <f>(VLOOKUP(F4048,tarifas!$C$7:$D$10,2,FALSE)+tarifas!$D$21)*datos!H4048</f>
        <v>#N/A</v>
      </c>
      <c r="M4048">
        <v>11.26474</v>
      </c>
      <c r="N4048" s="13" t="e">
        <f t="shared" si="575"/>
        <v>#N/A</v>
      </c>
      <c r="O4048">
        <f t="shared" si="576"/>
        <v>11.26474</v>
      </c>
      <c r="P4048" s="12">
        <f t="shared" si="577"/>
        <v>194.83164302007955</v>
      </c>
      <c r="Q4048">
        <f t="shared" si="578"/>
        <v>0</v>
      </c>
      <c r="R4048">
        <f>$D$2*tarifas!$D$12/24</f>
        <v>1.4541666666666666</v>
      </c>
      <c r="S4048" t="e">
        <f>VLOOKUP(E4048&amp;" "&amp;F4048,tarifas!$A$13:$D$20,4,FALSE)*P4048</f>
        <v>#N/A</v>
      </c>
      <c r="T4048">
        <f>IF(F4048="COD1",tarifas!$D$11*(SUMIFS($P$11:$P$8770,$F$11:$F$8770,"=COD1",$B$11:$B$8770,"="&amp;B4048)/COUNTIFS($F$11:$F$8770,"=COD1",$B$11:$B$8770,"="&amp;B4048))/COUNTIFS($A$11:$A$8770,"="&amp;A4048,$F$11:$F$8770,"=COD1"),0)</f>
        <v>0</v>
      </c>
      <c r="U4048" t="e">
        <f>(VLOOKUP(F4048,tarifas!$C$7:$D$10,2,FALSE)+tarifas!$D$21)*datos!P4048</f>
        <v>#N/A</v>
      </c>
      <c r="V4048" t="e">
        <f t="shared" si="579"/>
        <v>#N/A</v>
      </c>
      <c r="W4048">
        <f t="shared" si="580"/>
        <v>0</v>
      </c>
    </row>
    <row r="4049" spans="1:23" x14ac:dyDescent="0.25">
      <c r="A4049">
        <f t="shared" si="573"/>
        <v>167</v>
      </c>
      <c r="B4049">
        <f t="shared" si="574"/>
        <v>6</v>
      </c>
      <c r="C4049" s="1">
        <f t="shared" si="581"/>
        <v>41808.249999990207</v>
      </c>
      <c r="D4049" s="7">
        <v>0</v>
      </c>
      <c r="E4049" s="7"/>
      <c r="G4049">
        <v>59.6</v>
      </c>
      <c r="H4049" s="12">
        <v>227.56323810137209</v>
      </c>
      <c r="I4049" s="13">
        <f>$D$2*tarifas!$D$12/24</f>
        <v>1.4541666666666666</v>
      </c>
      <c r="J4049" s="13" t="e">
        <f>VLOOKUP(E4049&amp;" "&amp;F4049,tarifas!$A$13:$D$20,4,FALSE)*H4049</f>
        <v>#N/A</v>
      </c>
      <c r="K4049" s="13">
        <f>IF(F4049="COD1",tarifas!$D$11*(SUMIFS($H$11:$H$8770,$F$11:$F$8770,"=COD1",$B$11:$B$8770,"="&amp;B4049)/COUNTIFS($F$11:$F$8770,"=COD1",$B$11:$B$8770,"="&amp;B4049))/COUNTIFS($A$11:$A$8770,"="&amp;A4049,$F$11:$F$8770,"=COD1"),0)</f>
        <v>0</v>
      </c>
      <c r="L4049" s="13" t="e">
        <f>(VLOOKUP(F4049,tarifas!$C$7:$D$10,2,FALSE)+tarifas!$D$21)*datos!H4049</f>
        <v>#N/A</v>
      </c>
      <c r="M4049">
        <v>49.57152</v>
      </c>
      <c r="N4049" s="13" t="e">
        <f t="shared" si="575"/>
        <v>#N/A</v>
      </c>
      <c r="O4049">
        <f t="shared" si="576"/>
        <v>49.57152</v>
      </c>
      <c r="P4049" s="12">
        <f t="shared" si="577"/>
        <v>177.9917181013721</v>
      </c>
      <c r="Q4049">
        <f t="shared" si="578"/>
        <v>0</v>
      </c>
      <c r="R4049">
        <f>$D$2*tarifas!$D$12/24</f>
        <v>1.4541666666666666</v>
      </c>
      <c r="S4049" t="e">
        <f>VLOOKUP(E4049&amp;" "&amp;F4049,tarifas!$A$13:$D$20,4,FALSE)*P4049</f>
        <v>#N/A</v>
      </c>
      <c r="T4049">
        <f>IF(F4049="COD1",tarifas!$D$11*(SUMIFS($P$11:$P$8770,$F$11:$F$8770,"=COD1",$B$11:$B$8770,"="&amp;B4049)/COUNTIFS($F$11:$F$8770,"=COD1",$B$11:$B$8770,"="&amp;B4049))/COUNTIFS($A$11:$A$8770,"="&amp;A4049,$F$11:$F$8770,"=COD1"),0)</f>
        <v>0</v>
      </c>
      <c r="U4049" t="e">
        <f>(VLOOKUP(F4049,tarifas!$C$7:$D$10,2,FALSE)+tarifas!$D$21)*datos!P4049</f>
        <v>#N/A</v>
      </c>
      <c r="V4049" t="e">
        <f t="shared" si="579"/>
        <v>#N/A</v>
      </c>
      <c r="W4049">
        <f t="shared" si="580"/>
        <v>0</v>
      </c>
    </row>
    <row r="4050" spans="1:23" x14ac:dyDescent="0.25">
      <c r="A4050">
        <f t="shared" si="573"/>
        <v>167</v>
      </c>
      <c r="B4050">
        <f t="shared" si="574"/>
        <v>6</v>
      </c>
      <c r="C4050" s="1">
        <f t="shared" si="581"/>
        <v>41808.291666656871</v>
      </c>
      <c r="D4050" s="7">
        <v>0</v>
      </c>
      <c r="E4050" s="7"/>
      <c r="G4050">
        <v>63.26</v>
      </c>
      <c r="H4050" s="12">
        <v>295.13382856894378</v>
      </c>
      <c r="I4050" s="13">
        <f>$D$2*tarifas!$D$12/24</f>
        <v>1.4541666666666666</v>
      </c>
      <c r="J4050" s="13" t="e">
        <f>VLOOKUP(E4050&amp;" "&amp;F4050,tarifas!$A$13:$D$20,4,FALSE)*H4050</f>
        <v>#N/A</v>
      </c>
      <c r="K4050" s="13">
        <f>IF(F4050="COD1",tarifas!$D$11*(SUMIFS($H$11:$H$8770,$F$11:$F$8770,"=COD1",$B$11:$B$8770,"="&amp;B4050)/COUNTIFS($F$11:$F$8770,"=COD1",$B$11:$B$8770,"="&amp;B4050))/COUNTIFS($A$11:$A$8770,"="&amp;A4050,$F$11:$F$8770,"=COD1"),0)</f>
        <v>0</v>
      </c>
      <c r="L4050" s="13" t="e">
        <f>(VLOOKUP(F4050,tarifas!$C$7:$D$10,2,FALSE)+tarifas!$D$21)*datos!H4050</f>
        <v>#N/A</v>
      </c>
      <c r="M4050">
        <v>182.19225</v>
      </c>
      <c r="N4050" s="13" t="e">
        <f t="shared" si="575"/>
        <v>#N/A</v>
      </c>
      <c r="O4050">
        <f t="shared" si="576"/>
        <v>182.19225</v>
      </c>
      <c r="P4050" s="12">
        <f t="shared" si="577"/>
        <v>112.94157856894378</v>
      </c>
      <c r="Q4050">
        <f t="shared" si="578"/>
        <v>0</v>
      </c>
      <c r="R4050">
        <f>$D$2*tarifas!$D$12/24</f>
        <v>1.4541666666666666</v>
      </c>
      <c r="S4050" t="e">
        <f>VLOOKUP(E4050&amp;" "&amp;F4050,tarifas!$A$13:$D$20,4,FALSE)*P4050</f>
        <v>#N/A</v>
      </c>
      <c r="T4050">
        <f>IF(F4050="COD1",tarifas!$D$11*(SUMIFS($P$11:$P$8770,$F$11:$F$8770,"=COD1",$B$11:$B$8770,"="&amp;B4050)/COUNTIFS($F$11:$F$8770,"=COD1",$B$11:$B$8770,"="&amp;B4050))/COUNTIFS($A$11:$A$8770,"="&amp;A4050,$F$11:$F$8770,"=COD1"),0)</f>
        <v>0</v>
      </c>
      <c r="U4050" t="e">
        <f>(VLOOKUP(F4050,tarifas!$C$7:$D$10,2,FALSE)+tarifas!$D$21)*datos!P4050</f>
        <v>#N/A</v>
      </c>
      <c r="V4050" t="e">
        <f t="shared" si="579"/>
        <v>#N/A</v>
      </c>
      <c r="W4050">
        <f t="shared" si="580"/>
        <v>0</v>
      </c>
    </row>
    <row r="4051" spans="1:23" x14ac:dyDescent="0.25">
      <c r="A4051">
        <f t="shared" si="573"/>
        <v>167</v>
      </c>
      <c r="B4051">
        <f t="shared" si="574"/>
        <v>6</v>
      </c>
      <c r="C4051" s="1">
        <f t="shared" si="581"/>
        <v>41808.333333323535</v>
      </c>
      <c r="D4051" s="7">
        <v>0</v>
      </c>
      <c r="E4051" s="7"/>
      <c r="G4051">
        <v>67.03</v>
      </c>
      <c r="H4051" s="12">
        <v>445.18506919804793</v>
      </c>
      <c r="I4051" s="13">
        <f>$D$2*tarifas!$D$12/24</f>
        <v>1.4541666666666666</v>
      </c>
      <c r="J4051" s="13" t="e">
        <f>VLOOKUP(E4051&amp;" "&amp;F4051,tarifas!$A$13:$D$20,4,FALSE)*H4051</f>
        <v>#N/A</v>
      </c>
      <c r="K4051" s="13">
        <f>IF(F4051="COD1",tarifas!$D$11*(SUMIFS($H$11:$H$8770,$F$11:$F$8770,"=COD1",$B$11:$B$8770,"="&amp;B4051)/COUNTIFS($F$11:$F$8770,"=COD1",$B$11:$B$8770,"="&amp;B4051))/COUNTIFS($A$11:$A$8770,"="&amp;A4051,$F$11:$F$8770,"=COD1"),0)</f>
        <v>0</v>
      </c>
      <c r="L4051" s="13" t="e">
        <f>(VLOOKUP(F4051,tarifas!$C$7:$D$10,2,FALSE)+tarifas!$D$21)*datos!H4051</f>
        <v>#N/A</v>
      </c>
      <c r="M4051">
        <v>305.52055999999999</v>
      </c>
      <c r="N4051" s="13" t="e">
        <f t="shared" si="575"/>
        <v>#N/A</v>
      </c>
      <c r="O4051">
        <f t="shared" si="576"/>
        <v>305.52055999999999</v>
      </c>
      <c r="P4051" s="12">
        <f t="shared" si="577"/>
        <v>139.66450919804794</v>
      </c>
      <c r="Q4051">
        <f t="shared" si="578"/>
        <v>0</v>
      </c>
      <c r="R4051">
        <f>$D$2*tarifas!$D$12/24</f>
        <v>1.4541666666666666</v>
      </c>
      <c r="S4051" t="e">
        <f>VLOOKUP(E4051&amp;" "&amp;F4051,tarifas!$A$13:$D$20,4,FALSE)*P4051</f>
        <v>#N/A</v>
      </c>
      <c r="T4051">
        <f>IF(F4051="COD1",tarifas!$D$11*(SUMIFS($P$11:$P$8770,$F$11:$F$8770,"=COD1",$B$11:$B$8770,"="&amp;B4051)/COUNTIFS($F$11:$F$8770,"=COD1",$B$11:$B$8770,"="&amp;B4051))/COUNTIFS($A$11:$A$8770,"="&amp;A4051,$F$11:$F$8770,"=COD1"),0)</f>
        <v>0</v>
      </c>
      <c r="U4051" t="e">
        <f>(VLOOKUP(F4051,tarifas!$C$7:$D$10,2,FALSE)+tarifas!$D$21)*datos!P4051</f>
        <v>#N/A</v>
      </c>
      <c r="V4051" t="e">
        <f t="shared" si="579"/>
        <v>#N/A</v>
      </c>
      <c r="W4051">
        <f t="shared" si="580"/>
        <v>0</v>
      </c>
    </row>
    <row r="4052" spans="1:23" x14ac:dyDescent="0.25">
      <c r="A4052">
        <f t="shared" si="573"/>
        <v>167</v>
      </c>
      <c r="B4052">
        <f t="shared" si="574"/>
        <v>6</v>
      </c>
      <c r="C4052" s="1">
        <f t="shared" si="581"/>
        <v>41808.374999990199</v>
      </c>
      <c r="D4052" s="7">
        <v>0</v>
      </c>
      <c r="E4052" s="7"/>
      <c r="G4052">
        <v>67.16</v>
      </c>
      <c r="H4052" s="12">
        <v>550.22992137857875</v>
      </c>
      <c r="I4052" s="13">
        <f>$D$2*tarifas!$D$12/24</f>
        <v>1.4541666666666666</v>
      </c>
      <c r="J4052" s="13" t="e">
        <f>VLOOKUP(E4052&amp;" "&amp;F4052,tarifas!$A$13:$D$20,4,FALSE)*H4052</f>
        <v>#N/A</v>
      </c>
      <c r="K4052" s="13">
        <f>IF(F4052="COD1",tarifas!$D$11*(SUMIFS($H$11:$H$8770,$F$11:$F$8770,"=COD1",$B$11:$B$8770,"="&amp;B4052)/COUNTIFS($F$11:$F$8770,"=COD1",$B$11:$B$8770,"="&amp;B4052))/COUNTIFS($A$11:$A$8770,"="&amp;A4052,$F$11:$F$8770,"=COD1"),0)</f>
        <v>0</v>
      </c>
      <c r="L4052" s="13" t="e">
        <f>(VLOOKUP(F4052,tarifas!$C$7:$D$10,2,FALSE)+tarifas!$D$21)*datos!H4052</f>
        <v>#N/A</v>
      </c>
      <c r="M4052">
        <v>396.43351000000001</v>
      </c>
      <c r="N4052" s="13" t="e">
        <f t="shared" si="575"/>
        <v>#N/A</v>
      </c>
      <c r="O4052">
        <f t="shared" si="576"/>
        <v>396.43351000000001</v>
      </c>
      <c r="P4052" s="12">
        <f t="shared" si="577"/>
        <v>153.79641137857874</v>
      </c>
      <c r="Q4052">
        <f t="shared" si="578"/>
        <v>0</v>
      </c>
      <c r="R4052">
        <f>$D$2*tarifas!$D$12/24</f>
        <v>1.4541666666666666</v>
      </c>
      <c r="S4052" t="e">
        <f>VLOOKUP(E4052&amp;" "&amp;F4052,tarifas!$A$13:$D$20,4,FALSE)*P4052</f>
        <v>#N/A</v>
      </c>
      <c r="T4052">
        <f>IF(F4052="COD1",tarifas!$D$11*(SUMIFS($P$11:$P$8770,$F$11:$F$8770,"=COD1",$B$11:$B$8770,"="&amp;B4052)/COUNTIFS($F$11:$F$8770,"=COD1",$B$11:$B$8770,"="&amp;B4052))/COUNTIFS($A$11:$A$8770,"="&amp;A4052,$F$11:$F$8770,"=COD1"),0)</f>
        <v>0</v>
      </c>
      <c r="U4052" t="e">
        <f>(VLOOKUP(F4052,tarifas!$C$7:$D$10,2,FALSE)+tarifas!$D$21)*datos!P4052</f>
        <v>#N/A</v>
      </c>
      <c r="V4052" t="e">
        <f t="shared" si="579"/>
        <v>#N/A</v>
      </c>
      <c r="W4052">
        <f t="shared" si="580"/>
        <v>0</v>
      </c>
    </row>
    <row r="4053" spans="1:23" x14ac:dyDescent="0.25">
      <c r="A4053">
        <f t="shared" si="573"/>
        <v>167</v>
      </c>
      <c r="B4053">
        <f t="shared" si="574"/>
        <v>6</v>
      </c>
      <c r="C4053" s="1">
        <f t="shared" si="581"/>
        <v>41808.416666656864</v>
      </c>
      <c r="D4053" s="7">
        <v>0</v>
      </c>
      <c r="E4053" s="7"/>
      <c r="G4053">
        <v>67.69</v>
      </c>
      <c r="H4053" s="12">
        <v>633.3185204514059</v>
      </c>
      <c r="I4053" s="13">
        <f>$D$2*tarifas!$D$12/24</f>
        <v>1.4541666666666666</v>
      </c>
      <c r="J4053" s="13" t="e">
        <f>VLOOKUP(E4053&amp;" "&amp;F4053,tarifas!$A$13:$D$20,4,FALSE)*H4053</f>
        <v>#N/A</v>
      </c>
      <c r="K4053" s="13">
        <f>IF(F4053="COD1",tarifas!$D$11*(SUMIFS($H$11:$H$8770,$F$11:$F$8770,"=COD1",$B$11:$B$8770,"="&amp;B4053)/COUNTIFS($F$11:$F$8770,"=COD1",$B$11:$B$8770,"="&amp;B4053))/COUNTIFS($A$11:$A$8770,"="&amp;A4053,$F$11:$F$8770,"=COD1"),0)</f>
        <v>0</v>
      </c>
      <c r="L4053" s="13" t="e">
        <f>(VLOOKUP(F4053,tarifas!$C$7:$D$10,2,FALSE)+tarifas!$D$21)*datos!H4053</f>
        <v>#N/A</v>
      </c>
      <c r="M4053">
        <v>456.27780000000001</v>
      </c>
      <c r="N4053" s="13" t="e">
        <f t="shared" si="575"/>
        <v>#N/A</v>
      </c>
      <c r="O4053">
        <f t="shared" si="576"/>
        <v>456.27780000000001</v>
      </c>
      <c r="P4053" s="12">
        <f t="shared" si="577"/>
        <v>177.04072045140589</v>
      </c>
      <c r="Q4053">
        <f t="shared" si="578"/>
        <v>0</v>
      </c>
      <c r="R4053">
        <f>$D$2*tarifas!$D$12/24</f>
        <v>1.4541666666666666</v>
      </c>
      <c r="S4053" t="e">
        <f>VLOOKUP(E4053&amp;" "&amp;F4053,tarifas!$A$13:$D$20,4,FALSE)*P4053</f>
        <v>#N/A</v>
      </c>
      <c r="T4053">
        <f>IF(F4053="COD1",tarifas!$D$11*(SUMIFS($P$11:$P$8770,$F$11:$F$8770,"=COD1",$B$11:$B$8770,"="&amp;B4053)/COUNTIFS($F$11:$F$8770,"=COD1",$B$11:$B$8770,"="&amp;B4053))/COUNTIFS($A$11:$A$8770,"="&amp;A4053,$F$11:$F$8770,"=COD1"),0)</f>
        <v>0</v>
      </c>
      <c r="U4053" t="e">
        <f>(VLOOKUP(F4053,tarifas!$C$7:$D$10,2,FALSE)+tarifas!$D$21)*datos!P4053</f>
        <v>#N/A</v>
      </c>
      <c r="V4053" t="e">
        <f t="shared" si="579"/>
        <v>#N/A</v>
      </c>
      <c r="W4053">
        <f t="shared" si="580"/>
        <v>0</v>
      </c>
    </row>
    <row r="4054" spans="1:23" x14ac:dyDescent="0.25">
      <c r="A4054">
        <f t="shared" si="573"/>
        <v>167</v>
      </c>
      <c r="B4054">
        <f t="shared" si="574"/>
        <v>6</v>
      </c>
      <c r="C4054" s="1">
        <f t="shared" si="581"/>
        <v>41808.458333323528</v>
      </c>
      <c r="D4054" s="7">
        <v>0</v>
      </c>
      <c r="E4054" s="7"/>
      <c r="G4054">
        <v>69.33</v>
      </c>
      <c r="H4054" s="12">
        <v>500.75031623869256</v>
      </c>
      <c r="I4054" s="13">
        <f>$D$2*tarifas!$D$12/24</f>
        <v>1.4541666666666666</v>
      </c>
      <c r="J4054" s="13" t="e">
        <f>VLOOKUP(E4054&amp;" "&amp;F4054,tarifas!$A$13:$D$20,4,FALSE)*H4054</f>
        <v>#N/A</v>
      </c>
      <c r="K4054" s="13">
        <f>IF(F4054="COD1",tarifas!$D$11*(SUMIFS($H$11:$H$8770,$F$11:$F$8770,"=COD1",$B$11:$B$8770,"="&amp;B4054)/COUNTIFS($F$11:$F$8770,"=COD1",$B$11:$B$8770,"="&amp;B4054))/COUNTIFS($A$11:$A$8770,"="&amp;A4054,$F$11:$F$8770,"=COD1"),0)</f>
        <v>0</v>
      </c>
      <c r="L4054" s="13" t="e">
        <f>(VLOOKUP(F4054,tarifas!$C$7:$D$10,2,FALSE)+tarifas!$D$21)*datos!H4054</f>
        <v>#N/A</v>
      </c>
      <c r="M4054">
        <v>487.30281000000002</v>
      </c>
      <c r="N4054" s="13" t="e">
        <f t="shared" si="575"/>
        <v>#N/A</v>
      </c>
      <c r="O4054">
        <f t="shared" si="576"/>
        <v>487.30281000000002</v>
      </c>
      <c r="P4054" s="12">
        <f t="shared" si="577"/>
        <v>13.44750623869254</v>
      </c>
      <c r="Q4054">
        <f t="shared" si="578"/>
        <v>0</v>
      </c>
      <c r="R4054">
        <f>$D$2*tarifas!$D$12/24</f>
        <v>1.4541666666666666</v>
      </c>
      <c r="S4054" t="e">
        <f>VLOOKUP(E4054&amp;" "&amp;F4054,tarifas!$A$13:$D$20,4,FALSE)*P4054</f>
        <v>#N/A</v>
      </c>
      <c r="T4054">
        <f>IF(F4054="COD1",tarifas!$D$11*(SUMIFS($P$11:$P$8770,$F$11:$F$8770,"=COD1",$B$11:$B$8770,"="&amp;B4054)/COUNTIFS($F$11:$F$8770,"=COD1",$B$11:$B$8770,"="&amp;B4054))/COUNTIFS($A$11:$A$8770,"="&amp;A4054,$F$11:$F$8770,"=COD1"),0)</f>
        <v>0</v>
      </c>
      <c r="U4054" t="e">
        <f>(VLOOKUP(F4054,tarifas!$C$7:$D$10,2,FALSE)+tarifas!$D$21)*datos!P4054</f>
        <v>#N/A</v>
      </c>
      <c r="V4054" t="e">
        <f t="shared" si="579"/>
        <v>#N/A</v>
      </c>
      <c r="W4054">
        <f t="shared" si="580"/>
        <v>0</v>
      </c>
    </row>
    <row r="4055" spans="1:23" x14ac:dyDescent="0.25">
      <c r="A4055">
        <f t="shared" si="573"/>
        <v>167</v>
      </c>
      <c r="B4055">
        <f t="shared" si="574"/>
        <v>6</v>
      </c>
      <c r="C4055" s="1">
        <f t="shared" si="581"/>
        <v>41808.499999990192</v>
      </c>
      <c r="D4055" s="7">
        <v>0</v>
      </c>
      <c r="E4055" s="7"/>
      <c r="G4055">
        <v>69.33</v>
      </c>
      <c r="H4055" s="12">
        <v>427.36463262692894</v>
      </c>
      <c r="I4055" s="13">
        <f>$D$2*tarifas!$D$12/24</f>
        <v>1.4541666666666666</v>
      </c>
      <c r="J4055" s="13" t="e">
        <f>VLOOKUP(E4055&amp;" "&amp;F4055,tarifas!$A$13:$D$20,4,FALSE)*H4055</f>
        <v>#N/A</v>
      </c>
      <c r="K4055" s="13">
        <f>IF(F4055="COD1",tarifas!$D$11*(SUMIFS($H$11:$H$8770,$F$11:$F$8770,"=COD1",$B$11:$B$8770,"="&amp;B4055)/COUNTIFS($F$11:$F$8770,"=COD1",$B$11:$B$8770,"="&amp;B4055))/COUNTIFS($A$11:$A$8770,"="&amp;A4055,$F$11:$F$8770,"=COD1"),0)</f>
        <v>0</v>
      </c>
      <c r="L4055" s="13" t="e">
        <f>(VLOOKUP(F4055,tarifas!$C$7:$D$10,2,FALSE)+tarifas!$D$21)*datos!H4055</f>
        <v>#N/A</v>
      </c>
      <c r="M4055">
        <v>488.84252000000004</v>
      </c>
      <c r="N4055" s="13" t="e">
        <f t="shared" si="575"/>
        <v>#N/A</v>
      </c>
      <c r="O4055">
        <f t="shared" si="576"/>
        <v>427.36463262692894</v>
      </c>
      <c r="P4055" s="12">
        <f t="shared" si="577"/>
        <v>0</v>
      </c>
      <c r="Q4055">
        <f t="shared" si="578"/>
        <v>61.477887373071098</v>
      </c>
      <c r="R4055">
        <f>$D$2*tarifas!$D$12/24</f>
        <v>1.4541666666666666</v>
      </c>
      <c r="S4055" t="e">
        <f>VLOOKUP(E4055&amp;" "&amp;F4055,tarifas!$A$13:$D$20,4,FALSE)*P4055</f>
        <v>#N/A</v>
      </c>
      <c r="T4055">
        <f>IF(F4055="COD1",tarifas!$D$11*(SUMIFS($P$11:$P$8770,$F$11:$F$8770,"=COD1",$B$11:$B$8770,"="&amp;B4055)/COUNTIFS($F$11:$F$8770,"=COD1",$B$11:$B$8770,"="&amp;B4055))/COUNTIFS($A$11:$A$8770,"="&amp;A4055,$F$11:$F$8770,"=COD1"),0)</f>
        <v>0</v>
      </c>
      <c r="U4055" t="e">
        <f>(VLOOKUP(F4055,tarifas!$C$7:$D$10,2,FALSE)+tarifas!$D$21)*datos!P4055</f>
        <v>#N/A</v>
      </c>
      <c r="V4055" t="e">
        <f t="shared" si="579"/>
        <v>#N/A</v>
      </c>
      <c r="W4055">
        <f t="shared" si="580"/>
        <v>3.8360357384175172</v>
      </c>
    </row>
    <row r="4056" spans="1:23" x14ac:dyDescent="0.25">
      <c r="A4056">
        <f t="shared" si="573"/>
        <v>167</v>
      </c>
      <c r="B4056">
        <f t="shared" si="574"/>
        <v>6</v>
      </c>
      <c r="C4056" s="1">
        <f t="shared" si="581"/>
        <v>41808.541666656856</v>
      </c>
      <c r="D4056" s="7">
        <v>0</v>
      </c>
      <c r="E4056" s="7"/>
      <c r="G4056">
        <v>67.16</v>
      </c>
      <c r="H4056" s="12">
        <v>562.21515887958412</v>
      </c>
      <c r="I4056" s="13">
        <f>$D$2*tarifas!$D$12/24</f>
        <v>1.4541666666666666</v>
      </c>
      <c r="J4056" s="13" t="e">
        <f>VLOOKUP(E4056&amp;" "&amp;F4056,tarifas!$A$13:$D$20,4,FALSE)*H4056</f>
        <v>#N/A</v>
      </c>
      <c r="K4056" s="13">
        <f>IF(F4056="COD1",tarifas!$D$11*(SUMIFS($H$11:$H$8770,$F$11:$F$8770,"=COD1",$B$11:$B$8770,"="&amp;B4056)/COUNTIFS($F$11:$F$8770,"=COD1",$B$11:$B$8770,"="&amp;B4056))/COUNTIFS($A$11:$A$8770,"="&amp;A4056,$F$11:$F$8770,"=COD1"),0)</f>
        <v>0</v>
      </c>
      <c r="L4056" s="13" t="e">
        <f>(VLOOKUP(F4056,tarifas!$C$7:$D$10,2,FALSE)+tarifas!$D$21)*datos!H4056</f>
        <v>#N/A</v>
      </c>
      <c r="M4056">
        <v>468.95771999999999</v>
      </c>
      <c r="N4056" s="13" t="e">
        <f t="shared" si="575"/>
        <v>#N/A</v>
      </c>
      <c r="O4056">
        <f t="shared" si="576"/>
        <v>468.95771999999999</v>
      </c>
      <c r="P4056" s="12">
        <f t="shared" si="577"/>
        <v>93.257438879584129</v>
      </c>
      <c r="Q4056">
        <f t="shared" si="578"/>
        <v>0</v>
      </c>
      <c r="R4056">
        <f>$D$2*tarifas!$D$12/24</f>
        <v>1.4541666666666666</v>
      </c>
      <c r="S4056" t="e">
        <f>VLOOKUP(E4056&amp;" "&amp;F4056,tarifas!$A$13:$D$20,4,FALSE)*P4056</f>
        <v>#N/A</v>
      </c>
      <c r="T4056">
        <f>IF(F4056="COD1",tarifas!$D$11*(SUMIFS($P$11:$P$8770,$F$11:$F$8770,"=COD1",$B$11:$B$8770,"="&amp;B4056)/COUNTIFS($F$11:$F$8770,"=COD1",$B$11:$B$8770,"="&amp;B4056))/COUNTIFS($A$11:$A$8770,"="&amp;A4056,$F$11:$F$8770,"=COD1"),0)</f>
        <v>0</v>
      </c>
      <c r="U4056" t="e">
        <f>(VLOOKUP(F4056,tarifas!$C$7:$D$10,2,FALSE)+tarifas!$D$21)*datos!P4056</f>
        <v>#N/A</v>
      </c>
      <c r="V4056" t="e">
        <f t="shared" si="579"/>
        <v>#N/A</v>
      </c>
      <c r="W4056">
        <f t="shared" si="580"/>
        <v>0</v>
      </c>
    </row>
    <row r="4057" spans="1:23" x14ac:dyDescent="0.25">
      <c r="A4057">
        <f t="shared" si="573"/>
        <v>167</v>
      </c>
      <c r="B4057">
        <f t="shared" si="574"/>
        <v>6</v>
      </c>
      <c r="C4057" s="1">
        <f t="shared" si="581"/>
        <v>41808.58333332352</v>
      </c>
      <c r="D4057" s="7">
        <v>0</v>
      </c>
      <c r="E4057" s="7"/>
      <c r="G4057">
        <v>66.5</v>
      </c>
      <c r="H4057" s="12">
        <v>599.00737571984916</v>
      </c>
      <c r="I4057" s="13">
        <f>$D$2*tarifas!$D$12/24</f>
        <v>1.4541666666666666</v>
      </c>
      <c r="J4057" s="13" t="e">
        <f>VLOOKUP(E4057&amp;" "&amp;F4057,tarifas!$A$13:$D$20,4,FALSE)*H4057</f>
        <v>#N/A</v>
      </c>
      <c r="K4057" s="13">
        <f>IF(F4057="COD1",tarifas!$D$11*(SUMIFS($H$11:$H$8770,$F$11:$F$8770,"=COD1",$B$11:$B$8770,"="&amp;B4057)/COUNTIFS($F$11:$F$8770,"=COD1",$B$11:$B$8770,"="&amp;B4057))/COUNTIFS($A$11:$A$8770,"="&amp;A4057,$F$11:$F$8770,"=COD1"),0)</f>
        <v>0</v>
      </c>
      <c r="L4057" s="13" t="e">
        <f>(VLOOKUP(F4057,tarifas!$C$7:$D$10,2,FALSE)+tarifas!$D$21)*datos!H4057</f>
        <v>#N/A</v>
      </c>
      <c r="M4057">
        <v>378.70928999999995</v>
      </c>
      <c r="N4057" s="13" t="e">
        <f t="shared" si="575"/>
        <v>#N/A</v>
      </c>
      <c r="O4057">
        <f t="shared" si="576"/>
        <v>378.70928999999995</v>
      </c>
      <c r="P4057" s="12">
        <f t="shared" si="577"/>
        <v>220.29808571984921</v>
      </c>
      <c r="Q4057">
        <f t="shared" si="578"/>
        <v>0</v>
      </c>
      <c r="R4057">
        <f>$D$2*tarifas!$D$12/24</f>
        <v>1.4541666666666666</v>
      </c>
      <c r="S4057" t="e">
        <f>VLOOKUP(E4057&amp;" "&amp;F4057,tarifas!$A$13:$D$20,4,FALSE)*P4057</f>
        <v>#N/A</v>
      </c>
      <c r="T4057">
        <f>IF(F4057="COD1",tarifas!$D$11*(SUMIFS($P$11:$P$8770,$F$11:$F$8770,"=COD1",$B$11:$B$8770,"="&amp;B4057)/COUNTIFS($F$11:$F$8770,"=COD1",$B$11:$B$8770,"="&amp;B4057))/COUNTIFS($A$11:$A$8770,"="&amp;A4057,$F$11:$F$8770,"=COD1"),0)</f>
        <v>0</v>
      </c>
      <c r="U4057" t="e">
        <f>(VLOOKUP(F4057,tarifas!$C$7:$D$10,2,FALSE)+tarifas!$D$21)*datos!P4057</f>
        <v>#N/A</v>
      </c>
      <c r="V4057" t="e">
        <f t="shared" si="579"/>
        <v>#N/A</v>
      </c>
      <c r="W4057">
        <f t="shared" si="580"/>
        <v>0</v>
      </c>
    </row>
    <row r="4058" spans="1:23" x14ac:dyDescent="0.25">
      <c r="A4058">
        <f t="shared" si="573"/>
        <v>167</v>
      </c>
      <c r="B4058">
        <f t="shared" si="574"/>
        <v>6</v>
      </c>
      <c r="C4058" s="1">
        <f t="shared" si="581"/>
        <v>41808.624999990185</v>
      </c>
      <c r="D4058" s="7">
        <v>0</v>
      </c>
      <c r="E4058" s="7"/>
      <c r="G4058">
        <v>66.88</v>
      </c>
      <c r="H4058" s="12">
        <v>643.06204508040605</v>
      </c>
      <c r="I4058" s="13">
        <f>$D$2*tarifas!$D$12/24</f>
        <v>1.4541666666666666</v>
      </c>
      <c r="J4058" s="13" t="e">
        <f>VLOOKUP(E4058&amp;" "&amp;F4058,tarifas!$A$13:$D$20,4,FALSE)*H4058</f>
        <v>#N/A</v>
      </c>
      <c r="K4058" s="13">
        <f>IF(F4058="COD1",tarifas!$D$11*(SUMIFS($H$11:$H$8770,$F$11:$F$8770,"=COD1",$B$11:$B$8770,"="&amp;B4058)/COUNTIFS($F$11:$F$8770,"=COD1",$B$11:$B$8770,"="&amp;B4058))/COUNTIFS($A$11:$A$8770,"="&amp;A4058,$F$11:$F$8770,"=COD1"),0)</f>
        <v>0</v>
      </c>
      <c r="L4058" s="13" t="e">
        <f>(VLOOKUP(F4058,tarifas!$C$7:$D$10,2,FALSE)+tarifas!$D$21)*datos!H4058</f>
        <v>#N/A</v>
      </c>
      <c r="M4058">
        <v>88.371390000000005</v>
      </c>
      <c r="N4058" s="13" t="e">
        <f t="shared" si="575"/>
        <v>#N/A</v>
      </c>
      <c r="O4058">
        <f t="shared" si="576"/>
        <v>88.371390000000005</v>
      </c>
      <c r="P4058" s="12">
        <f t="shared" si="577"/>
        <v>554.69065508040603</v>
      </c>
      <c r="Q4058">
        <f t="shared" si="578"/>
        <v>0</v>
      </c>
      <c r="R4058">
        <f>$D$2*tarifas!$D$12/24</f>
        <v>1.4541666666666666</v>
      </c>
      <c r="S4058" t="e">
        <f>VLOOKUP(E4058&amp;" "&amp;F4058,tarifas!$A$13:$D$20,4,FALSE)*P4058</f>
        <v>#N/A</v>
      </c>
      <c r="T4058">
        <f>IF(F4058="COD1",tarifas!$D$11*(SUMIFS($P$11:$P$8770,$F$11:$F$8770,"=COD1",$B$11:$B$8770,"="&amp;B4058)/COUNTIFS($F$11:$F$8770,"=COD1",$B$11:$B$8770,"="&amp;B4058))/COUNTIFS($A$11:$A$8770,"="&amp;A4058,$F$11:$F$8770,"=COD1"),0)</f>
        <v>0</v>
      </c>
      <c r="U4058" t="e">
        <f>(VLOOKUP(F4058,tarifas!$C$7:$D$10,2,FALSE)+tarifas!$D$21)*datos!P4058</f>
        <v>#N/A</v>
      </c>
      <c r="V4058" t="e">
        <f t="shared" si="579"/>
        <v>#N/A</v>
      </c>
      <c r="W4058">
        <f t="shared" si="580"/>
        <v>0</v>
      </c>
    </row>
    <row r="4059" spans="1:23" x14ac:dyDescent="0.25">
      <c r="A4059">
        <f t="shared" si="573"/>
        <v>167</v>
      </c>
      <c r="B4059">
        <f t="shared" si="574"/>
        <v>6</v>
      </c>
      <c r="C4059" s="1">
        <f t="shared" si="581"/>
        <v>41808.666666656849</v>
      </c>
      <c r="D4059" s="7">
        <v>0</v>
      </c>
      <c r="E4059" s="7"/>
      <c r="G4059">
        <v>67.16</v>
      </c>
      <c r="H4059" s="12">
        <v>542.58070389481441</v>
      </c>
      <c r="I4059" s="13">
        <f>$D$2*tarifas!$D$12/24</f>
        <v>1.4541666666666666</v>
      </c>
      <c r="J4059" s="13" t="e">
        <f>VLOOKUP(E4059&amp;" "&amp;F4059,tarifas!$A$13:$D$20,4,FALSE)*H4059</f>
        <v>#N/A</v>
      </c>
      <c r="K4059" s="13">
        <f>IF(F4059="COD1",tarifas!$D$11*(SUMIFS($H$11:$H$8770,$F$11:$F$8770,"=COD1",$B$11:$B$8770,"="&amp;B4059)/COUNTIFS($F$11:$F$8770,"=COD1",$B$11:$B$8770,"="&amp;B4059))/COUNTIFS($A$11:$A$8770,"="&amp;A4059,$F$11:$F$8770,"=COD1"),0)</f>
        <v>0</v>
      </c>
      <c r="L4059" s="13" t="e">
        <f>(VLOOKUP(F4059,tarifas!$C$7:$D$10,2,FALSE)+tarifas!$D$21)*datos!H4059</f>
        <v>#N/A</v>
      </c>
      <c r="M4059">
        <v>162.28017000000003</v>
      </c>
      <c r="N4059" s="13" t="e">
        <f t="shared" si="575"/>
        <v>#N/A</v>
      </c>
      <c r="O4059">
        <f t="shared" si="576"/>
        <v>162.28017000000003</v>
      </c>
      <c r="P4059" s="12">
        <f t="shared" si="577"/>
        <v>380.30053389481441</v>
      </c>
      <c r="Q4059">
        <f t="shared" si="578"/>
        <v>0</v>
      </c>
      <c r="R4059">
        <f>$D$2*tarifas!$D$12/24</f>
        <v>1.4541666666666666</v>
      </c>
      <c r="S4059" t="e">
        <f>VLOOKUP(E4059&amp;" "&amp;F4059,tarifas!$A$13:$D$20,4,FALSE)*P4059</f>
        <v>#N/A</v>
      </c>
      <c r="T4059">
        <f>IF(F4059="COD1",tarifas!$D$11*(SUMIFS($P$11:$P$8770,$F$11:$F$8770,"=COD1",$B$11:$B$8770,"="&amp;B4059)/COUNTIFS($F$11:$F$8770,"=COD1",$B$11:$B$8770,"="&amp;B4059))/COUNTIFS($A$11:$A$8770,"="&amp;A4059,$F$11:$F$8770,"=COD1"),0)</f>
        <v>0</v>
      </c>
      <c r="U4059" t="e">
        <f>(VLOOKUP(F4059,tarifas!$C$7:$D$10,2,FALSE)+tarifas!$D$21)*datos!P4059</f>
        <v>#N/A</v>
      </c>
      <c r="V4059" t="e">
        <f t="shared" si="579"/>
        <v>#N/A</v>
      </c>
      <c r="W4059">
        <f t="shared" si="580"/>
        <v>0</v>
      </c>
    </row>
    <row r="4060" spans="1:23" x14ac:dyDescent="0.25">
      <c r="A4060">
        <f t="shared" si="573"/>
        <v>167</v>
      </c>
      <c r="B4060">
        <f t="shared" si="574"/>
        <v>6</v>
      </c>
      <c r="C4060" s="1">
        <f t="shared" si="581"/>
        <v>41808.708333323513</v>
      </c>
      <c r="D4060" s="7">
        <v>0</v>
      </c>
      <c r="E4060" s="7"/>
      <c r="G4060">
        <v>64.739999999999995</v>
      </c>
      <c r="H4060" s="12">
        <v>429.42515109974767</v>
      </c>
      <c r="I4060" s="13">
        <f>$D$2*tarifas!$D$12/24</f>
        <v>1.4541666666666666</v>
      </c>
      <c r="J4060" s="13" t="e">
        <f>VLOOKUP(E4060&amp;" "&amp;F4060,tarifas!$A$13:$D$20,4,FALSE)*H4060</f>
        <v>#N/A</v>
      </c>
      <c r="K4060" s="13">
        <f>IF(F4060="COD1",tarifas!$D$11*(SUMIFS($H$11:$H$8770,$F$11:$F$8770,"=COD1",$B$11:$B$8770,"="&amp;B4060)/COUNTIFS($F$11:$F$8770,"=COD1",$B$11:$B$8770,"="&amp;B4060))/COUNTIFS($A$11:$A$8770,"="&amp;A4060,$F$11:$F$8770,"=COD1"),0)</f>
        <v>0</v>
      </c>
      <c r="L4060" s="13" t="e">
        <f>(VLOOKUP(F4060,tarifas!$C$7:$D$10,2,FALSE)+tarifas!$D$21)*datos!H4060</f>
        <v>#N/A</v>
      </c>
      <c r="M4060">
        <v>26.286720000000003</v>
      </c>
      <c r="N4060" s="13" t="e">
        <f t="shared" si="575"/>
        <v>#N/A</v>
      </c>
      <c r="O4060">
        <f t="shared" si="576"/>
        <v>26.286720000000003</v>
      </c>
      <c r="P4060" s="12">
        <f t="shared" si="577"/>
        <v>403.13843109974766</v>
      </c>
      <c r="Q4060">
        <f t="shared" si="578"/>
        <v>0</v>
      </c>
      <c r="R4060">
        <f>$D$2*tarifas!$D$12/24</f>
        <v>1.4541666666666666</v>
      </c>
      <c r="S4060" t="e">
        <f>VLOOKUP(E4060&amp;" "&amp;F4060,tarifas!$A$13:$D$20,4,FALSE)*P4060</f>
        <v>#N/A</v>
      </c>
      <c r="T4060">
        <f>IF(F4060="COD1",tarifas!$D$11*(SUMIFS($P$11:$P$8770,$F$11:$F$8770,"=COD1",$B$11:$B$8770,"="&amp;B4060)/COUNTIFS($F$11:$F$8770,"=COD1",$B$11:$B$8770,"="&amp;B4060))/COUNTIFS($A$11:$A$8770,"="&amp;A4060,$F$11:$F$8770,"=COD1"),0)</f>
        <v>0</v>
      </c>
      <c r="U4060" t="e">
        <f>(VLOOKUP(F4060,tarifas!$C$7:$D$10,2,FALSE)+tarifas!$D$21)*datos!P4060</f>
        <v>#N/A</v>
      </c>
      <c r="V4060" t="e">
        <f t="shared" si="579"/>
        <v>#N/A</v>
      </c>
      <c r="W4060">
        <f t="shared" si="580"/>
        <v>0</v>
      </c>
    </row>
    <row r="4061" spans="1:23" x14ac:dyDescent="0.25">
      <c r="A4061">
        <f t="shared" si="573"/>
        <v>167</v>
      </c>
      <c r="B4061">
        <f t="shared" si="574"/>
        <v>6</v>
      </c>
      <c r="C4061" s="1">
        <f t="shared" si="581"/>
        <v>41808.749999990177</v>
      </c>
      <c r="D4061" s="7">
        <v>0</v>
      </c>
      <c r="E4061" s="7"/>
      <c r="G4061">
        <v>64.2</v>
      </c>
      <c r="H4061" s="12">
        <v>322.79576500717656</v>
      </c>
      <c r="I4061" s="13">
        <f>$D$2*tarifas!$D$12/24</f>
        <v>1.4541666666666666</v>
      </c>
      <c r="J4061" s="13" t="e">
        <f>VLOOKUP(E4061&amp;" "&amp;F4061,tarifas!$A$13:$D$20,4,FALSE)*H4061</f>
        <v>#N/A</v>
      </c>
      <c r="K4061" s="13">
        <f>IF(F4061="COD1",tarifas!$D$11*(SUMIFS($H$11:$H$8770,$F$11:$F$8770,"=COD1",$B$11:$B$8770,"="&amp;B4061)/COUNTIFS($F$11:$F$8770,"=COD1",$B$11:$B$8770,"="&amp;B4061))/COUNTIFS($A$11:$A$8770,"="&amp;A4061,$F$11:$F$8770,"=COD1"),0)</f>
        <v>0</v>
      </c>
      <c r="L4061" s="13" t="e">
        <f>(VLOOKUP(F4061,tarifas!$C$7:$D$10,2,FALSE)+tarifas!$D$21)*datos!H4061</f>
        <v>#N/A</v>
      </c>
      <c r="M4061">
        <v>0</v>
      </c>
      <c r="N4061" s="13" t="e">
        <f t="shared" si="575"/>
        <v>#N/A</v>
      </c>
      <c r="O4061">
        <f t="shared" si="576"/>
        <v>0</v>
      </c>
      <c r="P4061" s="12">
        <f t="shared" si="577"/>
        <v>322.79576500717656</v>
      </c>
      <c r="Q4061">
        <f t="shared" si="578"/>
        <v>0</v>
      </c>
      <c r="R4061">
        <f>$D$2*tarifas!$D$12/24</f>
        <v>1.4541666666666666</v>
      </c>
      <c r="S4061" t="e">
        <f>VLOOKUP(E4061&amp;" "&amp;F4061,tarifas!$A$13:$D$20,4,FALSE)*P4061</f>
        <v>#N/A</v>
      </c>
      <c r="T4061">
        <f>IF(F4061="COD1",tarifas!$D$11*(SUMIFS($P$11:$P$8770,$F$11:$F$8770,"=COD1",$B$11:$B$8770,"="&amp;B4061)/COUNTIFS($F$11:$F$8770,"=COD1",$B$11:$B$8770,"="&amp;B4061))/COUNTIFS($A$11:$A$8770,"="&amp;A4061,$F$11:$F$8770,"=COD1"),0)</f>
        <v>0</v>
      </c>
      <c r="U4061" t="e">
        <f>(VLOOKUP(F4061,tarifas!$C$7:$D$10,2,FALSE)+tarifas!$D$21)*datos!P4061</f>
        <v>#N/A</v>
      </c>
      <c r="V4061" t="e">
        <f t="shared" si="579"/>
        <v>#N/A</v>
      </c>
      <c r="W4061">
        <f t="shared" si="580"/>
        <v>0</v>
      </c>
    </row>
    <row r="4062" spans="1:23" x14ac:dyDescent="0.25">
      <c r="A4062">
        <f t="shared" si="573"/>
        <v>167</v>
      </c>
      <c r="B4062">
        <f t="shared" si="574"/>
        <v>6</v>
      </c>
      <c r="C4062" s="1">
        <f t="shared" si="581"/>
        <v>41808.791666656842</v>
      </c>
      <c r="D4062" s="7">
        <v>62.075757575757578</v>
      </c>
      <c r="E4062" s="7"/>
      <c r="G4062">
        <v>64.2</v>
      </c>
      <c r="H4062" s="12">
        <v>255.27183143104182</v>
      </c>
      <c r="I4062" s="13">
        <f>$D$2*tarifas!$D$12/24</f>
        <v>1.4541666666666666</v>
      </c>
      <c r="J4062" s="13" t="e">
        <f>VLOOKUP(E4062&amp;" "&amp;F4062,tarifas!$A$13:$D$20,4,FALSE)*H4062</f>
        <v>#N/A</v>
      </c>
      <c r="K4062" s="13">
        <f>IF(F4062="COD1",tarifas!$D$11*(SUMIFS($H$11:$H$8770,$F$11:$F$8770,"=COD1",$B$11:$B$8770,"="&amp;B4062)/COUNTIFS($F$11:$F$8770,"=COD1",$B$11:$B$8770,"="&amp;B4062))/COUNTIFS($A$11:$A$8770,"="&amp;A4062,$F$11:$F$8770,"=COD1"),0)</f>
        <v>0</v>
      </c>
      <c r="L4062" s="13" t="e">
        <f>(VLOOKUP(F4062,tarifas!$C$7:$D$10,2,FALSE)+tarifas!$D$21)*datos!H4062</f>
        <v>#N/A</v>
      </c>
      <c r="M4062">
        <v>3.2729599999999999</v>
      </c>
      <c r="N4062" s="13" t="e">
        <f t="shared" si="575"/>
        <v>#N/A</v>
      </c>
      <c r="O4062">
        <f t="shared" si="576"/>
        <v>3.2729599999999999</v>
      </c>
      <c r="P4062" s="12">
        <f t="shared" si="577"/>
        <v>251.99887143104181</v>
      </c>
      <c r="Q4062">
        <f t="shared" si="578"/>
        <v>0</v>
      </c>
      <c r="R4062">
        <f>$D$2*tarifas!$D$12/24</f>
        <v>1.4541666666666666</v>
      </c>
      <c r="S4062" t="e">
        <f>VLOOKUP(E4062&amp;" "&amp;F4062,tarifas!$A$13:$D$20,4,FALSE)*P4062</f>
        <v>#N/A</v>
      </c>
      <c r="T4062">
        <f>IF(F4062="COD1",tarifas!$D$11*(SUMIFS($P$11:$P$8770,$F$11:$F$8770,"=COD1",$B$11:$B$8770,"="&amp;B4062)/COUNTIFS($F$11:$F$8770,"=COD1",$B$11:$B$8770,"="&amp;B4062))/COUNTIFS($A$11:$A$8770,"="&amp;A4062,$F$11:$F$8770,"=COD1"),0)</f>
        <v>0</v>
      </c>
      <c r="U4062" t="e">
        <f>(VLOOKUP(F4062,tarifas!$C$7:$D$10,2,FALSE)+tarifas!$D$21)*datos!P4062</f>
        <v>#N/A</v>
      </c>
      <c r="V4062" t="e">
        <f t="shared" si="579"/>
        <v>#N/A</v>
      </c>
      <c r="W4062">
        <f t="shared" si="580"/>
        <v>0</v>
      </c>
    </row>
    <row r="4063" spans="1:23" x14ac:dyDescent="0.25">
      <c r="A4063">
        <f t="shared" si="573"/>
        <v>167</v>
      </c>
      <c r="B4063">
        <f t="shared" si="574"/>
        <v>6</v>
      </c>
      <c r="C4063" s="1">
        <f t="shared" si="581"/>
        <v>41808.833333323506</v>
      </c>
      <c r="D4063" s="7">
        <v>9.0151515151515174</v>
      </c>
      <c r="E4063" s="7"/>
      <c r="G4063">
        <v>65.180000000000007</v>
      </c>
      <c r="H4063" s="12">
        <v>234.02013973548486</v>
      </c>
      <c r="I4063" s="13">
        <f>$D$2*tarifas!$D$12/24</f>
        <v>1.4541666666666666</v>
      </c>
      <c r="J4063" s="13" t="e">
        <f>VLOOKUP(E4063&amp;" "&amp;F4063,tarifas!$A$13:$D$20,4,FALSE)*H4063</f>
        <v>#N/A</v>
      </c>
      <c r="K4063" s="13">
        <f>IF(F4063="COD1",tarifas!$D$11*(SUMIFS($H$11:$H$8770,$F$11:$F$8770,"=COD1",$B$11:$B$8770,"="&amp;B4063)/COUNTIFS($F$11:$F$8770,"=COD1",$B$11:$B$8770,"="&amp;B4063))/COUNTIFS($A$11:$A$8770,"="&amp;A4063,$F$11:$F$8770,"=COD1"),0)</f>
        <v>0</v>
      </c>
      <c r="L4063" s="13" t="e">
        <f>(VLOOKUP(F4063,tarifas!$C$7:$D$10,2,FALSE)+tarifas!$D$21)*datos!H4063</f>
        <v>#N/A</v>
      </c>
      <c r="M4063">
        <v>0</v>
      </c>
      <c r="N4063" s="13" t="e">
        <f t="shared" si="575"/>
        <v>#N/A</v>
      </c>
      <c r="O4063">
        <f t="shared" si="576"/>
        <v>0</v>
      </c>
      <c r="P4063" s="12">
        <f t="shared" si="577"/>
        <v>234.02013973548486</v>
      </c>
      <c r="Q4063">
        <f t="shared" si="578"/>
        <v>0</v>
      </c>
      <c r="R4063">
        <f>$D$2*tarifas!$D$12/24</f>
        <v>1.4541666666666666</v>
      </c>
      <c r="S4063" t="e">
        <f>VLOOKUP(E4063&amp;" "&amp;F4063,tarifas!$A$13:$D$20,4,FALSE)*P4063</f>
        <v>#N/A</v>
      </c>
      <c r="T4063">
        <f>IF(F4063="COD1",tarifas!$D$11*(SUMIFS($P$11:$P$8770,$F$11:$F$8770,"=COD1",$B$11:$B$8770,"="&amp;B4063)/COUNTIFS($F$11:$F$8770,"=COD1",$B$11:$B$8770,"="&amp;B4063))/COUNTIFS($A$11:$A$8770,"="&amp;A4063,$F$11:$F$8770,"=COD1"),0)</f>
        <v>0</v>
      </c>
      <c r="U4063" t="e">
        <f>(VLOOKUP(F4063,tarifas!$C$7:$D$10,2,FALSE)+tarifas!$D$21)*datos!P4063</f>
        <v>#N/A</v>
      </c>
      <c r="V4063" t="e">
        <f t="shared" si="579"/>
        <v>#N/A</v>
      </c>
      <c r="W4063">
        <f t="shared" si="580"/>
        <v>0</v>
      </c>
    </row>
    <row r="4064" spans="1:23" x14ac:dyDescent="0.25">
      <c r="A4064">
        <f t="shared" si="573"/>
        <v>167</v>
      </c>
      <c r="B4064">
        <f t="shared" si="574"/>
        <v>6</v>
      </c>
      <c r="C4064" s="1">
        <f t="shared" si="581"/>
        <v>41808.87499999017</v>
      </c>
      <c r="D4064" s="7">
        <v>0</v>
      </c>
      <c r="E4064" s="7"/>
      <c r="G4064">
        <v>63.69</v>
      </c>
      <c r="H4064" s="12">
        <v>227.58889147939041</v>
      </c>
      <c r="I4064" s="13">
        <f>$D$2*tarifas!$D$12/24</f>
        <v>1.4541666666666666</v>
      </c>
      <c r="J4064" s="13" t="e">
        <f>VLOOKUP(E4064&amp;" "&amp;F4064,tarifas!$A$13:$D$20,4,FALSE)*H4064</f>
        <v>#N/A</v>
      </c>
      <c r="K4064" s="13">
        <f>IF(F4064="COD1",tarifas!$D$11*(SUMIFS($H$11:$H$8770,$F$11:$F$8770,"=COD1",$B$11:$B$8770,"="&amp;B4064)/COUNTIFS($F$11:$F$8770,"=COD1",$B$11:$B$8770,"="&amp;B4064))/COUNTIFS($A$11:$A$8770,"="&amp;A4064,$F$11:$F$8770,"=COD1"),0)</f>
        <v>0</v>
      </c>
      <c r="L4064" s="13" t="e">
        <f>(VLOOKUP(F4064,tarifas!$C$7:$D$10,2,FALSE)+tarifas!$D$21)*datos!H4064</f>
        <v>#N/A</v>
      </c>
      <c r="M4064">
        <v>0</v>
      </c>
      <c r="N4064" s="13" t="e">
        <f t="shared" si="575"/>
        <v>#N/A</v>
      </c>
      <c r="O4064">
        <f t="shared" si="576"/>
        <v>0</v>
      </c>
      <c r="P4064" s="12">
        <f t="shared" si="577"/>
        <v>227.58889147939041</v>
      </c>
      <c r="Q4064">
        <f t="shared" si="578"/>
        <v>0</v>
      </c>
      <c r="R4064">
        <f>$D$2*tarifas!$D$12/24</f>
        <v>1.4541666666666666</v>
      </c>
      <c r="S4064" t="e">
        <f>VLOOKUP(E4064&amp;" "&amp;F4064,tarifas!$A$13:$D$20,4,FALSE)*P4064</f>
        <v>#N/A</v>
      </c>
      <c r="T4064">
        <f>IF(F4064="COD1",tarifas!$D$11*(SUMIFS($P$11:$P$8770,$F$11:$F$8770,"=COD1",$B$11:$B$8770,"="&amp;B4064)/COUNTIFS($F$11:$F$8770,"=COD1",$B$11:$B$8770,"="&amp;B4064))/COUNTIFS($A$11:$A$8770,"="&amp;A4064,$F$11:$F$8770,"=COD1"),0)</f>
        <v>0</v>
      </c>
      <c r="U4064" t="e">
        <f>(VLOOKUP(F4064,tarifas!$C$7:$D$10,2,FALSE)+tarifas!$D$21)*datos!P4064</f>
        <v>#N/A</v>
      </c>
      <c r="V4064" t="e">
        <f t="shared" si="579"/>
        <v>#N/A</v>
      </c>
      <c r="W4064">
        <f t="shared" si="580"/>
        <v>0</v>
      </c>
    </row>
    <row r="4065" spans="1:23" x14ac:dyDescent="0.25">
      <c r="A4065">
        <f t="shared" si="573"/>
        <v>167</v>
      </c>
      <c r="B4065">
        <f t="shared" si="574"/>
        <v>6</v>
      </c>
      <c r="C4065" s="1">
        <f t="shared" si="581"/>
        <v>41808.916666656834</v>
      </c>
      <c r="D4065" s="7">
        <v>0</v>
      </c>
      <c r="E4065" s="7"/>
      <c r="G4065">
        <v>60.45</v>
      </c>
      <c r="H4065" s="12">
        <v>229.36906762215816</v>
      </c>
      <c r="I4065" s="13">
        <f>$D$2*tarifas!$D$12/24</f>
        <v>1.4541666666666666</v>
      </c>
      <c r="J4065" s="13" t="e">
        <f>VLOOKUP(E4065&amp;" "&amp;F4065,tarifas!$A$13:$D$20,4,FALSE)*H4065</f>
        <v>#N/A</v>
      </c>
      <c r="K4065" s="13">
        <f>IF(F4065="COD1",tarifas!$D$11*(SUMIFS($H$11:$H$8770,$F$11:$F$8770,"=COD1",$B$11:$B$8770,"="&amp;B4065)/COUNTIFS($F$11:$F$8770,"=COD1",$B$11:$B$8770,"="&amp;B4065))/COUNTIFS($A$11:$A$8770,"="&amp;A4065,$F$11:$F$8770,"=COD1"),0)</f>
        <v>0</v>
      </c>
      <c r="L4065" s="13" t="e">
        <f>(VLOOKUP(F4065,tarifas!$C$7:$D$10,2,FALSE)+tarifas!$D$21)*datos!H4065</f>
        <v>#N/A</v>
      </c>
      <c r="M4065">
        <v>0</v>
      </c>
      <c r="N4065" s="13" t="e">
        <f t="shared" si="575"/>
        <v>#N/A</v>
      </c>
      <c r="O4065">
        <f t="shared" si="576"/>
        <v>0</v>
      </c>
      <c r="P4065" s="12">
        <f t="shared" si="577"/>
        <v>229.36906762215816</v>
      </c>
      <c r="Q4065">
        <f t="shared" si="578"/>
        <v>0</v>
      </c>
      <c r="R4065">
        <f>$D$2*tarifas!$D$12/24</f>
        <v>1.4541666666666666</v>
      </c>
      <c r="S4065" t="e">
        <f>VLOOKUP(E4065&amp;" "&amp;F4065,tarifas!$A$13:$D$20,4,FALSE)*P4065</f>
        <v>#N/A</v>
      </c>
      <c r="T4065">
        <f>IF(F4065="COD1",tarifas!$D$11*(SUMIFS($P$11:$P$8770,$F$11:$F$8770,"=COD1",$B$11:$B$8770,"="&amp;B4065)/COUNTIFS($F$11:$F$8770,"=COD1",$B$11:$B$8770,"="&amp;B4065))/COUNTIFS($A$11:$A$8770,"="&amp;A4065,$F$11:$F$8770,"=COD1"),0)</f>
        <v>0</v>
      </c>
      <c r="U4065" t="e">
        <f>(VLOOKUP(F4065,tarifas!$C$7:$D$10,2,FALSE)+tarifas!$D$21)*datos!P4065</f>
        <v>#N/A</v>
      </c>
      <c r="V4065" t="e">
        <f t="shared" si="579"/>
        <v>#N/A</v>
      </c>
      <c r="W4065">
        <f t="shared" si="580"/>
        <v>0</v>
      </c>
    </row>
    <row r="4066" spans="1:23" x14ac:dyDescent="0.25">
      <c r="A4066">
        <f t="shared" si="573"/>
        <v>167</v>
      </c>
      <c r="B4066">
        <f t="shared" si="574"/>
        <v>6</v>
      </c>
      <c r="C4066" s="1">
        <f t="shared" si="581"/>
        <v>41808.958333323499</v>
      </c>
      <c r="D4066" s="7">
        <v>0</v>
      </c>
      <c r="E4066" s="7"/>
      <c r="G4066">
        <v>57.8</v>
      </c>
      <c r="H4066" s="12">
        <v>219.71449741828218</v>
      </c>
      <c r="I4066" s="13">
        <f>$D$2*tarifas!$D$12/24</f>
        <v>1.4541666666666666</v>
      </c>
      <c r="J4066" s="13" t="e">
        <f>VLOOKUP(E4066&amp;" "&amp;F4066,tarifas!$A$13:$D$20,4,FALSE)*H4066</f>
        <v>#N/A</v>
      </c>
      <c r="K4066" s="13">
        <f>IF(F4066="COD1",tarifas!$D$11*(SUMIFS($H$11:$H$8770,$F$11:$F$8770,"=COD1",$B$11:$B$8770,"="&amp;B4066)/COUNTIFS($F$11:$F$8770,"=COD1",$B$11:$B$8770,"="&amp;B4066))/COUNTIFS($A$11:$A$8770,"="&amp;A4066,$F$11:$F$8770,"=COD1"),0)</f>
        <v>0</v>
      </c>
      <c r="L4066" s="13" t="e">
        <f>(VLOOKUP(F4066,tarifas!$C$7:$D$10,2,FALSE)+tarifas!$D$21)*datos!H4066</f>
        <v>#N/A</v>
      </c>
      <c r="M4066">
        <v>0</v>
      </c>
      <c r="N4066" s="13" t="e">
        <f t="shared" si="575"/>
        <v>#N/A</v>
      </c>
      <c r="O4066">
        <f t="shared" si="576"/>
        <v>0</v>
      </c>
      <c r="P4066" s="12">
        <f t="shared" si="577"/>
        <v>219.71449741828218</v>
      </c>
      <c r="Q4066">
        <f t="shared" si="578"/>
        <v>0</v>
      </c>
      <c r="R4066">
        <f>$D$2*tarifas!$D$12/24</f>
        <v>1.4541666666666666</v>
      </c>
      <c r="S4066" t="e">
        <f>VLOOKUP(E4066&amp;" "&amp;F4066,tarifas!$A$13:$D$20,4,FALSE)*P4066</f>
        <v>#N/A</v>
      </c>
      <c r="T4066">
        <f>IF(F4066="COD1",tarifas!$D$11*(SUMIFS($P$11:$P$8770,$F$11:$F$8770,"=COD1",$B$11:$B$8770,"="&amp;B4066)/COUNTIFS($F$11:$F$8770,"=COD1",$B$11:$B$8770,"="&amp;B4066))/COUNTIFS($A$11:$A$8770,"="&amp;A4066,$F$11:$F$8770,"=COD1"),0)</f>
        <v>0</v>
      </c>
      <c r="U4066" t="e">
        <f>(VLOOKUP(F4066,tarifas!$C$7:$D$10,2,FALSE)+tarifas!$D$21)*datos!P4066</f>
        <v>#N/A</v>
      </c>
      <c r="V4066" t="e">
        <f t="shared" si="579"/>
        <v>#N/A</v>
      </c>
      <c r="W4066">
        <f t="shared" si="580"/>
        <v>0</v>
      </c>
    </row>
    <row r="4067" spans="1:23" x14ac:dyDescent="0.25">
      <c r="A4067">
        <f t="shared" si="573"/>
        <v>168</v>
      </c>
      <c r="B4067">
        <f t="shared" si="574"/>
        <v>6</v>
      </c>
      <c r="C4067" s="1">
        <f t="shared" si="581"/>
        <v>41808.999999990163</v>
      </c>
      <c r="D4067" s="7">
        <v>0</v>
      </c>
      <c r="E4067" s="7"/>
      <c r="G4067">
        <v>49.01</v>
      </c>
      <c r="H4067" s="12">
        <v>217.53813499530011</v>
      </c>
      <c r="I4067" s="13">
        <f>$D$2*tarifas!$D$12/24</f>
        <v>1.4541666666666666</v>
      </c>
      <c r="J4067" s="13" t="e">
        <f>VLOOKUP(E4067&amp;" "&amp;F4067,tarifas!$A$13:$D$20,4,FALSE)*H4067</f>
        <v>#N/A</v>
      </c>
      <c r="K4067" s="13">
        <f>IF(F4067="COD1",tarifas!$D$11*(SUMIFS($H$11:$H$8770,$F$11:$F$8770,"=COD1",$B$11:$B$8770,"="&amp;B4067)/COUNTIFS($F$11:$F$8770,"=COD1",$B$11:$B$8770,"="&amp;B4067))/COUNTIFS($A$11:$A$8770,"="&amp;A4067,$F$11:$F$8770,"=COD1"),0)</f>
        <v>0</v>
      </c>
      <c r="L4067" s="13" t="e">
        <f>(VLOOKUP(F4067,tarifas!$C$7:$D$10,2,FALSE)+tarifas!$D$21)*datos!H4067</f>
        <v>#N/A</v>
      </c>
      <c r="M4067">
        <v>0</v>
      </c>
      <c r="N4067" s="13" t="e">
        <f t="shared" si="575"/>
        <v>#N/A</v>
      </c>
      <c r="O4067">
        <f t="shared" si="576"/>
        <v>0</v>
      </c>
      <c r="P4067" s="12">
        <f t="shared" si="577"/>
        <v>217.53813499530011</v>
      </c>
      <c r="Q4067">
        <f t="shared" si="578"/>
        <v>0</v>
      </c>
      <c r="R4067">
        <f>$D$2*tarifas!$D$12/24</f>
        <v>1.4541666666666666</v>
      </c>
      <c r="S4067" t="e">
        <f>VLOOKUP(E4067&amp;" "&amp;F4067,tarifas!$A$13:$D$20,4,FALSE)*P4067</f>
        <v>#N/A</v>
      </c>
      <c r="T4067">
        <f>IF(F4067="COD1",tarifas!$D$11*(SUMIFS($P$11:$P$8770,$F$11:$F$8770,"=COD1",$B$11:$B$8770,"="&amp;B4067)/COUNTIFS($F$11:$F$8770,"=COD1",$B$11:$B$8770,"="&amp;B4067))/COUNTIFS($A$11:$A$8770,"="&amp;A4067,$F$11:$F$8770,"=COD1"),0)</f>
        <v>0</v>
      </c>
      <c r="U4067" t="e">
        <f>(VLOOKUP(F4067,tarifas!$C$7:$D$10,2,FALSE)+tarifas!$D$21)*datos!P4067</f>
        <v>#N/A</v>
      </c>
      <c r="V4067" t="e">
        <f t="shared" si="579"/>
        <v>#N/A</v>
      </c>
      <c r="W4067">
        <f t="shared" si="580"/>
        <v>0</v>
      </c>
    </row>
    <row r="4068" spans="1:23" x14ac:dyDescent="0.25">
      <c r="A4068">
        <f t="shared" si="573"/>
        <v>168</v>
      </c>
      <c r="B4068">
        <f t="shared" si="574"/>
        <v>6</v>
      </c>
      <c r="C4068" s="1">
        <f t="shared" si="581"/>
        <v>41809.041666656827</v>
      </c>
      <c r="D4068" s="7">
        <v>0</v>
      </c>
      <c r="E4068" s="7"/>
      <c r="G4068">
        <v>46.58</v>
      </c>
      <c r="H4068" s="12">
        <v>215.55108686381888</v>
      </c>
      <c r="I4068" s="13">
        <f>$D$2*tarifas!$D$12/24</f>
        <v>1.4541666666666666</v>
      </c>
      <c r="J4068" s="13" t="e">
        <f>VLOOKUP(E4068&amp;" "&amp;F4068,tarifas!$A$13:$D$20,4,FALSE)*H4068</f>
        <v>#N/A</v>
      </c>
      <c r="K4068" s="13">
        <f>IF(F4068="COD1",tarifas!$D$11*(SUMIFS($H$11:$H$8770,$F$11:$F$8770,"=COD1",$B$11:$B$8770,"="&amp;B4068)/COUNTIFS($F$11:$F$8770,"=COD1",$B$11:$B$8770,"="&amp;B4068))/COUNTIFS($A$11:$A$8770,"="&amp;A4068,$F$11:$F$8770,"=COD1"),0)</f>
        <v>0</v>
      </c>
      <c r="L4068" s="13" t="e">
        <f>(VLOOKUP(F4068,tarifas!$C$7:$D$10,2,FALSE)+tarifas!$D$21)*datos!H4068</f>
        <v>#N/A</v>
      </c>
      <c r="M4068">
        <v>0</v>
      </c>
      <c r="N4068" s="13" t="e">
        <f t="shared" si="575"/>
        <v>#N/A</v>
      </c>
      <c r="O4068">
        <f t="shared" si="576"/>
        <v>0</v>
      </c>
      <c r="P4068" s="12">
        <f t="shared" si="577"/>
        <v>215.55108686381888</v>
      </c>
      <c r="Q4068">
        <f t="shared" si="578"/>
        <v>0</v>
      </c>
      <c r="R4068">
        <f>$D$2*tarifas!$D$12/24</f>
        <v>1.4541666666666666</v>
      </c>
      <c r="S4068" t="e">
        <f>VLOOKUP(E4068&amp;" "&amp;F4068,tarifas!$A$13:$D$20,4,FALSE)*P4068</f>
        <v>#N/A</v>
      </c>
      <c r="T4068">
        <f>IF(F4068="COD1",tarifas!$D$11*(SUMIFS($P$11:$P$8770,$F$11:$F$8770,"=COD1",$B$11:$B$8770,"="&amp;B4068)/COUNTIFS($F$11:$F$8770,"=COD1",$B$11:$B$8770,"="&amp;B4068))/COUNTIFS($A$11:$A$8770,"="&amp;A4068,$F$11:$F$8770,"=COD1"),0)</f>
        <v>0</v>
      </c>
      <c r="U4068" t="e">
        <f>(VLOOKUP(F4068,tarifas!$C$7:$D$10,2,FALSE)+tarifas!$D$21)*datos!P4068</f>
        <v>#N/A</v>
      </c>
      <c r="V4068" t="e">
        <f t="shared" si="579"/>
        <v>#N/A</v>
      </c>
      <c r="W4068">
        <f t="shared" si="580"/>
        <v>0</v>
      </c>
    </row>
    <row r="4069" spans="1:23" x14ac:dyDescent="0.25">
      <c r="A4069">
        <f t="shared" si="573"/>
        <v>168</v>
      </c>
      <c r="B4069">
        <f t="shared" si="574"/>
        <v>6</v>
      </c>
      <c r="C4069" s="1">
        <f t="shared" si="581"/>
        <v>41809.083333323491</v>
      </c>
      <c r="D4069" s="7">
        <v>0</v>
      </c>
      <c r="E4069" s="7"/>
      <c r="G4069">
        <v>48.69</v>
      </c>
      <c r="H4069" s="12">
        <v>213.14271145996713</v>
      </c>
      <c r="I4069" s="13">
        <f>$D$2*tarifas!$D$12/24</f>
        <v>1.4541666666666666</v>
      </c>
      <c r="J4069" s="13" t="e">
        <f>VLOOKUP(E4069&amp;" "&amp;F4069,tarifas!$A$13:$D$20,4,FALSE)*H4069</f>
        <v>#N/A</v>
      </c>
      <c r="K4069" s="13">
        <f>IF(F4069="COD1",tarifas!$D$11*(SUMIFS($H$11:$H$8770,$F$11:$F$8770,"=COD1",$B$11:$B$8770,"="&amp;B4069)/COUNTIFS($F$11:$F$8770,"=COD1",$B$11:$B$8770,"="&amp;B4069))/COUNTIFS($A$11:$A$8770,"="&amp;A4069,$F$11:$F$8770,"=COD1"),0)</f>
        <v>0</v>
      </c>
      <c r="L4069" s="13" t="e">
        <f>(VLOOKUP(F4069,tarifas!$C$7:$D$10,2,FALSE)+tarifas!$D$21)*datos!H4069</f>
        <v>#N/A</v>
      </c>
      <c r="M4069">
        <v>0</v>
      </c>
      <c r="N4069" s="13" t="e">
        <f t="shared" si="575"/>
        <v>#N/A</v>
      </c>
      <c r="O4069">
        <f t="shared" si="576"/>
        <v>0</v>
      </c>
      <c r="P4069" s="12">
        <f t="shared" si="577"/>
        <v>213.14271145996713</v>
      </c>
      <c r="Q4069">
        <f t="shared" si="578"/>
        <v>0</v>
      </c>
      <c r="R4069">
        <f>$D$2*tarifas!$D$12/24</f>
        <v>1.4541666666666666</v>
      </c>
      <c r="S4069" t="e">
        <f>VLOOKUP(E4069&amp;" "&amp;F4069,tarifas!$A$13:$D$20,4,FALSE)*P4069</f>
        <v>#N/A</v>
      </c>
      <c r="T4069">
        <f>IF(F4069="COD1",tarifas!$D$11*(SUMIFS($P$11:$P$8770,$F$11:$F$8770,"=COD1",$B$11:$B$8770,"="&amp;B4069)/COUNTIFS($F$11:$F$8770,"=COD1",$B$11:$B$8770,"="&amp;B4069))/COUNTIFS($A$11:$A$8770,"="&amp;A4069,$F$11:$F$8770,"=COD1"),0)</f>
        <v>0</v>
      </c>
      <c r="U4069" t="e">
        <f>(VLOOKUP(F4069,tarifas!$C$7:$D$10,2,FALSE)+tarifas!$D$21)*datos!P4069</f>
        <v>#N/A</v>
      </c>
      <c r="V4069" t="e">
        <f t="shared" si="579"/>
        <v>#N/A</v>
      </c>
      <c r="W4069">
        <f t="shared" si="580"/>
        <v>0</v>
      </c>
    </row>
    <row r="4070" spans="1:23" x14ac:dyDescent="0.25">
      <c r="A4070">
        <f t="shared" si="573"/>
        <v>168</v>
      </c>
      <c r="B4070">
        <f t="shared" si="574"/>
        <v>6</v>
      </c>
      <c r="C4070" s="1">
        <f t="shared" si="581"/>
        <v>41809.124999990156</v>
      </c>
      <c r="D4070" s="7">
        <v>0</v>
      </c>
      <c r="E4070" s="7"/>
      <c r="G4070">
        <v>46.58</v>
      </c>
      <c r="H4070" s="12">
        <v>210.32126385664543</v>
      </c>
      <c r="I4070" s="13">
        <f>$D$2*tarifas!$D$12/24</f>
        <v>1.4541666666666666</v>
      </c>
      <c r="J4070" s="13" t="e">
        <f>VLOOKUP(E4070&amp;" "&amp;F4070,tarifas!$A$13:$D$20,4,FALSE)*H4070</f>
        <v>#N/A</v>
      </c>
      <c r="K4070" s="13">
        <f>IF(F4070="COD1",tarifas!$D$11*(SUMIFS($H$11:$H$8770,$F$11:$F$8770,"=COD1",$B$11:$B$8770,"="&amp;B4070)/COUNTIFS($F$11:$F$8770,"=COD1",$B$11:$B$8770,"="&amp;B4070))/COUNTIFS($A$11:$A$8770,"="&amp;A4070,$F$11:$F$8770,"=COD1"),0)</f>
        <v>0</v>
      </c>
      <c r="L4070" s="13" t="e">
        <f>(VLOOKUP(F4070,tarifas!$C$7:$D$10,2,FALSE)+tarifas!$D$21)*datos!H4070</f>
        <v>#N/A</v>
      </c>
      <c r="M4070">
        <v>0</v>
      </c>
      <c r="N4070" s="13" t="e">
        <f t="shared" si="575"/>
        <v>#N/A</v>
      </c>
      <c r="O4070">
        <f t="shared" si="576"/>
        <v>0</v>
      </c>
      <c r="P4070" s="12">
        <f t="shared" si="577"/>
        <v>210.32126385664543</v>
      </c>
      <c r="Q4070">
        <f t="shared" si="578"/>
        <v>0</v>
      </c>
      <c r="R4070">
        <f>$D$2*tarifas!$D$12/24</f>
        <v>1.4541666666666666</v>
      </c>
      <c r="S4070" t="e">
        <f>VLOOKUP(E4070&amp;" "&amp;F4070,tarifas!$A$13:$D$20,4,FALSE)*P4070</f>
        <v>#N/A</v>
      </c>
      <c r="T4070">
        <f>IF(F4070="COD1",tarifas!$D$11*(SUMIFS($P$11:$P$8770,$F$11:$F$8770,"=COD1",$B$11:$B$8770,"="&amp;B4070)/COUNTIFS($F$11:$F$8770,"=COD1",$B$11:$B$8770,"="&amp;B4070))/COUNTIFS($A$11:$A$8770,"="&amp;A4070,$F$11:$F$8770,"=COD1"),0)</f>
        <v>0</v>
      </c>
      <c r="U4070" t="e">
        <f>(VLOOKUP(F4070,tarifas!$C$7:$D$10,2,FALSE)+tarifas!$D$21)*datos!P4070</f>
        <v>#N/A</v>
      </c>
      <c r="V4070" t="e">
        <f t="shared" si="579"/>
        <v>#N/A</v>
      </c>
      <c r="W4070">
        <f t="shared" si="580"/>
        <v>0</v>
      </c>
    </row>
    <row r="4071" spans="1:23" x14ac:dyDescent="0.25">
      <c r="A4071">
        <f t="shared" si="573"/>
        <v>168</v>
      </c>
      <c r="B4071">
        <f t="shared" si="574"/>
        <v>6</v>
      </c>
      <c r="C4071" s="1">
        <f t="shared" si="581"/>
        <v>41809.16666665682</v>
      </c>
      <c r="D4071" s="7">
        <v>0</v>
      </c>
      <c r="E4071" s="7"/>
      <c r="G4071">
        <v>48.61</v>
      </c>
      <c r="H4071" s="12">
        <v>211.02816919318821</v>
      </c>
      <c r="I4071" s="13">
        <f>$D$2*tarifas!$D$12/24</f>
        <v>1.4541666666666666</v>
      </c>
      <c r="J4071" s="13" t="e">
        <f>VLOOKUP(E4071&amp;" "&amp;F4071,tarifas!$A$13:$D$20,4,FALSE)*H4071</f>
        <v>#N/A</v>
      </c>
      <c r="K4071" s="13">
        <f>IF(F4071="COD1",tarifas!$D$11*(SUMIFS($H$11:$H$8770,$F$11:$F$8770,"=COD1",$B$11:$B$8770,"="&amp;B4071)/COUNTIFS($F$11:$F$8770,"=COD1",$B$11:$B$8770,"="&amp;B4071))/COUNTIFS($A$11:$A$8770,"="&amp;A4071,$F$11:$F$8770,"=COD1"),0)</f>
        <v>0</v>
      </c>
      <c r="L4071" s="13" t="e">
        <f>(VLOOKUP(F4071,tarifas!$C$7:$D$10,2,FALSE)+tarifas!$D$21)*datos!H4071</f>
        <v>#N/A</v>
      </c>
      <c r="M4071">
        <v>0</v>
      </c>
      <c r="N4071" s="13" t="e">
        <f t="shared" si="575"/>
        <v>#N/A</v>
      </c>
      <c r="O4071">
        <f t="shared" si="576"/>
        <v>0</v>
      </c>
      <c r="P4071" s="12">
        <f t="shared" si="577"/>
        <v>211.02816919318821</v>
      </c>
      <c r="Q4071">
        <f t="shared" si="578"/>
        <v>0</v>
      </c>
      <c r="R4071">
        <f>$D$2*tarifas!$D$12/24</f>
        <v>1.4541666666666666</v>
      </c>
      <c r="S4071" t="e">
        <f>VLOOKUP(E4071&amp;" "&amp;F4071,tarifas!$A$13:$D$20,4,FALSE)*P4071</f>
        <v>#N/A</v>
      </c>
      <c r="T4071">
        <f>IF(F4071="COD1",tarifas!$D$11*(SUMIFS($P$11:$P$8770,$F$11:$F$8770,"=COD1",$B$11:$B$8770,"="&amp;B4071)/COUNTIFS($F$11:$F$8770,"=COD1",$B$11:$B$8770,"="&amp;B4071))/COUNTIFS($A$11:$A$8770,"="&amp;A4071,$F$11:$F$8770,"=COD1"),0)</f>
        <v>0</v>
      </c>
      <c r="U4071" t="e">
        <f>(VLOOKUP(F4071,tarifas!$C$7:$D$10,2,FALSE)+tarifas!$D$21)*datos!P4071</f>
        <v>#N/A</v>
      </c>
      <c r="V4071" t="e">
        <f t="shared" si="579"/>
        <v>#N/A</v>
      </c>
      <c r="W4071">
        <f t="shared" si="580"/>
        <v>0</v>
      </c>
    </row>
    <row r="4072" spans="1:23" x14ac:dyDescent="0.25">
      <c r="A4072">
        <f t="shared" si="573"/>
        <v>168</v>
      </c>
      <c r="B4072">
        <f t="shared" si="574"/>
        <v>6</v>
      </c>
      <c r="C4072" s="1">
        <f t="shared" si="581"/>
        <v>41809.208333323484</v>
      </c>
      <c r="D4072" s="7">
        <v>0</v>
      </c>
      <c r="E4072" s="7"/>
      <c r="G4072">
        <v>56.3</v>
      </c>
      <c r="H4072" s="12">
        <v>210.78850650625694</v>
      </c>
      <c r="I4072" s="13">
        <f>$D$2*tarifas!$D$12/24</f>
        <v>1.4541666666666666</v>
      </c>
      <c r="J4072" s="13" t="e">
        <f>VLOOKUP(E4072&amp;" "&amp;F4072,tarifas!$A$13:$D$20,4,FALSE)*H4072</f>
        <v>#N/A</v>
      </c>
      <c r="K4072" s="13">
        <f>IF(F4072="COD1",tarifas!$D$11*(SUMIFS($H$11:$H$8770,$F$11:$F$8770,"=COD1",$B$11:$B$8770,"="&amp;B4072)/COUNTIFS($F$11:$F$8770,"=COD1",$B$11:$B$8770,"="&amp;B4072))/COUNTIFS($A$11:$A$8770,"="&amp;A4072,$F$11:$F$8770,"=COD1"),0)</f>
        <v>0</v>
      </c>
      <c r="L4072" s="13" t="e">
        <f>(VLOOKUP(F4072,tarifas!$C$7:$D$10,2,FALSE)+tarifas!$D$21)*datos!H4072</f>
        <v>#N/A</v>
      </c>
      <c r="M4072">
        <v>10.816889999999999</v>
      </c>
      <c r="N4072" s="13" t="e">
        <f t="shared" si="575"/>
        <v>#N/A</v>
      </c>
      <c r="O4072">
        <f t="shared" si="576"/>
        <v>10.816889999999999</v>
      </c>
      <c r="P4072" s="12">
        <f t="shared" si="577"/>
        <v>199.97161650625694</v>
      </c>
      <c r="Q4072">
        <f t="shared" si="578"/>
        <v>0</v>
      </c>
      <c r="R4072">
        <f>$D$2*tarifas!$D$12/24</f>
        <v>1.4541666666666666</v>
      </c>
      <c r="S4072" t="e">
        <f>VLOOKUP(E4072&amp;" "&amp;F4072,tarifas!$A$13:$D$20,4,FALSE)*P4072</f>
        <v>#N/A</v>
      </c>
      <c r="T4072">
        <f>IF(F4072="COD1",tarifas!$D$11*(SUMIFS($P$11:$P$8770,$F$11:$F$8770,"=COD1",$B$11:$B$8770,"="&amp;B4072)/COUNTIFS($F$11:$F$8770,"=COD1",$B$11:$B$8770,"="&amp;B4072))/COUNTIFS($A$11:$A$8770,"="&amp;A4072,$F$11:$F$8770,"=COD1"),0)</f>
        <v>0</v>
      </c>
      <c r="U4072" t="e">
        <f>(VLOOKUP(F4072,tarifas!$C$7:$D$10,2,FALSE)+tarifas!$D$21)*datos!P4072</f>
        <v>#N/A</v>
      </c>
      <c r="V4072" t="e">
        <f t="shared" si="579"/>
        <v>#N/A</v>
      </c>
      <c r="W4072">
        <f t="shared" si="580"/>
        <v>0</v>
      </c>
    </row>
    <row r="4073" spans="1:23" x14ac:dyDescent="0.25">
      <c r="A4073">
        <f t="shared" si="573"/>
        <v>168</v>
      </c>
      <c r="B4073">
        <f t="shared" si="574"/>
        <v>6</v>
      </c>
      <c r="C4073" s="1">
        <f t="shared" si="581"/>
        <v>41809.249999990148</v>
      </c>
      <c r="D4073" s="7">
        <v>6.9545454545454541</v>
      </c>
      <c r="E4073" s="7"/>
      <c r="G4073">
        <v>60.12</v>
      </c>
      <c r="H4073" s="12">
        <v>234.28968066015565</v>
      </c>
      <c r="I4073" s="13">
        <f>$D$2*tarifas!$D$12/24</f>
        <v>1.4541666666666666</v>
      </c>
      <c r="J4073" s="13" t="e">
        <f>VLOOKUP(E4073&amp;" "&amp;F4073,tarifas!$A$13:$D$20,4,FALSE)*H4073</f>
        <v>#N/A</v>
      </c>
      <c r="K4073" s="13">
        <f>IF(F4073="COD1",tarifas!$D$11*(SUMIFS($H$11:$H$8770,$F$11:$F$8770,"=COD1",$B$11:$B$8770,"="&amp;B4073)/COUNTIFS($F$11:$F$8770,"=COD1",$B$11:$B$8770,"="&amp;B4073))/COUNTIFS($A$11:$A$8770,"="&amp;A4073,$F$11:$F$8770,"=COD1"),0)</f>
        <v>0</v>
      </c>
      <c r="L4073" s="13" t="e">
        <f>(VLOOKUP(F4073,tarifas!$C$7:$D$10,2,FALSE)+tarifas!$D$21)*datos!H4073</f>
        <v>#N/A</v>
      </c>
      <c r="M4073">
        <v>6.5928900000000006</v>
      </c>
      <c r="N4073" s="13" t="e">
        <f t="shared" si="575"/>
        <v>#N/A</v>
      </c>
      <c r="O4073">
        <f t="shared" si="576"/>
        <v>6.5928900000000006</v>
      </c>
      <c r="P4073" s="12">
        <f t="shared" si="577"/>
        <v>227.69679066015564</v>
      </c>
      <c r="Q4073">
        <f t="shared" si="578"/>
        <v>0</v>
      </c>
      <c r="R4073">
        <f>$D$2*tarifas!$D$12/24</f>
        <v>1.4541666666666666</v>
      </c>
      <c r="S4073" t="e">
        <f>VLOOKUP(E4073&amp;" "&amp;F4073,tarifas!$A$13:$D$20,4,FALSE)*P4073</f>
        <v>#N/A</v>
      </c>
      <c r="T4073">
        <f>IF(F4073="COD1",tarifas!$D$11*(SUMIFS($P$11:$P$8770,$F$11:$F$8770,"=COD1",$B$11:$B$8770,"="&amp;B4073)/COUNTIFS($F$11:$F$8770,"=COD1",$B$11:$B$8770,"="&amp;B4073))/COUNTIFS($A$11:$A$8770,"="&amp;A4073,$F$11:$F$8770,"=COD1"),0)</f>
        <v>0</v>
      </c>
      <c r="U4073" t="e">
        <f>(VLOOKUP(F4073,tarifas!$C$7:$D$10,2,FALSE)+tarifas!$D$21)*datos!P4073</f>
        <v>#N/A</v>
      </c>
      <c r="V4073" t="e">
        <f t="shared" si="579"/>
        <v>#N/A</v>
      </c>
      <c r="W4073">
        <f t="shared" si="580"/>
        <v>0</v>
      </c>
    </row>
    <row r="4074" spans="1:23" x14ac:dyDescent="0.25">
      <c r="A4074">
        <f t="shared" si="573"/>
        <v>168</v>
      </c>
      <c r="B4074">
        <f t="shared" si="574"/>
        <v>6</v>
      </c>
      <c r="C4074" s="1">
        <f t="shared" si="581"/>
        <v>41809.291666656813</v>
      </c>
      <c r="D4074" s="7">
        <v>114.87878787878789</v>
      </c>
      <c r="E4074" s="7"/>
      <c r="G4074">
        <v>62.13</v>
      </c>
      <c r="H4074" s="12">
        <v>296.11372058920102</v>
      </c>
      <c r="I4074" s="13">
        <f>$D$2*tarifas!$D$12/24</f>
        <v>1.4541666666666666</v>
      </c>
      <c r="J4074" s="13" t="e">
        <f>VLOOKUP(E4074&amp;" "&amp;F4074,tarifas!$A$13:$D$20,4,FALSE)*H4074</f>
        <v>#N/A</v>
      </c>
      <c r="K4074" s="13">
        <f>IF(F4074="COD1",tarifas!$D$11*(SUMIFS($H$11:$H$8770,$F$11:$F$8770,"=COD1",$B$11:$B$8770,"="&amp;B4074)/COUNTIFS($F$11:$F$8770,"=COD1",$B$11:$B$8770,"="&amp;B4074))/COUNTIFS($A$11:$A$8770,"="&amp;A4074,$F$11:$F$8770,"=COD1"),0)</f>
        <v>0</v>
      </c>
      <c r="L4074" s="13" t="e">
        <f>(VLOOKUP(F4074,tarifas!$C$7:$D$10,2,FALSE)+tarifas!$D$21)*datos!H4074</f>
        <v>#N/A</v>
      </c>
      <c r="M4074">
        <v>100.50557000000001</v>
      </c>
      <c r="N4074" s="13" t="e">
        <f t="shared" si="575"/>
        <v>#N/A</v>
      </c>
      <c r="O4074">
        <f t="shared" si="576"/>
        <v>100.50557000000001</v>
      </c>
      <c r="P4074" s="12">
        <f t="shared" si="577"/>
        <v>195.60815058920102</v>
      </c>
      <c r="Q4074">
        <f t="shared" si="578"/>
        <v>0</v>
      </c>
      <c r="R4074">
        <f>$D$2*tarifas!$D$12/24</f>
        <v>1.4541666666666666</v>
      </c>
      <c r="S4074" t="e">
        <f>VLOOKUP(E4074&amp;" "&amp;F4074,tarifas!$A$13:$D$20,4,FALSE)*P4074</f>
        <v>#N/A</v>
      </c>
      <c r="T4074">
        <f>IF(F4074="COD1",tarifas!$D$11*(SUMIFS($P$11:$P$8770,$F$11:$F$8770,"=COD1",$B$11:$B$8770,"="&amp;B4074)/COUNTIFS($F$11:$F$8770,"=COD1",$B$11:$B$8770,"="&amp;B4074))/COUNTIFS($A$11:$A$8770,"="&amp;A4074,$F$11:$F$8770,"=COD1"),0)</f>
        <v>0</v>
      </c>
      <c r="U4074" t="e">
        <f>(VLOOKUP(F4074,tarifas!$C$7:$D$10,2,FALSE)+tarifas!$D$21)*datos!P4074</f>
        <v>#N/A</v>
      </c>
      <c r="V4074" t="e">
        <f t="shared" si="579"/>
        <v>#N/A</v>
      </c>
      <c r="W4074">
        <f t="shared" si="580"/>
        <v>0</v>
      </c>
    </row>
    <row r="4075" spans="1:23" x14ac:dyDescent="0.25">
      <c r="A4075">
        <f t="shared" si="573"/>
        <v>168</v>
      </c>
      <c r="B4075">
        <f t="shared" si="574"/>
        <v>6</v>
      </c>
      <c r="C4075" s="1">
        <f t="shared" si="581"/>
        <v>41809.333333323477</v>
      </c>
      <c r="D4075" s="7">
        <v>305.4848484848485</v>
      </c>
      <c r="E4075" s="7"/>
      <c r="G4075">
        <v>64.06</v>
      </c>
      <c r="H4075" s="12">
        <v>455.44610866794511</v>
      </c>
      <c r="I4075" s="13">
        <f>$D$2*tarifas!$D$12/24</f>
        <v>1.4541666666666666</v>
      </c>
      <c r="J4075" s="13" t="e">
        <f>VLOOKUP(E4075&amp;" "&amp;F4075,tarifas!$A$13:$D$20,4,FALSE)*H4075</f>
        <v>#N/A</v>
      </c>
      <c r="K4075" s="13">
        <f>IF(F4075="COD1",tarifas!$D$11*(SUMIFS($H$11:$H$8770,$F$11:$F$8770,"=COD1",$B$11:$B$8770,"="&amp;B4075)/COUNTIFS($F$11:$F$8770,"=COD1",$B$11:$B$8770,"="&amp;B4075))/COUNTIFS($A$11:$A$8770,"="&amp;A4075,$F$11:$F$8770,"=COD1"),0)</f>
        <v>0</v>
      </c>
      <c r="L4075" s="13" t="e">
        <f>(VLOOKUP(F4075,tarifas!$C$7:$D$10,2,FALSE)+tarifas!$D$21)*datos!H4075</f>
        <v>#N/A</v>
      </c>
      <c r="M4075">
        <v>127.30566999999999</v>
      </c>
      <c r="N4075" s="13" t="e">
        <f t="shared" si="575"/>
        <v>#N/A</v>
      </c>
      <c r="O4075">
        <f t="shared" si="576"/>
        <v>127.30566999999999</v>
      </c>
      <c r="P4075" s="12">
        <f t="shared" si="577"/>
        <v>328.14043866794509</v>
      </c>
      <c r="Q4075">
        <f t="shared" si="578"/>
        <v>0</v>
      </c>
      <c r="R4075">
        <f>$D$2*tarifas!$D$12/24</f>
        <v>1.4541666666666666</v>
      </c>
      <c r="S4075" t="e">
        <f>VLOOKUP(E4075&amp;" "&amp;F4075,tarifas!$A$13:$D$20,4,FALSE)*P4075</f>
        <v>#N/A</v>
      </c>
      <c r="T4075">
        <f>IF(F4075="COD1",tarifas!$D$11*(SUMIFS($P$11:$P$8770,$F$11:$F$8770,"=COD1",$B$11:$B$8770,"="&amp;B4075)/COUNTIFS($F$11:$F$8770,"=COD1",$B$11:$B$8770,"="&amp;B4075))/COUNTIFS($A$11:$A$8770,"="&amp;A4075,$F$11:$F$8770,"=COD1"),0)</f>
        <v>0</v>
      </c>
      <c r="U4075" t="e">
        <f>(VLOOKUP(F4075,tarifas!$C$7:$D$10,2,FALSE)+tarifas!$D$21)*datos!P4075</f>
        <v>#N/A</v>
      </c>
      <c r="V4075" t="e">
        <f t="shared" si="579"/>
        <v>#N/A</v>
      </c>
      <c r="W4075">
        <f t="shared" si="580"/>
        <v>0</v>
      </c>
    </row>
    <row r="4076" spans="1:23" x14ac:dyDescent="0.25">
      <c r="A4076">
        <f t="shared" si="573"/>
        <v>168</v>
      </c>
      <c r="B4076">
        <f t="shared" si="574"/>
        <v>6</v>
      </c>
      <c r="C4076" s="1">
        <f t="shared" si="581"/>
        <v>41809.374999990141</v>
      </c>
      <c r="D4076" s="7">
        <v>479.34848484848487</v>
      </c>
      <c r="E4076" s="7"/>
      <c r="G4076">
        <v>64.739999999999995</v>
      </c>
      <c r="H4076" s="12">
        <v>569.56005477772237</v>
      </c>
      <c r="I4076" s="13">
        <f>$D$2*tarifas!$D$12/24</f>
        <v>1.4541666666666666</v>
      </c>
      <c r="J4076" s="13" t="e">
        <f>VLOOKUP(E4076&amp;" "&amp;F4076,tarifas!$A$13:$D$20,4,FALSE)*H4076</f>
        <v>#N/A</v>
      </c>
      <c r="K4076" s="13">
        <f>IF(F4076="COD1",tarifas!$D$11*(SUMIFS($H$11:$H$8770,$F$11:$F$8770,"=COD1",$B$11:$B$8770,"="&amp;B4076)/COUNTIFS($F$11:$F$8770,"=COD1",$B$11:$B$8770,"="&amp;B4076))/COUNTIFS($A$11:$A$8770,"="&amp;A4076,$F$11:$F$8770,"=COD1"),0)</f>
        <v>0</v>
      </c>
      <c r="L4076" s="13" t="e">
        <f>(VLOOKUP(F4076,tarifas!$C$7:$D$10,2,FALSE)+tarifas!$D$21)*datos!H4076</f>
        <v>#N/A</v>
      </c>
      <c r="M4076">
        <v>132.74385000000001</v>
      </c>
      <c r="N4076" s="13" t="e">
        <f t="shared" si="575"/>
        <v>#N/A</v>
      </c>
      <c r="O4076">
        <f t="shared" si="576"/>
        <v>132.74385000000001</v>
      </c>
      <c r="P4076" s="12">
        <f t="shared" si="577"/>
        <v>436.81620477772236</v>
      </c>
      <c r="Q4076">
        <f t="shared" si="578"/>
        <v>0</v>
      </c>
      <c r="R4076">
        <f>$D$2*tarifas!$D$12/24</f>
        <v>1.4541666666666666</v>
      </c>
      <c r="S4076" t="e">
        <f>VLOOKUP(E4076&amp;" "&amp;F4076,tarifas!$A$13:$D$20,4,FALSE)*P4076</f>
        <v>#N/A</v>
      </c>
      <c r="T4076">
        <f>IF(F4076="COD1",tarifas!$D$11*(SUMIFS($P$11:$P$8770,$F$11:$F$8770,"=COD1",$B$11:$B$8770,"="&amp;B4076)/COUNTIFS($F$11:$F$8770,"=COD1",$B$11:$B$8770,"="&amp;B4076))/COUNTIFS($A$11:$A$8770,"="&amp;A4076,$F$11:$F$8770,"=COD1"),0)</f>
        <v>0</v>
      </c>
      <c r="U4076" t="e">
        <f>(VLOOKUP(F4076,tarifas!$C$7:$D$10,2,FALSE)+tarifas!$D$21)*datos!P4076</f>
        <v>#N/A</v>
      </c>
      <c r="V4076" t="e">
        <f t="shared" si="579"/>
        <v>#N/A</v>
      </c>
      <c r="W4076">
        <f t="shared" si="580"/>
        <v>0</v>
      </c>
    </row>
    <row r="4077" spans="1:23" x14ac:dyDescent="0.25">
      <c r="A4077">
        <f t="shared" si="573"/>
        <v>168</v>
      </c>
      <c r="B4077">
        <f t="shared" si="574"/>
        <v>6</v>
      </c>
      <c r="C4077" s="1">
        <f t="shared" si="581"/>
        <v>41809.416666656805</v>
      </c>
      <c r="D4077" s="7">
        <v>648.57575757575762</v>
      </c>
      <c r="E4077" s="7"/>
      <c r="G4077">
        <v>65.099999999999994</v>
      </c>
      <c r="H4077" s="12">
        <v>623.39738691894229</v>
      </c>
      <c r="I4077" s="13">
        <f>$D$2*tarifas!$D$12/24</f>
        <v>1.4541666666666666</v>
      </c>
      <c r="J4077" s="13" t="e">
        <f>VLOOKUP(E4077&amp;" "&amp;F4077,tarifas!$A$13:$D$20,4,FALSE)*H4077</f>
        <v>#N/A</v>
      </c>
      <c r="K4077" s="13">
        <f>IF(F4077="COD1",tarifas!$D$11*(SUMIFS($H$11:$H$8770,$F$11:$F$8770,"=COD1",$B$11:$B$8770,"="&amp;B4077)/COUNTIFS($F$11:$F$8770,"=COD1",$B$11:$B$8770,"="&amp;B4077))/COUNTIFS($A$11:$A$8770,"="&amp;A4077,$F$11:$F$8770,"=COD1"),0)</f>
        <v>0</v>
      </c>
      <c r="L4077" s="13" t="e">
        <f>(VLOOKUP(F4077,tarifas!$C$7:$D$10,2,FALSE)+tarifas!$D$21)*datos!H4077</f>
        <v>#N/A</v>
      </c>
      <c r="M4077">
        <v>118.65797999999999</v>
      </c>
      <c r="N4077" s="13" t="e">
        <f t="shared" si="575"/>
        <v>#N/A</v>
      </c>
      <c r="O4077">
        <f t="shared" si="576"/>
        <v>118.65797999999999</v>
      </c>
      <c r="P4077" s="12">
        <f t="shared" si="577"/>
        <v>504.73940691894228</v>
      </c>
      <c r="Q4077">
        <f t="shared" si="578"/>
        <v>0</v>
      </c>
      <c r="R4077">
        <f>$D$2*tarifas!$D$12/24</f>
        <v>1.4541666666666666</v>
      </c>
      <c r="S4077" t="e">
        <f>VLOOKUP(E4077&amp;" "&amp;F4077,tarifas!$A$13:$D$20,4,FALSE)*P4077</f>
        <v>#N/A</v>
      </c>
      <c r="T4077">
        <f>IF(F4077="COD1",tarifas!$D$11*(SUMIFS($P$11:$P$8770,$F$11:$F$8770,"=COD1",$B$11:$B$8770,"="&amp;B4077)/COUNTIFS($F$11:$F$8770,"=COD1",$B$11:$B$8770,"="&amp;B4077))/COUNTIFS($A$11:$A$8770,"="&amp;A4077,$F$11:$F$8770,"=COD1"),0)</f>
        <v>0</v>
      </c>
      <c r="U4077" t="e">
        <f>(VLOOKUP(F4077,tarifas!$C$7:$D$10,2,FALSE)+tarifas!$D$21)*datos!P4077</f>
        <v>#N/A</v>
      </c>
      <c r="V4077" t="e">
        <f t="shared" si="579"/>
        <v>#N/A</v>
      </c>
      <c r="W4077">
        <f t="shared" si="580"/>
        <v>0</v>
      </c>
    </row>
    <row r="4078" spans="1:23" x14ac:dyDescent="0.25">
      <c r="A4078">
        <f t="shared" si="573"/>
        <v>168</v>
      </c>
      <c r="B4078">
        <f t="shared" si="574"/>
        <v>6</v>
      </c>
      <c r="C4078" s="1">
        <f t="shared" si="581"/>
        <v>41809.45833332347</v>
      </c>
      <c r="D4078" s="7">
        <v>750.57575757575762</v>
      </c>
      <c r="E4078" s="7"/>
      <c r="G4078">
        <v>65.239999999999995</v>
      </c>
      <c r="H4078" s="12">
        <v>448.06773581190043</v>
      </c>
      <c r="I4078" s="13">
        <f>$D$2*tarifas!$D$12/24</f>
        <v>1.4541666666666666</v>
      </c>
      <c r="J4078" s="13" t="e">
        <f>VLOOKUP(E4078&amp;" "&amp;F4078,tarifas!$A$13:$D$20,4,FALSE)*H4078</f>
        <v>#N/A</v>
      </c>
      <c r="K4078" s="13">
        <f>IF(F4078="COD1",tarifas!$D$11*(SUMIFS($H$11:$H$8770,$F$11:$F$8770,"=COD1",$B$11:$B$8770,"="&amp;B4078)/COUNTIFS($F$11:$F$8770,"=COD1",$B$11:$B$8770,"="&amp;B4078))/COUNTIFS($A$11:$A$8770,"="&amp;A4078,$F$11:$F$8770,"=COD1"),0)</f>
        <v>0</v>
      </c>
      <c r="L4078" s="13" t="e">
        <f>(VLOOKUP(F4078,tarifas!$C$7:$D$10,2,FALSE)+tarifas!$D$21)*datos!H4078</f>
        <v>#N/A</v>
      </c>
      <c r="M4078">
        <v>149.66955999999999</v>
      </c>
      <c r="N4078" s="13" t="e">
        <f t="shared" si="575"/>
        <v>#N/A</v>
      </c>
      <c r="O4078">
        <f t="shared" si="576"/>
        <v>149.66955999999999</v>
      </c>
      <c r="P4078" s="12">
        <f t="shared" si="577"/>
        <v>298.39817581190044</v>
      </c>
      <c r="Q4078">
        <f t="shared" si="578"/>
        <v>0</v>
      </c>
      <c r="R4078">
        <f>$D$2*tarifas!$D$12/24</f>
        <v>1.4541666666666666</v>
      </c>
      <c r="S4078" t="e">
        <f>VLOOKUP(E4078&amp;" "&amp;F4078,tarifas!$A$13:$D$20,4,FALSE)*P4078</f>
        <v>#N/A</v>
      </c>
      <c r="T4078">
        <f>IF(F4078="COD1",tarifas!$D$11*(SUMIFS($P$11:$P$8770,$F$11:$F$8770,"=COD1",$B$11:$B$8770,"="&amp;B4078)/COUNTIFS($F$11:$F$8770,"=COD1",$B$11:$B$8770,"="&amp;B4078))/COUNTIFS($A$11:$A$8770,"="&amp;A4078,$F$11:$F$8770,"=COD1"),0)</f>
        <v>0</v>
      </c>
      <c r="U4078" t="e">
        <f>(VLOOKUP(F4078,tarifas!$C$7:$D$10,2,FALSE)+tarifas!$D$21)*datos!P4078</f>
        <v>#N/A</v>
      </c>
      <c r="V4078" t="e">
        <f t="shared" si="579"/>
        <v>#N/A</v>
      </c>
      <c r="W4078">
        <f t="shared" si="580"/>
        <v>0</v>
      </c>
    </row>
    <row r="4079" spans="1:23" x14ac:dyDescent="0.25">
      <c r="A4079">
        <f t="shared" si="573"/>
        <v>168</v>
      </c>
      <c r="B4079">
        <f t="shared" si="574"/>
        <v>6</v>
      </c>
      <c r="C4079" s="1">
        <f t="shared" si="581"/>
        <v>41809.499999990134</v>
      </c>
      <c r="D4079" s="7">
        <v>802.34848484848499</v>
      </c>
      <c r="E4079" s="7"/>
      <c r="G4079">
        <v>65</v>
      </c>
      <c r="H4079" s="12">
        <v>420.23358878615852</v>
      </c>
      <c r="I4079" s="13">
        <f>$D$2*tarifas!$D$12/24</f>
        <v>1.4541666666666666</v>
      </c>
      <c r="J4079" s="13" t="e">
        <f>VLOOKUP(E4079&amp;" "&amp;F4079,tarifas!$A$13:$D$20,4,FALSE)*H4079</f>
        <v>#N/A</v>
      </c>
      <c r="K4079" s="13">
        <f>IF(F4079="COD1",tarifas!$D$11*(SUMIFS($H$11:$H$8770,$F$11:$F$8770,"=COD1",$B$11:$B$8770,"="&amp;B4079)/COUNTIFS($F$11:$F$8770,"=COD1",$B$11:$B$8770,"="&amp;B4079))/COUNTIFS($A$11:$A$8770,"="&amp;A4079,$F$11:$F$8770,"=COD1"),0)</f>
        <v>0</v>
      </c>
      <c r="L4079" s="13" t="e">
        <f>(VLOOKUP(F4079,tarifas!$C$7:$D$10,2,FALSE)+tarifas!$D$21)*datos!H4079</f>
        <v>#N/A</v>
      </c>
      <c r="M4079">
        <v>142.47162</v>
      </c>
      <c r="N4079" s="13" t="e">
        <f t="shared" si="575"/>
        <v>#N/A</v>
      </c>
      <c r="O4079">
        <f t="shared" si="576"/>
        <v>142.47162</v>
      </c>
      <c r="P4079" s="12">
        <f t="shared" si="577"/>
        <v>277.76196878615849</v>
      </c>
      <c r="Q4079">
        <f t="shared" si="578"/>
        <v>0</v>
      </c>
      <c r="R4079">
        <f>$D$2*tarifas!$D$12/24</f>
        <v>1.4541666666666666</v>
      </c>
      <c r="S4079" t="e">
        <f>VLOOKUP(E4079&amp;" "&amp;F4079,tarifas!$A$13:$D$20,4,FALSE)*P4079</f>
        <v>#N/A</v>
      </c>
      <c r="T4079">
        <f>IF(F4079="COD1",tarifas!$D$11*(SUMIFS($P$11:$P$8770,$F$11:$F$8770,"=COD1",$B$11:$B$8770,"="&amp;B4079)/COUNTIFS($F$11:$F$8770,"=COD1",$B$11:$B$8770,"="&amp;B4079))/COUNTIFS($A$11:$A$8770,"="&amp;A4079,$F$11:$F$8770,"=COD1"),0)</f>
        <v>0</v>
      </c>
      <c r="U4079" t="e">
        <f>(VLOOKUP(F4079,tarifas!$C$7:$D$10,2,FALSE)+tarifas!$D$21)*datos!P4079</f>
        <v>#N/A</v>
      </c>
      <c r="V4079" t="e">
        <f t="shared" si="579"/>
        <v>#N/A</v>
      </c>
      <c r="W4079">
        <f t="shared" si="580"/>
        <v>0</v>
      </c>
    </row>
    <row r="4080" spans="1:23" x14ac:dyDescent="0.25">
      <c r="A4080">
        <f t="shared" si="573"/>
        <v>168</v>
      </c>
      <c r="B4080">
        <f t="shared" si="574"/>
        <v>6</v>
      </c>
      <c r="C4080" s="1">
        <f t="shared" si="581"/>
        <v>41809.541666656798</v>
      </c>
      <c r="D4080" s="7">
        <v>832.74242424242425</v>
      </c>
      <c r="E4080" s="7"/>
      <c r="G4080">
        <v>62</v>
      </c>
      <c r="H4080" s="12">
        <v>629.09998567591583</v>
      </c>
      <c r="I4080" s="13">
        <f>$D$2*tarifas!$D$12/24</f>
        <v>1.4541666666666666</v>
      </c>
      <c r="J4080" s="13" t="e">
        <f>VLOOKUP(E4080&amp;" "&amp;F4080,tarifas!$A$13:$D$20,4,FALSE)*H4080</f>
        <v>#N/A</v>
      </c>
      <c r="K4080" s="13">
        <f>IF(F4080="COD1",tarifas!$D$11*(SUMIFS($H$11:$H$8770,$F$11:$F$8770,"=COD1",$B$11:$B$8770,"="&amp;B4080)/COUNTIFS($F$11:$F$8770,"=COD1",$B$11:$B$8770,"="&amp;B4080))/COUNTIFS($A$11:$A$8770,"="&amp;A4080,$F$11:$F$8770,"=COD1"),0)</f>
        <v>0</v>
      </c>
      <c r="L4080" s="13" t="e">
        <f>(VLOOKUP(F4080,tarifas!$C$7:$D$10,2,FALSE)+tarifas!$D$21)*datos!H4080</f>
        <v>#N/A</v>
      </c>
      <c r="M4080">
        <v>324.09003999999999</v>
      </c>
      <c r="N4080" s="13" t="e">
        <f t="shared" si="575"/>
        <v>#N/A</v>
      </c>
      <c r="O4080">
        <f t="shared" si="576"/>
        <v>324.09003999999999</v>
      </c>
      <c r="P4080" s="12">
        <f t="shared" si="577"/>
        <v>305.00994567591584</v>
      </c>
      <c r="Q4080">
        <f t="shared" si="578"/>
        <v>0</v>
      </c>
      <c r="R4080">
        <f>$D$2*tarifas!$D$12/24</f>
        <v>1.4541666666666666</v>
      </c>
      <c r="S4080" t="e">
        <f>VLOOKUP(E4080&amp;" "&amp;F4080,tarifas!$A$13:$D$20,4,FALSE)*P4080</f>
        <v>#N/A</v>
      </c>
      <c r="T4080">
        <f>IF(F4080="COD1",tarifas!$D$11*(SUMIFS($P$11:$P$8770,$F$11:$F$8770,"=COD1",$B$11:$B$8770,"="&amp;B4080)/COUNTIFS($F$11:$F$8770,"=COD1",$B$11:$B$8770,"="&amp;B4080))/COUNTIFS($A$11:$A$8770,"="&amp;A4080,$F$11:$F$8770,"=COD1"),0)</f>
        <v>0</v>
      </c>
      <c r="U4080" t="e">
        <f>(VLOOKUP(F4080,tarifas!$C$7:$D$10,2,FALSE)+tarifas!$D$21)*datos!P4080</f>
        <v>#N/A</v>
      </c>
      <c r="V4080" t="e">
        <f t="shared" si="579"/>
        <v>#N/A</v>
      </c>
      <c r="W4080">
        <f t="shared" si="580"/>
        <v>0</v>
      </c>
    </row>
    <row r="4081" spans="1:23" x14ac:dyDescent="0.25">
      <c r="A4081">
        <f t="shared" si="573"/>
        <v>168</v>
      </c>
      <c r="B4081">
        <f t="shared" si="574"/>
        <v>6</v>
      </c>
      <c r="C4081" s="1">
        <f t="shared" si="581"/>
        <v>41809.583333323462</v>
      </c>
      <c r="D4081" s="7">
        <v>810.59090909090901</v>
      </c>
      <c r="E4081" s="7"/>
      <c r="G4081">
        <v>62.06</v>
      </c>
      <c r="H4081" s="12">
        <v>713.55585485041377</v>
      </c>
      <c r="I4081" s="13">
        <f>$D$2*tarifas!$D$12/24</f>
        <v>1.4541666666666666</v>
      </c>
      <c r="J4081" s="13" t="e">
        <f>VLOOKUP(E4081&amp;" "&amp;F4081,tarifas!$A$13:$D$20,4,FALSE)*H4081</f>
        <v>#N/A</v>
      </c>
      <c r="K4081" s="13">
        <f>IF(F4081="COD1",tarifas!$D$11*(SUMIFS($H$11:$H$8770,$F$11:$F$8770,"=COD1",$B$11:$B$8770,"="&amp;B4081)/COUNTIFS($F$11:$F$8770,"=COD1",$B$11:$B$8770,"="&amp;B4081))/COUNTIFS($A$11:$A$8770,"="&amp;A4081,$F$11:$F$8770,"=COD1"),0)</f>
        <v>0</v>
      </c>
      <c r="L4081" s="13" t="e">
        <f>(VLOOKUP(F4081,tarifas!$C$7:$D$10,2,FALSE)+tarifas!$D$21)*datos!H4081</f>
        <v>#N/A</v>
      </c>
      <c r="M4081">
        <v>191.51011</v>
      </c>
      <c r="N4081" s="13" t="e">
        <f t="shared" si="575"/>
        <v>#N/A</v>
      </c>
      <c r="O4081">
        <f t="shared" si="576"/>
        <v>191.51011</v>
      </c>
      <c r="P4081" s="12">
        <f t="shared" si="577"/>
        <v>522.04574485041371</v>
      </c>
      <c r="Q4081">
        <f t="shared" si="578"/>
        <v>0</v>
      </c>
      <c r="R4081">
        <f>$D$2*tarifas!$D$12/24</f>
        <v>1.4541666666666666</v>
      </c>
      <c r="S4081" t="e">
        <f>VLOOKUP(E4081&amp;" "&amp;F4081,tarifas!$A$13:$D$20,4,FALSE)*P4081</f>
        <v>#N/A</v>
      </c>
      <c r="T4081">
        <f>IF(F4081="COD1",tarifas!$D$11*(SUMIFS($P$11:$P$8770,$F$11:$F$8770,"=COD1",$B$11:$B$8770,"="&amp;B4081)/COUNTIFS($F$11:$F$8770,"=COD1",$B$11:$B$8770,"="&amp;B4081))/COUNTIFS($A$11:$A$8770,"="&amp;A4081,$F$11:$F$8770,"=COD1"),0)</f>
        <v>0</v>
      </c>
      <c r="U4081" t="e">
        <f>(VLOOKUP(F4081,tarifas!$C$7:$D$10,2,FALSE)+tarifas!$D$21)*datos!P4081</f>
        <v>#N/A</v>
      </c>
      <c r="V4081" t="e">
        <f t="shared" si="579"/>
        <v>#N/A</v>
      </c>
      <c r="W4081">
        <f t="shared" si="580"/>
        <v>0</v>
      </c>
    </row>
    <row r="4082" spans="1:23" x14ac:dyDescent="0.25">
      <c r="A4082">
        <f t="shared" si="573"/>
        <v>168</v>
      </c>
      <c r="B4082">
        <f t="shared" si="574"/>
        <v>6</v>
      </c>
      <c r="C4082" s="1">
        <f t="shared" si="581"/>
        <v>41809.624999990127</v>
      </c>
      <c r="D4082" s="7">
        <v>799</v>
      </c>
      <c r="E4082" s="7"/>
      <c r="G4082">
        <v>61.9</v>
      </c>
      <c r="H4082" s="12">
        <v>718.90315144422823</v>
      </c>
      <c r="I4082" s="13">
        <f>$D$2*tarifas!$D$12/24</f>
        <v>1.4541666666666666</v>
      </c>
      <c r="J4082" s="13" t="e">
        <f>VLOOKUP(E4082&amp;" "&amp;F4082,tarifas!$A$13:$D$20,4,FALSE)*H4082</f>
        <v>#N/A</v>
      </c>
      <c r="K4082" s="13">
        <f>IF(F4082="COD1",tarifas!$D$11*(SUMIFS($H$11:$H$8770,$F$11:$F$8770,"=COD1",$B$11:$B$8770,"="&amp;B4082)/COUNTIFS($F$11:$F$8770,"=COD1",$B$11:$B$8770,"="&amp;B4082))/COUNTIFS($A$11:$A$8770,"="&amp;A4082,$F$11:$F$8770,"=COD1"),0)</f>
        <v>0</v>
      </c>
      <c r="L4082" s="13" t="e">
        <f>(VLOOKUP(F4082,tarifas!$C$7:$D$10,2,FALSE)+tarifas!$D$21)*datos!H4082</f>
        <v>#N/A</v>
      </c>
      <c r="M4082">
        <v>66.993100000000013</v>
      </c>
      <c r="N4082" s="13" t="e">
        <f t="shared" si="575"/>
        <v>#N/A</v>
      </c>
      <c r="O4082">
        <f t="shared" si="576"/>
        <v>66.993100000000013</v>
      </c>
      <c r="P4082" s="12">
        <f t="shared" si="577"/>
        <v>651.9100514442282</v>
      </c>
      <c r="Q4082">
        <f t="shared" si="578"/>
        <v>0</v>
      </c>
      <c r="R4082">
        <f>$D$2*tarifas!$D$12/24</f>
        <v>1.4541666666666666</v>
      </c>
      <c r="S4082" t="e">
        <f>VLOOKUP(E4082&amp;" "&amp;F4082,tarifas!$A$13:$D$20,4,FALSE)*P4082</f>
        <v>#N/A</v>
      </c>
      <c r="T4082">
        <f>IF(F4082="COD1",tarifas!$D$11*(SUMIFS($P$11:$P$8770,$F$11:$F$8770,"=COD1",$B$11:$B$8770,"="&amp;B4082)/COUNTIFS($F$11:$F$8770,"=COD1",$B$11:$B$8770,"="&amp;B4082))/COUNTIFS($A$11:$A$8770,"="&amp;A4082,$F$11:$F$8770,"=COD1"),0)</f>
        <v>0</v>
      </c>
      <c r="U4082" t="e">
        <f>(VLOOKUP(F4082,tarifas!$C$7:$D$10,2,FALSE)+tarifas!$D$21)*datos!P4082</f>
        <v>#N/A</v>
      </c>
      <c r="V4082" t="e">
        <f t="shared" si="579"/>
        <v>#N/A</v>
      </c>
      <c r="W4082">
        <f t="shared" si="580"/>
        <v>0</v>
      </c>
    </row>
    <row r="4083" spans="1:23" x14ac:dyDescent="0.25">
      <c r="A4083">
        <f t="shared" si="573"/>
        <v>168</v>
      </c>
      <c r="B4083">
        <f t="shared" si="574"/>
        <v>6</v>
      </c>
      <c r="C4083" s="1">
        <f t="shared" si="581"/>
        <v>41809.666666656791</v>
      </c>
      <c r="D4083" s="7">
        <v>610.969696969697</v>
      </c>
      <c r="E4083" s="7"/>
      <c r="G4083">
        <v>62.55</v>
      </c>
      <c r="H4083" s="12">
        <v>576.17372868355415</v>
      </c>
      <c r="I4083" s="13">
        <f>$D$2*tarifas!$D$12/24</f>
        <v>1.4541666666666666</v>
      </c>
      <c r="J4083" s="13" t="e">
        <f>VLOOKUP(E4083&amp;" "&amp;F4083,tarifas!$A$13:$D$20,4,FALSE)*H4083</f>
        <v>#N/A</v>
      </c>
      <c r="K4083" s="13">
        <f>IF(F4083="COD1",tarifas!$D$11*(SUMIFS($H$11:$H$8770,$F$11:$F$8770,"=COD1",$B$11:$B$8770,"="&amp;B4083)/COUNTIFS($F$11:$F$8770,"=COD1",$B$11:$B$8770,"="&amp;B4083))/COUNTIFS($A$11:$A$8770,"="&amp;A4083,$F$11:$F$8770,"=COD1"),0)</f>
        <v>0</v>
      </c>
      <c r="L4083" s="13" t="e">
        <f>(VLOOKUP(F4083,tarifas!$C$7:$D$10,2,FALSE)+tarifas!$D$21)*datos!H4083</f>
        <v>#N/A</v>
      </c>
      <c r="M4083">
        <v>93.680289999999999</v>
      </c>
      <c r="N4083" s="13" t="e">
        <f t="shared" si="575"/>
        <v>#N/A</v>
      </c>
      <c r="O4083">
        <f t="shared" si="576"/>
        <v>93.680289999999999</v>
      </c>
      <c r="P4083" s="12">
        <f t="shared" si="577"/>
        <v>482.49343868355413</v>
      </c>
      <c r="Q4083">
        <f t="shared" si="578"/>
        <v>0</v>
      </c>
      <c r="R4083">
        <f>$D$2*tarifas!$D$12/24</f>
        <v>1.4541666666666666</v>
      </c>
      <c r="S4083" t="e">
        <f>VLOOKUP(E4083&amp;" "&amp;F4083,tarifas!$A$13:$D$20,4,FALSE)*P4083</f>
        <v>#N/A</v>
      </c>
      <c r="T4083">
        <f>IF(F4083="COD1",tarifas!$D$11*(SUMIFS($P$11:$P$8770,$F$11:$F$8770,"=COD1",$B$11:$B$8770,"="&amp;B4083)/COUNTIFS($F$11:$F$8770,"=COD1",$B$11:$B$8770,"="&amp;B4083))/COUNTIFS($A$11:$A$8770,"="&amp;A4083,$F$11:$F$8770,"=COD1"),0)</f>
        <v>0</v>
      </c>
      <c r="U4083" t="e">
        <f>(VLOOKUP(F4083,tarifas!$C$7:$D$10,2,FALSE)+tarifas!$D$21)*datos!P4083</f>
        <v>#N/A</v>
      </c>
      <c r="V4083" t="e">
        <f t="shared" si="579"/>
        <v>#N/A</v>
      </c>
      <c r="W4083">
        <f t="shared" si="580"/>
        <v>0</v>
      </c>
    </row>
    <row r="4084" spans="1:23" x14ac:dyDescent="0.25">
      <c r="A4084">
        <f t="shared" si="573"/>
        <v>168</v>
      </c>
      <c r="B4084">
        <f t="shared" si="574"/>
        <v>6</v>
      </c>
      <c r="C4084" s="1">
        <f t="shared" si="581"/>
        <v>41809.708333323455</v>
      </c>
      <c r="D4084" s="7">
        <v>469.30303030303025</v>
      </c>
      <c r="E4084" s="7"/>
      <c r="G4084">
        <v>61.9</v>
      </c>
      <c r="H4084" s="12">
        <v>443.39381598523624</v>
      </c>
      <c r="I4084" s="13">
        <f>$D$2*tarifas!$D$12/24</f>
        <v>1.4541666666666666</v>
      </c>
      <c r="J4084" s="13" t="e">
        <f>VLOOKUP(E4084&amp;" "&amp;F4084,tarifas!$A$13:$D$20,4,FALSE)*H4084</f>
        <v>#N/A</v>
      </c>
      <c r="K4084" s="13">
        <f>IF(F4084="COD1",tarifas!$D$11*(SUMIFS($H$11:$H$8770,$F$11:$F$8770,"=COD1",$B$11:$B$8770,"="&amp;B4084)/COUNTIFS($F$11:$F$8770,"=COD1",$B$11:$B$8770,"="&amp;B4084))/COUNTIFS($A$11:$A$8770,"="&amp;A4084,$F$11:$F$8770,"=COD1"),0)</f>
        <v>0</v>
      </c>
      <c r="L4084" s="13" t="e">
        <f>(VLOOKUP(F4084,tarifas!$C$7:$D$10,2,FALSE)+tarifas!$D$21)*datos!H4084</f>
        <v>#N/A</v>
      </c>
      <c r="M4084">
        <v>80.718899999999991</v>
      </c>
      <c r="N4084" s="13" t="e">
        <f t="shared" si="575"/>
        <v>#N/A</v>
      </c>
      <c r="O4084">
        <f t="shared" si="576"/>
        <v>80.718899999999991</v>
      </c>
      <c r="P4084" s="12">
        <f t="shared" si="577"/>
        <v>362.67491598523623</v>
      </c>
      <c r="Q4084">
        <f t="shared" si="578"/>
        <v>0</v>
      </c>
      <c r="R4084">
        <f>$D$2*tarifas!$D$12/24</f>
        <v>1.4541666666666666</v>
      </c>
      <c r="S4084" t="e">
        <f>VLOOKUP(E4084&amp;" "&amp;F4084,tarifas!$A$13:$D$20,4,FALSE)*P4084</f>
        <v>#N/A</v>
      </c>
      <c r="T4084">
        <f>IF(F4084="COD1",tarifas!$D$11*(SUMIFS($P$11:$P$8770,$F$11:$F$8770,"=COD1",$B$11:$B$8770,"="&amp;B4084)/COUNTIFS($F$11:$F$8770,"=COD1",$B$11:$B$8770,"="&amp;B4084))/COUNTIFS($A$11:$A$8770,"="&amp;A4084,$F$11:$F$8770,"=COD1"),0)</f>
        <v>0</v>
      </c>
      <c r="U4084" t="e">
        <f>(VLOOKUP(F4084,tarifas!$C$7:$D$10,2,FALSE)+tarifas!$D$21)*datos!P4084</f>
        <v>#N/A</v>
      </c>
      <c r="V4084" t="e">
        <f t="shared" si="579"/>
        <v>#N/A</v>
      </c>
      <c r="W4084">
        <f t="shared" si="580"/>
        <v>0</v>
      </c>
    </row>
    <row r="4085" spans="1:23" x14ac:dyDescent="0.25">
      <c r="A4085">
        <f t="shared" si="573"/>
        <v>168</v>
      </c>
      <c r="B4085">
        <f t="shared" si="574"/>
        <v>6</v>
      </c>
      <c r="C4085" s="1">
        <f t="shared" si="581"/>
        <v>41809.749999990119</v>
      </c>
      <c r="D4085" s="7">
        <v>307.80303030303037</v>
      </c>
      <c r="E4085" s="7"/>
      <c r="G4085">
        <v>61.9</v>
      </c>
      <c r="H4085" s="12">
        <v>324.40365753313847</v>
      </c>
      <c r="I4085" s="13">
        <f>$D$2*tarifas!$D$12/24</f>
        <v>1.4541666666666666</v>
      </c>
      <c r="J4085" s="13" t="e">
        <f>VLOOKUP(E4085&amp;" "&amp;F4085,tarifas!$A$13:$D$20,4,FALSE)*H4085</f>
        <v>#N/A</v>
      </c>
      <c r="K4085" s="13">
        <f>IF(F4085="COD1",tarifas!$D$11*(SUMIFS($H$11:$H$8770,$F$11:$F$8770,"=COD1",$B$11:$B$8770,"="&amp;B4085)/COUNTIFS($F$11:$F$8770,"=COD1",$B$11:$B$8770,"="&amp;B4085))/COUNTIFS($A$11:$A$8770,"="&amp;A4085,$F$11:$F$8770,"=COD1"),0)</f>
        <v>0</v>
      </c>
      <c r="L4085" s="13" t="e">
        <f>(VLOOKUP(F4085,tarifas!$C$7:$D$10,2,FALSE)+tarifas!$D$21)*datos!H4085</f>
        <v>#N/A</v>
      </c>
      <c r="M4085">
        <v>23.27983</v>
      </c>
      <c r="N4085" s="13" t="e">
        <f t="shared" si="575"/>
        <v>#N/A</v>
      </c>
      <c r="O4085">
        <f t="shared" si="576"/>
        <v>23.27983</v>
      </c>
      <c r="P4085" s="12">
        <f t="shared" si="577"/>
        <v>301.12382753313847</v>
      </c>
      <c r="Q4085">
        <f t="shared" si="578"/>
        <v>0</v>
      </c>
      <c r="R4085">
        <f>$D$2*tarifas!$D$12/24</f>
        <v>1.4541666666666666</v>
      </c>
      <c r="S4085" t="e">
        <f>VLOOKUP(E4085&amp;" "&amp;F4085,tarifas!$A$13:$D$20,4,FALSE)*P4085</f>
        <v>#N/A</v>
      </c>
      <c r="T4085">
        <f>IF(F4085="COD1",tarifas!$D$11*(SUMIFS($P$11:$P$8770,$F$11:$F$8770,"=COD1",$B$11:$B$8770,"="&amp;B4085)/COUNTIFS($F$11:$F$8770,"=COD1",$B$11:$B$8770,"="&amp;B4085))/COUNTIFS($A$11:$A$8770,"="&amp;A4085,$F$11:$F$8770,"=COD1"),0)</f>
        <v>0</v>
      </c>
      <c r="U4085" t="e">
        <f>(VLOOKUP(F4085,tarifas!$C$7:$D$10,2,FALSE)+tarifas!$D$21)*datos!P4085</f>
        <v>#N/A</v>
      </c>
      <c r="V4085" t="e">
        <f t="shared" si="579"/>
        <v>#N/A</v>
      </c>
      <c r="W4085">
        <f t="shared" si="580"/>
        <v>0</v>
      </c>
    </row>
    <row r="4086" spans="1:23" x14ac:dyDescent="0.25">
      <c r="A4086">
        <f t="shared" si="573"/>
        <v>168</v>
      </c>
      <c r="B4086">
        <f t="shared" si="574"/>
        <v>6</v>
      </c>
      <c r="C4086" s="1">
        <f t="shared" si="581"/>
        <v>41809.791666656783</v>
      </c>
      <c r="D4086" s="7">
        <v>103.28787878787881</v>
      </c>
      <c r="E4086" s="7"/>
      <c r="G4086">
        <v>63.25</v>
      </c>
      <c r="H4086" s="12">
        <v>251.96889706956185</v>
      </c>
      <c r="I4086" s="13">
        <f>$D$2*tarifas!$D$12/24</f>
        <v>1.4541666666666666</v>
      </c>
      <c r="J4086" s="13" t="e">
        <f>VLOOKUP(E4086&amp;" "&amp;F4086,tarifas!$A$13:$D$20,4,FALSE)*H4086</f>
        <v>#N/A</v>
      </c>
      <c r="K4086" s="13">
        <f>IF(F4086="COD1",tarifas!$D$11*(SUMIFS($H$11:$H$8770,$F$11:$F$8770,"=COD1",$B$11:$B$8770,"="&amp;B4086)/COUNTIFS($F$11:$F$8770,"=COD1",$B$11:$B$8770,"="&amp;B4086))/COUNTIFS($A$11:$A$8770,"="&amp;A4086,$F$11:$F$8770,"=COD1"),0)</f>
        <v>0</v>
      </c>
      <c r="L4086" s="13" t="e">
        <f>(VLOOKUP(F4086,tarifas!$C$7:$D$10,2,FALSE)+tarifas!$D$21)*datos!H4086</f>
        <v>#N/A</v>
      </c>
      <c r="M4086">
        <v>9.4638399999999994</v>
      </c>
      <c r="N4086" s="13" t="e">
        <f t="shared" si="575"/>
        <v>#N/A</v>
      </c>
      <c r="O4086">
        <f t="shared" si="576"/>
        <v>9.4638399999999994</v>
      </c>
      <c r="P4086" s="12">
        <f t="shared" si="577"/>
        <v>242.50505706956184</v>
      </c>
      <c r="Q4086">
        <f t="shared" si="578"/>
        <v>0</v>
      </c>
      <c r="R4086">
        <f>$D$2*tarifas!$D$12/24</f>
        <v>1.4541666666666666</v>
      </c>
      <c r="S4086" t="e">
        <f>VLOOKUP(E4086&amp;" "&amp;F4086,tarifas!$A$13:$D$20,4,FALSE)*P4086</f>
        <v>#N/A</v>
      </c>
      <c r="T4086">
        <f>IF(F4086="COD1",tarifas!$D$11*(SUMIFS($P$11:$P$8770,$F$11:$F$8770,"=COD1",$B$11:$B$8770,"="&amp;B4086)/COUNTIFS($F$11:$F$8770,"=COD1",$B$11:$B$8770,"="&amp;B4086))/COUNTIFS($A$11:$A$8770,"="&amp;A4086,$F$11:$F$8770,"=COD1"),0)</f>
        <v>0</v>
      </c>
      <c r="U4086" t="e">
        <f>(VLOOKUP(F4086,tarifas!$C$7:$D$10,2,FALSE)+tarifas!$D$21)*datos!P4086</f>
        <v>#N/A</v>
      </c>
      <c r="V4086" t="e">
        <f t="shared" si="579"/>
        <v>#N/A</v>
      </c>
      <c r="W4086">
        <f t="shared" si="580"/>
        <v>0</v>
      </c>
    </row>
    <row r="4087" spans="1:23" x14ac:dyDescent="0.25">
      <c r="A4087">
        <f t="shared" si="573"/>
        <v>168</v>
      </c>
      <c r="B4087">
        <f t="shared" si="574"/>
        <v>6</v>
      </c>
      <c r="C4087" s="1">
        <f t="shared" si="581"/>
        <v>41809.833333323448</v>
      </c>
      <c r="D4087" s="7">
        <v>13.136363636363637</v>
      </c>
      <c r="E4087" s="7"/>
      <c r="G4087">
        <v>65.19</v>
      </c>
      <c r="H4087" s="12">
        <v>228.00992199821181</v>
      </c>
      <c r="I4087" s="13">
        <f>$D$2*tarifas!$D$12/24</f>
        <v>1.4541666666666666</v>
      </c>
      <c r="J4087" s="13" t="e">
        <f>VLOOKUP(E4087&amp;" "&amp;F4087,tarifas!$A$13:$D$20,4,FALSE)*H4087</f>
        <v>#N/A</v>
      </c>
      <c r="K4087" s="13">
        <f>IF(F4087="COD1",tarifas!$D$11*(SUMIFS($H$11:$H$8770,$F$11:$F$8770,"=COD1",$B$11:$B$8770,"="&amp;B4087)/COUNTIFS($F$11:$F$8770,"=COD1",$B$11:$B$8770,"="&amp;B4087))/COUNTIFS($A$11:$A$8770,"="&amp;A4087,$F$11:$F$8770,"=COD1"),0)</f>
        <v>0</v>
      </c>
      <c r="L4087" s="13" t="e">
        <f>(VLOOKUP(F4087,tarifas!$C$7:$D$10,2,FALSE)+tarifas!$D$21)*datos!H4087</f>
        <v>#N/A</v>
      </c>
      <c r="M4087">
        <v>0</v>
      </c>
      <c r="N4087" s="13" t="e">
        <f t="shared" si="575"/>
        <v>#N/A</v>
      </c>
      <c r="O4087">
        <f t="shared" si="576"/>
        <v>0</v>
      </c>
      <c r="P4087" s="12">
        <f t="shared" si="577"/>
        <v>228.00992199821181</v>
      </c>
      <c r="Q4087">
        <f t="shared" si="578"/>
        <v>0</v>
      </c>
      <c r="R4087">
        <f>$D$2*tarifas!$D$12/24</f>
        <v>1.4541666666666666</v>
      </c>
      <c r="S4087" t="e">
        <f>VLOOKUP(E4087&amp;" "&amp;F4087,tarifas!$A$13:$D$20,4,FALSE)*P4087</f>
        <v>#N/A</v>
      </c>
      <c r="T4087">
        <f>IF(F4087="COD1",tarifas!$D$11*(SUMIFS($P$11:$P$8770,$F$11:$F$8770,"=COD1",$B$11:$B$8770,"="&amp;B4087)/COUNTIFS($F$11:$F$8770,"=COD1",$B$11:$B$8770,"="&amp;B4087))/COUNTIFS($A$11:$A$8770,"="&amp;A4087,$F$11:$F$8770,"=COD1"),0)</f>
        <v>0</v>
      </c>
      <c r="U4087" t="e">
        <f>(VLOOKUP(F4087,tarifas!$C$7:$D$10,2,FALSE)+tarifas!$D$21)*datos!P4087</f>
        <v>#N/A</v>
      </c>
      <c r="V4087" t="e">
        <f t="shared" si="579"/>
        <v>#N/A</v>
      </c>
      <c r="W4087">
        <f t="shared" si="580"/>
        <v>0</v>
      </c>
    </row>
    <row r="4088" spans="1:23" x14ac:dyDescent="0.25">
      <c r="A4088">
        <f t="shared" si="573"/>
        <v>168</v>
      </c>
      <c r="B4088">
        <f t="shared" si="574"/>
        <v>6</v>
      </c>
      <c r="C4088" s="1">
        <f t="shared" si="581"/>
        <v>41809.874999990112</v>
      </c>
      <c r="D4088" s="7">
        <v>0</v>
      </c>
      <c r="E4088" s="7"/>
      <c r="G4088">
        <v>65.239999999999995</v>
      </c>
      <c r="H4088" s="12">
        <v>223.16465364891303</v>
      </c>
      <c r="I4088" s="13">
        <f>$D$2*tarifas!$D$12/24</f>
        <v>1.4541666666666666</v>
      </c>
      <c r="J4088" s="13" t="e">
        <f>VLOOKUP(E4088&amp;" "&amp;F4088,tarifas!$A$13:$D$20,4,FALSE)*H4088</f>
        <v>#N/A</v>
      </c>
      <c r="K4088" s="13">
        <f>IF(F4088="COD1",tarifas!$D$11*(SUMIFS($H$11:$H$8770,$F$11:$F$8770,"=COD1",$B$11:$B$8770,"="&amp;B4088)/COUNTIFS($F$11:$F$8770,"=COD1",$B$11:$B$8770,"="&amp;B4088))/COUNTIFS($A$11:$A$8770,"="&amp;A4088,$F$11:$F$8770,"=COD1"),0)</f>
        <v>0</v>
      </c>
      <c r="L4088" s="13" t="e">
        <f>(VLOOKUP(F4088,tarifas!$C$7:$D$10,2,FALSE)+tarifas!$D$21)*datos!H4088</f>
        <v>#N/A</v>
      </c>
      <c r="M4088">
        <v>0</v>
      </c>
      <c r="N4088" s="13" t="e">
        <f t="shared" si="575"/>
        <v>#N/A</v>
      </c>
      <c r="O4088">
        <f t="shared" si="576"/>
        <v>0</v>
      </c>
      <c r="P4088" s="12">
        <f t="shared" si="577"/>
        <v>223.16465364891303</v>
      </c>
      <c r="Q4088">
        <f t="shared" si="578"/>
        <v>0</v>
      </c>
      <c r="R4088">
        <f>$D$2*tarifas!$D$12/24</f>
        <v>1.4541666666666666</v>
      </c>
      <c r="S4088" t="e">
        <f>VLOOKUP(E4088&amp;" "&amp;F4088,tarifas!$A$13:$D$20,4,FALSE)*P4088</f>
        <v>#N/A</v>
      </c>
      <c r="T4088">
        <f>IF(F4088="COD1",tarifas!$D$11*(SUMIFS($P$11:$P$8770,$F$11:$F$8770,"=COD1",$B$11:$B$8770,"="&amp;B4088)/COUNTIFS($F$11:$F$8770,"=COD1",$B$11:$B$8770,"="&amp;B4088))/COUNTIFS($A$11:$A$8770,"="&amp;A4088,$F$11:$F$8770,"=COD1"),0)</f>
        <v>0</v>
      </c>
      <c r="U4088" t="e">
        <f>(VLOOKUP(F4088,tarifas!$C$7:$D$10,2,FALSE)+tarifas!$D$21)*datos!P4088</f>
        <v>#N/A</v>
      </c>
      <c r="V4088" t="e">
        <f t="shared" si="579"/>
        <v>#N/A</v>
      </c>
      <c r="W4088">
        <f t="shared" si="580"/>
        <v>0</v>
      </c>
    </row>
    <row r="4089" spans="1:23" x14ac:dyDescent="0.25">
      <c r="A4089">
        <f t="shared" si="573"/>
        <v>168</v>
      </c>
      <c r="B4089">
        <f t="shared" si="574"/>
        <v>6</v>
      </c>
      <c r="C4089" s="1">
        <f t="shared" si="581"/>
        <v>41809.916666656776</v>
      </c>
      <c r="D4089" s="7">
        <v>0</v>
      </c>
      <c r="E4089" s="7"/>
      <c r="G4089">
        <v>62.5</v>
      </c>
      <c r="H4089" s="12">
        <v>224.18278371228001</v>
      </c>
      <c r="I4089" s="13">
        <f>$D$2*tarifas!$D$12/24</f>
        <v>1.4541666666666666</v>
      </c>
      <c r="J4089" s="13" t="e">
        <f>VLOOKUP(E4089&amp;" "&amp;F4089,tarifas!$A$13:$D$20,4,FALSE)*H4089</f>
        <v>#N/A</v>
      </c>
      <c r="K4089" s="13">
        <f>IF(F4089="COD1",tarifas!$D$11*(SUMIFS($H$11:$H$8770,$F$11:$F$8770,"=COD1",$B$11:$B$8770,"="&amp;B4089)/COUNTIFS($F$11:$F$8770,"=COD1",$B$11:$B$8770,"="&amp;B4089))/COUNTIFS($A$11:$A$8770,"="&amp;A4089,$F$11:$F$8770,"=COD1"),0)</f>
        <v>0</v>
      </c>
      <c r="L4089" s="13" t="e">
        <f>(VLOOKUP(F4089,tarifas!$C$7:$D$10,2,FALSE)+tarifas!$D$21)*datos!H4089</f>
        <v>#N/A</v>
      </c>
      <c r="M4089">
        <v>0</v>
      </c>
      <c r="N4089" s="13" t="e">
        <f t="shared" si="575"/>
        <v>#N/A</v>
      </c>
      <c r="O4089">
        <f t="shared" si="576"/>
        <v>0</v>
      </c>
      <c r="P4089" s="12">
        <f t="shared" si="577"/>
        <v>224.18278371228001</v>
      </c>
      <c r="Q4089">
        <f t="shared" si="578"/>
        <v>0</v>
      </c>
      <c r="R4089">
        <f>$D$2*tarifas!$D$12/24</f>
        <v>1.4541666666666666</v>
      </c>
      <c r="S4089" t="e">
        <f>VLOOKUP(E4089&amp;" "&amp;F4089,tarifas!$A$13:$D$20,4,FALSE)*P4089</f>
        <v>#N/A</v>
      </c>
      <c r="T4089">
        <f>IF(F4089="COD1",tarifas!$D$11*(SUMIFS($P$11:$P$8770,$F$11:$F$8770,"=COD1",$B$11:$B$8770,"="&amp;B4089)/COUNTIFS($F$11:$F$8770,"=COD1",$B$11:$B$8770,"="&amp;B4089))/COUNTIFS($A$11:$A$8770,"="&amp;A4089,$F$11:$F$8770,"=COD1"),0)</f>
        <v>0</v>
      </c>
      <c r="U4089" t="e">
        <f>(VLOOKUP(F4089,tarifas!$C$7:$D$10,2,FALSE)+tarifas!$D$21)*datos!P4089</f>
        <v>#N/A</v>
      </c>
      <c r="V4089" t="e">
        <f t="shared" si="579"/>
        <v>#N/A</v>
      </c>
      <c r="W4089">
        <f t="shared" si="580"/>
        <v>0</v>
      </c>
    </row>
    <row r="4090" spans="1:23" x14ac:dyDescent="0.25">
      <c r="A4090">
        <f t="shared" si="573"/>
        <v>168</v>
      </c>
      <c r="B4090">
        <f t="shared" si="574"/>
        <v>6</v>
      </c>
      <c r="C4090" s="1">
        <f t="shared" si="581"/>
        <v>41809.95833332344</v>
      </c>
      <c r="D4090" s="7">
        <v>0</v>
      </c>
      <c r="E4090" s="7"/>
      <c r="G4090">
        <v>62.13</v>
      </c>
      <c r="H4090" s="12">
        <v>216.33262550836096</v>
      </c>
      <c r="I4090" s="13">
        <f>$D$2*tarifas!$D$12/24</f>
        <v>1.4541666666666666</v>
      </c>
      <c r="J4090" s="13" t="e">
        <f>VLOOKUP(E4090&amp;" "&amp;F4090,tarifas!$A$13:$D$20,4,FALSE)*H4090</f>
        <v>#N/A</v>
      </c>
      <c r="K4090" s="13">
        <f>IF(F4090="COD1",tarifas!$D$11*(SUMIFS($H$11:$H$8770,$F$11:$F$8770,"=COD1",$B$11:$B$8770,"="&amp;B4090)/COUNTIFS($F$11:$F$8770,"=COD1",$B$11:$B$8770,"="&amp;B4090))/COUNTIFS($A$11:$A$8770,"="&amp;A4090,$F$11:$F$8770,"=COD1"),0)</f>
        <v>0</v>
      </c>
      <c r="L4090" s="13" t="e">
        <f>(VLOOKUP(F4090,tarifas!$C$7:$D$10,2,FALSE)+tarifas!$D$21)*datos!H4090</f>
        <v>#N/A</v>
      </c>
      <c r="M4090">
        <v>0</v>
      </c>
      <c r="N4090" s="13" t="e">
        <f t="shared" si="575"/>
        <v>#N/A</v>
      </c>
      <c r="O4090">
        <f t="shared" si="576"/>
        <v>0</v>
      </c>
      <c r="P4090" s="12">
        <f t="shared" si="577"/>
        <v>216.33262550836096</v>
      </c>
      <c r="Q4090">
        <f t="shared" si="578"/>
        <v>0</v>
      </c>
      <c r="R4090">
        <f>$D$2*tarifas!$D$12/24</f>
        <v>1.4541666666666666</v>
      </c>
      <c r="S4090" t="e">
        <f>VLOOKUP(E4090&amp;" "&amp;F4090,tarifas!$A$13:$D$20,4,FALSE)*P4090</f>
        <v>#N/A</v>
      </c>
      <c r="T4090">
        <f>IF(F4090="COD1",tarifas!$D$11*(SUMIFS($P$11:$P$8770,$F$11:$F$8770,"=COD1",$B$11:$B$8770,"="&amp;B4090)/COUNTIFS($F$11:$F$8770,"=COD1",$B$11:$B$8770,"="&amp;B4090))/COUNTIFS($A$11:$A$8770,"="&amp;A4090,$F$11:$F$8770,"=COD1"),0)</f>
        <v>0</v>
      </c>
      <c r="U4090" t="e">
        <f>(VLOOKUP(F4090,tarifas!$C$7:$D$10,2,FALSE)+tarifas!$D$21)*datos!P4090</f>
        <v>#N/A</v>
      </c>
      <c r="V4090" t="e">
        <f t="shared" si="579"/>
        <v>#N/A</v>
      </c>
      <c r="W4090">
        <f t="shared" si="580"/>
        <v>0</v>
      </c>
    </row>
    <row r="4091" spans="1:23" x14ac:dyDescent="0.25">
      <c r="A4091">
        <f t="shared" si="573"/>
        <v>169</v>
      </c>
      <c r="B4091">
        <f t="shared" si="574"/>
        <v>6</v>
      </c>
      <c r="C4091" s="1">
        <f t="shared" si="581"/>
        <v>41809.999999990105</v>
      </c>
      <c r="D4091" s="7">
        <v>0</v>
      </c>
      <c r="E4091" s="7"/>
      <c r="G4091">
        <v>59.5</v>
      </c>
      <c r="H4091" s="12">
        <v>215.85637915142189</v>
      </c>
      <c r="I4091" s="13">
        <f>$D$2*tarifas!$D$12/24</f>
        <v>1.4541666666666666</v>
      </c>
      <c r="J4091" s="13" t="e">
        <f>VLOOKUP(E4091&amp;" "&amp;F4091,tarifas!$A$13:$D$20,4,FALSE)*H4091</f>
        <v>#N/A</v>
      </c>
      <c r="K4091" s="13">
        <f>IF(F4091="COD1",tarifas!$D$11*(SUMIFS($H$11:$H$8770,$F$11:$F$8770,"=COD1",$B$11:$B$8770,"="&amp;B4091)/COUNTIFS($F$11:$F$8770,"=COD1",$B$11:$B$8770,"="&amp;B4091))/COUNTIFS($A$11:$A$8770,"="&amp;A4091,$F$11:$F$8770,"=COD1"),0)</f>
        <v>0</v>
      </c>
      <c r="L4091" s="13" t="e">
        <f>(VLOOKUP(F4091,tarifas!$C$7:$D$10,2,FALSE)+tarifas!$D$21)*datos!H4091</f>
        <v>#N/A</v>
      </c>
      <c r="M4091">
        <v>0</v>
      </c>
      <c r="N4091" s="13" t="e">
        <f t="shared" si="575"/>
        <v>#N/A</v>
      </c>
      <c r="O4091">
        <f t="shared" si="576"/>
        <v>0</v>
      </c>
      <c r="P4091" s="12">
        <f t="shared" si="577"/>
        <v>215.85637915142189</v>
      </c>
      <c r="Q4091">
        <f t="shared" si="578"/>
        <v>0</v>
      </c>
      <c r="R4091">
        <f>$D$2*tarifas!$D$12/24</f>
        <v>1.4541666666666666</v>
      </c>
      <c r="S4091" t="e">
        <f>VLOOKUP(E4091&amp;" "&amp;F4091,tarifas!$A$13:$D$20,4,FALSE)*P4091</f>
        <v>#N/A</v>
      </c>
      <c r="T4091">
        <f>IF(F4091="COD1",tarifas!$D$11*(SUMIFS($P$11:$P$8770,$F$11:$F$8770,"=COD1",$B$11:$B$8770,"="&amp;B4091)/COUNTIFS($F$11:$F$8770,"=COD1",$B$11:$B$8770,"="&amp;B4091))/COUNTIFS($A$11:$A$8770,"="&amp;A4091,$F$11:$F$8770,"=COD1"),0)</f>
        <v>0</v>
      </c>
      <c r="U4091" t="e">
        <f>(VLOOKUP(F4091,tarifas!$C$7:$D$10,2,FALSE)+tarifas!$D$21)*datos!P4091</f>
        <v>#N/A</v>
      </c>
      <c r="V4091" t="e">
        <f t="shared" si="579"/>
        <v>#N/A</v>
      </c>
      <c r="W4091">
        <f t="shared" si="580"/>
        <v>0</v>
      </c>
    </row>
    <row r="4092" spans="1:23" x14ac:dyDescent="0.25">
      <c r="A4092">
        <f t="shared" si="573"/>
        <v>169</v>
      </c>
      <c r="B4092">
        <f t="shared" si="574"/>
        <v>6</v>
      </c>
      <c r="C4092" s="1">
        <f t="shared" si="581"/>
        <v>41810.041666656769</v>
      </c>
      <c r="D4092" s="7">
        <v>0</v>
      </c>
      <c r="E4092" s="7"/>
      <c r="G4092">
        <v>55.68</v>
      </c>
      <c r="H4092" s="12">
        <v>213.14667939622547</v>
      </c>
      <c r="I4092" s="13">
        <f>$D$2*tarifas!$D$12/24</f>
        <v>1.4541666666666666</v>
      </c>
      <c r="J4092" s="13" t="e">
        <f>VLOOKUP(E4092&amp;" "&amp;F4092,tarifas!$A$13:$D$20,4,FALSE)*H4092</f>
        <v>#N/A</v>
      </c>
      <c r="K4092" s="13">
        <f>IF(F4092="COD1",tarifas!$D$11*(SUMIFS($H$11:$H$8770,$F$11:$F$8770,"=COD1",$B$11:$B$8770,"="&amp;B4092)/COUNTIFS($F$11:$F$8770,"=COD1",$B$11:$B$8770,"="&amp;B4092))/COUNTIFS($A$11:$A$8770,"="&amp;A4092,$F$11:$F$8770,"=COD1"),0)</f>
        <v>0</v>
      </c>
      <c r="L4092" s="13" t="e">
        <f>(VLOOKUP(F4092,tarifas!$C$7:$D$10,2,FALSE)+tarifas!$D$21)*datos!H4092</f>
        <v>#N/A</v>
      </c>
      <c r="M4092">
        <v>0</v>
      </c>
      <c r="N4092" s="13" t="e">
        <f t="shared" si="575"/>
        <v>#N/A</v>
      </c>
      <c r="O4092">
        <f t="shared" si="576"/>
        <v>0</v>
      </c>
      <c r="P4092" s="12">
        <f t="shared" si="577"/>
        <v>213.14667939622547</v>
      </c>
      <c r="Q4092">
        <f t="shared" si="578"/>
        <v>0</v>
      </c>
      <c r="R4092">
        <f>$D$2*tarifas!$D$12/24</f>
        <v>1.4541666666666666</v>
      </c>
      <c r="S4092" t="e">
        <f>VLOOKUP(E4092&amp;" "&amp;F4092,tarifas!$A$13:$D$20,4,FALSE)*P4092</f>
        <v>#N/A</v>
      </c>
      <c r="T4092">
        <f>IF(F4092="COD1",tarifas!$D$11*(SUMIFS($P$11:$P$8770,$F$11:$F$8770,"=COD1",$B$11:$B$8770,"="&amp;B4092)/COUNTIFS($F$11:$F$8770,"=COD1",$B$11:$B$8770,"="&amp;B4092))/COUNTIFS($A$11:$A$8770,"="&amp;A4092,$F$11:$F$8770,"=COD1"),0)</f>
        <v>0</v>
      </c>
      <c r="U4092" t="e">
        <f>(VLOOKUP(F4092,tarifas!$C$7:$D$10,2,FALSE)+tarifas!$D$21)*datos!P4092</f>
        <v>#N/A</v>
      </c>
      <c r="V4092" t="e">
        <f t="shared" si="579"/>
        <v>#N/A</v>
      </c>
      <c r="W4092">
        <f t="shared" si="580"/>
        <v>0</v>
      </c>
    </row>
    <row r="4093" spans="1:23" x14ac:dyDescent="0.25">
      <c r="A4093">
        <f t="shared" si="573"/>
        <v>169</v>
      </c>
      <c r="B4093">
        <f t="shared" si="574"/>
        <v>6</v>
      </c>
      <c r="C4093" s="1">
        <f t="shared" si="581"/>
        <v>41810.083333323433</v>
      </c>
      <c r="D4093" s="7">
        <v>0</v>
      </c>
      <c r="E4093" s="7"/>
      <c r="G4093">
        <v>55.13</v>
      </c>
      <c r="H4093" s="12">
        <v>210.86010768338303</v>
      </c>
      <c r="I4093" s="13">
        <f>$D$2*tarifas!$D$12/24</f>
        <v>1.4541666666666666</v>
      </c>
      <c r="J4093" s="13" t="e">
        <f>VLOOKUP(E4093&amp;" "&amp;F4093,tarifas!$A$13:$D$20,4,FALSE)*H4093</f>
        <v>#N/A</v>
      </c>
      <c r="K4093" s="13">
        <f>IF(F4093="COD1",tarifas!$D$11*(SUMIFS($H$11:$H$8770,$F$11:$F$8770,"=COD1",$B$11:$B$8770,"="&amp;B4093)/COUNTIFS($F$11:$F$8770,"=COD1",$B$11:$B$8770,"="&amp;B4093))/COUNTIFS($A$11:$A$8770,"="&amp;A4093,$F$11:$F$8770,"=COD1"),0)</f>
        <v>0</v>
      </c>
      <c r="L4093" s="13" t="e">
        <f>(VLOOKUP(F4093,tarifas!$C$7:$D$10,2,FALSE)+tarifas!$D$21)*datos!H4093</f>
        <v>#N/A</v>
      </c>
      <c r="M4093">
        <v>0</v>
      </c>
      <c r="N4093" s="13" t="e">
        <f t="shared" si="575"/>
        <v>#N/A</v>
      </c>
      <c r="O4093">
        <f t="shared" si="576"/>
        <v>0</v>
      </c>
      <c r="P4093" s="12">
        <f t="shared" si="577"/>
        <v>210.86010768338303</v>
      </c>
      <c r="Q4093">
        <f t="shared" si="578"/>
        <v>0</v>
      </c>
      <c r="R4093">
        <f>$D$2*tarifas!$D$12/24</f>
        <v>1.4541666666666666</v>
      </c>
      <c r="S4093" t="e">
        <f>VLOOKUP(E4093&amp;" "&amp;F4093,tarifas!$A$13:$D$20,4,FALSE)*P4093</f>
        <v>#N/A</v>
      </c>
      <c r="T4093">
        <f>IF(F4093="COD1",tarifas!$D$11*(SUMIFS($P$11:$P$8770,$F$11:$F$8770,"=COD1",$B$11:$B$8770,"="&amp;B4093)/COUNTIFS($F$11:$F$8770,"=COD1",$B$11:$B$8770,"="&amp;B4093))/COUNTIFS($A$11:$A$8770,"="&amp;A4093,$F$11:$F$8770,"=COD1"),0)</f>
        <v>0</v>
      </c>
      <c r="U4093" t="e">
        <f>(VLOOKUP(F4093,tarifas!$C$7:$D$10,2,FALSE)+tarifas!$D$21)*datos!P4093</f>
        <v>#N/A</v>
      </c>
      <c r="V4093" t="e">
        <f t="shared" si="579"/>
        <v>#N/A</v>
      </c>
      <c r="W4093">
        <f t="shared" si="580"/>
        <v>0</v>
      </c>
    </row>
    <row r="4094" spans="1:23" x14ac:dyDescent="0.25">
      <c r="A4094">
        <f t="shared" si="573"/>
        <v>169</v>
      </c>
      <c r="B4094">
        <f t="shared" si="574"/>
        <v>6</v>
      </c>
      <c r="C4094" s="1">
        <f t="shared" si="581"/>
        <v>41810.124999990097</v>
      </c>
      <c r="D4094" s="7">
        <v>0</v>
      </c>
      <c r="E4094" s="7"/>
      <c r="G4094">
        <v>54.87</v>
      </c>
      <c r="H4094" s="12">
        <v>211.92616164266562</v>
      </c>
      <c r="I4094" s="13">
        <f>$D$2*tarifas!$D$12/24</f>
        <v>1.4541666666666666</v>
      </c>
      <c r="J4094" s="13" t="e">
        <f>VLOOKUP(E4094&amp;" "&amp;F4094,tarifas!$A$13:$D$20,4,FALSE)*H4094</f>
        <v>#N/A</v>
      </c>
      <c r="K4094" s="13">
        <f>IF(F4094="COD1",tarifas!$D$11*(SUMIFS($H$11:$H$8770,$F$11:$F$8770,"=COD1",$B$11:$B$8770,"="&amp;B4094)/COUNTIFS($F$11:$F$8770,"=COD1",$B$11:$B$8770,"="&amp;B4094))/COUNTIFS($A$11:$A$8770,"="&amp;A4094,$F$11:$F$8770,"=COD1"),0)</f>
        <v>0</v>
      </c>
      <c r="L4094" s="13" t="e">
        <f>(VLOOKUP(F4094,tarifas!$C$7:$D$10,2,FALSE)+tarifas!$D$21)*datos!H4094</f>
        <v>#N/A</v>
      </c>
      <c r="M4094">
        <v>0</v>
      </c>
      <c r="N4094" s="13" t="e">
        <f t="shared" si="575"/>
        <v>#N/A</v>
      </c>
      <c r="O4094">
        <f t="shared" si="576"/>
        <v>0</v>
      </c>
      <c r="P4094" s="12">
        <f t="shared" si="577"/>
        <v>211.92616164266562</v>
      </c>
      <c r="Q4094">
        <f t="shared" si="578"/>
        <v>0</v>
      </c>
      <c r="R4094">
        <f>$D$2*tarifas!$D$12/24</f>
        <v>1.4541666666666666</v>
      </c>
      <c r="S4094" t="e">
        <f>VLOOKUP(E4094&amp;" "&amp;F4094,tarifas!$A$13:$D$20,4,FALSE)*P4094</f>
        <v>#N/A</v>
      </c>
      <c r="T4094">
        <f>IF(F4094="COD1",tarifas!$D$11*(SUMIFS($P$11:$P$8770,$F$11:$F$8770,"=COD1",$B$11:$B$8770,"="&amp;B4094)/COUNTIFS($F$11:$F$8770,"=COD1",$B$11:$B$8770,"="&amp;B4094))/COUNTIFS($A$11:$A$8770,"="&amp;A4094,$F$11:$F$8770,"=COD1"),0)</f>
        <v>0</v>
      </c>
      <c r="U4094" t="e">
        <f>(VLOOKUP(F4094,tarifas!$C$7:$D$10,2,FALSE)+tarifas!$D$21)*datos!P4094</f>
        <v>#N/A</v>
      </c>
      <c r="V4094" t="e">
        <f t="shared" si="579"/>
        <v>#N/A</v>
      </c>
      <c r="W4094">
        <f t="shared" si="580"/>
        <v>0</v>
      </c>
    </row>
    <row r="4095" spans="1:23" x14ac:dyDescent="0.25">
      <c r="A4095">
        <f t="shared" si="573"/>
        <v>169</v>
      </c>
      <c r="B4095">
        <f t="shared" si="574"/>
        <v>6</v>
      </c>
      <c r="C4095" s="1">
        <f t="shared" si="581"/>
        <v>41810.166666656762</v>
      </c>
      <c r="D4095" s="7">
        <v>0</v>
      </c>
      <c r="E4095" s="7"/>
      <c r="G4095">
        <v>56.3</v>
      </c>
      <c r="H4095" s="12">
        <v>209.49924132063779</v>
      </c>
      <c r="I4095" s="13">
        <f>$D$2*tarifas!$D$12/24</f>
        <v>1.4541666666666666</v>
      </c>
      <c r="J4095" s="13" t="e">
        <f>VLOOKUP(E4095&amp;" "&amp;F4095,tarifas!$A$13:$D$20,4,FALSE)*H4095</f>
        <v>#N/A</v>
      </c>
      <c r="K4095" s="13">
        <f>IF(F4095="COD1",tarifas!$D$11*(SUMIFS($H$11:$H$8770,$F$11:$F$8770,"=COD1",$B$11:$B$8770,"="&amp;B4095)/COUNTIFS($F$11:$F$8770,"=COD1",$B$11:$B$8770,"="&amp;B4095))/COUNTIFS($A$11:$A$8770,"="&amp;A4095,$F$11:$F$8770,"=COD1"),0)</f>
        <v>0</v>
      </c>
      <c r="L4095" s="13" t="e">
        <f>(VLOOKUP(F4095,tarifas!$C$7:$D$10,2,FALSE)+tarifas!$D$21)*datos!H4095</f>
        <v>#N/A</v>
      </c>
      <c r="M4095">
        <v>0</v>
      </c>
      <c r="N4095" s="13" t="e">
        <f t="shared" si="575"/>
        <v>#N/A</v>
      </c>
      <c r="O4095">
        <f t="shared" si="576"/>
        <v>0</v>
      </c>
      <c r="P4095" s="12">
        <f t="shared" si="577"/>
        <v>209.49924132063779</v>
      </c>
      <c r="Q4095">
        <f t="shared" si="578"/>
        <v>0</v>
      </c>
      <c r="R4095">
        <f>$D$2*tarifas!$D$12/24</f>
        <v>1.4541666666666666</v>
      </c>
      <c r="S4095" t="e">
        <f>VLOOKUP(E4095&amp;" "&amp;F4095,tarifas!$A$13:$D$20,4,FALSE)*P4095</f>
        <v>#N/A</v>
      </c>
      <c r="T4095">
        <f>IF(F4095="COD1",tarifas!$D$11*(SUMIFS($P$11:$P$8770,$F$11:$F$8770,"=COD1",$B$11:$B$8770,"="&amp;B4095)/COUNTIFS($F$11:$F$8770,"=COD1",$B$11:$B$8770,"="&amp;B4095))/COUNTIFS($A$11:$A$8770,"="&amp;A4095,$F$11:$F$8770,"=COD1"),0)</f>
        <v>0</v>
      </c>
      <c r="U4095" t="e">
        <f>(VLOOKUP(F4095,tarifas!$C$7:$D$10,2,FALSE)+tarifas!$D$21)*datos!P4095</f>
        <v>#N/A</v>
      </c>
      <c r="V4095" t="e">
        <f t="shared" si="579"/>
        <v>#N/A</v>
      </c>
      <c r="W4095">
        <f t="shared" si="580"/>
        <v>0</v>
      </c>
    </row>
    <row r="4096" spans="1:23" x14ac:dyDescent="0.25">
      <c r="A4096">
        <f t="shared" si="573"/>
        <v>169</v>
      </c>
      <c r="B4096">
        <f t="shared" si="574"/>
        <v>6</v>
      </c>
      <c r="C4096" s="1">
        <f t="shared" si="581"/>
        <v>41810.208333323426</v>
      </c>
      <c r="D4096" s="7">
        <v>0</v>
      </c>
      <c r="E4096" s="7"/>
      <c r="G4096">
        <v>61</v>
      </c>
      <c r="H4096" s="12">
        <v>207.5160543362245</v>
      </c>
      <c r="I4096" s="13">
        <f>$D$2*tarifas!$D$12/24</f>
        <v>1.4541666666666666</v>
      </c>
      <c r="J4096" s="13" t="e">
        <f>VLOOKUP(E4096&amp;" "&amp;F4096,tarifas!$A$13:$D$20,4,FALSE)*H4096</f>
        <v>#N/A</v>
      </c>
      <c r="K4096" s="13">
        <f>IF(F4096="COD1",tarifas!$D$11*(SUMIFS($H$11:$H$8770,$F$11:$F$8770,"=COD1",$B$11:$B$8770,"="&amp;B4096)/COUNTIFS($F$11:$F$8770,"=COD1",$B$11:$B$8770,"="&amp;B4096))/COUNTIFS($A$11:$A$8770,"="&amp;A4096,$F$11:$F$8770,"=COD1"),0)</f>
        <v>0</v>
      </c>
      <c r="L4096" s="13" t="e">
        <f>(VLOOKUP(F4096,tarifas!$C$7:$D$10,2,FALSE)+tarifas!$D$21)*datos!H4096</f>
        <v>#N/A</v>
      </c>
      <c r="M4096">
        <v>10.898629999999999</v>
      </c>
      <c r="N4096" s="13" t="e">
        <f t="shared" si="575"/>
        <v>#N/A</v>
      </c>
      <c r="O4096">
        <f t="shared" si="576"/>
        <v>10.898629999999999</v>
      </c>
      <c r="P4096" s="12">
        <f t="shared" si="577"/>
        <v>196.6174243362245</v>
      </c>
      <c r="Q4096">
        <f t="shared" si="578"/>
        <v>0</v>
      </c>
      <c r="R4096">
        <f>$D$2*tarifas!$D$12/24</f>
        <v>1.4541666666666666</v>
      </c>
      <c r="S4096" t="e">
        <f>VLOOKUP(E4096&amp;" "&amp;F4096,tarifas!$A$13:$D$20,4,FALSE)*P4096</f>
        <v>#N/A</v>
      </c>
      <c r="T4096">
        <f>IF(F4096="COD1",tarifas!$D$11*(SUMIFS($P$11:$P$8770,$F$11:$F$8770,"=COD1",$B$11:$B$8770,"="&amp;B4096)/COUNTIFS($F$11:$F$8770,"=COD1",$B$11:$B$8770,"="&amp;B4096))/COUNTIFS($A$11:$A$8770,"="&amp;A4096,$F$11:$F$8770,"=COD1"),0)</f>
        <v>0</v>
      </c>
      <c r="U4096" t="e">
        <f>(VLOOKUP(F4096,tarifas!$C$7:$D$10,2,FALSE)+tarifas!$D$21)*datos!P4096</f>
        <v>#N/A</v>
      </c>
      <c r="V4096" t="e">
        <f t="shared" si="579"/>
        <v>#N/A</v>
      </c>
      <c r="W4096">
        <f t="shared" si="580"/>
        <v>0</v>
      </c>
    </row>
    <row r="4097" spans="1:23" x14ac:dyDescent="0.25">
      <c r="A4097">
        <f t="shared" si="573"/>
        <v>169</v>
      </c>
      <c r="B4097">
        <f t="shared" si="574"/>
        <v>6</v>
      </c>
      <c r="C4097" s="1">
        <f t="shared" si="581"/>
        <v>41810.24999999009</v>
      </c>
      <c r="D4097" s="7">
        <v>1.5454545454545456</v>
      </c>
      <c r="E4097" s="7"/>
      <c r="G4097">
        <v>62.5</v>
      </c>
      <c r="H4097" s="12">
        <v>232.69936788293768</v>
      </c>
      <c r="I4097" s="13">
        <f>$D$2*tarifas!$D$12/24</f>
        <v>1.4541666666666666</v>
      </c>
      <c r="J4097" s="13" t="e">
        <f>VLOOKUP(E4097&amp;" "&amp;F4097,tarifas!$A$13:$D$20,4,FALSE)*H4097</f>
        <v>#N/A</v>
      </c>
      <c r="K4097" s="13">
        <f>IF(F4097="COD1",tarifas!$D$11*(SUMIFS($H$11:$H$8770,$F$11:$F$8770,"=COD1",$B$11:$B$8770,"="&amp;B4097)/COUNTIFS($F$11:$F$8770,"=COD1",$B$11:$B$8770,"="&amp;B4097))/COUNTIFS($A$11:$A$8770,"="&amp;A4097,$F$11:$F$8770,"=COD1"),0)</f>
        <v>0</v>
      </c>
      <c r="L4097" s="13" t="e">
        <f>(VLOOKUP(F4097,tarifas!$C$7:$D$10,2,FALSE)+tarifas!$D$21)*datos!H4097</f>
        <v>#N/A</v>
      </c>
      <c r="M4097">
        <v>47.688209999999998</v>
      </c>
      <c r="N4097" s="13" t="e">
        <f t="shared" si="575"/>
        <v>#N/A</v>
      </c>
      <c r="O4097">
        <f t="shared" si="576"/>
        <v>47.688209999999998</v>
      </c>
      <c r="P4097" s="12">
        <f t="shared" si="577"/>
        <v>185.01115788293768</v>
      </c>
      <c r="Q4097">
        <f t="shared" si="578"/>
        <v>0</v>
      </c>
      <c r="R4097">
        <f>$D$2*tarifas!$D$12/24</f>
        <v>1.4541666666666666</v>
      </c>
      <c r="S4097" t="e">
        <f>VLOOKUP(E4097&amp;" "&amp;F4097,tarifas!$A$13:$D$20,4,FALSE)*P4097</f>
        <v>#N/A</v>
      </c>
      <c r="T4097">
        <f>IF(F4097="COD1",tarifas!$D$11*(SUMIFS($P$11:$P$8770,$F$11:$F$8770,"=COD1",$B$11:$B$8770,"="&amp;B4097)/COUNTIFS($F$11:$F$8770,"=COD1",$B$11:$B$8770,"="&amp;B4097))/COUNTIFS($A$11:$A$8770,"="&amp;A4097,$F$11:$F$8770,"=COD1"),0)</f>
        <v>0</v>
      </c>
      <c r="U4097" t="e">
        <f>(VLOOKUP(F4097,tarifas!$C$7:$D$10,2,FALSE)+tarifas!$D$21)*datos!P4097</f>
        <v>#N/A</v>
      </c>
      <c r="V4097" t="e">
        <f t="shared" si="579"/>
        <v>#N/A</v>
      </c>
      <c r="W4097">
        <f t="shared" si="580"/>
        <v>0</v>
      </c>
    </row>
    <row r="4098" spans="1:23" x14ac:dyDescent="0.25">
      <c r="A4098">
        <f t="shared" si="573"/>
        <v>169</v>
      </c>
      <c r="B4098">
        <f t="shared" si="574"/>
        <v>6</v>
      </c>
      <c r="C4098" s="1">
        <f t="shared" si="581"/>
        <v>41810.291666656754</v>
      </c>
      <c r="D4098" s="7">
        <v>81.136363636363626</v>
      </c>
      <c r="E4098" s="7"/>
      <c r="G4098">
        <v>65.239999999999995</v>
      </c>
      <c r="H4098" s="12">
        <v>314.89080490518649</v>
      </c>
      <c r="I4098" s="13">
        <f>$D$2*tarifas!$D$12/24</f>
        <v>1.4541666666666666</v>
      </c>
      <c r="J4098" s="13" t="e">
        <f>VLOOKUP(E4098&amp;" "&amp;F4098,tarifas!$A$13:$D$20,4,FALSE)*H4098</f>
        <v>#N/A</v>
      </c>
      <c r="K4098" s="13">
        <f>IF(F4098="COD1",tarifas!$D$11*(SUMIFS($H$11:$H$8770,$F$11:$F$8770,"=COD1",$B$11:$B$8770,"="&amp;B4098)/COUNTIFS($F$11:$F$8770,"=COD1",$B$11:$B$8770,"="&amp;B4098))/COUNTIFS($A$11:$A$8770,"="&amp;A4098,$F$11:$F$8770,"=COD1"),0)</f>
        <v>0</v>
      </c>
      <c r="L4098" s="13" t="e">
        <f>(VLOOKUP(F4098,tarifas!$C$7:$D$10,2,FALSE)+tarifas!$D$21)*datos!H4098</f>
        <v>#N/A</v>
      </c>
      <c r="M4098">
        <v>175.37432000000001</v>
      </c>
      <c r="N4098" s="13" t="e">
        <f t="shared" si="575"/>
        <v>#N/A</v>
      </c>
      <c r="O4098">
        <f t="shared" si="576"/>
        <v>175.37432000000001</v>
      </c>
      <c r="P4098" s="12">
        <f t="shared" si="577"/>
        <v>139.51648490518647</v>
      </c>
      <c r="Q4098">
        <f t="shared" si="578"/>
        <v>0</v>
      </c>
      <c r="R4098">
        <f>$D$2*tarifas!$D$12/24</f>
        <v>1.4541666666666666</v>
      </c>
      <c r="S4098" t="e">
        <f>VLOOKUP(E4098&amp;" "&amp;F4098,tarifas!$A$13:$D$20,4,FALSE)*P4098</f>
        <v>#N/A</v>
      </c>
      <c r="T4098">
        <f>IF(F4098="COD1",tarifas!$D$11*(SUMIFS($P$11:$P$8770,$F$11:$F$8770,"=COD1",$B$11:$B$8770,"="&amp;B4098)/COUNTIFS($F$11:$F$8770,"=COD1",$B$11:$B$8770,"="&amp;B4098))/COUNTIFS($A$11:$A$8770,"="&amp;A4098,$F$11:$F$8770,"=COD1"),0)</f>
        <v>0</v>
      </c>
      <c r="U4098" t="e">
        <f>(VLOOKUP(F4098,tarifas!$C$7:$D$10,2,FALSE)+tarifas!$D$21)*datos!P4098</f>
        <v>#N/A</v>
      </c>
      <c r="V4098" t="e">
        <f t="shared" si="579"/>
        <v>#N/A</v>
      </c>
      <c r="W4098">
        <f t="shared" si="580"/>
        <v>0</v>
      </c>
    </row>
    <row r="4099" spans="1:23" x14ac:dyDescent="0.25">
      <c r="A4099">
        <f t="shared" si="573"/>
        <v>169</v>
      </c>
      <c r="B4099">
        <f t="shared" si="574"/>
        <v>6</v>
      </c>
      <c r="C4099" s="1">
        <f t="shared" si="581"/>
        <v>41810.333333323419</v>
      </c>
      <c r="D4099" s="7">
        <v>243.15151515151516</v>
      </c>
      <c r="E4099" s="7"/>
      <c r="G4099">
        <v>67</v>
      </c>
      <c r="H4099" s="12">
        <v>506.4969001291164</v>
      </c>
      <c r="I4099" s="13">
        <f>$D$2*tarifas!$D$12/24</f>
        <v>1.4541666666666666</v>
      </c>
      <c r="J4099" s="13" t="e">
        <f>VLOOKUP(E4099&amp;" "&amp;F4099,tarifas!$A$13:$D$20,4,FALSE)*H4099</f>
        <v>#N/A</v>
      </c>
      <c r="K4099" s="13">
        <f>IF(F4099="COD1",tarifas!$D$11*(SUMIFS($H$11:$H$8770,$F$11:$F$8770,"=COD1",$B$11:$B$8770,"="&amp;B4099)/COUNTIFS($F$11:$F$8770,"=COD1",$B$11:$B$8770,"="&amp;B4099))/COUNTIFS($A$11:$A$8770,"="&amp;A4099,$F$11:$F$8770,"=COD1"),0)</f>
        <v>0</v>
      </c>
      <c r="L4099" s="13" t="e">
        <f>(VLOOKUP(F4099,tarifas!$C$7:$D$10,2,FALSE)+tarifas!$D$21)*datos!H4099</f>
        <v>#N/A</v>
      </c>
      <c r="M4099">
        <v>300.51312000000001</v>
      </c>
      <c r="N4099" s="13" t="e">
        <f t="shared" si="575"/>
        <v>#N/A</v>
      </c>
      <c r="O4099">
        <f t="shared" si="576"/>
        <v>300.51312000000001</v>
      </c>
      <c r="P4099" s="12">
        <f t="shared" si="577"/>
        <v>205.98378012911638</v>
      </c>
      <c r="Q4099">
        <f t="shared" si="578"/>
        <v>0</v>
      </c>
      <c r="R4099">
        <f>$D$2*tarifas!$D$12/24</f>
        <v>1.4541666666666666</v>
      </c>
      <c r="S4099" t="e">
        <f>VLOOKUP(E4099&amp;" "&amp;F4099,tarifas!$A$13:$D$20,4,FALSE)*P4099</f>
        <v>#N/A</v>
      </c>
      <c r="T4099">
        <f>IF(F4099="COD1",tarifas!$D$11*(SUMIFS($P$11:$P$8770,$F$11:$F$8770,"=COD1",$B$11:$B$8770,"="&amp;B4099)/COUNTIFS($F$11:$F$8770,"=COD1",$B$11:$B$8770,"="&amp;B4099))/COUNTIFS($A$11:$A$8770,"="&amp;A4099,$F$11:$F$8770,"=COD1"),0)</f>
        <v>0</v>
      </c>
      <c r="U4099" t="e">
        <f>(VLOOKUP(F4099,tarifas!$C$7:$D$10,2,FALSE)+tarifas!$D$21)*datos!P4099</f>
        <v>#N/A</v>
      </c>
      <c r="V4099" t="e">
        <f t="shared" si="579"/>
        <v>#N/A</v>
      </c>
      <c r="W4099">
        <f t="shared" si="580"/>
        <v>0</v>
      </c>
    </row>
    <row r="4100" spans="1:23" x14ac:dyDescent="0.25">
      <c r="A4100">
        <f t="shared" si="573"/>
        <v>169</v>
      </c>
      <c r="B4100">
        <f t="shared" si="574"/>
        <v>6</v>
      </c>
      <c r="C4100" s="1">
        <f t="shared" si="581"/>
        <v>41810.374999990083</v>
      </c>
      <c r="D4100" s="7">
        <v>265.56060606060606</v>
      </c>
      <c r="E4100" s="7"/>
      <c r="G4100">
        <v>67.16</v>
      </c>
      <c r="H4100" s="12">
        <v>583.9521802539017</v>
      </c>
      <c r="I4100" s="13">
        <f>$D$2*tarifas!$D$12/24</f>
        <v>1.4541666666666666</v>
      </c>
      <c r="J4100" s="13" t="e">
        <f>VLOOKUP(E4100&amp;" "&amp;F4100,tarifas!$A$13:$D$20,4,FALSE)*H4100</f>
        <v>#N/A</v>
      </c>
      <c r="K4100" s="13">
        <f>IF(F4100="COD1",tarifas!$D$11*(SUMIFS($H$11:$H$8770,$F$11:$F$8770,"=COD1",$B$11:$B$8770,"="&amp;B4100)/COUNTIFS($F$11:$F$8770,"=COD1",$B$11:$B$8770,"="&amp;B4100))/COUNTIFS($A$11:$A$8770,"="&amp;A4100,$F$11:$F$8770,"=COD1"),0)</f>
        <v>0</v>
      </c>
      <c r="L4100" s="13" t="e">
        <f>(VLOOKUP(F4100,tarifas!$C$7:$D$10,2,FALSE)+tarifas!$D$21)*datos!H4100</f>
        <v>#N/A</v>
      </c>
      <c r="M4100">
        <v>396.25546999999995</v>
      </c>
      <c r="N4100" s="13" t="e">
        <f t="shared" si="575"/>
        <v>#N/A</v>
      </c>
      <c r="O4100">
        <f t="shared" si="576"/>
        <v>396.25546999999995</v>
      </c>
      <c r="P4100" s="12">
        <f t="shared" si="577"/>
        <v>187.69671025390176</v>
      </c>
      <c r="Q4100">
        <f t="shared" si="578"/>
        <v>0</v>
      </c>
      <c r="R4100">
        <f>$D$2*tarifas!$D$12/24</f>
        <v>1.4541666666666666</v>
      </c>
      <c r="S4100" t="e">
        <f>VLOOKUP(E4100&amp;" "&amp;F4100,tarifas!$A$13:$D$20,4,FALSE)*P4100</f>
        <v>#N/A</v>
      </c>
      <c r="T4100">
        <f>IF(F4100="COD1",tarifas!$D$11*(SUMIFS($P$11:$P$8770,$F$11:$F$8770,"=COD1",$B$11:$B$8770,"="&amp;B4100)/COUNTIFS($F$11:$F$8770,"=COD1",$B$11:$B$8770,"="&amp;B4100))/COUNTIFS($A$11:$A$8770,"="&amp;A4100,$F$11:$F$8770,"=COD1"),0)</f>
        <v>0</v>
      </c>
      <c r="U4100" t="e">
        <f>(VLOOKUP(F4100,tarifas!$C$7:$D$10,2,FALSE)+tarifas!$D$21)*datos!P4100</f>
        <v>#N/A</v>
      </c>
      <c r="V4100" t="e">
        <f t="shared" si="579"/>
        <v>#N/A</v>
      </c>
      <c r="W4100">
        <f t="shared" si="580"/>
        <v>0</v>
      </c>
    </row>
    <row r="4101" spans="1:23" x14ac:dyDescent="0.25">
      <c r="A4101">
        <f t="shared" si="573"/>
        <v>169</v>
      </c>
      <c r="B4101">
        <f t="shared" si="574"/>
        <v>6</v>
      </c>
      <c r="C4101" s="1">
        <f t="shared" si="581"/>
        <v>41810.416666656747</v>
      </c>
      <c r="D4101" s="7">
        <v>274.06060606060606</v>
      </c>
      <c r="E4101" s="7"/>
      <c r="G4101">
        <v>66.66</v>
      </c>
      <c r="H4101" s="12">
        <v>627.59629807348256</v>
      </c>
      <c r="I4101" s="13">
        <f>$D$2*tarifas!$D$12/24</f>
        <v>1.4541666666666666</v>
      </c>
      <c r="J4101" s="13" t="e">
        <f>VLOOKUP(E4101&amp;" "&amp;F4101,tarifas!$A$13:$D$20,4,FALSE)*H4101</f>
        <v>#N/A</v>
      </c>
      <c r="K4101" s="13">
        <f>IF(F4101="COD1",tarifas!$D$11*(SUMIFS($H$11:$H$8770,$F$11:$F$8770,"=COD1",$B$11:$B$8770,"="&amp;B4101)/COUNTIFS($F$11:$F$8770,"=COD1",$B$11:$B$8770,"="&amp;B4101))/COUNTIFS($A$11:$A$8770,"="&amp;A4101,$F$11:$F$8770,"=COD1"),0)</f>
        <v>0</v>
      </c>
      <c r="L4101" s="13" t="e">
        <f>(VLOOKUP(F4101,tarifas!$C$7:$D$10,2,FALSE)+tarifas!$D$21)*datos!H4101</f>
        <v>#N/A</v>
      </c>
      <c r="M4101">
        <v>333.26299999999998</v>
      </c>
      <c r="N4101" s="13" t="e">
        <f t="shared" si="575"/>
        <v>#N/A</v>
      </c>
      <c r="O4101">
        <f t="shared" si="576"/>
        <v>333.26299999999998</v>
      </c>
      <c r="P4101" s="12">
        <f t="shared" si="577"/>
        <v>294.33329807348258</v>
      </c>
      <c r="Q4101">
        <f t="shared" si="578"/>
        <v>0</v>
      </c>
      <c r="R4101">
        <f>$D$2*tarifas!$D$12/24</f>
        <v>1.4541666666666666</v>
      </c>
      <c r="S4101" t="e">
        <f>VLOOKUP(E4101&amp;" "&amp;F4101,tarifas!$A$13:$D$20,4,FALSE)*P4101</f>
        <v>#N/A</v>
      </c>
      <c r="T4101">
        <f>IF(F4101="COD1",tarifas!$D$11*(SUMIFS($P$11:$P$8770,$F$11:$F$8770,"=COD1",$B$11:$B$8770,"="&amp;B4101)/COUNTIFS($F$11:$F$8770,"=COD1",$B$11:$B$8770,"="&amp;B4101))/COUNTIFS($A$11:$A$8770,"="&amp;A4101,$F$11:$F$8770,"=COD1"),0)</f>
        <v>0</v>
      </c>
      <c r="U4101" t="e">
        <f>(VLOOKUP(F4101,tarifas!$C$7:$D$10,2,FALSE)+tarifas!$D$21)*datos!P4101</f>
        <v>#N/A</v>
      </c>
      <c r="V4101" t="e">
        <f t="shared" si="579"/>
        <v>#N/A</v>
      </c>
      <c r="W4101">
        <f t="shared" si="580"/>
        <v>0</v>
      </c>
    </row>
    <row r="4102" spans="1:23" x14ac:dyDescent="0.25">
      <c r="A4102">
        <f t="shared" si="573"/>
        <v>169</v>
      </c>
      <c r="B4102">
        <f t="shared" si="574"/>
        <v>6</v>
      </c>
      <c r="C4102" s="1">
        <f t="shared" si="581"/>
        <v>41810.458333323411</v>
      </c>
      <c r="D4102" s="7">
        <v>300.07575757575762</v>
      </c>
      <c r="E4102" s="7"/>
      <c r="G4102">
        <v>66.69</v>
      </c>
      <c r="H4102" s="12">
        <v>441.07379345669614</v>
      </c>
      <c r="I4102" s="13">
        <f>$D$2*tarifas!$D$12/24</f>
        <v>1.4541666666666666</v>
      </c>
      <c r="J4102" s="13" t="e">
        <f>VLOOKUP(E4102&amp;" "&amp;F4102,tarifas!$A$13:$D$20,4,FALSE)*H4102</f>
        <v>#N/A</v>
      </c>
      <c r="K4102" s="13">
        <f>IF(F4102="COD1",tarifas!$D$11*(SUMIFS($H$11:$H$8770,$F$11:$F$8770,"=COD1",$B$11:$B$8770,"="&amp;B4102)/COUNTIFS($F$11:$F$8770,"=COD1",$B$11:$B$8770,"="&amp;B4102))/COUNTIFS($A$11:$A$8770,"="&amp;A4102,$F$11:$F$8770,"=COD1"),0)</f>
        <v>0</v>
      </c>
      <c r="L4102" s="13" t="e">
        <f>(VLOOKUP(F4102,tarifas!$C$7:$D$10,2,FALSE)+tarifas!$D$21)*datos!H4102</f>
        <v>#N/A</v>
      </c>
      <c r="M4102">
        <v>496.10757000000001</v>
      </c>
      <c r="N4102" s="13" t="e">
        <f t="shared" si="575"/>
        <v>#N/A</v>
      </c>
      <c r="O4102">
        <f t="shared" si="576"/>
        <v>441.07379345669614</v>
      </c>
      <c r="P4102" s="12">
        <f t="shared" si="577"/>
        <v>0</v>
      </c>
      <c r="Q4102">
        <f t="shared" si="578"/>
        <v>55.033776543303873</v>
      </c>
      <c r="R4102">
        <f>$D$2*tarifas!$D$12/24</f>
        <v>1.4541666666666666</v>
      </c>
      <c r="S4102" t="e">
        <f>VLOOKUP(E4102&amp;" "&amp;F4102,tarifas!$A$13:$D$20,4,FALSE)*P4102</f>
        <v>#N/A</v>
      </c>
      <c r="T4102">
        <f>IF(F4102="COD1",tarifas!$D$11*(SUMIFS($P$11:$P$8770,$F$11:$F$8770,"=COD1",$B$11:$B$8770,"="&amp;B4102)/COUNTIFS($F$11:$F$8770,"=COD1",$B$11:$B$8770,"="&amp;B4102))/COUNTIFS($A$11:$A$8770,"="&amp;A4102,$F$11:$F$8770,"=COD1"),0)</f>
        <v>0</v>
      </c>
      <c r="U4102" t="e">
        <f>(VLOOKUP(F4102,tarifas!$C$7:$D$10,2,FALSE)+tarifas!$D$21)*datos!P4102</f>
        <v>#N/A</v>
      </c>
      <c r="V4102" t="e">
        <f t="shared" si="579"/>
        <v>#N/A</v>
      </c>
      <c r="W4102">
        <f t="shared" si="580"/>
        <v>3.3031823019056414</v>
      </c>
    </row>
    <row r="4103" spans="1:23" x14ac:dyDescent="0.25">
      <c r="A4103">
        <f t="shared" si="573"/>
        <v>169</v>
      </c>
      <c r="B4103">
        <f t="shared" si="574"/>
        <v>6</v>
      </c>
      <c r="C4103" s="1">
        <f t="shared" si="581"/>
        <v>41810.499999990076</v>
      </c>
      <c r="D4103" s="7">
        <v>338.969696969697</v>
      </c>
      <c r="E4103" s="7"/>
      <c r="G4103">
        <v>66.42</v>
      </c>
      <c r="H4103" s="12">
        <v>415.35529593697504</v>
      </c>
      <c r="I4103" s="13">
        <f>$D$2*tarifas!$D$12/24</f>
        <v>1.4541666666666666</v>
      </c>
      <c r="J4103" s="13" t="e">
        <f>VLOOKUP(E4103&amp;" "&amp;F4103,tarifas!$A$13:$D$20,4,FALSE)*H4103</f>
        <v>#N/A</v>
      </c>
      <c r="K4103" s="13">
        <f>IF(F4103="COD1",tarifas!$D$11*(SUMIFS($H$11:$H$8770,$F$11:$F$8770,"=COD1",$B$11:$B$8770,"="&amp;B4103)/COUNTIFS($F$11:$F$8770,"=COD1",$B$11:$B$8770,"="&amp;B4103))/COUNTIFS($A$11:$A$8770,"="&amp;A4103,$F$11:$F$8770,"=COD1"),0)</f>
        <v>0</v>
      </c>
      <c r="L4103" s="13" t="e">
        <f>(VLOOKUP(F4103,tarifas!$C$7:$D$10,2,FALSE)+tarifas!$D$21)*datos!H4103</f>
        <v>#N/A</v>
      </c>
      <c r="M4103">
        <v>244.03255999999999</v>
      </c>
      <c r="N4103" s="13" t="e">
        <f t="shared" si="575"/>
        <v>#N/A</v>
      </c>
      <c r="O4103">
        <f t="shared" si="576"/>
        <v>244.03255999999999</v>
      </c>
      <c r="P4103" s="12">
        <f t="shared" si="577"/>
        <v>171.32273593697505</v>
      </c>
      <c r="Q4103">
        <f t="shared" si="578"/>
        <v>0</v>
      </c>
      <c r="R4103">
        <f>$D$2*tarifas!$D$12/24</f>
        <v>1.4541666666666666</v>
      </c>
      <c r="S4103" t="e">
        <f>VLOOKUP(E4103&amp;" "&amp;F4103,tarifas!$A$13:$D$20,4,FALSE)*P4103</f>
        <v>#N/A</v>
      </c>
      <c r="T4103">
        <f>IF(F4103="COD1",tarifas!$D$11*(SUMIFS($P$11:$P$8770,$F$11:$F$8770,"=COD1",$B$11:$B$8770,"="&amp;B4103)/COUNTIFS($F$11:$F$8770,"=COD1",$B$11:$B$8770,"="&amp;B4103))/COUNTIFS($A$11:$A$8770,"="&amp;A4103,$F$11:$F$8770,"=COD1"),0)</f>
        <v>0</v>
      </c>
      <c r="U4103" t="e">
        <f>(VLOOKUP(F4103,tarifas!$C$7:$D$10,2,FALSE)+tarifas!$D$21)*datos!P4103</f>
        <v>#N/A</v>
      </c>
      <c r="V4103" t="e">
        <f t="shared" si="579"/>
        <v>#N/A</v>
      </c>
      <c r="W4103">
        <f t="shared" si="580"/>
        <v>0</v>
      </c>
    </row>
    <row r="4104" spans="1:23" x14ac:dyDescent="0.25">
      <c r="A4104">
        <f t="shared" si="573"/>
        <v>169</v>
      </c>
      <c r="B4104">
        <f t="shared" si="574"/>
        <v>6</v>
      </c>
      <c r="C4104" s="1">
        <f t="shared" si="581"/>
        <v>41810.54166665674</v>
      </c>
      <c r="D4104" s="7">
        <v>269.16666666666669</v>
      </c>
      <c r="E4104" s="7"/>
      <c r="G4104">
        <v>63.05</v>
      </c>
      <c r="H4104" s="12">
        <v>545.28877237904442</v>
      </c>
      <c r="I4104" s="13">
        <f>$D$2*tarifas!$D$12/24</f>
        <v>1.4541666666666666</v>
      </c>
      <c r="J4104" s="13" t="e">
        <f>VLOOKUP(E4104&amp;" "&amp;F4104,tarifas!$A$13:$D$20,4,FALSE)*H4104</f>
        <v>#N/A</v>
      </c>
      <c r="K4104" s="13">
        <f>IF(F4104="COD1",tarifas!$D$11*(SUMIFS($H$11:$H$8770,$F$11:$F$8770,"=COD1",$B$11:$B$8770,"="&amp;B4104)/COUNTIFS($F$11:$F$8770,"=COD1",$B$11:$B$8770,"="&amp;B4104))/COUNTIFS($A$11:$A$8770,"="&amp;A4104,$F$11:$F$8770,"=COD1"),0)</f>
        <v>0</v>
      </c>
      <c r="L4104" s="13" t="e">
        <f>(VLOOKUP(F4104,tarifas!$C$7:$D$10,2,FALSE)+tarifas!$D$21)*datos!H4104</f>
        <v>#N/A</v>
      </c>
      <c r="M4104">
        <v>292.32772</v>
      </c>
      <c r="N4104" s="13" t="e">
        <f t="shared" si="575"/>
        <v>#N/A</v>
      </c>
      <c r="O4104">
        <f t="shared" si="576"/>
        <v>292.32772</v>
      </c>
      <c r="P4104" s="12">
        <f t="shared" si="577"/>
        <v>252.96105237904442</v>
      </c>
      <c r="Q4104">
        <f t="shared" si="578"/>
        <v>0</v>
      </c>
      <c r="R4104">
        <f>$D$2*tarifas!$D$12/24</f>
        <v>1.4541666666666666</v>
      </c>
      <c r="S4104" t="e">
        <f>VLOOKUP(E4104&amp;" "&amp;F4104,tarifas!$A$13:$D$20,4,FALSE)*P4104</f>
        <v>#N/A</v>
      </c>
      <c r="T4104">
        <f>IF(F4104="COD1",tarifas!$D$11*(SUMIFS($P$11:$P$8770,$F$11:$F$8770,"=COD1",$B$11:$B$8770,"="&amp;B4104)/COUNTIFS($F$11:$F$8770,"=COD1",$B$11:$B$8770,"="&amp;B4104))/COUNTIFS($A$11:$A$8770,"="&amp;A4104,$F$11:$F$8770,"=COD1"),0)</f>
        <v>0</v>
      </c>
      <c r="U4104" t="e">
        <f>(VLOOKUP(F4104,tarifas!$C$7:$D$10,2,FALSE)+tarifas!$D$21)*datos!P4104</f>
        <v>#N/A</v>
      </c>
      <c r="V4104" t="e">
        <f t="shared" si="579"/>
        <v>#N/A</v>
      </c>
      <c r="W4104">
        <f t="shared" si="580"/>
        <v>0</v>
      </c>
    </row>
    <row r="4105" spans="1:23" x14ac:dyDescent="0.25">
      <c r="A4105">
        <f t="shared" si="573"/>
        <v>169</v>
      </c>
      <c r="B4105">
        <f t="shared" si="574"/>
        <v>6</v>
      </c>
      <c r="C4105" s="1">
        <f t="shared" si="581"/>
        <v>41810.583333323404</v>
      </c>
      <c r="D4105" s="7">
        <v>230.78787878787878</v>
      </c>
      <c r="E4105" s="7"/>
      <c r="G4105">
        <v>61</v>
      </c>
      <c r="H4105" s="12">
        <v>549.79317506745724</v>
      </c>
      <c r="I4105" s="13">
        <f>$D$2*tarifas!$D$12/24</f>
        <v>1.4541666666666666</v>
      </c>
      <c r="J4105" s="13" t="e">
        <f>VLOOKUP(E4105&amp;" "&amp;F4105,tarifas!$A$13:$D$20,4,FALSE)*H4105</f>
        <v>#N/A</v>
      </c>
      <c r="K4105" s="13">
        <f>IF(F4105="COD1",tarifas!$D$11*(SUMIFS($H$11:$H$8770,$F$11:$F$8770,"=COD1",$B$11:$B$8770,"="&amp;B4105)/COUNTIFS($F$11:$F$8770,"=COD1",$B$11:$B$8770,"="&amp;B4105))/COUNTIFS($A$11:$A$8770,"="&amp;A4105,$F$11:$F$8770,"=COD1"),0)</f>
        <v>0</v>
      </c>
      <c r="L4105" s="13" t="e">
        <f>(VLOOKUP(F4105,tarifas!$C$7:$D$10,2,FALSE)+tarifas!$D$21)*datos!H4105</f>
        <v>#N/A</v>
      </c>
      <c r="M4105">
        <v>275.48902000000004</v>
      </c>
      <c r="N4105" s="13" t="e">
        <f t="shared" si="575"/>
        <v>#N/A</v>
      </c>
      <c r="O4105">
        <f t="shared" si="576"/>
        <v>275.48902000000004</v>
      </c>
      <c r="P4105" s="12">
        <f t="shared" si="577"/>
        <v>274.3041550674572</v>
      </c>
      <c r="Q4105">
        <f t="shared" si="578"/>
        <v>0</v>
      </c>
      <c r="R4105">
        <f>$D$2*tarifas!$D$12/24</f>
        <v>1.4541666666666666</v>
      </c>
      <c r="S4105" t="e">
        <f>VLOOKUP(E4105&amp;" "&amp;F4105,tarifas!$A$13:$D$20,4,FALSE)*P4105</f>
        <v>#N/A</v>
      </c>
      <c r="T4105">
        <f>IF(F4105="COD1",tarifas!$D$11*(SUMIFS($P$11:$P$8770,$F$11:$F$8770,"=COD1",$B$11:$B$8770,"="&amp;B4105)/COUNTIFS($F$11:$F$8770,"=COD1",$B$11:$B$8770,"="&amp;B4105))/COUNTIFS($A$11:$A$8770,"="&amp;A4105,$F$11:$F$8770,"=COD1"),0)</f>
        <v>0</v>
      </c>
      <c r="U4105" t="e">
        <f>(VLOOKUP(F4105,tarifas!$C$7:$D$10,2,FALSE)+tarifas!$D$21)*datos!P4105</f>
        <v>#N/A</v>
      </c>
      <c r="V4105" t="e">
        <f t="shared" si="579"/>
        <v>#N/A</v>
      </c>
      <c r="W4105">
        <f t="shared" si="580"/>
        <v>0</v>
      </c>
    </row>
    <row r="4106" spans="1:23" x14ac:dyDescent="0.25">
      <c r="A4106">
        <f t="shared" si="573"/>
        <v>169</v>
      </c>
      <c r="B4106">
        <f t="shared" si="574"/>
        <v>6</v>
      </c>
      <c r="C4106" s="1">
        <f t="shared" si="581"/>
        <v>41810.624999990068</v>
      </c>
      <c r="D4106" s="7">
        <v>266.07575757575756</v>
      </c>
      <c r="E4106" s="7"/>
      <c r="G4106">
        <v>60.77</v>
      </c>
      <c r="H4106" s="12">
        <v>554.37812209735262</v>
      </c>
      <c r="I4106" s="13">
        <f>$D$2*tarifas!$D$12/24</f>
        <v>1.4541666666666666</v>
      </c>
      <c r="J4106" s="13" t="e">
        <f>VLOOKUP(E4106&amp;" "&amp;F4106,tarifas!$A$13:$D$20,4,FALSE)*H4106</f>
        <v>#N/A</v>
      </c>
      <c r="K4106" s="13">
        <f>IF(F4106="COD1",tarifas!$D$11*(SUMIFS($H$11:$H$8770,$F$11:$F$8770,"=COD1",$B$11:$B$8770,"="&amp;B4106)/COUNTIFS($F$11:$F$8770,"=COD1",$B$11:$B$8770,"="&amp;B4106))/COUNTIFS($A$11:$A$8770,"="&amp;A4106,$F$11:$F$8770,"=COD1"),0)</f>
        <v>0</v>
      </c>
      <c r="L4106" s="13" t="e">
        <f>(VLOOKUP(F4106,tarifas!$C$7:$D$10,2,FALSE)+tarifas!$D$21)*datos!H4106</f>
        <v>#N/A</v>
      </c>
      <c r="M4106">
        <v>307.73293000000001</v>
      </c>
      <c r="N4106" s="13" t="e">
        <f t="shared" si="575"/>
        <v>#N/A</v>
      </c>
      <c r="O4106">
        <f t="shared" si="576"/>
        <v>307.73293000000001</v>
      </c>
      <c r="P4106" s="12">
        <f t="shared" si="577"/>
        <v>246.64519209735261</v>
      </c>
      <c r="Q4106">
        <f t="shared" si="578"/>
        <v>0</v>
      </c>
      <c r="R4106">
        <f>$D$2*tarifas!$D$12/24</f>
        <v>1.4541666666666666</v>
      </c>
      <c r="S4106" t="e">
        <f>VLOOKUP(E4106&amp;" "&amp;F4106,tarifas!$A$13:$D$20,4,FALSE)*P4106</f>
        <v>#N/A</v>
      </c>
      <c r="T4106">
        <f>IF(F4106="COD1",tarifas!$D$11*(SUMIFS($P$11:$P$8770,$F$11:$F$8770,"=COD1",$B$11:$B$8770,"="&amp;B4106)/COUNTIFS($F$11:$F$8770,"=COD1",$B$11:$B$8770,"="&amp;B4106))/COUNTIFS($A$11:$A$8770,"="&amp;A4106,$F$11:$F$8770,"=COD1"),0)</f>
        <v>0</v>
      </c>
      <c r="U4106" t="e">
        <f>(VLOOKUP(F4106,tarifas!$C$7:$D$10,2,FALSE)+tarifas!$D$21)*datos!P4106</f>
        <v>#N/A</v>
      </c>
      <c r="V4106" t="e">
        <f t="shared" si="579"/>
        <v>#N/A</v>
      </c>
      <c r="W4106">
        <f t="shared" si="580"/>
        <v>0</v>
      </c>
    </row>
    <row r="4107" spans="1:23" x14ac:dyDescent="0.25">
      <c r="A4107">
        <f t="shared" si="573"/>
        <v>169</v>
      </c>
      <c r="B4107">
        <f t="shared" si="574"/>
        <v>6</v>
      </c>
      <c r="C4107" s="1">
        <f t="shared" si="581"/>
        <v>41810.666666656733</v>
      </c>
      <c r="D4107" s="7">
        <v>129.04545454545453</v>
      </c>
      <c r="E4107" s="7"/>
      <c r="G4107">
        <v>61.3</v>
      </c>
      <c r="H4107" s="12">
        <v>511.61151937540075</v>
      </c>
      <c r="I4107" s="13">
        <f>$D$2*tarifas!$D$12/24</f>
        <v>1.4541666666666666</v>
      </c>
      <c r="J4107" s="13" t="e">
        <f>VLOOKUP(E4107&amp;" "&amp;F4107,tarifas!$A$13:$D$20,4,FALSE)*H4107</f>
        <v>#N/A</v>
      </c>
      <c r="K4107" s="13">
        <f>IF(F4107="COD1",tarifas!$D$11*(SUMIFS($H$11:$H$8770,$F$11:$F$8770,"=COD1",$B$11:$B$8770,"="&amp;B4107)/COUNTIFS($F$11:$F$8770,"=COD1",$B$11:$B$8770,"="&amp;B4107))/COUNTIFS($A$11:$A$8770,"="&amp;A4107,$F$11:$F$8770,"=COD1"),0)</f>
        <v>0</v>
      </c>
      <c r="L4107" s="13" t="e">
        <f>(VLOOKUP(F4107,tarifas!$C$7:$D$10,2,FALSE)+tarifas!$D$21)*datos!H4107</f>
        <v>#N/A</v>
      </c>
      <c r="M4107">
        <v>218.81779</v>
      </c>
      <c r="N4107" s="13" t="e">
        <f t="shared" si="575"/>
        <v>#N/A</v>
      </c>
      <c r="O4107">
        <f t="shared" si="576"/>
        <v>218.81779</v>
      </c>
      <c r="P4107" s="12">
        <f t="shared" si="577"/>
        <v>292.79372937540074</v>
      </c>
      <c r="Q4107">
        <f t="shared" si="578"/>
        <v>0</v>
      </c>
      <c r="R4107">
        <f>$D$2*tarifas!$D$12/24</f>
        <v>1.4541666666666666</v>
      </c>
      <c r="S4107" t="e">
        <f>VLOOKUP(E4107&amp;" "&amp;F4107,tarifas!$A$13:$D$20,4,FALSE)*P4107</f>
        <v>#N/A</v>
      </c>
      <c r="T4107">
        <f>IF(F4107="COD1",tarifas!$D$11*(SUMIFS($P$11:$P$8770,$F$11:$F$8770,"=COD1",$B$11:$B$8770,"="&amp;B4107)/COUNTIFS($F$11:$F$8770,"=COD1",$B$11:$B$8770,"="&amp;B4107))/COUNTIFS($A$11:$A$8770,"="&amp;A4107,$F$11:$F$8770,"=COD1"),0)</f>
        <v>0</v>
      </c>
      <c r="U4107" t="e">
        <f>(VLOOKUP(F4107,tarifas!$C$7:$D$10,2,FALSE)+tarifas!$D$21)*datos!P4107</f>
        <v>#N/A</v>
      </c>
      <c r="V4107" t="e">
        <f t="shared" si="579"/>
        <v>#N/A</v>
      </c>
      <c r="W4107">
        <f t="shared" si="580"/>
        <v>0</v>
      </c>
    </row>
    <row r="4108" spans="1:23" x14ac:dyDescent="0.25">
      <c r="A4108">
        <f t="shared" ref="A4108:A4171" si="582">DAYS360($C$11,C4108)</f>
        <v>169</v>
      </c>
      <c r="B4108">
        <f t="shared" ref="B4108:B4171" si="583">MONTH(C4108)</f>
        <v>6</v>
      </c>
      <c r="C4108" s="1">
        <f t="shared" si="581"/>
        <v>41810.708333323397</v>
      </c>
      <c r="D4108" s="7">
        <v>84.484848484848499</v>
      </c>
      <c r="E4108" s="7"/>
      <c r="G4108">
        <v>61.69</v>
      </c>
      <c r="H4108" s="12">
        <v>421.86153501583141</v>
      </c>
      <c r="I4108" s="13">
        <f>$D$2*tarifas!$D$12/24</f>
        <v>1.4541666666666666</v>
      </c>
      <c r="J4108" s="13" t="e">
        <f>VLOOKUP(E4108&amp;" "&amp;F4108,tarifas!$A$13:$D$20,4,FALSE)*H4108</f>
        <v>#N/A</v>
      </c>
      <c r="K4108" s="13">
        <f>IF(F4108="COD1",tarifas!$D$11*(SUMIFS($H$11:$H$8770,$F$11:$F$8770,"=COD1",$B$11:$B$8770,"="&amp;B4108)/COUNTIFS($F$11:$F$8770,"=COD1",$B$11:$B$8770,"="&amp;B4108))/COUNTIFS($A$11:$A$8770,"="&amp;A4108,$F$11:$F$8770,"=COD1"),0)</f>
        <v>0</v>
      </c>
      <c r="L4108" s="13" t="e">
        <f>(VLOOKUP(F4108,tarifas!$C$7:$D$10,2,FALSE)+tarifas!$D$21)*datos!H4108</f>
        <v>#N/A</v>
      </c>
      <c r="M4108">
        <v>84.484460000000013</v>
      </c>
      <c r="N4108" s="13" t="e">
        <f t="shared" ref="N4108:N4171" si="584">(I4108+J4108+K4108+L4108)*1.23</f>
        <v>#N/A</v>
      </c>
      <c r="O4108">
        <f t="shared" ref="O4108:O4171" si="585">IF(M4108&lt;H4108,M4108,H4108)</f>
        <v>84.484460000000013</v>
      </c>
      <c r="P4108" s="12">
        <f t="shared" ref="P4108:P4171" si="586">H4108-O4108</f>
        <v>337.37707501583139</v>
      </c>
      <c r="Q4108">
        <f t="shared" ref="Q4108:Q4171" si="587">IF(M4108&lt;H4108,0,M4108-H4108)</f>
        <v>0</v>
      </c>
      <c r="R4108">
        <f>$D$2*tarifas!$D$12/24</f>
        <v>1.4541666666666666</v>
      </c>
      <c r="S4108" t="e">
        <f>VLOOKUP(E4108&amp;" "&amp;F4108,tarifas!$A$13:$D$20,4,FALSE)*P4108</f>
        <v>#N/A</v>
      </c>
      <c r="T4108">
        <f>IF(F4108="COD1",tarifas!$D$11*(SUMIFS($P$11:$P$8770,$F$11:$F$8770,"=COD1",$B$11:$B$8770,"="&amp;B4108)/COUNTIFS($F$11:$F$8770,"=COD1",$B$11:$B$8770,"="&amp;B4108))/COUNTIFS($A$11:$A$8770,"="&amp;A4108,$F$11:$F$8770,"=COD1"),0)</f>
        <v>0</v>
      </c>
      <c r="U4108" t="e">
        <f>(VLOOKUP(F4108,tarifas!$C$7:$D$10,2,FALSE)+tarifas!$D$21)*datos!P4108</f>
        <v>#N/A</v>
      </c>
      <c r="V4108" t="e">
        <f t="shared" ref="V4108:V4171" si="588">(R4108+S4108+T4108+U4108)*1.23</f>
        <v>#N/A</v>
      </c>
      <c r="W4108">
        <f t="shared" ref="W4108:W4171" si="589">0.9*G4108/1000*Q4108</f>
        <v>0</v>
      </c>
    </row>
    <row r="4109" spans="1:23" x14ac:dyDescent="0.25">
      <c r="A4109">
        <f t="shared" si="582"/>
        <v>169</v>
      </c>
      <c r="B4109">
        <f t="shared" si="583"/>
        <v>6</v>
      </c>
      <c r="C4109" s="1">
        <f t="shared" ref="C4109:C4172" si="590">+C4108+1/24</f>
        <v>41810.749999990061</v>
      </c>
      <c r="D4109" s="7">
        <v>54.606060606060602</v>
      </c>
      <c r="E4109" s="7"/>
      <c r="G4109">
        <v>61.9</v>
      </c>
      <c r="H4109" s="12">
        <v>319.34302370704438</v>
      </c>
      <c r="I4109" s="13">
        <f>$D$2*tarifas!$D$12/24</f>
        <v>1.4541666666666666</v>
      </c>
      <c r="J4109" s="13" t="e">
        <f>VLOOKUP(E4109&amp;" "&amp;F4109,tarifas!$A$13:$D$20,4,FALSE)*H4109</f>
        <v>#N/A</v>
      </c>
      <c r="K4109" s="13">
        <f>IF(F4109="COD1",tarifas!$D$11*(SUMIFS($H$11:$H$8770,$F$11:$F$8770,"=COD1",$B$11:$B$8770,"="&amp;B4109)/COUNTIFS($F$11:$F$8770,"=COD1",$B$11:$B$8770,"="&amp;B4109))/COUNTIFS($A$11:$A$8770,"="&amp;A4109,$F$11:$F$8770,"=COD1"),0)</f>
        <v>0</v>
      </c>
      <c r="L4109" s="13" t="e">
        <f>(VLOOKUP(F4109,tarifas!$C$7:$D$10,2,FALSE)+tarifas!$D$21)*datos!H4109</f>
        <v>#N/A</v>
      </c>
      <c r="M4109">
        <v>15.13571</v>
      </c>
      <c r="N4109" s="13" t="e">
        <f t="shared" si="584"/>
        <v>#N/A</v>
      </c>
      <c r="O4109">
        <f t="shared" si="585"/>
        <v>15.13571</v>
      </c>
      <c r="P4109" s="12">
        <f t="shared" si="586"/>
        <v>304.20731370704436</v>
      </c>
      <c r="Q4109">
        <f t="shared" si="587"/>
        <v>0</v>
      </c>
      <c r="R4109">
        <f>$D$2*tarifas!$D$12/24</f>
        <v>1.4541666666666666</v>
      </c>
      <c r="S4109" t="e">
        <f>VLOOKUP(E4109&amp;" "&amp;F4109,tarifas!$A$13:$D$20,4,FALSE)*P4109</f>
        <v>#N/A</v>
      </c>
      <c r="T4109">
        <f>IF(F4109="COD1",tarifas!$D$11*(SUMIFS($P$11:$P$8770,$F$11:$F$8770,"=COD1",$B$11:$B$8770,"="&amp;B4109)/COUNTIFS($F$11:$F$8770,"=COD1",$B$11:$B$8770,"="&amp;B4109))/COUNTIFS($A$11:$A$8770,"="&amp;A4109,$F$11:$F$8770,"=COD1"),0)</f>
        <v>0</v>
      </c>
      <c r="U4109" t="e">
        <f>(VLOOKUP(F4109,tarifas!$C$7:$D$10,2,FALSE)+tarifas!$D$21)*datos!P4109</f>
        <v>#N/A</v>
      </c>
      <c r="V4109" t="e">
        <f t="shared" si="588"/>
        <v>#N/A</v>
      </c>
      <c r="W4109">
        <f t="shared" si="589"/>
        <v>0</v>
      </c>
    </row>
    <row r="4110" spans="1:23" x14ac:dyDescent="0.25">
      <c r="A4110">
        <f t="shared" si="582"/>
        <v>169</v>
      </c>
      <c r="B4110">
        <f t="shared" si="583"/>
        <v>6</v>
      </c>
      <c r="C4110" s="1">
        <f t="shared" si="590"/>
        <v>41810.791666656725</v>
      </c>
      <c r="D4110" s="7">
        <v>31.166666666666664</v>
      </c>
      <c r="E4110" s="7"/>
      <c r="G4110">
        <v>63.94</v>
      </c>
      <c r="H4110" s="12">
        <v>237.42718880287273</v>
      </c>
      <c r="I4110" s="13">
        <f>$D$2*tarifas!$D$12/24</f>
        <v>1.4541666666666666</v>
      </c>
      <c r="J4110" s="13" t="e">
        <f>VLOOKUP(E4110&amp;" "&amp;F4110,tarifas!$A$13:$D$20,4,FALSE)*H4110</f>
        <v>#N/A</v>
      </c>
      <c r="K4110" s="13">
        <f>IF(F4110="COD1",tarifas!$D$11*(SUMIFS($H$11:$H$8770,$F$11:$F$8770,"=COD1",$B$11:$B$8770,"="&amp;B4110)/COUNTIFS($F$11:$F$8770,"=COD1",$B$11:$B$8770,"="&amp;B4110))/COUNTIFS($A$11:$A$8770,"="&amp;A4110,$F$11:$F$8770,"=COD1"),0)</f>
        <v>0</v>
      </c>
      <c r="L4110" s="13" t="e">
        <f>(VLOOKUP(F4110,tarifas!$C$7:$D$10,2,FALSE)+tarifas!$D$21)*datos!H4110</f>
        <v>#N/A</v>
      </c>
      <c r="M4110">
        <v>3.057E-2</v>
      </c>
      <c r="N4110" s="13" t="e">
        <f t="shared" si="584"/>
        <v>#N/A</v>
      </c>
      <c r="O4110">
        <f t="shared" si="585"/>
        <v>3.057E-2</v>
      </c>
      <c r="P4110" s="12">
        <f t="shared" si="586"/>
        <v>237.39661880287272</v>
      </c>
      <c r="Q4110">
        <f t="shared" si="587"/>
        <v>0</v>
      </c>
      <c r="R4110">
        <f>$D$2*tarifas!$D$12/24</f>
        <v>1.4541666666666666</v>
      </c>
      <c r="S4110" t="e">
        <f>VLOOKUP(E4110&amp;" "&amp;F4110,tarifas!$A$13:$D$20,4,FALSE)*P4110</f>
        <v>#N/A</v>
      </c>
      <c r="T4110">
        <f>IF(F4110="COD1",tarifas!$D$11*(SUMIFS($P$11:$P$8770,$F$11:$F$8770,"=COD1",$B$11:$B$8770,"="&amp;B4110)/COUNTIFS($F$11:$F$8770,"=COD1",$B$11:$B$8770,"="&amp;B4110))/COUNTIFS($A$11:$A$8770,"="&amp;A4110,$F$11:$F$8770,"=COD1"),0)</f>
        <v>0</v>
      </c>
      <c r="U4110" t="e">
        <f>(VLOOKUP(F4110,tarifas!$C$7:$D$10,2,FALSE)+tarifas!$D$21)*datos!P4110</f>
        <v>#N/A</v>
      </c>
      <c r="V4110" t="e">
        <f t="shared" si="588"/>
        <v>#N/A</v>
      </c>
      <c r="W4110">
        <f t="shared" si="589"/>
        <v>0</v>
      </c>
    </row>
    <row r="4111" spans="1:23" x14ac:dyDescent="0.25">
      <c r="A4111">
        <f t="shared" si="582"/>
        <v>169</v>
      </c>
      <c r="B4111">
        <f t="shared" si="583"/>
        <v>6</v>
      </c>
      <c r="C4111" s="1">
        <f t="shared" si="590"/>
        <v>41810.83333332339</v>
      </c>
      <c r="D4111" s="7">
        <v>0</v>
      </c>
      <c r="E4111" s="7"/>
      <c r="G4111">
        <v>66.650000000000006</v>
      </c>
      <c r="H4111" s="12">
        <v>214.37265822128774</v>
      </c>
      <c r="I4111" s="13">
        <f>$D$2*tarifas!$D$12/24</f>
        <v>1.4541666666666666</v>
      </c>
      <c r="J4111" s="13" t="e">
        <f>VLOOKUP(E4111&amp;" "&amp;F4111,tarifas!$A$13:$D$20,4,FALSE)*H4111</f>
        <v>#N/A</v>
      </c>
      <c r="K4111" s="13">
        <f>IF(F4111="COD1",tarifas!$D$11*(SUMIFS($H$11:$H$8770,$F$11:$F$8770,"=COD1",$B$11:$B$8770,"="&amp;B4111)/COUNTIFS($F$11:$F$8770,"=COD1",$B$11:$B$8770,"="&amp;B4111))/COUNTIFS($A$11:$A$8770,"="&amp;A4111,$F$11:$F$8770,"=COD1"),0)</f>
        <v>0</v>
      </c>
      <c r="L4111" s="13" t="e">
        <f>(VLOOKUP(F4111,tarifas!$C$7:$D$10,2,FALSE)+tarifas!$D$21)*datos!H4111</f>
        <v>#N/A</v>
      </c>
      <c r="M4111">
        <v>0</v>
      </c>
      <c r="N4111" s="13" t="e">
        <f t="shared" si="584"/>
        <v>#N/A</v>
      </c>
      <c r="O4111">
        <f t="shared" si="585"/>
        <v>0</v>
      </c>
      <c r="P4111" s="12">
        <f t="shared" si="586"/>
        <v>214.37265822128774</v>
      </c>
      <c r="Q4111">
        <f t="shared" si="587"/>
        <v>0</v>
      </c>
      <c r="R4111">
        <f>$D$2*tarifas!$D$12/24</f>
        <v>1.4541666666666666</v>
      </c>
      <c r="S4111" t="e">
        <f>VLOOKUP(E4111&amp;" "&amp;F4111,tarifas!$A$13:$D$20,4,FALSE)*P4111</f>
        <v>#N/A</v>
      </c>
      <c r="T4111">
        <f>IF(F4111="COD1",tarifas!$D$11*(SUMIFS($P$11:$P$8770,$F$11:$F$8770,"=COD1",$B$11:$B$8770,"="&amp;B4111)/COUNTIFS($F$11:$F$8770,"=COD1",$B$11:$B$8770,"="&amp;B4111))/COUNTIFS($A$11:$A$8770,"="&amp;A4111,$F$11:$F$8770,"=COD1"),0)</f>
        <v>0</v>
      </c>
      <c r="U4111" t="e">
        <f>(VLOOKUP(F4111,tarifas!$C$7:$D$10,2,FALSE)+tarifas!$D$21)*datos!P4111</f>
        <v>#N/A</v>
      </c>
      <c r="V4111" t="e">
        <f t="shared" si="588"/>
        <v>#N/A</v>
      </c>
      <c r="W4111">
        <f t="shared" si="589"/>
        <v>0</v>
      </c>
    </row>
    <row r="4112" spans="1:23" x14ac:dyDescent="0.25">
      <c r="A4112">
        <f t="shared" si="582"/>
        <v>169</v>
      </c>
      <c r="B4112">
        <f t="shared" si="583"/>
        <v>6</v>
      </c>
      <c r="C4112" s="1">
        <f t="shared" si="590"/>
        <v>41810.874999990054</v>
      </c>
      <c r="D4112" s="7">
        <v>0</v>
      </c>
      <c r="E4112" s="7"/>
      <c r="G4112">
        <v>67</v>
      </c>
      <c r="H4112" s="12">
        <v>207.89553575053492</v>
      </c>
      <c r="I4112" s="13">
        <f>$D$2*tarifas!$D$12/24</f>
        <v>1.4541666666666666</v>
      </c>
      <c r="J4112" s="13" t="e">
        <f>VLOOKUP(E4112&amp;" "&amp;F4112,tarifas!$A$13:$D$20,4,FALSE)*H4112</f>
        <v>#N/A</v>
      </c>
      <c r="K4112" s="13">
        <f>IF(F4112="COD1",tarifas!$D$11*(SUMIFS($H$11:$H$8770,$F$11:$F$8770,"=COD1",$B$11:$B$8770,"="&amp;B4112)/COUNTIFS($F$11:$F$8770,"=COD1",$B$11:$B$8770,"="&amp;B4112))/COUNTIFS($A$11:$A$8770,"="&amp;A4112,$F$11:$F$8770,"=COD1"),0)</f>
        <v>0</v>
      </c>
      <c r="L4112" s="13" t="e">
        <f>(VLOOKUP(F4112,tarifas!$C$7:$D$10,2,FALSE)+tarifas!$D$21)*datos!H4112</f>
        <v>#N/A</v>
      </c>
      <c r="M4112">
        <v>0</v>
      </c>
      <c r="N4112" s="13" t="e">
        <f t="shared" si="584"/>
        <v>#N/A</v>
      </c>
      <c r="O4112">
        <f t="shared" si="585"/>
        <v>0</v>
      </c>
      <c r="P4112" s="12">
        <f t="shared" si="586"/>
        <v>207.89553575053492</v>
      </c>
      <c r="Q4112">
        <f t="shared" si="587"/>
        <v>0</v>
      </c>
      <c r="R4112">
        <f>$D$2*tarifas!$D$12/24</f>
        <v>1.4541666666666666</v>
      </c>
      <c r="S4112" t="e">
        <f>VLOOKUP(E4112&amp;" "&amp;F4112,tarifas!$A$13:$D$20,4,FALSE)*P4112</f>
        <v>#N/A</v>
      </c>
      <c r="T4112">
        <f>IF(F4112="COD1",tarifas!$D$11*(SUMIFS($P$11:$P$8770,$F$11:$F$8770,"=COD1",$B$11:$B$8770,"="&amp;B4112)/COUNTIFS($F$11:$F$8770,"=COD1",$B$11:$B$8770,"="&amp;B4112))/COUNTIFS($A$11:$A$8770,"="&amp;A4112,$F$11:$F$8770,"=COD1"),0)</f>
        <v>0</v>
      </c>
      <c r="U4112" t="e">
        <f>(VLOOKUP(F4112,tarifas!$C$7:$D$10,2,FALSE)+tarifas!$D$21)*datos!P4112</f>
        <v>#N/A</v>
      </c>
      <c r="V4112" t="e">
        <f t="shared" si="588"/>
        <v>#N/A</v>
      </c>
      <c r="W4112">
        <f t="shared" si="589"/>
        <v>0</v>
      </c>
    </row>
    <row r="4113" spans="1:23" x14ac:dyDescent="0.25">
      <c r="A4113">
        <f t="shared" si="582"/>
        <v>169</v>
      </c>
      <c r="B4113">
        <f t="shared" si="583"/>
        <v>6</v>
      </c>
      <c r="C4113" s="1">
        <f t="shared" si="590"/>
        <v>41810.916666656718</v>
      </c>
      <c r="D4113" s="7">
        <v>0</v>
      </c>
      <c r="E4113" s="7"/>
      <c r="G4113">
        <v>66.5</v>
      </c>
      <c r="H4113" s="12">
        <v>205.87340279164906</v>
      </c>
      <c r="I4113" s="13">
        <f>$D$2*tarifas!$D$12/24</f>
        <v>1.4541666666666666</v>
      </c>
      <c r="J4113" s="13" t="e">
        <f>VLOOKUP(E4113&amp;" "&amp;F4113,tarifas!$A$13:$D$20,4,FALSE)*H4113</f>
        <v>#N/A</v>
      </c>
      <c r="K4113" s="13">
        <f>IF(F4113="COD1",tarifas!$D$11*(SUMIFS($H$11:$H$8770,$F$11:$F$8770,"=COD1",$B$11:$B$8770,"="&amp;B4113)/COUNTIFS($F$11:$F$8770,"=COD1",$B$11:$B$8770,"="&amp;B4113))/COUNTIFS($A$11:$A$8770,"="&amp;A4113,$F$11:$F$8770,"=COD1"),0)</f>
        <v>0</v>
      </c>
      <c r="L4113" s="13" t="e">
        <f>(VLOOKUP(F4113,tarifas!$C$7:$D$10,2,FALSE)+tarifas!$D$21)*datos!H4113</f>
        <v>#N/A</v>
      </c>
      <c r="M4113">
        <v>0</v>
      </c>
      <c r="N4113" s="13" t="e">
        <f t="shared" si="584"/>
        <v>#N/A</v>
      </c>
      <c r="O4113">
        <f t="shared" si="585"/>
        <v>0</v>
      </c>
      <c r="P4113" s="12">
        <f t="shared" si="586"/>
        <v>205.87340279164906</v>
      </c>
      <c r="Q4113">
        <f t="shared" si="587"/>
        <v>0</v>
      </c>
      <c r="R4113">
        <f>$D$2*tarifas!$D$12/24</f>
        <v>1.4541666666666666</v>
      </c>
      <c r="S4113" t="e">
        <f>VLOOKUP(E4113&amp;" "&amp;F4113,tarifas!$A$13:$D$20,4,FALSE)*P4113</f>
        <v>#N/A</v>
      </c>
      <c r="T4113">
        <f>IF(F4113="COD1",tarifas!$D$11*(SUMIFS($P$11:$P$8770,$F$11:$F$8770,"=COD1",$B$11:$B$8770,"="&amp;B4113)/COUNTIFS($F$11:$F$8770,"=COD1",$B$11:$B$8770,"="&amp;B4113))/COUNTIFS($A$11:$A$8770,"="&amp;A4113,$F$11:$F$8770,"=COD1"),0)</f>
        <v>0</v>
      </c>
      <c r="U4113" t="e">
        <f>(VLOOKUP(F4113,tarifas!$C$7:$D$10,2,FALSE)+tarifas!$D$21)*datos!P4113</f>
        <v>#N/A</v>
      </c>
      <c r="V4113" t="e">
        <f t="shared" si="588"/>
        <v>#N/A</v>
      </c>
      <c r="W4113">
        <f t="shared" si="589"/>
        <v>0</v>
      </c>
    </row>
    <row r="4114" spans="1:23" x14ac:dyDescent="0.25">
      <c r="A4114">
        <f t="shared" si="582"/>
        <v>169</v>
      </c>
      <c r="B4114">
        <f t="shared" si="583"/>
        <v>6</v>
      </c>
      <c r="C4114" s="1">
        <f t="shared" si="590"/>
        <v>41810.958333323382</v>
      </c>
      <c r="D4114" s="7">
        <v>0</v>
      </c>
      <c r="E4114" s="7"/>
      <c r="G4114">
        <v>61.9</v>
      </c>
      <c r="H4114" s="12">
        <v>204.05910529200162</v>
      </c>
      <c r="I4114" s="13">
        <f>$D$2*tarifas!$D$12/24</f>
        <v>1.4541666666666666</v>
      </c>
      <c r="J4114" s="13" t="e">
        <f>VLOOKUP(E4114&amp;" "&amp;F4114,tarifas!$A$13:$D$20,4,FALSE)*H4114</f>
        <v>#N/A</v>
      </c>
      <c r="K4114" s="13">
        <f>IF(F4114="COD1",tarifas!$D$11*(SUMIFS($H$11:$H$8770,$F$11:$F$8770,"=COD1",$B$11:$B$8770,"="&amp;B4114)/COUNTIFS($F$11:$F$8770,"=COD1",$B$11:$B$8770,"="&amp;B4114))/COUNTIFS($A$11:$A$8770,"="&amp;A4114,$F$11:$F$8770,"=COD1"),0)</f>
        <v>0</v>
      </c>
      <c r="L4114" s="13" t="e">
        <f>(VLOOKUP(F4114,tarifas!$C$7:$D$10,2,FALSE)+tarifas!$D$21)*datos!H4114</f>
        <v>#N/A</v>
      </c>
      <c r="M4114">
        <v>0</v>
      </c>
      <c r="N4114" s="13" t="e">
        <f t="shared" si="584"/>
        <v>#N/A</v>
      </c>
      <c r="O4114">
        <f t="shared" si="585"/>
        <v>0</v>
      </c>
      <c r="P4114" s="12">
        <f t="shared" si="586"/>
        <v>204.05910529200162</v>
      </c>
      <c r="Q4114">
        <f t="shared" si="587"/>
        <v>0</v>
      </c>
      <c r="R4114">
        <f>$D$2*tarifas!$D$12/24</f>
        <v>1.4541666666666666</v>
      </c>
      <c r="S4114" t="e">
        <f>VLOOKUP(E4114&amp;" "&amp;F4114,tarifas!$A$13:$D$20,4,FALSE)*P4114</f>
        <v>#N/A</v>
      </c>
      <c r="T4114">
        <f>IF(F4114="COD1",tarifas!$D$11*(SUMIFS($P$11:$P$8770,$F$11:$F$8770,"=COD1",$B$11:$B$8770,"="&amp;B4114)/COUNTIFS($F$11:$F$8770,"=COD1",$B$11:$B$8770,"="&amp;B4114))/COUNTIFS($A$11:$A$8770,"="&amp;A4114,$F$11:$F$8770,"=COD1"),0)</f>
        <v>0</v>
      </c>
      <c r="U4114" t="e">
        <f>(VLOOKUP(F4114,tarifas!$C$7:$D$10,2,FALSE)+tarifas!$D$21)*datos!P4114</f>
        <v>#N/A</v>
      </c>
      <c r="V4114" t="e">
        <f t="shared" si="588"/>
        <v>#N/A</v>
      </c>
      <c r="W4114">
        <f t="shared" si="589"/>
        <v>0</v>
      </c>
    </row>
    <row r="4115" spans="1:23" x14ac:dyDescent="0.25">
      <c r="A4115">
        <f t="shared" si="582"/>
        <v>170</v>
      </c>
      <c r="B4115">
        <f t="shared" si="583"/>
        <v>6</v>
      </c>
      <c r="C4115" s="1">
        <f t="shared" si="590"/>
        <v>41810.999999990046</v>
      </c>
      <c r="D4115" s="7">
        <v>0</v>
      </c>
      <c r="E4115" s="7"/>
      <c r="G4115">
        <v>60.53</v>
      </c>
      <c r="H4115" s="12">
        <v>201.74801818522593</v>
      </c>
      <c r="I4115" s="13">
        <f>$D$2*tarifas!$D$12/24</f>
        <v>1.4541666666666666</v>
      </c>
      <c r="J4115" s="13" t="e">
        <f>VLOOKUP(E4115&amp;" "&amp;F4115,tarifas!$A$13:$D$20,4,FALSE)*H4115</f>
        <v>#N/A</v>
      </c>
      <c r="K4115" s="13">
        <f>IF(F4115="COD1",tarifas!$D$11*(SUMIFS($H$11:$H$8770,$F$11:$F$8770,"=COD1",$B$11:$B$8770,"="&amp;B4115)/COUNTIFS($F$11:$F$8770,"=COD1",$B$11:$B$8770,"="&amp;B4115))/COUNTIFS($A$11:$A$8770,"="&amp;A4115,$F$11:$F$8770,"=COD1"),0)</f>
        <v>0</v>
      </c>
      <c r="L4115" s="13" t="e">
        <f>(VLOOKUP(F4115,tarifas!$C$7:$D$10,2,FALSE)+tarifas!$D$21)*datos!H4115</f>
        <v>#N/A</v>
      </c>
      <c r="M4115">
        <v>0</v>
      </c>
      <c r="N4115" s="13" t="e">
        <f t="shared" si="584"/>
        <v>#N/A</v>
      </c>
      <c r="O4115">
        <f t="shared" si="585"/>
        <v>0</v>
      </c>
      <c r="P4115" s="12">
        <f t="shared" si="586"/>
        <v>201.74801818522593</v>
      </c>
      <c r="Q4115">
        <f t="shared" si="587"/>
        <v>0</v>
      </c>
      <c r="R4115">
        <f>$D$2*tarifas!$D$12/24</f>
        <v>1.4541666666666666</v>
      </c>
      <c r="S4115" t="e">
        <f>VLOOKUP(E4115&amp;" "&amp;F4115,tarifas!$A$13:$D$20,4,FALSE)*P4115</f>
        <v>#N/A</v>
      </c>
      <c r="T4115">
        <f>IF(F4115="COD1",tarifas!$D$11*(SUMIFS($P$11:$P$8770,$F$11:$F$8770,"=COD1",$B$11:$B$8770,"="&amp;B4115)/COUNTIFS($F$11:$F$8770,"=COD1",$B$11:$B$8770,"="&amp;B4115))/COUNTIFS($A$11:$A$8770,"="&amp;A4115,$F$11:$F$8770,"=COD1"),0)</f>
        <v>0</v>
      </c>
      <c r="U4115" t="e">
        <f>(VLOOKUP(F4115,tarifas!$C$7:$D$10,2,FALSE)+tarifas!$D$21)*datos!P4115</f>
        <v>#N/A</v>
      </c>
      <c r="V4115" t="e">
        <f t="shared" si="588"/>
        <v>#N/A</v>
      </c>
      <c r="W4115">
        <f t="shared" si="589"/>
        <v>0</v>
      </c>
    </row>
    <row r="4116" spans="1:23" x14ac:dyDescent="0.25">
      <c r="A4116">
        <f t="shared" si="582"/>
        <v>170</v>
      </c>
      <c r="B4116">
        <f t="shared" si="583"/>
        <v>6</v>
      </c>
      <c r="C4116" s="1">
        <f t="shared" si="590"/>
        <v>41811.041666656711</v>
      </c>
      <c r="D4116" s="7">
        <v>0</v>
      </c>
      <c r="E4116" s="7"/>
      <c r="G4116">
        <v>52.1</v>
      </c>
      <c r="H4116" s="12">
        <v>200.74437879166365</v>
      </c>
      <c r="I4116" s="13">
        <f>$D$2*tarifas!$D$12/24</f>
        <v>1.4541666666666666</v>
      </c>
      <c r="J4116" s="13" t="e">
        <f>VLOOKUP(E4116&amp;" "&amp;F4116,tarifas!$A$13:$D$20,4,FALSE)*H4116</f>
        <v>#N/A</v>
      </c>
      <c r="K4116" s="13">
        <f>IF(F4116="COD1",tarifas!$D$11*(SUMIFS($H$11:$H$8770,$F$11:$F$8770,"=COD1",$B$11:$B$8770,"="&amp;B4116)/COUNTIFS($F$11:$F$8770,"=COD1",$B$11:$B$8770,"="&amp;B4116))/COUNTIFS($A$11:$A$8770,"="&amp;A4116,$F$11:$F$8770,"=COD1"),0)</f>
        <v>0</v>
      </c>
      <c r="L4116" s="13" t="e">
        <f>(VLOOKUP(F4116,tarifas!$C$7:$D$10,2,FALSE)+tarifas!$D$21)*datos!H4116</f>
        <v>#N/A</v>
      </c>
      <c r="M4116">
        <v>0</v>
      </c>
      <c r="N4116" s="13" t="e">
        <f t="shared" si="584"/>
        <v>#N/A</v>
      </c>
      <c r="O4116">
        <f t="shared" si="585"/>
        <v>0</v>
      </c>
      <c r="P4116" s="12">
        <f t="shared" si="586"/>
        <v>200.74437879166365</v>
      </c>
      <c r="Q4116">
        <f t="shared" si="587"/>
        <v>0</v>
      </c>
      <c r="R4116">
        <f>$D$2*tarifas!$D$12/24</f>
        <v>1.4541666666666666</v>
      </c>
      <c r="S4116" t="e">
        <f>VLOOKUP(E4116&amp;" "&amp;F4116,tarifas!$A$13:$D$20,4,FALSE)*P4116</f>
        <v>#N/A</v>
      </c>
      <c r="T4116">
        <f>IF(F4116="COD1",tarifas!$D$11*(SUMIFS($P$11:$P$8770,$F$11:$F$8770,"=COD1",$B$11:$B$8770,"="&amp;B4116)/COUNTIFS($F$11:$F$8770,"=COD1",$B$11:$B$8770,"="&amp;B4116))/COUNTIFS($A$11:$A$8770,"="&amp;A4116,$F$11:$F$8770,"=COD1"),0)</f>
        <v>0</v>
      </c>
      <c r="U4116" t="e">
        <f>(VLOOKUP(F4116,tarifas!$C$7:$D$10,2,FALSE)+tarifas!$D$21)*datos!P4116</f>
        <v>#N/A</v>
      </c>
      <c r="V4116" t="e">
        <f t="shared" si="588"/>
        <v>#N/A</v>
      </c>
      <c r="W4116">
        <f t="shared" si="589"/>
        <v>0</v>
      </c>
    </row>
    <row r="4117" spans="1:23" x14ac:dyDescent="0.25">
      <c r="A4117">
        <f t="shared" si="582"/>
        <v>170</v>
      </c>
      <c r="B4117">
        <f t="shared" si="583"/>
        <v>6</v>
      </c>
      <c r="C4117" s="1">
        <f t="shared" si="590"/>
        <v>41811.083333323375</v>
      </c>
      <c r="D4117" s="7">
        <v>0</v>
      </c>
      <c r="E4117" s="7"/>
      <c r="G4117">
        <v>54.13</v>
      </c>
      <c r="H4117" s="12">
        <v>197.91984120586994</v>
      </c>
      <c r="I4117" s="13">
        <f>$D$2*tarifas!$D$12/24</f>
        <v>1.4541666666666666</v>
      </c>
      <c r="J4117" s="13" t="e">
        <f>VLOOKUP(E4117&amp;" "&amp;F4117,tarifas!$A$13:$D$20,4,FALSE)*H4117</f>
        <v>#N/A</v>
      </c>
      <c r="K4117" s="13">
        <f>IF(F4117="COD1",tarifas!$D$11*(SUMIFS($H$11:$H$8770,$F$11:$F$8770,"=COD1",$B$11:$B$8770,"="&amp;B4117)/COUNTIFS($F$11:$F$8770,"=COD1",$B$11:$B$8770,"="&amp;B4117))/COUNTIFS($A$11:$A$8770,"="&amp;A4117,$F$11:$F$8770,"=COD1"),0)</f>
        <v>0</v>
      </c>
      <c r="L4117" s="13" t="e">
        <f>(VLOOKUP(F4117,tarifas!$C$7:$D$10,2,FALSE)+tarifas!$D$21)*datos!H4117</f>
        <v>#N/A</v>
      </c>
      <c r="M4117">
        <v>0</v>
      </c>
      <c r="N4117" s="13" t="e">
        <f t="shared" si="584"/>
        <v>#N/A</v>
      </c>
      <c r="O4117">
        <f t="shared" si="585"/>
        <v>0</v>
      </c>
      <c r="P4117" s="12">
        <f t="shared" si="586"/>
        <v>197.91984120586994</v>
      </c>
      <c r="Q4117">
        <f t="shared" si="587"/>
        <v>0</v>
      </c>
      <c r="R4117">
        <f>$D$2*tarifas!$D$12/24</f>
        <v>1.4541666666666666</v>
      </c>
      <c r="S4117" t="e">
        <f>VLOOKUP(E4117&amp;" "&amp;F4117,tarifas!$A$13:$D$20,4,FALSE)*P4117</f>
        <v>#N/A</v>
      </c>
      <c r="T4117">
        <f>IF(F4117="COD1",tarifas!$D$11*(SUMIFS($P$11:$P$8770,$F$11:$F$8770,"=COD1",$B$11:$B$8770,"="&amp;B4117)/COUNTIFS($F$11:$F$8770,"=COD1",$B$11:$B$8770,"="&amp;B4117))/COUNTIFS($A$11:$A$8770,"="&amp;A4117,$F$11:$F$8770,"=COD1"),0)</f>
        <v>0</v>
      </c>
      <c r="U4117" t="e">
        <f>(VLOOKUP(F4117,tarifas!$C$7:$D$10,2,FALSE)+tarifas!$D$21)*datos!P4117</f>
        <v>#N/A</v>
      </c>
      <c r="V4117" t="e">
        <f t="shared" si="588"/>
        <v>#N/A</v>
      </c>
      <c r="W4117">
        <f t="shared" si="589"/>
        <v>0</v>
      </c>
    </row>
    <row r="4118" spans="1:23" x14ac:dyDescent="0.25">
      <c r="A4118">
        <f t="shared" si="582"/>
        <v>170</v>
      </c>
      <c r="B4118">
        <f t="shared" si="583"/>
        <v>6</v>
      </c>
      <c r="C4118" s="1">
        <f t="shared" si="590"/>
        <v>41811.124999990039</v>
      </c>
      <c r="D4118" s="7">
        <v>0</v>
      </c>
      <c r="E4118" s="7"/>
      <c r="G4118">
        <v>50</v>
      </c>
      <c r="H4118" s="12">
        <v>197.27305988065436</v>
      </c>
      <c r="I4118" s="13">
        <f>$D$2*tarifas!$D$12/24</f>
        <v>1.4541666666666666</v>
      </c>
      <c r="J4118" s="13" t="e">
        <f>VLOOKUP(E4118&amp;" "&amp;F4118,tarifas!$A$13:$D$20,4,FALSE)*H4118</f>
        <v>#N/A</v>
      </c>
      <c r="K4118" s="13">
        <f>IF(F4118="COD1",tarifas!$D$11*(SUMIFS($H$11:$H$8770,$F$11:$F$8770,"=COD1",$B$11:$B$8770,"="&amp;B4118)/COUNTIFS($F$11:$F$8770,"=COD1",$B$11:$B$8770,"="&amp;B4118))/COUNTIFS($A$11:$A$8770,"="&amp;A4118,$F$11:$F$8770,"=COD1"),0)</f>
        <v>0</v>
      </c>
      <c r="L4118" s="13" t="e">
        <f>(VLOOKUP(F4118,tarifas!$C$7:$D$10,2,FALSE)+tarifas!$D$21)*datos!H4118</f>
        <v>#N/A</v>
      </c>
      <c r="M4118">
        <v>0</v>
      </c>
      <c r="N4118" s="13" t="e">
        <f t="shared" si="584"/>
        <v>#N/A</v>
      </c>
      <c r="O4118">
        <f t="shared" si="585"/>
        <v>0</v>
      </c>
      <c r="P4118" s="12">
        <f t="shared" si="586"/>
        <v>197.27305988065436</v>
      </c>
      <c r="Q4118">
        <f t="shared" si="587"/>
        <v>0</v>
      </c>
      <c r="R4118">
        <f>$D$2*tarifas!$D$12/24</f>
        <v>1.4541666666666666</v>
      </c>
      <c r="S4118" t="e">
        <f>VLOOKUP(E4118&amp;" "&amp;F4118,tarifas!$A$13:$D$20,4,FALSE)*P4118</f>
        <v>#N/A</v>
      </c>
      <c r="T4118">
        <f>IF(F4118="COD1",tarifas!$D$11*(SUMIFS($P$11:$P$8770,$F$11:$F$8770,"=COD1",$B$11:$B$8770,"="&amp;B4118)/COUNTIFS($F$11:$F$8770,"=COD1",$B$11:$B$8770,"="&amp;B4118))/COUNTIFS($A$11:$A$8770,"="&amp;A4118,$F$11:$F$8770,"=COD1"),0)</f>
        <v>0</v>
      </c>
      <c r="U4118" t="e">
        <f>(VLOOKUP(F4118,tarifas!$C$7:$D$10,2,FALSE)+tarifas!$D$21)*datos!P4118</f>
        <v>#N/A</v>
      </c>
      <c r="V4118" t="e">
        <f t="shared" si="588"/>
        <v>#N/A</v>
      </c>
      <c r="W4118">
        <f t="shared" si="589"/>
        <v>0</v>
      </c>
    </row>
    <row r="4119" spans="1:23" x14ac:dyDescent="0.25">
      <c r="A4119">
        <f t="shared" si="582"/>
        <v>170</v>
      </c>
      <c r="B4119">
        <f t="shared" si="583"/>
        <v>6</v>
      </c>
      <c r="C4119" s="1">
        <f t="shared" si="590"/>
        <v>41811.166666656703</v>
      </c>
      <c r="D4119" s="7">
        <v>0</v>
      </c>
      <c r="E4119" s="7"/>
      <c r="G4119">
        <v>49.03</v>
      </c>
      <c r="H4119" s="12">
        <v>196.32896498734499</v>
      </c>
      <c r="I4119" s="13">
        <f>$D$2*tarifas!$D$12/24</f>
        <v>1.4541666666666666</v>
      </c>
      <c r="J4119" s="13" t="e">
        <f>VLOOKUP(E4119&amp;" "&amp;F4119,tarifas!$A$13:$D$20,4,FALSE)*H4119</f>
        <v>#N/A</v>
      </c>
      <c r="K4119" s="13">
        <f>IF(F4119="COD1",tarifas!$D$11*(SUMIFS($H$11:$H$8770,$F$11:$F$8770,"=COD1",$B$11:$B$8770,"="&amp;B4119)/COUNTIFS($F$11:$F$8770,"=COD1",$B$11:$B$8770,"="&amp;B4119))/COUNTIFS($A$11:$A$8770,"="&amp;A4119,$F$11:$F$8770,"=COD1"),0)</f>
        <v>0</v>
      </c>
      <c r="L4119" s="13" t="e">
        <f>(VLOOKUP(F4119,tarifas!$C$7:$D$10,2,FALSE)+tarifas!$D$21)*datos!H4119</f>
        <v>#N/A</v>
      </c>
      <c r="M4119">
        <v>0</v>
      </c>
      <c r="N4119" s="13" t="e">
        <f t="shared" si="584"/>
        <v>#N/A</v>
      </c>
      <c r="O4119">
        <f t="shared" si="585"/>
        <v>0</v>
      </c>
      <c r="P4119" s="12">
        <f t="shared" si="586"/>
        <v>196.32896498734499</v>
      </c>
      <c r="Q4119">
        <f t="shared" si="587"/>
        <v>0</v>
      </c>
      <c r="R4119">
        <f>$D$2*tarifas!$D$12/24</f>
        <v>1.4541666666666666</v>
      </c>
      <c r="S4119" t="e">
        <f>VLOOKUP(E4119&amp;" "&amp;F4119,tarifas!$A$13:$D$20,4,FALSE)*P4119</f>
        <v>#N/A</v>
      </c>
      <c r="T4119">
        <f>IF(F4119="COD1",tarifas!$D$11*(SUMIFS($P$11:$P$8770,$F$11:$F$8770,"=COD1",$B$11:$B$8770,"="&amp;B4119)/COUNTIFS($F$11:$F$8770,"=COD1",$B$11:$B$8770,"="&amp;B4119))/COUNTIFS($A$11:$A$8770,"="&amp;A4119,$F$11:$F$8770,"=COD1"),0)</f>
        <v>0</v>
      </c>
      <c r="U4119" t="e">
        <f>(VLOOKUP(F4119,tarifas!$C$7:$D$10,2,FALSE)+tarifas!$D$21)*datos!P4119</f>
        <v>#N/A</v>
      </c>
      <c r="V4119" t="e">
        <f t="shared" si="588"/>
        <v>#N/A</v>
      </c>
      <c r="W4119">
        <f t="shared" si="589"/>
        <v>0</v>
      </c>
    </row>
    <row r="4120" spans="1:23" x14ac:dyDescent="0.25">
      <c r="A4120">
        <f t="shared" si="582"/>
        <v>170</v>
      </c>
      <c r="B4120">
        <f t="shared" si="583"/>
        <v>6</v>
      </c>
      <c r="C4120" s="1">
        <f t="shared" si="590"/>
        <v>41811.208333323368</v>
      </c>
      <c r="D4120" s="7">
        <v>0</v>
      </c>
      <c r="E4120" s="7"/>
      <c r="G4120">
        <v>46.58</v>
      </c>
      <c r="H4120" s="12">
        <v>194.44673198942934</v>
      </c>
      <c r="I4120" s="13">
        <f>$D$2*tarifas!$D$12/24</f>
        <v>1.4541666666666666</v>
      </c>
      <c r="J4120" s="13" t="e">
        <f>VLOOKUP(E4120&amp;" "&amp;F4120,tarifas!$A$13:$D$20,4,FALSE)*H4120</f>
        <v>#N/A</v>
      </c>
      <c r="K4120" s="13">
        <f>IF(F4120="COD1",tarifas!$D$11*(SUMIFS($H$11:$H$8770,$F$11:$F$8770,"=COD1",$B$11:$B$8770,"="&amp;B4120)/COUNTIFS($F$11:$F$8770,"=COD1",$B$11:$B$8770,"="&amp;B4120))/COUNTIFS($A$11:$A$8770,"="&amp;A4120,$F$11:$F$8770,"=COD1"),0)</f>
        <v>0</v>
      </c>
      <c r="L4120" s="13" t="e">
        <f>(VLOOKUP(F4120,tarifas!$C$7:$D$10,2,FALSE)+tarifas!$D$21)*datos!H4120</f>
        <v>#N/A</v>
      </c>
      <c r="M4120">
        <v>18.310089999999999</v>
      </c>
      <c r="N4120" s="13" t="e">
        <f t="shared" si="584"/>
        <v>#N/A</v>
      </c>
      <c r="O4120">
        <f t="shared" si="585"/>
        <v>18.310089999999999</v>
      </c>
      <c r="P4120" s="12">
        <f t="shared" si="586"/>
        <v>176.13664198942934</v>
      </c>
      <c r="Q4120">
        <f t="shared" si="587"/>
        <v>0</v>
      </c>
      <c r="R4120">
        <f>$D$2*tarifas!$D$12/24</f>
        <v>1.4541666666666666</v>
      </c>
      <c r="S4120" t="e">
        <f>VLOOKUP(E4120&amp;" "&amp;F4120,tarifas!$A$13:$D$20,4,FALSE)*P4120</f>
        <v>#N/A</v>
      </c>
      <c r="T4120">
        <f>IF(F4120="COD1",tarifas!$D$11*(SUMIFS($P$11:$P$8770,$F$11:$F$8770,"=COD1",$B$11:$B$8770,"="&amp;B4120)/COUNTIFS($F$11:$F$8770,"=COD1",$B$11:$B$8770,"="&amp;B4120))/COUNTIFS($A$11:$A$8770,"="&amp;A4120,$F$11:$F$8770,"=COD1"),0)</f>
        <v>0</v>
      </c>
      <c r="U4120" t="e">
        <f>(VLOOKUP(F4120,tarifas!$C$7:$D$10,2,FALSE)+tarifas!$D$21)*datos!P4120</f>
        <v>#N/A</v>
      </c>
      <c r="V4120" t="e">
        <f t="shared" si="588"/>
        <v>#N/A</v>
      </c>
      <c r="W4120">
        <f t="shared" si="589"/>
        <v>0</v>
      </c>
    </row>
    <row r="4121" spans="1:23" x14ac:dyDescent="0.25">
      <c r="A4121">
        <f t="shared" si="582"/>
        <v>170</v>
      </c>
      <c r="B4121">
        <f t="shared" si="583"/>
        <v>6</v>
      </c>
      <c r="C4121" s="1">
        <f t="shared" si="590"/>
        <v>41811.249999990032</v>
      </c>
      <c r="D4121" s="7">
        <v>0</v>
      </c>
      <c r="E4121" s="7"/>
      <c r="G4121">
        <v>46.58</v>
      </c>
      <c r="H4121" s="12">
        <v>175.02287696851175</v>
      </c>
      <c r="I4121" s="13">
        <f>$D$2*tarifas!$D$12/24</f>
        <v>1.4541666666666666</v>
      </c>
      <c r="J4121" s="13" t="e">
        <f>VLOOKUP(E4121&amp;" "&amp;F4121,tarifas!$A$13:$D$20,4,FALSE)*H4121</f>
        <v>#N/A</v>
      </c>
      <c r="K4121" s="13">
        <f>IF(F4121="COD1",tarifas!$D$11*(SUMIFS($H$11:$H$8770,$F$11:$F$8770,"=COD1",$B$11:$B$8770,"="&amp;B4121)/COUNTIFS($F$11:$F$8770,"=COD1",$B$11:$B$8770,"="&amp;B4121))/COUNTIFS($A$11:$A$8770,"="&amp;A4121,$F$11:$F$8770,"=COD1"),0)</f>
        <v>0</v>
      </c>
      <c r="L4121" s="13" t="e">
        <f>(VLOOKUP(F4121,tarifas!$C$7:$D$10,2,FALSE)+tarifas!$D$21)*datos!H4121</f>
        <v>#N/A</v>
      </c>
      <c r="M4121">
        <v>24.580369999999998</v>
      </c>
      <c r="N4121" s="13" t="e">
        <f t="shared" si="584"/>
        <v>#N/A</v>
      </c>
      <c r="O4121">
        <f t="shared" si="585"/>
        <v>24.580369999999998</v>
      </c>
      <c r="P4121" s="12">
        <f t="shared" si="586"/>
        <v>150.44250696851176</v>
      </c>
      <c r="Q4121">
        <f t="shared" si="587"/>
        <v>0</v>
      </c>
      <c r="R4121">
        <f>$D$2*tarifas!$D$12/24</f>
        <v>1.4541666666666666</v>
      </c>
      <c r="S4121" t="e">
        <f>VLOOKUP(E4121&amp;" "&amp;F4121,tarifas!$A$13:$D$20,4,FALSE)*P4121</f>
        <v>#N/A</v>
      </c>
      <c r="T4121">
        <f>IF(F4121="COD1",tarifas!$D$11*(SUMIFS($P$11:$P$8770,$F$11:$F$8770,"=COD1",$B$11:$B$8770,"="&amp;B4121)/COUNTIFS($F$11:$F$8770,"=COD1",$B$11:$B$8770,"="&amp;B4121))/COUNTIFS($A$11:$A$8770,"="&amp;A4121,$F$11:$F$8770,"=COD1"),0)</f>
        <v>0</v>
      </c>
      <c r="U4121" t="e">
        <f>(VLOOKUP(F4121,tarifas!$C$7:$D$10,2,FALSE)+tarifas!$D$21)*datos!P4121</f>
        <v>#N/A</v>
      </c>
      <c r="V4121" t="e">
        <f t="shared" si="588"/>
        <v>#N/A</v>
      </c>
      <c r="W4121">
        <f t="shared" si="589"/>
        <v>0</v>
      </c>
    </row>
    <row r="4122" spans="1:23" x14ac:dyDescent="0.25">
      <c r="A4122">
        <f t="shared" si="582"/>
        <v>170</v>
      </c>
      <c r="B4122">
        <f t="shared" si="583"/>
        <v>6</v>
      </c>
      <c r="C4122" s="1">
        <f t="shared" si="590"/>
        <v>41811.291666656696</v>
      </c>
      <c r="D4122" s="7">
        <v>95.303030303030312</v>
      </c>
      <c r="E4122" s="7"/>
      <c r="G4122">
        <v>52.46</v>
      </c>
      <c r="H4122" s="12">
        <v>173.91724080156411</v>
      </c>
      <c r="I4122" s="13">
        <f>$D$2*tarifas!$D$12/24</f>
        <v>1.4541666666666666</v>
      </c>
      <c r="J4122" s="13" t="e">
        <f>VLOOKUP(E4122&amp;" "&amp;F4122,tarifas!$A$13:$D$20,4,FALSE)*H4122</f>
        <v>#N/A</v>
      </c>
      <c r="K4122" s="13">
        <f>IF(F4122="COD1",tarifas!$D$11*(SUMIFS($H$11:$H$8770,$F$11:$F$8770,"=COD1",$B$11:$B$8770,"="&amp;B4122)/COUNTIFS($F$11:$F$8770,"=COD1",$B$11:$B$8770,"="&amp;B4122))/COUNTIFS($A$11:$A$8770,"="&amp;A4122,$F$11:$F$8770,"=COD1"),0)</f>
        <v>0</v>
      </c>
      <c r="L4122" s="13" t="e">
        <f>(VLOOKUP(F4122,tarifas!$C$7:$D$10,2,FALSE)+tarifas!$D$21)*datos!H4122</f>
        <v>#N/A</v>
      </c>
      <c r="M4122">
        <v>25.831509999999998</v>
      </c>
      <c r="N4122" s="13" t="e">
        <f t="shared" si="584"/>
        <v>#N/A</v>
      </c>
      <c r="O4122">
        <f t="shared" si="585"/>
        <v>25.831509999999998</v>
      </c>
      <c r="P4122" s="12">
        <f t="shared" si="586"/>
        <v>148.0857308015641</v>
      </c>
      <c r="Q4122">
        <f t="shared" si="587"/>
        <v>0</v>
      </c>
      <c r="R4122">
        <f>$D$2*tarifas!$D$12/24</f>
        <v>1.4541666666666666</v>
      </c>
      <c r="S4122" t="e">
        <f>VLOOKUP(E4122&amp;" "&amp;F4122,tarifas!$A$13:$D$20,4,FALSE)*P4122</f>
        <v>#N/A</v>
      </c>
      <c r="T4122">
        <f>IF(F4122="COD1",tarifas!$D$11*(SUMIFS($P$11:$P$8770,$F$11:$F$8770,"=COD1",$B$11:$B$8770,"="&amp;B4122)/COUNTIFS($F$11:$F$8770,"=COD1",$B$11:$B$8770,"="&amp;B4122))/COUNTIFS($A$11:$A$8770,"="&amp;A4122,$F$11:$F$8770,"=COD1"),0)</f>
        <v>0</v>
      </c>
      <c r="U4122" t="e">
        <f>(VLOOKUP(F4122,tarifas!$C$7:$D$10,2,FALSE)+tarifas!$D$21)*datos!P4122</f>
        <v>#N/A</v>
      </c>
      <c r="V4122" t="e">
        <f t="shared" si="588"/>
        <v>#N/A</v>
      </c>
      <c r="W4122">
        <f t="shared" si="589"/>
        <v>0</v>
      </c>
    </row>
    <row r="4123" spans="1:23" x14ac:dyDescent="0.25">
      <c r="A4123">
        <f t="shared" si="582"/>
        <v>170</v>
      </c>
      <c r="B4123">
        <f t="shared" si="583"/>
        <v>6</v>
      </c>
      <c r="C4123" s="1">
        <f t="shared" si="590"/>
        <v>41811.33333332336</v>
      </c>
      <c r="D4123" s="7">
        <v>203.22727272727272</v>
      </c>
      <c r="E4123" s="7"/>
      <c r="G4123">
        <v>56.66</v>
      </c>
      <c r="H4123" s="12">
        <v>178.07799593676322</v>
      </c>
      <c r="I4123" s="13">
        <f>$D$2*tarifas!$D$12/24</f>
        <v>1.4541666666666666</v>
      </c>
      <c r="J4123" s="13" t="e">
        <f>VLOOKUP(E4123&amp;" "&amp;F4123,tarifas!$A$13:$D$20,4,FALSE)*H4123</f>
        <v>#N/A</v>
      </c>
      <c r="K4123" s="13">
        <f>IF(F4123="COD1",tarifas!$D$11*(SUMIFS($H$11:$H$8770,$F$11:$F$8770,"=COD1",$B$11:$B$8770,"="&amp;B4123)/COUNTIFS($F$11:$F$8770,"=COD1",$B$11:$B$8770,"="&amp;B4123))/COUNTIFS($A$11:$A$8770,"="&amp;A4123,$F$11:$F$8770,"=COD1"),0)</f>
        <v>0</v>
      </c>
      <c r="L4123" s="13" t="e">
        <f>(VLOOKUP(F4123,tarifas!$C$7:$D$10,2,FALSE)+tarifas!$D$21)*datos!H4123</f>
        <v>#N/A</v>
      </c>
      <c r="M4123">
        <v>304.96915000000001</v>
      </c>
      <c r="N4123" s="13" t="e">
        <f t="shared" si="584"/>
        <v>#N/A</v>
      </c>
      <c r="O4123">
        <f t="shared" si="585"/>
        <v>178.07799593676322</v>
      </c>
      <c r="P4123" s="12">
        <f t="shared" si="586"/>
        <v>0</v>
      </c>
      <c r="Q4123">
        <f t="shared" si="587"/>
        <v>126.8911540632368</v>
      </c>
      <c r="R4123">
        <f>$D$2*tarifas!$D$12/24</f>
        <v>1.4541666666666666</v>
      </c>
      <c r="S4123" t="e">
        <f>VLOOKUP(E4123&amp;" "&amp;F4123,tarifas!$A$13:$D$20,4,FALSE)*P4123</f>
        <v>#N/A</v>
      </c>
      <c r="T4123">
        <f>IF(F4123="COD1",tarifas!$D$11*(SUMIFS($P$11:$P$8770,$F$11:$F$8770,"=COD1",$B$11:$B$8770,"="&amp;B4123)/COUNTIFS($F$11:$F$8770,"=COD1",$B$11:$B$8770,"="&amp;B4123))/COUNTIFS($A$11:$A$8770,"="&amp;A4123,$F$11:$F$8770,"=COD1"),0)</f>
        <v>0</v>
      </c>
      <c r="U4123" t="e">
        <f>(VLOOKUP(F4123,tarifas!$C$7:$D$10,2,FALSE)+tarifas!$D$21)*datos!P4123</f>
        <v>#N/A</v>
      </c>
      <c r="V4123" t="e">
        <f t="shared" si="588"/>
        <v>#N/A</v>
      </c>
      <c r="W4123">
        <f t="shared" si="589"/>
        <v>6.4706875103006967</v>
      </c>
    </row>
    <row r="4124" spans="1:23" x14ac:dyDescent="0.25">
      <c r="A4124">
        <f t="shared" si="582"/>
        <v>170</v>
      </c>
      <c r="B4124">
        <f t="shared" si="583"/>
        <v>6</v>
      </c>
      <c r="C4124" s="1">
        <f t="shared" si="590"/>
        <v>41811.374999990025</v>
      </c>
      <c r="D4124" s="7">
        <v>402.84848484848487</v>
      </c>
      <c r="E4124" s="7"/>
      <c r="G4124">
        <v>60.53</v>
      </c>
      <c r="H4124" s="12">
        <v>176.28555646546471</v>
      </c>
      <c r="I4124" s="13">
        <f>$D$2*tarifas!$D$12/24</f>
        <v>1.4541666666666666</v>
      </c>
      <c r="J4124" s="13" t="e">
        <f>VLOOKUP(E4124&amp;" "&amp;F4124,tarifas!$A$13:$D$20,4,FALSE)*H4124</f>
        <v>#N/A</v>
      </c>
      <c r="K4124" s="13">
        <f>IF(F4124="COD1",tarifas!$D$11*(SUMIFS($H$11:$H$8770,$F$11:$F$8770,"=COD1",$B$11:$B$8770,"="&amp;B4124)/COUNTIFS($F$11:$F$8770,"=COD1",$B$11:$B$8770,"="&amp;B4124))/COUNTIFS($A$11:$A$8770,"="&amp;A4124,$F$11:$F$8770,"=COD1"),0)</f>
        <v>0</v>
      </c>
      <c r="L4124" s="13" t="e">
        <f>(VLOOKUP(F4124,tarifas!$C$7:$D$10,2,FALSE)+tarifas!$D$21)*datos!H4124</f>
        <v>#N/A</v>
      </c>
      <c r="M4124">
        <v>381.52134000000001</v>
      </c>
      <c r="N4124" s="13" t="e">
        <f t="shared" si="584"/>
        <v>#N/A</v>
      </c>
      <c r="O4124">
        <f t="shared" si="585"/>
        <v>176.28555646546471</v>
      </c>
      <c r="P4124" s="12">
        <f t="shared" si="586"/>
        <v>0</v>
      </c>
      <c r="Q4124">
        <f t="shared" si="587"/>
        <v>205.2357835345353</v>
      </c>
      <c r="R4124">
        <f>$D$2*tarifas!$D$12/24</f>
        <v>1.4541666666666666</v>
      </c>
      <c r="S4124" t="e">
        <f>VLOOKUP(E4124&amp;" "&amp;F4124,tarifas!$A$13:$D$20,4,FALSE)*P4124</f>
        <v>#N/A</v>
      </c>
      <c r="T4124">
        <f>IF(F4124="COD1",tarifas!$D$11*(SUMIFS($P$11:$P$8770,$F$11:$F$8770,"=COD1",$B$11:$B$8770,"="&amp;B4124)/COUNTIFS($F$11:$F$8770,"=COD1",$B$11:$B$8770,"="&amp;B4124))/COUNTIFS($A$11:$A$8770,"="&amp;A4124,$F$11:$F$8770,"=COD1"),0)</f>
        <v>0</v>
      </c>
      <c r="U4124" t="e">
        <f>(VLOOKUP(F4124,tarifas!$C$7:$D$10,2,FALSE)+tarifas!$D$21)*datos!P4124</f>
        <v>#N/A</v>
      </c>
      <c r="V4124" t="e">
        <f t="shared" si="588"/>
        <v>#N/A</v>
      </c>
      <c r="W4124">
        <f t="shared" si="589"/>
        <v>11.18062977961088</v>
      </c>
    </row>
    <row r="4125" spans="1:23" x14ac:dyDescent="0.25">
      <c r="A4125">
        <f t="shared" si="582"/>
        <v>170</v>
      </c>
      <c r="B4125">
        <f t="shared" si="583"/>
        <v>6</v>
      </c>
      <c r="C4125" s="1">
        <f t="shared" si="590"/>
        <v>41811.416666656689</v>
      </c>
      <c r="D4125" s="7">
        <v>623.84848484848487</v>
      </c>
      <c r="E4125" s="7"/>
      <c r="G4125">
        <v>59.71</v>
      </c>
      <c r="H4125" s="12">
        <v>176.87339136530866</v>
      </c>
      <c r="I4125" s="13">
        <f>$D$2*tarifas!$D$12/24</f>
        <v>1.4541666666666666</v>
      </c>
      <c r="J4125" s="13" t="e">
        <f>VLOOKUP(E4125&amp;" "&amp;F4125,tarifas!$A$13:$D$20,4,FALSE)*H4125</f>
        <v>#N/A</v>
      </c>
      <c r="K4125" s="13">
        <f>IF(F4125="COD1",tarifas!$D$11*(SUMIFS($H$11:$H$8770,$F$11:$F$8770,"=COD1",$B$11:$B$8770,"="&amp;B4125)/COUNTIFS($F$11:$F$8770,"=COD1",$B$11:$B$8770,"="&amp;B4125))/COUNTIFS($A$11:$A$8770,"="&amp;A4125,$F$11:$F$8770,"=COD1"),0)</f>
        <v>0</v>
      </c>
      <c r="L4125" s="13" t="e">
        <f>(VLOOKUP(F4125,tarifas!$C$7:$D$10,2,FALSE)+tarifas!$D$21)*datos!H4125</f>
        <v>#N/A</v>
      </c>
      <c r="M4125">
        <v>193.22401000000002</v>
      </c>
      <c r="N4125" s="13" t="e">
        <f t="shared" si="584"/>
        <v>#N/A</v>
      </c>
      <c r="O4125">
        <f t="shared" si="585"/>
        <v>176.87339136530866</v>
      </c>
      <c r="P4125" s="12">
        <f t="shared" si="586"/>
        <v>0</v>
      </c>
      <c r="Q4125">
        <f t="shared" si="587"/>
        <v>16.350618634691358</v>
      </c>
      <c r="R4125">
        <f>$D$2*tarifas!$D$12/24</f>
        <v>1.4541666666666666</v>
      </c>
      <c r="S4125" t="e">
        <f>VLOOKUP(E4125&amp;" "&amp;F4125,tarifas!$A$13:$D$20,4,FALSE)*P4125</f>
        <v>#N/A</v>
      </c>
      <c r="T4125">
        <f>IF(F4125="COD1",tarifas!$D$11*(SUMIFS($P$11:$P$8770,$F$11:$F$8770,"=COD1",$B$11:$B$8770,"="&amp;B4125)/COUNTIFS($F$11:$F$8770,"=COD1",$B$11:$B$8770,"="&amp;B4125))/COUNTIFS($A$11:$A$8770,"="&amp;A4125,$F$11:$F$8770,"=COD1"),0)</f>
        <v>0</v>
      </c>
      <c r="U4125" t="e">
        <f>(VLOOKUP(F4125,tarifas!$C$7:$D$10,2,FALSE)+tarifas!$D$21)*datos!P4125</f>
        <v>#N/A</v>
      </c>
      <c r="V4125" t="e">
        <f t="shared" si="588"/>
        <v>#N/A</v>
      </c>
      <c r="W4125">
        <f t="shared" si="589"/>
        <v>0.87866589480967894</v>
      </c>
    </row>
    <row r="4126" spans="1:23" x14ac:dyDescent="0.25">
      <c r="A4126">
        <f t="shared" si="582"/>
        <v>170</v>
      </c>
      <c r="B4126">
        <f t="shared" si="583"/>
        <v>6</v>
      </c>
      <c r="C4126" s="1">
        <f t="shared" si="590"/>
        <v>41811.458333323353</v>
      </c>
      <c r="D4126" s="7">
        <v>730.22727272727275</v>
      </c>
      <c r="E4126" s="7"/>
      <c r="G4126">
        <v>59.6</v>
      </c>
      <c r="H4126" s="12">
        <v>178.38208827218554</v>
      </c>
      <c r="I4126" s="13">
        <f>$D$2*tarifas!$D$12/24</f>
        <v>1.4541666666666666</v>
      </c>
      <c r="J4126" s="13" t="e">
        <f>VLOOKUP(E4126&amp;" "&amp;F4126,tarifas!$A$13:$D$20,4,FALSE)*H4126</f>
        <v>#N/A</v>
      </c>
      <c r="K4126" s="13">
        <f>IF(F4126="COD1",tarifas!$D$11*(SUMIFS($H$11:$H$8770,$F$11:$F$8770,"=COD1",$B$11:$B$8770,"="&amp;B4126)/COUNTIFS($F$11:$F$8770,"=COD1",$B$11:$B$8770,"="&amp;B4126))/COUNTIFS($A$11:$A$8770,"="&amp;A4126,$F$11:$F$8770,"=COD1"),0)</f>
        <v>0</v>
      </c>
      <c r="L4126" s="13" t="e">
        <f>(VLOOKUP(F4126,tarifas!$C$7:$D$10,2,FALSE)+tarifas!$D$21)*datos!H4126</f>
        <v>#N/A</v>
      </c>
      <c r="M4126">
        <v>151.89507999999998</v>
      </c>
      <c r="N4126" s="13" t="e">
        <f t="shared" si="584"/>
        <v>#N/A</v>
      </c>
      <c r="O4126">
        <f t="shared" si="585"/>
        <v>151.89507999999998</v>
      </c>
      <c r="P4126" s="12">
        <f t="shared" si="586"/>
        <v>26.487008272185562</v>
      </c>
      <c r="Q4126">
        <f t="shared" si="587"/>
        <v>0</v>
      </c>
      <c r="R4126">
        <f>$D$2*tarifas!$D$12/24</f>
        <v>1.4541666666666666</v>
      </c>
      <c r="S4126" t="e">
        <f>VLOOKUP(E4126&amp;" "&amp;F4126,tarifas!$A$13:$D$20,4,FALSE)*P4126</f>
        <v>#N/A</v>
      </c>
      <c r="T4126">
        <f>IF(F4126="COD1",tarifas!$D$11*(SUMIFS($P$11:$P$8770,$F$11:$F$8770,"=COD1",$B$11:$B$8770,"="&amp;B4126)/COUNTIFS($F$11:$F$8770,"=COD1",$B$11:$B$8770,"="&amp;B4126))/COUNTIFS($A$11:$A$8770,"="&amp;A4126,$F$11:$F$8770,"=COD1"),0)</f>
        <v>0</v>
      </c>
      <c r="U4126" t="e">
        <f>(VLOOKUP(F4126,tarifas!$C$7:$D$10,2,FALSE)+tarifas!$D$21)*datos!P4126</f>
        <v>#N/A</v>
      </c>
      <c r="V4126" t="e">
        <f t="shared" si="588"/>
        <v>#N/A</v>
      </c>
      <c r="W4126">
        <f t="shared" si="589"/>
        <v>0</v>
      </c>
    </row>
    <row r="4127" spans="1:23" x14ac:dyDescent="0.25">
      <c r="A4127">
        <f t="shared" si="582"/>
        <v>170</v>
      </c>
      <c r="B4127">
        <f t="shared" si="583"/>
        <v>6</v>
      </c>
      <c r="C4127" s="1">
        <f t="shared" si="590"/>
        <v>41811.499999990017</v>
      </c>
      <c r="D4127" s="7">
        <v>826.81818181818176</v>
      </c>
      <c r="E4127" s="7"/>
      <c r="G4127">
        <v>59.6</v>
      </c>
      <c r="H4127" s="12">
        <v>180.1602371395384</v>
      </c>
      <c r="I4127" s="13">
        <f>$D$2*tarifas!$D$12/24</f>
        <v>1.4541666666666666</v>
      </c>
      <c r="J4127" s="13" t="e">
        <f>VLOOKUP(E4127&amp;" "&amp;F4127,tarifas!$A$13:$D$20,4,FALSE)*H4127</f>
        <v>#N/A</v>
      </c>
      <c r="K4127" s="13">
        <f>IF(F4127="COD1",tarifas!$D$11*(SUMIFS($H$11:$H$8770,$F$11:$F$8770,"=COD1",$B$11:$B$8770,"="&amp;B4127)/COUNTIFS($F$11:$F$8770,"=COD1",$B$11:$B$8770,"="&amp;B4127))/COUNTIFS($A$11:$A$8770,"="&amp;A4127,$F$11:$F$8770,"=COD1"),0)</f>
        <v>0</v>
      </c>
      <c r="L4127" s="13" t="e">
        <f>(VLOOKUP(F4127,tarifas!$C$7:$D$10,2,FALSE)+tarifas!$D$21)*datos!H4127</f>
        <v>#N/A</v>
      </c>
      <c r="M4127">
        <v>152.38548</v>
      </c>
      <c r="N4127" s="13" t="e">
        <f t="shared" si="584"/>
        <v>#N/A</v>
      </c>
      <c r="O4127">
        <f t="shared" si="585"/>
        <v>152.38548</v>
      </c>
      <c r="P4127" s="12">
        <f t="shared" si="586"/>
        <v>27.774757139538394</v>
      </c>
      <c r="Q4127">
        <f t="shared" si="587"/>
        <v>0</v>
      </c>
      <c r="R4127">
        <f>$D$2*tarifas!$D$12/24</f>
        <v>1.4541666666666666</v>
      </c>
      <c r="S4127" t="e">
        <f>VLOOKUP(E4127&amp;" "&amp;F4127,tarifas!$A$13:$D$20,4,FALSE)*P4127</f>
        <v>#N/A</v>
      </c>
      <c r="T4127">
        <f>IF(F4127="COD1",tarifas!$D$11*(SUMIFS($P$11:$P$8770,$F$11:$F$8770,"=COD1",$B$11:$B$8770,"="&amp;B4127)/COUNTIFS($F$11:$F$8770,"=COD1",$B$11:$B$8770,"="&amp;B4127))/COUNTIFS($A$11:$A$8770,"="&amp;A4127,$F$11:$F$8770,"=COD1"),0)</f>
        <v>0</v>
      </c>
      <c r="U4127" t="e">
        <f>(VLOOKUP(F4127,tarifas!$C$7:$D$10,2,FALSE)+tarifas!$D$21)*datos!P4127</f>
        <v>#N/A</v>
      </c>
      <c r="V4127" t="e">
        <f t="shared" si="588"/>
        <v>#N/A</v>
      </c>
      <c r="W4127">
        <f t="shared" si="589"/>
        <v>0</v>
      </c>
    </row>
    <row r="4128" spans="1:23" x14ac:dyDescent="0.25">
      <c r="A4128">
        <f t="shared" si="582"/>
        <v>170</v>
      </c>
      <c r="B4128">
        <f t="shared" si="583"/>
        <v>6</v>
      </c>
      <c r="C4128" s="1">
        <f t="shared" si="590"/>
        <v>41811.541666656682</v>
      </c>
      <c r="D4128" s="7">
        <v>844.59090909090901</v>
      </c>
      <c r="E4128" s="7"/>
      <c r="G4128">
        <v>52.1</v>
      </c>
      <c r="H4128" s="12">
        <v>180.72486177922852</v>
      </c>
      <c r="I4128" s="13">
        <f>$D$2*tarifas!$D$12/24</f>
        <v>1.4541666666666666</v>
      </c>
      <c r="J4128" s="13" t="e">
        <f>VLOOKUP(E4128&amp;" "&amp;F4128,tarifas!$A$13:$D$20,4,FALSE)*H4128</f>
        <v>#N/A</v>
      </c>
      <c r="K4128" s="13">
        <f>IF(F4128="COD1",tarifas!$D$11*(SUMIFS($H$11:$H$8770,$F$11:$F$8770,"=COD1",$B$11:$B$8770,"="&amp;B4128)/COUNTIFS($F$11:$F$8770,"=COD1",$B$11:$B$8770,"="&amp;B4128))/COUNTIFS($A$11:$A$8770,"="&amp;A4128,$F$11:$F$8770,"=COD1"),0)</f>
        <v>0</v>
      </c>
      <c r="L4128" s="13" t="e">
        <f>(VLOOKUP(F4128,tarifas!$C$7:$D$10,2,FALSE)+tarifas!$D$21)*datos!H4128</f>
        <v>#N/A</v>
      </c>
      <c r="M4128">
        <v>222.86829999999998</v>
      </c>
      <c r="N4128" s="13" t="e">
        <f t="shared" si="584"/>
        <v>#N/A</v>
      </c>
      <c r="O4128">
        <f t="shared" si="585"/>
        <v>180.72486177922852</v>
      </c>
      <c r="P4128" s="12">
        <f t="shared" si="586"/>
        <v>0</v>
      </c>
      <c r="Q4128">
        <f t="shared" si="587"/>
        <v>42.143438220771458</v>
      </c>
      <c r="R4128">
        <f>$D$2*tarifas!$D$12/24</f>
        <v>1.4541666666666666</v>
      </c>
      <c r="S4128" t="e">
        <f>VLOOKUP(E4128&amp;" "&amp;F4128,tarifas!$A$13:$D$20,4,FALSE)*P4128</f>
        <v>#N/A</v>
      </c>
      <c r="T4128">
        <f>IF(F4128="COD1",tarifas!$D$11*(SUMIFS($P$11:$P$8770,$F$11:$F$8770,"=COD1",$B$11:$B$8770,"="&amp;B4128)/COUNTIFS($F$11:$F$8770,"=COD1",$B$11:$B$8770,"="&amp;B4128))/COUNTIFS($A$11:$A$8770,"="&amp;A4128,$F$11:$F$8770,"=COD1"),0)</f>
        <v>0</v>
      </c>
      <c r="U4128" t="e">
        <f>(VLOOKUP(F4128,tarifas!$C$7:$D$10,2,FALSE)+tarifas!$D$21)*datos!P4128</f>
        <v>#N/A</v>
      </c>
      <c r="V4128" t="e">
        <f t="shared" si="588"/>
        <v>#N/A</v>
      </c>
      <c r="W4128">
        <f t="shared" si="589"/>
        <v>1.9761058181719737</v>
      </c>
    </row>
    <row r="4129" spans="1:23" x14ac:dyDescent="0.25">
      <c r="A4129">
        <f t="shared" si="582"/>
        <v>170</v>
      </c>
      <c r="B4129">
        <f t="shared" si="583"/>
        <v>6</v>
      </c>
      <c r="C4129" s="1">
        <f t="shared" si="590"/>
        <v>41811.583333323346</v>
      </c>
      <c r="D4129" s="7">
        <v>826.56060606060612</v>
      </c>
      <c r="E4129" s="7"/>
      <c r="G4129">
        <v>48.6</v>
      </c>
      <c r="H4129" s="12">
        <v>189.08468164676441</v>
      </c>
      <c r="I4129" s="13">
        <f>$D$2*tarifas!$D$12/24</f>
        <v>1.4541666666666666</v>
      </c>
      <c r="J4129" s="13" t="e">
        <f>VLOOKUP(E4129&amp;" "&amp;F4129,tarifas!$A$13:$D$20,4,FALSE)*H4129</f>
        <v>#N/A</v>
      </c>
      <c r="K4129" s="13">
        <f>IF(F4129="COD1",tarifas!$D$11*(SUMIFS($H$11:$H$8770,$F$11:$F$8770,"=COD1",$B$11:$B$8770,"="&amp;B4129)/COUNTIFS($F$11:$F$8770,"=COD1",$B$11:$B$8770,"="&amp;B4129))/COUNTIFS($A$11:$A$8770,"="&amp;A4129,$F$11:$F$8770,"=COD1"),0)</f>
        <v>0</v>
      </c>
      <c r="L4129" s="13" t="e">
        <f>(VLOOKUP(F4129,tarifas!$C$7:$D$10,2,FALSE)+tarifas!$D$21)*datos!H4129</f>
        <v>#N/A</v>
      </c>
      <c r="M4129">
        <v>151.46265</v>
      </c>
      <c r="N4129" s="13" t="e">
        <f t="shared" si="584"/>
        <v>#N/A</v>
      </c>
      <c r="O4129">
        <f t="shared" si="585"/>
        <v>151.46265</v>
      </c>
      <c r="P4129" s="12">
        <f t="shared" si="586"/>
        <v>37.622031646764412</v>
      </c>
      <c r="Q4129">
        <f t="shared" si="587"/>
        <v>0</v>
      </c>
      <c r="R4129">
        <f>$D$2*tarifas!$D$12/24</f>
        <v>1.4541666666666666</v>
      </c>
      <c r="S4129" t="e">
        <f>VLOOKUP(E4129&amp;" "&amp;F4129,tarifas!$A$13:$D$20,4,FALSE)*P4129</f>
        <v>#N/A</v>
      </c>
      <c r="T4129">
        <f>IF(F4129="COD1",tarifas!$D$11*(SUMIFS($P$11:$P$8770,$F$11:$F$8770,"=COD1",$B$11:$B$8770,"="&amp;B4129)/COUNTIFS($F$11:$F$8770,"=COD1",$B$11:$B$8770,"="&amp;B4129))/COUNTIFS($A$11:$A$8770,"="&amp;A4129,$F$11:$F$8770,"=COD1"),0)</f>
        <v>0</v>
      </c>
      <c r="U4129" t="e">
        <f>(VLOOKUP(F4129,tarifas!$C$7:$D$10,2,FALSE)+tarifas!$D$21)*datos!P4129</f>
        <v>#N/A</v>
      </c>
      <c r="V4129" t="e">
        <f t="shared" si="588"/>
        <v>#N/A</v>
      </c>
      <c r="W4129">
        <f t="shared" si="589"/>
        <v>0</v>
      </c>
    </row>
    <row r="4130" spans="1:23" x14ac:dyDescent="0.25">
      <c r="A4130">
        <f t="shared" si="582"/>
        <v>170</v>
      </c>
      <c r="B4130">
        <f t="shared" si="583"/>
        <v>6</v>
      </c>
      <c r="C4130" s="1">
        <f t="shared" si="590"/>
        <v>41811.62499999001</v>
      </c>
      <c r="D4130" s="7">
        <v>761.13636363636363</v>
      </c>
      <c r="E4130" s="7"/>
      <c r="G4130">
        <v>46.58</v>
      </c>
      <c r="H4130" s="12">
        <v>197.11607582210513</v>
      </c>
      <c r="I4130" s="13">
        <f>$D$2*tarifas!$D$12/24</f>
        <v>1.4541666666666666</v>
      </c>
      <c r="J4130" s="13" t="e">
        <f>VLOOKUP(E4130&amp;" "&amp;F4130,tarifas!$A$13:$D$20,4,FALSE)*H4130</f>
        <v>#N/A</v>
      </c>
      <c r="K4130" s="13">
        <f>IF(F4130="COD1",tarifas!$D$11*(SUMIFS($H$11:$H$8770,$F$11:$F$8770,"=COD1",$B$11:$B$8770,"="&amp;B4130)/COUNTIFS($F$11:$F$8770,"=COD1",$B$11:$B$8770,"="&amp;B4130))/COUNTIFS($A$11:$A$8770,"="&amp;A4130,$F$11:$F$8770,"=COD1"),0)</f>
        <v>0</v>
      </c>
      <c r="L4130" s="13" t="e">
        <f>(VLOOKUP(F4130,tarifas!$C$7:$D$10,2,FALSE)+tarifas!$D$21)*datos!H4130</f>
        <v>#N/A</v>
      </c>
      <c r="M4130">
        <v>128.62936999999999</v>
      </c>
      <c r="N4130" s="13" t="e">
        <f t="shared" si="584"/>
        <v>#N/A</v>
      </c>
      <c r="O4130">
        <f t="shared" si="585"/>
        <v>128.62936999999999</v>
      </c>
      <c r="P4130" s="12">
        <f t="shared" si="586"/>
        <v>68.486705822105137</v>
      </c>
      <c r="Q4130">
        <f t="shared" si="587"/>
        <v>0</v>
      </c>
      <c r="R4130">
        <f>$D$2*tarifas!$D$12/24</f>
        <v>1.4541666666666666</v>
      </c>
      <c r="S4130" t="e">
        <f>VLOOKUP(E4130&amp;" "&amp;F4130,tarifas!$A$13:$D$20,4,FALSE)*P4130</f>
        <v>#N/A</v>
      </c>
      <c r="T4130">
        <f>IF(F4130="COD1",tarifas!$D$11*(SUMIFS($P$11:$P$8770,$F$11:$F$8770,"=COD1",$B$11:$B$8770,"="&amp;B4130)/COUNTIFS($F$11:$F$8770,"=COD1",$B$11:$B$8770,"="&amp;B4130))/COUNTIFS($A$11:$A$8770,"="&amp;A4130,$F$11:$F$8770,"=COD1"),0)</f>
        <v>0</v>
      </c>
      <c r="U4130" t="e">
        <f>(VLOOKUP(F4130,tarifas!$C$7:$D$10,2,FALSE)+tarifas!$D$21)*datos!P4130</f>
        <v>#N/A</v>
      </c>
      <c r="V4130" t="e">
        <f t="shared" si="588"/>
        <v>#N/A</v>
      </c>
      <c r="W4130">
        <f t="shared" si="589"/>
        <v>0</v>
      </c>
    </row>
    <row r="4131" spans="1:23" x14ac:dyDescent="0.25">
      <c r="A4131">
        <f t="shared" si="582"/>
        <v>170</v>
      </c>
      <c r="B4131">
        <f t="shared" si="583"/>
        <v>6</v>
      </c>
      <c r="C4131" s="1">
        <f t="shared" si="590"/>
        <v>41811.666666656674</v>
      </c>
      <c r="D4131" s="7">
        <v>651.15151515151513</v>
      </c>
      <c r="E4131" s="7"/>
      <c r="G4131">
        <v>46.58</v>
      </c>
      <c r="H4131" s="12">
        <v>196.2708614764033</v>
      </c>
      <c r="I4131" s="13">
        <f>$D$2*tarifas!$D$12/24</f>
        <v>1.4541666666666666</v>
      </c>
      <c r="J4131" s="13" t="e">
        <f>VLOOKUP(E4131&amp;" "&amp;F4131,tarifas!$A$13:$D$20,4,FALSE)*H4131</f>
        <v>#N/A</v>
      </c>
      <c r="K4131" s="13">
        <f>IF(F4131="COD1",tarifas!$D$11*(SUMIFS($H$11:$H$8770,$F$11:$F$8770,"=COD1",$B$11:$B$8770,"="&amp;B4131)/COUNTIFS($F$11:$F$8770,"=COD1",$B$11:$B$8770,"="&amp;B4131))/COUNTIFS($A$11:$A$8770,"="&amp;A4131,$F$11:$F$8770,"=COD1"),0)</f>
        <v>0</v>
      </c>
      <c r="L4131" s="13" t="e">
        <f>(VLOOKUP(F4131,tarifas!$C$7:$D$10,2,FALSE)+tarifas!$D$21)*datos!H4131</f>
        <v>#N/A</v>
      </c>
      <c r="M4131">
        <v>92.407920000000004</v>
      </c>
      <c r="N4131" s="13" t="e">
        <f t="shared" si="584"/>
        <v>#N/A</v>
      </c>
      <c r="O4131">
        <f t="shared" si="585"/>
        <v>92.407920000000004</v>
      </c>
      <c r="P4131" s="12">
        <f t="shared" si="586"/>
        <v>103.86294147640329</v>
      </c>
      <c r="Q4131">
        <f t="shared" si="587"/>
        <v>0</v>
      </c>
      <c r="R4131">
        <f>$D$2*tarifas!$D$12/24</f>
        <v>1.4541666666666666</v>
      </c>
      <c r="S4131" t="e">
        <f>VLOOKUP(E4131&amp;" "&amp;F4131,tarifas!$A$13:$D$20,4,FALSE)*P4131</f>
        <v>#N/A</v>
      </c>
      <c r="T4131">
        <f>IF(F4131="COD1",tarifas!$D$11*(SUMIFS($P$11:$P$8770,$F$11:$F$8770,"=COD1",$B$11:$B$8770,"="&amp;B4131)/COUNTIFS($F$11:$F$8770,"=COD1",$B$11:$B$8770,"="&amp;B4131))/COUNTIFS($A$11:$A$8770,"="&amp;A4131,$F$11:$F$8770,"=COD1"),0)</f>
        <v>0</v>
      </c>
      <c r="U4131" t="e">
        <f>(VLOOKUP(F4131,tarifas!$C$7:$D$10,2,FALSE)+tarifas!$D$21)*datos!P4131</f>
        <v>#N/A</v>
      </c>
      <c r="V4131" t="e">
        <f t="shared" si="588"/>
        <v>#N/A</v>
      </c>
      <c r="W4131">
        <f t="shared" si="589"/>
        <v>0</v>
      </c>
    </row>
    <row r="4132" spans="1:23" x14ac:dyDescent="0.25">
      <c r="A4132">
        <f t="shared" si="582"/>
        <v>170</v>
      </c>
      <c r="B4132">
        <f t="shared" si="583"/>
        <v>6</v>
      </c>
      <c r="C4132" s="1">
        <f t="shared" si="590"/>
        <v>41811.708333323339</v>
      </c>
      <c r="D4132" s="7">
        <v>497.63636363636363</v>
      </c>
      <c r="E4132" s="7"/>
      <c r="G4132">
        <v>49</v>
      </c>
      <c r="H4132" s="12">
        <v>197.73805980543685</v>
      </c>
      <c r="I4132" s="13">
        <f>$D$2*tarifas!$D$12/24</f>
        <v>1.4541666666666666</v>
      </c>
      <c r="J4132" s="13" t="e">
        <f>VLOOKUP(E4132&amp;" "&amp;F4132,tarifas!$A$13:$D$20,4,FALSE)*H4132</f>
        <v>#N/A</v>
      </c>
      <c r="K4132" s="13">
        <f>IF(F4132="COD1",tarifas!$D$11*(SUMIFS($H$11:$H$8770,$F$11:$F$8770,"=COD1",$B$11:$B$8770,"="&amp;B4132)/COUNTIFS($F$11:$F$8770,"=COD1",$B$11:$B$8770,"="&amp;B4132))/COUNTIFS($A$11:$A$8770,"="&amp;A4132,$F$11:$F$8770,"=COD1"),0)</f>
        <v>0</v>
      </c>
      <c r="L4132" s="13" t="e">
        <f>(VLOOKUP(F4132,tarifas!$C$7:$D$10,2,FALSE)+tarifas!$D$21)*datos!H4132</f>
        <v>#N/A</v>
      </c>
      <c r="M4132">
        <v>73.08314</v>
      </c>
      <c r="N4132" s="13" t="e">
        <f t="shared" si="584"/>
        <v>#N/A</v>
      </c>
      <c r="O4132">
        <f t="shared" si="585"/>
        <v>73.08314</v>
      </c>
      <c r="P4132" s="12">
        <f t="shared" si="586"/>
        <v>124.65491980543685</v>
      </c>
      <c r="Q4132">
        <f t="shared" si="587"/>
        <v>0</v>
      </c>
      <c r="R4132">
        <f>$D$2*tarifas!$D$12/24</f>
        <v>1.4541666666666666</v>
      </c>
      <c r="S4132" t="e">
        <f>VLOOKUP(E4132&amp;" "&amp;F4132,tarifas!$A$13:$D$20,4,FALSE)*P4132</f>
        <v>#N/A</v>
      </c>
      <c r="T4132">
        <f>IF(F4132="COD1",tarifas!$D$11*(SUMIFS($P$11:$P$8770,$F$11:$F$8770,"=COD1",$B$11:$B$8770,"="&amp;B4132)/COUNTIFS($F$11:$F$8770,"=COD1",$B$11:$B$8770,"="&amp;B4132))/COUNTIFS($A$11:$A$8770,"="&amp;A4132,$F$11:$F$8770,"=COD1"),0)</f>
        <v>0</v>
      </c>
      <c r="U4132" t="e">
        <f>(VLOOKUP(F4132,tarifas!$C$7:$D$10,2,FALSE)+tarifas!$D$21)*datos!P4132</f>
        <v>#N/A</v>
      </c>
      <c r="V4132" t="e">
        <f t="shared" si="588"/>
        <v>#N/A</v>
      </c>
      <c r="W4132">
        <f t="shared" si="589"/>
        <v>0</v>
      </c>
    </row>
    <row r="4133" spans="1:23" x14ac:dyDescent="0.25">
      <c r="A4133">
        <f t="shared" si="582"/>
        <v>170</v>
      </c>
      <c r="B4133">
        <f t="shared" si="583"/>
        <v>6</v>
      </c>
      <c r="C4133" s="1">
        <f t="shared" si="590"/>
        <v>41811.749999990003</v>
      </c>
      <c r="D4133" s="7">
        <v>297.24242424242419</v>
      </c>
      <c r="E4133" s="7"/>
      <c r="G4133">
        <v>56.3</v>
      </c>
      <c r="H4133" s="12">
        <v>196.65292182745625</v>
      </c>
      <c r="I4133" s="13">
        <f>$D$2*tarifas!$D$12/24</f>
        <v>1.4541666666666666</v>
      </c>
      <c r="J4133" s="13" t="e">
        <f>VLOOKUP(E4133&amp;" "&amp;F4133,tarifas!$A$13:$D$20,4,FALSE)*H4133</f>
        <v>#N/A</v>
      </c>
      <c r="K4133" s="13">
        <f>IF(F4133="COD1",tarifas!$D$11*(SUMIFS($H$11:$H$8770,$F$11:$F$8770,"=COD1",$B$11:$B$8770,"="&amp;B4133)/COUNTIFS($F$11:$F$8770,"=COD1",$B$11:$B$8770,"="&amp;B4133))/COUNTIFS($A$11:$A$8770,"="&amp;A4133,$F$11:$F$8770,"=COD1"),0)</f>
        <v>0</v>
      </c>
      <c r="L4133" s="13" t="e">
        <f>(VLOOKUP(F4133,tarifas!$C$7:$D$10,2,FALSE)+tarifas!$D$21)*datos!H4133</f>
        <v>#N/A</v>
      </c>
      <c r="M4133">
        <v>20.294560000000001</v>
      </c>
      <c r="N4133" s="13" t="e">
        <f t="shared" si="584"/>
        <v>#N/A</v>
      </c>
      <c r="O4133">
        <f t="shared" si="585"/>
        <v>20.294560000000001</v>
      </c>
      <c r="P4133" s="12">
        <f t="shared" si="586"/>
        <v>176.35836182745626</v>
      </c>
      <c r="Q4133">
        <f t="shared" si="587"/>
        <v>0</v>
      </c>
      <c r="R4133">
        <f>$D$2*tarifas!$D$12/24</f>
        <v>1.4541666666666666</v>
      </c>
      <c r="S4133" t="e">
        <f>VLOOKUP(E4133&amp;" "&amp;F4133,tarifas!$A$13:$D$20,4,FALSE)*P4133</f>
        <v>#N/A</v>
      </c>
      <c r="T4133">
        <f>IF(F4133="COD1",tarifas!$D$11*(SUMIFS($P$11:$P$8770,$F$11:$F$8770,"=COD1",$B$11:$B$8770,"="&amp;B4133)/COUNTIFS($F$11:$F$8770,"=COD1",$B$11:$B$8770,"="&amp;B4133))/COUNTIFS($A$11:$A$8770,"="&amp;A4133,$F$11:$F$8770,"=COD1"),0)</f>
        <v>0</v>
      </c>
      <c r="U4133" t="e">
        <f>(VLOOKUP(F4133,tarifas!$C$7:$D$10,2,FALSE)+tarifas!$D$21)*datos!P4133</f>
        <v>#N/A</v>
      </c>
      <c r="V4133" t="e">
        <f t="shared" si="588"/>
        <v>#N/A</v>
      </c>
      <c r="W4133">
        <f t="shared" si="589"/>
        <v>0</v>
      </c>
    </row>
    <row r="4134" spans="1:23" x14ac:dyDescent="0.25">
      <c r="A4134">
        <f t="shared" si="582"/>
        <v>170</v>
      </c>
      <c r="B4134">
        <f t="shared" si="583"/>
        <v>6</v>
      </c>
      <c r="C4134" s="1">
        <f t="shared" si="590"/>
        <v>41811.791666656667</v>
      </c>
      <c r="D4134" s="7">
        <v>90.409090909090907</v>
      </c>
      <c r="E4134" s="7"/>
      <c r="G4134">
        <v>62.1</v>
      </c>
      <c r="H4134" s="12">
        <v>210.9051221963654</v>
      </c>
      <c r="I4134" s="13">
        <f>$D$2*tarifas!$D$12/24</f>
        <v>1.4541666666666666</v>
      </c>
      <c r="J4134" s="13" t="e">
        <f>VLOOKUP(E4134&amp;" "&amp;F4134,tarifas!$A$13:$D$20,4,FALSE)*H4134</f>
        <v>#N/A</v>
      </c>
      <c r="K4134" s="13">
        <f>IF(F4134="COD1",tarifas!$D$11*(SUMIFS($H$11:$H$8770,$F$11:$F$8770,"=COD1",$B$11:$B$8770,"="&amp;B4134)/COUNTIFS($F$11:$F$8770,"=COD1",$B$11:$B$8770,"="&amp;B4134))/COUNTIFS($A$11:$A$8770,"="&amp;A4134,$F$11:$F$8770,"=COD1"),0)</f>
        <v>0</v>
      </c>
      <c r="L4134" s="13" t="e">
        <f>(VLOOKUP(F4134,tarifas!$C$7:$D$10,2,FALSE)+tarifas!$D$21)*datos!H4134</f>
        <v>#N/A</v>
      </c>
      <c r="M4134">
        <v>1.9600000000000003E-2</v>
      </c>
      <c r="N4134" s="13" t="e">
        <f t="shared" si="584"/>
        <v>#N/A</v>
      </c>
      <c r="O4134">
        <f t="shared" si="585"/>
        <v>1.9600000000000003E-2</v>
      </c>
      <c r="P4134" s="12">
        <f t="shared" si="586"/>
        <v>210.8855221963654</v>
      </c>
      <c r="Q4134">
        <f t="shared" si="587"/>
        <v>0</v>
      </c>
      <c r="R4134">
        <f>$D$2*tarifas!$D$12/24</f>
        <v>1.4541666666666666</v>
      </c>
      <c r="S4134" t="e">
        <f>VLOOKUP(E4134&amp;" "&amp;F4134,tarifas!$A$13:$D$20,4,FALSE)*P4134</f>
        <v>#N/A</v>
      </c>
      <c r="T4134">
        <f>IF(F4134="COD1",tarifas!$D$11*(SUMIFS($P$11:$P$8770,$F$11:$F$8770,"=COD1",$B$11:$B$8770,"="&amp;B4134)/COUNTIFS($F$11:$F$8770,"=COD1",$B$11:$B$8770,"="&amp;B4134))/COUNTIFS($A$11:$A$8770,"="&amp;A4134,$F$11:$F$8770,"=COD1"),0)</f>
        <v>0</v>
      </c>
      <c r="U4134" t="e">
        <f>(VLOOKUP(F4134,tarifas!$C$7:$D$10,2,FALSE)+tarifas!$D$21)*datos!P4134</f>
        <v>#N/A</v>
      </c>
      <c r="V4134" t="e">
        <f t="shared" si="588"/>
        <v>#N/A</v>
      </c>
      <c r="W4134">
        <f t="shared" si="589"/>
        <v>0</v>
      </c>
    </row>
    <row r="4135" spans="1:23" x14ac:dyDescent="0.25">
      <c r="A4135">
        <f t="shared" si="582"/>
        <v>170</v>
      </c>
      <c r="B4135">
        <f t="shared" si="583"/>
        <v>6</v>
      </c>
      <c r="C4135" s="1">
        <f t="shared" si="590"/>
        <v>41811.833333323331</v>
      </c>
      <c r="D4135" s="7">
        <v>9.787878787878789</v>
      </c>
      <c r="E4135" s="7"/>
      <c r="G4135">
        <v>64.989999999999995</v>
      </c>
      <c r="H4135" s="12">
        <v>204.139201595397</v>
      </c>
      <c r="I4135" s="13">
        <f>$D$2*tarifas!$D$12/24</f>
        <v>1.4541666666666666</v>
      </c>
      <c r="J4135" s="13" t="e">
        <f>VLOOKUP(E4135&amp;" "&amp;F4135,tarifas!$A$13:$D$20,4,FALSE)*H4135</f>
        <v>#N/A</v>
      </c>
      <c r="K4135" s="13">
        <f>IF(F4135="COD1",tarifas!$D$11*(SUMIFS($H$11:$H$8770,$F$11:$F$8770,"=COD1",$B$11:$B$8770,"="&amp;B4135)/COUNTIFS($F$11:$F$8770,"=COD1",$B$11:$B$8770,"="&amp;B4135))/COUNTIFS($A$11:$A$8770,"="&amp;A4135,$F$11:$F$8770,"=COD1"),0)</f>
        <v>0</v>
      </c>
      <c r="L4135" s="13" t="e">
        <f>(VLOOKUP(F4135,tarifas!$C$7:$D$10,2,FALSE)+tarifas!$D$21)*datos!H4135</f>
        <v>#N/A</v>
      </c>
      <c r="M4135">
        <v>0</v>
      </c>
      <c r="N4135" s="13" t="e">
        <f t="shared" si="584"/>
        <v>#N/A</v>
      </c>
      <c r="O4135">
        <f t="shared" si="585"/>
        <v>0</v>
      </c>
      <c r="P4135" s="12">
        <f t="shared" si="586"/>
        <v>204.139201595397</v>
      </c>
      <c r="Q4135">
        <f t="shared" si="587"/>
        <v>0</v>
      </c>
      <c r="R4135">
        <f>$D$2*tarifas!$D$12/24</f>
        <v>1.4541666666666666</v>
      </c>
      <c r="S4135" t="e">
        <f>VLOOKUP(E4135&amp;" "&amp;F4135,tarifas!$A$13:$D$20,4,FALSE)*P4135</f>
        <v>#N/A</v>
      </c>
      <c r="T4135">
        <f>IF(F4135="COD1",tarifas!$D$11*(SUMIFS($P$11:$P$8770,$F$11:$F$8770,"=COD1",$B$11:$B$8770,"="&amp;B4135)/COUNTIFS($F$11:$F$8770,"=COD1",$B$11:$B$8770,"="&amp;B4135))/COUNTIFS($A$11:$A$8770,"="&amp;A4135,$F$11:$F$8770,"=COD1"),0)</f>
        <v>0</v>
      </c>
      <c r="U4135" t="e">
        <f>(VLOOKUP(F4135,tarifas!$C$7:$D$10,2,FALSE)+tarifas!$D$21)*datos!P4135</f>
        <v>#N/A</v>
      </c>
      <c r="V4135" t="e">
        <f t="shared" si="588"/>
        <v>#N/A</v>
      </c>
      <c r="W4135">
        <f t="shared" si="589"/>
        <v>0</v>
      </c>
    </row>
    <row r="4136" spans="1:23" x14ac:dyDescent="0.25">
      <c r="A4136">
        <f t="shared" si="582"/>
        <v>170</v>
      </c>
      <c r="B4136">
        <f t="shared" si="583"/>
        <v>6</v>
      </c>
      <c r="C4136" s="1">
        <f t="shared" si="590"/>
        <v>41811.874999989996</v>
      </c>
      <c r="D4136" s="7">
        <v>0</v>
      </c>
      <c r="E4136" s="7"/>
      <c r="G4136">
        <v>66.5</v>
      </c>
      <c r="H4136" s="12">
        <v>206.90194632789255</v>
      </c>
      <c r="I4136" s="13">
        <f>$D$2*tarifas!$D$12/24</f>
        <v>1.4541666666666666</v>
      </c>
      <c r="J4136" s="13" t="e">
        <f>VLOOKUP(E4136&amp;" "&amp;F4136,tarifas!$A$13:$D$20,4,FALSE)*H4136</f>
        <v>#N/A</v>
      </c>
      <c r="K4136" s="13">
        <f>IF(F4136="COD1",tarifas!$D$11*(SUMIFS($H$11:$H$8770,$F$11:$F$8770,"=COD1",$B$11:$B$8770,"="&amp;B4136)/COUNTIFS($F$11:$F$8770,"=COD1",$B$11:$B$8770,"="&amp;B4136))/COUNTIFS($A$11:$A$8770,"="&amp;A4136,$F$11:$F$8770,"=COD1"),0)</f>
        <v>0</v>
      </c>
      <c r="L4136" s="13" t="e">
        <f>(VLOOKUP(F4136,tarifas!$C$7:$D$10,2,FALSE)+tarifas!$D$21)*datos!H4136</f>
        <v>#N/A</v>
      </c>
      <c r="M4136">
        <v>0</v>
      </c>
      <c r="N4136" s="13" t="e">
        <f t="shared" si="584"/>
        <v>#N/A</v>
      </c>
      <c r="O4136">
        <f t="shared" si="585"/>
        <v>0</v>
      </c>
      <c r="P4136" s="12">
        <f t="shared" si="586"/>
        <v>206.90194632789255</v>
      </c>
      <c r="Q4136">
        <f t="shared" si="587"/>
        <v>0</v>
      </c>
      <c r="R4136">
        <f>$D$2*tarifas!$D$12/24</f>
        <v>1.4541666666666666</v>
      </c>
      <c r="S4136" t="e">
        <f>VLOOKUP(E4136&amp;" "&amp;F4136,tarifas!$A$13:$D$20,4,FALSE)*P4136</f>
        <v>#N/A</v>
      </c>
      <c r="T4136">
        <f>IF(F4136="COD1",tarifas!$D$11*(SUMIFS($P$11:$P$8770,$F$11:$F$8770,"=COD1",$B$11:$B$8770,"="&amp;B4136)/COUNTIFS($F$11:$F$8770,"=COD1",$B$11:$B$8770,"="&amp;B4136))/COUNTIFS($A$11:$A$8770,"="&amp;A4136,$F$11:$F$8770,"=COD1"),0)</f>
        <v>0</v>
      </c>
      <c r="U4136" t="e">
        <f>(VLOOKUP(F4136,tarifas!$C$7:$D$10,2,FALSE)+tarifas!$D$21)*datos!P4136</f>
        <v>#N/A</v>
      </c>
      <c r="V4136" t="e">
        <f t="shared" si="588"/>
        <v>#N/A</v>
      </c>
      <c r="W4136">
        <f t="shared" si="589"/>
        <v>0</v>
      </c>
    </row>
    <row r="4137" spans="1:23" x14ac:dyDescent="0.25">
      <c r="A4137">
        <f t="shared" si="582"/>
        <v>170</v>
      </c>
      <c r="B4137">
        <f t="shared" si="583"/>
        <v>6</v>
      </c>
      <c r="C4137" s="1">
        <f t="shared" si="590"/>
        <v>41811.91666665666</v>
      </c>
      <c r="D4137" s="7">
        <v>0</v>
      </c>
      <c r="E4137" s="7"/>
      <c r="G4137">
        <v>63.94</v>
      </c>
      <c r="H4137" s="12">
        <v>206.38632098050135</v>
      </c>
      <c r="I4137" s="13">
        <f>$D$2*tarifas!$D$12/24</f>
        <v>1.4541666666666666</v>
      </c>
      <c r="J4137" s="13" t="e">
        <f>VLOOKUP(E4137&amp;" "&amp;F4137,tarifas!$A$13:$D$20,4,FALSE)*H4137</f>
        <v>#N/A</v>
      </c>
      <c r="K4137" s="13">
        <f>IF(F4137="COD1",tarifas!$D$11*(SUMIFS($H$11:$H$8770,$F$11:$F$8770,"=COD1",$B$11:$B$8770,"="&amp;B4137)/COUNTIFS($F$11:$F$8770,"=COD1",$B$11:$B$8770,"="&amp;B4137))/COUNTIFS($A$11:$A$8770,"="&amp;A4137,$F$11:$F$8770,"=COD1"),0)</f>
        <v>0</v>
      </c>
      <c r="L4137" s="13" t="e">
        <f>(VLOOKUP(F4137,tarifas!$C$7:$D$10,2,FALSE)+tarifas!$D$21)*datos!H4137</f>
        <v>#N/A</v>
      </c>
      <c r="M4137">
        <v>0</v>
      </c>
      <c r="N4137" s="13" t="e">
        <f t="shared" si="584"/>
        <v>#N/A</v>
      </c>
      <c r="O4137">
        <f t="shared" si="585"/>
        <v>0</v>
      </c>
      <c r="P4137" s="12">
        <f t="shared" si="586"/>
        <v>206.38632098050135</v>
      </c>
      <c r="Q4137">
        <f t="shared" si="587"/>
        <v>0</v>
      </c>
      <c r="R4137">
        <f>$D$2*tarifas!$D$12/24</f>
        <v>1.4541666666666666</v>
      </c>
      <c r="S4137" t="e">
        <f>VLOOKUP(E4137&amp;" "&amp;F4137,tarifas!$A$13:$D$20,4,FALSE)*P4137</f>
        <v>#N/A</v>
      </c>
      <c r="T4137">
        <f>IF(F4137="COD1",tarifas!$D$11*(SUMIFS($P$11:$P$8770,$F$11:$F$8770,"=COD1",$B$11:$B$8770,"="&amp;B4137)/COUNTIFS($F$11:$F$8770,"=COD1",$B$11:$B$8770,"="&amp;B4137))/COUNTIFS($A$11:$A$8770,"="&amp;A4137,$F$11:$F$8770,"=COD1"),0)</f>
        <v>0</v>
      </c>
      <c r="U4137" t="e">
        <f>(VLOOKUP(F4137,tarifas!$C$7:$D$10,2,FALSE)+tarifas!$D$21)*datos!P4137</f>
        <v>#N/A</v>
      </c>
      <c r="V4137" t="e">
        <f t="shared" si="588"/>
        <v>#N/A</v>
      </c>
      <c r="W4137">
        <f t="shared" si="589"/>
        <v>0</v>
      </c>
    </row>
    <row r="4138" spans="1:23" x14ac:dyDescent="0.25">
      <c r="A4138">
        <f t="shared" si="582"/>
        <v>170</v>
      </c>
      <c r="B4138">
        <f t="shared" si="583"/>
        <v>6</v>
      </c>
      <c r="C4138" s="1">
        <f t="shared" si="590"/>
        <v>41811.958333323324</v>
      </c>
      <c r="D4138" s="7">
        <v>0</v>
      </c>
      <c r="E4138" s="7"/>
      <c r="G4138">
        <v>60.53</v>
      </c>
      <c r="H4138" s="12">
        <v>204.56447764808894</v>
      </c>
      <c r="I4138" s="13">
        <f>$D$2*tarifas!$D$12/24</f>
        <v>1.4541666666666666</v>
      </c>
      <c r="J4138" s="13" t="e">
        <f>VLOOKUP(E4138&amp;" "&amp;F4138,tarifas!$A$13:$D$20,4,FALSE)*H4138</f>
        <v>#N/A</v>
      </c>
      <c r="K4138" s="13">
        <f>IF(F4138="COD1",tarifas!$D$11*(SUMIFS($H$11:$H$8770,$F$11:$F$8770,"=COD1",$B$11:$B$8770,"="&amp;B4138)/COUNTIFS($F$11:$F$8770,"=COD1",$B$11:$B$8770,"="&amp;B4138))/COUNTIFS($A$11:$A$8770,"="&amp;A4138,$F$11:$F$8770,"=COD1"),0)</f>
        <v>0</v>
      </c>
      <c r="L4138" s="13" t="e">
        <f>(VLOOKUP(F4138,tarifas!$C$7:$D$10,2,FALSE)+tarifas!$D$21)*datos!H4138</f>
        <v>#N/A</v>
      </c>
      <c r="M4138">
        <v>0</v>
      </c>
      <c r="N4138" s="13" t="e">
        <f t="shared" si="584"/>
        <v>#N/A</v>
      </c>
      <c r="O4138">
        <f t="shared" si="585"/>
        <v>0</v>
      </c>
      <c r="P4138" s="12">
        <f t="shared" si="586"/>
        <v>204.56447764808894</v>
      </c>
      <c r="Q4138">
        <f t="shared" si="587"/>
        <v>0</v>
      </c>
      <c r="R4138">
        <f>$D$2*tarifas!$D$12/24</f>
        <v>1.4541666666666666</v>
      </c>
      <c r="S4138" t="e">
        <f>VLOOKUP(E4138&amp;" "&amp;F4138,tarifas!$A$13:$D$20,4,FALSE)*P4138</f>
        <v>#N/A</v>
      </c>
      <c r="T4138">
        <f>IF(F4138="COD1",tarifas!$D$11*(SUMIFS($P$11:$P$8770,$F$11:$F$8770,"=COD1",$B$11:$B$8770,"="&amp;B4138)/COUNTIFS($F$11:$F$8770,"=COD1",$B$11:$B$8770,"="&amp;B4138))/COUNTIFS($A$11:$A$8770,"="&amp;A4138,$F$11:$F$8770,"=COD1"),0)</f>
        <v>0</v>
      </c>
      <c r="U4138" t="e">
        <f>(VLOOKUP(F4138,tarifas!$C$7:$D$10,2,FALSE)+tarifas!$D$21)*datos!P4138</f>
        <v>#N/A</v>
      </c>
      <c r="V4138" t="e">
        <f t="shared" si="588"/>
        <v>#N/A</v>
      </c>
      <c r="W4138">
        <f t="shared" si="589"/>
        <v>0</v>
      </c>
    </row>
    <row r="4139" spans="1:23" x14ac:dyDescent="0.25">
      <c r="A4139">
        <f t="shared" si="582"/>
        <v>171</v>
      </c>
      <c r="B4139">
        <f t="shared" si="583"/>
        <v>6</v>
      </c>
      <c r="C4139" s="1">
        <f t="shared" si="590"/>
        <v>41811.999999989988</v>
      </c>
      <c r="D4139" s="7">
        <v>0</v>
      </c>
      <c r="E4139" s="7"/>
      <c r="G4139">
        <v>55.69</v>
      </c>
      <c r="H4139" s="12">
        <v>199.02117798514735</v>
      </c>
      <c r="I4139" s="13">
        <f>$D$2*tarifas!$D$12/24</f>
        <v>1.4541666666666666</v>
      </c>
      <c r="J4139" s="13" t="e">
        <f>VLOOKUP(E4139&amp;" "&amp;F4139,tarifas!$A$13:$D$20,4,FALSE)*H4139</f>
        <v>#N/A</v>
      </c>
      <c r="K4139" s="13">
        <f>IF(F4139="COD1",tarifas!$D$11*(SUMIFS($H$11:$H$8770,$F$11:$F$8770,"=COD1",$B$11:$B$8770,"="&amp;B4139)/COUNTIFS($F$11:$F$8770,"=COD1",$B$11:$B$8770,"="&amp;B4139))/COUNTIFS($A$11:$A$8770,"="&amp;A4139,$F$11:$F$8770,"=COD1"),0)</f>
        <v>0</v>
      </c>
      <c r="L4139" s="13" t="e">
        <f>(VLOOKUP(F4139,tarifas!$C$7:$D$10,2,FALSE)+tarifas!$D$21)*datos!H4139</f>
        <v>#N/A</v>
      </c>
      <c r="M4139">
        <v>0</v>
      </c>
      <c r="N4139" s="13" t="e">
        <f t="shared" si="584"/>
        <v>#N/A</v>
      </c>
      <c r="O4139">
        <f t="shared" si="585"/>
        <v>0</v>
      </c>
      <c r="P4139" s="12">
        <f t="shared" si="586"/>
        <v>199.02117798514735</v>
      </c>
      <c r="Q4139">
        <f t="shared" si="587"/>
        <v>0</v>
      </c>
      <c r="R4139">
        <f>$D$2*tarifas!$D$12/24</f>
        <v>1.4541666666666666</v>
      </c>
      <c r="S4139" t="e">
        <f>VLOOKUP(E4139&amp;" "&amp;F4139,tarifas!$A$13:$D$20,4,FALSE)*P4139</f>
        <v>#N/A</v>
      </c>
      <c r="T4139">
        <f>IF(F4139="COD1",tarifas!$D$11*(SUMIFS($P$11:$P$8770,$F$11:$F$8770,"=COD1",$B$11:$B$8770,"="&amp;B4139)/COUNTIFS($F$11:$F$8770,"=COD1",$B$11:$B$8770,"="&amp;B4139))/COUNTIFS($A$11:$A$8770,"="&amp;A4139,$F$11:$F$8770,"=COD1"),0)</f>
        <v>0</v>
      </c>
      <c r="U4139" t="e">
        <f>(VLOOKUP(F4139,tarifas!$C$7:$D$10,2,FALSE)+tarifas!$D$21)*datos!P4139</f>
        <v>#N/A</v>
      </c>
      <c r="V4139" t="e">
        <f t="shared" si="588"/>
        <v>#N/A</v>
      </c>
      <c r="W4139">
        <f t="shared" si="589"/>
        <v>0</v>
      </c>
    </row>
    <row r="4140" spans="1:23" x14ac:dyDescent="0.25">
      <c r="A4140">
        <f t="shared" si="582"/>
        <v>171</v>
      </c>
      <c r="B4140">
        <f t="shared" si="583"/>
        <v>6</v>
      </c>
      <c r="C4140" s="1">
        <f t="shared" si="590"/>
        <v>41812.041666656653</v>
      </c>
      <c r="D4140" s="7">
        <v>0</v>
      </c>
      <c r="E4140" s="7"/>
      <c r="G4140">
        <v>46.49</v>
      </c>
      <c r="H4140" s="12">
        <v>197.11910219707519</v>
      </c>
      <c r="I4140" s="13">
        <f>$D$2*tarifas!$D$12/24</f>
        <v>1.4541666666666666</v>
      </c>
      <c r="J4140" s="13" t="e">
        <f>VLOOKUP(E4140&amp;" "&amp;F4140,tarifas!$A$13:$D$20,4,FALSE)*H4140</f>
        <v>#N/A</v>
      </c>
      <c r="K4140" s="13">
        <f>IF(F4140="COD1",tarifas!$D$11*(SUMIFS($H$11:$H$8770,$F$11:$F$8770,"=COD1",$B$11:$B$8770,"="&amp;B4140)/COUNTIFS($F$11:$F$8770,"=COD1",$B$11:$B$8770,"="&amp;B4140))/COUNTIFS($A$11:$A$8770,"="&amp;A4140,$F$11:$F$8770,"=COD1"),0)</f>
        <v>0</v>
      </c>
      <c r="L4140" s="13" t="e">
        <f>(VLOOKUP(F4140,tarifas!$C$7:$D$10,2,FALSE)+tarifas!$D$21)*datos!H4140</f>
        <v>#N/A</v>
      </c>
      <c r="M4140">
        <v>0</v>
      </c>
      <c r="N4140" s="13" t="e">
        <f t="shared" si="584"/>
        <v>#N/A</v>
      </c>
      <c r="O4140">
        <f t="shared" si="585"/>
        <v>0</v>
      </c>
      <c r="P4140" s="12">
        <f t="shared" si="586"/>
        <v>197.11910219707519</v>
      </c>
      <c r="Q4140">
        <f t="shared" si="587"/>
        <v>0</v>
      </c>
      <c r="R4140">
        <f>$D$2*tarifas!$D$12/24</f>
        <v>1.4541666666666666</v>
      </c>
      <c r="S4140" t="e">
        <f>VLOOKUP(E4140&amp;" "&amp;F4140,tarifas!$A$13:$D$20,4,FALSE)*P4140</f>
        <v>#N/A</v>
      </c>
      <c r="T4140">
        <f>IF(F4140="COD1",tarifas!$D$11*(SUMIFS($P$11:$P$8770,$F$11:$F$8770,"=COD1",$B$11:$B$8770,"="&amp;B4140)/COUNTIFS($F$11:$F$8770,"=COD1",$B$11:$B$8770,"="&amp;B4140))/COUNTIFS($A$11:$A$8770,"="&amp;A4140,$F$11:$F$8770,"=COD1"),0)</f>
        <v>0</v>
      </c>
      <c r="U4140" t="e">
        <f>(VLOOKUP(F4140,tarifas!$C$7:$D$10,2,FALSE)+tarifas!$D$21)*datos!P4140</f>
        <v>#N/A</v>
      </c>
      <c r="V4140" t="e">
        <f t="shared" si="588"/>
        <v>#N/A</v>
      </c>
      <c r="W4140">
        <f t="shared" si="589"/>
        <v>0</v>
      </c>
    </row>
    <row r="4141" spans="1:23" x14ac:dyDescent="0.25">
      <c r="A4141">
        <f t="shared" si="582"/>
        <v>171</v>
      </c>
      <c r="B4141">
        <f t="shared" si="583"/>
        <v>6</v>
      </c>
      <c r="C4141" s="1">
        <f t="shared" si="590"/>
        <v>41812.083333323317</v>
      </c>
      <c r="D4141" s="7">
        <v>0</v>
      </c>
      <c r="E4141" s="7"/>
      <c r="G4141">
        <v>46.49</v>
      </c>
      <c r="H4141" s="12">
        <v>195.1244601653575</v>
      </c>
      <c r="I4141" s="13">
        <f>$D$2*tarifas!$D$12/24</f>
        <v>1.4541666666666666</v>
      </c>
      <c r="J4141" s="13" t="e">
        <f>VLOOKUP(E4141&amp;" "&amp;F4141,tarifas!$A$13:$D$20,4,FALSE)*H4141</f>
        <v>#N/A</v>
      </c>
      <c r="K4141" s="13">
        <f>IF(F4141="COD1",tarifas!$D$11*(SUMIFS($H$11:$H$8770,$F$11:$F$8770,"=COD1",$B$11:$B$8770,"="&amp;B4141)/COUNTIFS($F$11:$F$8770,"=COD1",$B$11:$B$8770,"="&amp;B4141))/COUNTIFS($A$11:$A$8770,"="&amp;A4141,$F$11:$F$8770,"=COD1"),0)</f>
        <v>0</v>
      </c>
      <c r="L4141" s="13" t="e">
        <f>(VLOOKUP(F4141,tarifas!$C$7:$D$10,2,FALSE)+tarifas!$D$21)*datos!H4141</f>
        <v>#N/A</v>
      </c>
      <c r="M4141">
        <v>0</v>
      </c>
      <c r="N4141" s="13" t="e">
        <f t="shared" si="584"/>
        <v>#N/A</v>
      </c>
      <c r="O4141">
        <f t="shared" si="585"/>
        <v>0</v>
      </c>
      <c r="P4141" s="12">
        <f t="shared" si="586"/>
        <v>195.1244601653575</v>
      </c>
      <c r="Q4141">
        <f t="shared" si="587"/>
        <v>0</v>
      </c>
      <c r="R4141">
        <f>$D$2*tarifas!$D$12/24</f>
        <v>1.4541666666666666</v>
      </c>
      <c r="S4141" t="e">
        <f>VLOOKUP(E4141&amp;" "&amp;F4141,tarifas!$A$13:$D$20,4,FALSE)*P4141</f>
        <v>#N/A</v>
      </c>
      <c r="T4141">
        <f>IF(F4141="COD1",tarifas!$D$11*(SUMIFS($P$11:$P$8770,$F$11:$F$8770,"=COD1",$B$11:$B$8770,"="&amp;B4141)/COUNTIFS($F$11:$F$8770,"=COD1",$B$11:$B$8770,"="&amp;B4141))/COUNTIFS($A$11:$A$8770,"="&amp;A4141,$F$11:$F$8770,"=COD1"),0)</f>
        <v>0</v>
      </c>
      <c r="U4141" t="e">
        <f>(VLOOKUP(F4141,tarifas!$C$7:$D$10,2,FALSE)+tarifas!$D$21)*datos!P4141</f>
        <v>#N/A</v>
      </c>
      <c r="V4141" t="e">
        <f t="shared" si="588"/>
        <v>#N/A</v>
      </c>
      <c r="W4141">
        <f t="shared" si="589"/>
        <v>0</v>
      </c>
    </row>
    <row r="4142" spans="1:23" x14ac:dyDescent="0.25">
      <c r="A4142">
        <f t="shared" si="582"/>
        <v>171</v>
      </c>
      <c r="B4142">
        <f t="shared" si="583"/>
        <v>6</v>
      </c>
      <c r="C4142" s="1">
        <f t="shared" si="590"/>
        <v>41812.124999989981</v>
      </c>
      <c r="D4142" s="7">
        <v>0</v>
      </c>
      <c r="E4142" s="7"/>
      <c r="G4142">
        <v>46.09</v>
      </c>
      <c r="H4142" s="12">
        <v>192.62400087464107</v>
      </c>
      <c r="I4142" s="13">
        <f>$D$2*tarifas!$D$12/24</f>
        <v>1.4541666666666666</v>
      </c>
      <c r="J4142" s="13" t="e">
        <f>VLOOKUP(E4142&amp;" "&amp;F4142,tarifas!$A$13:$D$20,4,FALSE)*H4142</f>
        <v>#N/A</v>
      </c>
      <c r="K4142" s="13">
        <f>IF(F4142="COD1",tarifas!$D$11*(SUMIFS($H$11:$H$8770,$F$11:$F$8770,"=COD1",$B$11:$B$8770,"="&amp;B4142)/COUNTIFS($F$11:$F$8770,"=COD1",$B$11:$B$8770,"="&amp;B4142))/COUNTIFS($A$11:$A$8770,"="&amp;A4142,$F$11:$F$8770,"=COD1"),0)</f>
        <v>0</v>
      </c>
      <c r="L4142" s="13" t="e">
        <f>(VLOOKUP(F4142,tarifas!$C$7:$D$10,2,FALSE)+tarifas!$D$21)*datos!H4142</f>
        <v>#N/A</v>
      </c>
      <c r="M4142">
        <v>0</v>
      </c>
      <c r="N4142" s="13" t="e">
        <f t="shared" si="584"/>
        <v>#N/A</v>
      </c>
      <c r="O4142">
        <f t="shared" si="585"/>
        <v>0</v>
      </c>
      <c r="P4142" s="12">
        <f t="shared" si="586"/>
        <v>192.62400087464107</v>
      </c>
      <c r="Q4142">
        <f t="shared" si="587"/>
        <v>0</v>
      </c>
      <c r="R4142">
        <f>$D$2*tarifas!$D$12/24</f>
        <v>1.4541666666666666</v>
      </c>
      <c r="S4142" t="e">
        <f>VLOOKUP(E4142&amp;" "&amp;F4142,tarifas!$A$13:$D$20,4,FALSE)*P4142</f>
        <v>#N/A</v>
      </c>
      <c r="T4142">
        <f>IF(F4142="COD1",tarifas!$D$11*(SUMIFS($P$11:$P$8770,$F$11:$F$8770,"=COD1",$B$11:$B$8770,"="&amp;B4142)/COUNTIFS($F$11:$F$8770,"=COD1",$B$11:$B$8770,"="&amp;B4142))/COUNTIFS($A$11:$A$8770,"="&amp;A4142,$F$11:$F$8770,"=COD1"),0)</f>
        <v>0</v>
      </c>
      <c r="U4142" t="e">
        <f>(VLOOKUP(F4142,tarifas!$C$7:$D$10,2,FALSE)+tarifas!$D$21)*datos!P4142</f>
        <v>#N/A</v>
      </c>
      <c r="V4142" t="e">
        <f t="shared" si="588"/>
        <v>#N/A</v>
      </c>
      <c r="W4142">
        <f t="shared" si="589"/>
        <v>0</v>
      </c>
    </row>
    <row r="4143" spans="1:23" x14ac:dyDescent="0.25">
      <c r="A4143">
        <f t="shared" si="582"/>
        <v>171</v>
      </c>
      <c r="B4143">
        <f t="shared" si="583"/>
        <v>6</v>
      </c>
      <c r="C4143" s="1">
        <f t="shared" si="590"/>
        <v>41812.166666656645</v>
      </c>
      <c r="D4143" s="7">
        <v>0</v>
      </c>
      <c r="E4143" s="7"/>
      <c r="G4143">
        <v>46</v>
      </c>
      <c r="H4143" s="12">
        <v>193.22481984008971</v>
      </c>
      <c r="I4143" s="13">
        <f>$D$2*tarifas!$D$12/24</f>
        <v>1.4541666666666666</v>
      </c>
      <c r="J4143" s="13" t="e">
        <f>VLOOKUP(E4143&amp;" "&amp;F4143,tarifas!$A$13:$D$20,4,FALSE)*H4143</f>
        <v>#N/A</v>
      </c>
      <c r="K4143" s="13">
        <f>IF(F4143="COD1",tarifas!$D$11*(SUMIFS($H$11:$H$8770,$F$11:$F$8770,"=COD1",$B$11:$B$8770,"="&amp;B4143)/COUNTIFS($F$11:$F$8770,"=COD1",$B$11:$B$8770,"="&amp;B4143))/COUNTIFS($A$11:$A$8770,"="&amp;A4143,$F$11:$F$8770,"=COD1"),0)</f>
        <v>0</v>
      </c>
      <c r="L4143" s="13" t="e">
        <f>(VLOOKUP(F4143,tarifas!$C$7:$D$10,2,FALSE)+tarifas!$D$21)*datos!H4143</f>
        <v>#N/A</v>
      </c>
      <c r="M4143">
        <v>0</v>
      </c>
      <c r="N4143" s="13" t="e">
        <f t="shared" si="584"/>
        <v>#N/A</v>
      </c>
      <c r="O4143">
        <f t="shared" si="585"/>
        <v>0</v>
      </c>
      <c r="P4143" s="12">
        <f t="shared" si="586"/>
        <v>193.22481984008971</v>
      </c>
      <c r="Q4143">
        <f t="shared" si="587"/>
        <v>0</v>
      </c>
      <c r="R4143">
        <f>$D$2*tarifas!$D$12/24</f>
        <v>1.4541666666666666</v>
      </c>
      <c r="S4143" t="e">
        <f>VLOOKUP(E4143&amp;" "&amp;F4143,tarifas!$A$13:$D$20,4,FALSE)*P4143</f>
        <v>#N/A</v>
      </c>
      <c r="T4143">
        <f>IF(F4143="COD1",tarifas!$D$11*(SUMIFS($P$11:$P$8770,$F$11:$F$8770,"=COD1",$B$11:$B$8770,"="&amp;B4143)/COUNTIFS($F$11:$F$8770,"=COD1",$B$11:$B$8770,"="&amp;B4143))/COUNTIFS($A$11:$A$8770,"="&amp;A4143,$F$11:$F$8770,"=COD1"),0)</f>
        <v>0</v>
      </c>
      <c r="U4143" t="e">
        <f>(VLOOKUP(F4143,tarifas!$C$7:$D$10,2,FALSE)+tarifas!$D$21)*datos!P4143</f>
        <v>#N/A</v>
      </c>
      <c r="V4143" t="e">
        <f t="shared" si="588"/>
        <v>#N/A</v>
      </c>
      <c r="W4143">
        <f t="shared" si="589"/>
        <v>0</v>
      </c>
    </row>
    <row r="4144" spans="1:23" x14ac:dyDescent="0.25">
      <c r="A4144">
        <f t="shared" si="582"/>
        <v>171</v>
      </c>
      <c r="B4144">
        <f t="shared" si="583"/>
        <v>6</v>
      </c>
      <c r="C4144" s="1">
        <f t="shared" si="590"/>
        <v>41812.208333323309</v>
      </c>
      <c r="D4144" s="7">
        <v>0</v>
      </c>
      <c r="E4144" s="7"/>
      <c r="G4144">
        <v>45.13</v>
      </c>
      <c r="H4144" s="12">
        <v>193.74959460576457</v>
      </c>
      <c r="I4144" s="13">
        <f>$D$2*tarifas!$D$12/24</f>
        <v>1.4541666666666666</v>
      </c>
      <c r="J4144" s="13" t="e">
        <f>VLOOKUP(E4144&amp;" "&amp;F4144,tarifas!$A$13:$D$20,4,FALSE)*H4144</f>
        <v>#N/A</v>
      </c>
      <c r="K4144" s="13">
        <f>IF(F4144="COD1",tarifas!$D$11*(SUMIFS($H$11:$H$8770,$F$11:$F$8770,"=COD1",$B$11:$B$8770,"="&amp;B4144)/COUNTIFS($F$11:$F$8770,"=COD1",$B$11:$B$8770,"="&amp;B4144))/COUNTIFS($A$11:$A$8770,"="&amp;A4144,$F$11:$F$8770,"=COD1"),0)</f>
        <v>0</v>
      </c>
      <c r="L4144" s="13" t="e">
        <f>(VLOOKUP(F4144,tarifas!$C$7:$D$10,2,FALSE)+tarifas!$D$21)*datos!H4144</f>
        <v>#N/A</v>
      </c>
      <c r="M4144">
        <v>10.926600000000001</v>
      </c>
      <c r="N4144" s="13" t="e">
        <f t="shared" si="584"/>
        <v>#N/A</v>
      </c>
      <c r="O4144">
        <f t="shared" si="585"/>
        <v>10.926600000000001</v>
      </c>
      <c r="P4144" s="12">
        <f t="shared" si="586"/>
        <v>182.82299460576456</v>
      </c>
      <c r="Q4144">
        <f t="shared" si="587"/>
        <v>0</v>
      </c>
      <c r="R4144">
        <f>$D$2*tarifas!$D$12/24</f>
        <v>1.4541666666666666</v>
      </c>
      <c r="S4144" t="e">
        <f>VLOOKUP(E4144&amp;" "&amp;F4144,tarifas!$A$13:$D$20,4,FALSE)*P4144</f>
        <v>#N/A</v>
      </c>
      <c r="T4144">
        <f>IF(F4144="COD1",tarifas!$D$11*(SUMIFS($P$11:$P$8770,$F$11:$F$8770,"=COD1",$B$11:$B$8770,"="&amp;B4144)/COUNTIFS($F$11:$F$8770,"=COD1",$B$11:$B$8770,"="&amp;B4144))/COUNTIFS($A$11:$A$8770,"="&amp;A4144,$F$11:$F$8770,"=COD1"),0)</f>
        <v>0</v>
      </c>
      <c r="U4144" t="e">
        <f>(VLOOKUP(F4144,tarifas!$C$7:$D$10,2,FALSE)+tarifas!$D$21)*datos!P4144</f>
        <v>#N/A</v>
      </c>
      <c r="V4144" t="e">
        <f t="shared" si="588"/>
        <v>#N/A</v>
      </c>
      <c r="W4144">
        <f t="shared" si="589"/>
        <v>0</v>
      </c>
    </row>
    <row r="4145" spans="1:23" x14ac:dyDescent="0.25">
      <c r="A4145">
        <f t="shared" si="582"/>
        <v>171</v>
      </c>
      <c r="B4145">
        <f t="shared" si="583"/>
        <v>6</v>
      </c>
      <c r="C4145" s="1">
        <f t="shared" si="590"/>
        <v>41812.249999989974</v>
      </c>
      <c r="D4145" s="7">
        <v>13.393939393939394</v>
      </c>
      <c r="E4145" s="7"/>
      <c r="G4145">
        <v>44.95</v>
      </c>
      <c r="H4145" s="12">
        <v>173.82661772195348</v>
      </c>
      <c r="I4145" s="13">
        <f>$D$2*tarifas!$D$12/24</f>
        <v>1.4541666666666666</v>
      </c>
      <c r="J4145" s="13" t="e">
        <f>VLOOKUP(E4145&amp;" "&amp;F4145,tarifas!$A$13:$D$20,4,FALSE)*H4145</f>
        <v>#N/A</v>
      </c>
      <c r="K4145" s="13">
        <f>IF(F4145="COD1",tarifas!$D$11*(SUMIFS($H$11:$H$8770,$F$11:$F$8770,"=COD1",$B$11:$B$8770,"="&amp;B4145)/COUNTIFS($F$11:$F$8770,"=COD1",$B$11:$B$8770,"="&amp;B4145))/COUNTIFS($A$11:$A$8770,"="&amp;A4145,$F$11:$F$8770,"=COD1"),0)</f>
        <v>0</v>
      </c>
      <c r="L4145" s="13" t="e">
        <f>(VLOOKUP(F4145,tarifas!$C$7:$D$10,2,FALSE)+tarifas!$D$21)*datos!H4145</f>
        <v>#N/A</v>
      </c>
      <c r="M4145">
        <v>47.510059999999996</v>
      </c>
      <c r="N4145" s="13" t="e">
        <f t="shared" si="584"/>
        <v>#N/A</v>
      </c>
      <c r="O4145">
        <f t="shared" si="585"/>
        <v>47.510059999999996</v>
      </c>
      <c r="P4145" s="12">
        <f t="shared" si="586"/>
        <v>126.31655772195349</v>
      </c>
      <c r="Q4145">
        <f t="shared" si="587"/>
        <v>0</v>
      </c>
      <c r="R4145">
        <f>$D$2*tarifas!$D$12/24</f>
        <v>1.4541666666666666</v>
      </c>
      <c r="S4145" t="e">
        <f>VLOOKUP(E4145&amp;" "&amp;F4145,tarifas!$A$13:$D$20,4,FALSE)*P4145</f>
        <v>#N/A</v>
      </c>
      <c r="T4145">
        <f>IF(F4145="COD1",tarifas!$D$11*(SUMIFS($P$11:$P$8770,$F$11:$F$8770,"=COD1",$B$11:$B$8770,"="&amp;B4145)/COUNTIFS($F$11:$F$8770,"=COD1",$B$11:$B$8770,"="&amp;B4145))/COUNTIFS($A$11:$A$8770,"="&amp;A4145,$F$11:$F$8770,"=COD1"),0)</f>
        <v>0</v>
      </c>
      <c r="U4145" t="e">
        <f>(VLOOKUP(F4145,tarifas!$C$7:$D$10,2,FALSE)+tarifas!$D$21)*datos!P4145</f>
        <v>#N/A</v>
      </c>
      <c r="V4145" t="e">
        <f t="shared" si="588"/>
        <v>#N/A</v>
      </c>
      <c r="W4145">
        <f t="shared" si="589"/>
        <v>0</v>
      </c>
    </row>
    <row r="4146" spans="1:23" x14ac:dyDescent="0.25">
      <c r="A4146">
        <f t="shared" si="582"/>
        <v>171</v>
      </c>
      <c r="B4146">
        <f t="shared" si="583"/>
        <v>6</v>
      </c>
      <c r="C4146" s="1">
        <f t="shared" si="590"/>
        <v>41812.291666656638</v>
      </c>
      <c r="D4146" s="7">
        <v>117.45454545454545</v>
      </c>
      <c r="E4146" s="7"/>
      <c r="G4146">
        <v>45</v>
      </c>
      <c r="H4146" s="12">
        <v>172.97920770457642</v>
      </c>
      <c r="I4146" s="13">
        <f>$D$2*tarifas!$D$12/24</f>
        <v>1.4541666666666666</v>
      </c>
      <c r="J4146" s="13" t="e">
        <f>VLOOKUP(E4146&amp;" "&amp;F4146,tarifas!$A$13:$D$20,4,FALSE)*H4146</f>
        <v>#N/A</v>
      </c>
      <c r="K4146" s="13">
        <f>IF(F4146="COD1",tarifas!$D$11*(SUMIFS($H$11:$H$8770,$F$11:$F$8770,"=COD1",$B$11:$B$8770,"="&amp;B4146)/COUNTIFS($F$11:$F$8770,"=COD1",$B$11:$B$8770,"="&amp;B4146))/COUNTIFS($A$11:$A$8770,"="&amp;A4146,$F$11:$F$8770,"=COD1"),0)</f>
        <v>0</v>
      </c>
      <c r="L4146" s="13" t="e">
        <f>(VLOOKUP(F4146,tarifas!$C$7:$D$10,2,FALSE)+tarifas!$D$21)*datos!H4146</f>
        <v>#N/A</v>
      </c>
      <c r="M4146">
        <v>178.42723999999998</v>
      </c>
      <c r="N4146" s="13" t="e">
        <f t="shared" si="584"/>
        <v>#N/A</v>
      </c>
      <c r="O4146">
        <f t="shared" si="585"/>
        <v>172.97920770457642</v>
      </c>
      <c r="P4146" s="12">
        <f t="shared" si="586"/>
        <v>0</v>
      </c>
      <c r="Q4146">
        <f t="shared" si="587"/>
        <v>5.4480322954235589</v>
      </c>
      <c r="R4146">
        <f>$D$2*tarifas!$D$12/24</f>
        <v>1.4541666666666666</v>
      </c>
      <c r="S4146" t="e">
        <f>VLOOKUP(E4146&amp;" "&amp;F4146,tarifas!$A$13:$D$20,4,FALSE)*P4146</f>
        <v>#N/A</v>
      </c>
      <c r="T4146">
        <f>IF(F4146="COD1",tarifas!$D$11*(SUMIFS($P$11:$P$8770,$F$11:$F$8770,"=COD1",$B$11:$B$8770,"="&amp;B4146)/COUNTIFS($F$11:$F$8770,"=COD1",$B$11:$B$8770,"="&amp;B4146))/COUNTIFS($A$11:$A$8770,"="&amp;A4146,$F$11:$F$8770,"=COD1"),0)</f>
        <v>0</v>
      </c>
      <c r="U4146" t="e">
        <f>(VLOOKUP(F4146,tarifas!$C$7:$D$10,2,FALSE)+tarifas!$D$21)*datos!P4146</f>
        <v>#N/A</v>
      </c>
      <c r="V4146" t="e">
        <f t="shared" si="588"/>
        <v>#N/A</v>
      </c>
      <c r="W4146">
        <f t="shared" si="589"/>
        <v>0.22064530796465415</v>
      </c>
    </row>
    <row r="4147" spans="1:23" x14ac:dyDescent="0.25">
      <c r="A4147">
        <f t="shared" si="582"/>
        <v>171</v>
      </c>
      <c r="B4147">
        <f t="shared" si="583"/>
        <v>6</v>
      </c>
      <c r="C4147" s="1">
        <f t="shared" si="590"/>
        <v>41812.333333323302</v>
      </c>
      <c r="D4147" s="7">
        <v>312.43939393939394</v>
      </c>
      <c r="E4147" s="7"/>
      <c r="G4147">
        <v>45.4</v>
      </c>
      <c r="H4147" s="12">
        <v>173.33515845225378</v>
      </c>
      <c r="I4147" s="13">
        <f>$D$2*tarifas!$D$12/24</f>
        <v>1.4541666666666666</v>
      </c>
      <c r="J4147" s="13" t="e">
        <f>VLOOKUP(E4147&amp;" "&amp;F4147,tarifas!$A$13:$D$20,4,FALSE)*H4147</f>
        <v>#N/A</v>
      </c>
      <c r="K4147" s="13">
        <f>IF(F4147="COD1",tarifas!$D$11*(SUMIFS($H$11:$H$8770,$F$11:$F$8770,"=COD1",$B$11:$B$8770,"="&amp;B4147)/COUNTIFS($F$11:$F$8770,"=COD1",$B$11:$B$8770,"="&amp;B4147))/COUNTIFS($A$11:$A$8770,"="&amp;A4147,$F$11:$F$8770,"=COD1"),0)</f>
        <v>0</v>
      </c>
      <c r="L4147" s="13" t="e">
        <f>(VLOOKUP(F4147,tarifas!$C$7:$D$10,2,FALSE)+tarifas!$D$21)*datos!H4147</f>
        <v>#N/A</v>
      </c>
      <c r="M4147">
        <v>301.37746000000004</v>
      </c>
      <c r="N4147" s="13" t="e">
        <f t="shared" si="584"/>
        <v>#N/A</v>
      </c>
      <c r="O4147">
        <f t="shared" si="585"/>
        <v>173.33515845225378</v>
      </c>
      <c r="P4147" s="12">
        <f t="shared" si="586"/>
        <v>0</v>
      </c>
      <c r="Q4147">
        <f t="shared" si="587"/>
        <v>128.04230154774626</v>
      </c>
      <c r="R4147">
        <f>$D$2*tarifas!$D$12/24</f>
        <v>1.4541666666666666</v>
      </c>
      <c r="S4147" t="e">
        <f>VLOOKUP(E4147&amp;" "&amp;F4147,tarifas!$A$13:$D$20,4,FALSE)*P4147</f>
        <v>#N/A</v>
      </c>
      <c r="T4147">
        <f>IF(F4147="COD1",tarifas!$D$11*(SUMIFS($P$11:$P$8770,$F$11:$F$8770,"=COD1",$B$11:$B$8770,"="&amp;B4147)/COUNTIFS($F$11:$F$8770,"=COD1",$B$11:$B$8770,"="&amp;B4147))/COUNTIFS($A$11:$A$8770,"="&amp;A4147,$F$11:$F$8770,"=COD1"),0)</f>
        <v>0</v>
      </c>
      <c r="U4147" t="e">
        <f>(VLOOKUP(F4147,tarifas!$C$7:$D$10,2,FALSE)+tarifas!$D$21)*datos!P4147</f>
        <v>#N/A</v>
      </c>
      <c r="V4147" t="e">
        <f t="shared" si="588"/>
        <v>#N/A</v>
      </c>
      <c r="W4147">
        <f t="shared" si="589"/>
        <v>5.2318084412409123</v>
      </c>
    </row>
    <row r="4148" spans="1:23" x14ac:dyDescent="0.25">
      <c r="A4148">
        <f t="shared" si="582"/>
        <v>171</v>
      </c>
      <c r="B4148">
        <f t="shared" si="583"/>
        <v>6</v>
      </c>
      <c r="C4148" s="1">
        <f t="shared" si="590"/>
        <v>41812.374999989966</v>
      </c>
      <c r="D4148" s="7">
        <v>502.53030303030312</v>
      </c>
      <c r="E4148" s="7"/>
      <c r="G4148">
        <v>52</v>
      </c>
      <c r="H4148" s="12">
        <v>174.05537436721508</v>
      </c>
      <c r="I4148" s="13">
        <f>$D$2*tarifas!$D$12/24</f>
        <v>1.4541666666666666</v>
      </c>
      <c r="J4148" s="13" t="e">
        <f>VLOOKUP(E4148&amp;" "&amp;F4148,tarifas!$A$13:$D$20,4,FALSE)*H4148</f>
        <v>#N/A</v>
      </c>
      <c r="K4148" s="13">
        <f>IF(F4148="COD1",tarifas!$D$11*(SUMIFS($H$11:$H$8770,$F$11:$F$8770,"=COD1",$B$11:$B$8770,"="&amp;B4148)/COUNTIFS($F$11:$F$8770,"=COD1",$B$11:$B$8770,"="&amp;B4148))/COUNTIFS($A$11:$A$8770,"="&amp;A4148,$F$11:$F$8770,"=COD1"),0)</f>
        <v>0</v>
      </c>
      <c r="L4148" s="13" t="e">
        <f>(VLOOKUP(F4148,tarifas!$C$7:$D$10,2,FALSE)+tarifas!$D$21)*datos!H4148</f>
        <v>#N/A</v>
      </c>
      <c r="M4148">
        <v>394.59098999999998</v>
      </c>
      <c r="N4148" s="13" t="e">
        <f t="shared" si="584"/>
        <v>#N/A</v>
      </c>
      <c r="O4148">
        <f t="shared" si="585"/>
        <v>174.05537436721508</v>
      </c>
      <c r="P4148" s="12">
        <f t="shared" si="586"/>
        <v>0</v>
      </c>
      <c r="Q4148">
        <f t="shared" si="587"/>
        <v>220.5356156327849</v>
      </c>
      <c r="R4148">
        <f>$D$2*tarifas!$D$12/24</f>
        <v>1.4541666666666666</v>
      </c>
      <c r="S4148" t="e">
        <f>VLOOKUP(E4148&amp;" "&amp;F4148,tarifas!$A$13:$D$20,4,FALSE)*P4148</f>
        <v>#N/A</v>
      </c>
      <c r="T4148">
        <f>IF(F4148="COD1",tarifas!$D$11*(SUMIFS($P$11:$P$8770,$F$11:$F$8770,"=COD1",$B$11:$B$8770,"="&amp;B4148)/COUNTIFS($F$11:$F$8770,"=COD1",$B$11:$B$8770,"="&amp;B4148))/COUNTIFS($A$11:$A$8770,"="&amp;A4148,$F$11:$F$8770,"=COD1"),0)</f>
        <v>0</v>
      </c>
      <c r="U4148" t="e">
        <f>(VLOOKUP(F4148,tarifas!$C$7:$D$10,2,FALSE)+tarifas!$D$21)*datos!P4148</f>
        <v>#N/A</v>
      </c>
      <c r="V4148" t="e">
        <f t="shared" si="588"/>
        <v>#N/A</v>
      </c>
      <c r="W4148">
        <f t="shared" si="589"/>
        <v>10.321066811614333</v>
      </c>
    </row>
    <row r="4149" spans="1:23" x14ac:dyDescent="0.25">
      <c r="A4149">
        <f t="shared" si="582"/>
        <v>171</v>
      </c>
      <c r="B4149">
        <f t="shared" si="583"/>
        <v>6</v>
      </c>
      <c r="C4149" s="1">
        <f t="shared" si="590"/>
        <v>41812.416666656631</v>
      </c>
      <c r="D4149" s="7">
        <v>654.75757575757575</v>
      </c>
      <c r="E4149" s="7"/>
      <c r="G4149">
        <v>54.87</v>
      </c>
      <c r="H4149" s="12">
        <v>172.86018253695562</v>
      </c>
      <c r="I4149" s="13">
        <f>$D$2*tarifas!$D$12/24</f>
        <v>1.4541666666666666</v>
      </c>
      <c r="J4149" s="13" t="e">
        <f>VLOOKUP(E4149&amp;" "&amp;F4149,tarifas!$A$13:$D$20,4,FALSE)*H4149</f>
        <v>#N/A</v>
      </c>
      <c r="K4149" s="13">
        <f>IF(F4149="COD1",tarifas!$D$11*(SUMIFS($H$11:$H$8770,$F$11:$F$8770,"=COD1",$B$11:$B$8770,"="&amp;B4149)/COUNTIFS($F$11:$F$8770,"=COD1",$B$11:$B$8770,"="&amp;B4149))/COUNTIFS($A$11:$A$8770,"="&amp;A4149,$F$11:$F$8770,"=COD1"),0)</f>
        <v>0</v>
      </c>
      <c r="L4149" s="13" t="e">
        <f>(VLOOKUP(F4149,tarifas!$C$7:$D$10,2,FALSE)+tarifas!$D$21)*datos!H4149</f>
        <v>#N/A</v>
      </c>
      <c r="M4149">
        <v>456.04978999999997</v>
      </c>
      <c r="N4149" s="13" t="e">
        <f t="shared" si="584"/>
        <v>#N/A</v>
      </c>
      <c r="O4149">
        <f t="shared" si="585"/>
        <v>172.86018253695562</v>
      </c>
      <c r="P4149" s="12">
        <f t="shared" si="586"/>
        <v>0</v>
      </c>
      <c r="Q4149">
        <f t="shared" si="587"/>
        <v>283.18960746304435</v>
      </c>
      <c r="R4149">
        <f>$D$2*tarifas!$D$12/24</f>
        <v>1.4541666666666666</v>
      </c>
      <c r="S4149" t="e">
        <f>VLOOKUP(E4149&amp;" "&amp;F4149,tarifas!$A$13:$D$20,4,FALSE)*P4149</f>
        <v>#N/A</v>
      </c>
      <c r="T4149">
        <f>IF(F4149="COD1",tarifas!$D$11*(SUMIFS($P$11:$P$8770,$F$11:$F$8770,"=COD1",$B$11:$B$8770,"="&amp;B4149)/COUNTIFS($F$11:$F$8770,"=COD1",$B$11:$B$8770,"="&amp;B4149))/COUNTIFS($A$11:$A$8770,"="&amp;A4149,$F$11:$F$8770,"=COD1"),0)</f>
        <v>0</v>
      </c>
      <c r="U4149" t="e">
        <f>(VLOOKUP(F4149,tarifas!$C$7:$D$10,2,FALSE)+tarifas!$D$21)*datos!P4149</f>
        <v>#N/A</v>
      </c>
      <c r="V4149" t="e">
        <f t="shared" si="588"/>
        <v>#N/A</v>
      </c>
      <c r="W4149">
        <f t="shared" si="589"/>
        <v>13.984752385347518</v>
      </c>
    </row>
    <row r="4150" spans="1:23" x14ac:dyDescent="0.25">
      <c r="A4150">
        <f t="shared" si="582"/>
        <v>171</v>
      </c>
      <c r="B4150">
        <f t="shared" si="583"/>
        <v>6</v>
      </c>
      <c r="C4150" s="1">
        <f t="shared" si="590"/>
        <v>41812.458333323295</v>
      </c>
      <c r="D4150" s="7">
        <v>775.30303030303025</v>
      </c>
      <c r="E4150" s="7"/>
      <c r="G4150">
        <v>55.69</v>
      </c>
      <c r="H4150" s="12">
        <v>175.05376579111802</v>
      </c>
      <c r="I4150" s="13">
        <f>$D$2*tarifas!$D$12/24</f>
        <v>1.4541666666666666</v>
      </c>
      <c r="J4150" s="13" t="e">
        <f>VLOOKUP(E4150&amp;" "&amp;F4150,tarifas!$A$13:$D$20,4,FALSE)*H4150</f>
        <v>#N/A</v>
      </c>
      <c r="K4150" s="13">
        <f>IF(F4150="COD1",tarifas!$D$11*(SUMIFS($H$11:$H$8770,$F$11:$F$8770,"=COD1",$B$11:$B$8770,"="&amp;B4150)/COUNTIFS($F$11:$F$8770,"=COD1",$B$11:$B$8770,"="&amp;B4150))/COUNTIFS($A$11:$A$8770,"="&amp;A4150,$F$11:$F$8770,"=COD1"),0)</f>
        <v>0</v>
      </c>
      <c r="L4150" s="13" t="e">
        <f>(VLOOKUP(F4150,tarifas!$C$7:$D$10,2,FALSE)+tarifas!$D$21)*datos!H4150</f>
        <v>#N/A</v>
      </c>
      <c r="M4150">
        <v>379.90338000000003</v>
      </c>
      <c r="N4150" s="13" t="e">
        <f t="shared" si="584"/>
        <v>#N/A</v>
      </c>
      <c r="O4150">
        <f t="shared" si="585"/>
        <v>175.05376579111802</v>
      </c>
      <c r="P4150" s="12">
        <f t="shared" si="586"/>
        <v>0</v>
      </c>
      <c r="Q4150">
        <f t="shared" si="587"/>
        <v>204.849614208882</v>
      </c>
      <c r="R4150">
        <f>$D$2*tarifas!$D$12/24</f>
        <v>1.4541666666666666</v>
      </c>
      <c r="S4150" t="e">
        <f>VLOOKUP(E4150&amp;" "&amp;F4150,tarifas!$A$13:$D$20,4,FALSE)*P4150</f>
        <v>#N/A</v>
      </c>
      <c r="T4150">
        <f>IF(F4150="COD1",tarifas!$D$11*(SUMIFS($P$11:$P$8770,$F$11:$F$8770,"=COD1",$B$11:$B$8770,"="&amp;B4150)/COUNTIFS($F$11:$F$8770,"=COD1",$B$11:$B$8770,"="&amp;B4150))/COUNTIFS($A$11:$A$8770,"="&amp;A4150,$F$11:$F$8770,"=COD1"),0)</f>
        <v>0</v>
      </c>
      <c r="U4150" t="e">
        <f>(VLOOKUP(F4150,tarifas!$C$7:$D$10,2,FALSE)+tarifas!$D$21)*datos!P4150</f>
        <v>#N/A</v>
      </c>
      <c r="V4150" t="e">
        <f t="shared" si="588"/>
        <v>#N/A</v>
      </c>
      <c r="W4150">
        <f t="shared" si="589"/>
        <v>10.267267513763375</v>
      </c>
    </row>
    <row r="4151" spans="1:23" x14ac:dyDescent="0.25">
      <c r="A4151">
        <f t="shared" si="582"/>
        <v>171</v>
      </c>
      <c r="B4151">
        <f t="shared" si="583"/>
        <v>6</v>
      </c>
      <c r="C4151" s="1">
        <f t="shared" si="590"/>
        <v>41812.499999989959</v>
      </c>
      <c r="D4151" s="7">
        <v>828.87878787878788</v>
      </c>
      <c r="E4151" s="7"/>
      <c r="G4151">
        <v>55.96</v>
      </c>
      <c r="H4151" s="12">
        <v>174.5635990624676</v>
      </c>
      <c r="I4151" s="13">
        <f>$D$2*tarifas!$D$12/24</f>
        <v>1.4541666666666666</v>
      </c>
      <c r="J4151" s="13" t="e">
        <f>VLOOKUP(E4151&amp;" "&amp;F4151,tarifas!$A$13:$D$20,4,FALSE)*H4151</f>
        <v>#N/A</v>
      </c>
      <c r="K4151" s="13">
        <f>IF(F4151="COD1",tarifas!$D$11*(SUMIFS($H$11:$H$8770,$F$11:$F$8770,"=COD1",$B$11:$B$8770,"="&amp;B4151)/COUNTIFS($F$11:$F$8770,"=COD1",$B$11:$B$8770,"="&amp;B4151))/COUNTIFS($A$11:$A$8770,"="&amp;A4151,$F$11:$F$8770,"=COD1"),0)</f>
        <v>0</v>
      </c>
      <c r="L4151" s="13" t="e">
        <f>(VLOOKUP(F4151,tarifas!$C$7:$D$10,2,FALSE)+tarifas!$D$21)*datos!H4151</f>
        <v>#N/A</v>
      </c>
      <c r="M4151">
        <v>348.07638000000003</v>
      </c>
      <c r="N4151" s="13" t="e">
        <f t="shared" si="584"/>
        <v>#N/A</v>
      </c>
      <c r="O4151">
        <f t="shared" si="585"/>
        <v>174.5635990624676</v>
      </c>
      <c r="P4151" s="12">
        <f t="shared" si="586"/>
        <v>0</v>
      </c>
      <c r="Q4151">
        <f t="shared" si="587"/>
        <v>173.51278093753243</v>
      </c>
      <c r="R4151">
        <f>$D$2*tarifas!$D$12/24</f>
        <v>1.4541666666666666</v>
      </c>
      <c r="S4151" t="e">
        <f>VLOOKUP(E4151&amp;" "&amp;F4151,tarifas!$A$13:$D$20,4,FALSE)*P4151</f>
        <v>#N/A</v>
      </c>
      <c r="T4151">
        <f>IF(F4151="COD1",tarifas!$D$11*(SUMIFS($P$11:$P$8770,$F$11:$F$8770,"=COD1",$B$11:$B$8770,"="&amp;B4151)/COUNTIFS($F$11:$F$8770,"=COD1",$B$11:$B$8770,"="&amp;B4151))/COUNTIFS($A$11:$A$8770,"="&amp;A4151,$F$11:$F$8770,"=COD1"),0)</f>
        <v>0</v>
      </c>
      <c r="U4151" t="e">
        <f>(VLOOKUP(F4151,tarifas!$C$7:$D$10,2,FALSE)+tarifas!$D$21)*datos!P4151</f>
        <v>#N/A</v>
      </c>
      <c r="V4151" t="e">
        <f t="shared" si="588"/>
        <v>#N/A</v>
      </c>
      <c r="W4151">
        <f t="shared" si="589"/>
        <v>8.7387976991378835</v>
      </c>
    </row>
    <row r="4152" spans="1:23" x14ac:dyDescent="0.25">
      <c r="A4152">
        <f t="shared" si="582"/>
        <v>171</v>
      </c>
      <c r="B4152">
        <f t="shared" si="583"/>
        <v>6</v>
      </c>
      <c r="C4152" s="1">
        <f t="shared" si="590"/>
        <v>41812.541666656623</v>
      </c>
      <c r="D4152" s="7">
        <v>848.96969696969688</v>
      </c>
      <c r="E4152" s="7"/>
      <c r="G4152">
        <v>53.11</v>
      </c>
      <c r="H4152" s="12">
        <v>175.42134027837511</v>
      </c>
      <c r="I4152" s="13">
        <f>$D$2*tarifas!$D$12/24</f>
        <v>1.4541666666666666</v>
      </c>
      <c r="J4152" s="13" t="e">
        <f>VLOOKUP(E4152&amp;" "&amp;F4152,tarifas!$A$13:$D$20,4,FALSE)*H4152</f>
        <v>#N/A</v>
      </c>
      <c r="K4152" s="13">
        <f>IF(F4152="COD1",tarifas!$D$11*(SUMIFS($H$11:$H$8770,$F$11:$F$8770,"=COD1",$B$11:$B$8770,"="&amp;B4152)/COUNTIFS($F$11:$F$8770,"=COD1",$B$11:$B$8770,"="&amp;B4152))/COUNTIFS($A$11:$A$8770,"="&amp;A4152,$F$11:$F$8770,"=COD1"),0)</f>
        <v>0</v>
      </c>
      <c r="L4152" s="13" t="e">
        <f>(VLOOKUP(F4152,tarifas!$C$7:$D$10,2,FALSE)+tarifas!$D$21)*datos!H4152</f>
        <v>#N/A</v>
      </c>
      <c r="M4152">
        <v>169.40216000000001</v>
      </c>
      <c r="N4152" s="13" t="e">
        <f t="shared" si="584"/>
        <v>#N/A</v>
      </c>
      <c r="O4152">
        <f t="shared" si="585"/>
        <v>169.40216000000001</v>
      </c>
      <c r="P4152" s="12">
        <f t="shared" si="586"/>
        <v>6.0191802783751029</v>
      </c>
      <c r="Q4152">
        <f t="shared" si="587"/>
        <v>0</v>
      </c>
      <c r="R4152">
        <f>$D$2*tarifas!$D$12/24</f>
        <v>1.4541666666666666</v>
      </c>
      <c r="S4152" t="e">
        <f>VLOOKUP(E4152&amp;" "&amp;F4152,tarifas!$A$13:$D$20,4,FALSE)*P4152</f>
        <v>#N/A</v>
      </c>
      <c r="T4152">
        <f>IF(F4152="COD1",tarifas!$D$11*(SUMIFS($P$11:$P$8770,$F$11:$F$8770,"=COD1",$B$11:$B$8770,"="&amp;B4152)/COUNTIFS($F$11:$F$8770,"=COD1",$B$11:$B$8770,"="&amp;B4152))/COUNTIFS($A$11:$A$8770,"="&amp;A4152,$F$11:$F$8770,"=COD1"),0)</f>
        <v>0</v>
      </c>
      <c r="U4152" t="e">
        <f>(VLOOKUP(F4152,tarifas!$C$7:$D$10,2,FALSE)+tarifas!$D$21)*datos!P4152</f>
        <v>#N/A</v>
      </c>
      <c r="V4152" t="e">
        <f t="shared" si="588"/>
        <v>#N/A</v>
      </c>
      <c r="W4152">
        <f t="shared" si="589"/>
        <v>0</v>
      </c>
    </row>
    <row r="4153" spans="1:23" x14ac:dyDescent="0.25">
      <c r="A4153">
        <f t="shared" si="582"/>
        <v>171</v>
      </c>
      <c r="B4153">
        <f t="shared" si="583"/>
        <v>6</v>
      </c>
      <c r="C4153" s="1">
        <f t="shared" si="590"/>
        <v>41812.583333323288</v>
      </c>
      <c r="D4153" s="7">
        <v>824.24242424242436</v>
      </c>
      <c r="E4153" s="7"/>
      <c r="G4153">
        <v>45.4</v>
      </c>
      <c r="H4153" s="12">
        <v>178.23234661127628</v>
      </c>
      <c r="I4153" s="13">
        <f>$D$2*tarifas!$D$12/24</f>
        <v>1.4541666666666666</v>
      </c>
      <c r="J4153" s="13" t="e">
        <f>VLOOKUP(E4153&amp;" "&amp;F4153,tarifas!$A$13:$D$20,4,FALSE)*H4153</f>
        <v>#N/A</v>
      </c>
      <c r="K4153" s="13">
        <f>IF(F4153="COD1",tarifas!$D$11*(SUMIFS($H$11:$H$8770,$F$11:$F$8770,"=COD1",$B$11:$B$8770,"="&amp;B4153)/COUNTIFS($F$11:$F$8770,"=COD1",$B$11:$B$8770,"="&amp;B4153))/COUNTIFS($A$11:$A$8770,"="&amp;A4153,$F$11:$F$8770,"=COD1"),0)</f>
        <v>0</v>
      </c>
      <c r="L4153" s="13" t="e">
        <f>(VLOOKUP(F4153,tarifas!$C$7:$D$10,2,FALSE)+tarifas!$D$21)*datos!H4153</f>
        <v>#N/A</v>
      </c>
      <c r="M4153">
        <v>91.396749999999997</v>
      </c>
      <c r="N4153" s="13" t="e">
        <f t="shared" si="584"/>
        <v>#N/A</v>
      </c>
      <c r="O4153">
        <f t="shared" si="585"/>
        <v>91.396749999999997</v>
      </c>
      <c r="P4153" s="12">
        <f t="shared" si="586"/>
        <v>86.835596611276287</v>
      </c>
      <c r="Q4153">
        <f t="shared" si="587"/>
        <v>0</v>
      </c>
      <c r="R4153">
        <f>$D$2*tarifas!$D$12/24</f>
        <v>1.4541666666666666</v>
      </c>
      <c r="S4153" t="e">
        <f>VLOOKUP(E4153&amp;" "&amp;F4153,tarifas!$A$13:$D$20,4,FALSE)*P4153</f>
        <v>#N/A</v>
      </c>
      <c r="T4153">
        <f>IF(F4153="COD1",tarifas!$D$11*(SUMIFS($P$11:$P$8770,$F$11:$F$8770,"=COD1",$B$11:$B$8770,"="&amp;B4153)/COUNTIFS($F$11:$F$8770,"=COD1",$B$11:$B$8770,"="&amp;B4153))/COUNTIFS($A$11:$A$8770,"="&amp;A4153,$F$11:$F$8770,"=COD1"),0)</f>
        <v>0</v>
      </c>
      <c r="U4153" t="e">
        <f>(VLOOKUP(F4153,tarifas!$C$7:$D$10,2,FALSE)+tarifas!$D$21)*datos!P4153</f>
        <v>#N/A</v>
      </c>
      <c r="V4153" t="e">
        <f t="shared" si="588"/>
        <v>#N/A</v>
      </c>
      <c r="W4153">
        <f t="shared" si="589"/>
        <v>0</v>
      </c>
    </row>
    <row r="4154" spans="1:23" x14ac:dyDescent="0.25">
      <c r="A4154">
        <f t="shared" si="582"/>
        <v>171</v>
      </c>
      <c r="B4154">
        <f t="shared" si="583"/>
        <v>6</v>
      </c>
      <c r="C4154" s="1">
        <f t="shared" si="590"/>
        <v>41812.624999989952</v>
      </c>
      <c r="D4154" s="7">
        <v>736.92424242424249</v>
      </c>
      <c r="E4154" s="7"/>
      <c r="G4154">
        <v>44.95</v>
      </c>
      <c r="H4154" s="12">
        <v>184.48434162141479</v>
      </c>
      <c r="I4154" s="13">
        <f>$D$2*tarifas!$D$12/24</f>
        <v>1.4541666666666666</v>
      </c>
      <c r="J4154" s="13" t="e">
        <f>VLOOKUP(E4154&amp;" "&amp;F4154,tarifas!$A$13:$D$20,4,FALSE)*H4154</f>
        <v>#N/A</v>
      </c>
      <c r="K4154" s="13">
        <f>IF(F4154="COD1",tarifas!$D$11*(SUMIFS($H$11:$H$8770,$F$11:$F$8770,"=COD1",$B$11:$B$8770,"="&amp;B4154)/COUNTIFS($F$11:$F$8770,"=COD1",$B$11:$B$8770,"="&amp;B4154))/COUNTIFS($A$11:$A$8770,"="&amp;A4154,$F$11:$F$8770,"=COD1"),0)</f>
        <v>0</v>
      </c>
      <c r="L4154" s="13" t="e">
        <f>(VLOOKUP(F4154,tarifas!$C$7:$D$10,2,FALSE)+tarifas!$D$21)*datos!H4154</f>
        <v>#N/A</v>
      </c>
      <c r="M4154">
        <v>81.9208</v>
      </c>
      <c r="N4154" s="13" t="e">
        <f t="shared" si="584"/>
        <v>#N/A</v>
      </c>
      <c r="O4154">
        <f t="shared" si="585"/>
        <v>81.9208</v>
      </c>
      <c r="P4154" s="12">
        <f t="shared" si="586"/>
        <v>102.56354162141479</v>
      </c>
      <c r="Q4154">
        <f t="shared" si="587"/>
        <v>0</v>
      </c>
      <c r="R4154">
        <f>$D$2*tarifas!$D$12/24</f>
        <v>1.4541666666666666</v>
      </c>
      <c r="S4154" t="e">
        <f>VLOOKUP(E4154&amp;" "&amp;F4154,tarifas!$A$13:$D$20,4,FALSE)*P4154</f>
        <v>#N/A</v>
      </c>
      <c r="T4154">
        <f>IF(F4154="COD1",tarifas!$D$11*(SUMIFS($P$11:$P$8770,$F$11:$F$8770,"=COD1",$B$11:$B$8770,"="&amp;B4154)/COUNTIFS($F$11:$F$8770,"=COD1",$B$11:$B$8770,"="&amp;B4154))/COUNTIFS($A$11:$A$8770,"="&amp;A4154,$F$11:$F$8770,"=COD1"),0)</f>
        <v>0</v>
      </c>
      <c r="U4154" t="e">
        <f>(VLOOKUP(F4154,tarifas!$C$7:$D$10,2,FALSE)+tarifas!$D$21)*datos!P4154</f>
        <v>#N/A</v>
      </c>
      <c r="V4154" t="e">
        <f t="shared" si="588"/>
        <v>#N/A</v>
      </c>
      <c r="W4154">
        <f t="shared" si="589"/>
        <v>0</v>
      </c>
    </row>
    <row r="4155" spans="1:23" x14ac:dyDescent="0.25">
      <c r="A4155">
        <f t="shared" si="582"/>
        <v>171</v>
      </c>
      <c r="B4155">
        <f t="shared" si="583"/>
        <v>6</v>
      </c>
      <c r="C4155" s="1">
        <f t="shared" si="590"/>
        <v>41812.666666656616</v>
      </c>
      <c r="D4155" s="7">
        <v>638.0151515151515</v>
      </c>
      <c r="E4155" s="7"/>
      <c r="G4155">
        <v>44.95</v>
      </c>
      <c r="H4155" s="12">
        <v>194.62531591115308</v>
      </c>
      <c r="I4155" s="13">
        <f>$D$2*tarifas!$D$12/24</f>
        <v>1.4541666666666666</v>
      </c>
      <c r="J4155" s="13" t="e">
        <f>VLOOKUP(E4155&amp;" "&amp;F4155,tarifas!$A$13:$D$20,4,FALSE)*H4155</f>
        <v>#N/A</v>
      </c>
      <c r="K4155" s="13">
        <f>IF(F4155="COD1",tarifas!$D$11*(SUMIFS($H$11:$H$8770,$F$11:$F$8770,"=COD1",$B$11:$B$8770,"="&amp;B4155)/COUNTIFS($F$11:$F$8770,"=COD1",$B$11:$B$8770,"="&amp;B4155))/COUNTIFS($A$11:$A$8770,"="&amp;A4155,$F$11:$F$8770,"=COD1"),0)</f>
        <v>0</v>
      </c>
      <c r="L4155" s="13" t="e">
        <f>(VLOOKUP(F4155,tarifas!$C$7:$D$10,2,FALSE)+tarifas!$D$21)*datos!H4155</f>
        <v>#N/A</v>
      </c>
      <c r="M4155">
        <v>31.97476</v>
      </c>
      <c r="N4155" s="13" t="e">
        <f t="shared" si="584"/>
        <v>#N/A</v>
      </c>
      <c r="O4155">
        <f t="shared" si="585"/>
        <v>31.97476</v>
      </c>
      <c r="P4155" s="12">
        <f t="shared" si="586"/>
        <v>162.65055591115308</v>
      </c>
      <c r="Q4155">
        <f t="shared" si="587"/>
        <v>0</v>
      </c>
      <c r="R4155">
        <f>$D$2*tarifas!$D$12/24</f>
        <v>1.4541666666666666</v>
      </c>
      <c r="S4155" t="e">
        <f>VLOOKUP(E4155&amp;" "&amp;F4155,tarifas!$A$13:$D$20,4,FALSE)*P4155</f>
        <v>#N/A</v>
      </c>
      <c r="T4155">
        <f>IF(F4155="COD1",tarifas!$D$11*(SUMIFS($P$11:$P$8770,$F$11:$F$8770,"=COD1",$B$11:$B$8770,"="&amp;B4155)/COUNTIFS($F$11:$F$8770,"=COD1",$B$11:$B$8770,"="&amp;B4155))/COUNTIFS($A$11:$A$8770,"="&amp;A4155,$F$11:$F$8770,"=COD1"),0)</f>
        <v>0</v>
      </c>
      <c r="U4155" t="e">
        <f>(VLOOKUP(F4155,tarifas!$C$7:$D$10,2,FALSE)+tarifas!$D$21)*datos!P4155</f>
        <v>#N/A</v>
      </c>
      <c r="V4155" t="e">
        <f t="shared" si="588"/>
        <v>#N/A</v>
      </c>
      <c r="W4155">
        <f t="shared" si="589"/>
        <v>0</v>
      </c>
    </row>
    <row r="4156" spans="1:23" x14ac:dyDescent="0.25">
      <c r="A4156">
        <f t="shared" si="582"/>
        <v>171</v>
      </c>
      <c r="B4156">
        <f t="shared" si="583"/>
        <v>6</v>
      </c>
      <c r="C4156" s="1">
        <f t="shared" si="590"/>
        <v>41812.70833332328</v>
      </c>
      <c r="D4156" s="7">
        <v>492.99999999999994</v>
      </c>
      <c r="E4156" s="7"/>
      <c r="G4156">
        <v>44.95</v>
      </c>
      <c r="H4156" s="12">
        <v>195.86488483796649</v>
      </c>
      <c r="I4156" s="13">
        <f>$D$2*tarifas!$D$12/24</f>
        <v>1.4541666666666666</v>
      </c>
      <c r="J4156" s="13" t="e">
        <f>VLOOKUP(E4156&amp;" "&amp;F4156,tarifas!$A$13:$D$20,4,FALSE)*H4156</f>
        <v>#N/A</v>
      </c>
      <c r="K4156" s="13">
        <f>IF(F4156="COD1",tarifas!$D$11*(SUMIFS($H$11:$H$8770,$F$11:$F$8770,"=COD1",$B$11:$B$8770,"="&amp;B4156)/COUNTIFS($F$11:$F$8770,"=COD1",$B$11:$B$8770,"="&amp;B4156))/COUNTIFS($A$11:$A$8770,"="&amp;A4156,$F$11:$F$8770,"=COD1"),0)</f>
        <v>0</v>
      </c>
      <c r="L4156" s="13" t="e">
        <f>(VLOOKUP(F4156,tarifas!$C$7:$D$10,2,FALSE)+tarifas!$D$21)*datos!H4156</f>
        <v>#N/A</v>
      </c>
      <c r="M4156">
        <v>59.808210000000003</v>
      </c>
      <c r="N4156" s="13" t="e">
        <f t="shared" si="584"/>
        <v>#N/A</v>
      </c>
      <c r="O4156">
        <f t="shared" si="585"/>
        <v>59.808210000000003</v>
      </c>
      <c r="P4156" s="12">
        <f t="shared" si="586"/>
        <v>136.05667483796648</v>
      </c>
      <c r="Q4156">
        <f t="shared" si="587"/>
        <v>0</v>
      </c>
      <c r="R4156">
        <f>$D$2*tarifas!$D$12/24</f>
        <v>1.4541666666666666</v>
      </c>
      <c r="S4156" t="e">
        <f>VLOOKUP(E4156&amp;" "&amp;F4156,tarifas!$A$13:$D$20,4,FALSE)*P4156</f>
        <v>#N/A</v>
      </c>
      <c r="T4156">
        <f>IF(F4156="COD1",tarifas!$D$11*(SUMIFS($P$11:$P$8770,$F$11:$F$8770,"=COD1",$B$11:$B$8770,"="&amp;B4156)/COUNTIFS($F$11:$F$8770,"=COD1",$B$11:$B$8770,"="&amp;B4156))/COUNTIFS($A$11:$A$8770,"="&amp;A4156,$F$11:$F$8770,"=COD1"),0)</f>
        <v>0</v>
      </c>
      <c r="U4156" t="e">
        <f>(VLOOKUP(F4156,tarifas!$C$7:$D$10,2,FALSE)+tarifas!$D$21)*datos!P4156</f>
        <v>#N/A</v>
      </c>
      <c r="V4156" t="e">
        <f t="shared" si="588"/>
        <v>#N/A</v>
      </c>
      <c r="W4156">
        <f t="shared" si="589"/>
        <v>0</v>
      </c>
    </row>
    <row r="4157" spans="1:23" x14ac:dyDescent="0.25">
      <c r="A4157">
        <f t="shared" si="582"/>
        <v>171</v>
      </c>
      <c r="B4157">
        <f t="shared" si="583"/>
        <v>6</v>
      </c>
      <c r="C4157" s="1">
        <f t="shared" si="590"/>
        <v>41812.749999989945</v>
      </c>
      <c r="D4157" s="7">
        <v>289.51515151515156</v>
      </c>
      <c r="E4157" s="7"/>
      <c r="G4157">
        <v>46.49</v>
      </c>
      <c r="H4157" s="12">
        <v>189.16583822090402</v>
      </c>
      <c r="I4157" s="13">
        <f>$D$2*tarifas!$D$12/24</f>
        <v>1.4541666666666666</v>
      </c>
      <c r="J4157" s="13" t="e">
        <f>VLOOKUP(E4157&amp;" "&amp;F4157,tarifas!$A$13:$D$20,4,FALSE)*H4157</f>
        <v>#N/A</v>
      </c>
      <c r="K4157" s="13">
        <f>IF(F4157="COD1",tarifas!$D$11*(SUMIFS($H$11:$H$8770,$F$11:$F$8770,"=COD1",$B$11:$B$8770,"="&amp;B4157)/COUNTIFS($F$11:$F$8770,"=COD1",$B$11:$B$8770,"="&amp;B4157))/COUNTIFS($A$11:$A$8770,"="&amp;A4157,$F$11:$F$8770,"=COD1"),0)</f>
        <v>0</v>
      </c>
      <c r="L4157" s="13" t="e">
        <f>(VLOOKUP(F4157,tarifas!$C$7:$D$10,2,FALSE)+tarifas!$D$21)*datos!H4157</f>
        <v>#N/A</v>
      </c>
      <c r="M4157">
        <v>8.372399999999999</v>
      </c>
      <c r="N4157" s="13" t="e">
        <f t="shared" si="584"/>
        <v>#N/A</v>
      </c>
      <c r="O4157">
        <f t="shared" si="585"/>
        <v>8.372399999999999</v>
      </c>
      <c r="P4157" s="12">
        <f t="shared" si="586"/>
        <v>180.79343822090402</v>
      </c>
      <c r="Q4157">
        <f t="shared" si="587"/>
        <v>0</v>
      </c>
      <c r="R4157">
        <f>$D$2*tarifas!$D$12/24</f>
        <v>1.4541666666666666</v>
      </c>
      <c r="S4157" t="e">
        <f>VLOOKUP(E4157&amp;" "&amp;F4157,tarifas!$A$13:$D$20,4,FALSE)*P4157</f>
        <v>#N/A</v>
      </c>
      <c r="T4157">
        <f>IF(F4157="COD1",tarifas!$D$11*(SUMIFS($P$11:$P$8770,$F$11:$F$8770,"=COD1",$B$11:$B$8770,"="&amp;B4157)/COUNTIFS($F$11:$F$8770,"=COD1",$B$11:$B$8770,"="&amp;B4157))/COUNTIFS($A$11:$A$8770,"="&amp;A4157,$F$11:$F$8770,"=COD1"),0)</f>
        <v>0</v>
      </c>
      <c r="U4157" t="e">
        <f>(VLOOKUP(F4157,tarifas!$C$7:$D$10,2,FALSE)+tarifas!$D$21)*datos!P4157</f>
        <v>#N/A</v>
      </c>
      <c r="V4157" t="e">
        <f t="shared" si="588"/>
        <v>#N/A</v>
      </c>
      <c r="W4157">
        <f t="shared" si="589"/>
        <v>0</v>
      </c>
    </row>
    <row r="4158" spans="1:23" x14ac:dyDescent="0.25">
      <c r="A4158">
        <f t="shared" si="582"/>
        <v>171</v>
      </c>
      <c r="B4158">
        <f t="shared" si="583"/>
        <v>6</v>
      </c>
      <c r="C4158" s="1">
        <f t="shared" si="590"/>
        <v>41812.791666656609</v>
      </c>
      <c r="D4158" s="7">
        <v>90.409090909090907</v>
      </c>
      <c r="E4158" s="7"/>
      <c r="G4158">
        <v>55.69</v>
      </c>
      <c r="H4158" s="12">
        <v>203.99941282022195</v>
      </c>
      <c r="I4158" s="13">
        <f>$D$2*tarifas!$D$12/24</f>
        <v>1.4541666666666666</v>
      </c>
      <c r="J4158" s="13" t="e">
        <f>VLOOKUP(E4158&amp;" "&amp;F4158,tarifas!$A$13:$D$20,4,FALSE)*H4158</f>
        <v>#N/A</v>
      </c>
      <c r="K4158" s="13">
        <f>IF(F4158="COD1",tarifas!$D$11*(SUMIFS($H$11:$H$8770,$F$11:$F$8770,"=COD1",$B$11:$B$8770,"="&amp;B4158)/COUNTIFS($F$11:$F$8770,"=COD1",$B$11:$B$8770,"="&amp;B4158))/COUNTIFS($A$11:$A$8770,"="&amp;A4158,$F$11:$F$8770,"=COD1"),0)</f>
        <v>0</v>
      </c>
      <c r="L4158" s="13" t="e">
        <f>(VLOOKUP(F4158,tarifas!$C$7:$D$10,2,FALSE)+tarifas!$D$21)*datos!H4158</f>
        <v>#N/A</v>
      </c>
      <c r="M4158">
        <v>0</v>
      </c>
      <c r="N4158" s="13" t="e">
        <f t="shared" si="584"/>
        <v>#N/A</v>
      </c>
      <c r="O4158">
        <f t="shared" si="585"/>
        <v>0</v>
      </c>
      <c r="P4158" s="12">
        <f t="shared" si="586"/>
        <v>203.99941282022195</v>
      </c>
      <c r="Q4158">
        <f t="shared" si="587"/>
        <v>0</v>
      </c>
      <c r="R4158">
        <f>$D$2*tarifas!$D$12/24</f>
        <v>1.4541666666666666</v>
      </c>
      <c r="S4158" t="e">
        <f>VLOOKUP(E4158&amp;" "&amp;F4158,tarifas!$A$13:$D$20,4,FALSE)*P4158</f>
        <v>#N/A</v>
      </c>
      <c r="T4158">
        <f>IF(F4158="COD1",tarifas!$D$11*(SUMIFS($P$11:$P$8770,$F$11:$F$8770,"=COD1",$B$11:$B$8770,"="&amp;B4158)/COUNTIFS($F$11:$F$8770,"=COD1",$B$11:$B$8770,"="&amp;B4158))/COUNTIFS($A$11:$A$8770,"="&amp;A4158,$F$11:$F$8770,"=COD1"),0)</f>
        <v>0</v>
      </c>
      <c r="U4158" t="e">
        <f>(VLOOKUP(F4158,tarifas!$C$7:$D$10,2,FALSE)+tarifas!$D$21)*datos!P4158</f>
        <v>#N/A</v>
      </c>
      <c r="V4158" t="e">
        <f t="shared" si="588"/>
        <v>#N/A</v>
      </c>
      <c r="W4158">
        <f t="shared" si="589"/>
        <v>0</v>
      </c>
    </row>
    <row r="4159" spans="1:23" x14ac:dyDescent="0.25">
      <c r="A4159">
        <f t="shared" si="582"/>
        <v>171</v>
      </c>
      <c r="B4159">
        <f t="shared" si="583"/>
        <v>6</v>
      </c>
      <c r="C4159" s="1">
        <f t="shared" si="590"/>
        <v>41812.833333323273</v>
      </c>
      <c r="D4159" s="7">
        <v>12.363636363636365</v>
      </c>
      <c r="E4159" s="7"/>
      <c r="G4159">
        <v>62.5</v>
      </c>
      <c r="H4159" s="12">
        <v>206.95890133813796</v>
      </c>
      <c r="I4159" s="13">
        <f>$D$2*tarifas!$D$12/24</f>
        <v>1.4541666666666666</v>
      </c>
      <c r="J4159" s="13" t="e">
        <f>VLOOKUP(E4159&amp;" "&amp;F4159,tarifas!$A$13:$D$20,4,FALSE)*H4159</f>
        <v>#N/A</v>
      </c>
      <c r="K4159" s="13">
        <f>IF(F4159="COD1",tarifas!$D$11*(SUMIFS($H$11:$H$8770,$F$11:$F$8770,"=COD1",$B$11:$B$8770,"="&amp;B4159)/COUNTIFS($F$11:$F$8770,"=COD1",$B$11:$B$8770,"="&amp;B4159))/COUNTIFS($A$11:$A$8770,"="&amp;A4159,$F$11:$F$8770,"=COD1"),0)</f>
        <v>0</v>
      </c>
      <c r="L4159" s="13" t="e">
        <f>(VLOOKUP(F4159,tarifas!$C$7:$D$10,2,FALSE)+tarifas!$D$21)*datos!H4159</f>
        <v>#N/A</v>
      </c>
      <c r="M4159">
        <v>0</v>
      </c>
      <c r="N4159" s="13" t="e">
        <f t="shared" si="584"/>
        <v>#N/A</v>
      </c>
      <c r="O4159">
        <f t="shared" si="585"/>
        <v>0</v>
      </c>
      <c r="P4159" s="12">
        <f t="shared" si="586"/>
        <v>206.95890133813796</v>
      </c>
      <c r="Q4159">
        <f t="shared" si="587"/>
        <v>0</v>
      </c>
      <c r="R4159">
        <f>$D$2*tarifas!$D$12/24</f>
        <v>1.4541666666666666</v>
      </c>
      <c r="S4159" t="e">
        <f>VLOOKUP(E4159&amp;" "&amp;F4159,tarifas!$A$13:$D$20,4,FALSE)*P4159</f>
        <v>#N/A</v>
      </c>
      <c r="T4159">
        <f>IF(F4159="COD1",tarifas!$D$11*(SUMIFS($P$11:$P$8770,$F$11:$F$8770,"=COD1",$B$11:$B$8770,"="&amp;B4159)/COUNTIFS($F$11:$F$8770,"=COD1",$B$11:$B$8770,"="&amp;B4159))/COUNTIFS($A$11:$A$8770,"="&amp;A4159,$F$11:$F$8770,"=COD1"),0)</f>
        <v>0</v>
      </c>
      <c r="U4159" t="e">
        <f>(VLOOKUP(F4159,tarifas!$C$7:$D$10,2,FALSE)+tarifas!$D$21)*datos!P4159</f>
        <v>#N/A</v>
      </c>
      <c r="V4159" t="e">
        <f t="shared" si="588"/>
        <v>#N/A</v>
      </c>
      <c r="W4159">
        <f t="shared" si="589"/>
        <v>0</v>
      </c>
    </row>
    <row r="4160" spans="1:23" x14ac:dyDescent="0.25">
      <c r="A4160">
        <f t="shared" si="582"/>
        <v>171</v>
      </c>
      <c r="B4160">
        <f t="shared" si="583"/>
        <v>6</v>
      </c>
      <c r="C4160" s="1">
        <f t="shared" si="590"/>
        <v>41812.874999989937</v>
      </c>
      <c r="D4160" s="7">
        <v>0</v>
      </c>
      <c r="E4160" s="7"/>
      <c r="G4160">
        <v>66.5</v>
      </c>
      <c r="H4160" s="12">
        <v>208.08588257305519</v>
      </c>
      <c r="I4160" s="13">
        <f>$D$2*tarifas!$D$12/24</f>
        <v>1.4541666666666666</v>
      </c>
      <c r="J4160" s="13" t="e">
        <f>VLOOKUP(E4160&amp;" "&amp;F4160,tarifas!$A$13:$D$20,4,FALSE)*H4160</f>
        <v>#N/A</v>
      </c>
      <c r="K4160" s="13">
        <f>IF(F4160="COD1",tarifas!$D$11*(SUMIFS($H$11:$H$8770,$F$11:$F$8770,"=COD1",$B$11:$B$8770,"="&amp;B4160)/COUNTIFS($F$11:$F$8770,"=COD1",$B$11:$B$8770,"="&amp;B4160))/COUNTIFS($A$11:$A$8770,"="&amp;A4160,$F$11:$F$8770,"=COD1"),0)</f>
        <v>0</v>
      </c>
      <c r="L4160" s="13" t="e">
        <f>(VLOOKUP(F4160,tarifas!$C$7:$D$10,2,FALSE)+tarifas!$D$21)*datos!H4160</f>
        <v>#N/A</v>
      </c>
      <c r="M4160">
        <v>0</v>
      </c>
      <c r="N4160" s="13" t="e">
        <f t="shared" si="584"/>
        <v>#N/A</v>
      </c>
      <c r="O4160">
        <f t="shared" si="585"/>
        <v>0</v>
      </c>
      <c r="P4160" s="12">
        <f t="shared" si="586"/>
        <v>208.08588257305519</v>
      </c>
      <c r="Q4160">
        <f t="shared" si="587"/>
        <v>0</v>
      </c>
      <c r="R4160">
        <f>$D$2*tarifas!$D$12/24</f>
        <v>1.4541666666666666</v>
      </c>
      <c r="S4160" t="e">
        <f>VLOOKUP(E4160&amp;" "&amp;F4160,tarifas!$A$13:$D$20,4,FALSE)*P4160</f>
        <v>#N/A</v>
      </c>
      <c r="T4160">
        <f>IF(F4160="COD1",tarifas!$D$11*(SUMIFS($P$11:$P$8770,$F$11:$F$8770,"=COD1",$B$11:$B$8770,"="&amp;B4160)/COUNTIFS($F$11:$F$8770,"=COD1",$B$11:$B$8770,"="&amp;B4160))/COUNTIFS($A$11:$A$8770,"="&amp;A4160,$F$11:$F$8770,"=COD1"),0)</f>
        <v>0</v>
      </c>
      <c r="U4160" t="e">
        <f>(VLOOKUP(F4160,tarifas!$C$7:$D$10,2,FALSE)+tarifas!$D$21)*datos!P4160</f>
        <v>#N/A</v>
      </c>
      <c r="V4160" t="e">
        <f t="shared" si="588"/>
        <v>#N/A</v>
      </c>
      <c r="W4160">
        <f t="shared" si="589"/>
        <v>0</v>
      </c>
    </row>
    <row r="4161" spans="1:23" x14ac:dyDescent="0.25">
      <c r="A4161">
        <f t="shared" si="582"/>
        <v>171</v>
      </c>
      <c r="B4161">
        <f t="shared" si="583"/>
        <v>6</v>
      </c>
      <c r="C4161" s="1">
        <f t="shared" si="590"/>
        <v>41812.916666656602</v>
      </c>
      <c r="D4161" s="7">
        <v>0</v>
      </c>
      <c r="E4161" s="7"/>
      <c r="G4161">
        <v>63</v>
      </c>
      <c r="H4161" s="12">
        <v>207.66547637501716</v>
      </c>
      <c r="I4161" s="13">
        <f>$D$2*tarifas!$D$12/24</f>
        <v>1.4541666666666666</v>
      </c>
      <c r="J4161" s="13" t="e">
        <f>VLOOKUP(E4161&amp;" "&amp;F4161,tarifas!$A$13:$D$20,4,FALSE)*H4161</f>
        <v>#N/A</v>
      </c>
      <c r="K4161" s="13">
        <f>IF(F4161="COD1",tarifas!$D$11*(SUMIFS($H$11:$H$8770,$F$11:$F$8770,"=COD1",$B$11:$B$8770,"="&amp;B4161)/COUNTIFS($F$11:$F$8770,"=COD1",$B$11:$B$8770,"="&amp;B4161))/COUNTIFS($A$11:$A$8770,"="&amp;A4161,$F$11:$F$8770,"=COD1"),0)</f>
        <v>0</v>
      </c>
      <c r="L4161" s="13" t="e">
        <f>(VLOOKUP(F4161,tarifas!$C$7:$D$10,2,FALSE)+tarifas!$D$21)*datos!H4161</f>
        <v>#N/A</v>
      </c>
      <c r="M4161">
        <v>0</v>
      </c>
      <c r="N4161" s="13" t="e">
        <f t="shared" si="584"/>
        <v>#N/A</v>
      </c>
      <c r="O4161">
        <f t="shared" si="585"/>
        <v>0</v>
      </c>
      <c r="P4161" s="12">
        <f t="shared" si="586"/>
        <v>207.66547637501716</v>
      </c>
      <c r="Q4161">
        <f t="shared" si="587"/>
        <v>0</v>
      </c>
      <c r="R4161">
        <f>$D$2*tarifas!$D$12/24</f>
        <v>1.4541666666666666</v>
      </c>
      <c r="S4161" t="e">
        <f>VLOOKUP(E4161&amp;" "&amp;F4161,tarifas!$A$13:$D$20,4,FALSE)*P4161</f>
        <v>#N/A</v>
      </c>
      <c r="T4161">
        <f>IF(F4161="COD1",tarifas!$D$11*(SUMIFS($P$11:$P$8770,$F$11:$F$8770,"=COD1",$B$11:$B$8770,"="&amp;B4161)/COUNTIFS($F$11:$F$8770,"=COD1",$B$11:$B$8770,"="&amp;B4161))/COUNTIFS($A$11:$A$8770,"="&amp;A4161,$F$11:$F$8770,"=COD1"),0)</f>
        <v>0</v>
      </c>
      <c r="U4161" t="e">
        <f>(VLOOKUP(F4161,tarifas!$C$7:$D$10,2,FALSE)+tarifas!$D$21)*datos!P4161</f>
        <v>#N/A</v>
      </c>
      <c r="V4161" t="e">
        <f t="shared" si="588"/>
        <v>#N/A</v>
      </c>
      <c r="W4161">
        <f t="shared" si="589"/>
        <v>0</v>
      </c>
    </row>
    <row r="4162" spans="1:23" x14ac:dyDescent="0.25">
      <c r="A4162">
        <f t="shared" si="582"/>
        <v>171</v>
      </c>
      <c r="B4162">
        <f t="shared" si="583"/>
        <v>6</v>
      </c>
      <c r="C4162" s="1">
        <f t="shared" si="590"/>
        <v>41812.958333323266</v>
      </c>
      <c r="D4162" s="7">
        <v>0</v>
      </c>
      <c r="E4162" s="7"/>
      <c r="G4162">
        <v>61.97</v>
      </c>
      <c r="H4162" s="12">
        <v>203.16289218143496</v>
      </c>
      <c r="I4162" s="13">
        <f>$D$2*tarifas!$D$12/24</f>
        <v>1.4541666666666666</v>
      </c>
      <c r="J4162" s="13" t="e">
        <f>VLOOKUP(E4162&amp;" "&amp;F4162,tarifas!$A$13:$D$20,4,FALSE)*H4162</f>
        <v>#N/A</v>
      </c>
      <c r="K4162" s="13">
        <f>IF(F4162="COD1",tarifas!$D$11*(SUMIFS($H$11:$H$8770,$F$11:$F$8770,"=COD1",$B$11:$B$8770,"="&amp;B4162)/COUNTIFS($F$11:$F$8770,"=COD1",$B$11:$B$8770,"="&amp;B4162))/COUNTIFS($A$11:$A$8770,"="&amp;A4162,$F$11:$F$8770,"=COD1"),0)</f>
        <v>0</v>
      </c>
      <c r="L4162" s="13" t="e">
        <f>(VLOOKUP(F4162,tarifas!$C$7:$D$10,2,FALSE)+tarifas!$D$21)*datos!H4162</f>
        <v>#N/A</v>
      </c>
      <c r="M4162">
        <v>0</v>
      </c>
      <c r="N4162" s="13" t="e">
        <f t="shared" si="584"/>
        <v>#N/A</v>
      </c>
      <c r="O4162">
        <f t="shared" si="585"/>
        <v>0</v>
      </c>
      <c r="P4162" s="12">
        <f t="shared" si="586"/>
        <v>203.16289218143496</v>
      </c>
      <c r="Q4162">
        <f t="shared" si="587"/>
        <v>0</v>
      </c>
      <c r="R4162">
        <f>$D$2*tarifas!$D$12/24</f>
        <v>1.4541666666666666</v>
      </c>
      <c r="S4162" t="e">
        <f>VLOOKUP(E4162&amp;" "&amp;F4162,tarifas!$A$13:$D$20,4,FALSE)*P4162</f>
        <v>#N/A</v>
      </c>
      <c r="T4162">
        <f>IF(F4162="COD1",tarifas!$D$11*(SUMIFS($P$11:$P$8770,$F$11:$F$8770,"=COD1",$B$11:$B$8770,"="&amp;B4162)/COUNTIFS($F$11:$F$8770,"=COD1",$B$11:$B$8770,"="&amp;B4162))/COUNTIFS($A$11:$A$8770,"="&amp;A4162,$F$11:$F$8770,"=COD1"),0)</f>
        <v>0</v>
      </c>
      <c r="U4162" t="e">
        <f>(VLOOKUP(F4162,tarifas!$C$7:$D$10,2,FALSE)+tarifas!$D$21)*datos!P4162</f>
        <v>#N/A</v>
      </c>
      <c r="V4162" t="e">
        <f t="shared" si="588"/>
        <v>#N/A</v>
      </c>
      <c r="W4162">
        <f t="shared" si="589"/>
        <v>0</v>
      </c>
    </row>
    <row r="4163" spans="1:23" x14ac:dyDescent="0.25">
      <c r="A4163">
        <f t="shared" si="582"/>
        <v>172</v>
      </c>
      <c r="B4163">
        <f t="shared" si="583"/>
        <v>6</v>
      </c>
      <c r="C4163" s="1">
        <f t="shared" si="590"/>
        <v>41812.99999998993</v>
      </c>
      <c r="D4163" s="7">
        <v>0</v>
      </c>
      <c r="E4163" s="7"/>
      <c r="G4163">
        <v>56.3</v>
      </c>
      <c r="H4163" s="12">
        <v>202.03760959120211</v>
      </c>
      <c r="I4163" s="13">
        <f>$D$2*tarifas!$D$12/24</f>
        <v>1.4541666666666666</v>
      </c>
      <c r="J4163" s="13" t="e">
        <f>VLOOKUP(E4163&amp;" "&amp;F4163,tarifas!$A$13:$D$20,4,FALSE)*H4163</f>
        <v>#N/A</v>
      </c>
      <c r="K4163" s="13">
        <f>IF(F4163="COD1",tarifas!$D$11*(SUMIFS($H$11:$H$8770,$F$11:$F$8770,"=COD1",$B$11:$B$8770,"="&amp;B4163)/COUNTIFS($F$11:$F$8770,"=COD1",$B$11:$B$8770,"="&amp;B4163))/COUNTIFS($A$11:$A$8770,"="&amp;A4163,$F$11:$F$8770,"=COD1"),0)</f>
        <v>0</v>
      </c>
      <c r="L4163" s="13" t="e">
        <f>(VLOOKUP(F4163,tarifas!$C$7:$D$10,2,FALSE)+tarifas!$D$21)*datos!H4163</f>
        <v>#N/A</v>
      </c>
      <c r="M4163">
        <v>0</v>
      </c>
      <c r="N4163" s="13" t="e">
        <f t="shared" si="584"/>
        <v>#N/A</v>
      </c>
      <c r="O4163">
        <f t="shared" si="585"/>
        <v>0</v>
      </c>
      <c r="P4163" s="12">
        <f t="shared" si="586"/>
        <v>202.03760959120211</v>
      </c>
      <c r="Q4163">
        <f t="shared" si="587"/>
        <v>0</v>
      </c>
      <c r="R4163">
        <f>$D$2*tarifas!$D$12/24</f>
        <v>1.4541666666666666</v>
      </c>
      <c r="S4163" t="e">
        <f>VLOOKUP(E4163&amp;" "&amp;F4163,tarifas!$A$13:$D$20,4,FALSE)*P4163</f>
        <v>#N/A</v>
      </c>
      <c r="T4163">
        <f>IF(F4163="COD1",tarifas!$D$11*(SUMIFS($P$11:$P$8770,$F$11:$F$8770,"=COD1",$B$11:$B$8770,"="&amp;B4163)/COUNTIFS($F$11:$F$8770,"=COD1",$B$11:$B$8770,"="&amp;B4163))/COUNTIFS($A$11:$A$8770,"="&amp;A4163,$F$11:$F$8770,"=COD1"),0)</f>
        <v>0</v>
      </c>
      <c r="U4163" t="e">
        <f>(VLOOKUP(F4163,tarifas!$C$7:$D$10,2,FALSE)+tarifas!$D$21)*datos!P4163</f>
        <v>#N/A</v>
      </c>
      <c r="V4163" t="e">
        <f t="shared" si="588"/>
        <v>#N/A</v>
      </c>
      <c r="W4163">
        <f t="shared" si="589"/>
        <v>0</v>
      </c>
    </row>
    <row r="4164" spans="1:23" x14ac:dyDescent="0.25">
      <c r="A4164">
        <f t="shared" si="582"/>
        <v>172</v>
      </c>
      <c r="B4164">
        <f t="shared" si="583"/>
        <v>6</v>
      </c>
      <c r="C4164" s="1">
        <f t="shared" si="590"/>
        <v>41813.041666656594</v>
      </c>
      <c r="D4164" s="7">
        <v>0</v>
      </c>
      <c r="E4164" s="7"/>
      <c r="G4164">
        <v>52.17</v>
      </c>
      <c r="H4164" s="12">
        <v>199.17204243755722</v>
      </c>
      <c r="I4164" s="13">
        <f>$D$2*tarifas!$D$12/24</f>
        <v>1.4541666666666666</v>
      </c>
      <c r="J4164" s="13" t="e">
        <f>VLOOKUP(E4164&amp;" "&amp;F4164,tarifas!$A$13:$D$20,4,FALSE)*H4164</f>
        <v>#N/A</v>
      </c>
      <c r="K4164" s="13">
        <f>IF(F4164="COD1",tarifas!$D$11*(SUMIFS($H$11:$H$8770,$F$11:$F$8770,"=COD1",$B$11:$B$8770,"="&amp;B4164)/COUNTIFS($F$11:$F$8770,"=COD1",$B$11:$B$8770,"="&amp;B4164))/COUNTIFS($A$11:$A$8770,"="&amp;A4164,$F$11:$F$8770,"=COD1"),0)</f>
        <v>0</v>
      </c>
      <c r="L4164" s="13" t="e">
        <f>(VLOOKUP(F4164,tarifas!$C$7:$D$10,2,FALSE)+tarifas!$D$21)*datos!H4164</f>
        <v>#N/A</v>
      </c>
      <c r="M4164">
        <v>0</v>
      </c>
      <c r="N4164" s="13" t="e">
        <f t="shared" si="584"/>
        <v>#N/A</v>
      </c>
      <c r="O4164">
        <f t="shared" si="585"/>
        <v>0</v>
      </c>
      <c r="P4164" s="12">
        <f t="shared" si="586"/>
        <v>199.17204243755722</v>
      </c>
      <c r="Q4164">
        <f t="shared" si="587"/>
        <v>0</v>
      </c>
      <c r="R4164">
        <f>$D$2*tarifas!$D$12/24</f>
        <v>1.4541666666666666</v>
      </c>
      <c r="S4164" t="e">
        <f>VLOOKUP(E4164&amp;" "&amp;F4164,tarifas!$A$13:$D$20,4,FALSE)*P4164</f>
        <v>#N/A</v>
      </c>
      <c r="T4164">
        <f>IF(F4164="COD1",tarifas!$D$11*(SUMIFS($P$11:$P$8770,$F$11:$F$8770,"=COD1",$B$11:$B$8770,"="&amp;B4164)/COUNTIFS($F$11:$F$8770,"=COD1",$B$11:$B$8770,"="&amp;B4164))/COUNTIFS($A$11:$A$8770,"="&amp;A4164,$F$11:$F$8770,"=COD1"),0)</f>
        <v>0</v>
      </c>
      <c r="U4164" t="e">
        <f>(VLOOKUP(F4164,tarifas!$C$7:$D$10,2,FALSE)+tarifas!$D$21)*datos!P4164</f>
        <v>#N/A</v>
      </c>
      <c r="V4164" t="e">
        <f t="shared" si="588"/>
        <v>#N/A</v>
      </c>
      <c r="W4164">
        <f t="shared" si="589"/>
        <v>0</v>
      </c>
    </row>
    <row r="4165" spans="1:23" x14ac:dyDescent="0.25">
      <c r="A4165">
        <f t="shared" si="582"/>
        <v>172</v>
      </c>
      <c r="B4165">
        <f t="shared" si="583"/>
        <v>6</v>
      </c>
      <c r="C4165" s="1">
        <f t="shared" si="590"/>
        <v>41813.083333323259</v>
      </c>
      <c r="D4165" s="7">
        <v>0</v>
      </c>
      <c r="E4165" s="7"/>
      <c r="G4165">
        <v>50.11</v>
      </c>
      <c r="H4165" s="12">
        <v>196.80100949485458</v>
      </c>
      <c r="I4165" s="13">
        <f>$D$2*tarifas!$D$12/24</f>
        <v>1.4541666666666666</v>
      </c>
      <c r="J4165" s="13" t="e">
        <f>VLOOKUP(E4165&amp;" "&amp;F4165,tarifas!$A$13:$D$20,4,FALSE)*H4165</f>
        <v>#N/A</v>
      </c>
      <c r="K4165" s="13">
        <f>IF(F4165="COD1",tarifas!$D$11*(SUMIFS($H$11:$H$8770,$F$11:$F$8770,"=COD1",$B$11:$B$8770,"="&amp;B4165)/COUNTIFS($F$11:$F$8770,"=COD1",$B$11:$B$8770,"="&amp;B4165))/COUNTIFS($A$11:$A$8770,"="&amp;A4165,$F$11:$F$8770,"=COD1"),0)</f>
        <v>0</v>
      </c>
      <c r="L4165" s="13" t="e">
        <f>(VLOOKUP(F4165,tarifas!$C$7:$D$10,2,FALSE)+tarifas!$D$21)*datos!H4165</f>
        <v>#N/A</v>
      </c>
      <c r="M4165">
        <v>0</v>
      </c>
      <c r="N4165" s="13" t="e">
        <f t="shared" si="584"/>
        <v>#N/A</v>
      </c>
      <c r="O4165">
        <f t="shared" si="585"/>
        <v>0</v>
      </c>
      <c r="P4165" s="12">
        <f t="shared" si="586"/>
        <v>196.80100949485458</v>
      </c>
      <c r="Q4165">
        <f t="shared" si="587"/>
        <v>0</v>
      </c>
      <c r="R4165">
        <f>$D$2*tarifas!$D$12/24</f>
        <v>1.4541666666666666</v>
      </c>
      <c r="S4165" t="e">
        <f>VLOOKUP(E4165&amp;" "&amp;F4165,tarifas!$A$13:$D$20,4,FALSE)*P4165</f>
        <v>#N/A</v>
      </c>
      <c r="T4165">
        <f>IF(F4165="COD1",tarifas!$D$11*(SUMIFS($P$11:$P$8770,$F$11:$F$8770,"=COD1",$B$11:$B$8770,"="&amp;B4165)/COUNTIFS($F$11:$F$8770,"=COD1",$B$11:$B$8770,"="&amp;B4165))/COUNTIFS($A$11:$A$8770,"="&amp;A4165,$F$11:$F$8770,"=COD1"),0)</f>
        <v>0</v>
      </c>
      <c r="U4165" t="e">
        <f>(VLOOKUP(F4165,tarifas!$C$7:$D$10,2,FALSE)+tarifas!$D$21)*datos!P4165</f>
        <v>#N/A</v>
      </c>
      <c r="V4165" t="e">
        <f t="shared" si="588"/>
        <v>#N/A</v>
      </c>
      <c r="W4165">
        <f t="shared" si="589"/>
        <v>0</v>
      </c>
    </row>
    <row r="4166" spans="1:23" x14ac:dyDescent="0.25">
      <c r="A4166">
        <f t="shared" si="582"/>
        <v>172</v>
      </c>
      <c r="B4166">
        <f t="shared" si="583"/>
        <v>6</v>
      </c>
      <c r="C4166" s="1">
        <f t="shared" si="590"/>
        <v>41813.124999989923</v>
      </c>
      <c r="D4166" s="7">
        <v>0</v>
      </c>
      <c r="E4166" s="7"/>
      <c r="G4166">
        <v>51.06</v>
      </c>
      <c r="H4166" s="12">
        <v>196.00678223485977</v>
      </c>
      <c r="I4166" s="13">
        <f>$D$2*tarifas!$D$12/24</f>
        <v>1.4541666666666666</v>
      </c>
      <c r="J4166" s="13" t="e">
        <f>VLOOKUP(E4166&amp;" "&amp;F4166,tarifas!$A$13:$D$20,4,FALSE)*H4166</f>
        <v>#N/A</v>
      </c>
      <c r="K4166" s="13">
        <f>IF(F4166="COD1",tarifas!$D$11*(SUMIFS($H$11:$H$8770,$F$11:$F$8770,"=COD1",$B$11:$B$8770,"="&amp;B4166)/COUNTIFS($F$11:$F$8770,"=COD1",$B$11:$B$8770,"="&amp;B4166))/COUNTIFS($A$11:$A$8770,"="&amp;A4166,$F$11:$F$8770,"=COD1"),0)</f>
        <v>0</v>
      </c>
      <c r="L4166" s="13" t="e">
        <f>(VLOOKUP(F4166,tarifas!$C$7:$D$10,2,FALSE)+tarifas!$D$21)*datos!H4166</f>
        <v>#N/A</v>
      </c>
      <c r="M4166">
        <v>0</v>
      </c>
      <c r="N4166" s="13" t="e">
        <f t="shared" si="584"/>
        <v>#N/A</v>
      </c>
      <c r="O4166">
        <f t="shared" si="585"/>
        <v>0</v>
      </c>
      <c r="P4166" s="12">
        <f t="shared" si="586"/>
        <v>196.00678223485977</v>
      </c>
      <c r="Q4166">
        <f t="shared" si="587"/>
        <v>0</v>
      </c>
      <c r="R4166">
        <f>$D$2*tarifas!$D$12/24</f>
        <v>1.4541666666666666</v>
      </c>
      <c r="S4166" t="e">
        <f>VLOOKUP(E4166&amp;" "&amp;F4166,tarifas!$A$13:$D$20,4,FALSE)*P4166</f>
        <v>#N/A</v>
      </c>
      <c r="T4166">
        <f>IF(F4166="COD1",tarifas!$D$11*(SUMIFS($P$11:$P$8770,$F$11:$F$8770,"=COD1",$B$11:$B$8770,"="&amp;B4166)/COUNTIFS($F$11:$F$8770,"=COD1",$B$11:$B$8770,"="&amp;B4166))/COUNTIFS($A$11:$A$8770,"="&amp;A4166,$F$11:$F$8770,"=COD1"),0)</f>
        <v>0</v>
      </c>
      <c r="U4166" t="e">
        <f>(VLOOKUP(F4166,tarifas!$C$7:$D$10,2,FALSE)+tarifas!$D$21)*datos!P4166</f>
        <v>#N/A</v>
      </c>
      <c r="V4166" t="e">
        <f t="shared" si="588"/>
        <v>#N/A</v>
      </c>
      <c r="W4166">
        <f t="shared" si="589"/>
        <v>0</v>
      </c>
    </row>
    <row r="4167" spans="1:23" x14ac:dyDescent="0.25">
      <c r="A4167">
        <f t="shared" si="582"/>
        <v>172</v>
      </c>
      <c r="B4167">
        <f t="shared" si="583"/>
        <v>6</v>
      </c>
      <c r="C4167" s="1">
        <f t="shared" si="590"/>
        <v>41813.166666656587</v>
      </c>
      <c r="D4167" s="7">
        <v>0</v>
      </c>
      <c r="E4167" s="7"/>
      <c r="G4167">
        <v>54.87</v>
      </c>
      <c r="H4167" s="12">
        <v>198.15451113140358</v>
      </c>
      <c r="I4167" s="13">
        <f>$D$2*tarifas!$D$12/24</f>
        <v>1.4541666666666666</v>
      </c>
      <c r="J4167" s="13" t="e">
        <f>VLOOKUP(E4167&amp;" "&amp;F4167,tarifas!$A$13:$D$20,4,FALSE)*H4167</f>
        <v>#N/A</v>
      </c>
      <c r="K4167" s="13">
        <f>IF(F4167="COD1",tarifas!$D$11*(SUMIFS($H$11:$H$8770,$F$11:$F$8770,"=COD1",$B$11:$B$8770,"="&amp;B4167)/COUNTIFS($F$11:$F$8770,"=COD1",$B$11:$B$8770,"="&amp;B4167))/COUNTIFS($A$11:$A$8770,"="&amp;A4167,$F$11:$F$8770,"=COD1"),0)</f>
        <v>0</v>
      </c>
      <c r="L4167" s="13" t="e">
        <f>(VLOOKUP(F4167,tarifas!$C$7:$D$10,2,FALSE)+tarifas!$D$21)*datos!H4167</f>
        <v>#N/A</v>
      </c>
      <c r="M4167">
        <v>0</v>
      </c>
      <c r="N4167" s="13" t="e">
        <f t="shared" si="584"/>
        <v>#N/A</v>
      </c>
      <c r="O4167">
        <f t="shared" si="585"/>
        <v>0</v>
      </c>
      <c r="P4167" s="12">
        <f t="shared" si="586"/>
        <v>198.15451113140358</v>
      </c>
      <c r="Q4167">
        <f t="shared" si="587"/>
        <v>0</v>
      </c>
      <c r="R4167">
        <f>$D$2*tarifas!$D$12/24</f>
        <v>1.4541666666666666</v>
      </c>
      <c r="S4167" t="e">
        <f>VLOOKUP(E4167&amp;" "&amp;F4167,tarifas!$A$13:$D$20,4,FALSE)*P4167</f>
        <v>#N/A</v>
      </c>
      <c r="T4167">
        <f>IF(F4167="COD1",tarifas!$D$11*(SUMIFS($P$11:$P$8770,$F$11:$F$8770,"=COD1",$B$11:$B$8770,"="&amp;B4167)/COUNTIFS($F$11:$F$8770,"=COD1",$B$11:$B$8770,"="&amp;B4167))/COUNTIFS($A$11:$A$8770,"="&amp;A4167,$F$11:$F$8770,"=COD1"),0)</f>
        <v>0</v>
      </c>
      <c r="U4167" t="e">
        <f>(VLOOKUP(F4167,tarifas!$C$7:$D$10,2,FALSE)+tarifas!$D$21)*datos!P4167</f>
        <v>#N/A</v>
      </c>
      <c r="V4167" t="e">
        <f t="shared" si="588"/>
        <v>#N/A</v>
      </c>
      <c r="W4167">
        <f t="shared" si="589"/>
        <v>0</v>
      </c>
    </row>
    <row r="4168" spans="1:23" x14ac:dyDescent="0.25">
      <c r="A4168">
        <f t="shared" si="582"/>
        <v>172</v>
      </c>
      <c r="B4168">
        <f t="shared" si="583"/>
        <v>6</v>
      </c>
      <c r="C4168" s="1">
        <f t="shared" si="590"/>
        <v>41813.208333323251</v>
      </c>
      <c r="D4168" s="7">
        <v>0</v>
      </c>
      <c r="E4168" s="7"/>
      <c r="G4168">
        <v>62.69</v>
      </c>
      <c r="H4168" s="12">
        <v>193.31149871925456</v>
      </c>
      <c r="I4168" s="13">
        <f>$D$2*tarifas!$D$12/24</f>
        <v>1.4541666666666666</v>
      </c>
      <c r="J4168" s="13" t="e">
        <f>VLOOKUP(E4168&amp;" "&amp;F4168,tarifas!$A$13:$D$20,4,FALSE)*H4168</f>
        <v>#N/A</v>
      </c>
      <c r="K4168" s="13">
        <f>IF(F4168="COD1",tarifas!$D$11*(SUMIFS($H$11:$H$8770,$F$11:$F$8770,"=COD1",$B$11:$B$8770,"="&amp;B4168)/COUNTIFS($F$11:$F$8770,"=COD1",$B$11:$B$8770,"="&amp;B4168))/COUNTIFS($A$11:$A$8770,"="&amp;A4168,$F$11:$F$8770,"=COD1"),0)</f>
        <v>0</v>
      </c>
      <c r="L4168" s="13" t="e">
        <f>(VLOOKUP(F4168,tarifas!$C$7:$D$10,2,FALSE)+tarifas!$D$21)*datos!H4168</f>
        <v>#N/A</v>
      </c>
      <c r="M4168">
        <v>10.65884</v>
      </c>
      <c r="N4168" s="13" t="e">
        <f t="shared" si="584"/>
        <v>#N/A</v>
      </c>
      <c r="O4168">
        <f t="shared" si="585"/>
        <v>10.65884</v>
      </c>
      <c r="P4168" s="12">
        <f t="shared" si="586"/>
        <v>182.65265871925456</v>
      </c>
      <c r="Q4168">
        <f t="shared" si="587"/>
        <v>0</v>
      </c>
      <c r="R4168">
        <f>$D$2*tarifas!$D$12/24</f>
        <v>1.4541666666666666</v>
      </c>
      <c r="S4168" t="e">
        <f>VLOOKUP(E4168&amp;" "&amp;F4168,tarifas!$A$13:$D$20,4,FALSE)*P4168</f>
        <v>#N/A</v>
      </c>
      <c r="T4168">
        <f>IF(F4168="COD1",tarifas!$D$11*(SUMIFS($P$11:$P$8770,$F$11:$F$8770,"=COD1",$B$11:$B$8770,"="&amp;B4168)/COUNTIFS($F$11:$F$8770,"=COD1",$B$11:$B$8770,"="&amp;B4168))/COUNTIFS($A$11:$A$8770,"="&amp;A4168,$F$11:$F$8770,"=COD1"),0)</f>
        <v>0</v>
      </c>
      <c r="U4168" t="e">
        <f>(VLOOKUP(F4168,tarifas!$C$7:$D$10,2,FALSE)+tarifas!$D$21)*datos!P4168</f>
        <v>#N/A</v>
      </c>
      <c r="V4168" t="e">
        <f t="shared" si="588"/>
        <v>#N/A</v>
      </c>
      <c r="W4168">
        <f t="shared" si="589"/>
        <v>0</v>
      </c>
    </row>
    <row r="4169" spans="1:23" x14ac:dyDescent="0.25">
      <c r="A4169">
        <f t="shared" si="582"/>
        <v>172</v>
      </c>
      <c r="B4169">
        <f t="shared" si="583"/>
        <v>6</v>
      </c>
      <c r="C4169" s="1">
        <f t="shared" si="590"/>
        <v>41813.249999989916</v>
      </c>
      <c r="D4169" s="7">
        <v>13.136363636363637</v>
      </c>
      <c r="E4169" s="7"/>
      <c r="G4169">
        <v>64.94</v>
      </c>
      <c r="H4169" s="12">
        <v>185.97580271746034</v>
      </c>
      <c r="I4169" s="13">
        <f>$D$2*tarifas!$D$12/24</f>
        <v>1.4541666666666666</v>
      </c>
      <c r="J4169" s="13" t="e">
        <f>VLOOKUP(E4169&amp;" "&amp;F4169,tarifas!$A$13:$D$20,4,FALSE)*H4169</f>
        <v>#N/A</v>
      </c>
      <c r="K4169" s="13">
        <f>IF(F4169="COD1",tarifas!$D$11*(SUMIFS($H$11:$H$8770,$F$11:$F$8770,"=COD1",$B$11:$B$8770,"="&amp;B4169)/COUNTIFS($F$11:$F$8770,"=COD1",$B$11:$B$8770,"="&amp;B4169))/COUNTIFS($A$11:$A$8770,"="&amp;A4169,$F$11:$F$8770,"=COD1"),0)</f>
        <v>0</v>
      </c>
      <c r="L4169" s="13" t="e">
        <f>(VLOOKUP(F4169,tarifas!$C$7:$D$10,2,FALSE)+tarifas!$D$21)*datos!H4169</f>
        <v>#N/A</v>
      </c>
      <c r="M4169">
        <v>46.463819999999998</v>
      </c>
      <c r="N4169" s="13" t="e">
        <f t="shared" si="584"/>
        <v>#N/A</v>
      </c>
      <c r="O4169">
        <f t="shared" si="585"/>
        <v>46.463819999999998</v>
      </c>
      <c r="P4169" s="12">
        <f t="shared" si="586"/>
        <v>139.51198271746034</v>
      </c>
      <c r="Q4169">
        <f t="shared" si="587"/>
        <v>0</v>
      </c>
      <c r="R4169">
        <f>$D$2*tarifas!$D$12/24</f>
        <v>1.4541666666666666</v>
      </c>
      <c r="S4169" t="e">
        <f>VLOOKUP(E4169&amp;" "&amp;F4169,tarifas!$A$13:$D$20,4,FALSE)*P4169</f>
        <v>#N/A</v>
      </c>
      <c r="T4169">
        <f>IF(F4169="COD1",tarifas!$D$11*(SUMIFS($P$11:$P$8770,$F$11:$F$8770,"=COD1",$B$11:$B$8770,"="&amp;B4169)/COUNTIFS($F$11:$F$8770,"=COD1",$B$11:$B$8770,"="&amp;B4169))/COUNTIFS($A$11:$A$8770,"="&amp;A4169,$F$11:$F$8770,"=COD1"),0)</f>
        <v>0</v>
      </c>
      <c r="U4169" t="e">
        <f>(VLOOKUP(F4169,tarifas!$C$7:$D$10,2,FALSE)+tarifas!$D$21)*datos!P4169</f>
        <v>#N/A</v>
      </c>
      <c r="V4169" t="e">
        <f t="shared" si="588"/>
        <v>#N/A</v>
      </c>
      <c r="W4169">
        <f t="shared" si="589"/>
        <v>0</v>
      </c>
    </row>
    <row r="4170" spans="1:23" x14ac:dyDescent="0.25">
      <c r="A4170">
        <f t="shared" si="582"/>
        <v>172</v>
      </c>
      <c r="B4170">
        <f t="shared" si="583"/>
        <v>6</v>
      </c>
      <c r="C4170" s="1">
        <f t="shared" si="590"/>
        <v>41813.29166665658</v>
      </c>
      <c r="D4170" s="7">
        <v>112.56060606060606</v>
      </c>
      <c r="E4170" s="7"/>
      <c r="G4170">
        <v>67.08</v>
      </c>
      <c r="H4170" s="12">
        <v>245.77550668148498</v>
      </c>
      <c r="I4170" s="13">
        <f>$D$2*tarifas!$D$12/24</f>
        <v>1.4541666666666666</v>
      </c>
      <c r="J4170" s="13" t="e">
        <f>VLOOKUP(E4170&amp;" "&amp;F4170,tarifas!$A$13:$D$20,4,FALSE)*H4170</f>
        <v>#N/A</v>
      </c>
      <c r="K4170" s="13">
        <f>IF(F4170="COD1",tarifas!$D$11*(SUMIFS($H$11:$H$8770,$F$11:$F$8770,"=COD1",$B$11:$B$8770,"="&amp;B4170)/COUNTIFS($F$11:$F$8770,"=COD1",$B$11:$B$8770,"="&amp;B4170))/COUNTIFS($A$11:$A$8770,"="&amp;A4170,$F$11:$F$8770,"=COD1"),0)</f>
        <v>0</v>
      </c>
      <c r="L4170" s="13" t="e">
        <f>(VLOOKUP(F4170,tarifas!$C$7:$D$10,2,FALSE)+tarifas!$D$21)*datos!H4170</f>
        <v>#N/A</v>
      </c>
      <c r="M4170">
        <v>175.71850000000001</v>
      </c>
      <c r="N4170" s="13" t="e">
        <f t="shared" si="584"/>
        <v>#N/A</v>
      </c>
      <c r="O4170">
        <f t="shared" si="585"/>
        <v>175.71850000000001</v>
      </c>
      <c r="P4170" s="12">
        <f t="shared" si="586"/>
        <v>70.057006681484978</v>
      </c>
      <c r="Q4170">
        <f t="shared" si="587"/>
        <v>0</v>
      </c>
      <c r="R4170">
        <f>$D$2*tarifas!$D$12/24</f>
        <v>1.4541666666666666</v>
      </c>
      <c r="S4170" t="e">
        <f>VLOOKUP(E4170&amp;" "&amp;F4170,tarifas!$A$13:$D$20,4,FALSE)*P4170</f>
        <v>#N/A</v>
      </c>
      <c r="T4170">
        <f>IF(F4170="COD1",tarifas!$D$11*(SUMIFS($P$11:$P$8770,$F$11:$F$8770,"=COD1",$B$11:$B$8770,"="&amp;B4170)/COUNTIFS($F$11:$F$8770,"=COD1",$B$11:$B$8770,"="&amp;B4170))/COUNTIFS($A$11:$A$8770,"="&amp;A4170,$F$11:$F$8770,"=COD1"),0)</f>
        <v>0</v>
      </c>
      <c r="U4170" t="e">
        <f>(VLOOKUP(F4170,tarifas!$C$7:$D$10,2,FALSE)+tarifas!$D$21)*datos!P4170</f>
        <v>#N/A</v>
      </c>
      <c r="V4170" t="e">
        <f t="shared" si="588"/>
        <v>#N/A</v>
      </c>
      <c r="W4170">
        <f t="shared" si="589"/>
        <v>0</v>
      </c>
    </row>
    <row r="4171" spans="1:23" x14ac:dyDescent="0.25">
      <c r="A4171">
        <f t="shared" si="582"/>
        <v>172</v>
      </c>
      <c r="B4171">
        <f t="shared" si="583"/>
        <v>6</v>
      </c>
      <c r="C4171" s="1">
        <f t="shared" si="590"/>
        <v>41813.333333323244</v>
      </c>
      <c r="D4171" s="7">
        <v>298.53030303030306</v>
      </c>
      <c r="E4171" s="7"/>
      <c r="G4171">
        <v>67.209999999999994</v>
      </c>
      <c r="H4171" s="12">
        <v>380.76207538031463</v>
      </c>
      <c r="I4171" s="13">
        <f>$D$2*tarifas!$D$12/24</f>
        <v>1.4541666666666666</v>
      </c>
      <c r="J4171" s="13" t="e">
        <f>VLOOKUP(E4171&amp;" "&amp;F4171,tarifas!$A$13:$D$20,4,FALSE)*H4171</f>
        <v>#N/A</v>
      </c>
      <c r="K4171" s="13">
        <f>IF(F4171="COD1",tarifas!$D$11*(SUMIFS($H$11:$H$8770,$F$11:$F$8770,"=COD1",$B$11:$B$8770,"="&amp;B4171)/COUNTIFS($F$11:$F$8770,"=COD1",$B$11:$B$8770,"="&amp;B4171))/COUNTIFS($A$11:$A$8770,"="&amp;A4171,$F$11:$F$8770,"=COD1"),0)</f>
        <v>0</v>
      </c>
      <c r="L4171" s="13" t="e">
        <f>(VLOOKUP(F4171,tarifas!$C$7:$D$10,2,FALSE)+tarifas!$D$21)*datos!H4171</f>
        <v>#N/A</v>
      </c>
      <c r="M4171">
        <v>104.53019999999999</v>
      </c>
      <c r="N4171" s="13" t="e">
        <f t="shared" si="584"/>
        <v>#N/A</v>
      </c>
      <c r="O4171">
        <f t="shared" si="585"/>
        <v>104.53019999999999</v>
      </c>
      <c r="P4171" s="12">
        <f t="shared" si="586"/>
        <v>276.23187538031465</v>
      </c>
      <c r="Q4171">
        <f t="shared" si="587"/>
        <v>0</v>
      </c>
      <c r="R4171">
        <f>$D$2*tarifas!$D$12/24</f>
        <v>1.4541666666666666</v>
      </c>
      <c r="S4171" t="e">
        <f>VLOOKUP(E4171&amp;" "&amp;F4171,tarifas!$A$13:$D$20,4,FALSE)*P4171</f>
        <v>#N/A</v>
      </c>
      <c r="T4171">
        <f>IF(F4171="COD1",tarifas!$D$11*(SUMIFS($P$11:$P$8770,$F$11:$F$8770,"=COD1",$B$11:$B$8770,"="&amp;B4171)/COUNTIFS($F$11:$F$8770,"=COD1",$B$11:$B$8770,"="&amp;B4171))/COUNTIFS($A$11:$A$8770,"="&amp;A4171,$F$11:$F$8770,"=COD1"),0)</f>
        <v>0</v>
      </c>
      <c r="U4171" t="e">
        <f>(VLOOKUP(F4171,tarifas!$C$7:$D$10,2,FALSE)+tarifas!$D$21)*datos!P4171</f>
        <v>#N/A</v>
      </c>
      <c r="V4171" t="e">
        <f t="shared" si="588"/>
        <v>#N/A</v>
      </c>
      <c r="W4171">
        <f t="shared" si="589"/>
        <v>0</v>
      </c>
    </row>
    <row r="4172" spans="1:23" x14ac:dyDescent="0.25">
      <c r="A4172">
        <f t="shared" ref="A4172:A4235" si="591">DAYS360($C$11,C4172)</f>
        <v>172</v>
      </c>
      <c r="B4172">
        <f t="shared" ref="B4172:B4235" si="592">MONTH(C4172)</f>
        <v>6</v>
      </c>
      <c r="C4172" s="1">
        <f t="shared" si="590"/>
        <v>41813.374999989908</v>
      </c>
      <c r="D4172" s="7">
        <v>461.57575757575756</v>
      </c>
      <c r="E4172" s="7"/>
      <c r="G4172">
        <v>69.33</v>
      </c>
      <c r="H4172" s="12">
        <v>562.16442900244897</v>
      </c>
      <c r="I4172" s="13">
        <f>$D$2*tarifas!$D$12/24</f>
        <v>1.4541666666666666</v>
      </c>
      <c r="J4172" s="13" t="e">
        <f>VLOOKUP(E4172&amp;" "&amp;F4172,tarifas!$A$13:$D$20,4,FALSE)*H4172</f>
        <v>#N/A</v>
      </c>
      <c r="K4172" s="13">
        <f>IF(F4172="COD1",tarifas!$D$11*(SUMIFS($H$11:$H$8770,$F$11:$F$8770,"=COD1",$B$11:$B$8770,"="&amp;B4172)/COUNTIFS($F$11:$F$8770,"=COD1",$B$11:$B$8770,"="&amp;B4172))/COUNTIFS($A$11:$A$8770,"="&amp;A4172,$F$11:$F$8770,"=COD1"),0)</f>
        <v>0</v>
      </c>
      <c r="L4172" s="13" t="e">
        <f>(VLOOKUP(F4172,tarifas!$C$7:$D$10,2,FALSE)+tarifas!$D$21)*datos!H4172</f>
        <v>#N/A</v>
      </c>
      <c r="M4172">
        <v>205.24329</v>
      </c>
      <c r="N4172" s="13" t="e">
        <f t="shared" ref="N4172:N4235" si="593">(I4172+J4172+K4172+L4172)*1.23</f>
        <v>#N/A</v>
      </c>
      <c r="O4172">
        <f t="shared" ref="O4172:O4235" si="594">IF(M4172&lt;H4172,M4172,H4172)</f>
        <v>205.24329</v>
      </c>
      <c r="P4172" s="12">
        <f t="shared" ref="P4172:P4235" si="595">H4172-O4172</f>
        <v>356.92113900244897</v>
      </c>
      <c r="Q4172">
        <f t="shared" ref="Q4172:Q4235" si="596">IF(M4172&lt;H4172,0,M4172-H4172)</f>
        <v>0</v>
      </c>
      <c r="R4172">
        <f>$D$2*tarifas!$D$12/24</f>
        <v>1.4541666666666666</v>
      </c>
      <c r="S4172" t="e">
        <f>VLOOKUP(E4172&amp;" "&amp;F4172,tarifas!$A$13:$D$20,4,FALSE)*P4172</f>
        <v>#N/A</v>
      </c>
      <c r="T4172">
        <f>IF(F4172="COD1",tarifas!$D$11*(SUMIFS($P$11:$P$8770,$F$11:$F$8770,"=COD1",$B$11:$B$8770,"="&amp;B4172)/COUNTIFS($F$11:$F$8770,"=COD1",$B$11:$B$8770,"="&amp;B4172))/COUNTIFS($A$11:$A$8770,"="&amp;A4172,$F$11:$F$8770,"=COD1"),0)</f>
        <v>0</v>
      </c>
      <c r="U4172" t="e">
        <f>(VLOOKUP(F4172,tarifas!$C$7:$D$10,2,FALSE)+tarifas!$D$21)*datos!P4172</f>
        <v>#N/A</v>
      </c>
      <c r="V4172" t="e">
        <f t="shared" ref="V4172:V4235" si="597">(R4172+S4172+T4172+U4172)*1.23</f>
        <v>#N/A</v>
      </c>
      <c r="W4172">
        <f t="shared" ref="W4172:W4235" si="598">0.9*G4172/1000*Q4172</f>
        <v>0</v>
      </c>
    </row>
    <row r="4173" spans="1:23" x14ac:dyDescent="0.25">
      <c r="A4173">
        <f t="shared" si="591"/>
        <v>172</v>
      </c>
      <c r="B4173">
        <f t="shared" si="592"/>
        <v>6</v>
      </c>
      <c r="C4173" s="1">
        <f t="shared" ref="C4173:C4236" si="599">+C4172+1/24</f>
        <v>41813.416666656572</v>
      </c>
      <c r="D4173" s="7">
        <v>624.10606060606051</v>
      </c>
      <c r="E4173" s="7"/>
      <c r="G4173">
        <v>69.33</v>
      </c>
      <c r="H4173" s="12">
        <v>611.85374966206973</v>
      </c>
      <c r="I4173" s="13">
        <f>$D$2*tarifas!$D$12/24</f>
        <v>1.4541666666666666</v>
      </c>
      <c r="J4173" s="13" t="e">
        <f>VLOOKUP(E4173&amp;" "&amp;F4173,tarifas!$A$13:$D$20,4,FALSE)*H4173</f>
        <v>#N/A</v>
      </c>
      <c r="K4173" s="13">
        <f>IF(F4173="COD1",tarifas!$D$11*(SUMIFS($H$11:$H$8770,$F$11:$F$8770,"=COD1",$B$11:$B$8770,"="&amp;B4173)/COUNTIFS($F$11:$F$8770,"=COD1",$B$11:$B$8770,"="&amp;B4173))/COUNTIFS($A$11:$A$8770,"="&amp;A4173,$F$11:$F$8770,"=COD1"),0)</f>
        <v>0</v>
      </c>
      <c r="L4173" s="13" t="e">
        <f>(VLOOKUP(F4173,tarifas!$C$7:$D$10,2,FALSE)+tarifas!$D$21)*datos!H4173</f>
        <v>#N/A</v>
      </c>
      <c r="M4173">
        <v>117.24594999999999</v>
      </c>
      <c r="N4173" s="13" t="e">
        <f t="shared" si="593"/>
        <v>#N/A</v>
      </c>
      <c r="O4173">
        <f t="shared" si="594"/>
        <v>117.24594999999999</v>
      </c>
      <c r="P4173" s="12">
        <f t="shared" si="595"/>
        <v>494.60779966206974</v>
      </c>
      <c r="Q4173">
        <f t="shared" si="596"/>
        <v>0</v>
      </c>
      <c r="R4173">
        <f>$D$2*tarifas!$D$12/24</f>
        <v>1.4541666666666666</v>
      </c>
      <c r="S4173" t="e">
        <f>VLOOKUP(E4173&amp;" "&amp;F4173,tarifas!$A$13:$D$20,4,FALSE)*P4173</f>
        <v>#N/A</v>
      </c>
      <c r="T4173">
        <f>IF(F4173="COD1",tarifas!$D$11*(SUMIFS($P$11:$P$8770,$F$11:$F$8770,"=COD1",$B$11:$B$8770,"="&amp;B4173)/COUNTIFS($F$11:$F$8770,"=COD1",$B$11:$B$8770,"="&amp;B4173))/COUNTIFS($A$11:$A$8770,"="&amp;A4173,$F$11:$F$8770,"=COD1"),0)</f>
        <v>0</v>
      </c>
      <c r="U4173" t="e">
        <f>(VLOOKUP(F4173,tarifas!$C$7:$D$10,2,FALSE)+tarifas!$D$21)*datos!P4173</f>
        <v>#N/A</v>
      </c>
      <c r="V4173" t="e">
        <f t="shared" si="597"/>
        <v>#N/A</v>
      </c>
      <c r="W4173">
        <f t="shared" si="598"/>
        <v>0</v>
      </c>
    </row>
    <row r="4174" spans="1:23" x14ac:dyDescent="0.25">
      <c r="A4174">
        <f t="shared" si="591"/>
        <v>172</v>
      </c>
      <c r="B4174">
        <f t="shared" si="592"/>
        <v>6</v>
      </c>
      <c r="C4174" s="1">
        <f t="shared" si="599"/>
        <v>41813.458333323237</v>
      </c>
      <c r="D4174" s="7">
        <v>671.24242424242425</v>
      </c>
      <c r="E4174" s="7"/>
      <c r="G4174">
        <v>69.989999999999995</v>
      </c>
      <c r="H4174" s="12">
        <v>540.4477766239529</v>
      </c>
      <c r="I4174" s="13">
        <f>$D$2*tarifas!$D$12/24</f>
        <v>1.4541666666666666</v>
      </c>
      <c r="J4174" s="13" t="e">
        <f>VLOOKUP(E4174&amp;" "&amp;F4174,tarifas!$A$13:$D$20,4,FALSE)*H4174</f>
        <v>#N/A</v>
      </c>
      <c r="K4174" s="13">
        <f>IF(F4174="COD1",tarifas!$D$11*(SUMIFS($H$11:$H$8770,$F$11:$F$8770,"=COD1",$B$11:$B$8770,"="&amp;B4174)/COUNTIFS($F$11:$F$8770,"=COD1",$B$11:$B$8770,"="&amp;B4174))/COUNTIFS($A$11:$A$8770,"="&amp;A4174,$F$11:$F$8770,"=COD1"),0)</f>
        <v>0</v>
      </c>
      <c r="L4174" s="13" t="e">
        <f>(VLOOKUP(F4174,tarifas!$C$7:$D$10,2,FALSE)+tarifas!$D$21)*datos!H4174</f>
        <v>#N/A</v>
      </c>
      <c r="M4174">
        <v>101.62031</v>
      </c>
      <c r="N4174" s="13" t="e">
        <f t="shared" si="593"/>
        <v>#N/A</v>
      </c>
      <c r="O4174">
        <f t="shared" si="594"/>
        <v>101.62031</v>
      </c>
      <c r="P4174" s="12">
        <f t="shared" si="595"/>
        <v>438.82746662395289</v>
      </c>
      <c r="Q4174">
        <f t="shared" si="596"/>
        <v>0</v>
      </c>
      <c r="R4174">
        <f>$D$2*tarifas!$D$12/24</f>
        <v>1.4541666666666666</v>
      </c>
      <c r="S4174" t="e">
        <f>VLOOKUP(E4174&amp;" "&amp;F4174,tarifas!$A$13:$D$20,4,FALSE)*P4174</f>
        <v>#N/A</v>
      </c>
      <c r="T4174">
        <f>IF(F4174="COD1",tarifas!$D$11*(SUMIFS($P$11:$P$8770,$F$11:$F$8770,"=COD1",$B$11:$B$8770,"="&amp;B4174)/COUNTIFS($F$11:$F$8770,"=COD1",$B$11:$B$8770,"="&amp;B4174))/COUNTIFS($A$11:$A$8770,"="&amp;A4174,$F$11:$F$8770,"=COD1"),0)</f>
        <v>0</v>
      </c>
      <c r="U4174" t="e">
        <f>(VLOOKUP(F4174,tarifas!$C$7:$D$10,2,FALSE)+tarifas!$D$21)*datos!P4174</f>
        <v>#N/A</v>
      </c>
      <c r="V4174" t="e">
        <f t="shared" si="597"/>
        <v>#N/A</v>
      </c>
      <c r="W4174">
        <f t="shared" si="598"/>
        <v>0</v>
      </c>
    </row>
    <row r="4175" spans="1:23" x14ac:dyDescent="0.25">
      <c r="A4175">
        <f t="shared" si="591"/>
        <v>172</v>
      </c>
      <c r="B4175">
        <f t="shared" si="592"/>
        <v>6</v>
      </c>
      <c r="C4175" s="1">
        <f t="shared" si="599"/>
        <v>41813.499999989901</v>
      </c>
      <c r="D4175" s="7">
        <v>810.84848484848487</v>
      </c>
      <c r="E4175" s="7"/>
      <c r="G4175">
        <v>68.739999999999995</v>
      </c>
      <c r="H4175" s="12">
        <v>496.54336025917576</v>
      </c>
      <c r="I4175" s="13">
        <f>$D$2*tarifas!$D$12/24</f>
        <v>1.4541666666666666</v>
      </c>
      <c r="J4175" s="13" t="e">
        <f>VLOOKUP(E4175&amp;" "&amp;F4175,tarifas!$A$13:$D$20,4,FALSE)*H4175</f>
        <v>#N/A</v>
      </c>
      <c r="K4175" s="13">
        <f>IF(F4175="COD1",tarifas!$D$11*(SUMIFS($H$11:$H$8770,$F$11:$F$8770,"=COD1",$B$11:$B$8770,"="&amp;B4175)/COUNTIFS($F$11:$F$8770,"=COD1",$B$11:$B$8770,"="&amp;B4175))/COUNTIFS($A$11:$A$8770,"="&amp;A4175,$F$11:$F$8770,"=COD1"),0)</f>
        <v>0</v>
      </c>
      <c r="L4175" s="13" t="e">
        <f>(VLOOKUP(F4175,tarifas!$C$7:$D$10,2,FALSE)+tarifas!$D$21)*datos!H4175</f>
        <v>#N/A</v>
      </c>
      <c r="M4175">
        <v>450.57191</v>
      </c>
      <c r="N4175" s="13" t="e">
        <f t="shared" si="593"/>
        <v>#N/A</v>
      </c>
      <c r="O4175">
        <f t="shared" si="594"/>
        <v>450.57191</v>
      </c>
      <c r="P4175" s="12">
        <f t="shared" si="595"/>
        <v>45.971450259175754</v>
      </c>
      <c r="Q4175">
        <f t="shared" si="596"/>
        <v>0</v>
      </c>
      <c r="R4175">
        <f>$D$2*tarifas!$D$12/24</f>
        <v>1.4541666666666666</v>
      </c>
      <c r="S4175" t="e">
        <f>VLOOKUP(E4175&amp;" "&amp;F4175,tarifas!$A$13:$D$20,4,FALSE)*P4175</f>
        <v>#N/A</v>
      </c>
      <c r="T4175">
        <f>IF(F4175="COD1",tarifas!$D$11*(SUMIFS($P$11:$P$8770,$F$11:$F$8770,"=COD1",$B$11:$B$8770,"="&amp;B4175)/COUNTIFS($F$11:$F$8770,"=COD1",$B$11:$B$8770,"="&amp;B4175))/COUNTIFS($A$11:$A$8770,"="&amp;A4175,$F$11:$F$8770,"=COD1"),0)</f>
        <v>0</v>
      </c>
      <c r="U4175" t="e">
        <f>(VLOOKUP(F4175,tarifas!$C$7:$D$10,2,FALSE)+tarifas!$D$21)*datos!P4175</f>
        <v>#N/A</v>
      </c>
      <c r="V4175" t="e">
        <f t="shared" si="597"/>
        <v>#N/A</v>
      </c>
      <c r="W4175">
        <f t="shared" si="598"/>
        <v>0</v>
      </c>
    </row>
    <row r="4176" spans="1:23" x14ac:dyDescent="0.25">
      <c r="A4176">
        <f t="shared" si="591"/>
        <v>172</v>
      </c>
      <c r="B4176">
        <f t="shared" si="592"/>
        <v>6</v>
      </c>
      <c r="C4176" s="1">
        <f t="shared" si="599"/>
        <v>41813.541666656565</v>
      </c>
      <c r="D4176" s="7">
        <v>839.43939393939388</v>
      </c>
      <c r="E4176" s="7"/>
      <c r="G4176">
        <v>67.16</v>
      </c>
      <c r="H4176" s="12">
        <v>586.8936042317107</v>
      </c>
      <c r="I4176" s="13">
        <f>$D$2*tarifas!$D$12/24</f>
        <v>1.4541666666666666</v>
      </c>
      <c r="J4176" s="13" t="e">
        <f>VLOOKUP(E4176&amp;" "&amp;F4176,tarifas!$A$13:$D$20,4,FALSE)*H4176</f>
        <v>#N/A</v>
      </c>
      <c r="K4176" s="13">
        <f>IF(F4176="COD1",tarifas!$D$11*(SUMIFS($H$11:$H$8770,$F$11:$F$8770,"=COD1",$B$11:$B$8770,"="&amp;B4176)/COUNTIFS($F$11:$F$8770,"=COD1",$B$11:$B$8770,"="&amp;B4176))/COUNTIFS($A$11:$A$8770,"="&amp;A4176,$F$11:$F$8770,"=COD1"),0)</f>
        <v>0</v>
      </c>
      <c r="L4176" s="13" t="e">
        <f>(VLOOKUP(F4176,tarifas!$C$7:$D$10,2,FALSE)+tarifas!$D$21)*datos!H4176</f>
        <v>#N/A</v>
      </c>
      <c r="M4176">
        <v>298.58427</v>
      </c>
      <c r="N4176" s="13" t="e">
        <f t="shared" si="593"/>
        <v>#N/A</v>
      </c>
      <c r="O4176">
        <f t="shared" si="594"/>
        <v>298.58427</v>
      </c>
      <c r="P4176" s="12">
        <f t="shared" si="595"/>
        <v>288.30933423171069</v>
      </c>
      <c r="Q4176">
        <f t="shared" si="596"/>
        <v>0</v>
      </c>
      <c r="R4176">
        <f>$D$2*tarifas!$D$12/24</f>
        <v>1.4541666666666666</v>
      </c>
      <c r="S4176" t="e">
        <f>VLOOKUP(E4176&amp;" "&amp;F4176,tarifas!$A$13:$D$20,4,FALSE)*P4176</f>
        <v>#N/A</v>
      </c>
      <c r="T4176">
        <f>IF(F4176="COD1",tarifas!$D$11*(SUMIFS($P$11:$P$8770,$F$11:$F$8770,"=COD1",$B$11:$B$8770,"="&amp;B4176)/COUNTIFS($F$11:$F$8770,"=COD1",$B$11:$B$8770,"="&amp;B4176))/COUNTIFS($A$11:$A$8770,"="&amp;A4176,$F$11:$F$8770,"=COD1"),0)</f>
        <v>0</v>
      </c>
      <c r="U4176" t="e">
        <f>(VLOOKUP(F4176,tarifas!$C$7:$D$10,2,FALSE)+tarifas!$D$21)*datos!P4176</f>
        <v>#N/A</v>
      </c>
      <c r="V4176" t="e">
        <f t="shared" si="597"/>
        <v>#N/A</v>
      </c>
      <c r="W4176">
        <f t="shared" si="598"/>
        <v>0</v>
      </c>
    </row>
    <row r="4177" spans="1:23" x14ac:dyDescent="0.25">
      <c r="A4177">
        <f t="shared" si="591"/>
        <v>172</v>
      </c>
      <c r="B4177">
        <f t="shared" si="592"/>
        <v>6</v>
      </c>
      <c r="C4177" s="1">
        <f t="shared" si="599"/>
        <v>41813.583333323229</v>
      </c>
      <c r="D4177" s="7">
        <v>815.74242424242425</v>
      </c>
      <c r="E4177" s="7"/>
      <c r="G4177">
        <v>64.94</v>
      </c>
      <c r="H4177" s="12">
        <v>592.80857682567444</v>
      </c>
      <c r="I4177" s="13">
        <f>$D$2*tarifas!$D$12/24</f>
        <v>1.4541666666666666</v>
      </c>
      <c r="J4177" s="13" t="e">
        <f>VLOOKUP(E4177&amp;" "&amp;F4177,tarifas!$A$13:$D$20,4,FALSE)*H4177</f>
        <v>#N/A</v>
      </c>
      <c r="K4177" s="13">
        <f>IF(F4177="COD1",tarifas!$D$11*(SUMIFS($H$11:$H$8770,$F$11:$F$8770,"=COD1",$B$11:$B$8770,"="&amp;B4177)/COUNTIFS($F$11:$F$8770,"=COD1",$B$11:$B$8770,"="&amp;B4177))/COUNTIFS($A$11:$A$8770,"="&amp;A4177,$F$11:$F$8770,"=COD1"),0)</f>
        <v>0</v>
      </c>
      <c r="L4177" s="13" t="e">
        <f>(VLOOKUP(F4177,tarifas!$C$7:$D$10,2,FALSE)+tarifas!$D$21)*datos!H4177</f>
        <v>#N/A</v>
      </c>
      <c r="M4177">
        <v>129.44471000000001</v>
      </c>
      <c r="N4177" s="13" t="e">
        <f t="shared" si="593"/>
        <v>#N/A</v>
      </c>
      <c r="O4177">
        <f t="shared" si="594"/>
        <v>129.44471000000001</v>
      </c>
      <c r="P4177" s="12">
        <f t="shared" si="595"/>
        <v>463.36386682567445</v>
      </c>
      <c r="Q4177">
        <f t="shared" si="596"/>
        <v>0</v>
      </c>
      <c r="R4177">
        <f>$D$2*tarifas!$D$12/24</f>
        <v>1.4541666666666666</v>
      </c>
      <c r="S4177" t="e">
        <f>VLOOKUP(E4177&amp;" "&amp;F4177,tarifas!$A$13:$D$20,4,FALSE)*P4177</f>
        <v>#N/A</v>
      </c>
      <c r="T4177">
        <f>IF(F4177="COD1",tarifas!$D$11*(SUMIFS($P$11:$P$8770,$F$11:$F$8770,"=COD1",$B$11:$B$8770,"="&amp;B4177)/COUNTIFS($F$11:$F$8770,"=COD1",$B$11:$B$8770,"="&amp;B4177))/COUNTIFS($A$11:$A$8770,"="&amp;A4177,$F$11:$F$8770,"=COD1"),0)</f>
        <v>0</v>
      </c>
      <c r="U4177" t="e">
        <f>(VLOOKUP(F4177,tarifas!$C$7:$D$10,2,FALSE)+tarifas!$D$21)*datos!P4177</f>
        <v>#N/A</v>
      </c>
      <c r="V4177" t="e">
        <f t="shared" si="597"/>
        <v>#N/A</v>
      </c>
      <c r="W4177">
        <f t="shared" si="598"/>
        <v>0</v>
      </c>
    </row>
    <row r="4178" spans="1:23" x14ac:dyDescent="0.25">
      <c r="A4178">
        <f t="shared" si="591"/>
        <v>172</v>
      </c>
      <c r="B4178">
        <f t="shared" si="592"/>
        <v>6</v>
      </c>
      <c r="C4178" s="1">
        <f t="shared" si="599"/>
        <v>41813.624999989894</v>
      </c>
      <c r="D4178" s="7">
        <v>754.69696969696975</v>
      </c>
      <c r="E4178" s="7"/>
      <c r="G4178">
        <v>64.989999999999995</v>
      </c>
      <c r="H4178" s="12">
        <v>582.85748878165657</v>
      </c>
      <c r="I4178" s="13">
        <f>$D$2*tarifas!$D$12/24</f>
        <v>1.4541666666666666</v>
      </c>
      <c r="J4178" s="13" t="e">
        <f>VLOOKUP(E4178&amp;" "&amp;F4178,tarifas!$A$13:$D$20,4,FALSE)*H4178</f>
        <v>#N/A</v>
      </c>
      <c r="K4178" s="13">
        <f>IF(F4178="COD1",tarifas!$D$11*(SUMIFS($H$11:$H$8770,$F$11:$F$8770,"=COD1",$B$11:$B$8770,"="&amp;B4178)/COUNTIFS($F$11:$F$8770,"=COD1",$B$11:$B$8770,"="&amp;B4178))/COUNTIFS($A$11:$A$8770,"="&amp;A4178,$F$11:$F$8770,"=COD1"),0)</f>
        <v>0</v>
      </c>
      <c r="L4178" s="13" t="e">
        <f>(VLOOKUP(F4178,tarifas!$C$7:$D$10,2,FALSE)+tarifas!$D$21)*datos!H4178</f>
        <v>#N/A</v>
      </c>
      <c r="M4178">
        <v>14.93383</v>
      </c>
      <c r="N4178" s="13" t="e">
        <f t="shared" si="593"/>
        <v>#N/A</v>
      </c>
      <c r="O4178">
        <f t="shared" si="594"/>
        <v>14.93383</v>
      </c>
      <c r="P4178" s="12">
        <f t="shared" si="595"/>
        <v>567.92365878165651</v>
      </c>
      <c r="Q4178">
        <f t="shared" si="596"/>
        <v>0</v>
      </c>
      <c r="R4178">
        <f>$D$2*tarifas!$D$12/24</f>
        <v>1.4541666666666666</v>
      </c>
      <c r="S4178" t="e">
        <f>VLOOKUP(E4178&amp;" "&amp;F4178,tarifas!$A$13:$D$20,4,FALSE)*P4178</f>
        <v>#N/A</v>
      </c>
      <c r="T4178">
        <f>IF(F4178="COD1",tarifas!$D$11*(SUMIFS($P$11:$P$8770,$F$11:$F$8770,"=COD1",$B$11:$B$8770,"="&amp;B4178)/COUNTIFS($F$11:$F$8770,"=COD1",$B$11:$B$8770,"="&amp;B4178))/COUNTIFS($A$11:$A$8770,"="&amp;A4178,$F$11:$F$8770,"=COD1"),0)</f>
        <v>0</v>
      </c>
      <c r="U4178" t="e">
        <f>(VLOOKUP(F4178,tarifas!$C$7:$D$10,2,FALSE)+tarifas!$D$21)*datos!P4178</f>
        <v>#N/A</v>
      </c>
      <c r="V4178" t="e">
        <f t="shared" si="597"/>
        <v>#N/A</v>
      </c>
      <c r="W4178">
        <f t="shared" si="598"/>
        <v>0</v>
      </c>
    </row>
    <row r="4179" spans="1:23" x14ac:dyDescent="0.25">
      <c r="A4179">
        <f t="shared" si="591"/>
        <v>172</v>
      </c>
      <c r="B4179">
        <f t="shared" si="592"/>
        <v>6</v>
      </c>
      <c r="C4179" s="1">
        <f t="shared" si="599"/>
        <v>41813.666666656558</v>
      </c>
      <c r="D4179" s="7">
        <v>642.90909090909088</v>
      </c>
      <c r="E4179" s="7"/>
      <c r="G4179">
        <v>64.989999999999995</v>
      </c>
      <c r="H4179" s="12">
        <v>587.90816733048814</v>
      </c>
      <c r="I4179" s="13">
        <f>$D$2*tarifas!$D$12/24</f>
        <v>1.4541666666666666</v>
      </c>
      <c r="J4179" s="13" t="e">
        <f>VLOOKUP(E4179&amp;" "&amp;F4179,tarifas!$A$13:$D$20,4,FALSE)*H4179</f>
        <v>#N/A</v>
      </c>
      <c r="K4179" s="13">
        <f>IF(F4179="COD1",tarifas!$D$11*(SUMIFS($H$11:$H$8770,$F$11:$F$8770,"=COD1",$B$11:$B$8770,"="&amp;B4179)/COUNTIFS($F$11:$F$8770,"=COD1",$B$11:$B$8770,"="&amp;B4179))/COUNTIFS($A$11:$A$8770,"="&amp;A4179,$F$11:$F$8770,"=COD1"),0)</f>
        <v>0</v>
      </c>
      <c r="L4179" s="13" t="e">
        <f>(VLOOKUP(F4179,tarifas!$C$7:$D$10,2,FALSE)+tarifas!$D$21)*datos!H4179</f>
        <v>#N/A</v>
      </c>
      <c r="M4179">
        <v>6.4108900000000002</v>
      </c>
      <c r="N4179" s="13" t="e">
        <f t="shared" si="593"/>
        <v>#N/A</v>
      </c>
      <c r="O4179">
        <f t="shared" si="594"/>
        <v>6.4108900000000002</v>
      </c>
      <c r="P4179" s="12">
        <f t="shared" si="595"/>
        <v>581.49727733048815</v>
      </c>
      <c r="Q4179">
        <f t="shared" si="596"/>
        <v>0</v>
      </c>
      <c r="R4179">
        <f>$D$2*tarifas!$D$12/24</f>
        <v>1.4541666666666666</v>
      </c>
      <c r="S4179" t="e">
        <f>VLOOKUP(E4179&amp;" "&amp;F4179,tarifas!$A$13:$D$20,4,FALSE)*P4179</f>
        <v>#N/A</v>
      </c>
      <c r="T4179">
        <f>IF(F4179="COD1",tarifas!$D$11*(SUMIFS($P$11:$P$8770,$F$11:$F$8770,"=COD1",$B$11:$B$8770,"="&amp;B4179)/COUNTIFS($F$11:$F$8770,"=COD1",$B$11:$B$8770,"="&amp;B4179))/COUNTIFS($A$11:$A$8770,"="&amp;A4179,$F$11:$F$8770,"=COD1"),0)</f>
        <v>0</v>
      </c>
      <c r="U4179" t="e">
        <f>(VLOOKUP(F4179,tarifas!$C$7:$D$10,2,FALSE)+tarifas!$D$21)*datos!P4179</f>
        <v>#N/A</v>
      </c>
      <c r="V4179" t="e">
        <f t="shared" si="597"/>
        <v>#N/A</v>
      </c>
      <c r="W4179">
        <f t="shared" si="598"/>
        <v>0</v>
      </c>
    </row>
    <row r="4180" spans="1:23" x14ac:dyDescent="0.25">
      <c r="A4180">
        <f t="shared" si="591"/>
        <v>172</v>
      </c>
      <c r="B4180">
        <f t="shared" si="592"/>
        <v>6</v>
      </c>
      <c r="C4180" s="1">
        <f t="shared" si="599"/>
        <v>41813.708333323222</v>
      </c>
      <c r="D4180" s="7">
        <v>484.50000000000006</v>
      </c>
      <c r="E4180" s="7"/>
      <c r="G4180">
        <v>64.94</v>
      </c>
      <c r="H4180" s="12">
        <v>479.7928907849498</v>
      </c>
      <c r="I4180" s="13">
        <f>$D$2*tarifas!$D$12/24</f>
        <v>1.4541666666666666</v>
      </c>
      <c r="J4180" s="13" t="e">
        <f>VLOOKUP(E4180&amp;" "&amp;F4180,tarifas!$A$13:$D$20,4,FALSE)*H4180</f>
        <v>#N/A</v>
      </c>
      <c r="K4180" s="13">
        <f>IF(F4180="COD1",tarifas!$D$11*(SUMIFS($H$11:$H$8770,$F$11:$F$8770,"=COD1",$B$11:$B$8770,"="&amp;B4180)/COUNTIFS($F$11:$F$8770,"=COD1",$B$11:$B$8770,"="&amp;B4180))/COUNTIFS($A$11:$A$8770,"="&amp;A4180,$F$11:$F$8770,"=COD1"),0)</f>
        <v>0</v>
      </c>
      <c r="L4180" s="13" t="e">
        <f>(VLOOKUP(F4180,tarifas!$C$7:$D$10,2,FALSE)+tarifas!$D$21)*datos!H4180</f>
        <v>#N/A</v>
      </c>
      <c r="M4180">
        <v>47.862160000000003</v>
      </c>
      <c r="N4180" s="13" t="e">
        <f t="shared" si="593"/>
        <v>#N/A</v>
      </c>
      <c r="O4180">
        <f t="shared" si="594"/>
        <v>47.862160000000003</v>
      </c>
      <c r="P4180" s="12">
        <f t="shared" si="595"/>
        <v>431.93073078494979</v>
      </c>
      <c r="Q4180">
        <f t="shared" si="596"/>
        <v>0</v>
      </c>
      <c r="R4180">
        <f>$D$2*tarifas!$D$12/24</f>
        <v>1.4541666666666666</v>
      </c>
      <c r="S4180" t="e">
        <f>VLOOKUP(E4180&amp;" "&amp;F4180,tarifas!$A$13:$D$20,4,FALSE)*P4180</f>
        <v>#N/A</v>
      </c>
      <c r="T4180">
        <f>IF(F4180="COD1",tarifas!$D$11*(SUMIFS($P$11:$P$8770,$F$11:$F$8770,"=COD1",$B$11:$B$8770,"="&amp;B4180)/COUNTIFS($F$11:$F$8770,"=COD1",$B$11:$B$8770,"="&amp;B4180))/COUNTIFS($A$11:$A$8770,"="&amp;A4180,$F$11:$F$8770,"=COD1"),0)</f>
        <v>0</v>
      </c>
      <c r="U4180" t="e">
        <f>(VLOOKUP(F4180,tarifas!$C$7:$D$10,2,FALSE)+tarifas!$D$21)*datos!P4180</f>
        <v>#N/A</v>
      </c>
      <c r="V4180" t="e">
        <f t="shared" si="597"/>
        <v>#N/A</v>
      </c>
      <c r="W4180">
        <f t="shared" si="598"/>
        <v>0</v>
      </c>
    </row>
    <row r="4181" spans="1:23" x14ac:dyDescent="0.25">
      <c r="A4181">
        <f t="shared" si="591"/>
        <v>172</v>
      </c>
      <c r="B4181">
        <f t="shared" si="592"/>
        <v>6</v>
      </c>
      <c r="C4181" s="1">
        <f t="shared" si="599"/>
        <v>41813.749999989886</v>
      </c>
      <c r="D4181" s="7">
        <v>290.28787878787881</v>
      </c>
      <c r="E4181" s="7"/>
      <c r="G4181">
        <v>64.989999999999995</v>
      </c>
      <c r="H4181" s="12">
        <v>354.02378243136752</v>
      </c>
      <c r="I4181" s="13">
        <f>$D$2*tarifas!$D$12/24</f>
        <v>1.4541666666666666</v>
      </c>
      <c r="J4181" s="13" t="e">
        <f>VLOOKUP(E4181&amp;" "&amp;F4181,tarifas!$A$13:$D$20,4,FALSE)*H4181</f>
        <v>#N/A</v>
      </c>
      <c r="K4181" s="13">
        <f>IF(F4181="COD1",tarifas!$D$11*(SUMIFS($H$11:$H$8770,$F$11:$F$8770,"=COD1",$B$11:$B$8770,"="&amp;B4181)/COUNTIFS($F$11:$F$8770,"=COD1",$B$11:$B$8770,"="&amp;B4181))/COUNTIFS($A$11:$A$8770,"="&amp;A4181,$F$11:$F$8770,"=COD1"),0)</f>
        <v>0</v>
      </c>
      <c r="L4181" s="13" t="e">
        <f>(VLOOKUP(F4181,tarifas!$C$7:$D$10,2,FALSE)+tarifas!$D$21)*datos!H4181</f>
        <v>#N/A</v>
      </c>
      <c r="M4181">
        <v>9.7489100000000004</v>
      </c>
      <c r="N4181" s="13" t="e">
        <f t="shared" si="593"/>
        <v>#N/A</v>
      </c>
      <c r="O4181">
        <f t="shared" si="594"/>
        <v>9.7489100000000004</v>
      </c>
      <c r="P4181" s="12">
        <f t="shared" si="595"/>
        <v>344.2748724313675</v>
      </c>
      <c r="Q4181">
        <f t="shared" si="596"/>
        <v>0</v>
      </c>
      <c r="R4181">
        <f>$D$2*tarifas!$D$12/24</f>
        <v>1.4541666666666666</v>
      </c>
      <c r="S4181" t="e">
        <f>VLOOKUP(E4181&amp;" "&amp;F4181,tarifas!$A$13:$D$20,4,FALSE)*P4181</f>
        <v>#N/A</v>
      </c>
      <c r="T4181">
        <f>IF(F4181="COD1",tarifas!$D$11*(SUMIFS($P$11:$P$8770,$F$11:$F$8770,"=COD1",$B$11:$B$8770,"="&amp;B4181)/COUNTIFS($F$11:$F$8770,"=COD1",$B$11:$B$8770,"="&amp;B4181))/COUNTIFS($A$11:$A$8770,"="&amp;A4181,$F$11:$F$8770,"=COD1"),0)</f>
        <v>0</v>
      </c>
      <c r="U4181" t="e">
        <f>(VLOOKUP(F4181,tarifas!$C$7:$D$10,2,FALSE)+tarifas!$D$21)*datos!P4181</f>
        <v>#N/A</v>
      </c>
      <c r="V4181" t="e">
        <f t="shared" si="597"/>
        <v>#N/A</v>
      </c>
      <c r="W4181">
        <f t="shared" si="598"/>
        <v>0</v>
      </c>
    </row>
    <row r="4182" spans="1:23" x14ac:dyDescent="0.25">
      <c r="A4182">
        <f t="shared" si="591"/>
        <v>172</v>
      </c>
      <c r="B4182">
        <f t="shared" si="592"/>
        <v>6</v>
      </c>
      <c r="C4182" s="1">
        <f t="shared" si="599"/>
        <v>41813.791666656551</v>
      </c>
      <c r="D4182" s="7">
        <v>87.318181818181827</v>
      </c>
      <c r="E4182" s="7"/>
      <c r="G4182">
        <v>65.69</v>
      </c>
      <c r="H4182" s="12">
        <v>253.88182956416154</v>
      </c>
      <c r="I4182" s="13">
        <f>$D$2*tarifas!$D$12/24</f>
        <v>1.4541666666666666</v>
      </c>
      <c r="J4182" s="13" t="e">
        <f>VLOOKUP(E4182&amp;" "&amp;F4182,tarifas!$A$13:$D$20,4,FALSE)*H4182</f>
        <v>#N/A</v>
      </c>
      <c r="K4182" s="13">
        <f>IF(F4182="COD1",tarifas!$D$11*(SUMIFS($H$11:$H$8770,$F$11:$F$8770,"=COD1",$B$11:$B$8770,"="&amp;B4182)/COUNTIFS($F$11:$F$8770,"=COD1",$B$11:$B$8770,"="&amp;B4182))/COUNTIFS($A$11:$A$8770,"="&amp;A4182,$F$11:$F$8770,"=COD1"),0)</f>
        <v>0</v>
      </c>
      <c r="L4182" s="13" t="e">
        <f>(VLOOKUP(F4182,tarifas!$C$7:$D$10,2,FALSE)+tarifas!$D$21)*datos!H4182</f>
        <v>#N/A</v>
      </c>
      <c r="M4182">
        <v>4.8820000000000002E-2</v>
      </c>
      <c r="N4182" s="13" t="e">
        <f t="shared" si="593"/>
        <v>#N/A</v>
      </c>
      <c r="O4182">
        <f t="shared" si="594"/>
        <v>4.8820000000000002E-2</v>
      </c>
      <c r="P4182" s="12">
        <f t="shared" si="595"/>
        <v>253.83300956416153</v>
      </c>
      <c r="Q4182">
        <f t="shared" si="596"/>
        <v>0</v>
      </c>
      <c r="R4182">
        <f>$D$2*tarifas!$D$12/24</f>
        <v>1.4541666666666666</v>
      </c>
      <c r="S4182" t="e">
        <f>VLOOKUP(E4182&amp;" "&amp;F4182,tarifas!$A$13:$D$20,4,FALSE)*P4182</f>
        <v>#N/A</v>
      </c>
      <c r="T4182">
        <f>IF(F4182="COD1",tarifas!$D$11*(SUMIFS($P$11:$P$8770,$F$11:$F$8770,"=COD1",$B$11:$B$8770,"="&amp;B4182)/COUNTIFS($F$11:$F$8770,"=COD1",$B$11:$B$8770,"="&amp;B4182))/COUNTIFS($A$11:$A$8770,"="&amp;A4182,$F$11:$F$8770,"=COD1"),0)</f>
        <v>0</v>
      </c>
      <c r="U4182" t="e">
        <f>(VLOOKUP(F4182,tarifas!$C$7:$D$10,2,FALSE)+tarifas!$D$21)*datos!P4182</f>
        <v>#N/A</v>
      </c>
      <c r="V4182" t="e">
        <f t="shared" si="597"/>
        <v>#N/A</v>
      </c>
      <c r="W4182">
        <f t="shared" si="598"/>
        <v>0</v>
      </c>
    </row>
    <row r="4183" spans="1:23" x14ac:dyDescent="0.25">
      <c r="A4183">
        <f t="shared" si="591"/>
        <v>172</v>
      </c>
      <c r="B4183">
        <f t="shared" si="592"/>
        <v>6</v>
      </c>
      <c r="C4183" s="1">
        <f t="shared" si="599"/>
        <v>41813.833333323215</v>
      </c>
      <c r="D4183" s="7">
        <v>9.5303030303030294</v>
      </c>
      <c r="E4183" s="7"/>
      <c r="G4183">
        <v>67.16</v>
      </c>
      <c r="H4183" s="12">
        <v>240.5148169590976</v>
      </c>
      <c r="I4183" s="13">
        <f>$D$2*tarifas!$D$12/24</f>
        <v>1.4541666666666666</v>
      </c>
      <c r="J4183" s="13" t="e">
        <f>VLOOKUP(E4183&amp;" "&amp;F4183,tarifas!$A$13:$D$20,4,FALSE)*H4183</f>
        <v>#N/A</v>
      </c>
      <c r="K4183" s="13">
        <f>IF(F4183="COD1",tarifas!$D$11*(SUMIFS($H$11:$H$8770,$F$11:$F$8770,"=COD1",$B$11:$B$8770,"="&amp;B4183)/COUNTIFS($F$11:$F$8770,"=COD1",$B$11:$B$8770,"="&amp;B4183))/COUNTIFS($A$11:$A$8770,"="&amp;A4183,$F$11:$F$8770,"=COD1"),0)</f>
        <v>0</v>
      </c>
      <c r="L4183" s="13" t="e">
        <f>(VLOOKUP(F4183,tarifas!$C$7:$D$10,2,FALSE)+tarifas!$D$21)*datos!H4183</f>
        <v>#N/A</v>
      </c>
      <c r="M4183">
        <v>0</v>
      </c>
      <c r="N4183" s="13" t="e">
        <f t="shared" si="593"/>
        <v>#N/A</v>
      </c>
      <c r="O4183">
        <f t="shared" si="594"/>
        <v>0</v>
      </c>
      <c r="P4183" s="12">
        <f t="shared" si="595"/>
        <v>240.5148169590976</v>
      </c>
      <c r="Q4183">
        <f t="shared" si="596"/>
        <v>0</v>
      </c>
      <c r="R4183">
        <f>$D$2*tarifas!$D$12/24</f>
        <v>1.4541666666666666</v>
      </c>
      <c r="S4183" t="e">
        <f>VLOOKUP(E4183&amp;" "&amp;F4183,tarifas!$A$13:$D$20,4,FALSE)*P4183</f>
        <v>#N/A</v>
      </c>
      <c r="T4183">
        <f>IF(F4183="COD1",tarifas!$D$11*(SUMIFS($P$11:$P$8770,$F$11:$F$8770,"=COD1",$B$11:$B$8770,"="&amp;B4183)/COUNTIFS($F$11:$F$8770,"=COD1",$B$11:$B$8770,"="&amp;B4183))/COUNTIFS($A$11:$A$8770,"="&amp;A4183,$F$11:$F$8770,"=COD1"),0)</f>
        <v>0</v>
      </c>
      <c r="U4183" t="e">
        <f>(VLOOKUP(F4183,tarifas!$C$7:$D$10,2,FALSE)+tarifas!$D$21)*datos!P4183</f>
        <v>#N/A</v>
      </c>
      <c r="V4183" t="e">
        <f t="shared" si="597"/>
        <v>#N/A</v>
      </c>
      <c r="W4183">
        <f t="shared" si="598"/>
        <v>0</v>
      </c>
    </row>
    <row r="4184" spans="1:23" x14ac:dyDescent="0.25">
      <c r="A4184">
        <f t="shared" si="591"/>
        <v>172</v>
      </c>
      <c r="B4184">
        <f t="shared" si="592"/>
        <v>6</v>
      </c>
      <c r="C4184" s="1">
        <f t="shared" si="599"/>
        <v>41813.874999989879</v>
      </c>
      <c r="D4184" s="7">
        <v>0</v>
      </c>
      <c r="E4184" s="7"/>
      <c r="G4184">
        <v>66.73</v>
      </c>
      <c r="H4184" s="12">
        <v>225.69974210252821</v>
      </c>
      <c r="I4184" s="13">
        <f>$D$2*tarifas!$D$12/24</f>
        <v>1.4541666666666666</v>
      </c>
      <c r="J4184" s="13" t="e">
        <f>VLOOKUP(E4184&amp;" "&amp;F4184,tarifas!$A$13:$D$20,4,FALSE)*H4184</f>
        <v>#N/A</v>
      </c>
      <c r="K4184" s="13">
        <f>IF(F4184="COD1",tarifas!$D$11*(SUMIFS($H$11:$H$8770,$F$11:$F$8770,"=COD1",$B$11:$B$8770,"="&amp;B4184)/COUNTIFS($F$11:$F$8770,"=COD1",$B$11:$B$8770,"="&amp;B4184))/COUNTIFS($A$11:$A$8770,"="&amp;A4184,$F$11:$F$8770,"=COD1"),0)</f>
        <v>0</v>
      </c>
      <c r="L4184" s="13" t="e">
        <f>(VLOOKUP(F4184,tarifas!$C$7:$D$10,2,FALSE)+tarifas!$D$21)*datos!H4184</f>
        <v>#N/A</v>
      </c>
      <c r="M4184">
        <v>0</v>
      </c>
      <c r="N4184" s="13" t="e">
        <f t="shared" si="593"/>
        <v>#N/A</v>
      </c>
      <c r="O4184">
        <f t="shared" si="594"/>
        <v>0</v>
      </c>
      <c r="P4184" s="12">
        <f t="shared" si="595"/>
        <v>225.69974210252821</v>
      </c>
      <c r="Q4184">
        <f t="shared" si="596"/>
        <v>0</v>
      </c>
      <c r="R4184">
        <f>$D$2*tarifas!$D$12/24</f>
        <v>1.4541666666666666</v>
      </c>
      <c r="S4184" t="e">
        <f>VLOOKUP(E4184&amp;" "&amp;F4184,tarifas!$A$13:$D$20,4,FALSE)*P4184</f>
        <v>#N/A</v>
      </c>
      <c r="T4184">
        <f>IF(F4184="COD1",tarifas!$D$11*(SUMIFS($P$11:$P$8770,$F$11:$F$8770,"=COD1",$B$11:$B$8770,"="&amp;B4184)/COUNTIFS($F$11:$F$8770,"=COD1",$B$11:$B$8770,"="&amp;B4184))/COUNTIFS($A$11:$A$8770,"="&amp;A4184,$F$11:$F$8770,"=COD1"),0)</f>
        <v>0</v>
      </c>
      <c r="U4184" t="e">
        <f>(VLOOKUP(F4184,tarifas!$C$7:$D$10,2,FALSE)+tarifas!$D$21)*datos!P4184</f>
        <v>#N/A</v>
      </c>
      <c r="V4184" t="e">
        <f t="shared" si="597"/>
        <v>#N/A</v>
      </c>
      <c r="W4184">
        <f t="shared" si="598"/>
        <v>0</v>
      </c>
    </row>
    <row r="4185" spans="1:23" x14ac:dyDescent="0.25">
      <c r="A4185">
        <f t="shared" si="591"/>
        <v>172</v>
      </c>
      <c r="B4185">
        <f t="shared" si="592"/>
        <v>6</v>
      </c>
      <c r="C4185" s="1">
        <f t="shared" si="599"/>
        <v>41813.916666656543</v>
      </c>
      <c r="D4185" s="7">
        <v>0</v>
      </c>
      <c r="E4185" s="7"/>
      <c r="G4185">
        <v>63.56</v>
      </c>
      <c r="H4185" s="12">
        <v>223.40758024655119</v>
      </c>
      <c r="I4185" s="13">
        <f>$D$2*tarifas!$D$12/24</f>
        <v>1.4541666666666666</v>
      </c>
      <c r="J4185" s="13" t="e">
        <f>VLOOKUP(E4185&amp;" "&amp;F4185,tarifas!$A$13:$D$20,4,FALSE)*H4185</f>
        <v>#N/A</v>
      </c>
      <c r="K4185" s="13">
        <f>IF(F4185="COD1",tarifas!$D$11*(SUMIFS($H$11:$H$8770,$F$11:$F$8770,"=COD1",$B$11:$B$8770,"="&amp;B4185)/COUNTIFS($F$11:$F$8770,"=COD1",$B$11:$B$8770,"="&amp;B4185))/COUNTIFS($A$11:$A$8770,"="&amp;A4185,$F$11:$F$8770,"=COD1"),0)</f>
        <v>0</v>
      </c>
      <c r="L4185" s="13" t="e">
        <f>(VLOOKUP(F4185,tarifas!$C$7:$D$10,2,FALSE)+tarifas!$D$21)*datos!H4185</f>
        <v>#N/A</v>
      </c>
      <c r="M4185">
        <v>0</v>
      </c>
      <c r="N4185" s="13" t="e">
        <f t="shared" si="593"/>
        <v>#N/A</v>
      </c>
      <c r="O4185">
        <f t="shared" si="594"/>
        <v>0</v>
      </c>
      <c r="P4185" s="12">
        <f t="shared" si="595"/>
        <v>223.40758024655119</v>
      </c>
      <c r="Q4185">
        <f t="shared" si="596"/>
        <v>0</v>
      </c>
      <c r="R4185">
        <f>$D$2*tarifas!$D$12/24</f>
        <v>1.4541666666666666</v>
      </c>
      <c r="S4185" t="e">
        <f>VLOOKUP(E4185&amp;" "&amp;F4185,tarifas!$A$13:$D$20,4,FALSE)*P4185</f>
        <v>#N/A</v>
      </c>
      <c r="T4185">
        <f>IF(F4185="COD1",tarifas!$D$11*(SUMIFS($P$11:$P$8770,$F$11:$F$8770,"=COD1",$B$11:$B$8770,"="&amp;B4185)/COUNTIFS($F$11:$F$8770,"=COD1",$B$11:$B$8770,"="&amp;B4185))/COUNTIFS($A$11:$A$8770,"="&amp;A4185,$F$11:$F$8770,"=COD1"),0)</f>
        <v>0</v>
      </c>
      <c r="U4185" t="e">
        <f>(VLOOKUP(F4185,tarifas!$C$7:$D$10,2,FALSE)+tarifas!$D$21)*datos!P4185</f>
        <v>#N/A</v>
      </c>
      <c r="V4185" t="e">
        <f t="shared" si="597"/>
        <v>#N/A</v>
      </c>
      <c r="W4185">
        <f t="shared" si="598"/>
        <v>0</v>
      </c>
    </row>
    <row r="4186" spans="1:23" x14ac:dyDescent="0.25">
      <c r="A4186">
        <f t="shared" si="591"/>
        <v>172</v>
      </c>
      <c r="B4186">
        <f t="shared" si="592"/>
        <v>6</v>
      </c>
      <c r="C4186" s="1">
        <f t="shared" si="599"/>
        <v>41813.958333323208</v>
      </c>
      <c r="D4186" s="7">
        <v>0</v>
      </c>
      <c r="E4186" s="7"/>
      <c r="G4186">
        <v>64.94</v>
      </c>
      <c r="H4186" s="12">
        <v>202.9736845191718</v>
      </c>
      <c r="I4186" s="13">
        <f>$D$2*tarifas!$D$12/24</f>
        <v>1.4541666666666666</v>
      </c>
      <c r="J4186" s="13" t="e">
        <f>VLOOKUP(E4186&amp;" "&amp;F4186,tarifas!$A$13:$D$20,4,FALSE)*H4186</f>
        <v>#N/A</v>
      </c>
      <c r="K4186" s="13">
        <f>IF(F4186="COD1",tarifas!$D$11*(SUMIFS($H$11:$H$8770,$F$11:$F$8770,"=COD1",$B$11:$B$8770,"="&amp;B4186)/COUNTIFS($F$11:$F$8770,"=COD1",$B$11:$B$8770,"="&amp;B4186))/COUNTIFS($A$11:$A$8770,"="&amp;A4186,$F$11:$F$8770,"=COD1"),0)</f>
        <v>0</v>
      </c>
      <c r="L4186" s="13" t="e">
        <f>(VLOOKUP(F4186,tarifas!$C$7:$D$10,2,FALSE)+tarifas!$D$21)*datos!H4186</f>
        <v>#N/A</v>
      </c>
      <c r="M4186">
        <v>0</v>
      </c>
      <c r="N4186" s="13" t="e">
        <f t="shared" si="593"/>
        <v>#N/A</v>
      </c>
      <c r="O4186">
        <f t="shared" si="594"/>
        <v>0</v>
      </c>
      <c r="P4186" s="12">
        <f t="shared" si="595"/>
        <v>202.9736845191718</v>
      </c>
      <c r="Q4186">
        <f t="shared" si="596"/>
        <v>0</v>
      </c>
      <c r="R4186">
        <f>$D$2*tarifas!$D$12/24</f>
        <v>1.4541666666666666</v>
      </c>
      <c r="S4186" t="e">
        <f>VLOOKUP(E4186&amp;" "&amp;F4186,tarifas!$A$13:$D$20,4,FALSE)*P4186</f>
        <v>#N/A</v>
      </c>
      <c r="T4186">
        <f>IF(F4186="COD1",tarifas!$D$11*(SUMIFS($P$11:$P$8770,$F$11:$F$8770,"=COD1",$B$11:$B$8770,"="&amp;B4186)/COUNTIFS($F$11:$F$8770,"=COD1",$B$11:$B$8770,"="&amp;B4186))/COUNTIFS($A$11:$A$8770,"="&amp;A4186,$F$11:$F$8770,"=COD1"),0)</f>
        <v>0</v>
      </c>
      <c r="U4186" t="e">
        <f>(VLOOKUP(F4186,tarifas!$C$7:$D$10,2,FALSE)+tarifas!$D$21)*datos!P4186</f>
        <v>#N/A</v>
      </c>
      <c r="V4186" t="e">
        <f t="shared" si="597"/>
        <v>#N/A</v>
      </c>
      <c r="W4186">
        <f t="shared" si="598"/>
        <v>0</v>
      </c>
    </row>
    <row r="4187" spans="1:23" x14ac:dyDescent="0.25">
      <c r="A4187">
        <f t="shared" si="591"/>
        <v>173</v>
      </c>
      <c r="B4187">
        <f t="shared" si="592"/>
        <v>6</v>
      </c>
      <c r="C4187" s="1">
        <f t="shared" si="599"/>
        <v>41813.999999989872</v>
      </c>
      <c r="D4187" s="7">
        <v>0</v>
      </c>
      <c r="E4187" s="7"/>
      <c r="G4187">
        <v>63.56</v>
      </c>
      <c r="H4187" s="12">
        <v>200.67489042892151</v>
      </c>
      <c r="I4187" s="13">
        <f>$D$2*tarifas!$D$12/24</f>
        <v>1.4541666666666666</v>
      </c>
      <c r="J4187" s="13" t="e">
        <f>VLOOKUP(E4187&amp;" "&amp;F4187,tarifas!$A$13:$D$20,4,FALSE)*H4187</f>
        <v>#N/A</v>
      </c>
      <c r="K4187" s="13">
        <f>IF(F4187="COD1",tarifas!$D$11*(SUMIFS($H$11:$H$8770,$F$11:$F$8770,"=COD1",$B$11:$B$8770,"="&amp;B4187)/COUNTIFS($F$11:$F$8770,"=COD1",$B$11:$B$8770,"="&amp;B4187))/COUNTIFS($A$11:$A$8770,"="&amp;A4187,$F$11:$F$8770,"=COD1"),0)</f>
        <v>0</v>
      </c>
      <c r="L4187" s="13" t="e">
        <f>(VLOOKUP(F4187,tarifas!$C$7:$D$10,2,FALSE)+tarifas!$D$21)*datos!H4187</f>
        <v>#N/A</v>
      </c>
      <c r="M4187">
        <v>0</v>
      </c>
      <c r="N4187" s="13" t="e">
        <f t="shared" si="593"/>
        <v>#N/A</v>
      </c>
      <c r="O4187">
        <f t="shared" si="594"/>
        <v>0</v>
      </c>
      <c r="P4187" s="12">
        <f t="shared" si="595"/>
        <v>200.67489042892151</v>
      </c>
      <c r="Q4187">
        <f t="shared" si="596"/>
        <v>0</v>
      </c>
      <c r="R4187">
        <f>$D$2*tarifas!$D$12/24</f>
        <v>1.4541666666666666</v>
      </c>
      <c r="S4187" t="e">
        <f>VLOOKUP(E4187&amp;" "&amp;F4187,tarifas!$A$13:$D$20,4,FALSE)*P4187</f>
        <v>#N/A</v>
      </c>
      <c r="T4187">
        <f>IF(F4187="COD1",tarifas!$D$11*(SUMIFS($P$11:$P$8770,$F$11:$F$8770,"=COD1",$B$11:$B$8770,"="&amp;B4187)/COUNTIFS($F$11:$F$8770,"=COD1",$B$11:$B$8770,"="&amp;B4187))/COUNTIFS($A$11:$A$8770,"="&amp;A4187,$F$11:$F$8770,"=COD1"),0)</f>
        <v>0</v>
      </c>
      <c r="U4187" t="e">
        <f>(VLOOKUP(F4187,tarifas!$C$7:$D$10,2,FALSE)+tarifas!$D$21)*datos!P4187</f>
        <v>#N/A</v>
      </c>
      <c r="V4187" t="e">
        <f t="shared" si="597"/>
        <v>#N/A</v>
      </c>
      <c r="W4187">
        <f t="shared" si="598"/>
        <v>0</v>
      </c>
    </row>
    <row r="4188" spans="1:23" x14ac:dyDescent="0.25">
      <c r="A4188">
        <f t="shared" si="591"/>
        <v>173</v>
      </c>
      <c r="B4188">
        <f t="shared" si="592"/>
        <v>6</v>
      </c>
      <c r="C4188" s="1">
        <f t="shared" si="599"/>
        <v>41814.041666656536</v>
      </c>
      <c r="D4188" s="7">
        <v>0</v>
      </c>
      <c r="E4188" s="7"/>
      <c r="G4188">
        <v>60</v>
      </c>
      <c r="H4188" s="12">
        <v>199.67658954277184</v>
      </c>
      <c r="I4188" s="13">
        <f>$D$2*tarifas!$D$12/24</f>
        <v>1.4541666666666666</v>
      </c>
      <c r="J4188" s="13" t="e">
        <f>VLOOKUP(E4188&amp;" "&amp;F4188,tarifas!$A$13:$D$20,4,FALSE)*H4188</f>
        <v>#N/A</v>
      </c>
      <c r="K4188" s="13">
        <f>IF(F4188="COD1",tarifas!$D$11*(SUMIFS($H$11:$H$8770,$F$11:$F$8770,"=COD1",$B$11:$B$8770,"="&amp;B4188)/COUNTIFS($F$11:$F$8770,"=COD1",$B$11:$B$8770,"="&amp;B4188))/COUNTIFS($A$11:$A$8770,"="&amp;A4188,$F$11:$F$8770,"=COD1"),0)</f>
        <v>0</v>
      </c>
      <c r="L4188" s="13" t="e">
        <f>(VLOOKUP(F4188,tarifas!$C$7:$D$10,2,FALSE)+tarifas!$D$21)*datos!H4188</f>
        <v>#N/A</v>
      </c>
      <c r="M4188">
        <v>0</v>
      </c>
      <c r="N4188" s="13" t="e">
        <f t="shared" si="593"/>
        <v>#N/A</v>
      </c>
      <c r="O4188">
        <f t="shared" si="594"/>
        <v>0</v>
      </c>
      <c r="P4188" s="12">
        <f t="shared" si="595"/>
        <v>199.67658954277184</v>
      </c>
      <c r="Q4188">
        <f t="shared" si="596"/>
        <v>0</v>
      </c>
      <c r="R4188">
        <f>$D$2*tarifas!$D$12/24</f>
        <v>1.4541666666666666</v>
      </c>
      <c r="S4188" t="e">
        <f>VLOOKUP(E4188&amp;" "&amp;F4188,tarifas!$A$13:$D$20,4,FALSE)*P4188</f>
        <v>#N/A</v>
      </c>
      <c r="T4188">
        <f>IF(F4188="COD1",tarifas!$D$11*(SUMIFS($P$11:$P$8770,$F$11:$F$8770,"=COD1",$B$11:$B$8770,"="&amp;B4188)/COUNTIFS($F$11:$F$8770,"=COD1",$B$11:$B$8770,"="&amp;B4188))/COUNTIFS($A$11:$A$8770,"="&amp;A4188,$F$11:$F$8770,"=COD1"),0)</f>
        <v>0</v>
      </c>
      <c r="U4188" t="e">
        <f>(VLOOKUP(F4188,tarifas!$C$7:$D$10,2,FALSE)+tarifas!$D$21)*datos!P4188</f>
        <v>#N/A</v>
      </c>
      <c r="V4188" t="e">
        <f t="shared" si="597"/>
        <v>#N/A</v>
      </c>
      <c r="W4188">
        <f t="shared" si="598"/>
        <v>0</v>
      </c>
    </row>
    <row r="4189" spans="1:23" x14ac:dyDescent="0.25">
      <c r="A4189">
        <f t="shared" si="591"/>
        <v>173</v>
      </c>
      <c r="B4189">
        <f t="shared" si="592"/>
        <v>6</v>
      </c>
      <c r="C4189" s="1">
        <f t="shared" si="599"/>
        <v>41814.0833333232</v>
      </c>
      <c r="D4189" s="7">
        <v>0</v>
      </c>
      <c r="E4189" s="7"/>
      <c r="G4189">
        <v>61</v>
      </c>
      <c r="H4189" s="12">
        <v>196.86707609307274</v>
      </c>
      <c r="I4189" s="13">
        <f>$D$2*tarifas!$D$12/24</f>
        <v>1.4541666666666666</v>
      </c>
      <c r="J4189" s="13" t="e">
        <f>VLOOKUP(E4189&amp;" "&amp;F4189,tarifas!$A$13:$D$20,4,FALSE)*H4189</f>
        <v>#N/A</v>
      </c>
      <c r="K4189" s="13">
        <f>IF(F4189="COD1",tarifas!$D$11*(SUMIFS($H$11:$H$8770,$F$11:$F$8770,"=COD1",$B$11:$B$8770,"="&amp;B4189)/COUNTIFS($F$11:$F$8770,"=COD1",$B$11:$B$8770,"="&amp;B4189))/COUNTIFS($A$11:$A$8770,"="&amp;A4189,$F$11:$F$8770,"=COD1"),0)</f>
        <v>0</v>
      </c>
      <c r="L4189" s="13" t="e">
        <f>(VLOOKUP(F4189,tarifas!$C$7:$D$10,2,FALSE)+tarifas!$D$21)*datos!H4189</f>
        <v>#N/A</v>
      </c>
      <c r="M4189">
        <v>0</v>
      </c>
      <c r="N4189" s="13" t="e">
        <f t="shared" si="593"/>
        <v>#N/A</v>
      </c>
      <c r="O4189">
        <f t="shared" si="594"/>
        <v>0</v>
      </c>
      <c r="P4189" s="12">
        <f t="shared" si="595"/>
        <v>196.86707609307274</v>
      </c>
      <c r="Q4189">
        <f t="shared" si="596"/>
        <v>0</v>
      </c>
      <c r="R4189">
        <f>$D$2*tarifas!$D$12/24</f>
        <v>1.4541666666666666</v>
      </c>
      <c r="S4189" t="e">
        <f>VLOOKUP(E4189&amp;" "&amp;F4189,tarifas!$A$13:$D$20,4,FALSE)*P4189</f>
        <v>#N/A</v>
      </c>
      <c r="T4189">
        <f>IF(F4189="COD1",tarifas!$D$11*(SUMIFS($P$11:$P$8770,$F$11:$F$8770,"=COD1",$B$11:$B$8770,"="&amp;B4189)/COUNTIFS($F$11:$F$8770,"=COD1",$B$11:$B$8770,"="&amp;B4189))/COUNTIFS($A$11:$A$8770,"="&amp;A4189,$F$11:$F$8770,"=COD1"),0)</f>
        <v>0</v>
      </c>
      <c r="U4189" t="e">
        <f>(VLOOKUP(F4189,tarifas!$C$7:$D$10,2,FALSE)+tarifas!$D$21)*datos!P4189</f>
        <v>#N/A</v>
      </c>
      <c r="V4189" t="e">
        <f t="shared" si="597"/>
        <v>#N/A</v>
      </c>
      <c r="W4189">
        <f t="shared" si="598"/>
        <v>0</v>
      </c>
    </row>
    <row r="4190" spans="1:23" x14ac:dyDescent="0.25">
      <c r="A4190">
        <f t="shared" si="591"/>
        <v>173</v>
      </c>
      <c r="B4190">
        <f t="shared" si="592"/>
        <v>6</v>
      </c>
      <c r="C4190" s="1">
        <f t="shared" si="599"/>
        <v>41814.124999989865</v>
      </c>
      <c r="D4190" s="7">
        <v>0</v>
      </c>
      <c r="E4190" s="7"/>
      <c r="G4190">
        <v>60</v>
      </c>
      <c r="H4190" s="12">
        <v>196.22373509405514</v>
      </c>
      <c r="I4190" s="13">
        <f>$D$2*tarifas!$D$12/24</f>
        <v>1.4541666666666666</v>
      </c>
      <c r="J4190" s="13" t="e">
        <f>VLOOKUP(E4190&amp;" "&amp;F4190,tarifas!$A$13:$D$20,4,FALSE)*H4190</f>
        <v>#N/A</v>
      </c>
      <c r="K4190" s="13">
        <f>IF(F4190="COD1",tarifas!$D$11*(SUMIFS($H$11:$H$8770,$F$11:$F$8770,"=COD1",$B$11:$B$8770,"="&amp;B4190)/COUNTIFS($F$11:$F$8770,"=COD1",$B$11:$B$8770,"="&amp;B4190))/COUNTIFS($A$11:$A$8770,"="&amp;A4190,$F$11:$F$8770,"=COD1"),0)</f>
        <v>0</v>
      </c>
      <c r="L4190" s="13" t="e">
        <f>(VLOOKUP(F4190,tarifas!$C$7:$D$10,2,FALSE)+tarifas!$D$21)*datos!H4190</f>
        <v>#N/A</v>
      </c>
      <c r="M4190">
        <v>0</v>
      </c>
      <c r="N4190" s="13" t="e">
        <f t="shared" si="593"/>
        <v>#N/A</v>
      </c>
      <c r="O4190">
        <f t="shared" si="594"/>
        <v>0</v>
      </c>
      <c r="P4190" s="12">
        <f t="shared" si="595"/>
        <v>196.22373509405514</v>
      </c>
      <c r="Q4190">
        <f t="shared" si="596"/>
        <v>0</v>
      </c>
      <c r="R4190">
        <f>$D$2*tarifas!$D$12/24</f>
        <v>1.4541666666666666</v>
      </c>
      <c r="S4190" t="e">
        <f>VLOOKUP(E4190&amp;" "&amp;F4190,tarifas!$A$13:$D$20,4,FALSE)*P4190</f>
        <v>#N/A</v>
      </c>
      <c r="T4190">
        <f>IF(F4190="COD1",tarifas!$D$11*(SUMIFS($P$11:$P$8770,$F$11:$F$8770,"=COD1",$B$11:$B$8770,"="&amp;B4190)/COUNTIFS($F$11:$F$8770,"=COD1",$B$11:$B$8770,"="&amp;B4190))/COUNTIFS($A$11:$A$8770,"="&amp;A4190,$F$11:$F$8770,"=COD1"),0)</f>
        <v>0</v>
      </c>
      <c r="U4190" t="e">
        <f>(VLOOKUP(F4190,tarifas!$C$7:$D$10,2,FALSE)+tarifas!$D$21)*datos!P4190</f>
        <v>#N/A</v>
      </c>
      <c r="V4190" t="e">
        <f t="shared" si="597"/>
        <v>#N/A</v>
      </c>
      <c r="W4190">
        <f t="shared" si="598"/>
        <v>0</v>
      </c>
    </row>
    <row r="4191" spans="1:23" x14ac:dyDescent="0.25">
      <c r="A4191">
        <f t="shared" si="591"/>
        <v>173</v>
      </c>
      <c r="B4191">
        <f t="shared" si="592"/>
        <v>6</v>
      </c>
      <c r="C4191" s="1">
        <f t="shared" si="599"/>
        <v>41814.166666656529</v>
      </c>
      <c r="D4191" s="7">
        <v>0</v>
      </c>
      <c r="E4191" s="7"/>
      <c r="G4191">
        <v>61.1</v>
      </c>
      <c r="H4191" s="12">
        <v>195.28466198209316</v>
      </c>
      <c r="I4191" s="13">
        <f>$D$2*tarifas!$D$12/24</f>
        <v>1.4541666666666666</v>
      </c>
      <c r="J4191" s="13" t="e">
        <f>VLOOKUP(E4191&amp;" "&amp;F4191,tarifas!$A$13:$D$20,4,FALSE)*H4191</f>
        <v>#N/A</v>
      </c>
      <c r="K4191" s="13">
        <f>IF(F4191="COD1",tarifas!$D$11*(SUMIFS($H$11:$H$8770,$F$11:$F$8770,"=COD1",$B$11:$B$8770,"="&amp;B4191)/COUNTIFS($F$11:$F$8770,"=COD1",$B$11:$B$8770,"="&amp;B4191))/COUNTIFS($A$11:$A$8770,"="&amp;A4191,$F$11:$F$8770,"=COD1"),0)</f>
        <v>0</v>
      </c>
      <c r="L4191" s="13" t="e">
        <f>(VLOOKUP(F4191,tarifas!$C$7:$D$10,2,FALSE)+tarifas!$D$21)*datos!H4191</f>
        <v>#N/A</v>
      </c>
      <c r="M4191">
        <v>0</v>
      </c>
      <c r="N4191" s="13" t="e">
        <f t="shared" si="593"/>
        <v>#N/A</v>
      </c>
      <c r="O4191">
        <f t="shared" si="594"/>
        <v>0</v>
      </c>
      <c r="P4191" s="12">
        <f t="shared" si="595"/>
        <v>195.28466198209316</v>
      </c>
      <c r="Q4191">
        <f t="shared" si="596"/>
        <v>0</v>
      </c>
      <c r="R4191">
        <f>$D$2*tarifas!$D$12/24</f>
        <v>1.4541666666666666</v>
      </c>
      <c r="S4191" t="e">
        <f>VLOOKUP(E4191&amp;" "&amp;F4191,tarifas!$A$13:$D$20,4,FALSE)*P4191</f>
        <v>#N/A</v>
      </c>
      <c r="T4191">
        <f>IF(F4191="COD1",tarifas!$D$11*(SUMIFS($P$11:$P$8770,$F$11:$F$8770,"=COD1",$B$11:$B$8770,"="&amp;B4191)/COUNTIFS($F$11:$F$8770,"=COD1",$B$11:$B$8770,"="&amp;B4191))/COUNTIFS($A$11:$A$8770,"="&amp;A4191,$F$11:$F$8770,"=COD1"),0)</f>
        <v>0</v>
      </c>
      <c r="U4191" t="e">
        <f>(VLOOKUP(F4191,tarifas!$C$7:$D$10,2,FALSE)+tarifas!$D$21)*datos!P4191</f>
        <v>#N/A</v>
      </c>
      <c r="V4191" t="e">
        <f t="shared" si="597"/>
        <v>#N/A</v>
      </c>
      <c r="W4191">
        <f t="shared" si="598"/>
        <v>0</v>
      </c>
    </row>
    <row r="4192" spans="1:23" x14ac:dyDescent="0.25">
      <c r="A4192">
        <f t="shared" si="591"/>
        <v>173</v>
      </c>
      <c r="B4192">
        <f t="shared" si="592"/>
        <v>6</v>
      </c>
      <c r="C4192" s="1">
        <f t="shared" si="599"/>
        <v>41814.208333323193</v>
      </c>
      <c r="D4192" s="7">
        <v>0</v>
      </c>
      <c r="E4192" s="7"/>
      <c r="G4192">
        <v>64.73</v>
      </c>
      <c r="H4192" s="12">
        <v>193.41244086182598</v>
      </c>
      <c r="I4192" s="13">
        <f>$D$2*tarifas!$D$12/24</f>
        <v>1.4541666666666666</v>
      </c>
      <c r="J4192" s="13" t="e">
        <f>VLOOKUP(E4192&amp;" "&amp;F4192,tarifas!$A$13:$D$20,4,FALSE)*H4192</f>
        <v>#N/A</v>
      </c>
      <c r="K4192" s="13">
        <f>IF(F4192="COD1",tarifas!$D$11*(SUMIFS($H$11:$H$8770,$F$11:$F$8770,"=COD1",$B$11:$B$8770,"="&amp;B4192)/COUNTIFS($F$11:$F$8770,"=COD1",$B$11:$B$8770,"="&amp;B4192))/COUNTIFS($A$11:$A$8770,"="&amp;A4192,$F$11:$F$8770,"=COD1"),0)</f>
        <v>0</v>
      </c>
      <c r="L4192" s="13" t="e">
        <f>(VLOOKUP(F4192,tarifas!$C$7:$D$10,2,FALSE)+tarifas!$D$21)*datos!H4192</f>
        <v>#N/A</v>
      </c>
      <c r="M4192">
        <v>1.8535999999999999</v>
      </c>
      <c r="N4192" s="13" t="e">
        <f t="shared" si="593"/>
        <v>#N/A</v>
      </c>
      <c r="O4192">
        <f t="shared" si="594"/>
        <v>1.8535999999999999</v>
      </c>
      <c r="P4192" s="12">
        <f t="shared" si="595"/>
        <v>191.55884086182598</v>
      </c>
      <c r="Q4192">
        <f t="shared" si="596"/>
        <v>0</v>
      </c>
      <c r="R4192">
        <f>$D$2*tarifas!$D$12/24</f>
        <v>1.4541666666666666</v>
      </c>
      <c r="S4192" t="e">
        <f>VLOOKUP(E4192&amp;" "&amp;F4192,tarifas!$A$13:$D$20,4,FALSE)*P4192</f>
        <v>#N/A</v>
      </c>
      <c r="T4192">
        <f>IF(F4192="COD1",tarifas!$D$11*(SUMIFS($P$11:$P$8770,$F$11:$F$8770,"=COD1",$B$11:$B$8770,"="&amp;B4192)/COUNTIFS($F$11:$F$8770,"=COD1",$B$11:$B$8770,"="&amp;B4192))/COUNTIFS($A$11:$A$8770,"="&amp;A4192,$F$11:$F$8770,"=COD1"),0)</f>
        <v>0</v>
      </c>
      <c r="U4192" t="e">
        <f>(VLOOKUP(F4192,tarifas!$C$7:$D$10,2,FALSE)+tarifas!$D$21)*datos!P4192</f>
        <v>#N/A</v>
      </c>
      <c r="V4192" t="e">
        <f t="shared" si="597"/>
        <v>#N/A</v>
      </c>
      <c r="W4192">
        <f t="shared" si="598"/>
        <v>0</v>
      </c>
    </row>
    <row r="4193" spans="1:23" x14ac:dyDescent="0.25">
      <c r="A4193">
        <f t="shared" si="591"/>
        <v>173</v>
      </c>
      <c r="B4193">
        <f t="shared" si="592"/>
        <v>6</v>
      </c>
      <c r="C4193" s="1">
        <f t="shared" si="599"/>
        <v>41814.249999989857</v>
      </c>
      <c r="D4193" s="7">
        <v>0</v>
      </c>
      <c r="E4193" s="7"/>
      <c r="G4193">
        <v>64.7</v>
      </c>
      <c r="H4193" s="12">
        <v>174.09190421867925</v>
      </c>
      <c r="I4193" s="13">
        <f>$D$2*tarifas!$D$12/24</f>
        <v>1.4541666666666666</v>
      </c>
      <c r="J4193" s="13" t="e">
        <f>VLOOKUP(E4193&amp;" "&amp;F4193,tarifas!$A$13:$D$20,4,FALSE)*H4193</f>
        <v>#N/A</v>
      </c>
      <c r="K4193" s="13">
        <f>IF(F4193="COD1",tarifas!$D$11*(SUMIFS($H$11:$H$8770,$F$11:$F$8770,"=COD1",$B$11:$B$8770,"="&amp;B4193)/COUNTIFS($F$11:$F$8770,"=COD1",$B$11:$B$8770,"="&amp;B4193))/COUNTIFS($A$11:$A$8770,"="&amp;A4193,$F$11:$F$8770,"=COD1"),0)</f>
        <v>0</v>
      </c>
      <c r="L4193" s="13" t="e">
        <f>(VLOOKUP(F4193,tarifas!$C$7:$D$10,2,FALSE)+tarifas!$D$21)*datos!H4193</f>
        <v>#N/A</v>
      </c>
      <c r="M4193">
        <v>39.917389999999997</v>
      </c>
      <c r="N4193" s="13" t="e">
        <f t="shared" si="593"/>
        <v>#N/A</v>
      </c>
      <c r="O4193">
        <f t="shared" si="594"/>
        <v>39.917389999999997</v>
      </c>
      <c r="P4193" s="12">
        <f t="shared" si="595"/>
        <v>134.17451421867924</v>
      </c>
      <c r="Q4193">
        <f t="shared" si="596"/>
        <v>0</v>
      </c>
      <c r="R4193">
        <f>$D$2*tarifas!$D$12/24</f>
        <v>1.4541666666666666</v>
      </c>
      <c r="S4193" t="e">
        <f>VLOOKUP(E4193&amp;" "&amp;F4193,tarifas!$A$13:$D$20,4,FALSE)*P4193</f>
        <v>#N/A</v>
      </c>
      <c r="T4193">
        <f>IF(F4193="COD1",tarifas!$D$11*(SUMIFS($P$11:$P$8770,$F$11:$F$8770,"=COD1",$B$11:$B$8770,"="&amp;B4193)/COUNTIFS($F$11:$F$8770,"=COD1",$B$11:$B$8770,"="&amp;B4193))/COUNTIFS($A$11:$A$8770,"="&amp;A4193,$F$11:$F$8770,"=COD1"),0)</f>
        <v>0</v>
      </c>
      <c r="U4193" t="e">
        <f>(VLOOKUP(F4193,tarifas!$C$7:$D$10,2,FALSE)+tarifas!$D$21)*datos!P4193</f>
        <v>#N/A</v>
      </c>
      <c r="V4193" t="e">
        <f t="shared" si="597"/>
        <v>#N/A</v>
      </c>
      <c r="W4193">
        <f t="shared" si="598"/>
        <v>0</v>
      </c>
    </row>
    <row r="4194" spans="1:23" x14ac:dyDescent="0.25">
      <c r="A4194">
        <f t="shared" si="591"/>
        <v>173</v>
      </c>
      <c r="B4194">
        <f t="shared" si="592"/>
        <v>6</v>
      </c>
      <c r="C4194" s="1">
        <f t="shared" si="599"/>
        <v>41814.291666656522</v>
      </c>
      <c r="D4194" s="7">
        <v>0</v>
      </c>
      <c r="E4194" s="7"/>
      <c r="G4194">
        <v>66.040000000000006</v>
      </c>
      <c r="H4194" s="12">
        <v>172.99214909517281</v>
      </c>
      <c r="I4194" s="13">
        <f>$D$2*tarifas!$D$12/24</f>
        <v>1.4541666666666666</v>
      </c>
      <c r="J4194" s="13" t="e">
        <f>VLOOKUP(E4194&amp;" "&amp;F4194,tarifas!$A$13:$D$20,4,FALSE)*H4194</f>
        <v>#N/A</v>
      </c>
      <c r="K4194" s="13">
        <f>IF(F4194="COD1",tarifas!$D$11*(SUMIFS($H$11:$H$8770,$F$11:$F$8770,"=COD1",$B$11:$B$8770,"="&amp;B4194)/COUNTIFS($F$11:$F$8770,"=COD1",$B$11:$B$8770,"="&amp;B4194))/COUNTIFS($A$11:$A$8770,"="&amp;A4194,$F$11:$F$8770,"=COD1"),0)</f>
        <v>0</v>
      </c>
      <c r="L4194" s="13" t="e">
        <f>(VLOOKUP(F4194,tarifas!$C$7:$D$10,2,FALSE)+tarifas!$D$21)*datos!H4194</f>
        <v>#N/A</v>
      </c>
      <c r="M4194">
        <v>109.44972</v>
      </c>
      <c r="N4194" s="13" t="e">
        <f t="shared" si="593"/>
        <v>#N/A</v>
      </c>
      <c r="O4194">
        <f t="shared" si="594"/>
        <v>109.44972</v>
      </c>
      <c r="P4194" s="12">
        <f t="shared" si="595"/>
        <v>63.542429095172807</v>
      </c>
      <c r="Q4194">
        <f t="shared" si="596"/>
        <v>0</v>
      </c>
      <c r="R4194">
        <f>$D$2*tarifas!$D$12/24</f>
        <v>1.4541666666666666</v>
      </c>
      <c r="S4194" t="e">
        <f>VLOOKUP(E4194&amp;" "&amp;F4194,tarifas!$A$13:$D$20,4,FALSE)*P4194</f>
        <v>#N/A</v>
      </c>
      <c r="T4194">
        <f>IF(F4194="COD1",tarifas!$D$11*(SUMIFS($P$11:$P$8770,$F$11:$F$8770,"=COD1",$B$11:$B$8770,"="&amp;B4194)/COUNTIFS($F$11:$F$8770,"=COD1",$B$11:$B$8770,"="&amp;B4194))/COUNTIFS($A$11:$A$8770,"="&amp;A4194,$F$11:$F$8770,"=COD1"),0)</f>
        <v>0</v>
      </c>
      <c r="U4194" t="e">
        <f>(VLOOKUP(F4194,tarifas!$C$7:$D$10,2,FALSE)+tarifas!$D$21)*datos!P4194</f>
        <v>#N/A</v>
      </c>
      <c r="V4194" t="e">
        <f t="shared" si="597"/>
        <v>#N/A</v>
      </c>
      <c r="W4194">
        <f t="shared" si="598"/>
        <v>0</v>
      </c>
    </row>
    <row r="4195" spans="1:23" x14ac:dyDescent="0.25">
      <c r="A4195">
        <f t="shared" si="591"/>
        <v>173</v>
      </c>
      <c r="B4195">
        <f t="shared" si="592"/>
        <v>6</v>
      </c>
      <c r="C4195" s="1">
        <f t="shared" si="599"/>
        <v>41814.333333323186</v>
      </c>
      <c r="D4195" s="7">
        <v>420.36363636363637</v>
      </c>
      <c r="E4195" s="7"/>
      <c r="G4195">
        <v>67.8</v>
      </c>
      <c r="H4195" s="12">
        <v>177.13077255412088</v>
      </c>
      <c r="I4195" s="13">
        <f>$D$2*tarifas!$D$12/24</f>
        <v>1.4541666666666666</v>
      </c>
      <c r="J4195" s="13" t="e">
        <f>VLOOKUP(E4195&amp;" "&amp;F4195,tarifas!$A$13:$D$20,4,FALSE)*H4195</f>
        <v>#N/A</v>
      </c>
      <c r="K4195" s="13">
        <f>IF(F4195="COD1",tarifas!$D$11*(SUMIFS($H$11:$H$8770,$F$11:$F$8770,"=COD1",$B$11:$B$8770,"="&amp;B4195)/COUNTIFS($F$11:$F$8770,"=COD1",$B$11:$B$8770,"="&amp;B4195))/COUNTIFS($A$11:$A$8770,"="&amp;A4195,$F$11:$F$8770,"=COD1"),0)</f>
        <v>0</v>
      </c>
      <c r="L4195" s="13" t="e">
        <f>(VLOOKUP(F4195,tarifas!$C$7:$D$10,2,FALSE)+tarifas!$D$21)*datos!H4195</f>
        <v>#N/A</v>
      </c>
      <c r="M4195">
        <v>83.785800000000009</v>
      </c>
      <c r="N4195" s="13" t="e">
        <f t="shared" si="593"/>
        <v>#N/A</v>
      </c>
      <c r="O4195">
        <f t="shared" si="594"/>
        <v>83.785800000000009</v>
      </c>
      <c r="P4195" s="12">
        <f t="shared" si="595"/>
        <v>93.344972554120872</v>
      </c>
      <c r="Q4195">
        <f t="shared" si="596"/>
        <v>0</v>
      </c>
      <c r="R4195">
        <f>$D$2*tarifas!$D$12/24</f>
        <v>1.4541666666666666</v>
      </c>
      <c r="S4195" t="e">
        <f>VLOOKUP(E4195&amp;" "&amp;F4195,tarifas!$A$13:$D$20,4,FALSE)*P4195</f>
        <v>#N/A</v>
      </c>
      <c r="T4195">
        <f>IF(F4195="COD1",tarifas!$D$11*(SUMIFS($P$11:$P$8770,$F$11:$F$8770,"=COD1",$B$11:$B$8770,"="&amp;B4195)/COUNTIFS($F$11:$F$8770,"=COD1",$B$11:$B$8770,"="&amp;B4195))/COUNTIFS($A$11:$A$8770,"="&amp;A4195,$F$11:$F$8770,"=COD1"),0)</f>
        <v>0</v>
      </c>
      <c r="U4195" t="e">
        <f>(VLOOKUP(F4195,tarifas!$C$7:$D$10,2,FALSE)+tarifas!$D$21)*datos!P4195</f>
        <v>#N/A</v>
      </c>
      <c r="V4195" t="e">
        <f t="shared" si="597"/>
        <v>#N/A</v>
      </c>
      <c r="W4195">
        <f t="shared" si="598"/>
        <v>0</v>
      </c>
    </row>
    <row r="4196" spans="1:23" x14ac:dyDescent="0.25">
      <c r="A4196">
        <f t="shared" si="591"/>
        <v>173</v>
      </c>
      <c r="B4196">
        <f t="shared" si="592"/>
        <v>6</v>
      </c>
      <c r="C4196" s="1">
        <f t="shared" si="599"/>
        <v>41814.37499998985</v>
      </c>
      <c r="D4196" s="7">
        <v>473.68181818181813</v>
      </c>
      <c r="E4196" s="7"/>
      <c r="G4196">
        <v>68.5</v>
      </c>
      <c r="H4196" s="12">
        <v>175.34786733532928</v>
      </c>
      <c r="I4196" s="13">
        <f>$D$2*tarifas!$D$12/24</f>
        <v>1.4541666666666666</v>
      </c>
      <c r="J4196" s="13" t="e">
        <f>VLOOKUP(E4196&amp;" "&amp;F4196,tarifas!$A$13:$D$20,4,FALSE)*H4196</f>
        <v>#N/A</v>
      </c>
      <c r="K4196" s="13">
        <f>IF(F4196="COD1",tarifas!$D$11*(SUMIFS($H$11:$H$8770,$F$11:$F$8770,"=COD1",$B$11:$B$8770,"="&amp;B4196)/COUNTIFS($F$11:$F$8770,"=COD1",$B$11:$B$8770,"="&amp;B4196))/COUNTIFS($A$11:$A$8770,"="&amp;A4196,$F$11:$F$8770,"=COD1"),0)</f>
        <v>0</v>
      </c>
      <c r="L4196" s="13" t="e">
        <f>(VLOOKUP(F4196,tarifas!$C$7:$D$10,2,FALSE)+tarifas!$D$21)*datos!H4196</f>
        <v>#N/A</v>
      </c>
      <c r="M4196">
        <v>147.68823</v>
      </c>
      <c r="N4196" s="13" t="e">
        <f t="shared" si="593"/>
        <v>#N/A</v>
      </c>
      <c r="O4196">
        <f t="shared" si="594"/>
        <v>147.68823</v>
      </c>
      <c r="P4196" s="12">
        <f t="shared" si="595"/>
        <v>27.659637335329279</v>
      </c>
      <c r="Q4196">
        <f t="shared" si="596"/>
        <v>0</v>
      </c>
      <c r="R4196">
        <f>$D$2*tarifas!$D$12/24</f>
        <v>1.4541666666666666</v>
      </c>
      <c r="S4196" t="e">
        <f>VLOOKUP(E4196&amp;" "&amp;F4196,tarifas!$A$13:$D$20,4,FALSE)*P4196</f>
        <v>#N/A</v>
      </c>
      <c r="T4196">
        <f>IF(F4196="COD1",tarifas!$D$11*(SUMIFS($P$11:$P$8770,$F$11:$F$8770,"=COD1",$B$11:$B$8770,"="&amp;B4196)/COUNTIFS($F$11:$F$8770,"=COD1",$B$11:$B$8770,"="&amp;B4196))/COUNTIFS($A$11:$A$8770,"="&amp;A4196,$F$11:$F$8770,"=COD1"),0)</f>
        <v>0</v>
      </c>
      <c r="U4196" t="e">
        <f>(VLOOKUP(F4196,tarifas!$C$7:$D$10,2,FALSE)+tarifas!$D$21)*datos!P4196</f>
        <v>#N/A</v>
      </c>
      <c r="V4196" t="e">
        <f t="shared" si="597"/>
        <v>#N/A</v>
      </c>
      <c r="W4196">
        <f t="shared" si="598"/>
        <v>0</v>
      </c>
    </row>
    <row r="4197" spans="1:23" x14ac:dyDescent="0.25">
      <c r="A4197">
        <f t="shared" si="591"/>
        <v>173</v>
      </c>
      <c r="B4197">
        <f t="shared" si="592"/>
        <v>6</v>
      </c>
      <c r="C4197" s="1">
        <f t="shared" si="599"/>
        <v>41814.416666656514</v>
      </c>
      <c r="D4197" s="7">
        <v>625.90909090909099</v>
      </c>
      <c r="E4197" s="7"/>
      <c r="G4197">
        <v>68.2</v>
      </c>
      <c r="H4197" s="12">
        <v>175.93257545379106</v>
      </c>
      <c r="I4197" s="13">
        <f>$D$2*tarifas!$D$12/24</f>
        <v>1.4541666666666666</v>
      </c>
      <c r="J4197" s="13" t="e">
        <f>VLOOKUP(E4197&amp;" "&amp;F4197,tarifas!$A$13:$D$20,4,FALSE)*H4197</f>
        <v>#N/A</v>
      </c>
      <c r="K4197" s="13">
        <f>IF(F4197="COD1",tarifas!$D$11*(SUMIFS($H$11:$H$8770,$F$11:$F$8770,"=COD1",$B$11:$B$8770,"="&amp;B4197)/COUNTIFS($F$11:$F$8770,"=COD1",$B$11:$B$8770,"="&amp;B4197))/COUNTIFS($A$11:$A$8770,"="&amp;A4197,$F$11:$F$8770,"=COD1"),0)</f>
        <v>0</v>
      </c>
      <c r="L4197" s="13" t="e">
        <f>(VLOOKUP(F4197,tarifas!$C$7:$D$10,2,FALSE)+tarifas!$D$21)*datos!H4197</f>
        <v>#N/A</v>
      </c>
      <c r="M4197">
        <v>58.200629999999997</v>
      </c>
      <c r="N4197" s="13" t="e">
        <f t="shared" si="593"/>
        <v>#N/A</v>
      </c>
      <c r="O4197">
        <f t="shared" si="594"/>
        <v>58.200629999999997</v>
      </c>
      <c r="P4197" s="12">
        <f t="shared" si="595"/>
        <v>117.73194545379107</v>
      </c>
      <c r="Q4197">
        <f t="shared" si="596"/>
        <v>0</v>
      </c>
      <c r="R4197">
        <f>$D$2*tarifas!$D$12/24</f>
        <v>1.4541666666666666</v>
      </c>
      <c r="S4197" t="e">
        <f>VLOOKUP(E4197&amp;" "&amp;F4197,tarifas!$A$13:$D$20,4,FALSE)*P4197</f>
        <v>#N/A</v>
      </c>
      <c r="T4197">
        <f>IF(F4197="COD1",tarifas!$D$11*(SUMIFS($P$11:$P$8770,$F$11:$F$8770,"=COD1",$B$11:$B$8770,"="&amp;B4197)/COUNTIFS($F$11:$F$8770,"=COD1",$B$11:$B$8770,"="&amp;B4197))/COUNTIFS($A$11:$A$8770,"="&amp;A4197,$F$11:$F$8770,"=COD1"),0)</f>
        <v>0</v>
      </c>
      <c r="U4197" t="e">
        <f>(VLOOKUP(F4197,tarifas!$C$7:$D$10,2,FALSE)+tarifas!$D$21)*datos!P4197</f>
        <v>#N/A</v>
      </c>
      <c r="V4197" t="e">
        <f t="shared" si="597"/>
        <v>#N/A</v>
      </c>
      <c r="W4197">
        <f t="shared" si="598"/>
        <v>0</v>
      </c>
    </row>
    <row r="4198" spans="1:23" x14ac:dyDescent="0.25">
      <c r="A4198">
        <f t="shared" si="591"/>
        <v>173</v>
      </c>
      <c r="B4198">
        <f t="shared" si="592"/>
        <v>6</v>
      </c>
      <c r="C4198" s="1">
        <f t="shared" si="599"/>
        <v>41814.458333323179</v>
      </c>
      <c r="D4198" s="7">
        <v>731.77272727272737</v>
      </c>
      <c r="E4198" s="7"/>
      <c r="G4198">
        <v>68.5</v>
      </c>
      <c r="H4198" s="12">
        <v>177.43324737712072</v>
      </c>
      <c r="I4198" s="13">
        <f>$D$2*tarifas!$D$12/24</f>
        <v>1.4541666666666666</v>
      </c>
      <c r="J4198" s="13" t="e">
        <f>VLOOKUP(E4198&amp;" "&amp;F4198,tarifas!$A$13:$D$20,4,FALSE)*H4198</f>
        <v>#N/A</v>
      </c>
      <c r="K4198" s="13">
        <f>IF(F4198="COD1",tarifas!$D$11*(SUMIFS($H$11:$H$8770,$F$11:$F$8770,"=COD1",$B$11:$B$8770,"="&amp;B4198)/COUNTIFS($F$11:$F$8770,"=COD1",$B$11:$B$8770,"="&amp;B4198))/COUNTIFS($A$11:$A$8770,"="&amp;A4198,$F$11:$F$8770,"=COD1"),0)</f>
        <v>0</v>
      </c>
      <c r="L4198" s="13" t="e">
        <f>(VLOOKUP(F4198,tarifas!$C$7:$D$10,2,FALSE)+tarifas!$D$21)*datos!H4198</f>
        <v>#N/A</v>
      </c>
      <c r="M4198">
        <v>85.803989999999999</v>
      </c>
      <c r="N4198" s="13" t="e">
        <f t="shared" si="593"/>
        <v>#N/A</v>
      </c>
      <c r="O4198">
        <f t="shared" si="594"/>
        <v>85.803989999999999</v>
      </c>
      <c r="P4198" s="12">
        <f t="shared" si="595"/>
        <v>91.629257377120723</v>
      </c>
      <c r="Q4198">
        <f t="shared" si="596"/>
        <v>0</v>
      </c>
      <c r="R4198">
        <f>$D$2*tarifas!$D$12/24</f>
        <v>1.4541666666666666</v>
      </c>
      <c r="S4198" t="e">
        <f>VLOOKUP(E4198&amp;" "&amp;F4198,tarifas!$A$13:$D$20,4,FALSE)*P4198</f>
        <v>#N/A</v>
      </c>
      <c r="T4198">
        <f>IF(F4198="COD1",tarifas!$D$11*(SUMIFS($P$11:$P$8770,$F$11:$F$8770,"=COD1",$B$11:$B$8770,"="&amp;B4198)/COUNTIFS($F$11:$F$8770,"=COD1",$B$11:$B$8770,"="&amp;B4198))/COUNTIFS($A$11:$A$8770,"="&amp;A4198,$F$11:$F$8770,"=COD1"),0)</f>
        <v>0</v>
      </c>
      <c r="U4198" t="e">
        <f>(VLOOKUP(F4198,tarifas!$C$7:$D$10,2,FALSE)+tarifas!$D$21)*datos!P4198</f>
        <v>#N/A</v>
      </c>
      <c r="V4198" t="e">
        <f t="shared" si="597"/>
        <v>#N/A</v>
      </c>
      <c r="W4198">
        <f t="shared" si="598"/>
        <v>0</v>
      </c>
    </row>
    <row r="4199" spans="1:23" x14ac:dyDescent="0.25">
      <c r="A4199">
        <f t="shared" si="591"/>
        <v>173</v>
      </c>
      <c r="B4199">
        <f t="shared" si="592"/>
        <v>6</v>
      </c>
      <c r="C4199" s="1">
        <f t="shared" si="599"/>
        <v>41814.499999989843</v>
      </c>
      <c r="D4199" s="7">
        <v>801.83333333333326</v>
      </c>
      <c r="E4199" s="7"/>
      <c r="G4199">
        <v>68.13</v>
      </c>
      <c r="H4199" s="12">
        <v>179.20193800581745</v>
      </c>
      <c r="I4199" s="13">
        <f>$D$2*tarifas!$D$12/24</f>
        <v>1.4541666666666666</v>
      </c>
      <c r="J4199" s="13" t="e">
        <f>VLOOKUP(E4199&amp;" "&amp;F4199,tarifas!$A$13:$D$20,4,FALSE)*H4199</f>
        <v>#N/A</v>
      </c>
      <c r="K4199" s="13">
        <f>IF(F4199="COD1",tarifas!$D$11*(SUMIFS($H$11:$H$8770,$F$11:$F$8770,"=COD1",$B$11:$B$8770,"="&amp;B4199)/COUNTIFS($F$11:$F$8770,"=COD1",$B$11:$B$8770,"="&amp;B4199))/COUNTIFS($A$11:$A$8770,"="&amp;A4199,$F$11:$F$8770,"=COD1"),0)</f>
        <v>0</v>
      </c>
      <c r="L4199" s="13" t="e">
        <f>(VLOOKUP(F4199,tarifas!$C$7:$D$10,2,FALSE)+tarifas!$D$21)*datos!H4199</f>
        <v>#N/A</v>
      </c>
      <c r="M4199">
        <v>208.42055999999999</v>
      </c>
      <c r="N4199" s="13" t="e">
        <f t="shared" si="593"/>
        <v>#N/A</v>
      </c>
      <c r="O4199">
        <f t="shared" si="594"/>
        <v>179.20193800581745</v>
      </c>
      <c r="P4199" s="12">
        <f t="shared" si="595"/>
        <v>0</v>
      </c>
      <c r="Q4199">
        <f t="shared" si="596"/>
        <v>29.218621994182541</v>
      </c>
      <c r="R4199">
        <f>$D$2*tarifas!$D$12/24</f>
        <v>1.4541666666666666</v>
      </c>
      <c r="S4199" t="e">
        <f>VLOOKUP(E4199&amp;" "&amp;F4199,tarifas!$A$13:$D$20,4,FALSE)*P4199</f>
        <v>#N/A</v>
      </c>
      <c r="T4199">
        <f>IF(F4199="COD1",tarifas!$D$11*(SUMIFS($P$11:$P$8770,$F$11:$F$8770,"=COD1",$B$11:$B$8770,"="&amp;B4199)/COUNTIFS($F$11:$F$8770,"=COD1",$B$11:$B$8770,"="&amp;B4199))/COUNTIFS($A$11:$A$8770,"="&amp;A4199,$F$11:$F$8770,"=COD1"),0)</f>
        <v>0</v>
      </c>
      <c r="U4199" t="e">
        <f>(VLOOKUP(F4199,tarifas!$C$7:$D$10,2,FALSE)+tarifas!$D$21)*datos!P4199</f>
        <v>#N/A</v>
      </c>
      <c r="V4199" t="e">
        <f t="shared" si="597"/>
        <v>#N/A</v>
      </c>
      <c r="W4199">
        <f t="shared" si="598"/>
        <v>1.7915982448172909</v>
      </c>
    </row>
    <row r="4200" spans="1:23" x14ac:dyDescent="0.25">
      <c r="A4200">
        <f t="shared" si="591"/>
        <v>173</v>
      </c>
      <c r="B4200">
        <f t="shared" si="592"/>
        <v>6</v>
      </c>
      <c r="C4200" s="1">
        <f t="shared" si="599"/>
        <v>41814.541666656507</v>
      </c>
      <c r="D4200" s="7">
        <v>833.25757575757575</v>
      </c>
      <c r="E4200" s="7"/>
      <c r="G4200">
        <v>66</v>
      </c>
      <c r="H4200" s="12">
        <v>179.76355932295601</v>
      </c>
      <c r="I4200" s="13">
        <f>$D$2*tarifas!$D$12/24</f>
        <v>1.4541666666666666</v>
      </c>
      <c r="J4200" s="13" t="e">
        <f>VLOOKUP(E4200&amp;" "&amp;F4200,tarifas!$A$13:$D$20,4,FALSE)*H4200</f>
        <v>#N/A</v>
      </c>
      <c r="K4200" s="13">
        <f>IF(F4200="COD1",tarifas!$D$11*(SUMIFS($H$11:$H$8770,$F$11:$F$8770,"=COD1",$B$11:$B$8770,"="&amp;B4200)/COUNTIFS($F$11:$F$8770,"=COD1",$B$11:$B$8770,"="&amp;B4200))/COUNTIFS($A$11:$A$8770,"="&amp;A4200,$F$11:$F$8770,"=COD1"),0)</f>
        <v>0</v>
      </c>
      <c r="L4200" s="13" t="e">
        <f>(VLOOKUP(F4200,tarifas!$C$7:$D$10,2,FALSE)+tarifas!$D$21)*datos!H4200</f>
        <v>#N/A</v>
      </c>
      <c r="M4200">
        <v>271.32350000000002</v>
      </c>
      <c r="N4200" s="13" t="e">
        <f t="shared" si="593"/>
        <v>#N/A</v>
      </c>
      <c r="O4200">
        <f t="shared" si="594"/>
        <v>179.76355932295601</v>
      </c>
      <c r="P4200" s="12">
        <f t="shared" si="595"/>
        <v>0</v>
      </c>
      <c r="Q4200">
        <f t="shared" si="596"/>
        <v>91.559940677044011</v>
      </c>
      <c r="R4200">
        <f>$D$2*tarifas!$D$12/24</f>
        <v>1.4541666666666666</v>
      </c>
      <c r="S4200" t="e">
        <f>VLOOKUP(E4200&amp;" "&amp;F4200,tarifas!$A$13:$D$20,4,FALSE)*P4200</f>
        <v>#N/A</v>
      </c>
      <c r="T4200">
        <f>IF(F4200="COD1",tarifas!$D$11*(SUMIFS($P$11:$P$8770,$F$11:$F$8770,"=COD1",$B$11:$B$8770,"="&amp;B4200)/COUNTIFS($F$11:$F$8770,"=COD1",$B$11:$B$8770,"="&amp;B4200))/COUNTIFS($A$11:$A$8770,"="&amp;A4200,$F$11:$F$8770,"=COD1"),0)</f>
        <v>0</v>
      </c>
      <c r="U4200" t="e">
        <f>(VLOOKUP(F4200,tarifas!$C$7:$D$10,2,FALSE)+tarifas!$D$21)*datos!P4200</f>
        <v>#N/A</v>
      </c>
      <c r="V4200" t="e">
        <f t="shared" si="597"/>
        <v>#N/A</v>
      </c>
      <c r="W4200">
        <f t="shared" si="598"/>
        <v>5.4386604762164144</v>
      </c>
    </row>
    <row r="4201" spans="1:23" x14ac:dyDescent="0.25">
      <c r="A4201">
        <f t="shared" si="591"/>
        <v>173</v>
      </c>
      <c r="B4201">
        <f t="shared" si="592"/>
        <v>6</v>
      </c>
      <c r="C4201" s="1">
        <f t="shared" si="599"/>
        <v>41814.583333323171</v>
      </c>
      <c r="D4201" s="7">
        <v>819.86363636363637</v>
      </c>
      <c r="E4201" s="7"/>
      <c r="G4201">
        <v>65.8</v>
      </c>
      <c r="H4201" s="12">
        <v>188.07891206353693</v>
      </c>
      <c r="I4201" s="13">
        <f>$D$2*tarifas!$D$12/24</f>
        <v>1.4541666666666666</v>
      </c>
      <c r="J4201" s="13" t="e">
        <f>VLOOKUP(E4201&amp;" "&amp;F4201,tarifas!$A$13:$D$20,4,FALSE)*H4201</f>
        <v>#N/A</v>
      </c>
      <c r="K4201" s="13">
        <f>IF(F4201="COD1",tarifas!$D$11*(SUMIFS($H$11:$H$8770,$F$11:$F$8770,"=COD1",$B$11:$B$8770,"="&amp;B4201)/COUNTIFS($F$11:$F$8770,"=COD1",$B$11:$B$8770,"="&amp;B4201))/COUNTIFS($A$11:$A$8770,"="&amp;A4201,$F$11:$F$8770,"=COD1"),0)</f>
        <v>0</v>
      </c>
      <c r="L4201" s="13" t="e">
        <f>(VLOOKUP(F4201,tarifas!$C$7:$D$10,2,FALSE)+tarifas!$D$21)*datos!H4201</f>
        <v>#N/A</v>
      </c>
      <c r="M4201">
        <v>118.00689</v>
      </c>
      <c r="N4201" s="13" t="e">
        <f t="shared" si="593"/>
        <v>#N/A</v>
      </c>
      <c r="O4201">
        <f t="shared" si="594"/>
        <v>118.00689</v>
      </c>
      <c r="P4201" s="12">
        <f t="shared" si="595"/>
        <v>70.072022063536934</v>
      </c>
      <c r="Q4201">
        <f t="shared" si="596"/>
        <v>0</v>
      </c>
      <c r="R4201">
        <f>$D$2*tarifas!$D$12/24</f>
        <v>1.4541666666666666</v>
      </c>
      <c r="S4201" t="e">
        <f>VLOOKUP(E4201&amp;" "&amp;F4201,tarifas!$A$13:$D$20,4,FALSE)*P4201</f>
        <v>#N/A</v>
      </c>
      <c r="T4201">
        <f>IF(F4201="COD1",tarifas!$D$11*(SUMIFS($P$11:$P$8770,$F$11:$F$8770,"=COD1",$B$11:$B$8770,"="&amp;B4201)/COUNTIFS($F$11:$F$8770,"=COD1",$B$11:$B$8770,"="&amp;B4201))/COUNTIFS($A$11:$A$8770,"="&amp;A4201,$F$11:$F$8770,"=COD1"),0)</f>
        <v>0</v>
      </c>
      <c r="U4201" t="e">
        <f>(VLOOKUP(F4201,tarifas!$C$7:$D$10,2,FALSE)+tarifas!$D$21)*datos!P4201</f>
        <v>#N/A</v>
      </c>
      <c r="V4201" t="e">
        <f t="shared" si="597"/>
        <v>#N/A</v>
      </c>
      <c r="W4201">
        <f t="shared" si="598"/>
        <v>0</v>
      </c>
    </row>
    <row r="4202" spans="1:23" x14ac:dyDescent="0.25">
      <c r="A4202">
        <f t="shared" si="591"/>
        <v>173</v>
      </c>
      <c r="B4202">
        <f t="shared" si="592"/>
        <v>6</v>
      </c>
      <c r="C4202" s="1">
        <f t="shared" si="599"/>
        <v>41814.624999989835</v>
      </c>
      <c r="D4202" s="7">
        <v>750.06060606060612</v>
      </c>
      <c r="E4202" s="7"/>
      <c r="G4202">
        <v>65.099999999999994</v>
      </c>
      <c r="H4202" s="12">
        <v>196.06758605709393</v>
      </c>
      <c r="I4202" s="13">
        <f>$D$2*tarifas!$D$12/24</f>
        <v>1.4541666666666666</v>
      </c>
      <c r="J4202" s="13" t="e">
        <f>VLOOKUP(E4202&amp;" "&amp;F4202,tarifas!$A$13:$D$20,4,FALSE)*H4202</f>
        <v>#N/A</v>
      </c>
      <c r="K4202" s="13">
        <f>IF(F4202="COD1",tarifas!$D$11*(SUMIFS($H$11:$H$8770,$F$11:$F$8770,"=COD1",$B$11:$B$8770,"="&amp;B4202)/COUNTIFS($F$11:$F$8770,"=COD1",$B$11:$B$8770,"="&amp;B4202))/COUNTIFS($A$11:$A$8770,"="&amp;A4202,$F$11:$F$8770,"=COD1"),0)</f>
        <v>0</v>
      </c>
      <c r="L4202" s="13" t="e">
        <f>(VLOOKUP(F4202,tarifas!$C$7:$D$10,2,FALSE)+tarifas!$D$21)*datos!H4202</f>
        <v>#N/A</v>
      </c>
      <c r="M4202">
        <v>244.36785999999998</v>
      </c>
      <c r="N4202" s="13" t="e">
        <f t="shared" si="593"/>
        <v>#N/A</v>
      </c>
      <c r="O4202">
        <f t="shared" si="594"/>
        <v>196.06758605709393</v>
      </c>
      <c r="P4202" s="12">
        <f t="shared" si="595"/>
        <v>0</v>
      </c>
      <c r="Q4202">
        <f t="shared" si="596"/>
        <v>48.300273942906045</v>
      </c>
      <c r="R4202">
        <f>$D$2*tarifas!$D$12/24</f>
        <v>1.4541666666666666</v>
      </c>
      <c r="S4202" t="e">
        <f>VLOOKUP(E4202&amp;" "&amp;F4202,tarifas!$A$13:$D$20,4,FALSE)*P4202</f>
        <v>#N/A</v>
      </c>
      <c r="T4202">
        <f>IF(F4202="COD1",tarifas!$D$11*(SUMIFS($P$11:$P$8770,$F$11:$F$8770,"=COD1",$B$11:$B$8770,"="&amp;B4202)/COUNTIFS($F$11:$F$8770,"=COD1",$B$11:$B$8770,"="&amp;B4202))/COUNTIFS($A$11:$A$8770,"="&amp;A4202,$F$11:$F$8770,"=COD1"),0)</f>
        <v>0</v>
      </c>
      <c r="U4202" t="e">
        <f>(VLOOKUP(F4202,tarifas!$C$7:$D$10,2,FALSE)+tarifas!$D$21)*datos!P4202</f>
        <v>#N/A</v>
      </c>
      <c r="V4202" t="e">
        <f t="shared" si="597"/>
        <v>#N/A</v>
      </c>
      <c r="W4202">
        <f t="shared" si="598"/>
        <v>2.8299130503148651</v>
      </c>
    </row>
    <row r="4203" spans="1:23" x14ac:dyDescent="0.25">
      <c r="A4203">
        <f t="shared" si="591"/>
        <v>173</v>
      </c>
      <c r="B4203">
        <f t="shared" si="592"/>
        <v>6</v>
      </c>
      <c r="C4203" s="1">
        <f t="shared" si="599"/>
        <v>41814.6666666565</v>
      </c>
      <c r="D4203" s="7">
        <v>639.56060606060601</v>
      </c>
      <c r="E4203" s="7"/>
      <c r="G4203">
        <v>64.989999999999995</v>
      </c>
      <c r="H4203" s="12">
        <v>195.22686753237986</v>
      </c>
      <c r="I4203" s="13">
        <f>$D$2*tarifas!$D$12/24</f>
        <v>1.4541666666666666</v>
      </c>
      <c r="J4203" s="13" t="e">
        <f>VLOOKUP(E4203&amp;" "&amp;F4203,tarifas!$A$13:$D$20,4,FALSE)*H4203</f>
        <v>#N/A</v>
      </c>
      <c r="K4203" s="13">
        <f>IF(F4203="COD1",tarifas!$D$11*(SUMIFS($H$11:$H$8770,$F$11:$F$8770,"=COD1",$B$11:$B$8770,"="&amp;B4203)/COUNTIFS($F$11:$F$8770,"=COD1",$B$11:$B$8770,"="&amp;B4203))/COUNTIFS($A$11:$A$8770,"="&amp;A4203,$F$11:$F$8770,"=COD1"),0)</f>
        <v>0</v>
      </c>
      <c r="L4203" s="13" t="e">
        <f>(VLOOKUP(F4203,tarifas!$C$7:$D$10,2,FALSE)+tarifas!$D$21)*datos!H4203</f>
        <v>#N/A</v>
      </c>
      <c r="M4203">
        <v>171.59367</v>
      </c>
      <c r="N4203" s="13" t="e">
        <f t="shared" si="593"/>
        <v>#N/A</v>
      </c>
      <c r="O4203">
        <f t="shared" si="594"/>
        <v>171.59367</v>
      </c>
      <c r="P4203" s="12">
        <f t="shared" si="595"/>
        <v>23.633197532379853</v>
      </c>
      <c r="Q4203">
        <f t="shared" si="596"/>
        <v>0</v>
      </c>
      <c r="R4203">
        <f>$D$2*tarifas!$D$12/24</f>
        <v>1.4541666666666666</v>
      </c>
      <c r="S4203" t="e">
        <f>VLOOKUP(E4203&amp;" "&amp;F4203,tarifas!$A$13:$D$20,4,FALSE)*P4203</f>
        <v>#N/A</v>
      </c>
      <c r="T4203">
        <f>IF(F4203="COD1",tarifas!$D$11*(SUMIFS($P$11:$P$8770,$F$11:$F$8770,"=COD1",$B$11:$B$8770,"="&amp;B4203)/COUNTIFS($F$11:$F$8770,"=COD1",$B$11:$B$8770,"="&amp;B4203))/COUNTIFS($A$11:$A$8770,"="&amp;A4203,$F$11:$F$8770,"=COD1"),0)</f>
        <v>0</v>
      </c>
      <c r="U4203" t="e">
        <f>(VLOOKUP(F4203,tarifas!$C$7:$D$10,2,FALSE)+tarifas!$D$21)*datos!P4203</f>
        <v>#N/A</v>
      </c>
      <c r="V4203" t="e">
        <f t="shared" si="597"/>
        <v>#N/A</v>
      </c>
      <c r="W4203">
        <f t="shared" si="598"/>
        <v>0</v>
      </c>
    </row>
    <row r="4204" spans="1:23" x14ac:dyDescent="0.25">
      <c r="A4204">
        <f t="shared" si="591"/>
        <v>173</v>
      </c>
      <c r="B4204">
        <f t="shared" si="592"/>
        <v>6</v>
      </c>
      <c r="C4204" s="1">
        <f t="shared" si="599"/>
        <v>41814.708333323164</v>
      </c>
      <c r="D4204" s="7">
        <v>485.53030303030312</v>
      </c>
      <c r="E4204" s="7"/>
      <c r="G4204">
        <v>63.94</v>
      </c>
      <c r="H4204" s="12">
        <v>196.68626161498241</v>
      </c>
      <c r="I4204" s="13">
        <f>$D$2*tarifas!$D$12/24</f>
        <v>1.4541666666666666</v>
      </c>
      <c r="J4204" s="13" t="e">
        <f>VLOOKUP(E4204&amp;" "&amp;F4204,tarifas!$A$13:$D$20,4,FALSE)*H4204</f>
        <v>#N/A</v>
      </c>
      <c r="K4204" s="13">
        <f>IF(F4204="COD1",tarifas!$D$11*(SUMIFS($H$11:$H$8770,$F$11:$F$8770,"=COD1",$B$11:$B$8770,"="&amp;B4204)/COUNTIFS($F$11:$F$8770,"=COD1",$B$11:$B$8770,"="&amp;B4204))/COUNTIFS($A$11:$A$8770,"="&amp;A4204,$F$11:$F$8770,"=COD1"),0)</f>
        <v>0</v>
      </c>
      <c r="L4204" s="13" t="e">
        <f>(VLOOKUP(F4204,tarifas!$C$7:$D$10,2,FALSE)+tarifas!$D$21)*datos!H4204</f>
        <v>#N/A</v>
      </c>
      <c r="M4204">
        <v>49.454599999999999</v>
      </c>
      <c r="N4204" s="13" t="e">
        <f t="shared" si="593"/>
        <v>#N/A</v>
      </c>
      <c r="O4204">
        <f t="shared" si="594"/>
        <v>49.454599999999999</v>
      </c>
      <c r="P4204" s="12">
        <f t="shared" si="595"/>
        <v>147.23166161498241</v>
      </c>
      <c r="Q4204">
        <f t="shared" si="596"/>
        <v>0</v>
      </c>
      <c r="R4204">
        <f>$D$2*tarifas!$D$12/24</f>
        <v>1.4541666666666666</v>
      </c>
      <c r="S4204" t="e">
        <f>VLOOKUP(E4204&amp;" "&amp;F4204,tarifas!$A$13:$D$20,4,FALSE)*P4204</f>
        <v>#N/A</v>
      </c>
      <c r="T4204">
        <f>IF(F4204="COD1",tarifas!$D$11*(SUMIFS($P$11:$P$8770,$F$11:$F$8770,"=COD1",$B$11:$B$8770,"="&amp;B4204)/COUNTIFS($F$11:$F$8770,"=COD1",$B$11:$B$8770,"="&amp;B4204))/COUNTIFS($A$11:$A$8770,"="&amp;A4204,$F$11:$F$8770,"=COD1"),0)</f>
        <v>0</v>
      </c>
      <c r="U4204" t="e">
        <f>(VLOOKUP(F4204,tarifas!$C$7:$D$10,2,FALSE)+tarifas!$D$21)*datos!P4204</f>
        <v>#N/A</v>
      </c>
      <c r="V4204" t="e">
        <f t="shared" si="597"/>
        <v>#N/A</v>
      </c>
      <c r="W4204">
        <f t="shared" si="598"/>
        <v>0</v>
      </c>
    </row>
    <row r="4205" spans="1:23" x14ac:dyDescent="0.25">
      <c r="A4205">
        <f t="shared" si="591"/>
        <v>173</v>
      </c>
      <c r="B4205">
        <f t="shared" si="592"/>
        <v>6</v>
      </c>
      <c r="C4205" s="1">
        <f t="shared" si="599"/>
        <v>41814.749999989828</v>
      </c>
      <c r="D4205" s="7">
        <v>288.74242424242425</v>
      </c>
      <c r="E4205" s="7"/>
      <c r="G4205">
        <v>64.239999999999995</v>
      </c>
      <c r="H4205" s="12">
        <v>195.60689564752298</v>
      </c>
      <c r="I4205" s="13">
        <f>$D$2*tarifas!$D$12/24</f>
        <v>1.4541666666666666</v>
      </c>
      <c r="J4205" s="13" t="e">
        <f>VLOOKUP(E4205&amp;" "&amp;F4205,tarifas!$A$13:$D$20,4,FALSE)*H4205</f>
        <v>#N/A</v>
      </c>
      <c r="K4205" s="13">
        <f>IF(F4205="COD1",tarifas!$D$11*(SUMIFS($H$11:$H$8770,$F$11:$F$8770,"=COD1",$B$11:$B$8770,"="&amp;B4205)/COUNTIFS($F$11:$F$8770,"=COD1",$B$11:$B$8770,"="&amp;B4205))/COUNTIFS($A$11:$A$8770,"="&amp;A4205,$F$11:$F$8770,"=COD1"),0)</f>
        <v>0</v>
      </c>
      <c r="L4205" s="13" t="e">
        <f>(VLOOKUP(F4205,tarifas!$C$7:$D$10,2,FALSE)+tarifas!$D$21)*datos!H4205</f>
        <v>#N/A</v>
      </c>
      <c r="M4205">
        <v>0</v>
      </c>
      <c r="N4205" s="13" t="e">
        <f t="shared" si="593"/>
        <v>#N/A</v>
      </c>
      <c r="O4205">
        <f t="shared" si="594"/>
        <v>0</v>
      </c>
      <c r="P4205" s="12">
        <f t="shared" si="595"/>
        <v>195.60689564752298</v>
      </c>
      <c r="Q4205">
        <f t="shared" si="596"/>
        <v>0</v>
      </c>
      <c r="R4205">
        <f>$D$2*tarifas!$D$12/24</f>
        <v>1.4541666666666666</v>
      </c>
      <c r="S4205" t="e">
        <f>VLOOKUP(E4205&amp;" "&amp;F4205,tarifas!$A$13:$D$20,4,FALSE)*P4205</f>
        <v>#N/A</v>
      </c>
      <c r="T4205">
        <f>IF(F4205="COD1",tarifas!$D$11*(SUMIFS($P$11:$P$8770,$F$11:$F$8770,"=COD1",$B$11:$B$8770,"="&amp;B4205)/COUNTIFS($F$11:$F$8770,"=COD1",$B$11:$B$8770,"="&amp;B4205))/COUNTIFS($A$11:$A$8770,"="&amp;A4205,$F$11:$F$8770,"=COD1"),0)</f>
        <v>0</v>
      </c>
      <c r="U4205" t="e">
        <f>(VLOOKUP(F4205,tarifas!$C$7:$D$10,2,FALSE)+tarifas!$D$21)*datos!P4205</f>
        <v>#N/A</v>
      </c>
      <c r="V4205" t="e">
        <f t="shared" si="597"/>
        <v>#N/A</v>
      </c>
      <c r="W4205">
        <f t="shared" si="598"/>
        <v>0</v>
      </c>
    </row>
    <row r="4206" spans="1:23" x14ac:dyDescent="0.25">
      <c r="A4206">
        <f t="shared" si="591"/>
        <v>173</v>
      </c>
      <c r="B4206">
        <f t="shared" si="592"/>
        <v>6</v>
      </c>
      <c r="C4206" s="1">
        <f t="shared" si="599"/>
        <v>41814.791666656492</v>
      </c>
      <c r="D4206" s="7">
        <v>88.348484848484858</v>
      </c>
      <c r="E4206" s="7"/>
      <c r="G4206">
        <v>64.94</v>
      </c>
      <c r="H4206" s="12">
        <v>209.78328644000172</v>
      </c>
      <c r="I4206" s="13">
        <f>$D$2*tarifas!$D$12/24</f>
        <v>1.4541666666666666</v>
      </c>
      <c r="J4206" s="13" t="e">
        <f>VLOOKUP(E4206&amp;" "&amp;F4206,tarifas!$A$13:$D$20,4,FALSE)*H4206</f>
        <v>#N/A</v>
      </c>
      <c r="K4206" s="13">
        <f>IF(F4206="COD1",tarifas!$D$11*(SUMIFS($H$11:$H$8770,$F$11:$F$8770,"=COD1",$B$11:$B$8770,"="&amp;B4206)/COUNTIFS($F$11:$F$8770,"=COD1",$B$11:$B$8770,"="&amp;B4206))/COUNTIFS($A$11:$A$8770,"="&amp;A4206,$F$11:$F$8770,"=COD1"),0)</f>
        <v>0</v>
      </c>
      <c r="L4206" s="13" t="e">
        <f>(VLOOKUP(F4206,tarifas!$C$7:$D$10,2,FALSE)+tarifas!$D$21)*datos!H4206</f>
        <v>#N/A</v>
      </c>
      <c r="M4206">
        <v>7.9400000000000012E-2</v>
      </c>
      <c r="N4206" s="13" t="e">
        <f t="shared" si="593"/>
        <v>#N/A</v>
      </c>
      <c r="O4206">
        <f t="shared" si="594"/>
        <v>7.9400000000000012E-2</v>
      </c>
      <c r="P4206" s="12">
        <f t="shared" si="595"/>
        <v>209.70388644000172</v>
      </c>
      <c r="Q4206">
        <f t="shared" si="596"/>
        <v>0</v>
      </c>
      <c r="R4206">
        <f>$D$2*tarifas!$D$12/24</f>
        <v>1.4541666666666666</v>
      </c>
      <c r="S4206" t="e">
        <f>VLOOKUP(E4206&amp;" "&amp;F4206,tarifas!$A$13:$D$20,4,FALSE)*P4206</f>
        <v>#N/A</v>
      </c>
      <c r="T4206">
        <f>IF(F4206="COD1",tarifas!$D$11*(SUMIFS($P$11:$P$8770,$F$11:$F$8770,"=COD1",$B$11:$B$8770,"="&amp;B4206)/COUNTIFS($F$11:$F$8770,"=COD1",$B$11:$B$8770,"="&amp;B4206))/COUNTIFS($A$11:$A$8770,"="&amp;A4206,$F$11:$F$8770,"=COD1"),0)</f>
        <v>0</v>
      </c>
      <c r="U4206" t="e">
        <f>(VLOOKUP(F4206,tarifas!$C$7:$D$10,2,FALSE)+tarifas!$D$21)*datos!P4206</f>
        <v>#N/A</v>
      </c>
      <c r="V4206" t="e">
        <f t="shared" si="597"/>
        <v>#N/A</v>
      </c>
      <c r="W4206">
        <f t="shared" si="598"/>
        <v>0</v>
      </c>
    </row>
    <row r="4207" spans="1:23" x14ac:dyDescent="0.25">
      <c r="A4207">
        <f t="shared" si="591"/>
        <v>173</v>
      </c>
      <c r="B4207">
        <f t="shared" si="592"/>
        <v>6</v>
      </c>
      <c r="C4207" s="1">
        <f t="shared" si="599"/>
        <v>41814.833333323157</v>
      </c>
      <c r="D4207" s="7">
        <v>10.303030303030303</v>
      </c>
      <c r="E4207" s="7"/>
      <c r="G4207">
        <v>65.099999999999994</v>
      </c>
      <c r="H4207" s="12">
        <v>203.05335477840021</v>
      </c>
      <c r="I4207" s="13">
        <f>$D$2*tarifas!$D$12/24</f>
        <v>1.4541666666666666</v>
      </c>
      <c r="J4207" s="13" t="e">
        <f>VLOOKUP(E4207&amp;" "&amp;F4207,tarifas!$A$13:$D$20,4,FALSE)*H4207</f>
        <v>#N/A</v>
      </c>
      <c r="K4207" s="13">
        <f>IF(F4207="COD1",tarifas!$D$11*(SUMIFS($H$11:$H$8770,$F$11:$F$8770,"=COD1",$B$11:$B$8770,"="&amp;B4207)/COUNTIFS($F$11:$F$8770,"=COD1",$B$11:$B$8770,"="&amp;B4207))/COUNTIFS($A$11:$A$8770,"="&amp;A4207,$F$11:$F$8770,"=COD1"),0)</f>
        <v>0</v>
      </c>
      <c r="L4207" s="13" t="e">
        <f>(VLOOKUP(F4207,tarifas!$C$7:$D$10,2,FALSE)+tarifas!$D$21)*datos!H4207</f>
        <v>#N/A</v>
      </c>
      <c r="M4207">
        <v>0</v>
      </c>
      <c r="N4207" s="13" t="e">
        <f t="shared" si="593"/>
        <v>#N/A</v>
      </c>
      <c r="O4207">
        <f t="shared" si="594"/>
        <v>0</v>
      </c>
      <c r="P4207" s="12">
        <f t="shared" si="595"/>
        <v>203.05335477840021</v>
      </c>
      <c r="Q4207">
        <f t="shared" si="596"/>
        <v>0</v>
      </c>
      <c r="R4207">
        <f>$D$2*tarifas!$D$12/24</f>
        <v>1.4541666666666666</v>
      </c>
      <c r="S4207" t="e">
        <f>VLOOKUP(E4207&amp;" "&amp;F4207,tarifas!$A$13:$D$20,4,FALSE)*P4207</f>
        <v>#N/A</v>
      </c>
      <c r="T4207">
        <f>IF(F4207="COD1",tarifas!$D$11*(SUMIFS($P$11:$P$8770,$F$11:$F$8770,"=COD1",$B$11:$B$8770,"="&amp;B4207)/COUNTIFS($F$11:$F$8770,"=COD1",$B$11:$B$8770,"="&amp;B4207))/COUNTIFS($A$11:$A$8770,"="&amp;A4207,$F$11:$F$8770,"=COD1"),0)</f>
        <v>0</v>
      </c>
      <c r="U4207" t="e">
        <f>(VLOOKUP(F4207,tarifas!$C$7:$D$10,2,FALSE)+tarifas!$D$21)*datos!P4207</f>
        <v>#N/A</v>
      </c>
      <c r="V4207" t="e">
        <f t="shared" si="597"/>
        <v>#N/A</v>
      </c>
      <c r="W4207">
        <f t="shared" si="598"/>
        <v>0</v>
      </c>
    </row>
    <row r="4208" spans="1:23" x14ac:dyDescent="0.25">
      <c r="A4208">
        <f t="shared" si="591"/>
        <v>173</v>
      </c>
      <c r="B4208">
        <f t="shared" si="592"/>
        <v>6</v>
      </c>
      <c r="C4208" s="1">
        <f t="shared" si="599"/>
        <v>41814.874999989821</v>
      </c>
      <c r="D4208" s="7">
        <v>0</v>
      </c>
      <c r="E4208" s="7"/>
      <c r="G4208">
        <v>65</v>
      </c>
      <c r="H4208" s="12">
        <v>205.801404060191</v>
      </c>
      <c r="I4208" s="13">
        <f>$D$2*tarifas!$D$12/24</f>
        <v>1.4541666666666666</v>
      </c>
      <c r="J4208" s="13" t="e">
        <f>VLOOKUP(E4208&amp;" "&amp;F4208,tarifas!$A$13:$D$20,4,FALSE)*H4208</f>
        <v>#N/A</v>
      </c>
      <c r="K4208" s="13">
        <f>IF(F4208="COD1",tarifas!$D$11*(SUMIFS($H$11:$H$8770,$F$11:$F$8770,"=COD1",$B$11:$B$8770,"="&amp;B4208)/COUNTIFS($F$11:$F$8770,"=COD1",$B$11:$B$8770,"="&amp;B4208))/COUNTIFS($A$11:$A$8770,"="&amp;A4208,$F$11:$F$8770,"=COD1"),0)</f>
        <v>0</v>
      </c>
      <c r="L4208" s="13" t="e">
        <f>(VLOOKUP(F4208,tarifas!$C$7:$D$10,2,FALSE)+tarifas!$D$21)*datos!H4208</f>
        <v>#N/A</v>
      </c>
      <c r="M4208">
        <v>0</v>
      </c>
      <c r="N4208" s="13" t="e">
        <f t="shared" si="593"/>
        <v>#N/A</v>
      </c>
      <c r="O4208">
        <f t="shared" si="594"/>
        <v>0</v>
      </c>
      <c r="P4208" s="12">
        <f t="shared" si="595"/>
        <v>205.801404060191</v>
      </c>
      <c r="Q4208">
        <f t="shared" si="596"/>
        <v>0</v>
      </c>
      <c r="R4208">
        <f>$D$2*tarifas!$D$12/24</f>
        <v>1.4541666666666666</v>
      </c>
      <c r="S4208" t="e">
        <f>VLOOKUP(E4208&amp;" "&amp;F4208,tarifas!$A$13:$D$20,4,FALSE)*P4208</f>
        <v>#N/A</v>
      </c>
      <c r="T4208">
        <f>IF(F4208="COD1",tarifas!$D$11*(SUMIFS($P$11:$P$8770,$F$11:$F$8770,"=COD1",$B$11:$B$8770,"="&amp;B4208)/COUNTIFS($F$11:$F$8770,"=COD1",$B$11:$B$8770,"="&amp;B4208))/COUNTIFS($A$11:$A$8770,"="&amp;A4208,$F$11:$F$8770,"=COD1"),0)</f>
        <v>0</v>
      </c>
      <c r="U4208" t="e">
        <f>(VLOOKUP(F4208,tarifas!$C$7:$D$10,2,FALSE)+tarifas!$D$21)*datos!P4208</f>
        <v>#N/A</v>
      </c>
      <c r="V4208" t="e">
        <f t="shared" si="597"/>
        <v>#N/A</v>
      </c>
      <c r="W4208">
        <f t="shared" si="598"/>
        <v>0</v>
      </c>
    </row>
    <row r="4209" spans="1:23" x14ac:dyDescent="0.25">
      <c r="A4209">
        <f t="shared" si="591"/>
        <v>173</v>
      </c>
      <c r="B4209">
        <f t="shared" si="592"/>
        <v>6</v>
      </c>
      <c r="C4209" s="1">
        <f t="shared" si="599"/>
        <v>41814.916666656485</v>
      </c>
      <c r="D4209" s="7">
        <v>0</v>
      </c>
      <c r="E4209" s="7"/>
      <c r="G4209">
        <v>58.86</v>
      </c>
      <c r="H4209" s="12">
        <v>205.28852140081784</v>
      </c>
      <c r="I4209" s="13">
        <f>$D$2*tarifas!$D$12/24</f>
        <v>1.4541666666666666</v>
      </c>
      <c r="J4209" s="13" t="e">
        <f>VLOOKUP(E4209&amp;" "&amp;F4209,tarifas!$A$13:$D$20,4,FALSE)*H4209</f>
        <v>#N/A</v>
      </c>
      <c r="K4209" s="13">
        <f>IF(F4209="COD1",tarifas!$D$11*(SUMIFS($H$11:$H$8770,$F$11:$F$8770,"=COD1",$B$11:$B$8770,"="&amp;B4209)/COUNTIFS($F$11:$F$8770,"=COD1",$B$11:$B$8770,"="&amp;B4209))/COUNTIFS($A$11:$A$8770,"="&amp;A4209,$F$11:$F$8770,"=COD1"),0)</f>
        <v>0</v>
      </c>
      <c r="L4209" s="13" t="e">
        <f>(VLOOKUP(F4209,tarifas!$C$7:$D$10,2,FALSE)+tarifas!$D$21)*datos!H4209</f>
        <v>#N/A</v>
      </c>
      <c r="M4209">
        <v>0</v>
      </c>
      <c r="N4209" s="13" t="e">
        <f t="shared" si="593"/>
        <v>#N/A</v>
      </c>
      <c r="O4209">
        <f t="shared" si="594"/>
        <v>0</v>
      </c>
      <c r="P4209" s="12">
        <f t="shared" si="595"/>
        <v>205.28852140081784</v>
      </c>
      <c r="Q4209">
        <f t="shared" si="596"/>
        <v>0</v>
      </c>
      <c r="R4209">
        <f>$D$2*tarifas!$D$12/24</f>
        <v>1.4541666666666666</v>
      </c>
      <c r="S4209" t="e">
        <f>VLOOKUP(E4209&amp;" "&amp;F4209,tarifas!$A$13:$D$20,4,FALSE)*P4209</f>
        <v>#N/A</v>
      </c>
      <c r="T4209">
        <f>IF(F4209="COD1",tarifas!$D$11*(SUMIFS($P$11:$P$8770,$F$11:$F$8770,"=COD1",$B$11:$B$8770,"="&amp;B4209)/COUNTIFS($F$11:$F$8770,"=COD1",$B$11:$B$8770,"="&amp;B4209))/COUNTIFS($A$11:$A$8770,"="&amp;A4209,$F$11:$F$8770,"=COD1"),0)</f>
        <v>0</v>
      </c>
      <c r="U4209" t="e">
        <f>(VLOOKUP(F4209,tarifas!$C$7:$D$10,2,FALSE)+tarifas!$D$21)*datos!P4209</f>
        <v>#N/A</v>
      </c>
      <c r="V4209" t="e">
        <f t="shared" si="597"/>
        <v>#N/A</v>
      </c>
      <c r="W4209">
        <f t="shared" si="598"/>
        <v>0</v>
      </c>
    </row>
    <row r="4210" spans="1:23" x14ac:dyDescent="0.25">
      <c r="A4210">
        <f t="shared" si="591"/>
        <v>173</v>
      </c>
      <c r="B4210">
        <f t="shared" si="592"/>
        <v>6</v>
      </c>
      <c r="C4210" s="1">
        <f t="shared" si="599"/>
        <v>41814.958333323149</v>
      </c>
      <c r="D4210" s="7">
        <v>0</v>
      </c>
      <c r="E4210" s="7"/>
      <c r="G4210">
        <v>48.13</v>
      </c>
      <c r="H4210" s="12">
        <v>232.86041864874244</v>
      </c>
      <c r="I4210" s="13">
        <f>$D$2*tarifas!$D$12/24</f>
        <v>1.4541666666666666</v>
      </c>
      <c r="J4210" s="13" t="e">
        <f>VLOOKUP(E4210&amp;" "&amp;F4210,tarifas!$A$13:$D$20,4,FALSE)*H4210</f>
        <v>#N/A</v>
      </c>
      <c r="K4210" s="13">
        <f>IF(F4210="COD1",tarifas!$D$11*(SUMIFS($H$11:$H$8770,$F$11:$F$8770,"=COD1",$B$11:$B$8770,"="&amp;B4210)/COUNTIFS($F$11:$F$8770,"=COD1",$B$11:$B$8770,"="&amp;B4210))/COUNTIFS($A$11:$A$8770,"="&amp;A4210,$F$11:$F$8770,"=COD1"),0)</f>
        <v>0</v>
      </c>
      <c r="L4210" s="13" t="e">
        <f>(VLOOKUP(F4210,tarifas!$C$7:$D$10,2,FALSE)+tarifas!$D$21)*datos!H4210</f>
        <v>#N/A</v>
      </c>
      <c r="M4210">
        <v>0</v>
      </c>
      <c r="N4210" s="13" t="e">
        <f t="shared" si="593"/>
        <v>#N/A</v>
      </c>
      <c r="O4210">
        <f t="shared" si="594"/>
        <v>0</v>
      </c>
      <c r="P4210" s="12">
        <f t="shared" si="595"/>
        <v>232.86041864874244</v>
      </c>
      <c r="Q4210">
        <f t="shared" si="596"/>
        <v>0</v>
      </c>
      <c r="R4210">
        <f>$D$2*tarifas!$D$12/24</f>
        <v>1.4541666666666666</v>
      </c>
      <c r="S4210" t="e">
        <f>VLOOKUP(E4210&amp;" "&amp;F4210,tarifas!$A$13:$D$20,4,FALSE)*P4210</f>
        <v>#N/A</v>
      </c>
      <c r="T4210">
        <f>IF(F4210="COD1",tarifas!$D$11*(SUMIFS($P$11:$P$8770,$F$11:$F$8770,"=COD1",$B$11:$B$8770,"="&amp;B4210)/COUNTIFS($F$11:$F$8770,"=COD1",$B$11:$B$8770,"="&amp;B4210))/COUNTIFS($A$11:$A$8770,"="&amp;A4210,$F$11:$F$8770,"=COD1"),0)</f>
        <v>0</v>
      </c>
      <c r="U4210" t="e">
        <f>(VLOOKUP(F4210,tarifas!$C$7:$D$10,2,FALSE)+tarifas!$D$21)*datos!P4210</f>
        <v>#N/A</v>
      </c>
      <c r="V4210" t="e">
        <f t="shared" si="597"/>
        <v>#N/A</v>
      </c>
      <c r="W4210">
        <f t="shared" si="598"/>
        <v>0</v>
      </c>
    </row>
    <row r="4211" spans="1:23" x14ac:dyDescent="0.25">
      <c r="A4211">
        <f t="shared" si="591"/>
        <v>174</v>
      </c>
      <c r="B4211">
        <f t="shared" si="592"/>
        <v>6</v>
      </c>
      <c r="C4211" s="1">
        <f t="shared" si="599"/>
        <v>41814.999999989814</v>
      </c>
      <c r="D4211" s="7">
        <v>0</v>
      </c>
      <c r="E4211" s="7"/>
      <c r="G4211">
        <v>45</v>
      </c>
      <c r="H4211" s="12">
        <v>230.13519647601197</v>
      </c>
      <c r="I4211" s="13">
        <f>$D$2*tarifas!$D$12/24</f>
        <v>1.4541666666666666</v>
      </c>
      <c r="J4211" s="13" t="e">
        <f>VLOOKUP(E4211&amp;" "&amp;F4211,tarifas!$A$13:$D$20,4,FALSE)*H4211</f>
        <v>#N/A</v>
      </c>
      <c r="K4211" s="13">
        <f>IF(F4211="COD1",tarifas!$D$11*(SUMIFS($H$11:$H$8770,$F$11:$F$8770,"=COD1",$B$11:$B$8770,"="&amp;B4211)/COUNTIFS($F$11:$F$8770,"=COD1",$B$11:$B$8770,"="&amp;B4211))/COUNTIFS($A$11:$A$8770,"="&amp;A4211,$F$11:$F$8770,"=COD1"),0)</f>
        <v>0</v>
      </c>
      <c r="L4211" s="13" t="e">
        <f>(VLOOKUP(F4211,tarifas!$C$7:$D$10,2,FALSE)+tarifas!$D$21)*datos!H4211</f>
        <v>#N/A</v>
      </c>
      <c r="M4211">
        <v>0</v>
      </c>
      <c r="N4211" s="13" t="e">
        <f t="shared" si="593"/>
        <v>#N/A</v>
      </c>
      <c r="O4211">
        <f t="shared" si="594"/>
        <v>0</v>
      </c>
      <c r="P4211" s="12">
        <f t="shared" si="595"/>
        <v>230.13519647601197</v>
      </c>
      <c r="Q4211">
        <f t="shared" si="596"/>
        <v>0</v>
      </c>
      <c r="R4211">
        <f>$D$2*tarifas!$D$12/24</f>
        <v>1.4541666666666666</v>
      </c>
      <c r="S4211" t="e">
        <f>VLOOKUP(E4211&amp;" "&amp;F4211,tarifas!$A$13:$D$20,4,FALSE)*P4211</f>
        <v>#N/A</v>
      </c>
      <c r="T4211">
        <f>IF(F4211="COD1",tarifas!$D$11*(SUMIFS($P$11:$P$8770,$F$11:$F$8770,"=COD1",$B$11:$B$8770,"="&amp;B4211)/COUNTIFS($F$11:$F$8770,"=COD1",$B$11:$B$8770,"="&amp;B4211))/COUNTIFS($A$11:$A$8770,"="&amp;A4211,$F$11:$F$8770,"=COD1"),0)</f>
        <v>0</v>
      </c>
      <c r="U4211" t="e">
        <f>(VLOOKUP(F4211,tarifas!$C$7:$D$10,2,FALSE)+tarifas!$D$21)*datos!P4211</f>
        <v>#N/A</v>
      </c>
      <c r="V4211" t="e">
        <f t="shared" si="597"/>
        <v>#N/A</v>
      </c>
      <c r="W4211">
        <f t="shared" si="598"/>
        <v>0</v>
      </c>
    </row>
    <row r="4212" spans="1:23" x14ac:dyDescent="0.25">
      <c r="A4212">
        <f t="shared" si="591"/>
        <v>174</v>
      </c>
      <c r="B4212">
        <f t="shared" si="592"/>
        <v>6</v>
      </c>
      <c r="C4212" s="1">
        <f t="shared" si="599"/>
        <v>41815.041666656478</v>
      </c>
      <c r="D4212" s="7">
        <v>0</v>
      </c>
      <c r="E4212" s="7"/>
      <c r="G4212">
        <v>42.5</v>
      </c>
      <c r="H4212" s="12">
        <v>225.08075625491909</v>
      </c>
      <c r="I4212" s="13">
        <f>$D$2*tarifas!$D$12/24</f>
        <v>1.4541666666666666</v>
      </c>
      <c r="J4212" s="13" t="e">
        <f>VLOOKUP(E4212&amp;" "&amp;F4212,tarifas!$A$13:$D$20,4,FALSE)*H4212</f>
        <v>#N/A</v>
      </c>
      <c r="K4212" s="13">
        <f>IF(F4212="COD1",tarifas!$D$11*(SUMIFS($H$11:$H$8770,$F$11:$F$8770,"=COD1",$B$11:$B$8770,"="&amp;B4212)/COUNTIFS($F$11:$F$8770,"=COD1",$B$11:$B$8770,"="&amp;B4212))/COUNTIFS($A$11:$A$8770,"="&amp;A4212,$F$11:$F$8770,"=COD1"),0)</f>
        <v>0</v>
      </c>
      <c r="L4212" s="13" t="e">
        <f>(VLOOKUP(F4212,tarifas!$C$7:$D$10,2,FALSE)+tarifas!$D$21)*datos!H4212</f>
        <v>#N/A</v>
      </c>
      <c r="M4212">
        <v>0</v>
      </c>
      <c r="N4212" s="13" t="e">
        <f t="shared" si="593"/>
        <v>#N/A</v>
      </c>
      <c r="O4212">
        <f t="shared" si="594"/>
        <v>0</v>
      </c>
      <c r="P4212" s="12">
        <f t="shared" si="595"/>
        <v>225.08075625491909</v>
      </c>
      <c r="Q4212">
        <f t="shared" si="596"/>
        <v>0</v>
      </c>
      <c r="R4212">
        <f>$D$2*tarifas!$D$12/24</f>
        <v>1.4541666666666666</v>
      </c>
      <c r="S4212" t="e">
        <f>VLOOKUP(E4212&amp;" "&amp;F4212,tarifas!$A$13:$D$20,4,FALSE)*P4212</f>
        <v>#N/A</v>
      </c>
      <c r="T4212">
        <f>IF(F4212="COD1",tarifas!$D$11*(SUMIFS($P$11:$P$8770,$F$11:$F$8770,"=COD1",$B$11:$B$8770,"="&amp;B4212)/COUNTIFS($F$11:$F$8770,"=COD1",$B$11:$B$8770,"="&amp;B4212))/COUNTIFS($A$11:$A$8770,"="&amp;A4212,$F$11:$F$8770,"=COD1"),0)</f>
        <v>0</v>
      </c>
      <c r="U4212" t="e">
        <f>(VLOOKUP(F4212,tarifas!$C$7:$D$10,2,FALSE)+tarifas!$D$21)*datos!P4212</f>
        <v>#N/A</v>
      </c>
      <c r="V4212" t="e">
        <f t="shared" si="597"/>
        <v>#N/A</v>
      </c>
      <c r="W4212">
        <f t="shared" si="598"/>
        <v>0</v>
      </c>
    </row>
    <row r="4213" spans="1:23" x14ac:dyDescent="0.25">
      <c r="A4213">
        <f t="shared" si="591"/>
        <v>174</v>
      </c>
      <c r="B4213">
        <f t="shared" si="592"/>
        <v>6</v>
      </c>
      <c r="C4213" s="1">
        <f t="shared" si="599"/>
        <v>41815.083333323142</v>
      </c>
      <c r="D4213" s="7">
        <v>0</v>
      </c>
      <c r="E4213" s="7"/>
      <c r="G4213">
        <v>42</v>
      </c>
      <c r="H4213" s="12">
        <v>210.9043895633431</v>
      </c>
      <c r="I4213" s="13">
        <f>$D$2*tarifas!$D$12/24</f>
        <v>1.4541666666666666</v>
      </c>
      <c r="J4213" s="13" t="e">
        <f>VLOOKUP(E4213&amp;" "&amp;F4213,tarifas!$A$13:$D$20,4,FALSE)*H4213</f>
        <v>#N/A</v>
      </c>
      <c r="K4213" s="13">
        <f>IF(F4213="COD1",tarifas!$D$11*(SUMIFS($H$11:$H$8770,$F$11:$F$8770,"=COD1",$B$11:$B$8770,"="&amp;B4213)/COUNTIFS($F$11:$F$8770,"=COD1",$B$11:$B$8770,"="&amp;B4213))/COUNTIFS($A$11:$A$8770,"="&amp;A4213,$F$11:$F$8770,"=COD1"),0)</f>
        <v>0</v>
      </c>
      <c r="L4213" s="13" t="e">
        <f>(VLOOKUP(F4213,tarifas!$C$7:$D$10,2,FALSE)+tarifas!$D$21)*datos!H4213</f>
        <v>#N/A</v>
      </c>
      <c r="M4213">
        <v>0</v>
      </c>
      <c r="N4213" s="13" t="e">
        <f t="shared" si="593"/>
        <v>#N/A</v>
      </c>
      <c r="O4213">
        <f t="shared" si="594"/>
        <v>0</v>
      </c>
      <c r="P4213" s="12">
        <f t="shared" si="595"/>
        <v>210.9043895633431</v>
      </c>
      <c r="Q4213">
        <f t="shared" si="596"/>
        <v>0</v>
      </c>
      <c r="R4213">
        <f>$D$2*tarifas!$D$12/24</f>
        <v>1.4541666666666666</v>
      </c>
      <c r="S4213" t="e">
        <f>VLOOKUP(E4213&amp;" "&amp;F4213,tarifas!$A$13:$D$20,4,FALSE)*P4213</f>
        <v>#N/A</v>
      </c>
      <c r="T4213">
        <f>IF(F4213="COD1",tarifas!$D$11*(SUMIFS($P$11:$P$8770,$F$11:$F$8770,"=COD1",$B$11:$B$8770,"="&amp;B4213)/COUNTIFS($F$11:$F$8770,"=COD1",$B$11:$B$8770,"="&amp;B4213))/COUNTIFS($A$11:$A$8770,"="&amp;A4213,$F$11:$F$8770,"=COD1"),0)</f>
        <v>0</v>
      </c>
      <c r="U4213" t="e">
        <f>(VLOOKUP(F4213,tarifas!$C$7:$D$10,2,FALSE)+tarifas!$D$21)*datos!P4213</f>
        <v>#N/A</v>
      </c>
      <c r="V4213" t="e">
        <f t="shared" si="597"/>
        <v>#N/A</v>
      </c>
      <c r="W4213">
        <f t="shared" si="598"/>
        <v>0</v>
      </c>
    </row>
    <row r="4214" spans="1:23" x14ac:dyDescent="0.25">
      <c r="A4214">
        <f t="shared" si="591"/>
        <v>174</v>
      </c>
      <c r="B4214">
        <f t="shared" si="592"/>
        <v>6</v>
      </c>
      <c r="C4214" s="1">
        <f t="shared" si="599"/>
        <v>41815.124999989806</v>
      </c>
      <c r="D4214" s="7">
        <v>0</v>
      </c>
      <c r="E4214" s="7"/>
      <c r="G4214">
        <v>40</v>
      </c>
      <c r="H4214" s="12">
        <v>204.18560772841053</v>
      </c>
      <c r="I4214" s="13">
        <f>$D$2*tarifas!$D$12/24</f>
        <v>1.4541666666666666</v>
      </c>
      <c r="J4214" s="13" t="e">
        <f>VLOOKUP(E4214&amp;" "&amp;F4214,tarifas!$A$13:$D$20,4,FALSE)*H4214</f>
        <v>#N/A</v>
      </c>
      <c r="K4214" s="13">
        <f>IF(F4214="COD1",tarifas!$D$11*(SUMIFS($H$11:$H$8770,$F$11:$F$8770,"=COD1",$B$11:$B$8770,"="&amp;B4214)/COUNTIFS($F$11:$F$8770,"=COD1",$B$11:$B$8770,"="&amp;B4214))/COUNTIFS($A$11:$A$8770,"="&amp;A4214,$F$11:$F$8770,"=COD1"),0)</f>
        <v>0</v>
      </c>
      <c r="L4214" s="13" t="e">
        <f>(VLOOKUP(F4214,tarifas!$C$7:$D$10,2,FALSE)+tarifas!$D$21)*datos!H4214</f>
        <v>#N/A</v>
      </c>
      <c r="M4214">
        <v>0</v>
      </c>
      <c r="N4214" s="13" t="e">
        <f t="shared" si="593"/>
        <v>#N/A</v>
      </c>
      <c r="O4214">
        <f t="shared" si="594"/>
        <v>0</v>
      </c>
      <c r="P4214" s="12">
        <f t="shared" si="595"/>
        <v>204.18560772841053</v>
      </c>
      <c r="Q4214">
        <f t="shared" si="596"/>
        <v>0</v>
      </c>
      <c r="R4214">
        <f>$D$2*tarifas!$D$12/24</f>
        <v>1.4541666666666666</v>
      </c>
      <c r="S4214" t="e">
        <f>VLOOKUP(E4214&amp;" "&amp;F4214,tarifas!$A$13:$D$20,4,FALSE)*P4214</f>
        <v>#N/A</v>
      </c>
      <c r="T4214">
        <f>IF(F4214="COD1",tarifas!$D$11*(SUMIFS($P$11:$P$8770,$F$11:$F$8770,"=COD1",$B$11:$B$8770,"="&amp;B4214)/COUNTIFS($F$11:$F$8770,"=COD1",$B$11:$B$8770,"="&amp;B4214))/COUNTIFS($A$11:$A$8770,"="&amp;A4214,$F$11:$F$8770,"=COD1"),0)</f>
        <v>0</v>
      </c>
      <c r="U4214" t="e">
        <f>(VLOOKUP(F4214,tarifas!$C$7:$D$10,2,FALSE)+tarifas!$D$21)*datos!P4214</f>
        <v>#N/A</v>
      </c>
      <c r="V4214" t="e">
        <f t="shared" si="597"/>
        <v>#N/A</v>
      </c>
      <c r="W4214">
        <f t="shared" si="598"/>
        <v>0</v>
      </c>
    </row>
    <row r="4215" spans="1:23" x14ac:dyDescent="0.25">
      <c r="A4215">
        <f t="shared" si="591"/>
        <v>174</v>
      </c>
      <c r="B4215">
        <f t="shared" si="592"/>
        <v>6</v>
      </c>
      <c r="C4215" s="1">
        <f t="shared" si="599"/>
        <v>41815.166666656471</v>
      </c>
      <c r="D4215" s="7">
        <v>0</v>
      </c>
      <c r="E4215" s="7"/>
      <c r="G4215">
        <v>40.5</v>
      </c>
      <c r="H4215" s="12">
        <v>203.85176586819728</v>
      </c>
      <c r="I4215" s="13">
        <f>$D$2*tarifas!$D$12/24</f>
        <v>1.4541666666666666</v>
      </c>
      <c r="J4215" s="13" t="e">
        <f>VLOOKUP(E4215&amp;" "&amp;F4215,tarifas!$A$13:$D$20,4,FALSE)*H4215</f>
        <v>#N/A</v>
      </c>
      <c r="K4215" s="13">
        <f>IF(F4215="COD1",tarifas!$D$11*(SUMIFS($H$11:$H$8770,$F$11:$F$8770,"=COD1",$B$11:$B$8770,"="&amp;B4215)/COUNTIFS($F$11:$F$8770,"=COD1",$B$11:$B$8770,"="&amp;B4215))/COUNTIFS($A$11:$A$8770,"="&amp;A4215,$F$11:$F$8770,"=COD1"),0)</f>
        <v>0</v>
      </c>
      <c r="L4215" s="13" t="e">
        <f>(VLOOKUP(F4215,tarifas!$C$7:$D$10,2,FALSE)+tarifas!$D$21)*datos!H4215</f>
        <v>#N/A</v>
      </c>
      <c r="M4215">
        <v>0</v>
      </c>
      <c r="N4215" s="13" t="e">
        <f t="shared" si="593"/>
        <v>#N/A</v>
      </c>
      <c r="O4215">
        <f t="shared" si="594"/>
        <v>0</v>
      </c>
      <c r="P4215" s="12">
        <f t="shared" si="595"/>
        <v>203.85176586819728</v>
      </c>
      <c r="Q4215">
        <f t="shared" si="596"/>
        <v>0</v>
      </c>
      <c r="R4215">
        <f>$D$2*tarifas!$D$12/24</f>
        <v>1.4541666666666666</v>
      </c>
      <c r="S4215" t="e">
        <f>VLOOKUP(E4215&amp;" "&amp;F4215,tarifas!$A$13:$D$20,4,FALSE)*P4215</f>
        <v>#N/A</v>
      </c>
      <c r="T4215">
        <f>IF(F4215="COD1",tarifas!$D$11*(SUMIFS($P$11:$P$8770,$F$11:$F$8770,"=COD1",$B$11:$B$8770,"="&amp;B4215)/COUNTIFS($F$11:$F$8770,"=COD1",$B$11:$B$8770,"="&amp;B4215))/COUNTIFS($A$11:$A$8770,"="&amp;A4215,$F$11:$F$8770,"=COD1"),0)</f>
        <v>0</v>
      </c>
      <c r="U4215" t="e">
        <f>(VLOOKUP(F4215,tarifas!$C$7:$D$10,2,FALSE)+tarifas!$D$21)*datos!P4215</f>
        <v>#N/A</v>
      </c>
      <c r="V4215" t="e">
        <f t="shared" si="597"/>
        <v>#N/A</v>
      </c>
      <c r="W4215">
        <f t="shared" si="598"/>
        <v>0</v>
      </c>
    </row>
    <row r="4216" spans="1:23" x14ac:dyDescent="0.25">
      <c r="A4216">
        <f t="shared" si="591"/>
        <v>174</v>
      </c>
      <c r="B4216">
        <f t="shared" si="592"/>
        <v>6</v>
      </c>
      <c r="C4216" s="1">
        <f t="shared" si="599"/>
        <v>41815.208333323135</v>
      </c>
      <c r="D4216" s="7">
        <v>0</v>
      </c>
      <c r="E4216" s="7"/>
      <c r="G4216">
        <v>44.95</v>
      </c>
      <c r="H4216" s="12">
        <v>203.55198322970818</v>
      </c>
      <c r="I4216" s="13">
        <f>$D$2*tarifas!$D$12/24</f>
        <v>1.4541666666666666</v>
      </c>
      <c r="J4216" s="13" t="e">
        <f>VLOOKUP(E4216&amp;" "&amp;F4216,tarifas!$A$13:$D$20,4,FALSE)*H4216</f>
        <v>#N/A</v>
      </c>
      <c r="K4216" s="13">
        <f>IF(F4216="COD1",tarifas!$D$11*(SUMIFS($H$11:$H$8770,$F$11:$F$8770,"=COD1",$B$11:$B$8770,"="&amp;B4216)/COUNTIFS($F$11:$F$8770,"=COD1",$B$11:$B$8770,"="&amp;B4216))/COUNTIFS($A$11:$A$8770,"="&amp;A4216,$F$11:$F$8770,"=COD1"),0)</f>
        <v>0</v>
      </c>
      <c r="L4216" s="13" t="e">
        <f>(VLOOKUP(F4216,tarifas!$C$7:$D$10,2,FALSE)+tarifas!$D$21)*datos!H4216</f>
        <v>#N/A</v>
      </c>
      <c r="M4216">
        <v>10.528739999999999</v>
      </c>
      <c r="N4216" s="13" t="e">
        <f t="shared" si="593"/>
        <v>#N/A</v>
      </c>
      <c r="O4216">
        <f t="shared" si="594"/>
        <v>10.528739999999999</v>
      </c>
      <c r="P4216" s="12">
        <f t="shared" si="595"/>
        <v>193.02324322970819</v>
      </c>
      <c r="Q4216">
        <f t="shared" si="596"/>
        <v>0</v>
      </c>
      <c r="R4216">
        <f>$D$2*tarifas!$D$12/24</f>
        <v>1.4541666666666666</v>
      </c>
      <c r="S4216" t="e">
        <f>VLOOKUP(E4216&amp;" "&amp;F4216,tarifas!$A$13:$D$20,4,FALSE)*P4216</f>
        <v>#N/A</v>
      </c>
      <c r="T4216">
        <f>IF(F4216="COD1",tarifas!$D$11*(SUMIFS($P$11:$P$8770,$F$11:$F$8770,"=COD1",$B$11:$B$8770,"="&amp;B4216)/COUNTIFS($F$11:$F$8770,"=COD1",$B$11:$B$8770,"="&amp;B4216))/COUNTIFS($A$11:$A$8770,"="&amp;A4216,$F$11:$F$8770,"=COD1"),0)</f>
        <v>0</v>
      </c>
      <c r="U4216" t="e">
        <f>(VLOOKUP(F4216,tarifas!$C$7:$D$10,2,FALSE)+tarifas!$D$21)*datos!P4216</f>
        <v>#N/A</v>
      </c>
      <c r="V4216" t="e">
        <f t="shared" si="597"/>
        <v>#N/A</v>
      </c>
      <c r="W4216">
        <f t="shared" si="598"/>
        <v>0</v>
      </c>
    </row>
    <row r="4217" spans="1:23" x14ac:dyDescent="0.25">
      <c r="A4217">
        <f t="shared" si="591"/>
        <v>174</v>
      </c>
      <c r="B4217">
        <f t="shared" si="592"/>
        <v>6</v>
      </c>
      <c r="C4217" s="1">
        <f t="shared" si="599"/>
        <v>41815.249999989799</v>
      </c>
      <c r="D4217" s="7">
        <v>10.045454545454545</v>
      </c>
      <c r="E4217" s="7"/>
      <c r="G4217">
        <v>46.11</v>
      </c>
      <c r="H4217" s="12">
        <v>224.75381540876253</v>
      </c>
      <c r="I4217" s="13">
        <f>$D$2*tarifas!$D$12/24</f>
        <v>1.4541666666666666</v>
      </c>
      <c r="J4217" s="13" t="e">
        <f>VLOOKUP(E4217&amp;" "&amp;F4217,tarifas!$A$13:$D$20,4,FALSE)*H4217</f>
        <v>#N/A</v>
      </c>
      <c r="K4217" s="13">
        <f>IF(F4217="COD1",tarifas!$D$11*(SUMIFS($H$11:$H$8770,$F$11:$F$8770,"=COD1",$B$11:$B$8770,"="&amp;B4217)/COUNTIFS($F$11:$F$8770,"=COD1",$B$11:$B$8770,"="&amp;B4217))/COUNTIFS($A$11:$A$8770,"="&amp;A4217,$F$11:$F$8770,"=COD1"),0)</f>
        <v>0</v>
      </c>
      <c r="L4217" s="13" t="e">
        <f>(VLOOKUP(F4217,tarifas!$C$7:$D$10,2,FALSE)+tarifas!$D$21)*datos!H4217</f>
        <v>#N/A</v>
      </c>
      <c r="M4217">
        <v>48.376629999999999</v>
      </c>
      <c r="N4217" s="13" t="e">
        <f t="shared" si="593"/>
        <v>#N/A</v>
      </c>
      <c r="O4217">
        <f t="shared" si="594"/>
        <v>48.376629999999999</v>
      </c>
      <c r="P4217" s="12">
        <f t="shared" si="595"/>
        <v>176.37718540876253</v>
      </c>
      <c r="Q4217">
        <f t="shared" si="596"/>
        <v>0</v>
      </c>
      <c r="R4217">
        <f>$D$2*tarifas!$D$12/24</f>
        <v>1.4541666666666666</v>
      </c>
      <c r="S4217" t="e">
        <f>VLOOKUP(E4217&amp;" "&amp;F4217,tarifas!$A$13:$D$20,4,FALSE)*P4217</f>
        <v>#N/A</v>
      </c>
      <c r="T4217">
        <f>IF(F4217="COD1",tarifas!$D$11*(SUMIFS($P$11:$P$8770,$F$11:$F$8770,"=COD1",$B$11:$B$8770,"="&amp;B4217)/COUNTIFS($F$11:$F$8770,"=COD1",$B$11:$B$8770,"="&amp;B4217))/COUNTIFS($A$11:$A$8770,"="&amp;A4217,$F$11:$F$8770,"=COD1"),0)</f>
        <v>0</v>
      </c>
      <c r="U4217" t="e">
        <f>(VLOOKUP(F4217,tarifas!$C$7:$D$10,2,FALSE)+tarifas!$D$21)*datos!P4217</f>
        <v>#N/A</v>
      </c>
      <c r="V4217" t="e">
        <f t="shared" si="597"/>
        <v>#N/A</v>
      </c>
      <c r="W4217">
        <f t="shared" si="598"/>
        <v>0</v>
      </c>
    </row>
    <row r="4218" spans="1:23" x14ac:dyDescent="0.25">
      <c r="A4218">
        <f t="shared" si="591"/>
        <v>174</v>
      </c>
      <c r="B4218">
        <f t="shared" si="592"/>
        <v>6</v>
      </c>
      <c r="C4218" s="1">
        <f t="shared" si="599"/>
        <v>41815.291666656463</v>
      </c>
      <c r="D4218" s="7">
        <v>107.66666666666667</v>
      </c>
      <c r="E4218" s="7"/>
      <c r="G4218">
        <v>59.36</v>
      </c>
      <c r="H4218" s="12">
        <v>291.49020105574698</v>
      </c>
      <c r="I4218" s="13">
        <f>$D$2*tarifas!$D$12/24</f>
        <v>1.4541666666666666</v>
      </c>
      <c r="J4218" s="13" t="e">
        <f>VLOOKUP(E4218&amp;" "&amp;F4218,tarifas!$A$13:$D$20,4,FALSE)*H4218</f>
        <v>#N/A</v>
      </c>
      <c r="K4218" s="13">
        <f>IF(F4218="COD1",tarifas!$D$11*(SUMIFS($H$11:$H$8770,$F$11:$F$8770,"=COD1",$B$11:$B$8770,"="&amp;B4218)/COUNTIFS($F$11:$F$8770,"=COD1",$B$11:$B$8770,"="&amp;B4218))/COUNTIFS($A$11:$A$8770,"="&amp;A4218,$F$11:$F$8770,"=COD1"),0)</f>
        <v>0</v>
      </c>
      <c r="L4218" s="13" t="e">
        <f>(VLOOKUP(F4218,tarifas!$C$7:$D$10,2,FALSE)+tarifas!$D$21)*datos!H4218</f>
        <v>#N/A</v>
      </c>
      <c r="M4218">
        <v>54.245350000000002</v>
      </c>
      <c r="N4218" s="13" t="e">
        <f t="shared" si="593"/>
        <v>#N/A</v>
      </c>
      <c r="O4218">
        <f t="shared" si="594"/>
        <v>54.245350000000002</v>
      </c>
      <c r="P4218" s="12">
        <f t="shared" si="595"/>
        <v>237.24485105574698</v>
      </c>
      <c r="Q4218">
        <f t="shared" si="596"/>
        <v>0</v>
      </c>
      <c r="R4218">
        <f>$D$2*tarifas!$D$12/24</f>
        <v>1.4541666666666666</v>
      </c>
      <c r="S4218" t="e">
        <f>VLOOKUP(E4218&amp;" "&amp;F4218,tarifas!$A$13:$D$20,4,FALSE)*P4218</f>
        <v>#N/A</v>
      </c>
      <c r="T4218">
        <f>IF(F4218="COD1",tarifas!$D$11*(SUMIFS($P$11:$P$8770,$F$11:$F$8770,"=COD1",$B$11:$B$8770,"="&amp;B4218)/COUNTIFS($F$11:$F$8770,"=COD1",$B$11:$B$8770,"="&amp;B4218))/COUNTIFS($A$11:$A$8770,"="&amp;A4218,$F$11:$F$8770,"=COD1"),0)</f>
        <v>0</v>
      </c>
      <c r="U4218" t="e">
        <f>(VLOOKUP(F4218,tarifas!$C$7:$D$10,2,FALSE)+tarifas!$D$21)*datos!P4218</f>
        <v>#N/A</v>
      </c>
      <c r="V4218" t="e">
        <f t="shared" si="597"/>
        <v>#N/A</v>
      </c>
      <c r="W4218">
        <f t="shared" si="598"/>
        <v>0</v>
      </c>
    </row>
    <row r="4219" spans="1:23" x14ac:dyDescent="0.25">
      <c r="A4219">
        <f t="shared" si="591"/>
        <v>174</v>
      </c>
      <c r="B4219">
        <f t="shared" si="592"/>
        <v>6</v>
      </c>
      <c r="C4219" s="1">
        <f t="shared" si="599"/>
        <v>41815.333333323128</v>
      </c>
      <c r="D4219" s="7">
        <v>292.34848484848487</v>
      </c>
      <c r="E4219" s="7"/>
      <c r="G4219">
        <v>62.15</v>
      </c>
      <c r="H4219" s="12">
        <v>439.68895723263995</v>
      </c>
      <c r="I4219" s="13">
        <f>$D$2*tarifas!$D$12/24</f>
        <v>1.4541666666666666</v>
      </c>
      <c r="J4219" s="13" t="e">
        <f>VLOOKUP(E4219&amp;" "&amp;F4219,tarifas!$A$13:$D$20,4,FALSE)*H4219</f>
        <v>#N/A</v>
      </c>
      <c r="K4219" s="13">
        <f>IF(F4219="COD1",tarifas!$D$11*(SUMIFS($H$11:$H$8770,$F$11:$F$8770,"=COD1",$B$11:$B$8770,"="&amp;B4219)/COUNTIFS($F$11:$F$8770,"=COD1",$B$11:$B$8770,"="&amp;B4219))/COUNTIFS($A$11:$A$8770,"="&amp;A4219,$F$11:$F$8770,"=COD1"),0)</f>
        <v>0</v>
      </c>
      <c r="L4219" s="13" t="e">
        <f>(VLOOKUP(F4219,tarifas!$C$7:$D$10,2,FALSE)+tarifas!$D$21)*datos!H4219</f>
        <v>#N/A</v>
      </c>
      <c r="M4219">
        <v>102.29761000000001</v>
      </c>
      <c r="N4219" s="13" t="e">
        <f t="shared" si="593"/>
        <v>#N/A</v>
      </c>
      <c r="O4219">
        <f t="shared" si="594"/>
        <v>102.29761000000001</v>
      </c>
      <c r="P4219" s="12">
        <f t="shared" si="595"/>
        <v>337.39134723263993</v>
      </c>
      <c r="Q4219">
        <f t="shared" si="596"/>
        <v>0</v>
      </c>
      <c r="R4219">
        <f>$D$2*tarifas!$D$12/24</f>
        <v>1.4541666666666666</v>
      </c>
      <c r="S4219" t="e">
        <f>VLOOKUP(E4219&amp;" "&amp;F4219,tarifas!$A$13:$D$20,4,FALSE)*P4219</f>
        <v>#N/A</v>
      </c>
      <c r="T4219">
        <f>IF(F4219="COD1",tarifas!$D$11*(SUMIFS($P$11:$P$8770,$F$11:$F$8770,"=COD1",$B$11:$B$8770,"="&amp;B4219)/COUNTIFS($F$11:$F$8770,"=COD1",$B$11:$B$8770,"="&amp;B4219))/COUNTIFS($A$11:$A$8770,"="&amp;A4219,$F$11:$F$8770,"=COD1"),0)</f>
        <v>0</v>
      </c>
      <c r="U4219" t="e">
        <f>(VLOOKUP(F4219,tarifas!$C$7:$D$10,2,FALSE)+tarifas!$D$21)*datos!P4219</f>
        <v>#N/A</v>
      </c>
      <c r="V4219" t="e">
        <f t="shared" si="597"/>
        <v>#N/A</v>
      </c>
      <c r="W4219">
        <f t="shared" si="598"/>
        <v>0</v>
      </c>
    </row>
    <row r="4220" spans="1:23" x14ac:dyDescent="0.25">
      <c r="A4220">
        <f t="shared" si="591"/>
        <v>174</v>
      </c>
      <c r="B4220">
        <f t="shared" si="592"/>
        <v>6</v>
      </c>
      <c r="C4220" s="1">
        <f t="shared" si="599"/>
        <v>41815.374999989792</v>
      </c>
      <c r="D4220" s="7">
        <v>468.27272727272725</v>
      </c>
      <c r="E4220" s="7"/>
      <c r="G4220">
        <v>62.69</v>
      </c>
      <c r="H4220" s="12">
        <v>543.43695938625069</v>
      </c>
      <c r="I4220" s="13">
        <f>$D$2*tarifas!$D$12/24</f>
        <v>1.4541666666666666</v>
      </c>
      <c r="J4220" s="13" t="e">
        <f>VLOOKUP(E4220&amp;" "&amp;F4220,tarifas!$A$13:$D$20,4,FALSE)*H4220</f>
        <v>#N/A</v>
      </c>
      <c r="K4220" s="13">
        <f>IF(F4220="COD1",tarifas!$D$11*(SUMIFS($H$11:$H$8770,$F$11:$F$8770,"=COD1",$B$11:$B$8770,"="&amp;B4220)/COUNTIFS($F$11:$F$8770,"=COD1",$B$11:$B$8770,"="&amp;B4220))/COUNTIFS($A$11:$A$8770,"="&amp;A4220,$F$11:$F$8770,"=COD1"),0)</f>
        <v>0</v>
      </c>
      <c r="L4220" s="13" t="e">
        <f>(VLOOKUP(F4220,tarifas!$C$7:$D$10,2,FALSE)+tarifas!$D$21)*datos!H4220</f>
        <v>#N/A</v>
      </c>
      <c r="M4220">
        <v>193.43139000000002</v>
      </c>
      <c r="N4220" s="13" t="e">
        <f t="shared" si="593"/>
        <v>#N/A</v>
      </c>
      <c r="O4220">
        <f t="shared" si="594"/>
        <v>193.43139000000002</v>
      </c>
      <c r="P4220" s="12">
        <f t="shared" si="595"/>
        <v>350.00556938625067</v>
      </c>
      <c r="Q4220">
        <f t="shared" si="596"/>
        <v>0</v>
      </c>
      <c r="R4220">
        <f>$D$2*tarifas!$D$12/24</f>
        <v>1.4541666666666666</v>
      </c>
      <c r="S4220" t="e">
        <f>VLOOKUP(E4220&amp;" "&amp;F4220,tarifas!$A$13:$D$20,4,FALSE)*P4220</f>
        <v>#N/A</v>
      </c>
      <c r="T4220">
        <f>IF(F4220="COD1",tarifas!$D$11*(SUMIFS($P$11:$P$8770,$F$11:$F$8770,"=COD1",$B$11:$B$8770,"="&amp;B4220)/COUNTIFS($F$11:$F$8770,"=COD1",$B$11:$B$8770,"="&amp;B4220))/COUNTIFS($A$11:$A$8770,"="&amp;A4220,$F$11:$F$8770,"=COD1"),0)</f>
        <v>0</v>
      </c>
      <c r="U4220" t="e">
        <f>(VLOOKUP(F4220,tarifas!$C$7:$D$10,2,FALSE)+tarifas!$D$21)*datos!P4220</f>
        <v>#N/A</v>
      </c>
      <c r="V4220" t="e">
        <f t="shared" si="597"/>
        <v>#N/A</v>
      </c>
      <c r="W4220">
        <f t="shared" si="598"/>
        <v>0</v>
      </c>
    </row>
    <row r="4221" spans="1:23" x14ac:dyDescent="0.25">
      <c r="A4221">
        <f t="shared" si="591"/>
        <v>174</v>
      </c>
      <c r="B4221">
        <f t="shared" si="592"/>
        <v>6</v>
      </c>
      <c r="C4221" s="1">
        <f t="shared" si="599"/>
        <v>41815.416666656456</v>
      </c>
      <c r="D4221" s="7">
        <v>608.65151515151513</v>
      </c>
      <c r="E4221" s="7"/>
      <c r="G4221">
        <v>62.69</v>
      </c>
      <c r="H4221" s="12">
        <v>625.49977328533919</v>
      </c>
      <c r="I4221" s="13">
        <f>$D$2*tarifas!$D$12/24</f>
        <v>1.4541666666666666</v>
      </c>
      <c r="J4221" s="13" t="e">
        <f>VLOOKUP(E4221&amp;" "&amp;F4221,tarifas!$A$13:$D$20,4,FALSE)*H4221</f>
        <v>#N/A</v>
      </c>
      <c r="K4221" s="13">
        <f>IF(F4221="COD1",tarifas!$D$11*(SUMIFS($H$11:$H$8770,$F$11:$F$8770,"=COD1",$B$11:$B$8770,"="&amp;B4221)/COUNTIFS($F$11:$F$8770,"=COD1",$B$11:$B$8770,"="&amp;B4221))/COUNTIFS($A$11:$A$8770,"="&amp;A4221,$F$11:$F$8770,"=COD1"),0)</f>
        <v>0</v>
      </c>
      <c r="L4221" s="13" t="e">
        <f>(VLOOKUP(F4221,tarifas!$C$7:$D$10,2,FALSE)+tarifas!$D$21)*datos!H4221</f>
        <v>#N/A</v>
      </c>
      <c r="M4221">
        <v>153.56853000000001</v>
      </c>
      <c r="N4221" s="13" t="e">
        <f t="shared" si="593"/>
        <v>#N/A</v>
      </c>
      <c r="O4221">
        <f t="shared" si="594"/>
        <v>153.56853000000001</v>
      </c>
      <c r="P4221" s="12">
        <f t="shared" si="595"/>
        <v>471.93124328533918</v>
      </c>
      <c r="Q4221">
        <f t="shared" si="596"/>
        <v>0</v>
      </c>
      <c r="R4221">
        <f>$D$2*tarifas!$D$12/24</f>
        <v>1.4541666666666666</v>
      </c>
      <c r="S4221" t="e">
        <f>VLOOKUP(E4221&amp;" "&amp;F4221,tarifas!$A$13:$D$20,4,FALSE)*P4221</f>
        <v>#N/A</v>
      </c>
      <c r="T4221">
        <f>IF(F4221="COD1",tarifas!$D$11*(SUMIFS($P$11:$P$8770,$F$11:$F$8770,"=COD1",$B$11:$B$8770,"="&amp;B4221)/COUNTIFS($F$11:$F$8770,"=COD1",$B$11:$B$8770,"="&amp;B4221))/COUNTIFS($A$11:$A$8770,"="&amp;A4221,$F$11:$F$8770,"=COD1"),0)</f>
        <v>0</v>
      </c>
      <c r="U4221" t="e">
        <f>(VLOOKUP(F4221,tarifas!$C$7:$D$10,2,FALSE)+tarifas!$D$21)*datos!P4221</f>
        <v>#N/A</v>
      </c>
      <c r="V4221" t="e">
        <f t="shared" si="597"/>
        <v>#N/A</v>
      </c>
      <c r="W4221">
        <f t="shared" si="598"/>
        <v>0</v>
      </c>
    </row>
    <row r="4222" spans="1:23" x14ac:dyDescent="0.25">
      <c r="A4222">
        <f t="shared" si="591"/>
        <v>174</v>
      </c>
      <c r="B4222">
        <f t="shared" si="592"/>
        <v>6</v>
      </c>
      <c r="C4222" s="1">
        <f t="shared" si="599"/>
        <v>41815.45833332312</v>
      </c>
      <c r="D4222" s="7">
        <v>705.75757575757575</v>
      </c>
      <c r="E4222" s="7"/>
      <c r="G4222">
        <v>63.6</v>
      </c>
      <c r="H4222" s="12">
        <v>494.56821356907903</v>
      </c>
      <c r="I4222" s="13">
        <f>$D$2*tarifas!$D$12/24</f>
        <v>1.4541666666666666</v>
      </c>
      <c r="J4222" s="13" t="e">
        <f>VLOOKUP(E4222&amp;" "&amp;F4222,tarifas!$A$13:$D$20,4,FALSE)*H4222</f>
        <v>#N/A</v>
      </c>
      <c r="K4222" s="13">
        <f>IF(F4222="COD1",tarifas!$D$11*(SUMIFS($H$11:$H$8770,$F$11:$F$8770,"=COD1",$B$11:$B$8770,"="&amp;B4222)/COUNTIFS($F$11:$F$8770,"=COD1",$B$11:$B$8770,"="&amp;B4222))/COUNTIFS($A$11:$A$8770,"="&amp;A4222,$F$11:$F$8770,"=COD1"),0)</f>
        <v>0</v>
      </c>
      <c r="L4222" s="13" t="e">
        <f>(VLOOKUP(F4222,tarifas!$C$7:$D$10,2,FALSE)+tarifas!$D$21)*datos!H4222</f>
        <v>#N/A</v>
      </c>
      <c r="M4222">
        <v>174.32285999999999</v>
      </c>
      <c r="N4222" s="13" t="e">
        <f t="shared" si="593"/>
        <v>#N/A</v>
      </c>
      <c r="O4222">
        <f t="shared" si="594"/>
        <v>174.32285999999999</v>
      </c>
      <c r="P4222" s="12">
        <f t="shared" si="595"/>
        <v>320.24535356907904</v>
      </c>
      <c r="Q4222">
        <f t="shared" si="596"/>
        <v>0</v>
      </c>
      <c r="R4222">
        <f>$D$2*tarifas!$D$12/24</f>
        <v>1.4541666666666666</v>
      </c>
      <c r="S4222" t="e">
        <f>VLOOKUP(E4222&amp;" "&amp;F4222,tarifas!$A$13:$D$20,4,FALSE)*P4222</f>
        <v>#N/A</v>
      </c>
      <c r="T4222">
        <f>IF(F4222="COD1",tarifas!$D$11*(SUMIFS($P$11:$P$8770,$F$11:$F$8770,"=COD1",$B$11:$B$8770,"="&amp;B4222)/COUNTIFS($F$11:$F$8770,"=COD1",$B$11:$B$8770,"="&amp;B4222))/COUNTIFS($A$11:$A$8770,"="&amp;A4222,$F$11:$F$8770,"=COD1"),0)</f>
        <v>0</v>
      </c>
      <c r="U4222" t="e">
        <f>(VLOOKUP(F4222,tarifas!$C$7:$D$10,2,FALSE)+tarifas!$D$21)*datos!P4222</f>
        <v>#N/A</v>
      </c>
      <c r="V4222" t="e">
        <f t="shared" si="597"/>
        <v>#N/A</v>
      </c>
      <c r="W4222">
        <f t="shared" si="598"/>
        <v>0</v>
      </c>
    </row>
    <row r="4223" spans="1:23" x14ac:dyDescent="0.25">
      <c r="A4223">
        <f t="shared" si="591"/>
        <v>174</v>
      </c>
      <c r="B4223">
        <f t="shared" si="592"/>
        <v>6</v>
      </c>
      <c r="C4223" s="1">
        <f t="shared" si="599"/>
        <v>41815.499999989785</v>
      </c>
      <c r="D4223" s="7">
        <v>760.36363636363637</v>
      </c>
      <c r="E4223" s="7"/>
      <c r="G4223">
        <v>63.6</v>
      </c>
      <c r="H4223" s="12">
        <v>422.08852605128783</v>
      </c>
      <c r="I4223" s="13">
        <f>$D$2*tarifas!$D$12/24</f>
        <v>1.4541666666666666</v>
      </c>
      <c r="J4223" s="13" t="e">
        <f>VLOOKUP(E4223&amp;" "&amp;F4223,tarifas!$A$13:$D$20,4,FALSE)*H4223</f>
        <v>#N/A</v>
      </c>
      <c r="K4223" s="13">
        <f>IF(F4223="COD1",tarifas!$D$11*(SUMIFS($H$11:$H$8770,$F$11:$F$8770,"=COD1",$B$11:$B$8770,"="&amp;B4223)/COUNTIFS($F$11:$F$8770,"=COD1",$B$11:$B$8770,"="&amp;B4223))/COUNTIFS($A$11:$A$8770,"="&amp;A4223,$F$11:$F$8770,"=COD1"),0)</f>
        <v>0</v>
      </c>
      <c r="L4223" s="13" t="e">
        <f>(VLOOKUP(F4223,tarifas!$C$7:$D$10,2,FALSE)+tarifas!$D$21)*datos!H4223</f>
        <v>#N/A</v>
      </c>
      <c r="M4223">
        <v>183.07670999999999</v>
      </c>
      <c r="N4223" s="13" t="e">
        <f t="shared" si="593"/>
        <v>#N/A</v>
      </c>
      <c r="O4223">
        <f t="shared" si="594"/>
        <v>183.07670999999999</v>
      </c>
      <c r="P4223" s="12">
        <f t="shared" si="595"/>
        <v>239.01181605128784</v>
      </c>
      <c r="Q4223">
        <f t="shared" si="596"/>
        <v>0</v>
      </c>
      <c r="R4223">
        <f>$D$2*tarifas!$D$12/24</f>
        <v>1.4541666666666666</v>
      </c>
      <c r="S4223" t="e">
        <f>VLOOKUP(E4223&amp;" "&amp;F4223,tarifas!$A$13:$D$20,4,FALSE)*P4223</f>
        <v>#N/A</v>
      </c>
      <c r="T4223">
        <f>IF(F4223="COD1",tarifas!$D$11*(SUMIFS($P$11:$P$8770,$F$11:$F$8770,"=COD1",$B$11:$B$8770,"="&amp;B4223)/COUNTIFS($F$11:$F$8770,"=COD1",$B$11:$B$8770,"="&amp;B4223))/COUNTIFS($A$11:$A$8770,"="&amp;A4223,$F$11:$F$8770,"=COD1"),0)</f>
        <v>0</v>
      </c>
      <c r="U4223" t="e">
        <f>(VLOOKUP(F4223,tarifas!$C$7:$D$10,2,FALSE)+tarifas!$D$21)*datos!P4223</f>
        <v>#N/A</v>
      </c>
      <c r="V4223" t="e">
        <f t="shared" si="597"/>
        <v>#N/A</v>
      </c>
      <c r="W4223">
        <f t="shared" si="598"/>
        <v>0</v>
      </c>
    </row>
    <row r="4224" spans="1:23" x14ac:dyDescent="0.25">
      <c r="A4224">
        <f t="shared" si="591"/>
        <v>174</v>
      </c>
      <c r="B4224">
        <f t="shared" si="592"/>
        <v>6</v>
      </c>
      <c r="C4224" s="1">
        <f t="shared" si="599"/>
        <v>41815.541666656449</v>
      </c>
      <c r="D4224" s="7">
        <v>781.22727272727263</v>
      </c>
      <c r="E4224" s="7"/>
      <c r="G4224">
        <v>61.8</v>
      </c>
      <c r="H4224" s="12">
        <v>555.27423099218186</v>
      </c>
      <c r="I4224" s="13">
        <f>$D$2*tarifas!$D$12/24</f>
        <v>1.4541666666666666</v>
      </c>
      <c r="J4224" s="13" t="e">
        <f>VLOOKUP(E4224&amp;" "&amp;F4224,tarifas!$A$13:$D$20,4,FALSE)*H4224</f>
        <v>#N/A</v>
      </c>
      <c r="K4224" s="13">
        <f>IF(F4224="COD1",tarifas!$D$11*(SUMIFS($H$11:$H$8770,$F$11:$F$8770,"=COD1",$B$11:$B$8770,"="&amp;B4224)/COUNTIFS($F$11:$F$8770,"=COD1",$B$11:$B$8770,"="&amp;B4224))/COUNTIFS($A$11:$A$8770,"="&amp;A4224,$F$11:$F$8770,"=COD1"),0)</f>
        <v>0</v>
      </c>
      <c r="L4224" s="13" t="e">
        <f>(VLOOKUP(F4224,tarifas!$C$7:$D$10,2,FALSE)+tarifas!$D$21)*datos!H4224</f>
        <v>#N/A</v>
      </c>
      <c r="M4224">
        <v>195.89778000000001</v>
      </c>
      <c r="N4224" s="13" t="e">
        <f t="shared" si="593"/>
        <v>#N/A</v>
      </c>
      <c r="O4224">
        <f t="shared" si="594"/>
        <v>195.89778000000001</v>
      </c>
      <c r="P4224" s="12">
        <f t="shared" si="595"/>
        <v>359.37645099218184</v>
      </c>
      <c r="Q4224">
        <f t="shared" si="596"/>
        <v>0</v>
      </c>
      <c r="R4224">
        <f>$D$2*tarifas!$D$12/24</f>
        <v>1.4541666666666666</v>
      </c>
      <c r="S4224" t="e">
        <f>VLOOKUP(E4224&amp;" "&amp;F4224,tarifas!$A$13:$D$20,4,FALSE)*P4224</f>
        <v>#N/A</v>
      </c>
      <c r="T4224">
        <f>IF(F4224="COD1",tarifas!$D$11*(SUMIFS($P$11:$P$8770,$F$11:$F$8770,"=COD1",$B$11:$B$8770,"="&amp;B4224)/COUNTIFS($F$11:$F$8770,"=COD1",$B$11:$B$8770,"="&amp;B4224))/COUNTIFS($A$11:$A$8770,"="&amp;A4224,$F$11:$F$8770,"=COD1"),0)</f>
        <v>0</v>
      </c>
      <c r="U4224" t="e">
        <f>(VLOOKUP(F4224,tarifas!$C$7:$D$10,2,FALSE)+tarifas!$D$21)*datos!P4224</f>
        <v>#N/A</v>
      </c>
      <c r="V4224" t="e">
        <f t="shared" si="597"/>
        <v>#N/A</v>
      </c>
      <c r="W4224">
        <f t="shared" si="598"/>
        <v>0</v>
      </c>
    </row>
    <row r="4225" spans="1:23" x14ac:dyDescent="0.25">
      <c r="A4225">
        <f t="shared" si="591"/>
        <v>174</v>
      </c>
      <c r="B4225">
        <f t="shared" si="592"/>
        <v>6</v>
      </c>
      <c r="C4225" s="1">
        <f t="shared" si="599"/>
        <v>41815.583333323113</v>
      </c>
      <c r="D4225" s="7">
        <v>775.04545454545462</v>
      </c>
      <c r="E4225" s="7"/>
      <c r="G4225">
        <v>60.53</v>
      </c>
      <c r="H4225" s="12">
        <v>591.6122229331844</v>
      </c>
      <c r="I4225" s="13">
        <f>$D$2*tarifas!$D$12/24</f>
        <v>1.4541666666666666</v>
      </c>
      <c r="J4225" s="13" t="e">
        <f>VLOOKUP(E4225&amp;" "&amp;F4225,tarifas!$A$13:$D$20,4,FALSE)*H4225</f>
        <v>#N/A</v>
      </c>
      <c r="K4225" s="13">
        <f>IF(F4225="COD1",tarifas!$D$11*(SUMIFS($H$11:$H$8770,$F$11:$F$8770,"=COD1",$B$11:$B$8770,"="&amp;B4225)/COUNTIFS($F$11:$F$8770,"=COD1",$B$11:$B$8770,"="&amp;B4225))/COUNTIFS($A$11:$A$8770,"="&amp;A4225,$F$11:$F$8770,"=COD1"),0)</f>
        <v>0</v>
      </c>
      <c r="L4225" s="13" t="e">
        <f>(VLOOKUP(F4225,tarifas!$C$7:$D$10,2,FALSE)+tarifas!$D$21)*datos!H4225</f>
        <v>#N/A</v>
      </c>
      <c r="M4225">
        <v>64.519130000000004</v>
      </c>
      <c r="N4225" s="13" t="e">
        <f t="shared" si="593"/>
        <v>#N/A</v>
      </c>
      <c r="O4225">
        <f t="shared" si="594"/>
        <v>64.519130000000004</v>
      </c>
      <c r="P4225" s="12">
        <f t="shared" si="595"/>
        <v>527.09309293318438</v>
      </c>
      <c r="Q4225">
        <f t="shared" si="596"/>
        <v>0</v>
      </c>
      <c r="R4225">
        <f>$D$2*tarifas!$D$12/24</f>
        <v>1.4541666666666666</v>
      </c>
      <c r="S4225" t="e">
        <f>VLOOKUP(E4225&amp;" "&amp;F4225,tarifas!$A$13:$D$20,4,FALSE)*P4225</f>
        <v>#N/A</v>
      </c>
      <c r="T4225">
        <f>IF(F4225="COD1",tarifas!$D$11*(SUMIFS($P$11:$P$8770,$F$11:$F$8770,"=COD1",$B$11:$B$8770,"="&amp;B4225)/COUNTIFS($F$11:$F$8770,"=COD1",$B$11:$B$8770,"="&amp;B4225))/COUNTIFS($A$11:$A$8770,"="&amp;A4225,$F$11:$F$8770,"=COD1"),0)</f>
        <v>0</v>
      </c>
      <c r="U4225" t="e">
        <f>(VLOOKUP(F4225,tarifas!$C$7:$D$10,2,FALSE)+tarifas!$D$21)*datos!P4225</f>
        <v>#N/A</v>
      </c>
      <c r="V4225" t="e">
        <f t="shared" si="597"/>
        <v>#N/A</v>
      </c>
      <c r="W4225">
        <f t="shared" si="598"/>
        <v>0</v>
      </c>
    </row>
    <row r="4226" spans="1:23" x14ac:dyDescent="0.25">
      <c r="A4226">
        <f t="shared" si="591"/>
        <v>174</v>
      </c>
      <c r="B4226">
        <f t="shared" si="592"/>
        <v>6</v>
      </c>
      <c r="C4226" s="1">
        <f t="shared" si="599"/>
        <v>41815.624999989777</v>
      </c>
      <c r="D4226" s="7">
        <v>717.60606060606074</v>
      </c>
      <c r="E4226" s="7"/>
      <c r="G4226">
        <v>61.8</v>
      </c>
      <c r="H4226" s="12">
        <v>635.12300748682082</v>
      </c>
      <c r="I4226" s="13">
        <f>$D$2*tarifas!$D$12/24</f>
        <v>1.4541666666666666</v>
      </c>
      <c r="J4226" s="13" t="e">
        <f>VLOOKUP(E4226&amp;" "&amp;F4226,tarifas!$A$13:$D$20,4,FALSE)*H4226</f>
        <v>#N/A</v>
      </c>
      <c r="K4226" s="13">
        <f>IF(F4226="COD1",tarifas!$D$11*(SUMIFS($H$11:$H$8770,$F$11:$F$8770,"=COD1",$B$11:$B$8770,"="&amp;B4226)/COUNTIFS($F$11:$F$8770,"=COD1",$B$11:$B$8770,"="&amp;B4226))/COUNTIFS($A$11:$A$8770,"="&amp;A4226,$F$11:$F$8770,"=COD1"),0)</f>
        <v>0</v>
      </c>
      <c r="L4226" s="13" t="e">
        <f>(VLOOKUP(F4226,tarifas!$C$7:$D$10,2,FALSE)+tarifas!$D$21)*datos!H4226</f>
        <v>#N/A</v>
      </c>
      <c r="M4226">
        <v>115.06936</v>
      </c>
      <c r="N4226" s="13" t="e">
        <f t="shared" si="593"/>
        <v>#N/A</v>
      </c>
      <c r="O4226">
        <f t="shared" si="594"/>
        <v>115.06936</v>
      </c>
      <c r="P4226" s="12">
        <f t="shared" si="595"/>
        <v>520.05364748682086</v>
      </c>
      <c r="Q4226">
        <f t="shared" si="596"/>
        <v>0</v>
      </c>
      <c r="R4226">
        <f>$D$2*tarifas!$D$12/24</f>
        <v>1.4541666666666666</v>
      </c>
      <c r="S4226" t="e">
        <f>VLOOKUP(E4226&amp;" "&amp;F4226,tarifas!$A$13:$D$20,4,FALSE)*P4226</f>
        <v>#N/A</v>
      </c>
      <c r="T4226">
        <f>IF(F4226="COD1",tarifas!$D$11*(SUMIFS($P$11:$P$8770,$F$11:$F$8770,"=COD1",$B$11:$B$8770,"="&amp;B4226)/COUNTIFS($F$11:$F$8770,"=COD1",$B$11:$B$8770,"="&amp;B4226))/COUNTIFS($A$11:$A$8770,"="&amp;A4226,$F$11:$F$8770,"=COD1"),0)</f>
        <v>0</v>
      </c>
      <c r="U4226" t="e">
        <f>(VLOOKUP(F4226,tarifas!$C$7:$D$10,2,FALSE)+tarifas!$D$21)*datos!P4226</f>
        <v>#N/A</v>
      </c>
      <c r="V4226" t="e">
        <f t="shared" si="597"/>
        <v>#N/A</v>
      </c>
      <c r="W4226">
        <f t="shared" si="598"/>
        <v>0</v>
      </c>
    </row>
    <row r="4227" spans="1:23" x14ac:dyDescent="0.25">
      <c r="A4227">
        <f t="shared" si="591"/>
        <v>174</v>
      </c>
      <c r="B4227">
        <f t="shared" si="592"/>
        <v>6</v>
      </c>
      <c r="C4227" s="1">
        <f t="shared" si="599"/>
        <v>41815.666666656442</v>
      </c>
      <c r="D4227" s="7">
        <v>614.31818181818176</v>
      </c>
      <c r="E4227" s="7"/>
      <c r="G4227">
        <v>62.47</v>
      </c>
      <c r="H4227" s="12">
        <v>535.88217668623633</v>
      </c>
      <c r="I4227" s="13">
        <f>$D$2*tarifas!$D$12/24</f>
        <v>1.4541666666666666</v>
      </c>
      <c r="J4227" s="13" t="e">
        <f>VLOOKUP(E4227&amp;" "&amp;F4227,tarifas!$A$13:$D$20,4,FALSE)*H4227</f>
        <v>#N/A</v>
      </c>
      <c r="K4227" s="13">
        <f>IF(F4227="COD1",tarifas!$D$11*(SUMIFS($H$11:$H$8770,$F$11:$F$8770,"=COD1",$B$11:$B$8770,"="&amp;B4227)/COUNTIFS($F$11:$F$8770,"=COD1",$B$11:$B$8770,"="&amp;B4227))/COUNTIFS($A$11:$A$8770,"="&amp;A4227,$F$11:$F$8770,"=COD1"),0)</f>
        <v>0</v>
      </c>
      <c r="L4227" s="13" t="e">
        <f>(VLOOKUP(F4227,tarifas!$C$7:$D$10,2,FALSE)+tarifas!$D$21)*datos!H4227</f>
        <v>#N/A</v>
      </c>
      <c r="M4227">
        <v>30.131209999999999</v>
      </c>
      <c r="N4227" s="13" t="e">
        <f t="shared" si="593"/>
        <v>#N/A</v>
      </c>
      <c r="O4227">
        <f t="shared" si="594"/>
        <v>30.131209999999999</v>
      </c>
      <c r="P4227" s="12">
        <f t="shared" si="595"/>
        <v>505.75096668623632</v>
      </c>
      <c r="Q4227">
        <f t="shared" si="596"/>
        <v>0</v>
      </c>
      <c r="R4227">
        <f>$D$2*tarifas!$D$12/24</f>
        <v>1.4541666666666666</v>
      </c>
      <c r="S4227" t="e">
        <f>VLOOKUP(E4227&amp;" "&amp;F4227,tarifas!$A$13:$D$20,4,FALSE)*P4227</f>
        <v>#N/A</v>
      </c>
      <c r="T4227">
        <f>IF(F4227="COD1",tarifas!$D$11*(SUMIFS($P$11:$P$8770,$F$11:$F$8770,"=COD1",$B$11:$B$8770,"="&amp;B4227)/COUNTIFS($F$11:$F$8770,"=COD1",$B$11:$B$8770,"="&amp;B4227))/COUNTIFS($A$11:$A$8770,"="&amp;A4227,$F$11:$F$8770,"=COD1"),0)</f>
        <v>0</v>
      </c>
      <c r="U4227" t="e">
        <f>(VLOOKUP(F4227,tarifas!$C$7:$D$10,2,FALSE)+tarifas!$D$21)*datos!P4227</f>
        <v>#N/A</v>
      </c>
      <c r="V4227" t="e">
        <f t="shared" si="597"/>
        <v>#N/A</v>
      </c>
      <c r="W4227">
        <f t="shared" si="598"/>
        <v>0</v>
      </c>
    </row>
    <row r="4228" spans="1:23" x14ac:dyDescent="0.25">
      <c r="A4228">
        <f t="shared" si="591"/>
        <v>174</v>
      </c>
      <c r="B4228">
        <f t="shared" si="592"/>
        <v>6</v>
      </c>
      <c r="C4228" s="1">
        <f t="shared" si="599"/>
        <v>41815.708333323106</v>
      </c>
      <c r="D4228" s="7">
        <v>468.01515151515156</v>
      </c>
      <c r="E4228" s="7"/>
      <c r="G4228">
        <v>60.94</v>
      </c>
      <c r="H4228" s="12">
        <v>424.12360602444215</v>
      </c>
      <c r="I4228" s="13">
        <f>$D$2*tarifas!$D$12/24</f>
        <v>1.4541666666666666</v>
      </c>
      <c r="J4228" s="13" t="e">
        <f>VLOOKUP(E4228&amp;" "&amp;F4228,tarifas!$A$13:$D$20,4,FALSE)*H4228</f>
        <v>#N/A</v>
      </c>
      <c r="K4228" s="13">
        <f>IF(F4228="COD1",tarifas!$D$11*(SUMIFS($H$11:$H$8770,$F$11:$F$8770,"=COD1",$B$11:$B$8770,"="&amp;B4228)/COUNTIFS($F$11:$F$8770,"=COD1",$B$11:$B$8770,"="&amp;B4228))/COUNTIFS($A$11:$A$8770,"="&amp;A4228,$F$11:$F$8770,"=COD1"),0)</f>
        <v>0</v>
      </c>
      <c r="L4228" s="13" t="e">
        <f>(VLOOKUP(F4228,tarifas!$C$7:$D$10,2,FALSE)+tarifas!$D$21)*datos!H4228</f>
        <v>#N/A</v>
      </c>
      <c r="M4228">
        <v>77.277029999999996</v>
      </c>
      <c r="N4228" s="13" t="e">
        <f t="shared" si="593"/>
        <v>#N/A</v>
      </c>
      <c r="O4228">
        <f t="shared" si="594"/>
        <v>77.277029999999996</v>
      </c>
      <c r="P4228" s="12">
        <f t="shared" si="595"/>
        <v>346.84657602444213</v>
      </c>
      <c r="Q4228">
        <f t="shared" si="596"/>
        <v>0</v>
      </c>
      <c r="R4228">
        <f>$D$2*tarifas!$D$12/24</f>
        <v>1.4541666666666666</v>
      </c>
      <c r="S4228" t="e">
        <f>VLOOKUP(E4228&amp;" "&amp;F4228,tarifas!$A$13:$D$20,4,FALSE)*P4228</f>
        <v>#N/A</v>
      </c>
      <c r="T4228">
        <f>IF(F4228="COD1",tarifas!$D$11*(SUMIFS($P$11:$P$8770,$F$11:$F$8770,"=COD1",$B$11:$B$8770,"="&amp;B4228)/COUNTIFS($F$11:$F$8770,"=COD1",$B$11:$B$8770,"="&amp;B4228))/COUNTIFS($A$11:$A$8770,"="&amp;A4228,$F$11:$F$8770,"=COD1"),0)</f>
        <v>0</v>
      </c>
      <c r="U4228" t="e">
        <f>(VLOOKUP(F4228,tarifas!$C$7:$D$10,2,FALSE)+tarifas!$D$21)*datos!P4228</f>
        <v>#N/A</v>
      </c>
      <c r="V4228" t="e">
        <f t="shared" si="597"/>
        <v>#N/A</v>
      </c>
      <c r="W4228">
        <f t="shared" si="598"/>
        <v>0</v>
      </c>
    </row>
    <row r="4229" spans="1:23" x14ac:dyDescent="0.25">
      <c r="A4229">
        <f t="shared" si="591"/>
        <v>174</v>
      </c>
      <c r="B4229">
        <f t="shared" si="592"/>
        <v>6</v>
      </c>
      <c r="C4229" s="1">
        <f t="shared" si="599"/>
        <v>41815.74999998977</v>
      </c>
      <c r="D4229" s="7">
        <v>280.75757575757575</v>
      </c>
      <c r="E4229" s="7"/>
      <c r="G4229">
        <v>62.15</v>
      </c>
      <c r="H4229" s="12">
        <v>318.81063210585341</v>
      </c>
      <c r="I4229" s="13">
        <f>$D$2*tarifas!$D$12/24</f>
        <v>1.4541666666666666</v>
      </c>
      <c r="J4229" s="13" t="e">
        <f>VLOOKUP(E4229&amp;" "&amp;F4229,tarifas!$A$13:$D$20,4,FALSE)*H4229</f>
        <v>#N/A</v>
      </c>
      <c r="K4229" s="13">
        <f>IF(F4229="COD1",tarifas!$D$11*(SUMIFS($H$11:$H$8770,$F$11:$F$8770,"=COD1",$B$11:$B$8770,"="&amp;B4229)/COUNTIFS($F$11:$F$8770,"=COD1",$B$11:$B$8770,"="&amp;B4229))/COUNTIFS($A$11:$A$8770,"="&amp;A4229,$F$11:$F$8770,"=COD1"),0)</f>
        <v>0</v>
      </c>
      <c r="L4229" s="13" t="e">
        <f>(VLOOKUP(F4229,tarifas!$C$7:$D$10,2,FALSE)+tarifas!$D$21)*datos!H4229</f>
        <v>#N/A</v>
      </c>
      <c r="M4229">
        <v>0</v>
      </c>
      <c r="N4229" s="13" t="e">
        <f t="shared" si="593"/>
        <v>#N/A</v>
      </c>
      <c r="O4229">
        <f t="shared" si="594"/>
        <v>0</v>
      </c>
      <c r="P4229" s="12">
        <f t="shared" si="595"/>
        <v>318.81063210585341</v>
      </c>
      <c r="Q4229">
        <f t="shared" si="596"/>
        <v>0</v>
      </c>
      <c r="R4229">
        <f>$D$2*tarifas!$D$12/24</f>
        <v>1.4541666666666666</v>
      </c>
      <c r="S4229" t="e">
        <f>VLOOKUP(E4229&amp;" "&amp;F4229,tarifas!$A$13:$D$20,4,FALSE)*P4229</f>
        <v>#N/A</v>
      </c>
      <c r="T4229">
        <f>IF(F4229="COD1",tarifas!$D$11*(SUMIFS($P$11:$P$8770,$F$11:$F$8770,"=COD1",$B$11:$B$8770,"="&amp;B4229)/COUNTIFS($F$11:$F$8770,"=COD1",$B$11:$B$8770,"="&amp;B4229))/COUNTIFS($A$11:$A$8770,"="&amp;A4229,$F$11:$F$8770,"=COD1"),0)</f>
        <v>0</v>
      </c>
      <c r="U4229" t="e">
        <f>(VLOOKUP(F4229,tarifas!$C$7:$D$10,2,FALSE)+tarifas!$D$21)*datos!P4229</f>
        <v>#N/A</v>
      </c>
      <c r="V4229" t="e">
        <f t="shared" si="597"/>
        <v>#N/A</v>
      </c>
      <c r="W4229">
        <f t="shared" si="598"/>
        <v>0</v>
      </c>
    </row>
    <row r="4230" spans="1:23" x14ac:dyDescent="0.25">
      <c r="A4230">
        <f t="shared" si="591"/>
        <v>174</v>
      </c>
      <c r="B4230">
        <f t="shared" si="592"/>
        <v>6</v>
      </c>
      <c r="C4230" s="1">
        <f t="shared" si="599"/>
        <v>41815.791666656434</v>
      </c>
      <c r="D4230" s="7">
        <v>93.757575757575765</v>
      </c>
      <c r="E4230" s="7"/>
      <c r="G4230">
        <v>64.34</v>
      </c>
      <c r="H4230" s="12">
        <v>252.12032733930056</v>
      </c>
      <c r="I4230" s="13">
        <f>$D$2*tarifas!$D$12/24</f>
        <v>1.4541666666666666</v>
      </c>
      <c r="J4230" s="13" t="e">
        <f>VLOOKUP(E4230&amp;" "&amp;F4230,tarifas!$A$13:$D$20,4,FALSE)*H4230</f>
        <v>#N/A</v>
      </c>
      <c r="K4230" s="13">
        <f>IF(F4230="COD1",tarifas!$D$11*(SUMIFS($H$11:$H$8770,$F$11:$F$8770,"=COD1",$B$11:$B$8770,"="&amp;B4230)/COUNTIFS($F$11:$F$8770,"=COD1",$B$11:$B$8770,"="&amp;B4230))/COUNTIFS($A$11:$A$8770,"="&amp;A4230,$F$11:$F$8770,"=COD1"),0)</f>
        <v>0</v>
      </c>
      <c r="L4230" s="13" t="e">
        <f>(VLOOKUP(F4230,tarifas!$C$7:$D$10,2,FALSE)+tarifas!$D$21)*datos!H4230</f>
        <v>#N/A</v>
      </c>
      <c r="M4230">
        <v>0</v>
      </c>
      <c r="N4230" s="13" t="e">
        <f t="shared" si="593"/>
        <v>#N/A</v>
      </c>
      <c r="O4230">
        <f t="shared" si="594"/>
        <v>0</v>
      </c>
      <c r="P4230" s="12">
        <f t="shared" si="595"/>
        <v>252.12032733930056</v>
      </c>
      <c r="Q4230">
        <f t="shared" si="596"/>
        <v>0</v>
      </c>
      <c r="R4230">
        <f>$D$2*tarifas!$D$12/24</f>
        <v>1.4541666666666666</v>
      </c>
      <c r="S4230" t="e">
        <f>VLOOKUP(E4230&amp;" "&amp;F4230,tarifas!$A$13:$D$20,4,FALSE)*P4230</f>
        <v>#N/A</v>
      </c>
      <c r="T4230">
        <f>IF(F4230="COD1",tarifas!$D$11*(SUMIFS($P$11:$P$8770,$F$11:$F$8770,"=COD1",$B$11:$B$8770,"="&amp;B4230)/COUNTIFS($F$11:$F$8770,"=COD1",$B$11:$B$8770,"="&amp;B4230))/COUNTIFS($A$11:$A$8770,"="&amp;A4230,$F$11:$F$8770,"=COD1"),0)</f>
        <v>0</v>
      </c>
      <c r="U4230" t="e">
        <f>(VLOOKUP(F4230,tarifas!$C$7:$D$10,2,FALSE)+tarifas!$D$21)*datos!P4230</f>
        <v>#N/A</v>
      </c>
      <c r="V4230" t="e">
        <f t="shared" si="597"/>
        <v>#N/A</v>
      </c>
      <c r="W4230">
        <f t="shared" si="598"/>
        <v>0</v>
      </c>
    </row>
    <row r="4231" spans="1:23" x14ac:dyDescent="0.25">
      <c r="A4231">
        <f t="shared" si="591"/>
        <v>174</v>
      </c>
      <c r="B4231">
        <f t="shared" si="592"/>
        <v>6</v>
      </c>
      <c r="C4231" s="1">
        <f t="shared" si="599"/>
        <v>41815.833333323098</v>
      </c>
      <c r="D4231" s="7">
        <v>17.772727272727273</v>
      </c>
      <c r="E4231" s="7"/>
      <c r="G4231">
        <v>66.5</v>
      </c>
      <c r="H4231" s="12">
        <v>231.1310022078863</v>
      </c>
      <c r="I4231" s="13">
        <f>$D$2*tarifas!$D$12/24</f>
        <v>1.4541666666666666</v>
      </c>
      <c r="J4231" s="13" t="e">
        <f>VLOOKUP(E4231&amp;" "&amp;F4231,tarifas!$A$13:$D$20,4,FALSE)*H4231</f>
        <v>#N/A</v>
      </c>
      <c r="K4231" s="13">
        <f>IF(F4231="COD1",tarifas!$D$11*(SUMIFS($H$11:$H$8770,$F$11:$F$8770,"=COD1",$B$11:$B$8770,"="&amp;B4231)/COUNTIFS($F$11:$F$8770,"=COD1",$B$11:$B$8770,"="&amp;B4231))/COUNTIFS($A$11:$A$8770,"="&amp;A4231,$F$11:$F$8770,"=COD1"),0)</f>
        <v>0</v>
      </c>
      <c r="L4231" s="13" t="e">
        <f>(VLOOKUP(F4231,tarifas!$C$7:$D$10,2,FALSE)+tarifas!$D$21)*datos!H4231</f>
        <v>#N/A</v>
      </c>
      <c r="M4231">
        <v>0</v>
      </c>
      <c r="N4231" s="13" t="e">
        <f t="shared" si="593"/>
        <v>#N/A</v>
      </c>
      <c r="O4231">
        <f t="shared" si="594"/>
        <v>0</v>
      </c>
      <c r="P4231" s="12">
        <f t="shared" si="595"/>
        <v>231.1310022078863</v>
      </c>
      <c r="Q4231">
        <f t="shared" si="596"/>
        <v>0</v>
      </c>
      <c r="R4231">
        <f>$D$2*tarifas!$D$12/24</f>
        <v>1.4541666666666666</v>
      </c>
      <c r="S4231" t="e">
        <f>VLOOKUP(E4231&amp;" "&amp;F4231,tarifas!$A$13:$D$20,4,FALSE)*P4231</f>
        <v>#N/A</v>
      </c>
      <c r="T4231">
        <f>IF(F4231="COD1",tarifas!$D$11*(SUMIFS($P$11:$P$8770,$F$11:$F$8770,"=COD1",$B$11:$B$8770,"="&amp;B4231)/COUNTIFS($F$11:$F$8770,"=COD1",$B$11:$B$8770,"="&amp;B4231))/COUNTIFS($A$11:$A$8770,"="&amp;A4231,$F$11:$F$8770,"=COD1"),0)</f>
        <v>0</v>
      </c>
      <c r="U4231" t="e">
        <f>(VLOOKUP(F4231,tarifas!$C$7:$D$10,2,FALSE)+tarifas!$D$21)*datos!P4231</f>
        <v>#N/A</v>
      </c>
      <c r="V4231" t="e">
        <f t="shared" si="597"/>
        <v>#N/A</v>
      </c>
      <c r="W4231">
        <f t="shared" si="598"/>
        <v>0</v>
      </c>
    </row>
    <row r="4232" spans="1:23" x14ac:dyDescent="0.25">
      <c r="A4232">
        <f t="shared" si="591"/>
        <v>174</v>
      </c>
      <c r="B4232">
        <f t="shared" si="592"/>
        <v>6</v>
      </c>
      <c r="C4232" s="1">
        <f t="shared" si="599"/>
        <v>41815.874999989763</v>
      </c>
      <c r="D4232" s="7">
        <v>0</v>
      </c>
      <c r="E4232" s="7"/>
      <c r="G4232">
        <v>65.94</v>
      </c>
      <c r="H4232" s="12">
        <v>224.77915207841028</v>
      </c>
      <c r="I4232" s="13">
        <f>$D$2*tarifas!$D$12/24</f>
        <v>1.4541666666666666</v>
      </c>
      <c r="J4232" s="13" t="e">
        <f>VLOOKUP(E4232&amp;" "&amp;F4232,tarifas!$A$13:$D$20,4,FALSE)*H4232</f>
        <v>#N/A</v>
      </c>
      <c r="K4232" s="13">
        <f>IF(F4232="COD1",tarifas!$D$11*(SUMIFS($H$11:$H$8770,$F$11:$F$8770,"=COD1",$B$11:$B$8770,"="&amp;B4232)/COUNTIFS($F$11:$F$8770,"=COD1",$B$11:$B$8770,"="&amp;B4232))/COUNTIFS($A$11:$A$8770,"="&amp;A4232,$F$11:$F$8770,"=COD1"),0)</f>
        <v>0</v>
      </c>
      <c r="L4232" s="13" t="e">
        <f>(VLOOKUP(F4232,tarifas!$C$7:$D$10,2,FALSE)+tarifas!$D$21)*datos!H4232</f>
        <v>#N/A</v>
      </c>
      <c r="M4232">
        <v>0</v>
      </c>
      <c r="N4232" s="13" t="e">
        <f t="shared" si="593"/>
        <v>#N/A</v>
      </c>
      <c r="O4232">
        <f t="shared" si="594"/>
        <v>0</v>
      </c>
      <c r="P4232" s="12">
        <f t="shared" si="595"/>
        <v>224.77915207841028</v>
      </c>
      <c r="Q4232">
        <f t="shared" si="596"/>
        <v>0</v>
      </c>
      <c r="R4232">
        <f>$D$2*tarifas!$D$12/24</f>
        <v>1.4541666666666666</v>
      </c>
      <c r="S4232" t="e">
        <f>VLOOKUP(E4232&amp;" "&amp;F4232,tarifas!$A$13:$D$20,4,FALSE)*P4232</f>
        <v>#N/A</v>
      </c>
      <c r="T4232">
        <f>IF(F4232="COD1",tarifas!$D$11*(SUMIFS($P$11:$P$8770,$F$11:$F$8770,"=COD1",$B$11:$B$8770,"="&amp;B4232)/COUNTIFS($F$11:$F$8770,"=COD1",$B$11:$B$8770,"="&amp;B4232))/COUNTIFS($A$11:$A$8770,"="&amp;A4232,$F$11:$F$8770,"=COD1"),0)</f>
        <v>0</v>
      </c>
      <c r="U4232" t="e">
        <f>(VLOOKUP(F4232,tarifas!$C$7:$D$10,2,FALSE)+tarifas!$D$21)*datos!P4232</f>
        <v>#N/A</v>
      </c>
      <c r="V4232" t="e">
        <f t="shared" si="597"/>
        <v>#N/A</v>
      </c>
      <c r="W4232">
        <f t="shared" si="598"/>
        <v>0</v>
      </c>
    </row>
    <row r="4233" spans="1:23" x14ac:dyDescent="0.25">
      <c r="A4233">
        <f t="shared" si="591"/>
        <v>174</v>
      </c>
      <c r="B4233">
        <f t="shared" si="592"/>
        <v>6</v>
      </c>
      <c r="C4233" s="1">
        <f t="shared" si="599"/>
        <v>41815.916666656427</v>
      </c>
      <c r="D4233" s="7">
        <v>0</v>
      </c>
      <c r="E4233" s="7"/>
      <c r="G4233">
        <v>62</v>
      </c>
      <c r="H4233" s="12">
        <v>226.53735073793399</v>
      </c>
      <c r="I4233" s="13">
        <f>$D$2*tarifas!$D$12/24</f>
        <v>1.4541666666666666</v>
      </c>
      <c r="J4233" s="13" t="e">
        <f>VLOOKUP(E4233&amp;" "&amp;F4233,tarifas!$A$13:$D$20,4,FALSE)*H4233</f>
        <v>#N/A</v>
      </c>
      <c r="K4233" s="13">
        <f>IF(F4233="COD1",tarifas!$D$11*(SUMIFS($H$11:$H$8770,$F$11:$F$8770,"=COD1",$B$11:$B$8770,"="&amp;B4233)/COUNTIFS($F$11:$F$8770,"=COD1",$B$11:$B$8770,"="&amp;B4233))/COUNTIFS($A$11:$A$8770,"="&amp;A4233,$F$11:$F$8770,"=COD1"),0)</f>
        <v>0</v>
      </c>
      <c r="L4233" s="13" t="e">
        <f>(VLOOKUP(F4233,tarifas!$C$7:$D$10,2,FALSE)+tarifas!$D$21)*datos!H4233</f>
        <v>#N/A</v>
      </c>
      <c r="M4233">
        <v>0</v>
      </c>
      <c r="N4233" s="13" t="e">
        <f t="shared" si="593"/>
        <v>#N/A</v>
      </c>
      <c r="O4233">
        <f t="shared" si="594"/>
        <v>0</v>
      </c>
      <c r="P4233" s="12">
        <f t="shared" si="595"/>
        <v>226.53735073793399</v>
      </c>
      <c r="Q4233">
        <f t="shared" si="596"/>
        <v>0</v>
      </c>
      <c r="R4233">
        <f>$D$2*tarifas!$D$12/24</f>
        <v>1.4541666666666666</v>
      </c>
      <c r="S4233" t="e">
        <f>VLOOKUP(E4233&amp;" "&amp;F4233,tarifas!$A$13:$D$20,4,FALSE)*P4233</f>
        <v>#N/A</v>
      </c>
      <c r="T4233">
        <f>IF(F4233="COD1",tarifas!$D$11*(SUMIFS($P$11:$P$8770,$F$11:$F$8770,"=COD1",$B$11:$B$8770,"="&amp;B4233)/COUNTIFS($F$11:$F$8770,"=COD1",$B$11:$B$8770,"="&amp;B4233))/COUNTIFS($A$11:$A$8770,"="&amp;A4233,$F$11:$F$8770,"=COD1"),0)</f>
        <v>0</v>
      </c>
      <c r="U4233" t="e">
        <f>(VLOOKUP(F4233,tarifas!$C$7:$D$10,2,FALSE)+tarifas!$D$21)*datos!P4233</f>
        <v>#N/A</v>
      </c>
      <c r="V4233" t="e">
        <f t="shared" si="597"/>
        <v>#N/A</v>
      </c>
      <c r="W4233">
        <f t="shared" si="598"/>
        <v>0</v>
      </c>
    </row>
    <row r="4234" spans="1:23" x14ac:dyDescent="0.25">
      <c r="A4234">
        <f t="shared" si="591"/>
        <v>174</v>
      </c>
      <c r="B4234">
        <f t="shared" si="592"/>
        <v>6</v>
      </c>
      <c r="C4234" s="1">
        <f t="shared" si="599"/>
        <v>41815.958333323091</v>
      </c>
      <c r="D4234" s="7">
        <v>0</v>
      </c>
      <c r="E4234" s="7"/>
      <c r="G4234">
        <v>59.6</v>
      </c>
      <c r="H4234" s="12">
        <v>216.99718031240235</v>
      </c>
      <c r="I4234" s="13">
        <f>$D$2*tarifas!$D$12/24</f>
        <v>1.4541666666666666</v>
      </c>
      <c r="J4234" s="13" t="e">
        <f>VLOOKUP(E4234&amp;" "&amp;F4234,tarifas!$A$13:$D$20,4,FALSE)*H4234</f>
        <v>#N/A</v>
      </c>
      <c r="K4234" s="13">
        <f>IF(F4234="COD1",tarifas!$D$11*(SUMIFS($H$11:$H$8770,$F$11:$F$8770,"=COD1",$B$11:$B$8770,"="&amp;B4234)/COUNTIFS($F$11:$F$8770,"=COD1",$B$11:$B$8770,"="&amp;B4234))/COUNTIFS($A$11:$A$8770,"="&amp;A4234,$F$11:$F$8770,"=COD1"),0)</f>
        <v>0</v>
      </c>
      <c r="L4234" s="13" t="e">
        <f>(VLOOKUP(F4234,tarifas!$C$7:$D$10,2,FALSE)+tarifas!$D$21)*datos!H4234</f>
        <v>#N/A</v>
      </c>
      <c r="M4234">
        <v>0</v>
      </c>
      <c r="N4234" s="13" t="e">
        <f t="shared" si="593"/>
        <v>#N/A</v>
      </c>
      <c r="O4234">
        <f t="shared" si="594"/>
        <v>0</v>
      </c>
      <c r="P4234" s="12">
        <f t="shared" si="595"/>
        <v>216.99718031240235</v>
      </c>
      <c r="Q4234">
        <f t="shared" si="596"/>
        <v>0</v>
      </c>
      <c r="R4234">
        <f>$D$2*tarifas!$D$12/24</f>
        <v>1.4541666666666666</v>
      </c>
      <c r="S4234" t="e">
        <f>VLOOKUP(E4234&amp;" "&amp;F4234,tarifas!$A$13:$D$20,4,FALSE)*P4234</f>
        <v>#N/A</v>
      </c>
      <c r="T4234">
        <f>IF(F4234="COD1",tarifas!$D$11*(SUMIFS($P$11:$P$8770,$F$11:$F$8770,"=COD1",$B$11:$B$8770,"="&amp;B4234)/COUNTIFS($F$11:$F$8770,"=COD1",$B$11:$B$8770,"="&amp;B4234))/COUNTIFS($A$11:$A$8770,"="&amp;A4234,$F$11:$F$8770,"=COD1"),0)</f>
        <v>0</v>
      </c>
      <c r="U4234" t="e">
        <f>(VLOOKUP(F4234,tarifas!$C$7:$D$10,2,FALSE)+tarifas!$D$21)*datos!P4234</f>
        <v>#N/A</v>
      </c>
      <c r="V4234" t="e">
        <f t="shared" si="597"/>
        <v>#N/A</v>
      </c>
      <c r="W4234">
        <f t="shared" si="598"/>
        <v>0</v>
      </c>
    </row>
    <row r="4235" spans="1:23" x14ac:dyDescent="0.25">
      <c r="A4235">
        <f t="shared" si="591"/>
        <v>175</v>
      </c>
      <c r="B4235">
        <f t="shared" si="592"/>
        <v>6</v>
      </c>
      <c r="C4235" s="1">
        <f t="shared" si="599"/>
        <v>41815.999999989755</v>
      </c>
      <c r="D4235" s="7">
        <v>0</v>
      </c>
      <c r="E4235" s="7"/>
      <c r="G4235">
        <v>54.23</v>
      </c>
      <c r="H4235" s="12">
        <v>214.84773403246072</v>
      </c>
      <c r="I4235" s="13">
        <f>$D$2*tarifas!$D$12/24</f>
        <v>1.4541666666666666</v>
      </c>
      <c r="J4235" s="13" t="e">
        <f>VLOOKUP(E4235&amp;" "&amp;F4235,tarifas!$A$13:$D$20,4,FALSE)*H4235</f>
        <v>#N/A</v>
      </c>
      <c r="K4235" s="13">
        <f>IF(F4235="COD1",tarifas!$D$11*(SUMIFS($H$11:$H$8770,$F$11:$F$8770,"=COD1",$B$11:$B$8770,"="&amp;B4235)/COUNTIFS($F$11:$F$8770,"=COD1",$B$11:$B$8770,"="&amp;B4235))/COUNTIFS($A$11:$A$8770,"="&amp;A4235,$F$11:$F$8770,"=COD1"),0)</f>
        <v>0</v>
      </c>
      <c r="L4235" s="13" t="e">
        <f>(VLOOKUP(F4235,tarifas!$C$7:$D$10,2,FALSE)+tarifas!$D$21)*datos!H4235</f>
        <v>#N/A</v>
      </c>
      <c r="M4235">
        <v>0</v>
      </c>
      <c r="N4235" s="13" t="e">
        <f t="shared" si="593"/>
        <v>#N/A</v>
      </c>
      <c r="O4235">
        <f t="shared" si="594"/>
        <v>0</v>
      </c>
      <c r="P4235" s="12">
        <f t="shared" si="595"/>
        <v>214.84773403246072</v>
      </c>
      <c r="Q4235">
        <f t="shared" si="596"/>
        <v>0</v>
      </c>
      <c r="R4235">
        <f>$D$2*tarifas!$D$12/24</f>
        <v>1.4541666666666666</v>
      </c>
      <c r="S4235" t="e">
        <f>VLOOKUP(E4235&amp;" "&amp;F4235,tarifas!$A$13:$D$20,4,FALSE)*P4235</f>
        <v>#N/A</v>
      </c>
      <c r="T4235">
        <f>IF(F4235="COD1",tarifas!$D$11*(SUMIFS($P$11:$P$8770,$F$11:$F$8770,"=COD1",$B$11:$B$8770,"="&amp;B4235)/COUNTIFS($F$11:$F$8770,"=COD1",$B$11:$B$8770,"="&amp;B4235))/COUNTIFS($A$11:$A$8770,"="&amp;A4235,$F$11:$F$8770,"=COD1"),0)</f>
        <v>0</v>
      </c>
      <c r="U4235" t="e">
        <f>(VLOOKUP(F4235,tarifas!$C$7:$D$10,2,FALSE)+tarifas!$D$21)*datos!P4235</f>
        <v>#N/A</v>
      </c>
      <c r="V4235" t="e">
        <f t="shared" si="597"/>
        <v>#N/A</v>
      </c>
      <c r="W4235">
        <f t="shared" si="598"/>
        <v>0</v>
      </c>
    </row>
    <row r="4236" spans="1:23" x14ac:dyDescent="0.25">
      <c r="A4236">
        <f t="shared" ref="A4236:A4299" si="600">DAYS360($C$11,C4236)</f>
        <v>175</v>
      </c>
      <c r="B4236">
        <f t="shared" ref="B4236:B4299" si="601">MONTH(C4236)</f>
        <v>6</v>
      </c>
      <c r="C4236" s="1">
        <f t="shared" si="599"/>
        <v>41816.04166665642</v>
      </c>
      <c r="D4236" s="7">
        <v>0</v>
      </c>
      <c r="E4236" s="7"/>
      <c r="G4236">
        <v>46.58</v>
      </c>
      <c r="H4236" s="12">
        <v>212.88526070119215</v>
      </c>
      <c r="I4236" s="13">
        <f>$D$2*tarifas!$D$12/24</f>
        <v>1.4541666666666666</v>
      </c>
      <c r="J4236" s="13" t="e">
        <f>VLOOKUP(E4236&amp;" "&amp;F4236,tarifas!$A$13:$D$20,4,FALSE)*H4236</f>
        <v>#N/A</v>
      </c>
      <c r="K4236" s="13">
        <f>IF(F4236="COD1",tarifas!$D$11*(SUMIFS($H$11:$H$8770,$F$11:$F$8770,"=COD1",$B$11:$B$8770,"="&amp;B4236)/COUNTIFS($F$11:$F$8770,"=COD1",$B$11:$B$8770,"="&amp;B4236))/COUNTIFS($A$11:$A$8770,"="&amp;A4236,$F$11:$F$8770,"=COD1"),0)</f>
        <v>0</v>
      </c>
      <c r="L4236" s="13" t="e">
        <f>(VLOOKUP(F4236,tarifas!$C$7:$D$10,2,FALSE)+tarifas!$D$21)*datos!H4236</f>
        <v>#N/A</v>
      </c>
      <c r="M4236">
        <v>0</v>
      </c>
      <c r="N4236" s="13" t="e">
        <f t="shared" ref="N4236:N4299" si="602">(I4236+J4236+K4236+L4236)*1.23</f>
        <v>#N/A</v>
      </c>
      <c r="O4236">
        <f t="shared" ref="O4236:O4299" si="603">IF(M4236&lt;H4236,M4236,H4236)</f>
        <v>0</v>
      </c>
      <c r="P4236" s="12">
        <f t="shared" ref="P4236:P4299" si="604">H4236-O4236</f>
        <v>212.88526070119215</v>
      </c>
      <c r="Q4236">
        <f t="shared" ref="Q4236:Q4299" si="605">IF(M4236&lt;H4236,0,M4236-H4236)</f>
        <v>0</v>
      </c>
      <c r="R4236">
        <f>$D$2*tarifas!$D$12/24</f>
        <v>1.4541666666666666</v>
      </c>
      <c r="S4236" t="e">
        <f>VLOOKUP(E4236&amp;" "&amp;F4236,tarifas!$A$13:$D$20,4,FALSE)*P4236</f>
        <v>#N/A</v>
      </c>
      <c r="T4236">
        <f>IF(F4236="COD1",tarifas!$D$11*(SUMIFS($P$11:$P$8770,$F$11:$F$8770,"=COD1",$B$11:$B$8770,"="&amp;B4236)/COUNTIFS($F$11:$F$8770,"=COD1",$B$11:$B$8770,"="&amp;B4236))/COUNTIFS($A$11:$A$8770,"="&amp;A4236,$F$11:$F$8770,"=COD1"),0)</f>
        <v>0</v>
      </c>
      <c r="U4236" t="e">
        <f>(VLOOKUP(F4236,tarifas!$C$7:$D$10,2,FALSE)+tarifas!$D$21)*datos!P4236</f>
        <v>#N/A</v>
      </c>
      <c r="V4236" t="e">
        <f t="shared" ref="V4236:V4299" si="606">(R4236+S4236+T4236+U4236)*1.23</f>
        <v>#N/A</v>
      </c>
      <c r="W4236">
        <f t="shared" ref="W4236:W4299" si="607">0.9*G4236/1000*Q4236</f>
        <v>0</v>
      </c>
    </row>
    <row r="4237" spans="1:23" x14ac:dyDescent="0.25">
      <c r="A4237">
        <f t="shared" si="600"/>
        <v>175</v>
      </c>
      <c r="B4237">
        <f t="shared" si="601"/>
        <v>6</v>
      </c>
      <c r="C4237" s="1">
        <f t="shared" ref="C4237:C4300" si="608">+C4236+1/24</f>
        <v>41816.083333323084</v>
      </c>
      <c r="D4237" s="7">
        <v>0</v>
      </c>
      <c r="E4237" s="7"/>
      <c r="G4237">
        <v>46.58</v>
      </c>
      <c r="H4237" s="12">
        <v>210.50667085887213</v>
      </c>
      <c r="I4237" s="13">
        <f>$D$2*tarifas!$D$12/24</f>
        <v>1.4541666666666666</v>
      </c>
      <c r="J4237" s="13" t="e">
        <f>VLOOKUP(E4237&amp;" "&amp;F4237,tarifas!$A$13:$D$20,4,FALSE)*H4237</f>
        <v>#N/A</v>
      </c>
      <c r="K4237" s="13">
        <f>IF(F4237="COD1",tarifas!$D$11*(SUMIFS($H$11:$H$8770,$F$11:$F$8770,"=COD1",$B$11:$B$8770,"="&amp;B4237)/COUNTIFS($F$11:$F$8770,"=COD1",$B$11:$B$8770,"="&amp;B4237))/COUNTIFS($A$11:$A$8770,"="&amp;A4237,$F$11:$F$8770,"=COD1"),0)</f>
        <v>0</v>
      </c>
      <c r="L4237" s="13" t="e">
        <f>(VLOOKUP(F4237,tarifas!$C$7:$D$10,2,FALSE)+tarifas!$D$21)*datos!H4237</f>
        <v>#N/A</v>
      </c>
      <c r="M4237">
        <v>0</v>
      </c>
      <c r="N4237" s="13" t="e">
        <f t="shared" si="602"/>
        <v>#N/A</v>
      </c>
      <c r="O4237">
        <f t="shared" si="603"/>
        <v>0</v>
      </c>
      <c r="P4237" s="12">
        <f t="shared" si="604"/>
        <v>210.50667085887213</v>
      </c>
      <c r="Q4237">
        <f t="shared" si="605"/>
        <v>0</v>
      </c>
      <c r="R4237">
        <f>$D$2*tarifas!$D$12/24</f>
        <v>1.4541666666666666</v>
      </c>
      <c r="S4237" t="e">
        <f>VLOOKUP(E4237&amp;" "&amp;F4237,tarifas!$A$13:$D$20,4,FALSE)*P4237</f>
        <v>#N/A</v>
      </c>
      <c r="T4237">
        <f>IF(F4237="COD1",tarifas!$D$11*(SUMIFS($P$11:$P$8770,$F$11:$F$8770,"=COD1",$B$11:$B$8770,"="&amp;B4237)/COUNTIFS($F$11:$F$8770,"=COD1",$B$11:$B$8770,"="&amp;B4237))/COUNTIFS($A$11:$A$8770,"="&amp;A4237,$F$11:$F$8770,"=COD1"),0)</f>
        <v>0</v>
      </c>
      <c r="U4237" t="e">
        <f>(VLOOKUP(F4237,tarifas!$C$7:$D$10,2,FALSE)+tarifas!$D$21)*datos!P4237</f>
        <v>#N/A</v>
      </c>
      <c r="V4237" t="e">
        <f t="shared" si="606"/>
        <v>#N/A</v>
      </c>
      <c r="W4237">
        <f t="shared" si="607"/>
        <v>0</v>
      </c>
    </row>
    <row r="4238" spans="1:23" x14ac:dyDescent="0.25">
      <c r="A4238">
        <f t="shared" si="600"/>
        <v>175</v>
      </c>
      <c r="B4238">
        <f t="shared" si="601"/>
        <v>6</v>
      </c>
      <c r="C4238" s="1">
        <f t="shared" si="608"/>
        <v>41816.124999989748</v>
      </c>
      <c r="D4238" s="7">
        <v>0</v>
      </c>
      <c r="E4238" s="7"/>
      <c r="G4238">
        <v>46.11</v>
      </c>
      <c r="H4238" s="12">
        <v>207.72011748386007</v>
      </c>
      <c r="I4238" s="13">
        <f>$D$2*tarifas!$D$12/24</f>
        <v>1.4541666666666666</v>
      </c>
      <c r="J4238" s="13" t="e">
        <f>VLOOKUP(E4238&amp;" "&amp;F4238,tarifas!$A$13:$D$20,4,FALSE)*H4238</f>
        <v>#N/A</v>
      </c>
      <c r="K4238" s="13">
        <f>IF(F4238="COD1",tarifas!$D$11*(SUMIFS($H$11:$H$8770,$F$11:$F$8770,"=COD1",$B$11:$B$8770,"="&amp;B4238)/COUNTIFS($F$11:$F$8770,"=COD1",$B$11:$B$8770,"="&amp;B4238))/COUNTIFS($A$11:$A$8770,"="&amp;A4238,$F$11:$F$8770,"=COD1"),0)</f>
        <v>0</v>
      </c>
      <c r="L4238" s="13" t="e">
        <f>(VLOOKUP(F4238,tarifas!$C$7:$D$10,2,FALSE)+tarifas!$D$21)*datos!H4238</f>
        <v>#N/A</v>
      </c>
      <c r="M4238">
        <v>0</v>
      </c>
      <c r="N4238" s="13" t="e">
        <f t="shared" si="602"/>
        <v>#N/A</v>
      </c>
      <c r="O4238">
        <f t="shared" si="603"/>
        <v>0</v>
      </c>
      <c r="P4238" s="12">
        <f t="shared" si="604"/>
        <v>207.72011748386007</v>
      </c>
      <c r="Q4238">
        <f t="shared" si="605"/>
        <v>0</v>
      </c>
      <c r="R4238">
        <f>$D$2*tarifas!$D$12/24</f>
        <v>1.4541666666666666</v>
      </c>
      <c r="S4238" t="e">
        <f>VLOOKUP(E4238&amp;" "&amp;F4238,tarifas!$A$13:$D$20,4,FALSE)*P4238</f>
        <v>#N/A</v>
      </c>
      <c r="T4238">
        <f>IF(F4238="COD1",tarifas!$D$11*(SUMIFS($P$11:$P$8770,$F$11:$F$8770,"=COD1",$B$11:$B$8770,"="&amp;B4238)/COUNTIFS($F$11:$F$8770,"=COD1",$B$11:$B$8770,"="&amp;B4238))/COUNTIFS($A$11:$A$8770,"="&amp;A4238,$F$11:$F$8770,"=COD1"),0)</f>
        <v>0</v>
      </c>
      <c r="U4238" t="e">
        <f>(VLOOKUP(F4238,tarifas!$C$7:$D$10,2,FALSE)+tarifas!$D$21)*datos!P4238</f>
        <v>#N/A</v>
      </c>
      <c r="V4238" t="e">
        <f t="shared" si="606"/>
        <v>#N/A</v>
      </c>
      <c r="W4238">
        <f t="shared" si="607"/>
        <v>0</v>
      </c>
    </row>
    <row r="4239" spans="1:23" x14ac:dyDescent="0.25">
      <c r="A4239">
        <f t="shared" si="600"/>
        <v>175</v>
      </c>
      <c r="B4239">
        <f t="shared" si="601"/>
        <v>6</v>
      </c>
      <c r="C4239" s="1">
        <f t="shared" si="608"/>
        <v>41816.166666656412</v>
      </c>
      <c r="D4239" s="7">
        <v>0</v>
      </c>
      <c r="E4239" s="7"/>
      <c r="G4239">
        <v>46.58</v>
      </c>
      <c r="H4239" s="12">
        <v>208.41828017489792</v>
      </c>
      <c r="I4239" s="13">
        <f>$D$2*tarifas!$D$12/24</f>
        <v>1.4541666666666666</v>
      </c>
      <c r="J4239" s="13" t="e">
        <f>VLOOKUP(E4239&amp;" "&amp;F4239,tarifas!$A$13:$D$20,4,FALSE)*H4239</f>
        <v>#N/A</v>
      </c>
      <c r="K4239" s="13">
        <f>IF(F4239="COD1",tarifas!$D$11*(SUMIFS($H$11:$H$8770,$F$11:$F$8770,"=COD1",$B$11:$B$8770,"="&amp;B4239)/COUNTIFS($F$11:$F$8770,"=COD1",$B$11:$B$8770,"="&amp;B4239))/COUNTIFS($A$11:$A$8770,"="&amp;A4239,$F$11:$F$8770,"=COD1"),0)</f>
        <v>0</v>
      </c>
      <c r="L4239" s="13" t="e">
        <f>(VLOOKUP(F4239,tarifas!$C$7:$D$10,2,FALSE)+tarifas!$D$21)*datos!H4239</f>
        <v>#N/A</v>
      </c>
      <c r="M4239">
        <v>0</v>
      </c>
      <c r="N4239" s="13" t="e">
        <f t="shared" si="602"/>
        <v>#N/A</v>
      </c>
      <c r="O4239">
        <f t="shared" si="603"/>
        <v>0</v>
      </c>
      <c r="P4239" s="12">
        <f t="shared" si="604"/>
        <v>208.41828017489792</v>
      </c>
      <c r="Q4239">
        <f t="shared" si="605"/>
        <v>0</v>
      </c>
      <c r="R4239">
        <f>$D$2*tarifas!$D$12/24</f>
        <v>1.4541666666666666</v>
      </c>
      <c r="S4239" t="e">
        <f>VLOOKUP(E4239&amp;" "&amp;F4239,tarifas!$A$13:$D$20,4,FALSE)*P4239</f>
        <v>#N/A</v>
      </c>
      <c r="T4239">
        <f>IF(F4239="COD1",tarifas!$D$11*(SUMIFS($P$11:$P$8770,$F$11:$F$8770,"=COD1",$B$11:$B$8770,"="&amp;B4239)/COUNTIFS($F$11:$F$8770,"=COD1",$B$11:$B$8770,"="&amp;B4239))/COUNTIFS($A$11:$A$8770,"="&amp;A4239,$F$11:$F$8770,"=COD1"),0)</f>
        <v>0</v>
      </c>
      <c r="U4239" t="e">
        <f>(VLOOKUP(F4239,tarifas!$C$7:$D$10,2,FALSE)+tarifas!$D$21)*datos!P4239</f>
        <v>#N/A</v>
      </c>
      <c r="V4239" t="e">
        <f t="shared" si="606"/>
        <v>#N/A</v>
      </c>
      <c r="W4239">
        <f t="shared" si="607"/>
        <v>0</v>
      </c>
    </row>
    <row r="4240" spans="1:23" x14ac:dyDescent="0.25">
      <c r="A4240">
        <f t="shared" si="600"/>
        <v>175</v>
      </c>
      <c r="B4240">
        <f t="shared" si="601"/>
        <v>6</v>
      </c>
      <c r="C4240" s="1">
        <f t="shared" si="608"/>
        <v>41816.208333323077</v>
      </c>
      <c r="D4240" s="7">
        <v>0</v>
      </c>
      <c r="E4240" s="7"/>
      <c r="G4240">
        <v>54.87</v>
      </c>
      <c r="H4240" s="12">
        <v>208.18158151413007</v>
      </c>
      <c r="I4240" s="13">
        <f>$D$2*tarifas!$D$12/24</f>
        <v>1.4541666666666666</v>
      </c>
      <c r="J4240" s="13" t="e">
        <f>VLOOKUP(E4240&amp;" "&amp;F4240,tarifas!$A$13:$D$20,4,FALSE)*H4240</f>
        <v>#N/A</v>
      </c>
      <c r="K4240" s="13">
        <f>IF(F4240="COD1",tarifas!$D$11*(SUMIFS($H$11:$H$8770,$F$11:$F$8770,"=COD1",$B$11:$B$8770,"="&amp;B4240)/COUNTIFS($F$11:$F$8770,"=COD1",$B$11:$B$8770,"="&amp;B4240))/COUNTIFS($A$11:$A$8770,"="&amp;A4240,$F$11:$F$8770,"=COD1"),0)</f>
        <v>0</v>
      </c>
      <c r="L4240" s="13" t="e">
        <f>(VLOOKUP(F4240,tarifas!$C$7:$D$10,2,FALSE)+tarifas!$D$21)*datos!H4240</f>
        <v>#N/A</v>
      </c>
      <c r="M4240">
        <v>10.706850000000001</v>
      </c>
      <c r="N4240" s="13" t="e">
        <f t="shared" si="602"/>
        <v>#N/A</v>
      </c>
      <c r="O4240">
        <f t="shared" si="603"/>
        <v>10.706850000000001</v>
      </c>
      <c r="P4240" s="12">
        <f t="shared" si="604"/>
        <v>197.47473151413007</v>
      </c>
      <c r="Q4240">
        <f t="shared" si="605"/>
        <v>0</v>
      </c>
      <c r="R4240">
        <f>$D$2*tarifas!$D$12/24</f>
        <v>1.4541666666666666</v>
      </c>
      <c r="S4240" t="e">
        <f>VLOOKUP(E4240&amp;" "&amp;F4240,tarifas!$A$13:$D$20,4,FALSE)*P4240</f>
        <v>#N/A</v>
      </c>
      <c r="T4240">
        <f>IF(F4240="COD1",tarifas!$D$11*(SUMIFS($P$11:$P$8770,$F$11:$F$8770,"=COD1",$B$11:$B$8770,"="&amp;B4240)/COUNTIFS($F$11:$F$8770,"=COD1",$B$11:$B$8770,"="&amp;B4240))/COUNTIFS($A$11:$A$8770,"="&amp;A4240,$F$11:$F$8770,"=COD1"),0)</f>
        <v>0</v>
      </c>
      <c r="U4240" t="e">
        <f>(VLOOKUP(F4240,tarifas!$C$7:$D$10,2,FALSE)+tarifas!$D$21)*datos!P4240</f>
        <v>#N/A</v>
      </c>
      <c r="V4240" t="e">
        <f t="shared" si="606"/>
        <v>#N/A</v>
      </c>
      <c r="W4240">
        <f t="shared" si="607"/>
        <v>0</v>
      </c>
    </row>
    <row r="4241" spans="1:23" x14ac:dyDescent="0.25">
      <c r="A4241">
        <f t="shared" si="600"/>
        <v>175</v>
      </c>
      <c r="B4241">
        <f t="shared" si="601"/>
        <v>6</v>
      </c>
      <c r="C4241" s="1">
        <f t="shared" si="608"/>
        <v>41816.249999989741</v>
      </c>
      <c r="D4241" s="7">
        <v>20.863636363636367</v>
      </c>
      <c r="E4241" s="7"/>
      <c r="G4241">
        <v>59.31</v>
      </c>
      <c r="H4241" s="12">
        <v>231.39210510428802</v>
      </c>
      <c r="I4241" s="13">
        <f>$D$2*tarifas!$D$12/24</f>
        <v>1.4541666666666666</v>
      </c>
      <c r="J4241" s="13" t="e">
        <f>VLOOKUP(E4241&amp;" "&amp;F4241,tarifas!$A$13:$D$20,4,FALSE)*H4241</f>
        <v>#N/A</v>
      </c>
      <c r="K4241" s="13">
        <f>IF(F4241="COD1",tarifas!$D$11*(SUMIFS($H$11:$H$8770,$F$11:$F$8770,"=COD1",$B$11:$B$8770,"="&amp;B4241)/COUNTIFS($F$11:$F$8770,"=COD1",$B$11:$B$8770,"="&amp;B4241))/COUNTIFS($A$11:$A$8770,"="&amp;A4241,$F$11:$F$8770,"=COD1"),0)</f>
        <v>0</v>
      </c>
      <c r="L4241" s="13" t="e">
        <f>(VLOOKUP(F4241,tarifas!$C$7:$D$10,2,FALSE)+tarifas!$D$21)*datos!H4241</f>
        <v>#N/A</v>
      </c>
      <c r="M4241">
        <v>62.194890000000001</v>
      </c>
      <c r="N4241" s="13" t="e">
        <f t="shared" si="602"/>
        <v>#N/A</v>
      </c>
      <c r="O4241">
        <f t="shared" si="603"/>
        <v>62.194890000000001</v>
      </c>
      <c r="P4241" s="12">
        <f t="shared" si="604"/>
        <v>169.19721510428803</v>
      </c>
      <c r="Q4241">
        <f t="shared" si="605"/>
        <v>0</v>
      </c>
      <c r="R4241">
        <f>$D$2*tarifas!$D$12/24</f>
        <v>1.4541666666666666</v>
      </c>
      <c r="S4241" t="e">
        <f>VLOOKUP(E4241&amp;" "&amp;F4241,tarifas!$A$13:$D$20,4,FALSE)*P4241</f>
        <v>#N/A</v>
      </c>
      <c r="T4241">
        <f>IF(F4241="COD1",tarifas!$D$11*(SUMIFS($P$11:$P$8770,$F$11:$F$8770,"=COD1",$B$11:$B$8770,"="&amp;B4241)/COUNTIFS($F$11:$F$8770,"=COD1",$B$11:$B$8770,"="&amp;B4241))/COUNTIFS($A$11:$A$8770,"="&amp;A4241,$F$11:$F$8770,"=COD1"),0)</f>
        <v>0</v>
      </c>
      <c r="U4241" t="e">
        <f>(VLOOKUP(F4241,tarifas!$C$7:$D$10,2,FALSE)+tarifas!$D$21)*datos!P4241</f>
        <v>#N/A</v>
      </c>
      <c r="V4241" t="e">
        <f t="shared" si="606"/>
        <v>#N/A</v>
      </c>
      <c r="W4241">
        <f t="shared" si="607"/>
        <v>0</v>
      </c>
    </row>
    <row r="4242" spans="1:23" x14ac:dyDescent="0.25">
      <c r="A4242">
        <f t="shared" si="600"/>
        <v>175</v>
      </c>
      <c r="B4242">
        <f t="shared" si="601"/>
        <v>6</v>
      </c>
      <c r="C4242" s="1">
        <f t="shared" si="608"/>
        <v>41816.291666656405</v>
      </c>
      <c r="D4242" s="7">
        <v>111.27272727272727</v>
      </c>
      <c r="E4242" s="7"/>
      <c r="G4242">
        <v>63.37</v>
      </c>
      <c r="H4242" s="12">
        <v>292.45153676565968</v>
      </c>
      <c r="I4242" s="13">
        <f>$D$2*tarifas!$D$12/24</f>
        <v>1.4541666666666666</v>
      </c>
      <c r="J4242" s="13" t="e">
        <f>VLOOKUP(E4242&amp;" "&amp;F4242,tarifas!$A$13:$D$20,4,FALSE)*H4242</f>
        <v>#N/A</v>
      </c>
      <c r="K4242" s="13">
        <f>IF(F4242="COD1",tarifas!$D$11*(SUMIFS($H$11:$H$8770,$F$11:$F$8770,"=COD1",$B$11:$B$8770,"="&amp;B4242)/COUNTIFS($F$11:$F$8770,"=COD1",$B$11:$B$8770,"="&amp;B4242))/COUNTIFS($A$11:$A$8770,"="&amp;A4242,$F$11:$F$8770,"=COD1"),0)</f>
        <v>0</v>
      </c>
      <c r="L4242" s="13" t="e">
        <f>(VLOOKUP(F4242,tarifas!$C$7:$D$10,2,FALSE)+tarifas!$D$21)*datos!H4242</f>
        <v>#N/A</v>
      </c>
      <c r="M4242">
        <v>152.93033</v>
      </c>
      <c r="N4242" s="13" t="e">
        <f t="shared" si="602"/>
        <v>#N/A</v>
      </c>
      <c r="O4242">
        <f t="shared" si="603"/>
        <v>152.93033</v>
      </c>
      <c r="P4242" s="12">
        <f t="shared" si="604"/>
        <v>139.52120676565968</v>
      </c>
      <c r="Q4242">
        <f t="shared" si="605"/>
        <v>0</v>
      </c>
      <c r="R4242">
        <f>$D$2*tarifas!$D$12/24</f>
        <v>1.4541666666666666</v>
      </c>
      <c r="S4242" t="e">
        <f>VLOOKUP(E4242&amp;" "&amp;F4242,tarifas!$A$13:$D$20,4,FALSE)*P4242</f>
        <v>#N/A</v>
      </c>
      <c r="T4242">
        <f>IF(F4242="COD1",tarifas!$D$11*(SUMIFS($P$11:$P$8770,$F$11:$F$8770,"=COD1",$B$11:$B$8770,"="&amp;B4242)/COUNTIFS($F$11:$F$8770,"=COD1",$B$11:$B$8770,"="&amp;B4242))/COUNTIFS($A$11:$A$8770,"="&amp;A4242,$F$11:$F$8770,"=COD1"),0)</f>
        <v>0</v>
      </c>
      <c r="U4242" t="e">
        <f>(VLOOKUP(F4242,tarifas!$C$7:$D$10,2,FALSE)+tarifas!$D$21)*datos!P4242</f>
        <v>#N/A</v>
      </c>
      <c r="V4242" t="e">
        <f t="shared" si="606"/>
        <v>#N/A</v>
      </c>
      <c r="W4242">
        <f t="shared" si="607"/>
        <v>0</v>
      </c>
    </row>
    <row r="4243" spans="1:23" x14ac:dyDescent="0.25">
      <c r="A4243">
        <f t="shared" si="600"/>
        <v>175</v>
      </c>
      <c r="B4243">
        <f t="shared" si="601"/>
        <v>6</v>
      </c>
      <c r="C4243" s="1">
        <f t="shared" si="608"/>
        <v>41816.333333323069</v>
      </c>
      <c r="D4243" s="7">
        <v>225.12121212121212</v>
      </c>
      <c r="E4243" s="7"/>
      <c r="G4243">
        <v>65.31</v>
      </c>
      <c r="H4243" s="12">
        <v>449.81338294236986</v>
      </c>
      <c r="I4243" s="13">
        <f>$D$2*tarifas!$D$12/24</f>
        <v>1.4541666666666666</v>
      </c>
      <c r="J4243" s="13" t="e">
        <f>VLOOKUP(E4243&amp;" "&amp;F4243,tarifas!$A$13:$D$20,4,FALSE)*H4243</f>
        <v>#N/A</v>
      </c>
      <c r="K4243" s="13">
        <f>IF(F4243="COD1",tarifas!$D$11*(SUMIFS($H$11:$H$8770,$F$11:$F$8770,"=COD1",$B$11:$B$8770,"="&amp;B4243)/COUNTIFS($F$11:$F$8770,"=COD1",$B$11:$B$8770,"="&amp;B4243))/COUNTIFS($A$11:$A$8770,"="&amp;A4243,$F$11:$F$8770,"=COD1"),0)</f>
        <v>0</v>
      </c>
      <c r="L4243" s="13" t="e">
        <f>(VLOOKUP(F4243,tarifas!$C$7:$D$10,2,FALSE)+tarifas!$D$21)*datos!H4243</f>
        <v>#N/A</v>
      </c>
      <c r="M4243">
        <v>236.00536</v>
      </c>
      <c r="N4243" s="13" t="e">
        <f t="shared" si="602"/>
        <v>#N/A</v>
      </c>
      <c r="O4243">
        <f t="shared" si="603"/>
        <v>236.00536</v>
      </c>
      <c r="P4243" s="12">
        <f t="shared" si="604"/>
        <v>213.80802294236986</v>
      </c>
      <c r="Q4243">
        <f t="shared" si="605"/>
        <v>0</v>
      </c>
      <c r="R4243">
        <f>$D$2*tarifas!$D$12/24</f>
        <v>1.4541666666666666</v>
      </c>
      <c r="S4243" t="e">
        <f>VLOOKUP(E4243&amp;" "&amp;F4243,tarifas!$A$13:$D$20,4,FALSE)*P4243</f>
        <v>#N/A</v>
      </c>
      <c r="T4243">
        <f>IF(F4243="COD1",tarifas!$D$11*(SUMIFS($P$11:$P$8770,$F$11:$F$8770,"=COD1",$B$11:$B$8770,"="&amp;B4243)/COUNTIFS($F$11:$F$8770,"=COD1",$B$11:$B$8770,"="&amp;B4243))/COUNTIFS($A$11:$A$8770,"="&amp;A4243,$F$11:$F$8770,"=COD1"),0)</f>
        <v>0</v>
      </c>
      <c r="U4243" t="e">
        <f>(VLOOKUP(F4243,tarifas!$C$7:$D$10,2,FALSE)+tarifas!$D$21)*datos!P4243</f>
        <v>#N/A</v>
      </c>
      <c r="V4243" t="e">
        <f t="shared" si="606"/>
        <v>#N/A</v>
      </c>
      <c r="W4243">
        <f t="shared" si="607"/>
        <v>0</v>
      </c>
    </row>
    <row r="4244" spans="1:23" x14ac:dyDescent="0.25">
      <c r="A4244">
        <f t="shared" si="600"/>
        <v>175</v>
      </c>
      <c r="B4244">
        <f t="shared" si="601"/>
        <v>6</v>
      </c>
      <c r="C4244" s="1">
        <f t="shared" si="608"/>
        <v>41816.374999989734</v>
      </c>
      <c r="D4244" s="7">
        <v>375.28787878787881</v>
      </c>
      <c r="E4244" s="7"/>
      <c r="G4244">
        <v>67.16</v>
      </c>
      <c r="H4244" s="12">
        <v>562.51602583170813</v>
      </c>
      <c r="I4244" s="13">
        <f>$D$2*tarifas!$D$12/24</f>
        <v>1.4541666666666666</v>
      </c>
      <c r="J4244" s="13" t="e">
        <f>VLOOKUP(E4244&amp;" "&amp;F4244,tarifas!$A$13:$D$20,4,FALSE)*H4244</f>
        <v>#N/A</v>
      </c>
      <c r="K4244" s="13">
        <f>IF(F4244="COD1",tarifas!$D$11*(SUMIFS($H$11:$H$8770,$F$11:$F$8770,"=COD1",$B$11:$B$8770,"="&amp;B4244)/COUNTIFS($F$11:$F$8770,"=COD1",$B$11:$B$8770,"="&amp;B4244))/COUNTIFS($A$11:$A$8770,"="&amp;A4244,$F$11:$F$8770,"=COD1"),0)</f>
        <v>0</v>
      </c>
      <c r="L4244" s="13" t="e">
        <f>(VLOOKUP(F4244,tarifas!$C$7:$D$10,2,FALSE)+tarifas!$D$21)*datos!H4244</f>
        <v>#N/A</v>
      </c>
      <c r="M4244">
        <v>394.81990000000002</v>
      </c>
      <c r="N4244" s="13" t="e">
        <f t="shared" si="602"/>
        <v>#N/A</v>
      </c>
      <c r="O4244">
        <f t="shared" si="603"/>
        <v>394.81990000000002</v>
      </c>
      <c r="P4244" s="12">
        <f t="shared" si="604"/>
        <v>167.69612583170812</v>
      </c>
      <c r="Q4244">
        <f t="shared" si="605"/>
        <v>0</v>
      </c>
      <c r="R4244">
        <f>$D$2*tarifas!$D$12/24</f>
        <v>1.4541666666666666</v>
      </c>
      <c r="S4244" t="e">
        <f>VLOOKUP(E4244&amp;" "&amp;F4244,tarifas!$A$13:$D$20,4,FALSE)*P4244</f>
        <v>#N/A</v>
      </c>
      <c r="T4244">
        <f>IF(F4244="COD1",tarifas!$D$11*(SUMIFS($P$11:$P$8770,$F$11:$F$8770,"=COD1",$B$11:$B$8770,"="&amp;B4244)/COUNTIFS($F$11:$F$8770,"=COD1",$B$11:$B$8770,"="&amp;B4244))/COUNTIFS($A$11:$A$8770,"="&amp;A4244,$F$11:$F$8770,"=COD1"),0)</f>
        <v>0</v>
      </c>
      <c r="U4244" t="e">
        <f>(VLOOKUP(F4244,tarifas!$C$7:$D$10,2,FALSE)+tarifas!$D$21)*datos!P4244</f>
        <v>#N/A</v>
      </c>
      <c r="V4244" t="e">
        <f t="shared" si="606"/>
        <v>#N/A</v>
      </c>
      <c r="W4244">
        <f t="shared" si="607"/>
        <v>0</v>
      </c>
    </row>
    <row r="4245" spans="1:23" x14ac:dyDescent="0.25">
      <c r="A4245">
        <f t="shared" si="600"/>
        <v>175</v>
      </c>
      <c r="B4245">
        <f t="shared" si="601"/>
        <v>6</v>
      </c>
      <c r="C4245" s="1">
        <f t="shared" si="608"/>
        <v>41816.416666656398</v>
      </c>
      <c r="D4245" s="7">
        <v>501.50000000000006</v>
      </c>
      <c r="E4245" s="7"/>
      <c r="G4245">
        <v>67.16</v>
      </c>
      <c r="H4245" s="12">
        <v>615.68752524326624</v>
      </c>
      <c r="I4245" s="13">
        <f>$D$2*tarifas!$D$12/24</f>
        <v>1.4541666666666666</v>
      </c>
      <c r="J4245" s="13" t="e">
        <f>VLOOKUP(E4245&amp;" "&amp;F4245,tarifas!$A$13:$D$20,4,FALSE)*H4245</f>
        <v>#N/A</v>
      </c>
      <c r="K4245" s="13">
        <f>IF(F4245="COD1",tarifas!$D$11*(SUMIFS($H$11:$H$8770,$F$11:$F$8770,"=COD1",$B$11:$B$8770,"="&amp;B4245)/COUNTIFS($F$11:$F$8770,"=COD1",$B$11:$B$8770,"="&amp;B4245))/COUNTIFS($A$11:$A$8770,"="&amp;A4245,$F$11:$F$8770,"=COD1"),0)</f>
        <v>0</v>
      </c>
      <c r="L4245" s="13" t="e">
        <f>(VLOOKUP(F4245,tarifas!$C$7:$D$10,2,FALSE)+tarifas!$D$21)*datos!H4245</f>
        <v>#N/A</v>
      </c>
      <c r="M4245">
        <v>403.77087999999998</v>
      </c>
      <c r="N4245" s="13" t="e">
        <f t="shared" si="602"/>
        <v>#N/A</v>
      </c>
      <c r="O4245">
        <f t="shared" si="603"/>
        <v>403.77087999999998</v>
      </c>
      <c r="P4245" s="12">
        <f t="shared" si="604"/>
        <v>211.91664524326626</v>
      </c>
      <c r="Q4245">
        <f t="shared" si="605"/>
        <v>0</v>
      </c>
      <c r="R4245">
        <f>$D$2*tarifas!$D$12/24</f>
        <v>1.4541666666666666</v>
      </c>
      <c r="S4245" t="e">
        <f>VLOOKUP(E4245&amp;" "&amp;F4245,tarifas!$A$13:$D$20,4,FALSE)*P4245</f>
        <v>#N/A</v>
      </c>
      <c r="T4245">
        <f>IF(F4245="COD1",tarifas!$D$11*(SUMIFS($P$11:$P$8770,$F$11:$F$8770,"=COD1",$B$11:$B$8770,"="&amp;B4245)/COUNTIFS($F$11:$F$8770,"=COD1",$B$11:$B$8770,"="&amp;B4245))/COUNTIFS($A$11:$A$8770,"="&amp;A4245,$F$11:$F$8770,"=COD1"),0)</f>
        <v>0</v>
      </c>
      <c r="U4245" t="e">
        <f>(VLOOKUP(F4245,tarifas!$C$7:$D$10,2,FALSE)+tarifas!$D$21)*datos!P4245</f>
        <v>#N/A</v>
      </c>
      <c r="V4245" t="e">
        <f t="shared" si="606"/>
        <v>#N/A</v>
      </c>
      <c r="W4245">
        <f t="shared" si="607"/>
        <v>0</v>
      </c>
    </row>
    <row r="4246" spans="1:23" x14ac:dyDescent="0.25">
      <c r="A4246">
        <f t="shared" si="600"/>
        <v>175</v>
      </c>
      <c r="B4246">
        <f t="shared" si="601"/>
        <v>6</v>
      </c>
      <c r="C4246" s="1">
        <f t="shared" si="608"/>
        <v>41816.458333323062</v>
      </c>
      <c r="D4246" s="7">
        <v>382.75757575757575</v>
      </c>
      <c r="E4246" s="7"/>
      <c r="G4246">
        <v>67.16</v>
      </c>
      <c r="H4246" s="12">
        <v>442.52626204744229</v>
      </c>
      <c r="I4246" s="13">
        <f>$D$2*tarifas!$D$12/24</f>
        <v>1.4541666666666666</v>
      </c>
      <c r="J4246" s="13" t="e">
        <f>VLOOKUP(E4246&amp;" "&amp;F4246,tarifas!$A$13:$D$20,4,FALSE)*H4246</f>
        <v>#N/A</v>
      </c>
      <c r="K4246" s="13">
        <f>IF(F4246="COD1",tarifas!$D$11*(SUMIFS($H$11:$H$8770,$F$11:$F$8770,"=COD1",$B$11:$B$8770,"="&amp;B4246)/COUNTIFS($F$11:$F$8770,"=COD1",$B$11:$B$8770,"="&amp;B4246))/COUNTIFS($A$11:$A$8770,"="&amp;A4246,$F$11:$F$8770,"=COD1"),0)</f>
        <v>0</v>
      </c>
      <c r="L4246" s="13" t="e">
        <f>(VLOOKUP(F4246,tarifas!$C$7:$D$10,2,FALSE)+tarifas!$D$21)*datos!H4246</f>
        <v>#N/A</v>
      </c>
      <c r="M4246">
        <v>439.90846999999997</v>
      </c>
      <c r="N4246" s="13" t="e">
        <f t="shared" si="602"/>
        <v>#N/A</v>
      </c>
      <c r="O4246">
        <f t="shared" si="603"/>
        <v>439.90846999999997</v>
      </c>
      <c r="P4246" s="12">
        <f t="shared" si="604"/>
        <v>2.6177920474423217</v>
      </c>
      <c r="Q4246">
        <f t="shared" si="605"/>
        <v>0</v>
      </c>
      <c r="R4246">
        <f>$D$2*tarifas!$D$12/24</f>
        <v>1.4541666666666666</v>
      </c>
      <c r="S4246" t="e">
        <f>VLOOKUP(E4246&amp;" "&amp;F4246,tarifas!$A$13:$D$20,4,FALSE)*P4246</f>
        <v>#N/A</v>
      </c>
      <c r="T4246">
        <f>IF(F4246="COD1",tarifas!$D$11*(SUMIFS($P$11:$P$8770,$F$11:$F$8770,"=COD1",$B$11:$B$8770,"="&amp;B4246)/COUNTIFS($F$11:$F$8770,"=COD1",$B$11:$B$8770,"="&amp;B4246))/COUNTIFS($A$11:$A$8770,"="&amp;A4246,$F$11:$F$8770,"=COD1"),0)</f>
        <v>0</v>
      </c>
      <c r="U4246" t="e">
        <f>(VLOOKUP(F4246,tarifas!$C$7:$D$10,2,FALSE)+tarifas!$D$21)*datos!P4246</f>
        <v>#N/A</v>
      </c>
      <c r="V4246" t="e">
        <f t="shared" si="606"/>
        <v>#N/A</v>
      </c>
      <c r="W4246">
        <f t="shared" si="607"/>
        <v>0</v>
      </c>
    </row>
    <row r="4247" spans="1:23" x14ac:dyDescent="0.25">
      <c r="A4247">
        <f t="shared" si="600"/>
        <v>175</v>
      </c>
      <c r="B4247">
        <f t="shared" si="601"/>
        <v>6</v>
      </c>
      <c r="C4247" s="1">
        <f t="shared" si="608"/>
        <v>41816.499999989726</v>
      </c>
      <c r="D4247" s="7">
        <v>495.57575757575756</v>
      </c>
      <c r="E4247" s="7"/>
      <c r="G4247">
        <v>66.5</v>
      </c>
      <c r="H4247" s="12">
        <v>415.03635358915659</v>
      </c>
      <c r="I4247" s="13">
        <f>$D$2*tarifas!$D$12/24</f>
        <v>1.4541666666666666</v>
      </c>
      <c r="J4247" s="13" t="e">
        <f>VLOOKUP(E4247&amp;" "&amp;F4247,tarifas!$A$13:$D$20,4,FALSE)*H4247</f>
        <v>#N/A</v>
      </c>
      <c r="K4247" s="13">
        <f>IF(F4247="COD1",tarifas!$D$11*(SUMIFS($H$11:$H$8770,$F$11:$F$8770,"=COD1",$B$11:$B$8770,"="&amp;B4247)/COUNTIFS($F$11:$F$8770,"=COD1",$B$11:$B$8770,"="&amp;B4247))/COUNTIFS($A$11:$A$8770,"="&amp;A4247,$F$11:$F$8770,"=COD1"),0)</f>
        <v>0</v>
      </c>
      <c r="L4247" s="13" t="e">
        <f>(VLOOKUP(F4247,tarifas!$C$7:$D$10,2,FALSE)+tarifas!$D$21)*datos!H4247</f>
        <v>#N/A</v>
      </c>
      <c r="M4247">
        <v>292.28140999999999</v>
      </c>
      <c r="N4247" s="13" t="e">
        <f t="shared" si="602"/>
        <v>#N/A</v>
      </c>
      <c r="O4247">
        <f t="shared" si="603"/>
        <v>292.28140999999999</v>
      </c>
      <c r="P4247" s="12">
        <f t="shared" si="604"/>
        <v>122.7549435891566</v>
      </c>
      <c r="Q4247">
        <f t="shared" si="605"/>
        <v>0</v>
      </c>
      <c r="R4247">
        <f>$D$2*tarifas!$D$12/24</f>
        <v>1.4541666666666666</v>
      </c>
      <c r="S4247" t="e">
        <f>VLOOKUP(E4247&amp;" "&amp;F4247,tarifas!$A$13:$D$20,4,FALSE)*P4247</f>
        <v>#N/A</v>
      </c>
      <c r="T4247">
        <f>IF(F4247="COD1",tarifas!$D$11*(SUMIFS($P$11:$P$8770,$F$11:$F$8770,"=COD1",$B$11:$B$8770,"="&amp;B4247)/COUNTIFS($F$11:$F$8770,"=COD1",$B$11:$B$8770,"="&amp;B4247))/COUNTIFS($A$11:$A$8770,"="&amp;A4247,$F$11:$F$8770,"=COD1"),0)</f>
        <v>0</v>
      </c>
      <c r="U4247" t="e">
        <f>(VLOOKUP(F4247,tarifas!$C$7:$D$10,2,FALSE)+tarifas!$D$21)*datos!P4247</f>
        <v>#N/A</v>
      </c>
      <c r="V4247" t="e">
        <f t="shared" si="606"/>
        <v>#N/A</v>
      </c>
      <c r="W4247">
        <f t="shared" si="607"/>
        <v>0</v>
      </c>
    </row>
    <row r="4248" spans="1:23" x14ac:dyDescent="0.25">
      <c r="A4248">
        <f t="shared" si="600"/>
        <v>175</v>
      </c>
      <c r="B4248">
        <f t="shared" si="601"/>
        <v>6</v>
      </c>
      <c r="C4248" s="1">
        <f t="shared" si="608"/>
        <v>41816.541666656391</v>
      </c>
      <c r="D4248" s="7">
        <v>426.03030303030306</v>
      </c>
      <c r="E4248" s="7"/>
      <c r="G4248">
        <v>63.56</v>
      </c>
      <c r="H4248" s="12">
        <v>621.31959716048937</v>
      </c>
      <c r="I4248" s="13">
        <f>$D$2*tarifas!$D$12/24</f>
        <v>1.4541666666666666</v>
      </c>
      <c r="J4248" s="13" t="e">
        <f>VLOOKUP(E4248&amp;" "&amp;F4248,tarifas!$A$13:$D$20,4,FALSE)*H4248</f>
        <v>#N/A</v>
      </c>
      <c r="K4248" s="13">
        <f>IF(F4248="COD1",tarifas!$D$11*(SUMIFS($H$11:$H$8770,$F$11:$F$8770,"=COD1",$B$11:$B$8770,"="&amp;B4248)/COUNTIFS($F$11:$F$8770,"=COD1",$B$11:$B$8770,"="&amp;B4248))/COUNTIFS($A$11:$A$8770,"="&amp;A4248,$F$11:$F$8770,"=COD1"),0)</f>
        <v>0</v>
      </c>
      <c r="L4248" s="13" t="e">
        <f>(VLOOKUP(F4248,tarifas!$C$7:$D$10,2,FALSE)+tarifas!$D$21)*datos!H4248</f>
        <v>#N/A</v>
      </c>
      <c r="M4248">
        <v>416.03856000000002</v>
      </c>
      <c r="N4248" s="13" t="e">
        <f t="shared" si="602"/>
        <v>#N/A</v>
      </c>
      <c r="O4248">
        <f t="shared" si="603"/>
        <v>416.03856000000002</v>
      </c>
      <c r="P4248" s="12">
        <f t="shared" si="604"/>
        <v>205.28103716048935</v>
      </c>
      <c r="Q4248">
        <f t="shared" si="605"/>
        <v>0</v>
      </c>
      <c r="R4248">
        <f>$D$2*tarifas!$D$12/24</f>
        <v>1.4541666666666666</v>
      </c>
      <c r="S4248" t="e">
        <f>VLOOKUP(E4248&amp;" "&amp;F4248,tarifas!$A$13:$D$20,4,FALSE)*P4248</f>
        <v>#N/A</v>
      </c>
      <c r="T4248">
        <f>IF(F4248="COD1",tarifas!$D$11*(SUMIFS($P$11:$P$8770,$F$11:$F$8770,"=COD1",$B$11:$B$8770,"="&amp;B4248)/COUNTIFS($F$11:$F$8770,"=COD1",$B$11:$B$8770,"="&amp;B4248))/COUNTIFS($A$11:$A$8770,"="&amp;A4248,$F$11:$F$8770,"=COD1"),0)</f>
        <v>0</v>
      </c>
      <c r="U4248" t="e">
        <f>(VLOOKUP(F4248,tarifas!$C$7:$D$10,2,FALSE)+tarifas!$D$21)*datos!P4248</f>
        <v>#N/A</v>
      </c>
      <c r="V4248" t="e">
        <f t="shared" si="606"/>
        <v>#N/A</v>
      </c>
      <c r="W4248">
        <f t="shared" si="607"/>
        <v>0</v>
      </c>
    </row>
    <row r="4249" spans="1:23" x14ac:dyDescent="0.25">
      <c r="A4249">
        <f t="shared" si="600"/>
        <v>175</v>
      </c>
      <c r="B4249">
        <f t="shared" si="601"/>
        <v>6</v>
      </c>
      <c r="C4249" s="1">
        <f t="shared" si="608"/>
        <v>41816.583333323055</v>
      </c>
      <c r="D4249" s="7">
        <v>597.57575757575751</v>
      </c>
      <c r="E4249" s="7"/>
      <c r="G4249">
        <v>62.15</v>
      </c>
      <c r="H4249" s="12">
        <v>704.73095911904829</v>
      </c>
      <c r="I4249" s="13">
        <f>$D$2*tarifas!$D$12/24</f>
        <v>1.4541666666666666</v>
      </c>
      <c r="J4249" s="13" t="e">
        <f>VLOOKUP(E4249&amp;" "&amp;F4249,tarifas!$A$13:$D$20,4,FALSE)*H4249</f>
        <v>#N/A</v>
      </c>
      <c r="K4249" s="13">
        <f>IF(F4249="COD1",tarifas!$D$11*(SUMIFS($H$11:$H$8770,$F$11:$F$8770,"=COD1",$B$11:$B$8770,"="&amp;B4249)/COUNTIFS($F$11:$F$8770,"=COD1",$B$11:$B$8770,"="&amp;B4249))/COUNTIFS($A$11:$A$8770,"="&amp;A4249,$F$11:$F$8770,"=COD1"),0)</f>
        <v>0</v>
      </c>
      <c r="L4249" s="13" t="e">
        <f>(VLOOKUP(F4249,tarifas!$C$7:$D$10,2,FALSE)+tarifas!$D$21)*datos!H4249</f>
        <v>#N/A</v>
      </c>
      <c r="M4249">
        <v>388.80934999999999</v>
      </c>
      <c r="N4249" s="13" t="e">
        <f t="shared" si="602"/>
        <v>#N/A</v>
      </c>
      <c r="O4249">
        <f t="shared" si="603"/>
        <v>388.80934999999999</v>
      </c>
      <c r="P4249" s="12">
        <f t="shared" si="604"/>
        <v>315.9216091190483</v>
      </c>
      <c r="Q4249">
        <f t="shared" si="605"/>
        <v>0</v>
      </c>
      <c r="R4249">
        <f>$D$2*tarifas!$D$12/24</f>
        <v>1.4541666666666666</v>
      </c>
      <c r="S4249" t="e">
        <f>VLOOKUP(E4249&amp;" "&amp;F4249,tarifas!$A$13:$D$20,4,FALSE)*P4249</f>
        <v>#N/A</v>
      </c>
      <c r="T4249">
        <f>IF(F4249="COD1",tarifas!$D$11*(SUMIFS($P$11:$P$8770,$F$11:$F$8770,"=COD1",$B$11:$B$8770,"="&amp;B4249)/COUNTIFS($F$11:$F$8770,"=COD1",$B$11:$B$8770,"="&amp;B4249))/COUNTIFS($A$11:$A$8770,"="&amp;A4249,$F$11:$F$8770,"=COD1"),0)</f>
        <v>0</v>
      </c>
      <c r="U4249" t="e">
        <f>(VLOOKUP(F4249,tarifas!$C$7:$D$10,2,FALSE)+tarifas!$D$21)*datos!P4249</f>
        <v>#N/A</v>
      </c>
      <c r="V4249" t="e">
        <f t="shared" si="606"/>
        <v>#N/A</v>
      </c>
      <c r="W4249">
        <f t="shared" si="607"/>
        <v>0</v>
      </c>
    </row>
    <row r="4250" spans="1:23" x14ac:dyDescent="0.25">
      <c r="A4250">
        <f t="shared" si="600"/>
        <v>175</v>
      </c>
      <c r="B4250">
        <f t="shared" si="601"/>
        <v>6</v>
      </c>
      <c r="C4250" s="1">
        <f t="shared" si="608"/>
        <v>41816.624999989719</v>
      </c>
      <c r="D4250" s="7">
        <v>421.13636363636363</v>
      </c>
      <c r="E4250" s="7"/>
      <c r="G4250">
        <v>62.15</v>
      </c>
      <c r="H4250" s="12">
        <v>710.01212306947627</v>
      </c>
      <c r="I4250" s="13">
        <f>$D$2*tarifas!$D$12/24</f>
        <v>1.4541666666666666</v>
      </c>
      <c r="J4250" s="13" t="e">
        <f>VLOOKUP(E4250&amp;" "&amp;F4250,tarifas!$A$13:$D$20,4,FALSE)*H4250</f>
        <v>#N/A</v>
      </c>
      <c r="K4250" s="13">
        <f>IF(F4250="COD1",tarifas!$D$11*(SUMIFS($H$11:$H$8770,$F$11:$F$8770,"=COD1",$B$11:$B$8770,"="&amp;B4250)/COUNTIFS($F$11:$F$8770,"=COD1",$B$11:$B$8770,"="&amp;B4250))/COUNTIFS($A$11:$A$8770,"="&amp;A4250,$F$11:$F$8770,"=COD1"),0)</f>
        <v>0</v>
      </c>
      <c r="L4250" s="13" t="e">
        <f>(VLOOKUP(F4250,tarifas!$C$7:$D$10,2,FALSE)+tarifas!$D$21)*datos!H4250</f>
        <v>#N/A</v>
      </c>
      <c r="M4250">
        <v>303.87617999999998</v>
      </c>
      <c r="N4250" s="13" t="e">
        <f t="shared" si="602"/>
        <v>#N/A</v>
      </c>
      <c r="O4250">
        <f t="shared" si="603"/>
        <v>303.87617999999998</v>
      </c>
      <c r="P4250" s="12">
        <f t="shared" si="604"/>
        <v>406.1359430694763</v>
      </c>
      <c r="Q4250">
        <f t="shared" si="605"/>
        <v>0</v>
      </c>
      <c r="R4250">
        <f>$D$2*tarifas!$D$12/24</f>
        <v>1.4541666666666666</v>
      </c>
      <c r="S4250" t="e">
        <f>VLOOKUP(E4250&amp;" "&amp;F4250,tarifas!$A$13:$D$20,4,FALSE)*P4250</f>
        <v>#N/A</v>
      </c>
      <c r="T4250">
        <f>IF(F4250="COD1",tarifas!$D$11*(SUMIFS($P$11:$P$8770,$F$11:$F$8770,"=COD1",$B$11:$B$8770,"="&amp;B4250)/COUNTIFS($F$11:$F$8770,"=COD1",$B$11:$B$8770,"="&amp;B4250))/COUNTIFS($A$11:$A$8770,"="&amp;A4250,$F$11:$F$8770,"=COD1"),0)</f>
        <v>0</v>
      </c>
      <c r="U4250" t="e">
        <f>(VLOOKUP(F4250,tarifas!$C$7:$D$10,2,FALSE)+tarifas!$D$21)*datos!P4250</f>
        <v>#N/A</v>
      </c>
      <c r="V4250" t="e">
        <f t="shared" si="606"/>
        <v>#N/A</v>
      </c>
      <c r="W4250">
        <f t="shared" si="607"/>
        <v>0</v>
      </c>
    </row>
    <row r="4251" spans="1:23" x14ac:dyDescent="0.25">
      <c r="A4251">
        <f t="shared" si="600"/>
        <v>175</v>
      </c>
      <c r="B4251">
        <f t="shared" si="601"/>
        <v>6</v>
      </c>
      <c r="C4251" s="1">
        <f t="shared" si="608"/>
        <v>41816.666666656383</v>
      </c>
      <c r="D4251" s="7">
        <v>515.92424242424249</v>
      </c>
      <c r="E4251" s="7"/>
      <c r="G4251">
        <v>62.15</v>
      </c>
      <c r="H4251" s="12">
        <v>569.04790518393418</v>
      </c>
      <c r="I4251" s="13">
        <f>$D$2*tarifas!$D$12/24</f>
        <v>1.4541666666666666</v>
      </c>
      <c r="J4251" s="13" t="e">
        <f>VLOOKUP(E4251&amp;" "&amp;F4251,tarifas!$A$13:$D$20,4,FALSE)*H4251</f>
        <v>#N/A</v>
      </c>
      <c r="K4251" s="13">
        <f>IF(F4251="COD1",tarifas!$D$11*(SUMIFS($H$11:$H$8770,$F$11:$F$8770,"=COD1",$B$11:$B$8770,"="&amp;B4251)/COUNTIFS($F$11:$F$8770,"=COD1",$B$11:$B$8770,"="&amp;B4251))/COUNTIFS($A$11:$A$8770,"="&amp;A4251,$F$11:$F$8770,"=COD1"),0)</f>
        <v>0</v>
      </c>
      <c r="L4251" s="13" t="e">
        <f>(VLOOKUP(F4251,tarifas!$C$7:$D$10,2,FALSE)+tarifas!$D$21)*datos!H4251</f>
        <v>#N/A</v>
      </c>
      <c r="M4251">
        <v>223.06817999999998</v>
      </c>
      <c r="N4251" s="13" t="e">
        <f t="shared" si="602"/>
        <v>#N/A</v>
      </c>
      <c r="O4251">
        <f t="shared" si="603"/>
        <v>223.06817999999998</v>
      </c>
      <c r="P4251" s="12">
        <f t="shared" si="604"/>
        <v>345.97972518393419</v>
      </c>
      <c r="Q4251">
        <f t="shared" si="605"/>
        <v>0</v>
      </c>
      <c r="R4251">
        <f>$D$2*tarifas!$D$12/24</f>
        <v>1.4541666666666666</v>
      </c>
      <c r="S4251" t="e">
        <f>VLOOKUP(E4251&amp;" "&amp;F4251,tarifas!$A$13:$D$20,4,FALSE)*P4251</f>
        <v>#N/A</v>
      </c>
      <c r="T4251">
        <f>IF(F4251="COD1",tarifas!$D$11*(SUMIFS($P$11:$P$8770,$F$11:$F$8770,"=COD1",$B$11:$B$8770,"="&amp;B4251)/COUNTIFS($F$11:$F$8770,"=COD1",$B$11:$B$8770,"="&amp;B4251))/COUNTIFS($A$11:$A$8770,"="&amp;A4251,$F$11:$F$8770,"=COD1"),0)</f>
        <v>0</v>
      </c>
      <c r="U4251" t="e">
        <f>(VLOOKUP(F4251,tarifas!$C$7:$D$10,2,FALSE)+tarifas!$D$21)*datos!P4251</f>
        <v>#N/A</v>
      </c>
      <c r="V4251" t="e">
        <f t="shared" si="606"/>
        <v>#N/A</v>
      </c>
      <c r="W4251">
        <f t="shared" si="607"/>
        <v>0</v>
      </c>
    </row>
    <row r="4252" spans="1:23" x14ac:dyDescent="0.25">
      <c r="A4252">
        <f t="shared" si="600"/>
        <v>175</v>
      </c>
      <c r="B4252">
        <f t="shared" si="601"/>
        <v>6</v>
      </c>
      <c r="C4252" s="1">
        <f t="shared" si="608"/>
        <v>41816.708333323048</v>
      </c>
      <c r="D4252" s="7">
        <v>360.60606060606062</v>
      </c>
      <c r="E4252" s="7"/>
      <c r="G4252">
        <v>62.69</v>
      </c>
      <c r="H4252" s="12">
        <v>437.91014688294536</v>
      </c>
      <c r="I4252" s="13">
        <f>$D$2*tarifas!$D$12/24</f>
        <v>1.4541666666666666</v>
      </c>
      <c r="J4252" s="13" t="e">
        <f>VLOOKUP(E4252&amp;" "&amp;F4252,tarifas!$A$13:$D$20,4,FALSE)*H4252</f>
        <v>#N/A</v>
      </c>
      <c r="K4252" s="13">
        <f>IF(F4252="COD1",tarifas!$D$11*(SUMIFS($H$11:$H$8770,$F$11:$F$8770,"=COD1",$B$11:$B$8770,"="&amp;B4252)/COUNTIFS($F$11:$F$8770,"=COD1",$B$11:$B$8770,"="&amp;B4252))/COUNTIFS($A$11:$A$8770,"="&amp;A4252,$F$11:$F$8770,"=COD1"),0)</f>
        <v>0</v>
      </c>
      <c r="L4252" s="13" t="e">
        <f>(VLOOKUP(F4252,tarifas!$C$7:$D$10,2,FALSE)+tarifas!$D$21)*datos!H4252</f>
        <v>#N/A</v>
      </c>
      <c r="M4252">
        <v>87.748910000000009</v>
      </c>
      <c r="N4252" s="13" t="e">
        <f t="shared" si="602"/>
        <v>#N/A</v>
      </c>
      <c r="O4252">
        <f t="shared" si="603"/>
        <v>87.748910000000009</v>
      </c>
      <c r="P4252" s="12">
        <f t="shared" si="604"/>
        <v>350.16123688294533</v>
      </c>
      <c r="Q4252">
        <f t="shared" si="605"/>
        <v>0</v>
      </c>
      <c r="R4252">
        <f>$D$2*tarifas!$D$12/24</f>
        <v>1.4541666666666666</v>
      </c>
      <c r="S4252" t="e">
        <f>VLOOKUP(E4252&amp;" "&amp;F4252,tarifas!$A$13:$D$20,4,FALSE)*P4252</f>
        <v>#N/A</v>
      </c>
      <c r="T4252">
        <f>IF(F4252="COD1",tarifas!$D$11*(SUMIFS($P$11:$P$8770,$F$11:$F$8770,"=COD1",$B$11:$B$8770,"="&amp;B4252)/COUNTIFS($F$11:$F$8770,"=COD1",$B$11:$B$8770,"="&amp;B4252))/COUNTIFS($A$11:$A$8770,"="&amp;A4252,$F$11:$F$8770,"=COD1"),0)</f>
        <v>0</v>
      </c>
      <c r="U4252" t="e">
        <f>(VLOOKUP(F4252,tarifas!$C$7:$D$10,2,FALSE)+tarifas!$D$21)*datos!P4252</f>
        <v>#N/A</v>
      </c>
      <c r="V4252" t="e">
        <f t="shared" si="606"/>
        <v>#N/A</v>
      </c>
      <c r="W4252">
        <f t="shared" si="607"/>
        <v>0</v>
      </c>
    </row>
    <row r="4253" spans="1:23" x14ac:dyDescent="0.25">
      <c r="A4253">
        <f t="shared" si="600"/>
        <v>175</v>
      </c>
      <c r="B4253">
        <f t="shared" si="601"/>
        <v>6</v>
      </c>
      <c r="C4253" s="1">
        <f t="shared" si="608"/>
        <v>41816.749999989712</v>
      </c>
      <c r="D4253" s="7">
        <v>202.45454545454547</v>
      </c>
      <c r="E4253" s="7"/>
      <c r="G4253">
        <v>63.37</v>
      </c>
      <c r="H4253" s="12">
        <v>320.39159816435409</v>
      </c>
      <c r="I4253" s="13">
        <f>$D$2*tarifas!$D$12/24</f>
        <v>1.4541666666666666</v>
      </c>
      <c r="J4253" s="13" t="e">
        <f>VLOOKUP(E4253&amp;" "&amp;F4253,tarifas!$A$13:$D$20,4,FALSE)*H4253</f>
        <v>#N/A</v>
      </c>
      <c r="K4253" s="13">
        <f>IF(F4253="COD1",tarifas!$D$11*(SUMIFS($H$11:$H$8770,$F$11:$F$8770,"=COD1",$B$11:$B$8770,"="&amp;B4253)/COUNTIFS($F$11:$F$8770,"=COD1",$B$11:$B$8770,"="&amp;B4253))/COUNTIFS($A$11:$A$8770,"="&amp;A4253,$F$11:$F$8770,"=COD1"),0)</f>
        <v>0</v>
      </c>
      <c r="L4253" s="13" t="e">
        <f>(VLOOKUP(F4253,tarifas!$C$7:$D$10,2,FALSE)+tarifas!$D$21)*datos!H4253</f>
        <v>#N/A</v>
      </c>
      <c r="M4253">
        <v>15.453899999999999</v>
      </c>
      <c r="N4253" s="13" t="e">
        <f t="shared" si="602"/>
        <v>#N/A</v>
      </c>
      <c r="O4253">
        <f t="shared" si="603"/>
        <v>15.453899999999999</v>
      </c>
      <c r="P4253" s="12">
        <f t="shared" si="604"/>
        <v>304.93769816435412</v>
      </c>
      <c r="Q4253">
        <f t="shared" si="605"/>
        <v>0</v>
      </c>
      <c r="R4253">
        <f>$D$2*tarifas!$D$12/24</f>
        <v>1.4541666666666666</v>
      </c>
      <c r="S4253" t="e">
        <f>VLOOKUP(E4253&amp;" "&amp;F4253,tarifas!$A$13:$D$20,4,FALSE)*P4253</f>
        <v>#N/A</v>
      </c>
      <c r="T4253">
        <f>IF(F4253="COD1",tarifas!$D$11*(SUMIFS($P$11:$P$8770,$F$11:$F$8770,"=COD1",$B$11:$B$8770,"="&amp;B4253)/COUNTIFS($F$11:$F$8770,"=COD1",$B$11:$B$8770,"="&amp;B4253))/COUNTIFS($A$11:$A$8770,"="&amp;A4253,$F$11:$F$8770,"=COD1"),0)</f>
        <v>0</v>
      </c>
      <c r="U4253" t="e">
        <f>(VLOOKUP(F4253,tarifas!$C$7:$D$10,2,FALSE)+tarifas!$D$21)*datos!P4253</f>
        <v>#N/A</v>
      </c>
      <c r="V4253" t="e">
        <f t="shared" si="606"/>
        <v>#N/A</v>
      </c>
      <c r="W4253">
        <f t="shared" si="607"/>
        <v>0</v>
      </c>
    </row>
    <row r="4254" spans="1:23" x14ac:dyDescent="0.25">
      <c r="A4254">
        <f t="shared" si="600"/>
        <v>175</v>
      </c>
      <c r="B4254">
        <f t="shared" si="601"/>
        <v>6</v>
      </c>
      <c r="C4254" s="1">
        <f t="shared" si="608"/>
        <v>41816.791666656376</v>
      </c>
      <c r="D4254" s="7">
        <v>90.666666666666657</v>
      </c>
      <c r="E4254" s="7"/>
      <c r="G4254">
        <v>64.94</v>
      </c>
      <c r="H4254" s="12">
        <v>248.85267396092772</v>
      </c>
      <c r="I4254" s="13">
        <f>$D$2*tarifas!$D$12/24</f>
        <v>1.4541666666666666</v>
      </c>
      <c r="J4254" s="13" t="e">
        <f>VLOOKUP(E4254&amp;" "&amp;F4254,tarifas!$A$13:$D$20,4,FALSE)*H4254</f>
        <v>#N/A</v>
      </c>
      <c r="K4254" s="13">
        <f>IF(F4254="COD1",tarifas!$D$11*(SUMIFS($H$11:$H$8770,$F$11:$F$8770,"=COD1",$B$11:$B$8770,"="&amp;B4254)/COUNTIFS($F$11:$F$8770,"=COD1",$B$11:$B$8770,"="&amp;B4254))/COUNTIFS($A$11:$A$8770,"="&amp;A4254,$F$11:$F$8770,"=COD1"),0)</f>
        <v>0</v>
      </c>
      <c r="L4254" s="13" t="e">
        <f>(VLOOKUP(F4254,tarifas!$C$7:$D$10,2,FALSE)+tarifas!$D$21)*datos!H4254</f>
        <v>#N/A</v>
      </c>
      <c r="M4254">
        <v>0.18797999999999998</v>
      </c>
      <c r="N4254" s="13" t="e">
        <f t="shared" si="602"/>
        <v>#N/A</v>
      </c>
      <c r="O4254">
        <f t="shared" si="603"/>
        <v>0.18797999999999998</v>
      </c>
      <c r="P4254" s="12">
        <f t="shared" si="604"/>
        <v>248.66469396092771</v>
      </c>
      <c r="Q4254">
        <f t="shared" si="605"/>
        <v>0</v>
      </c>
      <c r="R4254">
        <f>$D$2*tarifas!$D$12/24</f>
        <v>1.4541666666666666</v>
      </c>
      <c r="S4254" t="e">
        <f>VLOOKUP(E4254&amp;" "&amp;F4254,tarifas!$A$13:$D$20,4,FALSE)*P4254</f>
        <v>#N/A</v>
      </c>
      <c r="T4254">
        <f>IF(F4254="COD1",tarifas!$D$11*(SUMIFS($P$11:$P$8770,$F$11:$F$8770,"=COD1",$B$11:$B$8770,"="&amp;B4254)/COUNTIFS($F$11:$F$8770,"=COD1",$B$11:$B$8770,"="&amp;B4254))/COUNTIFS($A$11:$A$8770,"="&amp;A4254,$F$11:$F$8770,"=COD1"),0)</f>
        <v>0</v>
      </c>
      <c r="U4254" t="e">
        <f>(VLOOKUP(F4254,tarifas!$C$7:$D$10,2,FALSE)+tarifas!$D$21)*datos!P4254</f>
        <v>#N/A</v>
      </c>
      <c r="V4254" t="e">
        <f t="shared" si="606"/>
        <v>#N/A</v>
      </c>
      <c r="W4254">
        <f t="shared" si="607"/>
        <v>0</v>
      </c>
    </row>
    <row r="4255" spans="1:23" x14ac:dyDescent="0.25">
      <c r="A4255">
        <f t="shared" si="600"/>
        <v>175</v>
      </c>
      <c r="B4255">
        <f t="shared" si="601"/>
        <v>6</v>
      </c>
      <c r="C4255" s="1">
        <f t="shared" si="608"/>
        <v>41816.83333332304</v>
      </c>
      <c r="D4255" s="7">
        <v>13.65151515151515</v>
      </c>
      <c r="E4255" s="7"/>
      <c r="G4255">
        <v>67.010000000000005</v>
      </c>
      <c r="H4255" s="12">
        <v>225.19001130212087</v>
      </c>
      <c r="I4255" s="13">
        <f>$D$2*tarifas!$D$12/24</f>
        <v>1.4541666666666666</v>
      </c>
      <c r="J4255" s="13" t="e">
        <f>VLOOKUP(E4255&amp;" "&amp;F4255,tarifas!$A$13:$D$20,4,FALSE)*H4255</f>
        <v>#N/A</v>
      </c>
      <c r="K4255" s="13">
        <f>IF(F4255="COD1",tarifas!$D$11*(SUMIFS($H$11:$H$8770,$F$11:$F$8770,"=COD1",$B$11:$B$8770,"="&amp;B4255)/COUNTIFS($F$11:$F$8770,"=COD1",$B$11:$B$8770,"="&amp;B4255))/COUNTIFS($A$11:$A$8770,"="&amp;A4255,$F$11:$F$8770,"=COD1"),0)</f>
        <v>0</v>
      </c>
      <c r="L4255" s="13" t="e">
        <f>(VLOOKUP(F4255,tarifas!$C$7:$D$10,2,FALSE)+tarifas!$D$21)*datos!H4255</f>
        <v>#N/A</v>
      </c>
      <c r="M4255">
        <v>0</v>
      </c>
      <c r="N4255" s="13" t="e">
        <f t="shared" si="602"/>
        <v>#N/A</v>
      </c>
      <c r="O4255">
        <f t="shared" si="603"/>
        <v>0</v>
      </c>
      <c r="P4255" s="12">
        <f t="shared" si="604"/>
        <v>225.19001130212087</v>
      </c>
      <c r="Q4255">
        <f t="shared" si="605"/>
        <v>0</v>
      </c>
      <c r="R4255">
        <f>$D$2*tarifas!$D$12/24</f>
        <v>1.4541666666666666</v>
      </c>
      <c r="S4255" t="e">
        <f>VLOOKUP(E4255&amp;" "&amp;F4255,tarifas!$A$13:$D$20,4,FALSE)*P4255</f>
        <v>#N/A</v>
      </c>
      <c r="T4255">
        <f>IF(F4255="COD1",tarifas!$D$11*(SUMIFS($P$11:$P$8770,$F$11:$F$8770,"=COD1",$B$11:$B$8770,"="&amp;B4255)/COUNTIFS($F$11:$F$8770,"=COD1",$B$11:$B$8770,"="&amp;B4255))/COUNTIFS($A$11:$A$8770,"="&amp;A4255,$F$11:$F$8770,"=COD1"),0)</f>
        <v>0</v>
      </c>
      <c r="U4255" t="e">
        <f>(VLOOKUP(F4255,tarifas!$C$7:$D$10,2,FALSE)+tarifas!$D$21)*datos!P4255</f>
        <v>#N/A</v>
      </c>
      <c r="V4255" t="e">
        <f t="shared" si="606"/>
        <v>#N/A</v>
      </c>
      <c r="W4255">
        <f t="shared" si="607"/>
        <v>0</v>
      </c>
    </row>
    <row r="4256" spans="1:23" x14ac:dyDescent="0.25">
      <c r="A4256">
        <f t="shared" si="600"/>
        <v>175</v>
      </c>
      <c r="B4256">
        <f t="shared" si="601"/>
        <v>6</v>
      </c>
      <c r="C4256" s="1">
        <f t="shared" si="608"/>
        <v>41816.874999989705</v>
      </c>
      <c r="D4256" s="7">
        <v>0</v>
      </c>
      <c r="E4256" s="7"/>
      <c r="G4256">
        <v>66.94</v>
      </c>
      <c r="H4256" s="12">
        <v>220.40466676632929</v>
      </c>
      <c r="I4256" s="13">
        <f>$D$2*tarifas!$D$12/24</f>
        <v>1.4541666666666666</v>
      </c>
      <c r="J4256" s="13" t="e">
        <f>VLOOKUP(E4256&amp;" "&amp;F4256,tarifas!$A$13:$D$20,4,FALSE)*H4256</f>
        <v>#N/A</v>
      </c>
      <c r="K4256" s="13">
        <f>IF(F4256="COD1",tarifas!$D$11*(SUMIFS($H$11:$H$8770,$F$11:$F$8770,"=COD1",$B$11:$B$8770,"="&amp;B4256)/COUNTIFS($F$11:$F$8770,"=COD1",$B$11:$B$8770,"="&amp;B4256))/COUNTIFS($A$11:$A$8770,"="&amp;A4256,$F$11:$F$8770,"=COD1"),0)</f>
        <v>0</v>
      </c>
      <c r="L4256" s="13" t="e">
        <f>(VLOOKUP(F4256,tarifas!$C$7:$D$10,2,FALSE)+tarifas!$D$21)*datos!H4256</f>
        <v>#N/A</v>
      </c>
      <c r="M4256">
        <v>0</v>
      </c>
      <c r="N4256" s="13" t="e">
        <f t="shared" si="602"/>
        <v>#N/A</v>
      </c>
      <c r="O4256">
        <f t="shared" si="603"/>
        <v>0</v>
      </c>
      <c r="P4256" s="12">
        <f t="shared" si="604"/>
        <v>220.40466676632929</v>
      </c>
      <c r="Q4256">
        <f t="shared" si="605"/>
        <v>0</v>
      </c>
      <c r="R4256">
        <f>$D$2*tarifas!$D$12/24</f>
        <v>1.4541666666666666</v>
      </c>
      <c r="S4256" t="e">
        <f>VLOOKUP(E4256&amp;" "&amp;F4256,tarifas!$A$13:$D$20,4,FALSE)*P4256</f>
        <v>#N/A</v>
      </c>
      <c r="T4256">
        <f>IF(F4256="COD1",tarifas!$D$11*(SUMIFS($P$11:$P$8770,$F$11:$F$8770,"=COD1",$B$11:$B$8770,"="&amp;B4256)/COUNTIFS($F$11:$F$8770,"=COD1",$B$11:$B$8770,"="&amp;B4256))/COUNTIFS($A$11:$A$8770,"="&amp;A4256,$F$11:$F$8770,"=COD1"),0)</f>
        <v>0</v>
      </c>
      <c r="U4256" t="e">
        <f>(VLOOKUP(F4256,tarifas!$C$7:$D$10,2,FALSE)+tarifas!$D$21)*datos!P4256</f>
        <v>#N/A</v>
      </c>
      <c r="V4256" t="e">
        <f t="shared" si="606"/>
        <v>#N/A</v>
      </c>
      <c r="W4256">
        <f t="shared" si="607"/>
        <v>0</v>
      </c>
    </row>
    <row r="4257" spans="1:23" x14ac:dyDescent="0.25">
      <c r="A4257">
        <f t="shared" si="600"/>
        <v>175</v>
      </c>
      <c r="B4257">
        <f t="shared" si="601"/>
        <v>6</v>
      </c>
      <c r="C4257" s="1">
        <f t="shared" si="608"/>
        <v>41816.916666656369</v>
      </c>
      <c r="D4257" s="7">
        <v>0</v>
      </c>
      <c r="E4257" s="7"/>
      <c r="G4257">
        <v>63.6</v>
      </c>
      <c r="H4257" s="12">
        <v>221.41020511513165</v>
      </c>
      <c r="I4257" s="13">
        <f>$D$2*tarifas!$D$12/24</f>
        <v>1.4541666666666666</v>
      </c>
      <c r="J4257" s="13" t="e">
        <f>VLOOKUP(E4257&amp;" "&amp;F4257,tarifas!$A$13:$D$20,4,FALSE)*H4257</f>
        <v>#N/A</v>
      </c>
      <c r="K4257" s="13">
        <f>IF(F4257="COD1",tarifas!$D$11*(SUMIFS($H$11:$H$8770,$F$11:$F$8770,"=COD1",$B$11:$B$8770,"="&amp;B4257)/COUNTIFS($F$11:$F$8770,"=COD1",$B$11:$B$8770,"="&amp;B4257))/COUNTIFS($A$11:$A$8770,"="&amp;A4257,$F$11:$F$8770,"=COD1"),0)</f>
        <v>0</v>
      </c>
      <c r="L4257" s="13" t="e">
        <f>(VLOOKUP(F4257,tarifas!$C$7:$D$10,2,FALSE)+tarifas!$D$21)*datos!H4257</f>
        <v>#N/A</v>
      </c>
      <c r="M4257">
        <v>0</v>
      </c>
      <c r="N4257" s="13" t="e">
        <f t="shared" si="602"/>
        <v>#N/A</v>
      </c>
      <c r="O4257">
        <f t="shared" si="603"/>
        <v>0</v>
      </c>
      <c r="P4257" s="12">
        <f t="shared" si="604"/>
        <v>221.41020511513165</v>
      </c>
      <c r="Q4257">
        <f t="shared" si="605"/>
        <v>0</v>
      </c>
      <c r="R4257">
        <f>$D$2*tarifas!$D$12/24</f>
        <v>1.4541666666666666</v>
      </c>
      <c r="S4257" t="e">
        <f>VLOOKUP(E4257&amp;" "&amp;F4257,tarifas!$A$13:$D$20,4,FALSE)*P4257</f>
        <v>#N/A</v>
      </c>
      <c r="T4257">
        <f>IF(F4257="COD1",tarifas!$D$11*(SUMIFS($P$11:$P$8770,$F$11:$F$8770,"=COD1",$B$11:$B$8770,"="&amp;B4257)/COUNTIFS($F$11:$F$8770,"=COD1",$B$11:$B$8770,"="&amp;B4257))/COUNTIFS($A$11:$A$8770,"="&amp;A4257,$F$11:$F$8770,"=COD1"),0)</f>
        <v>0</v>
      </c>
      <c r="U4257" t="e">
        <f>(VLOOKUP(F4257,tarifas!$C$7:$D$10,2,FALSE)+tarifas!$D$21)*datos!P4257</f>
        <v>#N/A</v>
      </c>
      <c r="V4257" t="e">
        <f t="shared" si="606"/>
        <v>#N/A</v>
      </c>
      <c r="W4257">
        <f t="shared" si="607"/>
        <v>0</v>
      </c>
    </row>
    <row r="4258" spans="1:23" x14ac:dyDescent="0.25">
      <c r="A4258">
        <f t="shared" si="600"/>
        <v>175</v>
      </c>
      <c r="B4258">
        <f t="shared" si="601"/>
        <v>6</v>
      </c>
      <c r="C4258" s="1">
        <f t="shared" si="608"/>
        <v>41816.958333323033</v>
      </c>
      <c r="D4258" s="7">
        <v>0</v>
      </c>
      <c r="E4258" s="7"/>
      <c r="G4258">
        <v>64.87</v>
      </c>
      <c r="H4258" s="12">
        <v>213.65239828967327</v>
      </c>
      <c r="I4258" s="13">
        <f>$D$2*tarifas!$D$12/24</f>
        <v>1.4541666666666666</v>
      </c>
      <c r="J4258" s="13" t="e">
        <f>VLOOKUP(E4258&amp;" "&amp;F4258,tarifas!$A$13:$D$20,4,FALSE)*H4258</f>
        <v>#N/A</v>
      </c>
      <c r="K4258" s="13">
        <f>IF(F4258="COD1",tarifas!$D$11*(SUMIFS($H$11:$H$8770,$F$11:$F$8770,"=COD1",$B$11:$B$8770,"="&amp;B4258)/COUNTIFS($F$11:$F$8770,"=COD1",$B$11:$B$8770,"="&amp;B4258))/COUNTIFS($A$11:$A$8770,"="&amp;A4258,$F$11:$F$8770,"=COD1"),0)</f>
        <v>0</v>
      </c>
      <c r="L4258" s="13" t="e">
        <f>(VLOOKUP(F4258,tarifas!$C$7:$D$10,2,FALSE)+tarifas!$D$21)*datos!H4258</f>
        <v>#N/A</v>
      </c>
      <c r="M4258">
        <v>0</v>
      </c>
      <c r="N4258" s="13" t="e">
        <f t="shared" si="602"/>
        <v>#N/A</v>
      </c>
      <c r="O4258">
        <f t="shared" si="603"/>
        <v>0</v>
      </c>
      <c r="P4258" s="12">
        <f t="shared" si="604"/>
        <v>213.65239828967327</v>
      </c>
      <c r="Q4258">
        <f t="shared" si="605"/>
        <v>0</v>
      </c>
      <c r="R4258">
        <f>$D$2*tarifas!$D$12/24</f>
        <v>1.4541666666666666</v>
      </c>
      <c r="S4258" t="e">
        <f>VLOOKUP(E4258&amp;" "&amp;F4258,tarifas!$A$13:$D$20,4,FALSE)*P4258</f>
        <v>#N/A</v>
      </c>
      <c r="T4258">
        <f>IF(F4258="COD1",tarifas!$D$11*(SUMIFS($P$11:$P$8770,$F$11:$F$8770,"=COD1",$B$11:$B$8770,"="&amp;B4258)/COUNTIFS($F$11:$F$8770,"=COD1",$B$11:$B$8770,"="&amp;B4258))/COUNTIFS($A$11:$A$8770,"="&amp;A4258,$F$11:$F$8770,"=COD1"),0)</f>
        <v>0</v>
      </c>
      <c r="U4258" t="e">
        <f>(VLOOKUP(F4258,tarifas!$C$7:$D$10,2,FALSE)+tarifas!$D$21)*datos!P4258</f>
        <v>#N/A</v>
      </c>
      <c r="V4258" t="e">
        <f t="shared" si="606"/>
        <v>#N/A</v>
      </c>
      <c r="W4258">
        <f t="shared" si="607"/>
        <v>0</v>
      </c>
    </row>
    <row r="4259" spans="1:23" x14ac:dyDescent="0.25">
      <c r="A4259">
        <f t="shared" si="600"/>
        <v>176</v>
      </c>
      <c r="B4259">
        <f t="shared" si="601"/>
        <v>6</v>
      </c>
      <c r="C4259" s="1">
        <f t="shared" si="608"/>
        <v>41816.999999989697</v>
      </c>
      <c r="D4259" s="7">
        <v>0</v>
      </c>
      <c r="E4259" s="7"/>
      <c r="G4259">
        <v>62.13</v>
      </c>
      <c r="H4259" s="12">
        <v>213.18205233007683</v>
      </c>
      <c r="I4259" s="13">
        <f>$D$2*tarifas!$D$12/24</f>
        <v>1.4541666666666666</v>
      </c>
      <c r="J4259" s="13" t="e">
        <f>VLOOKUP(E4259&amp;" "&amp;F4259,tarifas!$A$13:$D$20,4,FALSE)*H4259</f>
        <v>#N/A</v>
      </c>
      <c r="K4259" s="13">
        <f>IF(F4259="COD1",tarifas!$D$11*(SUMIFS($H$11:$H$8770,$F$11:$F$8770,"=COD1",$B$11:$B$8770,"="&amp;B4259)/COUNTIFS($F$11:$F$8770,"=COD1",$B$11:$B$8770,"="&amp;B4259))/COUNTIFS($A$11:$A$8770,"="&amp;A4259,$F$11:$F$8770,"=COD1"),0)</f>
        <v>0</v>
      </c>
      <c r="L4259" s="13" t="e">
        <f>(VLOOKUP(F4259,tarifas!$C$7:$D$10,2,FALSE)+tarifas!$D$21)*datos!H4259</f>
        <v>#N/A</v>
      </c>
      <c r="M4259">
        <v>0</v>
      </c>
      <c r="N4259" s="13" t="e">
        <f t="shared" si="602"/>
        <v>#N/A</v>
      </c>
      <c r="O4259">
        <f t="shared" si="603"/>
        <v>0</v>
      </c>
      <c r="P4259" s="12">
        <f t="shared" si="604"/>
        <v>213.18205233007683</v>
      </c>
      <c r="Q4259">
        <f t="shared" si="605"/>
        <v>0</v>
      </c>
      <c r="R4259">
        <f>$D$2*tarifas!$D$12/24</f>
        <v>1.4541666666666666</v>
      </c>
      <c r="S4259" t="e">
        <f>VLOOKUP(E4259&amp;" "&amp;F4259,tarifas!$A$13:$D$20,4,FALSE)*P4259</f>
        <v>#N/A</v>
      </c>
      <c r="T4259">
        <f>IF(F4259="COD1",tarifas!$D$11*(SUMIFS($P$11:$P$8770,$F$11:$F$8770,"=COD1",$B$11:$B$8770,"="&amp;B4259)/COUNTIFS($F$11:$F$8770,"=COD1",$B$11:$B$8770,"="&amp;B4259))/COUNTIFS($A$11:$A$8770,"="&amp;A4259,$F$11:$F$8770,"=COD1"),0)</f>
        <v>0</v>
      </c>
      <c r="U4259" t="e">
        <f>(VLOOKUP(F4259,tarifas!$C$7:$D$10,2,FALSE)+tarifas!$D$21)*datos!P4259</f>
        <v>#N/A</v>
      </c>
      <c r="V4259" t="e">
        <f t="shared" si="606"/>
        <v>#N/A</v>
      </c>
      <c r="W4259">
        <f t="shared" si="607"/>
        <v>0</v>
      </c>
    </row>
    <row r="4260" spans="1:23" x14ac:dyDescent="0.25">
      <c r="A4260">
        <f t="shared" si="600"/>
        <v>176</v>
      </c>
      <c r="B4260">
        <f t="shared" si="601"/>
        <v>6</v>
      </c>
      <c r="C4260" s="1">
        <f t="shared" si="608"/>
        <v>41817.041666656361</v>
      </c>
      <c r="D4260" s="7">
        <v>0</v>
      </c>
      <c r="E4260" s="7"/>
      <c r="G4260">
        <v>59.6</v>
      </c>
      <c r="H4260" s="12">
        <v>210.50592407627221</v>
      </c>
      <c r="I4260" s="13">
        <f>$D$2*tarifas!$D$12/24</f>
        <v>1.4541666666666666</v>
      </c>
      <c r="J4260" s="13" t="e">
        <f>VLOOKUP(E4260&amp;" "&amp;F4260,tarifas!$A$13:$D$20,4,FALSE)*H4260</f>
        <v>#N/A</v>
      </c>
      <c r="K4260" s="13">
        <f>IF(F4260="COD1",tarifas!$D$11*(SUMIFS($H$11:$H$8770,$F$11:$F$8770,"=COD1",$B$11:$B$8770,"="&amp;B4260)/COUNTIFS($F$11:$F$8770,"=COD1",$B$11:$B$8770,"="&amp;B4260))/COUNTIFS($A$11:$A$8770,"="&amp;A4260,$F$11:$F$8770,"=COD1"),0)</f>
        <v>0</v>
      </c>
      <c r="L4260" s="13" t="e">
        <f>(VLOOKUP(F4260,tarifas!$C$7:$D$10,2,FALSE)+tarifas!$D$21)*datos!H4260</f>
        <v>#N/A</v>
      </c>
      <c r="M4260">
        <v>0</v>
      </c>
      <c r="N4260" s="13" t="e">
        <f t="shared" si="602"/>
        <v>#N/A</v>
      </c>
      <c r="O4260">
        <f t="shared" si="603"/>
        <v>0</v>
      </c>
      <c r="P4260" s="12">
        <f t="shared" si="604"/>
        <v>210.50592407627221</v>
      </c>
      <c r="Q4260">
        <f t="shared" si="605"/>
        <v>0</v>
      </c>
      <c r="R4260">
        <f>$D$2*tarifas!$D$12/24</f>
        <v>1.4541666666666666</v>
      </c>
      <c r="S4260" t="e">
        <f>VLOOKUP(E4260&amp;" "&amp;F4260,tarifas!$A$13:$D$20,4,FALSE)*P4260</f>
        <v>#N/A</v>
      </c>
      <c r="T4260">
        <f>IF(F4260="COD1",tarifas!$D$11*(SUMIFS($P$11:$P$8770,$F$11:$F$8770,"=COD1",$B$11:$B$8770,"="&amp;B4260)/COUNTIFS($F$11:$F$8770,"=COD1",$B$11:$B$8770,"="&amp;B4260))/COUNTIFS($A$11:$A$8770,"="&amp;A4260,$F$11:$F$8770,"=COD1"),0)</f>
        <v>0</v>
      </c>
      <c r="U4260" t="e">
        <f>(VLOOKUP(F4260,tarifas!$C$7:$D$10,2,FALSE)+tarifas!$D$21)*datos!P4260</f>
        <v>#N/A</v>
      </c>
      <c r="V4260" t="e">
        <f t="shared" si="606"/>
        <v>#N/A</v>
      </c>
      <c r="W4260">
        <f t="shared" si="607"/>
        <v>0</v>
      </c>
    </row>
    <row r="4261" spans="1:23" x14ac:dyDescent="0.25">
      <c r="A4261">
        <f t="shared" si="600"/>
        <v>176</v>
      </c>
      <c r="B4261">
        <f t="shared" si="601"/>
        <v>6</v>
      </c>
      <c r="C4261" s="1">
        <f t="shared" si="608"/>
        <v>41817.083333323026</v>
      </c>
      <c r="D4261" s="7">
        <v>0</v>
      </c>
      <c r="E4261" s="7"/>
      <c r="G4261">
        <v>59.6</v>
      </c>
      <c r="H4261" s="12">
        <v>208.24768157049158</v>
      </c>
      <c r="I4261" s="13">
        <f>$D$2*tarifas!$D$12/24</f>
        <v>1.4541666666666666</v>
      </c>
      <c r="J4261" s="13" t="e">
        <f>VLOOKUP(E4261&amp;" "&amp;F4261,tarifas!$A$13:$D$20,4,FALSE)*H4261</f>
        <v>#N/A</v>
      </c>
      <c r="K4261" s="13">
        <f>IF(F4261="COD1",tarifas!$D$11*(SUMIFS($H$11:$H$8770,$F$11:$F$8770,"=COD1",$B$11:$B$8770,"="&amp;B4261)/COUNTIFS($F$11:$F$8770,"=COD1",$B$11:$B$8770,"="&amp;B4261))/COUNTIFS($A$11:$A$8770,"="&amp;A4261,$F$11:$F$8770,"=COD1"),0)</f>
        <v>0</v>
      </c>
      <c r="L4261" s="13" t="e">
        <f>(VLOOKUP(F4261,tarifas!$C$7:$D$10,2,FALSE)+tarifas!$D$21)*datos!H4261</f>
        <v>#N/A</v>
      </c>
      <c r="M4261">
        <v>0</v>
      </c>
      <c r="N4261" s="13" t="e">
        <f t="shared" si="602"/>
        <v>#N/A</v>
      </c>
      <c r="O4261">
        <f t="shared" si="603"/>
        <v>0</v>
      </c>
      <c r="P4261" s="12">
        <f t="shared" si="604"/>
        <v>208.24768157049158</v>
      </c>
      <c r="Q4261">
        <f t="shared" si="605"/>
        <v>0</v>
      </c>
      <c r="R4261">
        <f>$D$2*tarifas!$D$12/24</f>
        <v>1.4541666666666666</v>
      </c>
      <c r="S4261" t="e">
        <f>VLOOKUP(E4261&amp;" "&amp;F4261,tarifas!$A$13:$D$20,4,FALSE)*P4261</f>
        <v>#N/A</v>
      </c>
      <c r="T4261">
        <f>IF(F4261="COD1",tarifas!$D$11*(SUMIFS($P$11:$P$8770,$F$11:$F$8770,"=COD1",$B$11:$B$8770,"="&amp;B4261)/COUNTIFS($F$11:$F$8770,"=COD1",$B$11:$B$8770,"="&amp;B4261))/COUNTIFS($A$11:$A$8770,"="&amp;A4261,$F$11:$F$8770,"=COD1"),0)</f>
        <v>0</v>
      </c>
      <c r="U4261" t="e">
        <f>(VLOOKUP(F4261,tarifas!$C$7:$D$10,2,FALSE)+tarifas!$D$21)*datos!P4261</f>
        <v>#N/A</v>
      </c>
      <c r="V4261" t="e">
        <f t="shared" si="606"/>
        <v>#N/A</v>
      </c>
      <c r="W4261">
        <f t="shared" si="607"/>
        <v>0</v>
      </c>
    </row>
    <row r="4262" spans="1:23" x14ac:dyDescent="0.25">
      <c r="A4262">
        <f t="shared" si="600"/>
        <v>176</v>
      </c>
      <c r="B4262">
        <f t="shared" si="601"/>
        <v>6</v>
      </c>
      <c r="C4262" s="1">
        <f t="shared" si="608"/>
        <v>41817.12499998969</v>
      </c>
      <c r="D4262" s="7">
        <v>0</v>
      </c>
      <c r="E4262" s="7"/>
      <c r="G4262">
        <v>59.1</v>
      </c>
      <c r="H4262" s="12">
        <v>209.30052778160604</v>
      </c>
      <c r="I4262" s="13">
        <f>$D$2*tarifas!$D$12/24</f>
        <v>1.4541666666666666</v>
      </c>
      <c r="J4262" s="13" t="e">
        <f>VLOOKUP(E4262&amp;" "&amp;F4262,tarifas!$A$13:$D$20,4,FALSE)*H4262</f>
        <v>#N/A</v>
      </c>
      <c r="K4262" s="13">
        <f>IF(F4262="COD1",tarifas!$D$11*(SUMIFS($H$11:$H$8770,$F$11:$F$8770,"=COD1",$B$11:$B$8770,"="&amp;B4262)/COUNTIFS($F$11:$F$8770,"=COD1",$B$11:$B$8770,"="&amp;B4262))/COUNTIFS($A$11:$A$8770,"="&amp;A4262,$F$11:$F$8770,"=COD1"),0)</f>
        <v>0</v>
      </c>
      <c r="L4262" s="13" t="e">
        <f>(VLOOKUP(F4262,tarifas!$C$7:$D$10,2,FALSE)+tarifas!$D$21)*datos!H4262</f>
        <v>#N/A</v>
      </c>
      <c r="M4262">
        <v>0</v>
      </c>
      <c r="N4262" s="13" t="e">
        <f t="shared" si="602"/>
        <v>#N/A</v>
      </c>
      <c r="O4262">
        <f t="shared" si="603"/>
        <v>0</v>
      </c>
      <c r="P4262" s="12">
        <f t="shared" si="604"/>
        <v>209.30052778160604</v>
      </c>
      <c r="Q4262">
        <f t="shared" si="605"/>
        <v>0</v>
      </c>
      <c r="R4262">
        <f>$D$2*tarifas!$D$12/24</f>
        <v>1.4541666666666666</v>
      </c>
      <c r="S4262" t="e">
        <f>VLOOKUP(E4262&amp;" "&amp;F4262,tarifas!$A$13:$D$20,4,FALSE)*P4262</f>
        <v>#N/A</v>
      </c>
      <c r="T4262">
        <f>IF(F4262="COD1",tarifas!$D$11*(SUMIFS($P$11:$P$8770,$F$11:$F$8770,"=COD1",$B$11:$B$8770,"="&amp;B4262)/COUNTIFS($F$11:$F$8770,"=COD1",$B$11:$B$8770,"="&amp;B4262))/COUNTIFS($A$11:$A$8770,"="&amp;A4262,$F$11:$F$8770,"=COD1"),0)</f>
        <v>0</v>
      </c>
      <c r="U4262" t="e">
        <f>(VLOOKUP(F4262,tarifas!$C$7:$D$10,2,FALSE)+tarifas!$D$21)*datos!P4262</f>
        <v>#N/A</v>
      </c>
      <c r="V4262" t="e">
        <f t="shared" si="606"/>
        <v>#N/A</v>
      </c>
      <c r="W4262">
        <f t="shared" si="607"/>
        <v>0</v>
      </c>
    </row>
    <row r="4263" spans="1:23" x14ac:dyDescent="0.25">
      <c r="A4263">
        <f t="shared" si="600"/>
        <v>176</v>
      </c>
      <c r="B4263">
        <f t="shared" si="601"/>
        <v>6</v>
      </c>
      <c r="C4263" s="1">
        <f t="shared" si="608"/>
        <v>41817.166666656354</v>
      </c>
      <c r="D4263" s="7">
        <v>0</v>
      </c>
      <c r="E4263" s="7"/>
      <c r="G4263">
        <v>60</v>
      </c>
      <c r="H4263" s="12">
        <v>206.90367549896621</v>
      </c>
      <c r="I4263" s="13">
        <f>$D$2*tarifas!$D$12/24</f>
        <v>1.4541666666666666</v>
      </c>
      <c r="J4263" s="13" t="e">
        <f>VLOOKUP(E4263&amp;" "&amp;F4263,tarifas!$A$13:$D$20,4,FALSE)*H4263</f>
        <v>#N/A</v>
      </c>
      <c r="K4263" s="13">
        <f>IF(F4263="COD1",tarifas!$D$11*(SUMIFS($H$11:$H$8770,$F$11:$F$8770,"=COD1",$B$11:$B$8770,"="&amp;B4263)/COUNTIFS($F$11:$F$8770,"=COD1",$B$11:$B$8770,"="&amp;B4263))/COUNTIFS($A$11:$A$8770,"="&amp;A4263,$F$11:$F$8770,"=COD1"),0)</f>
        <v>0</v>
      </c>
      <c r="L4263" s="13" t="e">
        <f>(VLOOKUP(F4263,tarifas!$C$7:$D$10,2,FALSE)+tarifas!$D$21)*datos!H4263</f>
        <v>#N/A</v>
      </c>
      <c r="M4263">
        <v>0</v>
      </c>
      <c r="N4263" s="13" t="e">
        <f t="shared" si="602"/>
        <v>#N/A</v>
      </c>
      <c r="O4263">
        <f t="shared" si="603"/>
        <v>0</v>
      </c>
      <c r="P4263" s="12">
        <f t="shared" si="604"/>
        <v>206.90367549896621</v>
      </c>
      <c r="Q4263">
        <f t="shared" si="605"/>
        <v>0</v>
      </c>
      <c r="R4263">
        <f>$D$2*tarifas!$D$12/24</f>
        <v>1.4541666666666666</v>
      </c>
      <c r="S4263" t="e">
        <f>VLOOKUP(E4263&amp;" "&amp;F4263,tarifas!$A$13:$D$20,4,FALSE)*P4263</f>
        <v>#N/A</v>
      </c>
      <c r="T4263">
        <f>IF(F4263="COD1",tarifas!$D$11*(SUMIFS($P$11:$P$8770,$F$11:$F$8770,"=COD1",$B$11:$B$8770,"="&amp;B4263)/COUNTIFS($F$11:$F$8770,"=COD1",$B$11:$B$8770,"="&amp;B4263))/COUNTIFS($A$11:$A$8770,"="&amp;A4263,$F$11:$F$8770,"=COD1"),0)</f>
        <v>0</v>
      </c>
      <c r="U4263" t="e">
        <f>(VLOOKUP(F4263,tarifas!$C$7:$D$10,2,FALSE)+tarifas!$D$21)*datos!P4263</f>
        <v>#N/A</v>
      </c>
      <c r="V4263" t="e">
        <f t="shared" si="606"/>
        <v>#N/A</v>
      </c>
      <c r="W4263">
        <f t="shared" si="607"/>
        <v>0</v>
      </c>
    </row>
    <row r="4264" spans="1:23" x14ac:dyDescent="0.25">
      <c r="A4264">
        <f t="shared" si="600"/>
        <v>176</v>
      </c>
      <c r="B4264">
        <f t="shared" si="601"/>
        <v>6</v>
      </c>
      <c r="C4264" s="1">
        <f t="shared" si="608"/>
        <v>41817.208333323018</v>
      </c>
      <c r="D4264" s="7">
        <v>0</v>
      </c>
      <c r="E4264" s="7"/>
      <c r="G4264">
        <v>64.87</v>
      </c>
      <c r="H4264" s="12">
        <v>204.94505897276684</v>
      </c>
      <c r="I4264" s="13">
        <f>$D$2*tarifas!$D$12/24</f>
        <v>1.4541666666666666</v>
      </c>
      <c r="J4264" s="13" t="e">
        <f>VLOOKUP(E4264&amp;" "&amp;F4264,tarifas!$A$13:$D$20,4,FALSE)*H4264</f>
        <v>#N/A</v>
      </c>
      <c r="K4264" s="13">
        <f>IF(F4264="COD1",tarifas!$D$11*(SUMIFS($H$11:$H$8770,$F$11:$F$8770,"=COD1",$B$11:$B$8770,"="&amp;B4264)/COUNTIFS($F$11:$F$8770,"=COD1",$B$11:$B$8770,"="&amp;B4264))/COUNTIFS($A$11:$A$8770,"="&amp;A4264,$F$11:$F$8770,"=COD1"),0)</f>
        <v>0</v>
      </c>
      <c r="L4264" s="13" t="e">
        <f>(VLOOKUP(F4264,tarifas!$C$7:$D$10,2,FALSE)+tarifas!$D$21)*datos!H4264</f>
        <v>#N/A</v>
      </c>
      <c r="M4264">
        <v>10.59605</v>
      </c>
      <c r="N4264" s="13" t="e">
        <f t="shared" si="602"/>
        <v>#N/A</v>
      </c>
      <c r="O4264">
        <f t="shared" si="603"/>
        <v>10.59605</v>
      </c>
      <c r="P4264" s="12">
        <f t="shared" si="604"/>
        <v>194.34900897276685</v>
      </c>
      <c r="Q4264">
        <f t="shared" si="605"/>
        <v>0</v>
      </c>
      <c r="R4264">
        <f>$D$2*tarifas!$D$12/24</f>
        <v>1.4541666666666666</v>
      </c>
      <c r="S4264" t="e">
        <f>VLOOKUP(E4264&amp;" "&amp;F4264,tarifas!$A$13:$D$20,4,FALSE)*P4264</f>
        <v>#N/A</v>
      </c>
      <c r="T4264">
        <f>IF(F4264="COD1",tarifas!$D$11*(SUMIFS($P$11:$P$8770,$F$11:$F$8770,"=COD1",$B$11:$B$8770,"="&amp;B4264)/COUNTIFS($F$11:$F$8770,"=COD1",$B$11:$B$8770,"="&amp;B4264))/COUNTIFS($A$11:$A$8770,"="&amp;A4264,$F$11:$F$8770,"=COD1"),0)</f>
        <v>0</v>
      </c>
      <c r="U4264" t="e">
        <f>(VLOOKUP(F4264,tarifas!$C$7:$D$10,2,FALSE)+tarifas!$D$21)*datos!P4264</f>
        <v>#N/A</v>
      </c>
      <c r="V4264" t="e">
        <f t="shared" si="606"/>
        <v>#N/A</v>
      </c>
      <c r="W4264">
        <f t="shared" si="607"/>
        <v>0</v>
      </c>
    </row>
    <row r="4265" spans="1:23" x14ac:dyDescent="0.25">
      <c r="A4265">
        <f t="shared" si="600"/>
        <v>176</v>
      </c>
      <c r="B4265">
        <f t="shared" si="601"/>
        <v>6</v>
      </c>
      <c r="C4265" s="1">
        <f t="shared" si="608"/>
        <v>41817.249999989683</v>
      </c>
      <c r="D4265" s="7">
        <v>0</v>
      </c>
      <c r="E4265" s="7"/>
      <c r="G4265">
        <v>65.7</v>
      </c>
      <c r="H4265" s="12">
        <v>229.81636686491899</v>
      </c>
      <c r="I4265" s="13">
        <f>$D$2*tarifas!$D$12/24</f>
        <v>1.4541666666666666</v>
      </c>
      <c r="J4265" s="13" t="e">
        <f>VLOOKUP(E4265&amp;" "&amp;F4265,tarifas!$A$13:$D$20,4,FALSE)*H4265</f>
        <v>#N/A</v>
      </c>
      <c r="K4265" s="13">
        <f>IF(F4265="COD1",tarifas!$D$11*(SUMIFS($H$11:$H$8770,$F$11:$F$8770,"=COD1",$B$11:$B$8770,"="&amp;B4265)/COUNTIFS($F$11:$F$8770,"=COD1",$B$11:$B$8770,"="&amp;B4265))/COUNTIFS($A$11:$A$8770,"="&amp;A4265,$F$11:$F$8770,"=COD1"),0)</f>
        <v>0</v>
      </c>
      <c r="L4265" s="13" t="e">
        <f>(VLOOKUP(F4265,tarifas!$C$7:$D$10,2,FALSE)+tarifas!$D$21)*datos!H4265</f>
        <v>#N/A</v>
      </c>
      <c r="M4265">
        <v>45.710190000000004</v>
      </c>
      <c r="N4265" s="13" t="e">
        <f t="shared" si="602"/>
        <v>#N/A</v>
      </c>
      <c r="O4265">
        <f t="shared" si="603"/>
        <v>45.710190000000004</v>
      </c>
      <c r="P4265" s="12">
        <f t="shared" si="604"/>
        <v>184.10617686491898</v>
      </c>
      <c r="Q4265">
        <f t="shared" si="605"/>
        <v>0</v>
      </c>
      <c r="R4265">
        <f>$D$2*tarifas!$D$12/24</f>
        <v>1.4541666666666666</v>
      </c>
      <c r="S4265" t="e">
        <f>VLOOKUP(E4265&amp;" "&amp;F4265,tarifas!$A$13:$D$20,4,FALSE)*P4265</f>
        <v>#N/A</v>
      </c>
      <c r="T4265">
        <f>IF(F4265="COD1",tarifas!$D$11*(SUMIFS($P$11:$P$8770,$F$11:$F$8770,"=COD1",$B$11:$B$8770,"="&amp;B4265)/COUNTIFS($F$11:$F$8770,"=COD1",$B$11:$B$8770,"="&amp;B4265))/COUNTIFS($A$11:$A$8770,"="&amp;A4265,$F$11:$F$8770,"=COD1"),0)</f>
        <v>0</v>
      </c>
      <c r="U4265" t="e">
        <f>(VLOOKUP(F4265,tarifas!$C$7:$D$10,2,FALSE)+tarifas!$D$21)*datos!P4265</f>
        <v>#N/A</v>
      </c>
      <c r="V4265" t="e">
        <f t="shared" si="606"/>
        <v>#N/A</v>
      </c>
      <c r="W4265">
        <f t="shared" si="607"/>
        <v>0</v>
      </c>
    </row>
    <row r="4266" spans="1:23" x14ac:dyDescent="0.25">
      <c r="A4266">
        <f t="shared" si="600"/>
        <v>176</v>
      </c>
      <c r="B4266">
        <f t="shared" si="601"/>
        <v>6</v>
      </c>
      <c r="C4266" s="1">
        <f t="shared" si="608"/>
        <v>41817.291666656347</v>
      </c>
      <c r="D4266" s="7">
        <v>0</v>
      </c>
      <c r="E4266" s="7"/>
      <c r="G4266">
        <v>67.040000000000006</v>
      </c>
      <c r="H4266" s="12">
        <v>310.98950289751156</v>
      </c>
      <c r="I4266" s="13">
        <f>$D$2*tarifas!$D$12/24</f>
        <v>1.4541666666666666</v>
      </c>
      <c r="J4266" s="13" t="e">
        <f>VLOOKUP(E4266&amp;" "&amp;F4266,tarifas!$A$13:$D$20,4,FALSE)*H4266</f>
        <v>#N/A</v>
      </c>
      <c r="K4266" s="13">
        <f>IF(F4266="COD1",tarifas!$D$11*(SUMIFS($H$11:$H$8770,$F$11:$F$8770,"=COD1",$B$11:$B$8770,"="&amp;B4266)/COUNTIFS($F$11:$F$8770,"=COD1",$B$11:$B$8770,"="&amp;B4266))/COUNTIFS($A$11:$A$8770,"="&amp;A4266,$F$11:$F$8770,"=COD1"),0)</f>
        <v>0</v>
      </c>
      <c r="L4266" s="13" t="e">
        <f>(VLOOKUP(F4266,tarifas!$C$7:$D$10,2,FALSE)+tarifas!$D$21)*datos!H4266</f>
        <v>#N/A</v>
      </c>
      <c r="M4266">
        <v>176.00297</v>
      </c>
      <c r="N4266" s="13" t="e">
        <f t="shared" si="602"/>
        <v>#N/A</v>
      </c>
      <c r="O4266">
        <f t="shared" si="603"/>
        <v>176.00297</v>
      </c>
      <c r="P4266" s="12">
        <f t="shared" si="604"/>
        <v>134.98653289751155</v>
      </c>
      <c r="Q4266">
        <f t="shared" si="605"/>
        <v>0</v>
      </c>
      <c r="R4266">
        <f>$D$2*tarifas!$D$12/24</f>
        <v>1.4541666666666666</v>
      </c>
      <c r="S4266" t="e">
        <f>VLOOKUP(E4266&amp;" "&amp;F4266,tarifas!$A$13:$D$20,4,FALSE)*P4266</f>
        <v>#N/A</v>
      </c>
      <c r="T4266">
        <f>IF(F4266="COD1",tarifas!$D$11*(SUMIFS($P$11:$P$8770,$F$11:$F$8770,"=COD1",$B$11:$B$8770,"="&amp;B4266)/COUNTIFS($F$11:$F$8770,"=COD1",$B$11:$B$8770,"="&amp;B4266))/COUNTIFS($A$11:$A$8770,"="&amp;A4266,$F$11:$F$8770,"=COD1"),0)</f>
        <v>0</v>
      </c>
      <c r="U4266" t="e">
        <f>(VLOOKUP(F4266,tarifas!$C$7:$D$10,2,FALSE)+tarifas!$D$21)*datos!P4266</f>
        <v>#N/A</v>
      </c>
      <c r="V4266" t="e">
        <f t="shared" si="606"/>
        <v>#N/A</v>
      </c>
      <c r="W4266">
        <f t="shared" si="607"/>
        <v>0</v>
      </c>
    </row>
    <row r="4267" spans="1:23" x14ac:dyDescent="0.25">
      <c r="A4267">
        <f t="shared" si="600"/>
        <v>176</v>
      </c>
      <c r="B4267">
        <f t="shared" si="601"/>
        <v>6</v>
      </c>
      <c r="C4267" s="1">
        <f t="shared" si="608"/>
        <v>41817.333333323011</v>
      </c>
      <c r="D4267" s="7">
        <v>272.51515151515156</v>
      </c>
      <c r="E4267" s="7"/>
      <c r="G4267">
        <v>67.5</v>
      </c>
      <c r="H4267" s="12">
        <v>500.22171729565832</v>
      </c>
      <c r="I4267" s="13">
        <f>$D$2*tarifas!$D$12/24</f>
        <v>1.4541666666666666</v>
      </c>
      <c r="J4267" s="13" t="e">
        <f>VLOOKUP(E4267&amp;" "&amp;F4267,tarifas!$A$13:$D$20,4,FALSE)*H4267</f>
        <v>#N/A</v>
      </c>
      <c r="K4267" s="13">
        <f>IF(F4267="COD1",tarifas!$D$11*(SUMIFS($H$11:$H$8770,$F$11:$F$8770,"=COD1",$B$11:$B$8770,"="&amp;B4267)/COUNTIFS($F$11:$F$8770,"=COD1",$B$11:$B$8770,"="&amp;B4267))/COUNTIFS($A$11:$A$8770,"="&amp;A4267,$F$11:$F$8770,"=COD1"),0)</f>
        <v>0</v>
      </c>
      <c r="L4267" s="13" t="e">
        <f>(VLOOKUP(F4267,tarifas!$C$7:$D$10,2,FALSE)+tarifas!$D$21)*datos!H4267</f>
        <v>#N/A</v>
      </c>
      <c r="M4267">
        <v>281.15334000000001</v>
      </c>
      <c r="N4267" s="13" t="e">
        <f t="shared" si="602"/>
        <v>#N/A</v>
      </c>
      <c r="O4267">
        <f t="shared" si="603"/>
        <v>281.15334000000001</v>
      </c>
      <c r="P4267" s="12">
        <f t="shared" si="604"/>
        <v>219.06837729565831</v>
      </c>
      <c r="Q4267">
        <f t="shared" si="605"/>
        <v>0</v>
      </c>
      <c r="R4267">
        <f>$D$2*tarifas!$D$12/24</f>
        <v>1.4541666666666666</v>
      </c>
      <c r="S4267" t="e">
        <f>VLOOKUP(E4267&amp;" "&amp;F4267,tarifas!$A$13:$D$20,4,FALSE)*P4267</f>
        <v>#N/A</v>
      </c>
      <c r="T4267">
        <f>IF(F4267="COD1",tarifas!$D$11*(SUMIFS($P$11:$P$8770,$F$11:$F$8770,"=COD1",$B$11:$B$8770,"="&amp;B4267)/COUNTIFS($F$11:$F$8770,"=COD1",$B$11:$B$8770,"="&amp;B4267))/COUNTIFS($A$11:$A$8770,"="&amp;A4267,$F$11:$F$8770,"=COD1"),0)</f>
        <v>0</v>
      </c>
      <c r="U4267" t="e">
        <f>(VLOOKUP(F4267,tarifas!$C$7:$D$10,2,FALSE)+tarifas!$D$21)*datos!P4267</f>
        <v>#N/A</v>
      </c>
      <c r="V4267" t="e">
        <f t="shared" si="606"/>
        <v>#N/A</v>
      </c>
      <c r="W4267">
        <f t="shared" si="607"/>
        <v>0</v>
      </c>
    </row>
    <row r="4268" spans="1:23" x14ac:dyDescent="0.25">
      <c r="A4268">
        <f t="shared" si="600"/>
        <v>176</v>
      </c>
      <c r="B4268">
        <f t="shared" si="601"/>
        <v>6</v>
      </c>
      <c r="C4268" s="1">
        <f t="shared" si="608"/>
        <v>41817.374999989675</v>
      </c>
      <c r="D4268" s="7">
        <v>377.60606060606062</v>
      </c>
      <c r="E4268" s="7"/>
      <c r="G4268">
        <v>67.900000000000006</v>
      </c>
      <c r="H4268" s="12">
        <v>576.71737448084446</v>
      </c>
      <c r="I4268" s="13">
        <f>$D$2*tarifas!$D$12/24</f>
        <v>1.4541666666666666</v>
      </c>
      <c r="J4268" s="13" t="e">
        <f>VLOOKUP(E4268&amp;" "&amp;F4268,tarifas!$A$13:$D$20,4,FALSE)*H4268</f>
        <v>#N/A</v>
      </c>
      <c r="K4268" s="13">
        <f>IF(F4268="COD1",tarifas!$D$11*(SUMIFS($H$11:$H$8770,$F$11:$F$8770,"=COD1",$B$11:$B$8770,"="&amp;B4268)/COUNTIFS($F$11:$F$8770,"=COD1",$B$11:$B$8770,"="&amp;B4268))/COUNTIFS($A$11:$A$8770,"="&amp;A4268,$F$11:$F$8770,"=COD1"),0)</f>
        <v>0</v>
      </c>
      <c r="L4268" s="13" t="e">
        <f>(VLOOKUP(F4268,tarifas!$C$7:$D$10,2,FALSE)+tarifas!$D$21)*datos!H4268</f>
        <v>#N/A</v>
      </c>
      <c r="M4268">
        <v>300.93412000000001</v>
      </c>
      <c r="N4268" s="13" t="e">
        <f t="shared" si="602"/>
        <v>#N/A</v>
      </c>
      <c r="O4268">
        <f t="shared" si="603"/>
        <v>300.93412000000001</v>
      </c>
      <c r="P4268" s="12">
        <f t="shared" si="604"/>
        <v>275.78325448084445</v>
      </c>
      <c r="Q4268">
        <f t="shared" si="605"/>
        <v>0</v>
      </c>
      <c r="R4268">
        <f>$D$2*tarifas!$D$12/24</f>
        <v>1.4541666666666666</v>
      </c>
      <c r="S4268" t="e">
        <f>VLOOKUP(E4268&amp;" "&amp;F4268,tarifas!$A$13:$D$20,4,FALSE)*P4268</f>
        <v>#N/A</v>
      </c>
      <c r="T4268">
        <f>IF(F4268="COD1",tarifas!$D$11*(SUMIFS($P$11:$P$8770,$F$11:$F$8770,"=COD1",$B$11:$B$8770,"="&amp;B4268)/COUNTIFS($F$11:$F$8770,"=COD1",$B$11:$B$8770,"="&amp;B4268))/COUNTIFS($A$11:$A$8770,"="&amp;A4268,$F$11:$F$8770,"=COD1"),0)</f>
        <v>0</v>
      </c>
      <c r="U4268" t="e">
        <f>(VLOOKUP(F4268,tarifas!$C$7:$D$10,2,FALSE)+tarifas!$D$21)*datos!P4268</f>
        <v>#N/A</v>
      </c>
      <c r="V4268" t="e">
        <f t="shared" si="606"/>
        <v>#N/A</v>
      </c>
      <c r="W4268">
        <f t="shared" si="607"/>
        <v>0</v>
      </c>
    </row>
    <row r="4269" spans="1:23" x14ac:dyDescent="0.25">
      <c r="A4269">
        <f t="shared" si="600"/>
        <v>176</v>
      </c>
      <c r="B4269">
        <f t="shared" si="601"/>
        <v>6</v>
      </c>
      <c r="C4269" s="1">
        <f t="shared" si="608"/>
        <v>41817.41666665634</v>
      </c>
      <c r="D4269" s="7">
        <v>422.68181818181819</v>
      </c>
      <c r="E4269" s="7"/>
      <c r="G4269">
        <v>67.5</v>
      </c>
      <c r="H4269" s="12">
        <v>619.82076871681988</v>
      </c>
      <c r="I4269" s="13">
        <f>$D$2*tarifas!$D$12/24</f>
        <v>1.4541666666666666</v>
      </c>
      <c r="J4269" s="13" t="e">
        <f>VLOOKUP(E4269&amp;" "&amp;F4269,tarifas!$A$13:$D$20,4,FALSE)*H4269</f>
        <v>#N/A</v>
      </c>
      <c r="K4269" s="13">
        <f>IF(F4269="COD1",tarifas!$D$11*(SUMIFS($H$11:$H$8770,$F$11:$F$8770,"=COD1",$B$11:$B$8770,"="&amp;B4269)/COUNTIFS($F$11:$F$8770,"=COD1",$B$11:$B$8770,"="&amp;B4269))/COUNTIFS($A$11:$A$8770,"="&amp;A4269,$F$11:$F$8770,"=COD1"),0)</f>
        <v>0</v>
      </c>
      <c r="L4269" s="13" t="e">
        <f>(VLOOKUP(F4269,tarifas!$C$7:$D$10,2,FALSE)+tarifas!$D$21)*datos!H4269</f>
        <v>#N/A</v>
      </c>
      <c r="M4269">
        <v>460.00508000000002</v>
      </c>
      <c r="N4269" s="13" t="e">
        <f t="shared" si="602"/>
        <v>#N/A</v>
      </c>
      <c r="O4269">
        <f t="shared" si="603"/>
        <v>460.00508000000002</v>
      </c>
      <c r="P4269" s="12">
        <f t="shared" si="604"/>
        <v>159.81568871681986</v>
      </c>
      <c r="Q4269">
        <f t="shared" si="605"/>
        <v>0</v>
      </c>
      <c r="R4269">
        <f>$D$2*tarifas!$D$12/24</f>
        <v>1.4541666666666666</v>
      </c>
      <c r="S4269" t="e">
        <f>VLOOKUP(E4269&amp;" "&amp;F4269,tarifas!$A$13:$D$20,4,FALSE)*P4269</f>
        <v>#N/A</v>
      </c>
      <c r="T4269">
        <f>IF(F4269="COD1",tarifas!$D$11*(SUMIFS($P$11:$P$8770,$F$11:$F$8770,"=COD1",$B$11:$B$8770,"="&amp;B4269)/COUNTIFS($F$11:$F$8770,"=COD1",$B$11:$B$8770,"="&amp;B4269))/COUNTIFS($A$11:$A$8770,"="&amp;A4269,$F$11:$F$8770,"=COD1"),0)</f>
        <v>0</v>
      </c>
      <c r="U4269" t="e">
        <f>(VLOOKUP(F4269,tarifas!$C$7:$D$10,2,FALSE)+tarifas!$D$21)*datos!P4269</f>
        <v>#N/A</v>
      </c>
      <c r="V4269" t="e">
        <f t="shared" si="606"/>
        <v>#N/A</v>
      </c>
      <c r="W4269">
        <f t="shared" si="607"/>
        <v>0</v>
      </c>
    </row>
    <row r="4270" spans="1:23" x14ac:dyDescent="0.25">
      <c r="A4270">
        <f t="shared" si="600"/>
        <v>176</v>
      </c>
      <c r="B4270">
        <f t="shared" si="601"/>
        <v>6</v>
      </c>
      <c r="C4270" s="1">
        <f t="shared" si="608"/>
        <v>41817.458333323004</v>
      </c>
      <c r="D4270" s="7">
        <v>614.31818181818176</v>
      </c>
      <c r="E4270" s="7"/>
      <c r="G4270">
        <v>67.16</v>
      </c>
      <c r="H4270" s="12">
        <v>435.60916238732113</v>
      </c>
      <c r="I4270" s="13">
        <f>$D$2*tarifas!$D$12/24</f>
        <v>1.4541666666666666</v>
      </c>
      <c r="J4270" s="13" t="e">
        <f>VLOOKUP(E4270&amp;" "&amp;F4270,tarifas!$A$13:$D$20,4,FALSE)*H4270</f>
        <v>#N/A</v>
      </c>
      <c r="K4270" s="13">
        <f>IF(F4270="COD1",tarifas!$D$11*(SUMIFS($H$11:$H$8770,$F$11:$F$8770,"=COD1",$B$11:$B$8770,"="&amp;B4270)/COUNTIFS($F$11:$F$8770,"=COD1",$B$11:$B$8770,"="&amp;B4270))/COUNTIFS($A$11:$A$8770,"="&amp;A4270,$F$11:$F$8770,"=COD1"),0)</f>
        <v>0</v>
      </c>
      <c r="L4270" s="13" t="e">
        <f>(VLOOKUP(F4270,tarifas!$C$7:$D$10,2,FALSE)+tarifas!$D$21)*datos!H4270</f>
        <v>#N/A</v>
      </c>
      <c r="M4270">
        <v>496.74248999999998</v>
      </c>
      <c r="N4270" s="13" t="e">
        <f t="shared" si="602"/>
        <v>#N/A</v>
      </c>
      <c r="O4270">
        <f t="shared" si="603"/>
        <v>435.60916238732113</v>
      </c>
      <c r="P4270" s="12">
        <f t="shared" si="604"/>
        <v>0</v>
      </c>
      <c r="Q4270">
        <f t="shared" si="605"/>
        <v>61.133327612678841</v>
      </c>
      <c r="R4270">
        <f>$D$2*tarifas!$D$12/24</f>
        <v>1.4541666666666666</v>
      </c>
      <c r="S4270" t="e">
        <f>VLOOKUP(E4270&amp;" "&amp;F4270,tarifas!$A$13:$D$20,4,FALSE)*P4270</f>
        <v>#N/A</v>
      </c>
      <c r="T4270">
        <f>IF(F4270="COD1",tarifas!$D$11*(SUMIFS($P$11:$P$8770,$F$11:$F$8770,"=COD1",$B$11:$B$8770,"="&amp;B4270)/COUNTIFS($F$11:$F$8770,"=COD1",$B$11:$B$8770,"="&amp;B4270))/COUNTIFS($A$11:$A$8770,"="&amp;A4270,$F$11:$F$8770,"=COD1"),0)</f>
        <v>0</v>
      </c>
      <c r="U4270" t="e">
        <f>(VLOOKUP(F4270,tarifas!$C$7:$D$10,2,FALSE)+tarifas!$D$21)*datos!P4270</f>
        <v>#N/A</v>
      </c>
      <c r="V4270" t="e">
        <f t="shared" si="606"/>
        <v>#N/A</v>
      </c>
      <c r="W4270">
        <f t="shared" si="607"/>
        <v>3.6951428542207596</v>
      </c>
    </row>
    <row r="4271" spans="1:23" x14ac:dyDescent="0.25">
      <c r="A4271">
        <f t="shared" si="600"/>
        <v>176</v>
      </c>
      <c r="B4271">
        <f t="shared" si="601"/>
        <v>6</v>
      </c>
      <c r="C4271" s="1">
        <f t="shared" si="608"/>
        <v>41817.499999989668</v>
      </c>
      <c r="D4271" s="7">
        <v>696.4848484848485</v>
      </c>
      <c r="E4271" s="7"/>
      <c r="G4271">
        <v>65.7</v>
      </c>
      <c r="H4271" s="12">
        <v>410.20930112005675</v>
      </c>
      <c r="I4271" s="13">
        <f>$D$2*tarifas!$D$12/24</f>
        <v>1.4541666666666666</v>
      </c>
      <c r="J4271" s="13" t="e">
        <f>VLOOKUP(E4271&amp;" "&amp;F4271,tarifas!$A$13:$D$20,4,FALSE)*H4271</f>
        <v>#N/A</v>
      </c>
      <c r="K4271" s="13">
        <f>IF(F4271="COD1",tarifas!$D$11*(SUMIFS($H$11:$H$8770,$F$11:$F$8770,"=COD1",$B$11:$B$8770,"="&amp;B4271)/COUNTIFS($F$11:$F$8770,"=COD1",$B$11:$B$8770,"="&amp;B4271))/COUNTIFS($A$11:$A$8770,"="&amp;A4271,$F$11:$F$8770,"=COD1"),0)</f>
        <v>0</v>
      </c>
      <c r="L4271" s="13" t="e">
        <f>(VLOOKUP(F4271,tarifas!$C$7:$D$10,2,FALSE)+tarifas!$D$21)*datos!H4271</f>
        <v>#N/A</v>
      </c>
      <c r="M4271">
        <v>503.14895000000001</v>
      </c>
      <c r="N4271" s="13" t="e">
        <f t="shared" si="602"/>
        <v>#N/A</v>
      </c>
      <c r="O4271">
        <f t="shared" si="603"/>
        <v>410.20930112005675</v>
      </c>
      <c r="P4271" s="12">
        <f t="shared" si="604"/>
        <v>0</v>
      </c>
      <c r="Q4271">
        <f t="shared" si="605"/>
        <v>92.939648879943263</v>
      </c>
      <c r="R4271">
        <f>$D$2*tarifas!$D$12/24</f>
        <v>1.4541666666666666</v>
      </c>
      <c r="S4271" t="e">
        <f>VLOOKUP(E4271&amp;" "&amp;F4271,tarifas!$A$13:$D$20,4,FALSE)*P4271</f>
        <v>#N/A</v>
      </c>
      <c r="T4271">
        <f>IF(F4271="COD1",tarifas!$D$11*(SUMIFS($P$11:$P$8770,$F$11:$F$8770,"=COD1",$B$11:$B$8770,"="&amp;B4271)/COUNTIFS($F$11:$F$8770,"=COD1",$B$11:$B$8770,"="&amp;B4271))/COUNTIFS($A$11:$A$8770,"="&amp;A4271,$F$11:$F$8770,"=COD1"),0)</f>
        <v>0</v>
      </c>
      <c r="U4271" t="e">
        <f>(VLOOKUP(F4271,tarifas!$C$7:$D$10,2,FALSE)+tarifas!$D$21)*datos!P4271</f>
        <v>#N/A</v>
      </c>
      <c r="V4271" t="e">
        <f t="shared" si="606"/>
        <v>#N/A</v>
      </c>
      <c r="W4271">
        <f t="shared" si="607"/>
        <v>5.4955214382710453</v>
      </c>
    </row>
    <row r="4272" spans="1:23" x14ac:dyDescent="0.25">
      <c r="A4272">
        <f t="shared" si="600"/>
        <v>176</v>
      </c>
      <c r="B4272">
        <f t="shared" si="601"/>
        <v>6</v>
      </c>
      <c r="C4272" s="1">
        <f t="shared" si="608"/>
        <v>41817.541666656332</v>
      </c>
      <c r="D4272" s="7">
        <v>760.87878787878799</v>
      </c>
      <c r="E4272" s="7"/>
      <c r="G4272">
        <v>62.13</v>
      </c>
      <c r="H4272" s="12">
        <v>538.53298227877303</v>
      </c>
      <c r="I4272" s="13">
        <f>$D$2*tarifas!$D$12/24</f>
        <v>1.4541666666666666</v>
      </c>
      <c r="J4272" s="13" t="e">
        <f>VLOOKUP(E4272&amp;" "&amp;F4272,tarifas!$A$13:$D$20,4,FALSE)*H4272</f>
        <v>#N/A</v>
      </c>
      <c r="K4272" s="13">
        <f>IF(F4272="COD1",tarifas!$D$11*(SUMIFS($H$11:$H$8770,$F$11:$F$8770,"=COD1",$B$11:$B$8770,"="&amp;B4272)/COUNTIFS($F$11:$F$8770,"=COD1",$B$11:$B$8770,"="&amp;B4272))/COUNTIFS($A$11:$A$8770,"="&amp;A4272,$F$11:$F$8770,"=COD1"),0)</f>
        <v>0</v>
      </c>
      <c r="L4272" s="13" t="e">
        <f>(VLOOKUP(F4272,tarifas!$C$7:$D$10,2,FALSE)+tarifas!$D$21)*datos!H4272</f>
        <v>#N/A</v>
      </c>
      <c r="M4272">
        <v>478.05111999999997</v>
      </c>
      <c r="N4272" s="13" t="e">
        <f t="shared" si="602"/>
        <v>#N/A</v>
      </c>
      <c r="O4272">
        <f t="shared" si="603"/>
        <v>478.05111999999997</v>
      </c>
      <c r="P4272" s="12">
        <f t="shared" si="604"/>
        <v>60.481862278773065</v>
      </c>
      <c r="Q4272">
        <f t="shared" si="605"/>
        <v>0</v>
      </c>
      <c r="R4272">
        <f>$D$2*tarifas!$D$12/24</f>
        <v>1.4541666666666666</v>
      </c>
      <c r="S4272" t="e">
        <f>VLOOKUP(E4272&amp;" "&amp;F4272,tarifas!$A$13:$D$20,4,FALSE)*P4272</f>
        <v>#N/A</v>
      </c>
      <c r="T4272">
        <f>IF(F4272="COD1",tarifas!$D$11*(SUMIFS($P$11:$P$8770,$F$11:$F$8770,"=COD1",$B$11:$B$8770,"="&amp;B4272)/COUNTIFS($F$11:$F$8770,"=COD1",$B$11:$B$8770,"="&amp;B4272))/COUNTIFS($A$11:$A$8770,"="&amp;A4272,$F$11:$F$8770,"=COD1"),0)</f>
        <v>0</v>
      </c>
      <c r="U4272" t="e">
        <f>(VLOOKUP(F4272,tarifas!$C$7:$D$10,2,FALSE)+tarifas!$D$21)*datos!P4272</f>
        <v>#N/A</v>
      </c>
      <c r="V4272" t="e">
        <f t="shared" si="606"/>
        <v>#N/A</v>
      </c>
      <c r="W4272">
        <f t="shared" si="607"/>
        <v>0</v>
      </c>
    </row>
    <row r="4273" spans="1:23" x14ac:dyDescent="0.25">
      <c r="A4273">
        <f t="shared" si="600"/>
        <v>176</v>
      </c>
      <c r="B4273">
        <f t="shared" si="601"/>
        <v>6</v>
      </c>
      <c r="C4273" s="1">
        <f t="shared" si="608"/>
        <v>41817.583333322997</v>
      </c>
      <c r="D4273" s="7">
        <v>733.57575757575751</v>
      </c>
      <c r="E4273" s="7"/>
      <c r="G4273">
        <v>61.95</v>
      </c>
      <c r="H4273" s="12">
        <v>542.9815782082145</v>
      </c>
      <c r="I4273" s="13">
        <f>$D$2*tarifas!$D$12/24</f>
        <v>1.4541666666666666</v>
      </c>
      <c r="J4273" s="13" t="e">
        <f>VLOOKUP(E4273&amp;" "&amp;F4273,tarifas!$A$13:$D$20,4,FALSE)*H4273</f>
        <v>#N/A</v>
      </c>
      <c r="K4273" s="13">
        <f>IF(F4273="COD1",tarifas!$D$11*(SUMIFS($H$11:$H$8770,$F$11:$F$8770,"=COD1",$B$11:$B$8770,"="&amp;B4273)/COUNTIFS($F$11:$F$8770,"=COD1",$B$11:$B$8770,"="&amp;B4273))/COUNTIFS($A$11:$A$8770,"="&amp;A4273,$F$11:$F$8770,"=COD1"),0)</f>
        <v>0</v>
      </c>
      <c r="L4273" s="13" t="e">
        <f>(VLOOKUP(F4273,tarifas!$C$7:$D$10,2,FALSE)+tarifas!$D$21)*datos!H4273</f>
        <v>#N/A</v>
      </c>
      <c r="M4273">
        <v>422.27640000000002</v>
      </c>
      <c r="N4273" s="13" t="e">
        <f t="shared" si="602"/>
        <v>#N/A</v>
      </c>
      <c r="O4273">
        <f t="shared" si="603"/>
        <v>422.27640000000002</v>
      </c>
      <c r="P4273" s="12">
        <f t="shared" si="604"/>
        <v>120.70517820821448</v>
      </c>
      <c r="Q4273">
        <f t="shared" si="605"/>
        <v>0</v>
      </c>
      <c r="R4273">
        <f>$D$2*tarifas!$D$12/24</f>
        <v>1.4541666666666666</v>
      </c>
      <c r="S4273" t="e">
        <f>VLOOKUP(E4273&amp;" "&amp;F4273,tarifas!$A$13:$D$20,4,FALSE)*P4273</f>
        <v>#N/A</v>
      </c>
      <c r="T4273">
        <f>IF(F4273="COD1",tarifas!$D$11*(SUMIFS($P$11:$P$8770,$F$11:$F$8770,"=COD1",$B$11:$B$8770,"="&amp;B4273)/COUNTIFS($F$11:$F$8770,"=COD1",$B$11:$B$8770,"="&amp;B4273))/COUNTIFS($A$11:$A$8770,"="&amp;A4273,$F$11:$F$8770,"=COD1"),0)</f>
        <v>0</v>
      </c>
      <c r="U4273" t="e">
        <f>(VLOOKUP(F4273,tarifas!$C$7:$D$10,2,FALSE)+tarifas!$D$21)*datos!P4273</f>
        <v>#N/A</v>
      </c>
      <c r="V4273" t="e">
        <f t="shared" si="606"/>
        <v>#N/A</v>
      </c>
      <c r="W4273">
        <f t="shared" si="607"/>
        <v>0</v>
      </c>
    </row>
    <row r="4274" spans="1:23" x14ac:dyDescent="0.25">
      <c r="A4274">
        <f t="shared" si="600"/>
        <v>176</v>
      </c>
      <c r="B4274">
        <f t="shared" si="601"/>
        <v>6</v>
      </c>
      <c r="C4274" s="1">
        <f t="shared" si="608"/>
        <v>41817.624999989661</v>
      </c>
      <c r="D4274" s="7">
        <v>616.12121212121212</v>
      </c>
      <c r="E4274" s="7"/>
      <c r="G4274">
        <v>58.1</v>
      </c>
      <c r="H4274" s="12">
        <v>547.50972058464208</v>
      </c>
      <c r="I4274" s="13">
        <f>$D$2*tarifas!$D$12/24</f>
        <v>1.4541666666666666</v>
      </c>
      <c r="J4274" s="13" t="e">
        <f>VLOOKUP(E4274&amp;" "&amp;F4274,tarifas!$A$13:$D$20,4,FALSE)*H4274</f>
        <v>#N/A</v>
      </c>
      <c r="K4274" s="13">
        <f>IF(F4274="COD1",tarifas!$D$11*(SUMIFS($H$11:$H$8770,$F$11:$F$8770,"=COD1",$B$11:$B$8770,"="&amp;B4274)/COUNTIFS($F$11:$F$8770,"=COD1",$B$11:$B$8770,"="&amp;B4274))/COUNTIFS($A$11:$A$8770,"="&amp;A4274,$F$11:$F$8770,"=COD1"),0)</f>
        <v>0</v>
      </c>
      <c r="L4274" s="13" t="e">
        <f>(VLOOKUP(F4274,tarifas!$C$7:$D$10,2,FALSE)+tarifas!$D$21)*datos!H4274</f>
        <v>#N/A</v>
      </c>
      <c r="M4274">
        <v>335.26528000000002</v>
      </c>
      <c r="N4274" s="13" t="e">
        <f t="shared" si="602"/>
        <v>#N/A</v>
      </c>
      <c r="O4274">
        <f t="shared" si="603"/>
        <v>335.26528000000002</v>
      </c>
      <c r="P4274" s="12">
        <f t="shared" si="604"/>
        <v>212.24444058464206</v>
      </c>
      <c r="Q4274">
        <f t="shared" si="605"/>
        <v>0</v>
      </c>
      <c r="R4274">
        <f>$D$2*tarifas!$D$12/24</f>
        <v>1.4541666666666666</v>
      </c>
      <c r="S4274" t="e">
        <f>VLOOKUP(E4274&amp;" "&amp;F4274,tarifas!$A$13:$D$20,4,FALSE)*P4274</f>
        <v>#N/A</v>
      </c>
      <c r="T4274">
        <f>IF(F4274="COD1",tarifas!$D$11*(SUMIFS($P$11:$P$8770,$F$11:$F$8770,"=COD1",$B$11:$B$8770,"="&amp;B4274)/COUNTIFS($F$11:$F$8770,"=COD1",$B$11:$B$8770,"="&amp;B4274))/COUNTIFS($A$11:$A$8770,"="&amp;A4274,$F$11:$F$8770,"=COD1"),0)</f>
        <v>0</v>
      </c>
      <c r="U4274" t="e">
        <f>(VLOOKUP(F4274,tarifas!$C$7:$D$10,2,FALSE)+tarifas!$D$21)*datos!P4274</f>
        <v>#N/A</v>
      </c>
      <c r="V4274" t="e">
        <f t="shared" si="606"/>
        <v>#N/A</v>
      </c>
      <c r="W4274">
        <f t="shared" si="607"/>
        <v>0</v>
      </c>
    </row>
    <row r="4275" spans="1:23" x14ac:dyDescent="0.25">
      <c r="A4275">
        <f t="shared" si="600"/>
        <v>176</v>
      </c>
      <c r="B4275">
        <f t="shared" si="601"/>
        <v>6</v>
      </c>
      <c r="C4275" s="1">
        <f t="shared" si="608"/>
        <v>41817.666666656325</v>
      </c>
      <c r="D4275" s="7">
        <v>355.45454545454544</v>
      </c>
      <c r="E4275" s="7"/>
      <c r="G4275">
        <v>58.36</v>
      </c>
      <c r="H4275" s="12">
        <v>505.27296957782943</v>
      </c>
      <c r="I4275" s="13">
        <f>$D$2*tarifas!$D$12/24</f>
        <v>1.4541666666666666</v>
      </c>
      <c r="J4275" s="13" t="e">
        <f>VLOOKUP(E4275&amp;" "&amp;F4275,tarifas!$A$13:$D$20,4,FALSE)*H4275</f>
        <v>#N/A</v>
      </c>
      <c r="K4275" s="13">
        <f>IF(F4275="COD1",tarifas!$D$11*(SUMIFS($H$11:$H$8770,$F$11:$F$8770,"=COD1",$B$11:$B$8770,"="&amp;B4275)/COUNTIFS($F$11:$F$8770,"=COD1",$B$11:$B$8770,"="&amp;B4275))/COUNTIFS($A$11:$A$8770,"="&amp;A4275,$F$11:$F$8770,"=COD1"),0)</f>
        <v>0</v>
      </c>
      <c r="L4275" s="13" t="e">
        <f>(VLOOKUP(F4275,tarifas!$C$7:$D$10,2,FALSE)+tarifas!$D$21)*datos!H4275</f>
        <v>#N/A</v>
      </c>
      <c r="M4275">
        <v>221.00629000000001</v>
      </c>
      <c r="N4275" s="13" t="e">
        <f t="shared" si="602"/>
        <v>#N/A</v>
      </c>
      <c r="O4275">
        <f t="shared" si="603"/>
        <v>221.00629000000001</v>
      </c>
      <c r="P4275" s="12">
        <f t="shared" si="604"/>
        <v>284.26667957782945</v>
      </c>
      <c r="Q4275">
        <f t="shared" si="605"/>
        <v>0</v>
      </c>
      <c r="R4275">
        <f>$D$2*tarifas!$D$12/24</f>
        <v>1.4541666666666666</v>
      </c>
      <c r="S4275" t="e">
        <f>VLOOKUP(E4275&amp;" "&amp;F4275,tarifas!$A$13:$D$20,4,FALSE)*P4275</f>
        <v>#N/A</v>
      </c>
      <c r="T4275">
        <f>IF(F4275="COD1",tarifas!$D$11*(SUMIFS($P$11:$P$8770,$F$11:$F$8770,"=COD1",$B$11:$B$8770,"="&amp;B4275)/COUNTIFS($F$11:$F$8770,"=COD1",$B$11:$B$8770,"="&amp;B4275))/COUNTIFS($A$11:$A$8770,"="&amp;A4275,$F$11:$F$8770,"=COD1"),0)</f>
        <v>0</v>
      </c>
      <c r="U4275" t="e">
        <f>(VLOOKUP(F4275,tarifas!$C$7:$D$10,2,FALSE)+tarifas!$D$21)*datos!P4275</f>
        <v>#N/A</v>
      </c>
      <c r="V4275" t="e">
        <f t="shared" si="606"/>
        <v>#N/A</v>
      </c>
      <c r="W4275">
        <f t="shared" si="607"/>
        <v>0</v>
      </c>
    </row>
    <row r="4276" spans="1:23" x14ac:dyDescent="0.25">
      <c r="A4276">
        <f t="shared" si="600"/>
        <v>176</v>
      </c>
      <c r="B4276">
        <f t="shared" si="601"/>
        <v>6</v>
      </c>
      <c r="C4276" s="1">
        <f t="shared" si="608"/>
        <v>41817.708333322989</v>
      </c>
      <c r="D4276" s="7">
        <v>189.06060606060606</v>
      </c>
      <c r="E4276" s="7"/>
      <c r="G4276">
        <v>59.6</v>
      </c>
      <c r="H4276" s="12">
        <v>416.63493192713963</v>
      </c>
      <c r="I4276" s="13">
        <f>$D$2*tarifas!$D$12/24</f>
        <v>1.4541666666666666</v>
      </c>
      <c r="J4276" s="13" t="e">
        <f>VLOOKUP(E4276&amp;" "&amp;F4276,tarifas!$A$13:$D$20,4,FALSE)*H4276</f>
        <v>#N/A</v>
      </c>
      <c r="K4276" s="13">
        <f>IF(F4276="COD1",tarifas!$D$11*(SUMIFS($H$11:$H$8770,$F$11:$F$8770,"=COD1",$B$11:$B$8770,"="&amp;B4276)/COUNTIFS($F$11:$F$8770,"=COD1",$B$11:$B$8770,"="&amp;B4276))/COUNTIFS($A$11:$A$8770,"="&amp;A4276,$F$11:$F$8770,"=COD1"),0)</f>
        <v>0</v>
      </c>
      <c r="L4276" s="13" t="e">
        <f>(VLOOKUP(F4276,tarifas!$C$7:$D$10,2,FALSE)+tarifas!$D$21)*datos!H4276</f>
        <v>#N/A</v>
      </c>
      <c r="M4276">
        <v>87.111469999999997</v>
      </c>
      <c r="N4276" s="13" t="e">
        <f t="shared" si="602"/>
        <v>#N/A</v>
      </c>
      <c r="O4276">
        <f t="shared" si="603"/>
        <v>87.111469999999997</v>
      </c>
      <c r="P4276" s="12">
        <f t="shared" si="604"/>
        <v>329.52346192713964</v>
      </c>
      <c r="Q4276">
        <f t="shared" si="605"/>
        <v>0</v>
      </c>
      <c r="R4276">
        <f>$D$2*tarifas!$D$12/24</f>
        <v>1.4541666666666666</v>
      </c>
      <c r="S4276" t="e">
        <f>VLOOKUP(E4276&amp;" "&amp;F4276,tarifas!$A$13:$D$20,4,FALSE)*P4276</f>
        <v>#N/A</v>
      </c>
      <c r="T4276">
        <f>IF(F4276="COD1",tarifas!$D$11*(SUMIFS($P$11:$P$8770,$F$11:$F$8770,"=COD1",$B$11:$B$8770,"="&amp;B4276)/COUNTIFS($F$11:$F$8770,"=COD1",$B$11:$B$8770,"="&amp;B4276))/COUNTIFS($A$11:$A$8770,"="&amp;A4276,$F$11:$F$8770,"=COD1"),0)</f>
        <v>0</v>
      </c>
      <c r="U4276" t="e">
        <f>(VLOOKUP(F4276,tarifas!$C$7:$D$10,2,FALSE)+tarifas!$D$21)*datos!P4276</f>
        <v>#N/A</v>
      </c>
      <c r="V4276" t="e">
        <f t="shared" si="606"/>
        <v>#N/A</v>
      </c>
      <c r="W4276">
        <f t="shared" si="607"/>
        <v>0</v>
      </c>
    </row>
    <row r="4277" spans="1:23" x14ac:dyDescent="0.25">
      <c r="A4277">
        <f t="shared" si="600"/>
        <v>176</v>
      </c>
      <c r="B4277">
        <f t="shared" si="601"/>
        <v>6</v>
      </c>
      <c r="C4277" s="1">
        <f t="shared" si="608"/>
        <v>41817.749999989654</v>
      </c>
      <c r="D4277" s="7">
        <v>93.757575757575765</v>
      </c>
      <c r="E4277" s="7"/>
      <c r="G4277">
        <v>60.53</v>
      </c>
      <c r="H4277" s="12">
        <v>315.38656146642614</v>
      </c>
      <c r="I4277" s="13">
        <f>$D$2*tarifas!$D$12/24</f>
        <v>1.4541666666666666</v>
      </c>
      <c r="J4277" s="13" t="e">
        <f>VLOOKUP(E4277&amp;" "&amp;F4277,tarifas!$A$13:$D$20,4,FALSE)*H4277</f>
        <v>#N/A</v>
      </c>
      <c r="K4277" s="13">
        <f>IF(F4277="COD1",tarifas!$D$11*(SUMIFS($H$11:$H$8770,$F$11:$F$8770,"=COD1",$B$11:$B$8770,"="&amp;B4277)/COUNTIFS($F$11:$F$8770,"=COD1",$B$11:$B$8770,"="&amp;B4277))/COUNTIFS($A$11:$A$8770,"="&amp;A4277,$F$11:$F$8770,"=COD1"),0)</f>
        <v>0</v>
      </c>
      <c r="L4277" s="13" t="e">
        <f>(VLOOKUP(F4277,tarifas!$C$7:$D$10,2,FALSE)+tarifas!$D$21)*datos!H4277</f>
        <v>#N/A</v>
      </c>
      <c r="M4277">
        <v>15.262319999999999</v>
      </c>
      <c r="N4277" s="13" t="e">
        <f t="shared" si="602"/>
        <v>#N/A</v>
      </c>
      <c r="O4277">
        <f t="shared" si="603"/>
        <v>15.262319999999999</v>
      </c>
      <c r="P4277" s="12">
        <f t="shared" si="604"/>
        <v>300.12424146642616</v>
      </c>
      <c r="Q4277">
        <f t="shared" si="605"/>
        <v>0</v>
      </c>
      <c r="R4277">
        <f>$D$2*tarifas!$D$12/24</f>
        <v>1.4541666666666666</v>
      </c>
      <c r="S4277" t="e">
        <f>VLOOKUP(E4277&amp;" "&amp;F4277,tarifas!$A$13:$D$20,4,FALSE)*P4277</f>
        <v>#N/A</v>
      </c>
      <c r="T4277">
        <f>IF(F4277="COD1",tarifas!$D$11*(SUMIFS($P$11:$P$8770,$F$11:$F$8770,"=COD1",$B$11:$B$8770,"="&amp;B4277)/COUNTIFS($F$11:$F$8770,"=COD1",$B$11:$B$8770,"="&amp;B4277))/COUNTIFS($A$11:$A$8770,"="&amp;A4277,$F$11:$F$8770,"=COD1"),0)</f>
        <v>0</v>
      </c>
      <c r="U4277" t="e">
        <f>(VLOOKUP(F4277,tarifas!$C$7:$D$10,2,FALSE)+tarifas!$D$21)*datos!P4277</f>
        <v>#N/A</v>
      </c>
      <c r="V4277" t="e">
        <f t="shared" si="606"/>
        <v>#N/A</v>
      </c>
      <c r="W4277">
        <f t="shared" si="607"/>
        <v>0</v>
      </c>
    </row>
    <row r="4278" spans="1:23" x14ac:dyDescent="0.25">
      <c r="A4278">
        <f t="shared" si="600"/>
        <v>176</v>
      </c>
      <c r="B4278">
        <f t="shared" si="601"/>
        <v>6</v>
      </c>
      <c r="C4278" s="1">
        <f t="shared" si="608"/>
        <v>41817.791666656318</v>
      </c>
      <c r="D4278" s="7">
        <v>41.469696969696969</v>
      </c>
      <c r="E4278" s="7"/>
      <c r="G4278">
        <v>62.13</v>
      </c>
      <c r="H4278" s="12">
        <v>234.48561301239465</v>
      </c>
      <c r="I4278" s="13">
        <f>$D$2*tarifas!$D$12/24</f>
        <v>1.4541666666666666</v>
      </c>
      <c r="J4278" s="13" t="e">
        <f>VLOOKUP(E4278&amp;" "&amp;F4278,tarifas!$A$13:$D$20,4,FALSE)*H4278</f>
        <v>#N/A</v>
      </c>
      <c r="K4278" s="13">
        <f>IF(F4278="COD1",tarifas!$D$11*(SUMIFS($H$11:$H$8770,$F$11:$F$8770,"=COD1",$B$11:$B$8770,"="&amp;B4278)/COUNTIFS($F$11:$F$8770,"=COD1",$B$11:$B$8770,"="&amp;B4278))/COUNTIFS($A$11:$A$8770,"="&amp;A4278,$F$11:$F$8770,"=COD1"),0)</f>
        <v>0</v>
      </c>
      <c r="L4278" s="13" t="e">
        <f>(VLOOKUP(F4278,tarifas!$C$7:$D$10,2,FALSE)+tarifas!$D$21)*datos!H4278</f>
        <v>#N/A</v>
      </c>
      <c r="M4278">
        <v>0.16700999999999999</v>
      </c>
      <c r="N4278" s="13" t="e">
        <f t="shared" si="602"/>
        <v>#N/A</v>
      </c>
      <c r="O4278">
        <f t="shared" si="603"/>
        <v>0.16700999999999999</v>
      </c>
      <c r="P4278" s="12">
        <f t="shared" si="604"/>
        <v>234.31860301239465</v>
      </c>
      <c r="Q4278">
        <f t="shared" si="605"/>
        <v>0</v>
      </c>
      <c r="R4278">
        <f>$D$2*tarifas!$D$12/24</f>
        <v>1.4541666666666666</v>
      </c>
      <c r="S4278" t="e">
        <f>VLOOKUP(E4278&amp;" "&amp;F4278,tarifas!$A$13:$D$20,4,FALSE)*P4278</f>
        <v>#N/A</v>
      </c>
      <c r="T4278">
        <f>IF(F4278="COD1",tarifas!$D$11*(SUMIFS($P$11:$P$8770,$F$11:$F$8770,"=COD1",$B$11:$B$8770,"="&amp;B4278)/COUNTIFS($F$11:$F$8770,"=COD1",$B$11:$B$8770,"="&amp;B4278))/COUNTIFS($A$11:$A$8770,"="&amp;A4278,$F$11:$F$8770,"=COD1"),0)</f>
        <v>0</v>
      </c>
      <c r="U4278" t="e">
        <f>(VLOOKUP(F4278,tarifas!$C$7:$D$10,2,FALSE)+tarifas!$D$21)*datos!P4278</f>
        <v>#N/A</v>
      </c>
      <c r="V4278" t="e">
        <f t="shared" si="606"/>
        <v>#N/A</v>
      </c>
      <c r="W4278">
        <f t="shared" si="607"/>
        <v>0</v>
      </c>
    </row>
    <row r="4279" spans="1:23" x14ac:dyDescent="0.25">
      <c r="A4279">
        <f t="shared" si="600"/>
        <v>176</v>
      </c>
      <c r="B4279">
        <f t="shared" si="601"/>
        <v>6</v>
      </c>
      <c r="C4279" s="1">
        <f t="shared" si="608"/>
        <v>41817.833333322982</v>
      </c>
      <c r="D4279" s="7">
        <v>0</v>
      </c>
      <c r="E4279" s="7"/>
      <c r="G4279">
        <v>64.69</v>
      </c>
      <c r="H4279" s="12">
        <v>211.7167137831479</v>
      </c>
      <c r="I4279" s="13">
        <f>$D$2*tarifas!$D$12/24</f>
        <v>1.4541666666666666</v>
      </c>
      <c r="J4279" s="13" t="e">
        <f>VLOOKUP(E4279&amp;" "&amp;F4279,tarifas!$A$13:$D$20,4,FALSE)*H4279</f>
        <v>#N/A</v>
      </c>
      <c r="K4279" s="13">
        <f>IF(F4279="COD1",tarifas!$D$11*(SUMIFS($H$11:$H$8770,$F$11:$F$8770,"=COD1",$B$11:$B$8770,"="&amp;B4279)/COUNTIFS($F$11:$F$8770,"=COD1",$B$11:$B$8770,"="&amp;B4279))/COUNTIFS($A$11:$A$8770,"="&amp;A4279,$F$11:$F$8770,"=COD1"),0)</f>
        <v>0</v>
      </c>
      <c r="L4279" s="13" t="e">
        <f>(VLOOKUP(F4279,tarifas!$C$7:$D$10,2,FALSE)+tarifas!$D$21)*datos!H4279</f>
        <v>#N/A</v>
      </c>
      <c r="M4279">
        <v>0</v>
      </c>
      <c r="N4279" s="13" t="e">
        <f t="shared" si="602"/>
        <v>#N/A</v>
      </c>
      <c r="O4279">
        <f t="shared" si="603"/>
        <v>0</v>
      </c>
      <c r="P4279" s="12">
        <f t="shared" si="604"/>
        <v>211.7167137831479</v>
      </c>
      <c r="Q4279">
        <f t="shared" si="605"/>
        <v>0</v>
      </c>
      <c r="R4279">
        <f>$D$2*tarifas!$D$12/24</f>
        <v>1.4541666666666666</v>
      </c>
      <c r="S4279" t="e">
        <f>VLOOKUP(E4279&amp;" "&amp;F4279,tarifas!$A$13:$D$20,4,FALSE)*P4279</f>
        <v>#N/A</v>
      </c>
      <c r="T4279">
        <f>IF(F4279="COD1",tarifas!$D$11*(SUMIFS($P$11:$P$8770,$F$11:$F$8770,"=COD1",$B$11:$B$8770,"="&amp;B4279)/COUNTIFS($F$11:$F$8770,"=COD1",$B$11:$B$8770,"="&amp;B4279))/COUNTIFS($A$11:$A$8770,"="&amp;A4279,$F$11:$F$8770,"=COD1"),0)</f>
        <v>0</v>
      </c>
      <c r="U4279" t="e">
        <f>(VLOOKUP(F4279,tarifas!$C$7:$D$10,2,FALSE)+tarifas!$D$21)*datos!P4279</f>
        <v>#N/A</v>
      </c>
      <c r="V4279" t="e">
        <f t="shared" si="606"/>
        <v>#N/A</v>
      </c>
      <c r="W4279">
        <f t="shared" si="607"/>
        <v>0</v>
      </c>
    </row>
    <row r="4280" spans="1:23" x14ac:dyDescent="0.25">
      <c r="A4280">
        <f t="shared" si="600"/>
        <v>176</v>
      </c>
      <c r="B4280">
        <f t="shared" si="601"/>
        <v>6</v>
      </c>
      <c r="C4280" s="1">
        <f t="shared" si="608"/>
        <v>41817.874999989646</v>
      </c>
      <c r="D4280" s="7">
        <v>0</v>
      </c>
      <c r="E4280" s="7"/>
      <c r="G4280">
        <v>64.69</v>
      </c>
      <c r="H4280" s="12">
        <v>205.31983884743096</v>
      </c>
      <c r="I4280" s="13">
        <f>$D$2*tarifas!$D$12/24</f>
        <v>1.4541666666666666</v>
      </c>
      <c r="J4280" s="13" t="e">
        <f>VLOOKUP(E4280&amp;" "&amp;F4280,tarifas!$A$13:$D$20,4,FALSE)*H4280</f>
        <v>#N/A</v>
      </c>
      <c r="K4280" s="13">
        <f>IF(F4280="COD1",tarifas!$D$11*(SUMIFS($H$11:$H$8770,$F$11:$F$8770,"=COD1",$B$11:$B$8770,"="&amp;B4280)/COUNTIFS($F$11:$F$8770,"=COD1",$B$11:$B$8770,"="&amp;B4280))/COUNTIFS($A$11:$A$8770,"="&amp;A4280,$F$11:$F$8770,"=COD1"),0)</f>
        <v>0</v>
      </c>
      <c r="L4280" s="13" t="e">
        <f>(VLOOKUP(F4280,tarifas!$C$7:$D$10,2,FALSE)+tarifas!$D$21)*datos!H4280</f>
        <v>#N/A</v>
      </c>
      <c r="M4280">
        <v>0</v>
      </c>
      <c r="N4280" s="13" t="e">
        <f t="shared" si="602"/>
        <v>#N/A</v>
      </c>
      <c r="O4280">
        <f t="shared" si="603"/>
        <v>0</v>
      </c>
      <c r="P4280" s="12">
        <f t="shared" si="604"/>
        <v>205.31983884743096</v>
      </c>
      <c r="Q4280">
        <f t="shared" si="605"/>
        <v>0</v>
      </c>
      <c r="R4280">
        <f>$D$2*tarifas!$D$12/24</f>
        <v>1.4541666666666666</v>
      </c>
      <c r="S4280" t="e">
        <f>VLOOKUP(E4280&amp;" "&amp;F4280,tarifas!$A$13:$D$20,4,FALSE)*P4280</f>
        <v>#N/A</v>
      </c>
      <c r="T4280">
        <f>IF(F4280="COD1",tarifas!$D$11*(SUMIFS($P$11:$P$8770,$F$11:$F$8770,"=COD1",$B$11:$B$8770,"="&amp;B4280)/COUNTIFS($F$11:$F$8770,"=COD1",$B$11:$B$8770,"="&amp;B4280))/COUNTIFS($A$11:$A$8770,"="&amp;A4280,$F$11:$F$8770,"=COD1"),0)</f>
        <v>0</v>
      </c>
      <c r="U4280" t="e">
        <f>(VLOOKUP(F4280,tarifas!$C$7:$D$10,2,FALSE)+tarifas!$D$21)*datos!P4280</f>
        <v>#N/A</v>
      </c>
      <c r="V4280" t="e">
        <f t="shared" si="606"/>
        <v>#N/A</v>
      </c>
      <c r="W4280">
        <f t="shared" si="607"/>
        <v>0</v>
      </c>
    </row>
    <row r="4281" spans="1:23" x14ac:dyDescent="0.25">
      <c r="A4281">
        <f t="shared" si="600"/>
        <v>176</v>
      </c>
      <c r="B4281">
        <f t="shared" si="601"/>
        <v>6</v>
      </c>
      <c r="C4281" s="1">
        <f t="shared" si="608"/>
        <v>41817.916666656311</v>
      </c>
      <c r="D4281" s="7">
        <v>0</v>
      </c>
      <c r="E4281" s="7"/>
      <c r="G4281">
        <v>61</v>
      </c>
      <c r="H4281" s="12">
        <v>203.32275886325695</v>
      </c>
      <c r="I4281" s="13">
        <f>$D$2*tarifas!$D$12/24</f>
        <v>1.4541666666666666</v>
      </c>
      <c r="J4281" s="13" t="e">
        <f>VLOOKUP(E4281&amp;" "&amp;F4281,tarifas!$A$13:$D$20,4,FALSE)*H4281</f>
        <v>#N/A</v>
      </c>
      <c r="K4281" s="13">
        <f>IF(F4281="COD1",tarifas!$D$11*(SUMIFS($H$11:$H$8770,$F$11:$F$8770,"=COD1",$B$11:$B$8770,"="&amp;B4281)/COUNTIFS($F$11:$F$8770,"=COD1",$B$11:$B$8770,"="&amp;B4281))/COUNTIFS($A$11:$A$8770,"="&amp;A4281,$F$11:$F$8770,"=COD1"),0)</f>
        <v>0</v>
      </c>
      <c r="L4281" s="13" t="e">
        <f>(VLOOKUP(F4281,tarifas!$C$7:$D$10,2,FALSE)+tarifas!$D$21)*datos!H4281</f>
        <v>#N/A</v>
      </c>
      <c r="M4281">
        <v>0</v>
      </c>
      <c r="N4281" s="13" t="e">
        <f t="shared" si="602"/>
        <v>#N/A</v>
      </c>
      <c r="O4281">
        <f t="shared" si="603"/>
        <v>0</v>
      </c>
      <c r="P4281" s="12">
        <f t="shared" si="604"/>
        <v>203.32275886325695</v>
      </c>
      <c r="Q4281">
        <f t="shared" si="605"/>
        <v>0</v>
      </c>
      <c r="R4281">
        <f>$D$2*tarifas!$D$12/24</f>
        <v>1.4541666666666666</v>
      </c>
      <c r="S4281" t="e">
        <f>VLOOKUP(E4281&amp;" "&amp;F4281,tarifas!$A$13:$D$20,4,FALSE)*P4281</f>
        <v>#N/A</v>
      </c>
      <c r="T4281">
        <f>IF(F4281="COD1",tarifas!$D$11*(SUMIFS($P$11:$P$8770,$F$11:$F$8770,"=COD1",$B$11:$B$8770,"="&amp;B4281)/COUNTIFS($F$11:$F$8770,"=COD1",$B$11:$B$8770,"="&amp;B4281))/COUNTIFS($A$11:$A$8770,"="&amp;A4281,$F$11:$F$8770,"=COD1"),0)</f>
        <v>0</v>
      </c>
      <c r="U4281" t="e">
        <f>(VLOOKUP(F4281,tarifas!$C$7:$D$10,2,FALSE)+tarifas!$D$21)*datos!P4281</f>
        <v>#N/A</v>
      </c>
      <c r="V4281" t="e">
        <f t="shared" si="606"/>
        <v>#N/A</v>
      </c>
      <c r="W4281">
        <f t="shared" si="607"/>
        <v>0</v>
      </c>
    </row>
    <row r="4282" spans="1:23" x14ac:dyDescent="0.25">
      <c r="A4282">
        <f t="shared" si="600"/>
        <v>176</v>
      </c>
      <c r="B4282">
        <f t="shared" si="601"/>
        <v>6</v>
      </c>
      <c r="C4282" s="1">
        <f t="shared" si="608"/>
        <v>41817.958333322975</v>
      </c>
      <c r="D4282" s="7">
        <v>0</v>
      </c>
      <c r="E4282" s="7"/>
      <c r="G4282">
        <v>61</v>
      </c>
      <c r="H4282" s="12">
        <v>201.5264568220654</v>
      </c>
      <c r="I4282" s="13">
        <f>$D$2*tarifas!$D$12/24</f>
        <v>1.4541666666666666</v>
      </c>
      <c r="J4282" s="13" t="e">
        <f>VLOOKUP(E4282&amp;" "&amp;F4282,tarifas!$A$13:$D$20,4,FALSE)*H4282</f>
        <v>#N/A</v>
      </c>
      <c r="K4282" s="13">
        <f>IF(F4282="COD1",tarifas!$D$11*(SUMIFS($H$11:$H$8770,$F$11:$F$8770,"=COD1",$B$11:$B$8770,"="&amp;B4282)/COUNTIFS($F$11:$F$8770,"=COD1",$B$11:$B$8770,"="&amp;B4282))/COUNTIFS($A$11:$A$8770,"="&amp;A4282,$F$11:$F$8770,"=COD1"),0)</f>
        <v>0</v>
      </c>
      <c r="L4282" s="13" t="e">
        <f>(VLOOKUP(F4282,tarifas!$C$7:$D$10,2,FALSE)+tarifas!$D$21)*datos!H4282</f>
        <v>#N/A</v>
      </c>
      <c r="M4282">
        <v>0</v>
      </c>
      <c r="N4282" s="13" t="e">
        <f t="shared" si="602"/>
        <v>#N/A</v>
      </c>
      <c r="O4282">
        <f t="shared" si="603"/>
        <v>0</v>
      </c>
      <c r="P4282" s="12">
        <f t="shared" si="604"/>
        <v>201.5264568220654</v>
      </c>
      <c r="Q4282">
        <f t="shared" si="605"/>
        <v>0</v>
      </c>
      <c r="R4282">
        <f>$D$2*tarifas!$D$12/24</f>
        <v>1.4541666666666666</v>
      </c>
      <c r="S4282" t="e">
        <f>VLOOKUP(E4282&amp;" "&amp;F4282,tarifas!$A$13:$D$20,4,FALSE)*P4282</f>
        <v>#N/A</v>
      </c>
      <c r="T4282">
        <f>IF(F4282="COD1",tarifas!$D$11*(SUMIFS($P$11:$P$8770,$F$11:$F$8770,"=COD1",$B$11:$B$8770,"="&amp;B4282)/COUNTIFS($F$11:$F$8770,"=COD1",$B$11:$B$8770,"="&amp;B4282))/COUNTIFS($A$11:$A$8770,"="&amp;A4282,$F$11:$F$8770,"=COD1"),0)</f>
        <v>0</v>
      </c>
      <c r="U4282" t="e">
        <f>(VLOOKUP(F4282,tarifas!$C$7:$D$10,2,FALSE)+tarifas!$D$21)*datos!P4282</f>
        <v>#N/A</v>
      </c>
      <c r="V4282" t="e">
        <f t="shared" si="606"/>
        <v>#N/A</v>
      </c>
      <c r="W4282">
        <f t="shared" si="607"/>
        <v>0</v>
      </c>
    </row>
    <row r="4283" spans="1:23" x14ac:dyDescent="0.25">
      <c r="A4283">
        <f t="shared" si="600"/>
        <v>177</v>
      </c>
      <c r="B4283">
        <f t="shared" si="601"/>
        <v>6</v>
      </c>
      <c r="C4283" s="1">
        <f t="shared" si="608"/>
        <v>41817.999999989639</v>
      </c>
      <c r="D4283" s="7">
        <v>0</v>
      </c>
      <c r="E4283" s="7"/>
      <c r="G4283">
        <v>59.3</v>
      </c>
      <c r="H4283" s="12">
        <v>199.24405342051566</v>
      </c>
      <c r="I4283" s="13">
        <f>$D$2*tarifas!$D$12/24</f>
        <v>1.4541666666666666</v>
      </c>
      <c r="J4283" s="13" t="e">
        <f>VLOOKUP(E4283&amp;" "&amp;F4283,tarifas!$A$13:$D$20,4,FALSE)*H4283</f>
        <v>#N/A</v>
      </c>
      <c r="K4283" s="13">
        <f>IF(F4283="COD1",tarifas!$D$11*(SUMIFS($H$11:$H$8770,$F$11:$F$8770,"=COD1",$B$11:$B$8770,"="&amp;B4283)/COUNTIFS($F$11:$F$8770,"=COD1",$B$11:$B$8770,"="&amp;B4283))/COUNTIFS($A$11:$A$8770,"="&amp;A4283,$F$11:$F$8770,"=COD1"),0)</f>
        <v>0</v>
      </c>
      <c r="L4283" s="13" t="e">
        <f>(VLOOKUP(F4283,tarifas!$C$7:$D$10,2,FALSE)+tarifas!$D$21)*datos!H4283</f>
        <v>#N/A</v>
      </c>
      <c r="M4283">
        <v>0</v>
      </c>
      <c r="N4283" s="13" t="e">
        <f t="shared" si="602"/>
        <v>#N/A</v>
      </c>
      <c r="O4283">
        <f t="shared" si="603"/>
        <v>0</v>
      </c>
      <c r="P4283" s="12">
        <f t="shared" si="604"/>
        <v>199.24405342051566</v>
      </c>
      <c r="Q4283">
        <f t="shared" si="605"/>
        <v>0</v>
      </c>
      <c r="R4283">
        <f>$D$2*tarifas!$D$12/24</f>
        <v>1.4541666666666666</v>
      </c>
      <c r="S4283" t="e">
        <f>VLOOKUP(E4283&amp;" "&amp;F4283,tarifas!$A$13:$D$20,4,FALSE)*P4283</f>
        <v>#N/A</v>
      </c>
      <c r="T4283">
        <f>IF(F4283="COD1",tarifas!$D$11*(SUMIFS($P$11:$P$8770,$F$11:$F$8770,"=COD1",$B$11:$B$8770,"="&amp;B4283)/COUNTIFS($F$11:$F$8770,"=COD1",$B$11:$B$8770,"="&amp;B4283))/COUNTIFS($A$11:$A$8770,"="&amp;A4283,$F$11:$F$8770,"=COD1"),0)</f>
        <v>0</v>
      </c>
      <c r="U4283" t="e">
        <f>(VLOOKUP(F4283,tarifas!$C$7:$D$10,2,FALSE)+tarifas!$D$21)*datos!P4283</f>
        <v>#N/A</v>
      </c>
      <c r="V4283" t="e">
        <f t="shared" si="606"/>
        <v>#N/A</v>
      </c>
      <c r="W4283">
        <f t="shared" si="607"/>
        <v>0</v>
      </c>
    </row>
    <row r="4284" spans="1:23" x14ac:dyDescent="0.25">
      <c r="A4284">
        <f t="shared" si="600"/>
        <v>177</v>
      </c>
      <c r="B4284">
        <f t="shared" si="601"/>
        <v>6</v>
      </c>
      <c r="C4284" s="1">
        <f t="shared" si="608"/>
        <v>41818.041666656303</v>
      </c>
      <c r="D4284" s="7">
        <v>0</v>
      </c>
      <c r="E4284" s="7"/>
      <c r="G4284">
        <v>55.17</v>
      </c>
      <c r="H4284" s="12">
        <v>198.25287054424939</v>
      </c>
      <c r="I4284" s="13">
        <f>$D$2*tarifas!$D$12/24</f>
        <v>1.4541666666666666</v>
      </c>
      <c r="J4284" s="13" t="e">
        <f>VLOOKUP(E4284&amp;" "&amp;F4284,tarifas!$A$13:$D$20,4,FALSE)*H4284</f>
        <v>#N/A</v>
      </c>
      <c r="K4284" s="13">
        <f>IF(F4284="COD1",tarifas!$D$11*(SUMIFS($H$11:$H$8770,$F$11:$F$8770,"=COD1",$B$11:$B$8770,"="&amp;B4284)/COUNTIFS($F$11:$F$8770,"=COD1",$B$11:$B$8770,"="&amp;B4284))/COUNTIFS($A$11:$A$8770,"="&amp;A4284,$F$11:$F$8770,"=COD1"),0)</f>
        <v>0</v>
      </c>
      <c r="L4284" s="13" t="e">
        <f>(VLOOKUP(F4284,tarifas!$C$7:$D$10,2,FALSE)+tarifas!$D$21)*datos!H4284</f>
        <v>#N/A</v>
      </c>
      <c r="M4284">
        <v>0</v>
      </c>
      <c r="N4284" s="13" t="e">
        <f t="shared" si="602"/>
        <v>#N/A</v>
      </c>
      <c r="O4284">
        <f t="shared" si="603"/>
        <v>0</v>
      </c>
      <c r="P4284" s="12">
        <f t="shared" si="604"/>
        <v>198.25287054424939</v>
      </c>
      <c r="Q4284">
        <f t="shared" si="605"/>
        <v>0</v>
      </c>
      <c r="R4284">
        <f>$D$2*tarifas!$D$12/24</f>
        <v>1.4541666666666666</v>
      </c>
      <c r="S4284" t="e">
        <f>VLOOKUP(E4284&amp;" "&amp;F4284,tarifas!$A$13:$D$20,4,FALSE)*P4284</f>
        <v>#N/A</v>
      </c>
      <c r="T4284">
        <f>IF(F4284="COD1",tarifas!$D$11*(SUMIFS($P$11:$P$8770,$F$11:$F$8770,"=COD1",$B$11:$B$8770,"="&amp;B4284)/COUNTIFS($F$11:$F$8770,"=COD1",$B$11:$B$8770,"="&amp;B4284))/COUNTIFS($A$11:$A$8770,"="&amp;A4284,$F$11:$F$8770,"=COD1"),0)</f>
        <v>0</v>
      </c>
      <c r="U4284" t="e">
        <f>(VLOOKUP(F4284,tarifas!$C$7:$D$10,2,FALSE)+tarifas!$D$21)*datos!P4284</f>
        <v>#N/A</v>
      </c>
      <c r="V4284" t="e">
        <f t="shared" si="606"/>
        <v>#N/A</v>
      </c>
      <c r="W4284">
        <f t="shared" si="607"/>
        <v>0</v>
      </c>
    </row>
    <row r="4285" spans="1:23" x14ac:dyDescent="0.25">
      <c r="A4285">
        <f t="shared" si="600"/>
        <v>177</v>
      </c>
      <c r="B4285">
        <f t="shared" si="601"/>
        <v>6</v>
      </c>
      <c r="C4285" s="1">
        <f t="shared" si="608"/>
        <v>41818.083333322968</v>
      </c>
      <c r="D4285" s="7">
        <v>0</v>
      </c>
      <c r="E4285" s="7"/>
      <c r="G4285">
        <v>52.27</v>
      </c>
      <c r="H4285" s="12">
        <v>195.46338927600985</v>
      </c>
      <c r="I4285" s="13">
        <f>$D$2*tarifas!$D$12/24</f>
        <v>1.4541666666666666</v>
      </c>
      <c r="J4285" s="13" t="e">
        <f>VLOOKUP(E4285&amp;" "&amp;F4285,tarifas!$A$13:$D$20,4,FALSE)*H4285</f>
        <v>#N/A</v>
      </c>
      <c r="K4285" s="13">
        <f>IF(F4285="COD1",tarifas!$D$11*(SUMIFS($H$11:$H$8770,$F$11:$F$8770,"=COD1",$B$11:$B$8770,"="&amp;B4285)/COUNTIFS($F$11:$F$8770,"=COD1",$B$11:$B$8770,"="&amp;B4285))/COUNTIFS($A$11:$A$8770,"="&amp;A4285,$F$11:$F$8770,"=COD1"),0)</f>
        <v>0</v>
      </c>
      <c r="L4285" s="13" t="e">
        <f>(VLOOKUP(F4285,tarifas!$C$7:$D$10,2,FALSE)+tarifas!$D$21)*datos!H4285</f>
        <v>#N/A</v>
      </c>
      <c r="M4285">
        <v>0</v>
      </c>
      <c r="N4285" s="13" t="e">
        <f t="shared" si="602"/>
        <v>#N/A</v>
      </c>
      <c r="O4285">
        <f t="shared" si="603"/>
        <v>0</v>
      </c>
      <c r="P4285" s="12">
        <f t="shared" si="604"/>
        <v>195.46338927600985</v>
      </c>
      <c r="Q4285">
        <f t="shared" si="605"/>
        <v>0</v>
      </c>
      <c r="R4285">
        <f>$D$2*tarifas!$D$12/24</f>
        <v>1.4541666666666666</v>
      </c>
      <c r="S4285" t="e">
        <f>VLOOKUP(E4285&amp;" "&amp;F4285,tarifas!$A$13:$D$20,4,FALSE)*P4285</f>
        <v>#N/A</v>
      </c>
      <c r="T4285">
        <f>IF(F4285="COD1",tarifas!$D$11*(SUMIFS($P$11:$P$8770,$F$11:$F$8770,"=COD1",$B$11:$B$8770,"="&amp;B4285)/COUNTIFS($F$11:$F$8770,"=COD1",$B$11:$B$8770,"="&amp;B4285))/COUNTIFS($A$11:$A$8770,"="&amp;A4285,$F$11:$F$8770,"=COD1"),0)</f>
        <v>0</v>
      </c>
      <c r="U4285" t="e">
        <f>(VLOOKUP(F4285,tarifas!$C$7:$D$10,2,FALSE)+tarifas!$D$21)*datos!P4285</f>
        <v>#N/A</v>
      </c>
      <c r="V4285" t="e">
        <f t="shared" si="606"/>
        <v>#N/A</v>
      </c>
      <c r="W4285">
        <f t="shared" si="607"/>
        <v>0</v>
      </c>
    </row>
    <row r="4286" spans="1:23" x14ac:dyDescent="0.25">
      <c r="A4286">
        <f t="shared" si="600"/>
        <v>177</v>
      </c>
      <c r="B4286">
        <f t="shared" si="601"/>
        <v>6</v>
      </c>
      <c r="C4286" s="1">
        <f t="shared" si="608"/>
        <v>41818.124999989632</v>
      </c>
      <c r="D4286" s="7">
        <v>0</v>
      </c>
      <c r="E4286" s="7"/>
      <c r="G4286">
        <v>46.87</v>
      </c>
      <c r="H4286" s="12">
        <v>194.82463537858951</v>
      </c>
      <c r="I4286" s="13">
        <f>$D$2*tarifas!$D$12/24</f>
        <v>1.4541666666666666</v>
      </c>
      <c r="J4286" s="13" t="e">
        <f>VLOOKUP(E4286&amp;" "&amp;F4286,tarifas!$A$13:$D$20,4,FALSE)*H4286</f>
        <v>#N/A</v>
      </c>
      <c r="K4286" s="13">
        <f>IF(F4286="COD1",tarifas!$D$11*(SUMIFS($H$11:$H$8770,$F$11:$F$8770,"=COD1",$B$11:$B$8770,"="&amp;B4286)/COUNTIFS($F$11:$F$8770,"=COD1",$B$11:$B$8770,"="&amp;B4286))/COUNTIFS($A$11:$A$8770,"="&amp;A4286,$F$11:$F$8770,"=COD1"),0)</f>
        <v>0</v>
      </c>
      <c r="L4286" s="13" t="e">
        <f>(VLOOKUP(F4286,tarifas!$C$7:$D$10,2,FALSE)+tarifas!$D$21)*datos!H4286</f>
        <v>#N/A</v>
      </c>
      <c r="M4286">
        <v>0</v>
      </c>
      <c r="N4286" s="13" t="e">
        <f t="shared" si="602"/>
        <v>#N/A</v>
      </c>
      <c r="O4286">
        <f t="shared" si="603"/>
        <v>0</v>
      </c>
      <c r="P4286" s="12">
        <f t="shared" si="604"/>
        <v>194.82463537858951</v>
      </c>
      <c r="Q4286">
        <f t="shared" si="605"/>
        <v>0</v>
      </c>
      <c r="R4286">
        <f>$D$2*tarifas!$D$12/24</f>
        <v>1.4541666666666666</v>
      </c>
      <c r="S4286" t="e">
        <f>VLOOKUP(E4286&amp;" "&amp;F4286,tarifas!$A$13:$D$20,4,FALSE)*P4286</f>
        <v>#N/A</v>
      </c>
      <c r="T4286">
        <f>IF(F4286="COD1",tarifas!$D$11*(SUMIFS($P$11:$P$8770,$F$11:$F$8770,"=COD1",$B$11:$B$8770,"="&amp;B4286)/COUNTIFS($F$11:$F$8770,"=COD1",$B$11:$B$8770,"="&amp;B4286))/COUNTIFS($A$11:$A$8770,"="&amp;A4286,$F$11:$F$8770,"=COD1"),0)</f>
        <v>0</v>
      </c>
      <c r="U4286" t="e">
        <f>(VLOOKUP(F4286,tarifas!$C$7:$D$10,2,FALSE)+tarifas!$D$21)*datos!P4286</f>
        <v>#N/A</v>
      </c>
      <c r="V4286" t="e">
        <f t="shared" si="606"/>
        <v>#N/A</v>
      </c>
      <c r="W4286">
        <f t="shared" si="607"/>
        <v>0</v>
      </c>
    </row>
    <row r="4287" spans="1:23" x14ac:dyDescent="0.25">
      <c r="A4287">
        <f t="shared" si="600"/>
        <v>177</v>
      </c>
      <c r="B4287">
        <f t="shared" si="601"/>
        <v>6</v>
      </c>
      <c r="C4287" s="1">
        <f t="shared" si="608"/>
        <v>41818.166666656296</v>
      </c>
      <c r="D4287" s="7">
        <v>0</v>
      </c>
      <c r="E4287" s="7"/>
      <c r="G4287">
        <v>45.4</v>
      </c>
      <c r="H4287" s="12">
        <v>193.8922579750907</v>
      </c>
      <c r="I4287" s="13">
        <f>$D$2*tarifas!$D$12/24</f>
        <v>1.4541666666666666</v>
      </c>
      <c r="J4287" s="13" t="e">
        <f>VLOOKUP(E4287&amp;" "&amp;F4287,tarifas!$A$13:$D$20,4,FALSE)*H4287</f>
        <v>#N/A</v>
      </c>
      <c r="K4287" s="13">
        <f>IF(F4287="COD1",tarifas!$D$11*(SUMIFS($H$11:$H$8770,$F$11:$F$8770,"=COD1",$B$11:$B$8770,"="&amp;B4287)/COUNTIFS($F$11:$F$8770,"=COD1",$B$11:$B$8770,"="&amp;B4287))/COUNTIFS($A$11:$A$8770,"="&amp;A4287,$F$11:$F$8770,"=COD1"),0)</f>
        <v>0</v>
      </c>
      <c r="L4287" s="13" t="e">
        <f>(VLOOKUP(F4287,tarifas!$C$7:$D$10,2,FALSE)+tarifas!$D$21)*datos!H4287</f>
        <v>#N/A</v>
      </c>
      <c r="M4287">
        <v>0</v>
      </c>
      <c r="N4287" s="13" t="e">
        <f t="shared" si="602"/>
        <v>#N/A</v>
      </c>
      <c r="O4287">
        <f t="shared" si="603"/>
        <v>0</v>
      </c>
      <c r="P4287" s="12">
        <f t="shared" si="604"/>
        <v>193.8922579750907</v>
      </c>
      <c r="Q4287">
        <f t="shared" si="605"/>
        <v>0</v>
      </c>
      <c r="R4287">
        <f>$D$2*tarifas!$D$12/24</f>
        <v>1.4541666666666666</v>
      </c>
      <c r="S4287" t="e">
        <f>VLOOKUP(E4287&amp;" "&amp;F4287,tarifas!$A$13:$D$20,4,FALSE)*P4287</f>
        <v>#N/A</v>
      </c>
      <c r="T4287">
        <f>IF(F4287="COD1",tarifas!$D$11*(SUMIFS($P$11:$P$8770,$F$11:$F$8770,"=COD1",$B$11:$B$8770,"="&amp;B4287)/COUNTIFS($F$11:$F$8770,"=COD1",$B$11:$B$8770,"="&amp;B4287))/COUNTIFS($A$11:$A$8770,"="&amp;A4287,$F$11:$F$8770,"=COD1"),0)</f>
        <v>0</v>
      </c>
      <c r="U4287" t="e">
        <f>(VLOOKUP(F4287,tarifas!$C$7:$D$10,2,FALSE)+tarifas!$D$21)*datos!P4287</f>
        <v>#N/A</v>
      </c>
      <c r="V4287" t="e">
        <f t="shared" si="606"/>
        <v>#N/A</v>
      </c>
      <c r="W4287">
        <f t="shared" si="607"/>
        <v>0</v>
      </c>
    </row>
    <row r="4288" spans="1:23" x14ac:dyDescent="0.25">
      <c r="A4288">
        <f t="shared" si="600"/>
        <v>177</v>
      </c>
      <c r="B4288">
        <f t="shared" si="601"/>
        <v>6</v>
      </c>
      <c r="C4288" s="1">
        <f t="shared" si="608"/>
        <v>41818.20833332296</v>
      </c>
      <c r="D4288" s="7">
        <v>0</v>
      </c>
      <c r="E4288" s="7"/>
      <c r="G4288">
        <v>44.95</v>
      </c>
      <c r="H4288" s="12">
        <v>192.03338602502151</v>
      </c>
      <c r="I4288" s="13">
        <f>$D$2*tarifas!$D$12/24</f>
        <v>1.4541666666666666</v>
      </c>
      <c r="J4288" s="13" t="e">
        <f>VLOOKUP(E4288&amp;" "&amp;F4288,tarifas!$A$13:$D$20,4,FALSE)*H4288</f>
        <v>#N/A</v>
      </c>
      <c r="K4288" s="13">
        <f>IF(F4288="COD1",tarifas!$D$11*(SUMIFS($H$11:$H$8770,$F$11:$F$8770,"=COD1",$B$11:$B$8770,"="&amp;B4288)/COUNTIFS($F$11:$F$8770,"=COD1",$B$11:$B$8770,"="&amp;B4288))/COUNTIFS($A$11:$A$8770,"="&amp;A4288,$F$11:$F$8770,"=COD1"),0)</f>
        <v>0</v>
      </c>
      <c r="L4288" s="13" t="e">
        <f>(VLOOKUP(F4288,tarifas!$C$7:$D$10,2,FALSE)+tarifas!$D$21)*datos!H4288</f>
        <v>#N/A</v>
      </c>
      <c r="M4288">
        <v>0</v>
      </c>
      <c r="N4288" s="13" t="e">
        <f t="shared" si="602"/>
        <v>#N/A</v>
      </c>
      <c r="O4288">
        <f t="shared" si="603"/>
        <v>0</v>
      </c>
      <c r="P4288" s="12">
        <f t="shared" si="604"/>
        <v>192.03338602502151</v>
      </c>
      <c r="Q4288">
        <f t="shared" si="605"/>
        <v>0</v>
      </c>
      <c r="R4288">
        <f>$D$2*tarifas!$D$12/24</f>
        <v>1.4541666666666666</v>
      </c>
      <c r="S4288" t="e">
        <f>VLOOKUP(E4288&amp;" "&amp;F4288,tarifas!$A$13:$D$20,4,FALSE)*P4288</f>
        <v>#N/A</v>
      </c>
      <c r="T4288">
        <f>IF(F4288="COD1",tarifas!$D$11*(SUMIFS($P$11:$P$8770,$F$11:$F$8770,"=COD1",$B$11:$B$8770,"="&amp;B4288)/COUNTIFS($F$11:$F$8770,"=COD1",$B$11:$B$8770,"="&amp;B4288))/COUNTIFS($A$11:$A$8770,"="&amp;A4288,$F$11:$F$8770,"=COD1"),0)</f>
        <v>0</v>
      </c>
      <c r="U4288" t="e">
        <f>(VLOOKUP(F4288,tarifas!$C$7:$D$10,2,FALSE)+tarifas!$D$21)*datos!P4288</f>
        <v>#N/A</v>
      </c>
      <c r="V4288" t="e">
        <f t="shared" si="606"/>
        <v>#N/A</v>
      </c>
      <c r="W4288">
        <f t="shared" si="607"/>
        <v>0</v>
      </c>
    </row>
    <row r="4289" spans="1:23" x14ac:dyDescent="0.25">
      <c r="A4289">
        <f t="shared" si="600"/>
        <v>177</v>
      </c>
      <c r="B4289">
        <f t="shared" si="601"/>
        <v>6</v>
      </c>
      <c r="C4289" s="1">
        <f t="shared" si="608"/>
        <v>41818.249999989624</v>
      </c>
      <c r="D4289" s="7">
        <v>10.81818181818182</v>
      </c>
      <c r="E4289" s="7"/>
      <c r="G4289">
        <v>44</v>
      </c>
      <c r="H4289" s="12">
        <v>172.85060721890255</v>
      </c>
      <c r="I4289" s="13">
        <f>$D$2*tarifas!$D$12/24</f>
        <v>1.4541666666666666</v>
      </c>
      <c r="J4289" s="13" t="e">
        <f>VLOOKUP(E4289&amp;" "&amp;F4289,tarifas!$A$13:$D$20,4,FALSE)*H4289</f>
        <v>#N/A</v>
      </c>
      <c r="K4289" s="13">
        <f>IF(F4289="COD1",tarifas!$D$11*(SUMIFS($H$11:$H$8770,$F$11:$F$8770,"=COD1",$B$11:$B$8770,"="&amp;B4289)/COUNTIFS($F$11:$F$8770,"=COD1",$B$11:$B$8770,"="&amp;B4289))/COUNTIFS($A$11:$A$8770,"="&amp;A4289,$F$11:$F$8770,"=COD1"),0)</f>
        <v>0</v>
      </c>
      <c r="L4289" s="13" t="e">
        <f>(VLOOKUP(F4289,tarifas!$C$7:$D$10,2,FALSE)+tarifas!$D$21)*datos!H4289</f>
        <v>#N/A</v>
      </c>
      <c r="M4289">
        <v>1.4424699999999999</v>
      </c>
      <c r="N4289" s="13" t="e">
        <f t="shared" si="602"/>
        <v>#N/A</v>
      </c>
      <c r="O4289">
        <f t="shared" si="603"/>
        <v>1.4424699999999999</v>
      </c>
      <c r="P4289" s="12">
        <f t="shared" si="604"/>
        <v>171.40813721890257</v>
      </c>
      <c r="Q4289">
        <f t="shared" si="605"/>
        <v>0</v>
      </c>
      <c r="R4289">
        <f>$D$2*tarifas!$D$12/24</f>
        <v>1.4541666666666666</v>
      </c>
      <c r="S4289" t="e">
        <f>VLOOKUP(E4289&amp;" "&amp;F4289,tarifas!$A$13:$D$20,4,FALSE)*P4289</f>
        <v>#N/A</v>
      </c>
      <c r="T4289">
        <f>IF(F4289="COD1",tarifas!$D$11*(SUMIFS($P$11:$P$8770,$F$11:$F$8770,"=COD1",$B$11:$B$8770,"="&amp;B4289)/COUNTIFS($F$11:$F$8770,"=COD1",$B$11:$B$8770,"="&amp;B4289))/COUNTIFS($A$11:$A$8770,"="&amp;A4289,$F$11:$F$8770,"=COD1"),0)</f>
        <v>0</v>
      </c>
      <c r="U4289" t="e">
        <f>(VLOOKUP(F4289,tarifas!$C$7:$D$10,2,FALSE)+tarifas!$D$21)*datos!P4289</f>
        <v>#N/A</v>
      </c>
      <c r="V4289" t="e">
        <f t="shared" si="606"/>
        <v>#N/A</v>
      </c>
      <c r="W4289">
        <f t="shared" si="607"/>
        <v>0</v>
      </c>
    </row>
    <row r="4290" spans="1:23" x14ac:dyDescent="0.25">
      <c r="A4290">
        <f t="shared" si="600"/>
        <v>177</v>
      </c>
      <c r="B4290">
        <f t="shared" si="601"/>
        <v>6</v>
      </c>
      <c r="C4290" s="1">
        <f t="shared" si="608"/>
        <v>41818.291666656289</v>
      </c>
      <c r="D4290" s="7">
        <v>64.393939393939391</v>
      </c>
      <c r="E4290" s="7"/>
      <c r="G4290">
        <v>44.95</v>
      </c>
      <c r="H4290" s="12">
        <v>171.75869348665108</v>
      </c>
      <c r="I4290" s="13">
        <f>$D$2*tarifas!$D$12/24</f>
        <v>1.4541666666666666</v>
      </c>
      <c r="J4290" s="13" t="e">
        <f>VLOOKUP(E4290&amp;" "&amp;F4290,tarifas!$A$13:$D$20,4,FALSE)*H4290</f>
        <v>#N/A</v>
      </c>
      <c r="K4290" s="13">
        <f>IF(F4290="COD1",tarifas!$D$11*(SUMIFS($H$11:$H$8770,$F$11:$F$8770,"=COD1",$B$11:$B$8770,"="&amp;B4290)/COUNTIFS($F$11:$F$8770,"=COD1",$B$11:$B$8770,"="&amp;B4290))/COUNTIFS($A$11:$A$8770,"="&amp;A4290,$F$11:$F$8770,"=COD1"),0)</f>
        <v>0</v>
      </c>
      <c r="L4290" s="13" t="e">
        <f>(VLOOKUP(F4290,tarifas!$C$7:$D$10,2,FALSE)+tarifas!$D$21)*datos!H4290</f>
        <v>#N/A</v>
      </c>
      <c r="M4290">
        <v>8.0773200000000003</v>
      </c>
      <c r="N4290" s="13" t="e">
        <f t="shared" si="602"/>
        <v>#N/A</v>
      </c>
      <c r="O4290">
        <f t="shared" si="603"/>
        <v>8.0773200000000003</v>
      </c>
      <c r="P4290" s="12">
        <f t="shared" si="604"/>
        <v>163.68137348665107</v>
      </c>
      <c r="Q4290">
        <f t="shared" si="605"/>
        <v>0</v>
      </c>
      <c r="R4290">
        <f>$D$2*tarifas!$D$12/24</f>
        <v>1.4541666666666666</v>
      </c>
      <c r="S4290" t="e">
        <f>VLOOKUP(E4290&amp;" "&amp;F4290,tarifas!$A$13:$D$20,4,FALSE)*P4290</f>
        <v>#N/A</v>
      </c>
      <c r="T4290">
        <f>IF(F4290="COD1",tarifas!$D$11*(SUMIFS($P$11:$P$8770,$F$11:$F$8770,"=COD1",$B$11:$B$8770,"="&amp;B4290)/COUNTIFS($F$11:$F$8770,"=COD1",$B$11:$B$8770,"="&amp;B4290))/COUNTIFS($A$11:$A$8770,"="&amp;A4290,$F$11:$F$8770,"=COD1"),0)</f>
        <v>0</v>
      </c>
      <c r="U4290" t="e">
        <f>(VLOOKUP(F4290,tarifas!$C$7:$D$10,2,FALSE)+tarifas!$D$21)*datos!P4290</f>
        <v>#N/A</v>
      </c>
      <c r="V4290" t="e">
        <f t="shared" si="606"/>
        <v>#N/A</v>
      </c>
      <c r="W4290">
        <f t="shared" si="607"/>
        <v>0</v>
      </c>
    </row>
    <row r="4291" spans="1:23" x14ac:dyDescent="0.25">
      <c r="A4291">
        <f t="shared" si="600"/>
        <v>177</v>
      </c>
      <c r="B4291">
        <f t="shared" si="601"/>
        <v>6</v>
      </c>
      <c r="C4291" s="1">
        <f t="shared" si="608"/>
        <v>41818.333333322953</v>
      </c>
      <c r="D4291" s="7">
        <v>144.24242424242428</v>
      </c>
      <c r="E4291" s="7"/>
      <c r="G4291">
        <v>44.95</v>
      </c>
      <c r="H4291" s="12">
        <v>175.86780804393106</v>
      </c>
      <c r="I4291" s="13">
        <f>$D$2*tarifas!$D$12/24</f>
        <v>1.4541666666666666</v>
      </c>
      <c r="J4291" s="13" t="e">
        <f>VLOOKUP(E4291&amp;" "&amp;F4291,tarifas!$A$13:$D$20,4,FALSE)*H4291</f>
        <v>#N/A</v>
      </c>
      <c r="K4291" s="13">
        <f>IF(F4291="COD1",tarifas!$D$11*(SUMIFS($H$11:$H$8770,$F$11:$F$8770,"=COD1",$B$11:$B$8770,"="&amp;B4291)/COUNTIFS($F$11:$F$8770,"=COD1",$B$11:$B$8770,"="&amp;B4291))/COUNTIFS($A$11:$A$8770,"="&amp;A4291,$F$11:$F$8770,"=COD1"),0)</f>
        <v>0</v>
      </c>
      <c r="L4291" s="13" t="e">
        <f>(VLOOKUP(F4291,tarifas!$C$7:$D$10,2,FALSE)+tarifas!$D$21)*datos!H4291</f>
        <v>#N/A</v>
      </c>
      <c r="M4291">
        <v>122.60832000000001</v>
      </c>
      <c r="N4291" s="13" t="e">
        <f t="shared" si="602"/>
        <v>#N/A</v>
      </c>
      <c r="O4291">
        <f t="shared" si="603"/>
        <v>122.60832000000001</v>
      </c>
      <c r="P4291" s="12">
        <f t="shared" si="604"/>
        <v>53.259488043931057</v>
      </c>
      <c r="Q4291">
        <f t="shared" si="605"/>
        <v>0</v>
      </c>
      <c r="R4291">
        <f>$D$2*tarifas!$D$12/24</f>
        <v>1.4541666666666666</v>
      </c>
      <c r="S4291" t="e">
        <f>VLOOKUP(E4291&amp;" "&amp;F4291,tarifas!$A$13:$D$20,4,FALSE)*P4291</f>
        <v>#N/A</v>
      </c>
      <c r="T4291">
        <f>IF(F4291="COD1",tarifas!$D$11*(SUMIFS($P$11:$P$8770,$F$11:$F$8770,"=COD1",$B$11:$B$8770,"="&amp;B4291)/COUNTIFS($F$11:$F$8770,"=COD1",$B$11:$B$8770,"="&amp;B4291))/COUNTIFS($A$11:$A$8770,"="&amp;A4291,$F$11:$F$8770,"=COD1"),0)</f>
        <v>0</v>
      </c>
      <c r="U4291" t="e">
        <f>(VLOOKUP(F4291,tarifas!$C$7:$D$10,2,FALSE)+tarifas!$D$21)*datos!P4291</f>
        <v>#N/A</v>
      </c>
      <c r="V4291" t="e">
        <f t="shared" si="606"/>
        <v>#N/A</v>
      </c>
      <c r="W4291">
        <f t="shared" si="607"/>
        <v>0</v>
      </c>
    </row>
    <row r="4292" spans="1:23" x14ac:dyDescent="0.25">
      <c r="A4292">
        <f t="shared" si="600"/>
        <v>177</v>
      </c>
      <c r="B4292">
        <f t="shared" si="601"/>
        <v>6</v>
      </c>
      <c r="C4292" s="1">
        <f t="shared" si="608"/>
        <v>41818.374999989617</v>
      </c>
      <c r="D4292" s="7">
        <v>284.10606060606057</v>
      </c>
      <c r="E4292" s="7"/>
      <c r="G4292">
        <v>45.4</v>
      </c>
      <c r="H4292" s="12">
        <v>174.09761516181533</v>
      </c>
      <c r="I4292" s="13">
        <f>$D$2*tarifas!$D$12/24</f>
        <v>1.4541666666666666</v>
      </c>
      <c r="J4292" s="13" t="e">
        <f>VLOOKUP(E4292&amp;" "&amp;F4292,tarifas!$A$13:$D$20,4,FALSE)*H4292</f>
        <v>#N/A</v>
      </c>
      <c r="K4292" s="13">
        <f>IF(F4292="COD1",tarifas!$D$11*(SUMIFS($H$11:$H$8770,$F$11:$F$8770,"=COD1",$B$11:$B$8770,"="&amp;B4292)/COUNTIFS($F$11:$F$8770,"=COD1",$B$11:$B$8770,"="&amp;B4292))/COUNTIFS($A$11:$A$8770,"="&amp;A4292,$F$11:$F$8770,"=COD1"),0)</f>
        <v>0</v>
      </c>
      <c r="L4292" s="13" t="e">
        <f>(VLOOKUP(F4292,tarifas!$C$7:$D$10,2,FALSE)+tarifas!$D$21)*datos!H4292</f>
        <v>#N/A</v>
      </c>
      <c r="M4292">
        <v>196.46799999999999</v>
      </c>
      <c r="N4292" s="13" t="e">
        <f t="shared" si="602"/>
        <v>#N/A</v>
      </c>
      <c r="O4292">
        <f t="shared" si="603"/>
        <v>174.09761516181533</v>
      </c>
      <c r="P4292" s="12">
        <f t="shared" si="604"/>
        <v>0</v>
      </c>
      <c r="Q4292">
        <f t="shared" si="605"/>
        <v>22.370384838184663</v>
      </c>
      <c r="R4292">
        <f>$D$2*tarifas!$D$12/24</f>
        <v>1.4541666666666666</v>
      </c>
      <c r="S4292" t="e">
        <f>VLOOKUP(E4292&amp;" "&amp;F4292,tarifas!$A$13:$D$20,4,FALSE)*P4292</f>
        <v>#N/A</v>
      </c>
      <c r="T4292">
        <f>IF(F4292="COD1",tarifas!$D$11*(SUMIFS($P$11:$P$8770,$F$11:$F$8770,"=COD1",$B$11:$B$8770,"="&amp;B4292)/COUNTIFS($F$11:$F$8770,"=COD1",$B$11:$B$8770,"="&amp;B4292))/COUNTIFS($A$11:$A$8770,"="&amp;A4292,$F$11:$F$8770,"=COD1"),0)</f>
        <v>0</v>
      </c>
      <c r="U4292" t="e">
        <f>(VLOOKUP(F4292,tarifas!$C$7:$D$10,2,FALSE)+tarifas!$D$21)*datos!P4292</f>
        <v>#N/A</v>
      </c>
      <c r="V4292" t="e">
        <f t="shared" si="606"/>
        <v>#N/A</v>
      </c>
      <c r="W4292">
        <f t="shared" si="607"/>
        <v>0.91405392448822531</v>
      </c>
    </row>
    <row r="4293" spans="1:23" x14ac:dyDescent="0.25">
      <c r="A4293">
        <f t="shared" si="600"/>
        <v>177</v>
      </c>
      <c r="B4293">
        <f t="shared" si="601"/>
        <v>6</v>
      </c>
      <c r="C4293" s="1">
        <f t="shared" si="608"/>
        <v>41818.416666656281</v>
      </c>
      <c r="D4293" s="7">
        <v>408.51515151515156</v>
      </c>
      <c r="E4293" s="7"/>
      <c r="G4293">
        <v>45</v>
      </c>
      <c r="H4293" s="12">
        <v>174.67815423843427</v>
      </c>
      <c r="I4293" s="13">
        <f>$D$2*tarifas!$D$12/24</f>
        <v>1.4541666666666666</v>
      </c>
      <c r="J4293" s="13" t="e">
        <f>VLOOKUP(E4293&amp;" "&amp;F4293,tarifas!$A$13:$D$20,4,FALSE)*H4293</f>
        <v>#N/A</v>
      </c>
      <c r="K4293" s="13">
        <f>IF(F4293="COD1",tarifas!$D$11*(SUMIFS($H$11:$H$8770,$F$11:$F$8770,"=COD1",$B$11:$B$8770,"="&amp;B4293)/COUNTIFS($F$11:$F$8770,"=COD1",$B$11:$B$8770,"="&amp;B4293))/COUNTIFS($A$11:$A$8770,"="&amp;A4293,$F$11:$F$8770,"=COD1"),0)</f>
        <v>0</v>
      </c>
      <c r="L4293" s="13" t="e">
        <f>(VLOOKUP(F4293,tarifas!$C$7:$D$10,2,FALSE)+tarifas!$D$21)*datos!H4293</f>
        <v>#N/A</v>
      </c>
      <c r="M4293">
        <v>298.72548999999998</v>
      </c>
      <c r="N4293" s="13" t="e">
        <f t="shared" si="602"/>
        <v>#N/A</v>
      </c>
      <c r="O4293">
        <f t="shared" si="603"/>
        <v>174.67815423843427</v>
      </c>
      <c r="P4293" s="12">
        <f t="shared" si="604"/>
        <v>0</v>
      </c>
      <c r="Q4293">
        <f t="shared" si="605"/>
        <v>124.04733576156571</v>
      </c>
      <c r="R4293">
        <f>$D$2*tarifas!$D$12/24</f>
        <v>1.4541666666666666</v>
      </c>
      <c r="S4293" t="e">
        <f>VLOOKUP(E4293&amp;" "&amp;F4293,tarifas!$A$13:$D$20,4,FALSE)*P4293</f>
        <v>#N/A</v>
      </c>
      <c r="T4293">
        <f>IF(F4293="COD1",tarifas!$D$11*(SUMIFS($P$11:$P$8770,$F$11:$F$8770,"=COD1",$B$11:$B$8770,"="&amp;B4293)/COUNTIFS($F$11:$F$8770,"=COD1",$B$11:$B$8770,"="&amp;B4293))/COUNTIFS($A$11:$A$8770,"="&amp;A4293,$F$11:$F$8770,"=COD1"),0)</f>
        <v>0</v>
      </c>
      <c r="U4293" t="e">
        <f>(VLOOKUP(F4293,tarifas!$C$7:$D$10,2,FALSE)+tarifas!$D$21)*datos!P4293</f>
        <v>#N/A</v>
      </c>
      <c r="V4293" t="e">
        <f t="shared" si="606"/>
        <v>#N/A</v>
      </c>
      <c r="W4293">
        <f t="shared" si="607"/>
        <v>5.0239170983434116</v>
      </c>
    </row>
    <row r="4294" spans="1:23" x14ac:dyDescent="0.25">
      <c r="A4294">
        <f t="shared" si="600"/>
        <v>177</v>
      </c>
      <c r="B4294">
        <f t="shared" si="601"/>
        <v>6</v>
      </c>
      <c r="C4294" s="1">
        <f t="shared" si="608"/>
        <v>41818.458333322946</v>
      </c>
      <c r="D4294" s="7">
        <v>533.18181818181813</v>
      </c>
      <c r="E4294" s="7"/>
      <c r="G4294">
        <v>44.69</v>
      </c>
      <c r="H4294" s="12">
        <v>176.16812618370099</v>
      </c>
      <c r="I4294" s="13">
        <f>$D$2*tarifas!$D$12/24</f>
        <v>1.4541666666666666</v>
      </c>
      <c r="J4294" s="13" t="e">
        <f>VLOOKUP(E4294&amp;" "&amp;F4294,tarifas!$A$13:$D$20,4,FALSE)*H4294</f>
        <v>#N/A</v>
      </c>
      <c r="K4294" s="13">
        <f>IF(F4294="COD1",tarifas!$D$11*(SUMIFS($H$11:$H$8770,$F$11:$F$8770,"=COD1",$B$11:$B$8770,"="&amp;B4294)/COUNTIFS($F$11:$F$8770,"=COD1",$B$11:$B$8770,"="&amp;B4294))/COUNTIFS($A$11:$A$8770,"="&amp;A4294,$F$11:$F$8770,"=COD1"),0)</f>
        <v>0</v>
      </c>
      <c r="L4294" s="13" t="e">
        <f>(VLOOKUP(F4294,tarifas!$C$7:$D$10,2,FALSE)+tarifas!$D$21)*datos!H4294</f>
        <v>#N/A</v>
      </c>
      <c r="M4294">
        <v>356.08618000000001</v>
      </c>
      <c r="N4294" s="13" t="e">
        <f t="shared" si="602"/>
        <v>#N/A</v>
      </c>
      <c r="O4294">
        <f t="shared" si="603"/>
        <v>176.16812618370099</v>
      </c>
      <c r="P4294" s="12">
        <f t="shared" si="604"/>
        <v>0</v>
      </c>
      <c r="Q4294">
        <f t="shared" si="605"/>
        <v>179.91805381629902</v>
      </c>
      <c r="R4294">
        <f>$D$2*tarifas!$D$12/24</f>
        <v>1.4541666666666666</v>
      </c>
      <c r="S4294" t="e">
        <f>VLOOKUP(E4294&amp;" "&amp;F4294,tarifas!$A$13:$D$20,4,FALSE)*P4294</f>
        <v>#N/A</v>
      </c>
      <c r="T4294">
        <f>IF(F4294="COD1",tarifas!$D$11*(SUMIFS($P$11:$P$8770,$F$11:$F$8770,"=COD1",$B$11:$B$8770,"="&amp;B4294)/COUNTIFS($F$11:$F$8770,"=COD1",$B$11:$B$8770,"="&amp;B4294))/COUNTIFS($A$11:$A$8770,"="&amp;A4294,$F$11:$F$8770,"=COD1"),0)</f>
        <v>0</v>
      </c>
      <c r="U4294" t="e">
        <f>(VLOOKUP(F4294,tarifas!$C$7:$D$10,2,FALSE)+tarifas!$D$21)*datos!P4294</f>
        <v>#N/A</v>
      </c>
      <c r="V4294" t="e">
        <f t="shared" si="606"/>
        <v>#N/A</v>
      </c>
      <c r="W4294">
        <f t="shared" si="607"/>
        <v>7.2364840425453627</v>
      </c>
    </row>
    <row r="4295" spans="1:23" x14ac:dyDescent="0.25">
      <c r="A4295">
        <f t="shared" si="600"/>
        <v>177</v>
      </c>
      <c r="B4295">
        <f t="shared" si="601"/>
        <v>6</v>
      </c>
      <c r="C4295" s="1">
        <f t="shared" si="608"/>
        <v>41818.49999998961</v>
      </c>
      <c r="D4295" s="7">
        <v>526.22727272727275</v>
      </c>
      <c r="E4295" s="7"/>
      <c r="G4295">
        <v>44.13</v>
      </c>
      <c r="H4295" s="12">
        <v>177.92420582752285</v>
      </c>
      <c r="I4295" s="13">
        <f>$D$2*tarifas!$D$12/24</f>
        <v>1.4541666666666666</v>
      </c>
      <c r="J4295" s="13" t="e">
        <f>VLOOKUP(E4295&amp;" "&amp;F4295,tarifas!$A$13:$D$20,4,FALSE)*H4295</f>
        <v>#N/A</v>
      </c>
      <c r="K4295" s="13">
        <f>IF(F4295="COD1",tarifas!$D$11*(SUMIFS($H$11:$H$8770,$F$11:$F$8770,"=COD1",$B$11:$B$8770,"="&amp;B4295)/COUNTIFS($F$11:$F$8770,"=COD1",$B$11:$B$8770,"="&amp;B4295))/COUNTIFS($A$11:$A$8770,"="&amp;A4295,$F$11:$F$8770,"=COD1"),0)</f>
        <v>0</v>
      </c>
      <c r="L4295" s="13" t="e">
        <f>(VLOOKUP(F4295,tarifas!$C$7:$D$10,2,FALSE)+tarifas!$D$21)*datos!H4295</f>
        <v>#N/A</v>
      </c>
      <c r="M4295">
        <v>512.11090000000002</v>
      </c>
      <c r="N4295" s="13" t="e">
        <f t="shared" si="602"/>
        <v>#N/A</v>
      </c>
      <c r="O4295">
        <f t="shared" si="603"/>
        <v>177.92420582752285</v>
      </c>
      <c r="P4295" s="12">
        <f t="shared" si="604"/>
        <v>0</v>
      </c>
      <c r="Q4295">
        <f t="shared" si="605"/>
        <v>334.18669417247713</v>
      </c>
      <c r="R4295">
        <f>$D$2*tarifas!$D$12/24</f>
        <v>1.4541666666666666</v>
      </c>
      <c r="S4295" t="e">
        <f>VLOOKUP(E4295&amp;" "&amp;F4295,tarifas!$A$13:$D$20,4,FALSE)*P4295</f>
        <v>#N/A</v>
      </c>
      <c r="T4295">
        <f>IF(F4295="COD1",tarifas!$D$11*(SUMIFS($P$11:$P$8770,$F$11:$F$8770,"=COD1",$B$11:$B$8770,"="&amp;B4295)/COUNTIFS($F$11:$F$8770,"=COD1",$B$11:$B$8770,"="&amp;B4295))/COUNTIFS($A$11:$A$8770,"="&amp;A4295,$F$11:$F$8770,"=COD1"),0)</f>
        <v>0</v>
      </c>
      <c r="U4295" t="e">
        <f>(VLOOKUP(F4295,tarifas!$C$7:$D$10,2,FALSE)+tarifas!$D$21)*datos!P4295</f>
        <v>#N/A</v>
      </c>
      <c r="V4295" t="e">
        <f t="shared" si="606"/>
        <v>#N/A</v>
      </c>
      <c r="W4295">
        <f t="shared" si="607"/>
        <v>13.272892932448277</v>
      </c>
    </row>
    <row r="4296" spans="1:23" x14ac:dyDescent="0.25">
      <c r="A4296">
        <f t="shared" si="600"/>
        <v>177</v>
      </c>
      <c r="B4296">
        <f t="shared" si="601"/>
        <v>6</v>
      </c>
      <c r="C4296" s="1">
        <f t="shared" si="608"/>
        <v>41818.541666656274</v>
      </c>
      <c r="D4296" s="7">
        <v>689.0151515151515</v>
      </c>
      <c r="E4296" s="7"/>
      <c r="G4296">
        <v>37</v>
      </c>
      <c r="H4296" s="12">
        <v>178.48182271459268</v>
      </c>
      <c r="I4296" s="13">
        <f>$D$2*tarifas!$D$12/24</f>
        <v>1.4541666666666666</v>
      </c>
      <c r="J4296" s="13" t="e">
        <f>VLOOKUP(E4296&amp;" "&amp;F4296,tarifas!$A$13:$D$20,4,FALSE)*H4296</f>
        <v>#N/A</v>
      </c>
      <c r="K4296" s="13">
        <f>IF(F4296="COD1",tarifas!$D$11*(SUMIFS($H$11:$H$8770,$F$11:$F$8770,"=COD1",$B$11:$B$8770,"="&amp;B4296)/COUNTIFS($F$11:$F$8770,"=COD1",$B$11:$B$8770,"="&amp;B4296))/COUNTIFS($A$11:$A$8770,"="&amp;A4296,$F$11:$F$8770,"=COD1"),0)</f>
        <v>0</v>
      </c>
      <c r="L4296" s="13" t="e">
        <f>(VLOOKUP(F4296,tarifas!$C$7:$D$10,2,FALSE)+tarifas!$D$21)*datos!H4296</f>
        <v>#N/A</v>
      </c>
      <c r="M4296">
        <v>393.46548999999999</v>
      </c>
      <c r="N4296" s="13" t="e">
        <f t="shared" si="602"/>
        <v>#N/A</v>
      </c>
      <c r="O4296">
        <f t="shared" si="603"/>
        <v>178.48182271459268</v>
      </c>
      <c r="P4296" s="12">
        <f t="shared" si="604"/>
        <v>0</v>
      </c>
      <c r="Q4296">
        <f t="shared" si="605"/>
        <v>214.98366728540731</v>
      </c>
      <c r="R4296">
        <f>$D$2*tarifas!$D$12/24</f>
        <v>1.4541666666666666</v>
      </c>
      <c r="S4296" t="e">
        <f>VLOOKUP(E4296&amp;" "&amp;F4296,tarifas!$A$13:$D$20,4,FALSE)*P4296</f>
        <v>#N/A</v>
      </c>
      <c r="T4296">
        <f>IF(F4296="COD1",tarifas!$D$11*(SUMIFS($P$11:$P$8770,$F$11:$F$8770,"=COD1",$B$11:$B$8770,"="&amp;B4296)/COUNTIFS($F$11:$F$8770,"=COD1",$B$11:$B$8770,"="&amp;B4296))/COUNTIFS($A$11:$A$8770,"="&amp;A4296,$F$11:$F$8770,"=COD1"),0)</f>
        <v>0</v>
      </c>
      <c r="U4296" t="e">
        <f>(VLOOKUP(F4296,tarifas!$C$7:$D$10,2,FALSE)+tarifas!$D$21)*datos!P4296</f>
        <v>#N/A</v>
      </c>
      <c r="V4296" t="e">
        <f t="shared" si="606"/>
        <v>#N/A</v>
      </c>
      <c r="W4296">
        <f t="shared" si="607"/>
        <v>7.1589561206040644</v>
      </c>
    </row>
    <row r="4297" spans="1:23" x14ac:dyDescent="0.25">
      <c r="A4297">
        <f t="shared" si="600"/>
        <v>177</v>
      </c>
      <c r="B4297">
        <f t="shared" si="601"/>
        <v>6</v>
      </c>
      <c r="C4297" s="1">
        <f t="shared" si="608"/>
        <v>41818.583333322938</v>
      </c>
      <c r="D4297" s="7">
        <v>755.46969696969688</v>
      </c>
      <c r="E4297" s="7"/>
      <c r="G4297">
        <v>30.76</v>
      </c>
      <c r="H4297" s="12">
        <v>186.73788595256696</v>
      </c>
      <c r="I4297" s="13">
        <f>$D$2*tarifas!$D$12/24</f>
        <v>1.4541666666666666</v>
      </c>
      <c r="J4297" s="13" t="e">
        <f>VLOOKUP(E4297&amp;" "&amp;F4297,tarifas!$A$13:$D$20,4,FALSE)*H4297</f>
        <v>#N/A</v>
      </c>
      <c r="K4297" s="13">
        <f>IF(F4297="COD1",tarifas!$D$11*(SUMIFS($H$11:$H$8770,$F$11:$F$8770,"=COD1",$B$11:$B$8770,"="&amp;B4297)/COUNTIFS($F$11:$F$8770,"=COD1",$B$11:$B$8770,"="&amp;B4297))/COUNTIFS($A$11:$A$8770,"="&amp;A4297,$F$11:$F$8770,"=COD1"),0)</f>
        <v>0</v>
      </c>
      <c r="L4297" s="13" t="e">
        <f>(VLOOKUP(F4297,tarifas!$C$7:$D$10,2,FALSE)+tarifas!$D$21)*datos!H4297</f>
        <v>#N/A</v>
      </c>
      <c r="M4297">
        <v>309.01985999999999</v>
      </c>
      <c r="N4297" s="13" t="e">
        <f t="shared" si="602"/>
        <v>#N/A</v>
      </c>
      <c r="O4297">
        <f t="shared" si="603"/>
        <v>186.73788595256696</v>
      </c>
      <c r="P4297" s="12">
        <f t="shared" si="604"/>
        <v>0</v>
      </c>
      <c r="Q4297">
        <f t="shared" si="605"/>
        <v>122.28197404743304</v>
      </c>
      <c r="R4297">
        <f>$D$2*tarifas!$D$12/24</f>
        <v>1.4541666666666666</v>
      </c>
      <c r="S4297" t="e">
        <f>VLOOKUP(E4297&amp;" "&amp;F4297,tarifas!$A$13:$D$20,4,FALSE)*P4297</f>
        <v>#N/A</v>
      </c>
      <c r="T4297">
        <f>IF(F4297="COD1",tarifas!$D$11*(SUMIFS($P$11:$P$8770,$F$11:$F$8770,"=COD1",$B$11:$B$8770,"="&amp;B4297)/COUNTIFS($F$11:$F$8770,"=COD1",$B$11:$B$8770,"="&amp;B4297))/COUNTIFS($A$11:$A$8770,"="&amp;A4297,$F$11:$F$8770,"=COD1"),0)</f>
        <v>0</v>
      </c>
      <c r="U4297" t="e">
        <f>(VLOOKUP(F4297,tarifas!$C$7:$D$10,2,FALSE)+tarifas!$D$21)*datos!P4297</f>
        <v>#N/A</v>
      </c>
      <c r="V4297" t="e">
        <f t="shared" si="606"/>
        <v>#N/A</v>
      </c>
      <c r="W4297">
        <f t="shared" si="607"/>
        <v>3.3852541695291363</v>
      </c>
    </row>
    <row r="4298" spans="1:23" x14ac:dyDescent="0.25">
      <c r="A4298">
        <f t="shared" si="600"/>
        <v>177</v>
      </c>
      <c r="B4298">
        <f t="shared" si="601"/>
        <v>6</v>
      </c>
      <c r="C4298" s="1">
        <f t="shared" si="608"/>
        <v>41818.624999989603</v>
      </c>
      <c r="D4298" s="7">
        <v>729.969696969697</v>
      </c>
      <c r="E4298" s="7"/>
      <c r="G4298">
        <v>32.4</v>
      </c>
      <c r="H4298" s="12">
        <v>194.66959970374569</v>
      </c>
      <c r="I4298" s="13">
        <f>$D$2*tarifas!$D$12/24</f>
        <v>1.4541666666666666</v>
      </c>
      <c r="J4298" s="13" t="e">
        <f>VLOOKUP(E4298&amp;" "&amp;F4298,tarifas!$A$13:$D$20,4,FALSE)*H4298</f>
        <v>#N/A</v>
      </c>
      <c r="K4298" s="13">
        <f>IF(F4298="COD1",tarifas!$D$11*(SUMIFS($H$11:$H$8770,$F$11:$F$8770,"=COD1",$B$11:$B$8770,"="&amp;B4298)/COUNTIFS($F$11:$F$8770,"=COD1",$B$11:$B$8770,"="&amp;B4298))/COUNTIFS($A$11:$A$8770,"="&amp;A4298,$F$11:$F$8770,"=COD1"),0)</f>
        <v>0</v>
      </c>
      <c r="L4298" s="13" t="e">
        <f>(VLOOKUP(F4298,tarifas!$C$7:$D$10,2,FALSE)+tarifas!$D$21)*datos!H4298</f>
        <v>#N/A</v>
      </c>
      <c r="M4298">
        <v>229.54304000000002</v>
      </c>
      <c r="N4298" s="13" t="e">
        <f t="shared" si="602"/>
        <v>#N/A</v>
      </c>
      <c r="O4298">
        <f t="shared" si="603"/>
        <v>194.66959970374569</v>
      </c>
      <c r="P4298" s="12">
        <f t="shared" si="604"/>
        <v>0</v>
      </c>
      <c r="Q4298">
        <f t="shared" si="605"/>
        <v>34.87344029625433</v>
      </c>
      <c r="R4298">
        <f>$D$2*tarifas!$D$12/24</f>
        <v>1.4541666666666666</v>
      </c>
      <c r="S4298" t="e">
        <f>VLOOKUP(E4298&amp;" "&amp;F4298,tarifas!$A$13:$D$20,4,FALSE)*P4298</f>
        <v>#N/A</v>
      </c>
      <c r="T4298">
        <f>IF(F4298="COD1",tarifas!$D$11*(SUMIFS($P$11:$P$8770,$F$11:$F$8770,"=COD1",$B$11:$B$8770,"="&amp;B4298)/COUNTIFS($F$11:$F$8770,"=COD1",$B$11:$B$8770,"="&amp;B4298))/COUNTIFS($A$11:$A$8770,"="&amp;A4298,$F$11:$F$8770,"=COD1"),0)</f>
        <v>0</v>
      </c>
      <c r="U4298" t="e">
        <f>(VLOOKUP(F4298,tarifas!$C$7:$D$10,2,FALSE)+tarifas!$D$21)*datos!P4298</f>
        <v>#N/A</v>
      </c>
      <c r="V4298" t="e">
        <f t="shared" si="606"/>
        <v>#N/A</v>
      </c>
      <c r="W4298">
        <f t="shared" si="607"/>
        <v>1.0169095190387762</v>
      </c>
    </row>
    <row r="4299" spans="1:23" x14ac:dyDescent="0.25">
      <c r="A4299">
        <f t="shared" si="600"/>
        <v>177</v>
      </c>
      <c r="B4299">
        <f t="shared" si="601"/>
        <v>6</v>
      </c>
      <c r="C4299" s="1">
        <f t="shared" si="608"/>
        <v>41818.666666656267</v>
      </c>
      <c r="D4299" s="7">
        <v>613.030303030303</v>
      </c>
      <c r="E4299" s="7"/>
      <c r="G4299">
        <v>32.4</v>
      </c>
      <c r="H4299" s="12">
        <v>193.83487560701531</v>
      </c>
      <c r="I4299" s="13">
        <f>$D$2*tarifas!$D$12/24</f>
        <v>1.4541666666666666</v>
      </c>
      <c r="J4299" s="13" t="e">
        <f>VLOOKUP(E4299&amp;" "&amp;F4299,tarifas!$A$13:$D$20,4,FALSE)*H4299</f>
        <v>#N/A</v>
      </c>
      <c r="K4299" s="13">
        <f>IF(F4299="COD1",tarifas!$D$11*(SUMIFS($H$11:$H$8770,$F$11:$F$8770,"=COD1",$B$11:$B$8770,"="&amp;B4299)/COUNTIFS($F$11:$F$8770,"=COD1",$B$11:$B$8770,"="&amp;B4299))/COUNTIFS($A$11:$A$8770,"="&amp;A4299,$F$11:$F$8770,"=COD1"),0)</f>
        <v>0</v>
      </c>
      <c r="L4299" s="13" t="e">
        <f>(VLOOKUP(F4299,tarifas!$C$7:$D$10,2,FALSE)+tarifas!$D$21)*datos!H4299</f>
        <v>#N/A</v>
      </c>
      <c r="M4299">
        <v>164.75379999999998</v>
      </c>
      <c r="N4299" s="13" t="e">
        <f t="shared" si="602"/>
        <v>#N/A</v>
      </c>
      <c r="O4299">
        <f t="shared" si="603"/>
        <v>164.75379999999998</v>
      </c>
      <c r="P4299" s="12">
        <f t="shared" si="604"/>
        <v>29.081075607015322</v>
      </c>
      <c r="Q4299">
        <f t="shared" si="605"/>
        <v>0</v>
      </c>
      <c r="R4299">
        <f>$D$2*tarifas!$D$12/24</f>
        <v>1.4541666666666666</v>
      </c>
      <c r="S4299" t="e">
        <f>VLOOKUP(E4299&amp;" "&amp;F4299,tarifas!$A$13:$D$20,4,FALSE)*P4299</f>
        <v>#N/A</v>
      </c>
      <c r="T4299">
        <f>IF(F4299="COD1",tarifas!$D$11*(SUMIFS($P$11:$P$8770,$F$11:$F$8770,"=COD1",$B$11:$B$8770,"="&amp;B4299)/COUNTIFS($F$11:$F$8770,"=COD1",$B$11:$B$8770,"="&amp;B4299))/COUNTIFS($A$11:$A$8770,"="&amp;A4299,$F$11:$F$8770,"=COD1"),0)</f>
        <v>0</v>
      </c>
      <c r="U4299" t="e">
        <f>(VLOOKUP(F4299,tarifas!$C$7:$D$10,2,FALSE)+tarifas!$D$21)*datos!P4299</f>
        <v>#N/A</v>
      </c>
      <c r="V4299" t="e">
        <f t="shared" si="606"/>
        <v>#N/A</v>
      </c>
      <c r="W4299">
        <f t="shared" si="607"/>
        <v>0</v>
      </c>
    </row>
    <row r="4300" spans="1:23" x14ac:dyDescent="0.25">
      <c r="A4300">
        <f t="shared" ref="A4300:A4363" si="609">DAYS360($C$11,C4300)</f>
        <v>177</v>
      </c>
      <c r="B4300">
        <f t="shared" ref="B4300:B4363" si="610">MONTH(C4300)</f>
        <v>6</v>
      </c>
      <c r="C4300" s="1">
        <f t="shared" si="608"/>
        <v>41818.708333322931</v>
      </c>
      <c r="D4300" s="7">
        <v>458.22727272727269</v>
      </c>
      <c r="E4300" s="7"/>
      <c r="G4300">
        <v>33.89</v>
      </c>
      <c r="H4300" s="12">
        <v>195.2838640277098</v>
      </c>
      <c r="I4300" s="13">
        <f>$D$2*tarifas!$D$12/24</f>
        <v>1.4541666666666666</v>
      </c>
      <c r="J4300" s="13" t="e">
        <f>VLOOKUP(E4300&amp;" "&amp;F4300,tarifas!$A$13:$D$20,4,FALSE)*H4300</f>
        <v>#N/A</v>
      </c>
      <c r="K4300" s="13">
        <f>IF(F4300="COD1",tarifas!$D$11*(SUMIFS($H$11:$H$8770,$F$11:$F$8770,"=COD1",$B$11:$B$8770,"="&amp;B4300)/COUNTIFS($F$11:$F$8770,"=COD1",$B$11:$B$8770,"="&amp;B4300))/COUNTIFS($A$11:$A$8770,"="&amp;A4300,$F$11:$F$8770,"=COD1"),0)</f>
        <v>0</v>
      </c>
      <c r="L4300" s="13" t="e">
        <f>(VLOOKUP(F4300,tarifas!$C$7:$D$10,2,FALSE)+tarifas!$D$21)*datos!H4300</f>
        <v>#N/A</v>
      </c>
      <c r="M4300">
        <v>62.548199999999994</v>
      </c>
      <c r="N4300" s="13" t="e">
        <f t="shared" ref="N4300:N4363" si="611">(I4300+J4300+K4300+L4300)*1.23</f>
        <v>#N/A</v>
      </c>
      <c r="O4300">
        <f t="shared" ref="O4300:O4363" si="612">IF(M4300&lt;H4300,M4300,H4300)</f>
        <v>62.548199999999994</v>
      </c>
      <c r="P4300" s="12">
        <f t="shared" ref="P4300:P4363" si="613">H4300-O4300</f>
        <v>132.73566402770979</v>
      </c>
      <c r="Q4300">
        <f t="shared" ref="Q4300:Q4363" si="614">IF(M4300&lt;H4300,0,M4300-H4300)</f>
        <v>0</v>
      </c>
      <c r="R4300">
        <f>$D$2*tarifas!$D$12/24</f>
        <v>1.4541666666666666</v>
      </c>
      <c r="S4300" t="e">
        <f>VLOOKUP(E4300&amp;" "&amp;F4300,tarifas!$A$13:$D$20,4,FALSE)*P4300</f>
        <v>#N/A</v>
      </c>
      <c r="T4300">
        <f>IF(F4300="COD1",tarifas!$D$11*(SUMIFS($P$11:$P$8770,$F$11:$F$8770,"=COD1",$B$11:$B$8770,"="&amp;B4300)/COUNTIFS($F$11:$F$8770,"=COD1",$B$11:$B$8770,"="&amp;B4300))/COUNTIFS($A$11:$A$8770,"="&amp;A4300,$F$11:$F$8770,"=COD1"),0)</f>
        <v>0</v>
      </c>
      <c r="U4300" t="e">
        <f>(VLOOKUP(F4300,tarifas!$C$7:$D$10,2,FALSE)+tarifas!$D$21)*datos!P4300</f>
        <v>#N/A</v>
      </c>
      <c r="V4300" t="e">
        <f t="shared" ref="V4300:V4363" si="615">(R4300+S4300+T4300+U4300)*1.23</f>
        <v>#N/A</v>
      </c>
      <c r="W4300">
        <f t="shared" ref="W4300:W4363" si="616">0.9*G4300/1000*Q4300</f>
        <v>0</v>
      </c>
    </row>
    <row r="4301" spans="1:23" x14ac:dyDescent="0.25">
      <c r="A4301">
        <f t="shared" si="609"/>
        <v>177</v>
      </c>
      <c r="B4301">
        <f t="shared" si="610"/>
        <v>6</v>
      </c>
      <c r="C4301" s="1">
        <f t="shared" ref="C4301:C4364" si="617">+C4300+1/24</f>
        <v>41818.749999989595</v>
      </c>
      <c r="D4301" s="7">
        <v>198.07575757575759</v>
      </c>
      <c r="E4301" s="7"/>
      <c r="G4301">
        <v>36.090000000000003</v>
      </c>
      <c r="H4301" s="12">
        <v>194.21219407427861</v>
      </c>
      <c r="I4301" s="13">
        <f>$D$2*tarifas!$D$12/24</f>
        <v>1.4541666666666666</v>
      </c>
      <c r="J4301" s="13" t="e">
        <f>VLOOKUP(E4301&amp;" "&amp;F4301,tarifas!$A$13:$D$20,4,FALSE)*H4301</f>
        <v>#N/A</v>
      </c>
      <c r="K4301" s="13">
        <f>IF(F4301="COD1",tarifas!$D$11*(SUMIFS($H$11:$H$8770,$F$11:$F$8770,"=COD1",$B$11:$B$8770,"="&amp;B4301)/COUNTIFS($F$11:$F$8770,"=COD1",$B$11:$B$8770,"="&amp;B4301))/COUNTIFS($A$11:$A$8770,"="&amp;A4301,$F$11:$F$8770,"=COD1"),0)</f>
        <v>0</v>
      </c>
      <c r="L4301" s="13" t="e">
        <f>(VLOOKUP(F4301,tarifas!$C$7:$D$10,2,FALSE)+tarifas!$D$21)*datos!H4301</f>
        <v>#N/A</v>
      </c>
      <c r="M4301">
        <v>27.759779999999999</v>
      </c>
      <c r="N4301" s="13" t="e">
        <f t="shared" si="611"/>
        <v>#N/A</v>
      </c>
      <c r="O4301">
        <f t="shared" si="612"/>
        <v>27.759779999999999</v>
      </c>
      <c r="P4301" s="12">
        <f t="shared" si="613"/>
        <v>166.45241407427861</v>
      </c>
      <c r="Q4301">
        <f t="shared" si="614"/>
        <v>0</v>
      </c>
      <c r="R4301">
        <f>$D$2*tarifas!$D$12/24</f>
        <v>1.4541666666666666</v>
      </c>
      <c r="S4301" t="e">
        <f>VLOOKUP(E4301&amp;" "&amp;F4301,tarifas!$A$13:$D$20,4,FALSE)*P4301</f>
        <v>#N/A</v>
      </c>
      <c r="T4301">
        <f>IF(F4301="COD1",tarifas!$D$11*(SUMIFS($P$11:$P$8770,$F$11:$F$8770,"=COD1",$B$11:$B$8770,"="&amp;B4301)/COUNTIFS($F$11:$F$8770,"=COD1",$B$11:$B$8770,"="&amp;B4301))/COUNTIFS($A$11:$A$8770,"="&amp;A4301,$F$11:$F$8770,"=COD1"),0)</f>
        <v>0</v>
      </c>
      <c r="U4301" t="e">
        <f>(VLOOKUP(F4301,tarifas!$C$7:$D$10,2,FALSE)+tarifas!$D$21)*datos!P4301</f>
        <v>#N/A</v>
      </c>
      <c r="V4301" t="e">
        <f t="shared" si="615"/>
        <v>#N/A</v>
      </c>
      <c r="W4301">
        <f t="shared" si="616"/>
        <v>0</v>
      </c>
    </row>
    <row r="4302" spans="1:23" x14ac:dyDescent="0.25">
      <c r="A4302">
        <f t="shared" si="609"/>
        <v>177</v>
      </c>
      <c r="B4302">
        <f t="shared" si="610"/>
        <v>6</v>
      </c>
      <c r="C4302" s="1">
        <f t="shared" si="617"/>
        <v>41818.79166665626</v>
      </c>
      <c r="D4302" s="7">
        <v>74.181818181818173</v>
      </c>
      <c r="E4302" s="7"/>
      <c r="G4302">
        <v>42.02</v>
      </c>
      <c r="H4302" s="12">
        <v>208.28750543151688</v>
      </c>
      <c r="I4302" s="13">
        <f>$D$2*tarifas!$D$12/24</f>
        <v>1.4541666666666666</v>
      </c>
      <c r="J4302" s="13" t="e">
        <f>VLOOKUP(E4302&amp;" "&amp;F4302,tarifas!$A$13:$D$20,4,FALSE)*H4302</f>
        <v>#N/A</v>
      </c>
      <c r="K4302" s="13">
        <f>IF(F4302="COD1",tarifas!$D$11*(SUMIFS($H$11:$H$8770,$F$11:$F$8770,"=COD1",$B$11:$B$8770,"="&amp;B4302)/COUNTIFS($F$11:$F$8770,"=COD1",$B$11:$B$8770,"="&amp;B4302))/COUNTIFS($A$11:$A$8770,"="&amp;A4302,$F$11:$F$8770,"=COD1"),0)</f>
        <v>0</v>
      </c>
      <c r="L4302" s="13" t="e">
        <f>(VLOOKUP(F4302,tarifas!$C$7:$D$10,2,FALSE)+tarifas!$D$21)*datos!H4302</f>
        <v>#N/A</v>
      </c>
      <c r="M4302">
        <v>0.20893999999999999</v>
      </c>
      <c r="N4302" s="13" t="e">
        <f t="shared" si="611"/>
        <v>#N/A</v>
      </c>
      <c r="O4302">
        <f t="shared" si="612"/>
        <v>0.20893999999999999</v>
      </c>
      <c r="P4302" s="12">
        <f t="shared" si="613"/>
        <v>208.07856543151686</v>
      </c>
      <c r="Q4302">
        <f t="shared" si="614"/>
        <v>0</v>
      </c>
      <c r="R4302">
        <f>$D$2*tarifas!$D$12/24</f>
        <v>1.4541666666666666</v>
      </c>
      <c r="S4302" t="e">
        <f>VLOOKUP(E4302&amp;" "&amp;F4302,tarifas!$A$13:$D$20,4,FALSE)*P4302</f>
        <v>#N/A</v>
      </c>
      <c r="T4302">
        <f>IF(F4302="COD1",tarifas!$D$11*(SUMIFS($P$11:$P$8770,$F$11:$F$8770,"=COD1",$B$11:$B$8770,"="&amp;B4302)/COUNTIFS($F$11:$F$8770,"=COD1",$B$11:$B$8770,"="&amp;B4302))/COUNTIFS($A$11:$A$8770,"="&amp;A4302,$F$11:$F$8770,"=COD1"),0)</f>
        <v>0</v>
      </c>
      <c r="U4302" t="e">
        <f>(VLOOKUP(F4302,tarifas!$C$7:$D$10,2,FALSE)+tarifas!$D$21)*datos!P4302</f>
        <v>#N/A</v>
      </c>
      <c r="V4302" t="e">
        <f t="shared" si="615"/>
        <v>#N/A</v>
      </c>
      <c r="W4302">
        <f t="shared" si="616"/>
        <v>0</v>
      </c>
    </row>
    <row r="4303" spans="1:23" x14ac:dyDescent="0.25">
      <c r="A4303">
        <f t="shared" si="609"/>
        <v>177</v>
      </c>
      <c r="B4303">
        <f t="shared" si="610"/>
        <v>6</v>
      </c>
      <c r="C4303" s="1">
        <f t="shared" si="617"/>
        <v>41818.833333322924</v>
      </c>
      <c r="D4303" s="7">
        <v>9.787878787878789</v>
      </c>
      <c r="E4303" s="7"/>
      <c r="G4303">
        <v>46.87</v>
      </c>
      <c r="H4303" s="12">
        <v>201.60555902240446</v>
      </c>
      <c r="I4303" s="13">
        <f>$D$2*tarifas!$D$12/24</f>
        <v>1.4541666666666666</v>
      </c>
      <c r="J4303" s="13" t="e">
        <f>VLOOKUP(E4303&amp;" "&amp;F4303,tarifas!$A$13:$D$20,4,FALSE)*H4303</f>
        <v>#N/A</v>
      </c>
      <c r="K4303" s="13">
        <f>IF(F4303="COD1",tarifas!$D$11*(SUMIFS($H$11:$H$8770,$F$11:$F$8770,"=COD1",$B$11:$B$8770,"="&amp;B4303)/COUNTIFS($F$11:$F$8770,"=COD1",$B$11:$B$8770,"="&amp;B4303))/COUNTIFS($A$11:$A$8770,"="&amp;A4303,$F$11:$F$8770,"=COD1"),0)</f>
        <v>0</v>
      </c>
      <c r="L4303" s="13" t="e">
        <f>(VLOOKUP(F4303,tarifas!$C$7:$D$10,2,FALSE)+tarifas!$D$21)*datos!H4303</f>
        <v>#N/A</v>
      </c>
      <c r="M4303">
        <v>0</v>
      </c>
      <c r="N4303" s="13" t="e">
        <f t="shared" si="611"/>
        <v>#N/A</v>
      </c>
      <c r="O4303">
        <f t="shared" si="612"/>
        <v>0</v>
      </c>
      <c r="P4303" s="12">
        <f t="shared" si="613"/>
        <v>201.60555902240446</v>
      </c>
      <c r="Q4303">
        <f t="shared" si="614"/>
        <v>0</v>
      </c>
      <c r="R4303">
        <f>$D$2*tarifas!$D$12/24</f>
        <v>1.4541666666666666</v>
      </c>
      <c r="S4303" t="e">
        <f>VLOOKUP(E4303&amp;" "&amp;F4303,tarifas!$A$13:$D$20,4,FALSE)*P4303</f>
        <v>#N/A</v>
      </c>
      <c r="T4303">
        <f>IF(F4303="COD1",tarifas!$D$11*(SUMIFS($P$11:$P$8770,$F$11:$F$8770,"=COD1",$B$11:$B$8770,"="&amp;B4303)/COUNTIFS($F$11:$F$8770,"=COD1",$B$11:$B$8770,"="&amp;B4303))/COUNTIFS($A$11:$A$8770,"="&amp;A4303,$F$11:$F$8770,"=COD1"),0)</f>
        <v>0</v>
      </c>
      <c r="U4303" t="e">
        <f>(VLOOKUP(F4303,tarifas!$C$7:$D$10,2,FALSE)+tarifas!$D$21)*datos!P4303</f>
        <v>#N/A</v>
      </c>
      <c r="V4303" t="e">
        <f t="shared" si="615"/>
        <v>#N/A</v>
      </c>
      <c r="W4303">
        <f t="shared" si="616"/>
        <v>0</v>
      </c>
    </row>
    <row r="4304" spans="1:23" x14ac:dyDescent="0.25">
      <c r="A4304">
        <f t="shared" si="609"/>
        <v>177</v>
      </c>
      <c r="B4304">
        <f t="shared" si="610"/>
        <v>6</v>
      </c>
      <c r="C4304" s="1">
        <f t="shared" si="617"/>
        <v>41818.874999989588</v>
      </c>
      <c r="D4304" s="7">
        <v>0</v>
      </c>
      <c r="E4304" s="7"/>
      <c r="G4304">
        <v>53.71</v>
      </c>
      <c r="H4304" s="12">
        <v>204.33401436992227</v>
      </c>
      <c r="I4304" s="13">
        <f>$D$2*tarifas!$D$12/24</f>
        <v>1.4541666666666666</v>
      </c>
      <c r="J4304" s="13" t="e">
        <f>VLOOKUP(E4304&amp;" "&amp;F4304,tarifas!$A$13:$D$20,4,FALSE)*H4304</f>
        <v>#N/A</v>
      </c>
      <c r="K4304" s="13">
        <f>IF(F4304="COD1",tarifas!$D$11*(SUMIFS($H$11:$H$8770,$F$11:$F$8770,"=COD1",$B$11:$B$8770,"="&amp;B4304)/COUNTIFS($F$11:$F$8770,"=COD1",$B$11:$B$8770,"="&amp;B4304))/COUNTIFS($A$11:$A$8770,"="&amp;A4304,$F$11:$F$8770,"=COD1"),0)</f>
        <v>0</v>
      </c>
      <c r="L4304" s="13" t="e">
        <f>(VLOOKUP(F4304,tarifas!$C$7:$D$10,2,FALSE)+tarifas!$D$21)*datos!H4304</f>
        <v>#N/A</v>
      </c>
      <c r="M4304">
        <v>0</v>
      </c>
      <c r="N4304" s="13" t="e">
        <f t="shared" si="611"/>
        <v>#N/A</v>
      </c>
      <c r="O4304">
        <f t="shared" si="612"/>
        <v>0</v>
      </c>
      <c r="P4304" s="12">
        <f t="shared" si="613"/>
        <v>204.33401436992227</v>
      </c>
      <c r="Q4304">
        <f t="shared" si="614"/>
        <v>0</v>
      </c>
      <c r="R4304">
        <f>$D$2*tarifas!$D$12/24</f>
        <v>1.4541666666666666</v>
      </c>
      <c r="S4304" t="e">
        <f>VLOOKUP(E4304&amp;" "&amp;F4304,tarifas!$A$13:$D$20,4,FALSE)*P4304</f>
        <v>#N/A</v>
      </c>
      <c r="T4304">
        <f>IF(F4304="COD1",tarifas!$D$11*(SUMIFS($P$11:$P$8770,$F$11:$F$8770,"=COD1",$B$11:$B$8770,"="&amp;B4304)/COUNTIFS($F$11:$F$8770,"=COD1",$B$11:$B$8770,"="&amp;B4304))/COUNTIFS($A$11:$A$8770,"="&amp;A4304,$F$11:$F$8770,"=COD1"),0)</f>
        <v>0</v>
      </c>
      <c r="U4304" t="e">
        <f>(VLOOKUP(F4304,tarifas!$C$7:$D$10,2,FALSE)+tarifas!$D$21)*datos!P4304</f>
        <v>#N/A</v>
      </c>
      <c r="V4304" t="e">
        <f t="shared" si="615"/>
        <v>#N/A</v>
      </c>
      <c r="W4304">
        <f t="shared" si="616"/>
        <v>0</v>
      </c>
    </row>
    <row r="4305" spans="1:23" x14ac:dyDescent="0.25">
      <c r="A4305">
        <f t="shared" si="609"/>
        <v>177</v>
      </c>
      <c r="B4305">
        <f t="shared" si="610"/>
        <v>6</v>
      </c>
      <c r="C4305" s="1">
        <f t="shared" si="617"/>
        <v>41818.916666656252</v>
      </c>
      <c r="D4305" s="7">
        <v>0</v>
      </c>
      <c r="E4305" s="7"/>
      <c r="G4305">
        <v>46.36</v>
      </c>
      <c r="H4305" s="12">
        <v>203.82478862790651</v>
      </c>
      <c r="I4305" s="13">
        <f>$D$2*tarifas!$D$12/24</f>
        <v>1.4541666666666666</v>
      </c>
      <c r="J4305" s="13" t="e">
        <f>VLOOKUP(E4305&amp;" "&amp;F4305,tarifas!$A$13:$D$20,4,FALSE)*H4305</f>
        <v>#N/A</v>
      </c>
      <c r="K4305" s="13">
        <f>IF(F4305="COD1",tarifas!$D$11*(SUMIFS($H$11:$H$8770,$F$11:$F$8770,"=COD1",$B$11:$B$8770,"="&amp;B4305)/COUNTIFS($F$11:$F$8770,"=COD1",$B$11:$B$8770,"="&amp;B4305))/COUNTIFS($A$11:$A$8770,"="&amp;A4305,$F$11:$F$8770,"=COD1"),0)</f>
        <v>0</v>
      </c>
      <c r="L4305" s="13" t="e">
        <f>(VLOOKUP(F4305,tarifas!$C$7:$D$10,2,FALSE)+tarifas!$D$21)*datos!H4305</f>
        <v>#N/A</v>
      </c>
      <c r="M4305">
        <v>0</v>
      </c>
      <c r="N4305" s="13" t="e">
        <f t="shared" si="611"/>
        <v>#N/A</v>
      </c>
      <c r="O4305">
        <f t="shared" si="612"/>
        <v>0</v>
      </c>
      <c r="P4305" s="12">
        <f t="shared" si="613"/>
        <v>203.82478862790651</v>
      </c>
      <c r="Q4305">
        <f t="shared" si="614"/>
        <v>0</v>
      </c>
      <c r="R4305">
        <f>$D$2*tarifas!$D$12/24</f>
        <v>1.4541666666666666</v>
      </c>
      <c r="S4305" t="e">
        <f>VLOOKUP(E4305&amp;" "&amp;F4305,tarifas!$A$13:$D$20,4,FALSE)*P4305</f>
        <v>#N/A</v>
      </c>
      <c r="T4305">
        <f>IF(F4305="COD1",tarifas!$D$11*(SUMIFS($P$11:$P$8770,$F$11:$F$8770,"=COD1",$B$11:$B$8770,"="&amp;B4305)/COUNTIFS($F$11:$F$8770,"=COD1",$B$11:$B$8770,"="&amp;B4305))/COUNTIFS($A$11:$A$8770,"="&amp;A4305,$F$11:$F$8770,"=COD1"),0)</f>
        <v>0</v>
      </c>
      <c r="U4305" t="e">
        <f>(VLOOKUP(F4305,tarifas!$C$7:$D$10,2,FALSE)+tarifas!$D$21)*datos!P4305</f>
        <v>#N/A</v>
      </c>
      <c r="V4305" t="e">
        <f t="shared" si="615"/>
        <v>#N/A</v>
      </c>
      <c r="W4305">
        <f t="shared" si="616"/>
        <v>0</v>
      </c>
    </row>
    <row r="4306" spans="1:23" x14ac:dyDescent="0.25">
      <c r="A4306">
        <f t="shared" si="609"/>
        <v>177</v>
      </c>
      <c r="B4306">
        <f t="shared" si="610"/>
        <v>6</v>
      </c>
      <c r="C4306" s="1">
        <f t="shared" si="617"/>
        <v>41818.958333322917</v>
      </c>
      <c r="D4306" s="7">
        <v>0</v>
      </c>
      <c r="E4306" s="7"/>
      <c r="G4306">
        <v>41.26</v>
      </c>
      <c r="H4306" s="12">
        <v>202.02104719775747</v>
      </c>
      <c r="I4306" s="13">
        <f>$D$2*tarifas!$D$12/24</f>
        <v>1.4541666666666666</v>
      </c>
      <c r="J4306" s="13" t="e">
        <f>VLOOKUP(E4306&amp;" "&amp;F4306,tarifas!$A$13:$D$20,4,FALSE)*H4306</f>
        <v>#N/A</v>
      </c>
      <c r="K4306" s="13">
        <f>IF(F4306="COD1",tarifas!$D$11*(SUMIFS($H$11:$H$8770,$F$11:$F$8770,"=COD1",$B$11:$B$8770,"="&amp;B4306)/COUNTIFS($F$11:$F$8770,"=COD1",$B$11:$B$8770,"="&amp;B4306))/COUNTIFS($A$11:$A$8770,"="&amp;A4306,$F$11:$F$8770,"=COD1"),0)</f>
        <v>0</v>
      </c>
      <c r="L4306" s="13" t="e">
        <f>(VLOOKUP(F4306,tarifas!$C$7:$D$10,2,FALSE)+tarifas!$D$21)*datos!H4306</f>
        <v>#N/A</v>
      </c>
      <c r="M4306">
        <v>0</v>
      </c>
      <c r="N4306" s="13" t="e">
        <f t="shared" si="611"/>
        <v>#N/A</v>
      </c>
      <c r="O4306">
        <f t="shared" si="612"/>
        <v>0</v>
      </c>
      <c r="P4306" s="12">
        <f t="shared" si="613"/>
        <v>202.02104719775747</v>
      </c>
      <c r="Q4306">
        <f t="shared" si="614"/>
        <v>0</v>
      </c>
      <c r="R4306">
        <f>$D$2*tarifas!$D$12/24</f>
        <v>1.4541666666666666</v>
      </c>
      <c r="S4306" t="e">
        <f>VLOOKUP(E4306&amp;" "&amp;F4306,tarifas!$A$13:$D$20,4,FALSE)*P4306</f>
        <v>#N/A</v>
      </c>
      <c r="T4306">
        <f>IF(F4306="COD1",tarifas!$D$11*(SUMIFS($P$11:$P$8770,$F$11:$F$8770,"=COD1",$B$11:$B$8770,"="&amp;B4306)/COUNTIFS($F$11:$F$8770,"=COD1",$B$11:$B$8770,"="&amp;B4306))/COUNTIFS($A$11:$A$8770,"="&amp;A4306,$F$11:$F$8770,"=COD1"),0)</f>
        <v>0</v>
      </c>
      <c r="U4306" t="e">
        <f>(VLOOKUP(F4306,tarifas!$C$7:$D$10,2,FALSE)+tarifas!$D$21)*datos!P4306</f>
        <v>#N/A</v>
      </c>
      <c r="V4306" t="e">
        <f t="shared" si="615"/>
        <v>#N/A</v>
      </c>
      <c r="W4306">
        <f t="shared" si="616"/>
        <v>0</v>
      </c>
    </row>
    <row r="4307" spans="1:23" x14ac:dyDescent="0.25">
      <c r="A4307">
        <f t="shared" si="609"/>
        <v>178</v>
      </c>
      <c r="B4307">
        <f t="shared" si="610"/>
        <v>6</v>
      </c>
      <c r="C4307" s="1">
        <f t="shared" si="617"/>
        <v>41818.999999989581</v>
      </c>
      <c r="D4307" s="7">
        <v>0</v>
      </c>
      <c r="E4307" s="7"/>
      <c r="G4307">
        <v>36.340000000000003</v>
      </c>
      <c r="H4307" s="12">
        <v>196.54666955549189</v>
      </c>
      <c r="I4307" s="13">
        <f>$D$2*tarifas!$D$12/24</f>
        <v>1.4541666666666666</v>
      </c>
      <c r="J4307" s="13" t="e">
        <f>VLOOKUP(E4307&amp;" "&amp;F4307,tarifas!$A$13:$D$20,4,FALSE)*H4307</f>
        <v>#N/A</v>
      </c>
      <c r="K4307" s="13">
        <f>IF(F4307="COD1",tarifas!$D$11*(SUMIFS($H$11:$H$8770,$F$11:$F$8770,"=COD1",$B$11:$B$8770,"="&amp;B4307)/COUNTIFS($F$11:$F$8770,"=COD1",$B$11:$B$8770,"="&amp;B4307))/COUNTIFS($A$11:$A$8770,"="&amp;A4307,$F$11:$F$8770,"=COD1"),0)</f>
        <v>0</v>
      </c>
      <c r="L4307" s="13" t="e">
        <f>(VLOOKUP(F4307,tarifas!$C$7:$D$10,2,FALSE)+tarifas!$D$21)*datos!H4307</f>
        <v>#N/A</v>
      </c>
      <c r="M4307">
        <v>0</v>
      </c>
      <c r="N4307" s="13" t="e">
        <f t="shared" si="611"/>
        <v>#N/A</v>
      </c>
      <c r="O4307">
        <f t="shared" si="612"/>
        <v>0</v>
      </c>
      <c r="P4307" s="12">
        <f t="shared" si="613"/>
        <v>196.54666955549189</v>
      </c>
      <c r="Q4307">
        <f t="shared" si="614"/>
        <v>0</v>
      </c>
      <c r="R4307">
        <f>$D$2*tarifas!$D$12/24</f>
        <v>1.4541666666666666</v>
      </c>
      <c r="S4307" t="e">
        <f>VLOOKUP(E4307&amp;" "&amp;F4307,tarifas!$A$13:$D$20,4,FALSE)*P4307</f>
        <v>#N/A</v>
      </c>
      <c r="T4307">
        <f>IF(F4307="COD1",tarifas!$D$11*(SUMIFS($P$11:$P$8770,$F$11:$F$8770,"=COD1",$B$11:$B$8770,"="&amp;B4307)/COUNTIFS($F$11:$F$8770,"=COD1",$B$11:$B$8770,"="&amp;B4307))/COUNTIFS($A$11:$A$8770,"="&amp;A4307,$F$11:$F$8770,"=COD1"),0)</f>
        <v>0</v>
      </c>
      <c r="U4307" t="e">
        <f>(VLOOKUP(F4307,tarifas!$C$7:$D$10,2,FALSE)+tarifas!$D$21)*datos!P4307</f>
        <v>#N/A</v>
      </c>
      <c r="V4307" t="e">
        <f t="shared" si="615"/>
        <v>#N/A</v>
      </c>
      <c r="W4307">
        <f t="shared" si="616"/>
        <v>0</v>
      </c>
    </row>
    <row r="4308" spans="1:23" x14ac:dyDescent="0.25">
      <c r="A4308">
        <f t="shared" si="609"/>
        <v>178</v>
      </c>
      <c r="B4308">
        <f t="shared" si="610"/>
        <v>6</v>
      </c>
      <c r="C4308" s="1">
        <f t="shared" si="617"/>
        <v>41819.041666656245</v>
      </c>
      <c r="D4308" s="7">
        <v>0</v>
      </c>
      <c r="E4308" s="7"/>
      <c r="G4308">
        <v>30.54</v>
      </c>
      <c r="H4308" s="12">
        <v>194.66824302233357</v>
      </c>
      <c r="I4308" s="13">
        <f>$D$2*tarifas!$D$12/24</f>
        <v>1.4541666666666666</v>
      </c>
      <c r="J4308" s="13" t="e">
        <f>VLOOKUP(E4308&amp;" "&amp;F4308,tarifas!$A$13:$D$20,4,FALSE)*H4308</f>
        <v>#N/A</v>
      </c>
      <c r="K4308" s="13">
        <f>IF(F4308="COD1",tarifas!$D$11*(SUMIFS($H$11:$H$8770,$F$11:$F$8770,"=COD1",$B$11:$B$8770,"="&amp;B4308)/COUNTIFS($F$11:$F$8770,"=COD1",$B$11:$B$8770,"="&amp;B4308))/COUNTIFS($A$11:$A$8770,"="&amp;A4308,$F$11:$F$8770,"=COD1"),0)</f>
        <v>0</v>
      </c>
      <c r="L4308" s="13" t="e">
        <f>(VLOOKUP(F4308,tarifas!$C$7:$D$10,2,FALSE)+tarifas!$D$21)*datos!H4308</f>
        <v>#N/A</v>
      </c>
      <c r="M4308">
        <v>0</v>
      </c>
      <c r="N4308" s="13" t="e">
        <f t="shared" si="611"/>
        <v>#N/A</v>
      </c>
      <c r="O4308">
        <f t="shared" si="612"/>
        <v>0</v>
      </c>
      <c r="P4308" s="12">
        <f t="shared" si="613"/>
        <v>194.66824302233357</v>
      </c>
      <c r="Q4308">
        <f t="shared" si="614"/>
        <v>0</v>
      </c>
      <c r="R4308">
        <f>$D$2*tarifas!$D$12/24</f>
        <v>1.4541666666666666</v>
      </c>
      <c r="S4308" t="e">
        <f>VLOOKUP(E4308&amp;" "&amp;F4308,tarifas!$A$13:$D$20,4,FALSE)*P4308</f>
        <v>#N/A</v>
      </c>
      <c r="T4308">
        <f>IF(F4308="COD1",tarifas!$D$11*(SUMIFS($P$11:$P$8770,$F$11:$F$8770,"=COD1",$B$11:$B$8770,"="&amp;B4308)/COUNTIFS($F$11:$F$8770,"=COD1",$B$11:$B$8770,"="&amp;B4308))/COUNTIFS($A$11:$A$8770,"="&amp;A4308,$F$11:$F$8770,"=COD1"),0)</f>
        <v>0</v>
      </c>
      <c r="U4308" t="e">
        <f>(VLOOKUP(F4308,tarifas!$C$7:$D$10,2,FALSE)+tarifas!$D$21)*datos!P4308</f>
        <v>#N/A</v>
      </c>
      <c r="V4308" t="e">
        <f t="shared" si="615"/>
        <v>#N/A</v>
      </c>
      <c r="W4308">
        <f t="shared" si="616"/>
        <v>0</v>
      </c>
    </row>
    <row r="4309" spans="1:23" x14ac:dyDescent="0.25">
      <c r="A4309">
        <f t="shared" si="609"/>
        <v>178</v>
      </c>
      <c r="B4309">
        <f t="shared" si="610"/>
        <v>6</v>
      </c>
      <c r="C4309" s="1">
        <f t="shared" si="617"/>
        <v>41819.083333322909</v>
      </c>
      <c r="D4309" s="7">
        <v>0</v>
      </c>
      <c r="E4309" s="7"/>
      <c r="G4309">
        <v>28.69</v>
      </c>
      <c r="H4309" s="12">
        <v>192.69840115797297</v>
      </c>
      <c r="I4309" s="13">
        <f>$D$2*tarifas!$D$12/24</f>
        <v>1.4541666666666666</v>
      </c>
      <c r="J4309" s="13" t="e">
        <f>VLOOKUP(E4309&amp;" "&amp;F4309,tarifas!$A$13:$D$20,4,FALSE)*H4309</f>
        <v>#N/A</v>
      </c>
      <c r="K4309" s="13">
        <f>IF(F4309="COD1",tarifas!$D$11*(SUMIFS($H$11:$H$8770,$F$11:$F$8770,"=COD1",$B$11:$B$8770,"="&amp;B4309)/COUNTIFS($F$11:$F$8770,"=COD1",$B$11:$B$8770,"="&amp;B4309))/COUNTIFS($A$11:$A$8770,"="&amp;A4309,$F$11:$F$8770,"=COD1"),0)</f>
        <v>0</v>
      </c>
      <c r="L4309" s="13" t="e">
        <f>(VLOOKUP(F4309,tarifas!$C$7:$D$10,2,FALSE)+tarifas!$D$21)*datos!H4309</f>
        <v>#N/A</v>
      </c>
      <c r="M4309">
        <v>0</v>
      </c>
      <c r="N4309" s="13" t="e">
        <f t="shared" si="611"/>
        <v>#N/A</v>
      </c>
      <c r="O4309">
        <f t="shared" si="612"/>
        <v>0</v>
      </c>
      <c r="P4309" s="12">
        <f t="shared" si="613"/>
        <v>192.69840115797297</v>
      </c>
      <c r="Q4309">
        <f t="shared" si="614"/>
        <v>0</v>
      </c>
      <c r="R4309">
        <f>$D$2*tarifas!$D$12/24</f>
        <v>1.4541666666666666</v>
      </c>
      <c r="S4309" t="e">
        <f>VLOOKUP(E4309&amp;" "&amp;F4309,tarifas!$A$13:$D$20,4,FALSE)*P4309</f>
        <v>#N/A</v>
      </c>
      <c r="T4309">
        <f>IF(F4309="COD1",tarifas!$D$11*(SUMIFS($P$11:$P$8770,$F$11:$F$8770,"=COD1",$B$11:$B$8770,"="&amp;B4309)/COUNTIFS($F$11:$F$8770,"=COD1",$B$11:$B$8770,"="&amp;B4309))/COUNTIFS($A$11:$A$8770,"="&amp;A4309,$F$11:$F$8770,"=COD1"),0)</f>
        <v>0</v>
      </c>
      <c r="U4309" t="e">
        <f>(VLOOKUP(F4309,tarifas!$C$7:$D$10,2,FALSE)+tarifas!$D$21)*datos!P4309</f>
        <v>#N/A</v>
      </c>
      <c r="V4309" t="e">
        <f t="shared" si="615"/>
        <v>#N/A</v>
      </c>
      <c r="W4309">
        <f t="shared" si="616"/>
        <v>0</v>
      </c>
    </row>
    <row r="4310" spans="1:23" x14ac:dyDescent="0.25">
      <c r="A4310">
        <f t="shared" si="609"/>
        <v>178</v>
      </c>
      <c r="B4310">
        <f t="shared" si="610"/>
        <v>6</v>
      </c>
      <c r="C4310" s="1">
        <f t="shared" si="617"/>
        <v>41819.124999989574</v>
      </c>
      <c r="D4310" s="7">
        <v>0</v>
      </c>
      <c r="E4310" s="7"/>
      <c r="G4310">
        <v>25.95</v>
      </c>
      <c r="H4310" s="12">
        <v>190.22903105914818</v>
      </c>
      <c r="I4310" s="13">
        <f>$D$2*tarifas!$D$12/24</f>
        <v>1.4541666666666666</v>
      </c>
      <c r="J4310" s="13" t="e">
        <f>VLOOKUP(E4310&amp;" "&amp;F4310,tarifas!$A$13:$D$20,4,FALSE)*H4310</f>
        <v>#N/A</v>
      </c>
      <c r="K4310" s="13">
        <f>IF(F4310="COD1",tarifas!$D$11*(SUMIFS($H$11:$H$8770,$F$11:$F$8770,"=COD1",$B$11:$B$8770,"="&amp;B4310)/COUNTIFS($F$11:$F$8770,"=COD1",$B$11:$B$8770,"="&amp;B4310))/COUNTIFS($A$11:$A$8770,"="&amp;A4310,$F$11:$F$8770,"=COD1"),0)</f>
        <v>0</v>
      </c>
      <c r="L4310" s="13" t="e">
        <f>(VLOOKUP(F4310,tarifas!$C$7:$D$10,2,FALSE)+tarifas!$D$21)*datos!H4310</f>
        <v>#N/A</v>
      </c>
      <c r="M4310">
        <v>0</v>
      </c>
      <c r="N4310" s="13" t="e">
        <f t="shared" si="611"/>
        <v>#N/A</v>
      </c>
      <c r="O4310">
        <f t="shared" si="612"/>
        <v>0</v>
      </c>
      <c r="P4310" s="12">
        <f t="shared" si="613"/>
        <v>190.22903105914818</v>
      </c>
      <c r="Q4310">
        <f t="shared" si="614"/>
        <v>0</v>
      </c>
      <c r="R4310">
        <f>$D$2*tarifas!$D$12/24</f>
        <v>1.4541666666666666</v>
      </c>
      <c r="S4310" t="e">
        <f>VLOOKUP(E4310&amp;" "&amp;F4310,tarifas!$A$13:$D$20,4,FALSE)*P4310</f>
        <v>#N/A</v>
      </c>
      <c r="T4310">
        <f>IF(F4310="COD1",tarifas!$D$11*(SUMIFS($P$11:$P$8770,$F$11:$F$8770,"=COD1",$B$11:$B$8770,"="&amp;B4310)/COUNTIFS($F$11:$F$8770,"=COD1",$B$11:$B$8770,"="&amp;B4310))/COUNTIFS($A$11:$A$8770,"="&amp;A4310,$F$11:$F$8770,"=COD1"),0)</f>
        <v>0</v>
      </c>
      <c r="U4310" t="e">
        <f>(VLOOKUP(F4310,tarifas!$C$7:$D$10,2,FALSE)+tarifas!$D$21)*datos!P4310</f>
        <v>#N/A</v>
      </c>
      <c r="V4310" t="e">
        <f t="shared" si="615"/>
        <v>#N/A</v>
      </c>
      <c r="W4310">
        <f t="shared" si="616"/>
        <v>0</v>
      </c>
    </row>
    <row r="4311" spans="1:23" x14ac:dyDescent="0.25">
      <c r="A4311">
        <f t="shared" si="609"/>
        <v>178</v>
      </c>
      <c r="B4311">
        <f t="shared" si="610"/>
        <v>6</v>
      </c>
      <c r="C4311" s="1">
        <f t="shared" si="617"/>
        <v>41819.166666656238</v>
      </c>
      <c r="D4311" s="7">
        <v>0</v>
      </c>
      <c r="E4311" s="7"/>
      <c r="G4311">
        <v>25.68</v>
      </c>
      <c r="H4311" s="12">
        <v>190.82237980655395</v>
      </c>
      <c r="I4311" s="13">
        <f>$D$2*tarifas!$D$12/24</f>
        <v>1.4541666666666666</v>
      </c>
      <c r="J4311" s="13" t="e">
        <f>VLOOKUP(E4311&amp;" "&amp;F4311,tarifas!$A$13:$D$20,4,FALSE)*H4311</f>
        <v>#N/A</v>
      </c>
      <c r="K4311" s="13">
        <f>IF(F4311="COD1",tarifas!$D$11*(SUMIFS($H$11:$H$8770,$F$11:$F$8770,"=COD1",$B$11:$B$8770,"="&amp;B4311)/COUNTIFS($F$11:$F$8770,"=COD1",$B$11:$B$8770,"="&amp;B4311))/COUNTIFS($A$11:$A$8770,"="&amp;A4311,$F$11:$F$8770,"=COD1"),0)</f>
        <v>0</v>
      </c>
      <c r="L4311" s="13" t="e">
        <f>(VLOOKUP(F4311,tarifas!$C$7:$D$10,2,FALSE)+tarifas!$D$21)*datos!H4311</f>
        <v>#N/A</v>
      </c>
      <c r="M4311">
        <v>0</v>
      </c>
      <c r="N4311" s="13" t="e">
        <f t="shared" si="611"/>
        <v>#N/A</v>
      </c>
      <c r="O4311">
        <f t="shared" si="612"/>
        <v>0</v>
      </c>
      <c r="P4311" s="12">
        <f t="shared" si="613"/>
        <v>190.82237980655395</v>
      </c>
      <c r="Q4311">
        <f t="shared" si="614"/>
        <v>0</v>
      </c>
      <c r="R4311">
        <f>$D$2*tarifas!$D$12/24</f>
        <v>1.4541666666666666</v>
      </c>
      <c r="S4311" t="e">
        <f>VLOOKUP(E4311&amp;" "&amp;F4311,tarifas!$A$13:$D$20,4,FALSE)*P4311</f>
        <v>#N/A</v>
      </c>
      <c r="T4311">
        <f>IF(F4311="COD1",tarifas!$D$11*(SUMIFS($P$11:$P$8770,$F$11:$F$8770,"=COD1",$B$11:$B$8770,"="&amp;B4311)/COUNTIFS($F$11:$F$8770,"=COD1",$B$11:$B$8770,"="&amp;B4311))/COUNTIFS($A$11:$A$8770,"="&amp;A4311,$F$11:$F$8770,"=COD1"),0)</f>
        <v>0</v>
      </c>
      <c r="U4311" t="e">
        <f>(VLOOKUP(F4311,tarifas!$C$7:$D$10,2,FALSE)+tarifas!$D$21)*datos!P4311</f>
        <v>#N/A</v>
      </c>
      <c r="V4311" t="e">
        <f t="shared" si="615"/>
        <v>#N/A</v>
      </c>
      <c r="W4311">
        <f t="shared" si="616"/>
        <v>0</v>
      </c>
    </row>
    <row r="4312" spans="1:23" x14ac:dyDescent="0.25">
      <c r="A4312">
        <f t="shared" si="609"/>
        <v>178</v>
      </c>
      <c r="B4312">
        <f t="shared" si="610"/>
        <v>6</v>
      </c>
      <c r="C4312" s="1">
        <f t="shared" si="617"/>
        <v>41819.208333322902</v>
      </c>
      <c r="D4312" s="7">
        <v>0</v>
      </c>
      <c r="E4312" s="7"/>
      <c r="G4312">
        <v>25.12</v>
      </c>
      <c r="H4312" s="12">
        <v>191.34062984157214</v>
      </c>
      <c r="I4312" s="13">
        <f>$D$2*tarifas!$D$12/24</f>
        <v>1.4541666666666666</v>
      </c>
      <c r="J4312" s="13" t="e">
        <f>VLOOKUP(E4312&amp;" "&amp;F4312,tarifas!$A$13:$D$20,4,FALSE)*H4312</f>
        <v>#N/A</v>
      </c>
      <c r="K4312" s="13">
        <f>IF(F4312="COD1",tarifas!$D$11*(SUMIFS($H$11:$H$8770,$F$11:$F$8770,"=COD1",$B$11:$B$8770,"="&amp;B4312)/COUNTIFS($F$11:$F$8770,"=COD1",$B$11:$B$8770,"="&amp;B4312))/COUNTIFS($A$11:$A$8770,"="&amp;A4312,$F$11:$F$8770,"=COD1"),0)</f>
        <v>0</v>
      </c>
      <c r="L4312" s="13" t="e">
        <f>(VLOOKUP(F4312,tarifas!$C$7:$D$10,2,FALSE)+tarifas!$D$21)*datos!H4312</f>
        <v>#N/A</v>
      </c>
      <c r="M4312">
        <v>10.503579999999999</v>
      </c>
      <c r="N4312" s="13" t="e">
        <f t="shared" si="611"/>
        <v>#N/A</v>
      </c>
      <c r="O4312">
        <f t="shared" si="612"/>
        <v>10.503579999999999</v>
      </c>
      <c r="P4312" s="12">
        <f t="shared" si="613"/>
        <v>180.83704984157214</v>
      </c>
      <c r="Q4312">
        <f t="shared" si="614"/>
        <v>0</v>
      </c>
      <c r="R4312">
        <f>$D$2*tarifas!$D$12/24</f>
        <v>1.4541666666666666</v>
      </c>
      <c r="S4312" t="e">
        <f>VLOOKUP(E4312&amp;" "&amp;F4312,tarifas!$A$13:$D$20,4,FALSE)*P4312</f>
        <v>#N/A</v>
      </c>
      <c r="T4312">
        <f>IF(F4312="COD1",tarifas!$D$11*(SUMIFS($P$11:$P$8770,$F$11:$F$8770,"=COD1",$B$11:$B$8770,"="&amp;B4312)/COUNTIFS($F$11:$F$8770,"=COD1",$B$11:$B$8770,"="&amp;B4312))/COUNTIFS($A$11:$A$8770,"="&amp;A4312,$F$11:$F$8770,"=COD1"),0)</f>
        <v>0</v>
      </c>
      <c r="U4312" t="e">
        <f>(VLOOKUP(F4312,tarifas!$C$7:$D$10,2,FALSE)+tarifas!$D$21)*datos!P4312</f>
        <v>#N/A</v>
      </c>
      <c r="V4312" t="e">
        <f t="shared" si="615"/>
        <v>#N/A</v>
      </c>
      <c r="W4312">
        <f t="shared" si="616"/>
        <v>0</v>
      </c>
    </row>
    <row r="4313" spans="1:23" x14ac:dyDescent="0.25">
      <c r="A4313">
        <f t="shared" si="609"/>
        <v>178</v>
      </c>
      <c r="B4313">
        <f t="shared" si="610"/>
        <v>6</v>
      </c>
      <c r="C4313" s="1">
        <f t="shared" si="617"/>
        <v>41819.249999989566</v>
      </c>
      <c r="D4313" s="7">
        <v>0</v>
      </c>
      <c r="E4313" s="7"/>
      <c r="G4313">
        <v>25.88</v>
      </c>
      <c r="H4313" s="12">
        <v>171.66536314992209</v>
      </c>
      <c r="I4313" s="13">
        <f>$D$2*tarifas!$D$12/24</f>
        <v>1.4541666666666666</v>
      </c>
      <c r="J4313" s="13" t="e">
        <f>VLOOKUP(E4313&amp;" "&amp;F4313,tarifas!$A$13:$D$20,4,FALSE)*H4313</f>
        <v>#N/A</v>
      </c>
      <c r="K4313" s="13">
        <f>IF(F4313="COD1",tarifas!$D$11*(SUMIFS($H$11:$H$8770,$F$11:$F$8770,"=COD1",$B$11:$B$8770,"="&amp;B4313)/COUNTIFS($F$11:$F$8770,"=COD1",$B$11:$B$8770,"="&amp;B4313))/COUNTIFS($A$11:$A$8770,"="&amp;A4313,$F$11:$F$8770,"=COD1"),0)</f>
        <v>0</v>
      </c>
      <c r="L4313" s="13" t="e">
        <f>(VLOOKUP(F4313,tarifas!$C$7:$D$10,2,FALSE)+tarifas!$D$21)*datos!H4313</f>
        <v>#N/A</v>
      </c>
      <c r="M4313">
        <v>50.885289999999998</v>
      </c>
      <c r="N4313" s="13" t="e">
        <f t="shared" si="611"/>
        <v>#N/A</v>
      </c>
      <c r="O4313">
        <f t="shared" si="612"/>
        <v>50.885289999999998</v>
      </c>
      <c r="P4313" s="12">
        <f t="shared" si="613"/>
        <v>120.78007314992209</v>
      </c>
      <c r="Q4313">
        <f t="shared" si="614"/>
        <v>0</v>
      </c>
      <c r="R4313">
        <f>$D$2*tarifas!$D$12/24</f>
        <v>1.4541666666666666</v>
      </c>
      <c r="S4313" t="e">
        <f>VLOOKUP(E4313&amp;" "&amp;F4313,tarifas!$A$13:$D$20,4,FALSE)*P4313</f>
        <v>#N/A</v>
      </c>
      <c r="T4313">
        <f>IF(F4313="COD1",tarifas!$D$11*(SUMIFS($P$11:$P$8770,$F$11:$F$8770,"=COD1",$B$11:$B$8770,"="&amp;B4313)/COUNTIFS($F$11:$F$8770,"=COD1",$B$11:$B$8770,"="&amp;B4313))/COUNTIFS($A$11:$A$8770,"="&amp;A4313,$F$11:$F$8770,"=COD1"),0)</f>
        <v>0</v>
      </c>
      <c r="U4313" t="e">
        <f>(VLOOKUP(F4313,tarifas!$C$7:$D$10,2,FALSE)+tarifas!$D$21)*datos!P4313</f>
        <v>#N/A</v>
      </c>
      <c r="V4313" t="e">
        <f t="shared" si="615"/>
        <v>#N/A</v>
      </c>
      <c r="W4313">
        <f t="shared" si="616"/>
        <v>0</v>
      </c>
    </row>
    <row r="4314" spans="1:23" x14ac:dyDescent="0.25">
      <c r="A4314">
        <f t="shared" si="609"/>
        <v>178</v>
      </c>
      <c r="B4314">
        <f t="shared" si="610"/>
        <v>6</v>
      </c>
      <c r="C4314" s="1">
        <f t="shared" si="617"/>
        <v>41819.291666656231</v>
      </c>
      <c r="D4314" s="7">
        <v>0</v>
      </c>
      <c r="E4314" s="7"/>
      <c r="G4314">
        <v>29.32</v>
      </c>
      <c r="H4314" s="12">
        <v>170.8284893139334</v>
      </c>
      <c r="I4314" s="13">
        <f>$D$2*tarifas!$D$12/24</f>
        <v>1.4541666666666666</v>
      </c>
      <c r="J4314" s="13" t="e">
        <f>VLOOKUP(E4314&amp;" "&amp;F4314,tarifas!$A$13:$D$20,4,FALSE)*H4314</f>
        <v>#N/A</v>
      </c>
      <c r="K4314" s="13">
        <f>IF(F4314="COD1",tarifas!$D$11*(SUMIFS($H$11:$H$8770,$F$11:$F$8770,"=COD1",$B$11:$B$8770,"="&amp;B4314)/COUNTIFS($F$11:$F$8770,"=COD1",$B$11:$B$8770,"="&amp;B4314))/COUNTIFS($A$11:$A$8770,"="&amp;A4314,$F$11:$F$8770,"=COD1"),0)</f>
        <v>0</v>
      </c>
      <c r="L4314" s="13" t="e">
        <f>(VLOOKUP(F4314,tarifas!$C$7:$D$10,2,FALSE)+tarifas!$D$21)*datos!H4314</f>
        <v>#N/A</v>
      </c>
      <c r="M4314">
        <v>120.85252</v>
      </c>
      <c r="N4314" s="13" t="e">
        <f t="shared" si="611"/>
        <v>#N/A</v>
      </c>
      <c r="O4314">
        <f t="shared" si="612"/>
        <v>120.85252</v>
      </c>
      <c r="P4314" s="12">
        <f t="shared" si="613"/>
        <v>49.975969313933405</v>
      </c>
      <c r="Q4314">
        <f t="shared" si="614"/>
        <v>0</v>
      </c>
      <c r="R4314">
        <f>$D$2*tarifas!$D$12/24</f>
        <v>1.4541666666666666</v>
      </c>
      <c r="S4314" t="e">
        <f>VLOOKUP(E4314&amp;" "&amp;F4314,tarifas!$A$13:$D$20,4,FALSE)*P4314</f>
        <v>#N/A</v>
      </c>
      <c r="T4314">
        <f>IF(F4314="COD1",tarifas!$D$11*(SUMIFS($P$11:$P$8770,$F$11:$F$8770,"=COD1",$B$11:$B$8770,"="&amp;B4314)/COUNTIFS($F$11:$F$8770,"=COD1",$B$11:$B$8770,"="&amp;B4314))/COUNTIFS($A$11:$A$8770,"="&amp;A4314,$F$11:$F$8770,"=COD1"),0)</f>
        <v>0</v>
      </c>
      <c r="U4314" t="e">
        <f>(VLOOKUP(F4314,tarifas!$C$7:$D$10,2,FALSE)+tarifas!$D$21)*datos!P4314</f>
        <v>#N/A</v>
      </c>
      <c r="V4314" t="e">
        <f t="shared" si="615"/>
        <v>#N/A</v>
      </c>
      <c r="W4314">
        <f t="shared" si="616"/>
        <v>0</v>
      </c>
    </row>
    <row r="4315" spans="1:23" x14ac:dyDescent="0.25">
      <c r="A4315">
        <f t="shared" si="609"/>
        <v>178</v>
      </c>
      <c r="B4315">
        <f t="shared" si="610"/>
        <v>6</v>
      </c>
      <c r="C4315" s="1">
        <f t="shared" si="617"/>
        <v>41819.333333322895</v>
      </c>
      <c r="D4315" s="7">
        <v>0</v>
      </c>
      <c r="E4315" s="7"/>
      <c r="G4315">
        <v>30.06</v>
      </c>
      <c r="H4315" s="12">
        <v>171.18001438623995</v>
      </c>
      <c r="I4315" s="13">
        <f>$D$2*tarifas!$D$12/24</f>
        <v>1.4541666666666666</v>
      </c>
      <c r="J4315" s="13" t="e">
        <f>VLOOKUP(E4315&amp;" "&amp;F4315,tarifas!$A$13:$D$20,4,FALSE)*H4315</f>
        <v>#N/A</v>
      </c>
      <c r="K4315" s="13">
        <f>IF(F4315="COD1",tarifas!$D$11*(SUMIFS($H$11:$H$8770,$F$11:$F$8770,"=COD1",$B$11:$B$8770,"="&amp;B4315)/COUNTIFS($F$11:$F$8770,"=COD1",$B$11:$B$8770,"="&amp;B4315))/COUNTIFS($A$11:$A$8770,"="&amp;A4315,$F$11:$F$8770,"=COD1"),0)</f>
        <v>0</v>
      </c>
      <c r="L4315" s="13" t="e">
        <f>(VLOOKUP(F4315,tarifas!$C$7:$D$10,2,FALSE)+tarifas!$D$21)*datos!H4315</f>
        <v>#N/A</v>
      </c>
      <c r="M4315">
        <v>281.95052000000004</v>
      </c>
      <c r="N4315" s="13" t="e">
        <f t="shared" si="611"/>
        <v>#N/A</v>
      </c>
      <c r="O4315">
        <f t="shared" si="612"/>
        <v>171.18001438623995</v>
      </c>
      <c r="P4315" s="12">
        <f t="shared" si="613"/>
        <v>0</v>
      </c>
      <c r="Q4315">
        <f t="shared" si="614"/>
        <v>110.77050561376009</v>
      </c>
      <c r="R4315">
        <f>$D$2*tarifas!$D$12/24</f>
        <v>1.4541666666666666</v>
      </c>
      <c r="S4315" t="e">
        <f>VLOOKUP(E4315&amp;" "&amp;F4315,tarifas!$A$13:$D$20,4,FALSE)*P4315</f>
        <v>#N/A</v>
      </c>
      <c r="T4315">
        <f>IF(F4315="COD1",tarifas!$D$11*(SUMIFS($P$11:$P$8770,$F$11:$F$8770,"=COD1",$B$11:$B$8770,"="&amp;B4315)/COUNTIFS($F$11:$F$8770,"=COD1",$B$11:$B$8770,"="&amp;B4315))/COUNTIFS($A$11:$A$8770,"="&amp;A4315,$F$11:$F$8770,"=COD1"),0)</f>
        <v>0</v>
      </c>
      <c r="U4315" t="e">
        <f>(VLOOKUP(F4315,tarifas!$C$7:$D$10,2,FALSE)+tarifas!$D$21)*datos!P4315</f>
        <v>#N/A</v>
      </c>
      <c r="V4315" t="e">
        <f t="shared" si="615"/>
        <v>#N/A</v>
      </c>
      <c r="W4315">
        <f t="shared" si="616"/>
        <v>2.9967852588746653</v>
      </c>
    </row>
    <row r="4316" spans="1:23" x14ac:dyDescent="0.25">
      <c r="A4316">
        <f t="shared" si="609"/>
        <v>178</v>
      </c>
      <c r="B4316">
        <f t="shared" si="610"/>
        <v>6</v>
      </c>
      <c r="C4316" s="1">
        <f t="shared" si="617"/>
        <v>41819.374999989559</v>
      </c>
      <c r="D4316" s="7">
        <v>547.09090909090912</v>
      </c>
      <c r="E4316" s="7"/>
      <c r="G4316">
        <v>36</v>
      </c>
      <c r="H4316" s="12">
        <v>171.89127557401702</v>
      </c>
      <c r="I4316" s="13">
        <f>$D$2*tarifas!$D$12/24</f>
        <v>1.4541666666666666</v>
      </c>
      <c r="J4316" s="13" t="e">
        <f>VLOOKUP(E4316&amp;" "&amp;F4316,tarifas!$A$13:$D$20,4,FALSE)*H4316</f>
        <v>#N/A</v>
      </c>
      <c r="K4316" s="13">
        <f>IF(F4316="COD1",tarifas!$D$11*(SUMIFS($H$11:$H$8770,$F$11:$F$8770,"=COD1",$B$11:$B$8770,"="&amp;B4316)/COUNTIFS($F$11:$F$8770,"=COD1",$B$11:$B$8770,"="&amp;B4316))/COUNTIFS($A$11:$A$8770,"="&amp;A4316,$F$11:$F$8770,"=COD1"),0)</f>
        <v>0</v>
      </c>
      <c r="L4316" s="13" t="e">
        <f>(VLOOKUP(F4316,tarifas!$C$7:$D$10,2,FALSE)+tarifas!$D$21)*datos!H4316</f>
        <v>#N/A</v>
      </c>
      <c r="M4316">
        <v>253.26888</v>
      </c>
      <c r="N4316" s="13" t="e">
        <f t="shared" si="611"/>
        <v>#N/A</v>
      </c>
      <c r="O4316">
        <f t="shared" si="612"/>
        <v>171.89127557401702</v>
      </c>
      <c r="P4316" s="12">
        <f t="shared" si="613"/>
        <v>0</v>
      </c>
      <c r="Q4316">
        <f t="shared" si="614"/>
        <v>81.37760442598298</v>
      </c>
      <c r="R4316">
        <f>$D$2*tarifas!$D$12/24</f>
        <v>1.4541666666666666</v>
      </c>
      <c r="S4316" t="e">
        <f>VLOOKUP(E4316&amp;" "&amp;F4316,tarifas!$A$13:$D$20,4,FALSE)*P4316</f>
        <v>#N/A</v>
      </c>
      <c r="T4316">
        <f>IF(F4316="COD1",tarifas!$D$11*(SUMIFS($P$11:$P$8770,$F$11:$F$8770,"=COD1",$B$11:$B$8770,"="&amp;B4316)/COUNTIFS($F$11:$F$8770,"=COD1",$B$11:$B$8770,"="&amp;B4316))/COUNTIFS($A$11:$A$8770,"="&amp;A4316,$F$11:$F$8770,"=COD1"),0)</f>
        <v>0</v>
      </c>
      <c r="U4316" t="e">
        <f>(VLOOKUP(F4316,tarifas!$C$7:$D$10,2,FALSE)+tarifas!$D$21)*datos!P4316</f>
        <v>#N/A</v>
      </c>
      <c r="V4316" t="e">
        <f t="shared" si="615"/>
        <v>#N/A</v>
      </c>
      <c r="W4316">
        <f t="shared" si="616"/>
        <v>2.6366343834018484</v>
      </c>
    </row>
    <row r="4317" spans="1:23" x14ac:dyDescent="0.25">
      <c r="A4317">
        <f t="shared" si="609"/>
        <v>178</v>
      </c>
      <c r="B4317">
        <f t="shared" si="610"/>
        <v>6</v>
      </c>
      <c r="C4317" s="1">
        <f t="shared" si="617"/>
        <v>41819.416666656223</v>
      </c>
      <c r="D4317" s="7">
        <v>535.24242424242414</v>
      </c>
      <c r="E4317" s="7"/>
      <c r="G4317">
        <v>41.26</v>
      </c>
      <c r="H4317" s="12">
        <v>170.71094403294376</v>
      </c>
      <c r="I4317" s="13">
        <f>$D$2*tarifas!$D$12/24</f>
        <v>1.4541666666666666</v>
      </c>
      <c r="J4317" s="13" t="e">
        <f>VLOOKUP(E4317&amp;" "&amp;F4317,tarifas!$A$13:$D$20,4,FALSE)*H4317</f>
        <v>#N/A</v>
      </c>
      <c r="K4317" s="13">
        <f>IF(F4317="COD1",tarifas!$D$11*(SUMIFS($H$11:$H$8770,$F$11:$F$8770,"=COD1",$B$11:$B$8770,"="&amp;B4317)/COUNTIFS($F$11:$F$8770,"=COD1",$B$11:$B$8770,"="&amp;B4317))/COUNTIFS($A$11:$A$8770,"="&amp;A4317,$F$11:$F$8770,"=COD1"),0)</f>
        <v>0</v>
      </c>
      <c r="L4317" s="13" t="e">
        <f>(VLOOKUP(F4317,tarifas!$C$7:$D$10,2,FALSE)+tarifas!$D$21)*datos!H4317</f>
        <v>#N/A</v>
      </c>
      <c r="M4317">
        <v>383.06688000000003</v>
      </c>
      <c r="N4317" s="13" t="e">
        <f t="shared" si="611"/>
        <v>#N/A</v>
      </c>
      <c r="O4317">
        <f t="shared" si="612"/>
        <v>170.71094403294376</v>
      </c>
      <c r="P4317" s="12">
        <f t="shared" si="613"/>
        <v>0</v>
      </c>
      <c r="Q4317">
        <f t="shared" si="614"/>
        <v>212.35593596705627</v>
      </c>
      <c r="R4317">
        <f>$D$2*tarifas!$D$12/24</f>
        <v>1.4541666666666666</v>
      </c>
      <c r="S4317" t="e">
        <f>VLOOKUP(E4317&amp;" "&amp;F4317,tarifas!$A$13:$D$20,4,FALSE)*P4317</f>
        <v>#N/A</v>
      </c>
      <c r="T4317">
        <f>IF(F4317="COD1",tarifas!$D$11*(SUMIFS($P$11:$P$8770,$F$11:$F$8770,"=COD1",$B$11:$B$8770,"="&amp;B4317)/COUNTIFS($F$11:$F$8770,"=COD1",$B$11:$B$8770,"="&amp;B4317))/COUNTIFS($A$11:$A$8770,"="&amp;A4317,$F$11:$F$8770,"=COD1"),0)</f>
        <v>0</v>
      </c>
      <c r="U4317" t="e">
        <f>(VLOOKUP(F4317,tarifas!$C$7:$D$10,2,FALSE)+tarifas!$D$21)*datos!P4317</f>
        <v>#N/A</v>
      </c>
      <c r="V4317" t="e">
        <f t="shared" si="615"/>
        <v>#N/A</v>
      </c>
      <c r="W4317">
        <f t="shared" si="616"/>
        <v>7.8856253262006675</v>
      </c>
    </row>
    <row r="4318" spans="1:23" x14ac:dyDescent="0.25">
      <c r="A4318">
        <f t="shared" si="609"/>
        <v>178</v>
      </c>
      <c r="B4318">
        <f t="shared" si="610"/>
        <v>6</v>
      </c>
      <c r="C4318" s="1">
        <f t="shared" si="617"/>
        <v>41819.458333322887</v>
      </c>
      <c r="D4318" s="7">
        <v>710.39393939393949</v>
      </c>
      <c r="E4318" s="7"/>
      <c r="G4318">
        <v>41.26</v>
      </c>
      <c r="H4318" s="12">
        <v>172.87725360543806</v>
      </c>
      <c r="I4318" s="13">
        <f>$D$2*tarifas!$D$12/24</f>
        <v>1.4541666666666666</v>
      </c>
      <c r="J4318" s="13" t="e">
        <f>VLOOKUP(E4318&amp;" "&amp;F4318,tarifas!$A$13:$D$20,4,FALSE)*H4318</f>
        <v>#N/A</v>
      </c>
      <c r="K4318" s="13">
        <f>IF(F4318="COD1",tarifas!$D$11*(SUMIFS($H$11:$H$8770,$F$11:$F$8770,"=COD1",$B$11:$B$8770,"="&amp;B4318)/COUNTIFS($F$11:$F$8770,"=COD1",$B$11:$B$8770,"="&amp;B4318))/COUNTIFS($A$11:$A$8770,"="&amp;A4318,$F$11:$F$8770,"=COD1"),0)</f>
        <v>0</v>
      </c>
      <c r="L4318" s="13" t="e">
        <f>(VLOOKUP(F4318,tarifas!$C$7:$D$10,2,FALSE)+tarifas!$D$21)*datos!H4318</f>
        <v>#N/A</v>
      </c>
      <c r="M4318">
        <v>498.23020000000002</v>
      </c>
      <c r="N4318" s="13" t="e">
        <f t="shared" si="611"/>
        <v>#N/A</v>
      </c>
      <c r="O4318">
        <f t="shared" si="612"/>
        <v>172.87725360543806</v>
      </c>
      <c r="P4318" s="12">
        <f t="shared" si="613"/>
        <v>0</v>
      </c>
      <c r="Q4318">
        <f t="shared" si="614"/>
        <v>325.35294639456197</v>
      </c>
      <c r="R4318">
        <f>$D$2*tarifas!$D$12/24</f>
        <v>1.4541666666666666</v>
      </c>
      <c r="S4318" t="e">
        <f>VLOOKUP(E4318&amp;" "&amp;F4318,tarifas!$A$13:$D$20,4,FALSE)*P4318</f>
        <v>#N/A</v>
      </c>
      <c r="T4318">
        <f>IF(F4318="COD1",tarifas!$D$11*(SUMIFS($P$11:$P$8770,$F$11:$F$8770,"=COD1",$B$11:$B$8770,"="&amp;B4318)/COUNTIFS($F$11:$F$8770,"=COD1",$B$11:$B$8770,"="&amp;B4318))/COUNTIFS($A$11:$A$8770,"="&amp;A4318,$F$11:$F$8770,"=COD1"),0)</f>
        <v>0</v>
      </c>
      <c r="U4318" t="e">
        <f>(VLOOKUP(F4318,tarifas!$C$7:$D$10,2,FALSE)+tarifas!$D$21)*datos!P4318</f>
        <v>#N/A</v>
      </c>
      <c r="V4318" t="e">
        <f t="shared" si="615"/>
        <v>#N/A</v>
      </c>
      <c r="W4318">
        <f t="shared" si="616"/>
        <v>12.081656311415664</v>
      </c>
    </row>
    <row r="4319" spans="1:23" x14ac:dyDescent="0.25">
      <c r="A4319">
        <f t="shared" si="609"/>
        <v>178</v>
      </c>
      <c r="B4319">
        <f t="shared" si="610"/>
        <v>6</v>
      </c>
      <c r="C4319" s="1">
        <f t="shared" si="617"/>
        <v>41819.499999989552</v>
      </c>
      <c r="D4319" s="7">
        <v>825.530303030303</v>
      </c>
      <c r="E4319" s="7"/>
      <c r="G4319">
        <v>41.46</v>
      </c>
      <c r="H4319" s="12">
        <v>172.39318131213497</v>
      </c>
      <c r="I4319" s="13">
        <f>$D$2*tarifas!$D$12/24</f>
        <v>1.4541666666666666</v>
      </c>
      <c r="J4319" s="13" t="e">
        <f>VLOOKUP(E4319&amp;" "&amp;F4319,tarifas!$A$13:$D$20,4,FALSE)*H4319</f>
        <v>#N/A</v>
      </c>
      <c r="K4319" s="13">
        <f>IF(F4319="COD1",tarifas!$D$11*(SUMIFS($H$11:$H$8770,$F$11:$F$8770,"=COD1",$B$11:$B$8770,"="&amp;B4319)/COUNTIFS($F$11:$F$8770,"=COD1",$B$11:$B$8770,"="&amp;B4319))/COUNTIFS($A$11:$A$8770,"="&amp;A4319,$F$11:$F$8770,"=COD1"),0)</f>
        <v>0</v>
      </c>
      <c r="L4319" s="13" t="e">
        <f>(VLOOKUP(F4319,tarifas!$C$7:$D$10,2,FALSE)+tarifas!$D$21)*datos!H4319</f>
        <v>#N/A</v>
      </c>
      <c r="M4319">
        <v>444.16371999999996</v>
      </c>
      <c r="N4319" s="13" t="e">
        <f t="shared" si="611"/>
        <v>#N/A</v>
      </c>
      <c r="O4319">
        <f t="shared" si="612"/>
        <v>172.39318131213497</v>
      </c>
      <c r="P4319" s="12">
        <f t="shared" si="613"/>
        <v>0</v>
      </c>
      <c r="Q4319">
        <f t="shared" si="614"/>
        <v>271.77053868786498</v>
      </c>
      <c r="R4319">
        <f>$D$2*tarifas!$D$12/24</f>
        <v>1.4541666666666666</v>
      </c>
      <c r="S4319" t="e">
        <f>VLOOKUP(E4319&amp;" "&amp;F4319,tarifas!$A$13:$D$20,4,FALSE)*P4319</f>
        <v>#N/A</v>
      </c>
      <c r="T4319">
        <f>IF(F4319="COD1",tarifas!$D$11*(SUMIFS($P$11:$P$8770,$F$11:$F$8770,"=COD1",$B$11:$B$8770,"="&amp;B4319)/COUNTIFS($F$11:$F$8770,"=COD1",$B$11:$B$8770,"="&amp;B4319))/COUNTIFS($A$11:$A$8770,"="&amp;A4319,$F$11:$F$8770,"=COD1"),0)</f>
        <v>0</v>
      </c>
      <c r="U4319" t="e">
        <f>(VLOOKUP(F4319,tarifas!$C$7:$D$10,2,FALSE)+tarifas!$D$21)*datos!P4319</f>
        <v>#N/A</v>
      </c>
      <c r="V4319" t="e">
        <f t="shared" si="615"/>
        <v>#N/A</v>
      </c>
      <c r="W4319">
        <f t="shared" si="616"/>
        <v>10.140845880598993</v>
      </c>
    </row>
    <row r="4320" spans="1:23" x14ac:dyDescent="0.25">
      <c r="A4320">
        <f t="shared" si="609"/>
        <v>178</v>
      </c>
      <c r="B4320">
        <f t="shared" si="610"/>
        <v>6</v>
      </c>
      <c r="C4320" s="1">
        <f t="shared" si="617"/>
        <v>41819.541666656216</v>
      </c>
      <c r="D4320" s="7">
        <v>763.96969696969711</v>
      </c>
      <c r="E4320" s="7"/>
      <c r="G4320">
        <v>41.26</v>
      </c>
      <c r="H4320" s="12">
        <v>173.24025789480737</v>
      </c>
      <c r="I4320" s="13">
        <f>$D$2*tarifas!$D$12/24</f>
        <v>1.4541666666666666</v>
      </c>
      <c r="J4320" s="13" t="e">
        <f>VLOOKUP(E4320&amp;" "&amp;F4320,tarifas!$A$13:$D$20,4,FALSE)*H4320</f>
        <v>#N/A</v>
      </c>
      <c r="K4320" s="13">
        <f>IF(F4320="COD1",tarifas!$D$11*(SUMIFS($H$11:$H$8770,$F$11:$F$8770,"=COD1",$B$11:$B$8770,"="&amp;B4320)/COUNTIFS($F$11:$F$8770,"=COD1",$B$11:$B$8770,"="&amp;B4320))/COUNTIFS($A$11:$A$8770,"="&amp;A4320,$F$11:$F$8770,"=COD1"),0)</f>
        <v>0</v>
      </c>
      <c r="L4320" s="13" t="e">
        <f>(VLOOKUP(F4320,tarifas!$C$7:$D$10,2,FALSE)+tarifas!$D$21)*datos!H4320</f>
        <v>#N/A</v>
      </c>
      <c r="M4320">
        <v>245.51324</v>
      </c>
      <c r="N4320" s="13" t="e">
        <f t="shared" si="611"/>
        <v>#N/A</v>
      </c>
      <c r="O4320">
        <f t="shared" si="612"/>
        <v>173.24025789480737</v>
      </c>
      <c r="P4320" s="12">
        <f t="shared" si="613"/>
        <v>0</v>
      </c>
      <c r="Q4320">
        <f t="shared" si="614"/>
        <v>72.272982105192625</v>
      </c>
      <c r="R4320">
        <f>$D$2*tarifas!$D$12/24</f>
        <v>1.4541666666666666</v>
      </c>
      <c r="S4320" t="e">
        <f>VLOOKUP(E4320&amp;" "&amp;F4320,tarifas!$A$13:$D$20,4,FALSE)*P4320</f>
        <v>#N/A</v>
      </c>
      <c r="T4320">
        <f>IF(F4320="COD1",tarifas!$D$11*(SUMIFS($P$11:$P$8770,$F$11:$F$8770,"=COD1",$B$11:$B$8770,"="&amp;B4320)/COUNTIFS($F$11:$F$8770,"=COD1",$B$11:$B$8770,"="&amp;B4320))/COUNTIFS($A$11:$A$8770,"="&amp;A4320,$F$11:$F$8770,"=COD1"),0)</f>
        <v>0</v>
      </c>
      <c r="U4320" t="e">
        <f>(VLOOKUP(F4320,tarifas!$C$7:$D$10,2,FALSE)+tarifas!$D$21)*datos!P4320</f>
        <v>#N/A</v>
      </c>
      <c r="V4320" t="e">
        <f t="shared" si="615"/>
        <v>#N/A</v>
      </c>
      <c r="W4320">
        <f t="shared" si="616"/>
        <v>2.683784917494223</v>
      </c>
    </row>
    <row r="4321" spans="1:23" x14ac:dyDescent="0.25">
      <c r="A4321">
        <f t="shared" si="609"/>
        <v>178</v>
      </c>
      <c r="B4321">
        <f t="shared" si="610"/>
        <v>6</v>
      </c>
      <c r="C4321" s="1">
        <f t="shared" si="617"/>
        <v>41819.58333332288</v>
      </c>
      <c r="D4321" s="7">
        <v>561</v>
      </c>
      <c r="E4321" s="7"/>
      <c r="G4321">
        <v>36</v>
      </c>
      <c r="H4321" s="12">
        <v>176.01631388253929</v>
      </c>
      <c r="I4321" s="13">
        <f>$D$2*tarifas!$D$12/24</f>
        <v>1.4541666666666666</v>
      </c>
      <c r="J4321" s="13" t="e">
        <f>VLOOKUP(E4321&amp;" "&amp;F4321,tarifas!$A$13:$D$20,4,FALSE)*H4321</f>
        <v>#N/A</v>
      </c>
      <c r="K4321" s="13">
        <f>IF(F4321="COD1",tarifas!$D$11*(SUMIFS($H$11:$H$8770,$F$11:$F$8770,"=COD1",$B$11:$B$8770,"="&amp;B4321)/COUNTIFS($F$11:$F$8770,"=COD1",$B$11:$B$8770,"="&amp;B4321))/COUNTIFS($A$11:$A$8770,"="&amp;A4321,$F$11:$F$8770,"=COD1"),0)</f>
        <v>0</v>
      </c>
      <c r="L4321" s="13" t="e">
        <f>(VLOOKUP(F4321,tarifas!$C$7:$D$10,2,FALSE)+tarifas!$D$21)*datos!H4321</f>
        <v>#N/A</v>
      </c>
      <c r="M4321">
        <v>375.55434000000002</v>
      </c>
      <c r="N4321" s="13" t="e">
        <f t="shared" si="611"/>
        <v>#N/A</v>
      </c>
      <c r="O4321">
        <f t="shared" si="612"/>
        <v>176.01631388253929</v>
      </c>
      <c r="P4321" s="12">
        <f t="shared" si="613"/>
        <v>0</v>
      </c>
      <c r="Q4321">
        <f t="shared" si="614"/>
        <v>199.53802611746073</v>
      </c>
      <c r="R4321">
        <f>$D$2*tarifas!$D$12/24</f>
        <v>1.4541666666666666</v>
      </c>
      <c r="S4321" t="e">
        <f>VLOOKUP(E4321&amp;" "&amp;F4321,tarifas!$A$13:$D$20,4,FALSE)*P4321</f>
        <v>#N/A</v>
      </c>
      <c r="T4321">
        <f>IF(F4321="COD1",tarifas!$D$11*(SUMIFS($P$11:$P$8770,$F$11:$F$8770,"=COD1",$B$11:$B$8770,"="&amp;B4321)/COUNTIFS($F$11:$F$8770,"=COD1",$B$11:$B$8770,"="&amp;B4321))/COUNTIFS($A$11:$A$8770,"="&amp;A4321,$F$11:$F$8770,"=COD1"),0)</f>
        <v>0</v>
      </c>
      <c r="U4321" t="e">
        <f>(VLOOKUP(F4321,tarifas!$C$7:$D$10,2,FALSE)+tarifas!$D$21)*datos!P4321</f>
        <v>#N/A</v>
      </c>
      <c r="V4321" t="e">
        <f t="shared" si="615"/>
        <v>#N/A</v>
      </c>
      <c r="W4321">
        <f t="shared" si="616"/>
        <v>6.4650320462057271</v>
      </c>
    </row>
    <row r="4322" spans="1:23" x14ac:dyDescent="0.25">
      <c r="A4322">
        <f t="shared" si="609"/>
        <v>178</v>
      </c>
      <c r="B4322">
        <f t="shared" si="610"/>
        <v>6</v>
      </c>
      <c r="C4322" s="1">
        <f t="shared" si="617"/>
        <v>41819.624999989544</v>
      </c>
      <c r="D4322" s="7">
        <v>268.39393939393943</v>
      </c>
      <c r="E4322" s="7"/>
      <c r="G4322">
        <v>30</v>
      </c>
      <c r="H4322" s="12">
        <v>182.19057538455883</v>
      </c>
      <c r="I4322" s="13">
        <f>$D$2*tarifas!$D$12/24</f>
        <v>1.4541666666666666</v>
      </c>
      <c r="J4322" s="13" t="e">
        <f>VLOOKUP(E4322&amp;" "&amp;F4322,tarifas!$A$13:$D$20,4,FALSE)*H4322</f>
        <v>#N/A</v>
      </c>
      <c r="K4322" s="13">
        <f>IF(F4322="COD1",tarifas!$D$11*(SUMIFS($H$11:$H$8770,$F$11:$F$8770,"=COD1",$B$11:$B$8770,"="&amp;B4322)/COUNTIFS($F$11:$F$8770,"=COD1",$B$11:$B$8770,"="&amp;B4322))/COUNTIFS($A$11:$A$8770,"="&amp;A4322,$F$11:$F$8770,"=COD1"),0)</f>
        <v>0</v>
      </c>
      <c r="L4322" s="13" t="e">
        <f>(VLOOKUP(F4322,tarifas!$C$7:$D$10,2,FALSE)+tarifas!$D$21)*datos!H4322</f>
        <v>#N/A</v>
      </c>
      <c r="M4322">
        <v>296.44603000000001</v>
      </c>
      <c r="N4322" s="13" t="e">
        <f t="shared" si="611"/>
        <v>#N/A</v>
      </c>
      <c r="O4322">
        <f t="shared" si="612"/>
        <v>182.19057538455883</v>
      </c>
      <c r="P4322" s="12">
        <f t="shared" si="613"/>
        <v>0</v>
      </c>
      <c r="Q4322">
        <f t="shared" si="614"/>
        <v>114.25545461544118</v>
      </c>
      <c r="R4322">
        <f>$D$2*tarifas!$D$12/24</f>
        <v>1.4541666666666666</v>
      </c>
      <c r="S4322" t="e">
        <f>VLOOKUP(E4322&amp;" "&amp;F4322,tarifas!$A$13:$D$20,4,FALSE)*P4322</f>
        <v>#N/A</v>
      </c>
      <c r="T4322">
        <f>IF(F4322="COD1",tarifas!$D$11*(SUMIFS($P$11:$P$8770,$F$11:$F$8770,"=COD1",$B$11:$B$8770,"="&amp;B4322)/COUNTIFS($F$11:$F$8770,"=COD1",$B$11:$B$8770,"="&amp;B4322))/COUNTIFS($A$11:$A$8770,"="&amp;A4322,$F$11:$F$8770,"=COD1"),0)</f>
        <v>0</v>
      </c>
      <c r="U4322" t="e">
        <f>(VLOOKUP(F4322,tarifas!$C$7:$D$10,2,FALSE)+tarifas!$D$21)*datos!P4322</f>
        <v>#N/A</v>
      </c>
      <c r="V4322" t="e">
        <f t="shared" si="615"/>
        <v>#N/A</v>
      </c>
      <c r="W4322">
        <f t="shared" si="616"/>
        <v>3.0848972746169117</v>
      </c>
    </row>
    <row r="4323" spans="1:23" x14ac:dyDescent="0.25">
      <c r="A4323">
        <f t="shared" si="609"/>
        <v>178</v>
      </c>
      <c r="B4323">
        <f t="shared" si="610"/>
        <v>6</v>
      </c>
      <c r="C4323" s="1">
        <f t="shared" si="617"/>
        <v>41819.666666656209</v>
      </c>
      <c r="D4323" s="7">
        <v>549.92424242424238</v>
      </c>
      <c r="E4323" s="7"/>
      <c r="G4323">
        <v>27.79</v>
      </c>
      <c r="H4323" s="12">
        <v>192.20546296021513</v>
      </c>
      <c r="I4323" s="13">
        <f>$D$2*tarifas!$D$12/24</f>
        <v>1.4541666666666666</v>
      </c>
      <c r="J4323" s="13" t="e">
        <f>VLOOKUP(E4323&amp;" "&amp;F4323,tarifas!$A$13:$D$20,4,FALSE)*H4323</f>
        <v>#N/A</v>
      </c>
      <c r="K4323" s="13">
        <f>IF(F4323="COD1",tarifas!$D$11*(SUMIFS($H$11:$H$8770,$F$11:$F$8770,"=COD1",$B$11:$B$8770,"="&amp;B4323)/COUNTIFS($F$11:$F$8770,"=COD1",$B$11:$B$8770,"="&amp;B4323))/COUNTIFS($A$11:$A$8770,"="&amp;A4323,$F$11:$F$8770,"=COD1"),0)</f>
        <v>0</v>
      </c>
      <c r="L4323" s="13" t="e">
        <f>(VLOOKUP(F4323,tarifas!$C$7:$D$10,2,FALSE)+tarifas!$D$21)*datos!H4323</f>
        <v>#N/A</v>
      </c>
      <c r="M4323">
        <v>223.34857</v>
      </c>
      <c r="N4323" s="13" t="e">
        <f t="shared" si="611"/>
        <v>#N/A</v>
      </c>
      <c r="O4323">
        <f t="shared" si="612"/>
        <v>192.20546296021513</v>
      </c>
      <c r="P4323" s="12">
        <f t="shared" si="613"/>
        <v>0</v>
      </c>
      <c r="Q4323">
        <f t="shared" si="614"/>
        <v>31.143107039784866</v>
      </c>
      <c r="R4323">
        <f>$D$2*tarifas!$D$12/24</f>
        <v>1.4541666666666666</v>
      </c>
      <c r="S4323" t="e">
        <f>VLOOKUP(E4323&amp;" "&amp;F4323,tarifas!$A$13:$D$20,4,FALSE)*P4323</f>
        <v>#N/A</v>
      </c>
      <c r="T4323">
        <f>IF(F4323="COD1",tarifas!$D$11*(SUMIFS($P$11:$P$8770,$F$11:$F$8770,"=COD1",$B$11:$B$8770,"="&amp;B4323)/COUNTIFS($F$11:$F$8770,"=COD1",$B$11:$B$8770,"="&amp;B4323))/COUNTIFS($A$11:$A$8770,"="&amp;A4323,$F$11:$F$8770,"=COD1"),0)</f>
        <v>0</v>
      </c>
      <c r="U4323" t="e">
        <f>(VLOOKUP(F4323,tarifas!$C$7:$D$10,2,FALSE)+tarifas!$D$21)*datos!P4323</f>
        <v>#N/A</v>
      </c>
      <c r="V4323" t="e">
        <f t="shared" si="615"/>
        <v>#N/A</v>
      </c>
      <c r="W4323">
        <f t="shared" si="616"/>
        <v>0.77892025017205924</v>
      </c>
    </row>
    <row r="4324" spans="1:23" x14ac:dyDescent="0.25">
      <c r="A4324">
        <f t="shared" si="609"/>
        <v>178</v>
      </c>
      <c r="B4324">
        <f t="shared" si="610"/>
        <v>6</v>
      </c>
      <c r="C4324" s="1">
        <f t="shared" si="617"/>
        <v>41819.708333322873</v>
      </c>
      <c r="D4324" s="7">
        <v>497.12121212121207</v>
      </c>
      <c r="E4324" s="7"/>
      <c r="G4324">
        <v>27.27</v>
      </c>
      <c r="H4324" s="12">
        <v>193.42961983998114</v>
      </c>
      <c r="I4324" s="13">
        <f>$D$2*tarifas!$D$12/24</f>
        <v>1.4541666666666666</v>
      </c>
      <c r="J4324" s="13" t="e">
        <f>VLOOKUP(E4324&amp;" "&amp;F4324,tarifas!$A$13:$D$20,4,FALSE)*H4324</f>
        <v>#N/A</v>
      </c>
      <c r="K4324" s="13">
        <f>IF(F4324="COD1",tarifas!$D$11*(SUMIFS($H$11:$H$8770,$F$11:$F$8770,"=COD1",$B$11:$B$8770,"="&amp;B4324)/COUNTIFS($F$11:$F$8770,"=COD1",$B$11:$B$8770,"="&amp;B4324))/COUNTIFS($A$11:$A$8770,"="&amp;A4324,$F$11:$F$8770,"=COD1"),0)</f>
        <v>0</v>
      </c>
      <c r="L4324" s="13" t="e">
        <f>(VLOOKUP(F4324,tarifas!$C$7:$D$10,2,FALSE)+tarifas!$D$21)*datos!H4324</f>
        <v>#N/A</v>
      </c>
      <c r="M4324">
        <v>88.43253</v>
      </c>
      <c r="N4324" s="13" t="e">
        <f t="shared" si="611"/>
        <v>#N/A</v>
      </c>
      <c r="O4324">
        <f t="shared" si="612"/>
        <v>88.43253</v>
      </c>
      <c r="P4324" s="12">
        <f t="shared" si="613"/>
        <v>104.99708983998114</v>
      </c>
      <c r="Q4324">
        <f t="shared" si="614"/>
        <v>0</v>
      </c>
      <c r="R4324">
        <f>$D$2*tarifas!$D$12/24</f>
        <v>1.4541666666666666</v>
      </c>
      <c r="S4324" t="e">
        <f>VLOOKUP(E4324&amp;" "&amp;F4324,tarifas!$A$13:$D$20,4,FALSE)*P4324</f>
        <v>#N/A</v>
      </c>
      <c r="T4324">
        <f>IF(F4324="COD1",tarifas!$D$11*(SUMIFS($P$11:$P$8770,$F$11:$F$8770,"=COD1",$B$11:$B$8770,"="&amp;B4324)/COUNTIFS($F$11:$F$8770,"=COD1",$B$11:$B$8770,"="&amp;B4324))/COUNTIFS($A$11:$A$8770,"="&amp;A4324,$F$11:$F$8770,"=COD1"),0)</f>
        <v>0</v>
      </c>
      <c r="U4324" t="e">
        <f>(VLOOKUP(F4324,tarifas!$C$7:$D$10,2,FALSE)+tarifas!$D$21)*datos!P4324</f>
        <v>#N/A</v>
      </c>
      <c r="V4324" t="e">
        <f t="shared" si="615"/>
        <v>#N/A</v>
      </c>
      <c r="W4324">
        <f t="shared" si="616"/>
        <v>0</v>
      </c>
    </row>
    <row r="4325" spans="1:23" x14ac:dyDescent="0.25">
      <c r="A4325">
        <f t="shared" si="609"/>
        <v>178</v>
      </c>
      <c r="B4325">
        <f t="shared" si="610"/>
        <v>6</v>
      </c>
      <c r="C4325" s="1">
        <f t="shared" si="617"/>
        <v>41819.749999989537</v>
      </c>
      <c r="D4325" s="7">
        <v>205.54545454545456</v>
      </c>
      <c r="E4325" s="7"/>
      <c r="G4325">
        <v>36.49</v>
      </c>
      <c r="H4325" s="12">
        <v>186.81386509915211</v>
      </c>
      <c r="I4325" s="13">
        <f>$D$2*tarifas!$D$12/24</f>
        <v>1.4541666666666666</v>
      </c>
      <c r="J4325" s="13" t="e">
        <f>VLOOKUP(E4325&amp;" "&amp;F4325,tarifas!$A$13:$D$20,4,FALSE)*H4325</f>
        <v>#N/A</v>
      </c>
      <c r="K4325" s="13">
        <f>IF(F4325="COD1",tarifas!$D$11*(SUMIFS($H$11:$H$8770,$F$11:$F$8770,"=COD1",$B$11:$B$8770,"="&amp;B4325)/COUNTIFS($F$11:$F$8770,"=COD1",$B$11:$B$8770,"="&amp;B4325))/COUNTIFS($A$11:$A$8770,"="&amp;A4325,$F$11:$F$8770,"=COD1"),0)</f>
        <v>0</v>
      </c>
      <c r="L4325" s="13" t="e">
        <f>(VLOOKUP(F4325,tarifas!$C$7:$D$10,2,FALSE)+tarifas!$D$21)*datos!H4325</f>
        <v>#N/A</v>
      </c>
      <c r="M4325">
        <v>15.37349</v>
      </c>
      <c r="N4325" s="13" t="e">
        <f t="shared" si="611"/>
        <v>#N/A</v>
      </c>
      <c r="O4325">
        <f t="shared" si="612"/>
        <v>15.37349</v>
      </c>
      <c r="P4325" s="12">
        <f t="shared" si="613"/>
        <v>171.44037509915211</v>
      </c>
      <c r="Q4325">
        <f t="shared" si="614"/>
        <v>0</v>
      </c>
      <c r="R4325">
        <f>$D$2*tarifas!$D$12/24</f>
        <v>1.4541666666666666</v>
      </c>
      <c r="S4325" t="e">
        <f>VLOOKUP(E4325&amp;" "&amp;F4325,tarifas!$A$13:$D$20,4,FALSE)*P4325</f>
        <v>#N/A</v>
      </c>
      <c r="T4325">
        <f>IF(F4325="COD1",tarifas!$D$11*(SUMIFS($P$11:$P$8770,$F$11:$F$8770,"=COD1",$B$11:$B$8770,"="&amp;B4325)/COUNTIFS($F$11:$F$8770,"=COD1",$B$11:$B$8770,"="&amp;B4325))/COUNTIFS($A$11:$A$8770,"="&amp;A4325,$F$11:$F$8770,"=COD1"),0)</f>
        <v>0</v>
      </c>
      <c r="U4325" t="e">
        <f>(VLOOKUP(F4325,tarifas!$C$7:$D$10,2,FALSE)+tarifas!$D$21)*datos!P4325</f>
        <v>#N/A</v>
      </c>
      <c r="V4325" t="e">
        <f t="shared" si="615"/>
        <v>#N/A</v>
      </c>
      <c r="W4325">
        <f t="shared" si="616"/>
        <v>0</v>
      </c>
    </row>
    <row r="4326" spans="1:23" x14ac:dyDescent="0.25">
      <c r="A4326">
        <f t="shared" si="609"/>
        <v>178</v>
      </c>
      <c r="B4326">
        <f t="shared" si="610"/>
        <v>6</v>
      </c>
      <c r="C4326" s="1">
        <f t="shared" si="617"/>
        <v>41819.791666656201</v>
      </c>
      <c r="D4326" s="7">
        <v>92.727272727272734</v>
      </c>
      <c r="E4326" s="7"/>
      <c r="G4326">
        <v>43.05</v>
      </c>
      <c r="H4326" s="12">
        <v>201.46300804270589</v>
      </c>
      <c r="I4326" s="13">
        <f>$D$2*tarifas!$D$12/24</f>
        <v>1.4541666666666666</v>
      </c>
      <c r="J4326" s="13" t="e">
        <f>VLOOKUP(E4326&amp;" "&amp;F4326,tarifas!$A$13:$D$20,4,FALSE)*H4326</f>
        <v>#N/A</v>
      </c>
      <c r="K4326" s="13">
        <f>IF(F4326="COD1",tarifas!$D$11*(SUMIFS($H$11:$H$8770,$F$11:$F$8770,"=COD1",$B$11:$B$8770,"="&amp;B4326)/COUNTIFS($F$11:$F$8770,"=COD1",$B$11:$B$8770,"="&amp;B4326))/COUNTIFS($A$11:$A$8770,"="&amp;A4326,$F$11:$F$8770,"=COD1"),0)</f>
        <v>0</v>
      </c>
      <c r="L4326" s="13" t="e">
        <f>(VLOOKUP(F4326,tarifas!$C$7:$D$10,2,FALSE)+tarifas!$D$21)*datos!H4326</f>
        <v>#N/A</v>
      </c>
      <c r="M4326">
        <v>0.18678999999999998</v>
      </c>
      <c r="N4326" s="13" t="e">
        <f t="shared" si="611"/>
        <v>#N/A</v>
      </c>
      <c r="O4326">
        <f t="shared" si="612"/>
        <v>0.18678999999999998</v>
      </c>
      <c r="P4326" s="12">
        <f t="shared" si="613"/>
        <v>201.27621804270589</v>
      </c>
      <c r="Q4326">
        <f t="shared" si="614"/>
        <v>0</v>
      </c>
      <c r="R4326">
        <f>$D$2*tarifas!$D$12/24</f>
        <v>1.4541666666666666</v>
      </c>
      <c r="S4326" t="e">
        <f>VLOOKUP(E4326&amp;" "&amp;F4326,tarifas!$A$13:$D$20,4,FALSE)*P4326</f>
        <v>#N/A</v>
      </c>
      <c r="T4326">
        <f>IF(F4326="COD1",tarifas!$D$11*(SUMIFS($P$11:$P$8770,$F$11:$F$8770,"=COD1",$B$11:$B$8770,"="&amp;B4326)/COUNTIFS($F$11:$F$8770,"=COD1",$B$11:$B$8770,"="&amp;B4326))/COUNTIFS($A$11:$A$8770,"="&amp;A4326,$F$11:$F$8770,"=COD1"),0)</f>
        <v>0</v>
      </c>
      <c r="U4326" t="e">
        <f>(VLOOKUP(F4326,tarifas!$C$7:$D$10,2,FALSE)+tarifas!$D$21)*datos!P4326</f>
        <v>#N/A</v>
      </c>
      <c r="V4326" t="e">
        <f t="shared" si="615"/>
        <v>#N/A</v>
      </c>
      <c r="W4326">
        <f t="shared" si="616"/>
        <v>0</v>
      </c>
    </row>
    <row r="4327" spans="1:23" x14ac:dyDescent="0.25">
      <c r="A4327">
        <f t="shared" si="609"/>
        <v>178</v>
      </c>
      <c r="B4327">
        <f t="shared" si="610"/>
        <v>6</v>
      </c>
      <c r="C4327" s="1">
        <f t="shared" si="617"/>
        <v>41819.833333322866</v>
      </c>
      <c r="D4327" s="7">
        <v>21.893939393939394</v>
      </c>
      <c r="E4327" s="7"/>
      <c r="G4327">
        <v>48</v>
      </c>
      <c r="H4327" s="12">
        <v>204.38570007816111</v>
      </c>
      <c r="I4327" s="13">
        <f>$D$2*tarifas!$D$12/24</f>
        <v>1.4541666666666666</v>
      </c>
      <c r="J4327" s="13" t="e">
        <f>VLOOKUP(E4327&amp;" "&amp;F4327,tarifas!$A$13:$D$20,4,FALSE)*H4327</f>
        <v>#N/A</v>
      </c>
      <c r="K4327" s="13">
        <f>IF(F4327="COD1",tarifas!$D$11*(SUMIFS($H$11:$H$8770,$F$11:$F$8770,"=COD1",$B$11:$B$8770,"="&amp;B4327)/COUNTIFS($F$11:$F$8770,"=COD1",$B$11:$B$8770,"="&amp;B4327))/COUNTIFS($A$11:$A$8770,"="&amp;A4327,$F$11:$F$8770,"=COD1"),0)</f>
        <v>0</v>
      </c>
      <c r="L4327" s="13" t="e">
        <f>(VLOOKUP(F4327,tarifas!$C$7:$D$10,2,FALSE)+tarifas!$D$21)*datos!H4327</f>
        <v>#N/A</v>
      </c>
      <c r="M4327">
        <v>0</v>
      </c>
      <c r="N4327" s="13" t="e">
        <f t="shared" si="611"/>
        <v>#N/A</v>
      </c>
      <c r="O4327">
        <f t="shared" si="612"/>
        <v>0</v>
      </c>
      <c r="P4327" s="12">
        <f t="shared" si="613"/>
        <v>204.38570007816111</v>
      </c>
      <c r="Q4327">
        <f t="shared" si="614"/>
        <v>0</v>
      </c>
      <c r="R4327">
        <f>$D$2*tarifas!$D$12/24</f>
        <v>1.4541666666666666</v>
      </c>
      <c r="S4327" t="e">
        <f>VLOOKUP(E4327&amp;" "&amp;F4327,tarifas!$A$13:$D$20,4,FALSE)*P4327</f>
        <v>#N/A</v>
      </c>
      <c r="T4327">
        <f>IF(F4327="COD1",tarifas!$D$11*(SUMIFS($P$11:$P$8770,$F$11:$F$8770,"=COD1",$B$11:$B$8770,"="&amp;B4327)/COUNTIFS($F$11:$F$8770,"=COD1",$B$11:$B$8770,"="&amp;B4327))/COUNTIFS($A$11:$A$8770,"="&amp;A4327,$F$11:$F$8770,"=COD1"),0)</f>
        <v>0</v>
      </c>
      <c r="U4327" t="e">
        <f>(VLOOKUP(F4327,tarifas!$C$7:$D$10,2,FALSE)+tarifas!$D$21)*datos!P4327</f>
        <v>#N/A</v>
      </c>
      <c r="V4327" t="e">
        <f t="shared" si="615"/>
        <v>#N/A</v>
      </c>
      <c r="W4327">
        <f t="shared" si="616"/>
        <v>0</v>
      </c>
    </row>
    <row r="4328" spans="1:23" x14ac:dyDescent="0.25">
      <c r="A4328">
        <f t="shared" si="609"/>
        <v>178</v>
      </c>
      <c r="B4328">
        <f t="shared" si="610"/>
        <v>6</v>
      </c>
      <c r="C4328" s="1">
        <f t="shared" si="617"/>
        <v>41819.87499998953</v>
      </c>
      <c r="D4328" s="7">
        <v>0</v>
      </c>
      <c r="E4328" s="7"/>
      <c r="G4328">
        <v>60.7</v>
      </c>
      <c r="H4328" s="12">
        <v>205.49866911299944</v>
      </c>
      <c r="I4328" s="13">
        <f>$D$2*tarifas!$D$12/24</f>
        <v>1.4541666666666666</v>
      </c>
      <c r="J4328" s="13" t="e">
        <f>VLOOKUP(E4328&amp;" "&amp;F4328,tarifas!$A$13:$D$20,4,FALSE)*H4328</f>
        <v>#N/A</v>
      </c>
      <c r="K4328" s="13">
        <f>IF(F4328="COD1",tarifas!$D$11*(SUMIFS($H$11:$H$8770,$F$11:$F$8770,"=COD1",$B$11:$B$8770,"="&amp;B4328)/COUNTIFS($F$11:$F$8770,"=COD1",$B$11:$B$8770,"="&amp;B4328))/COUNTIFS($A$11:$A$8770,"="&amp;A4328,$F$11:$F$8770,"=COD1"),0)</f>
        <v>0</v>
      </c>
      <c r="L4328" s="13" t="e">
        <f>(VLOOKUP(F4328,tarifas!$C$7:$D$10,2,FALSE)+tarifas!$D$21)*datos!H4328</f>
        <v>#N/A</v>
      </c>
      <c r="M4328">
        <v>0</v>
      </c>
      <c r="N4328" s="13" t="e">
        <f t="shared" si="611"/>
        <v>#N/A</v>
      </c>
      <c r="O4328">
        <f t="shared" si="612"/>
        <v>0</v>
      </c>
      <c r="P4328" s="12">
        <f t="shared" si="613"/>
        <v>205.49866911299944</v>
      </c>
      <c r="Q4328">
        <f t="shared" si="614"/>
        <v>0</v>
      </c>
      <c r="R4328">
        <f>$D$2*tarifas!$D$12/24</f>
        <v>1.4541666666666666</v>
      </c>
      <c r="S4328" t="e">
        <f>VLOOKUP(E4328&amp;" "&amp;F4328,tarifas!$A$13:$D$20,4,FALSE)*P4328</f>
        <v>#N/A</v>
      </c>
      <c r="T4328">
        <f>IF(F4328="COD1",tarifas!$D$11*(SUMIFS($P$11:$P$8770,$F$11:$F$8770,"=COD1",$B$11:$B$8770,"="&amp;B4328)/COUNTIFS($F$11:$F$8770,"=COD1",$B$11:$B$8770,"="&amp;B4328))/COUNTIFS($A$11:$A$8770,"="&amp;A4328,$F$11:$F$8770,"=COD1"),0)</f>
        <v>0</v>
      </c>
      <c r="U4328" t="e">
        <f>(VLOOKUP(F4328,tarifas!$C$7:$D$10,2,FALSE)+tarifas!$D$21)*datos!P4328</f>
        <v>#N/A</v>
      </c>
      <c r="V4328" t="e">
        <f t="shared" si="615"/>
        <v>#N/A</v>
      </c>
      <c r="W4328">
        <f t="shared" si="616"/>
        <v>0</v>
      </c>
    </row>
    <row r="4329" spans="1:23" x14ac:dyDescent="0.25">
      <c r="A4329">
        <f t="shared" si="609"/>
        <v>178</v>
      </c>
      <c r="B4329">
        <f t="shared" si="610"/>
        <v>6</v>
      </c>
      <c r="C4329" s="1">
        <f t="shared" si="617"/>
        <v>41819.916666656194</v>
      </c>
      <c r="D4329" s="7">
        <v>0</v>
      </c>
      <c r="E4329" s="7"/>
      <c r="G4329">
        <v>55.96</v>
      </c>
      <c r="H4329" s="12">
        <v>205.08348999024784</v>
      </c>
      <c r="I4329" s="13">
        <f>$D$2*tarifas!$D$12/24</f>
        <v>1.4541666666666666</v>
      </c>
      <c r="J4329" s="13" t="e">
        <f>VLOOKUP(E4329&amp;" "&amp;F4329,tarifas!$A$13:$D$20,4,FALSE)*H4329</f>
        <v>#N/A</v>
      </c>
      <c r="K4329" s="13">
        <f>IF(F4329="COD1",tarifas!$D$11*(SUMIFS($H$11:$H$8770,$F$11:$F$8770,"=COD1",$B$11:$B$8770,"="&amp;B4329)/COUNTIFS($F$11:$F$8770,"=COD1",$B$11:$B$8770,"="&amp;B4329))/COUNTIFS($A$11:$A$8770,"="&amp;A4329,$F$11:$F$8770,"=COD1"),0)</f>
        <v>0</v>
      </c>
      <c r="L4329" s="13" t="e">
        <f>(VLOOKUP(F4329,tarifas!$C$7:$D$10,2,FALSE)+tarifas!$D$21)*datos!H4329</f>
        <v>#N/A</v>
      </c>
      <c r="M4329">
        <v>0</v>
      </c>
      <c r="N4329" s="13" t="e">
        <f t="shared" si="611"/>
        <v>#N/A</v>
      </c>
      <c r="O4329">
        <f t="shared" si="612"/>
        <v>0</v>
      </c>
      <c r="P4329" s="12">
        <f t="shared" si="613"/>
        <v>205.08348999024784</v>
      </c>
      <c r="Q4329">
        <f t="shared" si="614"/>
        <v>0</v>
      </c>
      <c r="R4329">
        <f>$D$2*tarifas!$D$12/24</f>
        <v>1.4541666666666666</v>
      </c>
      <c r="S4329" t="e">
        <f>VLOOKUP(E4329&amp;" "&amp;F4329,tarifas!$A$13:$D$20,4,FALSE)*P4329</f>
        <v>#N/A</v>
      </c>
      <c r="T4329">
        <f>IF(F4329="COD1",tarifas!$D$11*(SUMIFS($P$11:$P$8770,$F$11:$F$8770,"=COD1",$B$11:$B$8770,"="&amp;B4329)/COUNTIFS($F$11:$F$8770,"=COD1",$B$11:$B$8770,"="&amp;B4329))/COUNTIFS($A$11:$A$8770,"="&amp;A4329,$F$11:$F$8770,"=COD1"),0)</f>
        <v>0</v>
      </c>
      <c r="U4329" t="e">
        <f>(VLOOKUP(F4329,tarifas!$C$7:$D$10,2,FALSE)+tarifas!$D$21)*datos!P4329</f>
        <v>#N/A</v>
      </c>
      <c r="V4329" t="e">
        <f t="shared" si="615"/>
        <v>#N/A</v>
      </c>
      <c r="W4329">
        <f t="shared" si="616"/>
        <v>0</v>
      </c>
    </row>
    <row r="4330" spans="1:23" x14ac:dyDescent="0.25">
      <c r="A4330">
        <f t="shared" si="609"/>
        <v>178</v>
      </c>
      <c r="B4330">
        <f t="shared" si="610"/>
        <v>6</v>
      </c>
      <c r="C4330" s="1">
        <f t="shared" si="617"/>
        <v>41819.958333322858</v>
      </c>
      <c r="D4330" s="7">
        <v>0</v>
      </c>
      <c r="E4330" s="7"/>
      <c r="G4330">
        <v>50.22</v>
      </c>
      <c r="H4330" s="12">
        <v>200.6323935243708</v>
      </c>
      <c r="I4330" s="13">
        <f>$D$2*tarifas!$D$12/24</f>
        <v>1.4541666666666666</v>
      </c>
      <c r="J4330" s="13" t="e">
        <f>VLOOKUP(E4330&amp;" "&amp;F4330,tarifas!$A$13:$D$20,4,FALSE)*H4330</f>
        <v>#N/A</v>
      </c>
      <c r="K4330" s="13">
        <f>IF(F4330="COD1",tarifas!$D$11*(SUMIFS($H$11:$H$8770,$F$11:$F$8770,"=COD1",$B$11:$B$8770,"="&amp;B4330)/COUNTIFS($F$11:$F$8770,"=COD1",$B$11:$B$8770,"="&amp;B4330))/COUNTIFS($A$11:$A$8770,"="&amp;A4330,$F$11:$F$8770,"=COD1"),0)</f>
        <v>0</v>
      </c>
      <c r="L4330" s="13" t="e">
        <f>(VLOOKUP(F4330,tarifas!$C$7:$D$10,2,FALSE)+tarifas!$D$21)*datos!H4330</f>
        <v>#N/A</v>
      </c>
      <c r="M4330">
        <v>0</v>
      </c>
      <c r="N4330" s="13" t="e">
        <f t="shared" si="611"/>
        <v>#N/A</v>
      </c>
      <c r="O4330">
        <f t="shared" si="612"/>
        <v>0</v>
      </c>
      <c r="P4330" s="12">
        <f t="shared" si="613"/>
        <v>200.6323935243708</v>
      </c>
      <c r="Q4330">
        <f t="shared" si="614"/>
        <v>0</v>
      </c>
      <c r="R4330">
        <f>$D$2*tarifas!$D$12/24</f>
        <v>1.4541666666666666</v>
      </c>
      <c r="S4330" t="e">
        <f>VLOOKUP(E4330&amp;" "&amp;F4330,tarifas!$A$13:$D$20,4,FALSE)*P4330</f>
        <v>#N/A</v>
      </c>
      <c r="T4330">
        <f>IF(F4330="COD1",tarifas!$D$11*(SUMIFS($P$11:$P$8770,$F$11:$F$8770,"=COD1",$B$11:$B$8770,"="&amp;B4330)/COUNTIFS($F$11:$F$8770,"=COD1",$B$11:$B$8770,"="&amp;B4330))/COUNTIFS($A$11:$A$8770,"="&amp;A4330,$F$11:$F$8770,"=COD1"),0)</f>
        <v>0</v>
      </c>
      <c r="U4330" t="e">
        <f>(VLOOKUP(F4330,tarifas!$C$7:$D$10,2,FALSE)+tarifas!$D$21)*datos!P4330</f>
        <v>#N/A</v>
      </c>
      <c r="V4330" t="e">
        <f t="shared" si="615"/>
        <v>#N/A</v>
      </c>
      <c r="W4330">
        <f t="shared" si="616"/>
        <v>0</v>
      </c>
    </row>
    <row r="4331" spans="1:23" x14ac:dyDescent="0.25">
      <c r="A4331">
        <f t="shared" si="609"/>
        <v>179</v>
      </c>
      <c r="B4331">
        <f t="shared" si="610"/>
        <v>6</v>
      </c>
      <c r="C4331" s="1">
        <f t="shared" si="617"/>
        <v>41819.999999989523</v>
      </c>
      <c r="D4331" s="7">
        <v>0</v>
      </c>
      <c r="E4331" s="7"/>
      <c r="G4331">
        <v>44.95</v>
      </c>
      <c r="H4331" s="12">
        <v>199.52112690946117</v>
      </c>
      <c r="I4331" s="13">
        <f>$D$2*tarifas!$D$12/24</f>
        <v>1.4541666666666666</v>
      </c>
      <c r="J4331" s="13" t="e">
        <f>VLOOKUP(E4331&amp;" "&amp;F4331,tarifas!$A$13:$D$20,4,FALSE)*H4331</f>
        <v>#N/A</v>
      </c>
      <c r="K4331" s="13">
        <f>IF(F4331="COD1",tarifas!$D$11*(SUMIFS($H$11:$H$8770,$F$11:$F$8770,"=COD1",$B$11:$B$8770,"="&amp;B4331)/COUNTIFS($F$11:$F$8770,"=COD1",$B$11:$B$8770,"="&amp;B4331))/COUNTIFS($A$11:$A$8770,"="&amp;A4331,$F$11:$F$8770,"=COD1"),0)</f>
        <v>0</v>
      </c>
      <c r="L4331" s="13" t="e">
        <f>(VLOOKUP(F4331,tarifas!$C$7:$D$10,2,FALSE)+tarifas!$D$21)*datos!H4331</f>
        <v>#N/A</v>
      </c>
      <c r="M4331">
        <v>0</v>
      </c>
      <c r="N4331" s="13" t="e">
        <f t="shared" si="611"/>
        <v>#N/A</v>
      </c>
      <c r="O4331">
        <f t="shared" si="612"/>
        <v>0</v>
      </c>
      <c r="P4331" s="12">
        <f t="shared" si="613"/>
        <v>199.52112690946117</v>
      </c>
      <c r="Q4331">
        <f t="shared" si="614"/>
        <v>0</v>
      </c>
      <c r="R4331">
        <f>$D$2*tarifas!$D$12/24</f>
        <v>1.4541666666666666</v>
      </c>
      <c r="S4331" t="e">
        <f>VLOOKUP(E4331&amp;" "&amp;F4331,tarifas!$A$13:$D$20,4,FALSE)*P4331</f>
        <v>#N/A</v>
      </c>
      <c r="T4331">
        <f>IF(F4331="COD1",tarifas!$D$11*(SUMIFS($P$11:$P$8770,$F$11:$F$8770,"=COD1",$B$11:$B$8770,"="&amp;B4331)/COUNTIFS($F$11:$F$8770,"=COD1",$B$11:$B$8770,"="&amp;B4331))/COUNTIFS($A$11:$A$8770,"="&amp;A4331,$F$11:$F$8770,"=COD1"),0)</f>
        <v>0</v>
      </c>
      <c r="U4331" t="e">
        <f>(VLOOKUP(F4331,tarifas!$C$7:$D$10,2,FALSE)+tarifas!$D$21)*datos!P4331</f>
        <v>#N/A</v>
      </c>
      <c r="V4331" t="e">
        <f t="shared" si="615"/>
        <v>#N/A</v>
      </c>
      <c r="W4331">
        <f t="shared" si="616"/>
        <v>0</v>
      </c>
    </row>
    <row r="4332" spans="1:23" x14ac:dyDescent="0.25">
      <c r="A4332">
        <f t="shared" si="609"/>
        <v>179</v>
      </c>
      <c r="B4332">
        <f t="shared" si="610"/>
        <v>6</v>
      </c>
      <c r="C4332" s="1">
        <f t="shared" si="617"/>
        <v>41820.041666656187</v>
      </c>
      <c r="D4332" s="7">
        <v>0</v>
      </c>
      <c r="E4332" s="7"/>
      <c r="G4332">
        <v>43.5</v>
      </c>
      <c r="H4332" s="12">
        <v>196.69125187338835</v>
      </c>
      <c r="I4332" s="13">
        <f>$D$2*tarifas!$D$12/24</f>
        <v>1.4541666666666666</v>
      </c>
      <c r="J4332" s="13" t="e">
        <f>VLOOKUP(E4332&amp;" "&amp;F4332,tarifas!$A$13:$D$20,4,FALSE)*H4332</f>
        <v>#N/A</v>
      </c>
      <c r="K4332" s="13">
        <f>IF(F4332="COD1",tarifas!$D$11*(SUMIFS($H$11:$H$8770,$F$11:$F$8770,"=COD1",$B$11:$B$8770,"="&amp;B4332)/COUNTIFS($F$11:$F$8770,"=COD1",$B$11:$B$8770,"="&amp;B4332))/COUNTIFS($A$11:$A$8770,"="&amp;A4332,$F$11:$F$8770,"=COD1"),0)</f>
        <v>0</v>
      </c>
      <c r="L4332" s="13" t="e">
        <f>(VLOOKUP(F4332,tarifas!$C$7:$D$10,2,FALSE)+tarifas!$D$21)*datos!H4332</f>
        <v>#N/A</v>
      </c>
      <c r="M4332">
        <v>0</v>
      </c>
      <c r="N4332" s="13" t="e">
        <f t="shared" si="611"/>
        <v>#N/A</v>
      </c>
      <c r="O4332">
        <f t="shared" si="612"/>
        <v>0</v>
      </c>
      <c r="P4332" s="12">
        <f t="shared" si="613"/>
        <v>196.69125187338835</v>
      </c>
      <c r="Q4332">
        <f t="shared" si="614"/>
        <v>0</v>
      </c>
      <c r="R4332">
        <f>$D$2*tarifas!$D$12/24</f>
        <v>1.4541666666666666</v>
      </c>
      <c r="S4332" t="e">
        <f>VLOOKUP(E4332&amp;" "&amp;F4332,tarifas!$A$13:$D$20,4,FALSE)*P4332</f>
        <v>#N/A</v>
      </c>
      <c r="T4332">
        <f>IF(F4332="COD1",tarifas!$D$11*(SUMIFS($P$11:$P$8770,$F$11:$F$8770,"=COD1",$B$11:$B$8770,"="&amp;B4332)/COUNTIFS($F$11:$F$8770,"=COD1",$B$11:$B$8770,"="&amp;B4332))/COUNTIFS($A$11:$A$8770,"="&amp;A4332,$F$11:$F$8770,"=COD1"),0)</f>
        <v>0</v>
      </c>
      <c r="U4332" t="e">
        <f>(VLOOKUP(F4332,tarifas!$C$7:$D$10,2,FALSE)+tarifas!$D$21)*datos!P4332</f>
        <v>#N/A</v>
      </c>
      <c r="V4332" t="e">
        <f t="shared" si="615"/>
        <v>#N/A</v>
      </c>
      <c r="W4332">
        <f t="shared" si="616"/>
        <v>0</v>
      </c>
    </row>
    <row r="4333" spans="1:23" x14ac:dyDescent="0.25">
      <c r="A4333">
        <f t="shared" si="609"/>
        <v>179</v>
      </c>
      <c r="B4333">
        <f t="shared" si="610"/>
        <v>6</v>
      </c>
      <c r="C4333" s="1">
        <f t="shared" si="617"/>
        <v>41820.083333322851</v>
      </c>
      <c r="D4333" s="7">
        <v>0</v>
      </c>
      <c r="E4333" s="7"/>
      <c r="G4333">
        <v>43.2</v>
      </c>
      <c r="H4333" s="12">
        <v>194.34975136947384</v>
      </c>
      <c r="I4333" s="13">
        <f>$D$2*tarifas!$D$12/24</f>
        <v>1.4541666666666666</v>
      </c>
      <c r="J4333" s="13" t="e">
        <f>VLOOKUP(E4333&amp;" "&amp;F4333,tarifas!$A$13:$D$20,4,FALSE)*H4333</f>
        <v>#N/A</v>
      </c>
      <c r="K4333" s="13">
        <f>IF(F4333="COD1",tarifas!$D$11*(SUMIFS($H$11:$H$8770,$F$11:$F$8770,"=COD1",$B$11:$B$8770,"="&amp;B4333)/COUNTIFS($F$11:$F$8770,"=COD1",$B$11:$B$8770,"="&amp;B4333))/COUNTIFS($A$11:$A$8770,"="&amp;A4333,$F$11:$F$8770,"=COD1"),0)</f>
        <v>0</v>
      </c>
      <c r="L4333" s="13" t="e">
        <f>(VLOOKUP(F4333,tarifas!$C$7:$D$10,2,FALSE)+tarifas!$D$21)*datos!H4333</f>
        <v>#N/A</v>
      </c>
      <c r="M4333">
        <v>0</v>
      </c>
      <c r="N4333" s="13" t="e">
        <f t="shared" si="611"/>
        <v>#N/A</v>
      </c>
      <c r="O4333">
        <f t="shared" si="612"/>
        <v>0</v>
      </c>
      <c r="P4333" s="12">
        <f t="shared" si="613"/>
        <v>194.34975136947384</v>
      </c>
      <c r="Q4333">
        <f t="shared" si="614"/>
        <v>0</v>
      </c>
      <c r="R4333">
        <f>$D$2*tarifas!$D$12/24</f>
        <v>1.4541666666666666</v>
      </c>
      <c r="S4333" t="e">
        <f>VLOOKUP(E4333&amp;" "&amp;F4333,tarifas!$A$13:$D$20,4,FALSE)*P4333</f>
        <v>#N/A</v>
      </c>
      <c r="T4333">
        <f>IF(F4333="COD1",tarifas!$D$11*(SUMIFS($P$11:$P$8770,$F$11:$F$8770,"=COD1",$B$11:$B$8770,"="&amp;B4333)/COUNTIFS($F$11:$F$8770,"=COD1",$B$11:$B$8770,"="&amp;B4333))/COUNTIFS($A$11:$A$8770,"="&amp;A4333,$F$11:$F$8770,"=COD1"),0)</f>
        <v>0</v>
      </c>
      <c r="U4333" t="e">
        <f>(VLOOKUP(F4333,tarifas!$C$7:$D$10,2,FALSE)+tarifas!$D$21)*datos!P4333</f>
        <v>#N/A</v>
      </c>
      <c r="V4333" t="e">
        <f t="shared" si="615"/>
        <v>#N/A</v>
      </c>
      <c r="W4333">
        <f t="shared" si="616"/>
        <v>0</v>
      </c>
    </row>
    <row r="4334" spans="1:23" x14ac:dyDescent="0.25">
      <c r="A4334">
        <f t="shared" si="609"/>
        <v>179</v>
      </c>
      <c r="B4334">
        <f t="shared" si="610"/>
        <v>6</v>
      </c>
      <c r="C4334" s="1">
        <f t="shared" si="617"/>
        <v>41820.124999989515</v>
      </c>
      <c r="D4334" s="7">
        <v>0</v>
      </c>
      <c r="E4334" s="7"/>
      <c r="G4334">
        <v>43.5</v>
      </c>
      <c r="H4334" s="12">
        <v>193.56541661983482</v>
      </c>
      <c r="I4334" s="13">
        <f>$D$2*tarifas!$D$12/24</f>
        <v>1.4541666666666666</v>
      </c>
      <c r="J4334" s="13" t="e">
        <f>VLOOKUP(E4334&amp;" "&amp;F4334,tarifas!$A$13:$D$20,4,FALSE)*H4334</f>
        <v>#N/A</v>
      </c>
      <c r="K4334" s="13">
        <f>IF(F4334="COD1",tarifas!$D$11*(SUMIFS($H$11:$H$8770,$F$11:$F$8770,"=COD1",$B$11:$B$8770,"="&amp;B4334)/COUNTIFS($F$11:$F$8770,"=COD1",$B$11:$B$8770,"="&amp;B4334))/COUNTIFS($A$11:$A$8770,"="&amp;A4334,$F$11:$F$8770,"=COD1"),0)</f>
        <v>0</v>
      </c>
      <c r="L4334" s="13" t="e">
        <f>(VLOOKUP(F4334,tarifas!$C$7:$D$10,2,FALSE)+tarifas!$D$21)*datos!H4334</f>
        <v>#N/A</v>
      </c>
      <c r="M4334">
        <v>0</v>
      </c>
      <c r="N4334" s="13" t="e">
        <f t="shared" si="611"/>
        <v>#N/A</v>
      </c>
      <c r="O4334">
        <f t="shared" si="612"/>
        <v>0</v>
      </c>
      <c r="P4334" s="12">
        <f t="shared" si="613"/>
        <v>193.56541661983482</v>
      </c>
      <c r="Q4334">
        <f t="shared" si="614"/>
        <v>0</v>
      </c>
      <c r="R4334">
        <f>$D$2*tarifas!$D$12/24</f>
        <v>1.4541666666666666</v>
      </c>
      <c r="S4334" t="e">
        <f>VLOOKUP(E4334&amp;" "&amp;F4334,tarifas!$A$13:$D$20,4,FALSE)*P4334</f>
        <v>#N/A</v>
      </c>
      <c r="T4334">
        <f>IF(F4334="COD1",tarifas!$D$11*(SUMIFS($P$11:$P$8770,$F$11:$F$8770,"=COD1",$B$11:$B$8770,"="&amp;B4334)/COUNTIFS($F$11:$F$8770,"=COD1",$B$11:$B$8770,"="&amp;B4334))/COUNTIFS($A$11:$A$8770,"="&amp;A4334,$F$11:$F$8770,"=COD1"),0)</f>
        <v>0</v>
      </c>
      <c r="U4334" t="e">
        <f>(VLOOKUP(F4334,tarifas!$C$7:$D$10,2,FALSE)+tarifas!$D$21)*datos!P4334</f>
        <v>#N/A</v>
      </c>
      <c r="V4334" t="e">
        <f t="shared" si="615"/>
        <v>#N/A</v>
      </c>
      <c r="W4334">
        <f t="shared" si="616"/>
        <v>0</v>
      </c>
    </row>
    <row r="4335" spans="1:23" x14ac:dyDescent="0.25">
      <c r="A4335">
        <f t="shared" si="609"/>
        <v>179</v>
      </c>
      <c r="B4335">
        <f t="shared" si="610"/>
        <v>6</v>
      </c>
      <c r="C4335" s="1">
        <f t="shared" si="617"/>
        <v>41820.16666665618</v>
      </c>
      <c r="D4335" s="7">
        <v>0</v>
      </c>
      <c r="E4335" s="7"/>
      <c r="G4335">
        <v>44.95</v>
      </c>
      <c r="H4335" s="12">
        <v>195.6863944447135</v>
      </c>
      <c r="I4335" s="13">
        <f>$D$2*tarifas!$D$12/24</f>
        <v>1.4541666666666666</v>
      </c>
      <c r="J4335" s="13" t="e">
        <f>VLOOKUP(E4335&amp;" "&amp;F4335,tarifas!$A$13:$D$20,4,FALSE)*H4335</f>
        <v>#N/A</v>
      </c>
      <c r="K4335" s="13">
        <f>IF(F4335="COD1",tarifas!$D$11*(SUMIFS($H$11:$H$8770,$F$11:$F$8770,"=COD1",$B$11:$B$8770,"="&amp;B4335)/COUNTIFS($F$11:$F$8770,"=COD1",$B$11:$B$8770,"="&amp;B4335))/COUNTIFS($A$11:$A$8770,"="&amp;A4335,$F$11:$F$8770,"=COD1"),0)</f>
        <v>0</v>
      </c>
      <c r="L4335" s="13" t="e">
        <f>(VLOOKUP(F4335,tarifas!$C$7:$D$10,2,FALSE)+tarifas!$D$21)*datos!H4335</f>
        <v>#N/A</v>
      </c>
      <c r="M4335">
        <v>0</v>
      </c>
      <c r="N4335" s="13" t="e">
        <f t="shared" si="611"/>
        <v>#N/A</v>
      </c>
      <c r="O4335">
        <f t="shared" si="612"/>
        <v>0</v>
      </c>
      <c r="P4335" s="12">
        <f t="shared" si="613"/>
        <v>195.6863944447135</v>
      </c>
      <c r="Q4335">
        <f t="shared" si="614"/>
        <v>0</v>
      </c>
      <c r="R4335">
        <f>$D$2*tarifas!$D$12/24</f>
        <v>1.4541666666666666</v>
      </c>
      <c r="S4335" t="e">
        <f>VLOOKUP(E4335&amp;" "&amp;F4335,tarifas!$A$13:$D$20,4,FALSE)*P4335</f>
        <v>#N/A</v>
      </c>
      <c r="T4335">
        <f>IF(F4335="COD1",tarifas!$D$11*(SUMIFS($P$11:$P$8770,$F$11:$F$8770,"=COD1",$B$11:$B$8770,"="&amp;B4335)/COUNTIFS($F$11:$F$8770,"=COD1",$B$11:$B$8770,"="&amp;B4335))/COUNTIFS($A$11:$A$8770,"="&amp;A4335,$F$11:$F$8770,"=COD1"),0)</f>
        <v>0</v>
      </c>
      <c r="U4335" t="e">
        <f>(VLOOKUP(F4335,tarifas!$C$7:$D$10,2,FALSE)+tarifas!$D$21)*datos!P4335</f>
        <v>#N/A</v>
      </c>
      <c r="V4335" t="e">
        <f t="shared" si="615"/>
        <v>#N/A</v>
      </c>
      <c r="W4335">
        <f t="shared" si="616"/>
        <v>0</v>
      </c>
    </row>
    <row r="4336" spans="1:23" x14ac:dyDescent="0.25">
      <c r="A4336">
        <f t="shared" si="609"/>
        <v>179</v>
      </c>
      <c r="B4336">
        <f t="shared" si="610"/>
        <v>6</v>
      </c>
      <c r="C4336" s="1">
        <f t="shared" si="617"/>
        <v>41820.208333322844</v>
      </c>
      <c r="D4336" s="7">
        <v>0</v>
      </c>
      <c r="E4336" s="7"/>
      <c r="G4336">
        <v>55</v>
      </c>
      <c r="H4336" s="12">
        <v>190.90370425122111</v>
      </c>
      <c r="I4336" s="13">
        <f>$D$2*tarifas!$D$12/24</f>
        <v>1.4541666666666666</v>
      </c>
      <c r="J4336" s="13" t="e">
        <f>VLOOKUP(E4336&amp;" "&amp;F4336,tarifas!$A$13:$D$20,4,FALSE)*H4336</f>
        <v>#N/A</v>
      </c>
      <c r="K4336" s="13">
        <f>IF(F4336="COD1",tarifas!$D$11*(SUMIFS($H$11:$H$8770,$F$11:$F$8770,"=COD1",$B$11:$B$8770,"="&amp;B4336)/COUNTIFS($F$11:$F$8770,"=COD1",$B$11:$B$8770,"="&amp;B4336))/COUNTIFS($A$11:$A$8770,"="&amp;A4336,$F$11:$F$8770,"=COD1"),0)</f>
        <v>0</v>
      </c>
      <c r="L4336" s="13" t="e">
        <f>(VLOOKUP(F4336,tarifas!$C$7:$D$10,2,FALSE)+tarifas!$D$21)*datos!H4336</f>
        <v>#N/A</v>
      </c>
      <c r="M4336">
        <v>10.356339999999999</v>
      </c>
      <c r="N4336" s="13" t="e">
        <f t="shared" si="611"/>
        <v>#N/A</v>
      </c>
      <c r="O4336">
        <f t="shared" si="612"/>
        <v>10.356339999999999</v>
      </c>
      <c r="P4336" s="12">
        <f t="shared" si="613"/>
        <v>180.54736425122113</v>
      </c>
      <c r="Q4336">
        <f t="shared" si="614"/>
        <v>0</v>
      </c>
      <c r="R4336">
        <f>$D$2*tarifas!$D$12/24</f>
        <v>1.4541666666666666</v>
      </c>
      <c r="S4336" t="e">
        <f>VLOOKUP(E4336&amp;" "&amp;F4336,tarifas!$A$13:$D$20,4,FALSE)*P4336</f>
        <v>#N/A</v>
      </c>
      <c r="T4336">
        <f>IF(F4336="COD1",tarifas!$D$11*(SUMIFS($P$11:$P$8770,$F$11:$F$8770,"=COD1",$B$11:$B$8770,"="&amp;B4336)/COUNTIFS($F$11:$F$8770,"=COD1",$B$11:$B$8770,"="&amp;B4336))/COUNTIFS($A$11:$A$8770,"="&amp;A4336,$F$11:$F$8770,"=COD1"),0)</f>
        <v>0</v>
      </c>
      <c r="U4336" t="e">
        <f>(VLOOKUP(F4336,tarifas!$C$7:$D$10,2,FALSE)+tarifas!$D$21)*datos!P4336</f>
        <v>#N/A</v>
      </c>
      <c r="V4336" t="e">
        <f t="shared" si="615"/>
        <v>#N/A</v>
      </c>
      <c r="W4336">
        <f t="shared" si="616"/>
        <v>0</v>
      </c>
    </row>
    <row r="4337" spans="1:23" x14ac:dyDescent="0.25">
      <c r="A4337">
        <f t="shared" si="609"/>
        <v>179</v>
      </c>
      <c r="B4337">
        <f t="shared" si="610"/>
        <v>6</v>
      </c>
      <c r="C4337" s="1">
        <f t="shared" si="617"/>
        <v>41820.249999989508</v>
      </c>
      <c r="D4337" s="7">
        <v>0</v>
      </c>
      <c r="E4337" s="7"/>
      <c r="G4337">
        <v>58.4</v>
      </c>
      <c r="H4337" s="12">
        <v>183.65937812845283</v>
      </c>
      <c r="I4337" s="13">
        <f>$D$2*tarifas!$D$12/24</f>
        <v>1.4541666666666666</v>
      </c>
      <c r="J4337" s="13" t="e">
        <f>VLOOKUP(E4337&amp;" "&amp;F4337,tarifas!$A$13:$D$20,4,FALSE)*H4337</f>
        <v>#N/A</v>
      </c>
      <c r="K4337" s="13">
        <f>IF(F4337="COD1",tarifas!$D$11*(SUMIFS($H$11:$H$8770,$F$11:$F$8770,"=COD1",$B$11:$B$8770,"="&amp;B4337)/COUNTIFS($F$11:$F$8770,"=COD1",$B$11:$B$8770,"="&amp;B4337))/COUNTIFS($A$11:$A$8770,"="&amp;A4337,$F$11:$F$8770,"=COD1"),0)</f>
        <v>0</v>
      </c>
      <c r="L4337" s="13" t="e">
        <f>(VLOOKUP(F4337,tarifas!$C$7:$D$10,2,FALSE)+tarifas!$D$21)*datos!H4337</f>
        <v>#N/A</v>
      </c>
      <c r="M4337">
        <v>44.653480000000002</v>
      </c>
      <c r="N4337" s="13" t="e">
        <f t="shared" si="611"/>
        <v>#N/A</v>
      </c>
      <c r="O4337">
        <f t="shared" si="612"/>
        <v>44.653480000000002</v>
      </c>
      <c r="P4337" s="12">
        <f t="shared" si="613"/>
        <v>139.00589812845283</v>
      </c>
      <c r="Q4337">
        <f t="shared" si="614"/>
        <v>0</v>
      </c>
      <c r="R4337">
        <f>$D$2*tarifas!$D$12/24</f>
        <v>1.4541666666666666</v>
      </c>
      <c r="S4337" t="e">
        <f>VLOOKUP(E4337&amp;" "&amp;F4337,tarifas!$A$13:$D$20,4,FALSE)*P4337</f>
        <v>#N/A</v>
      </c>
      <c r="T4337">
        <f>IF(F4337="COD1",tarifas!$D$11*(SUMIFS($P$11:$P$8770,$F$11:$F$8770,"=COD1",$B$11:$B$8770,"="&amp;B4337)/COUNTIFS($F$11:$F$8770,"=COD1",$B$11:$B$8770,"="&amp;B4337))/COUNTIFS($A$11:$A$8770,"="&amp;A4337,$F$11:$F$8770,"=COD1"),0)</f>
        <v>0</v>
      </c>
      <c r="U4337" t="e">
        <f>(VLOOKUP(F4337,tarifas!$C$7:$D$10,2,FALSE)+tarifas!$D$21)*datos!P4337</f>
        <v>#N/A</v>
      </c>
      <c r="V4337" t="e">
        <f t="shared" si="615"/>
        <v>#N/A</v>
      </c>
      <c r="W4337">
        <f t="shared" si="616"/>
        <v>0</v>
      </c>
    </row>
    <row r="4338" spans="1:23" x14ac:dyDescent="0.25">
      <c r="A4338">
        <f t="shared" si="609"/>
        <v>179</v>
      </c>
      <c r="B4338">
        <f t="shared" si="610"/>
        <v>6</v>
      </c>
      <c r="C4338" s="1">
        <f t="shared" si="617"/>
        <v>41820.291666656172</v>
      </c>
      <c r="D4338" s="7">
        <v>100.1969696969697</v>
      </c>
      <c r="E4338" s="7"/>
      <c r="G4338">
        <v>60.2</v>
      </c>
      <c r="H4338" s="12">
        <v>242.71424592210707</v>
      </c>
      <c r="I4338" s="13">
        <f>$D$2*tarifas!$D$12/24</f>
        <v>1.4541666666666666</v>
      </c>
      <c r="J4338" s="13" t="e">
        <f>VLOOKUP(E4338&amp;" "&amp;F4338,tarifas!$A$13:$D$20,4,FALSE)*H4338</f>
        <v>#N/A</v>
      </c>
      <c r="K4338" s="13">
        <f>IF(F4338="COD1",tarifas!$D$11*(SUMIFS($H$11:$H$8770,$F$11:$F$8770,"=COD1",$B$11:$B$8770,"="&amp;B4338)/COUNTIFS($F$11:$F$8770,"=COD1",$B$11:$B$8770,"="&amp;B4338))/COUNTIFS($A$11:$A$8770,"="&amp;A4338,$F$11:$F$8770,"=COD1"),0)</f>
        <v>0</v>
      </c>
      <c r="L4338" s="13" t="e">
        <f>(VLOOKUP(F4338,tarifas!$C$7:$D$10,2,FALSE)+tarifas!$D$21)*datos!H4338</f>
        <v>#N/A</v>
      </c>
      <c r="M4338">
        <v>174.70379</v>
      </c>
      <c r="N4338" s="13" t="e">
        <f t="shared" si="611"/>
        <v>#N/A</v>
      </c>
      <c r="O4338">
        <f t="shared" si="612"/>
        <v>174.70379</v>
      </c>
      <c r="P4338" s="12">
        <f t="shared" si="613"/>
        <v>68.01045592210707</v>
      </c>
      <c r="Q4338">
        <f t="shared" si="614"/>
        <v>0</v>
      </c>
      <c r="R4338">
        <f>$D$2*tarifas!$D$12/24</f>
        <v>1.4541666666666666</v>
      </c>
      <c r="S4338" t="e">
        <f>VLOOKUP(E4338&amp;" "&amp;F4338,tarifas!$A$13:$D$20,4,FALSE)*P4338</f>
        <v>#N/A</v>
      </c>
      <c r="T4338">
        <f>IF(F4338="COD1",tarifas!$D$11*(SUMIFS($P$11:$P$8770,$F$11:$F$8770,"=COD1",$B$11:$B$8770,"="&amp;B4338)/COUNTIFS($F$11:$F$8770,"=COD1",$B$11:$B$8770,"="&amp;B4338))/COUNTIFS($A$11:$A$8770,"="&amp;A4338,$F$11:$F$8770,"=COD1"),0)</f>
        <v>0</v>
      </c>
      <c r="U4338" t="e">
        <f>(VLOOKUP(F4338,tarifas!$C$7:$D$10,2,FALSE)+tarifas!$D$21)*datos!P4338</f>
        <v>#N/A</v>
      </c>
      <c r="V4338" t="e">
        <f t="shared" si="615"/>
        <v>#N/A</v>
      </c>
      <c r="W4338">
        <f t="shared" si="616"/>
        <v>0</v>
      </c>
    </row>
    <row r="4339" spans="1:23" x14ac:dyDescent="0.25">
      <c r="A4339">
        <f t="shared" si="609"/>
        <v>179</v>
      </c>
      <c r="B4339">
        <f t="shared" si="610"/>
        <v>6</v>
      </c>
      <c r="C4339" s="1">
        <f t="shared" si="617"/>
        <v>41820.333333322837</v>
      </c>
      <c r="D4339" s="7">
        <v>175.40909090909093</v>
      </c>
      <c r="E4339" s="7"/>
      <c r="G4339">
        <v>63.45</v>
      </c>
      <c r="H4339" s="12">
        <v>376.01948725280181</v>
      </c>
      <c r="I4339" s="13">
        <f>$D$2*tarifas!$D$12/24</f>
        <v>1.4541666666666666</v>
      </c>
      <c r="J4339" s="13" t="e">
        <f>VLOOKUP(E4339&amp;" "&amp;F4339,tarifas!$A$13:$D$20,4,FALSE)*H4339</f>
        <v>#N/A</v>
      </c>
      <c r="K4339" s="13">
        <f>IF(F4339="COD1",tarifas!$D$11*(SUMIFS($H$11:$H$8770,$F$11:$F$8770,"=COD1",$B$11:$B$8770,"="&amp;B4339)/COUNTIFS($F$11:$F$8770,"=COD1",$B$11:$B$8770,"="&amp;B4339))/COUNTIFS($A$11:$A$8770,"="&amp;A4339,$F$11:$F$8770,"=COD1"),0)</f>
        <v>0</v>
      </c>
      <c r="L4339" s="13" t="e">
        <f>(VLOOKUP(F4339,tarifas!$C$7:$D$10,2,FALSE)+tarifas!$D$21)*datos!H4339</f>
        <v>#N/A</v>
      </c>
      <c r="M4339">
        <v>298.57347999999996</v>
      </c>
      <c r="N4339" s="13" t="e">
        <f t="shared" si="611"/>
        <v>#N/A</v>
      </c>
      <c r="O4339">
        <f t="shared" si="612"/>
        <v>298.57347999999996</v>
      </c>
      <c r="P4339" s="12">
        <f t="shared" si="613"/>
        <v>77.446007252801849</v>
      </c>
      <c r="Q4339">
        <f t="shared" si="614"/>
        <v>0</v>
      </c>
      <c r="R4339">
        <f>$D$2*tarifas!$D$12/24</f>
        <v>1.4541666666666666</v>
      </c>
      <c r="S4339" t="e">
        <f>VLOOKUP(E4339&amp;" "&amp;F4339,tarifas!$A$13:$D$20,4,FALSE)*P4339</f>
        <v>#N/A</v>
      </c>
      <c r="T4339">
        <f>IF(F4339="COD1",tarifas!$D$11*(SUMIFS($P$11:$P$8770,$F$11:$F$8770,"=COD1",$B$11:$B$8770,"="&amp;B4339)/COUNTIFS($F$11:$F$8770,"=COD1",$B$11:$B$8770,"="&amp;B4339))/COUNTIFS($A$11:$A$8770,"="&amp;A4339,$F$11:$F$8770,"=COD1"),0)</f>
        <v>0</v>
      </c>
      <c r="U4339" t="e">
        <f>(VLOOKUP(F4339,tarifas!$C$7:$D$10,2,FALSE)+tarifas!$D$21)*datos!P4339</f>
        <v>#N/A</v>
      </c>
      <c r="V4339" t="e">
        <f t="shared" si="615"/>
        <v>#N/A</v>
      </c>
      <c r="W4339">
        <f t="shared" si="616"/>
        <v>0</v>
      </c>
    </row>
    <row r="4340" spans="1:23" x14ac:dyDescent="0.25">
      <c r="A4340">
        <f t="shared" si="609"/>
        <v>179</v>
      </c>
      <c r="B4340">
        <f t="shared" si="610"/>
        <v>6</v>
      </c>
      <c r="C4340" s="1">
        <f t="shared" si="617"/>
        <v>41820.374999989501</v>
      </c>
      <c r="D4340" s="7">
        <v>321.19696969696969</v>
      </c>
      <c r="E4340" s="7"/>
      <c r="G4340">
        <v>64.540000000000006</v>
      </c>
      <c r="H4340" s="12">
        <v>555.16238095437575</v>
      </c>
      <c r="I4340" s="13">
        <f>$D$2*tarifas!$D$12/24</f>
        <v>1.4541666666666666</v>
      </c>
      <c r="J4340" s="13" t="e">
        <f>VLOOKUP(E4340&amp;" "&amp;F4340,tarifas!$A$13:$D$20,4,FALSE)*H4340</f>
        <v>#N/A</v>
      </c>
      <c r="K4340" s="13">
        <f>IF(F4340="COD1",tarifas!$D$11*(SUMIFS($H$11:$H$8770,$F$11:$F$8770,"=COD1",$B$11:$B$8770,"="&amp;B4340)/COUNTIFS($F$11:$F$8770,"=COD1",$B$11:$B$8770,"="&amp;B4340))/COUNTIFS($A$11:$A$8770,"="&amp;A4340,$F$11:$F$8770,"=COD1"),0)</f>
        <v>0</v>
      </c>
      <c r="L4340" s="13" t="e">
        <f>(VLOOKUP(F4340,tarifas!$C$7:$D$10,2,FALSE)+tarifas!$D$21)*datos!H4340</f>
        <v>#N/A</v>
      </c>
      <c r="M4340">
        <v>393.01161999999999</v>
      </c>
      <c r="N4340" s="13" t="e">
        <f t="shared" si="611"/>
        <v>#N/A</v>
      </c>
      <c r="O4340">
        <f t="shared" si="612"/>
        <v>393.01161999999999</v>
      </c>
      <c r="P4340" s="12">
        <f t="shared" si="613"/>
        <v>162.15076095437576</v>
      </c>
      <c r="Q4340">
        <f t="shared" si="614"/>
        <v>0</v>
      </c>
      <c r="R4340">
        <f>$D$2*tarifas!$D$12/24</f>
        <v>1.4541666666666666</v>
      </c>
      <c r="S4340" t="e">
        <f>VLOOKUP(E4340&amp;" "&amp;F4340,tarifas!$A$13:$D$20,4,FALSE)*P4340</f>
        <v>#N/A</v>
      </c>
      <c r="T4340">
        <f>IF(F4340="COD1",tarifas!$D$11*(SUMIFS($P$11:$P$8770,$F$11:$F$8770,"=COD1",$B$11:$B$8770,"="&amp;B4340)/COUNTIFS($F$11:$F$8770,"=COD1",$B$11:$B$8770,"="&amp;B4340))/COUNTIFS($A$11:$A$8770,"="&amp;A4340,$F$11:$F$8770,"=COD1"),0)</f>
        <v>0</v>
      </c>
      <c r="U4340" t="e">
        <f>(VLOOKUP(F4340,tarifas!$C$7:$D$10,2,FALSE)+tarifas!$D$21)*datos!P4340</f>
        <v>#N/A</v>
      </c>
      <c r="V4340" t="e">
        <f t="shared" si="615"/>
        <v>#N/A</v>
      </c>
      <c r="W4340">
        <f t="shared" si="616"/>
        <v>0</v>
      </c>
    </row>
    <row r="4341" spans="1:23" x14ac:dyDescent="0.25">
      <c r="A4341">
        <f t="shared" si="609"/>
        <v>179</v>
      </c>
      <c r="B4341">
        <f t="shared" si="610"/>
        <v>6</v>
      </c>
      <c r="C4341" s="1">
        <f t="shared" si="617"/>
        <v>41820.416666656165</v>
      </c>
      <c r="D4341" s="7">
        <v>512.57575757575762</v>
      </c>
      <c r="E4341" s="7"/>
      <c r="G4341">
        <v>64.5</v>
      </c>
      <c r="H4341" s="12">
        <v>604.23279548478411</v>
      </c>
      <c r="I4341" s="13">
        <f>$D$2*tarifas!$D$12/24</f>
        <v>1.4541666666666666</v>
      </c>
      <c r="J4341" s="13" t="e">
        <f>VLOOKUP(E4341&amp;" "&amp;F4341,tarifas!$A$13:$D$20,4,FALSE)*H4341</f>
        <v>#N/A</v>
      </c>
      <c r="K4341" s="13">
        <f>IF(F4341="COD1",tarifas!$D$11*(SUMIFS($H$11:$H$8770,$F$11:$F$8770,"=COD1",$B$11:$B$8770,"="&amp;B4341)/COUNTIFS($F$11:$F$8770,"=COD1",$B$11:$B$8770,"="&amp;B4341))/COUNTIFS($A$11:$A$8770,"="&amp;A4341,$F$11:$F$8770,"=COD1"),0)</f>
        <v>0</v>
      </c>
      <c r="L4341" s="13" t="e">
        <f>(VLOOKUP(F4341,tarifas!$C$7:$D$10,2,FALSE)+tarifas!$D$21)*datos!H4341</f>
        <v>#N/A</v>
      </c>
      <c r="M4341">
        <v>457.10921000000002</v>
      </c>
      <c r="N4341" s="13" t="e">
        <f t="shared" si="611"/>
        <v>#N/A</v>
      </c>
      <c r="O4341">
        <f t="shared" si="612"/>
        <v>457.10921000000002</v>
      </c>
      <c r="P4341" s="12">
        <f t="shared" si="613"/>
        <v>147.12358548478409</v>
      </c>
      <c r="Q4341">
        <f t="shared" si="614"/>
        <v>0</v>
      </c>
      <c r="R4341">
        <f>$D$2*tarifas!$D$12/24</f>
        <v>1.4541666666666666</v>
      </c>
      <c r="S4341" t="e">
        <f>VLOOKUP(E4341&amp;" "&amp;F4341,tarifas!$A$13:$D$20,4,FALSE)*P4341</f>
        <v>#N/A</v>
      </c>
      <c r="T4341">
        <f>IF(F4341="COD1",tarifas!$D$11*(SUMIFS($P$11:$P$8770,$F$11:$F$8770,"=COD1",$B$11:$B$8770,"="&amp;B4341)/COUNTIFS($F$11:$F$8770,"=COD1",$B$11:$B$8770,"="&amp;B4341))/COUNTIFS($A$11:$A$8770,"="&amp;A4341,$F$11:$F$8770,"=COD1"),0)</f>
        <v>0</v>
      </c>
      <c r="U4341" t="e">
        <f>(VLOOKUP(F4341,tarifas!$C$7:$D$10,2,FALSE)+tarifas!$D$21)*datos!P4341</f>
        <v>#N/A</v>
      </c>
      <c r="V4341" t="e">
        <f t="shared" si="615"/>
        <v>#N/A</v>
      </c>
      <c r="W4341">
        <f t="shared" si="616"/>
        <v>0</v>
      </c>
    </row>
    <row r="4342" spans="1:23" x14ac:dyDescent="0.25">
      <c r="A4342">
        <f t="shared" si="609"/>
        <v>179</v>
      </c>
      <c r="B4342">
        <f t="shared" si="610"/>
        <v>6</v>
      </c>
      <c r="C4342" s="1">
        <f t="shared" si="617"/>
        <v>41820.458333322829</v>
      </c>
      <c r="D4342" s="7">
        <v>652.69696969696963</v>
      </c>
      <c r="E4342" s="7"/>
      <c r="G4342">
        <v>64</v>
      </c>
      <c r="H4342" s="12">
        <v>533.71622068735564</v>
      </c>
      <c r="I4342" s="13">
        <f>$D$2*tarifas!$D$12/24</f>
        <v>1.4541666666666666</v>
      </c>
      <c r="J4342" s="13" t="e">
        <f>VLOOKUP(E4342&amp;" "&amp;F4342,tarifas!$A$13:$D$20,4,FALSE)*H4342</f>
        <v>#N/A</v>
      </c>
      <c r="K4342" s="13">
        <f>IF(F4342="COD1",tarifas!$D$11*(SUMIFS($H$11:$H$8770,$F$11:$F$8770,"=COD1",$B$11:$B$8770,"="&amp;B4342)/COUNTIFS($F$11:$F$8770,"=COD1",$B$11:$B$8770,"="&amp;B4342))/COUNTIFS($A$11:$A$8770,"="&amp;A4342,$F$11:$F$8770,"=COD1"),0)</f>
        <v>0</v>
      </c>
      <c r="L4342" s="13" t="e">
        <f>(VLOOKUP(F4342,tarifas!$C$7:$D$10,2,FALSE)+tarifas!$D$21)*datos!H4342</f>
        <v>#N/A</v>
      </c>
      <c r="M4342">
        <v>492.23036999999999</v>
      </c>
      <c r="N4342" s="13" t="e">
        <f t="shared" si="611"/>
        <v>#N/A</v>
      </c>
      <c r="O4342">
        <f t="shared" si="612"/>
        <v>492.23036999999999</v>
      </c>
      <c r="P4342" s="12">
        <f t="shared" si="613"/>
        <v>41.485850687355651</v>
      </c>
      <c r="Q4342">
        <f t="shared" si="614"/>
        <v>0</v>
      </c>
      <c r="R4342">
        <f>$D$2*tarifas!$D$12/24</f>
        <v>1.4541666666666666</v>
      </c>
      <c r="S4342" t="e">
        <f>VLOOKUP(E4342&amp;" "&amp;F4342,tarifas!$A$13:$D$20,4,FALSE)*P4342</f>
        <v>#N/A</v>
      </c>
      <c r="T4342">
        <f>IF(F4342="COD1",tarifas!$D$11*(SUMIFS($P$11:$P$8770,$F$11:$F$8770,"=COD1",$B$11:$B$8770,"="&amp;B4342)/COUNTIFS($F$11:$F$8770,"=COD1",$B$11:$B$8770,"="&amp;B4342))/COUNTIFS($A$11:$A$8770,"="&amp;A4342,$F$11:$F$8770,"=COD1"),0)</f>
        <v>0</v>
      </c>
      <c r="U4342" t="e">
        <f>(VLOOKUP(F4342,tarifas!$C$7:$D$10,2,FALSE)+tarifas!$D$21)*datos!P4342</f>
        <v>#N/A</v>
      </c>
      <c r="V4342" t="e">
        <f t="shared" si="615"/>
        <v>#N/A</v>
      </c>
      <c r="W4342">
        <f t="shared" si="616"/>
        <v>0</v>
      </c>
    </row>
    <row r="4343" spans="1:23" x14ac:dyDescent="0.25">
      <c r="A4343">
        <f t="shared" si="609"/>
        <v>179</v>
      </c>
      <c r="B4343">
        <f t="shared" si="610"/>
        <v>6</v>
      </c>
      <c r="C4343" s="1">
        <f t="shared" si="617"/>
        <v>41820.499999989494</v>
      </c>
      <c r="D4343" s="7">
        <v>616.63636363636374</v>
      </c>
      <c r="E4343" s="7"/>
      <c r="G4343">
        <v>63.2</v>
      </c>
      <c r="H4343" s="12">
        <v>490.35865648370554</v>
      </c>
      <c r="I4343" s="13">
        <f>$D$2*tarifas!$D$12/24</f>
        <v>1.4541666666666666</v>
      </c>
      <c r="J4343" s="13" t="e">
        <f>VLOOKUP(E4343&amp;" "&amp;F4343,tarifas!$A$13:$D$20,4,FALSE)*H4343</f>
        <v>#N/A</v>
      </c>
      <c r="K4343" s="13">
        <f>IF(F4343="COD1",tarifas!$D$11*(SUMIFS($H$11:$H$8770,$F$11:$F$8770,"=COD1",$B$11:$B$8770,"="&amp;B4343)/COUNTIFS($F$11:$F$8770,"=COD1",$B$11:$B$8770,"="&amp;B4343))/COUNTIFS($A$11:$A$8770,"="&amp;A4343,$F$11:$F$8770,"=COD1"),0)</f>
        <v>0</v>
      </c>
      <c r="L4343" s="13" t="e">
        <f>(VLOOKUP(F4343,tarifas!$C$7:$D$10,2,FALSE)+tarifas!$D$21)*datos!H4343</f>
        <v>#N/A</v>
      </c>
      <c r="M4343">
        <v>465.79789</v>
      </c>
      <c r="N4343" s="13" t="e">
        <f t="shared" si="611"/>
        <v>#N/A</v>
      </c>
      <c r="O4343">
        <f t="shared" si="612"/>
        <v>465.79789</v>
      </c>
      <c r="P4343" s="12">
        <f t="shared" si="613"/>
        <v>24.560766483705549</v>
      </c>
      <c r="Q4343">
        <f t="shared" si="614"/>
        <v>0</v>
      </c>
      <c r="R4343">
        <f>$D$2*tarifas!$D$12/24</f>
        <v>1.4541666666666666</v>
      </c>
      <c r="S4343" t="e">
        <f>VLOOKUP(E4343&amp;" "&amp;F4343,tarifas!$A$13:$D$20,4,FALSE)*P4343</f>
        <v>#N/A</v>
      </c>
      <c r="T4343">
        <f>IF(F4343="COD1",tarifas!$D$11*(SUMIFS($P$11:$P$8770,$F$11:$F$8770,"=COD1",$B$11:$B$8770,"="&amp;B4343)/COUNTIFS($F$11:$F$8770,"=COD1",$B$11:$B$8770,"="&amp;B4343))/COUNTIFS($A$11:$A$8770,"="&amp;A4343,$F$11:$F$8770,"=COD1"),0)</f>
        <v>0</v>
      </c>
      <c r="U4343" t="e">
        <f>(VLOOKUP(F4343,tarifas!$C$7:$D$10,2,FALSE)+tarifas!$D$21)*datos!P4343</f>
        <v>#N/A</v>
      </c>
      <c r="V4343" t="e">
        <f t="shared" si="615"/>
        <v>#N/A</v>
      </c>
      <c r="W4343">
        <f t="shared" si="616"/>
        <v>0</v>
      </c>
    </row>
    <row r="4344" spans="1:23" x14ac:dyDescent="0.25">
      <c r="A4344">
        <f t="shared" si="609"/>
        <v>179</v>
      </c>
      <c r="B4344">
        <f t="shared" si="610"/>
        <v>6</v>
      </c>
      <c r="C4344" s="1">
        <f t="shared" si="617"/>
        <v>41820.541666656158</v>
      </c>
      <c r="D4344" s="7">
        <v>645.48484848484838</v>
      </c>
      <c r="E4344" s="7"/>
      <c r="G4344">
        <v>57.8</v>
      </c>
      <c r="H4344" s="12">
        <v>579.58354154555059</v>
      </c>
      <c r="I4344" s="13">
        <f>$D$2*tarifas!$D$12/24</f>
        <v>1.4541666666666666</v>
      </c>
      <c r="J4344" s="13" t="e">
        <f>VLOOKUP(E4344&amp;" "&amp;F4344,tarifas!$A$13:$D$20,4,FALSE)*H4344</f>
        <v>#N/A</v>
      </c>
      <c r="K4344" s="13">
        <f>IF(F4344="COD1",tarifas!$D$11*(SUMIFS($H$11:$H$8770,$F$11:$F$8770,"=COD1",$B$11:$B$8770,"="&amp;B4344)/COUNTIFS($F$11:$F$8770,"=COD1",$B$11:$B$8770,"="&amp;B4344))/COUNTIFS($A$11:$A$8770,"="&amp;A4344,$F$11:$F$8770,"=COD1"),0)</f>
        <v>0</v>
      </c>
      <c r="L4344" s="13" t="e">
        <f>(VLOOKUP(F4344,tarifas!$C$7:$D$10,2,FALSE)+tarifas!$D$21)*datos!H4344</f>
        <v>#N/A</v>
      </c>
      <c r="M4344">
        <v>474.72003999999998</v>
      </c>
      <c r="N4344" s="13" t="e">
        <f t="shared" si="611"/>
        <v>#N/A</v>
      </c>
      <c r="O4344">
        <f t="shared" si="612"/>
        <v>474.72003999999998</v>
      </c>
      <c r="P4344" s="12">
        <f t="shared" si="613"/>
        <v>104.8635015455506</v>
      </c>
      <c r="Q4344">
        <f t="shared" si="614"/>
        <v>0</v>
      </c>
      <c r="R4344">
        <f>$D$2*tarifas!$D$12/24</f>
        <v>1.4541666666666666</v>
      </c>
      <c r="S4344" t="e">
        <f>VLOOKUP(E4344&amp;" "&amp;F4344,tarifas!$A$13:$D$20,4,FALSE)*P4344</f>
        <v>#N/A</v>
      </c>
      <c r="T4344">
        <f>IF(F4344="COD1",tarifas!$D$11*(SUMIFS($P$11:$P$8770,$F$11:$F$8770,"=COD1",$B$11:$B$8770,"="&amp;B4344)/COUNTIFS($F$11:$F$8770,"=COD1",$B$11:$B$8770,"="&amp;B4344))/COUNTIFS($A$11:$A$8770,"="&amp;A4344,$F$11:$F$8770,"=COD1"),0)</f>
        <v>0</v>
      </c>
      <c r="U4344" t="e">
        <f>(VLOOKUP(F4344,tarifas!$C$7:$D$10,2,FALSE)+tarifas!$D$21)*datos!P4344</f>
        <v>#N/A</v>
      </c>
      <c r="V4344" t="e">
        <f t="shared" si="615"/>
        <v>#N/A</v>
      </c>
      <c r="W4344">
        <f t="shared" si="616"/>
        <v>0</v>
      </c>
    </row>
    <row r="4345" spans="1:23" x14ac:dyDescent="0.25">
      <c r="A4345">
        <f t="shared" si="609"/>
        <v>179</v>
      </c>
      <c r="B4345">
        <f t="shared" si="610"/>
        <v>6</v>
      </c>
      <c r="C4345" s="1">
        <f t="shared" si="617"/>
        <v>41820.583333322822</v>
      </c>
      <c r="D4345" s="7">
        <v>539.87878787878799</v>
      </c>
      <c r="E4345" s="7"/>
      <c r="G4345">
        <v>54.87</v>
      </c>
      <c r="H4345" s="12">
        <v>585.42484010364637</v>
      </c>
      <c r="I4345" s="13">
        <f>$D$2*tarifas!$D$12/24</f>
        <v>1.4541666666666666</v>
      </c>
      <c r="J4345" s="13" t="e">
        <f>VLOOKUP(E4345&amp;" "&amp;F4345,tarifas!$A$13:$D$20,4,FALSE)*H4345</f>
        <v>#N/A</v>
      </c>
      <c r="K4345" s="13">
        <f>IF(F4345="COD1",tarifas!$D$11*(SUMIFS($H$11:$H$8770,$F$11:$F$8770,"=COD1",$B$11:$B$8770,"="&amp;B4345)/COUNTIFS($F$11:$F$8770,"=COD1",$B$11:$B$8770,"="&amp;B4345))/COUNTIFS($A$11:$A$8770,"="&amp;A4345,$F$11:$F$8770,"=COD1"),0)</f>
        <v>0</v>
      </c>
      <c r="L4345" s="13" t="e">
        <f>(VLOOKUP(F4345,tarifas!$C$7:$D$10,2,FALSE)+tarifas!$D$21)*datos!H4345</f>
        <v>#N/A</v>
      </c>
      <c r="M4345">
        <v>373.93410999999998</v>
      </c>
      <c r="N4345" s="13" t="e">
        <f t="shared" si="611"/>
        <v>#N/A</v>
      </c>
      <c r="O4345">
        <f t="shared" si="612"/>
        <v>373.93410999999998</v>
      </c>
      <c r="P4345" s="12">
        <f t="shared" si="613"/>
        <v>211.4907301036464</v>
      </c>
      <c r="Q4345">
        <f t="shared" si="614"/>
        <v>0</v>
      </c>
      <c r="R4345">
        <f>$D$2*tarifas!$D$12/24</f>
        <v>1.4541666666666666</v>
      </c>
      <c r="S4345" t="e">
        <f>VLOOKUP(E4345&amp;" "&amp;F4345,tarifas!$A$13:$D$20,4,FALSE)*P4345</f>
        <v>#N/A</v>
      </c>
      <c r="T4345">
        <f>IF(F4345="COD1",tarifas!$D$11*(SUMIFS($P$11:$P$8770,$F$11:$F$8770,"=COD1",$B$11:$B$8770,"="&amp;B4345)/COUNTIFS($F$11:$F$8770,"=COD1",$B$11:$B$8770,"="&amp;B4345))/COUNTIFS($A$11:$A$8770,"="&amp;A4345,$F$11:$F$8770,"=COD1"),0)</f>
        <v>0</v>
      </c>
      <c r="U4345" t="e">
        <f>(VLOOKUP(F4345,tarifas!$C$7:$D$10,2,FALSE)+tarifas!$D$21)*datos!P4345</f>
        <v>#N/A</v>
      </c>
      <c r="V4345" t="e">
        <f t="shared" si="615"/>
        <v>#N/A</v>
      </c>
      <c r="W4345">
        <f t="shared" si="616"/>
        <v>0</v>
      </c>
    </row>
    <row r="4346" spans="1:23" x14ac:dyDescent="0.25">
      <c r="A4346">
        <f t="shared" si="609"/>
        <v>179</v>
      </c>
      <c r="B4346">
        <f t="shared" si="610"/>
        <v>6</v>
      </c>
      <c r="C4346" s="1">
        <f t="shared" si="617"/>
        <v>41820.624999989486</v>
      </c>
      <c r="D4346" s="7">
        <v>551.9848484848485</v>
      </c>
      <c r="E4346" s="7"/>
      <c r="G4346">
        <v>46.94</v>
      </c>
      <c r="H4346" s="12">
        <v>575.5976979961199</v>
      </c>
      <c r="I4346" s="13">
        <f>$D$2*tarifas!$D$12/24</f>
        <v>1.4541666666666666</v>
      </c>
      <c r="J4346" s="13" t="e">
        <f>VLOOKUP(E4346&amp;" "&amp;F4346,tarifas!$A$13:$D$20,4,FALSE)*H4346</f>
        <v>#N/A</v>
      </c>
      <c r="K4346" s="13">
        <f>IF(F4346="COD1",tarifas!$D$11*(SUMIFS($H$11:$H$8770,$F$11:$F$8770,"=COD1",$B$11:$B$8770,"="&amp;B4346)/COUNTIFS($F$11:$F$8770,"=COD1",$B$11:$B$8770,"="&amp;B4346))/COUNTIFS($A$11:$A$8770,"="&amp;A4346,$F$11:$F$8770,"=COD1"),0)</f>
        <v>0</v>
      </c>
      <c r="L4346" s="13" t="e">
        <f>(VLOOKUP(F4346,tarifas!$C$7:$D$10,2,FALSE)+tarifas!$D$21)*datos!H4346</f>
        <v>#N/A</v>
      </c>
      <c r="M4346">
        <v>303.52919000000003</v>
      </c>
      <c r="N4346" s="13" t="e">
        <f t="shared" si="611"/>
        <v>#N/A</v>
      </c>
      <c r="O4346">
        <f t="shared" si="612"/>
        <v>303.52919000000003</v>
      </c>
      <c r="P4346" s="12">
        <f t="shared" si="613"/>
        <v>272.06850799611988</v>
      </c>
      <c r="Q4346">
        <f t="shared" si="614"/>
        <v>0</v>
      </c>
      <c r="R4346">
        <f>$D$2*tarifas!$D$12/24</f>
        <v>1.4541666666666666</v>
      </c>
      <c r="S4346" t="e">
        <f>VLOOKUP(E4346&amp;" "&amp;F4346,tarifas!$A$13:$D$20,4,FALSE)*P4346</f>
        <v>#N/A</v>
      </c>
      <c r="T4346">
        <f>IF(F4346="COD1",tarifas!$D$11*(SUMIFS($P$11:$P$8770,$F$11:$F$8770,"=COD1",$B$11:$B$8770,"="&amp;B4346)/COUNTIFS($F$11:$F$8770,"=COD1",$B$11:$B$8770,"="&amp;B4346))/COUNTIFS($A$11:$A$8770,"="&amp;A4346,$F$11:$F$8770,"=COD1"),0)</f>
        <v>0</v>
      </c>
      <c r="U4346" t="e">
        <f>(VLOOKUP(F4346,tarifas!$C$7:$D$10,2,FALSE)+tarifas!$D$21)*datos!P4346</f>
        <v>#N/A</v>
      </c>
      <c r="V4346" t="e">
        <f t="shared" si="615"/>
        <v>#N/A</v>
      </c>
      <c r="W4346">
        <f t="shared" si="616"/>
        <v>0</v>
      </c>
    </row>
    <row r="4347" spans="1:23" x14ac:dyDescent="0.25">
      <c r="A4347">
        <f t="shared" si="609"/>
        <v>179</v>
      </c>
      <c r="B4347">
        <f t="shared" si="610"/>
        <v>6</v>
      </c>
      <c r="C4347" s="1">
        <f t="shared" si="617"/>
        <v>41820.66666665615</v>
      </c>
      <c r="D4347" s="7">
        <v>625.13636363636363</v>
      </c>
      <c r="E4347" s="7"/>
      <c r="G4347">
        <v>47.11</v>
      </c>
      <c r="H4347" s="12">
        <v>580.58546773740363</v>
      </c>
      <c r="I4347" s="13">
        <f>$D$2*tarifas!$D$12/24</f>
        <v>1.4541666666666666</v>
      </c>
      <c r="J4347" s="13" t="e">
        <f>VLOOKUP(E4347&amp;" "&amp;F4347,tarifas!$A$13:$D$20,4,FALSE)*H4347</f>
        <v>#N/A</v>
      </c>
      <c r="K4347" s="13">
        <f>IF(F4347="COD1",tarifas!$D$11*(SUMIFS($H$11:$H$8770,$F$11:$F$8770,"=COD1",$B$11:$B$8770,"="&amp;B4347)/COUNTIFS($F$11:$F$8770,"=COD1",$B$11:$B$8770,"="&amp;B4347))/COUNTIFS($A$11:$A$8770,"="&amp;A4347,$F$11:$F$8770,"=COD1"),0)</f>
        <v>0</v>
      </c>
      <c r="L4347" s="13" t="e">
        <f>(VLOOKUP(F4347,tarifas!$C$7:$D$10,2,FALSE)+tarifas!$D$21)*datos!H4347</f>
        <v>#N/A</v>
      </c>
      <c r="M4347">
        <v>142.83541</v>
      </c>
      <c r="N4347" s="13" t="e">
        <f t="shared" si="611"/>
        <v>#N/A</v>
      </c>
      <c r="O4347">
        <f t="shared" si="612"/>
        <v>142.83541</v>
      </c>
      <c r="P4347" s="12">
        <f t="shared" si="613"/>
        <v>437.75005773740361</v>
      </c>
      <c r="Q4347">
        <f t="shared" si="614"/>
        <v>0</v>
      </c>
      <c r="R4347">
        <f>$D$2*tarifas!$D$12/24</f>
        <v>1.4541666666666666</v>
      </c>
      <c r="S4347" t="e">
        <f>VLOOKUP(E4347&amp;" "&amp;F4347,tarifas!$A$13:$D$20,4,FALSE)*P4347</f>
        <v>#N/A</v>
      </c>
      <c r="T4347">
        <f>IF(F4347="COD1",tarifas!$D$11*(SUMIFS($P$11:$P$8770,$F$11:$F$8770,"=COD1",$B$11:$B$8770,"="&amp;B4347)/COUNTIFS($F$11:$F$8770,"=COD1",$B$11:$B$8770,"="&amp;B4347))/COUNTIFS($A$11:$A$8770,"="&amp;A4347,$F$11:$F$8770,"=COD1"),0)</f>
        <v>0</v>
      </c>
      <c r="U4347" t="e">
        <f>(VLOOKUP(F4347,tarifas!$C$7:$D$10,2,FALSE)+tarifas!$D$21)*datos!P4347</f>
        <v>#N/A</v>
      </c>
      <c r="V4347" t="e">
        <f t="shared" si="615"/>
        <v>#N/A</v>
      </c>
      <c r="W4347">
        <f t="shared" si="616"/>
        <v>0</v>
      </c>
    </row>
    <row r="4348" spans="1:23" x14ac:dyDescent="0.25">
      <c r="A4348">
        <f t="shared" si="609"/>
        <v>179</v>
      </c>
      <c r="B4348">
        <f t="shared" si="610"/>
        <v>6</v>
      </c>
      <c r="C4348" s="1">
        <f t="shared" si="617"/>
        <v>41820.708333322815</v>
      </c>
      <c r="D4348" s="7">
        <v>478.06060606060612</v>
      </c>
      <c r="E4348" s="7"/>
      <c r="G4348">
        <v>46.58</v>
      </c>
      <c r="H4348" s="12">
        <v>473.81682275026179</v>
      </c>
      <c r="I4348" s="13">
        <f>$D$2*tarifas!$D$12/24</f>
        <v>1.4541666666666666</v>
      </c>
      <c r="J4348" s="13" t="e">
        <f>VLOOKUP(E4348&amp;" "&amp;F4348,tarifas!$A$13:$D$20,4,FALSE)*H4348</f>
        <v>#N/A</v>
      </c>
      <c r="K4348" s="13">
        <f>IF(F4348="COD1",tarifas!$D$11*(SUMIFS($H$11:$H$8770,$F$11:$F$8770,"=COD1",$B$11:$B$8770,"="&amp;B4348)/COUNTIFS($F$11:$F$8770,"=COD1",$B$11:$B$8770,"="&amp;B4348))/COUNTIFS($A$11:$A$8770,"="&amp;A4348,$F$11:$F$8770,"=COD1"),0)</f>
        <v>0</v>
      </c>
      <c r="L4348" s="13" t="e">
        <f>(VLOOKUP(F4348,tarifas!$C$7:$D$10,2,FALSE)+tarifas!$D$21)*datos!H4348</f>
        <v>#N/A</v>
      </c>
      <c r="M4348">
        <v>91.941659999999999</v>
      </c>
      <c r="N4348" s="13" t="e">
        <f t="shared" si="611"/>
        <v>#N/A</v>
      </c>
      <c r="O4348">
        <f t="shared" si="612"/>
        <v>91.941659999999999</v>
      </c>
      <c r="P4348" s="12">
        <f t="shared" si="613"/>
        <v>381.87516275026178</v>
      </c>
      <c r="Q4348">
        <f t="shared" si="614"/>
        <v>0</v>
      </c>
      <c r="R4348">
        <f>$D$2*tarifas!$D$12/24</f>
        <v>1.4541666666666666</v>
      </c>
      <c r="S4348" t="e">
        <f>VLOOKUP(E4348&amp;" "&amp;F4348,tarifas!$A$13:$D$20,4,FALSE)*P4348</f>
        <v>#N/A</v>
      </c>
      <c r="T4348">
        <f>IF(F4348="COD1",tarifas!$D$11*(SUMIFS($P$11:$P$8770,$F$11:$F$8770,"=COD1",$B$11:$B$8770,"="&amp;B4348)/COUNTIFS($F$11:$F$8770,"=COD1",$B$11:$B$8770,"="&amp;B4348))/COUNTIFS($A$11:$A$8770,"="&amp;A4348,$F$11:$F$8770,"=COD1"),0)</f>
        <v>0</v>
      </c>
      <c r="U4348" t="e">
        <f>(VLOOKUP(F4348,tarifas!$C$7:$D$10,2,FALSE)+tarifas!$D$21)*datos!P4348</f>
        <v>#N/A</v>
      </c>
      <c r="V4348" t="e">
        <f t="shared" si="615"/>
        <v>#N/A</v>
      </c>
      <c r="W4348">
        <f t="shared" si="616"/>
        <v>0</v>
      </c>
    </row>
    <row r="4349" spans="1:23" x14ac:dyDescent="0.25">
      <c r="A4349">
        <f t="shared" si="609"/>
        <v>179</v>
      </c>
      <c r="B4349">
        <f t="shared" si="610"/>
        <v>6</v>
      </c>
      <c r="C4349" s="1">
        <f t="shared" si="617"/>
        <v>41820.749999989479</v>
      </c>
      <c r="D4349" s="7">
        <v>286.68181818181819</v>
      </c>
      <c r="E4349" s="7"/>
      <c r="G4349">
        <v>48.61</v>
      </c>
      <c r="H4349" s="12">
        <v>349.61423353987357</v>
      </c>
      <c r="I4349" s="13">
        <f>$D$2*tarifas!$D$12/24</f>
        <v>1.4541666666666666</v>
      </c>
      <c r="J4349" s="13" t="e">
        <f>VLOOKUP(E4349&amp;" "&amp;F4349,tarifas!$A$13:$D$20,4,FALSE)*H4349</f>
        <v>#N/A</v>
      </c>
      <c r="K4349" s="13">
        <f>IF(F4349="COD1",tarifas!$D$11*(SUMIFS($H$11:$H$8770,$F$11:$F$8770,"=COD1",$B$11:$B$8770,"="&amp;B4349)/COUNTIFS($F$11:$F$8770,"=COD1",$B$11:$B$8770,"="&amp;B4349))/COUNTIFS($A$11:$A$8770,"="&amp;A4349,$F$11:$F$8770,"=COD1"),0)</f>
        <v>0</v>
      </c>
      <c r="L4349" s="13" t="e">
        <f>(VLOOKUP(F4349,tarifas!$C$7:$D$10,2,FALSE)+tarifas!$D$21)*datos!H4349</f>
        <v>#N/A</v>
      </c>
      <c r="M4349">
        <v>7.8385299999999996</v>
      </c>
      <c r="N4349" s="13" t="e">
        <f t="shared" si="611"/>
        <v>#N/A</v>
      </c>
      <c r="O4349">
        <f t="shared" si="612"/>
        <v>7.8385299999999996</v>
      </c>
      <c r="P4349" s="12">
        <f t="shared" si="613"/>
        <v>341.77570353987358</v>
      </c>
      <c r="Q4349">
        <f t="shared" si="614"/>
        <v>0</v>
      </c>
      <c r="R4349">
        <f>$D$2*tarifas!$D$12/24</f>
        <v>1.4541666666666666</v>
      </c>
      <c r="S4349" t="e">
        <f>VLOOKUP(E4349&amp;" "&amp;F4349,tarifas!$A$13:$D$20,4,FALSE)*P4349</f>
        <v>#N/A</v>
      </c>
      <c r="T4349">
        <f>IF(F4349="COD1",tarifas!$D$11*(SUMIFS($P$11:$P$8770,$F$11:$F$8770,"=COD1",$B$11:$B$8770,"="&amp;B4349)/COUNTIFS($F$11:$F$8770,"=COD1",$B$11:$B$8770,"="&amp;B4349))/COUNTIFS($A$11:$A$8770,"="&amp;A4349,$F$11:$F$8770,"=COD1"),0)</f>
        <v>0</v>
      </c>
      <c r="U4349" t="e">
        <f>(VLOOKUP(F4349,tarifas!$C$7:$D$10,2,FALSE)+tarifas!$D$21)*datos!P4349</f>
        <v>#N/A</v>
      </c>
      <c r="V4349" t="e">
        <f t="shared" si="615"/>
        <v>#N/A</v>
      </c>
      <c r="W4349">
        <f t="shared" si="616"/>
        <v>0</v>
      </c>
    </row>
    <row r="4350" spans="1:23" x14ac:dyDescent="0.25">
      <c r="A4350">
        <f t="shared" si="609"/>
        <v>179</v>
      </c>
      <c r="B4350">
        <f t="shared" si="610"/>
        <v>6</v>
      </c>
      <c r="C4350" s="1">
        <f t="shared" si="617"/>
        <v>41820.791666656143</v>
      </c>
      <c r="D4350" s="7">
        <v>89.63636363636364</v>
      </c>
      <c r="E4350" s="7"/>
      <c r="G4350">
        <v>54.87</v>
      </c>
      <c r="H4350" s="12">
        <v>250.71960037030186</v>
      </c>
      <c r="I4350" s="13">
        <f>$D$2*tarifas!$D$12/24</f>
        <v>1.4541666666666666</v>
      </c>
      <c r="J4350" s="13" t="e">
        <f>VLOOKUP(E4350&amp;" "&amp;F4350,tarifas!$A$13:$D$20,4,FALSE)*H4350</f>
        <v>#N/A</v>
      </c>
      <c r="K4350" s="13">
        <f>IF(F4350="COD1",tarifas!$D$11*(SUMIFS($H$11:$H$8770,$F$11:$F$8770,"=COD1",$B$11:$B$8770,"="&amp;B4350)/COUNTIFS($F$11:$F$8770,"=COD1",$B$11:$B$8770,"="&amp;B4350))/COUNTIFS($A$11:$A$8770,"="&amp;A4350,$F$11:$F$8770,"=COD1"),0)</f>
        <v>0</v>
      </c>
      <c r="L4350" s="13" t="e">
        <f>(VLOOKUP(F4350,tarifas!$C$7:$D$10,2,FALSE)+tarifas!$D$21)*datos!H4350</f>
        <v>#N/A</v>
      </c>
      <c r="M4350">
        <v>0</v>
      </c>
      <c r="N4350" s="13" t="e">
        <f t="shared" si="611"/>
        <v>#N/A</v>
      </c>
      <c r="O4350">
        <f t="shared" si="612"/>
        <v>0</v>
      </c>
      <c r="P4350" s="12">
        <f t="shared" si="613"/>
        <v>250.71960037030186</v>
      </c>
      <c r="Q4350">
        <f t="shared" si="614"/>
        <v>0</v>
      </c>
      <c r="R4350">
        <f>$D$2*tarifas!$D$12/24</f>
        <v>1.4541666666666666</v>
      </c>
      <c r="S4350" t="e">
        <f>VLOOKUP(E4350&amp;" "&amp;F4350,tarifas!$A$13:$D$20,4,FALSE)*P4350</f>
        <v>#N/A</v>
      </c>
      <c r="T4350">
        <f>IF(F4350="COD1",tarifas!$D$11*(SUMIFS($P$11:$P$8770,$F$11:$F$8770,"=COD1",$B$11:$B$8770,"="&amp;B4350)/COUNTIFS($F$11:$F$8770,"=COD1",$B$11:$B$8770,"="&amp;B4350))/COUNTIFS($A$11:$A$8770,"="&amp;A4350,$F$11:$F$8770,"=COD1"),0)</f>
        <v>0</v>
      </c>
      <c r="U4350" t="e">
        <f>(VLOOKUP(F4350,tarifas!$C$7:$D$10,2,FALSE)+tarifas!$D$21)*datos!P4350</f>
        <v>#N/A</v>
      </c>
      <c r="V4350" t="e">
        <f t="shared" si="615"/>
        <v>#N/A</v>
      </c>
      <c r="W4350">
        <f t="shared" si="616"/>
        <v>0</v>
      </c>
    </row>
    <row r="4351" spans="1:23" x14ac:dyDescent="0.25">
      <c r="A4351">
        <f t="shared" si="609"/>
        <v>179</v>
      </c>
      <c r="B4351">
        <f t="shared" si="610"/>
        <v>6</v>
      </c>
      <c r="C4351" s="1">
        <f t="shared" si="617"/>
        <v>41820.833333322807</v>
      </c>
      <c r="D4351" s="7">
        <v>11.075757575757574</v>
      </c>
      <c r="E4351" s="7"/>
      <c r="G4351">
        <v>58</v>
      </c>
      <c r="H4351" s="12">
        <v>237.51908080480277</v>
      </c>
      <c r="I4351" s="13">
        <f>$D$2*tarifas!$D$12/24</f>
        <v>1.4541666666666666</v>
      </c>
      <c r="J4351" s="13" t="e">
        <f>VLOOKUP(E4351&amp;" "&amp;F4351,tarifas!$A$13:$D$20,4,FALSE)*H4351</f>
        <v>#N/A</v>
      </c>
      <c r="K4351" s="13">
        <f>IF(F4351="COD1",tarifas!$D$11*(SUMIFS($H$11:$H$8770,$F$11:$F$8770,"=COD1",$B$11:$B$8770,"="&amp;B4351)/COUNTIFS($F$11:$F$8770,"=COD1",$B$11:$B$8770,"="&amp;B4351))/COUNTIFS($A$11:$A$8770,"="&amp;A4351,$F$11:$F$8770,"=COD1"),0)</f>
        <v>0</v>
      </c>
      <c r="L4351" s="13" t="e">
        <f>(VLOOKUP(F4351,tarifas!$C$7:$D$10,2,FALSE)+tarifas!$D$21)*datos!H4351</f>
        <v>#N/A</v>
      </c>
      <c r="M4351">
        <v>0</v>
      </c>
      <c r="N4351" s="13" t="e">
        <f t="shared" si="611"/>
        <v>#N/A</v>
      </c>
      <c r="O4351">
        <f t="shared" si="612"/>
        <v>0</v>
      </c>
      <c r="P4351" s="12">
        <f t="shared" si="613"/>
        <v>237.51908080480277</v>
      </c>
      <c r="Q4351">
        <f t="shared" si="614"/>
        <v>0</v>
      </c>
      <c r="R4351">
        <f>$D$2*tarifas!$D$12/24</f>
        <v>1.4541666666666666</v>
      </c>
      <c r="S4351" t="e">
        <f>VLOOKUP(E4351&amp;" "&amp;F4351,tarifas!$A$13:$D$20,4,FALSE)*P4351</f>
        <v>#N/A</v>
      </c>
      <c r="T4351">
        <f>IF(F4351="COD1",tarifas!$D$11*(SUMIFS($P$11:$P$8770,$F$11:$F$8770,"=COD1",$B$11:$B$8770,"="&amp;B4351)/COUNTIFS($F$11:$F$8770,"=COD1",$B$11:$B$8770,"="&amp;B4351))/COUNTIFS($A$11:$A$8770,"="&amp;A4351,$F$11:$F$8770,"=COD1"),0)</f>
        <v>0</v>
      </c>
      <c r="U4351" t="e">
        <f>(VLOOKUP(F4351,tarifas!$C$7:$D$10,2,FALSE)+tarifas!$D$21)*datos!P4351</f>
        <v>#N/A</v>
      </c>
      <c r="V4351" t="e">
        <f t="shared" si="615"/>
        <v>#N/A</v>
      </c>
      <c r="W4351">
        <f t="shared" si="616"/>
        <v>0</v>
      </c>
    </row>
    <row r="4352" spans="1:23" x14ac:dyDescent="0.25">
      <c r="A4352">
        <f t="shared" si="609"/>
        <v>179</v>
      </c>
      <c r="B4352">
        <f t="shared" si="610"/>
        <v>6</v>
      </c>
      <c r="C4352" s="1">
        <f t="shared" si="617"/>
        <v>41820.874999989472</v>
      </c>
      <c r="D4352" s="7">
        <v>0</v>
      </c>
      <c r="E4352" s="7"/>
      <c r="G4352">
        <v>57.8</v>
      </c>
      <c r="H4352" s="12">
        <v>222.88853535036148</v>
      </c>
      <c r="I4352" s="13">
        <f>$D$2*tarifas!$D$12/24</f>
        <v>1.4541666666666666</v>
      </c>
      <c r="J4352" s="13" t="e">
        <f>VLOOKUP(E4352&amp;" "&amp;F4352,tarifas!$A$13:$D$20,4,FALSE)*H4352</f>
        <v>#N/A</v>
      </c>
      <c r="K4352" s="13">
        <f>IF(F4352="COD1",tarifas!$D$11*(SUMIFS($H$11:$H$8770,$F$11:$F$8770,"=COD1",$B$11:$B$8770,"="&amp;B4352)/COUNTIFS($F$11:$F$8770,"=COD1",$B$11:$B$8770,"="&amp;B4352))/COUNTIFS($A$11:$A$8770,"="&amp;A4352,$F$11:$F$8770,"=COD1"),0)</f>
        <v>0</v>
      </c>
      <c r="L4352" s="13" t="e">
        <f>(VLOOKUP(F4352,tarifas!$C$7:$D$10,2,FALSE)+tarifas!$D$21)*datos!H4352</f>
        <v>#N/A</v>
      </c>
      <c r="M4352">
        <v>0</v>
      </c>
      <c r="N4352" s="13" t="e">
        <f t="shared" si="611"/>
        <v>#N/A</v>
      </c>
      <c r="O4352">
        <f t="shared" si="612"/>
        <v>0</v>
      </c>
      <c r="P4352" s="12">
        <f t="shared" si="613"/>
        <v>222.88853535036148</v>
      </c>
      <c r="Q4352">
        <f t="shared" si="614"/>
        <v>0</v>
      </c>
      <c r="R4352">
        <f>$D$2*tarifas!$D$12/24</f>
        <v>1.4541666666666666</v>
      </c>
      <c r="S4352" t="e">
        <f>VLOOKUP(E4352&amp;" "&amp;F4352,tarifas!$A$13:$D$20,4,FALSE)*P4352</f>
        <v>#N/A</v>
      </c>
      <c r="T4352">
        <f>IF(F4352="COD1",tarifas!$D$11*(SUMIFS($P$11:$P$8770,$F$11:$F$8770,"=COD1",$B$11:$B$8770,"="&amp;B4352)/COUNTIFS($F$11:$F$8770,"=COD1",$B$11:$B$8770,"="&amp;B4352))/COUNTIFS($A$11:$A$8770,"="&amp;A4352,$F$11:$F$8770,"=COD1"),0)</f>
        <v>0</v>
      </c>
      <c r="U4352" t="e">
        <f>(VLOOKUP(F4352,tarifas!$C$7:$D$10,2,FALSE)+tarifas!$D$21)*datos!P4352</f>
        <v>#N/A</v>
      </c>
      <c r="V4352" t="e">
        <f t="shared" si="615"/>
        <v>#N/A</v>
      </c>
      <c r="W4352">
        <f t="shared" si="616"/>
        <v>0</v>
      </c>
    </row>
    <row r="4353" spans="1:23" x14ac:dyDescent="0.25">
      <c r="A4353">
        <f t="shared" si="609"/>
        <v>179</v>
      </c>
      <c r="B4353">
        <f t="shared" si="610"/>
        <v>6</v>
      </c>
      <c r="C4353" s="1">
        <f t="shared" si="617"/>
        <v>41820.916666656136</v>
      </c>
      <c r="D4353" s="7">
        <v>0</v>
      </c>
      <c r="E4353" s="7"/>
      <c r="G4353">
        <v>46.58</v>
      </c>
      <c r="H4353" s="12">
        <v>220.62492355308879</v>
      </c>
      <c r="I4353" s="13">
        <f>$D$2*tarifas!$D$12/24</f>
        <v>1.4541666666666666</v>
      </c>
      <c r="J4353" s="13" t="e">
        <f>VLOOKUP(E4353&amp;" "&amp;F4353,tarifas!$A$13:$D$20,4,FALSE)*H4353</f>
        <v>#N/A</v>
      </c>
      <c r="K4353" s="13">
        <f>IF(F4353="COD1",tarifas!$D$11*(SUMIFS($H$11:$H$8770,$F$11:$F$8770,"=COD1",$B$11:$B$8770,"="&amp;B4353)/COUNTIFS($F$11:$F$8770,"=COD1",$B$11:$B$8770,"="&amp;B4353))/COUNTIFS($A$11:$A$8770,"="&amp;A4353,$F$11:$F$8770,"=COD1"),0)</f>
        <v>0</v>
      </c>
      <c r="L4353" s="13" t="e">
        <f>(VLOOKUP(F4353,tarifas!$C$7:$D$10,2,FALSE)+tarifas!$D$21)*datos!H4353</f>
        <v>#N/A</v>
      </c>
      <c r="M4353">
        <v>0</v>
      </c>
      <c r="N4353" s="13" t="e">
        <f t="shared" si="611"/>
        <v>#N/A</v>
      </c>
      <c r="O4353">
        <f t="shared" si="612"/>
        <v>0</v>
      </c>
      <c r="P4353" s="12">
        <f t="shared" si="613"/>
        <v>220.62492355308879</v>
      </c>
      <c r="Q4353">
        <f t="shared" si="614"/>
        <v>0</v>
      </c>
      <c r="R4353">
        <f>$D$2*tarifas!$D$12/24</f>
        <v>1.4541666666666666</v>
      </c>
      <c r="S4353" t="e">
        <f>VLOOKUP(E4353&amp;" "&amp;F4353,tarifas!$A$13:$D$20,4,FALSE)*P4353</f>
        <v>#N/A</v>
      </c>
      <c r="T4353">
        <f>IF(F4353="COD1",tarifas!$D$11*(SUMIFS($P$11:$P$8770,$F$11:$F$8770,"=COD1",$B$11:$B$8770,"="&amp;B4353)/COUNTIFS($F$11:$F$8770,"=COD1",$B$11:$B$8770,"="&amp;B4353))/COUNTIFS($A$11:$A$8770,"="&amp;A4353,$F$11:$F$8770,"=COD1"),0)</f>
        <v>0</v>
      </c>
      <c r="U4353" t="e">
        <f>(VLOOKUP(F4353,tarifas!$C$7:$D$10,2,FALSE)+tarifas!$D$21)*datos!P4353</f>
        <v>#N/A</v>
      </c>
      <c r="V4353" t="e">
        <f t="shared" si="615"/>
        <v>#N/A</v>
      </c>
      <c r="W4353">
        <f t="shared" si="616"/>
        <v>0</v>
      </c>
    </row>
    <row r="4354" spans="1:23" x14ac:dyDescent="0.25">
      <c r="A4354">
        <f t="shared" si="609"/>
        <v>179</v>
      </c>
      <c r="B4354">
        <f t="shared" si="610"/>
        <v>6</v>
      </c>
      <c r="C4354" s="1">
        <f t="shared" si="617"/>
        <v>41820.9583333228</v>
      </c>
      <c r="D4354" s="7">
        <v>0</v>
      </c>
      <c r="E4354" s="7"/>
      <c r="G4354">
        <v>45.4</v>
      </c>
      <c r="H4354" s="12">
        <v>218.78952313768724</v>
      </c>
      <c r="I4354" s="13">
        <f>$D$2*tarifas!$D$12/24</f>
        <v>1.4541666666666666</v>
      </c>
      <c r="J4354" s="13" t="e">
        <f>VLOOKUP(E4354&amp;" "&amp;F4354,tarifas!$A$13:$D$20,4,FALSE)*H4354</f>
        <v>#N/A</v>
      </c>
      <c r="K4354" s="13">
        <f>IF(F4354="COD1",tarifas!$D$11*(SUMIFS($H$11:$H$8770,$F$11:$F$8770,"=COD1",$B$11:$B$8770,"="&amp;B4354)/COUNTIFS($F$11:$F$8770,"=COD1",$B$11:$B$8770,"="&amp;B4354))/COUNTIFS($A$11:$A$8770,"="&amp;A4354,$F$11:$F$8770,"=COD1"),0)</f>
        <v>0</v>
      </c>
      <c r="L4354" s="13" t="e">
        <f>(VLOOKUP(F4354,tarifas!$C$7:$D$10,2,FALSE)+tarifas!$D$21)*datos!H4354</f>
        <v>#N/A</v>
      </c>
      <c r="M4354">
        <v>0</v>
      </c>
      <c r="N4354" s="13" t="e">
        <f t="shared" si="611"/>
        <v>#N/A</v>
      </c>
      <c r="O4354">
        <f t="shared" si="612"/>
        <v>0</v>
      </c>
      <c r="P4354" s="12">
        <f t="shared" si="613"/>
        <v>218.78952313768724</v>
      </c>
      <c r="Q4354">
        <f t="shared" si="614"/>
        <v>0</v>
      </c>
      <c r="R4354">
        <f>$D$2*tarifas!$D$12/24</f>
        <v>1.4541666666666666</v>
      </c>
      <c r="S4354" t="e">
        <f>VLOOKUP(E4354&amp;" "&amp;F4354,tarifas!$A$13:$D$20,4,FALSE)*P4354</f>
        <v>#N/A</v>
      </c>
      <c r="T4354">
        <f>IF(F4354="COD1",tarifas!$D$11*(SUMIFS($P$11:$P$8770,$F$11:$F$8770,"=COD1",$B$11:$B$8770,"="&amp;B4354)/COUNTIFS($F$11:$F$8770,"=COD1",$B$11:$B$8770,"="&amp;B4354))/COUNTIFS($A$11:$A$8770,"="&amp;A4354,$F$11:$F$8770,"=COD1"),0)</f>
        <v>0</v>
      </c>
      <c r="U4354" t="e">
        <f>(VLOOKUP(F4354,tarifas!$C$7:$D$10,2,FALSE)+tarifas!$D$21)*datos!P4354</f>
        <v>#N/A</v>
      </c>
      <c r="V4354" t="e">
        <f t="shared" si="615"/>
        <v>#N/A</v>
      </c>
      <c r="W4354">
        <f t="shared" si="616"/>
        <v>0</v>
      </c>
    </row>
    <row r="4355" spans="1:23" x14ac:dyDescent="0.25">
      <c r="A4355">
        <f t="shared" si="609"/>
        <v>180</v>
      </c>
      <c r="B4355">
        <f t="shared" si="610"/>
        <v>7</v>
      </c>
      <c r="C4355" s="1">
        <f t="shared" si="617"/>
        <v>41820.999999989464</v>
      </c>
      <c r="D4355" s="7">
        <v>0</v>
      </c>
      <c r="E4355" s="7"/>
      <c r="G4355">
        <v>42.44</v>
      </c>
      <c r="H4355" s="12">
        <v>218.35818557676737</v>
      </c>
      <c r="I4355" s="13">
        <f>$D$2*tarifas!$D$12/24</f>
        <v>1.4541666666666666</v>
      </c>
      <c r="J4355" s="13" t="e">
        <f>VLOOKUP(E4355&amp;" "&amp;F4355,tarifas!$A$13:$D$20,4,FALSE)*H4355</f>
        <v>#N/A</v>
      </c>
      <c r="K4355" s="13">
        <f>IF(F4355="COD1",tarifas!$D$11*(SUMIFS($H$11:$H$8770,$F$11:$F$8770,"=COD1",$B$11:$B$8770,"="&amp;B4355)/COUNTIFS($F$11:$F$8770,"=COD1",$B$11:$B$8770,"="&amp;B4355))/COUNTIFS($A$11:$A$8770,"="&amp;A4355,$F$11:$F$8770,"=COD1"),0)</f>
        <v>0</v>
      </c>
      <c r="L4355" s="13" t="e">
        <f>(VLOOKUP(F4355,tarifas!$C$7:$D$10,2,FALSE)+tarifas!$D$21)*datos!H4355</f>
        <v>#N/A</v>
      </c>
      <c r="M4355">
        <v>0</v>
      </c>
      <c r="N4355" s="13" t="e">
        <f t="shared" si="611"/>
        <v>#N/A</v>
      </c>
      <c r="O4355">
        <f t="shared" si="612"/>
        <v>0</v>
      </c>
      <c r="P4355" s="12">
        <f t="shared" si="613"/>
        <v>218.35818557676737</v>
      </c>
      <c r="Q4355">
        <f t="shared" si="614"/>
        <v>0</v>
      </c>
      <c r="R4355">
        <f>$D$2*tarifas!$D$12/24</f>
        <v>1.4541666666666666</v>
      </c>
      <c r="S4355" t="e">
        <f>VLOOKUP(E4355&amp;" "&amp;F4355,tarifas!$A$13:$D$20,4,FALSE)*P4355</f>
        <v>#N/A</v>
      </c>
      <c r="T4355">
        <f>IF(F4355="COD1",tarifas!$D$11*(SUMIFS($P$11:$P$8770,$F$11:$F$8770,"=COD1",$B$11:$B$8770,"="&amp;B4355)/COUNTIFS($F$11:$F$8770,"=COD1",$B$11:$B$8770,"="&amp;B4355))/COUNTIFS($A$11:$A$8770,"="&amp;A4355,$F$11:$F$8770,"=COD1"),0)</f>
        <v>0</v>
      </c>
      <c r="U4355" t="e">
        <f>(VLOOKUP(F4355,tarifas!$C$7:$D$10,2,FALSE)+tarifas!$D$21)*datos!P4355</f>
        <v>#N/A</v>
      </c>
      <c r="V4355" t="e">
        <f t="shared" si="615"/>
        <v>#N/A</v>
      </c>
      <c r="W4355">
        <f t="shared" si="616"/>
        <v>0</v>
      </c>
    </row>
    <row r="4356" spans="1:23" x14ac:dyDescent="0.25">
      <c r="A4356">
        <f t="shared" si="609"/>
        <v>180</v>
      </c>
      <c r="B4356">
        <f t="shared" si="610"/>
        <v>7</v>
      </c>
      <c r="C4356" s="1">
        <f t="shared" si="617"/>
        <v>41821.041666656129</v>
      </c>
      <c r="D4356" s="7">
        <v>0</v>
      </c>
      <c r="E4356" s="7"/>
      <c r="G4356">
        <v>38</v>
      </c>
      <c r="H4356" s="12">
        <v>212.00555445888654</v>
      </c>
      <c r="I4356" s="13">
        <f>$D$2*tarifas!$D$12/24</f>
        <v>1.4541666666666666</v>
      </c>
      <c r="J4356" s="13" t="e">
        <f>VLOOKUP(E4356&amp;" "&amp;F4356,tarifas!$A$13:$D$20,4,FALSE)*H4356</f>
        <v>#N/A</v>
      </c>
      <c r="K4356" s="13">
        <f>IF(F4356="COD1",tarifas!$D$11*(SUMIFS($H$11:$H$8770,$F$11:$F$8770,"=COD1",$B$11:$B$8770,"="&amp;B4356)/COUNTIFS($F$11:$F$8770,"=COD1",$B$11:$B$8770,"="&amp;B4356))/COUNTIFS($A$11:$A$8770,"="&amp;A4356,$F$11:$F$8770,"=COD1"),0)</f>
        <v>0</v>
      </c>
      <c r="L4356" s="13" t="e">
        <f>(VLOOKUP(F4356,tarifas!$C$7:$D$10,2,FALSE)+tarifas!$D$21)*datos!H4356</f>
        <v>#N/A</v>
      </c>
      <c r="M4356">
        <v>0</v>
      </c>
      <c r="N4356" s="13" t="e">
        <f t="shared" si="611"/>
        <v>#N/A</v>
      </c>
      <c r="O4356">
        <f t="shared" si="612"/>
        <v>0</v>
      </c>
      <c r="P4356" s="12">
        <f t="shared" si="613"/>
        <v>212.00555445888654</v>
      </c>
      <c r="Q4356">
        <f t="shared" si="614"/>
        <v>0</v>
      </c>
      <c r="R4356">
        <f>$D$2*tarifas!$D$12/24</f>
        <v>1.4541666666666666</v>
      </c>
      <c r="S4356" t="e">
        <f>VLOOKUP(E4356&amp;" "&amp;F4356,tarifas!$A$13:$D$20,4,FALSE)*P4356</f>
        <v>#N/A</v>
      </c>
      <c r="T4356">
        <f>IF(F4356="COD1",tarifas!$D$11*(SUMIFS($P$11:$P$8770,$F$11:$F$8770,"=COD1",$B$11:$B$8770,"="&amp;B4356)/COUNTIFS($F$11:$F$8770,"=COD1",$B$11:$B$8770,"="&amp;B4356))/COUNTIFS($A$11:$A$8770,"="&amp;A4356,$F$11:$F$8770,"=COD1"),0)</f>
        <v>0</v>
      </c>
      <c r="U4356" t="e">
        <f>(VLOOKUP(F4356,tarifas!$C$7:$D$10,2,FALSE)+tarifas!$D$21)*datos!P4356</f>
        <v>#N/A</v>
      </c>
      <c r="V4356" t="e">
        <f t="shared" si="615"/>
        <v>#N/A</v>
      </c>
      <c r="W4356">
        <f t="shared" si="616"/>
        <v>0</v>
      </c>
    </row>
    <row r="4357" spans="1:23" x14ac:dyDescent="0.25">
      <c r="A4357">
        <f t="shared" si="609"/>
        <v>180</v>
      </c>
      <c r="B4357">
        <f t="shared" si="610"/>
        <v>7</v>
      </c>
      <c r="C4357" s="1">
        <f t="shared" si="617"/>
        <v>41821.083333322793</v>
      </c>
      <c r="D4357" s="7">
        <v>0</v>
      </c>
      <c r="E4357" s="7"/>
      <c r="G4357">
        <v>36.68</v>
      </c>
      <c r="H4357" s="12">
        <v>211.48638596092849</v>
      </c>
      <c r="I4357" s="13">
        <f>$D$2*tarifas!$D$12/24</f>
        <v>1.4541666666666666</v>
      </c>
      <c r="J4357" s="13" t="e">
        <f>VLOOKUP(E4357&amp;" "&amp;F4357,tarifas!$A$13:$D$20,4,FALSE)*H4357</f>
        <v>#N/A</v>
      </c>
      <c r="K4357" s="13">
        <f>IF(F4357="COD1",tarifas!$D$11*(SUMIFS($H$11:$H$8770,$F$11:$F$8770,"=COD1",$B$11:$B$8770,"="&amp;B4357)/COUNTIFS($F$11:$F$8770,"=COD1",$B$11:$B$8770,"="&amp;B4357))/COUNTIFS($A$11:$A$8770,"="&amp;A4357,$F$11:$F$8770,"=COD1"),0)</f>
        <v>0</v>
      </c>
      <c r="L4357" s="13" t="e">
        <f>(VLOOKUP(F4357,tarifas!$C$7:$D$10,2,FALSE)+tarifas!$D$21)*datos!H4357</f>
        <v>#N/A</v>
      </c>
      <c r="M4357">
        <v>0</v>
      </c>
      <c r="N4357" s="13" t="e">
        <f t="shared" si="611"/>
        <v>#N/A</v>
      </c>
      <c r="O4357">
        <f t="shared" si="612"/>
        <v>0</v>
      </c>
      <c r="P4357" s="12">
        <f t="shared" si="613"/>
        <v>211.48638596092849</v>
      </c>
      <c r="Q4357">
        <f t="shared" si="614"/>
        <v>0</v>
      </c>
      <c r="R4357">
        <f>$D$2*tarifas!$D$12/24</f>
        <v>1.4541666666666666</v>
      </c>
      <c r="S4357" t="e">
        <f>VLOOKUP(E4357&amp;" "&amp;F4357,tarifas!$A$13:$D$20,4,FALSE)*P4357</f>
        <v>#N/A</v>
      </c>
      <c r="T4357">
        <f>IF(F4357="COD1",tarifas!$D$11*(SUMIFS($P$11:$P$8770,$F$11:$F$8770,"=COD1",$B$11:$B$8770,"="&amp;B4357)/COUNTIFS($F$11:$F$8770,"=COD1",$B$11:$B$8770,"="&amp;B4357))/COUNTIFS($A$11:$A$8770,"="&amp;A4357,$F$11:$F$8770,"=COD1"),0)</f>
        <v>0</v>
      </c>
      <c r="U4357" t="e">
        <f>(VLOOKUP(F4357,tarifas!$C$7:$D$10,2,FALSE)+tarifas!$D$21)*datos!P4357</f>
        <v>#N/A</v>
      </c>
      <c r="V4357" t="e">
        <f t="shared" si="615"/>
        <v>#N/A</v>
      </c>
      <c r="W4357">
        <f t="shared" si="616"/>
        <v>0</v>
      </c>
    </row>
    <row r="4358" spans="1:23" x14ac:dyDescent="0.25">
      <c r="A4358">
        <f t="shared" si="609"/>
        <v>180</v>
      </c>
      <c r="B4358">
        <f t="shared" si="610"/>
        <v>7</v>
      </c>
      <c r="C4358" s="1">
        <f t="shared" si="617"/>
        <v>41821.124999989457</v>
      </c>
      <c r="D4358" s="7">
        <v>0</v>
      </c>
      <c r="E4358" s="7"/>
      <c r="G4358">
        <v>36</v>
      </c>
      <c r="H4358" s="12">
        <v>204.07213121116177</v>
      </c>
      <c r="I4358" s="13">
        <f>$D$2*tarifas!$D$12/24</f>
        <v>1.4541666666666666</v>
      </c>
      <c r="J4358" s="13" t="e">
        <f>VLOOKUP(E4358&amp;" "&amp;F4358,tarifas!$A$13:$D$20,4,FALSE)*H4358</f>
        <v>#N/A</v>
      </c>
      <c r="K4358" s="13">
        <f>IF(F4358="COD1",tarifas!$D$11*(SUMIFS($H$11:$H$8770,$F$11:$F$8770,"=COD1",$B$11:$B$8770,"="&amp;B4358)/COUNTIFS($F$11:$F$8770,"=COD1",$B$11:$B$8770,"="&amp;B4358))/COUNTIFS($A$11:$A$8770,"="&amp;A4358,$F$11:$F$8770,"=COD1"),0)</f>
        <v>0</v>
      </c>
      <c r="L4358" s="13" t="e">
        <f>(VLOOKUP(F4358,tarifas!$C$7:$D$10,2,FALSE)+tarifas!$D$21)*datos!H4358</f>
        <v>#N/A</v>
      </c>
      <c r="M4358">
        <v>0</v>
      </c>
      <c r="N4358" s="13" t="e">
        <f t="shared" si="611"/>
        <v>#N/A</v>
      </c>
      <c r="O4358">
        <f t="shared" si="612"/>
        <v>0</v>
      </c>
      <c r="P4358" s="12">
        <f t="shared" si="613"/>
        <v>204.07213121116177</v>
      </c>
      <c r="Q4358">
        <f t="shared" si="614"/>
        <v>0</v>
      </c>
      <c r="R4358">
        <f>$D$2*tarifas!$D$12/24</f>
        <v>1.4541666666666666</v>
      </c>
      <c r="S4358" t="e">
        <f>VLOOKUP(E4358&amp;" "&amp;F4358,tarifas!$A$13:$D$20,4,FALSE)*P4358</f>
        <v>#N/A</v>
      </c>
      <c r="T4358">
        <f>IF(F4358="COD1",tarifas!$D$11*(SUMIFS($P$11:$P$8770,$F$11:$F$8770,"=COD1",$B$11:$B$8770,"="&amp;B4358)/COUNTIFS($F$11:$F$8770,"=COD1",$B$11:$B$8770,"="&amp;B4358))/COUNTIFS($A$11:$A$8770,"="&amp;A4358,$F$11:$F$8770,"=COD1"),0)</f>
        <v>0</v>
      </c>
      <c r="U4358" t="e">
        <f>(VLOOKUP(F4358,tarifas!$C$7:$D$10,2,FALSE)+tarifas!$D$21)*datos!P4358</f>
        <v>#N/A</v>
      </c>
      <c r="V4358" t="e">
        <f t="shared" si="615"/>
        <v>#N/A</v>
      </c>
      <c r="W4358">
        <f t="shared" si="616"/>
        <v>0</v>
      </c>
    </row>
    <row r="4359" spans="1:23" x14ac:dyDescent="0.25">
      <c r="A4359">
        <f t="shared" si="609"/>
        <v>180</v>
      </c>
      <c r="B4359">
        <f t="shared" si="610"/>
        <v>7</v>
      </c>
      <c r="C4359" s="1">
        <f t="shared" si="617"/>
        <v>41821.166666656121</v>
      </c>
      <c r="D4359" s="7">
        <v>0</v>
      </c>
      <c r="E4359" s="7"/>
      <c r="G4359">
        <v>40</v>
      </c>
      <c r="H4359" s="12">
        <v>201.57069493716028</v>
      </c>
      <c r="I4359" s="13">
        <f>$D$2*tarifas!$D$12/24</f>
        <v>1.4541666666666666</v>
      </c>
      <c r="J4359" s="13" t="e">
        <f>VLOOKUP(E4359&amp;" "&amp;F4359,tarifas!$A$13:$D$20,4,FALSE)*H4359</f>
        <v>#N/A</v>
      </c>
      <c r="K4359" s="13">
        <f>IF(F4359="COD1",tarifas!$D$11*(SUMIFS($H$11:$H$8770,$F$11:$F$8770,"=COD1",$B$11:$B$8770,"="&amp;B4359)/COUNTIFS($F$11:$F$8770,"=COD1",$B$11:$B$8770,"="&amp;B4359))/COUNTIFS($A$11:$A$8770,"="&amp;A4359,$F$11:$F$8770,"=COD1"),0)</f>
        <v>0</v>
      </c>
      <c r="L4359" s="13" t="e">
        <f>(VLOOKUP(F4359,tarifas!$C$7:$D$10,2,FALSE)+tarifas!$D$21)*datos!H4359</f>
        <v>#N/A</v>
      </c>
      <c r="M4359">
        <v>0</v>
      </c>
      <c r="N4359" s="13" t="e">
        <f t="shared" si="611"/>
        <v>#N/A</v>
      </c>
      <c r="O4359">
        <f t="shared" si="612"/>
        <v>0</v>
      </c>
      <c r="P4359" s="12">
        <f t="shared" si="613"/>
        <v>201.57069493716028</v>
      </c>
      <c r="Q4359">
        <f t="shared" si="614"/>
        <v>0</v>
      </c>
      <c r="R4359">
        <f>$D$2*tarifas!$D$12/24</f>
        <v>1.4541666666666666</v>
      </c>
      <c r="S4359" t="e">
        <f>VLOOKUP(E4359&amp;" "&amp;F4359,tarifas!$A$13:$D$20,4,FALSE)*P4359</f>
        <v>#N/A</v>
      </c>
      <c r="T4359">
        <f>IF(F4359="COD1",tarifas!$D$11*(SUMIFS($P$11:$P$8770,$F$11:$F$8770,"=COD1",$B$11:$B$8770,"="&amp;B4359)/COUNTIFS($F$11:$F$8770,"=COD1",$B$11:$B$8770,"="&amp;B4359))/COUNTIFS($A$11:$A$8770,"="&amp;A4359,$F$11:$F$8770,"=COD1"),0)</f>
        <v>0</v>
      </c>
      <c r="U4359" t="e">
        <f>(VLOOKUP(F4359,tarifas!$C$7:$D$10,2,FALSE)+tarifas!$D$21)*datos!P4359</f>
        <v>#N/A</v>
      </c>
      <c r="V4359" t="e">
        <f t="shared" si="615"/>
        <v>#N/A</v>
      </c>
      <c r="W4359">
        <f t="shared" si="616"/>
        <v>0</v>
      </c>
    </row>
    <row r="4360" spans="1:23" x14ac:dyDescent="0.25">
      <c r="A4360">
        <f t="shared" si="609"/>
        <v>180</v>
      </c>
      <c r="B4360">
        <f t="shared" si="610"/>
        <v>7</v>
      </c>
      <c r="C4360" s="1">
        <f t="shared" si="617"/>
        <v>41821.208333322786</v>
      </c>
      <c r="D4360" s="7">
        <v>0</v>
      </c>
      <c r="E4360" s="7"/>
      <c r="G4360">
        <v>45.4</v>
      </c>
      <c r="H4360" s="12">
        <v>199.75098624662422</v>
      </c>
      <c r="I4360" s="13">
        <f>$D$2*tarifas!$D$12/24</f>
        <v>1.4541666666666666</v>
      </c>
      <c r="J4360" s="13" t="e">
        <f>VLOOKUP(E4360&amp;" "&amp;F4360,tarifas!$A$13:$D$20,4,FALSE)*H4360</f>
        <v>#N/A</v>
      </c>
      <c r="K4360" s="13">
        <f>IF(F4360="COD1",tarifas!$D$11*(SUMIFS($H$11:$H$8770,$F$11:$F$8770,"=COD1",$B$11:$B$8770,"="&amp;B4360)/COUNTIFS($F$11:$F$8770,"=COD1",$B$11:$B$8770,"="&amp;B4360))/COUNTIFS($A$11:$A$8770,"="&amp;A4360,$F$11:$F$8770,"=COD1"),0)</f>
        <v>0</v>
      </c>
      <c r="L4360" s="13" t="e">
        <f>(VLOOKUP(F4360,tarifas!$C$7:$D$10,2,FALSE)+tarifas!$D$21)*datos!H4360</f>
        <v>#N/A</v>
      </c>
      <c r="M4360">
        <v>9.8987099999999995</v>
      </c>
      <c r="N4360" s="13" t="e">
        <f t="shared" si="611"/>
        <v>#N/A</v>
      </c>
      <c r="O4360">
        <f t="shared" si="612"/>
        <v>9.8987099999999995</v>
      </c>
      <c r="P4360" s="12">
        <f t="shared" si="613"/>
        <v>189.85227624662423</v>
      </c>
      <c r="Q4360">
        <f t="shared" si="614"/>
        <v>0</v>
      </c>
      <c r="R4360">
        <f>$D$2*tarifas!$D$12/24</f>
        <v>1.4541666666666666</v>
      </c>
      <c r="S4360" t="e">
        <f>VLOOKUP(E4360&amp;" "&amp;F4360,tarifas!$A$13:$D$20,4,FALSE)*P4360</f>
        <v>#N/A</v>
      </c>
      <c r="T4360">
        <f>IF(F4360="COD1",tarifas!$D$11*(SUMIFS($P$11:$P$8770,$F$11:$F$8770,"=COD1",$B$11:$B$8770,"="&amp;B4360)/COUNTIFS($F$11:$F$8770,"=COD1",$B$11:$B$8770,"="&amp;B4360))/COUNTIFS($A$11:$A$8770,"="&amp;A4360,$F$11:$F$8770,"=COD1"),0)</f>
        <v>0</v>
      </c>
      <c r="U4360" t="e">
        <f>(VLOOKUP(F4360,tarifas!$C$7:$D$10,2,FALSE)+tarifas!$D$21)*datos!P4360</f>
        <v>#N/A</v>
      </c>
      <c r="V4360" t="e">
        <f t="shared" si="615"/>
        <v>#N/A</v>
      </c>
      <c r="W4360">
        <f t="shared" si="616"/>
        <v>0</v>
      </c>
    </row>
    <row r="4361" spans="1:23" x14ac:dyDescent="0.25">
      <c r="A4361">
        <f t="shared" si="609"/>
        <v>180</v>
      </c>
      <c r="B4361">
        <f t="shared" si="610"/>
        <v>7</v>
      </c>
      <c r="C4361" s="1">
        <f t="shared" si="617"/>
        <v>41821.24999998945</v>
      </c>
      <c r="D4361" s="7">
        <v>0</v>
      </c>
      <c r="E4361" s="7"/>
      <c r="G4361">
        <v>47.93</v>
      </c>
      <c r="H4361" s="12">
        <v>192.18455093593474</v>
      </c>
      <c r="I4361" s="13">
        <f>$D$2*tarifas!$D$12/24</f>
        <v>1.4541666666666666</v>
      </c>
      <c r="J4361" s="13" t="e">
        <f>VLOOKUP(E4361&amp;" "&amp;F4361,tarifas!$A$13:$D$20,4,FALSE)*H4361</f>
        <v>#N/A</v>
      </c>
      <c r="K4361" s="13">
        <f>IF(F4361="COD1",tarifas!$D$11*(SUMIFS($H$11:$H$8770,$F$11:$F$8770,"=COD1",$B$11:$B$8770,"="&amp;B4361)/COUNTIFS($F$11:$F$8770,"=COD1",$B$11:$B$8770,"="&amp;B4361))/COUNTIFS($A$11:$A$8770,"="&amp;A4361,$F$11:$F$8770,"=COD1"),0)</f>
        <v>0</v>
      </c>
      <c r="L4361" s="13" t="e">
        <f>(VLOOKUP(F4361,tarifas!$C$7:$D$10,2,FALSE)+tarifas!$D$21)*datos!H4361</f>
        <v>#N/A</v>
      </c>
      <c r="M4361">
        <v>35.367139999999999</v>
      </c>
      <c r="N4361" s="13" t="e">
        <f t="shared" si="611"/>
        <v>#N/A</v>
      </c>
      <c r="O4361">
        <f t="shared" si="612"/>
        <v>35.367139999999999</v>
      </c>
      <c r="P4361" s="12">
        <f t="shared" si="613"/>
        <v>156.81741093593473</v>
      </c>
      <c r="Q4361">
        <f t="shared" si="614"/>
        <v>0</v>
      </c>
      <c r="R4361">
        <f>$D$2*tarifas!$D$12/24</f>
        <v>1.4541666666666666</v>
      </c>
      <c r="S4361" t="e">
        <f>VLOOKUP(E4361&amp;" "&amp;F4361,tarifas!$A$13:$D$20,4,FALSE)*P4361</f>
        <v>#N/A</v>
      </c>
      <c r="T4361">
        <f>IF(F4361="COD1",tarifas!$D$11*(SUMIFS($P$11:$P$8770,$F$11:$F$8770,"=COD1",$B$11:$B$8770,"="&amp;B4361)/COUNTIFS($F$11:$F$8770,"=COD1",$B$11:$B$8770,"="&amp;B4361))/COUNTIFS($A$11:$A$8770,"="&amp;A4361,$F$11:$F$8770,"=COD1"),0)</f>
        <v>0</v>
      </c>
      <c r="U4361" t="e">
        <f>(VLOOKUP(F4361,tarifas!$C$7:$D$10,2,FALSE)+tarifas!$D$21)*datos!P4361</f>
        <v>#N/A</v>
      </c>
      <c r="V4361" t="e">
        <f t="shared" si="615"/>
        <v>#N/A</v>
      </c>
      <c r="W4361">
        <f t="shared" si="616"/>
        <v>0</v>
      </c>
    </row>
    <row r="4362" spans="1:23" x14ac:dyDescent="0.25">
      <c r="A4362">
        <f t="shared" si="609"/>
        <v>180</v>
      </c>
      <c r="B4362">
        <f t="shared" si="610"/>
        <v>7</v>
      </c>
      <c r="C4362" s="1">
        <f t="shared" si="617"/>
        <v>41821.291666656114</v>
      </c>
      <c r="D4362" s="7">
        <v>0</v>
      </c>
      <c r="E4362" s="7"/>
      <c r="G4362">
        <v>54.87</v>
      </c>
      <c r="H4362" s="12">
        <v>246.11222746724246</v>
      </c>
      <c r="I4362" s="13">
        <f>$D$2*tarifas!$D$12/24</f>
        <v>1.4541666666666666</v>
      </c>
      <c r="J4362" s="13" t="e">
        <f>VLOOKUP(E4362&amp;" "&amp;F4362,tarifas!$A$13:$D$20,4,FALSE)*H4362</f>
        <v>#N/A</v>
      </c>
      <c r="K4362" s="13">
        <f>IF(F4362="COD1",tarifas!$D$11*(SUMIFS($H$11:$H$8770,$F$11:$F$8770,"=COD1",$B$11:$B$8770,"="&amp;B4362)/COUNTIFS($F$11:$F$8770,"=COD1",$B$11:$B$8770,"="&amp;B4362))/COUNTIFS($A$11:$A$8770,"="&amp;A4362,$F$11:$F$8770,"=COD1"),0)</f>
        <v>0</v>
      </c>
      <c r="L4362" s="13" t="e">
        <f>(VLOOKUP(F4362,tarifas!$C$7:$D$10,2,FALSE)+tarifas!$D$21)*datos!H4362</f>
        <v>#N/A</v>
      </c>
      <c r="M4362">
        <v>43.678179999999998</v>
      </c>
      <c r="N4362" s="13" t="e">
        <f t="shared" si="611"/>
        <v>#N/A</v>
      </c>
      <c r="O4362">
        <f t="shared" si="612"/>
        <v>43.678179999999998</v>
      </c>
      <c r="P4362" s="12">
        <f t="shared" si="613"/>
        <v>202.43404746724246</v>
      </c>
      <c r="Q4362">
        <f t="shared" si="614"/>
        <v>0</v>
      </c>
      <c r="R4362">
        <f>$D$2*tarifas!$D$12/24</f>
        <v>1.4541666666666666</v>
      </c>
      <c r="S4362" t="e">
        <f>VLOOKUP(E4362&amp;" "&amp;F4362,tarifas!$A$13:$D$20,4,FALSE)*P4362</f>
        <v>#N/A</v>
      </c>
      <c r="T4362">
        <f>IF(F4362="COD1",tarifas!$D$11*(SUMIFS($P$11:$P$8770,$F$11:$F$8770,"=COD1",$B$11:$B$8770,"="&amp;B4362)/COUNTIFS($F$11:$F$8770,"=COD1",$B$11:$B$8770,"="&amp;B4362))/COUNTIFS($A$11:$A$8770,"="&amp;A4362,$F$11:$F$8770,"=COD1"),0)</f>
        <v>0</v>
      </c>
      <c r="U4362" t="e">
        <f>(VLOOKUP(F4362,tarifas!$C$7:$D$10,2,FALSE)+tarifas!$D$21)*datos!P4362</f>
        <v>#N/A</v>
      </c>
      <c r="V4362" t="e">
        <f t="shared" si="615"/>
        <v>#N/A</v>
      </c>
      <c r="W4362">
        <f t="shared" si="616"/>
        <v>0</v>
      </c>
    </row>
    <row r="4363" spans="1:23" x14ac:dyDescent="0.25">
      <c r="A4363">
        <f t="shared" si="609"/>
        <v>180</v>
      </c>
      <c r="B4363">
        <f t="shared" si="610"/>
        <v>7</v>
      </c>
      <c r="C4363" s="1">
        <f t="shared" si="617"/>
        <v>41821.333333322778</v>
      </c>
      <c r="D4363" s="7">
        <v>0</v>
      </c>
      <c r="E4363" s="7"/>
      <c r="G4363">
        <v>56.5</v>
      </c>
      <c r="H4363" s="12">
        <v>437.58235727139993</v>
      </c>
      <c r="I4363" s="13">
        <f>$D$2*tarifas!$D$12/24</f>
        <v>1.4541666666666666</v>
      </c>
      <c r="J4363" s="13" t="e">
        <f>VLOOKUP(E4363&amp;" "&amp;F4363,tarifas!$A$13:$D$20,4,FALSE)*H4363</f>
        <v>#N/A</v>
      </c>
      <c r="K4363" s="13">
        <f>IF(F4363="COD1",tarifas!$D$11*(SUMIFS($H$11:$H$8770,$F$11:$F$8770,"=COD1",$B$11:$B$8770,"="&amp;B4363)/COUNTIFS($F$11:$F$8770,"=COD1",$B$11:$B$8770,"="&amp;B4363))/COUNTIFS($A$11:$A$8770,"="&amp;A4363,$F$11:$F$8770,"=COD1"),0)</f>
        <v>0</v>
      </c>
      <c r="L4363" s="13" t="e">
        <f>(VLOOKUP(F4363,tarifas!$C$7:$D$10,2,FALSE)+tarifas!$D$21)*datos!H4363</f>
        <v>#N/A</v>
      </c>
      <c r="M4363">
        <v>102.99239999999999</v>
      </c>
      <c r="N4363" s="13" t="e">
        <f t="shared" si="611"/>
        <v>#N/A</v>
      </c>
      <c r="O4363">
        <f t="shared" si="612"/>
        <v>102.99239999999999</v>
      </c>
      <c r="P4363" s="12">
        <f t="shared" si="613"/>
        <v>334.58995727139995</v>
      </c>
      <c r="Q4363">
        <f t="shared" si="614"/>
        <v>0</v>
      </c>
      <c r="R4363">
        <f>$D$2*tarifas!$D$12/24</f>
        <v>1.4541666666666666</v>
      </c>
      <c r="S4363" t="e">
        <f>VLOOKUP(E4363&amp;" "&amp;F4363,tarifas!$A$13:$D$20,4,FALSE)*P4363</f>
        <v>#N/A</v>
      </c>
      <c r="T4363">
        <f>IF(F4363="COD1",tarifas!$D$11*(SUMIFS($P$11:$P$8770,$F$11:$F$8770,"=COD1",$B$11:$B$8770,"="&amp;B4363)/COUNTIFS($F$11:$F$8770,"=COD1",$B$11:$B$8770,"="&amp;B4363))/COUNTIFS($A$11:$A$8770,"="&amp;A4363,$F$11:$F$8770,"=COD1"),0)</f>
        <v>0</v>
      </c>
      <c r="U4363" t="e">
        <f>(VLOOKUP(F4363,tarifas!$C$7:$D$10,2,FALSE)+tarifas!$D$21)*datos!P4363</f>
        <v>#N/A</v>
      </c>
      <c r="V4363" t="e">
        <f t="shared" si="615"/>
        <v>#N/A</v>
      </c>
      <c r="W4363">
        <f t="shared" si="616"/>
        <v>0</v>
      </c>
    </row>
    <row r="4364" spans="1:23" x14ac:dyDescent="0.25">
      <c r="A4364">
        <f t="shared" ref="A4364:A4427" si="618">DAYS360($C$11,C4364)</f>
        <v>180</v>
      </c>
      <c r="B4364">
        <f t="shared" ref="B4364:B4427" si="619">MONTH(C4364)</f>
        <v>7</v>
      </c>
      <c r="C4364" s="1">
        <f t="shared" si="617"/>
        <v>41821.374999989443</v>
      </c>
      <c r="D4364" s="7">
        <v>0</v>
      </c>
      <c r="E4364" s="7"/>
      <c r="G4364">
        <v>59.97</v>
      </c>
      <c r="H4364" s="12">
        <v>538.39503947293258</v>
      </c>
      <c r="I4364" s="13">
        <f>$D$2*tarifas!$D$12/24</f>
        <v>1.4541666666666666</v>
      </c>
      <c r="J4364" s="13" t="e">
        <f>VLOOKUP(E4364&amp;" "&amp;F4364,tarifas!$A$13:$D$20,4,FALSE)*H4364</f>
        <v>#N/A</v>
      </c>
      <c r="K4364" s="13">
        <f>IF(F4364="COD1",tarifas!$D$11*(SUMIFS($H$11:$H$8770,$F$11:$F$8770,"=COD1",$B$11:$B$8770,"="&amp;B4364)/COUNTIFS($F$11:$F$8770,"=COD1",$B$11:$B$8770,"="&amp;B4364))/COUNTIFS($A$11:$A$8770,"="&amp;A4364,$F$11:$F$8770,"=COD1"),0)</f>
        <v>0</v>
      </c>
      <c r="L4364" s="13" t="e">
        <f>(VLOOKUP(F4364,tarifas!$C$7:$D$10,2,FALSE)+tarifas!$D$21)*datos!H4364</f>
        <v>#N/A</v>
      </c>
      <c r="M4364">
        <v>187.97210999999999</v>
      </c>
      <c r="N4364" s="13" t="e">
        <f t="shared" ref="N4364:N4427" si="620">(I4364+J4364+K4364+L4364)*1.23</f>
        <v>#N/A</v>
      </c>
      <c r="O4364">
        <f t="shared" ref="O4364:O4427" si="621">IF(M4364&lt;H4364,M4364,H4364)</f>
        <v>187.97210999999999</v>
      </c>
      <c r="P4364" s="12">
        <f t="shared" ref="P4364:P4427" si="622">H4364-O4364</f>
        <v>350.42292947293259</v>
      </c>
      <c r="Q4364">
        <f t="shared" ref="Q4364:Q4427" si="623">IF(M4364&lt;H4364,0,M4364-H4364)</f>
        <v>0</v>
      </c>
      <c r="R4364">
        <f>$D$2*tarifas!$D$12/24</f>
        <v>1.4541666666666666</v>
      </c>
      <c r="S4364" t="e">
        <f>VLOOKUP(E4364&amp;" "&amp;F4364,tarifas!$A$13:$D$20,4,FALSE)*P4364</f>
        <v>#N/A</v>
      </c>
      <c r="T4364">
        <f>IF(F4364="COD1",tarifas!$D$11*(SUMIFS($P$11:$P$8770,$F$11:$F$8770,"=COD1",$B$11:$B$8770,"="&amp;B4364)/COUNTIFS($F$11:$F$8770,"=COD1",$B$11:$B$8770,"="&amp;B4364))/COUNTIFS($A$11:$A$8770,"="&amp;A4364,$F$11:$F$8770,"=COD1"),0)</f>
        <v>0</v>
      </c>
      <c r="U4364" t="e">
        <f>(VLOOKUP(F4364,tarifas!$C$7:$D$10,2,FALSE)+tarifas!$D$21)*datos!P4364</f>
        <v>#N/A</v>
      </c>
      <c r="V4364" t="e">
        <f t="shared" ref="V4364:V4427" si="624">(R4364+S4364+T4364+U4364)*1.23</f>
        <v>#N/A</v>
      </c>
      <c r="W4364">
        <f t="shared" ref="W4364:W4427" si="625">0.9*G4364/1000*Q4364</f>
        <v>0</v>
      </c>
    </row>
    <row r="4365" spans="1:23" x14ac:dyDescent="0.25">
      <c r="A4365">
        <f t="shared" si="618"/>
        <v>180</v>
      </c>
      <c r="B4365">
        <f t="shared" si="619"/>
        <v>7</v>
      </c>
      <c r="C4365" s="1">
        <f t="shared" ref="C4365:C4428" si="626">+C4364+1/24</f>
        <v>41821.416666656107</v>
      </c>
      <c r="D4365" s="7">
        <v>636.21212121212125</v>
      </c>
      <c r="E4365" s="7"/>
      <c r="G4365">
        <v>59.64</v>
      </c>
      <c r="H4365" s="12">
        <v>596.20608283357456</v>
      </c>
      <c r="I4365" s="13">
        <f>$D$2*tarifas!$D$12/24</f>
        <v>1.4541666666666666</v>
      </c>
      <c r="J4365" s="13" t="e">
        <f>VLOOKUP(E4365&amp;" "&amp;F4365,tarifas!$A$13:$D$20,4,FALSE)*H4365</f>
        <v>#N/A</v>
      </c>
      <c r="K4365" s="13">
        <f>IF(F4365="COD1",tarifas!$D$11*(SUMIFS($H$11:$H$8770,$F$11:$F$8770,"=COD1",$B$11:$B$8770,"="&amp;B4365)/COUNTIFS($F$11:$F$8770,"=COD1",$B$11:$B$8770,"="&amp;B4365))/COUNTIFS($A$11:$A$8770,"="&amp;A4365,$F$11:$F$8770,"=COD1"),0)</f>
        <v>0</v>
      </c>
      <c r="L4365" s="13" t="e">
        <f>(VLOOKUP(F4365,tarifas!$C$7:$D$10,2,FALSE)+tarifas!$D$21)*datos!H4365</f>
        <v>#N/A</v>
      </c>
      <c r="M4365">
        <v>257.21138000000002</v>
      </c>
      <c r="N4365" s="13" t="e">
        <f t="shared" si="620"/>
        <v>#N/A</v>
      </c>
      <c r="O4365">
        <f t="shared" si="621"/>
        <v>257.21138000000002</v>
      </c>
      <c r="P4365" s="12">
        <f t="shared" si="622"/>
        <v>338.99470283357454</v>
      </c>
      <c r="Q4365">
        <f t="shared" si="623"/>
        <v>0</v>
      </c>
      <c r="R4365">
        <f>$D$2*tarifas!$D$12/24</f>
        <v>1.4541666666666666</v>
      </c>
      <c r="S4365" t="e">
        <f>VLOOKUP(E4365&amp;" "&amp;F4365,tarifas!$A$13:$D$20,4,FALSE)*P4365</f>
        <v>#N/A</v>
      </c>
      <c r="T4365">
        <f>IF(F4365="COD1",tarifas!$D$11*(SUMIFS($P$11:$P$8770,$F$11:$F$8770,"=COD1",$B$11:$B$8770,"="&amp;B4365)/COUNTIFS($F$11:$F$8770,"=COD1",$B$11:$B$8770,"="&amp;B4365))/COUNTIFS($A$11:$A$8770,"="&amp;A4365,$F$11:$F$8770,"=COD1"),0)</f>
        <v>0</v>
      </c>
      <c r="U4365" t="e">
        <f>(VLOOKUP(F4365,tarifas!$C$7:$D$10,2,FALSE)+tarifas!$D$21)*datos!P4365</f>
        <v>#N/A</v>
      </c>
      <c r="V4365" t="e">
        <f t="shared" si="624"/>
        <v>#N/A</v>
      </c>
      <c r="W4365">
        <f t="shared" si="625"/>
        <v>0</v>
      </c>
    </row>
    <row r="4366" spans="1:23" x14ac:dyDescent="0.25">
      <c r="A4366">
        <f t="shared" si="618"/>
        <v>180</v>
      </c>
      <c r="B4366">
        <f t="shared" si="619"/>
        <v>7</v>
      </c>
      <c r="C4366" s="1">
        <f t="shared" si="626"/>
        <v>41821.458333322771</v>
      </c>
      <c r="D4366" s="7">
        <v>752.37878787878788</v>
      </c>
      <c r="E4366" s="7"/>
      <c r="G4366">
        <v>58.61</v>
      </c>
      <c r="H4366" s="12">
        <v>451.75510220274538</v>
      </c>
      <c r="I4366" s="13">
        <f>$D$2*tarifas!$D$12/24</f>
        <v>1.4541666666666666</v>
      </c>
      <c r="J4366" s="13" t="e">
        <f>VLOOKUP(E4366&amp;" "&amp;F4366,tarifas!$A$13:$D$20,4,FALSE)*H4366</f>
        <v>#N/A</v>
      </c>
      <c r="K4366" s="13">
        <f>IF(F4366="COD1",tarifas!$D$11*(SUMIFS($H$11:$H$8770,$F$11:$F$8770,"=COD1",$B$11:$B$8770,"="&amp;B4366)/COUNTIFS($F$11:$F$8770,"=COD1",$B$11:$B$8770,"="&amp;B4366))/COUNTIFS($A$11:$A$8770,"="&amp;A4366,$F$11:$F$8770,"=COD1"),0)</f>
        <v>0</v>
      </c>
      <c r="L4366" s="13" t="e">
        <f>(VLOOKUP(F4366,tarifas!$C$7:$D$10,2,FALSE)+tarifas!$D$21)*datos!H4366</f>
        <v>#N/A</v>
      </c>
      <c r="M4366">
        <v>98.998089999999991</v>
      </c>
      <c r="N4366" s="13" t="e">
        <f t="shared" si="620"/>
        <v>#N/A</v>
      </c>
      <c r="O4366">
        <f t="shared" si="621"/>
        <v>98.998089999999991</v>
      </c>
      <c r="P4366" s="12">
        <f t="shared" si="622"/>
        <v>352.75701220274539</v>
      </c>
      <c r="Q4366">
        <f t="shared" si="623"/>
        <v>0</v>
      </c>
      <c r="R4366">
        <f>$D$2*tarifas!$D$12/24</f>
        <v>1.4541666666666666</v>
      </c>
      <c r="S4366" t="e">
        <f>VLOOKUP(E4366&amp;" "&amp;F4366,tarifas!$A$13:$D$20,4,FALSE)*P4366</f>
        <v>#N/A</v>
      </c>
      <c r="T4366">
        <f>IF(F4366="COD1",tarifas!$D$11*(SUMIFS($P$11:$P$8770,$F$11:$F$8770,"=COD1",$B$11:$B$8770,"="&amp;B4366)/COUNTIFS($F$11:$F$8770,"=COD1",$B$11:$B$8770,"="&amp;B4366))/COUNTIFS($A$11:$A$8770,"="&amp;A4366,$F$11:$F$8770,"=COD1"),0)</f>
        <v>0</v>
      </c>
      <c r="U4366" t="e">
        <f>(VLOOKUP(F4366,tarifas!$C$7:$D$10,2,FALSE)+tarifas!$D$21)*datos!P4366</f>
        <v>#N/A</v>
      </c>
      <c r="V4366" t="e">
        <f t="shared" si="624"/>
        <v>#N/A</v>
      </c>
      <c r="W4366">
        <f t="shared" si="625"/>
        <v>0</v>
      </c>
    </row>
    <row r="4367" spans="1:23" x14ac:dyDescent="0.25">
      <c r="A4367">
        <f t="shared" si="618"/>
        <v>180</v>
      </c>
      <c r="B4367">
        <f t="shared" si="619"/>
        <v>7</v>
      </c>
      <c r="C4367" s="1">
        <f t="shared" si="626"/>
        <v>41821.499999989435</v>
      </c>
      <c r="D4367" s="7">
        <v>823.21212121212125</v>
      </c>
      <c r="E4367" s="7"/>
      <c r="G4367">
        <v>56.2</v>
      </c>
      <c r="H4367" s="12">
        <v>436.49247314892739</v>
      </c>
      <c r="I4367" s="13">
        <f>$D$2*tarifas!$D$12/24</f>
        <v>1.4541666666666666</v>
      </c>
      <c r="J4367" s="13" t="e">
        <f>VLOOKUP(E4367&amp;" "&amp;F4367,tarifas!$A$13:$D$20,4,FALSE)*H4367</f>
        <v>#N/A</v>
      </c>
      <c r="K4367" s="13">
        <f>IF(F4367="COD1",tarifas!$D$11*(SUMIFS($H$11:$H$8770,$F$11:$F$8770,"=COD1",$B$11:$B$8770,"="&amp;B4367)/COUNTIFS($F$11:$F$8770,"=COD1",$B$11:$B$8770,"="&amp;B4367))/COUNTIFS($A$11:$A$8770,"="&amp;A4367,$F$11:$F$8770,"=COD1"),0)</f>
        <v>0</v>
      </c>
      <c r="L4367" s="13" t="e">
        <f>(VLOOKUP(F4367,tarifas!$C$7:$D$10,2,FALSE)+tarifas!$D$21)*datos!H4367</f>
        <v>#N/A</v>
      </c>
      <c r="M4367">
        <v>333.21972</v>
      </c>
      <c r="N4367" s="13" t="e">
        <f t="shared" si="620"/>
        <v>#N/A</v>
      </c>
      <c r="O4367">
        <f t="shared" si="621"/>
        <v>333.21972</v>
      </c>
      <c r="P4367" s="12">
        <f t="shared" si="622"/>
        <v>103.27275314892739</v>
      </c>
      <c r="Q4367">
        <f t="shared" si="623"/>
        <v>0</v>
      </c>
      <c r="R4367">
        <f>$D$2*tarifas!$D$12/24</f>
        <v>1.4541666666666666</v>
      </c>
      <c r="S4367" t="e">
        <f>VLOOKUP(E4367&amp;" "&amp;F4367,tarifas!$A$13:$D$20,4,FALSE)*P4367</f>
        <v>#N/A</v>
      </c>
      <c r="T4367">
        <f>IF(F4367="COD1",tarifas!$D$11*(SUMIFS($P$11:$P$8770,$F$11:$F$8770,"=COD1",$B$11:$B$8770,"="&amp;B4367)/COUNTIFS($F$11:$F$8770,"=COD1",$B$11:$B$8770,"="&amp;B4367))/COUNTIFS($A$11:$A$8770,"="&amp;A4367,$F$11:$F$8770,"=COD1"),0)</f>
        <v>0</v>
      </c>
      <c r="U4367" t="e">
        <f>(VLOOKUP(F4367,tarifas!$C$7:$D$10,2,FALSE)+tarifas!$D$21)*datos!P4367</f>
        <v>#N/A</v>
      </c>
      <c r="V4367" t="e">
        <f t="shared" si="624"/>
        <v>#N/A</v>
      </c>
      <c r="W4367">
        <f t="shared" si="625"/>
        <v>0</v>
      </c>
    </row>
    <row r="4368" spans="1:23" x14ac:dyDescent="0.25">
      <c r="A4368">
        <f t="shared" si="618"/>
        <v>180</v>
      </c>
      <c r="B4368">
        <f t="shared" si="619"/>
        <v>7</v>
      </c>
      <c r="C4368" s="1">
        <f t="shared" si="626"/>
        <v>41821.5416666561</v>
      </c>
      <c r="D4368" s="7">
        <v>845.87878787878776</v>
      </c>
      <c r="E4368" s="7"/>
      <c r="G4368">
        <v>54.1</v>
      </c>
      <c r="H4368" s="12">
        <v>591.02900713142139</v>
      </c>
      <c r="I4368" s="13">
        <f>$D$2*tarifas!$D$12/24</f>
        <v>1.4541666666666666</v>
      </c>
      <c r="J4368" s="13" t="e">
        <f>VLOOKUP(E4368&amp;" "&amp;F4368,tarifas!$A$13:$D$20,4,FALSE)*H4368</f>
        <v>#N/A</v>
      </c>
      <c r="K4368" s="13">
        <f>IF(F4368="COD1",tarifas!$D$11*(SUMIFS($H$11:$H$8770,$F$11:$F$8770,"=COD1",$B$11:$B$8770,"="&amp;B4368)/COUNTIFS($F$11:$F$8770,"=COD1",$B$11:$B$8770,"="&amp;B4368))/COUNTIFS($A$11:$A$8770,"="&amp;A4368,$F$11:$F$8770,"=COD1"),0)</f>
        <v>0</v>
      </c>
      <c r="L4368" s="13" t="e">
        <f>(VLOOKUP(F4368,tarifas!$C$7:$D$10,2,FALSE)+tarifas!$D$21)*datos!H4368</f>
        <v>#N/A</v>
      </c>
      <c r="M4368">
        <v>222.53326999999999</v>
      </c>
      <c r="N4368" s="13" t="e">
        <f t="shared" si="620"/>
        <v>#N/A</v>
      </c>
      <c r="O4368">
        <f t="shared" si="621"/>
        <v>222.53326999999999</v>
      </c>
      <c r="P4368" s="12">
        <f t="shared" si="622"/>
        <v>368.49573713142138</v>
      </c>
      <c r="Q4368">
        <f t="shared" si="623"/>
        <v>0</v>
      </c>
      <c r="R4368">
        <f>$D$2*tarifas!$D$12/24</f>
        <v>1.4541666666666666</v>
      </c>
      <c r="S4368" t="e">
        <f>VLOOKUP(E4368&amp;" "&amp;F4368,tarifas!$A$13:$D$20,4,FALSE)*P4368</f>
        <v>#N/A</v>
      </c>
      <c r="T4368">
        <f>IF(F4368="COD1",tarifas!$D$11*(SUMIFS($P$11:$P$8770,$F$11:$F$8770,"=COD1",$B$11:$B$8770,"="&amp;B4368)/COUNTIFS($F$11:$F$8770,"=COD1",$B$11:$B$8770,"="&amp;B4368))/COUNTIFS($A$11:$A$8770,"="&amp;A4368,$F$11:$F$8770,"=COD1"),0)</f>
        <v>0</v>
      </c>
      <c r="U4368" t="e">
        <f>(VLOOKUP(F4368,tarifas!$C$7:$D$10,2,FALSE)+tarifas!$D$21)*datos!P4368</f>
        <v>#N/A</v>
      </c>
      <c r="V4368" t="e">
        <f t="shared" si="624"/>
        <v>#N/A</v>
      </c>
      <c r="W4368">
        <f t="shared" si="625"/>
        <v>0</v>
      </c>
    </row>
    <row r="4369" spans="1:23" x14ac:dyDescent="0.25">
      <c r="A4369">
        <f t="shared" si="618"/>
        <v>180</v>
      </c>
      <c r="B4369">
        <f t="shared" si="619"/>
        <v>7</v>
      </c>
      <c r="C4369" s="1">
        <f t="shared" si="626"/>
        <v>41821.583333322764</v>
      </c>
      <c r="D4369" s="7">
        <v>823.21212121212125</v>
      </c>
      <c r="E4369" s="7"/>
      <c r="G4369">
        <v>47</v>
      </c>
      <c r="H4369" s="12">
        <v>661.12366095925165</v>
      </c>
      <c r="I4369" s="13">
        <f>$D$2*tarifas!$D$12/24</f>
        <v>1.4541666666666666</v>
      </c>
      <c r="J4369" s="13" t="e">
        <f>VLOOKUP(E4369&amp;" "&amp;F4369,tarifas!$A$13:$D$20,4,FALSE)*H4369</f>
        <v>#N/A</v>
      </c>
      <c r="K4369" s="13">
        <f>IF(F4369="COD1",tarifas!$D$11*(SUMIFS($H$11:$H$8770,$F$11:$F$8770,"=COD1",$B$11:$B$8770,"="&amp;B4369)/COUNTIFS($F$11:$F$8770,"=COD1",$B$11:$B$8770,"="&amp;B4369))/COUNTIFS($A$11:$A$8770,"="&amp;A4369,$F$11:$F$8770,"=COD1"),0)</f>
        <v>0</v>
      </c>
      <c r="L4369" s="13" t="e">
        <f>(VLOOKUP(F4369,tarifas!$C$7:$D$10,2,FALSE)+tarifas!$D$21)*datos!H4369</f>
        <v>#N/A</v>
      </c>
      <c r="M4369">
        <v>232.60573000000002</v>
      </c>
      <c r="N4369" s="13" t="e">
        <f t="shared" si="620"/>
        <v>#N/A</v>
      </c>
      <c r="O4369">
        <f t="shared" si="621"/>
        <v>232.60573000000002</v>
      </c>
      <c r="P4369" s="12">
        <f t="shared" si="622"/>
        <v>428.51793095925166</v>
      </c>
      <c r="Q4369">
        <f t="shared" si="623"/>
        <v>0</v>
      </c>
      <c r="R4369">
        <f>$D$2*tarifas!$D$12/24</f>
        <v>1.4541666666666666</v>
      </c>
      <c r="S4369" t="e">
        <f>VLOOKUP(E4369&amp;" "&amp;F4369,tarifas!$A$13:$D$20,4,FALSE)*P4369</f>
        <v>#N/A</v>
      </c>
      <c r="T4369">
        <f>IF(F4369="COD1",tarifas!$D$11*(SUMIFS($P$11:$P$8770,$F$11:$F$8770,"=COD1",$B$11:$B$8770,"="&amp;B4369)/COUNTIFS($F$11:$F$8770,"=COD1",$B$11:$B$8770,"="&amp;B4369))/COUNTIFS($A$11:$A$8770,"="&amp;A4369,$F$11:$F$8770,"=COD1"),0)</f>
        <v>0</v>
      </c>
      <c r="U4369" t="e">
        <f>(VLOOKUP(F4369,tarifas!$C$7:$D$10,2,FALSE)+tarifas!$D$21)*datos!P4369</f>
        <v>#N/A</v>
      </c>
      <c r="V4369" t="e">
        <f t="shared" si="624"/>
        <v>#N/A</v>
      </c>
      <c r="W4369">
        <f t="shared" si="625"/>
        <v>0</v>
      </c>
    </row>
    <row r="4370" spans="1:23" x14ac:dyDescent="0.25">
      <c r="A4370">
        <f t="shared" si="618"/>
        <v>180</v>
      </c>
      <c r="B4370">
        <f t="shared" si="619"/>
        <v>7</v>
      </c>
      <c r="C4370" s="1">
        <f t="shared" si="626"/>
        <v>41821.624999989428</v>
      </c>
      <c r="D4370" s="7">
        <v>762.68181818181813</v>
      </c>
      <c r="E4370" s="7"/>
      <c r="G4370">
        <v>47</v>
      </c>
      <c r="H4370" s="12">
        <v>669.89838150276523</v>
      </c>
      <c r="I4370" s="13">
        <f>$D$2*tarifas!$D$12/24</f>
        <v>1.4541666666666666</v>
      </c>
      <c r="J4370" s="13" t="e">
        <f>VLOOKUP(E4370&amp;" "&amp;F4370,tarifas!$A$13:$D$20,4,FALSE)*H4370</f>
        <v>#N/A</v>
      </c>
      <c r="K4370" s="13">
        <f>IF(F4370="COD1",tarifas!$D$11*(SUMIFS($H$11:$H$8770,$F$11:$F$8770,"=COD1",$B$11:$B$8770,"="&amp;B4370)/COUNTIFS($F$11:$F$8770,"=COD1",$B$11:$B$8770,"="&amp;B4370))/COUNTIFS($A$11:$A$8770,"="&amp;A4370,$F$11:$F$8770,"=COD1"),0)</f>
        <v>0</v>
      </c>
      <c r="L4370" s="13" t="e">
        <f>(VLOOKUP(F4370,tarifas!$C$7:$D$10,2,FALSE)+tarifas!$D$21)*datos!H4370</f>
        <v>#N/A</v>
      </c>
      <c r="M4370">
        <v>72.54007</v>
      </c>
      <c r="N4370" s="13" t="e">
        <f t="shared" si="620"/>
        <v>#N/A</v>
      </c>
      <c r="O4370">
        <f t="shared" si="621"/>
        <v>72.54007</v>
      </c>
      <c r="P4370" s="12">
        <f t="shared" si="622"/>
        <v>597.35831150276522</v>
      </c>
      <c r="Q4370">
        <f t="shared" si="623"/>
        <v>0</v>
      </c>
      <c r="R4370">
        <f>$D$2*tarifas!$D$12/24</f>
        <v>1.4541666666666666</v>
      </c>
      <c r="S4370" t="e">
        <f>VLOOKUP(E4370&amp;" "&amp;F4370,tarifas!$A$13:$D$20,4,FALSE)*P4370</f>
        <v>#N/A</v>
      </c>
      <c r="T4370">
        <f>IF(F4370="COD1",tarifas!$D$11*(SUMIFS($P$11:$P$8770,$F$11:$F$8770,"=COD1",$B$11:$B$8770,"="&amp;B4370)/COUNTIFS($F$11:$F$8770,"=COD1",$B$11:$B$8770,"="&amp;B4370))/COUNTIFS($A$11:$A$8770,"="&amp;A4370,$F$11:$F$8770,"=COD1"),0)</f>
        <v>0</v>
      </c>
      <c r="U4370" t="e">
        <f>(VLOOKUP(F4370,tarifas!$C$7:$D$10,2,FALSE)+tarifas!$D$21)*datos!P4370</f>
        <v>#N/A</v>
      </c>
      <c r="V4370" t="e">
        <f t="shared" si="624"/>
        <v>#N/A</v>
      </c>
      <c r="W4370">
        <f t="shared" si="625"/>
        <v>0</v>
      </c>
    </row>
    <row r="4371" spans="1:23" x14ac:dyDescent="0.25">
      <c r="A4371">
        <f t="shared" si="618"/>
        <v>180</v>
      </c>
      <c r="B4371">
        <f t="shared" si="619"/>
        <v>7</v>
      </c>
      <c r="C4371" s="1">
        <f t="shared" si="626"/>
        <v>41821.666666656092</v>
      </c>
      <c r="D4371" s="7">
        <v>640.84848484848487</v>
      </c>
      <c r="E4371" s="7"/>
      <c r="G4371">
        <v>48.61</v>
      </c>
      <c r="H4371" s="12">
        <v>539.97166533211112</v>
      </c>
      <c r="I4371" s="13">
        <f>$D$2*tarifas!$D$12/24</f>
        <v>1.4541666666666666</v>
      </c>
      <c r="J4371" s="13" t="e">
        <f>VLOOKUP(E4371&amp;" "&amp;F4371,tarifas!$A$13:$D$20,4,FALSE)*H4371</f>
        <v>#N/A</v>
      </c>
      <c r="K4371" s="13">
        <f>IF(F4371="COD1",tarifas!$D$11*(SUMIFS($H$11:$H$8770,$F$11:$F$8770,"=COD1",$B$11:$B$8770,"="&amp;B4371)/COUNTIFS($F$11:$F$8770,"=COD1",$B$11:$B$8770,"="&amp;B4371))/COUNTIFS($A$11:$A$8770,"="&amp;A4371,$F$11:$F$8770,"=COD1"),0)</f>
        <v>0</v>
      </c>
      <c r="L4371" s="13" t="e">
        <f>(VLOOKUP(F4371,tarifas!$C$7:$D$10,2,FALSE)+tarifas!$D$21)*datos!H4371</f>
        <v>#N/A</v>
      </c>
      <c r="M4371">
        <v>49.266889999999997</v>
      </c>
      <c r="N4371" s="13" t="e">
        <f t="shared" si="620"/>
        <v>#N/A</v>
      </c>
      <c r="O4371">
        <f t="shared" si="621"/>
        <v>49.266889999999997</v>
      </c>
      <c r="P4371" s="12">
        <f t="shared" si="622"/>
        <v>490.70477533211113</v>
      </c>
      <c r="Q4371">
        <f t="shared" si="623"/>
        <v>0</v>
      </c>
      <c r="R4371">
        <f>$D$2*tarifas!$D$12/24</f>
        <v>1.4541666666666666</v>
      </c>
      <c r="S4371" t="e">
        <f>VLOOKUP(E4371&amp;" "&amp;F4371,tarifas!$A$13:$D$20,4,FALSE)*P4371</f>
        <v>#N/A</v>
      </c>
      <c r="T4371">
        <f>IF(F4371="COD1",tarifas!$D$11*(SUMIFS($P$11:$P$8770,$F$11:$F$8770,"=COD1",$B$11:$B$8770,"="&amp;B4371)/COUNTIFS($F$11:$F$8770,"=COD1",$B$11:$B$8770,"="&amp;B4371))/COUNTIFS($A$11:$A$8770,"="&amp;A4371,$F$11:$F$8770,"=COD1"),0)</f>
        <v>0</v>
      </c>
      <c r="U4371" t="e">
        <f>(VLOOKUP(F4371,tarifas!$C$7:$D$10,2,FALSE)+tarifas!$D$21)*datos!P4371</f>
        <v>#N/A</v>
      </c>
      <c r="V4371" t="e">
        <f t="shared" si="624"/>
        <v>#N/A</v>
      </c>
      <c r="W4371">
        <f t="shared" si="625"/>
        <v>0</v>
      </c>
    </row>
    <row r="4372" spans="1:23" x14ac:dyDescent="0.25">
      <c r="A4372">
        <f t="shared" si="618"/>
        <v>180</v>
      </c>
      <c r="B4372">
        <f t="shared" si="619"/>
        <v>7</v>
      </c>
      <c r="C4372" s="1">
        <f t="shared" si="626"/>
        <v>41821.708333322757</v>
      </c>
      <c r="D4372" s="7">
        <v>459</v>
      </c>
      <c r="E4372" s="7"/>
      <c r="G4372">
        <v>50.33</v>
      </c>
      <c r="H4372" s="12">
        <v>421.25855133692107</v>
      </c>
      <c r="I4372" s="13">
        <f>$D$2*tarifas!$D$12/24</f>
        <v>1.4541666666666666</v>
      </c>
      <c r="J4372" s="13" t="e">
        <f>VLOOKUP(E4372&amp;" "&amp;F4372,tarifas!$A$13:$D$20,4,FALSE)*H4372</f>
        <v>#N/A</v>
      </c>
      <c r="K4372" s="13">
        <f>IF(F4372="COD1",tarifas!$D$11*(SUMIFS($H$11:$H$8770,$F$11:$F$8770,"=COD1",$B$11:$B$8770,"="&amp;B4372)/COUNTIFS($F$11:$F$8770,"=COD1",$B$11:$B$8770,"="&amp;B4372))/COUNTIFS($A$11:$A$8770,"="&amp;A4372,$F$11:$F$8770,"=COD1"),0)</f>
        <v>0</v>
      </c>
      <c r="L4372" s="13" t="e">
        <f>(VLOOKUP(F4372,tarifas!$C$7:$D$10,2,FALSE)+tarifas!$D$21)*datos!H4372</f>
        <v>#N/A</v>
      </c>
      <c r="M4372">
        <v>88.282309999999995</v>
      </c>
      <c r="N4372" s="13" t="e">
        <f t="shared" si="620"/>
        <v>#N/A</v>
      </c>
      <c r="O4372">
        <f t="shared" si="621"/>
        <v>88.282309999999995</v>
      </c>
      <c r="P4372" s="12">
        <f t="shared" si="622"/>
        <v>332.97624133692108</v>
      </c>
      <c r="Q4372">
        <f t="shared" si="623"/>
        <v>0</v>
      </c>
      <c r="R4372">
        <f>$D$2*tarifas!$D$12/24</f>
        <v>1.4541666666666666</v>
      </c>
      <c r="S4372" t="e">
        <f>VLOOKUP(E4372&amp;" "&amp;F4372,tarifas!$A$13:$D$20,4,FALSE)*P4372</f>
        <v>#N/A</v>
      </c>
      <c r="T4372">
        <f>IF(F4372="COD1",tarifas!$D$11*(SUMIFS($P$11:$P$8770,$F$11:$F$8770,"=COD1",$B$11:$B$8770,"="&amp;B4372)/COUNTIFS($F$11:$F$8770,"=COD1",$B$11:$B$8770,"="&amp;B4372))/COUNTIFS($A$11:$A$8770,"="&amp;A4372,$F$11:$F$8770,"=COD1"),0)</f>
        <v>0</v>
      </c>
      <c r="U4372" t="e">
        <f>(VLOOKUP(F4372,tarifas!$C$7:$D$10,2,FALSE)+tarifas!$D$21)*datos!P4372</f>
        <v>#N/A</v>
      </c>
      <c r="V4372" t="e">
        <f t="shared" si="624"/>
        <v>#N/A</v>
      </c>
      <c r="W4372">
        <f t="shared" si="625"/>
        <v>0</v>
      </c>
    </row>
    <row r="4373" spans="1:23" x14ac:dyDescent="0.25">
      <c r="A4373">
        <f t="shared" si="618"/>
        <v>180</v>
      </c>
      <c r="B4373">
        <f t="shared" si="619"/>
        <v>7</v>
      </c>
      <c r="C4373" s="1">
        <f t="shared" si="626"/>
        <v>41821.749999989421</v>
      </c>
      <c r="D4373" s="7">
        <v>289.00000000000006</v>
      </c>
      <c r="E4373" s="7"/>
      <c r="G4373">
        <v>49.22</v>
      </c>
      <c r="H4373" s="12">
        <v>311.58798471211935</v>
      </c>
      <c r="I4373" s="13">
        <f>$D$2*tarifas!$D$12/24</f>
        <v>1.4541666666666666</v>
      </c>
      <c r="J4373" s="13" t="e">
        <f>VLOOKUP(E4373&amp;" "&amp;F4373,tarifas!$A$13:$D$20,4,FALSE)*H4373</f>
        <v>#N/A</v>
      </c>
      <c r="K4373" s="13">
        <f>IF(F4373="COD1",tarifas!$D$11*(SUMIFS($H$11:$H$8770,$F$11:$F$8770,"=COD1",$B$11:$B$8770,"="&amp;B4373)/COUNTIFS($F$11:$F$8770,"=COD1",$B$11:$B$8770,"="&amp;B4373))/COUNTIFS($A$11:$A$8770,"="&amp;A4373,$F$11:$F$8770,"=COD1"),0)</f>
        <v>0</v>
      </c>
      <c r="L4373" s="13" t="e">
        <f>(VLOOKUP(F4373,tarifas!$C$7:$D$10,2,FALSE)+tarifas!$D$21)*datos!H4373</f>
        <v>#N/A</v>
      </c>
      <c r="M4373">
        <v>0</v>
      </c>
      <c r="N4373" s="13" t="e">
        <f t="shared" si="620"/>
        <v>#N/A</v>
      </c>
      <c r="O4373">
        <f t="shared" si="621"/>
        <v>0</v>
      </c>
      <c r="P4373" s="12">
        <f t="shared" si="622"/>
        <v>311.58798471211935</v>
      </c>
      <c r="Q4373">
        <f t="shared" si="623"/>
        <v>0</v>
      </c>
      <c r="R4373">
        <f>$D$2*tarifas!$D$12/24</f>
        <v>1.4541666666666666</v>
      </c>
      <c r="S4373" t="e">
        <f>VLOOKUP(E4373&amp;" "&amp;F4373,tarifas!$A$13:$D$20,4,FALSE)*P4373</f>
        <v>#N/A</v>
      </c>
      <c r="T4373">
        <f>IF(F4373="COD1",tarifas!$D$11*(SUMIFS($P$11:$P$8770,$F$11:$F$8770,"=COD1",$B$11:$B$8770,"="&amp;B4373)/COUNTIFS($F$11:$F$8770,"=COD1",$B$11:$B$8770,"="&amp;B4373))/COUNTIFS($A$11:$A$8770,"="&amp;A4373,$F$11:$F$8770,"=COD1"),0)</f>
        <v>0</v>
      </c>
      <c r="U4373" t="e">
        <f>(VLOOKUP(F4373,tarifas!$C$7:$D$10,2,FALSE)+tarifas!$D$21)*datos!P4373</f>
        <v>#N/A</v>
      </c>
      <c r="V4373" t="e">
        <f t="shared" si="624"/>
        <v>#N/A</v>
      </c>
      <c r="W4373">
        <f t="shared" si="625"/>
        <v>0</v>
      </c>
    </row>
    <row r="4374" spans="1:23" x14ac:dyDescent="0.25">
      <c r="A4374">
        <f t="shared" si="618"/>
        <v>180</v>
      </c>
      <c r="B4374">
        <f t="shared" si="619"/>
        <v>7</v>
      </c>
      <c r="C4374" s="1">
        <f t="shared" si="626"/>
        <v>41821.791666656085</v>
      </c>
      <c r="D4374" s="7">
        <v>92.212121212121218</v>
      </c>
      <c r="E4374" s="7"/>
      <c r="G4374">
        <v>54.1</v>
      </c>
      <c r="H4374" s="12">
        <v>253.16481271139853</v>
      </c>
      <c r="I4374" s="13">
        <f>$D$2*tarifas!$D$12/24</f>
        <v>1.4541666666666666</v>
      </c>
      <c r="J4374" s="13" t="e">
        <f>VLOOKUP(E4374&amp;" "&amp;F4374,tarifas!$A$13:$D$20,4,FALSE)*H4374</f>
        <v>#N/A</v>
      </c>
      <c r="K4374" s="13">
        <f>IF(F4374="COD1",tarifas!$D$11*(SUMIFS($H$11:$H$8770,$F$11:$F$8770,"=COD1",$B$11:$B$8770,"="&amp;B4374)/COUNTIFS($F$11:$F$8770,"=COD1",$B$11:$B$8770,"="&amp;B4374))/COUNTIFS($A$11:$A$8770,"="&amp;A4374,$F$11:$F$8770,"=COD1"),0)</f>
        <v>0</v>
      </c>
      <c r="L4374" s="13" t="e">
        <f>(VLOOKUP(F4374,tarifas!$C$7:$D$10,2,FALSE)+tarifas!$D$21)*datos!H4374</f>
        <v>#N/A</v>
      </c>
      <c r="M4374">
        <v>0</v>
      </c>
      <c r="N4374" s="13" t="e">
        <f t="shared" si="620"/>
        <v>#N/A</v>
      </c>
      <c r="O4374">
        <f t="shared" si="621"/>
        <v>0</v>
      </c>
      <c r="P4374" s="12">
        <f t="shared" si="622"/>
        <v>253.16481271139853</v>
      </c>
      <c r="Q4374">
        <f t="shared" si="623"/>
        <v>0</v>
      </c>
      <c r="R4374">
        <f>$D$2*tarifas!$D$12/24</f>
        <v>1.4541666666666666</v>
      </c>
      <c r="S4374" t="e">
        <f>VLOOKUP(E4374&amp;" "&amp;F4374,tarifas!$A$13:$D$20,4,FALSE)*P4374</f>
        <v>#N/A</v>
      </c>
      <c r="T4374">
        <f>IF(F4374="COD1",tarifas!$D$11*(SUMIFS($P$11:$P$8770,$F$11:$F$8770,"=COD1",$B$11:$B$8770,"="&amp;B4374)/COUNTIFS($F$11:$F$8770,"=COD1",$B$11:$B$8770,"="&amp;B4374))/COUNTIFS($A$11:$A$8770,"="&amp;A4374,$F$11:$F$8770,"=COD1"),0)</f>
        <v>0</v>
      </c>
      <c r="U4374" t="e">
        <f>(VLOOKUP(F4374,tarifas!$C$7:$D$10,2,FALSE)+tarifas!$D$21)*datos!P4374</f>
        <v>#N/A</v>
      </c>
      <c r="V4374" t="e">
        <f t="shared" si="624"/>
        <v>#N/A</v>
      </c>
      <c r="W4374">
        <f t="shared" si="625"/>
        <v>0</v>
      </c>
    </row>
    <row r="4375" spans="1:23" x14ac:dyDescent="0.25">
      <c r="A4375">
        <f t="shared" si="618"/>
        <v>180</v>
      </c>
      <c r="B4375">
        <f t="shared" si="619"/>
        <v>7</v>
      </c>
      <c r="C4375" s="1">
        <f t="shared" si="626"/>
        <v>41821.833333322749</v>
      </c>
      <c r="D4375" s="7">
        <v>8.2424242424242422</v>
      </c>
      <c r="E4375" s="7"/>
      <c r="G4375">
        <v>55.69</v>
      </c>
      <c r="H4375" s="12">
        <v>234.72820806569456</v>
      </c>
      <c r="I4375" s="13">
        <f>$D$2*tarifas!$D$12/24</f>
        <v>1.4541666666666666</v>
      </c>
      <c r="J4375" s="13" t="e">
        <f>VLOOKUP(E4375&amp;" "&amp;F4375,tarifas!$A$13:$D$20,4,FALSE)*H4375</f>
        <v>#N/A</v>
      </c>
      <c r="K4375" s="13">
        <f>IF(F4375="COD1",tarifas!$D$11*(SUMIFS($H$11:$H$8770,$F$11:$F$8770,"=COD1",$B$11:$B$8770,"="&amp;B4375)/COUNTIFS($F$11:$F$8770,"=COD1",$B$11:$B$8770,"="&amp;B4375))/COUNTIFS($A$11:$A$8770,"="&amp;A4375,$F$11:$F$8770,"=COD1"),0)</f>
        <v>0</v>
      </c>
      <c r="L4375" s="13" t="e">
        <f>(VLOOKUP(F4375,tarifas!$C$7:$D$10,2,FALSE)+tarifas!$D$21)*datos!H4375</f>
        <v>#N/A</v>
      </c>
      <c r="M4375">
        <v>0</v>
      </c>
      <c r="N4375" s="13" t="e">
        <f t="shared" si="620"/>
        <v>#N/A</v>
      </c>
      <c r="O4375">
        <f t="shared" si="621"/>
        <v>0</v>
      </c>
      <c r="P4375" s="12">
        <f t="shared" si="622"/>
        <v>234.72820806569456</v>
      </c>
      <c r="Q4375">
        <f t="shared" si="623"/>
        <v>0</v>
      </c>
      <c r="R4375">
        <f>$D$2*tarifas!$D$12/24</f>
        <v>1.4541666666666666</v>
      </c>
      <c r="S4375" t="e">
        <f>VLOOKUP(E4375&amp;" "&amp;F4375,tarifas!$A$13:$D$20,4,FALSE)*P4375</f>
        <v>#N/A</v>
      </c>
      <c r="T4375">
        <f>IF(F4375="COD1",tarifas!$D$11*(SUMIFS($P$11:$P$8770,$F$11:$F$8770,"=COD1",$B$11:$B$8770,"="&amp;B4375)/COUNTIFS($F$11:$F$8770,"=COD1",$B$11:$B$8770,"="&amp;B4375))/COUNTIFS($A$11:$A$8770,"="&amp;A4375,$F$11:$F$8770,"=COD1"),0)</f>
        <v>0</v>
      </c>
      <c r="U4375" t="e">
        <f>(VLOOKUP(F4375,tarifas!$C$7:$D$10,2,FALSE)+tarifas!$D$21)*datos!P4375</f>
        <v>#N/A</v>
      </c>
      <c r="V4375" t="e">
        <f t="shared" si="624"/>
        <v>#N/A</v>
      </c>
      <c r="W4375">
        <f t="shared" si="625"/>
        <v>0</v>
      </c>
    </row>
    <row r="4376" spans="1:23" x14ac:dyDescent="0.25">
      <c r="A4376">
        <f t="shared" si="618"/>
        <v>180</v>
      </c>
      <c r="B4376">
        <f t="shared" si="619"/>
        <v>7</v>
      </c>
      <c r="C4376" s="1">
        <f t="shared" si="626"/>
        <v>41821.874999989413</v>
      </c>
      <c r="D4376" s="7">
        <v>0</v>
      </c>
      <c r="E4376" s="7"/>
      <c r="G4376">
        <v>57.8</v>
      </c>
      <c r="H4376" s="12">
        <v>241.57159338107189</v>
      </c>
      <c r="I4376" s="13">
        <f>$D$2*tarifas!$D$12/24</f>
        <v>1.4541666666666666</v>
      </c>
      <c r="J4376" s="13" t="e">
        <f>VLOOKUP(E4376&amp;" "&amp;F4376,tarifas!$A$13:$D$20,4,FALSE)*H4376</f>
        <v>#N/A</v>
      </c>
      <c r="K4376" s="13">
        <f>IF(F4376="COD1",tarifas!$D$11*(SUMIFS($H$11:$H$8770,$F$11:$F$8770,"=COD1",$B$11:$B$8770,"="&amp;B4376)/COUNTIFS($F$11:$F$8770,"=COD1",$B$11:$B$8770,"="&amp;B4376))/COUNTIFS($A$11:$A$8770,"="&amp;A4376,$F$11:$F$8770,"=COD1"),0)</f>
        <v>0</v>
      </c>
      <c r="L4376" s="13" t="e">
        <f>(VLOOKUP(F4376,tarifas!$C$7:$D$10,2,FALSE)+tarifas!$D$21)*datos!H4376</f>
        <v>#N/A</v>
      </c>
      <c r="M4376">
        <v>0</v>
      </c>
      <c r="N4376" s="13" t="e">
        <f t="shared" si="620"/>
        <v>#N/A</v>
      </c>
      <c r="O4376">
        <f t="shared" si="621"/>
        <v>0</v>
      </c>
      <c r="P4376" s="12">
        <f t="shared" si="622"/>
        <v>241.57159338107189</v>
      </c>
      <c r="Q4376">
        <f t="shared" si="623"/>
        <v>0</v>
      </c>
      <c r="R4376">
        <f>$D$2*tarifas!$D$12/24</f>
        <v>1.4541666666666666</v>
      </c>
      <c r="S4376" t="e">
        <f>VLOOKUP(E4376&amp;" "&amp;F4376,tarifas!$A$13:$D$20,4,FALSE)*P4376</f>
        <v>#N/A</v>
      </c>
      <c r="T4376">
        <f>IF(F4376="COD1",tarifas!$D$11*(SUMIFS($P$11:$P$8770,$F$11:$F$8770,"=COD1",$B$11:$B$8770,"="&amp;B4376)/COUNTIFS($F$11:$F$8770,"=COD1",$B$11:$B$8770,"="&amp;B4376))/COUNTIFS($A$11:$A$8770,"="&amp;A4376,$F$11:$F$8770,"=COD1"),0)</f>
        <v>0</v>
      </c>
      <c r="U4376" t="e">
        <f>(VLOOKUP(F4376,tarifas!$C$7:$D$10,2,FALSE)+tarifas!$D$21)*datos!P4376</f>
        <v>#N/A</v>
      </c>
      <c r="V4376" t="e">
        <f t="shared" si="624"/>
        <v>#N/A</v>
      </c>
      <c r="W4376">
        <f t="shared" si="625"/>
        <v>0</v>
      </c>
    </row>
    <row r="4377" spans="1:23" x14ac:dyDescent="0.25">
      <c r="A4377">
        <f t="shared" si="618"/>
        <v>180</v>
      </c>
      <c r="B4377">
        <f t="shared" si="619"/>
        <v>7</v>
      </c>
      <c r="C4377" s="1">
        <f t="shared" si="626"/>
        <v>41821.916666656078</v>
      </c>
      <c r="D4377" s="7">
        <v>0</v>
      </c>
      <c r="E4377" s="7"/>
      <c r="G4377">
        <v>55.69</v>
      </c>
      <c r="H4377" s="12">
        <v>238.89644723959299</v>
      </c>
      <c r="I4377" s="13">
        <f>$D$2*tarifas!$D$12/24</f>
        <v>1.4541666666666666</v>
      </c>
      <c r="J4377" s="13" t="e">
        <f>VLOOKUP(E4377&amp;" "&amp;F4377,tarifas!$A$13:$D$20,4,FALSE)*H4377</f>
        <v>#N/A</v>
      </c>
      <c r="K4377" s="13">
        <f>IF(F4377="COD1",tarifas!$D$11*(SUMIFS($H$11:$H$8770,$F$11:$F$8770,"=COD1",$B$11:$B$8770,"="&amp;B4377)/COUNTIFS($F$11:$F$8770,"=COD1",$B$11:$B$8770,"="&amp;B4377))/COUNTIFS($A$11:$A$8770,"="&amp;A4377,$F$11:$F$8770,"=COD1"),0)</f>
        <v>0</v>
      </c>
      <c r="L4377" s="13" t="e">
        <f>(VLOOKUP(F4377,tarifas!$C$7:$D$10,2,FALSE)+tarifas!$D$21)*datos!H4377</f>
        <v>#N/A</v>
      </c>
      <c r="M4377">
        <v>0</v>
      </c>
      <c r="N4377" s="13" t="e">
        <f t="shared" si="620"/>
        <v>#N/A</v>
      </c>
      <c r="O4377">
        <f t="shared" si="621"/>
        <v>0</v>
      </c>
      <c r="P4377" s="12">
        <f t="shared" si="622"/>
        <v>238.89644723959299</v>
      </c>
      <c r="Q4377">
        <f t="shared" si="623"/>
        <v>0</v>
      </c>
      <c r="R4377">
        <f>$D$2*tarifas!$D$12/24</f>
        <v>1.4541666666666666</v>
      </c>
      <c r="S4377" t="e">
        <f>VLOOKUP(E4377&amp;" "&amp;F4377,tarifas!$A$13:$D$20,4,FALSE)*P4377</f>
        <v>#N/A</v>
      </c>
      <c r="T4377">
        <f>IF(F4377="COD1",tarifas!$D$11*(SUMIFS($P$11:$P$8770,$F$11:$F$8770,"=COD1",$B$11:$B$8770,"="&amp;B4377)/COUNTIFS($F$11:$F$8770,"=COD1",$B$11:$B$8770,"="&amp;B4377))/COUNTIFS($A$11:$A$8770,"="&amp;A4377,$F$11:$F$8770,"=COD1"),0)</f>
        <v>0</v>
      </c>
      <c r="U4377" t="e">
        <f>(VLOOKUP(F4377,tarifas!$C$7:$D$10,2,FALSE)+tarifas!$D$21)*datos!P4377</f>
        <v>#N/A</v>
      </c>
      <c r="V4377" t="e">
        <f t="shared" si="624"/>
        <v>#N/A</v>
      </c>
      <c r="W4377">
        <f t="shared" si="625"/>
        <v>0</v>
      </c>
    </row>
    <row r="4378" spans="1:23" x14ac:dyDescent="0.25">
      <c r="A4378">
        <f t="shared" si="618"/>
        <v>180</v>
      </c>
      <c r="B4378">
        <f t="shared" si="619"/>
        <v>7</v>
      </c>
      <c r="C4378" s="1">
        <f t="shared" si="626"/>
        <v>41821.958333322742</v>
      </c>
      <c r="D4378" s="7">
        <v>0</v>
      </c>
      <c r="E4378" s="7"/>
      <c r="G4378">
        <v>51.1</v>
      </c>
      <c r="H4378" s="12">
        <v>229.94966341563315</v>
      </c>
      <c r="I4378" s="13">
        <f>$D$2*tarifas!$D$12/24</f>
        <v>1.4541666666666666</v>
      </c>
      <c r="J4378" s="13" t="e">
        <f>VLOOKUP(E4378&amp;" "&amp;F4378,tarifas!$A$13:$D$20,4,FALSE)*H4378</f>
        <v>#N/A</v>
      </c>
      <c r="K4378" s="13">
        <f>IF(F4378="COD1",tarifas!$D$11*(SUMIFS($H$11:$H$8770,$F$11:$F$8770,"=COD1",$B$11:$B$8770,"="&amp;B4378)/COUNTIFS($F$11:$F$8770,"=COD1",$B$11:$B$8770,"="&amp;B4378))/COUNTIFS($A$11:$A$8770,"="&amp;A4378,$F$11:$F$8770,"=COD1"),0)</f>
        <v>0</v>
      </c>
      <c r="L4378" s="13" t="e">
        <f>(VLOOKUP(F4378,tarifas!$C$7:$D$10,2,FALSE)+tarifas!$D$21)*datos!H4378</f>
        <v>#N/A</v>
      </c>
      <c r="M4378">
        <v>0</v>
      </c>
      <c r="N4378" s="13" t="e">
        <f t="shared" si="620"/>
        <v>#N/A</v>
      </c>
      <c r="O4378">
        <f t="shared" si="621"/>
        <v>0</v>
      </c>
      <c r="P4378" s="12">
        <f t="shared" si="622"/>
        <v>229.94966341563315</v>
      </c>
      <c r="Q4378">
        <f t="shared" si="623"/>
        <v>0</v>
      </c>
      <c r="R4378">
        <f>$D$2*tarifas!$D$12/24</f>
        <v>1.4541666666666666</v>
      </c>
      <c r="S4378" t="e">
        <f>VLOOKUP(E4378&amp;" "&amp;F4378,tarifas!$A$13:$D$20,4,FALSE)*P4378</f>
        <v>#N/A</v>
      </c>
      <c r="T4378">
        <f>IF(F4378="COD1",tarifas!$D$11*(SUMIFS($P$11:$P$8770,$F$11:$F$8770,"=COD1",$B$11:$B$8770,"="&amp;B4378)/COUNTIFS($F$11:$F$8770,"=COD1",$B$11:$B$8770,"="&amp;B4378))/COUNTIFS($A$11:$A$8770,"="&amp;A4378,$F$11:$F$8770,"=COD1"),0)</f>
        <v>0</v>
      </c>
      <c r="U4378" t="e">
        <f>(VLOOKUP(F4378,tarifas!$C$7:$D$10,2,FALSE)+tarifas!$D$21)*datos!P4378</f>
        <v>#N/A</v>
      </c>
      <c r="V4378" t="e">
        <f t="shared" si="624"/>
        <v>#N/A</v>
      </c>
      <c r="W4378">
        <f t="shared" si="625"/>
        <v>0</v>
      </c>
    </row>
    <row r="4379" spans="1:23" x14ac:dyDescent="0.25">
      <c r="A4379">
        <f t="shared" si="618"/>
        <v>181</v>
      </c>
      <c r="B4379">
        <f t="shared" si="619"/>
        <v>7</v>
      </c>
      <c r="C4379" s="1">
        <f t="shared" si="626"/>
        <v>41821.999999989406</v>
      </c>
      <c r="D4379" s="7">
        <v>0</v>
      </c>
      <c r="E4379" s="7"/>
      <c r="G4379">
        <v>45.86</v>
      </c>
      <c r="H4379" s="12">
        <v>227.25850652006181</v>
      </c>
      <c r="I4379" s="13">
        <f>$D$2*tarifas!$D$12/24</f>
        <v>1.4541666666666666</v>
      </c>
      <c r="J4379" s="13" t="e">
        <f>VLOOKUP(E4379&amp;" "&amp;F4379,tarifas!$A$13:$D$20,4,FALSE)*H4379</f>
        <v>#N/A</v>
      </c>
      <c r="K4379" s="13">
        <f>IF(F4379="COD1",tarifas!$D$11*(SUMIFS($H$11:$H$8770,$F$11:$F$8770,"=COD1",$B$11:$B$8770,"="&amp;B4379)/COUNTIFS($F$11:$F$8770,"=COD1",$B$11:$B$8770,"="&amp;B4379))/COUNTIFS($A$11:$A$8770,"="&amp;A4379,$F$11:$F$8770,"=COD1"),0)</f>
        <v>0</v>
      </c>
      <c r="L4379" s="13" t="e">
        <f>(VLOOKUP(F4379,tarifas!$C$7:$D$10,2,FALSE)+tarifas!$D$21)*datos!H4379</f>
        <v>#N/A</v>
      </c>
      <c r="M4379">
        <v>0</v>
      </c>
      <c r="N4379" s="13" t="e">
        <f t="shared" si="620"/>
        <v>#N/A</v>
      </c>
      <c r="O4379">
        <f t="shared" si="621"/>
        <v>0</v>
      </c>
      <c r="P4379" s="12">
        <f t="shared" si="622"/>
        <v>227.25850652006181</v>
      </c>
      <c r="Q4379">
        <f t="shared" si="623"/>
        <v>0</v>
      </c>
      <c r="R4379">
        <f>$D$2*tarifas!$D$12/24</f>
        <v>1.4541666666666666</v>
      </c>
      <c r="S4379" t="e">
        <f>VLOOKUP(E4379&amp;" "&amp;F4379,tarifas!$A$13:$D$20,4,FALSE)*P4379</f>
        <v>#N/A</v>
      </c>
      <c r="T4379">
        <f>IF(F4379="COD1",tarifas!$D$11*(SUMIFS($P$11:$P$8770,$F$11:$F$8770,"=COD1",$B$11:$B$8770,"="&amp;B4379)/COUNTIFS($F$11:$F$8770,"=COD1",$B$11:$B$8770,"="&amp;B4379))/COUNTIFS($A$11:$A$8770,"="&amp;A4379,$F$11:$F$8770,"=COD1"),0)</f>
        <v>0</v>
      </c>
      <c r="U4379" t="e">
        <f>(VLOOKUP(F4379,tarifas!$C$7:$D$10,2,FALSE)+tarifas!$D$21)*datos!P4379</f>
        <v>#N/A</v>
      </c>
      <c r="V4379" t="e">
        <f t="shared" si="624"/>
        <v>#N/A</v>
      </c>
      <c r="W4379">
        <f t="shared" si="625"/>
        <v>0</v>
      </c>
    </row>
    <row r="4380" spans="1:23" x14ac:dyDescent="0.25">
      <c r="A4380">
        <f t="shared" si="618"/>
        <v>181</v>
      </c>
      <c r="B4380">
        <f t="shared" si="619"/>
        <v>7</v>
      </c>
      <c r="C4380" s="1">
        <f t="shared" si="626"/>
        <v>41822.04166665607</v>
      </c>
      <c r="D4380" s="7">
        <v>0</v>
      </c>
      <c r="E4380" s="7"/>
      <c r="G4380">
        <v>44.95</v>
      </c>
      <c r="H4380" s="12">
        <v>222.2672468017326</v>
      </c>
      <c r="I4380" s="13">
        <f>$D$2*tarifas!$D$12/24</f>
        <v>1.4541666666666666</v>
      </c>
      <c r="J4380" s="13" t="e">
        <f>VLOOKUP(E4380&amp;" "&amp;F4380,tarifas!$A$13:$D$20,4,FALSE)*H4380</f>
        <v>#N/A</v>
      </c>
      <c r="K4380" s="13">
        <f>IF(F4380="COD1",tarifas!$D$11*(SUMIFS($H$11:$H$8770,$F$11:$F$8770,"=COD1",$B$11:$B$8770,"="&amp;B4380)/COUNTIFS($F$11:$F$8770,"=COD1",$B$11:$B$8770,"="&amp;B4380))/COUNTIFS($A$11:$A$8770,"="&amp;A4380,$F$11:$F$8770,"=COD1"),0)</f>
        <v>0</v>
      </c>
      <c r="L4380" s="13" t="e">
        <f>(VLOOKUP(F4380,tarifas!$C$7:$D$10,2,FALSE)+tarifas!$D$21)*datos!H4380</f>
        <v>#N/A</v>
      </c>
      <c r="M4380">
        <v>0</v>
      </c>
      <c r="N4380" s="13" t="e">
        <f t="shared" si="620"/>
        <v>#N/A</v>
      </c>
      <c r="O4380">
        <f t="shared" si="621"/>
        <v>0</v>
      </c>
      <c r="P4380" s="12">
        <f t="shared" si="622"/>
        <v>222.2672468017326</v>
      </c>
      <c r="Q4380">
        <f t="shared" si="623"/>
        <v>0</v>
      </c>
      <c r="R4380">
        <f>$D$2*tarifas!$D$12/24</f>
        <v>1.4541666666666666</v>
      </c>
      <c r="S4380" t="e">
        <f>VLOOKUP(E4380&amp;" "&amp;F4380,tarifas!$A$13:$D$20,4,FALSE)*P4380</f>
        <v>#N/A</v>
      </c>
      <c r="T4380">
        <f>IF(F4380="COD1",tarifas!$D$11*(SUMIFS($P$11:$P$8770,$F$11:$F$8770,"=COD1",$B$11:$B$8770,"="&amp;B4380)/COUNTIFS($F$11:$F$8770,"=COD1",$B$11:$B$8770,"="&amp;B4380))/COUNTIFS($A$11:$A$8770,"="&amp;A4380,$F$11:$F$8770,"=COD1"),0)</f>
        <v>0</v>
      </c>
      <c r="U4380" t="e">
        <f>(VLOOKUP(F4380,tarifas!$C$7:$D$10,2,FALSE)+tarifas!$D$21)*datos!P4380</f>
        <v>#N/A</v>
      </c>
      <c r="V4380" t="e">
        <f t="shared" si="624"/>
        <v>#N/A</v>
      </c>
      <c r="W4380">
        <f t="shared" si="625"/>
        <v>0</v>
      </c>
    </row>
    <row r="4381" spans="1:23" x14ac:dyDescent="0.25">
      <c r="A4381">
        <f t="shared" si="618"/>
        <v>181</v>
      </c>
      <c r="B4381">
        <f t="shared" si="619"/>
        <v>7</v>
      </c>
      <c r="C4381" s="1">
        <f t="shared" si="626"/>
        <v>41822.083333322735</v>
      </c>
      <c r="D4381" s="7">
        <v>0</v>
      </c>
      <c r="E4381" s="7"/>
      <c r="G4381">
        <v>44.95</v>
      </c>
      <c r="H4381" s="12">
        <v>208.26808469380131</v>
      </c>
      <c r="I4381" s="13">
        <f>$D$2*tarifas!$D$12/24</f>
        <v>1.4541666666666666</v>
      </c>
      <c r="J4381" s="13" t="e">
        <f>VLOOKUP(E4381&amp;" "&amp;F4381,tarifas!$A$13:$D$20,4,FALSE)*H4381</f>
        <v>#N/A</v>
      </c>
      <c r="K4381" s="13">
        <f>IF(F4381="COD1",tarifas!$D$11*(SUMIFS($H$11:$H$8770,$F$11:$F$8770,"=COD1",$B$11:$B$8770,"="&amp;B4381)/COUNTIFS($F$11:$F$8770,"=COD1",$B$11:$B$8770,"="&amp;B4381))/COUNTIFS($A$11:$A$8770,"="&amp;A4381,$F$11:$F$8770,"=COD1"),0)</f>
        <v>0</v>
      </c>
      <c r="L4381" s="13" t="e">
        <f>(VLOOKUP(F4381,tarifas!$C$7:$D$10,2,FALSE)+tarifas!$D$21)*datos!H4381</f>
        <v>#N/A</v>
      </c>
      <c r="M4381">
        <v>0</v>
      </c>
      <c r="N4381" s="13" t="e">
        <f t="shared" si="620"/>
        <v>#N/A</v>
      </c>
      <c r="O4381">
        <f t="shared" si="621"/>
        <v>0</v>
      </c>
      <c r="P4381" s="12">
        <f t="shared" si="622"/>
        <v>208.26808469380131</v>
      </c>
      <c r="Q4381">
        <f t="shared" si="623"/>
        <v>0</v>
      </c>
      <c r="R4381">
        <f>$D$2*tarifas!$D$12/24</f>
        <v>1.4541666666666666</v>
      </c>
      <c r="S4381" t="e">
        <f>VLOOKUP(E4381&amp;" "&amp;F4381,tarifas!$A$13:$D$20,4,FALSE)*P4381</f>
        <v>#N/A</v>
      </c>
      <c r="T4381">
        <f>IF(F4381="COD1",tarifas!$D$11*(SUMIFS($P$11:$P$8770,$F$11:$F$8770,"=COD1",$B$11:$B$8770,"="&amp;B4381)/COUNTIFS($F$11:$F$8770,"=COD1",$B$11:$B$8770,"="&amp;B4381))/COUNTIFS($A$11:$A$8770,"="&amp;A4381,$F$11:$F$8770,"=COD1"),0)</f>
        <v>0</v>
      </c>
      <c r="U4381" t="e">
        <f>(VLOOKUP(F4381,tarifas!$C$7:$D$10,2,FALSE)+tarifas!$D$21)*datos!P4381</f>
        <v>#N/A</v>
      </c>
      <c r="V4381" t="e">
        <f t="shared" si="624"/>
        <v>#N/A</v>
      </c>
      <c r="W4381">
        <f t="shared" si="625"/>
        <v>0</v>
      </c>
    </row>
    <row r="4382" spans="1:23" x14ac:dyDescent="0.25">
      <c r="A4382">
        <f t="shared" si="618"/>
        <v>181</v>
      </c>
      <c r="B4382">
        <f t="shared" si="619"/>
        <v>7</v>
      </c>
      <c r="C4382" s="1">
        <f t="shared" si="626"/>
        <v>41822.124999989399</v>
      </c>
      <c r="D4382" s="7">
        <v>0</v>
      </c>
      <c r="E4382" s="7"/>
      <c r="G4382">
        <v>44.95</v>
      </c>
      <c r="H4382" s="12">
        <v>201.63328763180542</v>
      </c>
      <c r="I4382" s="13">
        <f>$D$2*tarifas!$D$12/24</f>
        <v>1.4541666666666666</v>
      </c>
      <c r="J4382" s="13" t="e">
        <f>VLOOKUP(E4382&amp;" "&amp;F4382,tarifas!$A$13:$D$20,4,FALSE)*H4382</f>
        <v>#N/A</v>
      </c>
      <c r="K4382" s="13">
        <f>IF(F4382="COD1",tarifas!$D$11*(SUMIFS($H$11:$H$8770,$F$11:$F$8770,"=COD1",$B$11:$B$8770,"="&amp;B4382)/COUNTIFS($F$11:$F$8770,"=COD1",$B$11:$B$8770,"="&amp;B4382))/COUNTIFS($A$11:$A$8770,"="&amp;A4382,$F$11:$F$8770,"=COD1"),0)</f>
        <v>0</v>
      </c>
      <c r="L4382" s="13" t="e">
        <f>(VLOOKUP(F4382,tarifas!$C$7:$D$10,2,FALSE)+tarifas!$D$21)*datos!H4382</f>
        <v>#N/A</v>
      </c>
      <c r="M4382">
        <v>0</v>
      </c>
      <c r="N4382" s="13" t="e">
        <f t="shared" si="620"/>
        <v>#N/A</v>
      </c>
      <c r="O4382">
        <f t="shared" si="621"/>
        <v>0</v>
      </c>
      <c r="P4382" s="12">
        <f t="shared" si="622"/>
        <v>201.63328763180542</v>
      </c>
      <c r="Q4382">
        <f t="shared" si="623"/>
        <v>0</v>
      </c>
      <c r="R4382">
        <f>$D$2*tarifas!$D$12/24</f>
        <v>1.4541666666666666</v>
      </c>
      <c r="S4382" t="e">
        <f>VLOOKUP(E4382&amp;" "&amp;F4382,tarifas!$A$13:$D$20,4,FALSE)*P4382</f>
        <v>#N/A</v>
      </c>
      <c r="T4382">
        <f>IF(F4382="COD1",tarifas!$D$11*(SUMIFS($P$11:$P$8770,$F$11:$F$8770,"=COD1",$B$11:$B$8770,"="&amp;B4382)/COUNTIFS($F$11:$F$8770,"=COD1",$B$11:$B$8770,"="&amp;B4382))/COUNTIFS($A$11:$A$8770,"="&amp;A4382,$F$11:$F$8770,"=COD1"),0)</f>
        <v>0</v>
      </c>
      <c r="U4382" t="e">
        <f>(VLOOKUP(F4382,tarifas!$C$7:$D$10,2,FALSE)+tarifas!$D$21)*datos!P4382</f>
        <v>#N/A</v>
      </c>
      <c r="V4382" t="e">
        <f t="shared" si="624"/>
        <v>#N/A</v>
      </c>
      <c r="W4382">
        <f t="shared" si="625"/>
        <v>0</v>
      </c>
    </row>
    <row r="4383" spans="1:23" x14ac:dyDescent="0.25">
      <c r="A4383">
        <f t="shared" si="618"/>
        <v>181</v>
      </c>
      <c r="B4383">
        <f t="shared" si="619"/>
        <v>7</v>
      </c>
      <c r="C4383" s="1">
        <f t="shared" si="626"/>
        <v>41822.166666656063</v>
      </c>
      <c r="D4383" s="7">
        <v>0</v>
      </c>
      <c r="E4383" s="7"/>
      <c r="G4383">
        <v>46.58</v>
      </c>
      <c r="H4383" s="12">
        <v>201.30361879484479</v>
      </c>
      <c r="I4383" s="13">
        <f>$D$2*tarifas!$D$12/24</f>
        <v>1.4541666666666666</v>
      </c>
      <c r="J4383" s="13" t="e">
        <f>VLOOKUP(E4383&amp;" "&amp;F4383,tarifas!$A$13:$D$20,4,FALSE)*H4383</f>
        <v>#N/A</v>
      </c>
      <c r="K4383" s="13">
        <f>IF(F4383="COD1",tarifas!$D$11*(SUMIFS($H$11:$H$8770,$F$11:$F$8770,"=COD1",$B$11:$B$8770,"="&amp;B4383)/COUNTIFS($F$11:$F$8770,"=COD1",$B$11:$B$8770,"="&amp;B4383))/COUNTIFS($A$11:$A$8770,"="&amp;A4383,$F$11:$F$8770,"=COD1"),0)</f>
        <v>0</v>
      </c>
      <c r="L4383" s="13" t="e">
        <f>(VLOOKUP(F4383,tarifas!$C$7:$D$10,2,FALSE)+tarifas!$D$21)*datos!H4383</f>
        <v>#N/A</v>
      </c>
      <c r="M4383">
        <v>0</v>
      </c>
      <c r="N4383" s="13" t="e">
        <f t="shared" si="620"/>
        <v>#N/A</v>
      </c>
      <c r="O4383">
        <f t="shared" si="621"/>
        <v>0</v>
      </c>
      <c r="P4383" s="12">
        <f t="shared" si="622"/>
        <v>201.30361879484479</v>
      </c>
      <c r="Q4383">
        <f t="shared" si="623"/>
        <v>0</v>
      </c>
      <c r="R4383">
        <f>$D$2*tarifas!$D$12/24</f>
        <v>1.4541666666666666</v>
      </c>
      <c r="S4383" t="e">
        <f>VLOOKUP(E4383&amp;" "&amp;F4383,tarifas!$A$13:$D$20,4,FALSE)*P4383</f>
        <v>#N/A</v>
      </c>
      <c r="T4383">
        <f>IF(F4383="COD1",tarifas!$D$11*(SUMIFS($P$11:$P$8770,$F$11:$F$8770,"=COD1",$B$11:$B$8770,"="&amp;B4383)/COUNTIFS($F$11:$F$8770,"=COD1",$B$11:$B$8770,"="&amp;B4383))/COUNTIFS($A$11:$A$8770,"="&amp;A4383,$F$11:$F$8770,"=COD1"),0)</f>
        <v>0</v>
      </c>
      <c r="U4383" t="e">
        <f>(VLOOKUP(F4383,tarifas!$C$7:$D$10,2,FALSE)+tarifas!$D$21)*datos!P4383</f>
        <v>#N/A</v>
      </c>
      <c r="V4383" t="e">
        <f t="shared" si="624"/>
        <v>#N/A</v>
      </c>
      <c r="W4383">
        <f t="shared" si="625"/>
        <v>0</v>
      </c>
    </row>
    <row r="4384" spans="1:23" x14ac:dyDescent="0.25">
      <c r="A4384">
        <f t="shared" si="618"/>
        <v>181</v>
      </c>
      <c r="B4384">
        <f t="shared" si="619"/>
        <v>7</v>
      </c>
      <c r="C4384" s="1">
        <f t="shared" si="626"/>
        <v>41822.208333322727</v>
      </c>
      <c r="D4384" s="7">
        <v>0</v>
      </c>
      <c r="E4384" s="7"/>
      <c r="G4384">
        <v>54.87</v>
      </c>
      <c r="H4384" s="12">
        <v>201.00758343933683</v>
      </c>
      <c r="I4384" s="13">
        <f>$D$2*tarifas!$D$12/24</f>
        <v>1.4541666666666666</v>
      </c>
      <c r="J4384" s="13" t="e">
        <f>VLOOKUP(E4384&amp;" "&amp;F4384,tarifas!$A$13:$D$20,4,FALSE)*H4384</f>
        <v>#N/A</v>
      </c>
      <c r="K4384" s="13">
        <f>IF(F4384="COD1",tarifas!$D$11*(SUMIFS($H$11:$H$8770,$F$11:$F$8770,"=COD1",$B$11:$B$8770,"="&amp;B4384)/COUNTIFS($F$11:$F$8770,"=COD1",$B$11:$B$8770,"="&amp;B4384))/COUNTIFS($A$11:$A$8770,"="&amp;A4384,$F$11:$F$8770,"=COD1"),0)</f>
        <v>0</v>
      </c>
      <c r="L4384" s="13" t="e">
        <f>(VLOOKUP(F4384,tarifas!$C$7:$D$10,2,FALSE)+tarifas!$D$21)*datos!H4384</f>
        <v>#N/A</v>
      </c>
      <c r="M4384">
        <v>9.6038899999999998</v>
      </c>
      <c r="N4384" s="13" t="e">
        <f t="shared" si="620"/>
        <v>#N/A</v>
      </c>
      <c r="O4384">
        <f t="shared" si="621"/>
        <v>9.6038899999999998</v>
      </c>
      <c r="P4384" s="12">
        <f t="shared" si="622"/>
        <v>191.40369343933682</v>
      </c>
      <c r="Q4384">
        <f t="shared" si="623"/>
        <v>0</v>
      </c>
      <c r="R4384">
        <f>$D$2*tarifas!$D$12/24</f>
        <v>1.4541666666666666</v>
      </c>
      <c r="S4384" t="e">
        <f>VLOOKUP(E4384&amp;" "&amp;F4384,tarifas!$A$13:$D$20,4,FALSE)*P4384</f>
        <v>#N/A</v>
      </c>
      <c r="T4384">
        <f>IF(F4384="COD1",tarifas!$D$11*(SUMIFS($P$11:$P$8770,$F$11:$F$8770,"=COD1",$B$11:$B$8770,"="&amp;B4384)/COUNTIFS($F$11:$F$8770,"=COD1",$B$11:$B$8770,"="&amp;B4384))/COUNTIFS($A$11:$A$8770,"="&amp;A4384,$F$11:$F$8770,"=COD1"),0)</f>
        <v>0</v>
      </c>
      <c r="U4384" t="e">
        <f>(VLOOKUP(F4384,tarifas!$C$7:$D$10,2,FALSE)+tarifas!$D$21)*datos!P4384</f>
        <v>#N/A</v>
      </c>
      <c r="V4384" t="e">
        <f t="shared" si="624"/>
        <v>#N/A</v>
      </c>
      <c r="W4384">
        <f t="shared" si="625"/>
        <v>0</v>
      </c>
    </row>
    <row r="4385" spans="1:23" x14ac:dyDescent="0.25">
      <c r="A4385">
        <f t="shared" si="618"/>
        <v>181</v>
      </c>
      <c r="B4385">
        <f t="shared" si="619"/>
        <v>7</v>
      </c>
      <c r="C4385" s="1">
        <f t="shared" si="626"/>
        <v>41822.249999989392</v>
      </c>
      <c r="D4385" s="7">
        <v>10.81818181818182</v>
      </c>
      <c r="E4385" s="7"/>
      <c r="G4385">
        <v>54.3</v>
      </c>
      <c r="H4385" s="12">
        <v>221.944392716153</v>
      </c>
      <c r="I4385" s="13">
        <f>$D$2*tarifas!$D$12/24</f>
        <v>1.4541666666666666</v>
      </c>
      <c r="J4385" s="13" t="e">
        <f>VLOOKUP(E4385&amp;" "&amp;F4385,tarifas!$A$13:$D$20,4,FALSE)*H4385</f>
        <v>#N/A</v>
      </c>
      <c r="K4385" s="13">
        <f>IF(F4385="COD1",tarifas!$D$11*(SUMIFS($H$11:$H$8770,$F$11:$F$8770,"=COD1",$B$11:$B$8770,"="&amp;B4385)/COUNTIFS($F$11:$F$8770,"=COD1",$B$11:$B$8770,"="&amp;B4385))/COUNTIFS($A$11:$A$8770,"="&amp;A4385,$F$11:$F$8770,"=COD1"),0)</f>
        <v>0</v>
      </c>
      <c r="L4385" s="13" t="e">
        <f>(VLOOKUP(F4385,tarifas!$C$7:$D$10,2,FALSE)+tarifas!$D$21)*datos!H4385</f>
        <v>#N/A</v>
      </c>
      <c r="M4385">
        <v>46.020780000000002</v>
      </c>
      <c r="N4385" s="13" t="e">
        <f t="shared" si="620"/>
        <v>#N/A</v>
      </c>
      <c r="O4385">
        <f t="shared" si="621"/>
        <v>46.020780000000002</v>
      </c>
      <c r="P4385" s="12">
        <f t="shared" si="622"/>
        <v>175.923612716153</v>
      </c>
      <c r="Q4385">
        <f t="shared" si="623"/>
        <v>0</v>
      </c>
      <c r="R4385">
        <f>$D$2*tarifas!$D$12/24</f>
        <v>1.4541666666666666</v>
      </c>
      <c r="S4385" t="e">
        <f>VLOOKUP(E4385&amp;" "&amp;F4385,tarifas!$A$13:$D$20,4,FALSE)*P4385</f>
        <v>#N/A</v>
      </c>
      <c r="T4385">
        <f>IF(F4385="COD1",tarifas!$D$11*(SUMIFS($P$11:$P$8770,$F$11:$F$8770,"=COD1",$B$11:$B$8770,"="&amp;B4385)/COUNTIFS($F$11:$F$8770,"=COD1",$B$11:$B$8770,"="&amp;B4385))/COUNTIFS($A$11:$A$8770,"="&amp;A4385,$F$11:$F$8770,"=COD1"),0)</f>
        <v>0</v>
      </c>
      <c r="U4385" t="e">
        <f>(VLOOKUP(F4385,tarifas!$C$7:$D$10,2,FALSE)+tarifas!$D$21)*datos!P4385</f>
        <v>#N/A</v>
      </c>
      <c r="V4385" t="e">
        <f t="shared" si="624"/>
        <v>#N/A</v>
      </c>
      <c r="W4385">
        <f t="shared" si="625"/>
        <v>0</v>
      </c>
    </row>
    <row r="4386" spans="1:23" x14ac:dyDescent="0.25">
      <c r="A4386">
        <f t="shared" si="618"/>
        <v>181</v>
      </c>
      <c r="B4386">
        <f t="shared" si="619"/>
        <v>7</v>
      </c>
      <c r="C4386" s="1">
        <f t="shared" si="626"/>
        <v>41822.291666656056</v>
      </c>
      <c r="D4386" s="7">
        <v>93.242424242424235</v>
      </c>
      <c r="E4386" s="7"/>
      <c r="G4386">
        <v>56.3</v>
      </c>
      <c r="H4386" s="12">
        <v>287.84657354255012</v>
      </c>
      <c r="I4386" s="13">
        <f>$D$2*tarifas!$D$12/24</f>
        <v>1.4541666666666666</v>
      </c>
      <c r="J4386" s="13" t="e">
        <f>VLOOKUP(E4386&amp;" "&amp;F4386,tarifas!$A$13:$D$20,4,FALSE)*H4386</f>
        <v>#N/A</v>
      </c>
      <c r="K4386" s="13">
        <f>IF(F4386="COD1",tarifas!$D$11*(SUMIFS($H$11:$H$8770,$F$11:$F$8770,"=COD1",$B$11:$B$8770,"="&amp;B4386)/COUNTIFS($F$11:$F$8770,"=COD1",$B$11:$B$8770,"="&amp;B4386))/COUNTIFS($A$11:$A$8770,"="&amp;A4386,$F$11:$F$8770,"=COD1"),0)</f>
        <v>0</v>
      </c>
      <c r="L4386" s="13" t="e">
        <f>(VLOOKUP(F4386,tarifas!$C$7:$D$10,2,FALSE)+tarifas!$D$21)*datos!H4386</f>
        <v>#N/A</v>
      </c>
      <c r="M4386">
        <v>151.48910000000001</v>
      </c>
      <c r="N4386" s="13" t="e">
        <f t="shared" si="620"/>
        <v>#N/A</v>
      </c>
      <c r="O4386">
        <f t="shared" si="621"/>
        <v>151.48910000000001</v>
      </c>
      <c r="P4386" s="12">
        <f t="shared" si="622"/>
        <v>136.35747354255011</v>
      </c>
      <c r="Q4386">
        <f t="shared" si="623"/>
        <v>0</v>
      </c>
      <c r="R4386">
        <f>$D$2*tarifas!$D$12/24</f>
        <v>1.4541666666666666</v>
      </c>
      <c r="S4386" t="e">
        <f>VLOOKUP(E4386&amp;" "&amp;F4386,tarifas!$A$13:$D$20,4,FALSE)*P4386</f>
        <v>#N/A</v>
      </c>
      <c r="T4386">
        <f>IF(F4386="COD1",tarifas!$D$11*(SUMIFS($P$11:$P$8770,$F$11:$F$8770,"=COD1",$B$11:$B$8770,"="&amp;B4386)/COUNTIFS($F$11:$F$8770,"=COD1",$B$11:$B$8770,"="&amp;B4386))/COUNTIFS($A$11:$A$8770,"="&amp;A4386,$F$11:$F$8770,"=COD1"),0)</f>
        <v>0</v>
      </c>
      <c r="U4386" t="e">
        <f>(VLOOKUP(F4386,tarifas!$C$7:$D$10,2,FALSE)+tarifas!$D$21)*datos!P4386</f>
        <v>#N/A</v>
      </c>
      <c r="V4386" t="e">
        <f t="shared" si="624"/>
        <v>#N/A</v>
      </c>
      <c r="W4386">
        <f t="shared" si="625"/>
        <v>0</v>
      </c>
    </row>
    <row r="4387" spans="1:23" x14ac:dyDescent="0.25">
      <c r="A4387">
        <f t="shared" si="618"/>
        <v>181</v>
      </c>
      <c r="B4387">
        <f t="shared" si="619"/>
        <v>7</v>
      </c>
      <c r="C4387" s="1">
        <f t="shared" si="626"/>
        <v>41822.33333332272</v>
      </c>
      <c r="D4387" s="7">
        <v>278.69696969696975</v>
      </c>
      <c r="E4387" s="7"/>
      <c r="G4387">
        <v>61.02</v>
      </c>
      <c r="H4387" s="12">
        <v>434.19284526723192</v>
      </c>
      <c r="I4387" s="13">
        <f>$D$2*tarifas!$D$12/24</f>
        <v>1.4541666666666666</v>
      </c>
      <c r="J4387" s="13" t="e">
        <f>VLOOKUP(E4387&amp;" "&amp;F4387,tarifas!$A$13:$D$20,4,FALSE)*H4387</f>
        <v>#N/A</v>
      </c>
      <c r="K4387" s="13">
        <f>IF(F4387="COD1",tarifas!$D$11*(SUMIFS($H$11:$H$8770,$F$11:$F$8770,"=COD1",$B$11:$B$8770,"="&amp;B4387)/COUNTIFS($F$11:$F$8770,"=COD1",$B$11:$B$8770,"="&amp;B4387))/COUNTIFS($A$11:$A$8770,"="&amp;A4387,$F$11:$F$8770,"=COD1"),0)</f>
        <v>0</v>
      </c>
      <c r="L4387" s="13" t="e">
        <f>(VLOOKUP(F4387,tarifas!$C$7:$D$10,2,FALSE)+tarifas!$D$21)*datos!H4387</f>
        <v>#N/A</v>
      </c>
      <c r="M4387">
        <v>264.57264000000004</v>
      </c>
      <c r="N4387" s="13" t="e">
        <f t="shared" si="620"/>
        <v>#N/A</v>
      </c>
      <c r="O4387">
        <f t="shared" si="621"/>
        <v>264.57264000000004</v>
      </c>
      <c r="P4387" s="12">
        <f t="shared" si="622"/>
        <v>169.62020526723188</v>
      </c>
      <c r="Q4387">
        <f t="shared" si="623"/>
        <v>0</v>
      </c>
      <c r="R4387">
        <f>$D$2*tarifas!$D$12/24</f>
        <v>1.4541666666666666</v>
      </c>
      <c r="S4387" t="e">
        <f>VLOOKUP(E4387&amp;" "&amp;F4387,tarifas!$A$13:$D$20,4,FALSE)*P4387</f>
        <v>#N/A</v>
      </c>
      <c r="T4387">
        <f>IF(F4387="COD1",tarifas!$D$11*(SUMIFS($P$11:$P$8770,$F$11:$F$8770,"=COD1",$B$11:$B$8770,"="&amp;B4387)/COUNTIFS($F$11:$F$8770,"=COD1",$B$11:$B$8770,"="&amp;B4387))/COUNTIFS($A$11:$A$8770,"="&amp;A4387,$F$11:$F$8770,"=COD1"),0)</f>
        <v>0</v>
      </c>
      <c r="U4387" t="e">
        <f>(VLOOKUP(F4387,tarifas!$C$7:$D$10,2,FALSE)+tarifas!$D$21)*datos!P4387</f>
        <v>#N/A</v>
      </c>
      <c r="V4387" t="e">
        <f t="shared" si="624"/>
        <v>#N/A</v>
      </c>
      <c r="W4387">
        <f t="shared" si="625"/>
        <v>0</v>
      </c>
    </row>
    <row r="4388" spans="1:23" x14ac:dyDescent="0.25">
      <c r="A4388">
        <f t="shared" si="618"/>
        <v>181</v>
      </c>
      <c r="B4388">
        <f t="shared" si="619"/>
        <v>7</v>
      </c>
      <c r="C4388" s="1">
        <f t="shared" si="626"/>
        <v>41822.374999989384</v>
      </c>
      <c r="D4388" s="7">
        <v>462.60606060606062</v>
      </c>
      <c r="E4388" s="7"/>
      <c r="G4388">
        <v>61.55</v>
      </c>
      <c r="H4388" s="12">
        <v>536.64399739392252</v>
      </c>
      <c r="I4388" s="13">
        <f>$D$2*tarifas!$D$12/24</f>
        <v>1.4541666666666666</v>
      </c>
      <c r="J4388" s="13" t="e">
        <f>VLOOKUP(E4388&amp;" "&amp;F4388,tarifas!$A$13:$D$20,4,FALSE)*H4388</f>
        <v>#N/A</v>
      </c>
      <c r="K4388" s="13">
        <f>IF(F4388="COD1",tarifas!$D$11*(SUMIFS($H$11:$H$8770,$F$11:$F$8770,"=COD1",$B$11:$B$8770,"="&amp;B4388)/COUNTIFS($F$11:$F$8770,"=COD1",$B$11:$B$8770,"="&amp;B4388))/COUNTIFS($A$11:$A$8770,"="&amp;A4388,$F$11:$F$8770,"=COD1"),0)</f>
        <v>0</v>
      </c>
      <c r="L4388" s="13" t="e">
        <f>(VLOOKUP(F4388,tarifas!$C$7:$D$10,2,FALSE)+tarifas!$D$21)*datos!H4388</f>
        <v>#N/A</v>
      </c>
      <c r="M4388">
        <v>279.02614</v>
      </c>
      <c r="N4388" s="13" t="e">
        <f t="shared" si="620"/>
        <v>#N/A</v>
      </c>
      <c r="O4388">
        <f t="shared" si="621"/>
        <v>279.02614</v>
      </c>
      <c r="P4388" s="12">
        <f t="shared" si="622"/>
        <v>257.61785739392252</v>
      </c>
      <c r="Q4388">
        <f t="shared" si="623"/>
        <v>0</v>
      </c>
      <c r="R4388">
        <f>$D$2*tarifas!$D$12/24</f>
        <v>1.4541666666666666</v>
      </c>
      <c r="S4388" t="e">
        <f>VLOOKUP(E4388&amp;" "&amp;F4388,tarifas!$A$13:$D$20,4,FALSE)*P4388</f>
        <v>#N/A</v>
      </c>
      <c r="T4388">
        <f>IF(F4388="COD1",tarifas!$D$11*(SUMIFS($P$11:$P$8770,$F$11:$F$8770,"=COD1",$B$11:$B$8770,"="&amp;B4388)/COUNTIFS($F$11:$F$8770,"=COD1",$B$11:$B$8770,"="&amp;B4388))/COUNTIFS($A$11:$A$8770,"="&amp;A4388,$F$11:$F$8770,"=COD1"),0)</f>
        <v>0</v>
      </c>
      <c r="U4388" t="e">
        <f>(VLOOKUP(F4388,tarifas!$C$7:$D$10,2,FALSE)+tarifas!$D$21)*datos!P4388</f>
        <v>#N/A</v>
      </c>
      <c r="V4388" t="e">
        <f t="shared" si="624"/>
        <v>#N/A</v>
      </c>
      <c r="W4388">
        <f t="shared" si="625"/>
        <v>0</v>
      </c>
    </row>
    <row r="4389" spans="1:23" x14ac:dyDescent="0.25">
      <c r="A4389">
        <f t="shared" si="618"/>
        <v>181</v>
      </c>
      <c r="B4389">
        <f t="shared" si="619"/>
        <v>7</v>
      </c>
      <c r="C4389" s="1">
        <f t="shared" si="626"/>
        <v>41822.416666656049</v>
      </c>
      <c r="D4389" s="7">
        <v>598.09090909090912</v>
      </c>
      <c r="E4389" s="7"/>
      <c r="G4389">
        <v>61.13</v>
      </c>
      <c r="H4389" s="12">
        <v>617.68102611927247</v>
      </c>
      <c r="I4389" s="13">
        <f>$D$2*tarifas!$D$12/24</f>
        <v>1.4541666666666666</v>
      </c>
      <c r="J4389" s="13" t="e">
        <f>VLOOKUP(E4389&amp;" "&amp;F4389,tarifas!$A$13:$D$20,4,FALSE)*H4389</f>
        <v>#N/A</v>
      </c>
      <c r="K4389" s="13">
        <f>IF(F4389="COD1",tarifas!$D$11*(SUMIFS($H$11:$H$8770,$F$11:$F$8770,"=COD1",$B$11:$B$8770,"="&amp;B4389)/COUNTIFS($F$11:$F$8770,"=COD1",$B$11:$B$8770,"="&amp;B4389))/COUNTIFS($A$11:$A$8770,"="&amp;A4389,$F$11:$F$8770,"=COD1"),0)</f>
        <v>0</v>
      </c>
      <c r="L4389" s="13" t="e">
        <f>(VLOOKUP(F4389,tarifas!$C$7:$D$10,2,FALSE)+tarifas!$D$21)*datos!H4389</f>
        <v>#N/A</v>
      </c>
      <c r="M4389">
        <v>456.20645999999999</v>
      </c>
      <c r="N4389" s="13" t="e">
        <f t="shared" si="620"/>
        <v>#N/A</v>
      </c>
      <c r="O4389">
        <f t="shared" si="621"/>
        <v>456.20645999999999</v>
      </c>
      <c r="P4389" s="12">
        <f t="shared" si="622"/>
        <v>161.47456611927248</v>
      </c>
      <c r="Q4389">
        <f t="shared" si="623"/>
        <v>0</v>
      </c>
      <c r="R4389">
        <f>$D$2*tarifas!$D$12/24</f>
        <v>1.4541666666666666</v>
      </c>
      <c r="S4389" t="e">
        <f>VLOOKUP(E4389&amp;" "&amp;F4389,tarifas!$A$13:$D$20,4,FALSE)*P4389</f>
        <v>#N/A</v>
      </c>
      <c r="T4389">
        <f>IF(F4389="COD1",tarifas!$D$11*(SUMIFS($P$11:$P$8770,$F$11:$F$8770,"=COD1",$B$11:$B$8770,"="&amp;B4389)/COUNTIFS($F$11:$F$8770,"=COD1",$B$11:$B$8770,"="&amp;B4389))/COUNTIFS($A$11:$A$8770,"="&amp;A4389,$F$11:$F$8770,"=COD1"),0)</f>
        <v>0</v>
      </c>
      <c r="U4389" t="e">
        <f>(VLOOKUP(F4389,tarifas!$C$7:$D$10,2,FALSE)+tarifas!$D$21)*datos!P4389</f>
        <v>#N/A</v>
      </c>
      <c r="V4389" t="e">
        <f t="shared" si="624"/>
        <v>#N/A</v>
      </c>
      <c r="W4389">
        <f t="shared" si="625"/>
        <v>0</v>
      </c>
    </row>
    <row r="4390" spans="1:23" x14ac:dyDescent="0.25">
      <c r="A4390">
        <f t="shared" si="618"/>
        <v>181</v>
      </c>
      <c r="B4390">
        <f t="shared" si="619"/>
        <v>7</v>
      </c>
      <c r="C4390" s="1">
        <f t="shared" si="626"/>
        <v>41822.458333322713</v>
      </c>
      <c r="D4390" s="7">
        <v>723.0151515151515</v>
      </c>
      <c r="E4390" s="7"/>
      <c r="G4390">
        <v>61.13</v>
      </c>
      <c r="H4390" s="12">
        <v>488.38611089946551</v>
      </c>
      <c r="I4390" s="13">
        <f>$D$2*tarifas!$D$12/24</f>
        <v>1.4541666666666666</v>
      </c>
      <c r="J4390" s="13" t="e">
        <f>VLOOKUP(E4390&amp;" "&amp;F4390,tarifas!$A$13:$D$20,4,FALSE)*H4390</f>
        <v>#N/A</v>
      </c>
      <c r="K4390" s="13">
        <f>IF(F4390="COD1",tarifas!$D$11*(SUMIFS($H$11:$H$8770,$F$11:$F$8770,"=COD1",$B$11:$B$8770,"="&amp;B4390)/COUNTIFS($F$11:$F$8770,"=COD1",$B$11:$B$8770,"="&amp;B4390))/COUNTIFS($A$11:$A$8770,"="&amp;A4390,$F$11:$F$8770,"=COD1"),0)</f>
        <v>0</v>
      </c>
      <c r="L4390" s="13" t="e">
        <f>(VLOOKUP(F4390,tarifas!$C$7:$D$10,2,FALSE)+tarifas!$D$21)*datos!H4390</f>
        <v>#N/A</v>
      </c>
      <c r="M4390">
        <v>311.97498999999999</v>
      </c>
      <c r="N4390" s="13" t="e">
        <f t="shared" si="620"/>
        <v>#N/A</v>
      </c>
      <c r="O4390">
        <f t="shared" si="621"/>
        <v>311.97498999999999</v>
      </c>
      <c r="P4390" s="12">
        <f t="shared" si="622"/>
        <v>176.41112089946552</v>
      </c>
      <c r="Q4390">
        <f t="shared" si="623"/>
        <v>0</v>
      </c>
      <c r="R4390">
        <f>$D$2*tarifas!$D$12/24</f>
        <v>1.4541666666666666</v>
      </c>
      <c r="S4390" t="e">
        <f>VLOOKUP(E4390&amp;" "&amp;F4390,tarifas!$A$13:$D$20,4,FALSE)*P4390</f>
        <v>#N/A</v>
      </c>
      <c r="T4390">
        <f>IF(F4390="COD1",tarifas!$D$11*(SUMIFS($P$11:$P$8770,$F$11:$F$8770,"=COD1",$B$11:$B$8770,"="&amp;B4390)/COUNTIFS($F$11:$F$8770,"=COD1",$B$11:$B$8770,"="&amp;B4390))/COUNTIFS($A$11:$A$8770,"="&amp;A4390,$F$11:$F$8770,"=COD1"),0)</f>
        <v>0</v>
      </c>
      <c r="U4390" t="e">
        <f>(VLOOKUP(F4390,tarifas!$C$7:$D$10,2,FALSE)+tarifas!$D$21)*datos!P4390</f>
        <v>#N/A</v>
      </c>
      <c r="V4390" t="e">
        <f t="shared" si="624"/>
        <v>#N/A</v>
      </c>
      <c r="W4390">
        <f t="shared" si="625"/>
        <v>0</v>
      </c>
    </row>
    <row r="4391" spans="1:23" x14ac:dyDescent="0.25">
      <c r="A4391">
        <f t="shared" si="618"/>
        <v>181</v>
      </c>
      <c r="B4391">
        <f t="shared" si="619"/>
        <v>7</v>
      </c>
      <c r="C4391" s="1">
        <f t="shared" si="626"/>
        <v>41822.499999989377</v>
      </c>
      <c r="D4391" s="7">
        <v>795.39393939393938</v>
      </c>
      <c r="E4391" s="7"/>
      <c r="G4391">
        <v>57.51</v>
      </c>
      <c r="H4391" s="12">
        <v>416.81241947564672</v>
      </c>
      <c r="I4391" s="13">
        <f>$D$2*tarifas!$D$12/24</f>
        <v>1.4541666666666666</v>
      </c>
      <c r="J4391" s="13" t="e">
        <f>VLOOKUP(E4391&amp;" "&amp;F4391,tarifas!$A$13:$D$20,4,FALSE)*H4391</f>
        <v>#N/A</v>
      </c>
      <c r="K4391" s="13">
        <f>IF(F4391="COD1",tarifas!$D$11*(SUMIFS($H$11:$H$8770,$F$11:$F$8770,"=COD1",$B$11:$B$8770,"="&amp;B4391)/COUNTIFS($F$11:$F$8770,"=COD1",$B$11:$B$8770,"="&amp;B4391))/COUNTIFS($A$11:$A$8770,"="&amp;A4391,$F$11:$F$8770,"=COD1"),0)</f>
        <v>0</v>
      </c>
      <c r="L4391" s="13" t="e">
        <f>(VLOOKUP(F4391,tarifas!$C$7:$D$10,2,FALSE)+tarifas!$D$21)*datos!H4391</f>
        <v>#N/A</v>
      </c>
      <c r="M4391">
        <v>193.24904000000001</v>
      </c>
      <c r="N4391" s="13" t="e">
        <f t="shared" si="620"/>
        <v>#N/A</v>
      </c>
      <c r="O4391">
        <f t="shared" si="621"/>
        <v>193.24904000000001</v>
      </c>
      <c r="P4391" s="12">
        <f t="shared" si="622"/>
        <v>223.56337947564671</v>
      </c>
      <c r="Q4391">
        <f t="shared" si="623"/>
        <v>0</v>
      </c>
      <c r="R4391">
        <f>$D$2*tarifas!$D$12/24</f>
        <v>1.4541666666666666</v>
      </c>
      <c r="S4391" t="e">
        <f>VLOOKUP(E4391&amp;" "&amp;F4391,tarifas!$A$13:$D$20,4,FALSE)*P4391</f>
        <v>#N/A</v>
      </c>
      <c r="T4391">
        <f>IF(F4391="COD1",tarifas!$D$11*(SUMIFS($P$11:$P$8770,$F$11:$F$8770,"=COD1",$B$11:$B$8770,"="&amp;B4391)/COUNTIFS($F$11:$F$8770,"=COD1",$B$11:$B$8770,"="&amp;B4391))/COUNTIFS($A$11:$A$8770,"="&amp;A4391,$F$11:$F$8770,"=COD1"),0)</f>
        <v>0</v>
      </c>
      <c r="U4391" t="e">
        <f>(VLOOKUP(F4391,tarifas!$C$7:$D$10,2,FALSE)+tarifas!$D$21)*datos!P4391</f>
        <v>#N/A</v>
      </c>
      <c r="V4391" t="e">
        <f t="shared" si="624"/>
        <v>#N/A</v>
      </c>
      <c r="W4391">
        <f t="shared" si="625"/>
        <v>0</v>
      </c>
    </row>
    <row r="4392" spans="1:23" x14ac:dyDescent="0.25">
      <c r="A4392">
        <f t="shared" si="618"/>
        <v>181</v>
      </c>
      <c r="B4392">
        <f t="shared" si="619"/>
        <v>7</v>
      </c>
      <c r="C4392" s="1">
        <f t="shared" si="626"/>
        <v>41822.541666656041</v>
      </c>
      <c r="D4392" s="7">
        <v>814.969696969697</v>
      </c>
      <c r="E4392" s="7"/>
      <c r="G4392">
        <v>55.1</v>
      </c>
      <c r="H4392" s="12">
        <v>548.33330310477959</v>
      </c>
      <c r="I4392" s="13">
        <f>$D$2*tarifas!$D$12/24</f>
        <v>1.4541666666666666</v>
      </c>
      <c r="J4392" s="13" t="e">
        <f>VLOOKUP(E4392&amp;" "&amp;F4392,tarifas!$A$13:$D$20,4,FALSE)*H4392</f>
        <v>#N/A</v>
      </c>
      <c r="K4392" s="13">
        <f>IF(F4392="COD1",tarifas!$D$11*(SUMIFS($H$11:$H$8770,$F$11:$F$8770,"=COD1",$B$11:$B$8770,"="&amp;B4392)/COUNTIFS($F$11:$F$8770,"=COD1",$B$11:$B$8770,"="&amp;B4392))/COUNTIFS($A$11:$A$8770,"="&amp;A4392,$F$11:$F$8770,"=COD1"),0)</f>
        <v>0</v>
      </c>
      <c r="L4392" s="13" t="e">
        <f>(VLOOKUP(F4392,tarifas!$C$7:$D$10,2,FALSE)+tarifas!$D$21)*datos!H4392</f>
        <v>#N/A</v>
      </c>
      <c r="M4392">
        <v>148.85984999999999</v>
      </c>
      <c r="N4392" s="13" t="e">
        <f t="shared" si="620"/>
        <v>#N/A</v>
      </c>
      <c r="O4392">
        <f t="shared" si="621"/>
        <v>148.85984999999999</v>
      </c>
      <c r="P4392" s="12">
        <f t="shared" si="622"/>
        <v>399.47345310477959</v>
      </c>
      <c r="Q4392">
        <f t="shared" si="623"/>
        <v>0</v>
      </c>
      <c r="R4392">
        <f>$D$2*tarifas!$D$12/24</f>
        <v>1.4541666666666666</v>
      </c>
      <c r="S4392" t="e">
        <f>VLOOKUP(E4392&amp;" "&amp;F4392,tarifas!$A$13:$D$20,4,FALSE)*P4392</f>
        <v>#N/A</v>
      </c>
      <c r="T4392">
        <f>IF(F4392="COD1",tarifas!$D$11*(SUMIFS($P$11:$P$8770,$F$11:$F$8770,"=COD1",$B$11:$B$8770,"="&amp;B4392)/COUNTIFS($F$11:$F$8770,"=COD1",$B$11:$B$8770,"="&amp;B4392))/COUNTIFS($A$11:$A$8770,"="&amp;A4392,$F$11:$F$8770,"=COD1"),0)</f>
        <v>0</v>
      </c>
      <c r="U4392" t="e">
        <f>(VLOOKUP(F4392,tarifas!$C$7:$D$10,2,FALSE)+tarifas!$D$21)*datos!P4392</f>
        <v>#N/A</v>
      </c>
      <c r="V4392" t="e">
        <f t="shared" si="624"/>
        <v>#N/A</v>
      </c>
      <c r="W4392">
        <f t="shared" si="625"/>
        <v>0</v>
      </c>
    </row>
    <row r="4393" spans="1:23" x14ac:dyDescent="0.25">
      <c r="A4393">
        <f t="shared" si="618"/>
        <v>181</v>
      </c>
      <c r="B4393">
        <f t="shared" si="619"/>
        <v>7</v>
      </c>
      <c r="C4393" s="1">
        <f t="shared" si="626"/>
        <v>41822.583333322706</v>
      </c>
      <c r="D4393" s="7">
        <v>794.62121212121212</v>
      </c>
      <c r="E4393" s="7"/>
      <c r="G4393">
        <v>50</v>
      </c>
      <c r="H4393" s="12">
        <v>584.21707014651952</v>
      </c>
      <c r="I4393" s="13">
        <f>$D$2*tarifas!$D$12/24</f>
        <v>1.4541666666666666</v>
      </c>
      <c r="J4393" s="13" t="e">
        <f>VLOOKUP(E4393&amp;" "&amp;F4393,tarifas!$A$13:$D$20,4,FALSE)*H4393</f>
        <v>#N/A</v>
      </c>
      <c r="K4393" s="13">
        <f>IF(F4393="COD1",tarifas!$D$11*(SUMIFS($H$11:$H$8770,$F$11:$F$8770,"=COD1",$B$11:$B$8770,"="&amp;B4393)/COUNTIFS($F$11:$F$8770,"=COD1",$B$11:$B$8770,"="&amp;B4393))/COUNTIFS($A$11:$A$8770,"="&amp;A4393,$F$11:$F$8770,"=COD1"),0)</f>
        <v>0</v>
      </c>
      <c r="L4393" s="13" t="e">
        <f>(VLOOKUP(F4393,tarifas!$C$7:$D$10,2,FALSE)+tarifas!$D$21)*datos!H4393</f>
        <v>#N/A</v>
      </c>
      <c r="M4393">
        <v>419.74063000000001</v>
      </c>
      <c r="N4393" s="13" t="e">
        <f t="shared" si="620"/>
        <v>#N/A</v>
      </c>
      <c r="O4393">
        <f t="shared" si="621"/>
        <v>419.74063000000001</v>
      </c>
      <c r="P4393" s="12">
        <f t="shared" si="622"/>
        <v>164.47644014651951</v>
      </c>
      <c r="Q4393">
        <f t="shared" si="623"/>
        <v>0</v>
      </c>
      <c r="R4393">
        <f>$D$2*tarifas!$D$12/24</f>
        <v>1.4541666666666666</v>
      </c>
      <c r="S4393" t="e">
        <f>VLOOKUP(E4393&amp;" "&amp;F4393,tarifas!$A$13:$D$20,4,FALSE)*P4393</f>
        <v>#N/A</v>
      </c>
      <c r="T4393">
        <f>IF(F4393="COD1",tarifas!$D$11*(SUMIFS($P$11:$P$8770,$F$11:$F$8770,"=COD1",$B$11:$B$8770,"="&amp;B4393)/COUNTIFS($F$11:$F$8770,"=COD1",$B$11:$B$8770,"="&amp;B4393))/COUNTIFS($A$11:$A$8770,"="&amp;A4393,$F$11:$F$8770,"=COD1"),0)</f>
        <v>0</v>
      </c>
      <c r="U4393" t="e">
        <f>(VLOOKUP(F4393,tarifas!$C$7:$D$10,2,FALSE)+tarifas!$D$21)*datos!P4393</f>
        <v>#N/A</v>
      </c>
      <c r="V4393" t="e">
        <f t="shared" si="624"/>
        <v>#N/A</v>
      </c>
      <c r="W4393">
        <f t="shared" si="625"/>
        <v>0</v>
      </c>
    </row>
    <row r="4394" spans="1:23" x14ac:dyDescent="0.25">
      <c r="A4394">
        <f t="shared" si="618"/>
        <v>181</v>
      </c>
      <c r="B4394">
        <f t="shared" si="619"/>
        <v>7</v>
      </c>
      <c r="C4394" s="1">
        <f t="shared" si="626"/>
        <v>41822.62499998937</v>
      </c>
      <c r="D4394" s="7">
        <v>720.43939393939388</v>
      </c>
      <c r="E4394" s="7"/>
      <c r="G4394">
        <v>48.1</v>
      </c>
      <c r="H4394" s="12">
        <v>627.1839698932356</v>
      </c>
      <c r="I4394" s="13">
        <f>$D$2*tarifas!$D$12/24</f>
        <v>1.4541666666666666</v>
      </c>
      <c r="J4394" s="13" t="e">
        <f>VLOOKUP(E4394&amp;" "&amp;F4394,tarifas!$A$13:$D$20,4,FALSE)*H4394</f>
        <v>#N/A</v>
      </c>
      <c r="K4394" s="13">
        <f>IF(F4394="COD1",tarifas!$D$11*(SUMIFS($H$11:$H$8770,$F$11:$F$8770,"=COD1",$B$11:$B$8770,"="&amp;B4394)/COUNTIFS($F$11:$F$8770,"=COD1",$B$11:$B$8770,"="&amp;B4394))/COUNTIFS($A$11:$A$8770,"="&amp;A4394,$F$11:$F$8770,"=COD1"),0)</f>
        <v>0</v>
      </c>
      <c r="L4394" s="13" t="e">
        <f>(VLOOKUP(F4394,tarifas!$C$7:$D$10,2,FALSE)+tarifas!$D$21)*datos!H4394</f>
        <v>#N/A</v>
      </c>
      <c r="M4394">
        <v>333.27584999999999</v>
      </c>
      <c r="N4394" s="13" t="e">
        <f t="shared" si="620"/>
        <v>#N/A</v>
      </c>
      <c r="O4394">
        <f t="shared" si="621"/>
        <v>333.27584999999999</v>
      </c>
      <c r="P4394" s="12">
        <f t="shared" si="622"/>
        <v>293.90811989323561</v>
      </c>
      <c r="Q4394">
        <f t="shared" si="623"/>
        <v>0</v>
      </c>
      <c r="R4394">
        <f>$D$2*tarifas!$D$12/24</f>
        <v>1.4541666666666666</v>
      </c>
      <c r="S4394" t="e">
        <f>VLOOKUP(E4394&amp;" "&amp;F4394,tarifas!$A$13:$D$20,4,FALSE)*P4394</f>
        <v>#N/A</v>
      </c>
      <c r="T4394">
        <f>IF(F4394="COD1",tarifas!$D$11*(SUMIFS($P$11:$P$8770,$F$11:$F$8770,"=COD1",$B$11:$B$8770,"="&amp;B4394)/COUNTIFS($F$11:$F$8770,"=COD1",$B$11:$B$8770,"="&amp;B4394))/COUNTIFS($A$11:$A$8770,"="&amp;A4394,$F$11:$F$8770,"=COD1"),0)</f>
        <v>0</v>
      </c>
      <c r="U4394" t="e">
        <f>(VLOOKUP(F4394,tarifas!$C$7:$D$10,2,FALSE)+tarifas!$D$21)*datos!P4394</f>
        <v>#N/A</v>
      </c>
      <c r="V4394" t="e">
        <f t="shared" si="624"/>
        <v>#N/A</v>
      </c>
      <c r="W4394">
        <f t="shared" si="625"/>
        <v>0</v>
      </c>
    </row>
    <row r="4395" spans="1:23" x14ac:dyDescent="0.25">
      <c r="A4395">
        <f t="shared" si="618"/>
        <v>181</v>
      </c>
      <c r="B4395">
        <f t="shared" si="619"/>
        <v>7</v>
      </c>
      <c r="C4395" s="1">
        <f t="shared" si="626"/>
        <v>41822.666666656034</v>
      </c>
      <c r="D4395" s="7">
        <v>597.06060606060612</v>
      </c>
      <c r="E4395" s="7"/>
      <c r="G4395">
        <v>46.62</v>
      </c>
      <c r="H4395" s="12">
        <v>529.18364947765838</v>
      </c>
      <c r="I4395" s="13">
        <f>$D$2*tarifas!$D$12/24</f>
        <v>1.4541666666666666</v>
      </c>
      <c r="J4395" s="13" t="e">
        <f>VLOOKUP(E4395&amp;" "&amp;F4395,tarifas!$A$13:$D$20,4,FALSE)*H4395</f>
        <v>#N/A</v>
      </c>
      <c r="K4395" s="13">
        <f>IF(F4395="COD1",tarifas!$D$11*(SUMIFS($H$11:$H$8770,$F$11:$F$8770,"=COD1",$B$11:$B$8770,"="&amp;B4395)/COUNTIFS($F$11:$F$8770,"=COD1",$B$11:$B$8770,"="&amp;B4395))/COUNTIFS($A$11:$A$8770,"="&amp;A4395,$F$11:$F$8770,"=COD1"),0)</f>
        <v>0</v>
      </c>
      <c r="L4395" s="13" t="e">
        <f>(VLOOKUP(F4395,tarifas!$C$7:$D$10,2,FALSE)+tarifas!$D$21)*datos!H4395</f>
        <v>#N/A</v>
      </c>
      <c r="M4395">
        <v>184.00445999999999</v>
      </c>
      <c r="N4395" s="13" t="e">
        <f t="shared" si="620"/>
        <v>#N/A</v>
      </c>
      <c r="O4395">
        <f t="shared" si="621"/>
        <v>184.00445999999999</v>
      </c>
      <c r="P4395" s="12">
        <f t="shared" si="622"/>
        <v>345.17918947765838</v>
      </c>
      <c r="Q4395">
        <f t="shared" si="623"/>
        <v>0</v>
      </c>
      <c r="R4395">
        <f>$D$2*tarifas!$D$12/24</f>
        <v>1.4541666666666666</v>
      </c>
      <c r="S4395" t="e">
        <f>VLOOKUP(E4395&amp;" "&amp;F4395,tarifas!$A$13:$D$20,4,FALSE)*P4395</f>
        <v>#N/A</v>
      </c>
      <c r="T4395">
        <f>IF(F4395="COD1",tarifas!$D$11*(SUMIFS($P$11:$P$8770,$F$11:$F$8770,"=COD1",$B$11:$B$8770,"="&amp;B4395)/COUNTIFS($F$11:$F$8770,"=COD1",$B$11:$B$8770,"="&amp;B4395))/COUNTIFS($A$11:$A$8770,"="&amp;A4395,$F$11:$F$8770,"=COD1"),0)</f>
        <v>0</v>
      </c>
      <c r="U4395" t="e">
        <f>(VLOOKUP(F4395,tarifas!$C$7:$D$10,2,FALSE)+tarifas!$D$21)*datos!P4395</f>
        <v>#N/A</v>
      </c>
      <c r="V4395" t="e">
        <f t="shared" si="624"/>
        <v>#N/A</v>
      </c>
      <c r="W4395">
        <f t="shared" si="625"/>
        <v>0</v>
      </c>
    </row>
    <row r="4396" spans="1:23" x14ac:dyDescent="0.25">
      <c r="A4396">
        <f t="shared" si="618"/>
        <v>181</v>
      </c>
      <c r="B4396">
        <f t="shared" si="619"/>
        <v>7</v>
      </c>
      <c r="C4396" s="1">
        <f t="shared" si="626"/>
        <v>41822.708333322698</v>
      </c>
      <c r="D4396" s="7">
        <v>478.31818181818181</v>
      </c>
      <c r="E4396" s="7"/>
      <c r="G4396">
        <v>47.64</v>
      </c>
      <c r="H4396" s="12">
        <v>418.82206094913658</v>
      </c>
      <c r="I4396" s="13">
        <f>$D$2*tarifas!$D$12/24</f>
        <v>1.4541666666666666</v>
      </c>
      <c r="J4396" s="13" t="e">
        <f>VLOOKUP(E4396&amp;" "&amp;F4396,tarifas!$A$13:$D$20,4,FALSE)*H4396</f>
        <v>#N/A</v>
      </c>
      <c r="K4396" s="13">
        <f>IF(F4396="COD1",tarifas!$D$11*(SUMIFS($H$11:$H$8770,$F$11:$F$8770,"=COD1",$B$11:$B$8770,"="&amp;B4396)/COUNTIFS($F$11:$F$8770,"=COD1",$B$11:$B$8770,"="&amp;B4396))/COUNTIFS($A$11:$A$8770,"="&amp;A4396,$F$11:$F$8770,"=COD1"),0)</f>
        <v>0</v>
      </c>
      <c r="L4396" s="13" t="e">
        <f>(VLOOKUP(F4396,tarifas!$C$7:$D$10,2,FALSE)+tarifas!$D$21)*datos!H4396</f>
        <v>#N/A</v>
      </c>
      <c r="M4396">
        <v>86.681880000000007</v>
      </c>
      <c r="N4396" s="13" t="e">
        <f t="shared" si="620"/>
        <v>#N/A</v>
      </c>
      <c r="O4396">
        <f t="shared" si="621"/>
        <v>86.681880000000007</v>
      </c>
      <c r="P4396" s="12">
        <f t="shared" si="622"/>
        <v>332.14018094913661</v>
      </c>
      <c r="Q4396">
        <f t="shared" si="623"/>
        <v>0</v>
      </c>
      <c r="R4396">
        <f>$D$2*tarifas!$D$12/24</f>
        <v>1.4541666666666666</v>
      </c>
      <c r="S4396" t="e">
        <f>VLOOKUP(E4396&amp;" "&amp;F4396,tarifas!$A$13:$D$20,4,FALSE)*P4396</f>
        <v>#N/A</v>
      </c>
      <c r="T4396">
        <f>IF(F4396="COD1",tarifas!$D$11*(SUMIFS($P$11:$P$8770,$F$11:$F$8770,"=COD1",$B$11:$B$8770,"="&amp;B4396)/COUNTIFS($F$11:$F$8770,"=COD1",$B$11:$B$8770,"="&amp;B4396))/COUNTIFS($A$11:$A$8770,"="&amp;A4396,$F$11:$F$8770,"=COD1"),0)</f>
        <v>0</v>
      </c>
      <c r="U4396" t="e">
        <f>(VLOOKUP(F4396,tarifas!$C$7:$D$10,2,FALSE)+tarifas!$D$21)*datos!P4396</f>
        <v>#N/A</v>
      </c>
      <c r="V4396" t="e">
        <f t="shared" si="624"/>
        <v>#N/A</v>
      </c>
      <c r="W4396">
        <f t="shared" si="625"/>
        <v>0</v>
      </c>
    </row>
    <row r="4397" spans="1:23" x14ac:dyDescent="0.25">
      <c r="A4397">
        <f t="shared" si="618"/>
        <v>181</v>
      </c>
      <c r="B4397">
        <f t="shared" si="619"/>
        <v>7</v>
      </c>
      <c r="C4397" s="1">
        <f t="shared" si="626"/>
        <v>41822.749999989363</v>
      </c>
      <c r="D4397" s="7">
        <v>287.71212121212119</v>
      </c>
      <c r="E4397" s="7"/>
      <c r="G4397">
        <v>47</v>
      </c>
      <c r="H4397" s="12">
        <v>314.82549920453027</v>
      </c>
      <c r="I4397" s="13">
        <f>$D$2*tarifas!$D$12/24</f>
        <v>1.4541666666666666</v>
      </c>
      <c r="J4397" s="13" t="e">
        <f>VLOOKUP(E4397&amp;" "&amp;F4397,tarifas!$A$13:$D$20,4,FALSE)*H4397</f>
        <v>#N/A</v>
      </c>
      <c r="K4397" s="13">
        <f>IF(F4397="COD1",tarifas!$D$11*(SUMIFS($H$11:$H$8770,$F$11:$F$8770,"=COD1",$B$11:$B$8770,"="&amp;B4397)/COUNTIFS($F$11:$F$8770,"=COD1",$B$11:$B$8770,"="&amp;B4397))/COUNTIFS($A$11:$A$8770,"="&amp;A4397,$F$11:$F$8770,"=COD1"),0)</f>
        <v>0</v>
      </c>
      <c r="L4397" s="13" t="e">
        <f>(VLOOKUP(F4397,tarifas!$C$7:$D$10,2,FALSE)+tarifas!$D$21)*datos!H4397</f>
        <v>#N/A</v>
      </c>
      <c r="M4397">
        <v>14.50759</v>
      </c>
      <c r="N4397" s="13" t="e">
        <f t="shared" si="620"/>
        <v>#N/A</v>
      </c>
      <c r="O4397">
        <f t="shared" si="621"/>
        <v>14.50759</v>
      </c>
      <c r="P4397" s="12">
        <f t="shared" si="622"/>
        <v>300.31790920453028</v>
      </c>
      <c r="Q4397">
        <f t="shared" si="623"/>
        <v>0</v>
      </c>
      <c r="R4397">
        <f>$D$2*tarifas!$D$12/24</f>
        <v>1.4541666666666666</v>
      </c>
      <c r="S4397" t="e">
        <f>VLOOKUP(E4397&amp;" "&amp;F4397,tarifas!$A$13:$D$20,4,FALSE)*P4397</f>
        <v>#N/A</v>
      </c>
      <c r="T4397">
        <f>IF(F4397="COD1",tarifas!$D$11*(SUMIFS($P$11:$P$8770,$F$11:$F$8770,"=COD1",$B$11:$B$8770,"="&amp;B4397)/COUNTIFS($F$11:$F$8770,"=COD1",$B$11:$B$8770,"="&amp;B4397))/COUNTIFS($A$11:$A$8770,"="&amp;A4397,$F$11:$F$8770,"=COD1"),0)</f>
        <v>0</v>
      </c>
      <c r="U4397" t="e">
        <f>(VLOOKUP(F4397,tarifas!$C$7:$D$10,2,FALSE)+tarifas!$D$21)*datos!P4397</f>
        <v>#N/A</v>
      </c>
      <c r="V4397" t="e">
        <f t="shared" si="624"/>
        <v>#N/A</v>
      </c>
      <c r="W4397">
        <f t="shared" si="625"/>
        <v>0</v>
      </c>
    </row>
    <row r="4398" spans="1:23" x14ac:dyDescent="0.25">
      <c r="A4398">
        <f t="shared" si="618"/>
        <v>181</v>
      </c>
      <c r="B4398">
        <f t="shared" si="619"/>
        <v>7</v>
      </c>
      <c r="C4398" s="1">
        <f t="shared" si="626"/>
        <v>41822.791666656027</v>
      </c>
      <c r="D4398" s="7">
        <v>95.560606060606048</v>
      </c>
      <c r="E4398" s="7"/>
      <c r="G4398">
        <v>48.1</v>
      </c>
      <c r="H4398" s="12">
        <v>248.96882324755927</v>
      </c>
      <c r="I4398" s="13">
        <f>$D$2*tarifas!$D$12/24</f>
        <v>1.4541666666666666</v>
      </c>
      <c r="J4398" s="13" t="e">
        <f>VLOOKUP(E4398&amp;" "&amp;F4398,tarifas!$A$13:$D$20,4,FALSE)*H4398</f>
        <v>#N/A</v>
      </c>
      <c r="K4398" s="13">
        <f>IF(F4398="COD1",tarifas!$D$11*(SUMIFS($H$11:$H$8770,$F$11:$F$8770,"=COD1",$B$11:$B$8770,"="&amp;B4398)/COUNTIFS($F$11:$F$8770,"=COD1",$B$11:$B$8770,"="&amp;B4398))/COUNTIFS($A$11:$A$8770,"="&amp;A4398,$F$11:$F$8770,"=COD1"),0)</f>
        <v>0</v>
      </c>
      <c r="L4398" s="13" t="e">
        <f>(VLOOKUP(F4398,tarifas!$C$7:$D$10,2,FALSE)+tarifas!$D$21)*datos!H4398</f>
        <v>#N/A</v>
      </c>
      <c r="M4398">
        <v>7.82707</v>
      </c>
      <c r="N4398" s="13" t="e">
        <f t="shared" si="620"/>
        <v>#N/A</v>
      </c>
      <c r="O4398">
        <f t="shared" si="621"/>
        <v>7.82707</v>
      </c>
      <c r="P4398" s="12">
        <f t="shared" si="622"/>
        <v>241.14175324755928</v>
      </c>
      <c r="Q4398">
        <f t="shared" si="623"/>
        <v>0</v>
      </c>
      <c r="R4398">
        <f>$D$2*tarifas!$D$12/24</f>
        <v>1.4541666666666666</v>
      </c>
      <c r="S4398" t="e">
        <f>VLOOKUP(E4398&amp;" "&amp;F4398,tarifas!$A$13:$D$20,4,FALSE)*P4398</f>
        <v>#N/A</v>
      </c>
      <c r="T4398">
        <f>IF(F4398="COD1",tarifas!$D$11*(SUMIFS($P$11:$P$8770,$F$11:$F$8770,"=COD1",$B$11:$B$8770,"="&amp;B4398)/COUNTIFS($F$11:$F$8770,"=COD1",$B$11:$B$8770,"="&amp;B4398))/COUNTIFS($A$11:$A$8770,"="&amp;A4398,$F$11:$F$8770,"=COD1"),0)</f>
        <v>0</v>
      </c>
      <c r="U4398" t="e">
        <f>(VLOOKUP(F4398,tarifas!$C$7:$D$10,2,FALSE)+tarifas!$D$21)*datos!P4398</f>
        <v>#N/A</v>
      </c>
      <c r="V4398" t="e">
        <f t="shared" si="624"/>
        <v>#N/A</v>
      </c>
      <c r="W4398">
        <f t="shared" si="625"/>
        <v>0</v>
      </c>
    </row>
    <row r="4399" spans="1:23" x14ac:dyDescent="0.25">
      <c r="A4399">
        <f t="shared" si="618"/>
        <v>181</v>
      </c>
      <c r="B4399">
        <f t="shared" si="619"/>
        <v>7</v>
      </c>
      <c r="C4399" s="1">
        <f t="shared" si="626"/>
        <v>41822.833333322691</v>
      </c>
      <c r="D4399" s="7">
        <v>12.363636363636365</v>
      </c>
      <c r="E4399" s="7"/>
      <c r="G4399">
        <v>51.85</v>
      </c>
      <c r="H4399" s="12">
        <v>228.2418646802877</v>
      </c>
      <c r="I4399" s="13">
        <f>$D$2*tarifas!$D$12/24</f>
        <v>1.4541666666666666</v>
      </c>
      <c r="J4399" s="13" t="e">
        <f>VLOOKUP(E4399&amp;" "&amp;F4399,tarifas!$A$13:$D$20,4,FALSE)*H4399</f>
        <v>#N/A</v>
      </c>
      <c r="K4399" s="13">
        <f>IF(F4399="COD1",tarifas!$D$11*(SUMIFS($H$11:$H$8770,$F$11:$F$8770,"=COD1",$B$11:$B$8770,"="&amp;B4399)/COUNTIFS($F$11:$F$8770,"=COD1",$B$11:$B$8770,"="&amp;B4399))/COUNTIFS($A$11:$A$8770,"="&amp;A4399,$F$11:$F$8770,"=COD1"),0)</f>
        <v>0</v>
      </c>
      <c r="L4399" s="13" t="e">
        <f>(VLOOKUP(F4399,tarifas!$C$7:$D$10,2,FALSE)+tarifas!$D$21)*datos!H4399</f>
        <v>#N/A</v>
      </c>
      <c r="M4399">
        <v>0</v>
      </c>
      <c r="N4399" s="13" t="e">
        <f t="shared" si="620"/>
        <v>#N/A</v>
      </c>
      <c r="O4399">
        <f t="shared" si="621"/>
        <v>0</v>
      </c>
      <c r="P4399" s="12">
        <f t="shared" si="622"/>
        <v>228.2418646802877</v>
      </c>
      <c r="Q4399">
        <f t="shared" si="623"/>
        <v>0</v>
      </c>
      <c r="R4399">
        <f>$D$2*tarifas!$D$12/24</f>
        <v>1.4541666666666666</v>
      </c>
      <c r="S4399" t="e">
        <f>VLOOKUP(E4399&amp;" "&amp;F4399,tarifas!$A$13:$D$20,4,FALSE)*P4399</f>
        <v>#N/A</v>
      </c>
      <c r="T4399">
        <f>IF(F4399="COD1",tarifas!$D$11*(SUMIFS($P$11:$P$8770,$F$11:$F$8770,"=COD1",$B$11:$B$8770,"="&amp;B4399)/COUNTIFS($F$11:$F$8770,"=COD1",$B$11:$B$8770,"="&amp;B4399))/COUNTIFS($A$11:$A$8770,"="&amp;A4399,$F$11:$F$8770,"=COD1"),0)</f>
        <v>0</v>
      </c>
      <c r="U4399" t="e">
        <f>(VLOOKUP(F4399,tarifas!$C$7:$D$10,2,FALSE)+tarifas!$D$21)*datos!P4399</f>
        <v>#N/A</v>
      </c>
      <c r="V4399" t="e">
        <f t="shared" si="624"/>
        <v>#N/A</v>
      </c>
      <c r="W4399">
        <f t="shared" si="625"/>
        <v>0</v>
      </c>
    </row>
    <row r="4400" spans="1:23" x14ac:dyDescent="0.25">
      <c r="A4400">
        <f t="shared" si="618"/>
        <v>181</v>
      </c>
      <c r="B4400">
        <f t="shared" si="619"/>
        <v>7</v>
      </c>
      <c r="C4400" s="1">
        <f t="shared" si="626"/>
        <v>41822.874999989355</v>
      </c>
      <c r="D4400" s="7">
        <v>0</v>
      </c>
      <c r="E4400" s="7"/>
      <c r="G4400">
        <v>54</v>
      </c>
      <c r="H4400" s="12">
        <v>221.96941267743014</v>
      </c>
      <c r="I4400" s="13">
        <f>$D$2*tarifas!$D$12/24</f>
        <v>1.4541666666666666</v>
      </c>
      <c r="J4400" s="13" t="e">
        <f>VLOOKUP(E4400&amp;" "&amp;F4400,tarifas!$A$13:$D$20,4,FALSE)*H4400</f>
        <v>#N/A</v>
      </c>
      <c r="K4400" s="13">
        <f>IF(F4400="COD1",tarifas!$D$11*(SUMIFS($H$11:$H$8770,$F$11:$F$8770,"=COD1",$B$11:$B$8770,"="&amp;B4400)/COUNTIFS($F$11:$F$8770,"=COD1",$B$11:$B$8770,"="&amp;B4400))/COUNTIFS($A$11:$A$8770,"="&amp;A4400,$F$11:$F$8770,"=COD1"),0)</f>
        <v>0</v>
      </c>
      <c r="L4400" s="13" t="e">
        <f>(VLOOKUP(F4400,tarifas!$C$7:$D$10,2,FALSE)+tarifas!$D$21)*datos!H4400</f>
        <v>#N/A</v>
      </c>
      <c r="M4400">
        <v>0</v>
      </c>
      <c r="N4400" s="13" t="e">
        <f t="shared" si="620"/>
        <v>#N/A</v>
      </c>
      <c r="O4400">
        <f t="shared" si="621"/>
        <v>0</v>
      </c>
      <c r="P4400" s="12">
        <f t="shared" si="622"/>
        <v>221.96941267743014</v>
      </c>
      <c r="Q4400">
        <f t="shared" si="623"/>
        <v>0</v>
      </c>
      <c r="R4400">
        <f>$D$2*tarifas!$D$12/24</f>
        <v>1.4541666666666666</v>
      </c>
      <c r="S4400" t="e">
        <f>VLOOKUP(E4400&amp;" "&amp;F4400,tarifas!$A$13:$D$20,4,FALSE)*P4400</f>
        <v>#N/A</v>
      </c>
      <c r="T4400">
        <f>IF(F4400="COD1",tarifas!$D$11*(SUMIFS($P$11:$P$8770,$F$11:$F$8770,"=COD1",$B$11:$B$8770,"="&amp;B4400)/COUNTIFS($F$11:$F$8770,"=COD1",$B$11:$B$8770,"="&amp;B4400))/COUNTIFS($A$11:$A$8770,"="&amp;A4400,$F$11:$F$8770,"=COD1"),0)</f>
        <v>0</v>
      </c>
      <c r="U4400" t="e">
        <f>(VLOOKUP(F4400,tarifas!$C$7:$D$10,2,FALSE)+tarifas!$D$21)*datos!P4400</f>
        <v>#N/A</v>
      </c>
      <c r="V4400" t="e">
        <f t="shared" si="624"/>
        <v>#N/A</v>
      </c>
      <c r="W4400">
        <f t="shared" si="625"/>
        <v>0</v>
      </c>
    </row>
    <row r="4401" spans="1:23" x14ac:dyDescent="0.25">
      <c r="A4401">
        <f t="shared" si="618"/>
        <v>181</v>
      </c>
      <c r="B4401">
        <f t="shared" si="619"/>
        <v>7</v>
      </c>
      <c r="C4401" s="1">
        <f t="shared" si="626"/>
        <v>41822.91666665602</v>
      </c>
      <c r="D4401" s="7">
        <v>0</v>
      </c>
      <c r="E4401" s="7"/>
      <c r="G4401">
        <v>46.58</v>
      </c>
      <c r="H4401" s="12">
        <v>223.7056338537098</v>
      </c>
      <c r="I4401" s="13">
        <f>$D$2*tarifas!$D$12/24</f>
        <v>1.4541666666666666</v>
      </c>
      <c r="J4401" s="13" t="e">
        <f>VLOOKUP(E4401&amp;" "&amp;F4401,tarifas!$A$13:$D$20,4,FALSE)*H4401</f>
        <v>#N/A</v>
      </c>
      <c r="K4401" s="13">
        <f>IF(F4401="COD1",tarifas!$D$11*(SUMIFS($H$11:$H$8770,$F$11:$F$8770,"=COD1",$B$11:$B$8770,"="&amp;B4401)/COUNTIFS($F$11:$F$8770,"=COD1",$B$11:$B$8770,"="&amp;B4401))/COUNTIFS($A$11:$A$8770,"="&amp;A4401,$F$11:$F$8770,"=COD1"),0)</f>
        <v>0</v>
      </c>
      <c r="L4401" s="13" t="e">
        <f>(VLOOKUP(F4401,tarifas!$C$7:$D$10,2,FALSE)+tarifas!$D$21)*datos!H4401</f>
        <v>#N/A</v>
      </c>
      <c r="M4401">
        <v>0</v>
      </c>
      <c r="N4401" s="13" t="e">
        <f t="shared" si="620"/>
        <v>#N/A</v>
      </c>
      <c r="O4401">
        <f t="shared" si="621"/>
        <v>0</v>
      </c>
      <c r="P4401" s="12">
        <f t="shared" si="622"/>
        <v>223.7056338537098</v>
      </c>
      <c r="Q4401">
        <f t="shared" si="623"/>
        <v>0</v>
      </c>
      <c r="R4401">
        <f>$D$2*tarifas!$D$12/24</f>
        <v>1.4541666666666666</v>
      </c>
      <c r="S4401" t="e">
        <f>VLOOKUP(E4401&amp;" "&amp;F4401,tarifas!$A$13:$D$20,4,FALSE)*P4401</f>
        <v>#N/A</v>
      </c>
      <c r="T4401">
        <f>IF(F4401="COD1",tarifas!$D$11*(SUMIFS($P$11:$P$8770,$F$11:$F$8770,"=COD1",$B$11:$B$8770,"="&amp;B4401)/COUNTIFS($F$11:$F$8770,"=COD1",$B$11:$B$8770,"="&amp;B4401))/COUNTIFS($A$11:$A$8770,"="&amp;A4401,$F$11:$F$8770,"=COD1"),0)</f>
        <v>0</v>
      </c>
      <c r="U4401" t="e">
        <f>(VLOOKUP(F4401,tarifas!$C$7:$D$10,2,FALSE)+tarifas!$D$21)*datos!P4401</f>
        <v>#N/A</v>
      </c>
      <c r="V4401" t="e">
        <f t="shared" si="624"/>
        <v>#N/A</v>
      </c>
      <c r="W4401">
        <f t="shared" si="625"/>
        <v>0</v>
      </c>
    </row>
    <row r="4402" spans="1:23" x14ac:dyDescent="0.25">
      <c r="A4402">
        <f t="shared" si="618"/>
        <v>181</v>
      </c>
      <c r="B4402">
        <f t="shared" si="619"/>
        <v>7</v>
      </c>
      <c r="C4402" s="1">
        <f t="shared" si="626"/>
        <v>41822.958333322684</v>
      </c>
      <c r="D4402" s="7">
        <v>0</v>
      </c>
      <c r="E4402" s="7"/>
      <c r="G4402">
        <v>45.4</v>
      </c>
      <c r="H4402" s="12">
        <v>214.27986320652252</v>
      </c>
      <c r="I4402" s="13">
        <f>$D$2*tarifas!$D$12/24</f>
        <v>1.4541666666666666</v>
      </c>
      <c r="J4402" s="13" t="e">
        <f>VLOOKUP(E4402&amp;" "&amp;F4402,tarifas!$A$13:$D$20,4,FALSE)*H4402</f>
        <v>#N/A</v>
      </c>
      <c r="K4402" s="13">
        <f>IF(F4402="COD1",tarifas!$D$11*(SUMIFS($H$11:$H$8770,$F$11:$F$8770,"=COD1",$B$11:$B$8770,"="&amp;B4402)/COUNTIFS($F$11:$F$8770,"=COD1",$B$11:$B$8770,"="&amp;B4402))/COUNTIFS($A$11:$A$8770,"="&amp;A4402,$F$11:$F$8770,"=COD1"),0)</f>
        <v>0</v>
      </c>
      <c r="L4402" s="13" t="e">
        <f>(VLOOKUP(F4402,tarifas!$C$7:$D$10,2,FALSE)+tarifas!$D$21)*datos!H4402</f>
        <v>#N/A</v>
      </c>
      <c r="M4402">
        <v>0</v>
      </c>
      <c r="N4402" s="13" t="e">
        <f t="shared" si="620"/>
        <v>#N/A</v>
      </c>
      <c r="O4402">
        <f t="shared" si="621"/>
        <v>0</v>
      </c>
      <c r="P4402" s="12">
        <f t="shared" si="622"/>
        <v>214.27986320652252</v>
      </c>
      <c r="Q4402">
        <f t="shared" si="623"/>
        <v>0</v>
      </c>
      <c r="R4402">
        <f>$D$2*tarifas!$D$12/24</f>
        <v>1.4541666666666666</v>
      </c>
      <c r="S4402" t="e">
        <f>VLOOKUP(E4402&amp;" "&amp;F4402,tarifas!$A$13:$D$20,4,FALSE)*P4402</f>
        <v>#N/A</v>
      </c>
      <c r="T4402">
        <f>IF(F4402="COD1",tarifas!$D$11*(SUMIFS($P$11:$P$8770,$F$11:$F$8770,"=COD1",$B$11:$B$8770,"="&amp;B4402)/COUNTIFS($F$11:$F$8770,"=COD1",$B$11:$B$8770,"="&amp;B4402))/COUNTIFS($A$11:$A$8770,"="&amp;A4402,$F$11:$F$8770,"=COD1"),0)</f>
        <v>0</v>
      </c>
      <c r="U4402" t="e">
        <f>(VLOOKUP(F4402,tarifas!$C$7:$D$10,2,FALSE)+tarifas!$D$21)*datos!P4402</f>
        <v>#N/A</v>
      </c>
      <c r="V4402" t="e">
        <f t="shared" si="624"/>
        <v>#N/A</v>
      </c>
      <c r="W4402">
        <f t="shared" si="625"/>
        <v>0</v>
      </c>
    </row>
    <row r="4403" spans="1:23" x14ac:dyDescent="0.25">
      <c r="A4403">
        <f t="shared" si="618"/>
        <v>182</v>
      </c>
      <c r="B4403">
        <f t="shared" si="619"/>
        <v>7</v>
      </c>
      <c r="C4403" s="1">
        <f t="shared" si="626"/>
        <v>41822.999999989348</v>
      </c>
      <c r="D4403" s="7">
        <v>0</v>
      </c>
      <c r="E4403" s="7"/>
      <c r="G4403">
        <v>41.1</v>
      </c>
      <c r="H4403" s="12">
        <v>212.1573330696213</v>
      </c>
      <c r="I4403" s="13">
        <f>$D$2*tarifas!$D$12/24</f>
        <v>1.4541666666666666</v>
      </c>
      <c r="J4403" s="13" t="e">
        <f>VLOOKUP(E4403&amp;" "&amp;F4403,tarifas!$A$13:$D$20,4,FALSE)*H4403</f>
        <v>#N/A</v>
      </c>
      <c r="K4403" s="13">
        <f>IF(F4403="COD1",tarifas!$D$11*(SUMIFS($H$11:$H$8770,$F$11:$F$8770,"=COD1",$B$11:$B$8770,"="&amp;B4403)/COUNTIFS($F$11:$F$8770,"=COD1",$B$11:$B$8770,"="&amp;B4403))/COUNTIFS($A$11:$A$8770,"="&amp;A4403,$F$11:$F$8770,"=COD1"),0)</f>
        <v>0</v>
      </c>
      <c r="L4403" s="13" t="e">
        <f>(VLOOKUP(F4403,tarifas!$C$7:$D$10,2,FALSE)+tarifas!$D$21)*datos!H4403</f>
        <v>#N/A</v>
      </c>
      <c r="M4403">
        <v>0</v>
      </c>
      <c r="N4403" s="13" t="e">
        <f t="shared" si="620"/>
        <v>#N/A</v>
      </c>
      <c r="O4403">
        <f t="shared" si="621"/>
        <v>0</v>
      </c>
      <c r="P4403" s="12">
        <f t="shared" si="622"/>
        <v>212.1573330696213</v>
      </c>
      <c r="Q4403">
        <f t="shared" si="623"/>
        <v>0</v>
      </c>
      <c r="R4403">
        <f>$D$2*tarifas!$D$12/24</f>
        <v>1.4541666666666666</v>
      </c>
      <c r="S4403" t="e">
        <f>VLOOKUP(E4403&amp;" "&amp;F4403,tarifas!$A$13:$D$20,4,FALSE)*P4403</f>
        <v>#N/A</v>
      </c>
      <c r="T4403">
        <f>IF(F4403="COD1",tarifas!$D$11*(SUMIFS($P$11:$P$8770,$F$11:$F$8770,"=COD1",$B$11:$B$8770,"="&amp;B4403)/COUNTIFS($F$11:$F$8770,"=COD1",$B$11:$B$8770,"="&amp;B4403))/COUNTIFS($A$11:$A$8770,"="&amp;A4403,$F$11:$F$8770,"=COD1"),0)</f>
        <v>0</v>
      </c>
      <c r="U4403" t="e">
        <f>(VLOOKUP(F4403,tarifas!$C$7:$D$10,2,FALSE)+tarifas!$D$21)*datos!P4403</f>
        <v>#N/A</v>
      </c>
      <c r="V4403" t="e">
        <f t="shared" si="624"/>
        <v>#N/A</v>
      </c>
      <c r="W4403">
        <f t="shared" si="625"/>
        <v>0</v>
      </c>
    </row>
    <row r="4404" spans="1:23" x14ac:dyDescent="0.25">
      <c r="A4404">
        <f t="shared" si="618"/>
        <v>182</v>
      </c>
      <c r="B4404">
        <f t="shared" si="619"/>
        <v>7</v>
      </c>
      <c r="C4404" s="1">
        <f t="shared" si="626"/>
        <v>41823.041666656012</v>
      </c>
      <c r="D4404" s="7">
        <v>0</v>
      </c>
      <c r="E4404" s="7"/>
      <c r="G4404">
        <v>35.5</v>
      </c>
      <c r="H4404" s="12">
        <v>210.21943453856542</v>
      </c>
      <c r="I4404" s="13">
        <f>$D$2*tarifas!$D$12/24</f>
        <v>1.4541666666666666</v>
      </c>
      <c r="J4404" s="13" t="e">
        <f>VLOOKUP(E4404&amp;" "&amp;F4404,tarifas!$A$13:$D$20,4,FALSE)*H4404</f>
        <v>#N/A</v>
      </c>
      <c r="K4404" s="13">
        <f>IF(F4404="COD1",tarifas!$D$11*(SUMIFS($H$11:$H$8770,$F$11:$F$8770,"=COD1",$B$11:$B$8770,"="&amp;B4404)/COUNTIFS($F$11:$F$8770,"=COD1",$B$11:$B$8770,"="&amp;B4404))/COUNTIFS($A$11:$A$8770,"="&amp;A4404,$F$11:$F$8770,"=COD1"),0)</f>
        <v>0</v>
      </c>
      <c r="L4404" s="13" t="e">
        <f>(VLOOKUP(F4404,tarifas!$C$7:$D$10,2,FALSE)+tarifas!$D$21)*datos!H4404</f>
        <v>#N/A</v>
      </c>
      <c r="M4404">
        <v>0</v>
      </c>
      <c r="N4404" s="13" t="e">
        <f t="shared" si="620"/>
        <v>#N/A</v>
      </c>
      <c r="O4404">
        <f t="shared" si="621"/>
        <v>0</v>
      </c>
      <c r="P4404" s="12">
        <f t="shared" si="622"/>
        <v>210.21943453856542</v>
      </c>
      <c r="Q4404">
        <f t="shared" si="623"/>
        <v>0</v>
      </c>
      <c r="R4404">
        <f>$D$2*tarifas!$D$12/24</f>
        <v>1.4541666666666666</v>
      </c>
      <c r="S4404" t="e">
        <f>VLOOKUP(E4404&amp;" "&amp;F4404,tarifas!$A$13:$D$20,4,FALSE)*P4404</f>
        <v>#N/A</v>
      </c>
      <c r="T4404">
        <f>IF(F4404="COD1",tarifas!$D$11*(SUMIFS($P$11:$P$8770,$F$11:$F$8770,"=COD1",$B$11:$B$8770,"="&amp;B4404)/COUNTIFS($F$11:$F$8770,"=COD1",$B$11:$B$8770,"="&amp;B4404))/COUNTIFS($A$11:$A$8770,"="&amp;A4404,$F$11:$F$8770,"=COD1"),0)</f>
        <v>0</v>
      </c>
      <c r="U4404" t="e">
        <f>(VLOOKUP(F4404,tarifas!$C$7:$D$10,2,FALSE)+tarifas!$D$21)*datos!P4404</f>
        <v>#N/A</v>
      </c>
      <c r="V4404" t="e">
        <f t="shared" si="624"/>
        <v>#N/A</v>
      </c>
      <c r="W4404">
        <f t="shared" si="625"/>
        <v>0</v>
      </c>
    </row>
    <row r="4405" spans="1:23" x14ac:dyDescent="0.25">
      <c r="A4405">
        <f t="shared" si="618"/>
        <v>182</v>
      </c>
      <c r="B4405">
        <f t="shared" si="619"/>
        <v>7</v>
      </c>
      <c r="C4405" s="1">
        <f t="shared" si="626"/>
        <v>41823.083333322676</v>
      </c>
      <c r="D4405" s="7">
        <v>0</v>
      </c>
      <c r="E4405" s="7"/>
      <c r="G4405">
        <v>35.880000000000003</v>
      </c>
      <c r="H4405" s="12">
        <v>207.87063025777712</v>
      </c>
      <c r="I4405" s="13">
        <f>$D$2*tarifas!$D$12/24</f>
        <v>1.4541666666666666</v>
      </c>
      <c r="J4405" s="13" t="e">
        <f>VLOOKUP(E4405&amp;" "&amp;F4405,tarifas!$A$13:$D$20,4,FALSE)*H4405</f>
        <v>#N/A</v>
      </c>
      <c r="K4405" s="13">
        <f>IF(F4405="COD1",tarifas!$D$11*(SUMIFS($H$11:$H$8770,$F$11:$F$8770,"=COD1",$B$11:$B$8770,"="&amp;B4405)/COUNTIFS($F$11:$F$8770,"=COD1",$B$11:$B$8770,"="&amp;B4405))/COUNTIFS($A$11:$A$8770,"="&amp;A4405,$F$11:$F$8770,"=COD1"),0)</f>
        <v>0</v>
      </c>
      <c r="L4405" s="13" t="e">
        <f>(VLOOKUP(F4405,tarifas!$C$7:$D$10,2,FALSE)+tarifas!$D$21)*datos!H4405</f>
        <v>#N/A</v>
      </c>
      <c r="M4405">
        <v>0</v>
      </c>
      <c r="N4405" s="13" t="e">
        <f t="shared" si="620"/>
        <v>#N/A</v>
      </c>
      <c r="O4405">
        <f t="shared" si="621"/>
        <v>0</v>
      </c>
      <c r="P4405" s="12">
        <f t="shared" si="622"/>
        <v>207.87063025777712</v>
      </c>
      <c r="Q4405">
        <f t="shared" si="623"/>
        <v>0</v>
      </c>
      <c r="R4405">
        <f>$D$2*tarifas!$D$12/24</f>
        <v>1.4541666666666666</v>
      </c>
      <c r="S4405" t="e">
        <f>VLOOKUP(E4405&amp;" "&amp;F4405,tarifas!$A$13:$D$20,4,FALSE)*P4405</f>
        <v>#N/A</v>
      </c>
      <c r="T4405">
        <f>IF(F4405="COD1",tarifas!$D$11*(SUMIFS($P$11:$P$8770,$F$11:$F$8770,"=COD1",$B$11:$B$8770,"="&amp;B4405)/COUNTIFS($F$11:$F$8770,"=COD1",$B$11:$B$8770,"="&amp;B4405))/COUNTIFS($A$11:$A$8770,"="&amp;A4405,$F$11:$F$8770,"=COD1"),0)</f>
        <v>0</v>
      </c>
      <c r="U4405" t="e">
        <f>(VLOOKUP(F4405,tarifas!$C$7:$D$10,2,FALSE)+tarifas!$D$21)*datos!P4405</f>
        <v>#N/A</v>
      </c>
      <c r="V4405" t="e">
        <f t="shared" si="624"/>
        <v>#N/A</v>
      </c>
      <c r="W4405">
        <f t="shared" si="625"/>
        <v>0</v>
      </c>
    </row>
    <row r="4406" spans="1:23" x14ac:dyDescent="0.25">
      <c r="A4406">
        <f t="shared" si="618"/>
        <v>182</v>
      </c>
      <c r="B4406">
        <f t="shared" si="619"/>
        <v>7</v>
      </c>
      <c r="C4406" s="1">
        <f t="shared" si="626"/>
        <v>41823.124999989341</v>
      </c>
      <c r="D4406" s="7">
        <v>0</v>
      </c>
      <c r="E4406" s="7"/>
      <c r="G4406">
        <v>35</v>
      </c>
      <c r="H4406" s="12">
        <v>205.1189711110747</v>
      </c>
      <c r="I4406" s="13">
        <f>$D$2*tarifas!$D$12/24</f>
        <v>1.4541666666666666</v>
      </c>
      <c r="J4406" s="13" t="e">
        <f>VLOOKUP(E4406&amp;" "&amp;F4406,tarifas!$A$13:$D$20,4,FALSE)*H4406</f>
        <v>#N/A</v>
      </c>
      <c r="K4406" s="13">
        <f>IF(F4406="COD1",tarifas!$D$11*(SUMIFS($H$11:$H$8770,$F$11:$F$8770,"=COD1",$B$11:$B$8770,"="&amp;B4406)/COUNTIFS($F$11:$F$8770,"=COD1",$B$11:$B$8770,"="&amp;B4406))/COUNTIFS($A$11:$A$8770,"="&amp;A4406,$F$11:$F$8770,"=COD1"),0)</f>
        <v>0</v>
      </c>
      <c r="L4406" s="13" t="e">
        <f>(VLOOKUP(F4406,tarifas!$C$7:$D$10,2,FALSE)+tarifas!$D$21)*datos!H4406</f>
        <v>#N/A</v>
      </c>
      <c r="M4406">
        <v>0</v>
      </c>
      <c r="N4406" s="13" t="e">
        <f t="shared" si="620"/>
        <v>#N/A</v>
      </c>
      <c r="O4406">
        <f t="shared" si="621"/>
        <v>0</v>
      </c>
      <c r="P4406" s="12">
        <f t="shared" si="622"/>
        <v>205.1189711110747</v>
      </c>
      <c r="Q4406">
        <f t="shared" si="623"/>
        <v>0</v>
      </c>
      <c r="R4406">
        <f>$D$2*tarifas!$D$12/24</f>
        <v>1.4541666666666666</v>
      </c>
      <c r="S4406" t="e">
        <f>VLOOKUP(E4406&amp;" "&amp;F4406,tarifas!$A$13:$D$20,4,FALSE)*P4406</f>
        <v>#N/A</v>
      </c>
      <c r="T4406">
        <f>IF(F4406="COD1",tarifas!$D$11*(SUMIFS($P$11:$P$8770,$F$11:$F$8770,"=COD1",$B$11:$B$8770,"="&amp;B4406)/COUNTIFS($F$11:$F$8770,"=COD1",$B$11:$B$8770,"="&amp;B4406))/COUNTIFS($A$11:$A$8770,"="&amp;A4406,$F$11:$F$8770,"=COD1"),0)</f>
        <v>0</v>
      </c>
      <c r="U4406" t="e">
        <f>(VLOOKUP(F4406,tarifas!$C$7:$D$10,2,FALSE)+tarifas!$D$21)*datos!P4406</f>
        <v>#N/A</v>
      </c>
      <c r="V4406" t="e">
        <f t="shared" si="624"/>
        <v>#N/A</v>
      </c>
      <c r="W4406">
        <f t="shared" si="625"/>
        <v>0</v>
      </c>
    </row>
    <row r="4407" spans="1:23" x14ac:dyDescent="0.25">
      <c r="A4407">
        <f t="shared" si="618"/>
        <v>182</v>
      </c>
      <c r="B4407">
        <f t="shared" si="619"/>
        <v>7</v>
      </c>
      <c r="C4407" s="1">
        <f t="shared" si="626"/>
        <v>41823.166666656005</v>
      </c>
      <c r="D4407" s="7">
        <v>0</v>
      </c>
      <c r="E4407" s="7"/>
      <c r="G4407">
        <v>36</v>
      </c>
      <c r="H4407" s="12">
        <v>205.80839115660757</v>
      </c>
      <c r="I4407" s="13">
        <f>$D$2*tarifas!$D$12/24</f>
        <v>1.4541666666666666</v>
      </c>
      <c r="J4407" s="13" t="e">
        <f>VLOOKUP(E4407&amp;" "&amp;F4407,tarifas!$A$13:$D$20,4,FALSE)*H4407</f>
        <v>#N/A</v>
      </c>
      <c r="K4407" s="13">
        <f>IF(F4407="COD1",tarifas!$D$11*(SUMIFS($H$11:$H$8770,$F$11:$F$8770,"=COD1",$B$11:$B$8770,"="&amp;B4407)/COUNTIFS($F$11:$F$8770,"=COD1",$B$11:$B$8770,"="&amp;B4407))/COUNTIFS($A$11:$A$8770,"="&amp;A4407,$F$11:$F$8770,"=COD1"),0)</f>
        <v>0</v>
      </c>
      <c r="L4407" s="13" t="e">
        <f>(VLOOKUP(F4407,tarifas!$C$7:$D$10,2,FALSE)+tarifas!$D$21)*datos!H4407</f>
        <v>#N/A</v>
      </c>
      <c r="M4407">
        <v>0</v>
      </c>
      <c r="N4407" s="13" t="e">
        <f t="shared" si="620"/>
        <v>#N/A</v>
      </c>
      <c r="O4407">
        <f t="shared" si="621"/>
        <v>0</v>
      </c>
      <c r="P4407" s="12">
        <f t="shared" si="622"/>
        <v>205.80839115660757</v>
      </c>
      <c r="Q4407">
        <f t="shared" si="623"/>
        <v>0</v>
      </c>
      <c r="R4407">
        <f>$D$2*tarifas!$D$12/24</f>
        <v>1.4541666666666666</v>
      </c>
      <c r="S4407" t="e">
        <f>VLOOKUP(E4407&amp;" "&amp;F4407,tarifas!$A$13:$D$20,4,FALSE)*P4407</f>
        <v>#N/A</v>
      </c>
      <c r="T4407">
        <f>IF(F4407="COD1",tarifas!$D$11*(SUMIFS($P$11:$P$8770,$F$11:$F$8770,"=COD1",$B$11:$B$8770,"="&amp;B4407)/COUNTIFS($F$11:$F$8770,"=COD1",$B$11:$B$8770,"="&amp;B4407))/COUNTIFS($A$11:$A$8770,"="&amp;A4407,$F$11:$F$8770,"=COD1"),0)</f>
        <v>0</v>
      </c>
      <c r="U4407" t="e">
        <f>(VLOOKUP(F4407,tarifas!$C$7:$D$10,2,FALSE)+tarifas!$D$21)*datos!P4407</f>
        <v>#N/A</v>
      </c>
      <c r="V4407" t="e">
        <f t="shared" si="624"/>
        <v>#N/A</v>
      </c>
      <c r="W4407">
        <f t="shared" si="625"/>
        <v>0</v>
      </c>
    </row>
    <row r="4408" spans="1:23" x14ac:dyDescent="0.25">
      <c r="A4408">
        <f t="shared" si="618"/>
        <v>182</v>
      </c>
      <c r="B4408">
        <f t="shared" si="619"/>
        <v>7</v>
      </c>
      <c r="C4408" s="1">
        <f t="shared" si="626"/>
        <v>41823.208333322669</v>
      </c>
      <c r="D4408" s="7">
        <v>0</v>
      </c>
      <c r="E4408" s="7"/>
      <c r="G4408">
        <v>41.79</v>
      </c>
      <c r="H4408" s="12">
        <v>205.57465652200324</v>
      </c>
      <c r="I4408" s="13">
        <f>$D$2*tarifas!$D$12/24</f>
        <v>1.4541666666666666</v>
      </c>
      <c r="J4408" s="13" t="e">
        <f>VLOOKUP(E4408&amp;" "&amp;F4408,tarifas!$A$13:$D$20,4,FALSE)*H4408</f>
        <v>#N/A</v>
      </c>
      <c r="K4408" s="13">
        <f>IF(F4408="COD1",tarifas!$D$11*(SUMIFS($H$11:$H$8770,$F$11:$F$8770,"=COD1",$B$11:$B$8770,"="&amp;B4408)/COUNTIFS($F$11:$F$8770,"=COD1",$B$11:$B$8770,"="&amp;B4408))/COUNTIFS($A$11:$A$8770,"="&amp;A4408,$F$11:$F$8770,"=COD1"),0)</f>
        <v>0</v>
      </c>
      <c r="L4408" s="13" t="e">
        <f>(VLOOKUP(F4408,tarifas!$C$7:$D$10,2,FALSE)+tarifas!$D$21)*datos!H4408</f>
        <v>#N/A</v>
      </c>
      <c r="M4408">
        <v>9.4239800000000002</v>
      </c>
      <c r="N4408" s="13" t="e">
        <f t="shared" si="620"/>
        <v>#N/A</v>
      </c>
      <c r="O4408">
        <f t="shared" si="621"/>
        <v>9.4239800000000002</v>
      </c>
      <c r="P4408" s="12">
        <f t="shared" si="622"/>
        <v>196.15067652200324</v>
      </c>
      <c r="Q4408">
        <f t="shared" si="623"/>
        <v>0</v>
      </c>
      <c r="R4408">
        <f>$D$2*tarifas!$D$12/24</f>
        <v>1.4541666666666666</v>
      </c>
      <c r="S4408" t="e">
        <f>VLOOKUP(E4408&amp;" "&amp;F4408,tarifas!$A$13:$D$20,4,FALSE)*P4408</f>
        <v>#N/A</v>
      </c>
      <c r="T4408">
        <f>IF(F4408="COD1",tarifas!$D$11*(SUMIFS($P$11:$P$8770,$F$11:$F$8770,"=COD1",$B$11:$B$8770,"="&amp;B4408)/COUNTIFS($F$11:$F$8770,"=COD1",$B$11:$B$8770,"="&amp;B4408))/COUNTIFS($A$11:$A$8770,"="&amp;A4408,$F$11:$F$8770,"=COD1"),0)</f>
        <v>0</v>
      </c>
      <c r="U4408" t="e">
        <f>(VLOOKUP(F4408,tarifas!$C$7:$D$10,2,FALSE)+tarifas!$D$21)*datos!P4408</f>
        <v>#N/A</v>
      </c>
      <c r="V4408" t="e">
        <f t="shared" si="624"/>
        <v>#N/A</v>
      </c>
      <c r="W4408">
        <f t="shared" si="625"/>
        <v>0</v>
      </c>
    </row>
    <row r="4409" spans="1:23" x14ac:dyDescent="0.25">
      <c r="A4409">
        <f t="shared" si="618"/>
        <v>182</v>
      </c>
      <c r="B4409">
        <f t="shared" si="619"/>
        <v>7</v>
      </c>
      <c r="C4409" s="1">
        <f t="shared" si="626"/>
        <v>41823.249999989333</v>
      </c>
      <c r="D4409" s="7">
        <v>13.393939393939394</v>
      </c>
      <c r="E4409" s="7"/>
      <c r="G4409">
        <v>45.4</v>
      </c>
      <c r="H4409" s="12">
        <v>228.49452954842036</v>
      </c>
      <c r="I4409" s="13">
        <f>$D$2*tarifas!$D$12/24</f>
        <v>1.4541666666666666</v>
      </c>
      <c r="J4409" s="13" t="e">
        <f>VLOOKUP(E4409&amp;" "&amp;F4409,tarifas!$A$13:$D$20,4,FALSE)*H4409</f>
        <v>#N/A</v>
      </c>
      <c r="K4409" s="13">
        <f>IF(F4409="COD1",tarifas!$D$11*(SUMIFS($H$11:$H$8770,$F$11:$F$8770,"=COD1",$B$11:$B$8770,"="&amp;B4409)/COUNTIFS($F$11:$F$8770,"=COD1",$B$11:$B$8770,"="&amp;B4409))/COUNTIFS($A$11:$A$8770,"="&amp;A4409,$F$11:$F$8770,"=COD1"),0)</f>
        <v>0</v>
      </c>
      <c r="L4409" s="13" t="e">
        <f>(VLOOKUP(F4409,tarifas!$C$7:$D$10,2,FALSE)+tarifas!$D$21)*datos!H4409</f>
        <v>#N/A</v>
      </c>
      <c r="M4409">
        <v>42.167059999999999</v>
      </c>
      <c r="N4409" s="13" t="e">
        <f t="shared" si="620"/>
        <v>#N/A</v>
      </c>
      <c r="O4409">
        <f t="shared" si="621"/>
        <v>42.167059999999999</v>
      </c>
      <c r="P4409" s="12">
        <f t="shared" si="622"/>
        <v>186.32746954842037</v>
      </c>
      <c r="Q4409">
        <f t="shared" si="623"/>
        <v>0</v>
      </c>
      <c r="R4409">
        <f>$D$2*tarifas!$D$12/24</f>
        <v>1.4541666666666666</v>
      </c>
      <c r="S4409" t="e">
        <f>VLOOKUP(E4409&amp;" "&amp;F4409,tarifas!$A$13:$D$20,4,FALSE)*P4409</f>
        <v>#N/A</v>
      </c>
      <c r="T4409">
        <f>IF(F4409="COD1",tarifas!$D$11*(SUMIFS($P$11:$P$8770,$F$11:$F$8770,"=COD1",$B$11:$B$8770,"="&amp;B4409)/COUNTIFS($F$11:$F$8770,"=COD1",$B$11:$B$8770,"="&amp;B4409))/COUNTIFS($A$11:$A$8770,"="&amp;A4409,$F$11:$F$8770,"=COD1"),0)</f>
        <v>0</v>
      </c>
      <c r="U4409" t="e">
        <f>(VLOOKUP(F4409,tarifas!$C$7:$D$10,2,FALSE)+tarifas!$D$21)*datos!P4409</f>
        <v>#N/A</v>
      </c>
      <c r="V4409" t="e">
        <f t="shared" si="624"/>
        <v>#N/A</v>
      </c>
      <c r="W4409">
        <f t="shared" si="625"/>
        <v>0</v>
      </c>
    </row>
    <row r="4410" spans="1:23" x14ac:dyDescent="0.25">
      <c r="A4410">
        <f t="shared" si="618"/>
        <v>182</v>
      </c>
      <c r="B4410">
        <f t="shared" si="619"/>
        <v>7</v>
      </c>
      <c r="C4410" s="1">
        <f t="shared" si="626"/>
        <v>41823.291666655998</v>
      </c>
      <c r="D4410" s="7">
        <v>103.28787878787881</v>
      </c>
      <c r="E4410" s="7"/>
      <c r="G4410">
        <v>51.29</v>
      </c>
      <c r="H4410" s="12">
        <v>288.78935294211828</v>
      </c>
      <c r="I4410" s="13">
        <f>$D$2*tarifas!$D$12/24</f>
        <v>1.4541666666666666</v>
      </c>
      <c r="J4410" s="13" t="e">
        <f>VLOOKUP(E4410&amp;" "&amp;F4410,tarifas!$A$13:$D$20,4,FALSE)*H4410</f>
        <v>#N/A</v>
      </c>
      <c r="K4410" s="13">
        <f>IF(F4410="COD1",tarifas!$D$11*(SUMIFS($H$11:$H$8770,$F$11:$F$8770,"=COD1",$B$11:$B$8770,"="&amp;B4410)/COUNTIFS($F$11:$F$8770,"=COD1",$B$11:$B$8770,"="&amp;B4410))/COUNTIFS($A$11:$A$8770,"="&amp;A4410,$F$11:$F$8770,"=COD1"),0)</f>
        <v>0</v>
      </c>
      <c r="L4410" s="13" t="e">
        <f>(VLOOKUP(F4410,tarifas!$C$7:$D$10,2,FALSE)+tarifas!$D$21)*datos!H4410</f>
        <v>#N/A</v>
      </c>
      <c r="M4410">
        <v>170.68543</v>
      </c>
      <c r="N4410" s="13" t="e">
        <f t="shared" si="620"/>
        <v>#N/A</v>
      </c>
      <c r="O4410">
        <f t="shared" si="621"/>
        <v>170.68543</v>
      </c>
      <c r="P4410" s="12">
        <f t="shared" si="622"/>
        <v>118.10392294211829</v>
      </c>
      <c r="Q4410">
        <f t="shared" si="623"/>
        <v>0</v>
      </c>
      <c r="R4410">
        <f>$D$2*tarifas!$D$12/24</f>
        <v>1.4541666666666666</v>
      </c>
      <c r="S4410" t="e">
        <f>VLOOKUP(E4410&amp;" "&amp;F4410,tarifas!$A$13:$D$20,4,FALSE)*P4410</f>
        <v>#N/A</v>
      </c>
      <c r="T4410">
        <f>IF(F4410="COD1",tarifas!$D$11*(SUMIFS($P$11:$P$8770,$F$11:$F$8770,"=COD1",$B$11:$B$8770,"="&amp;B4410)/COUNTIFS($F$11:$F$8770,"=COD1",$B$11:$B$8770,"="&amp;B4410))/COUNTIFS($A$11:$A$8770,"="&amp;A4410,$F$11:$F$8770,"=COD1"),0)</f>
        <v>0</v>
      </c>
      <c r="U4410" t="e">
        <f>(VLOOKUP(F4410,tarifas!$C$7:$D$10,2,FALSE)+tarifas!$D$21)*datos!P4410</f>
        <v>#N/A</v>
      </c>
      <c r="V4410" t="e">
        <f t="shared" si="624"/>
        <v>#N/A</v>
      </c>
      <c r="W4410">
        <f t="shared" si="625"/>
        <v>0</v>
      </c>
    </row>
    <row r="4411" spans="1:23" x14ac:dyDescent="0.25">
      <c r="A4411">
        <f t="shared" si="618"/>
        <v>182</v>
      </c>
      <c r="B4411">
        <f t="shared" si="619"/>
        <v>7</v>
      </c>
      <c r="C4411" s="1">
        <f t="shared" si="626"/>
        <v>41823.333333322662</v>
      </c>
      <c r="D4411" s="7">
        <v>262.21212121212125</v>
      </c>
      <c r="E4411" s="7"/>
      <c r="G4411">
        <v>54.87</v>
      </c>
      <c r="H4411" s="12">
        <v>444.18065721679454</v>
      </c>
      <c r="I4411" s="13">
        <f>$D$2*tarifas!$D$12/24</f>
        <v>1.4541666666666666</v>
      </c>
      <c r="J4411" s="13" t="e">
        <f>VLOOKUP(E4411&amp;" "&amp;F4411,tarifas!$A$13:$D$20,4,FALSE)*H4411</f>
        <v>#N/A</v>
      </c>
      <c r="K4411" s="13">
        <f>IF(F4411="COD1",tarifas!$D$11*(SUMIFS($H$11:$H$8770,$F$11:$F$8770,"=COD1",$B$11:$B$8770,"="&amp;B4411)/COUNTIFS($F$11:$F$8770,"=COD1",$B$11:$B$8770,"="&amp;B4411))/COUNTIFS($A$11:$A$8770,"="&amp;A4411,$F$11:$F$8770,"=COD1"),0)</f>
        <v>0</v>
      </c>
      <c r="L4411" s="13" t="e">
        <f>(VLOOKUP(F4411,tarifas!$C$7:$D$10,2,FALSE)+tarifas!$D$21)*datos!H4411</f>
        <v>#N/A</v>
      </c>
      <c r="M4411">
        <v>294.96588000000003</v>
      </c>
      <c r="N4411" s="13" t="e">
        <f t="shared" si="620"/>
        <v>#N/A</v>
      </c>
      <c r="O4411">
        <f t="shared" si="621"/>
        <v>294.96588000000003</v>
      </c>
      <c r="P4411" s="12">
        <f t="shared" si="622"/>
        <v>149.21477721679452</v>
      </c>
      <c r="Q4411">
        <f t="shared" si="623"/>
        <v>0</v>
      </c>
      <c r="R4411">
        <f>$D$2*tarifas!$D$12/24</f>
        <v>1.4541666666666666</v>
      </c>
      <c r="S4411" t="e">
        <f>VLOOKUP(E4411&amp;" "&amp;F4411,tarifas!$A$13:$D$20,4,FALSE)*P4411</f>
        <v>#N/A</v>
      </c>
      <c r="T4411">
        <f>IF(F4411="COD1",tarifas!$D$11*(SUMIFS($P$11:$P$8770,$F$11:$F$8770,"=COD1",$B$11:$B$8770,"="&amp;B4411)/COUNTIFS($F$11:$F$8770,"=COD1",$B$11:$B$8770,"="&amp;B4411))/COUNTIFS($A$11:$A$8770,"="&amp;A4411,$F$11:$F$8770,"=COD1"),0)</f>
        <v>0</v>
      </c>
      <c r="U4411" t="e">
        <f>(VLOOKUP(F4411,tarifas!$C$7:$D$10,2,FALSE)+tarifas!$D$21)*datos!P4411</f>
        <v>#N/A</v>
      </c>
      <c r="V4411" t="e">
        <f t="shared" si="624"/>
        <v>#N/A</v>
      </c>
      <c r="W4411">
        <f t="shared" si="625"/>
        <v>0</v>
      </c>
    </row>
    <row r="4412" spans="1:23" x14ac:dyDescent="0.25">
      <c r="A4412">
        <f t="shared" si="618"/>
        <v>182</v>
      </c>
      <c r="B4412">
        <f t="shared" si="619"/>
        <v>7</v>
      </c>
      <c r="C4412" s="1">
        <f t="shared" si="626"/>
        <v>41823.374999989326</v>
      </c>
      <c r="D4412" s="7">
        <v>444.83333333333343</v>
      </c>
      <c r="E4412" s="7"/>
      <c r="G4412">
        <v>57.24</v>
      </c>
      <c r="H4412" s="12">
        <v>555.4719968856939</v>
      </c>
      <c r="I4412" s="13">
        <f>$D$2*tarifas!$D$12/24</f>
        <v>1.4541666666666666</v>
      </c>
      <c r="J4412" s="13" t="e">
        <f>VLOOKUP(E4412&amp;" "&amp;F4412,tarifas!$A$13:$D$20,4,FALSE)*H4412</f>
        <v>#N/A</v>
      </c>
      <c r="K4412" s="13">
        <f>IF(F4412="COD1",tarifas!$D$11*(SUMIFS($H$11:$H$8770,$F$11:$F$8770,"=COD1",$B$11:$B$8770,"="&amp;B4412)/COUNTIFS($F$11:$F$8770,"=COD1",$B$11:$B$8770,"="&amp;B4412))/COUNTIFS($A$11:$A$8770,"="&amp;A4412,$F$11:$F$8770,"=COD1"),0)</f>
        <v>0</v>
      </c>
      <c r="L4412" s="13" t="e">
        <f>(VLOOKUP(F4412,tarifas!$C$7:$D$10,2,FALSE)+tarifas!$D$21)*datos!H4412</f>
        <v>#N/A</v>
      </c>
      <c r="M4412">
        <v>390.62347999999997</v>
      </c>
      <c r="N4412" s="13" t="e">
        <f t="shared" si="620"/>
        <v>#N/A</v>
      </c>
      <c r="O4412">
        <f t="shared" si="621"/>
        <v>390.62347999999997</v>
      </c>
      <c r="P4412" s="12">
        <f t="shared" si="622"/>
        <v>164.84851688569393</v>
      </c>
      <c r="Q4412">
        <f t="shared" si="623"/>
        <v>0</v>
      </c>
      <c r="R4412">
        <f>$D$2*tarifas!$D$12/24</f>
        <v>1.4541666666666666</v>
      </c>
      <c r="S4412" t="e">
        <f>VLOOKUP(E4412&amp;" "&amp;F4412,tarifas!$A$13:$D$20,4,FALSE)*P4412</f>
        <v>#N/A</v>
      </c>
      <c r="T4412">
        <f>IF(F4412="COD1",tarifas!$D$11*(SUMIFS($P$11:$P$8770,$F$11:$F$8770,"=COD1",$B$11:$B$8770,"="&amp;B4412)/COUNTIFS($F$11:$F$8770,"=COD1",$B$11:$B$8770,"="&amp;B4412))/COUNTIFS($A$11:$A$8770,"="&amp;A4412,$F$11:$F$8770,"=COD1"),0)</f>
        <v>0</v>
      </c>
      <c r="U4412" t="e">
        <f>(VLOOKUP(F4412,tarifas!$C$7:$D$10,2,FALSE)+tarifas!$D$21)*datos!P4412</f>
        <v>#N/A</v>
      </c>
      <c r="V4412" t="e">
        <f t="shared" si="624"/>
        <v>#N/A</v>
      </c>
      <c r="W4412">
        <f t="shared" si="625"/>
        <v>0</v>
      </c>
    </row>
    <row r="4413" spans="1:23" x14ac:dyDescent="0.25">
      <c r="A4413">
        <f t="shared" si="618"/>
        <v>182</v>
      </c>
      <c r="B4413">
        <f t="shared" si="619"/>
        <v>7</v>
      </c>
      <c r="C4413" s="1">
        <f t="shared" si="626"/>
        <v>41823.41666665599</v>
      </c>
      <c r="D4413" s="7">
        <v>601.18181818181824</v>
      </c>
      <c r="E4413" s="7"/>
      <c r="G4413">
        <v>58.1</v>
      </c>
      <c r="H4413" s="12">
        <v>607.9776635675903</v>
      </c>
      <c r="I4413" s="13">
        <f>$D$2*tarifas!$D$12/24</f>
        <v>1.4541666666666666</v>
      </c>
      <c r="J4413" s="13" t="e">
        <f>VLOOKUP(E4413&amp;" "&amp;F4413,tarifas!$A$13:$D$20,4,FALSE)*H4413</f>
        <v>#N/A</v>
      </c>
      <c r="K4413" s="13">
        <f>IF(F4413="COD1",tarifas!$D$11*(SUMIFS($H$11:$H$8770,$F$11:$F$8770,"=COD1",$B$11:$B$8770,"="&amp;B4413)/COUNTIFS($F$11:$F$8770,"=COD1",$B$11:$B$8770,"="&amp;B4413))/COUNTIFS($A$11:$A$8770,"="&amp;A4413,$F$11:$F$8770,"=COD1"),0)</f>
        <v>0</v>
      </c>
      <c r="L4413" s="13" t="e">
        <f>(VLOOKUP(F4413,tarifas!$C$7:$D$10,2,FALSE)+tarifas!$D$21)*datos!H4413</f>
        <v>#N/A</v>
      </c>
      <c r="M4413">
        <v>452.05071000000004</v>
      </c>
      <c r="N4413" s="13" t="e">
        <f t="shared" si="620"/>
        <v>#N/A</v>
      </c>
      <c r="O4413">
        <f t="shared" si="621"/>
        <v>452.05071000000004</v>
      </c>
      <c r="P4413" s="12">
        <f t="shared" si="622"/>
        <v>155.92695356759026</v>
      </c>
      <c r="Q4413">
        <f t="shared" si="623"/>
        <v>0</v>
      </c>
      <c r="R4413">
        <f>$D$2*tarifas!$D$12/24</f>
        <v>1.4541666666666666</v>
      </c>
      <c r="S4413" t="e">
        <f>VLOOKUP(E4413&amp;" "&amp;F4413,tarifas!$A$13:$D$20,4,FALSE)*P4413</f>
        <v>#N/A</v>
      </c>
      <c r="T4413">
        <f>IF(F4413="COD1",tarifas!$D$11*(SUMIFS($P$11:$P$8770,$F$11:$F$8770,"=COD1",$B$11:$B$8770,"="&amp;B4413)/COUNTIFS($F$11:$F$8770,"=COD1",$B$11:$B$8770,"="&amp;B4413))/COUNTIFS($A$11:$A$8770,"="&amp;A4413,$F$11:$F$8770,"=COD1"),0)</f>
        <v>0</v>
      </c>
      <c r="U4413" t="e">
        <f>(VLOOKUP(F4413,tarifas!$C$7:$D$10,2,FALSE)+tarifas!$D$21)*datos!P4413</f>
        <v>#N/A</v>
      </c>
      <c r="V4413" t="e">
        <f t="shared" si="624"/>
        <v>#N/A</v>
      </c>
      <c r="W4413">
        <f t="shared" si="625"/>
        <v>0</v>
      </c>
    </row>
    <row r="4414" spans="1:23" x14ac:dyDescent="0.25">
      <c r="A4414">
        <f t="shared" si="618"/>
        <v>182</v>
      </c>
      <c r="B4414">
        <f t="shared" si="619"/>
        <v>7</v>
      </c>
      <c r="C4414" s="1">
        <f t="shared" si="626"/>
        <v>41823.458333322655</v>
      </c>
      <c r="D4414" s="7">
        <v>695.19696969696963</v>
      </c>
      <c r="E4414" s="7"/>
      <c r="G4414">
        <v>59.13</v>
      </c>
      <c r="H4414" s="12">
        <v>436.98478828298414</v>
      </c>
      <c r="I4414" s="13">
        <f>$D$2*tarifas!$D$12/24</f>
        <v>1.4541666666666666</v>
      </c>
      <c r="J4414" s="13" t="e">
        <f>VLOOKUP(E4414&amp;" "&amp;F4414,tarifas!$A$13:$D$20,4,FALSE)*H4414</f>
        <v>#N/A</v>
      </c>
      <c r="K4414" s="13">
        <f>IF(F4414="COD1",tarifas!$D$11*(SUMIFS($H$11:$H$8770,$F$11:$F$8770,"=COD1",$B$11:$B$8770,"="&amp;B4414)/COUNTIFS($F$11:$F$8770,"=COD1",$B$11:$B$8770,"="&amp;B4414))/COUNTIFS($A$11:$A$8770,"="&amp;A4414,$F$11:$F$8770,"=COD1"),0)</f>
        <v>0</v>
      </c>
      <c r="L4414" s="13" t="e">
        <f>(VLOOKUP(F4414,tarifas!$C$7:$D$10,2,FALSE)+tarifas!$D$21)*datos!H4414</f>
        <v>#N/A</v>
      </c>
      <c r="M4414">
        <v>423.94538</v>
      </c>
      <c r="N4414" s="13" t="e">
        <f t="shared" si="620"/>
        <v>#N/A</v>
      </c>
      <c r="O4414">
        <f t="shared" si="621"/>
        <v>423.94538</v>
      </c>
      <c r="P4414" s="12">
        <f t="shared" si="622"/>
        <v>13.039408282984141</v>
      </c>
      <c r="Q4414">
        <f t="shared" si="623"/>
        <v>0</v>
      </c>
      <c r="R4414">
        <f>$D$2*tarifas!$D$12/24</f>
        <v>1.4541666666666666</v>
      </c>
      <c r="S4414" t="e">
        <f>VLOOKUP(E4414&amp;" "&amp;F4414,tarifas!$A$13:$D$20,4,FALSE)*P4414</f>
        <v>#N/A</v>
      </c>
      <c r="T4414">
        <f>IF(F4414="COD1",tarifas!$D$11*(SUMIFS($P$11:$P$8770,$F$11:$F$8770,"=COD1",$B$11:$B$8770,"="&amp;B4414)/COUNTIFS($F$11:$F$8770,"=COD1",$B$11:$B$8770,"="&amp;B4414))/COUNTIFS($A$11:$A$8770,"="&amp;A4414,$F$11:$F$8770,"=COD1"),0)</f>
        <v>0</v>
      </c>
      <c r="U4414" t="e">
        <f>(VLOOKUP(F4414,tarifas!$C$7:$D$10,2,FALSE)+tarifas!$D$21)*datos!P4414</f>
        <v>#N/A</v>
      </c>
      <c r="V4414" t="e">
        <f t="shared" si="624"/>
        <v>#N/A</v>
      </c>
      <c r="W4414">
        <f t="shared" si="625"/>
        <v>0</v>
      </c>
    </row>
    <row r="4415" spans="1:23" x14ac:dyDescent="0.25">
      <c r="A4415">
        <f t="shared" si="618"/>
        <v>182</v>
      </c>
      <c r="B4415">
        <f t="shared" si="619"/>
        <v>7</v>
      </c>
      <c r="C4415" s="1">
        <f t="shared" si="626"/>
        <v>41823.499999989319</v>
      </c>
      <c r="D4415" s="7">
        <v>766.5454545454545</v>
      </c>
      <c r="E4415" s="7"/>
      <c r="G4415">
        <v>59.13</v>
      </c>
      <c r="H4415" s="12">
        <v>409.83911839215466</v>
      </c>
      <c r="I4415" s="13">
        <f>$D$2*tarifas!$D$12/24</f>
        <v>1.4541666666666666</v>
      </c>
      <c r="J4415" s="13" t="e">
        <f>VLOOKUP(E4415&amp;" "&amp;F4415,tarifas!$A$13:$D$20,4,FALSE)*H4415</f>
        <v>#N/A</v>
      </c>
      <c r="K4415" s="13">
        <f>IF(F4415="COD1",tarifas!$D$11*(SUMIFS($H$11:$H$8770,$F$11:$F$8770,"=COD1",$B$11:$B$8770,"="&amp;B4415)/COUNTIFS($F$11:$F$8770,"=COD1",$B$11:$B$8770,"="&amp;B4415))/COUNTIFS($A$11:$A$8770,"="&amp;A4415,$F$11:$F$8770,"=COD1"),0)</f>
        <v>0</v>
      </c>
      <c r="L4415" s="13" t="e">
        <f>(VLOOKUP(F4415,tarifas!$C$7:$D$10,2,FALSE)+tarifas!$D$21)*datos!H4415</f>
        <v>#N/A</v>
      </c>
      <c r="M4415">
        <v>486.66584</v>
      </c>
      <c r="N4415" s="13" t="e">
        <f t="shared" si="620"/>
        <v>#N/A</v>
      </c>
      <c r="O4415">
        <f t="shared" si="621"/>
        <v>409.83911839215466</v>
      </c>
      <c r="P4415" s="12">
        <f t="shared" si="622"/>
        <v>0</v>
      </c>
      <c r="Q4415">
        <f t="shared" si="623"/>
        <v>76.826721607845343</v>
      </c>
      <c r="R4415">
        <f>$D$2*tarifas!$D$12/24</f>
        <v>1.4541666666666666</v>
      </c>
      <c r="S4415" t="e">
        <f>VLOOKUP(E4415&amp;" "&amp;F4415,tarifas!$A$13:$D$20,4,FALSE)*P4415</f>
        <v>#N/A</v>
      </c>
      <c r="T4415">
        <f>IF(F4415="COD1",tarifas!$D$11*(SUMIFS($P$11:$P$8770,$F$11:$F$8770,"=COD1",$B$11:$B$8770,"="&amp;B4415)/COUNTIFS($F$11:$F$8770,"=COD1",$B$11:$B$8770,"="&amp;B4415))/COUNTIFS($A$11:$A$8770,"="&amp;A4415,$F$11:$F$8770,"=COD1"),0)</f>
        <v>0</v>
      </c>
      <c r="U4415" t="e">
        <f>(VLOOKUP(F4415,tarifas!$C$7:$D$10,2,FALSE)+tarifas!$D$21)*datos!P4415</f>
        <v>#N/A</v>
      </c>
      <c r="V4415" t="e">
        <f t="shared" si="624"/>
        <v>#N/A</v>
      </c>
      <c r="W4415">
        <f t="shared" si="625"/>
        <v>4.0884876438047062</v>
      </c>
    </row>
    <row r="4416" spans="1:23" x14ac:dyDescent="0.25">
      <c r="A4416">
        <f t="shared" si="618"/>
        <v>182</v>
      </c>
      <c r="B4416">
        <f t="shared" si="619"/>
        <v>7</v>
      </c>
      <c r="C4416" s="1">
        <f t="shared" si="626"/>
        <v>41823.541666655983</v>
      </c>
      <c r="D4416" s="7">
        <v>782</v>
      </c>
      <c r="E4416" s="7"/>
      <c r="G4416">
        <v>56</v>
      </c>
      <c r="H4416" s="12">
        <v>613.53920864506279</v>
      </c>
      <c r="I4416" s="13">
        <f>$D$2*tarifas!$D$12/24</f>
        <v>1.4541666666666666</v>
      </c>
      <c r="J4416" s="13" t="e">
        <f>VLOOKUP(E4416&amp;" "&amp;F4416,tarifas!$A$13:$D$20,4,FALSE)*H4416</f>
        <v>#N/A</v>
      </c>
      <c r="K4416" s="13">
        <f>IF(F4416="COD1",tarifas!$D$11*(SUMIFS($H$11:$H$8770,$F$11:$F$8770,"=COD1",$B$11:$B$8770,"="&amp;B4416)/COUNTIFS($F$11:$F$8770,"=COD1",$B$11:$B$8770,"="&amp;B4416))/COUNTIFS($A$11:$A$8770,"="&amp;A4416,$F$11:$F$8770,"=COD1"),0)</f>
        <v>0</v>
      </c>
      <c r="L4416" s="13" t="e">
        <f>(VLOOKUP(F4416,tarifas!$C$7:$D$10,2,FALSE)+tarifas!$D$21)*datos!H4416</f>
        <v>#N/A</v>
      </c>
      <c r="M4416">
        <v>296.31995000000001</v>
      </c>
      <c r="N4416" s="13" t="e">
        <f t="shared" si="620"/>
        <v>#N/A</v>
      </c>
      <c r="O4416">
        <f t="shared" si="621"/>
        <v>296.31995000000001</v>
      </c>
      <c r="P4416" s="12">
        <f t="shared" si="622"/>
        <v>317.21925864506278</v>
      </c>
      <c r="Q4416">
        <f t="shared" si="623"/>
        <v>0</v>
      </c>
      <c r="R4416">
        <f>$D$2*tarifas!$D$12/24</f>
        <v>1.4541666666666666</v>
      </c>
      <c r="S4416" t="e">
        <f>VLOOKUP(E4416&amp;" "&amp;F4416,tarifas!$A$13:$D$20,4,FALSE)*P4416</f>
        <v>#N/A</v>
      </c>
      <c r="T4416">
        <f>IF(F4416="COD1",tarifas!$D$11*(SUMIFS($P$11:$P$8770,$F$11:$F$8770,"=COD1",$B$11:$B$8770,"="&amp;B4416)/COUNTIFS($F$11:$F$8770,"=COD1",$B$11:$B$8770,"="&amp;B4416))/COUNTIFS($A$11:$A$8770,"="&amp;A4416,$F$11:$F$8770,"=COD1"),0)</f>
        <v>0</v>
      </c>
      <c r="U4416" t="e">
        <f>(VLOOKUP(F4416,tarifas!$C$7:$D$10,2,FALSE)+tarifas!$D$21)*datos!P4416</f>
        <v>#N/A</v>
      </c>
      <c r="V4416" t="e">
        <f t="shared" si="624"/>
        <v>#N/A</v>
      </c>
      <c r="W4416">
        <f t="shared" si="625"/>
        <v>0</v>
      </c>
    </row>
    <row r="4417" spans="1:23" x14ac:dyDescent="0.25">
      <c r="A4417">
        <f t="shared" si="618"/>
        <v>182</v>
      </c>
      <c r="B4417">
        <f t="shared" si="619"/>
        <v>7</v>
      </c>
      <c r="C4417" s="1">
        <f t="shared" si="626"/>
        <v>41823.583333322647</v>
      </c>
      <c r="D4417" s="7">
        <v>733.06060606060623</v>
      </c>
      <c r="E4417" s="7"/>
      <c r="G4417">
        <v>56.1</v>
      </c>
      <c r="H4417" s="12">
        <v>695.90606338768271</v>
      </c>
      <c r="I4417" s="13">
        <f>$D$2*tarifas!$D$12/24</f>
        <v>1.4541666666666666</v>
      </c>
      <c r="J4417" s="13" t="e">
        <f>VLOOKUP(E4417&amp;" "&amp;F4417,tarifas!$A$13:$D$20,4,FALSE)*H4417</f>
        <v>#N/A</v>
      </c>
      <c r="K4417" s="13">
        <f>IF(F4417="COD1",tarifas!$D$11*(SUMIFS($H$11:$H$8770,$F$11:$F$8770,"=COD1",$B$11:$B$8770,"="&amp;B4417)/COUNTIFS($F$11:$F$8770,"=COD1",$B$11:$B$8770,"="&amp;B4417))/COUNTIFS($A$11:$A$8770,"="&amp;A4417,$F$11:$F$8770,"=COD1"),0)</f>
        <v>0</v>
      </c>
      <c r="L4417" s="13" t="e">
        <f>(VLOOKUP(F4417,tarifas!$C$7:$D$10,2,FALSE)+tarifas!$D$21)*datos!H4417</f>
        <v>#N/A</v>
      </c>
      <c r="M4417">
        <v>150.31733</v>
      </c>
      <c r="N4417" s="13" t="e">
        <f t="shared" si="620"/>
        <v>#N/A</v>
      </c>
      <c r="O4417">
        <f t="shared" si="621"/>
        <v>150.31733</v>
      </c>
      <c r="P4417" s="12">
        <f t="shared" si="622"/>
        <v>545.58873338768274</v>
      </c>
      <c r="Q4417">
        <f t="shared" si="623"/>
        <v>0</v>
      </c>
      <c r="R4417">
        <f>$D$2*tarifas!$D$12/24</f>
        <v>1.4541666666666666</v>
      </c>
      <c r="S4417" t="e">
        <f>VLOOKUP(E4417&amp;" "&amp;F4417,tarifas!$A$13:$D$20,4,FALSE)*P4417</f>
        <v>#N/A</v>
      </c>
      <c r="T4417">
        <f>IF(F4417="COD1",tarifas!$D$11*(SUMIFS($P$11:$P$8770,$F$11:$F$8770,"=COD1",$B$11:$B$8770,"="&amp;B4417)/COUNTIFS($F$11:$F$8770,"=COD1",$B$11:$B$8770,"="&amp;B4417))/COUNTIFS($A$11:$A$8770,"="&amp;A4417,$F$11:$F$8770,"=COD1"),0)</f>
        <v>0</v>
      </c>
      <c r="U4417" t="e">
        <f>(VLOOKUP(F4417,tarifas!$C$7:$D$10,2,FALSE)+tarifas!$D$21)*datos!P4417</f>
        <v>#N/A</v>
      </c>
      <c r="V4417" t="e">
        <f t="shared" si="624"/>
        <v>#N/A</v>
      </c>
      <c r="W4417">
        <f t="shared" si="625"/>
        <v>0</v>
      </c>
    </row>
    <row r="4418" spans="1:23" x14ac:dyDescent="0.25">
      <c r="A4418">
        <f t="shared" si="618"/>
        <v>182</v>
      </c>
      <c r="B4418">
        <f t="shared" si="619"/>
        <v>7</v>
      </c>
      <c r="C4418" s="1">
        <f t="shared" si="626"/>
        <v>41823.624999989312</v>
      </c>
      <c r="D4418" s="7">
        <v>683.34848484848487</v>
      </c>
      <c r="E4418" s="7"/>
      <c r="G4418">
        <v>58.05</v>
      </c>
      <c r="H4418" s="12">
        <v>701.12109469472443</v>
      </c>
      <c r="I4418" s="13">
        <f>$D$2*tarifas!$D$12/24</f>
        <v>1.4541666666666666</v>
      </c>
      <c r="J4418" s="13" t="e">
        <f>VLOOKUP(E4418&amp;" "&amp;F4418,tarifas!$A$13:$D$20,4,FALSE)*H4418</f>
        <v>#N/A</v>
      </c>
      <c r="K4418" s="13">
        <f>IF(F4418="COD1",tarifas!$D$11*(SUMIFS($H$11:$H$8770,$F$11:$F$8770,"=COD1",$B$11:$B$8770,"="&amp;B4418)/COUNTIFS($F$11:$F$8770,"=COD1",$B$11:$B$8770,"="&amp;B4418))/COUNTIFS($A$11:$A$8770,"="&amp;A4418,$F$11:$F$8770,"=COD1"),0)</f>
        <v>0</v>
      </c>
      <c r="L4418" s="13" t="e">
        <f>(VLOOKUP(F4418,tarifas!$C$7:$D$10,2,FALSE)+tarifas!$D$21)*datos!H4418</f>
        <v>#N/A</v>
      </c>
      <c r="M4418">
        <v>326.76261999999997</v>
      </c>
      <c r="N4418" s="13" t="e">
        <f t="shared" si="620"/>
        <v>#N/A</v>
      </c>
      <c r="O4418">
        <f t="shared" si="621"/>
        <v>326.76261999999997</v>
      </c>
      <c r="P4418" s="12">
        <f t="shared" si="622"/>
        <v>374.35847469472446</v>
      </c>
      <c r="Q4418">
        <f t="shared" si="623"/>
        <v>0</v>
      </c>
      <c r="R4418">
        <f>$D$2*tarifas!$D$12/24</f>
        <v>1.4541666666666666</v>
      </c>
      <c r="S4418" t="e">
        <f>VLOOKUP(E4418&amp;" "&amp;F4418,tarifas!$A$13:$D$20,4,FALSE)*P4418</f>
        <v>#N/A</v>
      </c>
      <c r="T4418">
        <f>IF(F4418="COD1",tarifas!$D$11*(SUMIFS($P$11:$P$8770,$F$11:$F$8770,"=COD1",$B$11:$B$8770,"="&amp;B4418)/COUNTIFS($F$11:$F$8770,"=COD1",$B$11:$B$8770,"="&amp;B4418))/COUNTIFS($A$11:$A$8770,"="&amp;A4418,$F$11:$F$8770,"=COD1"),0)</f>
        <v>0</v>
      </c>
      <c r="U4418" t="e">
        <f>(VLOOKUP(F4418,tarifas!$C$7:$D$10,2,FALSE)+tarifas!$D$21)*datos!P4418</f>
        <v>#N/A</v>
      </c>
      <c r="V4418" t="e">
        <f t="shared" si="624"/>
        <v>#N/A</v>
      </c>
      <c r="W4418">
        <f t="shared" si="625"/>
        <v>0</v>
      </c>
    </row>
    <row r="4419" spans="1:23" x14ac:dyDescent="0.25">
      <c r="A4419">
        <f t="shared" si="618"/>
        <v>182</v>
      </c>
      <c r="B4419">
        <f t="shared" si="619"/>
        <v>7</v>
      </c>
      <c r="C4419" s="1">
        <f t="shared" si="626"/>
        <v>41823.666666655976</v>
      </c>
      <c r="D4419" s="7">
        <v>490.16666666666663</v>
      </c>
      <c r="E4419" s="7"/>
      <c r="G4419">
        <v>59.13</v>
      </c>
      <c r="H4419" s="12">
        <v>561.92208168431432</v>
      </c>
      <c r="I4419" s="13">
        <f>$D$2*tarifas!$D$12/24</f>
        <v>1.4541666666666666</v>
      </c>
      <c r="J4419" s="13" t="e">
        <f>VLOOKUP(E4419&amp;" "&amp;F4419,tarifas!$A$13:$D$20,4,FALSE)*H4419</f>
        <v>#N/A</v>
      </c>
      <c r="K4419" s="13">
        <f>IF(F4419="COD1",tarifas!$D$11*(SUMIFS($H$11:$H$8770,$F$11:$F$8770,"=COD1",$B$11:$B$8770,"="&amp;B4419)/COUNTIFS($F$11:$F$8770,"=COD1",$B$11:$B$8770,"="&amp;B4419))/COUNTIFS($A$11:$A$8770,"="&amp;A4419,$F$11:$F$8770,"=COD1"),0)</f>
        <v>0</v>
      </c>
      <c r="L4419" s="13" t="e">
        <f>(VLOOKUP(F4419,tarifas!$C$7:$D$10,2,FALSE)+tarifas!$D$21)*datos!H4419</f>
        <v>#N/A</v>
      </c>
      <c r="M4419">
        <v>118.62252000000001</v>
      </c>
      <c r="N4419" s="13" t="e">
        <f t="shared" si="620"/>
        <v>#N/A</v>
      </c>
      <c r="O4419">
        <f t="shared" si="621"/>
        <v>118.62252000000001</v>
      </c>
      <c r="P4419" s="12">
        <f t="shared" si="622"/>
        <v>443.29956168431431</v>
      </c>
      <c r="Q4419">
        <f t="shared" si="623"/>
        <v>0</v>
      </c>
      <c r="R4419">
        <f>$D$2*tarifas!$D$12/24</f>
        <v>1.4541666666666666</v>
      </c>
      <c r="S4419" t="e">
        <f>VLOOKUP(E4419&amp;" "&amp;F4419,tarifas!$A$13:$D$20,4,FALSE)*P4419</f>
        <v>#N/A</v>
      </c>
      <c r="T4419">
        <f>IF(F4419="COD1",tarifas!$D$11*(SUMIFS($P$11:$P$8770,$F$11:$F$8770,"=COD1",$B$11:$B$8770,"="&amp;B4419)/COUNTIFS($F$11:$F$8770,"=COD1",$B$11:$B$8770,"="&amp;B4419))/COUNTIFS($A$11:$A$8770,"="&amp;A4419,$F$11:$F$8770,"=COD1"),0)</f>
        <v>0</v>
      </c>
      <c r="U4419" t="e">
        <f>(VLOOKUP(F4419,tarifas!$C$7:$D$10,2,FALSE)+tarifas!$D$21)*datos!P4419</f>
        <v>#N/A</v>
      </c>
      <c r="V4419" t="e">
        <f t="shared" si="624"/>
        <v>#N/A</v>
      </c>
      <c r="W4419">
        <f t="shared" si="625"/>
        <v>0</v>
      </c>
    </row>
    <row r="4420" spans="1:23" x14ac:dyDescent="0.25">
      <c r="A4420">
        <f t="shared" si="618"/>
        <v>182</v>
      </c>
      <c r="B4420">
        <f t="shared" si="619"/>
        <v>7</v>
      </c>
      <c r="C4420" s="1">
        <f t="shared" si="626"/>
        <v>41823.70833332264</v>
      </c>
      <c r="D4420" s="7">
        <v>438.90909090909093</v>
      </c>
      <c r="E4420" s="7"/>
      <c r="G4420">
        <v>60.2</v>
      </c>
      <c r="H4420" s="12">
        <v>432.42647778065447</v>
      </c>
      <c r="I4420" s="13">
        <f>$D$2*tarifas!$D$12/24</f>
        <v>1.4541666666666666</v>
      </c>
      <c r="J4420" s="13" t="e">
        <f>VLOOKUP(E4420&amp;" "&amp;F4420,tarifas!$A$13:$D$20,4,FALSE)*H4420</f>
        <v>#N/A</v>
      </c>
      <c r="K4420" s="13">
        <f>IF(F4420="COD1",tarifas!$D$11*(SUMIFS($H$11:$H$8770,$F$11:$F$8770,"=COD1",$B$11:$B$8770,"="&amp;B4420)/COUNTIFS($F$11:$F$8770,"=COD1",$B$11:$B$8770,"="&amp;B4420))/COUNTIFS($A$11:$A$8770,"="&amp;A4420,$F$11:$F$8770,"=COD1"),0)</f>
        <v>0</v>
      </c>
      <c r="L4420" s="13" t="e">
        <f>(VLOOKUP(F4420,tarifas!$C$7:$D$10,2,FALSE)+tarifas!$D$21)*datos!H4420</f>
        <v>#N/A</v>
      </c>
      <c r="M4420">
        <v>89.348320000000001</v>
      </c>
      <c r="N4420" s="13" t="e">
        <f t="shared" si="620"/>
        <v>#N/A</v>
      </c>
      <c r="O4420">
        <f t="shared" si="621"/>
        <v>89.348320000000001</v>
      </c>
      <c r="P4420" s="12">
        <f t="shared" si="622"/>
        <v>343.07815778065446</v>
      </c>
      <c r="Q4420">
        <f t="shared" si="623"/>
        <v>0</v>
      </c>
      <c r="R4420">
        <f>$D$2*tarifas!$D$12/24</f>
        <v>1.4541666666666666</v>
      </c>
      <c r="S4420" t="e">
        <f>VLOOKUP(E4420&amp;" "&amp;F4420,tarifas!$A$13:$D$20,4,FALSE)*P4420</f>
        <v>#N/A</v>
      </c>
      <c r="T4420">
        <f>IF(F4420="COD1",tarifas!$D$11*(SUMIFS($P$11:$P$8770,$F$11:$F$8770,"=COD1",$B$11:$B$8770,"="&amp;B4420)/COUNTIFS($F$11:$F$8770,"=COD1",$B$11:$B$8770,"="&amp;B4420))/COUNTIFS($A$11:$A$8770,"="&amp;A4420,$F$11:$F$8770,"=COD1"),0)</f>
        <v>0</v>
      </c>
      <c r="U4420" t="e">
        <f>(VLOOKUP(F4420,tarifas!$C$7:$D$10,2,FALSE)+tarifas!$D$21)*datos!P4420</f>
        <v>#N/A</v>
      </c>
      <c r="V4420" t="e">
        <f t="shared" si="624"/>
        <v>#N/A</v>
      </c>
      <c r="W4420">
        <f t="shared" si="625"/>
        <v>0</v>
      </c>
    </row>
    <row r="4421" spans="1:23" x14ac:dyDescent="0.25">
      <c r="A4421">
        <f t="shared" si="618"/>
        <v>182</v>
      </c>
      <c r="B4421">
        <f t="shared" si="619"/>
        <v>7</v>
      </c>
      <c r="C4421" s="1">
        <f t="shared" si="626"/>
        <v>41823.749999989304</v>
      </c>
      <c r="D4421" s="7">
        <v>231.81818181818184</v>
      </c>
      <c r="E4421" s="7"/>
      <c r="G4421">
        <v>60.2</v>
      </c>
      <c r="H4421" s="12">
        <v>316.37953879556972</v>
      </c>
      <c r="I4421" s="13">
        <f>$D$2*tarifas!$D$12/24</f>
        <v>1.4541666666666666</v>
      </c>
      <c r="J4421" s="13" t="e">
        <f>VLOOKUP(E4421&amp;" "&amp;F4421,tarifas!$A$13:$D$20,4,FALSE)*H4421</f>
        <v>#N/A</v>
      </c>
      <c r="K4421" s="13">
        <f>IF(F4421="COD1",tarifas!$D$11*(SUMIFS($H$11:$H$8770,$F$11:$F$8770,"=COD1",$B$11:$B$8770,"="&amp;B4421)/COUNTIFS($F$11:$F$8770,"=COD1",$B$11:$B$8770,"="&amp;B4421))/COUNTIFS($A$11:$A$8770,"="&amp;A4421,$F$11:$F$8770,"=COD1"),0)</f>
        <v>0</v>
      </c>
      <c r="L4421" s="13" t="e">
        <f>(VLOOKUP(F4421,tarifas!$C$7:$D$10,2,FALSE)+tarifas!$D$21)*datos!H4421</f>
        <v>#N/A</v>
      </c>
      <c r="M4421">
        <v>21.559349999999998</v>
      </c>
      <c r="N4421" s="13" t="e">
        <f t="shared" si="620"/>
        <v>#N/A</v>
      </c>
      <c r="O4421">
        <f t="shared" si="621"/>
        <v>21.559349999999998</v>
      </c>
      <c r="P4421" s="12">
        <f t="shared" si="622"/>
        <v>294.82018879556972</v>
      </c>
      <c r="Q4421">
        <f t="shared" si="623"/>
        <v>0</v>
      </c>
      <c r="R4421">
        <f>$D$2*tarifas!$D$12/24</f>
        <v>1.4541666666666666</v>
      </c>
      <c r="S4421" t="e">
        <f>VLOOKUP(E4421&amp;" "&amp;F4421,tarifas!$A$13:$D$20,4,FALSE)*P4421</f>
        <v>#N/A</v>
      </c>
      <c r="T4421">
        <f>IF(F4421="COD1",tarifas!$D$11*(SUMIFS($P$11:$P$8770,$F$11:$F$8770,"=COD1",$B$11:$B$8770,"="&amp;B4421)/COUNTIFS($F$11:$F$8770,"=COD1",$B$11:$B$8770,"="&amp;B4421))/COUNTIFS($A$11:$A$8770,"="&amp;A4421,$F$11:$F$8770,"=COD1"),0)</f>
        <v>0</v>
      </c>
      <c r="U4421" t="e">
        <f>(VLOOKUP(F4421,tarifas!$C$7:$D$10,2,FALSE)+tarifas!$D$21)*datos!P4421</f>
        <v>#N/A</v>
      </c>
      <c r="V4421" t="e">
        <f t="shared" si="624"/>
        <v>#N/A</v>
      </c>
      <c r="W4421">
        <f t="shared" si="625"/>
        <v>0</v>
      </c>
    </row>
    <row r="4422" spans="1:23" x14ac:dyDescent="0.25">
      <c r="A4422">
        <f t="shared" si="618"/>
        <v>182</v>
      </c>
      <c r="B4422">
        <f t="shared" si="619"/>
        <v>7</v>
      </c>
      <c r="C4422" s="1">
        <f t="shared" si="626"/>
        <v>41823.791666655969</v>
      </c>
      <c r="D4422" s="7">
        <v>75.469696969696969</v>
      </c>
      <c r="E4422" s="7"/>
      <c r="G4422">
        <v>60.2</v>
      </c>
      <c r="H4422" s="12">
        <v>245.73645085229356</v>
      </c>
      <c r="I4422" s="13">
        <f>$D$2*tarifas!$D$12/24</f>
        <v>1.4541666666666666</v>
      </c>
      <c r="J4422" s="13" t="e">
        <f>VLOOKUP(E4422&amp;" "&amp;F4422,tarifas!$A$13:$D$20,4,FALSE)*H4422</f>
        <v>#N/A</v>
      </c>
      <c r="K4422" s="13">
        <f>IF(F4422="COD1",tarifas!$D$11*(SUMIFS($H$11:$H$8770,$F$11:$F$8770,"=COD1",$B$11:$B$8770,"="&amp;B4422)/COUNTIFS($F$11:$F$8770,"=COD1",$B$11:$B$8770,"="&amp;B4422))/COUNTIFS($A$11:$A$8770,"="&amp;A4422,$F$11:$F$8770,"=COD1"),0)</f>
        <v>0</v>
      </c>
      <c r="L4422" s="13" t="e">
        <f>(VLOOKUP(F4422,tarifas!$C$7:$D$10,2,FALSE)+tarifas!$D$21)*datos!H4422</f>
        <v>#N/A</v>
      </c>
      <c r="M4422">
        <v>5.3534700000000006</v>
      </c>
      <c r="N4422" s="13" t="e">
        <f t="shared" si="620"/>
        <v>#N/A</v>
      </c>
      <c r="O4422">
        <f t="shared" si="621"/>
        <v>5.3534700000000006</v>
      </c>
      <c r="P4422" s="12">
        <f t="shared" si="622"/>
        <v>240.38298085229357</v>
      </c>
      <c r="Q4422">
        <f t="shared" si="623"/>
        <v>0</v>
      </c>
      <c r="R4422">
        <f>$D$2*tarifas!$D$12/24</f>
        <v>1.4541666666666666</v>
      </c>
      <c r="S4422" t="e">
        <f>VLOOKUP(E4422&amp;" "&amp;F4422,tarifas!$A$13:$D$20,4,FALSE)*P4422</f>
        <v>#N/A</v>
      </c>
      <c r="T4422">
        <f>IF(F4422="COD1",tarifas!$D$11*(SUMIFS($P$11:$P$8770,$F$11:$F$8770,"=COD1",$B$11:$B$8770,"="&amp;B4422)/COUNTIFS($F$11:$F$8770,"=COD1",$B$11:$B$8770,"="&amp;B4422))/COUNTIFS($A$11:$A$8770,"="&amp;A4422,$F$11:$F$8770,"=COD1"),0)</f>
        <v>0</v>
      </c>
      <c r="U4422" t="e">
        <f>(VLOOKUP(F4422,tarifas!$C$7:$D$10,2,FALSE)+tarifas!$D$21)*datos!P4422</f>
        <v>#N/A</v>
      </c>
      <c r="V4422" t="e">
        <f t="shared" si="624"/>
        <v>#N/A</v>
      </c>
      <c r="W4422">
        <f t="shared" si="625"/>
        <v>0</v>
      </c>
    </row>
    <row r="4423" spans="1:23" x14ac:dyDescent="0.25">
      <c r="A4423">
        <f t="shared" si="618"/>
        <v>182</v>
      </c>
      <c r="B4423">
        <f t="shared" si="619"/>
        <v>7</v>
      </c>
      <c r="C4423" s="1">
        <f t="shared" si="626"/>
        <v>41823.833333322633</v>
      </c>
      <c r="D4423" s="7">
        <v>7.7272727272727266</v>
      </c>
      <c r="E4423" s="7"/>
      <c r="G4423">
        <v>60.86</v>
      </c>
      <c r="H4423" s="12">
        <v>222.37010060602989</v>
      </c>
      <c r="I4423" s="13">
        <f>$D$2*tarifas!$D$12/24</f>
        <v>1.4541666666666666</v>
      </c>
      <c r="J4423" s="13" t="e">
        <f>VLOOKUP(E4423&amp;" "&amp;F4423,tarifas!$A$13:$D$20,4,FALSE)*H4423</f>
        <v>#N/A</v>
      </c>
      <c r="K4423" s="13">
        <f>IF(F4423="COD1",tarifas!$D$11*(SUMIFS($H$11:$H$8770,$F$11:$F$8770,"=COD1",$B$11:$B$8770,"="&amp;B4423)/COUNTIFS($F$11:$F$8770,"=COD1",$B$11:$B$8770,"="&amp;B4423))/COUNTIFS($A$11:$A$8770,"="&amp;A4423,$F$11:$F$8770,"=COD1"),0)</f>
        <v>0</v>
      </c>
      <c r="L4423" s="13" t="e">
        <f>(VLOOKUP(F4423,tarifas!$C$7:$D$10,2,FALSE)+tarifas!$D$21)*datos!H4423</f>
        <v>#N/A</v>
      </c>
      <c r="M4423">
        <v>0</v>
      </c>
      <c r="N4423" s="13" t="e">
        <f t="shared" si="620"/>
        <v>#N/A</v>
      </c>
      <c r="O4423">
        <f t="shared" si="621"/>
        <v>0</v>
      </c>
      <c r="P4423" s="12">
        <f t="shared" si="622"/>
        <v>222.37010060602989</v>
      </c>
      <c r="Q4423">
        <f t="shared" si="623"/>
        <v>0</v>
      </c>
      <c r="R4423">
        <f>$D$2*tarifas!$D$12/24</f>
        <v>1.4541666666666666</v>
      </c>
      <c r="S4423" t="e">
        <f>VLOOKUP(E4423&amp;" "&amp;F4423,tarifas!$A$13:$D$20,4,FALSE)*P4423</f>
        <v>#N/A</v>
      </c>
      <c r="T4423">
        <f>IF(F4423="COD1",tarifas!$D$11*(SUMIFS($P$11:$P$8770,$F$11:$F$8770,"=COD1",$B$11:$B$8770,"="&amp;B4423)/COUNTIFS($F$11:$F$8770,"=COD1",$B$11:$B$8770,"="&amp;B4423))/COUNTIFS($A$11:$A$8770,"="&amp;A4423,$F$11:$F$8770,"=COD1"),0)</f>
        <v>0</v>
      </c>
      <c r="U4423" t="e">
        <f>(VLOOKUP(F4423,tarifas!$C$7:$D$10,2,FALSE)+tarifas!$D$21)*datos!P4423</f>
        <v>#N/A</v>
      </c>
      <c r="V4423" t="e">
        <f t="shared" si="624"/>
        <v>#N/A</v>
      </c>
      <c r="W4423">
        <f t="shared" si="625"/>
        <v>0</v>
      </c>
    </row>
    <row r="4424" spans="1:23" x14ac:dyDescent="0.25">
      <c r="A4424">
        <f t="shared" si="618"/>
        <v>182</v>
      </c>
      <c r="B4424">
        <f t="shared" si="619"/>
        <v>7</v>
      </c>
      <c r="C4424" s="1">
        <f t="shared" si="626"/>
        <v>41823.874999989297</v>
      </c>
      <c r="D4424" s="7">
        <v>0</v>
      </c>
      <c r="E4424" s="7"/>
      <c r="G4424">
        <v>60.86</v>
      </c>
      <c r="H4424" s="12">
        <v>217.6446798837456</v>
      </c>
      <c r="I4424" s="13">
        <f>$D$2*tarifas!$D$12/24</f>
        <v>1.4541666666666666</v>
      </c>
      <c r="J4424" s="13" t="e">
        <f>VLOOKUP(E4424&amp;" "&amp;F4424,tarifas!$A$13:$D$20,4,FALSE)*H4424</f>
        <v>#N/A</v>
      </c>
      <c r="K4424" s="13">
        <f>IF(F4424="COD1",tarifas!$D$11*(SUMIFS($H$11:$H$8770,$F$11:$F$8770,"=COD1",$B$11:$B$8770,"="&amp;B4424)/COUNTIFS($F$11:$F$8770,"=COD1",$B$11:$B$8770,"="&amp;B4424))/COUNTIFS($A$11:$A$8770,"="&amp;A4424,$F$11:$F$8770,"=COD1"),0)</f>
        <v>0</v>
      </c>
      <c r="L4424" s="13" t="e">
        <f>(VLOOKUP(F4424,tarifas!$C$7:$D$10,2,FALSE)+tarifas!$D$21)*datos!H4424</f>
        <v>#N/A</v>
      </c>
      <c r="M4424">
        <v>0</v>
      </c>
      <c r="N4424" s="13" t="e">
        <f t="shared" si="620"/>
        <v>#N/A</v>
      </c>
      <c r="O4424">
        <f t="shared" si="621"/>
        <v>0</v>
      </c>
      <c r="P4424" s="12">
        <f t="shared" si="622"/>
        <v>217.6446798837456</v>
      </c>
      <c r="Q4424">
        <f t="shared" si="623"/>
        <v>0</v>
      </c>
      <c r="R4424">
        <f>$D$2*tarifas!$D$12/24</f>
        <v>1.4541666666666666</v>
      </c>
      <c r="S4424" t="e">
        <f>VLOOKUP(E4424&amp;" "&amp;F4424,tarifas!$A$13:$D$20,4,FALSE)*P4424</f>
        <v>#N/A</v>
      </c>
      <c r="T4424">
        <f>IF(F4424="COD1",tarifas!$D$11*(SUMIFS($P$11:$P$8770,$F$11:$F$8770,"=COD1",$B$11:$B$8770,"="&amp;B4424)/COUNTIFS($F$11:$F$8770,"=COD1",$B$11:$B$8770,"="&amp;B4424))/COUNTIFS($A$11:$A$8770,"="&amp;A4424,$F$11:$F$8770,"=COD1"),0)</f>
        <v>0</v>
      </c>
      <c r="U4424" t="e">
        <f>(VLOOKUP(F4424,tarifas!$C$7:$D$10,2,FALSE)+tarifas!$D$21)*datos!P4424</f>
        <v>#N/A</v>
      </c>
      <c r="V4424" t="e">
        <f t="shared" si="624"/>
        <v>#N/A</v>
      </c>
      <c r="W4424">
        <f t="shared" si="625"/>
        <v>0</v>
      </c>
    </row>
    <row r="4425" spans="1:23" x14ac:dyDescent="0.25">
      <c r="A4425">
        <f t="shared" si="618"/>
        <v>182</v>
      </c>
      <c r="B4425">
        <f t="shared" si="619"/>
        <v>7</v>
      </c>
      <c r="C4425" s="1">
        <f t="shared" si="626"/>
        <v>41823.916666655961</v>
      </c>
      <c r="D4425" s="7">
        <v>0</v>
      </c>
      <c r="E4425" s="7"/>
      <c r="G4425">
        <v>59.13</v>
      </c>
      <c r="H4425" s="12">
        <v>218.63762651798334</v>
      </c>
      <c r="I4425" s="13">
        <f>$D$2*tarifas!$D$12/24</f>
        <v>1.4541666666666666</v>
      </c>
      <c r="J4425" s="13" t="e">
        <f>VLOOKUP(E4425&amp;" "&amp;F4425,tarifas!$A$13:$D$20,4,FALSE)*H4425</f>
        <v>#N/A</v>
      </c>
      <c r="K4425" s="13">
        <f>IF(F4425="COD1",tarifas!$D$11*(SUMIFS($H$11:$H$8770,$F$11:$F$8770,"=COD1",$B$11:$B$8770,"="&amp;B4425)/COUNTIFS($F$11:$F$8770,"=COD1",$B$11:$B$8770,"="&amp;B4425))/COUNTIFS($A$11:$A$8770,"="&amp;A4425,$F$11:$F$8770,"=COD1"),0)</f>
        <v>0</v>
      </c>
      <c r="L4425" s="13" t="e">
        <f>(VLOOKUP(F4425,tarifas!$C$7:$D$10,2,FALSE)+tarifas!$D$21)*datos!H4425</f>
        <v>#N/A</v>
      </c>
      <c r="M4425">
        <v>0</v>
      </c>
      <c r="N4425" s="13" t="e">
        <f t="shared" si="620"/>
        <v>#N/A</v>
      </c>
      <c r="O4425">
        <f t="shared" si="621"/>
        <v>0</v>
      </c>
      <c r="P4425" s="12">
        <f t="shared" si="622"/>
        <v>218.63762651798334</v>
      </c>
      <c r="Q4425">
        <f t="shared" si="623"/>
        <v>0</v>
      </c>
      <c r="R4425">
        <f>$D$2*tarifas!$D$12/24</f>
        <v>1.4541666666666666</v>
      </c>
      <c r="S4425" t="e">
        <f>VLOOKUP(E4425&amp;" "&amp;F4425,tarifas!$A$13:$D$20,4,FALSE)*P4425</f>
        <v>#N/A</v>
      </c>
      <c r="T4425">
        <f>IF(F4425="COD1",tarifas!$D$11*(SUMIFS($P$11:$P$8770,$F$11:$F$8770,"=COD1",$B$11:$B$8770,"="&amp;B4425)/COUNTIFS($F$11:$F$8770,"=COD1",$B$11:$B$8770,"="&amp;B4425))/COUNTIFS($A$11:$A$8770,"="&amp;A4425,$F$11:$F$8770,"=COD1"),0)</f>
        <v>0</v>
      </c>
      <c r="U4425" t="e">
        <f>(VLOOKUP(F4425,tarifas!$C$7:$D$10,2,FALSE)+tarifas!$D$21)*datos!P4425</f>
        <v>#N/A</v>
      </c>
      <c r="V4425" t="e">
        <f t="shared" si="624"/>
        <v>#N/A</v>
      </c>
      <c r="W4425">
        <f t="shared" si="625"/>
        <v>0</v>
      </c>
    </row>
    <row r="4426" spans="1:23" x14ac:dyDescent="0.25">
      <c r="A4426">
        <f t="shared" si="618"/>
        <v>182</v>
      </c>
      <c r="B4426">
        <f t="shared" si="619"/>
        <v>7</v>
      </c>
      <c r="C4426" s="1">
        <f t="shared" si="626"/>
        <v>41823.958333322626</v>
      </c>
      <c r="D4426" s="7">
        <v>0</v>
      </c>
      <c r="E4426" s="7"/>
      <c r="G4426">
        <v>58.23</v>
      </c>
      <c r="H4426" s="12">
        <v>210.97217107098561</v>
      </c>
      <c r="I4426" s="13">
        <f>$D$2*tarifas!$D$12/24</f>
        <v>1.4541666666666666</v>
      </c>
      <c r="J4426" s="13" t="e">
        <f>VLOOKUP(E4426&amp;" "&amp;F4426,tarifas!$A$13:$D$20,4,FALSE)*H4426</f>
        <v>#N/A</v>
      </c>
      <c r="K4426" s="13">
        <f>IF(F4426="COD1",tarifas!$D$11*(SUMIFS($H$11:$H$8770,$F$11:$F$8770,"=COD1",$B$11:$B$8770,"="&amp;B4426)/COUNTIFS($F$11:$F$8770,"=COD1",$B$11:$B$8770,"="&amp;B4426))/COUNTIFS($A$11:$A$8770,"="&amp;A4426,$F$11:$F$8770,"=COD1"),0)</f>
        <v>0</v>
      </c>
      <c r="L4426" s="13" t="e">
        <f>(VLOOKUP(F4426,tarifas!$C$7:$D$10,2,FALSE)+tarifas!$D$21)*datos!H4426</f>
        <v>#N/A</v>
      </c>
      <c r="M4426">
        <v>0</v>
      </c>
      <c r="N4426" s="13" t="e">
        <f t="shared" si="620"/>
        <v>#N/A</v>
      </c>
      <c r="O4426">
        <f t="shared" si="621"/>
        <v>0</v>
      </c>
      <c r="P4426" s="12">
        <f t="shared" si="622"/>
        <v>210.97217107098561</v>
      </c>
      <c r="Q4426">
        <f t="shared" si="623"/>
        <v>0</v>
      </c>
      <c r="R4426">
        <f>$D$2*tarifas!$D$12/24</f>
        <v>1.4541666666666666</v>
      </c>
      <c r="S4426" t="e">
        <f>VLOOKUP(E4426&amp;" "&amp;F4426,tarifas!$A$13:$D$20,4,FALSE)*P4426</f>
        <v>#N/A</v>
      </c>
      <c r="T4426">
        <f>IF(F4426="COD1",tarifas!$D$11*(SUMIFS($P$11:$P$8770,$F$11:$F$8770,"=COD1",$B$11:$B$8770,"="&amp;B4426)/COUNTIFS($F$11:$F$8770,"=COD1",$B$11:$B$8770,"="&amp;B4426))/COUNTIFS($A$11:$A$8770,"="&amp;A4426,$F$11:$F$8770,"=COD1"),0)</f>
        <v>0</v>
      </c>
      <c r="U4426" t="e">
        <f>(VLOOKUP(F4426,tarifas!$C$7:$D$10,2,FALSE)+tarifas!$D$21)*datos!P4426</f>
        <v>#N/A</v>
      </c>
      <c r="V4426" t="e">
        <f t="shared" si="624"/>
        <v>#N/A</v>
      </c>
      <c r="W4426">
        <f t="shared" si="625"/>
        <v>0</v>
      </c>
    </row>
    <row r="4427" spans="1:23" x14ac:dyDescent="0.25">
      <c r="A4427">
        <f t="shared" si="618"/>
        <v>183</v>
      </c>
      <c r="B4427">
        <f t="shared" si="619"/>
        <v>7</v>
      </c>
      <c r="C4427" s="1">
        <f t="shared" si="626"/>
        <v>41823.99999998929</v>
      </c>
      <c r="D4427" s="7">
        <v>0</v>
      </c>
      <c r="E4427" s="7"/>
      <c r="G4427">
        <v>56.1</v>
      </c>
      <c r="H4427" s="12">
        <v>210.50772550873177</v>
      </c>
      <c r="I4427" s="13">
        <f>$D$2*tarifas!$D$12/24</f>
        <v>1.4541666666666666</v>
      </c>
      <c r="J4427" s="13" t="e">
        <f>VLOOKUP(E4427&amp;" "&amp;F4427,tarifas!$A$13:$D$20,4,FALSE)*H4427</f>
        <v>#N/A</v>
      </c>
      <c r="K4427" s="13">
        <f>IF(F4427="COD1",tarifas!$D$11*(SUMIFS($H$11:$H$8770,$F$11:$F$8770,"=COD1",$B$11:$B$8770,"="&amp;B4427)/COUNTIFS($F$11:$F$8770,"=COD1",$B$11:$B$8770,"="&amp;B4427))/COUNTIFS($A$11:$A$8770,"="&amp;A4427,$F$11:$F$8770,"=COD1"),0)</f>
        <v>0</v>
      </c>
      <c r="L4427" s="13" t="e">
        <f>(VLOOKUP(F4427,tarifas!$C$7:$D$10,2,FALSE)+tarifas!$D$21)*datos!H4427</f>
        <v>#N/A</v>
      </c>
      <c r="M4427">
        <v>0</v>
      </c>
      <c r="N4427" s="13" t="e">
        <f t="shared" si="620"/>
        <v>#N/A</v>
      </c>
      <c r="O4427">
        <f t="shared" si="621"/>
        <v>0</v>
      </c>
      <c r="P4427" s="12">
        <f t="shared" si="622"/>
        <v>210.50772550873177</v>
      </c>
      <c r="Q4427">
        <f t="shared" si="623"/>
        <v>0</v>
      </c>
      <c r="R4427">
        <f>$D$2*tarifas!$D$12/24</f>
        <v>1.4541666666666666</v>
      </c>
      <c r="S4427" t="e">
        <f>VLOOKUP(E4427&amp;" "&amp;F4427,tarifas!$A$13:$D$20,4,FALSE)*P4427</f>
        <v>#N/A</v>
      </c>
      <c r="T4427">
        <f>IF(F4427="COD1",tarifas!$D$11*(SUMIFS($P$11:$P$8770,$F$11:$F$8770,"=COD1",$B$11:$B$8770,"="&amp;B4427)/COUNTIFS($F$11:$F$8770,"=COD1",$B$11:$B$8770,"="&amp;B4427))/COUNTIFS($A$11:$A$8770,"="&amp;A4427,$F$11:$F$8770,"=COD1"),0)</f>
        <v>0</v>
      </c>
      <c r="U4427" t="e">
        <f>(VLOOKUP(F4427,tarifas!$C$7:$D$10,2,FALSE)+tarifas!$D$21)*datos!P4427</f>
        <v>#N/A</v>
      </c>
      <c r="V4427" t="e">
        <f t="shared" si="624"/>
        <v>#N/A</v>
      </c>
      <c r="W4427">
        <f t="shared" si="625"/>
        <v>0</v>
      </c>
    </row>
    <row r="4428" spans="1:23" x14ac:dyDescent="0.25">
      <c r="A4428">
        <f t="shared" ref="A4428:A4491" si="627">DAYS360($C$11,C4428)</f>
        <v>183</v>
      </c>
      <c r="B4428">
        <f t="shared" ref="B4428:B4491" si="628">MONTH(C4428)</f>
        <v>7</v>
      </c>
      <c r="C4428" s="1">
        <f t="shared" si="626"/>
        <v>41824.041666655954</v>
      </c>
      <c r="D4428" s="7">
        <v>0</v>
      </c>
      <c r="E4428" s="7"/>
      <c r="G4428">
        <v>51.55</v>
      </c>
      <c r="H4428" s="12">
        <v>207.86516875631901</v>
      </c>
      <c r="I4428" s="13">
        <f>$D$2*tarifas!$D$12/24</f>
        <v>1.4541666666666666</v>
      </c>
      <c r="J4428" s="13" t="e">
        <f>VLOOKUP(E4428&amp;" "&amp;F4428,tarifas!$A$13:$D$20,4,FALSE)*H4428</f>
        <v>#N/A</v>
      </c>
      <c r="K4428" s="13">
        <f>IF(F4428="COD1",tarifas!$D$11*(SUMIFS($H$11:$H$8770,$F$11:$F$8770,"=COD1",$B$11:$B$8770,"="&amp;B4428)/COUNTIFS($F$11:$F$8770,"=COD1",$B$11:$B$8770,"="&amp;B4428))/COUNTIFS($A$11:$A$8770,"="&amp;A4428,$F$11:$F$8770,"=COD1"),0)</f>
        <v>0</v>
      </c>
      <c r="L4428" s="13" t="e">
        <f>(VLOOKUP(F4428,tarifas!$C$7:$D$10,2,FALSE)+tarifas!$D$21)*datos!H4428</f>
        <v>#N/A</v>
      </c>
      <c r="M4428">
        <v>0</v>
      </c>
      <c r="N4428" s="13" t="e">
        <f t="shared" ref="N4428:N4491" si="629">(I4428+J4428+K4428+L4428)*1.23</f>
        <v>#N/A</v>
      </c>
      <c r="O4428">
        <f t="shared" ref="O4428:O4491" si="630">IF(M4428&lt;H4428,M4428,H4428)</f>
        <v>0</v>
      </c>
      <c r="P4428" s="12">
        <f t="shared" ref="P4428:P4491" si="631">H4428-O4428</f>
        <v>207.86516875631901</v>
      </c>
      <c r="Q4428">
        <f t="shared" ref="Q4428:Q4491" si="632">IF(M4428&lt;H4428,0,M4428-H4428)</f>
        <v>0</v>
      </c>
      <c r="R4428">
        <f>$D$2*tarifas!$D$12/24</f>
        <v>1.4541666666666666</v>
      </c>
      <c r="S4428" t="e">
        <f>VLOOKUP(E4428&amp;" "&amp;F4428,tarifas!$A$13:$D$20,4,FALSE)*P4428</f>
        <v>#N/A</v>
      </c>
      <c r="T4428">
        <f>IF(F4428="COD1",tarifas!$D$11*(SUMIFS($P$11:$P$8770,$F$11:$F$8770,"=COD1",$B$11:$B$8770,"="&amp;B4428)/COUNTIFS($F$11:$F$8770,"=COD1",$B$11:$B$8770,"="&amp;B4428))/COUNTIFS($A$11:$A$8770,"="&amp;A4428,$F$11:$F$8770,"=COD1"),0)</f>
        <v>0</v>
      </c>
      <c r="U4428" t="e">
        <f>(VLOOKUP(F4428,tarifas!$C$7:$D$10,2,FALSE)+tarifas!$D$21)*datos!P4428</f>
        <v>#N/A</v>
      </c>
      <c r="V4428" t="e">
        <f t="shared" ref="V4428:V4491" si="633">(R4428+S4428+T4428+U4428)*1.23</f>
        <v>#N/A</v>
      </c>
      <c r="W4428">
        <f t="shared" ref="W4428:W4491" si="634">0.9*G4428/1000*Q4428</f>
        <v>0</v>
      </c>
    </row>
    <row r="4429" spans="1:23" x14ac:dyDescent="0.25">
      <c r="A4429">
        <f t="shared" si="627"/>
        <v>183</v>
      </c>
      <c r="B4429">
        <f t="shared" si="628"/>
        <v>7</v>
      </c>
      <c r="C4429" s="1">
        <f t="shared" ref="C4429:C4492" si="635">+C4428+1/24</f>
        <v>41824.083333322618</v>
      </c>
      <c r="D4429" s="7">
        <v>0</v>
      </c>
      <c r="E4429" s="7"/>
      <c r="G4429">
        <v>50</v>
      </c>
      <c r="H4429" s="12">
        <v>205.6352554576001</v>
      </c>
      <c r="I4429" s="13">
        <f>$D$2*tarifas!$D$12/24</f>
        <v>1.4541666666666666</v>
      </c>
      <c r="J4429" s="13" t="e">
        <f>VLOOKUP(E4429&amp;" "&amp;F4429,tarifas!$A$13:$D$20,4,FALSE)*H4429</f>
        <v>#N/A</v>
      </c>
      <c r="K4429" s="13">
        <f>IF(F4429="COD1",tarifas!$D$11*(SUMIFS($H$11:$H$8770,$F$11:$F$8770,"=COD1",$B$11:$B$8770,"="&amp;B4429)/COUNTIFS($F$11:$F$8770,"=COD1",$B$11:$B$8770,"="&amp;B4429))/COUNTIFS($A$11:$A$8770,"="&amp;A4429,$F$11:$F$8770,"=COD1"),0)</f>
        <v>0</v>
      </c>
      <c r="L4429" s="13" t="e">
        <f>(VLOOKUP(F4429,tarifas!$C$7:$D$10,2,FALSE)+tarifas!$D$21)*datos!H4429</f>
        <v>#N/A</v>
      </c>
      <c r="M4429">
        <v>0</v>
      </c>
      <c r="N4429" s="13" t="e">
        <f t="shared" si="629"/>
        <v>#N/A</v>
      </c>
      <c r="O4429">
        <f t="shared" si="630"/>
        <v>0</v>
      </c>
      <c r="P4429" s="12">
        <f t="shared" si="631"/>
        <v>205.6352554576001</v>
      </c>
      <c r="Q4429">
        <f t="shared" si="632"/>
        <v>0</v>
      </c>
      <c r="R4429">
        <f>$D$2*tarifas!$D$12/24</f>
        <v>1.4541666666666666</v>
      </c>
      <c r="S4429" t="e">
        <f>VLOOKUP(E4429&amp;" "&amp;F4429,tarifas!$A$13:$D$20,4,FALSE)*P4429</f>
        <v>#N/A</v>
      </c>
      <c r="T4429">
        <f>IF(F4429="COD1",tarifas!$D$11*(SUMIFS($P$11:$P$8770,$F$11:$F$8770,"=COD1",$B$11:$B$8770,"="&amp;B4429)/COUNTIFS($F$11:$F$8770,"=COD1",$B$11:$B$8770,"="&amp;B4429))/COUNTIFS($A$11:$A$8770,"="&amp;A4429,$F$11:$F$8770,"=COD1"),0)</f>
        <v>0</v>
      </c>
      <c r="U4429" t="e">
        <f>(VLOOKUP(F4429,tarifas!$C$7:$D$10,2,FALSE)+tarifas!$D$21)*datos!P4429</f>
        <v>#N/A</v>
      </c>
      <c r="V4429" t="e">
        <f t="shared" si="633"/>
        <v>#N/A</v>
      </c>
      <c r="W4429">
        <f t="shared" si="634"/>
        <v>0</v>
      </c>
    </row>
    <row r="4430" spans="1:23" x14ac:dyDescent="0.25">
      <c r="A4430">
        <f t="shared" si="627"/>
        <v>183</v>
      </c>
      <c r="B4430">
        <f t="shared" si="628"/>
        <v>7</v>
      </c>
      <c r="C4430" s="1">
        <f t="shared" si="635"/>
        <v>41824.124999989283</v>
      </c>
      <c r="D4430" s="7">
        <v>0</v>
      </c>
      <c r="E4430" s="7"/>
      <c r="G4430">
        <v>46.58</v>
      </c>
      <c r="H4430" s="12">
        <v>206.67489392054648</v>
      </c>
      <c r="I4430" s="13">
        <f>$D$2*tarifas!$D$12/24</f>
        <v>1.4541666666666666</v>
      </c>
      <c r="J4430" s="13" t="e">
        <f>VLOOKUP(E4430&amp;" "&amp;F4430,tarifas!$A$13:$D$20,4,FALSE)*H4430</f>
        <v>#N/A</v>
      </c>
      <c r="K4430" s="13">
        <f>IF(F4430="COD1",tarifas!$D$11*(SUMIFS($H$11:$H$8770,$F$11:$F$8770,"=COD1",$B$11:$B$8770,"="&amp;B4430)/COUNTIFS($F$11:$F$8770,"=COD1",$B$11:$B$8770,"="&amp;B4430))/COUNTIFS($A$11:$A$8770,"="&amp;A4430,$F$11:$F$8770,"=COD1"),0)</f>
        <v>0</v>
      </c>
      <c r="L4430" s="13" t="e">
        <f>(VLOOKUP(F4430,tarifas!$C$7:$D$10,2,FALSE)+tarifas!$D$21)*datos!H4430</f>
        <v>#N/A</v>
      </c>
      <c r="M4430">
        <v>0</v>
      </c>
      <c r="N4430" s="13" t="e">
        <f t="shared" si="629"/>
        <v>#N/A</v>
      </c>
      <c r="O4430">
        <f t="shared" si="630"/>
        <v>0</v>
      </c>
      <c r="P4430" s="12">
        <f t="shared" si="631"/>
        <v>206.67489392054648</v>
      </c>
      <c r="Q4430">
        <f t="shared" si="632"/>
        <v>0</v>
      </c>
      <c r="R4430">
        <f>$D$2*tarifas!$D$12/24</f>
        <v>1.4541666666666666</v>
      </c>
      <c r="S4430" t="e">
        <f>VLOOKUP(E4430&amp;" "&amp;F4430,tarifas!$A$13:$D$20,4,FALSE)*P4430</f>
        <v>#N/A</v>
      </c>
      <c r="T4430">
        <f>IF(F4430="COD1",tarifas!$D$11*(SUMIFS($P$11:$P$8770,$F$11:$F$8770,"=COD1",$B$11:$B$8770,"="&amp;B4430)/COUNTIFS($F$11:$F$8770,"=COD1",$B$11:$B$8770,"="&amp;B4430))/COUNTIFS($A$11:$A$8770,"="&amp;A4430,$F$11:$F$8770,"=COD1"),0)</f>
        <v>0</v>
      </c>
      <c r="U4430" t="e">
        <f>(VLOOKUP(F4430,tarifas!$C$7:$D$10,2,FALSE)+tarifas!$D$21)*datos!P4430</f>
        <v>#N/A</v>
      </c>
      <c r="V4430" t="e">
        <f t="shared" si="633"/>
        <v>#N/A</v>
      </c>
      <c r="W4430">
        <f t="shared" si="634"/>
        <v>0</v>
      </c>
    </row>
    <row r="4431" spans="1:23" x14ac:dyDescent="0.25">
      <c r="A4431">
        <f t="shared" si="627"/>
        <v>183</v>
      </c>
      <c r="B4431">
        <f t="shared" si="628"/>
        <v>7</v>
      </c>
      <c r="C4431" s="1">
        <f t="shared" si="635"/>
        <v>41824.166666655947</v>
      </c>
      <c r="D4431" s="7">
        <v>0</v>
      </c>
      <c r="E4431" s="7"/>
      <c r="G4431">
        <v>47.17</v>
      </c>
      <c r="H4431" s="12">
        <v>204.30810967729457</v>
      </c>
      <c r="I4431" s="13">
        <f>$D$2*tarifas!$D$12/24</f>
        <v>1.4541666666666666</v>
      </c>
      <c r="J4431" s="13" t="e">
        <f>VLOOKUP(E4431&amp;" "&amp;F4431,tarifas!$A$13:$D$20,4,FALSE)*H4431</f>
        <v>#N/A</v>
      </c>
      <c r="K4431" s="13">
        <f>IF(F4431="COD1",tarifas!$D$11*(SUMIFS($H$11:$H$8770,$F$11:$F$8770,"=COD1",$B$11:$B$8770,"="&amp;B4431)/COUNTIFS($F$11:$F$8770,"=COD1",$B$11:$B$8770,"="&amp;B4431))/COUNTIFS($A$11:$A$8770,"="&amp;A4431,$F$11:$F$8770,"=COD1"),0)</f>
        <v>0</v>
      </c>
      <c r="L4431" s="13" t="e">
        <f>(VLOOKUP(F4431,tarifas!$C$7:$D$10,2,FALSE)+tarifas!$D$21)*datos!H4431</f>
        <v>#N/A</v>
      </c>
      <c r="M4431">
        <v>0</v>
      </c>
      <c r="N4431" s="13" t="e">
        <f t="shared" si="629"/>
        <v>#N/A</v>
      </c>
      <c r="O4431">
        <f t="shared" si="630"/>
        <v>0</v>
      </c>
      <c r="P4431" s="12">
        <f t="shared" si="631"/>
        <v>204.30810967729457</v>
      </c>
      <c r="Q4431">
        <f t="shared" si="632"/>
        <v>0</v>
      </c>
      <c r="R4431">
        <f>$D$2*tarifas!$D$12/24</f>
        <v>1.4541666666666666</v>
      </c>
      <c r="S4431" t="e">
        <f>VLOOKUP(E4431&amp;" "&amp;F4431,tarifas!$A$13:$D$20,4,FALSE)*P4431</f>
        <v>#N/A</v>
      </c>
      <c r="T4431">
        <f>IF(F4431="COD1",tarifas!$D$11*(SUMIFS($P$11:$P$8770,$F$11:$F$8770,"=COD1",$B$11:$B$8770,"="&amp;B4431)/COUNTIFS($F$11:$F$8770,"=COD1",$B$11:$B$8770,"="&amp;B4431))/COUNTIFS($A$11:$A$8770,"="&amp;A4431,$F$11:$F$8770,"=COD1"),0)</f>
        <v>0</v>
      </c>
      <c r="U4431" t="e">
        <f>(VLOOKUP(F4431,tarifas!$C$7:$D$10,2,FALSE)+tarifas!$D$21)*datos!P4431</f>
        <v>#N/A</v>
      </c>
      <c r="V4431" t="e">
        <f t="shared" si="633"/>
        <v>#N/A</v>
      </c>
      <c r="W4431">
        <f t="shared" si="634"/>
        <v>0</v>
      </c>
    </row>
    <row r="4432" spans="1:23" x14ac:dyDescent="0.25">
      <c r="A4432">
        <f t="shared" si="627"/>
        <v>183</v>
      </c>
      <c r="B4432">
        <f t="shared" si="628"/>
        <v>7</v>
      </c>
      <c r="C4432" s="1">
        <f t="shared" si="635"/>
        <v>41824.208333322611</v>
      </c>
      <c r="D4432" s="7">
        <v>0</v>
      </c>
      <c r="E4432" s="7"/>
      <c r="G4432">
        <v>53.68</v>
      </c>
      <c r="H4432" s="12">
        <v>202.37406360930919</v>
      </c>
      <c r="I4432" s="13">
        <f>$D$2*tarifas!$D$12/24</f>
        <v>1.4541666666666666</v>
      </c>
      <c r="J4432" s="13" t="e">
        <f>VLOOKUP(E4432&amp;" "&amp;F4432,tarifas!$A$13:$D$20,4,FALSE)*H4432</f>
        <v>#N/A</v>
      </c>
      <c r="K4432" s="13">
        <f>IF(F4432="COD1",tarifas!$D$11*(SUMIFS($H$11:$H$8770,$F$11:$F$8770,"=COD1",$B$11:$B$8770,"="&amp;B4432)/COUNTIFS($F$11:$F$8770,"=COD1",$B$11:$B$8770,"="&amp;B4432))/COUNTIFS($A$11:$A$8770,"="&amp;A4432,$F$11:$F$8770,"=COD1"),0)</f>
        <v>0</v>
      </c>
      <c r="L4432" s="13" t="e">
        <f>(VLOOKUP(F4432,tarifas!$C$7:$D$10,2,FALSE)+tarifas!$D$21)*datos!H4432</f>
        <v>#N/A</v>
      </c>
      <c r="M4432">
        <v>9.3054500000000004</v>
      </c>
      <c r="N4432" s="13" t="e">
        <f t="shared" si="629"/>
        <v>#N/A</v>
      </c>
      <c r="O4432">
        <f t="shared" si="630"/>
        <v>9.3054500000000004</v>
      </c>
      <c r="P4432" s="12">
        <f t="shared" si="631"/>
        <v>193.06861360930918</v>
      </c>
      <c r="Q4432">
        <f t="shared" si="632"/>
        <v>0</v>
      </c>
      <c r="R4432">
        <f>$D$2*tarifas!$D$12/24</f>
        <v>1.4541666666666666</v>
      </c>
      <c r="S4432" t="e">
        <f>VLOOKUP(E4432&amp;" "&amp;F4432,tarifas!$A$13:$D$20,4,FALSE)*P4432</f>
        <v>#N/A</v>
      </c>
      <c r="T4432">
        <f>IF(F4432="COD1",tarifas!$D$11*(SUMIFS($P$11:$P$8770,$F$11:$F$8770,"=COD1",$B$11:$B$8770,"="&amp;B4432)/COUNTIFS($F$11:$F$8770,"=COD1",$B$11:$B$8770,"="&amp;B4432))/COUNTIFS($A$11:$A$8770,"="&amp;A4432,$F$11:$F$8770,"=COD1"),0)</f>
        <v>0</v>
      </c>
      <c r="U4432" t="e">
        <f>(VLOOKUP(F4432,tarifas!$C$7:$D$10,2,FALSE)+tarifas!$D$21)*datos!P4432</f>
        <v>#N/A</v>
      </c>
      <c r="V4432" t="e">
        <f t="shared" si="633"/>
        <v>#N/A</v>
      </c>
      <c r="W4432">
        <f t="shared" si="634"/>
        <v>0</v>
      </c>
    </row>
    <row r="4433" spans="1:23" x14ac:dyDescent="0.25">
      <c r="A4433">
        <f t="shared" si="627"/>
        <v>183</v>
      </c>
      <c r="B4433">
        <f t="shared" si="628"/>
        <v>7</v>
      </c>
      <c r="C4433" s="1">
        <f t="shared" si="635"/>
        <v>41824.249999989275</v>
      </c>
      <c r="D4433" s="7">
        <v>2.0606060606060606</v>
      </c>
      <c r="E4433" s="7"/>
      <c r="G4433">
        <v>53.26</v>
      </c>
      <c r="H4433" s="12">
        <v>226.9333658469003</v>
      </c>
      <c r="I4433" s="13">
        <f>$D$2*tarifas!$D$12/24</f>
        <v>1.4541666666666666</v>
      </c>
      <c r="J4433" s="13" t="e">
        <f>VLOOKUP(E4433&amp;" "&amp;F4433,tarifas!$A$13:$D$20,4,FALSE)*H4433</f>
        <v>#N/A</v>
      </c>
      <c r="K4433" s="13">
        <f>IF(F4433="COD1",tarifas!$D$11*(SUMIFS($H$11:$H$8770,$F$11:$F$8770,"=COD1",$B$11:$B$8770,"="&amp;B4433)/COUNTIFS($F$11:$F$8770,"=COD1",$B$11:$B$8770,"="&amp;B4433))/COUNTIFS($A$11:$A$8770,"="&amp;A4433,$F$11:$F$8770,"=COD1"),0)</f>
        <v>0</v>
      </c>
      <c r="L4433" s="13" t="e">
        <f>(VLOOKUP(F4433,tarifas!$C$7:$D$10,2,FALSE)+tarifas!$D$21)*datos!H4433</f>
        <v>#N/A</v>
      </c>
      <c r="M4433">
        <v>31.826700000000002</v>
      </c>
      <c r="N4433" s="13" t="e">
        <f t="shared" si="629"/>
        <v>#N/A</v>
      </c>
      <c r="O4433">
        <f t="shared" si="630"/>
        <v>31.826700000000002</v>
      </c>
      <c r="P4433" s="12">
        <f t="shared" si="631"/>
        <v>195.10666584690028</v>
      </c>
      <c r="Q4433">
        <f t="shared" si="632"/>
        <v>0</v>
      </c>
      <c r="R4433">
        <f>$D$2*tarifas!$D$12/24</f>
        <v>1.4541666666666666</v>
      </c>
      <c r="S4433" t="e">
        <f>VLOOKUP(E4433&amp;" "&amp;F4433,tarifas!$A$13:$D$20,4,FALSE)*P4433</f>
        <v>#N/A</v>
      </c>
      <c r="T4433">
        <f>IF(F4433="COD1",tarifas!$D$11*(SUMIFS($P$11:$P$8770,$F$11:$F$8770,"=COD1",$B$11:$B$8770,"="&amp;B4433)/COUNTIFS($F$11:$F$8770,"=COD1",$B$11:$B$8770,"="&amp;B4433))/COUNTIFS($A$11:$A$8770,"="&amp;A4433,$F$11:$F$8770,"=COD1"),0)</f>
        <v>0</v>
      </c>
      <c r="U4433" t="e">
        <f>(VLOOKUP(F4433,tarifas!$C$7:$D$10,2,FALSE)+tarifas!$D$21)*datos!P4433</f>
        <v>#N/A</v>
      </c>
      <c r="V4433" t="e">
        <f t="shared" si="633"/>
        <v>#N/A</v>
      </c>
      <c r="W4433">
        <f t="shared" si="634"/>
        <v>0</v>
      </c>
    </row>
    <row r="4434" spans="1:23" x14ac:dyDescent="0.25">
      <c r="A4434">
        <f t="shared" si="627"/>
        <v>183</v>
      </c>
      <c r="B4434">
        <f t="shared" si="628"/>
        <v>7</v>
      </c>
      <c r="C4434" s="1">
        <f t="shared" si="635"/>
        <v>41824.291666655939</v>
      </c>
      <c r="D4434" s="7">
        <v>17</v>
      </c>
      <c r="E4434" s="7"/>
      <c r="G4434">
        <v>56.01</v>
      </c>
      <c r="H4434" s="12">
        <v>307.08820088983668</v>
      </c>
      <c r="I4434" s="13">
        <f>$D$2*tarifas!$D$12/24</f>
        <v>1.4541666666666666</v>
      </c>
      <c r="J4434" s="13" t="e">
        <f>VLOOKUP(E4434&amp;" "&amp;F4434,tarifas!$A$13:$D$20,4,FALSE)*H4434</f>
        <v>#N/A</v>
      </c>
      <c r="K4434" s="13">
        <f>IF(F4434="COD1",tarifas!$D$11*(SUMIFS($H$11:$H$8770,$F$11:$F$8770,"=COD1",$B$11:$B$8770,"="&amp;B4434)/COUNTIFS($F$11:$F$8770,"=COD1",$B$11:$B$8770,"="&amp;B4434))/COUNTIFS($A$11:$A$8770,"="&amp;A4434,$F$11:$F$8770,"=COD1"),0)</f>
        <v>0</v>
      </c>
      <c r="L4434" s="13" t="e">
        <f>(VLOOKUP(F4434,tarifas!$C$7:$D$10,2,FALSE)+tarifas!$D$21)*datos!H4434</f>
        <v>#N/A</v>
      </c>
      <c r="M4434">
        <v>69.79316</v>
      </c>
      <c r="N4434" s="13" t="e">
        <f t="shared" si="629"/>
        <v>#N/A</v>
      </c>
      <c r="O4434">
        <f t="shared" si="630"/>
        <v>69.79316</v>
      </c>
      <c r="P4434" s="12">
        <f t="shared" si="631"/>
        <v>237.29504088983668</v>
      </c>
      <c r="Q4434">
        <f t="shared" si="632"/>
        <v>0</v>
      </c>
      <c r="R4434">
        <f>$D$2*tarifas!$D$12/24</f>
        <v>1.4541666666666666</v>
      </c>
      <c r="S4434" t="e">
        <f>VLOOKUP(E4434&amp;" "&amp;F4434,tarifas!$A$13:$D$20,4,FALSE)*P4434</f>
        <v>#N/A</v>
      </c>
      <c r="T4434">
        <f>IF(F4434="COD1",tarifas!$D$11*(SUMIFS($P$11:$P$8770,$F$11:$F$8770,"=COD1",$B$11:$B$8770,"="&amp;B4434)/COUNTIFS($F$11:$F$8770,"=COD1",$B$11:$B$8770,"="&amp;B4434))/COUNTIFS($A$11:$A$8770,"="&amp;A4434,$F$11:$F$8770,"=COD1"),0)</f>
        <v>0</v>
      </c>
      <c r="U4434" t="e">
        <f>(VLOOKUP(F4434,tarifas!$C$7:$D$10,2,FALSE)+tarifas!$D$21)*datos!P4434</f>
        <v>#N/A</v>
      </c>
      <c r="V4434" t="e">
        <f t="shared" si="633"/>
        <v>#N/A</v>
      </c>
      <c r="W4434">
        <f t="shared" si="634"/>
        <v>0</v>
      </c>
    </row>
    <row r="4435" spans="1:23" x14ac:dyDescent="0.25">
      <c r="A4435">
        <f t="shared" si="627"/>
        <v>183</v>
      </c>
      <c r="B4435">
        <f t="shared" si="628"/>
        <v>7</v>
      </c>
      <c r="C4435" s="1">
        <f t="shared" si="635"/>
        <v>41824.333333322604</v>
      </c>
      <c r="D4435" s="7">
        <v>86.287878787878796</v>
      </c>
      <c r="E4435" s="7"/>
      <c r="G4435">
        <v>58</v>
      </c>
      <c r="H4435" s="12">
        <v>493.94653446220025</v>
      </c>
      <c r="I4435" s="13">
        <f>$D$2*tarifas!$D$12/24</f>
        <v>1.4541666666666666</v>
      </c>
      <c r="J4435" s="13" t="e">
        <f>VLOOKUP(E4435&amp;" "&amp;F4435,tarifas!$A$13:$D$20,4,FALSE)*H4435</f>
        <v>#N/A</v>
      </c>
      <c r="K4435" s="13">
        <f>IF(F4435="COD1",tarifas!$D$11*(SUMIFS($H$11:$H$8770,$F$11:$F$8770,"=COD1",$B$11:$B$8770,"="&amp;B4435)/COUNTIFS($F$11:$F$8770,"=COD1",$B$11:$B$8770,"="&amp;B4435))/COUNTIFS($A$11:$A$8770,"="&amp;A4435,$F$11:$F$8770,"=COD1"),0)</f>
        <v>0</v>
      </c>
      <c r="L4435" s="13" t="e">
        <f>(VLOOKUP(F4435,tarifas!$C$7:$D$10,2,FALSE)+tarifas!$D$21)*datos!H4435</f>
        <v>#N/A</v>
      </c>
      <c r="M4435">
        <v>107.87372999999999</v>
      </c>
      <c r="N4435" s="13" t="e">
        <f t="shared" si="629"/>
        <v>#N/A</v>
      </c>
      <c r="O4435">
        <f t="shared" si="630"/>
        <v>107.87372999999999</v>
      </c>
      <c r="P4435" s="12">
        <f t="shared" si="631"/>
        <v>386.07280446220022</v>
      </c>
      <c r="Q4435">
        <f t="shared" si="632"/>
        <v>0</v>
      </c>
      <c r="R4435">
        <f>$D$2*tarifas!$D$12/24</f>
        <v>1.4541666666666666</v>
      </c>
      <c r="S4435" t="e">
        <f>VLOOKUP(E4435&amp;" "&amp;F4435,tarifas!$A$13:$D$20,4,FALSE)*P4435</f>
        <v>#N/A</v>
      </c>
      <c r="T4435">
        <f>IF(F4435="COD1",tarifas!$D$11*(SUMIFS($P$11:$P$8770,$F$11:$F$8770,"=COD1",$B$11:$B$8770,"="&amp;B4435)/COUNTIFS($F$11:$F$8770,"=COD1",$B$11:$B$8770,"="&amp;B4435))/COUNTIFS($A$11:$A$8770,"="&amp;A4435,$F$11:$F$8770,"=COD1"),0)</f>
        <v>0</v>
      </c>
      <c r="U4435" t="e">
        <f>(VLOOKUP(F4435,tarifas!$C$7:$D$10,2,FALSE)+tarifas!$D$21)*datos!P4435</f>
        <v>#N/A</v>
      </c>
      <c r="V4435" t="e">
        <f t="shared" si="633"/>
        <v>#N/A</v>
      </c>
      <c r="W4435">
        <f t="shared" si="634"/>
        <v>0</v>
      </c>
    </row>
    <row r="4436" spans="1:23" x14ac:dyDescent="0.25">
      <c r="A4436">
        <f t="shared" si="627"/>
        <v>183</v>
      </c>
      <c r="B4436">
        <f t="shared" si="628"/>
        <v>7</v>
      </c>
      <c r="C4436" s="1">
        <f t="shared" si="635"/>
        <v>41824.374999989268</v>
      </c>
      <c r="D4436" s="7">
        <v>226.40909090909091</v>
      </c>
      <c r="E4436" s="7"/>
      <c r="G4436">
        <v>59.13</v>
      </c>
      <c r="H4436" s="12">
        <v>569.48256870778721</v>
      </c>
      <c r="I4436" s="13">
        <f>$D$2*tarifas!$D$12/24</f>
        <v>1.4541666666666666</v>
      </c>
      <c r="J4436" s="13" t="e">
        <f>VLOOKUP(E4436&amp;" "&amp;F4436,tarifas!$A$13:$D$20,4,FALSE)*H4436</f>
        <v>#N/A</v>
      </c>
      <c r="K4436" s="13">
        <f>IF(F4436="COD1",tarifas!$D$11*(SUMIFS($H$11:$H$8770,$F$11:$F$8770,"=COD1",$B$11:$B$8770,"="&amp;B4436)/COUNTIFS($F$11:$F$8770,"=COD1",$B$11:$B$8770,"="&amp;B4436))/COUNTIFS($A$11:$A$8770,"="&amp;A4436,$F$11:$F$8770,"=COD1"),0)</f>
        <v>0</v>
      </c>
      <c r="L4436" s="13" t="e">
        <f>(VLOOKUP(F4436,tarifas!$C$7:$D$10,2,FALSE)+tarifas!$D$21)*datos!H4436</f>
        <v>#N/A</v>
      </c>
      <c r="M4436">
        <v>269.83421000000004</v>
      </c>
      <c r="N4436" s="13" t="e">
        <f t="shared" si="629"/>
        <v>#N/A</v>
      </c>
      <c r="O4436">
        <f t="shared" si="630"/>
        <v>269.83421000000004</v>
      </c>
      <c r="P4436" s="12">
        <f t="shared" si="631"/>
        <v>299.64835870778717</v>
      </c>
      <c r="Q4436">
        <f t="shared" si="632"/>
        <v>0</v>
      </c>
      <c r="R4436">
        <f>$D$2*tarifas!$D$12/24</f>
        <v>1.4541666666666666</v>
      </c>
      <c r="S4436" t="e">
        <f>VLOOKUP(E4436&amp;" "&amp;F4436,tarifas!$A$13:$D$20,4,FALSE)*P4436</f>
        <v>#N/A</v>
      </c>
      <c r="T4436">
        <f>IF(F4436="COD1",tarifas!$D$11*(SUMIFS($P$11:$P$8770,$F$11:$F$8770,"=COD1",$B$11:$B$8770,"="&amp;B4436)/COUNTIFS($F$11:$F$8770,"=COD1",$B$11:$B$8770,"="&amp;B4436))/COUNTIFS($A$11:$A$8770,"="&amp;A4436,$F$11:$F$8770,"=COD1"),0)</f>
        <v>0</v>
      </c>
      <c r="U4436" t="e">
        <f>(VLOOKUP(F4436,tarifas!$C$7:$D$10,2,FALSE)+tarifas!$D$21)*datos!P4436</f>
        <v>#N/A</v>
      </c>
      <c r="V4436" t="e">
        <f t="shared" si="633"/>
        <v>#N/A</v>
      </c>
      <c r="W4436">
        <f t="shared" si="634"/>
        <v>0</v>
      </c>
    </row>
    <row r="4437" spans="1:23" x14ac:dyDescent="0.25">
      <c r="A4437">
        <f t="shared" si="627"/>
        <v>183</v>
      </c>
      <c r="B4437">
        <f t="shared" si="628"/>
        <v>7</v>
      </c>
      <c r="C4437" s="1">
        <f t="shared" si="635"/>
        <v>41824.416666655932</v>
      </c>
      <c r="D4437" s="7">
        <v>384.04545454545456</v>
      </c>
      <c r="E4437" s="7"/>
      <c r="G4437">
        <v>59.13</v>
      </c>
      <c r="H4437" s="12">
        <v>612.04523936015732</v>
      </c>
      <c r="I4437" s="13">
        <f>$D$2*tarifas!$D$12/24</f>
        <v>1.4541666666666666</v>
      </c>
      <c r="J4437" s="13" t="e">
        <f>VLOOKUP(E4437&amp;" "&amp;F4437,tarifas!$A$13:$D$20,4,FALSE)*H4437</f>
        <v>#N/A</v>
      </c>
      <c r="K4437" s="13">
        <f>IF(F4437="COD1",tarifas!$D$11*(SUMIFS($H$11:$H$8770,$F$11:$F$8770,"=COD1",$B$11:$B$8770,"="&amp;B4437)/COUNTIFS($F$11:$F$8770,"=COD1",$B$11:$B$8770,"="&amp;B4437))/COUNTIFS($A$11:$A$8770,"="&amp;A4437,$F$11:$F$8770,"=COD1"),0)</f>
        <v>0</v>
      </c>
      <c r="L4437" s="13" t="e">
        <f>(VLOOKUP(F4437,tarifas!$C$7:$D$10,2,FALSE)+tarifas!$D$21)*datos!H4437</f>
        <v>#N/A</v>
      </c>
      <c r="M4437">
        <v>453.91103999999996</v>
      </c>
      <c r="N4437" s="13" t="e">
        <f t="shared" si="629"/>
        <v>#N/A</v>
      </c>
      <c r="O4437">
        <f t="shared" si="630"/>
        <v>453.91103999999996</v>
      </c>
      <c r="P4437" s="12">
        <f t="shared" si="631"/>
        <v>158.13419936015737</v>
      </c>
      <c r="Q4437">
        <f t="shared" si="632"/>
        <v>0</v>
      </c>
      <c r="R4437">
        <f>$D$2*tarifas!$D$12/24</f>
        <v>1.4541666666666666</v>
      </c>
      <c r="S4437" t="e">
        <f>VLOOKUP(E4437&amp;" "&amp;F4437,tarifas!$A$13:$D$20,4,FALSE)*P4437</f>
        <v>#N/A</v>
      </c>
      <c r="T4437">
        <f>IF(F4437="COD1",tarifas!$D$11*(SUMIFS($P$11:$P$8770,$F$11:$F$8770,"=COD1",$B$11:$B$8770,"="&amp;B4437)/COUNTIFS($F$11:$F$8770,"=COD1",$B$11:$B$8770,"="&amp;B4437))/COUNTIFS($A$11:$A$8770,"="&amp;A4437,$F$11:$F$8770,"=COD1"),0)</f>
        <v>0</v>
      </c>
      <c r="U4437" t="e">
        <f>(VLOOKUP(F4437,tarifas!$C$7:$D$10,2,FALSE)+tarifas!$D$21)*datos!P4437</f>
        <v>#N/A</v>
      </c>
      <c r="V4437" t="e">
        <f t="shared" si="633"/>
        <v>#N/A</v>
      </c>
      <c r="W4437">
        <f t="shared" si="634"/>
        <v>0</v>
      </c>
    </row>
    <row r="4438" spans="1:23" x14ac:dyDescent="0.25">
      <c r="A4438">
        <f t="shared" si="627"/>
        <v>183</v>
      </c>
      <c r="B4438">
        <f t="shared" si="628"/>
        <v>7</v>
      </c>
      <c r="C4438" s="1">
        <f t="shared" si="635"/>
        <v>41824.458333322596</v>
      </c>
      <c r="D4438" s="7">
        <v>601.69696969696975</v>
      </c>
      <c r="E4438" s="7"/>
      <c r="G4438">
        <v>59.13</v>
      </c>
      <c r="H4438" s="12">
        <v>430.14453131794613</v>
      </c>
      <c r="I4438" s="13">
        <f>$D$2*tarifas!$D$12/24</f>
        <v>1.4541666666666666</v>
      </c>
      <c r="J4438" s="13" t="e">
        <f>VLOOKUP(E4438&amp;" "&amp;F4438,tarifas!$A$13:$D$20,4,FALSE)*H4438</f>
        <v>#N/A</v>
      </c>
      <c r="K4438" s="13">
        <f>IF(F4438="COD1",tarifas!$D$11*(SUMIFS($H$11:$H$8770,$F$11:$F$8770,"=COD1",$B$11:$B$8770,"="&amp;B4438)/COUNTIFS($F$11:$F$8770,"=COD1",$B$11:$B$8770,"="&amp;B4438))/COUNTIFS($A$11:$A$8770,"="&amp;A4438,$F$11:$F$8770,"=COD1"),0)</f>
        <v>0</v>
      </c>
      <c r="L4438" s="13" t="e">
        <f>(VLOOKUP(F4438,tarifas!$C$7:$D$10,2,FALSE)+tarifas!$D$21)*datos!H4438</f>
        <v>#N/A</v>
      </c>
      <c r="M4438">
        <v>489.80773999999997</v>
      </c>
      <c r="N4438" s="13" t="e">
        <f t="shared" si="629"/>
        <v>#N/A</v>
      </c>
      <c r="O4438">
        <f t="shared" si="630"/>
        <v>430.14453131794613</v>
      </c>
      <c r="P4438" s="12">
        <f t="shared" si="631"/>
        <v>0</v>
      </c>
      <c r="Q4438">
        <f t="shared" si="632"/>
        <v>59.663208682053835</v>
      </c>
      <c r="R4438">
        <f>$D$2*tarifas!$D$12/24</f>
        <v>1.4541666666666666</v>
      </c>
      <c r="S4438" t="e">
        <f>VLOOKUP(E4438&amp;" "&amp;F4438,tarifas!$A$13:$D$20,4,FALSE)*P4438</f>
        <v>#N/A</v>
      </c>
      <c r="T4438">
        <f>IF(F4438="COD1",tarifas!$D$11*(SUMIFS($P$11:$P$8770,$F$11:$F$8770,"=COD1",$B$11:$B$8770,"="&amp;B4438)/COUNTIFS($F$11:$F$8770,"=COD1",$B$11:$B$8770,"="&amp;B4438))/COUNTIFS($A$11:$A$8770,"="&amp;A4438,$F$11:$F$8770,"=COD1"),0)</f>
        <v>0</v>
      </c>
      <c r="U4438" t="e">
        <f>(VLOOKUP(F4438,tarifas!$C$7:$D$10,2,FALSE)+tarifas!$D$21)*datos!P4438</f>
        <v>#N/A</v>
      </c>
      <c r="V4438" t="e">
        <f t="shared" si="633"/>
        <v>#N/A</v>
      </c>
      <c r="W4438">
        <f t="shared" si="634"/>
        <v>3.1750969764328594</v>
      </c>
    </row>
    <row r="4439" spans="1:23" x14ac:dyDescent="0.25">
      <c r="A4439">
        <f t="shared" si="627"/>
        <v>183</v>
      </c>
      <c r="B4439">
        <f t="shared" si="628"/>
        <v>7</v>
      </c>
      <c r="C4439" s="1">
        <f t="shared" si="635"/>
        <v>41824.499999989261</v>
      </c>
      <c r="D4439" s="7">
        <v>606.33333333333337</v>
      </c>
      <c r="E4439" s="7"/>
      <c r="G4439">
        <v>59.13</v>
      </c>
      <c r="H4439" s="12">
        <v>405.06330630313846</v>
      </c>
      <c r="I4439" s="13">
        <f>$D$2*tarifas!$D$12/24</f>
        <v>1.4541666666666666</v>
      </c>
      <c r="J4439" s="13" t="e">
        <f>VLOOKUP(E4439&amp;" "&amp;F4439,tarifas!$A$13:$D$20,4,FALSE)*H4439</f>
        <v>#N/A</v>
      </c>
      <c r="K4439" s="13">
        <f>IF(F4439="COD1",tarifas!$D$11*(SUMIFS($H$11:$H$8770,$F$11:$F$8770,"=COD1",$B$11:$B$8770,"="&amp;B4439)/COUNTIFS($F$11:$F$8770,"=COD1",$B$11:$B$8770,"="&amp;B4439))/COUNTIFS($A$11:$A$8770,"="&amp;A4439,$F$11:$F$8770,"=COD1"),0)</f>
        <v>0</v>
      </c>
      <c r="L4439" s="13" t="e">
        <f>(VLOOKUP(F4439,tarifas!$C$7:$D$10,2,FALSE)+tarifas!$D$21)*datos!H4439</f>
        <v>#N/A</v>
      </c>
      <c r="M4439">
        <v>495.50279999999998</v>
      </c>
      <c r="N4439" s="13" t="e">
        <f t="shared" si="629"/>
        <v>#N/A</v>
      </c>
      <c r="O4439">
        <f t="shared" si="630"/>
        <v>405.06330630313846</v>
      </c>
      <c r="P4439" s="12">
        <f t="shared" si="631"/>
        <v>0</v>
      </c>
      <c r="Q4439">
        <f t="shared" si="632"/>
        <v>90.439493696861518</v>
      </c>
      <c r="R4439">
        <f>$D$2*tarifas!$D$12/24</f>
        <v>1.4541666666666666</v>
      </c>
      <c r="S4439" t="e">
        <f>VLOOKUP(E4439&amp;" "&amp;F4439,tarifas!$A$13:$D$20,4,FALSE)*P4439</f>
        <v>#N/A</v>
      </c>
      <c r="T4439">
        <f>IF(F4439="COD1",tarifas!$D$11*(SUMIFS($P$11:$P$8770,$F$11:$F$8770,"=COD1",$B$11:$B$8770,"="&amp;B4439)/COUNTIFS($F$11:$F$8770,"=COD1",$B$11:$B$8770,"="&amp;B4439))/COUNTIFS($A$11:$A$8770,"="&amp;A4439,$F$11:$F$8770,"=COD1"),0)</f>
        <v>0</v>
      </c>
      <c r="U4439" t="e">
        <f>(VLOOKUP(F4439,tarifas!$C$7:$D$10,2,FALSE)+tarifas!$D$21)*datos!P4439</f>
        <v>#N/A</v>
      </c>
      <c r="V4439" t="e">
        <f t="shared" si="633"/>
        <v>#N/A</v>
      </c>
      <c r="W4439">
        <f t="shared" si="634"/>
        <v>4.8129185360658804</v>
      </c>
    </row>
    <row r="4440" spans="1:23" x14ac:dyDescent="0.25">
      <c r="A4440">
        <f t="shared" si="627"/>
        <v>183</v>
      </c>
      <c r="B4440">
        <f t="shared" si="628"/>
        <v>7</v>
      </c>
      <c r="C4440" s="1">
        <f t="shared" si="635"/>
        <v>41824.541666655925</v>
      </c>
      <c r="D4440" s="7">
        <v>579.03030303030312</v>
      </c>
      <c r="E4440" s="7"/>
      <c r="G4440">
        <v>58.18</v>
      </c>
      <c r="H4440" s="12">
        <v>531.77719217850176</v>
      </c>
      <c r="I4440" s="13">
        <f>$D$2*tarifas!$D$12/24</f>
        <v>1.4541666666666666</v>
      </c>
      <c r="J4440" s="13" t="e">
        <f>VLOOKUP(E4440&amp;" "&amp;F4440,tarifas!$A$13:$D$20,4,FALSE)*H4440</f>
        <v>#N/A</v>
      </c>
      <c r="K4440" s="13">
        <f>IF(F4440="COD1",tarifas!$D$11*(SUMIFS($H$11:$H$8770,$F$11:$F$8770,"=COD1",$B$11:$B$8770,"="&amp;B4440)/COUNTIFS($F$11:$F$8770,"=COD1",$B$11:$B$8770,"="&amp;B4440))/COUNTIFS($A$11:$A$8770,"="&amp;A4440,$F$11:$F$8770,"=COD1"),0)</f>
        <v>0</v>
      </c>
      <c r="L4440" s="13" t="e">
        <f>(VLOOKUP(F4440,tarifas!$C$7:$D$10,2,FALSE)+tarifas!$D$21)*datos!H4440</f>
        <v>#N/A</v>
      </c>
      <c r="M4440">
        <v>471.97985999999997</v>
      </c>
      <c r="N4440" s="13" t="e">
        <f t="shared" si="629"/>
        <v>#N/A</v>
      </c>
      <c r="O4440">
        <f t="shared" si="630"/>
        <v>471.97985999999997</v>
      </c>
      <c r="P4440" s="12">
        <f t="shared" si="631"/>
        <v>59.79733217850179</v>
      </c>
      <c r="Q4440">
        <f t="shared" si="632"/>
        <v>0</v>
      </c>
      <c r="R4440">
        <f>$D$2*tarifas!$D$12/24</f>
        <v>1.4541666666666666</v>
      </c>
      <c r="S4440" t="e">
        <f>VLOOKUP(E4440&amp;" "&amp;F4440,tarifas!$A$13:$D$20,4,FALSE)*P4440</f>
        <v>#N/A</v>
      </c>
      <c r="T4440">
        <f>IF(F4440="COD1",tarifas!$D$11*(SUMIFS($P$11:$P$8770,$F$11:$F$8770,"=COD1",$B$11:$B$8770,"="&amp;B4440)/COUNTIFS($F$11:$F$8770,"=COD1",$B$11:$B$8770,"="&amp;B4440))/COUNTIFS($A$11:$A$8770,"="&amp;A4440,$F$11:$F$8770,"=COD1"),0)</f>
        <v>0</v>
      </c>
      <c r="U4440" t="e">
        <f>(VLOOKUP(F4440,tarifas!$C$7:$D$10,2,FALSE)+tarifas!$D$21)*datos!P4440</f>
        <v>#N/A</v>
      </c>
      <c r="V4440" t="e">
        <f t="shared" si="633"/>
        <v>#N/A</v>
      </c>
      <c r="W4440">
        <f t="shared" si="634"/>
        <v>0</v>
      </c>
    </row>
    <row r="4441" spans="1:23" x14ac:dyDescent="0.25">
      <c r="A4441">
        <f t="shared" si="627"/>
        <v>183</v>
      </c>
      <c r="B4441">
        <f t="shared" si="628"/>
        <v>7</v>
      </c>
      <c r="C4441" s="1">
        <f t="shared" si="635"/>
        <v>41824.583333322589</v>
      </c>
      <c r="D4441" s="7">
        <v>599.37878787878799</v>
      </c>
      <c r="E4441" s="7"/>
      <c r="G4441">
        <v>57.8</v>
      </c>
      <c r="H4441" s="12">
        <v>536.16998134897165</v>
      </c>
      <c r="I4441" s="13">
        <f>$D$2*tarifas!$D$12/24</f>
        <v>1.4541666666666666</v>
      </c>
      <c r="J4441" s="13" t="e">
        <f>VLOOKUP(E4441&amp;" "&amp;F4441,tarifas!$A$13:$D$20,4,FALSE)*H4441</f>
        <v>#N/A</v>
      </c>
      <c r="K4441" s="13">
        <f>IF(F4441="COD1",tarifas!$D$11*(SUMIFS($H$11:$H$8770,$F$11:$F$8770,"=COD1",$B$11:$B$8770,"="&amp;B4441)/COUNTIFS($F$11:$F$8770,"=COD1",$B$11:$B$8770,"="&amp;B4441))/COUNTIFS($A$11:$A$8770,"="&amp;A4441,$F$11:$F$8770,"=COD1"),0)</f>
        <v>0</v>
      </c>
      <c r="L4441" s="13" t="e">
        <f>(VLOOKUP(F4441,tarifas!$C$7:$D$10,2,FALSE)+tarifas!$D$21)*datos!H4441</f>
        <v>#N/A</v>
      </c>
      <c r="M4441">
        <v>418.26090999999997</v>
      </c>
      <c r="N4441" s="13" t="e">
        <f t="shared" si="629"/>
        <v>#N/A</v>
      </c>
      <c r="O4441">
        <f t="shared" si="630"/>
        <v>418.26090999999997</v>
      </c>
      <c r="P4441" s="12">
        <f t="shared" si="631"/>
        <v>117.90907134897168</v>
      </c>
      <c r="Q4441">
        <f t="shared" si="632"/>
        <v>0</v>
      </c>
      <c r="R4441">
        <f>$D$2*tarifas!$D$12/24</f>
        <v>1.4541666666666666</v>
      </c>
      <c r="S4441" t="e">
        <f>VLOOKUP(E4441&amp;" "&amp;F4441,tarifas!$A$13:$D$20,4,FALSE)*P4441</f>
        <v>#N/A</v>
      </c>
      <c r="T4441">
        <f>IF(F4441="COD1",tarifas!$D$11*(SUMIFS($P$11:$P$8770,$F$11:$F$8770,"=COD1",$B$11:$B$8770,"="&amp;B4441)/COUNTIFS($F$11:$F$8770,"=COD1",$B$11:$B$8770,"="&amp;B4441))/COUNTIFS($A$11:$A$8770,"="&amp;A4441,$F$11:$F$8770,"=COD1"),0)</f>
        <v>0</v>
      </c>
      <c r="U4441" t="e">
        <f>(VLOOKUP(F4441,tarifas!$C$7:$D$10,2,FALSE)+tarifas!$D$21)*datos!P4441</f>
        <v>#N/A</v>
      </c>
      <c r="V4441" t="e">
        <f t="shared" si="633"/>
        <v>#N/A</v>
      </c>
      <c r="W4441">
        <f t="shared" si="634"/>
        <v>0</v>
      </c>
    </row>
    <row r="4442" spans="1:23" x14ac:dyDescent="0.25">
      <c r="A4442">
        <f t="shared" si="627"/>
        <v>183</v>
      </c>
      <c r="B4442">
        <f t="shared" si="628"/>
        <v>7</v>
      </c>
      <c r="C4442" s="1">
        <f t="shared" si="635"/>
        <v>41824.624999989253</v>
      </c>
      <c r="D4442" s="7">
        <v>645.74242424242425</v>
      </c>
      <c r="E4442" s="7"/>
      <c r="G4442">
        <v>56.48</v>
      </c>
      <c r="H4442" s="12">
        <v>540.64131907193155</v>
      </c>
      <c r="I4442" s="13">
        <f>$D$2*tarifas!$D$12/24</f>
        <v>1.4541666666666666</v>
      </c>
      <c r="J4442" s="13" t="e">
        <f>VLOOKUP(E4442&amp;" "&amp;F4442,tarifas!$A$13:$D$20,4,FALSE)*H4442</f>
        <v>#N/A</v>
      </c>
      <c r="K4442" s="13">
        <f>IF(F4442="COD1",tarifas!$D$11*(SUMIFS($H$11:$H$8770,$F$11:$F$8770,"=COD1",$B$11:$B$8770,"="&amp;B4442)/COUNTIFS($F$11:$F$8770,"=COD1",$B$11:$B$8770,"="&amp;B4442))/COUNTIFS($A$11:$A$8770,"="&amp;A4442,$F$11:$F$8770,"=COD1"),0)</f>
        <v>0</v>
      </c>
      <c r="L4442" s="13" t="e">
        <f>(VLOOKUP(F4442,tarifas!$C$7:$D$10,2,FALSE)+tarifas!$D$21)*datos!H4442</f>
        <v>#N/A</v>
      </c>
      <c r="M4442">
        <v>332.76443999999998</v>
      </c>
      <c r="N4442" s="13" t="e">
        <f t="shared" si="629"/>
        <v>#N/A</v>
      </c>
      <c r="O4442">
        <f t="shared" si="630"/>
        <v>332.76443999999998</v>
      </c>
      <c r="P4442" s="12">
        <f t="shared" si="631"/>
        <v>207.87687907193157</v>
      </c>
      <c r="Q4442">
        <f t="shared" si="632"/>
        <v>0</v>
      </c>
      <c r="R4442">
        <f>$D$2*tarifas!$D$12/24</f>
        <v>1.4541666666666666</v>
      </c>
      <c r="S4442" t="e">
        <f>VLOOKUP(E4442&amp;" "&amp;F4442,tarifas!$A$13:$D$20,4,FALSE)*P4442</f>
        <v>#N/A</v>
      </c>
      <c r="T4442">
        <f>IF(F4442="COD1",tarifas!$D$11*(SUMIFS($P$11:$P$8770,$F$11:$F$8770,"=COD1",$B$11:$B$8770,"="&amp;B4442)/COUNTIFS($F$11:$F$8770,"=COD1",$B$11:$B$8770,"="&amp;B4442))/COUNTIFS($A$11:$A$8770,"="&amp;A4442,$F$11:$F$8770,"=COD1"),0)</f>
        <v>0</v>
      </c>
      <c r="U4442" t="e">
        <f>(VLOOKUP(F4442,tarifas!$C$7:$D$10,2,FALSE)+tarifas!$D$21)*datos!P4442</f>
        <v>#N/A</v>
      </c>
      <c r="V4442" t="e">
        <f t="shared" si="633"/>
        <v>#N/A</v>
      </c>
      <c r="W4442">
        <f t="shared" si="634"/>
        <v>0</v>
      </c>
    </row>
    <row r="4443" spans="1:23" x14ac:dyDescent="0.25">
      <c r="A4443">
        <f t="shared" si="627"/>
        <v>183</v>
      </c>
      <c r="B4443">
        <f t="shared" si="628"/>
        <v>7</v>
      </c>
      <c r="C4443" s="1">
        <f t="shared" si="635"/>
        <v>41824.666666655918</v>
      </c>
      <c r="D4443" s="7">
        <v>573.10606060606062</v>
      </c>
      <c r="E4443" s="7"/>
      <c r="G4443">
        <v>56.3</v>
      </c>
      <c r="H4443" s="12">
        <v>498.93441978025817</v>
      </c>
      <c r="I4443" s="13">
        <f>$D$2*tarifas!$D$12/24</f>
        <v>1.4541666666666666</v>
      </c>
      <c r="J4443" s="13" t="e">
        <f>VLOOKUP(E4443&amp;" "&amp;F4443,tarifas!$A$13:$D$20,4,FALSE)*H4443</f>
        <v>#N/A</v>
      </c>
      <c r="K4443" s="13">
        <f>IF(F4443="COD1",tarifas!$D$11*(SUMIFS($H$11:$H$8770,$F$11:$F$8770,"=COD1",$B$11:$B$8770,"="&amp;B4443)/COUNTIFS($F$11:$F$8770,"=COD1",$B$11:$B$8770,"="&amp;B4443))/COUNTIFS($A$11:$A$8770,"="&amp;A4443,$F$11:$F$8770,"=COD1"),0)</f>
        <v>0</v>
      </c>
      <c r="L4443" s="13" t="e">
        <f>(VLOOKUP(F4443,tarifas!$C$7:$D$10,2,FALSE)+tarifas!$D$21)*datos!H4443</f>
        <v>#N/A</v>
      </c>
      <c r="M4443">
        <v>218.53226000000001</v>
      </c>
      <c r="N4443" s="13" t="e">
        <f t="shared" si="629"/>
        <v>#N/A</v>
      </c>
      <c r="O4443">
        <f t="shared" si="630"/>
        <v>218.53226000000001</v>
      </c>
      <c r="P4443" s="12">
        <f t="shared" si="631"/>
        <v>280.40215978025816</v>
      </c>
      <c r="Q4443">
        <f t="shared" si="632"/>
        <v>0</v>
      </c>
      <c r="R4443">
        <f>$D$2*tarifas!$D$12/24</f>
        <v>1.4541666666666666</v>
      </c>
      <c r="S4443" t="e">
        <f>VLOOKUP(E4443&amp;" "&amp;F4443,tarifas!$A$13:$D$20,4,FALSE)*P4443</f>
        <v>#N/A</v>
      </c>
      <c r="T4443">
        <f>IF(F4443="COD1",tarifas!$D$11*(SUMIFS($P$11:$P$8770,$F$11:$F$8770,"=COD1",$B$11:$B$8770,"="&amp;B4443)/COUNTIFS($F$11:$F$8770,"=COD1",$B$11:$B$8770,"="&amp;B4443))/COUNTIFS($A$11:$A$8770,"="&amp;A4443,$F$11:$F$8770,"=COD1"),0)</f>
        <v>0</v>
      </c>
      <c r="U4443" t="e">
        <f>(VLOOKUP(F4443,tarifas!$C$7:$D$10,2,FALSE)+tarifas!$D$21)*datos!P4443</f>
        <v>#N/A</v>
      </c>
      <c r="V4443" t="e">
        <f t="shared" si="633"/>
        <v>#N/A</v>
      </c>
      <c r="W4443">
        <f t="shared" si="634"/>
        <v>0</v>
      </c>
    </row>
    <row r="4444" spans="1:23" x14ac:dyDescent="0.25">
      <c r="A4444">
        <f t="shared" si="627"/>
        <v>183</v>
      </c>
      <c r="B4444">
        <f t="shared" si="628"/>
        <v>7</v>
      </c>
      <c r="C4444" s="1">
        <f t="shared" si="635"/>
        <v>41824.708333322582</v>
      </c>
      <c r="D4444" s="7">
        <v>479.60606060606062</v>
      </c>
      <c r="E4444" s="7"/>
      <c r="G4444">
        <v>57.9</v>
      </c>
      <c r="H4444" s="12">
        <v>411.40832883844791</v>
      </c>
      <c r="I4444" s="13">
        <f>$D$2*tarifas!$D$12/24</f>
        <v>1.4541666666666666</v>
      </c>
      <c r="J4444" s="13" t="e">
        <f>VLOOKUP(E4444&amp;" "&amp;F4444,tarifas!$A$13:$D$20,4,FALSE)*H4444</f>
        <v>#N/A</v>
      </c>
      <c r="K4444" s="13">
        <f>IF(F4444="COD1",tarifas!$D$11*(SUMIFS($H$11:$H$8770,$F$11:$F$8770,"=COD1",$B$11:$B$8770,"="&amp;B4444)/COUNTIFS($F$11:$F$8770,"=COD1",$B$11:$B$8770,"="&amp;B4444))/COUNTIFS($A$11:$A$8770,"="&amp;A4444,$F$11:$F$8770,"=COD1"),0)</f>
        <v>0</v>
      </c>
      <c r="L4444" s="13" t="e">
        <f>(VLOOKUP(F4444,tarifas!$C$7:$D$10,2,FALSE)+tarifas!$D$21)*datos!H4444</f>
        <v>#N/A</v>
      </c>
      <c r="M4444">
        <v>86.913269999999997</v>
      </c>
      <c r="N4444" s="13" t="e">
        <f t="shared" si="629"/>
        <v>#N/A</v>
      </c>
      <c r="O4444">
        <f t="shared" si="630"/>
        <v>86.913269999999997</v>
      </c>
      <c r="P4444" s="12">
        <f t="shared" si="631"/>
        <v>324.4950588384479</v>
      </c>
      <c r="Q4444">
        <f t="shared" si="632"/>
        <v>0</v>
      </c>
      <c r="R4444">
        <f>$D$2*tarifas!$D$12/24</f>
        <v>1.4541666666666666</v>
      </c>
      <c r="S4444" t="e">
        <f>VLOOKUP(E4444&amp;" "&amp;F4444,tarifas!$A$13:$D$20,4,FALSE)*P4444</f>
        <v>#N/A</v>
      </c>
      <c r="T4444">
        <f>IF(F4444="COD1",tarifas!$D$11*(SUMIFS($P$11:$P$8770,$F$11:$F$8770,"=COD1",$B$11:$B$8770,"="&amp;B4444)/COUNTIFS($F$11:$F$8770,"=COD1",$B$11:$B$8770,"="&amp;B4444))/COUNTIFS($A$11:$A$8770,"="&amp;A4444,$F$11:$F$8770,"=COD1"),0)</f>
        <v>0</v>
      </c>
      <c r="U4444" t="e">
        <f>(VLOOKUP(F4444,tarifas!$C$7:$D$10,2,FALSE)+tarifas!$D$21)*datos!P4444</f>
        <v>#N/A</v>
      </c>
      <c r="V4444" t="e">
        <f t="shared" si="633"/>
        <v>#N/A</v>
      </c>
      <c r="W4444">
        <f t="shared" si="634"/>
        <v>0</v>
      </c>
    </row>
    <row r="4445" spans="1:23" x14ac:dyDescent="0.25">
      <c r="A4445">
        <f t="shared" si="627"/>
        <v>183</v>
      </c>
      <c r="B4445">
        <f t="shared" si="628"/>
        <v>7</v>
      </c>
      <c r="C4445" s="1">
        <f t="shared" si="635"/>
        <v>41824.749999989246</v>
      </c>
      <c r="D4445" s="7">
        <v>257.83333333333337</v>
      </c>
      <c r="E4445" s="7"/>
      <c r="G4445">
        <v>59.02</v>
      </c>
      <c r="H4445" s="12">
        <v>311.43009922580791</v>
      </c>
      <c r="I4445" s="13">
        <f>$D$2*tarifas!$D$12/24</f>
        <v>1.4541666666666666</v>
      </c>
      <c r="J4445" s="13" t="e">
        <f>VLOOKUP(E4445&amp;" "&amp;F4445,tarifas!$A$13:$D$20,4,FALSE)*H4445</f>
        <v>#N/A</v>
      </c>
      <c r="K4445" s="13">
        <f>IF(F4445="COD1",tarifas!$D$11*(SUMIFS($H$11:$H$8770,$F$11:$F$8770,"=COD1",$B$11:$B$8770,"="&amp;B4445)/COUNTIFS($F$11:$F$8770,"=COD1",$B$11:$B$8770,"="&amp;B4445))/COUNTIFS($A$11:$A$8770,"="&amp;A4445,$F$11:$F$8770,"=COD1"),0)</f>
        <v>0</v>
      </c>
      <c r="L4445" s="13" t="e">
        <f>(VLOOKUP(F4445,tarifas!$C$7:$D$10,2,FALSE)+tarifas!$D$21)*datos!H4445</f>
        <v>#N/A</v>
      </c>
      <c r="M4445">
        <v>14.332700000000001</v>
      </c>
      <c r="N4445" s="13" t="e">
        <f t="shared" si="629"/>
        <v>#N/A</v>
      </c>
      <c r="O4445">
        <f t="shared" si="630"/>
        <v>14.332700000000001</v>
      </c>
      <c r="P4445" s="12">
        <f t="shared" si="631"/>
        <v>297.09739922580792</v>
      </c>
      <c r="Q4445">
        <f t="shared" si="632"/>
        <v>0</v>
      </c>
      <c r="R4445">
        <f>$D$2*tarifas!$D$12/24</f>
        <v>1.4541666666666666</v>
      </c>
      <c r="S4445" t="e">
        <f>VLOOKUP(E4445&amp;" "&amp;F4445,tarifas!$A$13:$D$20,4,FALSE)*P4445</f>
        <v>#N/A</v>
      </c>
      <c r="T4445">
        <f>IF(F4445="COD1",tarifas!$D$11*(SUMIFS($P$11:$P$8770,$F$11:$F$8770,"=COD1",$B$11:$B$8770,"="&amp;B4445)/COUNTIFS($F$11:$F$8770,"=COD1",$B$11:$B$8770,"="&amp;B4445))/COUNTIFS($A$11:$A$8770,"="&amp;A4445,$F$11:$F$8770,"=COD1"),0)</f>
        <v>0</v>
      </c>
      <c r="U4445" t="e">
        <f>(VLOOKUP(F4445,tarifas!$C$7:$D$10,2,FALSE)+tarifas!$D$21)*datos!P4445</f>
        <v>#N/A</v>
      </c>
      <c r="V4445" t="e">
        <f t="shared" si="633"/>
        <v>#N/A</v>
      </c>
      <c r="W4445">
        <f t="shared" si="634"/>
        <v>0</v>
      </c>
    </row>
    <row r="4446" spans="1:23" x14ac:dyDescent="0.25">
      <c r="A4446">
        <f t="shared" si="627"/>
        <v>183</v>
      </c>
      <c r="B4446">
        <f t="shared" si="628"/>
        <v>7</v>
      </c>
      <c r="C4446" s="1">
        <f t="shared" si="635"/>
        <v>41824.79166665591</v>
      </c>
      <c r="D4446" s="7">
        <v>88.606060606060595</v>
      </c>
      <c r="E4446" s="7"/>
      <c r="G4446">
        <v>59.17</v>
      </c>
      <c r="H4446" s="12">
        <v>231.5440372219166</v>
      </c>
      <c r="I4446" s="13">
        <f>$D$2*tarifas!$D$12/24</f>
        <v>1.4541666666666666</v>
      </c>
      <c r="J4446" s="13" t="e">
        <f>VLOOKUP(E4446&amp;" "&amp;F4446,tarifas!$A$13:$D$20,4,FALSE)*H4446</f>
        <v>#N/A</v>
      </c>
      <c r="K4446" s="13">
        <f>IF(F4446="COD1",tarifas!$D$11*(SUMIFS($H$11:$H$8770,$F$11:$F$8770,"=COD1",$B$11:$B$8770,"="&amp;B4446)/COUNTIFS($F$11:$F$8770,"=COD1",$B$11:$B$8770,"="&amp;B4446))/COUNTIFS($A$11:$A$8770,"="&amp;A4446,$F$11:$F$8770,"=COD1"),0)</f>
        <v>0</v>
      </c>
      <c r="L4446" s="13" t="e">
        <f>(VLOOKUP(F4446,tarifas!$C$7:$D$10,2,FALSE)+tarifas!$D$21)*datos!H4446</f>
        <v>#N/A</v>
      </c>
      <c r="M4446">
        <v>0</v>
      </c>
      <c r="N4446" s="13" t="e">
        <f t="shared" si="629"/>
        <v>#N/A</v>
      </c>
      <c r="O4446">
        <f t="shared" si="630"/>
        <v>0</v>
      </c>
      <c r="P4446" s="12">
        <f t="shared" si="631"/>
        <v>231.5440372219166</v>
      </c>
      <c r="Q4446">
        <f t="shared" si="632"/>
        <v>0</v>
      </c>
      <c r="R4446">
        <f>$D$2*tarifas!$D$12/24</f>
        <v>1.4541666666666666</v>
      </c>
      <c r="S4446" t="e">
        <f>VLOOKUP(E4446&amp;" "&amp;F4446,tarifas!$A$13:$D$20,4,FALSE)*P4446</f>
        <v>#N/A</v>
      </c>
      <c r="T4446">
        <f>IF(F4446="COD1",tarifas!$D$11*(SUMIFS($P$11:$P$8770,$F$11:$F$8770,"=COD1",$B$11:$B$8770,"="&amp;B4446)/COUNTIFS($F$11:$F$8770,"=COD1",$B$11:$B$8770,"="&amp;B4446))/COUNTIFS($A$11:$A$8770,"="&amp;A4446,$F$11:$F$8770,"=COD1"),0)</f>
        <v>0</v>
      </c>
      <c r="U4446" t="e">
        <f>(VLOOKUP(F4446,tarifas!$C$7:$D$10,2,FALSE)+tarifas!$D$21)*datos!P4446</f>
        <v>#N/A</v>
      </c>
      <c r="V4446" t="e">
        <f t="shared" si="633"/>
        <v>#N/A</v>
      </c>
      <c r="W4446">
        <f t="shared" si="634"/>
        <v>0</v>
      </c>
    </row>
    <row r="4447" spans="1:23" x14ac:dyDescent="0.25">
      <c r="A4447">
        <f t="shared" si="627"/>
        <v>183</v>
      </c>
      <c r="B4447">
        <f t="shared" si="628"/>
        <v>7</v>
      </c>
      <c r="C4447" s="1">
        <f t="shared" si="635"/>
        <v>41824.833333322575</v>
      </c>
      <c r="D4447" s="7">
        <v>13.393939393939394</v>
      </c>
      <c r="E4447" s="7"/>
      <c r="G4447">
        <v>60.69</v>
      </c>
      <c r="H4447" s="12">
        <v>209.06076934500805</v>
      </c>
      <c r="I4447" s="13">
        <f>$D$2*tarifas!$D$12/24</f>
        <v>1.4541666666666666</v>
      </c>
      <c r="J4447" s="13" t="e">
        <f>VLOOKUP(E4447&amp;" "&amp;F4447,tarifas!$A$13:$D$20,4,FALSE)*H4447</f>
        <v>#N/A</v>
      </c>
      <c r="K4447" s="13">
        <f>IF(F4447="COD1",tarifas!$D$11*(SUMIFS($H$11:$H$8770,$F$11:$F$8770,"=COD1",$B$11:$B$8770,"="&amp;B4447)/COUNTIFS($F$11:$F$8770,"=COD1",$B$11:$B$8770,"="&amp;B4447))/COUNTIFS($A$11:$A$8770,"="&amp;A4447,$F$11:$F$8770,"=COD1"),0)</f>
        <v>0</v>
      </c>
      <c r="L4447" s="13" t="e">
        <f>(VLOOKUP(F4447,tarifas!$C$7:$D$10,2,FALSE)+tarifas!$D$21)*datos!H4447</f>
        <v>#N/A</v>
      </c>
      <c r="M4447">
        <v>0</v>
      </c>
      <c r="N4447" s="13" t="e">
        <f t="shared" si="629"/>
        <v>#N/A</v>
      </c>
      <c r="O4447">
        <f t="shared" si="630"/>
        <v>0</v>
      </c>
      <c r="P4447" s="12">
        <f t="shared" si="631"/>
        <v>209.06076934500805</v>
      </c>
      <c r="Q4447">
        <f t="shared" si="632"/>
        <v>0</v>
      </c>
      <c r="R4447">
        <f>$D$2*tarifas!$D$12/24</f>
        <v>1.4541666666666666</v>
      </c>
      <c r="S4447" t="e">
        <f>VLOOKUP(E4447&amp;" "&amp;F4447,tarifas!$A$13:$D$20,4,FALSE)*P4447</f>
        <v>#N/A</v>
      </c>
      <c r="T4447">
        <f>IF(F4447="COD1",tarifas!$D$11*(SUMIFS($P$11:$P$8770,$F$11:$F$8770,"=COD1",$B$11:$B$8770,"="&amp;B4447)/COUNTIFS($F$11:$F$8770,"=COD1",$B$11:$B$8770,"="&amp;B4447))/COUNTIFS($A$11:$A$8770,"="&amp;A4447,$F$11:$F$8770,"=COD1"),0)</f>
        <v>0</v>
      </c>
      <c r="U4447" t="e">
        <f>(VLOOKUP(F4447,tarifas!$C$7:$D$10,2,FALSE)+tarifas!$D$21)*datos!P4447</f>
        <v>#N/A</v>
      </c>
      <c r="V4447" t="e">
        <f t="shared" si="633"/>
        <v>#N/A</v>
      </c>
      <c r="W4447">
        <f t="shared" si="634"/>
        <v>0</v>
      </c>
    </row>
    <row r="4448" spans="1:23" x14ac:dyDescent="0.25">
      <c r="A4448">
        <f t="shared" si="627"/>
        <v>183</v>
      </c>
      <c r="B4448">
        <f t="shared" si="628"/>
        <v>7</v>
      </c>
      <c r="C4448" s="1">
        <f t="shared" si="635"/>
        <v>41824.874999989239</v>
      </c>
      <c r="D4448" s="7">
        <v>0</v>
      </c>
      <c r="E4448" s="7"/>
      <c r="G4448">
        <v>60.8</v>
      </c>
      <c r="H4448" s="12">
        <v>202.744141944327</v>
      </c>
      <c r="I4448" s="13">
        <f>$D$2*tarifas!$D$12/24</f>
        <v>1.4541666666666666</v>
      </c>
      <c r="J4448" s="13" t="e">
        <f>VLOOKUP(E4448&amp;" "&amp;F4448,tarifas!$A$13:$D$20,4,FALSE)*H4448</f>
        <v>#N/A</v>
      </c>
      <c r="K4448" s="13">
        <f>IF(F4448="COD1",tarifas!$D$11*(SUMIFS($H$11:$H$8770,$F$11:$F$8770,"=COD1",$B$11:$B$8770,"="&amp;B4448)/COUNTIFS($F$11:$F$8770,"=COD1",$B$11:$B$8770,"="&amp;B4448))/COUNTIFS($A$11:$A$8770,"="&amp;A4448,$F$11:$F$8770,"=COD1"),0)</f>
        <v>0</v>
      </c>
      <c r="L4448" s="13" t="e">
        <f>(VLOOKUP(F4448,tarifas!$C$7:$D$10,2,FALSE)+tarifas!$D$21)*datos!H4448</f>
        <v>#N/A</v>
      </c>
      <c r="M4448">
        <v>0</v>
      </c>
      <c r="N4448" s="13" t="e">
        <f t="shared" si="629"/>
        <v>#N/A</v>
      </c>
      <c r="O4448">
        <f t="shared" si="630"/>
        <v>0</v>
      </c>
      <c r="P4448" s="12">
        <f t="shared" si="631"/>
        <v>202.744141944327</v>
      </c>
      <c r="Q4448">
        <f t="shared" si="632"/>
        <v>0</v>
      </c>
      <c r="R4448">
        <f>$D$2*tarifas!$D$12/24</f>
        <v>1.4541666666666666</v>
      </c>
      <c r="S4448" t="e">
        <f>VLOOKUP(E4448&amp;" "&amp;F4448,tarifas!$A$13:$D$20,4,FALSE)*P4448</f>
        <v>#N/A</v>
      </c>
      <c r="T4448">
        <f>IF(F4448="COD1",tarifas!$D$11*(SUMIFS($P$11:$P$8770,$F$11:$F$8770,"=COD1",$B$11:$B$8770,"="&amp;B4448)/COUNTIFS($F$11:$F$8770,"=COD1",$B$11:$B$8770,"="&amp;B4448))/COUNTIFS($A$11:$A$8770,"="&amp;A4448,$F$11:$F$8770,"=COD1"),0)</f>
        <v>0</v>
      </c>
      <c r="U4448" t="e">
        <f>(VLOOKUP(F4448,tarifas!$C$7:$D$10,2,FALSE)+tarifas!$D$21)*datos!P4448</f>
        <v>#N/A</v>
      </c>
      <c r="V4448" t="e">
        <f t="shared" si="633"/>
        <v>#N/A</v>
      </c>
      <c r="W4448">
        <f t="shared" si="634"/>
        <v>0</v>
      </c>
    </row>
    <row r="4449" spans="1:23" x14ac:dyDescent="0.25">
      <c r="A4449">
        <f t="shared" si="627"/>
        <v>183</v>
      </c>
      <c r="B4449">
        <f t="shared" si="628"/>
        <v>7</v>
      </c>
      <c r="C4449" s="1">
        <f t="shared" si="635"/>
        <v>41824.916666655903</v>
      </c>
      <c r="D4449" s="7">
        <v>0</v>
      </c>
      <c r="E4449" s="7"/>
      <c r="G4449">
        <v>58.3</v>
      </c>
      <c r="H4449" s="12">
        <v>200.77211493486482</v>
      </c>
      <c r="I4449" s="13">
        <f>$D$2*tarifas!$D$12/24</f>
        <v>1.4541666666666666</v>
      </c>
      <c r="J4449" s="13" t="e">
        <f>VLOOKUP(E4449&amp;" "&amp;F4449,tarifas!$A$13:$D$20,4,FALSE)*H4449</f>
        <v>#N/A</v>
      </c>
      <c r="K4449" s="13">
        <f>IF(F4449="COD1",tarifas!$D$11*(SUMIFS($H$11:$H$8770,$F$11:$F$8770,"=COD1",$B$11:$B$8770,"="&amp;B4449)/COUNTIFS($F$11:$F$8770,"=COD1",$B$11:$B$8770,"="&amp;B4449))/COUNTIFS($A$11:$A$8770,"="&amp;A4449,$F$11:$F$8770,"=COD1"),0)</f>
        <v>0</v>
      </c>
      <c r="L4449" s="13" t="e">
        <f>(VLOOKUP(F4449,tarifas!$C$7:$D$10,2,FALSE)+tarifas!$D$21)*datos!H4449</f>
        <v>#N/A</v>
      </c>
      <c r="M4449">
        <v>0</v>
      </c>
      <c r="N4449" s="13" t="e">
        <f t="shared" si="629"/>
        <v>#N/A</v>
      </c>
      <c r="O4449">
        <f t="shared" si="630"/>
        <v>0</v>
      </c>
      <c r="P4449" s="12">
        <f t="shared" si="631"/>
        <v>200.77211493486482</v>
      </c>
      <c r="Q4449">
        <f t="shared" si="632"/>
        <v>0</v>
      </c>
      <c r="R4449">
        <f>$D$2*tarifas!$D$12/24</f>
        <v>1.4541666666666666</v>
      </c>
      <c r="S4449" t="e">
        <f>VLOOKUP(E4449&amp;" "&amp;F4449,tarifas!$A$13:$D$20,4,FALSE)*P4449</f>
        <v>#N/A</v>
      </c>
      <c r="T4449">
        <f>IF(F4449="COD1",tarifas!$D$11*(SUMIFS($P$11:$P$8770,$F$11:$F$8770,"=COD1",$B$11:$B$8770,"="&amp;B4449)/COUNTIFS($F$11:$F$8770,"=COD1",$B$11:$B$8770,"="&amp;B4449))/COUNTIFS($A$11:$A$8770,"="&amp;A4449,$F$11:$F$8770,"=COD1"),0)</f>
        <v>0</v>
      </c>
      <c r="U4449" t="e">
        <f>(VLOOKUP(F4449,tarifas!$C$7:$D$10,2,FALSE)+tarifas!$D$21)*datos!P4449</f>
        <v>#N/A</v>
      </c>
      <c r="V4449" t="e">
        <f t="shared" si="633"/>
        <v>#N/A</v>
      </c>
      <c r="W4449">
        <f t="shared" si="634"/>
        <v>0</v>
      </c>
    </row>
    <row r="4450" spans="1:23" x14ac:dyDescent="0.25">
      <c r="A4450">
        <f t="shared" si="627"/>
        <v>183</v>
      </c>
      <c r="B4450">
        <f t="shared" si="628"/>
        <v>7</v>
      </c>
      <c r="C4450" s="1">
        <f t="shared" si="635"/>
        <v>41824.958333322567</v>
      </c>
      <c r="D4450" s="7">
        <v>0</v>
      </c>
      <c r="E4450" s="7"/>
      <c r="G4450">
        <v>51.25</v>
      </c>
      <c r="H4450" s="12">
        <v>198.99380835212924</v>
      </c>
      <c r="I4450" s="13">
        <f>$D$2*tarifas!$D$12/24</f>
        <v>1.4541666666666666</v>
      </c>
      <c r="J4450" s="13" t="e">
        <f>VLOOKUP(E4450&amp;" "&amp;F4450,tarifas!$A$13:$D$20,4,FALSE)*H4450</f>
        <v>#N/A</v>
      </c>
      <c r="K4450" s="13">
        <f>IF(F4450="COD1",tarifas!$D$11*(SUMIFS($H$11:$H$8770,$F$11:$F$8770,"=COD1",$B$11:$B$8770,"="&amp;B4450)/COUNTIFS($F$11:$F$8770,"=COD1",$B$11:$B$8770,"="&amp;B4450))/COUNTIFS($A$11:$A$8770,"="&amp;A4450,$F$11:$F$8770,"=COD1"),0)</f>
        <v>0</v>
      </c>
      <c r="L4450" s="13" t="e">
        <f>(VLOOKUP(F4450,tarifas!$C$7:$D$10,2,FALSE)+tarifas!$D$21)*datos!H4450</f>
        <v>#N/A</v>
      </c>
      <c r="M4450">
        <v>0</v>
      </c>
      <c r="N4450" s="13" t="e">
        <f t="shared" si="629"/>
        <v>#N/A</v>
      </c>
      <c r="O4450">
        <f t="shared" si="630"/>
        <v>0</v>
      </c>
      <c r="P4450" s="12">
        <f t="shared" si="631"/>
        <v>198.99380835212924</v>
      </c>
      <c r="Q4450">
        <f t="shared" si="632"/>
        <v>0</v>
      </c>
      <c r="R4450">
        <f>$D$2*tarifas!$D$12/24</f>
        <v>1.4541666666666666</v>
      </c>
      <c r="S4450" t="e">
        <f>VLOOKUP(E4450&amp;" "&amp;F4450,tarifas!$A$13:$D$20,4,FALSE)*P4450</f>
        <v>#N/A</v>
      </c>
      <c r="T4450">
        <f>IF(F4450="COD1",tarifas!$D$11*(SUMIFS($P$11:$P$8770,$F$11:$F$8770,"=COD1",$B$11:$B$8770,"="&amp;B4450)/COUNTIFS($F$11:$F$8770,"=COD1",$B$11:$B$8770,"="&amp;B4450))/COUNTIFS($A$11:$A$8770,"="&amp;A4450,$F$11:$F$8770,"=COD1"),0)</f>
        <v>0</v>
      </c>
      <c r="U4450" t="e">
        <f>(VLOOKUP(F4450,tarifas!$C$7:$D$10,2,FALSE)+tarifas!$D$21)*datos!P4450</f>
        <v>#N/A</v>
      </c>
      <c r="V4450" t="e">
        <f t="shared" si="633"/>
        <v>#N/A</v>
      </c>
      <c r="W4450">
        <f t="shared" si="634"/>
        <v>0</v>
      </c>
    </row>
    <row r="4451" spans="1:23" x14ac:dyDescent="0.25">
      <c r="A4451">
        <f t="shared" si="627"/>
        <v>184</v>
      </c>
      <c r="B4451">
        <f t="shared" si="628"/>
        <v>7</v>
      </c>
      <c r="C4451" s="1">
        <f t="shared" si="635"/>
        <v>41824.999999989232</v>
      </c>
      <c r="D4451" s="7">
        <v>0</v>
      </c>
      <c r="E4451" s="7"/>
      <c r="G4451">
        <v>45.66</v>
      </c>
      <c r="H4451" s="12">
        <v>196.74008865580541</v>
      </c>
      <c r="I4451" s="13">
        <f>$D$2*tarifas!$D$12/24</f>
        <v>1.4541666666666666</v>
      </c>
      <c r="J4451" s="13" t="e">
        <f>VLOOKUP(E4451&amp;" "&amp;F4451,tarifas!$A$13:$D$20,4,FALSE)*H4451</f>
        <v>#N/A</v>
      </c>
      <c r="K4451" s="13">
        <f>IF(F4451="COD1",tarifas!$D$11*(SUMIFS($H$11:$H$8770,$F$11:$F$8770,"=COD1",$B$11:$B$8770,"="&amp;B4451)/COUNTIFS($F$11:$F$8770,"=COD1",$B$11:$B$8770,"="&amp;B4451))/COUNTIFS($A$11:$A$8770,"="&amp;A4451,$F$11:$F$8770,"=COD1"),0)</f>
        <v>0</v>
      </c>
      <c r="L4451" s="13" t="e">
        <f>(VLOOKUP(F4451,tarifas!$C$7:$D$10,2,FALSE)+tarifas!$D$21)*datos!H4451</f>
        <v>#N/A</v>
      </c>
      <c r="M4451">
        <v>0</v>
      </c>
      <c r="N4451" s="13" t="e">
        <f t="shared" si="629"/>
        <v>#N/A</v>
      </c>
      <c r="O4451">
        <f t="shared" si="630"/>
        <v>0</v>
      </c>
      <c r="P4451" s="12">
        <f t="shared" si="631"/>
        <v>196.74008865580541</v>
      </c>
      <c r="Q4451">
        <f t="shared" si="632"/>
        <v>0</v>
      </c>
      <c r="R4451">
        <f>$D$2*tarifas!$D$12/24</f>
        <v>1.4541666666666666</v>
      </c>
      <c r="S4451" t="e">
        <f>VLOOKUP(E4451&amp;" "&amp;F4451,tarifas!$A$13:$D$20,4,FALSE)*P4451</f>
        <v>#N/A</v>
      </c>
      <c r="T4451">
        <f>IF(F4451="COD1",tarifas!$D$11*(SUMIFS($P$11:$P$8770,$F$11:$F$8770,"=COD1",$B$11:$B$8770,"="&amp;B4451)/COUNTIFS($F$11:$F$8770,"=COD1",$B$11:$B$8770,"="&amp;B4451))/COUNTIFS($A$11:$A$8770,"="&amp;A4451,$F$11:$F$8770,"=COD1"),0)</f>
        <v>0</v>
      </c>
      <c r="U4451" t="e">
        <f>(VLOOKUP(F4451,tarifas!$C$7:$D$10,2,FALSE)+tarifas!$D$21)*datos!P4451</f>
        <v>#N/A</v>
      </c>
      <c r="V4451" t="e">
        <f t="shared" si="633"/>
        <v>#N/A</v>
      </c>
      <c r="W4451">
        <f t="shared" si="634"/>
        <v>0</v>
      </c>
    </row>
    <row r="4452" spans="1:23" x14ac:dyDescent="0.25">
      <c r="A4452">
        <f t="shared" si="627"/>
        <v>184</v>
      </c>
      <c r="B4452">
        <f t="shared" si="628"/>
        <v>7</v>
      </c>
      <c r="C4452" s="1">
        <f t="shared" si="635"/>
        <v>41825.041666655896</v>
      </c>
      <c r="D4452" s="7">
        <v>0</v>
      </c>
      <c r="E4452" s="7"/>
      <c r="G4452">
        <v>46.02</v>
      </c>
      <c r="H4452" s="12">
        <v>195.76136229683516</v>
      </c>
      <c r="I4452" s="13">
        <f>$D$2*tarifas!$D$12/24</f>
        <v>1.4541666666666666</v>
      </c>
      <c r="J4452" s="13" t="e">
        <f>VLOOKUP(E4452&amp;" "&amp;F4452,tarifas!$A$13:$D$20,4,FALSE)*H4452</f>
        <v>#N/A</v>
      </c>
      <c r="K4452" s="13">
        <f>IF(F4452="COD1",tarifas!$D$11*(SUMIFS($H$11:$H$8770,$F$11:$F$8770,"=COD1",$B$11:$B$8770,"="&amp;B4452)/COUNTIFS($F$11:$F$8770,"=COD1",$B$11:$B$8770,"="&amp;B4452))/COUNTIFS($A$11:$A$8770,"="&amp;A4452,$F$11:$F$8770,"=COD1"),0)</f>
        <v>0</v>
      </c>
      <c r="L4452" s="13" t="e">
        <f>(VLOOKUP(F4452,tarifas!$C$7:$D$10,2,FALSE)+tarifas!$D$21)*datos!H4452</f>
        <v>#N/A</v>
      </c>
      <c r="M4452">
        <v>0</v>
      </c>
      <c r="N4452" s="13" t="e">
        <f t="shared" si="629"/>
        <v>#N/A</v>
      </c>
      <c r="O4452">
        <f t="shared" si="630"/>
        <v>0</v>
      </c>
      <c r="P4452" s="12">
        <f t="shared" si="631"/>
        <v>195.76136229683516</v>
      </c>
      <c r="Q4452">
        <f t="shared" si="632"/>
        <v>0</v>
      </c>
      <c r="R4452">
        <f>$D$2*tarifas!$D$12/24</f>
        <v>1.4541666666666666</v>
      </c>
      <c r="S4452" t="e">
        <f>VLOOKUP(E4452&amp;" "&amp;F4452,tarifas!$A$13:$D$20,4,FALSE)*P4452</f>
        <v>#N/A</v>
      </c>
      <c r="T4452">
        <f>IF(F4452="COD1",tarifas!$D$11*(SUMIFS($P$11:$P$8770,$F$11:$F$8770,"=COD1",$B$11:$B$8770,"="&amp;B4452)/COUNTIFS($F$11:$F$8770,"=COD1",$B$11:$B$8770,"="&amp;B4452))/COUNTIFS($A$11:$A$8770,"="&amp;A4452,$F$11:$F$8770,"=COD1"),0)</f>
        <v>0</v>
      </c>
      <c r="U4452" t="e">
        <f>(VLOOKUP(F4452,tarifas!$C$7:$D$10,2,FALSE)+tarifas!$D$21)*datos!P4452</f>
        <v>#N/A</v>
      </c>
      <c r="V4452" t="e">
        <f t="shared" si="633"/>
        <v>#N/A</v>
      </c>
      <c r="W4452">
        <f t="shared" si="634"/>
        <v>0</v>
      </c>
    </row>
    <row r="4453" spans="1:23" x14ac:dyDescent="0.25">
      <c r="A4453">
        <f t="shared" si="627"/>
        <v>184</v>
      </c>
      <c r="B4453">
        <f t="shared" si="628"/>
        <v>7</v>
      </c>
      <c r="C4453" s="1">
        <f t="shared" si="635"/>
        <v>41825.08333332256</v>
      </c>
      <c r="D4453" s="7">
        <v>0</v>
      </c>
      <c r="E4453" s="7"/>
      <c r="G4453">
        <v>46.5</v>
      </c>
      <c r="H4453" s="12">
        <v>193.00693734614975</v>
      </c>
      <c r="I4453" s="13">
        <f>$D$2*tarifas!$D$12/24</f>
        <v>1.4541666666666666</v>
      </c>
      <c r="J4453" s="13" t="e">
        <f>VLOOKUP(E4453&amp;" "&amp;F4453,tarifas!$A$13:$D$20,4,FALSE)*H4453</f>
        <v>#N/A</v>
      </c>
      <c r="K4453" s="13">
        <f>IF(F4453="COD1",tarifas!$D$11*(SUMIFS($H$11:$H$8770,$F$11:$F$8770,"=COD1",$B$11:$B$8770,"="&amp;B4453)/COUNTIFS($F$11:$F$8770,"=COD1",$B$11:$B$8770,"="&amp;B4453))/COUNTIFS($A$11:$A$8770,"="&amp;A4453,$F$11:$F$8770,"=COD1"),0)</f>
        <v>0</v>
      </c>
      <c r="L4453" s="13" t="e">
        <f>(VLOOKUP(F4453,tarifas!$C$7:$D$10,2,FALSE)+tarifas!$D$21)*datos!H4453</f>
        <v>#N/A</v>
      </c>
      <c r="M4453">
        <v>0</v>
      </c>
      <c r="N4453" s="13" t="e">
        <f t="shared" si="629"/>
        <v>#N/A</v>
      </c>
      <c r="O4453">
        <f t="shared" si="630"/>
        <v>0</v>
      </c>
      <c r="P4453" s="12">
        <f t="shared" si="631"/>
        <v>193.00693734614975</v>
      </c>
      <c r="Q4453">
        <f t="shared" si="632"/>
        <v>0</v>
      </c>
      <c r="R4453">
        <f>$D$2*tarifas!$D$12/24</f>
        <v>1.4541666666666666</v>
      </c>
      <c r="S4453" t="e">
        <f>VLOOKUP(E4453&amp;" "&amp;F4453,tarifas!$A$13:$D$20,4,FALSE)*P4453</f>
        <v>#N/A</v>
      </c>
      <c r="T4453">
        <f>IF(F4453="COD1",tarifas!$D$11*(SUMIFS($P$11:$P$8770,$F$11:$F$8770,"=COD1",$B$11:$B$8770,"="&amp;B4453)/COUNTIFS($F$11:$F$8770,"=COD1",$B$11:$B$8770,"="&amp;B4453))/COUNTIFS($A$11:$A$8770,"="&amp;A4453,$F$11:$F$8770,"=COD1"),0)</f>
        <v>0</v>
      </c>
      <c r="U4453" t="e">
        <f>(VLOOKUP(F4453,tarifas!$C$7:$D$10,2,FALSE)+tarifas!$D$21)*datos!P4453</f>
        <v>#N/A</v>
      </c>
      <c r="V4453" t="e">
        <f t="shared" si="633"/>
        <v>#N/A</v>
      </c>
      <c r="W4453">
        <f t="shared" si="634"/>
        <v>0</v>
      </c>
    </row>
    <row r="4454" spans="1:23" x14ac:dyDescent="0.25">
      <c r="A4454">
        <f t="shared" si="627"/>
        <v>184</v>
      </c>
      <c r="B4454">
        <f t="shared" si="628"/>
        <v>7</v>
      </c>
      <c r="C4454" s="1">
        <f t="shared" si="635"/>
        <v>41825.124999989224</v>
      </c>
      <c r="D4454" s="7">
        <v>0</v>
      </c>
      <c r="E4454" s="7"/>
      <c r="G4454">
        <v>45.4</v>
      </c>
      <c r="H4454" s="12">
        <v>192.37621087652465</v>
      </c>
      <c r="I4454" s="13">
        <f>$D$2*tarifas!$D$12/24</f>
        <v>1.4541666666666666</v>
      </c>
      <c r="J4454" s="13" t="e">
        <f>VLOOKUP(E4454&amp;" "&amp;F4454,tarifas!$A$13:$D$20,4,FALSE)*H4454</f>
        <v>#N/A</v>
      </c>
      <c r="K4454" s="13">
        <f>IF(F4454="COD1",tarifas!$D$11*(SUMIFS($H$11:$H$8770,$F$11:$F$8770,"=COD1",$B$11:$B$8770,"="&amp;B4454)/COUNTIFS($F$11:$F$8770,"=COD1",$B$11:$B$8770,"="&amp;B4454))/COUNTIFS($A$11:$A$8770,"="&amp;A4454,$F$11:$F$8770,"=COD1"),0)</f>
        <v>0</v>
      </c>
      <c r="L4454" s="13" t="e">
        <f>(VLOOKUP(F4454,tarifas!$C$7:$D$10,2,FALSE)+tarifas!$D$21)*datos!H4454</f>
        <v>#N/A</v>
      </c>
      <c r="M4454">
        <v>0</v>
      </c>
      <c r="N4454" s="13" t="e">
        <f t="shared" si="629"/>
        <v>#N/A</v>
      </c>
      <c r="O4454">
        <f t="shared" si="630"/>
        <v>0</v>
      </c>
      <c r="P4454" s="12">
        <f t="shared" si="631"/>
        <v>192.37621087652465</v>
      </c>
      <c r="Q4454">
        <f t="shared" si="632"/>
        <v>0</v>
      </c>
      <c r="R4454">
        <f>$D$2*tarifas!$D$12/24</f>
        <v>1.4541666666666666</v>
      </c>
      <c r="S4454" t="e">
        <f>VLOOKUP(E4454&amp;" "&amp;F4454,tarifas!$A$13:$D$20,4,FALSE)*P4454</f>
        <v>#N/A</v>
      </c>
      <c r="T4454">
        <f>IF(F4454="COD1",tarifas!$D$11*(SUMIFS($P$11:$P$8770,$F$11:$F$8770,"=COD1",$B$11:$B$8770,"="&amp;B4454)/COUNTIFS($F$11:$F$8770,"=COD1",$B$11:$B$8770,"="&amp;B4454))/COUNTIFS($A$11:$A$8770,"="&amp;A4454,$F$11:$F$8770,"=COD1"),0)</f>
        <v>0</v>
      </c>
      <c r="U4454" t="e">
        <f>(VLOOKUP(F4454,tarifas!$C$7:$D$10,2,FALSE)+tarifas!$D$21)*datos!P4454</f>
        <v>#N/A</v>
      </c>
      <c r="V4454" t="e">
        <f t="shared" si="633"/>
        <v>#N/A</v>
      </c>
      <c r="W4454">
        <f t="shared" si="634"/>
        <v>0</v>
      </c>
    </row>
    <row r="4455" spans="1:23" x14ac:dyDescent="0.25">
      <c r="A4455">
        <f t="shared" si="627"/>
        <v>184</v>
      </c>
      <c r="B4455">
        <f t="shared" si="628"/>
        <v>7</v>
      </c>
      <c r="C4455" s="1">
        <f t="shared" si="635"/>
        <v>41825.166666655889</v>
      </c>
      <c r="D4455" s="7">
        <v>0</v>
      </c>
      <c r="E4455" s="7"/>
      <c r="G4455">
        <v>44.95</v>
      </c>
      <c r="H4455" s="12">
        <v>191.45555096283644</v>
      </c>
      <c r="I4455" s="13">
        <f>$D$2*tarifas!$D$12/24</f>
        <v>1.4541666666666666</v>
      </c>
      <c r="J4455" s="13" t="e">
        <f>VLOOKUP(E4455&amp;" "&amp;F4455,tarifas!$A$13:$D$20,4,FALSE)*H4455</f>
        <v>#N/A</v>
      </c>
      <c r="K4455" s="13">
        <f>IF(F4455="COD1",tarifas!$D$11*(SUMIFS($H$11:$H$8770,$F$11:$F$8770,"=COD1",$B$11:$B$8770,"="&amp;B4455)/COUNTIFS($F$11:$F$8770,"=COD1",$B$11:$B$8770,"="&amp;B4455))/COUNTIFS($A$11:$A$8770,"="&amp;A4455,$F$11:$F$8770,"=COD1"),0)</f>
        <v>0</v>
      </c>
      <c r="L4455" s="13" t="e">
        <f>(VLOOKUP(F4455,tarifas!$C$7:$D$10,2,FALSE)+tarifas!$D$21)*datos!H4455</f>
        <v>#N/A</v>
      </c>
      <c r="M4455">
        <v>0</v>
      </c>
      <c r="N4455" s="13" t="e">
        <f t="shared" si="629"/>
        <v>#N/A</v>
      </c>
      <c r="O4455">
        <f t="shared" si="630"/>
        <v>0</v>
      </c>
      <c r="P4455" s="12">
        <f t="shared" si="631"/>
        <v>191.45555096283644</v>
      </c>
      <c r="Q4455">
        <f t="shared" si="632"/>
        <v>0</v>
      </c>
      <c r="R4455">
        <f>$D$2*tarifas!$D$12/24</f>
        <v>1.4541666666666666</v>
      </c>
      <c r="S4455" t="e">
        <f>VLOOKUP(E4455&amp;" "&amp;F4455,tarifas!$A$13:$D$20,4,FALSE)*P4455</f>
        <v>#N/A</v>
      </c>
      <c r="T4455">
        <f>IF(F4455="COD1",tarifas!$D$11*(SUMIFS($P$11:$P$8770,$F$11:$F$8770,"=COD1",$B$11:$B$8770,"="&amp;B4455)/COUNTIFS($F$11:$F$8770,"=COD1",$B$11:$B$8770,"="&amp;B4455))/COUNTIFS($A$11:$A$8770,"="&amp;A4455,$F$11:$F$8770,"=COD1"),0)</f>
        <v>0</v>
      </c>
      <c r="U4455" t="e">
        <f>(VLOOKUP(F4455,tarifas!$C$7:$D$10,2,FALSE)+tarifas!$D$21)*datos!P4455</f>
        <v>#N/A</v>
      </c>
      <c r="V4455" t="e">
        <f t="shared" si="633"/>
        <v>#N/A</v>
      </c>
      <c r="W4455">
        <f t="shared" si="634"/>
        <v>0</v>
      </c>
    </row>
    <row r="4456" spans="1:23" x14ac:dyDescent="0.25">
      <c r="A4456">
        <f t="shared" si="627"/>
        <v>184</v>
      </c>
      <c r="B4456">
        <f t="shared" si="628"/>
        <v>7</v>
      </c>
      <c r="C4456" s="1">
        <f t="shared" si="635"/>
        <v>41825.208333322553</v>
      </c>
      <c r="D4456" s="7">
        <v>0</v>
      </c>
      <c r="E4456" s="7"/>
      <c r="G4456">
        <v>42.12</v>
      </c>
      <c r="H4456" s="12">
        <v>189.62004006061369</v>
      </c>
      <c r="I4456" s="13">
        <f>$D$2*tarifas!$D$12/24</f>
        <v>1.4541666666666666</v>
      </c>
      <c r="J4456" s="13" t="e">
        <f>VLOOKUP(E4456&amp;" "&amp;F4456,tarifas!$A$13:$D$20,4,FALSE)*H4456</f>
        <v>#N/A</v>
      </c>
      <c r="K4456" s="13">
        <f>IF(F4456="COD1",tarifas!$D$11*(SUMIFS($H$11:$H$8770,$F$11:$F$8770,"=COD1",$B$11:$B$8770,"="&amp;B4456)/COUNTIFS($F$11:$F$8770,"=COD1",$B$11:$B$8770,"="&amp;B4456))/COUNTIFS($A$11:$A$8770,"="&amp;A4456,$F$11:$F$8770,"=COD1"),0)</f>
        <v>0</v>
      </c>
      <c r="L4456" s="13" t="e">
        <f>(VLOOKUP(F4456,tarifas!$C$7:$D$10,2,FALSE)+tarifas!$D$21)*datos!H4456</f>
        <v>#N/A</v>
      </c>
      <c r="M4456">
        <v>8.9448799999999995</v>
      </c>
      <c r="N4456" s="13" t="e">
        <f t="shared" si="629"/>
        <v>#N/A</v>
      </c>
      <c r="O4456">
        <f t="shared" si="630"/>
        <v>8.9448799999999995</v>
      </c>
      <c r="P4456" s="12">
        <f t="shared" si="631"/>
        <v>180.67516006061368</v>
      </c>
      <c r="Q4456">
        <f t="shared" si="632"/>
        <v>0</v>
      </c>
      <c r="R4456">
        <f>$D$2*tarifas!$D$12/24</f>
        <v>1.4541666666666666</v>
      </c>
      <c r="S4456" t="e">
        <f>VLOOKUP(E4456&amp;" "&amp;F4456,tarifas!$A$13:$D$20,4,FALSE)*P4456</f>
        <v>#N/A</v>
      </c>
      <c r="T4456">
        <f>IF(F4456="COD1",tarifas!$D$11*(SUMIFS($P$11:$P$8770,$F$11:$F$8770,"=COD1",$B$11:$B$8770,"="&amp;B4456)/COUNTIFS($F$11:$F$8770,"=COD1",$B$11:$B$8770,"="&amp;B4456))/COUNTIFS($A$11:$A$8770,"="&amp;A4456,$F$11:$F$8770,"=COD1"),0)</f>
        <v>0</v>
      </c>
      <c r="U4456" t="e">
        <f>(VLOOKUP(F4456,tarifas!$C$7:$D$10,2,FALSE)+tarifas!$D$21)*datos!P4456</f>
        <v>#N/A</v>
      </c>
      <c r="V4456" t="e">
        <f t="shared" si="633"/>
        <v>#N/A</v>
      </c>
      <c r="W4456">
        <f t="shared" si="634"/>
        <v>0</v>
      </c>
    </row>
    <row r="4457" spans="1:23" x14ac:dyDescent="0.25">
      <c r="A4457">
        <f t="shared" si="627"/>
        <v>184</v>
      </c>
      <c r="B4457">
        <f t="shared" si="628"/>
        <v>7</v>
      </c>
      <c r="C4457" s="1">
        <f t="shared" si="635"/>
        <v>41825.249999989217</v>
      </c>
      <c r="D4457" s="7">
        <v>3.606060606060606</v>
      </c>
      <c r="E4457" s="7"/>
      <c r="G4457">
        <v>41.4</v>
      </c>
      <c r="H4457" s="12">
        <v>170.67833746929338</v>
      </c>
      <c r="I4457" s="13">
        <f>$D$2*tarifas!$D$12/24</f>
        <v>1.4541666666666666</v>
      </c>
      <c r="J4457" s="13" t="e">
        <f>VLOOKUP(E4457&amp;" "&amp;F4457,tarifas!$A$13:$D$20,4,FALSE)*H4457</f>
        <v>#N/A</v>
      </c>
      <c r="K4457" s="13">
        <f>IF(F4457="COD1",tarifas!$D$11*(SUMIFS($H$11:$H$8770,$F$11:$F$8770,"=COD1",$B$11:$B$8770,"="&amp;B4457)/COUNTIFS($F$11:$F$8770,"=COD1",$B$11:$B$8770,"="&amp;B4457))/COUNTIFS($A$11:$A$8770,"="&amp;A4457,$F$11:$F$8770,"=COD1"),0)</f>
        <v>0</v>
      </c>
      <c r="L4457" s="13" t="e">
        <f>(VLOOKUP(F4457,tarifas!$C$7:$D$10,2,FALSE)+tarifas!$D$21)*datos!H4457</f>
        <v>#N/A</v>
      </c>
      <c r="M4457">
        <v>51.095910000000003</v>
      </c>
      <c r="N4457" s="13" t="e">
        <f t="shared" si="629"/>
        <v>#N/A</v>
      </c>
      <c r="O4457">
        <f t="shared" si="630"/>
        <v>51.095910000000003</v>
      </c>
      <c r="P4457" s="12">
        <f t="shared" si="631"/>
        <v>119.58242746929338</v>
      </c>
      <c r="Q4457">
        <f t="shared" si="632"/>
        <v>0</v>
      </c>
      <c r="R4457">
        <f>$D$2*tarifas!$D$12/24</f>
        <v>1.4541666666666666</v>
      </c>
      <c r="S4457" t="e">
        <f>VLOOKUP(E4457&amp;" "&amp;F4457,tarifas!$A$13:$D$20,4,FALSE)*P4457</f>
        <v>#N/A</v>
      </c>
      <c r="T4457">
        <f>IF(F4457="COD1",tarifas!$D$11*(SUMIFS($P$11:$P$8770,$F$11:$F$8770,"=COD1",$B$11:$B$8770,"="&amp;B4457)/COUNTIFS($F$11:$F$8770,"=COD1",$B$11:$B$8770,"="&amp;B4457))/COUNTIFS($A$11:$A$8770,"="&amp;A4457,$F$11:$F$8770,"=COD1"),0)</f>
        <v>0</v>
      </c>
      <c r="U4457" t="e">
        <f>(VLOOKUP(F4457,tarifas!$C$7:$D$10,2,FALSE)+tarifas!$D$21)*datos!P4457</f>
        <v>#N/A</v>
      </c>
      <c r="V4457" t="e">
        <f t="shared" si="633"/>
        <v>#N/A</v>
      </c>
      <c r="W4457">
        <f t="shared" si="634"/>
        <v>0</v>
      </c>
    </row>
    <row r="4458" spans="1:23" x14ac:dyDescent="0.25">
      <c r="A4458">
        <f t="shared" si="627"/>
        <v>184</v>
      </c>
      <c r="B4458">
        <f t="shared" si="628"/>
        <v>7</v>
      </c>
      <c r="C4458" s="1">
        <f t="shared" si="635"/>
        <v>41825.291666655881</v>
      </c>
      <c r="D4458" s="7">
        <v>54.863636363636367</v>
      </c>
      <c r="E4458" s="7"/>
      <c r="G4458">
        <v>44.95</v>
      </c>
      <c r="H4458" s="12">
        <v>169.60014617173806</v>
      </c>
      <c r="I4458" s="13">
        <f>$D$2*tarifas!$D$12/24</f>
        <v>1.4541666666666666</v>
      </c>
      <c r="J4458" s="13" t="e">
        <f>VLOOKUP(E4458&amp;" "&amp;F4458,tarifas!$A$13:$D$20,4,FALSE)*H4458</f>
        <v>#N/A</v>
      </c>
      <c r="K4458" s="13">
        <f>IF(F4458="COD1",tarifas!$D$11*(SUMIFS($H$11:$H$8770,$F$11:$F$8770,"=COD1",$B$11:$B$8770,"="&amp;B4458)/COUNTIFS($F$11:$F$8770,"=COD1",$B$11:$B$8770,"="&amp;B4458))/COUNTIFS($A$11:$A$8770,"="&amp;A4458,$F$11:$F$8770,"=COD1"),0)</f>
        <v>0</v>
      </c>
      <c r="L4458" s="13" t="e">
        <f>(VLOOKUP(F4458,tarifas!$C$7:$D$10,2,FALSE)+tarifas!$D$21)*datos!H4458</f>
        <v>#N/A</v>
      </c>
      <c r="M4458">
        <v>50.122140000000002</v>
      </c>
      <c r="N4458" s="13" t="e">
        <f t="shared" si="629"/>
        <v>#N/A</v>
      </c>
      <c r="O4458">
        <f t="shared" si="630"/>
        <v>50.122140000000002</v>
      </c>
      <c r="P4458" s="12">
        <f t="shared" si="631"/>
        <v>119.47800617173806</v>
      </c>
      <c r="Q4458">
        <f t="shared" si="632"/>
        <v>0</v>
      </c>
      <c r="R4458">
        <f>$D$2*tarifas!$D$12/24</f>
        <v>1.4541666666666666</v>
      </c>
      <c r="S4458" t="e">
        <f>VLOOKUP(E4458&amp;" "&amp;F4458,tarifas!$A$13:$D$20,4,FALSE)*P4458</f>
        <v>#N/A</v>
      </c>
      <c r="T4458">
        <f>IF(F4458="COD1",tarifas!$D$11*(SUMIFS($P$11:$P$8770,$F$11:$F$8770,"=COD1",$B$11:$B$8770,"="&amp;B4458)/COUNTIFS($F$11:$F$8770,"=COD1",$B$11:$B$8770,"="&amp;B4458))/COUNTIFS($A$11:$A$8770,"="&amp;A4458,$F$11:$F$8770,"=COD1"),0)</f>
        <v>0</v>
      </c>
      <c r="U4458" t="e">
        <f>(VLOOKUP(F4458,tarifas!$C$7:$D$10,2,FALSE)+tarifas!$D$21)*datos!P4458</f>
        <v>#N/A</v>
      </c>
      <c r="V4458" t="e">
        <f t="shared" si="633"/>
        <v>#N/A</v>
      </c>
      <c r="W4458">
        <f t="shared" si="634"/>
        <v>0</v>
      </c>
    </row>
    <row r="4459" spans="1:23" x14ac:dyDescent="0.25">
      <c r="A4459">
        <f t="shared" si="627"/>
        <v>184</v>
      </c>
      <c r="B4459">
        <f t="shared" si="628"/>
        <v>7</v>
      </c>
      <c r="C4459" s="1">
        <f t="shared" si="635"/>
        <v>41825.333333322546</v>
      </c>
      <c r="D4459" s="7">
        <v>147.07575757575759</v>
      </c>
      <c r="E4459" s="7"/>
      <c r="G4459">
        <v>48.97</v>
      </c>
      <c r="H4459" s="12">
        <v>173.65762015109891</v>
      </c>
      <c r="I4459" s="13">
        <f>$D$2*tarifas!$D$12/24</f>
        <v>1.4541666666666666</v>
      </c>
      <c r="J4459" s="13" t="e">
        <f>VLOOKUP(E4459&amp;" "&amp;F4459,tarifas!$A$13:$D$20,4,FALSE)*H4459</f>
        <v>#N/A</v>
      </c>
      <c r="K4459" s="13">
        <f>IF(F4459="COD1",tarifas!$D$11*(SUMIFS($H$11:$H$8770,$F$11:$F$8770,"=COD1",$B$11:$B$8770,"="&amp;B4459)/COUNTIFS($F$11:$F$8770,"=COD1",$B$11:$B$8770,"="&amp;B4459))/COUNTIFS($A$11:$A$8770,"="&amp;A4459,$F$11:$F$8770,"=COD1"),0)</f>
        <v>0</v>
      </c>
      <c r="L4459" s="13" t="e">
        <f>(VLOOKUP(F4459,tarifas!$C$7:$D$10,2,FALSE)+tarifas!$D$21)*datos!H4459</f>
        <v>#N/A</v>
      </c>
      <c r="M4459">
        <v>82.317920000000001</v>
      </c>
      <c r="N4459" s="13" t="e">
        <f t="shared" si="629"/>
        <v>#N/A</v>
      </c>
      <c r="O4459">
        <f t="shared" si="630"/>
        <v>82.317920000000001</v>
      </c>
      <c r="P4459" s="12">
        <f t="shared" si="631"/>
        <v>91.33970015109891</v>
      </c>
      <c r="Q4459">
        <f t="shared" si="632"/>
        <v>0</v>
      </c>
      <c r="R4459">
        <f>$D$2*tarifas!$D$12/24</f>
        <v>1.4541666666666666</v>
      </c>
      <c r="S4459" t="e">
        <f>VLOOKUP(E4459&amp;" "&amp;F4459,tarifas!$A$13:$D$20,4,FALSE)*P4459</f>
        <v>#N/A</v>
      </c>
      <c r="T4459">
        <f>IF(F4459="COD1",tarifas!$D$11*(SUMIFS($P$11:$P$8770,$F$11:$F$8770,"=COD1",$B$11:$B$8770,"="&amp;B4459)/COUNTIFS($F$11:$F$8770,"=COD1",$B$11:$B$8770,"="&amp;B4459))/COUNTIFS($A$11:$A$8770,"="&amp;A4459,$F$11:$F$8770,"=COD1"),0)</f>
        <v>0</v>
      </c>
      <c r="U4459" t="e">
        <f>(VLOOKUP(F4459,tarifas!$C$7:$D$10,2,FALSE)+tarifas!$D$21)*datos!P4459</f>
        <v>#N/A</v>
      </c>
      <c r="V4459" t="e">
        <f t="shared" si="633"/>
        <v>#N/A</v>
      </c>
      <c r="W4459">
        <f t="shared" si="634"/>
        <v>0</v>
      </c>
    </row>
    <row r="4460" spans="1:23" x14ac:dyDescent="0.25">
      <c r="A4460">
        <f t="shared" si="627"/>
        <v>184</v>
      </c>
      <c r="B4460">
        <f t="shared" si="628"/>
        <v>7</v>
      </c>
      <c r="C4460" s="1">
        <f t="shared" si="635"/>
        <v>41825.37499998921</v>
      </c>
      <c r="D4460" s="7">
        <v>389.45454545454544</v>
      </c>
      <c r="E4460" s="7"/>
      <c r="G4460">
        <v>53</v>
      </c>
      <c r="H4460" s="12">
        <v>171.90967385816595</v>
      </c>
      <c r="I4460" s="13">
        <f>$D$2*tarifas!$D$12/24</f>
        <v>1.4541666666666666</v>
      </c>
      <c r="J4460" s="13" t="e">
        <f>VLOOKUP(E4460&amp;" "&amp;F4460,tarifas!$A$13:$D$20,4,FALSE)*H4460</f>
        <v>#N/A</v>
      </c>
      <c r="K4460" s="13">
        <f>IF(F4460="COD1",tarifas!$D$11*(SUMIFS($H$11:$H$8770,$F$11:$F$8770,"=COD1",$B$11:$B$8770,"="&amp;B4460)/COUNTIFS($F$11:$F$8770,"=COD1",$B$11:$B$8770,"="&amp;B4460))/COUNTIFS($A$11:$A$8770,"="&amp;A4460,$F$11:$F$8770,"=COD1"),0)</f>
        <v>0</v>
      </c>
      <c r="L4460" s="13" t="e">
        <f>(VLOOKUP(F4460,tarifas!$C$7:$D$10,2,FALSE)+tarifas!$D$21)*datos!H4460</f>
        <v>#N/A</v>
      </c>
      <c r="M4460">
        <v>194.43780999999998</v>
      </c>
      <c r="N4460" s="13" t="e">
        <f t="shared" si="629"/>
        <v>#N/A</v>
      </c>
      <c r="O4460">
        <f t="shared" si="630"/>
        <v>171.90967385816595</v>
      </c>
      <c r="P4460" s="12">
        <f t="shared" si="631"/>
        <v>0</v>
      </c>
      <c r="Q4460">
        <f t="shared" si="632"/>
        <v>22.52813614183404</v>
      </c>
      <c r="R4460">
        <f>$D$2*tarifas!$D$12/24</f>
        <v>1.4541666666666666</v>
      </c>
      <c r="S4460" t="e">
        <f>VLOOKUP(E4460&amp;" "&amp;F4460,tarifas!$A$13:$D$20,4,FALSE)*P4460</f>
        <v>#N/A</v>
      </c>
      <c r="T4460">
        <f>IF(F4460="COD1",tarifas!$D$11*(SUMIFS($P$11:$P$8770,$F$11:$F$8770,"=COD1",$B$11:$B$8770,"="&amp;B4460)/COUNTIFS($F$11:$F$8770,"=COD1",$B$11:$B$8770,"="&amp;B4460))/COUNTIFS($A$11:$A$8770,"="&amp;A4460,$F$11:$F$8770,"=COD1"),0)</f>
        <v>0</v>
      </c>
      <c r="U4460" t="e">
        <f>(VLOOKUP(F4460,tarifas!$C$7:$D$10,2,FALSE)+tarifas!$D$21)*datos!P4460</f>
        <v>#N/A</v>
      </c>
      <c r="V4460" t="e">
        <f t="shared" si="633"/>
        <v>#N/A</v>
      </c>
      <c r="W4460">
        <f t="shared" si="634"/>
        <v>1.0745920939654838</v>
      </c>
    </row>
    <row r="4461" spans="1:23" x14ac:dyDescent="0.25">
      <c r="A4461">
        <f t="shared" si="627"/>
        <v>184</v>
      </c>
      <c r="B4461">
        <f t="shared" si="628"/>
        <v>7</v>
      </c>
      <c r="C4461" s="1">
        <f t="shared" si="635"/>
        <v>41825.416666655874</v>
      </c>
      <c r="D4461" s="7">
        <v>595.51515151515139</v>
      </c>
      <c r="E4461" s="7"/>
      <c r="G4461">
        <v>54.2</v>
      </c>
      <c r="H4461" s="12">
        <v>172.48291711155989</v>
      </c>
      <c r="I4461" s="13">
        <f>$D$2*tarifas!$D$12/24</f>
        <v>1.4541666666666666</v>
      </c>
      <c r="J4461" s="13" t="e">
        <f>VLOOKUP(E4461&amp;" "&amp;F4461,tarifas!$A$13:$D$20,4,FALSE)*H4461</f>
        <v>#N/A</v>
      </c>
      <c r="K4461" s="13">
        <f>IF(F4461="COD1",tarifas!$D$11*(SUMIFS($H$11:$H$8770,$F$11:$F$8770,"=COD1",$B$11:$B$8770,"="&amp;B4461)/COUNTIFS($F$11:$F$8770,"=COD1",$B$11:$B$8770,"="&amp;B4461))/COUNTIFS($A$11:$A$8770,"="&amp;A4461,$F$11:$F$8770,"=COD1"),0)</f>
        <v>0</v>
      </c>
      <c r="L4461" s="13" t="e">
        <f>(VLOOKUP(F4461,tarifas!$C$7:$D$10,2,FALSE)+tarifas!$D$21)*datos!H4461</f>
        <v>#N/A</v>
      </c>
      <c r="M4461">
        <v>132.60278</v>
      </c>
      <c r="N4461" s="13" t="e">
        <f t="shared" si="629"/>
        <v>#N/A</v>
      </c>
      <c r="O4461">
        <f t="shared" si="630"/>
        <v>132.60278</v>
      </c>
      <c r="P4461" s="12">
        <f t="shared" si="631"/>
        <v>39.88013711155989</v>
      </c>
      <c r="Q4461">
        <f t="shared" si="632"/>
        <v>0</v>
      </c>
      <c r="R4461">
        <f>$D$2*tarifas!$D$12/24</f>
        <v>1.4541666666666666</v>
      </c>
      <c r="S4461" t="e">
        <f>VLOOKUP(E4461&amp;" "&amp;F4461,tarifas!$A$13:$D$20,4,FALSE)*P4461</f>
        <v>#N/A</v>
      </c>
      <c r="T4461">
        <f>IF(F4461="COD1",tarifas!$D$11*(SUMIFS($P$11:$P$8770,$F$11:$F$8770,"=COD1",$B$11:$B$8770,"="&amp;B4461)/COUNTIFS($F$11:$F$8770,"=COD1",$B$11:$B$8770,"="&amp;B4461))/COUNTIFS($A$11:$A$8770,"="&amp;A4461,$F$11:$F$8770,"=COD1"),0)</f>
        <v>0</v>
      </c>
      <c r="U4461" t="e">
        <f>(VLOOKUP(F4461,tarifas!$C$7:$D$10,2,FALSE)+tarifas!$D$21)*datos!P4461</f>
        <v>#N/A</v>
      </c>
      <c r="V4461" t="e">
        <f t="shared" si="633"/>
        <v>#N/A</v>
      </c>
      <c r="W4461">
        <f t="shared" si="634"/>
        <v>0</v>
      </c>
    </row>
    <row r="4462" spans="1:23" x14ac:dyDescent="0.25">
      <c r="A4462">
        <f t="shared" si="627"/>
        <v>184</v>
      </c>
      <c r="B4462">
        <f t="shared" si="628"/>
        <v>7</v>
      </c>
      <c r="C4462" s="1">
        <f t="shared" si="635"/>
        <v>41825.458333322538</v>
      </c>
      <c r="D4462" s="7">
        <v>482.6969696969698</v>
      </c>
      <c r="E4462" s="7"/>
      <c r="G4462">
        <v>53.97</v>
      </c>
      <c r="H4462" s="12">
        <v>173.95416409521641</v>
      </c>
      <c r="I4462" s="13">
        <f>$D$2*tarifas!$D$12/24</f>
        <v>1.4541666666666666</v>
      </c>
      <c r="J4462" s="13" t="e">
        <f>VLOOKUP(E4462&amp;" "&amp;F4462,tarifas!$A$13:$D$20,4,FALSE)*H4462</f>
        <v>#N/A</v>
      </c>
      <c r="K4462" s="13">
        <f>IF(F4462="COD1",tarifas!$D$11*(SUMIFS($H$11:$H$8770,$F$11:$F$8770,"=COD1",$B$11:$B$8770,"="&amp;B4462)/COUNTIFS($F$11:$F$8770,"=COD1",$B$11:$B$8770,"="&amp;B4462))/COUNTIFS($A$11:$A$8770,"="&amp;A4462,$F$11:$F$8770,"=COD1"),0)</f>
        <v>0</v>
      </c>
      <c r="L4462" s="13" t="e">
        <f>(VLOOKUP(F4462,tarifas!$C$7:$D$10,2,FALSE)+tarifas!$D$21)*datos!H4462</f>
        <v>#N/A</v>
      </c>
      <c r="M4462">
        <v>90.169370000000001</v>
      </c>
      <c r="N4462" s="13" t="e">
        <f t="shared" si="629"/>
        <v>#N/A</v>
      </c>
      <c r="O4462">
        <f t="shared" si="630"/>
        <v>90.169370000000001</v>
      </c>
      <c r="P4462" s="12">
        <f t="shared" si="631"/>
        <v>83.784794095216412</v>
      </c>
      <c r="Q4462">
        <f t="shared" si="632"/>
        <v>0</v>
      </c>
      <c r="R4462">
        <f>$D$2*tarifas!$D$12/24</f>
        <v>1.4541666666666666</v>
      </c>
      <c r="S4462" t="e">
        <f>VLOOKUP(E4462&amp;" "&amp;F4462,tarifas!$A$13:$D$20,4,FALSE)*P4462</f>
        <v>#N/A</v>
      </c>
      <c r="T4462">
        <f>IF(F4462="COD1",tarifas!$D$11*(SUMIFS($P$11:$P$8770,$F$11:$F$8770,"=COD1",$B$11:$B$8770,"="&amp;B4462)/COUNTIFS($F$11:$F$8770,"=COD1",$B$11:$B$8770,"="&amp;B4462))/COUNTIFS($A$11:$A$8770,"="&amp;A4462,$F$11:$F$8770,"=COD1"),0)</f>
        <v>0</v>
      </c>
      <c r="U4462" t="e">
        <f>(VLOOKUP(F4462,tarifas!$C$7:$D$10,2,FALSE)+tarifas!$D$21)*datos!P4462</f>
        <v>#N/A</v>
      </c>
      <c r="V4462" t="e">
        <f t="shared" si="633"/>
        <v>#N/A</v>
      </c>
      <c r="W4462">
        <f t="shared" si="634"/>
        <v>0</v>
      </c>
    </row>
    <row r="4463" spans="1:23" x14ac:dyDescent="0.25">
      <c r="A4463">
        <f t="shared" si="627"/>
        <v>184</v>
      </c>
      <c r="B4463">
        <f t="shared" si="628"/>
        <v>7</v>
      </c>
      <c r="C4463" s="1">
        <f t="shared" si="635"/>
        <v>41825.499999989202</v>
      </c>
      <c r="D4463" s="7">
        <v>607.36363636363649</v>
      </c>
      <c r="E4463" s="7"/>
      <c r="G4463">
        <v>51.42</v>
      </c>
      <c r="H4463" s="12">
        <v>175.68817451550731</v>
      </c>
      <c r="I4463" s="13">
        <f>$D$2*tarifas!$D$12/24</f>
        <v>1.4541666666666666</v>
      </c>
      <c r="J4463" s="13" t="e">
        <f>VLOOKUP(E4463&amp;" "&amp;F4463,tarifas!$A$13:$D$20,4,FALSE)*H4463</f>
        <v>#N/A</v>
      </c>
      <c r="K4463" s="13">
        <f>IF(F4463="COD1",tarifas!$D$11*(SUMIFS($H$11:$H$8770,$F$11:$F$8770,"=COD1",$B$11:$B$8770,"="&amp;B4463)/COUNTIFS($F$11:$F$8770,"=COD1",$B$11:$B$8770,"="&amp;B4463))/COUNTIFS($A$11:$A$8770,"="&amp;A4463,$F$11:$F$8770,"=COD1"),0)</f>
        <v>0</v>
      </c>
      <c r="L4463" s="13" t="e">
        <f>(VLOOKUP(F4463,tarifas!$C$7:$D$10,2,FALSE)+tarifas!$D$21)*datos!H4463</f>
        <v>#N/A</v>
      </c>
      <c r="M4463">
        <v>108.57891000000001</v>
      </c>
      <c r="N4463" s="13" t="e">
        <f t="shared" si="629"/>
        <v>#N/A</v>
      </c>
      <c r="O4463">
        <f t="shared" si="630"/>
        <v>108.57891000000001</v>
      </c>
      <c r="P4463" s="12">
        <f t="shared" si="631"/>
        <v>67.109264515507306</v>
      </c>
      <c r="Q4463">
        <f t="shared" si="632"/>
        <v>0</v>
      </c>
      <c r="R4463">
        <f>$D$2*tarifas!$D$12/24</f>
        <v>1.4541666666666666</v>
      </c>
      <c r="S4463" t="e">
        <f>VLOOKUP(E4463&amp;" "&amp;F4463,tarifas!$A$13:$D$20,4,FALSE)*P4463</f>
        <v>#N/A</v>
      </c>
      <c r="T4463">
        <f>IF(F4463="COD1",tarifas!$D$11*(SUMIFS($P$11:$P$8770,$F$11:$F$8770,"=COD1",$B$11:$B$8770,"="&amp;B4463)/COUNTIFS($F$11:$F$8770,"=COD1",$B$11:$B$8770,"="&amp;B4463))/COUNTIFS($A$11:$A$8770,"="&amp;A4463,$F$11:$F$8770,"=COD1"),0)</f>
        <v>0</v>
      </c>
      <c r="U4463" t="e">
        <f>(VLOOKUP(F4463,tarifas!$C$7:$D$10,2,FALSE)+tarifas!$D$21)*datos!P4463</f>
        <v>#N/A</v>
      </c>
      <c r="V4463" t="e">
        <f t="shared" si="633"/>
        <v>#N/A</v>
      </c>
      <c r="W4463">
        <f t="shared" si="634"/>
        <v>0</v>
      </c>
    </row>
    <row r="4464" spans="1:23" x14ac:dyDescent="0.25">
      <c r="A4464">
        <f t="shared" si="627"/>
        <v>184</v>
      </c>
      <c r="B4464">
        <f t="shared" si="628"/>
        <v>7</v>
      </c>
      <c r="C4464" s="1">
        <f t="shared" si="635"/>
        <v>41825.541666655867</v>
      </c>
      <c r="D4464" s="7">
        <v>728.93939393939399</v>
      </c>
      <c r="E4464" s="7"/>
      <c r="G4464">
        <v>45.4</v>
      </c>
      <c r="H4464" s="12">
        <v>176.2387836499569</v>
      </c>
      <c r="I4464" s="13">
        <f>$D$2*tarifas!$D$12/24</f>
        <v>1.4541666666666666</v>
      </c>
      <c r="J4464" s="13" t="e">
        <f>VLOOKUP(E4464&amp;" "&amp;F4464,tarifas!$A$13:$D$20,4,FALSE)*H4464</f>
        <v>#N/A</v>
      </c>
      <c r="K4464" s="13">
        <f>IF(F4464="COD1",tarifas!$D$11*(SUMIFS($H$11:$H$8770,$F$11:$F$8770,"=COD1",$B$11:$B$8770,"="&amp;B4464)/COUNTIFS($F$11:$F$8770,"=COD1",$B$11:$B$8770,"="&amp;B4464))/COUNTIFS($A$11:$A$8770,"="&amp;A4464,$F$11:$F$8770,"=COD1"),0)</f>
        <v>0</v>
      </c>
      <c r="L4464" s="13" t="e">
        <f>(VLOOKUP(F4464,tarifas!$C$7:$D$10,2,FALSE)+tarifas!$D$21)*datos!H4464</f>
        <v>#N/A</v>
      </c>
      <c r="M4464">
        <v>90.56271000000001</v>
      </c>
      <c r="N4464" s="13" t="e">
        <f t="shared" si="629"/>
        <v>#N/A</v>
      </c>
      <c r="O4464">
        <f t="shared" si="630"/>
        <v>90.56271000000001</v>
      </c>
      <c r="P4464" s="12">
        <f t="shared" si="631"/>
        <v>85.676073649956891</v>
      </c>
      <c r="Q4464">
        <f t="shared" si="632"/>
        <v>0</v>
      </c>
      <c r="R4464">
        <f>$D$2*tarifas!$D$12/24</f>
        <v>1.4541666666666666</v>
      </c>
      <c r="S4464" t="e">
        <f>VLOOKUP(E4464&amp;" "&amp;F4464,tarifas!$A$13:$D$20,4,FALSE)*P4464</f>
        <v>#N/A</v>
      </c>
      <c r="T4464">
        <f>IF(F4464="COD1",tarifas!$D$11*(SUMIFS($P$11:$P$8770,$F$11:$F$8770,"=COD1",$B$11:$B$8770,"="&amp;B4464)/COUNTIFS($F$11:$F$8770,"=COD1",$B$11:$B$8770,"="&amp;B4464))/COUNTIFS($A$11:$A$8770,"="&amp;A4464,$F$11:$F$8770,"=COD1"),0)</f>
        <v>0</v>
      </c>
      <c r="U4464" t="e">
        <f>(VLOOKUP(F4464,tarifas!$C$7:$D$10,2,FALSE)+tarifas!$D$21)*datos!P4464</f>
        <v>#N/A</v>
      </c>
      <c r="V4464" t="e">
        <f t="shared" si="633"/>
        <v>#N/A</v>
      </c>
      <c r="W4464">
        <f t="shared" si="634"/>
        <v>0</v>
      </c>
    </row>
    <row r="4465" spans="1:23" x14ac:dyDescent="0.25">
      <c r="A4465">
        <f t="shared" si="627"/>
        <v>184</v>
      </c>
      <c r="B4465">
        <f t="shared" si="628"/>
        <v>7</v>
      </c>
      <c r="C4465" s="1">
        <f t="shared" si="635"/>
        <v>41825.583333322531</v>
      </c>
      <c r="D4465" s="7">
        <v>639.56060606060601</v>
      </c>
      <c r="E4465" s="7"/>
      <c r="G4465">
        <v>40.1</v>
      </c>
      <c r="H4465" s="12">
        <v>184.39109025836956</v>
      </c>
      <c r="I4465" s="13">
        <f>$D$2*tarifas!$D$12/24</f>
        <v>1.4541666666666666</v>
      </c>
      <c r="J4465" s="13" t="e">
        <f>VLOOKUP(E4465&amp;" "&amp;F4465,tarifas!$A$13:$D$20,4,FALSE)*H4465</f>
        <v>#N/A</v>
      </c>
      <c r="K4465" s="13">
        <f>IF(F4465="COD1",tarifas!$D$11*(SUMIFS($H$11:$H$8770,$F$11:$F$8770,"=COD1",$B$11:$B$8770,"="&amp;B4465)/COUNTIFS($F$11:$F$8770,"=COD1",$B$11:$B$8770,"="&amp;B4465))/COUNTIFS($A$11:$A$8770,"="&amp;A4465,$F$11:$F$8770,"=COD1"),0)</f>
        <v>0</v>
      </c>
      <c r="L4465" s="13" t="e">
        <f>(VLOOKUP(F4465,tarifas!$C$7:$D$10,2,FALSE)+tarifas!$D$21)*datos!H4465</f>
        <v>#N/A</v>
      </c>
      <c r="M4465">
        <v>153.64679999999998</v>
      </c>
      <c r="N4465" s="13" t="e">
        <f t="shared" si="629"/>
        <v>#N/A</v>
      </c>
      <c r="O4465">
        <f t="shared" si="630"/>
        <v>153.64679999999998</v>
      </c>
      <c r="P4465" s="12">
        <f t="shared" si="631"/>
        <v>30.744290258369574</v>
      </c>
      <c r="Q4465">
        <f t="shared" si="632"/>
        <v>0</v>
      </c>
      <c r="R4465">
        <f>$D$2*tarifas!$D$12/24</f>
        <v>1.4541666666666666</v>
      </c>
      <c r="S4465" t="e">
        <f>VLOOKUP(E4465&amp;" "&amp;F4465,tarifas!$A$13:$D$20,4,FALSE)*P4465</f>
        <v>#N/A</v>
      </c>
      <c r="T4465">
        <f>IF(F4465="COD1",tarifas!$D$11*(SUMIFS($P$11:$P$8770,$F$11:$F$8770,"=COD1",$B$11:$B$8770,"="&amp;B4465)/COUNTIFS($F$11:$F$8770,"=COD1",$B$11:$B$8770,"="&amp;B4465))/COUNTIFS($A$11:$A$8770,"="&amp;A4465,$F$11:$F$8770,"=COD1"),0)</f>
        <v>0</v>
      </c>
      <c r="U4465" t="e">
        <f>(VLOOKUP(F4465,tarifas!$C$7:$D$10,2,FALSE)+tarifas!$D$21)*datos!P4465</f>
        <v>#N/A</v>
      </c>
      <c r="V4465" t="e">
        <f t="shared" si="633"/>
        <v>#N/A</v>
      </c>
      <c r="W4465">
        <f t="shared" si="634"/>
        <v>0</v>
      </c>
    </row>
    <row r="4466" spans="1:23" x14ac:dyDescent="0.25">
      <c r="A4466">
        <f t="shared" si="627"/>
        <v>184</v>
      </c>
      <c r="B4466">
        <f t="shared" si="628"/>
        <v>7</v>
      </c>
      <c r="C4466" s="1">
        <f t="shared" si="635"/>
        <v>41825.624999989195</v>
      </c>
      <c r="D4466" s="7">
        <v>743.10606060606062</v>
      </c>
      <c r="E4466" s="7"/>
      <c r="G4466">
        <v>36.5</v>
      </c>
      <c r="H4466" s="12">
        <v>192.22312358538622</v>
      </c>
      <c r="I4466" s="13">
        <f>$D$2*tarifas!$D$12/24</f>
        <v>1.4541666666666666</v>
      </c>
      <c r="J4466" s="13" t="e">
        <f>VLOOKUP(E4466&amp;" "&amp;F4466,tarifas!$A$13:$D$20,4,FALSE)*H4466</f>
        <v>#N/A</v>
      </c>
      <c r="K4466" s="13">
        <f>IF(F4466="COD1",tarifas!$D$11*(SUMIFS($H$11:$H$8770,$F$11:$F$8770,"=COD1",$B$11:$B$8770,"="&amp;B4466)/COUNTIFS($F$11:$F$8770,"=COD1",$B$11:$B$8770,"="&amp;B4466))/COUNTIFS($A$11:$A$8770,"="&amp;A4466,$F$11:$F$8770,"=COD1"),0)</f>
        <v>0</v>
      </c>
      <c r="L4466" s="13" t="e">
        <f>(VLOOKUP(F4466,tarifas!$C$7:$D$10,2,FALSE)+tarifas!$D$21)*datos!H4466</f>
        <v>#N/A</v>
      </c>
      <c r="M4466">
        <v>125.40414999999999</v>
      </c>
      <c r="N4466" s="13" t="e">
        <f t="shared" si="629"/>
        <v>#N/A</v>
      </c>
      <c r="O4466">
        <f t="shared" si="630"/>
        <v>125.40414999999999</v>
      </c>
      <c r="P4466" s="12">
        <f t="shared" si="631"/>
        <v>66.818973585386232</v>
      </c>
      <c r="Q4466">
        <f t="shared" si="632"/>
        <v>0</v>
      </c>
      <c r="R4466">
        <f>$D$2*tarifas!$D$12/24</f>
        <v>1.4541666666666666</v>
      </c>
      <c r="S4466" t="e">
        <f>VLOOKUP(E4466&amp;" "&amp;F4466,tarifas!$A$13:$D$20,4,FALSE)*P4466</f>
        <v>#N/A</v>
      </c>
      <c r="T4466">
        <f>IF(F4466="COD1",tarifas!$D$11*(SUMIFS($P$11:$P$8770,$F$11:$F$8770,"=COD1",$B$11:$B$8770,"="&amp;B4466)/COUNTIFS($F$11:$F$8770,"=COD1",$B$11:$B$8770,"="&amp;B4466))/COUNTIFS($A$11:$A$8770,"="&amp;A4466,$F$11:$F$8770,"=COD1"),0)</f>
        <v>0</v>
      </c>
      <c r="U4466" t="e">
        <f>(VLOOKUP(F4466,tarifas!$C$7:$D$10,2,FALSE)+tarifas!$D$21)*datos!P4466</f>
        <v>#N/A</v>
      </c>
      <c r="V4466" t="e">
        <f t="shared" si="633"/>
        <v>#N/A</v>
      </c>
      <c r="W4466">
        <f t="shared" si="634"/>
        <v>0</v>
      </c>
    </row>
    <row r="4467" spans="1:23" x14ac:dyDescent="0.25">
      <c r="A4467">
        <f t="shared" si="627"/>
        <v>184</v>
      </c>
      <c r="B4467">
        <f t="shared" si="628"/>
        <v>7</v>
      </c>
      <c r="C4467" s="1">
        <f t="shared" si="635"/>
        <v>41825.666666655859</v>
      </c>
      <c r="D4467" s="7">
        <v>638.27272727272737</v>
      </c>
      <c r="E4467" s="7"/>
      <c r="G4467">
        <v>35</v>
      </c>
      <c r="H4467" s="12">
        <v>191.39888973762731</v>
      </c>
      <c r="I4467" s="13">
        <f>$D$2*tarifas!$D$12/24</f>
        <v>1.4541666666666666</v>
      </c>
      <c r="J4467" s="13" t="e">
        <f>VLOOKUP(E4467&amp;" "&amp;F4467,tarifas!$A$13:$D$20,4,FALSE)*H4467</f>
        <v>#N/A</v>
      </c>
      <c r="K4467" s="13">
        <f>IF(F4467="COD1",tarifas!$D$11*(SUMIFS($H$11:$H$8770,$F$11:$F$8770,"=COD1",$B$11:$B$8770,"="&amp;B4467)/COUNTIFS($F$11:$F$8770,"=COD1",$B$11:$B$8770,"="&amp;B4467))/COUNTIFS($A$11:$A$8770,"="&amp;A4467,$F$11:$F$8770,"=COD1"),0)</f>
        <v>0</v>
      </c>
      <c r="L4467" s="13" t="e">
        <f>(VLOOKUP(F4467,tarifas!$C$7:$D$10,2,FALSE)+tarifas!$D$21)*datos!H4467</f>
        <v>#N/A</v>
      </c>
      <c r="M4467">
        <v>85.333950000000002</v>
      </c>
      <c r="N4467" s="13" t="e">
        <f t="shared" si="629"/>
        <v>#N/A</v>
      </c>
      <c r="O4467">
        <f t="shared" si="630"/>
        <v>85.333950000000002</v>
      </c>
      <c r="P4467" s="12">
        <f t="shared" si="631"/>
        <v>106.06493973762731</v>
      </c>
      <c r="Q4467">
        <f t="shared" si="632"/>
        <v>0</v>
      </c>
      <c r="R4467">
        <f>$D$2*tarifas!$D$12/24</f>
        <v>1.4541666666666666</v>
      </c>
      <c r="S4467" t="e">
        <f>VLOOKUP(E4467&amp;" "&amp;F4467,tarifas!$A$13:$D$20,4,FALSE)*P4467</f>
        <v>#N/A</v>
      </c>
      <c r="T4467">
        <f>IF(F4467="COD1",tarifas!$D$11*(SUMIFS($P$11:$P$8770,$F$11:$F$8770,"=COD1",$B$11:$B$8770,"="&amp;B4467)/COUNTIFS($F$11:$F$8770,"=COD1",$B$11:$B$8770,"="&amp;B4467))/COUNTIFS($A$11:$A$8770,"="&amp;A4467,$F$11:$F$8770,"=COD1"),0)</f>
        <v>0</v>
      </c>
      <c r="U4467" t="e">
        <f>(VLOOKUP(F4467,tarifas!$C$7:$D$10,2,FALSE)+tarifas!$D$21)*datos!P4467</f>
        <v>#N/A</v>
      </c>
      <c r="V4467" t="e">
        <f t="shared" si="633"/>
        <v>#N/A</v>
      </c>
      <c r="W4467">
        <f t="shared" si="634"/>
        <v>0</v>
      </c>
    </row>
    <row r="4468" spans="1:23" x14ac:dyDescent="0.25">
      <c r="A4468">
        <f t="shared" si="627"/>
        <v>184</v>
      </c>
      <c r="B4468">
        <f t="shared" si="628"/>
        <v>7</v>
      </c>
      <c r="C4468" s="1">
        <f t="shared" si="635"/>
        <v>41825.708333322524</v>
      </c>
      <c r="D4468" s="7">
        <v>481.40909090909093</v>
      </c>
      <c r="E4468" s="7"/>
      <c r="G4468">
        <v>36.5</v>
      </c>
      <c r="H4468" s="12">
        <v>192.82966824998275</v>
      </c>
      <c r="I4468" s="13">
        <f>$D$2*tarifas!$D$12/24</f>
        <v>1.4541666666666666</v>
      </c>
      <c r="J4468" s="13" t="e">
        <f>VLOOKUP(E4468&amp;" "&amp;F4468,tarifas!$A$13:$D$20,4,FALSE)*H4468</f>
        <v>#N/A</v>
      </c>
      <c r="K4468" s="13">
        <f>IF(F4468="COD1",tarifas!$D$11*(SUMIFS($H$11:$H$8770,$F$11:$F$8770,"=COD1",$B$11:$B$8770,"="&amp;B4468)/COUNTIFS($F$11:$F$8770,"=COD1",$B$11:$B$8770,"="&amp;B4468))/COUNTIFS($A$11:$A$8770,"="&amp;A4468,$F$11:$F$8770,"=COD1"),0)</f>
        <v>0</v>
      </c>
      <c r="L4468" s="13" t="e">
        <f>(VLOOKUP(F4468,tarifas!$C$7:$D$10,2,FALSE)+tarifas!$D$21)*datos!H4468</f>
        <v>#N/A</v>
      </c>
      <c r="M4468">
        <v>2.4698699999999998</v>
      </c>
      <c r="N4468" s="13" t="e">
        <f t="shared" si="629"/>
        <v>#N/A</v>
      </c>
      <c r="O4468">
        <f t="shared" si="630"/>
        <v>2.4698699999999998</v>
      </c>
      <c r="P4468" s="12">
        <f t="shared" si="631"/>
        <v>190.35979824998276</v>
      </c>
      <c r="Q4468">
        <f t="shared" si="632"/>
        <v>0</v>
      </c>
      <c r="R4468">
        <f>$D$2*tarifas!$D$12/24</f>
        <v>1.4541666666666666</v>
      </c>
      <c r="S4468" t="e">
        <f>VLOOKUP(E4468&amp;" "&amp;F4468,tarifas!$A$13:$D$20,4,FALSE)*P4468</f>
        <v>#N/A</v>
      </c>
      <c r="T4468">
        <f>IF(F4468="COD1",tarifas!$D$11*(SUMIFS($P$11:$P$8770,$F$11:$F$8770,"=COD1",$B$11:$B$8770,"="&amp;B4468)/COUNTIFS($F$11:$F$8770,"=COD1",$B$11:$B$8770,"="&amp;B4468))/COUNTIFS($A$11:$A$8770,"="&amp;A4468,$F$11:$F$8770,"=COD1"),0)</f>
        <v>0</v>
      </c>
      <c r="U4468" t="e">
        <f>(VLOOKUP(F4468,tarifas!$C$7:$D$10,2,FALSE)+tarifas!$D$21)*datos!P4468</f>
        <v>#N/A</v>
      </c>
      <c r="V4468" t="e">
        <f t="shared" si="633"/>
        <v>#N/A</v>
      </c>
      <c r="W4468">
        <f t="shared" si="634"/>
        <v>0</v>
      </c>
    </row>
    <row r="4469" spans="1:23" x14ac:dyDescent="0.25">
      <c r="A4469">
        <f t="shared" si="627"/>
        <v>184</v>
      </c>
      <c r="B4469">
        <f t="shared" si="628"/>
        <v>7</v>
      </c>
      <c r="C4469" s="1">
        <f t="shared" si="635"/>
        <v>41825.749999989188</v>
      </c>
      <c r="D4469" s="7">
        <v>289.77272727272731</v>
      </c>
      <c r="E4469" s="7"/>
      <c r="G4469">
        <v>36.44</v>
      </c>
      <c r="H4469" s="12">
        <v>191.77146632110097</v>
      </c>
      <c r="I4469" s="13">
        <f>$D$2*tarifas!$D$12/24</f>
        <v>1.4541666666666666</v>
      </c>
      <c r="J4469" s="13" t="e">
        <f>VLOOKUP(E4469&amp;" "&amp;F4469,tarifas!$A$13:$D$20,4,FALSE)*H4469</f>
        <v>#N/A</v>
      </c>
      <c r="K4469" s="13">
        <f>IF(F4469="COD1",tarifas!$D$11*(SUMIFS($H$11:$H$8770,$F$11:$F$8770,"=COD1",$B$11:$B$8770,"="&amp;B4469)/COUNTIFS($F$11:$F$8770,"=COD1",$B$11:$B$8770,"="&amp;B4469))/COUNTIFS($A$11:$A$8770,"="&amp;A4469,$F$11:$F$8770,"=COD1"),0)</f>
        <v>0</v>
      </c>
      <c r="L4469" s="13" t="e">
        <f>(VLOOKUP(F4469,tarifas!$C$7:$D$10,2,FALSE)+tarifas!$D$21)*datos!H4469</f>
        <v>#N/A</v>
      </c>
      <c r="M4469">
        <v>6.7352700000000008</v>
      </c>
      <c r="N4469" s="13" t="e">
        <f t="shared" si="629"/>
        <v>#N/A</v>
      </c>
      <c r="O4469">
        <f t="shared" si="630"/>
        <v>6.7352700000000008</v>
      </c>
      <c r="P4469" s="12">
        <f t="shared" si="631"/>
        <v>185.03619632110096</v>
      </c>
      <c r="Q4469">
        <f t="shared" si="632"/>
        <v>0</v>
      </c>
      <c r="R4469">
        <f>$D$2*tarifas!$D$12/24</f>
        <v>1.4541666666666666</v>
      </c>
      <c r="S4469" t="e">
        <f>VLOOKUP(E4469&amp;" "&amp;F4469,tarifas!$A$13:$D$20,4,FALSE)*P4469</f>
        <v>#N/A</v>
      </c>
      <c r="T4469">
        <f>IF(F4469="COD1",tarifas!$D$11*(SUMIFS($P$11:$P$8770,$F$11:$F$8770,"=COD1",$B$11:$B$8770,"="&amp;B4469)/COUNTIFS($F$11:$F$8770,"=COD1",$B$11:$B$8770,"="&amp;B4469))/COUNTIFS($A$11:$A$8770,"="&amp;A4469,$F$11:$F$8770,"=COD1"),0)</f>
        <v>0</v>
      </c>
      <c r="U4469" t="e">
        <f>(VLOOKUP(F4469,tarifas!$C$7:$D$10,2,FALSE)+tarifas!$D$21)*datos!P4469</f>
        <v>#N/A</v>
      </c>
      <c r="V4469" t="e">
        <f t="shared" si="633"/>
        <v>#N/A</v>
      </c>
      <c r="W4469">
        <f t="shared" si="634"/>
        <v>0</v>
      </c>
    </row>
    <row r="4470" spans="1:23" x14ac:dyDescent="0.25">
      <c r="A4470">
        <f t="shared" si="627"/>
        <v>184</v>
      </c>
      <c r="B4470">
        <f t="shared" si="628"/>
        <v>7</v>
      </c>
      <c r="C4470" s="1">
        <f t="shared" si="635"/>
        <v>41825.791666655852</v>
      </c>
      <c r="D4470" s="7">
        <v>81.393939393939391</v>
      </c>
      <c r="E4470" s="7"/>
      <c r="G4470">
        <v>40.1</v>
      </c>
      <c r="H4470" s="12">
        <v>205.66988866666838</v>
      </c>
      <c r="I4470" s="13">
        <f>$D$2*tarifas!$D$12/24</f>
        <v>1.4541666666666666</v>
      </c>
      <c r="J4470" s="13" t="e">
        <f>VLOOKUP(E4470&amp;" "&amp;F4470,tarifas!$A$13:$D$20,4,FALSE)*H4470</f>
        <v>#N/A</v>
      </c>
      <c r="K4470" s="13">
        <f>IF(F4470="COD1",tarifas!$D$11*(SUMIFS($H$11:$H$8770,$F$11:$F$8770,"=COD1",$B$11:$B$8770,"="&amp;B4470)/COUNTIFS($F$11:$F$8770,"=COD1",$B$11:$B$8770,"="&amp;B4470))/COUNTIFS($A$11:$A$8770,"="&amp;A4470,$F$11:$F$8770,"=COD1"),0)</f>
        <v>0</v>
      </c>
      <c r="L4470" s="13" t="e">
        <f>(VLOOKUP(F4470,tarifas!$C$7:$D$10,2,FALSE)+tarifas!$D$21)*datos!H4470</f>
        <v>#N/A</v>
      </c>
      <c r="M4470">
        <v>0</v>
      </c>
      <c r="N4470" s="13" t="e">
        <f t="shared" si="629"/>
        <v>#N/A</v>
      </c>
      <c r="O4470">
        <f t="shared" si="630"/>
        <v>0</v>
      </c>
      <c r="P4470" s="12">
        <f t="shared" si="631"/>
        <v>205.66988866666838</v>
      </c>
      <c r="Q4470">
        <f t="shared" si="632"/>
        <v>0</v>
      </c>
      <c r="R4470">
        <f>$D$2*tarifas!$D$12/24</f>
        <v>1.4541666666666666</v>
      </c>
      <c r="S4470" t="e">
        <f>VLOOKUP(E4470&amp;" "&amp;F4470,tarifas!$A$13:$D$20,4,FALSE)*P4470</f>
        <v>#N/A</v>
      </c>
      <c r="T4470">
        <f>IF(F4470="COD1",tarifas!$D$11*(SUMIFS($P$11:$P$8770,$F$11:$F$8770,"=COD1",$B$11:$B$8770,"="&amp;B4470)/COUNTIFS($F$11:$F$8770,"=COD1",$B$11:$B$8770,"="&amp;B4470))/COUNTIFS($A$11:$A$8770,"="&amp;A4470,$F$11:$F$8770,"=COD1"),0)</f>
        <v>0</v>
      </c>
      <c r="U4470" t="e">
        <f>(VLOOKUP(F4470,tarifas!$C$7:$D$10,2,FALSE)+tarifas!$D$21)*datos!P4470</f>
        <v>#N/A</v>
      </c>
      <c r="V4470" t="e">
        <f t="shared" si="633"/>
        <v>#N/A</v>
      </c>
      <c r="W4470">
        <f t="shared" si="634"/>
        <v>0</v>
      </c>
    </row>
    <row r="4471" spans="1:23" x14ac:dyDescent="0.25">
      <c r="A4471">
        <f t="shared" si="627"/>
        <v>184</v>
      </c>
      <c r="B4471">
        <f t="shared" si="628"/>
        <v>7</v>
      </c>
      <c r="C4471" s="1">
        <f t="shared" si="635"/>
        <v>41825.833333322516</v>
      </c>
      <c r="D4471" s="7">
        <v>12.878787878787881</v>
      </c>
      <c r="E4471" s="7"/>
      <c r="G4471">
        <v>46.58</v>
      </c>
      <c r="H4471" s="12">
        <v>199.07191644941196</v>
      </c>
      <c r="I4471" s="13">
        <f>$D$2*tarifas!$D$12/24</f>
        <v>1.4541666666666666</v>
      </c>
      <c r="J4471" s="13" t="e">
        <f>VLOOKUP(E4471&amp;" "&amp;F4471,tarifas!$A$13:$D$20,4,FALSE)*H4471</f>
        <v>#N/A</v>
      </c>
      <c r="K4471" s="13">
        <f>IF(F4471="COD1",tarifas!$D$11*(SUMIFS($H$11:$H$8770,$F$11:$F$8770,"=COD1",$B$11:$B$8770,"="&amp;B4471)/COUNTIFS($F$11:$F$8770,"=COD1",$B$11:$B$8770,"="&amp;B4471))/COUNTIFS($A$11:$A$8770,"="&amp;A4471,$F$11:$F$8770,"=COD1"),0)</f>
        <v>0</v>
      </c>
      <c r="L4471" s="13" t="e">
        <f>(VLOOKUP(F4471,tarifas!$C$7:$D$10,2,FALSE)+tarifas!$D$21)*datos!H4471</f>
        <v>#N/A</v>
      </c>
      <c r="M4471">
        <v>0</v>
      </c>
      <c r="N4471" s="13" t="e">
        <f t="shared" si="629"/>
        <v>#N/A</v>
      </c>
      <c r="O4471">
        <f t="shared" si="630"/>
        <v>0</v>
      </c>
      <c r="P4471" s="12">
        <f t="shared" si="631"/>
        <v>199.07191644941196</v>
      </c>
      <c r="Q4471">
        <f t="shared" si="632"/>
        <v>0</v>
      </c>
      <c r="R4471">
        <f>$D$2*tarifas!$D$12/24</f>
        <v>1.4541666666666666</v>
      </c>
      <c r="S4471" t="e">
        <f>VLOOKUP(E4471&amp;" "&amp;F4471,tarifas!$A$13:$D$20,4,FALSE)*P4471</f>
        <v>#N/A</v>
      </c>
      <c r="T4471">
        <f>IF(F4471="COD1",tarifas!$D$11*(SUMIFS($P$11:$P$8770,$F$11:$F$8770,"=COD1",$B$11:$B$8770,"="&amp;B4471)/COUNTIFS($F$11:$F$8770,"=COD1",$B$11:$B$8770,"="&amp;B4471))/COUNTIFS($A$11:$A$8770,"="&amp;A4471,$F$11:$F$8770,"=COD1"),0)</f>
        <v>0</v>
      </c>
      <c r="U4471" t="e">
        <f>(VLOOKUP(F4471,tarifas!$C$7:$D$10,2,FALSE)+tarifas!$D$21)*datos!P4471</f>
        <v>#N/A</v>
      </c>
      <c r="V4471" t="e">
        <f t="shared" si="633"/>
        <v>#N/A</v>
      </c>
      <c r="W4471">
        <f t="shared" si="634"/>
        <v>0</v>
      </c>
    </row>
    <row r="4472" spans="1:23" x14ac:dyDescent="0.25">
      <c r="A4472">
        <f t="shared" si="627"/>
        <v>184</v>
      </c>
      <c r="B4472">
        <f t="shared" si="628"/>
        <v>7</v>
      </c>
      <c r="C4472" s="1">
        <f t="shared" si="635"/>
        <v>41825.874999989181</v>
      </c>
      <c r="D4472" s="7">
        <v>0</v>
      </c>
      <c r="E4472" s="7"/>
      <c r="G4472">
        <v>52.42</v>
      </c>
      <c r="H4472" s="12">
        <v>201.76608241195197</v>
      </c>
      <c r="I4472" s="13">
        <f>$D$2*tarifas!$D$12/24</f>
        <v>1.4541666666666666</v>
      </c>
      <c r="J4472" s="13" t="e">
        <f>VLOOKUP(E4472&amp;" "&amp;F4472,tarifas!$A$13:$D$20,4,FALSE)*H4472</f>
        <v>#N/A</v>
      </c>
      <c r="K4472" s="13">
        <f>IF(F4472="COD1",tarifas!$D$11*(SUMIFS($H$11:$H$8770,$F$11:$F$8770,"=COD1",$B$11:$B$8770,"="&amp;B4472)/COUNTIFS($F$11:$F$8770,"=COD1",$B$11:$B$8770,"="&amp;B4472))/COUNTIFS($A$11:$A$8770,"="&amp;A4472,$F$11:$F$8770,"=COD1"),0)</f>
        <v>0</v>
      </c>
      <c r="L4472" s="13" t="e">
        <f>(VLOOKUP(F4472,tarifas!$C$7:$D$10,2,FALSE)+tarifas!$D$21)*datos!H4472</f>
        <v>#N/A</v>
      </c>
      <c r="M4472">
        <v>0</v>
      </c>
      <c r="N4472" s="13" t="e">
        <f t="shared" si="629"/>
        <v>#N/A</v>
      </c>
      <c r="O4472">
        <f t="shared" si="630"/>
        <v>0</v>
      </c>
      <c r="P4472" s="12">
        <f t="shared" si="631"/>
        <v>201.76608241195197</v>
      </c>
      <c r="Q4472">
        <f t="shared" si="632"/>
        <v>0</v>
      </c>
      <c r="R4472">
        <f>$D$2*tarifas!$D$12/24</f>
        <v>1.4541666666666666</v>
      </c>
      <c r="S4472" t="e">
        <f>VLOOKUP(E4472&amp;" "&amp;F4472,tarifas!$A$13:$D$20,4,FALSE)*P4472</f>
        <v>#N/A</v>
      </c>
      <c r="T4472">
        <f>IF(F4472="COD1",tarifas!$D$11*(SUMIFS($P$11:$P$8770,$F$11:$F$8770,"=COD1",$B$11:$B$8770,"="&amp;B4472)/COUNTIFS($F$11:$F$8770,"=COD1",$B$11:$B$8770,"="&amp;B4472))/COUNTIFS($A$11:$A$8770,"="&amp;A4472,$F$11:$F$8770,"=COD1"),0)</f>
        <v>0</v>
      </c>
      <c r="U4472" t="e">
        <f>(VLOOKUP(F4472,tarifas!$C$7:$D$10,2,FALSE)+tarifas!$D$21)*datos!P4472</f>
        <v>#N/A</v>
      </c>
      <c r="V4472" t="e">
        <f t="shared" si="633"/>
        <v>#N/A</v>
      </c>
      <c r="W4472">
        <f t="shared" si="634"/>
        <v>0</v>
      </c>
    </row>
    <row r="4473" spans="1:23" x14ac:dyDescent="0.25">
      <c r="A4473">
        <f t="shared" si="627"/>
        <v>184</v>
      </c>
      <c r="B4473">
        <f t="shared" si="628"/>
        <v>7</v>
      </c>
      <c r="C4473" s="1">
        <f t="shared" si="635"/>
        <v>41825.916666655845</v>
      </c>
      <c r="D4473" s="7">
        <v>0</v>
      </c>
      <c r="E4473" s="7"/>
      <c r="G4473">
        <v>46.58</v>
      </c>
      <c r="H4473" s="12">
        <v>201.26325627531162</v>
      </c>
      <c r="I4473" s="13">
        <f>$D$2*tarifas!$D$12/24</f>
        <v>1.4541666666666666</v>
      </c>
      <c r="J4473" s="13" t="e">
        <f>VLOOKUP(E4473&amp;" "&amp;F4473,tarifas!$A$13:$D$20,4,FALSE)*H4473</f>
        <v>#N/A</v>
      </c>
      <c r="K4473" s="13">
        <f>IF(F4473="COD1",tarifas!$D$11*(SUMIFS($H$11:$H$8770,$F$11:$F$8770,"=COD1",$B$11:$B$8770,"="&amp;B4473)/COUNTIFS($F$11:$F$8770,"=COD1",$B$11:$B$8770,"="&amp;B4473))/COUNTIFS($A$11:$A$8770,"="&amp;A4473,$F$11:$F$8770,"=COD1"),0)</f>
        <v>0</v>
      </c>
      <c r="L4473" s="13" t="e">
        <f>(VLOOKUP(F4473,tarifas!$C$7:$D$10,2,FALSE)+tarifas!$D$21)*datos!H4473</f>
        <v>#N/A</v>
      </c>
      <c r="M4473">
        <v>0</v>
      </c>
      <c r="N4473" s="13" t="e">
        <f t="shared" si="629"/>
        <v>#N/A</v>
      </c>
      <c r="O4473">
        <f t="shared" si="630"/>
        <v>0</v>
      </c>
      <c r="P4473" s="12">
        <f t="shared" si="631"/>
        <v>201.26325627531162</v>
      </c>
      <c r="Q4473">
        <f t="shared" si="632"/>
        <v>0</v>
      </c>
      <c r="R4473">
        <f>$D$2*tarifas!$D$12/24</f>
        <v>1.4541666666666666</v>
      </c>
      <c r="S4473" t="e">
        <f>VLOOKUP(E4473&amp;" "&amp;F4473,tarifas!$A$13:$D$20,4,FALSE)*P4473</f>
        <v>#N/A</v>
      </c>
      <c r="T4473">
        <f>IF(F4473="COD1",tarifas!$D$11*(SUMIFS($P$11:$P$8770,$F$11:$F$8770,"=COD1",$B$11:$B$8770,"="&amp;B4473)/COUNTIFS($F$11:$F$8770,"=COD1",$B$11:$B$8770,"="&amp;B4473))/COUNTIFS($A$11:$A$8770,"="&amp;A4473,$F$11:$F$8770,"=COD1"),0)</f>
        <v>0</v>
      </c>
      <c r="U4473" t="e">
        <f>(VLOOKUP(F4473,tarifas!$C$7:$D$10,2,FALSE)+tarifas!$D$21)*datos!P4473</f>
        <v>#N/A</v>
      </c>
      <c r="V4473" t="e">
        <f t="shared" si="633"/>
        <v>#N/A</v>
      </c>
      <c r="W4473">
        <f t="shared" si="634"/>
        <v>0</v>
      </c>
    </row>
    <row r="4474" spans="1:23" x14ac:dyDescent="0.25">
      <c r="A4474">
        <f t="shared" si="627"/>
        <v>184</v>
      </c>
      <c r="B4474">
        <f t="shared" si="628"/>
        <v>7</v>
      </c>
      <c r="C4474" s="1">
        <f t="shared" si="635"/>
        <v>41825.958333322509</v>
      </c>
      <c r="D4474" s="7">
        <v>0</v>
      </c>
      <c r="E4474" s="7"/>
      <c r="G4474">
        <v>38.4</v>
      </c>
      <c r="H4474" s="12">
        <v>199.47761674742594</v>
      </c>
      <c r="I4474" s="13">
        <f>$D$2*tarifas!$D$12/24</f>
        <v>1.4541666666666666</v>
      </c>
      <c r="J4474" s="13" t="e">
        <f>VLOOKUP(E4474&amp;" "&amp;F4474,tarifas!$A$13:$D$20,4,FALSE)*H4474</f>
        <v>#N/A</v>
      </c>
      <c r="K4474" s="13">
        <f>IF(F4474="COD1",tarifas!$D$11*(SUMIFS($H$11:$H$8770,$F$11:$F$8770,"=COD1",$B$11:$B$8770,"="&amp;B4474)/COUNTIFS($F$11:$F$8770,"=COD1",$B$11:$B$8770,"="&amp;B4474))/COUNTIFS($A$11:$A$8770,"="&amp;A4474,$F$11:$F$8770,"=COD1"),0)</f>
        <v>0</v>
      </c>
      <c r="L4474" s="13" t="e">
        <f>(VLOOKUP(F4474,tarifas!$C$7:$D$10,2,FALSE)+tarifas!$D$21)*datos!H4474</f>
        <v>#N/A</v>
      </c>
      <c r="M4474">
        <v>0</v>
      </c>
      <c r="N4474" s="13" t="e">
        <f t="shared" si="629"/>
        <v>#N/A</v>
      </c>
      <c r="O4474">
        <f t="shared" si="630"/>
        <v>0</v>
      </c>
      <c r="P4474" s="12">
        <f t="shared" si="631"/>
        <v>199.47761674742594</v>
      </c>
      <c r="Q4474">
        <f t="shared" si="632"/>
        <v>0</v>
      </c>
      <c r="R4474">
        <f>$D$2*tarifas!$D$12/24</f>
        <v>1.4541666666666666</v>
      </c>
      <c r="S4474" t="e">
        <f>VLOOKUP(E4474&amp;" "&amp;F4474,tarifas!$A$13:$D$20,4,FALSE)*P4474</f>
        <v>#N/A</v>
      </c>
      <c r="T4474">
        <f>IF(F4474="COD1",tarifas!$D$11*(SUMIFS($P$11:$P$8770,$F$11:$F$8770,"=COD1",$B$11:$B$8770,"="&amp;B4474)/COUNTIFS($F$11:$F$8770,"=COD1",$B$11:$B$8770,"="&amp;B4474))/COUNTIFS($A$11:$A$8770,"="&amp;A4474,$F$11:$F$8770,"=COD1"),0)</f>
        <v>0</v>
      </c>
      <c r="U4474" t="e">
        <f>(VLOOKUP(F4474,tarifas!$C$7:$D$10,2,FALSE)+tarifas!$D$21)*datos!P4474</f>
        <v>#N/A</v>
      </c>
      <c r="V4474" t="e">
        <f t="shared" si="633"/>
        <v>#N/A</v>
      </c>
      <c r="W4474">
        <f t="shared" si="634"/>
        <v>0</v>
      </c>
    </row>
    <row r="4475" spans="1:23" x14ac:dyDescent="0.25">
      <c r="A4475">
        <f t="shared" si="627"/>
        <v>185</v>
      </c>
      <c r="B4475">
        <f t="shared" si="628"/>
        <v>7</v>
      </c>
      <c r="C4475" s="1">
        <f t="shared" si="635"/>
        <v>41825.999999989173</v>
      </c>
      <c r="D4475" s="7">
        <v>0</v>
      </c>
      <c r="E4475" s="7"/>
      <c r="G4475">
        <v>35.32</v>
      </c>
      <c r="H4475" s="12">
        <v>194.07216112583643</v>
      </c>
      <c r="I4475" s="13">
        <f>$D$2*tarifas!$D$12/24</f>
        <v>1.4541666666666666</v>
      </c>
      <c r="J4475" s="13" t="e">
        <f>VLOOKUP(E4475&amp;" "&amp;F4475,tarifas!$A$13:$D$20,4,FALSE)*H4475</f>
        <v>#N/A</v>
      </c>
      <c r="K4475" s="13">
        <f>IF(F4475="COD1",tarifas!$D$11*(SUMIFS($H$11:$H$8770,$F$11:$F$8770,"=COD1",$B$11:$B$8770,"="&amp;B4475)/COUNTIFS($F$11:$F$8770,"=COD1",$B$11:$B$8770,"="&amp;B4475))/COUNTIFS($A$11:$A$8770,"="&amp;A4475,$F$11:$F$8770,"=COD1"),0)</f>
        <v>0</v>
      </c>
      <c r="L4475" s="13" t="e">
        <f>(VLOOKUP(F4475,tarifas!$C$7:$D$10,2,FALSE)+tarifas!$D$21)*datos!H4475</f>
        <v>#N/A</v>
      </c>
      <c r="M4475">
        <v>0</v>
      </c>
      <c r="N4475" s="13" t="e">
        <f t="shared" si="629"/>
        <v>#N/A</v>
      </c>
      <c r="O4475">
        <f t="shared" si="630"/>
        <v>0</v>
      </c>
      <c r="P4475" s="12">
        <f t="shared" si="631"/>
        <v>194.07216112583643</v>
      </c>
      <c r="Q4475">
        <f t="shared" si="632"/>
        <v>0</v>
      </c>
      <c r="R4475">
        <f>$D$2*tarifas!$D$12/24</f>
        <v>1.4541666666666666</v>
      </c>
      <c r="S4475" t="e">
        <f>VLOOKUP(E4475&amp;" "&amp;F4475,tarifas!$A$13:$D$20,4,FALSE)*P4475</f>
        <v>#N/A</v>
      </c>
      <c r="T4475">
        <f>IF(F4475="COD1",tarifas!$D$11*(SUMIFS($P$11:$P$8770,$F$11:$F$8770,"=COD1",$B$11:$B$8770,"="&amp;B4475)/COUNTIFS($F$11:$F$8770,"=COD1",$B$11:$B$8770,"="&amp;B4475))/COUNTIFS($A$11:$A$8770,"="&amp;A4475,$F$11:$F$8770,"=COD1"),0)</f>
        <v>0</v>
      </c>
      <c r="U4475" t="e">
        <f>(VLOOKUP(F4475,tarifas!$C$7:$D$10,2,FALSE)+tarifas!$D$21)*datos!P4475</f>
        <v>#N/A</v>
      </c>
      <c r="V4475" t="e">
        <f t="shared" si="633"/>
        <v>#N/A</v>
      </c>
      <c r="W4475">
        <f t="shared" si="634"/>
        <v>0</v>
      </c>
    </row>
    <row r="4476" spans="1:23" x14ac:dyDescent="0.25">
      <c r="A4476">
        <f t="shared" si="627"/>
        <v>185</v>
      </c>
      <c r="B4476">
        <f t="shared" si="628"/>
        <v>7</v>
      </c>
      <c r="C4476" s="1">
        <f t="shared" si="635"/>
        <v>41826.041666655838</v>
      </c>
      <c r="D4476" s="7">
        <v>0</v>
      </c>
      <c r="E4476" s="7"/>
      <c r="G4476">
        <v>33.49</v>
      </c>
      <c r="H4476" s="12">
        <v>192.21738384759195</v>
      </c>
      <c r="I4476" s="13">
        <f>$D$2*tarifas!$D$12/24</f>
        <v>1.4541666666666666</v>
      </c>
      <c r="J4476" s="13" t="e">
        <f>VLOOKUP(E4476&amp;" "&amp;F4476,tarifas!$A$13:$D$20,4,FALSE)*H4476</f>
        <v>#N/A</v>
      </c>
      <c r="K4476" s="13">
        <f>IF(F4476="COD1",tarifas!$D$11*(SUMIFS($H$11:$H$8770,$F$11:$F$8770,"=COD1",$B$11:$B$8770,"="&amp;B4476)/COUNTIFS($F$11:$F$8770,"=COD1",$B$11:$B$8770,"="&amp;B4476))/COUNTIFS($A$11:$A$8770,"="&amp;A4476,$F$11:$F$8770,"=COD1"),0)</f>
        <v>0</v>
      </c>
      <c r="L4476" s="13" t="e">
        <f>(VLOOKUP(F4476,tarifas!$C$7:$D$10,2,FALSE)+tarifas!$D$21)*datos!H4476</f>
        <v>#N/A</v>
      </c>
      <c r="M4476">
        <v>0</v>
      </c>
      <c r="N4476" s="13" t="e">
        <f t="shared" si="629"/>
        <v>#N/A</v>
      </c>
      <c r="O4476">
        <f t="shared" si="630"/>
        <v>0</v>
      </c>
      <c r="P4476" s="12">
        <f t="shared" si="631"/>
        <v>192.21738384759195</v>
      </c>
      <c r="Q4476">
        <f t="shared" si="632"/>
        <v>0</v>
      </c>
      <c r="R4476">
        <f>$D$2*tarifas!$D$12/24</f>
        <v>1.4541666666666666</v>
      </c>
      <c r="S4476" t="e">
        <f>VLOOKUP(E4476&amp;" "&amp;F4476,tarifas!$A$13:$D$20,4,FALSE)*P4476</f>
        <v>#N/A</v>
      </c>
      <c r="T4476">
        <f>IF(F4476="COD1",tarifas!$D$11*(SUMIFS($P$11:$P$8770,$F$11:$F$8770,"=COD1",$B$11:$B$8770,"="&amp;B4476)/COUNTIFS($F$11:$F$8770,"=COD1",$B$11:$B$8770,"="&amp;B4476))/COUNTIFS($A$11:$A$8770,"="&amp;A4476,$F$11:$F$8770,"=COD1"),0)</f>
        <v>0</v>
      </c>
      <c r="U4476" t="e">
        <f>(VLOOKUP(F4476,tarifas!$C$7:$D$10,2,FALSE)+tarifas!$D$21)*datos!P4476</f>
        <v>#N/A</v>
      </c>
      <c r="V4476" t="e">
        <f t="shared" si="633"/>
        <v>#N/A</v>
      </c>
      <c r="W4476">
        <f t="shared" si="634"/>
        <v>0</v>
      </c>
    </row>
    <row r="4477" spans="1:23" x14ac:dyDescent="0.25">
      <c r="A4477">
        <f t="shared" si="627"/>
        <v>185</v>
      </c>
      <c r="B4477">
        <f t="shared" si="628"/>
        <v>7</v>
      </c>
      <c r="C4477" s="1">
        <f t="shared" si="635"/>
        <v>41826.083333322502</v>
      </c>
      <c r="D4477" s="7">
        <v>0</v>
      </c>
      <c r="E4477" s="7"/>
      <c r="G4477">
        <v>33.5</v>
      </c>
      <c r="H4477" s="12">
        <v>190.27234215058843</v>
      </c>
      <c r="I4477" s="13">
        <f>$D$2*tarifas!$D$12/24</f>
        <v>1.4541666666666666</v>
      </c>
      <c r="J4477" s="13" t="e">
        <f>VLOOKUP(E4477&amp;" "&amp;F4477,tarifas!$A$13:$D$20,4,FALSE)*H4477</f>
        <v>#N/A</v>
      </c>
      <c r="K4477" s="13">
        <f>IF(F4477="COD1",tarifas!$D$11*(SUMIFS($H$11:$H$8770,$F$11:$F$8770,"=COD1",$B$11:$B$8770,"="&amp;B4477)/COUNTIFS($F$11:$F$8770,"=COD1",$B$11:$B$8770,"="&amp;B4477))/COUNTIFS($A$11:$A$8770,"="&amp;A4477,$F$11:$F$8770,"=COD1"),0)</f>
        <v>0</v>
      </c>
      <c r="L4477" s="13" t="e">
        <f>(VLOOKUP(F4477,tarifas!$C$7:$D$10,2,FALSE)+tarifas!$D$21)*datos!H4477</f>
        <v>#N/A</v>
      </c>
      <c r="M4477">
        <v>0</v>
      </c>
      <c r="N4477" s="13" t="e">
        <f t="shared" si="629"/>
        <v>#N/A</v>
      </c>
      <c r="O4477">
        <f t="shared" si="630"/>
        <v>0</v>
      </c>
      <c r="P4477" s="12">
        <f t="shared" si="631"/>
        <v>190.27234215058843</v>
      </c>
      <c r="Q4477">
        <f t="shared" si="632"/>
        <v>0</v>
      </c>
      <c r="R4477">
        <f>$D$2*tarifas!$D$12/24</f>
        <v>1.4541666666666666</v>
      </c>
      <c r="S4477" t="e">
        <f>VLOOKUP(E4477&amp;" "&amp;F4477,tarifas!$A$13:$D$20,4,FALSE)*P4477</f>
        <v>#N/A</v>
      </c>
      <c r="T4477">
        <f>IF(F4477="COD1",tarifas!$D$11*(SUMIFS($P$11:$P$8770,$F$11:$F$8770,"=COD1",$B$11:$B$8770,"="&amp;B4477)/COUNTIFS($F$11:$F$8770,"=COD1",$B$11:$B$8770,"="&amp;B4477))/COUNTIFS($A$11:$A$8770,"="&amp;A4477,$F$11:$F$8770,"=COD1"),0)</f>
        <v>0</v>
      </c>
      <c r="U4477" t="e">
        <f>(VLOOKUP(F4477,tarifas!$C$7:$D$10,2,FALSE)+tarifas!$D$21)*datos!P4477</f>
        <v>#N/A</v>
      </c>
      <c r="V4477" t="e">
        <f t="shared" si="633"/>
        <v>#N/A</v>
      </c>
      <c r="W4477">
        <f t="shared" si="634"/>
        <v>0</v>
      </c>
    </row>
    <row r="4478" spans="1:23" x14ac:dyDescent="0.25">
      <c r="A4478">
        <f t="shared" si="627"/>
        <v>185</v>
      </c>
      <c r="B4478">
        <f t="shared" si="628"/>
        <v>7</v>
      </c>
      <c r="C4478" s="1">
        <f t="shared" si="635"/>
        <v>41826.124999989166</v>
      </c>
      <c r="D4478" s="7">
        <v>0</v>
      </c>
      <c r="E4478" s="7"/>
      <c r="G4478">
        <v>33.21</v>
      </c>
      <c r="H4478" s="12">
        <v>187.8340612436553</v>
      </c>
      <c r="I4478" s="13">
        <f>$D$2*tarifas!$D$12/24</f>
        <v>1.4541666666666666</v>
      </c>
      <c r="J4478" s="13" t="e">
        <f>VLOOKUP(E4478&amp;" "&amp;F4478,tarifas!$A$13:$D$20,4,FALSE)*H4478</f>
        <v>#N/A</v>
      </c>
      <c r="K4478" s="13">
        <f>IF(F4478="COD1",tarifas!$D$11*(SUMIFS($H$11:$H$8770,$F$11:$F$8770,"=COD1",$B$11:$B$8770,"="&amp;B4478)/COUNTIFS($F$11:$F$8770,"=COD1",$B$11:$B$8770,"="&amp;B4478))/COUNTIFS($A$11:$A$8770,"="&amp;A4478,$F$11:$F$8770,"=COD1"),0)</f>
        <v>0</v>
      </c>
      <c r="L4478" s="13" t="e">
        <f>(VLOOKUP(F4478,tarifas!$C$7:$D$10,2,FALSE)+tarifas!$D$21)*datos!H4478</f>
        <v>#N/A</v>
      </c>
      <c r="M4478">
        <v>0</v>
      </c>
      <c r="N4478" s="13" t="e">
        <f t="shared" si="629"/>
        <v>#N/A</v>
      </c>
      <c r="O4478">
        <f t="shared" si="630"/>
        <v>0</v>
      </c>
      <c r="P4478" s="12">
        <f t="shared" si="631"/>
        <v>187.8340612436553</v>
      </c>
      <c r="Q4478">
        <f t="shared" si="632"/>
        <v>0</v>
      </c>
      <c r="R4478">
        <f>$D$2*tarifas!$D$12/24</f>
        <v>1.4541666666666666</v>
      </c>
      <c r="S4478" t="e">
        <f>VLOOKUP(E4478&amp;" "&amp;F4478,tarifas!$A$13:$D$20,4,FALSE)*P4478</f>
        <v>#N/A</v>
      </c>
      <c r="T4478">
        <f>IF(F4478="COD1",tarifas!$D$11*(SUMIFS($P$11:$P$8770,$F$11:$F$8770,"=COD1",$B$11:$B$8770,"="&amp;B4478)/COUNTIFS($F$11:$F$8770,"=COD1",$B$11:$B$8770,"="&amp;B4478))/COUNTIFS($A$11:$A$8770,"="&amp;A4478,$F$11:$F$8770,"=COD1"),0)</f>
        <v>0</v>
      </c>
      <c r="U4478" t="e">
        <f>(VLOOKUP(F4478,tarifas!$C$7:$D$10,2,FALSE)+tarifas!$D$21)*datos!P4478</f>
        <v>#N/A</v>
      </c>
      <c r="V4478" t="e">
        <f t="shared" si="633"/>
        <v>#N/A</v>
      </c>
      <c r="W4478">
        <f t="shared" si="634"/>
        <v>0</v>
      </c>
    </row>
    <row r="4479" spans="1:23" x14ac:dyDescent="0.25">
      <c r="A4479">
        <f t="shared" si="627"/>
        <v>185</v>
      </c>
      <c r="B4479">
        <f t="shared" si="628"/>
        <v>7</v>
      </c>
      <c r="C4479" s="1">
        <f t="shared" si="635"/>
        <v>41826.16666665583</v>
      </c>
      <c r="D4479" s="7">
        <v>0</v>
      </c>
      <c r="E4479" s="7"/>
      <c r="G4479">
        <v>33.21</v>
      </c>
      <c r="H4479" s="12">
        <v>188.4199397730182</v>
      </c>
      <c r="I4479" s="13">
        <f>$D$2*tarifas!$D$12/24</f>
        <v>1.4541666666666666</v>
      </c>
      <c r="J4479" s="13" t="e">
        <f>VLOOKUP(E4479&amp;" "&amp;F4479,tarifas!$A$13:$D$20,4,FALSE)*H4479</f>
        <v>#N/A</v>
      </c>
      <c r="K4479" s="13">
        <f>IF(F4479="COD1",tarifas!$D$11*(SUMIFS($H$11:$H$8770,$F$11:$F$8770,"=COD1",$B$11:$B$8770,"="&amp;B4479)/COUNTIFS($F$11:$F$8770,"=COD1",$B$11:$B$8770,"="&amp;B4479))/COUNTIFS($A$11:$A$8770,"="&amp;A4479,$F$11:$F$8770,"=COD1"),0)</f>
        <v>0</v>
      </c>
      <c r="L4479" s="13" t="e">
        <f>(VLOOKUP(F4479,tarifas!$C$7:$D$10,2,FALSE)+tarifas!$D$21)*datos!H4479</f>
        <v>#N/A</v>
      </c>
      <c r="M4479">
        <v>0</v>
      </c>
      <c r="N4479" s="13" t="e">
        <f t="shared" si="629"/>
        <v>#N/A</v>
      </c>
      <c r="O4479">
        <f t="shared" si="630"/>
        <v>0</v>
      </c>
      <c r="P4479" s="12">
        <f t="shared" si="631"/>
        <v>188.4199397730182</v>
      </c>
      <c r="Q4479">
        <f t="shared" si="632"/>
        <v>0</v>
      </c>
      <c r="R4479">
        <f>$D$2*tarifas!$D$12/24</f>
        <v>1.4541666666666666</v>
      </c>
      <c r="S4479" t="e">
        <f>VLOOKUP(E4479&amp;" "&amp;F4479,tarifas!$A$13:$D$20,4,FALSE)*P4479</f>
        <v>#N/A</v>
      </c>
      <c r="T4479">
        <f>IF(F4479="COD1",tarifas!$D$11*(SUMIFS($P$11:$P$8770,$F$11:$F$8770,"=COD1",$B$11:$B$8770,"="&amp;B4479)/COUNTIFS($F$11:$F$8770,"=COD1",$B$11:$B$8770,"="&amp;B4479))/COUNTIFS($A$11:$A$8770,"="&amp;A4479,$F$11:$F$8770,"=COD1"),0)</f>
        <v>0</v>
      </c>
      <c r="U4479" t="e">
        <f>(VLOOKUP(F4479,tarifas!$C$7:$D$10,2,FALSE)+tarifas!$D$21)*datos!P4479</f>
        <v>#N/A</v>
      </c>
      <c r="V4479" t="e">
        <f t="shared" si="633"/>
        <v>#N/A</v>
      </c>
      <c r="W4479">
        <f t="shared" si="634"/>
        <v>0</v>
      </c>
    </row>
    <row r="4480" spans="1:23" x14ac:dyDescent="0.25">
      <c r="A4480">
        <f t="shared" si="627"/>
        <v>185</v>
      </c>
      <c r="B4480">
        <f t="shared" si="628"/>
        <v>7</v>
      </c>
      <c r="C4480" s="1">
        <f t="shared" si="635"/>
        <v>41826.208333322495</v>
      </c>
      <c r="D4480" s="7">
        <v>0</v>
      </c>
      <c r="E4480" s="7"/>
      <c r="G4480">
        <v>33.21</v>
      </c>
      <c r="H4480" s="12">
        <v>188.93166507737968</v>
      </c>
      <c r="I4480" s="13">
        <f>$D$2*tarifas!$D$12/24</f>
        <v>1.4541666666666666</v>
      </c>
      <c r="J4480" s="13" t="e">
        <f>VLOOKUP(E4480&amp;" "&amp;F4480,tarifas!$A$13:$D$20,4,FALSE)*H4480</f>
        <v>#N/A</v>
      </c>
      <c r="K4480" s="13">
        <f>IF(F4480="COD1",tarifas!$D$11*(SUMIFS($H$11:$H$8770,$F$11:$F$8770,"=COD1",$B$11:$B$8770,"="&amp;B4480)/COUNTIFS($F$11:$F$8770,"=COD1",$B$11:$B$8770,"="&amp;B4480))/COUNTIFS($A$11:$A$8770,"="&amp;A4480,$F$11:$F$8770,"=COD1"),0)</f>
        <v>0</v>
      </c>
      <c r="L4480" s="13" t="e">
        <f>(VLOOKUP(F4480,tarifas!$C$7:$D$10,2,FALSE)+tarifas!$D$21)*datos!H4480</f>
        <v>#N/A</v>
      </c>
      <c r="M4480">
        <v>13.84402</v>
      </c>
      <c r="N4480" s="13" t="e">
        <f t="shared" si="629"/>
        <v>#N/A</v>
      </c>
      <c r="O4480">
        <f t="shared" si="630"/>
        <v>13.84402</v>
      </c>
      <c r="P4480" s="12">
        <f t="shared" si="631"/>
        <v>175.08764507737968</v>
      </c>
      <c r="Q4480">
        <f t="shared" si="632"/>
        <v>0</v>
      </c>
      <c r="R4480">
        <f>$D$2*tarifas!$D$12/24</f>
        <v>1.4541666666666666</v>
      </c>
      <c r="S4480" t="e">
        <f>VLOOKUP(E4480&amp;" "&amp;F4480,tarifas!$A$13:$D$20,4,FALSE)*P4480</f>
        <v>#N/A</v>
      </c>
      <c r="T4480">
        <f>IF(F4480="COD1",tarifas!$D$11*(SUMIFS($P$11:$P$8770,$F$11:$F$8770,"=COD1",$B$11:$B$8770,"="&amp;B4480)/COUNTIFS($F$11:$F$8770,"=COD1",$B$11:$B$8770,"="&amp;B4480))/COUNTIFS($A$11:$A$8770,"="&amp;A4480,$F$11:$F$8770,"=COD1"),0)</f>
        <v>0</v>
      </c>
      <c r="U4480" t="e">
        <f>(VLOOKUP(F4480,tarifas!$C$7:$D$10,2,FALSE)+tarifas!$D$21)*datos!P4480</f>
        <v>#N/A</v>
      </c>
      <c r="V4480" t="e">
        <f t="shared" si="633"/>
        <v>#N/A</v>
      </c>
      <c r="W4480">
        <f t="shared" si="634"/>
        <v>0</v>
      </c>
    </row>
    <row r="4481" spans="1:23" x14ac:dyDescent="0.25">
      <c r="A4481">
        <f t="shared" si="627"/>
        <v>185</v>
      </c>
      <c r="B4481">
        <f t="shared" si="628"/>
        <v>7</v>
      </c>
      <c r="C4481" s="1">
        <f t="shared" si="635"/>
        <v>41826.249999989159</v>
      </c>
      <c r="D4481" s="7">
        <v>0</v>
      </c>
      <c r="E4481" s="7"/>
      <c r="G4481">
        <v>32.1</v>
      </c>
      <c r="H4481" s="12">
        <v>169.50410857789069</v>
      </c>
      <c r="I4481" s="13">
        <f>$D$2*tarifas!$D$12/24</f>
        <v>1.4541666666666666</v>
      </c>
      <c r="J4481" s="13" t="e">
        <f>VLOOKUP(E4481&amp;" "&amp;F4481,tarifas!$A$13:$D$20,4,FALSE)*H4481</f>
        <v>#N/A</v>
      </c>
      <c r="K4481" s="13">
        <f>IF(F4481="COD1",tarifas!$D$11*(SUMIFS($H$11:$H$8770,$F$11:$F$8770,"=COD1",$B$11:$B$8770,"="&amp;B4481)/COUNTIFS($F$11:$F$8770,"=COD1",$B$11:$B$8770,"="&amp;B4481))/COUNTIFS($A$11:$A$8770,"="&amp;A4481,$F$11:$F$8770,"=COD1"),0)</f>
        <v>0</v>
      </c>
      <c r="L4481" s="13" t="e">
        <f>(VLOOKUP(F4481,tarifas!$C$7:$D$10,2,FALSE)+tarifas!$D$21)*datos!H4481</f>
        <v>#N/A</v>
      </c>
      <c r="M4481">
        <v>1.2787200000000001</v>
      </c>
      <c r="N4481" s="13" t="e">
        <f t="shared" si="629"/>
        <v>#N/A</v>
      </c>
      <c r="O4481">
        <f t="shared" si="630"/>
        <v>1.2787200000000001</v>
      </c>
      <c r="P4481" s="12">
        <f t="shared" si="631"/>
        <v>168.2253885778907</v>
      </c>
      <c r="Q4481">
        <f t="shared" si="632"/>
        <v>0</v>
      </c>
      <c r="R4481">
        <f>$D$2*tarifas!$D$12/24</f>
        <v>1.4541666666666666</v>
      </c>
      <c r="S4481" t="e">
        <f>VLOOKUP(E4481&amp;" "&amp;F4481,tarifas!$A$13:$D$20,4,FALSE)*P4481</f>
        <v>#N/A</v>
      </c>
      <c r="T4481">
        <f>IF(F4481="COD1",tarifas!$D$11*(SUMIFS($P$11:$P$8770,$F$11:$F$8770,"=COD1",$B$11:$B$8770,"="&amp;B4481)/COUNTIFS($F$11:$F$8770,"=COD1",$B$11:$B$8770,"="&amp;B4481))/COUNTIFS($A$11:$A$8770,"="&amp;A4481,$F$11:$F$8770,"=COD1"),0)</f>
        <v>0</v>
      </c>
      <c r="U4481" t="e">
        <f>(VLOOKUP(F4481,tarifas!$C$7:$D$10,2,FALSE)+tarifas!$D$21)*datos!P4481</f>
        <v>#N/A</v>
      </c>
      <c r="V4481" t="e">
        <f t="shared" si="633"/>
        <v>#N/A</v>
      </c>
      <c r="W4481">
        <f t="shared" si="634"/>
        <v>0</v>
      </c>
    </row>
    <row r="4482" spans="1:23" x14ac:dyDescent="0.25">
      <c r="A4482">
        <f t="shared" si="627"/>
        <v>185</v>
      </c>
      <c r="B4482">
        <f t="shared" si="628"/>
        <v>7</v>
      </c>
      <c r="C4482" s="1">
        <f t="shared" si="635"/>
        <v>41826.291666655823</v>
      </c>
      <c r="D4482" s="7">
        <v>78.045454545454561</v>
      </c>
      <c r="E4482" s="7"/>
      <c r="G4482">
        <v>33.21</v>
      </c>
      <c r="H4482" s="12">
        <v>168.67777092329035</v>
      </c>
      <c r="I4482" s="13">
        <f>$D$2*tarifas!$D$12/24</f>
        <v>1.4541666666666666</v>
      </c>
      <c r="J4482" s="13" t="e">
        <f>VLOOKUP(E4482&amp;" "&amp;F4482,tarifas!$A$13:$D$20,4,FALSE)*H4482</f>
        <v>#N/A</v>
      </c>
      <c r="K4482" s="13">
        <f>IF(F4482="COD1",tarifas!$D$11*(SUMIFS($H$11:$H$8770,$F$11:$F$8770,"=COD1",$B$11:$B$8770,"="&amp;B4482)/COUNTIFS($F$11:$F$8770,"=COD1",$B$11:$B$8770,"="&amp;B4482))/COUNTIFS($A$11:$A$8770,"="&amp;A4482,$F$11:$F$8770,"=COD1"),0)</f>
        <v>0</v>
      </c>
      <c r="L4482" s="13" t="e">
        <f>(VLOOKUP(F4482,tarifas!$C$7:$D$10,2,FALSE)+tarifas!$D$21)*datos!H4482</f>
        <v>#N/A</v>
      </c>
      <c r="M4482">
        <v>56.691809999999997</v>
      </c>
      <c r="N4482" s="13" t="e">
        <f t="shared" si="629"/>
        <v>#N/A</v>
      </c>
      <c r="O4482">
        <f t="shared" si="630"/>
        <v>56.691809999999997</v>
      </c>
      <c r="P4482" s="12">
        <f t="shared" si="631"/>
        <v>111.98596092329035</v>
      </c>
      <c r="Q4482">
        <f t="shared" si="632"/>
        <v>0</v>
      </c>
      <c r="R4482">
        <f>$D$2*tarifas!$D$12/24</f>
        <v>1.4541666666666666</v>
      </c>
      <c r="S4482" t="e">
        <f>VLOOKUP(E4482&amp;" "&amp;F4482,tarifas!$A$13:$D$20,4,FALSE)*P4482</f>
        <v>#N/A</v>
      </c>
      <c r="T4482">
        <f>IF(F4482="COD1",tarifas!$D$11*(SUMIFS($P$11:$P$8770,$F$11:$F$8770,"=COD1",$B$11:$B$8770,"="&amp;B4482)/COUNTIFS($F$11:$F$8770,"=COD1",$B$11:$B$8770,"="&amp;B4482))/COUNTIFS($A$11:$A$8770,"="&amp;A4482,$F$11:$F$8770,"=COD1"),0)</f>
        <v>0</v>
      </c>
      <c r="U4482" t="e">
        <f>(VLOOKUP(F4482,tarifas!$C$7:$D$10,2,FALSE)+tarifas!$D$21)*datos!P4482</f>
        <v>#N/A</v>
      </c>
      <c r="V4482" t="e">
        <f t="shared" si="633"/>
        <v>#N/A</v>
      </c>
      <c r="W4482">
        <f t="shared" si="634"/>
        <v>0</v>
      </c>
    </row>
    <row r="4483" spans="1:23" x14ac:dyDescent="0.25">
      <c r="A4483">
        <f t="shared" si="627"/>
        <v>185</v>
      </c>
      <c r="B4483">
        <f t="shared" si="628"/>
        <v>7</v>
      </c>
      <c r="C4483" s="1">
        <f t="shared" si="635"/>
        <v>41826.333333322487</v>
      </c>
      <c r="D4483" s="7">
        <v>148.6212121212121</v>
      </c>
      <c r="E4483" s="7"/>
      <c r="G4483">
        <v>35</v>
      </c>
      <c r="H4483" s="12">
        <v>169.02487032022614</v>
      </c>
      <c r="I4483" s="13">
        <f>$D$2*tarifas!$D$12/24</f>
        <v>1.4541666666666666</v>
      </c>
      <c r="J4483" s="13" t="e">
        <f>VLOOKUP(E4483&amp;" "&amp;F4483,tarifas!$A$13:$D$20,4,FALSE)*H4483</f>
        <v>#N/A</v>
      </c>
      <c r="K4483" s="13">
        <f>IF(F4483="COD1",tarifas!$D$11*(SUMIFS($H$11:$H$8770,$F$11:$F$8770,"=COD1",$B$11:$B$8770,"="&amp;B4483)/COUNTIFS($F$11:$F$8770,"=COD1",$B$11:$B$8770,"="&amp;B4483))/COUNTIFS($A$11:$A$8770,"="&amp;A4483,$F$11:$F$8770,"=COD1"),0)</f>
        <v>0</v>
      </c>
      <c r="L4483" s="13" t="e">
        <f>(VLOOKUP(F4483,tarifas!$C$7:$D$10,2,FALSE)+tarifas!$D$21)*datos!H4483</f>
        <v>#N/A</v>
      </c>
      <c r="M4483">
        <v>52.792940000000002</v>
      </c>
      <c r="N4483" s="13" t="e">
        <f t="shared" si="629"/>
        <v>#N/A</v>
      </c>
      <c r="O4483">
        <f t="shared" si="630"/>
        <v>52.792940000000002</v>
      </c>
      <c r="P4483" s="12">
        <f t="shared" si="631"/>
        <v>116.23193032022614</v>
      </c>
      <c r="Q4483">
        <f t="shared" si="632"/>
        <v>0</v>
      </c>
      <c r="R4483">
        <f>$D$2*tarifas!$D$12/24</f>
        <v>1.4541666666666666</v>
      </c>
      <c r="S4483" t="e">
        <f>VLOOKUP(E4483&amp;" "&amp;F4483,tarifas!$A$13:$D$20,4,FALSE)*P4483</f>
        <v>#N/A</v>
      </c>
      <c r="T4483">
        <f>IF(F4483="COD1",tarifas!$D$11*(SUMIFS($P$11:$P$8770,$F$11:$F$8770,"=COD1",$B$11:$B$8770,"="&amp;B4483)/COUNTIFS($F$11:$F$8770,"=COD1",$B$11:$B$8770,"="&amp;B4483))/COUNTIFS($A$11:$A$8770,"="&amp;A4483,$F$11:$F$8770,"=COD1"),0)</f>
        <v>0</v>
      </c>
      <c r="U4483" t="e">
        <f>(VLOOKUP(F4483,tarifas!$C$7:$D$10,2,FALSE)+tarifas!$D$21)*datos!P4483</f>
        <v>#N/A</v>
      </c>
      <c r="V4483" t="e">
        <f t="shared" si="633"/>
        <v>#N/A</v>
      </c>
      <c r="W4483">
        <f t="shared" si="634"/>
        <v>0</v>
      </c>
    </row>
    <row r="4484" spans="1:23" x14ac:dyDescent="0.25">
      <c r="A4484">
        <f t="shared" si="627"/>
        <v>185</v>
      </c>
      <c r="B4484">
        <f t="shared" si="628"/>
        <v>7</v>
      </c>
      <c r="C4484" s="1">
        <f t="shared" si="635"/>
        <v>41826.374999989152</v>
      </c>
      <c r="D4484" s="7">
        <v>207.60606060606062</v>
      </c>
      <c r="E4484" s="7"/>
      <c r="G4484">
        <v>37.43</v>
      </c>
      <c r="H4484" s="12">
        <v>169.72717678081898</v>
      </c>
      <c r="I4484" s="13">
        <f>$D$2*tarifas!$D$12/24</f>
        <v>1.4541666666666666</v>
      </c>
      <c r="J4484" s="13" t="e">
        <f>VLOOKUP(E4484&amp;" "&amp;F4484,tarifas!$A$13:$D$20,4,FALSE)*H4484</f>
        <v>#N/A</v>
      </c>
      <c r="K4484" s="13">
        <f>IF(F4484="COD1",tarifas!$D$11*(SUMIFS($H$11:$H$8770,$F$11:$F$8770,"=COD1",$B$11:$B$8770,"="&amp;B4484)/COUNTIFS($F$11:$F$8770,"=COD1",$B$11:$B$8770,"="&amp;B4484))/COUNTIFS($A$11:$A$8770,"="&amp;A4484,$F$11:$F$8770,"=COD1"),0)</f>
        <v>0</v>
      </c>
      <c r="L4484" s="13" t="e">
        <f>(VLOOKUP(F4484,tarifas!$C$7:$D$10,2,FALSE)+tarifas!$D$21)*datos!H4484</f>
        <v>#N/A</v>
      </c>
      <c r="M4484">
        <v>121.46855000000001</v>
      </c>
      <c r="N4484" s="13" t="e">
        <f t="shared" si="629"/>
        <v>#N/A</v>
      </c>
      <c r="O4484">
        <f t="shared" si="630"/>
        <v>121.46855000000001</v>
      </c>
      <c r="P4484" s="12">
        <f t="shared" si="631"/>
        <v>48.258626780818972</v>
      </c>
      <c r="Q4484">
        <f t="shared" si="632"/>
        <v>0</v>
      </c>
      <c r="R4484">
        <f>$D$2*tarifas!$D$12/24</f>
        <v>1.4541666666666666</v>
      </c>
      <c r="S4484" t="e">
        <f>VLOOKUP(E4484&amp;" "&amp;F4484,tarifas!$A$13:$D$20,4,FALSE)*P4484</f>
        <v>#N/A</v>
      </c>
      <c r="T4484">
        <f>IF(F4484="COD1",tarifas!$D$11*(SUMIFS($P$11:$P$8770,$F$11:$F$8770,"=COD1",$B$11:$B$8770,"="&amp;B4484)/COUNTIFS($F$11:$F$8770,"=COD1",$B$11:$B$8770,"="&amp;B4484))/COUNTIFS($A$11:$A$8770,"="&amp;A4484,$F$11:$F$8770,"=COD1"),0)</f>
        <v>0</v>
      </c>
      <c r="U4484" t="e">
        <f>(VLOOKUP(F4484,tarifas!$C$7:$D$10,2,FALSE)+tarifas!$D$21)*datos!P4484</f>
        <v>#N/A</v>
      </c>
      <c r="V4484" t="e">
        <f t="shared" si="633"/>
        <v>#N/A</v>
      </c>
      <c r="W4484">
        <f t="shared" si="634"/>
        <v>0</v>
      </c>
    </row>
    <row r="4485" spans="1:23" x14ac:dyDescent="0.25">
      <c r="A4485">
        <f t="shared" si="627"/>
        <v>185</v>
      </c>
      <c r="B4485">
        <f t="shared" si="628"/>
        <v>7</v>
      </c>
      <c r="C4485" s="1">
        <f t="shared" si="635"/>
        <v>41826.416666655816</v>
      </c>
      <c r="D4485" s="7">
        <v>434.0151515151515</v>
      </c>
      <c r="E4485" s="7"/>
      <c r="G4485">
        <v>39.69</v>
      </c>
      <c r="H4485" s="12">
        <v>168.5617055289319</v>
      </c>
      <c r="I4485" s="13">
        <f>$D$2*tarifas!$D$12/24</f>
        <v>1.4541666666666666</v>
      </c>
      <c r="J4485" s="13" t="e">
        <f>VLOOKUP(E4485&amp;" "&amp;F4485,tarifas!$A$13:$D$20,4,FALSE)*H4485</f>
        <v>#N/A</v>
      </c>
      <c r="K4485" s="13">
        <f>IF(F4485="COD1",tarifas!$D$11*(SUMIFS($H$11:$H$8770,$F$11:$F$8770,"=COD1",$B$11:$B$8770,"="&amp;B4485)/COUNTIFS($F$11:$F$8770,"=COD1",$B$11:$B$8770,"="&amp;B4485))/COUNTIFS($A$11:$A$8770,"="&amp;A4485,$F$11:$F$8770,"=COD1"),0)</f>
        <v>0</v>
      </c>
      <c r="L4485" s="13" t="e">
        <f>(VLOOKUP(F4485,tarifas!$C$7:$D$10,2,FALSE)+tarifas!$D$21)*datos!H4485</f>
        <v>#N/A</v>
      </c>
      <c r="M4485">
        <v>119.16697000000001</v>
      </c>
      <c r="N4485" s="13" t="e">
        <f t="shared" si="629"/>
        <v>#N/A</v>
      </c>
      <c r="O4485">
        <f t="shared" si="630"/>
        <v>119.16697000000001</v>
      </c>
      <c r="P4485" s="12">
        <f t="shared" si="631"/>
        <v>49.394735528931889</v>
      </c>
      <c r="Q4485">
        <f t="shared" si="632"/>
        <v>0</v>
      </c>
      <c r="R4485">
        <f>$D$2*tarifas!$D$12/24</f>
        <v>1.4541666666666666</v>
      </c>
      <c r="S4485" t="e">
        <f>VLOOKUP(E4485&amp;" "&amp;F4485,tarifas!$A$13:$D$20,4,FALSE)*P4485</f>
        <v>#N/A</v>
      </c>
      <c r="T4485">
        <f>IF(F4485="COD1",tarifas!$D$11*(SUMIFS($P$11:$P$8770,$F$11:$F$8770,"=COD1",$B$11:$B$8770,"="&amp;B4485)/COUNTIFS($F$11:$F$8770,"=COD1",$B$11:$B$8770,"="&amp;B4485))/COUNTIFS($A$11:$A$8770,"="&amp;A4485,$F$11:$F$8770,"=COD1"),0)</f>
        <v>0</v>
      </c>
      <c r="U4485" t="e">
        <f>(VLOOKUP(F4485,tarifas!$C$7:$D$10,2,FALSE)+tarifas!$D$21)*datos!P4485</f>
        <v>#N/A</v>
      </c>
      <c r="V4485" t="e">
        <f t="shared" si="633"/>
        <v>#N/A</v>
      </c>
      <c r="W4485">
        <f t="shared" si="634"/>
        <v>0</v>
      </c>
    </row>
    <row r="4486" spans="1:23" x14ac:dyDescent="0.25">
      <c r="A4486">
        <f t="shared" si="627"/>
        <v>185</v>
      </c>
      <c r="B4486">
        <f t="shared" si="628"/>
        <v>7</v>
      </c>
      <c r="C4486" s="1">
        <f t="shared" si="635"/>
        <v>41826.45833332248</v>
      </c>
      <c r="D4486" s="7">
        <v>696.74242424242425</v>
      </c>
      <c r="E4486" s="7"/>
      <c r="G4486">
        <v>41.26</v>
      </c>
      <c r="H4486" s="12">
        <v>170.70074141975806</v>
      </c>
      <c r="I4486" s="13">
        <f>$D$2*tarifas!$D$12/24</f>
        <v>1.4541666666666666</v>
      </c>
      <c r="J4486" s="13" t="e">
        <f>VLOOKUP(E4486&amp;" "&amp;F4486,tarifas!$A$13:$D$20,4,FALSE)*H4486</f>
        <v>#N/A</v>
      </c>
      <c r="K4486" s="13">
        <f>IF(F4486="COD1",tarifas!$D$11*(SUMIFS($H$11:$H$8770,$F$11:$F$8770,"=COD1",$B$11:$B$8770,"="&amp;B4486)/COUNTIFS($F$11:$F$8770,"=COD1",$B$11:$B$8770,"="&amp;B4486))/COUNTIFS($A$11:$A$8770,"="&amp;A4486,$F$11:$F$8770,"=COD1"),0)</f>
        <v>0</v>
      </c>
      <c r="L4486" s="13" t="e">
        <f>(VLOOKUP(F4486,tarifas!$C$7:$D$10,2,FALSE)+tarifas!$D$21)*datos!H4486</f>
        <v>#N/A</v>
      </c>
      <c r="M4486">
        <v>183.07971000000001</v>
      </c>
      <c r="N4486" s="13" t="e">
        <f t="shared" si="629"/>
        <v>#N/A</v>
      </c>
      <c r="O4486">
        <f t="shared" si="630"/>
        <v>170.70074141975806</v>
      </c>
      <c r="P4486" s="12">
        <f t="shared" si="631"/>
        <v>0</v>
      </c>
      <c r="Q4486">
        <f t="shared" si="632"/>
        <v>12.378968580241946</v>
      </c>
      <c r="R4486">
        <f>$D$2*tarifas!$D$12/24</f>
        <v>1.4541666666666666</v>
      </c>
      <c r="S4486" t="e">
        <f>VLOOKUP(E4486&amp;" "&amp;F4486,tarifas!$A$13:$D$20,4,FALSE)*P4486</f>
        <v>#N/A</v>
      </c>
      <c r="T4486">
        <f>IF(F4486="COD1",tarifas!$D$11*(SUMIFS($P$11:$P$8770,$F$11:$F$8770,"=COD1",$B$11:$B$8770,"="&amp;B4486)/COUNTIFS($F$11:$F$8770,"=COD1",$B$11:$B$8770,"="&amp;B4486))/COUNTIFS($A$11:$A$8770,"="&amp;A4486,$F$11:$F$8770,"=COD1"),0)</f>
        <v>0</v>
      </c>
      <c r="U4486" t="e">
        <f>(VLOOKUP(F4486,tarifas!$C$7:$D$10,2,FALSE)+tarifas!$D$21)*datos!P4486</f>
        <v>#N/A</v>
      </c>
      <c r="V4486" t="e">
        <f t="shared" si="633"/>
        <v>#N/A</v>
      </c>
      <c r="W4486">
        <f t="shared" si="634"/>
        <v>0.4596806192587044</v>
      </c>
    </row>
    <row r="4487" spans="1:23" x14ac:dyDescent="0.25">
      <c r="A4487">
        <f t="shared" si="627"/>
        <v>185</v>
      </c>
      <c r="B4487">
        <f t="shared" si="628"/>
        <v>7</v>
      </c>
      <c r="C4487" s="1">
        <f t="shared" si="635"/>
        <v>41826.499999989144</v>
      </c>
      <c r="D4487" s="7">
        <v>785.34848484848487</v>
      </c>
      <c r="E4487" s="7"/>
      <c r="G4487">
        <v>42.73</v>
      </c>
      <c r="H4487" s="12">
        <v>170.22276356180234</v>
      </c>
      <c r="I4487" s="13">
        <f>$D$2*tarifas!$D$12/24</f>
        <v>1.4541666666666666</v>
      </c>
      <c r="J4487" s="13" t="e">
        <f>VLOOKUP(E4487&amp;" "&amp;F4487,tarifas!$A$13:$D$20,4,FALSE)*H4487</f>
        <v>#N/A</v>
      </c>
      <c r="K4487" s="13">
        <f>IF(F4487="COD1",tarifas!$D$11*(SUMIFS($H$11:$H$8770,$F$11:$F$8770,"=COD1",$B$11:$B$8770,"="&amp;B4487)/COUNTIFS($F$11:$F$8770,"=COD1",$B$11:$B$8770,"="&amp;B4487))/COUNTIFS($A$11:$A$8770,"="&amp;A4487,$F$11:$F$8770,"=COD1"),0)</f>
        <v>0</v>
      </c>
      <c r="L4487" s="13" t="e">
        <f>(VLOOKUP(F4487,tarifas!$C$7:$D$10,2,FALSE)+tarifas!$D$21)*datos!H4487</f>
        <v>#N/A</v>
      </c>
      <c r="M4487">
        <v>301.08271000000002</v>
      </c>
      <c r="N4487" s="13" t="e">
        <f t="shared" si="629"/>
        <v>#N/A</v>
      </c>
      <c r="O4487">
        <f t="shared" si="630"/>
        <v>170.22276356180234</v>
      </c>
      <c r="P4487" s="12">
        <f t="shared" si="631"/>
        <v>0</v>
      </c>
      <c r="Q4487">
        <f t="shared" si="632"/>
        <v>130.85994643819768</v>
      </c>
      <c r="R4487">
        <f>$D$2*tarifas!$D$12/24</f>
        <v>1.4541666666666666</v>
      </c>
      <c r="S4487" t="e">
        <f>VLOOKUP(E4487&amp;" "&amp;F4487,tarifas!$A$13:$D$20,4,FALSE)*P4487</f>
        <v>#N/A</v>
      </c>
      <c r="T4487">
        <f>IF(F4487="COD1",tarifas!$D$11*(SUMIFS($P$11:$P$8770,$F$11:$F$8770,"=COD1",$B$11:$B$8770,"="&amp;B4487)/COUNTIFS($F$11:$F$8770,"=COD1",$B$11:$B$8770,"="&amp;B4487))/COUNTIFS($A$11:$A$8770,"="&amp;A4487,$F$11:$F$8770,"=COD1"),0)</f>
        <v>0</v>
      </c>
      <c r="U4487" t="e">
        <f>(VLOOKUP(F4487,tarifas!$C$7:$D$10,2,FALSE)+tarifas!$D$21)*datos!P4487</f>
        <v>#N/A</v>
      </c>
      <c r="V4487" t="e">
        <f t="shared" si="633"/>
        <v>#N/A</v>
      </c>
      <c r="W4487">
        <f t="shared" si="634"/>
        <v>5.0324809601737677</v>
      </c>
    </row>
    <row r="4488" spans="1:23" x14ac:dyDescent="0.25">
      <c r="A4488">
        <f t="shared" si="627"/>
        <v>185</v>
      </c>
      <c r="B4488">
        <f t="shared" si="628"/>
        <v>7</v>
      </c>
      <c r="C4488" s="1">
        <f t="shared" si="635"/>
        <v>41826.541666655809</v>
      </c>
      <c r="D4488" s="7">
        <v>801.31818181818198</v>
      </c>
      <c r="E4488" s="7"/>
      <c r="G4488">
        <v>41.75</v>
      </c>
      <c r="H4488" s="12">
        <v>171.05917551123966</v>
      </c>
      <c r="I4488" s="13">
        <f>$D$2*tarifas!$D$12/24</f>
        <v>1.4541666666666666</v>
      </c>
      <c r="J4488" s="13" t="e">
        <f>VLOOKUP(E4488&amp;" "&amp;F4488,tarifas!$A$13:$D$20,4,FALSE)*H4488</f>
        <v>#N/A</v>
      </c>
      <c r="K4488" s="13">
        <f>IF(F4488="COD1",tarifas!$D$11*(SUMIFS($H$11:$H$8770,$F$11:$F$8770,"=COD1",$B$11:$B$8770,"="&amp;B4488)/COUNTIFS($F$11:$F$8770,"=COD1",$B$11:$B$8770,"="&amp;B4488))/COUNTIFS($A$11:$A$8770,"="&amp;A4488,$F$11:$F$8770,"=COD1"),0)</f>
        <v>0</v>
      </c>
      <c r="L4488" s="13" t="e">
        <f>(VLOOKUP(F4488,tarifas!$C$7:$D$10,2,FALSE)+tarifas!$D$21)*datos!H4488</f>
        <v>#N/A</v>
      </c>
      <c r="M4488">
        <v>180.63039000000001</v>
      </c>
      <c r="N4488" s="13" t="e">
        <f t="shared" si="629"/>
        <v>#N/A</v>
      </c>
      <c r="O4488">
        <f t="shared" si="630"/>
        <v>171.05917551123966</v>
      </c>
      <c r="P4488" s="12">
        <f t="shared" si="631"/>
        <v>0</v>
      </c>
      <c r="Q4488">
        <f t="shared" si="632"/>
        <v>9.5712144887603472</v>
      </c>
      <c r="R4488">
        <f>$D$2*tarifas!$D$12/24</f>
        <v>1.4541666666666666</v>
      </c>
      <c r="S4488" t="e">
        <f>VLOOKUP(E4488&amp;" "&amp;F4488,tarifas!$A$13:$D$20,4,FALSE)*P4488</f>
        <v>#N/A</v>
      </c>
      <c r="T4488">
        <f>IF(F4488="COD1",tarifas!$D$11*(SUMIFS($P$11:$P$8770,$F$11:$F$8770,"=COD1",$B$11:$B$8770,"="&amp;B4488)/COUNTIFS($F$11:$F$8770,"=COD1",$B$11:$B$8770,"="&amp;B4488))/COUNTIFS($A$11:$A$8770,"="&amp;A4488,$F$11:$F$8770,"=COD1"),0)</f>
        <v>0</v>
      </c>
      <c r="U4488" t="e">
        <f>(VLOOKUP(F4488,tarifas!$C$7:$D$10,2,FALSE)+tarifas!$D$21)*datos!P4488</f>
        <v>#N/A</v>
      </c>
      <c r="V4488" t="e">
        <f t="shared" si="633"/>
        <v>#N/A</v>
      </c>
      <c r="W4488">
        <f t="shared" si="634"/>
        <v>0.3596383844151701</v>
      </c>
    </row>
    <row r="4489" spans="1:23" x14ac:dyDescent="0.25">
      <c r="A4489">
        <f t="shared" si="627"/>
        <v>185</v>
      </c>
      <c r="B4489">
        <f t="shared" si="628"/>
        <v>7</v>
      </c>
      <c r="C4489" s="1">
        <f t="shared" si="635"/>
        <v>41826.583333322473</v>
      </c>
      <c r="D4489" s="7">
        <v>776.33333333333337</v>
      </c>
      <c r="E4489" s="7"/>
      <c r="G4489">
        <v>39.090000000000003</v>
      </c>
      <c r="H4489" s="12">
        <v>173.80028115380227</v>
      </c>
      <c r="I4489" s="13">
        <f>$D$2*tarifas!$D$12/24</f>
        <v>1.4541666666666666</v>
      </c>
      <c r="J4489" s="13" t="e">
        <f>VLOOKUP(E4489&amp;" "&amp;F4489,tarifas!$A$13:$D$20,4,FALSE)*H4489</f>
        <v>#N/A</v>
      </c>
      <c r="K4489" s="13">
        <f>IF(F4489="COD1",tarifas!$D$11*(SUMIFS($H$11:$H$8770,$F$11:$F$8770,"=COD1",$B$11:$B$8770,"="&amp;B4489)/COUNTIFS($F$11:$F$8770,"=COD1",$B$11:$B$8770,"="&amp;B4489))/COUNTIFS($A$11:$A$8770,"="&amp;A4489,$F$11:$F$8770,"=COD1"),0)</f>
        <v>0</v>
      </c>
      <c r="L4489" s="13" t="e">
        <f>(VLOOKUP(F4489,tarifas!$C$7:$D$10,2,FALSE)+tarifas!$D$21)*datos!H4489</f>
        <v>#N/A</v>
      </c>
      <c r="M4489">
        <v>394.46015999999997</v>
      </c>
      <c r="N4489" s="13" t="e">
        <f t="shared" si="629"/>
        <v>#N/A</v>
      </c>
      <c r="O4489">
        <f t="shared" si="630"/>
        <v>173.80028115380227</v>
      </c>
      <c r="P4489" s="12">
        <f t="shared" si="631"/>
        <v>0</v>
      </c>
      <c r="Q4489">
        <f t="shared" si="632"/>
        <v>220.6598788461977</v>
      </c>
      <c r="R4489">
        <f>$D$2*tarifas!$D$12/24</f>
        <v>1.4541666666666666</v>
      </c>
      <c r="S4489" t="e">
        <f>VLOOKUP(E4489&amp;" "&amp;F4489,tarifas!$A$13:$D$20,4,FALSE)*P4489</f>
        <v>#N/A</v>
      </c>
      <c r="T4489">
        <f>IF(F4489="COD1",tarifas!$D$11*(SUMIFS($P$11:$P$8770,$F$11:$F$8770,"=COD1",$B$11:$B$8770,"="&amp;B4489)/COUNTIFS($F$11:$F$8770,"=COD1",$B$11:$B$8770,"="&amp;B4489))/COUNTIFS($A$11:$A$8770,"="&amp;A4489,$F$11:$F$8770,"=COD1"),0)</f>
        <v>0</v>
      </c>
      <c r="U4489" t="e">
        <f>(VLOOKUP(F4489,tarifas!$C$7:$D$10,2,FALSE)+tarifas!$D$21)*datos!P4489</f>
        <v>#N/A</v>
      </c>
      <c r="V4489" t="e">
        <f t="shared" si="633"/>
        <v>#N/A</v>
      </c>
      <c r="W4489">
        <f t="shared" si="634"/>
        <v>7.7630351976880823</v>
      </c>
    </row>
    <row r="4490" spans="1:23" x14ac:dyDescent="0.25">
      <c r="A4490">
        <f t="shared" si="627"/>
        <v>185</v>
      </c>
      <c r="B4490">
        <f t="shared" si="628"/>
        <v>7</v>
      </c>
      <c r="C4490" s="1">
        <f t="shared" si="635"/>
        <v>41826.624999989137</v>
      </c>
      <c r="D4490" s="7">
        <v>719.40909090909099</v>
      </c>
      <c r="E4490" s="7"/>
      <c r="G4490">
        <v>36</v>
      </c>
      <c r="H4490" s="12">
        <v>179.89680914770287</v>
      </c>
      <c r="I4490" s="13">
        <f>$D$2*tarifas!$D$12/24</f>
        <v>1.4541666666666666</v>
      </c>
      <c r="J4490" s="13" t="e">
        <f>VLOOKUP(E4490&amp;" "&amp;F4490,tarifas!$A$13:$D$20,4,FALSE)*H4490</f>
        <v>#N/A</v>
      </c>
      <c r="K4490" s="13">
        <f>IF(F4490="COD1",tarifas!$D$11*(SUMIFS($H$11:$H$8770,$F$11:$F$8770,"=COD1",$B$11:$B$8770,"="&amp;B4490)/COUNTIFS($F$11:$F$8770,"=COD1",$B$11:$B$8770,"="&amp;B4490))/COUNTIFS($A$11:$A$8770,"="&amp;A4490,$F$11:$F$8770,"=COD1"),0)</f>
        <v>0</v>
      </c>
      <c r="L4490" s="13" t="e">
        <f>(VLOOKUP(F4490,tarifas!$C$7:$D$10,2,FALSE)+tarifas!$D$21)*datos!H4490</f>
        <v>#N/A</v>
      </c>
      <c r="M4490">
        <v>279.24790999999999</v>
      </c>
      <c r="N4490" s="13" t="e">
        <f t="shared" si="629"/>
        <v>#N/A</v>
      </c>
      <c r="O4490">
        <f t="shared" si="630"/>
        <v>179.89680914770287</v>
      </c>
      <c r="P4490" s="12">
        <f t="shared" si="631"/>
        <v>0</v>
      </c>
      <c r="Q4490">
        <f t="shared" si="632"/>
        <v>99.351100852297122</v>
      </c>
      <c r="R4490">
        <f>$D$2*tarifas!$D$12/24</f>
        <v>1.4541666666666666</v>
      </c>
      <c r="S4490" t="e">
        <f>VLOOKUP(E4490&amp;" "&amp;F4490,tarifas!$A$13:$D$20,4,FALSE)*P4490</f>
        <v>#N/A</v>
      </c>
      <c r="T4490">
        <f>IF(F4490="COD1",tarifas!$D$11*(SUMIFS($P$11:$P$8770,$F$11:$F$8770,"=COD1",$B$11:$B$8770,"="&amp;B4490)/COUNTIFS($F$11:$F$8770,"=COD1",$B$11:$B$8770,"="&amp;B4490))/COUNTIFS($A$11:$A$8770,"="&amp;A4490,$F$11:$F$8770,"=COD1"),0)</f>
        <v>0</v>
      </c>
      <c r="U4490" t="e">
        <f>(VLOOKUP(F4490,tarifas!$C$7:$D$10,2,FALSE)+tarifas!$D$21)*datos!P4490</f>
        <v>#N/A</v>
      </c>
      <c r="V4490" t="e">
        <f t="shared" si="633"/>
        <v>#N/A</v>
      </c>
      <c r="W4490">
        <f t="shared" si="634"/>
        <v>3.2189756676144268</v>
      </c>
    </row>
    <row r="4491" spans="1:23" x14ac:dyDescent="0.25">
      <c r="A4491">
        <f t="shared" si="627"/>
        <v>185</v>
      </c>
      <c r="B4491">
        <f t="shared" si="628"/>
        <v>7</v>
      </c>
      <c r="C4491" s="1">
        <f t="shared" si="635"/>
        <v>41826.666666655801</v>
      </c>
      <c r="D4491" s="7">
        <v>618.43939393939388</v>
      </c>
      <c r="E4491" s="7"/>
      <c r="G4491">
        <v>34.619999999999997</v>
      </c>
      <c r="H4491" s="12">
        <v>189.78561000927715</v>
      </c>
      <c r="I4491" s="13">
        <f>$D$2*tarifas!$D$12/24</f>
        <v>1.4541666666666666</v>
      </c>
      <c r="J4491" s="13" t="e">
        <f>VLOOKUP(E4491&amp;" "&amp;F4491,tarifas!$A$13:$D$20,4,FALSE)*H4491</f>
        <v>#N/A</v>
      </c>
      <c r="K4491" s="13">
        <f>IF(F4491="COD1",tarifas!$D$11*(SUMIFS($H$11:$H$8770,$F$11:$F$8770,"=COD1",$B$11:$B$8770,"="&amp;B4491)/COUNTIFS($F$11:$F$8770,"=COD1",$B$11:$B$8770,"="&amp;B4491))/COUNTIFS($A$11:$A$8770,"="&amp;A4491,$F$11:$F$8770,"=COD1"),0)</f>
        <v>0</v>
      </c>
      <c r="L4491" s="13" t="e">
        <f>(VLOOKUP(F4491,tarifas!$C$7:$D$10,2,FALSE)+tarifas!$D$21)*datos!H4491</f>
        <v>#N/A</v>
      </c>
      <c r="M4491">
        <v>188.11387999999999</v>
      </c>
      <c r="N4491" s="13" t="e">
        <f t="shared" si="629"/>
        <v>#N/A</v>
      </c>
      <c r="O4491">
        <f t="shared" si="630"/>
        <v>188.11387999999999</v>
      </c>
      <c r="P4491" s="12">
        <f t="shared" si="631"/>
        <v>1.6717300092771552</v>
      </c>
      <c r="Q4491">
        <f t="shared" si="632"/>
        <v>0</v>
      </c>
      <c r="R4491">
        <f>$D$2*tarifas!$D$12/24</f>
        <v>1.4541666666666666</v>
      </c>
      <c r="S4491" t="e">
        <f>VLOOKUP(E4491&amp;" "&amp;F4491,tarifas!$A$13:$D$20,4,FALSE)*P4491</f>
        <v>#N/A</v>
      </c>
      <c r="T4491">
        <f>IF(F4491="COD1",tarifas!$D$11*(SUMIFS($P$11:$P$8770,$F$11:$F$8770,"=COD1",$B$11:$B$8770,"="&amp;B4491)/COUNTIFS($F$11:$F$8770,"=COD1",$B$11:$B$8770,"="&amp;B4491))/COUNTIFS($A$11:$A$8770,"="&amp;A4491,$F$11:$F$8770,"=COD1"),0)</f>
        <v>0</v>
      </c>
      <c r="U4491" t="e">
        <f>(VLOOKUP(F4491,tarifas!$C$7:$D$10,2,FALSE)+tarifas!$D$21)*datos!P4491</f>
        <v>#N/A</v>
      </c>
      <c r="V4491" t="e">
        <f t="shared" si="633"/>
        <v>#N/A</v>
      </c>
      <c r="W4491">
        <f t="shared" si="634"/>
        <v>0</v>
      </c>
    </row>
    <row r="4492" spans="1:23" x14ac:dyDescent="0.25">
      <c r="A4492">
        <f t="shared" ref="A4492:A4555" si="636">DAYS360($C$11,C4492)</f>
        <v>185</v>
      </c>
      <c r="B4492">
        <f t="shared" ref="B4492:B4555" si="637">MONTH(C4492)</f>
        <v>7</v>
      </c>
      <c r="C4492" s="1">
        <f t="shared" si="635"/>
        <v>41826.708333322465</v>
      </c>
      <c r="D4492" s="7">
        <v>469.30303030303025</v>
      </c>
      <c r="E4492" s="7"/>
      <c r="G4492">
        <v>33.21</v>
      </c>
      <c r="H4492" s="12">
        <v>190.99435484199574</v>
      </c>
      <c r="I4492" s="13">
        <f>$D$2*tarifas!$D$12/24</f>
        <v>1.4541666666666666</v>
      </c>
      <c r="J4492" s="13" t="e">
        <f>VLOOKUP(E4492&amp;" "&amp;F4492,tarifas!$A$13:$D$20,4,FALSE)*H4492</f>
        <v>#N/A</v>
      </c>
      <c r="K4492" s="13">
        <f>IF(F4492="COD1",tarifas!$D$11*(SUMIFS($H$11:$H$8770,$F$11:$F$8770,"=COD1",$B$11:$B$8770,"="&amp;B4492)/COUNTIFS($F$11:$F$8770,"=COD1",$B$11:$B$8770,"="&amp;B4492))/COUNTIFS($A$11:$A$8770,"="&amp;A4492,$F$11:$F$8770,"=COD1"),0)</f>
        <v>0</v>
      </c>
      <c r="L4492" s="13" t="e">
        <f>(VLOOKUP(F4492,tarifas!$C$7:$D$10,2,FALSE)+tarifas!$D$21)*datos!H4492</f>
        <v>#N/A</v>
      </c>
      <c r="M4492">
        <v>95.718229999999991</v>
      </c>
      <c r="N4492" s="13" t="e">
        <f t="shared" ref="N4492:N4555" si="638">(I4492+J4492+K4492+L4492)*1.23</f>
        <v>#N/A</v>
      </c>
      <c r="O4492">
        <f t="shared" ref="O4492:O4555" si="639">IF(M4492&lt;H4492,M4492,H4492)</f>
        <v>95.718229999999991</v>
      </c>
      <c r="P4492" s="12">
        <f t="shared" ref="P4492:P4555" si="640">H4492-O4492</f>
        <v>95.276124841995752</v>
      </c>
      <c r="Q4492">
        <f t="shared" ref="Q4492:Q4555" si="641">IF(M4492&lt;H4492,0,M4492-H4492)</f>
        <v>0</v>
      </c>
      <c r="R4492">
        <f>$D$2*tarifas!$D$12/24</f>
        <v>1.4541666666666666</v>
      </c>
      <c r="S4492" t="e">
        <f>VLOOKUP(E4492&amp;" "&amp;F4492,tarifas!$A$13:$D$20,4,FALSE)*P4492</f>
        <v>#N/A</v>
      </c>
      <c r="T4492">
        <f>IF(F4492="COD1",tarifas!$D$11*(SUMIFS($P$11:$P$8770,$F$11:$F$8770,"=COD1",$B$11:$B$8770,"="&amp;B4492)/COUNTIFS($F$11:$F$8770,"=COD1",$B$11:$B$8770,"="&amp;B4492))/COUNTIFS($A$11:$A$8770,"="&amp;A4492,$F$11:$F$8770,"=COD1"),0)</f>
        <v>0</v>
      </c>
      <c r="U4492" t="e">
        <f>(VLOOKUP(F4492,tarifas!$C$7:$D$10,2,FALSE)+tarifas!$D$21)*datos!P4492</f>
        <v>#N/A</v>
      </c>
      <c r="V4492" t="e">
        <f t="shared" ref="V4492:V4555" si="642">(R4492+S4492+T4492+U4492)*1.23</f>
        <v>#N/A</v>
      </c>
      <c r="W4492">
        <f t="shared" ref="W4492:W4555" si="643">0.9*G4492/1000*Q4492</f>
        <v>0</v>
      </c>
    </row>
    <row r="4493" spans="1:23" x14ac:dyDescent="0.25">
      <c r="A4493">
        <f t="shared" si="636"/>
        <v>185</v>
      </c>
      <c r="B4493">
        <f t="shared" si="637"/>
        <v>7</v>
      </c>
      <c r="C4493" s="1">
        <f t="shared" ref="C4493:C4556" si="644">+C4492+1/24</f>
        <v>41826.74999998913</v>
      </c>
      <c r="D4493" s="7">
        <v>262.46969696969694</v>
      </c>
      <c r="E4493" s="7"/>
      <c r="G4493">
        <v>35</v>
      </c>
      <c r="H4493" s="12">
        <v>184.46189197740017</v>
      </c>
      <c r="I4493" s="13">
        <f>$D$2*tarifas!$D$12/24</f>
        <v>1.4541666666666666</v>
      </c>
      <c r="J4493" s="13" t="e">
        <f>VLOOKUP(E4493&amp;" "&amp;F4493,tarifas!$A$13:$D$20,4,FALSE)*H4493</f>
        <v>#N/A</v>
      </c>
      <c r="K4493" s="13">
        <f>IF(F4493="COD1",tarifas!$D$11*(SUMIFS($H$11:$H$8770,$F$11:$F$8770,"=COD1",$B$11:$B$8770,"="&amp;B4493)/COUNTIFS($F$11:$F$8770,"=COD1",$B$11:$B$8770,"="&amp;B4493))/COUNTIFS($A$11:$A$8770,"="&amp;A4493,$F$11:$F$8770,"=COD1"),0)</f>
        <v>0</v>
      </c>
      <c r="L4493" s="13" t="e">
        <f>(VLOOKUP(F4493,tarifas!$C$7:$D$10,2,FALSE)+tarifas!$D$21)*datos!H4493</f>
        <v>#N/A</v>
      </c>
      <c r="M4493">
        <v>30.233160000000002</v>
      </c>
      <c r="N4493" s="13" t="e">
        <f t="shared" si="638"/>
        <v>#N/A</v>
      </c>
      <c r="O4493">
        <f t="shared" si="639"/>
        <v>30.233160000000002</v>
      </c>
      <c r="P4493" s="12">
        <f t="shared" si="640"/>
        <v>154.22873197740017</v>
      </c>
      <c r="Q4493">
        <f t="shared" si="641"/>
        <v>0</v>
      </c>
      <c r="R4493">
        <f>$D$2*tarifas!$D$12/24</f>
        <v>1.4541666666666666</v>
      </c>
      <c r="S4493" t="e">
        <f>VLOOKUP(E4493&amp;" "&amp;F4493,tarifas!$A$13:$D$20,4,FALSE)*P4493</f>
        <v>#N/A</v>
      </c>
      <c r="T4493">
        <f>IF(F4493="COD1",tarifas!$D$11*(SUMIFS($P$11:$P$8770,$F$11:$F$8770,"=COD1",$B$11:$B$8770,"="&amp;B4493)/COUNTIFS($F$11:$F$8770,"=COD1",$B$11:$B$8770,"="&amp;B4493))/COUNTIFS($A$11:$A$8770,"="&amp;A4493,$F$11:$F$8770,"=COD1"),0)</f>
        <v>0</v>
      </c>
      <c r="U4493" t="e">
        <f>(VLOOKUP(F4493,tarifas!$C$7:$D$10,2,FALSE)+tarifas!$D$21)*datos!P4493</f>
        <v>#N/A</v>
      </c>
      <c r="V4493" t="e">
        <f t="shared" si="642"/>
        <v>#N/A</v>
      </c>
      <c r="W4493">
        <f t="shared" si="643"/>
        <v>0</v>
      </c>
    </row>
    <row r="4494" spans="1:23" x14ac:dyDescent="0.25">
      <c r="A4494">
        <f t="shared" si="636"/>
        <v>185</v>
      </c>
      <c r="B4494">
        <f t="shared" si="637"/>
        <v>7</v>
      </c>
      <c r="C4494" s="1">
        <f t="shared" si="644"/>
        <v>41826.791666655794</v>
      </c>
      <c r="D4494" s="7">
        <v>88.606060606060595</v>
      </c>
      <c r="E4494" s="7"/>
      <c r="G4494">
        <v>37.93</v>
      </c>
      <c r="H4494" s="12">
        <v>198.92660326518981</v>
      </c>
      <c r="I4494" s="13">
        <f>$D$2*tarifas!$D$12/24</f>
        <v>1.4541666666666666</v>
      </c>
      <c r="J4494" s="13" t="e">
        <f>VLOOKUP(E4494&amp;" "&amp;F4494,tarifas!$A$13:$D$20,4,FALSE)*H4494</f>
        <v>#N/A</v>
      </c>
      <c r="K4494" s="13">
        <f>IF(F4494="COD1",tarifas!$D$11*(SUMIFS($H$11:$H$8770,$F$11:$F$8770,"=COD1",$B$11:$B$8770,"="&amp;B4494)/COUNTIFS($F$11:$F$8770,"=COD1",$B$11:$B$8770,"="&amp;B4494))/COUNTIFS($A$11:$A$8770,"="&amp;A4494,$F$11:$F$8770,"=COD1"),0)</f>
        <v>0</v>
      </c>
      <c r="L4494" s="13" t="e">
        <f>(VLOOKUP(F4494,tarifas!$C$7:$D$10,2,FALSE)+tarifas!$D$21)*datos!H4494</f>
        <v>#N/A</v>
      </c>
      <c r="M4494">
        <v>0</v>
      </c>
      <c r="N4494" s="13" t="e">
        <f t="shared" si="638"/>
        <v>#N/A</v>
      </c>
      <c r="O4494">
        <f t="shared" si="639"/>
        <v>0</v>
      </c>
      <c r="P4494" s="12">
        <f t="shared" si="640"/>
        <v>198.92660326518981</v>
      </c>
      <c r="Q4494">
        <f t="shared" si="641"/>
        <v>0</v>
      </c>
      <c r="R4494">
        <f>$D$2*tarifas!$D$12/24</f>
        <v>1.4541666666666666</v>
      </c>
      <c r="S4494" t="e">
        <f>VLOOKUP(E4494&amp;" "&amp;F4494,tarifas!$A$13:$D$20,4,FALSE)*P4494</f>
        <v>#N/A</v>
      </c>
      <c r="T4494">
        <f>IF(F4494="COD1",tarifas!$D$11*(SUMIFS($P$11:$P$8770,$F$11:$F$8770,"=COD1",$B$11:$B$8770,"="&amp;B4494)/COUNTIFS($F$11:$F$8770,"=COD1",$B$11:$B$8770,"="&amp;B4494))/COUNTIFS($A$11:$A$8770,"="&amp;A4494,$F$11:$F$8770,"=COD1"),0)</f>
        <v>0</v>
      </c>
      <c r="U4494" t="e">
        <f>(VLOOKUP(F4494,tarifas!$C$7:$D$10,2,FALSE)+tarifas!$D$21)*datos!P4494</f>
        <v>#N/A</v>
      </c>
      <c r="V4494" t="e">
        <f t="shared" si="642"/>
        <v>#N/A</v>
      </c>
      <c r="W4494">
        <f t="shared" si="643"/>
        <v>0</v>
      </c>
    </row>
    <row r="4495" spans="1:23" x14ac:dyDescent="0.25">
      <c r="A4495">
        <f t="shared" si="636"/>
        <v>185</v>
      </c>
      <c r="B4495">
        <f t="shared" si="637"/>
        <v>7</v>
      </c>
      <c r="C4495" s="1">
        <f t="shared" si="644"/>
        <v>41826.833333322458</v>
      </c>
      <c r="D4495" s="7">
        <v>13.909090909090908</v>
      </c>
      <c r="E4495" s="7"/>
      <c r="G4495">
        <v>44.17</v>
      </c>
      <c r="H4495" s="12">
        <v>201.81249881818425</v>
      </c>
      <c r="I4495" s="13">
        <f>$D$2*tarifas!$D$12/24</f>
        <v>1.4541666666666666</v>
      </c>
      <c r="J4495" s="13" t="e">
        <f>VLOOKUP(E4495&amp;" "&amp;F4495,tarifas!$A$13:$D$20,4,FALSE)*H4495</f>
        <v>#N/A</v>
      </c>
      <c r="K4495" s="13">
        <f>IF(F4495="COD1",tarifas!$D$11*(SUMIFS($H$11:$H$8770,$F$11:$F$8770,"=COD1",$B$11:$B$8770,"="&amp;B4495)/COUNTIFS($F$11:$F$8770,"=COD1",$B$11:$B$8770,"="&amp;B4495))/COUNTIFS($A$11:$A$8770,"="&amp;A4495,$F$11:$F$8770,"=COD1"),0)</f>
        <v>0</v>
      </c>
      <c r="L4495" s="13" t="e">
        <f>(VLOOKUP(F4495,tarifas!$C$7:$D$10,2,FALSE)+tarifas!$D$21)*datos!H4495</f>
        <v>#N/A</v>
      </c>
      <c r="M4495">
        <v>0</v>
      </c>
      <c r="N4495" s="13" t="e">
        <f t="shared" si="638"/>
        <v>#N/A</v>
      </c>
      <c r="O4495">
        <f t="shared" si="639"/>
        <v>0</v>
      </c>
      <c r="P4495" s="12">
        <f t="shared" si="640"/>
        <v>201.81249881818425</v>
      </c>
      <c r="Q4495">
        <f t="shared" si="641"/>
        <v>0</v>
      </c>
      <c r="R4495">
        <f>$D$2*tarifas!$D$12/24</f>
        <v>1.4541666666666666</v>
      </c>
      <c r="S4495" t="e">
        <f>VLOOKUP(E4495&amp;" "&amp;F4495,tarifas!$A$13:$D$20,4,FALSE)*P4495</f>
        <v>#N/A</v>
      </c>
      <c r="T4495">
        <f>IF(F4495="COD1",tarifas!$D$11*(SUMIFS($P$11:$P$8770,$F$11:$F$8770,"=COD1",$B$11:$B$8770,"="&amp;B4495)/COUNTIFS($F$11:$F$8770,"=COD1",$B$11:$B$8770,"="&amp;B4495))/COUNTIFS($A$11:$A$8770,"="&amp;A4495,$F$11:$F$8770,"=COD1"),0)</f>
        <v>0</v>
      </c>
      <c r="U4495" t="e">
        <f>(VLOOKUP(F4495,tarifas!$C$7:$D$10,2,FALSE)+tarifas!$D$21)*datos!P4495</f>
        <v>#N/A</v>
      </c>
      <c r="V4495" t="e">
        <f t="shared" si="642"/>
        <v>#N/A</v>
      </c>
      <c r="W4495">
        <f t="shared" si="643"/>
        <v>0</v>
      </c>
    </row>
    <row r="4496" spans="1:23" x14ac:dyDescent="0.25">
      <c r="A4496">
        <f t="shared" si="636"/>
        <v>185</v>
      </c>
      <c r="B4496">
        <f t="shared" si="637"/>
        <v>7</v>
      </c>
      <c r="C4496" s="1">
        <f t="shared" si="644"/>
        <v>41826.874999989122</v>
      </c>
      <c r="D4496" s="7">
        <v>0</v>
      </c>
      <c r="E4496" s="7"/>
      <c r="G4496">
        <v>53.97</v>
      </c>
      <c r="H4496" s="12">
        <v>202.91145565294366</v>
      </c>
      <c r="I4496" s="13">
        <f>$D$2*tarifas!$D$12/24</f>
        <v>1.4541666666666666</v>
      </c>
      <c r="J4496" s="13" t="e">
        <f>VLOOKUP(E4496&amp;" "&amp;F4496,tarifas!$A$13:$D$20,4,FALSE)*H4496</f>
        <v>#N/A</v>
      </c>
      <c r="K4496" s="13">
        <f>IF(F4496="COD1",tarifas!$D$11*(SUMIFS($H$11:$H$8770,$F$11:$F$8770,"=COD1",$B$11:$B$8770,"="&amp;B4496)/COUNTIFS($F$11:$F$8770,"=COD1",$B$11:$B$8770,"="&amp;B4496))/COUNTIFS($A$11:$A$8770,"="&amp;A4496,$F$11:$F$8770,"=COD1"),0)</f>
        <v>0</v>
      </c>
      <c r="L4496" s="13" t="e">
        <f>(VLOOKUP(F4496,tarifas!$C$7:$D$10,2,FALSE)+tarifas!$D$21)*datos!H4496</f>
        <v>#N/A</v>
      </c>
      <c r="M4496">
        <v>0</v>
      </c>
      <c r="N4496" s="13" t="e">
        <f t="shared" si="638"/>
        <v>#N/A</v>
      </c>
      <c r="O4496">
        <f t="shared" si="639"/>
        <v>0</v>
      </c>
      <c r="P4496" s="12">
        <f t="shared" si="640"/>
        <v>202.91145565294366</v>
      </c>
      <c r="Q4496">
        <f t="shared" si="641"/>
        <v>0</v>
      </c>
      <c r="R4496">
        <f>$D$2*tarifas!$D$12/24</f>
        <v>1.4541666666666666</v>
      </c>
      <c r="S4496" t="e">
        <f>VLOOKUP(E4496&amp;" "&amp;F4496,tarifas!$A$13:$D$20,4,FALSE)*P4496</f>
        <v>#N/A</v>
      </c>
      <c r="T4496">
        <f>IF(F4496="COD1",tarifas!$D$11*(SUMIFS($P$11:$P$8770,$F$11:$F$8770,"=COD1",$B$11:$B$8770,"="&amp;B4496)/COUNTIFS($F$11:$F$8770,"=COD1",$B$11:$B$8770,"="&amp;B4496))/COUNTIFS($A$11:$A$8770,"="&amp;A4496,$F$11:$F$8770,"=COD1"),0)</f>
        <v>0</v>
      </c>
      <c r="U4496" t="e">
        <f>(VLOOKUP(F4496,tarifas!$C$7:$D$10,2,FALSE)+tarifas!$D$21)*datos!P4496</f>
        <v>#N/A</v>
      </c>
      <c r="V4496" t="e">
        <f t="shared" si="642"/>
        <v>#N/A</v>
      </c>
      <c r="W4496">
        <f t="shared" si="643"/>
        <v>0</v>
      </c>
    </row>
    <row r="4497" spans="1:23" x14ac:dyDescent="0.25">
      <c r="A4497">
        <f t="shared" si="636"/>
        <v>185</v>
      </c>
      <c r="B4497">
        <f t="shared" si="637"/>
        <v>7</v>
      </c>
      <c r="C4497" s="1">
        <f t="shared" si="644"/>
        <v>41826.916666655787</v>
      </c>
      <c r="D4497" s="7">
        <v>0</v>
      </c>
      <c r="E4497" s="7"/>
      <c r="G4497">
        <v>49.1</v>
      </c>
      <c r="H4497" s="12">
        <v>202.50150360547855</v>
      </c>
      <c r="I4497" s="13">
        <f>$D$2*tarifas!$D$12/24</f>
        <v>1.4541666666666666</v>
      </c>
      <c r="J4497" s="13" t="e">
        <f>VLOOKUP(E4497&amp;" "&amp;F4497,tarifas!$A$13:$D$20,4,FALSE)*H4497</f>
        <v>#N/A</v>
      </c>
      <c r="K4497" s="13">
        <f>IF(F4497="COD1",tarifas!$D$11*(SUMIFS($H$11:$H$8770,$F$11:$F$8770,"=COD1",$B$11:$B$8770,"="&amp;B4497)/COUNTIFS($F$11:$F$8770,"=COD1",$B$11:$B$8770,"="&amp;B4497))/COUNTIFS($A$11:$A$8770,"="&amp;A4497,$F$11:$F$8770,"=COD1"),0)</f>
        <v>0</v>
      </c>
      <c r="L4497" s="13" t="e">
        <f>(VLOOKUP(F4497,tarifas!$C$7:$D$10,2,FALSE)+tarifas!$D$21)*datos!H4497</f>
        <v>#N/A</v>
      </c>
      <c r="M4497">
        <v>0</v>
      </c>
      <c r="N4497" s="13" t="e">
        <f t="shared" si="638"/>
        <v>#N/A</v>
      </c>
      <c r="O4497">
        <f t="shared" si="639"/>
        <v>0</v>
      </c>
      <c r="P4497" s="12">
        <f t="shared" si="640"/>
        <v>202.50150360547855</v>
      </c>
      <c r="Q4497">
        <f t="shared" si="641"/>
        <v>0</v>
      </c>
      <c r="R4497">
        <f>$D$2*tarifas!$D$12/24</f>
        <v>1.4541666666666666</v>
      </c>
      <c r="S4497" t="e">
        <f>VLOOKUP(E4497&amp;" "&amp;F4497,tarifas!$A$13:$D$20,4,FALSE)*P4497</f>
        <v>#N/A</v>
      </c>
      <c r="T4497">
        <f>IF(F4497="COD1",tarifas!$D$11*(SUMIFS($P$11:$P$8770,$F$11:$F$8770,"=COD1",$B$11:$B$8770,"="&amp;B4497)/COUNTIFS($F$11:$F$8770,"=COD1",$B$11:$B$8770,"="&amp;B4497))/COUNTIFS($A$11:$A$8770,"="&amp;A4497,$F$11:$F$8770,"=COD1"),0)</f>
        <v>0</v>
      </c>
      <c r="U4497" t="e">
        <f>(VLOOKUP(F4497,tarifas!$C$7:$D$10,2,FALSE)+tarifas!$D$21)*datos!P4497</f>
        <v>#N/A</v>
      </c>
      <c r="V4497" t="e">
        <f t="shared" si="642"/>
        <v>#N/A</v>
      </c>
      <c r="W4497">
        <f t="shared" si="643"/>
        <v>0</v>
      </c>
    </row>
    <row r="4498" spans="1:23" x14ac:dyDescent="0.25">
      <c r="A4498">
        <f t="shared" si="636"/>
        <v>185</v>
      </c>
      <c r="B4498">
        <f t="shared" si="637"/>
        <v>7</v>
      </c>
      <c r="C4498" s="1">
        <f t="shared" si="644"/>
        <v>41826.958333322451</v>
      </c>
      <c r="D4498" s="7">
        <v>0</v>
      </c>
      <c r="E4498" s="7"/>
      <c r="G4498">
        <v>42.22</v>
      </c>
      <c r="H4498" s="12">
        <v>198.10189486730667</v>
      </c>
      <c r="I4498" s="13">
        <f>$D$2*tarifas!$D$12/24</f>
        <v>1.4541666666666666</v>
      </c>
      <c r="J4498" s="13" t="e">
        <f>VLOOKUP(E4498&amp;" "&amp;F4498,tarifas!$A$13:$D$20,4,FALSE)*H4498</f>
        <v>#N/A</v>
      </c>
      <c r="K4498" s="13">
        <f>IF(F4498="COD1",tarifas!$D$11*(SUMIFS($H$11:$H$8770,$F$11:$F$8770,"=COD1",$B$11:$B$8770,"="&amp;B4498)/COUNTIFS($F$11:$F$8770,"=COD1",$B$11:$B$8770,"="&amp;B4498))/COUNTIFS($A$11:$A$8770,"="&amp;A4498,$F$11:$F$8770,"=COD1"),0)</f>
        <v>0</v>
      </c>
      <c r="L4498" s="13" t="e">
        <f>(VLOOKUP(F4498,tarifas!$C$7:$D$10,2,FALSE)+tarifas!$D$21)*datos!H4498</f>
        <v>#N/A</v>
      </c>
      <c r="M4498">
        <v>0</v>
      </c>
      <c r="N4498" s="13" t="e">
        <f t="shared" si="638"/>
        <v>#N/A</v>
      </c>
      <c r="O4498">
        <f t="shared" si="639"/>
        <v>0</v>
      </c>
      <c r="P4498" s="12">
        <f t="shared" si="640"/>
        <v>198.10189486730667</v>
      </c>
      <c r="Q4498">
        <f t="shared" si="641"/>
        <v>0</v>
      </c>
      <c r="R4498">
        <f>$D$2*tarifas!$D$12/24</f>
        <v>1.4541666666666666</v>
      </c>
      <c r="S4498" t="e">
        <f>VLOOKUP(E4498&amp;" "&amp;F4498,tarifas!$A$13:$D$20,4,FALSE)*P4498</f>
        <v>#N/A</v>
      </c>
      <c r="T4498">
        <f>IF(F4498="COD1",tarifas!$D$11*(SUMIFS($P$11:$P$8770,$F$11:$F$8770,"=COD1",$B$11:$B$8770,"="&amp;B4498)/COUNTIFS($F$11:$F$8770,"=COD1",$B$11:$B$8770,"="&amp;B4498))/COUNTIFS($A$11:$A$8770,"="&amp;A4498,$F$11:$F$8770,"=COD1"),0)</f>
        <v>0</v>
      </c>
      <c r="U4498" t="e">
        <f>(VLOOKUP(F4498,tarifas!$C$7:$D$10,2,FALSE)+tarifas!$D$21)*datos!P4498</f>
        <v>#N/A</v>
      </c>
      <c r="V4498" t="e">
        <f t="shared" si="642"/>
        <v>#N/A</v>
      </c>
      <c r="W4498">
        <f t="shared" si="643"/>
        <v>0</v>
      </c>
    </row>
    <row r="4499" spans="1:23" x14ac:dyDescent="0.25">
      <c r="A4499">
        <f t="shared" si="636"/>
        <v>186</v>
      </c>
      <c r="B4499">
        <f t="shared" si="637"/>
        <v>7</v>
      </c>
      <c r="C4499" s="1">
        <f t="shared" si="644"/>
        <v>41826.999999989115</v>
      </c>
      <c r="D4499" s="7">
        <v>0</v>
      </c>
      <c r="E4499" s="7"/>
      <c r="G4499">
        <v>36.5</v>
      </c>
      <c r="H4499" s="12">
        <v>197.00464422772021</v>
      </c>
      <c r="I4499" s="13">
        <f>$D$2*tarifas!$D$12/24</f>
        <v>1.4541666666666666</v>
      </c>
      <c r="J4499" s="13" t="e">
        <f>VLOOKUP(E4499&amp;" "&amp;F4499,tarifas!$A$13:$D$20,4,FALSE)*H4499</f>
        <v>#N/A</v>
      </c>
      <c r="K4499" s="13">
        <f>IF(F4499="COD1",tarifas!$D$11*(SUMIFS($H$11:$H$8770,$F$11:$F$8770,"=COD1",$B$11:$B$8770,"="&amp;B4499)/COUNTIFS($F$11:$F$8770,"=COD1",$B$11:$B$8770,"="&amp;B4499))/COUNTIFS($A$11:$A$8770,"="&amp;A4499,$F$11:$F$8770,"=COD1"),0)</f>
        <v>0</v>
      </c>
      <c r="L4499" s="13" t="e">
        <f>(VLOOKUP(F4499,tarifas!$C$7:$D$10,2,FALSE)+tarifas!$D$21)*datos!H4499</f>
        <v>#N/A</v>
      </c>
      <c r="M4499">
        <v>0</v>
      </c>
      <c r="N4499" s="13" t="e">
        <f t="shared" si="638"/>
        <v>#N/A</v>
      </c>
      <c r="O4499">
        <f t="shared" si="639"/>
        <v>0</v>
      </c>
      <c r="P4499" s="12">
        <f t="shared" si="640"/>
        <v>197.00464422772021</v>
      </c>
      <c r="Q4499">
        <f t="shared" si="641"/>
        <v>0</v>
      </c>
      <c r="R4499">
        <f>$D$2*tarifas!$D$12/24</f>
        <v>1.4541666666666666</v>
      </c>
      <c r="S4499" t="e">
        <f>VLOOKUP(E4499&amp;" "&amp;F4499,tarifas!$A$13:$D$20,4,FALSE)*P4499</f>
        <v>#N/A</v>
      </c>
      <c r="T4499">
        <f>IF(F4499="COD1",tarifas!$D$11*(SUMIFS($P$11:$P$8770,$F$11:$F$8770,"=COD1",$B$11:$B$8770,"="&amp;B4499)/COUNTIFS($F$11:$F$8770,"=COD1",$B$11:$B$8770,"="&amp;B4499))/COUNTIFS($A$11:$A$8770,"="&amp;A4499,$F$11:$F$8770,"=COD1"),0)</f>
        <v>0</v>
      </c>
      <c r="U4499" t="e">
        <f>(VLOOKUP(F4499,tarifas!$C$7:$D$10,2,FALSE)+tarifas!$D$21)*datos!P4499</f>
        <v>#N/A</v>
      </c>
      <c r="V4499" t="e">
        <f t="shared" si="642"/>
        <v>#N/A</v>
      </c>
      <c r="W4499">
        <f t="shared" si="643"/>
        <v>0</v>
      </c>
    </row>
    <row r="4500" spans="1:23" x14ac:dyDescent="0.25">
      <c r="A4500">
        <f t="shared" si="636"/>
        <v>186</v>
      </c>
      <c r="B4500">
        <f t="shared" si="637"/>
        <v>7</v>
      </c>
      <c r="C4500" s="1">
        <f t="shared" si="644"/>
        <v>41827.041666655779</v>
      </c>
      <c r="D4500" s="7">
        <v>0</v>
      </c>
      <c r="E4500" s="7"/>
      <c r="G4500">
        <v>33.4</v>
      </c>
      <c r="H4500" s="12">
        <v>194.21046130921951</v>
      </c>
      <c r="I4500" s="13">
        <f>$D$2*tarifas!$D$12/24</f>
        <v>1.4541666666666666</v>
      </c>
      <c r="J4500" s="13" t="e">
        <f>VLOOKUP(E4500&amp;" "&amp;F4500,tarifas!$A$13:$D$20,4,FALSE)*H4500</f>
        <v>#N/A</v>
      </c>
      <c r="K4500" s="13">
        <f>IF(F4500="COD1",tarifas!$D$11*(SUMIFS($H$11:$H$8770,$F$11:$F$8770,"=COD1",$B$11:$B$8770,"="&amp;B4500)/COUNTIFS($F$11:$F$8770,"=COD1",$B$11:$B$8770,"="&amp;B4500))/COUNTIFS($A$11:$A$8770,"="&amp;A4500,$F$11:$F$8770,"=COD1"),0)</f>
        <v>0</v>
      </c>
      <c r="L4500" s="13" t="e">
        <f>(VLOOKUP(F4500,tarifas!$C$7:$D$10,2,FALSE)+tarifas!$D$21)*datos!H4500</f>
        <v>#N/A</v>
      </c>
      <c r="M4500">
        <v>0</v>
      </c>
      <c r="N4500" s="13" t="e">
        <f t="shared" si="638"/>
        <v>#N/A</v>
      </c>
      <c r="O4500">
        <f t="shared" si="639"/>
        <v>0</v>
      </c>
      <c r="P4500" s="12">
        <f t="shared" si="640"/>
        <v>194.21046130921951</v>
      </c>
      <c r="Q4500">
        <f t="shared" si="641"/>
        <v>0</v>
      </c>
      <c r="R4500">
        <f>$D$2*tarifas!$D$12/24</f>
        <v>1.4541666666666666</v>
      </c>
      <c r="S4500" t="e">
        <f>VLOOKUP(E4500&amp;" "&amp;F4500,tarifas!$A$13:$D$20,4,FALSE)*P4500</f>
        <v>#N/A</v>
      </c>
      <c r="T4500">
        <f>IF(F4500="COD1",tarifas!$D$11*(SUMIFS($P$11:$P$8770,$F$11:$F$8770,"=COD1",$B$11:$B$8770,"="&amp;B4500)/COUNTIFS($F$11:$F$8770,"=COD1",$B$11:$B$8770,"="&amp;B4500))/COUNTIFS($A$11:$A$8770,"="&amp;A4500,$F$11:$F$8770,"=COD1"),0)</f>
        <v>0</v>
      </c>
      <c r="U4500" t="e">
        <f>(VLOOKUP(F4500,tarifas!$C$7:$D$10,2,FALSE)+tarifas!$D$21)*datos!P4500</f>
        <v>#N/A</v>
      </c>
      <c r="V4500" t="e">
        <f t="shared" si="642"/>
        <v>#N/A</v>
      </c>
      <c r="W4500">
        <f t="shared" si="643"/>
        <v>0</v>
      </c>
    </row>
    <row r="4501" spans="1:23" x14ac:dyDescent="0.25">
      <c r="A4501">
        <f t="shared" si="636"/>
        <v>186</v>
      </c>
      <c r="B4501">
        <f t="shared" si="637"/>
        <v>7</v>
      </c>
      <c r="C4501" s="1">
        <f t="shared" si="644"/>
        <v>41827.083333322444</v>
      </c>
      <c r="D4501" s="7">
        <v>0</v>
      </c>
      <c r="E4501" s="7"/>
      <c r="G4501">
        <v>32.4</v>
      </c>
      <c r="H4501" s="12">
        <v>191.89849324409309</v>
      </c>
      <c r="I4501" s="13">
        <f>$D$2*tarifas!$D$12/24</f>
        <v>1.4541666666666666</v>
      </c>
      <c r="J4501" s="13" t="e">
        <f>VLOOKUP(E4501&amp;" "&amp;F4501,tarifas!$A$13:$D$20,4,FALSE)*H4501</f>
        <v>#N/A</v>
      </c>
      <c r="K4501" s="13">
        <f>IF(F4501="COD1",tarifas!$D$11*(SUMIFS($H$11:$H$8770,$F$11:$F$8770,"=COD1",$B$11:$B$8770,"="&amp;B4501)/COUNTIFS($F$11:$F$8770,"=COD1",$B$11:$B$8770,"="&amp;B4501))/COUNTIFS($A$11:$A$8770,"="&amp;A4501,$F$11:$F$8770,"=COD1"),0)</f>
        <v>0</v>
      </c>
      <c r="L4501" s="13" t="e">
        <f>(VLOOKUP(F4501,tarifas!$C$7:$D$10,2,FALSE)+tarifas!$D$21)*datos!H4501</f>
        <v>#N/A</v>
      </c>
      <c r="M4501">
        <v>0</v>
      </c>
      <c r="N4501" s="13" t="e">
        <f t="shared" si="638"/>
        <v>#N/A</v>
      </c>
      <c r="O4501">
        <f t="shared" si="639"/>
        <v>0</v>
      </c>
      <c r="P4501" s="12">
        <f t="shared" si="640"/>
        <v>191.89849324409309</v>
      </c>
      <c r="Q4501">
        <f t="shared" si="641"/>
        <v>0</v>
      </c>
      <c r="R4501">
        <f>$D$2*tarifas!$D$12/24</f>
        <v>1.4541666666666666</v>
      </c>
      <c r="S4501" t="e">
        <f>VLOOKUP(E4501&amp;" "&amp;F4501,tarifas!$A$13:$D$20,4,FALSE)*P4501</f>
        <v>#N/A</v>
      </c>
      <c r="T4501">
        <f>IF(F4501="COD1",tarifas!$D$11*(SUMIFS($P$11:$P$8770,$F$11:$F$8770,"=COD1",$B$11:$B$8770,"="&amp;B4501)/COUNTIFS($F$11:$F$8770,"=COD1",$B$11:$B$8770,"="&amp;B4501))/COUNTIFS($A$11:$A$8770,"="&amp;A4501,$F$11:$F$8770,"=COD1"),0)</f>
        <v>0</v>
      </c>
      <c r="U4501" t="e">
        <f>(VLOOKUP(F4501,tarifas!$C$7:$D$10,2,FALSE)+tarifas!$D$21)*datos!P4501</f>
        <v>#N/A</v>
      </c>
      <c r="V4501" t="e">
        <f t="shared" si="642"/>
        <v>#N/A</v>
      </c>
      <c r="W4501">
        <f t="shared" si="643"/>
        <v>0</v>
      </c>
    </row>
    <row r="4502" spans="1:23" x14ac:dyDescent="0.25">
      <c r="A4502">
        <f t="shared" si="636"/>
        <v>186</v>
      </c>
      <c r="B4502">
        <f t="shared" si="637"/>
        <v>7</v>
      </c>
      <c r="C4502" s="1">
        <f t="shared" si="644"/>
        <v>41827.124999989108</v>
      </c>
      <c r="D4502" s="7">
        <v>0</v>
      </c>
      <c r="E4502" s="7"/>
      <c r="G4502">
        <v>32.1</v>
      </c>
      <c r="H4502" s="12">
        <v>191.12405100480987</v>
      </c>
      <c r="I4502" s="13">
        <f>$D$2*tarifas!$D$12/24</f>
        <v>1.4541666666666666</v>
      </c>
      <c r="J4502" s="13" t="e">
        <f>VLOOKUP(E4502&amp;" "&amp;F4502,tarifas!$A$13:$D$20,4,FALSE)*H4502</f>
        <v>#N/A</v>
      </c>
      <c r="K4502" s="13">
        <f>IF(F4502="COD1",tarifas!$D$11*(SUMIFS($H$11:$H$8770,$F$11:$F$8770,"=COD1",$B$11:$B$8770,"="&amp;B4502)/COUNTIFS($F$11:$F$8770,"=COD1",$B$11:$B$8770,"="&amp;B4502))/COUNTIFS($A$11:$A$8770,"="&amp;A4502,$F$11:$F$8770,"=COD1"),0)</f>
        <v>0</v>
      </c>
      <c r="L4502" s="13" t="e">
        <f>(VLOOKUP(F4502,tarifas!$C$7:$D$10,2,FALSE)+tarifas!$D$21)*datos!H4502</f>
        <v>#N/A</v>
      </c>
      <c r="M4502">
        <v>0</v>
      </c>
      <c r="N4502" s="13" t="e">
        <f t="shared" si="638"/>
        <v>#N/A</v>
      </c>
      <c r="O4502">
        <f t="shared" si="639"/>
        <v>0</v>
      </c>
      <c r="P4502" s="12">
        <f t="shared" si="640"/>
        <v>191.12405100480987</v>
      </c>
      <c r="Q4502">
        <f t="shared" si="641"/>
        <v>0</v>
      </c>
      <c r="R4502">
        <f>$D$2*tarifas!$D$12/24</f>
        <v>1.4541666666666666</v>
      </c>
      <c r="S4502" t="e">
        <f>VLOOKUP(E4502&amp;" "&amp;F4502,tarifas!$A$13:$D$20,4,FALSE)*P4502</f>
        <v>#N/A</v>
      </c>
      <c r="T4502">
        <f>IF(F4502="COD1",tarifas!$D$11*(SUMIFS($P$11:$P$8770,$F$11:$F$8770,"=COD1",$B$11:$B$8770,"="&amp;B4502)/COUNTIFS($F$11:$F$8770,"=COD1",$B$11:$B$8770,"="&amp;B4502))/COUNTIFS($A$11:$A$8770,"="&amp;A4502,$F$11:$F$8770,"=COD1"),0)</f>
        <v>0</v>
      </c>
      <c r="U4502" t="e">
        <f>(VLOOKUP(F4502,tarifas!$C$7:$D$10,2,FALSE)+tarifas!$D$21)*datos!P4502</f>
        <v>#N/A</v>
      </c>
      <c r="V4502" t="e">
        <f t="shared" si="642"/>
        <v>#N/A</v>
      </c>
      <c r="W4502">
        <f t="shared" si="643"/>
        <v>0</v>
      </c>
    </row>
    <row r="4503" spans="1:23" x14ac:dyDescent="0.25">
      <c r="A4503">
        <f t="shared" si="636"/>
        <v>186</v>
      </c>
      <c r="B4503">
        <f t="shared" si="637"/>
        <v>7</v>
      </c>
      <c r="C4503" s="1">
        <f t="shared" si="644"/>
        <v>41827.166666655772</v>
      </c>
      <c r="D4503" s="7">
        <v>0</v>
      </c>
      <c r="E4503" s="7"/>
      <c r="G4503">
        <v>34.4</v>
      </c>
      <c r="H4503" s="12">
        <v>193.21827775802342</v>
      </c>
      <c r="I4503" s="13">
        <f>$D$2*tarifas!$D$12/24</f>
        <v>1.4541666666666666</v>
      </c>
      <c r="J4503" s="13" t="e">
        <f>VLOOKUP(E4503&amp;" "&amp;F4503,tarifas!$A$13:$D$20,4,FALSE)*H4503</f>
        <v>#N/A</v>
      </c>
      <c r="K4503" s="13">
        <f>IF(F4503="COD1",tarifas!$D$11*(SUMIFS($H$11:$H$8770,$F$11:$F$8770,"=COD1",$B$11:$B$8770,"="&amp;B4503)/COUNTIFS($F$11:$F$8770,"=COD1",$B$11:$B$8770,"="&amp;B4503))/COUNTIFS($A$11:$A$8770,"="&amp;A4503,$F$11:$F$8770,"=COD1"),0)</f>
        <v>0</v>
      </c>
      <c r="L4503" s="13" t="e">
        <f>(VLOOKUP(F4503,tarifas!$C$7:$D$10,2,FALSE)+tarifas!$D$21)*datos!H4503</f>
        <v>#N/A</v>
      </c>
      <c r="M4503">
        <v>0</v>
      </c>
      <c r="N4503" s="13" t="e">
        <f t="shared" si="638"/>
        <v>#N/A</v>
      </c>
      <c r="O4503">
        <f t="shared" si="639"/>
        <v>0</v>
      </c>
      <c r="P4503" s="12">
        <f t="shared" si="640"/>
        <v>193.21827775802342</v>
      </c>
      <c r="Q4503">
        <f t="shared" si="641"/>
        <v>0</v>
      </c>
      <c r="R4503">
        <f>$D$2*tarifas!$D$12/24</f>
        <v>1.4541666666666666</v>
      </c>
      <c r="S4503" t="e">
        <f>VLOOKUP(E4503&amp;" "&amp;F4503,tarifas!$A$13:$D$20,4,FALSE)*P4503</f>
        <v>#N/A</v>
      </c>
      <c r="T4503">
        <f>IF(F4503="COD1",tarifas!$D$11*(SUMIFS($P$11:$P$8770,$F$11:$F$8770,"=COD1",$B$11:$B$8770,"="&amp;B4503)/COUNTIFS($F$11:$F$8770,"=COD1",$B$11:$B$8770,"="&amp;B4503))/COUNTIFS($A$11:$A$8770,"="&amp;A4503,$F$11:$F$8770,"=COD1"),0)</f>
        <v>0</v>
      </c>
      <c r="U4503" t="e">
        <f>(VLOOKUP(F4503,tarifas!$C$7:$D$10,2,FALSE)+tarifas!$D$21)*datos!P4503</f>
        <v>#N/A</v>
      </c>
      <c r="V4503" t="e">
        <f t="shared" si="642"/>
        <v>#N/A</v>
      </c>
      <c r="W4503">
        <f t="shared" si="643"/>
        <v>0</v>
      </c>
    </row>
    <row r="4504" spans="1:23" x14ac:dyDescent="0.25">
      <c r="A4504">
        <f t="shared" si="636"/>
        <v>186</v>
      </c>
      <c r="B4504">
        <f t="shared" si="637"/>
        <v>7</v>
      </c>
      <c r="C4504" s="1">
        <f t="shared" si="644"/>
        <v>41827.208333322436</v>
      </c>
      <c r="D4504" s="7">
        <v>0</v>
      </c>
      <c r="E4504" s="7"/>
      <c r="G4504">
        <v>41.4</v>
      </c>
      <c r="H4504" s="12">
        <v>188.4959097831877</v>
      </c>
      <c r="I4504" s="13">
        <f>$D$2*tarifas!$D$12/24</f>
        <v>1.4541666666666666</v>
      </c>
      <c r="J4504" s="13" t="e">
        <f>VLOOKUP(E4504&amp;" "&amp;F4504,tarifas!$A$13:$D$20,4,FALSE)*H4504</f>
        <v>#N/A</v>
      </c>
      <c r="K4504" s="13">
        <f>IF(F4504="COD1",tarifas!$D$11*(SUMIFS($H$11:$H$8770,$F$11:$F$8770,"=COD1",$B$11:$B$8770,"="&amp;B4504)/COUNTIFS($F$11:$F$8770,"=COD1",$B$11:$B$8770,"="&amp;B4504))/COUNTIFS($A$11:$A$8770,"="&amp;A4504,$F$11:$F$8770,"=COD1"),0)</f>
        <v>0</v>
      </c>
      <c r="L4504" s="13" t="e">
        <f>(VLOOKUP(F4504,tarifas!$C$7:$D$10,2,FALSE)+tarifas!$D$21)*datos!H4504</f>
        <v>#N/A</v>
      </c>
      <c r="M4504">
        <v>9.0237199999999991</v>
      </c>
      <c r="N4504" s="13" t="e">
        <f t="shared" si="638"/>
        <v>#N/A</v>
      </c>
      <c r="O4504">
        <f t="shared" si="639"/>
        <v>9.0237199999999991</v>
      </c>
      <c r="P4504" s="12">
        <f t="shared" si="640"/>
        <v>179.4721897831877</v>
      </c>
      <c r="Q4504">
        <f t="shared" si="641"/>
        <v>0</v>
      </c>
      <c r="R4504">
        <f>$D$2*tarifas!$D$12/24</f>
        <v>1.4541666666666666</v>
      </c>
      <c r="S4504" t="e">
        <f>VLOOKUP(E4504&amp;" "&amp;F4504,tarifas!$A$13:$D$20,4,FALSE)*P4504</f>
        <v>#N/A</v>
      </c>
      <c r="T4504">
        <f>IF(F4504="COD1",tarifas!$D$11*(SUMIFS($P$11:$P$8770,$F$11:$F$8770,"=COD1",$B$11:$B$8770,"="&amp;B4504)/COUNTIFS($F$11:$F$8770,"=COD1",$B$11:$B$8770,"="&amp;B4504))/COUNTIFS($A$11:$A$8770,"="&amp;A4504,$F$11:$F$8770,"=COD1"),0)</f>
        <v>0</v>
      </c>
      <c r="U4504" t="e">
        <f>(VLOOKUP(F4504,tarifas!$C$7:$D$10,2,FALSE)+tarifas!$D$21)*datos!P4504</f>
        <v>#N/A</v>
      </c>
      <c r="V4504" t="e">
        <f t="shared" si="642"/>
        <v>#N/A</v>
      </c>
      <c r="W4504">
        <f t="shared" si="643"/>
        <v>0</v>
      </c>
    </row>
    <row r="4505" spans="1:23" x14ac:dyDescent="0.25">
      <c r="A4505">
        <f t="shared" si="636"/>
        <v>186</v>
      </c>
      <c r="B4505">
        <f t="shared" si="637"/>
        <v>7</v>
      </c>
      <c r="C4505" s="1">
        <f t="shared" si="644"/>
        <v>41827.249999989101</v>
      </c>
      <c r="D4505" s="7">
        <v>1.5454545454545456</v>
      </c>
      <c r="E4505" s="7"/>
      <c r="G4505">
        <v>44.95</v>
      </c>
      <c r="H4505" s="12">
        <v>181.34295353944532</v>
      </c>
      <c r="I4505" s="13">
        <f>$D$2*tarifas!$D$12/24</f>
        <v>1.4541666666666666</v>
      </c>
      <c r="J4505" s="13" t="e">
        <f>VLOOKUP(E4505&amp;" "&amp;F4505,tarifas!$A$13:$D$20,4,FALSE)*H4505</f>
        <v>#N/A</v>
      </c>
      <c r="K4505" s="13">
        <f>IF(F4505="COD1",tarifas!$D$11*(SUMIFS($H$11:$H$8770,$F$11:$F$8770,"=COD1",$B$11:$B$8770,"="&amp;B4505)/COUNTIFS($F$11:$F$8770,"=COD1",$B$11:$B$8770,"="&amp;B4505))/COUNTIFS($A$11:$A$8770,"="&amp;A4505,$F$11:$F$8770,"=COD1"),0)</f>
        <v>0</v>
      </c>
      <c r="L4505" s="13" t="e">
        <f>(VLOOKUP(F4505,tarifas!$C$7:$D$10,2,FALSE)+tarifas!$D$21)*datos!H4505</f>
        <v>#N/A</v>
      </c>
      <c r="M4505">
        <v>41.044940000000004</v>
      </c>
      <c r="N4505" s="13" t="e">
        <f t="shared" si="638"/>
        <v>#N/A</v>
      </c>
      <c r="O4505">
        <f t="shared" si="639"/>
        <v>41.044940000000004</v>
      </c>
      <c r="P4505" s="12">
        <f t="shared" si="640"/>
        <v>140.29801353944532</v>
      </c>
      <c r="Q4505">
        <f t="shared" si="641"/>
        <v>0</v>
      </c>
      <c r="R4505">
        <f>$D$2*tarifas!$D$12/24</f>
        <v>1.4541666666666666</v>
      </c>
      <c r="S4505" t="e">
        <f>VLOOKUP(E4505&amp;" "&amp;F4505,tarifas!$A$13:$D$20,4,FALSE)*P4505</f>
        <v>#N/A</v>
      </c>
      <c r="T4505">
        <f>IF(F4505="COD1",tarifas!$D$11*(SUMIFS($P$11:$P$8770,$F$11:$F$8770,"=COD1",$B$11:$B$8770,"="&amp;B4505)/COUNTIFS($F$11:$F$8770,"=COD1",$B$11:$B$8770,"="&amp;B4505))/COUNTIFS($A$11:$A$8770,"="&amp;A4505,$F$11:$F$8770,"=COD1"),0)</f>
        <v>0</v>
      </c>
      <c r="U4505" t="e">
        <f>(VLOOKUP(F4505,tarifas!$C$7:$D$10,2,FALSE)+tarifas!$D$21)*datos!P4505</f>
        <v>#N/A</v>
      </c>
      <c r="V4505" t="e">
        <f t="shared" si="642"/>
        <v>#N/A</v>
      </c>
      <c r="W4505">
        <f t="shared" si="643"/>
        <v>0</v>
      </c>
    </row>
    <row r="4506" spans="1:23" x14ac:dyDescent="0.25">
      <c r="A4506">
        <f t="shared" si="636"/>
        <v>186</v>
      </c>
      <c r="B4506">
        <f t="shared" si="637"/>
        <v>7</v>
      </c>
      <c r="C4506" s="1">
        <f t="shared" si="644"/>
        <v>41827.291666655765</v>
      </c>
      <c r="D4506" s="7">
        <v>38.636363636363633</v>
      </c>
      <c r="E4506" s="7"/>
      <c r="G4506">
        <v>49.91</v>
      </c>
      <c r="H4506" s="12">
        <v>239.65298516272912</v>
      </c>
      <c r="I4506" s="13">
        <f>$D$2*tarifas!$D$12/24</f>
        <v>1.4541666666666666</v>
      </c>
      <c r="J4506" s="13" t="e">
        <f>VLOOKUP(E4506&amp;" "&amp;F4506,tarifas!$A$13:$D$20,4,FALSE)*H4506</f>
        <v>#N/A</v>
      </c>
      <c r="K4506" s="13">
        <f>IF(F4506="COD1",tarifas!$D$11*(SUMIFS($H$11:$H$8770,$F$11:$F$8770,"=COD1",$B$11:$B$8770,"="&amp;B4506)/COUNTIFS($F$11:$F$8770,"=COD1",$B$11:$B$8770,"="&amp;B4506))/COUNTIFS($A$11:$A$8770,"="&amp;A4506,$F$11:$F$8770,"=COD1"),0)</f>
        <v>0</v>
      </c>
      <c r="L4506" s="13" t="e">
        <f>(VLOOKUP(F4506,tarifas!$C$7:$D$10,2,FALSE)+tarifas!$D$21)*datos!H4506</f>
        <v>#N/A</v>
      </c>
      <c r="M4506">
        <v>170.16860999999997</v>
      </c>
      <c r="N4506" s="13" t="e">
        <f t="shared" si="638"/>
        <v>#N/A</v>
      </c>
      <c r="O4506">
        <f t="shared" si="639"/>
        <v>170.16860999999997</v>
      </c>
      <c r="P4506" s="12">
        <f t="shared" si="640"/>
        <v>69.484375162729151</v>
      </c>
      <c r="Q4506">
        <f t="shared" si="641"/>
        <v>0</v>
      </c>
      <c r="R4506">
        <f>$D$2*tarifas!$D$12/24</f>
        <v>1.4541666666666666</v>
      </c>
      <c r="S4506" t="e">
        <f>VLOOKUP(E4506&amp;" "&amp;F4506,tarifas!$A$13:$D$20,4,FALSE)*P4506</f>
        <v>#N/A</v>
      </c>
      <c r="T4506">
        <f>IF(F4506="COD1",tarifas!$D$11*(SUMIFS($P$11:$P$8770,$F$11:$F$8770,"=COD1",$B$11:$B$8770,"="&amp;B4506)/COUNTIFS($F$11:$F$8770,"=COD1",$B$11:$B$8770,"="&amp;B4506))/COUNTIFS($A$11:$A$8770,"="&amp;A4506,$F$11:$F$8770,"=COD1"),0)</f>
        <v>0</v>
      </c>
      <c r="U4506" t="e">
        <f>(VLOOKUP(F4506,tarifas!$C$7:$D$10,2,FALSE)+tarifas!$D$21)*datos!P4506</f>
        <v>#N/A</v>
      </c>
      <c r="V4506" t="e">
        <f t="shared" si="642"/>
        <v>#N/A</v>
      </c>
      <c r="W4506">
        <f t="shared" si="643"/>
        <v>0</v>
      </c>
    </row>
    <row r="4507" spans="1:23" x14ac:dyDescent="0.25">
      <c r="A4507">
        <f t="shared" si="636"/>
        <v>186</v>
      </c>
      <c r="B4507">
        <f t="shared" si="637"/>
        <v>7</v>
      </c>
      <c r="C4507" s="1">
        <f t="shared" si="644"/>
        <v>41827.333333322429</v>
      </c>
      <c r="D4507" s="7">
        <v>117.96969696969697</v>
      </c>
      <c r="E4507" s="7"/>
      <c r="G4507">
        <v>54.87</v>
      </c>
      <c r="H4507" s="12">
        <v>371.27689912528899</v>
      </c>
      <c r="I4507" s="13">
        <f>$D$2*tarifas!$D$12/24</f>
        <v>1.4541666666666666</v>
      </c>
      <c r="J4507" s="13" t="e">
        <f>VLOOKUP(E4507&amp;" "&amp;F4507,tarifas!$A$13:$D$20,4,FALSE)*H4507</f>
        <v>#N/A</v>
      </c>
      <c r="K4507" s="13">
        <f>IF(F4507="COD1",tarifas!$D$11*(SUMIFS($H$11:$H$8770,$F$11:$F$8770,"=COD1",$B$11:$B$8770,"="&amp;B4507)/COUNTIFS($F$11:$F$8770,"=COD1",$B$11:$B$8770,"="&amp;B4507))/COUNTIFS($A$11:$A$8770,"="&amp;A4507,$F$11:$F$8770,"=COD1"),0)</f>
        <v>0</v>
      </c>
      <c r="L4507" s="13" t="e">
        <f>(VLOOKUP(F4507,tarifas!$C$7:$D$10,2,FALSE)+tarifas!$D$21)*datos!H4507</f>
        <v>#N/A</v>
      </c>
      <c r="M4507">
        <v>294.51231999999999</v>
      </c>
      <c r="N4507" s="13" t="e">
        <f t="shared" si="638"/>
        <v>#N/A</v>
      </c>
      <c r="O4507">
        <f t="shared" si="639"/>
        <v>294.51231999999999</v>
      </c>
      <c r="P4507" s="12">
        <f t="shared" si="640"/>
        <v>76.764579125289004</v>
      </c>
      <c r="Q4507">
        <f t="shared" si="641"/>
        <v>0</v>
      </c>
      <c r="R4507">
        <f>$D$2*tarifas!$D$12/24</f>
        <v>1.4541666666666666</v>
      </c>
      <c r="S4507" t="e">
        <f>VLOOKUP(E4507&amp;" "&amp;F4507,tarifas!$A$13:$D$20,4,FALSE)*P4507</f>
        <v>#N/A</v>
      </c>
      <c r="T4507">
        <f>IF(F4507="COD1",tarifas!$D$11*(SUMIFS($P$11:$P$8770,$F$11:$F$8770,"=COD1",$B$11:$B$8770,"="&amp;B4507)/COUNTIFS($F$11:$F$8770,"=COD1",$B$11:$B$8770,"="&amp;B4507))/COUNTIFS($A$11:$A$8770,"="&amp;A4507,$F$11:$F$8770,"=COD1"),0)</f>
        <v>0</v>
      </c>
      <c r="U4507" t="e">
        <f>(VLOOKUP(F4507,tarifas!$C$7:$D$10,2,FALSE)+tarifas!$D$21)*datos!P4507</f>
        <v>#N/A</v>
      </c>
      <c r="V4507" t="e">
        <f t="shared" si="642"/>
        <v>#N/A</v>
      </c>
      <c r="W4507">
        <f t="shared" si="643"/>
        <v>0</v>
      </c>
    </row>
    <row r="4508" spans="1:23" x14ac:dyDescent="0.25">
      <c r="A4508">
        <f t="shared" si="636"/>
        <v>186</v>
      </c>
      <c r="B4508">
        <f t="shared" si="637"/>
        <v>7</v>
      </c>
      <c r="C4508" s="1">
        <f t="shared" si="644"/>
        <v>41827.374999989093</v>
      </c>
      <c r="D4508" s="7">
        <v>299.81818181818181</v>
      </c>
      <c r="E4508" s="7"/>
      <c r="G4508">
        <v>55.96</v>
      </c>
      <c r="H4508" s="12">
        <v>548.16033290630241</v>
      </c>
      <c r="I4508" s="13">
        <f>$D$2*tarifas!$D$12/24</f>
        <v>1.4541666666666666</v>
      </c>
      <c r="J4508" s="13" t="e">
        <f>VLOOKUP(E4508&amp;" "&amp;F4508,tarifas!$A$13:$D$20,4,FALSE)*H4508</f>
        <v>#N/A</v>
      </c>
      <c r="K4508" s="13">
        <f>IF(F4508="COD1",tarifas!$D$11*(SUMIFS($H$11:$H$8770,$F$11:$F$8770,"=COD1",$B$11:$B$8770,"="&amp;B4508)/COUNTIFS($F$11:$F$8770,"=COD1",$B$11:$B$8770,"="&amp;B4508))/COUNTIFS($A$11:$A$8770,"="&amp;A4508,$F$11:$F$8770,"=COD1"),0)</f>
        <v>0</v>
      </c>
      <c r="L4508" s="13" t="e">
        <f>(VLOOKUP(F4508,tarifas!$C$7:$D$10,2,FALSE)+tarifas!$D$21)*datos!H4508</f>
        <v>#N/A</v>
      </c>
      <c r="M4508">
        <v>389.43464</v>
      </c>
      <c r="N4508" s="13" t="e">
        <f t="shared" si="638"/>
        <v>#N/A</v>
      </c>
      <c r="O4508">
        <f t="shared" si="639"/>
        <v>389.43464</v>
      </c>
      <c r="P4508" s="12">
        <f t="shared" si="640"/>
        <v>158.72569290630241</v>
      </c>
      <c r="Q4508">
        <f t="shared" si="641"/>
        <v>0</v>
      </c>
      <c r="R4508">
        <f>$D$2*tarifas!$D$12/24</f>
        <v>1.4541666666666666</v>
      </c>
      <c r="S4508" t="e">
        <f>VLOOKUP(E4508&amp;" "&amp;F4508,tarifas!$A$13:$D$20,4,FALSE)*P4508</f>
        <v>#N/A</v>
      </c>
      <c r="T4508">
        <f>IF(F4508="COD1",tarifas!$D$11*(SUMIFS($P$11:$P$8770,$F$11:$F$8770,"=COD1",$B$11:$B$8770,"="&amp;B4508)/COUNTIFS($F$11:$F$8770,"=COD1",$B$11:$B$8770,"="&amp;B4508))/COUNTIFS($A$11:$A$8770,"="&amp;A4508,$F$11:$F$8770,"=COD1"),0)</f>
        <v>0</v>
      </c>
      <c r="U4508" t="e">
        <f>(VLOOKUP(F4508,tarifas!$C$7:$D$10,2,FALSE)+tarifas!$D$21)*datos!P4508</f>
        <v>#N/A</v>
      </c>
      <c r="V4508" t="e">
        <f t="shared" si="642"/>
        <v>#N/A</v>
      </c>
      <c r="W4508">
        <f t="shared" si="643"/>
        <v>0</v>
      </c>
    </row>
    <row r="4509" spans="1:23" x14ac:dyDescent="0.25">
      <c r="A4509">
        <f t="shared" si="636"/>
        <v>186</v>
      </c>
      <c r="B4509">
        <f t="shared" si="637"/>
        <v>7</v>
      </c>
      <c r="C4509" s="1">
        <f t="shared" si="644"/>
        <v>41827.416666655758</v>
      </c>
      <c r="D4509" s="7">
        <v>390.22727272727275</v>
      </c>
      <c r="E4509" s="7"/>
      <c r="G4509">
        <v>55.8</v>
      </c>
      <c r="H4509" s="12">
        <v>596.61184130749848</v>
      </c>
      <c r="I4509" s="13">
        <f>$D$2*tarifas!$D$12/24</f>
        <v>1.4541666666666666</v>
      </c>
      <c r="J4509" s="13" t="e">
        <f>VLOOKUP(E4509&amp;" "&amp;F4509,tarifas!$A$13:$D$20,4,FALSE)*H4509</f>
        <v>#N/A</v>
      </c>
      <c r="K4509" s="13">
        <f>IF(F4509="COD1",tarifas!$D$11*(SUMIFS($H$11:$H$8770,$F$11:$F$8770,"=COD1",$B$11:$B$8770,"="&amp;B4509)/COUNTIFS($F$11:$F$8770,"=COD1",$B$11:$B$8770,"="&amp;B4509))/COUNTIFS($A$11:$A$8770,"="&amp;A4509,$F$11:$F$8770,"=COD1"),0)</f>
        <v>0</v>
      </c>
      <c r="L4509" s="13" t="e">
        <f>(VLOOKUP(F4509,tarifas!$C$7:$D$10,2,FALSE)+tarifas!$D$21)*datos!H4509</f>
        <v>#N/A</v>
      </c>
      <c r="M4509">
        <v>453.82915000000003</v>
      </c>
      <c r="N4509" s="13" t="e">
        <f t="shared" si="638"/>
        <v>#N/A</v>
      </c>
      <c r="O4509">
        <f t="shared" si="639"/>
        <v>453.82915000000003</v>
      </c>
      <c r="P4509" s="12">
        <f t="shared" si="640"/>
        <v>142.78269130749845</v>
      </c>
      <c r="Q4509">
        <f t="shared" si="641"/>
        <v>0</v>
      </c>
      <c r="R4509">
        <f>$D$2*tarifas!$D$12/24</f>
        <v>1.4541666666666666</v>
      </c>
      <c r="S4509" t="e">
        <f>VLOOKUP(E4509&amp;" "&amp;F4509,tarifas!$A$13:$D$20,4,FALSE)*P4509</f>
        <v>#N/A</v>
      </c>
      <c r="T4509">
        <f>IF(F4509="COD1",tarifas!$D$11*(SUMIFS($P$11:$P$8770,$F$11:$F$8770,"=COD1",$B$11:$B$8770,"="&amp;B4509)/COUNTIFS($F$11:$F$8770,"=COD1",$B$11:$B$8770,"="&amp;B4509))/COUNTIFS($A$11:$A$8770,"="&amp;A4509,$F$11:$F$8770,"=COD1"),0)</f>
        <v>0</v>
      </c>
      <c r="U4509" t="e">
        <f>(VLOOKUP(F4509,tarifas!$C$7:$D$10,2,FALSE)+tarifas!$D$21)*datos!P4509</f>
        <v>#N/A</v>
      </c>
      <c r="V4509" t="e">
        <f t="shared" si="642"/>
        <v>#N/A</v>
      </c>
      <c r="W4509">
        <f t="shared" si="643"/>
        <v>0</v>
      </c>
    </row>
    <row r="4510" spans="1:23" x14ac:dyDescent="0.25">
      <c r="A4510">
        <f t="shared" si="636"/>
        <v>186</v>
      </c>
      <c r="B4510">
        <f t="shared" si="637"/>
        <v>7</v>
      </c>
      <c r="C4510" s="1">
        <f t="shared" si="644"/>
        <v>41827.458333322422</v>
      </c>
      <c r="D4510" s="7">
        <v>674.59090909090912</v>
      </c>
      <c r="E4510" s="7"/>
      <c r="G4510">
        <v>55.96</v>
      </c>
      <c r="H4510" s="12">
        <v>526.98466475075838</v>
      </c>
      <c r="I4510" s="13">
        <f>$D$2*tarifas!$D$12/24</f>
        <v>1.4541666666666666</v>
      </c>
      <c r="J4510" s="13" t="e">
        <f>VLOOKUP(E4510&amp;" "&amp;F4510,tarifas!$A$13:$D$20,4,FALSE)*H4510</f>
        <v>#N/A</v>
      </c>
      <c r="K4510" s="13">
        <f>IF(F4510="COD1",tarifas!$D$11*(SUMIFS($H$11:$H$8770,$F$11:$F$8770,"=COD1",$B$11:$B$8770,"="&amp;B4510)/COUNTIFS($F$11:$F$8770,"=COD1",$B$11:$B$8770,"="&amp;B4510))/COUNTIFS($A$11:$A$8770,"="&amp;A4510,$F$11:$F$8770,"=COD1"),0)</f>
        <v>0</v>
      </c>
      <c r="L4510" s="13" t="e">
        <f>(VLOOKUP(F4510,tarifas!$C$7:$D$10,2,FALSE)+tarifas!$D$21)*datos!H4510</f>
        <v>#N/A</v>
      </c>
      <c r="M4510">
        <v>489.26546000000002</v>
      </c>
      <c r="N4510" s="13" t="e">
        <f t="shared" si="638"/>
        <v>#N/A</v>
      </c>
      <c r="O4510">
        <f t="shared" si="639"/>
        <v>489.26546000000002</v>
      </c>
      <c r="P4510" s="12">
        <f t="shared" si="640"/>
        <v>37.719204750758365</v>
      </c>
      <c r="Q4510">
        <f t="shared" si="641"/>
        <v>0</v>
      </c>
      <c r="R4510">
        <f>$D$2*tarifas!$D$12/24</f>
        <v>1.4541666666666666</v>
      </c>
      <c r="S4510" t="e">
        <f>VLOOKUP(E4510&amp;" "&amp;F4510,tarifas!$A$13:$D$20,4,FALSE)*P4510</f>
        <v>#N/A</v>
      </c>
      <c r="T4510">
        <f>IF(F4510="COD1",tarifas!$D$11*(SUMIFS($P$11:$P$8770,$F$11:$F$8770,"=COD1",$B$11:$B$8770,"="&amp;B4510)/COUNTIFS($F$11:$F$8770,"=COD1",$B$11:$B$8770,"="&amp;B4510))/COUNTIFS($A$11:$A$8770,"="&amp;A4510,$F$11:$F$8770,"=COD1"),0)</f>
        <v>0</v>
      </c>
      <c r="U4510" t="e">
        <f>(VLOOKUP(F4510,tarifas!$C$7:$D$10,2,FALSE)+tarifas!$D$21)*datos!P4510</f>
        <v>#N/A</v>
      </c>
      <c r="V4510" t="e">
        <f t="shared" si="642"/>
        <v>#N/A</v>
      </c>
      <c r="W4510">
        <f t="shared" si="643"/>
        <v>0</v>
      </c>
    </row>
    <row r="4511" spans="1:23" x14ac:dyDescent="0.25">
      <c r="A4511">
        <f t="shared" si="636"/>
        <v>186</v>
      </c>
      <c r="B4511">
        <f t="shared" si="637"/>
        <v>7</v>
      </c>
      <c r="C4511" s="1">
        <f t="shared" si="644"/>
        <v>41827.499999989086</v>
      </c>
      <c r="D4511" s="7">
        <v>792.56060606060612</v>
      </c>
      <c r="E4511" s="7"/>
      <c r="G4511">
        <v>55</v>
      </c>
      <c r="H4511" s="12">
        <v>484.17395270823533</v>
      </c>
      <c r="I4511" s="13">
        <f>$D$2*tarifas!$D$12/24</f>
        <v>1.4541666666666666</v>
      </c>
      <c r="J4511" s="13" t="e">
        <f>VLOOKUP(E4511&amp;" "&amp;F4511,tarifas!$A$13:$D$20,4,FALSE)*H4511</f>
        <v>#N/A</v>
      </c>
      <c r="K4511" s="13">
        <f>IF(F4511="COD1",tarifas!$D$11*(SUMIFS($H$11:$H$8770,$F$11:$F$8770,"=COD1",$B$11:$B$8770,"="&amp;B4511)/COUNTIFS($F$11:$F$8770,"=COD1",$B$11:$B$8770,"="&amp;B4511))/COUNTIFS($A$11:$A$8770,"="&amp;A4511,$F$11:$F$8770,"=COD1"),0)</f>
        <v>0</v>
      </c>
      <c r="L4511" s="13" t="e">
        <f>(VLOOKUP(F4511,tarifas!$C$7:$D$10,2,FALSE)+tarifas!$D$21)*datos!H4511</f>
        <v>#N/A</v>
      </c>
      <c r="M4511">
        <v>494.76506999999998</v>
      </c>
      <c r="N4511" s="13" t="e">
        <f t="shared" si="638"/>
        <v>#N/A</v>
      </c>
      <c r="O4511">
        <f t="shared" si="639"/>
        <v>484.17395270823533</v>
      </c>
      <c r="P4511" s="12">
        <f t="shared" si="640"/>
        <v>0</v>
      </c>
      <c r="Q4511">
        <f t="shared" si="641"/>
        <v>10.591117291764647</v>
      </c>
      <c r="R4511">
        <f>$D$2*tarifas!$D$12/24</f>
        <v>1.4541666666666666</v>
      </c>
      <c r="S4511" t="e">
        <f>VLOOKUP(E4511&amp;" "&amp;F4511,tarifas!$A$13:$D$20,4,FALSE)*P4511</f>
        <v>#N/A</v>
      </c>
      <c r="T4511">
        <f>IF(F4511="COD1",tarifas!$D$11*(SUMIFS($P$11:$P$8770,$F$11:$F$8770,"=COD1",$B$11:$B$8770,"="&amp;B4511)/COUNTIFS($F$11:$F$8770,"=COD1",$B$11:$B$8770,"="&amp;B4511))/COUNTIFS($A$11:$A$8770,"="&amp;A4511,$F$11:$F$8770,"=COD1"),0)</f>
        <v>0</v>
      </c>
      <c r="U4511" t="e">
        <f>(VLOOKUP(F4511,tarifas!$C$7:$D$10,2,FALSE)+tarifas!$D$21)*datos!P4511</f>
        <v>#N/A</v>
      </c>
      <c r="V4511" t="e">
        <f t="shared" si="642"/>
        <v>#N/A</v>
      </c>
      <c r="W4511">
        <f t="shared" si="643"/>
        <v>0.52426030594235007</v>
      </c>
    </row>
    <row r="4512" spans="1:23" x14ac:dyDescent="0.25">
      <c r="A4512">
        <f t="shared" si="636"/>
        <v>186</v>
      </c>
      <c r="B4512">
        <f t="shared" si="637"/>
        <v>7</v>
      </c>
      <c r="C4512" s="1">
        <f t="shared" si="644"/>
        <v>41827.54166665575</v>
      </c>
      <c r="D4512" s="7">
        <v>491.96969696969688</v>
      </c>
      <c r="E4512" s="7"/>
      <c r="G4512">
        <v>52.1</v>
      </c>
      <c r="H4512" s="12">
        <v>572.27347885939048</v>
      </c>
      <c r="I4512" s="13">
        <f>$D$2*tarifas!$D$12/24</f>
        <v>1.4541666666666666</v>
      </c>
      <c r="J4512" s="13" t="e">
        <f>VLOOKUP(E4512&amp;" "&amp;F4512,tarifas!$A$13:$D$20,4,FALSE)*H4512</f>
        <v>#N/A</v>
      </c>
      <c r="K4512" s="13">
        <f>IF(F4512="COD1",tarifas!$D$11*(SUMIFS($H$11:$H$8770,$F$11:$F$8770,"=COD1",$B$11:$B$8770,"="&amp;B4512)/COUNTIFS($F$11:$F$8770,"=COD1",$B$11:$B$8770,"="&amp;B4512))/COUNTIFS($A$11:$A$8770,"="&amp;A4512,$F$11:$F$8770,"=COD1"),0)</f>
        <v>0</v>
      </c>
      <c r="L4512" s="13" t="e">
        <f>(VLOOKUP(F4512,tarifas!$C$7:$D$10,2,FALSE)+tarifas!$D$21)*datos!H4512</f>
        <v>#N/A</v>
      </c>
      <c r="M4512">
        <v>475.22604999999999</v>
      </c>
      <c r="N4512" s="13" t="e">
        <f t="shared" si="638"/>
        <v>#N/A</v>
      </c>
      <c r="O4512">
        <f t="shared" si="639"/>
        <v>475.22604999999999</v>
      </c>
      <c r="P4512" s="12">
        <f t="shared" si="640"/>
        <v>97.047428859390493</v>
      </c>
      <c r="Q4512">
        <f t="shared" si="641"/>
        <v>0</v>
      </c>
      <c r="R4512">
        <f>$D$2*tarifas!$D$12/24</f>
        <v>1.4541666666666666</v>
      </c>
      <c r="S4512" t="e">
        <f>VLOOKUP(E4512&amp;" "&amp;F4512,tarifas!$A$13:$D$20,4,FALSE)*P4512</f>
        <v>#N/A</v>
      </c>
      <c r="T4512">
        <f>IF(F4512="COD1",tarifas!$D$11*(SUMIFS($P$11:$P$8770,$F$11:$F$8770,"=COD1",$B$11:$B$8770,"="&amp;B4512)/COUNTIFS($F$11:$F$8770,"=COD1",$B$11:$B$8770,"="&amp;B4512))/COUNTIFS($A$11:$A$8770,"="&amp;A4512,$F$11:$F$8770,"=COD1"),0)</f>
        <v>0</v>
      </c>
      <c r="U4512" t="e">
        <f>(VLOOKUP(F4512,tarifas!$C$7:$D$10,2,FALSE)+tarifas!$D$21)*datos!P4512</f>
        <v>#N/A</v>
      </c>
      <c r="V4512" t="e">
        <f t="shared" si="642"/>
        <v>#N/A</v>
      </c>
      <c r="W4512">
        <f t="shared" si="643"/>
        <v>0</v>
      </c>
    </row>
    <row r="4513" spans="1:23" x14ac:dyDescent="0.25">
      <c r="A4513">
        <f t="shared" si="636"/>
        <v>186</v>
      </c>
      <c r="B4513">
        <f t="shared" si="637"/>
        <v>7</v>
      </c>
      <c r="C4513" s="1">
        <f t="shared" si="644"/>
        <v>41827.583333322415</v>
      </c>
      <c r="D4513" s="7">
        <v>538.84848484848487</v>
      </c>
      <c r="E4513" s="7"/>
      <c r="G4513">
        <v>46.58</v>
      </c>
      <c r="H4513" s="12">
        <v>578.04110338161854</v>
      </c>
      <c r="I4513" s="13">
        <f>$D$2*tarifas!$D$12/24</f>
        <v>1.4541666666666666</v>
      </c>
      <c r="J4513" s="13" t="e">
        <f>VLOOKUP(E4513&amp;" "&amp;F4513,tarifas!$A$13:$D$20,4,FALSE)*H4513</f>
        <v>#N/A</v>
      </c>
      <c r="K4513" s="13">
        <f>IF(F4513="COD1",tarifas!$D$11*(SUMIFS($H$11:$H$8770,$F$11:$F$8770,"=COD1",$B$11:$B$8770,"="&amp;B4513)/COUNTIFS($F$11:$F$8770,"=COD1",$B$11:$B$8770,"="&amp;B4513))/COUNTIFS($A$11:$A$8770,"="&amp;A4513,$F$11:$F$8770,"=COD1"),0)</f>
        <v>0</v>
      </c>
      <c r="L4513" s="13" t="e">
        <f>(VLOOKUP(F4513,tarifas!$C$7:$D$10,2,FALSE)+tarifas!$D$21)*datos!H4513</f>
        <v>#N/A</v>
      </c>
      <c r="M4513">
        <v>423.31340999999998</v>
      </c>
      <c r="N4513" s="13" t="e">
        <f t="shared" si="638"/>
        <v>#N/A</v>
      </c>
      <c r="O4513">
        <f t="shared" si="639"/>
        <v>423.31340999999998</v>
      </c>
      <c r="P4513" s="12">
        <f t="shared" si="640"/>
        <v>154.72769338161856</v>
      </c>
      <c r="Q4513">
        <f t="shared" si="641"/>
        <v>0</v>
      </c>
      <c r="R4513">
        <f>$D$2*tarifas!$D$12/24</f>
        <v>1.4541666666666666</v>
      </c>
      <c r="S4513" t="e">
        <f>VLOOKUP(E4513&amp;" "&amp;F4513,tarifas!$A$13:$D$20,4,FALSE)*P4513</f>
        <v>#N/A</v>
      </c>
      <c r="T4513">
        <f>IF(F4513="COD1",tarifas!$D$11*(SUMIFS($P$11:$P$8770,$F$11:$F$8770,"=COD1",$B$11:$B$8770,"="&amp;B4513)/COUNTIFS($F$11:$F$8770,"=COD1",$B$11:$B$8770,"="&amp;B4513))/COUNTIFS($A$11:$A$8770,"="&amp;A4513,$F$11:$F$8770,"=COD1"),0)</f>
        <v>0</v>
      </c>
      <c r="U4513" t="e">
        <f>(VLOOKUP(F4513,tarifas!$C$7:$D$10,2,FALSE)+tarifas!$D$21)*datos!P4513</f>
        <v>#N/A</v>
      </c>
      <c r="V4513" t="e">
        <f t="shared" si="642"/>
        <v>#N/A</v>
      </c>
      <c r="W4513">
        <f t="shared" si="643"/>
        <v>0</v>
      </c>
    </row>
    <row r="4514" spans="1:23" x14ac:dyDescent="0.25">
      <c r="A4514">
        <f t="shared" si="636"/>
        <v>186</v>
      </c>
      <c r="B4514">
        <f t="shared" si="637"/>
        <v>7</v>
      </c>
      <c r="C4514" s="1">
        <f t="shared" si="644"/>
        <v>41827.624999989079</v>
      </c>
      <c r="D4514" s="7">
        <v>608.90909090909088</v>
      </c>
      <c r="E4514" s="7"/>
      <c r="G4514">
        <v>45.4</v>
      </c>
      <c r="H4514" s="12">
        <v>568.33790721058324</v>
      </c>
      <c r="I4514" s="13">
        <f>$D$2*tarifas!$D$12/24</f>
        <v>1.4541666666666666</v>
      </c>
      <c r="J4514" s="13" t="e">
        <f>VLOOKUP(E4514&amp;" "&amp;F4514,tarifas!$A$13:$D$20,4,FALSE)*H4514</f>
        <v>#N/A</v>
      </c>
      <c r="K4514" s="13">
        <f>IF(F4514="COD1",tarifas!$D$11*(SUMIFS($H$11:$H$8770,$F$11:$F$8770,"=COD1",$B$11:$B$8770,"="&amp;B4514)/COUNTIFS($F$11:$F$8770,"=COD1",$B$11:$B$8770,"="&amp;B4514))/COUNTIFS($A$11:$A$8770,"="&amp;A4514,$F$11:$F$8770,"=COD1"),0)</f>
        <v>0</v>
      </c>
      <c r="L4514" s="13" t="e">
        <f>(VLOOKUP(F4514,tarifas!$C$7:$D$10,2,FALSE)+tarifas!$D$21)*datos!H4514</f>
        <v>#N/A</v>
      </c>
      <c r="M4514">
        <v>338.11644999999999</v>
      </c>
      <c r="N4514" s="13" t="e">
        <f t="shared" si="638"/>
        <v>#N/A</v>
      </c>
      <c r="O4514">
        <f t="shared" si="639"/>
        <v>338.11644999999999</v>
      </c>
      <c r="P4514" s="12">
        <f t="shared" si="640"/>
        <v>230.22145721058325</v>
      </c>
      <c r="Q4514">
        <f t="shared" si="641"/>
        <v>0</v>
      </c>
      <c r="R4514">
        <f>$D$2*tarifas!$D$12/24</f>
        <v>1.4541666666666666</v>
      </c>
      <c r="S4514" t="e">
        <f>VLOOKUP(E4514&amp;" "&amp;F4514,tarifas!$A$13:$D$20,4,FALSE)*P4514</f>
        <v>#N/A</v>
      </c>
      <c r="T4514">
        <f>IF(F4514="COD1",tarifas!$D$11*(SUMIFS($P$11:$P$8770,$F$11:$F$8770,"=COD1",$B$11:$B$8770,"="&amp;B4514)/COUNTIFS($F$11:$F$8770,"=COD1",$B$11:$B$8770,"="&amp;B4514))/COUNTIFS($A$11:$A$8770,"="&amp;A4514,$F$11:$F$8770,"=COD1"),0)</f>
        <v>0</v>
      </c>
      <c r="U4514" t="e">
        <f>(VLOOKUP(F4514,tarifas!$C$7:$D$10,2,FALSE)+tarifas!$D$21)*datos!P4514</f>
        <v>#N/A</v>
      </c>
      <c r="V4514" t="e">
        <f t="shared" si="642"/>
        <v>#N/A</v>
      </c>
      <c r="W4514">
        <f t="shared" si="643"/>
        <v>0</v>
      </c>
    </row>
    <row r="4515" spans="1:23" x14ac:dyDescent="0.25">
      <c r="A4515">
        <f t="shared" si="636"/>
        <v>186</v>
      </c>
      <c r="B4515">
        <f t="shared" si="637"/>
        <v>7</v>
      </c>
      <c r="C4515" s="1">
        <f t="shared" si="644"/>
        <v>41827.666666655743</v>
      </c>
      <c r="D4515" s="7">
        <v>624.87878787878788</v>
      </c>
      <c r="E4515" s="7"/>
      <c r="G4515">
        <v>45.4</v>
      </c>
      <c r="H4515" s="12">
        <v>573.26276814431935</v>
      </c>
      <c r="I4515" s="13">
        <f>$D$2*tarifas!$D$12/24</f>
        <v>1.4541666666666666</v>
      </c>
      <c r="J4515" s="13" t="e">
        <f>VLOOKUP(E4515&amp;" "&amp;F4515,tarifas!$A$13:$D$20,4,FALSE)*H4515</f>
        <v>#N/A</v>
      </c>
      <c r="K4515" s="13">
        <f>IF(F4515="COD1",tarifas!$D$11*(SUMIFS($H$11:$H$8770,$F$11:$F$8770,"=COD1",$B$11:$B$8770,"="&amp;B4515)/COUNTIFS($F$11:$F$8770,"=COD1",$B$11:$B$8770,"="&amp;B4515))/COUNTIFS($A$11:$A$8770,"="&amp;A4515,$F$11:$F$8770,"=COD1"),0)</f>
        <v>0</v>
      </c>
      <c r="L4515" s="13" t="e">
        <f>(VLOOKUP(F4515,tarifas!$C$7:$D$10,2,FALSE)+tarifas!$D$21)*datos!H4515</f>
        <v>#N/A</v>
      </c>
      <c r="M4515">
        <v>223.89471</v>
      </c>
      <c r="N4515" s="13" t="e">
        <f t="shared" si="638"/>
        <v>#N/A</v>
      </c>
      <c r="O4515">
        <f t="shared" si="639"/>
        <v>223.89471</v>
      </c>
      <c r="P4515" s="12">
        <f t="shared" si="640"/>
        <v>349.36805814431932</v>
      </c>
      <c r="Q4515">
        <f t="shared" si="641"/>
        <v>0</v>
      </c>
      <c r="R4515">
        <f>$D$2*tarifas!$D$12/24</f>
        <v>1.4541666666666666</v>
      </c>
      <c r="S4515" t="e">
        <f>VLOOKUP(E4515&amp;" "&amp;F4515,tarifas!$A$13:$D$20,4,FALSE)*P4515</f>
        <v>#N/A</v>
      </c>
      <c r="T4515">
        <f>IF(F4515="COD1",tarifas!$D$11*(SUMIFS($P$11:$P$8770,$F$11:$F$8770,"=COD1",$B$11:$B$8770,"="&amp;B4515)/COUNTIFS($F$11:$F$8770,"=COD1",$B$11:$B$8770,"="&amp;B4515))/COUNTIFS($A$11:$A$8770,"="&amp;A4515,$F$11:$F$8770,"=COD1"),0)</f>
        <v>0</v>
      </c>
      <c r="U4515" t="e">
        <f>(VLOOKUP(F4515,tarifas!$C$7:$D$10,2,FALSE)+tarifas!$D$21)*datos!P4515</f>
        <v>#N/A</v>
      </c>
      <c r="V4515" t="e">
        <f t="shared" si="642"/>
        <v>#N/A</v>
      </c>
      <c r="W4515">
        <f t="shared" si="643"/>
        <v>0</v>
      </c>
    </row>
    <row r="4516" spans="1:23" x14ac:dyDescent="0.25">
      <c r="A4516">
        <f t="shared" si="636"/>
        <v>186</v>
      </c>
      <c r="B4516">
        <f t="shared" si="637"/>
        <v>7</v>
      </c>
      <c r="C4516" s="1">
        <f t="shared" si="644"/>
        <v>41827.708333322407</v>
      </c>
      <c r="D4516" s="7">
        <v>480.63636363636368</v>
      </c>
      <c r="E4516" s="7"/>
      <c r="G4516">
        <v>45.4</v>
      </c>
      <c r="H4516" s="12">
        <v>467.84075471557378</v>
      </c>
      <c r="I4516" s="13">
        <f>$D$2*tarifas!$D$12/24</f>
        <v>1.4541666666666666</v>
      </c>
      <c r="J4516" s="13" t="e">
        <f>VLOOKUP(E4516&amp;" "&amp;F4516,tarifas!$A$13:$D$20,4,FALSE)*H4516</f>
        <v>#N/A</v>
      </c>
      <c r="K4516" s="13">
        <f>IF(F4516="COD1",tarifas!$D$11*(SUMIFS($H$11:$H$8770,$F$11:$F$8770,"=COD1",$B$11:$B$8770,"="&amp;B4516)/COUNTIFS($F$11:$F$8770,"=COD1",$B$11:$B$8770,"="&amp;B4516))/COUNTIFS($A$11:$A$8770,"="&amp;A4516,$F$11:$F$8770,"=COD1"),0)</f>
        <v>0</v>
      </c>
      <c r="L4516" s="13" t="e">
        <f>(VLOOKUP(F4516,tarifas!$C$7:$D$10,2,FALSE)+tarifas!$D$21)*datos!H4516</f>
        <v>#N/A</v>
      </c>
      <c r="M4516">
        <v>89.470960000000005</v>
      </c>
      <c r="N4516" s="13" t="e">
        <f t="shared" si="638"/>
        <v>#N/A</v>
      </c>
      <c r="O4516">
        <f t="shared" si="639"/>
        <v>89.470960000000005</v>
      </c>
      <c r="P4516" s="12">
        <f t="shared" si="640"/>
        <v>378.36979471557379</v>
      </c>
      <c r="Q4516">
        <f t="shared" si="641"/>
        <v>0</v>
      </c>
      <c r="R4516">
        <f>$D$2*tarifas!$D$12/24</f>
        <v>1.4541666666666666</v>
      </c>
      <c r="S4516" t="e">
        <f>VLOOKUP(E4516&amp;" "&amp;F4516,tarifas!$A$13:$D$20,4,FALSE)*P4516</f>
        <v>#N/A</v>
      </c>
      <c r="T4516">
        <f>IF(F4516="COD1",tarifas!$D$11*(SUMIFS($P$11:$P$8770,$F$11:$F$8770,"=COD1",$B$11:$B$8770,"="&amp;B4516)/COUNTIFS($F$11:$F$8770,"=COD1",$B$11:$B$8770,"="&amp;B4516))/COUNTIFS($A$11:$A$8770,"="&amp;A4516,$F$11:$F$8770,"=COD1"),0)</f>
        <v>0</v>
      </c>
      <c r="U4516" t="e">
        <f>(VLOOKUP(F4516,tarifas!$C$7:$D$10,2,FALSE)+tarifas!$D$21)*datos!P4516</f>
        <v>#N/A</v>
      </c>
      <c r="V4516" t="e">
        <f t="shared" si="642"/>
        <v>#N/A</v>
      </c>
      <c r="W4516">
        <f t="shared" si="643"/>
        <v>0</v>
      </c>
    </row>
    <row r="4517" spans="1:23" x14ac:dyDescent="0.25">
      <c r="A4517">
        <f t="shared" si="636"/>
        <v>186</v>
      </c>
      <c r="B4517">
        <f t="shared" si="637"/>
        <v>7</v>
      </c>
      <c r="C4517" s="1">
        <f t="shared" si="644"/>
        <v>41827.749999989072</v>
      </c>
      <c r="D4517" s="7">
        <v>287.96969696969705</v>
      </c>
      <c r="E4517" s="7"/>
      <c r="G4517">
        <v>45.05</v>
      </c>
      <c r="H4517" s="12">
        <v>345.20468464837967</v>
      </c>
      <c r="I4517" s="13">
        <f>$D$2*tarifas!$D$12/24</f>
        <v>1.4541666666666666</v>
      </c>
      <c r="J4517" s="13" t="e">
        <f>VLOOKUP(E4517&amp;" "&amp;F4517,tarifas!$A$13:$D$20,4,FALSE)*H4517</f>
        <v>#N/A</v>
      </c>
      <c r="K4517" s="13">
        <f>IF(F4517="COD1",tarifas!$D$11*(SUMIFS($H$11:$H$8770,$F$11:$F$8770,"=COD1",$B$11:$B$8770,"="&amp;B4517)/COUNTIFS($F$11:$F$8770,"=COD1",$B$11:$B$8770,"="&amp;B4517))/COUNTIFS($A$11:$A$8770,"="&amp;A4517,$F$11:$F$8770,"=COD1"),0)</f>
        <v>0</v>
      </c>
      <c r="L4517" s="13" t="e">
        <f>(VLOOKUP(F4517,tarifas!$C$7:$D$10,2,FALSE)+tarifas!$D$21)*datos!H4517</f>
        <v>#N/A</v>
      </c>
      <c r="M4517">
        <v>14.522290000000002</v>
      </c>
      <c r="N4517" s="13" t="e">
        <f t="shared" si="638"/>
        <v>#N/A</v>
      </c>
      <c r="O4517">
        <f t="shared" si="639"/>
        <v>14.522290000000002</v>
      </c>
      <c r="P4517" s="12">
        <f t="shared" si="640"/>
        <v>330.68239464837967</v>
      </c>
      <c r="Q4517">
        <f t="shared" si="641"/>
        <v>0</v>
      </c>
      <c r="R4517">
        <f>$D$2*tarifas!$D$12/24</f>
        <v>1.4541666666666666</v>
      </c>
      <c r="S4517" t="e">
        <f>VLOOKUP(E4517&amp;" "&amp;F4517,tarifas!$A$13:$D$20,4,FALSE)*P4517</f>
        <v>#N/A</v>
      </c>
      <c r="T4517">
        <f>IF(F4517="COD1",tarifas!$D$11*(SUMIFS($P$11:$P$8770,$F$11:$F$8770,"=COD1",$B$11:$B$8770,"="&amp;B4517)/COUNTIFS($F$11:$F$8770,"=COD1",$B$11:$B$8770,"="&amp;B4517))/COUNTIFS($A$11:$A$8770,"="&amp;A4517,$F$11:$F$8770,"=COD1"),0)</f>
        <v>0</v>
      </c>
      <c r="U4517" t="e">
        <f>(VLOOKUP(F4517,tarifas!$C$7:$D$10,2,FALSE)+tarifas!$D$21)*datos!P4517</f>
        <v>#N/A</v>
      </c>
      <c r="V4517" t="e">
        <f t="shared" si="642"/>
        <v>#N/A</v>
      </c>
      <c r="W4517">
        <f t="shared" si="643"/>
        <v>0</v>
      </c>
    </row>
    <row r="4518" spans="1:23" x14ac:dyDescent="0.25">
      <c r="A4518">
        <f t="shared" si="636"/>
        <v>186</v>
      </c>
      <c r="B4518">
        <f t="shared" si="637"/>
        <v>7</v>
      </c>
      <c r="C4518" s="1">
        <f t="shared" si="644"/>
        <v>41827.791666655736</v>
      </c>
      <c r="D4518" s="7">
        <v>79.075757575757578</v>
      </c>
      <c r="E4518" s="7"/>
      <c r="G4518">
        <v>46.7</v>
      </c>
      <c r="H4518" s="12">
        <v>247.55737117644222</v>
      </c>
      <c r="I4518" s="13">
        <f>$D$2*tarifas!$D$12/24</f>
        <v>1.4541666666666666</v>
      </c>
      <c r="J4518" s="13" t="e">
        <f>VLOOKUP(E4518&amp;" "&amp;F4518,tarifas!$A$13:$D$20,4,FALSE)*H4518</f>
        <v>#N/A</v>
      </c>
      <c r="K4518" s="13">
        <f>IF(F4518="COD1",tarifas!$D$11*(SUMIFS($H$11:$H$8770,$F$11:$F$8770,"=COD1",$B$11:$B$8770,"="&amp;B4518)/COUNTIFS($F$11:$F$8770,"=COD1",$B$11:$B$8770,"="&amp;B4518))/COUNTIFS($A$11:$A$8770,"="&amp;A4518,$F$11:$F$8770,"=COD1"),0)</f>
        <v>0</v>
      </c>
      <c r="L4518" s="13" t="e">
        <f>(VLOOKUP(F4518,tarifas!$C$7:$D$10,2,FALSE)+tarifas!$D$21)*datos!H4518</f>
        <v>#N/A</v>
      </c>
      <c r="M4518">
        <v>0</v>
      </c>
      <c r="N4518" s="13" t="e">
        <f t="shared" si="638"/>
        <v>#N/A</v>
      </c>
      <c r="O4518">
        <f t="shared" si="639"/>
        <v>0</v>
      </c>
      <c r="P4518" s="12">
        <f t="shared" si="640"/>
        <v>247.55737117644222</v>
      </c>
      <c r="Q4518">
        <f t="shared" si="641"/>
        <v>0</v>
      </c>
      <c r="R4518">
        <f>$D$2*tarifas!$D$12/24</f>
        <v>1.4541666666666666</v>
      </c>
      <c r="S4518" t="e">
        <f>VLOOKUP(E4518&amp;" "&amp;F4518,tarifas!$A$13:$D$20,4,FALSE)*P4518</f>
        <v>#N/A</v>
      </c>
      <c r="T4518">
        <f>IF(F4518="COD1",tarifas!$D$11*(SUMIFS($P$11:$P$8770,$F$11:$F$8770,"=COD1",$B$11:$B$8770,"="&amp;B4518)/COUNTIFS($F$11:$F$8770,"=COD1",$B$11:$B$8770,"="&amp;B4518))/COUNTIFS($A$11:$A$8770,"="&amp;A4518,$F$11:$F$8770,"=COD1"),0)</f>
        <v>0</v>
      </c>
      <c r="U4518" t="e">
        <f>(VLOOKUP(F4518,tarifas!$C$7:$D$10,2,FALSE)+tarifas!$D$21)*datos!P4518</f>
        <v>#N/A</v>
      </c>
      <c r="V4518" t="e">
        <f t="shared" si="642"/>
        <v>#N/A</v>
      </c>
      <c r="W4518">
        <f t="shared" si="643"/>
        <v>0</v>
      </c>
    </row>
    <row r="4519" spans="1:23" x14ac:dyDescent="0.25">
      <c r="A4519">
        <f t="shared" si="636"/>
        <v>186</v>
      </c>
      <c r="B4519">
        <f t="shared" si="637"/>
        <v>7</v>
      </c>
      <c r="C4519" s="1">
        <f t="shared" si="644"/>
        <v>41827.8333333224</v>
      </c>
      <c r="D4519" s="7">
        <v>12.106060606060606</v>
      </c>
      <c r="E4519" s="7"/>
      <c r="G4519">
        <v>52.19</v>
      </c>
      <c r="H4519" s="12">
        <v>234.52334465050797</v>
      </c>
      <c r="I4519" s="13">
        <f>$D$2*tarifas!$D$12/24</f>
        <v>1.4541666666666666</v>
      </c>
      <c r="J4519" s="13" t="e">
        <f>VLOOKUP(E4519&amp;" "&amp;F4519,tarifas!$A$13:$D$20,4,FALSE)*H4519</f>
        <v>#N/A</v>
      </c>
      <c r="K4519" s="13">
        <f>IF(F4519="COD1",tarifas!$D$11*(SUMIFS($H$11:$H$8770,$F$11:$F$8770,"=COD1",$B$11:$B$8770,"="&amp;B4519)/COUNTIFS($F$11:$F$8770,"=COD1",$B$11:$B$8770,"="&amp;B4519))/COUNTIFS($A$11:$A$8770,"="&amp;A4519,$F$11:$F$8770,"=COD1"),0)</f>
        <v>0</v>
      </c>
      <c r="L4519" s="13" t="e">
        <f>(VLOOKUP(F4519,tarifas!$C$7:$D$10,2,FALSE)+tarifas!$D$21)*datos!H4519</f>
        <v>#N/A</v>
      </c>
      <c r="M4519">
        <v>0</v>
      </c>
      <c r="N4519" s="13" t="e">
        <f t="shared" si="638"/>
        <v>#N/A</v>
      </c>
      <c r="O4519">
        <f t="shared" si="639"/>
        <v>0</v>
      </c>
      <c r="P4519" s="12">
        <f t="shared" si="640"/>
        <v>234.52334465050797</v>
      </c>
      <c r="Q4519">
        <f t="shared" si="641"/>
        <v>0</v>
      </c>
      <c r="R4519">
        <f>$D$2*tarifas!$D$12/24</f>
        <v>1.4541666666666666</v>
      </c>
      <c r="S4519" t="e">
        <f>VLOOKUP(E4519&amp;" "&amp;F4519,tarifas!$A$13:$D$20,4,FALSE)*P4519</f>
        <v>#N/A</v>
      </c>
      <c r="T4519">
        <f>IF(F4519="COD1",tarifas!$D$11*(SUMIFS($P$11:$P$8770,$F$11:$F$8770,"=COD1",$B$11:$B$8770,"="&amp;B4519)/COUNTIFS($F$11:$F$8770,"=COD1",$B$11:$B$8770,"="&amp;B4519))/COUNTIFS($A$11:$A$8770,"="&amp;A4519,$F$11:$F$8770,"=COD1"),0)</f>
        <v>0</v>
      </c>
      <c r="U4519" t="e">
        <f>(VLOOKUP(F4519,tarifas!$C$7:$D$10,2,FALSE)+tarifas!$D$21)*datos!P4519</f>
        <v>#N/A</v>
      </c>
      <c r="V4519" t="e">
        <f t="shared" si="642"/>
        <v>#N/A</v>
      </c>
      <c r="W4519">
        <f t="shared" si="643"/>
        <v>0</v>
      </c>
    </row>
    <row r="4520" spans="1:23" x14ac:dyDescent="0.25">
      <c r="A4520">
        <f t="shared" si="636"/>
        <v>186</v>
      </c>
      <c r="B4520">
        <f t="shared" si="637"/>
        <v>7</v>
      </c>
      <c r="C4520" s="1">
        <f t="shared" si="644"/>
        <v>41827.874999989064</v>
      </c>
      <c r="D4520" s="7">
        <v>0</v>
      </c>
      <c r="E4520" s="7"/>
      <c r="G4520">
        <v>54.76</v>
      </c>
      <c r="H4520" s="12">
        <v>220.07732859819475</v>
      </c>
      <c r="I4520" s="13">
        <f>$D$2*tarifas!$D$12/24</f>
        <v>1.4541666666666666</v>
      </c>
      <c r="J4520" s="13" t="e">
        <f>VLOOKUP(E4520&amp;" "&amp;F4520,tarifas!$A$13:$D$20,4,FALSE)*H4520</f>
        <v>#N/A</v>
      </c>
      <c r="K4520" s="13">
        <f>IF(F4520="COD1",tarifas!$D$11*(SUMIFS($H$11:$H$8770,$F$11:$F$8770,"=COD1",$B$11:$B$8770,"="&amp;B4520)/COUNTIFS($F$11:$F$8770,"=COD1",$B$11:$B$8770,"="&amp;B4520))/COUNTIFS($A$11:$A$8770,"="&amp;A4520,$F$11:$F$8770,"=COD1"),0)</f>
        <v>0</v>
      </c>
      <c r="L4520" s="13" t="e">
        <f>(VLOOKUP(F4520,tarifas!$C$7:$D$10,2,FALSE)+tarifas!$D$21)*datos!H4520</f>
        <v>#N/A</v>
      </c>
      <c r="M4520">
        <v>0</v>
      </c>
      <c r="N4520" s="13" t="e">
        <f t="shared" si="638"/>
        <v>#N/A</v>
      </c>
      <c r="O4520">
        <f t="shared" si="639"/>
        <v>0</v>
      </c>
      <c r="P4520" s="12">
        <f t="shared" si="640"/>
        <v>220.07732859819475</v>
      </c>
      <c r="Q4520">
        <f t="shared" si="641"/>
        <v>0</v>
      </c>
      <c r="R4520">
        <f>$D$2*tarifas!$D$12/24</f>
        <v>1.4541666666666666</v>
      </c>
      <c r="S4520" t="e">
        <f>VLOOKUP(E4520&amp;" "&amp;F4520,tarifas!$A$13:$D$20,4,FALSE)*P4520</f>
        <v>#N/A</v>
      </c>
      <c r="T4520">
        <f>IF(F4520="COD1",tarifas!$D$11*(SUMIFS($P$11:$P$8770,$F$11:$F$8770,"=COD1",$B$11:$B$8770,"="&amp;B4520)/COUNTIFS($F$11:$F$8770,"=COD1",$B$11:$B$8770,"="&amp;B4520))/COUNTIFS($A$11:$A$8770,"="&amp;A4520,$F$11:$F$8770,"=COD1"),0)</f>
        <v>0</v>
      </c>
      <c r="U4520" t="e">
        <f>(VLOOKUP(F4520,tarifas!$C$7:$D$10,2,FALSE)+tarifas!$D$21)*datos!P4520</f>
        <v>#N/A</v>
      </c>
      <c r="V4520" t="e">
        <f t="shared" si="642"/>
        <v>#N/A</v>
      </c>
      <c r="W4520">
        <f t="shared" si="643"/>
        <v>0</v>
      </c>
    </row>
    <row r="4521" spans="1:23" x14ac:dyDescent="0.25">
      <c r="A4521">
        <f t="shared" si="636"/>
        <v>186</v>
      </c>
      <c r="B4521">
        <f t="shared" si="637"/>
        <v>7</v>
      </c>
      <c r="C4521" s="1">
        <f t="shared" si="644"/>
        <v>41827.916666655728</v>
      </c>
      <c r="D4521" s="7">
        <v>0</v>
      </c>
      <c r="E4521" s="7"/>
      <c r="G4521">
        <v>46.52</v>
      </c>
      <c r="H4521" s="12">
        <v>217.84226685962642</v>
      </c>
      <c r="I4521" s="13">
        <f>$D$2*tarifas!$D$12/24</f>
        <v>1.4541666666666666</v>
      </c>
      <c r="J4521" s="13" t="e">
        <f>VLOOKUP(E4521&amp;" "&amp;F4521,tarifas!$A$13:$D$20,4,FALSE)*H4521</f>
        <v>#N/A</v>
      </c>
      <c r="K4521" s="13">
        <f>IF(F4521="COD1",tarifas!$D$11*(SUMIFS($H$11:$H$8770,$F$11:$F$8770,"=COD1",$B$11:$B$8770,"="&amp;B4521)/COUNTIFS($F$11:$F$8770,"=COD1",$B$11:$B$8770,"="&amp;B4521))/COUNTIFS($A$11:$A$8770,"="&amp;A4521,$F$11:$F$8770,"=COD1"),0)</f>
        <v>0</v>
      </c>
      <c r="L4521" s="13" t="e">
        <f>(VLOOKUP(F4521,tarifas!$C$7:$D$10,2,FALSE)+tarifas!$D$21)*datos!H4521</f>
        <v>#N/A</v>
      </c>
      <c r="M4521">
        <v>0</v>
      </c>
      <c r="N4521" s="13" t="e">
        <f t="shared" si="638"/>
        <v>#N/A</v>
      </c>
      <c r="O4521">
        <f t="shared" si="639"/>
        <v>0</v>
      </c>
      <c r="P4521" s="12">
        <f t="shared" si="640"/>
        <v>217.84226685962642</v>
      </c>
      <c r="Q4521">
        <f t="shared" si="641"/>
        <v>0</v>
      </c>
      <c r="R4521">
        <f>$D$2*tarifas!$D$12/24</f>
        <v>1.4541666666666666</v>
      </c>
      <c r="S4521" t="e">
        <f>VLOOKUP(E4521&amp;" "&amp;F4521,tarifas!$A$13:$D$20,4,FALSE)*P4521</f>
        <v>#N/A</v>
      </c>
      <c r="T4521">
        <f>IF(F4521="COD1",tarifas!$D$11*(SUMIFS($P$11:$P$8770,$F$11:$F$8770,"=COD1",$B$11:$B$8770,"="&amp;B4521)/COUNTIFS($F$11:$F$8770,"=COD1",$B$11:$B$8770,"="&amp;B4521))/COUNTIFS($A$11:$A$8770,"="&amp;A4521,$F$11:$F$8770,"=COD1"),0)</f>
        <v>0</v>
      </c>
      <c r="U4521" t="e">
        <f>(VLOOKUP(F4521,tarifas!$C$7:$D$10,2,FALSE)+tarifas!$D$21)*datos!P4521</f>
        <v>#N/A</v>
      </c>
      <c r="V4521" t="e">
        <f t="shared" si="642"/>
        <v>#N/A</v>
      </c>
      <c r="W4521">
        <f t="shared" si="643"/>
        <v>0</v>
      </c>
    </row>
    <row r="4522" spans="1:23" x14ac:dyDescent="0.25">
      <c r="A4522">
        <f t="shared" si="636"/>
        <v>186</v>
      </c>
      <c r="B4522">
        <f t="shared" si="637"/>
        <v>7</v>
      </c>
      <c r="C4522" s="1">
        <f t="shared" si="644"/>
        <v>41827.958333322393</v>
      </c>
      <c r="D4522" s="7">
        <v>0</v>
      </c>
      <c r="E4522" s="7"/>
      <c r="G4522">
        <v>45.4</v>
      </c>
      <c r="H4522" s="12">
        <v>216.02503457818577</v>
      </c>
      <c r="I4522" s="13">
        <f>$D$2*tarifas!$D$12/24</f>
        <v>1.4541666666666666</v>
      </c>
      <c r="J4522" s="13" t="e">
        <f>VLOOKUP(E4522&amp;" "&amp;F4522,tarifas!$A$13:$D$20,4,FALSE)*H4522</f>
        <v>#N/A</v>
      </c>
      <c r="K4522" s="13">
        <f>IF(F4522="COD1",tarifas!$D$11*(SUMIFS($H$11:$H$8770,$F$11:$F$8770,"=COD1",$B$11:$B$8770,"="&amp;B4522)/COUNTIFS($F$11:$F$8770,"=COD1",$B$11:$B$8770,"="&amp;B4522))/COUNTIFS($A$11:$A$8770,"="&amp;A4522,$F$11:$F$8770,"=COD1"),0)</f>
        <v>0</v>
      </c>
      <c r="L4522" s="13" t="e">
        <f>(VLOOKUP(F4522,tarifas!$C$7:$D$10,2,FALSE)+tarifas!$D$21)*datos!H4522</f>
        <v>#N/A</v>
      </c>
      <c r="M4522">
        <v>0</v>
      </c>
      <c r="N4522" s="13" t="e">
        <f t="shared" si="638"/>
        <v>#N/A</v>
      </c>
      <c r="O4522">
        <f t="shared" si="639"/>
        <v>0</v>
      </c>
      <c r="P4522" s="12">
        <f t="shared" si="640"/>
        <v>216.02503457818577</v>
      </c>
      <c r="Q4522">
        <f t="shared" si="641"/>
        <v>0</v>
      </c>
      <c r="R4522">
        <f>$D$2*tarifas!$D$12/24</f>
        <v>1.4541666666666666</v>
      </c>
      <c r="S4522" t="e">
        <f>VLOOKUP(E4522&amp;" "&amp;F4522,tarifas!$A$13:$D$20,4,FALSE)*P4522</f>
        <v>#N/A</v>
      </c>
      <c r="T4522">
        <f>IF(F4522="COD1",tarifas!$D$11*(SUMIFS($P$11:$P$8770,$F$11:$F$8770,"=COD1",$B$11:$B$8770,"="&amp;B4522)/COUNTIFS($F$11:$F$8770,"=COD1",$B$11:$B$8770,"="&amp;B4522))/COUNTIFS($A$11:$A$8770,"="&amp;A4522,$F$11:$F$8770,"=COD1"),0)</f>
        <v>0</v>
      </c>
      <c r="U4522" t="e">
        <f>(VLOOKUP(F4522,tarifas!$C$7:$D$10,2,FALSE)+tarifas!$D$21)*datos!P4522</f>
        <v>#N/A</v>
      </c>
      <c r="V4522" t="e">
        <f t="shared" si="642"/>
        <v>#N/A</v>
      </c>
      <c r="W4522">
        <f t="shared" si="643"/>
        <v>0</v>
      </c>
    </row>
    <row r="4523" spans="1:23" x14ac:dyDescent="0.25">
      <c r="A4523">
        <f t="shared" si="636"/>
        <v>187</v>
      </c>
      <c r="B4523">
        <f t="shared" si="637"/>
        <v>7</v>
      </c>
      <c r="C4523" s="1">
        <f t="shared" si="644"/>
        <v>41827.999999989057</v>
      </c>
      <c r="D4523" s="7">
        <v>0</v>
      </c>
      <c r="E4523" s="7"/>
      <c r="G4523">
        <v>41.9</v>
      </c>
      <c r="H4523" s="12">
        <v>215.59914713085155</v>
      </c>
      <c r="I4523" s="13">
        <f>$D$2*tarifas!$D$12/24</f>
        <v>1.4541666666666666</v>
      </c>
      <c r="J4523" s="13" t="e">
        <f>VLOOKUP(E4523&amp;" "&amp;F4523,tarifas!$A$13:$D$20,4,FALSE)*H4523</f>
        <v>#N/A</v>
      </c>
      <c r="K4523" s="13">
        <f>IF(F4523="COD1",tarifas!$D$11*(SUMIFS($H$11:$H$8770,$F$11:$F$8770,"=COD1",$B$11:$B$8770,"="&amp;B4523)/COUNTIFS($F$11:$F$8770,"=COD1",$B$11:$B$8770,"="&amp;B4523))/COUNTIFS($A$11:$A$8770,"="&amp;A4523,$F$11:$F$8770,"=COD1"),0)</f>
        <v>0</v>
      </c>
      <c r="L4523" s="13" t="e">
        <f>(VLOOKUP(F4523,tarifas!$C$7:$D$10,2,FALSE)+tarifas!$D$21)*datos!H4523</f>
        <v>#N/A</v>
      </c>
      <c r="M4523">
        <v>0</v>
      </c>
      <c r="N4523" s="13" t="e">
        <f t="shared" si="638"/>
        <v>#N/A</v>
      </c>
      <c r="O4523">
        <f t="shared" si="639"/>
        <v>0</v>
      </c>
      <c r="P4523" s="12">
        <f t="shared" si="640"/>
        <v>215.59914713085155</v>
      </c>
      <c r="Q4523">
        <f t="shared" si="641"/>
        <v>0</v>
      </c>
      <c r="R4523">
        <f>$D$2*tarifas!$D$12/24</f>
        <v>1.4541666666666666</v>
      </c>
      <c r="S4523" t="e">
        <f>VLOOKUP(E4523&amp;" "&amp;F4523,tarifas!$A$13:$D$20,4,FALSE)*P4523</f>
        <v>#N/A</v>
      </c>
      <c r="T4523">
        <f>IF(F4523="COD1",tarifas!$D$11*(SUMIFS($P$11:$P$8770,$F$11:$F$8770,"=COD1",$B$11:$B$8770,"="&amp;B4523)/COUNTIFS($F$11:$F$8770,"=COD1",$B$11:$B$8770,"="&amp;B4523))/COUNTIFS($A$11:$A$8770,"="&amp;A4523,$F$11:$F$8770,"=COD1"),0)</f>
        <v>0</v>
      </c>
      <c r="U4523" t="e">
        <f>(VLOOKUP(F4523,tarifas!$C$7:$D$10,2,FALSE)+tarifas!$D$21)*datos!P4523</f>
        <v>#N/A</v>
      </c>
      <c r="V4523" t="e">
        <f t="shared" si="642"/>
        <v>#N/A</v>
      </c>
      <c r="W4523">
        <f t="shared" si="643"/>
        <v>0</v>
      </c>
    </row>
    <row r="4524" spans="1:23" x14ac:dyDescent="0.25">
      <c r="A4524">
        <f t="shared" si="636"/>
        <v>187</v>
      </c>
      <c r="B4524">
        <f t="shared" si="637"/>
        <v>7</v>
      </c>
      <c r="C4524" s="1">
        <f t="shared" si="644"/>
        <v>41828.041666655721</v>
      </c>
      <c r="D4524" s="7">
        <v>0</v>
      </c>
      <c r="E4524" s="7"/>
      <c r="G4524">
        <v>37.43</v>
      </c>
      <c r="H4524" s="12">
        <v>209.3267839151822</v>
      </c>
      <c r="I4524" s="13">
        <f>$D$2*tarifas!$D$12/24</f>
        <v>1.4541666666666666</v>
      </c>
      <c r="J4524" s="13" t="e">
        <f>VLOOKUP(E4524&amp;" "&amp;F4524,tarifas!$A$13:$D$20,4,FALSE)*H4524</f>
        <v>#N/A</v>
      </c>
      <c r="K4524" s="13">
        <f>IF(F4524="COD1",tarifas!$D$11*(SUMIFS($H$11:$H$8770,$F$11:$F$8770,"=COD1",$B$11:$B$8770,"="&amp;B4524)/COUNTIFS($F$11:$F$8770,"=COD1",$B$11:$B$8770,"="&amp;B4524))/COUNTIFS($A$11:$A$8770,"="&amp;A4524,$F$11:$F$8770,"=COD1"),0)</f>
        <v>0</v>
      </c>
      <c r="L4524" s="13" t="e">
        <f>(VLOOKUP(F4524,tarifas!$C$7:$D$10,2,FALSE)+tarifas!$D$21)*datos!H4524</f>
        <v>#N/A</v>
      </c>
      <c r="M4524">
        <v>0</v>
      </c>
      <c r="N4524" s="13" t="e">
        <f t="shared" si="638"/>
        <v>#N/A</v>
      </c>
      <c r="O4524">
        <f t="shared" si="639"/>
        <v>0</v>
      </c>
      <c r="P4524" s="12">
        <f t="shared" si="640"/>
        <v>209.3267839151822</v>
      </c>
      <c r="Q4524">
        <f t="shared" si="641"/>
        <v>0</v>
      </c>
      <c r="R4524">
        <f>$D$2*tarifas!$D$12/24</f>
        <v>1.4541666666666666</v>
      </c>
      <c r="S4524" t="e">
        <f>VLOOKUP(E4524&amp;" "&amp;F4524,tarifas!$A$13:$D$20,4,FALSE)*P4524</f>
        <v>#N/A</v>
      </c>
      <c r="T4524">
        <f>IF(F4524="COD1",tarifas!$D$11*(SUMIFS($P$11:$P$8770,$F$11:$F$8770,"=COD1",$B$11:$B$8770,"="&amp;B4524)/COUNTIFS($F$11:$F$8770,"=COD1",$B$11:$B$8770,"="&amp;B4524))/COUNTIFS($A$11:$A$8770,"="&amp;A4524,$F$11:$F$8770,"=COD1"),0)</f>
        <v>0</v>
      </c>
      <c r="U4524" t="e">
        <f>(VLOOKUP(F4524,tarifas!$C$7:$D$10,2,FALSE)+tarifas!$D$21)*datos!P4524</f>
        <v>#N/A</v>
      </c>
      <c r="V4524" t="e">
        <f t="shared" si="642"/>
        <v>#N/A</v>
      </c>
      <c r="W4524">
        <f t="shared" si="643"/>
        <v>0</v>
      </c>
    </row>
    <row r="4525" spans="1:23" x14ac:dyDescent="0.25">
      <c r="A4525">
        <f t="shared" si="636"/>
        <v>187</v>
      </c>
      <c r="B4525">
        <f t="shared" si="637"/>
        <v>7</v>
      </c>
      <c r="C4525" s="1">
        <f t="shared" si="644"/>
        <v>41828.083333322385</v>
      </c>
      <c r="D4525" s="7">
        <v>0</v>
      </c>
      <c r="E4525" s="7"/>
      <c r="G4525">
        <v>38.799999999999997</v>
      </c>
      <c r="H4525" s="12">
        <v>208.81417530799257</v>
      </c>
      <c r="I4525" s="13">
        <f>$D$2*tarifas!$D$12/24</f>
        <v>1.4541666666666666</v>
      </c>
      <c r="J4525" s="13" t="e">
        <f>VLOOKUP(E4525&amp;" "&amp;F4525,tarifas!$A$13:$D$20,4,FALSE)*H4525</f>
        <v>#N/A</v>
      </c>
      <c r="K4525" s="13">
        <f>IF(F4525="COD1",tarifas!$D$11*(SUMIFS($H$11:$H$8770,$F$11:$F$8770,"=COD1",$B$11:$B$8770,"="&amp;B4525)/COUNTIFS($F$11:$F$8770,"=COD1",$B$11:$B$8770,"="&amp;B4525))/COUNTIFS($A$11:$A$8770,"="&amp;A4525,$F$11:$F$8770,"=COD1"),0)</f>
        <v>0</v>
      </c>
      <c r="L4525" s="13" t="e">
        <f>(VLOOKUP(F4525,tarifas!$C$7:$D$10,2,FALSE)+tarifas!$D$21)*datos!H4525</f>
        <v>#N/A</v>
      </c>
      <c r="M4525">
        <v>0</v>
      </c>
      <c r="N4525" s="13" t="e">
        <f t="shared" si="638"/>
        <v>#N/A</v>
      </c>
      <c r="O4525">
        <f t="shared" si="639"/>
        <v>0</v>
      </c>
      <c r="P4525" s="12">
        <f t="shared" si="640"/>
        <v>208.81417530799257</v>
      </c>
      <c r="Q4525">
        <f t="shared" si="641"/>
        <v>0</v>
      </c>
      <c r="R4525">
        <f>$D$2*tarifas!$D$12/24</f>
        <v>1.4541666666666666</v>
      </c>
      <c r="S4525" t="e">
        <f>VLOOKUP(E4525&amp;" "&amp;F4525,tarifas!$A$13:$D$20,4,FALSE)*P4525</f>
        <v>#N/A</v>
      </c>
      <c r="T4525">
        <f>IF(F4525="COD1",tarifas!$D$11*(SUMIFS($P$11:$P$8770,$F$11:$F$8770,"=COD1",$B$11:$B$8770,"="&amp;B4525)/COUNTIFS($F$11:$F$8770,"=COD1",$B$11:$B$8770,"="&amp;B4525))/COUNTIFS($A$11:$A$8770,"="&amp;A4525,$F$11:$F$8770,"=COD1"),0)</f>
        <v>0</v>
      </c>
      <c r="U4525" t="e">
        <f>(VLOOKUP(F4525,tarifas!$C$7:$D$10,2,FALSE)+tarifas!$D$21)*datos!P4525</f>
        <v>#N/A</v>
      </c>
      <c r="V4525" t="e">
        <f t="shared" si="642"/>
        <v>#N/A</v>
      </c>
      <c r="W4525">
        <f t="shared" si="643"/>
        <v>0</v>
      </c>
    </row>
    <row r="4526" spans="1:23" x14ac:dyDescent="0.25">
      <c r="A4526">
        <f t="shared" si="636"/>
        <v>187</v>
      </c>
      <c r="B4526">
        <f t="shared" si="637"/>
        <v>7</v>
      </c>
      <c r="C4526" s="1">
        <f t="shared" si="644"/>
        <v>41828.12499998905</v>
      </c>
      <c r="D4526" s="7">
        <v>0</v>
      </c>
      <c r="E4526" s="7"/>
      <c r="G4526">
        <v>39.049999999999997</v>
      </c>
      <c r="H4526" s="12">
        <v>201.49360247744676</v>
      </c>
      <c r="I4526" s="13">
        <f>$D$2*tarifas!$D$12/24</f>
        <v>1.4541666666666666</v>
      </c>
      <c r="J4526" s="13" t="e">
        <f>VLOOKUP(E4526&amp;" "&amp;F4526,tarifas!$A$13:$D$20,4,FALSE)*H4526</f>
        <v>#N/A</v>
      </c>
      <c r="K4526" s="13">
        <f>IF(F4526="COD1",tarifas!$D$11*(SUMIFS($H$11:$H$8770,$F$11:$F$8770,"=COD1",$B$11:$B$8770,"="&amp;B4526)/COUNTIFS($F$11:$F$8770,"=COD1",$B$11:$B$8770,"="&amp;B4526))/COUNTIFS($A$11:$A$8770,"="&amp;A4526,$F$11:$F$8770,"=COD1"),0)</f>
        <v>0</v>
      </c>
      <c r="L4526" s="13" t="e">
        <f>(VLOOKUP(F4526,tarifas!$C$7:$D$10,2,FALSE)+tarifas!$D$21)*datos!H4526</f>
        <v>#N/A</v>
      </c>
      <c r="M4526">
        <v>0</v>
      </c>
      <c r="N4526" s="13" t="e">
        <f t="shared" si="638"/>
        <v>#N/A</v>
      </c>
      <c r="O4526">
        <f t="shared" si="639"/>
        <v>0</v>
      </c>
      <c r="P4526" s="12">
        <f t="shared" si="640"/>
        <v>201.49360247744676</v>
      </c>
      <c r="Q4526">
        <f t="shared" si="641"/>
        <v>0</v>
      </c>
      <c r="R4526">
        <f>$D$2*tarifas!$D$12/24</f>
        <v>1.4541666666666666</v>
      </c>
      <c r="S4526" t="e">
        <f>VLOOKUP(E4526&amp;" "&amp;F4526,tarifas!$A$13:$D$20,4,FALSE)*P4526</f>
        <v>#N/A</v>
      </c>
      <c r="T4526">
        <f>IF(F4526="COD1",tarifas!$D$11*(SUMIFS($P$11:$P$8770,$F$11:$F$8770,"=COD1",$B$11:$B$8770,"="&amp;B4526)/COUNTIFS($F$11:$F$8770,"=COD1",$B$11:$B$8770,"="&amp;B4526))/COUNTIFS($A$11:$A$8770,"="&amp;A4526,$F$11:$F$8770,"=COD1"),0)</f>
        <v>0</v>
      </c>
      <c r="U4526" t="e">
        <f>(VLOOKUP(F4526,tarifas!$C$7:$D$10,2,FALSE)+tarifas!$D$21)*datos!P4526</f>
        <v>#N/A</v>
      </c>
      <c r="V4526" t="e">
        <f t="shared" si="642"/>
        <v>#N/A</v>
      </c>
      <c r="W4526">
        <f t="shared" si="643"/>
        <v>0</v>
      </c>
    </row>
    <row r="4527" spans="1:23" x14ac:dyDescent="0.25">
      <c r="A4527">
        <f t="shared" si="636"/>
        <v>187</v>
      </c>
      <c r="B4527">
        <f t="shared" si="637"/>
        <v>7</v>
      </c>
      <c r="C4527" s="1">
        <f t="shared" si="644"/>
        <v>41828.166666655714</v>
      </c>
      <c r="D4527" s="7">
        <v>0</v>
      </c>
      <c r="E4527" s="7"/>
      <c r="G4527">
        <v>43.68</v>
      </c>
      <c r="H4527" s="12">
        <v>199.0237727989651</v>
      </c>
      <c r="I4527" s="13">
        <f>$D$2*tarifas!$D$12/24</f>
        <v>1.4541666666666666</v>
      </c>
      <c r="J4527" s="13" t="e">
        <f>VLOOKUP(E4527&amp;" "&amp;F4527,tarifas!$A$13:$D$20,4,FALSE)*H4527</f>
        <v>#N/A</v>
      </c>
      <c r="K4527" s="13">
        <f>IF(F4527="COD1",tarifas!$D$11*(SUMIFS($H$11:$H$8770,$F$11:$F$8770,"=COD1",$B$11:$B$8770,"="&amp;B4527)/COUNTIFS($F$11:$F$8770,"=COD1",$B$11:$B$8770,"="&amp;B4527))/COUNTIFS($A$11:$A$8770,"="&amp;A4527,$F$11:$F$8770,"=COD1"),0)</f>
        <v>0</v>
      </c>
      <c r="L4527" s="13" t="e">
        <f>(VLOOKUP(F4527,tarifas!$C$7:$D$10,2,FALSE)+tarifas!$D$21)*datos!H4527</f>
        <v>#N/A</v>
      </c>
      <c r="M4527">
        <v>0</v>
      </c>
      <c r="N4527" s="13" t="e">
        <f t="shared" si="638"/>
        <v>#N/A</v>
      </c>
      <c r="O4527">
        <f t="shared" si="639"/>
        <v>0</v>
      </c>
      <c r="P4527" s="12">
        <f t="shared" si="640"/>
        <v>199.0237727989651</v>
      </c>
      <c r="Q4527">
        <f t="shared" si="641"/>
        <v>0</v>
      </c>
      <c r="R4527">
        <f>$D$2*tarifas!$D$12/24</f>
        <v>1.4541666666666666</v>
      </c>
      <c r="S4527" t="e">
        <f>VLOOKUP(E4527&amp;" "&amp;F4527,tarifas!$A$13:$D$20,4,FALSE)*P4527</f>
        <v>#N/A</v>
      </c>
      <c r="T4527">
        <f>IF(F4527="COD1",tarifas!$D$11*(SUMIFS($P$11:$P$8770,$F$11:$F$8770,"=COD1",$B$11:$B$8770,"="&amp;B4527)/COUNTIFS($F$11:$F$8770,"=COD1",$B$11:$B$8770,"="&amp;B4527))/COUNTIFS($A$11:$A$8770,"="&amp;A4527,$F$11:$F$8770,"=COD1"),0)</f>
        <v>0</v>
      </c>
      <c r="U4527" t="e">
        <f>(VLOOKUP(F4527,tarifas!$C$7:$D$10,2,FALSE)+tarifas!$D$21)*datos!P4527</f>
        <v>#N/A</v>
      </c>
      <c r="V4527" t="e">
        <f t="shared" si="642"/>
        <v>#N/A</v>
      </c>
      <c r="W4527">
        <f t="shared" si="643"/>
        <v>0</v>
      </c>
    </row>
    <row r="4528" spans="1:23" x14ac:dyDescent="0.25">
      <c r="A4528">
        <f t="shared" si="636"/>
        <v>187</v>
      </c>
      <c r="B4528">
        <f t="shared" si="637"/>
        <v>7</v>
      </c>
      <c r="C4528" s="1">
        <f t="shared" si="644"/>
        <v>41828.208333322378</v>
      </c>
      <c r="D4528" s="7">
        <v>0</v>
      </c>
      <c r="E4528" s="7"/>
      <c r="G4528">
        <v>46.9</v>
      </c>
      <c r="H4528" s="12">
        <v>197.22705681751526</v>
      </c>
      <c r="I4528" s="13">
        <f>$D$2*tarifas!$D$12/24</f>
        <v>1.4541666666666666</v>
      </c>
      <c r="J4528" s="13" t="e">
        <f>VLOOKUP(E4528&amp;" "&amp;F4528,tarifas!$A$13:$D$20,4,FALSE)*H4528</f>
        <v>#N/A</v>
      </c>
      <c r="K4528" s="13">
        <f>IF(F4528="COD1",tarifas!$D$11*(SUMIFS($H$11:$H$8770,$F$11:$F$8770,"=COD1",$B$11:$B$8770,"="&amp;B4528)/COUNTIFS($F$11:$F$8770,"=COD1",$B$11:$B$8770,"="&amp;B4528))/COUNTIFS($A$11:$A$8770,"="&amp;A4528,$F$11:$F$8770,"=COD1"),0)</f>
        <v>0</v>
      </c>
      <c r="L4528" s="13" t="e">
        <f>(VLOOKUP(F4528,tarifas!$C$7:$D$10,2,FALSE)+tarifas!$D$21)*datos!H4528</f>
        <v>#N/A</v>
      </c>
      <c r="M4528">
        <v>8.7520000000000007</v>
      </c>
      <c r="N4528" s="13" t="e">
        <f t="shared" si="638"/>
        <v>#N/A</v>
      </c>
      <c r="O4528">
        <f t="shared" si="639"/>
        <v>8.7520000000000007</v>
      </c>
      <c r="P4528" s="12">
        <f t="shared" si="640"/>
        <v>188.47505681751525</v>
      </c>
      <c r="Q4528">
        <f t="shared" si="641"/>
        <v>0</v>
      </c>
      <c r="R4528">
        <f>$D$2*tarifas!$D$12/24</f>
        <v>1.4541666666666666</v>
      </c>
      <c r="S4528" t="e">
        <f>VLOOKUP(E4528&amp;" "&amp;F4528,tarifas!$A$13:$D$20,4,FALSE)*P4528</f>
        <v>#N/A</v>
      </c>
      <c r="T4528">
        <f>IF(F4528="COD1",tarifas!$D$11*(SUMIFS($P$11:$P$8770,$F$11:$F$8770,"=COD1",$B$11:$B$8770,"="&amp;B4528)/COUNTIFS($F$11:$F$8770,"=COD1",$B$11:$B$8770,"="&amp;B4528))/COUNTIFS($A$11:$A$8770,"="&amp;A4528,$F$11:$F$8770,"=COD1"),0)</f>
        <v>0</v>
      </c>
      <c r="U4528" t="e">
        <f>(VLOOKUP(F4528,tarifas!$C$7:$D$10,2,FALSE)+tarifas!$D$21)*datos!P4528</f>
        <v>#N/A</v>
      </c>
      <c r="V4528" t="e">
        <f t="shared" si="642"/>
        <v>#N/A</v>
      </c>
      <c r="W4528">
        <f t="shared" si="643"/>
        <v>0</v>
      </c>
    </row>
    <row r="4529" spans="1:23" x14ac:dyDescent="0.25">
      <c r="A4529">
        <f t="shared" si="636"/>
        <v>187</v>
      </c>
      <c r="B4529">
        <f t="shared" si="637"/>
        <v>7</v>
      </c>
      <c r="C4529" s="1">
        <f t="shared" si="644"/>
        <v>41828.249999989042</v>
      </c>
      <c r="D4529" s="7">
        <v>0</v>
      </c>
      <c r="E4529" s="7"/>
      <c r="G4529">
        <v>50.87</v>
      </c>
      <c r="H4529" s="12">
        <v>189.75622628511968</v>
      </c>
      <c r="I4529" s="13">
        <f>$D$2*tarifas!$D$12/24</f>
        <v>1.4541666666666666</v>
      </c>
      <c r="J4529" s="13" t="e">
        <f>VLOOKUP(E4529&amp;" "&amp;F4529,tarifas!$A$13:$D$20,4,FALSE)*H4529</f>
        <v>#N/A</v>
      </c>
      <c r="K4529" s="13">
        <f>IF(F4529="COD1",tarifas!$D$11*(SUMIFS($H$11:$H$8770,$F$11:$F$8770,"=COD1",$B$11:$B$8770,"="&amp;B4529)/COUNTIFS($F$11:$F$8770,"=COD1",$B$11:$B$8770,"="&amp;B4529))/COUNTIFS($A$11:$A$8770,"="&amp;A4529,$F$11:$F$8770,"=COD1"),0)</f>
        <v>0</v>
      </c>
      <c r="L4529" s="13" t="e">
        <f>(VLOOKUP(F4529,tarifas!$C$7:$D$10,2,FALSE)+tarifas!$D$21)*datos!H4529</f>
        <v>#N/A</v>
      </c>
      <c r="M4529">
        <v>41.907510000000002</v>
      </c>
      <c r="N4529" s="13" t="e">
        <f t="shared" si="638"/>
        <v>#N/A</v>
      </c>
      <c r="O4529">
        <f t="shared" si="639"/>
        <v>41.907510000000002</v>
      </c>
      <c r="P4529" s="12">
        <f t="shared" si="640"/>
        <v>147.84871628511968</v>
      </c>
      <c r="Q4529">
        <f t="shared" si="641"/>
        <v>0</v>
      </c>
      <c r="R4529">
        <f>$D$2*tarifas!$D$12/24</f>
        <v>1.4541666666666666</v>
      </c>
      <c r="S4529" t="e">
        <f>VLOOKUP(E4529&amp;" "&amp;F4529,tarifas!$A$13:$D$20,4,FALSE)*P4529</f>
        <v>#N/A</v>
      </c>
      <c r="T4529">
        <f>IF(F4529="COD1",tarifas!$D$11*(SUMIFS($P$11:$P$8770,$F$11:$F$8770,"=COD1",$B$11:$B$8770,"="&amp;B4529)/COUNTIFS($F$11:$F$8770,"=COD1",$B$11:$B$8770,"="&amp;B4529))/COUNTIFS($A$11:$A$8770,"="&amp;A4529,$F$11:$F$8770,"=COD1"),0)</f>
        <v>0</v>
      </c>
      <c r="U4529" t="e">
        <f>(VLOOKUP(F4529,tarifas!$C$7:$D$10,2,FALSE)+tarifas!$D$21)*datos!P4529</f>
        <v>#N/A</v>
      </c>
      <c r="V4529" t="e">
        <f t="shared" si="642"/>
        <v>#N/A</v>
      </c>
      <c r="W4529">
        <f t="shared" si="643"/>
        <v>0</v>
      </c>
    </row>
    <row r="4530" spans="1:23" x14ac:dyDescent="0.25">
      <c r="A4530">
        <f t="shared" si="636"/>
        <v>187</v>
      </c>
      <c r="B4530">
        <f t="shared" si="637"/>
        <v>7</v>
      </c>
      <c r="C4530" s="1">
        <f t="shared" si="644"/>
        <v>41828.291666655707</v>
      </c>
      <c r="D4530" s="7">
        <v>0</v>
      </c>
      <c r="E4530" s="7"/>
      <c r="G4530">
        <v>54.87</v>
      </c>
      <c r="H4530" s="12">
        <v>243.00250618155525</v>
      </c>
      <c r="I4530" s="13">
        <f>$D$2*tarifas!$D$12/24</f>
        <v>1.4541666666666666</v>
      </c>
      <c r="J4530" s="13" t="e">
        <f>VLOOKUP(E4530&amp;" "&amp;F4530,tarifas!$A$13:$D$20,4,FALSE)*H4530</f>
        <v>#N/A</v>
      </c>
      <c r="K4530" s="13">
        <f>IF(F4530="COD1",tarifas!$D$11*(SUMIFS($H$11:$H$8770,$F$11:$F$8770,"=COD1",$B$11:$B$8770,"="&amp;B4530)/COUNTIFS($F$11:$F$8770,"=COD1",$B$11:$B$8770,"="&amp;B4530))/COUNTIFS($A$11:$A$8770,"="&amp;A4530,$F$11:$F$8770,"=COD1"),0)</f>
        <v>0</v>
      </c>
      <c r="L4530" s="13" t="e">
        <f>(VLOOKUP(F4530,tarifas!$C$7:$D$10,2,FALSE)+tarifas!$D$21)*datos!H4530</f>
        <v>#N/A</v>
      </c>
      <c r="M4530">
        <v>84.558490000000006</v>
      </c>
      <c r="N4530" s="13" t="e">
        <f t="shared" si="638"/>
        <v>#N/A</v>
      </c>
      <c r="O4530">
        <f t="shared" si="639"/>
        <v>84.558490000000006</v>
      </c>
      <c r="P4530" s="12">
        <f t="shared" si="640"/>
        <v>158.44401618155524</v>
      </c>
      <c r="Q4530">
        <f t="shared" si="641"/>
        <v>0</v>
      </c>
      <c r="R4530">
        <f>$D$2*tarifas!$D$12/24</f>
        <v>1.4541666666666666</v>
      </c>
      <c r="S4530" t="e">
        <f>VLOOKUP(E4530&amp;" "&amp;F4530,tarifas!$A$13:$D$20,4,FALSE)*P4530</f>
        <v>#N/A</v>
      </c>
      <c r="T4530">
        <f>IF(F4530="COD1",tarifas!$D$11*(SUMIFS($P$11:$P$8770,$F$11:$F$8770,"=COD1",$B$11:$B$8770,"="&amp;B4530)/COUNTIFS($F$11:$F$8770,"=COD1",$B$11:$B$8770,"="&amp;B4530))/COUNTIFS($A$11:$A$8770,"="&amp;A4530,$F$11:$F$8770,"=COD1"),0)</f>
        <v>0</v>
      </c>
      <c r="U4530" t="e">
        <f>(VLOOKUP(F4530,tarifas!$C$7:$D$10,2,FALSE)+tarifas!$D$21)*datos!P4530</f>
        <v>#N/A</v>
      </c>
      <c r="V4530" t="e">
        <f t="shared" si="642"/>
        <v>#N/A</v>
      </c>
      <c r="W4530">
        <f t="shared" si="643"/>
        <v>0</v>
      </c>
    </row>
    <row r="4531" spans="1:23" x14ac:dyDescent="0.25">
      <c r="A4531">
        <f t="shared" si="636"/>
        <v>187</v>
      </c>
      <c r="B4531">
        <f t="shared" si="637"/>
        <v>7</v>
      </c>
      <c r="C4531" s="1">
        <f t="shared" si="644"/>
        <v>41828.333333322371</v>
      </c>
      <c r="D4531" s="7">
        <v>389.71212121212125</v>
      </c>
      <c r="E4531" s="7"/>
      <c r="G4531">
        <v>58.1</v>
      </c>
      <c r="H4531" s="12">
        <v>432.05333831670714</v>
      </c>
      <c r="I4531" s="13">
        <f>$D$2*tarifas!$D$12/24</f>
        <v>1.4541666666666666</v>
      </c>
      <c r="J4531" s="13" t="e">
        <f>VLOOKUP(E4531&amp;" "&amp;F4531,tarifas!$A$13:$D$20,4,FALSE)*H4531</f>
        <v>#N/A</v>
      </c>
      <c r="K4531" s="13">
        <f>IF(F4531="COD1",tarifas!$D$11*(SUMIFS($H$11:$H$8770,$F$11:$F$8770,"=COD1",$B$11:$B$8770,"="&amp;B4531)/COUNTIFS($F$11:$F$8770,"=COD1",$B$11:$B$8770,"="&amp;B4531))/COUNTIFS($A$11:$A$8770,"="&amp;A4531,$F$11:$F$8770,"=COD1"),0)</f>
        <v>0</v>
      </c>
      <c r="L4531" s="13" t="e">
        <f>(VLOOKUP(F4531,tarifas!$C$7:$D$10,2,FALSE)+tarifas!$D$21)*datos!H4531</f>
        <v>#N/A</v>
      </c>
      <c r="M4531">
        <v>129.95729</v>
      </c>
      <c r="N4531" s="13" t="e">
        <f t="shared" si="638"/>
        <v>#N/A</v>
      </c>
      <c r="O4531">
        <f t="shared" si="639"/>
        <v>129.95729</v>
      </c>
      <c r="P4531" s="12">
        <f t="shared" si="640"/>
        <v>302.09604831670714</v>
      </c>
      <c r="Q4531">
        <f t="shared" si="641"/>
        <v>0</v>
      </c>
      <c r="R4531">
        <f>$D$2*tarifas!$D$12/24</f>
        <v>1.4541666666666666</v>
      </c>
      <c r="S4531" t="e">
        <f>VLOOKUP(E4531&amp;" "&amp;F4531,tarifas!$A$13:$D$20,4,FALSE)*P4531</f>
        <v>#N/A</v>
      </c>
      <c r="T4531">
        <f>IF(F4531="COD1",tarifas!$D$11*(SUMIFS($P$11:$P$8770,$F$11:$F$8770,"=COD1",$B$11:$B$8770,"="&amp;B4531)/COUNTIFS($F$11:$F$8770,"=COD1",$B$11:$B$8770,"="&amp;B4531))/COUNTIFS($A$11:$A$8770,"="&amp;A4531,$F$11:$F$8770,"=COD1"),0)</f>
        <v>0</v>
      </c>
      <c r="U4531" t="e">
        <f>(VLOOKUP(F4531,tarifas!$C$7:$D$10,2,FALSE)+tarifas!$D$21)*datos!P4531</f>
        <v>#N/A</v>
      </c>
      <c r="V4531" t="e">
        <f t="shared" si="642"/>
        <v>#N/A</v>
      </c>
      <c r="W4531">
        <f t="shared" si="643"/>
        <v>0</v>
      </c>
    </row>
    <row r="4532" spans="1:23" x14ac:dyDescent="0.25">
      <c r="A4532">
        <f t="shared" si="636"/>
        <v>187</v>
      </c>
      <c r="B4532">
        <f t="shared" si="637"/>
        <v>7</v>
      </c>
      <c r="C4532" s="1">
        <f t="shared" si="644"/>
        <v>41828.374999989035</v>
      </c>
      <c r="D4532" s="7">
        <v>469.30303030303025</v>
      </c>
      <c r="E4532" s="7"/>
      <c r="G4532">
        <v>60.69</v>
      </c>
      <c r="H4532" s="12">
        <v>531.59221406442975</v>
      </c>
      <c r="I4532" s="13">
        <f>$D$2*tarifas!$D$12/24</f>
        <v>1.4541666666666666</v>
      </c>
      <c r="J4532" s="13" t="e">
        <f>VLOOKUP(E4532&amp;" "&amp;F4532,tarifas!$A$13:$D$20,4,FALSE)*H4532</f>
        <v>#N/A</v>
      </c>
      <c r="K4532" s="13">
        <f>IF(F4532="COD1",tarifas!$D$11*(SUMIFS($H$11:$H$8770,$F$11:$F$8770,"=COD1",$B$11:$B$8770,"="&amp;B4532)/COUNTIFS($F$11:$F$8770,"=COD1",$B$11:$B$8770,"="&amp;B4532))/COUNTIFS($A$11:$A$8770,"="&amp;A4532,$F$11:$F$8770,"=COD1"),0)</f>
        <v>0</v>
      </c>
      <c r="L4532" s="13" t="e">
        <f>(VLOOKUP(F4532,tarifas!$C$7:$D$10,2,FALSE)+tarifas!$D$21)*datos!H4532</f>
        <v>#N/A</v>
      </c>
      <c r="M4532">
        <v>394.10942</v>
      </c>
      <c r="N4532" s="13" t="e">
        <f t="shared" si="638"/>
        <v>#N/A</v>
      </c>
      <c r="O4532">
        <f t="shared" si="639"/>
        <v>394.10942</v>
      </c>
      <c r="P4532" s="12">
        <f t="shared" si="640"/>
        <v>137.48279406442975</v>
      </c>
      <c r="Q4532">
        <f t="shared" si="641"/>
        <v>0</v>
      </c>
      <c r="R4532">
        <f>$D$2*tarifas!$D$12/24</f>
        <v>1.4541666666666666</v>
      </c>
      <c r="S4532" t="e">
        <f>VLOOKUP(E4532&amp;" "&amp;F4532,tarifas!$A$13:$D$20,4,FALSE)*P4532</f>
        <v>#N/A</v>
      </c>
      <c r="T4532">
        <f>IF(F4532="COD1",tarifas!$D$11*(SUMIFS($P$11:$P$8770,$F$11:$F$8770,"=COD1",$B$11:$B$8770,"="&amp;B4532)/COUNTIFS($F$11:$F$8770,"=COD1",$B$11:$B$8770,"="&amp;B4532))/COUNTIFS($A$11:$A$8770,"="&amp;A4532,$F$11:$F$8770,"=COD1"),0)</f>
        <v>0</v>
      </c>
      <c r="U4532" t="e">
        <f>(VLOOKUP(F4532,tarifas!$C$7:$D$10,2,FALSE)+tarifas!$D$21)*datos!P4532</f>
        <v>#N/A</v>
      </c>
      <c r="V4532" t="e">
        <f t="shared" si="642"/>
        <v>#N/A</v>
      </c>
      <c r="W4532">
        <f t="shared" si="643"/>
        <v>0</v>
      </c>
    </row>
    <row r="4533" spans="1:23" x14ac:dyDescent="0.25">
      <c r="A4533">
        <f t="shared" si="636"/>
        <v>187</v>
      </c>
      <c r="B4533">
        <f t="shared" si="637"/>
        <v>7</v>
      </c>
      <c r="C4533" s="1">
        <f t="shared" si="644"/>
        <v>41828.416666655699</v>
      </c>
      <c r="D4533" s="7">
        <v>619.72727272727275</v>
      </c>
      <c r="E4533" s="7"/>
      <c r="G4533">
        <v>60.69</v>
      </c>
      <c r="H4533" s="12">
        <v>588.67279297827668</v>
      </c>
      <c r="I4533" s="13">
        <f>$D$2*tarifas!$D$12/24</f>
        <v>1.4541666666666666</v>
      </c>
      <c r="J4533" s="13" t="e">
        <f>VLOOKUP(E4533&amp;" "&amp;F4533,tarifas!$A$13:$D$20,4,FALSE)*H4533</f>
        <v>#N/A</v>
      </c>
      <c r="K4533" s="13">
        <f>IF(F4533="COD1",tarifas!$D$11*(SUMIFS($H$11:$H$8770,$F$11:$F$8770,"=COD1",$B$11:$B$8770,"="&amp;B4533)/COUNTIFS($F$11:$F$8770,"=COD1",$B$11:$B$8770,"="&amp;B4533))/COUNTIFS($A$11:$A$8770,"="&amp;A4533,$F$11:$F$8770,"=COD1"),0)</f>
        <v>0</v>
      </c>
      <c r="L4533" s="13" t="e">
        <f>(VLOOKUP(F4533,tarifas!$C$7:$D$10,2,FALSE)+tarifas!$D$21)*datos!H4533</f>
        <v>#N/A</v>
      </c>
      <c r="M4533">
        <v>351.85397999999998</v>
      </c>
      <c r="N4533" s="13" t="e">
        <f t="shared" si="638"/>
        <v>#N/A</v>
      </c>
      <c r="O4533">
        <f t="shared" si="639"/>
        <v>351.85397999999998</v>
      </c>
      <c r="P4533" s="12">
        <f t="shared" si="640"/>
        <v>236.8188129782767</v>
      </c>
      <c r="Q4533">
        <f t="shared" si="641"/>
        <v>0</v>
      </c>
      <c r="R4533">
        <f>$D$2*tarifas!$D$12/24</f>
        <v>1.4541666666666666</v>
      </c>
      <c r="S4533" t="e">
        <f>VLOOKUP(E4533&amp;" "&amp;F4533,tarifas!$A$13:$D$20,4,FALSE)*P4533</f>
        <v>#N/A</v>
      </c>
      <c r="T4533">
        <f>IF(F4533="COD1",tarifas!$D$11*(SUMIFS($P$11:$P$8770,$F$11:$F$8770,"=COD1",$B$11:$B$8770,"="&amp;B4533)/COUNTIFS($F$11:$F$8770,"=COD1",$B$11:$B$8770,"="&amp;B4533))/COUNTIFS($A$11:$A$8770,"="&amp;A4533,$F$11:$F$8770,"=COD1"),0)</f>
        <v>0</v>
      </c>
      <c r="U4533" t="e">
        <f>(VLOOKUP(F4533,tarifas!$C$7:$D$10,2,FALSE)+tarifas!$D$21)*datos!P4533</f>
        <v>#N/A</v>
      </c>
      <c r="V4533" t="e">
        <f t="shared" si="642"/>
        <v>#N/A</v>
      </c>
      <c r="W4533">
        <f t="shared" si="643"/>
        <v>0</v>
      </c>
    </row>
    <row r="4534" spans="1:23" x14ac:dyDescent="0.25">
      <c r="A4534">
        <f t="shared" si="636"/>
        <v>187</v>
      </c>
      <c r="B4534">
        <f t="shared" si="637"/>
        <v>7</v>
      </c>
      <c r="C4534" s="1">
        <f t="shared" si="644"/>
        <v>41828.458333322364</v>
      </c>
      <c r="D4534" s="7">
        <v>734.34848484848487</v>
      </c>
      <c r="E4534" s="7"/>
      <c r="G4534">
        <v>60.69</v>
      </c>
      <c r="H4534" s="12">
        <v>446.04700524350488</v>
      </c>
      <c r="I4534" s="13">
        <f>$D$2*tarifas!$D$12/24</f>
        <v>1.4541666666666666</v>
      </c>
      <c r="J4534" s="13" t="e">
        <f>VLOOKUP(E4534&amp;" "&amp;F4534,tarifas!$A$13:$D$20,4,FALSE)*H4534</f>
        <v>#N/A</v>
      </c>
      <c r="K4534" s="13">
        <f>IF(F4534="COD1",tarifas!$D$11*(SUMIFS($H$11:$H$8770,$F$11:$F$8770,"=COD1",$B$11:$B$8770,"="&amp;B4534)/COUNTIFS($F$11:$F$8770,"=COD1",$B$11:$B$8770,"="&amp;B4534))/COUNTIFS($A$11:$A$8770,"="&amp;A4534,$F$11:$F$8770,"=COD1"),0)</f>
        <v>0</v>
      </c>
      <c r="L4534" s="13" t="e">
        <f>(VLOOKUP(F4534,tarifas!$C$7:$D$10,2,FALSE)+tarifas!$D$21)*datos!H4534</f>
        <v>#N/A</v>
      </c>
      <c r="M4534">
        <v>495.31561999999997</v>
      </c>
      <c r="N4534" s="13" t="e">
        <f t="shared" si="638"/>
        <v>#N/A</v>
      </c>
      <c r="O4534">
        <f t="shared" si="639"/>
        <v>446.04700524350488</v>
      </c>
      <c r="P4534" s="12">
        <f t="shared" si="640"/>
        <v>0</v>
      </c>
      <c r="Q4534">
        <f t="shared" si="641"/>
        <v>49.268614756495083</v>
      </c>
      <c r="R4534">
        <f>$D$2*tarifas!$D$12/24</f>
        <v>1.4541666666666666</v>
      </c>
      <c r="S4534" t="e">
        <f>VLOOKUP(E4534&amp;" "&amp;F4534,tarifas!$A$13:$D$20,4,FALSE)*P4534</f>
        <v>#N/A</v>
      </c>
      <c r="T4534">
        <f>IF(F4534="COD1",tarifas!$D$11*(SUMIFS($P$11:$P$8770,$F$11:$F$8770,"=COD1",$B$11:$B$8770,"="&amp;B4534)/COUNTIFS($F$11:$F$8770,"=COD1",$B$11:$B$8770,"="&amp;B4534))/COUNTIFS($A$11:$A$8770,"="&amp;A4534,$F$11:$F$8770,"=COD1"),0)</f>
        <v>0</v>
      </c>
      <c r="U4534" t="e">
        <f>(VLOOKUP(F4534,tarifas!$C$7:$D$10,2,FALSE)+tarifas!$D$21)*datos!P4534</f>
        <v>#N/A</v>
      </c>
      <c r="V4534" t="e">
        <f t="shared" si="642"/>
        <v>#N/A</v>
      </c>
      <c r="W4534">
        <f t="shared" si="643"/>
        <v>2.691101006614518</v>
      </c>
    </row>
    <row r="4535" spans="1:23" x14ac:dyDescent="0.25">
      <c r="A4535">
        <f t="shared" si="636"/>
        <v>187</v>
      </c>
      <c r="B4535">
        <f t="shared" si="637"/>
        <v>7</v>
      </c>
      <c r="C4535" s="1">
        <f t="shared" si="644"/>
        <v>41828.499999989028</v>
      </c>
      <c r="D4535" s="7">
        <v>801.57575757575762</v>
      </c>
      <c r="E4535" s="7"/>
      <c r="G4535">
        <v>59</v>
      </c>
      <c r="H4535" s="12">
        <v>430.977225293255</v>
      </c>
      <c r="I4535" s="13">
        <f>$D$2*tarifas!$D$12/24</f>
        <v>1.4541666666666666</v>
      </c>
      <c r="J4535" s="13" t="e">
        <f>VLOOKUP(E4535&amp;" "&amp;F4535,tarifas!$A$13:$D$20,4,FALSE)*H4535</f>
        <v>#N/A</v>
      </c>
      <c r="K4535" s="13">
        <f>IF(F4535="COD1",tarifas!$D$11*(SUMIFS($H$11:$H$8770,$F$11:$F$8770,"=COD1",$B$11:$B$8770,"="&amp;B4535)/COUNTIFS($F$11:$F$8770,"=COD1",$B$11:$B$8770,"="&amp;B4535))/COUNTIFS($A$11:$A$8770,"="&amp;A4535,$F$11:$F$8770,"=COD1"),0)</f>
        <v>0</v>
      </c>
      <c r="L4535" s="13" t="e">
        <f>(VLOOKUP(F4535,tarifas!$C$7:$D$10,2,FALSE)+tarifas!$D$21)*datos!H4535</f>
        <v>#N/A</v>
      </c>
      <c r="M4535">
        <v>499.54849000000002</v>
      </c>
      <c r="N4535" s="13" t="e">
        <f t="shared" si="638"/>
        <v>#N/A</v>
      </c>
      <c r="O4535">
        <f t="shared" si="639"/>
        <v>430.977225293255</v>
      </c>
      <c r="P4535" s="12">
        <f t="shared" si="640"/>
        <v>0</v>
      </c>
      <c r="Q4535">
        <f t="shared" si="641"/>
        <v>68.571264706745012</v>
      </c>
      <c r="R4535">
        <f>$D$2*tarifas!$D$12/24</f>
        <v>1.4541666666666666</v>
      </c>
      <c r="S4535" t="e">
        <f>VLOOKUP(E4535&amp;" "&amp;F4535,tarifas!$A$13:$D$20,4,FALSE)*P4535</f>
        <v>#N/A</v>
      </c>
      <c r="T4535">
        <f>IF(F4535="COD1",tarifas!$D$11*(SUMIFS($P$11:$P$8770,$F$11:$F$8770,"=COD1",$B$11:$B$8770,"="&amp;B4535)/COUNTIFS($F$11:$F$8770,"=COD1",$B$11:$B$8770,"="&amp;B4535))/COUNTIFS($A$11:$A$8770,"="&amp;A4535,$F$11:$F$8770,"=COD1"),0)</f>
        <v>0</v>
      </c>
      <c r="U4535" t="e">
        <f>(VLOOKUP(F4535,tarifas!$C$7:$D$10,2,FALSE)+tarifas!$D$21)*datos!P4535</f>
        <v>#N/A</v>
      </c>
      <c r="V4535" t="e">
        <f t="shared" si="642"/>
        <v>#N/A</v>
      </c>
      <c r="W4535">
        <f t="shared" si="643"/>
        <v>3.6411341559281603</v>
      </c>
    </row>
    <row r="4536" spans="1:23" x14ac:dyDescent="0.25">
      <c r="A4536">
        <f t="shared" si="636"/>
        <v>187</v>
      </c>
      <c r="B4536">
        <f t="shared" si="637"/>
        <v>7</v>
      </c>
      <c r="C4536" s="1">
        <f t="shared" si="644"/>
        <v>41828.541666655692</v>
      </c>
      <c r="D4536" s="7">
        <v>822.43939393939399</v>
      </c>
      <c r="E4536" s="7"/>
      <c r="G4536">
        <v>54.87</v>
      </c>
      <c r="H4536" s="12">
        <v>583.56113159004963</v>
      </c>
      <c r="I4536" s="13">
        <f>$D$2*tarifas!$D$12/24</f>
        <v>1.4541666666666666</v>
      </c>
      <c r="J4536" s="13" t="e">
        <f>VLOOKUP(E4536&amp;" "&amp;F4536,tarifas!$A$13:$D$20,4,FALSE)*H4536</f>
        <v>#N/A</v>
      </c>
      <c r="K4536" s="13">
        <f>IF(F4536="COD1",tarifas!$D$11*(SUMIFS($H$11:$H$8770,$F$11:$F$8770,"=COD1",$B$11:$B$8770,"="&amp;B4536)/COUNTIFS($F$11:$F$8770,"=COD1",$B$11:$B$8770,"="&amp;B4536))/COUNTIFS($A$11:$A$8770,"="&amp;A4536,$F$11:$F$8770,"=COD1"),0)</f>
        <v>0</v>
      </c>
      <c r="L4536" s="13" t="e">
        <f>(VLOOKUP(F4536,tarifas!$C$7:$D$10,2,FALSE)+tarifas!$D$21)*datos!H4536</f>
        <v>#N/A</v>
      </c>
      <c r="M4536">
        <v>477.87765000000002</v>
      </c>
      <c r="N4536" s="13" t="e">
        <f t="shared" si="638"/>
        <v>#N/A</v>
      </c>
      <c r="O4536">
        <f t="shared" si="639"/>
        <v>477.87765000000002</v>
      </c>
      <c r="P4536" s="12">
        <f t="shared" si="640"/>
        <v>105.68348159004961</v>
      </c>
      <c r="Q4536">
        <f t="shared" si="641"/>
        <v>0</v>
      </c>
      <c r="R4536">
        <f>$D$2*tarifas!$D$12/24</f>
        <v>1.4541666666666666</v>
      </c>
      <c r="S4536" t="e">
        <f>VLOOKUP(E4536&amp;" "&amp;F4536,tarifas!$A$13:$D$20,4,FALSE)*P4536</f>
        <v>#N/A</v>
      </c>
      <c r="T4536">
        <f>IF(F4536="COD1",tarifas!$D$11*(SUMIFS($P$11:$P$8770,$F$11:$F$8770,"=COD1",$B$11:$B$8770,"="&amp;B4536)/COUNTIFS($F$11:$F$8770,"=COD1",$B$11:$B$8770,"="&amp;B4536))/COUNTIFS($A$11:$A$8770,"="&amp;A4536,$F$11:$F$8770,"=COD1"),0)</f>
        <v>0</v>
      </c>
      <c r="U4536" t="e">
        <f>(VLOOKUP(F4536,tarifas!$C$7:$D$10,2,FALSE)+tarifas!$D$21)*datos!P4536</f>
        <v>#N/A</v>
      </c>
      <c r="V4536" t="e">
        <f t="shared" si="642"/>
        <v>#N/A</v>
      </c>
      <c r="W4536">
        <f t="shared" si="643"/>
        <v>0</v>
      </c>
    </row>
    <row r="4537" spans="1:23" x14ac:dyDescent="0.25">
      <c r="A4537">
        <f t="shared" si="636"/>
        <v>187</v>
      </c>
      <c r="B4537">
        <f t="shared" si="637"/>
        <v>7</v>
      </c>
      <c r="C4537" s="1">
        <f t="shared" si="644"/>
        <v>41828.583333322356</v>
      </c>
      <c r="D4537" s="7">
        <v>808.01515151515162</v>
      </c>
      <c r="E4537" s="7"/>
      <c r="G4537">
        <v>52.19</v>
      </c>
      <c r="H4537" s="12">
        <v>652.77011289658958</v>
      </c>
      <c r="I4537" s="13">
        <f>$D$2*tarifas!$D$12/24</f>
        <v>1.4541666666666666</v>
      </c>
      <c r="J4537" s="13" t="e">
        <f>VLOOKUP(E4537&amp;" "&amp;F4537,tarifas!$A$13:$D$20,4,FALSE)*H4537</f>
        <v>#N/A</v>
      </c>
      <c r="K4537" s="13">
        <f>IF(F4537="COD1",tarifas!$D$11*(SUMIFS($H$11:$H$8770,$F$11:$F$8770,"=COD1",$B$11:$B$8770,"="&amp;B4537)/COUNTIFS($F$11:$F$8770,"=COD1",$B$11:$B$8770,"="&amp;B4537))/COUNTIFS($A$11:$A$8770,"="&amp;A4537,$F$11:$F$8770,"=COD1"),0)</f>
        <v>0</v>
      </c>
      <c r="L4537" s="13" t="e">
        <f>(VLOOKUP(F4537,tarifas!$C$7:$D$10,2,FALSE)+tarifas!$D$21)*datos!H4537</f>
        <v>#N/A</v>
      </c>
      <c r="M4537">
        <v>425.31484999999998</v>
      </c>
      <c r="N4537" s="13" t="e">
        <f t="shared" si="638"/>
        <v>#N/A</v>
      </c>
      <c r="O4537">
        <f t="shared" si="639"/>
        <v>425.31484999999998</v>
      </c>
      <c r="P4537" s="12">
        <f t="shared" si="640"/>
        <v>227.4552628965896</v>
      </c>
      <c r="Q4537">
        <f t="shared" si="641"/>
        <v>0</v>
      </c>
      <c r="R4537">
        <f>$D$2*tarifas!$D$12/24</f>
        <v>1.4541666666666666</v>
      </c>
      <c r="S4537" t="e">
        <f>VLOOKUP(E4537&amp;" "&amp;F4537,tarifas!$A$13:$D$20,4,FALSE)*P4537</f>
        <v>#N/A</v>
      </c>
      <c r="T4537">
        <f>IF(F4537="COD1",tarifas!$D$11*(SUMIFS($P$11:$P$8770,$F$11:$F$8770,"=COD1",$B$11:$B$8770,"="&amp;B4537)/COUNTIFS($F$11:$F$8770,"=COD1",$B$11:$B$8770,"="&amp;B4537))/COUNTIFS($A$11:$A$8770,"="&amp;A4537,$F$11:$F$8770,"=COD1"),0)</f>
        <v>0</v>
      </c>
      <c r="U4537" t="e">
        <f>(VLOOKUP(F4537,tarifas!$C$7:$D$10,2,FALSE)+tarifas!$D$21)*datos!P4537</f>
        <v>#N/A</v>
      </c>
      <c r="V4537" t="e">
        <f t="shared" si="642"/>
        <v>#N/A</v>
      </c>
      <c r="W4537">
        <f t="shared" si="643"/>
        <v>0</v>
      </c>
    </row>
    <row r="4538" spans="1:23" x14ac:dyDescent="0.25">
      <c r="A4538">
        <f t="shared" si="636"/>
        <v>187</v>
      </c>
      <c r="B4538">
        <f t="shared" si="637"/>
        <v>7</v>
      </c>
      <c r="C4538" s="1">
        <f t="shared" si="644"/>
        <v>41828.624999989021</v>
      </c>
      <c r="D4538" s="7">
        <v>741.04545454545462</v>
      </c>
      <c r="E4538" s="7"/>
      <c r="G4538">
        <v>50.08</v>
      </c>
      <c r="H4538" s="12">
        <v>661.43396151987838</v>
      </c>
      <c r="I4538" s="13">
        <f>$D$2*tarifas!$D$12/24</f>
        <v>1.4541666666666666</v>
      </c>
      <c r="J4538" s="13" t="e">
        <f>VLOOKUP(E4538&amp;" "&amp;F4538,tarifas!$A$13:$D$20,4,FALSE)*H4538</f>
        <v>#N/A</v>
      </c>
      <c r="K4538" s="13">
        <f>IF(F4538="COD1",tarifas!$D$11*(SUMIFS($H$11:$H$8770,$F$11:$F$8770,"=COD1",$B$11:$B$8770,"="&amp;B4538)/COUNTIFS($F$11:$F$8770,"=COD1",$B$11:$B$8770,"="&amp;B4538))/COUNTIFS($A$11:$A$8770,"="&amp;A4538,$F$11:$F$8770,"=COD1"),0)</f>
        <v>0</v>
      </c>
      <c r="L4538" s="13" t="e">
        <f>(VLOOKUP(F4538,tarifas!$C$7:$D$10,2,FALSE)+tarifas!$D$21)*datos!H4538</f>
        <v>#N/A</v>
      </c>
      <c r="M4538">
        <v>340.39853999999997</v>
      </c>
      <c r="N4538" s="13" t="e">
        <f t="shared" si="638"/>
        <v>#N/A</v>
      </c>
      <c r="O4538">
        <f t="shared" si="639"/>
        <v>340.39853999999997</v>
      </c>
      <c r="P4538" s="12">
        <f t="shared" si="640"/>
        <v>321.03542151987841</v>
      </c>
      <c r="Q4538">
        <f t="shared" si="641"/>
        <v>0</v>
      </c>
      <c r="R4538">
        <f>$D$2*tarifas!$D$12/24</f>
        <v>1.4541666666666666</v>
      </c>
      <c r="S4538" t="e">
        <f>VLOOKUP(E4538&amp;" "&amp;F4538,tarifas!$A$13:$D$20,4,FALSE)*P4538</f>
        <v>#N/A</v>
      </c>
      <c r="T4538">
        <f>IF(F4538="COD1",tarifas!$D$11*(SUMIFS($P$11:$P$8770,$F$11:$F$8770,"=COD1",$B$11:$B$8770,"="&amp;B4538)/COUNTIFS($F$11:$F$8770,"=COD1",$B$11:$B$8770,"="&amp;B4538))/COUNTIFS($A$11:$A$8770,"="&amp;A4538,$F$11:$F$8770,"=COD1"),0)</f>
        <v>0</v>
      </c>
      <c r="U4538" t="e">
        <f>(VLOOKUP(F4538,tarifas!$C$7:$D$10,2,FALSE)+tarifas!$D$21)*datos!P4538</f>
        <v>#N/A</v>
      </c>
      <c r="V4538" t="e">
        <f t="shared" si="642"/>
        <v>#N/A</v>
      </c>
      <c r="W4538">
        <f t="shared" si="643"/>
        <v>0</v>
      </c>
    </row>
    <row r="4539" spans="1:23" x14ac:dyDescent="0.25">
      <c r="A4539">
        <f t="shared" si="636"/>
        <v>187</v>
      </c>
      <c r="B4539">
        <f t="shared" si="637"/>
        <v>7</v>
      </c>
      <c r="C4539" s="1">
        <f t="shared" si="644"/>
        <v>41828.666666655685</v>
      </c>
      <c r="D4539" s="7">
        <v>634.66666666666674</v>
      </c>
      <c r="E4539" s="7"/>
      <c r="G4539">
        <v>50.03</v>
      </c>
      <c r="H4539" s="12">
        <v>533.14891865823972</v>
      </c>
      <c r="I4539" s="13">
        <f>$D$2*tarifas!$D$12/24</f>
        <v>1.4541666666666666</v>
      </c>
      <c r="J4539" s="13" t="e">
        <f>VLOOKUP(E4539&amp;" "&amp;F4539,tarifas!$A$13:$D$20,4,FALSE)*H4539</f>
        <v>#N/A</v>
      </c>
      <c r="K4539" s="13">
        <f>IF(F4539="COD1",tarifas!$D$11*(SUMIFS($H$11:$H$8770,$F$11:$F$8770,"=COD1",$B$11:$B$8770,"="&amp;B4539)/COUNTIFS($F$11:$F$8770,"=COD1",$B$11:$B$8770,"="&amp;B4539))/COUNTIFS($A$11:$A$8770,"="&amp;A4539,$F$11:$F$8770,"=COD1"),0)</f>
        <v>0</v>
      </c>
      <c r="L4539" s="13" t="e">
        <f>(VLOOKUP(F4539,tarifas!$C$7:$D$10,2,FALSE)+tarifas!$D$21)*datos!H4539</f>
        <v>#N/A</v>
      </c>
      <c r="M4539">
        <v>225.31476000000001</v>
      </c>
      <c r="N4539" s="13" t="e">
        <f t="shared" si="638"/>
        <v>#N/A</v>
      </c>
      <c r="O4539">
        <f t="shared" si="639"/>
        <v>225.31476000000001</v>
      </c>
      <c r="P4539" s="12">
        <f t="shared" si="640"/>
        <v>307.83415865823974</v>
      </c>
      <c r="Q4539">
        <f t="shared" si="641"/>
        <v>0</v>
      </c>
      <c r="R4539">
        <f>$D$2*tarifas!$D$12/24</f>
        <v>1.4541666666666666</v>
      </c>
      <c r="S4539" t="e">
        <f>VLOOKUP(E4539&amp;" "&amp;F4539,tarifas!$A$13:$D$20,4,FALSE)*P4539</f>
        <v>#N/A</v>
      </c>
      <c r="T4539">
        <f>IF(F4539="COD1",tarifas!$D$11*(SUMIFS($P$11:$P$8770,$F$11:$F$8770,"=COD1",$B$11:$B$8770,"="&amp;B4539)/COUNTIFS($F$11:$F$8770,"=COD1",$B$11:$B$8770,"="&amp;B4539))/COUNTIFS($A$11:$A$8770,"="&amp;A4539,$F$11:$F$8770,"=COD1"),0)</f>
        <v>0</v>
      </c>
      <c r="U4539" t="e">
        <f>(VLOOKUP(F4539,tarifas!$C$7:$D$10,2,FALSE)+tarifas!$D$21)*datos!P4539</f>
        <v>#N/A</v>
      </c>
      <c r="V4539" t="e">
        <f t="shared" si="642"/>
        <v>#N/A</v>
      </c>
      <c r="W4539">
        <f t="shared" si="643"/>
        <v>0</v>
      </c>
    </row>
    <row r="4540" spans="1:23" x14ac:dyDescent="0.25">
      <c r="A4540">
        <f t="shared" si="636"/>
        <v>187</v>
      </c>
      <c r="B4540">
        <f t="shared" si="637"/>
        <v>7</v>
      </c>
      <c r="C4540" s="1">
        <f t="shared" si="644"/>
        <v>41828.708333322349</v>
      </c>
      <c r="D4540" s="7">
        <v>479.09090909090912</v>
      </c>
      <c r="E4540" s="7"/>
      <c r="G4540">
        <v>48</v>
      </c>
      <c r="H4540" s="12">
        <v>415.93578985793471</v>
      </c>
      <c r="I4540" s="13">
        <f>$D$2*tarifas!$D$12/24</f>
        <v>1.4541666666666666</v>
      </c>
      <c r="J4540" s="13" t="e">
        <f>VLOOKUP(E4540&amp;" "&amp;F4540,tarifas!$A$13:$D$20,4,FALSE)*H4540</f>
        <v>#N/A</v>
      </c>
      <c r="K4540" s="13">
        <f>IF(F4540="COD1",tarifas!$D$11*(SUMIFS($H$11:$H$8770,$F$11:$F$8770,"=COD1",$B$11:$B$8770,"="&amp;B4540)/COUNTIFS($F$11:$F$8770,"=COD1",$B$11:$B$8770,"="&amp;B4540))/COUNTIFS($A$11:$A$8770,"="&amp;A4540,$F$11:$F$8770,"=COD1"),0)</f>
        <v>0</v>
      </c>
      <c r="L4540" s="13" t="e">
        <f>(VLOOKUP(F4540,tarifas!$C$7:$D$10,2,FALSE)+tarifas!$D$21)*datos!H4540</f>
        <v>#N/A</v>
      </c>
      <c r="M4540">
        <v>90.502210000000005</v>
      </c>
      <c r="N4540" s="13" t="e">
        <f t="shared" si="638"/>
        <v>#N/A</v>
      </c>
      <c r="O4540">
        <f t="shared" si="639"/>
        <v>90.502210000000005</v>
      </c>
      <c r="P4540" s="12">
        <f t="shared" si="640"/>
        <v>325.43357985793472</v>
      </c>
      <c r="Q4540">
        <f t="shared" si="641"/>
        <v>0</v>
      </c>
      <c r="R4540">
        <f>$D$2*tarifas!$D$12/24</f>
        <v>1.4541666666666666</v>
      </c>
      <c r="S4540" t="e">
        <f>VLOOKUP(E4540&amp;" "&amp;F4540,tarifas!$A$13:$D$20,4,FALSE)*P4540</f>
        <v>#N/A</v>
      </c>
      <c r="T4540">
        <f>IF(F4540="COD1",tarifas!$D$11*(SUMIFS($P$11:$P$8770,$F$11:$F$8770,"=COD1",$B$11:$B$8770,"="&amp;B4540)/COUNTIFS($F$11:$F$8770,"=COD1",$B$11:$B$8770,"="&amp;B4540))/COUNTIFS($A$11:$A$8770,"="&amp;A4540,$F$11:$F$8770,"=COD1"),0)</f>
        <v>0</v>
      </c>
      <c r="U4540" t="e">
        <f>(VLOOKUP(F4540,tarifas!$C$7:$D$10,2,FALSE)+tarifas!$D$21)*datos!P4540</f>
        <v>#N/A</v>
      </c>
      <c r="V4540" t="e">
        <f t="shared" si="642"/>
        <v>#N/A</v>
      </c>
      <c r="W4540">
        <f t="shared" si="643"/>
        <v>0</v>
      </c>
    </row>
    <row r="4541" spans="1:23" x14ac:dyDescent="0.25">
      <c r="A4541">
        <f t="shared" si="636"/>
        <v>187</v>
      </c>
      <c r="B4541">
        <f t="shared" si="637"/>
        <v>7</v>
      </c>
      <c r="C4541" s="1">
        <f t="shared" si="644"/>
        <v>41828.749999989013</v>
      </c>
      <c r="D4541" s="7">
        <v>286.16666666666669</v>
      </c>
      <c r="E4541" s="7"/>
      <c r="G4541">
        <v>45.4</v>
      </c>
      <c r="H4541" s="12">
        <v>307.65095241431277</v>
      </c>
      <c r="I4541" s="13">
        <f>$D$2*tarifas!$D$12/24</f>
        <v>1.4541666666666666</v>
      </c>
      <c r="J4541" s="13" t="e">
        <f>VLOOKUP(E4541&amp;" "&amp;F4541,tarifas!$A$13:$D$20,4,FALSE)*H4541</f>
        <v>#N/A</v>
      </c>
      <c r="K4541" s="13">
        <f>IF(F4541="COD1",tarifas!$D$11*(SUMIFS($H$11:$H$8770,$F$11:$F$8770,"=COD1",$B$11:$B$8770,"="&amp;B4541)/COUNTIFS($F$11:$F$8770,"=COD1",$B$11:$B$8770,"="&amp;B4541))/COUNTIFS($A$11:$A$8770,"="&amp;A4541,$F$11:$F$8770,"=COD1"),0)</f>
        <v>0</v>
      </c>
      <c r="L4541" s="13" t="e">
        <f>(VLOOKUP(F4541,tarifas!$C$7:$D$10,2,FALSE)+tarifas!$D$21)*datos!H4541</f>
        <v>#N/A</v>
      </c>
      <c r="M4541">
        <v>14.65211</v>
      </c>
      <c r="N4541" s="13" t="e">
        <f t="shared" si="638"/>
        <v>#N/A</v>
      </c>
      <c r="O4541">
        <f t="shared" si="639"/>
        <v>14.65211</v>
      </c>
      <c r="P4541" s="12">
        <f t="shared" si="640"/>
        <v>292.99884241431278</v>
      </c>
      <c r="Q4541">
        <f t="shared" si="641"/>
        <v>0</v>
      </c>
      <c r="R4541">
        <f>$D$2*tarifas!$D$12/24</f>
        <v>1.4541666666666666</v>
      </c>
      <c r="S4541" t="e">
        <f>VLOOKUP(E4541&amp;" "&amp;F4541,tarifas!$A$13:$D$20,4,FALSE)*P4541</f>
        <v>#N/A</v>
      </c>
      <c r="T4541">
        <f>IF(F4541="COD1",tarifas!$D$11*(SUMIFS($P$11:$P$8770,$F$11:$F$8770,"=COD1",$B$11:$B$8770,"="&amp;B4541)/COUNTIFS($F$11:$F$8770,"=COD1",$B$11:$B$8770,"="&amp;B4541))/COUNTIFS($A$11:$A$8770,"="&amp;A4541,$F$11:$F$8770,"=COD1"),0)</f>
        <v>0</v>
      </c>
      <c r="U4541" t="e">
        <f>(VLOOKUP(F4541,tarifas!$C$7:$D$10,2,FALSE)+tarifas!$D$21)*datos!P4541</f>
        <v>#N/A</v>
      </c>
      <c r="V4541" t="e">
        <f t="shared" si="642"/>
        <v>#N/A</v>
      </c>
      <c r="W4541">
        <f t="shared" si="643"/>
        <v>0</v>
      </c>
    </row>
    <row r="4542" spans="1:23" x14ac:dyDescent="0.25">
      <c r="A4542">
        <f t="shared" si="636"/>
        <v>187</v>
      </c>
      <c r="B4542">
        <f t="shared" si="637"/>
        <v>7</v>
      </c>
      <c r="C4542" s="1">
        <f t="shared" si="644"/>
        <v>41828.791666655678</v>
      </c>
      <c r="D4542" s="7">
        <v>88.348484848484858</v>
      </c>
      <c r="E4542" s="7"/>
      <c r="G4542">
        <v>45.4</v>
      </c>
      <c r="H4542" s="12">
        <v>249.96597933778878</v>
      </c>
      <c r="I4542" s="13">
        <f>$D$2*tarifas!$D$12/24</f>
        <v>1.4541666666666666</v>
      </c>
      <c r="J4542" s="13" t="e">
        <f>VLOOKUP(E4542&amp;" "&amp;F4542,tarifas!$A$13:$D$20,4,FALSE)*H4542</f>
        <v>#N/A</v>
      </c>
      <c r="K4542" s="13">
        <f>IF(F4542="COD1",tarifas!$D$11*(SUMIFS($H$11:$H$8770,$F$11:$F$8770,"=COD1",$B$11:$B$8770,"="&amp;B4542)/COUNTIFS($F$11:$F$8770,"=COD1",$B$11:$B$8770,"="&amp;B4542))/COUNTIFS($A$11:$A$8770,"="&amp;A4542,$F$11:$F$8770,"=COD1"),0)</f>
        <v>0</v>
      </c>
      <c r="L4542" s="13" t="e">
        <f>(VLOOKUP(F4542,tarifas!$C$7:$D$10,2,FALSE)+tarifas!$D$21)*datos!H4542</f>
        <v>#N/A</v>
      </c>
      <c r="M4542">
        <v>0</v>
      </c>
      <c r="N4542" s="13" t="e">
        <f t="shared" si="638"/>
        <v>#N/A</v>
      </c>
      <c r="O4542">
        <f t="shared" si="639"/>
        <v>0</v>
      </c>
      <c r="P4542" s="12">
        <f t="shared" si="640"/>
        <v>249.96597933778878</v>
      </c>
      <c r="Q4542">
        <f t="shared" si="641"/>
        <v>0</v>
      </c>
      <c r="R4542">
        <f>$D$2*tarifas!$D$12/24</f>
        <v>1.4541666666666666</v>
      </c>
      <c r="S4542" t="e">
        <f>VLOOKUP(E4542&amp;" "&amp;F4542,tarifas!$A$13:$D$20,4,FALSE)*P4542</f>
        <v>#N/A</v>
      </c>
      <c r="T4542">
        <f>IF(F4542="COD1",tarifas!$D$11*(SUMIFS($P$11:$P$8770,$F$11:$F$8770,"=COD1",$B$11:$B$8770,"="&amp;B4542)/COUNTIFS($F$11:$F$8770,"=COD1",$B$11:$B$8770,"="&amp;B4542))/COUNTIFS($A$11:$A$8770,"="&amp;A4542,$F$11:$F$8770,"=COD1"),0)</f>
        <v>0</v>
      </c>
      <c r="U4542" t="e">
        <f>(VLOOKUP(F4542,tarifas!$C$7:$D$10,2,FALSE)+tarifas!$D$21)*datos!P4542</f>
        <v>#N/A</v>
      </c>
      <c r="V4542" t="e">
        <f t="shared" si="642"/>
        <v>#N/A</v>
      </c>
      <c r="W4542">
        <f t="shared" si="643"/>
        <v>0</v>
      </c>
    </row>
    <row r="4543" spans="1:23" x14ac:dyDescent="0.25">
      <c r="A4543">
        <f t="shared" si="636"/>
        <v>187</v>
      </c>
      <c r="B4543">
        <f t="shared" si="637"/>
        <v>7</v>
      </c>
      <c r="C4543" s="1">
        <f t="shared" si="644"/>
        <v>41828.833333322342</v>
      </c>
      <c r="D4543" s="7">
        <v>10.303030303030303</v>
      </c>
      <c r="E4543" s="7"/>
      <c r="G4543">
        <v>46.52</v>
      </c>
      <c r="H4543" s="12">
        <v>231.76232818038793</v>
      </c>
      <c r="I4543" s="13">
        <f>$D$2*tarifas!$D$12/24</f>
        <v>1.4541666666666666</v>
      </c>
      <c r="J4543" s="13" t="e">
        <f>VLOOKUP(E4543&amp;" "&amp;F4543,tarifas!$A$13:$D$20,4,FALSE)*H4543</f>
        <v>#N/A</v>
      </c>
      <c r="K4543" s="13">
        <f>IF(F4543="COD1",tarifas!$D$11*(SUMIFS($H$11:$H$8770,$F$11:$F$8770,"=COD1",$B$11:$B$8770,"="&amp;B4543)/COUNTIFS($F$11:$F$8770,"=COD1",$B$11:$B$8770,"="&amp;B4543))/COUNTIFS($A$11:$A$8770,"="&amp;A4543,$F$11:$F$8770,"=COD1"),0)</f>
        <v>0</v>
      </c>
      <c r="L4543" s="13" t="e">
        <f>(VLOOKUP(F4543,tarifas!$C$7:$D$10,2,FALSE)+tarifas!$D$21)*datos!H4543</f>
        <v>#N/A</v>
      </c>
      <c r="M4543">
        <v>0</v>
      </c>
      <c r="N4543" s="13" t="e">
        <f t="shared" si="638"/>
        <v>#N/A</v>
      </c>
      <c r="O4543">
        <f t="shared" si="639"/>
        <v>0</v>
      </c>
      <c r="P4543" s="12">
        <f t="shared" si="640"/>
        <v>231.76232818038793</v>
      </c>
      <c r="Q4543">
        <f t="shared" si="641"/>
        <v>0</v>
      </c>
      <c r="R4543">
        <f>$D$2*tarifas!$D$12/24</f>
        <v>1.4541666666666666</v>
      </c>
      <c r="S4543" t="e">
        <f>VLOOKUP(E4543&amp;" "&amp;F4543,tarifas!$A$13:$D$20,4,FALSE)*P4543</f>
        <v>#N/A</v>
      </c>
      <c r="T4543">
        <f>IF(F4543="COD1",tarifas!$D$11*(SUMIFS($P$11:$P$8770,$F$11:$F$8770,"=COD1",$B$11:$B$8770,"="&amp;B4543)/COUNTIFS($F$11:$F$8770,"=COD1",$B$11:$B$8770,"="&amp;B4543))/COUNTIFS($A$11:$A$8770,"="&amp;A4543,$F$11:$F$8770,"=COD1"),0)</f>
        <v>0</v>
      </c>
      <c r="U4543" t="e">
        <f>(VLOOKUP(F4543,tarifas!$C$7:$D$10,2,FALSE)+tarifas!$D$21)*datos!P4543</f>
        <v>#N/A</v>
      </c>
      <c r="V4543" t="e">
        <f t="shared" si="642"/>
        <v>#N/A</v>
      </c>
      <c r="W4543">
        <f t="shared" si="643"/>
        <v>0</v>
      </c>
    </row>
    <row r="4544" spans="1:23" x14ac:dyDescent="0.25">
      <c r="A4544">
        <f t="shared" si="636"/>
        <v>187</v>
      </c>
      <c r="B4544">
        <f t="shared" si="637"/>
        <v>7</v>
      </c>
      <c r="C4544" s="1">
        <f t="shared" si="644"/>
        <v>41828.874999989006</v>
      </c>
      <c r="D4544" s="7">
        <v>0</v>
      </c>
      <c r="E4544" s="7"/>
      <c r="G4544">
        <v>45.48</v>
      </c>
      <c r="H4544" s="12">
        <v>238.51924472824248</v>
      </c>
      <c r="I4544" s="13">
        <f>$D$2*tarifas!$D$12/24</f>
        <v>1.4541666666666666</v>
      </c>
      <c r="J4544" s="13" t="e">
        <f>VLOOKUP(E4544&amp;" "&amp;F4544,tarifas!$A$13:$D$20,4,FALSE)*H4544</f>
        <v>#N/A</v>
      </c>
      <c r="K4544" s="13">
        <f>IF(F4544="COD1",tarifas!$D$11*(SUMIFS($H$11:$H$8770,$F$11:$F$8770,"=COD1",$B$11:$B$8770,"="&amp;B4544)/COUNTIFS($F$11:$F$8770,"=COD1",$B$11:$B$8770,"="&amp;B4544))/COUNTIFS($A$11:$A$8770,"="&amp;A4544,$F$11:$F$8770,"=COD1"),0)</f>
        <v>0</v>
      </c>
      <c r="L4544" s="13" t="e">
        <f>(VLOOKUP(F4544,tarifas!$C$7:$D$10,2,FALSE)+tarifas!$D$21)*datos!H4544</f>
        <v>#N/A</v>
      </c>
      <c r="M4544">
        <v>0</v>
      </c>
      <c r="N4544" s="13" t="e">
        <f t="shared" si="638"/>
        <v>#N/A</v>
      </c>
      <c r="O4544">
        <f t="shared" si="639"/>
        <v>0</v>
      </c>
      <c r="P4544" s="12">
        <f t="shared" si="640"/>
        <v>238.51924472824248</v>
      </c>
      <c r="Q4544">
        <f t="shared" si="641"/>
        <v>0</v>
      </c>
      <c r="R4544">
        <f>$D$2*tarifas!$D$12/24</f>
        <v>1.4541666666666666</v>
      </c>
      <c r="S4544" t="e">
        <f>VLOOKUP(E4544&amp;" "&amp;F4544,tarifas!$A$13:$D$20,4,FALSE)*P4544</f>
        <v>#N/A</v>
      </c>
      <c r="T4544">
        <f>IF(F4544="COD1",tarifas!$D$11*(SUMIFS($P$11:$P$8770,$F$11:$F$8770,"=COD1",$B$11:$B$8770,"="&amp;B4544)/COUNTIFS($F$11:$F$8770,"=COD1",$B$11:$B$8770,"="&amp;B4544))/COUNTIFS($A$11:$A$8770,"="&amp;A4544,$F$11:$F$8770,"=COD1"),0)</f>
        <v>0</v>
      </c>
      <c r="U4544" t="e">
        <f>(VLOOKUP(F4544,tarifas!$C$7:$D$10,2,FALSE)+tarifas!$D$21)*datos!P4544</f>
        <v>#N/A</v>
      </c>
      <c r="V4544" t="e">
        <f t="shared" si="642"/>
        <v>#N/A</v>
      </c>
      <c r="W4544">
        <f t="shared" si="643"/>
        <v>0</v>
      </c>
    </row>
    <row r="4545" spans="1:23" x14ac:dyDescent="0.25">
      <c r="A4545">
        <f t="shared" si="636"/>
        <v>187</v>
      </c>
      <c r="B4545">
        <f t="shared" si="637"/>
        <v>7</v>
      </c>
      <c r="C4545" s="1">
        <f t="shared" si="644"/>
        <v>41828.91666665567</v>
      </c>
      <c r="D4545" s="7">
        <v>0</v>
      </c>
      <c r="E4545" s="7"/>
      <c r="G4545">
        <v>37.93</v>
      </c>
      <c r="H4545" s="12">
        <v>235.87790007230572</v>
      </c>
      <c r="I4545" s="13">
        <f>$D$2*tarifas!$D$12/24</f>
        <v>1.4541666666666666</v>
      </c>
      <c r="J4545" s="13" t="e">
        <f>VLOOKUP(E4545&amp;" "&amp;F4545,tarifas!$A$13:$D$20,4,FALSE)*H4545</f>
        <v>#N/A</v>
      </c>
      <c r="K4545" s="13">
        <f>IF(F4545="COD1",tarifas!$D$11*(SUMIFS($H$11:$H$8770,$F$11:$F$8770,"=COD1",$B$11:$B$8770,"="&amp;B4545)/COUNTIFS($F$11:$F$8770,"=COD1",$B$11:$B$8770,"="&amp;B4545))/COUNTIFS($A$11:$A$8770,"="&amp;A4545,$F$11:$F$8770,"=COD1"),0)</f>
        <v>0</v>
      </c>
      <c r="L4545" s="13" t="e">
        <f>(VLOOKUP(F4545,tarifas!$C$7:$D$10,2,FALSE)+tarifas!$D$21)*datos!H4545</f>
        <v>#N/A</v>
      </c>
      <c r="M4545">
        <v>0</v>
      </c>
      <c r="N4545" s="13" t="e">
        <f t="shared" si="638"/>
        <v>#N/A</v>
      </c>
      <c r="O4545">
        <f t="shared" si="639"/>
        <v>0</v>
      </c>
      <c r="P4545" s="12">
        <f t="shared" si="640"/>
        <v>235.87790007230572</v>
      </c>
      <c r="Q4545">
        <f t="shared" si="641"/>
        <v>0</v>
      </c>
      <c r="R4545">
        <f>$D$2*tarifas!$D$12/24</f>
        <v>1.4541666666666666</v>
      </c>
      <c r="S4545" t="e">
        <f>VLOOKUP(E4545&amp;" "&amp;F4545,tarifas!$A$13:$D$20,4,FALSE)*P4545</f>
        <v>#N/A</v>
      </c>
      <c r="T4545">
        <f>IF(F4545="COD1",tarifas!$D$11*(SUMIFS($P$11:$P$8770,$F$11:$F$8770,"=COD1",$B$11:$B$8770,"="&amp;B4545)/COUNTIFS($F$11:$F$8770,"=COD1",$B$11:$B$8770,"="&amp;B4545))/COUNTIFS($A$11:$A$8770,"="&amp;A4545,$F$11:$F$8770,"=COD1"),0)</f>
        <v>0</v>
      </c>
      <c r="U4545" t="e">
        <f>(VLOOKUP(F4545,tarifas!$C$7:$D$10,2,FALSE)+tarifas!$D$21)*datos!P4545</f>
        <v>#N/A</v>
      </c>
      <c r="V4545" t="e">
        <f t="shared" si="642"/>
        <v>#N/A</v>
      </c>
      <c r="W4545">
        <f t="shared" si="643"/>
        <v>0</v>
      </c>
    </row>
    <row r="4546" spans="1:23" x14ac:dyDescent="0.25">
      <c r="A4546">
        <f t="shared" si="636"/>
        <v>187</v>
      </c>
      <c r="B4546">
        <f t="shared" si="637"/>
        <v>7</v>
      </c>
      <c r="C4546" s="1">
        <f t="shared" si="644"/>
        <v>41828.958333322335</v>
      </c>
      <c r="D4546" s="7">
        <v>0</v>
      </c>
      <c r="E4546" s="7"/>
      <c r="G4546">
        <v>34.1</v>
      </c>
      <c r="H4546" s="12">
        <v>227.03890818252387</v>
      </c>
      <c r="I4546" s="13">
        <f>$D$2*tarifas!$D$12/24</f>
        <v>1.4541666666666666</v>
      </c>
      <c r="J4546" s="13" t="e">
        <f>VLOOKUP(E4546&amp;" "&amp;F4546,tarifas!$A$13:$D$20,4,FALSE)*H4546</f>
        <v>#N/A</v>
      </c>
      <c r="K4546" s="13">
        <f>IF(F4546="COD1",tarifas!$D$11*(SUMIFS($H$11:$H$8770,$F$11:$F$8770,"=COD1",$B$11:$B$8770,"="&amp;B4546)/COUNTIFS($F$11:$F$8770,"=COD1",$B$11:$B$8770,"="&amp;B4546))/COUNTIFS($A$11:$A$8770,"="&amp;A4546,$F$11:$F$8770,"=COD1"),0)</f>
        <v>0</v>
      </c>
      <c r="L4546" s="13" t="e">
        <f>(VLOOKUP(F4546,tarifas!$C$7:$D$10,2,FALSE)+tarifas!$D$21)*datos!H4546</f>
        <v>#N/A</v>
      </c>
      <c r="M4546">
        <v>0</v>
      </c>
      <c r="N4546" s="13" t="e">
        <f t="shared" si="638"/>
        <v>#N/A</v>
      </c>
      <c r="O4546">
        <f t="shared" si="639"/>
        <v>0</v>
      </c>
      <c r="P4546" s="12">
        <f t="shared" si="640"/>
        <v>227.03890818252387</v>
      </c>
      <c r="Q4546">
        <f t="shared" si="641"/>
        <v>0</v>
      </c>
      <c r="R4546">
        <f>$D$2*tarifas!$D$12/24</f>
        <v>1.4541666666666666</v>
      </c>
      <c r="S4546" t="e">
        <f>VLOOKUP(E4546&amp;" "&amp;F4546,tarifas!$A$13:$D$20,4,FALSE)*P4546</f>
        <v>#N/A</v>
      </c>
      <c r="T4546">
        <f>IF(F4546="COD1",tarifas!$D$11*(SUMIFS($P$11:$P$8770,$F$11:$F$8770,"=COD1",$B$11:$B$8770,"="&amp;B4546)/COUNTIFS($F$11:$F$8770,"=COD1",$B$11:$B$8770,"="&amp;B4546))/COUNTIFS($A$11:$A$8770,"="&amp;A4546,$F$11:$F$8770,"=COD1"),0)</f>
        <v>0</v>
      </c>
      <c r="U4546" t="e">
        <f>(VLOOKUP(F4546,tarifas!$C$7:$D$10,2,FALSE)+tarifas!$D$21)*datos!P4546</f>
        <v>#N/A</v>
      </c>
      <c r="V4546" t="e">
        <f t="shared" si="642"/>
        <v>#N/A</v>
      </c>
      <c r="W4546">
        <f t="shared" si="643"/>
        <v>0</v>
      </c>
    </row>
    <row r="4547" spans="1:23" x14ac:dyDescent="0.25">
      <c r="A4547">
        <f t="shared" si="636"/>
        <v>188</v>
      </c>
      <c r="B4547">
        <f t="shared" si="637"/>
        <v>7</v>
      </c>
      <c r="C4547" s="1">
        <f t="shared" si="644"/>
        <v>41828.999999988999</v>
      </c>
      <c r="D4547" s="7">
        <v>0</v>
      </c>
      <c r="E4547" s="7"/>
      <c r="G4547">
        <v>30.18</v>
      </c>
      <c r="H4547" s="12">
        <v>224.38181656411166</v>
      </c>
      <c r="I4547" s="13">
        <f>$D$2*tarifas!$D$12/24</f>
        <v>1.4541666666666666</v>
      </c>
      <c r="J4547" s="13" t="e">
        <f>VLOOKUP(E4547&amp;" "&amp;F4547,tarifas!$A$13:$D$20,4,FALSE)*H4547</f>
        <v>#N/A</v>
      </c>
      <c r="K4547" s="13">
        <f>IF(F4547="COD1",tarifas!$D$11*(SUMIFS($H$11:$H$8770,$F$11:$F$8770,"=COD1",$B$11:$B$8770,"="&amp;B4547)/COUNTIFS($F$11:$F$8770,"=COD1",$B$11:$B$8770,"="&amp;B4547))/COUNTIFS($A$11:$A$8770,"="&amp;A4547,$F$11:$F$8770,"=COD1"),0)</f>
        <v>0</v>
      </c>
      <c r="L4547" s="13" t="e">
        <f>(VLOOKUP(F4547,tarifas!$C$7:$D$10,2,FALSE)+tarifas!$D$21)*datos!H4547</f>
        <v>#N/A</v>
      </c>
      <c r="M4547">
        <v>0</v>
      </c>
      <c r="N4547" s="13" t="e">
        <f t="shared" si="638"/>
        <v>#N/A</v>
      </c>
      <c r="O4547">
        <f t="shared" si="639"/>
        <v>0</v>
      </c>
      <c r="P4547" s="12">
        <f t="shared" si="640"/>
        <v>224.38181656411166</v>
      </c>
      <c r="Q4547">
        <f t="shared" si="641"/>
        <v>0</v>
      </c>
      <c r="R4547">
        <f>$D$2*tarifas!$D$12/24</f>
        <v>1.4541666666666666</v>
      </c>
      <c r="S4547" t="e">
        <f>VLOOKUP(E4547&amp;" "&amp;F4547,tarifas!$A$13:$D$20,4,FALSE)*P4547</f>
        <v>#N/A</v>
      </c>
      <c r="T4547">
        <f>IF(F4547="COD1",tarifas!$D$11*(SUMIFS($P$11:$P$8770,$F$11:$F$8770,"=COD1",$B$11:$B$8770,"="&amp;B4547)/COUNTIFS($F$11:$F$8770,"=COD1",$B$11:$B$8770,"="&amp;B4547))/COUNTIFS($A$11:$A$8770,"="&amp;A4547,$F$11:$F$8770,"=COD1"),0)</f>
        <v>0</v>
      </c>
      <c r="U4547" t="e">
        <f>(VLOOKUP(F4547,tarifas!$C$7:$D$10,2,FALSE)+tarifas!$D$21)*datos!P4547</f>
        <v>#N/A</v>
      </c>
      <c r="V4547" t="e">
        <f t="shared" si="642"/>
        <v>#N/A</v>
      </c>
      <c r="W4547">
        <f t="shared" si="643"/>
        <v>0</v>
      </c>
    </row>
    <row r="4548" spans="1:23" x14ac:dyDescent="0.25">
      <c r="A4548">
        <f t="shared" si="636"/>
        <v>188</v>
      </c>
      <c r="B4548">
        <f t="shared" si="637"/>
        <v>7</v>
      </c>
      <c r="C4548" s="1">
        <f t="shared" si="644"/>
        <v>41829.041666655663</v>
      </c>
      <c r="D4548" s="7">
        <v>0</v>
      </c>
      <c r="E4548" s="7"/>
      <c r="G4548">
        <v>29</v>
      </c>
      <c r="H4548" s="12">
        <v>219.45373734854613</v>
      </c>
      <c r="I4548" s="13">
        <f>$D$2*tarifas!$D$12/24</f>
        <v>1.4541666666666666</v>
      </c>
      <c r="J4548" s="13" t="e">
        <f>VLOOKUP(E4548&amp;" "&amp;F4548,tarifas!$A$13:$D$20,4,FALSE)*H4548</f>
        <v>#N/A</v>
      </c>
      <c r="K4548" s="13">
        <f>IF(F4548="COD1",tarifas!$D$11*(SUMIFS($H$11:$H$8770,$F$11:$F$8770,"=COD1",$B$11:$B$8770,"="&amp;B4548)/COUNTIFS($F$11:$F$8770,"=COD1",$B$11:$B$8770,"="&amp;B4548))/COUNTIFS($A$11:$A$8770,"="&amp;A4548,$F$11:$F$8770,"=COD1"),0)</f>
        <v>0</v>
      </c>
      <c r="L4548" s="13" t="e">
        <f>(VLOOKUP(F4548,tarifas!$C$7:$D$10,2,FALSE)+tarifas!$D$21)*datos!H4548</f>
        <v>#N/A</v>
      </c>
      <c r="M4548">
        <v>0</v>
      </c>
      <c r="N4548" s="13" t="e">
        <f t="shared" si="638"/>
        <v>#N/A</v>
      </c>
      <c r="O4548">
        <f t="shared" si="639"/>
        <v>0</v>
      </c>
      <c r="P4548" s="12">
        <f t="shared" si="640"/>
        <v>219.45373734854613</v>
      </c>
      <c r="Q4548">
        <f t="shared" si="641"/>
        <v>0</v>
      </c>
      <c r="R4548">
        <f>$D$2*tarifas!$D$12/24</f>
        <v>1.4541666666666666</v>
      </c>
      <c r="S4548" t="e">
        <f>VLOOKUP(E4548&amp;" "&amp;F4548,tarifas!$A$13:$D$20,4,FALSE)*P4548</f>
        <v>#N/A</v>
      </c>
      <c r="T4548">
        <f>IF(F4548="COD1",tarifas!$D$11*(SUMIFS($P$11:$P$8770,$F$11:$F$8770,"=COD1",$B$11:$B$8770,"="&amp;B4548)/COUNTIFS($F$11:$F$8770,"=COD1",$B$11:$B$8770,"="&amp;B4548))/COUNTIFS($A$11:$A$8770,"="&amp;A4548,$F$11:$F$8770,"=COD1"),0)</f>
        <v>0</v>
      </c>
      <c r="U4548" t="e">
        <f>(VLOOKUP(F4548,tarifas!$C$7:$D$10,2,FALSE)+tarifas!$D$21)*datos!P4548</f>
        <v>#N/A</v>
      </c>
      <c r="V4548" t="e">
        <f t="shared" si="642"/>
        <v>#N/A</v>
      </c>
      <c r="W4548">
        <f t="shared" si="643"/>
        <v>0</v>
      </c>
    </row>
    <row r="4549" spans="1:23" x14ac:dyDescent="0.25">
      <c r="A4549">
        <f t="shared" si="636"/>
        <v>188</v>
      </c>
      <c r="B4549">
        <f t="shared" si="637"/>
        <v>7</v>
      </c>
      <c r="C4549" s="1">
        <f t="shared" si="644"/>
        <v>41829.083333322327</v>
      </c>
      <c r="D4549" s="7">
        <v>0</v>
      </c>
      <c r="E4549" s="7"/>
      <c r="G4549">
        <v>29.6</v>
      </c>
      <c r="H4549" s="12">
        <v>205.63177982425952</v>
      </c>
      <c r="I4549" s="13">
        <f>$D$2*tarifas!$D$12/24</f>
        <v>1.4541666666666666</v>
      </c>
      <c r="J4549" s="13" t="e">
        <f>VLOOKUP(E4549&amp;" "&amp;F4549,tarifas!$A$13:$D$20,4,FALSE)*H4549</f>
        <v>#N/A</v>
      </c>
      <c r="K4549" s="13">
        <f>IF(F4549="COD1",tarifas!$D$11*(SUMIFS($H$11:$H$8770,$F$11:$F$8770,"=COD1",$B$11:$B$8770,"="&amp;B4549)/COUNTIFS($F$11:$F$8770,"=COD1",$B$11:$B$8770,"="&amp;B4549))/COUNTIFS($A$11:$A$8770,"="&amp;A4549,$F$11:$F$8770,"=COD1"),0)</f>
        <v>0</v>
      </c>
      <c r="L4549" s="13" t="e">
        <f>(VLOOKUP(F4549,tarifas!$C$7:$D$10,2,FALSE)+tarifas!$D$21)*datos!H4549</f>
        <v>#N/A</v>
      </c>
      <c r="M4549">
        <v>0</v>
      </c>
      <c r="N4549" s="13" t="e">
        <f t="shared" si="638"/>
        <v>#N/A</v>
      </c>
      <c r="O4549">
        <f t="shared" si="639"/>
        <v>0</v>
      </c>
      <c r="P4549" s="12">
        <f t="shared" si="640"/>
        <v>205.63177982425952</v>
      </c>
      <c r="Q4549">
        <f t="shared" si="641"/>
        <v>0</v>
      </c>
      <c r="R4549">
        <f>$D$2*tarifas!$D$12/24</f>
        <v>1.4541666666666666</v>
      </c>
      <c r="S4549" t="e">
        <f>VLOOKUP(E4549&amp;" "&amp;F4549,tarifas!$A$13:$D$20,4,FALSE)*P4549</f>
        <v>#N/A</v>
      </c>
      <c r="T4549">
        <f>IF(F4549="COD1",tarifas!$D$11*(SUMIFS($P$11:$P$8770,$F$11:$F$8770,"=COD1",$B$11:$B$8770,"="&amp;B4549)/COUNTIFS($F$11:$F$8770,"=COD1",$B$11:$B$8770,"="&amp;B4549))/COUNTIFS($A$11:$A$8770,"="&amp;A4549,$F$11:$F$8770,"=COD1"),0)</f>
        <v>0</v>
      </c>
      <c r="U4549" t="e">
        <f>(VLOOKUP(F4549,tarifas!$C$7:$D$10,2,FALSE)+tarifas!$D$21)*datos!P4549</f>
        <v>#N/A</v>
      </c>
      <c r="V4549" t="e">
        <f t="shared" si="642"/>
        <v>#N/A</v>
      </c>
      <c r="W4549">
        <f t="shared" si="643"/>
        <v>0</v>
      </c>
    </row>
    <row r="4550" spans="1:23" x14ac:dyDescent="0.25">
      <c r="A4550">
        <f t="shared" si="636"/>
        <v>188</v>
      </c>
      <c r="B4550">
        <f t="shared" si="637"/>
        <v>7</v>
      </c>
      <c r="C4550" s="1">
        <f t="shared" si="644"/>
        <v>41829.124999988991</v>
      </c>
      <c r="D4550" s="7">
        <v>0</v>
      </c>
      <c r="E4550" s="7"/>
      <c r="G4550">
        <v>29</v>
      </c>
      <c r="H4550" s="12">
        <v>199.08096753520027</v>
      </c>
      <c r="I4550" s="13">
        <f>$D$2*tarifas!$D$12/24</f>
        <v>1.4541666666666666</v>
      </c>
      <c r="J4550" s="13" t="e">
        <f>VLOOKUP(E4550&amp;" "&amp;F4550,tarifas!$A$13:$D$20,4,FALSE)*H4550</f>
        <v>#N/A</v>
      </c>
      <c r="K4550" s="13">
        <f>IF(F4550="COD1",tarifas!$D$11*(SUMIFS($H$11:$H$8770,$F$11:$F$8770,"=COD1",$B$11:$B$8770,"="&amp;B4550)/COUNTIFS($F$11:$F$8770,"=COD1",$B$11:$B$8770,"="&amp;B4550))/COUNTIFS($A$11:$A$8770,"="&amp;A4550,$F$11:$F$8770,"=COD1"),0)</f>
        <v>0</v>
      </c>
      <c r="L4550" s="13" t="e">
        <f>(VLOOKUP(F4550,tarifas!$C$7:$D$10,2,FALSE)+tarifas!$D$21)*datos!H4550</f>
        <v>#N/A</v>
      </c>
      <c r="M4550">
        <v>0</v>
      </c>
      <c r="N4550" s="13" t="e">
        <f t="shared" si="638"/>
        <v>#N/A</v>
      </c>
      <c r="O4550">
        <f t="shared" si="639"/>
        <v>0</v>
      </c>
      <c r="P4550" s="12">
        <f t="shared" si="640"/>
        <v>199.08096753520027</v>
      </c>
      <c r="Q4550">
        <f t="shared" si="641"/>
        <v>0</v>
      </c>
      <c r="R4550">
        <f>$D$2*tarifas!$D$12/24</f>
        <v>1.4541666666666666</v>
      </c>
      <c r="S4550" t="e">
        <f>VLOOKUP(E4550&amp;" "&amp;F4550,tarifas!$A$13:$D$20,4,FALSE)*P4550</f>
        <v>#N/A</v>
      </c>
      <c r="T4550">
        <f>IF(F4550="COD1",tarifas!$D$11*(SUMIFS($P$11:$P$8770,$F$11:$F$8770,"=COD1",$B$11:$B$8770,"="&amp;B4550)/COUNTIFS($F$11:$F$8770,"=COD1",$B$11:$B$8770,"="&amp;B4550))/COUNTIFS($A$11:$A$8770,"="&amp;A4550,$F$11:$F$8770,"=COD1"),0)</f>
        <v>0</v>
      </c>
      <c r="U4550" t="e">
        <f>(VLOOKUP(F4550,tarifas!$C$7:$D$10,2,FALSE)+tarifas!$D$21)*datos!P4550</f>
        <v>#N/A</v>
      </c>
      <c r="V4550" t="e">
        <f t="shared" si="642"/>
        <v>#N/A</v>
      </c>
      <c r="W4550">
        <f t="shared" si="643"/>
        <v>0</v>
      </c>
    </row>
    <row r="4551" spans="1:23" x14ac:dyDescent="0.25">
      <c r="A4551">
        <f t="shared" si="636"/>
        <v>188</v>
      </c>
      <c r="B4551">
        <f t="shared" si="637"/>
        <v>7</v>
      </c>
      <c r="C4551" s="1">
        <f t="shared" si="644"/>
        <v>41829.166666655656</v>
      </c>
      <c r="D4551" s="7">
        <v>0</v>
      </c>
      <c r="E4551" s="7"/>
      <c r="G4551">
        <v>29.59</v>
      </c>
      <c r="H4551" s="12">
        <v>198.75547172149237</v>
      </c>
      <c r="I4551" s="13">
        <f>$D$2*tarifas!$D$12/24</f>
        <v>1.4541666666666666</v>
      </c>
      <c r="J4551" s="13" t="e">
        <f>VLOOKUP(E4551&amp;" "&amp;F4551,tarifas!$A$13:$D$20,4,FALSE)*H4551</f>
        <v>#N/A</v>
      </c>
      <c r="K4551" s="13">
        <f>IF(F4551="COD1",tarifas!$D$11*(SUMIFS($H$11:$H$8770,$F$11:$F$8770,"=COD1",$B$11:$B$8770,"="&amp;B4551)/COUNTIFS($F$11:$F$8770,"=COD1",$B$11:$B$8770,"="&amp;B4551))/COUNTIFS($A$11:$A$8770,"="&amp;A4551,$F$11:$F$8770,"=COD1"),0)</f>
        <v>0</v>
      </c>
      <c r="L4551" s="13" t="e">
        <f>(VLOOKUP(F4551,tarifas!$C$7:$D$10,2,FALSE)+tarifas!$D$21)*datos!H4551</f>
        <v>#N/A</v>
      </c>
      <c r="M4551">
        <v>0</v>
      </c>
      <c r="N4551" s="13" t="e">
        <f t="shared" si="638"/>
        <v>#N/A</v>
      </c>
      <c r="O4551">
        <f t="shared" si="639"/>
        <v>0</v>
      </c>
      <c r="P4551" s="12">
        <f t="shared" si="640"/>
        <v>198.75547172149237</v>
      </c>
      <c r="Q4551">
        <f t="shared" si="641"/>
        <v>0</v>
      </c>
      <c r="R4551">
        <f>$D$2*tarifas!$D$12/24</f>
        <v>1.4541666666666666</v>
      </c>
      <c r="S4551" t="e">
        <f>VLOOKUP(E4551&amp;" "&amp;F4551,tarifas!$A$13:$D$20,4,FALSE)*P4551</f>
        <v>#N/A</v>
      </c>
      <c r="T4551">
        <f>IF(F4551="COD1",tarifas!$D$11*(SUMIFS($P$11:$P$8770,$F$11:$F$8770,"=COD1",$B$11:$B$8770,"="&amp;B4551)/COUNTIFS($F$11:$F$8770,"=COD1",$B$11:$B$8770,"="&amp;B4551))/COUNTIFS($A$11:$A$8770,"="&amp;A4551,$F$11:$F$8770,"=COD1"),0)</f>
        <v>0</v>
      </c>
      <c r="U4551" t="e">
        <f>(VLOOKUP(F4551,tarifas!$C$7:$D$10,2,FALSE)+tarifas!$D$21)*datos!P4551</f>
        <v>#N/A</v>
      </c>
      <c r="V4551" t="e">
        <f t="shared" si="642"/>
        <v>#N/A</v>
      </c>
      <c r="W4551">
        <f t="shared" si="643"/>
        <v>0</v>
      </c>
    </row>
    <row r="4552" spans="1:23" x14ac:dyDescent="0.25">
      <c r="A4552">
        <f t="shared" si="636"/>
        <v>188</v>
      </c>
      <c r="B4552">
        <f t="shared" si="637"/>
        <v>7</v>
      </c>
      <c r="C4552" s="1">
        <f t="shared" si="644"/>
        <v>41829.20833332232</v>
      </c>
      <c r="D4552" s="7">
        <v>0</v>
      </c>
      <c r="E4552" s="7"/>
      <c r="G4552">
        <v>30.2</v>
      </c>
      <c r="H4552" s="12">
        <v>198.4631836489655</v>
      </c>
      <c r="I4552" s="13">
        <f>$D$2*tarifas!$D$12/24</f>
        <v>1.4541666666666666</v>
      </c>
      <c r="J4552" s="13" t="e">
        <f>VLOOKUP(E4552&amp;" "&amp;F4552,tarifas!$A$13:$D$20,4,FALSE)*H4552</f>
        <v>#N/A</v>
      </c>
      <c r="K4552" s="13">
        <f>IF(F4552="COD1",tarifas!$D$11*(SUMIFS($H$11:$H$8770,$F$11:$F$8770,"=COD1",$B$11:$B$8770,"="&amp;B4552)/COUNTIFS($F$11:$F$8770,"=COD1",$B$11:$B$8770,"="&amp;B4552))/COUNTIFS($A$11:$A$8770,"="&amp;A4552,$F$11:$F$8770,"=COD1"),0)</f>
        <v>0</v>
      </c>
      <c r="L4552" s="13" t="e">
        <f>(VLOOKUP(F4552,tarifas!$C$7:$D$10,2,FALSE)+tarifas!$D$21)*datos!H4552</f>
        <v>#N/A</v>
      </c>
      <c r="M4552">
        <v>8.8791499999999992</v>
      </c>
      <c r="N4552" s="13" t="e">
        <f t="shared" si="638"/>
        <v>#N/A</v>
      </c>
      <c r="O4552">
        <f t="shared" si="639"/>
        <v>8.8791499999999992</v>
      </c>
      <c r="P4552" s="12">
        <f t="shared" si="640"/>
        <v>189.58403364896549</v>
      </c>
      <c r="Q4552">
        <f t="shared" si="641"/>
        <v>0</v>
      </c>
      <c r="R4552">
        <f>$D$2*tarifas!$D$12/24</f>
        <v>1.4541666666666666</v>
      </c>
      <c r="S4552" t="e">
        <f>VLOOKUP(E4552&amp;" "&amp;F4552,tarifas!$A$13:$D$20,4,FALSE)*P4552</f>
        <v>#N/A</v>
      </c>
      <c r="T4552">
        <f>IF(F4552="COD1",tarifas!$D$11*(SUMIFS($P$11:$P$8770,$F$11:$F$8770,"=COD1",$B$11:$B$8770,"="&amp;B4552)/COUNTIFS($F$11:$F$8770,"=COD1",$B$11:$B$8770,"="&amp;B4552))/COUNTIFS($A$11:$A$8770,"="&amp;A4552,$F$11:$F$8770,"=COD1"),0)</f>
        <v>0</v>
      </c>
      <c r="U4552" t="e">
        <f>(VLOOKUP(F4552,tarifas!$C$7:$D$10,2,FALSE)+tarifas!$D$21)*datos!P4552</f>
        <v>#N/A</v>
      </c>
      <c r="V4552" t="e">
        <f t="shared" si="642"/>
        <v>#N/A</v>
      </c>
      <c r="W4552">
        <f t="shared" si="643"/>
        <v>0</v>
      </c>
    </row>
    <row r="4553" spans="1:23" x14ac:dyDescent="0.25">
      <c r="A4553">
        <f t="shared" si="636"/>
        <v>188</v>
      </c>
      <c r="B4553">
        <f t="shared" si="637"/>
        <v>7</v>
      </c>
      <c r="C4553" s="1">
        <f t="shared" si="644"/>
        <v>41829.249999988984</v>
      </c>
      <c r="D4553" s="7">
        <v>13.393939393939394</v>
      </c>
      <c r="E4553" s="7"/>
      <c r="G4553">
        <v>32.6</v>
      </c>
      <c r="H4553" s="12">
        <v>219.13497002354347</v>
      </c>
      <c r="I4553" s="13">
        <f>$D$2*tarifas!$D$12/24</f>
        <v>1.4541666666666666</v>
      </c>
      <c r="J4553" s="13" t="e">
        <f>VLOOKUP(E4553&amp;" "&amp;F4553,tarifas!$A$13:$D$20,4,FALSE)*H4553</f>
        <v>#N/A</v>
      </c>
      <c r="K4553" s="13">
        <f>IF(F4553="COD1",tarifas!$D$11*(SUMIFS($H$11:$H$8770,$F$11:$F$8770,"=COD1",$B$11:$B$8770,"="&amp;B4553)/COUNTIFS($F$11:$F$8770,"=COD1",$B$11:$B$8770,"="&amp;B4553))/COUNTIFS($A$11:$A$8770,"="&amp;A4553,$F$11:$F$8770,"=COD1"),0)</f>
        <v>0</v>
      </c>
      <c r="L4553" s="13" t="e">
        <f>(VLOOKUP(F4553,tarifas!$C$7:$D$10,2,FALSE)+tarifas!$D$21)*datos!H4553</f>
        <v>#N/A</v>
      </c>
      <c r="M4553">
        <v>40.801660000000005</v>
      </c>
      <c r="N4553" s="13" t="e">
        <f t="shared" si="638"/>
        <v>#N/A</v>
      </c>
      <c r="O4553">
        <f t="shared" si="639"/>
        <v>40.801660000000005</v>
      </c>
      <c r="P4553" s="12">
        <f t="shared" si="640"/>
        <v>178.33331002354348</v>
      </c>
      <c r="Q4553">
        <f t="shared" si="641"/>
        <v>0</v>
      </c>
      <c r="R4553">
        <f>$D$2*tarifas!$D$12/24</f>
        <v>1.4541666666666666</v>
      </c>
      <c r="S4553" t="e">
        <f>VLOOKUP(E4553&amp;" "&amp;F4553,tarifas!$A$13:$D$20,4,FALSE)*P4553</f>
        <v>#N/A</v>
      </c>
      <c r="T4553">
        <f>IF(F4553="COD1",tarifas!$D$11*(SUMIFS($P$11:$P$8770,$F$11:$F$8770,"=COD1",$B$11:$B$8770,"="&amp;B4553)/COUNTIFS($F$11:$F$8770,"=COD1",$B$11:$B$8770,"="&amp;B4553))/COUNTIFS($A$11:$A$8770,"="&amp;A4553,$F$11:$F$8770,"=COD1"),0)</f>
        <v>0</v>
      </c>
      <c r="U4553" t="e">
        <f>(VLOOKUP(F4553,tarifas!$C$7:$D$10,2,FALSE)+tarifas!$D$21)*datos!P4553</f>
        <v>#N/A</v>
      </c>
      <c r="V4553" t="e">
        <f t="shared" si="642"/>
        <v>#N/A</v>
      </c>
      <c r="W4553">
        <f t="shared" si="643"/>
        <v>0</v>
      </c>
    </row>
    <row r="4554" spans="1:23" x14ac:dyDescent="0.25">
      <c r="A4554">
        <f t="shared" si="636"/>
        <v>188</v>
      </c>
      <c r="B4554">
        <f t="shared" si="637"/>
        <v>7</v>
      </c>
      <c r="C4554" s="1">
        <f t="shared" si="644"/>
        <v>41829.291666655648</v>
      </c>
      <c r="D4554" s="7">
        <v>95.045454545454547</v>
      </c>
      <c r="E4554" s="7"/>
      <c r="G4554">
        <v>43.22</v>
      </c>
      <c r="H4554" s="12">
        <v>284.20294602935326</v>
      </c>
      <c r="I4554" s="13">
        <f>$D$2*tarifas!$D$12/24</f>
        <v>1.4541666666666666</v>
      </c>
      <c r="J4554" s="13" t="e">
        <f>VLOOKUP(E4554&amp;" "&amp;F4554,tarifas!$A$13:$D$20,4,FALSE)*H4554</f>
        <v>#N/A</v>
      </c>
      <c r="K4554" s="13">
        <f>IF(F4554="COD1",tarifas!$D$11*(SUMIFS($H$11:$H$8770,$F$11:$F$8770,"=COD1",$B$11:$B$8770,"="&amp;B4554)/COUNTIFS($F$11:$F$8770,"=COD1",$B$11:$B$8770,"="&amp;B4554))/COUNTIFS($A$11:$A$8770,"="&amp;A4554,$F$11:$F$8770,"=COD1"),0)</f>
        <v>0</v>
      </c>
      <c r="L4554" s="13" t="e">
        <f>(VLOOKUP(F4554,tarifas!$C$7:$D$10,2,FALSE)+tarifas!$D$21)*datos!H4554</f>
        <v>#N/A</v>
      </c>
      <c r="M4554">
        <v>173.68841</v>
      </c>
      <c r="N4554" s="13" t="e">
        <f t="shared" si="638"/>
        <v>#N/A</v>
      </c>
      <c r="O4554">
        <f t="shared" si="639"/>
        <v>173.68841</v>
      </c>
      <c r="P4554" s="12">
        <f t="shared" si="640"/>
        <v>110.51453602935325</v>
      </c>
      <c r="Q4554">
        <f t="shared" si="641"/>
        <v>0</v>
      </c>
      <c r="R4554">
        <f>$D$2*tarifas!$D$12/24</f>
        <v>1.4541666666666666</v>
      </c>
      <c r="S4554" t="e">
        <f>VLOOKUP(E4554&amp;" "&amp;F4554,tarifas!$A$13:$D$20,4,FALSE)*P4554</f>
        <v>#N/A</v>
      </c>
      <c r="T4554">
        <f>IF(F4554="COD1",tarifas!$D$11*(SUMIFS($P$11:$P$8770,$F$11:$F$8770,"=COD1",$B$11:$B$8770,"="&amp;B4554)/COUNTIFS($F$11:$F$8770,"=COD1",$B$11:$B$8770,"="&amp;B4554))/COUNTIFS($A$11:$A$8770,"="&amp;A4554,$F$11:$F$8770,"=COD1"),0)</f>
        <v>0</v>
      </c>
      <c r="U4554" t="e">
        <f>(VLOOKUP(F4554,tarifas!$C$7:$D$10,2,FALSE)+tarifas!$D$21)*datos!P4554</f>
        <v>#N/A</v>
      </c>
      <c r="V4554" t="e">
        <f t="shared" si="642"/>
        <v>#N/A</v>
      </c>
      <c r="W4554">
        <f t="shared" si="643"/>
        <v>0</v>
      </c>
    </row>
    <row r="4555" spans="1:23" x14ac:dyDescent="0.25">
      <c r="A4555">
        <f t="shared" si="636"/>
        <v>188</v>
      </c>
      <c r="B4555">
        <f t="shared" si="637"/>
        <v>7</v>
      </c>
      <c r="C4555" s="1">
        <f t="shared" si="644"/>
        <v>41829.333333322313</v>
      </c>
      <c r="D4555" s="7">
        <v>189.57575757575759</v>
      </c>
      <c r="E4555" s="7"/>
      <c r="G4555">
        <v>44.17</v>
      </c>
      <c r="H4555" s="12">
        <v>428.69673330182388</v>
      </c>
      <c r="I4555" s="13">
        <f>$D$2*tarifas!$D$12/24</f>
        <v>1.4541666666666666</v>
      </c>
      <c r="J4555" s="13" t="e">
        <f>VLOOKUP(E4555&amp;" "&amp;F4555,tarifas!$A$13:$D$20,4,FALSE)*H4555</f>
        <v>#N/A</v>
      </c>
      <c r="K4555" s="13">
        <f>IF(F4555="COD1",tarifas!$D$11*(SUMIFS($H$11:$H$8770,$F$11:$F$8770,"=COD1",$B$11:$B$8770,"="&amp;B4555)/COUNTIFS($F$11:$F$8770,"=COD1",$B$11:$B$8770,"="&amp;B4555))/COUNTIFS($A$11:$A$8770,"="&amp;A4555,$F$11:$F$8770,"=COD1"),0)</f>
        <v>0</v>
      </c>
      <c r="L4555" s="13" t="e">
        <f>(VLOOKUP(F4555,tarifas!$C$7:$D$10,2,FALSE)+tarifas!$D$21)*datos!H4555</f>
        <v>#N/A</v>
      </c>
      <c r="M4555">
        <v>304.09672999999998</v>
      </c>
      <c r="N4555" s="13" t="e">
        <f t="shared" si="638"/>
        <v>#N/A</v>
      </c>
      <c r="O4555">
        <f t="shared" si="639"/>
        <v>304.09672999999998</v>
      </c>
      <c r="P4555" s="12">
        <f t="shared" si="640"/>
        <v>124.6000033018239</v>
      </c>
      <c r="Q4555">
        <f t="shared" si="641"/>
        <v>0</v>
      </c>
      <c r="R4555">
        <f>$D$2*tarifas!$D$12/24</f>
        <v>1.4541666666666666</v>
      </c>
      <c r="S4555" t="e">
        <f>VLOOKUP(E4555&amp;" "&amp;F4555,tarifas!$A$13:$D$20,4,FALSE)*P4555</f>
        <v>#N/A</v>
      </c>
      <c r="T4555">
        <f>IF(F4555="COD1",tarifas!$D$11*(SUMIFS($P$11:$P$8770,$F$11:$F$8770,"=COD1",$B$11:$B$8770,"="&amp;B4555)/COUNTIFS($F$11:$F$8770,"=COD1",$B$11:$B$8770,"="&amp;B4555))/COUNTIFS($A$11:$A$8770,"="&amp;A4555,$F$11:$F$8770,"=COD1"),0)</f>
        <v>0</v>
      </c>
      <c r="U4555" t="e">
        <f>(VLOOKUP(F4555,tarifas!$C$7:$D$10,2,FALSE)+tarifas!$D$21)*datos!P4555</f>
        <v>#N/A</v>
      </c>
      <c r="V4555" t="e">
        <f t="shared" si="642"/>
        <v>#N/A</v>
      </c>
      <c r="W4555">
        <f t="shared" si="643"/>
        <v>0</v>
      </c>
    </row>
    <row r="4556" spans="1:23" x14ac:dyDescent="0.25">
      <c r="A4556">
        <f t="shared" ref="A4556:A4619" si="645">DAYS360($C$11,C4556)</f>
        <v>188</v>
      </c>
      <c r="B4556">
        <f t="shared" ref="B4556:B4619" si="646">MONTH(C4556)</f>
        <v>7</v>
      </c>
      <c r="C4556" s="1">
        <f t="shared" si="644"/>
        <v>41829.374999988977</v>
      </c>
      <c r="D4556" s="7">
        <v>283.07575757575756</v>
      </c>
      <c r="E4556" s="7"/>
      <c r="G4556">
        <v>44.95</v>
      </c>
      <c r="H4556" s="12">
        <v>529.85103540159434</v>
      </c>
      <c r="I4556" s="13">
        <f>$D$2*tarifas!$D$12/24</f>
        <v>1.4541666666666666</v>
      </c>
      <c r="J4556" s="13" t="e">
        <f>VLOOKUP(E4556&amp;" "&amp;F4556,tarifas!$A$13:$D$20,4,FALSE)*H4556</f>
        <v>#N/A</v>
      </c>
      <c r="K4556" s="13">
        <f>IF(F4556="COD1",tarifas!$D$11*(SUMIFS($H$11:$H$8770,$F$11:$F$8770,"=COD1",$B$11:$B$8770,"="&amp;B4556)/COUNTIFS($F$11:$F$8770,"=COD1",$B$11:$B$8770,"="&amp;B4556))/COUNTIFS($A$11:$A$8770,"="&amp;A4556,$F$11:$F$8770,"=COD1"),0)</f>
        <v>0</v>
      </c>
      <c r="L4556" s="13" t="e">
        <f>(VLOOKUP(F4556,tarifas!$C$7:$D$10,2,FALSE)+tarifas!$D$21)*datos!H4556</f>
        <v>#N/A</v>
      </c>
      <c r="M4556">
        <v>406.01931000000002</v>
      </c>
      <c r="N4556" s="13" t="e">
        <f t="shared" ref="N4556:N4619" si="647">(I4556+J4556+K4556+L4556)*1.23</f>
        <v>#N/A</v>
      </c>
      <c r="O4556">
        <f t="shared" ref="O4556:O4619" si="648">IF(M4556&lt;H4556,M4556,H4556)</f>
        <v>406.01931000000002</v>
      </c>
      <c r="P4556" s="12">
        <f t="shared" ref="P4556:P4619" si="649">H4556-O4556</f>
        <v>123.83172540159433</v>
      </c>
      <c r="Q4556">
        <f t="shared" ref="Q4556:Q4619" si="650">IF(M4556&lt;H4556,0,M4556-H4556)</f>
        <v>0</v>
      </c>
      <c r="R4556">
        <f>$D$2*tarifas!$D$12/24</f>
        <v>1.4541666666666666</v>
      </c>
      <c r="S4556" t="e">
        <f>VLOOKUP(E4556&amp;" "&amp;F4556,tarifas!$A$13:$D$20,4,FALSE)*P4556</f>
        <v>#N/A</v>
      </c>
      <c r="T4556">
        <f>IF(F4556="COD1",tarifas!$D$11*(SUMIFS($P$11:$P$8770,$F$11:$F$8770,"=COD1",$B$11:$B$8770,"="&amp;B4556)/COUNTIFS($F$11:$F$8770,"=COD1",$B$11:$B$8770,"="&amp;B4556))/COUNTIFS($A$11:$A$8770,"="&amp;A4556,$F$11:$F$8770,"=COD1"),0)</f>
        <v>0</v>
      </c>
      <c r="U4556" t="e">
        <f>(VLOOKUP(F4556,tarifas!$C$7:$D$10,2,FALSE)+tarifas!$D$21)*datos!P4556</f>
        <v>#N/A</v>
      </c>
      <c r="V4556" t="e">
        <f t="shared" ref="V4556:V4619" si="651">(R4556+S4556+T4556+U4556)*1.23</f>
        <v>#N/A</v>
      </c>
      <c r="W4556">
        <f t="shared" ref="W4556:W4619" si="652">0.9*G4556/1000*Q4556</f>
        <v>0</v>
      </c>
    </row>
    <row r="4557" spans="1:23" x14ac:dyDescent="0.25">
      <c r="A4557">
        <f t="shared" si="645"/>
        <v>188</v>
      </c>
      <c r="B4557">
        <f t="shared" si="646"/>
        <v>7</v>
      </c>
      <c r="C4557" s="1">
        <f t="shared" ref="C4557:C4620" si="653">+C4556+1/24</f>
        <v>41829.416666655641</v>
      </c>
      <c r="D4557" s="7">
        <v>595.00000000000011</v>
      </c>
      <c r="E4557" s="7"/>
      <c r="G4557">
        <v>44.8</v>
      </c>
      <c r="H4557" s="12">
        <v>609.86227895320587</v>
      </c>
      <c r="I4557" s="13">
        <f>$D$2*tarifas!$D$12/24</f>
        <v>1.4541666666666666</v>
      </c>
      <c r="J4557" s="13" t="e">
        <f>VLOOKUP(E4557&amp;" "&amp;F4557,tarifas!$A$13:$D$20,4,FALSE)*H4557</f>
        <v>#N/A</v>
      </c>
      <c r="K4557" s="13">
        <f>IF(F4557="COD1",tarifas!$D$11*(SUMIFS($H$11:$H$8770,$F$11:$F$8770,"=COD1",$B$11:$B$8770,"="&amp;B4557)/COUNTIFS($F$11:$F$8770,"=COD1",$B$11:$B$8770,"="&amp;B4557))/COUNTIFS($A$11:$A$8770,"="&amp;A4557,$F$11:$F$8770,"=COD1"),0)</f>
        <v>0</v>
      </c>
      <c r="L4557" s="13" t="e">
        <f>(VLOOKUP(F4557,tarifas!$C$7:$D$10,2,FALSE)+tarifas!$D$21)*datos!H4557</f>
        <v>#N/A</v>
      </c>
      <c r="M4557">
        <v>472.54482999999999</v>
      </c>
      <c r="N4557" s="13" t="e">
        <f t="shared" si="647"/>
        <v>#N/A</v>
      </c>
      <c r="O4557">
        <f t="shared" si="648"/>
        <v>472.54482999999999</v>
      </c>
      <c r="P4557" s="12">
        <f t="shared" si="649"/>
        <v>137.31744895320588</v>
      </c>
      <c r="Q4557">
        <f t="shared" si="650"/>
        <v>0</v>
      </c>
      <c r="R4557">
        <f>$D$2*tarifas!$D$12/24</f>
        <v>1.4541666666666666</v>
      </c>
      <c r="S4557" t="e">
        <f>VLOOKUP(E4557&amp;" "&amp;F4557,tarifas!$A$13:$D$20,4,FALSE)*P4557</f>
        <v>#N/A</v>
      </c>
      <c r="T4557">
        <f>IF(F4557="COD1",tarifas!$D$11*(SUMIFS($P$11:$P$8770,$F$11:$F$8770,"=COD1",$B$11:$B$8770,"="&amp;B4557)/COUNTIFS($F$11:$F$8770,"=COD1",$B$11:$B$8770,"="&amp;B4557))/COUNTIFS($A$11:$A$8770,"="&amp;A4557,$F$11:$F$8770,"=COD1"),0)</f>
        <v>0</v>
      </c>
      <c r="U4557" t="e">
        <f>(VLOOKUP(F4557,tarifas!$C$7:$D$10,2,FALSE)+tarifas!$D$21)*datos!P4557</f>
        <v>#N/A</v>
      </c>
      <c r="V4557" t="e">
        <f t="shared" si="651"/>
        <v>#N/A</v>
      </c>
      <c r="W4557">
        <f t="shared" si="652"/>
        <v>0</v>
      </c>
    </row>
    <row r="4558" spans="1:23" x14ac:dyDescent="0.25">
      <c r="A4558">
        <f t="shared" si="645"/>
        <v>188</v>
      </c>
      <c r="B4558">
        <f t="shared" si="646"/>
        <v>7</v>
      </c>
      <c r="C4558" s="1">
        <f t="shared" si="653"/>
        <v>41829.458333322305</v>
      </c>
      <c r="D4558" s="7">
        <v>670.72727272727275</v>
      </c>
      <c r="E4558" s="7"/>
      <c r="G4558">
        <v>44.95</v>
      </c>
      <c r="H4558" s="12">
        <v>482.20400822985204</v>
      </c>
      <c r="I4558" s="13">
        <f>$D$2*tarifas!$D$12/24</f>
        <v>1.4541666666666666</v>
      </c>
      <c r="J4558" s="13" t="e">
        <f>VLOOKUP(E4558&amp;" "&amp;F4558,tarifas!$A$13:$D$20,4,FALSE)*H4558</f>
        <v>#N/A</v>
      </c>
      <c r="K4558" s="13">
        <f>IF(F4558="COD1",tarifas!$D$11*(SUMIFS($H$11:$H$8770,$F$11:$F$8770,"=COD1",$B$11:$B$8770,"="&amp;B4558)/COUNTIFS($F$11:$F$8770,"=COD1",$B$11:$B$8770,"="&amp;B4558))/COUNTIFS($A$11:$A$8770,"="&amp;A4558,$F$11:$F$8770,"=COD1"),0)</f>
        <v>0</v>
      </c>
      <c r="L4558" s="13" t="e">
        <f>(VLOOKUP(F4558,tarifas!$C$7:$D$10,2,FALSE)+tarifas!$D$21)*datos!H4558</f>
        <v>#N/A</v>
      </c>
      <c r="M4558">
        <v>507.24423999999999</v>
      </c>
      <c r="N4558" s="13" t="e">
        <f t="shared" si="647"/>
        <v>#N/A</v>
      </c>
      <c r="O4558">
        <f t="shared" si="648"/>
        <v>482.20400822985204</v>
      </c>
      <c r="P4558" s="12">
        <f t="shared" si="649"/>
        <v>0</v>
      </c>
      <c r="Q4558">
        <f t="shared" si="650"/>
        <v>25.040231770147955</v>
      </c>
      <c r="R4558">
        <f>$D$2*tarifas!$D$12/24</f>
        <v>1.4541666666666666</v>
      </c>
      <c r="S4558" t="e">
        <f>VLOOKUP(E4558&amp;" "&amp;F4558,tarifas!$A$13:$D$20,4,FALSE)*P4558</f>
        <v>#N/A</v>
      </c>
      <c r="T4558">
        <f>IF(F4558="COD1",tarifas!$D$11*(SUMIFS($P$11:$P$8770,$F$11:$F$8770,"=COD1",$B$11:$B$8770,"="&amp;B4558)/COUNTIFS($F$11:$F$8770,"=COD1",$B$11:$B$8770,"="&amp;B4558))/COUNTIFS($A$11:$A$8770,"="&amp;A4558,$F$11:$F$8770,"=COD1"),0)</f>
        <v>0</v>
      </c>
      <c r="U4558" t="e">
        <f>(VLOOKUP(F4558,tarifas!$C$7:$D$10,2,FALSE)+tarifas!$D$21)*datos!P4558</f>
        <v>#N/A</v>
      </c>
      <c r="V4558" t="e">
        <f t="shared" si="651"/>
        <v>#N/A</v>
      </c>
      <c r="W4558">
        <f t="shared" si="652"/>
        <v>1.0130025762613357</v>
      </c>
    </row>
    <row r="4559" spans="1:23" x14ac:dyDescent="0.25">
      <c r="A4559">
        <f t="shared" si="645"/>
        <v>188</v>
      </c>
      <c r="B4559">
        <f t="shared" si="646"/>
        <v>7</v>
      </c>
      <c r="C4559" s="1">
        <f t="shared" si="653"/>
        <v>41829.49999998897</v>
      </c>
      <c r="D4559" s="7">
        <v>793.59090909090912</v>
      </c>
      <c r="E4559" s="7"/>
      <c r="G4559">
        <v>44.56</v>
      </c>
      <c r="H4559" s="12">
        <v>411.53631290000561</v>
      </c>
      <c r="I4559" s="13">
        <f>$D$2*tarifas!$D$12/24</f>
        <v>1.4541666666666666</v>
      </c>
      <c r="J4559" s="13" t="e">
        <f>VLOOKUP(E4559&amp;" "&amp;F4559,tarifas!$A$13:$D$20,4,FALSE)*H4559</f>
        <v>#N/A</v>
      </c>
      <c r="K4559" s="13">
        <f>IF(F4559="COD1",tarifas!$D$11*(SUMIFS($H$11:$H$8770,$F$11:$F$8770,"=COD1",$B$11:$B$8770,"="&amp;B4559)/COUNTIFS($F$11:$F$8770,"=COD1",$B$11:$B$8770,"="&amp;B4559))/COUNTIFS($A$11:$A$8770,"="&amp;A4559,$F$11:$F$8770,"=COD1"),0)</f>
        <v>0</v>
      </c>
      <c r="L4559" s="13" t="e">
        <f>(VLOOKUP(F4559,tarifas!$C$7:$D$10,2,FALSE)+tarifas!$D$21)*datos!H4559</f>
        <v>#N/A</v>
      </c>
      <c r="M4559">
        <v>509.41678999999999</v>
      </c>
      <c r="N4559" s="13" t="e">
        <f t="shared" si="647"/>
        <v>#N/A</v>
      </c>
      <c r="O4559">
        <f t="shared" si="648"/>
        <v>411.53631290000561</v>
      </c>
      <c r="P4559" s="12">
        <f t="shared" si="649"/>
        <v>0</v>
      </c>
      <c r="Q4559">
        <f t="shared" si="650"/>
        <v>97.88047709999438</v>
      </c>
      <c r="R4559">
        <f>$D$2*tarifas!$D$12/24</f>
        <v>1.4541666666666666</v>
      </c>
      <c r="S4559" t="e">
        <f>VLOOKUP(E4559&amp;" "&amp;F4559,tarifas!$A$13:$D$20,4,FALSE)*P4559</f>
        <v>#N/A</v>
      </c>
      <c r="T4559">
        <f>IF(F4559="COD1",tarifas!$D$11*(SUMIFS($P$11:$P$8770,$F$11:$F$8770,"=COD1",$B$11:$B$8770,"="&amp;B4559)/COUNTIFS($F$11:$F$8770,"=COD1",$B$11:$B$8770,"="&amp;B4559))/COUNTIFS($A$11:$A$8770,"="&amp;A4559,$F$11:$F$8770,"=COD1"),0)</f>
        <v>0</v>
      </c>
      <c r="U4559" t="e">
        <f>(VLOOKUP(F4559,tarifas!$C$7:$D$10,2,FALSE)+tarifas!$D$21)*datos!P4559</f>
        <v>#N/A</v>
      </c>
      <c r="V4559" t="e">
        <f t="shared" si="651"/>
        <v>#N/A</v>
      </c>
      <c r="W4559">
        <f t="shared" si="652"/>
        <v>3.9253986536181755</v>
      </c>
    </row>
    <row r="4560" spans="1:23" x14ac:dyDescent="0.25">
      <c r="A4560">
        <f t="shared" si="645"/>
        <v>188</v>
      </c>
      <c r="B4560">
        <f t="shared" si="646"/>
        <v>7</v>
      </c>
      <c r="C4560" s="1">
        <f t="shared" si="653"/>
        <v>41829.541666655634</v>
      </c>
      <c r="D4560" s="7">
        <v>808.27272727272725</v>
      </c>
      <c r="E4560" s="7"/>
      <c r="G4560">
        <v>44.17</v>
      </c>
      <c r="H4560" s="12">
        <v>541.39237521737732</v>
      </c>
      <c r="I4560" s="13">
        <f>$D$2*tarifas!$D$12/24</f>
        <v>1.4541666666666666</v>
      </c>
      <c r="J4560" s="13" t="e">
        <f>VLOOKUP(E4560&amp;" "&amp;F4560,tarifas!$A$13:$D$20,4,FALSE)*H4560</f>
        <v>#N/A</v>
      </c>
      <c r="K4560" s="13">
        <f>IF(F4560="COD1",tarifas!$D$11*(SUMIFS($H$11:$H$8770,$F$11:$F$8770,"=COD1",$B$11:$B$8770,"="&amp;B4560)/COUNTIFS($F$11:$F$8770,"=COD1",$B$11:$B$8770,"="&amp;B4560))/COUNTIFS($A$11:$A$8770,"="&amp;A4560,$F$11:$F$8770,"=COD1"),0)</f>
        <v>0</v>
      </c>
      <c r="L4560" s="13" t="e">
        <f>(VLOOKUP(F4560,tarifas!$C$7:$D$10,2,FALSE)+tarifas!$D$21)*datos!H4560</f>
        <v>#N/A</v>
      </c>
      <c r="M4560">
        <v>479.97760999999997</v>
      </c>
      <c r="N4560" s="13" t="e">
        <f t="shared" si="647"/>
        <v>#N/A</v>
      </c>
      <c r="O4560">
        <f t="shared" si="648"/>
        <v>479.97760999999997</v>
      </c>
      <c r="P4560" s="12">
        <f t="shared" si="649"/>
        <v>61.414765217377351</v>
      </c>
      <c r="Q4560">
        <f t="shared" si="650"/>
        <v>0</v>
      </c>
      <c r="R4560">
        <f>$D$2*tarifas!$D$12/24</f>
        <v>1.4541666666666666</v>
      </c>
      <c r="S4560" t="e">
        <f>VLOOKUP(E4560&amp;" "&amp;F4560,tarifas!$A$13:$D$20,4,FALSE)*P4560</f>
        <v>#N/A</v>
      </c>
      <c r="T4560">
        <f>IF(F4560="COD1",tarifas!$D$11*(SUMIFS($P$11:$P$8770,$F$11:$F$8770,"=COD1",$B$11:$B$8770,"="&amp;B4560)/COUNTIFS($F$11:$F$8770,"=COD1",$B$11:$B$8770,"="&amp;B4560))/COUNTIFS($A$11:$A$8770,"="&amp;A4560,$F$11:$F$8770,"=COD1"),0)</f>
        <v>0</v>
      </c>
      <c r="U4560" t="e">
        <f>(VLOOKUP(F4560,tarifas!$C$7:$D$10,2,FALSE)+tarifas!$D$21)*datos!P4560</f>
        <v>#N/A</v>
      </c>
      <c r="V4560" t="e">
        <f t="shared" si="651"/>
        <v>#N/A</v>
      </c>
      <c r="W4560">
        <f t="shared" si="652"/>
        <v>0</v>
      </c>
    </row>
    <row r="4561" spans="1:23" x14ac:dyDescent="0.25">
      <c r="A4561">
        <f t="shared" si="645"/>
        <v>188</v>
      </c>
      <c r="B4561">
        <f t="shared" si="646"/>
        <v>7</v>
      </c>
      <c r="C4561" s="1">
        <f t="shared" si="653"/>
        <v>41829.583333322298</v>
      </c>
      <c r="D4561" s="7">
        <v>801.06060606060601</v>
      </c>
      <c r="E4561" s="7"/>
      <c r="G4561">
        <v>43.42</v>
      </c>
      <c r="H4561" s="12">
        <v>576.82191735985475</v>
      </c>
      <c r="I4561" s="13">
        <f>$D$2*tarifas!$D$12/24</f>
        <v>1.4541666666666666</v>
      </c>
      <c r="J4561" s="13" t="e">
        <f>VLOOKUP(E4561&amp;" "&amp;F4561,tarifas!$A$13:$D$20,4,FALSE)*H4561</f>
        <v>#N/A</v>
      </c>
      <c r="K4561" s="13">
        <f>IF(F4561="COD1",tarifas!$D$11*(SUMIFS($H$11:$H$8770,$F$11:$F$8770,"=COD1",$B$11:$B$8770,"="&amp;B4561)/COUNTIFS($F$11:$F$8770,"=COD1",$B$11:$B$8770,"="&amp;B4561))/COUNTIFS($A$11:$A$8770,"="&amp;A4561,$F$11:$F$8770,"=COD1"),0)</f>
        <v>0</v>
      </c>
      <c r="L4561" s="13" t="e">
        <f>(VLOOKUP(F4561,tarifas!$C$7:$D$10,2,FALSE)+tarifas!$D$21)*datos!H4561</f>
        <v>#N/A</v>
      </c>
      <c r="M4561">
        <v>421.79096000000004</v>
      </c>
      <c r="N4561" s="13" t="e">
        <f t="shared" si="647"/>
        <v>#N/A</v>
      </c>
      <c r="O4561">
        <f t="shared" si="648"/>
        <v>421.79096000000004</v>
      </c>
      <c r="P4561" s="12">
        <f t="shared" si="649"/>
        <v>155.03095735985471</v>
      </c>
      <c r="Q4561">
        <f t="shared" si="650"/>
        <v>0</v>
      </c>
      <c r="R4561">
        <f>$D$2*tarifas!$D$12/24</f>
        <v>1.4541666666666666</v>
      </c>
      <c r="S4561" t="e">
        <f>VLOOKUP(E4561&amp;" "&amp;F4561,tarifas!$A$13:$D$20,4,FALSE)*P4561</f>
        <v>#N/A</v>
      </c>
      <c r="T4561">
        <f>IF(F4561="COD1",tarifas!$D$11*(SUMIFS($P$11:$P$8770,$F$11:$F$8770,"=COD1",$B$11:$B$8770,"="&amp;B4561)/COUNTIFS($F$11:$F$8770,"=COD1",$B$11:$B$8770,"="&amp;B4561))/COUNTIFS($A$11:$A$8770,"="&amp;A4561,$F$11:$F$8770,"=COD1"),0)</f>
        <v>0</v>
      </c>
      <c r="U4561" t="e">
        <f>(VLOOKUP(F4561,tarifas!$C$7:$D$10,2,FALSE)+tarifas!$D$21)*datos!P4561</f>
        <v>#N/A</v>
      </c>
      <c r="V4561" t="e">
        <f t="shared" si="651"/>
        <v>#N/A</v>
      </c>
      <c r="W4561">
        <f t="shared" si="652"/>
        <v>0</v>
      </c>
    </row>
    <row r="4562" spans="1:23" x14ac:dyDescent="0.25">
      <c r="A4562">
        <f t="shared" si="645"/>
        <v>188</v>
      </c>
      <c r="B4562">
        <f t="shared" si="646"/>
        <v>7</v>
      </c>
      <c r="C4562" s="1">
        <f t="shared" si="653"/>
        <v>41829.624999988962</v>
      </c>
      <c r="D4562" s="7">
        <v>742.59090909090912</v>
      </c>
      <c r="E4562" s="7"/>
      <c r="G4562">
        <v>44.17</v>
      </c>
      <c r="H4562" s="12">
        <v>619.24493229965026</v>
      </c>
      <c r="I4562" s="13">
        <f>$D$2*tarifas!$D$12/24</f>
        <v>1.4541666666666666</v>
      </c>
      <c r="J4562" s="13" t="e">
        <f>VLOOKUP(E4562&amp;" "&amp;F4562,tarifas!$A$13:$D$20,4,FALSE)*H4562</f>
        <v>#N/A</v>
      </c>
      <c r="K4562" s="13">
        <f>IF(F4562="COD1",tarifas!$D$11*(SUMIFS($H$11:$H$8770,$F$11:$F$8770,"=COD1",$B$11:$B$8770,"="&amp;B4562)/COUNTIFS($F$11:$F$8770,"=COD1",$B$11:$B$8770,"="&amp;B4562))/COUNTIFS($A$11:$A$8770,"="&amp;A4562,$F$11:$F$8770,"=COD1"),0)</f>
        <v>0</v>
      </c>
      <c r="L4562" s="13" t="e">
        <f>(VLOOKUP(F4562,tarifas!$C$7:$D$10,2,FALSE)+tarifas!$D$21)*datos!H4562</f>
        <v>#N/A</v>
      </c>
      <c r="M4562">
        <v>334.25509999999997</v>
      </c>
      <c r="N4562" s="13" t="e">
        <f t="shared" si="647"/>
        <v>#N/A</v>
      </c>
      <c r="O4562">
        <f t="shared" si="648"/>
        <v>334.25509999999997</v>
      </c>
      <c r="P4562" s="12">
        <f t="shared" si="649"/>
        <v>284.98983229965029</v>
      </c>
      <c r="Q4562">
        <f t="shared" si="650"/>
        <v>0</v>
      </c>
      <c r="R4562">
        <f>$D$2*tarifas!$D$12/24</f>
        <v>1.4541666666666666</v>
      </c>
      <c r="S4562" t="e">
        <f>VLOOKUP(E4562&amp;" "&amp;F4562,tarifas!$A$13:$D$20,4,FALSE)*P4562</f>
        <v>#N/A</v>
      </c>
      <c r="T4562">
        <f>IF(F4562="COD1",tarifas!$D$11*(SUMIFS($P$11:$P$8770,$F$11:$F$8770,"=COD1",$B$11:$B$8770,"="&amp;B4562)/COUNTIFS($F$11:$F$8770,"=COD1",$B$11:$B$8770,"="&amp;B4562))/COUNTIFS($A$11:$A$8770,"="&amp;A4562,$F$11:$F$8770,"=COD1"),0)</f>
        <v>0</v>
      </c>
      <c r="U4562" t="e">
        <f>(VLOOKUP(F4562,tarifas!$C$7:$D$10,2,FALSE)+tarifas!$D$21)*datos!P4562</f>
        <v>#N/A</v>
      </c>
      <c r="V4562" t="e">
        <f t="shared" si="651"/>
        <v>#N/A</v>
      </c>
      <c r="W4562">
        <f t="shared" si="652"/>
        <v>0</v>
      </c>
    </row>
    <row r="4563" spans="1:23" x14ac:dyDescent="0.25">
      <c r="A4563">
        <f t="shared" si="645"/>
        <v>188</v>
      </c>
      <c r="B4563">
        <f t="shared" si="646"/>
        <v>7</v>
      </c>
      <c r="C4563" s="1">
        <f t="shared" si="653"/>
        <v>41829.666666655627</v>
      </c>
      <c r="D4563" s="7">
        <v>638.27272727272737</v>
      </c>
      <c r="E4563" s="7"/>
      <c r="G4563">
        <v>44.17</v>
      </c>
      <c r="H4563" s="12">
        <v>522.48512226908042</v>
      </c>
      <c r="I4563" s="13">
        <f>$D$2*tarifas!$D$12/24</f>
        <v>1.4541666666666666</v>
      </c>
      <c r="J4563" s="13" t="e">
        <f>VLOOKUP(E4563&amp;" "&amp;F4563,tarifas!$A$13:$D$20,4,FALSE)*H4563</f>
        <v>#N/A</v>
      </c>
      <c r="K4563" s="13">
        <f>IF(F4563="COD1",tarifas!$D$11*(SUMIFS($H$11:$H$8770,$F$11:$F$8770,"=COD1",$B$11:$B$8770,"="&amp;B4563)/COUNTIFS($F$11:$F$8770,"=COD1",$B$11:$B$8770,"="&amp;B4563))/COUNTIFS($A$11:$A$8770,"="&amp;A4563,$F$11:$F$8770,"=COD1"),0)</f>
        <v>0</v>
      </c>
      <c r="L4563" s="13" t="e">
        <f>(VLOOKUP(F4563,tarifas!$C$7:$D$10,2,FALSE)+tarifas!$D$21)*datos!H4563</f>
        <v>#N/A</v>
      </c>
      <c r="M4563">
        <v>219.94139000000001</v>
      </c>
      <c r="N4563" s="13" t="e">
        <f t="shared" si="647"/>
        <v>#N/A</v>
      </c>
      <c r="O4563">
        <f t="shared" si="648"/>
        <v>219.94139000000001</v>
      </c>
      <c r="P4563" s="12">
        <f t="shared" si="649"/>
        <v>302.54373226908041</v>
      </c>
      <c r="Q4563">
        <f t="shared" si="650"/>
        <v>0</v>
      </c>
      <c r="R4563">
        <f>$D$2*tarifas!$D$12/24</f>
        <v>1.4541666666666666</v>
      </c>
      <c r="S4563" t="e">
        <f>VLOOKUP(E4563&amp;" "&amp;F4563,tarifas!$A$13:$D$20,4,FALSE)*P4563</f>
        <v>#N/A</v>
      </c>
      <c r="T4563">
        <f>IF(F4563="COD1",tarifas!$D$11*(SUMIFS($P$11:$P$8770,$F$11:$F$8770,"=COD1",$B$11:$B$8770,"="&amp;B4563)/COUNTIFS($F$11:$F$8770,"=COD1",$B$11:$B$8770,"="&amp;B4563))/COUNTIFS($A$11:$A$8770,"="&amp;A4563,$F$11:$F$8770,"=COD1"),0)</f>
        <v>0</v>
      </c>
      <c r="U4563" t="e">
        <f>(VLOOKUP(F4563,tarifas!$C$7:$D$10,2,FALSE)+tarifas!$D$21)*datos!P4563</f>
        <v>#N/A</v>
      </c>
      <c r="V4563" t="e">
        <f t="shared" si="651"/>
        <v>#N/A</v>
      </c>
      <c r="W4563">
        <f t="shared" si="652"/>
        <v>0</v>
      </c>
    </row>
    <row r="4564" spans="1:23" x14ac:dyDescent="0.25">
      <c r="A4564">
        <f t="shared" si="645"/>
        <v>188</v>
      </c>
      <c r="B4564">
        <f t="shared" si="646"/>
        <v>7</v>
      </c>
      <c r="C4564" s="1">
        <f t="shared" si="653"/>
        <v>41829.708333322291</v>
      </c>
      <c r="D4564" s="7">
        <v>483.9848484848485</v>
      </c>
      <c r="E4564" s="7"/>
      <c r="G4564">
        <v>43.6</v>
      </c>
      <c r="H4564" s="12">
        <v>413.52051587383107</v>
      </c>
      <c r="I4564" s="13">
        <f>$D$2*tarifas!$D$12/24</f>
        <v>1.4541666666666666</v>
      </c>
      <c r="J4564" s="13" t="e">
        <f>VLOOKUP(E4564&amp;" "&amp;F4564,tarifas!$A$13:$D$20,4,FALSE)*H4564</f>
        <v>#N/A</v>
      </c>
      <c r="K4564" s="13">
        <f>IF(F4564="COD1",tarifas!$D$11*(SUMIFS($H$11:$H$8770,$F$11:$F$8770,"=COD1",$B$11:$B$8770,"="&amp;B4564)/COUNTIFS($F$11:$F$8770,"=COD1",$B$11:$B$8770,"="&amp;B4564))/COUNTIFS($A$11:$A$8770,"="&amp;A4564,$F$11:$F$8770,"=COD1"),0)</f>
        <v>0</v>
      </c>
      <c r="L4564" s="13" t="e">
        <f>(VLOOKUP(F4564,tarifas!$C$7:$D$10,2,FALSE)+tarifas!$D$21)*datos!H4564</f>
        <v>#N/A</v>
      </c>
      <c r="M4564">
        <v>88.335570000000004</v>
      </c>
      <c r="N4564" s="13" t="e">
        <f t="shared" si="647"/>
        <v>#N/A</v>
      </c>
      <c r="O4564">
        <f t="shared" si="648"/>
        <v>88.335570000000004</v>
      </c>
      <c r="P4564" s="12">
        <f t="shared" si="649"/>
        <v>325.18494587383105</v>
      </c>
      <c r="Q4564">
        <f t="shared" si="650"/>
        <v>0</v>
      </c>
      <c r="R4564">
        <f>$D$2*tarifas!$D$12/24</f>
        <v>1.4541666666666666</v>
      </c>
      <c r="S4564" t="e">
        <f>VLOOKUP(E4564&amp;" "&amp;F4564,tarifas!$A$13:$D$20,4,FALSE)*P4564</f>
        <v>#N/A</v>
      </c>
      <c r="T4564">
        <f>IF(F4564="COD1",tarifas!$D$11*(SUMIFS($P$11:$P$8770,$F$11:$F$8770,"=COD1",$B$11:$B$8770,"="&amp;B4564)/COUNTIFS($F$11:$F$8770,"=COD1",$B$11:$B$8770,"="&amp;B4564))/COUNTIFS($A$11:$A$8770,"="&amp;A4564,$F$11:$F$8770,"=COD1"),0)</f>
        <v>0</v>
      </c>
      <c r="U4564" t="e">
        <f>(VLOOKUP(F4564,tarifas!$C$7:$D$10,2,FALSE)+tarifas!$D$21)*datos!P4564</f>
        <v>#N/A</v>
      </c>
      <c r="V4564" t="e">
        <f t="shared" si="651"/>
        <v>#N/A</v>
      </c>
      <c r="W4564">
        <f t="shared" si="652"/>
        <v>0</v>
      </c>
    </row>
    <row r="4565" spans="1:23" x14ac:dyDescent="0.25">
      <c r="A4565">
        <f t="shared" si="645"/>
        <v>188</v>
      </c>
      <c r="B4565">
        <f t="shared" si="646"/>
        <v>7</v>
      </c>
      <c r="C4565" s="1">
        <f t="shared" si="653"/>
        <v>41829.749999988955</v>
      </c>
      <c r="D4565" s="7">
        <v>289.77272727272731</v>
      </c>
      <c r="E4565" s="7"/>
      <c r="G4565">
        <v>43.6</v>
      </c>
      <c r="H4565" s="12">
        <v>310.84036630320708</v>
      </c>
      <c r="I4565" s="13">
        <f>$D$2*tarifas!$D$12/24</f>
        <v>1.4541666666666666</v>
      </c>
      <c r="J4565" s="13" t="e">
        <f>VLOOKUP(E4565&amp;" "&amp;F4565,tarifas!$A$13:$D$20,4,FALSE)*H4565</f>
        <v>#N/A</v>
      </c>
      <c r="K4565" s="13">
        <f>IF(F4565="COD1",tarifas!$D$11*(SUMIFS($H$11:$H$8770,$F$11:$F$8770,"=COD1",$B$11:$B$8770,"="&amp;B4565)/COUNTIFS($F$11:$F$8770,"=COD1",$B$11:$B$8770,"="&amp;B4565))/COUNTIFS($A$11:$A$8770,"="&amp;A4565,$F$11:$F$8770,"=COD1"),0)</f>
        <v>0</v>
      </c>
      <c r="L4565" s="13" t="e">
        <f>(VLOOKUP(F4565,tarifas!$C$7:$D$10,2,FALSE)+tarifas!$D$21)*datos!H4565</f>
        <v>#N/A</v>
      </c>
      <c r="M4565">
        <v>14.178700000000001</v>
      </c>
      <c r="N4565" s="13" t="e">
        <f t="shared" si="647"/>
        <v>#N/A</v>
      </c>
      <c r="O4565">
        <f t="shared" si="648"/>
        <v>14.178700000000001</v>
      </c>
      <c r="P4565" s="12">
        <f t="shared" si="649"/>
        <v>296.66166630320708</v>
      </c>
      <c r="Q4565">
        <f t="shared" si="650"/>
        <v>0</v>
      </c>
      <c r="R4565">
        <f>$D$2*tarifas!$D$12/24</f>
        <v>1.4541666666666666</v>
      </c>
      <c r="S4565" t="e">
        <f>VLOOKUP(E4565&amp;" "&amp;F4565,tarifas!$A$13:$D$20,4,FALSE)*P4565</f>
        <v>#N/A</v>
      </c>
      <c r="T4565">
        <f>IF(F4565="COD1",tarifas!$D$11*(SUMIFS($P$11:$P$8770,$F$11:$F$8770,"=COD1",$B$11:$B$8770,"="&amp;B4565)/COUNTIFS($F$11:$F$8770,"=COD1",$B$11:$B$8770,"="&amp;B4565))/COUNTIFS($A$11:$A$8770,"="&amp;A4565,$F$11:$F$8770,"=COD1"),0)</f>
        <v>0</v>
      </c>
      <c r="U4565" t="e">
        <f>(VLOOKUP(F4565,tarifas!$C$7:$D$10,2,FALSE)+tarifas!$D$21)*datos!P4565</f>
        <v>#N/A</v>
      </c>
      <c r="V4565" t="e">
        <f t="shared" si="651"/>
        <v>#N/A</v>
      </c>
      <c r="W4565">
        <f t="shared" si="652"/>
        <v>0</v>
      </c>
    </row>
    <row r="4566" spans="1:23" x14ac:dyDescent="0.25">
      <c r="A4566">
        <f t="shared" si="645"/>
        <v>188</v>
      </c>
      <c r="B4566">
        <f t="shared" si="646"/>
        <v>7</v>
      </c>
      <c r="C4566" s="1">
        <f t="shared" si="653"/>
        <v>41829.791666655619</v>
      </c>
      <c r="D4566" s="7">
        <v>86.287878787878796</v>
      </c>
      <c r="E4566" s="7"/>
      <c r="G4566">
        <v>44.17</v>
      </c>
      <c r="H4566" s="12">
        <v>245.81731915581804</v>
      </c>
      <c r="I4566" s="13">
        <f>$D$2*tarifas!$D$12/24</f>
        <v>1.4541666666666666</v>
      </c>
      <c r="J4566" s="13" t="e">
        <f>VLOOKUP(E4566&amp;" "&amp;F4566,tarifas!$A$13:$D$20,4,FALSE)*H4566</f>
        <v>#N/A</v>
      </c>
      <c r="K4566" s="13">
        <f>IF(F4566="COD1",tarifas!$D$11*(SUMIFS($H$11:$H$8770,$F$11:$F$8770,"=COD1",$B$11:$B$8770,"="&amp;B4566)/COUNTIFS($F$11:$F$8770,"=COD1",$B$11:$B$8770,"="&amp;B4566))/COUNTIFS($A$11:$A$8770,"="&amp;A4566,$F$11:$F$8770,"=COD1"),0)</f>
        <v>0</v>
      </c>
      <c r="L4566" s="13" t="e">
        <f>(VLOOKUP(F4566,tarifas!$C$7:$D$10,2,FALSE)+tarifas!$D$21)*datos!H4566</f>
        <v>#N/A</v>
      </c>
      <c r="M4566">
        <v>0</v>
      </c>
      <c r="N4566" s="13" t="e">
        <f t="shared" si="647"/>
        <v>#N/A</v>
      </c>
      <c r="O4566">
        <f t="shared" si="648"/>
        <v>0</v>
      </c>
      <c r="P4566" s="12">
        <f t="shared" si="649"/>
        <v>245.81731915581804</v>
      </c>
      <c r="Q4566">
        <f t="shared" si="650"/>
        <v>0</v>
      </c>
      <c r="R4566">
        <f>$D$2*tarifas!$D$12/24</f>
        <v>1.4541666666666666</v>
      </c>
      <c r="S4566" t="e">
        <f>VLOOKUP(E4566&amp;" "&amp;F4566,tarifas!$A$13:$D$20,4,FALSE)*P4566</f>
        <v>#N/A</v>
      </c>
      <c r="T4566">
        <f>IF(F4566="COD1",tarifas!$D$11*(SUMIFS($P$11:$P$8770,$F$11:$F$8770,"=COD1",$B$11:$B$8770,"="&amp;B4566)/COUNTIFS($F$11:$F$8770,"=COD1",$B$11:$B$8770,"="&amp;B4566))/COUNTIFS($A$11:$A$8770,"="&amp;A4566,$F$11:$F$8770,"=COD1"),0)</f>
        <v>0</v>
      </c>
      <c r="U4566" t="e">
        <f>(VLOOKUP(F4566,tarifas!$C$7:$D$10,2,FALSE)+tarifas!$D$21)*datos!P4566</f>
        <v>#N/A</v>
      </c>
      <c r="V4566" t="e">
        <f t="shared" si="651"/>
        <v>#N/A</v>
      </c>
      <c r="W4566">
        <f t="shared" si="652"/>
        <v>0</v>
      </c>
    </row>
    <row r="4567" spans="1:23" x14ac:dyDescent="0.25">
      <c r="A4567">
        <f t="shared" si="645"/>
        <v>188</v>
      </c>
      <c r="B4567">
        <f t="shared" si="646"/>
        <v>7</v>
      </c>
      <c r="C4567" s="1">
        <f t="shared" si="653"/>
        <v>41829.833333322284</v>
      </c>
      <c r="D4567" s="7">
        <v>9.2727272727272716</v>
      </c>
      <c r="E4567" s="7"/>
      <c r="G4567">
        <v>44.95</v>
      </c>
      <c r="H4567" s="12">
        <v>225.35272715268911</v>
      </c>
      <c r="I4567" s="13">
        <f>$D$2*tarifas!$D$12/24</f>
        <v>1.4541666666666666</v>
      </c>
      <c r="J4567" s="13" t="e">
        <f>VLOOKUP(E4567&amp;" "&amp;F4567,tarifas!$A$13:$D$20,4,FALSE)*H4567</f>
        <v>#N/A</v>
      </c>
      <c r="K4567" s="13">
        <f>IF(F4567="COD1",tarifas!$D$11*(SUMIFS($H$11:$H$8770,$F$11:$F$8770,"=COD1",$B$11:$B$8770,"="&amp;B4567)/COUNTIFS($F$11:$F$8770,"=COD1",$B$11:$B$8770,"="&amp;B4567))/COUNTIFS($A$11:$A$8770,"="&amp;A4567,$F$11:$F$8770,"=COD1"),0)</f>
        <v>0</v>
      </c>
      <c r="L4567" s="13" t="e">
        <f>(VLOOKUP(F4567,tarifas!$C$7:$D$10,2,FALSE)+tarifas!$D$21)*datos!H4567</f>
        <v>#N/A</v>
      </c>
      <c r="M4567">
        <v>0</v>
      </c>
      <c r="N4567" s="13" t="e">
        <f t="shared" si="647"/>
        <v>#N/A</v>
      </c>
      <c r="O4567">
        <f t="shared" si="648"/>
        <v>0</v>
      </c>
      <c r="P4567" s="12">
        <f t="shared" si="649"/>
        <v>225.35272715268911</v>
      </c>
      <c r="Q4567">
        <f t="shared" si="650"/>
        <v>0</v>
      </c>
      <c r="R4567">
        <f>$D$2*tarifas!$D$12/24</f>
        <v>1.4541666666666666</v>
      </c>
      <c r="S4567" t="e">
        <f>VLOOKUP(E4567&amp;" "&amp;F4567,tarifas!$A$13:$D$20,4,FALSE)*P4567</f>
        <v>#N/A</v>
      </c>
      <c r="T4567">
        <f>IF(F4567="COD1",tarifas!$D$11*(SUMIFS($P$11:$P$8770,$F$11:$F$8770,"=COD1",$B$11:$B$8770,"="&amp;B4567)/COUNTIFS($F$11:$F$8770,"=COD1",$B$11:$B$8770,"="&amp;B4567))/COUNTIFS($A$11:$A$8770,"="&amp;A4567,$F$11:$F$8770,"=COD1"),0)</f>
        <v>0</v>
      </c>
      <c r="U4567" t="e">
        <f>(VLOOKUP(F4567,tarifas!$C$7:$D$10,2,FALSE)+tarifas!$D$21)*datos!P4567</f>
        <v>#N/A</v>
      </c>
      <c r="V4567" t="e">
        <f t="shared" si="651"/>
        <v>#N/A</v>
      </c>
      <c r="W4567">
        <f t="shared" si="652"/>
        <v>0</v>
      </c>
    </row>
    <row r="4568" spans="1:23" x14ac:dyDescent="0.25">
      <c r="A4568">
        <f t="shared" si="645"/>
        <v>188</v>
      </c>
      <c r="B4568">
        <f t="shared" si="646"/>
        <v>7</v>
      </c>
      <c r="C4568" s="1">
        <f t="shared" si="653"/>
        <v>41829.874999988948</v>
      </c>
      <c r="D4568" s="7">
        <v>0</v>
      </c>
      <c r="E4568" s="7"/>
      <c r="G4568">
        <v>44.95</v>
      </c>
      <c r="H4568" s="12">
        <v>219.15967327645004</v>
      </c>
      <c r="I4568" s="13">
        <f>$D$2*tarifas!$D$12/24</f>
        <v>1.4541666666666666</v>
      </c>
      <c r="J4568" s="13" t="e">
        <f>VLOOKUP(E4568&amp;" "&amp;F4568,tarifas!$A$13:$D$20,4,FALSE)*H4568</f>
        <v>#N/A</v>
      </c>
      <c r="K4568" s="13">
        <f>IF(F4568="COD1",tarifas!$D$11*(SUMIFS($H$11:$H$8770,$F$11:$F$8770,"=COD1",$B$11:$B$8770,"="&amp;B4568)/COUNTIFS($F$11:$F$8770,"=COD1",$B$11:$B$8770,"="&amp;B4568))/COUNTIFS($A$11:$A$8770,"="&amp;A4568,$F$11:$F$8770,"=COD1"),0)</f>
        <v>0</v>
      </c>
      <c r="L4568" s="13" t="e">
        <f>(VLOOKUP(F4568,tarifas!$C$7:$D$10,2,FALSE)+tarifas!$D$21)*datos!H4568</f>
        <v>#N/A</v>
      </c>
      <c r="M4568">
        <v>0</v>
      </c>
      <c r="N4568" s="13" t="e">
        <f t="shared" si="647"/>
        <v>#N/A</v>
      </c>
      <c r="O4568">
        <f t="shared" si="648"/>
        <v>0</v>
      </c>
      <c r="P4568" s="12">
        <f t="shared" si="649"/>
        <v>219.15967327645004</v>
      </c>
      <c r="Q4568">
        <f t="shared" si="650"/>
        <v>0</v>
      </c>
      <c r="R4568">
        <f>$D$2*tarifas!$D$12/24</f>
        <v>1.4541666666666666</v>
      </c>
      <c r="S4568" t="e">
        <f>VLOOKUP(E4568&amp;" "&amp;F4568,tarifas!$A$13:$D$20,4,FALSE)*P4568</f>
        <v>#N/A</v>
      </c>
      <c r="T4568">
        <f>IF(F4568="COD1",tarifas!$D$11*(SUMIFS($P$11:$P$8770,$F$11:$F$8770,"=COD1",$B$11:$B$8770,"="&amp;B4568)/COUNTIFS($F$11:$F$8770,"=COD1",$B$11:$B$8770,"="&amp;B4568))/COUNTIFS($A$11:$A$8770,"="&amp;A4568,$F$11:$F$8770,"=COD1"),0)</f>
        <v>0</v>
      </c>
      <c r="U4568" t="e">
        <f>(VLOOKUP(F4568,tarifas!$C$7:$D$10,2,FALSE)+tarifas!$D$21)*datos!P4568</f>
        <v>#N/A</v>
      </c>
      <c r="V4568" t="e">
        <f t="shared" si="651"/>
        <v>#N/A</v>
      </c>
      <c r="W4568">
        <f t="shared" si="652"/>
        <v>0</v>
      </c>
    </row>
    <row r="4569" spans="1:23" x14ac:dyDescent="0.25">
      <c r="A4569">
        <f t="shared" si="645"/>
        <v>188</v>
      </c>
      <c r="B4569">
        <f t="shared" si="646"/>
        <v>7</v>
      </c>
      <c r="C4569" s="1">
        <f t="shared" si="653"/>
        <v>41829.916666655612</v>
      </c>
      <c r="D4569" s="7">
        <v>0</v>
      </c>
      <c r="E4569" s="7"/>
      <c r="G4569">
        <v>41.26</v>
      </c>
      <c r="H4569" s="12">
        <v>220.87391696948563</v>
      </c>
      <c r="I4569" s="13">
        <f>$D$2*tarifas!$D$12/24</f>
        <v>1.4541666666666666</v>
      </c>
      <c r="J4569" s="13" t="e">
        <f>VLOOKUP(E4569&amp;" "&amp;F4569,tarifas!$A$13:$D$20,4,FALSE)*H4569</f>
        <v>#N/A</v>
      </c>
      <c r="K4569" s="13">
        <f>IF(F4569="COD1",tarifas!$D$11*(SUMIFS($H$11:$H$8770,$F$11:$F$8770,"=COD1",$B$11:$B$8770,"="&amp;B4569)/COUNTIFS($F$11:$F$8770,"=COD1",$B$11:$B$8770,"="&amp;B4569))/COUNTIFS($A$11:$A$8770,"="&amp;A4569,$F$11:$F$8770,"=COD1"),0)</f>
        <v>0</v>
      </c>
      <c r="L4569" s="13" t="e">
        <f>(VLOOKUP(F4569,tarifas!$C$7:$D$10,2,FALSE)+tarifas!$D$21)*datos!H4569</f>
        <v>#N/A</v>
      </c>
      <c r="M4569">
        <v>0</v>
      </c>
      <c r="N4569" s="13" t="e">
        <f t="shared" si="647"/>
        <v>#N/A</v>
      </c>
      <c r="O4569">
        <f t="shared" si="648"/>
        <v>0</v>
      </c>
      <c r="P4569" s="12">
        <f t="shared" si="649"/>
        <v>220.87391696948563</v>
      </c>
      <c r="Q4569">
        <f t="shared" si="650"/>
        <v>0</v>
      </c>
      <c r="R4569">
        <f>$D$2*tarifas!$D$12/24</f>
        <v>1.4541666666666666</v>
      </c>
      <c r="S4569" t="e">
        <f>VLOOKUP(E4569&amp;" "&amp;F4569,tarifas!$A$13:$D$20,4,FALSE)*P4569</f>
        <v>#N/A</v>
      </c>
      <c r="T4569">
        <f>IF(F4569="COD1",tarifas!$D$11*(SUMIFS($P$11:$P$8770,$F$11:$F$8770,"=COD1",$B$11:$B$8770,"="&amp;B4569)/COUNTIFS($F$11:$F$8770,"=COD1",$B$11:$B$8770,"="&amp;B4569))/COUNTIFS($A$11:$A$8770,"="&amp;A4569,$F$11:$F$8770,"=COD1"),0)</f>
        <v>0</v>
      </c>
      <c r="U4569" t="e">
        <f>(VLOOKUP(F4569,tarifas!$C$7:$D$10,2,FALSE)+tarifas!$D$21)*datos!P4569</f>
        <v>#N/A</v>
      </c>
      <c r="V4569" t="e">
        <f t="shared" si="651"/>
        <v>#N/A</v>
      </c>
      <c r="W4569">
        <f t="shared" si="652"/>
        <v>0</v>
      </c>
    </row>
    <row r="4570" spans="1:23" x14ac:dyDescent="0.25">
      <c r="A4570">
        <f t="shared" si="645"/>
        <v>188</v>
      </c>
      <c r="B4570">
        <f t="shared" si="646"/>
        <v>7</v>
      </c>
      <c r="C4570" s="1">
        <f t="shared" si="653"/>
        <v>41829.958333322276</v>
      </c>
      <c r="D4570" s="7">
        <v>0</v>
      </c>
      <c r="E4570" s="7"/>
      <c r="G4570">
        <v>30.2</v>
      </c>
      <c r="H4570" s="12">
        <v>211.56254610064272</v>
      </c>
      <c r="I4570" s="13">
        <f>$D$2*tarifas!$D$12/24</f>
        <v>1.4541666666666666</v>
      </c>
      <c r="J4570" s="13" t="e">
        <f>VLOOKUP(E4570&amp;" "&amp;F4570,tarifas!$A$13:$D$20,4,FALSE)*H4570</f>
        <v>#N/A</v>
      </c>
      <c r="K4570" s="13">
        <f>IF(F4570="COD1",tarifas!$D$11*(SUMIFS($H$11:$H$8770,$F$11:$F$8770,"=COD1",$B$11:$B$8770,"="&amp;B4570)/COUNTIFS($F$11:$F$8770,"=COD1",$B$11:$B$8770,"="&amp;B4570))/COUNTIFS($A$11:$A$8770,"="&amp;A4570,$F$11:$F$8770,"=COD1"),0)</f>
        <v>0</v>
      </c>
      <c r="L4570" s="13" t="e">
        <f>(VLOOKUP(F4570,tarifas!$C$7:$D$10,2,FALSE)+tarifas!$D$21)*datos!H4570</f>
        <v>#N/A</v>
      </c>
      <c r="M4570">
        <v>0</v>
      </c>
      <c r="N4570" s="13" t="e">
        <f t="shared" si="647"/>
        <v>#N/A</v>
      </c>
      <c r="O4570">
        <f t="shared" si="648"/>
        <v>0</v>
      </c>
      <c r="P4570" s="12">
        <f t="shared" si="649"/>
        <v>211.56254610064272</v>
      </c>
      <c r="Q4570">
        <f t="shared" si="650"/>
        <v>0</v>
      </c>
      <c r="R4570">
        <f>$D$2*tarifas!$D$12/24</f>
        <v>1.4541666666666666</v>
      </c>
      <c r="S4570" t="e">
        <f>VLOOKUP(E4570&amp;" "&amp;F4570,tarifas!$A$13:$D$20,4,FALSE)*P4570</f>
        <v>#N/A</v>
      </c>
      <c r="T4570">
        <f>IF(F4570="COD1",tarifas!$D$11*(SUMIFS($P$11:$P$8770,$F$11:$F$8770,"=COD1",$B$11:$B$8770,"="&amp;B4570)/COUNTIFS($F$11:$F$8770,"=COD1",$B$11:$B$8770,"="&amp;B4570))/COUNTIFS($A$11:$A$8770,"="&amp;A4570,$F$11:$F$8770,"=COD1"),0)</f>
        <v>0</v>
      </c>
      <c r="U4570" t="e">
        <f>(VLOOKUP(F4570,tarifas!$C$7:$D$10,2,FALSE)+tarifas!$D$21)*datos!P4570</f>
        <v>#N/A</v>
      </c>
      <c r="V4570" t="e">
        <f t="shared" si="651"/>
        <v>#N/A</v>
      </c>
      <c r="W4570">
        <f t="shared" si="652"/>
        <v>0</v>
      </c>
    </row>
    <row r="4571" spans="1:23" x14ac:dyDescent="0.25">
      <c r="A4571">
        <f t="shared" si="645"/>
        <v>189</v>
      </c>
      <c r="B4571">
        <f t="shared" si="646"/>
        <v>7</v>
      </c>
      <c r="C4571" s="1">
        <f t="shared" si="653"/>
        <v>41829.999999988941</v>
      </c>
      <c r="D4571" s="7">
        <v>0</v>
      </c>
      <c r="E4571" s="7"/>
      <c r="G4571">
        <v>27.62</v>
      </c>
      <c r="H4571" s="12">
        <v>209.46693210678194</v>
      </c>
      <c r="I4571" s="13">
        <f>$D$2*tarifas!$D$12/24</f>
        <v>1.4541666666666666</v>
      </c>
      <c r="J4571" s="13" t="e">
        <f>VLOOKUP(E4571&amp;" "&amp;F4571,tarifas!$A$13:$D$20,4,FALSE)*H4571</f>
        <v>#N/A</v>
      </c>
      <c r="K4571" s="13">
        <f>IF(F4571="COD1",tarifas!$D$11*(SUMIFS($H$11:$H$8770,$F$11:$F$8770,"=COD1",$B$11:$B$8770,"="&amp;B4571)/COUNTIFS($F$11:$F$8770,"=COD1",$B$11:$B$8770,"="&amp;B4571))/COUNTIFS($A$11:$A$8770,"="&amp;A4571,$F$11:$F$8770,"=COD1"),0)</f>
        <v>0</v>
      </c>
      <c r="L4571" s="13" t="e">
        <f>(VLOOKUP(F4571,tarifas!$C$7:$D$10,2,FALSE)+tarifas!$D$21)*datos!H4571</f>
        <v>#N/A</v>
      </c>
      <c r="M4571">
        <v>0</v>
      </c>
      <c r="N4571" s="13" t="e">
        <f t="shared" si="647"/>
        <v>#N/A</v>
      </c>
      <c r="O4571">
        <f t="shared" si="648"/>
        <v>0</v>
      </c>
      <c r="P4571" s="12">
        <f t="shared" si="649"/>
        <v>209.46693210678194</v>
      </c>
      <c r="Q4571">
        <f t="shared" si="650"/>
        <v>0</v>
      </c>
      <c r="R4571">
        <f>$D$2*tarifas!$D$12/24</f>
        <v>1.4541666666666666</v>
      </c>
      <c r="S4571" t="e">
        <f>VLOOKUP(E4571&amp;" "&amp;F4571,tarifas!$A$13:$D$20,4,FALSE)*P4571</f>
        <v>#N/A</v>
      </c>
      <c r="T4571">
        <f>IF(F4571="COD1",tarifas!$D$11*(SUMIFS($P$11:$P$8770,$F$11:$F$8770,"=COD1",$B$11:$B$8770,"="&amp;B4571)/COUNTIFS($F$11:$F$8770,"=COD1",$B$11:$B$8770,"="&amp;B4571))/COUNTIFS($A$11:$A$8770,"="&amp;A4571,$F$11:$F$8770,"=COD1"),0)</f>
        <v>0</v>
      </c>
      <c r="U4571" t="e">
        <f>(VLOOKUP(F4571,tarifas!$C$7:$D$10,2,FALSE)+tarifas!$D$21)*datos!P4571</f>
        <v>#N/A</v>
      </c>
      <c r="V4571" t="e">
        <f t="shared" si="651"/>
        <v>#N/A</v>
      </c>
      <c r="W4571">
        <f t="shared" si="652"/>
        <v>0</v>
      </c>
    </row>
    <row r="4572" spans="1:23" x14ac:dyDescent="0.25">
      <c r="A4572">
        <f t="shared" si="645"/>
        <v>189</v>
      </c>
      <c r="B4572">
        <f t="shared" si="646"/>
        <v>7</v>
      </c>
      <c r="C4572" s="1">
        <f t="shared" si="653"/>
        <v>41830.041666655605</v>
      </c>
      <c r="D4572" s="7">
        <v>0</v>
      </c>
      <c r="E4572" s="7"/>
      <c r="G4572">
        <v>25.46</v>
      </c>
      <c r="H4572" s="12">
        <v>207.55360837593869</v>
      </c>
      <c r="I4572" s="13">
        <f>$D$2*tarifas!$D$12/24</f>
        <v>1.4541666666666666</v>
      </c>
      <c r="J4572" s="13" t="e">
        <f>VLOOKUP(E4572&amp;" "&amp;F4572,tarifas!$A$13:$D$20,4,FALSE)*H4572</f>
        <v>#N/A</v>
      </c>
      <c r="K4572" s="13">
        <f>IF(F4572="COD1",tarifas!$D$11*(SUMIFS($H$11:$H$8770,$F$11:$F$8770,"=COD1",$B$11:$B$8770,"="&amp;B4572)/COUNTIFS($F$11:$F$8770,"=COD1",$B$11:$B$8770,"="&amp;B4572))/COUNTIFS($A$11:$A$8770,"="&amp;A4572,$F$11:$F$8770,"=COD1"),0)</f>
        <v>0</v>
      </c>
      <c r="L4572" s="13" t="e">
        <f>(VLOOKUP(F4572,tarifas!$C$7:$D$10,2,FALSE)+tarifas!$D$21)*datos!H4572</f>
        <v>#N/A</v>
      </c>
      <c r="M4572">
        <v>0</v>
      </c>
      <c r="N4572" s="13" t="e">
        <f t="shared" si="647"/>
        <v>#N/A</v>
      </c>
      <c r="O4572">
        <f t="shared" si="648"/>
        <v>0</v>
      </c>
      <c r="P4572" s="12">
        <f t="shared" si="649"/>
        <v>207.55360837593869</v>
      </c>
      <c r="Q4572">
        <f t="shared" si="650"/>
        <v>0</v>
      </c>
      <c r="R4572">
        <f>$D$2*tarifas!$D$12/24</f>
        <v>1.4541666666666666</v>
      </c>
      <c r="S4572" t="e">
        <f>VLOOKUP(E4572&amp;" "&amp;F4572,tarifas!$A$13:$D$20,4,FALSE)*P4572</f>
        <v>#N/A</v>
      </c>
      <c r="T4572">
        <f>IF(F4572="COD1",tarifas!$D$11*(SUMIFS($P$11:$P$8770,$F$11:$F$8770,"=COD1",$B$11:$B$8770,"="&amp;B4572)/COUNTIFS($F$11:$F$8770,"=COD1",$B$11:$B$8770,"="&amp;B4572))/COUNTIFS($A$11:$A$8770,"="&amp;A4572,$F$11:$F$8770,"=COD1"),0)</f>
        <v>0</v>
      </c>
      <c r="U4572" t="e">
        <f>(VLOOKUP(F4572,tarifas!$C$7:$D$10,2,FALSE)+tarifas!$D$21)*datos!P4572</f>
        <v>#N/A</v>
      </c>
      <c r="V4572" t="e">
        <f t="shared" si="651"/>
        <v>#N/A</v>
      </c>
      <c r="W4572">
        <f t="shared" si="652"/>
        <v>0</v>
      </c>
    </row>
    <row r="4573" spans="1:23" x14ac:dyDescent="0.25">
      <c r="A4573">
        <f t="shared" si="645"/>
        <v>189</v>
      </c>
      <c r="B4573">
        <f t="shared" si="646"/>
        <v>7</v>
      </c>
      <c r="C4573" s="1">
        <f t="shared" si="653"/>
        <v>41830.083333322269</v>
      </c>
      <c r="D4573" s="7">
        <v>0</v>
      </c>
      <c r="E4573" s="7"/>
      <c r="G4573">
        <v>25.49</v>
      </c>
      <c r="H4573" s="12">
        <v>205.23458965668215</v>
      </c>
      <c r="I4573" s="13">
        <f>$D$2*tarifas!$D$12/24</f>
        <v>1.4541666666666666</v>
      </c>
      <c r="J4573" s="13" t="e">
        <f>VLOOKUP(E4573&amp;" "&amp;F4573,tarifas!$A$13:$D$20,4,FALSE)*H4573</f>
        <v>#N/A</v>
      </c>
      <c r="K4573" s="13">
        <f>IF(F4573="COD1",tarifas!$D$11*(SUMIFS($H$11:$H$8770,$F$11:$F$8770,"=COD1",$B$11:$B$8770,"="&amp;B4573)/COUNTIFS($F$11:$F$8770,"=COD1",$B$11:$B$8770,"="&amp;B4573))/COUNTIFS($A$11:$A$8770,"="&amp;A4573,$F$11:$F$8770,"=COD1"),0)</f>
        <v>0</v>
      </c>
      <c r="L4573" s="13" t="e">
        <f>(VLOOKUP(F4573,tarifas!$C$7:$D$10,2,FALSE)+tarifas!$D$21)*datos!H4573</f>
        <v>#N/A</v>
      </c>
      <c r="M4573">
        <v>0</v>
      </c>
      <c r="N4573" s="13" t="e">
        <f t="shared" si="647"/>
        <v>#N/A</v>
      </c>
      <c r="O4573">
        <f t="shared" si="648"/>
        <v>0</v>
      </c>
      <c r="P4573" s="12">
        <f t="shared" si="649"/>
        <v>205.23458965668215</v>
      </c>
      <c r="Q4573">
        <f t="shared" si="650"/>
        <v>0</v>
      </c>
      <c r="R4573">
        <f>$D$2*tarifas!$D$12/24</f>
        <v>1.4541666666666666</v>
      </c>
      <c r="S4573" t="e">
        <f>VLOOKUP(E4573&amp;" "&amp;F4573,tarifas!$A$13:$D$20,4,FALSE)*P4573</f>
        <v>#N/A</v>
      </c>
      <c r="T4573">
        <f>IF(F4573="COD1",tarifas!$D$11*(SUMIFS($P$11:$P$8770,$F$11:$F$8770,"=COD1",$B$11:$B$8770,"="&amp;B4573)/COUNTIFS($F$11:$F$8770,"=COD1",$B$11:$B$8770,"="&amp;B4573))/COUNTIFS($A$11:$A$8770,"="&amp;A4573,$F$11:$F$8770,"=COD1"),0)</f>
        <v>0</v>
      </c>
      <c r="U4573" t="e">
        <f>(VLOOKUP(F4573,tarifas!$C$7:$D$10,2,FALSE)+tarifas!$D$21)*datos!P4573</f>
        <v>#N/A</v>
      </c>
      <c r="V4573" t="e">
        <f t="shared" si="651"/>
        <v>#N/A</v>
      </c>
      <c r="W4573">
        <f t="shared" si="652"/>
        <v>0</v>
      </c>
    </row>
    <row r="4574" spans="1:23" x14ac:dyDescent="0.25">
      <c r="A4574">
        <f t="shared" si="645"/>
        <v>189</v>
      </c>
      <c r="B4574">
        <f t="shared" si="646"/>
        <v>7</v>
      </c>
      <c r="C4574" s="1">
        <f t="shared" si="653"/>
        <v>41830.124999988933</v>
      </c>
      <c r="D4574" s="7">
        <v>0</v>
      </c>
      <c r="E4574" s="7"/>
      <c r="G4574">
        <v>24.78</v>
      </c>
      <c r="H4574" s="12">
        <v>202.51782473828933</v>
      </c>
      <c r="I4574" s="13">
        <f>$D$2*tarifas!$D$12/24</f>
        <v>1.4541666666666666</v>
      </c>
      <c r="J4574" s="13" t="e">
        <f>VLOOKUP(E4574&amp;" "&amp;F4574,tarifas!$A$13:$D$20,4,FALSE)*H4574</f>
        <v>#N/A</v>
      </c>
      <c r="K4574" s="13">
        <f>IF(F4574="COD1",tarifas!$D$11*(SUMIFS($H$11:$H$8770,$F$11:$F$8770,"=COD1",$B$11:$B$8770,"="&amp;B4574)/COUNTIFS($F$11:$F$8770,"=COD1",$B$11:$B$8770,"="&amp;B4574))/COUNTIFS($A$11:$A$8770,"="&amp;A4574,$F$11:$F$8770,"=COD1"),0)</f>
        <v>0</v>
      </c>
      <c r="L4574" s="13" t="e">
        <f>(VLOOKUP(F4574,tarifas!$C$7:$D$10,2,FALSE)+tarifas!$D$21)*datos!H4574</f>
        <v>#N/A</v>
      </c>
      <c r="M4574">
        <v>0</v>
      </c>
      <c r="N4574" s="13" t="e">
        <f t="shared" si="647"/>
        <v>#N/A</v>
      </c>
      <c r="O4574">
        <f t="shared" si="648"/>
        <v>0</v>
      </c>
      <c r="P4574" s="12">
        <f t="shared" si="649"/>
        <v>202.51782473828933</v>
      </c>
      <c r="Q4574">
        <f t="shared" si="650"/>
        <v>0</v>
      </c>
      <c r="R4574">
        <f>$D$2*tarifas!$D$12/24</f>
        <v>1.4541666666666666</v>
      </c>
      <c r="S4574" t="e">
        <f>VLOOKUP(E4574&amp;" "&amp;F4574,tarifas!$A$13:$D$20,4,FALSE)*P4574</f>
        <v>#N/A</v>
      </c>
      <c r="T4574">
        <f>IF(F4574="COD1",tarifas!$D$11*(SUMIFS($P$11:$P$8770,$F$11:$F$8770,"=COD1",$B$11:$B$8770,"="&amp;B4574)/COUNTIFS($F$11:$F$8770,"=COD1",$B$11:$B$8770,"="&amp;B4574))/COUNTIFS($A$11:$A$8770,"="&amp;A4574,$F$11:$F$8770,"=COD1"),0)</f>
        <v>0</v>
      </c>
      <c r="U4574" t="e">
        <f>(VLOOKUP(F4574,tarifas!$C$7:$D$10,2,FALSE)+tarifas!$D$21)*datos!P4574</f>
        <v>#N/A</v>
      </c>
      <c r="V4574" t="e">
        <f t="shared" si="651"/>
        <v>#N/A</v>
      </c>
      <c r="W4574">
        <f t="shared" si="652"/>
        <v>0</v>
      </c>
    </row>
    <row r="4575" spans="1:23" x14ac:dyDescent="0.25">
      <c r="A4575">
        <f t="shared" si="645"/>
        <v>189</v>
      </c>
      <c r="B4575">
        <f t="shared" si="646"/>
        <v>7</v>
      </c>
      <c r="C4575" s="1">
        <f t="shared" si="653"/>
        <v>41830.166666655598</v>
      </c>
      <c r="D4575" s="7">
        <v>0</v>
      </c>
      <c r="E4575" s="7"/>
      <c r="G4575">
        <v>25.43</v>
      </c>
      <c r="H4575" s="12">
        <v>203.19850213831728</v>
      </c>
      <c r="I4575" s="13">
        <f>$D$2*tarifas!$D$12/24</f>
        <v>1.4541666666666666</v>
      </c>
      <c r="J4575" s="13" t="e">
        <f>VLOOKUP(E4575&amp;" "&amp;F4575,tarifas!$A$13:$D$20,4,FALSE)*H4575</f>
        <v>#N/A</v>
      </c>
      <c r="K4575" s="13">
        <f>IF(F4575="COD1",tarifas!$D$11*(SUMIFS($H$11:$H$8770,$F$11:$F$8770,"=COD1",$B$11:$B$8770,"="&amp;B4575)/COUNTIFS($F$11:$F$8770,"=COD1",$B$11:$B$8770,"="&amp;B4575))/COUNTIFS($A$11:$A$8770,"="&amp;A4575,$F$11:$F$8770,"=COD1"),0)</f>
        <v>0</v>
      </c>
      <c r="L4575" s="13" t="e">
        <f>(VLOOKUP(F4575,tarifas!$C$7:$D$10,2,FALSE)+tarifas!$D$21)*datos!H4575</f>
        <v>#N/A</v>
      </c>
      <c r="M4575">
        <v>0</v>
      </c>
      <c r="N4575" s="13" t="e">
        <f t="shared" si="647"/>
        <v>#N/A</v>
      </c>
      <c r="O4575">
        <f t="shared" si="648"/>
        <v>0</v>
      </c>
      <c r="P4575" s="12">
        <f t="shared" si="649"/>
        <v>203.19850213831728</v>
      </c>
      <c r="Q4575">
        <f t="shared" si="650"/>
        <v>0</v>
      </c>
      <c r="R4575">
        <f>$D$2*tarifas!$D$12/24</f>
        <v>1.4541666666666666</v>
      </c>
      <c r="S4575" t="e">
        <f>VLOOKUP(E4575&amp;" "&amp;F4575,tarifas!$A$13:$D$20,4,FALSE)*P4575</f>
        <v>#N/A</v>
      </c>
      <c r="T4575">
        <f>IF(F4575="COD1",tarifas!$D$11*(SUMIFS($P$11:$P$8770,$F$11:$F$8770,"=COD1",$B$11:$B$8770,"="&amp;B4575)/COUNTIFS($F$11:$F$8770,"=COD1",$B$11:$B$8770,"="&amp;B4575))/COUNTIFS($A$11:$A$8770,"="&amp;A4575,$F$11:$F$8770,"=COD1"),0)</f>
        <v>0</v>
      </c>
      <c r="U4575" t="e">
        <f>(VLOOKUP(F4575,tarifas!$C$7:$D$10,2,FALSE)+tarifas!$D$21)*datos!P4575</f>
        <v>#N/A</v>
      </c>
      <c r="V4575" t="e">
        <f t="shared" si="651"/>
        <v>#N/A</v>
      </c>
      <c r="W4575">
        <f t="shared" si="652"/>
        <v>0</v>
      </c>
    </row>
    <row r="4576" spans="1:23" x14ac:dyDescent="0.25">
      <c r="A4576">
        <f t="shared" si="645"/>
        <v>189</v>
      </c>
      <c r="B4576">
        <f t="shared" si="646"/>
        <v>7</v>
      </c>
      <c r="C4576" s="1">
        <f t="shared" si="653"/>
        <v>41830.208333322262</v>
      </c>
      <c r="D4576" s="7">
        <v>0</v>
      </c>
      <c r="E4576" s="7"/>
      <c r="G4576">
        <v>29</v>
      </c>
      <c r="H4576" s="12">
        <v>202.9677315298764</v>
      </c>
      <c r="I4576" s="13">
        <f>$D$2*tarifas!$D$12/24</f>
        <v>1.4541666666666666</v>
      </c>
      <c r="J4576" s="13" t="e">
        <f>VLOOKUP(E4576&amp;" "&amp;F4576,tarifas!$A$13:$D$20,4,FALSE)*H4576</f>
        <v>#N/A</v>
      </c>
      <c r="K4576" s="13">
        <f>IF(F4576="COD1",tarifas!$D$11*(SUMIFS($H$11:$H$8770,$F$11:$F$8770,"=COD1",$B$11:$B$8770,"="&amp;B4576)/COUNTIFS($F$11:$F$8770,"=COD1",$B$11:$B$8770,"="&amp;B4576))/COUNTIFS($A$11:$A$8770,"="&amp;A4576,$F$11:$F$8770,"=COD1"),0)</f>
        <v>0</v>
      </c>
      <c r="L4576" s="13" t="e">
        <f>(VLOOKUP(F4576,tarifas!$C$7:$D$10,2,FALSE)+tarifas!$D$21)*datos!H4576</f>
        <v>#N/A</v>
      </c>
      <c r="M4576">
        <v>8.6875</v>
      </c>
      <c r="N4576" s="13" t="e">
        <f t="shared" si="647"/>
        <v>#N/A</v>
      </c>
      <c r="O4576">
        <f t="shared" si="648"/>
        <v>8.6875</v>
      </c>
      <c r="P4576" s="12">
        <f t="shared" si="649"/>
        <v>194.2802315298764</v>
      </c>
      <c r="Q4576">
        <f t="shared" si="650"/>
        <v>0</v>
      </c>
      <c r="R4576">
        <f>$D$2*tarifas!$D$12/24</f>
        <v>1.4541666666666666</v>
      </c>
      <c r="S4576" t="e">
        <f>VLOOKUP(E4576&amp;" "&amp;F4576,tarifas!$A$13:$D$20,4,FALSE)*P4576</f>
        <v>#N/A</v>
      </c>
      <c r="T4576">
        <f>IF(F4576="COD1",tarifas!$D$11*(SUMIFS($P$11:$P$8770,$F$11:$F$8770,"=COD1",$B$11:$B$8770,"="&amp;B4576)/COUNTIFS($F$11:$F$8770,"=COD1",$B$11:$B$8770,"="&amp;B4576))/COUNTIFS($A$11:$A$8770,"="&amp;A4576,$F$11:$F$8770,"=COD1"),0)</f>
        <v>0</v>
      </c>
      <c r="U4576" t="e">
        <f>(VLOOKUP(F4576,tarifas!$C$7:$D$10,2,FALSE)+tarifas!$D$21)*datos!P4576</f>
        <v>#N/A</v>
      </c>
      <c r="V4576" t="e">
        <f t="shared" si="651"/>
        <v>#N/A</v>
      </c>
      <c r="W4576">
        <f t="shared" si="652"/>
        <v>0</v>
      </c>
    </row>
    <row r="4577" spans="1:23" x14ac:dyDescent="0.25">
      <c r="A4577">
        <f t="shared" si="645"/>
        <v>189</v>
      </c>
      <c r="B4577">
        <f t="shared" si="646"/>
        <v>7</v>
      </c>
      <c r="C4577" s="1">
        <f t="shared" si="653"/>
        <v>41830.249999988926</v>
      </c>
      <c r="D4577" s="7">
        <v>11.075757575757574</v>
      </c>
      <c r="E4577" s="7"/>
      <c r="G4577">
        <v>32.93</v>
      </c>
      <c r="H4577" s="12">
        <v>225.59695399255273</v>
      </c>
      <c r="I4577" s="13">
        <f>$D$2*tarifas!$D$12/24</f>
        <v>1.4541666666666666</v>
      </c>
      <c r="J4577" s="13" t="e">
        <f>VLOOKUP(E4577&amp;" "&amp;F4577,tarifas!$A$13:$D$20,4,FALSE)*H4577</f>
        <v>#N/A</v>
      </c>
      <c r="K4577" s="13">
        <f>IF(F4577="COD1",tarifas!$D$11*(SUMIFS($H$11:$H$8770,$F$11:$F$8770,"=COD1",$B$11:$B$8770,"="&amp;B4577)/COUNTIFS($F$11:$F$8770,"=COD1",$B$11:$B$8770,"="&amp;B4577))/COUNTIFS($A$11:$A$8770,"="&amp;A4577,$F$11:$F$8770,"=COD1"),0)</f>
        <v>0</v>
      </c>
      <c r="L4577" s="13" t="e">
        <f>(VLOOKUP(F4577,tarifas!$C$7:$D$10,2,FALSE)+tarifas!$D$21)*datos!H4577</f>
        <v>#N/A</v>
      </c>
      <c r="M4577">
        <v>40.391120000000001</v>
      </c>
      <c r="N4577" s="13" t="e">
        <f t="shared" si="647"/>
        <v>#N/A</v>
      </c>
      <c r="O4577">
        <f t="shared" si="648"/>
        <v>40.391120000000001</v>
      </c>
      <c r="P4577" s="12">
        <f t="shared" si="649"/>
        <v>185.20583399255273</v>
      </c>
      <c r="Q4577">
        <f t="shared" si="650"/>
        <v>0</v>
      </c>
      <c r="R4577">
        <f>$D$2*tarifas!$D$12/24</f>
        <v>1.4541666666666666</v>
      </c>
      <c r="S4577" t="e">
        <f>VLOOKUP(E4577&amp;" "&amp;F4577,tarifas!$A$13:$D$20,4,FALSE)*P4577</f>
        <v>#N/A</v>
      </c>
      <c r="T4577">
        <f>IF(F4577="COD1",tarifas!$D$11*(SUMIFS($P$11:$P$8770,$F$11:$F$8770,"=COD1",$B$11:$B$8770,"="&amp;B4577)/COUNTIFS($F$11:$F$8770,"=COD1",$B$11:$B$8770,"="&amp;B4577))/COUNTIFS($A$11:$A$8770,"="&amp;A4577,$F$11:$F$8770,"=COD1"),0)</f>
        <v>0</v>
      </c>
      <c r="U4577" t="e">
        <f>(VLOOKUP(F4577,tarifas!$C$7:$D$10,2,FALSE)+tarifas!$D$21)*datos!P4577</f>
        <v>#N/A</v>
      </c>
      <c r="V4577" t="e">
        <f t="shared" si="651"/>
        <v>#N/A</v>
      </c>
      <c r="W4577">
        <f t="shared" si="652"/>
        <v>0</v>
      </c>
    </row>
    <row r="4578" spans="1:23" x14ac:dyDescent="0.25">
      <c r="A4578">
        <f t="shared" si="645"/>
        <v>189</v>
      </c>
      <c r="B4578">
        <f t="shared" si="646"/>
        <v>7</v>
      </c>
      <c r="C4578" s="1">
        <f t="shared" si="653"/>
        <v>41830.29166665559</v>
      </c>
      <c r="D4578" s="7">
        <v>86.030303030303045</v>
      </c>
      <c r="E4578" s="7"/>
      <c r="G4578">
        <v>41.26</v>
      </c>
      <c r="H4578" s="12">
        <v>285.12716911857694</v>
      </c>
      <c r="I4578" s="13">
        <f>$D$2*tarifas!$D$12/24</f>
        <v>1.4541666666666666</v>
      </c>
      <c r="J4578" s="13" t="e">
        <f>VLOOKUP(E4578&amp;" "&amp;F4578,tarifas!$A$13:$D$20,4,FALSE)*H4578</f>
        <v>#N/A</v>
      </c>
      <c r="K4578" s="13">
        <f>IF(F4578="COD1",tarifas!$D$11*(SUMIFS($H$11:$H$8770,$F$11:$F$8770,"=COD1",$B$11:$B$8770,"="&amp;B4578)/COUNTIFS($F$11:$F$8770,"=COD1",$B$11:$B$8770,"="&amp;B4578))/COUNTIFS($A$11:$A$8770,"="&amp;A4578,$F$11:$F$8770,"=COD1"),0)</f>
        <v>0</v>
      </c>
      <c r="L4578" s="13" t="e">
        <f>(VLOOKUP(F4578,tarifas!$C$7:$D$10,2,FALSE)+tarifas!$D$21)*datos!H4578</f>
        <v>#N/A</v>
      </c>
      <c r="M4578">
        <v>174.61879000000002</v>
      </c>
      <c r="N4578" s="13" t="e">
        <f t="shared" si="647"/>
        <v>#N/A</v>
      </c>
      <c r="O4578">
        <f t="shared" si="648"/>
        <v>174.61879000000002</v>
      </c>
      <c r="P4578" s="12">
        <f t="shared" si="649"/>
        <v>110.50837911857693</v>
      </c>
      <c r="Q4578">
        <f t="shared" si="650"/>
        <v>0</v>
      </c>
      <c r="R4578">
        <f>$D$2*tarifas!$D$12/24</f>
        <v>1.4541666666666666</v>
      </c>
      <c r="S4578" t="e">
        <f>VLOOKUP(E4578&amp;" "&amp;F4578,tarifas!$A$13:$D$20,4,FALSE)*P4578</f>
        <v>#N/A</v>
      </c>
      <c r="T4578">
        <f>IF(F4578="COD1",tarifas!$D$11*(SUMIFS($P$11:$P$8770,$F$11:$F$8770,"=COD1",$B$11:$B$8770,"="&amp;B4578)/COUNTIFS($F$11:$F$8770,"=COD1",$B$11:$B$8770,"="&amp;B4578))/COUNTIFS($A$11:$A$8770,"="&amp;A4578,$F$11:$F$8770,"=COD1"),0)</f>
        <v>0</v>
      </c>
      <c r="U4578" t="e">
        <f>(VLOOKUP(F4578,tarifas!$C$7:$D$10,2,FALSE)+tarifas!$D$21)*datos!P4578</f>
        <v>#N/A</v>
      </c>
      <c r="V4578" t="e">
        <f t="shared" si="651"/>
        <v>#N/A</v>
      </c>
      <c r="W4578">
        <f t="shared" si="652"/>
        <v>0</v>
      </c>
    </row>
    <row r="4579" spans="1:23" x14ac:dyDescent="0.25">
      <c r="A4579">
        <f t="shared" si="645"/>
        <v>189</v>
      </c>
      <c r="B4579">
        <f t="shared" si="646"/>
        <v>7</v>
      </c>
      <c r="C4579" s="1">
        <f t="shared" si="653"/>
        <v>41830.333333322254</v>
      </c>
      <c r="D4579" s="7">
        <v>270.4545454545455</v>
      </c>
      <c r="E4579" s="7"/>
      <c r="G4579">
        <v>44.17</v>
      </c>
      <c r="H4579" s="12">
        <v>438.54793149121917</v>
      </c>
      <c r="I4579" s="13">
        <f>$D$2*tarifas!$D$12/24</f>
        <v>1.4541666666666666</v>
      </c>
      <c r="J4579" s="13" t="e">
        <f>VLOOKUP(E4579&amp;" "&amp;F4579,tarifas!$A$13:$D$20,4,FALSE)*H4579</f>
        <v>#N/A</v>
      </c>
      <c r="K4579" s="13">
        <f>IF(F4579="COD1",tarifas!$D$11*(SUMIFS($H$11:$H$8770,$F$11:$F$8770,"=COD1",$B$11:$B$8770,"="&amp;B4579)/COUNTIFS($F$11:$F$8770,"=COD1",$B$11:$B$8770,"="&amp;B4579))/COUNTIFS($A$11:$A$8770,"="&amp;A4579,$F$11:$F$8770,"=COD1"),0)</f>
        <v>0</v>
      </c>
      <c r="L4579" s="13" t="e">
        <f>(VLOOKUP(F4579,tarifas!$C$7:$D$10,2,FALSE)+tarifas!$D$21)*datos!H4579</f>
        <v>#N/A</v>
      </c>
      <c r="M4579">
        <v>305.89532000000003</v>
      </c>
      <c r="N4579" s="13" t="e">
        <f t="shared" si="647"/>
        <v>#N/A</v>
      </c>
      <c r="O4579">
        <f t="shared" si="648"/>
        <v>305.89532000000003</v>
      </c>
      <c r="P4579" s="12">
        <f t="shared" si="649"/>
        <v>132.65261149121915</v>
      </c>
      <c r="Q4579">
        <f t="shared" si="650"/>
        <v>0</v>
      </c>
      <c r="R4579">
        <f>$D$2*tarifas!$D$12/24</f>
        <v>1.4541666666666666</v>
      </c>
      <c r="S4579" t="e">
        <f>VLOOKUP(E4579&amp;" "&amp;F4579,tarifas!$A$13:$D$20,4,FALSE)*P4579</f>
        <v>#N/A</v>
      </c>
      <c r="T4579">
        <f>IF(F4579="COD1",tarifas!$D$11*(SUMIFS($P$11:$P$8770,$F$11:$F$8770,"=COD1",$B$11:$B$8770,"="&amp;B4579)/COUNTIFS($F$11:$F$8770,"=COD1",$B$11:$B$8770,"="&amp;B4579))/COUNTIFS($A$11:$A$8770,"="&amp;A4579,$F$11:$F$8770,"=COD1"),0)</f>
        <v>0</v>
      </c>
      <c r="U4579" t="e">
        <f>(VLOOKUP(F4579,tarifas!$C$7:$D$10,2,FALSE)+tarifas!$D$21)*datos!P4579</f>
        <v>#N/A</v>
      </c>
      <c r="V4579" t="e">
        <f t="shared" si="651"/>
        <v>#N/A</v>
      </c>
      <c r="W4579">
        <f t="shared" si="652"/>
        <v>0</v>
      </c>
    </row>
    <row r="4580" spans="1:23" x14ac:dyDescent="0.25">
      <c r="A4580">
        <f t="shared" si="645"/>
        <v>189</v>
      </c>
      <c r="B4580">
        <f t="shared" si="646"/>
        <v>7</v>
      </c>
      <c r="C4580" s="1">
        <f t="shared" si="653"/>
        <v>41830.374999988919</v>
      </c>
      <c r="D4580" s="7">
        <v>469.81818181818181</v>
      </c>
      <c r="E4580" s="7"/>
      <c r="G4580">
        <v>44.95</v>
      </c>
      <c r="H4580" s="12">
        <v>548.42796793967966</v>
      </c>
      <c r="I4580" s="13">
        <f>$D$2*tarifas!$D$12/24</f>
        <v>1.4541666666666666</v>
      </c>
      <c r="J4580" s="13" t="e">
        <f>VLOOKUP(E4580&amp;" "&amp;F4580,tarifas!$A$13:$D$20,4,FALSE)*H4580</f>
        <v>#N/A</v>
      </c>
      <c r="K4580" s="13">
        <f>IF(F4580="COD1",tarifas!$D$11*(SUMIFS($H$11:$H$8770,$F$11:$F$8770,"=COD1",$B$11:$B$8770,"="&amp;B4580)/COUNTIFS($F$11:$F$8770,"=COD1",$B$11:$B$8770,"="&amp;B4580))/COUNTIFS($A$11:$A$8770,"="&amp;A4580,$F$11:$F$8770,"=COD1"),0)</f>
        <v>0</v>
      </c>
      <c r="L4580" s="13" t="e">
        <f>(VLOOKUP(F4580,tarifas!$C$7:$D$10,2,FALSE)+tarifas!$D$21)*datos!H4580</f>
        <v>#N/A</v>
      </c>
      <c r="M4580">
        <v>407.92586</v>
      </c>
      <c r="N4580" s="13" t="e">
        <f t="shared" si="647"/>
        <v>#N/A</v>
      </c>
      <c r="O4580">
        <f t="shared" si="648"/>
        <v>407.92586</v>
      </c>
      <c r="P4580" s="12">
        <f t="shared" si="649"/>
        <v>140.50210793967966</v>
      </c>
      <c r="Q4580">
        <f t="shared" si="650"/>
        <v>0</v>
      </c>
      <c r="R4580">
        <f>$D$2*tarifas!$D$12/24</f>
        <v>1.4541666666666666</v>
      </c>
      <c r="S4580" t="e">
        <f>VLOOKUP(E4580&amp;" "&amp;F4580,tarifas!$A$13:$D$20,4,FALSE)*P4580</f>
        <v>#N/A</v>
      </c>
      <c r="T4580">
        <f>IF(F4580="COD1",tarifas!$D$11*(SUMIFS($P$11:$P$8770,$F$11:$F$8770,"=COD1",$B$11:$B$8770,"="&amp;B4580)/COUNTIFS($F$11:$F$8770,"=COD1",$B$11:$B$8770,"="&amp;B4580))/COUNTIFS($A$11:$A$8770,"="&amp;A4580,$F$11:$F$8770,"=COD1"),0)</f>
        <v>0</v>
      </c>
      <c r="U4580" t="e">
        <f>(VLOOKUP(F4580,tarifas!$C$7:$D$10,2,FALSE)+tarifas!$D$21)*datos!P4580</f>
        <v>#N/A</v>
      </c>
      <c r="V4580" t="e">
        <f t="shared" si="651"/>
        <v>#N/A</v>
      </c>
      <c r="W4580">
        <f t="shared" si="652"/>
        <v>0</v>
      </c>
    </row>
    <row r="4581" spans="1:23" x14ac:dyDescent="0.25">
      <c r="A4581">
        <f t="shared" si="645"/>
        <v>189</v>
      </c>
      <c r="B4581">
        <f t="shared" si="646"/>
        <v>7</v>
      </c>
      <c r="C4581" s="1">
        <f t="shared" si="653"/>
        <v>41830.416666655583</v>
      </c>
      <c r="D4581" s="7">
        <v>631.06060606060612</v>
      </c>
      <c r="E4581" s="7"/>
      <c r="G4581">
        <v>44.17</v>
      </c>
      <c r="H4581" s="12">
        <v>600.26780189191436</v>
      </c>
      <c r="I4581" s="13">
        <f>$D$2*tarifas!$D$12/24</f>
        <v>1.4541666666666666</v>
      </c>
      <c r="J4581" s="13" t="e">
        <f>VLOOKUP(E4581&amp;" "&amp;F4581,tarifas!$A$13:$D$20,4,FALSE)*H4581</f>
        <v>#N/A</v>
      </c>
      <c r="K4581" s="13">
        <f>IF(F4581="COD1",tarifas!$D$11*(SUMIFS($H$11:$H$8770,$F$11:$F$8770,"=COD1",$B$11:$B$8770,"="&amp;B4581)/COUNTIFS($F$11:$F$8770,"=COD1",$B$11:$B$8770,"="&amp;B4581))/COUNTIFS($A$11:$A$8770,"="&amp;A4581,$F$11:$F$8770,"=COD1"),0)</f>
        <v>0</v>
      </c>
      <c r="L4581" s="13" t="e">
        <f>(VLOOKUP(F4581,tarifas!$C$7:$D$10,2,FALSE)+tarifas!$D$21)*datos!H4581</f>
        <v>#N/A</v>
      </c>
      <c r="M4581">
        <v>474.63938000000002</v>
      </c>
      <c r="N4581" s="13" t="e">
        <f t="shared" si="647"/>
        <v>#N/A</v>
      </c>
      <c r="O4581">
        <f t="shared" si="648"/>
        <v>474.63938000000002</v>
      </c>
      <c r="P4581" s="12">
        <f t="shared" si="649"/>
        <v>125.62842189191434</v>
      </c>
      <c r="Q4581">
        <f t="shared" si="650"/>
        <v>0</v>
      </c>
      <c r="R4581">
        <f>$D$2*tarifas!$D$12/24</f>
        <v>1.4541666666666666</v>
      </c>
      <c r="S4581" t="e">
        <f>VLOOKUP(E4581&amp;" "&amp;F4581,tarifas!$A$13:$D$20,4,FALSE)*P4581</f>
        <v>#N/A</v>
      </c>
      <c r="T4581">
        <f>IF(F4581="COD1",tarifas!$D$11*(SUMIFS($P$11:$P$8770,$F$11:$F$8770,"=COD1",$B$11:$B$8770,"="&amp;B4581)/COUNTIFS($F$11:$F$8770,"=COD1",$B$11:$B$8770,"="&amp;B4581))/COUNTIFS($A$11:$A$8770,"="&amp;A4581,$F$11:$F$8770,"=COD1"),0)</f>
        <v>0</v>
      </c>
      <c r="U4581" t="e">
        <f>(VLOOKUP(F4581,tarifas!$C$7:$D$10,2,FALSE)+tarifas!$D$21)*datos!P4581</f>
        <v>#N/A</v>
      </c>
      <c r="V4581" t="e">
        <f t="shared" si="651"/>
        <v>#N/A</v>
      </c>
      <c r="W4581">
        <f t="shared" si="652"/>
        <v>0</v>
      </c>
    </row>
    <row r="4582" spans="1:23" x14ac:dyDescent="0.25">
      <c r="A4582">
        <f t="shared" si="645"/>
        <v>189</v>
      </c>
      <c r="B4582">
        <f t="shared" si="646"/>
        <v>7</v>
      </c>
      <c r="C4582" s="1">
        <f t="shared" si="653"/>
        <v>41830.458333322247</v>
      </c>
      <c r="D4582" s="7">
        <v>744.90909090909088</v>
      </c>
      <c r="E4582" s="7"/>
      <c r="G4582">
        <v>44.95</v>
      </c>
      <c r="H4582" s="12">
        <v>431.44331451852599</v>
      </c>
      <c r="I4582" s="13">
        <f>$D$2*tarifas!$D$12/24</f>
        <v>1.4541666666666666</v>
      </c>
      <c r="J4582" s="13" t="e">
        <f>VLOOKUP(E4582&amp;" "&amp;F4582,tarifas!$A$13:$D$20,4,FALSE)*H4582</f>
        <v>#N/A</v>
      </c>
      <c r="K4582" s="13">
        <f>IF(F4582="COD1",tarifas!$D$11*(SUMIFS($H$11:$H$8770,$F$11:$F$8770,"=COD1",$B$11:$B$8770,"="&amp;B4582)/COUNTIFS($F$11:$F$8770,"=COD1",$B$11:$B$8770,"="&amp;B4582))/COUNTIFS($A$11:$A$8770,"="&amp;A4582,$F$11:$F$8770,"=COD1"),0)</f>
        <v>0</v>
      </c>
      <c r="L4582" s="13" t="e">
        <f>(VLOOKUP(F4582,tarifas!$C$7:$D$10,2,FALSE)+tarifas!$D$21)*datos!H4582</f>
        <v>#N/A</v>
      </c>
      <c r="M4582">
        <v>509.61052000000001</v>
      </c>
      <c r="N4582" s="13" t="e">
        <f t="shared" si="647"/>
        <v>#N/A</v>
      </c>
      <c r="O4582">
        <f t="shared" si="648"/>
        <v>431.44331451852599</v>
      </c>
      <c r="P4582" s="12">
        <f t="shared" si="649"/>
        <v>0</v>
      </c>
      <c r="Q4582">
        <f t="shared" si="650"/>
        <v>78.167205481474014</v>
      </c>
      <c r="R4582">
        <f>$D$2*tarifas!$D$12/24</f>
        <v>1.4541666666666666</v>
      </c>
      <c r="S4582" t="e">
        <f>VLOOKUP(E4582&amp;" "&amp;F4582,tarifas!$A$13:$D$20,4,FALSE)*P4582</f>
        <v>#N/A</v>
      </c>
      <c r="T4582">
        <f>IF(F4582="COD1",tarifas!$D$11*(SUMIFS($P$11:$P$8770,$F$11:$F$8770,"=COD1",$B$11:$B$8770,"="&amp;B4582)/COUNTIFS($F$11:$F$8770,"=COD1",$B$11:$B$8770,"="&amp;B4582))/COUNTIFS($A$11:$A$8770,"="&amp;A4582,$F$11:$F$8770,"=COD1"),0)</f>
        <v>0</v>
      </c>
      <c r="U4582" t="e">
        <f>(VLOOKUP(F4582,tarifas!$C$7:$D$10,2,FALSE)+tarifas!$D$21)*datos!P4582</f>
        <v>#N/A</v>
      </c>
      <c r="V4582" t="e">
        <f t="shared" si="651"/>
        <v>#N/A</v>
      </c>
      <c r="W4582">
        <f t="shared" si="652"/>
        <v>3.1622542977530315</v>
      </c>
    </row>
    <row r="4583" spans="1:23" x14ac:dyDescent="0.25">
      <c r="A4583">
        <f t="shared" si="645"/>
        <v>189</v>
      </c>
      <c r="B4583">
        <f t="shared" si="646"/>
        <v>7</v>
      </c>
      <c r="C4583" s="1">
        <f t="shared" si="653"/>
        <v>41830.499999988911</v>
      </c>
      <c r="D4583" s="7">
        <v>809.04545454545462</v>
      </c>
      <c r="E4583" s="7"/>
      <c r="G4583">
        <v>45.4</v>
      </c>
      <c r="H4583" s="12">
        <v>404.64188319515267</v>
      </c>
      <c r="I4583" s="13">
        <f>$D$2*tarifas!$D$12/24</f>
        <v>1.4541666666666666</v>
      </c>
      <c r="J4583" s="13" t="e">
        <f>VLOOKUP(E4583&amp;" "&amp;F4583,tarifas!$A$13:$D$20,4,FALSE)*H4583</f>
        <v>#N/A</v>
      </c>
      <c r="K4583" s="13">
        <f>IF(F4583="COD1",tarifas!$D$11*(SUMIFS($H$11:$H$8770,$F$11:$F$8770,"=COD1",$B$11:$B$8770,"="&amp;B4583)/COUNTIFS($F$11:$F$8770,"=COD1",$B$11:$B$8770,"="&amp;B4583))/COUNTIFS($A$11:$A$8770,"="&amp;A4583,$F$11:$F$8770,"=COD1"),0)</f>
        <v>0</v>
      </c>
      <c r="L4583" s="13" t="e">
        <f>(VLOOKUP(F4583,tarifas!$C$7:$D$10,2,FALSE)+tarifas!$D$21)*datos!H4583</f>
        <v>#N/A</v>
      </c>
      <c r="M4583">
        <v>511.96854999999999</v>
      </c>
      <c r="N4583" s="13" t="e">
        <f t="shared" si="647"/>
        <v>#N/A</v>
      </c>
      <c r="O4583">
        <f t="shared" si="648"/>
        <v>404.64188319515267</v>
      </c>
      <c r="P4583" s="12">
        <f t="shared" si="649"/>
        <v>0</v>
      </c>
      <c r="Q4583">
        <f t="shared" si="650"/>
        <v>107.32666680484732</v>
      </c>
      <c r="R4583">
        <f>$D$2*tarifas!$D$12/24</f>
        <v>1.4541666666666666</v>
      </c>
      <c r="S4583" t="e">
        <f>VLOOKUP(E4583&amp;" "&amp;F4583,tarifas!$A$13:$D$20,4,FALSE)*P4583</f>
        <v>#N/A</v>
      </c>
      <c r="T4583">
        <f>IF(F4583="COD1",tarifas!$D$11*(SUMIFS($P$11:$P$8770,$F$11:$F$8770,"=COD1",$B$11:$B$8770,"="&amp;B4583)/COUNTIFS($F$11:$F$8770,"=COD1",$B$11:$B$8770,"="&amp;B4583))/COUNTIFS($A$11:$A$8770,"="&amp;A4583,$F$11:$F$8770,"=COD1"),0)</f>
        <v>0</v>
      </c>
      <c r="U4583" t="e">
        <f>(VLOOKUP(F4583,tarifas!$C$7:$D$10,2,FALSE)+tarifas!$D$21)*datos!P4583</f>
        <v>#N/A</v>
      </c>
      <c r="V4583" t="e">
        <f t="shared" si="651"/>
        <v>#N/A</v>
      </c>
      <c r="W4583">
        <f t="shared" si="652"/>
        <v>4.3853676056460618</v>
      </c>
    </row>
    <row r="4584" spans="1:23" x14ac:dyDescent="0.25">
      <c r="A4584">
        <f t="shared" si="645"/>
        <v>189</v>
      </c>
      <c r="B4584">
        <f t="shared" si="646"/>
        <v>7</v>
      </c>
      <c r="C4584" s="1">
        <f t="shared" si="653"/>
        <v>41830.541666655576</v>
      </c>
      <c r="D4584" s="7">
        <v>835.06060606060601</v>
      </c>
      <c r="E4584" s="7"/>
      <c r="G4584">
        <v>44.17</v>
      </c>
      <c r="H4584" s="12">
        <v>605.75882012963632</v>
      </c>
      <c r="I4584" s="13">
        <f>$D$2*tarifas!$D$12/24</f>
        <v>1.4541666666666666</v>
      </c>
      <c r="J4584" s="13" t="e">
        <f>VLOOKUP(E4584&amp;" "&amp;F4584,tarifas!$A$13:$D$20,4,FALSE)*H4584</f>
        <v>#N/A</v>
      </c>
      <c r="K4584" s="13">
        <f>IF(F4584="COD1",tarifas!$D$11*(SUMIFS($H$11:$H$8770,$F$11:$F$8770,"=COD1",$B$11:$B$8770,"="&amp;B4584)/COUNTIFS($F$11:$F$8770,"=COD1",$B$11:$B$8770,"="&amp;B4584))/COUNTIFS($A$11:$A$8770,"="&amp;A4584,$F$11:$F$8770,"=COD1"),0)</f>
        <v>0</v>
      </c>
      <c r="L4584" s="13" t="e">
        <f>(VLOOKUP(F4584,tarifas!$C$7:$D$10,2,FALSE)+tarifas!$D$21)*datos!H4584</f>
        <v>#N/A</v>
      </c>
      <c r="M4584">
        <v>482.35521</v>
      </c>
      <c r="N4584" s="13" t="e">
        <f t="shared" si="647"/>
        <v>#N/A</v>
      </c>
      <c r="O4584">
        <f t="shared" si="648"/>
        <v>482.35521</v>
      </c>
      <c r="P4584" s="12">
        <f t="shared" si="649"/>
        <v>123.40361012963632</v>
      </c>
      <c r="Q4584">
        <f t="shared" si="650"/>
        <v>0</v>
      </c>
      <c r="R4584">
        <f>$D$2*tarifas!$D$12/24</f>
        <v>1.4541666666666666</v>
      </c>
      <c r="S4584" t="e">
        <f>VLOOKUP(E4584&amp;" "&amp;F4584,tarifas!$A$13:$D$20,4,FALSE)*P4584</f>
        <v>#N/A</v>
      </c>
      <c r="T4584">
        <f>IF(F4584="COD1",tarifas!$D$11*(SUMIFS($P$11:$P$8770,$F$11:$F$8770,"=COD1",$B$11:$B$8770,"="&amp;B4584)/COUNTIFS($F$11:$F$8770,"=COD1",$B$11:$B$8770,"="&amp;B4584))/COUNTIFS($A$11:$A$8770,"="&amp;A4584,$F$11:$F$8770,"=COD1"),0)</f>
        <v>0</v>
      </c>
      <c r="U4584" t="e">
        <f>(VLOOKUP(F4584,tarifas!$C$7:$D$10,2,FALSE)+tarifas!$D$21)*datos!P4584</f>
        <v>#N/A</v>
      </c>
      <c r="V4584" t="e">
        <f t="shared" si="651"/>
        <v>#N/A</v>
      </c>
      <c r="W4584">
        <f t="shared" si="652"/>
        <v>0</v>
      </c>
    </row>
    <row r="4585" spans="1:23" x14ac:dyDescent="0.25">
      <c r="A4585">
        <f t="shared" si="645"/>
        <v>189</v>
      </c>
      <c r="B4585">
        <f t="shared" si="646"/>
        <v>7</v>
      </c>
      <c r="C4585" s="1">
        <f t="shared" si="653"/>
        <v>41830.58333332224</v>
      </c>
      <c r="D4585" s="7">
        <v>819.09090909090924</v>
      </c>
      <c r="E4585" s="7"/>
      <c r="G4585">
        <v>44.17</v>
      </c>
      <c r="H4585" s="12">
        <v>687.08116765631712</v>
      </c>
      <c r="I4585" s="13">
        <f>$D$2*tarifas!$D$12/24</f>
        <v>1.4541666666666666</v>
      </c>
      <c r="J4585" s="13" t="e">
        <f>VLOOKUP(E4585&amp;" "&amp;F4585,tarifas!$A$13:$D$20,4,FALSE)*H4585</f>
        <v>#N/A</v>
      </c>
      <c r="K4585" s="13">
        <f>IF(F4585="COD1",tarifas!$D$11*(SUMIFS($H$11:$H$8770,$F$11:$F$8770,"=COD1",$B$11:$B$8770,"="&amp;B4585)/COUNTIFS($F$11:$F$8770,"=COD1",$B$11:$B$8770,"="&amp;B4585))/COUNTIFS($A$11:$A$8770,"="&amp;A4585,$F$11:$F$8770,"=COD1"),0)</f>
        <v>0</v>
      </c>
      <c r="L4585" s="13" t="e">
        <f>(VLOOKUP(F4585,tarifas!$C$7:$D$10,2,FALSE)+tarifas!$D$21)*datos!H4585</f>
        <v>#N/A</v>
      </c>
      <c r="M4585">
        <v>423.79032000000001</v>
      </c>
      <c r="N4585" s="13" t="e">
        <f t="shared" si="647"/>
        <v>#N/A</v>
      </c>
      <c r="O4585">
        <f t="shared" si="648"/>
        <v>423.79032000000001</v>
      </c>
      <c r="P4585" s="12">
        <f t="shared" si="649"/>
        <v>263.29084765631711</v>
      </c>
      <c r="Q4585">
        <f t="shared" si="650"/>
        <v>0</v>
      </c>
      <c r="R4585">
        <f>$D$2*tarifas!$D$12/24</f>
        <v>1.4541666666666666</v>
      </c>
      <c r="S4585" t="e">
        <f>VLOOKUP(E4585&amp;" "&amp;F4585,tarifas!$A$13:$D$20,4,FALSE)*P4585</f>
        <v>#N/A</v>
      </c>
      <c r="T4585">
        <f>IF(F4585="COD1",tarifas!$D$11*(SUMIFS($P$11:$P$8770,$F$11:$F$8770,"=COD1",$B$11:$B$8770,"="&amp;B4585)/COUNTIFS($F$11:$F$8770,"=COD1",$B$11:$B$8770,"="&amp;B4585))/COUNTIFS($A$11:$A$8770,"="&amp;A4585,$F$11:$F$8770,"=COD1"),0)</f>
        <v>0</v>
      </c>
      <c r="U4585" t="e">
        <f>(VLOOKUP(F4585,tarifas!$C$7:$D$10,2,FALSE)+tarifas!$D$21)*datos!P4585</f>
        <v>#N/A</v>
      </c>
      <c r="V4585" t="e">
        <f t="shared" si="651"/>
        <v>#N/A</v>
      </c>
      <c r="W4585">
        <f t="shared" si="652"/>
        <v>0</v>
      </c>
    </row>
    <row r="4586" spans="1:23" x14ac:dyDescent="0.25">
      <c r="A4586">
        <f t="shared" si="645"/>
        <v>189</v>
      </c>
      <c r="B4586">
        <f t="shared" si="646"/>
        <v>7</v>
      </c>
      <c r="C4586" s="1">
        <f t="shared" si="653"/>
        <v>41830.624999988904</v>
      </c>
      <c r="D4586" s="7">
        <v>744.65151515151513</v>
      </c>
      <c r="E4586" s="7"/>
      <c r="G4586">
        <v>44.17</v>
      </c>
      <c r="H4586" s="12">
        <v>692.23006631997237</v>
      </c>
      <c r="I4586" s="13">
        <f>$D$2*tarifas!$D$12/24</f>
        <v>1.4541666666666666</v>
      </c>
      <c r="J4586" s="13" t="e">
        <f>VLOOKUP(E4586&amp;" "&amp;F4586,tarifas!$A$13:$D$20,4,FALSE)*H4586</f>
        <v>#N/A</v>
      </c>
      <c r="K4586" s="13">
        <f>IF(F4586="COD1",tarifas!$D$11*(SUMIFS($H$11:$H$8770,$F$11:$F$8770,"=COD1",$B$11:$B$8770,"="&amp;B4586)/COUNTIFS($F$11:$F$8770,"=COD1",$B$11:$B$8770,"="&amp;B4586))/COUNTIFS($A$11:$A$8770,"="&amp;A4586,$F$11:$F$8770,"=COD1"),0)</f>
        <v>0</v>
      </c>
      <c r="L4586" s="13" t="e">
        <f>(VLOOKUP(F4586,tarifas!$C$7:$D$10,2,FALSE)+tarifas!$D$21)*datos!H4586</f>
        <v>#N/A</v>
      </c>
      <c r="M4586">
        <v>336.14353000000006</v>
      </c>
      <c r="N4586" s="13" t="e">
        <f t="shared" si="647"/>
        <v>#N/A</v>
      </c>
      <c r="O4586">
        <f t="shared" si="648"/>
        <v>336.14353000000006</v>
      </c>
      <c r="P4586" s="12">
        <f t="shared" si="649"/>
        <v>356.08653631997231</v>
      </c>
      <c r="Q4586">
        <f t="shared" si="650"/>
        <v>0</v>
      </c>
      <c r="R4586">
        <f>$D$2*tarifas!$D$12/24</f>
        <v>1.4541666666666666</v>
      </c>
      <c r="S4586" t="e">
        <f>VLOOKUP(E4586&amp;" "&amp;F4586,tarifas!$A$13:$D$20,4,FALSE)*P4586</f>
        <v>#N/A</v>
      </c>
      <c r="T4586">
        <f>IF(F4586="COD1",tarifas!$D$11*(SUMIFS($P$11:$P$8770,$F$11:$F$8770,"=COD1",$B$11:$B$8770,"="&amp;B4586)/COUNTIFS($F$11:$F$8770,"=COD1",$B$11:$B$8770,"="&amp;B4586))/COUNTIFS($A$11:$A$8770,"="&amp;A4586,$F$11:$F$8770,"=COD1"),0)</f>
        <v>0</v>
      </c>
      <c r="U4586" t="e">
        <f>(VLOOKUP(F4586,tarifas!$C$7:$D$10,2,FALSE)+tarifas!$D$21)*datos!P4586</f>
        <v>#N/A</v>
      </c>
      <c r="V4586" t="e">
        <f t="shared" si="651"/>
        <v>#N/A</v>
      </c>
      <c r="W4586">
        <f t="shared" si="652"/>
        <v>0</v>
      </c>
    </row>
    <row r="4587" spans="1:23" x14ac:dyDescent="0.25">
      <c r="A4587">
        <f t="shared" si="645"/>
        <v>189</v>
      </c>
      <c r="B4587">
        <f t="shared" si="646"/>
        <v>7</v>
      </c>
      <c r="C4587" s="1">
        <f t="shared" si="653"/>
        <v>41830.666666655568</v>
      </c>
      <c r="D4587" s="7">
        <v>640.07575757575751</v>
      </c>
      <c r="E4587" s="7"/>
      <c r="G4587">
        <v>44.6</v>
      </c>
      <c r="H4587" s="12">
        <v>554.79625818469435</v>
      </c>
      <c r="I4587" s="13">
        <f>$D$2*tarifas!$D$12/24</f>
        <v>1.4541666666666666</v>
      </c>
      <c r="J4587" s="13" t="e">
        <f>VLOOKUP(E4587&amp;" "&amp;F4587,tarifas!$A$13:$D$20,4,FALSE)*H4587</f>
        <v>#N/A</v>
      </c>
      <c r="K4587" s="13">
        <f>IF(F4587="COD1",tarifas!$D$11*(SUMIFS($H$11:$H$8770,$F$11:$F$8770,"=COD1",$B$11:$B$8770,"="&amp;B4587)/COUNTIFS($F$11:$F$8770,"=COD1",$B$11:$B$8770,"="&amp;B4587))/COUNTIFS($A$11:$A$8770,"="&amp;A4587,$F$11:$F$8770,"=COD1"),0)</f>
        <v>0</v>
      </c>
      <c r="L4587" s="13" t="e">
        <f>(VLOOKUP(F4587,tarifas!$C$7:$D$10,2,FALSE)+tarifas!$D$21)*datos!H4587</f>
        <v>#N/A</v>
      </c>
      <c r="M4587">
        <v>221.91764999999998</v>
      </c>
      <c r="N4587" s="13" t="e">
        <f t="shared" si="647"/>
        <v>#N/A</v>
      </c>
      <c r="O4587">
        <f t="shared" si="648"/>
        <v>221.91764999999998</v>
      </c>
      <c r="P4587" s="12">
        <f t="shared" si="649"/>
        <v>332.87860818469437</v>
      </c>
      <c r="Q4587">
        <f t="shared" si="650"/>
        <v>0</v>
      </c>
      <c r="R4587">
        <f>$D$2*tarifas!$D$12/24</f>
        <v>1.4541666666666666</v>
      </c>
      <c r="S4587" t="e">
        <f>VLOOKUP(E4587&amp;" "&amp;F4587,tarifas!$A$13:$D$20,4,FALSE)*P4587</f>
        <v>#N/A</v>
      </c>
      <c r="T4587">
        <f>IF(F4587="COD1",tarifas!$D$11*(SUMIFS($P$11:$P$8770,$F$11:$F$8770,"=COD1",$B$11:$B$8770,"="&amp;B4587)/COUNTIFS($F$11:$F$8770,"=COD1",$B$11:$B$8770,"="&amp;B4587))/COUNTIFS($A$11:$A$8770,"="&amp;A4587,$F$11:$F$8770,"=COD1"),0)</f>
        <v>0</v>
      </c>
      <c r="U4587" t="e">
        <f>(VLOOKUP(F4587,tarifas!$C$7:$D$10,2,FALSE)+tarifas!$D$21)*datos!P4587</f>
        <v>#N/A</v>
      </c>
      <c r="V4587" t="e">
        <f t="shared" si="651"/>
        <v>#N/A</v>
      </c>
      <c r="W4587">
        <f t="shared" si="652"/>
        <v>0</v>
      </c>
    </row>
    <row r="4588" spans="1:23" x14ac:dyDescent="0.25">
      <c r="A4588">
        <f t="shared" si="645"/>
        <v>189</v>
      </c>
      <c r="B4588">
        <f t="shared" si="646"/>
        <v>7</v>
      </c>
      <c r="C4588" s="1">
        <f t="shared" si="653"/>
        <v>41830.708333322233</v>
      </c>
      <c r="D4588" s="7">
        <v>485.01515151515156</v>
      </c>
      <c r="E4588" s="7"/>
      <c r="G4588">
        <v>44.17</v>
      </c>
      <c r="H4588" s="12">
        <v>426.94280867836352</v>
      </c>
      <c r="I4588" s="13">
        <f>$D$2*tarifas!$D$12/24</f>
        <v>1.4541666666666666</v>
      </c>
      <c r="J4588" s="13" t="e">
        <f>VLOOKUP(E4588&amp;" "&amp;F4588,tarifas!$A$13:$D$20,4,FALSE)*H4588</f>
        <v>#N/A</v>
      </c>
      <c r="K4588" s="13">
        <f>IF(F4588="COD1",tarifas!$D$11*(SUMIFS($H$11:$H$8770,$F$11:$F$8770,"=COD1",$B$11:$B$8770,"="&amp;B4588)/COUNTIFS($F$11:$F$8770,"=COD1",$B$11:$B$8770,"="&amp;B4588))/COUNTIFS($A$11:$A$8770,"="&amp;A4588,$F$11:$F$8770,"=COD1"),0)</f>
        <v>0</v>
      </c>
      <c r="L4588" s="13" t="e">
        <f>(VLOOKUP(F4588,tarifas!$C$7:$D$10,2,FALSE)+tarifas!$D$21)*datos!H4588</f>
        <v>#N/A</v>
      </c>
      <c r="M4588">
        <v>88.867860000000007</v>
      </c>
      <c r="N4588" s="13" t="e">
        <f t="shared" si="647"/>
        <v>#N/A</v>
      </c>
      <c r="O4588">
        <f t="shared" si="648"/>
        <v>88.867860000000007</v>
      </c>
      <c r="P4588" s="12">
        <f t="shared" si="649"/>
        <v>338.07494867836351</v>
      </c>
      <c r="Q4588">
        <f t="shared" si="650"/>
        <v>0</v>
      </c>
      <c r="R4588">
        <f>$D$2*tarifas!$D$12/24</f>
        <v>1.4541666666666666</v>
      </c>
      <c r="S4588" t="e">
        <f>VLOOKUP(E4588&amp;" "&amp;F4588,tarifas!$A$13:$D$20,4,FALSE)*P4588</f>
        <v>#N/A</v>
      </c>
      <c r="T4588">
        <f>IF(F4588="COD1",tarifas!$D$11*(SUMIFS($P$11:$P$8770,$F$11:$F$8770,"=COD1",$B$11:$B$8770,"="&amp;B4588)/COUNTIFS($F$11:$F$8770,"=COD1",$B$11:$B$8770,"="&amp;B4588))/COUNTIFS($A$11:$A$8770,"="&amp;A4588,$F$11:$F$8770,"=COD1"),0)</f>
        <v>0</v>
      </c>
      <c r="U4588" t="e">
        <f>(VLOOKUP(F4588,tarifas!$C$7:$D$10,2,FALSE)+tarifas!$D$21)*datos!P4588</f>
        <v>#N/A</v>
      </c>
      <c r="V4588" t="e">
        <f t="shared" si="651"/>
        <v>#N/A</v>
      </c>
      <c r="W4588">
        <f t="shared" si="652"/>
        <v>0</v>
      </c>
    </row>
    <row r="4589" spans="1:23" x14ac:dyDescent="0.25">
      <c r="A4589">
        <f t="shared" si="645"/>
        <v>189</v>
      </c>
      <c r="B4589">
        <f t="shared" si="646"/>
        <v>7</v>
      </c>
      <c r="C4589" s="1">
        <f t="shared" si="653"/>
        <v>41830.749999988897</v>
      </c>
      <c r="D4589" s="7">
        <v>289.77272727272731</v>
      </c>
      <c r="E4589" s="7"/>
      <c r="G4589">
        <v>44.17</v>
      </c>
      <c r="H4589" s="12">
        <v>312.36747942678528</v>
      </c>
      <c r="I4589" s="13">
        <f>$D$2*tarifas!$D$12/24</f>
        <v>1.4541666666666666</v>
      </c>
      <c r="J4589" s="13" t="e">
        <f>VLOOKUP(E4589&amp;" "&amp;F4589,tarifas!$A$13:$D$20,4,FALSE)*H4589</f>
        <v>#N/A</v>
      </c>
      <c r="K4589" s="13">
        <f>IF(F4589="COD1",tarifas!$D$11*(SUMIFS($H$11:$H$8770,$F$11:$F$8770,"=COD1",$B$11:$B$8770,"="&amp;B4589)/COUNTIFS($F$11:$F$8770,"=COD1",$B$11:$B$8770,"="&amp;B4589))/COUNTIFS($A$11:$A$8770,"="&amp;A4589,$F$11:$F$8770,"=COD1"),0)</f>
        <v>0</v>
      </c>
      <c r="L4589" s="13" t="e">
        <f>(VLOOKUP(F4589,tarifas!$C$7:$D$10,2,FALSE)+tarifas!$D$21)*datos!H4589</f>
        <v>#N/A</v>
      </c>
      <c r="M4589">
        <v>14.3177</v>
      </c>
      <c r="N4589" s="13" t="e">
        <f t="shared" si="647"/>
        <v>#N/A</v>
      </c>
      <c r="O4589">
        <f t="shared" si="648"/>
        <v>14.3177</v>
      </c>
      <c r="P4589" s="12">
        <f t="shared" si="649"/>
        <v>298.04977942678528</v>
      </c>
      <c r="Q4589">
        <f t="shared" si="650"/>
        <v>0</v>
      </c>
      <c r="R4589">
        <f>$D$2*tarifas!$D$12/24</f>
        <v>1.4541666666666666</v>
      </c>
      <c r="S4589" t="e">
        <f>VLOOKUP(E4589&amp;" "&amp;F4589,tarifas!$A$13:$D$20,4,FALSE)*P4589</f>
        <v>#N/A</v>
      </c>
      <c r="T4589">
        <f>IF(F4589="COD1",tarifas!$D$11*(SUMIFS($P$11:$P$8770,$F$11:$F$8770,"=COD1",$B$11:$B$8770,"="&amp;B4589)/COUNTIFS($F$11:$F$8770,"=COD1",$B$11:$B$8770,"="&amp;B4589))/COUNTIFS($A$11:$A$8770,"="&amp;A4589,$F$11:$F$8770,"=COD1"),0)</f>
        <v>0</v>
      </c>
      <c r="U4589" t="e">
        <f>(VLOOKUP(F4589,tarifas!$C$7:$D$10,2,FALSE)+tarifas!$D$21)*datos!P4589</f>
        <v>#N/A</v>
      </c>
      <c r="V4589" t="e">
        <f t="shared" si="651"/>
        <v>#N/A</v>
      </c>
      <c r="W4589">
        <f t="shared" si="652"/>
        <v>0</v>
      </c>
    </row>
    <row r="4590" spans="1:23" x14ac:dyDescent="0.25">
      <c r="A4590">
        <f t="shared" si="645"/>
        <v>189</v>
      </c>
      <c r="B4590">
        <f t="shared" si="646"/>
        <v>7</v>
      </c>
      <c r="C4590" s="1">
        <f t="shared" si="653"/>
        <v>41830.791666655561</v>
      </c>
      <c r="D4590" s="7">
        <v>85.257575757575765</v>
      </c>
      <c r="E4590" s="7"/>
      <c r="G4590">
        <v>44.17</v>
      </c>
      <c r="H4590" s="12">
        <v>242.62022774365937</v>
      </c>
      <c r="I4590" s="13">
        <f>$D$2*tarifas!$D$12/24</f>
        <v>1.4541666666666666</v>
      </c>
      <c r="J4590" s="13" t="e">
        <f>VLOOKUP(E4590&amp;" "&amp;F4590,tarifas!$A$13:$D$20,4,FALSE)*H4590</f>
        <v>#N/A</v>
      </c>
      <c r="K4590" s="13">
        <f>IF(F4590="COD1",tarifas!$D$11*(SUMIFS($H$11:$H$8770,$F$11:$F$8770,"=COD1",$B$11:$B$8770,"="&amp;B4590)/COUNTIFS($F$11:$F$8770,"=COD1",$B$11:$B$8770,"="&amp;B4590))/COUNTIFS($A$11:$A$8770,"="&amp;A4590,$F$11:$F$8770,"=COD1"),0)</f>
        <v>0</v>
      </c>
      <c r="L4590" s="13" t="e">
        <f>(VLOOKUP(F4590,tarifas!$C$7:$D$10,2,FALSE)+tarifas!$D$21)*datos!H4590</f>
        <v>#N/A</v>
      </c>
      <c r="M4590">
        <v>0</v>
      </c>
      <c r="N4590" s="13" t="e">
        <f t="shared" si="647"/>
        <v>#N/A</v>
      </c>
      <c r="O4590">
        <f t="shared" si="648"/>
        <v>0</v>
      </c>
      <c r="P4590" s="12">
        <f t="shared" si="649"/>
        <v>242.62022774365937</v>
      </c>
      <c r="Q4590">
        <f t="shared" si="650"/>
        <v>0</v>
      </c>
      <c r="R4590">
        <f>$D$2*tarifas!$D$12/24</f>
        <v>1.4541666666666666</v>
      </c>
      <c r="S4590" t="e">
        <f>VLOOKUP(E4590&amp;" "&amp;F4590,tarifas!$A$13:$D$20,4,FALSE)*P4590</f>
        <v>#N/A</v>
      </c>
      <c r="T4590">
        <f>IF(F4590="COD1",tarifas!$D$11*(SUMIFS($P$11:$P$8770,$F$11:$F$8770,"=COD1",$B$11:$B$8770,"="&amp;B4590)/COUNTIFS($F$11:$F$8770,"=COD1",$B$11:$B$8770,"="&amp;B4590))/COUNTIFS($A$11:$A$8770,"="&amp;A4590,$F$11:$F$8770,"=COD1"),0)</f>
        <v>0</v>
      </c>
      <c r="U4590" t="e">
        <f>(VLOOKUP(F4590,tarifas!$C$7:$D$10,2,FALSE)+tarifas!$D$21)*datos!P4590</f>
        <v>#N/A</v>
      </c>
      <c r="V4590" t="e">
        <f t="shared" si="651"/>
        <v>#N/A</v>
      </c>
      <c r="W4590">
        <f t="shared" si="652"/>
        <v>0</v>
      </c>
    </row>
    <row r="4591" spans="1:23" x14ac:dyDescent="0.25">
      <c r="A4591">
        <f t="shared" si="645"/>
        <v>189</v>
      </c>
      <c r="B4591">
        <f t="shared" si="646"/>
        <v>7</v>
      </c>
      <c r="C4591" s="1">
        <f t="shared" si="653"/>
        <v>41830.833333322225</v>
      </c>
      <c r="D4591" s="7">
        <v>9.5303030303030294</v>
      </c>
      <c r="E4591" s="7"/>
      <c r="G4591">
        <v>46.58</v>
      </c>
      <c r="H4591" s="12">
        <v>219.55018990993892</v>
      </c>
      <c r="I4591" s="13">
        <f>$D$2*tarifas!$D$12/24</f>
        <v>1.4541666666666666</v>
      </c>
      <c r="J4591" s="13" t="e">
        <f>VLOOKUP(E4591&amp;" "&amp;F4591,tarifas!$A$13:$D$20,4,FALSE)*H4591</f>
        <v>#N/A</v>
      </c>
      <c r="K4591" s="13">
        <f>IF(F4591="COD1",tarifas!$D$11*(SUMIFS($H$11:$H$8770,$F$11:$F$8770,"=COD1",$B$11:$B$8770,"="&amp;B4591)/COUNTIFS($F$11:$F$8770,"=COD1",$B$11:$B$8770,"="&amp;B4591))/COUNTIFS($A$11:$A$8770,"="&amp;A4591,$F$11:$F$8770,"=COD1"),0)</f>
        <v>0</v>
      </c>
      <c r="L4591" s="13" t="e">
        <f>(VLOOKUP(F4591,tarifas!$C$7:$D$10,2,FALSE)+tarifas!$D$21)*datos!H4591</f>
        <v>#N/A</v>
      </c>
      <c r="M4591">
        <v>0</v>
      </c>
      <c r="N4591" s="13" t="e">
        <f t="shared" si="647"/>
        <v>#N/A</v>
      </c>
      <c r="O4591">
        <f t="shared" si="648"/>
        <v>0</v>
      </c>
      <c r="P4591" s="12">
        <f t="shared" si="649"/>
        <v>219.55018990993892</v>
      </c>
      <c r="Q4591">
        <f t="shared" si="650"/>
        <v>0</v>
      </c>
      <c r="R4591">
        <f>$D$2*tarifas!$D$12/24</f>
        <v>1.4541666666666666</v>
      </c>
      <c r="S4591" t="e">
        <f>VLOOKUP(E4591&amp;" "&amp;F4591,tarifas!$A$13:$D$20,4,FALSE)*P4591</f>
        <v>#N/A</v>
      </c>
      <c r="T4591">
        <f>IF(F4591="COD1",tarifas!$D$11*(SUMIFS($P$11:$P$8770,$F$11:$F$8770,"=COD1",$B$11:$B$8770,"="&amp;B4591)/COUNTIFS($F$11:$F$8770,"=COD1",$B$11:$B$8770,"="&amp;B4591))/COUNTIFS($A$11:$A$8770,"="&amp;A4591,$F$11:$F$8770,"=COD1"),0)</f>
        <v>0</v>
      </c>
      <c r="U4591" t="e">
        <f>(VLOOKUP(F4591,tarifas!$C$7:$D$10,2,FALSE)+tarifas!$D$21)*datos!P4591</f>
        <v>#N/A</v>
      </c>
      <c r="V4591" t="e">
        <f t="shared" si="651"/>
        <v>#N/A</v>
      </c>
      <c r="W4591">
        <f t="shared" si="652"/>
        <v>0</v>
      </c>
    </row>
    <row r="4592" spans="1:23" x14ac:dyDescent="0.25">
      <c r="A4592">
        <f t="shared" si="645"/>
        <v>189</v>
      </c>
      <c r="B4592">
        <f t="shared" si="646"/>
        <v>7</v>
      </c>
      <c r="C4592" s="1">
        <f t="shared" si="653"/>
        <v>41830.87499998889</v>
      </c>
      <c r="D4592" s="7">
        <v>0</v>
      </c>
      <c r="E4592" s="7"/>
      <c r="G4592">
        <v>47.19</v>
      </c>
      <c r="H4592" s="12">
        <v>214.88469300116185</v>
      </c>
      <c r="I4592" s="13">
        <f>$D$2*tarifas!$D$12/24</f>
        <v>1.4541666666666666</v>
      </c>
      <c r="J4592" s="13" t="e">
        <f>VLOOKUP(E4592&amp;" "&amp;F4592,tarifas!$A$13:$D$20,4,FALSE)*H4592</f>
        <v>#N/A</v>
      </c>
      <c r="K4592" s="13">
        <f>IF(F4592="COD1",tarifas!$D$11*(SUMIFS($H$11:$H$8770,$F$11:$F$8770,"=COD1",$B$11:$B$8770,"="&amp;B4592)/COUNTIFS($F$11:$F$8770,"=COD1",$B$11:$B$8770,"="&amp;B4592))/COUNTIFS($A$11:$A$8770,"="&amp;A4592,$F$11:$F$8770,"=COD1"),0)</f>
        <v>0</v>
      </c>
      <c r="L4592" s="13" t="e">
        <f>(VLOOKUP(F4592,tarifas!$C$7:$D$10,2,FALSE)+tarifas!$D$21)*datos!H4592</f>
        <v>#N/A</v>
      </c>
      <c r="M4592">
        <v>0</v>
      </c>
      <c r="N4592" s="13" t="e">
        <f t="shared" si="647"/>
        <v>#N/A</v>
      </c>
      <c r="O4592">
        <f t="shared" si="648"/>
        <v>0</v>
      </c>
      <c r="P4592" s="12">
        <f t="shared" si="649"/>
        <v>214.88469300116185</v>
      </c>
      <c r="Q4592">
        <f t="shared" si="650"/>
        <v>0</v>
      </c>
      <c r="R4592">
        <f>$D$2*tarifas!$D$12/24</f>
        <v>1.4541666666666666</v>
      </c>
      <c r="S4592" t="e">
        <f>VLOOKUP(E4592&amp;" "&amp;F4592,tarifas!$A$13:$D$20,4,FALSE)*P4592</f>
        <v>#N/A</v>
      </c>
      <c r="T4592">
        <f>IF(F4592="COD1",tarifas!$D$11*(SUMIFS($P$11:$P$8770,$F$11:$F$8770,"=COD1",$B$11:$B$8770,"="&amp;B4592)/COUNTIFS($F$11:$F$8770,"=COD1",$B$11:$B$8770,"="&amp;B4592))/COUNTIFS($A$11:$A$8770,"="&amp;A4592,$F$11:$F$8770,"=COD1"),0)</f>
        <v>0</v>
      </c>
      <c r="U4592" t="e">
        <f>(VLOOKUP(F4592,tarifas!$C$7:$D$10,2,FALSE)+tarifas!$D$21)*datos!P4592</f>
        <v>#N/A</v>
      </c>
      <c r="V4592" t="e">
        <f t="shared" si="651"/>
        <v>#N/A</v>
      </c>
      <c r="W4592">
        <f t="shared" si="652"/>
        <v>0</v>
      </c>
    </row>
    <row r="4593" spans="1:23" x14ac:dyDescent="0.25">
      <c r="A4593">
        <f t="shared" si="645"/>
        <v>189</v>
      </c>
      <c r="B4593">
        <f t="shared" si="646"/>
        <v>7</v>
      </c>
      <c r="C4593" s="1">
        <f t="shared" si="653"/>
        <v>41830.916666655554</v>
      </c>
      <c r="D4593" s="7">
        <v>0</v>
      </c>
      <c r="E4593" s="7"/>
      <c r="G4593">
        <v>44.17</v>
      </c>
      <c r="H4593" s="12">
        <v>215.865047920835</v>
      </c>
      <c r="I4593" s="13">
        <f>$D$2*tarifas!$D$12/24</f>
        <v>1.4541666666666666</v>
      </c>
      <c r="J4593" s="13" t="e">
        <f>VLOOKUP(E4593&amp;" "&amp;F4593,tarifas!$A$13:$D$20,4,FALSE)*H4593</f>
        <v>#N/A</v>
      </c>
      <c r="K4593" s="13">
        <f>IF(F4593="COD1",tarifas!$D$11*(SUMIFS($H$11:$H$8770,$F$11:$F$8770,"=COD1",$B$11:$B$8770,"="&amp;B4593)/COUNTIFS($F$11:$F$8770,"=COD1",$B$11:$B$8770,"="&amp;B4593))/COUNTIFS($A$11:$A$8770,"="&amp;A4593,$F$11:$F$8770,"=COD1"),0)</f>
        <v>0</v>
      </c>
      <c r="L4593" s="13" t="e">
        <f>(VLOOKUP(F4593,tarifas!$C$7:$D$10,2,FALSE)+tarifas!$D$21)*datos!H4593</f>
        <v>#N/A</v>
      </c>
      <c r="M4593">
        <v>0</v>
      </c>
      <c r="N4593" s="13" t="e">
        <f t="shared" si="647"/>
        <v>#N/A</v>
      </c>
      <c r="O4593">
        <f t="shared" si="648"/>
        <v>0</v>
      </c>
      <c r="P4593" s="12">
        <f t="shared" si="649"/>
        <v>215.865047920835</v>
      </c>
      <c r="Q4593">
        <f t="shared" si="650"/>
        <v>0</v>
      </c>
      <c r="R4593">
        <f>$D$2*tarifas!$D$12/24</f>
        <v>1.4541666666666666</v>
      </c>
      <c r="S4593" t="e">
        <f>VLOOKUP(E4593&amp;" "&amp;F4593,tarifas!$A$13:$D$20,4,FALSE)*P4593</f>
        <v>#N/A</v>
      </c>
      <c r="T4593">
        <f>IF(F4593="COD1",tarifas!$D$11*(SUMIFS($P$11:$P$8770,$F$11:$F$8770,"=COD1",$B$11:$B$8770,"="&amp;B4593)/COUNTIFS($F$11:$F$8770,"=COD1",$B$11:$B$8770,"="&amp;B4593))/COUNTIFS($A$11:$A$8770,"="&amp;A4593,$F$11:$F$8770,"=COD1"),0)</f>
        <v>0</v>
      </c>
      <c r="U4593" t="e">
        <f>(VLOOKUP(F4593,tarifas!$C$7:$D$10,2,FALSE)+tarifas!$D$21)*datos!P4593</f>
        <v>#N/A</v>
      </c>
      <c r="V4593" t="e">
        <f t="shared" si="651"/>
        <v>#N/A</v>
      </c>
      <c r="W4593">
        <f t="shared" si="652"/>
        <v>0</v>
      </c>
    </row>
    <row r="4594" spans="1:23" x14ac:dyDescent="0.25">
      <c r="A4594">
        <f t="shared" si="645"/>
        <v>189</v>
      </c>
      <c r="B4594">
        <f t="shared" si="646"/>
        <v>7</v>
      </c>
      <c r="C4594" s="1">
        <f t="shared" si="653"/>
        <v>41830.958333322218</v>
      </c>
      <c r="D4594" s="7">
        <v>0</v>
      </c>
      <c r="E4594" s="7"/>
      <c r="G4594">
        <v>36</v>
      </c>
      <c r="H4594" s="12">
        <v>208.29194385229798</v>
      </c>
      <c r="I4594" s="13">
        <f>$D$2*tarifas!$D$12/24</f>
        <v>1.4541666666666666</v>
      </c>
      <c r="J4594" s="13" t="e">
        <f>VLOOKUP(E4594&amp;" "&amp;F4594,tarifas!$A$13:$D$20,4,FALSE)*H4594</f>
        <v>#N/A</v>
      </c>
      <c r="K4594" s="13">
        <f>IF(F4594="COD1",tarifas!$D$11*(SUMIFS($H$11:$H$8770,$F$11:$F$8770,"=COD1",$B$11:$B$8770,"="&amp;B4594)/COUNTIFS($F$11:$F$8770,"=COD1",$B$11:$B$8770,"="&amp;B4594))/COUNTIFS($A$11:$A$8770,"="&amp;A4594,$F$11:$F$8770,"=COD1"),0)</f>
        <v>0</v>
      </c>
      <c r="L4594" s="13" t="e">
        <f>(VLOOKUP(F4594,tarifas!$C$7:$D$10,2,FALSE)+tarifas!$D$21)*datos!H4594</f>
        <v>#N/A</v>
      </c>
      <c r="M4594">
        <v>0</v>
      </c>
      <c r="N4594" s="13" t="e">
        <f t="shared" si="647"/>
        <v>#N/A</v>
      </c>
      <c r="O4594">
        <f t="shared" si="648"/>
        <v>0</v>
      </c>
      <c r="P4594" s="12">
        <f t="shared" si="649"/>
        <v>208.29194385229798</v>
      </c>
      <c r="Q4594">
        <f t="shared" si="650"/>
        <v>0</v>
      </c>
      <c r="R4594">
        <f>$D$2*tarifas!$D$12/24</f>
        <v>1.4541666666666666</v>
      </c>
      <c r="S4594" t="e">
        <f>VLOOKUP(E4594&amp;" "&amp;F4594,tarifas!$A$13:$D$20,4,FALSE)*P4594</f>
        <v>#N/A</v>
      </c>
      <c r="T4594">
        <f>IF(F4594="COD1",tarifas!$D$11*(SUMIFS($P$11:$P$8770,$F$11:$F$8770,"=COD1",$B$11:$B$8770,"="&amp;B4594)/COUNTIFS($F$11:$F$8770,"=COD1",$B$11:$B$8770,"="&amp;B4594))/COUNTIFS($A$11:$A$8770,"="&amp;A4594,$F$11:$F$8770,"=COD1"),0)</f>
        <v>0</v>
      </c>
      <c r="U4594" t="e">
        <f>(VLOOKUP(F4594,tarifas!$C$7:$D$10,2,FALSE)+tarifas!$D$21)*datos!P4594</f>
        <v>#N/A</v>
      </c>
      <c r="V4594" t="e">
        <f t="shared" si="651"/>
        <v>#N/A</v>
      </c>
      <c r="W4594">
        <f t="shared" si="652"/>
        <v>0</v>
      </c>
    </row>
    <row r="4595" spans="1:23" x14ac:dyDescent="0.25">
      <c r="A4595">
        <f t="shared" si="645"/>
        <v>190</v>
      </c>
      <c r="B4595">
        <f t="shared" si="646"/>
        <v>7</v>
      </c>
      <c r="C4595" s="1">
        <f t="shared" si="653"/>
        <v>41830.999999988882</v>
      </c>
      <c r="D4595" s="7">
        <v>0</v>
      </c>
      <c r="E4595" s="7"/>
      <c r="G4595">
        <v>28</v>
      </c>
      <c r="H4595" s="12">
        <v>207.8333986873867</v>
      </c>
      <c r="I4595" s="13">
        <f>$D$2*tarifas!$D$12/24</f>
        <v>1.4541666666666666</v>
      </c>
      <c r="J4595" s="13" t="e">
        <f>VLOOKUP(E4595&amp;" "&amp;F4595,tarifas!$A$13:$D$20,4,FALSE)*H4595</f>
        <v>#N/A</v>
      </c>
      <c r="K4595" s="13">
        <f>IF(F4595="COD1",tarifas!$D$11*(SUMIFS($H$11:$H$8770,$F$11:$F$8770,"=COD1",$B$11:$B$8770,"="&amp;B4595)/COUNTIFS($F$11:$F$8770,"=COD1",$B$11:$B$8770,"="&amp;B4595))/COUNTIFS($A$11:$A$8770,"="&amp;A4595,$F$11:$F$8770,"=COD1"),0)</f>
        <v>0</v>
      </c>
      <c r="L4595" s="13" t="e">
        <f>(VLOOKUP(F4595,tarifas!$C$7:$D$10,2,FALSE)+tarifas!$D$21)*datos!H4595</f>
        <v>#N/A</v>
      </c>
      <c r="M4595">
        <v>0</v>
      </c>
      <c r="N4595" s="13" t="e">
        <f t="shared" si="647"/>
        <v>#N/A</v>
      </c>
      <c r="O4595">
        <f t="shared" si="648"/>
        <v>0</v>
      </c>
      <c r="P4595" s="12">
        <f t="shared" si="649"/>
        <v>207.8333986873867</v>
      </c>
      <c r="Q4595">
        <f t="shared" si="650"/>
        <v>0</v>
      </c>
      <c r="R4595">
        <f>$D$2*tarifas!$D$12/24</f>
        <v>1.4541666666666666</v>
      </c>
      <c r="S4595" t="e">
        <f>VLOOKUP(E4595&amp;" "&amp;F4595,tarifas!$A$13:$D$20,4,FALSE)*P4595</f>
        <v>#N/A</v>
      </c>
      <c r="T4595">
        <f>IF(F4595="COD1",tarifas!$D$11*(SUMIFS($P$11:$P$8770,$F$11:$F$8770,"=COD1",$B$11:$B$8770,"="&amp;B4595)/COUNTIFS($F$11:$F$8770,"=COD1",$B$11:$B$8770,"="&amp;B4595))/COUNTIFS($A$11:$A$8770,"="&amp;A4595,$F$11:$F$8770,"=COD1"),0)</f>
        <v>0</v>
      </c>
      <c r="U4595" t="e">
        <f>(VLOOKUP(F4595,tarifas!$C$7:$D$10,2,FALSE)+tarifas!$D$21)*datos!P4595</f>
        <v>#N/A</v>
      </c>
      <c r="V4595" t="e">
        <f t="shared" si="651"/>
        <v>#N/A</v>
      </c>
      <c r="W4595">
        <f t="shared" si="652"/>
        <v>0</v>
      </c>
    </row>
    <row r="4596" spans="1:23" x14ac:dyDescent="0.25">
      <c r="A4596">
        <f t="shared" si="645"/>
        <v>190</v>
      </c>
      <c r="B4596">
        <f t="shared" si="646"/>
        <v>7</v>
      </c>
      <c r="C4596" s="1">
        <f t="shared" si="653"/>
        <v>41831.041666655547</v>
      </c>
      <c r="D4596" s="7">
        <v>0</v>
      </c>
      <c r="E4596" s="7"/>
      <c r="G4596">
        <v>25.88</v>
      </c>
      <c r="H4596" s="12">
        <v>205.22441343636575</v>
      </c>
      <c r="I4596" s="13">
        <f>$D$2*tarifas!$D$12/24</f>
        <v>1.4541666666666666</v>
      </c>
      <c r="J4596" s="13" t="e">
        <f>VLOOKUP(E4596&amp;" "&amp;F4596,tarifas!$A$13:$D$20,4,FALSE)*H4596</f>
        <v>#N/A</v>
      </c>
      <c r="K4596" s="13">
        <f>IF(F4596="COD1",tarifas!$D$11*(SUMIFS($H$11:$H$8770,$F$11:$F$8770,"=COD1",$B$11:$B$8770,"="&amp;B4596)/COUNTIFS($F$11:$F$8770,"=COD1",$B$11:$B$8770,"="&amp;B4596))/COUNTIFS($A$11:$A$8770,"="&amp;A4596,$F$11:$F$8770,"=COD1"),0)</f>
        <v>0</v>
      </c>
      <c r="L4596" s="13" t="e">
        <f>(VLOOKUP(F4596,tarifas!$C$7:$D$10,2,FALSE)+tarifas!$D$21)*datos!H4596</f>
        <v>#N/A</v>
      </c>
      <c r="M4596">
        <v>0</v>
      </c>
      <c r="N4596" s="13" t="e">
        <f t="shared" si="647"/>
        <v>#N/A</v>
      </c>
      <c r="O4596">
        <f t="shared" si="648"/>
        <v>0</v>
      </c>
      <c r="P4596" s="12">
        <f t="shared" si="649"/>
        <v>205.22441343636575</v>
      </c>
      <c r="Q4596">
        <f t="shared" si="650"/>
        <v>0</v>
      </c>
      <c r="R4596">
        <f>$D$2*tarifas!$D$12/24</f>
        <v>1.4541666666666666</v>
      </c>
      <c r="S4596" t="e">
        <f>VLOOKUP(E4596&amp;" "&amp;F4596,tarifas!$A$13:$D$20,4,FALSE)*P4596</f>
        <v>#N/A</v>
      </c>
      <c r="T4596">
        <f>IF(F4596="COD1",tarifas!$D$11*(SUMIFS($P$11:$P$8770,$F$11:$F$8770,"=COD1",$B$11:$B$8770,"="&amp;B4596)/COUNTIFS($F$11:$F$8770,"=COD1",$B$11:$B$8770,"="&amp;B4596))/COUNTIFS($A$11:$A$8770,"="&amp;A4596,$F$11:$F$8770,"=COD1"),0)</f>
        <v>0</v>
      </c>
      <c r="U4596" t="e">
        <f>(VLOOKUP(F4596,tarifas!$C$7:$D$10,2,FALSE)+tarifas!$D$21)*datos!P4596</f>
        <v>#N/A</v>
      </c>
      <c r="V4596" t="e">
        <f t="shared" si="651"/>
        <v>#N/A</v>
      </c>
      <c r="W4596">
        <f t="shared" si="652"/>
        <v>0</v>
      </c>
    </row>
    <row r="4597" spans="1:23" x14ac:dyDescent="0.25">
      <c r="A4597">
        <f t="shared" si="645"/>
        <v>190</v>
      </c>
      <c r="B4597">
        <f t="shared" si="646"/>
        <v>7</v>
      </c>
      <c r="C4597" s="1">
        <f t="shared" si="653"/>
        <v>41831.083333322211</v>
      </c>
      <c r="D4597" s="7">
        <v>0</v>
      </c>
      <c r="E4597" s="7"/>
      <c r="G4597">
        <v>25.6</v>
      </c>
      <c r="H4597" s="12">
        <v>203.02282934470864</v>
      </c>
      <c r="I4597" s="13">
        <f>$D$2*tarifas!$D$12/24</f>
        <v>1.4541666666666666</v>
      </c>
      <c r="J4597" s="13" t="e">
        <f>VLOOKUP(E4597&amp;" "&amp;F4597,tarifas!$A$13:$D$20,4,FALSE)*H4597</f>
        <v>#N/A</v>
      </c>
      <c r="K4597" s="13">
        <f>IF(F4597="COD1",tarifas!$D$11*(SUMIFS($H$11:$H$8770,$F$11:$F$8770,"=COD1",$B$11:$B$8770,"="&amp;B4597)/COUNTIFS($F$11:$F$8770,"=COD1",$B$11:$B$8770,"="&amp;B4597))/COUNTIFS($A$11:$A$8770,"="&amp;A4597,$F$11:$F$8770,"=COD1"),0)</f>
        <v>0</v>
      </c>
      <c r="L4597" s="13" t="e">
        <f>(VLOOKUP(F4597,tarifas!$C$7:$D$10,2,FALSE)+tarifas!$D$21)*datos!H4597</f>
        <v>#N/A</v>
      </c>
      <c r="M4597">
        <v>0</v>
      </c>
      <c r="N4597" s="13" t="e">
        <f t="shared" si="647"/>
        <v>#N/A</v>
      </c>
      <c r="O4597">
        <f t="shared" si="648"/>
        <v>0</v>
      </c>
      <c r="P4597" s="12">
        <f t="shared" si="649"/>
        <v>203.02282934470864</v>
      </c>
      <c r="Q4597">
        <f t="shared" si="650"/>
        <v>0</v>
      </c>
      <c r="R4597">
        <f>$D$2*tarifas!$D$12/24</f>
        <v>1.4541666666666666</v>
      </c>
      <c r="S4597" t="e">
        <f>VLOOKUP(E4597&amp;" "&amp;F4597,tarifas!$A$13:$D$20,4,FALSE)*P4597</f>
        <v>#N/A</v>
      </c>
      <c r="T4597">
        <f>IF(F4597="COD1",tarifas!$D$11*(SUMIFS($P$11:$P$8770,$F$11:$F$8770,"=COD1",$B$11:$B$8770,"="&amp;B4597)/COUNTIFS($F$11:$F$8770,"=COD1",$B$11:$B$8770,"="&amp;B4597))/COUNTIFS($A$11:$A$8770,"="&amp;A4597,$F$11:$F$8770,"=COD1"),0)</f>
        <v>0</v>
      </c>
      <c r="U4597" t="e">
        <f>(VLOOKUP(F4597,tarifas!$C$7:$D$10,2,FALSE)+tarifas!$D$21)*datos!P4597</f>
        <v>#N/A</v>
      </c>
      <c r="V4597" t="e">
        <f t="shared" si="651"/>
        <v>#N/A</v>
      </c>
      <c r="W4597">
        <f t="shared" si="652"/>
        <v>0</v>
      </c>
    </row>
    <row r="4598" spans="1:23" x14ac:dyDescent="0.25">
      <c r="A4598">
        <f t="shared" si="645"/>
        <v>190</v>
      </c>
      <c r="B4598">
        <f t="shared" si="646"/>
        <v>7</v>
      </c>
      <c r="C4598" s="1">
        <f t="shared" si="653"/>
        <v>41831.124999988875</v>
      </c>
      <c r="D4598" s="7">
        <v>0</v>
      </c>
      <c r="E4598" s="7"/>
      <c r="G4598">
        <v>24.56</v>
      </c>
      <c r="H4598" s="12">
        <v>204.04926005948693</v>
      </c>
      <c r="I4598" s="13">
        <f>$D$2*tarifas!$D$12/24</f>
        <v>1.4541666666666666</v>
      </c>
      <c r="J4598" s="13" t="e">
        <f>VLOOKUP(E4598&amp;" "&amp;F4598,tarifas!$A$13:$D$20,4,FALSE)*H4598</f>
        <v>#N/A</v>
      </c>
      <c r="K4598" s="13">
        <f>IF(F4598="COD1",tarifas!$D$11*(SUMIFS($H$11:$H$8770,$F$11:$F$8770,"=COD1",$B$11:$B$8770,"="&amp;B4598)/COUNTIFS($F$11:$F$8770,"=COD1",$B$11:$B$8770,"="&amp;B4598))/COUNTIFS($A$11:$A$8770,"="&amp;A4598,$F$11:$F$8770,"=COD1"),0)</f>
        <v>0</v>
      </c>
      <c r="L4598" s="13" t="e">
        <f>(VLOOKUP(F4598,tarifas!$C$7:$D$10,2,FALSE)+tarifas!$D$21)*datos!H4598</f>
        <v>#N/A</v>
      </c>
      <c r="M4598">
        <v>0</v>
      </c>
      <c r="N4598" s="13" t="e">
        <f t="shared" si="647"/>
        <v>#N/A</v>
      </c>
      <c r="O4598">
        <f t="shared" si="648"/>
        <v>0</v>
      </c>
      <c r="P4598" s="12">
        <f t="shared" si="649"/>
        <v>204.04926005948693</v>
      </c>
      <c r="Q4598">
        <f t="shared" si="650"/>
        <v>0</v>
      </c>
      <c r="R4598">
        <f>$D$2*tarifas!$D$12/24</f>
        <v>1.4541666666666666</v>
      </c>
      <c r="S4598" t="e">
        <f>VLOOKUP(E4598&amp;" "&amp;F4598,tarifas!$A$13:$D$20,4,FALSE)*P4598</f>
        <v>#N/A</v>
      </c>
      <c r="T4598">
        <f>IF(F4598="COD1",tarifas!$D$11*(SUMIFS($P$11:$P$8770,$F$11:$F$8770,"=COD1",$B$11:$B$8770,"="&amp;B4598)/COUNTIFS($F$11:$F$8770,"=COD1",$B$11:$B$8770,"="&amp;B4598))/COUNTIFS($A$11:$A$8770,"="&amp;A4598,$F$11:$F$8770,"=COD1"),0)</f>
        <v>0</v>
      </c>
      <c r="U4598" t="e">
        <f>(VLOOKUP(F4598,tarifas!$C$7:$D$10,2,FALSE)+tarifas!$D$21)*datos!P4598</f>
        <v>#N/A</v>
      </c>
      <c r="V4598" t="e">
        <f t="shared" si="651"/>
        <v>#N/A</v>
      </c>
      <c r="W4598">
        <f t="shared" si="652"/>
        <v>0</v>
      </c>
    </row>
    <row r="4599" spans="1:23" x14ac:dyDescent="0.25">
      <c r="A4599">
        <f t="shared" si="645"/>
        <v>190</v>
      </c>
      <c r="B4599">
        <f t="shared" si="646"/>
        <v>7</v>
      </c>
      <c r="C4599" s="1">
        <f t="shared" si="653"/>
        <v>41831.166666655539</v>
      </c>
      <c r="D4599" s="7">
        <v>0</v>
      </c>
      <c r="E4599" s="7"/>
      <c r="G4599">
        <v>25.85</v>
      </c>
      <c r="H4599" s="12">
        <v>201.71254385562295</v>
      </c>
      <c r="I4599" s="13">
        <f>$D$2*tarifas!$D$12/24</f>
        <v>1.4541666666666666</v>
      </c>
      <c r="J4599" s="13" t="e">
        <f>VLOOKUP(E4599&amp;" "&amp;F4599,tarifas!$A$13:$D$20,4,FALSE)*H4599</f>
        <v>#N/A</v>
      </c>
      <c r="K4599" s="13">
        <f>IF(F4599="COD1",tarifas!$D$11*(SUMIFS($H$11:$H$8770,$F$11:$F$8770,"=COD1",$B$11:$B$8770,"="&amp;B4599)/COUNTIFS($F$11:$F$8770,"=COD1",$B$11:$B$8770,"="&amp;B4599))/COUNTIFS($A$11:$A$8770,"="&amp;A4599,$F$11:$F$8770,"=COD1"),0)</f>
        <v>0</v>
      </c>
      <c r="L4599" s="13" t="e">
        <f>(VLOOKUP(F4599,tarifas!$C$7:$D$10,2,FALSE)+tarifas!$D$21)*datos!H4599</f>
        <v>#N/A</v>
      </c>
      <c r="M4599">
        <v>0</v>
      </c>
      <c r="N4599" s="13" t="e">
        <f t="shared" si="647"/>
        <v>#N/A</v>
      </c>
      <c r="O4599">
        <f t="shared" si="648"/>
        <v>0</v>
      </c>
      <c r="P4599" s="12">
        <f t="shared" si="649"/>
        <v>201.71254385562295</v>
      </c>
      <c r="Q4599">
        <f t="shared" si="650"/>
        <v>0</v>
      </c>
      <c r="R4599">
        <f>$D$2*tarifas!$D$12/24</f>
        <v>1.4541666666666666</v>
      </c>
      <c r="S4599" t="e">
        <f>VLOOKUP(E4599&amp;" "&amp;F4599,tarifas!$A$13:$D$20,4,FALSE)*P4599</f>
        <v>#N/A</v>
      </c>
      <c r="T4599">
        <f>IF(F4599="COD1",tarifas!$D$11*(SUMIFS($P$11:$P$8770,$F$11:$F$8770,"=COD1",$B$11:$B$8770,"="&amp;B4599)/COUNTIFS($F$11:$F$8770,"=COD1",$B$11:$B$8770,"="&amp;B4599))/COUNTIFS($A$11:$A$8770,"="&amp;A4599,$F$11:$F$8770,"=COD1"),0)</f>
        <v>0</v>
      </c>
      <c r="U4599" t="e">
        <f>(VLOOKUP(F4599,tarifas!$C$7:$D$10,2,FALSE)+tarifas!$D$21)*datos!P4599</f>
        <v>#N/A</v>
      </c>
      <c r="V4599" t="e">
        <f t="shared" si="651"/>
        <v>#N/A</v>
      </c>
      <c r="W4599">
        <f t="shared" si="652"/>
        <v>0</v>
      </c>
    </row>
    <row r="4600" spans="1:23" x14ac:dyDescent="0.25">
      <c r="A4600">
        <f t="shared" si="645"/>
        <v>190</v>
      </c>
      <c r="B4600">
        <f t="shared" si="646"/>
        <v>7</v>
      </c>
      <c r="C4600" s="1">
        <f t="shared" si="653"/>
        <v>41831.208333322204</v>
      </c>
      <c r="D4600" s="7">
        <v>0</v>
      </c>
      <c r="E4600" s="7"/>
      <c r="G4600">
        <v>30.54</v>
      </c>
      <c r="H4600" s="12">
        <v>199.80306824585156</v>
      </c>
      <c r="I4600" s="13">
        <f>$D$2*tarifas!$D$12/24</f>
        <v>1.4541666666666666</v>
      </c>
      <c r="J4600" s="13" t="e">
        <f>VLOOKUP(E4600&amp;" "&amp;F4600,tarifas!$A$13:$D$20,4,FALSE)*H4600</f>
        <v>#N/A</v>
      </c>
      <c r="K4600" s="13">
        <f>IF(F4600="COD1",tarifas!$D$11*(SUMIFS($H$11:$H$8770,$F$11:$F$8770,"=COD1",$B$11:$B$8770,"="&amp;B4600)/COUNTIFS($F$11:$F$8770,"=COD1",$B$11:$B$8770,"="&amp;B4600))/COUNTIFS($A$11:$A$8770,"="&amp;A4600,$F$11:$F$8770,"=COD1"),0)</f>
        <v>0</v>
      </c>
      <c r="L4600" s="13" t="e">
        <f>(VLOOKUP(F4600,tarifas!$C$7:$D$10,2,FALSE)+tarifas!$D$21)*datos!H4600</f>
        <v>#N/A</v>
      </c>
      <c r="M4600">
        <v>8.5312800000000006</v>
      </c>
      <c r="N4600" s="13" t="e">
        <f t="shared" si="647"/>
        <v>#N/A</v>
      </c>
      <c r="O4600">
        <f t="shared" si="648"/>
        <v>8.5312800000000006</v>
      </c>
      <c r="P4600" s="12">
        <f t="shared" si="649"/>
        <v>191.27178824585155</v>
      </c>
      <c r="Q4600">
        <f t="shared" si="650"/>
        <v>0</v>
      </c>
      <c r="R4600">
        <f>$D$2*tarifas!$D$12/24</f>
        <v>1.4541666666666666</v>
      </c>
      <c r="S4600" t="e">
        <f>VLOOKUP(E4600&amp;" "&amp;F4600,tarifas!$A$13:$D$20,4,FALSE)*P4600</f>
        <v>#N/A</v>
      </c>
      <c r="T4600">
        <f>IF(F4600="COD1",tarifas!$D$11*(SUMIFS($P$11:$P$8770,$F$11:$F$8770,"=COD1",$B$11:$B$8770,"="&amp;B4600)/COUNTIFS($F$11:$F$8770,"=COD1",$B$11:$B$8770,"="&amp;B4600))/COUNTIFS($A$11:$A$8770,"="&amp;A4600,$F$11:$F$8770,"=COD1"),0)</f>
        <v>0</v>
      </c>
      <c r="U4600" t="e">
        <f>(VLOOKUP(F4600,tarifas!$C$7:$D$10,2,FALSE)+tarifas!$D$21)*datos!P4600</f>
        <v>#N/A</v>
      </c>
      <c r="V4600" t="e">
        <f t="shared" si="651"/>
        <v>#N/A</v>
      </c>
      <c r="W4600">
        <f t="shared" si="652"/>
        <v>0</v>
      </c>
    </row>
    <row r="4601" spans="1:23" x14ac:dyDescent="0.25">
      <c r="A4601">
        <f t="shared" si="645"/>
        <v>190</v>
      </c>
      <c r="B4601">
        <f t="shared" si="646"/>
        <v>7</v>
      </c>
      <c r="C4601" s="1">
        <f t="shared" si="653"/>
        <v>41831.249999988868</v>
      </c>
      <c r="D4601" s="7">
        <v>9.0151515151515174</v>
      </c>
      <c r="E4601" s="7"/>
      <c r="G4601">
        <v>39.159999999999997</v>
      </c>
      <c r="H4601" s="12">
        <v>224.05036482888161</v>
      </c>
      <c r="I4601" s="13">
        <f>$D$2*tarifas!$D$12/24</f>
        <v>1.4541666666666666</v>
      </c>
      <c r="J4601" s="13" t="e">
        <f>VLOOKUP(E4601&amp;" "&amp;F4601,tarifas!$A$13:$D$20,4,FALSE)*H4601</f>
        <v>#N/A</v>
      </c>
      <c r="K4601" s="13">
        <f>IF(F4601="COD1",tarifas!$D$11*(SUMIFS($H$11:$H$8770,$F$11:$F$8770,"=COD1",$B$11:$B$8770,"="&amp;B4601)/COUNTIFS($F$11:$F$8770,"=COD1",$B$11:$B$8770,"="&amp;B4601))/COUNTIFS($A$11:$A$8770,"="&amp;A4601,$F$11:$F$8770,"=COD1"),0)</f>
        <v>0</v>
      </c>
      <c r="L4601" s="13" t="e">
        <f>(VLOOKUP(F4601,tarifas!$C$7:$D$10,2,FALSE)+tarifas!$D$21)*datos!H4601</f>
        <v>#N/A</v>
      </c>
      <c r="M4601">
        <v>40.017530000000001</v>
      </c>
      <c r="N4601" s="13" t="e">
        <f t="shared" si="647"/>
        <v>#N/A</v>
      </c>
      <c r="O4601">
        <f t="shared" si="648"/>
        <v>40.017530000000001</v>
      </c>
      <c r="P4601" s="12">
        <f t="shared" si="649"/>
        <v>184.03283482888162</v>
      </c>
      <c r="Q4601">
        <f t="shared" si="650"/>
        <v>0</v>
      </c>
      <c r="R4601">
        <f>$D$2*tarifas!$D$12/24</f>
        <v>1.4541666666666666</v>
      </c>
      <c r="S4601" t="e">
        <f>VLOOKUP(E4601&amp;" "&amp;F4601,tarifas!$A$13:$D$20,4,FALSE)*P4601</f>
        <v>#N/A</v>
      </c>
      <c r="T4601">
        <f>IF(F4601="COD1",tarifas!$D$11*(SUMIFS($P$11:$P$8770,$F$11:$F$8770,"=COD1",$B$11:$B$8770,"="&amp;B4601)/COUNTIFS($F$11:$F$8770,"=COD1",$B$11:$B$8770,"="&amp;B4601))/COUNTIFS($A$11:$A$8770,"="&amp;A4601,$F$11:$F$8770,"=COD1"),0)</f>
        <v>0</v>
      </c>
      <c r="U4601" t="e">
        <f>(VLOOKUP(F4601,tarifas!$C$7:$D$10,2,FALSE)+tarifas!$D$21)*datos!P4601</f>
        <v>#N/A</v>
      </c>
      <c r="V4601" t="e">
        <f t="shared" si="651"/>
        <v>#N/A</v>
      </c>
      <c r="W4601">
        <f t="shared" si="652"/>
        <v>0</v>
      </c>
    </row>
    <row r="4602" spans="1:23" x14ac:dyDescent="0.25">
      <c r="A4602">
        <f t="shared" si="645"/>
        <v>190</v>
      </c>
      <c r="B4602">
        <f t="shared" si="646"/>
        <v>7</v>
      </c>
      <c r="C4602" s="1">
        <f t="shared" si="653"/>
        <v>41831.291666655532</v>
      </c>
      <c r="D4602" s="7">
        <v>95.045454545454547</v>
      </c>
      <c r="E4602" s="7"/>
      <c r="G4602">
        <v>44.17</v>
      </c>
      <c r="H4602" s="12">
        <v>303.18689888216187</v>
      </c>
      <c r="I4602" s="13">
        <f>$D$2*tarifas!$D$12/24</f>
        <v>1.4541666666666666</v>
      </c>
      <c r="J4602" s="13" t="e">
        <f>VLOOKUP(E4602&amp;" "&amp;F4602,tarifas!$A$13:$D$20,4,FALSE)*H4602</f>
        <v>#N/A</v>
      </c>
      <c r="K4602" s="13">
        <f>IF(F4602="COD1",tarifas!$D$11*(SUMIFS($H$11:$H$8770,$F$11:$F$8770,"=COD1",$B$11:$B$8770,"="&amp;B4602)/COUNTIFS($F$11:$F$8770,"=COD1",$B$11:$B$8770,"="&amp;B4602))/COUNTIFS($A$11:$A$8770,"="&amp;A4602,$F$11:$F$8770,"=COD1"),0)</f>
        <v>0</v>
      </c>
      <c r="L4602" s="13" t="e">
        <f>(VLOOKUP(F4602,tarifas!$C$7:$D$10,2,FALSE)+tarifas!$D$21)*datos!H4602</f>
        <v>#N/A</v>
      </c>
      <c r="M4602">
        <v>173.52414999999999</v>
      </c>
      <c r="N4602" s="13" t="e">
        <f t="shared" si="647"/>
        <v>#N/A</v>
      </c>
      <c r="O4602">
        <f t="shared" si="648"/>
        <v>173.52414999999999</v>
      </c>
      <c r="P4602" s="12">
        <f t="shared" si="649"/>
        <v>129.66274888216188</v>
      </c>
      <c r="Q4602">
        <f t="shared" si="650"/>
        <v>0</v>
      </c>
      <c r="R4602">
        <f>$D$2*tarifas!$D$12/24</f>
        <v>1.4541666666666666</v>
      </c>
      <c r="S4602" t="e">
        <f>VLOOKUP(E4602&amp;" "&amp;F4602,tarifas!$A$13:$D$20,4,FALSE)*P4602</f>
        <v>#N/A</v>
      </c>
      <c r="T4602">
        <f>IF(F4602="COD1",tarifas!$D$11*(SUMIFS($P$11:$P$8770,$F$11:$F$8770,"=COD1",$B$11:$B$8770,"="&amp;B4602)/COUNTIFS($F$11:$F$8770,"=COD1",$B$11:$B$8770,"="&amp;B4602))/COUNTIFS($A$11:$A$8770,"="&amp;A4602,$F$11:$F$8770,"=COD1"),0)</f>
        <v>0</v>
      </c>
      <c r="U4602" t="e">
        <f>(VLOOKUP(F4602,tarifas!$C$7:$D$10,2,FALSE)+tarifas!$D$21)*datos!P4602</f>
        <v>#N/A</v>
      </c>
      <c r="V4602" t="e">
        <f t="shared" si="651"/>
        <v>#N/A</v>
      </c>
      <c r="W4602">
        <f t="shared" si="652"/>
        <v>0</v>
      </c>
    </row>
    <row r="4603" spans="1:23" x14ac:dyDescent="0.25">
      <c r="A4603">
        <f t="shared" si="645"/>
        <v>190</v>
      </c>
      <c r="B4603">
        <f t="shared" si="646"/>
        <v>7</v>
      </c>
      <c r="C4603" s="1">
        <f t="shared" si="653"/>
        <v>41831.333333322196</v>
      </c>
      <c r="D4603" s="7">
        <v>279.72727272727275</v>
      </c>
      <c r="E4603" s="7"/>
      <c r="G4603">
        <v>45.4</v>
      </c>
      <c r="H4603" s="12">
        <v>487.67135162874217</v>
      </c>
      <c r="I4603" s="13">
        <f>$D$2*tarifas!$D$12/24</f>
        <v>1.4541666666666666</v>
      </c>
      <c r="J4603" s="13" t="e">
        <f>VLOOKUP(E4603&amp;" "&amp;F4603,tarifas!$A$13:$D$20,4,FALSE)*H4603</f>
        <v>#N/A</v>
      </c>
      <c r="K4603" s="13">
        <f>IF(F4603="COD1",tarifas!$D$11*(SUMIFS($H$11:$H$8770,$F$11:$F$8770,"=COD1",$B$11:$B$8770,"="&amp;B4603)/COUNTIFS($F$11:$F$8770,"=COD1",$B$11:$B$8770,"="&amp;B4603))/COUNTIFS($A$11:$A$8770,"="&amp;A4603,$F$11:$F$8770,"=COD1"),0)</f>
        <v>0</v>
      </c>
      <c r="L4603" s="13" t="e">
        <f>(VLOOKUP(F4603,tarifas!$C$7:$D$10,2,FALSE)+tarifas!$D$21)*datos!H4603</f>
        <v>#N/A</v>
      </c>
      <c r="M4603">
        <v>304.32615000000004</v>
      </c>
      <c r="N4603" s="13" t="e">
        <f t="shared" si="647"/>
        <v>#N/A</v>
      </c>
      <c r="O4603">
        <f t="shared" si="648"/>
        <v>304.32615000000004</v>
      </c>
      <c r="P4603" s="12">
        <f t="shared" si="649"/>
        <v>183.34520162874213</v>
      </c>
      <c r="Q4603">
        <f t="shared" si="650"/>
        <v>0</v>
      </c>
      <c r="R4603">
        <f>$D$2*tarifas!$D$12/24</f>
        <v>1.4541666666666666</v>
      </c>
      <c r="S4603" t="e">
        <f>VLOOKUP(E4603&amp;" "&amp;F4603,tarifas!$A$13:$D$20,4,FALSE)*P4603</f>
        <v>#N/A</v>
      </c>
      <c r="T4603">
        <f>IF(F4603="COD1",tarifas!$D$11*(SUMIFS($P$11:$P$8770,$F$11:$F$8770,"=COD1",$B$11:$B$8770,"="&amp;B4603)/COUNTIFS($F$11:$F$8770,"=COD1",$B$11:$B$8770,"="&amp;B4603))/COUNTIFS($A$11:$A$8770,"="&amp;A4603,$F$11:$F$8770,"=COD1"),0)</f>
        <v>0</v>
      </c>
      <c r="U4603" t="e">
        <f>(VLOOKUP(F4603,tarifas!$C$7:$D$10,2,FALSE)+tarifas!$D$21)*datos!P4603</f>
        <v>#N/A</v>
      </c>
      <c r="V4603" t="e">
        <f t="shared" si="651"/>
        <v>#N/A</v>
      </c>
      <c r="W4603">
        <f t="shared" si="652"/>
        <v>0</v>
      </c>
    </row>
    <row r="4604" spans="1:23" x14ac:dyDescent="0.25">
      <c r="A4604">
        <f t="shared" si="645"/>
        <v>190</v>
      </c>
      <c r="B4604">
        <f t="shared" si="646"/>
        <v>7</v>
      </c>
      <c r="C4604" s="1">
        <f t="shared" si="653"/>
        <v>41831.374999988861</v>
      </c>
      <c r="D4604" s="7">
        <v>474.19696969696969</v>
      </c>
      <c r="E4604" s="7"/>
      <c r="G4604">
        <v>46.58</v>
      </c>
      <c r="H4604" s="12">
        <v>562.24776293473008</v>
      </c>
      <c r="I4604" s="13">
        <f>$D$2*tarifas!$D$12/24</f>
        <v>1.4541666666666666</v>
      </c>
      <c r="J4604" s="13" t="e">
        <f>VLOOKUP(E4604&amp;" "&amp;F4604,tarifas!$A$13:$D$20,4,FALSE)*H4604</f>
        <v>#N/A</v>
      </c>
      <c r="K4604" s="13">
        <f>IF(F4604="COD1",tarifas!$D$11*(SUMIFS($H$11:$H$8770,$F$11:$F$8770,"=COD1",$B$11:$B$8770,"="&amp;B4604)/COUNTIFS($F$11:$F$8770,"=COD1",$B$11:$B$8770,"="&amp;B4604))/COUNTIFS($A$11:$A$8770,"="&amp;A4604,$F$11:$F$8770,"=COD1"),0)</f>
        <v>0</v>
      </c>
      <c r="L4604" s="13" t="e">
        <f>(VLOOKUP(F4604,tarifas!$C$7:$D$10,2,FALSE)+tarifas!$D$21)*datos!H4604</f>
        <v>#N/A</v>
      </c>
      <c r="M4604">
        <v>406.18009999999998</v>
      </c>
      <c r="N4604" s="13" t="e">
        <f t="shared" si="647"/>
        <v>#N/A</v>
      </c>
      <c r="O4604">
        <f t="shared" si="648"/>
        <v>406.18009999999998</v>
      </c>
      <c r="P4604" s="12">
        <f t="shared" si="649"/>
        <v>156.06766293473009</v>
      </c>
      <c r="Q4604">
        <f t="shared" si="650"/>
        <v>0</v>
      </c>
      <c r="R4604">
        <f>$D$2*tarifas!$D$12/24</f>
        <v>1.4541666666666666</v>
      </c>
      <c r="S4604" t="e">
        <f>VLOOKUP(E4604&amp;" "&amp;F4604,tarifas!$A$13:$D$20,4,FALSE)*P4604</f>
        <v>#N/A</v>
      </c>
      <c r="T4604">
        <f>IF(F4604="COD1",tarifas!$D$11*(SUMIFS($P$11:$P$8770,$F$11:$F$8770,"=COD1",$B$11:$B$8770,"="&amp;B4604)/COUNTIFS($F$11:$F$8770,"=COD1",$B$11:$B$8770,"="&amp;B4604))/COUNTIFS($A$11:$A$8770,"="&amp;A4604,$F$11:$F$8770,"=COD1"),0)</f>
        <v>0</v>
      </c>
      <c r="U4604" t="e">
        <f>(VLOOKUP(F4604,tarifas!$C$7:$D$10,2,FALSE)+tarifas!$D$21)*datos!P4604</f>
        <v>#N/A</v>
      </c>
      <c r="V4604" t="e">
        <f t="shared" si="651"/>
        <v>#N/A</v>
      </c>
      <c r="W4604">
        <f t="shared" si="652"/>
        <v>0</v>
      </c>
    </row>
    <row r="4605" spans="1:23" x14ac:dyDescent="0.25">
      <c r="A4605">
        <f t="shared" si="645"/>
        <v>190</v>
      </c>
      <c r="B4605">
        <f t="shared" si="646"/>
        <v>7</v>
      </c>
      <c r="C4605" s="1">
        <f t="shared" si="653"/>
        <v>41831.416666655525</v>
      </c>
      <c r="D4605" s="7">
        <v>632.86363636363626</v>
      </c>
      <c r="E4605" s="7"/>
      <c r="G4605">
        <v>46.58</v>
      </c>
      <c r="H4605" s="12">
        <v>604.26971000349477</v>
      </c>
      <c r="I4605" s="13">
        <f>$D$2*tarifas!$D$12/24</f>
        <v>1.4541666666666666</v>
      </c>
      <c r="J4605" s="13" t="e">
        <f>VLOOKUP(E4605&amp;" "&amp;F4605,tarifas!$A$13:$D$20,4,FALSE)*H4605</f>
        <v>#N/A</v>
      </c>
      <c r="K4605" s="13">
        <f>IF(F4605="COD1",tarifas!$D$11*(SUMIFS($H$11:$H$8770,$F$11:$F$8770,"=COD1",$B$11:$B$8770,"="&amp;B4605)/COUNTIFS($F$11:$F$8770,"=COD1",$B$11:$B$8770,"="&amp;B4605))/COUNTIFS($A$11:$A$8770,"="&amp;A4605,$F$11:$F$8770,"=COD1"),0)</f>
        <v>0</v>
      </c>
      <c r="L4605" s="13" t="e">
        <f>(VLOOKUP(F4605,tarifas!$C$7:$D$10,2,FALSE)+tarifas!$D$21)*datos!H4605</f>
        <v>#N/A</v>
      </c>
      <c r="M4605">
        <v>470.51453000000004</v>
      </c>
      <c r="N4605" s="13" t="e">
        <f t="shared" si="647"/>
        <v>#N/A</v>
      </c>
      <c r="O4605">
        <f t="shared" si="648"/>
        <v>470.51453000000004</v>
      </c>
      <c r="P4605" s="12">
        <f t="shared" si="649"/>
        <v>133.75518000349473</v>
      </c>
      <c r="Q4605">
        <f t="shared" si="650"/>
        <v>0</v>
      </c>
      <c r="R4605">
        <f>$D$2*tarifas!$D$12/24</f>
        <v>1.4541666666666666</v>
      </c>
      <c r="S4605" t="e">
        <f>VLOOKUP(E4605&amp;" "&amp;F4605,tarifas!$A$13:$D$20,4,FALSE)*P4605</f>
        <v>#N/A</v>
      </c>
      <c r="T4605">
        <f>IF(F4605="COD1",tarifas!$D$11*(SUMIFS($P$11:$P$8770,$F$11:$F$8770,"=COD1",$B$11:$B$8770,"="&amp;B4605)/COUNTIFS($F$11:$F$8770,"=COD1",$B$11:$B$8770,"="&amp;B4605))/COUNTIFS($A$11:$A$8770,"="&amp;A4605,$F$11:$F$8770,"=COD1"),0)</f>
        <v>0</v>
      </c>
      <c r="U4605" t="e">
        <f>(VLOOKUP(F4605,tarifas!$C$7:$D$10,2,FALSE)+tarifas!$D$21)*datos!P4605</f>
        <v>#N/A</v>
      </c>
      <c r="V4605" t="e">
        <f t="shared" si="651"/>
        <v>#N/A</v>
      </c>
      <c r="W4605">
        <f t="shared" si="652"/>
        <v>0</v>
      </c>
    </row>
    <row r="4606" spans="1:23" x14ac:dyDescent="0.25">
      <c r="A4606">
        <f t="shared" si="645"/>
        <v>190</v>
      </c>
      <c r="B4606">
        <f t="shared" si="646"/>
        <v>7</v>
      </c>
      <c r="C4606" s="1">
        <f t="shared" si="653"/>
        <v>41831.458333322189</v>
      </c>
      <c r="D4606" s="7">
        <v>742.33333333333337</v>
      </c>
      <c r="E4606" s="7"/>
      <c r="G4606">
        <v>48.56</v>
      </c>
      <c r="H4606" s="12">
        <v>424.67990024857113</v>
      </c>
      <c r="I4606" s="13">
        <f>$D$2*tarifas!$D$12/24</f>
        <v>1.4541666666666666</v>
      </c>
      <c r="J4606" s="13" t="e">
        <f>VLOOKUP(E4606&amp;" "&amp;F4606,tarifas!$A$13:$D$20,4,FALSE)*H4606</f>
        <v>#N/A</v>
      </c>
      <c r="K4606" s="13">
        <f>IF(F4606="COD1",tarifas!$D$11*(SUMIFS($H$11:$H$8770,$F$11:$F$8770,"=COD1",$B$11:$B$8770,"="&amp;B4606)/COUNTIFS($F$11:$F$8770,"=COD1",$B$11:$B$8770,"="&amp;B4606))/COUNTIFS($A$11:$A$8770,"="&amp;A4606,$F$11:$F$8770,"=COD1"),0)</f>
        <v>0</v>
      </c>
      <c r="L4606" s="13" t="e">
        <f>(VLOOKUP(F4606,tarifas!$C$7:$D$10,2,FALSE)+tarifas!$D$21)*datos!H4606</f>
        <v>#N/A</v>
      </c>
      <c r="M4606">
        <v>502.80315000000002</v>
      </c>
      <c r="N4606" s="13" t="e">
        <f t="shared" si="647"/>
        <v>#N/A</v>
      </c>
      <c r="O4606">
        <f t="shared" si="648"/>
        <v>424.67990024857113</v>
      </c>
      <c r="P4606" s="12">
        <f t="shared" si="649"/>
        <v>0</v>
      </c>
      <c r="Q4606">
        <f t="shared" si="650"/>
        <v>78.123249751428887</v>
      </c>
      <c r="R4606">
        <f>$D$2*tarifas!$D$12/24</f>
        <v>1.4541666666666666</v>
      </c>
      <c r="S4606" t="e">
        <f>VLOOKUP(E4606&amp;" "&amp;F4606,tarifas!$A$13:$D$20,4,FALSE)*P4606</f>
        <v>#N/A</v>
      </c>
      <c r="T4606">
        <f>IF(F4606="COD1",tarifas!$D$11*(SUMIFS($P$11:$P$8770,$F$11:$F$8770,"=COD1",$B$11:$B$8770,"="&amp;B4606)/COUNTIFS($F$11:$F$8770,"=COD1",$B$11:$B$8770,"="&amp;B4606))/COUNTIFS($A$11:$A$8770,"="&amp;A4606,$F$11:$F$8770,"=COD1"),0)</f>
        <v>0</v>
      </c>
      <c r="U4606" t="e">
        <f>(VLOOKUP(F4606,tarifas!$C$7:$D$10,2,FALSE)+tarifas!$D$21)*datos!P4606</f>
        <v>#N/A</v>
      </c>
      <c r="V4606" t="e">
        <f t="shared" si="651"/>
        <v>#N/A</v>
      </c>
      <c r="W4606">
        <f t="shared" si="652"/>
        <v>3.414298507136448</v>
      </c>
    </row>
    <row r="4607" spans="1:23" x14ac:dyDescent="0.25">
      <c r="A4607">
        <f t="shared" si="645"/>
        <v>190</v>
      </c>
      <c r="B4607">
        <f t="shared" si="646"/>
        <v>7</v>
      </c>
      <c r="C4607" s="1">
        <f t="shared" si="653"/>
        <v>41831.499999988853</v>
      </c>
      <c r="D4607" s="7">
        <v>816.00000000000011</v>
      </c>
      <c r="E4607" s="7"/>
      <c r="G4607">
        <v>50.41</v>
      </c>
      <c r="H4607" s="12">
        <v>399.91731148622023</v>
      </c>
      <c r="I4607" s="13">
        <f>$D$2*tarifas!$D$12/24</f>
        <v>1.4541666666666666</v>
      </c>
      <c r="J4607" s="13" t="e">
        <f>VLOOKUP(E4607&amp;" "&amp;F4607,tarifas!$A$13:$D$20,4,FALSE)*H4607</f>
        <v>#N/A</v>
      </c>
      <c r="K4607" s="13">
        <f>IF(F4607="COD1",tarifas!$D$11*(SUMIFS($H$11:$H$8770,$F$11:$F$8770,"=COD1",$B$11:$B$8770,"="&amp;B4607)/COUNTIFS($F$11:$F$8770,"=COD1",$B$11:$B$8770,"="&amp;B4607))/COUNTIFS($A$11:$A$8770,"="&amp;A4607,$F$11:$F$8770,"=COD1"),0)</f>
        <v>0</v>
      </c>
      <c r="L4607" s="13" t="e">
        <f>(VLOOKUP(F4607,tarifas!$C$7:$D$10,2,FALSE)+tarifas!$D$21)*datos!H4607</f>
        <v>#N/A</v>
      </c>
      <c r="M4607">
        <v>502.51678999999996</v>
      </c>
      <c r="N4607" s="13" t="e">
        <f t="shared" si="647"/>
        <v>#N/A</v>
      </c>
      <c r="O4607">
        <f t="shared" si="648"/>
        <v>399.91731148622023</v>
      </c>
      <c r="P4607" s="12">
        <f t="shared" si="649"/>
        <v>0</v>
      </c>
      <c r="Q4607">
        <f t="shared" si="650"/>
        <v>102.59947851377973</v>
      </c>
      <c r="R4607">
        <f>$D$2*tarifas!$D$12/24</f>
        <v>1.4541666666666666</v>
      </c>
      <c r="S4607" t="e">
        <f>VLOOKUP(E4607&amp;" "&amp;F4607,tarifas!$A$13:$D$20,4,FALSE)*P4607</f>
        <v>#N/A</v>
      </c>
      <c r="T4607">
        <f>IF(F4607="COD1",tarifas!$D$11*(SUMIFS($P$11:$P$8770,$F$11:$F$8770,"=COD1",$B$11:$B$8770,"="&amp;B4607)/COUNTIFS($F$11:$F$8770,"=COD1",$B$11:$B$8770,"="&amp;B4607))/COUNTIFS($A$11:$A$8770,"="&amp;A4607,$F$11:$F$8770,"=COD1"),0)</f>
        <v>0</v>
      </c>
      <c r="U4607" t="e">
        <f>(VLOOKUP(F4607,tarifas!$C$7:$D$10,2,FALSE)+tarifas!$D$21)*datos!P4607</f>
        <v>#N/A</v>
      </c>
      <c r="V4607" t="e">
        <f t="shared" si="651"/>
        <v>#N/A</v>
      </c>
      <c r="W4607">
        <f t="shared" si="652"/>
        <v>4.6548357406916727</v>
      </c>
    </row>
    <row r="4608" spans="1:23" x14ac:dyDescent="0.25">
      <c r="A4608">
        <f t="shared" si="645"/>
        <v>190</v>
      </c>
      <c r="B4608">
        <f t="shared" si="646"/>
        <v>7</v>
      </c>
      <c r="C4608" s="1">
        <f t="shared" si="653"/>
        <v>41831.541666655517</v>
      </c>
      <c r="D4608" s="7">
        <v>841.24242424242425</v>
      </c>
      <c r="E4608" s="7"/>
      <c r="G4608">
        <v>50.18</v>
      </c>
      <c r="H4608" s="12">
        <v>525.02140207823038</v>
      </c>
      <c r="I4608" s="13">
        <f>$D$2*tarifas!$D$12/24</f>
        <v>1.4541666666666666</v>
      </c>
      <c r="J4608" s="13" t="e">
        <f>VLOOKUP(E4608&amp;" "&amp;F4608,tarifas!$A$13:$D$20,4,FALSE)*H4608</f>
        <v>#N/A</v>
      </c>
      <c r="K4608" s="13">
        <f>IF(F4608="COD1",tarifas!$D$11*(SUMIFS($H$11:$H$8770,$F$11:$F$8770,"=COD1",$B$11:$B$8770,"="&amp;B4608)/COUNTIFS($F$11:$F$8770,"=COD1",$B$11:$B$8770,"="&amp;B4608))/COUNTIFS($A$11:$A$8770,"="&amp;A4608,$F$11:$F$8770,"=COD1"),0)</f>
        <v>0</v>
      </c>
      <c r="L4608" s="13" t="e">
        <f>(VLOOKUP(F4608,tarifas!$C$7:$D$10,2,FALSE)+tarifas!$D$21)*datos!H4608</f>
        <v>#N/A</v>
      </c>
      <c r="M4608">
        <v>473.84062</v>
      </c>
      <c r="N4608" s="13" t="e">
        <f t="shared" si="647"/>
        <v>#N/A</v>
      </c>
      <c r="O4608">
        <f t="shared" si="648"/>
        <v>473.84062</v>
      </c>
      <c r="P4608" s="12">
        <f t="shared" si="649"/>
        <v>51.180782078230379</v>
      </c>
      <c r="Q4608">
        <f t="shared" si="650"/>
        <v>0</v>
      </c>
      <c r="R4608">
        <f>$D$2*tarifas!$D$12/24</f>
        <v>1.4541666666666666</v>
      </c>
      <c r="S4608" t="e">
        <f>VLOOKUP(E4608&amp;" "&amp;F4608,tarifas!$A$13:$D$20,4,FALSE)*P4608</f>
        <v>#N/A</v>
      </c>
      <c r="T4608">
        <f>IF(F4608="COD1",tarifas!$D$11*(SUMIFS($P$11:$P$8770,$F$11:$F$8770,"=COD1",$B$11:$B$8770,"="&amp;B4608)/COUNTIFS($F$11:$F$8770,"=COD1",$B$11:$B$8770,"="&amp;B4608))/COUNTIFS($A$11:$A$8770,"="&amp;A4608,$F$11:$F$8770,"=COD1"),0)</f>
        <v>0</v>
      </c>
      <c r="U4608" t="e">
        <f>(VLOOKUP(F4608,tarifas!$C$7:$D$10,2,FALSE)+tarifas!$D$21)*datos!P4608</f>
        <v>#N/A</v>
      </c>
      <c r="V4608" t="e">
        <f t="shared" si="651"/>
        <v>#N/A</v>
      </c>
      <c r="W4608">
        <f t="shared" si="652"/>
        <v>0</v>
      </c>
    </row>
    <row r="4609" spans="1:23" x14ac:dyDescent="0.25">
      <c r="A4609">
        <f t="shared" si="645"/>
        <v>190</v>
      </c>
      <c r="B4609">
        <f t="shared" si="646"/>
        <v>7</v>
      </c>
      <c r="C4609" s="1">
        <f t="shared" si="653"/>
        <v>41831.583333322182</v>
      </c>
      <c r="D4609" s="7">
        <v>820.37878787878788</v>
      </c>
      <c r="E4609" s="7"/>
      <c r="G4609">
        <v>49.18</v>
      </c>
      <c r="H4609" s="12">
        <v>529.35838448972879</v>
      </c>
      <c r="I4609" s="13">
        <f>$D$2*tarifas!$D$12/24</f>
        <v>1.4541666666666666</v>
      </c>
      <c r="J4609" s="13" t="e">
        <f>VLOOKUP(E4609&amp;" "&amp;F4609,tarifas!$A$13:$D$20,4,FALSE)*H4609</f>
        <v>#N/A</v>
      </c>
      <c r="K4609" s="13">
        <f>IF(F4609="COD1",tarifas!$D$11*(SUMIFS($H$11:$H$8770,$F$11:$F$8770,"=COD1",$B$11:$B$8770,"="&amp;B4609)/COUNTIFS($F$11:$F$8770,"=COD1",$B$11:$B$8770,"="&amp;B4609))/COUNTIFS($A$11:$A$8770,"="&amp;A4609,$F$11:$F$8770,"=COD1"),0)</f>
        <v>0</v>
      </c>
      <c r="L4609" s="13" t="e">
        <f>(VLOOKUP(F4609,tarifas!$C$7:$D$10,2,FALSE)+tarifas!$D$21)*datos!H4609</f>
        <v>#N/A</v>
      </c>
      <c r="M4609">
        <v>417.66947999999996</v>
      </c>
      <c r="N4609" s="13" t="e">
        <f t="shared" si="647"/>
        <v>#N/A</v>
      </c>
      <c r="O4609">
        <f t="shared" si="648"/>
        <v>417.66947999999996</v>
      </c>
      <c r="P4609" s="12">
        <f t="shared" si="649"/>
        <v>111.68890448972883</v>
      </c>
      <c r="Q4609">
        <f t="shared" si="650"/>
        <v>0</v>
      </c>
      <c r="R4609">
        <f>$D$2*tarifas!$D$12/24</f>
        <v>1.4541666666666666</v>
      </c>
      <c r="S4609" t="e">
        <f>VLOOKUP(E4609&amp;" "&amp;F4609,tarifas!$A$13:$D$20,4,FALSE)*P4609</f>
        <v>#N/A</v>
      </c>
      <c r="T4609">
        <f>IF(F4609="COD1",tarifas!$D$11*(SUMIFS($P$11:$P$8770,$F$11:$F$8770,"=COD1",$B$11:$B$8770,"="&amp;B4609)/COUNTIFS($F$11:$F$8770,"=COD1",$B$11:$B$8770,"="&amp;B4609))/COUNTIFS($A$11:$A$8770,"="&amp;A4609,$F$11:$F$8770,"=COD1"),0)</f>
        <v>0</v>
      </c>
      <c r="U4609" t="e">
        <f>(VLOOKUP(F4609,tarifas!$C$7:$D$10,2,FALSE)+tarifas!$D$21)*datos!P4609</f>
        <v>#N/A</v>
      </c>
      <c r="V4609" t="e">
        <f t="shared" si="651"/>
        <v>#N/A</v>
      </c>
      <c r="W4609">
        <f t="shared" si="652"/>
        <v>0</v>
      </c>
    </row>
    <row r="4610" spans="1:23" x14ac:dyDescent="0.25">
      <c r="A4610">
        <f t="shared" si="645"/>
        <v>190</v>
      </c>
      <c r="B4610">
        <f t="shared" si="646"/>
        <v>7</v>
      </c>
      <c r="C4610" s="1">
        <f t="shared" si="653"/>
        <v>41831.624999988846</v>
      </c>
      <c r="D4610" s="7">
        <v>763.4545454545455</v>
      </c>
      <c r="E4610" s="7"/>
      <c r="G4610">
        <v>49.18</v>
      </c>
      <c r="H4610" s="12">
        <v>533.77291755922101</v>
      </c>
      <c r="I4610" s="13">
        <f>$D$2*tarifas!$D$12/24</f>
        <v>1.4541666666666666</v>
      </c>
      <c r="J4610" s="13" t="e">
        <f>VLOOKUP(E4610&amp;" "&amp;F4610,tarifas!$A$13:$D$20,4,FALSE)*H4610</f>
        <v>#N/A</v>
      </c>
      <c r="K4610" s="13">
        <f>IF(F4610="COD1",tarifas!$D$11*(SUMIFS($H$11:$H$8770,$F$11:$F$8770,"=COD1",$B$11:$B$8770,"="&amp;B4610)/COUNTIFS($F$11:$F$8770,"=COD1",$B$11:$B$8770,"="&amp;B4610))/COUNTIFS($A$11:$A$8770,"="&amp;A4610,$F$11:$F$8770,"=COD1"),0)</f>
        <v>0</v>
      </c>
      <c r="L4610" s="13" t="e">
        <f>(VLOOKUP(F4610,tarifas!$C$7:$D$10,2,FALSE)+tarifas!$D$21)*datos!H4610</f>
        <v>#N/A</v>
      </c>
      <c r="M4610">
        <v>332.60066999999998</v>
      </c>
      <c r="N4610" s="13" t="e">
        <f t="shared" si="647"/>
        <v>#N/A</v>
      </c>
      <c r="O4610">
        <f t="shared" si="648"/>
        <v>332.60066999999998</v>
      </c>
      <c r="P4610" s="12">
        <f t="shared" si="649"/>
        <v>201.17224755922103</v>
      </c>
      <c r="Q4610">
        <f t="shared" si="650"/>
        <v>0</v>
      </c>
      <c r="R4610">
        <f>$D$2*tarifas!$D$12/24</f>
        <v>1.4541666666666666</v>
      </c>
      <c r="S4610" t="e">
        <f>VLOOKUP(E4610&amp;" "&amp;F4610,tarifas!$A$13:$D$20,4,FALSE)*P4610</f>
        <v>#N/A</v>
      </c>
      <c r="T4610">
        <f>IF(F4610="COD1",tarifas!$D$11*(SUMIFS($P$11:$P$8770,$F$11:$F$8770,"=COD1",$B$11:$B$8770,"="&amp;B4610)/COUNTIFS($F$11:$F$8770,"=COD1",$B$11:$B$8770,"="&amp;B4610))/COUNTIFS($A$11:$A$8770,"="&amp;A4610,$F$11:$F$8770,"=COD1"),0)</f>
        <v>0</v>
      </c>
      <c r="U4610" t="e">
        <f>(VLOOKUP(F4610,tarifas!$C$7:$D$10,2,FALSE)+tarifas!$D$21)*datos!P4610</f>
        <v>#N/A</v>
      </c>
      <c r="V4610" t="e">
        <f t="shared" si="651"/>
        <v>#N/A</v>
      </c>
      <c r="W4610">
        <f t="shared" si="652"/>
        <v>0</v>
      </c>
    </row>
    <row r="4611" spans="1:23" x14ac:dyDescent="0.25">
      <c r="A4611">
        <f t="shared" si="645"/>
        <v>190</v>
      </c>
      <c r="B4611">
        <f t="shared" si="646"/>
        <v>7</v>
      </c>
      <c r="C4611" s="1">
        <f t="shared" si="653"/>
        <v>41831.66666665551</v>
      </c>
      <c r="D4611" s="7">
        <v>642.13636363636363</v>
      </c>
      <c r="E4611" s="7"/>
      <c r="G4611">
        <v>50.18</v>
      </c>
      <c r="H4611" s="12">
        <v>492.59586998268685</v>
      </c>
      <c r="I4611" s="13">
        <f>$D$2*tarifas!$D$12/24</f>
        <v>1.4541666666666666</v>
      </c>
      <c r="J4611" s="13" t="e">
        <f>VLOOKUP(E4611&amp;" "&amp;F4611,tarifas!$A$13:$D$20,4,FALSE)*H4611</f>
        <v>#N/A</v>
      </c>
      <c r="K4611" s="13">
        <f>IF(F4611="COD1",tarifas!$D$11*(SUMIFS($H$11:$H$8770,$F$11:$F$8770,"=COD1",$B$11:$B$8770,"="&amp;B4611)/COUNTIFS($F$11:$F$8770,"=COD1",$B$11:$B$8770,"="&amp;B4611))/COUNTIFS($A$11:$A$8770,"="&amp;A4611,$F$11:$F$8770,"=COD1"),0)</f>
        <v>0</v>
      </c>
      <c r="L4611" s="13" t="e">
        <f>(VLOOKUP(F4611,tarifas!$C$7:$D$10,2,FALSE)+tarifas!$D$21)*datos!H4611</f>
        <v>#N/A</v>
      </c>
      <c r="M4611">
        <v>221.33999</v>
      </c>
      <c r="N4611" s="13" t="e">
        <f t="shared" si="647"/>
        <v>#N/A</v>
      </c>
      <c r="O4611">
        <f t="shared" si="648"/>
        <v>221.33999</v>
      </c>
      <c r="P4611" s="12">
        <f t="shared" si="649"/>
        <v>271.25587998268685</v>
      </c>
      <c r="Q4611">
        <f t="shared" si="650"/>
        <v>0</v>
      </c>
      <c r="R4611">
        <f>$D$2*tarifas!$D$12/24</f>
        <v>1.4541666666666666</v>
      </c>
      <c r="S4611" t="e">
        <f>VLOOKUP(E4611&amp;" "&amp;F4611,tarifas!$A$13:$D$20,4,FALSE)*P4611</f>
        <v>#N/A</v>
      </c>
      <c r="T4611">
        <f>IF(F4611="COD1",tarifas!$D$11*(SUMIFS($P$11:$P$8770,$F$11:$F$8770,"=COD1",$B$11:$B$8770,"="&amp;B4611)/COUNTIFS($F$11:$F$8770,"=COD1",$B$11:$B$8770,"="&amp;B4611))/COUNTIFS($A$11:$A$8770,"="&amp;A4611,$F$11:$F$8770,"=COD1"),0)</f>
        <v>0</v>
      </c>
      <c r="U4611" t="e">
        <f>(VLOOKUP(F4611,tarifas!$C$7:$D$10,2,FALSE)+tarifas!$D$21)*datos!P4611</f>
        <v>#N/A</v>
      </c>
      <c r="V4611" t="e">
        <f t="shared" si="651"/>
        <v>#N/A</v>
      </c>
      <c r="W4611">
        <f t="shared" si="652"/>
        <v>0</v>
      </c>
    </row>
    <row r="4612" spans="1:23" x14ac:dyDescent="0.25">
      <c r="A4612">
        <f t="shared" si="645"/>
        <v>190</v>
      </c>
      <c r="B4612">
        <f t="shared" si="646"/>
        <v>7</v>
      </c>
      <c r="C4612" s="1">
        <f t="shared" si="653"/>
        <v>41831.708333322174</v>
      </c>
      <c r="D4612" s="7">
        <v>488.10606060606068</v>
      </c>
      <c r="E4612" s="7"/>
      <c r="G4612">
        <v>47.5</v>
      </c>
      <c r="H4612" s="12">
        <v>406.1817257497562</v>
      </c>
      <c r="I4612" s="13">
        <f>$D$2*tarifas!$D$12/24</f>
        <v>1.4541666666666666</v>
      </c>
      <c r="J4612" s="13" t="e">
        <f>VLOOKUP(E4612&amp;" "&amp;F4612,tarifas!$A$13:$D$20,4,FALSE)*H4612</f>
        <v>#N/A</v>
      </c>
      <c r="K4612" s="13">
        <f>IF(F4612="COD1",tarifas!$D$11*(SUMIFS($H$11:$H$8770,$F$11:$F$8770,"=COD1",$B$11:$B$8770,"="&amp;B4612)/COUNTIFS($F$11:$F$8770,"=COD1",$B$11:$B$8770,"="&amp;B4612))/COUNTIFS($A$11:$A$8770,"="&amp;A4612,$F$11:$F$8770,"=COD1"),0)</f>
        <v>0</v>
      </c>
      <c r="L4612" s="13" t="e">
        <f>(VLOOKUP(F4612,tarifas!$C$7:$D$10,2,FALSE)+tarifas!$D$21)*datos!H4612</f>
        <v>#N/A</v>
      </c>
      <c r="M4612">
        <v>89.547149999999988</v>
      </c>
      <c r="N4612" s="13" t="e">
        <f t="shared" si="647"/>
        <v>#N/A</v>
      </c>
      <c r="O4612">
        <f t="shared" si="648"/>
        <v>89.547149999999988</v>
      </c>
      <c r="P4612" s="12">
        <f t="shared" si="649"/>
        <v>316.63457574975621</v>
      </c>
      <c r="Q4612">
        <f t="shared" si="650"/>
        <v>0</v>
      </c>
      <c r="R4612">
        <f>$D$2*tarifas!$D$12/24</f>
        <v>1.4541666666666666</v>
      </c>
      <c r="S4612" t="e">
        <f>VLOOKUP(E4612&amp;" "&amp;F4612,tarifas!$A$13:$D$20,4,FALSE)*P4612</f>
        <v>#N/A</v>
      </c>
      <c r="T4612">
        <f>IF(F4612="COD1",tarifas!$D$11*(SUMIFS($P$11:$P$8770,$F$11:$F$8770,"=COD1",$B$11:$B$8770,"="&amp;B4612)/COUNTIFS($F$11:$F$8770,"=COD1",$B$11:$B$8770,"="&amp;B4612))/COUNTIFS($A$11:$A$8770,"="&amp;A4612,$F$11:$F$8770,"=COD1"),0)</f>
        <v>0</v>
      </c>
      <c r="U4612" t="e">
        <f>(VLOOKUP(F4612,tarifas!$C$7:$D$10,2,FALSE)+tarifas!$D$21)*datos!P4612</f>
        <v>#N/A</v>
      </c>
      <c r="V4612" t="e">
        <f t="shared" si="651"/>
        <v>#N/A</v>
      </c>
      <c r="W4612">
        <f t="shared" si="652"/>
        <v>0</v>
      </c>
    </row>
    <row r="4613" spans="1:23" x14ac:dyDescent="0.25">
      <c r="A4613">
        <f t="shared" si="645"/>
        <v>190</v>
      </c>
      <c r="B4613">
        <f t="shared" si="646"/>
        <v>7</v>
      </c>
      <c r="C4613" s="1">
        <f t="shared" si="653"/>
        <v>41831.749999988839</v>
      </c>
      <c r="D4613" s="7">
        <v>291.57575757575756</v>
      </c>
      <c r="E4613" s="7"/>
      <c r="G4613">
        <v>46.92</v>
      </c>
      <c r="H4613" s="12">
        <v>307.47363698518973</v>
      </c>
      <c r="I4613" s="13">
        <f>$D$2*tarifas!$D$12/24</f>
        <v>1.4541666666666666</v>
      </c>
      <c r="J4613" s="13" t="e">
        <f>VLOOKUP(E4613&amp;" "&amp;F4613,tarifas!$A$13:$D$20,4,FALSE)*H4613</f>
        <v>#N/A</v>
      </c>
      <c r="K4613" s="13">
        <f>IF(F4613="COD1",tarifas!$D$11*(SUMIFS($H$11:$H$8770,$F$11:$F$8770,"=COD1",$B$11:$B$8770,"="&amp;B4613)/COUNTIFS($F$11:$F$8770,"=COD1",$B$11:$B$8770,"="&amp;B4613))/COUNTIFS($A$11:$A$8770,"="&amp;A4613,$F$11:$F$8770,"=COD1"),0)</f>
        <v>0</v>
      </c>
      <c r="L4613" s="13" t="e">
        <f>(VLOOKUP(F4613,tarifas!$C$7:$D$10,2,FALSE)+tarifas!$D$21)*datos!H4613</f>
        <v>#N/A</v>
      </c>
      <c r="M4613">
        <v>14.20302</v>
      </c>
      <c r="N4613" s="13" t="e">
        <f t="shared" si="647"/>
        <v>#N/A</v>
      </c>
      <c r="O4613">
        <f t="shared" si="648"/>
        <v>14.20302</v>
      </c>
      <c r="P4613" s="12">
        <f t="shared" si="649"/>
        <v>293.27061698518975</v>
      </c>
      <c r="Q4613">
        <f t="shared" si="650"/>
        <v>0</v>
      </c>
      <c r="R4613">
        <f>$D$2*tarifas!$D$12/24</f>
        <v>1.4541666666666666</v>
      </c>
      <c r="S4613" t="e">
        <f>VLOOKUP(E4613&amp;" "&amp;F4613,tarifas!$A$13:$D$20,4,FALSE)*P4613</f>
        <v>#N/A</v>
      </c>
      <c r="T4613">
        <f>IF(F4613="COD1",tarifas!$D$11*(SUMIFS($P$11:$P$8770,$F$11:$F$8770,"=COD1",$B$11:$B$8770,"="&amp;B4613)/COUNTIFS($F$11:$F$8770,"=COD1",$B$11:$B$8770,"="&amp;B4613))/COUNTIFS($A$11:$A$8770,"="&amp;A4613,$F$11:$F$8770,"=COD1"),0)</f>
        <v>0</v>
      </c>
      <c r="U4613" t="e">
        <f>(VLOOKUP(F4613,tarifas!$C$7:$D$10,2,FALSE)+tarifas!$D$21)*datos!P4613</f>
        <v>#N/A</v>
      </c>
      <c r="V4613" t="e">
        <f t="shared" si="651"/>
        <v>#N/A</v>
      </c>
      <c r="W4613">
        <f t="shared" si="652"/>
        <v>0</v>
      </c>
    </row>
    <row r="4614" spans="1:23" x14ac:dyDescent="0.25">
      <c r="A4614">
        <f t="shared" si="645"/>
        <v>190</v>
      </c>
      <c r="B4614">
        <f t="shared" si="646"/>
        <v>7</v>
      </c>
      <c r="C4614" s="1">
        <f t="shared" si="653"/>
        <v>41831.791666655503</v>
      </c>
      <c r="D4614" s="7">
        <v>85.515151515151516</v>
      </c>
      <c r="E4614" s="7"/>
      <c r="G4614">
        <v>46.58</v>
      </c>
      <c r="H4614" s="12">
        <v>228.60246143143851</v>
      </c>
      <c r="I4614" s="13">
        <f>$D$2*tarifas!$D$12/24</f>
        <v>1.4541666666666666</v>
      </c>
      <c r="J4614" s="13" t="e">
        <f>VLOOKUP(E4614&amp;" "&amp;F4614,tarifas!$A$13:$D$20,4,FALSE)*H4614</f>
        <v>#N/A</v>
      </c>
      <c r="K4614" s="13">
        <f>IF(F4614="COD1",tarifas!$D$11*(SUMIFS($H$11:$H$8770,$F$11:$F$8770,"=COD1",$B$11:$B$8770,"="&amp;B4614)/COUNTIFS($F$11:$F$8770,"=COD1",$B$11:$B$8770,"="&amp;B4614))/COUNTIFS($A$11:$A$8770,"="&amp;A4614,$F$11:$F$8770,"=COD1"),0)</f>
        <v>0</v>
      </c>
      <c r="L4614" s="13" t="e">
        <f>(VLOOKUP(F4614,tarifas!$C$7:$D$10,2,FALSE)+tarifas!$D$21)*datos!H4614</f>
        <v>#N/A</v>
      </c>
      <c r="M4614">
        <v>0</v>
      </c>
      <c r="N4614" s="13" t="e">
        <f t="shared" si="647"/>
        <v>#N/A</v>
      </c>
      <c r="O4614">
        <f t="shared" si="648"/>
        <v>0</v>
      </c>
      <c r="P4614" s="12">
        <f t="shared" si="649"/>
        <v>228.60246143143851</v>
      </c>
      <c r="Q4614">
        <f t="shared" si="650"/>
        <v>0</v>
      </c>
      <c r="R4614">
        <f>$D$2*tarifas!$D$12/24</f>
        <v>1.4541666666666666</v>
      </c>
      <c r="S4614" t="e">
        <f>VLOOKUP(E4614&amp;" "&amp;F4614,tarifas!$A$13:$D$20,4,FALSE)*P4614</f>
        <v>#N/A</v>
      </c>
      <c r="T4614">
        <f>IF(F4614="COD1",tarifas!$D$11*(SUMIFS($P$11:$P$8770,$F$11:$F$8770,"=COD1",$B$11:$B$8770,"="&amp;B4614)/COUNTIFS($F$11:$F$8770,"=COD1",$B$11:$B$8770,"="&amp;B4614))/COUNTIFS($A$11:$A$8770,"="&amp;A4614,$F$11:$F$8770,"=COD1"),0)</f>
        <v>0</v>
      </c>
      <c r="U4614" t="e">
        <f>(VLOOKUP(F4614,tarifas!$C$7:$D$10,2,FALSE)+tarifas!$D$21)*datos!P4614</f>
        <v>#N/A</v>
      </c>
      <c r="V4614" t="e">
        <f t="shared" si="651"/>
        <v>#N/A</v>
      </c>
      <c r="W4614">
        <f t="shared" si="652"/>
        <v>0</v>
      </c>
    </row>
    <row r="4615" spans="1:23" x14ac:dyDescent="0.25">
      <c r="A4615">
        <f t="shared" si="645"/>
        <v>190</v>
      </c>
      <c r="B4615">
        <f t="shared" si="646"/>
        <v>7</v>
      </c>
      <c r="C4615" s="1">
        <f t="shared" si="653"/>
        <v>41831.833333322167</v>
      </c>
      <c r="D4615" s="7">
        <v>9.0151515151515174</v>
      </c>
      <c r="E4615" s="7"/>
      <c r="G4615">
        <v>49.14</v>
      </c>
      <c r="H4615" s="12">
        <v>206.40482490686821</v>
      </c>
      <c r="I4615" s="13">
        <f>$D$2*tarifas!$D$12/24</f>
        <v>1.4541666666666666</v>
      </c>
      <c r="J4615" s="13" t="e">
        <f>VLOOKUP(E4615&amp;" "&amp;F4615,tarifas!$A$13:$D$20,4,FALSE)*H4615</f>
        <v>#N/A</v>
      </c>
      <c r="K4615" s="13">
        <f>IF(F4615="COD1",tarifas!$D$11*(SUMIFS($H$11:$H$8770,$F$11:$F$8770,"=COD1",$B$11:$B$8770,"="&amp;B4615)/COUNTIFS($F$11:$F$8770,"=COD1",$B$11:$B$8770,"="&amp;B4615))/COUNTIFS($A$11:$A$8770,"="&amp;A4615,$F$11:$F$8770,"=COD1"),0)</f>
        <v>0</v>
      </c>
      <c r="L4615" s="13" t="e">
        <f>(VLOOKUP(F4615,tarifas!$C$7:$D$10,2,FALSE)+tarifas!$D$21)*datos!H4615</f>
        <v>#N/A</v>
      </c>
      <c r="M4615">
        <v>0</v>
      </c>
      <c r="N4615" s="13" t="e">
        <f t="shared" si="647"/>
        <v>#N/A</v>
      </c>
      <c r="O4615">
        <f t="shared" si="648"/>
        <v>0</v>
      </c>
      <c r="P4615" s="12">
        <f t="shared" si="649"/>
        <v>206.40482490686821</v>
      </c>
      <c r="Q4615">
        <f t="shared" si="650"/>
        <v>0</v>
      </c>
      <c r="R4615">
        <f>$D$2*tarifas!$D$12/24</f>
        <v>1.4541666666666666</v>
      </c>
      <c r="S4615" t="e">
        <f>VLOOKUP(E4615&amp;" "&amp;F4615,tarifas!$A$13:$D$20,4,FALSE)*P4615</f>
        <v>#N/A</v>
      </c>
      <c r="T4615">
        <f>IF(F4615="COD1",tarifas!$D$11*(SUMIFS($P$11:$P$8770,$F$11:$F$8770,"=COD1",$B$11:$B$8770,"="&amp;B4615)/COUNTIFS($F$11:$F$8770,"=COD1",$B$11:$B$8770,"="&amp;B4615))/COUNTIFS($A$11:$A$8770,"="&amp;A4615,$F$11:$F$8770,"=COD1"),0)</f>
        <v>0</v>
      </c>
      <c r="U4615" t="e">
        <f>(VLOOKUP(F4615,tarifas!$C$7:$D$10,2,FALSE)+tarifas!$D$21)*datos!P4615</f>
        <v>#N/A</v>
      </c>
      <c r="V4615" t="e">
        <f t="shared" si="651"/>
        <v>#N/A</v>
      </c>
      <c r="W4615">
        <f t="shared" si="652"/>
        <v>0</v>
      </c>
    </row>
    <row r="4616" spans="1:23" x14ac:dyDescent="0.25">
      <c r="A4616">
        <f t="shared" si="645"/>
        <v>190</v>
      </c>
      <c r="B4616">
        <f t="shared" si="646"/>
        <v>7</v>
      </c>
      <c r="C4616" s="1">
        <f t="shared" si="653"/>
        <v>41831.874999988831</v>
      </c>
      <c r="D4616" s="7">
        <v>0</v>
      </c>
      <c r="E4616" s="7"/>
      <c r="G4616">
        <v>49.56</v>
      </c>
      <c r="H4616" s="12">
        <v>200.16844504122304</v>
      </c>
      <c r="I4616" s="13">
        <f>$D$2*tarifas!$D$12/24</f>
        <v>1.4541666666666666</v>
      </c>
      <c r="J4616" s="13" t="e">
        <f>VLOOKUP(E4616&amp;" "&amp;F4616,tarifas!$A$13:$D$20,4,FALSE)*H4616</f>
        <v>#N/A</v>
      </c>
      <c r="K4616" s="13">
        <f>IF(F4616="COD1",tarifas!$D$11*(SUMIFS($H$11:$H$8770,$F$11:$F$8770,"=COD1",$B$11:$B$8770,"="&amp;B4616)/COUNTIFS($F$11:$F$8770,"=COD1",$B$11:$B$8770,"="&amp;B4616))/COUNTIFS($A$11:$A$8770,"="&amp;A4616,$F$11:$F$8770,"=COD1"),0)</f>
        <v>0</v>
      </c>
      <c r="L4616" s="13" t="e">
        <f>(VLOOKUP(F4616,tarifas!$C$7:$D$10,2,FALSE)+tarifas!$D$21)*datos!H4616</f>
        <v>#N/A</v>
      </c>
      <c r="M4616">
        <v>0</v>
      </c>
      <c r="N4616" s="13" t="e">
        <f t="shared" si="647"/>
        <v>#N/A</v>
      </c>
      <c r="O4616">
        <f t="shared" si="648"/>
        <v>0</v>
      </c>
      <c r="P4616" s="12">
        <f t="shared" si="649"/>
        <v>200.16844504122304</v>
      </c>
      <c r="Q4616">
        <f t="shared" si="650"/>
        <v>0</v>
      </c>
      <c r="R4616">
        <f>$D$2*tarifas!$D$12/24</f>
        <v>1.4541666666666666</v>
      </c>
      <c r="S4616" t="e">
        <f>VLOOKUP(E4616&amp;" "&amp;F4616,tarifas!$A$13:$D$20,4,FALSE)*P4616</f>
        <v>#N/A</v>
      </c>
      <c r="T4616">
        <f>IF(F4616="COD1",tarifas!$D$11*(SUMIFS($P$11:$P$8770,$F$11:$F$8770,"=COD1",$B$11:$B$8770,"="&amp;B4616)/COUNTIFS($F$11:$F$8770,"=COD1",$B$11:$B$8770,"="&amp;B4616))/COUNTIFS($A$11:$A$8770,"="&amp;A4616,$F$11:$F$8770,"=COD1"),0)</f>
        <v>0</v>
      </c>
      <c r="U4616" t="e">
        <f>(VLOOKUP(F4616,tarifas!$C$7:$D$10,2,FALSE)+tarifas!$D$21)*datos!P4616</f>
        <v>#N/A</v>
      </c>
      <c r="V4616" t="e">
        <f t="shared" si="651"/>
        <v>#N/A</v>
      </c>
      <c r="W4616">
        <f t="shared" si="652"/>
        <v>0</v>
      </c>
    </row>
    <row r="4617" spans="1:23" x14ac:dyDescent="0.25">
      <c r="A4617">
        <f t="shared" si="645"/>
        <v>190</v>
      </c>
      <c r="B4617">
        <f t="shared" si="646"/>
        <v>7</v>
      </c>
      <c r="C4617" s="1">
        <f t="shared" si="653"/>
        <v>41831.916666655496</v>
      </c>
      <c r="D4617" s="7">
        <v>0</v>
      </c>
      <c r="E4617" s="7"/>
      <c r="G4617">
        <v>44.95</v>
      </c>
      <c r="H4617" s="12">
        <v>198.22147100647271</v>
      </c>
      <c r="I4617" s="13">
        <f>$D$2*tarifas!$D$12/24</f>
        <v>1.4541666666666666</v>
      </c>
      <c r="J4617" s="13" t="e">
        <f>VLOOKUP(E4617&amp;" "&amp;F4617,tarifas!$A$13:$D$20,4,FALSE)*H4617</f>
        <v>#N/A</v>
      </c>
      <c r="K4617" s="13">
        <f>IF(F4617="COD1",tarifas!$D$11*(SUMIFS($H$11:$H$8770,$F$11:$F$8770,"=COD1",$B$11:$B$8770,"="&amp;B4617)/COUNTIFS($F$11:$F$8770,"=COD1",$B$11:$B$8770,"="&amp;B4617))/COUNTIFS($A$11:$A$8770,"="&amp;A4617,$F$11:$F$8770,"=COD1"),0)</f>
        <v>0</v>
      </c>
      <c r="L4617" s="13" t="e">
        <f>(VLOOKUP(F4617,tarifas!$C$7:$D$10,2,FALSE)+tarifas!$D$21)*datos!H4617</f>
        <v>#N/A</v>
      </c>
      <c r="M4617">
        <v>0</v>
      </c>
      <c r="N4617" s="13" t="e">
        <f t="shared" si="647"/>
        <v>#N/A</v>
      </c>
      <c r="O4617">
        <f t="shared" si="648"/>
        <v>0</v>
      </c>
      <c r="P4617" s="12">
        <f t="shared" si="649"/>
        <v>198.22147100647271</v>
      </c>
      <c r="Q4617">
        <f t="shared" si="650"/>
        <v>0</v>
      </c>
      <c r="R4617">
        <f>$D$2*tarifas!$D$12/24</f>
        <v>1.4541666666666666</v>
      </c>
      <c r="S4617" t="e">
        <f>VLOOKUP(E4617&amp;" "&amp;F4617,tarifas!$A$13:$D$20,4,FALSE)*P4617</f>
        <v>#N/A</v>
      </c>
      <c r="T4617">
        <f>IF(F4617="COD1",tarifas!$D$11*(SUMIFS($P$11:$P$8770,$F$11:$F$8770,"=COD1",$B$11:$B$8770,"="&amp;B4617)/COUNTIFS($F$11:$F$8770,"=COD1",$B$11:$B$8770,"="&amp;B4617))/COUNTIFS($A$11:$A$8770,"="&amp;A4617,$F$11:$F$8770,"=COD1"),0)</f>
        <v>0</v>
      </c>
      <c r="U4617" t="e">
        <f>(VLOOKUP(F4617,tarifas!$C$7:$D$10,2,FALSE)+tarifas!$D$21)*datos!P4617</f>
        <v>#N/A</v>
      </c>
      <c r="V4617" t="e">
        <f t="shared" si="651"/>
        <v>#N/A</v>
      </c>
      <c r="W4617">
        <f t="shared" si="652"/>
        <v>0</v>
      </c>
    </row>
    <row r="4618" spans="1:23" x14ac:dyDescent="0.25">
      <c r="A4618">
        <f t="shared" si="645"/>
        <v>190</v>
      </c>
      <c r="B4618">
        <f t="shared" si="646"/>
        <v>7</v>
      </c>
      <c r="C4618" s="1">
        <f t="shared" si="653"/>
        <v>41831.95833332216</v>
      </c>
      <c r="D4618" s="7">
        <v>0</v>
      </c>
      <c r="E4618" s="7"/>
      <c r="G4618">
        <v>50.69</v>
      </c>
      <c r="H4618" s="12">
        <v>196.46115988219302</v>
      </c>
      <c r="I4618" s="13">
        <f>$D$2*tarifas!$D$12/24</f>
        <v>1.4541666666666666</v>
      </c>
      <c r="J4618" s="13" t="e">
        <f>VLOOKUP(E4618&amp;" "&amp;F4618,tarifas!$A$13:$D$20,4,FALSE)*H4618</f>
        <v>#N/A</v>
      </c>
      <c r="K4618" s="13">
        <f>IF(F4618="COD1",tarifas!$D$11*(SUMIFS($H$11:$H$8770,$F$11:$F$8770,"=COD1",$B$11:$B$8770,"="&amp;B4618)/COUNTIFS($F$11:$F$8770,"=COD1",$B$11:$B$8770,"="&amp;B4618))/COUNTIFS($A$11:$A$8770,"="&amp;A4618,$F$11:$F$8770,"=COD1"),0)</f>
        <v>0</v>
      </c>
      <c r="L4618" s="13" t="e">
        <f>(VLOOKUP(F4618,tarifas!$C$7:$D$10,2,FALSE)+tarifas!$D$21)*datos!H4618</f>
        <v>#N/A</v>
      </c>
      <c r="M4618">
        <v>0</v>
      </c>
      <c r="N4618" s="13" t="e">
        <f t="shared" si="647"/>
        <v>#N/A</v>
      </c>
      <c r="O4618">
        <f t="shared" si="648"/>
        <v>0</v>
      </c>
      <c r="P4618" s="12">
        <f t="shared" si="649"/>
        <v>196.46115988219302</v>
      </c>
      <c r="Q4618">
        <f t="shared" si="650"/>
        <v>0</v>
      </c>
      <c r="R4618">
        <f>$D$2*tarifas!$D$12/24</f>
        <v>1.4541666666666666</v>
      </c>
      <c r="S4618" t="e">
        <f>VLOOKUP(E4618&amp;" "&amp;F4618,tarifas!$A$13:$D$20,4,FALSE)*P4618</f>
        <v>#N/A</v>
      </c>
      <c r="T4618">
        <f>IF(F4618="COD1",tarifas!$D$11*(SUMIFS($P$11:$P$8770,$F$11:$F$8770,"=COD1",$B$11:$B$8770,"="&amp;B4618)/COUNTIFS($F$11:$F$8770,"=COD1",$B$11:$B$8770,"="&amp;B4618))/COUNTIFS($A$11:$A$8770,"="&amp;A4618,$F$11:$F$8770,"=COD1"),0)</f>
        <v>0</v>
      </c>
      <c r="U4618" t="e">
        <f>(VLOOKUP(F4618,tarifas!$C$7:$D$10,2,FALSE)+tarifas!$D$21)*datos!P4618</f>
        <v>#N/A</v>
      </c>
      <c r="V4618" t="e">
        <f t="shared" si="651"/>
        <v>#N/A</v>
      </c>
      <c r="W4618">
        <f t="shared" si="652"/>
        <v>0</v>
      </c>
    </row>
    <row r="4619" spans="1:23" x14ac:dyDescent="0.25">
      <c r="A4619">
        <f t="shared" si="645"/>
        <v>191</v>
      </c>
      <c r="B4619">
        <f t="shared" si="646"/>
        <v>7</v>
      </c>
      <c r="C4619" s="1">
        <f t="shared" si="653"/>
        <v>41831.999999988824</v>
      </c>
      <c r="D4619" s="7">
        <v>0</v>
      </c>
      <c r="E4619" s="7"/>
      <c r="G4619">
        <v>42.1</v>
      </c>
      <c r="H4619" s="12">
        <v>194.23612389109516</v>
      </c>
      <c r="I4619" s="13">
        <f>$D$2*tarifas!$D$12/24</f>
        <v>1.4541666666666666</v>
      </c>
      <c r="J4619" s="13" t="e">
        <f>VLOOKUP(E4619&amp;" "&amp;F4619,tarifas!$A$13:$D$20,4,FALSE)*H4619</f>
        <v>#N/A</v>
      </c>
      <c r="K4619" s="13">
        <f>IF(F4619="COD1",tarifas!$D$11*(SUMIFS($H$11:$H$8770,$F$11:$F$8770,"=COD1",$B$11:$B$8770,"="&amp;B4619)/COUNTIFS($F$11:$F$8770,"=COD1",$B$11:$B$8770,"="&amp;B4619))/COUNTIFS($A$11:$A$8770,"="&amp;A4619,$F$11:$F$8770,"=COD1"),0)</f>
        <v>0</v>
      </c>
      <c r="L4619" s="13" t="e">
        <f>(VLOOKUP(F4619,tarifas!$C$7:$D$10,2,FALSE)+tarifas!$D$21)*datos!H4619</f>
        <v>#N/A</v>
      </c>
      <c r="M4619">
        <v>0</v>
      </c>
      <c r="N4619" s="13" t="e">
        <f t="shared" si="647"/>
        <v>#N/A</v>
      </c>
      <c r="O4619">
        <f t="shared" si="648"/>
        <v>0</v>
      </c>
      <c r="P4619" s="12">
        <f t="shared" si="649"/>
        <v>194.23612389109516</v>
      </c>
      <c r="Q4619">
        <f t="shared" si="650"/>
        <v>0</v>
      </c>
      <c r="R4619">
        <f>$D$2*tarifas!$D$12/24</f>
        <v>1.4541666666666666</v>
      </c>
      <c r="S4619" t="e">
        <f>VLOOKUP(E4619&amp;" "&amp;F4619,tarifas!$A$13:$D$20,4,FALSE)*P4619</f>
        <v>#N/A</v>
      </c>
      <c r="T4619">
        <f>IF(F4619="COD1",tarifas!$D$11*(SUMIFS($P$11:$P$8770,$F$11:$F$8770,"=COD1",$B$11:$B$8770,"="&amp;B4619)/COUNTIFS($F$11:$F$8770,"=COD1",$B$11:$B$8770,"="&amp;B4619))/COUNTIFS($A$11:$A$8770,"="&amp;A4619,$F$11:$F$8770,"=COD1"),0)</f>
        <v>0</v>
      </c>
      <c r="U4619" t="e">
        <f>(VLOOKUP(F4619,tarifas!$C$7:$D$10,2,FALSE)+tarifas!$D$21)*datos!P4619</f>
        <v>#N/A</v>
      </c>
      <c r="V4619" t="e">
        <f t="shared" si="651"/>
        <v>#N/A</v>
      </c>
      <c r="W4619">
        <f t="shared" si="652"/>
        <v>0</v>
      </c>
    </row>
    <row r="4620" spans="1:23" x14ac:dyDescent="0.25">
      <c r="A4620">
        <f t="shared" ref="A4620:A4683" si="654">DAYS360($C$11,C4620)</f>
        <v>191</v>
      </c>
      <c r="B4620">
        <f t="shared" ref="B4620:B4683" si="655">MONTH(C4620)</f>
        <v>7</v>
      </c>
      <c r="C4620" s="1">
        <f t="shared" si="653"/>
        <v>41832.041666655488</v>
      </c>
      <c r="D4620" s="7">
        <v>0</v>
      </c>
      <c r="E4620" s="7"/>
      <c r="G4620">
        <v>35</v>
      </c>
      <c r="H4620" s="12">
        <v>193.26985404942087</v>
      </c>
      <c r="I4620" s="13">
        <f>$D$2*tarifas!$D$12/24</f>
        <v>1.4541666666666666</v>
      </c>
      <c r="J4620" s="13" t="e">
        <f>VLOOKUP(E4620&amp;" "&amp;F4620,tarifas!$A$13:$D$20,4,FALSE)*H4620</f>
        <v>#N/A</v>
      </c>
      <c r="K4620" s="13">
        <f>IF(F4620="COD1",tarifas!$D$11*(SUMIFS($H$11:$H$8770,$F$11:$F$8770,"=COD1",$B$11:$B$8770,"="&amp;B4620)/COUNTIFS($F$11:$F$8770,"=COD1",$B$11:$B$8770,"="&amp;B4620))/COUNTIFS($A$11:$A$8770,"="&amp;A4620,$F$11:$F$8770,"=COD1"),0)</f>
        <v>0</v>
      </c>
      <c r="L4620" s="13" t="e">
        <f>(VLOOKUP(F4620,tarifas!$C$7:$D$10,2,FALSE)+tarifas!$D$21)*datos!H4620</f>
        <v>#N/A</v>
      </c>
      <c r="M4620">
        <v>0</v>
      </c>
      <c r="N4620" s="13" t="e">
        <f t="shared" ref="N4620:N4683" si="656">(I4620+J4620+K4620+L4620)*1.23</f>
        <v>#N/A</v>
      </c>
      <c r="O4620">
        <f t="shared" ref="O4620:O4683" si="657">IF(M4620&lt;H4620,M4620,H4620)</f>
        <v>0</v>
      </c>
      <c r="P4620" s="12">
        <f t="shared" ref="P4620:P4683" si="658">H4620-O4620</f>
        <v>193.26985404942087</v>
      </c>
      <c r="Q4620">
        <f t="shared" ref="Q4620:Q4683" si="659">IF(M4620&lt;H4620,0,M4620-H4620)</f>
        <v>0</v>
      </c>
      <c r="R4620">
        <f>$D$2*tarifas!$D$12/24</f>
        <v>1.4541666666666666</v>
      </c>
      <c r="S4620" t="e">
        <f>VLOOKUP(E4620&amp;" "&amp;F4620,tarifas!$A$13:$D$20,4,FALSE)*P4620</f>
        <v>#N/A</v>
      </c>
      <c r="T4620">
        <f>IF(F4620="COD1",tarifas!$D$11*(SUMIFS($P$11:$P$8770,$F$11:$F$8770,"=COD1",$B$11:$B$8770,"="&amp;B4620)/COUNTIFS($F$11:$F$8770,"=COD1",$B$11:$B$8770,"="&amp;B4620))/COUNTIFS($A$11:$A$8770,"="&amp;A4620,$F$11:$F$8770,"=COD1"),0)</f>
        <v>0</v>
      </c>
      <c r="U4620" t="e">
        <f>(VLOOKUP(F4620,tarifas!$C$7:$D$10,2,FALSE)+tarifas!$D$21)*datos!P4620</f>
        <v>#N/A</v>
      </c>
      <c r="V4620" t="e">
        <f t="shared" ref="V4620:V4683" si="660">(R4620+S4620+T4620+U4620)*1.23</f>
        <v>#N/A</v>
      </c>
      <c r="W4620">
        <f t="shared" ref="W4620:W4683" si="661">0.9*G4620/1000*Q4620</f>
        <v>0</v>
      </c>
    </row>
    <row r="4621" spans="1:23" x14ac:dyDescent="0.25">
      <c r="A4621">
        <f t="shared" si="654"/>
        <v>191</v>
      </c>
      <c r="B4621">
        <f t="shared" si="655"/>
        <v>7</v>
      </c>
      <c r="C4621" s="1">
        <f t="shared" ref="C4621:C4684" si="662">+C4620+1/24</f>
        <v>41832.083333322153</v>
      </c>
      <c r="D4621" s="7">
        <v>0</v>
      </c>
      <c r="E4621" s="7"/>
      <c r="G4621">
        <v>35.93</v>
      </c>
      <c r="H4621" s="12">
        <v>190.55048541628969</v>
      </c>
      <c r="I4621" s="13">
        <f>$D$2*tarifas!$D$12/24</f>
        <v>1.4541666666666666</v>
      </c>
      <c r="J4621" s="13" t="e">
        <f>VLOOKUP(E4621&amp;" "&amp;F4621,tarifas!$A$13:$D$20,4,FALSE)*H4621</f>
        <v>#N/A</v>
      </c>
      <c r="K4621" s="13">
        <f>IF(F4621="COD1",tarifas!$D$11*(SUMIFS($H$11:$H$8770,$F$11:$F$8770,"=COD1",$B$11:$B$8770,"="&amp;B4621)/COUNTIFS($F$11:$F$8770,"=COD1",$B$11:$B$8770,"="&amp;B4621))/COUNTIFS($A$11:$A$8770,"="&amp;A4621,$F$11:$F$8770,"=COD1"),0)</f>
        <v>0</v>
      </c>
      <c r="L4621" s="13" t="e">
        <f>(VLOOKUP(F4621,tarifas!$C$7:$D$10,2,FALSE)+tarifas!$D$21)*datos!H4621</f>
        <v>#N/A</v>
      </c>
      <c r="M4621">
        <v>0</v>
      </c>
      <c r="N4621" s="13" t="e">
        <f t="shared" si="656"/>
        <v>#N/A</v>
      </c>
      <c r="O4621">
        <f t="shared" si="657"/>
        <v>0</v>
      </c>
      <c r="P4621" s="12">
        <f t="shared" si="658"/>
        <v>190.55048541628969</v>
      </c>
      <c r="Q4621">
        <f t="shared" si="659"/>
        <v>0</v>
      </c>
      <c r="R4621">
        <f>$D$2*tarifas!$D$12/24</f>
        <v>1.4541666666666666</v>
      </c>
      <c r="S4621" t="e">
        <f>VLOOKUP(E4621&amp;" "&amp;F4621,tarifas!$A$13:$D$20,4,FALSE)*P4621</f>
        <v>#N/A</v>
      </c>
      <c r="T4621">
        <f>IF(F4621="COD1",tarifas!$D$11*(SUMIFS($P$11:$P$8770,$F$11:$F$8770,"=COD1",$B$11:$B$8770,"="&amp;B4621)/COUNTIFS($F$11:$F$8770,"=COD1",$B$11:$B$8770,"="&amp;B4621))/COUNTIFS($A$11:$A$8770,"="&amp;A4621,$F$11:$F$8770,"=COD1"),0)</f>
        <v>0</v>
      </c>
      <c r="U4621" t="e">
        <f>(VLOOKUP(F4621,tarifas!$C$7:$D$10,2,FALSE)+tarifas!$D$21)*datos!P4621</f>
        <v>#N/A</v>
      </c>
      <c r="V4621" t="e">
        <f t="shared" si="660"/>
        <v>#N/A</v>
      </c>
      <c r="W4621">
        <f t="shared" si="661"/>
        <v>0</v>
      </c>
    </row>
    <row r="4622" spans="1:23" x14ac:dyDescent="0.25">
      <c r="A4622">
        <f t="shared" si="654"/>
        <v>191</v>
      </c>
      <c r="B4622">
        <f t="shared" si="655"/>
        <v>7</v>
      </c>
      <c r="C4622" s="1">
        <f t="shared" si="662"/>
        <v>41832.124999988817</v>
      </c>
      <c r="D4622" s="7">
        <v>0</v>
      </c>
      <c r="E4622" s="7"/>
      <c r="G4622">
        <v>33.1</v>
      </c>
      <c r="H4622" s="12">
        <v>189.9277863744598</v>
      </c>
      <c r="I4622" s="13">
        <f>$D$2*tarifas!$D$12/24</f>
        <v>1.4541666666666666</v>
      </c>
      <c r="J4622" s="13" t="e">
        <f>VLOOKUP(E4622&amp;" "&amp;F4622,tarifas!$A$13:$D$20,4,FALSE)*H4622</f>
        <v>#N/A</v>
      </c>
      <c r="K4622" s="13">
        <f>IF(F4622="COD1",tarifas!$D$11*(SUMIFS($H$11:$H$8770,$F$11:$F$8770,"=COD1",$B$11:$B$8770,"="&amp;B4622)/COUNTIFS($F$11:$F$8770,"=COD1",$B$11:$B$8770,"="&amp;B4622))/COUNTIFS($A$11:$A$8770,"="&amp;A4622,$F$11:$F$8770,"=COD1"),0)</f>
        <v>0</v>
      </c>
      <c r="L4622" s="13" t="e">
        <f>(VLOOKUP(F4622,tarifas!$C$7:$D$10,2,FALSE)+tarifas!$D$21)*datos!H4622</f>
        <v>#N/A</v>
      </c>
      <c r="M4622">
        <v>0</v>
      </c>
      <c r="N4622" s="13" t="e">
        <f t="shared" si="656"/>
        <v>#N/A</v>
      </c>
      <c r="O4622">
        <f t="shared" si="657"/>
        <v>0</v>
      </c>
      <c r="P4622" s="12">
        <f t="shared" si="658"/>
        <v>189.9277863744598</v>
      </c>
      <c r="Q4622">
        <f t="shared" si="659"/>
        <v>0</v>
      </c>
      <c r="R4622">
        <f>$D$2*tarifas!$D$12/24</f>
        <v>1.4541666666666666</v>
      </c>
      <c r="S4622" t="e">
        <f>VLOOKUP(E4622&amp;" "&amp;F4622,tarifas!$A$13:$D$20,4,FALSE)*P4622</f>
        <v>#N/A</v>
      </c>
      <c r="T4622">
        <f>IF(F4622="COD1",tarifas!$D$11*(SUMIFS($P$11:$P$8770,$F$11:$F$8770,"=COD1",$B$11:$B$8770,"="&amp;B4622)/COUNTIFS($F$11:$F$8770,"=COD1",$B$11:$B$8770,"="&amp;B4622))/COUNTIFS($A$11:$A$8770,"="&amp;A4622,$F$11:$F$8770,"=COD1"),0)</f>
        <v>0</v>
      </c>
      <c r="U4622" t="e">
        <f>(VLOOKUP(F4622,tarifas!$C$7:$D$10,2,FALSE)+tarifas!$D$21)*datos!P4622</f>
        <v>#N/A</v>
      </c>
      <c r="V4622" t="e">
        <f t="shared" si="660"/>
        <v>#N/A</v>
      </c>
      <c r="W4622">
        <f t="shared" si="661"/>
        <v>0</v>
      </c>
    </row>
    <row r="4623" spans="1:23" x14ac:dyDescent="0.25">
      <c r="A4623">
        <f t="shared" si="654"/>
        <v>191</v>
      </c>
      <c r="B4623">
        <f t="shared" si="655"/>
        <v>7</v>
      </c>
      <c r="C4623" s="1">
        <f t="shared" si="662"/>
        <v>41832.166666655481</v>
      </c>
      <c r="D4623" s="7">
        <v>0</v>
      </c>
      <c r="E4623" s="7"/>
      <c r="G4623">
        <v>33</v>
      </c>
      <c r="H4623" s="12">
        <v>189.01884395058215</v>
      </c>
      <c r="I4623" s="13">
        <f>$D$2*tarifas!$D$12/24</f>
        <v>1.4541666666666666</v>
      </c>
      <c r="J4623" s="13" t="e">
        <f>VLOOKUP(E4623&amp;" "&amp;F4623,tarifas!$A$13:$D$20,4,FALSE)*H4623</f>
        <v>#N/A</v>
      </c>
      <c r="K4623" s="13">
        <f>IF(F4623="COD1",tarifas!$D$11*(SUMIFS($H$11:$H$8770,$F$11:$F$8770,"=COD1",$B$11:$B$8770,"="&amp;B4623)/COUNTIFS($F$11:$F$8770,"=COD1",$B$11:$B$8770,"="&amp;B4623))/COUNTIFS($A$11:$A$8770,"="&amp;A4623,$F$11:$F$8770,"=COD1"),0)</f>
        <v>0</v>
      </c>
      <c r="L4623" s="13" t="e">
        <f>(VLOOKUP(F4623,tarifas!$C$7:$D$10,2,FALSE)+tarifas!$D$21)*datos!H4623</f>
        <v>#N/A</v>
      </c>
      <c r="M4623">
        <v>0</v>
      </c>
      <c r="N4623" s="13" t="e">
        <f t="shared" si="656"/>
        <v>#N/A</v>
      </c>
      <c r="O4623">
        <f t="shared" si="657"/>
        <v>0</v>
      </c>
      <c r="P4623" s="12">
        <f t="shared" si="658"/>
        <v>189.01884395058215</v>
      </c>
      <c r="Q4623">
        <f t="shared" si="659"/>
        <v>0</v>
      </c>
      <c r="R4623">
        <f>$D$2*tarifas!$D$12/24</f>
        <v>1.4541666666666666</v>
      </c>
      <c r="S4623" t="e">
        <f>VLOOKUP(E4623&amp;" "&amp;F4623,tarifas!$A$13:$D$20,4,FALSE)*P4623</f>
        <v>#N/A</v>
      </c>
      <c r="T4623">
        <f>IF(F4623="COD1",tarifas!$D$11*(SUMIFS($P$11:$P$8770,$F$11:$F$8770,"=COD1",$B$11:$B$8770,"="&amp;B4623)/COUNTIFS($F$11:$F$8770,"=COD1",$B$11:$B$8770,"="&amp;B4623))/COUNTIFS($A$11:$A$8770,"="&amp;A4623,$F$11:$F$8770,"=COD1"),0)</f>
        <v>0</v>
      </c>
      <c r="U4623" t="e">
        <f>(VLOOKUP(F4623,tarifas!$C$7:$D$10,2,FALSE)+tarifas!$D$21)*datos!P4623</f>
        <v>#N/A</v>
      </c>
      <c r="V4623" t="e">
        <f t="shared" si="660"/>
        <v>#N/A</v>
      </c>
      <c r="W4623">
        <f t="shared" si="661"/>
        <v>0</v>
      </c>
    </row>
    <row r="4624" spans="1:23" x14ac:dyDescent="0.25">
      <c r="A4624">
        <f t="shared" si="654"/>
        <v>191</v>
      </c>
      <c r="B4624">
        <f t="shared" si="655"/>
        <v>7</v>
      </c>
      <c r="C4624" s="1">
        <f t="shared" si="662"/>
        <v>41832.208333322145</v>
      </c>
      <c r="D4624" s="7">
        <v>0</v>
      </c>
      <c r="E4624" s="7"/>
      <c r="G4624">
        <v>33.1</v>
      </c>
      <c r="H4624" s="12">
        <v>187.20669409620589</v>
      </c>
      <c r="I4624" s="13">
        <f>$D$2*tarifas!$D$12/24</f>
        <v>1.4541666666666666</v>
      </c>
      <c r="J4624" s="13" t="e">
        <f>VLOOKUP(E4624&amp;" "&amp;F4624,tarifas!$A$13:$D$20,4,FALSE)*H4624</f>
        <v>#N/A</v>
      </c>
      <c r="K4624" s="13">
        <f>IF(F4624="COD1",tarifas!$D$11*(SUMIFS($H$11:$H$8770,$F$11:$F$8770,"=COD1",$B$11:$B$8770,"="&amp;B4624)/COUNTIFS($F$11:$F$8770,"=COD1",$B$11:$B$8770,"="&amp;B4624))/COUNTIFS($A$11:$A$8770,"="&amp;A4624,$F$11:$F$8770,"=COD1"),0)</f>
        <v>0</v>
      </c>
      <c r="L4624" s="13" t="e">
        <f>(VLOOKUP(F4624,tarifas!$C$7:$D$10,2,FALSE)+tarifas!$D$21)*datos!H4624</f>
        <v>#N/A</v>
      </c>
      <c r="M4624">
        <v>8.3728799999999985</v>
      </c>
      <c r="N4624" s="13" t="e">
        <f t="shared" si="656"/>
        <v>#N/A</v>
      </c>
      <c r="O4624">
        <f t="shared" si="657"/>
        <v>8.3728799999999985</v>
      </c>
      <c r="P4624" s="12">
        <f t="shared" si="658"/>
        <v>178.83381409620588</v>
      </c>
      <c r="Q4624">
        <f t="shared" si="659"/>
        <v>0</v>
      </c>
      <c r="R4624">
        <f>$D$2*tarifas!$D$12/24</f>
        <v>1.4541666666666666</v>
      </c>
      <c r="S4624" t="e">
        <f>VLOOKUP(E4624&amp;" "&amp;F4624,tarifas!$A$13:$D$20,4,FALSE)*P4624</f>
        <v>#N/A</v>
      </c>
      <c r="T4624">
        <f>IF(F4624="COD1",tarifas!$D$11*(SUMIFS($P$11:$P$8770,$F$11:$F$8770,"=COD1",$B$11:$B$8770,"="&amp;B4624)/COUNTIFS($F$11:$F$8770,"=COD1",$B$11:$B$8770,"="&amp;B4624))/COUNTIFS($A$11:$A$8770,"="&amp;A4624,$F$11:$F$8770,"=COD1"),0)</f>
        <v>0</v>
      </c>
      <c r="U4624" t="e">
        <f>(VLOOKUP(F4624,tarifas!$C$7:$D$10,2,FALSE)+tarifas!$D$21)*datos!P4624</f>
        <v>#N/A</v>
      </c>
      <c r="V4624" t="e">
        <f t="shared" si="660"/>
        <v>#N/A</v>
      </c>
      <c r="W4624">
        <f t="shared" si="661"/>
        <v>0</v>
      </c>
    </row>
    <row r="4625" spans="1:23" x14ac:dyDescent="0.25">
      <c r="A4625">
        <f t="shared" si="654"/>
        <v>191</v>
      </c>
      <c r="B4625">
        <f t="shared" si="655"/>
        <v>7</v>
      </c>
      <c r="C4625" s="1">
        <f t="shared" si="662"/>
        <v>41832.24999998881</v>
      </c>
      <c r="D4625" s="7">
        <v>7.7272727272727266</v>
      </c>
      <c r="E4625" s="7"/>
      <c r="G4625">
        <v>30.35</v>
      </c>
      <c r="H4625" s="12">
        <v>168.50606771968421</v>
      </c>
      <c r="I4625" s="13">
        <f>$D$2*tarifas!$D$12/24</f>
        <v>1.4541666666666666</v>
      </c>
      <c r="J4625" s="13" t="e">
        <f>VLOOKUP(E4625&amp;" "&amp;F4625,tarifas!$A$13:$D$20,4,FALSE)*H4625</f>
        <v>#N/A</v>
      </c>
      <c r="K4625" s="13">
        <f>IF(F4625="COD1",tarifas!$D$11*(SUMIFS($H$11:$H$8770,$F$11:$F$8770,"=COD1",$B$11:$B$8770,"="&amp;B4625)/COUNTIFS($F$11:$F$8770,"=COD1",$B$11:$B$8770,"="&amp;B4625))/COUNTIFS($A$11:$A$8770,"="&amp;A4625,$F$11:$F$8770,"=COD1"),0)</f>
        <v>0</v>
      </c>
      <c r="L4625" s="13" t="e">
        <f>(VLOOKUP(F4625,tarifas!$C$7:$D$10,2,FALSE)+tarifas!$D$21)*datos!H4625</f>
        <v>#N/A</v>
      </c>
      <c r="M4625">
        <v>39.640970000000003</v>
      </c>
      <c r="N4625" s="13" t="e">
        <f t="shared" si="656"/>
        <v>#N/A</v>
      </c>
      <c r="O4625">
        <f t="shared" si="657"/>
        <v>39.640970000000003</v>
      </c>
      <c r="P4625" s="12">
        <f t="shared" si="658"/>
        <v>128.8650977196842</v>
      </c>
      <c r="Q4625">
        <f t="shared" si="659"/>
        <v>0</v>
      </c>
      <c r="R4625">
        <f>$D$2*tarifas!$D$12/24</f>
        <v>1.4541666666666666</v>
      </c>
      <c r="S4625" t="e">
        <f>VLOOKUP(E4625&amp;" "&amp;F4625,tarifas!$A$13:$D$20,4,FALSE)*P4625</f>
        <v>#N/A</v>
      </c>
      <c r="T4625">
        <f>IF(F4625="COD1",tarifas!$D$11*(SUMIFS($P$11:$P$8770,$F$11:$F$8770,"=COD1",$B$11:$B$8770,"="&amp;B4625)/COUNTIFS($F$11:$F$8770,"=COD1",$B$11:$B$8770,"="&amp;B4625))/COUNTIFS($A$11:$A$8770,"="&amp;A4625,$F$11:$F$8770,"=COD1"),0)</f>
        <v>0</v>
      </c>
      <c r="U4625" t="e">
        <f>(VLOOKUP(F4625,tarifas!$C$7:$D$10,2,FALSE)+tarifas!$D$21)*datos!P4625</f>
        <v>#N/A</v>
      </c>
      <c r="V4625" t="e">
        <f t="shared" si="660"/>
        <v>#N/A</v>
      </c>
      <c r="W4625">
        <f t="shared" si="661"/>
        <v>0</v>
      </c>
    </row>
    <row r="4626" spans="1:23" x14ac:dyDescent="0.25">
      <c r="A4626">
        <f t="shared" si="654"/>
        <v>191</v>
      </c>
      <c r="B4626">
        <f t="shared" si="655"/>
        <v>7</v>
      </c>
      <c r="C4626" s="1">
        <f t="shared" si="662"/>
        <v>41832.291666655474</v>
      </c>
      <c r="D4626" s="7">
        <v>92.212121212121218</v>
      </c>
      <c r="E4626" s="7"/>
      <c r="G4626">
        <v>36.450000000000003</v>
      </c>
      <c r="H4626" s="12">
        <v>167.44159885682504</v>
      </c>
      <c r="I4626" s="13">
        <f>$D$2*tarifas!$D$12/24</f>
        <v>1.4541666666666666</v>
      </c>
      <c r="J4626" s="13" t="e">
        <f>VLOOKUP(E4626&amp;" "&amp;F4626,tarifas!$A$13:$D$20,4,FALSE)*H4626</f>
        <v>#N/A</v>
      </c>
      <c r="K4626" s="13">
        <f>IF(F4626="COD1",tarifas!$D$11*(SUMIFS($H$11:$H$8770,$F$11:$F$8770,"=COD1",$B$11:$B$8770,"="&amp;B4626)/COUNTIFS($F$11:$F$8770,"=COD1",$B$11:$B$8770,"="&amp;B4626))/COUNTIFS($A$11:$A$8770,"="&amp;A4626,$F$11:$F$8770,"=COD1"),0)</f>
        <v>0</v>
      </c>
      <c r="L4626" s="13" t="e">
        <f>(VLOOKUP(F4626,tarifas!$C$7:$D$10,2,FALSE)+tarifas!$D$21)*datos!H4626</f>
        <v>#N/A</v>
      </c>
      <c r="M4626">
        <v>171.71095000000003</v>
      </c>
      <c r="N4626" s="13" t="e">
        <f t="shared" si="656"/>
        <v>#N/A</v>
      </c>
      <c r="O4626">
        <f t="shared" si="657"/>
        <v>167.44159885682504</v>
      </c>
      <c r="P4626" s="12">
        <f t="shared" si="658"/>
        <v>0</v>
      </c>
      <c r="Q4626">
        <f t="shared" si="659"/>
        <v>4.2693511431749869</v>
      </c>
      <c r="R4626">
        <f>$D$2*tarifas!$D$12/24</f>
        <v>1.4541666666666666</v>
      </c>
      <c r="S4626" t="e">
        <f>VLOOKUP(E4626&amp;" "&amp;F4626,tarifas!$A$13:$D$20,4,FALSE)*P4626</f>
        <v>#N/A</v>
      </c>
      <c r="T4626">
        <f>IF(F4626="COD1",tarifas!$D$11*(SUMIFS($P$11:$P$8770,$F$11:$F$8770,"=COD1",$B$11:$B$8770,"="&amp;B4626)/COUNTIFS($F$11:$F$8770,"=COD1",$B$11:$B$8770,"="&amp;B4626))/COUNTIFS($A$11:$A$8770,"="&amp;A4626,$F$11:$F$8770,"=COD1"),0)</f>
        <v>0</v>
      </c>
      <c r="U4626" t="e">
        <f>(VLOOKUP(F4626,tarifas!$C$7:$D$10,2,FALSE)+tarifas!$D$21)*datos!P4626</f>
        <v>#N/A</v>
      </c>
      <c r="V4626" t="e">
        <f t="shared" si="660"/>
        <v>#N/A</v>
      </c>
      <c r="W4626">
        <f t="shared" si="661"/>
        <v>0.14005606425185549</v>
      </c>
    </row>
    <row r="4627" spans="1:23" x14ac:dyDescent="0.25">
      <c r="A4627">
        <f t="shared" si="654"/>
        <v>191</v>
      </c>
      <c r="B4627">
        <f t="shared" si="655"/>
        <v>7</v>
      </c>
      <c r="C4627" s="1">
        <f t="shared" si="662"/>
        <v>41832.333333322138</v>
      </c>
      <c r="D4627" s="7">
        <v>275.60606060606062</v>
      </c>
      <c r="E4627" s="7"/>
      <c r="G4627">
        <v>48.03</v>
      </c>
      <c r="H4627" s="12">
        <v>171.44743225826676</v>
      </c>
      <c r="I4627" s="13">
        <f>$D$2*tarifas!$D$12/24</f>
        <v>1.4541666666666666</v>
      </c>
      <c r="J4627" s="13" t="e">
        <f>VLOOKUP(E4627&amp;" "&amp;F4627,tarifas!$A$13:$D$20,4,FALSE)*H4627</f>
        <v>#N/A</v>
      </c>
      <c r="K4627" s="13">
        <f>IF(F4627="COD1",tarifas!$D$11*(SUMIFS($H$11:$H$8770,$F$11:$F$8770,"=COD1",$B$11:$B$8770,"="&amp;B4627)/COUNTIFS($F$11:$F$8770,"=COD1",$B$11:$B$8770,"="&amp;B4627))/COUNTIFS($A$11:$A$8770,"="&amp;A4627,$F$11:$F$8770,"=COD1"),0)</f>
        <v>0</v>
      </c>
      <c r="L4627" s="13" t="e">
        <f>(VLOOKUP(F4627,tarifas!$C$7:$D$10,2,FALSE)+tarifas!$D$21)*datos!H4627</f>
        <v>#N/A</v>
      </c>
      <c r="M4627">
        <v>300.77345000000003</v>
      </c>
      <c r="N4627" s="13" t="e">
        <f t="shared" si="656"/>
        <v>#N/A</v>
      </c>
      <c r="O4627">
        <f t="shared" si="657"/>
        <v>171.44743225826676</v>
      </c>
      <c r="P4627" s="12">
        <f t="shared" si="658"/>
        <v>0</v>
      </c>
      <c r="Q4627">
        <f t="shared" si="659"/>
        <v>129.32601774173327</v>
      </c>
      <c r="R4627">
        <f>$D$2*tarifas!$D$12/24</f>
        <v>1.4541666666666666</v>
      </c>
      <c r="S4627" t="e">
        <f>VLOOKUP(E4627&amp;" "&amp;F4627,tarifas!$A$13:$D$20,4,FALSE)*P4627</f>
        <v>#N/A</v>
      </c>
      <c r="T4627">
        <f>IF(F4627="COD1",tarifas!$D$11*(SUMIFS($P$11:$P$8770,$F$11:$F$8770,"=COD1",$B$11:$B$8770,"="&amp;B4627)/COUNTIFS($F$11:$F$8770,"=COD1",$B$11:$B$8770,"="&amp;B4627))/COUNTIFS($A$11:$A$8770,"="&amp;A4627,$F$11:$F$8770,"=COD1"),0)</f>
        <v>0</v>
      </c>
      <c r="U4627" t="e">
        <f>(VLOOKUP(F4627,tarifas!$C$7:$D$10,2,FALSE)+tarifas!$D$21)*datos!P4627</f>
        <v>#N/A</v>
      </c>
      <c r="V4627" t="e">
        <f t="shared" si="660"/>
        <v>#N/A</v>
      </c>
      <c r="W4627">
        <f t="shared" si="661"/>
        <v>5.5903757689219038</v>
      </c>
    </row>
    <row r="4628" spans="1:23" x14ac:dyDescent="0.25">
      <c r="A4628">
        <f t="shared" si="654"/>
        <v>191</v>
      </c>
      <c r="B4628">
        <f t="shared" si="655"/>
        <v>7</v>
      </c>
      <c r="C4628" s="1">
        <f t="shared" si="662"/>
        <v>41832.374999988802</v>
      </c>
      <c r="D4628" s="7">
        <v>471.10606060606062</v>
      </c>
      <c r="E4628" s="7"/>
      <c r="G4628">
        <v>51.14</v>
      </c>
      <c r="H4628" s="12">
        <v>169.72173255451659</v>
      </c>
      <c r="I4628" s="13">
        <f>$D$2*tarifas!$D$12/24</f>
        <v>1.4541666666666666</v>
      </c>
      <c r="J4628" s="13" t="e">
        <f>VLOOKUP(E4628&amp;" "&amp;F4628,tarifas!$A$13:$D$20,4,FALSE)*H4628</f>
        <v>#N/A</v>
      </c>
      <c r="K4628" s="13">
        <f>IF(F4628="COD1",tarifas!$D$11*(SUMIFS($H$11:$H$8770,$F$11:$F$8770,"=COD1",$B$11:$B$8770,"="&amp;B4628)/COUNTIFS($F$11:$F$8770,"=COD1",$B$11:$B$8770,"="&amp;B4628))/COUNTIFS($A$11:$A$8770,"="&amp;A4628,$F$11:$F$8770,"=COD1"),0)</f>
        <v>0</v>
      </c>
      <c r="L4628" s="13" t="e">
        <f>(VLOOKUP(F4628,tarifas!$C$7:$D$10,2,FALSE)+tarifas!$D$21)*datos!H4628</f>
        <v>#N/A</v>
      </c>
      <c r="M4628">
        <v>400.55516999999998</v>
      </c>
      <c r="N4628" s="13" t="e">
        <f t="shared" si="656"/>
        <v>#N/A</v>
      </c>
      <c r="O4628">
        <f t="shared" si="657"/>
        <v>169.72173255451659</v>
      </c>
      <c r="P4628" s="12">
        <f t="shared" si="658"/>
        <v>0</v>
      </c>
      <c r="Q4628">
        <f t="shared" si="659"/>
        <v>230.83343744548338</v>
      </c>
      <c r="R4628">
        <f>$D$2*tarifas!$D$12/24</f>
        <v>1.4541666666666666</v>
      </c>
      <c r="S4628" t="e">
        <f>VLOOKUP(E4628&amp;" "&amp;F4628,tarifas!$A$13:$D$20,4,FALSE)*P4628</f>
        <v>#N/A</v>
      </c>
      <c r="T4628">
        <f>IF(F4628="COD1",tarifas!$D$11*(SUMIFS($P$11:$P$8770,$F$11:$F$8770,"=COD1",$B$11:$B$8770,"="&amp;B4628)/COUNTIFS($F$11:$F$8770,"=COD1",$B$11:$B$8770,"="&amp;B4628))/COUNTIFS($A$11:$A$8770,"="&amp;A4628,$F$11:$F$8770,"=COD1"),0)</f>
        <v>0</v>
      </c>
      <c r="U4628" t="e">
        <f>(VLOOKUP(F4628,tarifas!$C$7:$D$10,2,FALSE)+tarifas!$D$21)*datos!P4628</f>
        <v>#N/A</v>
      </c>
      <c r="V4628" t="e">
        <f t="shared" si="660"/>
        <v>#N/A</v>
      </c>
      <c r="W4628">
        <f t="shared" si="661"/>
        <v>10.62433979186582</v>
      </c>
    </row>
    <row r="4629" spans="1:23" x14ac:dyDescent="0.25">
      <c r="A4629">
        <f t="shared" si="654"/>
        <v>191</v>
      </c>
      <c r="B4629">
        <f t="shared" si="655"/>
        <v>7</v>
      </c>
      <c r="C4629" s="1">
        <f t="shared" si="662"/>
        <v>41832.416666655467</v>
      </c>
      <c r="D4629" s="7">
        <v>629.5151515151515</v>
      </c>
      <c r="E4629" s="7"/>
      <c r="G4629">
        <v>52.18</v>
      </c>
      <c r="H4629" s="12">
        <v>170.2876799846855</v>
      </c>
      <c r="I4629" s="13">
        <f>$D$2*tarifas!$D$12/24</f>
        <v>1.4541666666666666</v>
      </c>
      <c r="J4629" s="13" t="e">
        <f>VLOOKUP(E4629&amp;" "&amp;F4629,tarifas!$A$13:$D$20,4,FALSE)*H4629</f>
        <v>#N/A</v>
      </c>
      <c r="K4629" s="13">
        <f>IF(F4629="COD1",tarifas!$D$11*(SUMIFS($H$11:$H$8770,$F$11:$F$8770,"=COD1",$B$11:$B$8770,"="&amp;B4629)/COUNTIFS($F$11:$F$8770,"=COD1",$B$11:$B$8770,"="&amp;B4629))/COUNTIFS($A$11:$A$8770,"="&amp;A4629,$F$11:$F$8770,"=COD1"),0)</f>
        <v>0</v>
      </c>
      <c r="L4629" s="13" t="e">
        <f>(VLOOKUP(F4629,tarifas!$C$7:$D$10,2,FALSE)+tarifas!$D$21)*datos!H4629</f>
        <v>#N/A</v>
      </c>
      <c r="M4629">
        <v>463.42752000000002</v>
      </c>
      <c r="N4629" s="13" t="e">
        <f t="shared" si="656"/>
        <v>#N/A</v>
      </c>
      <c r="O4629">
        <f t="shared" si="657"/>
        <v>170.2876799846855</v>
      </c>
      <c r="P4629" s="12">
        <f t="shared" si="658"/>
        <v>0</v>
      </c>
      <c r="Q4629">
        <f t="shared" si="659"/>
        <v>293.13984001531452</v>
      </c>
      <c r="R4629">
        <f>$D$2*tarifas!$D$12/24</f>
        <v>1.4541666666666666</v>
      </c>
      <c r="S4629" t="e">
        <f>VLOOKUP(E4629&amp;" "&amp;F4629,tarifas!$A$13:$D$20,4,FALSE)*P4629</f>
        <v>#N/A</v>
      </c>
      <c r="T4629">
        <f>IF(F4629="COD1",tarifas!$D$11*(SUMIFS($P$11:$P$8770,$F$11:$F$8770,"=COD1",$B$11:$B$8770,"="&amp;B4629)/COUNTIFS($F$11:$F$8770,"=COD1",$B$11:$B$8770,"="&amp;B4629))/COUNTIFS($A$11:$A$8770,"="&amp;A4629,$F$11:$F$8770,"=COD1"),0)</f>
        <v>0</v>
      </c>
      <c r="U4629" t="e">
        <f>(VLOOKUP(F4629,tarifas!$C$7:$D$10,2,FALSE)+tarifas!$D$21)*datos!P4629</f>
        <v>#N/A</v>
      </c>
      <c r="V4629" t="e">
        <f t="shared" si="660"/>
        <v>#N/A</v>
      </c>
      <c r="W4629">
        <f t="shared" si="661"/>
        <v>13.766433166799201</v>
      </c>
    </row>
    <row r="4630" spans="1:23" x14ac:dyDescent="0.25">
      <c r="A4630">
        <f t="shared" si="654"/>
        <v>191</v>
      </c>
      <c r="B4630">
        <f t="shared" si="655"/>
        <v>7</v>
      </c>
      <c r="C4630" s="1">
        <f t="shared" si="662"/>
        <v>41832.458333322131</v>
      </c>
      <c r="D4630" s="7">
        <v>744.65151515151513</v>
      </c>
      <c r="E4630" s="7"/>
      <c r="G4630">
        <v>54.34</v>
      </c>
      <c r="H4630" s="12">
        <v>171.74020200673186</v>
      </c>
      <c r="I4630" s="13">
        <f>$D$2*tarifas!$D$12/24</f>
        <v>1.4541666666666666</v>
      </c>
      <c r="J4630" s="13" t="e">
        <f>VLOOKUP(E4630&amp;" "&amp;F4630,tarifas!$A$13:$D$20,4,FALSE)*H4630</f>
        <v>#N/A</v>
      </c>
      <c r="K4630" s="13">
        <f>IF(F4630="COD1",tarifas!$D$11*(SUMIFS($H$11:$H$8770,$F$11:$F$8770,"=COD1",$B$11:$B$8770,"="&amp;B4630)/COUNTIFS($F$11:$F$8770,"=COD1",$B$11:$B$8770,"="&amp;B4630))/COUNTIFS($A$11:$A$8770,"="&amp;A4630,$F$11:$F$8770,"=COD1"),0)</f>
        <v>0</v>
      </c>
      <c r="L4630" s="13" t="e">
        <f>(VLOOKUP(F4630,tarifas!$C$7:$D$10,2,FALSE)+tarifas!$D$21)*datos!H4630</f>
        <v>#N/A</v>
      </c>
      <c r="M4630">
        <v>492.98290999999995</v>
      </c>
      <c r="N4630" s="13" t="e">
        <f t="shared" si="656"/>
        <v>#N/A</v>
      </c>
      <c r="O4630">
        <f t="shared" si="657"/>
        <v>171.74020200673186</v>
      </c>
      <c r="P4630" s="12">
        <f t="shared" si="658"/>
        <v>0</v>
      </c>
      <c r="Q4630">
        <f t="shared" si="659"/>
        <v>321.24270799326808</v>
      </c>
      <c r="R4630">
        <f>$D$2*tarifas!$D$12/24</f>
        <v>1.4541666666666666</v>
      </c>
      <c r="S4630" t="e">
        <f>VLOOKUP(E4630&amp;" "&amp;F4630,tarifas!$A$13:$D$20,4,FALSE)*P4630</f>
        <v>#N/A</v>
      </c>
      <c r="T4630">
        <f>IF(F4630="COD1",tarifas!$D$11*(SUMIFS($P$11:$P$8770,$F$11:$F$8770,"=COD1",$B$11:$B$8770,"="&amp;B4630)/COUNTIFS($F$11:$F$8770,"=COD1",$B$11:$B$8770,"="&amp;B4630))/COUNTIFS($A$11:$A$8770,"="&amp;A4630,$F$11:$F$8770,"=COD1"),0)</f>
        <v>0</v>
      </c>
      <c r="U4630" t="e">
        <f>(VLOOKUP(F4630,tarifas!$C$7:$D$10,2,FALSE)+tarifas!$D$21)*datos!P4630</f>
        <v>#N/A</v>
      </c>
      <c r="V4630" t="e">
        <f t="shared" si="660"/>
        <v>#N/A</v>
      </c>
      <c r="W4630">
        <f t="shared" si="661"/>
        <v>15.71069587711877</v>
      </c>
    </row>
    <row r="4631" spans="1:23" x14ac:dyDescent="0.25">
      <c r="A4631">
        <f t="shared" si="654"/>
        <v>191</v>
      </c>
      <c r="B4631">
        <f t="shared" si="655"/>
        <v>7</v>
      </c>
      <c r="C4631" s="1">
        <f t="shared" si="662"/>
        <v>41832.499999988795</v>
      </c>
      <c r="D4631" s="7">
        <v>814.71212121212125</v>
      </c>
      <c r="E4631" s="7"/>
      <c r="G4631">
        <v>55.13</v>
      </c>
      <c r="H4631" s="12">
        <v>173.45214320349177</v>
      </c>
      <c r="I4631" s="13">
        <f>$D$2*tarifas!$D$12/24</f>
        <v>1.4541666666666666</v>
      </c>
      <c r="J4631" s="13" t="e">
        <f>VLOOKUP(E4631&amp;" "&amp;F4631,tarifas!$A$13:$D$20,4,FALSE)*H4631</f>
        <v>#N/A</v>
      </c>
      <c r="K4631" s="13">
        <f>IF(F4631="COD1",tarifas!$D$11*(SUMIFS($H$11:$H$8770,$F$11:$F$8770,"=COD1",$B$11:$B$8770,"="&amp;B4631)/COUNTIFS($F$11:$F$8770,"=COD1",$B$11:$B$8770,"="&amp;B4631))/COUNTIFS($A$11:$A$8770,"="&amp;A4631,$F$11:$F$8770,"=COD1"),0)</f>
        <v>0</v>
      </c>
      <c r="L4631" s="13" t="e">
        <f>(VLOOKUP(F4631,tarifas!$C$7:$D$10,2,FALSE)+tarifas!$D$21)*datos!H4631</f>
        <v>#N/A</v>
      </c>
      <c r="M4631">
        <v>490.57690000000002</v>
      </c>
      <c r="N4631" s="13" t="e">
        <f t="shared" si="656"/>
        <v>#N/A</v>
      </c>
      <c r="O4631">
        <f t="shared" si="657"/>
        <v>173.45214320349177</v>
      </c>
      <c r="P4631" s="12">
        <f t="shared" si="658"/>
        <v>0</v>
      </c>
      <c r="Q4631">
        <f t="shared" si="659"/>
        <v>317.12475679650822</v>
      </c>
      <c r="R4631">
        <f>$D$2*tarifas!$D$12/24</f>
        <v>1.4541666666666666</v>
      </c>
      <c r="S4631" t="e">
        <f>VLOOKUP(E4631&amp;" "&amp;F4631,tarifas!$A$13:$D$20,4,FALSE)*P4631</f>
        <v>#N/A</v>
      </c>
      <c r="T4631">
        <f>IF(F4631="COD1",tarifas!$D$11*(SUMIFS($P$11:$P$8770,$F$11:$F$8770,"=COD1",$B$11:$B$8770,"="&amp;B4631)/COUNTIFS($F$11:$F$8770,"=COD1",$B$11:$B$8770,"="&amp;B4631))/COUNTIFS($A$11:$A$8770,"="&amp;A4631,$F$11:$F$8770,"=COD1"),0)</f>
        <v>0</v>
      </c>
      <c r="U4631" t="e">
        <f>(VLOOKUP(F4631,tarifas!$C$7:$D$10,2,FALSE)+tarifas!$D$21)*datos!P4631</f>
        <v>#N/A</v>
      </c>
      <c r="V4631" t="e">
        <f t="shared" si="660"/>
        <v>#N/A</v>
      </c>
      <c r="W4631">
        <f t="shared" si="661"/>
        <v>15.734779057972348</v>
      </c>
    </row>
    <row r="4632" spans="1:23" x14ac:dyDescent="0.25">
      <c r="A4632">
        <f t="shared" si="654"/>
        <v>191</v>
      </c>
      <c r="B4632">
        <f t="shared" si="655"/>
        <v>7</v>
      </c>
      <c r="C4632" s="1">
        <f t="shared" si="662"/>
        <v>41832.541666655459</v>
      </c>
      <c r="D4632" s="7">
        <v>801.31818181818198</v>
      </c>
      <c r="E4632" s="7"/>
      <c r="G4632">
        <v>55.13</v>
      </c>
      <c r="H4632" s="12">
        <v>173.99574458532106</v>
      </c>
      <c r="I4632" s="13">
        <f>$D$2*tarifas!$D$12/24</f>
        <v>1.4541666666666666</v>
      </c>
      <c r="J4632" s="13" t="e">
        <f>VLOOKUP(E4632&amp;" "&amp;F4632,tarifas!$A$13:$D$20,4,FALSE)*H4632</f>
        <v>#N/A</v>
      </c>
      <c r="K4632" s="13">
        <f>IF(F4632="COD1",tarifas!$D$11*(SUMIFS($H$11:$H$8770,$F$11:$F$8770,"=COD1",$B$11:$B$8770,"="&amp;B4632)/COUNTIFS($F$11:$F$8770,"=COD1",$B$11:$B$8770,"="&amp;B4632))/COUNTIFS($A$11:$A$8770,"="&amp;A4632,$F$11:$F$8770,"=COD1"),0)</f>
        <v>0</v>
      </c>
      <c r="L4632" s="13" t="e">
        <f>(VLOOKUP(F4632,tarifas!$C$7:$D$10,2,FALSE)+tarifas!$D$21)*datos!H4632</f>
        <v>#N/A</v>
      </c>
      <c r="M4632">
        <v>466.99322999999998</v>
      </c>
      <c r="N4632" s="13" t="e">
        <f t="shared" si="656"/>
        <v>#N/A</v>
      </c>
      <c r="O4632">
        <f t="shared" si="657"/>
        <v>173.99574458532106</v>
      </c>
      <c r="P4632" s="12">
        <f t="shared" si="658"/>
        <v>0</v>
      </c>
      <c r="Q4632">
        <f t="shared" si="659"/>
        <v>292.99748541467892</v>
      </c>
      <c r="R4632">
        <f>$D$2*tarifas!$D$12/24</f>
        <v>1.4541666666666666</v>
      </c>
      <c r="S4632" t="e">
        <f>VLOOKUP(E4632&amp;" "&amp;F4632,tarifas!$A$13:$D$20,4,FALSE)*P4632</f>
        <v>#N/A</v>
      </c>
      <c r="T4632">
        <f>IF(F4632="COD1",tarifas!$D$11*(SUMIFS($P$11:$P$8770,$F$11:$F$8770,"=COD1",$B$11:$B$8770,"="&amp;B4632)/COUNTIFS($F$11:$F$8770,"=COD1",$B$11:$B$8770,"="&amp;B4632))/COUNTIFS($A$11:$A$8770,"="&amp;A4632,$F$11:$F$8770,"=COD1"),0)</f>
        <v>0</v>
      </c>
      <c r="U4632" t="e">
        <f>(VLOOKUP(F4632,tarifas!$C$7:$D$10,2,FALSE)+tarifas!$D$21)*datos!P4632</f>
        <v>#N/A</v>
      </c>
      <c r="V4632" t="e">
        <f t="shared" si="660"/>
        <v>#N/A</v>
      </c>
      <c r="W4632">
        <f t="shared" si="661"/>
        <v>14.537656233820124</v>
      </c>
    </row>
    <row r="4633" spans="1:23" x14ac:dyDescent="0.25">
      <c r="A4633">
        <f t="shared" si="654"/>
        <v>191</v>
      </c>
      <c r="B4633">
        <f t="shared" si="655"/>
        <v>7</v>
      </c>
      <c r="C4633" s="1">
        <f t="shared" si="662"/>
        <v>41832.583333322124</v>
      </c>
      <c r="D4633" s="7">
        <v>804.15151515151513</v>
      </c>
      <c r="E4633" s="7"/>
      <c r="G4633">
        <v>46.02</v>
      </c>
      <c r="H4633" s="12">
        <v>182.04429456417213</v>
      </c>
      <c r="I4633" s="13">
        <f>$D$2*tarifas!$D$12/24</f>
        <v>1.4541666666666666</v>
      </c>
      <c r="J4633" s="13" t="e">
        <f>VLOOKUP(E4633&amp;" "&amp;F4633,tarifas!$A$13:$D$20,4,FALSE)*H4633</f>
        <v>#N/A</v>
      </c>
      <c r="K4633" s="13">
        <f>IF(F4633="COD1",tarifas!$D$11*(SUMIFS($H$11:$H$8770,$F$11:$F$8770,"=COD1",$B$11:$B$8770,"="&amp;B4633)/COUNTIFS($F$11:$F$8770,"=COD1",$B$11:$B$8770,"="&amp;B4633))/COUNTIFS($A$11:$A$8770,"="&amp;A4633,$F$11:$F$8770,"=COD1"),0)</f>
        <v>0</v>
      </c>
      <c r="L4633" s="13" t="e">
        <f>(VLOOKUP(F4633,tarifas!$C$7:$D$10,2,FALSE)+tarifas!$D$21)*datos!H4633</f>
        <v>#N/A</v>
      </c>
      <c r="M4633">
        <v>415.20416</v>
      </c>
      <c r="N4633" s="13" t="e">
        <f t="shared" si="656"/>
        <v>#N/A</v>
      </c>
      <c r="O4633">
        <f t="shared" si="657"/>
        <v>182.04429456417213</v>
      </c>
      <c r="P4633" s="12">
        <f t="shared" si="658"/>
        <v>0</v>
      </c>
      <c r="Q4633">
        <f t="shared" si="659"/>
        <v>233.15986543582787</v>
      </c>
      <c r="R4633">
        <f>$D$2*tarifas!$D$12/24</f>
        <v>1.4541666666666666</v>
      </c>
      <c r="S4633" t="e">
        <f>VLOOKUP(E4633&amp;" "&amp;F4633,tarifas!$A$13:$D$20,4,FALSE)*P4633</f>
        <v>#N/A</v>
      </c>
      <c r="T4633">
        <f>IF(F4633="COD1",tarifas!$D$11*(SUMIFS($P$11:$P$8770,$F$11:$F$8770,"=COD1",$B$11:$B$8770,"="&amp;B4633)/COUNTIFS($F$11:$F$8770,"=COD1",$B$11:$B$8770,"="&amp;B4633))/COUNTIFS($A$11:$A$8770,"="&amp;A4633,$F$11:$F$8770,"=COD1"),0)</f>
        <v>0</v>
      </c>
      <c r="U4633" t="e">
        <f>(VLOOKUP(F4633,tarifas!$C$7:$D$10,2,FALSE)+tarifas!$D$21)*datos!P4633</f>
        <v>#N/A</v>
      </c>
      <c r="V4633" t="e">
        <f t="shared" si="660"/>
        <v>#N/A</v>
      </c>
      <c r="W4633">
        <f t="shared" si="661"/>
        <v>9.6570153066211191</v>
      </c>
    </row>
    <row r="4634" spans="1:23" x14ac:dyDescent="0.25">
      <c r="A4634">
        <f t="shared" si="654"/>
        <v>191</v>
      </c>
      <c r="B4634">
        <f t="shared" si="655"/>
        <v>7</v>
      </c>
      <c r="C4634" s="1">
        <f t="shared" si="662"/>
        <v>41832.624999988788</v>
      </c>
      <c r="D4634" s="7">
        <v>756.5</v>
      </c>
      <c r="E4634" s="7"/>
      <c r="G4634">
        <v>40.69</v>
      </c>
      <c r="H4634" s="12">
        <v>189.77664746702675</v>
      </c>
      <c r="I4634" s="13">
        <f>$D$2*tarifas!$D$12/24</f>
        <v>1.4541666666666666</v>
      </c>
      <c r="J4634" s="13" t="e">
        <f>VLOOKUP(E4634&amp;" "&amp;F4634,tarifas!$A$13:$D$20,4,FALSE)*H4634</f>
        <v>#N/A</v>
      </c>
      <c r="K4634" s="13">
        <f>IF(F4634="COD1",tarifas!$D$11*(SUMIFS($H$11:$H$8770,$F$11:$F$8770,"=COD1",$B$11:$B$8770,"="&amp;B4634)/COUNTIFS($F$11:$F$8770,"=COD1",$B$11:$B$8770,"="&amp;B4634))/COUNTIFS($A$11:$A$8770,"="&amp;A4634,$F$11:$F$8770,"=COD1"),0)</f>
        <v>0</v>
      </c>
      <c r="L4634" s="13" t="e">
        <f>(VLOOKUP(F4634,tarifas!$C$7:$D$10,2,FALSE)+tarifas!$D$21)*datos!H4634</f>
        <v>#N/A</v>
      </c>
      <c r="M4634">
        <v>332.95796999999999</v>
      </c>
      <c r="N4634" s="13" t="e">
        <f t="shared" si="656"/>
        <v>#N/A</v>
      </c>
      <c r="O4634">
        <f t="shared" si="657"/>
        <v>189.77664746702675</v>
      </c>
      <c r="P4634" s="12">
        <f t="shared" si="658"/>
        <v>0</v>
      </c>
      <c r="Q4634">
        <f t="shared" si="659"/>
        <v>143.18132253297324</v>
      </c>
      <c r="R4634">
        <f>$D$2*tarifas!$D$12/24</f>
        <v>1.4541666666666666</v>
      </c>
      <c r="S4634" t="e">
        <f>VLOOKUP(E4634&amp;" "&amp;F4634,tarifas!$A$13:$D$20,4,FALSE)*P4634</f>
        <v>#N/A</v>
      </c>
      <c r="T4634">
        <f>IF(F4634="COD1",tarifas!$D$11*(SUMIFS($P$11:$P$8770,$F$11:$F$8770,"=COD1",$B$11:$B$8770,"="&amp;B4634)/COUNTIFS($F$11:$F$8770,"=COD1",$B$11:$B$8770,"="&amp;B4634))/COUNTIFS($A$11:$A$8770,"="&amp;A4634,$F$11:$F$8770,"=COD1"),0)</f>
        <v>0</v>
      </c>
      <c r="U4634" t="e">
        <f>(VLOOKUP(F4634,tarifas!$C$7:$D$10,2,FALSE)+tarifas!$D$21)*datos!P4634</f>
        <v>#N/A</v>
      </c>
      <c r="V4634" t="e">
        <f t="shared" si="660"/>
        <v>#N/A</v>
      </c>
      <c r="W4634">
        <f t="shared" si="661"/>
        <v>5.2434432124800132</v>
      </c>
    </row>
    <row r="4635" spans="1:23" x14ac:dyDescent="0.25">
      <c r="A4635">
        <f t="shared" si="654"/>
        <v>191</v>
      </c>
      <c r="B4635">
        <f t="shared" si="655"/>
        <v>7</v>
      </c>
      <c r="C4635" s="1">
        <f t="shared" si="662"/>
        <v>41832.666666655452</v>
      </c>
      <c r="D4635" s="7">
        <v>605.0454545454545</v>
      </c>
      <c r="E4635" s="7"/>
      <c r="G4635">
        <v>39.5</v>
      </c>
      <c r="H4635" s="12">
        <v>188.96290386823938</v>
      </c>
      <c r="I4635" s="13">
        <f>$D$2*tarifas!$D$12/24</f>
        <v>1.4541666666666666</v>
      </c>
      <c r="J4635" s="13" t="e">
        <f>VLOOKUP(E4635&amp;" "&amp;F4635,tarifas!$A$13:$D$20,4,FALSE)*H4635</f>
        <v>#N/A</v>
      </c>
      <c r="K4635" s="13">
        <f>IF(F4635="COD1",tarifas!$D$11*(SUMIFS($H$11:$H$8770,$F$11:$F$8770,"=COD1",$B$11:$B$8770,"="&amp;B4635)/COUNTIFS($F$11:$F$8770,"=COD1",$B$11:$B$8770,"="&amp;B4635))/COUNTIFS($A$11:$A$8770,"="&amp;A4635,$F$11:$F$8770,"=COD1"),0)</f>
        <v>0</v>
      </c>
      <c r="L4635" s="13" t="e">
        <f>(VLOOKUP(F4635,tarifas!$C$7:$D$10,2,FALSE)+tarifas!$D$21)*datos!H4635</f>
        <v>#N/A</v>
      </c>
      <c r="M4635">
        <v>221.19887</v>
      </c>
      <c r="N4635" s="13" t="e">
        <f t="shared" si="656"/>
        <v>#N/A</v>
      </c>
      <c r="O4635">
        <f t="shared" si="657"/>
        <v>188.96290386823938</v>
      </c>
      <c r="P4635" s="12">
        <f t="shared" si="658"/>
        <v>0</v>
      </c>
      <c r="Q4635">
        <f t="shared" si="659"/>
        <v>32.23596613176062</v>
      </c>
      <c r="R4635">
        <f>$D$2*tarifas!$D$12/24</f>
        <v>1.4541666666666666</v>
      </c>
      <c r="S4635" t="e">
        <f>VLOOKUP(E4635&amp;" "&amp;F4635,tarifas!$A$13:$D$20,4,FALSE)*P4635</f>
        <v>#N/A</v>
      </c>
      <c r="T4635">
        <f>IF(F4635="COD1",tarifas!$D$11*(SUMIFS($P$11:$P$8770,$F$11:$F$8770,"=COD1",$B$11:$B$8770,"="&amp;B4635)/COUNTIFS($F$11:$F$8770,"=COD1",$B$11:$B$8770,"="&amp;B4635))/COUNTIFS($A$11:$A$8770,"="&amp;A4635,$F$11:$F$8770,"=COD1"),0)</f>
        <v>0</v>
      </c>
      <c r="U4635" t="e">
        <f>(VLOOKUP(F4635,tarifas!$C$7:$D$10,2,FALSE)+tarifas!$D$21)*datos!P4635</f>
        <v>#N/A</v>
      </c>
      <c r="V4635" t="e">
        <f t="shared" si="660"/>
        <v>#N/A</v>
      </c>
      <c r="W4635">
        <f t="shared" si="661"/>
        <v>1.1459885959840901</v>
      </c>
    </row>
    <row r="4636" spans="1:23" x14ac:dyDescent="0.25">
      <c r="A4636">
        <f t="shared" si="654"/>
        <v>191</v>
      </c>
      <c r="B4636">
        <f t="shared" si="655"/>
        <v>7</v>
      </c>
      <c r="C4636" s="1">
        <f t="shared" si="662"/>
        <v>41832.708333322116</v>
      </c>
      <c r="D4636" s="7">
        <v>486.30303030303031</v>
      </c>
      <c r="E4636" s="7"/>
      <c r="G4636">
        <v>40.5</v>
      </c>
      <c r="H4636" s="12">
        <v>190.37547247225569</v>
      </c>
      <c r="I4636" s="13">
        <f>$D$2*tarifas!$D$12/24</f>
        <v>1.4541666666666666</v>
      </c>
      <c r="J4636" s="13" t="e">
        <f>VLOOKUP(E4636&amp;" "&amp;F4636,tarifas!$A$13:$D$20,4,FALSE)*H4636</f>
        <v>#N/A</v>
      </c>
      <c r="K4636" s="13">
        <f>IF(F4636="COD1",tarifas!$D$11*(SUMIFS($H$11:$H$8770,$F$11:$F$8770,"=COD1",$B$11:$B$8770,"="&amp;B4636)/COUNTIFS($F$11:$F$8770,"=COD1",$B$11:$B$8770,"="&amp;B4636))/COUNTIFS($A$11:$A$8770,"="&amp;A4636,$F$11:$F$8770,"=COD1"),0)</f>
        <v>0</v>
      </c>
      <c r="L4636" s="13" t="e">
        <f>(VLOOKUP(F4636,tarifas!$C$7:$D$10,2,FALSE)+tarifas!$D$21)*datos!H4636</f>
        <v>#N/A</v>
      </c>
      <c r="M4636">
        <v>89.482210000000009</v>
      </c>
      <c r="N4636" s="13" t="e">
        <f t="shared" si="656"/>
        <v>#N/A</v>
      </c>
      <c r="O4636">
        <f t="shared" si="657"/>
        <v>89.482210000000009</v>
      </c>
      <c r="P4636" s="12">
        <f t="shared" si="658"/>
        <v>100.89326247225569</v>
      </c>
      <c r="Q4636">
        <f t="shared" si="659"/>
        <v>0</v>
      </c>
      <c r="R4636">
        <f>$D$2*tarifas!$D$12/24</f>
        <v>1.4541666666666666</v>
      </c>
      <c r="S4636" t="e">
        <f>VLOOKUP(E4636&amp;" "&amp;F4636,tarifas!$A$13:$D$20,4,FALSE)*P4636</f>
        <v>#N/A</v>
      </c>
      <c r="T4636">
        <f>IF(F4636="COD1",tarifas!$D$11*(SUMIFS($P$11:$P$8770,$F$11:$F$8770,"=COD1",$B$11:$B$8770,"="&amp;B4636)/COUNTIFS($F$11:$F$8770,"=COD1",$B$11:$B$8770,"="&amp;B4636))/COUNTIFS($A$11:$A$8770,"="&amp;A4636,$F$11:$F$8770,"=COD1"),0)</f>
        <v>0</v>
      </c>
      <c r="U4636" t="e">
        <f>(VLOOKUP(F4636,tarifas!$C$7:$D$10,2,FALSE)+tarifas!$D$21)*datos!P4636</f>
        <v>#N/A</v>
      </c>
      <c r="V4636" t="e">
        <f t="shared" si="660"/>
        <v>#N/A</v>
      </c>
      <c r="W4636">
        <f t="shared" si="661"/>
        <v>0</v>
      </c>
    </row>
    <row r="4637" spans="1:23" x14ac:dyDescent="0.25">
      <c r="A4637">
        <f t="shared" si="654"/>
        <v>191</v>
      </c>
      <c r="B4637">
        <f t="shared" si="655"/>
        <v>7</v>
      </c>
      <c r="C4637" s="1">
        <f t="shared" si="662"/>
        <v>41832.74999998878</v>
      </c>
      <c r="D4637" s="7">
        <v>266.59090909090907</v>
      </c>
      <c r="E4637" s="7"/>
      <c r="G4637">
        <v>44</v>
      </c>
      <c r="H4637" s="12">
        <v>189.33073856792333</v>
      </c>
      <c r="I4637" s="13">
        <f>$D$2*tarifas!$D$12/24</f>
        <v>1.4541666666666666</v>
      </c>
      <c r="J4637" s="13" t="e">
        <f>VLOOKUP(E4637&amp;" "&amp;F4637,tarifas!$A$13:$D$20,4,FALSE)*H4637</f>
        <v>#N/A</v>
      </c>
      <c r="K4637" s="13">
        <f>IF(F4637="COD1",tarifas!$D$11*(SUMIFS($H$11:$H$8770,$F$11:$F$8770,"=COD1",$B$11:$B$8770,"="&amp;B4637)/COUNTIFS($F$11:$F$8770,"=COD1",$B$11:$B$8770,"="&amp;B4637))/COUNTIFS($A$11:$A$8770,"="&amp;A4637,$F$11:$F$8770,"=COD1"),0)</f>
        <v>0</v>
      </c>
      <c r="L4637" s="13" t="e">
        <f>(VLOOKUP(F4637,tarifas!$C$7:$D$10,2,FALSE)+tarifas!$D$21)*datos!H4637</f>
        <v>#N/A</v>
      </c>
      <c r="M4637">
        <v>14.08695</v>
      </c>
      <c r="N4637" s="13" t="e">
        <f t="shared" si="656"/>
        <v>#N/A</v>
      </c>
      <c r="O4637">
        <f t="shared" si="657"/>
        <v>14.08695</v>
      </c>
      <c r="P4637" s="12">
        <f t="shared" si="658"/>
        <v>175.24378856792333</v>
      </c>
      <c r="Q4637">
        <f t="shared" si="659"/>
        <v>0</v>
      </c>
      <c r="R4637">
        <f>$D$2*tarifas!$D$12/24</f>
        <v>1.4541666666666666</v>
      </c>
      <c r="S4637" t="e">
        <f>VLOOKUP(E4637&amp;" "&amp;F4637,tarifas!$A$13:$D$20,4,FALSE)*P4637</f>
        <v>#N/A</v>
      </c>
      <c r="T4637">
        <f>IF(F4637="COD1",tarifas!$D$11*(SUMIFS($P$11:$P$8770,$F$11:$F$8770,"=COD1",$B$11:$B$8770,"="&amp;B4637)/COUNTIFS($F$11:$F$8770,"=COD1",$B$11:$B$8770,"="&amp;B4637))/COUNTIFS($A$11:$A$8770,"="&amp;A4637,$F$11:$F$8770,"=COD1"),0)</f>
        <v>0</v>
      </c>
      <c r="U4637" t="e">
        <f>(VLOOKUP(F4637,tarifas!$C$7:$D$10,2,FALSE)+tarifas!$D$21)*datos!P4637</f>
        <v>#N/A</v>
      </c>
      <c r="V4637" t="e">
        <f t="shared" si="660"/>
        <v>#N/A</v>
      </c>
      <c r="W4637">
        <f t="shared" si="661"/>
        <v>0</v>
      </c>
    </row>
    <row r="4638" spans="1:23" x14ac:dyDescent="0.25">
      <c r="A4638">
        <f t="shared" si="654"/>
        <v>191</v>
      </c>
      <c r="B4638">
        <f t="shared" si="655"/>
        <v>7</v>
      </c>
      <c r="C4638" s="1">
        <f t="shared" si="662"/>
        <v>41832.791666655445</v>
      </c>
      <c r="D4638" s="7">
        <v>86.287878787878796</v>
      </c>
      <c r="E4638" s="7"/>
      <c r="G4638">
        <v>50.69</v>
      </c>
      <c r="H4638" s="12">
        <v>203.05227190181984</v>
      </c>
      <c r="I4638" s="13">
        <f>$D$2*tarifas!$D$12/24</f>
        <v>1.4541666666666666</v>
      </c>
      <c r="J4638" s="13" t="e">
        <f>VLOOKUP(E4638&amp;" "&amp;F4638,tarifas!$A$13:$D$20,4,FALSE)*H4638</f>
        <v>#N/A</v>
      </c>
      <c r="K4638" s="13">
        <f>IF(F4638="COD1",tarifas!$D$11*(SUMIFS($H$11:$H$8770,$F$11:$F$8770,"=COD1",$B$11:$B$8770,"="&amp;B4638)/COUNTIFS($F$11:$F$8770,"=COD1",$B$11:$B$8770,"="&amp;B4638))/COUNTIFS($A$11:$A$8770,"="&amp;A4638,$F$11:$F$8770,"=COD1"),0)</f>
        <v>0</v>
      </c>
      <c r="L4638" s="13" t="e">
        <f>(VLOOKUP(F4638,tarifas!$C$7:$D$10,2,FALSE)+tarifas!$D$21)*datos!H4638</f>
        <v>#N/A</v>
      </c>
      <c r="M4638">
        <v>0</v>
      </c>
      <c r="N4638" s="13" t="e">
        <f t="shared" si="656"/>
        <v>#N/A</v>
      </c>
      <c r="O4638">
        <f t="shared" si="657"/>
        <v>0</v>
      </c>
      <c r="P4638" s="12">
        <f t="shared" si="658"/>
        <v>203.05227190181984</v>
      </c>
      <c r="Q4638">
        <f t="shared" si="659"/>
        <v>0</v>
      </c>
      <c r="R4638">
        <f>$D$2*tarifas!$D$12/24</f>
        <v>1.4541666666666666</v>
      </c>
      <c r="S4638" t="e">
        <f>VLOOKUP(E4638&amp;" "&amp;F4638,tarifas!$A$13:$D$20,4,FALSE)*P4638</f>
        <v>#N/A</v>
      </c>
      <c r="T4638">
        <f>IF(F4638="COD1",tarifas!$D$11*(SUMIFS($P$11:$P$8770,$F$11:$F$8770,"=COD1",$B$11:$B$8770,"="&amp;B4638)/COUNTIFS($F$11:$F$8770,"=COD1",$B$11:$B$8770,"="&amp;B4638))/COUNTIFS($A$11:$A$8770,"="&amp;A4638,$F$11:$F$8770,"=COD1"),0)</f>
        <v>0</v>
      </c>
      <c r="U4638" t="e">
        <f>(VLOOKUP(F4638,tarifas!$C$7:$D$10,2,FALSE)+tarifas!$D$21)*datos!P4638</f>
        <v>#N/A</v>
      </c>
      <c r="V4638" t="e">
        <f t="shared" si="660"/>
        <v>#N/A</v>
      </c>
      <c r="W4638">
        <f t="shared" si="661"/>
        <v>0</v>
      </c>
    </row>
    <row r="4639" spans="1:23" x14ac:dyDescent="0.25">
      <c r="A4639">
        <f t="shared" si="654"/>
        <v>191</v>
      </c>
      <c r="B4639">
        <f t="shared" si="655"/>
        <v>7</v>
      </c>
      <c r="C4639" s="1">
        <f t="shared" si="662"/>
        <v>41832.833333322109</v>
      </c>
      <c r="D4639" s="7">
        <v>8.5</v>
      </c>
      <c r="E4639" s="7"/>
      <c r="G4639">
        <v>55.96</v>
      </c>
      <c r="H4639" s="12">
        <v>196.53827387641945</v>
      </c>
      <c r="I4639" s="13">
        <f>$D$2*tarifas!$D$12/24</f>
        <v>1.4541666666666666</v>
      </c>
      <c r="J4639" s="13" t="e">
        <f>VLOOKUP(E4639&amp;" "&amp;F4639,tarifas!$A$13:$D$20,4,FALSE)*H4639</f>
        <v>#N/A</v>
      </c>
      <c r="K4639" s="13">
        <f>IF(F4639="COD1",tarifas!$D$11*(SUMIFS($H$11:$H$8770,$F$11:$F$8770,"=COD1",$B$11:$B$8770,"="&amp;B4639)/COUNTIFS($F$11:$F$8770,"=COD1",$B$11:$B$8770,"="&amp;B4639))/COUNTIFS($A$11:$A$8770,"="&amp;A4639,$F$11:$F$8770,"=COD1"),0)</f>
        <v>0</v>
      </c>
      <c r="L4639" s="13" t="e">
        <f>(VLOOKUP(F4639,tarifas!$C$7:$D$10,2,FALSE)+tarifas!$D$21)*datos!H4639</f>
        <v>#N/A</v>
      </c>
      <c r="M4639">
        <v>0</v>
      </c>
      <c r="N4639" s="13" t="e">
        <f t="shared" si="656"/>
        <v>#N/A</v>
      </c>
      <c r="O4639">
        <f t="shared" si="657"/>
        <v>0</v>
      </c>
      <c r="P4639" s="12">
        <f t="shared" si="658"/>
        <v>196.53827387641945</v>
      </c>
      <c r="Q4639">
        <f t="shared" si="659"/>
        <v>0</v>
      </c>
      <c r="R4639">
        <f>$D$2*tarifas!$D$12/24</f>
        <v>1.4541666666666666</v>
      </c>
      <c r="S4639" t="e">
        <f>VLOOKUP(E4639&amp;" "&amp;F4639,tarifas!$A$13:$D$20,4,FALSE)*P4639</f>
        <v>#N/A</v>
      </c>
      <c r="T4639">
        <f>IF(F4639="COD1",tarifas!$D$11*(SUMIFS($P$11:$P$8770,$F$11:$F$8770,"=COD1",$B$11:$B$8770,"="&amp;B4639)/COUNTIFS($F$11:$F$8770,"=COD1",$B$11:$B$8770,"="&amp;B4639))/COUNTIFS($A$11:$A$8770,"="&amp;A4639,$F$11:$F$8770,"=COD1"),0)</f>
        <v>0</v>
      </c>
      <c r="U4639" t="e">
        <f>(VLOOKUP(F4639,tarifas!$C$7:$D$10,2,FALSE)+tarifas!$D$21)*datos!P4639</f>
        <v>#N/A</v>
      </c>
      <c r="V4639" t="e">
        <f t="shared" si="660"/>
        <v>#N/A</v>
      </c>
      <c r="W4639">
        <f t="shared" si="661"/>
        <v>0</v>
      </c>
    </row>
    <row r="4640" spans="1:23" x14ac:dyDescent="0.25">
      <c r="A4640">
        <f t="shared" si="654"/>
        <v>191</v>
      </c>
      <c r="B4640">
        <f t="shared" si="655"/>
        <v>7</v>
      </c>
      <c r="C4640" s="1">
        <f t="shared" si="662"/>
        <v>41832.874999988773</v>
      </c>
      <c r="D4640" s="7">
        <v>0</v>
      </c>
      <c r="E4640" s="7"/>
      <c r="G4640">
        <v>58.69</v>
      </c>
      <c r="H4640" s="12">
        <v>199.19815045398167</v>
      </c>
      <c r="I4640" s="13">
        <f>$D$2*tarifas!$D$12/24</f>
        <v>1.4541666666666666</v>
      </c>
      <c r="J4640" s="13" t="e">
        <f>VLOOKUP(E4640&amp;" "&amp;F4640,tarifas!$A$13:$D$20,4,FALSE)*H4640</f>
        <v>#N/A</v>
      </c>
      <c r="K4640" s="13">
        <f>IF(F4640="COD1",tarifas!$D$11*(SUMIFS($H$11:$H$8770,$F$11:$F$8770,"=COD1",$B$11:$B$8770,"="&amp;B4640)/COUNTIFS($F$11:$F$8770,"=COD1",$B$11:$B$8770,"="&amp;B4640))/COUNTIFS($A$11:$A$8770,"="&amp;A4640,$F$11:$F$8770,"=COD1"),0)</f>
        <v>0</v>
      </c>
      <c r="L4640" s="13" t="e">
        <f>(VLOOKUP(F4640,tarifas!$C$7:$D$10,2,FALSE)+tarifas!$D$21)*datos!H4640</f>
        <v>#N/A</v>
      </c>
      <c r="M4640">
        <v>0</v>
      </c>
      <c r="N4640" s="13" t="e">
        <f t="shared" si="656"/>
        <v>#N/A</v>
      </c>
      <c r="O4640">
        <f t="shared" si="657"/>
        <v>0</v>
      </c>
      <c r="P4640" s="12">
        <f t="shared" si="658"/>
        <v>199.19815045398167</v>
      </c>
      <c r="Q4640">
        <f t="shared" si="659"/>
        <v>0</v>
      </c>
      <c r="R4640">
        <f>$D$2*tarifas!$D$12/24</f>
        <v>1.4541666666666666</v>
      </c>
      <c r="S4640" t="e">
        <f>VLOOKUP(E4640&amp;" "&amp;F4640,tarifas!$A$13:$D$20,4,FALSE)*P4640</f>
        <v>#N/A</v>
      </c>
      <c r="T4640">
        <f>IF(F4640="COD1",tarifas!$D$11*(SUMIFS($P$11:$P$8770,$F$11:$F$8770,"=COD1",$B$11:$B$8770,"="&amp;B4640)/COUNTIFS($F$11:$F$8770,"=COD1",$B$11:$B$8770,"="&amp;B4640))/COUNTIFS($A$11:$A$8770,"="&amp;A4640,$F$11:$F$8770,"=COD1"),0)</f>
        <v>0</v>
      </c>
      <c r="U4640" t="e">
        <f>(VLOOKUP(F4640,tarifas!$C$7:$D$10,2,FALSE)+tarifas!$D$21)*datos!P4640</f>
        <v>#N/A</v>
      </c>
      <c r="V4640" t="e">
        <f t="shared" si="660"/>
        <v>#N/A</v>
      </c>
      <c r="W4640">
        <f t="shared" si="661"/>
        <v>0</v>
      </c>
    </row>
    <row r="4641" spans="1:23" x14ac:dyDescent="0.25">
      <c r="A4641">
        <f t="shared" si="654"/>
        <v>191</v>
      </c>
      <c r="B4641">
        <f t="shared" si="655"/>
        <v>7</v>
      </c>
      <c r="C4641" s="1">
        <f t="shared" si="662"/>
        <v>41832.916666655437</v>
      </c>
      <c r="D4641" s="7">
        <v>0</v>
      </c>
      <c r="E4641" s="7"/>
      <c r="G4641">
        <v>55.96</v>
      </c>
      <c r="H4641" s="12">
        <v>198.70172392271678</v>
      </c>
      <c r="I4641" s="13">
        <f>$D$2*tarifas!$D$12/24</f>
        <v>1.4541666666666666</v>
      </c>
      <c r="J4641" s="13" t="e">
        <f>VLOOKUP(E4641&amp;" "&amp;F4641,tarifas!$A$13:$D$20,4,FALSE)*H4641</f>
        <v>#N/A</v>
      </c>
      <c r="K4641" s="13">
        <f>IF(F4641="COD1",tarifas!$D$11*(SUMIFS($H$11:$H$8770,$F$11:$F$8770,"=COD1",$B$11:$B$8770,"="&amp;B4641)/COUNTIFS($F$11:$F$8770,"=COD1",$B$11:$B$8770,"="&amp;B4641))/COUNTIFS($A$11:$A$8770,"="&amp;A4641,$F$11:$F$8770,"=COD1"),0)</f>
        <v>0</v>
      </c>
      <c r="L4641" s="13" t="e">
        <f>(VLOOKUP(F4641,tarifas!$C$7:$D$10,2,FALSE)+tarifas!$D$21)*datos!H4641</f>
        <v>#N/A</v>
      </c>
      <c r="M4641">
        <v>0</v>
      </c>
      <c r="N4641" s="13" t="e">
        <f t="shared" si="656"/>
        <v>#N/A</v>
      </c>
      <c r="O4641">
        <f t="shared" si="657"/>
        <v>0</v>
      </c>
      <c r="P4641" s="12">
        <f t="shared" si="658"/>
        <v>198.70172392271678</v>
      </c>
      <c r="Q4641">
        <f t="shared" si="659"/>
        <v>0</v>
      </c>
      <c r="R4641">
        <f>$D$2*tarifas!$D$12/24</f>
        <v>1.4541666666666666</v>
      </c>
      <c r="S4641" t="e">
        <f>VLOOKUP(E4641&amp;" "&amp;F4641,tarifas!$A$13:$D$20,4,FALSE)*P4641</f>
        <v>#N/A</v>
      </c>
      <c r="T4641">
        <f>IF(F4641="COD1",tarifas!$D$11*(SUMIFS($P$11:$P$8770,$F$11:$F$8770,"=COD1",$B$11:$B$8770,"="&amp;B4641)/COUNTIFS($F$11:$F$8770,"=COD1",$B$11:$B$8770,"="&amp;B4641))/COUNTIFS($A$11:$A$8770,"="&amp;A4641,$F$11:$F$8770,"=COD1"),0)</f>
        <v>0</v>
      </c>
      <c r="U4641" t="e">
        <f>(VLOOKUP(F4641,tarifas!$C$7:$D$10,2,FALSE)+tarifas!$D$21)*datos!P4641</f>
        <v>#N/A</v>
      </c>
      <c r="V4641" t="e">
        <f t="shared" si="660"/>
        <v>#N/A</v>
      </c>
      <c r="W4641">
        <f t="shared" si="661"/>
        <v>0</v>
      </c>
    </row>
    <row r="4642" spans="1:23" x14ac:dyDescent="0.25">
      <c r="A4642">
        <f t="shared" si="654"/>
        <v>191</v>
      </c>
      <c r="B4642">
        <f t="shared" si="655"/>
        <v>7</v>
      </c>
      <c r="C4642" s="1">
        <f t="shared" si="662"/>
        <v>41832.958333322102</v>
      </c>
      <c r="D4642" s="7">
        <v>0</v>
      </c>
      <c r="E4642" s="7"/>
      <c r="G4642">
        <v>53.19</v>
      </c>
      <c r="H4642" s="12">
        <v>196.9341862970945</v>
      </c>
      <c r="I4642" s="13">
        <f>$D$2*tarifas!$D$12/24</f>
        <v>1.4541666666666666</v>
      </c>
      <c r="J4642" s="13" t="e">
        <f>VLOOKUP(E4642&amp;" "&amp;F4642,tarifas!$A$13:$D$20,4,FALSE)*H4642</f>
        <v>#N/A</v>
      </c>
      <c r="K4642" s="13">
        <f>IF(F4642="COD1",tarifas!$D$11*(SUMIFS($H$11:$H$8770,$F$11:$F$8770,"=COD1",$B$11:$B$8770,"="&amp;B4642)/COUNTIFS($F$11:$F$8770,"=COD1",$B$11:$B$8770,"="&amp;B4642))/COUNTIFS($A$11:$A$8770,"="&amp;A4642,$F$11:$F$8770,"=COD1"),0)</f>
        <v>0</v>
      </c>
      <c r="L4642" s="13" t="e">
        <f>(VLOOKUP(F4642,tarifas!$C$7:$D$10,2,FALSE)+tarifas!$D$21)*datos!H4642</f>
        <v>#N/A</v>
      </c>
      <c r="M4642">
        <v>0</v>
      </c>
      <c r="N4642" s="13" t="e">
        <f t="shared" si="656"/>
        <v>#N/A</v>
      </c>
      <c r="O4642">
        <f t="shared" si="657"/>
        <v>0</v>
      </c>
      <c r="P4642" s="12">
        <f t="shared" si="658"/>
        <v>196.9341862970945</v>
      </c>
      <c r="Q4642">
        <f t="shared" si="659"/>
        <v>0</v>
      </c>
      <c r="R4642">
        <f>$D$2*tarifas!$D$12/24</f>
        <v>1.4541666666666666</v>
      </c>
      <c r="S4642" t="e">
        <f>VLOOKUP(E4642&amp;" "&amp;F4642,tarifas!$A$13:$D$20,4,FALSE)*P4642</f>
        <v>#N/A</v>
      </c>
      <c r="T4642">
        <f>IF(F4642="COD1",tarifas!$D$11*(SUMIFS($P$11:$P$8770,$F$11:$F$8770,"=COD1",$B$11:$B$8770,"="&amp;B4642)/COUNTIFS($F$11:$F$8770,"=COD1",$B$11:$B$8770,"="&amp;B4642))/COUNTIFS($A$11:$A$8770,"="&amp;A4642,$F$11:$F$8770,"=COD1"),0)</f>
        <v>0</v>
      </c>
      <c r="U4642" t="e">
        <f>(VLOOKUP(F4642,tarifas!$C$7:$D$10,2,FALSE)+tarifas!$D$21)*datos!P4642</f>
        <v>#N/A</v>
      </c>
      <c r="V4642" t="e">
        <f t="shared" si="660"/>
        <v>#N/A</v>
      </c>
      <c r="W4642">
        <f t="shared" si="661"/>
        <v>0</v>
      </c>
    </row>
    <row r="4643" spans="1:23" x14ac:dyDescent="0.25">
      <c r="A4643">
        <f t="shared" si="654"/>
        <v>192</v>
      </c>
      <c r="B4643">
        <f t="shared" si="655"/>
        <v>7</v>
      </c>
      <c r="C4643" s="1">
        <f t="shared" si="662"/>
        <v>41832.999999988766</v>
      </c>
      <c r="D4643" s="7">
        <v>0</v>
      </c>
      <c r="E4643" s="7"/>
      <c r="G4643">
        <v>44.27</v>
      </c>
      <c r="H4643" s="12">
        <v>191.59765269618094</v>
      </c>
      <c r="I4643" s="13">
        <f>$D$2*tarifas!$D$12/24</f>
        <v>1.4541666666666666</v>
      </c>
      <c r="J4643" s="13" t="e">
        <f>VLOOKUP(E4643&amp;" "&amp;F4643,tarifas!$A$13:$D$20,4,FALSE)*H4643</f>
        <v>#N/A</v>
      </c>
      <c r="K4643" s="13">
        <f>IF(F4643="COD1",tarifas!$D$11*(SUMIFS($H$11:$H$8770,$F$11:$F$8770,"=COD1",$B$11:$B$8770,"="&amp;B4643)/COUNTIFS($F$11:$F$8770,"=COD1",$B$11:$B$8770,"="&amp;B4643))/COUNTIFS($A$11:$A$8770,"="&amp;A4643,$F$11:$F$8770,"=COD1"),0)</f>
        <v>0</v>
      </c>
      <c r="L4643" s="13" t="e">
        <f>(VLOOKUP(F4643,tarifas!$C$7:$D$10,2,FALSE)+tarifas!$D$21)*datos!H4643</f>
        <v>#N/A</v>
      </c>
      <c r="M4643">
        <v>0</v>
      </c>
      <c r="N4643" s="13" t="e">
        <f t="shared" si="656"/>
        <v>#N/A</v>
      </c>
      <c r="O4643">
        <f t="shared" si="657"/>
        <v>0</v>
      </c>
      <c r="P4643" s="12">
        <f t="shared" si="658"/>
        <v>191.59765269618094</v>
      </c>
      <c r="Q4643">
        <f t="shared" si="659"/>
        <v>0</v>
      </c>
      <c r="R4643">
        <f>$D$2*tarifas!$D$12/24</f>
        <v>1.4541666666666666</v>
      </c>
      <c r="S4643" t="e">
        <f>VLOOKUP(E4643&amp;" "&amp;F4643,tarifas!$A$13:$D$20,4,FALSE)*P4643</f>
        <v>#N/A</v>
      </c>
      <c r="T4643">
        <f>IF(F4643="COD1",tarifas!$D$11*(SUMIFS($P$11:$P$8770,$F$11:$F$8770,"=COD1",$B$11:$B$8770,"="&amp;B4643)/COUNTIFS($F$11:$F$8770,"=COD1",$B$11:$B$8770,"="&amp;B4643))/COUNTIFS($A$11:$A$8770,"="&amp;A4643,$F$11:$F$8770,"=COD1"),0)</f>
        <v>0</v>
      </c>
      <c r="U4643" t="e">
        <f>(VLOOKUP(F4643,tarifas!$C$7:$D$10,2,FALSE)+tarifas!$D$21)*datos!P4643</f>
        <v>#N/A</v>
      </c>
      <c r="V4643" t="e">
        <f t="shared" si="660"/>
        <v>#N/A</v>
      </c>
      <c r="W4643">
        <f t="shared" si="661"/>
        <v>0</v>
      </c>
    </row>
    <row r="4644" spans="1:23" x14ac:dyDescent="0.25">
      <c r="A4644">
        <f t="shared" si="654"/>
        <v>192</v>
      </c>
      <c r="B4644">
        <f t="shared" si="655"/>
        <v>7</v>
      </c>
      <c r="C4644" s="1">
        <f t="shared" si="662"/>
        <v>41833.04166665543</v>
      </c>
      <c r="D4644" s="7">
        <v>0</v>
      </c>
      <c r="E4644" s="7"/>
      <c r="G4644">
        <v>41.26</v>
      </c>
      <c r="H4644" s="12">
        <v>189.76652467285035</v>
      </c>
      <c r="I4644" s="13">
        <f>$D$2*tarifas!$D$12/24</f>
        <v>1.4541666666666666</v>
      </c>
      <c r="J4644" s="13" t="e">
        <f>VLOOKUP(E4644&amp;" "&amp;F4644,tarifas!$A$13:$D$20,4,FALSE)*H4644</f>
        <v>#N/A</v>
      </c>
      <c r="K4644" s="13">
        <f>IF(F4644="COD1",tarifas!$D$11*(SUMIFS($H$11:$H$8770,$F$11:$F$8770,"=COD1",$B$11:$B$8770,"="&amp;B4644)/COUNTIFS($F$11:$F$8770,"=COD1",$B$11:$B$8770,"="&amp;B4644))/COUNTIFS($A$11:$A$8770,"="&amp;A4644,$F$11:$F$8770,"=COD1"),0)</f>
        <v>0</v>
      </c>
      <c r="L4644" s="13" t="e">
        <f>(VLOOKUP(F4644,tarifas!$C$7:$D$10,2,FALSE)+tarifas!$D$21)*datos!H4644</f>
        <v>#N/A</v>
      </c>
      <c r="M4644">
        <v>0</v>
      </c>
      <c r="N4644" s="13" t="e">
        <f t="shared" si="656"/>
        <v>#N/A</v>
      </c>
      <c r="O4644">
        <f t="shared" si="657"/>
        <v>0</v>
      </c>
      <c r="P4644" s="12">
        <f t="shared" si="658"/>
        <v>189.76652467285035</v>
      </c>
      <c r="Q4644">
        <f t="shared" si="659"/>
        <v>0</v>
      </c>
      <c r="R4644">
        <f>$D$2*tarifas!$D$12/24</f>
        <v>1.4541666666666666</v>
      </c>
      <c r="S4644" t="e">
        <f>VLOOKUP(E4644&amp;" "&amp;F4644,tarifas!$A$13:$D$20,4,FALSE)*P4644</f>
        <v>#N/A</v>
      </c>
      <c r="T4644">
        <f>IF(F4644="COD1",tarifas!$D$11*(SUMIFS($P$11:$P$8770,$F$11:$F$8770,"=COD1",$B$11:$B$8770,"="&amp;B4644)/COUNTIFS($F$11:$F$8770,"=COD1",$B$11:$B$8770,"="&amp;B4644))/COUNTIFS($A$11:$A$8770,"="&amp;A4644,$F$11:$F$8770,"=COD1"),0)</f>
        <v>0</v>
      </c>
      <c r="U4644" t="e">
        <f>(VLOOKUP(F4644,tarifas!$C$7:$D$10,2,FALSE)+tarifas!$D$21)*datos!P4644</f>
        <v>#N/A</v>
      </c>
      <c r="V4644" t="e">
        <f t="shared" si="660"/>
        <v>#N/A</v>
      </c>
      <c r="W4644">
        <f t="shared" si="661"/>
        <v>0</v>
      </c>
    </row>
    <row r="4645" spans="1:23" x14ac:dyDescent="0.25">
      <c r="A4645">
        <f t="shared" si="654"/>
        <v>192</v>
      </c>
      <c r="B4645">
        <f t="shared" si="655"/>
        <v>7</v>
      </c>
      <c r="C4645" s="1">
        <f t="shared" si="662"/>
        <v>41833.083333322094</v>
      </c>
      <c r="D4645" s="7">
        <v>0</v>
      </c>
      <c r="E4645" s="7"/>
      <c r="G4645">
        <v>41.26</v>
      </c>
      <c r="H4645" s="12">
        <v>187.84628314320386</v>
      </c>
      <c r="I4645" s="13">
        <f>$D$2*tarifas!$D$12/24</f>
        <v>1.4541666666666666</v>
      </c>
      <c r="J4645" s="13" t="e">
        <f>VLOOKUP(E4645&amp;" "&amp;F4645,tarifas!$A$13:$D$20,4,FALSE)*H4645</f>
        <v>#N/A</v>
      </c>
      <c r="K4645" s="13">
        <f>IF(F4645="COD1",tarifas!$D$11*(SUMIFS($H$11:$H$8770,$F$11:$F$8770,"=COD1",$B$11:$B$8770,"="&amp;B4645)/COUNTIFS($F$11:$F$8770,"=COD1",$B$11:$B$8770,"="&amp;B4645))/COUNTIFS($A$11:$A$8770,"="&amp;A4645,$F$11:$F$8770,"=COD1"),0)</f>
        <v>0</v>
      </c>
      <c r="L4645" s="13" t="e">
        <f>(VLOOKUP(F4645,tarifas!$C$7:$D$10,2,FALSE)+tarifas!$D$21)*datos!H4645</f>
        <v>#N/A</v>
      </c>
      <c r="M4645">
        <v>0</v>
      </c>
      <c r="N4645" s="13" t="e">
        <f t="shared" si="656"/>
        <v>#N/A</v>
      </c>
      <c r="O4645">
        <f t="shared" si="657"/>
        <v>0</v>
      </c>
      <c r="P4645" s="12">
        <f t="shared" si="658"/>
        <v>187.84628314320386</v>
      </c>
      <c r="Q4645">
        <f t="shared" si="659"/>
        <v>0</v>
      </c>
      <c r="R4645">
        <f>$D$2*tarifas!$D$12/24</f>
        <v>1.4541666666666666</v>
      </c>
      <c r="S4645" t="e">
        <f>VLOOKUP(E4645&amp;" "&amp;F4645,tarifas!$A$13:$D$20,4,FALSE)*P4645</f>
        <v>#N/A</v>
      </c>
      <c r="T4645">
        <f>IF(F4645="COD1",tarifas!$D$11*(SUMIFS($P$11:$P$8770,$F$11:$F$8770,"=COD1",$B$11:$B$8770,"="&amp;B4645)/COUNTIFS($F$11:$F$8770,"=COD1",$B$11:$B$8770,"="&amp;B4645))/COUNTIFS($A$11:$A$8770,"="&amp;A4645,$F$11:$F$8770,"=COD1"),0)</f>
        <v>0</v>
      </c>
      <c r="U4645" t="e">
        <f>(VLOOKUP(F4645,tarifas!$C$7:$D$10,2,FALSE)+tarifas!$D$21)*datos!P4645</f>
        <v>#N/A</v>
      </c>
      <c r="V4645" t="e">
        <f t="shared" si="660"/>
        <v>#N/A</v>
      </c>
      <c r="W4645">
        <f t="shared" si="661"/>
        <v>0</v>
      </c>
    </row>
    <row r="4646" spans="1:23" x14ac:dyDescent="0.25">
      <c r="A4646">
        <f t="shared" si="654"/>
        <v>192</v>
      </c>
      <c r="B4646">
        <f t="shared" si="655"/>
        <v>7</v>
      </c>
      <c r="C4646" s="1">
        <f t="shared" si="662"/>
        <v>41833.124999988759</v>
      </c>
      <c r="D4646" s="7">
        <v>0</v>
      </c>
      <c r="E4646" s="7"/>
      <c r="G4646">
        <v>39.880000000000003</v>
      </c>
      <c r="H4646" s="12">
        <v>185.43909142816244</v>
      </c>
      <c r="I4646" s="13">
        <f>$D$2*tarifas!$D$12/24</f>
        <v>1.4541666666666666</v>
      </c>
      <c r="J4646" s="13" t="e">
        <f>VLOOKUP(E4646&amp;" "&amp;F4646,tarifas!$A$13:$D$20,4,FALSE)*H4646</f>
        <v>#N/A</v>
      </c>
      <c r="K4646" s="13">
        <f>IF(F4646="COD1",tarifas!$D$11*(SUMIFS($H$11:$H$8770,$F$11:$F$8770,"=COD1",$B$11:$B$8770,"="&amp;B4646)/COUNTIFS($F$11:$F$8770,"=COD1",$B$11:$B$8770,"="&amp;B4646))/COUNTIFS($A$11:$A$8770,"="&amp;A4646,$F$11:$F$8770,"=COD1"),0)</f>
        <v>0</v>
      </c>
      <c r="L4646" s="13" t="e">
        <f>(VLOOKUP(F4646,tarifas!$C$7:$D$10,2,FALSE)+tarifas!$D$21)*datos!H4646</f>
        <v>#N/A</v>
      </c>
      <c r="M4646">
        <v>0</v>
      </c>
      <c r="N4646" s="13" t="e">
        <f t="shared" si="656"/>
        <v>#N/A</v>
      </c>
      <c r="O4646">
        <f t="shared" si="657"/>
        <v>0</v>
      </c>
      <c r="P4646" s="12">
        <f t="shared" si="658"/>
        <v>185.43909142816244</v>
      </c>
      <c r="Q4646">
        <f t="shared" si="659"/>
        <v>0</v>
      </c>
      <c r="R4646">
        <f>$D$2*tarifas!$D$12/24</f>
        <v>1.4541666666666666</v>
      </c>
      <c r="S4646" t="e">
        <f>VLOOKUP(E4646&amp;" "&amp;F4646,tarifas!$A$13:$D$20,4,FALSE)*P4646</f>
        <v>#N/A</v>
      </c>
      <c r="T4646">
        <f>IF(F4646="COD1",tarifas!$D$11*(SUMIFS($P$11:$P$8770,$F$11:$F$8770,"=COD1",$B$11:$B$8770,"="&amp;B4646)/COUNTIFS($F$11:$F$8770,"=COD1",$B$11:$B$8770,"="&amp;B4646))/COUNTIFS($A$11:$A$8770,"="&amp;A4646,$F$11:$F$8770,"=COD1"),0)</f>
        <v>0</v>
      </c>
      <c r="U4646" t="e">
        <f>(VLOOKUP(F4646,tarifas!$C$7:$D$10,2,FALSE)+tarifas!$D$21)*datos!P4646</f>
        <v>#N/A</v>
      </c>
      <c r="V4646" t="e">
        <f t="shared" si="660"/>
        <v>#N/A</v>
      </c>
      <c r="W4646">
        <f t="shared" si="661"/>
        <v>0</v>
      </c>
    </row>
    <row r="4647" spans="1:23" x14ac:dyDescent="0.25">
      <c r="A4647">
        <f t="shared" si="654"/>
        <v>192</v>
      </c>
      <c r="B4647">
        <f t="shared" si="655"/>
        <v>7</v>
      </c>
      <c r="C4647" s="1">
        <f t="shared" si="662"/>
        <v>41833.166666655423</v>
      </c>
      <c r="D4647" s="7">
        <v>0</v>
      </c>
      <c r="E4647" s="7"/>
      <c r="G4647">
        <v>41.26</v>
      </c>
      <c r="H4647" s="12">
        <v>186.01749973948245</v>
      </c>
      <c r="I4647" s="13">
        <f>$D$2*tarifas!$D$12/24</f>
        <v>1.4541666666666666</v>
      </c>
      <c r="J4647" s="13" t="e">
        <f>VLOOKUP(E4647&amp;" "&amp;F4647,tarifas!$A$13:$D$20,4,FALSE)*H4647</f>
        <v>#N/A</v>
      </c>
      <c r="K4647" s="13">
        <f>IF(F4647="COD1",tarifas!$D$11*(SUMIFS($H$11:$H$8770,$F$11:$F$8770,"=COD1",$B$11:$B$8770,"="&amp;B4647)/COUNTIFS($F$11:$F$8770,"=COD1",$B$11:$B$8770,"="&amp;B4647))/COUNTIFS($A$11:$A$8770,"="&amp;A4647,$F$11:$F$8770,"=COD1"),0)</f>
        <v>0</v>
      </c>
      <c r="L4647" s="13" t="e">
        <f>(VLOOKUP(F4647,tarifas!$C$7:$D$10,2,FALSE)+tarifas!$D$21)*datos!H4647</f>
        <v>#N/A</v>
      </c>
      <c r="M4647">
        <v>0</v>
      </c>
      <c r="N4647" s="13" t="e">
        <f t="shared" si="656"/>
        <v>#N/A</v>
      </c>
      <c r="O4647">
        <f t="shared" si="657"/>
        <v>0</v>
      </c>
      <c r="P4647" s="12">
        <f t="shared" si="658"/>
        <v>186.01749973948245</v>
      </c>
      <c r="Q4647">
        <f t="shared" si="659"/>
        <v>0</v>
      </c>
      <c r="R4647">
        <f>$D$2*tarifas!$D$12/24</f>
        <v>1.4541666666666666</v>
      </c>
      <c r="S4647" t="e">
        <f>VLOOKUP(E4647&amp;" "&amp;F4647,tarifas!$A$13:$D$20,4,FALSE)*P4647</f>
        <v>#N/A</v>
      </c>
      <c r="T4647">
        <f>IF(F4647="COD1",tarifas!$D$11*(SUMIFS($P$11:$P$8770,$F$11:$F$8770,"=COD1",$B$11:$B$8770,"="&amp;B4647)/COUNTIFS($F$11:$F$8770,"=COD1",$B$11:$B$8770,"="&amp;B4647))/COUNTIFS($A$11:$A$8770,"="&amp;A4647,$F$11:$F$8770,"=COD1"),0)</f>
        <v>0</v>
      </c>
      <c r="U4647" t="e">
        <f>(VLOOKUP(F4647,tarifas!$C$7:$D$10,2,FALSE)+tarifas!$D$21)*datos!P4647</f>
        <v>#N/A</v>
      </c>
      <c r="V4647" t="e">
        <f t="shared" si="660"/>
        <v>#N/A</v>
      </c>
      <c r="W4647">
        <f t="shared" si="661"/>
        <v>0</v>
      </c>
    </row>
    <row r="4648" spans="1:23" x14ac:dyDescent="0.25">
      <c r="A4648">
        <f t="shared" si="654"/>
        <v>192</v>
      </c>
      <c r="B4648">
        <f t="shared" si="655"/>
        <v>7</v>
      </c>
      <c r="C4648" s="1">
        <f t="shared" si="662"/>
        <v>41833.208333322087</v>
      </c>
      <c r="D4648" s="7">
        <v>0</v>
      </c>
      <c r="E4648" s="7"/>
      <c r="G4648">
        <v>41.26</v>
      </c>
      <c r="H4648" s="12">
        <v>186.52270031318724</v>
      </c>
      <c r="I4648" s="13">
        <f>$D$2*tarifas!$D$12/24</f>
        <v>1.4541666666666666</v>
      </c>
      <c r="J4648" s="13" t="e">
        <f>VLOOKUP(E4648&amp;" "&amp;F4648,tarifas!$A$13:$D$20,4,FALSE)*H4648</f>
        <v>#N/A</v>
      </c>
      <c r="K4648" s="13">
        <f>IF(F4648="COD1",tarifas!$D$11*(SUMIFS($H$11:$H$8770,$F$11:$F$8770,"=COD1",$B$11:$B$8770,"="&amp;B4648)/COUNTIFS($F$11:$F$8770,"=COD1",$B$11:$B$8770,"="&amp;B4648))/COUNTIFS($A$11:$A$8770,"="&amp;A4648,$F$11:$F$8770,"=COD1"),0)</f>
        <v>0</v>
      </c>
      <c r="L4648" s="13" t="e">
        <f>(VLOOKUP(F4648,tarifas!$C$7:$D$10,2,FALSE)+tarifas!$D$21)*datos!H4648</f>
        <v>#N/A</v>
      </c>
      <c r="M4648">
        <v>7.9054099999999998</v>
      </c>
      <c r="N4648" s="13" t="e">
        <f t="shared" si="656"/>
        <v>#N/A</v>
      </c>
      <c r="O4648">
        <f t="shared" si="657"/>
        <v>7.9054099999999998</v>
      </c>
      <c r="P4648" s="12">
        <f t="shared" si="658"/>
        <v>178.61729031318725</v>
      </c>
      <c r="Q4648">
        <f t="shared" si="659"/>
        <v>0</v>
      </c>
      <c r="R4648">
        <f>$D$2*tarifas!$D$12/24</f>
        <v>1.4541666666666666</v>
      </c>
      <c r="S4648" t="e">
        <f>VLOOKUP(E4648&amp;" "&amp;F4648,tarifas!$A$13:$D$20,4,FALSE)*P4648</f>
        <v>#N/A</v>
      </c>
      <c r="T4648">
        <f>IF(F4648="COD1",tarifas!$D$11*(SUMIFS($P$11:$P$8770,$F$11:$F$8770,"=COD1",$B$11:$B$8770,"="&amp;B4648)/COUNTIFS($F$11:$F$8770,"=COD1",$B$11:$B$8770,"="&amp;B4648))/COUNTIFS($A$11:$A$8770,"="&amp;A4648,$F$11:$F$8770,"=COD1"),0)</f>
        <v>0</v>
      </c>
      <c r="U4648" t="e">
        <f>(VLOOKUP(F4648,tarifas!$C$7:$D$10,2,FALSE)+tarifas!$D$21)*datos!P4648</f>
        <v>#N/A</v>
      </c>
      <c r="V4648" t="e">
        <f t="shared" si="660"/>
        <v>#N/A</v>
      </c>
      <c r="W4648">
        <f t="shared" si="661"/>
        <v>0</v>
      </c>
    </row>
    <row r="4649" spans="1:23" x14ac:dyDescent="0.25">
      <c r="A4649">
        <f t="shared" si="654"/>
        <v>192</v>
      </c>
      <c r="B4649">
        <f t="shared" si="655"/>
        <v>7</v>
      </c>
      <c r="C4649" s="1">
        <f t="shared" si="662"/>
        <v>41833.249999988751</v>
      </c>
      <c r="D4649" s="7">
        <v>0</v>
      </c>
      <c r="E4649" s="7"/>
      <c r="G4649">
        <v>38.4</v>
      </c>
      <c r="H4649" s="12">
        <v>167.34285400585929</v>
      </c>
      <c r="I4649" s="13">
        <f>$D$2*tarifas!$D$12/24</f>
        <v>1.4541666666666666</v>
      </c>
      <c r="J4649" s="13" t="e">
        <f>VLOOKUP(E4649&amp;" "&amp;F4649,tarifas!$A$13:$D$20,4,FALSE)*H4649</f>
        <v>#N/A</v>
      </c>
      <c r="K4649" s="13">
        <f>IF(F4649="COD1",tarifas!$D$11*(SUMIFS($H$11:$H$8770,$F$11:$F$8770,"=COD1",$B$11:$B$8770,"="&amp;B4649)/COUNTIFS($F$11:$F$8770,"=COD1",$B$11:$B$8770,"="&amp;B4649))/COUNTIFS($A$11:$A$8770,"="&amp;A4649,$F$11:$F$8770,"=COD1"),0)</f>
        <v>0</v>
      </c>
      <c r="L4649" s="13" t="e">
        <f>(VLOOKUP(F4649,tarifas!$C$7:$D$10,2,FALSE)+tarifas!$D$21)*datos!H4649</f>
        <v>#N/A</v>
      </c>
      <c r="M4649">
        <v>38.350830000000002</v>
      </c>
      <c r="N4649" s="13" t="e">
        <f t="shared" si="656"/>
        <v>#N/A</v>
      </c>
      <c r="O4649">
        <f t="shared" si="657"/>
        <v>38.350830000000002</v>
      </c>
      <c r="P4649" s="12">
        <f t="shared" si="658"/>
        <v>128.99202400585929</v>
      </c>
      <c r="Q4649">
        <f t="shared" si="659"/>
        <v>0</v>
      </c>
      <c r="R4649">
        <f>$D$2*tarifas!$D$12/24</f>
        <v>1.4541666666666666</v>
      </c>
      <c r="S4649" t="e">
        <f>VLOOKUP(E4649&amp;" "&amp;F4649,tarifas!$A$13:$D$20,4,FALSE)*P4649</f>
        <v>#N/A</v>
      </c>
      <c r="T4649">
        <f>IF(F4649="COD1",tarifas!$D$11*(SUMIFS($P$11:$P$8770,$F$11:$F$8770,"=COD1",$B$11:$B$8770,"="&amp;B4649)/COUNTIFS($F$11:$F$8770,"=COD1",$B$11:$B$8770,"="&amp;B4649))/COUNTIFS($A$11:$A$8770,"="&amp;A4649,$F$11:$F$8770,"=COD1"),0)</f>
        <v>0</v>
      </c>
      <c r="U4649" t="e">
        <f>(VLOOKUP(F4649,tarifas!$C$7:$D$10,2,FALSE)+tarifas!$D$21)*datos!P4649</f>
        <v>#N/A</v>
      </c>
      <c r="V4649" t="e">
        <f t="shared" si="660"/>
        <v>#N/A</v>
      </c>
      <c r="W4649">
        <f t="shared" si="661"/>
        <v>0</v>
      </c>
    </row>
    <row r="4650" spans="1:23" x14ac:dyDescent="0.25">
      <c r="A4650">
        <f t="shared" si="654"/>
        <v>192</v>
      </c>
      <c r="B4650">
        <f t="shared" si="655"/>
        <v>7</v>
      </c>
      <c r="C4650" s="1">
        <f t="shared" si="662"/>
        <v>41833.291666655416</v>
      </c>
      <c r="D4650" s="7">
        <v>87.575757575757578</v>
      </c>
      <c r="E4650" s="7"/>
      <c r="G4650">
        <v>41.26</v>
      </c>
      <c r="H4650" s="12">
        <v>166.5270525326473</v>
      </c>
      <c r="I4650" s="13">
        <f>$D$2*tarifas!$D$12/24</f>
        <v>1.4541666666666666</v>
      </c>
      <c r="J4650" s="13" t="e">
        <f>VLOOKUP(E4650&amp;" "&amp;F4650,tarifas!$A$13:$D$20,4,FALSE)*H4650</f>
        <v>#N/A</v>
      </c>
      <c r="K4650" s="13">
        <f>IF(F4650="COD1",tarifas!$D$11*(SUMIFS($H$11:$H$8770,$F$11:$F$8770,"=COD1",$B$11:$B$8770,"="&amp;B4650)/COUNTIFS($F$11:$F$8770,"=COD1",$B$11:$B$8770,"="&amp;B4650))/COUNTIFS($A$11:$A$8770,"="&amp;A4650,$F$11:$F$8770,"=COD1"),0)</f>
        <v>0</v>
      </c>
      <c r="L4650" s="13" t="e">
        <f>(VLOOKUP(F4650,tarifas!$C$7:$D$10,2,FALSE)+tarifas!$D$21)*datos!H4650</f>
        <v>#N/A</v>
      </c>
      <c r="M4650">
        <v>166.48425</v>
      </c>
      <c r="N4650" s="13" t="e">
        <f t="shared" si="656"/>
        <v>#N/A</v>
      </c>
      <c r="O4650">
        <f t="shared" si="657"/>
        <v>166.48425</v>
      </c>
      <c r="P4650" s="12">
        <f t="shared" si="658"/>
        <v>4.2802532647300495E-2</v>
      </c>
      <c r="Q4650">
        <f t="shared" si="659"/>
        <v>0</v>
      </c>
      <c r="R4650">
        <f>$D$2*tarifas!$D$12/24</f>
        <v>1.4541666666666666</v>
      </c>
      <c r="S4650" t="e">
        <f>VLOOKUP(E4650&amp;" "&amp;F4650,tarifas!$A$13:$D$20,4,FALSE)*P4650</f>
        <v>#N/A</v>
      </c>
      <c r="T4650">
        <f>IF(F4650="COD1",tarifas!$D$11*(SUMIFS($P$11:$P$8770,$F$11:$F$8770,"=COD1",$B$11:$B$8770,"="&amp;B4650)/COUNTIFS($F$11:$F$8770,"=COD1",$B$11:$B$8770,"="&amp;B4650))/COUNTIFS($A$11:$A$8770,"="&amp;A4650,$F$11:$F$8770,"=COD1"),0)</f>
        <v>0</v>
      </c>
      <c r="U4650" t="e">
        <f>(VLOOKUP(F4650,tarifas!$C$7:$D$10,2,FALSE)+tarifas!$D$21)*datos!P4650</f>
        <v>#N/A</v>
      </c>
      <c r="V4650" t="e">
        <f t="shared" si="660"/>
        <v>#N/A</v>
      </c>
      <c r="W4650">
        <f t="shared" si="661"/>
        <v>0</v>
      </c>
    </row>
    <row r="4651" spans="1:23" x14ac:dyDescent="0.25">
      <c r="A4651">
        <f t="shared" si="654"/>
        <v>192</v>
      </c>
      <c r="B4651">
        <f t="shared" si="655"/>
        <v>7</v>
      </c>
      <c r="C4651" s="1">
        <f t="shared" si="662"/>
        <v>41833.33333332208</v>
      </c>
      <c r="D4651" s="7">
        <v>129.04545454545453</v>
      </c>
      <c r="E4651" s="7"/>
      <c r="G4651">
        <v>43.71</v>
      </c>
      <c r="H4651" s="12">
        <v>166.86972625421231</v>
      </c>
      <c r="I4651" s="13">
        <f>$D$2*tarifas!$D$12/24</f>
        <v>1.4541666666666666</v>
      </c>
      <c r="J4651" s="13" t="e">
        <f>VLOOKUP(E4651&amp;" "&amp;F4651,tarifas!$A$13:$D$20,4,FALSE)*H4651</f>
        <v>#N/A</v>
      </c>
      <c r="K4651" s="13">
        <f>IF(F4651="COD1",tarifas!$D$11*(SUMIFS($H$11:$H$8770,$F$11:$F$8770,"=COD1",$B$11:$B$8770,"="&amp;B4651)/COUNTIFS($F$11:$F$8770,"=COD1",$B$11:$B$8770,"="&amp;B4651))/COUNTIFS($A$11:$A$8770,"="&amp;A4651,$F$11:$F$8770,"=COD1"),0)</f>
        <v>0</v>
      </c>
      <c r="L4651" s="13" t="e">
        <f>(VLOOKUP(F4651,tarifas!$C$7:$D$10,2,FALSE)+tarifas!$D$21)*datos!H4651</f>
        <v>#N/A</v>
      </c>
      <c r="M4651">
        <v>290.75403999999997</v>
      </c>
      <c r="N4651" s="13" t="e">
        <f t="shared" si="656"/>
        <v>#N/A</v>
      </c>
      <c r="O4651">
        <f t="shared" si="657"/>
        <v>166.86972625421231</v>
      </c>
      <c r="P4651" s="12">
        <f t="shared" si="658"/>
        <v>0</v>
      </c>
      <c r="Q4651">
        <f t="shared" si="659"/>
        <v>123.88431374578767</v>
      </c>
      <c r="R4651">
        <f>$D$2*tarifas!$D$12/24</f>
        <v>1.4541666666666666</v>
      </c>
      <c r="S4651" t="e">
        <f>VLOOKUP(E4651&amp;" "&amp;F4651,tarifas!$A$13:$D$20,4,FALSE)*P4651</f>
        <v>#N/A</v>
      </c>
      <c r="T4651">
        <f>IF(F4651="COD1",tarifas!$D$11*(SUMIFS($P$11:$P$8770,$F$11:$F$8770,"=COD1",$B$11:$B$8770,"="&amp;B4651)/COUNTIFS($F$11:$F$8770,"=COD1",$B$11:$B$8770,"="&amp;B4651))/COUNTIFS($A$11:$A$8770,"="&amp;A4651,$F$11:$F$8770,"=COD1"),0)</f>
        <v>0</v>
      </c>
      <c r="U4651" t="e">
        <f>(VLOOKUP(F4651,tarifas!$C$7:$D$10,2,FALSE)+tarifas!$D$21)*datos!P4651</f>
        <v>#N/A</v>
      </c>
      <c r="V4651" t="e">
        <f t="shared" si="660"/>
        <v>#N/A</v>
      </c>
      <c r="W4651">
        <f t="shared" si="661"/>
        <v>4.8734850184455407</v>
      </c>
    </row>
    <row r="4652" spans="1:23" x14ac:dyDescent="0.25">
      <c r="A4652">
        <f t="shared" si="654"/>
        <v>192</v>
      </c>
      <c r="B4652">
        <f t="shared" si="655"/>
        <v>7</v>
      </c>
      <c r="C4652" s="1">
        <f t="shared" si="662"/>
        <v>41833.374999988744</v>
      </c>
      <c r="D4652" s="7">
        <v>0</v>
      </c>
      <c r="E4652" s="7"/>
      <c r="G4652">
        <v>44.27</v>
      </c>
      <c r="H4652" s="12">
        <v>167.56307798762091</v>
      </c>
      <c r="I4652" s="13">
        <f>$D$2*tarifas!$D$12/24</f>
        <v>1.4541666666666666</v>
      </c>
      <c r="J4652" s="13" t="e">
        <f>VLOOKUP(E4652&amp;" "&amp;F4652,tarifas!$A$13:$D$20,4,FALSE)*H4652</f>
        <v>#N/A</v>
      </c>
      <c r="K4652" s="13">
        <f>IF(F4652="COD1",tarifas!$D$11*(SUMIFS($H$11:$H$8770,$F$11:$F$8770,"=COD1",$B$11:$B$8770,"="&amp;B4652)/COUNTIFS($F$11:$F$8770,"=COD1",$B$11:$B$8770,"="&amp;B4652))/COUNTIFS($A$11:$A$8770,"="&amp;A4652,$F$11:$F$8770,"=COD1"),0)</f>
        <v>0</v>
      </c>
      <c r="L4652" s="13" t="e">
        <f>(VLOOKUP(F4652,tarifas!$C$7:$D$10,2,FALSE)+tarifas!$D$21)*datos!H4652</f>
        <v>#N/A</v>
      </c>
      <c r="M4652">
        <v>384.74119999999999</v>
      </c>
      <c r="N4652" s="13" t="e">
        <f t="shared" si="656"/>
        <v>#N/A</v>
      </c>
      <c r="O4652">
        <f t="shared" si="657"/>
        <v>167.56307798762091</v>
      </c>
      <c r="P4652" s="12">
        <f t="shared" si="658"/>
        <v>0</v>
      </c>
      <c r="Q4652">
        <f t="shared" si="659"/>
        <v>217.17812201237908</v>
      </c>
      <c r="R4652">
        <f>$D$2*tarifas!$D$12/24</f>
        <v>1.4541666666666666</v>
      </c>
      <c r="S4652" t="e">
        <f>VLOOKUP(E4652&amp;" "&amp;F4652,tarifas!$A$13:$D$20,4,FALSE)*P4652</f>
        <v>#N/A</v>
      </c>
      <c r="T4652">
        <f>IF(F4652="COD1",tarifas!$D$11*(SUMIFS($P$11:$P$8770,$F$11:$F$8770,"=COD1",$B$11:$B$8770,"="&amp;B4652)/COUNTIFS($F$11:$F$8770,"=COD1",$B$11:$B$8770,"="&amp;B4652))/COUNTIFS($A$11:$A$8770,"="&amp;A4652,$F$11:$F$8770,"=COD1"),0)</f>
        <v>0</v>
      </c>
      <c r="U4652" t="e">
        <f>(VLOOKUP(F4652,tarifas!$C$7:$D$10,2,FALSE)+tarifas!$D$21)*datos!P4652</f>
        <v>#N/A</v>
      </c>
      <c r="V4652" t="e">
        <f t="shared" si="660"/>
        <v>#N/A</v>
      </c>
      <c r="W4652">
        <f t="shared" si="661"/>
        <v>8.6530279153392211</v>
      </c>
    </row>
    <row r="4653" spans="1:23" x14ac:dyDescent="0.25">
      <c r="A4653">
        <f t="shared" si="654"/>
        <v>192</v>
      </c>
      <c r="B4653">
        <f t="shared" si="655"/>
        <v>7</v>
      </c>
      <c r="C4653" s="1">
        <f t="shared" si="662"/>
        <v>41833.416666655408</v>
      </c>
      <c r="D4653" s="7">
        <v>574.90909090909099</v>
      </c>
      <c r="E4653" s="7"/>
      <c r="G4653">
        <v>46</v>
      </c>
      <c r="H4653" s="12">
        <v>166.41246702492001</v>
      </c>
      <c r="I4653" s="13">
        <f>$D$2*tarifas!$D$12/24</f>
        <v>1.4541666666666666</v>
      </c>
      <c r="J4653" s="13" t="e">
        <f>VLOOKUP(E4653&amp;" "&amp;F4653,tarifas!$A$13:$D$20,4,FALSE)*H4653</f>
        <v>#N/A</v>
      </c>
      <c r="K4653" s="13">
        <f>IF(F4653="COD1",tarifas!$D$11*(SUMIFS($H$11:$H$8770,$F$11:$F$8770,"=COD1",$B$11:$B$8770,"="&amp;B4653)/COUNTIFS($F$11:$F$8770,"=COD1",$B$11:$B$8770,"="&amp;B4653))/COUNTIFS($A$11:$A$8770,"="&amp;A4653,$F$11:$F$8770,"=COD1"),0)</f>
        <v>0</v>
      </c>
      <c r="L4653" s="13" t="e">
        <f>(VLOOKUP(F4653,tarifas!$C$7:$D$10,2,FALSE)+tarifas!$D$21)*datos!H4653</f>
        <v>#N/A</v>
      </c>
      <c r="M4653">
        <v>451.62644</v>
      </c>
      <c r="N4653" s="13" t="e">
        <f t="shared" si="656"/>
        <v>#N/A</v>
      </c>
      <c r="O4653">
        <f t="shared" si="657"/>
        <v>166.41246702492001</v>
      </c>
      <c r="P4653" s="12">
        <f t="shared" si="658"/>
        <v>0</v>
      </c>
      <c r="Q4653">
        <f t="shared" si="659"/>
        <v>285.21397297507997</v>
      </c>
      <c r="R4653">
        <f>$D$2*tarifas!$D$12/24</f>
        <v>1.4541666666666666</v>
      </c>
      <c r="S4653" t="e">
        <f>VLOOKUP(E4653&amp;" "&amp;F4653,tarifas!$A$13:$D$20,4,FALSE)*P4653</f>
        <v>#N/A</v>
      </c>
      <c r="T4653">
        <f>IF(F4653="COD1",tarifas!$D$11*(SUMIFS($P$11:$P$8770,$F$11:$F$8770,"=COD1",$B$11:$B$8770,"="&amp;B4653)/COUNTIFS($F$11:$F$8770,"=COD1",$B$11:$B$8770,"="&amp;B4653))/COUNTIFS($A$11:$A$8770,"="&amp;A4653,$F$11:$F$8770,"=COD1"),0)</f>
        <v>0</v>
      </c>
      <c r="U4653" t="e">
        <f>(VLOOKUP(F4653,tarifas!$C$7:$D$10,2,FALSE)+tarifas!$D$21)*datos!P4653</f>
        <v>#N/A</v>
      </c>
      <c r="V4653" t="e">
        <f t="shared" si="660"/>
        <v>#N/A</v>
      </c>
      <c r="W4653">
        <f t="shared" si="661"/>
        <v>11.80785848116831</v>
      </c>
    </row>
    <row r="4654" spans="1:23" x14ac:dyDescent="0.25">
      <c r="A4654">
        <f t="shared" si="654"/>
        <v>192</v>
      </c>
      <c r="B4654">
        <f t="shared" si="655"/>
        <v>7</v>
      </c>
      <c r="C4654" s="1">
        <f t="shared" si="662"/>
        <v>41833.458333322073</v>
      </c>
      <c r="D4654" s="7">
        <v>189.31818181818184</v>
      </c>
      <c r="E4654" s="7"/>
      <c r="G4654">
        <v>49.69</v>
      </c>
      <c r="H4654" s="12">
        <v>168.52422923407809</v>
      </c>
      <c r="I4654" s="13">
        <f>$D$2*tarifas!$D$12/24</f>
        <v>1.4541666666666666</v>
      </c>
      <c r="J4654" s="13" t="e">
        <f>VLOOKUP(E4654&amp;" "&amp;F4654,tarifas!$A$13:$D$20,4,FALSE)*H4654</f>
        <v>#N/A</v>
      </c>
      <c r="K4654" s="13">
        <f>IF(F4654="COD1",tarifas!$D$11*(SUMIFS($H$11:$H$8770,$F$11:$F$8770,"=COD1",$B$11:$B$8770,"="&amp;B4654)/COUNTIFS($F$11:$F$8770,"=COD1",$B$11:$B$8770,"="&amp;B4654))/COUNTIFS($A$11:$A$8770,"="&amp;A4654,$F$11:$F$8770,"=COD1"),0)</f>
        <v>0</v>
      </c>
      <c r="L4654" s="13" t="e">
        <f>(VLOOKUP(F4654,tarifas!$C$7:$D$10,2,FALSE)+tarifas!$D$21)*datos!H4654</f>
        <v>#N/A</v>
      </c>
      <c r="M4654">
        <v>488.92284000000001</v>
      </c>
      <c r="N4654" s="13" t="e">
        <f t="shared" si="656"/>
        <v>#N/A</v>
      </c>
      <c r="O4654">
        <f t="shared" si="657"/>
        <v>168.52422923407809</v>
      </c>
      <c r="P4654" s="12">
        <f t="shared" si="658"/>
        <v>0</v>
      </c>
      <c r="Q4654">
        <f t="shared" si="659"/>
        <v>320.39861076592194</v>
      </c>
      <c r="R4654">
        <f>$D$2*tarifas!$D$12/24</f>
        <v>1.4541666666666666</v>
      </c>
      <c r="S4654" t="e">
        <f>VLOOKUP(E4654&amp;" "&amp;F4654,tarifas!$A$13:$D$20,4,FALSE)*P4654</f>
        <v>#N/A</v>
      </c>
      <c r="T4654">
        <f>IF(F4654="COD1",tarifas!$D$11*(SUMIFS($P$11:$P$8770,$F$11:$F$8770,"=COD1",$B$11:$B$8770,"="&amp;B4654)/COUNTIFS($F$11:$F$8770,"=COD1",$B$11:$B$8770,"="&amp;B4654))/COUNTIFS($A$11:$A$8770,"="&amp;A4654,$F$11:$F$8770,"=COD1"),0)</f>
        <v>0</v>
      </c>
      <c r="U4654" t="e">
        <f>(VLOOKUP(F4654,tarifas!$C$7:$D$10,2,FALSE)+tarifas!$D$21)*datos!P4654</f>
        <v>#N/A</v>
      </c>
      <c r="V4654" t="e">
        <f t="shared" si="660"/>
        <v>#N/A</v>
      </c>
      <c r="W4654">
        <f t="shared" si="661"/>
        <v>14.328546272062795</v>
      </c>
    </row>
    <row r="4655" spans="1:23" x14ac:dyDescent="0.25">
      <c r="A4655">
        <f t="shared" si="654"/>
        <v>192</v>
      </c>
      <c r="B4655">
        <f t="shared" si="655"/>
        <v>7</v>
      </c>
      <c r="C4655" s="1">
        <f t="shared" si="662"/>
        <v>41833.499999988737</v>
      </c>
      <c r="D4655" s="7">
        <v>227.69696969696972</v>
      </c>
      <c r="E4655" s="7"/>
      <c r="G4655">
        <v>52.19</v>
      </c>
      <c r="H4655" s="12">
        <v>168.05234581146971</v>
      </c>
      <c r="I4655" s="13">
        <f>$D$2*tarifas!$D$12/24</f>
        <v>1.4541666666666666</v>
      </c>
      <c r="J4655" s="13" t="e">
        <f>VLOOKUP(E4655&amp;" "&amp;F4655,tarifas!$A$13:$D$20,4,FALSE)*H4655</f>
        <v>#N/A</v>
      </c>
      <c r="K4655" s="13">
        <f>IF(F4655="COD1",tarifas!$D$11*(SUMIFS($H$11:$H$8770,$F$11:$F$8770,"=COD1",$B$11:$B$8770,"="&amp;B4655)/COUNTIFS($F$11:$F$8770,"=COD1",$B$11:$B$8770,"="&amp;B4655))/COUNTIFS($A$11:$A$8770,"="&amp;A4655,$F$11:$F$8770,"=COD1"),0)</f>
        <v>0</v>
      </c>
      <c r="L4655" s="13" t="e">
        <f>(VLOOKUP(F4655,tarifas!$C$7:$D$10,2,FALSE)+tarifas!$D$21)*datos!H4655</f>
        <v>#N/A</v>
      </c>
      <c r="M4655">
        <v>496.04653999999999</v>
      </c>
      <c r="N4655" s="13" t="e">
        <f t="shared" si="656"/>
        <v>#N/A</v>
      </c>
      <c r="O4655">
        <f t="shared" si="657"/>
        <v>168.05234581146971</v>
      </c>
      <c r="P4655" s="12">
        <f t="shared" si="658"/>
        <v>0</v>
      </c>
      <c r="Q4655">
        <f t="shared" si="659"/>
        <v>327.99419418853029</v>
      </c>
      <c r="R4655">
        <f>$D$2*tarifas!$D$12/24</f>
        <v>1.4541666666666666</v>
      </c>
      <c r="S4655" t="e">
        <f>VLOOKUP(E4655&amp;" "&amp;F4655,tarifas!$A$13:$D$20,4,FALSE)*P4655</f>
        <v>#N/A</v>
      </c>
      <c r="T4655">
        <f>IF(F4655="COD1",tarifas!$D$11*(SUMIFS($P$11:$P$8770,$F$11:$F$8770,"=COD1",$B$11:$B$8770,"="&amp;B4655)/COUNTIFS($F$11:$F$8770,"=COD1",$B$11:$B$8770,"="&amp;B4655))/COUNTIFS($A$11:$A$8770,"="&amp;A4655,$F$11:$F$8770,"=COD1"),0)</f>
        <v>0</v>
      </c>
      <c r="U4655" t="e">
        <f>(VLOOKUP(F4655,tarifas!$C$7:$D$10,2,FALSE)+tarifas!$D$21)*datos!P4655</f>
        <v>#N/A</v>
      </c>
      <c r="V4655" t="e">
        <f t="shared" si="660"/>
        <v>#N/A</v>
      </c>
      <c r="W4655">
        <f t="shared" si="661"/>
        <v>15.406215295229456</v>
      </c>
    </row>
    <row r="4656" spans="1:23" x14ac:dyDescent="0.25">
      <c r="A4656">
        <f t="shared" si="654"/>
        <v>192</v>
      </c>
      <c r="B4656">
        <f t="shared" si="655"/>
        <v>7</v>
      </c>
      <c r="C4656" s="1">
        <f t="shared" si="662"/>
        <v>41833.541666655401</v>
      </c>
      <c r="D4656" s="7">
        <v>103.03030303030305</v>
      </c>
      <c r="E4656" s="7"/>
      <c r="G4656">
        <v>49.69</v>
      </c>
      <c r="H4656" s="12">
        <v>168.87809312767197</v>
      </c>
      <c r="I4656" s="13">
        <f>$D$2*tarifas!$D$12/24</f>
        <v>1.4541666666666666</v>
      </c>
      <c r="J4656" s="13" t="e">
        <f>VLOOKUP(E4656&amp;" "&amp;F4656,tarifas!$A$13:$D$20,4,FALSE)*H4656</f>
        <v>#N/A</v>
      </c>
      <c r="K4656" s="13">
        <f>IF(F4656="COD1",tarifas!$D$11*(SUMIFS($H$11:$H$8770,$F$11:$F$8770,"=COD1",$B$11:$B$8770,"="&amp;B4656)/COUNTIFS($F$11:$F$8770,"=COD1",$B$11:$B$8770,"="&amp;B4656))/COUNTIFS($A$11:$A$8770,"="&amp;A4656,$F$11:$F$8770,"=COD1"),0)</f>
        <v>0</v>
      </c>
      <c r="L4656" s="13" t="e">
        <f>(VLOOKUP(F4656,tarifas!$C$7:$D$10,2,FALSE)+tarifas!$D$21)*datos!H4656</f>
        <v>#N/A</v>
      </c>
      <c r="M4656">
        <v>475.64034999999996</v>
      </c>
      <c r="N4656" s="13" t="e">
        <f t="shared" si="656"/>
        <v>#N/A</v>
      </c>
      <c r="O4656">
        <f t="shared" si="657"/>
        <v>168.87809312767197</v>
      </c>
      <c r="P4656" s="12">
        <f t="shared" si="658"/>
        <v>0</v>
      </c>
      <c r="Q4656">
        <f t="shared" si="659"/>
        <v>306.76225687232795</v>
      </c>
      <c r="R4656">
        <f>$D$2*tarifas!$D$12/24</f>
        <v>1.4541666666666666</v>
      </c>
      <c r="S4656" t="e">
        <f>VLOOKUP(E4656&amp;" "&amp;F4656,tarifas!$A$13:$D$20,4,FALSE)*P4656</f>
        <v>#N/A</v>
      </c>
      <c r="T4656">
        <f>IF(F4656="COD1",tarifas!$D$11*(SUMIFS($P$11:$P$8770,$F$11:$F$8770,"=COD1",$B$11:$B$8770,"="&amp;B4656)/COUNTIFS($F$11:$F$8770,"=COD1",$B$11:$B$8770,"="&amp;B4656))/COUNTIFS($A$11:$A$8770,"="&amp;A4656,$F$11:$F$8770,"=COD1"),0)</f>
        <v>0</v>
      </c>
      <c r="U4656" t="e">
        <f>(VLOOKUP(F4656,tarifas!$C$7:$D$10,2,FALSE)+tarifas!$D$21)*datos!P4656</f>
        <v>#N/A</v>
      </c>
      <c r="V4656" t="e">
        <f t="shared" si="660"/>
        <v>#N/A</v>
      </c>
      <c r="W4656">
        <f t="shared" si="661"/>
        <v>13.718714889587378</v>
      </c>
    </row>
    <row r="4657" spans="1:23" x14ac:dyDescent="0.25">
      <c r="A4657">
        <f t="shared" si="654"/>
        <v>192</v>
      </c>
      <c r="B4657">
        <f t="shared" si="655"/>
        <v>7</v>
      </c>
      <c r="C4657" s="1">
        <f t="shared" si="662"/>
        <v>41833.583333322065</v>
      </c>
      <c r="D4657" s="7">
        <v>134.71212121212122</v>
      </c>
      <c r="E4657" s="7"/>
      <c r="G4657">
        <v>44.27</v>
      </c>
      <c r="H4657" s="12">
        <v>171.58424842506528</v>
      </c>
      <c r="I4657" s="13">
        <f>$D$2*tarifas!$D$12/24</f>
        <v>1.4541666666666666</v>
      </c>
      <c r="J4657" s="13" t="e">
        <f>VLOOKUP(E4657&amp;" "&amp;F4657,tarifas!$A$13:$D$20,4,FALSE)*H4657</f>
        <v>#N/A</v>
      </c>
      <c r="K4657" s="13">
        <f>IF(F4657="COD1",tarifas!$D$11*(SUMIFS($H$11:$H$8770,$F$11:$F$8770,"=COD1",$B$11:$B$8770,"="&amp;B4657)/COUNTIFS($F$11:$F$8770,"=COD1",$B$11:$B$8770,"="&amp;B4657))/COUNTIFS($A$11:$A$8770,"="&amp;A4657,$F$11:$F$8770,"=COD1"),0)</f>
        <v>0</v>
      </c>
      <c r="L4657" s="13" t="e">
        <f>(VLOOKUP(F4657,tarifas!$C$7:$D$10,2,FALSE)+tarifas!$D$21)*datos!H4657</f>
        <v>#N/A</v>
      </c>
      <c r="M4657">
        <v>422.53477000000004</v>
      </c>
      <c r="N4657" s="13" t="e">
        <f t="shared" si="656"/>
        <v>#N/A</v>
      </c>
      <c r="O4657">
        <f t="shared" si="657"/>
        <v>171.58424842506528</v>
      </c>
      <c r="P4657" s="12">
        <f t="shared" si="658"/>
        <v>0</v>
      </c>
      <c r="Q4657">
        <f t="shared" si="659"/>
        <v>250.95052157493475</v>
      </c>
      <c r="R4657">
        <f>$D$2*tarifas!$D$12/24</f>
        <v>1.4541666666666666</v>
      </c>
      <c r="S4657" t="e">
        <f>VLOOKUP(E4657&amp;" "&amp;F4657,tarifas!$A$13:$D$20,4,FALSE)*P4657</f>
        <v>#N/A</v>
      </c>
      <c r="T4657">
        <f>IF(F4657="COD1",tarifas!$D$11*(SUMIFS($P$11:$P$8770,$F$11:$F$8770,"=COD1",$B$11:$B$8770,"="&amp;B4657)/COUNTIFS($F$11:$F$8770,"=COD1",$B$11:$B$8770,"="&amp;B4657))/COUNTIFS($A$11:$A$8770,"="&amp;A4657,$F$11:$F$8770,"=COD1"),0)</f>
        <v>0</v>
      </c>
      <c r="U4657" t="e">
        <f>(VLOOKUP(F4657,tarifas!$C$7:$D$10,2,FALSE)+tarifas!$D$21)*datos!P4657</f>
        <v>#N/A</v>
      </c>
      <c r="V4657" t="e">
        <f t="shared" si="660"/>
        <v>#N/A</v>
      </c>
      <c r="W4657">
        <f t="shared" si="661"/>
        <v>9.9986216311101259</v>
      </c>
    </row>
    <row r="4658" spans="1:23" x14ac:dyDescent="0.25">
      <c r="A4658">
        <f t="shared" si="654"/>
        <v>192</v>
      </c>
      <c r="B4658">
        <f t="shared" si="655"/>
        <v>7</v>
      </c>
      <c r="C4658" s="1">
        <f t="shared" si="662"/>
        <v>41833.62499998873</v>
      </c>
      <c r="D4658" s="7">
        <v>84.742424242424249</v>
      </c>
      <c r="E4658" s="7"/>
      <c r="G4658">
        <v>40</v>
      </c>
      <c r="H4658" s="12">
        <v>177.60304291084694</v>
      </c>
      <c r="I4658" s="13">
        <f>$D$2*tarifas!$D$12/24</f>
        <v>1.4541666666666666</v>
      </c>
      <c r="J4658" s="13" t="e">
        <f>VLOOKUP(E4658&amp;" "&amp;F4658,tarifas!$A$13:$D$20,4,FALSE)*H4658</f>
        <v>#N/A</v>
      </c>
      <c r="K4658" s="13">
        <f>IF(F4658="COD1",tarifas!$D$11*(SUMIFS($H$11:$H$8770,$F$11:$F$8770,"=COD1",$B$11:$B$8770,"="&amp;B4658)/COUNTIFS($F$11:$F$8770,"=COD1",$B$11:$B$8770,"="&amp;B4658))/COUNTIFS($A$11:$A$8770,"="&amp;A4658,$F$11:$F$8770,"=COD1"),0)</f>
        <v>0</v>
      </c>
      <c r="L4658" s="13" t="e">
        <f>(VLOOKUP(F4658,tarifas!$C$7:$D$10,2,FALSE)+tarifas!$D$21)*datos!H4658</f>
        <v>#N/A</v>
      </c>
      <c r="M4658">
        <v>337.56662</v>
      </c>
      <c r="N4658" s="13" t="e">
        <f t="shared" si="656"/>
        <v>#N/A</v>
      </c>
      <c r="O4658">
        <f t="shared" si="657"/>
        <v>177.60304291084694</v>
      </c>
      <c r="P4658" s="12">
        <f t="shared" si="658"/>
        <v>0</v>
      </c>
      <c r="Q4658">
        <f t="shared" si="659"/>
        <v>159.96357708915306</v>
      </c>
      <c r="R4658">
        <f>$D$2*tarifas!$D$12/24</f>
        <v>1.4541666666666666</v>
      </c>
      <c r="S4658" t="e">
        <f>VLOOKUP(E4658&amp;" "&amp;F4658,tarifas!$A$13:$D$20,4,FALSE)*P4658</f>
        <v>#N/A</v>
      </c>
      <c r="T4658">
        <f>IF(F4658="COD1",tarifas!$D$11*(SUMIFS($P$11:$P$8770,$F$11:$F$8770,"=COD1",$B$11:$B$8770,"="&amp;B4658)/COUNTIFS($F$11:$F$8770,"=COD1",$B$11:$B$8770,"="&amp;B4658))/COUNTIFS($A$11:$A$8770,"="&amp;A4658,$F$11:$F$8770,"=COD1"),0)</f>
        <v>0</v>
      </c>
      <c r="U4658" t="e">
        <f>(VLOOKUP(F4658,tarifas!$C$7:$D$10,2,FALSE)+tarifas!$D$21)*datos!P4658</f>
        <v>#N/A</v>
      </c>
      <c r="V4658" t="e">
        <f t="shared" si="660"/>
        <v>#N/A</v>
      </c>
      <c r="W4658">
        <f t="shared" si="661"/>
        <v>5.7586887752095102</v>
      </c>
    </row>
    <row r="4659" spans="1:23" x14ac:dyDescent="0.25">
      <c r="A4659">
        <f t="shared" si="654"/>
        <v>192</v>
      </c>
      <c r="B4659">
        <f t="shared" si="655"/>
        <v>7</v>
      </c>
      <c r="C4659" s="1">
        <f t="shared" si="662"/>
        <v>41833.666666655394</v>
      </c>
      <c r="D4659" s="7">
        <v>79.075757575757578</v>
      </c>
      <c r="E4659" s="7"/>
      <c r="G4659">
        <v>38.4</v>
      </c>
      <c r="H4659" s="12">
        <v>187.3657570583392</v>
      </c>
      <c r="I4659" s="13">
        <f>$D$2*tarifas!$D$12/24</f>
        <v>1.4541666666666666</v>
      </c>
      <c r="J4659" s="13" t="e">
        <f>VLOOKUP(E4659&amp;" "&amp;F4659,tarifas!$A$13:$D$20,4,FALSE)*H4659</f>
        <v>#N/A</v>
      </c>
      <c r="K4659" s="13">
        <f>IF(F4659="COD1",tarifas!$D$11*(SUMIFS($H$11:$H$8770,$F$11:$F$8770,"=COD1",$B$11:$B$8770,"="&amp;B4659)/COUNTIFS($F$11:$F$8770,"=COD1",$B$11:$B$8770,"="&amp;B4659))/COUNTIFS($A$11:$A$8770,"="&amp;A4659,$F$11:$F$8770,"=COD1"),0)</f>
        <v>0</v>
      </c>
      <c r="L4659" s="13" t="e">
        <f>(VLOOKUP(F4659,tarifas!$C$7:$D$10,2,FALSE)+tarifas!$D$21)*datos!H4659</f>
        <v>#N/A</v>
      </c>
      <c r="M4659">
        <v>222.35210999999998</v>
      </c>
      <c r="N4659" s="13" t="e">
        <f t="shared" si="656"/>
        <v>#N/A</v>
      </c>
      <c r="O4659">
        <f t="shared" si="657"/>
        <v>187.3657570583392</v>
      </c>
      <c r="P4659" s="12">
        <f t="shared" si="658"/>
        <v>0</v>
      </c>
      <c r="Q4659">
        <f t="shared" si="659"/>
        <v>34.986352941660783</v>
      </c>
      <c r="R4659">
        <f>$D$2*tarifas!$D$12/24</f>
        <v>1.4541666666666666</v>
      </c>
      <c r="S4659" t="e">
        <f>VLOOKUP(E4659&amp;" "&amp;F4659,tarifas!$A$13:$D$20,4,FALSE)*P4659</f>
        <v>#N/A</v>
      </c>
      <c r="T4659">
        <f>IF(F4659="COD1",tarifas!$D$11*(SUMIFS($P$11:$P$8770,$F$11:$F$8770,"=COD1",$B$11:$B$8770,"="&amp;B4659)/COUNTIFS($F$11:$F$8770,"=COD1",$B$11:$B$8770,"="&amp;B4659))/COUNTIFS($A$11:$A$8770,"="&amp;A4659,$F$11:$F$8770,"=COD1"),0)</f>
        <v>0</v>
      </c>
      <c r="U4659" t="e">
        <f>(VLOOKUP(F4659,tarifas!$C$7:$D$10,2,FALSE)+tarifas!$D$21)*datos!P4659</f>
        <v>#N/A</v>
      </c>
      <c r="V4659" t="e">
        <f t="shared" si="660"/>
        <v>#N/A</v>
      </c>
      <c r="W4659">
        <f t="shared" si="661"/>
        <v>1.2091283576637968</v>
      </c>
    </row>
    <row r="4660" spans="1:23" x14ac:dyDescent="0.25">
      <c r="A4660">
        <f t="shared" si="654"/>
        <v>192</v>
      </c>
      <c r="B4660">
        <f t="shared" si="655"/>
        <v>7</v>
      </c>
      <c r="C4660" s="1">
        <f t="shared" si="662"/>
        <v>41833.708333322058</v>
      </c>
      <c r="D4660" s="7">
        <v>74.696969696969688</v>
      </c>
      <c r="E4660" s="7"/>
      <c r="G4660">
        <v>38.65</v>
      </c>
      <c r="H4660" s="12">
        <v>188.5590898440104</v>
      </c>
      <c r="I4660" s="13">
        <f>$D$2*tarifas!$D$12/24</f>
        <v>1.4541666666666666</v>
      </c>
      <c r="J4660" s="13" t="e">
        <f>VLOOKUP(E4660&amp;" "&amp;F4660,tarifas!$A$13:$D$20,4,FALSE)*H4660</f>
        <v>#N/A</v>
      </c>
      <c r="K4660" s="13">
        <f>IF(F4660="COD1",tarifas!$D$11*(SUMIFS($H$11:$H$8770,$F$11:$F$8770,"=COD1",$B$11:$B$8770,"="&amp;B4660)/COUNTIFS($F$11:$F$8770,"=COD1",$B$11:$B$8770,"="&amp;B4660))/COUNTIFS($A$11:$A$8770,"="&amp;A4660,$F$11:$F$8770,"=COD1"),0)</f>
        <v>0</v>
      </c>
      <c r="L4660" s="13" t="e">
        <f>(VLOOKUP(F4660,tarifas!$C$7:$D$10,2,FALSE)+tarifas!$D$21)*datos!H4660</f>
        <v>#N/A</v>
      </c>
      <c r="M4660">
        <v>89.293800000000005</v>
      </c>
      <c r="N4660" s="13" t="e">
        <f t="shared" si="656"/>
        <v>#N/A</v>
      </c>
      <c r="O4660">
        <f t="shared" si="657"/>
        <v>89.293800000000005</v>
      </c>
      <c r="P4660" s="12">
        <f t="shared" si="658"/>
        <v>99.265289844010397</v>
      </c>
      <c r="Q4660">
        <f t="shared" si="659"/>
        <v>0</v>
      </c>
      <c r="R4660">
        <f>$D$2*tarifas!$D$12/24</f>
        <v>1.4541666666666666</v>
      </c>
      <c r="S4660" t="e">
        <f>VLOOKUP(E4660&amp;" "&amp;F4660,tarifas!$A$13:$D$20,4,FALSE)*P4660</f>
        <v>#N/A</v>
      </c>
      <c r="T4660">
        <f>IF(F4660="COD1",tarifas!$D$11*(SUMIFS($P$11:$P$8770,$F$11:$F$8770,"=COD1",$B$11:$B$8770,"="&amp;B4660)/COUNTIFS($F$11:$F$8770,"=COD1",$B$11:$B$8770,"="&amp;B4660))/COUNTIFS($A$11:$A$8770,"="&amp;A4660,$F$11:$F$8770,"=COD1"),0)</f>
        <v>0</v>
      </c>
      <c r="U4660" t="e">
        <f>(VLOOKUP(F4660,tarifas!$C$7:$D$10,2,FALSE)+tarifas!$D$21)*datos!P4660</f>
        <v>#N/A</v>
      </c>
      <c r="V4660" t="e">
        <f t="shared" si="660"/>
        <v>#N/A</v>
      </c>
      <c r="W4660">
        <f t="shared" si="661"/>
        <v>0</v>
      </c>
    </row>
    <row r="4661" spans="1:23" x14ac:dyDescent="0.25">
      <c r="A4661">
        <f t="shared" si="654"/>
        <v>192</v>
      </c>
      <c r="B4661">
        <f t="shared" si="655"/>
        <v>7</v>
      </c>
      <c r="C4661" s="1">
        <f t="shared" si="662"/>
        <v>41833.749999988722</v>
      </c>
      <c r="D4661" s="7">
        <v>76.5</v>
      </c>
      <c r="E4661" s="7"/>
      <c r="G4661">
        <v>40.69</v>
      </c>
      <c r="H4661" s="12">
        <v>182.10991885564829</v>
      </c>
      <c r="I4661" s="13">
        <f>$D$2*tarifas!$D$12/24</f>
        <v>1.4541666666666666</v>
      </c>
      <c r="J4661" s="13" t="e">
        <f>VLOOKUP(E4661&amp;" "&amp;F4661,tarifas!$A$13:$D$20,4,FALSE)*H4661</f>
        <v>#N/A</v>
      </c>
      <c r="K4661" s="13">
        <f>IF(F4661="COD1",tarifas!$D$11*(SUMIFS($H$11:$H$8770,$F$11:$F$8770,"=COD1",$B$11:$B$8770,"="&amp;B4661)/COUNTIFS($F$11:$F$8770,"=COD1",$B$11:$B$8770,"="&amp;B4661))/COUNTIFS($A$11:$A$8770,"="&amp;A4661,$F$11:$F$8770,"=COD1"),0)</f>
        <v>0</v>
      </c>
      <c r="L4661" s="13" t="e">
        <f>(VLOOKUP(F4661,tarifas!$C$7:$D$10,2,FALSE)+tarifas!$D$21)*datos!H4661</f>
        <v>#N/A</v>
      </c>
      <c r="M4661">
        <v>13.921290000000001</v>
      </c>
      <c r="N4661" s="13" t="e">
        <f t="shared" si="656"/>
        <v>#N/A</v>
      </c>
      <c r="O4661">
        <f t="shared" si="657"/>
        <v>13.921290000000001</v>
      </c>
      <c r="P4661" s="12">
        <f t="shared" si="658"/>
        <v>168.18862885564829</v>
      </c>
      <c r="Q4661">
        <f t="shared" si="659"/>
        <v>0</v>
      </c>
      <c r="R4661">
        <f>$D$2*tarifas!$D$12/24</f>
        <v>1.4541666666666666</v>
      </c>
      <c r="S4661" t="e">
        <f>VLOOKUP(E4661&amp;" "&amp;F4661,tarifas!$A$13:$D$20,4,FALSE)*P4661</f>
        <v>#N/A</v>
      </c>
      <c r="T4661">
        <f>IF(F4661="COD1",tarifas!$D$11*(SUMIFS($P$11:$P$8770,$F$11:$F$8770,"=COD1",$B$11:$B$8770,"="&amp;B4661)/COUNTIFS($F$11:$F$8770,"=COD1",$B$11:$B$8770,"="&amp;B4661))/COUNTIFS($A$11:$A$8770,"="&amp;A4661,$F$11:$F$8770,"=COD1"),0)</f>
        <v>0</v>
      </c>
      <c r="U4661" t="e">
        <f>(VLOOKUP(F4661,tarifas!$C$7:$D$10,2,FALSE)+tarifas!$D$21)*datos!P4661</f>
        <v>#N/A</v>
      </c>
      <c r="V4661" t="e">
        <f t="shared" si="660"/>
        <v>#N/A</v>
      </c>
      <c r="W4661">
        <f t="shared" si="661"/>
        <v>0</v>
      </c>
    </row>
    <row r="4662" spans="1:23" x14ac:dyDescent="0.25">
      <c r="A4662">
        <f t="shared" si="654"/>
        <v>192</v>
      </c>
      <c r="B4662">
        <f t="shared" si="655"/>
        <v>7</v>
      </c>
      <c r="C4662" s="1">
        <f t="shared" si="662"/>
        <v>41833.791666655387</v>
      </c>
      <c r="D4662" s="7">
        <v>87.318181818181827</v>
      </c>
      <c r="E4662" s="7"/>
      <c r="G4662">
        <v>44.27</v>
      </c>
      <c r="H4662" s="12">
        <v>196.39019848767373</v>
      </c>
      <c r="I4662" s="13">
        <f>$D$2*tarifas!$D$12/24</f>
        <v>1.4541666666666666</v>
      </c>
      <c r="J4662" s="13" t="e">
        <f>VLOOKUP(E4662&amp;" "&amp;F4662,tarifas!$A$13:$D$20,4,FALSE)*H4662</f>
        <v>#N/A</v>
      </c>
      <c r="K4662" s="13">
        <f>IF(F4662="COD1",tarifas!$D$11*(SUMIFS($H$11:$H$8770,$F$11:$F$8770,"=COD1",$B$11:$B$8770,"="&amp;B4662)/COUNTIFS($F$11:$F$8770,"=COD1",$B$11:$B$8770,"="&amp;B4662))/COUNTIFS($A$11:$A$8770,"="&amp;A4662,$F$11:$F$8770,"=COD1"),0)</f>
        <v>0</v>
      </c>
      <c r="L4662" s="13" t="e">
        <f>(VLOOKUP(F4662,tarifas!$C$7:$D$10,2,FALSE)+tarifas!$D$21)*datos!H4662</f>
        <v>#N/A</v>
      </c>
      <c r="M4662">
        <v>0</v>
      </c>
      <c r="N4662" s="13" t="e">
        <f t="shared" si="656"/>
        <v>#N/A</v>
      </c>
      <c r="O4662">
        <f t="shared" si="657"/>
        <v>0</v>
      </c>
      <c r="P4662" s="12">
        <f t="shared" si="658"/>
        <v>196.39019848767373</v>
      </c>
      <c r="Q4662">
        <f t="shared" si="659"/>
        <v>0</v>
      </c>
      <c r="R4662">
        <f>$D$2*tarifas!$D$12/24</f>
        <v>1.4541666666666666</v>
      </c>
      <c r="S4662" t="e">
        <f>VLOOKUP(E4662&amp;" "&amp;F4662,tarifas!$A$13:$D$20,4,FALSE)*P4662</f>
        <v>#N/A</v>
      </c>
      <c r="T4662">
        <f>IF(F4662="COD1",tarifas!$D$11*(SUMIFS($P$11:$P$8770,$F$11:$F$8770,"=COD1",$B$11:$B$8770,"="&amp;B4662)/COUNTIFS($F$11:$F$8770,"=COD1",$B$11:$B$8770,"="&amp;B4662))/COUNTIFS($A$11:$A$8770,"="&amp;A4662,$F$11:$F$8770,"=COD1"),0)</f>
        <v>0</v>
      </c>
      <c r="U4662" t="e">
        <f>(VLOOKUP(F4662,tarifas!$C$7:$D$10,2,FALSE)+tarifas!$D$21)*datos!P4662</f>
        <v>#N/A</v>
      </c>
      <c r="V4662" t="e">
        <f t="shared" si="660"/>
        <v>#N/A</v>
      </c>
      <c r="W4662">
        <f t="shared" si="661"/>
        <v>0</v>
      </c>
    </row>
    <row r="4663" spans="1:23" x14ac:dyDescent="0.25">
      <c r="A4663">
        <f t="shared" si="654"/>
        <v>192</v>
      </c>
      <c r="B4663">
        <f t="shared" si="655"/>
        <v>7</v>
      </c>
      <c r="C4663" s="1">
        <f t="shared" si="662"/>
        <v>41833.833333322051</v>
      </c>
      <c r="D4663" s="7">
        <v>16.742424242424242</v>
      </c>
      <c r="E4663" s="7"/>
      <c r="G4663">
        <v>53.26</v>
      </c>
      <c r="H4663" s="12">
        <v>199.23929755820743</v>
      </c>
      <c r="I4663" s="13">
        <f>$D$2*tarifas!$D$12/24</f>
        <v>1.4541666666666666</v>
      </c>
      <c r="J4663" s="13" t="e">
        <f>VLOOKUP(E4663&amp;" "&amp;F4663,tarifas!$A$13:$D$20,4,FALSE)*H4663</f>
        <v>#N/A</v>
      </c>
      <c r="K4663" s="13">
        <f>IF(F4663="COD1",tarifas!$D$11*(SUMIFS($H$11:$H$8770,$F$11:$F$8770,"=COD1",$B$11:$B$8770,"="&amp;B4663)/COUNTIFS($F$11:$F$8770,"=COD1",$B$11:$B$8770,"="&amp;B4663))/COUNTIFS($A$11:$A$8770,"="&amp;A4663,$F$11:$F$8770,"=COD1"),0)</f>
        <v>0</v>
      </c>
      <c r="L4663" s="13" t="e">
        <f>(VLOOKUP(F4663,tarifas!$C$7:$D$10,2,FALSE)+tarifas!$D$21)*datos!H4663</f>
        <v>#N/A</v>
      </c>
      <c r="M4663">
        <v>0</v>
      </c>
      <c r="N4663" s="13" t="e">
        <f t="shared" si="656"/>
        <v>#N/A</v>
      </c>
      <c r="O4663">
        <f t="shared" si="657"/>
        <v>0</v>
      </c>
      <c r="P4663" s="12">
        <f t="shared" si="658"/>
        <v>199.23929755820743</v>
      </c>
      <c r="Q4663">
        <f t="shared" si="659"/>
        <v>0</v>
      </c>
      <c r="R4663">
        <f>$D$2*tarifas!$D$12/24</f>
        <v>1.4541666666666666</v>
      </c>
      <c r="S4663" t="e">
        <f>VLOOKUP(E4663&amp;" "&amp;F4663,tarifas!$A$13:$D$20,4,FALSE)*P4663</f>
        <v>#N/A</v>
      </c>
      <c r="T4663">
        <f>IF(F4663="COD1",tarifas!$D$11*(SUMIFS($P$11:$P$8770,$F$11:$F$8770,"=COD1",$B$11:$B$8770,"="&amp;B4663)/COUNTIFS($F$11:$F$8770,"=COD1",$B$11:$B$8770,"="&amp;B4663))/COUNTIFS($A$11:$A$8770,"="&amp;A4663,$F$11:$F$8770,"=COD1"),0)</f>
        <v>0</v>
      </c>
      <c r="U4663" t="e">
        <f>(VLOOKUP(F4663,tarifas!$C$7:$D$10,2,FALSE)+tarifas!$D$21)*datos!P4663</f>
        <v>#N/A</v>
      </c>
      <c r="V4663" t="e">
        <f t="shared" si="660"/>
        <v>#N/A</v>
      </c>
      <c r="W4663">
        <f t="shared" si="661"/>
        <v>0</v>
      </c>
    </row>
    <row r="4664" spans="1:23" x14ac:dyDescent="0.25">
      <c r="A4664">
        <f t="shared" si="654"/>
        <v>192</v>
      </c>
      <c r="B4664">
        <f t="shared" si="655"/>
        <v>7</v>
      </c>
      <c r="C4664" s="1">
        <f t="shared" si="662"/>
        <v>41833.874999988715</v>
      </c>
      <c r="D4664" s="7">
        <v>0</v>
      </c>
      <c r="E4664" s="7"/>
      <c r="G4664">
        <v>59.8</v>
      </c>
      <c r="H4664" s="12">
        <v>200.32424219288791</v>
      </c>
      <c r="I4664" s="13">
        <f>$D$2*tarifas!$D$12/24</f>
        <v>1.4541666666666666</v>
      </c>
      <c r="J4664" s="13" t="e">
        <f>VLOOKUP(E4664&amp;" "&amp;F4664,tarifas!$A$13:$D$20,4,FALSE)*H4664</f>
        <v>#N/A</v>
      </c>
      <c r="K4664" s="13">
        <f>IF(F4664="COD1",tarifas!$D$11*(SUMIFS($H$11:$H$8770,$F$11:$F$8770,"=COD1",$B$11:$B$8770,"="&amp;B4664)/COUNTIFS($F$11:$F$8770,"=COD1",$B$11:$B$8770,"="&amp;B4664))/COUNTIFS($A$11:$A$8770,"="&amp;A4664,$F$11:$F$8770,"=COD1"),0)</f>
        <v>0</v>
      </c>
      <c r="L4664" s="13" t="e">
        <f>(VLOOKUP(F4664,tarifas!$C$7:$D$10,2,FALSE)+tarifas!$D$21)*datos!H4664</f>
        <v>#N/A</v>
      </c>
      <c r="M4664">
        <v>0</v>
      </c>
      <c r="N4664" s="13" t="e">
        <f t="shared" si="656"/>
        <v>#N/A</v>
      </c>
      <c r="O4664">
        <f t="shared" si="657"/>
        <v>0</v>
      </c>
      <c r="P4664" s="12">
        <f t="shared" si="658"/>
        <v>200.32424219288791</v>
      </c>
      <c r="Q4664">
        <f t="shared" si="659"/>
        <v>0</v>
      </c>
      <c r="R4664">
        <f>$D$2*tarifas!$D$12/24</f>
        <v>1.4541666666666666</v>
      </c>
      <c r="S4664" t="e">
        <f>VLOOKUP(E4664&amp;" "&amp;F4664,tarifas!$A$13:$D$20,4,FALSE)*P4664</f>
        <v>#N/A</v>
      </c>
      <c r="T4664">
        <f>IF(F4664="COD1",tarifas!$D$11*(SUMIFS($P$11:$P$8770,$F$11:$F$8770,"=COD1",$B$11:$B$8770,"="&amp;B4664)/COUNTIFS($F$11:$F$8770,"=COD1",$B$11:$B$8770,"="&amp;B4664))/COUNTIFS($A$11:$A$8770,"="&amp;A4664,$F$11:$F$8770,"=COD1"),0)</f>
        <v>0</v>
      </c>
      <c r="U4664" t="e">
        <f>(VLOOKUP(F4664,tarifas!$C$7:$D$10,2,FALSE)+tarifas!$D$21)*datos!P4664</f>
        <v>#N/A</v>
      </c>
      <c r="V4664" t="e">
        <f t="shared" si="660"/>
        <v>#N/A</v>
      </c>
      <c r="W4664">
        <f t="shared" si="661"/>
        <v>0</v>
      </c>
    </row>
    <row r="4665" spans="1:23" x14ac:dyDescent="0.25">
      <c r="A4665">
        <f t="shared" si="654"/>
        <v>192</v>
      </c>
      <c r="B4665">
        <f t="shared" si="655"/>
        <v>7</v>
      </c>
      <c r="C4665" s="1">
        <f t="shared" si="662"/>
        <v>41833.916666655379</v>
      </c>
      <c r="D4665" s="7">
        <v>0</v>
      </c>
      <c r="E4665" s="7"/>
      <c r="G4665">
        <v>55.96</v>
      </c>
      <c r="H4665" s="12">
        <v>199.91951722070922</v>
      </c>
      <c r="I4665" s="13">
        <f>$D$2*tarifas!$D$12/24</f>
        <v>1.4541666666666666</v>
      </c>
      <c r="J4665" s="13" t="e">
        <f>VLOOKUP(E4665&amp;" "&amp;F4665,tarifas!$A$13:$D$20,4,FALSE)*H4665</f>
        <v>#N/A</v>
      </c>
      <c r="K4665" s="13">
        <f>IF(F4665="COD1",tarifas!$D$11*(SUMIFS($H$11:$H$8770,$F$11:$F$8770,"=COD1",$B$11:$B$8770,"="&amp;B4665)/COUNTIFS($F$11:$F$8770,"=COD1",$B$11:$B$8770,"="&amp;B4665))/COUNTIFS($A$11:$A$8770,"="&amp;A4665,$F$11:$F$8770,"=COD1"),0)</f>
        <v>0</v>
      </c>
      <c r="L4665" s="13" t="e">
        <f>(VLOOKUP(F4665,tarifas!$C$7:$D$10,2,FALSE)+tarifas!$D$21)*datos!H4665</f>
        <v>#N/A</v>
      </c>
      <c r="M4665">
        <v>0</v>
      </c>
      <c r="N4665" s="13" t="e">
        <f t="shared" si="656"/>
        <v>#N/A</v>
      </c>
      <c r="O4665">
        <f t="shared" si="657"/>
        <v>0</v>
      </c>
      <c r="P4665" s="12">
        <f t="shared" si="658"/>
        <v>199.91951722070922</v>
      </c>
      <c r="Q4665">
        <f t="shared" si="659"/>
        <v>0</v>
      </c>
      <c r="R4665">
        <f>$D$2*tarifas!$D$12/24</f>
        <v>1.4541666666666666</v>
      </c>
      <c r="S4665" t="e">
        <f>VLOOKUP(E4665&amp;" "&amp;F4665,tarifas!$A$13:$D$20,4,FALSE)*P4665</f>
        <v>#N/A</v>
      </c>
      <c r="T4665">
        <f>IF(F4665="COD1",tarifas!$D$11*(SUMIFS($P$11:$P$8770,$F$11:$F$8770,"=COD1",$B$11:$B$8770,"="&amp;B4665)/COUNTIFS($F$11:$F$8770,"=COD1",$B$11:$B$8770,"="&amp;B4665))/COUNTIFS($A$11:$A$8770,"="&amp;A4665,$F$11:$F$8770,"=COD1"),0)</f>
        <v>0</v>
      </c>
      <c r="U4665" t="e">
        <f>(VLOOKUP(F4665,tarifas!$C$7:$D$10,2,FALSE)+tarifas!$D$21)*datos!P4665</f>
        <v>#N/A</v>
      </c>
      <c r="V4665" t="e">
        <f t="shared" si="660"/>
        <v>#N/A</v>
      </c>
      <c r="W4665">
        <f t="shared" si="661"/>
        <v>0</v>
      </c>
    </row>
    <row r="4666" spans="1:23" x14ac:dyDescent="0.25">
      <c r="A4666">
        <f t="shared" si="654"/>
        <v>192</v>
      </c>
      <c r="B4666">
        <f t="shared" si="655"/>
        <v>7</v>
      </c>
      <c r="C4666" s="1">
        <f t="shared" si="662"/>
        <v>41833.958333322043</v>
      </c>
      <c r="D4666" s="7">
        <v>0</v>
      </c>
      <c r="E4666" s="7"/>
      <c r="G4666">
        <v>54.61</v>
      </c>
      <c r="H4666" s="12">
        <v>195.57139621024254</v>
      </c>
      <c r="I4666" s="13">
        <f>$D$2*tarifas!$D$12/24</f>
        <v>1.4541666666666666</v>
      </c>
      <c r="J4666" s="13" t="e">
        <f>VLOOKUP(E4666&amp;" "&amp;F4666,tarifas!$A$13:$D$20,4,FALSE)*H4666</f>
        <v>#N/A</v>
      </c>
      <c r="K4666" s="13">
        <f>IF(F4666="COD1",tarifas!$D$11*(SUMIFS($H$11:$H$8770,$F$11:$F$8770,"=COD1",$B$11:$B$8770,"="&amp;B4666)/COUNTIFS($F$11:$F$8770,"=COD1",$B$11:$B$8770,"="&amp;B4666))/COUNTIFS($A$11:$A$8770,"="&amp;A4666,$F$11:$F$8770,"=COD1"),0)</f>
        <v>0</v>
      </c>
      <c r="L4666" s="13" t="e">
        <f>(VLOOKUP(F4666,tarifas!$C$7:$D$10,2,FALSE)+tarifas!$D$21)*datos!H4666</f>
        <v>#N/A</v>
      </c>
      <c r="M4666">
        <v>0</v>
      </c>
      <c r="N4666" s="13" t="e">
        <f t="shared" si="656"/>
        <v>#N/A</v>
      </c>
      <c r="O4666">
        <f t="shared" si="657"/>
        <v>0</v>
      </c>
      <c r="P4666" s="12">
        <f t="shared" si="658"/>
        <v>195.57139621024254</v>
      </c>
      <c r="Q4666">
        <f t="shared" si="659"/>
        <v>0</v>
      </c>
      <c r="R4666">
        <f>$D$2*tarifas!$D$12/24</f>
        <v>1.4541666666666666</v>
      </c>
      <c r="S4666" t="e">
        <f>VLOOKUP(E4666&amp;" "&amp;F4666,tarifas!$A$13:$D$20,4,FALSE)*P4666</f>
        <v>#N/A</v>
      </c>
      <c r="T4666">
        <f>IF(F4666="COD1",tarifas!$D$11*(SUMIFS($P$11:$P$8770,$F$11:$F$8770,"=COD1",$B$11:$B$8770,"="&amp;B4666)/COUNTIFS($F$11:$F$8770,"=COD1",$B$11:$B$8770,"="&amp;B4666))/COUNTIFS($A$11:$A$8770,"="&amp;A4666,$F$11:$F$8770,"=COD1"),0)</f>
        <v>0</v>
      </c>
      <c r="U4666" t="e">
        <f>(VLOOKUP(F4666,tarifas!$C$7:$D$10,2,FALSE)+tarifas!$D$21)*datos!P4666</f>
        <v>#N/A</v>
      </c>
      <c r="V4666" t="e">
        <f t="shared" si="660"/>
        <v>#N/A</v>
      </c>
      <c r="W4666">
        <f t="shared" si="661"/>
        <v>0</v>
      </c>
    </row>
    <row r="4667" spans="1:23" x14ac:dyDescent="0.25">
      <c r="A4667">
        <f t="shared" si="654"/>
        <v>193</v>
      </c>
      <c r="B4667">
        <f t="shared" si="655"/>
        <v>7</v>
      </c>
      <c r="C4667" s="1">
        <f t="shared" si="662"/>
        <v>41833.999999988708</v>
      </c>
      <c r="D4667" s="7">
        <v>0</v>
      </c>
      <c r="E4667" s="7"/>
      <c r="G4667">
        <v>42.1</v>
      </c>
      <c r="H4667" s="12">
        <v>194.48816154597927</v>
      </c>
      <c r="I4667" s="13">
        <f>$D$2*tarifas!$D$12/24</f>
        <v>1.4541666666666666</v>
      </c>
      <c r="J4667" s="13" t="e">
        <f>VLOOKUP(E4667&amp;" "&amp;F4667,tarifas!$A$13:$D$20,4,FALSE)*H4667</f>
        <v>#N/A</v>
      </c>
      <c r="K4667" s="13">
        <f>IF(F4667="COD1",tarifas!$D$11*(SUMIFS($H$11:$H$8770,$F$11:$F$8770,"=COD1",$B$11:$B$8770,"="&amp;B4667)/COUNTIFS($F$11:$F$8770,"=COD1",$B$11:$B$8770,"="&amp;B4667))/COUNTIFS($A$11:$A$8770,"="&amp;A4667,$F$11:$F$8770,"=COD1"),0)</f>
        <v>0</v>
      </c>
      <c r="L4667" s="13" t="e">
        <f>(VLOOKUP(F4667,tarifas!$C$7:$D$10,2,FALSE)+tarifas!$D$21)*datos!H4667</f>
        <v>#N/A</v>
      </c>
      <c r="M4667">
        <v>0</v>
      </c>
      <c r="N4667" s="13" t="e">
        <f t="shared" si="656"/>
        <v>#N/A</v>
      </c>
      <c r="O4667">
        <f t="shared" si="657"/>
        <v>0</v>
      </c>
      <c r="P4667" s="12">
        <f t="shared" si="658"/>
        <v>194.48816154597927</v>
      </c>
      <c r="Q4667">
        <f t="shared" si="659"/>
        <v>0</v>
      </c>
      <c r="R4667">
        <f>$D$2*tarifas!$D$12/24</f>
        <v>1.4541666666666666</v>
      </c>
      <c r="S4667" t="e">
        <f>VLOOKUP(E4667&amp;" "&amp;F4667,tarifas!$A$13:$D$20,4,FALSE)*P4667</f>
        <v>#N/A</v>
      </c>
      <c r="T4667">
        <f>IF(F4667="COD1",tarifas!$D$11*(SUMIFS($P$11:$P$8770,$F$11:$F$8770,"=COD1",$B$11:$B$8770,"="&amp;B4667)/COUNTIFS($F$11:$F$8770,"=COD1",$B$11:$B$8770,"="&amp;B4667))/COUNTIFS($A$11:$A$8770,"="&amp;A4667,$F$11:$F$8770,"=COD1"),0)</f>
        <v>0</v>
      </c>
      <c r="U4667" t="e">
        <f>(VLOOKUP(F4667,tarifas!$C$7:$D$10,2,FALSE)+tarifas!$D$21)*datos!P4667</f>
        <v>#N/A</v>
      </c>
      <c r="V4667" t="e">
        <f t="shared" si="660"/>
        <v>#N/A</v>
      </c>
      <c r="W4667">
        <f t="shared" si="661"/>
        <v>0</v>
      </c>
    </row>
    <row r="4668" spans="1:23" x14ac:dyDescent="0.25">
      <c r="A4668">
        <f t="shared" si="654"/>
        <v>193</v>
      </c>
      <c r="B4668">
        <f t="shared" si="655"/>
        <v>7</v>
      </c>
      <c r="C4668" s="1">
        <f t="shared" si="662"/>
        <v>41834.041666655372</v>
      </c>
      <c r="D4668" s="7">
        <v>0</v>
      </c>
      <c r="E4668" s="7"/>
      <c r="G4668">
        <v>39.4</v>
      </c>
      <c r="H4668" s="12">
        <v>191.72967074505064</v>
      </c>
      <c r="I4668" s="13">
        <f>$D$2*tarifas!$D$12/24</f>
        <v>1.4541666666666666</v>
      </c>
      <c r="J4668" s="13" t="e">
        <f>VLOOKUP(E4668&amp;" "&amp;F4668,tarifas!$A$13:$D$20,4,FALSE)*H4668</f>
        <v>#N/A</v>
      </c>
      <c r="K4668" s="13">
        <f>IF(F4668="COD1",tarifas!$D$11*(SUMIFS($H$11:$H$8770,$F$11:$F$8770,"=COD1",$B$11:$B$8770,"="&amp;B4668)/COUNTIFS($F$11:$F$8770,"=COD1",$B$11:$B$8770,"="&amp;B4668))/COUNTIFS($A$11:$A$8770,"="&amp;A4668,$F$11:$F$8770,"=COD1"),0)</f>
        <v>0</v>
      </c>
      <c r="L4668" s="13" t="e">
        <f>(VLOOKUP(F4668,tarifas!$C$7:$D$10,2,FALSE)+tarifas!$D$21)*datos!H4668</f>
        <v>#N/A</v>
      </c>
      <c r="M4668">
        <v>0</v>
      </c>
      <c r="N4668" s="13" t="e">
        <f t="shared" si="656"/>
        <v>#N/A</v>
      </c>
      <c r="O4668">
        <f t="shared" si="657"/>
        <v>0</v>
      </c>
      <c r="P4668" s="12">
        <f t="shared" si="658"/>
        <v>191.72967074505064</v>
      </c>
      <c r="Q4668">
        <f t="shared" si="659"/>
        <v>0</v>
      </c>
      <c r="R4668">
        <f>$D$2*tarifas!$D$12/24</f>
        <v>1.4541666666666666</v>
      </c>
      <c r="S4668" t="e">
        <f>VLOOKUP(E4668&amp;" "&amp;F4668,tarifas!$A$13:$D$20,4,FALSE)*P4668</f>
        <v>#N/A</v>
      </c>
      <c r="T4668">
        <f>IF(F4668="COD1",tarifas!$D$11*(SUMIFS($P$11:$P$8770,$F$11:$F$8770,"=COD1",$B$11:$B$8770,"="&amp;B4668)/COUNTIFS($F$11:$F$8770,"=COD1",$B$11:$B$8770,"="&amp;B4668))/COUNTIFS($A$11:$A$8770,"="&amp;A4668,$F$11:$F$8770,"=COD1"),0)</f>
        <v>0</v>
      </c>
      <c r="U4668" t="e">
        <f>(VLOOKUP(F4668,tarifas!$C$7:$D$10,2,FALSE)+tarifas!$D$21)*datos!P4668</f>
        <v>#N/A</v>
      </c>
      <c r="V4668" t="e">
        <f t="shared" si="660"/>
        <v>#N/A</v>
      </c>
      <c r="W4668">
        <f t="shared" si="661"/>
        <v>0</v>
      </c>
    </row>
    <row r="4669" spans="1:23" x14ac:dyDescent="0.25">
      <c r="A4669">
        <f t="shared" si="654"/>
        <v>193</v>
      </c>
      <c r="B4669">
        <f t="shared" si="655"/>
        <v>7</v>
      </c>
      <c r="C4669" s="1">
        <f t="shared" si="662"/>
        <v>41834.083333322036</v>
      </c>
      <c r="D4669" s="7">
        <v>0</v>
      </c>
      <c r="E4669" s="7"/>
      <c r="G4669">
        <v>39.54</v>
      </c>
      <c r="H4669" s="12">
        <v>189.44723511871231</v>
      </c>
      <c r="I4669" s="13">
        <f>$D$2*tarifas!$D$12/24</f>
        <v>1.4541666666666666</v>
      </c>
      <c r="J4669" s="13" t="e">
        <f>VLOOKUP(E4669&amp;" "&amp;F4669,tarifas!$A$13:$D$20,4,FALSE)*H4669</f>
        <v>#N/A</v>
      </c>
      <c r="K4669" s="13">
        <f>IF(F4669="COD1",tarifas!$D$11*(SUMIFS($H$11:$H$8770,$F$11:$F$8770,"=COD1",$B$11:$B$8770,"="&amp;B4669)/COUNTIFS($F$11:$F$8770,"=COD1",$B$11:$B$8770,"="&amp;B4669))/COUNTIFS($A$11:$A$8770,"="&amp;A4669,$F$11:$F$8770,"=COD1"),0)</f>
        <v>0</v>
      </c>
      <c r="L4669" s="13" t="e">
        <f>(VLOOKUP(F4669,tarifas!$C$7:$D$10,2,FALSE)+tarifas!$D$21)*datos!H4669</f>
        <v>#N/A</v>
      </c>
      <c r="M4669">
        <v>0</v>
      </c>
      <c r="N4669" s="13" t="e">
        <f t="shared" si="656"/>
        <v>#N/A</v>
      </c>
      <c r="O4669">
        <f t="shared" si="657"/>
        <v>0</v>
      </c>
      <c r="P4669" s="12">
        <f t="shared" si="658"/>
        <v>189.44723511871231</v>
      </c>
      <c r="Q4669">
        <f t="shared" si="659"/>
        <v>0</v>
      </c>
      <c r="R4669">
        <f>$D$2*tarifas!$D$12/24</f>
        <v>1.4541666666666666</v>
      </c>
      <c r="S4669" t="e">
        <f>VLOOKUP(E4669&amp;" "&amp;F4669,tarifas!$A$13:$D$20,4,FALSE)*P4669</f>
        <v>#N/A</v>
      </c>
      <c r="T4669">
        <f>IF(F4669="COD1",tarifas!$D$11*(SUMIFS($P$11:$P$8770,$F$11:$F$8770,"=COD1",$B$11:$B$8770,"="&amp;B4669)/COUNTIFS($F$11:$F$8770,"=COD1",$B$11:$B$8770,"="&amp;B4669))/COUNTIFS($A$11:$A$8770,"="&amp;A4669,$F$11:$F$8770,"=COD1"),0)</f>
        <v>0</v>
      </c>
      <c r="U4669" t="e">
        <f>(VLOOKUP(F4669,tarifas!$C$7:$D$10,2,FALSE)+tarifas!$D$21)*datos!P4669</f>
        <v>#N/A</v>
      </c>
      <c r="V4669" t="e">
        <f t="shared" si="660"/>
        <v>#N/A</v>
      </c>
      <c r="W4669">
        <f t="shared" si="661"/>
        <v>0</v>
      </c>
    </row>
    <row r="4670" spans="1:23" x14ac:dyDescent="0.25">
      <c r="A4670">
        <f t="shared" si="654"/>
        <v>193</v>
      </c>
      <c r="B4670">
        <f t="shared" si="655"/>
        <v>7</v>
      </c>
      <c r="C4670" s="1">
        <f t="shared" si="662"/>
        <v>41834.1249999887</v>
      </c>
      <c r="D4670" s="7">
        <v>0</v>
      </c>
      <c r="E4670" s="7"/>
      <c r="G4670">
        <v>39.200000000000003</v>
      </c>
      <c r="H4670" s="12">
        <v>188.68268538978495</v>
      </c>
      <c r="I4670" s="13">
        <f>$D$2*tarifas!$D$12/24</f>
        <v>1.4541666666666666</v>
      </c>
      <c r="J4670" s="13" t="e">
        <f>VLOOKUP(E4670&amp;" "&amp;F4670,tarifas!$A$13:$D$20,4,FALSE)*H4670</f>
        <v>#N/A</v>
      </c>
      <c r="K4670" s="13">
        <f>IF(F4670="COD1",tarifas!$D$11*(SUMIFS($H$11:$H$8770,$F$11:$F$8770,"=COD1",$B$11:$B$8770,"="&amp;B4670)/COUNTIFS($F$11:$F$8770,"=COD1",$B$11:$B$8770,"="&amp;B4670))/COUNTIFS($A$11:$A$8770,"="&amp;A4670,$F$11:$F$8770,"=COD1"),0)</f>
        <v>0</v>
      </c>
      <c r="L4670" s="13" t="e">
        <f>(VLOOKUP(F4670,tarifas!$C$7:$D$10,2,FALSE)+tarifas!$D$21)*datos!H4670</f>
        <v>#N/A</v>
      </c>
      <c r="M4670">
        <v>0</v>
      </c>
      <c r="N4670" s="13" t="e">
        <f t="shared" si="656"/>
        <v>#N/A</v>
      </c>
      <c r="O4670">
        <f t="shared" si="657"/>
        <v>0</v>
      </c>
      <c r="P4670" s="12">
        <f t="shared" si="658"/>
        <v>188.68268538978495</v>
      </c>
      <c r="Q4670">
        <f t="shared" si="659"/>
        <v>0</v>
      </c>
      <c r="R4670">
        <f>$D$2*tarifas!$D$12/24</f>
        <v>1.4541666666666666</v>
      </c>
      <c r="S4670" t="e">
        <f>VLOOKUP(E4670&amp;" "&amp;F4670,tarifas!$A$13:$D$20,4,FALSE)*P4670</f>
        <v>#N/A</v>
      </c>
      <c r="T4670">
        <f>IF(F4670="COD1",tarifas!$D$11*(SUMIFS($P$11:$P$8770,$F$11:$F$8770,"=COD1",$B$11:$B$8770,"="&amp;B4670)/COUNTIFS($F$11:$F$8770,"=COD1",$B$11:$B$8770,"="&amp;B4670))/COUNTIFS($A$11:$A$8770,"="&amp;A4670,$F$11:$F$8770,"=COD1"),0)</f>
        <v>0</v>
      </c>
      <c r="U4670" t="e">
        <f>(VLOOKUP(F4670,tarifas!$C$7:$D$10,2,FALSE)+tarifas!$D$21)*datos!P4670</f>
        <v>#N/A</v>
      </c>
      <c r="V4670" t="e">
        <f t="shared" si="660"/>
        <v>#N/A</v>
      </c>
      <c r="W4670">
        <f t="shared" si="661"/>
        <v>0</v>
      </c>
    </row>
    <row r="4671" spans="1:23" x14ac:dyDescent="0.25">
      <c r="A4671">
        <f t="shared" si="654"/>
        <v>193</v>
      </c>
      <c r="B4671">
        <f t="shared" si="655"/>
        <v>7</v>
      </c>
      <c r="C4671" s="1">
        <f t="shared" si="662"/>
        <v>41834.166666655365</v>
      </c>
      <c r="D4671" s="7">
        <v>0</v>
      </c>
      <c r="E4671" s="7"/>
      <c r="G4671">
        <v>39.840000000000003</v>
      </c>
      <c r="H4671" s="12">
        <v>190.75016107133334</v>
      </c>
      <c r="I4671" s="13">
        <f>$D$2*tarifas!$D$12/24</f>
        <v>1.4541666666666666</v>
      </c>
      <c r="J4671" s="13" t="e">
        <f>VLOOKUP(E4671&amp;" "&amp;F4671,tarifas!$A$13:$D$20,4,FALSE)*H4671</f>
        <v>#N/A</v>
      </c>
      <c r="K4671" s="13">
        <f>IF(F4671="COD1",tarifas!$D$11*(SUMIFS($H$11:$H$8770,$F$11:$F$8770,"=COD1",$B$11:$B$8770,"="&amp;B4671)/COUNTIFS($F$11:$F$8770,"=COD1",$B$11:$B$8770,"="&amp;B4671))/COUNTIFS($A$11:$A$8770,"="&amp;A4671,$F$11:$F$8770,"=COD1"),0)</f>
        <v>0</v>
      </c>
      <c r="L4671" s="13" t="e">
        <f>(VLOOKUP(F4671,tarifas!$C$7:$D$10,2,FALSE)+tarifas!$D$21)*datos!H4671</f>
        <v>#N/A</v>
      </c>
      <c r="M4671">
        <v>0</v>
      </c>
      <c r="N4671" s="13" t="e">
        <f t="shared" si="656"/>
        <v>#N/A</v>
      </c>
      <c r="O4671">
        <f t="shared" si="657"/>
        <v>0</v>
      </c>
      <c r="P4671" s="12">
        <f t="shared" si="658"/>
        <v>190.75016107133334</v>
      </c>
      <c r="Q4671">
        <f t="shared" si="659"/>
        <v>0</v>
      </c>
      <c r="R4671">
        <f>$D$2*tarifas!$D$12/24</f>
        <v>1.4541666666666666</v>
      </c>
      <c r="S4671" t="e">
        <f>VLOOKUP(E4671&amp;" "&amp;F4671,tarifas!$A$13:$D$20,4,FALSE)*P4671</f>
        <v>#N/A</v>
      </c>
      <c r="T4671">
        <f>IF(F4671="COD1",tarifas!$D$11*(SUMIFS($P$11:$P$8770,$F$11:$F$8770,"=COD1",$B$11:$B$8770,"="&amp;B4671)/COUNTIFS($F$11:$F$8770,"=COD1",$B$11:$B$8770,"="&amp;B4671))/COUNTIFS($A$11:$A$8770,"="&amp;A4671,$F$11:$F$8770,"=COD1"),0)</f>
        <v>0</v>
      </c>
      <c r="U4671" t="e">
        <f>(VLOOKUP(F4671,tarifas!$C$7:$D$10,2,FALSE)+tarifas!$D$21)*datos!P4671</f>
        <v>#N/A</v>
      </c>
      <c r="V4671" t="e">
        <f t="shared" si="660"/>
        <v>#N/A</v>
      </c>
      <c r="W4671">
        <f t="shared" si="661"/>
        <v>0</v>
      </c>
    </row>
    <row r="4672" spans="1:23" x14ac:dyDescent="0.25">
      <c r="A4672">
        <f t="shared" si="654"/>
        <v>193</v>
      </c>
      <c r="B4672">
        <f t="shared" si="655"/>
        <v>7</v>
      </c>
      <c r="C4672" s="1">
        <f t="shared" si="662"/>
        <v>41834.208333322029</v>
      </c>
      <c r="D4672" s="7">
        <v>0</v>
      </c>
      <c r="E4672" s="7"/>
      <c r="G4672">
        <v>48</v>
      </c>
      <c r="H4672" s="12">
        <v>186.08811531515425</v>
      </c>
      <c r="I4672" s="13">
        <f>$D$2*tarifas!$D$12/24</f>
        <v>1.4541666666666666</v>
      </c>
      <c r="J4672" s="13" t="e">
        <f>VLOOKUP(E4672&amp;" "&amp;F4672,tarifas!$A$13:$D$20,4,FALSE)*H4672</f>
        <v>#N/A</v>
      </c>
      <c r="K4672" s="13">
        <f>IF(F4672="COD1",tarifas!$D$11*(SUMIFS($H$11:$H$8770,$F$11:$F$8770,"=COD1",$B$11:$B$8770,"="&amp;B4672)/COUNTIFS($F$11:$F$8770,"=COD1",$B$11:$B$8770,"="&amp;B4672))/COUNTIFS($A$11:$A$8770,"="&amp;A4672,$F$11:$F$8770,"=COD1"),0)</f>
        <v>0</v>
      </c>
      <c r="L4672" s="13" t="e">
        <f>(VLOOKUP(F4672,tarifas!$C$7:$D$10,2,FALSE)+tarifas!$D$21)*datos!H4672</f>
        <v>#N/A</v>
      </c>
      <c r="M4672">
        <v>7.6410299999999998</v>
      </c>
      <c r="N4672" s="13" t="e">
        <f t="shared" si="656"/>
        <v>#N/A</v>
      </c>
      <c r="O4672">
        <f t="shared" si="657"/>
        <v>7.6410299999999998</v>
      </c>
      <c r="P4672" s="12">
        <f t="shared" si="658"/>
        <v>178.44708531515425</v>
      </c>
      <c r="Q4672">
        <f t="shared" si="659"/>
        <v>0</v>
      </c>
      <c r="R4672">
        <f>$D$2*tarifas!$D$12/24</f>
        <v>1.4541666666666666</v>
      </c>
      <c r="S4672" t="e">
        <f>VLOOKUP(E4672&amp;" "&amp;F4672,tarifas!$A$13:$D$20,4,FALSE)*P4672</f>
        <v>#N/A</v>
      </c>
      <c r="T4672">
        <f>IF(F4672="COD1",tarifas!$D$11*(SUMIFS($P$11:$P$8770,$F$11:$F$8770,"=COD1",$B$11:$B$8770,"="&amp;B4672)/COUNTIFS($F$11:$F$8770,"=COD1",$B$11:$B$8770,"="&amp;B4672))/COUNTIFS($A$11:$A$8770,"="&amp;A4672,$F$11:$F$8770,"=COD1"),0)</f>
        <v>0</v>
      </c>
      <c r="U4672" t="e">
        <f>(VLOOKUP(F4672,tarifas!$C$7:$D$10,2,FALSE)+tarifas!$D$21)*datos!P4672</f>
        <v>#N/A</v>
      </c>
      <c r="V4672" t="e">
        <f t="shared" si="660"/>
        <v>#N/A</v>
      </c>
      <c r="W4672">
        <f t="shared" si="661"/>
        <v>0</v>
      </c>
    </row>
    <row r="4673" spans="1:23" x14ac:dyDescent="0.25">
      <c r="A4673">
        <f t="shared" si="654"/>
        <v>193</v>
      </c>
      <c r="B4673">
        <f t="shared" si="655"/>
        <v>7</v>
      </c>
      <c r="C4673" s="1">
        <f t="shared" si="662"/>
        <v>41834.249999988693</v>
      </c>
      <c r="D4673" s="7">
        <v>9.2727272727272716</v>
      </c>
      <c r="E4673" s="7"/>
      <c r="G4673">
        <v>53.08</v>
      </c>
      <c r="H4673" s="12">
        <v>179.02652895043781</v>
      </c>
      <c r="I4673" s="13">
        <f>$D$2*tarifas!$D$12/24</f>
        <v>1.4541666666666666</v>
      </c>
      <c r="J4673" s="13" t="e">
        <f>VLOOKUP(E4673&amp;" "&amp;F4673,tarifas!$A$13:$D$20,4,FALSE)*H4673</f>
        <v>#N/A</v>
      </c>
      <c r="K4673" s="13">
        <f>IF(F4673="COD1",tarifas!$D$11*(SUMIFS($H$11:$H$8770,$F$11:$F$8770,"=COD1",$B$11:$B$8770,"="&amp;B4673)/COUNTIFS($F$11:$F$8770,"=COD1",$B$11:$B$8770,"="&amp;B4673))/COUNTIFS($A$11:$A$8770,"="&amp;A4673,$F$11:$F$8770,"=COD1"),0)</f>
        <v>0</v>
      </c>
      <c r="L4673" s="13" t="e">
        <f>(VLOOKUP(F4673,tarifas!$C$7:$D$10,2,FALSE)+tarifas!$D$21)*datos!H4673</f>
        <v>#N/A</v>
      </c>
      <c r="M4673">
        <v>37.678830000000005</v>
      </c>
      <c r="N4673" s="13" t="e">
        <f t="shared" si="656"/>
        <v>#N/A</v>
      </c>
      <c r="O4673">
        <f t="shared" si="657"/>
        <v>37.678830000000005</v>
      </c>
      <c r="P4673" s="12">
        <f t="shared" si="658"/>
        <v>141.3476989504378</v>
      </c>
      <c r="Q4673">
        <f t="shared" si="659"/>
        <v>0</v>
      </c>
      <c r="R4673">
        <f>$D$2*tarifas!$D$12/24</f>
        <v>1.4541666666666666</v>
      </c>
      <c r="S4673" t="e">
        <f>VLOOKUP(E4673&amp;" "&amp;F4673,tarifas!$A$13:$D$20,4,FALSE)*P4673</f>
        <v>#N/A</v>
      </c>
      <c r="T4673">
        <f>IF(F4673="COD1",tarifas!$D$11*(SUMIFS($P$11:$P$8770,$F$11:$F$8770,"=COD1",$B$11:$B$8770,"="&amp;B4673)/COUNTIFS($F$11:$F$8770,"=COD1",$B$11:$B$8770,"="&amp;B4673))/COUNTIFS($A$11:$A$8770,"="&amp;A4673,$F$11:$F$8770,"=COD1"),0)</f>
        <v>0</v>
      </c>
      <c r="U4673" t="e">
        <f>(VLOOKUP(F4673,tarifas!$C$7:$D$10,2,FALSE)+tarifas!$D$21)*datos!P4673</f>
        <v>#N/A</v>
      </c>
      <c r="V4673" t="e">
        <f t="shared" si="660"/>
        <v>#N/A</v>
      </c>
      <c r="W4673">
        <f t="shared" si="661"/>
        <v>0</v>
      </c>
    </row>
    <row r="4674" spans="1:23" x14ac:dyDescent="0.25">
      <c r="A4674">
        <f t="shared" si="654"/>
        <v>193</v>
      </c>
      <c r="B4674">
        <f t="shared" si="655"/>
        <v>7</v>
      </c>
      <c r="C4674" s="1">
        <f t="shared" si="662"/>
        <v>41834.291666655357</v>
      </c>
      <c r="D4674" s="7">
        <v>82.424242424242422</v>
      </c>
      <c r="E4674" s="7"/>
      <c r="G4674">
        <v>59.01</v>
      </c>
      <c r="H4674" s="12">
        <v>236.59172440335121</v>
      </c>
      <c r="I4674" s="13">
        <f>$D$2*tarifas!$D$12/24</f>
        <v>1.4541666666666666</v>
      </c>
      <c r="J4674" s="13" t="e">
        <f>VLOOKUP(E4674&amp;" "&amp;F4674,tarifas!$A$13:$D$20,4,FALSE)*H4674</f>
        <v>#N/A</v>
      </c>
      <c r="K4674" s="13">
        <f>IF(F4674="COD1",tarifas!$D$11*(SUMIFS($H$11:$H$8770,$F$11:$F$8770,"=COD1",$B$11:$B$8770,"="&amp;B4674)/COUNTIFS($F$11:$F$8770,"=COD1",$B$11:$B$8770,"="&amp;B4674))/COUNTIFS($A$11:$A$8770,"="&amp;A4674,$F$11:$F$8770,"=COD1"),0)</f>
        <v>0</v>
      </c>
      <c r="L4674" s="13" t="e">
        <f>(VLOOKUP(F4674,tarifas!$C$7:$D$10,2,FALSE)+tarifas!$D$21)*datos!H4674</f>
        <v>#N/A</v>
      </c>
      <c r="M4674">
        <v>164.98828</v>
      </c>
      <c r="N4674" s="13" t="e">
        <f t="shared" si="656"/>
        <v>#N/A</v>
      </c>
      <c r="O4674">
        <f t="shared" si="657"/>
        <v>164.98828</v>
      </c>
      <c r="P4674" s="12">
        <f t="shared" si="658"/>
        <v>71.603444403351205</v>
      </c>
      <c r="Q4674">
        <f t="shared" si="659"/>
        <v>0</v>
      </c>
      <c r="R4674">
        <f>$D$2*tarifas!$D$12/24</f>
        <v>1.4541666666666666</v>
      </c>
      <c r="S4674" t="e">
        <f>VLOOKUP(E4674&amp;" "&amp;F4674,tarifas!$A$13:$D$20,4,FALSE)*P4674</f>
        <v>#N/A</v>
      </c>
      <c r="T4674">
        <f>IF(F4674="COD1",tarifas!$D$11*(SUMIFS($P$11:$P$8770,$F$11:$F$8770,"=COD1",$B$11:$B$8770,"="&amp;B4674)/COUNTIFS($F$11:$F$8770,"=COD1",$B$11:$B$8770,"="&amp;B4674))/COUNTIFS($A$11:$A$8770,"="&amp;A4674,$F$11:$F$8770,"=COD1"),0)</f>
        <v>0</v>
      </c>
      <c r="U4674" t="e">
        <f>(VLOOKUP(F4674,tarifas!$C$7:$D$10,2,FALSE)+tarifas!$D$21)*datos!P4674</f>
        <v>#N/A</v>
      </c>
      <c r="V4674" t="e">
        <f t="shared" si="660"/>
        <v>#N/A</v>
      </c>
      <c r="W4674">
        <f t="shared" si="661"/>
        <v>0</v>
      </c>
    </row>
    <row r="4675" spans="1:23" x14ac:dyDescent="0.25">
      <c r="A4675">
        <f t="shared" si="654"/>
        <v>193</v>
      </c>
      <c r="B4675">
        <f t="shared" si="655"/>
        <v>7</v>
      </c>
      <c r="C4675" s="1">
        <f t="shared" si="662"/>
        <v>41834.333333322022</v>
      </c>
      <c r="D4675" s="7">
        <v>213.78787878787878</v>
      </c>
      <c r="E4675" s="7"/>
      <c r="G4675">
        <v>60.34</v>
      </c>
      <c r="H4675" s="12">
        <v>366.53431099777612</v>
      </c>
      <c r="I4675" s="13">
        <f>$D$2*tarifas!$D$12/24</f>
        <v>1.4541666666666666</v>
      </c>
      <c r="J4675" s="13" t="e">
        <f>VLOOKUP(E4675&amp;" "&amp;F4675,tarifas!$A$13:$D$20,4,FALSE)*H4675</f>
        <v>#N/A</v>
      </c>
      <c r="K4675" s="13">
        <f>IF(F4675="COD1",tarifas!$D$11*(SUMIFS($H$11:$H$8770,$F$11:$F$8770,"=COD1",$B$11:$B$8770,"="&amp;B4675)/COUNTIFS($F$11:$F$8770,"=COD1",$B$11:$B$8770,"="&amp;B4675))/COUNTIFS($A$11:$A$8770,"="&amp;A4675,$F$11:$F$8770,"=COD1"),0)</f>
        <v>0</v>
      </c>
      <c r="L4675" s="13" t="e">
        <f>(VLOOKUP(F4675,tarifas!$C$7:$D$10,2,FALSE)+tarifas!$D$21)*datos!H4675</f>
        <v>#N/A</v>
      </c>
      <c r="M4675">
        <v>288.88057000000003</v>
      </c>
      <c r="N4675" s="13" t="e">
        <f t="shared" si="656"/>
        <v>#N/A</v>
      </c>
      <c r="O4675">
        <f t="shared" si="657"/>
        <v>288.88057000000003</v>
      </c>
      <c r="P4675" s="12">
        <f t="shared" si="658"/>
        <v>77.653740997776083</v>
      </c>
      <c r="Q4675">
        <f t="shared" si="659"/>
        <v>0</v>
      </c>
      <c r="R4675">
        <f>$D$2*tarifas!$D$12/24</f>
        <v>1.4541666666666666</v>
      </c>
      <c r="S4675" t="e">
        <f>VLOOKUP(E4675&amp;" "&amp;F4675,tarifas!$A$13:$D$20,4,FALSE)*P4675</f>
        <v>#N/A</v>
      </c>
      <c r="T4675">
        <f>IF(F4675="COD1",tarifas!$D$11*(SUMIFS($P$11:$P$8770,$F$11:$F$8770,"=COD1",$B$11:$B$8770,"="&amp;B4675)/COUNTIFS($F$11:$F$8770,"=COD1",$B$11:$B$8770,"="&amp;B4675))/COUNTIFS($A$11:$A$8770,"="&amp;A4675,$F$11:$F$8770,"=COD1"),0)</f>
        <v>0</v>
      </c>
      <c r="U4675" t="e">
        <f>(VLOOKUP(F4675,tarifas!$C$7:$D$10,2,FALSE)+tarifas!$D$21)*datos!P4675</f>
        <v>#N/A</v>
      </c>
      <c r="V4675" t="e">
        <f t="shared" si="660"/>
        <v>#N/A</v>
      </c>
      <c r="W4675">
        <f t="shared" si="661"/>
        <v>0</v>
      </c>
    </row>
    <row r="4676" spans="1:23" x14ac:dyDescent="0.25">
      <c r="A4676">
        <f t="shared" si="654"/>
        <v>193</v>
      </c>
      <c r="B4676">
        <f t="shared" si="655"/>
        <v>7</v>
      </c>
      <c r="C4676" s="1">
        <f t="shared" si="662"/>
        <v>41834.374999988686</v>
      </c>
      <c r="D4676" s="7">
        <v>394.34848484848482</v>
      </c>
      <c r="E4676" s="7"/>
      <c r="G4676">
        <v>60.67</v>
      </c>
      <c r="H4676" s="12">
        <v>541.15828485822919</v>
      </c>
      <c r="I4676" s="13">
        <f>$D$2*tarifas!$D$12/24</f>
        <v>1.4541666666666666</v>
      </c>
      <c r="J4676" s="13" t="e">
        <f>VLOOKUP(E4676&amp;" "&amp;F4676,tarifas!$A$13:$D$20,4,FALSE)*H4676</f>
        <v>#N/A</v>
      </c>
      <c r="K4676" s="13">
        <f>IF(F4676="COD1",tarifas!$D$11*(SUMIFS($H$11:$H$8770,$F$11:$F$8770,"=COD1",$B$11:$B$8770,"="&amp;B4676)/COUNTIFS($F$11:$F$8770,"=COD1",$B$11:$B$8770,"="&amp;B4676))/COUNTIFS($A$11:$A$8770,"="&amp;A4676,$F$11:$F$8770,"=COD1"),0)</f>
        <v>0</v>
      </c>
      <c r="L4676" s="13" t="e">
        <f>(VLOOKUP(F4676,tarifas!$C$7:$D$10,2,FALSE)+tarifas!$D$21)*datos!H4676</f>
        <v>#N/A</v>
      </c>
      <c r="M4676">
        <v>382.96904999999998</v>
      </c>
      <c r="N4676" s="13" t="e">
        <f t="shared" si="656"/>
        <v>#N/A</v>
      </c>
      <c r="O4676">
        <f t="shared" si="657"/>
        <v>382.96904999999998</v>
      </c>
      <c r="P4676" s="12">
        <f t="shared" si="658"/>
        <v>158.18923485822921</v>
      </c>
      <c r="Q4676">
        <f t="shared" si="659"/>
        <v>0</v>
      </c>
      <c r="R4676">
        <f>$D$2*tarifas!$D$12/24</f>
        <v>1.4541666666666666</v>
      </c>
      <c r="S4676" t="e">
        <f>VLOOKUP(E4676&amp;" "&amp;F4676,tarifas!$A$13:$D$20,4,FALSE)*P4676</f>
        <v>#N/A</v>
      </c>
      <c r="T4676">
        <f>IF(F4676="COD1",tarifas!$D$11*(SUMIFS($P$11:$P$8770,$F$11:$F$8770,"=COD1",$B$11:$B$8770,"="&amp;B4676)/COUNTIFS($F$11:$F$8770,"=COD1",$B$11:$B$8770,"="&amp;B4676))/COUNTIFS($A$11:$A$8770,"="&amp;A4676,$F$11:$F$8770,"=COD1"),0)</f>
        <v>0</v>
      </c>
      <c r="U4676" t="e">
        <f>(VLOOKUP(F4676,tarifas!$C$7:$D$10,2,FALSE)+tarifas!$D$21)*datos!P4676</f>
        <v>#N/A</v>
      </c>
      <c r="V4676" t="e">
        <f t="shared" si="660"/>
        <v>#N/A</v>
      </c>
      <c r="W4676">
        <f t="shared" si="661"/>
        <v>0</v>
      </c>
    </row>
    <row r="4677" spans="1:23" x14ac:dyDescent="0.25">
      <c r="A4677">
        <f t="shared" si="654"/>
        <v>193</v>
      </c>
      <c r="B4677">
        <f t="shared" si="655"/>
        <v>7</v>
      </c>
      <c r="C4677" s="1">
        <f t="shared" si="662"/>
        <v>41834.41666665535</v>
      </c>
      <c r="D4677" s="7">
        <v>564.34848484848487</v>
      </c>
      <c r="E4677" s="7"/>
      <c r="G4677">
        <v>60.69</v>
      </c>
      <c r="H4677" s="12">
        <v>588.99088713021297</v>
      </c>
      <c r="I4677" s="13">
        <f>$D$2*tarifas!$D$12/24</f>
        <v>1.4541666666666666</v>
      </c>
      <c r="J4677" s="13" t="e">
        <f>VLOOKUP(E4677&amp;" "&amp;F4677,tarifas!$A$13:$D$20,4,FALSE)*H4677</f>
        <v>#N/A</v>
      </c>
      <c r="K4677" s="13">
        <f>IF(F4677="COD1",tarifas!$D$11*(SUMIFS($H$11:$H$8770,$F$11:$F$8770,"=COD1",$B$11:$B$8770,"="&amp;B4677)/COUNTIFS($F$11:$F$8770,"=COD1",$B$11:$B$8770,"="&amp;B4677))/COUNTIFS($A$11:$A$8770,"="&amp;A4677,$F$11:$F$8770,"=COD1"),0)</f>
        <v>0</v>
      </c>
      <c r="L4677" s="13" t="e">
        <f>(VLOOKUP(F4677,tarifas!$C$7:$D$10,2,FALSE)+tarifas!$D$21)*datos!H4677</f>
        <v>#N/A</v>
      </c>
      <c r="M4677">
        <v>445.78715</v>
      </c>
      <c r="N4677" s="13" t="e">
        <f t="shared" si="656"/>
        <v>#N/A</v>
      </c>
      <c r="O4677">
        <f t="shared" si="657"/>
        <v>445.78715</v>
      </c>
      <c r="P4677" s="12">
        <f t="shared" si="658"/>
        <v>143.20373713021297</v>
      </c>
      <c r="Q4677">
        <f t="shared" si="659"/>
        <v>0</v>
      </c>
      <c r="R4677">
        <f>$D$2*tarifas!$D$12/24</f>
        <v>1.4541666666666666</v>
      </c>
      <c r="S4677" t="e">
        <f>VLOOKUP(E4677&amp;" "&amp;F4677,tarifas!$A$13:$D$20,4,FALSE)*P4677</f>
        <v>#N/A</v>
      </c>
      <c r="T4677">
        <f>IF(F4677="COD1",tarifas!$D$11*(SUMIFS($P$11:$P$8770,$F$11:$F$8770,"=COD1",$B$11:$B$8770,"="&amp;B4677)/COUNTIFS($F$11:$F$8770,"=COD1",$B$11:$B$8770,"="&amp;B4677))/COUNTIFS($A$11:$A$8770,"="&amp;A4677,$F$11:$F$8770,"=COD1"),0)</f>
        <v>0</v>
      </c>
      <c r="U4677" t="e">
        <f>(VLOOKUP(F4677,tarifas!$C$7:$D$10,2,FALSE)+tarifas!$D$21)*datos!P4677</f>
        <v>#N/A</v>
      </c>
      <c r="V4677" t="e">
        <f t="shared" si="660"/>
        <v>#N/A</v>
      </c>
      <c r="W4677">
        <f t="shared" si="661"/>
        <v>0</v>
      </c>
    </row>
    <row r="4678" spans="1:23" x14ac:dyDescent="0.25">
      <c r="A4678">
        <f t="shared" si="654"/>
        <v>193</v>
      </c>
      <c r="B4678">
        <f t="shared" si="655"/>
        <v>7</v>
      </c>
      <c r="C4678" s="1">
        <f t="shared" si="662"/>
        <v>41834.458333322014</v>
      </c>
      <c r="D4678" s="7">
        <v>719.15151515151513</v>
      </c>
      <c r="E4678" s="7"/>
      <c r="G4678">
        <v>61.51</v>
      </c>
      <c r="H4678" s="12">
        <v>520.25310881416112</v>
      </c>
      <c r="I4678" s="13">
        <f>$D$2*tarifas!$D$12/24</f>
        <v>1.4541666666666666</v>
      </c>
      <c r="J4678" s="13" t="e">
        <f>VLOOKUP(E4678&amp;" "&amp;F4678,tarifas!$A$13:$D$20,4,FALSE)*H4678</f>
        <v>#N/A</v>
      </c>
      <c r="K4678" s="13">
        <f>IF(F4678="COD1",tarifas!$D$11*(SUMIFS($H$11:$H$8770,$F$11:$F$8770,"=COD1",$B$11:$B$8770,"="&amp;B4678)/COUNTIFS($F$11:$F$8770,"=COD1",$B$11:$B$8770,"="&amp;B4678))/COUNTIFS($A$11:$A$8770,"="&amp;A4678,$F$11:$F$8770,"=COD1"),0)</f>
        <v>0</v>
      </c>
      <c r="L4678" s="13" t="e">
        <f>(VLOOKUP(F4678,tarifas!$C$7:$D$10,2,FALSE)+tarifas!$D$21)*datos!H4678</f>
        <v>#N/A</v>
      </c>
      <c r="M4678">
        <v>477.69900000000001</v>
      </c>
      <c r="N4678" s="13" t="e">
        <f t="shared" si="656"/>
        <v>#N/A</v>
      </c>
      <c r="O4678">
        <f t="shared" si="657"/>
        <v>477.69900000000001</v>
      </c>
      <c r="P4678" s="12">
        <f t="shared" si="658"/>
        <v>42.554108814161111</v>
      </c>
      <c r="Q4678">
        <f t="shared" si="659"/>
        <v>0</v>
      </c>
      <c r="R4678">
        <f>$D$2*tarifas!$D$12/24</f>
        <v>1.4541666666666666</v>
      </c>
      <c r="S4678" t="e">
        <f>VLOOKUP(E4678&amp;" "&amp;F4678,tarifas!$A$13:$D$20,4,FALSE)*P4678</f>
        <v>#N/A</v>
      </c>
      <c r="T4678">
        <f>IF(F4678="COD1",tarifas!$D$11*(SUMIFS($P$11:$P$8770,$F$11:$F$8770,"=COD1",$B$11:$B$8770,"="&amp;B4678)/COUNTIFS($F$11:$F$8770,"=COD1",$B$11:$B$8770,"="&amp;B4678))/COUNTIFS($A$11:$A$8770,"="&amp;A4678,$F$11:$F$8770,"=COD1"),0)</f>
        <v>0</v>
      </c>
      <c r="U4678" t="e">
        <f>(VLOOKUP(F4678,tarifas!$C$7:$D$10,2,FALSE)+tarifas!$D$21)*datos!P4678</f>
        <v>#N/A</v>
      </c>
      <c r="V4678" t="e">
        <f t="shared" si="660"/>
        <v>#N/A</v>
      </c>
      <c r="W4678">
        <f t="shared" si="661"/>
        <v>0</v>
      </c>
    </row>
    <row r="4679" spans="1:23" x14ac:dyDescent="0.25">
      <c r="A4679">
        <f t="shared" si="654"/>
        <v>193</v>
      </c>
      <c r="B4679">
        <f t="shared" si="655"/>
        <v>7</v>
      </c>
      <c r="C4679" s="1">
        <f t="shared" si="662"/>
        <v>41834.499999988679</v>
      </c>
      <c r="D4679" s="7">
        <v>784.57575757575751</v>
      </c>
      <c r="E4679" s="7"/>
      <c r="G4679">
        <v>61.6</v>
      </c>
      <c r="H4679" s="12">
        <v>477.98924893276518</v>
      </c>
      <c r="I4679" s="13">
        <f>$D$2*tarifas!$D$12/24</f>
        <v>1.4541666666666666</v>
      </c>
      <c r="J4679" s="13" t="e">
        <f>VLOOKUP(E4679&amp;" "&amp;F4679,tarifas!$A$13:$D$20,4,FALSE)*H4679</f>
        <v>#N/A</v>
      </c>
      <c r="K4679" s="13">
        <f>IF(F4679="COD1",tarifas!$D$11*(SUMIFS($H$11:$H$8770,$F$11:$F$8770,"=COD1",$B$11:$B$8770,"="&amp;B4679)/COUNTIFS($F$11:$F$8770,"=COD1",$B$11:$B$8770,"="&amp;B4679))/COUNTIFS($A$11:$A$8770,"="&amp;A4679,$F$11:$F$8770,"=COD1"),0)</f>
        <v>0</v>
      </c>
      <c r="L4679" s="13" t="e">
        <f>(VLOOKUP(F4679,tarifas!$C$7:$D$10,2,FALSE)+tarifas!$D$21)*datos!H4679</f>
        <v>#N/A</v>
      </c>
      <c r="M4679">
        <v>480.22534999999999</v>
      </c>
      <c r="N4679" s="13" t="e">
        <f t="shared" si="656"/>
        <v>#N/A</v>
      </c>
      <c r="O4679">
        <f t="shared" si="657"/>
        <v>477.98924893276518</v>
      </c>
      <c r="P4679" s="12">
        <f t="shared" si="658"/>
        <v>0</v>
      </c>
      <c r="Q4679">
        <f t="shared" si="659"/>
        <v>2.2361010672348129</v>
      </c>
      <c r="R4679">
        <f>$D$2*tarifas!$D$12/24</f>
        <v>1.4541666666666666</v>
      </c>
      <c r="S4679" t="e">
        <f>VLOOKUP(E4679&amp;" "&amp;F4679,tarifas!$A$13:$D$20,4,FALSE)*P4679</f>
        <v>#N/A</v>
      </c>
      <c r="T4679">
        <f>IF(F4679="COD1",tarifas!$D$11*(SUMIFS($P$11:$P$8770,$F$11:$F$8770,"=COD1",$B$11:$B$8770,"="&amp;B4679)/COUNTIFS($F$11:$F$8770,"=COD1",$B$11:$B$8770,"="&amp;B4679))/COUNTIFS($A$11:$A$8770,"="&amp;A4679,$F$11:$F$8770,"=COD1"),0)</f>
        <v>0</v>
      </c>
      <c r="U4679" t="e">
        <f>(VLOOKUP(F4679,tarifas!$C$7:$D$10,2,FALSE)+tarifas!$D$21)*datos!P4679</f>
        <v>#N/A</v>
      </c>
      <c r="V4679" t="e">
        <f t="shared" si="660"/>
        <v>#N/A</v>
      </c>
      <c r="W4679">
        <f t="shared" si="661"/>
        <v>0.12396944316749804</v>
      </c>
    </row>
    <row r="4680" spans="1:23" x14ac:dyDescent="0.25">
      <c r="A4680">
        <f t="shared" si="654"/>
        <v>193</v>
      </c>
      <c r="B4680">
        <f t="shared" si="655"/>
        <v>7</v>
      </c>
      <c r="C4680" s="1">
        <f t="shared" si="662"/>
        <v>41834.541666655343</v>
      </c>
      <c r="D4680" s="7">
        <v>811.87878787878788</v>
      </c>
      <c r="E4680" s="7"/>
      <c r="G4680">
        <v>60.67</v>
      </c>
      <c r="H4680" s="12">
        <v>564.96341617323026</v>
      </c>
      <c r="I4680" s="13">
        <f>$D$2*tarifas!$D$12/24</f>
        <v>1.4541666666666666</v>
      </c>
      <c r="J4680" s="13" t="e">
        <f>VLOOKUP(E4680&amp;" "&amp;F4680,tarifas!$A$13:$D$20,4,FALSE)*H4680</f>
        <v>#N/A</v>
      </c>
      <c r="K4680" s="13">
        <f>IF(F4680="COD1",tarifas!$D$11*(SUMIFS($H$11:$H$8770,$F$11:$F$8770,"=COD1",$B$11:$B$8770,"="&amp;B4680)/COUNTIFS($F$11:$F$8770,"=COD1",$B$11:$B$8770,"="&amp;B4680))/COUNTIFS($A$11:$A$8770,"="&amp;A4680,$F$11:$F$8770,"=COD1"),0)</f>
        <v>0</v>
      </c>
      <c r="L4680" s="13" t="e">
        <f>(VLOOKUP(F4680,tarifas!$C$7:$D$10,2,FALSE)+tarifas!$D$21)*datos!H4680</f>
        <v>#N/A</v>
      </c>
      <c r="M4680">
        <v>461.30152000000004</v>
      </c>
      <c r="N4680" s="13" t="e">
        <f t="shared" si="656"/>
        <v>#N/A</v>
      </c>
      <c r="O4680">
        <f t="shared" si="657"/>
        <v>461.30152000000004</v>
      </c>
      <c r="P4680" s="12">
        <f t="shared" si="658"/>
        <v>103.66189617323022</v>
      </c>
      <c r="Q4680">
        <f t="shared" si="659"/>
        <v>0</v>
      </c>
      <c r="R4680">
        <f>$D$2*tarifas!$D$12/24</f>
        <v>1.4541666666666666</v>
      </c>
      <c r="S4680" t="e">
        <f>VLOOKUP(E4680&amp;" "&amp;F4680,tarifas!$A$13:$D$20,4,FALSE)*P4680</f>
        <v>#N/A</v>
      </c>
      <c r="T4680">
        <f>IF(F4680="COD1",tarifas!$D$11*(SUMIFS($P$11:$P$8770,$F$11:$F$8770,"=COD1",$B$11:$B$8770,"="&amp;B4680)/COUNTIFS($F$11:$F$8770,"=COD1",$B$11:$B$8770,"="&amp;B4680))/COUNTIFS($A$11:$A$8770,"="&amp;A4680,$F$11:$F$8770,"=COD1"),0)</f>
        <v>0</v>
      </c>
      <c r="U4680" t="e">
        <f>(VLOOKUP(F4680,tarifas!$C$7:$D$10,2,FALSE)+tarifas!$D$21)*datos!P4680</f>
        <v>#N/A</v>
      </c>
      <c r="V4680" t="e">
        <f t="shared" si="660"/>
        <v>#N/A</v>
      </c>
      <c r="W4680">
        <f t="shared" si="661"/>
        <v>0</v>
      </c>
    </row>
    <row r="4681" spans="1:23" x14ac:dyDescent="0.25">
      <c r="A4681">
        <f t="shared" si="654"/>
        <v>193</v>
      </c>
      <c r="B4681">
        <f t="shared" si="655"/>
        <v>7</v>
      </c>
      <c r="C4681" s="1">
        <f t="shared" si="662"/>
        <v>41834.583333322007</v>
      </c>
      <c r="D4681" s="7">
        <v>776.84848484848476</v>
      </c>
      <c r="E4681" s="7"/>
      <c r="G4681">
        <v>59.01</v>
      </c>
      <c r="H4681" s="12">
        <v>570.65736665959048</v>
      </c>
      <c r="I4681" s="13">
        <f>$D$2*tarifas!$D$12/24</f>
        <v>1.4541666666666666</v>
      </c>
      <c r="J4681" s="13" t="e">
        <f>VLOOKUP(E4681&amp;" "&amp;F4681,tarifas!$A$13:$D$20,4,FALSE)*H4681</f>
        <v>#N/A</v>
      </c>
      <c r="K4681" s="13">
        <f>IF(F4681="COD1",tarifas!$D$11*(SUMIFS($H$11:$H$8770,$F$11:$F$8770,"=COD1",$B$11:$B$8770,"="&amp;B4681)/COUNTIFS($F$11:$F$8770,"=COD1",$B$11:$B$8770,"="&amp;B4681))/COUNTIFS($A$11:$A$8770,"="&amp;A4681,$F$11:$F$8770,"=COD1"),0)</f>
        <v>0</v>
      </c>
      <c r="L4681" s="13" t="e">
        <f>(VLOOKUP(F4681,tarifas!$C$7:$D$10,2,FALSE)+tarifas!$D$21)*datos!H4681</f>
        <v>#N/A</v>
      </c>
      <c r="M4681">
        <v>411.70279999999997</v>
      </c>
      <c r="N4681" s="13" t="e">
        <f t="shared" si="656"/>
        <v>#N/A</v>
      </c>
      <c r="O4681">
        <f t="shared" si="657"/>
        <v>411.70279999999997</v>
      </c>
      <c r="P4681" s="12">
        <f t="shared" si="658"/>
        <v>158.95456665959051</v>
      </c>
      <c r="Q4681">
        <f t="shared" si="659"/>
        <v>0</v>
      </c>
      <c r="R4681">
        <f>$D$2*tarifas!$D$12/24</f>
        <v>1.4541666666666666</v>
      </c>
      <c r="S4681" t="e">
        <f>VLOOKUP(E4681&amp;" "&amp;F4681,tarifas!$A$13:$D$20,4,FALSE)*P4681</f>
        <v>#N/A</v>
      </c>
      <c r="T4681">
        <f>IF(F4681="COD1",tarifas!$D$11*(SUMIFS($P$11:$P$8770,$F$11:$F$8770,"=COD1",$B$11:$B$8770,"="&amp;B4681)/COUNTIFS($F$11:$F$8770,"=COD1",$B$11:$B$8770,"="&amp;B4681))/COUNTIFS($A$11:$A$8770,"="&amp;A4681,$F$11:$F$8770,"=COD1"),0)</f>
        <v>0</v>
      </c>
      <c r="U4681" t="e">
        <f>(VLOOKUP(F4681,tarifas!$C$7:$D$10,2,FALSE)+tarifas!$D$21)*datos!P4681</f>
        <v>#N/A</v>
      </c>
      <c r="V4681" t="e">
        <f t="shared" si="660"/>
        <v>#N/A</v>
      </c>
      <c r="W4681">
        <f t="shared" si="661"/>
        <v>0</v>
      </c>
    </row>
    <row r="4682" spans="1:23" x14ac:dyDescent="0.25">
      <c r="A4682">
        <f t="shared" si="654"/>
        <v>193</v>
      </c>
      <c r="B4682">
        <f t="shared" si="655"/>
        <v>7</v>
      </c>
      <c r="C4682" s="1">
        <f t="shared" si="662"/>
        <v>41834.624999988671</v>
      </c>
      <c r="D4682" s="7">
        <v>721.72727272727275</v>
      </c>
      <c r="E4682" s="7"/>
      <c r="G4682">
        <v>59.8</v>
      </c>
      <c r="H4682" s="12">
        <v>561.07811642504657</v>
      </c>
      <c r="I4682" s="13">
        <f>$D$2*tarifas!$D$12/24</f>
        <v>1.4541666666666666</v>
      </c>
      <c r="J4682" s="13" t="e">
        <f>VLOOKUP(E4682&amp;" "&amp;F4682,tarifas!$A$13:$D$20,4,FALSE)*H4682</f>
        <v>#N/A</v>
      </c>
      <c r="K4682" s="13">
        <f>IF(F4682="COD1",tarifas!$D$11*(SUMIFS($H$11:$H$8770,$F$11:$F$8770,"=COD1",$B$11:$B$8770,"="&amp;B4682)/COUNTIFS($F$11:$F$8770,"=COD1",$B$11:$B$8770,"="&amp;B4682))/COUNTIFS($A$11:$A$8770,"="&amp;A4682,$F$11:$F$8770,"=COD1"),0)</f>
        <v>0</v>
      </c>
      <c r="L4682" s="13" t="e">
        <f>(VLOOKUP(F4682,tarifas!$C$7:$D$10,2,FALSE)+tarifas!$D$21)*datos!H4682</f>
        <v>#N/A</v>
      </c>
      <c r="M4682">
        <v>330.34625</v>
      </c>
      <c r="N4682" s="13" t="e">
        <f t="shared" si="656"/>
        <v>#N/A</v>
      </c>
      <c r="O4682">
        <f t="shared" si="657"/>
        <v>330.34625</v>
      </c>
      <c r="P4682" s="12">
        <f t="shared" si="658"/>
        <v>230.73186642504658</v>
      </c>
      <c r="Q4682">
        <f t="shared" si="659"/>
        <v>0</v>
      </c>
      <c r="R4682">
        <f>$D$2*tarifas!$D$12/24</f>
        <v>1.4541666666666666</v>
      </c>
      <c r="S4682" t="e">
        <f>VLOOKUP(E4682&amp;" "&amp;F4682,tarifas!$A$13:$D$20,4,FALSE)*P4682</f>
        <v>#N/A</v>
      </c>
      <c r="T4682">
        <f>IF(F4682="COD1",tarifas!$D$11*(SUMIFS($P$11:$P$8770,$F$11:$F$8770,"=COD1",$B$11:$B$8770,"="&amp;B4682)/COUNTIFS($F$11:$F$8770,"=COD1",$B$11:$B$8770,"="&amp;B4682))/COUNTIFS($A$11:$A$8770,"="&amp;A4682,$F$11:$F$8770,"=COD1"),0)</f>
        <v>0</v>
      </c>
      <c r="U4682" t="e">
        <f>(VLOOKUP(F4682,tarifas!$C$7:$D$10,2,FALSE)+tarifas!$D$21)*datos!P4682</f>
        <v>#N/A</v>
      </c>
      <c r="V4682" t="e">
        <f t="shared" si="660"/>
        <v>#N/A</v>
      </c>
      <c r="W4682">
        <f t="shared" si="661"/>
        <v>0</v>
      </c>
    </row>
    <row r="4683" spans="1:23" x14ac:dyDescent="0.25">
      <c r="A4683">
        <f t="shared" si="654"/>
        <v>193</v>
      </c>
      <c r="B4683">
        <f t="shared" si="655"/>
        <v>7</v>
      </c>
      <c r="C4683" s="1">
        <f t="shared" si="662"/>
        <v>41834.666666655336</v>
      </c>
      <c r="D4683" s="7">
        <v>627.96969696969711</v>
      </c>
      <c r="E4683" s="7"/>
      <c r="G4683">
        <v>60.43</v>
      </c>
      <c r="H4683" s="12">
        <v>565.94006855123496</v>
      </c>
      <c r="I4683" s="13">
        <f>$D$2*tarifas!$D$12/24</f>
        <v>1.4541666666666666</v>
      </c>
      <c r="J4683" s="13" t="e">
        <f>VLOOKUP(E4683&amp;" "&amp;F4683,tarifas!$A$13:$D$20,4,FALSE)*H4683</f>
        <v>#N/A</v>
      </c>
      <c r="K4683" s="13">
        <f>IF(F4683="COD1",tarifas!$D$11*(SUMIFS($H$11:$H$8770,$F$11:$F$8770,"=COD1",$B$11:$B$8770,"="&amp;B4683)/COUNTIFS($F$11:$F$8770,"=COD1",$B$11:$B$8770,"="&amp;B4683))/COUNTIFS($A$11:$A$8770,"="&amp;A4683,$F$11:$F$8770,"=COD1"),0)</f>
        <v>0</v>
      </c>
      <c r="L4683" s="13" t="e">
        <f>(VLOOKUP(F4683,tarifas!$C$7:$D$10,2,FALSE)+tarifas!$D$21)*datos!H4683</f>
        <v>#N/A</v>
      </c>
      <c r="M4683">
        <v>220.15741</v>
      </c>
      <c r="N4683" s="13" t="e">
        <f t="shared" si="656"/>
        <v>#N/A</v>
      </c>
      <c r="O4683">
        <f t="shared" si="657"/>
        <v>220.15741</v>
      </c>
      <c r="P4683" s="12">
        <f t="shared" si="658"/>
        <v>345.78265855123493</v>
      </c>
      <c r="Q4683">
        <f t="shared" si="659"/>
        <v>0</v>
      </c>
      <c r="R4683">
        <f>$D$2*tarifas!$D$12/24</f>
        <v>1.4541666666666666</v>
      </c>
      <c r="S4683" t="e">
        <f>VLOOKUP(E4683&amp;" "&amp;F4683,tarifas!$A$13:$D$20,4,FALSE)*P4683</f>
        <v>#N/A</v>
      </c>
      <c r="T4683">
        <f>IF(F4683="COD1",tarifas!$D$11*(SUMIFS($P$11:$P$8770,$F$11:$F$8770,"=COD1",$B$11:$B$8770,"="&amp;B4683)/COUNTIFS($F$11:$F$8770,"=COD1",$B$11:$B$8770,"="&amp;B4683))/COUNTIFS($A$11:$A$8770,"="&amp;A4683,$F$11:$F$8770,"=COD1"),0)</f>
        <v>0</v>
      </c>
      <c r="U4683" t="e">
        <f>(VLOOKUP(F4683,tarifas!$C$7:$D$10,2,FALSE)+tarifas!$D$21)*datos!P4683</f>
        <v>#N/A</v>
      </c>
      <c r="V4683" t="e">
        <f t="shared" si="660"/>
        <v>#N/A</v>
      </c>
      <c r="W4683">
        <f t="shared" si="661"/>
        <v>0</v>
      </c>
    </row>
    <row r="4684" spans="1:23" x14ac:dyDescent="0.25">
      <c r="A4684">
        <f t="shared" ref="A4684:A4747" si="663">DAYS360($C$11,C4684)</f>
        <v>193</v>
      </c>
      <c r="B4684">
        <f t="shared" ref="B4684:B4747" si="664">MONTH(C4684)</f>
        <v>7</v>
      </c>
      <c r="C4684" s="1">
        <f t="shared" si="662"/>
        <v>41834.708333322</v>
      </c>
      <c r="D4684" s="7">
        <v>477.54545454545462</v>
      </c>
      <c r="E4684" s="7"/>
      <c r="G4684">
        <v>59.8</v>
      </c>
      <c r="H4684" s="12">
        <v>461.86468668088582</v>
      </c>
      <c r="I4684" s="13">
        <f>$D$2*tarifas!$D$12/24</f>
        <v>1.4541666666666666</v>
      </c>
      <c r="J4684" s="13" t="e">
        <f>VLOOKUP(E4684&amp;" "&amp;F4684,tarifas!$A$13:$D$20,4,FALSE)*H4684</f>
        <v>#N/A</v>
      </c>
      <c r="K4684" s="13">
        <f>IF(F4684="COD1",tarifas!$D$11*(SUMIFS($H$11:$H$8770,$F$11:$F$8770,"=COD1",$B$11:$B$8770,"="&amp;B4684)/COUNTIFS($F$11:$F$8770,"=COD1",$B$11:$B$8770,"="&amp;B4684))/COUNTIFS($A$11:$A$8770,"="&amp;A4684,$F$11:$F$8770,"=COD1"),0)</f>
        <v>0</v>
      </c>
      <c r="L4684" s="13" t="e">
        <f>(VLOOKUP(F4684,tarifas!$C$7:$D$10,2,FALSE)+tarifas!$D$21)*datos!H4684</f>
        <v>#N/A</v>
      </c>
      <c r="M4684">
        <v>88.748229999999992</v>
      </c>
      <c r="N4684" s="13" t="e">
        <f t="shared" ref="N4684:N4747" si="665">(I4684+J4684+K4684+L4684)*1.23</f>
        <v>#N/A</v>
      </c>
      <c r="O4684">
        <f t="shared" ref="O4684:O4747" si="666">IF(M4684&lt;H4684,M4684,H4684)</f>
        <v>88.748229999999992</v>
      </c>
      <c r="P4684" s="12">
        <f t="shared" ref="P4684:P4747" si="667">H4684-O4684</f>
        <v>373.11645668088585</v>
      </c>
      <c r="Q4684">
        <f t="shared" ref="Q4684:Q4747" si="668">IF(M4684&lt;H4684,0,M4684-H4684)</f>
        <v>0</v>
      </c>
      <c r="R4684">
        <f>$D$2*tarifas!$D$12/24</f>
        <v>1.4541666666666666</v>
      </c>
      <c r="S4684" t="e">
        <f>VLOOKUP(E4684&amp;" "&amp;F4684,tarifas!$A$13:$D$20,4,FALSE)*P4684</f>
        <v>#N/A</v>
      </c>
      <c r="T4684">
        <f>IF(F4684="COD1",tarifas!$D$11*(SUMIFS($P$11:$P$8770,$F$11:$F$8770,"=COD1",$B$11:$B$8770,"="&amp;B4684)/COUNTIFS($F$11:$F$8770,"=COD1",$B$11:$B$8770,"="&amp;B4684))/COUNTIFS($A$11:$A$8770,"="&amp;A4684,$F$11:$F$8770,"=COD1"),0)</f>
        <v>0</v>
      </c>
      <c r="U4684" t="e">
        <f>(VLOOKUP(F4684,tarifas!$C$7:$D$10,2,FALSE)+tarifas!$D$21)*datos!P4684</f>
        <v>#N/A</v>
      </c>
      <c r="V4684" t="e">
        <f t="shared" ref="V4684:V4747" si="669">(R4684+S4684+T4684+U4684)*1.23</f>
        <v>#N/A</v>
      </c>
      <c r="W4684">
        <f t="shared" ref="W4684:W4747" si="670">0.9*G4684/1000*Q4684</f>
        <v>0</v>
      </c>
    </row>
    <row r="4685" spans="1:23" x14ac:dyDescent="0.25">
      <c r="A4685">
        <f t="shared" si="663"/>
        <v>193</v>
      </c>
      <c r="B4685">
        <f t="shared" si="664"/>
        <v>7</v>
      </c>
      <c r="C4685" s="1">
        <f t="shared" ref="C4685:C4748" si="671">+C4684+1/24</f>
        <v>41834.749999988664</v>
      </c>
      <c r="D4685" s="7">
        <v>286.68181818181819</v>
      </c>
      <c r="E4685" s="7"/>
      <c r="G4685">
        <v>59.9</v>
      </c>
      <c r="H4685" s="12">
        <v>340.79513575688577</v>
      </c>
      <c r="I4685" s="13">
        <f>$D$2*tarifas!$D$12/24</f>
        <v>1.4541666666666666</v>
      </c>
      <c r="J4685" s="13" t="e">
        <f>VLOOKUP(E4685&amp;" "&amp;F4685,tarifas!$A$13:$D$20,4,FALSE)*H4685</f>
        <v>#N/A</v>
      </c>
      <c r="K4685" s="13">
        <f>IF(F4685="COD1",tarifas!$D$11*(SUMIFS($H$11:$H$8770,$F$11:$F$8770,"=COD1",$B$11:$B$8770,"="&amp;B4685)/COUNTIFS($F$11:$F$8770,"=COD1",$B$11:$B$8770,"="&amp;B4685))/COUNTIFS($A$11:$A$8770,"="&amp;A4685,$F$11:$F$8770,"=COD1"),0)</f>
        <v>0</v>
      </c>
      <c r="L4685" s="13" t="e">
        <f>(VLOOKUP(F4685,tarifas!$C$7:$D$10,2,FALSE)+tarifas!$D$21)*datos!H4685</f>
        <v>#N/A</v>
      </c>
      <c r="M4685">
        <v>13.754959999999999</v>
      </c>
      <c r="N4685" s="13" t="e">
        <f t="shared" si="665"/>
        <v>#N/A</v>
      </c>
      <c r="O4685">
        <f t="shared" si="666"/>
        <v>13.754959999999999</v>
      </c>
      <c r="P4685" s="12">
        <f t="shared" si="667"/>
        <v>327.04017575688579</v>
      </c>
      <c r="Q4685">
        <f t="shared" si="668"/>
        <v>0</v>
      </c>
      <c r="R4685">
        <f>$D$2*tarifas!$D$12/24</f>
        <v>1.4541666666666666</v>
      </c>
      <c r="S4685" t="e">
        <f>VLOOKUP(E4685&amp;" "&amp;F4685,tarifas!$A$13:$D$20,4,FALSE)*P4685</f>
        <v>#N/A</v>
      </c>
      <c r="T4685">
        <f>IF(F4685="COD1",tarifas!$D$11*(SUMIFS($P$11:$P$8770,$F$11:$F$8770,"=COD1",$B$11:$B$8770,"="&amp;B4685)/COUNTIFS($F$11:$F$8770,"=COD1",$B$11:$B$8770,"="&amp;B4685))/COUNTIFS($A$11:$A$8770,"="&amp;A4685,$F$11:$F$8770,"=COD1"),0)</f>
        <v>0</v>
      </c>
      <c r="U4685" t="e">
        <f>(VLOOKUP(F4685,tarifas!$C$7:$D$10,2,FALSE)+tarifas!$D$21)*datos!P4685</f>
        <v>#N/A</v>
      </c>
      <c r="V4685" t="e">
        <f t="shared" si="669"/>
        <v>#N/A</v>
      </c>
      <c r="W4685">
        <f t="shared" si="670"/>
        <v>0</v>
      </c>
    </row>
    <row r="4686" spans="1:23" x14ac:dyDescent="0.25">
      <c r="A4686">
        <f t="shared" si="663"/>
        <v>193</v>
      </c>
      <c r="B4686">
        <f t="shared" si="664"/>
        <v>7</v>
      </c>
      <c r="C4686" s="1">
        <f t="shared" si="671"/>
        <v>41834.791666655328</v>
      </c>
      <c r="D4686" s="7">
        <v>83.712121212121218</v>
      </c>
      <c r="E4686" s="7"/>
      <c r="G4686">
        <v>60.24</v>
      </c>
      <c r="H4686" s="12">
        <v>244.39514198258254</v>
      </c>
      <c r="I4686" s="13">
        <f>$D$2*tarifas!$D$12/24</f>
        <v>1.4541666666666666</v>
      </c>
      <c r="J4686" s="13" t="e">
        <f>VLOOKUP(E4686&amp;" "&amp;F4686,tarifas!$A$13:$D$20,4,FALSE)*H4686</f>
        <v>#N/A</v>
      </c>
      <c r="K4686" s="13">
        <f>IF(F4686="COD1",tarifas!$D$11*(SUMIFS($H$11:$H$8770,$F$11:$F$8770,"=COD1",$B$11:$B$8770,"="&amp;B4686)/COUNTIFS($F$11:$F$8770,"=COD1",$B$11:$B$8770,"="&amp;B4686))/COUNTIFS($A$11:$A$8770,"="&amp;A4686,$F$11:$F$8770,"=COD1"),0)</f>
        <v>0</v>
      </c>
      <c r="L4686" s="13" t="e">
        <f>(VLOOKUP(F4686,tarifas!$C$7:$D$10,2,FALSE)+tarifas!$D$21)*datos!H4686</f>
        <v>#N/A</v>
      </c>
      <c r="M4686">
        <v>0</v>
      </c>
      <c r="N4686" s="13" t="e">
        <f t="shared" si="665"/>
        <v>#N/A</v>
      </c>
      <c r="O4686">
        <f t="shared" si="666"/>
        <v>0</v>
      </c>
      <c r="P4686" s="12">
        <f t="shared" si="667"/>
        <v>244.39514198258254</v>
      </c>
      <c r="Q4686">
        <f t="shared" si="668"/>
        <v>0</v>
      </c>
      <c r="R4686">
        <f>$D$2*tarifas!$D$12/24</f>
        <v>1.4541666666666666</v>
      </c>
      <c r="S4686" t="e">
        <f>VLOOKUP(E4686&amp;" "&amp;F4686,tarifas!$A$13:$D$20,4,FALSE)*P4686</f>
        <v>#N/A</v>
      </c>
      <c r="T4686">
        <f>IF(F4686="COD1",tarifas!$D$11*(SUMIFS($P$11:$P$8770,$F$11:$F$8770,"=COD1",$B$11:$B$8770,"="&amp;B4686)/COUNTIFS($F$11:$F$8770,"=COD1",$B$11:$B$8770,"="&amp;B4686))/COUNTIFS($A$11:$A$8770,"="&amp;A4686,$F$11:$F$8770,"=COD1"),0)</f>
        <v>0</v>
      </c>
      <c r="U4686" t="e">
        <f>(VLOOKUP(F4686,tarifas!$C$7:$D$10,2,FALSE)+tarifas!$D$21)*datos!P4686</f>
        <v>#N/A</v>
      </c>
      <c r="V4686" t="e">
        <f t="shared" si="669"/>
        <v>#N/A</v>
      </c>
      <c r="W4686">
        <f t="shared" si="670"/>
        <v>0</v>
      </c>
    </row>
    <row r="4687" spans="1:23" x14ac:dyDescent="0.25">
      <c r="A4687">
        <f t="shared" si="663"/>
        <v>193</v>
      </c>
      <c r="B4687">
        <f t="shared" si="664"/>
        <v>7</v>
      </c>
      <c r="C4687" s="1">
        <f t="shared" si="671"/>
        <v>41834.833333321993</v>
      </c>
      <c r="D4687" s="7">
        <v>9.0151515151515174</v>
      </c>
      <c r="E4687" s="7"/>
      <c r="G4687">
        <v>60.67</v>
      </c>
      <c r="H4687" s="12">
        <v>231.52760849621316</v>
      </c>
      <c r="I4687" s="13">
        <f>$D$2*tarifas!$D$12/24</f>
        <v>1.4541666666666666</v>
      </c>
      <c r="J4687" s="13" t="e">
        <f>VLOOKUP(E4687&amp;" "&amp;F4687,tarifas!$A$13:$D$20,4,FALSE)*H4687</f>
        <v>#N/A</v>
      </c>
      <c r="K4687" s="13">
        <f>IF(F4687="COD1",tarifas!$D$11*(SUMIFS($H$11:$H$8770,$F$11:$F$8770,"=COD1",$B$11:$B$8770,"="&amp;B4687)/COUNTIFS($F$11:$F$8770,"=COD1",$B$11:$B$8770,"="&amp;B4687))/COUNTIFS($A$11:$A$8770,"="&amp;A4687,$F$11:$F$8770,"=COD1"),0)</f>
        <v>0</v>
      </c>
      <c r="L4687" s="13" t="e">
        <f>(VLOOKUP(F4687,tarifas!$C$7:$D$10,2,FALSE)+tarifas!$D$21)*datos!H4687</f>
        <v>#N/A</v>
      </c>
      <c r="M4687">
        <v>0</v>
      </c>
      <c r="N4687" s="13" t="e">
        <f t="shared" si="665"/>
        <v>#N/A</v>
      </c>
      <c r="O4687">
        <f t="shared" si="666"/>
        <v>0</v>
      </c>
      <c r="P4687" s="12">
        <f t="shared" si="667"/>
        <v>231.52760849621316</v>
      </c>
      <c r="Q4687">
        <f t="shared" si="668"/>
        <v>0</v>
      </c>
      <c r="R4687">
        <f>$D$2*tarifas!$D$12/24</f>
        <v>1.4541666666666666</v>
      </c>
      <c r="S4687" t="e">
        <f>VLOOKUP(E4687&amp;" "&amp;F4687,tarifas!$A$13:$D$20,4,FALSE)*P4687</f>
        <v>#N/A</v>
      </c>
      <c r="T4687">
        <f>IF(F4687="COD1",tarifas!$D$11*(SUMIFS($P$11:$P$8770,$F$11:$F$8770,"=COD1",$B$11:$B$8770,"="&amp;B4687)/COUNTIFS($F$11:$F$8770,"=COD1",$B$11:$B$8770,"="&amp;B4687))/COUNTIFS($A$11:$A$8770,"="&amp;A4687,$F$11:$F$8770,"=COD1"),0)</f>
        <v>0</v>
      </c>
      <c r="U4687" t="e">
        <f>(VLOOKUP(F4687,tarifas!$C$7:$D$10,2,FALSE)+tarifas!$D$21)*datos!P4687</f>
        <v>#N/A</v>
      </c>
      <c r="V4687" t="e">
        <f t="shared" si="669"/>
        <v>#N/A</v>
      </c>
      <c r="W4687">
        <f t="shared" si="670"/>
        <v>0</v>
      </c>
    </row>
    <row r="4688" spans="1:23" x14ac:dyDescent="0.25">
      <c r="A4688">
        <f t="shared" si="663"/>
        <v>193</v>
      </c>
      <c r="B4688">
        <f t="shared" si="664"/>
        <v>7</v>
      </c>
      <c r="C4688" s="1">
        <f t="shared" si="671"/>
        <v>41834.874999988657</v>
      </c>
      <c r="D4688" s="7">
        <v>0</v>
      </c>
      <c r="E4688" s="7"/>
      <c r="G4688">
        <v>60.43</v>
      </c>
      <c r="H4688" s="12">
        <v>217.26612184602803</v>
      </c>
      <c r="I4688" s="13">
        <f>$D$2*tarifas!$D$12/24</f>
        <v>1.4541666666666666</v>
      </c>
      <c r="J4688" s="13" t="e">
        <f>VLOOKUP(E4688&amp;" "&amp;F4688,tarifas!$A$13:$D$20,4,FALSE)*H4688</f>
        <v>#N/A</v>
      </c>
      <c r="K4688" s="13">
        <f>IF(F4688="COD1",tarifas!$D$11*(SUMIFS($H$11:$H$8770,$F$11:$F$8770,"=COD1",$B$11:$B$8770,"="&amp;B4688)/COUNTIFS($F$11:$F$8770,"=COD1",$B$11:$B$8770,"="&amp;B4688))/COUNTIFS($A$11:$A$8770,"="&amp;A4688,$F$11:$F$8770,"=COD1"),0)</f>
        <v>0</v>
      </c>
      <c r="L4688" s="13" t="e">
        <f>(VLOOKUP(F4688,tarifas!$C$7:$D$10,2,FALSE)+tarifas!$D$21)*datos!H4688</f>
        <v>#N/A</v>
      </c>
      <c r="M4688">
        <v>0</v>
      </c>
      <c r="N4688" s="13" t="e">
        <f t="shared" si="665"/>
        <v>#N/A</v>
      </c>
      <c r="O4688">
        <f t="shared" si="666"/>
        <v>0</v>
      </c>
      <c r="P4688" s="12">
        <f t="shared" si="667"/>
        <v>217.26612184602803</v>
      </c>
      <c r="Q4688">
        <f t="shared" si="668"/>
        <v>0</v>
      </c>
      <c r="R4688">
        <f>$D$2*tarifas!$D$12/24</f>
        <v>1.4541666666666666</v>
      </c>
      <c r="S4688" t="e">
        <f>VLOOKUP(E4688&amp;" "&amp;F4688,tarifas!$A$13:$D$20,4,FALSE)*P4688</f>
        <v>#N/A</v>
      </c>
      <c r="T4688">
        <f>IF(F4688="COD1",tarifas!$D$11*(SUMIFS($P$11:$P$8770,$F$11:$F$8770,"=COD1",$B$11:$B$8770,"="&amp;B4688)/COUNTIFS($F$11:$F$8770,"=COD1",$B$11:$B$8770,"="&amp;B4688))/COUNTIFS($A$11:$A$8770,"="&amp;A4688,$F$11:$F$8770,"=COD1"),0)</f>
        <v>0</v>
      </c>
      <c r="U4688" t="e">
        <f>(VLOOKUP(F4688,tarifas!$C$7:$D$10,2,FALSE)+tarifas!$D$21)*datos!P4688</f>
        <v>#N/A</v>
      </c>
      <c r="V4688" t="e">
        <f t="shared" si="669"/>
        <v>#N/A</v>
      </c>
      <c r="W4688">
        <f t="shared" si="670"/>
        <v>0</v>
      </c>
    </row>
    <row r="4689" spans="1:23" x14ac:dyDescent="0.25">
      <c r="A4689">
        <f t="shared" si="663"/>
        <v>193</v>
      </c>
      <c r="B4689">
        <f t="shared" si="664"/>
        <v>7</v>
      </c>
      <c r="C4689" s="1">
        <f t="shared" si="671"/>
        <v>41834.916666655321</v>
      </c>
      <c r="D4689" s="7">
        <v>0</v>
      </c>
      <c r="E4689" s="7"/>
      <c r="G4689">
        <v>56.29</v>
      </c>
      <c r="H4689" s="12">
        <v>215.05961016616402</v>
      </c>
      <c r="I4689" s="13">
        <f>$D$2*tarifas!$D$12/24</f>
        <v>1.4541666666666666</v>
      </c>
      <c r="J4689" s="13" t="e">
        <f>VLOOKUP(E4689&amp;" "&amp;F4689,tarifas!$A$13:$D$20,4,FALSE)*H4689</f>
        <v>#N/A</v>
      </c>
      <c r="K4689" s="13">
        <f>IF(F4689="COD1",tarifas!$D$11*(SUMIFS($H$11:$H$8770,$F$11:$F$8770,"=COD1",$B$11:$B$8770,"="&amp;B4689)/COUNTIFS($F$11:$F$8770,"=COD1",$B$11:$B$8770,"="&amp;B4689))/COUNTIFS($A$11:$A$8770,"="&amp;A4689,$F$11:$F$8770,"=COD1"),0)</f>
        <v>0</v>
      </c>
      <c r="L4689" s="13" t="e">
        <f>(VLOOKUP(F4689,tarifas!$C$7:$D$10,2,FALSE)+tarifas!$D$21)*datos!H4689</f>
        <v>#N/A</v>
      </c>
      <c r="M4689">
        <v>0</v>
      </c>
      <c r="N4689" s="13" t="e">
        <f t="shared" si="665"/>
        <v>#N/A</v>
      </c>
      <c r="O4689">
        <f t="shared" si="666"/>
        <v>0</v>
      </c>
      <c r="P4689" s="12">
        <f t="shared" si="667"/>
        <v>215.05961016616402</v>
      </c>
      <c r="Q4689">
        <f t="shared" si="668"/>
        <v>0</v>
      </c>
      <c r="R4689">
        <f>$D$2*tarifas!$D$12/24</f>
        <v>1.4541666666666666</v>
      </c>
      <c r="S4689" t="e">
        <f>VLOOKUP(E4689&amp;" "&amp;F4689,tarifas!$A$13:$D$20,4,FALSE)*P4689</f>
        <v>#N/A</v>
      </c>
      <c r="T4689">
        <f>IF(F4689="COD1",tarifas!$D$11*(SUMIFS($P$11:$P$8770,$F$11:$F$8770,"=COD1",$B$11:$B$8770,"="&amp;B4689)/COUNTIFS($F$11:$F$8770,"=COD1",$B$11:$B$8770,"="&amp;B4689))/COUNTIFS($A$11:$A$8770,"="&amp;A4689,$F$11:$F$8770,"=COD1"),0)</f>
        <v>0</v>
      </c>
      <c r="U4689" t="e">
        <f>(VLOOKUP(F4689,tarifas!$C$7:$D$10,2,FALSE)+tarifas!$D$21)*datos!P4689</f>
        <v>#N/A</v>
      </c>
      <c r="V4689" t="e">
        <f t="shared" si="669"/>
        <v>#N/A</v>
      </c>
      <c r="W4689">
        <f t="shared" si="670"/>
        <v>0</v>
      </c>
    </row>
    <row r="4690" spans="1:23" x14ac:dyDescent="0.25">
      <c r="A4690">
        <f t="shared" si="663"/>
        <v>193</v>
      </c>
      <c r="B4690">
        <f t="shared" si="664"/>
        <v>7</v>
      </c>
      <c r="C4690" s="1">
        <f t="shared" si="671"/>
        <v>41834.958333321985</v>
      </c>
      <c r="D4690" s="7">
        <v>0</v>
      </c>
      <c r="E4690" s="7"/>
      <c r="G4690">
        <v>54.87</v>
      </c>
      <c r="H4690" s="12">
        <v>213.26054601868429</v>
      </c>
      <c r="I4690" s="13">
        <f>$D$2*tarifas!$D$12/24</f>
        <v>1.4541666666666666</v>
      </c>
      <c r="J4690" s="13" t="e">
        <f>VLOOKUP(E4690&amp;" "&amp;F4690,tarifas!$A$13:$D$20,4,FALSE)*H4690</f>
        <v>#N/A</v>
      </c>
      <c r="K4690" s="13">
        <f>IF(F4690="COD1",tarifas!$D$11*(SUMIFS($H$11:$H$8770,$F$11:$F$8770,"=COD1",$B$11:$B$8770,"="&amp;B4690)/COUNTIFS($F$11:$F$8770,"=COD1",$B$11:$B$8770,"="&amp;B4690))/COUNTIFS($A$11:$A$8770,"="&amp;A4690,$F$11:$F$8770,"=COD1"),0)</f>
        <v>0</v>
      </c>
      <c r="L4690" s="13" t="e">
        <f>(VLOOKUP(F4690,tarifas!$C$7:$D$10,2,FALSE)+tarifas!$D$21)*datos!H4690</f>
        <v>#N/A</v>
      </c>
      <c r="M4690">
        <v>0</v>
      </c>
      <c r="N4690" s="13" t="e">
        <f t="shared" si="665"/>
        <v>#N/A</v>
      </c>
      <c r="O4690">
        <f t="shared" si="666"/>
        <v>0</v>
      </c>
      <c r="P4690" s="12">
        <f t="shared" si="667"/>
        <v>213.26054601868429</v>
      </c>
      <c r="Q4690">
        <f t="shared" si="668"/>
        <v>0</v>
      </c>
      <c r="R4690">
        <f>$D$2*tarifas!$D$12/24</f>
        <v>1.4541666666666666</v>
      </c>
      <c r="S4690" t="e">
        <f>VLOOKUP(E4690&amp;" "&amp;F4690,tarifas!$A$13:$D$20,4,FALSE)*P4690</f>
        <v>#N/A</v>
      </c>
      <c r="T4690">
        <f>IF(F4690="COD1",tarifas!$D$11*(SUMIFS($P$11:$P$8770,$F$11:$F$8770,"=COD1",$B$11:$B$8770,"="&amp;B4690)/COUNTIFS($F$11:$F$8770,"=COD1",$B$11:$B$8770,"="&amp;B4690))/COUNTIFS($A$11:$A$8770,"="&amp;A4690,$F$11:$F$8770,"=COD1"),0)</f>
        <v>0</v>
      </c>
      <c r="U4690" t="e">
        <f>(VLOOKUP(F4690,tarifas!$C$7:$D$10,2,FALSE)+tarifas!$D$21)*datos!P4690</f>
        <v>#N/A</v>
      </c>
      <c r="V4690" t="e">
        <f t="shared" si="669"/>
        <v>#N/A</v>
      </c>
      <c r="W4690">
        <f t="shared" si="670"/>
        <v>0</v>
      </c>
    </row>
    <row r="4691" spans="1:23" x14ac:dyDescent="0.25">
      <c r="A4691">
        <f t="shared" si="663"/>
        <v>194</v>
      </c>
      <c r="B4691">
        <f t="shared" si="664"/>
        <v>7</v>
      </c>
      <c r="C4691" s="1">
        <f t="shared" si="671"/>
        <v>41834.99999998865</v>
      </c>
      <c r="D4691" s="7">
        <v>0</v>
      </c>
      <c r="E4691" s="7"/>
      <c r="G4691">
        <v>46.52</v>
      </c>
      <c r="H4691" s="12">
        <v>212.84010868493573</v>
      </c>
      <c r="I4691" s="13">
        <f>$D$2*tarifas!$D$12/24</f>
        <v>1.4541666666666666</v>
      </c>
      <c r="J4691" s="13" t="e">
        <f>VLOOKUP(E4691&amp;" "&amp;F4691,tarifas!$A$13:$D$20,4,FALSE)*H4691</f>
        <v>#N/A</v>
      </c>
      <c r="K4691" s="13">
        <f>IF(F4691="COD1",tarifas!$D$11*(SUMIFS($H$11:$H$8770,$F$11:$F$8770,"=COD1",$B$11:$B$8770,"="&amp;B4691)/COUNTIFS($F$11:$F$8770,"=COD1",$B$11:$B$8770,"="&amp;B4691))/COUNTIFS($A$11:$A$8770,"="&amp;A4691,$F$11:$F$8770,"=COD1"),0)</f>
        <v>0</v>
      </c>
      <c r="L4691" s="13" t="e">
        <f>(VLOOKUP(F4691,tarifas!$C$7:$D$10,2,FALSE)+tarifas!$D$21)*datos!H4691</f>
        <v>#N/A</v>
      </c>
      <c r="M4691">
        <v>0</v>
      </c>
      <c r="N4691" s="13" t="e">
        <f t="shared" si="665"/>
        <v>#N/A</v>
      </c>
      <c r="O4691">
        <f t="shared" si="666"/>
        <v>0</v>
      </c>
      <c r="P4691" s="12">
        <f t="shared" si="667"/>
        <v>212.84010868493573</v>
      </c>
      <c r="Q4691">
        <f t="shared" si="668"/>
        <v>0</v>
      </c>
      <c r="R4691">
        <f>$D$2*tarifas!$D$12/24</f>
        <v>1.4541666666666666</v>
      </c>
      <c r="S4691" t="e">
        <f>VLOOKUP(E4691&amp;" "&amp;F4691,tarifas!$A$13:$D$20,4,FALSE)*P4691</f>
        <v>#N/A</v>
      </c>
      <c r="T4691">
        <f>IF(F4691="COD1",tarifas!$D$11*(SUMIFS($P$11:$P$8770,$F$11:$F$8770,"=COD1",$B$11:$B$8770,"="&amp;B4691)/COUNTIFS($F$11:$F$8770,"=COD1",$B$11:$B$8770,"="&amp;B4691))/COUNTIFS($A$11:$A$8770,"="&amp;A4691,$F$11:$F$8770,"=COD1"),0)</f>
        <v>0</v>
      </c>
      <c r="U4691" t="e">
        <f>(VLOOKUP(F4691,tarifas!$C$7:$D$10,2,FALSE)+tarifas!$D$21)*datos!P4691</f>
        <v>#N/A</v>
      </c>
      <c r="V4691" t="e">
        <f t="shared" si="669"/>
        <v>#N/A</v>
      </c>
      <c r="W4691">
        <f t="shared" si="670"/>
        <v>0</v>
      </c>
    </row>
    <row r="4692" spans="1:23" x14ac:dyDescent="0.25">
      <c r="A4692">
        <f t="shared" si="663"/>
        <v>194</v>
      </c>
      <c r="B4692">
        <f t="shared" si="664"/>
        <v>7</v>
      </c>
      <c r="C4692" s="1">
        <f t="shared" si="671"/>
        <v>41835.041666655314</v>
      </c>
      <c r="D4692" s="7">
        <v>0</v>
      </c>
      <c r="E4692" s="7"/>
      <c r="G4692">
        <v>43.85</v>
      </c>
      <c r="H4692" s="12">
        <v>206.64801337147787</v>
      </c>
      <c r="I4692" s="13">
        <f>$D$2*tarifas!$D$12/24</f>
        <v>1.4541666666666666</v>
      </c>
      <c r="J4692" s="13" t="e">
        <f>VLOOKUP(E4692&amp;" "&amp;F4692,tarifas!$A$13:$D$20,4,FALSE)*H4692</f>
        <v>#N/A</v>
      </c>
      <c r="K4692" s="13">
        <f>IF(F4692="COD1",tarifas!$D$11*(SUMIFS($H$11:$H$8770,$F$11:$F$8770,"=COD1",$B$11:$B$8770,"="&amp;B4692)/COUNTIFS($F$11:$F$8770,"=COD1",$B$11:$B$8770,"="&amp;B4692))/COUNTIFS($A$11:$A$8770,"="&amp;A4692,$F$11:$F$8770,"=COD1"),0)</f>
        <v>0</v>
      </c>
      <c r="L4692" s="13" t="e">
        <f>(VLOOKUP(F4692,tarifas!$C$7:$D$10,2,FALSE)+tarifas!$D$21)*datos!H4692</f>
        <v>#N/A</v>
      </c>
      <c r="M4692">
        <v>0</v>
      </c>
      <c r="N4692" s="13" t="e">
        <f t="shared" si="665"/>
        <v>#N/A</v>
      </c>
      <c r="O4692">
        <f t="shared" si="666"/>
        <v>0</v>
      </c>
      <c r="P4692" s="12">
        <f t="shared" si="667"/>
        <v>206.64801337147787</v>
      </c>
      <c r="Q4692">
        <f t="shared" si="668"/>
        <v>0</v>
      </c>
      <c r="R4692">
        <f>$D$2*tarifas!$D$12/24</f>
        <v>1.4541666666666666</v>
      </c>
      <c r="S4692" t="e">
        <f>VLOOKUP(E4692&amp;" "&amp;F4692,tarifas!$A$13:$D$20,4,FALSE)*P4692</f>
        <v>#N/A</v>
      </c>
      <c r="T4692">
        <f>IF(F4692="COD1",tarifas!$D$11*(SUMIFS($P$11:$P$8770,$F$11:$F$8770,"=COD1",$B$11:$B$8770,"="&amp;B4692)/COUNTIFS($F$11:$F$8770,"=COD1",$B$11:$B$8770,"="&amp;B4692))/COUNTIFS($A$11:$A$8770,"="&amp;A4692,$F$11:$F$8770,"=COD1"),0)</f>
        <v>0</v>
      </c>
      <c r="U4692" t="e">
        <f>(VLOOKUP(F4692,tarifas!$C$7:$D$10,2,FALSE)+tarifas!$D$21)*datos!P4692</f>
        <v>#N/A</v>
      </c>
      <c r="V4692" t="e">
        <f t="shared" si="669"/>
        <v>#N/A</v>
      </c>
      <c r="W4692">
        <f t="shared" si="670"/>
        <v>0</v>
      </c>
    </row>
    <row r="4693" spans="1:23" x14ac:dyDescent="0.25">
      <c r="A4693">
        <f t="shared" si="663"/>
        <v>194</v>
      </c>
      <c r="B4693">
        <f t="shared" si="664"/>
        <v>7</v>
      </c>
      <c r="C4693" s="1">
        <f t="shared" si="671"/>
        <v>41835.083333321978</v>
      </c>
      <c r="D4693" s="7">
        <v>0</v>
      </c>
      <c r="E4693" s="7"/>
      <c r="G4693">
        <v>44.58</v>
      </c>
      <c r="H4693" s="12">
        <v>206.14196465505665</v>
      </c>
      <c r="I4693" s="13">
        <f>$D$2*tarifas!$D$12/24</f>
        <v>1.4541666666666666</v>
      </c>
      <c r="J4693" s="13" t="e">
        <f>VLOOKUP(E4693&amp;" "&amp;F4693,tarifas!$A$13:$D$20,4,FALSE)*H4693</f>
        <v>#N/A</v>
      </c>
      <c r="K4693" s="13">
        <f>IF(F4693="COD1",tarifas!$D$11*(SUMIFS($H$11:$H$8770,$F$11:$F$8770,"=COD1",$B$11:$B$8770,"="&amp;B4693)/COUNTIFS($F$11:$F$8770,"=COD1",$B$11:$B$8770,"="&amp;B4693))/COUNTIFS($A$11:$A$8770,"="&amp;A4693,$F$11:$F$8770,"=COD1"),0)</f>
        <v>0</v>
      </c>
      <c r="L4693" s="13" t="e">
        <f>(VLOOKUP(F4693,tarifas!$C$7:$D$10,2,FALSE)+tarifas!$D$21)*datos!H4693</f>
        <v>#N/A</v>
      </c>
      <c r="M4693">
        <v>0</v>
      </c>
      <c r="N4693" s="13" t="e">
        <f t="shared" si="665"/>
        <v>#N/A</v>
      </c>
      <c r="O4693">
        <f t="shared" si="666"/>
        <v>0</v>
      </c>
      <c r="P4693" s="12">
        <f t="shared" si="667"/>
        <v>206.14196465505665</v>
      </c>
      <c r="Q4693">
        <f t="shared" si="668"/>
        <v>0</v>
      </c>
      <c r="R4693">
        <f>$D$2*tarifas!$D$12/24</f>
        <v>1.4541666666666666</v>
      </c>
      <c r="S4693" t="e">
        <f>VLOOKUP(E4693&amp;" "&amp;F4693,tarifas!$A$13:$D$20,4,FALSE)*P4693</f>
        <v>#N/A</v>
      </c>
      <c r="T4693">
        <f>IF(F4693="COD1",tarifas!$D$11*(SUMIFS($P$11:$P$8770,$F$11:$F$8770,"=COD1",$B$11:$B$8770,"="&amp;B4693)/COUNTIFS($F$11:$F$8770,"=COD1",$B$11:$B$8770,"="&amp;B4693))/COUNTIFS($A$11:$A$8770,"="&amp;A4693,$F$11:$F$8770,"=COD1"),0)</f>
        <v>0</v>
      </c>
      <c r="U4693" t="e">
        <f>(VLOOKUP(F4693,tarifas!$C$7:$D$10,2,FALSE)+tarifas!$D$21)*datos!P4693</f>
        <v>#N/A</v>
      </c>
      <c r="V4693" t="e">
        <f t="shared" si="669"/>
        <v>#N/A</v>
      </c>
      <c r="W4693">
        <f t="shared" si="670"/>
        <v>0</v>
      </c>
    </row>
    <row r="4694" spans="1:23" x14ac:dyDescent="0.25">
      <c r="A4694">
        <f t="shared" si="663"/>
        <v>194</v>
      </c>
      <c r="B4694">
        <f t="shared" si="664"/>
        <v>7</v>
      </c>
      <c r="C4694" s="1">
        <f t="shared" si="671"/>
        <v>41835.124999988642</v>
      </c>
      <c r="D4694" s="7">
        <v>0</v>
      </c>
      <c r="E4694" s="7"/>
      <c r="G4694">
        <v>44.58</v>
      </c>
      <c r="H4694" s="12">
        <v>198.91507374373171</v>
      </c>
      <c r="I4694" s="13">
        <f>$D$2*tarifas!$D$12/24</f>
        <v>1.4541666666666666</v>
      </c>
      <c r="J4694" s="13" t="e">
        <f>VLOOKUP(E4694&amp;" "&amp;F4694,tarifas!$A$13:$D$20,4,FALSE)*H4694</f>
        <v>#N/A</v>
      </c>
      <c r="K4694" s="13">
        <f>IF(F4694="COD1",tarifas!$D$11*(SUMIFS($H$11:$H$8770,$F$11:$F$8770,"=COD1",$B$11:$B$8770,"="&amp;B4694)/COUNTIFS($F$11:$F$8770,"=COD1",$B$11:$B$8770,"="&amp;B4694))/COUNTIFS($A$11:$A$8770,"="&amp;A4694,$F$11:$F$8770,"=COD1"),0)</f>
        <v>0</v>
      </c>
      <c r="L4694" s="13" t="e">
        <f>(VLOOKUP(F4694,tarifas!$C$7:$D$10,2,FALSE)+tarifas!$D$21)*datos!H4694</f>
        <v>#N/A</v>
      </c>
      <c r="M4694">
        <v>0</v>
      </c>
      <c r="N4694" s="13" t="e">
        <f t="shared" si="665"/>
        <v>#N/A</v>
      </c>
      <c r="O4694">
        <f t="shared" si="666"/>
        <v>0</v>
      </c>
      <c r="P4694" s="12">
        <f t="shared" si="667"/>
        <v>198.91507374373171</v>
      </c>
      <c r="Q4694">
        <f t="shared" si="668"/>
        <v>0</v>
      </c>
      <c r="R4694">
        <f>$D$2*tarifas!$D$12/24</f>
        <v>1.4541666666666666</v>
      </c>
      <c r="S4694" t="e">
        <f>VLOOKUP(E4694&amp;" "&amp;F4694,tarifas!$A$13:$D$20,4,FALSE)*P4694</f>
        <v>#N/A</v>
      </c>
      <c r="T4694">
        <f>IF(F4694="COD1",tarifas!$D$11*(SUMIFS($P$11:$P$8770,$F$11:$F$8770,"=COD1",$B$11:$B$8770,"="&amp;B4694)/COUNTIFS($F$11:$F$8770,"=COD1",$B$11:$B$8770,"="&amp;B4694))/COUNTIFS($A$11:$A$8770,"="&amp;A4694,$F$11:$F$8770,"=COD1"),0)</f>
        <v>0</v>
      </c>
      <c r="U4694" t="e">
        <f>(VLOOKUP(F4694,tarifas!$C$7:$D$10,2,FALSE)+tarifas!$D$21)*datos!P4694</f>
        <v>#N/A</v>
      </c>
      <c r="V4694" t="e">
        <f t="shared" si="669"/>
        <v>#N/A</v>
      </c>
      <c r="W4694">
        <f t="shared" si="670"/>
        <v>0</v>
      </c>
    </row>
    <row r="4695" spans="1:23" x14ac:dyDescent="0.25">
      <c r="A4695">
        <f t="shared" si="663"/>
        <v>194</v>
      </c>
      <c r="B4695">
        <f t="shared" si="664"/>
        <v>7</v>
      </c>
      <c r="C4695" s="1">
        <f t="shared" si="671"/>
        <v>41835.166666655306</v>
      </c>
      <c r="D4695" s="7">
        <v>0</v>
      </c>
      <c r="E4695" s="7"/>
      <c r="G4695">
        <v>46.02</v>
      </c>
      <c r="H4695" s="12">
        <v>196.47685066076994</v>
      </c>
      <c r="I4695" s="13">
        <f>$D$2*tarifas!$D$12/24</f>
        <v>1.4541666666666666</v>
      </c>
      <c r="J4695" s="13" t="e">
        <f>VLOOKUP(E4695&amp;" "&amp;F4695,tarifas!$A$13:$D$20,4,FALSE)*H4695</f>
        <v>#N/A</v>
      </c>
      <c r="K4695" s="13">
        <f>IF(F4695="COD1",tarifas!$D$11*(SUMIFS($H$11:$H$8770,$F$11:$F$8770,"=COD1",$B$11:$B$8770,"="&amp;B4695)/COUNTIFS($F$11:$F$8770,"=COD1",$B$11:$B$8770,"="&amp;B4695))/COUNTIFS($A$11:$A$8770,"="&amp;A4695,$F$11:$F$8770,"=COD1"),0)</f>
        <v>0</v>
      </c>
      <c r="L4695" s="13" t="e">
        <f>(VLOOKUP(F4695,tarifas!$C$7:$D$10,2,FALSE)+tarifas!$D$21)*datos!H4695</f>
        <v>#N/A</v>
      </c>
      <c r="M4695">
        <v>0</v>
      </c>
      <c r="N4695" s="13" t="e">
        <f t="shared" si="665"/>
        <v>#N/A</v>
      </c>
      <c r="O4695">
        <f t="shared" si="666"/>
        <v>0</v>
      </c>
      <c r="P4695" s="12">
        <f t="shared" si="667"/>
        <v>196.47685066076994</v>
      </c>
      <c r="Q4695">
        <f t="shared" si="668"/>
        <v>0</v>
      </c>
      <c r="R4695">
        <f>$D$2*tarifas!$D$12/24</f>
        <v>1.4541666666666666</v>
      </c>
      <c r="S4695" t="e">
        <f>VLOOKUP(E4695&amp;" "&amp;F4695,tarifas!$A$13:$D$20,4,FALSE)*P4695</f>
        <v>#N/A</v>
      </c>
      <c r="T4695">
        <f>IF(F4695="COD1",tarifas!$D$11*(SUMIFS($P$11:$P$8770,$F$11:$F$8770,"=COD1",$B$11:$B$8770,"="&amp;B4695)/COUNTIFS($F$11:$F$8770,"=COD1",$B$11:$B$8770,"="&amp;B4695))/COUNTIFS($A$11:$A$8770,"="&amp;A4695,$F$11:$F$8770,"=COD1"),0)</f>
        <v>0</v>
      </c>
      <c r="U4695" t="e">
        <f>(VLOOKUP(F4695,tarifas!$C$7:$D$10,2,FALSE)+tarifas!$D$21)*datos!P4695</f>
        <v>#N/A</v>
      </c>
      <c r="V4695" t="e">
        <f t="shared" si="669"/>
        <v>#N/A</v>
      </c>
      <c r="W4695">
        <f t="shared" si="670"/>
        <v>0</v>
      </c>
    </row>
    <row r="4696" spans="1:23" x14ac:dyDescent="0.25">
      <c r="A4696">
        <f t="shared" si="663"/>
        <v>194</v>
      </c>
      <c r="B4696">
        <f t="shared" si="664"/>
        <v>7</v>
      </c>
      <c r="C4696" s="1">
        <f t="shared" si="671"/>
        <v>41835.208333321971</v>
      </c>
      <c r="D4696" s="7">
        <v>0</v>
      </c>
      <c r="E4696" s="7"/>
      <c r="G4696">
        <v>54.87</v>
      </c>
      <c r="H4696" s="12">
        <v>194.7031273884063</v>
      </c>
      <c r="I4696" s="13">
        <f>$D$2*tarifas!$D$12/24</f>
        <v>1.4541666666666666</v>
      </c>
      <c r="J4696" s="13" t="e">
        <f>VLOOKUP(E4696&amp;" "&amp;F4696,tarifas!$A$13:$D$20,4,FALSE)*H4696</f>
        <v>#N/A</v>
      </c>
      <c r="K4696" s="13">
        <f>IF(F4696="COD1",tarifas!$D$11*(SUMIFS($H$11:$H$8770,$F$11:$F$8770,"=COD1",$B$11:$B$8770,"="&amp;B4696)/COUNTIFS($F$11:$F$8770,"=COD1",$B$11:$B$8770,"="&amp;B4696))/COUNTIFS($A$11:$A$8770,"="&amp;A4696,$F$11:$F$8770,"=COD1"),0)</f>
        <v>0</v>
      </c>
      <c r="L4696" s="13" t="e">
        <f>(VLOOKUP(F4696,tarifas!$C$7:$D$10,2,FALSE)+tarifas!$D$21)*datos!H4696</f>
        <v>#N/A</v>
      </c>
      <c r="M4696">
        <v>7.4751300000000001</v>
      </c>
      <c r="N4696" s="13" t="e">
        <f t="shared" si="665"/>
        <v>#N/A</v>
      </c>
      <c r="O4696">
        <f t="shared" si="666"/>
        <v>7.4751300000000001</v>
      </c>
      <c r="P4696" s="12">
        <f t="shared" si="667"/>
        <v>187.22799738840629</v>
      </c>
      <c r="Q4696">
        <f t="shared" si="668"/>
        <v>0</v>
      </c>
      <c r="R4696">
        <f>$D$2*tarifas!$D$12/24</f>
        <v>1.4541666666666666</v>
      </c>
      <c r="S4696" t="e">
        <f>VLOOKUP(E4696&amp;" "&amp;F4696,tarifas!$A$13:$D$20,4,FALSE)*P4696</f>
        <v>#N/A</v>
      </c>
      <c r="T4696">
        <f>IF(F4696="COD1",tarifas!$D$11*(SUMIFS($P$11:$P$8770,$F$11:$F$8770,"=COD1",$B$11:$B$8770,"="&amp;B4696)/COUNTIFS($F$11:$F$8770,"=COD1",$B$11:$B$8770,"="&amp;B4696))/COUNTIFS($A$11:$A$8770,"="&amp;A4696,$F$11:$F$8770,"=COD1"),0)</f>
        <v>0</v>
      </c>
      <c r="U4696" t="e">
        <f>(VLOOKUP(F4696,tarifas!$C$7:$D$10,2,FALSE)+tarifas!$D$21)*datos!P4696</f>
        <v>#N/A</v>
      </c>
      <c r="V4696" t="e">
        <f t="shared" si="669"/>
        <v>#N/A</v>
      </c>
      <c r="W4696">
        <f t="shared" si="670"/>
        <v>0</v>
      </c>
    </row>
    <row r="4697" spans="1:23" x14ac:dyDescent="0.25">
      <c r="A4697">
        <f t="shared" si="663"/>
        <v>194</v>
      </c>
      <c r="B4697">
        <f t="shared" si="664"/>
        <v>7</v>
      </c>
      <c r="C4697" s="1">
        <f t="shared" si="671"/>
        <v>41835.249999988635</v>
      </c>
      <c r="D4697" s="7">
        <v>0</v>
      </c>
      <c r="E4697" s="7"/>
      <c r="G4697">
        <v>59</v>
      </c>
      <c r="H4697" s="12">
        <v>187.32790163430462</v>
      </c>
      <c r="I4697" s="13">
        <f>$D$2*tarifas!$D$12/24</f>
        <v>1.4541666666666666</v>
      </c>
      <c r="J4697" s="13" t="e">
        <f>VLOOKUP(E4697&amp;" "&amp;F4697,tarifas!$A$13:$D$20,4,FALSE)*H4697</f>
        <v>#N/A</v>
      </c>
      <c r="K4697" s="13">
        <f>IF(F4697="COD1",tarifas!$D$11*(SUMIFS($H$11:$H$8770,$F$11:$F$8770,"=COD1",$B$11:$B$8770,"="&amp;B4697)/COUNTIFS($F$11:$F$8770,"=COD1",$B$11:$B$8770,"="&amp;B4697))/COUNTIFS($A$11:$A$8770,"="&amp;A4697,$F$11:$F$8770,"=COD1"),0)</f>
        <v>0</v>
      </c>
      <c r="L4697" s="13" t="e">
        <f>(VLOOKUP(F4697,tarifas!$C$7:$D$10,2,FALSE)+tarifas!$D$21)*datos!H4697</f>
        <v>#N/A</v>
      </c>
      <c r="M4697">
        <v>37.386600000000001</v>
      </c>
      <c r="N4697" s="13" t="e">
        <f t="shared" si="665"/>
        <v>#N/A</v>
      </c>
      <c r="O4697">
        <f t="shared" si="666"/>
        <v>37.386600000000001</v>
      </c>
      <c r="P4697" s="12">
        <f t="shared" si="667"/>
        <v>149.94130163430464</v>
      </c>
      <c r="Q4697">
        <f t="shared" si="668"/>
        <v>0</v>
      </c>
      <c r="R4697">
        <f>$D$2*tarifas!$D$12/24</f>
        <v>1.4541666666666666</v>
      </c>
      <c r="S4697" t="e">
        <f>VLOOKUP(E4697&amp;" "&amp;F4697,tarifas!$A$13:$D$20,4,FALSE)*P4697</f>
        <v>#N/A</v>
      </c>
      <c r="T4697">
        <f>IF(F4697="COD1",tarifas!$D$11*(SUMIFS($P$11:$P$8770,$F$11:$F$8770,"=COD1",$B$11:$B$8770,"="&amp;B4697)/COUNTIFS($F$11:$F$8770,"=COD1",$B$11:$B$8770,"="&amp;B4697))/COUNTIFS($A$11:$A$8770,"="&amp;A4697,$F$11:$F$8770,"=COD1"),0)</f>
        <v>0</v>
      </c>
      <c r="U4697" t="e">
        <f>(VLOOKUP(F4697,tarifas!$C$7:$D$10,2,FALSE)+tarifas!$D$21)*datos!P4697</f>
        <v>#N/A</v>
      </c>
      <c r="V4697" t="e">
        <f t="shared" si="669"/>
        <v>#N/A</v>
      </c>
      <c r="W4697">
        <f t="shared" si="670"/>
        <v>0</v>
      </c>
    </row>
    <row r="4698" spans="1:23" x14ac:dyDescent="0.25">
      <c r="A4698">
        <f t="shared" si="663"/>
        <v>194</v>
      </c>
      <c r="B4698">
        <f t="shared" si="664"/>
        <v>7</v>
      </c>
      <c r="C4698" s="1">
        <f t="shared" si="671"/>
        <v>41835.291666655299</v>
      </c>
      <c r="D4698" s="7">
        <v>98.13636363636364</v>
      </c>
      <c r="E4698" s="7"/>
      <c r="G4698">
        <v>59.12</v>
      </c>
      <c r="H4698" s="12">
        <v>239.89278489586809</v>
      </c>
      <c r="I4698" s="13">
        <f>$D$2*tarifas!$D$12/24</f>
        <v>1.4541666666666666</v>
      </c>
      <c r="J4698" s="13" t="e">
        <f>VLOOKUP(E4698&amp;" "&amp;F4698,tarifas!$A$13:$D$20,4,FALSE)*H4698</f>
        <v>#N/A</v>
      </c>
      <c r="K4698" s="13">
        <f>IF(F4698="COD1",tarifas!$D$11*(SUMIFS($H$11:$H$8770,$F$11:$F$8770,"=COD1",$B$11:$B$8770,"="&amp;B4698)/COUNTIFS($F$11:$F$8770,"=COD1",$B$11:$B$8770,"="&amp;B4698))/COUNTIFS($A$11:$A$8770,"="&amp;A4698,$F$11:$F$8770,"=COD1"),0)</f>
        <v>0</v>
      </c>
      <c r="L4698" s="13" t="e">
        <f>(VLOOKUP(F4698,tarifas!$C$7:$D$10,2,FALSE)+tarifas!$D$21)*datos!H4698</f>
        <v>#N/A</v>
      </c>
      <c r="M4698">
        <v>164.16245999999998</v>
      </c>
      <c r="N4698" s="13" t="e">
        <f t="shared" si="665"/>
        <v>#N/A</v>
      </c>
      <c r="O4698">
        <f t="shared" si="666"/>
        <v>164.16245999999998</v>
      </c>
      <c r="P4698" s="12">
        <f t="shared" si="667"/>
        <v>75.730324895868108</v>
      </c>
      <c r="Q4698">
        <f t="shared" si="668"/>
        <v>0</v>
      </c>
      <c r="R4698">
        <f>$D$2*tarifas!$D$12/24</f>
        <v>1.4541666666666666</v>
      </c>
      <c r="S4698" t="e">
        <f>VLOOKUP(E4698&amp;" "&amp;F4698,tarifas!$A$13:$D$20,4,FALSE)*P4698</f>
        <v>#N/A</v>
      </c>
      <c r="T4698">
        <f>IF(F4698="COD1",tarifas!$D$11*(SUMIFS($P$11:$P$8770,$F$11:$F$8770,"=COD1",$B$11:$B$8770,"="&amp;B4698)/COUNTIFS($F$11:$F$8770,"=COD1",$B$11:$B$8770,"="&amp;B4698))/COUNTIFS($A$11:$A$8770,"="&amp;A4698,$F$11:$F$8770,"=COD1"),0)</f>
        <v>0</v>
      </c>
      <c r="U4698" t="e">
        <f>(VLOOKUP(F4698,tarifas!$C$7:$D$10,2,FALSE)+tarifas!$D$21)*datos!P4698</f>
        <v>#N/A</v>
      </c>
      <c r="V4698" t="e">
        <f t="shared" si="669"/>
        <v>#N/A</v>
      </c>
      <c r="W4698">
        <f t="shared" si="670"/>
        <v>0</v>
      </c>
    </row>
    <row r="4699" spans="1:23" x14ac:dyDescent="0.25">
      <c r="A4699">
        <f t="shared" si="663"/>
        <v>194</v>
      </c>
      <c r="B4699">
        <f t="shared" si="664"/>
        <v>7</v>
      </c>
      <c r="C4699" s="1">
        <f t="shared" si="671"/>
        <v>41835.333333321963</v>
      </c>
      <c r="D4699" s="7">
        <v>281.78787878787881</v>
      </c>
      <c r="E4699" s="7"/>
      <c r="G4699">
        <v>60.56</v>
      </c>
      <c r="H4699" s="12">
        <v>426.52431936201435</v>
      </c>
      <c r="I4699" s="13">
        <f>$D$2*tarifas!$D$12/24</f>
        <v>1.4541666666666666</v>
      </c>
      <c r="J4699" s="13" t="e">
        <f>VLOOKUP(E4699&amp;" "&amp;F4699,tarifas!$A$13:$D$20,4,FALSE)*H4699</f>
        <v>#N/A</v>
      </c>
      <c r="K4699" s="13">
        <f>IF(F4699="COD1",tarifas!$D$11*(SUMIFS($H$11:$H$8770,$F$11:$F$8770,"=COD1",$B$11:$B$8770,"="&amp;B4699)/COUNTIFS($F$11:$F$8770,"=COD1",$B$11:$B$8770,"="&amp;B4699))/COUNTIFS($A$11:$A$8770,"="&amp;A4699,$F$11:$F$8770,"=COD1"),0)</f>
        <v>0</v>
      </c>
      <c r="L4699" s="13" t="e">
        <f>(VLOOKUP(F4699,tarifas!$C$7:$D$10,2,FALSE)+tarifas!$D$21)*datos!H4699</f>
        <v>#N/A</v>
      </c>
      <c r="M4699">
        <v>287.43299000000002</v>
      </c>
      <c r="N4699" s="13" t="e">
        <f t="shared" si="665"/>
        <v>#N/A</v>
      </c>
      <c r="O4699">
        <f t="shared" si="666"/>
        <v>287.43299000000002</v>
      </c>
      <c r="P4699" s="12">
        <f t="shared" si="667"/>
        <v>139.09132936201433</v>
      </c>
      <c r="Q4699">
        <f t="shared" si="668"/>
        <v>0</v>
      </c>
      <c r="R4699">
        <f>$D$2*tarifas!$D$12/24</f>
        <v>1.4541666666666666</v>
      </c>
      <c r="S4699" t="e">
        <f>VLOOKUP(E4699&amp;" "&amp;F4699,tarifas!$A$13:$D$20,4,FALSE)*P4699</f>
        <v>#N/A</v>
      </c>
      <c r="T4699">
        <f>IF(F4699="COD1",tarifas!$D$11*(SUMIFS($P$11:$P$8770,$F$11:$F$8770,"=COD1",$B$11:$B$8770,"="&amp;B4699)/COUNTIFS($F$11:$F$8770,"=COD1",$B$11:$B$8770,"="&amp;B4699))/COUNTIFS($A$11:$A$8770,"="&amp;A4699,$F$11:$F$8770,"=COD1"),0)</f>
        <v>0</v>
      </c>
      <c r="U4699" t="e">
        <f>(VLOOKUP(F4699,tarifas!$C$7:$D$10,2,FALSE)+tarifas!$D$21)*datos!P4699</f>
        <v>#N/A</v>
      </c>
      <c r="V4699" t="e">
        <f t="shared" si="669"/>
        <v>#N/A</v>
      </c>
      <c r="W4699">
        <f t="shared" si="670"/>
        <v>0</v>
      </c>
    </row>
    <row r="4700" spans="1:23" x14ac:dyDescent="0.25">
      <c r="A4700">
        <f t="shared" si="663"/>
        <v>194</v>
      </c>
      <c r="B4700">
        <f t="shared" si="664"/>
        <v>7</v>
      </c>
      <c r="C4700" s="1">
        <f t="shared" si="671"/>
        <v>41835.374999988628</v>
      </c>
      <c r="D4700" s="7">
        <v>470.07575757575756</v>
      </c>
      <c r="E4700" s="7"/>
      <c r="G4700">
        <v>61</v>
      </c>
      <c r="H4700" s="12">
        <v>524.78938865592704</v>
      </c>
      <c r="I4700" s="13">
        <f>$D$2*tarifas!$D$12/24</f>
        <v>1.4541666666666666</v>
      </c>
      <c r="J4700" s="13" t="e">
        <f>VLOOKUP(E4700&amp;" "&amp;F4700,tarifas!$A$13:$D$20,4,FALSE)*H4700</f>
        <v>#N/A</v>
      </c>
      <c r="K4700" s="13">
        <f>IF(F4700="COD1",tarifas!$D$11*(SUMIFS($H$11:$H$8770,$F$11:$F$8770,"=COD1",$B$11:$B$8770,"="&amp;B4700)/COUNTIFS($F$11:$F$8770,"=COD1",$B$11:$B$8770,"="&amp;B4700))/COUNTIFS($A$11:$A$8770,"="&amp;A4700,$F$11:$F$8770,"=COD1"),0)</f>
        <v>0</v>
      </c>
      <c r="L4700" s="13" t="e">
        <f>(VLOOKUP(F4700,tarifas!$C$7:$D$10,2,FALSE)+tarifas!$D$21)*datos!H4700</f>
        <v>#N/A</v>
      </c>
      <c r="M4700">
        <v>381.61430000000001</v>
      </c>
      <c r="N4700" s="13" t="e">
        <f t="shared" si="665"/>
        <v>#N/A</v>
      </c>
      <c r="O4700">
        <f t="shared" si="666"/>
        <v>381.61430000000001</v>
      </c>
      <c r="P4700" s="12">
        <f t="shared" si="667"/>
        <v>143.17508865592703</v>
      </c>
      <c r="Q4700">
        <f t="shared" si="668"/>
        <v>0</v>
      </c>
      <c r="R4700">
        <f>$D$2*tarifas!$D$12/24</f>
        <v>1.4541666666666666</v>
      </c>
      <c r="S4700" t="e">
        <f>VLOOKUP(E4700&amp;" "&amp;F4700,tarifas!$A$13:$D$20,4,FALSE)*P4700</f>
        <v>#N/A</v>
      </c>
      <c r="T4700">
        <f>IF(F4700="COD1",tarifas!$D$11*(SUMIFS($P$11:$P$8770,$F$11:$F$8770,"=COD1",$B$11:$B$8770,"="&amp;B4700)/COUNTIFS($F$11:$F$8770,"=COD1",$B$11:$B$8770,"="&amp;B4700))/COUNTIFS($A$11:$A$8770,"="&amp;A4700,$F$11:$F$8770,"=COD1"),0)</f>
        <v>0</v>
      </c>
      <c r="U4700" t="e">
        <f>(VLOOKUP(F4700,tarifas!$C$7:$D$10,2,FALSE)+tarifas!$D$21)*datos!P4700</f>
        <v>#N/A</v>
      </c>
      <c r="V4700" t="e">
        <f t="shared" si="669"/>
        <v>#N/A</v>
      </c>
      <c r="W4700">
        <f t="shared" si="670"/>
        <v>0</v>
      </c>
    </row>
    <row r="4701" spans="1:23" x14ac:dyDescent="0.25">
      <c r="A4701">
        <f t="shared" si="663"/>
        <v>194</v>
      </c>
      <c r="B4701">
        <f t="shared" si="664"/>
        <v>7</v>
      </c>
      <c r="C4701" s="1">
        <f t="shared" si="671"/>
        <v>41835.416666655292</v>
      </c>
      <c r="D4701" s="7">
        <v>634.40909090909088</v>
      </c>
      <c r="E4701" s="7"/>
      <c r="G4701">
        <v>60.56</v>
      </c>
      <c r="H4701" s="12">
        <v>581.13950312297879</v>
      </c>
      <c r="I4701" s="13">
        <f>$D$2*tarifas!$D$12/24</f>
        <v>1.4541666666666666</v>
      </c>
      <c r="J4701" s="13" t="e">
        <f>VLOOKUP(E4701&amp;" "&amp;F4701,tarifas!$A$13:$D$20,4,FALSE)*H4701</f>
        <v>#N/A</v>
      </c>
      <c r="K4701" s="13">
        <f>IF(F4701="COD1",tarifas!$D$11*(SUMIFS($H$11:$H$8770,$F$11:$F$8770,"=COD1",$B$11:$B$8770,"="&amp;B4701)/COUNTIFS($F$11:$F$8770,"=COD1",$B$11:$B$8770,"="&amp;B4701))/COUNTIFS($A$11:$A$8770,"="&amp;A4701,$F$11:$F$8770,"=COD1"),0)</f>
        <v>0</v>
      </c>
      <c r="L4701" s="13" t="e">
        <f>(VLOOKUP(F4701,tarifas!$C$7:$D$10,2,FALSE)+tarifas!$D$21)*datos!H4701</f>
        <v>#N/A</v>
      </c>
      <c r="M4701">
        <v>448.10786999999999</v>
      </c>
      <c r="N4701" s="13" t="e">
        <f t="shared" si="665"/>
        <v>#N/A</v>
      </c>
      <c r="O4701">
        <f t="shared" si="666"/>
        <v>448.10786999999999</v>
      </c>
      <c r="P4701" s="12">
        <f t="shared" si="667"/>
        <v>133.0316331229788</v>
      </c>
      <c r="Q4701">
        <f t="shared" si="668"/>
        <v>0</v>
      </c>
      <c r="R4701">
        <f>$D$2*tarifas!$D$12/24</f>
        <v>1.4541666666666666</v>
      </c>
      <c r="S4701" t="e">
        <f>VLOOKUP(E4701&amp;" "&amp;F4701,tarifas!$A$13:$D$20,4,FALSE)*P4701</f>
        <v>#N/A</v>
      </c>
      <c r="T4701">
        <f>IF(F4701="COD1",tarifas!$D$11*(SUMIFS($P$11:$P$8770,$F$11:$F$8770,"=COD1",$B$11:$B$8770,"="&amp;B4701)/COUNTIFS($F$11:$F$8770,"=COD1",$B$11:$B$8770,"="&amp;B4701))/COUNTIFS($A$11:$A$8770,"="&amp;A4701,$F$11:$F$8770,"=COD1"),0)</f>
        <v>0</v>
      </c>
      <c r="U4701" t="e">
        <f>(VLOOKUP(F4701,tarifas!$C$7:$D$10,2,FALSE)+tarifas!$D$21)*datos!P4701</f>
        <v>#N/A</v>
      </c>
      <c r="V4701" t="e">
        <f t="shared" si="669"/>
        <v>#N/A</v>
      </c>
      <c r="W4701">
        <f t="shared" si="670"/>
        <v>0</v>
      </c>
    </row>
    <row r="4702" spans="1:23" x14ac:dyDescent="0.25">
      <c r="A4702">
        <f t="shared" si="663"/>
        <v>194</v>
      </c>
      <c r="B4702">
        <f t="shared" si="664"/>
        <v>7</v>
      </c>
      <c r="C4702" s="1">
        <f t="shared" si="671"/>
        <v>41835.458333321956</v>
      </c>
      <c r="D4702" s="7">
        <v>738.72727272727275</v>
      </c>
      <c r="E4702" s="7"/>
      <c r="G4702">
        <v>63.56</v>
      </c>
      <c r="H4702" s="12">
        <v>440.33890828426445</v>
      </c>
      <c r="I4702" s="13">
        <f>$D$2*tarifas!$D$12/24</f>
        <v>1.4541666666666666</v>
      </c>
      <c r="J4702" s="13" t="e">
        <f>VLOOKUP(E4702&amp;" "&amp;F4702,tarifas!$A$13:$D$20,4,FALSE)*H4702</f>
        <v>#N/A</v>
      </c>
      <c r="K4702" s="13">
        <f>IF(F4702="COD1",tarifas!$D$11*(SUMIFS($H$11:$H$8770,$F$11:$F$8770,"=COD1",$B$11:$B$8770,"="&amp;B4702)/COUNTIFS($F$11:$F$8770,"=COD1",$B$11:$B$8770,"="&amp;B4702))/COUNTIFS($A$11:$A$8770,"="&amp;A4702,$F$11:$F$8770,"=COD1"),0)</f>
        <v>0</v>
      </c>
      <c r="L4702" s="13" t="e">
        <f>(VLOOKUP(F4702,tarifas!$C$7:$D$10,2,FALSE)+tarifas!$D$21)*datos!H4702</f>
        <v>#N/A</v>
      </c>
      <c r="M4702">
        <v>485.30518999999998</v>
      </c>
      <c r="N4702" s="13" t="e">
        <f t="shared" si="665"/>
        <v>#N/A</v>
      </c>
      <c r="O4702">
        <f t="shared" si="666"/>
        <v>440.33890828426445</v>
      </c>
      <c r="P4702" s="12">
        <f t="shared" si="667"/>
        <v>0</v>
      </c>
      <c r="Q4702">
        <f t="shared" si="668"/>
        <v>44.966281715735533</v>
      </c>
      <c r="R4702">
        <f>$D$2*tarifas!$D$12/24</f>
        <v>1.4541666666666666</v>
      </c>
      <c r="S4702" t="e">
        <f>VLOOKUP(E4702&amp;" "&amp;F4702,tarifas!$A$13:$D$20,4,FALSE)*P4702</f>
        <v>#N/A</v>
      </c>
      <c r="T4702">
        <f>IF(F4702="COD1",tarifas!$D$11*(SUMIFS($P$11:$P$8770,$F$11:$F$8770,"=COD1",$B$11:$B$8770,"="&amp;B4702)/COUNTIFS($F$11:$F$8770,"=COD1",$B$11:$B$8770,"="&amp;B4702))/COUNTIFS($A$11:$A$8770,"="&amp;A4702,$F$11:$F$8770,"=COD1"),0)</f>
        <v>0</v>
      </c>
      <c r="U4702" t="e">
        <f>(VLOOKUP(F4702,tarifas!$C$7:$D$10,2,FALSE)+tarifas!$D$21)*datos!P4702</f>
        <v>#N/A</v>
      </c>
      <c r="V4702" t="e">
        <f t="shared" si="669"/>
        <v>#N/A</v>
      </c>
      <c r="W4702">
        <f t="shared" si="670"/>
        <v>2.5722511792669351</v>
      </c>
    </row>
    <row r="4703" spans="1:23" x14ac:dyDescent="0.25">
      <c r="A4703">
        <f t="shared" si="663"/>
        <v>194</v>
      </c>
      <c r="B4703">
        <f t="shared" si="664"/>
        <v>7</v>
      </c>
      <c r="C4703" s="1">
        <f t="shared" si="671"/>
        <v>41835.49999998862</v>
      </c>
      <c r="D4703" s="7">
        <v>809.04545454545462</v>
      </c>
      <c r="E4703" s="7"/>
      <c r="G4703">
        <v>60.8</v>
      </c>
      <c r="H4703" s="12">
        <v>425.46197743758262</v>
      </c>
      <c r="I4703" s="13">
        <f>$D$2*tarifas!$D$12/24</f>
        <v>1.4541666666666666</v>
      </c>
      <c r="J4703" s="13" t="e">
        <f>VLOOKUP(E4703&amp;" "&amp;F4703,tarifas!$A$13:$D$20,4,FALSE)*H4703</f>
        <v>#N/A</v>
      </c>
      <c r="K4703" s="13">
        <f>IF(F4703="COD1",tarifas!$D$11*(SUMIFS($H$11:$H$8770,$F$11:$F$8770,"=COD1",$B$11:$B$8770,"="&amp;B4703)/COUNTIFS($F$11:$F$8770,"=COD1",$B$11:$B$8770,"="&amp;B4703))/COUNTIFS($A$11:$A$8770,"="&amp;A4703,$F$11:$F$8770,"=COD1"),0)</f>
        <v>0</v>
      </c>
      <c r="L4703" s="13" t="e">
        <f>(VLOOKUP(F4703,tarifas!$C$7:$D$10,2,FALSE)+tarifas!$D$21)*datos!H4703</f>
        <v>#N/A</v>
      </c>
      <c r="M4703">
        <v>492.68887999999998</v>
      </c>
      <c r="N4703" s="13" t="e">
        <f t="shared" si="665"/>
        <v>#N/A</v>
      </c>
      <c r="O4703">
        <f t="shared" si="666"/>
        <v>425.46197743758262</v>
      </c>
      <c r="P4703" s="12">
        <f t="shared" si="667"/>
        <v>0</v>
      </c>
      <c r="Q4703">
        <f t="shared" si="668"/>
        <v>67.226902562417365</v>
      </c>
      <c r="R4703">
        <f>$D$2*tarifas!$D$12/24</f>
        <v>1.4541666666666666</v>
      </c>
      <c r="S4703" t="e">
        <f>VLOOKUP(E4703&amp;" "&amp;F4703,tarifas!$A$13:$D$20,4,FALSE)*P4703</f>
        <v>#N/A</v>
      </c>
      <c r="T4703">
        <f>IF(F4703="COD1",tarifas!$D$11*(SUMIFS($P$11:$P$8770,$F$11:$F$8770,"=COD1",$B$11:$B$8770,"="&amp;B4703)/COUNTIFS($F$11:$F$8770,"=COD1",$B$11:$B$8770,"="&amp;B4703))/COUNTIFS($A$11:$A$8770,"="&amp;A4703,$F$11:$F$8770,"=COD1"),0)</f>
        <v>0</v>
      </c>
      <c r="U4703" t="e">
        <f>(VLOOKUP(F4703,tarifas!$C$7:$D$10,2,FALSE)+tarifas!$D$21)*datos!P4703</f>
        <v>#N/A</v>
      </c>
      <c r="V4703" t="e">
        <f t="shared" si="669"/>
        <v>#N/A</v>
      </c>
      <c r="W4703">
        <f t="shared" si="670"/>
        <v>3.6786561082154781</v>
      </c>
    </row>
    <row r="4704" spans="1:23" x14ac:dyDescent="0.25">
      <c r="A4704">
        <f t="shared" si="663"/>
        <v>194</v>
      </c>
      <c r="B4704">
        <f t="shared" si="664"/>
        <v>7</v>
      </c>
      <c r="C4704" s="1">
        <f t="shared" si="671"/>
        <v>41835.541666655285</v>
      </c>
      <c r="D4704" s="7">
        <v>831.45454545454561</v>
      </c>
      <c r="E4704" s="7"/>
      <c r="G4704">
        <v>57.78</v>
      </c>
      <c r="H4704" s="12">
        <v>576.09325604867786</v>
      </c>
      <c r="I4704" s="13">
        <f>$D$2*tarifas!$D$12/24</f>
        <v>1.4541666666666666</v>
      </c>
      <c r="J4704" s="13" t="e">
        <f>VLOOKUP(E4704&amp;" "&amp;F4704,tarifas!$A$13:$D$20,4,FALSE)*H4704</f>
        <v>#N/A</v>
      </c>
      <c r="K4704" s="13">
        <f>IF(F4704="COD1",tarifas!$D$11*(SUMIFS($H$11:$H$8770,$F$11:$F$8770,"=COD1",$B$11:$B$8770,"="&amp;B4704)/COUNTIFS($F$11:$F$8770,"=COD1",$B$11:$B$8770,"="&amp;B4704))/COUNTIFS($A$11:$A$8770,"="&amp;A4704,$F$11:$F$8770,"=COD1"),0)</f>
        <v>0</v>
      </c>
      <c r="L4704" s="13" t="e">
        <f>(VLOOKUP(F4704,tarifas!$C$7:$D$10,2,FALSE)+tarifas!$D$21)*datos!H4704</f>
        <v>#N/A</v>
      </c>
      <c r="M4704">
        <v>472.26128000000006</v>
      </c>
      <c r="N4704" s="13" t="e">
        <f t="shared" si="665"/>
        <v>#N/A</v>
      </c>
      <c r="O4704">
        <f t="shared" si="666"/>
        <v>472.26128000000006</v>
      </c>
      <c r="P4704" s="12">
        <f t="shared" si="667"/>
        <v>103.8319760486778</v>
      </c>
      <c r="Q4704">
        <f t="shared" si="668"/>
        <v>0</v>
      </c>
      <c r="R4704">
        <f>$D$2*tarifas!$D$12/24</f>
        <v>1.4541666666666666</v>
      </c>
      <c r="S4704" t="e">
        <f>VLOOKUP(E4704&amp;" "&amp;F4704,tarifas!$A$13:$D$20,4,FALSE)*P4704</f>
        <v>#N/A</v>
      </c>
      <c r="T4704">
        <f>IF(F4704="COD1",tarifas!$D$11*(SUMIFS($P$11:$P$8770,$F$11:$F$8770,"=COD1",$B$11:$B$8770,"="&amp;B4704)/COUNTIFS($F$11:$F$8770,"=COD1",$B$11:$B$8770,"="&amp;B4704))/COUNTIFS($A$11:$A$8770,"="&amp;A4704,$F$11:$F$8770,"=COD1"),0)</f>
        <v>0</v>
      </c>
      <c r="U4704" t="e">
        <f>(VLOOKUP(F4704,tarifas!$C$7:$D$10,2,FALSE)+tarifas!$D$21)*datos!P4704</f>
        <v>#N/A</v>
      </c>
      <c r="V4704" t="e">
        <f t="shared" si="669"/>
        <v>#N/A</v>
      </c>
      <c r="W4704">
        <f t="shared" si="670"/>
        <v>0</v>
      </c>
    </row>
    <row r="4705" spans="1:23" x14ac:dyDescent="0.25">
      <c r="A4705">
        <f t="shared" si="663"/>
        <v>194</v>
      </c>
      <c r="B4705">
        <f t="shared" si="664"/>
        <v>7</v>
      </c>
      <c r="C4705" s="1">
        <f t="shared" si="671"/>
        <v>41835.583333321949</v>
      </c>
      <c r="D4705" s="7">
        <v>809.56060606060601</v>
      </c>
      <c r="E4705" s="7"/>
      <c r="G4705">
        <v>61.1</v>
      </c>
      <c r="H4705" s="12">
        <v>644.41656483392762</v>
      </c>
      <c r="I4705" s="13">
        <f>$D$2*tarifas!$D$12/24</f>
        <v>1.4541666666666666</v>
      </c>
      <c r="J4705" s="13" t="e">
        <f>VLOOKUP(E4705&amp;" "&amp;F4705,tarifas!$A$13:$D$20,4,FALSE)*H4705</f>
        <v>#N/A</v>
      </c>
      <c r="K4705" s="13">
        <f>IF(F4705="COD1",tarifas!$D$11*(SUMIFS($H$11:$H$8770,$F$11:$F$8770,"=COD1",$B$11:$B$8770,"="&amp;B4705)/COUNTIFS($F$11:$F$8770,"=COD1",$B$11:$B$8770,"="&amp;B4705))/COUNTIFS($A$11:$A$8770,"="&amp;A4705,$F$11:$F$8770,"=COD1"),0)</f>
        <v>0</v>
      </c>
      <c r="L4705" s="13" t="e">
        <f>(VLOOKUP(F4705,tarifas!$C$7:$D$10,2,FALSE)+tarifas!$D$21)*datos!H4705</f>
        <v>#N/A</v>
      </c>
      <c r="M4705">
        <v>419.47487000000001</v>
      </c>
      <c r="N4705" s="13" t="e">
        <f t="shared" si="665"/>
        <v>#N/A</v>
      </c>
      <c r="O4705">
        <f t="shared" si="666"/>
        <v>419.47487000000001</v>
      </c>
      <c r="P4705" s="12">
        <f t="shared" si="667"/>
        <v>224.94169483392761</v>
      </c>
      <c r="Q4705">
        <f t="shared" si="668"/>
        <v>0</v>
      </c>
      <c r="R4705">
        <f>$D$2*tarifas!$D$12/24</f>
        <v>1.4541666666666666</v>
      </c>
      <c r="S4705" t="e">
        <f>VLOOKUP(E4705&amp;" "&amp;F4705,tarifas!$A$13:$D$20,4,FALSE)*P4705</f>
        <v>#N/A</v>
      </c>
      <c r="T4705">
        <f>IF(F4705="COD1",tarifas!$D$11*(SUMIFS($P$11:$P$8770,$F$11:$F$8770,"=COD1",$B$11:$B$8770,"="&amp;B4705)/COUNTIFS($F$11:$F$8770,"=COD1",$B$11:$B$8770,"="&amp;B4705))/COUNTIFS($A$11:$A$8770,"="&amp;A4705,$F$11:$F$8770,"=COD1"),0)</f>
        <v>0</v>
      </c>
      <c r="U4705" t="e">
        <f>(VLOOKUP(F4705,tarifas!$C$7:$D$10,2,FALSE)+tarifas!$D$21)*datos!P4705</f>
        <v>#N/A</v>
      </c>
      <c r="V4705" t="e">
        <f t="shared" si="669"/>
        <v>#N/A</v>
      </c>
      <c r="W4705">
        <f t="shared" si="670"/>
        <v>0</v>
      </c>
    </row>
    <row r="4706" spans="1:23" x14ac:dyDescent="0.25">
      <c r="A4706">
        <f t="shared" si="663"/>
        <v>194</v>
      </c>
      <c r="B4706">
        <f t="shared" si="664"/>
        <v>7</v>
      </c>
      <c r="C4706" s="1">
        <f t="shared" si="671"/>
        <v>41835.624999988613</v>
      </c>
      <c r="D4706" s="7">
        <v>744.13636363636363</v>
      </c>
      <c r="E4706" s="7"/>
      <c r="G4706">
        <v>61.1</v>
      </c>
      <c r="H4706" s="12">
        <v>652.96954153699141</v>
      </c>
      <c r="I4706" s="13">
        <f>$D$2*tarifas!$D$12/24</f>
        <v>1.4541666666666666</v>
      </c>
      <c r="J4706" s="13" t="e">
        <f>VLOOKUP(E4706&amp;" "&amp;F4706,tarifas!$A$13:$D$20,4,FALSE)*H4706</f>
        <v>#N/A</v>
      </c>
      <c r="K4706" s="13">
        <f>IF(F4706="COD1",tarifas!$D$11*(SUMIFS($H$11:$H$8770,$F$11:$F$8770,"=COD1",$B$11:$B$8770,"="&amp;B4706)/COUNTIFS($F$11:$F$8770,"=COD1",$B$11:$B$8770,"="&amp;B4706))/COUNTIFS($A$11:$A$8770,"="&amp;A4706,$F$11:$F$8770,"=COD1"),0)</f>
        <v>0</v>
      </c>
      <c r="L4706" s="13" t="e">
        <f>(VLOOKUP(F4706,tarifas!$C$7:$D$10,2,FALSE)+tarifas!$D$21)*datos!H4706</f>
        <v>#N/A</v>
      </c>
      <c r="M4706">
        <v>335.09315999999995</v>
      </c>
      <c r="N4706" s="13" t="e">
        <f t="shared" si="665"/>
        <v>#N/A</v>
      </c>
      <c r="O4706">
        <f t="shared" si="666"/>
        <v>335.09315999999995</v>
      </c>
      <c r="P4706" s="12">
        <f t="shared" si="667"/>
        <v>317.87638153699146</v>
      </c>
      <c r="Q4706">
        <f t="shared" si="668"/>
        <v>0</v>
      </c>
      <c r="R4706">
        <f>$D$2*tarifas!$D$12/24</f>
        <v>1.4541666666666666</v>
      </c>
      <c r="S4706" t="e">
        <f>VLOOKUP(E4706&amp;" "&amp;F4706,tarifas!$A$13:$D$20,4,FALSE)*P4706</f>
        <v>#N/A</v>
      </c>
      <c r="T4706">
        <f>IF(F4706="COD1",tarifas!$D$11*(SUMIFS($P$11:$P$8770,$F$11:$F$8770,"=COD1",$B$11:$B$8770,"="&amp;B4706)/COUNTIFS($F$11:$F$8770,"=COD1",$B$11:$B$8770,"="&amp;B4706))/COUNTIFS($A$11:$A$8770,"="&amp;A4706,$F$11:$F$8770,"=COD1"),0)</f>
        <v>0</v>
      </c>
      <c r="U4706" t="e">
        <f>(VLOOKUP(F4706,tarifas!$C$7:$D$10,2,FALSE)+tarifas!$D$21)*datos!P4706</f>
        <v>#N/A</v>
      </c>
      <c r="V4706" t="e">
        <f t="shared" si="669"/>
        <v>#N/A</v>
      </c>
      <c r="W4706">
        <f t="shared" si="670"/>
        <v>0</v>
      </c>
    </row>
    <row r="4707" spans="1:23" x14ac:dyDescent="0.25">
      <c r="A4707">
        <f t="shared" si="663"/>
        <v>194</v>
      </c>
      <c r="B4707">
        <f t="shared" si="664"/>
        <v>7</v>
      </c>
      <c r="C4707" s="1">
        <f t="shared" si="671"/>
        <v>41835.666666655277</v>
      </c>
      <c r="D4707" s="7">
        <v>637.50000000000011</v>
      </c>
      <c r="E4707" s="7"/>
      <c r="G4707">
        <v>60</v>
      </c>
      <c r="H4707" s="12">
        <v>526.32617198436833</v>
      </c>
      <c r="I4707" s="13">
        <f>$D$2*tarifas!$D$12/24</f>
        <v>1.4541666666666666</v>
      </c>
      <c r="J4707" s="13" t="e">
        <f>VLOOKUP(E4707&amp;" "&amp;F4707,tarifas!$A$13:$D$20,4,FALSE)*H4707</f>
        <v>#N/A</v>
      </c>
      <c r="K4707" s="13">
        <f>IF(F4707="COD1",tarifas!$D$11*(SUMIFS($H$11:$H$8770,$F$11:$F$8770,"=COD1",$B$11:$B$8770,"="&amp;B4707)/COUNTIFS($F$11:$F$8770,"=COD1",$B$11:$B$8770,"="&amp;B4707))/COUNTIFS($A$11:$A$8770,"="&amp;A4707,$F$11:$F$8770,"=COD1"),0)</f>
        <v>0</v>
      </c>
      <c r="L4707" s="13" t="e">
        <f>(VLOOKUP(F4707,tarifas!$C$7:$D$10,2,FALSE)+tarifas!$D$21)*datos!H4707</f>
        <v>#N/A</v>
      </c>
      <c r="M4707">
        <v>223.49016</v>
      </c>
      <c r="N4707" s="13" t="e">
        <f t="shared" si="665"/>
        <v>#N/A</v>
      </c>
      <c r="O4707">
        <f t="shared" si="666"/>
        <v>223.49016</v>
      </c>
      <c r="P4707" s="12">
        <f t="shared" si="667"/>
        <v>302.83601198436833</v>
      </c>
      <c r="Q4707">
        <f t="shared" si="668"/>
        <v>0</v>
      </c>
      <c r="R4707">
        <f>$D$2*tarifas!$D$12/24</f>
        <v>1.4541666666666666</v>
      </c>
      <c r="S4707" t="e">
        <f>VLOOKUP(E4707&amp;" "&amp;F4707,tarifas!$A$13:$D$20,4,FALSE)*P4707</f>
        <v>#N/A</v>
      </c>
      <c r="T4707">
        <f>IF(F4707="COD1",tarifas!$D$11*(SUMIFS($P$11:$P$8770,$F$11:$F$8770,"=COD1",$B$11:$B$8770,"="&amp;B4707)/COUNTIFS($F$11:$F$8770,"=COD1",$B$11:$B$8770,"="&amp;B4707))/COUNTIFS($A$11:$A$8770,"="&amp;A4707,$F$11:$F$8770,"=COD1"),0)</f>
        <v>0</v>
      </c>
      <c r="U4707" t="e">
        <f>(VLOOKUP(F4707,tarifas!$C$7:$D$10,2,FALSE)+tarifas!$D$21)*datos!P4707</f>
        <v>#N/A</v>
      </c>
      <c r="V4707" t="e">
        <f t="shared" si="669"/>
        <v>#N/A</v>
      </c>
      <c r="W4707">
        <f t="shared" si="670"/>
        <v>0</v>
      </c>
    </row>
    <row r="4708" spans="1:23" x14ac:dyDescent="0.25">
      <c r="A4708">
        <f t="shared" si="663"/>
        <v>194</v>
      </c>
      <c r="B4708">
        <f t="shared" si="664"/>
        <v>7</v>
      </c>
      <c r="C4708" s="1">
        <f t="shared" si="671"/>
        <v>41835.708333321942</v>
      </c>
      <c r="D4708" s="7">
        <v>479.86363636363637</v>
      </c>
      <c r="E4708" s="7"/>
      <c r="G4708">
        <v>60</v>
      </c>
      <c r="H4708" s="12">
        <v>410.61302837894834</v>
      </c>
      <c r="I4708" s="13">
        <f>$D$2*tarifas!$D$12/24</f>
        <v>1.4541666666666666</v>
      </c>
      <c r="J4708" s="13" t="e">
        <f>VLOOKUP(E4708&amp;" "&amp;F4708,tarifas!$A$13:$D$20,4,FALSE)*H4708</f>
        <v>#N/A</v>
      </c>
      <c r="K4708" s="13">
        <f>IF(F4708="COD1",tarifas!$D$11*(SUMIFS($H$11:$H$8770,$F$11:$F$8770,"=COD1",$B$11:$B$8770,"="&amp;B4708)/COUNTIFS($F$11:$F$8770,"=COD1",$B$11:$B$8770,"="&amp;B4708))/COUNTIFS($A$11:$A$8770,"="&amp;A4708,$F$11:$F$8770,"=COD1"),0)</f>
        <v>0</v>
      </c>
      <c r="L4708" s="13" t="e">
        <f>(VLOOKUP(F4708,tarifas!$C$7:$D$10,2,FALSE)+tarifas!$D$21)*datos!H4708</f>
        <v>#N/A</v>
      </c>
      <c r="M4708">
        <v>89.945279999999997</v>
      </c>
      <c r="N4708" s="13" t="e">
        <f t="shared" si="665"/>
        <v>#N/A</v>
      </c>
      <c r="O4708">
        <f t="shared" si="666"/>
        <v>89.945279999999997</v>
      </c>
      <c r="P4708" s="12">
        <f t="shared" si="667"/>
        <v>320.66774837894832</v>
      </c>
      <c r="Q4708">
        <f t="shared" si="668"/>
        <v>0</v>
      </c>
      <c r="R4708">
        <f>$D$2*tarifas!$D$12/24</f>
        <v>1.4541666666666666</v>
      </c>
      <c r="S4708" t="e">
        <f>VLOOKUP(E4708&amp;" "&amp;F4708,tarifas!$A$13:$D$20,4,FALSE)*P4708</f>
        <v>#N/A</v>
      </c>
      <c r="T4708">
        <f>IF(F4708="COD1",tarifas!$D$11*(SUMIFS($P$11:$P$8770,$F$11:$F$8770,"=COD1",$B$11:$B$8770,"="&amp;B4708)/COUNTIFS($F$11:$F$8770,"=COD1",$B$11:$B$8770,"="&amp;B4708))/COUNTIFS($A$11:$A$8770,"="&amp;A4708,$F$11:$F$8770,"=COD1"),0)</f>
        <v>0</v>
      </c>
      <c r="U4708" t="e">
        <f>(VLOOKUP(F4708,tarifas!$C$7:$D$10,2,FALSE)+tarifas!$D$21)*datos!P4708</f>
        <v>#N/A</v>
      </c>
      <c r="V4708" t="e">
        <f t="shared" si="669"/>
        <v>#N/A</v>
      </c>
      <c r="W4708">
        <f t="shared" si="670"/>
        <v>0</v>
      </c>
    </row>
    <row r="4709" spans="1:23" x14ac:dyDescent="0.25">
      <c r="A4709">
        <f t="shared" si="663"/>
        <v>194</v>
      </c>
      <c r="B4709">
        <f t="shared" si="664"/>
        <v>7</v>
      </c>
      <c r="C4709" s="1">
        <f t="shared" si="671"/>
        <v>41835.749999988606</v>
      </c>
      <c r="D4709" s="7">
        <v>281.530303030303</v>
      </c>
      <c r="E4709" s="7"/>
      <c r="G4709">
        <v>59.12</v>
      </c>
      <c r="H4709" s="12">
        <v>303.71392011650619</v>
      </c>
      <c r="I4709" s="13">
        <f>$D$2*tarifas!$D$12/24</f>
        <v>1.4541666666666666</v>
      </c>
      <c r="J4709" s="13" t="e">
        <f>VLOOKUP(E4709&amp;" "&amp;F4709,tarifas!$A$13:$D$20,4,FALSE)*H4709</f>
        <v>#N/A</v>
      </c>
      <c r="K4709" s="13">
        <f>IF(F4709="COD1",tarifas!$D$11*(SUMIFS($H$11:$H$8770,$F$11:$F$8770,"=COD1",$B$11:$B$8770,"="&amp;B4709)/COUNTIFS($F$11:$F$8770,"=COD1",$B$11:$B$8770,"="&amp;B4709))/COUNTIFS($A$11:$A$8770,"="&amp;A4709,$F$11:$F$8770,"=COD1"),0)</f>
        <v>0</v>
      </c>
      <c r="L4709" s="13" t="e">
        <f>(VLOOKUP(F4709,tarifas!$C$7:$D$10,2,FALSE)+tarifas!$D$21)*datos!H4709</f>
        <v>#N/A</v>
      </c>
      <c r="M4709">
        <v>13.83703</v>
      </c>
      <c r="N4709" s="13" t="e">
        <f t="shared" si="665"/>
        <v>#N/A</v>
      </c>
      <c r="O4709">
        <f t="shared" si="666"/>
        <v>13.83703</v>
      </c>
      <c r="P4709" s="12">
        <f t="shared" si="667"/>
        <v>289.87689011650616</v>
      </c>
      <c r="Q4709">
        <f t="shared" si="668"/>
        <v>0</v>
      </c>
      <c r="R4709">
        <f>$D$2*tarifas!$D$12/24</f>
        <v>1.4541666666666666</v>
      </c>
      <c r="S4709" t="e">
        <f>VLOOKUP(E4709&amp;" "&amp;F4709,tarifas!$A$13:$D$20,4,FALSE)*P4709</f>
        <v>#N/A</v>
      </c>
      <c r="T4709">
        <f>IF(F4709="COD1",tarifas!$D$11*(SUMIFS($P$11:$P$8770,$F$11:$F$8770,"=COD1",$B$11:$B$8770,"="&amp;B4709)/COUNTIFS($F$11:$F$8770,"=COD1",$B$11:$B$8770,"="&amp;B4709))/COUNTIFS($A$11:$A$8770,"="&amp;A4709,$F$11:$F$8770,"=COD1"),0)</f>
        <v>0</v>
      </c>
      <c r="U4709" t="e">
        <f>(VLOOKUP(F4709,tarifas!$C$7:$D$10,2,FALSE)+tarifas!$D$21)*datos!P4709</f>
        <v>#N/A</v>
      </c>
      <c r="V4709" t="e">
        <f t="shared" si="669"/>
        <v>#N/A</v>
      </c>
      <c r="W4709">
        <f t="shared" si="670"/>
        <v>0</v>
      </c>
    </row>
    <row r="4710" spans="1:23" x14ac:dyDescent="0.25">
      <c r="A4710">
        <f t="shared" si="663"/>
        <v>194</v>
      </c>
      <c r="B4710">
        <f t="shared" si="664"/>
        <v>7</v>
      </c>
      <c r="C4710" s="1">
        <f t="shared" si="671"/>
        <v>41835.79166665527</v>
      </c>
      <c r="D4710" s="7">
        <v>79.848484848484844</v>
      </c>
      <c r="E4710" s="7"/>
      <c r="G4710">
        <v>60.43</v>
      </c>
      <c r="H4710" s="12">
        <v>246.76714596417904</v>
      </c>
      <c r="I4710" s="13">
        <f>$D$2*tarifas!$D$12/24</f>
        <v>1.4541666666666666</v>
      </c>
      <c r="J4710" s="13" t="e">
        <f>VLOOKUP(E4710&amp;" "&amp;F4710,tarifas!$A$13:$D$20,4,FALSE)*H4710</f>
        <v>#N/A</v>
      </c>
      <c r="K4710" s="13">
        <f>IF(F4710="COD1",tarifas!$D$11*(SUMIFS($H$11:$H$8770,$F$11:$F$8770,"=COD1",$B$11:$B$8770,"="&amp;B4710)/COUNTIFS($F$11:$F$8770,"=COD1",$B$11:$B$8770,"="&amp;B4710))/COUNTIFS($A$11:$A$8770,"="&amp;A4710,$F$11:$F$8770,"=COD1"),0)</f>
        <v>0</v>
      </c>
      <c r="L4710" s="13" t="e">
        <f>(VLOOKUP(F4710,tarifas!$C$7:$D$10,2,FALSE)+tarifas!$D$21)*datos!H4710</f>
        <v>#N/A</v>
      </c>
      <c r="M4710">
        <v>0</v>
      </c>
      <c r="N4710" s="13" t="e">
        <f t="shared" si="665"/>
        <v>#N/A</v>
      </c>
      <c r="O4710">
        <f t="shared" si="666"/>
        <v>0</v>
      </c>
      <c r="P4710" s="12">
        <f t="shared" si="667"/>
        <v>246.76714596417904</v>
      </c>
      <c r="Q4710">
        <f t="shared" si="668"/>
        <v>0</v>
      </c>
      <c r="R4710">
        <f>$D$2*tarifas!$D$12/24</f>
        <v>1.4541666666666666</v>
      </c>
      <c r="S4710" t="e">
        <f>VLOOKUP(E4710&amp;" "&amp;F4710,tarifas!$A$13:$D$20,4,FALSE)*P4710</f>
        <v>#N/A</v>
      </c>
      <c r="T4710">
        <f>IF(F4710="COD1",tarifas!$D$11*(SUMIFS($P$11:$P$8770,$F$11:$F$8770,"=COD1",$B$11:$B$8770,"="&amp;B4710)/COUNTIFS($F$11:$F$8770,"=COD1",$B$11:$B$8770,"="&amp;B4710))/COUNTIFS($A$11:$A$8770,"="&amp;A4710,$F$11:$F$8770,"=COD1"),0)</f>
        <v>0</v>
      </c>
      <c r="U4710" t="e">
        <f>(VLOOKUP(F4710,tarifas!$C$7:$D$10,2,FALSE)+tarifas!$D$21)*datos!P4710</f>
        <v>#N/A</v>
      </c>
      <c r="V4710" t="e">
        <f t="shared" si="669"/>
        <v>#N/A</v>
      </c>
      <c r="W4710">
        <f t="shared" si="670"/>
        <v>0</v>
      </c>
    </row>
    <row r="4711" spans="1:23" x14ac:dyDescent="0.25">
      <c r="A4711">
        <f t="shared" si="663"/>
        <v>194</v>
      </c>
      <c r="B4711">
        <f t="shared" si="664"/>
        <v>7</v>
      </c>
      <c r="C4711" s="1">
        <f t="shared" si="671"/>
        <v>41835.833333321934</v>
      </c>
      <c r="D4711" s="7">
        <v>8.2424242424242422</v>
      </c>
      <c r="E4711" s="7"/>
      <c r="G4711">
        <v>61.1</v>
      </c>
      <c r="H4711" s="12">
        <v>228.79644829508132</v>
      </c>
      <c r="I4711" s="13">
        <f>$D$2*tarifas!$D$12/24</f>
        <v>1.4541666666666666</v>
      </c>
      <c r="J4711" s="13" t="e">
        <f>VLOOKUP(E4711&amp;" "&amp;F4711,tarifas!$A$13:$D$20,4,FALSE)*H4711</f>
        <v>#N/A</v>
      </c>
      <c r="K4711" s="13">
        <f>IF(F4711="COD1",tarifas!$D$11*(SUMIFS($H$11:$H$8770,$F$11:$F$8770,"=COD1",$B$11:$B$8770,"="&amp;B4711)/COUNTIFS($F$11:$F$8770,"=COD1",$B$11:$B$8770,"="&amp;B4711))/COUNTIFS($A$11:$A$8770,"="&amp;A4711,$F$11:$F$8770,"=COD1"),0)</f>
        <v>0</v>
      </c>
      <c r="L4711" s="13" t="e">
        <f>(VLOOKUP(F4711,tarifas!$C$7:$D$10,2,FALSE)+tarifas!$D$21)*datos!H4711</f>
        <v>#N/A</v>
      </c>
      <c r="M4711">
        <v>0</v>
      </c>
      <c r="N4711" s="13" t="e">
        <f t="shared" si="665"/>
        <v>#N/A</v>
      </c>
      <c r="O4711">
        <f t="shared" si="666"/>
        <v>0</v>
      </c>
      <c r="P4711" s="12">
        <f t="shared" si="667"/>
        <v>228.79644829508132</v>
      </c>
      <c r="Q4711">
        <f t="shared" si="668"/>
        <v>0</v>
      </c>
      <c r="R4711">
        <f>$D$2*tarifas!$D$12/24</f>
        <v>1.4541666666666666</v>
      </c>
      <c r="S4711" t="e">
        <f>VLOOKUP(E4711&amp;" "&amp;F4711,tarifas!$A$13:$D$20,4,FALSE)*P4711</f>
        <v>#N/A</v>
      </c>
      <c r="T4711">
        <f>IF(F4711="COD1",tarifas!$D$11*(SUMIFS($P$11:$P$8770,$F$11:$F$8770,"=COD1",$B$11:$B$8770,"="&amp;B4711)/COUNTIFS($F$11:$F$8770,"=COD1",$B$11:$B$8770,"="&amp;B4711))/COUNTIFS($A$11:$A$8770,"="&amp;A4711,$F$11:$F$8770,"=COD1"),0)</f>
        <v>0</v>
      </c>
      <c r="U4711" t="e">
        <f>(VLOOKUP(F4711,tarifas!$C$7:$D$10,2,FALSE)+tarifas!$D$21)*datos!P4711</f>
        <v>#N/A</v>
      </c>
      <c r="V4711" t="e">
        <f t="shared" si="669"/>
        <v>#N/A</v>
      </c>
      <c r="W4711">
        <f t="shared" si="670"/>
        <v>0</v>
      </c>
    </row>
    <row r="4712" spans="1:23" x14ac:dyDescent="0.25">
      <c r="A4712">
        <f t="shared" si="663"/>
        <v>194</v>
      </c>
      <c r="B4712">
        <f t="shared" si="664"/>
        <v>7</v>
      </c>
      <c r="C4712" s="1">
        <f t="shared" si="671"/>
        <v>41835.874999988599</v>
      </c>
      <c r="D4712" s="7">
        <v>0</v>
      </c>
      <c r="E4712" s="7"/>
      <c r="G4712">
        <v>60.56</v>
      </c>
      <c r="H4712" s="12">
        <v>235.46689607541305</v>
      </c>
      <c r="I4712" s="13">
        <f>$D$2*tarifas!$D$12/24</f>
        <v>1.4541666666666666</v>
      </c>
      <c r="J4712" s="13" t="e">
        <f>VLOOKUP(E4712&amp;" "&amp;F4712,tarifas!$A$13:$D$20,4,FALSE)*H4712</f>
        <v>#N/A</v>
      </c>
      <c r="K4712" s="13">
        <f>IF(F4712="COD1",tarifas!$D$11*(SUMIFS($H$11:$H$8770,$F$11:$F$8770,"=COD1",$B$11:$B$8770,"="&amp;B4712)/COUNTIFS($F$11:$F$8770,"=COD1",$B$11:$B$8770,"="&amp;B4712))/COUNTIFS($A$11:$A$8770,"="&amp;A4712,$F$11:$F$8770,"=COD1"),0)</f>
        <v>0</v>
      </c>
      <c r="L4712" s="13" t="e">
        <f>(VLOOKUP(F4712,tarifas!$C$7:$D$10,2,FALSE)+tarifas!$D$21)*datos!H4712</f>
        <v>#N/A</v>
      </c>
      <c r="M4712">
        <v>0</v>
      </c>
      <c r="N4712" s="13" t="e">
        <f t="shared" si="665"/>
        <v>#N/A</v>
      </c>
      <c r="O4712">
        <f t="shared" si="666"/>
        <v>0</v>
      </c>
      <c r="P4712" s="12">
        <f t="shared" si="667"/>
        <v>235.46689607541305</v>
      </c>
      <c r="Q4712">
        <f t="shared" si="668"/>
        <v>0</v>
      </c>
      <c r="R4712">
        <f>$D$2*tarifas!$D$12/24</f>
        <v>1.4541666666666666</v>
      </c>
      <c r="S4712" t="e">
        <f>VLOOKUP(E4712&amp;" "&amp;F4712,tarifas!$A$13:$D$20,4,FALSE)*P4712</f>
        <v>#N/A</v>
      </c>
      <c r="T4712">
        <f>IF(F4712="COD1",tarifas!$D$11*(SUMIFS($P$11:$P$8770,$F$11:$F$8770,"=COD1",$B$11:$B$8770,"="&amp;B4712)/COUNTIFS($F$11:$F$8770,"=COD1",$B$11:$B$8770,"="&amp;B4712))/COUNTIFS($A$11:$A$8770,"="&amp;A4712,$F$11:$F$8770,"=COD1"),0)</f>
        <v>0</v>
      </c>
      <c r="U4712" t="e">
        <f>(VLOOKUP(F4712,tarifas!$C$7:$D$10,2,FALSE)+tarifas!$D$21)*datos!P4712</f>
        <v>#N/A</v>
      </c>
      <c r="V4712" t="e">
        <f t="shared" si="669"/>
        <v>#N/A</v>
      </c>
      <c r="W4712">
        <f t="shared" si="670"/>
        <v>0</v>
      </c>
    </row>
    <row r="4713" spans="1:23" x14ac:dyDescent="0.25">
      <c r="A4713">
        <f t="shared" si="663"/>
        <v>194</v>
      </c>
      <c r="B4713">
        <f t="shared" si="664"/>
        <v>7</v>
      </c>
      <c r="C4713" s="1">
        <f t="shared" si="671"/>
        <v>41835.916666655263</v>
      </c>
      <c r="D4713" s="7">
        <v>0</v>
      </c>
      <c r="E4713" s="7"/>
      <c r="G4713">
        <v>56</v>
      </c>
      <c r="H4713" s="12">
        <v>232.85935290501845</v>
      </c>
      <c r="I4713" s="13">
        <f>$D$2*tarifas!$D$12/24</f>
        <v>1.4541666666666666</v>
      </c>
      <c r="J4713" s="13" t="e">
        <f>VLOOKUP(E4713&amp;" "&amp;F4713,tarifas!$A$13:$D$20,4,FALSE)*H4713</f>
        <v>#N/A</v>
      </c>
      <c r="K4713" s="13">
        <f>IF(F4713="COD1",tarifas!$D$11*(SUMIFS($H$11:$H$8770,$F$11:$F$8770,"=COD1",$B$11:$B$8770,"="&amp;B4713)/COUNTIFS($F$11:$F$8770,"=COD1",$B$11:$B$8770,"="&amp;B4713))/COUNTIFS($A$11:$A$8770,"="&amp;A4713,$F$11:$F$8770,"=COD1"),0)</f>
        <v>0</v>
      </c>
      <c r="L4713" s="13" t="e">
        <f>(VLOOKUP(F4713,tarifas!$C$7:$D$10,2,FALSE)+tarifas!$D$21)*datos!H4713</f>
        <v>#N/A</v>
      </c>
      <c r="M4713">
        <v>0</v>
      </c>
      <c r="N4713" s="13" t="e">
        <f t="shared" si="665"/>
        <v>#N/A</v>
      </c>
      <c r="O4713">
        <f t="shared" si="666"/>
        <v>0</v>
      </c>
      <c r="P4713" s="12">
        <f t="shared" si="667"/>
        <v>232.85935290501845</v>
      </c>
      <c r="Q4713">
        <f t="shared" si="668"/>
        <v>0</v>
      </c>
      <c r="R4713">
        <f>$D$2*tarifas!$D$12/24</f>
        <v>1.4541666666666666</v>
      </c>
      <c r="S4713" t="e">
        <f>VLOOKUP(E4713&amp;" "&amp;F4713,tarifas!$A$13:$D$20,4,FALSE)*P4713</f>
        <v>#N/A</v>
      </c>
      <c r="T4713">
        <f>IF(F4713="COD1",tarifas!$D$11*(SUMIFS($P$11:$P$8770,$F$11:$F$8770,"=COD1",$B$11:$B$8770,"="&amp;B4713)/COUNTIFS($F$11:$F$8770,"=COD1",$B$11:$B$8770,"="&amp;B4713))/COUNTIFS($A$11:$A$8770,"="&amp;A4713,$F$11:$F$8770,"=COD1"),0)</f>
        <v>0</v>
      </c>
      <c r="U4713" t="e">
        <f>(VLOOKUP(F4713,tarifas!$C$7:$D$10,2,FALSE)+tarifas!$D$21)*datos!P4713</f>
        <v>#N/A</v>
      </c>
      <c r="V4713" t="e">
        <f t="shared" si="669"/>
        <v>#N/A</v>
      </c>
      <c r="W4713">
        <f t="shared" si="670"/>
        <v>0</v>
      </c>
    </row>
    <row r="4714" spans="1:23" x14ac:dyDescent="0.25">
      <c r="A4714">
        <f t="shared" si="663"/>
        <v>194</v>
      </c>
      <c r="B4714">
        <f t="shared" si="664"/>
        <v>7</v>
      </c>
      <c r="C4714" s="1">
        <f t="shared" si="671"/>
        <v>41835.958333321927</v>
      </c>
      <c r="D4714" s="7">
        <v>0</v>
      </c>
      <c r="E4714" s="7"/>
      <c r="G4714">
        <v>54.87</v>
      </c>
      <c r="H4714" s="12">
        <v>221.98679697832972</v>
      </c>
      <c r="I4714" s="13">
        <f>$D$2*tarifas!$D$12/24</f>
        <v>1.4541666666666666</v>
      </c>
      <c r="J4714" s="13" t="e">
        <f>VLOOKUP(E4714&amp;" "&amp;F4714,tarifas!$A$13:$D$20,4,FALSE)*H4714</f>
        <v>#N/A</v>
      </c>
      <c r="K4714" s="13">
        <f>IF(F4714="COD1",tarifas!$D$11*(SUMIFS($H$11:$H$8770,$F$11:$F$8770,"=COD1",$B$11:$B$8770,"="&amp;B4714)/COUNTIFS($F$11:$F$8770,"=COD1",$B$11:$B$8770,"="&amp;B4714))/COUNTIFS($A$11:$A$8770,"="&amp;A4714,$F$11:$F$8770,"=COD1"),0)</f>
        <v>0</v>
      </c>
      <c r="L4714" s="13" t="e">
        <f>(VLOOKUP(F4714,tarifas!$C$7:$D$10,2,FALSE)+tarifas!$D$21)*datos!H4714</f>
        <v>#N/A</v>
      </c>
      <c r="M4714">
        <v>0</v>
      </c>
      <c r="N4714" s="13" t="e">
        <f t="shared" si="665"/>
        <v>#N/A</v>
      </c>
      <c r="O4714">
        <f t="shared" si="666"/>
        <v>0</v>
      </c>
      <c r="P4714" s="12">
        <f t="shared" si="667"/>
        <v>221.98679697832972</v>
      </c>
      <c r="Q4714">
        <f t="shared" si="668"/>
        <v>0</v>
      </c>
      <c r="R4714">
        <f>$D$2*tarifas!$D$12/24</f>
        <v>1.4541666666666666</v>
      </c>
      <c r="S4714" t="e">
        <f>VLOOKUP(E4714&amp;" "&amp;F4714,tarifas!$A$13:$D$20,4,FALSE)*P4714</f>
        <v>#N/A</v>
      </c>
      <c r="T4714">
        <f>IF(F4714="COD1",tarifas!$D$11*(SUMIFS($P$11:$P$8770,$F$11:$F$8770,"=COD1",$B$11:$B$8770,"="&amp;B4714)/COUNTIFS($F$11:$F$8770,"=COD1",$B$11:$B$8770,"="&amp;B4714))/COUNTIFS($A$11:$A$8770,"="&amp;A4714,$F$11:$F$8770,"=COD1"),0)</f>
        <v>0</v>
      </c>
      <c r="U4714" t="e">
        <f>(VLOOKUP(F4714,tarifas!$C$7:$D$10,2,FALSE)+tarifas!$D$21)*datos!P4714</f>
        <v>#N/A</v>
      </c>
      <c r="V4714" t="e">
        <f t="shared" si="669"/>
        <v>#N/A</v>
      </c>
      <c r="W4714">
        <f t="shared" si="670"/>
        <v>0</v>
      </c>
    </row>
    <row r="4715" spans="1:23" x14ac:dyDescent="0.25">
      <c r="A4715">
        <f t="shared" si="663"/>
        <v>195</v>
      </c>
      <c r="B4715">
        <f t="shared" si="664"/>
        <v>7</v>
      </c>
      <c r="C4715" s="1">
        <f t="shared" si="671"/>
        <v>41835.999999988591</v>
      </c>
      <c r="D4715" s="7">
        <v>0</v>
      </c>
      <c r="E4715" s="7"/>
      <c r="G4715">
        <v>46.52</v>
      </c>
      <c r="H4715" s="12">
        <v>219.38169455576556</v>
      </c>
      <c r="I4715" s="13">
        <f>$D$2*tarifas!$D$12/24</f>
        <v>1.4541666666666666</v>
      </c>
      <c r="J4715" s="13" t="e">
        <f>VLOOKUP(E4715&amp;" "&amp;F4715,tarifas!$A$13:$D$20,4,FALSE)*H4715</f>
        <v>#N/A</v>
      </c>
      <c r="K4715" s="13">
        <f>IF(F4715="COD1",tarifas!$D$11*(SUMIFS($H$11:$H$8770,$F$11:$F$8770,"=COD1",$B$11:$B$8770,"="&amp;B4715)/COUNTIFS($F$11:$F$8770,"=COD1",$B$11:$B$8770,"="&amp;B4715))/COUNTIFS($A$11:$A$8770,"="&amp;A4715,$F$11:$F$8770,"=COD1"),0)</f>
        <v>0</v>
      </c>
      <c r="L4715" s="13" t="e">
        <f>(VLOOKUP(F4715,tarifas!$C$7:$D$10,2,FALSE)+tarifas!$D$21)*datos!H4715</f>
        <v>#N/A</v>
      </c>
      <c r="M4715">
        <v>0</v>
      </c>
      <c r="N4715" s="13" t="e">
        <f t="shared" si="665"/>
        <v>#N/A</v>
      </c>
      <c r="O4715">
        <f t="shared" si="666"/>
        <v>0</v>
      </c>
      <c r="P4715" s="12">
        <f t="shared" si="667"/>
        <v>219.38169455576556</v>
      </c>
      <c r="Q4715">
        <f t="shared" si="668"/>
        <v>0</v>
      </c>
      <c r="R4715">
        <f>$D$2*tarifas!$D$12/24</f>
        <v>1.4541666666666666</v>
      </c>
      <c r="S4715" t="e">
        <f>VLOOKUP(E4715&amp;" "&amp;F4715,tarifas!$A$13:$D$20,4,FALSE)*P4715</f>
        <v>#N/A</v>
      </c>
      <c r="T4715">
        <f>IF(F4715="COD1",tarifas!$D$11*(SUMIFS($P$11:$P$8770,$F$11:$F$8770,"=COD1",$B$11:$B$8770,"="&amp;B4715)/COUNTIFS($F$11:$F$8770,"=COD1",$B$11:$B$8770,"="&amp;B4715))/COUNTIFS($A$11:$A$8770,"="&amp;A4715,$F$11:$F$8770,"=COD1"),0)</f>
        <v>0</v>
      </c>
      <c r="U4715" t="e">
        <f>(VLOOKUP(F4715,tarifas!$C$7:$D$10,2,FALSE)+tarifas!$D$21)*datos!P4715</f>
        <v>#N/A</v>
      </c>
      <c r="V4715" t="e">
        <f t="shared" si="669"/>
        <v>#N/A</v>
      </c>
      <c r="W4715">
        <f t="shared" si="670"/>
        <v>0</v>
      </c>
    </row>
    <row r="4716" spans="1:23" x14ac:dyDescent="0.25">
      <c r="A4716">
        <f t="shared" si="663"/>
        <v>195</v>
      </c>
      <c r="B4716">
        <f t="shared" si="664"/>
        <v>7</v>
      </c>
      <c r="C4716" s="1">
        <f t="shared" si="671"/>
        <v>41836.041666655256</v>
      </c>
      <c r="D4716" s="7">
        <v>0</v>
      </c>
      <c r="E4716" s="7"/>
      <c r="G4716">
        <v>44.57</v>
      </c>
      <c r="H4716" s="12">
        <v>214.54921953304424</v>
      </c>
      <c r="I4716" s="13">
        <f>$D$2*tarifas!$D$12/24</f>
        <v>1.4541666666666666</v>
      </c>
      <c r="J4716" s="13" t="e">
        <f>VLOOKUP(E4716&amp;" "&amp;F4716,tarifas!$A$13:$D$20,4,FALSE)*H4716</f>
        <v>#N/A</v>
      </c>
      <c r="K4716" s="13">
        <f>IF(F4716="COD1",tarifas!$D$11*(SUMIFS($H$11:$H$8770,$F$11:$F$8770,"=COD1",$B$11:$B$8770,"="&amp;B4716)/COUNTIFS($F$11:$F$8770,"=COD1",$B$11:$B$8770,"="&amp;B4716))/COUNTIFS($A$11:$A$8770,"="&amp;A4716,$F$11:$F$8770,"=COD1"),0)</f>
        <v>0</v>
      </c>
      <c r="L4716" s="13" t="e">
        <f>(VLOOKUP(F4716,tarifas!$C$7:$D$10,2,FALSE)+tarifas!$D$21)*datos!H4716</f>
        <v>#N/A</v>
      </c>
      <c r="M4716">
        <v>0</v>
      </c>
      <c r="N4716" s="13" t="e">
        <f t="shared" si="665"/>
        <v>#N/A</v>
      </c>
      <c r="O4716">
        <f t="shared" si="666"/>
        <v>0</v>
      </c>
      <c r="P4716" s="12">
        <f t="shared" si="667"/>
        <v>214.54921953304424</v>
      </c>
      <c r="Q4716">
        <f t="shared" si="668"/>
        <v>0</v>
      </c>
      <c r="R4716">
        <f>$D$2*tarifas!$D$12/24</f>
        <v>1.4541666666666666</v>
      </c>
      <c r="S4716" t="e">
        <f>VLOOKUP(E4716&amp;" "&amp;F4716,tarifas!$A$13:$D$20,4,FALSE)*P4716</f>
        <v>#N/A</v>
      </c>
      <c r="T4716">
        <f>IF(F4716="COD1",tarifas!$D$11*(SUMIFS($P$11:$P$8770,$F$11:$F$8770,"=COD1",$B$11:$B$8770,"="&amp;B4716)/COUNTIFS($F$11:$F$8770,"=COD1",$B$11:$B$8770,"="&amp;B4716))/COUNTIFS($A$11:$A$8770,"="&amp;A4716,$F$11:$F$8770,"=COD1"),0)</f>
        <v>0</v>
      </c>
      <c r="U4716" t="e">
        <f>(VLOOKUP(F4716,tarifas!$C$7:$D$10,2,FALSE)+tarifas!$D$21)*datos!P4716</f>
        <v>#N/A</v>
      </c>
      <c r="V4716" t="e">
        <f t="shared" si="669"/>
        <v>#N/A</v>
      </c>
      <c r="W4716">
        <f t="shared" si="670"/>
        <v>0</v>
      </c>
    </row>
    <row r="4717" spans="1:23" x14ac:dyDescent="0.25">
      <c r="A4717">
        <f t="shared" si="663"/>
        <v>195</v>
      </c>
      <c r="B4717">
        <f t="shared" si="664"/>
        <v>7</v>
      </c>
      <c r="C4717" s="1">
        <f t="shared" si="671"/>
        <v>41836.08333332192</v>
      </c>
      <c r="D4717" s="7">
        <v>0</v>
      </c>
      <c r="E4717" s="7"/>
      <c r="G4717">
        <v>44.58</v>
      </c>
      <c r="H4717" s="12">
        <v>200.98909623150743</v>
      </c>
      <c r="I4717" s="13">
        <f>$D$2*tarifas!$D$12/24</f>
        <v>1.4541666666666666</v>
      </c>
      <c r="J4717" s="13" t="e">
        <f>VLOOKUP(E4717&amp;" "&amp;F4717,tarifas!$A$13:$D$20,4,FALSE)*H4717</f>
        <v>#N/A</v>
      </c>
      <c r="K4717" s="13">
        <f>IF(F4717="COD1",tarifas!$D$11*(SUMIFS($H$11:$H$8770,$F$11:$F$8770,"=COD1",$B$11:$B$8770,"="&amp;B4717)/COUNTIFS($F$11:$F$8770,"=COD1",$B$11:$B$8770,"="&amp;B4717))/COUNTIFS($A$11:$A$8770,"="&amp;A4717,$F$11:$F$8770,"=COD1"),0)</f>
        <v>0</v>
      </c>
      <c r="L4717" s="13" t="e">
        <f>(VLOOKUP(F4717,tarifas!$C$7:$D$10,2,FALSE)+tarifas!$D$21)*datos!H4717</f>
        <v>#N/A</v>
      </c>
      <c r="M4717">
        <v>0</v>
      </c>
      <c r="N4717" s="13" t="e">
        <f t="shared" si="665"/>
        <v>#N/A</v>
      </c>
      <c r="O4717">
        <f t="shared" si="666"/>
        <v>0</v>
      </c>
      <c r="P4717" s="12">
        <f t="shared" si="667"/>
        <v>200.98909623150743</v>
      </c>
      <c r="Q4717">
        <f t="shared" si="668"/>
        <v>0</v>
      </c>
      <c r="R4717">
        <f>$D$2*tarifas!$D$12/24</f>
        <v>1.4541666666666666</v>
      </c>
      <c r="S4717" t="e">
        <f>VLOOKUP(E4717&amp;" "&amp;F4717,tarifas!$A$13:$D$20,4,FALSE)*P4717</f>
        <v>#N/A</v>
      </c>
      <c r="T4717">
        <f>IF(F4717="COD1",tarifas!$D$11*(SUMIFS($P$11:$P$8770,$F$11:$F$8770,"=COD1",$B$11:$B$8770,"="&amp;B4717)/COUNTIFS($F$11:$F$8770,"=COD1",$B$11:$B$8770,"="&amp;B4717))/COUNTIFS($A$11:$A$8770,"="&amp;A4717,$F$11:$F$8770,"=COD1"),0)</f>
        <v>0</v>
      </c>
      <c r="U4717" t="e">
        <f>(VLOOKUP(F4717,tarifas!$C$7:$D$10,2,FALSE)+tarifas!$D$21)*datos!P4717</f>
        <v>#N/A</v>
      </c>
      <c r="V4717" t="e">
        <f t="shared" si="669"/>
        <v>#N/A</v>
      </c>
      <c r="W4717">
        <f t="shared" si="670"/>
        <v>0</v>
      </c>
    </row>
    <row r="4718" spans="1:23" x14ac:dyDescent="0.25">
      <c r="A4718">
        <f t="shared" si="663"/>
        <v>195</v>
      </c>
      <c r="B4718">
        <f t="shared" si="664"/>
        <v>7</v>
      </c>
      <c r="C4718" s="1">
        <f t="shared" si="671"/>
        <v>41836.124999988584</v>
      </c>
      <c r="D4718" s="7">
        <v>0</v>
      </c>
      <c r="E4718" s="7"/>
      <c r="G4718">
        <v>44.5</v>
      </c>
      <c r="H4718" s="12">
        <v>194.55867209888345</v>
      </c>
      <c r="I4718" s="13">
        <f>$D$2*tarifas!$D$12/24</f>
        <v>1.4541666666666666</v>
      </c>
      <c r="J4718" s="13" t="e">
        <f>VLOOKUP(E4718&amp;" "&amp;F4718,tarifas!$A$13:$D$20,4,FALSE)*H4718</f>
        <v>#N/A</v>
      </c>
      <c r="K4718" s="13">
        <f>IF(F4718="COD1",tarifas!$D$11*(SUMIFS($H$11:$H$8770,$F$11:$F$8770,"=COD1",$B$11:$B$8770,"="&amp;B4718)/COUNTIFS($F$11:$F$8770,"=COD1",$B$11:$B$8770,"="&amp;B4718))/COUNTIFS($A$11:$A$8770,"="&amp;A4718,$F$11:$F$8770,"=COD1"),0)</f>
        <v>0</v>
      </c>
      <c r="L4718" s="13" t="e">
        <f>(VLOOKUP(F4718,tarifas!$C$7:$D$10,2,FALSE)+tarifas!$D$21)*datos!H4718</f>
        <v>#N/A</v>
      </c>
      <c r="M4718">
        <v>0</v>
      </c>
      <c r="N4718" s="13" t="e">
        <f t="shared" si="665"/>
        <v>#N/A</v>
      </c>
      <c r="O4718">
        <f t="shared" si="666"/>
        <v>0</v>
      </c>
      <c r="P4718" s="12">
        <f t="shared" si="667"/>
        <v>194.55867209888345</v>
      </c>
      <c r="Q4718">
        <f t="shared" si="668"/>
        <v>0</v>
      </c>
      <c r="R4718">
        <f>$D$2*tarifas!$D$12/24</f>
        <v>1.4541666666666666</v>
      </c>
      <c r="S4718" t="e">
        <f>VLOOKUP(E4718&amp;" "&amp;F4718,tarifas!$A$13:$D$20,4,FALSE)*P4718</f>
        <v>#N/A</v>
      </c>
      <c r="T4718">
        <f>IF(F4718="COD1",tarifas!$D$11*(SUMIFS($P$11:$P$8770,$F$11:$F$8770,"=COD1",$B$11:$B$8770,"="&amp;B4718)/COUNTIFS($F$11:$F$8770,"=COD1",$B$11:$B$8770,"="&amp;B4718))/COUNTIFS($A$11:$A$8770,"="&amp;A4718,$F$11:$F$8770,"=COD1"),0)</f>
        <v>0</v>
      </c>
      <c r="U4718" t="e">
        <f>(VLOOKUP(F4718,tarifas!$C$7:$D$10,2,FALSE)+tarifas!$D$21)*datos!P4718</f>
        <v>#N/A</v>
      </c>
      <c r="V4718" t="e">
        <f t="shared" si="669"/>
        <v>#N/A</v>
      </c>
      <c r="W4718">
        <f t="shared" si="670"/>
        <v>0</v>
      </c>
    </row>
    <row r="4719" spans="1:23" x14ac:dyDescent="0.25">
      <c r="A4719">
        <f t="shared" si="663"/>
        <v>195</v>
      </c>
      <c r="B4719">
        <f t="shared" si="664"/>
        <v>7</v>
      </c>
      <c r="C4719" s="1">
        <f t="shared" si="671"/>
        <v>41836.166666655248</v>
      </c>
      <c r="D4719" s="7">
        <v>0</v>
      </c>
      <c r="E4719" s="7"/>
      <c r="G4719">
        <v>44.75</v>
      </c>
      <c r="H4719" s="12">
        <v>194.2390885417974</v>
      </c>
      <c r="I4719" s="13">
        <f>$D$2*tarifas!$D$12/24</f>
        <v>1.4541666666666666</v>
      </c>
      <c r="J4719" s="13" t="e">
        <f>VLOOKUP(E4719&amp;" "&amp;F4719,tarifas!$A$13:$D$20,4,FALSE)*H4719</f>
        <v>#N/A</v>
      </c>
      <c r="K4719" s="13">
        <f>IF(F4719="COD1",tarifas!$D$11*(SUMIFS($H$11:$H$8770,$F$11:$F$8770,"=COD1",$B$11:$B$8770,"="&amp;B4719)/COUNTIFS($F$11:$F$8770,"=COD1",$B$11:$B$8770,"="&amp;B4719))/COUNTIFS($A$11:$A$8770,"="&amp;A4719,$F$11:$F$8770,"=COD1"),0)</f>
        <v>0</v>
      </c>
      <c r="L4719" s="13" t="e">
        <f>(VLOOKUP(F4719,tarifas!$C$7:$D$10,2,FALSE)+tarifas!$D$21)*datos!H4719</f>
        <v>#N/A</v>
      </c>
      <c r="M4719">
        <v>0</v>
      </c>
      <c r="N4719" s="13" t="e">
        <f t="shared" si="665"/>
        <v>#N/A</v>
      </c>
      <c r="O4719">
        <f t="shared" si="666"/>
        <v>0</v>
      </c>
      <c r="P4719" s="12">
        <f t="shared" si="667"/>
        <v>194.2390885417974</v>
      </c>
      <c r="Q4719">
        <f t="shared" si="668"/>
        <v>0</v>
      </c>
      <c r="R4719">
        <f>$D$2*tarifas!$D$12/24</f>
        <v>1.4541666666666666</v>
      </c>
      <c r="S4719" t="e">
        <f>VLOOKUP(E4719&amp;" "&amp;F4719,tarifas!$A$13:$D$20,4,FALSE)*P4719</f>
        <v>#N/A</v>
      </c>
      <c r="T4719">
        <f>IF(F4719="COD1",tarifas!$D$11*(SUMIFS($P$11:$P$8770,$F$11:$F$8770,"=COD1",$B$11:$B$8770,"="&amp;B4719)/COUNTIFS($F$11:$F$8770,"=COD1",$B$11:$B$8770,"="&amp;B4719))/COUNTIFS($A$11:$A$8770,"="&amp;A4719,$F$11:$F$8770,"=COD1"),0)</f>
        <v>0</v>
      </c>
      <c r="U4719" t="e">
        <f>(VLOOKUP(F4719,tarifas!$C$7:$D$10,2,FALSE)+tarifas!$D$21)*datos!P4719</f>
        <v>#N/A</v>
      </c>
      <c r="V4719" t="e">
        <f t="shared" si="669"/>
        <v>#N/A</v>
      </c>
      <c r="W4719">
        <f t="shared" si="670"/>
        <v>0</v>
      </c>
    </row>
    <row r="4720" spans="1:23" x14ac:dyDescent="0.25">
      <c r="A4720">
        <f t="shared" si="663"/>
        <v>195</v>
      </c>
      <c r="B4720">
        <f t="shared" si="664"/>
        <v>7</v>
      </c>
      <c r="C4720" s="1">
        <f t="shared" si="671"/>
        <v>41836.208333321913</v>
      </c>
      <c r="D4720" s="7">
        <v>0</v>
      </c>
      <c r="E4720" s="7"/>
      <c r="G4720">
        <v>47.98</v>
      </c>
      <c r="H4720" s="12">
        <v>193.95210369348587</v>
      </c>
      <c r="I4720" s="13">
        <f>$D$2*tarifas!$D$12/24</f>
        <v>1.4541666666666666</v>
      </c>
      <c r="J4720" s="13" t="e">
        <f>VLOOKUP(E4720&amp;" "&amp;F4720,tarifas!$A$13:$D$20,4,FALSE)*H4720</f>
        <v>#N/A</v>
      </c>
      <c r="K4720" s="13">
        <f>IF(F4720="COD1",tarifas!$D$11*(SUMIFS($H$11:$H$8770,$F$11:$F$8770,"=COD1",$B$11:$B$8770,"="&amp;B4720)/COUNTIFS($F$11:$F$8770,"=COD1",$B$11:$B$8770,"="&amp;B4720))/COUNTIFS($A$11:$A$8770,"="&amp;A4720,$F$11:$F$8770,"=COD1"),0)</f>
        <v>0</v>
      </c>
      <c r="L4720" s="13" t="e">
        <f>(VLOOKUP(F4720,tarifas!$C$7:$D$10,2,FALSE)+tarifas!$D$21)*datos!H4720</f>
        <v>#N/A</v>
      </c>
      <c r="M4720">
        <v>7.4428199999999993</v>
      </c>
      <c r="N4720" s="13" t="e">
        <f t="shared" si="665"/>
        <v>#N/A</v>
      </c>
      <c r="O4720">
        <f t="shared" si="666"/>
        <v>7.4428199999999993</v>
      </c>
      <c r="P4720" s="12">
        <f t="shared" si="667"/>
        <v>186.50928369348586</v>
      </c>
      <c r="Q4720">
        <f t="shared" si="668"/>
        <v>0</v>
      </c>
      <c r="R4720">
        <f>$D$2*tarifas!$D$12/24</f>
        <v>1.4541666666666666</v>
      </c>
      <c r="S4720" t="e">
        <f>VLOOKUP(E4720&amp;" "&amp;F4720,tarifas!$A$13:$D$20,4,FALSE)*P4720</f>
        <v>#N/A</v>
      </c>
      <c r="T4720">
        <f>IF(F4720="COD1",tarifas!$D$11*(SUMIFS($P$11:$P$8770,$F$11:$F$8770,"=COD1",$B$11:$B$8770,"="&amp;B4720)/COUNTIFS($F$11:$F$8770,"=COD1",$B$11:$B$8770,"="&amp;B4720))/COUNTIFS($A$11:$A$8770,"="&amp;A4720,$F$11:$F$8770,"=COD1"),0)</f>
        <v>0</v>
      </c>
      <c r="U4720" t="e">
        <f>(VLOOKUP(F4720,tarifas!$C$7:$D$10,2,FALSE)+tarifas!$D$21)*datos!P4720</f>
        <v>#N/A</v>
      </c>
      <c r="V4720" t="e">
        <f t="shared" si="669"/>
        <v>#N/A</v>
      </c>
      <c r="W4720">
        <f t="shared" si="670"/>
        <v>0</v>
      </c>
    </row>
    <row r="4721" spans="1:23" x14ac:dyDescent="0.25">
      <c r="A4721">
        <f t="shared" si="663"/>
        <v>195</v>
      </c>
      <c r="B4721">
        <f t="shared" si="664"/>
        <v>7</v>
      </c>
      <c r="C4721" s="1">
        <f t="shared" si="671"/>
        <v>41836.249999988577</v>
      </c>
      <c r="D4721" s="7">
        <v>6.4393939393939403</v>
      </c>
      <c r="E4721" s="7"/>
      <c r="G4721">
        <v>52.36</v>
      </c>
      <c r="H4721" s="12">
        <v>214.23659821274308</v>
      </c>
      <c r="I4721" s="13">
        <f>$D$2*tarifas!$D$12/24</f>
        <v>1.4541666666666666</v>
      </c>
      <c r="J4721" s="13" t="e">
        <f>VLOOKUP(E4721&amp;" "&amp;F4721,tarifas!$A$13:$D$20,4,FALSE)*H4721</f>
        <v>#N/A</v>
      </c>
      <c r="K4721" s="13">
        <f>IF(F4721="COD1",tarifas!$D$11*(SUMIFS($H$11:$H$8770,$F$11:$F$8770,"=COD1",$B$11:$B$8770,"="&amp;B4721)/COUNTIFS($F$11:$F$8770,"=COD1",$B$11:$B$8770,"="&amp;B4721))/COUNTIFS($A$11:$A$8770,"="&amp;A4721,$F$11:$F$8770,"=COD1"),0)</f>
        <v>0</v>
      </c>
      <c r="L4721" s="13" t="e">
        <f>(VLOOKUP(F4721,tarifas!$C$7:$D$10,2,FALSE)+tarifas!$D$21)*datos!H4721</f>
        <v>#N/A</v>
      </c>
      <c r="M4721">
        <v>37.534330000000004</v>
      </c>
      <c r="N4721" s="13" t="e">
        <f t="shared" si="665"/>
        <v>#N/A</v>
      </c>
      <c r="O4721">
        <f t="shared" si="666"/>
        <v>37.534330000000004</v>
      </c>
      <c r="P4721" s="12">
        <f t="shared" si="667"/>
        <v>176.70226821274306</v>
      </c>
      <c r="Q4721">
        <f t="shared" si="668"/>
        <v>0</v>
      </c>
      <c r="R4721">
        <f>$D$2*tarifas!$D$12/24</f>
        <v>1.4541666666666666</v>
      </c>
      <c r="S4721" t="e">
        <f>VLOOKUP(E4721&amp;" "&amp;F4721,tarifas!$A$13:$D$20,4,FALSE)*P4721</f>
        <v>#N/A</v>
      </c>
      <c r="T4721">
        <f>IF(F4721="COD1",tarifas!$D$11*(SUMIFS($P$11:$P$8770,$F$11:$F$8770,"=COD1",$B$11:$B$8770,"="&amp;B4721)/COUNTIFS($F$11:$F$8770,"=COD1",$B$11:$B$8770,"="&amp;B4721))/COUNTIFS($A$11:$A$8770,"="&amp;A4721,$F$11:$F$8770,"=COD1"),0)</f>
        <v>0</v>
      </c>
      <c r="U4721" t="e">
        <f>(VLOOKUP(F4721,tarifas!$C$7:$D$10,2,FALSE)+tarifas!$D$21)*datos!P4721</f>
        <v>#N/A</v>
      </c>
      <c r="V4721" t="e">
        <f t="shared" si="669"/>
        <v>#N/A</v>
      </c>
      <c r="W4721">
        <f t="shared" si="670"/>
        <v>0</v>
      </c>
    </row>
    <row r="4722" spans="1:23" x14ac:dyDescent="0.25">
      <c r="A4722">
        <f t="shared" si="663"/>
        <v>195</v>
      </c>
      <c r="B4722">
        <f t="shared" si="664"/>
        <v>7</v>
      </c>
      <c r="C4722" s="1">
        <f t="shared" si="671"/>
        <v>41836.291666655241</v>
      </c>
      <c r="D4722" s="7">
        <v>87.060606060606062</v>
      </c>
      <c r="E4722" s="7"/>
      <c r="G4722">
        <v>56</v>
      </c>
      <c r="H4722" s="12">
        <v>277.97412338497003</v>
      </c>
      <c r="I4722" s="13">
        <f>$D$2*tarifas!$D$12/24</f>
        <v>1.4541666666666666</v>
      </c>
      <c r="J4722" s="13" t="e">
        <f>VLOOKUP(E4722&amp;" "&amp;F4722,tarifas!$A$13:$D$20,4,FALSE)*H4722</f>
        <v>#N/A</v>
      </c>
      <c r="K4722" s="13">
        <f>IF(F4722="COD1",tarifas!$D$11*(SUMIFS($H$11:$H$8770,$F$11:$F$8770,"=COD1",$B$11:$B$8770,"="&amp;B4722)/COUNTIFS($F$11:$F$8770,"=COD1",$B$11:$B$8770,"="&amp;B4722))/COUNTIFS($A$11:$A$8770,"="&amp;A4722,$F$11:$F$8770,"=COD1"),0)</f>
        <v>0</v>
      </c>
      <c r="L4722" s="13" t="e">
        <f>(VLOOKUP(F4722,tarifas!$C$7:$D$10,2,FALSE)+tarifas!$D$21)*datos!H4722</f>
        <v>#N/A</v>
      </c>
      <c r="M4722">
        <v>165.96992</v>
      </c>
      <c r="N4722" s="13" t="e">
        <f t="shared" si="665"/>
        <v>#N/A</v>
      </c>
      <c r="O4722">
        <f t="shared" si="666"/>
        <v>165.96992</v>
      </c>
      <c r="P4722" s="12">
        <f t="shared" si="667"/>
        <v>112.00420338497003</v>
      </c>
      <c r="Q4722">
        <f t="shared" si="668"/>
        <v>0</v>
      </c>
      <c r="R4722">
        <f>$D$2*tarifas!$D$12/24</f>
        <v>1.4541666666666666</v>
      </c>
      <c r="S4722" t="e">
        <f>VLOOKUP(E4722&amp;" "&amp;F4722,tarifas!$A$13:$D$20,4,FALSE)*P4722</f>
        <v>#N/A</v>
      </c>
      <c r="T4722">
        <f>IF(F4722="COD1",tarifas!$D$11*(SUMIFS($P$11:$P$8770,$F$11:$F$8770,"=COD1",$B$11:$B$8770,"="&amp;B4722)/COUNTIFS($F$11:$F$8770,"=COD1",$B$11:$B$8770,"="&amp;B4722))/COUNTIFS($A$11:$A$8770,"="&amp;A4722,$F$11:$F$8770,"=COD1"),0)</f>
        <v>0</v>
      </c>
      <c r="U4722" t="e">
        <f>(VLOOKUP(F4722,tarifas!$C$7:$D$10,2,FALSE)+tarifas!$D$21)*datos!P4722</f>
        <v>#N/A</v>
      </c>
      <c r="V4722" t="e">
        <f t="shared" si="669"/>
        <v>#N/A</v>
      </c>
      <c r="W4722">
        <f t="shared" si="670"/>
        <v>0</v>
      </c>
    </row>
    <row r="4723" spans="1:23" x14ac:dyDescent="0.25">
      <c r="A4723">
        <f t="shared" si="663"/>
        <v>195</v>
      </c>
      <c r="B4723">
        <f t="shared" si="664"/>
        <v>7</v>
      </c>
      <c r="C4723" s="1">
        <f t="shared" si="671"/>
        <v>41836.333333321905</v>
      </c>
      <c r="D4723" s="7">
        <v>268.13636363636363</v>
      </c>
      <c r="E4723" s="7"/>
      <c r="G4723">
        <v>59.12</v>
      </c>
      <c r="H4723" s="12">
        <v>419.21197324922247</v>
      </c>
      <c r="I4723" s="13">
        <f>$D$2*tarifas!$D$12/24</f>
        <v>1.4541666666666666</v>
      </c>
      <c r="J4723" s="13" t="e">
        <f>VLOOKUP(E4723&amp;" "&amp;F4723,tarifas!$A$13:$D$20,4,FALSE)*H4723</f>
        <v>#N/A</v>
      </c>
      <c r="K4723" s="13">
        <f>IF(F4723="COD1",tarifas!$D$11*(SUMIFS($H$11:$H$8770,$F$11:$F$8770,"=COD1",$B$11:$B$8770,"="&amp;B4723)/COUNTIFS($F$11:$F$8770,"=COD1",$B$11:$B$8770,"="&amp;B4723))/COUNTIFS($A$11:$A$8770,"="&amp;A4723,$F$11:$F$8770,"=COD1"),0)</f>
        <v>0</v>
      </c>
      <c r="L4723" s="13" t="e">
        <f>(VLOOKUP(F4723,tarifas!$C$7:$D$10,2,FALSE)+tarifas!$D$21)*datos!H4723</f>
        <v>#N/A</v>
      </c>
      <c r="M4723">
        <v>289.38990999999999</v>
      </c>
      <c r="N4723" s="13" t="e">
        <f t="shared" si="665"/>
        <v>#N/A</v>
      </c>
      <c r="O4723">
        <f t="shared" si="666"/>
        <v>289.38990999999999</v>
      </c>
      <c r="P4723" s="12">
        <f t="shared" si="667"/>
        <v>129.82206324922248</v>
      </c>
      <c r="Q4723">
        <f t="shared" si="668"/>
        <v>0</v>
      </c>
      <c r="R4723">
        <f>$D$2*tarifas!$D$12/24</f>
        <v>1.4541666666666666</v>
      </c>
      <c r="S4723" t="e">
        <f>VLOOKUP(E4723&amp;" "&amp;F4723,tarifas!$A$13:$D$20,4,FALSE)*P4723</f>
        <v>#N/A</v>
      </c>
      <c r="T4723">
        <f>IF(F4723="COD1",tarifas!$D$11*(SUMIFS($P$11:$P$8770,$F$11:$F$8770,"=COD1",$B$11:$B$8770,"="&amp;B4723)/COUNTIFS($F$11:$F$8770,"=COD1",$B$11:$B$8770,"="&amp;B4723))/COUNTIFS($A$11:$A$8770,"="&amp;A4723,$F$11:$F$8770,"=COD1"),0)</f>
        <v>0</v>
      </c>
      <c r="U4723" t="e">
        <f>(VLOOKUP(F4723,tarifas!$C$7:$D$10,2,FALSE)+tarifas!$D$21)*datos!P4723</f>
        <v>#N/A</v>
      </c>
      <c r="V4723" t="e">
        <f t="shared" si="669"/>
        <v>#N/A</v>
      </c>
      <c r="W4723">
        <f t="shared" si="670"/>
        <v>0</v>
      </c>
    </row>
    <row r="4724" spans="1:23" x14ac:dyDescent="0.25">
      <c r="A4724">
        <f t="shared" si="663"/>
        <v>195</v>
      </c>
      <c r="B4724">
        <f t="shared" si="664"/>
        <v>7</v>
      </c>
      <c r="C4724" s="1">
        <f t="shared" si="671"/>
        <v>41836.374999988569</v>
      </c>
      <c r="D4724" s="7">
        <v>458.4848484848485</v>
      </c>
      <c r="E4724" s="7"/>
      <c r="G4724">
        <v>59.25</v>
      </c>
      <c r="H4724" s="12">
        <v>517.96092633431681</v>
      </c>
      <c r="I4724" s="13">
        <f>$D$2*tarifas!$D$12/24</f>
        <v>1.4541666666666666</v>
      </c>
      <c r="J4724" s="13" t="e">
        <f>VLOOKUP(E4724&amp;" "&amp;F4724,tarifas!$A$13:$D$20,4,FALSE)*H4724</f>
        <v>#N/A</v>
      </c>
      <c r="K4724" s="13">
        <f>IF(F4724="COD1",tarifas!$D$11*(SUMIFS($H$11:$H$8770,$F$11:$F$8770,"=COD1",$B$11:$B$8770,"="&amp;B4724)/COUNTIFS($F$11:$F$8770,"=COD1",$B$11:$B$8770,"="&amp;B4724))/COUNTIFS($A$11:$A$8770,"="&amp;A4724,$F$11:$F$8770,"=COD1"),0)</f>
        <v>0</v>
      </c>
      <c r="L4724" s="13" t="e">
        <f>(VLOOKUP(F4724,tarifas!$C$7:$D$10,2,FALSE)+tarifas!$D$21)*datos!H4724</f>
        <v>#N/A</v>
      </c>
      <c r="M4724">
        <v>381.15535</v>
      </c>
      <c r="N4724" s="13" t="e">
        <f t="shared" si="665"/>
        <v>#N/A</v>
      </c>
      <c r="O4724">
        <f t="shared" si="666"/>
        <v>381.15535</v>
      </c>
      <c r="P4724" s="12">
        <f t="shared" si="667"/>
        <v>136.80557633431681</v>
      </c>
      <c r="Q4724">
        <f t="shared" si="668"/>
        <v>0</v>
      </c>
      <c r="R4724">
        <f>$D$2*tarifas!$D$12/24</f>
        <v>1.4541666666666666</v>
      </c>
      <c r="S4724" t="e">
        <f>VLOOKUP(E4724&amp;" "&amp;F4724,tarifas!$A$13:$D$20,4,FALSE)*P4724</f>
        <v>#N/A</v>
      </c>
      <c r="T4724">
        <f>IF(F4724="COD1",tarifas!$D$11*(SUMIFS($P$11:$P$8770,$F$11:$F$8770,"=COD1",$B$11:$B$8770,"="&amp;B4724)/COUNTIFS($F$11:$F$8770,"=COD1",$B$11:$B$8770,"="&amp;B4724))/COUNTIFS($A$11:$A$8770,"="&amp;A4724,$F$11:$F$8770,"=COD1"),0)</f>
        <v>0</v>
      </c>
      <c r="U4724" t="e">
        <f>(VLOOKUP(F4724,tarifas!$C$7:$D$10,2,FALSE)+tarifas!$D$21)*datos!P4724</f>
        <v>#N/A</v>
      </c>
      <c r="V4724" t="e">
        <f t="shared" si="669"/>
        <v>#N/A</v>
      </c>
      <c r="W4724">
        <f t="shared" si="670"/>
        <v>0</v>
      </c>
    </row>
    <row r="4725" spans="1:23" x14ac:dyDescent="0.25">
      <c r="A4725">
        <f t="shared" si="663"/>
        <v>195</v>
      </c>
      <c r="B4725">
        <f t="shared" si="664"/>
        <v>7</v>
      </c>
      <c r="C4725" s="1">
        <f t="shared" si="671"/>
        <v>41836.416666655234</v>
      </c>
      <c r="D4725" s="7">
        <v>613.80303030303025</v>
      </c>
      <c r="E4725" s="7"/>
      <c r="G4725">
        <v>59.9</v>
      </c>
      <c r="H4725" s="12">
        <v>596.02534768494104</v>
      </c>
      <c r="I4725" s="13">
        <f>$D$2*tarifas!$D$12/24</f>
        <v>1.4541666666666666</v>
      </c>
      <c r="J4725" s="13" t="e">
        <f>VLOOKUP(E4725&amp;" "&amp;F4725,tarifas!$A$13:$D$20,4,FALSE)*H4725</f>
        <v>#N/A</v>
      </c>
      <c r="K4725" s="13">
        <f>IF(F4725="COD1",tarifas!$D$11*(SUMIFS($H$11:$H$8770,$F$11:$F$8770,"=COD1",$B$11:$B$8770,"="&amp;B4725)/COUNTIFS($F$11:$F$8770,"=COD1",$B$11:$B$8770,"="&amp;B4725))/COUNTIFS($A$11:$A$8770,"="&amp;A4725,$F$11:$F$8770,"=COD1"),0)</f>
        <v>0</v>
      </c>
      <c r="L4725" s="13" t="e">
        <f>(VLOOKUP(F4725,tarifas!$C$7:$D$10,2,FALSE)+tarifas!$D$21)*datos!H4725</f>
        <v>#N/A</v>
      </c>
      <c r="M4725">
        <v>449.52953000000002</v>
      </c>
      <c r="N4725" s="13" t="e">
        <f t="shared" si="665"/>
        <v>#N/A</v>
      </c>
      <c r="O4725">
        <f t="shared" si="666"/>
        <v>449.52953000000002</v>
      </c>
      <c r="P4725" s="12">
        <f t="shared" si="667"/>
        <v>146.49581768494102</v>
      </c>
      <c r="Q4725">
        <f t="shared" si="668"/>
        <v>0</v>
      </c>
      <c r="R4725">
        <f>$D$2*tarifas!$D$12/24</f>
        <v>1.4541666666666666</v>
      </c>
      <c r="S4725" t="e">
        <f>VLOOKUP(E4725&amp;" "&amp;F4725,tarifas!$A$13:$D$20,4,FALSE)*P4725</f>
        <v>#N/A</v>
      </c>
      <c r="T4725">
        <f>IF(F4725="COD1",tarifas!$D$11*(SUMIFS($P$11:$P$8770,$F$11:$F$8770,"=COD1",$B$11:$B$8770,"="&amp;B4725)/COUNTIFS($F$11:$F$8770,"=COD1",$B$11:$B$8770,"="&amp;B4725))/COUNTIFS($A$11:$A$8770,"="&amp;A4725,$F$11:$F$8770,"=COD1"),0)</f>
        <v>0</v>
      </c>
      <c r="U4725" t="e">
        <f>(VLOOKUP(F4725,tarifas!$C$7:$D$10,2,FALSE)+tarifas!$D$21)*datos!P4725</f>
        <v>#N/A</v>
      </c>
      <c r="V4725" t="e">
        <f t="shared" si="669"/>
        <v>#N/A</v>
      </c>
      <c r="W4725">
        <f t="shared" si="670"/>
        <v>0</v>
      </c>
    </row>
    <row r="4726" spans="1:23" x14ac:dyDescent="0.25">
      <c r="A4726">
        <f t="shared" si="663"/>
        <v>195</v>
      </c>
      <c r="B4726">
        <f t="shared" si="664"/>
        <v>7</v>
      </c>
      <c r="C4726" s="1">
        <f t="shared" si="671"/>
        <v>41836.458333321898</v>
      </c>
      <c r="D4726" s="7">
        <v>703.69696969696986</v>
      </c>
      <c r="E4726" s="7"/>
      <c r="G4726">
        <v>60</v>
      </c>
      <c r="H4726" s="12">
        <v>471.45598730083458</v>
      </c>
      <c r="I4726" s="13">
        <f>$D$2*tarifas!$D$12/24</f>
        <v>1.4541666666666666</v>
      </c>
      <c r="J4726" s="13" t="e">
        <f>VLOOKUP(E4726&amp;" "&amp;F4726,tarifas!$A$13:$D$20,4,FALSE)*H4726</f>
        <v>#N/A</v>
      </c>
      <c r="K4726" s="13">
        <f>IF(F4726="COD1",tarifas!$D$11*(SUMIFS($H$11:$H$8770,$F$11:$F$8770,"=COD1",$B$11:$B$8770,"="&amp;B4726)/COUNTIFS($F$11:$F$8770,"=COD1",$B$11:$B$8770,"="&amp;B4726))/COUNTIFS($A$11:$A$8770,"="&amp;A4726,$F$11:$F$8770,"=COD1"),0)</f>
        <v>0</v>
      </c>
      <c r="L4726" s="13" t="e">
        <f>(VLOOKUP(F4726,tarifas!$C$7:$D$10,2,FALSE)+tarifas!$D$21)*datos!H4726</f>
        <v>#N/A</v>
      </c>
      <c r="M4726">
        <v>488.89358000000004</v>
      </c>
      <c r="N4726" s="13" t="e">
        <f t="shared" si="665"/>
        <v>#N/A</v>
      </c>
      <c r="O4726">
        <f t="shared" si="666"/>
        <v>471.45598730083458</v>
      </c>
      <c r="P4726" s="12">
        <f t="shared" si="667"/>
        <v>0</v>
      </c>
      <c r="Q4726">
        <f t="shared" si="668"/>
        <v>17.437592699165464</v>
      </c>
      <c r="R4726">
        <f>$D$2*tarifas!$D$12/24</f>
        <v>1.4541666666666666</v>
      </c>
      <c r="S4726" t="e">
        <f>VLOOKUP(E4726&amp;" "&amp;F4726,tarifas!$A$13:$D$20,4,FALSE)*P4726</f>
        <v>#N/A</v>
      </c>
      <c r="T4726">
        <f>IF(F4726="COD1",tarifas!$D$11*(SUMIFS($P$11:$P$8770,$F$11:$F$8770,"=COD1",$B$11:$B$8770,"="&amp;B4726)/COUNTIFS($F$11:$F$8770,"=COD1",$B$11:$B$8770,"="&amp;B4726))/COUNTIFS($A$11:$A$8770,"="&amp;A4726,$F$11:$F$8770,"=COD1"),0)</f>
        <v>0</v>
      </c>
      <c r="U4726" t="e">
        <f>(VLOOKUP(F4726,tarifas!$C$7:$D$10,2,FALSE)+tarifas!$D$21)*datos!P4726</f>
        <v>#N/A</v>
      </c>
      <c r="V4726" t="e">
        <f t="shared" si="669"/>
        <v>#N/A</v>
      </c>
      <c r="W4726">
        <f t="shared" si="670"/>
        <v>0.94163000575493505</v>
      </c>
    </row>
    <row r="4727" spans="1:23" x14ac:dyDescent="0.25">
      <c r="A4727">
        <f t="shared" si="663"/>
        <v>195</v>
      </c>
      <c r="B4727">
        <f t="shared" si="664"/>
        <v>7</v>
      </c>
      <c r="C4727" s="1">
        <f t="shared" si="671"/>
        <v>41836.499999988562</v>
      </c>
      <c r="D4727" s="7">
        <v>748.51515151515162</v>
      </c>
      <c r="E4727" s="7"/>
      <c r="G4727">
        <v>60.41</v>
      </c>
      <c r="H4727" s="12">
        <v>402.45157419451192</v>
      </c>
      <c r="I4727" s="13">
        <f>$D$2*tarifas!$D$12/24</f>
        <v>1.4541666666666666</v>
      </c>
      <c r="J4727" s="13" t="e">
        <f>VLOOKUP(E4727&amp;" "&amp;F4727,tarifas!$A$13:$D$20,4,FALSE)*H4727</f>
        <v>#N/A</v>
      </c>
      <c r="K4727" s="13">
        <f>IF(F4727="COD1",tarifas!$D$11*(SUMIFS($H$11:$H$8770,$F$11:$F$8770,"=COD1",$B$11:$B$8770,"="&amp;B4727)/COUNTIFS($F$11:$F$8770,"=COD1",$B$11:$B$8770,"="&amp;B4727))/COUNTIFS($A$11:$A$8770,"="&amp;A4727,$F$11:$F$8770,"=COD1"),0)</f>
        <v>0</v>
      </c>
      <c r="L4727" s="13" t="e">
        <f>(VLOOKUP(F4727,tarifas!$C$7:$D$10,2,FALSE)+tarifas!$D$21)*datos!H4727</f>
        <v>#N/A</v>
      </c>
      <c r="M4727">
        <v>498.34366</v>
      </c>
      <c r="N4727" s="13" t="e">
        <f t="shared" si="665"/>
        <v>#N/A</v>
      </c>
      <c r="O4727">
        <f t="shared" si="666"/>
        <v>402.45157419451192</v>
      </c>
      <c r="P4727" s="12">
        <f t="shared" si="667"/>
        <v>0</v>
      </c>
      <c r="Q4727">
        <f t="shared" si="668"/>
        <v>95.89208580548808</v>
      </c>
      <c r="R4727">
        <f>$D$2*tarifas!$D$12/24</f>
        <v>1.4541666666666666</v>
      </c>
      <c r="S4727" t="e">
        <f>VLOOKUP(E4727&amp;" "&amp;F4727,tarifas!$A$13:$D$20,4,FALSE)*P4727</f>
        <v>#N/A</v>
      </c>
      <c r="T4727">
        <f>IF(F4727="COD1",tarifas!$D$11*(SUMIFS($P$11:$P$8770,$F$11:$F$8770,"=COD1",$B$11:$B$8770,"="&amp;B4727)/COUNTIFS($F$11:$F$8770,"=COD1",$B$11:$B$8770,"="&amp;B4727))/COUNTIFS($A$11:$A$8770,"="&amp;A4727,$F$11:$F$8770,"=COD1"),0)</f>
        <v>0</v>
      </c>
      <c r="U4727" t="e">
        <f>(VLOOKUP(F4727,tarifas!$C$7:$D$10,2,FALSE)+tarifas!$D$21)*datos!P4727</f>
        <v>#N/A</v>
      </c>
      <c r="V4727" t="e">
        <f t="shared" si="669"/>
        <v>#N/A</v>
      </c>
      <c r="W4727">
        <f t="shared" si="670"/>
        <v>5.2135568131585819</v>
      </c>
    </row>
    <row r="4728" spans="1:23" x14ac:dyDescent="0.25">
      <c r="A4728">
        <f t="shared" si="663"/>
        <v>195</v>
      </c>
      <c r="B4728">
        <f t="shared" si="664"/>
        <v>7</v>
      </c>
      <c r="C4728" s="1">
        <f t="shared" si="671"/>
        <v>41836.541666655226</v>
      </c>
      <c r="D4728" s="7">
        <v>770.40909090909099</v>
      </c>
      <c r="E4728" s="7"/>
      <c r="G4728">
        <v>56</v>
      </c>
      <c r="H4728" s="12">
        <v>529.22352910515735</v>
      </c>
      <c r="I4728" s="13">
        <f>$D$2*tarifas!$D$12/24</f>
        <v>1.4541666666666666</v>
      </c>
      <c r="J4728" s="13" t="e">
        <f>VLOOKUP(E4728&amp;" "&amp;F4728,tarifas!$A$13:$D$20,4,FALSE)*H4728</f>
        <v>#N/A</v>
      </c>
      <c r="K4728" s="13">
        <f>IF(F4728="COD1",tarifas!$D$11*(SUMIFS($H$11:$H$8770,$F$11:$F$8770,"=COD1",$B$11:$B$8770,"="&amp;B4728)/COUNTIFS($F$11:$F$8770,"=COD1",$B$11:$B$8770,"="&amp;B4728))/COUNTIFS($A$11:$A$8770,"="&amp;A4728,$F$11:$F$8770,"=COD1"),0)</f>
        <v>0</v>
      </c>
      <c r="L4728" s="13" t="e">
        <f>(VLOOKUP(F4728,tarifas!$C$7:$D$10,2,FALSE)+tarifas!$D$21)*datos!H4728</f>
        <v>#N/A</v>
      </c>
      <c r="M4728">
        <v>478.0557</v>
      </c>
      <c r="N4728" s="13" t="e">
        <f t="shared" si="665"/>
        <v>#N/A</v>
      </c>
      <c r="O4728">
        <f t="shared" si="666"/>
        <v>478.0557</v>
      </c>
      <c r="P4728" s="12">
        <f t="shared" si="667"/>
        <v>51.167829105157352</v>
      </c>
      <c r="Q4728">
        <f t="shared" si="668"/>
        <v>0</v>
      </c>
      <c r="R4728">
        <f>$D$2*tarifas!$D$12/24</f>
        <v>1.4541666666666666</v>
      </c>
      <c r="S4728" t="e">
        <f>VLOOKUP(E4728&amp;" "&amp;F4728,tarifas!$A$13:$D$20,4,FALSE)*P4728</f>
        <v>#N/A</v>
      </c>
      <c r="T4728">
        <f>IF(F4728="COD1",tarifas!$D$11*(SUMIFS($P$11:$P$8770,$F$11:$F$8770,"=COD1",$B$11:$B$8770,"="&amp;B4728)/COUNTIFS($F$11:$F$8770,"=COD1",$B$11:$B$8770,"="&amp;B4728))/COUNTIFS($A$11:$A$8770,"="&amp;A4728,$F$11:$F$8770,"=COD1"),0)</f>
        <v>0</v>
      </c>
      <c r="U4728" t="e">
        <f>(VLOOKUP(F4728,tarifas!$C$7:$D$10,2,FALSE)+tarifas!$D$21)*datos!P4728</f>
        <v>#N/A</v>
      </c>
      <c r="V4728" t="e">
        <f t="shared" si="669"/>
        <v>#N/A</v>
      </c>
      <c r="W4728">
        <f t="shared" si="670"/>
        <v>0</v>
      </c>
    </row>
    <row r="4729" spans="1:23" x14ac:dyDescent="0.25">
      <c r="A4729">
        <f t="shared" si="663"/>
        <v>195</v>
      </c>
      <c r="B4729">
        <f t="shared" si="664"/>
        <v>7</v>
      </c>
      <c r="C4729" s="1">
        <f t="shared" si="671"/>
        <v>41836.583333321891</v>
      </c>
      <c r="D4729" s="7">
        <v>762.93939393939399</v>
      </c>
      <c r="E4729" s="7"/>
      <c r="G4729">
        <v>55.56</v>
      </c>
      <c r="H4729" s="12">
        <v>563.79285505609346</v>
      </c>
      <c r="I4729" s="13">
        <f>$D$2*tarifas!$D$12/24</f>
        <v>1.4541666666666666</v>
      </c>
      <c r="J4729" s="13" t="e">
        <f>VLOOKUP(E4729&amp;" "&amp;F4729,tarifas!$A$13:$D$20,4,FALSE)*H4729</f>
        <v>#N/A</v>
      </c>
      <c r="K4729" s="13">
        <f>IF(F4729="COD1",tarifas!$D$11*(SUMIFS($H$11:$H$8770,$F$11:$F$8770,"=COD1",$B$11:$B$8770,"="&amp;B4729)/COUNTIFS($F$11:$F$8770,"=COD1",$B$11:$B$8770,"="&amp;B4729))/COUNTIFS($A$11:$A$8770,"="&amp;A4729,$F$11:$F$8770,"=COD1"),0)</f>
        <v>0</v>
      </c>
      <c r="L4729" s="13" t="e">
        <f>(VLOOKUP(F4729,tarifas!$C$7:$D$10,2,FALSE)+tarifas!$D$21)*datos!H4729</f>
        <v>#N/A</v>
      </c>
      <c r="M4729">
        <v>424.36496</v>
      </c>
      <c r="N4729" s="13" t="e">
        <f t="shared" si="665"/>
        <v>#N/A</v>
      </c>
      <c r="O4729">
        <f t="shared" si="666"/>
        <v>424.36496</v>
      </c>
      <c r="P4729" s="12">
        <f t="shared" si="667"/>
        <v>139.42789505609346</v>
      </c>
      <c r="Q4729">
        <f t="shared" si="668"/>
        <v>0</v>
      </c>
      <c r="R4729">
        <f>$D$2*tarifas!$D$12/24</f>
        <v>1.4541666666666666</v>
      </c>
      <c r="S4729" t="e">
        <f>VLOOKUP(E4729&amp;" "&amp;F4729,tarifas!$A$13:$D$20,4,FALSE)*P4729</f>
        <v>#N/A</v>
      </c>
      <c r="T4729">
        <f>IF(F4729="COD1",tarifas!$D$11*(SUMIFS($P$11:$P$8770,$F$11:$F$8770,"=COD1",$B$11:$B$8770,"="&amp;B4729)/COUNTIFS($F$11:$F$8770,"=COD1",$B$11:$B$8770,"="&amp;B4729))/COUNTIFS($A$11:$A$8770,"="&amp;A4729,$F$11:$F$8770,"=COD1"),0)</f>
        <v>0</v>
      </c>
      <c r="U4729" t="e">
        <f>(VLOOKUP(F4729,tarifas!$C$7:$D$10,2,FALSE)+tarifas!$D$21)*datos!P4729</f>
        <v>#N/A</v>
      </c>
      <c r="V4729" t="e">
        <f t="shared" si="669"/>
        <v>#N/A</v>
      </c>
      <c r="W4729">
        <f t="shared" si="670"/>
        <v>0</v>
      </c>
    </row>
    <row r="4730" spans="1:23" x14ac:dyDescent="0.25">
      <c r="A4730">
        <f t="shared" si="663"/>
        <v>195</v>
      </c>
      <c r="B4730">
        <f t="shared" si="664"/>
        <v>7</v>
      </c>
      <c r="C4730" s="1">
        <f t="shared" si="671"/>
        <v>41836.624999988555</v>
      </c>
      <c r="D4730" s="7">
        <v>701.12121212121201</v>
      </c>
      <c r="E4730" s="7"/>
      <c r="G4730">
        <v>58.69</v>
      </c>
      <c r="H4730" s="12">
        <v>605.17766954550814</v>
      </c>
      <c r="I4730" s="13">
        <f>$D$2*tarifas!$D$12/24</f>
        <v>1.4541666666666666</v>
      </c>
      <c r="J4730" s="13" t="e">
        <f>VLOOKUP(E4730&amp;" "&amp;F4730,tarifas!$A$13:$D$20,4,FALSE)*H4730</f>
        <v>#N/A</v>
      </c>
      <c r="K4730" s="13">
        <f>IF(F4730="COD1",tarifas!$D$11*(SUMIFS($H$11:$H$8770,$F$11:$F$8770,"=COD1",$B$11:$B$8770,"="&amp;B4730)/COUNTIFS($F$11:$F$8770,"=COD1",$B$11:$B$8770,"="&amp;B4730))/COUNTIFS($A$11:$A$8770,"="&amp;A4730,$F$11:$F$8770,"=COD1"),0)</f>
        <v>0</v>
      </c>
      <c r="L4730" s="13" t="e">
        <f>(VLOOKUP(F4730,tarifas!$C$7:$D$10,2,FALSE)+tarifas!$D$21)*datos!H4730</f>
        <v>#N/A</v>
      </c>
      <c r="M4730">
        <v>339.27085999999997</v>
      </c>
      <c r="N4730" s="13" t="e">
        <f t="shared" si="665"/>
        <v>#N/A</v>
      </c>
      <c r="O4730">
        <f t="shared" si="666"/>
        <v>339.27085999999997</v>
      </c>
      <c r="P4730" s="12">
        <f t="shared" si="667"/>
        <v>265.90680954550817</v>
      </c>
      <c r="Q4730">
        <f t="shared" si="668"/>
        <v>0</v>
      </c>
      <c r="R4730">
        <f>$D$2*tarifas!$D$12/24</f>
        <v>1.4541666666666666</v>
      </c>
      <c r="S4730" t="e">
        <f>VLOOKUP(E4730&amp;" "&amp;F4730,tarifas!$A$13:$D$20,4,FALSE)*P4730</f>
        <v>#N/A</v>
      </c>
      <c r="T4730">
        <f>IF(F4730="COD1",tarifas!$D$11*(SUMIFS($P$11:$P$8770,$F$11:$F$8770,"=COD1",$B$11:$B$8770,"="&amp;B4730)/COUNTIFS($F$11:$F$8770,"=COD1",$B$11:$B$8770,"="&amp;B4730))/COUNTIFS($A$11:$A$8770,"="&amp;A4730,$F$11:$F$8770,"=COD1"),0)</f>
        <v>0</v>
      </c>
      <c r="U4730" t="e">
        <f>(VLOOKUP(F4730,tarifas!$C$7:$D$10,2,FALSE)+tarifas!$D$21)*datos!P4730</f>
        <v>#N/A</v>
      </c>
      <c r="V4730" t="e">
        <f t="shared" si="669"/>
        <v>#N/A</v>
      </c>
      <c r="W4730">
        <f t="shared" si="670"/>
        <v>0</v>
      </c>
    </row>
    <row r="4731" spans="1:23" x14ac:dyDescent="0.25">
      <c r="A4731">
        <f t="shared" si="663"/>
        <v>195</v>
      </c>
      <c r="B4731">
        <f t="shared" si="664"/>
        <v>7</v>
      </c>
      <c r="C4731" s="1">
        <f t="shared" si="671"/>
        <v>41836.666666655219</v>
      </c>
      <c r="D4731" s="7">
        <v>601.9545454545455</v>
      </c>
      <c r="E4731" s="7"/>
      <c r="G4731">
        <v>59.12</v>
      </c>
      <c r="H4731" s="12">
        <v>510.772503087818</v>
      </c>
      <c r="I4731" s="13">
        <f>$D$2*tarifas!$D$12/24</f>
        <v>1.4541666666666666</v>
      </c>
      <c r="J4731" s="13" t="e">
        <f>VLOOKUP(E4731&amp;" "&amp;F4731,tarifas!$A$13:$D$20,4,FALSE)*H4731</f>
        <v>#N/A</v>
      </c>
      <c r="K4731" s="13">
        <f>IF(F4731="COD1",tarifas!$D$11*(SUMIFS($H$11:$H$8770,$F$11:$F$8770,"=COD1",$B$11:$B$8770,"="&amp;B4731)/COUNTIFS($F$11:$F$8770,"=COD1",$B$11:$B$8770,"="&amp;B4731))/COUNTIFS($A$11:$A$8770,"="&amp;A4731,$F$11:$F$8770,"=COD1"),0)</f>
        <v>0</v>
      </c>
      <c r="L4731" s="13" t="e">
        <f>(VLOOKUP(F4731,tarifas!$C$7:$D$10,2,FALSE)+tarifas!$D$21)*datos!H4731</f>
        <v>#N/A</v>
      </c>
      <c r="M4731">
        <v>226.32435999999998</v>
      </c>
      <c r="N4731" s="13" t="e">
        <f t="shared" si="665"/>
        <v>#N/A</v>
      </c>
      <c r="O4731">
        <f t="shared" si="666"/>
        <v>226.32435999999998</v>
      </c>
      <c r="P4731" s="12">
        <f t="shared" si="667"/>
        <v>284.44814308781804</v>
      </c>
      <c r="Q4731">
        <f t="shared" si="668"/>
        <v>0</v>
      </c>
      <c r="R4731">
        <f>$D$2*tarifas!$D$12/24</f>
        <v>1.4541666666666666</v>
      </c>
      <c r="S4731" t="e">
        <f>VLOOKUP(E4731&amp;" "&amp;F4731,tarifas!$A$13:$D$20,4,FALSE)*P4731</f>
        <v>#N/A</v>
      </c>
      <c r="T4731">
        <f>IF(F4731="COD1",tarifas!$D$11*(SUMIFS($P$11:$P$8770,$F$11:$F$8770,"=COD1",$B$11:$B$8770,"="&amp;B4731)/COUNTIFS($F$11:$F$8770,"=COD1",$B$11:$B$8770,"="&amp;B4731))/COUNTIFS($A$11:$A$8770,"="&amp;A4731,$F$11:$F$8770,"=COD1"),0)</f>
        <v>0</v>
      </c>
      <c r="U4731" t="e">
        <f>(VLOOKUP(F4731,tarifas!$C$7:$D$10,2,FALSE)+tarifas!$D$21)*datos!P4731</f>
        <v>#N/A</v>
      </c>
      <c r="V4731" t="e">
        <f t="shared" si="669"/>
        <v>#N/A</v>
      </c>
      <c r="W4731">
        <f t="shared" si="670"/>
        <v>0</v>
      </c>
    </row>
    <row r="4732" spans="1:23" x14ac:dyDescent="0.25">
      <c r="A4732">
        <f t="shared" si="663"/>
        <v>195</v>
      </c>
      <c r="B4732">
        <f t="shared" si="664"/>
        <v>7</v>
      </c>
      <c r="C4732" s="1">
        <f t="shared" si="671"/>
        <v>41836.708333321883</v>
      </c>
      <c r="D4732" s="7">
        <v>454.10606060606062</v>
      </c>
      <c r="E4732" s="7"/>
      <c r="G4732">
        <v>59.12</v>
      </c>
      <c r="H4732" s="12">
        <v>404.3896653765662</v>
      </c>
      <c r="I4732" s="13">
        <f>$D$2*tarifas!$D$12/24</f>
        <v>1.4541666666666666</v>
      </c>
      <c r="J4732" s="13" t="e">
        <f>VLOOKUP(E4732&amp;" "&amp;F4732,tarifas!$A$13:$D$20,4,FALSE)*H4732</f>
        <v>#N/A</v>
      </c>
      <c r="K4732" s="13">
        <f>IF(F4732="COD1",tarifas!$D$11*(SUMIFS($H$11:$H$8770,$F$11:$F$8770,"=COD1",$B$11:$B$8770,"="&amp;B4732)/COUNTIFS($F$11:$F$8770,"=COD1",$B$11:$B$8770,"="&amp;B4732))/COUNTIFS($A$11:$A$8770,"="&amp;A4732,$F$11:$F$8770,"=COD1"),0)</f>
        <v>0</v>
      </c>
      <c r="L4732" s="13" t="e">
        <f>(VLOOKUP(F4732,tarifas!$C$7:$D$10,2,FALSE)+tarifas!$D$21)*datos!H4732</f>
        <v>#N/A</v>
      </c>
      <c r="M4732">
        <v>91.355670000000003</v>
      </c>
      <c r="N4732" s="13" t="e">
        <f t="shared" si="665"/>
        <v>#N/A</v>
      </c>
      <c r="O4732">
        <f t="shared" si="666"/>
        <v>91.355670000000003</v>
      </c>
      <c r="P4732" s="12">
        <f t="shared" si="667"/>
        <v>313.03399537656617</v>
      </c>
      <c r="Q4732">
        <f t="shared" si="668"/>
        <v>0</v>
      </c>
      <c r="R4732">
        <f>$D$2*tarifas!$D$12/24</f>
        <v>1.4541666666666666</v>
      </c>
      <c r="S4732" t="e">
        <f>VLOOKUP(E4732&amp;" "&amp;F4732,tarifas!$A$13:$D$20,4,FALSE)*P4732</f>
        <v>#N/A</v>
      </c>
      <c r="T4732">
        <f>IF(F4732="COD1",tarifas!$D$11*(SUMIFS($P$11:$P$8770,$F$11:$F$8770,"=COD1",$B$11:$B$8770,"="&amp;B4732)/COUNTIFS($F$11:$F$8770,"=COD1",$B$11:$B$8770,"="&amp;B4732))/COUNTIFS($A$11:$A$8770,"="&amp;A4732,$F$11:$F$8770,"=COD1"),0)</f>
        <v>0</v>
      </c>
      <c r="U4732" t="e">
        <f>(VLOOKUP(F4732,tarifas!$C$7:$D$10,2,FALSE)+tarifas!$D$21)*datos!P4732</f>
        <v>#N/A</v>
      </c>
      <c r="V4732" t="e">
        <f t="shared" si="669"/>
        <v>#N/A</v>
      </c>
      <c r="W4732">
        <f t="shared" si="670"/>
        <v>0</v>
      </c>
    </row>
    <row r="4733" spans="1:23" x14ac:dyDescent="0.25">
      <c r="A4733">
        <f t="shared" si="663"/>
        <v>195</v>
      </c>
      <c r="B4733">
        <f t="shared" si="664"/>
        <v>7</v>
      </c>
      <c r="C4733" s="1">
        <f t="shared" si="671"/>
        <v>41836.749999988548</v>
      </c>
      <c r="D4733" s="7">
        <v>268.39393939393943</v>
      </c>
      <c r="E4733" s="7"/>
      <c r="G4733">
        <v>59.02</v>
      </c>
      <c r="H4733" s="12">
        <v>304.03495492199619</v>
      </c>
      <c r="I4733" s="13">
        <f>$D$2*tarifas!$D$12/24</f>
        <v>1.4541666666666666</v>
      </c>
      <c r="J4733" s="13" t="e">
        <f>VLOOKUP(E4733&amp;" "&amp;F4733,tarifas!$A$13:$D$20,4,FALSE)*H4733</f>
        <v>#N/A</v>
      </c>
      <c r="K4733" s="13">
        <f>IF(F4733="COD1",tarifas!$D$11*(SUMIFS($H$11:$H$8770,$F$11:$F$8770,"=COD1",$B$11:$B$8770,"="&amp;B4733)/COUNTIFS($F$11:$F$8770,"=COD1",$B$11:$B$8770,"="&amp;B4733))/COUNTIFS($A$11:$A$8770,"="&amp;A4733,$F$11:$F$8770,"=COD1"),0)</f>
        <v>0</v>
      </c>
      <c r="L4733" s="13" t="e">
        <f>(VLOOKUP(F4733,tarifas!$C$7:$D$10,2,FALSE)+tarifas!$D$21)*datos!H4733</f>
        <v>#N/A</v>
      </c>
      <c r="M4733">
        <v>13.99633</v>
      </c>
      <c r="N4733" s="13" t="e">
        <f t="shared" si="665"/>
        <v>#N/A</v>
      </c>
      <c r="O4733">
        <f t="shared" si="666"/>
        <v>13.99633</v>
      </c>
      <c r="P4733" s="12">
        <f t="shared" si="667"/>
        <v>290.03862492199619</v>
      </c>
      <c r="Q4733">
        <f t="shared" si="668"/>
        <v>0</v>
      </c>
      <c r="R4733">
        <f>$D$2*tarifas!$D$12/24</f>
        <v>1.4541666666666666</v>
      </c>
      <c r="S4733" t="e">
        <f>VLOOKUP(E4733&amp;" "&amp;F4733,tarifas!$A$13:$D$20,4,FALSE)*P4733</f>
        <v>#N/A</v>
      </c>
      <c r="T4733">
        <f>IF(F4733="COD1",tarifas!$D$11*(SUMIFS($P$11:$P$8770,$F$11:$F$8770,"=COD1",$B$11:$B$8770,"="&amp;B4733)/COUNTIFS($F$11:$F$8770,"=COD1",$B$11:$B$8770,"="&amp;B4733))/COUNTIFS($A$11:$A$8770,"="&amp;A4733,$F$11:$F$8770,"=COD1"),0)</f>
        <v>0</v>
      </c>
      <c r="U4733" t="e">
        <f>(VLOOKUP(F4733,tarifas!$C$7:$D$10,2,FALSE)+tarifas!$D$21)*datos!P4733</f>
        <v>#N/A</v>
      </c>
      <c r="V4733" t="e">
        <f t="shared" si="669"/>
        <v>#N/A</v>
      </c>
      <c r="W4733">
        <f t="shared" si="670"/>
        <v>0</v>
      </c>
    </row>
    <row r="4734" spans="1:23" x14ac:dyDescent="0.25">
      <c r="A4734">
        <f t="shared" si="663"/>
        <v>195</v>
      </c>
      <c r="B4734">
        <f t="shared" si="664"/>
        <v>7</v>
      </c>
      <c r="C4734" s="1">
        <f t="shared" si="671"/>
        <v>41836.791666655212</v>
      </c>
      <c r="D4734" s="7">
        <v>76.5</v>
      </c>
      <c r="E4734" s="7"/>
      <c r="G4734">
        <v>59.12</v>
      </c>
      <c r="H4734" s="12">
        <v>240.38991380662938</v>
      </c>
      <c r="I4734" s="13">
        <f>$D$2*tarifas!$D$12/24</f>
        <v>1.4541666666666666</v>
      </c>
      <c r="J4734" s="13" t="e">
        <f>VLOOKUP(E4734&amp;" "&amp;F4734,tarifas!$A$13:$D$20,4,FALSE)*H4734</f>
        <v>#N/A</v>
      </c>
      <c r="K4734" s="13">
        <f>IF(F4734="COD1",tarifas!$D$11*(SUMIFS($H$11:$H$8770,$F$11:$F$8770,"=COD1",$B$11:$B$8770,"="&amp;B4734)/COUNTIFS($F$11:$F$8770,"=COD1",$B$11:$B$8770,"="&amp;B4734))/COUNTIFS($A$11:$A$8770,"="&amp;A4734,$F$11:$F$8770,"=COD1"),0)</f>
        <v>0</v>
      </c>
      <c r="L4734" s="13" t="e">
        <f>(VLOOKUP(F4734,tarifas!$C$7:$D$10,2,FALSE)+tarifas!$D$21)*datos!H4734</f>
        <v>#N/A</v>
      </c>
      <c r="M4734">
        <v>0</v>
      </c>
      <c r="N4734" s="13" t="e">
        <f t="shared" si="665"/>
        <v>#N/A</v>
      </c>
      <c r="O4734">
        <f t="shared" si="666"/>
        <v>0</v>
      </c>
      <c r="P4734" s="12">
        <f t="shared" si="667"/>
        <v>240.38991380662938</v>
      </c>
      <c r="Q4734">
        <f t="shared" si="668"/>
        <v>0</v>
      </c>
      <c r="R4734">
        <f>$D$2*tarifas!$D$12/24</f>
        <v>1.4541666666666666</v>
      </c>
      <c r="S4734" t="e">
        <f>VLOOKUP(E4734&amp;" "&amp;F4734,tarifas!$A$13:$D$20,4,FALSE)*P4734</f>
        <v>#N/A</v>
      </c>
      <c r="T4734">
        <f>IF(F4734="COD1",tarifas!$D$11*(SUMIFS($P$11:$P$8770,$F$11:$F$8770,"=COD1",$B$11:$B$8770,"="&amp;B4734)/COUNTIFS($F$11:$F$8770,"=COD1",$B$11:$B$8770,"="&amp;B4734))/COUNTIFS($A$11:$A$8770,"="&amp;A4734,$F$11:$F$8770,"=COD1"),0)</f>
        <v>0</v>
      </c>
      <c r="U4734" t="e">
        <f>(VLOOKUP(F4734,tarifas!$C$7:$D$10,2,FALSE)+tarifas!$D$21)*datos!P4734</f>
        <v>#N/A</v>
      </c>
      <c r="V4734" t="e">
        <f t="shared" si="669"/>
        <v>#N/A</v>
      </c>
      <c r="W4734">
        <f t="shared" si="670"/>
        <v>0</v>
      </c>
    </row>
    <row r="4735" spans="1:23" x14ac:dyDescent="0.25">
      <c r="A4735">
        <f t="shared" si="663"/>
        <v>195</v>
      </c>
      <c r="B4735">
        <f t="shared" si="664"/>
        <v>7</v>
      </c>
      <c r="C4735" s="1">
        <f t="shared" si="671"/>
        <v>41836.833333321876</v>
      </c>
      <c r="D4735" s="7">
        <v>8.2424242424242422</v>
      </c>
      <c r="E4735" s="7"/>
      <c r="G4735">
        <v>59.12</v>
      </c>
      <c r="H4735" s="12">
        <v>220.33364303796631</v>
      </c>
      <c r="I4735" s="13">
        <f>$D$2*tarifas!$D$12/24</f>
        <v>1.4541666666666666</v>
      </c>
      <c r="J4735" s="13" t="e">
        <f>VLOOKUP(E4735&amp;" "&amp;F4735,tarifas!$A$13:$D$20,4,FALSE)*H4735</f>
        <v>#N/A</v>
      </c>
      <c r="K4735" s="13">
        <f>IF(F4735="COD1",tarifas!$D$11*(SUMIFS($H$11:$H$8770,$F$11:$F$8770,"=COD1",$B$11:$B$8770,"="&amp;B4735)/COUNTIFS($F$11:$F$8770,"=COD1",$B$11:$B$8770,"="&amp;B4735))/COUNTIFS($A$11:$A$8770,"="&amp;A4735,$F$11:$F$8770,"=COD1"),0)</f>
        <v>0</v>
      </c>
      <c r="L4735" s="13" t="e">
        <f>(VLOOKUP(F4735,tarifas!$C$7:$D$10,2,FALSE)+tarifas!$D$21)*datos!H4735</f>
        <v>#N/A</v>
      </c>
      <c r="M4735">
        <v>0</v>
      </c>
      <c r="N4735" s="13" t="e">
        <f t="shared" si="665"/>
        <v>#N/A</v>
      </c>
      <c r="O4735">
        <f t="shared" si="666"/>
        <v>0</v>
      </c>
      <c r="P4735" s="12">
        <f t="shared" si="667"/>
        <v>220.33364303796631</v>
      </c>
      <c r="Q4735">
        <f t="shared" si="668"/>
        <v>0</v>
      </c>
      <c r="R4735">
        <f>$D$2*tarifas!$D$12/24</f>
        <v>1.4541666666666666</v>
      </c>
      <c r="S4735" t="e">
        <f>VLOOKUP(E4735&amp;" "&amp;F4735,tarifas!$A$13:$D$20,4,FALSE)*P4735</f>
        <v>#N/A</v>
      </c>
      <c r="T4735">
        <f>IF(F4735="COD1",tarifas!$D$11*(SUMIFS($P$11:$P$8770,$F$11:$F$8770,"=COD1",$B$11:$B$8770,"="&amp;B4735)/COUNTIFS($F$11:$F$8770,"=COD1",$B$11:$B$8770,"="&amp;B4735))/COUNTIFS($A$11:$A$8770,"="&amp;A4735,$F$11:$F$8770,"=COD1"),0)</f>
        <v>0</v>
      </c>
      <c r="U4735" t="e">
        <f>(VLOOKUP(F4735,tarifas!$C$7:$D$10,2,FALSE)+tarifas!$D$21)*datos!P4735</f>
        <v>#N/A</v>
      </c>
      <c r="V4735" t="e">
        <f t="shared" si="669"/>
        <v>#N/A</v>
      </c>
      <c r="W4735">
        <f t="shared" si="670"/>
        <v>0</v>
      </c>
    </row>
    <row r="4736" spans="1:23" x14ac:dyDescent="0.25">
      <c r="A4736">
        <f t="shared" si="663"/>
        <v>195</v>
      </c>
      <c r="B4736">
        <f t="shared" si="664"/>
        <v>7</v>
      </c>
      <c r="C4736" s="1">
        <f t="shared" si="671"/>
        <v>41836.87499998854</v>
      </c>
      <c r="D4736" s="7">
        <v>0</v>
      </c>
      <c r="E4736" s="7"/>
      <c r="G4736">
        <v>58.9</v>
      </c>
      <c r="H4736" s="12">
        <v>214.2608253430831</v>
      </c>
      <c r="I4736" s="13">
        <f>$D$2*tarifas!$D$12/24</f>
        <v>1.4541666666666666</v>
      </c>
      <c r="J4736" s="13" t="e">
        <f>VLOOKUP(E4736&amp;" "&amp;F4736,tarifas!$A$13:$D$20,4,FALSE)*H4736</f>
        <v>#N/A</v>
      </c>
      <c r="K4736" s="13">
        <f>IF(F4736="COD1",tarifas!$D$11*(SUMIFS($H$11:$H$8770,$F$11:$F$8770,"=COD1",$B$11:$B$8770,"="&amp;B4736)/COUNTIFS($F$11:$F$8770,"=COD1",$B$11:$B$8770,"="&amp;B4736))/COUNTIFS($A$11:$A$8770,"="&amp;A4736,$F$11:$F$8770,"=COD1"),0)</f>
        <v>0</v>
      </c>
      <c r="L4736" s="13" t="e">
        <f>(VLOOKUP(F4736,tarifas!$C$7:$D$10,2,FALSE)+tarifas!$D$21)*datos!H4736</f>
        <v>#N/A</v>
      </c>
      <c r="M4736">
        <v>0</v>
      </c>
      <c r="N4736" s="13" t="e">
        <f t="shared" si="665"/>
        <v>#N/A</v>
      </c>
      <c r="O4736">
        <f t="shared" si="666"/>
        <v>0</v>
      </c>
      <c r="P4736" s="12">
        <f t="shared" si="667"/>
        <v>214.2608253430831</v>
      </c>
      <c r="Q4736">
        <f t="shared" si="668"/>
        <v>0</v>
      </c>
      <c r="R4736">
        <f>$D$2*tarifas!$D$12/24</f>
        <v>1.4541666666666666</v>
      </c>
      <c r="S4736" t="e">
        <f>VLOOKUP(E4736&amp;" "&amp;F4736,tarifas!$A$13:$D$20,4,FALSE)*P4736</f>
        <v>#N/A</v>
      </c>
      <c r="T4736">
        <f>IF(F4736="COD1",tarifas!$D$11*(SUMIFS($P$11:$P$8770,$F$11:$F$8770,"=COD1",$B$11:$B$8770,"="&amp;B4736)/COUNTIFS($F$11:$F$8770,"=COD1",$B$11:$B$8770,"="&amp;B4736))/COUNTIFS($A$11:$A$8770,"="&amp;A4736,$F$11:$F$8770,"=COD1"),0)</f>
        <v>0</v>
      </c>
      <c r="U4736" t="e">
        <f>(VLOOKUP(F4736,tarifas!$C$7:$D$10,2,FALSE)+tarifas!$D$21)*datos!P4736</f>
        <v>#N/A</v>
      </c>
      <c r="V4736" t="e">
        <f t="shared" si="669"/>
        <v>#N/A</v>
      </c>
      <c r="W4736">
        <f t="shared" si="670"/>
        <v>0</v>
      </c>
    </row>
    <row r="4737" spans="1:23" x14ac:dyDescent="0.25">
      <c r="A4737">
        <f t="shared" si="663"/>
        <v>195</v>
      </c>
      <c r="B4737">
        <f t="shared" si="664"/>
        <v>7</v>
      </c>
      <c r="C4737" s="1">
        <f t="shared" si="671"/>
        <v>41836.916666655205</v>
      </c>
      <c r="D4737" s="7">
        <v>0</v>
      </c>
      <c r="E4737" s="7"/>
      <c r="G4737">
        <v>55.73</v>
      </c>
      <c r="H4737" s="12">
        <v>215.94196021891702</v>
      </c>
      <c r="I4737" s="13">
        <f>$D$2*tarifas!$D$12/24</f>
        <v>1.4541666666666666</v>
      </c>
      <c r="J4737" s="13" t="e">
        <f>VLOOKUP(E4737&amp;" "&amp;F4737,tarifas!$A$13:$D$20,4,FALSE)*H4737</f>
        <v>#N/A</v>
      </c>
      <c r="K4737" s="13">
        <f>IF(F4737="COD1",tarifas!$D$11*(SUMIFS($H$11:$H$8770,$F$11:$F$8770,"=COD1",$B$11:$B$8770,"="&amp;B4737)/COUNTIFS($F$11:$F$8770,"=COD1",$B$11:$B$8770,"="&amp;B4737))/COUNTIFS($A$11:$A$8770,"="&amp;A4737,$F$11:$F$8770,"=COD1"),0)</f>
        <v>0</v>
      </c>
      <c r="L4737" s="13" t="e">
        <f>(VLOOKUP(F4737,tarifas!$C$7:$D$10,2,FALSE)+tarifas!$D$21)*datos!H4737</f>
        <v>#N/A</v>
      </c>
      <c r="M4737">
        <v>0</v>
      </c>
      <c r="N4737" s="13" t="e">
        <f t="shared" si="665"/>
        <v>#N/A</v>
      </c>
      <c r="O4737">
        <f t="shared" si="666"/>
        <v>0</v>
      </c>
      <c r="P4737" s="12">
        <f t="shared" si="667"/>
        <v>215.94196021891702</v>
      </c>
      <c r="Q4737">
        <f t="shared" si="668"/>
        <v>0</v>
      </c>
      <c r="R4737">
        <f>$D$2*tarifas!$D$12/24</f>
        <v>1.4541666666666666</v>
      </c>
      <c r="S4737" t="e">
        <f>VLOOKUP(E4737&amp;" "&amp;F4737,tarifas!$A$13:$D$20,4,FALSE)*P4737</f>
        <v>#N/A</v>
      </c>
      <c r="T4737">
        <f>IF(F4737="COD1",tarifas!$D$11*(SUMIFS($P$11:$P$8770,$F$11:$F$8770,"=COD1",$B$11:$B$8770,"="&amp;B4737)/COUNTIFS($F$11:$F$8770,"=COD1",$B$11:$B$8770,"="&amp;B4737))/COUNTIFS($A$11:$A$8770,"="&amp;A4737,$F$11:$F$8770,"=COD1"),0)</f>
        <v>0</v>
      </c>
      <c r="U4737" t="e">
        <f>(VLOOKUP(F4737,tarifas!$C$7:$D$10,2,FALSE)+tarifas!$D$21)*datos!P4737</f>
        <v>#N/A</v>
      </c>
      <c r="V4737" t="e">
        <f t="shared" si="669"/>
        <v>#N/A</v>
      </c>
      <c r="W4737">
        <f t="shared" si="670"/>
        <v>0</v>
      </c>
    </row>
    <row r="4738" spans="1:23" x14ac:dyDescent="0.25">
      <c r="A4738">
        <f t="shared" si="663"/>
        <v>195</v>
      </c>
      <c r="B4738">
        <f t="shared" si="664"/>
        <v>7</v>
      </c>
      <c r="C4738" s="1">
        <f t="shared" si="671"/>
        <v>41836.958333321869</v>
      </c>
      <c r="D4738" s="7">
        <v>0</v>
      </c>
      <c r="E4738" s="7"/>
      <c r="G4738">
        <v>54</v>
      </c>
      <c r="H4738" s="12">
        <v>204.75754656946685</v>
      </c>
      <c r="I4738" s="13">
        <f>$D$2*tarifas!$D$12/24</f>
        <v>1.4541666666666666</v>
      </c>
      <c r="J4738" s="13" t="e">
        <f>VLOOKUP(E4738&amp;" "&amp;F4738,tarifas!$A$13:$D$20,4,FALSE)*H4738</f>
        <v>#N/A</v>
      </c>
      <c r="K4738" s="13">
        <f>IF(F4738="COD1",tarifas!$D$11*(SUMIFS($H$11:$H$8770,$F$11:$F$8770,"=COD1",$B$11:$B$8770,"="&amp;B4738)/COUNTIFS($F$11:$F$8770,"=COD1",$B$11:$B$8770,"="&amp;B4738))/COUNTIFS($A$11:$A$8770,"="&amp;A4738,$F$11:$F$8770,"=COD1"),0)</f>
        <v>0</v>
      </c>
      <c r="L4738" s="13" t="e">
        <f>(VLOOKUP(F4738,tarifas!$C$7:$D$10,2,FALSE)+tarifas!$D$21)*datos!H4738</f>
        <v>#N/A</v>
      </c>
      <c r="M4738">
        <v>0</v>
      </c>
      <c r="N4738" s="13" t="e">
        <f t="shared" si="665"/>
        <v>#N/A</v>
      </c>
      <c r="O4738">
        <f t="shared" si="666"/>
        <v>0</v>
      </c>
      <c r="P4738" s="12">
        <f t="shared" si="667"/>
        <v>204.75754656946685</v>
      </c>
      <c r="Q4738">
        <f t="shared" si="668"/>
        <v>0</v>
      </c>
      <c r="R4738">
        <f>$D$2*tarifas!$D$12/24</f>
        <v>1.4541666666666666</v>
      </c>
      <c r="S4738" t="e">
        <f>VLOOKUP(E4738&amp;" "&amp;F4738,tarifas!$A$13:$D$20,4,FALSE)*P4738</f>
        <v>#N/A</v>
      </c>
      <c r="T4738">
        <f>IF(F4738="COD1",tarifas!$D$11*(SUMIFS($P$11:$P$8770,$F$11:$F$8770,"=COD1",$B$11:$B$8770,"="&amp;B4738)/COUNTIFS($F$11:$F$8770,"=COD1",$B$11:$B$8770,"="&amp;B4738))/COUNTIFS($A$11:$A$8770,"="&amp;A4738,$F$11:$F$8770,"=COD1"),0)</f>
        <v>0</v>
      </c>
      <c r="U4738" t="e">
        <f>(VLOOKUP(F4738,tarifas!$C$7:$D$10,2,FALSE)+tarifas!$D$21)*datos!P4738</f>
        <v>#N/A</v>
      </c>
      <c r="V4738" t="e">
        <f t="shared" si="669"/>
        <v>#N/A</v>
      </c>
      <c r="W4738">
        <f t="shared" si="670"/>
        <v>0</v>
      </c>
    </row>
    <row r="4739" spans="1:23" x14ac:dyDescent="0.25">
      <c r="A4739">
        <f t="shared" si="663"/>
        <v>196</v>
      </c>
      <c r="B4739">
        <f t="shared" si="664"/>
        <v>7</v>
      </c>
      <c r="C4739" s="1">
        <f t="shared" si="671"/>
        <v>41836.999999988533</v>
      </c>
      <c r="D4739" s="7">
        <v>0</v>
      </c>
      <c r="E4739" s="7"/>
      <c r="G4739">
        <v>45.4</v>
      </c>
      <c r="H4739" s="12">
        <v>202.71422416448999</v>
      </c>
      <c r="I4739" s="13">
        <f>$D$2*tarifas!$D$12/24</f>
        <v>1.4541666666666666</v>
      </c>
      <c r="J4739" s="13" t="e">
        <f>VLOOKUP(E4739&amp;" "&amp;F4739,tarifas!$A$13:$D$20,4,FALSE)*H4739</f>
        <v>#N/A</v>
      </c>
      <c r="K4739" s="13">
        <f>IF(F4739="COD1",tarifas!$D$11*(SUMIFS($H$11:$H$8770,$F$11:$F$8770,"=COD1",$B$11:$B$8770,"="&amp;B4739)/COUNTIFS($F$11:$F$8770,"=COD1",$B$11:$B$8770,"="&amp;B4739))/COUNTIFS($A$11:$A$8770,"="&amp;A4739,$F$11:$F$8770,"=COD1"),0)</f>
        <v>0</v>
      </c>
      <c r="L4739" s="13" t="e">
        <f>(VLOOKUP(F4739,tarifas!$C$7:$D$10,2,FALSE)+tarifas!$D$21)*datos!H4739</f>
        <v>#N/A</v>
      </c>
      <c r="M4739">
        <v>0</v>
      </c>
      <c r="N4739" s="13" t="e">
        <f t="shared" si="665"/>
        <v>#N/A</v>
      </c>
      <c r="O4739">
        <f t="shared" si="666"/>
        <v>0</v>
      </c>
      <c r="P4739" s="12">
        <f t="shared" si="667"/>
        <v>202.71422416448999</v>
      </c>
      <c r="Q4739">
        <f t="shared" si="668"/>
        <v>0</v>
      </c>
      <c r="R4739">
        <f>$D$2*tarifas!$D$12/24</f>
        <v>1.4541666666666666</v>
      </c>
      <c r="S4739" t="e">
        <f>VLOOKUP(E4739&amp;" "&amp;F4739,tarifas!$A$13:$D$20,4,FALSE)*P4739</f>
        <v>#N/A</v>
      </c>
      <c r="T4739">
        <f>IF(F4739="COD1",tarifas!$D$11*(SUMIFS($P$11:$P$8770,$F$11:$F$8770,"=COD1",$B$11:$B$8770,"="&amp;B4739)/COUNTIFS($F$11:$F$8770,"=COD1",$B$11:$B$8770,"="&amp;B4739))/COUNTIFS($A$11:$A$8770,"="&amp;A4739,$F$11:$F$8770,"=COD1"),0)</f>
        <v>0</v>
      </c>
      <c r="U4739" t="e">
        <f>(VLOOKUP(F4739,tarifas!$C$7:$D$10,2,FALSE)+tarifas!$D$21)*datos!P4739</f>
        <v>#N/A</v>
      </c>
      <c r="V4739" t="e">
        <f t="shared" si="669"/>
        <v>#N/A</v>
      </c>
      <c r="W4739">
        <f t="shared" si="670"/>
        <v>0</v>
      </c>
    </row>
    <row r="4740" spans="1:23" x14ac:dyDescent="0.25">
      <c r="A4740">
        <f t="shared" si="663"/>
        <v>196</v>
      </c>
      <c r="B4740">
        <f t="shared" si="664"/>
        <v>7</v>
      </c>
      <c r="C4740" s="1">
        <f t="shared" si="671"/>
        <v>41837.041666655197</v>
      </c>
      <c r="D4740" s="7">
        <v>0</v>
      </c>
      <c r="E4740" s="7"/>
      <c r="G4740">
        <v>42.55</v>
      </c>
      <c r="H4740" s="12">
        <v>200.84822984803483</v>
      </c>
      <c r="I4740" s="13">
        <f>$D$2*tarifas!$D$12/24</f>
        <v>1.4541666666666666</v>
      </c>
      <c r="J4740" s="13" t="e">
        <f>VLOOKUP(E4740&amp;" "&amp;F4740,tarifas!$A$13:$D$20,4,FALSE)*H4740</f>
        <v>#N/A</v>
      </c>
      <c r="K4740" s="13">
        <f>IF(F4740="COD1",tarifas!$D$11*(SUMIFS($H$11:$H$8770,$F$11:$F$8770,"=COD1",$B$11:$B$8770,"="&amp;B4740)/COUNTIFS($F$11:$F$8770,"=COD1",$B$11:$B$8770,"="&amp;B4740))/COUNTIFS($A$11:$A$8770,"="&amp;A4740,$F$11:$F$8770,"=COD1"),0)</f>
        <v>0</v>
      </c>
      <c r="L4740" s="13" t="e">
        <f>(VLOOKUP(F4740,tarifas!$C$7:$D$10,2,FALSE)+tarifas!$D$21)*datos!H4740</f>
        <v>#N/A</v>
      </c>
      <c r="M4740">
        <v>0</v>
      </c>
      <c r="N4740" s="13" t="e">
        <f t="shared" si="665"/>
        <v>#N/A</v>
      </c>
      <c r="O4740">
        <f t="shared" si="666"/>
        <v>0</v>
      </c>
      <c r="P4740" s="12">
        <f t="shared" si="667"/>
        <v>200.84822984803483</v>
      </c>
      <c r="Q4740">
        <f t="shared" si="668"/>
        <v>0</v>
      </c>
      <c r="R4740">
        <f>$D$2*tarifas!$D$12/24</f>
        <v>1.4541666666666666</v>
      </c>
      <c r="S4740" t="e">
        <f>VLOOKUP(E4740&amp;" "&amp;F4740,tarifas!$A$13:$D$20,4,FALSE)*P4740</f>
        <v>#N/A</v>
      </c>
      <c r="T4740">
        <f>IF(F4740="COD1",tarifas!$D$11*(SUMIFS($P$11:$P$8770,$F$11:$F$8770,"=COD1",$B$11:$B$8770,"="&amp;B4740)/COUNTIFS($F$11:$F$8770,"=COD1",$B$11:$B$8770,"="&amp;B4740))/COUNTIFS($A$11:$A$8770,"="&amp;A4740,$F$11:$F$8770,"=COD1"),0)</f>
        <v>0</v>
      </c>
      <c r="U4740" t="e">
        <f>(VLOOKUP(F4740,tarifas!$C$7:$D$10,2,FALSE)+tarifas!$D$21)*datos!P4740</f>
        <v>#N/A</v>
      </c>
      <c r="V4740" t="e">
        <f t="shared" si="669"/>
        <v>#N/A</v>
      </c>
      <c r="W4740">
        <f t="shared" si="670"/>
        <v>0</v>
      </c>
    </row>
    <row r="4741" spans="1:23" x14ac:dyDescent="0.25">
      <c r="A4741">
        <f t="shared" si="663"/>
        <v>196</v>
      </c>
      <c r="B4741">
        <f t="shared" si="664"/>
        <v>7</v>
      </c>
      <c r="C4741" s="1">
        <f t="shared" si="671"/>
        <v>41837.083333321862</v>
      </c>
      <c r="D4741" s="7">
        <v>0</v>
      </c>
      <c r="E4741" s="7"/>
      <c r="G4741">
        <v>42.65</v>
      </c>
      <c r="H4741" s="12">
        <v>198.58602874906819</v>
      </c>
      <c r="I4741" s="13">
        <f>$D$2*tarifas!$D$12/24</f>
        <v>1.4541666666666666</v>
      </c>
      <c r="J4741" s="13" t="e">
        <f>VLOOKUP(E4741&amp;" "&amp;F4741,tarifas!$A$13:$D$20,4,FALSE)*H4741</f>
        <v>#N/A</v>
      </c>
      <c r="K4741" s="13">
        <f>IF(F4741="COD1",tarifas!$D$11*(SUMIFS($H$11:$H$8770,$F$11:$F$8770,"=COD1",$B$11:$B$8770,"="&amp;B4741)/COUNTIFS($F$11:$F$8770,"=COD1",$B$11:$B$8770,"="&amp;B4741))/COUNTIFS($A$11:$A$8770,"="&amp;A4741,$F$11:$F$8770,"=COD1"),0)</f>
        <v>0</v>
      </c>
      <c r="L4741" s="13" t="e">
        <f>(VLOOKUP(F4741,tarifas!$C$7:$D$10,2,FALSE)+tarifas!$D$21)*datos!H4741</f>
        <v>#N/A</v>
      </c>
      <c r="M4741">
        <v>0</v>
      </c>
      <c r="N4741" s="13" t="e">
        <f t="shared" si="665"/>
        <v>#N/A</v>
      </c>
      <c r="O4741">
        <f t="shared" si="666"/>
        <v>0</v>
      </c>
      <c r="P4741" s="12">
        <f t="shared" si="667"/>
        <v>198.58602874906819</v>
      </c>
      <c r="Q4741">
        <f t="shared" si="668"/>
        <v>0</v>
      </c>
      <c r="R4741">
        <f>$D$2*tarifas!$D$12/24</f>
        <v>1.4541666666666666</v>
      </c>
      <c r="S4741" t="e">
        <f>VLOOKUP(E4741&amp;" "&amp;F4741,tarifas!$A$13:$D$20,4,FALSE)*P4741</f>
        <v>#N/A</v>
      </c>
      <c r="T4741">
        <f>IF(F4741="COD1",tarifas!$D$11*(SUMIFS($P$11:$P$8770,$F$11:$F$8770,"=COD1",$B$11:$B$8770,"="&amp;B4741)/COUNTIFS($F$11:$F$8770,"=COD1",$B$11:$B$8770,"="&amp;B4741))/COUNTIFS($A$11:$A$8770,"="&amp;A4741,$F$11:$F$8770,"=COD1"),0)</f>
        <v>0</v>
      </c>
      <c r="U4741" t="e">
        <f>(VLOOKUP(F4741,tarifas!$C$7:$D$10,2,FALSE)+tarifas!$D$21)*datos!P4741</f>
        <v>#N/A</v>
      </c>
      <c r="V4741" t="e">
        <f t="shared" si="669"/>
        <v>#N/A</v>
      </c>
      <c r="W4741">
        <f t="shared" si="670"/>
        <v>0</v>
      </c>
    </row>
    <row r="4742" spans="1:23" x14ac:dyDescent="0.25">
      <c r="A4742">
        <f t="shared" si="663"/>
        <v>196</v>
      </c>
      <c r="B4742">
        <f t="shared" si="664"/>
        <v>7</v>
      </c>
      <c r="C4742" s="1">
        <f t="shared" si="671"/>
        <v>41837.124999988526</v>
      </c>
      <c r="D4742" s="7">
        <v>0</v>
      </c>
      <c r="E4742" s="7"/>
      <c r="G4742">
        <v>41.77</v>
      </c>
      <c r="H4742" s="12">
        <v>195.93503382212231</v>
      </c>
      <c r="I4742" s="13">
        <f>$D$2*tarifas!$D$12/24</f>
        <v>1.4541666666666666</v>
      </c>
      <c r="J4742" s="13" t="e">
        <f>VLOOKUP(E4742&amp;" "&amp;F4742,tarifas!$A$13:$D$20,4,FALSE)*H4742</f>
        <v>#N/A</v>
      </c>
      <c r="K4742" s="13">
        <f>IF(F4742="COD1",tarifas!$D$11*(SUMIFS($H$11:$H$8770,$F$11:$F$8770,"=COD1",$B$11:$B$8770,"="&amp;B4742)/COUNTIFS($F$11:$F$8770,"=COD1",$B$11:$B$8770,"="&amp;B4742))/COUNTIFS($A$11:$A$8770,"="&amp;A4742,$F$11:$F$8770,"=COD1"),0)</f>
        <v>0</v>
      </c>
      <c r="L4742" s="13" t="e">
        <f>(VLOOKUP(F4742,tarifas!$C$7:$D$10,2,FALSE)+tarifas!$D$21)*datos!H4742</f>
        <v>#N/A</v>
      </c>
      <c r="M4742">
        <v>0</v>
      </c>
      <c r="N4742" s="13" t="e">
        <f t="shared" si="665"/>
        <v>#N/A</v>
      </c>
      <c r="O4742">
        <f t="shared" si="666"/>
        <v>0</v>
      </c>
      <c r="P4742" s="12">
        <f t="shared" si="667"/>
        <v>195.93503382212231</v>
      </c>
      <c r="Q4742">
        <f t="shared" si="668"/>
        <v>0</v>
      </c>
      <c r="R4742">
        <f>$D$2*tarifas!$D$12/24</f>
        <v>1.4541666666666666</v>
      </c>
      <c r="S4742" t="e">
        <f>VLOOKUP(E4742&amp;" "&amp;F4742,tarifas!$A$13:$D$20,4,FALSE)*P4742</f>
        <v>#N/A</v>
      </c>
      <c r="T4742">
        <f>IF(F4742="COD1",tarifas!$D$11*(SUMIFS($P$11:$P$8770,$F$11:$F$8770,"=COD1",$B$11:$B$8770,"="&amp;B4742)/COUNTIFS($F$11:$F$8770,"=COD1",$B$11:$B$8770,"="&amp;B4742))/COUNTIFS($A$11:$A$8770,"="&amp;A4742,$F$11:$F$8770,"=COD1"),0)</f>
        <v>0</v>
      </c>
      <c r="U4742" t="e">
        <f>(VLOOKUP(F4742,tarifas!$C$7:$D$10,2,FALSE)+tarifas!$D$21)*datos!P4742</f>
        <v>#N/A</v>
      </c>
      <c r="V4742" t="e">
        <f t="shared" si="669"/>
        <v>#N/A</v>
      </c>
      <c r="W4742">
        <f t="shared" si="670"/>
        <v>0</v>
      </c>
    </row>
    <row r="4743" spans="1:23" x14ac:dyDescent="0.25">
      <c r="A4743">
        <f t="shared" si="663"/>
        <v>196</v>
      </c>
      <c r="B4743">
        <f t="shared" si="664"/>
        <v>7</v>
      </c>
      <c r="C4743" s="1">
        <f t="shared" si="671"/>
        <v>41837.16666665519</v>
      </c>
      <c r="D4743" s="7">
        <v>0</v>
      </c>
      <c r="E4743" s="7"/>
      <c r="G4743">
        <v>42.15</v>
      </c>
      <c r="H4743" s="12">
        <v>196.59931501685926</v>
      </c>
      <c r="I4743" s="13">
        <f>$D$2*tarifas!$D$12/24</f>
        <v>1.4541666666666666</v>
      </c>
      <c r="J4743" s="13" t="e">
        <f>VLOOKUP(E4743&amp;" "&amp;F4743,tarifas!$A$13:$D$20,4,FALSE)*H4743</f>
        <v>#N/A</v>
      </c>
      <c r="K4743" s="13">
        <f>IF(F4743="COD1",tarifas!$D$11*(SUMIFS($H$11:$H$8770,$F$11:$F$8770,"=COD1",$B$11:$B$8770,"="&amp;B4743)/COUNTIFS($F$11:$F$8770,"=COD1",$B$11:$B$8770,"="&amp;B4743))/COUNTIFS($A$11:$A$8770,"="&amp;A4743,$F$11:$F$8770,"=COD1"),0)</f>
        <v>0</v>
      </c>
      <c r="L4743" s="13" t="e">
        <f>(VLOOKUP(F4743,tarifas!$C$7:$D$10,2,FALSE)+tarifas!$D$21)*datos!H4743</f>
        <v>#N/A</v>
      </c>
      <c r="M4743">
        <v>0</v>
      </c>
      <c r="N4743" s="13" t="e">
        <f t="shared" si="665"/>
        <v>#N/A</v>
      </c>
      <c r="O4743">
        <f t="shared" si="666"/>
        <v>0</v>
      </c>
      <c r="P4743" s="12">
        <f t="shared" si="667"/>
        <v>196.59931501685926</v>
      </c>
      <c r="Q4743">
        <f t="shared" si="668"/>
        <v>0</v>
      </c>
      <c r="R4743">
        <f>$D$2*tarifas!$D$12/24</f>
        <v>1.4541666666666666</v>
      </c>
      <c r="S4743" t="e">
        <f>VLOOKUP(E4743&amp;" "&amp;F4743,tarifas!$A$13:$D$20,4,FALSE)*P4743</f>
        <v>#N/A</v>
      </c>
      <c r="T4743">
        <f>IF(F4743="COD1",tarifas!$D$11*(SUMIFS($P$11:$P$8770,$F$11:$F$8770,"=COD1",$B$11:$B$8770,"="&amp;B4743)/COUNTIFS($F$11:$F$8770,"=COD1",$B$11:$B$8770,"="&amp;B4743))/COUNTIFS($A$11:$A$8770,"="&amp;A4743,$F$11:$F$8770,"=COD1"),0)</f>
        <v>0</v>
      </c>
      <c r="U4743" t="e">
        <f>(VLOOKUP(F4743,tarifas!$C$7:$D$10,2,FALSE)+tarifas!$D$21)*datos!P4743</f>
        <v>#N/A</v>
      </c>
      <c r="V4743" t="e">
        <f t="shared" si="669"/>
        <v>#N/A</v>
      </c>
      <c r="W4743">
        <f t="shared" si="670"/>
        <v>0</v>
      </c>
    </row>
    <row r="4744" spans="1:23" x14ac:dyDescent="0.25">
      <c r="A4744">
        <f t="shared" si="663"/>
        <v>196</v>
      </c>
      <c r="B4744">
        <f t="shared" si="664"/>
        <v>7</v>
      </c>
      <c r="C4744" s="1">
        <f t="shared" si="671"/>
        <v>41837.208333321854</v>
      </c>
      <c r="D4744" s="7">
        <v>0</v>
      </c>
      <c r="E4744" s="7"/>
      <c r="G4744">
        <v>44.58</v>
      </c>
      <c r="H4744" s="12">
        <v>196.37410946971514</v>
      </c>
      <c r="I4744" s="13">
        <f>$D$2*tarifas!$D$12/24</f>
        <v>1.4541666666666666</v>
      </c>
      <c r="J4744" s="13" t="e">
        <f>VLOOKUP(E4744&amp;" "&amp;F4744,tarifas!$A$13:$D$20,4,FALSE)*H4744</f>
        <v>#N/A</v>
      </c>
      <c r="K4744" s="13">
        <f>IF(F4744="COD1",tarifas!$D$11*(SUMIFS($H$11:$H$8770,$F$11:$F$8770,"=COD1",$B$11:$B$8770,"="&amp;B4744)/COUNTIFS($F$11:$F$8770,"=COD1",$B$11:$B$8770,"="&amp;B4744))/COUNTIFS($A$11:$A$8770,"="&amp;A4744,$F$11:$F$8770,"=COD1"),0)</f>
        <v>0</v>
      </c>
      <c r="L4744" s="13" t="e">
        <f>(VLOOKUP(F4744,tarifas!$C$7:$D$10,2,FALSE)+tarifas!$D$21)*datos!H4744</f>
        <v>#N/A</v>
      </c>
      <c r="M4744">
        <v>7.3763500000000004</v>
      </c>
      <c r="N4744" s="13" t="e">
        <f t="shared" si="665"/>
        <v>#N/A</v>
      </c>
      <c r="O4744">
        <f t="shared" si="666"/>
        <v>7.3763500000000004</v>
      </c>
      <c r="P4744" s="12">
        <f t="shared" si="667"/>
        <v>188.99775946971513</v>
      </c>
      <c r="Q4744">
        <f t="shared" si="668"/>
        <v>0</v>
      </c>
      <c r="R4744">
        <f>$D$2*tarifas!$D$12/24</f>
        <v>1.4541666666666666</v>
      </c>
      <c r="S4744" t="e">
        <f>VLOOKUP(E4744&amp;" "&amp;F4744,tarifas!$A$13:$D$20,4,FALSE)*P4744</f>
        <v>#N/A</v>
      </c>
      <c r="T4744">
        <f>IF(F4744="COD1",tarifas!$D$11*(SUMIFS($P$11:$P$8770,$F$11:$F$8770,"=COD1",$B$11:$B$8770,"="&amp;B4744)/COUNTIFS($F$11:$F$8770,"=COD1",$B$11:$B$8770,"="&amp;B4744))/COUNTIFS($A$11:$A$8770,"="&amp;A4744,$F$11:$F$8770,"=COD1"),0)</f>
        <v>0</v>
      </c>
      <c r="U4744" t="e">
        <f>(VLOOKUP(F4744,tarifas!$C$7:$D$10,2,FALSE)+tarifas!$D$21)*datos!P4744</f>
        <v>#N/A</v>
      </c>
      <c r="V4744" t="e">
        <f t="shared" si="669"/>
        <v>#N/A</v>
      </c>
      <c r="W4744">
        <f t="shared" si="670"/>
        <v>0</v>
      </c>
    </row>
    <row r="4745" spans="1:23" x14ac:dyDescent="0.25">
      <c r="A4745">
        <f t="shared" si="663"/>
        <v>196</v>
      </c>
      <c r="B4745">
        <f t="shared" si="664"/>
        <v>7</v>
      </c>
      <c r="C4745" s="1">
        <f t="shared" si="671"/>
        <v>41837.249999988519</v>
      </c>
      <c r="D4745" s="7">
        <v>0</v>
      </c>
      <c r="E4745" s="7"/>
      <c r="G4745">
        <v>45.4</v>
      </c>
      <c r="H4745" s="12">
        <v>218.43060708184802</v>
      </c>
      <c r="I4745" s="13">
        <f>$D$2*tarifas!$D$12/24</f>
        <v>1.4541666666666666</v>
      </c>
      <c r="J4745" s="13" t="e">
        <f>VLOOKUP(E4745&amp;" "&amp;F4745,tarifas!$A$13:$D$20,4,FALSE)*H4745</f>
        <v>#N/A</v>
      </c>
      <c r="K4745" s="13">
        <f>IF(F4745="COD1",tarifas!$D$11*(SUMIFS($H$11:$H$8770,$F$11:$F$8770,"=COD1",$B$11:$B$8770,"="&amp;B4745)/COUNTIFS($F$11:$F$8770,"=COD1",$B$11:$B$8770,"="&amp;B4745))/COUNTIFS($A$11:$A$8770,"="&amp;A4745,$F$11:$F$8770,"=COD1"),0)</f>
        <v>0</v>
      </c>
      <c r="L4745" s="13" t="e">
        <f>(VLOOKUP(F4745,tarifas!$C$7:$D$10,2,FALSE)+tarifas!$D$21)*datos!H4745</f>
        <v>#N/A</v>
      </c>
      <c r="M4745">
        <v>20.381550000000001</v>
      </c>
      <c r="N4745" s="13" t="e">
        <f t="shared" si="665"/>
        <v>#N/A</v>
      </c>
      <c r="O4745">
        <f t="shared" si="666"/>
        <v>20.381550000000001</v>
      </c>
      <c r="P4745" s="12">
        <f t="shared" si="667"/>
        <v>198.04905708184802</v>
      </c>
      <c r="Q4745">
        <f t="shared" si="668"/>
        <v>0</v>
      </c>
      <c r="R4745">
        <f>$D$2*tarifas!$D$12/24</f>
        <v>1.4541666666666666</v>
      </c>
      <c r="S4745" t="e">
        <f>VLOOKUP(E4745&amp;" "&amp;F4745,tarifas!$A$13:$D$20,4,FALSE)*P4745</f>
        <v>#N/A</v>
      </c>
      <c r="T4745">
        <f>IF(F4745="COD1",tarifas!$D$11*(SUMIFS($P$11:$P$8770,$F$11:$F$8770,"=COD1",$B$11:$B$8770,"="&amp;B4745)/COUNTIFS($F$11:$F$8770,"=COD1",$B$11:$B$8770,"="&amp;B4745))/COUNTIFS($A$11:$A$8770,"="&amp;A4745,$F$11:$F$8770,"=COD1"),0)</f>
        <v>0</v>
      </c>
      <c r="U4745" t="e">
        <f>(VLOOKUP(F4745,tarifas!$C$7:$D$10,2,FALSE)+tarifas!$D$21)*datos!P4745</f>
        <v>#N/A</v>
      </c>
      <c r="V4745" t="e">
        <f t="shared" si="669"/>
        <v>#N/A</v>
      </c>
      <c r="W4745">
        <f t="shared" si="670"/>
        <v>0</v>
      </c>
    </row>
    <row r="4746" spans="1:23" x14ac:dyDescent="0.25">
      <c r="A4746">
        <f t="shared" si="663"/>
        <v>196</v>
      </c>
      <c r="B4746">
        <f t="shared" si="664"/>
        <v>7</v>
      </c>
      <c r="C4746" s="1">
        <f t="shared" si="671"/>
        <v>41837.291666655183</v>
      </c>
      <c r="D4746" s="7">
        <v>0</v>
      </c>
      <c r="E4746" s="7"/>
      <c r="G4746">
        <v>50.59</v>
      </c>
      <c r="H4746" s="12">
        <v>276.26980628103087</v>
      </c>
      <c r="I4746" s="13">
        <f>$D$2*tarifas!$D$12/24</f>
        <v>1.4541666666666666</v>
      </c>
      <c r="J4746" s="13" t="e">
        <f>VLOOKUP(E4746&amp;" "&amp;F4746,tarifas!$A$13:$D$20,4,FALSE)*H4746</f>
        <v>#N/A</v>
      </c>
      <c r="K4746" s="13">
        <f>IF(F4746="COD1",tarifas!$D$11*(SUMIFS($H$11:$H$8770,$F$11:$F$8770,"=COD1",$B$11:$B$8770,"="&amp;B4746)/COUNTIFS($F$11:$F$8770,"=COD1",$B$11:$B$8770,"="&amp;B4746))/COUNTIFS($A$11:$A$8770,"="&amp;A4746,$F$11:$F$8770,"=COD1"),0)</f>
        <v>0</v>
      </c>
      <c r="L4746" s="13" t="e">
        <f>(VLOOKUP(F4746,tarifas!$C$7:$D$10,2,FALSE)+tarifas!$D$21)*datos!H4746</f>
        <v>#N/A</v>
      </c>
      <c r="M4746">
        <v>42.540199999999999</v>
      </c>
      <c r="N4746" s="13" t="e">
        <f t="shared" si="665"/>
        <v>#N/A</v>
      </c>
      <c r="O4746">
        <f t="shared" si="666"/>
        <v>42.540199999999999</v>
      </c>
      <c r="P4746" s="12">
        <f t="shared" si="667"/>
        <v>233.72960628103087</v>
      </c>
      <c r="Q4746">
        <f t="shared" si="668"/>
        <v>0</v>
      </c>
      <c r="R4746">
        <f>$D$2*tarifas!$D$12/24</f>
        <v>1.4541666666666666</v>
      </c>
      <c r="S4746" t="e">
        <f>VLOOKUP(E4746&amp;" "&amp;F4746,tarifas!$A$13:$D$20,4,FALSE)*P4746</f>
        <v>#N/A</v>
      </c>
      <c r="T4746">
        <f>IF(F4746="COD1",tarifas!$D$11*(SUMIFS($P$11:$P$8770,$F$11:$F$8770,"=COD1",$B$11:$B$8770,"="&amp;B4746)/COUNTIFS($F$11:$F$8770,"=COD1",$B$11:$B$8770,"="&amp;B4746))/COUNTIFS($A$11:$A$8770,"="&amp;A4746,$F$11:$F$8770,"=COD1"),0)</f>
        <v>0</v>
      </c>
      <c r="U4746" t="e">
        <f>(VLOOKUP(F4746,tarifas!$C$7:$D$10,2,FALSE)+tarifas!$D$21)*datos!P4746</f>
        <v>#N/A</v>
      </c>
      <c r="V4746" t="e">
        <f t="shared" si="669"/>
        <v>#N/A</v>
      </c>
      <c r="W4746">
        <f t="shared" si="670"/>
        <v>0</v>
      </c>
    </row>
    <row r="4747" spans="1:23" x14ac:dyDescent="0.25">
      <c r="A4747">
        <f t="shared" si="663"/>
        <v>196</v>
      </c>
      <c r="B4747">
        <f t="shared" si="664"/>
        <v>7</v>
      </c>
      <c r="C4747" s="1">
        <f t="shared" si="671"/>
        <v>41837.333333321847</v>
      </c>
      <c r="D4747" s="7">
        <v>0</v>
      </c>
      <c r="E4747" s="7"/>
      <c r="G4747">
        <v>52.46</v>
      </c>
      <c r="H4747" s="12">
        <v>424.71167634474926</v>
      </c>
      <c r="I4747" s="13">
        <f>$D$2*tarifas!$D$12/24</f>
        <v>1.4541666666666666</v>
      </c>
      <c r="J4747" s="13" t="e">
        <f>VLOOKUP(E4747&amp;" "&amp;F4747,tarifas!$A$13:$D$20,4,FALSE)*H4747</f>
        <v>#N/A</v>
      </c>
      <c r="K4747" s="13">
        <f>IF(F4747="COD1",tarifas!$D$11*(SUMIFS($H$11:$H$8770,$F$11:$F$8770,"=COD1",$B$11:$B$8770,"="&amp;B4747)/COUNTIFS($F$11:$F$8770,"=COD1",$B$11:$B$8770,"="&amp;B4747))/COUNTIFS($A$11:$A$8770,"="&amp;A4747,$F$11:$F$8770,"=COD1"),0)</f>
        <v>0</v>
      </c>
      <c r="L4747" s="13" t="e">
        <f>(VLOOKUP(F4747,tarifas!$C$7:$D$10,2,FALSE)+tarifas!$D$21)*datos!H4747</f>
        <v>#N/A</v>
      </c>
      <c r="M4747">
        <v>81.725820000000013</v>
      </c>
      <c r="N4747" s="13" t="e">
        <f t="shared" si="665"/>
        <v>#N/A</v>
      </c>
      <c r="O4747">
        <f t="shared" si="666"/>
        <v>81.725820000000013</v>
      </c>
      <c r="P4747" s="12">
        <f t="shared" si="667"/>
        <v>342.98585634474927</v>
      </c>
      <c r="Q4747">
        <f t="shared" si="668"/>
        <v>0</v>
      </c>
      <c r="R4747">
        <f>$D$2*tarifas!$D$12/24</f>
        <v>1.4541666666666666</v>
      </c>
      <c r="S4747" t="e">
        <f>VLOOKUP(E4747&amp;" "&amp;F4747,tarifas!$A$13:$D$20,4,FALSE)*P4747</f>
        <v>#N/A</v>
      </c>
      <c r="T4747">
        <f>IF(F4747="COD1",tarifas!$D$11*(SUMIFS($P$11:$P$8770,$F$11:$F$8770,"=COD1",$B$11:$B$8770,"="&amp;B4747)/COUNTIFS($F$11:$F$8770,"=COD1",$B$11:$B$8770,"="&amp;B4747))/COUNTIFS($A$11:$A$8770,"="&amp;A4747,$F$11:$F$8770,"=COD1"),0)</f>
        <v>0</v>
      </c>
      <c r="U4747" t="e">
        <f>(VLOOKUP(F4747,tarifas!$C$7:$D$10,2,FALSE)+tarifas!$D$21)*datos!P4747</f>
        <v>#N/A</v>
      </c>
      <c r="V4747" t="e">
        <f t="shared" si="669"/>
        <v>#N/A</v>
      </c>
      <c r="W4747">
        <f t="shared" si="670"/>
        <v>0</v>
      </c>
    </row>
    <row r="4748" spans="1:23" x14ac:dyDescent="0.25">
      <c r="A4748">
        <f t="shared" ref="A4748:A4811" si="672">DAYS360($C$11,C4748)</f>
        <v>196</v>
      </c>
      <c r="B4748">
        <f t="shared" ref="B4748:B4811" si="673">MONTH(C4748)</f>
        <v>7</v>
      </c>
      <c r="C4748" s="1">
        <f t="shared" si="671"/>
        <v>41837.374999988511</v>
      </c>
      <c r="D4748" s="7">
        <v>792.04545454545462</v>
      </c>
      <c r="E4748" s="7"/>
      <c r="G4748">
        <v>54.87</v>
      </c>
      <c r="H4748" s="12">
        <v>530.74497416699671</v>
      </c>
      <c r="I4748" s="13">
        <f>$D$2*tarifas!$D$12/24</f>
        <v>1.4541666666666666</v>
      </c>
      <c r="J4748" s="13" t="e">
        <f>VLOOKUP(E4748&amp;" "&amp;F4748,tarifas!$A$13:$D$20,4,FALSE)*H4748</f>
        <v>#N/A</v>
      </c>
      <c r="K4748" s="13">
        <f>IF(F4748="COD1",tarifas!$D$11*(SUMIFS($H$11:$H$8770,$F$11:$F$8770,"=COD1",$B$11:$B$8770,"="&amp;B4748)/COUNTIFS($F$11:$F$8770,"=COD1",$B$11:$B$8770,"="&amp;B4748))/COUNTIFS($A$11:$A$8770,"="&amp;A4748,$F$11:$F$8770,"=COD1"),0)</f>
        <v>0</v>
      </c>
      <c r="L4748" s="13" t="e">
        <f>(VLOOKUP(F4748,tarifas!$C$7:$D$10,2,FALSE)+tarifas!$D$21)*datos!H4748</f>
        <v>#N/A</v>
      </c>
      <c r="M4748">
        <v>105.87072999999999</v>
      </c>
      <c r="N4748" s="13" t="e">
        <f t="shared" ref="N4748:N4811" si="674">(I4748+J4748+K4748+L4748)*1.23</f>
        <v>#N/A</v>
      </c>
      <c r="O4748">
        <f t="shared" ref="O4748:O4811" si="675">IF(M4748&lt;H4748,M4748,H4748)</f>
        <v>105.87072999999999</v>
      </c>
      <c r="P4748" s="12">
        <f t="shared" ref="P4748:P4811" si="676">H4748-O4748</f>
        <v>424.87424416699673</v>
      </c>
      <c r="Q4748">
        <f t="shared" ref="Q4748:Q4811" si="677">IF(M4748&lt;H4748,0,M4748-H4748)</f>
        <v>0</v>
      </c>
      <c r="R4748">
        <f>$D$2*tarifas!$D$12/24</f>
        <v>1.4541666666666666</v>
      </c>
      <c r="S4748" t="e">
        <f>VLOOKUP(E4748&amp;" "&amp;F4748,tarifas!$A$13:$D$20,4,FALSE)*P4748</f>
        <v>#N/A</v>
      </c>
      <c r="T4748">
        <f>IF(F4748="COD1",tarifas!$D$11*(SUMIFS($P$11:$P$8770,$F$11:$F$8770,"=COD1",$B$11:$B$8770,"="&amp;B4748)/COUNTIFS($F$11:$F$8770,"=COD1",$B$11:$B$8770,"="&amp;B4748))/COUNTIFS($A$11:$A$8770,"="&amp;A4748,$F$11:$F$8770,"=COD1"),0)</f>
        <v>0</v>
      </c>
      <c r="U4748" t="e">
        <f>(VLOOKUP(F4748,tarifas!$C$7:$D$10,2,FALSE)+tarifas!$D$21)*datos!P4748</f>
        <v>#N/A</v>
      </c>
      <c r="V4748" t="e">
        <f t="shared" ref="V4748:V4811" si="678">(R4748+S4748+T4748+U4748)*1.23</f>
        <v>#N/A</v>
      </c>
      <c r="W4748">
        <f t="shared" ref="W4748:W4811" si="679">0.9*G4748/1000*Q4748</f>
        <v>0</v>
      </c>
    </row>
    <row r="4749" spans="1:23" x14ac:dyDescent="0.25">
      <c r="A4749">
        <f t="shared" si="672"/>
        <v>196</v>
      </c>
      <c r="B4749">
        <f t="shared" si="673"/>
        <v>7</v>
      </c>
      <c r="C4749" s="1">
        <f t="shared" ref="C4749:C4812" si="680">+C4748+1/24</f>
        <v>41837.416666655176</v>
      </c>
      <c r="D4749" s="7">
        <v>592.42424242424238</v>
      </c>
      <c r="E4749" s="7"/>
      <c r="G4749">
        <v>58.96</v>
      </c>
      <c r="H4749" s="12">
        <v>580.72010629426677</v>
      </c>
      <c r="I4749" s="13">
        <f>$D$2*tarifas!$D$12/24</f>
        <v>1.4541666666666666</v>
      </c>
      <c r="J4749" s="13" t="e">
        <f>VLOOKUP(E4749&amp;" "&amp;F4749,tarifas!$A$13:$D$20,4,FALSE)*H4749</f>
        <v>#N/A</v>
      </c>
      <c r="K4749" s="13">
        <f>IF(F4749="COD1",tarifas!$D$11*(SUMIFS($H$11:$H$8770,$F$11:$F$8770,"=COD1",$B$11:$B$8770,"="&amp;B4749)/COUNTIFS($F$11:$F$8770,"=COD1",$B$11:$B$8770,"="&amp;B4749))/COUNTIFS($A$11:$A$8770,"="&amp;A4749,$F$11:$F$8770,"=COD1"),0)</f>
        <v>0</v>
      </c>
      <c r="L4749" s="13" t="e">
        <f>(VLOOKUP(F4749,tarifas!$C$7:$D$10,2,FALSE)+tarifas!$D$21)*datos!H4749</f>
        <v>#N/A</v>
      </c>
      <c r="M4749">
        <v>145.10445999999999</v>
      </c>
      <c r="N4749" s="13" t="e">
        <f t="shared" si="674"/>
        <v>#N/A</v>
      </c>
      <c r="O4749">
        <f t="shared" si="675"/>
        <v>145.10445999999999</v>
      </c>
      <c r="P4749" s="12">
        <f t="shared" si="676"/>
        <v>435.61564629426675</v>
      </c>
      <c r="Q4749">
        <f t="shared" si="677"/>
        <v>0</v>
      </c>
      <c r="R4749">
        <f>$D$2*tarifas!$D$12/24</f>
        <v>1.4541666666666666</v>
      </c>
      <c r="S4749" t="e">
        <f>VLOOKUP(E4749&amp;" "&amp;F4749,tarifas!$A$13:$D$20,4,FALSE)*P4749</f>
        <v>#N/A</v>
      </c>
      <c r="T4749">
        <f>IF(F4749="COD1",tarifas!$D$11*(SUMIFS($P$11:$P$8770,$F$11:$F$8770,"=COD1",$B$11:$B$8770,"="&amp;B4749)/COUNTIFS($F$11:$F$8770,"=COD1",$B$11:$B$8770,"="&amp;B4749))/COUNTIFS($A$11:$A$8770,"="&amp;A4749,$F$11:$F$8770,"=COD1"),0)</f>
        <v>0</v>
      </c>
      <c r="U4749" t="e">
        <f>(VLOOKUP(F4749,tarifas!$C$7:$D$10,2,FALSE)+tarifas!$D$21)*datos!P4749</f>
        <v>#N/A</v>
      </c>
      <c r="V4749" t="e">
        <f t="shared" si="678"/>
        <v>#N/A</v>
      </c>
      <c r="W4749">
        <f t="shared" si="679"/>
        <v>0</v>
      </c>
    </row>
    <row r="4750" spans="1:23" x14ac:dyDescent="0.25">
      <c r="A4750">
        <f t="shared" si="672"/>
        <v>196</v>
      </c>
      <c r="B4750">
        <f t="shared" si="673"/>
        <v>7</v>
      </c>
      <c r="C4750" s="1">
        <f t="shared" si="680"/>
        <v>41837.45833332184</v>
      </c>
      <c r="D4750" s="7">
        <v>675.87878787878799</v>
      </c>
      <c r="E4750" s="7"/>
      <c r="G4750">
        <v>59.69</v>
      </c>
      <c r="H4750" s="12">
        <v>417.84964447475812</v>
      </c>
      <c r="I4750" s="13">
        <f>$D$2*tarifas!$D$12/24</f>
        <v>1.4541666666666666</v>
      </c>
      <c r="J4750" s="13" t="e">
        <f>VLOOKUP(E4750&amp;" "&amp;F4750,tarifas!$A$13:$D$20,4,FALSE)*H4750</f>
        <v>#N/A</v>
      </c>
      <c r="K4750" s="13">
        <f>IF(F4750="COD1",tarifas!$D$11*(SUMIFS($H$11:$H$8770,$F$11:$F$8770,"=COD1",$B$11:$B$8770,"="&amp;B4750)/COUNTIFS($F$11:$F$8770,"=COD1",$B$11:$B$8770,"="&amp;B4750))/COUNTIFS($A$11:$A$8770,"="&amp;A4750,$F$11:$F$8770,"=COD1"),0)</f>
        <v>0</v>
      </c>
      <c r="L4750" s="13" t="e">
        <f>(VLOOKUP(F4750,tarifas!$C$7:$D$10,2,FALSE)+tarifas!$D$21)*datos!H4750</f>
        <v>#N/A</v>
      </c>
      <c r="M4750">
        <v>201.35192000000001</v>
      </c>
      <c r="N4750" s="13" t="e">
        <f t="shared" si="674"/>
        <v>#N/A</v>
      </c>
      <c r="O4750">
        <f t="shared" si="675"/>
        <v>201.35192000000001</v>
      </c>
      <c r="P4750" s="12">
        <f t="shared" si="676"/>
        <v>216.49772447475812</v>
      </c>
      <c r="Q4750">
        <f t="shared" si="677"/>
        <v>0</v>
      </c>
      <c r="R4750">
        <f>$D$2*tarifas!$D$12/24</f>
        <v>1.4541666666666666</v>
      </c>
      <c r="S4750" t="e">
        <f>VLOOKUP(E4750&amp;" "&amp;F4750,tarifas!$A$13:$D$20,4,FALSE)*P4750</f>
        <v>#N/A</v>
      </c>
      <c r="T4750">
        <f>IF(F4750="COD1",tarifas!$D$11*(SUMIFS($P$11:$P$8770,$F$11:$F$8770,"=COD1",$B$11:$B$8770,"="&amp;B4750)/COUNTIFS($F$11:$F$8770,"=COD1",$B$11:$B$8770,"="&amp;B4750))/COUNTIFS($A$11:$A$8770,"="&amp;A4750,$F$11:$F$8770,"=COD1"),0)</f>
        <v>0</v>
      </c>
      <c r="U4750" t="e">
        <f>(VLOOKUP(F4750,tarifas!$C$7:$D$10,2,FALSE)+tarifas!$D$21)*datos!P4750</f>
        <v>#N/A</v>
      </c>
      <c r="V4750" t="e">
        <f t="shared" si="678"/>
        <v>#N/A</v>
      </c>
      <c r="W4750">
        <f t="shared" si="679"/>
        <v>0</v>
      </c>
    </row>
    <row r="4751" spans="1:23" x14ac:dyDescent="0.25">
      <c r="A4751">
        <f t="shared" si="672"/>
        <v>196</v>
      </c>
      <c r="B4751">
        <f t="shared" si="673"/>
        <v>7</v>
      </c>
      <c r="C4751" s="1">
        <f t="shared" si="680"/>
        <v>41837.499999988504</v>
      </c>
      <c r="D4751" s="7">
        <v>733.83333333333337</v>
      </c>
      <c r="E4751" s="7"/>
      <c r="G4751">
        <v>47.03</v>
      </c>
      <c r="H4751" s="12">
        <v>391.95508917274674</v>
      </c>
      <c r="I4751" s="13">
        <f>$D$2*tarifas!$D$12/24</f>
        <v>1.4541666666666666</v>
      </c>
      <c r="J4751" s="13" t="e">
        <f>VLOOKUP(E4751&amp;" "&amp;F4751,tarifas!$A$13:$D$20,4,FALSE)*H4751</f>
        <v>#N/A</v>
      </c>
      <c r="K4751" s="13">
        <f>IF(F4751="COD1",tarifas!$D$11*(SUMIFS($H$11:$H$8770,$F$11:$F$8770,"=COD1",$B$11:$B$8770,"="&amp;B4751)/COUNTIFS($F$11:$F$8770,"=COD1",$B$11:$B$8770,"="&amp;B4751))/COUNTIFS($A$11:$A$8770,"="&amp;A4751,$F$11:$F$8770,"=COD1"),0)</f>
        <v>0</v>
      </c>
      <c r="L4751" s="13" t="e">
        <f>(VLOOKUP(F4751,tarifas!$C$7:$D$10,2,FALSE)+tarifas!$D$21)*datos!H4751</f>
        <v>#N/A</v>
      </c>
      <c r="M4751">
        <v>323.22890999999998</v>
      </c>
      <c r="N4751" s="13" t="e">
        <f t="shared" si="674"/>
        <v>#N/A</v>
      </c>
      <c r="O4751">
        <f t="shared" si="675"/>
        <v>323.22890999999998</v>
      </c>
      <c r="P4751" s="12">
        <f t="shared" si="676"/>
        <v>68.726179172746754</v>
      </c>
      <c r="Q4751">
        <f t="shared" si="677"/>
        <v>0</v>
      </c>
      <c r="R4751">
        <f>$D$2*tarifas!$D$12/24</f>
        <v>1.4541666666666666</v>
      </c>
      <c r="S4751" t="e">
        <f>VLOOKUP(E4751&amp;" "&amp;F4751,tarifas!$A$13:$D$20,4,FALSE)*P4751</f>
        <v>#N/A</v>
      </c>
      <c r="T4751">
        <f>IF(F4751="COD1",tarifas!$D$11*(SUMIFS($P$11:$P$8770,$F$11:$F$8770,"=COD1",$B$11:$B$8770,"="&amp;B4751)/COUNTIFS($F$11:$F$8770,"=COD1",$B$11:$B$8770,"="&amp;B4751))/COUNTIFS($A$11:$A$8770,"="&amp;A4751,$F$11:$F$8770,"=COD1"),0)</f>
        <v>0</v>
      </c>
      <c r="U4751" t="e">
        <f>(VLOOKUP(F4751,tarifas!$C$7:$D$10,2,FALSE)+tarifas!$D$21)*datos!P4751</f>
        <v>#N/A</v>
      </c>
      <c r="V4751" t="e">
        <f t="shared" si="678"/>
        <v>#N/A</v>
      </c>
      <c r="W4751">
        <f t="shared" si="679"/>
        <v>0</v>
      </c>
    </row>
    <row r="4752" spans="1:23" x14ac:dyDescent="0.25">
      <c r="A4752">
        <f t="shared" si="672"/>
        <v>196</v>
      </c>
      <c r="B4752">
        <f t="shared" si="673"/>
        <v>7</v>
      </c>
      <c r="C4752" s="1">
        <f t="shared" si="680"/>
        <v>41837.541666655168</v>
      </c>
      <c r="D4752" s="7">
        <v>730.22727272727275</v>
      </c>
      <c r="E4752" s="7"/>
      <c r="G4752">
        <v>44.57</v>
      </c>
      <c r="H4752" s="12">
        <v>586.01207873245494</v>
      </c>
      <c r="I4752" s="13">
        <f>$D$2*tarifas!$D$12/24</f>
        <v>1.4541666666666666</v>
      </c>
      <c r="J4752" s="13" t="e">
        <f>VLOOKUP(E4752&amp;" "&amp;F4752,tarifas!$A$13:$D$20,4,FALSE)*H4752</f>
        <v>#N/A</v>
      </c>
      <c r="K4752" s="13">
        <f>IF(F4752="COD1",tarifas!$D$11*(SUMIFS($H$11:$H$8770,$F$11:$F$8770,"=COD1",$B$11:$B$8770,"="&amp;B4752)/COUNTIFS($F$11:$F$8770,"=COD1",$B$11:$B$8770,"="&amp;B4752))/COUNTIFS($A$11:$A$8770,"="&amp;A4752,$F$11:$F$8770,"=COD1"),0)</f>
        <v>0</v>
      </c>
      <c r="L4752" s="13" t="e">
        <f>(VLOOKUP(F4752,tarifas!$C$7:$D$10,2,FALSE)+tarifas!$D$21)*datos!H4752</f>
        <v>#N/A</v>
      </c>
      <c r="M4752">
        <v>402.14322999999996</v>
      </c>
      <c r="N4752" s="13" t="e">
        <f t="shared" si="674"/>
        <v>#N/A</v>
      </c>
      <c r="O4752">
        <f t="shared" si="675"/>
        <v>402.14322999999996</v>
      </c>
      <c r="P4752" s="12">
        <f t="shared" si="676"/>
        <v>183.86884873245498</v>
      </c>
      <c r="Q4752">
        <f t="shared" si="677"/>
        <v>0</v>
      </c>
      <c r="R4752">
        <f>$D$2*tarifas!$D$12/24</f>
        <v>1.4541666666666666</v>
      </c>
      <c r="S4752" t="e">
        <f>VLOOKUP(E4752&amp;" "&amp;F4752,tarifas!$A$13:$D$20,4,FALSE)*P4752</f>
        <v>#N/A</v>
      </c>
      <c r="T4752">
        <f>IF(F4752="COD1",tarifas!$D$11*(SUMIFS($P$11:$P$8770,$F$11:$F$8770,"=COD1",$B$11:$B$8770,"="&amp;B4752)/COUNTIFS($F$11:$F$8770,"=COD1",$B$11:$B$8770,"="&amp;B4752))/COUNTIFS($A$11:$A$8770,"="&amp;A4752,$F$11:$F$8770,"=COD1"),0)</f>
        <v>0</v>
      </c>
      <c r="U4752" t="e">
        <f>(VLOOKUP(F4752,tarifas!$C$7:$D$10,2,FALSE)+tarifas!$D$21)*datos!P4752</f>
        <v>#N/A</v>
      </c>
      <c r="V4752" t="e">
        <f t="shared" si="678"/>
        <v>#N/A</v>
      </c>
      <c r="W4752">
        <f t="shared" si="679"/>
        <v>0</v>
      </c>
    </row>
    <row r="4753" spans="1:23" x14ac:dyDescent="0.25">
      <c r="A4753">
        <f t="shared" si="672"/>
        <v>196</v>
      </c>
      <c r="B4753">
        <f t="shared" si="673"/>
        <v>7</v>
      </c>
      <c r="C4753" s="1">
        <f t="shared" si="680"/>
        <v>41837.583333321832</v>
      </c>
      <c r="D4753" s="7">
        <v>749.030303030303</v>
      </c>
      <c r="E4753" s="7"/>
      <c r="G4753">
        <v>43.25</v>
      </c>
      <c r="H4753" s="12">
        <v>664.35667249724884</v>
      </c>
      <c r="I4753" s="13">
        <f>$D$2*tarifas!$D$12/24</f>
        <v>1.4541666666666666</v>
      </c>
      <c r="J4753" s="13" t="e">
        <f>VLOOKUP(E4753&amp;" "&amp;F4753,tarifas!$A$13:$D$20,4,FALSE)*H4753</f>
        <v>#N/A</v>
      </c>
      <c r="K4753" s="13">
        <f>IF(F4753="COD1",tarifas!$D$11*(SUMIFS($H$11:$H$8770,$F$11:$F$8770,"=COD1",$B$11:$B$8770,"="&amp;B4753)/COUNTIFS($F$11:$F$8770,"=COD1",$B$11:$B$8770,"="&amp;B4753))/COUNTIFS($A$11:$A$8770,"="&amp;A4753,$F$11:$F$8770,"=COD1"),0)</f>
        <v>0</v>
      </c>
      <c r="L4753" s="13" t="e">
        <f>(VLOOKUP(F4753,tarifas!$C$7:$D$10,2,FALSE)+tarifas!$D$21)*datos!H4753</f>
        <v>#N/A</v>
      </c>
      <c r="M4753">
        <v>430.80245000000002</v>
      </c>
      <c r="N4753" s="13" t="e">
        <f t="shared" si="674"/>
        <v>#N/A</v>
      </c>
      <c r="O4753">
        <f t="shared" si="675"/>
        <v>430.80245000000002</v>
      </c>
      <c r="P4753" s="12">
        <f t="shared" si="676"/>
        <v>233.55422249724882</v>
      </c>
      <c r="Q4753">
        <f t="shared" si="677"/>
        <v>0</v>
      </c>
      <c r="R4753">
        <f>$D$2*tarifas!$D$12/24</f>
        <v>1.4541666666666666</v>
      </c>
      <c r="S4753" t="e">
        <f>VLOOKUP(E4753&amp;" "&amp;F4753,tarifas!$A$13:$D$20,4,FALSE)*P4753</f>
        <v>#N/A</v>
      </c>
      <c r="T4753">
        <f>IF(F4753="COD1",tarifas!$D$11*(SUMIFS($P$11:$P$8770,$F$11:$F$8770,"=COD1",$B$11:$B$8770,"="&amp;B4753)/COUNTIFS($F$11:$F$8770,"=COD1",$B$11:$B$8770,"="&amp;B4753))/COUNTIFS($A$11:$A$8770,"="&amp;A4753,$F$11:$F$8770,"=COD1"),0)</f>
        <v>0</v>
      </c>
      <c r="U4753" t="e">
        <f>(VLOOKUP(F4753,tarifas!$C$7:$D$10,2,FALSE)+tarifas!$D$21)*datos!P4753</f>
        <v>#N/A</v>
      </c>
      <c r="V4753" t="e">
        <f t="shared" si="678"/>
        <v>#N/A</v>
      </c>
      <c r="W4753">
        <f t="shared" si="679"/>
        <v>0</v>
      </c>
    </row>
    <row r="4754" spans="1:23" x14ac:dyDescent="0.25">
      <c r="A4754">
        <f t="shared" si="672"/>
        <v>196</v>
      </c>
      <c r="B4754">
        <f t="shared" si="673"/>
        <v>7</v>
      </c>
      <c r="C4754" s="1">
        <f t="shared" si="680"/>
        <v>41837.624999988497</v>
      </c>
      <c r="D4754" s="7">
        <v>679.4848484848485</v>
      </c>
      <c r="E4754" s="7"/>
      <c r="G4754">
        <v>49.77</v>
      </c>
      <c r="H4754" s="12">
        <v>669.31530829586757</v>
      </c>
      <c r="I4754" s="13">
        <f>$D$2*tarifas!$D$12/24</f>
        <v>1.4541666666666666</v>
      </c>
      <c r="J4754" s="13" t="e">
        <f>VLOOKUP(E4754&amp;" "&amp;F4754,tarifas!$A$13:$D$20,4,FALSE)*H4754</f>
        <v>#N/A</v>
      </c>
      <c r="K4754" s="13">
        <f>IF(F4754="COD1",tarifas!$D$11*(SUMIFS($H$11:$H$8770,$F$11:$F$8770,"=COD1",$B$11:$B$8770,"="&amp;B4754)/COUNTIFS($F$11:$F$8770,"=COD1",$B$11:$B$8770,"="&amp;B4754))/COUNTIFS($A$11:$A$8770,"="&amp;A4754,$F$11:$F$8770,"=COD1"),0)</f>
        <v>0</v>
      </c>
      <c r="L4754" s="13" t="e">
        <f>(VLOOKUP(F4754,tarifas!$C$7:$D$10,2,FALSE)+tarifas!$D$21)*datos!H4754</f>
        <v>#N/A</v>
      </c>
      <c r="M4754">
        <v>343.31641999999999</v>
      </c>
      <c r="N4754" s="13" t="e">
        <f t="shared" si="674"/>
        <v>#N/A</v>
      </c>
      <c r="O4754">
        <f t="shared" si="675"/>
        <v>343.31641999999999</v>
      </c>
      <c r="P4754" s="12">
        <f t="shared" si="676"/>
        <v>325.99888829586757</v>
      </c>
      <c r="Q4754">
        <f t="shared" si="677"/>
        <v>0</v>
      </c>
      <c r="R4754">
        <f>$D$2*tarifas!$D$12/24</f>
        <v>1.4541666666666666</v>
      </c>
      <c r="S4754" t="e">
        <f>VLOOKUP(E4754&amp;" "&amp;F4754,tarifas!$A$13:$D$20,4,FALSE)*P4754</f>
        <v>#N/A</v>
      </c>
      <c r="T4754">
        <f>IF(F4754="COD1",tarifas!$D$11*(SUMIFS($P$11:$P$8770,$F$11:$F$8770,"=COD1",$B$11:$B$8770,"="&amp;B4754)/COUNTIFS($F$11:$F$8770,"=COD1",$B$11:$B$8770,"="&amp;B4754))/COUNTIFS($A$11:$A$8770,"="&amp;A4754,$F$11:$F$8770,"=COD1"),0)</f>
        <v>0</v>
      </c>
      <c r="U4754" t="e">
        <f>(VLOOKUP(F4754,tarifas!$C$7:$D$10,2,FALSE)+tarifas!$D$21)*datos!P4754</f>
        <v>#N/A</v>
      </c>
      <c r="V4754" t="e">
        <f t="shared" si="678"/>
        <v>#N/A</v>
      </c>
      <c r="W4754">
        <f t="shared" si="679"/>
        <v>0</v>
      </c>
    </row>
    <row r="4755" spans="1:23" x14ac:dyDescent="0.25">
      <c r="A4755">
        <f t="shared" si="672"/>
        <v>196</v>
      </c>
      <c r="B4755">
        <f t="shared" si="673"/>
        <v>7</v>
      </c>
      <c r="C4755" s="1">
        <f t="shared" si="680"/>
        <v>41837.666666655161</v>
      </c>
      <c r="D4755" s="7">
        <v>589.59090909090912</v>
      </c>
      <c r="E4755" s="7"/>
      <c r="G4755">
        <v>50.59</v>
      </c>
      <c r="H4755" s="12">
        <v>536.88568255883229</v>
      </c>
      <c r="I4755" s="13">
        <f>$D$2*tarifas!$D$12/24</f>
        <v>1.4541666666666666</v>
      </c>
      <c r="J4755" s="13" t="e">
        <f>VLOOKUP(E4755&amp;" "&amp;F4755,tarifas!$A$13:$D$20,4,FALSE)*H4755</f>
        <v>#N/A</v>
      </c>
      <c r="K4755" s="13">
        <f>IF(F4755="COD1",tarifas!$D$11*(SUMIFS($H$11:$H$8770,$F$11:$F$8770,"=COD1",$B$11:$B$8770,"="&amp;B4755)/COUNTIFS($F$11:$F$8770,"=COD1",$B$11:$B$8770,"="&amp;B4755))/COUNTIFS($A$11:$A$8770,"="&amp;A4755,$F$11:$F$8770,"=COD1"),0)</f>
        <v>0</v>
      </c>
      <c r="L4755" s="13" t="e">
        <f>(VLOOKUP(F4755,tarifas!$C$7:$D$10,2,FALSE)+tarifas!$D$21)*datos!H4755</f>
        <v>#N/A</v>
      </c>
      <c r="M4755">
        <v>229.08586</v>
      </c>
      <c r="N4755" s="13" t="e">
        <f t="shared" si="674"/>
        <v>#N/A</v>
      </c>
      <c r="O4755">
        <f t="shared" si="675"/>
        <v>229.08586</v>
      </c>
      <c r="P4755" s="12">
        <f t="shared" si="676"/>
        <v>307.79982255883226</v>
      </c>
      <c r="Q4755">
        <f t="shared" si="677"/>
        <v>0</v>
      </c>
      <c r="R4755">
        <f>$D$2*tarifas!$D$12/24</f>
        <v>1.4541666666666666</v>
      </c>
      <c r="S4755" t="e">
        <f>VLOOKUP(E4755&amp;" "&amp;F4755,tarifas!$A$13:$D$20,4,FALSE)*P4755</f>
        <v>#N/A</v>
      </c>
      <c r="T4755">
        <f>IF(F4755="COD1",tarifas!$D$11*(SUMIFS($P$11:$P$8770,$F$11:$F$8770,"=COD1",$B$11:$B$8770,"="&amp;B4755)/COUNTIFS($F$11:$F$8770,"=COD1",$B$11:$B$8770,"="&amp;B4755))/COUNTIFS($A$11:$A$8770,"="&amp;A4755,$F$11:$F$8770,"=COD1"),0)</f>
        <v>0</v>
      </c>
      <c r="U4755" t="e">
        <f>(VLOOKUP(F4755,tarifas!$C$7:$D$10,2,FALSE)+tarifas!$D$21)*datos!P4755</f>
        <v>#N/A</v>
      </c>
      <c r="V4755" t="e">
        <f t="shared" si="678"/>
        <v>#N/A</v>
      </c>
      <c r="W4755">
        <f t="shared" si="679"/>
        <v>0</v>
      </c>
    </row>
    <row r="4756" spans="1:23" x14ac:dyDescent="0.25">
      <c r="A4756">
        <f t="shared" si="672"/>
        <v>196</v>
      </c>
      <c r="B4756">
        <f t="shared" si="673"/>
        <v>7</v>
      </c>
      <c r="C4756" s="1">
        <f t="shared" si="680"/>
        <v>41837.708333321825</v>
      </c>
      <c r="D4756" s="7">
        <v>444.83333333333343</v>
      </c>
      <c r="E4756" s="7"/>
      <c r="G4756">
        <v>46.02</v>
      </c>
      <c r="H4756" s="12">
        <v>413.50234988787884</v>
      </c>
      <c r="I4756" s="13">
        <f>$D$2*tarifas!$D$12/24</f>
        <v>1.4541666666666666</v>
      </c>
      <c r="J4756" s="13" t="e">
        <f>VLOOKUP(E4756&amp;" "&amp;F4756,tarifas!$A$13:$D$20,4,FALSE)*H4756</f>
        <v>#N/A</v>
      </c>
      <c r="K4756" s="13">
        <f>IF(F4756="COD1",tarifas!$D$11*(SUMIFS($H$11:$H$8770,$F$11:$F$8770,"=COD1",$B$11:$B$8770,"="&amp;B4756)/COUNTIFS($F$11:$F$8770,"=COD1",$B$11:$B$8770,"="&amp;B4756))/COUNTIFS($A$11:$A$8770,"="&amp;A4756,$F$11:$F$8770,"=COD1"),0)</f>
        <v>0</v>
      </c>
      <c r="L4756" s="13" t="e">
        <f>(VLOOKUP(F4756,tarifas!$C$7:$D$10,2,FALSE)+tarifas!$D$21)*datos!H4756</f>
        <v>#N/A</v>
      </c>
      <c r="M4756">
        <v>92.530059999999992</v>
      </c>
      <c r="N4756" s="13" t="e">
        <f t="shared" si="674"/>
        <v>#N/A</v>
      </c>
      <c r="O4756">
        <f t="shared" si="675"/>
        <v>92.530059999999992</v>
      </c>
      <c r="P4756" s="12">
        <f t="shared" si="676"/>
        <v>320.97228988787884</v>
      </c>
      <c r="Q4756">
        <f t="shared" si="677"/>
        <v>0</v>
      </c>
      <c r="R4756">
        <f>$D$2*tarifas!$D$12/24</f>
        <v>1.4541666666666666</v>
      </c>
      <c r="S4756" t="e">
        <f>VLOOKUP(E4756&amp;" "&amp;F4756,tarifas!$A$13:$D$20,4,FALSE)*P4756</f>
        <v>#N/A</v>
      </c>
      <c r="T4756">
        <f>IF(F4756="COD1",tarifas!$D$11*(SUMIFS($P$11:$P$8770,$F$11:$F$8770,"=COD1",$B$11:$B$8770,"="&amp;B4756)/COUNTIFS($F$11:$F$8770,"=COD1",$B$11:$B$8770,"="&amp;B4756))/COUNTIFS($A$11:$A$8770,"="&amp;A4756,$F$11:$F$8770,"=COD1"),0)</f>
        <v>0</v>
      </c>
      <c r="U4756" t="e">
        <f>(VLOOKUP(F4756,tarifas!$C$7:$D$10,2,FALSE)+tarifas!$D$21)*datos!P4756</f>
        <v>#N/A</v>
      </c>
      <c r="V4756" t="e">
        <f t="shared" si="678"/>
        <v>#N/A</v>
      </c>
      <c r="W4756">
        <f t="shared" si="679"/>
        <v>0</v>
      </c>
    </row>
    <row r="4757" spans="1:23" x14ac:dyDescent="0.25">
      <c r="A4757">
        <f t="shared" si="672"/>
        <v>196</v>
      </c>
      <c r="B4757">
        <f t="shared" si="673"/>
        <v>7</v>
      </c>
      <c r="C4757" s="1">
        <f t="shared" si="680"/>
        <v>41837.749999988489</v>
      </c>
      <c r="D4757" s="7">
        <v>265.0454545454545</v>
      </c>
      <c r="E4757" s="7"/>
      <c r="G4757">
        <v>48</v>
      </c>
      <c r="H4757" s="12">
        <v>302.67662647714508</v>
      </c>
      <c r="I4757" s="13">
        <f>$D$2*tarifas!$D$12/24</f>
        <v>1.4541666666666666</v>
      </c>
      <c r="J4757" s="13" t="e">
        <f>VLOOKUP(E4757&amp;" "&amp;F4757,tarifas!$A$13:$D$20,4,FALSE)*H4757</f>
        <v>#N/A</v>
      </c>
      <c r="K4757" s="13">
        <f>IF(F4757="COD1",tarifas!$D$11*(SUMIFS($H$11:$H$8770,$F$11:$F$8770,"=COD1",$B$11:$B$8770,"="&amp;B4757)/COUNTIFS($F$11:$F$8770,"=COD1",$B$11:$B$8770,"="&amp;B4757))/COUNTIFS($A$11:$A$8770,"="&amp;A4757,$F$11:$F$8770,"=COD1"),0)</f>
        <v>0</v>
      </c>
      <c r="L4757" s="13" t="e">
        <f>(VLOOKUP(F4757,tarifas!$C$7:$D$10,2,FALSE)+tarifas!$D$21)*datos!H4757</f>
        <v>#N/A</v>
      </c>
      <c r="M4757">
        <v>14.062139999999999</v>
      </c>
      <c r="N4757" s="13" t="e">
        <f t="shared" si="674"/>
        <v>#N/A</v>
      </c>
      <c r="O4757">
        <f t="shared" si="675"/>
        <v>14.062139999999999</v>
      </c>
      <c r="P4757" s="12">
        <f t="shared" si="676"/>
        <v>288.61448647714508</v>
      </c>
      <c r="Q4757">
        <f t="shared" si="677"/>
        <v>0</v>
      </c>
      <c r="R4757">
        <f>$D$2*tarifas!$D$12/24</f>
        <v>1.4541666666666666</v>
      </c>
      <c r="S4757" t="e">
        <f>VLOOKUP(E4757&amp;" "&amp;F4757,tarifas!$A$13:$D$20,4,FALSE)*P4757</f>
        <v>#N/A</v>
      </c>
      <c r="T4757">
        <f>IF(F4757="COD1",tarifas!$D$11*(SUMIFS($P$11:$P$8770,$F$11:$F$8770,"=COD1",$B$11:$B$8770,"="&amp;B4757)/COUNTIFS($F$11:$F$8770,"=COD1",$B$11:$B$8770,"="&amp;B4757))/COUNTIFS($A$11:$A$8770,"="&amp;A4757,$F$11:$F$8770,"=COD1"),0)</f>
        <v>0</v>
      </c>
      <c r="U4757" t="e">
        <f>(VLOOKUP(F4757,tarifas!$C$7:$D$10,2,FALSE)+tarifas!$D$21)*datos!P4757</f>
        <v>#N/A</v>
      </c>
      <c r="V4757" t="e">
        <f t="shared" si="678"/>
        <v>#N/A</v>
      </c>
      <c r="W4757">
        <f t="shared" si="679"/>
        <v>0</v>
      </c>
    </row>
    <row r="4758" spans="1:23" x14ac:dyDescent="0.25">
      <c r="A4758">
        <f t="shared" si="672"/>
        <v>196</v>
      </c>
      <c r="B4758">
        <f t="shared" si="673"/>
        <v>7</v>
      </c>
      <c r="C4758" s="1">
        <f t="shared" si="680"/>
        <v>41837.791666655154</v>
      </c>
      <c r="D4758" s="7">
        <v>73.924242424242422</v>
      </c>
      <c r="E4758" s="7"/>
      <c r="G4758">
        <v>54.87</v>
      </c>
      <c r="H4758" s="12">
        <v>234.99323108505675</v>
      </c>
      <c r="I4758" s="13">
        <f>$D$2*tarifas!$D$12/24</f>
        <v>1.4541666666666666</v>
      </c>
      <c r="J4758" s="13" t="e">
        <f>VLOOKUP(E4758&amp;" "&amp;F4758,tarifas!$A$13:$D$20,4,FALSE)*H4758</f>
        <v>#N/A</v>
      </c>
      <c r="K4758" s="13">
        <f>IF(F4758="COD1",tarifas!$D$11*(SUMIFS($H$11:$H$8770,$F$11:$F$8770,"=COD1",$B$11:$B$8770,"="&amp;B4758)/COUNTIFS($F$11:$F$8770,"=COD1",$B$11:$B$8770,"="&amp;B4758))/COUNTIFS($A$11:$A$8770,"="&amp;A4758,$F$11:$F$8770,"=COD1"),0)</f>
        <v>0</v>
      </c>
      <c r="L4758" s="13" t="e">
        <f>(VLOOKUP(F4758,tarifas!$C$7:$D$10,2,FALSE)+tarifas!$D$21)*datos!H4758</f>
        <v>#N/A</v>
      </c>
      <c r="M4758">
        <v>4.5369200000000003</v>
      </c>
      <c r="N4758" s="13" t="e">
        <f t="shared" si="674"/>
        <v>#N/A</v>
      </c>
      <c r="O4758">
        <f t="shared" si="675"/>
        <v>4.5369200000000003</v>
      </c>
      <c r="P4758" s="12">
        <f t="shared" si="676"/>
        <v>230.45631108505674</v>
      </c>
      <c r="Q4758">
        <f t="shared" si="677"/>
        <v>0</v>
      </c>
      <c r="R4758">
        <f>$D$2*tarifas!$D$12/24</f>
        <v>1.4541666666666666</v>
      </c>
      <c r="S4758" t="e">
        <f>VLOOKUP(E4758&amp;" "&amp;F4758,tarifas!$A$13:$D$20,4,FALSE)*P4758</f>
        <v>#N/A</v>
      </c>
      <c r="T4758">
        <f>IF(F4758="COD1",tarifas!$D$11*(SUMIFS($P$11:$P$8770,$F$11:$F$8770,"=COD1",$B$11:$B$8770,"="&amp;B4758)/COUNTIFS($F$11:$F$8770,"=COD1",$B$11:$B$8770,"="&amp;B4758))/COUNTIFS($A$11:$A$8770,"="&amp;A4758,$F$11:$F$8770,"=COD1"),0)</f>
        <v>0</v>
      </c>
      <c r="U4758" t="e">
        <f>(VLOOKUP(F4758,tarifas!$C$7:$D$10,2,FALSE)+tarifas!$D$21)*datos!P4758</f>
        <v>#N/A</v>
      </c>
      <c r="V4758" t="e">
        <f t="shared" si="678"/>
        <v>#N/A</v>
      </c>
      <c r="W4758">
        <f t="shared" si="679"/>
        <v>0</v>
      </c>
    </row>
    <row r="4759" spans="1:23" x14ac:dyDescent="0.25">
      <c r="A4759">
        <f t="shared" si="672"/>
        <v>196</v>
      </c>
      <c r="B4759">
        <f t="shared" si="673"/>
        <v>7</v>
      </c>
      <c r="C4759" s="1">
        <f t="shared" si="680"/>
        <v>41837.833333321818</v>
      </c>
      <c r="D4759" s="7">
        <v>7.2121212121212119</v>
      </c>
      <c r="E4759" s="7"/>
      <c r="G4759">
        <v>59.69</v>
      </c>
      <c r="H4759" s="12">
        <v>212.54179257522708</v>
      </c>
      <c r="I4759" s="13">
        <f>$D$2*tarifas!$D$12/24</f>
        <v>1.4541666666666666</v>
      </c>
      <c r="J4759" s="13" t="e">
        <f>VLOOKUP(E4759&amp;" "&amp;F4759,tarifas!$A$13:$D$20,4,FALSE)*H4759</f>
        <v>#N/A</v>
      </c>
      <c r="K4759" s="13">
        <f>IF(F4759="COD1",tarifas!$D$11*(SUMIFS($H$11:$H$8770,$F$11:$F$8770,"=COD1",$B$11:$B$8770,"="&amp;B4759)/COUNTIFS($F$11:$F$8770,"=COD1",$B$11:$B$8770,"="&amp;B4759))/COUNTIFS($A$11:$A$8770,"="&amp;A4759,$F$11:$F$8770,"=COD1"),0)</f>
        <v>0</v>
      </c>
      <c r="L4759" s="13" t="e">
        <f>(VLOOKUP(F4759,tarifas!$C$7:$D$10,2,FALSE)+tarifas!$D$21)*datos!H4759</f>
        <v>#N/A</v>
      </c>
      <c r="M4759">
        <v>0</v>
      </c>
      <c r="N4759" s="13" t="e">
        <f t="shared" si="674"/>
        <v>#N/A</v>
      </c>
      <c r="O4759">
        <f t="shared" si="675"/>
        <v>0</v>
      </c>
      <c r="P4759" s="12">
        <f t="shared" si="676"/>
        <v>212.54179257522708</v>
      </c>
      <c r="Q4759">
        <f t="shared" si="677"/>
        <v>0</v>
      </c>
      <c r="R4759">
        <f>$D$2*tarifas!$D$12/24</f>
        <v>1.4541666666666666</v>
      </c>
      <c r="S4759" t="e">
        <f>VLOOKUP(E4759&amp;" "&amp;F4759,tarifas!$A$13:$D$20,4,FALSE)*P4759</f>
        <v>#N/A</v>
      </c>
      <c r="T4759">
        <f>IF(F4759="COD1",tarifas!$D$11*(SUMIFS($P$11:$P$8770,$F$11:$F$8770,"=COD1",$B$11:$B$8770,"="&amp;B4759)/COUNTIFS($F$11:$F$8770,"=COD1",$B$11:$B$8770,"="&amp;B4759))/COUNTIFS($A$11:$A$8770,"="&amp;A4759,$F$11:$F$8770,"=COD1"),0)</f>
        <v>0</v>
      </c>
      <c r="U4759" t="e">
        <f>(VLOOKUP(F4759,tarifas!$C$7:$D$10,2,FALSE)+tarifas!$D$21)*datos!P4759</f>
        <v>#N/A</v>
      </c>
      <c r="V4759" t="e">
        <f t="shared" si="678"/>
        <v>#N/A</v>
      </c>
      <c r="W4759">
        <f t="shared" si="679"/>
        <v>0</v>
      </c>
    </row>
    <row r="4760" spans="1:23" x14ac:dyDescent="0.25">
      <c r="A4760">
        <f t="shared" si="672"/>
        <v>196</v>
      </c>
      <c r="B4760">
        <f t="shared" si="673"/>
        <v>7</v>
      </c>
      <c r="C4760" s="1">
        <f t="shared" si="680"/>
        <v>41837.874999988482</v>
      </c>
      <c r="D4760" s="7">
        <v>0</v>
      </c>
      <c r="E4760" s="7"/>
      <c r="G4760">
        <v>60.43</v>
      </c>
      <c r="H4760" s="12">
        <v>207.99586245020581</v>
      </c>
      <c r="I4760" s="13">
        <f>$D$2*tarifas!$D$12/24</f>
        <v>1.4541666666666666</v>
      </c>
      <c r="J4760" s="13" t="e">
        <f>VLOOKUP(E4760&amp;" "&amp;F4760,tarifas!$A$13:$D$20,4,FALSE)*H4760</f>
        <v>#N/A</v>
      </c>
      <c r="K4760" s="13">
        <f>IF(F4760="COD1",tarifas!$D$11*(SUMIFS($H$11:$H$8770,$F$11:$F$8770,"=COD1",$B$11:$B$8770,"="&amp;B4760)/COUNTIFS($F$11:$F$8770,"=COD1",$B$11:$B$8770,"="&amp;B4760))/COUNTIFS($A$11:$A$8770,"="&amp;A4760,$F$11:$F$8770,"=COD1"),0)</f>
        <v>0</v>
      </c>
      <c r="L4760" s="13" t="e">
        <f>(VLOOKUP(F4760,tarifas!$C$7:$D$10,2,FALSE)+tarifas!$D$21)*datos!H4760</f>
        <v>#N/A</v>
      </c>
      <c r="M4760">
        <v>0</v>
      </c>
      <c r="N4760" s="13" t="e">
        <f t="shared" si="674"/>
        <v>#N/A</v>
      </c>
      <c r="O4760">
        <f t="shared" si="675"/>
        <v>0</v>
      </c>
      <c r="P4760" s="12">
        <f t="shared" si="676"/>
        <v>207.99586245020581</v>
      </c>
      <c r="Q4760">
        <f t="shared" si="677"/>
        <v>0</v>
      </c>
      <c r="R4760">
        <f>$D$2*tarifas!$D$12/24</f>
        <v>1.4541666666666666</v>
      </c>
      <c r="S4760" t="e">
        <f>VLOOKUP(E4760&amp;" "&amp;F4760,tarifas!$A$13:$D$20,4,FALSE)*P4760</f>
        <v>#N/A</v>
      </c>
      <c r="T4760">
        <f>IF(F4760="COD1",tarifas!$D$11*(SUMIFS($P$11:$P$8770,$F$11:$F$8770,"=COD1",$B$11:$B$8770,"="&amp;B4760)/COUNTIFS($F$11:$F$8770,"=COD1",$B$11:$B$8770,"="&amp;B4760))/COUNTIFS($A$11:$A$8770,"="&amp;A4760,$F$11:$F$8770,"=COD1"),0)</f>
        <v>0</v>
      </c>
      <c r="U4760" t="e">
        <f>(VLOOKUP(F4760,tarifas!$C$7:$D$10,2,FALSE)+tarifas!$D$21)*datos!P4760</f>
        <v>#N/A</v>
      </c>
      <c r="V4760" t="e">
        <f t="shared" si="678"/>
        <v>#N/A</v>
      </c>
      <c r="W4760">
        <f t="shared" si="679"/>
        <v>0</v>
      </c>
    </row>
    <row r="4761" spans="1:23" x14ac:dyDescent="0.25">
      <c r="A4761">
        <f t="shared" si="672"/>
        <v>196</v>
      </c>
      <c r="B4761">
        <f t="shared" si="673"/>
        <v>7</v>
      </c>
      <c r="C4761" s="1">
        <f t="shared" si="680"/>
        <v>41837.916666655146</v>
      </c>
      <c r="D4761" s="7">
        <v>0</v>
      </c>
      <c r="E4761" s="7"/>
      <c r="G4761">
        <v>55.96</v>
      </c>
      <c r="H4761" s="12">
        <v>208.95126729424518</v>
      </c>
      <c r="I4761" s="13">
        <f>$D$2*tarifas!$D$12/24</f>
        <v>1.4541666666666666</v>
      </c>
      <c r="J4761" s="13" t="e">
        <f>VLOOKUP(E4761&amp;" "&amp;F4761,tarifas!$A$13:$D$20,4,FALSE)*H4761</f>
        <v>#N/A</v>
      </c>
      <c r="K4761" s="13">
        <f>IF(F4761="COD1",tarifas!$D$11*(SUMIFS($H$11:$H$8770,$F$11:$F$8770,"=COD1",$B$11:$B$8770,"="&amp;B4761)/COUNTIFS($F$11:$F$8770,"=COD1",$B$11:$B$8770,"="&amp;B4761))/COUNTIFS($A$11:$A$8770,"="&amp;A4761,$F$11:$F$8770,"=COD1"),0)</f>
        <v>0</v>
      </c>
      <c r="L4761" s="13" t="e">
        <f>(VLOOKUP(F4761,tarifas!$C$7:$D$10,2,FALSE)+tarifas!$D$21)*datos!H4761</f>
        <v>#N/A</v>
      </c>
      <c r="M4761">
        <v>0</v>
      </c>
      <c r="N4761" s="13" t="e">
        <f t="shared" si="674"/>
        <v>#N/A</v>
      </c>
      <c r="O4761">
        <f t="shared" si="675"/>
        <v>0</v>
      </c>
      <c r="P4761" s="12">
        <f t="shared" si="676"/>
        <v>208.95126729424518</v>
      </c>
      <c r="Q4761">
        <f t="shared" si="677"/>
        <v>0</v>
      </c>
      <c r="R4761">
        <f>$D$2*tarifas!$D$12/24</f>
        <v>1.4541666666666666</v>
      </c>
      <c r="S4761" t="e">
        <f>VLOOKUP(E4761&amp;" "&amp;F4761,tarifas!$A$13:$D$20,4,FALSE)*P4761</f>
        <v>#N/A</v>
      </c>
      <c r="T4761">
        <f>IF(F4761="COD1",tarifas!$D$11*(SUMIFS($P$11:$P$8770,$F$11:$F$8770,"=COD1",$B$11:$B$8770,"="&amp;B4761)/COUNTIFS($F$11:$F$8770,"=COD1",$B$11:$B$8770,"="&amp;B4761))/COUNTIFS($A$11:$A$8770,"="&amp;A4761,$F$11:$F$8770,"=COD1"),0)</f>
        <v>0</v>
      </c>
      <c r="U4761" t="e">
        <f>(VLOOKUP(F4761,tarifas!$C$7:$D$10,2,FALSE)+tarifas!$D$21)*datos!P4761</f>
        <v>#N/A</v>
      </c>
      <c r="V4761" t="e">
        <f t="shared" si="678"/>
        <v>#N/A</v>
      </c>
      <c r="W4761">
        <f t="shared" si="679"/>
        <v>0</v>
      </c>
    </row>
    <row r="4762" spans="1:23" x14ac:dyDescent="0.25">
      <c r="A4762">
        <f t="shared" si="672"/>
        <v>196</v>
      </c>
      <c r="B4762">
        <f t="shared" si="673"/>
        <v>7</v>
      </c>
      <c r="C4762" s="1">
        <f t="shared" si="680"/>
        <v>41837.958333321811</v>
      </c>
      <c r="D4762" s="7">
        <v>0</v>
      </c>
      <c r="E4762" s="7"/>
      <c r="G4762">
        <v>59.12</v>
      </c>
      <c r="H4762" s="12">
        <v>199.5324593920065</v>
      </c>
      <c r="I4762" s="13">
        <f>$D$2*tarifas!$D$12/24</f>
        <v>1.4541666666666666</v>
      </c>
      <c r="J4762" s="13" t="e">
        <f>VLOOKUP(E4762&amp;" "&amp;F4762,tarifas!$A$13:$D$20,4,FALSE)*H4762</f>
        <v>#N/A</v>
      </c>
      <c r="K4762" s="13">
        <f>IF(F4762="COD1",tarifas!$D$11*(SUMIFS($H$11:$H$8770,$F$11:$F$8770,"=COD1",$B$11:$B$8770,"="&amp;B4762)/COUNTIFS($F$11:$F$8770,"=COD1",$B$11:$B$8770,"="&amp;B4762))/COUNTIFS($A$11:$A$8770,"="&amp;A4762,$F$11:$F$8770,"=COD1"),0)</f>
        <v>0</v>
      </c>
      <c r="L4762" s="13" t="e">
        <f>(VLOOKUP(F4762,tarifas!$C$7:$D$10,2,FALSE)+tarifas!$D$21)*datos!H4762</f>
        <v>#N/A</v>
      </c>
      <c r="M4762">
        <v>0</v>
      </c>
      <c r="N4762" s="13" t="e">
        <f t="shared" si="674"/>
        <v>#N/A</v>
      </c>
      <c r="O4762">
        <f t="shared" si="675"/>
        <v>0</v>
      </c>
      <c r="P4762" s="12">
        <f t="shared" si="676"/>
        <v>199.5324593920065</v>
      </c>
      <c r="Q4762">
        <f t="shared" si="677"/>
        <v>0</v>
      </c>
      <c r="R4762">
        <f>$D$2*tarifas!$D$12/24</f>
        <v>1.4541666666666666</v>
      </c>
      <c r="S4762" t="e">
        <f>VLOOKUP(E4762&amp;" "&amp;F4762,tarifas!$A$13:$D$20,4,FALSE)*P4762</f>
        <v>#N/A</v>
      </c>
      <c r="T4762">
        <f>IF(F4762="COD1",tarifas!$D$11*(SUMIFS($P$11:$P$8770,$F$11:$F$8770,"=COD1",$B$11:$B$8770,"="&amp;B4762)/COUNTIFS($F$11:$F$8770,"=COD1",$B$11:$B$8770,"="&amp;B4762))/COUNTIFS($A$11:$A$8770,"="&amp;A4762,$F$11:$F$8770,"=COD1"),0)</f>
        <v>0</v>
      </c>
      <c r="U4762" t="e">
        <f>(VLOOKUP(F4762,tarifas!$C$7:$D$10,2,FALSE)+tarifas!$D$21)*datos!P4762</f>
        <v>#N/A</v>
      </c>
      <c r="V4762" t="e">
        <f t="shared" si="678"/>
        <v>#N/A</v>
      </c>
      <c r="W4762">
        <f t="shared" si="679"/>
        <v>0</v>
      </c>
    </row>
    <row r="4763" spans="1:23" x14ac:dyDescent="0.25">
      <c r="A4763">
        <f t="shared" si="672"/>
        <v>197</v>
      </c>
      <c r="B4763">
        <f t="shared" si="673"/>
        <v>7</v>
      </c>
      <c r="C4763" s="1">
        <f t="shared" si="680"/>
        <v>41837.999999988475</v>
      </c>
      <c r="D4763" s="7">
        <v>0</v>
      </c>
      <c r="E4763" s="7"/>
      <c r="G4763">
        <v>55.96</v>
      </c>
      <c r="H4763" s="12">
        <v>199.08800493594134</v>
      </c>
      <c r="I4763" s="13">
        <f>$D$2*tarifas!$D$12/24</f>
        <v>1.4541666666666666</v>
      </c>
      <c r="J4763" s="13" t="e">
        <f>VLOOKUP(E4763&amp;" "&amp;F4763,tarifas!$A$13:$D$20,4,FALSE)*H4763</f>
        <v>#N/A</v>
      </c>
      <c r="K4763" s="13">
        <f>IF(F4763="COD1",tarifas!$D$11*(SUMIFS($H$11:$H$8770,$F$11:$F$8770,"=COD1",$B$11:$B$8770,"="&amp;B4763)/COUNTIFS($F$11:$F$8770,"=COD1",$B$11:$B$8770,"="&amp;B4763))/COUNTIFS($A$11:$A$8770,"="&amp;A4763,$F$11:$F$8770,"=COD1"),0)</f>
        <v>0</v>
      </c>
      <c r="L4763" s="13" t="e">
        <f>(VLOOKUP(F4763,tarifas!$C$7:$D$10,2,FALSE)+tarifas!$D$21)*datos!H4763</f>
        <v>#N/A</v>
      </c>
      <c r="M4763">
        <v>0</v>
      </c>
      <c r="N4763" s="13" t="e">
        <f t="shared" si="674"/>
        <v>#N/A</v>
      </c>
      <c r="O4763">
        <f t="shared" si="675"/>
        <v>0</v>
      </c>
      <c r="P4763" s="12">
        <f t="shared" si="676"/>
        <v>199.08800493594134</v>
      </c>
      <c r="Q4763">
        <f t="shared" si="677"/>
        <v>0</v>
      </c>
      <c r="R4763">
        <f>$D$2*tarifas!$D$12/24</f>
        <v>1.4541666666666666</v>
      </c>
      <c r="S4763" t="e">
        <f>VLOOKUP(E4763&amp;" "&amp;F4763,tarifas!$A$13:$D$20,4,FALSE)*P4763</f>
        <v>#N/A</v>
      </c>
      <c r="T4763">
        <f>IF(F4763="COD1",tarifas!$D$11*(SUMIFS($P$11:$P$8770,$F$11:$F$8770,"=COD1",$B$11:$B$8770,"="&amp;B4763)/COUNTIFS($F$11:$F$8770,"=COD1",$B$11:$B$8770,"="&amp;B4763))/COUNTIFS($A$11:$A$8770,"="&amp;A4763,$F$11:$F$8770,"=COD1"),0)</f>
        <v>0</v>
      </c>
      <c r="U4763" t="e">
        <f>(VLOOKUP(F4763,tarifas!$C$7:$D$10,2,FALSE)+tarifas!$D$21)*datos!P4763</f>
        <v>#N/A</v>
      </c>
      <c r="V4763" t="e">
        <f t="shared" si="678"/>
        <v>#N/A</v>
      </c>
      <c r="W4763">
        <f t="shared" si="679"/>
        <v>0</v>
      </c>
    </row>
    <row r="4764" spans="1:23" x14ac:dyDescent="0.25">
      <c r="A4764">
        <f t="shared" si="672"/>
        <v>197</v>
      </c>
      <c r="B4764">
        <f t="shared" si="673"/>
        <v>7</v>
      </c>
      <c r="C4764" s="1">
        <f t="shared" si="680"/>
        <v>41838.041666655139</v>
      </c>
      <c r="D4764" s="7">
        <v>0</v>
      </c>
      <c r="E4764" s="7"/>
      <c r="G4764">
        <v>49.23</v>
      </c>
      <c r="H4764" s="12">
        <v>196.55852056069924</v>
      </c>
      <c r="I4764" s="13">
        <f>$D$2*tarifas!$D$12/24</f>
        <v>1.4541666666666666</v>
      </c>
      <c r="J4764" s="13" t="e">
        <f>VLOOKUP(E4764&amp;" "&amp;F4764,tarifas!$A$13:$D$20,4,FALSE)*H4764</f>
        <v>#N/A</v>
      </c>
      <c r="K4764" s="13">
        <f>IF(F4764="COD1",tarifas!$D$11*(SUMIFS($H$11:$H$8770,$F$11:$F$8770,"=COD1",$B$11:$B$8770,"="&amp;B4764)/COUNTIFS($F$11:$F$8770,"=COD1",$B$11:$B$8770,"="&amp;B4764))/COUNTIFS($A$11:$A$8770,"="&amp;A4764,$F$11:$F$8770,"=COD1"),0)</f>
        <v>0</v>
      </c>
      <c r="L4764" s="13" t="e">
        <f>(VLOOKUP(F4764,tarifas!$C$7:$D$10,2,FALSE)+tarifas!$D$21)*datos!H4764</f>
        <v>#N/A</v>
      </c>
      <c r="M4764">
        <v>0</v>
      </c>
      <c r="N4764" s="13" t="e">
        <f t="shared" si="674"/>
        <v>#N/A</v>
      </c>
      <c r="O4764">
        <f t="shared" si="675"/>
        <v>0</v>
      </c>
      <c r="P4764" s="12">
        <f t="shared" si="676"/>
        <v>196.55852056069924</v>
      </c>
      <c r="Q4764">
        <f t="shared" si="677"/>
        <v>0</v>
      </c>
      <c r="R4764">
        <f>$D$2*tarifas!$D$12/24</f>
        <v>1.4541666666666666</v>
      </c>
      <c r="S4764" t="e">
        <f>VLOOKUP(E4764&amp;" "&amp;F4764,tarifas!$A$13:$D$20,4,FALSE)*P4764</f>
        <v>#N/A</v>
      </c>
      <c r="T4764">
        <f>IF(F4764="COD1",tarifas!$D$11*(SUMIFS($P$11:$P$8770,$F$11:$F$8770,"=COD1",$B$11:$B$8770,"="&amp;B4764)/COUNTIFS($F$11:$F$8770,"=COD1",$B$11:$B$8770,"="&amp;B4764))/COUNTIFS($A$11:$A$8770,"="&amp;A4764,$F$11:$F$8770,"=COD1"),0)</f>
        <v>0</v>
      </c>
      <c r="U4764" t="e">
        <f>(VLOOKUP(F4764,tarifas!$C$7:$D$10,2,FALSE)+tarifas!$D$21)*datos!P4764</f>
        <v>#N/A</v>
      </c>
      <c r="V4764" t="e">
        <f t="shared" si="678"/>
        <v>#N/A</v>
      </c>
      <c r="W4764">
        <f t="shared" si="679"/>
        <v>0</v>
      </c>
    </row>
    <row r="4765" spans="1:23" x14ac:dyDescent="0.25">
      <c r="A4765">
        <f t="shared" si="672"/>
        <v>197</v>
      </c>
      <c r="B4765">
        <f t="shared" si="673"/>
        <v>7</v>
      </c>
      <c r="C4765" s="1">
        <f t="shared" si="680"/>
        <v>41838.083333321803</v>
      </c>
      <c r="D4765" s="7">
        <v>0</v>
      </c>
      <c r="E4765" s="7"/>
      <c r="G4765">
        <v>47.69</v>
      </c>
      <c r="H4765" s="12">
        <v>194.42310890292129</v>
      </c>
      <c r="I4765" s="13">
        <f>$D$2*tarifas!$D$12/24</f>
        <v>1.4541666666666666</v>
      </c>
      <c r="J4765" s="13" t="e">
        <f>VLOOKUP(E4765&amp;" "&amp;F4765,tarifas!$A$13:$D$20,4,FALSE)*H4765</f>
        <v>#N/A</v>
      </c>
      <c r="K4765" s="13">
        <f>IF(F4765="COD1",tarifas!$D$11*(SUMIFS($H$11:$H$8770,$F$11:$F$8770,"=COD1",$B$11:$B$8770,"="&amp;B4765)/COUNTIFS($F$11:$F$8770,"=COD1",$B$11:$B$8770,"="&amp;B4765))/COUNTIFS($A$11:$A$8770,"="&amp;A4765,$F$11:$F$8770,"=COD1"),0)</f>
        <v>0</v>
      </c>
      <c r="L4765" s="13" t="e">
        <f>(VLOOKUP(F4765,tarifas!$C$7:$D$10,2,FALSE)+tarifas!$D$21)*datos!H4765</f>
        <v>#N/A</v>
      </c>
      <c r="M4765">
        <v>0</v>
      </c>
      <c r="N4765" s="13" t="e">
        <f t="shared" si="674"/>
        <v>#N/A</v>
      </c>
      <c r="O4765">
        <f t="shared" si="675"/>
        <v>0</v>
      </c>
      <c r="P4765" s="12">
        <f t="shared" si="676"/>
        <v>194.42310890292129</v>
      </c>
      <c r="Q4765">
        <f t="shared" si="677"/>
        <v>0</v>
      </c>
      <c r="R4765">
        <f>$D$2*tarifas!$D$12/24</f>
        <v>1.4541666666666666</v>
      </c>
      <c r="S4765" t="e">
        <f>VLOOKUP(E4765&amp;" "&amp;F4765,tarifas!$A$13:$D$20,4,FALSE)*P4765</f>
        <v>#N/A</v>
      </c>
      <c r="T4765">
        <f>IF(F4765="COD1",tarifas!$D$11*(SUMIFS($P$11:$P$8770,$F$11:$F$8770,"=COD1",$B$11:$B$8770,"="&amp;B4765)/COUNTIFS($F$11:$F$8770,"=COD1",$B$11:$B$8770,"="&amp;B4765))/COUNTIFS($A$11:$A$8770,"="&amp;A4765,$F$11:$F$8770,"=COD1"),0)</f>
        <v>0</v>
      </c>
      <c r="U4765" t="e">
        <f>(VLOOKUP(F4765,tarifas!$C$7:$D$10,2,FALSE)+tarifas!$D$21)*datos!P4765</f>
        <v>#N/A</v>
      </c>
      <c r="V4765" t="e">
        <f t="shared" si="678"/>
        <v>#N/A</v>
      </c>
      <c r="W4765">
        <f t="shared" si="679"/>
        <v>0</v>
      </c>
    </row>
    <row r="4766" spans="1:23" x14ac:dyDescent="0.25">
      <c r="A4766">
        <f t="shared" si="672"/>
        <v>197</v>
      </c>
      <c r="B4766">
        <f t="shared" si="673"/>
        <v>7</v>
      </c>
      <c r="C4766" s="1">
        <f t="shared" si="680"/>
        <v>41838.124999988468</v>
      </c>
      <c r="D4766" s="7">
        <v>0</v>
      </c>
      <c r="E4766" s="7"/>
      <c r="G4766">
        <v>46.54</v>
      </c>
      <c r="H4766" s="12">
        <v>195.41879476973273</v>
      </c>
      <c r="I4766" s="13">
        <f>$D$2*tarifas!$D$12/24</f>
        <v>1.4541666666666666</v>
      </c>
      <c r="J4766" s="13" t="e">
        <f>VLOOKUP(E4766&amp;" "&amp;F4766,tarifas!$A$13:$D$20,4,FALSE)*H4766</f>
        <v>#N/A</v>
      </c>
      <c r="K4766" s="13">
        <f>IF(F4766="COD1",tarifas!$D$11*(SUMIFS($H$11:$H$8770,$F$11:$F$8770,"=COD1",$B$11:$B$8770,"="&amp;B4766)/COUNTIFS($F$11:$F$8770,"=COD1",$B$11:$B$8770,"="&amp;B4766))/COUNTIFS($A$11:$A$8770,"="&amp;A4766,$F$11:$F$8770,"=COD1"),0)</f>
        <v>0</v>
      </c>
      <c r="L4766" s="13" t="e">
        <f>(VLOOKUP(F4766,tarifas!$C$7:$D$10,2,FALSE)+tarifas!$D$21)*datos!H4766</f>
        <v>#N/A</v>
      </c>
      <c r="M4766">
        <v>0</v>
      </c>
      <c r="N4766" s="13" t="e">
        <f t="shared" si="674"/>
        <v>#N/A</v>
      </c>
      <c r="O4766">
        <f t="shared" si="675"/>
        <v>0</v>
      </c>
      <c r="P4766" s="12">
        <f t="shared" si="676"/>
        <v>195.41879476973273</v>
      </c>
      <c r="Q4766">
        <f t="shared" si="677"/>
        <v>0</v>
      </c>
      <c r="R4766">
        <f>$D$2*tarifas!$D$12/24</f>
        <v>1.4541666666666666</v>
      </c>
      <c r="S4766" t="e">
        <f>VLOOKUP(E4766&amp;" "&amp;F4766,tarifas!$A$13:$D$20,4,FALSE)*P4766</f>
        <v>#N/A</v>
      </c>
      <c r="T4766">
        <f>IF(F4766="COD1",tarifas!$D$11*(SUMIFS($P$11:$P$8770,$F$11:$F$8770,"=COD1",$B$11:$B$8770,"="&amp;B4766)/COUNTIFS($F$11:$F$8770,"=COD1",$B$11:$B$8770,"="&amp;B4766))/COUNTIFS($A$11:$A$8770,"="&amp;A4766,$F$11:$F$8770,"=COD1"),0)</f>
        <v>0</v>
      </c>
      <c r="U4766" t="e">
        <f>(VLOOKUP(F4766,tarifas!$C$7:$D$10,2,FALSE)+tarifas!$D$21)*datos!P4766</f>
        <v>#N/A</v>
      </c>
      <c r="V4766" t="e">
        <f t="shared" si="678"/>
        <v>#N/A</v>
      </c>
      <c r="W4766">
        <f t="shared" si="679"/>
        <v>0</v>
      </c>
    </row>
    <row r="4767" spans="1:23" x14ac:dyDescent="0.25">
      <c r="A4767">
        <f t="shared" si="672"/>
        <v>197</v>
      </c>
      <c r="B4767">
        <f t="shared" si="673"/>
        <v>7</v>
      </c>
      <c r="C4767" s="1">
        <f t="shared" si="680"/>
        <v>41838.166666655132</v>
      </c>
      <c r="D4767" s="7">
        <v>0</v>
      </c>
      <c r="E4767" s="7"/>
      <c r="G4767">
        <v>47.69</v>
      </c>
      <c r="H4767" s="12">
        <v>193.1517953580265</v>
      </c>
      <c r="I4767" s="13">
        <f>$D$2*tarifas!$D$12/24</f>
        <v>1.4541666666666666</v>
      </c>
      <c r="J4767" s="13" t="e">
        <f>VLOOKUP(E4767&amp;" "&amp;F4767,tarifas!$A$13:$D$20,4,FALSE)*H4767</f>
        <v>#N/A</v>
      </c>
      <c r="K4767" s="13">
        <f>IF(F4767="COD1",tarifas!$D$11*(SUMIFS($H$11:$H$8770,$F$11:$F$8770,"=COD1",$B$11:$B$8770,"="&amp;B4767)/COUNTIFS($F$11:$F$8770,"=COD1",$B$11:$B$8770,"="&amp;B4767))/COUNTIFS($A$11:$A$8770,"="&amp;A4767,$F$11:$F$8770,"=COD1"),0)</f>
        <v>0</v>
      </c>
      <c r="L4767" s="13" t="e">
        <f>(VLOOKUP(F4767,tarifas!$C$7:$D$10,2,FALSE)+tarifas!$D$21)*datos!H4767</f>
        <v>#N/A</v>
      </c>
      <c r="M4767">
        <v>0</v>
      </c>
      <c r="N4767" s="13" t="e">
        <f t="shared" si="674"/>
        <v>#N/A</v>
      </c>
      <c r="O4767">
        <f t="shared" si="675"/>
        <v>0</v>
      </c>
      <c r="P4767" s="12">
        <f t="shared" si="676"/>
        <v>193.1517953580265</v>
      </c>
      <c r="Q4767">
        <f t="shared" si="677"/>
        <v>0</v>
      </c>
      <c r="R4767">
        <f>$D$2*tarifas!$D$12/24</f>
        <v>1.4541666666666666</v>
      </c>
      <c r="S4767" t="e">
        <f>VLOOKUP(E4767&amp;" "&amp;F4767,tarifas!$A$13:$D$20,4,FALSE)*P4767</f>
        <v>#N/A</v>
      </c>
      <c r="T4767">
        <f>IF(F4767="COD1",tarifas!$D$11*(SUMIFS($P$11:$P$8770,$F$11:$F$8770,"=COD1",$B$11:$B$8770,"="&amp;B4767)/COUNTIFS($F$11:$F$8770,"=COD1",$B$11:$B$8770,"="&amp;B4767))/COUNTIFS($A$11:$A$8770,"="&amp;A4767,$F$11:$F$8770,"=COD1"),0)</f>
        <v>0</v>
      </c>
      <c r="U4767" t="e">
        <f>(VLOOKUP(F4767,tarifas!$C$7:$D$10,2,FALSE)+tarifas!$D$21)*datos!P4767</f>
        <v>#N/A</v>
      </c>
      <c r="V4767" t="e">
        <f t="shared" si="678"/>
        <v>#N/A</v>
      </c>
      <c r="W4767">
        <f t="shared" si="679"/>
        <v>0</v>
      </c>
    </row>
    <row r="4768" spans="1:23" x14ac:dyDescent="0.25">
      <c r="A4768">
        <f t="shared" si="672"/>
        <v>197</v>
      </c>
      <c r="B4768">
        <f t="shared" si="673"/>
        <v>7</v>
      </c>
      <c r="C4768" s="1">
        <f t="shared" si="680"/>
        <v>41838.208333321796</v>
      </c>
      <c r="D4768" s="7">
        <v>0</v>
      </c>
      <c r="E4768" s="7"/>
      <c r="G4768">
        <v>55.96</v>
      </c>
      <c r="H4768" s="12">
        <v>191.29854711635733</v>
      </c>
      <c r="I4768" s="13">
        <f>$D$2*tarifas!$D$12/24</f>
        <v>1.4541666666666666</v>
      </c>
      <c r="J4768" s="13" t="e">
        <f>VLOOKUP(E4768&amp;" "&amp;F4768,tarifas!$A$13:$D$20,4,FALSE)*H4768</f>
        <v>#N/A</v>
      </c>
      <c r="K4768" s="13">
        <f>IF(F4768="COD1",tarifas!$D$11*(SUMIFS($H$11:$H$8770,$F$11:$F$8770,"=COD1",$B$11:$B$8770,"="&amp;B4768)/COUNTIFS($F$11:$F$8770,"=COD1",$B$11:$B$8770,"="&amp;B4768))/COUNTIFS($A$11:$A$8770,"="&amp;A4768,$F$11:$F$8770,"=COD1"),0)</f>
        <v>0</v>
      </c>
      <c r="L4768" s="13" t="e">
        <f>(VLOOKUP(F4768,tarifas!$C$7:$D$10,2,FALSE)+tarifas!$D$21)*datos!H4768</f>
        <v>#N/A</v>
      </c>
      <c r="M4768">
        <v>10.56265</v>
      </c>
      <c r="N4768" s="13" t="e">
        <f t="shared" si="674"/>
        <v>#N/A</v>
      </c>
      <c r="O4768">
        <f t="shared" si="675"/>
        <v>10.56265</v>
      </c>
      <c r="P4768" s="12">
        <f t="shared" si="676"/>
        <v>180.73589711635734</v>
      </c>
      <c r="Q4768">
        <f t="shared" si="677"/>
        <v>0</v>
      </c>
      <c r="R4768">
        <f>$D$2*tarifas!$D$12/24</f>
        <v>1.4541666666666666</v>
      </c>
      <c r="S4768" t="e">
        <f>VLOOKUP(E4768&amp;" "&amp;F4768,tarifas!$A$13:$D$20,4,FALSE)*P4768</f>
        <v>#N/A</v>
      </c>
      <c r="T4768">
        <f>IF(F4768="COD1",tarifas!$D$11*(SUMIFS($P$11:$P$8770,$F$11:$F$8770,"=COD1",$B$11:$B$8770,"="&amp;B4768)/COUNTIFS($F$11:$F$8770,"=COD1",$B$11:$B$8770,"="&amp;B4768))/COUNTIFS($A$11:$A$8770,"="&amp;A4768,$F$11:$F$8770,"=COD1"),0)</f>
        <v>0</v>
      </c>
      <c r="U4768" t="e">
        <f>(VLOOKUP(F4768,tarifas!$C$7:$D$10,2,FALSE)+tarifas!$D$21)*datos!P4768</f>
        <v>#N/A</v>
      </c>
      <c r="V4768" t="e">
        <f t="shared" si="678"/>
        <v>#N/A</v>
      </c>
      <c r="W4768">
        <f t="shared" si="679"/>
        <v>0</v>
      </c>
    </row>
    <row r="4769" spans="1:23" x14ac:dyDescent="0.25">
      <c r="A4769">
        <f t="shared" si="672"/>
        <v>197</v>
      </c>
      <c r="B4769">
        <f t="shared" si="673"/>
        <v>7</v>
      </c>
      <c r="C4769" s="1">
        <f t="shared" si="680"/>
        <v>41838.24999998846</v>
      </c>
      <c r="D4769" s="7">
        <v>0</v>
      </c>
      <c r="E4769" s="7"/>
      <c r="G4769">
        <v>59.02</v>
      </c>
      <c r="H4769" s="12">
        <v>214.78717405089128</v>
      </c>
      <c r="I4769" s="13">
        <f>$D$2*tarifas!$D$12/24</f>
        <v>1.4541666666666666</v>
      </c>
      <c r="J4769" s="13" t="e">
        <f>VLOOKUP(E4769&amp;" "&amp;F4769,tarifas!$A$13:$D$20,4,FALSE)*H4769</f>
        <v>#N/A</v>
      </c>
      <c r="K4769" s="13">
        <f>IF(F4769="COD1",tarifas!$D$11*(SUMIFS($H$11:$H$8770,$F$11:$F$8770,"=COD1",$B$11:$B$8770,"="&amp;B4769)/COUNTIFS($F$11:$F$8770,"=COD1",$B$11:$B$8770,"="&amp;B4769))/COUNTIFS($A$11:$A$8770,"="&amp;A4769,$F$11:$F$8770,"=COD1"),0)</f>
        <v>0</v>
      </c>
      <c r="L4769" s="13" t="e">
        <f>(VLOOKUP(F4769,tarifas!$C$7:$D$10,2,FALSE)+tarifas!$D$21)*datos!H4769</f>
        <v>#N/A</v>
      </c>
      <c r="M4769">
        <v>29.202290000000001</v>
      </c>
      <c r="N4769" s="13" t="e">
        <f t="shared" si="674"/>
        <v>#N/A</v>
      </c>
      <c r="O4769">
        <f t="shared" si="675"/>
        <v>29.202290000000001</v>
      </c>
      <c r="P4769" s="12">
        <f t="shared" si="676"/>
        <v>185.58488405089128</v>
      </c>
      <c r="Q4769">
        <f t="shared" si="677"/>
        <v>0</v>
      </c>
      <c r="R4769">
        <f>$D$2*tarifas!$D$12/24</f>
        <v>1.4541666666666666</v>
      </c>
      <c r="S4769" t="e">
        <f>VLOOKUP(E4769&amp;" "&amp;F4769,tarifas!$A$13:$D$20,4,FALSE)*P4769</f>
        <v>#N/A</v>
      </c>
      <c r="T4769">
        <f>IF(F4769="COD1",tarifas!$D$11*(SUMIFS($P$11:$P$8770,$F$11:$F$8770,"=COD1",$B$11:$B$8770,"="&amp;B4769)/COUNTIFS($F$11:$F$8770,"=COD1",$B$11:$B$8770,"="&amp;B4769))/COUNTIFS($A$11:$A$8770,"="&amp;A4769,$F$11:$F$8770,"=COD1"),0)</f>
        <v>0</v>
      </c>
      <c r="U4769" t="e">
        <f>(VLOOKUP(F4769,tarifas!$C$7:$D$10,2,FALSE)+tarifas!$D$21)*datos!P4769</f>
        <v>#N/A</v>
      </c>
      <c r="V4769" t="e">
        <f t="shared" si="678"/>
        <v>#N/A</v>
      </c>
      <c r="W4769">
        <f t="shared" si="679"/>
        <v>0</v>
      </c>
    </row>
    <row r="4770" spans="1:23" x14ac:dyDescent="0.25">
      <c r="A4770">
        <f t="shared" si="672"/>
        <v>197</v>
      </c>
      <c r="B4770">
        <f t="shared" si="673"/>
        <v>7</v>
      </c>
      <c r="C4770" s="1">
        <f t="shared" si="680"/>
        <v>41838.291666655125</v>
      </c>
      <c r="D4770" s="7">
        <v>0</v>
      </c>
      <c r="E4770" s="7"/>
      <c r="G4770">
        <v>60.43</v>
      </c>
      <c r="H4770" s="12">
        <v>291.00177700045293</v>
      </c>
      <c r="I4770" s="13">
        <f>$D$2*tarifas!$D$12/24</f>
        <v>1.4541666666666666</v>
      </c>
      <c r="J4770" s="13" t="e">
        <f>VLOOKUP(E4770&amp;" "&amp;F4770,tarifas!$A$13:$D$20,4,FALSE)*H4770</f>
        <v>#N/A</v>
      </c>
      <c r="K4770" s="13">
        <f>IF(F4770="COD1",tarifas!$D$11*(SUMIFS($H$11:$H$8770,$F$11:$F$8770,"=COD1",$B$11:$B$8770,"="&amp;B4770)/COUNTIFS($F$11:$F$8770,"=COD1",$B$11:$B$8770,"="&amp;B4770))/COUNTIFS($A$11:$A$8770,"="&amp;A4770,$F$11:$F$8770,"=COD1"),0)</f>
        <v>0</v>
      </c>
      <c r="L4770" s="13" t="e">
        <f>(VLOOKUP(F4770,tarifas!$C$7:$D$10,2,FALSE)+tarifas!$D$21)*datos!H4770</f>
        <v>#N/A</v>
      </c>
      <c r="M4770">
        <v>97.017330000000001</v>
      </c>
      <c r="N4770" s="13" t="e">
        <f t="shared" si="674"/>
        <v>#N/A</v>
      </c>
      <c r="O4770">
        <f t="shared" si="675"/>
        <v>97.017330000000001</v>
      </c>
      <c r="P4770" s="12">
        <f t="shared" si="676"/>
        <v>193.98444700045292</v>
      </c>
      <c r="Q4770">
        <f t="shared" si="677"/>
        <v>0</v>
      </c>
      <c r="R4770">
        <f>$D$2*tarifas!$D$12/24</f>
        <v>1.4541666666666666</v>
      </c>
      <c r="S4770" t="e">
        <f>VLOOKUP(E4770&amp;" "&amp;F4770,tarifas!$A$13:$D$20,4,FALSE)*P4770</f>
        <v>#N/A</v>
      </c>
      <c r="T4770">
        <f>IF(F4770="COD1",tarifas!$D$11*(SUMIFS($P$11:$P$8770,$F$11:$F$8770,"=COD1",$B$11:$B$8770,"="&amp;B4770)/COUNTIFS($F$11:$F$8770,"=COD1",$B$11:$B$8770,"="&amp;B4770))/COUNTIFS($A$11:$A$8770,"="&amp;A4770,$F$11:$F$8770,"=COD1"),0)</f>
        <v>0</v>
      </c>
      <c r="U4770" t="e">
        <f>(VLOOKUP(F4770,tarifas!$C$7:$D$10,2,FALSE)+tarifas!$D$21)*datos!P4770</f>
        <v>#N/A</v>
      </c>
      <c r="V4770" t="e">
        <f t="shared" si="678"/>
        <v>#N/A</v>
      </c>
      <c r="W4770">
        <f t="shared" si="679"/>
        <v>0</v>
      </c>
    </row>
    <row r="4771" spans="1:23" x14ac:dyDescent="0.25">
      <c r="A4771">
        <f t="shared" si="672"/>
        <v>197</v>
      </c>
      <c r="B4771">
        <f t="shared" si="673"/>
        <v>7</v>
      </c>
      <c r="C4771" s="1">
        <f t="shared" si="680"/>
        <v>41838.333333321789</v>
      </c>
      <c r="D4771" s="7">
        <v>0</v>
      </c>
      <c r="E4771" s="7"/>
      <c r="G4771">
        <v>60.69</v>
      </c>
      <c r="H4771" s="12">
        <v>467.45845317968997</v>
      </c>
      <c r="I4771" s="13">
        <f>$D$2*tarifas!$D$12/24</f>
        <v>1.4541666666666666</v>
      </c>
      <c r="J4771" s="13" t="e">
        <f>VLOOKUP(E4771&amp;" "&amp;F4771,tarifas!$A$13:$D$20,4,FALSE)*H4771</f>
        <v>#N/A</v>
      </c>
      <c r="K4771" s="13">
        <f>IF(F4771="COD1",tarifas!$D$11*(SUMIFS($H$11:$H$8770,$F$11:$F$8770,"=COD1",$B$11:$B$8770,"="&amp;B4771)/COUNTIFS($F$11:$F$8770,"=COD1",$B$11:$B$8770,"="&amp;B4771))/COUNTIFS($A$11:$A$8770,"="&amp;A4771,$F$11:$F$8770,"=COD1"),0)</f>
        <v>0</v>
      </c>
      <c r="L4771" s="13" t="e">
        <f>(VLOOKUP(F4771,tarifas!$C$7:$D$10,2,FALSE)+tarifas!$D$21)*datos!H4771</f>
        <v>#N/A</v>
      </c>
      <c r="M4771">
        <v>121.81045</v>
      </c>
      <c r="N4771" s="13" t="e">
        <f t="shared" si="674"/>
        <v>#N/A</v>
      </c>
      <c r="O4771">
        <f t="shared" si="675"/>
        <v>121.81045</v>
      </c>
      <c r="P4771" s="12">
        <f t="shared" si="676"/>
        <v>345.64800317968997</v>
      </c>
      <c r="Q4771">
        <f t="shared" si="677"/>
        <v>0</v>
      </c>
      <c r="R4771">
        <f>$D$2*tarifas!$D$12/24</f>
        <v>1.4541666666666666</v>
      </c>
      <c r="S4771" t="e">
        <f>VLOOKUP(E4771&amp;" "&amp;F4771,tarifas!$A$13:$D$20,4,FALSE)*P4771</f>
        <v>#N/A</v>
      </c>
      <c r="T4771">
        <f>IF(F4771="COD1",tarifas!$D$11*(SUMIFS($P$11:$P$8770,$F$11:$F$8770,"=COD1",$B$11:$B$8770,"="&amp;B4771)/COUNTIFS($F$11:$F$8770,"=COD1",$B$11:$B$8770,"="&amp;B4771))/COUNTIFS($A$11:$A$8770,"="&amp;A4771,$F$11:$F$8770,"=COD1"),0)</f>
        <v>0</v>
      </c>
      <c r="U4771" t="e">
        <f>(VLOOKUP(F4771,tarifas!$C$7:$D$10,2,FALSE)+tarifas!$D$21)*datos!P4771</f>
        <v>#N/A</v>
      </c>
      <c r="V4771" t="e">
        <f t="shared" si="678"/>
        <v>#N/A</v>
      </c>
      <c r="W4771">
        <f t="shared" si="679"/>
        <v>0</v>
      </c>
    </row>
    <row r="4772" spans="1:23" x14ac:dyDescent="0.25">
      <c r="A4772">
        <f t="shared" si="672"/>
        <v>197</v>
      </c>
      <c r="B4772">
        <f t="shared" si="673"/>
        <v>7</v>
      </c>
      <c r="C4772" s="1">
        <f t="shared" si="680"/>
        <v>41838.374999988453</v>
      </c>
      <c r="D4772" s="7">
        <v>800.80303030303037</v>
      </c>
      <c r="E4772" s="7"/>
      <c r="G4772">
        <v>60.6</v>
      </c>
      <c r="H4772" s="12">
        <v>538.54344895491886</v>
      </c>
      <c r="I4772" s="13">
        <f>$D$2*tarifas!$D$12/24</f>
        <v>1.4541666666666666</v>
      </c>
      <c r="J4772" s="13" t="e">
        <f>VLOOKUP(E4772&amp;" "&amp;F4772,tarifas!$A$13:$D$20,4,FALSE)*H4772</f>
        <v>#N/A</v>
      </c>
      <c r="K4772" s="13">
        <f>IF(F4772="COD1",tarifas!$D$11*(SUMIFS($H$11:$H$8770,$F$11:$F$8770,"=COD1",$B$11:$B$8770,"="&amp;B4772)/COUNTIFS($F$11:$F$8770,"=COD1",$B$11:$B$8770,"="&amp;B4772))/COUNTIFS($A$11:$A$8770,"="&amp;A4772,$F$11:$F$8770,"=COD1"),0)</f>
        <v>0</v>
      </c>
      <c r="L4772" s="13" t="e">
        <f>(VLOOKUP(F4772,tarifas!$C$7:$D$10,2,FALSE)+tarifas!$D$21)*datos!H4772</f>
        <v>#N/A</v>
      </c>
      <c r="M4772">
        <v>88.803509999999989</v>
      </c>
      <c r="N4772" s="13" t="e">
        <f t="shared" si="674"/>
        <v>#N/A</v>
      </c>
      <c r="O4772">
        <f t="shared" si="675"/>
        <v>88.803509999999989</v>
      </c>
      <c r="P4772" s="12">
        <f t="shared" si="676"/>
        <v>449.7399389549189</v>
      </c>
      <c r="Q4772">
        <f t="shared" si="677"/>
        <v>0</v>
      </c>
      <c r="R4772">
        <f>$D$2*tarifas!$D$12/24</f>
        <v>1.4541666666666666</v>
      </c>
      <c r="S4772" t="e">
        <f>VLOOKUP(E4772&amp;" "&amp;F4772,tarifas!$A$13:$D$20,4,FALSE)*P4772</f>
        <v>#N/A</v>
      </c>
      <c r="T4772">
        <f>IF(F4772="COD1",tarifas!$D$11*(SUMIFS($P$11:$P$8770,$F$11:$F$8770,"=COD1",$B$11:$B$8770,"="&amp;B4772)/COUNTIFS($F$11:$F$8770,"=COD1",$B$11:$B$8770,"="&amp;B4772))/COUNTIFS($A$11:$A$8770,"="&amp;A4772,$F$11:$F$8770,"=COD1"),0)</f>
        <v>0</v>
      </c>
      <c r="U4772" t="e">
        <f>(VLOOKUP(F4772,tarifas!$C$7:$D$10,2,FALSE)+tarifas!$D$21)*datos!P4772</f>
        <v>#N/A</v>
      </c>
      <c r="V4772" t="e">
        <f t="shared" si="678"/>
        <v>#N/A</v>
      </c>
      <c r="W4772">
        <f t="shared" si="679"/>
        <v>0</v>
      </c>
    </row>
    <row r="4773" spans="1:23" x14ac:dyDescent="0.25">
      <c r="A4773">
        <f t="shared" si="672"/>
        <v>197</v>
      </c>
      <c r="B4773">
        <f t="shared" si="673"/>
        <v>7</v>
      </c>
      <c r="C4773" s="1">
        <f t="shared" si="680"/>
        <v>41838.416666655117</v>
      </c>
      <c r="D4773" s="7">
        <v>599.37878787878799</v>
      </c>
      <c r="E4773" s="7"/>
      <c r="G4773">
        <v>60.6</v>
      </c>
      <c r="H4773" s="12">
        <v>578.55794665550525</v>
      </c>
      <c r="I4773" s="13">
        <f>$D$2*tarifas!$D$12/24</f>
        <v>1.4541666666666666</v>
      </c>
      <c r="J4773" s="13" t="e">
        <f>VLOOKUP(E4773&amp;" "&amp;F4773,tarifas!$A$13:$D$20,4,FALSE)*H4773</f>
        <v>#N/A</v>
      </c>
      <c r="K4773" s="13">
        <f>IF(F4773="COD1",tarifas!$D$11*(SUMIFS($H$11:$H$8770,$F$11:$F$8770,"=COD1",$B$11:$B$8770,"="&amp;B4773)/COUNTIFS($F$11:$F$8770,"=COD1",$B$11:$B$8770,"="&amp;B4773))/COUNTIFS($A$11:$A$8770,"="&amp;A4773,$F$11:$F$8770,"=COD1"),0)</f>
        <v>0</v>
      </c>
      <c r="L4773" s="13" t="e">
        <f>(VLOOKUP(F4773,tarifas!$C$7:$D$10,2,FALSE)+tarifas!$D$21)*datos!H4773</f>
        <v>#N/A</v>
      </c>
      <c r="M4773">
        <v>163.23644000000002</v>
      </c>
      <c r="N4773" s="13" t="e">
        <f t="shared" si="674"/>
        <v>#N/A</v>
      </c>
      <c r="O4773">
        <f t="shared" si="675"/>
        <v>163.23644000000002</v>
      </c>
      <c r="P4773" s="12">
        <f t="shared" si="676"/>
        <v>415.32150665550523</v>
      </c>
      <c r="Q4773">
        <f t="shared" si="677"/>
        <v>0</v>
      </c>
      <c r="R4773">
        <f>$D$2*tarifas!$D$12/24</f>
        <v>1.4541666666666666</v>
      </c>
      <c r="S4773" t="e">
        <f>VLOOKUP(E4773&amp;" "&amp;F4773,tarifas!$A$13:$D$20,4,FALSE)*P4773</f>
        <v>#N/A</v>
      </c>
      <c r="T4773">
        <f>IF(F4773="COD1",tarifas!$D$11*(SUMIFS($P$11:$P$8770,$F$11:$F$8770,"=COD1",$B$11:$B$8770,"="&amp;B4773)/COUNTIFS($F$11:$F$8770,"=COD1",$B$11:$B$8770,"="&amp;B4773))/COUNTIFS($A$11:$A$8770,"="&amp;A4773,$F$11:$F$8770,"=COD1"),0)</f>
        <v>0</v>
      </c>
      <c r="U4773" t="e">
        <f>(VLOOKUP(F4773,tarifas!$C$7:$D$10,2,FALSE)+tarifas!$D$21)*datos!P4773</f>
        <v>#N/A</v>
      </c>
      <c r="V4773" t="e">
        <f t="shared" si="678"/>
        <v>#N/A</v>
      </c>
      <c r="W4773">
        <f t="shared" si="679"/>
        <v>0</v>
      </c>
    </row>
    <row r="4774" spans="1:23" x14ac:dyDescent="0.25">
      <c r="A4774">
        <f t="shared" si="672"/>
        <v>197</v>
      </c>
      <c r="B4774">
        <f t="shared" si="673"/>
        <v>7</v>
      </c>
      <c r="C4774" s="1">
        <f t="shared" si="680"/>
        <v>41838.458333321782</v>
      </c>
      <c r="D4774" s="7">
        <v>707.81818181818187</v>
      </c>
      <c r="E4774" s="7"/>
      <c r="G4774">
        <v>59.56</v>
      </c>
      <c r="H4774" s="12">
        <v>407.32709917207467</v>
      </c>
      <c r="I4774" s="13">
        <f>$D$2*tarifas!$D$12/24</f>
        <v>1.4541666666666666</v>
      </c>
      <c r="J4774" s="13" t="e">
        <f>VLOOKUP(E4774&amp;" "&amp;F4774,tarifas!$A$13:$D$20,4,FALSE)*H4774</f>
        <v>#N/A</v>
      </c>
      <c r="K4774" s="13">
        <f>IF(F4774="COD1",tarifas!$D$11*(SUMIFS($H$11:$H$8770,$F$11:$F$8770,"=COD1",$B$11:$B$8770,"="&amp;B4774)/COUNTIFS($F$11:$F$8770,"=COD1",$B$11:$B$8770,"="&amp;B4774))/COUNTIFS($A$11:$A$8770,"="&amp;A4774,$F$11:$F$8770,"=COD1"),0)</f>
        <v>0</v>
      </c>
      <c r="L4774" s="13" t="e">
        <f>(VLOOKUP(F4774,tarifas!$C$7:$D$10,2,FALSE)+tarifas!$D$21)*datos!H4774</f>
        <v>#N/A</v>
      </c>
      <c r="M4774">
        <v>164.46001000000001</v>
      </c>
      <c r="N4774" s="13" t="e">
        <f t="shared" si="674"/>
        <v>#N/A</v>
      </c>
      <c r="O4774">
        <f t="shared" si="675"/>
        <v>164.46001000000001</v>
      </c>
      <c r="P4774" s="12">
        <f t="shared" si="676"/>
        <v>242.86708917207466</v>
      </c>
      <c r="Q4774">
        <f t="shared" si="677"/>
        <v>0</v>
      </c>
      <c r="R4774">
        <f>$D$2*tarifas!$D$12/24</f>
        <v>1.4541666666666666</v>
      </c>
      <c r="S4774" t="e">
        <f>VLOOKUP(E4774&amp;" "&amp;F4774,tarifas!$A$13:$D$20,4,FALSE)*P4774</f>
        <v>#N/A</v>
      </c>
      <c r="T4774">
        <f>IF(F4774="COD1",tarifas!$D$11*(SUMIFS($P$11:$P$8770,$F$11:$F$8770,"=COD1",$B$11:$B$8770,"="&amp;B4774)/COUNTIFS($F$11:$F$8770,"=COD1",$B$11:$B$8770,"="&amp;B4774))/COUNTIFS($A$11:$A$8770,"="&amp;A4774,$F$11:$F$8770,"=COD1"),0)</f>
        <v>0</v>
      </c>
      <c r="U4774" t="e">
        <f>(VLOOKUP(F4774,tarifas!$C$7:$D$10,2,FALSE)+tarifas!$D$21)*datos!P4774</f>
        <v>#N/A</v>
      </c>
      <c r="V4774" t="e">
        <f t="shared" si="678"/>
        <v>#N/A</v>
      </c>
      <c r="W4774">
        <f t="shared" si="679"/>
        <v>0</v>
      </c>
    </row>
    <row r="4775" spans="1:23" x14ac:dyDescent="0.25">
      <c r="A4775">
        <f t="shared" si="672"/>
        <v>197</v>
      </c>
      <c r="B4775">
        <f t="shared" si="673"/>
        <v>7</v>
      </c>
      <c r="C4775" s="1">
        <f t="shared" si="680"/>
        <v>41838.499999988446</v>
      </c>
      <c r="D4775" s="7">
        <v>777.62121212121212</v>
      </c>
      <c r="E4775" s="7"/>
      <c r="G4775">
        <v>54.87</v>
      </c>
      <c r="H4775" s="12">
        <v>383.66082175719652</v>
      </c>
      <c r="I4775" s="13">
        <f>$D$2*tarifas!$D$12/24</f>
        <v>1.4541666666666666</v>
      </c>
      <c r="J4775" s="13" t="e">
        <f>VLOOKUP(E4775&amp;" "&amp;F4775,tarifas!$A$13:$D$20,4,FALSE)*H4775</f>
        <v>#N/A</v>
      </c>
      <c r="K4775" s="13">
        <f>IF(F4775="COD1",tarifas!$D$11*(SUMIFS($H$11:$H$8770,$F$11:$F$8770,"=COD1",$B$11:$B$8770,"="&amp;B4775)/COUNTIFS($F$11:$F$8770,"=COD1",$B$11:$B$8770,"="&amp;B4775))/COUNTIFS($A$11:$A$8770,"="&amp;A4775,$F$11:$F$8770,"=COD1"),0)</f>
        <v>0</v>
      </c>
      <c r="L4775" s="13" t="e">
        <f>(VLOOKUP(F4775,tarifas!$C$7:$D$10,2,FALSE)+tarifas!$D$21)*datos!H4775</f>
        <v>#N/A</v>
      </c>
      <c r="M4775">
        <v>360.59316999999999</v>
      </c>
      <c r="N4775" s="13" t="e">
        <f t="shared" si="674"/>
        <v>#N/A</v>
      </c>
      <c r="O4775">
        <f t="shared" si="675"/>
        <v>360.59316999999999</v>
      </c>
      <c r="P4775" s="12">
        <f t="shared" si="676"/>
        <v>23.067651757196529</v>
      </c>
      <c r="Q4775">
        <f t="shared" si="677"/>
        <v>0</v>
      </c>
      <c r="R4775">
        <f>$D$2*tarifas!$D$12/24</f>
        <v>1.4541666666666666</v>
      </c>
      <c r="S4775" t="e">
        <f>VLOOKUP(E4775&amp;" "&amp;F4775,tarifas!$A$13:$D$20,4,FALSE)*P4775</f>
        <v>#N/A</v>
      </c>
      <c r="T4775">
        <f>IF(F4775="COD1",tarifas!$D$11*(SUMIFS($P$11:$P$8770,$F$11:$F$8770,"=COD1",$B$11:$B$8770,"="&amp;B4775)/COUNTIFS($F$11:$F$8770,"=COD1",$B$11:$B$8770,"="&amp;B4775))/COUNTIFS($A$11:$A$8770,"="&amp;A4775,$F$11:$F$8770,"=COD1"),0)</f>
        <v>0</v>
      </c>
      <c r="U4775" t="e">
        <f>(VLOOKUP(F4775,tarifas!$C$7:$D$10,2,FALSE)+tarifas!$D$21)*datos!P4775</f>
        <v>#N/A</v>
      </c>
      <c r="V4775" t="e">
        <f t="shared" si="678"/>
        <v>#N/A</v>
      </c>
      <c r="W4775">
        <f t="shared" si="679"/>
        <v>0</v>
      </c>
    </row>
    <row r="4776" spans="1:23" x14ac:dyDescent="0.25">
      <c r="A4776">
        <f t="shared" si="672"/>
        <v>197</v>
      </c>
      <c r="B4776">
        <f t="shared" si="673"/>
        <v>7</v>
      </c>
      <c r="C4776" s="1">
        <f t="shared" si="680"/>
        <v>41838.54166665511</v>
      </c>
      <c r="D4776" s="7">
        <v>807.24242424242425</v>
      </c>
      <c r="E4776" s="7"/>
      <c r="G4776">
        <v>45.87</v>
      </c>
      <c r="H4776" s="12">
        <v>503.07236358632161</v>
      </c>
      <c r="I4776" s="13">
        <f>$D$2*tarifas!$D$12/24</f>
        <v>1.4541666666666666</v>
      </c>
      <c r="J4776" s="13" t="e">
        <f>VLOOKUP(E4776&amp;" "&amp;F4776,tarifas!$A$13:$D$20,4,FALSE)*H4776</f>
        <v>#N/A</v>
      </c>
      <c r="K4776" s="13">
        <f>IF(F4776="COD1",tarifas!$D$11*(SUMIFS($H$11:$H$8770,$F$11:$F$8770,"=COD1",$B$11:$B$8770,"="&amp;B4776)/COUNTIFS($F$11:$F$8770,"=COD1",$B$11:$B$8770,"="&amp;B4776))/COUNTIFS($A$11:$A$8770,"="&amp;A4776,$F$11:$F$8770,"=COD1"),0)</f>
        <v>0</v>
      </c>
      <c r="L4776" s="13" t="e">
        <f>(VLOOKUP(F4776,tarifas!$C$7:$D$10,2,FALSE)+tarifas!$D$21)*datos!H4776</f>
        <v>#N/A</v>
      </c>
      <c r="M4776">
        <v>218.73898</v>
      </c>
      <c r="N4776" s="13" t="e">
        <f t="shared" si="674"/>
        <v>#N/A</v>
      </c>
      <c r="O4776">
        <f t="shared" si="675"/>
        <v>218.73898</v>
      </c>
      <c r="P4776" s="12">
        <f t="shared" si="676"/>
        <v>284.33338358632159</v>
      </c>
      <c r="Q4776">
        <f t="shared" si="677"/>
        <v>0</v>
      </c>
      <c r="R4776">
        <f>$D$2*tarifas!$D$12/24</f>
        <v>1.4541666666666666</v>
      </c>
      <c r="S4776" t="e">
        <f>VLOOKUP(E4776&amp;" "&amp;F4776,tarifas!$A$13:$D$20,4,FALSE)*P4776</f>
        <v>#N/A</v>
      </c>
      <c r="T4776">
        <f>IF(F4776="COD1",tarifas!$D$11*(SUMIFS($P$11:$P$8770,$F$11:$F$8770,"=COD1",$B$11:$B$8770,"="&amp;B4776)/COUNTIFS($F$11:$F$8770,"=COD1",$B$11:$B$8770,"="&amp;B4776))/COUNTIFS($A$11:$A$8770,"="&amp;A4776,$F$11:$F$8770,"=COD1"),0)</f>
        <v>0</v>
      </c>
      <c r="U4776" t="e">
        <f>(VLOOKUP(F4776,tarifas!$C$7:$D$10,2,FALSE)+tarifas!$D$21)*datos!P4776</f>
        <v>#N/A</v>
      </c>
      <c r="V4776" t="e">
        <f t="shared" si="678"/>
        <v>#N/A</v>
      </c>
      <c r="W4776">
        <f t="shared" si="679"/>
        <v>0</v>
      </c>
    </row>
    <row r="4777" spans="1:23" x14ac:dyDescent="0.25">
      <c r="A4777">
        <f t="shared" si="672"/>
        <v>197</v>
      </c>
      <c r="B4777">
        <f t="shared" si="673"/>
        <v>7</v>
      </c>
      <c r="C4777" s="1">
        <f t="shared" si="680"/>
        <v>41838.583333321774</v>
      </c>
      <c r="D4777" s="7">
        <v>786.12121212121212</v>
      </c>
      <c r="E4777" s="7"/>
      <c r="G4777">
        <v>44.58</v>
      </c>
      <c r="H4777" s="12">
        <v>507.20606510614545</v>
      </c>
      <c r="I4777" s="13">
        <f>$D$2*tarifas!$D$12/24</f>
        <v>1.4541666666666666</v>
      </c>
      <c r="J4777" s="13" t="e">
        <f>VLOOKUP(E4777&amp;" "&amp;F4777,tarifas!$A$13:$D$20,4,FALSE)*H4777</f>
        <v>#N/A</v>
      </c>
      <c r="K4777" s="13">
        <f>IF(F4777="COD1",tarifas!$D$11*(SUMIFS($H$11:$H$8770,$F$11:$F$8770,"=COD1",$B$11:$B$8770,"="&amp;B4777)/COUNTIFS($F$11:$F$8770,"=COD1",$B$11:$B$8770,"="&amp;B4777))/COUNTIFS($A$11:$A$8770,"="&amp;A4777,$F$11:$F$8770,"=COD1"),0)</f>
        <v>0</v>
      </c>
      <c r="L4777" s="13" t="e">
        <f>(VLOOKUP(F4777,tarifas!$C$7:$D$10,2,FALSE)+tarifas!$D$21)*datos!H4777</f>
        <v>#N/A</v>
      </c>
      <c r="M4777">
        <v>171.66576000000001</v>
      </c>
      <c r="N4777" s="13" t="e">
        <f t="shared" si="674"/>
        <v>#N/A</v>
      </c>
      <c r="O4777">
        <f t="shared" si="675"/>
        <v>171.66576000000001</v>
      </c>
      <c r="P4777" s="12">
        <f t="shared" si="676"/>
        <v>335.54030510614541</v>
      </c>
      <c r="Q4777">
        <f t="shared" si="677"/>
        <v>0</v>
      </c>
      <c r="R4777">
        <f>$D$2*tarifas!$D$12/24</f>
        <v>1.4541666666666666</v>
      </c>
      <c r="S4777" t="e">
        <f>VLOOKUP(E4777&amp;" "&amp;F4777,tarifas!$A$13:$D$20,4,FALSE)*P4777</f>
        <v>#N/A</v>
      </c>
      <c r="T4777">
        <f>IF(F4777="COD1",tarifas!$D$11*(SUMIFS($P$11:$P$8770,$F$11:$F$8770,"=COD1",$B$11:$B$8770,"="&amp;B4777)/COUNTIFS($F$11:$F$8770,"=COD1",$B$11:$B$8770,"="&amp;B4777))/COUNTIFS($A$11:$A$8770,"="&amp;A4777,$F$11:$F$8770,"=COD1"),0)</f>
        <v>0</v>
      </c>
      <c r="U4777" t="e">
        <f>(VLOOKUP(F4777,tarifas!$C$7:$D$10,2,FALSE)+tarifas!$D$21)*datos!P4777</f>
        <v>#N/A</v>
      </c>
      <c r="V4777" t="e">
        <f t="shared" si="678"/>
        <v>#N/A</v>
      </c>
      <c r="W4777">
        <f t="shared" si="679"/>
        <v>0</v>
      </c>
    </row>
    <row r="4778" spans="1:23" x14ac:dyDescent="0.25">
      <c r="A4778">
        <f t="shared" si="672"/>
        <v>197</v>
      </c>
      <c r="B4778">
        <f t="shared" si="673"/>
        <v>7</v>
      </c>
      <c r="C4778" s="1">
        <f t="shared" si="680"/>
        <v>41838.624999988439</v>
      </c>
      <c r="D4778" s="7">
        <v>731.77272727272737</v>
      </c>
      <c r="E4778" s="7"/>
      <c r="G4778">
        <v>43.1</v>
      </c>
      <c r="H4778" s="12">
        <v>511.4133424434188</v>
      </c>
      <c r="I4778" s="13">
        <f>$D$2*tarifas!$D$12/24</f>
        <v>1.4541666666666666</v>
      </c>
      <c r="J4778" s="13" t="e">
        <f>VLOOKUP(E4778&amp;" "&amp;F4778,tarifas!$A$13:$D$20,4,FALSE)*H4778</f>
        <v>#N/A</v>
      </c>
      <c r="K4778" s="13">
        <f>IF(F4778="COD1",tarifas!$D$11*(SUMIFS($H$11:$H$8770,$F$11:$F$8770,"=COD1",$B$11:$B$8770,"="&amp;B4778)/COUNTIFS($F$11:$F$8770,"=COD1",$B$11:$B$8770,"="&amp;B4778))/COUNTIFS($A$11:$A$8770,"="&amp;A4778,$F$11:$F$8770,"=COD1"),0)</f>
        <v>0</v>
      </c>
      <c r="L4778" s="13" t="e">
        <f>(VLOOKUP(F4778,tarifas!$C$7:$D$10,2,FALSE)+tarifas!$D$21)*datos!H4778</f>
        <v>#N/A</v>
      </c>
      <c r="M4778">
        <v>39.997070000000001</v>
      </c>
      <c r="N4778" s="13" t="e">
        <f t="shared" si="674"/>
        <v>#N/A</v>
      </c>
      <c r="O4778">
        <f t="shared" si="675"/>
        <v>39.997070000000001</v>
      </c>
      <c r="P4778" s="12">
        <f t="shared" si="676"/>
        <v>471.41627244341879</v>
      </c>
      <c r="Q4778">
        <f t="shared" si="677"/>
        <v>0</v>
      </c>
      <c r="R4778">
        <f>$D$2*tarifas!$D$12/24</f>
        <v>1.4541666666666666</v>
      </c>
      <c r="S4778" t="e">
        <f>VLOOKUP(E4778&amp;" "&amp;F4778,tarifas!$A$13:$D$20,4,FALSE)*P4778</f>
        <v>#N/A</v>
      </c>
      <c r="T4778">
        <f>IF(F4778="COD1",tarifas!$D$11*(SUMIFS($P$11:$P$8770,$F$11:$F$8770,"=COD1",$B$11:$B$8770,"="&amp;B4778)/COUNTIFS($F$11:$F$8770,"=COD1",$B$11:$B$8770,"="&amp;B4778))/COUNTIFS($A$11:$A$8770,"="&amp;A4778,$F$11:$F$8770,"=COD1"),0)</f>
        <v>0</v>
      </c>
      <c r="U4778" t="e">
        <f>(VLOOKUP(F4778,tarifas!$C$7:$D$10,2,FALSE)+tarifas!$D$21)*datos!P4778</f>
        <v>#N/A</v>
      </c>
      <c r="V4778" t="e">
        <f t="shared" si="678"/>
        <v>#N/A</v>
      </c>
      <c r="W4778">
        <f t="shared" si="679"/>
        <v>0</v>
      </c>
    </row>
    <row r="4779" spans="1:23" x14ac:dyDescent="0.25">
      <c r="A4779">
        <f t="shared" si="672"/>
        <v>197</v>
      </c>
      <c r="B4779">
        <f t="shared" si="673"/>
        <v>7</v>
      </c>
      <c r="C4779" s="1">
        <f t="shared" si="680"/>
        <v>41838.666666655103</v>
      </c>
      <c r="D4779" s="7">
        <v>618.69696969696975</v>
      </c>
      <c r="E4779" s="7"/>
      <c r="G4779">
        <v>44.58</v>
      </c>
      <c r="H4779" s="12">
        <v>472.15562481432482</v>
      </c>
      <c r="I4779" s="13">
        <f>$D$2*tarifas!$D$12/24</f>
        <v>1.4541666666666666</v>
      </c>
      <c r="J4779" s="13" t="e">
        <f>VLOOKUP(E4779&amp;" "&amp;F4779,tarifas!$A$13:$D$20,4,FALSE)*H4779</f>
        <v>#N/A</v>
      </c>
      <c r="K4779" s="13">
        <f>IF(F4779="COD1",tarifas!$D$11*(SUMIFS($H$11:$H$8770,$F$11:$F$8770,"=COD1",$B$11:$B$8770,"="&amp;B4779)/COUNTIFS($F$11:$F$8770,"=COD1",$B$11:$B$8770,"="&amp;B4779))/COUNTIFS($A$11:$A$8770,"="&amp;A4779,$F$11:$F$8770,"=COD1"),0)</f>
        <v>0</v>
      </c>
      <c r="L4779" s="13" t="e">
        <f>(VLOOKUP(F4779,tarifas!$C$7:$D$10,2,FALSE)+tarifas!$D$21)*datos!H4779</f>
        <v>#N/A</v>
      </c>
      <c r="M4779">
        <v>70.275649999999999</v>
      </c>
      <c r="N4779" s="13" t="e">
        <f t="shared" si="674"/>
        <v>#N/A</v>
      </c>
      <c r="O4779">
        <f t="shared" si="675"/>
        <v>70.275649999999999</v>
      </c>
      <c r="P4779" s="12">
        <f t="shared" si="676"/>
        <v>401.87997481432484</v>
      </c>
      <c r="Q4779">
        <f t="shared" si="677"/>
        <v>0</v>
      </c>
      <c r="R4779">
        <f>$D$2*tarifas!$D$12/24</f>
        <v>1.4541666666666666</v>
      </c>
      <c r="S4779" t="e">
        <f>VLOOKUP(E4779&amp;" "&amp;F4779,tarifas!$A$13:$D$20,4,FALSE)*P4779</f>
        <v>#N/A</v>
      </c>
      <c r="T4779">
        <f>IF(F4779="COD1",tarifas!$D$11*(SUMIFS($P$11:$P$8770,$F$11:$F$8770,"=COD1",$B$11:$B$8770,"="&amp;B4779)/COUNTIFS($F$11:$F$8770,"=COD1",$B$11:$B$8770,"="&amp;B4779))/COUNTIFS($A$11:$A$8770,"="&amp;A4779,$F$11:$F$8770,"=COD1"),0)</f>
        <v>0</v>
      </c>
      <c r="U4779" t="e">
        <f>(VLOOKUP(F4779,tarifas!$C$7:$D$10,2,FALSE)+tarifas!$D$21)*datos!P4779</f>
        <v>#N/A</v>
      </c>
      <c r="V4779" t="e">
        <f t="shared" si="678"/>
        <v>#N/A</v>
      </c>
      <c r="W4779">
        <f t="shared" si="679"/>
        <v>0</v>
      </c>
    </row>
    <row r="4780" spans="1:23" x14ac:dyDescent="0.25">
      <c r="A4780">
        <f t="shared" si="672"/>
        <v>197</v>
      </c>
      <c r="B4780">
        <f t="shared" si="673"/>
        <v>7</v>
      </c>
      <c r="C4780" s="1">
        <f t="shared" si="680"/>
        <v>41838.708333321767</v>
      </c>
      <c r="D4780" s="7">
        <v>460.80303030303025</v>
      </c>
      <c r="E4780" s="7"/>
      <c r="G4780">
        <v>45.91</v>
      </c>
      <c r="H4780" s="12">
        <v>389.64958820347101</v>
      </c>
      <c r="I4780" s="13">
        <f>$D$2*tarifas!$D$12/24</f>
        <v>1.4541666666666666</v>
      </c>
      <c r="J4780" s="13" t="e">
        <f>VLOOKUP(E4780&amp;" "&amp;F4780,tarifas!$A$13:$D$20,4,FALSE)*H4780</f>
        <v>#N/A</v>
      </c>
      <c r="K4780" s="13">
        <f>IF(F4780="COD1",tarifas!$D$11*(SUMIFS($H$11:$H$8770,$F$11:$F$8770,"=COD1",$B$11:$B$8770,"="&amp;B4780)/COUNTIFS($F$11:$F$8770,"=COD1",$B$11:$B$8770,"="&amp;B4780))/COUNTIFS($A$11:$A$8770,"="&amp;A4780,$F$11:$F$8770,"=COD1"),0)</f>
        <v>0</v>
      </c>
      <c r="L4780" s="13" t="e">
        <f>(VLOOKUP(F4780,tarifas!$C$7:$D$10,2,FALSE)+tarifas!$D$21)*datos!H4780</f>
        <v>#N/A</v>
      </c>
      <c r="M4780">
        <v>31.868459999999999</v>
      </c>
      <c r="N4780" s="13" t="e">
        <f t="shared" si="674"/>
        <v>#N/A</v>
      </c>
      <c r="O4780">
        <f t="shared" si="675"/>
        <v>31.868459999999999</v>
      </c>
      <c r="P4780" s="12">
        <f t="shared" si="676"/>
        <v>357.78112820347098</v>
      </c>
      <c r="Q4780">
        <f t="shared" si="677"/>
        <v>0</v>
      </c>
      <c r="R4780">
        <f>$D$2*tarifas!$D$12/24</f>
        <v>1.4541666666666666</v>
      </c>
      <c r="S4780" t="e">
        <f>VLOOKUP(E4780&amp;" "&amp;F4780,tarifas!$A$13:$D$20,4,FALSE)*P4780</f>
        <v>#N/A</v>
      </c>
      <c r="T4780">
        <f>IF(F4780="COD1",tarifas!$D$11*(SUMIFS($P$11:$P$8770,$F$11:$F$8770,"=COD1",$B$11:$B$8770,"="&amp;B4780)/COUNTIFS($F$11:$F$8770,"=COD1",$B$11:$B$8770,"="&amp;B4780))/COUNTIFS($A$11:$A$8770,"="&amp;A4780,$F$11:$F$8770,"=COD1"),0)</f>
        <v>0</v>
      </c>
      <c r="U4780" t="e">
        <f>(VLOOKUP(F4780,tarifas!$C$7:$D$10,2,FALSE)+tarifas!$D$21)*datos!P4780</f>
        <v>#N/A</v>
      </c>
      <c r="V4780" t="e">
        <f t="shared" si="678"/>
        <v>#N/A</v>
      </c>
      <c r="W4780">
        <f t="shared" si="679"/>
        <v>0</v>
      </c>
    </row>
    <row r="4781" spans="1:23" x14ac:dyDescent="0.25">
      <c r="A4781">
        <f t="shared" si="672"/>
        <v>197</v>
      </c>
      <c r="B4781">
        <f t="shared" si="673"/>
        <v>7</v>
      </c>
      <c r="C4781" s="1">
        <f t="shared" si="680"/>
        <v>41838.749999988431</v>
      </c>
      <c r="D4781" s="7">
        <v>261.18181818181819</v>
      </c>
      <c r="E4781" s="7"/>
      <c r="G4781">
        <v>46.54</v>
      </c>
      <c r="H4781" s="12">
        <v>295.11714648227235</v>
      </c>
      <c r="I4781" s="13">
        <f>$D$2*tarifas!$D$12/24</f>
        <v>1.4541666666666666</v>
      </c>
      <c r="J4781" s="13" t="e">
        <f>VLOOKUP(E4781&amp;" "&amp;F4781,tarifas!$A$13:$D$20,4,FALSE)*H4781</f>
        <v>#N/A</v>
      </c>
      <c r="K4781" s="13">
        <f>IF(F4781="COD1",tarifas!$D$11*(SUMIFS($H$11:$H$8770,$F$11:$F$8770,"=COD1",$B$11:$B$8770,"="&amp;B4781)/COUNTIFS($F$11:$F$8770,"=COD1",$B$11:$B$8770,"="&amp;B4781))/COUNTIFS($A$11:$A$8770,"="&amp;A4781,$F$11:$F$8770,"=COD1"),0)</f>
        <v>0</v>
      </c>
      <c r="L4781" s="13" t="e">
        <f>(VLOOKUP(F4781,tarifas!$C$7:$D$10,2,FALSE)+tarifas!$D$21)*datos!H4781</f>
        <v>#N/A</v>
      </c>
      <c r="M4781">
        <v>0</v>
      </c>
      <c r="N4781" s="13" t="e">
        <f t="shared" si="674"/>
        <v>#N/A</v>
      </c>
      <c r="O4781">
        <f t="shared" si="675"/>
        <v>0</v>
      </c>
      <c r="P4781" s="12">
        <f t="shared" si="676"/>
        <v>295.11714648227235</v>
      </c>
      <c r="Q4781">
        <f t="shared" si="677"/>
        <v>0</v>
      </c>
      <c r="R4781">
        <f>$D$2*tarifas!$D$12/24</f>
        <v>1.4541666666666666</v>
      </c>
      <c r="S4781" t="e">
        <f>VLOOKUP(E4781&amp;" "&amp;F4781,tarifas!$A$13:$D$20,4,FALSE)*P4781</f>
        <v>#N/A</v>
      </c>
      <c r="T4781">
        <f>IF(F4781="COD1",tarifas!$D$11*(SUMIFS($P$11:$P$8770,$F$11:$F$8770,"=COD1",$B$11:$B$8770,"="&amp;B4781)/COUNTIFS($F$11:$F$8770,"=COD1",$B$11:$B$8770,"="&amp;B4781))/COUNTIFS($A$11:$A$8770,"="&amp;A4781,$F$11:$F$8770,"=COD1"),0)</f>
        <v>0</v>
      </c>
      <c r="U4781" t="e">
        <f>(VLOOKUP(F4781,tarifas!$C$7:$D$10,2,FALSE)+tarifas!$D$21)*datos!P4781</f>
        <v>#N/A</v>
      </c>
      <c r="V4781" t="e">
        <f t="shared" si="678"/>
        <v>#N/A</v>
      </c>
      <c r="W4781">
        <f t="shared" si="679"/>
        <v>0</v>
      </c>
    </row>
    <row r="4782" spans="1:23" x14ac:dyDescent="0.25">
      <c r="A4782">
        <f t="shared" si="672"/>
        <v>197</v>
      </c>
      <c r="B4782">
        <f t="shared" si="673"/>
        <v>7</v>
      </c>
      <c r="C4782" s="1">
        <f t="shared" si="680"/>
        <v>41838.791666655095</v>
      </c>
      <c r="D4782" s="7">
        <v>92.212121212121218</v>
      </c>
      <c r="E4782" s="7"/>
      <c r="G4782">
        <v>46.69</v>
      </c>
      <c r="H4782" s="12">
        <v>219.18740313326612</v>
      </c>
      <c r="I4782" s="13">
        <f>$D$2*tarifas!$D$12/24</f>
        <v>1.4541666666666666</v>
      </c>
      <c r="J4782" s="13" t="e">
        <f>VLOOKUP(E4782&amp;" "&amp;F4782,tarifas!$A$13:$D$20,4,FALSE)*H4782</f>
        <v>#N/A</v>
      </c>
      <c r="K4782" s="13">
        <f>IF(F4782="COD1",tarifas!$D$11*(SUMIFS($H$11:$H$8770,$F$11:$F$8770,"=COD1",$B$11:$B$8770,"="&amp;B4782)/COUNTIFS($F$11:$F$8770,"=COD1",$B$11:$B$8770,"="&amp;B4782))/COUNTIFS($A$11:$A$8770,"="&amp;A4782,$F$11:$F$8770,"=COD1"),0)</f>
        <v>0</v>
      </c>
      <c r="L4782" s="13" t="e">
        <f>(VLOOKUP(F4782,tarifas!$C$7:$D$10,2,FALSE)+tarifas!$D$21)*datos!H4782</f>
        <v>#N/A</v>
      </c>
      <c r="M4782">
        <v>5.5706499999999997</v>
      </c>
      <c r="N4782" s="13" t="e">
        <f t="shared" si="674"/>
        <v>#N/A</v>
      </c>
      <c r="O4782">
        <f t="shared" si="675"/>
        <v>5.5706499999999997</v>
      </c>
      <c r="P4782" s="12">
        <f t="shared" si="676"/>
        <v>213.61675313326612</v>
      </c>
      <c r="Q4782">
        <f t="shared" si="677"/>
        <v>0</v>
      </c>
      <c r="R4782">
        <f>$D$2*tarifas!$D$12/24</f>
        <v>1.4541666666666666</v>
      </c>
      <c r="S4782" t="e">
        <f>VLOOKUP(E4782&amp;" "&amp;F4782,tarifas!$A$13:$D$20,4,FALSE)*P4782</f>
        <v>#N/A</v>
      </c>
      <c r="T4782">
        <f>IF(F4782="COD1",tarifas!$D$11*(SUMIFS($P$11:$P$8770,$F$11:$F$8770,"=COD1",$B$11:$B$8770,"="&amp;B4782)/COUNTIFS($F$11:$F$8770,"=COD1",$B$11:$B$8770,"="&amp;B4782))/COUNTIFS($A$11:$A$8770,"="&amp;A4782,$F$11:$F$8770,"=COD1"),0)</f>
        <v>0</v>
      </c>
      <c r="U4782" t="e">
        <f>(VLOOKUP(F4782,tarifas!$C$7:$D$10,2,FALSE)+tarifas!$D$21)*datos!P4782</f>
        <v>#N/A</v>
      </c>
      <c r="V4782" t="e">
        <f t="shared" si="678"/>
        <v>#N/A</v>
      </c>
      <c r="W4782">
        <f t="shared" si="679"/>
        <v>0</v>
      </c>
    </row>
    <row r="4783" spans="1:23" x14ac:dyDescent="0.25">
      <c r="A4783">
        <f t="shared" si="672"/>
        <v>197</v>
      </c>
      <c r="B4783">
        <f t="shared" si="673"/>
        <v>7</v>
      </c>
      <c r="C4783" s="1">
        <f t="shared" si="680"/>
        <v>41838.83333332176</v>
      </c>
      <c r="D4783" s="7">
        <v>14.939393939393941</v>
      </c>
      <c r="E4783" s="7"/>
      <c r="G4783">
        <v>49.03</v>
      </c>
      <c r="H4783" s="12">
        <v>197.70310543731867</v>
      </c>
      <c r="I4783" s="13">
        <f>$D$2*tarifas!$D$12/24</f>
        <v>1.4541666666666666</v>
      </c>
      <c r="J4783" s="13" t="e">
        <f>VLOOKUP(E4783&amp;" "&amp;F4783,tarifas!$A$13:$D$20,4,FALSE)*H4783</f>
        <v>#N/A</v>
      </c>
      <c r="K4783" s="13">
        <f>IF(F4783="COD1",tarifas!$D$11*(SUMIFS($H$11:$H$8770,$F$11:$F$8770,"=COD1",$B$11:$B$8770,"="&amp;B4783)/COUNTIFS($F$11:$F$8770,"=COD1",$B$11:$B$8770,"="&amp;B4783))/COUNTIFS($A$11:$A$8770,"="&amp;A4783,$F$11:$F$8770,"=COD1"),0)</f>
        <v>0</v>
      </c>
      <c r="L4783" s="13" t="e">
        <f>(VLOOKUP(F4783,tarifas!$C$7:$D$10,2,FALSE)+tarifas!$D$21)*datos!H4783</f>
        <v>#N/A</v>
      </c>
      <c r="M4783">
        <v>0</v>
      </c>
      <c r="N4783" s="13" t="e">
        <f t="shared" si="674"/>
        <v>#N/A</v>
      </c>
      <c r="O4783">
        <f t="shared" si="675"/>
        <v>0</v>
      </c>
      <c r="P4783" s="12">
        <f t="shared" si="676"/>
        <v>197.70310543731867</v>
      </c>
      <c r="Q4783">
        <f t="shared" si="677"/>
        <v>0</v>
      </c>
      <c r="R4783">
        <f>$D$2*tarifas!$D$12/24</f>
        <v>1.4541666666666666</v>
      </c>
      <c r="S4783" t="e">
        <f>VLOOKUP(E4783&amp;" "&amp;F4783,tarifas!$A$13:$D$20,4,FALSE)*P4783</f>
        <v>#N/A</v>
      </c>
      <c r="T4783">
        <f>IF(F4783="COD1",tarifas!$D$11*(SUMIFS($P$11:$P$8770,$F$11:$F$8770,"=COD1",$B$11:$B$8770,"="&amp;B4783)/COUNTIFS($F$11:$F$8770,"=COD1",$B$11:$B$8770,"="&amp;B4783))/COUNTIFS($A$11:$A$8770,"="&amp;A4783,$F$11:$F$8770,"=COD1"),0)</f>
        <v>0</v>
      </c>
      <c r="U4783" t="e">
        <f>(VLOOKUP(F4783,tarifas!$C$7:$D$10,2,FALSE)+tarifas!$D$21)*datos!P4783</f>
        <v>#N/A</v>
      </c>
      <c r="V4783" t="e">
        <f t="shared" si="678"/>
        <v>#N/A</v>
      </c>
      <c r="W4783">
        <f t="shared" si="679"/>
        <v>0</v>
      </c>
    </row>
    <row r="4784" spans="1:23" x14ac:dyDescent="0.25">
      <c r="A4784">
        <f t="shared" si="672"/>
        <v>197</v>
      </c>
      <c r="B4784">
        <f t="shared" si="673"/>
        <v>7</v>
      </c>
      <c r="C4784" s="1">
        <f t="shared" si="680"/>
        <v>41838.874999988424</v>
      </c>
      <c r="D4784" s="7">
        <v>0</v>
      </c>
      <c r="E4784" s="7"/>
      <c r="G4784">
        <v>50</v>
      </c>
      <c r="H4784" s="12">
        <v>191.65321768048599</v>
      </c>
      <c r="I4784" s="13">
        <f>$D$2*tarifas!$D$12/24</f>
        <v>1.4541666666666666</v>
      </c>
      <c r="J4784" s="13" t="e">
        <f>VLOOKUP(E4784&amp;" "&amp;F4784,tarifas!$A$13:$D$20,4,FALSE)*H4784</f>
        <v>#N/A</v>
      </c>
      <c r="K4784" s="13">
        <f>IF(F4784="COD1",tarifas!$D$11*(SUMIFS($H$11:$H$8770,$F$11:$F$8770,"=COD1",$B$11:$B$8770,"="&amp;B4784)/COUNTIFS($F$11:$F$8770,"=COD1",$B$11:$B$8770,"="&amp;B4784))/COUNTIFS($A$11:$A$8770,"="&amp;A4784,$F$11:$F$8770,"=COD1"),0)</f>
        <v>0</v>
      </c>
      <c r="L4784" s="13" t="e">
        <f>(VLOOKUP(F4784,tarifas!$C$7:$D$10,2,FALSE)+tarifas!$D$21)*datos!H4784</f>
        <v>#N/A</v>
      </c>
      <c r="M4784">
        <v>0</v>
      </c>
      <c r="N4784" s="13" t="e">
        <f t="shared" si="674"/>
        <v>#N/A</v>
      </c>
      <c r="O4784">
        <f t="shared" si="675"/>
        <v>0</v>
      </c>
      <c r="P4784" s="12">
        <f t="shared" si="676"/>
        <v>191.65321768048599</v>
      </c>
      <c r="Q4784">
        <f t="shared" si="677"/>
        <v>0</v>
      </c>
      <c r="R4784">
        <f>$D$2*tarifas!$D$12/24</f>
        <v>1.4541666666666666</v>
      </c>
      <c r="S4784" t="e">
        <f>VLOOKUP(E4784&amp;" "&amp;F4784,tarifas!$A$13:$D$20,4,FALSE)*P4784</f>
        <v>#N/A</v>
      </c>
      <c r="T4784">
        <f>IF(F4784="COD1",tarifas!$D$11*(SUMIFS($P$11:$P$8770,$F$11:$F$8770,"=COD1",$B$11:$B$8770,"="&amp;B4784)/COUNTIFS($F$11:$F$8770,"=COD1",$B$11:$B$8770,"="&amp;B4784))/COUNTIFS($A$11:$A$8770,"="&amp;A4784,$F$11:$F$8770,"=COD1"),0)</f>
        <v>0</v>
      </c>
      <c r="U4784" t="e">
        <f>(VLOOKUP(F4784,tarifas!$C$7:$D$10,2,FALSE)+tarifas!$D$21)*datos!P4784</f>
        <v>#N/A</v>
      </c>
      <c r="V4784" t="e">
        <f t="shared" si="678"/>
        <v>#N/A</v>
      </c>
      <c r="W4784">
        <f t="shared" si="679"/>
        <v>0</v>
      </c>
    </row>
    <row r="4785" spans="1:23" x14ac:dyDescent="0.25">
      <c r="A4785">
        <f t="shared" si="672"/>
        <v>197</v>
      </c>
      <c r="B4785">
        <f t="shared" si="673"/>
        <v>7</v>
      </c>
      <c r="C4785" s="1">
        <f t="shared" si="680"/>
        <v>41838.916666655088</v>
      </c>
      <c r="D4785" s="7">
        <v>0</v>
      </c>
      <c r="E4785" s="7"/>
      <c r="G4785">
        <v>46.54</v>
      </c>
      <c r="H4785" s="12">
        <v>189.76299930838184</v>
      </c>
      <c r="I4785" s="13">
        <f>$D$2*tarifas!$D$12/24</f>
        <v>1.4541666666666666</v>
      </c>
      <c r="J4785" s="13" t="e">
        <f>VLOOKUP(E4785&amp;" "&amp;F4785,tarifas!$A$13:$D$20,4,FALSE)*H4785</f>
        <v>#N/A</v>
      </c>
      <c r="K4785" s="13">
        <f>IF(F4785="COD1",tarifas!$D$11*(SUMIFS($H$11:$H$8770,$F$11:$F$8770,"=COD1",$B$11:$B$8770,"="&amp;B4785)/COUNTIFS($F$11:$F$8770,"=COD1",$B$11:$B$8770,"="&amp;B4785))/COUNTIFS($A$11:$A$8770,"="&amp;A4785,$F$11:$F$8770,"=COD1"),0)</f>
        <v>0</v>
      </c>
      <c r="L4785" s="13" t="e">
        <f>(VLOOKUP(F4785,tarifas!$C$7:$D$10,2,FALSE)+tarifas!$D$21)*datos!H4785</f>
        <v>#N/A</v>
      </c>
      <c r="M4785">
        <v>0</v>
      </c>
      <c r="N4785" s="13" t="e">
        <f t="shared" si="674"/>
        <v>#N/A</v>
      </c>
      <c r="O4785">
        <f t="shared" si="675"/>
        <v>0</v>
      </c>
      <c r="P4785" s="12">
        <f t="shared" si="676"/>
        <v>189.76299930838184</v>
      </c>
      <c r="Q4785">
        <f t="shared" si="677"/>
        <v>0</v>
      </c>
      <c r="R4785">
        <f>$D$2*tarifas!$D$12/24</f>
        <v>1.4541666666666666</v>
      </c>
      <c r="S4785" t="e">
        <f>VLOOKUP(E4785&amp;" "&amp;F4785,tarifas!$A$13:$D$20,4,FALSE)*P4785</f>
        <v>#N/A</v>
      </c>
      <c r="T4785">
        <f>IF(F4785="COD1",tarifas!$D$11*(SUMIFS($P$11:$P$8770,$F$11:$F$8770,"=COD1",$B$11:$B$8770,"="&amp;B4785)/COUNTIFS($F$11:$F$8770,"=COD1",$B$11:$B$8770,"="&amp;B4785))/COUNTIFS($A$11:$A$8770,"="&amp;A4785,$F$11:$F$8770,"=COD1"),0)</f>
        <v>0</v>
      </c>
      <c r="U4785" t="e">
        <f>(VLOOKUP(F4785,tarifas!$C$7:$D$10,2,FALSE)+tarifas!$D$21)*datos!P4785</f>
        <v>#N/A</v>
      </c>
      <c r="V4785" t="e">
        <f t="shared" si="678"/>
        <v>#N/A</v>
      </c>
      <c r="W4785">
        <f t="shared" si="679"/>
        <v>0</v>
      </c>
    </row>
    <row r="4786" spans="1:23" x14ac:dyDescent="0.25">
      <c r="A4786">
        <f t="shared" si="672"/>
        <v>197</v>
      </c>
      <c r="B4786">
        <f t="shared" si="673"/>
        <v>7</v>
      </c>
      <c r="C4786" s="1">
        <f t="shared" si="680"/>
        <v>41838.958333321752</v>
      </c>
      <c r="D4786" s="7">
        <v>0</v>
      </c>
      <c r="E4786" s="7"/>
      <c r="G4786">
        <v>45.42</v>
      </c>
      <c r="H4786" s="12">
        <v>186.08116323778609</v>
      </c>
      <c r="I4786" s="13">
        <f>$D$2*tarifas!$D$12/24</f>
        <v>1.4541666666666666</v>
      </c>
      <c r="J4786" s="13" t="e">
        <f>VLOOKUP(E4786&amp;" "&amp;F4786,tarifas!$A$13:$D$20,4,FALSE)*H4786</f>
        <v>#N/A</v>
      </c>
      <c r="K4786" s="13">
        <f>IF(F4786="COD1",tarifas!$D$11*(SUMIFS($H$11:$H$8770,$F$11:$F$8770,"=COD1",$B$11:$B$8770,"="&amp;B4786)/COUNTIFS($F$11:$F$8770,"=COD1",$B$11:$B$8770,"="&amp;B4786))/COUNTIFS($A$11:$A$8770,"="&amp;A4786,$F$11:$F$8770,"=COD1"),0)</f>
        <v>0</v>
      </c>
      <c r="L4786" s="13" t="e">
        <f>(VLOOKUP(F4786,tarifas!$C$7:$D$10,2,FALSE)+tarifas!$D$21)*datos!H4786</f>
        <v>#N/A</v>
      </c>
      <c r="M4786">
        <v>0</v>
      </c>
      <c r="N4786" s="13" t="e">
        <f t="shared" si="674"/>
        <v>#N/A</v>
      </c>
      <c r="O4786">
        <f t="shared" si="675"/>
        <v>0</v>
      </c>
      <c r="P4786" s="12">
        <f t="shared" si="676"/>
        <v>186.08116323778609</v>
      </c>
      <c r="Q4786">
        <f t="shared" si="677"/>
        <v>0</v>
      </c>
      <c r="R4786">
        <f>$D$2*tarifas!$D$12/24</f>
        <v>1.4541666666666666</v>
      </c>
      <c r="S4786" t="e">
        <f>VLOOKUP(E4786&amp;" "&amp;F4786,tarifas!$A$13:$D$20,4,FALSE)*P4786</f>
        <v>#N/A</v>
      </c>
      <c r="T4786">
        <f>IF(F4786="COD1",tarifas!$D$11*(SUMIFS($P$11:$P$8770,$F$11:$F$8770,"=COD1",$B$11:$B$8770,"="&amp;B4786)/COUNTIFS($F$11:$F$8770,"=COD1",$B$11:$B$8770,"="&amp;B4786))/COUNTIFS($A$11:$A$8770,"="&amp;A4786,$F$11:$F$8770,"=COD1"),0)</f>
        <v>0</v>
      </c>
      <c r="U4786" t="e">
        <f>(VLOOKUP(F4786,tarifas!$C$7:$D$10,2,FALSE)+tarifas!$D$21)*datos!P4786</f>
        <v>#N/A</v>
      </c>
      <c r="V4786" t="e">
        <f t="shared" si="678"/>
        <v>#N/A</v>
      </c>
      <c r="W4786">
        <f t="shared" si="679"/>
        <v>0</v>
      </c>
    </row>
    <row r="4787" spans="1:23" x14ac:dyDescent="0.25">
      <c r="A4787">
        <f t="shared" si="672"/>
        <v>198</v>
      </c>
      <c r="B4787">
        <f t="shared" si="673"/>
        <v>7</v>
      </c>
      <c r="C4787" s="1">
        <f t="shared" si="680"/>
        <v>41838.999999988417</v>
      </c>
      <c r="D4787" s="7">
        <v>0</v>
      </c>
      <c r="E4787" s="7"/>
      <c r="G4787">
        <v>45.4</v>
      </c>
      <c r="H4787" s="12">
        <v>183.93115424540687</v>
      </c>
      <c r="I4787" s="13">
        <f>$D$2*tarifas!$D$12/24</f>
        <v>1.4541666666666666</v>
      </c>
      <c r="J4787" s="13" t="e">
        <f>VLOOKUP(E4787&amp;" "&amp;F4787,tarifas!$A$13:$D$20,4,FALSE)*H4787</f>
        <v>#N/A</v>
      </c>
      <c r="K4787" s="13">
        <f>IF(F4787="COD1",tarifas!$D$11*(SUMIFS($H$11:$H$8770,$F$11:$F$8770,"=COD1",$B$11:$B$8770,"="&amp;B4787)/COUNTIFS($F$11:$F$8770,"=COD1",$B$11:$B$8770,"="&amp;B4787))/COUNTIFS($A$11:$A$8770,"="&amp;A4787,$F$11:$F$8770,"=COD1"),0)</f>
        <v>0</v>
      </c>
      <c r="L4787" s="13" t="e">
        <f>(VLOOKUP(F4787,tarifas!$C$7:$D$10,2,FALSE)+tarifas!$D$21)*datos!H4787</f>
        <v>#N/A</v>
      </c>
      <c r="M4787">
        <v>0</v>
      </c>
      <c r="N4787" s="13" t="e">
        <f t="shared" si="674"/>
        <v>#N/A</v>
      </c>
      <c r="O4787">
        <f t="shared" si="675"/>
        <v>0</v>
      </c>
      <c r="P4787" s="12">
        <f t="shared" si="676"/>
        <v>183.93115424540687</v>
      </c>
      <c r="Q4787">
        <f t="shared" si="677"/>
        <v>0</v>
      </c>
      <c r="R4787">
        <f>$D$2*tarifas!$D$12/24</f>
        <v>1.4541666666666666</v>
      </c>
      <c r="S4787" t="e">
        <f>VLOOKUP(E4787&amp;" "&amp;F4787,tarifas!$A$13:$D$20,4,FALSE)*P4787</f>
        <v>#N/A</v>
      </c>
      <c r="T4787">
        <f>IF(F4787="COD1",tarifas!$D$11*(SUMIFS($P$11:$P$8770,$F$11:$F$8770,"=COD1",$B$11:$B$8770,"="&amp;B4787)/COUNTIFS($F$11:$F$8770,"=COD1",$B$11:$B$8770,"="&amp;B4787))/COUNTIFS($A$11:$A$8770,"="&amp;A4787,$F$11:$F$8770,"=COD1"),0)</f>
        <v>0</v>
      </c>
      <c r="U4787" t="e">
        <f>(VLOOKUP(F4787,tarifas!$C$7:$D$10,2,FALSE)+tarifas!$D$21)*datos!P4787</f>
        <v>#N/A</v>
      </c>
      <c r="V4787" t="e">
        <f t="shared" si="678"/>
        <v>#N/A</v>
      </c>
      <c r="W4787">
        <f t="shared" si="679"/>
        <v>0</v>
      </c>
    </row>
    <row r="4788" spans="1:23" x14ac:dyDescent="0.25">
      <c r="A4788">
        <f t="shared" si="672"/>
        <v>198</v>
      </c>
      <c r="B4788">
        <f t="shared" si="673"/>
        <v>7</v>
      </c>
      <c r="C4788" s="1">
        <f t="shared" si="680"/>
        <v>41839.041666655081</v>
      </c>
      <c r="D4788" s="7">
        <v>0</v>
      </c>
      <c r="E4788" s="7"/>
      <c r="G4788">
        <v>44.27</v>
      </c>
      <c r="H4788" s="12">
        <v>182.99703916343589</v>
      </c>
      <c r="I4788" s="13">
        <f>$D$2*tarifas!$D$12/24</f>
        <v>1.4541666666666666</v>
      </c>
      <c r="J4788" s="13" t="e">
        <f>VLOOKUP(E4788&amp;" "&amp;F4788,tarifas!$A$13:$D$20,4,FALSE)*H4788</f>
        <v>#N/A</v>
      </c>
      <c r="K4788" s="13">
        <f>IF(F4788="COD1",tarifas!$D$11*(SUMIFS($H$11:$H$8770,$F$11:$F$8770,"=COD1",$B$11:$B$8770,"="&amp;B4788)/COUNTIFS($F$11:$F$8770,"=COD1",$B$11:$B$8770,"="&amp;B4788))/COUNTIFS($A$11:$A$8770,"="&amp;A4788,$F$11:$F$8770,"=COD1"),0)</f>
        <v>0</v>
      </c>
      <c r="L4788" s="13" t="e">
        <f>(VLOOKUP(F4788,tarifas!$C$7:$D$10,2,FALSE)+tarifas!$D$21)*datos!H4788</f>
        <v>#N/A</v>
      </c>
      <c r="M4788">
        <v>0</v>
      </c>
      <c r="N4788" s="13" t="e">
        <f t="shared" si="674"/>
        <v>#N/A</v>
      </c>
      <c r="O4788">
        <f t="shared" si="675"/>
        <v>0</v>
      </c>
      <c r="P4788" s="12">
        <f t="shared" si="676"/>
        <v>182.99703916343589</v>
      </c>
      <c r="Q4788">
        <f t="shared" si="677"/>
        <v>0</v>
      </c>
      <c r="R4788">
        <f>$D$2*tarifas!$D$12/24</f>
        <v>1.4541666666666666</v>
      </c>
      <c r="S4788" t="e">
        <f>VLOOKUP(E4788&amp;" "&amp;F4788,tarifas!$A$13:$D$20,4,FALSE)*P4788</f>
        <v>#N/A</v>
      </c>
      <c r="T4788">
        <f>IF(F4788="COD1",tarifas!$D$11*(SUMIFS($P$11:$P$8770,$F$11:$F$8770,"=COD1",$B$11:$B$8770,"="&amp;B4788)/COUNTIFS($F$11:$F$8770,"=COD1",$B$11:$B$8770,"="&amp;B4788))/COUNTIFS($A$11:$A$8770,"="&amp;A4788,$F$11:$F$8770,"=COD1"),0)</f>
        <v>0</v>
      </c>
      <c r="U4788" t="e">
        <f>(VLOOKUP(F4788,tarifas!$C$7:$D$10,2,FALSE)+tarifas!$D$21)*datos!P4788</f>
        <v>#N/A</v>
      </c>
      <c r="V4788" t="e">
        <f t="shared" si="678"/>
        <v>#N/A</v>
      </c>
      <c r="W4788">
        <f t="shared" si="679"/>
        <v>0</v>
      </c>
    </row>
    <row r="4789" spans="1:23" x14ac:dyDescent="0.25">
      <c r="A4789">
        <f t="shared" si="672"/>
        <v>198</v>
      </c>
      <c r="B4789">
        <f t="shared" si="673"/>
        <v>7</v>
      </c>
      <c r="C4789" s="1">
        <f t="shared" si="680"/>
        <v>41839.083333321745</v>
      </c>
      <c r="D4789" s="7">
        <v>0</v>
      </c>
      <c r="E4789" s="7"/>
      <c r="G4789">
        <v>44.27</v>
      </c>
      <c r="H4789" s="12">
        <v>180.36672154927476</v>
      </c>
      <c r="I4789" s="13">
        <f>$D$2*tarifas!$D$12/24</f>
        <v>1.4541666666666666</v>
      </c>
      <c r="J4789" s="13" t="e">
        <f>VLOOKUP(E4789&amp;" "&amp;F4789,tarifas!$A$13:$D$20,4,FALSE)*H4789</f>
        <v>#N/A</v>
      </c>
      <c r="K4789" s="13">
        <f>IF(F4789="COD1",tarifas!$D$11*(SUMIFS($H$11:$H$8770,$F$11:$F$8770,"=COD1",$B$11:$B$8770,"="&amp;B4789)/COUNTIFS($F$11:$F$8770,"=COD1",$B$11:$B$8770,"="&amp;B4789))/COUNTIFS($A$11:$A$8770,"="&amp;A4789,$F$11:$F$8770,"=COD1"),0)</f>
        <v>0</v>
      </c>
      <c r="L4789" s="13" t="e">
        <f>(VLOOKUP(F4789,tarifas!$C$7:$D$10,2,FALSE)+tarifas!$D$21)*datos!H4789</f>
        <v>#N/A</v>
      </c>
      <c r="M4789">
        <v>0</v>
      </c>
      <c r="N4789" s="13" t="e">
        <f t="shared" si="674"/>
        <v>#N/A</v>
      </c>
      <c r="O4789">
        <f t="shared" si="675"/>
        <v>0</v>
      </c>
      <c r="P4789" s="12">
        <f t="shared" si="676"/>
        <v>180.36672154927476</v>
      </c>
      <c r="Q4789">
        <f t="shared" si="677"/>
        <v>0</v>
      </c>
      <c r="R4789">
        <f>$D$2*tarifas!$D$12/24</f>
        <v>1.4541666666666666</v>
      </c>
      <c r="S4789" t="e">
        <f>VLOOKUP(E4789&amp;" "&amp;F4789,tarifas!$A$13:$D$20,4,FALSE)*P4789</f>
        <v>#N/A</v>
      </c>
      <c r="T4789">
        <f>IF(F4789="COD1",tarifas!$D$11*(SUMIFS($P$11:$P$8770,$F$11:$F$8770,"=COD1",$B$11:$B$8770,"="&amp;B4789)/COUNTIFS($F$11:$F$8770,"=COD1",$B$11:$B$8770,"="&amp;B4789))/COUNTIFS($A$11:$A$8770,"="&amp;A4789,$F$11:$F$8770,"=COD1"),0)</f>
        <v>0</v>
      </c>
      <c r="U4789" t="e">
        <f>(VLOOKUP(F4789,tarifas!$C$7:$D$10,2,FALSE)+tarifas!$D$21)*datos!P4789</f>
        <v>#N/A</v>
      </c>
      <c r="V4789" t="e">
        <f t="shared" si="678"/>
        <v>#N/A</v>
      </c>
      <c r="W4789">
        <f t="shared" si="679"/>
        <v>0</v>
      </c>
    </row>
    <row r="4790" spans="1:23" x14ac:dyDescent="0.25">
      <c r="A4790">
        <f t="shared" si="672"/>
        <v>198</v>
      </c>
      <c r="B4790">
        <f t="shared" si="673"/>
        <v>7</v>
      </c>
      <c r="C4790" s="1">
        <f t="shared" si="680"/>
        <v>41839.124999988409</v>
      </c>
      <c r="D4790" s="7">
        <v>0</v>
      </c>
      <c r="E4790" s="7"/>
      <c r="G4790">
        <v>43.69</v>
      </c>
      <c r="H4790" s="12">
        <v>179.76410613059275</v>
      </c>
      <c r="I4790" s="13">
        <f>$D$2*tarifas!$D$12/24</f>
        <v>1.4541666666666666</v>
      </c>
      <c r="J4790" s="13" t="e">
        <f>VLOOKUP(E4790&amp;" "&amp;F4790,tarifas!$A$13:$D$20,4,FALSE)*H4790</f>
        <v>#N/A</v>
      </c>
      <c r="K4790" s="13">
        <f>IF(F4790="COD1",tarifas!$D$11*(SUMIFS($H$11:$H$8770,$F$11:$F$8770,"=COD1",$B$11:$B$8770,"="&amp;B4790)/COUNTIFS($F$11:$F$8770,"=COD1",$B$11:$B$8770,"="&amp;B4790))/COUNTIFS($A$11:$A$8770,"="&amp;A4790,$F$11:$F$8770,"=COD1"),0)</f>
        <v>0</v>
      </c>
      <c r="L4790" s="13" t="e">
        <f>(VLOOKUP(F4790,tarifas!$C$7:$D$10,2,FALSE)+tarifas!$D$21)*datos!H4790</f>
        <v>#N/A</v>
      </c>
      <c r="M4790">
        <v>0</v>
      </c>
      <c r="N4790" s="13" t="e">
        <f t="shared" si="674"/>
        <v>#N/A</v>
      </c>
      <c r="O4790">
        <f t="shared" si="675"/>
        <v>0</v>
      </c>
      <c r="P4790" s="12">
        <f t="shared" si="676"/>
        <v>179.76410613059275</v>
      </c>
      <c r="Q4790">
        <f t="shared" si="677"/>
        <v>0</v>
      </c>
      <c r="R4790">
        <f>$D$2*tarifas!$D$12/24</f>
        <v>1.4541666666666666</v>
      </c>
      <c r="S4790" t="e">
        <f>VLOOKUP(E4790&amp;" "&amp;F4790,tarifas!$A$13:$D$20,4,FALSE)*P4790</f>
        <v>#N/A</v>
      </c>
      <c r="T4790">
        <f>IF(F4790="COD1",tarifas!$D$11*(SUMIFS($P$11:$P$8770,$F$11:$F$8770,"=COD1",$B$11:$B$8770,"="&amp;B4790)/COUNTIFS($F$11:$F$8770,"=COD1",$B$11:$B$8770,"="&amp;B4790))/COUNTIFS($A$11:$A$8770,"="&amp;A4790,$F$11:$F$8770,"=COD1"),0)</f>
        <v>0</v>
      </c>
      <c r="U4790" t="e">
        <f>(VLOOKUP(F4790,tarifas!$C$7:$D$10,2,FALSE)+tarifas!$D$21)*datos!P4790</f>
        <v>#N/A</v>
      </c>
      <c r="V4790" t="e">
        <f t="shared" si="678"/>
        <v>#N/A</v>
      </c>
      <c r="W4790">
        <f t="shared" si="679"/>
        <v>0</v>
      </c>
    </row>
    <row r="4791" spans="1:23" x14ac:dyDescent="0.25">
      <c r="A4791">
        <f t="shared" si="672"/>
        <v>198</v>
      </c>
      <c r="B4791">
        <f t="shared" si="673"/>
        <v>7</v>
      </c>
      <c r="C4791" s="1">
        <f t="shared" si="680"/>
        <v>41839.166666655074</v>
      </c>
      <c r="D4791" s="7">
        <v>0</v>
      </c>
      <c r="E4791" s="7"/>
      <c r="G4791">
        <v>39.75</v>
      </c>
      <c r="H4791" s="12">
        <v>178.88426762829073</v>
      </c>
      <c r="I4791" s="13">
        <f>$D$2*tarifas!$D$12/24</f>
        <v>1.4541666666666666</v>
      </c>
      <c r="J4791" s="13" t="e">
        <f>VLOOKUP(E4791&amp;" "&amp;F4791,tarifas!$A$13:$D$20,4,FALSE)*H4791</f>
        <v>#N/A</v>
      </c>
      <c r="K4791" s="13">
        <f>IF(F4791="COD1",tarifas!$D$11*(SUMIFS($H$11:$H$8770,$F$11:$F$8770,"=COD1",$B$11:$B$8770,"="&amp;B4791)/COUNTIFS($F$11:$F$8770,"=COD1",$B$11:$B$8770,"="&amp;B4791))/COUNTIFS($A$11:$A$8770,"="&amp;A4791,$F$11:$F$8770,"=COD1"),0)</f>
        <v>0</v>
      </c>
      <c r="L4791" s="13" t="e">
        <f>(VLOOKUP(F4791,tarifas!$C$7:$D$10,2,FALSE)+tarifas!$D$21)*datos!H4791</f>
        <v>#N/A</v>
      </c>
      <c r="M4791">
        <v>0</v>
      </c>
      <c r="N4791" s="13" t="e">
        <f t="shared" si="674"/>
        <v>#N/A</v>
      </c>
      <c r="O4791">
        <f t="shared" si="675"/>
        <v>0</v>
      </c>
      <c r="P4791" s="12">
        <f t="shared" si="676"/>
        <v>178.88426762829073</v>
      </c>
      <c r="Q4791">
        <f t="shared" si="677"/>
        <v>0</v>
      </c>
      <c r="R4791">
        <f>$D$2*tarifas!$D$12/24</f>
        <v>1.4541666666666666</v>
      </c>
      <c r="S4791" t="e">
        <f>VLOOKUP(E4791&amp;" "&amp;F4791,tarifas!$A$13:$D$20,4,FALSE)*P4791</f>
        <v>#N/A</v>
      </c>
      <c r="T4791">
        <f>IF(F4791="COD1",tarifas!$D$11*(SUMIFS($P$11:$P$8770,$F$11:$F$8770,"=COD1",$B$11:$B$8770,"="&amp;B4791)/COUNTIFS($F$11:$F$8770,"=COD1",$B$11:$B$8770,"="&amp;B4791))/COUNTIFS($A$11:$A$8770,"="&amp;A4791,$F$11:$F$8770,"=COD1"),0)</f>
        <v>0</v>
      </c>
      <c r="U4791" t="e">
        <f>(VLOOKUP(F4791,tarifas!$C$7:$D$10,2,FALSE)+tarifas!$D$21)*datos!P4791</f>
        <v>#N/A</v>
      </c>
      <c r="V4791" t="e">
        <f t="shared" si="678"/>
        <v>#N/A</v>
      </c>
      <c r="W4791">
        <f t="shared" si="679"/>
        <v>0</v>
      </c>
    </row>
    <row r="4792" spans="1:23" x14ac:dyDescent="0.25">
      <c r="A4792">
        <f t="shared" si="672"/>
        <v>198</v>
      </c>
      <c r="B4792">
        <f t="shared" si="673"/>
        <v>7</v>
      </c>
      <c r="C4792" s="1">
        <f t="shared" si="680"/>
        <v>41839.208333321738</v>
      </c>
      <c r="D4792" s="7">
        <v>0</v>
      </c>
      <c r="E4792" s="7"/>
      <c r="G4792">
        <v>40.64</v>
      </c>
      <c r="H4792" s="12">
        <v>177.1293748174229</v>
      </c>
      <c r="I4792" s="13">
        <f>$D$2*tarifas!$D$12/24</f>
        <v>1.4541666666666666</v>
      </c>
      <c r="J4792" s="13" t="e">
        <f>VLOOKUP(E4792&amp;" "&amp;F4792,tarifas!$A$13:$D$20,4,FALSE)*H4792</f>
        <v>#N/A</v>
      </c>
      <c r="K4792" s="13">
        <f>IF(F4792="COD1",tarifas!$D$11*(SUMIFS($H$11:$H$8770,$F$11:$F$8770,"=COD1",$B$11:$B$8770,"="&amp;B4792)/COUNTIFS($F$11:$F$8770,"=COD1",$B$11:$B$8770,"="&amp;B4792))/COUNTIFS($A$11:$A$8770,"="&amp;A4792,$F$11:$F$8770,"=COD1"),0)</f>
        <v>0</v>
      </c>
      <c r="L4792" s="13" t="e">
        <f>(VLOOKUP(F4792,tarifas!$C$7:$D$10,2,FALSE)+tarifas!$D$21)*datos!H4792</f>
        <v>#N/A</v>
      </c>
      <c r="M4792">
        <v>6.5905500000000004</v>
      </c>
      <c r="N4792" s="13" t="e">
        <f t="shared" si="674"/>
        <v>#N/A</v>
      </c>
      <c r="O4792">
        <f t="shared" si="675"/>
        <v>6.5905500000000004</v>
      </c>
      <c r="P4792" s="12">
        <f t="shared" si="676"/>
        <v>170.53882481742289</v>
      </c>
      <c r="Q4792">
        <f t="shared" si="677"/>
        <v>0</v>
      </c>
      <c r="R4792">
        <f>$D$2*tarifas!$D$12/24</f>
        <v>1.4541666666666666</v>
      </c>
      <c r="S4792" t="e">
        <f>VLOOKUP(E4792&amp;" "&amp;F4792,tarifas!$A$13:$D$20,4,FALSE)*P4792</f>
        <v>#N/A</v>
      </c>
      <c r="T4792">
        <f>IF(F4792="COD1",tarifas!$D$11*(SUMIFS($P$11:$P$8770,$F$11:$F$8770,"=COD1",$B$11:$B$8770,"="&amp;B4792)/COUNTIFS($F$11:$F$8770,"=COD1",$B$11:$B$8770,"="&amp;B4792))/COUNTIFS($A$11:$A$8770,"="&amp;A4792,$F$11:$F$8770,"=COD1"),0)</f>
        <v>0</v>
      </c>
      <c r="U4792" t="e">
        <f>(VLOOKUP(F4792,tarifas!$C$7:$D$10,2,FALSE)+tarifas!$D$21)*datos!P4792</f>
        <v>#N/A</v>
      </c>
      <c r="V4792" t="e">
        <f t="shared" si="678"/>
        <v>#N/A</v>
      </c>
      <c r="W4792">
        <f t="shared" si="679"/>
        <v>0</v>
      </c>
    </row>
    <row r="4793" spans="1:23" x14ac:dyDescent="0.25">
      <c r="A4793">
        <f t="shared" si="672"/>
        <v>198</v>
      </c>
      <c r="B4793">
        <f t="shared" si="673"/>
        <v>7</v>
      </c>
      <c r="C4793" s="1">
        <f t="shared" si="680"/>
        <v>41839.249999988402</v>
      </c>
      <c r="D4793" s="7">
        <v>0</v>
      </c>
      <c r="E4793" s="7"/>
      <c r="G4793">
        <v>41.4</v>
      </c>
      <c r="H4793" s="12">
        <v>158.94947220834263</v>
      </c>
      <c r="I4793" s="13">
        <f>$D$2*tarifas!$D$12/24</f>
        <v>1.4541666666666666</v>
      </c>
      <c r="J4793" s="13" t="e">
        <f>VLOOKUP(E4793&amp;" "&amp;F4793,tarifas!$A$13:$D$20,4,FALSE)*H4793</f>
        <v>#N/A</v>
      </c>
      <c r="K4793" s="13">
        <f>IF(F4793="COD1",tarifas!$D$11*(SUMIFS($H$11:$H$8770,$F$11:$F$8770,"=COD1",$B$11:$B$8770,"="&amp;B4793)/COUNTIFS($F$11:$F$8770,"=COD1",$B$11:$B$8770,"="&amp;B4793))/COUNTIFS($A$11:$A$8770,"="&amp;A4793,$F$11:$F$8770,"=COD1"),0)</f>
        <v>0</v>
      </c>
      <c r="L4793" s="13" t="e">
        <f>(VLOOKUP(F4793,tarifas!$C$7:$D$10,2,FALSE)+tarifas!$D$21)*datos!H4793</f>
        <v>#N/A</v>
      </c>
      <c r="M4793">
        <v>0.94489999999999996</v>
      </c>
      <c r="N4793" s="13" t="e">
        <f t="shared" si="674"/>
        <v>#N/A</v>
      </c>
      <c r="O4793">
        <f t="shared" si="675"/>
        <v>0.94489999999999996</v>
      </c>
      <c r="P4793" s="12">
        <f t="shared" si="676"/>
        <v>158.00457220834264</v>
      </c>
      <c r="Q4793">
        <f t="shared" si="677"/>
        <v>0</v>
      </c>
      <c r="R4793">
        <f>$D$2*tarifas!$D$12/24</f>
        <v>1.4541666666666666</v>
      </c>
      <c r="S4793" t="e">
        <f>VLOOKUP(E4793&amp;" "&amp;F4793,tarifas!$A$13:$D$20,4,FALSE)*P4793</f>
        <v>#N/A</v>
      </c>
      <c r="T4793">
        <f>IF(F4793="COD1",tarifas!$D$11*(SUMIFS($P$11:$P$8770,$F$11:$F$8770,"=COD1",$B$11:$B$8770,"="&amp;B4793)/COUNTIFS($F$11:$F$8770,"=COD1",$B$11:$B$8770,"="&amp;B4793))/COUNTIFS($A$11:$A$8770,"="&amp;A4793,$F$11:$F$8770,"=COD1"),0)</f>
        <v>0</v>
      </c>
      <c r="U4793" t="e">
        <f>(VLOOKUP(F4793,tarifas!$C$7:$D$10,2,FALSE)+tarifas!$D$21)*datos!P4793</f>
        <v>#N/A</v>
      </c>
      <c r="V4793" t="e">
        <f t="shared" si="678"/>
        <v>#N/A</v>
      </c>
      <c r="W4793">
        <f t="shared" si="679"/>
        <v>0</v>
      </c>
    </row>
    <row r="4794" spans="1:23" x14ac:dyDescent="0.25">
      <c r="A4794">
        <f t="shared" si="672"/>
        <v>198</v>
      </c>
      <c r="B4794">
        <f t="shared" si="673"/>
        <v>7</v>
      </c>
      <c r="C4794" s="1">
        <f t="shared" si="680"/>
        <v>41839.291666655066</v>
      </c>
      <c r="D4794" s="7">
        <v>96.075757575757578</v>
      </c>
      <c r="E4794" s="7"/>
      <c r="G4794">
        <v>44.27</v>
      </c>
      <c r="H4794" s="12">
        <v>157.91007653576241</v>
      </c>
      <c r="I4794" s="13">
        <f>$D$2*tarifas!$D$12/24</f>
        <v>1.4541666666666666</v>
      </c>
      <c r="J4794" s="13" t="e">
        <f>VLOOKUP(E4794&amp;" "&amp;F4794,tarifas!$A$13:$D$20,4,FALSE)*H4794</f>
        <v>#N/A</v>
      </c>
      <c r="K4794" s="13">
        <f>IF(F4794="COD1",tarifas!$D$11*(SUMIFS($H$11:$H$8770,$F$11:$F$8770,"=COD1",$B$11:$B$8770,"="&amp;B4794)/COUNTIFS($F$11:$F$8770,"=COD1",$B$11:$B$8770,"="&amp;B4794))/COUNTIFS($A$11:$A$8770,"="&amp;A4794,$F$11:$F$8770,"=COD1"),0)</f>
        <v>0</v>
      </c>
      <c r="L4794" s="13" t="e">
        <f>(VLOOKUP(F4794,tarifas!$C$7:$D$10,2,FALSE)+tarifas!$D$21)*datos!H4794</f>
        <v>#N/A</v>
      </c>
      <c r="M4794">
        <v>50.247190000000003</v>
      </c>
      <c r="N4794" s="13" t="e">
        <f t="shared" si="674"/>
        <v>#N/A</v>
      </c>
      <c r="O4794">
        <f t="shared" si="675"/>
        <v>50.247190000000003</v>
      </c>
      <c r="P4794" s="12">
        <f t="shared" si="676"/>
        <v>107.66288653576241</v>
      </c>
      <c r="Q4794">
        <f t="shared" si="677"/>
        <v>0</v>
      </c>
      <c r="R4794">
        <f>$D$2*tarifas!$D$12/24</f>
        <v>1.4541666666666666</v>
      </c>
      <c r="S4794" t="e">
        <f>VLOOKUP(E4794&amp;" "&amp;F4794,tarifas!$A$13:$D$20,4,FALSE)*P4794</f>
        <v>#N/A</v>
      </c>
      <c r="T4794">
        <f>IF(F4794="COD1",tarifas!$D$11*(SUMIFS($P$11:$P$8770,$F$11:$F$8770,"=COD1",$B$11:$B$8770,"="&amp;B4794)/COUNTIFS($F$11:$F$8770,"=COD1",$B$11:$B$8770,"="&amp;B4794))/COUNTIFS($A$11:$A$8770,"="&amp;A4794,$F$11:$F$8770,"=COD1"),0)</f>
        <v>0</v>
      </c>
      <c r="U4794" t="e">
        <f>(VLOOKUP(F4794,tarifas!$C$7:$D$10,2,FALSE)+tarifas!$D$21)*datos!P4794</f>
        <v>#N/A</v>
      </c>
      <c r="V4794" t="e">
        <f t="shared" si="678"/>
        <v>#N/A</v>
      </c>
      <c r="W4794">
        <f t="shared" si="679"/>
        <v>0</v>
      </c>
    </row>
    <row r="4795" spans="1:23" x14ac:dyDescent="0.25">
      <c r="A4795">
        <f t="shared" si="672"/>
        <v>198</v>
      </c>
      <c r="B4795">
        <f t="shared" si="673"/>
        <v>7</v>
      </c>
      <c r="C4795" s="1">
        <f t="shared" si="680"/>
        <v>41839.333333321731</v>
      </c>
      <c r="D4795" s="7">
        <v>260.15151515151518</v>
      </c>
      <c r="E4795" s="7"/>
      <c r="G4795">
        <v>44.58</v>
      </c>
      <c r="H4795" s="12">
        <v>161.81864632091134</v>
      </c>
      <c r="I4795" s="13">
        <f>$D$2*tarifas!$D$12/24</f>
        <v>1.4541666666666666</v>
      </c>
      <c r="J4795" s="13" t="e">
        <f>VLOOKUP(E4795&amp;" "&amp;F4795,tarifas!$A$13:$D$20,4,FALSE)*H4795</f>
        <v>#N/A</v>
      </c>
      <c r="K4795" s="13">
        <f>IF(F4795="COD1",tarifas!$D$11*(SUMIFS($H$11:$H$8770,$F$11:$F$8770,"=COD1",$B$11:$B$8770,"="&amp;B4795)/COUNTIFS($F$11:$F$8770,"=COD1",$B$11:$B$8770,"="&amp;B4795))/COUNTIFS($A$11:$A$8770,"="&amp;A4795,$F$11:$F$8770,"=COD1"),0)</f>
        <v>0</v>
      </c>
      <c r="L4795" s="13" t="e">
        <f>(VLOOKUP(F4795,tarifas!$C$7:$D$10,2,FALSE)+tarifas!$D$21)*datos!H4795</f>
        <v>#N/A</v>
      </c>
      <c r="M4795">
        <v>158.05924999999999</v>
      </c>
      <c r="N4795" s="13" t="e">
        <f t="shared" si="674"/>
        <v>#N/A</v>
      </c>
      <c r="O4795">
        <f t="shared" si="675"/>
        <v>158.05924999999999</v>
      </c>
      <c r="P4795" s="12">
        <f t="shared" si="676"/>
        <v>3.7593963209113497</v>
      </c>
      <c r="Q4795">
        <f t="shared" si="677"/>
        <v>0</v>
      </c>
      <c r="R4795">
        <f>$D$2*tarifas!$D$12/24</f>
        <v>1.4541666666666666</v>
      </c>
      <c r="S4795" t="e">
        <f>VLOOKUP(E4795&amp;" "&amp;F4795,tarifas!$A$13:$D$20,4,FALSE)*P4795</f>
        <v>#N/A</v>
      </c>
      <c r="T4795">
        <f>IF(F4795="COD1",tarifas!$D$11*(SUMIFS($P$11:$P$8770,$F$11:$F$8770,"=COD1",$B$11:$B$8770,"="&amp;B4795)/COUNTIFS($F$11:$F$8770,"=COD1",$B$11:$B$8770,"="&amp;B4795))/COUNTIFS($A$11:$A$8770,"="&amp;A4795,$F$11:$F$8770,"=COD1"),0)</f>
        <v>0</v>
      </c>
      <c r="U4795" t="e">
        <f>(VLOOKUP(F4795,tarifas!$C$7:$D$10,2,FALSE)+tarifas!$D$21)*datos!P4795</f>
        <v>#N/A</v>
      </c>
      <c r="V4795" t="e">
        <f t="shared" si="678"/>
        <v>#N/A</v>
      </c>
      <c r="W4795">
        <f t="shared" si="679"/>
        <v>0</v>
      </c>
    </row>
    <row r="4796" spans="1:23" x14ac:dyDescent="0.25">
      <c r="A4796">
        <f t="shared" si="672"/>
        <v>198</v>
      </c>
      <c r="B4796">
        <f t="shared" si="673"/>
        <v>7</v>
      </c>
      <c r="C4796" s="1">
        <f t="shared" si="680"/>
        <v>41839.374999988395</v>
      </c>
      <c r="D4796" s="7">
        <v>439.93939393939388</v>
      </c>
      <c r="E4796" s="7"/>
      <c r="G4796">
        <v>45.4</v>
      </c>
      <c r="H4796" s="12">
        <v>160.13580769338725</v>
      </c>
      <c r="I4796" s="13">
        <f>$D$2*tarifas!$D$12/24</f>
        <v>1.4541666666666666</v>
      </c>
      <c r="J4796" s="13" t="e">
        <f>VLOOKUP(E4796&amp;" "&amp;F4796,tarifas!$A$13:$D$20,4,FALSE)*H4796</f>
        <v>#N/A</v>
      </c>
      <c r="K4796" s="13">
        <f>IF(F4796="COD1",tarifas!$D$11*(SUMIFS($H$11:$H$8770,$F$11:$F$8770,"=COD1",$B$11:$B$8770,"="&amp;B4796)/COUNTIFS($F$11:$F$8770,"=COD1",$B$11:$B$8770,"="&amp;B4796))/COUNTIFS($A$11:$A$8770,"="&amp;A4796,$F$11:$F$8770,"=COD1"),0)</f>
        <v>0</v>
      </c>
      <c r="L4796" s="13" t="e">
        <f>(VLOOKUP(F4796,tarifas!$C$7:$D$10,2,FALSE)+tarifas!$D$21)*datos!H4796</f>
        <v>#N/A</v>
      </c>
      <c r="M4796">
        <v>82.636859999999999</v>
      </c>
      <c r="N4796" s="13" t="e">
        <f t="shared" si="674"/>
        <v>#N/A</v>
      </c>
      <c r="O4796">
        <f t="shared" si="675"/>
        <v>82.636859999999999</v>
      </c>
      <c r="P4796" s="12">
        <f t="shared" si="676"/>
        <v>77.498947693387251</v>
      </c>
      <c r="Q4796">
        <f t="shared" si="677"/>
        <v>0</v>
      </c>
      <c r="R4796">
        <f>$D$2*tarifas!$D$12/24</f>
        <v>1.4541666666666666</v>
      </c>
      <c r="S4796" t="e">
        <f>VLOOKUP(E4796&amp;" "&amp;F4796,tarifas!$A$13:$D$20,4,FALSE)*P4796</f>
        <v>#N/A</v>
      </c>
      <c r="T4796">
        <f>IF(F4796="COD1",tarifas!$D$11*(SUMIFS($P$11:$P$8770,$F$11:$F$8770,"=COD1",$B$11:$B$8770,"="&amp;B4796)/COUNTIFS($F$11:$F$8770,"=COD1",$B$11:$B$8770,"="&amp;B4796))/COUNTIFS($A$11:$A$8770,"="&amp;A4796,$F$11:$F$8770,"=COD1"),0)</f>
        <v>0</v>
      </c>
      <c r="U4796" t="e">
        <f>(VLOOKUP(F4796,tarifas!$C$7:$D$10,2,FALSE)+tarifas!$D$21)*datos!P4796</f>
        <v>#N/A</v>
      </c>
      <c r="V4796" t="e">
        <f t="shared" si="678"/>
        <v>#N/A</v>
      </c>
      <c r="W4796">
        <f t="shared" si="679"/>
        <v>0</v>
      </c>
    </row>
    <row r="4797" spans="1:23" x14ac:dyDescent="0.25">
      <c r="A4797">
        <f t="shared" si="672"/>
        <v>198</v>
      </c>
      <c r="B4797">
        <f t="shared" si="673"/>
        <v>7</v>
      </c>
      <c r="C4797" s="1">
        <f t="shared" si="680"/>
        <v>41839.416666655059</v>
      </c>
      <c r="D4797" s="7">
        <v>599.37878787878799</v>
      </c>
      <c r="E4797" s="7"/>
      <c r="G4797">
        <v>44.58</v>
      </c>
      <c r="H4797" s="12">
        <v>160.68785478197822</v>
      </c>
      <c r="I4797" s="13">
        <f>$D$2*tarifas!$D$12/24</f>
        <v>1.4541666666666666</v>
      </c>
      <c r="J4797" s="13" t="e">
        <f>VLOOKUP(E4797&amp;" "&amp;F4797,tarifas!$A$13:$D$20,4,FALSE)*H4797</f>
        <v>#N/A</v>
      </c>
      <c r="K4797" s="13">
        <f>IF(F4797="COD1",tarifas!$D$11*(SUMIFS($H$11:$H$8770,$F$11:$F$8770,"=COD1",$B$11:$B$8770,"="&amp;B4797)/COUNTIFS($F$11:$F$8770,"=COD1",$B$11:$B$8770,"="&amp;B4797))/COUNTIFS($A$11:$A$8770,"="&amp;A4797,$F$11:$F$8770,"=COD1"),0)</f>
        <v>0</v>
      </c>
      <c r="L4797" s="13" t="e">
        <f>(VLOOKUP(F4797,tarifas!$C$7:$D$10,2,FALSE)+tarifas!$D$21)*datos!H4797</f>
        <v>#N/A</v>
      </c>
      <c r="M4797">
        <v>134.26992000000001</v>
      </c>
      <c r="N4797" s="13" t="e">
        <f t="shared" si="674"/>
        <v>#N/A</v>
      </c>
      <c r="O4797">
        <f t="shared" si="675"/>
        <v>134.26992000000001</v>
      </c>
      <c r="P4797" s="12">
        <f t="shared" si="676"/>
        <v>26.417934781978204</v>
      </c>
      <c r="Q4797">
        <f t="shared" si="677"/>
        <v>0</v>
      </c>
      <c r="R4797">
        <f>$D$2*tarifas!$D$12/24</f>
        <v>1.4541666666666666</v>
      </c>
      <c r="S4797" t="e">
        <f>VLOOKUP(E4797&amp;" "&amp;F4797,tarifas!$A$13:$D$20,4,FALSE)*P4797</f>
        <v>#N/A</v>
      </c>
      <c r="T4797">
        <f>IF(F4797="COD1",tarifas!$D$11*(SUMIFS($P$11:$P$8770,$F$11:$F$8770,"=COD1",$B$11:$B$8770,"="&amp;B4797)/COUNTIFS($F$11:$F$8770,"=COD1",$B$11:$B$8770,"="&amp;B4797))/COUNTIFS($A$11:$A$8770,"="&amp;A4797,$F$11:$F$8770,"=COD1"),0)</f>
        <v>0</v>
      </c>
      <c r="U4797" t="e">
        <f>(VLOOKUP(F4797,tarifas!$C$7:$D$10,2,FALSE)+tarifas!$D$21)*datos!P4797</f>
        <v>#N/A</v>
      </c>
      <c r="V4797" t="e">
        <f t="shared" si="678"/>
        <v>#N/A</v>
      </c>
      <c r="W4797">
        <f t="shared" si="679"/>
        <v>0</v>
      </c>
    </row>
    <row r="4798" spans="1:23" x14ac:dyDescent="0.25">
      <c r="A4798">
        <f t="shared" si="672"/>
        <v>198</v>
      </c>
      <c r="B4798">
        <f t="shared" si="673"/>
        <v>7</v>
      </c>
      <c r="C4798" s="1">
        <f t="shared" si="680"/>
        <v>41839.458333321723</v>
      </c>
      <c r="D4798" s="7">
        <v>720.43939393939388</v>
      </c>
      <c r="E4798" s="7"/>
      <c r="G4798">
        <v>44.27</v>
      </c>
      <c r="H4798" s="12">
        <v>162.10400587139179</v>
      </c>
      <c r="I4798" s="13">
        <f>$D$2*tarifas!$D$12/24</f>
        <v>1.4541666666666666</v>
      </c>
      <c r="J4798" s="13" t="e">
        <f>VLOOKUP(E4798&amp;" "&amp;F4798,tarifas!$A$13:$D$20,4,FALSE)*H4798</f>
        <v>#N/A</v>
      </c>
      <c r="K4798" s="13">
        <f>IF(F4798="COD1",tarifas!$D$11*(SUMIFS($H$11:$H$8770,$F$11:$F$8770,"=COD1",$B$11:$B$8770,"="&amp;B4798)/COUNTIFS($F$11:$F$8770,"=COD1",$B$11:$B$8770,"="&amp;B4798))/COUNTIFS($A$11:$A$8770,"="&amp;A4798,$F$11:$F$8770,"=COD1"),0)</f>
        <v>0</v>
      </c>
      <c r="L4798" s="13" t="e">
        <f>(VLOOKUP(F4798,tarifas!$C$7:$D$10,2,FALSE)+tarifas!$D$21)*datos!H4798</f>
        <v>#N/A</v>
      </c>
      <c r="M4798">
        <v>298.51418000000001</v>
      </c>
      <c r="N4798" s="13" t="e">
        <f t="shared" si="674"/>
        <v>#N/A</v>
      </c>
      <c r="O4798">
        <f t="shared" si="675"/>
        <v>162.10400587139179</v>
      </c>
      <c r="P4798" s="12">
        <f t="shared" si="676"/>
        <v>0</v>
      </c>
      <c r="Q4798">
        <f t="shared" si="677"/>
        <v>136.41017412860822</v>
      </c>
      <c r="R4798">
        <f>$D$2*tarifas!$D$12/24</f>
        <v>1.4541666666666666</v>
      </c>
      <c r="S4798" t="e">
        <f>VLOOKUP(E4798&amp;" "&amp;F4798,tarifas!$A$13:$D$20,4,FALSE)*P4798</f>
        <v>#N/A</v>
      </c>
      <c r="T4798">
        <f>IF(F4798="COD1",tarifas!$D$11*(SUMIFS($P$11:$P$8770,$F$11:$F$8770,"=COD1",$B$11:$B$8770,"="&amp;B4798)/COUNTIFS($F$11:$F$8770,"=COD1",$B$11:$B$8770,"="&amp;B4798))/COUNTIFS($A$11:$A$8770,"="&amp;A4798,$F$11:$F$8770,"=COD1"),0)</f>
        <v>0</v>
      </c>
      <c r="U4798" t="e">
        <f>(VLOOKUP(F4798,tarifas!$C$7:$D$10,2,FALSE)+tarifas!$D$21)*datos!P4798</f>
        <v>#N/A</v>
      </c>
      <c r="V4798" t="e">
        <f t="shared" si="678"/>
        <v>#N/A</v>
      </c>
      <c r="W4798">
        <f t="shared" si="679"/>
        <v>5.4349905678061381</v>
      </c>
    </row>
    <row r="4799" spans="1:23" x14ac:dyDescent="0.25">
      <c r="A4799">
        <f t="shared" si="672"/>
        <v>198</v>
      </c>
      <c r="B4799">
        <f t="shared" si="673"/>
        <v>7</v>
      </c>
      <c r="C4799" s="1">
        <f t="shared" si="680"/>
        <v>41839.499999988388</v>
      </c>
      <c r="D4799" s="7">
        <v>798.4848484848485</v>
      </c>
      <c r="E4799" s="7"/>
      <c r="G4799">
        <v>44.27</v>
      </c>
      <c r="H4799" s="12">
        <v>163.77183718457675</v>
      </c>
      <c r="I4799" s="13">
        <f>$D$2*tarifas!$D$12/24</f>
        <v>1.4541666666666666</v>
      </c>
      <c r="J4799" s="13" t="e">
        <f>VLOOKUP(E4799&amp;" "&amp;F4799,tarifas!$A$13:$D$20,4,FALSE)*H4799</f>
        <v>#N/A</v>
      </c>
      <c r="K4799" s="13">
        <f>IF(F4799="COD1",tarifas!$D$11*(SUMIFS($H$11:$H$8770,$F$11:$F$8770,"=COD1",$B$11:$B$8770,"="&amp;B4799)/COUNTIFS($F$11:$F$8770,"=COD1",$B$11:$B$8770,"="&amp;B4799))/COUNTIFS($A$11:$A$8770,"="&amp;A4799,$F$11:$F$8770,"=COD1"),0)</f>
        <v>0</v>
      </c>
      <c r="L4799" s="13" t="e">
        <f>(VLOOKUP(F4799,tarifas!$C$7:$D$10,2,FALSE)+tarifas!$D$21)*datos!H4799</f>
        <v>#N/A</v>
      </c>
      <c r="M4799">
        <v>352.42986999999999</v>
      </c>
      <c r="N4799" s="13" t="e">
        <f t="shared" si="674"/>
        <v>#N/A</v>
      </c>
      <c r="O4799">
        <f t="shared" si="675"/>
        <v>163.77183718457675</v>
      </c>
      <c r="P4799" s="12">
        <f t="shared" si="676"/>
        <v>0</v>
      </c>
      <c r="Q4799">
        <f t="shared" si="677"/>
        <v>188.65803281542324</v>
      </c>
      <c r="R4799">
        <f>$D$2*tarifas!$D$12/24</f>
        <v>1.4541666666666666</v>
      </c>
      <c r="S4799" t="e">
        <f>VLOOKUP(E4799&amp;" "&amp;F4799,tarifas!$A$13:$D$20,4,FALSE)*P4799</f>
        <v>#N/A</v>
      </c>
      <c r="T4799">
        <f>IF(F4799="COD1",tarifas!$D$11*(SUMIFS($P$11:$P$8770,$F$11:$F$8770,"=COD1",$B$11:$B$8770,"="&amp;B4799)/COUNTIFS($F$11:$F$8770,"=COD1",$B$11:$B$8770,"="&amp;B4799))/COUNTIFS($A$11:$A$8770,"="&amp;A4799,$F$11:$F$8770,"=COD1"),0)</f>
        <v>0</v>
      </c>
      <c r="U4799" t="e">
        <f>(VLOOKUP(F4799,tarifas!$C$7:$D$10,2,FALSE)+tarifas!$D$21)*datos!P4799</f>
        <v>#N/A</v>
      </c>
      <c r="V4799" t="e">
        <f t="shared" si="678"/>
        <v>#N/A</v>
      </c>
      <c r="W4799">
        <f t="shared" si="679"/>
        <v>7.5167020014649086</v>
      </c>
    </row>
    <row r="4800" spans="1:23" x14ac:dyDescent="0.25">
      <c r="A4800">
        <f t="shared" si="672"/>
        <v>198</v>
      </c>
      <c r="B4800">
        <f t="shared" si="673"/>
        <v>7</v>
      </c>
      <c r="C4800" s="1">
        <f t="shared" si="680"/>
        <v>41839.541666655052</v>
      </c>
      <c r="D4800" s="7">
        <v>829.65151515151524</v>
      </c>
      <c r="E4800" s="7"/>
      <c r="G4800">
        <v>43.62</v>
      </c>
      <c r="H4800" s="12">
        <v>164.30115969186312</v>
      </c>
      <c r="I4800" s="13">
        <f>$D$2*tarifas!$D$12/24</f>
        <v>1.4541666666666666</v>
      </c>
      <c r="J4800" s="13" t="e">
        <f>VLOOKUP(E4800&amp;" "&amp;F4800,tarifas!$A$13:$D$20,4,FALSE)*H4800</f>
        <v>#N/A</v>
      </c>
      <c r="K4800" s="13">
        <f>IF(F4800="COD1",tarifas!$D$11*(SUMIFS($H$11:$H$8770,$F$11:$F$8770,"=COD1",$B$11:$B$8770,"="&amp;B4800)/COUNTIFS($F$11:$F$8770,"=COD1",$B$11:$B$8770,"="&amp;B4800))/COUNTIFS($A$11:$A$8770,"="&amp;A4800,$F$11:$F$8770,"=COD1"),0)</f>
        <v>0</v>
      </c>
      <c r="L4800" s="13" t="e">
        <f>(VLOOKUP(F4800,tarifas!$C$7:$D$10,2,FALSE)+tarifas!$D$21)*datos!H4800</f>
        <v>#N/A</v>
      </c>
      <c r="M4800">
        <v>339.92821999999995</v>
      </c>
      <c r="N4800" s="13" t="e">
        <f t="shared" si="674"/>
        <v>#N/A</v>
      </c>
      <c r="O4800">
        <f t="shared" si="675"/>
        <v>164.30115969186312</v>
      </c>
      <c r="P4800" s="12">
        <f t="shared" si="676"/>
        <v>0</v>
      </c>
      <c r="Q4800">
        <f t="shared" si="677"/>
        <v>175.62706030813683</v>
      </c>
      <c r="R4800">
        <f>$D$2*tarifas!$D$12/24</f>
        <v>1.4541666666666666</v>
      </c>
      <c r="S4800" t="e">
        <f>VLOOKUP(E4800&amp;" "&amp;F4800,tarifas!$A$13:$D$20,4,FALSE)*P4800</f>
        <v>#N/A</v>
      </c>
      <c r="T4800">
        <f>IF(F4800="COD1",tarifas!$D$11*(SUMIFS($P$11:$P$8770,$F$11:$F$8770,"=COD1",$B$11:$B$8770,"="&amp;B4800)/COUNTIFS($F$11:$F$8770,"=COD1",$B$11:$B$8770,"="&amp;B4800))/COUNTIFS($A$11:$A$8770,"="&amp;A4800,$F$11:$F$8770,"=COD1"),0)</f>
        <v>0</v>
      </c>
      <c r="U4800" t="e">
        <f>(VLOOKUP(F4800,tarifas!$C$7:$D$10,2,FALSE)+tarifas!$D$21)*datos!P4800</f>
        <v>#N/A</v>
      </c>
      <c r="V4800" t="e">
        <f t="shared" si="678"/>
        <v>#N/A</v>
      </c>
      <c r="W4800">
        <f t="shared" si="679"/>
        <v>6.8947671335768348</v>
      </c>
    </row>
    <row r="4801" spans="1:23" x14ac:dyDescent="0.25">
      <c r="A4801">
        <f t="shared" si="672"/>
        <v>198</v>
      </c>
      <c r="B4801">
        <f t="shared" si="673"/>
        <v>7</v>
      </c>
      <c r="C4801" s="1">
        <f t="shared" si="680"/>
        <v>41839.583333321716</v>
      </c>
      <c r="D4801" s="7">
        <v>819.09090909090924</v>
      </c>
      <c r="E4801" s="7"/>
      <c r="G4801">
        <v>39.619999999999997</v>
      </c>
      <c r="H4801" s="12">
        <v>172.12416953471663</v>
      </c>
      <c r="I4801" s="13">
        <f>$D$2*tarifas!$D$12/24</f>
        <v>1.4541666666666666</v>
      </c>
      <c r="J4801" s="13" t="e">
        <f>VLOOKUP(E4801&amp;" "&amp;F4801,tarifas!$A$13:$D$20,4,FALSE)*H4801</f>
        <v>#N/A</v>
      </c>
      <c r="K4801" s="13">
        <f>IF(F4801="COD1",tarifas!$D$11*(SUMIFS($H$11:$H$8770,$F$11:$F$8770,"=COD1",$B$11:$B$8770,"="&amp;B4801)/COUNTIFS($F$11:$F$8770,"=COD1",$B$11:$B$8770,"="&amp;B4801))/COUNTIFS($A$11:$A$8770,"="&amp;A4801,$F$11:$F$8770,"=COD1"),0)</f>
        <v>0</v>
      </c>
      <c r="L4801" s="13" t="e">
        <f>(VLOOKUP(F4801,tarifas!$C$7:$D$10,2,FALSE)+tarifas!$D$21)*datos!H4801</f>
        <v>#N/A</v>
      </c>
      <c r="M4801">
        <v>431.35262999999998</v>
      </c>
      <c r="N4801" s="13" t="e">
        <f t="shared" si="674"/>
        <v>#N/A</v>
      </c>
      <c r="O4801">
        <f t="shared" si="675"/>
        <v>172.12416953471663</v>
      </c>
      <c r="P4801" s="12">
        <f t="shared" si="676"/>
        <v>0</v>
      </c>
      <c r="Q4801">
        <f t="shared" si="677"/>
        <v>259.22846046528332</v>
      </c>
      <c r="R4801">
        <f>$D$2*tarifas!$D$12/24</f>
        <v>1.4541666666666666</v>
      </c>
      <c r="S4801" t="e">
        <f>VLOOKUP(E4801&amp;" "&amp;F4801,tarifas!$A$13:$D$20,4,FALSE)*P4801</f>
        <v>#N/A</v>
      </c>
      <c r="T4801">
        <f>IF(F4801="COD1",tarifas!$D$11*(SUMIFS($P$11:$P$8770,$F$11:$F$8770,"=COD1",$B$11:$B$8770,"="&amp;B4801)/COUNTIFS($F$11:$F$8770,"=COD1",$B$11:$B$8770,"="&amp;B4801))/COUNTIFS($A$11:$A$8770,"="&amp;A4801,$F$11:$F$8770,"=COD1"),0)</f>
        <v>0</v>
      </c>
      <c r="U4801" t="e">
        <f>(VLOOKUP(F4801,tarifas!$C$7:$D$10,2,FALSE)+tarifas!$D$21)*datos!P4801</f>
        <v>#N/A</v>
      </c>
      <c r="V4801" t="e">
        <f t="shared" si="678"/>
        <v>#N/A</v>
      </c>
      <c r="W4801">
        <f t="shared" si="679"/>
        <v>9.243568443271073</v>
      </c>
    </row>
    <row r="4802" spans="1:23" x14ac:dyDescent="0.25">
      <c r="A4802">
        <f t="shared" si="672"/>
        <v>198</v>
      </c>
      <c r="B4802">
        <f t="shared" si="673"/>
        <v>7</v>
      </c>
      <c r="C4802" s="1">
        <f t="shared" si="680"/>
        <v>41839.62499998838</v>
      </c>
      <c r="D4802" s="7">
        <v>753.15151515151513</v>
      </c>
      <c r="E4802" s="7"/>
      <c r="G4802">
        <v>38.65</v>
      </c>
      <c r="H4802" s="12">
        <v>179.61782413452076</v>
      </c>
      <c r="I4802" s="13">
        <f>$D$2*tarifas!$D$12/24</f>
        <v>1.4541666666666666</v>
      </c>
      <c r="J4802" s="13" t="e">
        <f>VLOOKUP(E4802&amp;" "&amp;F4802,tarifas!$A$13:$D$20,4,FALSE)*H4802</f>
        <v>#N/A</v>
      </c>
      <c r="K4802" s="13">
        <f>IF(F4802="COD1",tarifas!$D$11*(SUMIFS($H$11:$H$8770,$F$11:$F$8770,"=COD1",$B$11:$B$8770,"="&amp;B4802)/COUNTIFS($F$11:$F$8770,"=COD1",$B$11:$B$8770,"="&amp;B4802))/COUNTIFS($A$11:$A$8770,"="&amp;A4802,$F$11:$F$8770,"=COD1"),0)</f>
        <v>0</v>
      </c>
      <c r="L4802" s="13" t="e">
        <f>(VLOOKUP(F4802,tarifas!$C$7:$D$10,2,FALSE)+tarifas!$D$21)*datos!H4802</f>
        <v>#N/A</v>
      </c>
      <c r="M4802">
        <v>226.57522</v>
      </c>
      <c r="N4802" s="13" t="e">
        <f t="shared" si="674"/>
        <v>#N/A</v>
      </c>
      <c r="O4802">
        <f t="shared" si="675"/>
        <v>179.61782413452076</v>
      </c>
      <c r="P4802" s="12">
        <f t="shared" si="676"/>
        <v>0</v>
      </c>
      <c r="Q4802">
        <f t="shared" si="677"/>
        <v>46.957395865479242</v>
      </c>
      <c r="R4802">
        <f>$D$2*tarifas!$D$12/24</f>
        <v>1.4541666666666666</v>
      </c>
      <c r="S4802" t="e">
        <f>VLOOKUP(E4802&amp;" "&amp;F4802,tarifas!$A$13:$D$20,4,FALSE)*P4802</f>
        <v>#N/A</v>
      </c>
      <c r="T4802">
        <f>IF(F4802="COD1",tarifas!$D$11*(SUMIFS($P$11:$P$8770,$F$11:$F$8770,"=COD1",$B$11:$B$8770,"="&amp;B4802)/COUNTIFS($F$11:$F$8770,"=COD1",$B$11:$B$8770,"="&amp;B4802))/COUNTIFS($A$11:$A$8770,"="&amp;A4802,$F$11:$F$8770,"=COD1"),0)</f>
        <v>0</v>
      </c>
      <c r="U4802" t="e">
        <f>(VLOOKUP(F4802,tarifas!$C$7:$D$10,2,FALSE)+tarifas!$D$21)*datos!P4802</f>
        <v>#N/A</v>
      </c>
      <c r="V4802" t="e">
        <f t="shared" si="678"/>
        <v>#N/A</v>
      </c>
      <c r="W4802">
        <f t="shared" si="679"/>
        <v>1.6334130151806954</v>
      </c>
    </row>
    <row r="4803" spans="1:23" x14ac:dyDescent="0.25">
      <c r="A4803">
        <f t="shared" si="672"/>
        <v>198</v>
      </c>
      <c r="B4803">
        <f t="shared" si="673"/>
        <v>7</v>
      </c>
      <c r="C4803" s="1">
        <f t="shared" si="680"/>
        <v>41839.666666655045</v>
      </c>
      <c r="D4803" s="7">
        <v>636.9848484848485</v>
      </c>
      <c r="E4803" s="7"/>
      <c r="G4803">
        <v>38.200000000000003</v>
      </c>
      <c r="H4803" s="12">
        <v>178.8301104237527</v>
      </c>
      <c r="I4803" s="13">
        <f>$D$2*tarifas!$D$12/24</f>
        <v>1.4541666666666666</v>
      </c>
      <c r="J4803" s="13" t="e">
        <f>VLOOKUP(E4803&amp;" "&amp;F4803,tarifas!$A$13:$D$20,4,FALSE)*H4803</f>
        <v>#N/A</v>
      </c>
      <c r="K4803" s="13">
        <f>IF(F4803="COD1",tarifas!$D$11*(SUMIFS($H$11:$H$8770,$F$11:$F$8770,"=COD1",$B$11:$B$8770,"="&amp;B4803)/COUNTIFS($F$11:$F$8770,"=COD1",$B$11:$B$8770,"="&amp;B4803))/COUNTIFS($A$11:$A$8770,"="&amp;A4803,$F$11:$F$8770,"=COD1"),0)</f>
        <v>0</v>
      </c>
      <c r="L4803" s="13" t="e">
        <f>(VLOOKUP(F4803,tarifas!$C$7:$D$10,2,FALSE)+tarifas!$D$21)*datos!H4803</f>
        <v>#N/A</v>
      </c>
      <c r="M4803">
        <v>181.90004999999999</v>
      </c>
      <c r="N4803" s="13" t="e">
        <f t="shared" si="674"/>
        <v>#N/A</v>
      </c>
      <c r="O4803">
        <f t="shared" si="675"/>
        <v>178.8301104237527</v>
      </c>
      <c r="P4803" s="12">
        <f t="shared" si="676"/>
        <v>0</v>
      </c>
      <c r="Q4803">
        <f t="shared" si="677"/>
        <v>3.0699395762472932</v>
      </c>
      <c r="R4803">
        <f>$D$2*tarifas!$D$12/24</f>
        <v>1.4541666666666666</v>
      </c>
      <c r="S4803" t="e">
        <f>VLOOKUP(E4803&amp;" "&amp;F4803,tarifas!$A$13:$D$20,4,FALSE)*P4803</f>
        <v>#N/A</v>
      </c>
      <c r="T4803">
        <f>IF(F4803="COD1",tarifas!$D$11*(SUMIFS($P$11:$P$8770,$F$11:$F$8770,"=COD1",$B$11:$B$8770,"="&amp;B4803)/COUNTIFS($F$11:$F$8770,"=COD1",$B$11:$B$8770,"="&amp;B4803))/COUNTIFS($A$11:$A$8770,"="&amp;A4803,$F$11:$F$8770,"=COD1"),0)</f>
        <v>0</v>
      </c>
      <c r="U4803" t="e">
        <f>(VLOOKUP(F4803,tarifas!$C$7:$D$10,2,FALSE)+tarifas!$D$21)*datos!P4803</f>
        <v>#N/A</v>
      </c>
      <c r="V4803" t="e">
        <f t="shared" si="678"/>
        <v>#N/A</v>
      </c>
      <c r="W4803">
        <f t="shared" si="679"/>
        <v>0.10554452263138195</v>
      </c>
    </row>
    <row r="4804" spans="1:23" x14ac:dyDescent="0.25">
      <c r="A4804">
        <f t="shared" si="672"/>
        <v>198</v>
      </c>
      <c r="B4804">
        <f t="shared" si="673"/>
        <v>7</v>
      </c>
      <c r="C4804" s="1">
        <f t="shared" si="680"/>
        <v>41839.708333321709</v>
      </c>
      <c r="D4804" s="7">
        <v>478.31818181818181</v>
      </c>
      <c r="E4804" s="7"/>
      <c r="G4804">
        <v>38.65</v>
      </c>
      <c r="H4804" s="12">
        <v>180.19736502805515</v>
      </c>
      <c r="I4804" s="13">
        <f>$D$2*tarifas!$D$12/24</f>
        <v>1.4541666666666666</v>
      </c>
      <c r="J4804" s="13" t="e">
        <f>VLOOKUP(E4804&amp;" "&amp;F4804,tarifas!$A$13:$D$20,4,FALSE)*H4804</f>
        <v>#N/A</v>
      </c>
      <c r="K4804" s="13">
        <f>IF(F4804="COD1",tarifas!$D$11*(SUMIFS($H$11:$H$8770,$F$11:$F$8770,"=COD1",$B$11:$B$8770,"="&amp;B4804)/COUNTIFS($F$11:$F$8770,"=COD1",$B$11:$B$8770,"="&amp;B4804))/COUNTIFS($A$11:$A$8770,"="&amp;A4804,$F$11:$F$8770,"=COD1"),0)</f>
        <v>0</v>
      </c>
      <c r="L4804" s="13" t="e">
        <f>(VLOOKUP(F4804,tarifas!$C$7:$D$10,2,FALSE)+tarifas!$D$21)*datos!H4804</f>
        <v>#N/A</v>
      </c>
      <c r="M4804">
        <v>81.753640000000004</v>
      </c>
      <c r="N4804" s="13" t="e">
        <f t="shared" si="674"/>
        <v>#N/A</v>
      </c>
      <c r="O4804">
        <f t="shared" si="675"/>
        <v>81.753640000000004</v>
      </c>
      <c r="P4804" s="12">
        <f t="shared" si="676"/>
        <v>98.443725028055141</v>
      </c>
      <c r="Q4804">
        <f t="shared" si="677"/>
        <v>0</v>
      </c>
      <c r="R4804">
        <f>$D$2*tarifas!$D$12/24</f>
        <v>1.4541666666666666</v>
      </c>
      <c r="S4804" t="e">
        <f>VLOOKUP(E4804&amp;" "&amp;F4804,tarifas!$A$13:$D$20,4,FALSE)*P4804</f>
        <v>#N/A</v>
      </c>
      <c r="T4804">
        <f>IF(F4804="COD1",tarifas!$D$11*(SUMIFS($P$11:$P$8770,$F$11:$F$8770,"=COD1",$B$11:$B$8770,"="&amp;B4804)/COUNTIFS($F$11:$F$8770,"=COD1",$B$11:$B$8770,"="&amp;B4804))/COUNTIFS($A$11:$A$8770,"="&amp;A4804,$F$11:$F$8770,"=COD1"),0)</f>
        <v>0</v>
      </c>
      <c r="U4804" t="e">
        <f>(VLOOKUP(F4804,tarifas!$C$7:$D$10,2,FALSE)+tarifas!$D$21)*datos!P4804</f>
        <v>#N/A</v>
      </c>
      <c r="V4804" t="e">
        <f t="shared" si="678"/>
        <v>#N/A</v>
      </c>
      <c r="W4804">
        <f t="shared" si="679"/>
        <v>0</v>
      </c>
    </row>
    <row r="4805" spans="1:23" x14ac:dyDescent="0.25">
      <c r="A4805">
        <f t="shared" si="672"/>
        <v>198</v>
      </c>
      <c r="B4805">
        <f t="shared" si="673"/>
        <v>7</v>
      </c>
      <c r="C4805" s="1">
        <f t="shared" si="680"/>
        <v>41839.749999988373</v>
      </c>
      <c r="D4805" s="7">
        <v>282.30303030303031</v>
      </c>
      <c r="E4805" s="7"/>
      <c r="G4805">
        <v>39.619999999999997</v>
      </c>
      <c r="H4805" s="12">
        <v>179.18620408025248</v>
      </c>
      <c r="I4805" s="13">
        <f>$D$2*tarifas!$D$12/24</f>
        <v>1.4541666666666666</v>
      </c>
      <c r="J4805" s="13" t="e">
        <f>VLOOKUP(E4805&amp;" "&amp;F4805,tarifas!$A$13:$D$20,4,FALSE)*H4805</f>
        <v>#N/A</v>
      </c>
      <c r="K4805" s="13">
        <f>IF(F4805="COD1",tarifas!$D$11*(SUMIFS($H$11:$H$8770,$F$11:$F$8770,"=COD1",$B$11:$B$8770,"="&amp;B4805)/COUNTIFS($F$11:$F$8770,"=COD1",$B$11:$B$8770,"="&amp;B4805))/COUNTIFS($A$11:$A$8770,"="&amp;A4805,$F$11:$F$8770,"=COD1"),0)</f>
        <v>0</v>
      </c>
      <c r="L4805" s="13" t="e">
        <f>(VLOOKUP(F4805,tarifas!$C$7:$D$10,2,FALSE)+tarifas!$D$21)*datos!H4805</f>
        <v>#N/A</v>
      </c>
      <c r="M4805">
        <v>13.305350000000001</v>
      </c>
      <c r="N4805" s="13" t="e">
        <f t="shared" si="674"/>
        <v>#N/A</v>
      </c>
      <c r="O4805">
        <f t="shared" si="675"/>
        <v>13.305350000000001</v>
      </c>
      <c r="P4805" s="12">
        <f t="shared" si="676"/>
        <v>165.88085408025248</v>
      </c>
      <c r="Q4805">
        <f t="shared" si="677"/>
        <v>0</v>
      </c>
      <c r="R4805">
        <f>$D$2*tarifas!$D$12/24</f>
        <v>1.4541666666666666</v>
      </c>
      <c r="S4805" t="e">
        <f>VLOOKUP(E4805&amp;" "&amp;F4805,tarifas!$A$13:$D$20,4,FALSE)*P4805</f>
        <v>#N/A</v>
      </c>
      <c r="T4805">
        <f>IF(F4805="COD1",tarifas!$D$11*(SUMIFS($P$11:$P$8770,$F$11:$F$8770,"=COD1",$B$11:$B$8770,"="&amp;B4805)/COUNTIFS($F$11:$F$8770,"=COD1",$B$11:$B$8770,"="&amp;B4805))/COUNTIFS($A$11:$A$8770,"="&amp;A4805,$F$11:$F$8770,"=COD1"),0)</f>
        <v>0</v>
      </c>
      <c r="U4805" t="e">
        <f>(VLOOKUP(F4805,tarifas!$C$7:$D$10,2,FALSE)+tarifas!$D$21)*datos!P4805</f>
        <v>#N/A</v>
      </c>
      <c r="V4805" t="e">
        <f t="shared" si="678"/>
        <v>#N/A</v>
      </c>
      <c r="W4805">
        <f t="shared" si="679"/>
        <v>0</v>
      </c>
    </row>
    <row r="4806" spans="1:23" x14ac:dyDescent="0.25">
      <c r="A4806">
        <f t="shared" si="672"/>
        <v>198</v>
      </c>
      <c r="B4806">
        <f t="shared" si="673"/>
        <v>7</v>
      </c>
      <c r="C4806" s="1">
        <f t="shared" si="680"/>
        <v>41839.791666655037</v>
      </c>
      <c r="D4806" s="7">
        <v>78.560606060606048</v>
      </c>
      <c r="E4806" s="7"/>
      <c r="G4806">
        <v>44.27</v>
      </c>
      <c r="H4806" s="12">
        <v>192.44243641282395</v>
      </c>
      <c r="I4806" s="13">
        <f>$D$2*tarifas!$D$12/24</f>
        <v>1.4541666666666666</v>
      </c>
      <c r="J4806" s="13" t="e">
        <f>VLOOKUP(E4806&amp;" "&amp;F4806,tarifas!$A$13:$D$20,4,FALSE)*H4806</f>
        <v>#N/A</v>
      </c>
      <c r="K4806" s="13">
        <f>IF(F4806="COD1",tarifas!$D$11*(SUMIFS($H$11:$H$8770,$F$11:$F$8770,"=COD1",$B$11:$B$8770,"="&amp;B4806)/COUNTIFS($F$11:$F$8770,"=COD1",$B$11:$B$8770,"="&amp;B4806))/COUNTIFS($A$11:$A$8770,"="&amp;A4806,$F$11:$F$8770,"=COD1"),0)</f>
        <v>0</v>
      </c>
      <c r="L4806" s="13" t="e">
        <f>(VLOOKUP(F4806,tarifas!$C$7:$D$10,2,FALSE)+tarifas!$D$21)*datos!H4806</f>
        <v>#N/A</v>
      </c>
      <c r="M4806">
        <v>5.6286400000000008</v>
      </c>
      <c r="N4806" s="13" t="e">
        <f t="shared" si="674"/>
        <v>#N/A</v>
      </c>
      <c r="O4806">
        <f t="shared" si="675"/>
        <v>5.6286400000000008</v>
      </c>
      <c r="P4806" s="12">
        <f t="shared" si="676"/>
        <v>186.81379641282396</v>
      </c>
      <c r="Q4806">
        <f t="shared" si="677"/>
        <v>0</v>
      </c>
      <c r="R4806">
        <f>$D$2*tarifas!$D$12/24</f>
        <v>1.4541666666666666</v>
      </c>
      <c r="S4806" t="e">
        <f>VLOOKUP(E4806&amp;" "&amp;F4806,tarifas!$A$13:$D$20,4,FALSE)*P4806</f>
        <v>#N/A</v>
      </c>
      <c r="T4806">
        <f>IF(F4806="COD1",tarifas!$D$11*(SUMIFS($P$11:$P$8770,$F$11:$F$8770,"=COD1",$B$11:$B$8770,"="&amp;B4806)/COUNTIFS($F$11:$F$8770,"=COD1",$B$11:$B$8770,"="&amp;B4806))/COUNTIFS($A$11:$A$8770,"="&amp;A4806,$F$11:$F$8770,"=COD1"),0)</f>
        <v>0</v>
      </c>
      <c r="U4806" t="e">
        <f>(VLOOKUP(F4806,tarifas!$C$7:$D$10,2,FALSE)+tarifas!$D$21)*datos!P4806</f>
        <v>#N/A</v>
      </c>
      <c r="V4806" t="e">
        <f t="shared" si="678"/>
        <v>#N/A</v>
      </c>
      <c r="W4806">
        <f t="shared" si="679"/>
        <v>0</v>
      </c>
    </row>
    <row r="4807" spans="1:23" x14ac:dyDescent="0.25">
      <c r="A4807">
        <f t="shared" si="672"/>
        <v>198</v>
      </c>
      <c r="B4807">
        <f t="shared" si="673"/>
        <v>7</v>
      </c>
      <c r="C4807" s="1">
        <f t="shared" si="680"/>
        <v>41839.833333321702</v>
      </c>
      <c r="D4807" s="7">
        <v>8.2424242424242422</v>
      </c>
      <c r="E4807" s="7"/>
      <c r="G4807">
        <v>44.58</v>
      </c>
      <c r="H4807" s="12">
        <v>186.15565288404883</v>
      </c>
      <c r="I4807" s="13">
        <f>$D$2*tarifas!$D$12/24</f>
        <v>1.4541666666666666</v>
      </c>
      <c r="J4807" s="13" t="e">
        <f>VLOOKUP(E4807&amp;" "&amp;F4807,tarifas!$A$13:$D$20,4,FALSE)*H4807</f>
        <v>#N/A</v>
      </c>
      <c r="K4807" s="13">
        <f>IF(F4807="COD1",tarifas!$D$11*(SUMIFS($H$11:$H$8770,$F$11:$F$8770,"=COD1",$B$11:$B$8770,"="&amp;B4807)/COUNTIFS($F$11:$F$8770,"=COD1",$B$11:$B$8770,"="&amp;B4807))/COUNTIFS($A$11:$A$8770,"="&amp;A4807,$F$11:$F$8770,"=COD1"),0)</f>
        <v>0</v>
      </c>
      <c r="L4807" s="13" t="e">
        <f>(VLOOKUP(F4807,tarifas!$C$7:$D$10,2,FALSE)+tarifas!$D$21)*datos!H4807</f>
        <v>#N/A</v>
      </c>
      <c r="M4807">
        <v>0</v>
      </c>
      <c r="N4807" s="13" t="e">
        <f t="shared" si="674"/>
        <v>#N/A</v>
      </c>
      <c r="O4807">
        <f t="shared" si="675"/>
        <v>0</v>
      </c>
      <c r="P4807" s="12">
        <f t="shared" si="676"/>
        <v>186.15565288404883</v>
      </c>
      <c r="Q4807">
        <f t="shared" si="677"/>
        <v>0</v>
      </c>
      <c r="R4807">
        <f>$D$2*tarifas!$D$12/24</f>
        <v>1.4541666666666666</v>
      </c>
      <c r="S4807" t="e">
        <f>VLOOKUP(E4807&amp;" "&amp;F4807,tarifas!$A$13:$D$20,4,FALSE)*P4807</f>
        <v>#N/A</v>
      </c>
      <c r="T4807">
        <f>IF(F4807="COD1",tarifas!$D$11*(SUMIFS($P$11:$P$8770,$F$11:$F$8770,"=COD1",$B$11:$B$8770,"="&amp;B4807)/COUNTIFS($F$11:$F$8770,"=COD1",$B$11:$B$8770,"="&amp;B4807))/COUNTIFS($A$11:$A$8770,"="&amp;A4807,$F$11:$F$8770,"=COD1"),0)</f>
        <v>0</v>
      </c>
      <c r="U4807" t="e">
        <f>(VLOOKUP(F4807,tarifas!$C$7:$D$10,2,FALSE)+tarifas!$D$21)*datos!P4807</f>
        <v>#N/A</v>
      </c>
      <c r="V4807" t="e">
        <f t="shared" si="678"/>
        <v>#N/A</v>
      </c>
      <c r="W4807">
        <f t="shared" si="679"/>
        <v>0</v>
      </c>
    </row>
    <row r="4808" spans="1:23" x14ac:dyDescent="0.25">
      <c r="A4808">
        <f t="shared" si="672"/>
        <v>198</v>
      </c>
      <c r="B4808">
        <f t="shared" si="673"/>
        <v>7</v>
      </c>
      <c r="C4808" s="1">
        <f t="shared" si="680"/>
        <v>41839.874999988366</v>
      </c>
      <c r="D4808" s="7">
        <v>0</v>
      </c>
      <c r="E4808" s="7"/>
      <c r="G4808">
        <v>52.2</v>
      </c>
      <c r="H4808" s="12">
        <v>188.72404931819653</v>
      </c>
      <c r="I4808" s="13">
        <f>$D$2*tarifas!$D$12/24</f>
        <v>1.4541666666666666</v>
      </c>
      <c r="J4808" s="13" t="e">
        <f>VLOOKUP(E4808&amp;" "&amp;F4808,tarifas!$A$13:$D$20,4,FALSE)*H4808</f>
        <v>#N/A</v>
      </c>
      <c r="K4808" s="13">
        <f>IF(F4808="COD1",tarifas!$D$11*(SUMIFS($H$11:$H$8770,$F$11:$F$8770,"=COD1",$B$11:$B$8770,"="&amp;B4808)/COUNTIFS($F$11:$F$8770,"=COD1",$B$11:$B$8770,"="&amp;B4808))/COUNTIFS($A$11:$A$8770,"="&amp;A4808,$F$11:$F$8770,"=COD1"),0)</f>
        <v>0</v>
      </c>
      <c r="L4808" s="13" t="e">
        <f>(VLOOKUP(F4808,tarifas!$C$7:$D$10,2,FALSE)+tarifas!$D$21)*datos!H4808</f>
        <v>#N/A</v>
      </c>
      <c r="M4808">
        <v>0</v>
      </c>
      <c r="N4808" s="13" t="e">
        <f t="shared" si="674"/>
        <v>#N/A</v>
      </c>
      <c r="O4808">
        <f t="shared" si="675"/>
        <v>0</v>
      </c>
      <c r="P4808" s="12">
        <f t="shared" si="676"/>
        <v>188.72404931819653</v>
      </c>
      <c r="Q4808">
        <f t="shared" si="677"/>
        <v>0</v>
      </c>
      <c r="R4808">
        <f>$D$2*tarifas!$D$12/24</f>
        <v>1.4541666666666666</v>
      </c>
      <c r="S4808" t="e">
        <f>VLOOKUP(E4808&amp;" "&amp;F4808,tarifas!$A$13:$D$20,4,FALSE)*P4808</f>
        <v>#N/A</v>
      </c>
      <c r="T4808">
        <f>IF(F4808="COD1",tarifas!$D$11*(SUMIFS($P$11:$P$8770,$F$11:$F$8770,"=COD1",$B$11:$B$8770,"="&amp;B4808)/COUNTIFS($F$11:$F$8770,"=COD1",$B$11:$B$8770,"="&amp;B4808))/COUNTIFS($A$11:$A$8770,"="&amp;A4808,$F$11:$F$8770,"=COD1"),0)</f>
        <v>0</v>
      </c>
      <c r="U4808" t="e">
        <f>(VLOOKUP(F4808,tarifas!$C$7:$D$10,2,FALSE)+tarifas!$D$21)*datos!P4808</f>
        <v>#N/A</v>
      </c>
      <c r="V4808" t="e">
        <f t="shared" si="678"/>
        <v>#N/A</v>
      </c>
      <c r="W4808">
        <f t="shared" si="679"/>
        <v>0</v>
      </c>
    </row>
    <row r="4809" spans="1:23" x14ac:dyDescent="0.25">
      <c r="A4809">
        <f t="shared" si="672"/>
        <v>198</v>
      </c>
      <c r="B4809">
        <f t="shared" si="673"/>
        <v>7</v>
      </c>
      <c r="C4809" s="1">
        <f t="shared" si="680"/>
        <v>41839.91666665503</v>
      </c>
      <c r="D4809" s="7">
        <v>0</v>
      </c>
      <c r="E4809" s="7"/>
      <c r="G4809">
        <v>45.4</v>
      </c>
      <c r="H4809" s="12">
        <v>188.24483578868072</v>
      </c>
      <c r="I4809" s="13">
        <f>$D$2*tarifas!$D$12/24</f>
        <v>1.4541666666666666</v>
      </c>
      <c r="J4809" s="13" t="e">
        <f>VLOOKUP(E4809&amp;" "&amp;F4809,tarifas!$A$13:$D$20,4,FALSE)*H4809</f>
        <v>#N/A</v>
      </c>
      <c r="K4809" s="13">
        <f>IF(F4809="COD1",tarifas!$D$11*(SUMIFS($H$11:$H$8770,$F$11:$F$8770,"=COD1",$B$11:$B$8770,"="&amp;B4809)/COUNTIFS($F$11:$F$8770,"=COD1",$B$11:$B$8770,"="&amp;B4809))/COUNTIFS($A$11:$A$8770,"="&amp;A4809,$F$11:$F$8770,"=COD1"),0)</f>
        <v>0</v>
      </c>
      <c r="L4809" s="13" t="e">
        <f>(VLOOKUP(F4809,tarifas!$C$7:$D$10,2,FALSE)+tarifas!$D$21)*datos!H4809</f>
        <v>#N/A</v>
      </c>
      <c r="M4809">
        <v>0</v>
      </c>
      <c r="N4809" s="13" t="e">
        <f t="shared" si="674"/>
        <v>#N/A</v>
      </c>
      <c r="O4809">
        <f t="shared" si="675"/>
        <v>0</v>
      </c>
      <c r="P4809" s="12">
        <f t="shared" si="676"/>
        <v>188.24483578868072</v>
      </c>
      <c r="Q4809">
        <f t="shared" si="677"/>
        <v>0</v>
      </c>
      <c r="R4809">
        <f>$D$2*tarifas!$D$12/24</f>
        <v>1.4541666666666666</v>
      </c>
      <c r="S4809" t="e">
        <f>VLOOKUP(E4809&amp;" "&amp;F4809,tarifas!$A$13:$D$20,4,FALSE)*P4809</f>
        <v>#N/A</v>
      </c>
      <c r="T4809">
        <f>IF(F4809="COD1",tarifas!$D$11*(SUMIFS($P$11:$P$8770,$F$11:$F$8770,"=COD1",$B$11:$B$8770,"="&amp;B4809)/COUNTIFS($F$11:$F$8770,"=COD1",$B$11:$B$8770,"="&amp;B4809))/COUNTIFS($A$11:$A$8770,"="&amp;A4809,$F$11:$F$8770,"=COD1"),0)</f>
        <v>0</v>
      </c>
      <c r="U4809" t="e">
        <f>(VLOOKUP(F4809,tarifas!$C$7:$D$10,2,FALSE)+tarifas!$D$21)*datos!P4809</f>
        <v>#N/A</v>
      </c>
      <c r="V4809" t="e">
        <f t="shared" si="678"/>
        <v>#N/A</v>
      </c>
      <c r="W4809">
        <f t="shared" si="679"/>
        <v>0</v>
      </c>
    </row>
    <row r="4810" spans="1:23" x14ac:dyDescent="0.25">
      <c r="A4810">
        <f t="shared" si="672"/>
        <v>198</v>
      </c>
      <c r="B4810">
        <f t="shared" si="673"/>
        <v>7</v>
      </c>
      <c r="C4810" s="1">
        <f t="shared" si="680"/>
        <v>41839.958333321694</v>
      </c>
      <c r="D4810" s="7">
        <v>0</v>
      </c>
      <c r="E4810" s="7"/>
      <c r="G4810">
        <v>41.5</v>
      </c>
      <c r="H4810" s="12">
        <v>184.55936293465541</v>
      </c>
      <c r="I4810" s="13">
        <f>$D$2*tarifas!$D$12/24</f>
        <v>1.4541666666666666</v>
      </c>
      <c r="J4810" s="13" t="e">
        <f>VLOOKUP(E4810&amp;" "&amp;F4810,tarifas!$A$13:$D$20,4,FALSE)*H4810</f>
        <v>#N/A</v>
      </c>
      <c r="K4810" s="13">
        <f>IF(F4810="COD1",tarifas!$D$11*(SUMIFS($H$11:$H$8770,$F$11:$F$8770,"=COD1",$B$11:$B$8770,"="&amp;B4810)/COUNTIFS($F$11:$F$8770,"=COD1",$B$11:$B$8770,"="&amp;B4810))/COUNTIFS($A$11:$A$8770,"="&amp;A4810,$F$11:$F$8770,"=COD1"),0)</f>
        <v>0</v>
      </c>
      <c r="L4810" s="13" t="e">
        <f>(VLOOKUP(F4810,tarifas!$C$7:$D$10,2,FALSE)+tarifas!$D$21)*datos!H4810</f>
        <v>#N/A</v>
      </c>
      <c r="M4810">
        <v>0</v>
      </c>
      <c r="N4810" s="13" t="e">
        <f t="shared" si="674"/>
        <v>#N/A</v>
      </c>
      <c r="O4810">
        <f t="shared" si="675"/>
        <v>0</v>
      </c>
      <c r="P4810" s="12">
        <f t="shared" si="676"/>
        <v>184.55936293465541</v>
      </c>
      <c r="Q4810">
        <f t="shared" si="677"/>
        <v>0</v>
      </c>
      <c r="R4810">
        <f>$D$2*tarifas!$D$12/24</f>
        <v>1.4541666666666666</v>
      </c>
      <c r="S4810" t="e">
        <f>VLOOKUP(E4810&amp;" "&amp;F4810,tarifas!$A$13:$D$20,4,FALSE)*P4810</f>
        <v>#N/A</v>
      </c>
      <c r="T4810">
        <f>IF(F4810="COD1",tarifas!$D$11*(SUMIFS($P$11:$P$8770,$F$11:$F$8770,"=COD1",$B$11:$B$8770,"="&amp;B4810)/COUNTIFS($F$11:$F$8770,"=COD1",$B$11:$B$8770,"="&amp;B4810))/COUNTIFS($A$11:$A$8770,"="&amp;A4810,$F$11:$F$8770,"=COD1"),0)</f>
        <v>0</v>
      </c>
      <c r="U4810" t="e">
        <f>(VLOOKUP(F4810,tarifas!$C$7:$D$10,2,FALSE)+tarifas!$D$21)*datos!P4810</f>
        <v>#N/A</v>
      </c>
      <c r="V4810" t="e">
        <f t="shared" si="678"/>
        <v>#N/A</v>
      </c>
      <c r="W4810">
        <f t="shared" si="679"/>
        <v>0</v>
      </c>
    </row>
    <row r="4811" spans="1:23" x14ac:dyDescent="0.25">
      <c r="A4811">
        <f t="shared" si="672"/>
        <v>199</v>
      </c>
      <c r="B4811">
        <f t="shared" si="673"/>
        <v>7</v>
      </c>
      <c r="C4811" s="1">
        <f t="shared" si="680"/>
        <v>41839.999999988358</v>
      </c>
      <c r="D4811" s="7">
        <v>0</v>
      </c>
      <c r="E4811" s="7"/>
      <c r="G4811">
        <v>39.619999999999997</v>
      </c>
      <c r="H4811" s="12">
        <v>179.42957751959329</v>
      </c>
      <c r="I4811" s="13">
        <f>$D$2*tarifas!$D$12/24</f>
        <v>1.4541666666666666</v>
      </c>
      <c r="J4811" s="13" t="e">
        <f>VLOOKUP(E4811&amp;" "&amp;F4811,tarifas!$A$13:$D$20,4,FALSE)*H4811</f>
        <v>#N/A</v>
      </c>
      <c r="K4811" s="13">
        <f>IF(F4811="COD1",tarifas!$D$11*(SUMIFS($H$11:$H$8770,$F$11:$F$8770,"=COD1",$B$11:$B$8770,"="&amp;B4811)/COUNTIFS($F$11:$F$8770,"=COD1",$B$11:$B$8770,"="&amp;B4811))/COUNTIFS($A$11:$A$8770,"="&amp;A4811,$F$11:$F$8770,"=COD1"),0)</f>
        <v>0</v>
      </c>
      <c r="L4811" s="13" t="e">
        <f>(VLOOKUP(F4811,tarifas!$C$7:$D$10,2,FALSE)+tarifas!$D$21)*datos!H4811</f>
        <v>#N/A</v>
      </c>
      <c r="M4811">
        <v>0</v>
      </c>
      <c r="N4811" s="13" t="e">
        <f t="shared" si="674"/>
        <v>#N/A</v>
      </c>
      <c r="O4811">
        <f t="shared" si="675"/>
        <v>0</v>
      </c>
      <c r="P4811" s="12">
        <f t="shared" si="676"/>
        <v>179.42957751959329</v>
      </c>
      <c r="Q4811">
        <f t="shared" si="677"/>
        <v>0</v>
      </c>
      <c r="R4811">
        <f>$D$2*tarifas!$D$12/24</f>
        <v>1.4541666666666666</v>
      </c>
      <c r="S4811" t="e">
        <f>VLOOKUP(E4811&amp;" "&amp;F4811,tarifas!$A$13:$D$20,4,FALSE)*P4811</f>
        <v>#N/A</v>
      </c>
      <c r="T4811">
        <f>IF(F4811="COD1",tarifas!$D$11*(SUMIFS($P$11:$P$8770,$F$11:$F$8770,"=COD1",$B$11:$B$8770,"="&amp;B4811)/COUNTIFS($F$11:$F$8770,"=COD1",$B$11:$B$8770,"="&amp;B4811))/COUNTIFS($A$11:$A$8770,"="&amp;A4811,$F$11:$F$8770,"=COD1"),0)</f>
        <v>0</v>
      </c>
      <c r="U4811" t="e">
        <f>(VLOOKUP(F4811,tarifas!$C$7:$D$10,2,FALSE)+tarifas!$D$21)*datos!P4811</f>
        <v>#N/A</v>
      </c>
      <c r="V4811" t="e">
        <f t="shared" si="678"/>
        <v>#N/A</v>
      </c>
      <c r="W4811">
        <f t="shared" si="679"/>
        <v>0</v>
      </c>
    </row>
    <row r="4812" spans="1:23" x14ac:dyDescent="0.25">
      <c r="A4812">
        <f t="shared" ref="A4812:A4875" si="681">DAYS360($C$11,C4812)</f>
        <v>199</v>
      </c>
      <c r="B4812">
        <f t="shared" ref="B4812:B4875" si="682">MONTH(C4812)</f>
        <v>7</v>
      </c>
      <c r="C4812" s="1">
        <f t="shared" si="680"/>
        <v>41840.041666655023</v>
      </c>
      <c r="D4812" s="7">
        <v>0</v>
      </c>
      <c r="E4812" s="7"/>
      <c r="G4812">
        <v>35.200000000000003</v>
      </c>
      <c r="H4812" s="12">
        <v>177.66704056882074</v>
      </c>
      <c r="I4812" s="13">
        <f>$D$2*tarifas!$D$12/24</f>
        <v>1.4541666666666666</v>
      </c>
      <c r="J4812" s="13" t="e">
        <f>VLOOKUP(E4812&amp;" "&amp;F4812,tarifas!$A$13:$D$20,4,FALSE)*H4812</f>
        <v>#N/A</v>
      </c>
      <c r="K4812" s="13">
        <f>IF(F4812="COD1",tarifas!$D$11*(SUMIFS($H$11:$H$8770,$F$11:$F$8770,"=COD1",$B$11:$B$8770,"="&amp;B4812)/COUNTIFS($F$11:$F$8770,"=COD1",$B$11:$B$8770,"="&amp;B4812))/COUNTIFS($A$11:$A$8770,"="&amp;A4812,$F$11:$F$8770,"=COD1"),0)</f>
        <v>0</v>
      </c>
      <c r="L4812" s="13" t="e">
        <f>(VLOOKUP(F4812,tarifas!$C$7:$D$10,2,FALSE)+tarifas!$D$21)*datos!H4812</f>
        <v>#N/A</v>
      </c>
      <c r="M4812">
        <v>0</v>
      </c>
      <c r="N4812" s="13" t="e">
        <f t="shared" ref="N4812:N4875" si="683">(I4812+J4812+K4812+L4812)*1.23</f>
        <v>#N/A</v>
      </c>
      <c r="O4812">
        <f t="shared" ref="O4812:O4875" si="684">IF(M4812&lt;H4812,M4812,H4812)</f>
        <v>0</v>
      </c>
      <c r="P4812" s="12">
        <f t="shared" ref="P4812:P4875" si="685">H4812-O4812</f>
        <v>177.66704056882074</v>
      </c>
      <c r="Q4812">
        <f t="shared" ref="Q4812:Q4875" si="686">IF(M4812&lt;H4812,0,M4812-H4812)</f>
        <v>0</v>
      </c>
      <c r="R4812">
        <f>$D$2*tarifas!$D$12/24</f>
        <v>1.4541666666666666</v>
      </c>
      <c r="S4812" t="e">
        <f>VLOOKUP(E4812&amp;" "&amp;F4812,tarifas!$A$13:$D$20,4,FALSE)*P4812</f>
        <v>#N/A</v>
      </c>
      <c r="T4812">
        <f>IF(F4812="COD1",tarifas!$D$11*(SUMIFS($P$11:$P$8770,$F$11:$F$8770,"=COD1",$B$11:$B$8770,"="&amp;B4812)/COUNTIFS($F$11:$F$8770,"=COD1",$B$11:$B$8770,"="&amp;B4812))/COUNTIFS($A$11:$A$8770,"="&amp;A4812,$F$11:$F$8770,"=COD1"),0)</f>
        <v>0</v>
      </c>
      <c r="U4812" t="e">
        <f>(VLOOKUP(F4812,tarifas!$C$7:$D$10,2,FALSE)+tarifas!$D$21)*datos!P4812</f>
        <v>#N/A</v>
      </c>
      <c r="V4812" t="e">
        <f t="shared" ref="V4812:V4875" si="687">(R4812+S4812+T4812+U4812)*1.23</f>
        <v>#N/A</v>
      </c>
      <c r="W4812">
        <f t="shared" ref="W4812:W4875" si="688">0.9*G4812/1000*Q4812</f>
        <v>0</v>
      </c>
    </row>
    <row r="4813" spans="1:23" x14ac:dyDescent="0.25">
      <c r="A4813">
        <f t="shared" si="681"/>
        <v>199</v>
      </c>
      <c r="B4813">
        <f t="shared" si="682"/>
        <v>7</v>
      </c>
      <c r="C4813" s="1">
        <f t="shared" ref="C4813:C4876" si="689">+C4812+1/24</f>
        <v>41840.083333321687</v>
      </c>
      <c r="D4813" s="7">
        <v>0</v>
      </c>
      <c r="E4813" s="7"/>
      <c r="G4813">
        <v>35.6</v>
      </c>
      <c r="H4813" s="12">
        <v>175.8173600882526</v>
      </c>
      <c r="I4813" s="13">
        <f>$D$2*tarifas!$D$12/24</f>
        <v>1.4541666666666666</v>
      </c>
      <c r="J4813" s="13" t="e">
        <f>VLOOKUP(E4813&amp;" "&amp;F4813,tarifas!$A$13:$D$20,4,FALSE)*H4813</f>
        <v>#N/A</v>
      </c>
      <c r="K4813" s="13">
        <f>IF(F4813="COD1",tarifas!$D$11*(SUMIFS($H$11:$H$8770,$F$11:$F$8770,"=COD1",$B$11:$B$8770,"="&amp;B4813)/COUNTIFS($F$11:$F$8770,"=COD1",$B$11:$B$8770,"="&amp;B4813))/COUNTIFS($A$11:$A$8770,"="&amp;A4813,$F$11:$F$8770,"=COD1"),0)</f>
        <v>0</v>
      </c>
      <c r="L4813" s="13" t="e">
        <f>(VLOOKUP(F4813,tarifas!$C$7:$D$10,2,FALSE)+tarifas!$D$21)*datos!H4813</f>
        <v>#N/A</v>
      </c>
      <c r="M4813">
        <v>0</v>
      </c>
      <c r="N4813" s="13" t="e">
        <f t="shared" si="683"/>
        <v>#N/A</v>
      </c>
      <c r="O4813">
        <f t="shared" si="684"/>
        <v>0</v>
      </c>
      <c r="P4813" s="12">
        <f t="shared" si="685"/>
        <v>175.8173600882526</v>
      </c>
      <c r="Q4813">
        <f t="shared" si="686"/>
        <v>0</v>
      </c>
      <c r="R4813">
        <f>$D$2*tarifas!$D$12/24</f>
        <v>1.4541666666666666</v>
      </c>
      <c r="S4813" t="e">
        <f>VLOOKUP(E4813&amp;" "&amp;F4813,tarifas!$A$13:$D$20,4,FALSE)*P4813</f>
        <v>#N/A</v>
      </c>
      <c r="T4813">
        <f>IF(F4813="COD1",tarifas!$D$11*(SUMIFS($P$11:$P$8770,$F$11:$F$8770,"=COD1",$B$11:$B$8770,"="&amp;B4813)/COUNTIFS($F$11:$F$8770,"=COD1",$B$11:$B$8770,"="&amp;B4813))/COUNTIFS($A$11:$A$8770,"="&amp;A4813,$F$11:$F$8770,"=COD1"),0)</f>
        <v>0</v>
      </c>
      <c r="U4813" t="e">
        <f>(VLOOKUP(F4813,tarifas!$C$7:$D$10,2,FALSE)+tarifas!$D$21)*datos!P4813</f>
        <v>#N/A</v>
      </c>
      <c r="V4813" t="e">
        <f t="shared" si="687"/>
        <v>#N/A</v>
      </c>
      <c r="W4813">
        <f t="shared" si="688"/>
        <v>0</v>
      </c>
    </row>
    <row r="4814" spans="1:23" x14ac:dyDescent="0.25">
      <c r="A4814">
        <f t="shared" si="681"/>
        <v>199</v>
      </c>
      <c r="B4814">
        <f t="shared" si="682"/>
        <v>7</v>
      </c>
      <c r="C4814" s="1">
        <f t="shared" si="689"/>
        <v>41840.124999988351</v>
      </c>
      <c r="D4814" s="7">
        <v>0</v>
      </c>
      <c r="E4814" s="7"/>
      <c r="G4814">
        <v>34.1</v>
      </c>
      <c r="H4814" s="12">
        <v>173.49656054059201</v>
      </c>
      <c r="I4814" s="13">
        <f>$D$2*tarifas!$D$12/24</f>
        <v>1.4541666666666666</v>
      </c>
      <c r="J4814" s="13" t="e">
        <f>VLOOKUP(E4814&amp;" "&amp;F4814,tarifas!$A$13:$D$20,4,FALSE)*H4814</f>
        <v>#N/A</v>
      </c>
      <c r="K4814" s="13">
        <f>IF(F4814="COD1",tarifas!$D$11*(SUMIFS($H$11:$H$8770,$F$11:$F$8770,"=COD1",$B$11:$B$8770,"="&amp;B4814)/COUNTIFS($F$11:$F$8770,"=COD1",$B$11:$B$8770,"="&amp;B4814))/COUNTIFS($A$11:$A$8770,"="&amp;A4814,$F$11:$F$8770,"=COD1"),0)</f>
        <v>0</v>
      </c>
      <c r="L4814" s="13" t="e">
        <f>(VLOOKUP(F4814,tarifas!$C$7:$D$10,2,FALSE)+tarifas!$D$21)*datos!H4814</f>
        <v>#N/A</v>
      </c>
      <c r="M4814">
        <v>0</v>
      </c>
      <c r="N4814" s="13" t="e">
        <f t="shared" si="683"/>
        <v>#N/A</v>
      </c>
      <c r="O4814">
        <f t="shared" si="684"/>
        <v>0</v>
      </c>
      <c r="P4814" s="12">
        <f t="shared" si="685"/>
        <v>173.49656054059201</v>
      </c>
      <c r="Q4814">
        <f t="shared" si="686"/>
        <v>0</v>
      </c>
      <c r="R4814">
        <f>$D$2*tarifas!$D$12/24</f>
        <v>1.4541666666666666</v>
      </c>
      <c r="S4814" t="e">
        <f>VLOOKUP(E4814&amp;" "&amp;F4814,tarifas!$A$13:$D$20,4,FALSE)*P4814</f>
        <v>#N/A</v>
      </c>
      <c r="T4814">
        <f>IF(F4814="COD1",tarifas!$D$11*(SUMIFS($P$11:$P$8770,$F$11:$F$8770,"=COD1",$B$11:$B$8770,"="&amp;B4814)/COUNTIFS($F$11:$F$8770,"=COD1",$B$11:$B$8770,"="&amp;B4814))/COUNTIFS($A$11:$A$8770,"="&amp;A4814,$F$11:$F$8770,"=COD1"),0)</f>
        <v>0</v>
      </c>
      <c r="U4814" t="e">
        <f>(VLOOKUP(F4814,tarifas!$C$7:$D$10,2,FALSE)+tarifas!$D$21)*datos!P4814</f>
        <v>#N/A</v>
      </c>
      <c r="V4814" t="e">
        <f t="shared" si="687"/>
        <v>#N/A</v>
      </c>
      <c r="W4814">
        <f t="shared" si="688"/>
        <v>0</v>
      </c>
    </row>
    <row r="4815" spans="1:23" x14ac:dyDescent="0.25">
      <c r="A4815">
        <f t="shared" si="681"/>
        <v>199</v>
      </c>
      <c r="B4815">
        <f t="shared" si="682"/>
        <v>7</v>
      </c>
      <c r="C4815" s="1">
        <f t="shared" si="689"/>
        <v>41840.166666655015</v>
      </c>
      <c r="D4815" s="7">
        <v>0</v>
      </c>
      <c r="E4815" s="7"/>
      <c r="G4815">
        <v>34.1</v>
      </c>
      <c r="H4815" s="12">
        <v>174.05442510160566</v>
      </c>
      <c r="I4815" s="13">
        <f>$D$2*tarifas!$D$12/24</f>
        <v>1.4541666666666666</v>
      </c>
      <c r="J4815" s="13" t="e">
        <f>VLOOKUP(E4815&amp;" "&amp;F4815,tarifas!$A$13:$D$20,4,FALSE)*H4815</f>
        <v>#N/A</v>
      </c>
      <c r="K4815" s="13">
        <f>IF(F4815="COD1",tarifas!$D$11*(SUMIFS($H$11:$H$8770,$F$11:$F$8770,"=COD1",$B$11:$B$8770,"="&amp;B4815)/COUNTIFS($F$11:$F$8770,"=COD1",$B$11:$B$8770,"="&amp;B4815))/COUNTIFS($A$11:$A$8770,"="&amp;A4815,$F$11:$F$8770,"=COD1"),0)</f>
        <v>0</v>
      </c>
      <c r="L4815" s="13" t="e">
        <f>(VLOOKUP(F4815,tarifas!$C$7:$D$10,2,FALSE)+tarifas!$D$21)*datos!H4815</f>
        <v>#N/A</v>
      </c>
      <c r="M4815">
        <v>0</v>
      </c>
      <c r="N4815" s="13" t="e">
        <f t="shared" si="683"/>
        <v>#N/A</v>
      </c>
      <c r="O4815">
        <f t="shared" si="684"/>
        <v>0</v>
      </c>
      <c r="P4815" s="12">
        <f t="shared" si="685"/>
        <v>174.05442510160566</v>
      </c>
      <c r="Q4815">
        <f t="shared" si="686"/>
        <v>0</v>
      </c>
      <c r="R4815">
        <f>$D$2*tarifas!$D$12/24</f>
        <v>1.4541666666666666</v>
      </c>
      <c r="S4815" t="e">
        <f>VLOOKUP(E4815&amp;" "&amp;F4815,tarifas!$A$13:$D$20,4,FALSE)*P4815</f>
        <v>#N/A</v>
      </c>
      <c r="T4815">
        <f>IF(F4815="COD1",tarifas!$D$11*(SUMIFS($P$11:$P$8770,$F$11:$F$8770,"=COD1",$B$11:$B$8770,"="&amp;B4815)/COUNTIFS($F$11:$F$8770,"=COD1",$B$11:$B$8770,"="&amp;B4815))/COUNTIFS($A$11:$A$8770,"="&amp;A4815,$F$11:$F$8770,"=COD1"),0)</f>
        <v>0</v>
      </c>
      <c r="U4815" t="e">
        <f>(VLOOKUP(F4815,tarifas!$C$7:$D$10,2,FALSE)+tarifas!$D$21)*datos!P4815</f>
        <v>#N/A</v>
      </c>
      <c r="V4815" t="e">
        <f t="shared" si="687"/>
        <v>#N/A</v>
      </c>
      <c r="W4815">
        <f t="shared" si="688"/>
        <v>0</v>
      </c>
    </row>
    <row r="4816" spans="1:23" x14ac:dyDescent="0.25">
      <c r="A4816">
        <f t="shared" si="681"/>
        <v>199</v>
      </c>
      <c r="B4816">
        <f t="shared" si="682"/>
        <v>7</v>
      </c>
      <c r="C4816" s="1">
        <f t="shared" si="689"/>
        <v>41840.20833332168</v>
      </c>
      <c r="D4816" s="7">
        <v>0</v>
      </c>
      <c r="E4816" s="7"/>
      <c r="G4816">
        <v>34.1</v>
      </c>
      <c r="H4816" s="12">
        <v>174.54156987971282</v>
      </c>
      <c r="I4816" s="13">
        <f>$D$2*tarifas!$D$12/24</f>
        <v>1.4541666666666666</v>
      </c>
      <c r="J4816" s="13" t="e">
        <f>VLOOKUP(E4816&amp;" "&amp;F4816,tarifas!$A$13:$D$20,4,FALSE)*H4816</f>
        <v>#N/A</v>
      </c>
      <c r="K4816" s="13">
        <f>IF(F4816="COD1",tarifas!$D$11*(SUMIFS($H$11:$H$8770,$F$11:$F$8770,"=COD1",$B$11:$B$8770,"="&amp;B4816)/COUNTIFS($F$11:$F$8770,"=COD1",$B$11:$B$8770,"="&amp;B4816))/COUNTIFS($A$11:$A$8770,"="&amp;A4816,$F$11:$F$8770,"=COD1"),0)</f>
        <v>0</v>
      </c>
      <c r="L4816" s="13" t="e">
        <f>(VLOOKUP(F4816,tarifas!$C$7:$D$10,2,FALSE)+tarifas!$D$21)*datos!H4816</f>
        <v>#N/A</v>
      </c>
      <c r="M4816">
        <v>6.4941000000000004</v>
      </c>
      <c r="N4816" s="13" t="e">
        <f t="shared" si="683"/>
        <v>#N/A</v>
      </c>
      <c r="O4816">
        <f t="shared" si="684"/>
        <v>6.4941000000000004</v>
      </c>
      <c r="P4816" s="12">
        <f t="shared" si="685"/>
        <v>168.04746987971282</v>
      </c>
      <c r="Q4816">
        <f t="shared" si="686"/>
        <v>0</v>
      </c>
      <c r="R4816">
        <f>$D$2*tarifas!$D$12/24</f>
        <v>1.4541666666666666</v>
      </c>
      <c r="S4816" t="e">
        <f>VLOOKUP(E4816&amp;" "&amp;F4816,tarifas!$A$13:$D$20,4,FALSE)*P4816</f>
        <v>#N/A</v>
      </c>
      <c r="T4816">
        <f>IF(F4816="COD1",tarifas!$D$11*(SUMIFS($P$11:$P$8770,$F$11:$F$8770,"=COD1",$B$11:$B$8770,"="&amp;B4816)/COUNTIFS($F$11:$F$8770,"=COD1",$B$11:$B$8770,"="&amp;B4816))/COUNTIFS($A$11:$A$8770,"="&amp;A4816,$F$11:$F$8770,"=COD1"),0)</f>
        <v>0</v>
      </c>
      <c r="U4816" t="e">
        <f>(VLOOKUP(F4816,tarifas!$C$7:$D$10,2,FALSE)+tarifas!$D$21)*datos!P4816</f>
        <v>#N/A</v>
      </c>
      <c r="V4816" t="e">
        <f t="shared" si="687"/>
        <v>#N/A</v>
      </c>
      <c r="W4816">
        <f t="shared" si="688"/>
        <v>0</v>
      </c>
    </row>
    <row r="4817" spans="1:23" x14ac:dyDescent="0.25">
      <c r="A4817">
        <f t="shared" si="681"/>
        <v>199</v>
      </c>
      <c r="B4817">
        <f t="shared" si="682"/>
        <v>7</v>
      </c>
      <c r="C4817" s="1">
        <f t="shared" si="689"/>
        <v>41840.249999988344</v>
      </c>
      <c r="D4817" s="7">
        <v>0</v>
      </c>
      <c r="E4817" s="7"/>
      <c r="G4817">
        <v>33.14</v>
      </c>
      <c r="H4817" s="12">
        <v>155.96263879638249</v>
      </c>
      <c r="I4817" s="13">
        <f>$D$2*tarifas!$D$12/24</f>
        <v>1.4541666666666666</v>
      </c>
      <c r="J4817" s="13" t="e">
        <f>VLOOKUP(E4817&amp;" "&amp;F4817,tarifas!$A$13:$D$20,4,FALSE)*H4817</f>
        <v>#N/A</v>
      </c>
      <c r="K4817" s="13">
        <f>IF(F4817="COD1",tarifas!$D$11*(SUMIFS($H$11:$H$8770,$F$11:$F$8770,"=COD1",$B$11:$B$8770,"="&amp;B4817)/COUNTIFS($F$11:$F$8770,"=COD1",$B$11:$B$8770,"="&amp;B4817))/COUNTIFS($A$11:$A$8770,"="&amp;A4817,$F$11:$F$8770,"=COD1"),0)</f>
        <v>0</v>
      </c>
      <c r="L4817" s="13" t="e">
        <f>(VLOOKUP(F4817,tarifas!$C$7:$D$10,2,FALSE)+tarifas!$D$21)*datos!H4817</f>
        <v>#N/A</v>
      </c>
      <c r="M4817">
        <v>36.978639999999999</v>
      </c>
      <c r="N4817" s="13" t="e">
        <f t="shared" si="683"/>
        <v>#N/A</v>
      </c>
      <c r="O4817">
        <f t="shared" si="684"/>
        <v>36.978639999999999</v>
      </c>
      <c r="P4817" s="12">
        <f t="shared" si="685"/>
        <v>118.98399879638249</v>
      </c>
      <c r="Q4817">
        <f t="shared" si="686"/>
        <v>0</v>
      </c>
      <c r="R4817">
        <f>$D$2*tarifas!$D$12/24</f>
        <v>1.4541666666666666</v>
      </c>
      <c r="S4817" t="e">
        <f>VLOOKUP(E4817&amp;" "&amp;F4817,tarifas!$A$13:$D$20,4,FALSE)*P4817</f>
        <v>#N/A</v>
      </c>
      <c r="T4817">
        <f>IF(F4817="COD1",tarifas!$D$11*(SUMIFS($P$11:$P$8770,$F$11:$F$8770,"=COD1",$B$11:$B$8770,"="&amp;B4817)/COUNTIFS($F$11:$F$8770,"=COD1",$B$11:$B$8770,"="&amp;B4817))/COUNTIFS($A$11:$A$8770,"="&amp;A4817,$F$11:$F$8770,"=COD1"),0)</f>
        <v>0</v>
      </c>
      <c r="U4817" t="e">
        <f>(VLOOKUP(F4817,tarifas!$C$7:$D$10,2,FALSE)+tarifas!$D$21)*datos!P4817</f>
        <v>#N/A</v>
      </c>
      <c r="V4817" t="e">
        <f t="shared" si="687"/>
        <v>#N/A</v>
      </c>
      <c r="W4817">
        <f t="shared" si="688"/>
        <v>0</v>
      </c>
    </row>
    <row r="4818" spans="1:23" x14ac:dyDescent="0.25">
      <c r="A4818">
        <f t="shared" si="681"/>
        <v>199</v>
      </c>
      <c r="B4818">
        <f t="shared" si="682"/>
        <v>7</v>
      </c>
      <c r="C4818" s="1">
        <f t="shared" si="689"/>
        <v>41840.291666655008</v>
      </c>
      <c r="D4818" s="7">
        <v>63.621212121212132</v>
      </c>
      <c r="E4818" s="7"/>
      <c r="G4818">
        <v>32.64</v>
      </c>
      <c r="H4818" s="12">
        <v>155.16788337085541</v>
      </c>
      <c r="I4818" s="13">
        <f>$D$2*tarifas!$D$12/24</f>
        <v>1.4541666666666666</v>
      </c>
      <c r="J4818" s="13" t="e">
        <f>VLOOKUP(E4818&amp;" "&amp;F4818,tarifas!$A$13:$D$20,4,FALSE)*H4818</f>
        <v>#N/A</v>
      </c>
      <c r="K4818" s="13">
        <f>IF(F4818="COD1",tarifas!$D$11*(SUMIFS($H$11:$H$8770,$F$11:$F$8770,"=COD1",$B$11:$B$8770,"="&amp;B4818)/COUNTIFS($F$11:$F$8770,"=COD1",$B$11:$B$8770,"="&amp;B4818))/COUNTIFS($A$11:$A$8770,"="&amp;A4818,$F$11:$F$8770,"=COD1"),0)</f>
        <v>0</v>
      </c>
      <c r="L4818" s="13" t="e">
        <f>(VLOOKUP(F4818,tarifas!$C$7:$D$10,2,FALSE)+tarifas!$D$21)*datos!H4818</f>
        <v>#N/A</v>
      </c>
      <c r="M4818">
        <v>94.595660000000009</v>
      </c>
      <c r="N4818" s="13" t="e">
        <f t="shared" si="683"/>
        <v>#N/A</v>
      </c>
      <c r="O4818">
        <f t="shared" si="684"/>
        <v>94.595660000000009</v>
      </c>
      <c r="P4818" s="12">
        <f t="shared" si="685"/>
        <v>60.572223370855397</v>
      </c>
      <c r="Q4818">
        <f t="shared" si="686"/>
        <v>0</v>
      </c>
      <c r="R4818">
        <f>$D$2*tarifas!$D$12/24</f>
        <v>1.4541666666666666</v>
      </c>
      <c r="S4818" t="e">
        <f>VLOOKUP(E4818&amp;" "&amp;F4818,tarifas!$A$13:$D$20,4,FALSE)*P4818</f>
        <v>#N/A</v>
      </c>
      <c r="T4818">
        <f>IF(F4818="COD1",tarifas!$D$11*(SUMIFS($P$11:$P$8770,$F$11:$F$8770,"=COD1",$B$11:$B$8770,"="&amp;B4818)/COUNTIFS($F$11:$F$8770,"=COD1",$B$11:$B$8770,"="&amp;B4818))/COUNTIFS($A$11:$A$8770,"="&amp;A4818,$F$11:$F$8770,"=COD1"),0)</f>
        <v>0</v>
      </c>
      <c r="U4818" t="e">
        <f>(VLOOKUP(F4818,tarifas!$C$7:$D$10,2,FALSE)+tarifas!$D$21)*datos!P4818</f>
        <v>#N/A</v>
      </c>
      <c r="V4818" t="e">
        <f t="shared" si="687"/>
        <v>#N/A</v>
      </c>
      <c r="W4818">
        <f t="shared" si="688"/>
        <v>0</v>
      </c>
    </row>
    <row r="4819" spans="1:23" x14ac:dyDescent="0.25">
      <c r="A4819">
        <f t="shared" si="681"/>
        <v>199</v>
      </c>
      <c r="B4819">
        <f t="shared" si="682"/>
        <v>7</v>
      </c>
      <c r="C4819" s="1">
        <f t="shared" si="689"/>
        <v>41840.333333321672</v>
      </c>
      <c r="D4819" s="7">
        <v>139.86363636363637</v>
      </c>
      <c r="E4819" s="7"/>
      <c r="G4819">
        <v>32.6</v>
      </c>
      <c r="H4819" s="12">
        <v>155.50176973110013</v>
      </c>
      <c r="I4819" s="13">
        <f>$D$2*tarifas!$D$12/24</f>
        <v>1.4541666666666666</v>
      </c>
      <c r="J4819" s="13" t="e">
        <f>VLOOKUP(E4819&amp;" "&amp;F4819,tarifas!$A$13:$D$20,4,FALSE)*H4819</f>
        <v>#N/A</v>
      </c>
      <c r="K4819" s="13">
        <f>IF(F4819="COD1",tarifas!$D$11*(SUMIFS($H$11:$H$8770,$F$11:$F$8770,"=COD1",$B$11:$B$8770,"="&amp;B4819)/COUNTIFS($F$11:$F$8770,"=COD1",$B$11:$B$8770,"="&amp;B4819))/COUNTIFS($A$11:$A$8770,"="&amp;A4819,$F$11:$F$8770,"=COD1"),0)</f>
        <v>0</v>
      </c>
      <c r="L4819" s="13" t="e">
        <f>(VLOOKUP(F4819,tarifas!$C$7:$D$10,2,FALSE)+tarifas!$D$21)*datos!H4819</f>
        <v>#N/A</v>
      </c>
      <c r="M4819">
        <v>217.18151999999998</v>
      </c>
      <c r="N4819" s="13" t="e">
        <f t="shared" si="683"/>
        <v>#N/A</v>
      </c>
      <c r="O4819">
        <f t="shared" si="684"/>
        <v>155.50176973110013</v>
      </c>
      <c r="P4819" s="12">
        <f t="shared" si="685"/>
        <v>0</v>
      </c>
      <c r="Q4819">
        <f t="shared" si="686"/>
        <v>61.679750268899852</v>
      </c>
      <c r="R4819">
        <f>$D$2*tarifas!$D$12/24</f>
        <v>1.4541666666666666</v>
      </c>
      <c r="S4819" t="e">
        <f>VLOOKUP(E4819&amp;" "&amp;F4819,tarifas!$A$13:$D$20,4,FALSE)*P4819</f>
        <v>#N/A</v>
      </c>
      <c r="T4819">
        <f>IF(F4819="COD1",tarifas!$D$11*(SUMIFS($P$11:$P$8770,$F$11:$F$8770,"=COD1",$B$11:$B$8770,"="&amp;B4819)/COUNTIFS($F$11:$F$8770,"=COD1",$B$11:$B$8770,"="&amp;B4819))/COUNTIFS($A$11:$A$8770,"="&amp;A4819,$F$11:$F$8770,"=COD1"),0)</f>
        <v>0</v>
      </c>
      <c r="U4819" t="e">
        <f>(VLOOKUP(F4819,tarifas!$C$7:$D$10,2,FALSE)+tarifas!$D$21)*datos!P4819</f>
        <v>#N/A</v>
      </c>
      <c r="V4819" t="e">
        <f t="shared" si="687"/>
        <v>#N/A</v>
      </c>
      <c r="W4819">
        <f t="shared" si="688"/>
        <v>1.8096838728895219</v>
      </c>
    </row>
    <row r="4820" spans="1:23" x14ac:dyDescent="0.25">
      <c r="A4820">
        <f t="shared" si="681"/>
        <v>199</v>
      </c>
      <c r="B4820">
        <f t="shared" si="682"/>
        <v>7</v>
      </c>
      <c r="C4820" s="1">
        <f t="shared" si="689"/>
        <v>41840.374999988337</v>
      </c>
      <c r="D4820" s="7">
        <v>361.12121212121212</v>
      </c>
      <c r="E4820" s="7"/>
      <c r="G4820">
        <v>33.1</v>
      </c>
      <c r="H4820" s="12">
        <v>156.17710743346186</v>
      </c>
      <c r="I4820" s="13">
        <f>$D$2*tarifas!$D$12/24</f>
        <v>1.4541666666666666</v>
      </c>
      <c r="J4820" s="13" t="e">
        <f>VLOOKUP(E4820&amp;" "&amp;F4820,tarifas!$A$13:$D$20,4,FALSE)*H4820</f>
        <v>#N/A</v>
      </c>
      <c r="K4820" s="13">
        <f>IF(F4820="COD1",tarifas!$D$11*(SUMIFS($H$11:$H$8770,$F$11:$F$8770,"=COD1",$B$11:$B$8770,"="&amp;B4820)/COUNTIFS($F$11:$F$8770,"=COD1",$B$11:$B$8770,"="&amp;B4820))/COUNTIFS($A$11:$A$8770,"="&amp;A4820,$F$11:$F$8770,"=COD1"),0)</f>
        <v>0</v>
      </c>
      <c r="L4820" s="13" t="e">
        <f>(VLOOKUP(F4820,tarifas!$C$7:$D$10,2,FALSE)+tarifas!$D$21)*datos!H4820</f>
        <v>#N/A</v>
      </c>
      <c r="M4820">
        <v>388.85116999999997</v>
      </c>
      <c r="N4820" s="13" t="e">
        <f t="shared" si="683"/>
        <v>#N/A</v>
      </c>
      <c r="O4820">
        <f t="shared" si="684"/>
        <v>156.17710743346186</v>
      </c>
      <c r="P4820" s="12">
        <f t="shared" si="685"/>
        <v>0</v>
      </c>
      <c r="Q4820">
        <f t="shared" si="686"/>
        <v>232.67406256653811</v>
      </c>
      <c r="R4820">
        <f>$D$2*tarifas!$D$12/24</f>
        <v>1.4541666666666666</v>
      </c>
      <c r="S4820" t="e">
        <f>VLOOKUP(E4820&amp;" "&amp;F4820,tarifas!$A$13:$D$20,4,FALSE)*P4820</f>
        <v>#N/A</v>
      </c>
      <c r="T4820">
        <f>IF(F4820="COD1",tarifas!$D$11*(SUMIFS($P$11:$P$8770,$F$11:$F$8770,"=COD1",$B$11:$B$8770,"="&amp;B4820)/COUNTIFS($F$11:$F$8770,"=COD1",$B$11:$B$8770,"="&amp;B4820))/COUNTIFS($A$11:$A$8770,"="&amp;A4820,$F$11:$F$8770,"=COD1"),0)</f>
        <v>0</v>
      </c>
      <c r="U4820" t="e">
        <f>(VLOOKUP(F4820,tarifas!$C$7:$D$10,2,FALSE)+tarifas!$D$21)*datos!P4820</f>
        <v>#N/A</v>
      </c>
      <c r="V4820" t="e">
        <f t="shared" si="687"/>
        <v>#N/A</v>
      </c>
      <c r="W4820">
        <f t="shared" si="688"/>
        <v>6.931360323857171</v>
      </c>
    </row>
    <row r="4821" spans="1:23" x14ac:dyDescent="0.25">
      <c r="A4821">
        <f t="shared" si="681"/>
        <v>199</v>
      </c>
      <c r="B4821">
        <f t="shared" si="682"/>
        <v>7</v>
      </c>
      <c r="C4821" s="1">
        <f t="shared" si="689"/>
        <v>41840.416666655001</v>
      </c>
      <c r="D4821" s="7">
        <v>586.5</v>
      </c>
      <c r="E4821" s="7"/>
      <c r="G4821">
        <v>33.5</v>
      </c>
      <c r="H4821" s="12">
        <v>155.05621897913056</v>
      </c>
      <c r="I4821" s="13">
        <f>$D$2*tarifas!$D$12/24</f>
        <v>1.4541666666666666</v>
      </c>
      <c r="J4821" s="13" t="e">
        <f>VLOOKUP(E4821&amp;" "&amp;F4821,tarifas!$A$13:$D$20,4,FALSE)*H4821</f>
        <v>#N/A</v>
      </c>
      <c r="K4821" s="13">
        <f>IF(F4821="COD1",tarifas!$D$11*(SUMIFS($H$11:$H$8770,$F$11:$F$8770,"=COD1",$B$11:$B$8770,"="&amp;B4821)/COUNTIFS($F$11:$F$8770,"=COD1",$B$11:$B$8770,"="&amp;B4821))/COUNTIFS($A$11:$A$8770,"="&amp;A4821,$F$11:$F$8770,"=COD1"),0)</f>
        <v>0</v>
      </c>
      <c r="L4821" s="13" t="e">
        <f>(VLOOKUP(F4821,tarifas!$C$7:$D$10,2,FALSE)+tarifas!$D$21)*datos!H4821</f>
        <v>#N/A</v>
      </c>
      <c r="M4821">
        <v>426.09484999999995</v>
      </c>
      <c r="N4821" s="13" t="e">
        <f t="shared" si="683"/>
        <v>#N/A</v>
      </c>
      <c r="O4821">
        <f t="shared" si="684"/>
        <v>155.05621897913056</v>
      </c>
      <c r="P4821" s="12">
        <f t="shared" si="685"/>
        <v>0</v>
      </c>
      <c r="Q4821">
        <f t="shared" si="686"/>
        <v>271.03863102086939</v>
      </c>
      <c r="R4821">
        <f>$D$2*tarifas!$D$12/24</f>
        <v>1.4541666666666666</v>
      </c>
      <c r="S4821" t="e">
        <f>VLOOKUP(E4821&amp;" "&amp;F4821,tarifas!$A$13:$D$20,4,FALSE)*P4821</f>
        <v>#N/A</v>
      </c>
      <c r="T4821">
        <f>IF(F4821="COD1",tarifas!$D$11*(SUMIFS($P$11:$P$8770,$F$11:$F$8770,"=COD1",$B$11:$B$8770,"="&amp;B4821)/COUNTIFS($F$11:$F$8770,"=COD1",$B$11:$B$8770,"="&amp;B4821))/COUNTIFS($A$11:$A$8770,"="&amp;A4821,$F$11:$F$8770,"=COD1"),0)</f>
        <v>0</v>
      </c>
      <c r="U4821" t="e">
        <f>(VLOOKUP(F4821,tarifas!$C$7:$D$10,2,FALSE)+tarifas!$D$21)*datos!P4821</f>
        <v>#N/A</v>
      </c>
      <c r="V4821" t="e">
        <f t="shared" si="687"/>
        <v>#N/A</v>
      </c>
      <c r="W4821">
        <f t="shared" si="688"/>
        <v>8.1718147252792122</v>
      </c>
    </row>
    <row r="4822" spans="1:23" x14ac:dyDescent="0.25">
      <c r="A4822">
        <f t="shared" si="681"/>
        <v>199</v>
      </c>
      <c r="B4822">
        <f t="shared" si="682"/>
        <v>7</v>
      </c>
      <c r="C4822" s="1">
        <f t="shared" si="689"/>
        <v>41840.458333321665</v>
      </c>
      <c r="D4822" s="7">
        <v>697.25757575757575</v>
      </c>
      <c r="E4822" s="7"/>
      <c r="G4822">
        <v>33.659999999999997</v>
      </c>
      <c r="H4822" s="12">
        <v>157.11277846731082</v>
      </c>
      <c r="I4822" s="13">
        <f>$D$2*tarifas!$D$12/24</f>
        <v>1.4541666666666666</v>
      </c>
      <c r="J4822" s="13" t="e">
        <f>VLOOKUP(E4822&amp;" "&amp;F4822,tarifas!$A$13:$D$20,4,FALSE)*H4822</f>
        <v>#N/A</v>
      </c>
      <c r="K4822" s="13">
        <f>IF(F4822="COD1",tarifas!$D$11*(SUMIFS($H$11:$H$8770,$F$11:$F$8770,"=COD1",$B$11:$B$8770,"="&amp;B4822)/COUNTIFS($F$11:$F$8770,"=COD1",$B$11:$B$8770,"="&amp;B4822))/COUNTIFS($A$11:$A$8770,"="&amp;A4822,$F$11:$F$8770,"=COD1"),0)</f>
        <v>0</v>
      </c>
      <c r="L4822" s="13" t="e">
        <f>(VLOOKUP(F4822,tarifas!$C$7:$D$10,2,FALSE)+tarifas!$D$21)*datos!H4822</f>
        <v>#N/A</v>
      </c>
      <c r="M4822">
        <v>199.03488000000002</v>
      </c>
      <c r="N4822" s="13" t="e">
        <f t="shared" si="683"/>
        <v>#N/A</v>
      </c>
      <c r="O4822">
        <f t="shared" si="684"/>
        <v>157.11277846731082</v>
      </c>
      <c r="P4822" s="12">
        <f t="shared" si="685"/>
        <v>0</v>
      </c>
      <c r="Q4822">
        <f t="shared" si="686"/>
        <v>41.922101532689197</v>
      </c>
      <c r="R4822">
        <f>$D$2*tarifas!$D$12/24</f>
        <v>1.4541666666666666</v>
      </c>
      <c r="S4822" t="e">
        <f>VLOOKUP(E4822&amp;" "&amp;F4822,tarifas!$A$13:$D$20,4,FALSE)*P4822</f>
        <v>#N/A</v>
      </c>
      <c r="T4822">
        <f>IF(F4822="COD1",tarifas!$D$11*(SUMIFS($P$11:$P$8770,$F$11:$F$8770,"=COD1",$B$11:$B$8770,"="&amp;B4822)/COUNTIFS($F$11:$F$8770,"=COD1",$B$11:$B$8770,"="&amp;B4822))/COUNTIFS($A$11:$A$8770,"="&amp;A4822,$F$11:$F$8770,"=COD1"),0)</f>
        <v>0</v>
      </c>
      <c r="U4822" t="e">
        <f>(VLOOKUP(F4822,tarifas!$C$7:$D$10,2,FALSE)+tarifas!$D$21)*datos!P4822</f>
        <v>#N/A</v>
      </c>
      <c r="V4822" t="e">
        <f t="shared" si="687"/>
        <v>#N/A</v>
      </c>
      <c r="W4822">
        <f t="shared" si="688"/>
        <v>1.2699881438312866</v>
      </c>
    </row>
    <row r="4823" spans="1:23" x14ac:dyDescent="0.25">
      <c r="A4823">
        <f t="shared" si="681"/>
        <v>199</v>
      </c>
      <c r="B4823">
        <f t="shared" si="682"/>
        <v>7</v>
      </c>
      <c r="C4823" s="1">
        <f t="shared" si="689"/>
        <v>41840.499999988329</v>
      </c>
      <c r="D4823" s="7">
        <v>782.25757575757575</v>
      </c>
      <c r="E4823" s="7"/>
      <c r="G4823">
        <v>35</v>
      </c>
      <c r="H4823" s="12">
        <v>156.65347772355918</v>
      </c>
      <c r="I4823" s="13">
        <f>$D$2*tarifas!$D$12/24</f>
        <v>1.4541666666666666</v>
      </c>
      <c r="J4823" s="13" t="e">
        <f>VLOOKUP(E4823&amp;" "&amp;F4823,tarifas!$A$13:$D$20,4,FALSE)*H4823</f>
        <v>#N/A</v>
      </c>
      <c r="K4823" s="13">
        <f>IF(F4823="COD1",tarifas!$D$11*(SUMIFS($H$11:$H$8770,$F$11:$F$8770,"=COD1",$B$11:$B$8770,"="&amp;B4823)/COUNTIFS($F$11:$F$8770,"=COD1",$B$11:$B$8770,"="&amp;B4823))/COUNTIFS($A$11:$A$8770,"="&amp;A4823,$F$11:$F$8770,"=COD1"),0)</f>
        <v>0</v>
      </c>
      <c r="L4823" s="13" t="e">
        <f>(VLOOKUP(F4823,tarifas!$C$7:$D$10,2,FALSE)+tarifas!$D$21)*datos!H4823</f>
        <v>#N/A</v>
      </c>
      <c r="M4823">
        <v>374.72766999999999</v>
      </c>
      <c r="N4823" s="13" t="e">
        <f t="shared" si="683"/>
        <v>#N/A</v>
      </c>
      <c r="O4823">
        <f t="shared" si="684"/>
        <v>156.65347772355918</v>
      </c>
      <c r="P4823" s="12">
        <f t="shared" si="685"/>
        <v>0</v>
      </c>
      <c r="Q4823">
        <f t="shared" si="686"/>
        <v>218.07419227644081</v>
      </c>
      <c r="R4823">
        <f>$D$2*tarifas!$D$12/24</f>
        <v>1.4541666666666666</v>
      </c>
      <c r="S4823" t="e">
        <f>VLOOKUP(E4823&amp;" "&amp;F4823,tarifas!$A$13:$D$20,4,FALSE)*P4823</f>
        <v>#N/A</v>
      </c>
      <c r="T4823">
        <f>IF(F4823="COD1",tarifas!$D$11*(SUMIFS($P$11:$P$8770,$F$11:$F$8770,"=COD1",$B$11:$B$8770,"="&amp;B4823)/COUNTIFS($F$11:$F$8770,"=COD1",$B$11:$B$8770,"="&amp;B4823))/COUNTIFS($A$11:$A$8770,"="&amp;A4823,$F$11:$F$8770,"=COD1"),0)</f>
        <v>0</v>
      </c>
      <c r="U4823" t="e">
        <f>(VLOOKUP(F4823,tarifas!$C$7:$D$10,2,FALSE)+tarifas!$D$21)*datos!P4823</f>
        <v>#N/A</v>
      </c>
      <c r="V4823" t="e">
        <f t="shared" si="687"/>
        <v>#N/A</v>
      </c>
      <c r="W4823">
        <f t="shared" si="688"/>
        <v>6.8693370567078853</v>
      </c>
    </row>
    <row r="4824" spans="1:23" x14ac:dyDescent="0.25">
      <c r="A4824">
        <f t="shared" si="681"/>
        <v>199</v>
      </c>
      <c r="B4824">
        <f t="shared" si="682"/>
        <v>7</v>
      </c>
      <c r="C4824" s="1">
        <f t="shared" si="689"/>
        <v>41840.541666654994</v>
      </c>
      <c r="D4824" s="7">
        <v>779.68181818181824</v>
      </c>
      <c r="E4824" s="7"/>
      <c r="G4824">
        <v>33.82</v>
      </c>
      <c r="H4824" s="12">
        <v>157.45711537824877</v>
      </c>
      <c r="I4824" s="13">
        <f>$D$2*tarifas!$D$12/24</f>
        <v>1.4541666666666666</v>
      </c>
      <c r="J4824" s="13" t="e">
        <f>VLOOKUP(E4824&amp;" "&amp;F4824,tarifas!$A$13:$D$20,4,FALSE)*H4824</f>
        <v>#N/A</v>
      </c>
      <c r="K4824" s="13">
        <f>IF(F4824="COD1",tarifas!$D$11*(SUMIFS($H$11:$H$8770,$F$11:$F$8770,"=COD1",$B$11:$B$8770,"="&amp;B4824)/COUNTIFS($F$11:$F$8770,"=COD1",$B$11:$B$8770,"="&amp;B4824))/COUNTIFS($A$11:$A$8770,"="&amp;A4824,$F$11:$F$8770,"=COD1"),0)</f>
        <v>0</v>
      </c>
      <c r="L4824" s="13" t="e">
        <f>(VLOOKUP(F4824,tarifas!$C$7:$D$10,2,FALSE)+tarifas!$D$21)*datos!H4824</f>
        <v>#N/A</v>
      </c>
      <c r="M4824">
        <v>482.89821000000001</v>
      </c>
      <c r="N4824" s="13" t="e">
        <f t="shared" si="683"/>
        <v>#N/A</v>
      </c>
      <c r="O4824">
        <f t="shared" si="684"/>
        <v>157.45711537824877</v>
      </c>
      <c r="P4824" s="12">
        <f t="shared" si="685"/>
        <v>0</v>
      </c>
      <c r="Q4824">
        <f t="shared" si="686"/>
        <v>325.44109462175123</v>
      </c>
      <c r="R4824">
        <f>$D$2*tarifas!$D$12/24</f>
        <v>1.4541666666666666</v>
      </c>
      <c r="S4824" t="e">
        <f>VLOOKUP(E4824&amp;" "&amp;F4824,tarifas!$A$13:$D$20,4,FALSE)*P4824</f>
        <v>#N/A</v>
      </c>
      <c r="T4824">
        <f>IF(F4824="COD1",tarifas!$D$11*(SUMIFS($P$11:$P$8770,$F$11:$F$8770,"=COD1",$B$11:$B$8770,"="&amp;B4824)/COUNTIFS($F$11:$F$8770,"=COD1",$B$11:$B$8770,"="&amp;B4824))/COUNTIFS($A$11:$A$8770,"="&amp;A4824,$F$11:$F$8770,"=COD1"),0)</f>
        <v>0</v>
      </c>
      <c r="U4824" t="e">
        <f>(VLOOKUP(F4824,tarifas!$C$7:$D$10,2,FALSE)+tarifas!$D$21)*datos!P4824</f>
        <v>#N/A</v>
      </c>
      <c r="V4824" t="e">
        <f t="shared" si="687"/>
        <v>#N/A</v>
      </c>
      <c r="W4824">
        <f t="shared" si="688"/>
        <v>9.9057760380968656</v>
      </c>
    </row>
    <row r="4825" spans="1:23" x14ac:dyDescent="0.25">
      <c r="A4825">
        <f t="shared" si="681"/>
        <v>199</v>
      </c>
      <c r="B4825">
        <f t="shared" si="682"/>
        <v>7</v>
      </c>
      <c r="C4825" s="1">
        <f t="shared" si="689"/>
        <v>41840.583333321658</v>
      </c>
      <c r="D4825" s="7">
        <v>682.83333333333326</v>
      </c>
      <c r="E4825" s="7"/>
      <c r="G4825">
        <v>32.51</v>
      </c>
      <c r="H4825" s="12">
        <v>160.08790865289319</v>
      </c>
      <c r="I4825" s="13">
        <f>$D$2*tarifas!$D$12/24</f>
        <v>1.4541666666666666</v>
      </c>
      <c r="J4825" s="13" t="e">
        <f>VLOOKUP(E4825&amp;" "&amp;F4825,tarifas!$A$13:$D$20,4,FALSE)*H4825</f>
        <v>#N/A</v>
      </c>
      <c r="K4825" s="13">
        <f>IF(F4825="COD1",tarifas!$D$11*(SUMIFS($H$11:$H$8770,$F$11:$F$8770,"=COD1",$B$11:$B$8770,"="&amp;B4825)/COUNTIFS($F$11:$F$8770,"=COD1",$B$11:$B$8770,"="&amp;B4825))/COUNTIFS($A$11:$A$8770,"="&amp;A4825,$F$11:$F$8770,"=COD1"),0)</f>
        <v>0</v>
      </c>
      <c r="L4825" s="13" t="e">
        <f>(VLOOKUP(F4825,tarifas!$C$7:$D$10,2,FALSE)+tarifas!$D$21)*datos!H4825</f>
        <v>#N/A</v>
      </c>
      <c r="M4825">
        <v>428.16909999999996</v>
      </c>
      <c r="N4825" s="13" t="e">
        <f t="shared" si="683"/>
        <v>#N/A</v>
      </c>
      <c r="O4825">
        <f t="shared" si="684"/>
        <v>160.08790865289319</v>
      </c>
      <c r="P4825" s="12">
        <f t="shared" si="685"/>
        <v>0</v>
      </c>
      <c r="Q4825">
        <f t="shared" si="686"/>
        <v>268.08119134710677</v>
      </c>
      <c r="R4825">
        <f>$D$2*tarifas!$D$12/24</f>
        <v>1.4541666666666666</v>
      </c>
      <c r="S4825" t="e">
        <f>VLOOKUP(E4825&amp;" "&amp;F4825,tarifas!$A$13:$D$20,4,FALSE)*P4825</f>
        <v>#N/A</v>
      </c>
      <c r="T4825">
        <f>IF(F4825="COD1",tarifas!$D$11*(SUMIFS($P$11:$P$8770,$F$11:$F$8770,"=COD1",$B$11:$B$8770,"="&amp;B4825)/COUNTIFS($F$11:$F$8770,"=COD1",$B$11:$B$8770,"="&amp;B4825))/COUNTIFS($A$11:$A$8770,"="&amp;A4825,$F$11:$F$8770,"=COD1"),0)</f>
        <v>0</v>
      </c>
      <c r="U4825" t="e">
        <f>(VLOOKUP(F4825,tarifas!$C$7:$D$10,2,FALSE)+tarifas!$D$21)*datos!P4825</f>
        <v>#N/A</v>
      </c>
      <c r="V4825" t="e">
        <f t="shared" si="687"/>
        <v>#N/A</v>
      </c>
      <c r="W4825">
        <f t="shared" si="688"/>
        <v>7.8437875776249966</v>
      </c>
    </row>
    <row r="4826" spans="1:23" x14ac:dyDescent="0.25">
      <c r="A4826">
        <f t="shared" si="681"/>
        <v>199</v>
      </c>
      <c r="B4826">
        <f t="shared" si="682"/>
        <v>7</v>
      </c>
      <c r="C4826" s="1">
        <f t="shared" si="689"/>
        <v>41840.624999988322</v>
      </c>
      <c r="D4826" s="7">
        <v>725.59090909090912</v>
      </c>
      <c r="E4826" s="7"/>
      <c r="G4826">
        <v>31.6</v>
      </c>
      <c r="H4826" s="12">
        <v>165.92440437264761</v>
      </c>
      <c r="I4826" s="13">
        <f>$D$2*tarifas!$D$12/24</f>
        <v>1.4541666666666666</v>
      </c>
      <c r="J4826" s="13" t="e">
        <f>VLOOKUP(E4826&amp;" "&amp;F4826,tarifas!$A$13:$D$20,4,FALSE)*H4826</f>
        <v>#N/A</v>
      </c>
      <c r="K4826" s="13">
        <f>IF(F4826="COD1",tarifas!$D$11*(SUMIFS($H$11:$H$8770,$F$11:$F$8770,"=COD1",$B$11:$B$8770,"="&amp;B4826)/COUNTIFS($F$11:$F$8770,"=COD1",$B$11:$B$8770,"="&amp;B4826))/COUNTIFS($A$11:$A$8770,"="&amp;A4826,$F$11:$F$8770,"=COD1"),0)</f>
        <v>0</v>
      </c>
      <c r="L4826" s="13" t="e">
        <f>(VLOOKUP(F4826,tarifas!$C$7:$D$10,2,FALSE)+tarifas!$D$21)*datos!H4826</f>
        <v>#N/A</v>
      </c>
      <c r="M4826">
        <v>341.48773</v>
      </c>
      <c r="N4826" s="13" t="e">
        <f t="shared" si="683"/>
        <v>#N/A</v>
      </c>
      <c r="O4826">
        <f t="shared" si="684"/>
        <v>165.92440437264761</v>
      </c>
      <c r="P4826" s="12">
        <f t="shared" si="685"/>
        <v>0</v>
      </c>
      <c r="Q4826">
        <f t="shared" si="686"/>
        <v>175.56332562735238</v>
      </c>
      <c r="R4826">
        <f>$D$2*tarifas!$D$12/24</f>
        <v>1.4541666666666666</v>
      </c>
      <c r="S4826" t="e">
        <f>VLOOKUP(E4826&amp;" "&amp;F4826,tarifas!$A$13:$D$20,4,FALSE)*P4826</f>
        <v>#N/A</v>
      </c>
      <c r="T4826">
        <f>IF(F4826="COD1",tarifas!$D$11*(SUMIFS($P$11:$P$8770,$F$11:$F$8770,"=COD1",$B$11:$B$8770,"="&amp;B4826)/COUNTIFS($F$11:$F$8770,"=COD1",$B$11:$B$8770,"="&amp;B4826))/COUNTIFS($A$11:$A$8770,"="&amp;A4826,$F$11:$F$8770,"=COD1"),0)</f>
        <v>0</v>
      </c>
      <c r="U4826" t="e">
        <f>(VLOOKUP(F4826,tarifas!$C$7:$D$10,2,FALSE)+tarifas!$D$21)*datos!P4826</f>
        <v>#N/A</v>
      </c>
      <c r="V4826" t="e">
        <f t="shared" si="687"/>
        <v>#N/A</v>
      </c>
      <c r="W4826">
        <f t="shared" si="688"/>
        <v>4.9930209808419015</v>
      </c>
    </row>
    <row r="4827" spans="1:23" x14ac:dyDescent="0.25">
      <c r="A4827">
        <f t="shared" si="681"/>
        <v>199</v>
      </c>
      <c r="B4827">
        <f t="shared" si="682"/>
        <v>7</v>
      </c>
      <c r="C4827" s="1">
        <f t="shared" si="689"/>
        <v>41840.666666654986</v>
      </c>
      <c r="D4827" s="7">
        <v>465.43939393939394</v>
      </c>
      <c r="E4827" s="7"/>
      <c r="G4827">
        <v>30.5</v>
      </c>
      <c r="H4827" s="12">
        <v>175.35426600013375</v>
      </c>
      <c r="I4827" s="13">
        <f>$D$2*tarifas!$D$12/24</f>
        <v>1.4541666666666666</v>
      </c>
      <c r="J4827" s="13" t="e">
        <f>VLOOKUP(E4827&amp;" "&amp;F4827,tarifas!$A$13:$D$20,4,FALSE)*H4827</f>
        <v>#N/A</v>
      </c>
      <c r="K4827" s="13">
        <f>IF(F4827="COD1",tarifas!$D$11*(SUMIFS($H$11:$H$8770,$F$11:$F$8770,"=COD1",$B$11:$B$8770,"="&amp;B4827)/COUNTIFS($F$11:$F$8770,"=COD1",$B$11:$B$8770,"="&amp;B4827))/COUNTIFS($A$11:$A$8770,"="&amp;A4827,$F$11:$F$8770,"=COD1"),0)</f>
        <v>0</v>
      </c>
      <c r="L4827" s="13" t="e">
        <f>(VLOOKUP(F4827,tarifas!$C$7:$D$10,2,FALSE)+tarifas!$D$21)*datos!H4827</f>
        <v>#N/A</v>
      </c>
      <c r="M4827">
        <v>226.42632</v>
      </c>
      <c r="N4827" s="13" t="e">
        <f t="shared" si="683"/>
        <v>#N/A</v>
      </c>
      <c r="O4827">
        <f t="shared" si="684"/>
        <v>175.35426600013375</v>
      </c>
      <c r="P4827" s="12">
        <f t="shared" si="685"/>
        <v>0</v>
      </c>
      <c r="Q4827">
        <f t="shared" si="686"/>
        <v>51.072053999866256</v>
      </c>
      <c r="R4827">
        <f>$D$2*tarifas!$D$12/24</f>
        <v>1.4541666666666666</v>
      </c>
      <c r="S4827" t="e">
        <f>VLOOKUP(E4827&amp;" "&amp;F4827,tarifas!$A$13:$D$20,4,FALSE)*P4827</f>
        <v>#N/A</v>
      </c>
      <c r="T4827">
        <f>IF(F4827="COD1",tarifas!$D$11*(SUMIFS($P$11:$P$8770,$F$11:$F$8770,"=COD1",$B$11:$B$8770,"="&amp;B4827)/COUNTIFS($F$11:$F$8770,"=COD1",$B$11:$B$8770,"="&amp;B4827))/COUNTIFS($A$11:$A$8770,"="&amp;A4827,$F$11:$F$8770,"=COD1"),0)</f>
        <v>0</v>
      </c>
      <c r="U4827" t="e">
        <f>(VLOOKUP(F4827,tarifas!$C$7:$D$10,2,FALSE)+tarifas!$D$21)*datos!P4827</f>
        <v>#N/A</v>
      </c>
      <c r="V4827" t="e">
        <f t="shared" si="687"/>
        <v>#N/A</v>
      </c>
      <c r="W4827">
        <f t="shared" si="688"/>
        <v>1.4019278822963286</v>
      </c>
    </row>
    <row r="4828" spans="1:23" x14ac:dyDescent="0.25">
      <c r="A4828">
        <f t="shared" si="681"/>
        <v>199</v>
      </c>
      <c r="B4828">
        <f t="shared" si="682"/>
        <v>7</v>
      </c>
      <c r="C4828" s="1">
        <f t="shared" si="689"/>
        <v>41840.708333321651</v>
      </c>
      <c r="D4828" s="7">
        <v>418.56060606060606</v>
      </c>
      <c r="E4828" s="7"/>
      <c r="G4828">
        <v>32.4</v>
      </c>
      <c r="H4828" s="12">
        <v>176.50414083593242</v>
      </c>
      <c r="I4828" s="13">
        <f>$D$2*tarifas!$D$12/24</f>
        <v>1.4541666666666666</v>
      </c>
      <c r="J4828" s="13" t="e">
        <f>VLOOKUP(E4828&amp;" "&amp;F4828,tarifas!$A$13:$D$20,4,FALSE)*H4828</f>
        <v>#N/A</v>
      </c>
      <c r="K4828" s="13">
        <f>IF(F4828="COD1",tarifas!$D$11*(SUMIFS($H$11:$H$8770,$F$11:$F$8770,"=COD1",$B$11:$B$8770,"="&amp;B4828)/COUNTIFS($F$11:$F$8770,"=COD1",$B$11:$B$8770,"="&amp;B4828))/COUNTIFS($A$11:$A$8770,"="&amp;A4828,$F$11:$F$8770,"=COD1"),0)</f>
        <v>0</v>
      </c>
      <c r="L4828" s="13" t="e">
        <f>(VLOOKUP(F4828,tarifas!$C$7:$D$10,2,FALSE)+tarifas!$D$21)*datos!H4828</f>
        <v>#N/A</v>
      </c>
      <c r="M4828">
        <v>90.678179999999998</v>
      </c>
      <c r="N4828" s="13" t="e">
        <f t="shared" si="683"/>
        <v>#N/A</v>
      </c>
      <c r="O4828">
        <f t="shared" si="684"/>
        <v>90.678179999999998</v>
      </c>
      <c r="P4828" s="12">
        <f t="shared" si="685"/>
        <v>85.82596083593242</v>
      </c>
      <c r="Q4828">
        <f t="shared" si="686"/>
        <v>0</v>
      </c>
      <c r="R4828">
        <f>$D$2*tarifas!$D$12/24</f>
        <v>1.4541666666666666</v>
      </c>
      <c r="S4828" t="e">
        <f>VLOOKUP(E4828&amp;" "&amp;F4828,tarifas!$A$13:$D$20,4,FALSE)*P4828</f>
        <v>#N/A</v>
      </c>
      <c r="T4828">
        <f>IF(F4828="COD1",tarifas!$D$11*(SUMIFS($P$11:$P$8770,$F$11:$F$8770,"=COD1",$B$11:$B$8770,"="&amp;B4828)/COUNTIFS($F$11:$F$8770,"=COD1",$B$11:$B$8770,"="&amp;B4828))/COUNTIFS($A$11:$A$8770,"="&amp;A4828,$F$11:$F$8770,"=COD1"),0)</f>
        <v>0</v>
      </c>
      <c r="U4828" t="e">
        <f>(VLOOKUP(F4828,tarifas!$C$7:$D$10,2,FALSE)+tarifas!$D$21)*datos!P4828</f>
        <v>#N/A</v>
      </c>
      <c r="V4828" t="e">
        <f t="shared" si="687"/>
        <v>#N/A</v>
      </c>
      <c r="W4828">
        <f t="shared" si="688"/>
        <v>0</v>
      </c>
    </row>
    <row r="4829" spans="1:23" x14ac:dyDescent="0.25">
      <c r="A4829">
        <f t="shared" si="681"/>
        <v>199</v>
      </c>
      <c r="B4829">
        <f t="shared" si="682"/>
        <v>7</v>
      </c>
      <c r="C4829" s="1">
        <f t="shared" si="689"/>
        <v>41840.749999988315</v>
      </c>
      <c r="D4829" s="7">
        <v>300.33333333333331</v>
      </c>
      <c r="E4829" s="7"/>
      <c r="G4829">
        <v>33.5</v>
      </c>
      <c r="H4829" s="12">
        <v>170.28288076824282</v>
      </c>
      <c r="I4829" s="13">
        <f>$D$2*tarifas!$D$12/24</f>
        <v>1.4541666666666666</v>
      </c>
      <c r="J4829" s="13" t="e">
        <f>VLOOKUP(E4829&amp;" "&amp;F4829,tarifas!$A$13:$D$20,4,FALSE)*H4829</f>
        <v>#N/A</v>
      </c>
      <c r="K4829" s="13">
        <f>IF(F4829="COD1",tarifas!$D$11*(SUMIFS($H$11:$H$8770,$F$11:$F$8770,"=COD1",$B$11:$B$8770,"="&amp;B4829)/COUNTIFS($F$11:$F$8770,"=COD1",$B$11:$B$8770,"="&amp;B4829))/COUNTIFS($A$11:$A$8770,"="&amp;A4829,$F$11:$F$8770,"=COD1"),0)</f>
        <v>0</v>
      </c>
      <c r="L4829" s="13" t="e">
        <f>(VLOOKUP(F4829,tarifas!$C$7:$D$10,2,FALSE)+tarifas!$D$21)*datos!H4829</f>
        <v>#N/A</v>
      </c>
      <c r="M4829">
        <v>13.349410000000001</v>
      </c>
      <c r="N4829" s="13" t="e">
        <f t="shared" si="683"/>
        <v>#N/A</v>
      </c>
      <c r="O4829">
        <f t="shared" si="684"/>
        <v>13.349410000000001</v>
      </c>
      <c r="P4829" s="12">
        <f t="shared" si="685"/>
        <v>156.93347076824281</v>
      </c>
      <c r="Q4829">
        <f t="shared" si="686"/>
        <v>0</v>
      </c>
      <c r="R4829">
        <f>$D$2*tarifas!$D$12/24</f>
        <v>1.4541666666666666</v>
      </c>
      <c r="S4829" t="e">
        <f>VLOOKUP(E4829&amp;" "&amp;F4829,tarifas!$A$13:$D$20,4,FALSE)*P4829</f>
        <v>#N/A</v>
      </c>
      <c r="T4829">
        <f>IF(F4829="COD1",tarifas!$D$11*(SUMIFS($P$11:$P$8770,$F$11:$F$8770,"=COD1",$B$11:$B$8770,"="&amp;B4829)/COUNTIFS($F$11:$F$8770,"=COD1",$B$11:$B$8770,"="&amp;B4829))/COUNTIFS($A$11:$A$8770,"="&amp;A4829,$F$11:$F$8770,"=COD1"),0)</f>
        <v>0</v>
      </c>
      <c r="U4829" t="e">
        <f>(VLOOKUP(F4829,tarifas!$C$7:$D$10,2,FALSE)+tarifas!$D$21)*datos!P4829</f>
        <v>#N/A</v>
      </c>
      <c r="V4829" t="e">
        <f t="shared" si="687"/>
        <v>#N/A</v>
      </c>
      <c r="W4829">
        <f t="shared" si="688"/>
        <v>0</v>
      </c>
    </row>
    <row r="4830" spans="1:23" x14ac:dyDescent="0.25">
      <c r="A4830">
        <f t="shared" si="681"/>
        <v>199</v>
      </c>
      <c r="B4830">
        <f t="shared" si="682"/>
        <v>7</v>
      </c>
      <c r="C4830" s="1">
        <f t="shared" si="689"/>
        <v>41840.791666654979</v>
      </c>
      <c r="D4830" s="7">
        <v>75.984848484848484</v>
      </c>
      <c r="E4830" s="7"/>
      <c r="G4830">
        <v>38.4</v>
      </c>
      <c r="H4830" s="12">
        <v>184.03689802478951</v>
      </c>
      <c r="I4830" s="13">
        <f>$D$2*tarifas!$D$12/24</f>
        <v>1.4541666666666666</v>
      </c>
      <c r="J4830" s="13" t="e">
        <f>VLOOKUP(E4830&amp;" "&amp;F4830,tarifas!$A$13:$D$20,4,FALSE)*H4830</f>
        <v>#N/A</v>
      </c>
      <c r="K4830" s="13">
        <f>IF(F4830="COD1",tarifas!$D$11*(SUMIFS($H$11:$H$8770,$F$11:$F$8770,"=COD1",$B$11:$B$8770,"="&amp;B4830)/COUNTIFS($F$11:$F$8770,"=COD1",$B$11:$B$8770,"="&amp;B4830))/COUNTIFS($A$11:$A$8770,"="&amp;A4830,$F$11:$F$8770,"=COD1"),0)</f>
        <v>0</v>
      </c>
      <c r="L4830" s="13" t="e">
        <f>(VLOOKUP(F4830,tarifas!$C$7:$D$10,2,FALSE)+tarifas!$D$21)*datos!H4830</f>
        <v>#N/A</v>
      </c>
      <c r="M4830">
        <v>2.9911399999999997</v>
      </c>
      <c r="N4830" s="13" t="e">
        <f t="shared" si="683"/>
        <v>#N/A</v>
      </c>
      <c r="O4830">
        <f t="shared" si="684"/>
        <v>2.9911399999999997</v>
      </c>
      <c r="P4830" s="12">
        <f t="shared" si="685"/>
        <v>181.04575802478951</v>
      </c>
      <c r="Q4830">
        <f t="shared" si="686"/>
        <v>0</v>
      </c>
      <c r="R4830">
        <f>$D$2*tarifas!$D$12/24</f>
        <v>1.4541666666666666</v>
      </c>
      <c r="S4830" t="e">
        <f>VLOOKUP(E4830&amp;" "&amp;F4830,tarifas!$A$13:$D$20,4,FALSE)*P4830</f>
        <v>#N/A</v>
      </c>
      <c r="T4830">
        <f>IF(F4830="COD1",tarifas!$D$11*(SUMIFS($P$11:$P$8770,$F$11:$F$8770,"=COD1",$B$11:$B$8770,"="&amp;B4830)/COUNTIFS($F$11:$F$8770,"=COD1",$B$11:$B$8770,"="&amp;B4830))/COUNTIFS($A$11:$A$8770,"="&amp;A4830,$F$11:$F$8770,"=COD1"),0)</f>
        <v>0</v>
      </c>
      <c r="U4830" t="e">
        <f>(VLOOKUP(F4830,tarifas!$C$7:$D$10,2,FALSE)+tarifas!$D$21)*datos!P4830</f>
        <v>#N/A</v>
      </c>
      <c r="V4830" t="e">
        <f t="shared" si="687"/>
        <v>#N/A</v>
      </c>
      <c r="W4830">
        <f t="shared" si="688"/>
        <v>0</v>
      </c>
    </row>
    <row r="4831" spans="1:23" x14ac:dyDescent="0.25">
      <c r="A4831">
        <f t="shared" si="681"/>
        <v>199</v>
      </c>
      <c r="B4831">
        <f t="shared" si="682"/>
        <v>7</v>
      </c>
      <c r="C4831" s="1">
        <f t="shared" si="689"/>
        <v>41840.833333321643</v>
      </c>
      <c r="D4831" s="7">
        <v>7.2121212121212119</v>
      </c>
      <c r="E4831" s="7"/>
      <c r="G4831">
        <v>44.58</v>
      </c>
      <c r="H4831" s="12">
        <v>186.77219640198629</v>
      </c>
      <c r="I4831" s="13">
        <f>$D$2*tarifas!$D$12/24</f>
        <v>1.4541666666666666</v>
      </c>
      <c r="J4831" s="13" t="e">
        <f>VLOOKUP(E4831&amp;" "&amp;F4831,tarifas!$A$13:$D$20,4,FALSE)*H4831</f>
        <v>#N/A</v>
      </c>
      <c r="K4831" s="13">
        <f>IF(F4831="COD1",tarifas!$D$11*(SUMIFS($H$11:$H$8770,$F$11:$F$8770,"=COD1",$B$11:$B$8770,"="&amp;B4831)/COUNTIFS($F$11:$F$8770,"=COD1",$B$11:$B$8770,"="&amp;B4831))/COUNTIFS($A$11:$A$8770,"="&amp;A4831,$F$11:$F$8770,"=COD1"),0)</f>
        <v>0</v>
      </c>
      <c r="L4831" s="13" t="e">
        <f>(VLOOKUP(F4831,tarifas!$C$7:$D$10,2,FALSE)+tarifas!$D$21)*datos!H4831</f>
        <v>#N/A</v>
      </c>
      <c r="M4831">
        <v>0</v>
      </c>
      <c r="N4831" s="13" t="e">
        <f t="shared" si="683"/>
        <v>#N/A</v>
      </c>
      <c r="O4831">
        <f t="shared" si="684"/>
        <v>0</v>
      </c>
      <c r="P4831" s="12">
        <f t="shared" si="685"/>
        <v>186.77219640198629</v>
      </c>
      <c r="Q4831">
        <f t="shared" si="686"/>
        <v>0</v>
      </c>
      <c r="R4831">
        <f>$D$2*tarifas!$D$12/24</f>
        <v>1.4541666666666666</v>
      </c>
      <c r="S4831" t="e">
        <f>VLOOKUP(E4831&amp;" "&amp;F4831,tarifas!$A$13:$D$20,4,FALSE)*P4831</f>
        <v>#N/A</v>
      </c>
      <c r="T4831">
        <f>IF(F4831="COD1",tarifas!$D$11*(SUMIFS($P$11:$P$8770,$F$11:$F$8770,"=COD1",$B$11:$B$8770,"="&amp;B4831)/COUNTIFS($F$11:$F$8770,"=COD1",$B$11:$B$8770,"="&amp;B4831))/COUNTIFS($A$11:$A$8770,"="&amp;A4831,$F$11:$F$8770,"=COD1"),0)</f>
        <v>0</v>
      </c>
      <c r="U4831" t="e">
        <f>(VLOOKUP(F4831,tarifas!$C$7:$D$10,2,FALSE)+tarifas!$D$21)*datos!P4831</f>
        <v>#N/A</v>
      </c>
      <c r="V4831" t="e">
        <f t="shared" si="687"/>
        <v>#N/A</v>
      </c>
      <c r="W4831">
        <f t="shared" si="688"/>
        <v>0</v>
      </c>
    </row>
    <row r="4832" spans="1:23" x14ac:dyDescent="0.25">
      <c r="A4832">
        <f t="shared" si="681"/>
        <v>199</v>
      </c>
      <c r="B4832">
        <f t="shared" si="682"/>
        <v>7</v>
      </c>
      <c r="C4832" s="1">
        <f t="shared" si="689"/>
        <v>41840.874999988308</v>
      </c>
      <c r="D4832" s="7">
        <v>0</v>
      </c>
      <c r="E4832" s="7"/>
      <c r="G4832">
        <v>56</v>
      </c>
      <c r="H4832" s="12">
        <v>187.81312012769473</v>
      </c>
      <c r="I4832" s="13">
        <f>$D$2*tarifas!$D$12/24</f>
        <v>1.4541666666666666</v>
      </c>
      <c r="J4832" s="13" t="e">
        <f>VLOOKUP(E4832&amp;" "&amp;F4832,tarifas!$A$13:$D$20,4,FALSE)*H4832</f>
        <v>#N/A</v>
      </c>
      <c r="K4832" s="13">
        <f>IF(F4832="COD1",tarifas!$D$11*(SUMIFS($H$11:$H$8770,$F$11:$F$8770,"=COD1",$B$11:$B$8770,"="&amp;B4832)/COUNTIFS($F$11:$F$8770,"=COD1",$B$11:$B$8770,"="&amp;B4832))/COUNTIFS($A$11:$A$8770,"="&amp;A4832,$F$11:$F$8770,"=COD1"),0)</f>
        <v>0</v>
      </c>
      <c r="L4832" s="13" t="e">
        <f>(VLOOKUP(F4832,tarifas!$C$7:$D$10,2,FALSE)+tarifas!$D$21)*datos!H4832</f>
        <v>#N/A</v>
      </c>
      <c r="M4832">
        <v>0</v>
      </c>
      <c r="N4832" s="13" t="e">
        <f t="shared" si="683"/>
        <v>#N/A</v>
      </c>
      <c r="O4832">
        <f t="shared" si="684"/>
        <v>0</v>
      </c>
      <c r="P4832" s="12">
        <f t="shared" si="685"/>
        <v>187.81312012769473</v>
      </c>
      <c r="Q4832">
        <f t="shared" si="686"/>
        <v>0</v>
      </c>
      <c r="R4832">
        <f>$D$2*tarifas!$D$12/24</f>
        <v>1.4541666666666666</v>
      </c>
      <c r="S4832" t="e">
        <f>VLOOKUP(E4832&amp;" "&amp;F4832,tarifas!$A$13:$D$20,4,FALSE)*P4832</f>
        <v>#N/A</v>
      </c>
      <c r="T4832">
        <f>IF(F4832="COD1",tarifas!$D$11*(SUMIFS($P$11:$P$8770,$F$11:$F$8770,"=COD1",$B$11:$B$8770,"="&amp;B4832)/COUNTIFS($F$11:$F$8770,"=COD1",$B$11:$B$8770,"="&amp;B4832))/COUNTIFS($A$11:$A$8770,"="&amp;A4832,$F$11:$F$8770,"=COD1"),0)</f>
        <v>0</v>
      </c>
      <c r="U4832" t="e">
        <f>(VLOOKUP(F4832,tarifas!$C$7:$D$10,2,FALSE)+tarifas!$D$21)*datos!P4832</f>
        <v>#N/A</v>
      </c>
      <c r="V4832" t="e">
        <f t="shared" si="687"/>
        <v>#N/A</v>
      </c>
      <c r="W4832">
        <f t="shared" si="688"/>
        <v>0</v>
      </c>
    </row>
    <row r="4833" spans="1:23" x14ac:dyDescent="0.25">
      <c r="A4833">
        <f t="shared" si="681"/>
        <v>199</v>
      </c>
      <c r="B4833">
        <f t="shared" si="682"/>
        <v>7</v>
      </c>
      <c r="C4833" s="1">
        <f t="shared" si="689"/>
        <v>41840.916666654972</v>
      </c>
      <c r="D4833" s="7">
        <v>0</v>
      </c>
      <c r="E4833" s="7"/>
      <c r="G4833">
        <v>49.74</v>
      </c>
      <c r="H4833" s="12">
        <v>187.42485988665183</v>
      </c>
      <c r="I4833" s="13">
        <f>$D$2*tarifas!$D$12/24</f>
        <v>1.4541666666666666</v>
      </c>
      <c r="J4833" s="13" t="e">
        <f>VLOOKUP(E4833&amp;" "&amp;F4833,tarifas!$A$13:$D$20,4,FALSE)*H4833</f>
        <v>#N/A</v>
      </c>
      <c r="K4833" s="13">
        <f>IF(F4833="COD1",tarifas!$D$11*(SUMIFS($H$11:$H$8770,$F$11:$F$8770,"=COD1",$B$11:$B$8770,"="&amp;B4833)/COUNTIFS($F$11:$F$8770,"=COD1",$B$11:$B$8770,"="&amp;B4833))/COUNTIFS($A$11:$A$8770,"="&amp;A4833,$F$11:$F$8770,"=COD1"),0)</f>
        <v>0</v>
      </c>
      <c r="L4833" s="13" t="e">
        <f>(VLOOKUP(F4833,tarifas!$C$7:$D$10,2,FALSE)+tarifas!$D$21)*datos!H4833</f>
        <v>#N/A</v>
      </c>
      <c r="M4833">
        <v>0</v>
      </c>
      <c r="N4833" s="13" t="e">
        <f t="shared" si="683"/>
        <v>#N/A</v>
      </c>
      <c r="O4833">
        <f t="shared" si="684"/>
        <v>0</v>
      </c>
      <c r="P4833" s="12">
        <f t="shared" si="685"/>
        <v>187.42485988665183</v>
      </c>
      <c r="Q4833">
        <f t="shared" si="686"/>
        <v>0</v>
      </c>
      <c r="R4833">
        <f>$D$2*tarifas!$D$12/24</f>
        <v>1.4541666666666666</v>
      </c>
      <c r="S4833" t="e">
        <f>VLOOKUP(E4833&amp;" "&amp;F4833,tarifas!$A$13:$D$20,4,FALSE)*P4833</f>
        <v>#N/A</v>
      </c>
      <c r="T4833">
        <f>IF(F4833="COD1",tarifas!$D$11*(SUMIFS($P$11:$P$8770,$F$11:$F$8770,"=COD1",$B$11:$B$8770,"="&amp;B4833)/COUNTIFS($F$11:$F$8770,"=COD1",$B$11:$B$8770,"="&amp;B4833))/COUNTIFS($A$11:$A$8770,"="&amp;A4833,$F$11:$F$8770,"=COD1"),0)</f>
        <v>0</v>
      </c>
      <c r="U4833" t="e">
        <f>(VLOOKUP(F4833,tarifas!$C$7:$D$10,2,FALSE)+tarifas!$D$21)*datos!P4833</f>
        <v>#N/A</v>
      </c>
      <c r="V4833" t="e">
        <f t="shared" si="687"/>
        <v>#N/A</v>
      </c>
      <c r="W4833">
        <f t="shared" si="688"/>
        <v>0</v>
      </c>
    </row>
    <row r="4834" spans="1:23" x14ac:dyDescent="0.25">
      <c r="A4834">
        <f t="shared" si="681"/>
        <v>199</v>
      </c>
      <c r="B4834">
        <f t="shared" si="682"/>
        <v>7</v>
      </c>
      <c r="C4834" s="1">
        <f t="shared" si="689"/>
        <v>41840.958333321636</v>
      </c>
      <c r="D4834" s="7">
        <v>0</v>
      </c>
      <c r="E4834" s="7"/>
      <c r="G4834">
        <v>57.91</v>
      </c>
      <c r="H4834" s="12">
        <v>181.27515537927997</v>
      </c>
      <c r="I4834" s="13">
        <f>$D$2*tarifas!$D$12/24</f>
        <v>1.4541666666666666</v>
      </c>
      <c r="J4834" s="13" t="e">
        <f>VLOOKUP(E4834&amp;" "&amp;F4834,tarifas!$A$13:$D$20,4,FALSE)*H4834</f>
        <v>#N/A</v>
      </c>
      <c r="K4834" s="13">
        <f>IF(F4834="COD1",tarifas!$D$11*(SUMIFS($H$11:$H$8770,$F$11:$F$8770,"=COD1",$B$11:$B$8770,"="&amp;B4834)/COUNTIFS($F$11:$F$8770,"=COD1",$B$11:$B$8770,"="&amp;B4834))/COUNTIFS($A$11:$A$8770,"="&amp;A4834,$F$11:$F$8770,"=COD1"),0)</f>
        <v>0</v>
      </c>
      <c r="L4834" s="13" t="e">
        <f>(VLOOKUP(F4834,tarifas!$C$7:$D$10,2,FALSE)+tarifas!$D$21)*datos!H4834</f>
        <v>#N/A</v>
      </c>
      <c r="M4834">
        <v>0</v>
      </c>
      <c r="N4834" s="13" t="e">
        <f t="shared" si="683"/>
        <v>#N/A</v>
      </c>
      <c r="O4834">
        <f t="shared" si="684"/>
        <v>0</v>
      </c>
      <c r="P4834" s="12">
        <f t="shared" si="685"/>
        <v>181.27515537927997</v>
      </c>
      <c r="Q4834">
        <f t="shared" si="686"/>
        <v>0</v>
      </c>
      <c r="R4834">
        <f>$D$2*tarifas!$D$12/24</f>
        <v>1.4541666666666666</v>
      </c>
      <c r="S4834" t="e">
        <f>VLOOKUP(E4834&amp;" "&amp;F4834,tarifas!$A$13:$D$20,4,FALSE)*P4834</f>
        <v>#N/A</v>
      </c>
      <c r="T4834">
        <f>IF(F4834="COD1",tarifas!$D$11*(SUMIFS($P$11:$P$8770,$F$11:$F$8770,"=COD1",$B$11:$B$8770,"="&amp;B4834)/COUNTIFS($F$11:$F$8770,"=COD1",$B$11:$B$8770,"="&amp;B4834))/COUNTIFS($A$11:$A$8770,"="&amp;A4834,$F$11:$F$8770,"=COD1"),0)</f>
        <v>0</v>
      </c>
      <c r="U4834" t="e">
        <f>(VLOOKUP(F4834,tarifas!$C$7:$D$10,2,FALSE)+tarifas!$D$21)*datos!P4834</f>
        <v>#N/A</v>
      </c>
      <c r="V4834" t="e">
        <f t="shared" si="687"/>
        <v>#N/A</v>
      </c>
      <c r="W4834">
        <f t="shared" si="688"/>
        <v>0</v>
      </c>
    </row>
    <row r="4835" spans="1:23" x14ac:dyDescent="0.25">
      <c r="A4835">
        <f t="shared" si="681"/>
        <v>200</v>
      </c>
      <c r="B4835">
        <f t="shared" si="682"/>
        <v>7</v>
      </c>
      <c r="C4835" s="1">
        <f t="shared" si="689"/>
        <v>41840.9999999883</v>
      </c>
      <c r="D4835" s="7">
        <v>0</v>
      </c>
      <c r="E4835" s="7"/>
      <c r="G4835">
        <v>53.1</v>
      </c>
      <c r="H4835" s="12">
        <v>180.24008444366712</v>
      </c>
      <c r="I4835" s="13">
        <f>$D$2*tarifas!$D$12/24</f>
        <v>1.4541666666666666</v>
      </c>
      <c r="J4835" s="13" t="e">
        <f>VLOOKUP(E4835&amp;" "&amp;F4835,tarifas!$A$13:$D$20,4,FALSE)*H4835</f>
        <v>#N/A</v>
      </c>
      <c r="K4835" s="13">
        <f>IF(F4835="COD1",tarifas!$D$11*(SUMIFS($H$11:$H$8770,$F$11:$F$8770,"=COD1",$B$11:$B$8770,"="&amp;B4835)/COUNTIFS($F$11:$F$8770,"=COD1",$B$11:$B$8770,"="&amp;B4835))/COUNTIFS($A$11:$A$8770,"="&amp;A4835,$F$11:$F$8770,"=COD1"),0)</f>
        <v>0</v>
      </c>
      <c r="L4835" s="13" t="e">
        <f>(VLOOKUP(F4835,tarifas!$C$7:$D$10,2,FALSE)+tarifas!$D$21)*datos!H4835</f>
        <v>#N/A</v>
      </c>
      <c r="M4835">
        <v>0</v>
      </c>
      <c r="N4835" s="13" t="e">
        <f t="shared" si="683"/>
        <v>#N/A</v>
      </c>
      <c r="O4835">
        <f t="shared" si="684"/>
        <v>0</v>
      </c>
      <c r="P4835" s="12">
        <f t="shared" si="685"/>
        <v>180.24008444366712</v>
      </c>
      <c r="Q4835">
        <f t="shared" si="686"/>
        <v>0</v>
      </c>
      <c r="R4835">
        <f>$D$2*tarifas!$D$12/24</f>
        <v>1.4541666666666666</v>
      </c>
      <c r="S4835" t="e">
        <f>VLOOKUP(E4835&amp;" "&amp;F4835,tarifas!$A$13:$D$20,4,FALSE)*P4835</f>
        <v>#N/A</v>
      </c>
      <c r="T4835">
        <f>IF(F4835="COD1",tarifas!$D$11*(SUMIFS($P$11:$P$8770,$F$11:$F$8770,"=COD1",$B$11:$B$8770,"="&amp;B4835)/COUNTIFS($F$11:$F$8770,"=COD1",$B$11:$B$8770,"="&amp;B4835))/COUNTIFS($A$11:$A$8770,"="&amp;A4835,$F$11:$F$8770,"=COD1"),0)</f>
        <v>0</v>
      </c>
      <c r="U4835" t="e">
        <f>(VLOOKUP(F4835,tarifas!$C$7:$D$10,2,FALSE)+tarifas!$D$21)*datos!P4835</f>
        <v>#N/A</v>
      </c>
      <c r="V4835" t="e">
        <f t="shared" si="687"/>
        <v>#N/A</v>
      </c>
      <c r="W4835">
        <f t="shared" si="688"/>
        <v>0</v>
      </c>
    </row>
    <row r="4836" spans="1:23" x14ac:dyDescent="0.25">
      <c r="A4836">
        <f t="shared" si="681"/>
        <v>200</v>
      </c>
      <c r="B4836">
        <f t="shared" si="682"/>
        <v>7</v>
      </c>
      <c r="C4836" s="1">
        <f t="shared" si="689"/>
        <v>41841.041666654965</v>
      </c>
      <c r="D4836" s="7">
        <v>0</v>
      </c>
      <c r="E4836" s="7"/>
      <c r="G4836">
        <v>44.58</v>
      </c>
      <c r="H4836" s="12">
        <v>177.60202437950886</v>
      </c>
      <c r="I4836" s="13">
        <f>$D$2*tarifas!$D$12/24</f>
        <v>1.4541666666666666</v>
      </c>
      <c r="J4836" s="13" t="e">
        <f>VLOOKUP(E4836&amp;" "&amp;F4836,tarifas!$A$13:$D$20,4,FALSE)*H4836</f>
        <v>#N/A</v>
      </c>
      <c r="K4836" s="13">
        <f>IF(F4836="COD1",tarifas!$D$11*(SUMIFS($H$11:$H$8770,$F$11:$F$8770,"=COD1",$B$11:$B$8770,"="&amp;B4836)/COUNTIFS($F$11:$F$8770,"=COD1",$B$11:$B$8770,"="&amp;B4836))/COUNTIFS($A$11:$A$8770,"="&amp;A4836,$F$11:$F$8770,"=COD1"),0)</f>
        <v>0</v>
      </c>
      <c r="L4836" s="13" t="e">
        <f>(VLOOKUP(F4836,tarifas!$C$7:$D$10,2,FALSE)+tarifas!$D$21)*datos!H4836</f>
        <v>#N/A</v>
      </c>
      <c r="M4836">
        <v>0</v>
      </c>
      <c r="N4836" s="13" t="e">
        <f t="shared" si="683"/>
        <v>#N/A</v>
      </c>
      <c r="O4836">
        <f t="shared" si="684"/>
        <v>0</v>
      </c>
      <c r="P4836" s="12">
        <f t="shared" si="685"/>
        <v>177.60202437950886</v>
      </c>
      <c r="Q4836">
        <f t="shared" si="686"/>
        <v>0</v>
      </c>
      <c r="R4836">
        <f>$D$2*tarifas!$D$12/24</f>
        <v>1.4541666666666666</v>
      </c>
      <c r="S4836" t="e">
        <f>VLOOKUP(E4836&amp;" "&amp;F4836,tarifas!$A$13:$D$20,4,FALSE)*P4836</f>
        <v>#N/A</v>
      </c>
      <c r="T4836">
        <f>IF(F4836="COD1",tarifas!$D$11*(SUMIFS($P$11:$P$8770,$F$11:$F$8770,"=COD1",$B$11:$B$8770,"="&amp;B4836)/COUNTIFS($F$11:$F$8770,"=COD1",$B$11:$B$8770,"="&amp;B4836))/COUNTIFS($A$11:$A$8770,"="&amp;A4836,$F$11:$F$8770,"=COD1"),0)</f>
        <v>0</v>
      </c>
      <c r="U4836" t="e">
        <f>(VLOOKUP(F4836,tarifas!$C$7:$D$10,2,FALSE)+tarifas!$D$21)*datos!P4836</f>
        <v>#N/A</v>
      </c>
      <c r="V4836" t="e">
        <f t="shared" si="687"/>
        <v>#N/A</v>
      </c>
      <c r="W4836">
        <f t="shared" si="688"/>
        <v>0</v>
      </c>
    </row>
    <row r="4837" spans="1:23" x14ac:dyDescent="0.25">
      <c r="A4837">
        <f t="shared" si="681"/>
        <v>200</v>
      </c>
      <c r="B4837">
        <f t="shared" si="682"/>
        <v>7</v>
      </c>
      <c r="C4837" s="1">
        <f t="shared" si="689"/>
        <v>41841.083333321629</v>
      </c>
      <c r="D4837" s="7">
        <v>0</v>
      </c>
      <c r="E4837" s="7"/>
      <c r="G4837">
        <v>44.05</v>
      </c>
      <c r="H4837" s="12">
        <v>175.41672981327568</v>
      </c>
      <c r="I4837" s="13">
        <f>$D$2*tarifas!$D$12/24</f>
        <v>1.4541666666666666</v>
      </c>
      <c r="J4837" s="13" t="e">
        <f>VLOOKUP(E4837&amp;" "&amp;F4837,tarifas!$A$13:$D$20,4,FALSE)*H4837</f>
        <v>#N/A</v>
      </c>
      <c r="K4837" s="13">
        <f>IF(F4837="COD1",tarifas!$D$11*(SUMIFS($H$11:$H$8770,$F$11:$F$8770,"=COD1",$B$11:$B$8770,"="&amp;B4837)/COUNTIFS($F$11:$F$8770,"=COD1",$B$11:$B$8770,"="&amp;B4837))/COUNTIFS($A$11:$A$8770,"="&amp;A4837,$F$11:$F$8770,"=COD1"),0)</f>
        <v>0</v>
      </c>
      <c r="L4837" s="13" t="e">
        <f>(VLOOKUP(F4837,tarifas!$C$7:$D$10,2,FALSE)+tarifas!$D$21)*datos!H4837</f>
        <v>#N/A</v>
      </c>
      <c r="M4837">
        <v>0</v>
      </c>
      <c r="N4837" s="13" t="e">
        <f t="shared" si="683"/>
        <v>#N/A</v>
      </c>
      <c r="O4837">
        <f t="shared" si="684"/>
        <v>0</v>
      </c>
      <c r="P4837" s="12">
        <f t="shared" si="685"/>
        <v>175.41672981327568</v>
      </c>
      <c r="Q4837">
        <f t="shared" si="686"/>
        <v>0</v>
      </c>
      <c r="R4837">
        <f>$D$2*tarifas!$D$12/24</f>
        <v>1.4541666666666666</v>
      </c>
      <c r="S4837" t="e">
        <f>VLOOKUP(E4837&amp;" "&amp;F4837,tarifas!$A$13:$D$20,4,FALSE)*P4837</f>
        <v>#N/A</v>
      </c>
      <c r="T4837">
        <f>IF(F4837="COD1",tarifas!$D$11*(SUMIFS($P$11:$P$8770,$F$11:$F$8770,"=COD1",$B$11:$B$8770,"="&amp;B4837)/COUNTIFS($F$11:$F$8770,"=COD1",$B$11:$B$8770,"="&amp;B4837))/COUNTIFS($A$11:$A$8770,"="&amp;A4837,$F$11:$F$8770,"=COD1"),0)</f>
        <v>0</v>
      </c>
      <c r="U4837" t="e">
        <f>(VLOOKUP(F4837,tarifas!$C$7:$D$10,2,FALSE)+tarifas!$D$21)*datos!P4837</f>
        <v>#N/A</v>
      </c>
      <c r="V4837" t="e">
        <f t="shared" si="687"/>
        <v>#N/A</v>
      </c>
      <c r="W4837">
        <f t="shared" si="688"/>
        <v>0</v>
      </c>
    </row>
    <row r="4838" spans="1:23" x14ac:dyDescent="0.25">
      <c r="A4838">
        <f t="shared" si="681"/>
        <v>200</v>
      </c>
      <c r="B4838">
        <f t="shared" si="682"/>
        <v>7</v>
      </c>
      <c r="C4838" s="1">
        <f t="shared" si="689"/>
        <v>41841.124999988293</v>
      </c>
      <c r="D4838" s="7">
        <v>0</v>
      </c>
      <c r="E4838" s="7"/>
      <c r="G4838">
        <v>39.880000000000003</v>
      </c>
      <c r="H4838" s="12">
        <v>174.68419264966798</v>
      </c>
      <c r="I4838" s="13">
        <f>$D$2*tarifas!$D$12/24</f>
        <v>1.4541666666666666</v>
      </c>
      <c r="J4838" s="13" t="e">
        <f>VLOOKUP(E4838&amp;" "&amp;F4838,tarifas!$A$13:$D$20,4,FALSE)*H4838</f>
        <v>#N/A</v>
      </c>
      <c r="K4838" s="13">
        <f>IF(F4838="COD1",tarifas!$D$11*(SUMIFS($H$11:$H$8770,$F$11:$F$8770,"=COD1",$B$11:$B$8770,"="&amp;B4838)/COUNTIFS($F$11:$F$8770,"=COD1",$B$11:$B$8770,"="&amp;B4838))/COUNTIFS($A$11:$A$8770,"="&amp;A4838,$F$11:$F$8770,"=COD1"),0)</f>
        <v>0</v>
      </c>
      <c r="L4838" s="13" t="e">
        <f>(VLOOKUP(F4838,tarifas!$C$7:$D$10,2,FALSE)+tarifas!$D$21)*datos!H4838</f>
        <v>#N/A</v>
      </c>
      <c r="M4838">
        <v>0</v>
      </c>
      <c r="N4838" s="13" t="e">
        <f t="shared" si="683"/>
        <v>#N/A</v>
      </c>
      <c r="O4838">
        <f t="shared" si="684"/>
        <v>0</v>
      </c>
      <c r="P4838" s="12">
        <f t="shared" si="685"/>
        <v>174.68419264966798</v>
      </c>
      <c r="Q4838">
        <f t="shared" si="686"/>
        <v>0</v>
      </c>
      <c r="R4838">
        <f>$D$2*tarifas!$D$12/24</f>
        <v>1.4541666666666666</v>
      </c>
      <c r="S4838" t="e">
        <f>VLOOKUP(E4838&amp;" "&amp;F4838,tarifas!$A$13:$D$20,4,FALSE)*P4838</f>
        <v>#N/A</v>
      </c>
      <c r="T4838">
        <f>IF(F4838="COD1",tarifas!$D$11*(SUMIFS($P$11:$P$8770,$F$11:$F$8770,"=COD1",$B$11:$B$8770,"="&amp;B4838)/COUNTIFS($F$11:$F$8770,"=COD1",$B$11:$B$8770,"="&amp;B4838))/COUNTIFS($A$11:$A$8770,"="&amp;A4838,$F$11:$F$8770,"=COD1"),0)</f>
        <v>0</v>
      </c>
      <c r="U4838" t="e">
        <f>(VLOOKUP(F4838,tarifas!$C$7:$D$10,2,FALSE)+tarifas!$D$21)*datos!P4838</f>
        <v>#N/A</v>
      </c>
      <c r="V4838" t="e">
        <f t="shared" si="687"/>
        <v>#N/A</v>
      </c>
      <c r="W4838">
        <f t="shared" si="688"/>
        <v>0</v>
      </c>
    </row>
    <row r="4839" spans="1:23" x14ac:dyDescent="0.25">
      <c r="A4839">
        <f t="shared" si="681"/>
        <v>200</v>
      </c>
      <c r="B4839">
        <f t="shared" si="682"/>
        <v>7</v>
      </c>
      <c r="C4839" s="1">
        <f t="shared" si="689"/>
        <v>41841.166666654957</v>
      </c>
      <c r="D4839" s="7">
        <v>0</v>
      </c>
      <c r="E4839" s="7"/>
      <c r="G4839">
        <v>41.26</v>
      </c>
      <c r="H4839" s="12">
        <v>176.66448761881219</v>
      </c>
      <c r="I4839" s="13">
        <f>$D$2*tarifas!$D$12/24</f>
        <v>1.4541666666666666</v>
      </c>
      <c r="J4839" s="13" t="e">
        <f>VLOOKUP(E4839&amp;" "&amp;F4839,tarifas!$A$13:$D$20,4,FALSE)*H4839</f>
        <v>#N/A</v>
      </c>
      <c r="K4839" s="13">
        <f>IF(F4839="COD1",tarifas!$D$11*(SUMIFS($H$11:$H$8770,$F$11:$F$8770,"=COD1",$B$11:$B$8770,"="&amp;B4839)/COUNTIFS($F$11:$F$8770,"=COD1",$B$11:$B$8770,"="&amp;B4839))/COUNTIFS($A$11:$A$8770,"="&amp;A4839,$F$11:$F$8770,"=COD1"),0)</f>
        <v>0</v>
      </c>
      <c r="L4839" s="13" t="e">
        <f>(VLOOKUP(F4839,tarifas!$C$7:$D$10,2,FALSE)+tarifas!$D$21)*datos!H4839</f>
        <v>#N/A</v>
      </c>
      <c r="M4839">
        <v>0</v>
      </c>
      <c r="N4839" s="13" t="e">
        <f t="shared" si="683"/>
        <v>#N/A</v>
      </c>
      <c r="O4839">
        <f t="shared" si="684"/>
        <v>0</v>
      </c>
      <c r="P4839" s="12">
        <f t="shared" si="685"/>
        <v>176.66448761881219</v>
      </c>
      <c r="Q4839">
        <f t="shared" si="686"/>
        <v>0</v>
      </c>
      <c r="R4839">
        <f>$D$2*tarifas!$D$12/24</f>
        <v>1.4541666666666666</v>
      </c>
      <c r="S4839" t="e">
        <f>VLOOKUP(E4839&amp;" "&amp;F4839,tarifas!$A$13:$D$20,4,FALSE)*P4839</f>
        <v>#N/A</v>
      </c>
      <c r="T4839">
        <f>IF(F4839="COD1",tarifas!$D$11*(SUMIFS($P$11:$P$8770,$F$11:$F$8770,"=COD1",$B$11:$B$8770,"="&amp;B4839)/COUNTIFS($F$11:$F$8770,"=COD1",$B$11:$B$8770,"="&amp;B4839))/COUNTIFS($A$11:$A$8770,"="&amp;A4839,$F$11:$F$8770,"=COD1"),0)</f>
        <v>0</v>
      </c>
      <c r="U4839" t="e">
        <f>(VLOOKUP(F4839,tarifas!$C$7:$D$10,2,FALSE)+tarifas!$D$21)*datos!P4839</f>
        <v>#N/A</v>
      </c>
      <c r="V4839" t="e">
        <f t="shared" si="687"/>
        <v>#N/A</v>
      </c>
      <c r="W4839">
        <f t="shared" si="688"/>
        <v>0</v>
      </c>
    </row>
    <row r="4840" spans="1:23" x14ac:dyDescent="0.25">
      <c r="A4840">
        <f t="shared" si="681"/>
        <v>200</v>
      </c>
      <c r="B4840">
        <f t="shared" si="682"/>
        <v>7</v>
      </c>
      <c r="C4840" s="1">
        <f t="shared" si="689"/>
        <v>41841.208333321621</v>
      </c>
      <c r="D4840" s="7">
        <v>0</v>
      </c>
      <c r="E4840" s="7"/>
      <c r="G4840">
        <v>44.58</v>
      </c>
      <c r="H4840" s="12">
        <v>172.19621311865086</v>
      </c>
      <c r="I4840" s="13">
        <f>$D$2*tarifas!$D$12/24</f>
        <v>1.4541666666666666</v>
      </c>
      <c r="J4840" s="13" t="e">
        <f>VLOOKUP(E4840&amp;" "&amp;F4840,tarifas!$A$13:$D$20,4,FALSE)*H4840</f>
        <v>#N/A</v>
      </c>
      <c r="K4840" s="13">
        <f>IF(F4840="COD1",tarifas!$D$11*(SUMIFS($H$11:$H$8770,$F$11:$F$8770,"=COD1",$B$11:$B$8770,"="&amp;B4840)/COUNTIFS($F$11:$F$8770,"=COD1",$B$11:$B$8770,"="&amp;B4840))/COUNTIFS($A$11:$A$8770,"="&amp;A4840,$F$11:$F$8770,"=COD1"),0)</f>
        <v>0</v>
      </c>
      <c r="L4840" s="13" t="e">
        <f>(VLOOKUP(F4840,tarifas!$C$7:$D$10,2,FALSE)+tarifas!$D$21)*datos!H4840</f>
        <v>#N/A</v>
      </c>
      <c r="M4840">
        <v>6.4520200000000001</v>
      </c>
      <c r="N4840" s="13" t="e">
        <f t="shared" si="683"/>
        <v>#N/A</v>
      </c>
      <c r="O4840">
        <f t="shared" si="684"/>
        <v>6.4520200000000001</v>
      </c>
      <c r="P4840" s="12">
        <f t="shared" si="685"/>
        <v>165.74419311865086</v>
      </c>
      <c r="Q4840">
        <f t="shared" si="686"/>
        <v>0</v>
      </c>
      <c r="R4840">
        <f>$D$2*tarifas!$D$12/24</f>
        <v>1.4541666666666666</v>
      </c>
      <c r="S4840" t="e">
        <f>VLOOKUP(E4840&amp;" "&amp;F4840,tarifas!$A$13:$D$20,4,FALSE)*P4840</f>
        <v>#N/A</v>
      </c>
      <c r="T4840">
        <f>IF(F4840="COD1",tarifas!$D$11*(SUMIFS($P$11:$P$8770,$F$11:$F$8770,"=COD1",$B$11:$B$8770,"="&amp;B4840)/COUNTIFS($F$11:$F$8770,"=COD1",$B$11:$B$8770,"="&amp;B4840))/COUNTIFS($A$11:$A$8770,"="&amp;A4840,$F$11:$F$8770,"=COD1"),0)</f>
        <v>0</v>
      </c>
      <c r="U4840" t="e">
        <f>(VLOOKUP(F4840,tarifas!$C$7:$D$10,2,FALSE)+tarifas!$D$21)*datos!P4840</f>
        <v>#N/A</v>
      </c>
      <c r="V4840" t="e">
        <f t="shared" si="687"/>
        <v>#N/A</v>
      </c>
      <c r="W4840">
        <f t="shared" si="688"/>
        <v>0</v>
      </c>
    </row>
    <row r="4841" spans="1:23" x14ac:dyDescent="0.25">
      <c r="A4841">
        <f t="shared" si="681"/>
        <v>200</v>
      </c>
      <c r="B4841">
        <f t="shared" si="682"/>
        <v>7</v>
      </c>
      <c r="C4841" s="1">
        <f t="shared" si="689"/>
        <v>41841.249999988286</v>
      </c>
      <c r="D4841" s="7">
        <v>0</v>
      </c>
      <c r="E4841" s="7"/>
      <c r="G4841">
        <v>46.54</v>
      </c>
      <c r="H4841" s="12">
        <v>165.40749079604603</v>
      </c>
      <c r="I4841" s="13">
        <f>$D$2*tarifas!$D$12/24</f>
        <v>1.4541666666666666</v>
      </c>
      <c r="J4841" s="13" t="e">
        <f>VLOOKUP(E4841&amp;" "&amp;F4841,tarifas!$A$13:$D$20,4,FALSE)*H4841</f>
        <v>#N/A</v>
      </c>
      <c r="K4841" s="13">
        <f>IF(F4841="COD1",tarifas!$D$11*(SUMIFS($H$11:$H$8770,$F$11:$F$8770,"=COD1",$B$11:$B$8770,"="&amp;B4841)/COUNTIFS($F$11:$F$8770,"=COD1",$B$11:$B$8770,"="&amp;B4841))/COUNTIFS($A$11:$A$8770,"="&amp;A4841,$F$11:$F$8770,"=COD1"),0)</f>
        <v>0</v>
      </c>
      <c r="L4841" s="13" t="e">
        <f>(VLOOKUP(F4841,tarifas!$C$7:$D$10,2,FALSE)+tarifas!$D$21)*datos!H4841</f>
        <v>#N/A</v>
      </c>
      <c r="M4841">
        <v>36.206859999999999</v>
      </c>
      <c r="N4841" s="13" t="e">
        <f t="shared" si="683"/>
        <v>#N/A</v>
      </c>
      <c r="O4841">
        <f t="shared" si="684"/>
        <v>36.206859999999999</v>
      </c>
      <c r="P4841" s="12">
        <f t="shared" si="685"/>
        <v>129.20063079604603</v>
      </c>
      <c r="Q4841">
        <f t="shared" si="686"/>
        <v>0</v>
      </c>
      <c r="R4841">
        <f>$D$2*tarifas!$D$12/24</f>
        <v>1.4541666666666666</v>
      </c>
      <c r="S4841" t="e">
        <f>VLOOKUP(E4841&amp;" "&amp;F4841,tarifas!$A$13:$D$20,4,FALSE)*P4841</f>
        <v>#N/A</v>
      </c>
      <c r="T4841">
        <f>IF(F4841="COD1",tarifas!$D$11*(SUMIFS($P$11:$P$8770,$F$11:$F$8770,"=COD1",$B$11:$B$8770,"="&amp;B4841)/COUNTIFS($F$11:$F$8770,"=COD1",$B$11:$B$8770,"="&amp;B4841))/COUNTIFS($A$11:$A$8770,"="&amp;A4841,$F$11:$F$8770,"=COD1"),0)</f>
        <v>0</v>
      </c>
      <c r="U4841" t="e">
        <f>(VLOOKUP(F4841,tarifas!$C$7:$D$10,2,FALSE)+tarifas!$D$21)*datos!P4841</f>
        <v>#N/A</v>
      </c>
      <c r="V4841" t="e">
        <f t="shared" si="687"/>
        <v>#N/A</v>
      </c>
      <c r="W4841">
        <f t="shared" si="688"/>
        <v>0</v>
      </c>
    </row>
    <row r="4842" spans="1:23" x14ac:dyDescent="0.25">
      <c r="A4842">
        <f t="shared" si="681"/>
        <v>200</v>
      </c>
      <c r="B4842">
        <f t="shared" si="682"/>
        <v>7</v>
      </c>
      <c r="C4842" s="1">
        <f t="shared" si="689"/>
        <v>41841.29166665495</v>
      </c>
      <c r="D4842" s="7">
        <v>87.060606060606062</v>
      </c>
      <c r="E4842" s="7"/>
      <c r="G4842">
        <v>57.12</v>
      </c>
      <c r="H4842" s="12">
        <v>220.18677612471706</v>
      </c>
      <c r="I4842" s="13">
        <f>$D$2*tarifas!$D$12/24</f>
        <v>1.4541666666666666</v>
      </c>
      <c r="J4842" s="13" t="e">
        <f>VLOOKUP(E4842&amp;" "&amp;F4842,tarifas!$A$13:$D$20,4,FALSE)*H4842</f>
        <v>#N/A</v>
      </c>
      <c r="K4842" s="13">
        <f>IF(F4842="COD1",tarifas!$D$11*(SUMIFS($H$11:$H$8770,$F$11:$F$8770,"=COD1",$B$11:$B$8770,"="&amp;B4842)/COUNTIFS($F$11:$F$8770,"=COD1",$B$11:$B$8770,"="&amp;B4842))/COUNTIFS($A$11:$A$8770,"="&amp;A4842,$F$11:$F$8770,"=COD1"),0)</f>
        <v>0</v>
      </c>
      <c r="L4842" s="13" t="e">
        <f>(VLOOKUP(F4842,tarifas!$C$7:$D$10,2,FALSE)+tarifas!$D$21)*datos!H4842</f>
        <v>#N/A</v>
      </c>
      <c r="M4842">
        <v>166.13871</v>
      </c>
      <c r="N4842" s="13" t="e">
        <f t="shared" si="683"/>
        <v>#N/A</v>
      </c>
      <c r="O4842">
        <f t="shared" si="684"/>
        <v>166.13871</v>
      </c>
      <c r="P4842" s="12">
        <f t="shared" si="685"/>
        <v>54.048066124717053</v>
      </c>
      <c r="Q4842">
        <f t="shared" si="686"/>
        <v>0</v>
      </c>
      <c r="R4842">
        <f>$D$2*tarifas!$D$12/24</f>
        <v>1.4541666666666666</v>
      </c>
      <c r="S4842" t="e">
        <f>VLOOKUP(E4842&amp;" "&amp;F4842,tarifas!$A$13:$D$20,4,FALSE)*P4842</f>
        <v>#N/A</v>
      </c>
      <c r="T4842">
        <f>IF(F4842="COD1",tarifas!$D$11*(SUMIFS($P$11:$P$8770,$F$11:$F$8770,"=COD1",$B$11:$B$8770,"="&amp;B4842)/COUNTIFS($F$11:$F$8770,"=COD1",$B$11:$B$8770,"="&amp;B4842))/COUNTIFS($A$11:$A$8770,"="&amp;A4842,$F$11:$F$8770,"=COD1"),0)</f>
        <v>0</v>
      </c>
      <c r="U4842" t="e">
        <f>(VLOOKUP(F4842,tarifas!$C$7:$D$10,2,FALSE)+tarifas!$D$21)*datos!P4842</f>
        <v>#N/A</v>
      </c>
      <c r="V4842" t="e">
        <f t="shared" si="687"/>
        <v>#N/A</v>
      </c>
      <c r="W4842">
        <f t="shared" si="688"/>
        <v>0</v>
      </c>
    </row>
    <row r="4843" spans="1:23" x14ac:dyDescent="0.25">
      <c r="A4843">
        <f t="shared" si="681"/>
        <v>200</v>
      </c>
      <c r="B4843">
        <f t="shared" si="682"/>
        <v>7</v>
      </c>
      <c r="C4843" s="1">
        <f t="shared" si="689"/>
        <v>41841.333333321614</v>
      </c>
      <c r="D4843" s="7">
        <v>247.78787878787878</v>
      </c>
      <c r="E4843" s="7"/>
      <c r="G4843">
        <v>58.34</v>
      </c>
      <c r="H4843" s="12">
        <v>341.48477914710168</v>
      </c>
      <c r="I4843" s="13">
        <f>$D$2*tarifas!$D$12/24</f>
        <v>1.4541666666666666</v>
      </c>
      <c r="J4843" s="13" t="e">
        <f>VLOOKUP(E4843&amp;" "&amp;F4843,tarifas!$A$13:$D$20,4,FALSE)*H4843</f>
        <v>#N/A</v>
      </c>
      <c r="K4843" s="13">
        <f>IF(F4843="COD1",tarifas!$D$11*(SUMIFS($H$11:$H$8770,$F$11:$F$8770,"=COD1",$B$11:$B$8770,"="&amp;B4843)/COUNTIFS($F$11:$F$8770,"=COD1",$B$11:$B$8770,"="&amp;B4843))/COUNTIFS($A$11:$A$8770,"="&amp;A4843,$F$11:$F$8770,"=COD1"),0)</f>
        <v>0</v>
      </c>
      <c r="L4843" s="13" t="e">
        <f>(VLOOKUP(F4843,tarifas!$C$7:$D$10,2,FALSE)+tarifas!$D$21)*datos!H4843</f>
        <v>#N/A</v>
      </c>
      <c r="M4843">
        <v>292.66785999999996</v>
      </c>
      <c r="N4843" s="13" t="e">
        <f t="shared" si="683"/>
        <v>#N/A</v>
      </c>
      <c r="O4843">
        <f t="shared" si="684"/>
        <v>292.66785999999996</v>
      </c>
      <c r="P4843" s="12">
        <f t="shared" si="685"/>
        <v>48.816919147101714</v>
      </c>
      <c r="Q4843">
        <f t="shared" si="686"/>
        <v>0</v>
      </c>
      <c r="R4843">
        <f>$D$2*tarifas!$D$12/24</f>
        <v>1.4541666666666666</v>
      </c>
      <c r="S4843" t="e">
        <f>VLOOKUP(E4843&amp;" "&amp;F4843,tarifas!$A$13:$D$20,4,FALSE)*P4843</f>
        <v>#N/A</v>
      </c>
      <c r="T4843">
        <f>IF(F4843="COD1",tarifas!$D$11*(SUMIFS($P$11:$P$8770,$F$11:$F$8770,"=COD1",$B$11:$B$8770,"="&amp;B4843)/COUNTIFS($F$11:$F$8770,"=COD1",$B$11:$B$8770,"="&amp;B4843))/COUNTIFS($A$11:$A$8770,"="&amp;A4843,$F$11:$F$8770,"=COD1"),0)</f>
        <v>0</v>
      </c>
      <c r="U4843" t="e">
        <f>(VLOOKUP(F4843,tarifas!$C$7:$D$10,2,FALSE)+tarifas!$D$21)*datos!P4843</f>
        <v>#N/A</v>
      </c>
      <c r="V4843" t="e">
        <f t="shared" si="687"/>
        <v>#N/A</v>
      </c>
      <c r="W4843">
        <f t="shared" si="688"/>
        <v>0</v>
      </c>
    </row>
    <row r="4844" spans="1:23" x14ac:dyDescent="0.25">
      <c r="A4844">
        <f t="shared" si="681"/>
        <v>200</v>
      </c>
      <c r="B4844">
        <f t="shared" si="682"/>
        <v>7</v>
      </c>
      <c r="C4844" s="1">
        <f t="shared" si="689"/>
        <v>41841.374999988278</v>
      </c>
      <c r="D4844" s="7">
        <v>428.09090909090907</v>
      </c>
      <c r="E4844" s="7"/>
      <c r="G4844">
        <v>58.34</v>
      </c>
      <c r="H4844" s="12">
        <v>502.46330126883521</v>
      </c>
      <c r="I4844" s="13">
        <f>$D$2*tarifas!$D$12/24</f>
        <v>1.4541666666666666</v>
      </c>
      <c r="J4844" s="13" t="e">
        <f>VLOOKUP(E4844&amp;" "&amp;F4844,tarifas!$A$13:$D$20,4,FALSE)*H4844</f>
        <v>#N/A</v>
      </c>
      <c r="K4844" s="13">
        <f>IF(F4844="COD1",tarifas!$D$11*(SUMIFS($H$11:$H$8770,$F$11:$F$8770,"=COD1",$B$11:$B$8770,"="&amp;B4844)/COUNTIFS($F$11:$F$8770,"=COD1",$B$11:$B$8770,"="&amp;B4844))/COUNTIFS($A$11:$A$8770,"="&amp;A4844,$F$11:$F$8770,"=COD1"),0)</f>
        <v>0</v>
      </c>
      <c r="L4844" s="13" t="e">
        <f>(VLOOKUP(F4844,tarifas!$C$7:$D$10,2,FALSE)+tarifas!$D$21)*datos!H4844</f>
        <v>#N/A</v>
      </c>
      <c r="M4844">
        <v>387.82703999999995</v>
      </c>
      <c r="N4844" s="13" t="e">
        <f t="shared" si="683"/>
        <v>#N/A</v>
      </c>
      <c r="O4844">
        <f t="shared" si="684"/>
        <v>387.82703999999995</v>
      </c>
      <c r="P4844" s="12">
        <f t="shared" si="685"/>
        <v>114.63626126883526</v>
      </c>
      <c r="Q4844">
        <f t="shared" si="686"/>
        <v>0</v>
      </c>
      <c r="R4844">
        <f>$D$2*tarifas!$D$12/24</f>
        <v>1.4541666666666666</v>
      </c>
      <c r="S4844" t="e">
        <f>VLOOKUP(E4844&amp;" "&amp;F4844,tarifas!$A$13:$D$20,4,FALSE)*P4844</f>
        <v>#N/A</v>
      </c>
      <c r="T4844">
        <f>IF(F4844="COD1",tarifas!$D$11*(SUMIFS($P$11:$P$8770,$F$11:$F$8770,"=COD1",$B$11:$B$8770,"="&amp;B4844)/COUNTIFS($F$11:$F$8770,"=COD1",$B$11:$B$8770,"="&amp;B4844))/COUNTIFS($A$11:$A$8770,"="&amp;A4844,$F$11:$F$8770,"=COD1"),0)</f>
        <v>0</v>
      </c>
      <c r="U4844" t="e">
        <f>(VLOOKUP(F4844,tarifas!$C$7:$D$10,2,FALSE)+tarifas!$D$21)*datos!P4844</f>
        <v>#N/A</v>
      </c>
      <c r="V4844" t="e">
        <f t="shared" si="687"/>
        <v>#N/A</v>
      </c>
      <c r="W4844">
        <f t="shared" si="688"/>
        <v>0</v>
      </c>
    </row>
    <row r="4845" spans="1:23" x14ac:dyDescent="0.25">
      <c r="A4845">
        <f t="shared" si="681"/>
        <v>200</v>
      </c>
      <c r="B4845">
        <f t="shared" si="682"/>
        <v>7</v>
      </c>
      <c r="C4845" s="1">
        <f t="shared" si="689"/>
        <v>41841.416666654943</v>
      </c>
      <c r="D4845" s="7">
        <v>579.28787878787887</v>
      </c>
      <c r="E4845" s="7"/>
      <c r="G4845">
        <v>57.77</v>
      </c>
      <c r="H4845" s="12">
        <v>546.34127697201279</v>
      </c>
      <c r="I4845" s="13">
        <f>$D$2*tarifas!$D$12/24</f>
        <v>1.4541666666666666</v>
      </c>
      <c r="J4845" s="13" t="e">
        <f>VLOOKUP(E4845&amp;" "&amp;F4845,tarifas!$A$13:$D$20,4,FALSE)*H4845</f>
        <v>#N/A</v>
      </c>
      <c r="K4845" s="13">
        <f>IF(F4845="COD1",tarifas!$D$11*(SUMIFS($H$11:$H$8770,$F$11:$F$8770,"=COD1",$B$11:$B$8770,"="&amp;B4845)/COUNTIFS($F$11:$F$8770,"=COD1",$B$11:$B$8770,"="&amp;B4845))/COUNTIFS($A$11:$A$8770,"="&amp;A4845,$F$11:$F$8770,"=COD1"),0)</f>
        <v>0</v>
      </c>
      <c r="L4845" s="13" t="e">
        <f>(VLOOKUP(F4845,tarifas!$C$7:$D$10,2,FALSE)+tarifas!$D$21)*datos!H4845</f>
        <v>#N/A</v>
      </c>
      <c r="M4845">
        <v>451.89269999999999</v>
      </c>
      <c r="N4845" s="13" t="e">
        <f t="shared" si="683"/>
        <v>#N/A</v>
      </c>
      <c r="O4845">
        <f t="shared" si="684"/>
        <v>451.89269999999999</v>
      </c>
      <c r="P4845" s="12">
        <f t="shared" si="685"/>
        <v>94.448576972012802</v>
      </c>
      <c r="Q4845">
        <f t="shared" si="686"/>
        <v>0</v>
      </c>
      <c r="R4845">
        <f>$D$2*tarifas!$D$12/24</f>
        <v>1.4541666666666666</v>
      </c>
      <c r="S4845" t="e">
        <f>VLOOKUP(E4845&amp;" "&amp;F4845,tarifas!$A$13:$D$20,4,FALSE)*P4845</f>
        <v>#N/A</v>
      </c>
      <c r="T4845">
        <f>IF(F4845="COD1",tarifas!$D$11*(SUMIFS($P$11:$P$8770,$F$11:$F$8770,"=COD1",$B$11:$B$8770,"="&amp;B4845)/COUNTIFS($F$11:$F$8770,"=COD1",$B$11:$B$8770,"="&amp;B4845))/COUNTIFS($A$11:$A$8770,"="&amp;A4845,$F$11:$F$8770,"=COD1"),0)</f>
        <v>0</v>
      </c>
      <c r="U4845" t="e">
        <f>(VLOOKUP(F4845,tarifas!$C$7:$D$10,2,FALSE)+tarifas!$D$21)*datos!P4845</f>
        <v>#N/A</v>
      </c>
      <c r="V4845" t="e">
        <f t="shared" si="687"/>
        <v>#N/A</v>
      </c>
      <c r="W4845">
        <f t="shared" si="688"/>
        <v>0</v>
      </c>
    </row>
    <row r="4846" spans="1:23" x14ac:dyDescent="0.25">
      <c r="A4846">
        <f t="shared" si="681"/>
        <v>200</v>
      </c>
      <c r="B4846">
        <f t="shared" si="682"/>
        <v>7</v>
      </c>
      <c r="C4846" s="1">
        <f t="shared" si="689"/>
        <v>41841.458333321607</v>
      </c>
      <c r="D4846" s="7">
        <v>689.0151515151515</v>
      </c>
      <c r="E4846" s="7"/>
      <c r="G4846">
        <v>58.11</v>
      </c>
      <c r="H4846" s="12">
        <v>483.26292897257008</v>
      </c>
      <c r="I4846" s="13">
        <f>$D$2*tarifas!$D$12/24</f>
        <v>1.4541666666666666</v>
      </c>
      <c r="J4846" s="13" t="e">
        <f>VLOOKUP(E4846&amp;" "&amp;F4846,tarifas!$A$13:$D$20,4,FALSE)*H4846</f>
        <v>#N/A</v>
      </c>
      <c r="K4846" s="13">
        <f>IF(F4846="COD1",tarifas!$D$11*(SUMIFS($H$11:$H$8770,$F$11:$F$8770,"=COD1",$B$11:$B$8770,"="&amp;B4846)/COUNTIFS($F$11:$F$8770,"=COD1",$B$11:$B$8770,"="&amp;B4846))/COUNTIFS($A$11:$A$8770,"="&amp;A4846,$F$11:$F$8770,"=COD1"),0)</f>
        <v>0</v>
      </c>
      <c r="L4846" s="13" t="e">
        <f>(VLOOKUP(F4846,tarifas!$C$7:$D$10,2,FALSE)+tarifas!$D$21)*datos!H4846</f>
        <v>#N/A</v>
      </c>
      <c r="M4846">
        <v>487.16153000000003</v>
      </c>
      <c r="N4846" s="13" t="e">
        <f t="shared" si="683"/>
        <v>#N/A</v>
      </c>
      <c r="O4846">
        <f t="shared" si="684"/>
        <v>483.26292897257008</v>
      </c>
      <c r="P4846" s="12">
        <f t="shared" si="685"/>
        <v>0</v>
      </c>
      <c r="Q4846">
        <f t="shared" si="686"/>
        <v>3.8986010274299474</v>
      </c>
      <c r="R4846">
        <f>$D$2*tarifas!$D$12/24</f>
        <v>1.4541666666666666</v>
      </c>
      <c r="S4846" t="e">
        <f>VLOOKUP(E4846&amp;" "&amp;F4846,tarifas!$A$13:$D$20,4,FALSE)*P4846</f>
        <v>#N/A</v>
      </c>
      <c r="T4846">
        <f>IF(F4846="COD1",tarifas!$D$11*(SUMIFS($P$11:$P$8770,$F$11:$F$8770,"=COD1",$B$11:$B$8770,"="&amp;B4846)/COUNTIFS($F$11:$F$8770,"=COD1",$B$11:$B$8770,"="&amp;B4846))/COUNTIFS($A$11:$A$8770,"="&amp;A4846,$F$11:$F$8770,"=COD1"),0)</f>
        <v>0</v>
      </c>
      <c r="U4846" t="e">
        <f>(VLOOKUP(F4846,tarifas!$C$7:$D$10,2,FALSE)+tarifas!$D$21)*datos!P4846</f>
        <v>#N/A</v>
      </c>
      <c r="V4846" t="e">
        <f t="shared" si="687"/>
        <v>#N/A</v>
      </c>
      <c r="W4846">
        <f t="shared" si="688"/>
        <v>0.2038929351335588</v>
      </c>
    </row>
    <row r="4847" spans="1:23" x14ac:dyDescent="0.25">
      <c r="A4847">
        <f t="shared" si="681"/>
        <v>200</v>
      </c>
      <c r="B4847">
        <f t="shared" si="682"/>
        <v>7</v>
      </c>
      <c r="C4847" s="1">
        <f t="shared" si="689"/>
        <v>41841.499999988271</v>
      </c>
      <c r="D4847" s="7">
        <v>683.34848484848487</v>
      </c>
      <c r="E4847" s="7"/>
      <c r="G4847">
        <v>58.01</v>
      </c>
      <c r="H4847" s="12">
        <v>444.39565418547858</v>
      </c>
      <c r="I4847" s="13">
        <f>$D$2*tarifas!$D$12/24</f>
        <v>1.4541666666666666</v>
      </c>
      <c r="J4847" s="13" t="e">
        <f>VLOOKUP(E4847&amp;" "&amp;F4847,tarifas!$A$13:$D$20,4,FALSE)*H4847</f>
        <v>#N/A</v>
      </c>
      <c r="K4847" s="13">
        <f>IF(F4847="COD1",tarifas!$D$11*(SUMIFS($H$11:$H$8770,$F$11:$F$8770,"=COD1",$B$11:$B$8770,"="&amp;B4847)/COUNTIFS($F$11:$F$8770,"=COD1",$B$11:$B$8770,"="&amp;B4847))/COUNTIFS($A$11:$A$8770,"="&amp;A4847,$F$11:$F$8770,"=COD1"),0)</f>
        <v>0</v>
      </c>
      <c r="L4847" s="13" t="e">
        <f>(VLOOKUP(F4847,tarifas!$C$7:$D$10,2,FALSE)+tarifas!$D$21)*datos!H4847</f>
        <v>#N/A</v>
      </c>
      <c r="M4847">
        <v>492.73523999999998</v>
      </c>
      <c r="N4847" s="13" t="e">
        <f t="shared" si="683"/>
        <v>#N/A</v>
      </c>
      <c r="O4847">
        <f t="shared" si="684"/>
        <v>444.39565418547858</v>
      </c>
      <c r="P4847" s="12">
        <f t="shared" si="685"/>
        <v>0</v>
      </c>
      <c r="Q4847">
        <f t="shared" si="686"/>
        <v>48.339585814521399</v>
      </c>
      <c r="R4847">
        <f>$D$2*tarifas!$D$12/24</f>
        <v>1.4541666666666666</v>
      </c>
      <c r="S4847" t="e">
        <f>VLOOKUP(E4847&amp;" "&amp;F4847,tarifas!$A$13:$D$20,4,FALSE)*P4847</f>
        <v>#N/A</v>
      </c>
      <c r="T4847">
        <f>IF(F4847="COD1",tarifas!$D$11*(SUMIFS($P$11:$P$8770,$F$11:$F$8770,"=COD1",$B$11:$B$8770,"="&amp;B4847)/COUNTIFS($F$11:$F$8770,"=COD1",$B$11:$B$8770,"="&amp;B4847))/COUNTIFS($A$11:$A$8770,"="&amp;A4847,$F$11:$F$8770,"=COD1"),0)</f>
        <v>0</v>
      </c>
      <c r="U4847" t="e">
        <f>(VLOOKUP(F4847,tarifas!$C$7:$D$10,2,FALSE)+tarifas!$D$21)*datos!P4847</f>
        <v>#N/A</v>
      </c>
      <c r="V4847" t="e">
        <f t="shared" si="687"/>
        <v>#N/A</v>
      </c>
      <c r="W4847">
        <f t="shared" si="688"/>
        <v>2.5237614357903477</v>
      </c>
    </row>
    <row r="4848" spans="1:23" x14ac:dyDescent="0.25">
      <c r="A4848">
        <f t="shared" si="681"/>
        <v>200</v>
      </c>
      <c r="B4848">
        <f t="shared" si="682"/>
        <v>7</v>
      </c>
      <c r="C4848" s="1">
        <f t="shared" si="689"/>
        <v>41841.541666654935</v>
      </c>
      <c r="D4848" s="7">
        <v>779.42424242424249</v>
      </c>
      <c r="E4848" s="7"/>
      <c r="G4848">
        <v>57.27</v>
      </c>
      <c r="H4848" s="12">
        <v>524.30921715950944</v>
      </c>
      <c r="I4848" s="13">
        <f>$D$2*tarifas!$D$12/24</f>
        <v>1.4541666666666666</v>
      </c>
      <c r="J4848" s="13" t="e">
        <f>VLOOKUP(E4848&amp;" "&amp;F4848,tarifas!$A$13:$D$20,4,FALSE)*H4848</f>
        <v>#N/A</v>
      </c>
      <c r="K4848" s="13">
        <f>IF(F4848="COD1",tarifas!$D$11*(SUMIFS($H$11:$H$8770,$F$11:$F$8770,"=COD1",$B$11:$B$8770,"="&amp;B4848)/COUNTIFS($F$11:$F$8770,"=COD1",$B$11:$B$8770,"="&amp;B4848))/COUNTIFS($A$11:$A$8770,"="&amp;A4848,$F$11:$F$8770,"=COD1"),0)</f>
        <v>0</v>
      </c>
      <c r="L4848" s="13" t="e">
        <f>(VLOOKUP(F4848,tarifas!$C$7:$D$10,2,FALSE)+tarifas!$D$21)*datos!H4848</f>
        <v>#N/A</v>
      </c>
      <c r="M4848">
        <v>465.78709999999995</v>
      </c>
      <c r="N4848" s="13" t="e">
        <f t="shared" si="683"/>
        <v>#N/A</v>
      </c>
      <c r="O4848">
        <f t="shared" si="684"/>
        <v>465.78709999999995</v>
      </c>
      <c r="P4848" s="12">
        <f t="shared" si="685"/>
        <v>58.522117159509492</v>
      </c>
      <c r="Q4848">
        <f t="shared" si="686"/>
        <v>0</v>
      </c>
      <c r="R4848">
        <f>$D$2*tarifas!$D$12/24</f>
        <v>1.4541666666666666</v>
      </c>
      <c r="S4848" t="e">
        <f>VLOOKUP(E4848&amp;" "&amp;F4848,tarifas!$A$13:$D$20,4,FALSE)*P4848</f>
        <v>#N/A</v>
      </c>
      <c r="T4848">
        <f>IF(F4848="COD1",tarifas!$D$11*(SUMIFS($P$11:$P$8770,$F$11:$F$8770,"=COD1",$B$11:$B$8770,"="&amp;B4848)/COUNTIFS($F$11:$F$8770,"=COD1",$B$11:$B$8770,"="&amp;B4848))/COUNTIFS($A$11:$A$8770,"="&amp;A4848,$F$11:$F$8770,"=COD1"),0)</f>
        <v>0</v>
      </c>
      <c r="U4848" t="e">
        <f>(VLOOKUP(F4848,tarifas!$C$7:$D$10,2,FALSE)+tarifas!$D$21)*datos!P4848</f>
        <v>#N/A</v>
      </c>
      <c r="V4848" t="e">
        <f t="shared" si="687"/>
        <v>#N/A</v>
      </c>
      <c r="W4848">
        <f t="shared" si="688"/>
        <v>0</v>
      </c>
    </row>
    <row r="4849" spans="1:23" x14ac:dyDescent="0.25">
      <c r="A4849">
        <f t="shared" si="681"/>
        <v>200</v>
      </c>
      <c r="B4849">
        <f t="shared" si="682"/>
        <v>7</v>
      </c>
      <c r="C4849" s="1">
        <f t="shared" si="689"/>
        <v>41841.5833333216</v>
      </c>
      <c r="D4849" s="7">
        <v>745.16666666666663</v>
      </c>
      <c r="E4849" s="7"/>
      <c r="G4849">
        <v>57.27</v>
      </c>
      <c r="H4849" s="12">
        <v>529.5318744728479</v>
      </c>
      <c r="I4849" s="13">
        <f>$D$2*tarifas!$D$12/24</f>
        <v>1.4541666666666666</v>
      </c>
      <c r="J4849" s="13" t="e">
        <f>VLOOKUP(E4849&amp;" "&amp;F4849,tarifas!$A$13:$D$20,4,FALSE)*H4849</f>
        <v>#N/A</v>
      </c>
      <c r="K4849" s="13">
        <f>IF(F4849="COD1",tarifas!$D$11*(SUMIFS($H$11:$H$8770,$F$11:$F$8770,"=COD1",$B$11:$B$8770,"="&amp;B4849)/COUNTIFS($F$11:$F$8770,"=COD1",$B$11:$B$8770,"="&amp;B4849))/COUNTIFS($A$11:$A$8770,"="&amp;A4849,$F$11:$F$8770,"=COD1"),0)</f>
        <v>0</v>
      </c>
      <c r="L4849" s="13" t="e">
        <f>(VLOOKUP(F4849,tarifas!$C$7:$D$10,2,FALSE)+tarifas!$D$21)*datos!H4849</f>
        <v>#N/A</v>
      </c>
      <c r="M4849">
        <v>412.35318000000001</v>
      </c>
      <c r="N4849" s="13" t="e">
        <f t="shared" si="683"/>
        <v>#N/A</v>
      </c>
      <c r="O4849">
        <f t="shared" si="684"/>
        <v>412.35318000000001</v>
      </c>
      <c r="P4849" s="12">
        <f t="shared" si="685"/>
        <v>117.17869447284789</v>
      </c>
      <c r="Q4849">
        <f t="shared" si="686"/>
        <v>0</v>
      </c>
      <c r="R4849">
        <f>$D$2*tarifas!$D$12/24</f>
        <v>1.4541666666666666</v>
      </c>
      <c r="S4849" t="e">
        <f>VLOOKUP(E4849&amp;" "&amp;F4849,tarifas!$A$13:$D$20,4,FALSE)*P4849</f>
        <v>#N/A</v>
      </c>
      <c r="T4849">
        <f>IF(F4849="COD1",tarifas!$D$11*(SUMIFS($P$11:$P$8770,$F$11:$F$8770,"=COD1",$B$11:$B$8770,"="&amp;B4849)/COUNTIFS($F$11:$F$8770,"=COD1",$B$11:$B$8770,"="&amp;B4849))/COUNTIFS($A$11:$A$8770,"="&amp;A4849,$F$11:$F$8770,"=COD1"),0)</f>
        <v>0</v>
      </c>
      <c r="U4849" t="e">
        <f>(VLOOKUP(F4849,tarifas!$C$7:$D$10,2,FALSE)+tarifas!$D$21)*datos!P4849</f>
        <v>#N/A</v>
      </c>
      <c r="V4849" t="e">
        <f t="shared" si="687"/>
        <v>#N/A</v>
      </c>
      <c r="W4849">
        <f t="shared" si="688"/>
        <v>0</v>
      </c>
    </row>
    <row r="4850" spans="1:23" x14ac:dyDescent="0.25">
      <c r="A4850">
        <f t="shared" si="681"/>
        <v>200</v>
      </c>
      <c r="B4850">
        <f t="shared" si="682"/>
        <v>7</v>
      </c>
      <c r="C4850" s="1">
        <f t="shared" si="689"/>
        <v>41841.624999988264</v>
      </c>
      <c r="D4850" s="7">
        <v>690.56060606060612</v>
      </c>
      <c r="E4850" s="7"/>
      <c r="G4850">
        <v>58</v>
      </c>
      <c r="H4850" s="12">
        <v>520.74492895883009</v>
      </c>
      <c r="I4850" s="13">
        <f>$D$2*tarifas!$D$12/24</f>
        <v>1.4541666666666666</v>
      </c>
      <c r="J4850" s="13" t="e">
        <f>VLOOKUP(E4850&amp;" "&amp;F4850,tarifas!$A$13:$D$20,4,FALSE)*H4850</f>
        <v>#N/A</v>
      </c>
      <c r="K4850" s="13">
        <f>IF(F4850="COD1",tarifas!$D$11*(SUMIFS($H$11:$H$8770,$F$11:$F$8770,"=COD1",$B$11:$B$8770,"="&amp;B4850)/COUNTIFS($F$11:$F$8770,"=COD1",$B$11:$B$8770,"="&amp;B4850))/COUNTIFS($A$11:$A$8770,"="&amp;A4850,$F$11:$F$8770,"=COD1"),0)</f>
        <v>0</v>
      </c>
      <c r="L4850" s="13" t="e">
        <f>(VLOOKUP(F4850,tarifas!$C$7:$D$10,2,FALSE)+tarifas!$D$21)*datos!H4850</f>
        <v>#N/A</v>
      </c>
      <c r="M4850">
        <v>329.40712000000002</v>
      </c>
      <c r="N4850" s="13" t="e">
        <f t="shared" si="683"/>
        <v>#N/A</v>
      </c>
      <c r="O4850">
        <f t="shared" si="684"/>
        <v>329.40712000000002</v>
      </c>
      <c r="P4850" s="12">
        <f t="shared" si="685"/>
        <v>191.33780895883007</v>
      </c>
      <c r="Q4850">
        <f t="shared" si="686"/>
        <v>0</v>
      </c>
      <c r="R4850">
        <f>$D$2*tarifas!$D$12/24</f>
        <v>1.4541666666666666</v>
      </c>
      <c r="S4850" t="e">
        <f>VLOOKUP(E4850&amp;" "&amp;F4850,tarifas!$A$13:$D$20,4,FALSE)*P4850</f>
        <v>#N/A</v>
      </c>
      <c r="T4850">
        <f>IF(F4850="COD1",tarifas!$D$11*(SUMIFS($P$11:$P$8770,$F$11:$F$8770,"=COD1",$B$11:$B$8770,"="&amp;B4850)/COUNTIFS($F$11:$F$8770,"=COD1",$B$11:$B$8770,"="&amp;B4850))/COUNTIFS($A$11:$A$8770,"="&amp;A4850,$F$11:$F$8770,"=COD1"),0)</f>
        <v>0</v>
      </c>
      <c r="U4850" t="e">
        <f>(VLOOKUP(F4850,tarifas!$C$7:$D$10,2,FALSE)+tarifas!$D$21)*datos!P4850</f>
        <v>#N/A</v>
      </c>
      <c r="V4850" t="e">
        <f t="shared" si="687"/>
        <v>#N/A</v>
      </c>
      <c r="W4850">
        <f t="shared" si="688"/>
        <v>0</v>
      </c>
    </row>
    <row r="4851" spans="1:23" x14ac:dyDescent="0.25">
      <c r="A4851">
        <f t="shared" si="681"/>
        <v>200</v>
      </c>
      <c r="B4851">
        <f t="shared" si="682"/>
        <v>7</v>
      </c>
      <c r="C4851" s="1">
        <f t="shared" si="689"/>
        <v>41841.666666654928</v>
      </c>
      <c r="D4851" s="7">
        <v>608.90909090909088</v>
      </c>
      <c r="E4851" s="7"/>
      <c r="G4851">
        <v>58.01</v>
      </c>
      <c r="H4851" s="12">
        <v>525.20510235144081</v>
      </c>
      <c r="I4851" s="13">
        <f>$D$2*tarifas!$D$12/24</f>
        <v>1.4541666666666666</v>
      </c>
      <c r="J4851" s="13" t="e">
        <f>VLOOKUP(E4851&amp;" "&amp;F4851,tarifas!$A$13:$D$20,4,FALSE)*H4851</f>
        <v>#N/A</v>
      </c>
      <c r="K4851" s="13">
        <f>IF(F4851="COD1",tarifas!$D$11*(SUMIFS($H$11:$H$8770,$F$11:$F$8770,"=COD1",$B$11:$B$8770,"="&amp;B4851)/COUNTIFS($F$11:$F$8770,"=COD1",$B$11:$B$8770,"="&amp;B4851))/COUNTIFS($A$11:$A$8770,"="&amp;A4851,$F$11:$F$8770,"=COD1"),0)</f>
        <v>0</v>
      </c>
      <c r="L4851" s="13" t="e">
        <f>(VLOOKUP(F4851,tarifas!$C$7:$D$10,2,FALSE)+tarifas!$D$21)*datos!H4851</f>
        <v>#N/A</v>
      </c>
      <c r="M4851">
        <v>219.91401000000002</v>
      </c>
      <c r="N4851" s="13" t="e">
        <f t="shared" si="683"/>
        <v>#N/A</v>
      </c>
      <c r="O4851">
        <f t="shared" si="684"/>
        <v>219.91401000000002</v>
      </c>
      <c r="P4851" s="12">
        <f t="shared" si="685"/>
        <v>305.2910923514408</v>
      </c>
      <c r="Q4851">
        <f t="shared" si="686"/>
        <v>0</v>
      </c>
      <c r="R4851">
        <f>$D$2*tarifas!$D$12/24</f>
        <v>1.4541666666666666</v>
      </c>
      <c r="S4851" t="e">
        <f>VLOOKUP(E4851&amp;" "&amp;F4851,tarifas!$A$13:$D$20,4,FALSE)*P4851</f>
        <v>#N/A</v>
      </c>
      <c r="T4851">
        <f>IF(F4851="COD1",tarifas!$D$11*(SUMIFS($P$11:$P$8770,$F$11:$F$8770,"=COD1",$B$11:$B$8770,"="&amp;B4851)/COUNTIFS($F$11:$F$8770,"=COD1",$B$11:$B$8770,"="&amp;B4851))/COUNTIFS($A$11:$A$8770,"="&amp;A4851,$F$11:$F$8770,"=COD1"),0)</f>
        <v>0</v>
      </c>
      <c r="U4851" t="e">
        <f>(VLOOKUP(F4851,tarifas!$C$7:$D$10,2,FALSE)+tarifas!$D$21)*datos!P4851</f>
        <v>#N/A</v>
      </c>
      <c r="V4851" t="e">
        <f t="shared" si="687"/>
        <v>#N/A</v>
      </c>
      <c r="W4851">
        <f t="shared" si="688"/>
        <v>0</v>
      </c>
    </row>
    <row r="4852" spans="1:23" x14ac:dyDescent="0.25">
      <c r="A4852">
        <f t="shared" si="681"/>
        <v>200</v>
      </c>
      <c r="B4852">
        <f t="shared" si="682"/>
        <v>7</v>
      </c>
      <c r="C4852" s="1">
        <f t="shared" si="689"/>
        <v>41841.708333321592</v>
      </c>
      <c r="D4852" s="7">
        <v>454.36363636363637</v>
      </c>
      <c r="E4852" s="7"/>
      <c r="G4852">
        <v>58.1</v>
      </c>
      <c r="H4852" s="12">
        <v>429.54741770180846</v>
      </c>
      <c r="I4852" s="13">
        <f>$D$2*tarifas!$D$12/24</f>
        <v>1.4541666666666666</v>
      </c>
      <c r="J4852" s="13" t="e">
        <f>VLOOKUP(E4852&amp;" "&amp;F4852,tarifas!$A$13:$D$20,4,FALSE)*H4852</f>
        <v>#N/A</v>
      </c>
      <c r="K4852" s="13">
        <f>IF(F4852="COD1",tarifas!$D$11*(SUMIFS($H$11:$H$8770,$F$11:$F$8770,"=COD1",$B$11:$B$8770,"="&amp;B4852)/COUNTIFS($F$11:$F$8770,"=COD1",$B$11:$B$8770,"="&amp;B4852))/COUNTIFS($A$11:$A$8770,"="&amp;A4852,$F$11:$F$8770,"=COD1"),0)</f>
        <v>0</v>
      </c>
      <c r="L4852" s="13" t="e">
        <f>(VLOOKUP(F4852,tarifas!$C$7:$D$10,2,FALSE)+tarifas!$D$21)*datos!H4852</f>
        <v>#N/A</v>
      </c>
      <c r="M4852">
        <v>88.354869999999991</v>
      </c>
      <c r="N4852" s="13" t="e">
        <f t="shared" si="683"/>
        <v>#N/A</v>
      </c>
      <c r="O4852">
        <f t="shared" si="684"/>
        <v>88.354869999999991</v>
      </c>
      <c r="P4852" s="12">
        <f t="shared" si="685"/>
        <v>341.19254770180845</v>
      </c>
      <c r="Q4852">
        <f t="shared" si="686"/>
        <v>0</v>
      </c>
      <c r="R4852">
        <f>$D$2*tarifas!$D$12/24</f>
        <v>1.4541666666666666</v>
      </c>
      <c r="S4852" t="e">
        <f>VLOOKUP(E4852&amp;" "&amp;F4852,tarifas!$A$13:$D$20,4,FALSE)*P4852</f>
        <v>#N/A</v>
      </c>
      <c r="T4852">
        <f>IF(F4852="COD1",tarifas!$D$11*(SUMIFS($P$11:$P$8770,$F$11:$F$8770,"=COD1",$B$11:$B$8770,"="&amp;B4852)/COUNTIFS($F$11:$F$8770,"=COD1",$B$11:$B$8770,"="&amp;B4852))/COUNTIFS($A$11:$A$8770,"="&amp;A4852,$F$11:$F$8770,"=COD1"),0)</f>
        <v>0</v>
      </c>
      <c r="U4852" t="e">
        <f>(VLOOKUP(F4852,tarifas!$C$7:$D$10,2,FALSE)+tarifas!$D$21)*datos!P4852</f>
        <v>#N/A</v>
      </c>
      <c r="V4852" t="e">
        <f t="shared" si="687"/>
        <v>#N/A</v>
      </c>
      <c r="W4852">
        <f t="shared" si="688"/>
        <v>0</v>
      </c>
    </row>
    <row r="4853" spans="1:23" x14ac:dyDescent="0.25">
      <c r="A4853">
        <f t="shared" si="681"/>
        <v>200</v>
      </c>
      <c r="B4853">
        <f t="shared" si="682"/>
        <v>7</v>
      </c>
      <c r="C4853" s="1">
        <f t="shared" si="689"/>
        <v>41841.749999988257</v>
      </c>
      <c r="D4853" s="7">
        <v>256.28787878787881</v>
      </c>
      <c r="E4853" s="7"/>
      <c r="G4853">
        <v>57.91</v>
      </c>
      <c r="H4853" s="12">
        <v>317.60474373511056</v>
      </c>
      <c r="I4853" s="13">
        <f>$D$2*tarifas!$D$12/24</f>
        <v>1.4541666666666666</v>
      </c>
      <c r="J4853" s="13" t="e">
        <f>VLOOKUP(E4853&amp;" "&amp;F4853,tarifas!$A$13:$D$20,4,FALSE)*H4853</f>
        <v>#N/A</v>
      </c>
      <c r="K4853" s="13">
        <f>IF(F4853="COD1",tarifas!$D$11*(SUMIFS($H$11:$H$8770,$F$11:$F$8770,"=COD1",$B$11:$B$8770,"="&amp;B4853)/COUNTIFS($F$11:$F$8770,"=COD1",$B$11:$B$8770,"="&amp;B4853))/COUNTIFS($A$11:$A$8770,"="&amp;A4853,$F$11:$F$8770,"=COD1"),0)</f>
        <v>0</v>
      </c>
      <c r="L4853" s="13" t="e">
        <f>(VLOOKUP(F4853,tarifas!$C$7:$D$10,2,FALSE)+tarifas!$D$21)*datos!H4853</f>
        <v>#N/A</v>
      </c>
      <c r="M4853">
        <v>12.874040000000001</v>
      </c>
      <c r="N4853" s="13" t="e">
        <f t="shared" si="683"/>
        <v>#N/A</v>
      </c>
      <c r="O4853">
        <f t="shared" si="684"/>
        <v>12.874040000000001</v>
      </c>
      <c r="P4853" s="12">
        <f t="shared" si="685"/>
        <v>304.73070373511058</v>
      </c>
      <c r="Q4853">
        <f t="shared" si="686"/>
        <v>0</v>
      </c>
      <c r="R4853">
        <f>$D$2*tarifas!$D$12/24</f>
        <v>1.4541666666666666</v>
      </c>
      <c r="S4853" t="e">
        <f>VLOOKUP(E4853&amp;" "&amp;F4853,tarifas!$A$13:$D$20,4,FALSE)*P4853</f>
        <v>#N/A</v>
      </c>
      <c r="T4853">
        <f>IF(F4853="COD1",tarifas!$D$11*(SUMIFS($P$11:$P$8770,$F$11:$F$8770,"=COD1",$B$11:$B$8770,"="&amp;B4853)/COUNTIFS($F$11:$F$8770,"=COD1",$B$11:$B$8770,"="&amp;B4853))/COUNTIFS($A$11:$A$8770,"="&amp;A4853,$F$11:$F$8770,"=COD1"),0)</f>
        <v>0</v>
      </c>
      <c r="U4853" t="e">
        <f>(VLOOKUP(F4853,tarifas!$C$7:$D$10,2,FALSE)+tarifas!$D$21)*datos!P4853</f>
        <v>#N/A</v>
      </c>
      <c r="V4853" t="e">
        <f t="shared" si="687"/>
        <v>#N/A</v>
      </c>
      <c r="W4853">
        <f t="shared" si="688"/>
        <v>0</v>
      </c>
    </row>
    <row r="4854" spans="1:23" x14ac:dyDescent="0.25">
      <c r="A4854">
        <f t="shared" si="681"/>
        <v>200</v>
      </c>
      <c r="B4854">
        <f t="shared" si="682"/>
        <v>7</v>
      </c>
      <c r="C4854" s="1">
        <f t="shared" si="689"/>
        <v>41841.791666654921</v>
      </c>
      <c r="D4854" s="7">
        <v>77.015151515151516</v>
      </c>
      <c r="E4854" s="7"/>
      <c r="G4854">
        <v>57.54</v>
      </c>
      <c r="H4854" s="12">
        <v>227.53978723015462</v>
      </c>
      <c r="I4854" s="13">
        <f>$D$2*tarifas!$D$12/24</f>
        <v>1.4541666666666666</v>
      </c>
      <c r="J4854" s="13" t="e">
        <f>VLOOKUP(E4854&amp;" "&amp;F4854,tarifas!$A$13:$D$20,4,FALSE)*H4854</f>
        <v>#N/A</v>
      </c>
      <c r="K4854" s="13">
        <f>IF(F4854="COD1",tarifas!$D$11*(SUMIFS($H$11:$H$8770,$F$11:$F$8770,"=COD1",$B$11:$B$8770,"="&amp;B4854)/COUNTIFS($F$11:$F$8770,"=COD1",$B$11:$B$8770,"="&amp;B4854))/COUNTIFS($A$11:$A$8770,"="&amp;A4854,$F$11:$F$8770,"=COD1"),0)</f>
        <v>0</v>
      </c>
      <c r="L4854" s="13" t="e">
        <f>(VLOOKUP(F4854,tarifas!$C$7:$D$10,2,FALSE)+tarifas!$D$21)*datos!H4854</f>
        <v>#N/A</v>
      </c>
      <c r="M4854">
        <v>0</v>
      </c>
      <c r="N4854" s="13" t="e">
        <f t="shared" si="683"/>
        <v>#N/A</v>
      </c>
      <c r="O4854">
        <f t="shared" si="684"/>
        <v>0</v>
      </c>
      <c r="P4854" s="12">
        <f t="shared" si="685"/>
        <v>227.53978723015462</v>
      </c>
      <c r="Q4854">
        <f t="shared" si="686"/>
        <v>0</v>
      </c>
      <c r="R4854">
        <f>$D$2*tarifas!$D$12/24</f>
        <v>1.4541666666666666</v>
      </c>
      <c r="S4854" t="e">
        <f>VLOOKUP(E4854&amp;" "&amp;F4854,tarifas!$A$13:$D$20,4,FALSE)*P4854</f>
        <v>#N/A</v>
      </c>
      <c r="T4854">
        <f>IF(F4854="COD1",tarifas!$D$11*(SUMIFS($P$11:$P$8770,$F$11:$F$8770,"=COD1",$B$11:$B$8770,"="&amp;B4854)/COUNTIFS($F$11:$F$8770,"=COD1",$B$11:$B$8770,"="&amp;B4854))/COUNTIFS($A$11:$A$8770,"="&amp;A4854,$F$11:$F$8770,"=COD1"),0)</f>
        <v>0</v>
      </c>
      <c r="U4854" t="e">
        <f>(VLOOKUP(F4854,tarifas!$C$7:$D$10,2,FALSE)+tarifas!$D$21)*datos!P4854</f>
        <v>#N/A</v>
      </c>
      <c r="V4854" t="e">
        <f t="shared" si="687"/>
        <v>#N/A</v>
      </c>
      <c r="W4854">
        <f t="shared" si="688"/>
        <v>0</v>
      </c>
    </row>
    <row r="4855" spans="1:23" x14ac:dyDescent="0.25">
      <c r="A4855">
        <f t="shared" si="681"/>
        <v>200</v>
      </c>
      <c r="B4855">
        <f t="shared" si="682"/>
        <v>7</v>
      </c>
      <c r="C4855" s="1">
        <f t="shared" si="689"/>
        <v>41841.833333321585</v>
      </c>
      <c r="D4855" s="7">
        <v>12.878787878787881</v>
      </c>
      <c r="E4855" s="7"/>
      <c r="G4855">
        <v>58.1</v>
      </c>
      <c r="H4855" s="12">
        <v>215.40785835419351</v>
      </c>
      <c r="I4855" s="13">
        <f>$D$2*tarifas!$D$12/24</f>
        <v>1.4541666666666666</v>
      </c>
      <c r="J4855" s="13" t="e">
        <f>VLOOKUP(E4855&amp;" "&amp;F4855,tarifas!$A$13:$D$20,4,FALSE)*H4855</f>
        <v>#N/A</v>
      </c>
      <c r="K4855" s="13">
        <f>IF(F4855="COD1",tarifas!$D$11*(SUMIFS($H$11:$H$8770,$F$11:$F$8770,"=COD1",$B$11:$B$8770,"="&amp;B4855)/COUNTIFS($F$11:$F$8770,"=COD1",$B$11:$B$8770,"="&amp;B4855))/COUNTIFS($A$11:$A$8770,"="&amp;A4855,$F$11:$F$8770,"=COD1"),0)</f>
        <v>0</v>
      </c>
      <c r="L4855" s="13" t="e">
        <f>(VLOOKUP(F4855,tarifas!$C$7:$D$10,2,FALSE)+tarifas!$D$21)*datos!H4855</f>
        <v>#N/A</v>
      </c>
      <c r="M4855">
        <v>0</v>
      </c>
      <c r="N4855" s="13" t="e">
        <f t="shared" si="683"/>
        <v>#N/A</v>
      </c>
      <c r="O4855">
        <f t="shared" si="684"/>
        <v>0</v>
      </c>
      <c r="P4855" s="12">
        <f t="shared" si="685"/>
        <v>215.40785835419351</v>
      </c>
      <c r="Q4855">
        <f t="shared" si="686"/>
        <v>0</v>
      </c>
      <c r="R4855">
        <f>$D$2*tarifas!$D$12/24</f>
        <v>1.4541666666666666</v>
      </c>
      <c r="S4855" t="e">
        <f>VLOOKUP(E4855&amp;" "&amp;F4855,tarifas!$A$13:$D$20,4,FALSE)*P4855</f>
        <v>#N/A</v>
      </c>
      <c r="T4855">
        <f>IF(F4855="COD1",tarifas!$D$11*(SUMIFS($P$11:$P$8770,$F$11:$F$8770,"=COD1",$B$11:$B$8770,"="&amp;B4855)/COUNTIFS($F$11:$F$8770,"=COD1",$B$11:$B$8770,"="&amp;B4855))/COUNTIFS($A$11:$A$8770,"="&amp;A4855,$F$11:$F$8770,"=COD1"),0)</f>
        <v>0</v>
      </c>
      <c r="U4855" t="e">
        <f>(VLOOKUP(F4855,tarifas!$C$7:$D$10,2,FALSE)+tarifas!$D$21)*datos!P4855</f>
        <v>#N/A</v>
      </c>
      <c r="V4855" t="e">
        <f t="shared" si="687"/>
        <v>#N/A</v>
      </c>
      <c r="W4855">
        <f t="shared" si="688"/>
        <v>0</v>
      </c>
    </row>
    <row r="4856" spans="1:23" x14ac:dyDescent="0.25">
      <c r="A4856">
        <f t="shared" si="681"/>
        <v>200</v>
      </c>
      <c r="B4856">
        <f t="shared" si="682"/>
        <v>7</v>
      </c>
      <c r="C4856" s="1">
        <f t="shared" si="689"/>
        <v>41841.874999988249</v>
      </c>
      <c r="D4856" s="7">
        <v>0</v>
      </c>
      <c r="E4856" s="7"/>
      <c r="G4856">
        <v>58.1</v>
      </c>
      <c r="H4856" s="12">
        <v>201.91583014892259</v>
      </c>
      <c r="I4856" s="13">
        <f>$D$2*tarifas!$D$12/24</f>
        <v>1.4541666666666666</v>
      </c>
      <c r="J4856" s="13" t="e">
        <f>VLOOKUP(E4856&amp;" "&amp;F4856,tarifas!$A$13:$D$20,4,FALSE)*H4856</f>
        <v>#N/A</v>
      </c>
      <c r="K4856" s="13">
        <f>IF(F4856="COD1",tarifas!$D$11*(SUMIFS($H$11:$H$8770,$F$11:$F$8770,"=COD1",$B$11:$B$8770,"="&amp;B4856)/COUNTIFS($F$11:$F$8770,"=COD1",$B$11:$B$8770,"="&amp;B4856))/COUNTIFS($A$11:$A$8770,"="&amp;A4856,$F$11:$F$8770,"=COD1"),0)</f>
        <v>0</v>
      </c>
      <c r="L4856" s="13" t="e">
        <f>(VLOOKUP(F4856,tarifas!$C$7:$D$10,2,FALSE)+tarifas!$D$21)*datos!H4856</f>
        <v>#N/A</v>
      </c>
      <c r="M4856">
        <v>0</v>
      </c>
      <c r="N4856" s="13" t="e">
        <f t="shared" si="683"/>
        <v>#N/A</v>
      </c>
      <c r="O4856">
        <f t="shared" si="684"/>
        <v>0</v>
      </c>
      <c r="P4856" s="12">
        <f t="shared" si="685"/>
        <v>201.91583014892259</v>
      </c>
      <c r="Q4856">
        <f t="shared" si="686"/>
        <v>0</v>
      </c>
      <c r="R4856">
        <f>$D$2*tarifas!$D$12/24</f>
        <v>1.4541666666666666</v>
      </c>
      <c r="S4856" t="e">
        <f>VLOOKUP(E4856&amp;" "&amp;F4856,tarifas!$A$13:$D$20,4,FALSE)*P4856</f>
        <v>#N/A</v>
      </c>
      <c r="T4856">
        <f>IF(F4856="COD1",tarifas!$D$11*(SUMIFS($P$11:$P$8770,$F$11:$F$8770,"=COD1",$B$11:$B$8770,"="&amp;B4856)/COUNTIFS($F$11:$F$8770,"=COD1",$B$11:$B$8770,"="&amp;B4856))/COUNTIFS($A$11:$A$8770,"="&amp;A4856,$F$11:$F$8770,"=COD1"),0)</f>
        <v>0</v>
      </c>
      <c r="U4856" t="e">
        <f>(VLOOKUP(F4856,tarifas!$C$7:$D$10,2,FALSE)+tarifas!$D$21)*datos!P4856</f>
        <v>#N/A</v>
      </c>
      <c r="V4856" t="e">
        <f t="shared" si="687"/>
        <v>#N/A</v>
      </c>
      <c r="W4856">
        <f t="shared" si="688"/>
        <v>0</v>
      </c>
    </row>
    <row r="4857" spans="1:23" x14ac:dyDescent="0.25">
      <c r="A4857">
        <f t="shared" si="681"/>
        <v>200</v>
      </c>
      <c r="B4857">
        <f t="shared" si="682"/>
        <v>7</v>
      </c>
      <c r="C4857" s="1">
        <f t="shared" si="689"/>
        <v>41841.916666654914</v>
      </c>
      <c r="D4857" s="7">
        <v>0</v>
      </c>
      <c r="E4857" s="7"/>
      <c r="G4857">
        <v>54.99</v>
      </c>
      <c r="H4857" s="12">
        <v>199.82347004833815</v>
      </c>
      <c r="I4857" s="13">
        <f>$D$2*tarifas!$D$12/24</f>
        <v>1.4541666666666666</v>
      </c>
      <c r="J4857" s="13" t="e">
        <f>VLOOKUP(E4857&amp;" "&amp;F4857,tarifas!$A$13:$D$20,4,FALSE)*H4857</f>
        <v>#N/A</v>
      </c>
      <c r="K4857" s="13">
        <f>IF(F4857="COD1",tarifas!$D$11*(SUMIFS($H$11:$H$8770,$F$11:$F$8770,"=COD1",$B$11:$B$8770,"="&amp;B4857)/COUNTIFS($F$11:$F$8770,"=COD1",$B$11:$B$8770,"="&amp;B4857))/COUNTIFS($A$11:$A$8770,"="&amp;A4857,$F$11:$F$8770,"=COD1"),0)</f>
        <v>0</v>
      </c>
      <c r="L4857" s="13" t="e">
        <f>(VLOOKUP(F4857,tarifas!$C$7:$D$10,2,FALSE)+tarifas!$D$21)*datos!H4857</f>
        <v>#N/A</v>
      </c>
      <c r="M4857">
        <v>0</v>
      </c>
      <c r="N4857" s="13" t="e">
        <f t="shared" si="683"/>
        <v>#N/A</v>
      </c>
      <c r="O4857">
        <f t="shared" si="684"/>
        <v>0</v>
      </c>
      <c r="P4857" s="12">
        <f t="shared" si="685"/>
        <v>199.82347004833815</v>
      </c>
      <c r="Q4857">
        <f t="shared" si="686"/>
        <v>0</v>
      </c>
      <c r="R4857">
        <f>$D$2*tarifas!$D$12/24</f>
        <v>1.4541666666666666</v>
      </c>
      <c r="S4857" t="e">
        <f>VLOOKUP(E4857&amp;" "&amp;F4857,tarifas!$A$13:$D$20,4,FALSE)*P4857</f>
        <v>#N/A</v>
      </c>
      <c r="T4857">
        <f>IF(F4857="COD1",tarifas!$D$11*(SUMIFS($P$11:$P$8770,$F$11:$F$8770,"=COD1",$B$11:$B$8770,"="&amp;B4857)/COUNTIFS($F$11:$F$8770,"=COD1",$B$11:$B$8770,"="&amp;B4857))/COUNTIFS($A$11:$A$8770,"="&amp;A4857,$F$11:$F$8770,"=COD1"),0)</f>
        <v>0</v>
      </c>
      <c r="U4857" t="e">
        <f>(VLOOKUP(F4857,tarifas!$C$7:$D$10,2,FALSE)+tarifas!$D$21)*datos!P4857</f>
        <v>#N/A</v>
      </c>
      <c r="V4857" t="e">
        <f t="shared" si="687"/>
        <v>#N/A</v>
      </c>
      <c r="W4857">
        <f t="shared" si="688"/>
        <v>0</v>
      </c>
    </row>
    <row r="4858" spans="1:23" x14ac:dyDescent="0.25">
      <c r="A4858">
        <f t="shared" si="681"/>
        <v>200</v>
      </c>
      <c r="B4858">
        <f t="shared" si="682"/>
        <v>7</v>
      </c>
      <c r="C4858" s="1">
        <f t="shared" si="689"/>
        <v>41841.958333321578</v>
      </c>
      <c r="D4858" s="7">
        <v>0</v>
      </c>
      <c r="E4858" s="7"/>
      <c r="G4858">
        <v>46.54</v>
      </c>
      <c r="H4858" s="12">
        <v>196.02967882855313</v>
      </c>
      <c r="I4858" s="13">
        <f>$D$2*tarifas!$D$12/24</f>
        <v>1.4541666666666666</v>
      </c>
      <c r="J4858" s="13" t="e">
        <f>VLOOKUP(E4858&amp;" "&amp;F4858,tarifas!$A$13:$D$20,4,FALSE)*H4858</f>
        <v>#N/A</v>
      </c>
      <c r="K4858" s="13">
        <f>IF(F4858="COD1",tarifas!$D$11*(SUMIFS($H$11:$H$8770,$F$11:$F$8770,"=COD1",$B$11:$B$8770,"="&amp;B4858)/COUNTIFS($F$11:$F$8770,"=COD1",$B$11:$B$8770,"="&amp;B4858))/COUNTIFS($A$11:$A$8770,"="&amp;A4858,$F$11:$F$8770,"=COD1"),0)</f>
        <v>0</v>
      </c>
      <c r="L4858" s="13" t="e">
        <f>(VLOOKUP(F4858,tarifas!$C$7:$D$10,2,FALSE)+tarifas!$D$21)*datos!H4858</f>
        <v>#N/A</v>
      </c>
      <c r="M4858">
        <v>0</v>
      </c>
      <c r="N4858" s="13" t="e">
        <f t="shared" si="683"/>
        <v>#N/A</v>
      </c>
      <c r="O4858">
        <f t="shared" si="684"/>
        <v>0</v>
      </c>
      <c r="P4858" s="12">
        <f t="shared" si="685"/>
        <v>196.02967882855313</v>
      </c>
      <c r="Q4858">
        <f t="shared" si="686"/>
        <v>0</v>
      </c>
      <c r="R4858">
        <f>$D$2*tarifas!$D$12/24</f>
        <v>1.4541666666666666</v>
      </c>
      <c r="S4858" t="e">
        <f>VLOOKUP(E4858&amp;" "&amp;F4858,tarifas!$A$13:$D$20,4,FALSE)*P4858</f>
        <v>#N/A</v>
      </c>
      <c r="T4858">
        <f>IF(F4858="COD1",tarifas!$D$11*(SUMIFS($P$11:$P$8770,$F$11:$F$8770,"=COD1",$B$11:$B$8770,"="&amp;B4858)/COUNTIFS($F$11:$F$8770,"=COD1",$B$11:$B$8770,"="&amp;B4858))/COUNTIFS($A$11:$A$8770,"="&amp;A4858,$F$11:$F$8770,"=COD1"),0)</f>
        <v>0</v>
      </c>
      <c r="U4858" t="e">
        <f>(VLOOKUP(F4858,tarifas!$C$7:$D$10,2,FALSE)+tarifas!$D$21)*datos!P4858</f>
        <v>#N/A</v>
      </c>
      <c r="V4858" t="e">
        <f t="shared" si="687"/>
        <v>#N/A</v>
      </c>
      <c r="W4858">
        <f t="shared" si="688"/>
        <v>0</v>
      </c>
    </row>
    <row r="4859" spans="1:23" x14ac:dyDescent="0.25">
      <c r="A4859">
        <f t="shared" si="681"/>
        <v>201</v>
      </c>
      <c r="B4859">
        <f t="shared" si="682"/>
        <v>7</v>
      </c>
      <c r="C4859" s="1">
        <f t="shared" si="689"/>
        <v>41841.999999988242</v>
      </c>
      <c r="D4859" s="7">
        <v>0</v>
      </c>
      <c r="E4859" s="7"/>
      <c r="G4859">
        <v>42.7</v>
      </c>
      <c r="H4859" s="12">
        <v>195.63336195137506</v>
      </c>
      <c r="I4859" s="13">
        <f>$D$2*tarifas!$D$12/24</f>
        <v>1.4541666666666666</v>
      </c>
      <c r="J4859" s="13" t="e">
        <f>VLOOKUP(E4859&amp;" "&amp;F4859,tarifas!$A$13:$D$20,4,FALSE)*H4859</f>
        <v>#N/A</v>
      </c>
      <c r="K4859" s="13">
        <f>IF(F4859="COD1",tarifas!$D$11*(SUMIFS($H$11:$H$8770,$F$11:$F$8770,"=COD1",$B$11:$B$8770,"="&amp;B4859)/COUNTIFS($F$11:$F$8770,"=COD1",$B$11:$B$8770,"="&amp;B4859))/COUNTIFS($A$11:$A$8770,"="&amp;A4859,$F$11:$F$8770,"=COD1"),0)</f>
        <v>0</v>
      </c>
      <c r="L4859" s="13" t="e">
        <f>(VLOOKUP(F4859,tarifas!$C$7:$D$10,2,FALSE)+tarifas!$D$21)*datos!H4859</f>
        <v>#N/A</v>
      </c>
      <c r="M4859">
        <v>0</v>
      </c>
      <c r="N4859" s="13" t="e">
        <f t="shared" si="683"/>
        <v>#N/A</v>
      </c>
      <c r="O4859">
        <f t="shared" si="684"/>
        <v>0</v>
      </c>
      <c r="P4859" s="12">
        <f t="shared" si="685"/>
        <v>195.63336195137506</v>
      </c>
      <c r="Q4859">
        <f t="shared" si="686"/>
        <v>0</v>
      </c>
      <c r="R4859">
        <f>$D$2*tarifas!$D$12/24</f>
        <v>1.4541666666666666</v>
      </c>
      <c r="S4859" t="e">
        <f>VLOOKUP(E4859&amp;" "&amp;F4859,tarifas!$A$13:$D$20,4,FALSE)*P4859</f>
        <v>#N/A</v>
      </c>
      <c r="T4859">
        <f>IF(F4859="COD1",tarifas!$D$11*(SUMIFS($P$11:$P$8770,$F$11:$F$8770,"=COD1",$B$11:$B$8770,"="&amp;B4859)/COUNTIFS($F$11:$F$8770,"=COD1",$B$11:$B$8770,"="&amp;B4859))/COUNTIFS($A$11:$A$8770,"="&amp;A4859,$F$11:$F$8770,"=COD1"),0)</f>
        <v>0</v>
      </c>
      <c r="U4859" t="e">
        <f>(VLOOKUP(F4859,tarifas!$C$7:$D$10,2,FALSE)+tarifas!$D$21)*datos!P4859</f>
        <v>#N/A</v>
      </c>
      <c r="V4859" t="e">
        <f t="shared" si="687"/>
        <v>#N/A</v>
      </c>
      <c r="W4859">
        <f t="shared" si="688"/>
        <v>0</v>
      </c>
    </row>
    <row r="4860" spans="1:23" x14ac:dyDescent="0.25">
      <c r="A4860">
        <f t="shared" si="681"/>
        <v>201</v>
      </c>
      <c r="B4860">
        <f t="shared" si="682"/>
        <v>7</v>
      </c>
      <c r="C4860" s="1">
        <f t="shared" si="689"/>
        <v>41842.041666654906</v>
      </c>
      <c r="D4860" s="7">
        <v>0</v>
      </c>
      <c r="E4860" s="7"/>
      <c r="G4860">
        <v>39.61</v>
      </c>
      <c r="H4860" s="12">
        <v>189.78903479834901</v>
      </c>
      <c r="I4860" s="13">
        <f>$D$2*tarifas!$D$12/24</f>
        <v>1.4541666666666666</v>
      </c>
      <c r="J4860" s="13" t="e">
        <f>VLOOKUP(E4860&amp;" "&amp;F4860,tarifas!$A$13:$D$20,4,FALSE)*H4860</f>
        <v>#N/A</v>
      </c>
      <c r="K4860" s="13">
        <f>IF(F4860="COD1",tarifas!$D$11*(SUMIFS($H$11:$H$8770,$F$11:$F$8770,"=COD1",$B$11:$B$8770,"="&amp;B4860)/COUNTIFS($F$11:$F$8770,"=COD1",$B$11:$B$8770,"="&amp;B4860))/COUNTIFS($A$11:$A$8770,"="&amp;A4860,$F$11:$F$8770,"=COD1"),0)</f>
        <v>0</v>
      </c>
      <c r="L4860" s="13" t="e">
        <f>(VLOOKUP(F4860,tarifas!$C$7:$D$10,2,FALSE)+tarifas!$D$21)*datos!H4860</f>
        <v>#N/A</v>
      </c>
      <c r="M4860">
        <v>0</v>
      </c>
      <c r="N4860" s="13" t="e">
        <f t="shared" si="683"/>
        <v>#N/A</v>
      </c>
      <c r="O4860">
        <f t="shared" si="684"/>
        <v>0</v>
      </c>
      <c r="P4860" s="12">
        <f t="shared" si="685"/>
        <v>189.78903479834901</v>
      </c>
      <c r="Q4860">
        <f t="shared" si="686"/>
        <v>0</v>
      </c>
      <c r="R4860">
        <f>$D$2*tarifas!$D$12/24</f>
        <v>1.4541666666666666</v>
      </c>
      <c r="S4860" t="e">
        <f>VLOOKUP(E4860&amp;" "&amp;F4860,tarifas!$A$13:$D$20,4,FALSE)*P4860</f>
        <v>#N/A</v>
      </c>
      <c r="T4860">
        <f>IF(F4860="COD1",tarifas!$D$11*(SUMIFS($P$11:$P$8770,$F$11:$F$8770,"=COD1",$B$11:$B$8770,"="&amp;B4860)/COUNTIFS($F$11:$F$8770,"=COD1",$B$11:$B$8770,"="&amp;B4860))/COUNTIFS($A$11:$A$8770,"="&amp;A4860,$F$11:$F$8770,"=COD1"),0)</f>
        <v>0</v>
      </c>
      <c r="U4860" t="e">
        <f>(VLOOKUP(F4860,tarifas!$C$7:$D$10,2,FALSE)+tarifas!$D$21)*datos!P4860</f>
        <v>#N/A</v>
      </c>
      <c r="V4860" t="e">
        <f t="shared" si="687"/>
        <v>#N/A</v>
      </c>
      <c r="W4860">
        <f t="shared" si="688"/>
        <v>0</v>
      </c>
    </row>
    <row r="4861" spans="1:23" x14ac:dyDescent="0.25">
      <c r="A4861">
        <f t="shared" si="681"/>
        <v>201</v>
      </c>
      <c r="B4861">
        <f t="shared" si="682"/>
        <v>7</v>
      </c>
      <c r="C4861" s="1">
        <f t="shared" si="689"/>
        <v>41842.083333321571</v>
      </c>
      <c r="D4861" s="7">
        <v>0</v>
      </c>
      <c r="E4861" s="7"/>
      <c r="G4861">
        <v>40.020000000000003</v>
      </c>
      <c r="H4861" s="12">
        <v>189.31076541722513</v>
      </c>
      <c r="I4861" s="13">
        <f>$D$2*tarifas!$D$12/24</f>
        <v>1.4541666666666666</v>
      </c>
      <c r="J4861" s="13" t="e">
        <f>VLOOKUP(E4861&amp;" "&amp;F4861,tarifas!$A$13:$D$20,4,FALSE)*H4861</f>
        <v>#N/A</v>
      </c>
      <c r="K4861" s="13">
        <f>IF(F4861="COD1",tarifas!$D$11*(SUMIFS($H$11:$H$8770,$F$11:$F$8770,"=COD1",$B$11:$B$8770,"="&amp;B4861)/COUNTIFS($F$11:$F$8770,"=COD1",$B$11:$B$8770,"="&amp;B4861))/COUNTIFS($A$11:$A$8770,"="&amp;A4861,$F$11:$F$8770,"=COD1"),0)</f>
        <v>0</v>
      </c>
      <c r="L4861" s="13" t="e">
        <f>(VLOOKUP(F4861,tarifas!$C$7:$D$10,2,FALSE)+tarifas!$D$21)*datos!H4861</f>
        <v>#N/A</v>
      </c>
      <c r="M4861">
        <v>0</v>
      </c>
      <c r="N4861" s="13" t="e">
        <f t="shared" si="683"/>
        <v>#N/A</v>
      </c>
      <c r="O4861">
        <f t="shared" si="684"/>
        <v>0</v>
      </c>
      <c r="P4861" s="12">
        <f t="shared" si="685"/>
        <v>189.31076541722513</v>
      </c>
      <c r="Q4861">
        <f t="shared" si="686"/>
        <v>0</v>
      </c>
      <c r="R4861">
        <f>$D$2*tarifas!$D$12/24</f>
        <v>1.4541666666666666</v>
      </c>
      <c r="S4861" t="e">
        <f>VLOOKUP(E4861&amp;" "&amp;F4861,tarifas!$A$13:$D$20,4,FALSE)*P4861</f>
        <v>#N/A</v>
      </c>
      <c r="T4861">
        <f>IF(F4861="COD1",tarifas!$D$11*(SUMIFS($P$11:$P$8770,$F$11:$F$8770,"=COD1",$B$11:$B$8770,"="&amp;B4861)/COUNTIFS($F$11:$F$8770,"=COD1",$B$11:$B$8770,"="&amp;B4861))/COUNTIFS($A$11:$A$8770,"="&amp;A4861,$F$11:$F$8770,"=COD1"),0)</f>
        <v>0</v>
      </c>
      <c r="U4861" t="e">
        <f>(VLOOKUP(F4861,tarifas!$C$7:$D$10,2,FALSE)+tarifas!$D$21)*datos!P4861</f>
        <v>#N/A</v>
      </c>
      <c r="V4861" t="e">
        <f t="shared" si="687"/>
        <v>#N/A</v>
      </c>
      <c r="W4861">
        <f t="shared" si="688"/>
        <v>0</v>
      </c>
    </row>
    <row r="4862" spans="1:23" x14ac:dyDescent="0.25">
      <c r="A4862">
        <f t="shared" si="681"/>
        <v>201</v>
      </c>
      <c r="B4862">
        <f t="shared" si="682"/>
        <v>7</v>
      </c>
      <c r="C4862" s="1">
        <f t="shared" si="689"/>
        <v>41842.124999988235</v>
      </c>
      <c r="D4862" s="7">
        <v>0</v>
      </c>
      <c r="E4862" s="7"/>
      <c r="G4862">
        <v>39.61</v>
      </c>
      <c r="H4862" s="12">
        <v>182.46917316528715</v>
      </c>
      <c r="I4862" s="13">
        <f>$D$2*tarifas!$D$12/24</f>
        <v>1.4541666666666666</v>
      </c>
      <c r="J4862" s="13" t="e">
        <f>VLOOKUP(E4862&amp;" "&amp;F4862,tarifas!$A$13:$D$20,4,FALSE)*H4862</f>
        <v>#N/A</v>
      </c>
      <c r="K4862" s="13">
        <f>IF(F4862="COD1",tarifas!$D$11*(SUMIFS($H$11:$H$8770,$F$11:$F$8770,"=COD1",$B$11:$B$8770,"="&amp;B4862)/COUNTIFS($F$11:$F$8770,"=COD1",$B$11:$B$8770,"="&amp;B4862))/COUNTIFS($A$11:$A$8770,"="&amp;A4862,$F$11:$F$8770,"=COD1"),0)</f>
        <v>0</v>
      </c>
      <c r="L4862" s="13" t="e">
        <f>(VLOOKUP(F4862,tarifas!$C$7:$D$10,2,FALSE)+tarifas!$D$21)*datos!H4862</f>
        <v>#N/A</v>
      </c>
      <c r="M4862">
        <v>0</v>
      </c>
      <c r="N4862" s="13" t="e">
        <f t="shared" si="683"/>
        <v>#N/A</v>
      </c>
      <c r="O4862">
        <f t="shared" si="684"/>
        <v>0</v>
      </c>
      <c r="P4862" s="12">
        <f t="shared" si="685"/>
        <v>182.46917316528715</v>
      </c>
      <c r="Q4862">
        <f t="shared" si="686"/>
        <v>0</v>
      </c>
      <c r="R4862">
        <f>$D$2*tarifas!$D$12/24</f>
        <v>1.4541666666666666</v>
      </c>
      <c r="S4862" t="e">
        <f>VLOOKUP(E4862&amp;" "&amp;F4862,tarifas!$A$13:$D$20,4,FALSE)*P4862</f>
        <v>#N/A</v>
      </c>
      <c r="T4862">
        <f>IF(F4862="COD1",tarifas!$D$11*(SUMIFS($P$11:$P$8770,$F$11:$F$8770,"=COD1",$B$11:$B$8770,"="&amp;B4862)/COUNTIFS($F$11:$F$8770,"=COD1",$B$11:$B$8770,"="&amp;B4862))/COUNTIFS($A$11:$A$8770,"="&amp;A4862,$F$11:$F$8770,"=COD1"),0)</f>
        <v>0</v>
      </c>
      <c r="U4862" t="e">
        <f>(VLOOKUP(F4862,tarifas!$C$7:$D$10,2,FALSE)+tarifas!$D$21)*datos!P4862</f>
        <v>#N/A</v>
      </c>
      <c r="V4862" t="e">
        <f t="shared" si="687"/>
        <v>#N/A</v>
      </c>
      <c r="W4862">
        <f t="shared" si="688"/>
        <v>0</v>
      </c>
    </row>
    <row r="4863" spans="1:23" x14ac:dyDescent="0.25">
      <c r="A4863">
        <f t="shared" si="681"/>
        <v>201</v>
      </c>
      <c r="B4863">
        <f t="shared" si="682"/>
        <v>7</v>
      </c>
      <c r="C4863" s="1">
        <f t="shared" si="689"/>
        <v>41842.166666654899</v>
      </c>
      <c r="D4863" s="7">
        <v>0</v>
      </c>
      <c r="E4863" s="7"/>
      <c r="G4863">
        <v>39.74</v>
      </c>
      <c r="H4863" s="12">
        <v>180.15584036361193</v>
      </c>
      <c r="I4863" s="13">
        <f>$D$2*tarifas!$D$12/24</f>
        <v>1.4541666666666666</v>
      </c>
      <c r="J4863" s="13" t="e">
        <f>VLOOKUP(E4863&amp;" "&amp;F4863,tarifas!$A$13:$D$20,4,FALSE)*H4863</f>
        <v>#N/A</v>
      </c>
      <c r="K4863" s="13">
        <f>IF(F4863="COD1",tarifas!$D$11*(SUMIFS($H$11:$H$8770,$F$11:$F$8770,"=COD1",$B$11:$B$8770,"="&amp;B4863)/COUNTIFS($F$11:$F$8770,"=COD1",$B$11:$B$8770,"="&amp;B4863))/COUNTIFS($A$11:$A$8770,"="&amp;A4863,$F$11:$F$8770,"=COD1"),0)</f>
        <v>0</v>
      </c>
      <c r="L4863" s="13" t="e">
        <f>(VLOOKUP(F4863,tarifas!$C$7:$D$10,2,FALSE)+tarifas!$D$21)*datos!H4863</f>
        <v>#N/A</v>
      </c>
      <c r="M4863">
        <v>0</v>
      </c>
      <c r="N4863" s="13" t="e">
        <f t="shared" si="683"/>
        <v>#N/A</v>
      </c>
      <c r="O4863">
        <f t="shared" si="684"/>
        <v>0</v>
      </c>
      <c r="P4863" s="12">
        <f t="shared" si="685"/>
        <v>180.15584036361193</v>
      </c>
      <c r="Q4863">
        <f t="shared" si="686"/>
        <v>0</v>
      </c>
      <c r="R4863">
        <f>$D$2*tarifas!$D$12/24</f>
        <v>1.4541666666666666</v>
      </c>
      <c r="S4863" t="e">
        <f>VLOOKUP(E4863&amp;" "&amp;F4863,tarifas!$A$13:$D$20,4,FALSE)*P4863</f>
        <v>#N/A</v>
      </c>
      <c r="T4863">
        <f>IF(F4863="COD1",tarifas!$D$11*(SUMIFS($P$11:$P$8770,$F$11:$F$8770,"=COD1",$B$11:$B$8770,"="&amp;B4863)/COUNTIFS($F$11:$F$8770,"=COD1",$B$11:$B$8770,"="&amp;B4863))/COUNTIFS($A$11:$A$8770,"="&amp;A4863,$F$11:$F$8770,"=COD1"),0)</f>
        <v>0</v>
      </c>
      <c r="U4863" t="e">
        <f>(VLOOKUP(F4863,tarifas!$C$7:$D$10,2,FALSE)+tarifas!$D$21)*datos!P4863</f>
        <v>#N/A</v>
      </c>
      <c r="V4863" t="e">
        <f t="shared" si="687"/>
        <v>#N/A</v>
      </c>
      <c r="W4863">
        <f t="shared" si="688"/>
        <v>0</v>
      </c>
    </row>
    <row r="4864" spans="1:23" x14ac:dyDescent="0.25">
      <c r="A4864">
        <f t="shared" si="681"/>
        <v>201</v>
      </c>
      <c r="B4864">
        <f t="shared" si="682"/>
        <v>7</v>
      </c>
      <c r="C4864" s="1">
        <f t="shared" si="689"/>
        <v>41842.208333321563</v>
      </c>
      <c r="D4864" s="7">
        <v>0</v>
      </c>
      <c r="E4864" s="7"/>
      <c r="G4864">
        <v>43.8</v>
      </c>
      <c r="H4864" s="12">
        <v>178.47124107022771</v>
      </c>
      <c r="I4864" s="13">
        <f>$D$2*tarifas!$D$12/24</f>
        <v>1.4541666666666666</v>
      </c>
      <c r="J4864" s="13" t="e">
        <f>VLOOKUP(E4864&amp;" "&amp;F4864,tarifas!$A$13:$D$20,4,FALSE)*H4864</f>
        <v>#N/A</v>
      </c>
      <c r="K4864" s="13">
        <f>IF(F4864="COD1",tarifas!$D$11*(SUMIFS($H$11:$H$8770,$F$11:$F$8770,"=COD1",$B$11:$B$8770,"="&amp;B4864)/COUNTIFS($F$11:$F$8770,"=COD1",$B$11:$B$8770,"="&amp;B4864))/COUNTIFS($A$11:$A$8770,"="&amp;A4864,$F$11:$F$8770,"=COD1"),0)</f>
        <v>0</v>
      </c>
      <c r="L4864" s="13" t="e">
        <f>(VLOOKUP(F4864,tarifas!$C$7:$D$10,2,FALSE)+tarifas!$D$21)*datos!H4864</f>
        <v>#N/A</v>
      </c>
      <c r="M4864">
        <v>6.0991</v>
      </c>
      <c r="N4864" s="13" t="e">
        <f t="shared" si="683"/>
        <v>#N/A</v>
      </c>
      <c r="O4864">
        <f t="shared" si="684"/>
        <v>6.0991</v>
      </c>
      <c r="P4864" s="12">
        <f t="shared" si="685"/>
        <v>172.37214107022771</v>
      </c>
      <c r="Q4864">
        <f t="shared" si="686"/>
        <v>0</v>
      </c>
      <c r="R4864">
        <f>$D$2*tarifas!$D$12/24</f>
        <v>1.4541666666666666</v>
      </c>
      <c r="S4864" t="e">
        <f>VLOOKUP(E4864&amp;" "&amp;F4864,tarifas!$A$13:$D$20,4,FALSE)*P4864</f>
        <v>#N/A</v>
      </c>
      <c r="T4864">
        <f>IF(F4864="COD1",tarifas!$D$11*(SUMIFS($P$11:$P$8770,$F$11:$F$8770,"=COD1",$B$11:$B$8770,"="&amp;B4864)/COUNTIFS($F$11:$F$8770,"=COD1",$B$11:$B$8770,"="&amp;B4864))/COUNTIFS($A$11:$A$8770,"="&amp;A4864,$F$11:$F$8770,"=COD1"),0)</f>
        <v>0</v>
      </c>
      <c r="U4864" t="e">
        <f>(VLOOKUP(F4864,tarifas!$C$7:$D$10,2,FALSE)+tarifas!$D$21)*datos!P4864</f>
        <v>#N/A</v>
      </c>
      <c r="V4864" t="e">
        <f t="shared" si="687"/>
        <v>#N/A</v>
      </c>
      <c r="W4864">
        <f t="shared" si="688"/>
        <v>0</v>
      </c>
    </row>
    <row r="4865" spans="1:23" x14ac:dyDescent="0.25">
      <c r="A4865">
        <f t="shared" si="681"/>
        <v>201</v>
      </c>
      <c r="B4865">
        <f t="shared" si="682"/>
        <v>7</v>
      </c>
      <c r="C4865" s="1">
        <f t="shared" si="689"/>
        <v>41842.249999988228</v>
      </c>
      <c r="D4865" s="7">
        <v>5.6666666666666661</v>
      </c>
      <c r="E4865" s="7"/>
      <c r="G4865">
        <v>46.54</v>
      </c>
      <c r="H4865" s="12">
        <v>171.44979791956919</v>
      </c>
      <c r="I4865" s="13">
        <f>$D$2*tarifas!$D$12/24</f>
        <v>1.4541666666666666</v>
      </c>
      <c r="J4865" s="13" t="e">
        <f>VLOOKUP(E4865&amp;" "&amp;F4865,tarifas!$A$13:$D$20,4,FALSE)*H4865</f>
        <v>#N/A</v>
      </c>
      <c r="K4865" s="13">
        <f>IF(F4865="COD1",tarifas!$D$11*(SUMIFS($H$11:$H$8770,$F$11:$F$8770,"=COD1",$B$11:$B$8770,"="&amp;B4865)/COUNTIFS($F$11:$F$8770,"=COD1",$B$11:$B$8770,"="&amp;B4865))/COUNTIFS($A$11:$A$8770,"="&amp;A4865,$F$11:$F$8770,"=COD1"),0)</f>
        <v>0</v>
      </c>
      <c r="L4865" s="13" t="e">
        <f>(VLOOKUP(F4865,tarifas!$C$7:$D$10,2,FALSE)+tarifas!$D$21)*datos!H4865</f>
        <v>#N/A</v>
      </c>
      <c r="M4865">
        <v>35.395589999999999</v>
      </c>
      <c r="N4865" s="13" t="e">
        <f t="shared" si="683"/>
        <v>#N/A</v>
      </c>
      <c r="O4865">
        <f t="shared" si="684"/>
        <v>35.395589999999999</v>
      </c>
      <c r="P4865" s="12">
        <f t="shared" si="685"/>
        <v>136.05420791956919</v>
      </c>
      <c r="Q4865">
        <f t="shared" si="686"/>
        <v>0</v>
      </c>
      <c r="R4865">
        <f>$D$2*tarifas!$D$12/24</f>
        <v>1.4541666666666666</v>
      </c>
      <c r="S4865" t="e">
        <f>VLOOKUP(E4865&amp;" "&amp;F4865,tarifas!$A$13:$D$20,4,FALSE)*P4865</f>
        <v>#N/A</v>
      </c>
      <c r="T4865">
        <f>IF(F4865="COD1",tarifas!$D$11*(SUMIFS($P$11:$P$8770,$F$11:$F$8770,"=COD1",$B$11:$B$8770,"="&amp;B4865)/COUNTIFS($F$11:$F$8770,"=COD1",$B$11:$B$8770,"="&amp;B4865))/COUNTIFS($A$11:$A$8770,"="&amp;A4865,$F$11:$F$8770,"=COD1"),0)</f>
        <v>0</v>
      </c>
      <c r="U4865" t="e">
        <f>(VLOOKUP(F4865,tarifas!$C$7:$D$10,2,FALSE)+tarifas!$D$21)*datos!P4865</f>
        <v>#N/A</v>
      </c>
      <c r="V4865" t="e">
        <f t="shared" si="687"/>
        <v>#N/A</v>
      </c>
      <c r="W4865">
        <f t="shared" si="688"/>
        <v>0</v>
      </c>
    </row>
    <row r="4866" spans="1:23" x14ac:dyDescent="0.25">
      <c r="A4866">
        <f t="shared" si="681"/>
        <v>201</v>
      </c>
      <c r="B4866">
        <f t="shared" si="682"/>
        <v>7</v>
      </c>
      <c r="C4866" s="1">
        <f t="shared" si="689"/>
        <v>41842.291666654892</v>
      </c>
      <c r="D4866" s="7">
        <v>79.848484848484844</v>
      </c>
      <c r="E4866" s="7"/>
      <c r="G4866">
        <v>54.87</v>
      </c>
      <c r="H4866" s="12">
        <v>221.02162380008679</v>
      </c>
      <c r="I4866" s="13">
        <f>$D$2*tarifas!$D$12/24</f>
        <v>1.4541666666666666</v>
      </c>
      <c r="J4866" s="13" t="e">
        <f>VLOOKUP(E4866&amp;" "&amp;F4866,tarifas!$A$13:$D$20,4,FALSE)*H4866</f>
        <v>#N/A</v>
      </c>
      <c r="K4866" s="13">
        <f>IF(F4866="COD1",tarifas!$D$11*(SUMIFS($H$11:$H$8770,$F$11:$F$8770,"=COD1",$B$11:$B$8770,"="&amp;B4866)/COUNTIFS($F$11:$F$8770,"=COD1",$B$11:$B$8770,"="&amp;B4866))/COUNTIFS($A$11:$A$8770,"="&amp;A4866,$F$11:$F$8770,"=COD1"),0)</f>
        <v>0</v>
      </c>
      <c r="L4866" s="13" t="e">
        <f>(VLOOKUP(F4866,tarifas!$C$7:$D$10,2,FALSE)+tarifas!$D$21)*datos!H4866</f>
        <v>#N/A</v>
      </c>
      <c r="M4866">
        <v>165.13362000000001</v>
      </c>
      <c r="N4866" s="13" t="e">
        <f t="shared" si="683"/>
        <v>#N/A</v>
      </c>
      <c r="O4866">
        <f t="shared" si="684"/>
        <v>165.13362000000001</v>
      </c>
      <c r="P4866" s="12">
        <f t="shared" si="685"/>
        <v>55.888003800086778</v>
      </c>
      <c r="Q4866">
        <f t="shared" si="686"/>
        <v>0</v>
      </c>
      <c r="R4866">
        <f>$D$2*tarifas!$D$12/24</f>
        <v>1.4541666666666666</v>
      </c>
      <c r="S4866" t="e">
        <f>VLOOKUP(E4866&amp;" "&amp;F4866,tarifas!$A$13:$D$20,4,FALSE)*P4866</f>
        <v>#N/A</v>
      </c>
      <c r="T4866">
        <f>IF(F4866="COD1",tarifas!$D$11*(SUMIFS($P$11:$P$8770,$F$11:$F$8770,"=COD1",$B$11:$B$8770,"="&amp;B4866)/COUNTIFS($F$11:$F$8770,"=COD1",$B$11:$B$8770,"="&amp;B4866))/COUNTIFS($A$11:$A$8770,"="&amp;A4866,$F$11:$F$8770,"=COD1"),0)</f>
        <v>0</v>
      </c>
      <c r="U4866" t="e">
        <f>(VLOOKUP(F4866,tarifas!$C$7:$D$10,2,FALSE)+tarifas!$D$21)*datos!P4866</f>
        <v>#N/A</v>
      </c>
      <c r="V4866" t="e">
        <f t="shared" si="687"/>
        <v>#N/A</v>
      </c>
      <c r="W4866">
        <f t="shared" si="688"/>
        <v>0</v>
      </c>
    </row>
    <row r="4867" spans="1:23" x14ac:dyDescent="0.25">
      <c r="A4867">
        <f t="shared" si="681"/>
        <v>201</v>
      </c>
      <c r="B4867">
        <f t="shared" si="682"/>
        <v>7</v>
      </c>
      <c r="C4867" s="1">
        <f t="shared" si="689"/>
        <v>41842.333333321556</v>
      </c>
      <c r="D4867" s="7">
        <v>253.19696969696969</v>
      </c>
      <c r="E4867" s="7"/>
      <c r="G4867">
        <v>56.86</v>
      </c>
      <c r="H4867" s="12">
        <v>392.88466799419621</v>
      </c>
      <c r="I4867" s="13">
        <f>$D$2*tarifas!$D$12/24</f>
        <v>1.4541666666666666</v>
      </c>
      <c r="J4867" s="13" t="e">
        <f>VLOOKUP(E4867&amp;" "&amp;F4867,tarifas!$A$13:$D$20,4,FALSE)*H4867</f>
        <v>#N/A</v>
      </c>
      <c r="K4867" s="13">
        <f>IF(F4867="COD1",tarifas!$D$11*(SUMIFS($H$11:$H$8770,$F$11:$F$8770,"=COD1",$B$11:$B$8770,"="&amp;B4867)/COUNTIFS($F$11:$F$8770,"=COD1",$B$11:$B$8770,"="&amp;B4867))/COUNTIFS($A$11:$A$8770,"="&amp;A4867,$F$11:$F$8770,"=COD1"),0)</f>
        <v>0</v>
      </c>
      <c r="L4867" s="13" t="e">
        <f>(VLOOKUP(F4867,tarifas!$C$7:$D$10,2,FALSE)+tarifas!$D$21)*datos!H4867</f>
        <v>#N/A</v>
      </c>
      <c r="M4867">
        <v>293.43797999999998</v>
      </c>
      <c r="N4867" s="13" t="e">
        <f t="shared" si="683"/>
        <v>#N/A</v>
      </c>
      <c r="O4867">
        <f t="shared" si="684"/>
        <v>293.43797999999998</v>
      </c>
      <c r="P4867" s="12">
        <f t="shared" si="685"/>
        <v>99.446687994196225</v>
      </c>
      <c r="Q4867">
        <f t="shared" si="686"/>
        <v>0</v>
      </c>
      <c r="R4867">
        <f>$D$2*tarifas!$D$12/24</f>
        <v>1.4541666666666666</v>
      </c>
      <c r="S4867" t="e">
        <f>VLOOKUP(E4867&amp;" "&amp;F4867,tarifas!$A$13:$D$20,4,FALSE)*P4867</f>
        <v>#N/A</v>
      </c>
      <c r="T4867">
        <f>IF(F4867="COD1",tarifas!$D$11*(SUMIFS($P$11:$P$8770,$F$11:$F$8770,"=COD1",$B$11:$B$8770,"="&amp;B4867)/COUNTIFS($F$11:$F$8770,"=COD1",$B$11:$B$8770,"="&amp;B4867))/COUNTIFS($A$11:$A$8770,"="&amp;A4867,$F$11:$F$8770,"=COD1"),0)</f>
        <v>0</v>
      </c>
      <c r="U4867" t="e">
        <f>(VLOOKUP(F4867,tarifas!$C$7:$D$10,2,FALSE)+tarifas!$D$21)*datos!P4867</f>
        <v>#N/A</v>
      </c>
      <c r="V4867" t="e">
        <f t="shared" si="687"/>
        <v>#N/A</v>
      </c>
      <c r="W4867">
        <f t="shared" si="688"/>
        <v>0</v>
      </c>
    </row>
    <row r="4868" spans="1:23" x14ac:dyDescent="0.25">
      <c r="A4868">
        <f t="shared" si="681"/>
        <v>201</v>
      </c>
      <c r="B4868">
        <f t="shared" si="682"/>
        <v>7</v>
      </c>
      <c r="C4868" s="1">
        <f t="shared" si="689"/>
        <v>41842.37499998822</v>
      </c>
      <c r="D4868" s="7">
        <v>437.10606060606062</v>
      </c>
      <c r="E4868" s="7"/>
      <c r="G4868">
        <v>59.03</v>
      </c>
      <c r="H4868" s="12">
        <v>482.24568054731492</v>
      </c>
      <c r="I4868" s="13">
        <f>$D$2*tarifas!$D$12/24</f>
        <v>1.4541666666666666</v>
      </c>
      <c r="J4868" s="13" t="e">
        <f>VLOOKUP(E4868&amp;" "&amp;F4868,tarifas!$A$13:$D$20,4,FALSE)*H4868</f>
        <v>#N/A</v>
      </c>
      <c r="K4868" s="13">
        <f>IF(F4868="COD1",tarifas!$D$11*(SUMIFS($H$11:$H$8770,$F$11:$F$8770,"=COD1",$B$11:$B$8770,"="&amp;B4868)/COUNTIFS($F$11:$F$8770,"=COD1",$B$11:$B$8770,"="&amp;B4868))/COUNTIFS($A$11:$A$8770,"="&amp;A4868,$F$11:$F$8770,"=COD1"),0)</f>
        <v>0</v>
      </c>
      <c r="L4868" s="13" t="e">
        <f>(VLOOKUP(F4868,tarifas!$C$7:$D$10,2,FALSE)+tarifas!$D$21)*datos!H4868</f>
        <v>#N/A</v>
      </c>
      <c r="M4868">
        <v>392.67339000000004</v>
      </c>
      <c r="N4868" s="13" t="e">
        <f t="shared" si="683"/>
        <v>#N/A</v>
      </c>
      <c r="O4868">
        <f t="shared" si="684"/>
        <v>392.67339000000004</v>
      </c>
      <c r="P4868" s="12">
        <f t="shared" si="685"/>
        <v>89.572290547314878</v>
      </c>
      <c r="Q4868">
        <f t="shared" si="686"/>
        <v>0</v>
      </c>
      <c r="R4868">
        <f>$D$2*tarifas!$D$12/24</f>
        <v>1.4541666666666666</v>
      </c>
      <c r="S4868" t="e">
        <f>VLOOKUP(E4868&amp;" "&amp;F4868,tarifas!$A$13:$D$20,4,FALSE)*P4868</f>
        <v>#N/A</v>
      </c>
      <c r="T4868">
        <f>IF(F4868="COD1",tarifas!$D$11*(SUMIFS($P$11:$P$8770,$F$11:$F$8770,"=COD1",$B$11:$B$8770,"="&amp;B4868)/COUNTIFS($F$11:$F$8770,"=COD1",$B$11:$B$8770,"="&amp;B4868))/COUNTIFS($A$11:$A$8770,"="&amp;A4868,$F$11:$F$8770,"=COD1"),0)</f>
        <v>0</v>
      </c>
      <c r="U4868" t="e">
        <f>(VLOOKUP(F4868,tarifas!$C$7:$D$10,2,FALSE)+tarifas!$D$21)*datos!P4868</f>
        <v>#N/A</v>
      </c>
      <c r="V4868" t="e">
        <f t="shared" si="687"/>
        <v>#N/A</v>
      </c>
      <c r="W4868">
        <f t="shared" si="688"/>
        <v>0</v>
      </c>
    </row>
    <row r="4869" spans="1:23" x14ac:dyDescent="0.25">
      <c r="A4869">
        <f t="shared" si="681"/>
        <v>201</v>
      </c>
      <c r="B4869">
        <f t="shared" si="682"/>
        <v>7</v>
      </c>
      <c r="C4869" s="1">
        <f t="shared" si="689"/>
        <v>41842.416666654884</v>
      </c>
      <c r="D4869" s="7">
        <v>586.24242424242425</v>
      </c>
      <c r="E4869" s="7"/>
      <c r="G4869">
        <v>59.52</v>
      </c>
      <c r="H4869" s="12">
        <v>533.29563919458553</v>
      </c>
      <c r="I4869" s="13">
        <f>$D$2*tarifas!$D$12/24</f>
        <v>1.4541666666666666</v>
      </c>
      <c r="J4869" s="13" t="e">
        <f>VLOOKUP(E4869&amp;" "&amp;F4869,tarifas!$A$13:$D$20,4,FALSE)*H4869</f>
        <v>#N/A</v>
      </c>
      <c r="K4869" s="13">
        <f>IF(F4869="COD1",tarifas!$D$11*(SUMIFS($H$11:$H$8770,$F$11:$F$8770,"=COD1",$B$11:$B$8770,"="&amp;B4869)/COUNTIFS($F$11:$F$8770,"=COD1",$B$11:$B$8770,"="&amp;B4869))/COUNTIFS($A$11:$A$8770,"="&amp;A4869,$F$11:$F$8770,"=COD1"),0)</f>
        <v>0</v>
      </c>
      <c r="L4869" s="13" t="e">
        <f>(VLOOKUP(F4869,tarifas!$C$7:$D$10,2,FALSE)+tarifas!$D$21)*datos!H4869</f>
        <v>#N/A</v>
      </c>
      <c r="M4869">
        <v>456.68940999999995</v>
      </c>
      <c r="N4869" s="13" t="e">
        <f t="shared" si="683"/>
        <v>#N/A</v>
      </c>
      <c r="O4869">
        <f t="shared" si="684"/>
        <v>456.68940999999995</v>
      </c>
      <c r="P4869" s="12">
        <f t="shared" si="685"/>
        <v>76.60622919458558</v>
      </c>
      <c r="Q4869">
        <f t="shared" si="686"/>
        <v>0</v>
      </c>
      <c r="R4869">
        <f>$D$2*tarifas!$D$12/24</f>
        <v>1.4541666666666666</v>
      </c>
      <c r="S4869" t="e">
        <f>VLOOKUP(E4869&amp;" "&amp;F4869,tarifas!$A$13:$D$20,4,FALSE)*P4869</f>
        <v>#N/A</v>
      </c>
      <c r="T4869">
        <f>IF(F4869="COD1",tarifas!$D$11*(SUMIFS($P$11:$P$8770,$F$11:$F$8770,"=COD1",$B$11:$B$8770,"="&amp;B4869)/COUNTIFS($F$11:$F$8770,"=COD1",$B$11:$B$8770,"="&amp;B4869))/COUNTIFS($A$11:$A$8770,"="&amp;A4869,$F$11:$F$8770,"=COD1"),0)</f>
        <v>0</v>
      </c>
      <c r="U4869" t="e">
        <f>(VLOOKUP(F4869,tarifas!$C$7:$D$10,2,FALSE)+tarifas!$D$21)*datos!P4869</f>
        <v>#N/A</v>
      </c>
      <c r="V4869" t="e">
        <f t="shared" si="687"/>
        <v>#N/A</v>
      </c>
      <c r="W4869">
        <f t="shared" si="688"/>
        <v>0</v>
      </c>
    </row>
    <row r="4870" spans="1:23" x14ac:dyDescent="0.25">
      <c r="A4870">
        <f t="shared" si="681"/>
        <v>201</v>
      </c>
      <c r="B4870">
        <f t="shared" si="682"/>
        <v>7</v>
      </c>
      <c r="C4870" s="1">
        <f t="shared" si="689"/>
        <v>41842.458333321549</v>
      </c>
      <c r="D4870" s="7">
        <v>694.68181818181824</v>
      </c>
      <c r="E4870" s="7"/>
      <c r="G4870">
        <v>60.88</v>
      </c>
      <c r="H4870" s="12">
        <v>405.47870123497347</v>
      </c>
      <c r="I4870" s="13">
        <f>$D$2*tarifas!$D$12/24</f>
        <v>1.4541666666666666</v>
      </c>
      <c r="J4870" s="13" t="e">
        <f>VLOOKUP(E4870&amp;" "&amp;F4870,tarifas!$A$13:$D$20,4,FALSE)*H4870</f>
        <v>#N/A</v>
      </c>
      <c r="K4870" s="13">
        <f>IF(F4870="COD1",tarifas!$D$11*(SUMIFS($H$11:$H$8770,$F$11:$F$8770,"=COD1",$B$11:$B$8770,"="&amp;B4870)/COUNTIFS($F$11:$F$8770,"=COD1",$B$11:$B$8770,"="&amp;B4870))/COUNTIFS($A$11:$A$8770,"="&amp;A4870,$F$11:$F$8770,"=COD1"),0)</f>
        <v>0</v>
      </c>
      <c r="L4870" s="13" t="e">
        <f>(VLOOKUP(F4870,tarifas!$C$7:$D$10,2,FALSE)+tarifas!$D$21)*datos!H4870</f>
        <v>#N/A</v>
      </c>
      <c r="M4870">
        <v>490.56870000000004</v>
      </c>
      <c r="N4870" s="13" t="e">
        <f t="shared" si="683"/>
        <v>#N/A</v>
      </c>
      <c r="O4870">
        <f t="shared" si="684"/>
        <v>405.47870123497347</v>
      </c>
      <c r="P4870" s="12">
        <f t="shared" si="685"/>
        <v>0</v>
      </c>
      <c r="Q4870">
        <f t="shared" si="686"/>
        <v>85.089998765026564</v>
      </c>
      <c r="R4870">
        <f>$D$2*tarifas!$D$12/24</f>
        <v>1.4541666666666666</v>
      </c>
      <c r="S4870" t="e">
        <f>VLOOKUP(E4870&amp;" "&amp;F4870,tarifas!$A$13:$D$20,4,FALSE)*P4870</f>
        <v>#N/A</v>
      </c>
      <c r="T4870">
        <f>IF(F4870="COD1",tarifas!$D$11*(SUMIFS($P$11:$P$8770,$F$11:$F$8770,"=COD1",$B$11:$B$8770,"="&amp;B4870)/COUNTIFS($F$11:$F$8770,"=COD1",$B$11:$B$8770,"="&amp;B4870))/COUNTIFS($A$11:$A$8770,"="&amp;A4870,$F$11:$F$8770,"=COD1"),0)</f>
        <v>0</v>
      </c>
      <c r="U4870" t="e">
        <f>(VLOOKUP(F4870,tarifas!$C$7:$D$10,2,FALSE)+tarifas!$D$21)*datos!P4870</f>
        <v>#N/A</v>
      </c>
      <c r="V4870" t="e">
        <f t="shared" si="687"/>
        <v>#N/A</v>
      </c>
      <c r="W4870">
        <f t="shared" si="688"/>
        <v>4.6622512123333353</v>
      </c>
    </row>
    <row r="4871" spans="1:23" x14ac:dyDescent="0.25">
      <c r="A4871">
        <f t="shared" si="681"/>
        <v>201</v>
      </c>
      <c r="B4871">
        <f t="shared" si="682"/>
        <v>7</v>
      </c>
      <c r="C4871" s="1">
        <f t="shared" si="689"/>
        <v>41842.499999988213</v>
      </c>
      <c r="D4871" s="7">
        <v>774.0151515151515</v>
      </c>
      <c r="E4871" s="7"/>
      <c r="G4871">
        <v>60.89</v>
      </c>
      <c r="H4871" s="12">
        <v>391.91569916590322</v>
      </c>
      <c r="I4871" s="13">
        <f>$D$2*tarifas!$D$12/24</f>
        <v>1.4541666666666666</v>
      </c>
      <c r="J4871" s="13" t="e">
        <f>VLOOKUP(E4871&amp;" "&amp;F4871,tarifas!$A$13:$D$20,4,FALSE)*H4871</f>
        <v>#N/A</v>
      </c>
      <c r="K4871" s="13">
        <f>IF(F4871="COD1",tarifas!$D$11*(SUMIFS($H$11:$H$8770,$F$11:$F$8770,"=COD1",$B$11:$B$8770,"="&amp;B4871)/COUNTIFS($F$11:$F$8770,"=COD1",$B$11:$B$8770,"="&amp;B4871))/COUNTIFS($A$11:$A$8770,"="&amp;A4871,$F$11:$F$8770,"=COD1"),0)</f>
        <v>0</v>
      </c>
      <c r="L4871" s="13" t="e">
        <f>(VLOOKUP(F4871,tarifas!$C$7:$D$10,2,FALSE)+tarifas!$D$21)*datos!H4871</f>
        <v>#N/A</v>
      </c>
      <c r="M4871">
        <v>493.52510999999998</v>
      </c>
      <c r="N4871" s="13" t="e">
        <f t="shared" si="683"/>
        <v>#N/A</v>
      </c>
      <c r="O4871">
        <f t="shared" si="684"/>
        <v>391.91569916590322</v>
      </c>
      <c r="P4871" s="12">
        <f t="shared" si="685"/>
        <v>0</v>
      </c>
      <c r="Q4871">
        <f t="shared" si="686"/>
        <v>101.60941083409676</v>
      </c>
      <c r="R4871">
        <f>$D$2*tarifas!$D$12/24</f>
        <v>1.4541666666666666</v>
      </c>
      <c r="S4871" t="e">
        <f>VLOOKUP(E4871&amp;" "&amp;F4871,tarifas!$A$13:$D$20,4,FALSE)*P4871</f>
        <v>#N/A</v>
      </c>
      <c r="T4871">
        <f>IF(F4871="COD1",tarifas!$D$11*(SUMIFS($P$11:$P$8770,$F$11:$F$8770,"=COD1",$B$11:$B$8770,"="&amp;B4871)/COUNTIFS($F$11:$F$8770,"=COD1",$B$11:$B$8770,"="&amp;B4871))/COUNTIFS($A$11:$A$8770,"="&amp;A4871,$F$11:$F$8770,"=COD1"),0)</f>
        <v>0</v>
      </c>
      <c r="U4871" t="e">
        <f>(VLOOKUP(F4871,tarifas!$C$7:$D$10,2,FALSE)+tarifas!$D$21)*datos!P4871</f>
        <v>#N/A</v>
      </c>
      <c r="V4871" t="e">
        <f t="shared" si="687"/>
        <v>#N/A</v>
      </c>
      <c r="W4871">
        <f t="shared" si="688"/>
        <v>5.5682973231193369</v>
      </c>
    </row>
    <row r="4872" spans="1:23" x14ac:dyDescent="0.25">
      <c r="A4872">
        <f t="shared" si="681"/>
        <v>201</v>
      </c>
      <c r="B4872">
        <f t="shared" si="682"/>
        <v>7</v>
      </c>
      <c r="C4872" s="1">
        <f t="shared" si="689"/>
        <v>41842.541666654877</v>
      </c>
      <c r="D4872" s="7">
        <v>793.33333333333348</v>
      </c>
      <c r="E4872" s="7"/>
      <c r="G4872">
        <v>60</v>
      </c>
      <c r="H4872" s="12">
        <v>528.7288066492722</v>
      </c>
      <c r="I4872" s="13">
        <f>$D$2*tarifas!$D$12/24</f>
        <v>1.4541666666666666</v>
      </c>
      <c r="J4872" s="13" t="e">
        <f>VLOOKUP(E4872&amp;" "&amp;F4872,tarifas!$A$13:$D$20,4,FALSE)*H4872</f>
        <v>#N/A</v>
      </c>
      <c r="K4872" s="13">
        <f>IF(F4872="COD1",tarifas!$D$11*(SUMIFS($H$11:$H$8770,$F$11:$F$8770,"=COD1",$B$11:$B$8770,"="&amp;B4872)/COUNTIFS($F$11:$F$8770,"=COD1",$B$11:$B$8770,"="&amp;B4872))/COUNTIFS($A$11:$A$8770,"="&amp;A4872,$F$11:$F$8770,"=COD1"),0)</f>
        <v>0</v>
      </c>
      <c r="L4872" s="13" t="e">
        <f>(VLOOKUP(F4872,tarifas!$C$7:$D$10,2,FALSE)+tarifas!$D$21)*datos!H4872</f>
        <v>#N/A</v>
      </c>
      <c r="M4872">
        <v>471.35271</v>
      </c>
      <c r="N4872" s="13" t="e">
        <f t="shared" si="683"/>
        <v>#N/A</v>
      </c>
      <c r="O4872">
        <f t="shared" si="684"/>
        <v>471.35271</v>
      </c>
      <c r="P4872" s="12">
        <f t="shared" si="685"/>
        <v>57.376096649272199</v>
      </c>
      <c r="Q4872">
        <f t="shared" si="686"/>
        <v>0</v>
      </c>
      <c r="R4872">
        <f>$D$2*tarifas!$D$12/24</f>
        <v>1.4541666666666666</v>
      </c>
      <c r="S4872" t="e">
        <f>VLOOKUP(E4872&amp;" "&amp;F4872,tarifas!$A$13:$D$20,4,FALSE)*P4872</f>
        <v>#N/A</v>
      </c>
      <c r="T4872">
        <f>IF(F4872="COD1",tarifas!$D$11*(SUMIFS($P$11:$P$8770,$F$11:$F$8770,"=COD1",$B$11:$B$8770,"="&amp;B4872)/COUNTIFS($F$11:$F$8770,"=COD1",$B$11:$B$8770,"="&amp;B4872))/COUNTIFS($A$11:$A$8770,"="&amp;A4872,$F$11:$F$8770,"=COD1"),0)</f>
        <v>0</v>
      </c>
      <c r="U4872" t="e">
        <f>(VLOOKUP(F4872,tarifas!$C$7:$D$10,2,FALSE)+tarifas!$D$21)*datos!P4872</f>
        <v>#N/A</v>
      </c>
      <c r="V4872" t="e">
        <f t="shared" si="687"/>
        <v>#N/A</v>
      </c>
      <c r="W4872">
        <f t="shared" si="688"/>
        <v>0</v>
      </c>
    </row>
    <row r="4873" spans="1:23" x14ac:dyDescent="0.25">
      <c r="A4873">
        <f t="shared" si="681"/>
        <v>201</v>
      </c>
      <c r="B4873">
        <f t="shared" si="682"/>
        <v>7</v>
      </c>
      <c r="C4873" s="1">
        <f t="shared" si="689"/>
        <v>41842.583333321541</v>
      </c>
      <c r="D4873" s="7">
        <v>773.5</v>
      </c>
      <c r="E4873" s="7"/>
      <c r="G4873">
        <v>59.09</v>
      </c>
      <c r="H4873" s="12">
        <v>590.49092937259547</v>
      </c>
      <c r="I4873" s="13">
        <f>$D$2*tarifas!$D$12/24</f>
        <v>1.4541666666666666</v>
      </c>
      <c r="J4873" s="13" t="e">
        <f>VLOOKUP(E4873&amp;" "&amp;F4873,tarifas!$A$13:$D$20,4,FALSE)*H4873</f>
        <v>#N/A</v>
      </c>
      <c r="K4873" s="13">
        <f>IF(F4873="COD1",tarifas!$D$11*(SUMIFS($H$11:$H$8770,$F$11:$F$8770,"=COD1",$B$11:$B$8770,"="&amp;B4873)/COUNTIFS($F$11:$F$8770,"=COD1",$B$11:$B$8770,"="&amp;B4873))/COUNTIFS($A$11:$A$8770,"="&amp;A4873,$F$11:$F$8770,"=COD1"),0)</f>
        <v>0</v>
      </c>
      <c r="L4873" s="13" t="e">
        <f>(VLOOKUP(F4873,tarifas!$C$7:$D$10,2,FALSE)+tarifas!$D$21)*datos!H4873</f>
        <v>#N/A</v>
      </c>
      <c r="M4873">
        <v>419.68666999999999</v>
      </c>
      <c r="N4873" s="13" t="e">
        <f t="shared" si="683"/>
        <v>#N/A</v>
      </c>
      <c r="O4873">
        <f t="shared" si="684"/>
        <v>419.68666999999999</v>
      </c>
      <c r="P4873" s="12">
        <f t="shared" si="685"/>
        <v>170.80425937259548</v>
      </c>
      <c r="Q4873">
        <f t="shared" si="686"/>
        <v>0</v>
      </c>
      <c r="R4873">
        <f>$D$2*tarifas!$D$12/24</f>
        <v>1.4541666666666666</v>
      </c>
      <c r="S4873" t="e">
        <f>VLOOKUP(E4873&amp;" "&amp;F4873,tarifas!$A$13:$D$20,4,FALSE)*P4873</f>
        <v>#N/A</v>
      </c>
      <c r="T4873">
        <f>IF(F4873="COD1",tarifas!$D$11*(SUMIFS($P$11:$P$8770,$F$11:$F$8770,"=COD1",$B$11:$B$8770,"="&amp;B4873)/COUNTIFS($F$11:$F$8770,"=COD1",$B$11:$B$8770,"="&amp;B4873))/COUNTIFS($A$11:$A$8770,"="&amp;A4873,$F$11:$F$8770,"=COD1"),0)</f>
        <v>0</v>
      </c>
      <c r="U4873" t="e">
        <f>(VLOOKUP(F4873,tarifas!$C$7:$D$10,2,FALSE)+tarifas!$D$21)*datos!P4873</f>
        <v>#N/A</v>
      </c>
      <c r="V4873" t="e">
        <f t="shared" si="687"/>
        <v>#N/A</v>
      </c>
      <c r="W4873">
        <f t="shared" si="688"/>
        <v>0</v>
      </c>
    </row>
    <row r="4874" spans="1:23" x14ac:dyDescent="0.25">
      <c r="A4874">
        <f t="shared" si="681"/>
        <v>201</v>
      </c>
      <c r="B4874">
        <f t="shared" si="682"/>
        <v>7</v>
      </c>
      <c r="C4874" s="1">
        <f t="shared" si="689"/>
        <v>41842.624999988206</v>
      </c>
      <c r="D4874" s="7">
        <v>716.31818181818187</v>
      </c>
      <c r="E4874" s="7"/>
      <c r="G4874">
        <v>59.44</v>
      </c>
      <c r="H4874" s="12">
        <v>598.21261603445078</v>
      </c>
      <c r="I4874" s="13">
        <f>$D$2*tarifas!$D$12/24</f>
        <v>1.4541666666666666</v>
      </c>
      <c r="J4874" s="13" t="e">
        <f>VLOOKUP(E4874&amp;" "&amp;F4874,tarifas!$A$13:$D$20,4,FALSE)*H4874</f>
        <v>#N/A</v>
      </c>
      <c r="K4874" s="13">
        <f>IF(F4874="COD1",tarifas!$D$11*(SUMIFS($H$11:$H$8770,$F$11:$F$8770,"=COD1",$B$11:$B$8770,"="&amp;B4874)/COUNTIFS($F$11:$F$8770,"=COD1",$B$11:$B$8770,"="&amp;B4874))/COUNTIFS($A$11:$A$8770,"="&amp;A4874,$F$11:$F$8770,"=COD1"),0)</f>
        <v>0</v>
      </c>
      <c r="L4874" s="13" t="e">
        <f>(VLOOKUP(F4874,tarifas!$C$7:$D$10,2,FALSE)+tarifas!$D$21)*datos!H4874</f>
        <v>#N/A</v>
      </c>
      <c r="M4874">
        <v>335.44389000000001</v>
      </c>
      <c r="N4874" s="13" t="e">
        <f t="shared" si="683"/>
        <v>#N/A</v>
      </c>
      <c r="O4874">
        <f t="shared" si="684"/>
        <v>335.44389000000001</v>
      </c>
      <c r="P4874" s="12">
        <f t="shared" si="685"/>
        <v>262.76872603445076</v>
      </c>
      <c r="Q4874">
        <f t="shared" si="686"/>
        <v>0</v>
      </c>
      <c r="R4874">
        <f>$D$2*tarifas!$D$12/24</f>
        <v>1.4541666666666666</v>
      </c>
      <c r="S4874" t="e">
        <f>VLOOKUP(E4874&amp;" "&amp;F4874,tarifas!$A$13:$D$20,4,FALSE)*P4874</f>
        <v>#N/A</v>
      </c>
      <c r="T4874">
        <f>IF(F4874="COD1",tarifas!$D$11*(SUMIFS($P$11:$P$8770,$F$11:$F$8770,"=COD1",$B$11:$B$8770,"="&amp;B4874)/COUNTIFS($F$11:$F$8770,"=COD1",$B$11:$B$8770,"="&amp;B4874))/COUNTIFS($A$11:$A$8770,"="&amp;A4874,$F$11:$F$8770,"=COD1"),0)</f>
        <v>0</v>
      </c>
      <c r="U4874" t="e">
        <f>(VLOOKUP(F4874,tarifas!$C$7:$D$10,2,FALSE)+tarifas!$D$21)*datos!P4874</f>
        <v>#N/A</v>
      </c>
      <c r="V4874" t="e">
        <f t="shared" si="687"/>
        <v>#N/A</v>
      </c>
      <c r="W4874">
        <f t="shared" si="688"/>
        <v>0</v>
      </c>
    </row>
    <row r="4875" spans="1:23" x14ac:dyDescent="0.25">
      <c r="A4875">
        <f t="shared" si="681"/>
        <v>201</v>
      </c>
      <c r="B4875">
        <f t="shared" si="682"/>
        <v>7</v>
      </c>
      <c r="C4875" s="1">
        <f t="shared" si="689"/>
        <v>41842.66666665487</v>
      </c>
      <c r="D4875" s="7">
        <v>609.42424242424238</v>
      </c>
      <c r="E4875" s="7"/>
      <c r="G4875">
        <v>60.41</v>
      </c>
      <c r="H4875" s="12">
        <v>483.6395630014614</v>
      </c>
      <c r="I4875" s="13">
        <f>$D$2*tarifas!$D$12/24</f>
        <v>1.4541666666666666</v>
      </c>
      <c r="J4875" s="13" t="e">
        <f>VLOOKUP(E4875&amp;" "&amp;F4875,tarifas!$A$13:$D$20,4,FALSE)*H4875</f>
        <v>#N/A</v>
      </c>
      <c r="K4875" s="13">
        <f>IF(F4875="COD1",tarifas!$D$11*(SUMIFS($H$11:$H$8770,$F$11:$F$8770,"=COD1",$B$11:$B$8770,"="&amp;B4875)/COUNTIFS($F$11:$F$8770,"=COD1",$B$11:$B$8770,"="&amp;B4875))/COUNTIFS($A$11:$A$8770,"="&amp;A4875,$F$11:$F$8770,"=COD1"),0)</f>
        <v>0</v>
      </c>
      <c r="L4875" s="13" t="e">
        <f>(VLOOKUP(F4875,tarifas!$C$7:$D$10,2,FALSE)+tarifas!$D$21)*datos!H4875</f>
        <v>#N/A</v>
      </c>
      <c r="M4875">
        <v>221.16687999999999</v>
      </c>
      <c r="N4875" s="13" t="e">
        <f t="shared" si="683"/>
        <v>#N/A</v>
      </c>
      <c r="O4875">
        <f t="shared" si="684"/>
        <v>221.16687999999999</v>
      </c>
      <c r="P4875" s="12">
        <f t="shared" si="685"/>
        <v>262.47268300146141</v>
      </c>
      <c r="Q4875">
        <f t="shared" si="686"/>
        <v>0</v>
      </c>
      <c r="R4875">
        <f>$D$2*tarifas!$D$12/24</f>
        <v>1.4541666666666666</v>
      </c>
      <c r="S4875" t="e">
        <f>VLOOKUP(E4875&amp;" "&amp;F4875,tarifas!$A$13:$D$20,4,FALSE)*P4875</f>
        <v>#N/A</v>
      </c>
      <c r="T4875">
        <f>IF(F4875="COD1",tarifas!$D$11*(SUMIFS($P$11:$P$8770,$F$11:$F$8770,"=COD1",$B$11:$B$8770,"="&amp;B4875)/COUNTIFS($F$11:$F$8770,"=COD1",$B$11:$B$8770,"="&amp;B4875))/COUNTIFS($A$11:$A$8770,"="&amp;A4875,$F$11:$F$8770,"=COD1"),0)</f>
        <v>0</v>
      </c>
      <c r="U4875" t="e">
        <f>(VLOOKUP(F4875,tarifas!$C$7:$D$10,2,FALSE)+tarifas!$D$21)*datos!P4875</f>
        <v>#N/A</v>
      </c>
      <c r="V4875" t="e">
        <f t="shared" si="687"/>
        <v>#N/A</v>
      </c>
      <c r="W4875">
        <f t="shared" si="688"/>
        <v>0</v>
      </c>
    </row>
    <row r="4876" spans="1:23" x14ac:dyDescent="0.25">
      <c r="A4876">
        <f t="shared" ref="A4876:A4939" si="690">DAYS360($C$11,C4876)</f>
        <v>201</v>
      </c>
      <c r="B4876">
        <f t="shared" ref="B4876:B4939" si="691">MONTH(C4876)</f>
        <v>7</v>
      </c>
      <c r="C4876" s="1">
        <f t="shared" si="689"/>
        <v>41842.708333321534</v>
      </c>
      <c r="D4876" s="7">
        <v>462.86363636363637</v>
      </c>
      <c r="E4876" s="7"/>
      <c r="G4876">
        <v>60.41</v>
      </c>
      <c r="H4876" s="12">
        <v>378.36423197061231</v>
      </c>
      <c r="I4876" s="13">
        <f>$D$2*tarifas!$D$12/24</f>
        <v>1.4541666666666666</v>
      </c>
      <c r="J4876" s="13" t="e">
        <f>VLOOKUP(E4876&amp;" "&amp;F4876,tarifas!$A$13:$D$20,4,FALSE)*H4876</f>
        <v>#N/A</v>
      </c>
      <c r="K4876" s="13">
        <f>IF(F4876="COD1",tarifas!$D$11*(SUMIFS($H$11:$H$8770,$F$11:$F$8770,"=COD1",$B$11:$B$8770,"="&amp;B4876)/COUNTIFS($F$11:$F$8770,"=COD1",$B$11:$B$8770,"="&amp;B4876))/COUNTIFS($A$11:$A$8770,"="&amp;A4876,$F$11:$F$8770,"=COD1"),0)</f>
        <v>0</v>
      </c>
      <c r="L4876" s="13" t="e">
        <f>(VLOOKUP(F4876,tarifas!$C$7:$D$10,2,FALSE)+tarifas!$D$21)*datos!H4876</f>
        <v>#N/A</v>
      </c>
      <c r="M4876">
        <v>88.19371000000001</v>
      </c>
      <c r="N4876" s="13" t="e">
        <f t="shared" ref="N4876:N4939" si="692">(I4876+J4876+K4876+L4876)*1.23</f>
        <v>#N/A</v>
      </c>
      <c r="O4876">
        <f t="shared" ref="O4876:O4939" si="693">IF(M4876&lt;H4876,M4876,H4876)</f>
        <v>88.19371000000001</v>
      </c>
      <c r="P4876" s="12">
        <f t="shared" ref="P4876:P4939" si="694">H4876-O4876</f>
        <v>290.1705219706123</v>
      </c>
      <c r="Q4876">
        <f t="shared" ref="Q4876:Q4939" si="695">IF(M4876&lt;H4876,0,M4876-H4876)</f>
        <v>0</v>
      </c>
      <c r="R4876">
        <f>$D$2*tarifas!$D$12/24</f>
        <v>1.4541666666666666</v>
      </c>
      <c r="S4876" t="e">
        <f>VLOOKUP(E4876&amp;" "&amp;F4876,tarifas!$A$13:$D$20,4,FALSE)*P4876</f>
        <v>#N/A</v>
      </c>
      <c r="T4876">
        <f>IF(F4876="COD1",tarifas!$D$11*(SUMIFS($P$11:$P$8770,$F$11:$F$8770,"=COD1",$B$11:$B$8770,"="&amp;B4876)/COUNTIFS($F$11:$F$8770,"=COD1",$B$11:$B$8770,"="&amp;B4876))/COUNTIFS($A$11:$A$8770,"="&amp;A4876,$F$11:$F$8770,"=COD1"),0)</f>
        <v>0</v>
      </c>
      <c r="U4876" t="e">
        <f>(VLOOKUP(F4876,tarifas!$C$7:$D$10,2,FALSE)+tarifas!$D$21)*datos!P4876</f>
        <v>#N/A</v>
      </c>
      <c r="V4876" t="e">
        <f t="shared" ref="V4876:V4939" si="696">(R4876+S4876+T4876+U4876)*1.23</f>
        <v>#N/A</v>
      </c>
      <c r="W4876">
        <f t="shared" ref="W4876:W4939" si="697">0.9*G4876/1000*Q4876</f>
        <v>0</v>
      </c>
    </row>
    <row r="4877" spans="1:23" x14ac:dyDescent="0.25">
      <c r="A4877">
        <f t="shared" si="690"/>
        <v>201</v>
      </c>
      <c r="B4877">
        <f t="shared" si="691"/>
        <v>7</v>
      </c>
      <c r="C4877" s="1">
        <f t="shared" ref="C4877:C4940" si="698">+C4876+1/24</f>
        <v>41842.749999988198</v>
      </c>
      <c r="D4877" s="7">
        <v>270.19696969696963</v>
      </c>
      <c r="E4877" s="7"/>
      <c r="G4877">
        <v>58.11</v>
      </c>
      <c r="H4877" s="12">
        <v>280.2726102165737</v>
      </c>
      <c r="I4877" s="13">
        <f>$D$2*tarifas!$D$12/24</f>
        <v>1.4541666666666666</v>
      </c>
      <c r="J4877" s="13" t="e">
        <f>VLOOKUP(E4877&amp;" "&amp;F4877,tarifas!$A$13:$D$20,4,FALSE)*H4877</f>
        <v>#N/A</v>
      </c>
      <c r="K4877" s="13">
        <f>IF(F4877="COD1",tarifas!$D$11*(SUMIFS($H$11:$H$8770,$F$11:$F$8770,"=COD1",$B$11:$B$8770,"="&amp;B4877)/COUNTIFS($F$11:$F$8770,"=COD1",$B$11:$B$8770,"="&amp;B4877))/COUNTIFS($A$11:$A$8770,"="&amp;A4877,$F$11:$F$8770,"=COD1"),0)</f>
        <v>0</v>
      </c>
      <c r="L4877" s="13" t="e">
        <f>(VLOOKUP(F4877,tarifas!$C$7:$D$10,2,FALSE)+tarifas!$D$21)*datos!H4877</f>
        <v>#N/A</v>
      </c>
      <c r="M4877">
        <v>12.705969999999999</v>
      </c>
      <c r="N4877" s="13" t="e">
        <f t="shared" si="692"/>
        <v>#N/A</v>
      </c>
      <c r="O4877">
        <f t="shared" si="693"/>
        <v>12.705969999999999</v>
      </c>
      <c r="P4877" s="12">
        <f t="shared" si="694"/>
        <v>267.56664021657372</v>
      </c>
      <c r="Q4877">
        <f t="shared" si="695"/>
        <v>0</v>
      </c>
      <c r="R4877">
        <f>$D$2*tarifas!$D$12/24</f>
        <v>1.4541666666666666</v>
      </c>
      <c r="S4877" t="e">
        <f>VLOOKUP(E4877&amp;" "&amp;F4877,tarifas!$A$13:$D$20,4,FALSE)*P4877</f>
        <v>#N/A</v>
      </c>
      <c r="T4877">
        <f>IF(F4877="COD1",tarifas!$D$11*(SUMIFS($P$11:$P$8770,$F$11:$F$8770,"=COD1",$B$11:$B$8770,"="&amp;B4877)/COUNTIFS($F$11:$F$8770,"=COD1",$B$11:$B$8770,"="&amp;B4877))/COUNTIFS($A$11:$A$8770,"="&amp;A4877,$F$11:$F$8770,"=COD1"),0)</f>
        <v>0</v>
      </c>
      <c r="U4877" t="e">
        <f>(VLOOKUP(F4877,tarifas!$C$7:$D$10,2,FALSE)+tarifas!$D$21)*datos!P4877</f>
        <v>#N/A</v>
      </c>
      <c r="V4877" t="e">
        <f t="shared" si="696"/>
        <v>#N/A</v>
      </c>
      <c r="W4877">
        <f t="shared" si="697"/>
        <v>0</v>
      </c>
    </row>
    <row r="4878" spans="1:23" x14ac:dyDescent="0.25">
      <c r="A4878">
        <f t="shared" si="690"/>
        <v>201</v>
      </c>
      <c r="B4878">
        <f t="shared" si="691"/>
        <v>7</v>
      </c>
      <c r="C4878" s="1">
        <f t="shared" si="698"/>
        <v>41842.791666654863</v>
      </c>
      <c r="D4878" s="7">
        <v>73.151515151515142</v>
      </c>
      <c r="E4878" s="7"/>
      <c r="G4878">
        <v>56.99</v>
      </c>
      <c r="H4878" s="12">
        <v>227.44161320323613</v>
      </c>
      <c r="I4878" s="13">
        <f>$D$2*tarifas!$D$12/24</f>
        <v>1.4541666666666666</v>
      </c>
      <c r="J4878" s="13" t="e">
        <f>VLOOKUP(E4878&amp;" "&amp;F4878,tarifas!$A$13:$D$20,4,FALSE)*H4878</f>
        <v>#N/A</v>
      </c>
      <c r="K4878" s="13">
        <f>IF(F4878="COD1",tarifas!$D$11*(SUMIFS($H$11:$H$8770,$F$11:$F$8770,"=COD1",$B$11:$B$8770,"="&amp;B4878)/COUNTIFS($F$11:$F$8770,"=COD1",$B$11:$B$8770,"="&amp;B4878))/COUNTIFS($A$11:$A$8770,"="&amp;A4878,$F$11:$F$8770,"=COD1"),0)</f>
        <v>0</v>
      </c>
      <c r="L4878" s="13" t="e">
        <f>(VLOOKUP(F4878,tarifas!$C$7:$D$10,2,FALSE)+tarifas!$D$21)*datos!H4878</f>
        <v>#N/A</v>
      </c>
      <c r="M4878">
        <v>0</v>
      </c>
      <c r="N4878" s="13" t="e">
        <f t="shared" si="692"/>
        <v>#N/A</v>
      </c>
      <c r="O4878">
        <f t="shared" si="693"/>
        <v>0</v>
      </c>
      <c r="P4878" s="12">
        <f t="shared" si="694"/>
        <v>227.44161320323613</v>
      </c>
      <c r="Q4878">
        <f t="shared" si="695"/>
        <v>0</v>
      </c>
      <c r="R4878">
        <f>$D$2*tarifas!$D$12/24</f>
        <v>1.4541666666666666</v>
      </c>
      <c r="S4878" t="e">
        <f>VLOOKUP(E4878&amp;" "&amp;F4878,tarifas!$A$13:$D$20,4,FALSE)*P4878</f>
        <v>#N/A</v>
      </c>
      <c r="T4878">
        <f>IF(F4878="COD1",tarifas!$D$11*(SUMIFS($P$11:$P$8770,$F$11:$F$8770,"=COD1",$B$11:$B$8770,"="&amp;B4878)/COUNTIFS($F$11:$F$8770,"=COD1",$B$11:$B$8770,"="&amp;B4878))/COUNTIFS($A$11:$A$8770,"="&amp;A4878,$F$11:$F$8770,"=COD1"),0)</f>
        <v>0</v>
      </c>
      <c r="U4878" t="e">
        <f>(VLOOKUP(F4878,tarifas!$C$7:$D$10,2,FALSE)+tarifas!$D$21)*datos!P4878</f>
        <v>#N/A</v>
      </c>
      <c r="V4878" t="e">
        <f t="shared" si="696"/>
        <v>#N/A</v>
      </c>
      <c r="W4878">
        <f t="shared" si="697"/>
        <v>0</v>
      </c>
    </row>
    <row r="4879" spans="1:23" x14ac:dyDescent="0.25">
      <c r="A4879">
        <f t="shared" si="690"/>
        <v>201</v>
      </c>
      <c r="B4879">
        <f t="shared" si="691"/>
        <v>7</v>
      </c>
      <c r="C4879" s="1">
        <f t="shared" si="698"/>
        <v>41842.833333321527</v>
      </c>
      <c r="D4879" s="7">
        <v>7.2121212121212119</v>
      </c>
      <c r="E4879" s="7"/>
      <c r="G4879">
        <v>60.27</v>
      </c>
      <c r="H4879" s="12">
        <v>210.63369461057275</v>
      </c>
      <c r="I4879" s="13">
        <f>$D$2*tarifas!$D$12/24</f>
        <v>1.4541666666666666</v>
      </c>
      <c r="J4879" s="13" t="e">
        <f>VLOOKUP(E4879&amp;" "&amp;F4879,tarifas!$A$13:$D$20,4,FALSE)*H4879</f>
        <v>#N/A</v>
      </c>
      <c r="K4879" s="13">
        <f>IF(F4879="COD1",tarifas!$D$11*(SUMIFS($H$11:$H$8770,$F$11:$F$8770,"=COD1",$B$11:$B$8770,"="&amp;B4879)/COUNTIFS($F$11:$F$8770,"=COD1",$B$11:$B$8770,"="&amp;B4879))/COUNTIFS($A$11:$A$8770,"="&amp;A4879,$F$11:$F$8770,"=COD1"),0)</f>
        <v>0</v>
      </c>
      <c r="L4879" s="13" t="e">
        <f>(VLOOKUP(F4879,tarifas!$C$7:$D$10,2,FALSE)+tarifas!$D$21)*datos!H4879</f>
        <v>#N/A</v>
      </c>
      <c r="M4879">
        <v>0</v>
      </c>
      <c r="N4879" s="13" t="e">
        <f t="shared" si="692"/>
        <v>#N/A</v>
      </c>
      <c r="O4879">
        <f t="shared" si="693"/>
        <v>0</v>
      </c>
      <c r="P4879" s="12">
        <f t="shared" si="694"/>
        <v>210.63369461057275</v>
      </c>
      <c r="Q4879">
        <f t="shared" si="695"/>
        <v>0</v>
      </c>
      <c r="R4879">
        <f>$D$2*tarifas!$D$12/24</f>
        <v>1.4541666666666666</v>
      </c>
      <c r="S4879" t="e">
        <f>VLOOKUP(E4879&amp;" "&amp;F4879,tarifas!$A$13:$D$20,4,FALSE)*P4879</f>
        <v>#N/A</v>
      </c>
      <c r="T4879">
        <f>IF(F4879="COD1",tarifas!$D$11*(SUMIFS($P$11:$P$8770,$F$11:$F$8770,"=COD1",$B$11:$B$8770,"="&amp;B4879)/COUNTIFS($F$11:$F$8770,"=COD1",$B$11:$B$8770,"="&amp;B4879))/COUNTIFS($A$11:$A$8770,"="&amp;A4879,$F$11:$F$8770,"=COD1"),0)</f>
        <v>0</v>
      </c>
      <c r="U4879" t="e">
        <f>(VLOOKUP(F4879,tarifas!$C$7:$D$10,2,FALSE)+tarifas!$D$21)*datos!P4879</f>
        <v>#N/A</v>
      </c>
      <c r="V4879" t="e">
        <f t="shared" si="696"/>
        <v>#N/A</v>
      </c>
      <c r="W4879">
        <f t="shared" si="697"/>
        <v>0</v>
      </c>
    </row>
    <row r="4880" spans="1:23" x14ac:dyDescent="0.25">
      <c r="A4880">
        <f t="shared" si="690"/>
        <v>201</v>
      </c>
      <c r="B4880">
        <f t="shared" si="691"/>
        <v>7</v>
      </c>
      <c r="C4880" s="1">
        <f t="shared" si="698"/>
        <v>41842.874999988191</v>
      </c>
      <c r="D4880" s="7">
        <v>0</v>
      </c>
      <c r="E4880" s="7"/>
      <c r="G4880">
        <v>60.27</v>
      </c>
      <c r="H4880" s="12">
        <v>216.88216612397551</v>
      </c>
      <c r="I4880" s="13">
        <f>$D$2*tarifas!$D$12/24</f>
        <v>1.4541666666666666</v>
      </c>
      <c r="J4880" s="13" t="e">
        <f>VLOOKUP(E4880&amp;" "&amp;F4880,tarifas!$A$13:$D$20,4,FALSE)*H4880</f>
        <v>#N/A</v>
      </c>
      <c r="K4880" s="13">
        <f>IF(F4880="COD1",tarifas!$D$11*(SUMIFS($H$11:$H$8770,$F$11:$F$8770,"=COD1",$B$11:$B$8770,"="&amp;B4880)/COUNTIFS($F$11:$F$8770,"=COD1",$B$11:$B$8770,"="&amp;B4880))/COUNTIFS($A$11:$A$8770,"="&amp;A4880,$F$11:$F$8770,"=COD1"),0)</f>
        <v>0</v>
      </c>
      <c r="L4880" s="13" t="e">
        <f>(VLOOKUP(F4880,tarifas!$C$7:$D$10,2,FALSE)+tarifas!$D$21)*datos!H4880</f>
        <v>#N/A</v>
      </c>
      <c r="M4880">
        <v>0</v>
      </c>
      <c r="N4880" s="13" t="e">
        <f t="shared" si="692"/>
        <v>#N/A</v>
      </c>
      <c r="O4880">
        <f t="shared" si="693"/>
        <v>0</v>
      </c>
      <c r="P4880" s="12">
        <f t="shared" si="694"/>
        <v>216.88216612397551</v>
      </c>
      <c r="Q4880">
        <f t="shared" si="695"/>
        <v>0</v>
      </c>
      <c r="R4880">
        <f>$D$2*tarifas!$D$12/24</f>
        <v>1.4541666666666666</v>
      </c>
      <c r="S4880" t="e">
        <f>VLOOKUP(E4880&amp;" "&amp;F4880,tarifas!$A$13:$D$20,4,FALSE)*P4880</f>
        <v>#N/A</v>
      </c>
      <c r="T4880">
        <f>IF(F4880="COD1",tarifas!$D$11*(SUMIFS($P$11:$P$8770,$F$11:$F$8770,"=COD1",$B$11:$B$8770,"="&amp;B4880)/COUNTIFS($F$11:$F$8770,"=COD1",$B$11:$B$8770,"="&amp;B4880))/COUNTIFS($A$11:$A$8770,"="&amp;A4880,$F$11:$F$8770,"=COD1"),0)</f>
        <v>0</v>
      </c>
      <c r="U4880" t="e">
        <f>(VLOOKUP(F4880,tarifas!$C$7:$D$10,2,FALSE)+tarifas!$D$21)*datos!P4880</f>
        <v>#N/A</v>
      </c>
      <c r="V4880" t="e">
        <f t="shared" si="696"/>
        <v>#N/A</v>
      </c>
      <c r="W4880">
        <f t="shared" si="697"/>
        <v>0</v>
      </c>
    </row>
    <row r="4881" spans="1:23" x14ac:dyDescent="0.25">
      <c r="A4881">
        <f t="shared" si="690"/>
        <v>201</v>
      </c>
      <c r="B4881">
        <f t="shared" si="691"/>
        <v>7</v>
      </c>
      <c r="C4881" s="1">
        <f t="shared" si="698"/>
        <v>41842.916666654855</v>
      </c>
      <c r="D4881" s="7">
        <v>0</v>
      </c>
      <c r="E4881" s="7"/>
      <c r="G4881">
        <v>57.12</v>
      </c>
      <c r="H4881" s="12">
        <v>214.44100926052965</v>
      </c>
      <c r="I4881" s="13">
        <f>$D$2*tarifas!$D$12/24</f>
        <v>1.4541666666666666</v>
      </c>
      <c r="J4881" s="13" t="e">
        <f>VLOOKUP(E4881&amp;" "&amp;F4881,tarifas!$A$13:$D$20,4,FALSE)*H4881</f>
        <v>#N/A</v>
      </c>
      <c r="K4881" s="13">
        <f>IF(F4881="COD1",tarifas!$D$11*(SUMIFS($H$11:$H$8770,$F$11:$F$8770,"=COD1",$B$11:$B$8770,"="&amp;B4881)/COUNTIFS($F$11:$F$8770,"=COD1",$B$11:$B$8770,"="&amp;B4881))/COUNTIFS($A$11:$A$8770,"="&amp;A4881,$F$11:$F$8770,"=COD1"),0)</f>
        <v>0</v>
      </c>
      <c r="L4881" s="13" t="e">
        <f>(VLOOKUP(F4881,tarifas!$C$7:$D$10,2,FALSE)+tarifas!$D$21)*datos!H4881</f>
        <v>#N/A</v>
      </c>
      <c r="M4881">
        <v>0</v>
      </c>
      <c r="N4881" s="13" t="e">
        <f t="shared" si="692"/>
        <v>#N/A</v>
      </c>
      <c r="O4881">
        <f t="shared" si="693"/>
        <v>0</v>
      </c>
      <c r="P4881" s="12">
        <f t="shared" si="694"/>
        <v>214.44100926052965</v>
      </c>
      <c r="Q4881">
        <f t="shared" si="695"/>
        <v>0</v>
      </c>
      <c r="R4881">
        <f>$D$2*tarifas!$D$12/24</f>
        <v>1.4541666666666666</v>
      </c>
      <c r="S4881" t="e">
        <f>VLOOKUP(E4881&amp;" "&amp;F4881,tarifas!$A$13:$D$20,4,FALSE)*P4881</f>
        <v>#N/A</v>
      </c>
      <c r="T4881">
        <f>IF(F4881="COD1",tarifas!$D$11*(SUMIFS($P$11:$P$8770,$F$11:$F$8770,"=COD1",$B$11:$B$8770,"="&amp;B4881)/COUNTIFS($F$11:$F$8770,"=COD1",$B$11:$B$8770,"="&amp;B4881))/COUNTIFS($A$11:$A$8770,"="&amp;A4881,$F$11:$F$8770,"=COD1"),0)</f>
        <v>0</v>
      </c>
      <c r="U4881" t="e">
        <f>(VLOOKUP(F4881,tarifas!$C$7:$D$10,2,FALSE)+tarifas!$D$21)*datos!P4881</f>
        <v>#N/A</v>
      </c>
      <c r="V4881" t="e">
        <f t="shared" si="696"/>
        <v>#N/A</v>
      </c>
      <c r="W4881">
        <f t="shared" si="697"/>
        <v>0</v>
      </c>
    </row>
    <row r="4882" spans="1:23" x14ac:dyDescent="0.25">
      <c r="A4882">
        <f t="shared" si="690"/>
        <v>201</v>
      </c>
      <c r="B4882">
        <f t="shared" si="691"/>
        <v>7</v>
      </c>
      <c r="C4882" s="1">
        <f t="shared" si="698"/>
        <v>41842.95833332152</v>
      </c>
      <c r="D4882" s="7">
        <v>0</v>
      </c>
      <c r="E4882" s="7"/>
      <c r="G4882">
        <v>56</v>
      </c>
      <c r="H4882" s="12">
        <v>204.08654994762622</v>
      </c>
      <c r="I4882" s="13">
        <f>$D$2*tarifas!$D$12/24</f>
        <v>1.4541666666666666</v>
      </c>
      <c r="J4882" s="13" t="e">
        <f>VLOOKUP(E4882&amp;" "&amp;F4882,tarifas!$A$13:$D$20,4,FALSE)*H4882</f>
        <v>#N/A</v>
      </c>
      <c r="K4882" s="13">
        <f>IF(F4882="COD1",tarifas!$D$11*(SUMIFS($H$11:$H$8770,$F$11:$F$8770,"=COD1",$B$11:$B$8770,"="&amp;B4882)/COUNTIFS($F$11:$F$8770,"=COD1",$B$11:$B$8770,"="&amp;B4882))/COUNTIFS($A$11:$A$8770,"="&amp;A4882,$F$11:$F$8770,"=COD1"),0)</f>
        <v>0</v>
      </c>
      <c r="L4882" s="13" t="e">
        <f>(VLOOKUP(F4882,tarifas!$C$7:$D$10,2,FALSE)+tarifas!$D$21)*datos!H4882</f>
        <v>#N/A</v>
      </c>
      <c r="M4882">
        <v>0</v>
      </c>
      <c r="N4882" s="13" t="e">
        <f t="shared" si="692"/>
        <v>#N/A</v>
      </c>
      <c r="O4882">
        <f t="shared" si="693"/>
        <v>0</v>
      </c>
      <c r="P4882" s="12">
        <f t="shared" si="694"/>
        <v>204.08654994762622</v>
      </c>
      <c r="Q4882">
        <f t="shared" si="695"/>
        <v>0</v>
      </c>
      <c r="R4882">
        <f>$D$2*tarifas!$D$12/24</f>
        <v>1.4541666666666666</v>
      </c>
      <c r="S4882" t="e">
        <f>VLOOKUP(E4882&amp;" "&amp;F4882,tarifas!$A$13:$D$20,4,FALSE)*P4882</f>
        <v>#N/A</v>
      </c>
      <c r="T4882">
        <f>IF(F4882="COD1",tarifas!$D$11*(SUMIFS($P$11:$P$8770,$F$11:$F$8770,"=COD1",$B$11:$B$8770,"="&amp;B4882)/COUNTIFS($F$11:$F$8770,"=COD1",$B$11:$B$8770,"="&amp;B4882))/COUNTIFS($A$11:$A$8770,"="&amp;A4882,$F$11:$F$8770,"=COD1"),0)</f>
        <v>0</v>
      </c>
      <c r="U4882" t="e">
        <f>(VLOOKUP(F4882,tarifas!$C$7:$D$10,2,FALSE)+tarifas!$D$21)*datos!P4882</f>
        <v>#N/A</v>
      </c>
      <c r="V4882" t="e">
        <f t="shared" si="696"/>
        <v>#N/A</v>
      </c>
      <c r="W4882">
        <f t="shared" si="697"/>
        <v>0</v>
      </c>
    </row>
    <row r="4883" spans="1:23" x14ac:dyDescent="0.25">
      <c r="A4883">
        <f t="shared" si="690"/>
        <v>202</v>
      </c>
      <c r="B4883">
        <f t="shared" si="691"/>
        <v>7</v>
      </c>
      <c r="C4883" s="1">
        <f t="shared" si="698"/>
        <v>41842.999999988184</v>
      </c>
      <c r="D4883" s="7">
        <v>0</v>
      </c>
      <c r="E4883" s="7"/>
      <c r="G4883">
        <v>46.54</v>
      </c>
      <c r="H4883" s="12">
        <v>201.64098023304373</v>
      </c>
      <c r="I4883" s="13">
        <f>$D$2*tarifas!$D$12/24</f>
        <v>1.4541666666666666</v>
      </c>
      <c r="J4883" s="13" t="e">
        <f>VLOOKUP(E4883&amp;" "&amp;F4883,tarifas!$A$13:$D$20,4,FALSE)*H4883</f>
        <v>#N/A</v>
      </c>
      <c r="K4883" s="13">
        <f>IF(F4883="COD1",tarifas!$D$11*(SUMIFS($H$11:$H$8770,$F$11:$F$8770,"=COD1",$B$11:$B$8770,"="&amp;B4883)/COUNTIFS($F$11:$F$8770,"=COD1",$B$11:$B$8770,"="&amp;B4883))/COUNTIFS($A$11:$A$8770,"="&amp;A4883,$F$11:$F$8770,"=COD1"),0)</f>
        <v>0</v>
      </c>
      <c r="L4883" s="13" t="e">
        <f>(VLOOKUP(F4883,tarifas!$C$7:$D$10,2,FALSE)+tarifas!$D$21)*datos!H4883</f>
        <v>#N/A</v>
      </c>
      <c r="M4883">
        <v>0</v>
      </c>
      <c r="N4883" s="13" t="e">
        <f t="shared" si="692"/>
        <v>#N/A</v>
      </c>
      <c r="O4883">
        <f t="shared" si="693"/>
        <v>0</v>
      </c>
      <c r="P4883" s="12">
        <f t="shared" si="694"/>
        <v>201.64098023304373</v>
      </c>
      <c r="Q4883">
        <f t="shared" si="695"/>
        <v>0</v>
      </c>
      <c r="R4883">
        <f>$D$2*tarifas!$D$12/24</f>
        <v>1.4541666666666666</v>
      </c>
      <c r="S4883" t="e">
        <f>VLOOKUP(E4883&amp;" "&amp;F4883,tarifas!$A$13:$D$20,4,FALSE)*P4883</f>
        <v>#N/A</v>
      </c>
      <c r="T4883">
        <f>IF(F4883="COD1",tarifas!$D$11*(SUMIFS($P$11:$P$8770,$F$11:$F$8770,"=COD1",$B$11:$B$8770,"="&amp;B4883)/COUNTIFS($F$11:$F$8770,"=COD1",$B$11:$B$8770,"="&amp;B4883))/COUNTIFS($A$11:$A$8770,"="&amp;A4883,$F$11:$F$8770,"=COD1"),0)</f>
        <v>0</v>
      </c>
      <c r="U4883" t="e">
        <f>(VLOOKUP(F4883,tarifas!$C$7:$D$10,2,FALSE)+tarifas!$D$21)*datos!P4883</f>
        <v>#N/A</v>
      </c>
      <c r="V4883" t="e">
        <f t="shared" si="696"/>
        <v>#N/A</v>
      </c>
      <c r="W4883">
        <f t="shared" si="697"/>
        <v>0</v>
      </c>
    </row>
    <row r="4884" spans="1:23" x14ac:dyDescent="0.25">
      <c r="A4884">
        <f t="shared" si="690"/>
        <v>202</v>
      </c>
      <c r="B4884">
        <f t="shared" si="691"/>
        <v>7</v>
      </c>
      <c r="C4884" s="1">
        <f t="shared" si="698"/>
        <v>41843.041666654848</v>
      </c>
      <c r="D4884" s="7">
        <v>0</v>
      </c>
      <c r="E4884" s="7"/>
      <c r="G4884">
        <v>43.22</v>
      </c>
      <c r="H4884" s="12">
        <v>197.09865154364985</v>
      </c>
      <c r="I4884" s="13">
        <f>$D$2*tarifas!$D$12/24</f>
        <v>1.4541666666666666</v>
      </c>
      <c r="J4884" s="13" t="e">
        <f>VLOOKUP(E4884&amp;" "&amp;F4884,tarifas!$A$13:$D$20,4,FALSE)*H4884</f>
        <v>#N/A</v>
      </c>
      <c r="K4884" s="13">
        <f>IF(F4884="COD1",tarifas!$D$11*(SUMIFS($H$11:$H$8770,$F$11:$F$8770,"=COD1",$B$11:$B$8770,"="&amp;B4884)/COUNTIFS($F$11:$F$8770,"=COD1",$B$11:$B$8770,"="&amp;B4884))/COUNTIFS($A$11:$A$8770,"="&amp;A4884,$F$11:$F$8770,"=COD1"),0)</f>
        <v>0</v>
      </c>
      <c r="L4884" s="13" t="e">
        <f>(VLOOKUP(F4884,tarifas!$C$7:$D$10,2,FALSE)+tarifas!$D$21)*datos!H4884</f>
        <v>#N/A</v>
      </c>
      <c r="M4884">
        <v>0</v>
      </c>
      <c r="N4884" s="13" t="e">
        <f t="shared" si="692"/>
        <v>#N/A</v>
      </c>
      <c r="O4884">
        <f t="shared" si="693"/>
        <v>0</v>
      </c>
      <c r="P4884" s="12">
        <f t="shared" si="694"/>
        <v>197.09865154364985</v>
      </c>
      <c r="Q4884">
        <f t="shared" si="695"/>
        <v>0</v>
      </c>
      <c r="R4884">
        <f>$D$2*tarifas!$D$12/24</f>
        <v>1.4541666666666666</v>
      </c>
      <c r="S4884" t="e">
        <f>VLOOKUP(E4884&amp;" "&amp;F4884,tarifas!$A$13:$D$20,4,FALSE)*P4884</f>
        <v>#N/A</v>
      </c>
      <c r="T4884">
        <f>IF(F4884="COD1",tarifas!$D$11*(SUMIFS($P$11:$P$8770,$F$11:$F$8770,"=COD1",$B$11:$B$8770,"="&amp;B4884)/COUNTIFS($F$11:$F$8770,"=COD1",$B$11:$B$8770,"="&amp;B4884))/COUNTIFS($A$11:$A$8770,"="&amp;A4884,$F$11:$F$8770,"=COD1"),0)</f>
        <v>0</v>
      </c>
      <c r="U4884" t="e">
        <f>(VLOOKUP(F4884,tarifas!$C$7:$D$10,2,FALSE)+tarifas!$D$21)*datos!P4884</f>
        <v>#N/A</v>
      </c>
      <c r="V4884" t="e">
        <f t="shared" si="696"/>
        <v>#N/A</v>
      </c>
      <c r="W4884">
        <f t="shared" si="697"/>
        <v>0</v>
      </c>
    </row>
    <row r="4885" spans="1:23" x14ac:dyDescent="0.25">
      <c r="A4885">
        <f t="shared" si="690"/>
        <v>202</v>
      </c>
      <c r="B4885">
        <f t="shared" si="691"/>
        <v>7</v>
      </c>
      <c r="C4885" s="1">
        <f t="shared" si="698"/>
        <v>41843.083333321512</v>
      </c>
      <c r="D4885" s="7">
        <v>0</v>
      </c>
      <c r="E4885" s="7"/>
      <c r="G4885">
        <v>43.22</v>
      </c>
      <c r="H4885" s="12">
        <v>184.3081402994934</v>
      </c>
      <c r="I4885" s="13">
        <f>$D$2*tarifas!$D$12/24</f>
        <v>1.4541666666666666</v>
      </c>
      <c r="J4885" s="13" t="e">
        <f>VLOOKUP(E4885&amp;" "&amp;F4885,tarifas!$A$13:$D$20,4,FALSE)*H4885</f>
        <v>#N/A</v>
      </c>
      <c r="K4885" s="13">
        <f>IF(F4885="COD1",tarifas!$D$11*(SUMIFS($H$11:$H$8770,$F$11:$F$8770,"=COD1",$B$11:$B$8770,"="&amp;B4885)/COUNTIFS($F$11:$F$8770,"=COD1",$B$11:$B$8770,"="&amp;B4885))/COUNTIFS($A$11:$A$8770,"="&amp;A4885,$F$11:$F$8770,"=COD1"),0)</f>
        <v>0</v>
      </c>
      <c r="L4885" s="13" t="e">
        <f>(VLOOKUP(F4885,tarifas!$C$7:$D$10,2,FALSE)+tarifas!$D$21)*datos!H4885</f>
        <v>#N/A</v>
      </c>
      <c r="M4885">
        <v>0</v>
      </c>
      <c r="N4885" s="13" t="e">
        <f t="shared" si="692"/>
        <v>#N/A</v>
      </c>
      <c r="O4885">
        <f t="shared" si="693"/>
        <v>0</v>
      </c>
      <c r="P4885" s="12">
        <f t="shared" si="694"/>
        <v>184.3081402994934</v>
      </c>
      <c r="Q4885">
        <f t="shared" si="695"/>
        <v>0</v>
      </c>
      <c r="R4885">
        <f>$D$2*tarifas!$D$12/24</f>
        <v>1.4541666666666666</v>
      </c>
      <c r="S4885" t="e">
        <f>VLOOKUP(E4885&amp;" "&amp;F4885,tarifas!$A$13:$D$20,4,FALSE)*P4885</f>
        <v>#N/A</v>
      </c>
      <c r="T4885">
        <f>IF(F4885="COD1",tarifas!$D$11*(SUMIFS($P$11:$P$8770,$F$11:$F$8770,"=COD1",$B$11:$B$8770,"="&amp;B4885)/COUNTIFS($F$11:$F$8770,"=COD1",$B$11:$B$8770,"="&amp;B4885))/COUNTIFS($A$11:$A$8770,"="&amp;A4885,$F$11:$F$8770,"=COD1"),0)</f>
        <v>0</v>
      </c>
      <c r="U4885" t="e">
        <f>(VLOOKUP(F4885,tarifas!$C$7:$D$10,2,FALSE)+tarifas!$D$21)*datos!P4885</f>
        <v>#N/A</v>
      </c>
      <c r="V4885" t="e">
        <f t="shared" si="696"/>
        <v>#N/A</v>
      </c>
      <c r="W4885">
        <f t="shared" si="697"/>
        <v>0</v>
      </c>
    </row>
    <row r="4886" spans="1:23" x14ac:dyDescent="0.25">
      <c r="A4886">
        <f t="shared" si="690"/>
        <v>202</v>
      </c>
      <c r="B4886">
        <f t="shared" si="691"/>
        <v>7</v>
      </c>
      <c r="C4886" s="1">
        <f t="shared" si="698"/>
        <v>41843.124999988177</v>
      </c>
      <c r="D4886" s="7">
        <v>0</v>
      </c>
      <c r="E4886" s="7"/>
      <c r="G4886">
        <v>42.17</v>
      </c>
      <c r="H4886" s="12">
        <v>178.21652462429648</v>
      </c>
      <c r="I4886" s="13">
        <f>$D$2*tarifas!$D$12/24</f>
        <v>1.4541666666666666</v>
      </c>
      <c r="J4886" s="13" t="e">
        <f>VLOOKUP(E4886&amp;" "&amp;F4886,tarifas!$A$13:$D$20,4,FALSE)*H4886</f>
        <v>#N/A</v>
      </c>
      <c r="K4886" s="13">
        <f>IF(F4886="COD1",tarifas!$D$11*(SUMIFS($H$11:$H$8770,$F$11:$F$8770,"=COD1",$B$11:$B$8770,"="&amp;B4886)/COUNTIFS($F$11:$F$8770,"=COD1",$B$11:$B$8770,"="&amp;B4886))/COUNTIFS($A$11:$A$8770,"="&amp;A4886,$F$11:$F$8770,"=COD1"),0)</f>
        <v>0</v>
      </c>
      <c r="L4886" s="13" t="e">
        <f>(VLOOKUP(F4886,tarifas!$C$7:$D$10,2,FALSE)+tarifas!$D$21)*datos!H4886</f>
        <v>#N/A</v>
      </c>
      <c r="M4886">
        <v>0</v>
      </c>
      <c r="N4886" s="13" t="e">
        <f t="shared" si="692"/>
        <v>#N/A</v>
      </c>
      <c r="O4886">
        <f t="shared" si="693"/>
        <v>0</v>
      </c>
      <c r="P4886" s="12">
        <f t="shared" si="694"/>
        <v>178.21652462429648</v>
      </c>
      <c r="Q4886">
        <f t="shared" si="695"/>
        <v>0</v>
      </c>
      <c r="R4886">
        <f>$D$2*tarifas!$D$12/24</f>
        <v>1.4541666666666666</v>
      </c>
      <c r="S4886" t="e">
        <f>VLOOKUP(E4886&amp;" "&amp;F4886,tarifas!$A$13:$D$20,4,FALSE)*P4886</f>
        <v>#N/A</v>
      </c>
      <c r="T4886">
        <f>IF(F4886="COD1",tarifas!$D$11*(SUMIFS($P$11:$P$8770,$F$11:$F$8770,"=COD1",$B$11:$B$8770,"="&amp;B4886)/COUNTIFS($F$11:$F$8770,"=COD1",$B$11:$B$8770,"="&amp;B4886))/COUNTIFS($A$11:$A$8770,"="&amp;A4886,$F$11:$F$8770,"=COD1"),0)</f>
        <v>0</v>
      </c>
      <c r="U4886" t="e">
        <f>(VLOOKUP(F4886,tarifas!$C$7:$D$10,2,FALSE)+tarifas!$D$21)*datos!P4886</f>
        <v>#N/A</v>
      </c>
      <c r="V4886" t="e">
        <f t="shared" si="696"/>
        <v>#N/A</v>
      </c>
      <c r="W4886">
        <f t="shared" si="697"/>
        <v>0</v>
      </c>
    </row>
    <row r="4887" spans="1:23" x14ac:dyDescent="0.25">
      <c r="A4887">
        <f t="shared" si="690"/>
        <v>202</v>
      </c>
      <c r="B4887">
        <f t="shared" si="691"/>
        <v>7</v>
      </c>
      <c r="C4887" s="1">
        <f t="shared" si="698"/>
        <v>41843.166666654841</v>
      </c>
      <c r="D4887" s="7">
        <v>0</v>
      </c>
      <c r="E4887" s="7"/>
      <c r="G4887">
        <v>42.93</v>
      </c>
      <c r="H4887" s="12">
        <v>177.91328872404731</v>
      </c>
      <c r="I4887" s="13">
        <f>$D$2*tarifas!$D$12/24</f>
        <v>1.4541666666666666</v>
      </c>
      <c r="J4887" s="13" t="e">
        <f>VLOOKUP(E4887&amp;" "&amp;F4887,tarifas!$A$13:$D$20,4,FALSE)*H4887</f>
        <v>#N/A</v>
      </c>
      <c r="K4887" s="13">
        <f>IF(F4887="COD1",tarifas!$D$11*(SUMIFS($H$11:$H$8770,$F$11:$F$8770,"=COD1",$B$11:$B$8770,"="&amp;B4887)/COUNTIFS($F$11:$F$8770,"=COD1",$B$11:$B$8770,"="&amp;B4887))/COUNTIFS($A$11:$A$8770,"="&amp;A4887,$F$11:$F$8770,"=COD1"),0)</f>
        <v>0</v>
      </c>
      <c r="L4887" s="13" t="e">
        <f>(VLOOKUP(F4887,tarifas!$C$7:$D$10,2,FALSE)+tarifas!$D$21)*datos!H4887</f>
        <v>#N/A</v>
      </c>
      <c r="M4887">
        <v>0</v>
      </c>
      <c r="N4887" s="13" t="e">
        <f t="shared" si="692"/>
        <v>#N/A</v>
      </c>
      <c r="O4887">
        <f t="shared" si="693"/>
        <v>0</v>
      </c>
      <c r="P4887" s="12">
        <f t="shared" si="694"/>
        <v>177.91328872404731</v>
      </c>
      <c r="Q4887">
        <f t="shared" si="695"/>
        <v>0</v>
      </c>
      <c r="R4887">
        <f>$D$2*tarifas!$D$12/24</f>
        <v>1.4541666666666666</v>
      </c>
      <c r="S4887" t="e">
        <f>VLOOKUP(E4887&amp;" "&amp;F4887,tarifas!$A$13:$D$20,4,FALSE)*P4887</f>
        <v>#N/A</v>
      </c>
      <c r="T4887">
        <f>IF(F4887="COD1",tarifas!$D$11*(SUMIFS($P$11:$P$8770,$F$11:$F$8770,"=COD1",$B$11:$B$8770,"="&amp;B4887)/COUNTIFS($F$11:$F$8770,"=COD1",$B$11:$B$8770,"="&amp;B4887))/COUNTIFS($A$11:$A$8770,"="&amp;A4887,$F$11:$F$8770,"=COD1"),0)</f>
        <v>0</v>
      </c>
      <c r="U4887" t="e">
        <f>(VLOOKUP(F4887,tarifas!$C$7:$D$10,2,FALSE)+tarifas!$D$21)*datos!P4887</f>
        <v>#N/A</v>
      </c>
      <c r="V4887" t="e">
        <f t="shared" si="696"/>
        <v>#N/A</v>
      </c>
      <c r="W4887">
        <f t="shared" si="697"/>
        <v>0</v>
      </c>
    </row>
    <row r="4888" spans="1:23" x14ac:dyDescent="0.25">
      <c r="A4888">
        <f t="shared" si="690"/>
        <v>202</v>
      </c>
      <c r="B4888">
        <f t="shared" si="691"/>
        <v>7</v>
      </c>
      <c r="C4888" s="1">
        <f t="shared" si="698"/>
        <v>41843.208333321505</v>
      </c>
      <c r="D4888" s="7">
        <v>0</v>
      </c>
      <c r="E4888" s="7"/>
      <c r="G4888">
        <v>46.84</v>
      </c>
      <c r="H4888" s="12">
        <v>177.64094274735655</v>
      </c>
      <c r="I4888" s="13">
        <f>$D$2*tarifas!$D$12/24</f>
        <v>1.4541666666666666</v>
      </c>
      <c r="J4888" s="13" t="e">
        <f>VLOOKUP(E4888&amp;" "&amp;F4888,tarifas!$A$13:$D$20,4,FALSE)*H4888</f>
        <v>#N/A</v>
      </c>
      <c r="K4888" s="13">
        <f>IF(F4888="COD1",tarifas!$D$11*(SUMIFS($H$11:$H$8770,$F$11:$F$8770,"=COD1",$B$11:$B$8770,"="&amp;B4888)/COUNTIFS($F$11:$F$8770,"=COD1",$B$11:$B$8770,"="&amp;B4888))/COUNTIFS($A$11:$A$8770,"="&amp;A4888,$F$11:$F$8770,"=COD1"),0)</f>
        <v>0</v>
      </c>
      <c r="L4888" s="13" t="e">
        <f>(VLOOKUP(F4888,tarifas!$C$7:$D$10,2,FALSE)+tarifas!$D$21)*datos!H4888</f>
        <v>#N/A</v>
      </c>
      <c r="M4888">
        <v>6.3527299999999993</v>
      </c>
      <c r="N4888" s="13" t="e">
        <f t="shared" si="692"/>
        <v>#N/A</v>
      </c>
      <c r="O4888">
        <f t="shared" si="693"/>
        <v>6.3527299999999993</v>
      </c>
      <c r="P4888" s="12">
        <f t="shared" si="694"/>
        <v>171.28821274735654</v>
      </c>
      <c r="Q4888">
        <f t="shared" si="695"/>
        <v>0</v>
      </c>
      <c r="R4888">
        <f>$D$2*tarifas!$D$12/24</f>
        <v>1.4541666666666666</v>
      </c>
      <c r="S4888" t="e">
        <f>VLOOKUP(E4888&amp;" "&amp;F4888,tarifas!$A$13:$D$20,4,FALSE)*P4888</f>
        <v>#N/A</v>
      </c>
      <c r="T4888">
        <f>IF(F4888="COD1",tarifas!$D$11*(SUMIFS($P$11:$P$8770,$F$11:$F$8770,"=COD1",$B$11:$B$8770,"="&amp;B4888)/COUNTIFS($F$11:$F$8770,"=COD1",$B$11:$B$8770,"="&amp;B4888))/COUNTIFS($A$11:$A$8770,"="&amp;A4888,$F$11:$F$8770,"=COD1"),0)</f>
        <v>0</v>
      </c>
      <c r="U4888" t="e">
        <f>(VLOOKUP(F4888,tarifas!$C$7:$D$10,2,FALSE)+tarifas!$D$21)*datos!P4888</f>
        <v>#N/A</v>
      </c>
      <c r="V4888" t="e">
        <f t="shared" si="696"/>
        <v>#N/A</v>
      </c>
      <c r="W4888">
        <f t="shared" si="697"/>
        <v>0</v>
      </c>
    </row>
    <row r="4889" spans="1:23" x14ac:dyDescent="0.25">
      <c r="A4889">
        <f t="shared" si="690"/>
        <v>202</v>
      </c>
      <c r="B4889">
        <f t="shared" si="691"/>
        <v>7</v>
      </c>
      <c r="C4889" s="1">
        <f t="shared" si="698"/>
        <v>41843.249999988169</v>
      </c>
      <c r="D4889" s="7">
        <v>1.0303030303030303</v>
      </c>
      <c r="E4889" s="7"/>
      <c r="G4889">
        <v>54.89</v>
      </c>
      <c r="H4889" s="12">
        <v>196.80453169279738</v>
      </c>
      <c r="I4889" s="13">
        <f>$D$2*tarifas!$D$12/24</f>
        <v>1.4541666666666666</v>
      </c>
      <c r="J4889" s="13" t="e">
        <f>VLOOKUP(E4889&amp;" "&amp;F4889,tarifas!$A$13:$D$20,4,FALSE)*H4889</f>
        <v>#N/A</v>
      </c>
      <c r="K4889" s="13">
        <f>IF(F4889="COD1",tarifas!$D$11*(SUMIFS($H$11:$H$8770,$F$11:$F$8770,"=COD1",$B$11:$B$8770,"="&amp;B4889)/COUNTIFS($F$11:$F$8770,"=COD1",$B$11:$B$8770,"="&amp;B4889))/COUNTIFS($A$11:$A$8770,"="&amp;A4889,$F$11:$F$8770,"=COD1"),0)</f>
        <v>0</v>
      </c>
      <c r="L4889" s="13" t="e">
        <f>(VLOOKUP(F4889,tarifas!$C$7:$D$10,2,FALSE)+tarifas!$D$21)*datos!H4889</f>
        <v>#N/A</v>
      </c>
      <c r="M4889">
        <v>34.953669999999995</v>
      </c>
      <c r="N4889" s="13" t="e">
        <f t="shared" si="692"/>
        <v>#N/A</v>
      </c>
      <c r="O4889">
        <f t="shared" si="693"/>
        <v>34.953669999999995</v>
      </c>
      <c r="P4889" s="12">
        <f t="shared" si="694"/>
        <v>161.85086169279739</v>
      </c>
      <c r="Q4889">
        <f t="shared" si="695"/>
        <v>0</v>
      </c>
      <c r="R4889">
        <f>$D$2*tarifas!$D$12/24</f>
        <v>1.4541666666666666</v>
      </c>
      <c r="S4889" t="e">
        <f>VLOOKUP(E4889&amp;" "&amp;F4889,tarifas!$A$13:$D$20,4,FALSE)*P4889</f>
        <v>#N/A</v>
      </c>
      <c r="T4889">
        <f>IF(F4889="COD1",tarifas!$D$11*(SUMIFS($P$11:$P$8770,$F$11:$F$8770,"=COD1",$B$11:$B$8770,"="&amp;B4889)/COUNTIFS($F$11:$F$8770,"=COD1",$B$11:$B$8770,"="&amp;B4889))/COUNTIFS($A$11:$A$8770,"="&amp;A4889,$F$11:$F$8770,"=COD1"),0)</f>
        <v>0</v>
      </c>
      <c r="U4889" t="e">
        <f>(VLOOKUP(F4889,tarifas!$C$7:$D$10,2,FALSE)+tarifas!$D$21)*datos!P4889</f>
        <v>#N/A</v>
      </c>
      <c r="V4889" t="e">
        <f t="shared" si="696"/>
        <v>#N/A</v>
      </c>
      <c r="W4889">
        <f t="shared" si="697"/>
        <v>0</v>
      </c>
    </row>
    <row r="4890" spans="1:23" x14ac:dyDescent="0.25">
      <c r="A4890">
        <f t="shared" si="690"/>
        <v>202</v>
      </c>
      <c r="B4890">
        <f t="shared" si="691"/>
        <v>7</v>
      </c>
      <c r="C4890" s="1">
        <f t="shared" si="698"/>
        <v>41843.291666654834</v>
      </c>
      <c r="D4890" s="7">
        <v>26.787878787878789</v>
      </c>
      <c r="E4890" s="7"/>
      <c r="G4890">
        <v>59.41</v>
      </c>
      <c r="H4890" s="12">
        <v>256.23412995346848</v>
      </c>
      <c r="I4890" s="13">
        <f>$D$2*tarifas!$D$12/24</f>
        <v>1.4541666666666666</v>
      </c>
      <c r="J4890" s="13" t="e">
        <f>VLOOKUP(E4890&amp;" "&amp;F4890,tarifas!$A$13:$D$20,4,FALSE)*H4890</f>
        <v>#N/A</v>
      </c>
      <c r="K4890" s="13">
        <f>IF(F4890="COD1",tarifas!$D$11*(SUMIFS($H$11:$H$8770,$F$11:$F$8770,"=COD1",$B$11:$B$8770,"="&amp;B4890)/COUNTIFS($F$11:$F$8770,"=COD1",$B$11:$B$8770,"="&amp;B4890))/COUNTIFS($A$11:$A$8770,"="&amp;A4890,$F$11:$F$8770,"=COD1"),0)</f>
        <v>0</v>
      </c>
      <c r="L4890" s="13" t="e">
        <f>(VLOOKUP(F4890,tarifas!$C$7:$D$10,2,FALSE)+tarifas!$D$21)*datos!H4890</f>
        <v>#N/A</v>
      </c>
      <c r="M4890">
        <v>71.883809999999997</v>
      </c>
      <c r="N4890" s="13" t="e">
        <f t="shared" si="692"/>
        <v>#N/A</v>
      </c>
      <c r="O4890">
        <f t="shared" si="693"/>
        <v>71.883809999999997</v>
      </c>
      <c r="P4890" s="12">
        <f t="shared" si="694"/>
        <v>184.3503199534685</v>
      </c>
      <c r="Q4890">
        <f t="shared" si="695"/>
        <v>0</v>
      </c>
      <c r="R4890">
        <f>$D$2*tarifas!$D$12/24</f>
        <v>1.4541666666666666</v>
      </c>
      <c r="S4890" t="e">
        <f>VLOOKUP(E4890&amp;" "&amp;F4890,tarifas!$A$13:$D$20,4,FALSE)*P4890</f>
        <v>#N/A</v>
      </c>
      <c r="T4890">
        <f>IF(F4890="COD1",tarifas!$D$11*(SUMIFS($P$11:$P$8770,$F$11:$F$8770,"=COD1",$B$11:$B$8770,"="&amp;B4890)/COUNTIFS($F$11:$F$8770,"=COD1",$B$11:$B$8770,"="&amp;B4890))/COUNTIFS($A$11:$A$8770,"="&amp;A4890,$F$11:$F$8770,"=COD1"),0)</f>
        <v>0</v>
      </c>
      <c r="U4890" t="e">
        <f>(VLOOKUP(F4890,tarifas!$C$7:$D$10,2,FALSE)+tarifas!$D$21)*datos!P4890</f>
        <v>#N/A</v>
      </c>
      <c r="V4890" t="e">
        <f t="shared" si="696"/>
        <v>#N/A</v>
      </c>
      <c r="W4890">
        <f t="shared" si="697"/>
        <v>0</v>
      </c>
    </row>
    <row r="4891" spans="1:23" x14ac:dyDescent="0.25">
      <c r="A4891">
        <f t="shared" si="690"/>
        <v>202</v>
      </c>
      <c r="B4891">
        <f t="shared" si="691"/>
        <v>7</v>
      </c>
      <c r="C4891" s="1">
        <f t="shared" si="698"/>
        <v>41843.333333321498</v>
      </c>
      <c r="D4891" s="7">
        <v>128.0151515151515</v>
      </c>
      <c r="E4891" s="7"/>
      <c r="G4891">
        <v>62.01</v>
      </c>
      <c r="H4891" s="12">
        <v>385.79532467346053</v>
      </c>
      <c r="I4891" s="13">
        <f>$D$2*tarifas!$D$12/24</f>
        <v>1.4541666666666666</v>
      </c>
      <c r="J4891" s="13" t="e">
        <f>VLOOKUP(E4891&amp;" "&amp;F4891,tarifas!$A$13:$D$20,4,FALSE)*H4891</f>
        <v>#N/A</v>
      </c>
      <c r="K4891" s="13">
        <f>IF(F4891="COD1",tarifas!$D$11*(SUMIFS($H$11:$H$8770,$F$11:$F$8770,"=COD1",$B$11:$B$8770,"="&amp;B4891)/COUNTIFS($F$11:$F$8770,"=COD1",$B$11:$B$8770,"="&amp;B4891))/COUNTIFS($A$11:$A$8770,"="&amp;A4891,$F$11:$F$8770,"=COD1"),0)</f>
        <v>0</v>
      </c>
      <c r="L4891" s="13" t="e">
        <f>(VLOOKUP(F4891,tarifas!$C$7:$D$10,2,FALSE)+tarifas!$D$21)*datos!H4891</f>
        <v>#N/A</v>
      </c>
      <c r="M4891">
        <v>111.91705</v>
      </c>
      <c r="N4891" s="13" t="e">
        <f t="shared" si="692"/>
        <v>#N/A</v>
      </c>
      <c r="O4891">
        <f t="shared" si="693"/>
        <v>111.91705</v>
      </c>
      <c r="P4891" s="12">
        <f t="shared" si="694"/>
        <v>273.87827467346051</v>
      </c>
      <c r="Q4891">
        <f t="shared" si="695"/>
        <v>0</v>
      </c>
      <c r="R4891">
        <f>$D$2*tarifas!$D$12/24</f>
        <v>1.4541666666666666</v>
      </c>
      <c r="S4891" t="e">
        <f>VLOOKUP(E4891&amp;" "&amp;F4891,tarifas!$A$13:$D$20,4,FALSE)*P4891</f>
        <v>#N/A</v>
      </c>
      <c r="T4891">
        <f>IF(F4891="COD1",tarifas!$D$11*(SUMIFS($P$11:$P$8770,$F$11:$F$8770,"=COD1",$B$11:$B$8770,"="&amp;B4891)/COUNTIFS($F$11:$F$8770,"=COD1",$B$11:$B$8770,"="&amp;B4891))/COUNTIFS($A$11:$A$8770,"="&amp;A4891,$F$11:$F$8770,"=COD1"),0)</f>
        <v>0</v>
      </c>
      <c r="U4891" t="e">
        <f>(VLOOKUP(F4891,tarifas!$C$7:$D$10,2,FALSE)+tarifas!$D$21)*datos!P4891</f>
        <v>#N/A</v>
      </c>
      <c r="V4891" t="e">
        <f t="shared" si="696"/>
        <v>#N/A</v>
      </c>
      <c r="W4891">
        <f t="shared" si="697"/>
        <v>0</v>
      </c>
    </row>
    <row r="4892" spans="1:23" x14ac:dyDescent="0.25">
      <c r="A4892">
        <f t="shared" si="690"/>
        <v>202</v>
      </c>
      <c r="B4892">
        <f t="shared" si="691"/>
        <v>7</v>
      </c>
      <c r="C4892" s="1">
        <f t="shared" si="698"/>
        <v>41843.374999988162</v>
      </c>
      <c r="D4892" s="7">
        <v>281.78787878787881</v>
      </c>
      <c r="E4892" s="7"/>
      <c r="G4892">
        <v>63.18</v>
      </c>
      <c r="H4892" s="12">
        <v>475.48793481734276</v>
      </c>
      <c r="I4892" s="13">
        <f>$D$2*tarifas!$D$12/24</f>
        <v>1.4541666666666666</v>
      </c>
      <c r="J4892" s="13" t="e">
        <f>VLOOKUP(E4892&amp;" "&amp;F4892,tarifas!$A$13:$D$20,4,FALSE)*H4892</f>
        <v>#N/A</v>
      </c>
      <c r="K4892" s="13">
        <f>IF(F4892="COD1",tarifas!$D$11*(SUMIFS($H$11:$H$8770,$F$11:$F$8770,"=COD1",$B$11:$B$8770,"="&amp;B4892)/COUNTIFS($F$11:$F$8770,"=COD1",$B$11:$B$8770,"="&amp;B4892))/COUNTIFS($A$11:$A$8770,"="&amp;A4892,$F$11:$F$8770,"=COD1"),0)</f>
        <v>0</v>
      </c>
      <c r="L4892" s="13" t="e">
        <f>(VLOOKUP(F4892,tarifas!$C$7:$D$10,2,FALSE)+tarifas!$D$21)*datos!H4892</f>
        <v>#N/A</v>
      </c>
      <c r="M4892">
        <v>143.76257000000001</v>
      </c>
      <c r="N4892" s="13" t="e">
        <f t="shared" si="692"/>
        <v>#N/A</v>
      </c>
      <c r="O4892">
        <f t="shared" si="693"/>
        <v>143.76257000000001</v>
      </c>
      <c r="P4892" s="12">
        <f t="shared" si="694"/>
        <v>331.72536481734278</v>
      </c>
      <c r="Q4892">
        <f t="shared" si="695"/>
        <v>0</v>
      </c>
      <c r="R4892">
        <f>$D$2*tarifas!$D$12/24</f>
        <v>1.4541666666666666</v>
      </c>
      <c r="S4892" t="e">
        <f>VLOOKUP(E4892&amp;" "&amp;F4892,tarifas!$A$13:$D$20,4,FALSE)*P4892</f>
        <v>#N/A</v>
      </c>
      <c r="T4892">
        <f>IF(F4892="COD1",tarifas!$D$11*(SUMIFS($P$11:$P$8770,$F$11:$F$8770,"=COD1",$B$11:$B$8770,"="&amp;B4892)/COUNTIFS($F$11:$F$8770,"=COD1",$B$11:$B$8770,"="&amp;B4892))/COUNTIFS($A$11:$A$8770,"="&amp;A4892,$F$11:$F$8770,"=COD1"),0)</f>
        <v>0</v>
      </c>
      <c r="U4892" t="e">
        <f>(VLOOKUP(F4892,tarifas!$C$7:$D$10,2,FALSE)+tarifas!$D$21)*datos!P4892</f>
        <v>#N/A</v>
      </c>
      <c r="V4892" t="e">
        <f t="shared" si="696"/>
        <v>#N/A</v>
      </c>
      <c r="W4892">
        <f t="shared" si="697"/>
        <v>0</v>
      </c>
    </row>
    <row r="4893" spans="1:23" x14ac:dyDescent="0.25">
      <c r="A4893">
        <f t="shared" si="690"/>
        <v>202</v>
      </c>
      <c r="B4893">
        <f t="shared" si="691"/>
        <v>7</v>
      </c>
      <c r="C4893" s="1">
        <f t="shared" si="698"/>
        <v>41843.416666654826</v>
      </c>
      <c r="D4893" s="7">
        <v>0</v>
      </c>
      <c r="E4893" s="7"/>
      <c r="G4893">
        <v>63.3</v>
      </c>
      <c r="H4893" s="12">
        <v>546.0793118034876</v>
      </c>
      <c r="I4893" s="13">
        <f>$D$2*tarifas!$D$12/24</f>
        <v>1.4541666666666666</v>
      </c>
      <c r="J4893" s="13" t="e">
        <f>VLOOKUP(E4893&amp;" "&amp;F4893,tarifas!$A$13:$D$20,4,FALSE)*H4893</f>
        <v>#N/A</v>
      </c>
      <c r="K4893" s="13">
        <f>IF(F4893="COD1",tarifas!$D$11*(SUMIFS($H$11:$H$8770,$F$11:$F$8770,"=COD1",$B$11:$B$8770,"="&amp;B4893)/COUNTIFS($F$11:$F$8770,"=COD1",$B$11:$B$8770,"="&amp;B4893))/COUNTIFS($A$11:$A$8770,"="&amp;A4893,$F$11:$F$8770,"=COD1"),0)</f>
        <v>0</v>
      </c>
      <c r="L4893" s="13" t="e">
        <f>(VLOOKUP(F4893,tarifas!$C$7:$D$10,2,FALSE)+tarifas!$D$21)*datos!H4893</f>
        <v>#N/A</v>
      </c>
      <c r="M4893">
        <v>161.01679999999999</v>
      </c>
      <c r="N4893" s="13" t="e">
        <f t="shared" si="692"/>
        <v>#N/A</v>
      </c>
      <c r="O4893">
        <f t="shared" si="693"/>
        <v>161.01679999999999</v>
      </c>
      <c r="P4893" s="12">
        <f t="shared" si="694"/>
        <v>385.06251180348761</v>
      </c>
      <c r="Q4893">
        <f t="shared" si="695"/>
        <v>0</v>
      </c>
      <c r="R4893">
        <f>$D$2*tarifas!$D$12/24</f>
        <v>1.4541666666666666</v>
      </c>
      <c r="S4893" t="e">
        <f>VLOOKUP(E4893&amp;" "&amp;F4893,tarifas!$A$13:$D$20,4,FALSE)*P4893</f>
        <v>#N/A</v>
      </c>
      <c r="T4893">
        <f>IF(F4893="COD1",tarifas!$D$11*(SUMIFS($P$11:$P$8770,$F$11:$F$8770,"=COD1",$B$11:$B$8770,"="&amp;B4893)/COUNTIFS($F$11:$F$8770,"=COD1",$B$11:$B$8770,"="&amp;B4893))/COUNTIFS($A$11:$A$8770,"="&amp;A4893,$F$11:$F$8770,"=COD1"),0)</f>
        <v>0</v>
      </c>
      <c r="U4893" t="e">
        <f>(VLOOKUP(F4893,tarifas!$C$7:$D$10,2,FALSE)+tarifas!$D$21)*datos!P4893</f>
        <v>#N/A</v>
      </c>
      <c r="V4893" t="e">
        <f t="shared" si="696"/>
        <v>#N/A</v>
      </c>
      <c r="W4893">
        <f t="shared" si="697"/>
        <v>0</v>
      </c>
    </row>
    <row r="4894" spans="1:23" x14ac:dyDescent="0.25">
      <c r="A4894">
        <f t="shared" si="690"/>
        <v>202</v>
      </c>
      <c r="B4894">
        <f t="shared" si="691"/>
        <v>7</v>
      </c>
      <c r="C4894" s="1">
        <f t="shared" si="698"/>
        <v>41843.45833332149</v>
      </c>
      <c r="D4894" s="7">
        <v>0</v>
      </c>
      <c r="E4894" s="7"/>
      <c r="G4894">
        <v>64.02</v>
      </c>
      <c r="H4894" s="12">
        <v>433.31245681539343</v>
      </c>
      <c r="I4894" s="13">
        <f>$D$2*tarifas!$D$12/24</f>
        <v>1.4541666666666666</v>
      </c>
      <c r="J4894" s="13" t="e">
        <f>VLOOKUP(E4894&amp;" "&amp;F4894,tarifas!$A$13:$D$20,4,FALSE)*H4894</f>
        <v>#N/A</v>
      </c>
      <c r="K4894" s="13">
        <f>IF(F4894="COD1",tarifas!$D$11*(SUMIFS($H$11:$H$8770,$F$11:$F$8770,"=COD1",$B$11:$B$8770,"="&amp;B4894)/COUNTIFS($F$11:$F$8770,"=COD1",$B$11:$B$8770,"="&amp;B4894))/COUNTIFS($A$11:$A$8770,"="&amp;A4894,$F$11:$F$8770,"=COD1"),0)</f>
        <v>0</v>
      </c>
      <c r="L4894" s="13" t="e">
        <f>(VLOOKUP(F4894,tarifas!$C$7:$D$10,2,FALSE)+tarifas!$D$21)*datos!H4894</f>
        <v>#N/A</v>
      </c>
      <c r="M4894">
        <v>226.64726999999999</v>
      </c>
      <c r="N4894" s="13" t="e">
        <f t="shared" si="692"/>
        <v>#N/A</v>
      </c>
      <c r="O4894">
        <f t="shared" si="693"/>
        <v>226.64726999999999</v>
      </c>
      <c r="P4894" s="12">
        <f t="shared" si="694"/>
        <v>206.66518681539344</v>
      </c>
      <c r="Q4894">
        <f t="shared" si="695"/>
        <v>0</v>
      </c>
      <c r="R4894">
        <f>$D$2*tarifas!$D$12/24</f>
        <v>1.4541666666666666</v>
      </c>
      <c r="S4894" t="e">
        <f>VLOOKUP(E4894&amp;" "&amp;F4894,tarifas!$A$13:$D$20,4,FALSE)*P4894</f>
        <v>#N/A</v>
      </c>
      <c r="T4894">
        <f>IF(F4894="COD1",tarifas!$D$11*(SUMIFS($P$11:$P$8770,$F$11:$F$8770,"=COD1",$B$11:$B$8770,"="&amp;B4894)/COUNTIFS($F$11:$F$8770,"=COD1",$B$11:$B$8770,"="&amp;B4894))/COUNTIFS($A$11:$A$8770,"="&amp;A4894,$F$11:$F$8770,"=COD1"),0)</f>
        <v>0</v>
      </c>
      <c r="U4894" t="e">
        <f>(VLOOKUP(F4894,tarifas!$C$7:$D$10,2,FALSE)+tarifas!$D$21)*datos!P4894</f>
        <v>#N/A</v>
      </c>
      <c r="V4894" t="e">
        <f t="shared" si="696"/>
        <v>#N/A</v>
      </c>
      <c r="W4894">
        <f t="shared" si="697"/>
        <v>0</v>
      </c>
    </row>
    <row r="4895" spans="1:23" x14ac:dyDescent="0.25">
      <c r="A4895">
        <f t="shared" si="690"/>
        <v>202</v>
      </c>
      <c r="B4895">
        <f t="shared" si="691"/>
        <v>7</v>
      </c>
      <c r="C4895" s="1">
        <f t="shared" si="698"/>
        <v>41843.499999988155</v>
      </c>
      <c r="D4895" s="7">
        <v>0</v>
      </c>
      <c r="E4895" s="7"/>
      <c r="G4895">
        <v>63.6</v>
      </c>
      <c r="H4895" s="12">
        <v>370.51504270990233</v>
      </c>
      <c r="I4895" s="13">
        <f>$D$2*tarifas!$D$12/24</f>
        <v>1.4541666666666666</v>
      </c>
      <c r="J4895" s="13" t="e">
        <f>VLOOKUP(E4895&amp;" "&amp;F4895,tarifas!$A$13:$D$20,4,FALSE)*H4895</f>
        <v>#N/A</v>
      </c>
      <c r="K4895" s="13">
        <f>IF(F4895="COD1",tarifas!$D$11*(SUMIFS($H$11:$H$8770,$F$11:$F$8770,"=COD1",$B$11:$B$8770,"="&amp;B4895)/COUNTIFS($F$11:$F$8770,"=COD1",$B$11:$B$8770,"="&amp;B4895))/COUNTIFS($A$11:$A$8770,"="&amp;A4895,$F$11:$F$8770,"=COD1"),0)</f>
        <v>0</v>
      </c>
      <c r="L4895" s="13" t="e">
        <f>(VLOOKUP(F4895,tarifas!$C$7:$D$10,2,FALSE)+tarifas!$D$21)*datos!H4895</f>
        <v>#N/A</v>
      </c>
      <c r="M4895">
        <v>384.91329999999999</v>
      </c>
      <c r="N4895" s="13" t="e">
        <f t="shared" si="692"/>
        <v>#N/A</v>
      </c>
      <c r="O4895">
        <f t="shared" si="693"/>
        <v>370.51504270990233</v>
      </c>
      <c r="P4895" s="12">
        <f t="shared" si="694"/>
        <v>0</v>
      </c>
      <c r="Q4895">
        <f t="shared" si="695"/>
        <v>14.398257290097661</v>
      </c>
      <c r="R4895">
        <f>$D$2*tarifas!$D$12/24</f>
        <v>1.4541666666666666</v>
      </c>
      <c r="S4895" t="e">
        <f>VLOOKUP(E4895&amp;" "&amp;F4895,tarifas!$A$13:$D$20,4,FALSE)*P4895</f>
        <v>#N/A</v>
      </c>
      <c r="T4895">
        <f>IF(F4895="COD1",tarifas!$D$11*(SUMIFS($P$11:$P$8770,$F$11:$F$8770,"=COD1",$B$11:$B$8770,"="&amp;B4895)/COUNTIFS($F$11:$F$8770,"=COD1",$B$11:$B$8770,"="&amp;B4895))/COUNTIFS($A$11:$A$8770,"="&amp;A4895,$F$11:$F$8770,"=COD1"),0)</f>
        <v>0</v>
      </c>
      <c r="U4895" t="e">
        <f>(VLOOKUP(F4895,tarifas!$C$7:$D$10,2,FALSE)+tarifas!$D$21)*datos!P4895</f>
        <v>#N/A</v>
      </c>
      <c r="V4895" t="e">
        <f t="shared" si="696"/>
        <v>#N/A</v>
      </c>
      <c r="W4895">
        <f t="shared" si="697"/>
        <v>0.8241562472851901</v>
      </c>
    </row>
    <row r="4896" spans="1:23" x14ac:dyDescent="0.25">
      <c r="A4896">
        <f t="shared" si="690"/>
        <v>202</v>
      </c>
      <c r="B4896">
        <f t="shared" si="691"/>
        <v>7</v>
      </c>
      <c r="C4896" s="1">
        <f t="shared" si="698"/>
        <v>41843.541666654819</v>
      </c>
      <c r="D4896" s="7">
        <v>0</v>
      </c>
      <c r="E4896" s="7"/>
      <c r="G4896">
        <v>63.1</v>
      </c>
      <c r="H4896" s="12">
        <v>485.68717364403136</v>
      </c>
      <c r="I4896" s="13">
        <f>$D$2*tarifas!$D$12/24</f>
        <v>1.4541666666666666</v>
      </c>
      <c r="J4896" s="13" t="e">
        <f>VLOOKUP(E4896&amp;" "&amp;F4896,tarifas!$A$13:$D$20,4,FALSE)*H4896</f>
        <v>#N/A</v>
      </c>
      <c r="K4896" s="13">
        <f>IF(F4896="COD1",tarifas!$D$11*(SUMIFS($H$11:$H$8770,$F$11:$F$8770,"=COD1",$B$11:$B$8770,"="&amp;B4896)/COUNTIFS($F$11:$F$8770,"=COD1",$B$11:$B$8770,"="&amp;B4896))/COUNTIFS($A$11:$A$8770,"="&amp;A4896,$F$11:$F$8770,"=COD1"),0)</f>
        <v>0</v>
      </c>
      <c r="L4896" s="13" t="e">
        <f>(VLOOKUP(F4896,tarifas!$C$7:$D$10,2,FALSE)+tarifas!$D$21)*datos!H4896</f>
        <v>#N/A</v>
      </c>
      <c r="M4896">
        <v>246.75332999999998</v>
      </c>
      <c r="N4896" s="13" t="e">
        <f t="shared" si="692"/>
        <v>#N/A</v>
      </c>
      <c r="O4896">
        <f t="shared" si="693"/>
        <v>246.75332999999998</v>
      </c>
      <c r="P4896" s="12">
        <f t="shared" si="694"/>
        <v>238.93384364403138</v>
      </c>
      <c r="Q4896">
        <f t="shared" si="695"/>
        <v>0</v>
      </c>
      <c r="R4896">
        <f>$D$2*tarifas!$D$12/24</f>
        <v>1.4541666666666666</v>
      </c>
      <c r="S4896" t="e">
        <f>VLOOKUP(E4896&amp;" "&amp;F4896,tarifas!$A$13:$D$20,4,FALSE)*P4896</f>
        <v>#N/A</v>
      </c>
      <c r="T4896">
        <f>IF(F4896="COD1",tarifas!$D$11*(SUMIFS($P$11:$P$8770,$F$11:$F$8770,"=COD1",$B$11:$B$8770,"="&amp;B4896)/COUNTIFS($F$11:$F$8770,"=COD1",$B$11:$B$8770,"="&amp;B4896))/COUNTIFS($A$11:$A$8770,"="&amp;A4896,$F$11:$F$8770,"=COD1"),0)</f>
        <v>0</v>
      </c>
      <c r="U4896" t="e">
        <f>(VLOOKUP(F4896,tarifas!$C$7:$D$10,2,FALSE)+tarifas!$D$21)*datos!P4896</f>
        <v>#N/A</v>
      </c>
      <c r="V4896" t="e">
        <f t="shared" si="696"/>
        <v>#N/A</v>
      </c>
      <c r="W4896">
        <f t="shared" si="697"/>
        <v>0</v>
      </c>
    </row>
    <row r="4897" spans="1:23" x14ac:dyDescent="0.25">
      <c r="A4897">
        <f t="shared" si="690"/>
        <v>202</v>
      </c>
      <c r="B4897">
        <f t="shared" si="691"/>
        <v>7</v>
      </c>
      <c r="C4897" s="1">
        <f t="shared" si="698"/>
        <v>41843.583333321483</v>
      </c>
      <c r="D4897" s="7">
        <v>0</v>
      </c>
      <c r="E4897" s="7"/>
      <c r="G4897">
        <v>61.39</v>
      </c>
      <c r="H4897" s="12">
        <v>516.96033564975278</v>
      </c>
      <c r="I4897" s="13">
        <f>$D$2*tarifas!$D$12/24</f>
        <v>1.4541666666666666</v>
      </c>
      <c r="J4897" s="13" t="e">
        <f>VLOOKUP(E4897&amp;" "&amp;F4897,tarifas!$A$13:$D$20,4,FALSE)*H4897</f>
        <v>#N/A</v>
      </c>
      <c r="K4897" s="13">
        <f>IF(F4897="COD1",tarifas!$D$11*(SUMIFS($H$11:$H$8770,$F$11:$F$8770,"=COD1",$B$11:$B$8770,"="&amp;B4897)/COUNTIFS($F$11:$F$8770,"=COD1",$B$11:$B$8770,"="&amp;B4897))/COUNTIFS($A$11:$A$8770,"="&amp;A4897,$F$11:$F$8770,"=COD1"),0)</f>
        <v>0</v>
      </c>
      <c r="L4897" s="13" t="e">
        <f>(VLOOKUP(F4897,tarifas!$C$7:$D$10,2,FALSE)+tarifas!$D$21)*datos!H4897</f>
        <v>#N/A</v>
      </c>
      <c r="M4897">
        <v>352.32559999999995</v>
      </c>
      <c r="N4897" s="13" t="e">
        <f t="shared" si="692"/>
        <v>#N/A</v>
      </c>
      <c r="O4897">
        <f t="shared" si="693"/>
        <v>352.32559999999995</v>
      </c>
      <c r="P4897" s="12">
        <f t="shared" si="694"/>
        <v>164.63473564975283</v>
      </c>
      <c r="Q4897">
        <f t="shared" si="695"/>
        <v>0</v>
      </c>
      <c r="R4897">
        <f>$D$2*tarifas!$D$12/24</f>
        <v>1.4541666666666666</v>
      </c>
      <c r="S4897" t="e">
        <f>VLOOKUP(E4897&amp;" "&amp;F4897,tarifas!$A$13:$D$20,4,FALSE)*P4897</f>
        <v>#N/A</v>
      </c>
      <c r="T4897">
        <f>IF(F4897="COD1",tarifas!$D$11*(SUMIFS($P$11:$P$8770,$F$11:$F$8770,"=COD1",$B$11:$B$8770,"="&amp;B4897)/COUNTIFS($F$11:$F$8770,"=COD1",$B$11:$B$8770,"="&amp;B4897))/COUNTIFS($A$11:$A$8770,"="&amp;A4897,$F$11:$F$8770,"=COD1"),0)</f>
        <v>0</v>
      </c>
      <c r="U4897" t="e">
        <f>(VLOOKUP(F4897,tarifas!$C$7:$D$10,2,FALSE)+tarifas!$D$21)*datos!P4897</f>
        <v>#N/A</v>
      </c>
      <c r="V4897" t="e">
        <f t="shared" si="696"/>
        <v>#N/A</v>
      </c>
      <c r="W4897">
        <f t="shared" si="697"/>
        <v>0</v>
      </c>
    </row>
    <row r="4898" spans="1:23" x14ac:dyDescent="0.25">
      <c r="A4898">
        <f t="shared" si="690"/>
        <v>202</v>
      </c>
      <c r="B4898">
        <f t="shared" si="691"/>
        <v>7</v>
      </c>
      <c r="C4898" s="1">
        <f t="shared" si="698"/>
        <v>41843.624999988147</v>
      </c>
      <c r="D4898" s="7">
        <v>693.90909090909088</v>
      </c>
      <c r="E4898" s="7"/>
      <c r="G4898">
        <v>61.19</v>
      </c>
      <c r="H4898" s="12">
        <v>554.34105582802454</v>
      </c>
      <c r="I4898" s="13">
        <f>$D$2*tarifas!$D$12/24</f>
        <v>1.4541666666666666</v>
      </c>
      <c r="J4898" s="13" t="e">
        <f>VLOOKUP(E4898&amp;" "&amp;F4898,tarifas!$A$13:$D$20,4,FALSE)*H4898</f>
        <v>#N/A</v>
      </c>
      <c r="K4898" s="13">
        <f>IF(F4898="COD1",tarifas!$D$11*(SUMIFS($H$11:$H$8770,$F$11:$F$8770,"=COD1",$B$11:$B$8770,"="&amp;B4898)/COUNTIFS($F$11:$F$8770,"=COD1",$B$11:$B$8770,"="&amp;B4898))/COUNTIFS($A$11:$A$8770,"="&amp;A4898,$F$11:$F$8770,"=COD1"),0)</f>
        <v>0</v>
      </c>
      <c r="L4898" s="13" t="e">
        <f>(VLOOKUP(F4898,tarifas!$C$7:$D$10,2,FALSE)+tarifas!$D$21)*datos!H4898</f>
        <v>#N/A</v>
      </c>
      <c r="M4898">
        <v>307.61528999999996</v>
      </c>
      <c r="N4898" s="13" t="e">
        <f t="shared" si="692"/>
        <v>#N/A</v>
      </c>
      <c r="O4898">
        <f t="shared" si="693"/>
        <v>307.61528999999996</v>
      </c>
      <c r="P4898" s="12">
        <f t="shared" si="694"/>
        <v>246.72576582802458</v>
      </c>
      <c r="Q4898">
        <f t="shared" si="695"/>
        <v>0</v>
      </c>
      <c r="R4898">
        <f>$D$2*tarifas!$D$12/24</f>
        <v>1.4541666666666666</v>
      </c>
      <c r="S4898" t="e">
        <f>VLOOKUP(E4898&amp;" "&amp;F4898,tarifas!$A$13:$D$20,4,FALSE)*P4898</f>
        <v>#N/A</v>
      </c>
      <c r="T4898">
        <f>IF(F4898="COD1",tarifas!$D$11*(SUMIFS($P$11:$P$8770,$F$11:$F$8770,"=COD1",$B$11:$B$8770,"="&amp;B4898)/COUNTIFS($F$11:$F$8770,"=COD1",$B$11:$B$8770,"="&amp;B4898))/COUNTIFS($A$11:$A$8770,"="&amp;A4898,$F$11:$F$8770,"=COD1"),0)</f>
        <v>0</v>
      </c>
      <c r="U4898" t="e">
        <f>(VLOOKUP(F4898,tarifas!$C$7:$D$10,2,FALSE)+tarifas!$D$21)*datos!P4898</f>
        <v>#N/A</v>
      </c>
      <c r="V4898" t="e">
        <f t="shared" si="696"/>
        <v>#N/A</v>
      </c>
      <c r="W4898">
        <f t="shared" si="697"/>
        <v>0</v>
      </c>
    </row>
    <row r="4899" spans="1:23" x14ac:dyDescent="0.25">
      <c r="A4899">
        <f t="shared" si="690"/>
        <v>202</v>
      </c>
      <c r="B4899">
        <f t="shared" si="691"/>
        <v>7</v>
      </c>
      <c r="C4899" s="1">
        <f t="shared" si="698"/>
        <v>41843.666666654812</v>
      </c>
      <c r="D4899" s="7">
        <v>592.93939393939399</v>
      </c>
      <c r="E4899" s="7"/>
      <c r="G4899">
        <v>61.6</v>
      </c>
      <c r="H4899" s="12">
        <v>468.97533207044893</v>
      </c>
      <c r="I4899" s="13">
        <f>$D$2*tarifas!$D$12/24</f>
        <v>1.4541666666666666</v>
      </c>
      <c r="J4899" s="13" t="e">
        <f>VLOOKUP(E4899&amp;" "&amp;F4899,tarifas!$A$13:$D$20,4,FALSE)*H4899</f>
        <v>#N/A</v>
      </c>
      <c r="K4899" s="13">
        <f>IF(F4899="COD1",tarifas!$D$11*(SUMIFS($H$11:$H$8770,$F$11:$F$8770,"=COD1",$B$11:$B$8770,"="&amp;B4899)/COUNTIFS($F$11:$F$8770,"=COD1",$B$11:$B$8770,"="&amp;B4899))/COUNTIFS($A$11:$A$8770,"="&amp;A4899,$F$11:$F$8770,"=COD1"),0)</f>
        <v>0</v>
      </c>
      <c r="L4899" s="13" t="e">
        <f>(VLOOKUP(F4899,tarifas!$C$7:$D$10,2,FALSE)+tarifas!$D$21)*datos!H4899</f>
        <v>#N/A</v>
      </c>
      <c r="M4899">
        <v>174.93464</v>
      </c>
      <c r="N4899" s="13" t="e">
        <f t="shared" si="692"/>
        <v>#N/A</v>
      </c>
      <c r="O4899">
        <f t="shared" si="693"/>
        <v>174.93464</v>
      </c>
      <c r="P4899" s="12">
        <f t="shared" si="694"/>
        <v>294.04069207044893</v>
      </c>
      <c r="Q4899">
        <f t="shared" si="695"/>
        <v>0</v>
      </c>
      <c r="R4899">
        <f>$D$2*tarifas!$D$12/24</f>
        <v>1.4541666666666666</v>
      </c>
      <c r="S4899" t="e">
        <f>VLOOKUP(E4899&amp;" "&amp;F4899,tarifas!$A$13:$D$20,4,FALSE)*P4899</f>
        <v>#N/A</v>
      </c>
      <c r="T4899">
        <f>IF(F4899="COD1",tarifas!$D$11*(SUMIFS($P$11:$P$8770,$F$11:$F$8770,"=COD1",$B$11:$B$8770,"="&amp;B4899)/COUNTIFS($F$11:$F$8770,"=COD1",$B$11:$B$8770,"="&amp;B4899))/COUNTIFS($A$11:$A$8770,"="&amp;A4899,$F$11:$F$8770,"=COD1"),0)</f>
        <v>0</v>
      </c>
      <c r="U4899" t="e">
        <f>(VLOOKUP(F4899,tarifas!$C$7:$D$10,2,FALSE)+tarifas!$D$21)*datos!P4899</f>
        <v>#N/A</v>
      </c>
      <c r="V4899" t="e">
        <f t="shared" si="696"/>
        <v>#N/A</v>
      </c>
      <c r="W4899">
        <f t="shared" si="697"/>
        <v>0</v>
      </c>
    </row>
    <row r="4900" spans="1:23" x14ac:dyDescent="0.25">
      <c r="A4900">
        <f t="shared" si="690"/>
        <v>202</v>
      </c>
      <c r="B4900">
        <f t="shared" si="691"/>
        <v>7</v>
      </c>
      <c r="C4900" s="1">
        <f t="shared" si="698"/>
        <v>41843.708333321476</v>
      </c>
      <c r="D4900" s="7">
        <v>439.16666666666669</v>
      </c>
      <c r="E4900" s="7"/>
      <c r="G4900">
        <v>60.89</v>
      </c>
      <c r="H4900" s="12">
        <v>372.28298234754527</v>
      </c>
      <c r="I4900" s="13">
        <f>$D$2*tarifas!$D$12/24</f>
        <v>1.4541666666666666</v>
      </c>
      <c r="J4900" s="13" t="e">
        <f>VLOOKUP(E4900&amp;" "&amp;F4900,tarifas!$A$13:$D$20,4,FALSE)*H4900</f>
        <v>#N/A</v>
      </c>
      <c r="K4900" s="13">
        <f>IF(F4900="COD1",tarifas!$D$11*(SUMIFS($H$11:$H$8770,$F$11:$F$8770,"=COD1",$B$11:$B$8770,"="&amp;B4900)/COUNTIFS($F$11:$F$8770,"=COD1",$B$11:$B$8770,"="&amp;B4900))/COUNTIFS($A$11:$A$8770,"="&amp;A4900,$F$11:$F$8770,"=COD1"),0)</f>
        <v>0</v>
      </c>
      <c r="L4900" s="13" t="e">
        <f>(VLOOKUP(F4900,tarifas!$C$7:$D$10,2,FALSE)+tarifas!$D$21)*datos!H4900</f>
        <v>#N/A</v>
      </c>
      <c r="M4900">
        <v>58.5486</v>
      </c>
      <c r="N4900" s="13" t="e">
        <f t="shared" si="692"/>
        <v>#N/A</v>
      </c>
      <c r="O4900">
        <f t="shared" si="693"/>
        <v>58.5486</v>
      </c>
      <c r="P4900" s="12">
        <f t="shared" si="694"/>
        <v>313.73438234754525</v>
      </c>
      <c r="Q4900">
        <f t="shared" si="695"/>
        <v>0</v>
      </c>
      <c r="R4900">
        <f>$D$2*tarifas!$D$12/24</f>
        <v>1.4541666666666666</v>
      </c>
      <c r="S4900" t="e">
        <f>VLOOKUP(E4900&amp;" "&amp;F4900,tarifas!$A$13:$D$20,4,FALSE)*P4900</f>
        <v>#N/A</v>
      </c>
      <c r="T4900">
        <f>IF(F4900="COD1",tarifas!$D$11*(SUMIFS($P$11:$P$8770,$F$11:$F$8770,"=COD1",$B$11:$B$8770,"="&amp;B4900)/COUNTIFS($F$11:$F$8770,"=COD1",$B$11:$B$8770,"="&amp;B4900))/COUNTIFS($A$11:$A$8770,"="&amp;A4900,$F$11:$F$8770,"=COD1"),0)</f>
        <v>0</v>
      </c>
      <c r="U4900" t="e">
        <f>(VLOOKUP(F4900,tarifas!$C$7:$D$10,2,FALSE)+tarifas!$D$21)*datos!P4900</f>
        <v>#N/A</v>
      </c>
      <c r="V4900" t="e">
        <f t="shared" si="696"/>
        <v>#N/A</v>
      </c>
      <c r="W4900">
        <f t="shared" si="697"/>
        <v>0</v>
      </c>
    </row>
    <row r="4901" spans="1:23" x14ac:dyDescent="0.25">
      <c r="A4901">
        <f t="shared" si="690"/>
        <v>202</v>
      </c>
      <c r="B4901">
        <f t="shared" si="691"/>
        <v>7</v>
      </c>
      <c r="C4901" s="1">
        <f t="shared" si="698"/>
        <v>41843.74999998814</v>
      </c>
      <c r="D4901" s="7">
        <v>256.80303030303031</v>
      </c>
      <c r="E4901" s="7"/>
      <c r="G4901">
        <v>60.41</v>
      </c>
      <c r="H4901" s="12">
        <v>280.30787266145904</v>
      </c>
      <c r="I4901" s="13">
        <f>$D$2*tarifas!$D$12/24</f>
        <v>1.4541666666666666</v>
      </c>
      <c r="J4901" s="13" t="e">
        <f>VLOOKUP(E4901&amp;" "&amp;F4901,tarifas!$A$13:$D$20,4,FALSE)*H4901</f>
        <v>#N/A</v>
      </c>
      <c r="K4901" s="13">
        <f>IF(F4901="COD1",tarifas!$D$11*(SUMIFS($H$11:$H$8770,$F$11:$F$8770,"=COD1",$B$11:$B$8770,"="&amp;B4901)/COUNTIFS($F$11:$F$8770,"=COD1",$B$11:$B$8770,"="&amp;B4901))/COUNTIFS($A$11:$A$8770,"="&amp;A4901,$F$11:$F$8770,"=COD1"),0)</f>
        <v>0</v>
      </c>
      <c r="L4901" s="13" t="e">
        <f>(VLOOKUP(F4901,tarifas!$C$7:$D$10,2,FALSE)+tarifas!$D$21)*datos!H4901</f>
        <v>#N/A</v>
      </c>
      <c r="M4901">
        <v>12.826129999999999</v>
      </c>
      <c r="N4901" s="13" t="e">
        <f t="shared" si="692"/>
        <v>#N/A</v>
      </c>
      <c r="O4901">
        <f t="shared" si="693"/>
        <v>12.826129999999999</v>
      </c>
      <c r="P4901" s="12">
        <f t="shared" si="694"/>
        <v>267.48174266145907</v>
      </c>
      <c r="Q4901">
        <f t="shared" si="695"/>
        <v>0</v>
      </c>
      <c r="R4901">
        <f>$D$2*tarifas!$D$12/24</f>
        <v>1.4541666666666666</v>
      </c>
      <c r="S4901" t="e">
        <f>VLOOKUP(E4901&amp;" "&amp;F4901,tarifas!$A$13:$D$20,4,FALSE)*P4901</f>
        <v>#N/A</v>
      </c>
      <c r="T4901">
        <f>IF(F4901="COD1",tarifas!$D$11*(SUMIFS($P$11:$P$8770,$F$11:$F$8770,"=COD1",$B$11:$B$8770,"="&amp;B4901)/COUNTIFS($F$11:$F$8770,"=COD1",$B$11:$B$8770,"="&amp;B4901))/COUNTIFS($A$11:$A$8770,"="&amp;A4901,$F$11:$F$8770,"=COD1"),0)</f>
        <v>0</v>
      </c>
      <c r="U4901" t="e">
        <f>(VLOOKUP(F4901,tarifas!$C$7:$D$10,2,FALSE)+tarifas!$D$21)*datos!P4901</f>
        <v>#N/A</v>
      </c>
      <c r="V4901" t="e">
        <f t="shared" si="696"/>
        <v>#N/A</v>
      </c>
      <c r="W4901">
        <f t="shared" si="697"/>
        <v>0</v>
      </c>
    </row>
    <row r="4902" spans="1:23" x14ac:dyDescent="0.25">
      <c r="A4902">
        <f t="shared" si="690"/>
        <v>202</v>
      </c>
      <c r="B4902">
        <f t="shared" si="691"/>
        <v>7</v>
      </c>
      <c r="C4902" s="1">
        <f t="shared" si="698"/>
        <v>41843.791666654804</v>
      </c>
      <c r="D4902" s="7">
        <v>73.924242424242422</v>
      </c>
      <c r="E4902" s="7"/>
      <c r="G4902">
        <v>59.6</v>
      </c>
      <c r="H4902" s="12">
        <v>221.30710091275628</v>
      </c>
      <c r="I4902" s="13">
        <f>$D$2*tarifas!$D$12/24</f>
        <v>1.4541666666666666</v>
      </c>
      <c r="J4902" s="13" t="e">
        <f>VLOOKUP(E4902&amp;" "&amp;F4902,tarifas!$A$13:$D$20,4,FALSE)*H4902</f>
        <v>#N/A</v>
      </c>
      <c r="K4902" s="13">
        <f>IF(F4902="COD1",tarifas!$D$11*(SUMIFS($H$11:$H$8770,$F$11:$F$8770,"=COD1",$B$11:$B$8770,"="&amp;B4902)/COUNTIFS($F$11:$F$8770,"=COD1",$B$11:$B$8770,"="&amp;B4902))/COUNTIFS($A$11:$A$8770,"="&amp;A4902,$F$11:$F$8770,"=COD1"),0)</f>
        <v>0</v>
      </c>
      <c r="L4902" s="13" t="e">
        <f>(VLOOKUP(F4902,tarifas!$C$7:$D$10,2,FALSE)+tarifas!$D$21)*datos!H4902</f>
        <v>#N/A</v>
      </c>
      <c r="M4902">
        <v>0</v>
      </c>
      <c r="N4902" s="13" t="e">
        <f t="shared" si="692"/>
        <v>#N/A</v>
      </c>
      <c r="O4902">
        <f t="shared" si="693"/>
        <v>0</v>
      </c>
      <c r="P4902" s="12">
        <f t="shared" si="694"/>
        <v>221.30710091275628</v>
      </c>
      <c r="Q4902">
        <f t="shared" si="695"/>
        <v>0</v>
      </c>
      <c r="R4902">
        <f>$D$2*tarifas!$D$12/24</f>
        <v>1.4541666666666666</v>
      </c>
      <c r="S4902" t="e">
        <f>VLOOKUP(E4902&amp;" "&amp;F4902,tarifas!$A$13:$D$20,4,FALSE)*P4902</f>
        <v>#N/A</v>
      </c>
      <c r="T4902">
        <f>IF(F4902="COD1",tarifas!$D$11*(SUMIFS($P$11:$P$8770,$F$11:$F$8770,"=COD1",$B$11:$B$8770,"="&amp;B4902)/COUNTIFS($F$11:$F$8770,"=COD1",$B$11:$B$8770,"="&amp;B4902))/COUNTIFS($A$11:$A$8770,"="&amp;A4902,$F$11:$F$8770,"=COD1"),0)</f>
        <v>0</v>
      </c>
      <c r="U4902" t="e">
        <f>(VLOOKUP(F4902,tarifas!$C$7:$D$10,2,FALSE)+tarifas!$D$21)*datos!P4902</f>
        <v>#N/A</v>
      </c>
      <c r="V4902" t="e">
        <f t="shared" si="696"/>
        <v>#N/A</v>
      </c>
      <c r="W4902">
        <f t="shared" si="697"/>
        <v>0</v>
      </c>
    </row>
    <row r="4903" spans="1:23" x14ac:dyDescent="0.25">
      <c r="A4903">
        <f t="shared" si="690"/>
        <v>202</v>
      </c>
      <c r="B4903">
        <f t="shared" si="691"/>
        <v>7</v>
      </c>
      <c r="C4903" s="1">
        <f t="shared" si="698"/>
        <v>41843.833333321469</v>
      </c>
      <c r="D4903" s="7">
        <v>0</v>
      </c>
      <c r="E4903" s="7"/>
      <c r="G4903">
        <v>60.57</v>
      </c>
      <c r="H4903" s="12">
        <v>202.53487940049814</v>
      </c>
      <c r="I4903" s="13">
        <f>$D$2*tarifas!$D$12/24</f>
        <v>1.4541666666666666</v>
      </c>
      <c r="J4903" s="13" t="e">
        <f>VLOOKUP(E4903&amp;" "&amp;F4903,tarifas!$A$13:$D$20,4,FALSE)*H4903</f>
        <v>#N/A</v>
      </c>
      <c r="K4903" s="13">
        <f>IF(F4903="COD1",tarifas!$D$11*(SUMIFS($H$11:$H$8770,$F$11:$F$8770,"=COD1",$B$11:$B$8770,"="&amp;B4903)/COUNTIFS($F$11:$F$8770,"=COD1",$B$11:$B$8770,"="&amp;B4903))/COUNTIFS($A$11:$A$8770,"="&amp;A4903,$F$11:$F$8770,"=COD1"),0)</f>
        <v>0</v>
      </c>
      <c r="L4903" s="13" t="e">
        <f>(VLOOKUP(F4903,tarifas!$C$7:$D$10,2,FALSE)+tarifas!$D$21)*datos!H4903</f>
        <v>#N/A</v>
      </c>
      <c r="M4903">
        <v>0</v>
      </c>
      <c r="N4903" s="13" t="e">
        <f t="shared" si="692"/>
        <v>#N/A</v>
      </c>
      <c r="O4903">
        <f t="shared" si="693"/>
        <v>0</v>
      </c>
      <c r="P4903" s="12">
        <f t="shared" si="694"/>
        <v>202.53487940049814</v>
      </c>
      <c r="Q4903">
        <f t="shared" si="695"/>
        <v>0</v>
      </c>
      <c r="R4903">
        <f>$D$2*tarifas!$D$12/24</f>
        <v>1.4541666666666666</v>
      </c>
      <c r="S4903" t="e">
        <f>VLOOKUP(E4903&amp;" "&amp;F4903,tarifas!$A$13:$D$20,4,FALSE)*P4903</f>
        <v>#N/A</v>
      </c>
      <c r="T4903">
        <f>IF(F4903="COD1",tarifas!$D$11*(SUMIFS($P$11:$P$8770,$F$11:$F$8770,"=COD1",$B$11:$B$8770,"="&amp;B4903)/COUNTIFS($F$11:$F$8770,"=COD1",$B$11:$B$8770,"="&amp;B4903))/COUNTIFS($A$11:$A$8770,"="&amp;A4903,$F$11:$F$8770,"=COD1"),0)</f>
        <v>0</v>
      </c>
      <c r="U4903" t="e">
        <f>(VLOOKUP(F4903,tarifas!$C$7:$D$10,2,FALSE)+tarifas!$D$21)*datos!P4903</f>
        <v>#N/A</v>
      </c>
      <c r="V4903" t="e">
        <f t="shared" si="696"/>
        <v>#N/A</v>
      </c>
      <c r="W4903">
        <f t="shared" si="697"/>
        <v>0</v>
      </c>
    </row>
    <row r="4904" spans="1:23" x14ac:dyDescent="0.25">
      <c r="A4904">
        <f t="shared" si="690"/>
        <v>202</v>
      </c>
      <c r="B4904">
        <f t="shared" si="691"/>
        <v>7</v>
      </c>
      <c r="C4904" s="1">
        <f t="shared" si="698"/>
        <v>41843.874999988133</v>
      </c>
      <c r="D4904" s="7">
        <v>0</v>
      </c>
      <c r="E4904" s="7"/>
      <c r="G4904">
        <v>60</v>
      </c>
      <c r="H4904" s="12">
        <v>196.82732621539537</v>
      </c>
      <c r="I4904" s="13">
        <f>$D$2*tarifas!$D$12/24</f>
        <v>1.4541666666666666</v>
      </c>
      <c r="J4904" s="13" t="e">
        <f>VLOOKUP(E4904&amp;" "&amp;F4904,tarifas!$A$13:$D$20,4,FALSE)*H4904</f>
        <v>#N/A</v>
      </c>
      <c r="K4904" s="13">
        <f>IF(F4904="COD1",tarifas!$D$11*(SUMIFS($H$11:$H$8770,$F$11:$F$8770,"=COD1",$B$11:$B$8770,"="&amp;B4904)/COUNTIFS($F$11:$F$8770,"=COD1",$B$11:$B$8770,"="&amp;B4904))/COUNTIFS($A$11:$A$8770,"="&amp;A4904,$F$11:$F$8770,"=COD1"),0)</f>
        <v>0</v>
      </c>
      <c r="L4904" s="13" t="e">
        <f>(VLOOKUP(F4904,tarifas!$C$7:$D$10,2,FALSE)+tarifas!$D$21)*datos!H4904</f>
        <v>#N/A</v>
      </c>
      <c r="M4904">
        <v>0</v>
      </c>
      <c r="N4904" s="13" t="e">
        <f t="shared" si="692"/>
        <v>#N/A</v>
      </c>
      <c r="O4904">
        <f t="shared" si="693"/>
        <v>0</v>
      </c>
      <c r="P4904" s="12">
        <f t="shared" si="694"/>
        <v>196.82732621539537</v>
      </c>
      <c r="Q4904">
        <f t="shared" si="695"/>
        <v>0</v>
      </c>
      <c r="R4904">
        <f>$D$2*tarifas!$D$12/24</f>
        <v>1.4541666666666666</v>
      </c>
      <c r="S4904" t="e">
        <f>VLOOKUP(E4904&amp;" "&amp;F4904,tarifas!$A$13:$D$20,4,FALSE)*P4904</f>
        <v>#N/A</v>
      </c>
      <c r="T4904">
        <f>IF(F4904="COD1",tarifas!$D$11*(SUMIFS($P$11:$P$8770,$F$11:$F$8770,"=COD1",$B$11:$B$8770,"="&amp;B4904)/COUNTIFS($F$11:$F$8770,"=COD1",$B$11:$B$8770,"="&amp;B4904))/COUNTIFS($A$11:$A$8770,"="&amp;A4904,$F$11:$F$8770,"=COD1"),0)</f>
        <v>0</v>
      </c>
      <c r="U4904" t="e">
        <f>(VLOOKUP(F4904,tarifas!$C$7:$D$10,2,FALSE)+tarifas!$D$21)*datos!P4904</f>
        <v>#N/A</v>
      </c>
      <c r="V4904" t="e">
        <f t="shared" si="696"/>
        <v>#N/A</v>
      </c>
      <c r="W4904">
        <f t="shared" si="697"/>
        <v>0</v>
      </c>
    </row>
    <row r="4905" spans="1:23" x14ac:dyDescent="0.25">
      <c r="A4905">
        <f t="shared" si="690"/>
        <v>202</v>
      </c>
      <c r="B4905">
        <f t="shared" si="691"/>
        <v>7</v>
      </c>
      <c r="C4905" s="1">
        <f t="shared" si="698"/>
        <v>41843.916666654797</v>
      </c>
      <c r="D4905" s="7">
        <v>0</v>
      </c>
      <c r="E4905" s="7"/>
      <c r="G4905">
        <v>57.91</v>
      </c>
      <c r="H4905" s="12">
        <v>198.40856427028172</v>
      </c>
      <c r="I4905" s="13">
        <f>$D$2*tarifas!$D$12/24</f>
        <v>1.4541666666666666</v>
      </c>
      <c r="J4905" s="13" t="e">
        <f>VLOOKUP(E4905&amp;" "&amp;F4905,tarifas!$A$13:$D$20,4,FALSE)*H4905</f>
        <v>#N/A</v>
      </c>
      <c r="K4905" s="13">
        <f>IF(F4905="COD1",tarifas!$D$11*(SUMIFS($H$11:$H$8770,$F$11:$F$8770,"=COD1",$B$11:$B$8770,"="&amp;B4905)/COUNTIFS($F$11:$F$8770,"=COD1",$B$11:$B$8770,"="&amp;B4905))/COUNTIFS($A$11:$A$8770,"="&amp;A4905,$F$11:$F$8770,"=COD1"),0)</f>
        <v>0</v>
      </c>
      <c r="L4905" s="13" t="e">
        <f>(VLOOKUP(F4905,tarifas!$C$7:$D$10,2,FALSE)+tarifas!$D$21)*datos!H4905</f>
        <v>#N/A</v>
      </c>
      <c r="M4905">
        <v>0</v>
      </c>
      <c r="N4905" s="13" t="e">
        <f t="shared" si="692"/>
        <v>#N/A</v>
      </c>
      <c r="O4905">
        <f t="shared" si="693"/>
        <v>0</v>
      </c>
      <c r="P4905" s="12">
        <f t="shared" si="694"/>
        <v>198.40856427028172</v>
      </c>
      <c r="Q4905">
        <f t="shared" si="695"/>
        <v>0</v>
      </c>
      <c r="R4905">
        <f>$D$2*tarifas!$D$12/24</f>
        <v>1.4541666666666666</v>
      </c>
      <c r="S4905" t="e">
        <f>VLOOKUP(E4905&amp;" "&amp;F4905,tarifas!$A$13:$D$20,4,FALSE)*P4905</f>
        <v>#N/A</v>
      </c>
      <c r="T4905">
        <f>IF(F4905="COD1",tarifas!$D$11*(SUMIFS($P$11:$P$8770,$F$11:$F$8770,"=COD1",$B$11:$B$8770,"="&amp;B4905)/COUNTIFS($F$11:$F$8770,"=COD1",$B$11:$B$8770,"="&amp;B4905))/COUNTIFS($A$11:$A$8770,"="&amp;A4905,$F$11:$F$8770,"=COD1"),0)</f>
        <v>0</v>
      </c>
      <c r="U4905" t="e">
        <f>(VLOOKUP(F4905,tarifas!$C$7:$D$10,2,FALSE)+tarifas!$D$21)*datos!P4905</f>
        <v>#N/A</v>
      </c>
      <c r="V4905" t="e">
        <f t="shared" si="696"/>
        <v>#N/A</v>
      </c>
      <c r="W4905">
        <f t="shared" si="697"/>
        <v>0</v>
      </c>
    </row>
    <row r="4906" spans="1:23" x14ac:dyDescent="0.25">
      <c r="A4906">
        <f t="shared" si="690"/>
        <v>202</v>
      </c>
      <c r="B4906">
        <f t="shared" si="691"/>
        <v>7</v>
      </c>
      <c r="C4906" s="1">
        <f t="shared" si="698"/>
        <v>41843.958333321461</v>
      </c>
      <c r="D4906" s="7">
        <v>0</v>
      </c>
      <c r="E4906" s="7"/>
      <c r="G4906">
        <v>55.96</v>
      </c>
      <c r="H4906" s="12">
        <v>187.73334097505077</v>
      </c>
      <c r="I4906" s="13">
        <f>$D$2*tarifas!$D$12/24</f>
        <v>1.4541666666666666</v>
      </c>
      <c r="J4906" s="13" t="e">
        <f>VLOOKUP(E4906&amp;" "&amp;F4906,tarifas!$A$13:$D$20,4,FALSE)*H4906</f>
        <v>#N/A</v>
      </c>
      <c r="K4906" s="13">
        <f>IF(F4906="COD1",tarifas!$D$11*(SUMIFS($H$11:$H$8770,$F$11:$F$8770,"=COD1",$B$11:$B$8770,"="&amp;B4906)/COUNTIFS($F$11:$F$8770,"=COD1",$B$11:$B$8770,"="&amp;B4906))/COUNTIFS($A$11:$A$8770,"="&amp;A4906,$F$11:$F$8770,"=COD1"),0)</f>
        <v>0</v>
      </c>
      <c r="L4906" s="13" t="e">
        <f>(VLOOKUP(F4906,tarifas!$C$7:$D$10,2,FALSE)+tarifas!$D$21)*datos!H4906</f>
        <v>#N/A</v>
      </c>
      <c r="M4906">
        <v>0</v>
      </c>
      <c r="N4906" s="13" t="e">
        <f t="shared" si="692"/>
        <v>#N/A</v>
      </c>
      <c r="O4906">
        <f t="shared" si="693"/>
        <v>0</v>
      </c>
      <c r="P4906" s="12">
        <f t="shared" si="694"/>
        <v>187.73334097505077</v>
      </c>
      <c r="Q4906">
        <f t="shared" si="695"/>
        <v>0</v>
      </c>
      <c r="R4906">
        <f>$D$2*tarifas!$D$12/24</f>
        <v>1.4541666666666666</v>
      </c>
      <c r="S4906" t="e">
        <f>VLOOKUP(E4906&amp;" "&amp;F4906,tarifas!$A$13:$D$20,4,FALSE)*P4906</f>
        <v>#N/A</v>
      </c>
      <c r="T4906">
        <f>IF(F4906="COD1",tarifas!$D$11*(SUMIFS($P$11:$P$8770,$F$11:$F$8770,"=COD1",$B$11:$B$8770,"="&amp;B4906)/COUNTIFS($F$11:$F$8770,"=COD1",$B$11:$B$8770,"="&amp;B4906))/COUNTIFS($A$11:$A$8770,"="&amp;A4906,$F$11:$F$8770,"=COD1"),0)</f>
        <v>0</v>
      </c>
      <c r="U4906" t="e">
        <f>(VLOOKUP(F4906,tarifas!$C$7:$D$10,2,FALSE)+tarifas!$D$21)*datos!P4906</f>
        <v>#N/A</v>
      </c>
      <c r="V4906" t="e">
        <f t="shared" si="696"/>
        <v>#N/A</v>
      </c>
      <c r="W4906">
        <f t="shared" si="697"/>
        <v>0</v>
      </c>
    </row>
    <row r="4907" spans="1:23" x14ac:dyDescent="0.25">
      <c r="A4907">
        <f t="shared" si="690"/>
        <v>203</v>
      </c>
      <c r="B4907">
        <f t="shared" si="691"/>
        <v>7</v>
      </c>
      <c r="C4907" s="1">
        <f t="shared" si="698"/>
        <v>41843.999999988126</v>
      </c>
      <c r="D4907" s="7">
        <v>0</v>
      </c>
      <c r="E4907" s="7"/>
      <c r="G4907">
        <v>45.4</v>
      </c>
      <c r="H4907" s="12">
        <v>185.80574877356673</v>
      </c>
      <c r="I4907" s="13">
        <f>$D$2*tarifas!$D$12/24</f>
        <v>1.4541666666666666</v>
      </c>
      <c r="J4907" s="13" t="e">
        <f>VLOOKUP(E4907&amp;" "&amp;F4907,tarifas!$A$13:$D$20,4,FALSE)*H4907</f>
        <v>#N/A</v>
      </c>
      <c r="K4907" s="13">
        <f>IF(F4907="COD1",tarifas!$D$11*(SUMIFS($H$11:$H$8770,$F$11:$F$8770,"=COD1",$B$11:$B$8770,"="&amp;B4907)/COUNTIFS($F$11:$F$8770,"=COD1",$B$11:$B$8770,"="&amp;B4907))/COUNTIFS($A$11:$A$8770,"="&amp;A4907,$F$11:$F$8770,"=COD1"),0)</f>
        <v>0</v>
      </c>
      <c r="L4907" s="13" t="e">
        <f>(VLOOKUP(F4907,tarifas!$C$7:$D$10,2,FALSE)+tarifas!$D$21)*datos!H4907</f>
        <v>#N/A</v>
      </c>
      <c r="M4907">
        <v>0</v>
      </c>
      <c r="N4907" s="13" t="e">
        <f t="shared" si="692"/>
        <v>#N/A</v>
      </c>
      <c r="O4907">
        <f t="shared" si="693"/>
        <v>0</v>
      </c>
      <c r="P4907" s="12">
        <f t="shared" si="694"/>
        <v>185.80574877356673</v>
      </c>
      <c r="Q4907">
        <f t="shared" si="695"/>
        <v>0</v>
      </c>
      <c r="R4907">
        <f>$D$2*tarifas!$D$12/24</f>
        <v>1.4541666666666666</v>
      </c>
      <c r="S4907" t="e">
        <f>VLOOKUP(E4907&amp;" "&amp;F4907,tarifas!$A$13:$D$20,4,FALSE)*P4907</f>
        <v>#N/A</v>
      </c>
      <c r="T4907">
        <f>IF(F4907="COD1",tarifas!$D$11*(SUMIFS($P$11:$P$8770,$F$11:$F$8770,"=COD1",$B$11:$B$8770,"="&amp;B4907)/COUNTIFS($F$11:$F$8770,"=COD1",$B$11:$B$8770,"="&amp;B4907))/COUNTIFS($A$11:$A$8770,"="&amp;A4907,$F$11:$F$8770,"=COD1"),0)</f>
        <v>0</v>
      </c>
      <c r="U4907" t="e">
        <f>(VLOOKUP(F4907,tarifas!$C$7:$D$10,2,FALSE)+tarifas!$D$21)*datos!P4907</f>
        <v>#N/A</v>
      </c>
      <c r="V4907" t="e">
        <f t="shared" si="696"/>
        <v>#N/A</v>
      </c>
      <c r="W4907">
        <f t="shared" si="697"/>
        <v>0</v>
      </c>
    </row>
    <row r="4908" spans="1:23" x14ac:dyDescent="0.25">
      <c r="A4908">
        <f t="shared" si="690"/>
        <v>203</v>
      </c>
      <c r="B4908">
        <f t="shared" si="691"/>
        <v>7</v>
      </c>
      <c r="C4908" s="1">
        <f t="shared" si="698"/>
        <v>41844.04166665479</v>
      </c>
      <c r="D4908" s="7">
        <v>0</v>
      </c>
      <c r="E4908" s="7"/>
      <c r="G4908">
        <v>44.5</v>
      </c>
      <c r="H4908" s="12">
        <v>184.04397040693806</v>
      </c>
      <c r="I4908" s="13">
        <f>$D$2*tarifas!$D$12/24</f>
        <v>1.4541666666666666</v>
      </c>
      <c r="J4908" s="13" t="e">
        <f>VLOOKUP(E4908&amp;" "&amp;F4908,tarifas!$A$13:$D$20,4,FALSE)*H4908</f>
        <v>#N/A</v>
      </c>
      <c r="K4908" s="13">
        <f>IF(F4908="COD1",tarifas!$D$11*(SUMIFS($H$11:$H$8770,$F$11:$F$8770,"=COD1",$B$11:$B$8770,"="&amp;B4908)/COUNTIFS($F$11:$F$8770,"=COD1",$B$11:$B$8770,"="&amp;B4908))/COUNTIFS($A$11:$A$8770,"="&amp;A4908,$F$11:$F$8770,"=COD1"),0)</f>
        <v>0</v>
      </c>
      <c r="L4908" s="13" t="e">
        <f>(VLOOKUP(F4908,tarifas!$C$7:$D$10,2,FALSE)+tarifas!$D$21)*datos!H4908</f>
        <v>#N/A</v>
      </c>
      <c r="M4908">
        <v>0</v>
      </c>
      <c r="N4908" s="13" t="e">
        <f t="shared" si="692"/>
        <v>#N/A</v>
      </c>
      <c r="O4908">
        <f t="shared" si="693"/>
        <v>0</v>
      </c>
      <c r="P4908" s="12">
        <f t="shared" si="694"/>
        <v>184.04397040693806</v>
      </c>
      <c r="Q4908">
        <f t="shared" si="695"/>
        <v>0</v>
      </c>
      <c r="R4908">
        <f>$D$2*tarifas!$D$12/24</f>
        <v>1.4541666666666666</v>
      </c>
      <c r="S4908" t="e">
        <f>VLOOKUP(E4908&amp;" "&amp;F4908,tarifas!$A$13:$D$20,4,FALSE)*P4908</f>
        <v>#N/A</v>
      </c>
      <c r="T4908">
        <f>IF(F4908="COD1",tarifas!$D$11*(SUMIFS($P$11:$P$8770,$F$11:$F$8770,"=COD1",$B$11:$B$8770,"="&amp;B4908)/COUNTIFS($F$11:$F$8770,"=COD1",$B$11:$B$8770,"="&amp;B4908))/COUNTIFS($A$11:$A$8770,"="&amp;A4908,$F$11:$F$8770,"=COD1"),0)</f>
        <v>0</v>
      </c>
      <c r="U4908" t="e">
        <f>(VLOOKUP(F4908,tarifas!$C$7:$D$10,2,FALSE)+tarifas!$D$21)*datos!P4908</f>
        <v>#N/A</v>
      </c>
      <c r="V4908" t="e">
        <f t="shared" si="696"/>
        <v>#N/A</v>
      </c>
      <c r="W4908">
        <f t="shared" si="697"/>
        <v>0</v>
      </c>
    </row>
    <row r="4909" spans="1:23" x14ac:dyDescent="0.25">
      <c r="A4909">
        <f t="shared" si="690"/>
        <v>203</v>
      </c>
      <c r="B4909">
        <f t="shared" si="691"/>
        <v>7</v>
      </c>
      <c r="C4909" s="1">
        <f t="shared" si="698"/>
        <v>41844.083333321454</v>
      </c>
      <c r="D4909" s="7">
        <v>0</v>
      </c>
      <c r="E4909" s="7"/>
      <c r="G4909">
        <v>44.5</v>
      </c>
      <c r="H4909" s="12">
        <v>181.90616707515682</v>
      </c>
      <c r="I4909" s="13">
        <f>$D$2*tarifas!$D$12/24</f>
        <v>1.4541666666666666</v>
      </c>
      <c r="J4909" s="13" t="e">
        <f>VLOOKUP(E4909&amp;" "&amp;F4909,tarifas!$A$13:$D$20,4,FALSE)*H4909</f>
        <v>#N/A</v>
      </c>
      <c r="K4909" s="13">
        <f>IF(F4909="COD1",tarifas!$D$11*(SUMIFS($H$11:$H$8770,$F$11:$F$8770,"=COD1",$B$11:$B$8770,"="&amp;B4909)/COUNTIFS($F$11:$F$8770,"=COD1",$B$11:$B$8770,"="&amp;B4909))/COUNTIFS($A$11:$A$8770,"="&amp;A4909,$F$11:$F$8770,"=COD1"),0)</f>
        <v>0</v>
      </c>
      <c r="L4909" s="13" t="e">
        <f>(VLOOKUP(F4909,tarifas!$C$7:$D$10,2,FALSE)+tarifas!$D$21)*datos!H4909</f>
        <v>#N/A</v>
      </c>
      <c r="M4909">
        <v>0</v>
      </c>
      <c r="N4909" s="13" t="e">
        <f t="shared" si="692"/>
        <v>#N/A</v>
      </c>
      <c r="O4909">
        <f t="shared" si="693"/>
        <v>0</v>
      </c>
      <c r="P4909" s="12">
        <f t="shared" si="694"/>
        <v>181.90616707515682</v>
      </c>
      <c r="Q4909">
        <f t="shared" si="695"/>
        <v>0</v>
      </c>
      <c r="R4909">
        <f>$D$2*tarifas!$D$12/24</f>
        <v>1.4541666666666666</v>
      </c>
      <c r="S4909" t="e">
        <f>VLOOKUP(E4909&amp;" "&amp;F4909,tarifas!$A$13:$D$20,4,FALSE)*P4909</f>
        <v>#N/A</v>
      </c>
      <c r="T4909">
        <f>IF(F4909="COD1",tarifas!$D$11*(SUMIFS($P$11:$P$8770,$F$11:$F$8770,"=COD1",$B$11:$B$8770,"="&amp;B4909)/COUNTIFS($F$11:$F$8770,"=COD1",$B$11:$B$8770,"="&amp;B4909))/COUNTIFS($A$11:$A$8770,"="&amp;A4909,$F$11:$F$8770,"=COD1"),0)</f>
        <v>0</v>
      </c>
      <c r="U4909" t="e">
        <f>(VLOOKUP(F4909,tarifas!$C$7:$D$10,2,FALSE)+tarifas!$D$21)*datos!P4909</f>
        <v>#N/A</v>
      </c>
      <c r="V4909" t="e">
        <f t="shared" si="696"/>
        <v>#N/A</v>
      </c>
      <c r="W4909">
        <f t="shared" si="697"/>
        <v>0</v>
      </c>
    </row>
    <row r="4910" spans="1:23" x14ac:dyDescent="0.25">
      <c r="A4910">
        <f t="shared" si="690"/>
        <v>203</v>
      </c>
      <c r="B4910">
        <f t="shared" si="691"/>
        <v>7</v>
      </c>
      <c r="C4910" s="1">
        <f t="shared" si="698"/>
        <v>41844.124999988118</v>
      </c>
      <c r="D4910" s="7">
        <v>0</v>
      </c>
      <c r="E4910" s="7"/>
      <c r="G4910">
        <v>44.5</v>
      </c>
      <c r="H4910" s="12">
        <v>179.39813154750095</v>
      </c>
      <c r="I4910" s="13">
        <f>$D$2*tarifas!$D$12/24</f>
        <v>1.4541666666666666</v>
      </c>
      <c r="J4910" s="13" t="e">
        <f>VLOOKUP(E4910&amp;" "&amp;F4910,tarifas!$A$13:$D$20,4,FALSE)*H4910</f>
        <v>#N/A</v>
      </c>
      <c r="K4910" s="13">
        <f>IF(F4910="COD1",tarifas!$D$11*(SUMIFS($H$11:$H$8770,$F$11:$F$8770,"=COD1",$B$11:$B$8770,"="&amp;B4910)/COUNTIFS($F$11:$F$8770,"=COD1",$B$11:$B$8770,"="&amp;B4910))/COUNTIFS($A$11:$A$8770,"="&amp;A4910,$F$11:$F$8770,"=COD1"),0)</f>
        <v>0</v>
      </c>
      <c r="L4910" s="13" t="e">
        <f>(VLOOKUP(F4910,tarifas!$C$7:$D$10,2,FALSE)+tarifas!$D$21)*datos!H4910</f>
        <v>#N/A</v>
      </c>
      <c r="M4910">
        <v>0</v>
      </c>
      <c r="N4910" s="13" t="e">
        <f t="shared" si="692"/>
        <v>#N/A</v>
      </c>
      <c r="O4910">
        <f t="shared" si="693"/>
        <v>0</v>
      </c>
      <c r="P4910" s="12">
        <f t="shared" si="694"/>
        <v>179.39813154750095</v>
      </c>
      <c r="Q4910">
        <f t="shared" si="695"/>
        <v>0</v>
      </c>
      <c r="R4910">
        <f>$D$2*tarifas!$D$12/24</f>
        <v>1.4541666666666666</v>
      </c>
      <c r="S4910" t="e">
        <f>VLOOKUP(E4910&amp;" "&amp;F4910,tarifas!$A$13:$D$20,4,FALSE)*P4910</f>
        <v>#N/A</v>
      </c>
      <c r="T4910">
        <f>IF(F4910="COD1",tarifas!$D$11*(SUMIFS($P$11:$P$8770,$F$11:$F$8770,"=COD1",$B$11:$B$8770,"="&amp;B4910)/COUNTIFS($F$11:$F$8770,"=COD1",$B$11:$B$8770,"="&amp;B4910))/COUNTIFS($A$11:$A$8770,"="&amp;A4910,$F$11:$F$8770,"=COD1"),0)</f>
        <v>0</v>
      </c>
      <c r="U4910" t="e">
        <f>(VLOOKUP(F4910,tarifas!$C$7:$D$10,2,FALSE)+tarifas!$D$21)*datos!P4910</f>
        <v>#N/A</v>
      </c>
      <c r="V4910" t="e">
        <f t="shared" si="696"/>
        <v>#N/A</v>
      </c>
      <c r="W4910">
        <f t="shared" si="697"/>
        <v>0</v>
      </c>
    </row>
    <row r="4911" spans="1:23" x14ac:dyDescent="0.25">
      <c r="A4911">
        <f t="shared" si="690"/>
        <v>203</v>
      </c>
      <c r="B4911">
        <f t="shared" si="691"/>
        <v>7</v>
      </c>
      <c r="C4911" s="1">
        <f t="shared" si="698"/>
        <v>41844.166666654783</v>
      </c>
      <c r="D4911" s="7">
        <v>0</v>
      </c>
      <c r="E4911" s="7"/>
      <c r="G4911">
        <v>44.5</v>
      </c>
      <c r="H4911" s="12">
        <v>180.02688263748195</v>
      </c>
      <c r="I4911" s="13">
        <f>$D$2*tarifas!$D$12/24</f>
        <v>1.4541666666666666</v>
      </c>
      <c r="J4911" s="13" t="e">
        <f>VLOOKUP(E4911&amp;" "&amp;F4911,tarifas!$A$13:$D$20,4,FALSE)*H4911</f>
        <v>#N/A</v>
      </c>
      <c r="K4911" s="13">
        <f>IF(F4911="COD1",tarifas!$D$11*(SUMIFS($H$11:$H$8770,$F$11:$F$8770,"=COD1",$B$11:$B$8770,"="&amp;B4911)/COUNTIFS($F$11:$F$8770,"=COD1",$B$11:$B$8770,"="&amp;B4911))/COUNTIFS($A$11:$A$8770,"="&amp;A4911,$F$11:$F$8770,"=COD1"),0)</f>
        <v>0</v>
      </c>
      <c r="L4911" s="13" t="e">
        <f>(VLOOKUP(F4911,tarifas!$C$7:$D$10,2,FALSE)+tarifas!$D$21)*datos!H4911</f>
        <v>#N/A</v>
      </c>
      <c r="M4911">
        <v>0</v>
      </c>
      <c r="N4911" s="13" t="e">
        <f t="shared" si="692"/>
        <v>#N/A</v>
      </c>
      <c r="O4911">
        <f t="shared" si="693"/>
        <v>0</v>
      </c>
      <c r="P4911" s="12">
        <f t="shared" si="694"/>
        <v>180.02688263748195</v>
      </c>
      <c r="Q4911">
        <f t="shared" si="695"/>
        <v>0</v>
      </c>
      <c r="R4911">
        <f>$D$2*tarifas!$D$12/24</f>
        <v>1.4541666666666666</v>
      </c>
      <c r="S4911" t="e">
        <f>VLOOKUP(E4911&amp;" "&amp;F4911,tarifas!$A$13:$D$20,4,FALSE)*P4911</f>
        <v>#N/A</v>
      </c>
      <c r="T4911">
        <f>IF(F4911="COD1",tarifas!$D$11*(SUMIFS($P$11:$P$8770,$F$11:$F$8770,"=COD1",$B$11:$B$8770,"="&amp;B4911)/COUNTIFS($F$11:$F$8770,"=COD1",$B$11:$B$8770,"="&amp;B4911))/COUNTIFS($A$11:$A$8770,"="&amp;A4911,$F$11:$F$8770,"=COD1"),0)</f>
        <v>0</v>
      </c>
      <c r="U4911" t="e">
        <f>(VLOOKUP(F4911,tarifas!$C$7:$D$10,2,FALSE)+tarifas!$D$21)*datos!P4911</f>
        <v>#N/A</v>
      </c>
      <c r="V4911" t="e">
        <f t="shared" si="696"/>
        <v>#N/A</v>
      </c>
      <c r="W4911">
        <f t="shared" si="697"/>
        <v>0</v>
      </c>
    </row>
    <row r="4912" spans="1:23" x14ac:dyDescent="0.25">
      <c r="A4912">
        <f t="shared" si="690"/>
        <v>203</v>
      </c>
      <c r="B4912">
        <f t="shared" si="691"/>
        <v>7</v>
      </c>
      <c r="C4912" s="1">
        <f t="shared" si="698"/>
        <v>41844.208333321447</v>
      </c>
      <c r="D4912" s="7">
        <v>0</v>
      </c>
      <c r="E4912" s="7"/>
      <c r="G4912">
        <v>46.54</v>
      </c>
      <c r="H4912" s="12">
        <v>179.81374473946786</v>
      </c>
      <c r="I4912" s="13">
        <f>$D$2*tarifas!$D$12/24</f>
        <v>1.4541666666666666</v>
      </c>
      <c r="J4912" s="13" t="e">
        <f>VLOOKUP(E4912&amp;" "&amp;F4912,tarifas!$A$13:$D$20,4,FALSE)*H4912</f>
        <v>#N/A</v>
      </c>
      <c r="K4912" s="13">
        <f>IF(F4912="COD1",tarifas!$D$11*(SUMIFS($H$11:$H$8770,$F$11:$F$8770,"=COD1",$B$11:$B$8770,"="&amp;B4912)/COUNTIFS($F$11:$F$8770,"=COD1",$B$11:$B$8770,"="&amp;B4912))/COUNTIFS($A$11:$A$8770,"="&amp;A4912,$F$11:$F$8770,"=COD1"),0)</f>
        <v>0</v>
      </c>
      <c r="L4912" s="13" t="e">
        <f>(VLOOKUP(F4912,tarifas!$C$7:$D$10,2,FALSE)+tarifas!$D$21)*datos!H4912</f>
        <v>#N/A</v>
      </c>
      <c r="M4912">
        <v>5.6301199999999998</v>
      </c>
      <c r="N4912" s="13" t="e">
        <f t="shared" si="692"/>
        <v>#N/A</v>
      </c>
      <c r="O4912">
        <f t="shared" si="693"/>
        <v>5.6301199999999998</v>
      </c>
      <c r="P4912" s="12">
        <f t="shared" si="694"/>
        <v>174.18362473946786</v>
      </c>
      <c r="Q4912">
        <f t="shared" si="695"/>
        <v>0</v>
      </c>
      <c r="R4912">
        <f>$D$2*tarifas!$D$12/24</f>
        <v>1.4541666666666666</v>
      </c>
      <c r="S4912" t="e">
        <f>VLOOKUP(E4912&amp;" "&amp;F4912,tarifas!$A$13:$D$20,4,FALSE)*P4912</f>
        <v>#N/A</v>
      </c>
      <c r="T4912">
        <f>IF(F4912="COD1",tarifas!$D$11*(SUMIFS($P$11:$P$8770,$F$11:$F$8770,"=COD1",$B$11:$B$8770,"="&amp;B4912)/COUNTIFS($F$11:$F$8770,"=COD1",$B$11:$B$8770,"="&amp;B4912))/COUNTIFS($A$11:$A$8770,"="&amp;A4912,$F$11:$F$8770,"=COD1"),0)</f>
        <v>0</v>
      </c>
      <c r="U4912" t="e">
        <f>(VLOOKUP(F4912,tarifas!$C$7:$D$10,2,FALSE)+tarifas!$D$21)*datos!P4912</f>
        <v>#N/A</v>
      </c>
      <c r="V4912" t="e">
        <f t="shared" si="696"/>
        <v>#N/A</v>
      </c>
      <c r="W4912">
        <f t="shared" si="697"/>
        <v>0</v>
      </c>
    </row>
    <row r="4913" spans="1:23" x14ac:dyDescent="0.25">
      <c r="A4913">
        <f t="shared" si="690"/>
        <v>203</v>
      </c>
      <c r="B4913">
        <f t="shared" si="691"/>
        <v>7</v>
      </c>
      <c r="C4913" s="1">
        <f t="shared" si="698"/>
        <v>41844.249999988111</v>
      </c>
      <c r="D4913" s="7">
        <v>0</v>
      </c>
      <c r="E4913" s="7"/>
      <c r="G4913">
        <v>54.3</v>
      </c>
      <c r="H4913" s="12">
        <v>200.59233178405066</v>
      </c>
      <c r="I4913" s="13">
        <f>$D$2*tarifas!$D$12/24</f>
        <v>1.4541666666666666</v>
      </c>
      <c r="J4913" s="13" t="e">
        <f>VLOOKUP(E4913&amp;" "&amp;F4913,tarifas!$A$13:$D$20,4,FALSE)*H4913</f>
        <v>#N/A</v>
      </c>
      <c r="K4913" s="13">
        <f>IF(F4913="COD1",tarifas!$D$11*(SUMIFS($H$11:$H$8770,$F$11:$F$8770,"=COD1",$B$11:$B$8770,"="&amp;B4913)/COUNTIFS($F$11:$F$8770,"=COD1",$B$11:$B$8770,"="&amp;B4913))/COUNTIFS($A$11:$A$8770,"="&amp;A4913,$F$11:$F$8770,"=COD1"),0)</f>
        <v>0</v>
      </c>
      <c r="L4913" s="13" t="e">
        <f>(VLOOKUP(F4913,tarifas!$C$7:$D$10,2,FALSE)+tarifas!$D$21)*datos!H4913</f>
        <v>#N/A</v>
      </c>
      <c r="M4913">
        <v>9.8126100000000012</v>
      </c>
      <c r="N4913" s="13" t="e">
        <f t="shared" si="692"/>
        <v>#N/A</v>
      </c>
      <c r="O4913">
        <f t="shared" si="693"/>
        <v>9.8126100000000012</v>
      </c>
      <c r="P4913" s="12">
        <f t="shared" si="694"/>
        <v>190.77972178405065</v>
      </c>
      <c r="Q4913">
        <f t="shared" si="695"/>
        <v>0</v>
      </c>
      <c r="R4913">
        <f>$D$2*tarifas!$D$12/24</f>
        <v>1.4541666666666666</v>
      </c>
      <c r="S4913" t="e">
        <f>VLOOKUP(E4913&amp;" "&amp;F4913,tarifas!$A$13:$D$20,4,FALSE)*P4913</f>
        <v>#N/A</v>
      </c>
      <c r="T4913">
        <f>IF(F4913="COD1",tarifas!$D$11*(SUMIFS($P$11:$P$8770,$F$11:$F$8770,"=COD1",$B$11:$B$8770,"="&amp;B4913)/COUNTIFS($F$11:$F$8770,"=COD1",$B$11:$B$8770,"="&amp;B4913))/COUNTIFS($A$11:$A$8770,"="&amp;A4913,$F$11:$F$8770,"=COD1"),0)</f>
        <v>0</v>
      </c>
      <c r="U4913" t="e">
        <f>(VLOOKUP(F4913,tarifas!$C$7:$D$10,2,FALSE)+tarifas!$D$21)*datos!P4913</f>
        <v>#N/A</v>
      </c>
      <c r="V4913" t="e">
        <f t="shared" si="696"/>
        <v>#N/A</v>
      </c>
      <c r="W4913">
        <f t="shared" si="697"/>
        <v>0</v>
      </c>
    </row>
    <row r="4914" spans="1:23" x14ac:dyDescent="0.25">
      <c r="A4914">
        <f t="shared" si="690"/>
        <v>203</v>
      </c>
      <c r="B4914">
        <f t="shared" si="691"/>
        <v>7</v>
      </c>
      <c r="C4914" s="1">
        <f t="shared" si="698"/>
        <v>41844.291666654775</v>
      </c>
      <c r="D4914" s="7">
        <v>0</v>
      </c>
      <c r="E4914" s="7"/>
      <c r="G4914">
        <v>54.87</v>
      </c>
      <c r="H4914" s="12">
        <v>254.42449590847286</v>
      </c>
      <c r="I4914" s="13">
        <f>$D$2*tarifas!$D$12/24</f>
        <v>1.4541666666666666</v>
      </c>
      <c r="J4914" s="13" t="e">
        <f>VLOOKUP(E4914&amp;" "&amp;F4914,tarifas!$A$13:$D$20,4,FALSE)*H4914</f>
        <v>#N/A</v>
      </c>
      <c r="K4914" s="13">
        <f>IF(F4914="COD1",tarifas!$D$11*(SUMIFS($H$11:$H$8770,$F$11:$F$8770,"=COD1",$B$11:$B$8770,"="&amp;B4914)/COUNTIFS($F$11:$F$8770,"=COD1",$B$11:$B$8770,"="&amp;B4914))/COUNTIFS($A$11:$A$8770,"="&amp;A4914,$F$11:$F$8770,"=COD1"),0)</f>
        <v>0</v>
      </c>
      <c r="L4914" s="13" t="e">
        <f>(VLOOKUP(F4914,tarifas!$C$7:$D$10,2,FALSE)+tarifas!$D$21)*datos!H4914</f>
        <v>#N/A</v>
      </c>
      <c r="M4914">
        <v>33.56691</v>
      </c>
      <c r="N4914" s="13" t="e">
        <f t="shared" si="692"/>
        <v>#N/A</v>
      </c>
      <c r="O4914">
        <f t="shared" si="693"/>
        <v>33.56691</v>
      </c>
      <c r="P4914" s="12">
        <f t="shared" si="694"/>
        <v>220.85758590847286</v>
      </c>
      <c r="Q4914">
        <f t="shared" si="695"/>
        <v>0</v>
      </c>
      <c r="R4914">
        <f>$D$2*tarifas!$D$12/24</f>
        <v>1.4541666666666666</v>
      </c>
      <c r="S4914" t="e">
        <f>VLOOKUP(E4914&amp;" "&amp;F4914,tarifas!$A$13:$D$20,4,FALSE)*P4914</f>
        <v>#N/A</v>
      </c>
      <c r="T4914">
        <f>IF(F4914="COD1",tarifas!$D$11*(SUMIFS($P$11:$P$8770,$F$11:$F$8770,"=COD1",$B$11:$B$8770,"="&amp;B4914)/COUNTIFS($F$11:$F$8770,"=COD1",$B$11:$B$8770,"="&amp;B4914))/COUNTIFS($A$11:$A$8770,"="&amp;A4914,$F$11:$F$8770,"=COD1"),0)</f>
        <v>0</v>
      </c>
      <c r="U4914" t="e">
        <f>(VLOOKUP(F4914,tarifas!$C$7:$D$10,2,FALSE)+tarifas!$D$21)*datos!P4914</f>
        <v>#N/A</v>
      </c>
      <c r="V4914" t="e">
        <f t="shared" si="696"/>
        <v>#N/A</v>
      </c>
      <c r="W4914">
        <f t="shared" si="697"/>
        <v>0</v>
      </c>
    </row>
    <row r="4915" spans="1:23" x14ac:dyDescent="0.25">
      <c r="A4915">
        <f t="shared" si="690"/>
        <v>203</v>
      </c>
      <c r="B4915">
        <f t="shared" si="691"/>
        <v>7</v>
      </c>
      <c r="C4915" s="1">
        <f t="shared" si="698"/>
        <v>41844.33333332144</v>
      </c>
      <c r="D4915" s="7">
        <v>0</v>
      </c>
      <c r="E4915" s="7"/>
      <c r="G4915">
        <v>59.68</v>
      </c>
      <c r="H4915" s="12">
        <v>390.36659764604269</v>
      </c>
      <c r="I4915" s="13">
        <f>$D$2*tarifas!$D$12/24</f>
        <v>1.4541666666666666</v>
      </c>
      <c r="J4915" s="13" t="e">
        <f>VLOOKUP(E4915&amp;" "&amp;F4915,tarifas!$A$13:$D$20,4,FALSE)*H4915</f>
        <v>#N/A</v>
      </c>
      <c r="K4915" s="13">
        <f>IF(F4915="COD1",tarifas!$D$11*(SUMIFS($H$11:$H$8770,$F$11:$F$8770,"=COD1",$B$11:$B$8770,"="&amp;B4915)/COUNTIFS($F$11:$F$8770,"=COD1",$B$11:$B$8770,"="&amp;B4915))/COUNTIFS($A$11:$A$8770,"="&amp;A4915,$F$11:$F$8770,"=COD1"),0)</f>
        <v>0</v>
      </c>
      <c r="L4915" s="13" t="e">
        <f>(VLOOKUP(F4915,tarifas!$C$7:$D$10,2,FALSE)+tarifas!$D$21)*datos!H4915</f>
        <v>#N/A</v>
      </c>
      <c r="M4915">
        <v>70.503059999999991</v>
      </c>
      <c r="N4915" s="13" t="e">
        <f t="shared" si="692"/>
        <v>#N/A</v>
      </c>
      <c r="O4915">
        <f t="shared" si="693"/>
        <v>70.503059999999991</v>
      </c>
      <c r="P4915" s="12">
        <f t="shared" si="694"/>
        <v>319.86353764604269</v>
      </c>
      <c r="Q4915">
        <f t="shared" si="695"/>
        <v>0</v>
      </c>
      <c r="R4915">
        <f>$D$2*tarifas!$D$12/24</f>
        <v>1.4541666666666666</v>
      </c>
      <c r="S4915" t="e">
        <f>VLOOKUP(E4915&amp;" "&amp;F4915,tarifas!$A$13:$D$20,4,FALSE)*P4915</f>
        <v>#N/A</v>
      </c>
      <c r="T4915">
        <f>IF(F4915="COD1",tarifas!$D$11*(SUMIFS($P$11:$P$8770,$F$11:$F$8770,"=COD1",$B$11:$B$8770,"="&amp;B4915)/COUNTIFS($F$11:$F$8770,"=COD1",$B$11:$B$8770,"="&amp;B4915))/COUNTIFS($A$11:$A$8770,"="&amp;A4915,$F$11:$F$8770,"=COD1"),0)</f>
        <v>0</v>
      </c>
      <c r="U4915" t="e">
        <f>(VLOOKUP(F4915,tarifas!$C$7:$D$10,2,FALSE)+tarifas!$D$21)*datos!P4915</f>
        <v>#N/A</v>
      </c>
      <c r="V4915" t="e">
        <f t="shared" si="696"/>
        <v>#N/A</v>
      </c>
      <c r="W4915">
        <f t="shared" si="697"/>
        <v>0</v>
      </c>
    </row>
    <row r="4916" spans="1:23" x14ac:dyDescent="0.25">
      <c r="A4916">
        <f t="shared" si="690"/>
        <v>203</v>
      </c>
      <c r="B4916">
        <f t="shared" si="691"/>
        <v>7</v>
      </c>
      <c r="C4916" s="1">
        <f t="shared" si="698"/>
        <v>41844.374999988104</v>
      </c>
      <c r="D4916" s="7">
        <v>0</v>
      </c>
      <c r="E4916" s="7"/>
      <c r="G4916">
        <v>60.57</v>
      </c>
      <c r="H4916" s="12">
        <v>486.46456832764227</v>
      </c>
      <c r="I4916" s="13">
        <f>$D$2*tarifas!$D$12/24</f>
        <v>1.4541666666666666</v>
      </c>
      <c r="J4916" s="13" t="e">
        <f>VLOOKUP(E4916&amp;" "&amp;F4916,tarifas!$A$13:$D$20,4,FALSE)*H4916</f>
        <v>#N/A</v>
      </c>
      <c r="K4916" s="13">
        <f>IF(F4916="COD1",tarifas!$D$11*(SUMIFS($H$11:$H$8770,$F$11:$F$8770,"=COD1",$B$11:$B$8770,"="&amp;B4916)/COUNTIFS($F$11:$F$8770,"=COD1",$B$11:$B$8770,"="&amp;B4916))/COUNTIFS($A$11:$A$8770,"="&amp;A4916,$F$11:$F$8770,"=COD1"),0)</f>
        <v>0</v>
      </c>
      <c r="L4916" s="13" t="e">
        <f>(VLOOKUP(F4916,tarifas!$C$7:$D$10,2,FALSE)+tarifas!$D$21)*datos!H4916</f>
        <v>#N/A</v>
      </c>
      <c r="M4916">
        <v>99.705939999999998</v>
      </c>
      <c r="N4916" s="13" t="e">
        <f t="shared" si="692"/>
        <v>#N/A</v>
      </c>
      <c r="O4916">
        <f t="shared" si="693"/>
        <v>99.705939999999998</v>
      </c>
      <c r="P4916" s="12">
        <f t="shared" si="694"/>
        <v>386.75862832764227</v>
      </c>
      <c r="Q4916">
        <f t="shared" si="695"/>
        <v>0</v>
      </c>
      <c r="R4916">
        <f>$D$2*tarifas!$D$12/24</f>
        <v>1.4541666666666666</v>
      </c>
      <c r="S4916" t="e">
        <f>VLOOKUP(E4916&amp;" "&amp;F4916,tarifas!$A$13:$D$20,4,FALSE)*P4916</f>
        <v>#N/A</v>
      </c>
      <c r="T4916">
        <f>IF(F4916="COD1",tarifas!$D$11*(SUMIFS($P$11:$P$8770,$F$11:$F$8770,"=COD1",$B$11:$B$8770,"="&amp;B4916)/COUNTIFS($F$11:$F$8770,"=COD1",$B$11:$B$8770,"="&amp;B4916))/COUNTIFS($A$11:$A$8770,"="&amp;A4916,$F$11:$F$8770,"=COD1"),0)</f>
        <v>0</v>
      </c>
      <c r="U4916" t="e">
        <f>(VLOOKUP(F4916,tarifas!$C$7:$D$10,2,FALSE)+tarifas!$D$21)*datos!P4916</f>
        <v>#N/A</v>
      </c>
      <c r="V4916" t="e">
        <f t="shared" si="696"/>
        <v>#N/A</v>
      </c>
      <c r="W4916">
        <f t="shared" si="697"/>
        <v>0</v>
      </c>
    </row>
    <row r="4917" spans="1:23" x14ac:dyDescent="0.25">
      <c r="A4917">
        <f t="shared" si="690"/>
        <v>203</v>
      </c>
      <c r="B4917">
        <f t="shared" si="691"/>
        <v>7</v>
      </c>
      <c r="C4917" s="1">
        <f t="shared" si="698"/>
        <v>41844.416666654768</v>
      </c>
      <c r="D4917" s="7">
        <v>0</v>
      </c>
      <c r="E4917" s="7"/>
      <c r="G4917">
        <v>60.69</v>
      </c>
      <c r="H4917" s="12">
        <v>531.57782589169028</v>
      </c>
      <c r="I4917" s="13">
        <f>$D$2*tarifas!$D$12/24</f>
        <v>1.4541666666666666</v>
      </c>
      <c r="J4917" s="13" t="e">
        <f>VLOOKUP(E4917&amp;" "&amp;F4917,tarifas!$A$13:$D$20,4,FALSE)*H4917</f>
        <v>#N/A</v>
      </c>
      <c r="K4917" s="13">
        <f>IF(F4917="COD1",tarifas!$D$11*(SUMIFS($H$11:$H$8770,$F$11:$F$8770,"=COD1",$B$11:$B$8770,"="&amp;B4917)/COUNTIFS($F$11:$F$8770,"=COD1",$B$11:$B$8770,"="&amp;B4917))/COUNTIFS($A$11:$A$8770,"="&amp;A4917,$F$11:$F$8770,"=COD1"),0)</f>
        <v>0</v>
      </c>
      <c r="L4917" s="13" t="e">
        <f>(VLOOKUP(F4917,tarifas!$C$7:$D$10,2,FALSE)+tarifas!$D$21)*datos!H4917</f>
        <v>#N/A</v>
      </c>
      <c r="M4917">
        <v>149.7114</v>
      </c>
      <c r="N4917" s="13" t="e">
        <f t="shared" si="692"/>
        <v>#N/A</v>
      </c>
      <c r="O4917">
        <f t="shared" si="693"/>
        <v>149.7114</v>
      </c>
      <c r="P4917" s="12">
        <f t="shared" si="694"/>
        <v>381.86642589169026</v>
      </c>
      <c r="Q4917">
        <f t="shared" si="695"/>
        <v>0</v>
      </c>
      <c r="R4917">
        <f>$D$2*tarifas!$D$12/24</f>
        <v>1.4541666666666666</v>
      </c>
      <c r="S4917" t="e">
        <f>VLOOKUP(E4917&amp;" "&amp;F4917,tarifas!$A$13:$D$20,4,FALSE)*P4917</f>
        <v>#N/A</v>
      </c>
      <c r="T4917">
        <f>IF(F4917="COD1",tarifas!$D$11*(SUMIFS($P$11:$P$8770,$F$11:$F$8770,"=COD1",$B$11:$B$8770,"="&amp;B4917)/COUNTIFS($F$11:$F$8770,"=COD1",$B$11:$B$8770,"="&amp;B4917))/COUNTIFS($A$11:$A$8770,"="&amp;A4917,$F$11:$F$8770,"=COD1"),0)</f>
        <v>0</v>
      </c>
      <c r="U4917" t="e">
        <f>(VLOOKUP(F4917,tarifas!$C$7:$D$10,2,FALSE)+tarifas!$D$21)*datos!P4917</f>
        <v>#N/A</v>
      </c>
      <c r="V4917" t="e">
        <f t="shared" si="696"/>
        <v>#N/A</v>
      </c>
      <c r="W4917">
        <f t="shared" si="697"/>
        <v>0</v>
      </c>
    </row>
    <row r="4918" spans="1:23" x14ac:dyDescent="0.25">
      <c r="A4918">
        <f t="shared" si="690"/>
        <v>203</v>
      </c>
      <c r="B4918">
        <f t="shared" si="691"/>
        <v>7</v>
      </c>
      <c r="C4918" s="1">
        <f t="shared" si="698"/>
        <v>41844.458333321432</v>
      </c>
      <c r="D4918" s="7">
        <v>0</v>
      </c>
      <c r="E4918" s="7"/>
      <c r="G4918">
        <v>61.9</v>
      </c>
      <c r="H4918" s="12">
        <v>384.12548373271557</v>
      </c>
      <c r="I4918" s="13">
        <f>$D$2*tarifas!$D$12/24</f>
        <v>1.4541666666666666</v>
      </c>
      <c r="J4918" s="13" t="e">
        <f>VLOOKUP(E4918&amp;" "&amp;F4918,tarifas!$A$13:$D$20,4,FALSE)*H4918</f>
        <v>#N/A</v>
      </c>
      <c r="K4918" s="13">
        <f>IF(F4918="COD1",tarifas!$D$11*(SUMIFS($H$11:$H$8770,$F$11:$F$8770,"=COD1",$B$11:$B$8770,"="&amp;B4918)/COUNTIFS($F$11:$F$8770,"=COD1",$B$11:$B$8770,"="&amp;B4918))/COUNTIFS($A$11:$A$8770,"="&amp;A4918,$F$11:$F$8770,"=COD1"),0)</f>
        <v>0</v>
      </c>
      <c r="L4918" s="13" t="e">
        <f>(VLOOKUP(F4918,tarifas!$C$7:$D$10,2,FALSE)+tarifas!$D$21)*datos!H4918</f>
        <v>#N/A</v>
      </c>
      <c r="M4918">
        <v>231.28666000000001</v>
      </c>
      <c r="N4918" s="13" t="e">
        <f t="shared" si="692"/>
        <v>#N/A</v>
      </c>
      <c r="O4918">
        <f t="shared" si="693"/>
        <v>231.28666000000001</v>
      </c>
      <c r="P4918" s="12">
        <f t="shared" si="694"/>
        <v>152.83882373271555</v>
      </c>
      <c r="Q4918">
        <f t="shared" si="695"/>
        <v>0</v>
      </c>
      <c r="R4918">
        <f>$D$2*tarifas!$D$12/24</f>
        <v>1.4541666666666666</v>
      </c>
      <c r="S4918" t="e">
        <f>VLOOKUP(E4918&amp;" "&amp;F4918,tarifas!$A$13:$D$20,4,FALSE)*P4918</f>
        <v>#N/A</v>
      </c>
      <c r="T4918">
        <f>IF(F4918="COD1",tarifas!$D$11*(SUMIFS($P$11:$P$8770,$F$11:$F$8770,"=COD1",$B$11:$B$8770,"="&amp;B4918)/COUNTIFS($F$11:$F$8770,"=COD1",$B$11:$B$8770,"="&amp;B4918))/COUNTIFS($A$11:$A$8770,"="&amp;A4918,$F$11:$F$8770,"=COD1"),0)</f>
        <v>0</v>
      </c>
      <c r="U4918" t="e">
        <f>(VLOOKUP(F4918,tarifas!$C$7:$D$10,2,FALSE)+tarifas!$D$21)*datos!P4918</f>
        <v>#N/A</v>
      </c>
      <c r="V4918" t="e">
        <f t="shared" si="696"/>
        <v>#N/A</v>
      </c>
      <c r="W4918">
        <f t="shared" si="697"/>
        <v>0</v>
      </c>
    </row>
    <row r="4919" spans="1:23" x14ac:dyDescent="0.25">
      <c r="A4919">
        <f t="shared" si="690"/>
        <v>203</v>
      </c>
      <c r="B4919">
        <f t="shared" si="691"/>
        <v>7</v>
      </c>
      <c r="C4919" s="1">
        <f t="shared" si="698"/>
        <v>41844.499999988097</v>
      </c>
      <c r="D4919" s="7">
        <v>0</v>
      </c>
      <c r="E4919" s="7"/>
      <c r="G4919">
        <v>61.9</v>
      </c>
      <c r="H4919" s="12">
        <v>360.54439808683094</v>
      </c>
      <c r="I4919" s="13">
        <f>$D$2*tarifas!$D$12/24</f>
        <v>1.4541666666666666</v>
      </c>
      <c r="J4919" s="13" t="e">
        <f>VLOOKUP(E4919&amp;" "&amp;F4919,tarifas!$A$13:$D$20,4,FALSE)*H4919</f>
        <v>#N/A</v>
      </c>
      <c r="K4919" s="13">
        <f>IF(F4919="COD1",tarifas!$D$11*(SUMIFS($H$11:$H$8770,$F$11:$F$8770,"=COD1",$B$11:$B$8770,"="&amp;B4919)/COUNTIFS($F$11:$F$8770,"=COD1",$B$11:$B$8770,"="&amp;B4919))/COUNTIFS($A$11:$A$8770,"="&amp;A4919,$F$11:$F$8770,"=COD1"),0)</f>
        <v>0</v>
      </c>
      <c r="L4919" s="13" t="e">
        <f>(VLOOKUP(F4919,tarifas!$C$7:$D$10,2,FALSE)+tarifas!$D$21)*datos!H4919</f>
        <v>#N/A</v>
      </c>
      <c r="M4919">
        <v>215.31739999999999</v>
      </c>
      <c r="N4919" s="13" t="e">
        <f t="shared" si="692"/>
        <v>#N/A</v>
      </c>
      <c r="O4919">
        <f t="shared" si="693"/>
        <v>215.31739999999999</v>
      </c>
      <c r="P4919" s="12">
        <f t="shared" si="694"/>
        <v>145.22699808683095</v>
      </c>
      <c r="Q4919">
        <f t="shared" si="695"/>
        <v>0</v>
      </c>
      <c r="R4919">
        <f>$D$2*tarifas!$D$12/24</f>
        <v>1.4541666666666666</v>
      </c>
      <c r="S4919" t="e">
        <f>VLOOKUP(E4919&amp;" "&amp;F4919,tarifas!$A$13:$D$20,4,FALSE)*P4919</f>
        <v>#N/A</v>
      </c>
      <c r="T4919">
        <f>IF(F4919="COD1",tarifas!$D$11*(SUMIFS($P$11:$P$8770,$F$11:$F$8770,"=COD1",$B$11:$B$8770,"="&amp;B4919)/COUNTIFS($F$11:$F$8770,"=COD1",$B$11:$B$8770,"="&amp;B4919))/COUNTIFS($A$11:$A$8770,"="&amp;A4919,$F$11:$F$8770,"=COD1"),0)</f>
        <v>0</v>
      </c>
      <c r="U4919" t="e">
        <f>(VLOOKUP(F4919,tarifas!$C$7:$D$10,2,FALSE)+tarifas!$D$21)*datos!P4919</f>
        <v>#N/A</v>
      </c>
      <c r="V4919" t="e">
        <f t="shared" si="696"/>
        <v>#N/A</v>
      </c>
      <c r="W4919">
        <f t="shared" si="697"/>
        <v>0</v>
      </c>
    </row>
    <row r="4920" spans="1:23" x14ac:dyDescent="0.25">
      <c r="A4920">
        <f t="shared" si="690"/>
        <v>203</v>
      </c>
      <c r="B4920">
        <f t="shared" si="691"/>
        <v>7</v>
      </c>
      <c r="C4920" s="1">
        <f t="shared" si="698"/>
        <v>41844.541666654761</v>
      </c>
      <c r="D4920" s="7">
        <v>0</v>
      </c>
      <c r="E4920" s="7"/>
      <c r="G4920">
        <v>60.4</v>
      </c>
      <c r="H4920" s="12">
        <v>536.34945513088644</v>
      </c>
      <c r="I4920" s="13">
        <f>$D$2*tarifas!$D$12/24</f>
        <v>1.4541666666666666</v>
      </c>
      <c r="J4920" s="13" t="e">
        <f>VLOOKUP(E4920&amp;" "&amp;F4920,tarifas!$A$13:$D$20,4,FALSE)*H4920</f>
        <v>#N/A</v>
      </c>
      <c r="K4920" s="13">
        <f>IF(F4920="COD1",tarifas!$D$11*(SUMIFS($H$11:$H$8770,$F$11:$F$8770,"=COD1",$B$11:$B$8770,"="&amp;B4920)/COUNTIFS($F$11:$F$8770,"=COD1",$B$11:$B$8770,"="&amp;B4920))/COUNTIFS($A$11:$A$8770,"="&amp;A4920,$F$11:$F$8770,"=COD1"),0)</f>
        <v>0</v>
      </c>
      <c r="L4920" s="13" t="e">
        <f>(VLOOKUP(F4920,tarifas!$C$7:$D$10,2,FALSE)+tarifas!$D$21)*datos!H4920</f>
        <v>#N/A</v>
      </c>
      <c r="M4920">
        <v>235.60357999999999</v>
      </c>
      <c r="N4920" s="13" t="e">
        <f t="shared" si="692"/>
        <v>#N/A</v>
      </c>
      <c r="O4920">
        <f t="shared" si="693"/>
        <v>235.60357999999999</v>
      </c>
      <c r="P4920" s="12">
        <f t="shared" si="694"/>
        <v>300.74587513088647</v>
      </c>
      <c r="Q4920">
        <f t="shared" si="695"/>
        <v>0</v>
      </c>
      <c r="R4920">
        <f>$D$2*tarifas!$D$12/24</f>
        <v>1.4541666666666666</v>
      </c>
      <c r="S4920" t="e">
        <f>VLOOKUP(E4920&amp;" "&amp;F4920,tarifas!$A$13:$D$20,4,FALSE)*P4920</f>
        <v>#N/A</v>
      </c>
      <c r="T4920">
        <f>IF(F4920="COD1",tarifas!$D$11*(SUMIFS($P$11:$P$8770,$F$11:$F$8770,"=COD1",$B$11:$B$8770,"="&amp;B4920)/COUNTIFS($F$11:$F$8770,"=COD1",$B$11:$B$8770,"="&amp;B4920))/COUNTIFS($A$11:$A$8770,"="&amp;A4920,$F$11:$F$8770,"=COD1"),0)</f>
        <v>0</v>
      </c>
      <c r="U4920" t="e">
        <f>(VLOOKUP(F4920,tarifas!$C$7:$D$10,2,FALSE)+tarifas!$D$21)*datos!P4920</f>
        <v>#N/A</v>
      </c>
      <c r="V4920" t="e">
        <f t="shared" si="696"/>
        <v>#N/A</v>
      </c>
      <c r="W4920">
        <f t="shared" si="697"/>
        <v>0</v>
      </c>
    </row>
    <row r="4921" spans="1:23" x14ac:dyDescent="0.25">
      <c r="A4921">
        <f t="shared" si="690"/>
        <v>203</v>
      </c>
      <c r="B4921">
        <f t="shared" si="691"/>
        <v>7</v>
      </c>
      <c r="C4921" s="1">
        <f t="shared" si="698"/>
        <v>41844.583333321425</v>
      </c>
      <c r="D4921" s="7">
        <v>0</v>
      </c>
      <c r="E4921" s="7"/>
      <c r="G4921">
        <v>59.7</v>
      </c>
      <c r="H4921" s="12">
        <v>606.88317876892302</v>
      </c>
      <c r="I4921" s="13">
        <f>$D$2*tarifas!$D$12/24</f>
        <v>1.4541666666666666</v>
      </c>
      <c r="J4921" s="13" t="e">
        <f>VLOOKUP(E4921&amp;" "&amp;F4921,tarifas!$A$13:$D$20,4,FALSE)*H4921</f>
        <v>#N/A</v>
      </c>
      <c r="K4921" s="13">
        <f>IF(F4921="COD1",tarifas!$D$11*(SUMIFS($H$11:$H$8770,$F$11:$F$8770,"=COD1",$B$11:$B$8770,"="&amp;B4921)/COUNTIFS($F$11:$F$8770,"=COD1",$B$11:$B$8770,"="&amp;B4921))/COUNTIFS($A$11:$A$8770,"="&amp;A4921,$F$11:$F$8770,"=COD1"),0)</f>
        <v>0</v>
      </c>
      <c r="L4921" s="13" t="e">
        <f>(VLOOKUP(F4921,tarifas!$C$7:$D$10,2,FALSE)+tarifas!$D$21)*datos!H4921</f>
        <v>#N/A</v>
      </c>
      <c r="M4921">
        <v>211.14021</v>
      </c>
      <c r="N4921" s="13" t="e">
        <f t="shared" si="692"/>
        <v>#N/A</v>
      </c>
      <c r="O4921">
        <f t="shared" si="693"/>
        <v>211.14021</v>
      </c>
      <c r="P4921" s="12">
        <f t="shared" si="694"/>
        <v>395.74296876892299</v>
      </c>
      <c r="Q4921">
        <f t="shared" si="695"/>
        <v>0</v>
      </c>
      <c r="R4921">
        <f>$D$2*tarifas!$D$12/24</f>
        <v>1.4541666666666666</v>
      </c>
      <c r="S4921" t="e">
        <f>VLOOKUP(E4921&amp;" "&amp;F4921,tarifas!$A$13:$D$20,4,FALSE)*P4921</f>
        <v>#N/A</v>
      </c>
      <c r="T4921">
        <f>IF(F4921="COD1",tarifas!$D$11*(SUMIFS($P$11:$P$8770,$F$11:$F$8770,"=COD1",$B$11:$B$8770,"="&amp;B4921)/COUNTIFS($F$11:$F$8770,"=COD1",$B$11:$B$8770,"="&amp;B4921))/COUNTIFS($A$11:$A$8770,"="&amp;A4921,$F$11:$F$8770,"=COD1"),0)</f>
        <v>0</v>
      </c>
      <c r="U4921" t="e">
        <f>(VLOOKUP(F4921,tarifas!$C$7:$D$10,2,FALSE)+tarifas!$D$21)*datos!P4921</f>
        <v>#N/A</v>
      </c>
      <c r="V4921" t="e">
        <f t="shared" si="696"/>
        <v>#N/A</v>
      </c>
      <c r="W4921">
        <f t="shared" si="697"/>
        <v>0</v>
      </c>
    </row>
    <row r="4922" spans="1:23" x14ac:dyDescent="0.25">
      <c r="A4922">
        <f t="shared" si="690"/>
        <v>203</v>
      </c>
      <c r="B4922">
        <f t="shared" si="691"/>
        <v>7</v>
      </c>
      <c r="C4922" s="1">
        <f t="shared" si="698"/>
        <v>41844.624999988089</v>
      </c>
      <c r="D4922" s="7">
        <v>0</v>
      </c>
      <c r="E4922" s="7"/>
      <c r="G4922">
        <v>59</v>
      </c>
      <c r="H4922" s="12">
        <v>611.3412261483802</v>
      </c>
      <c r="I4922" s="13">
        <f>$D$2*tarifas!$D$12/24</f>
        <v>1.4541666666666666</v>
      </c>
      <c r="J4922" s="13" t="e">
        <f>VLOOKUP(E4922&amp;" "&amp;F4922,tarifas!$A$13:$D$20,4,FALSE)*H4922</f>
        <v>#N/A</v>
      </c>
      <c r="K4922" s="13">
        <f>IF(F4922="COD1",tarifas!$D$11*(SUMIFS($H$11:$H$8770,$F$11:$F$8770,"=COD1",$B$11:$B$8770,"="&amp;B4922)/COUNTIFS($F$11:$F$8770,"=COD1",$B$11:$B$8770,"="&amp;B4922))/COUNTIFS($A$11:$A$8770,"="&amp;A4922,$F$11:$F$8770,"=COD1"),0)</f>
        <v>0</v>
      </c>
      <c r="L4922" s="13" t="e">
        <f>(VLOOKUP(F4922,tarifas!$C$7:$D$10,2,FALSE)+tarifas!$D$21)*datos!H4922</f>
        <v>#N/A</v>
      </c>
      <c r="M4922">
        <v>291.69749999999999</v>
      </c>
      <c r="N4922" s="13" t="e">
        <f t="shared" si="692"/>
        <v>#N/A</v>
      </c>
      <c r="O4922">
        <f t="shared" si="693"/>
        <v>291.69749999999999</v>
      </c>
      <c r="P4922" s="12">
        <f t="shared" si="694"/>
        <v>319.64372614838021</v>
      </c>
      <c r="Q4922">
        <f t="shared" si="695"/>
        <v>0</v>
      </c>
      <c r="R4922">
        <f>$D$2*tarifas!$D$12/24</f>
        <v>1.4541666666666666</v>
      </c>
      <c r="S4922" t="e">
        <f>VLOOKUP(E4922&amp;" "&amp;F4922,tarifas!$A$13:$D$20,4,FALSE)*P4922</f>
        <v>#N/A</v>
      </c>
      <c r="T4922">
        <f>IF(F4922="COD1",tarifas!$D$11*(SUMIFS($P$11:$P$8770,$F$11:$F$8770,"=COD1",$B$11:$B$8770,"="&amp;B4922)/COUNTIFS($F$11:$F$8770,"=COD1",$B$11:$B$8770,"="&amp;B4922))/COUNTIFS($A$11:$A$8770,"="&amp;A4922,$F$11:$F$8770,"=COD1"),0)</f>
        <v>0</v>
      </c>
      <c r="U4922" t="e">
        <f>(VLOOKUP(F4922,tarifas!$C$7:$D$10,2,FALSE)+tarifas!$D$21)*datos!P4922</f>
        <v>#N/A</v>
      </c>
      <c r="V4922" t="e">
        <f t="shared" si="696"/>
        <v>#N/A</v>
      </c>
      <c r="W4922">
        <f t="shared" si="697"/>
        <v>0</v>
      </c>
    </row>
    <row r="4923" spans="1:23" x14ac:dyDescent="0.25">
      <c r="A4923">
        <f t="shared" si="690"/>
        <v>203</v>
      </c>
      <c r="B4923">
        <f t="shared" si="691"/>
        <v>7</v>
      </c>
      <c r="C4923" s="1">
        <f t="shared" si="698"/>
        <v>41844.666666654753</v>
      </c>
      <c r="D4923" s="7">
        <v>0</v>
      </c>
      <c r="E4923" s="7"/>
      <c r="G4923">
        <v>56.7</v>
      </c>
      <c r="H4923" s="12">
        <v>492.01322661736492</v>
      </c>
      <c r="I4923" s="13">
        <f>$D$2*tarifas!$D$12/24</f>
        <v>1.4541666666666666</v>
      </c>
      <c r="J4923" s="13" t="e">
        <f>VLOOKUP(E4923&amp;" "&amp;F4923,tarifas!$A$13:$D$20,4,FALSE)*H4923</f>
        <v>#N/A</v>
      </c>
      <c r="K4923" s="13">
        <f>IF(F4923="COD1",tarifas!$D$11*(SUMIFS($H$11:$H$8770,$F$11:$F$8770,"=COD1",$B$11:$B$8770,"="&amp;B4923)/COUNTIFS($F$11:$F$8770,"=COD1",$B$11:$B$8770,"="&amp;B4923))/COUNTIFS($A$11:$A$8770,"="&amp;A4923,$F$11:$F$8770,"=COD1"),0)</f>
        <v>0</v>
      </c>
      <c r="L4923" s="13" t="e">
        <f>(VLOOKUP(F4923,tarifas!$C$7:$D$10,2,FALSE)+tarifas!$D$21)*datos!H4923</f>
        <v>#N/A</v>
      </c>
      <c r="M4923">
        <v>112.47292999999999</v>
      </c>
      <c r="N4923" s="13" t="e">
        <f t="shared" si="692"/>
        <v>#N/A</v>
      </c>
      <c r="O4923">
        <f t="shared" si="693"/>
        <v>112.47292999999999</v>
      </c>
      <c r="P4923" s="12">
        <f t="shared" si="694"/>
        <v>379.5402966173649</v>
      </c>
      <c r="Q4923">
        <f t="shared" si="695"/>
        <v>0</v>
      </c>
      <c r="R4923">
        <f>$D$2*tarifas!$D$12/24</f>
        <v>1.4541666666666666</v>
      </c>
      <c r="S4923" t="e">
        <f>VLOOKUP(E4923&amp;" "&amp;F4923,tarifas!$A$13:$D$20,4,FALSE)*P4923</f>
        <v>#N/A</v>
      </c>
      <c r="T4923">
        <f>IF(F4923="COD1",tarifas!$D$11*(SUMIFS($P$11:$P$8770,$F$11:$F$8770,"=COD1",$B$11:$B$8770,"="&amp;B4923)/COUNTIFS($F$11:$F$8770,"=COD1",$B$11:$B$8770,"="&amp;B4923))/COUNTIFS($A$11:$A$8770,"="&amp;A4923,$F$11:$F$8770,"=COD1"),0)</f>
        <v>0</v>
      </c>
      <c r="U4923" t="e">
        <f>(VLOOKUP(F4923,tarifas!$C$7:$D$10,2,FALSE)+tarifas!$D$21)*datos!P4923</f>
        <v>#N/A</v>
      </c>
      <c r="V4923" t="e">
        <f t="shared" si="696"/>
        <v>#N/A</v>
      </c>
      <c r="W4923">
        <f t="shared" si="697"/>
        <v>0</v>
      </c>
    </row>
    <row r="4924" spans="1:23" x14ac:dyDescent="0.25">
      <c r="A4924">
        <f t="shared" si="690"/>
        <v>203</v>
      </c>
      <c r="B4924">
        <f t="shared" si="691"/>
        <v>7</v>
      </c>
      <c r="C4924" s="1">
        <f t="shared" si="698"/>
        <v>41844.708333321418</v>
      </c>
      <c r="D4924" s="7">
        <v>0</v>
      </c>
      <c r="E4924" s="7"/>
      <c r="G4924">
        <v>54.87</v>
      </c>
      <c r="H4924" s="12">
        <v>380.16991687690944</v>
      </c>
      <c r="I4924" s="13">
        <f>$D$2*tarifas!$D$12/24</f>
        <v>1.4541666666666666</v>
      </c>
      <c r="J4924" s="13" t="e">
        <f>VLOOKUP(E4924&amp;" "&amp;F4924,tarifas!$A$13:$D$20,4,FALSE)*H4924</f>
        <v>#N/A</v>
      </c>
      <c r="K4924" s="13">
        <f>IF(F4924="COD1",tarifas!$D$11*(SUMIFS($H$11:$H$8770,$F$11:$F$8770,"=COD1",$B$11:$B$8770,"="&amp;B4924)/COUNTIFS($F$11:$F$8770,"=COD1",$B$11:$B$8770,"="&amp;B4924))/COUNTIFS($A$11:$A$8770,"="&amp;A4924,$F$11:$F$8770,"=COD1"),0)</f>
        <v>0</v>
      </c>
      <c r="L4924" s="13" t="e">
        <f>(VLOOKUP(F4924,tarifas!$C$7:$D$10,2,FALSE)+tarifas!$D$21)*datos!H4924</f>
        <v>#N/A</v>
      </c>
      <c r="M4924">
        <v>52.866970000000002</v>
      </c>
      <c r="N4924" s="13" t="e">
        <f t="shared" si="692"/>
        <v>#N/A</v>
      </c>
      <c r="O4924">
        <f t="shared" si="693"/>
        <v>52.866970000000002</v>
      </c>
      <c r="P4924" s="12">
        <f t="shared" si="694"/>
        <v>327.30294687690946</v>
      </c>
      <c r="Q4924">
        <f t="shared" si="695"/>
        <v>0</v>
      </c>
      <c r="R4924">
        <f>$D$2*tarifas!$D$12/24</f>
        <v>1.4541666666666666</v>
      </c>
      <c r="S4924" t="e">
        <f>VLOOKUP(E4924&amp;" "&amp;F4924,tarifas!$A$13:$D$20,4,FALSE)*P4924</f>
        <v>#N/A</v>
      </c>
      <c r="T4924">
        <f>IF(F4924="COD1",tarifas!$D$11*(SUMIFS($P$11:$P$8770,$F$11:$F$8770,"=COD1",$B$11:$B$8770,"="&amp;B4924)/COUNTIFS($F$11:$F$8770,"=COD1",$B$11:$B$8770,"="&amp;B4924))/COUNTIFS($A$11:$A$8770,"="&amp;A4924,$F$11:$F$8770,"=COD1"),0)</f>
        <v>0</v>
      </c>
      <c r="U4924" t="e">
        <f>(VLOOKUP(F4924,tarifas!$C$7:$D$10,2,FALSE)+tarifas!$D$21)*datos!P4924</f>
        <v>#N/A</v>
      </c>
      <c r="V4924" t="e">
        <f t="shared" si="696"/>
        <v>#N/A</v>
      </c>
      <c r="W4924">
        <f t="shared" si="697"/>
        <v>0</v>
      </c>
    </row>
    <row r="4925" spans="1:23" x14ac:dyDescent="0.25">
      <c r="A4925">
        <f t="shared" si="690"/>
        <v>203</v>
      </c>
      <c r="B4925">
        <f t="shared" si="691"/>
        <v>7</v>
      </c>
      <c r="C4925" s="1">
        <f t="shared" si="698"/>
        <v>41844.749999988082</v>
      </c>
      <c r="D4925" s="7">
        <v>244.18181818181819</v>
      </c>
      <c r="E4925" s="7"/>
      <c r="G4925">
        <v>52.5</v>
      </c>
      <c r="H4925" s="12">
        <v>278.78878957536517</v>
      </c>
      <c r="I4925" s="13">
        <f>$D$2*tarifas!$D$12/24</f>
        <v>1.4541666666666666</v>
      </c>
      <c r="J4925" s="13" t="e">
        <f>VLOOKUP(E4925&amp;" "&amp;F4925,tarifas!$A$13:$D$20,4,FALSE)*H4925</f>
        <v>#N/A</v>
      </c>
      <c r="K4925" s="13">
        <f>IF(F4925="COD1",tarifas!$D$11*(SUMIFS($H$11:$H$8770,$F$11:$F$8770,"=COD1",$B$11:$B$8770,"="&amp;B4925)/COUNTIFS($F$11:$F$8770,"=COD1",$B$11:$B$8770,"="&amp;B4925))/COUNTIFS($A$11:$A$8770,"="&amp;A4925,$F$11:$F$8770,"=COD1"),0)</f>
        <v>0</v>
      </c>
      <c r="L4925" s="13" t="e">
        <f>(VLOOKUP(F4925,tarifas!$C$7:$D$10,2,FALSE)+tarifas!$D$21)*datos!H4925</f>
        <v>#N/A</v>
      </c>
      <c r="M4925">
        <v>12.400979999999999</v>
      </c>
      <c r="N4925" s="13" t="e">
        <f t="shared" si="692"/>
        <v>#N/A</v>
      </c>
      <c r="O4925">
        <f t="shared" si="693"/>
        <v>12.400979999999999</v>
      </c>
      <c r="P4925" s="12">
        <f t="shared" si="694"/>
        <v>266.38780957536517</v>
      </c>
      <c r="Q4925">
        <f t="shared" si="695"/>
        <v>0</v>
      </c>
      <c r="R4925">
        <f>$D$2*tarifas!$D$12/24</f>
        <v>1.4541666666666666</v>
      </c>
      <c r="S4925" t="e">
        <f>VLOOKUP(E4925&amp;" "&amp;F4925,tarifas!$A$13:$D$20,4,FALSE)*P4925</f>
        <v>#N/A</v>
      </c>
      <c r="T4925">
        <f>IF(F4925="COD1",tarifas!$D$11*(SUMIFS($P$11:$P$8770,$F$11:$F$8770,"=COD1",$B$11:$B$8770,"="&amp;B4925)/COUNTIFS($F$11:$F$8770,"=COD1",$B$11:$B$8770,"="&amp;B4925))/COUNTIFS($A$11:$A$8770,"="&amp;A4925,$F$11:$F$8770,"=COD1"),0)</f>
        <v>0</v>
      </c>
      <c r="U4925" t="e">
        <f>(VLOOKUP(F4925,tarifas!$C$7:$D$10,2,FALSE)+tarifas!$D$21)*datos!P4925</f>
        <v>#N/A</v>
      </c>
      <c r="V4925" t="e">
        <f t="shared" si="696"/>
        <v>#N/A</v>
      </c>
      <c r="W4925">
        <f t="shared" si="697"/>
        <v>0</v>
      </c>
    </row>
    <row r="4926" spans="1:23" x14ac:dyDescent="0.25">
      <c r="A4926">
        <f t="shared" si="690"/>
        <v>203</v>
      </c>
      <c r="B4926">
        <f t="shared" si="691"/>
        <v>7</v>
      </c>
      <c r="C4926" s="1">
        <f t="shared" si="698"/>
        <v>41844.791666654746</v>
      </c>
      <c r="D4926" s="7">
        <v>72.37878787878789</v>
      </c>
      <c r="E4926" s="7"/>
      <c r="G4926">
        <v>54.87</v>
      </c>
      <c r="H4926" s="12">
        <v>216.08930055153292</v>
      </c>
      <c r="I4926" s="13">
        <f>$D$2*tarifas!$D$12/24</f>
        <v>1.4541666666666666</v>
      </c>
      <c r="J4926" s="13" t="e">
        <f>VLOOKUP(E4926&amp;" "&amp;F4926,tarifas!$A$13:$D$20,4,FALSE)*H4926</f>
        <v>#N/A</v>
      </c>
      <c r="K4926" s="13">
        <f>IF(F4926="COD1",tarifas!$D$11*(SUMIFS($H$11:$H$8770,$F$11:$F$8770,"=COD1",$B$11:$B$8770,"="&amp;B4926)/COUNTIFS($F$11:$F$8770,"=COD1",$B$11:$B$8770,"="&amp;B4926))/COUNTIFS($A$11:$A$8770,"="&amp;A4926,$F$11:$F$8770,"=COD1"),0)</f>
        <v>0</v>
      </c>
      <c r="L4926" s="13" t="e">
        <f>(VLOOKUP(F4926,tarifas!$C$7:$D$10,2,FALSE)+tarifas!$D$21)*datos!H4926</f>
        <v>#N/A</v>
      </c>
      <c r="M4926">
        <v>0</v>
      </c>
      <c r="N4926" s="13" t="e">
        <f t="shared" si="692"/>
        <v>#N/A</v>
      </c>
      <c r="O4926">
        <f t="shared" si="693"/>
        <v>0</v>
      </c>
      <c r="P4926" s="12">
        <f t="shared" si="694"/>
        <v>216.08930055153292</v>
      </c>
      <c r="Q4926">
        <f t="shared" si="695"/>
        <v>0</v>
      </c>
      <c r="R4926">
        <f>$D$2*tarifas!$D$12/24</f>
        <v>1.4541666666666666</v>
      </c>
      <c r="S4926" t="e">
        <f>VLOOKUP(E4926&amp;" "&amp;F4926,tarifas!$A$13:$D$20,4,FALSE)*P4926</f>
        <v>#N/A</v>
      </c>
      <c r="T4926">
        <f>IF(F4926="COD1",tarifas!$D$11*(SUMIFS($P$11:$P$8770,$F$11:$F$8770,"=COD1",$B$11:$B$8770,"="&amp;B4926)/COUNTIFS($F$11:$F$8770,"=COD1",$B$11:$B$8770,"="&amp;B4926))/COUNTIFS($A$11:$A$8770,"="&amp;A4926,$F$11:$F$8770,"=COD1"),0)</f>
        <v>0</v>
      </c>
      <c r="U4926" t="e">
        <f>(VLOOKUP(F4926,tarifas!$C$7:$D$10,2,FALSE)+tarifas!$D$21)*datos!P4926</f>
        <v>#N/A</v>
      </c>
      <c r="V4926" t="e">
        <f t="shared" si="696"/>
        <v>#N/A</v>
      </c>
      <c r="W4926">
        <f t="shared" si="697"/>
        <v>0</v>
      </c>
    </row>
    <row r="4927" spans="1:23" x14ac:dyDescent="0.25">
      <c r="A4927">
        <f t="shared" si="690"/>
        <v>203</v>
      </c>
      <c r="B4927">
        <f t="shared" si="691"/>
        <v>7</v>
      </c>
      <c r="C4927" s="1">
        <f t="shared" si="698"/>
        <v>41844.83333332141</v>
      </c>
      <c r="D4927" s="7">
        <v>9.5303030303030294</v>
      </c>
      <c r="E4927" s="7"/>
      <c r="G4927">
        <v>57.91</v>
      </c>
      <c r="H4927" s="12">
        <v>195.06217864396299</v>
      </c>
      <c r="I4927" s="13">
        <f>$D$2*tarifas!$D$12/24</f>
        <v>1.4541666666666666</v>
      </c>
      <c r="J4927" s="13" t="e">
        <f>VLOOKUP(E4927&amp;" "&amp;F4927,tarifas!$A$13:$D$20,4,FALSE)*H4927</f>
        <v>#N/A</v>
      </c>
      <c r="K4927" s="13">
        <f>IF(F4927="COD1",tarifas!$D$11*(SUMIFS($H$11:$H$8770,$F$11:$F$8770,"=COD1",$B$11:$B$8770,"="&amp;B4927)/COUNTIFS($F$11:$F$8770,"=COD1",$B$11:$B$8770,"="&amp;B4927))/COUNTIFS($A$11:$A$8770,"="&amp;A4927,$F$11:$F$8770,"=COD1"),0)</f>
        <v>0</v>
      </c>
      <c r="L4927" s="13" t="e">
        <f>(VLOOKUP(F4927,tarifas!$C$7:$D$10,2,FALSE)+tarifas!$D$21)*datos!H4927</f>
        <v>#N/A</v>
      </c>
      <c r="M4927">
        <v>0</v>
      </c>
      <c r="N4927" s="13" t="e">
        <f t="shared" si="692"/>
        <v>#N/A</v>
      </c>
      <c r="O4927">
        <f t="shared" si="693"/>
        <v>0</v>
      </c>
      <c r="P4927" s="12">
        <f t="shared" si="694"/>
        <v>195.06217864396299</v>
      </c>
      <c r="Q4927">
        <f t="shared" si="695"/>
        <v>0</v>
      </c>
      <c r="R4927">
        <f>$D$2*tarifas!$D$12/24</f>
        <v>1.4541666666666666</v>
      </c>
      <c r="S4927" t="e">
        <f>VLOOKUP(E4927&amp;" "&amp;F4927,tarifas!$A$13:$D$20,4,FALSE)*P4927</f>
        <v>#N/A</v>
      </c>
      <c r="T4927">
        <f>IF(F4927="COD1",tarifas!$D$11*(SUMIFS($P$11:$P$8770,$F$11:$F$8770,"=COD1",$B$11:$B$8770,"="&amp;B4927)/COUNTIFS($F$11:$F$8770,"=COD1",$B$11:$B$8770,"="&amp;B4927))/COUNTIFS($A$11:$A$8770,"="&amp;A4927,$F$11:$F$8770,"=COD1"),0)</f>
        <v>0</v>
      </c>
      <c r="U4927" t="e">
        <f>(VLOOKUP(F4927,tarifas!$C$7:$D$10,2,FALSE)+tarifas!$D$21)*datos!P4927</f>
        <v>#N/A</v>
      </c>
      <c r="V4927" t="e">
        <f t="shared" si="696"/>
        <v>#N/A</v>
      </c>
      <c r="W4927">
        <f t="shared" si="697"/>
        <v>0</v>
      </c>
    </row>
    <row r="4928" spans="1:23" x14ac:dyDescent="0.25">
      <c r="A4928">
        <f t="shared" si="690"/>
        <v>203</v>
      </c>
      <c r="B4928">
        <f t="shared" si="691"/>
        <v>7</v>
      </c>
      <c r="C4928" s="1">
        <f t="shared" si="698"/>
        <v>41844.874999988075</v>
      </c>
      <c r="D4928" s="7">
        <v>0</v>
      </c>
      <c r="E4928" s="7"/>
      <c r="G4928">
        <v>57.91</v>
      </c>
      <c r="H4928" s="12">
        <v>190.78492272831892</v>
      </c>
      <c r="I4928" s="13">
        <f>$D$2*tarifas!$D$12/24</f>
        <v>1.4541666666666666</v>
      </c>
      <c r="J4928" s="13" t="e">
        <f>VLOOKUP(E4928&amp;" "&amp;F4928,tarifas!$A$13:$D$20,4,FALSE)*H4928</f>
        <v>#N/A</v>
      </c>
      <c r="K4928" s="13">
        <f>IF(F4928="COD1",tarifas!$D$11*(SUMIFS($H$11:$H$8770,$F$11:$F$8770,"=COD1",$B$11:$B$8770,"="&amp;B4928)/COUNTIFS($F$11:$F$8770,"=COD1",$B$11:$B$8770,"="&amp;B4928))/COUNTIFS($A$11:$A$8770,"="&amp;A4928,$F$11:$F$8770,"=COD1"),0)</f>
        <v>0</v>
      </c>
      <c r="L4928" s="13" t="e">
        <f>(VLOOKUP(F4928,tarifas!$C$7:$D$10,2,FALSE)+tarifas!$D$21)*datos!H4928</f>
        <v>#N/A</v>
      </c>
      <c r="M4928">
        <v>0</v>
      </c>
      <c r="N4928" s="13" t="e">
        <f t="shared" si="692"/>
        <v>#N/A</v>
      </c>
      <c r="O4928">
        <f t="shared" si="693"/>
        <v>0</v>
      </c>
      <c r="P4928" s="12">
        <f t="shared" si="694"/>
        <v>190.78492272831892</v>
      </c>
      <c r="Q4928">
        <f t="shared" si="695"/>
        <v>0</v>
      </c>
      <c r="R4928">
        <f>$D$2*tarifas!$D$12/24</f>
        <v>1.4541666666666666</v>
      </c>
      <c r="S4928" t="e">
        <f>VLOOKUP(E4928&amp;" "&amp;F4928,tarifas!$A$13:$D$20,4,FALSE)*P4928</f>
        <v>#N/A</v>
      </c>
      <c r="T4928">
        <f>IF(F4928="COD1",tarifas!$D$11*(SUMIFS($P$11:$P$8770,$F$11:$F$8770,"=COD1",$B$11:$B$8770,"="&amp;B4928)/COUNTIFS($F$11:$F$8770,"=COD1",$B$11:$B$8770,"="&amp;B4928))/COUNTIFS($A$11:$A$8770,"="&amp;A4928,$F$11:$F$8770,"=COD1"),0)</f>
        <v>0</v>
      </c>
      <c r="U4928" t="e">
        <f>(VLOOKUP(F4928,tarifas!$C$7:$D$10,2,FALSE)+tarifas!$D$21)*datos!P4928</f>
        <v>#N/A</v>
      </c>
      <c r="V4928" t="e">
        <f t="shared" si="696"/>
        <v>#N/A</v>
      </c>
      <c r="W4928">
        <f t="shared" si="697"/>
        <v>0</v>
      </c>
    </row>
    <row r="4929" spans="1:23" x14ac:dyDescent="0.25">
      <c r="A4929">
        <f t="shared" si="690"/>
        <v>203</v>
      </c>
      <c r="B4929">
        <f t="shared" si="691"/>
        <v>7</v>
      </c>
      <c r="C4929" s="1">
        <f t="shared" si="698"/>
        <v>41844.916666654739</v>
      </c>
      <c r="D4929" s="7">
        <v>0</v>
      </c>
      <c r="E4929" s="7"/>
      <c r="G4929">
        <v>50.21</v>
      </c>
      <c r="H4929" s="12">
        <v>191.68448159405165</v>
      </c>
      <c r="I4929" s="13">
        <f>$D$2*tarifas!$D$12/24</f>
        <v>1.4541666666666666</v>
      </c>
      <c r="J4929" s="13" t="e">
        <f>VLOOKUP(E4929&amp;" "&amp;F4929,tarifas!$A$13:$D$20,4,FALSE)*H4929</f>
        <v>#N/A</v>
      </c>
      <c r="K4929" s="13">
        <f>IF(F4929="COD1",tarifas!$D$11*(SUMIFS($H$11:$H$8770,$F$11:$F$8770,"=COD1",$B$11:$B$8770,"="&amp;B4929)/COUNTIFS($F$11:$F$8770,"=COD1",$B$11:$B$8770,"="&amp;B4929))/COUNTIFS($A$11:$A$8770,"="&amp;A4929,$F$11:$F$8770,"=COD1"),0)</f>
        <v>0</v>
      </c>
      <c r="L4929" s="13" t="e">
        <f>(VLOOKUP(F4929,tarifas!$C$7:$D$10,2,FALSE)+tarifas!$D$21)*datos!H4929</f>
        <v>#N/A</v>
      </c>
      <c r="M4929">
        <v>0</v>
      </c>
      <c r="N4929" s="13" t="e">
        <f t="shared" si="692"/>
        <v>#N/A</v>
      </c>
      <c r="O4929">
        <f t="shared" si="693"/>
        <v>0</v>
      </c>
      <c r="P4929" s="12">
        <f t="shared" si="694"/>
        <v>191.68448159405165</v>
      </c>
      <c r="Q4929">
        <f t="shared" si="695"/>
        <v>0</v>
      </c>
      <c r="R4929">
        <f>$D$2*tarifas!$D$12/24</f>
        <v>1.4541666666666666</v>
      </c>
      <c r="S4929" t="e">
        <f>VLOOKUP(E4929&amp;" "&amp;F4929,tarifas!$A$13:$D$20,4,FALSE)*P4929</f>
        <v>#N/A</v>
      </c>
      <c r="T4929">
        <f>IF(F4929="COD1",tarifas!$D$11*(SUMIFS($P$11:$P$8770,$F$11:$F$8770,"=COD1",$B$11:$B$8770,"="&amp;B4929)/COUNTIFS($F$11:$F$8770,"=COD1",$B$11:$B$8770,"="&amp;B4929))/COUNTIFS($A$11:$A$8770,"="&amp;A4929,$F$11:$F$8770,"=COD1"),0)</f>
        <v>0</v>
      </c>
      <c r="U4929" t="e">
        <f>(VLOOKUP(F4929,tarifas!$C$7:$D$10,2,FALSE)+tarifas!$D$21)*datos!P4929</f>
        <v>#N/A</v>
      </c>
      <c r="V4929" t="e">
        <f t="shared" si="696"/>
        <v>#N/A</v>
      </c>
      <c r="W4929">
        <f t="shared" si="697"/>
        <v>0</v>
      </c>
    </row>
    <row r="4930" spans="1:23" x14ac:dyDescent="0.25">
      <c r="A4930">
        <f t="shared" si="690"/>
        <v>203</v>
      </c>
      <c r="B4930">
        <f t="shared" si="691"/>
        <v>7</v>
      </c>
      <c r="C4930" s="1">
        <f t="shared" si="698"/>
        <v>41844.958333321403</v>
      </c>
      <c r="D4930" s="7">
        <v>0</v>
      </c>
      <c r="E4930" s="7"/>
      <c r="G4930">
        <v>45.4</v>
      </c>
      <c r="H4930" s="12">
        <v>182.66729860957651</v>
      </c>
      <c r="I4930" s="13">
        <f>$D$2*tarifas!$D$12/24</f>
        <v>1.4541666666666666</v>
      </c>
      <c r="J4930" s="13" t="e">
        <f>VLOOKUP(E4930&amp;" "&amp;F4930,tarifas!$A$13:$D$20,4,FALSE)*H4930</f>
        <v>#N/A</v>
      </c>
      <c r="K4930" s="13">
        <f>IF(F4930="COD1",tarifas!$D$11*(SUMIFS($H$11:$H$8770,$F$11:$F$8770,"=COD1",$B$11:$B$8770,"="&amp;B4930)/COUNTIFS($F$11:$F$8770,"=COD1",$B$11:$B$8770,"="&amp;B4930))/COUNTIFS($A$11:$A$8770,"="&amp;A4930,$F$11:$F$8770,"=COD1"),0)</f>
        <v>0</v>
      </c>
      <c r="L4930" s="13" t="e">
        <f>(VLOOKUP(F4930,tarifas!$C$7:$D$10,2,FALSE)+tarifas!$D$21)*datos!H4930</f>
        <v>#N/A</v>
      </c>
      <c r="M4930">
        <v>0</v>
      </c>
      <c r="N4930" s="13" t="e">
        <f t="shared" si="692"/>
        <v>#N/A</v>
      </c>
      <c r="O4930">
        <f t="shared" si="693"/>
        <v>0</v>
      </c>
      <c r="P4930" s="12">
        <f t="shared" si="694"/>
        <v>182.66729860957651</v>
      </c>
      <c r="Q4930">
        <f t="shared" si="695"/>
        <v>0</v>
      </c>
      <c r="R4930">
        <f>$D$2*tarifas!$D$12/24</f>
        <v>1.4541666666666666</v>
      </c>
      <c r="S4930" t="e">
        <f>VLOOKUP(E4930&amp;" "&amp;F4930,tarifas!$A$13:$D$20,4,FALSE)*P4930</f>
        <v>#N/A</v>
      </c>
      <c r="T4930">
        <f>IF(F4930="COD1",tarifas!$D$11*(SUMIFS($P$11:$P$8770,$F$11:$F$8770,"=COD1",$B$11:$B$8770,"="&amp;B4930)/COUNTIFS($F$11:$F$8770,"=COD1",$B$11:$B$8770,"="&amp;B4930))/COUNTIFS($A$11:$A$8770,"="&amp;A4930,$F$11:$F$8770,"=COD1"),0)</f>
        <v>0</v>
      </c>
      <c r="U4930" t="e">
        <f>(VLOOKUP(F4930,tarifas!$C$7:$D$10,2,FALSE)+tarifas!$D$21)*datos!P4930</f>
        <v>#N/A</v>
      </c>
      <c r="V4930" t="e">
        <f t="shared" si="696"/>
        <v>#N/A</v>
      </c>
      <c r="W4930">
        <f t="shared" si="697"/>
        <v>0</v>
      </c>
    </row>
    <row r="4931" spans="1:23" x14ac:dyDescent="0.25">
      <c r="A4931">
        <f t="shared" si="690"/>
        <v>204</v>
      </c>
      <c r="B4931">
        <f t="shared" si="691"/>
        <v>7</v>
      </c>
      <c r="C4931" s="1">
        <f t="shared" si="698"/>
        <v>41844.999999988067</v>
      </c>
      <c r="D4931" s="7">
        <v>0</v>
      </c>
      <c r="E4931" s="7"/>
      <c r="G4931">
        <v>40</v>
      </c>
      <c r="H4931" s="12">
        <v>182.24785527769544</v>
      </c>
      <c r="I4931" s="13">
        <f>$D$2*tarifas!$D$12/24</f>
        <v>1.4541666666666666</v>
      </c>
      <c r="J4931" s="13" t="e">
        <f>VLOOKUP(E4931&amp;" "&amp;F4931,tarifas!$A$13:$D$20,4,FALSE)*H4931</f>
        <v>#N/A</v>
      </c>
      <c r="K4931" s="13">
        <f>IF(F4931="COD1",tarifas!$D$11*(SUMIFS($H$11:$H$8770,$F$11:$F$8770,"=COD1",$B$11:$B$8770,"="&amp;B4931)/COUNTIFS($F$11:$F$8770,"=COD1",$B$11:$B$8770,"="&amp;B4931))/COUNTIFS($A$11:$A$8770,"="&amp;A4931,$F$11:$F$8770,"=COD1"),0)</f>
        <v>0</v>
      </c>
      <c r="L4931" s="13" t="e">
        <f>(VLOOKUP(F4931,tarifas!$C$7:$D$10,2,FALSE)+tarifas!$D$21)*datos!H4931</f>
        <v>#N/A</v>
      </c>
      <c r="M4931">
        <v>0</v>
      </c>
      <c r="N4931" s="13" t="e">
        <f t="shared" si="692"/>
        <v>#N/A</v>
      </c>
      <c r="O4931">
        <f t="shared" si="693"/>
        <v>0</v>
      </c>
      <c r="P4931" s="12">
        <f t="shared" si="694"/>
        <v>182.24785527769544</v>
      </c>
      <c r="Q4931">
        <f t="shared" si="695"/>
        <v>0</v>
      </c>
      <c r="R4931">
        <f>$D$2*tarifas!$D$12/24</f>
        <v>1.4541666666666666</v>
      </c>
      <c r="S4931" t="e">
        <f>VLOOKUP(E4931&amp;" "&amp;F4931,tarifas!$A$13:$D$20,4,FALSE)*P4931</f>
        <v>#N/A</v>
      </c>
      <c r="T4931">
        <f>IF(F4931="COD1",tarifas!$D$11*(SUMIFS($P$11:$P$8770,$F$11:$F$8770,"=COD1",$B$11:$B$8770,"="&amp;B4931)/COUNTIFS($F$11:$F$8770,"=COD1",$B$11:$B$8770,"="&amp;B4931))/COUNTIFS($A$11:$A$8770,"="&amp;A4931,$F$11:$F$8770,"=COD1"),0)</f>
        <v>0</v>
      </c>
      <c r="U4931" t="e">
        <f>(VLOOKUP(F4931,tarifas!$C$7:$D$10,2,FALSE)+tarifas!$D$21)*datos!P4931</f>
        <v>#N/A</v>
      </c>
      <c r="V4931" t="e">
        <f t="shared" si="696"/>
        <v>#N/A</v>
      </c>
      <c r="W4931">
        <f t="shared" si="697"/>
        <v>0</v>
      </c>
    </row>
    <row r="4932" spans="1:23" x14ac:dyDescent="0.25">
      <c r="A4932">
        <f t="shared" si="690"/>
        <v>204</v>
      </c>
      <c r="B4932">
        <f t="shared" si="691"/>
        <v>7</v>
      </c>
      <c r="C4932" s="1">
        <f t="shared" si="698"/>
        <v>41845.041666654732</v>
      </c>
      <c r="D4932" s="7">
        <v>0</v>
      </c>
      <c r="E4932" s="7"/>
      <c r="G4932">
        <v>38</v>
      </c>
      <c r="H4932" s="12">
        <v>179.85911094408158</v>
      </c>
      <c r="I4932" s="13">
        <f>$D$2*tarifas!$D$12/24</f>
        <v>1.4541666666666666</v>
      </c>
      <c r="J4932" s="13" t="e">
        <f>VLOOKUP(E4932&amp;" "&amp;F4932,tarifas!$A$13:$D$20,4,FALSE)*H4932</f>
        <v>#N/A</v>
      </c>
      <c r="K4932" s="13">
        <f>IF(F4932="COD1",tarifas!$D$11*(SUMIFS($H$11:$H$8770,$F$11:$F$8770,"=COD1",$B$11:$B$8770,"="&amp;B4932)/COUNTIFS($F$11:$F$8770,"=COD1",$B$11:$B$8770,"="&amp;B4932))/COUNTIFS($A$11:$A$8770,"="&amp;A4932,$F$11:$F$8770,"=COD1"),0)</f>
        <v>0</v>
      </c>
      <c r="L4932" s="13" t="e">
        <f>(VLOOKUP(F4932,tarifas!$C$7:$D$10,2,FALSE)+tarifas!$D$21)*datos!H4932</f>
        <v>#N/A</v>
      </c>
      <c r="M4932">
        <v>0</v>
      </c>
      <c r="N4932" s="13" t="e">
        <f t="shared" si="692"/>
        <v>#N/A</v>
      </c>
      <c r="O4932">
        <f t="shared" si="693"/>
        <v>0</v>
      </c>
      <c r="P4932" s="12">
        <f t="shared" si="694"/>
        <v>179.85911094408158</v>
      </c>
      <c r="Q4932">
        <f t="shared" si="695"/>
        <v>0</v>
      </c>
      <c r="R4932">
        <f>$D$2*tarifas!$D$12/24</f>
        <v>1.4541666666666666</v>
      </c>
      <c r="S4932" t="e">
        <f>VLOOKUP(E4932&amp;" "&amp;F4932,tarifas!$A$13:$D$20,4,FALSE)*P4932</f>
        <v>#N/A</v>
      </c>
      <c r="T4932">
        <f>IF(F4932="COD1",tarifas!$D$11*(SUMIFS($P$11:$P$8770,$F$11:$F$8770,"=COD1",$B$11:$B$8770,"="&amp;B4932)/COUNTIFS($F$11:$F$8770,"=COD1",$B$11:$B$8770,"="&amp;B4932))/COUNTIFS($A$11:$A$8770,"="&amp;A4932,$F$11:$F$8770,"=COD1"),0)</f>
        <v>0</v>
      </c>
      <c r="U4932" t="e">
        <f>(VLOOKUP(F4932,tarifas!$C$7:$D$10,2,FALSE)+tarifas!$D$21)*datos!P4932</f>
        <v>#N/A</v>
      </c>
      <c r="V4932" t="e">
        <f t="shared" si="696"/>
        <v>#N/A</v>
      </c>
      <c r="W4932">
        <f t="shared" si="697"/>
        <v>0</v>
      </c>
    </row>
    <row r="4933" spans="1:23" x14ac:dyDescent="0.25">
      <c r="A4933">
        <f t="shared" si="690"/>
        <v>204</v>
      </c>
      <c r="B4933">
        <f t="shared" si="691"/>
        <v>7</v>
      </c>
      <c r="C4933" s="1">
        <f t="shared" si="698"/>
        <v>41845.083333321396</v>
      </c>
      <c r="D4933" s="7">
        <v>0</v>
      </c>
      <c r="E4933" s="7"/>
      <c r="G4933">
        <v>38.4</v>
      </c>
      <c r="H4933" s="12">
        <v>177.8403293559393</v>
      </c>
      <c r="I4933" s="13">
        <f>$D$2*tarifas!$D$12/24</f>
        <v>1.4541666666666666</v>
      </c>
      <c r="J4933" s="13" t="e">
        <f>VLOOKUP(E4933&amp;" "&amp;F4933,tarifas!$A$13:$D$20,4,FALSE)*H4933</f>
        <v>#N/A</v>
      </c>
      <c r="K4933" s="13">
        <f>IF(F4933="COD1",tarifas!$D$11*(SUMIFS($H$11:$H$8770,$F$11:$F$8770,"=COD1",$B$11:$B$8770,"="&amp;B4933)/COUNTIFS($F$11:$F$8770,"=COD1",$B$11:$B$8770,"="&amp;B4933))/COUNTIFS($A$11:$A$8770,"="&amp;A4933,$F$11:$F$8770,"=COD1"),0)</f>
        <v>0</v>
      </c>
      <c r="L4933" s="13" t="e">
        <f>(VLOOKUP(F4933,tarifas!$C$7:$D$10,2,FALSE)+tarifas!$D$21)*datos!H4933</f>
        <v>#N/A</v>
      </c>
      <c r="M4933">
        <v>0</v>
      </c>
      <c r="N4933" s="13" t="e">
        <f t="shared" si="692"/>
        <v>#N/A</v>
      </c>
      <c r="O4933">
        <f t="shared" si="693"/>
        <v>0</v>
      </c>
      <c r="P4933" s="12">
        <f t="shared" si="694"/>
        <v>177.8403293559393</v>
      </c>
      <c r="Q4933">
        <f t="shared" si="695"/>
        <v>0</v>
      </c>
      <c r="R4933">
        <f>$D$2*tarifas!$D$12/24</f>
        <v>1.4541666666666666</v>
      </c>
      <c r="S4933" t="e">
        <f>VLOOKUP(E4933&amp;" "&amp;F4933,tarifas!$A$13:$D$20,4,FALSE)*P4933</f>
        <v>#N/A</v>
      </c>
      <c r="T4933">
        <f>IF(F4933="COD1",tarifas!$D$11*(SUMIFS($P$11:$P$8770,$F$11:$F$8770,"=COD1",$B$11:$B$8770,"="&amp;B4933)/COUNTIFS($F$11:$F$8770,"=COD1",$B$11:$B$8770,"="&amp;B4933))/COUNTIFS($A$11:$A$8770,"="&amp;A4933,$F$11:$F$8770,"=COD1"),0)</f>
        <v>0</v>
      </c>
      <c r="U4933" t="e">
        <f>(VLOOKUP(F4933,tarifas!$C$7:$D$10,2,FALSE)+tarifas!$D$21)*datos!P4933</f>
        <v>#N/A</v>
      </c>
      <c r="V4933" t="e">
        <f t="shared" si="696"/>
        <v>#N/A</v>
      </c>
      <c r="W4933">
        <f t="shared" si="697"/>
        <v>0</v>
      </c>
    </row>
    <row r="4934" spans="1:23" x14ac:dyDescent="0.25">
      <c r="A4934">
        <f t="shared" si="690"/>
        <v>204</v>
      </c>
      <c r="B4934">
        <f t="shared" si="691"/>
        <v>7</v>
      </c>
      <c r="C4934" s="1">
        <f t="shared" si="698"/>
        <v>41845.12499998806</v>
      </c>
      <c r="D4934" s="7">
        <v>0</v>
      </c>
      <c r="E4934" s="7"/>
      <c r="G4934">
        <v>37.130000000000003</v>
      </c>
      <c r="H4934" s="12">
        <v>178.78188757505234</v>
      </c>
      <c r="I4934" s="13">
        <f>$D$2*tarifas!$D$12/24</f>
        <v>1.4541666666666666</v>
      </c>
      <c r="J4934" s="13" t="e">
        <f>VLOOKUP(E4934&amp;" "&amp;F4934,tarifas!$A$13:$D$20,4,FALSE)*H4934</f>
        <v>#N/A</v>
      </c>
      <c r="K4934" s="13">
        <f>IF(F4934="COD1",tarifas!$D$11*(SUMIFS($H$11:$H$8770,$F$11:$F$8770,"=COD1",$B$11:$B$8770,"="&amp;B4934)/COUNTIFS($F$11:$F$8770,"=COD1",$B$11:$B$8770,"="&amp;B4934))/COUNTIFS($A$11:$A$8770,"="&amp;A4934,$F$11:$F$8770,"=COD1"),0)</f>
        <v>0</v>
      </c>
      <c r="L4934" s="13" t="e">
        <f>(VLOOKUP(F4934,tarifas!$C$7:$D$10,2,FALSE)+tarifas!$D$21)*datos!H4934</f>
        <v>#N/A</v>
      </c>
      <c r="M4934">
        <v>0</v>
      </c>
      <c r="N4934" s="13" t="e">
        <f t="shared" si="692"/>
        <v>#N/A</v>
      </c>
      <c r="O4934">
        <f t="shared" si="693"/>
        <v>0</v>
      </c>
      <c r="P4934" s="12">
        <f t="shared" si="694"/>
        <v>178.78188757505234</v>
      </c>
      <c r="Q4934">
        <f t="shared" si="695"/>
        <v>0</v>
      </c>
      <c r="R4934">
        <f>$D$2*tarifas!$D$12/24</f>
        <v>1.4541666666666666</v>
      </c>
      <c r="S4934" t="e">
        <f>VLOOKUP(E4934&amp;" "&amp;F4934,tarifas!$A$13:$D$20,4,FALSE)*P4934</f>
        <v>#N/A</v>
      </c>
      <c r="T4934">
        <f>IF(F4934="COD1",tarifas!$D$11*(SUMIFS($P$11:$P$8770,$F$11:$F$8770,"=COD1",$B$11:$B$8770,"="&amp;B4934)/COUNTIFS($F$11:$F$8770,"=COD1",$B$11:$B$8770,"="&amp;B4934))/COUNTIFS($A$11:$A$8770,"="&amp;A4934,$F$11:$F$8770,"=COD1"),0)</f>
        <v>0</v>
      </c>
      <c r="U4934" t="e">
        <f>(VLOOKUP(F4934,tarifas!$C$7:$D$10,2,FALSE)+tarifas!$D$21)*datos!P4934</f>
        <v>#N/A</v>
      </c>
      <c r="V4934" t="e">
        <f t="shared" si="696"/>
        <v>#N/A</v>
      </c>
      <c r="W4934">
        <f t="shared" si="697"/>
        <v>0</v>
      </c>
    </row>
    <row r="4935" spans="1:23" x14ac:dyDescent="0.25">
      <c r="A4935">
        <f t="shared" si="690"/>
        <v>204</v>
      </c>
      <c r="B4935">
        <f t="shared" si="691"/>
        <v>7</v>
      </c>
      <c r="C4935" s="1">
        <f t="shared" si="698"/>
        <v>41845.166666654724</v>
      </c>
      <c r="D4935" s="7">
        <v>0</v>
      </c>
      <c r="E4935" s="7"/>
      <c r="G4935">
        <v>38.5</v>
      </c>
      <c r="H4935" s="12">
        <v>176.63746995919689</v>
      </c>
      <c r="I4935" s="13">
        <f>$D$2*tarifas!$D$12/24</f>
        <v>1.4541666666666666</v>
      </c>
      <c r="J4935" s="13" t="e">
        <f>VLOOKUP(E4935&amp;" "&amp;F4935,tarifas!$A$13:$D$20,4,FALSE)*H4935</f>
        <v>#N/A</v>
      </c>
      <c r="K4935" s="13">
        <f>IF(F4935="COD1",tarifas!$D$11*(SUMIFS($H$11:$H$8770,$F$11:$F$8770,"=COD1",$B$11:$B$8770,"="&amp;B4935)/COUNTIFS($F$11:$F$8770,"=COD1",$B$11:$B$8770,"="&amp;B4935))/COUNTIFS($A$11:$A$8770,"="&amp;A4935,$F$11:$F$8770,"=COD1"),0)</f>
        <v>0</v>
      </c>
      <c r="L4935" s="13" t="e">
        <f>(VLOOKUP(F4935,tarifas!$C$7:$D$10,2,FALSE)+tarifas!$D$21)*datos!H4935</f>
        <v>#N/A</v>
      </c>
      <c r="M4935">
        <v>0</v>
      </c>
      <c r="N4935" s="13" t="e">
        <f t="shared" si="692"/>
        <v>#N/A</v>
      </c>
      <c r="O4935">
        <f t="shared" si="693"/>
        <v>0</v>
      </c>
      <c r="P4935" s="12">
        <f t="shared" si="694"/>
        <v>176.63746995919689</v>
      </c>
      <c r="Q4935">
        <f t="shared" si="695"/>
        <v>0</v>
      </c>
      <c r="R4935">
        <f>$D$2*tarifas!$D$12/24</f>
        <v>1.4541666666666666</v>
      </c>
      <c r="S4935" t="e">
        <f>VLOOKUP(E4935&amp;" "&amp;F4935,tarifas!$A$13:$D$20,4,FALSE)*P4935</f>
        <v>#N/A</v>
      </c>
      <c r="T4935">
        <f>IF(F4935="COD1",tarifas!$D$11*(SUMIFS($P$11:$P$8770,$F$11:$F$8770,"=COD1",$B$11:$B$8770,"="&amp;B4935)/COUNTIFS($F$11:$F$8770,"=COD1",$B$11:$B$8770,"="&amp;B4935))/COUNTIFS($A$11:$A$8770,"="&amp;A4935,$F$11:$F$8770,"=COD1"),0)</f>
        <v>0</v>
      </c>
      <c r="U4935" t="e">
        <f>(VLOOKUP(F4935,tarifas!$C$7:$D$10,2,FALSE)+tarifas!$D$21)*datos!P4935</f>
        <v>#N/A</v>
      </c>
      <c r="V4935" t="e">
        <f t="shared" si="696"/>
        <v>#N/A</v>
      </c>
      <c r="W4935">
        <f t="shared" si="697"/>
        <v>0</v>
      </c>
    </row>
    <row r="4936" spans="1:23" x14ac:dyDescent="0.25">
      <c r="A4936">
        <f t="shared" si="690"/>
        <v>204</v>
      </c>
      <c r="B4936">
        <f t="shared" si="691"/>
        <v>7</v>
      </c>
      <c r="C4936" s="1">
        <f t="shared" si="698"/>
        <v>41845.208333321389</v>
      </c>
      <c r="D4936" s="7">
        <v>0</v>
      </c>
      <c r="E4936" s="7"/>
      <c r="G4936">
        <v>42.47</v>
      </c>
      <c r="H4936" s="12">
        <v>174.88265829881431</v>
      </c>
      <c r="I4936" s="13">
        <f>$D$2*tarifas!$D$12/24</f>
        <v>1.4541666666666666</v>
      </c>
      <c r="J4936" s="13" t="e">
        <f>VLOOKUP(E4936&amp;" "&amp;F4936,tarifas!$A$13:$D$20,4,FALSE)*H4936</f>
        <v>#N/A</v>
      </c>
      <c r="K4936" s="13">
        <f>IF(F4936="COD1",tarifas!$D$11*(SUMIFS($H$11:$H$8770,$F$11:$F$8770,"=COD1",$B$11:$B$8770,"="&amp;B4936)/COUNTIFS($F$11:$F$8770,"=COD1",$B$11:$B$8770,"="&amp;B4936))/COUNTIFS($A$11:$A$8770,"="&amp;A4936,$F$11:$F$8770,"=COD1"),0)</f>
        <v>0</v>
      </c>
      <c r="L4936" s="13" t="e">
        <f>(VLOOKUP(F4936,tarifas!$C$7:$D$10,2,FALSE)+tarifas!$D$21)*datos!H4936</f>
        <v>#N/A</v>
      </c>
      <c r="M4936">
        <v>7.4512999999999998</v>
      </c>
      <c r="N4936" s="13" t="e">
        <f t="shared" si="692"/>
        <v>#N/A</v>
      </c>
      <c r="O4936">
        <f t="shared" si="693"/>
        <v>7.4512999999999998</v>
      </c>
      <c r="P4936" s="12">
        <f t="shared" si="694"/>
        <v>167.4313582988143</v>
      </c>
      <c r="Q4936">
        <f t="shared" si="695"/>
        <v>0</v>
      </c>
      <c r="R4936">
        <f>$D$2*tarifas!$D$12/24</f>
        <v>1.4541666666666666</v>
      </c>
      <c r="S4936" t="e">
        <f>VLOOKUP(E4936&amp;" "&amp;F4936,tarifas!$A$13:$D$20,4,FALSE)*P4936</f>
        <v>#N/A</v>
      </c>
      <c r="T4936">
        <f>IF(F4936="COD1",tarifas!$D$11*(SUMIFS($P$11:$P$8770,$F$11:$F$8770,"=COD1",$B$11:$B$8770,"="&amp;B4936)/COUNTIFS($F$11:$F$8770,"=COD1",$B$11:$B$8770,"="&amp;B4936))/COUNTIFS($A$11:$A$8770,"="&amp;A4936,$F$11:$F$8770,"=COD1"),0)</f>
        <v>0</v>
      </c>
      <c r="U4936" t="e">
        <f>(VLOOKUP(F4936,tarifas!$C$7:$D$10,2,FALSE)+tarifas!$D$21)*datos!P4936</f>
        <v>#N/A</v>
      </c>
      <c r="V4936" t="e">
        <f t="shared" si="696"/>
        <v>#N/A</v>
      </c>
      <c r="W4936">
        <f t="shared" si="697"/>
        <v>0</v>
      </c>
    </row>
    <row r="4937" spans="1:23" x14ac:dyDescent="0.25">
      <c r="A4937">
        <f t="shared" si="690"/>
        <v>204</v>
      </c>
      <c r="B4937">
        <f t="shared" si="691"/>
        <v>7</v>
      </c>
      <c r="C4937" s="1">
        <f t="shared" si="698"/>
        <v>41845.249999988053</v>
      </c>
      <c r="D4937" s="7">
        <v>0</v>
      </c>
      <c r="E4937" s="7"/>
      <c r="G4937">
        <v>45.63</v>
      </c>
      <c r="H4937" s="12">
        <v>197.01706359293877</v>
      </c>
      <c r="I4937" s="13">
        <f>$D$2*tarifas!$D$12/24</f>
        <v>1.4541666666666666</v>
      </c>
      <c r="J4937" s="13" t="e">
        <f>VLOOKUP(E4937&amp;" "&amp;F4937,tarifas!$A$13:$D$20,4,FALSE)*H4937</f>
        <v>#N/A</v>
      </c>
      <c r="K4937" s="13">
        <f>IF(F4937="COD1",tarifas!$D$11*(SUMIFS($H$11:$H$8770,$F$11:$F$8770,"=COD1",$B$11:$B$8770,"="&amp;B4937)/COUNTIFS($F$11:$F$8770,"=COD1",$B$11:$B$8770,"="&amp;B4937))/COUNTIFS($A$11:$A$8770,"="&amp;A4937,$F$11:$F$8770,"=COD1"),0)</f>
        <v>0</v>
      </c>
      <c r="L4937" s="13" t="e">
        <f>(VLOOKUP(F4937,tarifas!$C$7:$D$10,2,FALSE)+tarifas!$D$21)*datos!H4937</f>
        <v>#N/A</v>
      </c>
      <c r="M4937">
        <v>34.458820000000003</v>
      </c>
      <c r="N4937" s="13" t="e">
        <f t="shared" si="692"/>
        <v>#N/A</v>
      </c>
      <c r="O4937">
        <f t="shared" si="693"/>
        <v>34.458820000000003</v>
      </c>
      <c r="P4937" s="12">
        <f t="shared" si="694"/>
        <v>162.55824359293877</v>
      </c>
      <c r="Q4937">
        <f t="shared" si="695"/>
        <v>0</v>
      </c>
      <c r="R4937">
        <f>$D$2*tarifas!$D$12/24</f>
        <v>1.4541666666666666</v>
      </c>
      <c r="S4937" t="e">
        <f>VLOOKUP(E4937&amp;" "&amp;F4937,tarifas!$A$13:$D$20,4,FALSE)*P4937</f>
        <v>#N/A</v>
      </c>
      <c r="T4937">
        <f>IF(F4937="COD1",tarifas!$D$11*(SUMIFS($P$11:$P$8770,$F$11:$F$8770,"=COD1",$B$11:$B$8770,"="&amp;B4937)/COUNTIFS($F$11:$F$8770,"=COD1",$B$11:$B$8770,"="&amp;B4937))/COUNTIFS($A$11:$A$8770,"="&amp;A4937,$F$11:$F$8770,"=COD1"),0)</f>
        <v>0</v>
      </c>
      <c r="U4937" t="e">
        <f>(VLOOKUP(F4937,tarifas!$C$7:$D$10,2,FALSE)+tarifas!$D$21)*datos!P4937</f>
        <v>#N/A</v>
      </c>
      <c r="V4937" t="e">
        <f t="shared" si="696"/>
        <v>#N/A</v>
      </c>
      <c r="W4937">
        <f t="shared" si="697"/>
        <v>0</v>
      </c>
    </row>
    <row r="4938" spans="1:23" x14ac:dyDescent="0.25">
      <c r="A4938">
        <f t="shared" si="690"/>
        <v>204</v>
      </c>
      <c r="B4938">
        <f t="shared" si="691"/>
        <v>7</v>
      </c>
      <c r="C4938" s="1">
        <f t="shared" si="698"/>
        <v>41845.291666654717</v>
      </c>
      <c r="D4938" s="7">
        <v>0</v>
      </c>
      <c r="E4938" s="7"/>
      <c r="G4938">
        <v>52.09</v>
      </c>
      <c r="H4938" s="12">
        <v>267.77156195336534</v>
      </c>
      <c r="I4938" s="13">
        <f>$D$2*tarifas!$D$12/24</f>
        <v>1.4541666666666666</v>
      </c>
      <c r="J4938" s="13" t="e">
        <f>VLOOKUP(E4938&amp;" "&amp;F4938,tarifas!$A$13:$D$20,4,FALSE)*H4938</f>
        <v>#N/A</v>
      </c>
      <c r="K4938" s="13">
        <f>IF(F4938="COD1",tarifas!$D$11*(SUMIFS($H$11:$H$8770,$F$11:$F$8770,"=COD1",$B$11:$B$8770,"="&amp;B4938)/COUNTIFS($F$11:$F$8770,"=COD1",$B$11:$B$8770,"="&amp;B4938))/COUNTIFS($A$11:$A$8770,"="&amp;A4938,$F$11:$F$8770,"=COD1"),0)</f>
        <v>0</v>
      </c>
      <c r="L4938" s="13" t="e">
        <f>(VLOOKUP(F4938,tarifas!$C$7:$D$10,2,FALSE)+tarifas!$D$21)*datos!H4938</f>
        <v>#N/A</v>
      </c>
      <c r="M4938">
        <v>128.1268</v>
      </c>
      <c r="N4938" s="13" t="e">
        <f t="shared" si="692"/>
        <v>#N/A</v>
      </c>
      <c r="O4938">
        <f t="shared" si="693"/>
        <v>128.1268</v>
      </c>
      <c r="P4938" s="12">
        <f t="shared" si="694"/>
        <v>139.64476195336533</v>
      </c>
      <c r="Q4938">
        <f t="shared" si="695"/>
        <v>0</v>
      </c>
      <c r="R4938">
        <f>$D$2*tarifas!$D$12/24</f>
        <v>1.4541666666666666</v>
      </c>
      <c r="S4938" t="e">
        <f>VLOOKUP(E4938&amp;" "&amp;F4938,tarifas!$A$13:$D$20,4,FALSE)*P4938</f>
        <v>#N/A</v>
      </c>
      <c r="T4938">
        <f>IF(F4938="COD1",tarifas!$D$11*(SUMIFS($P$11:$P$8770,$F$11:$F$8770,"=COD1",$B$11:$B$8770,"="&amp;B4938)/COUNTIFS($F$11:$F$8770,"=COD1",$B$11:$B$8770,"="&amp;B4938))/COUNTIFS($A$11:$A$8770,"="&amp;A4938,$F$11:$F$8770,"=COD1"),0)</f>
        <v>0</v>
      </c>
      <c r="U4938" t="e">
        <f>(VLOOKUP(F4938,tarifas!$C$7:$D$10,2,FALSE)+tarifas!$D$21)*datos!P4938</f>
        <v>#N/A</v>
      </c>
      <c r="V4938" t="e">
        <f t="shared" si="696"/>
        <v>#N/A</v>
      </c>
      <c r="W4938">
        <f t="shared" si="697"/>
        <v>0</v>
      </c>
    </row>
    <row r="4939" spans="1:23" x14ac:dyDescent="0.25">
      <c r="A4939">
        <f t="shared" si="690"/>
        <v>204</v>
      </c>
      <c r="B4939">
        <f t="shared" si="691"/>
        <v>7</v>
      </c>
      <c r="C4939" s="1">
        <f t="shared" si="698"/>
        <v>41845.333333321381</v>
      </c>
      <c r="D4939" s="7">
        <v>114.36363636363636</v>
      </c>
      <c r="E4939" s="7"/>
      <c r="G4939">
        <v>54</v>
      </c>
      <c r="H4939" s="12">
        <v>428.66193390984557</v>
      </c>
      <c r="I4939" s="13">
        <f>$D$2*tarifas!$D$12/24</f>
        <v>1.4541666666666666</v>
      </c>
      <c r="J4939" s="13" t="e">
        <f>VLOOKUP(E4939&amp;" "&amp;F4939,tarifas!$A$13:$D$20,4,FALSE)*H4939</f>
        <v>#N/A</v>
      </c>
      <c r="K4939" s="13">
        <f>IF(F4939="COD1",tarifas!$D$11*(SUMIFS($H$11:$H$8770,$F$11:$F$8770,"=COD1",$B$11:$B$8770,"="&amp;B4939)/COUNTIFS($F$11:$F$8770,"=COD1",$B$11:$B$8770,"="&amp;B4939))/COUNTIFS($A$11:$A$8770,"="&amp;A4939,$F$11:$F$8770,"=COD1"),0)</f>
        <v>0</v>
      </c>
      <c r="L4939" s="13" t="e">
        <f>(VLOOKUP(F4939,tarifas!$C$7:$D$10,2,FALSE)+tarifas!$D$21)*datos!H4939</f>
        <v>#N/A</v>
      </c>
      <c r="M4939">
        <v>264.07252</v>
      </c>
      <c r="N4939" s="13" t="e">
        <f t="shared" si="692"/>
        <v>#N/A</v>
      </c>
      <c r="O4939">
        <f t="shared" si="693"/>
        <v>264.07252</v>
      </c>
      <c r="P4939" s="12">
        <f t="shared" si="694"/>
        <v>164.58941390984558</v>
      </c>
      <c r="Q4939">
        <f t="shared" si="695"/>
        <v>0</v>
      </c>
      <c r="R4939">
        <f>$D$2*tarifas!$D$12/24</f>
        <v>1.4541666666666666</v>
      </c>
      <c r="S4939" t="e">
        <f>VLOOKUP(E4939&amp;" "&amp;F4939,tarifas!$A$13:$D$20,4,FALSE)*P4939</f>
        <v>#N/A</v>
      </c>
      <c r="T4939">
        <f>IF(F4939="COD1",tarifas!$D$11*(SUMIFS($P$11:$P$8770,$F$11:$F$8770,"=COD1",$B$11:$B$8770,"="&amp;B4939)/COUNTIFS($F$11:$F$8770,"=COD1",$B$11:$B$8770,"="&amp;B4939))/COUNTIFS($A$11:$A$8770,"="&amp;A4939,$F$11:$F$8770,"=COD1"),0)</f>
        <v>0</v>
      </c>
      <c r="U4939" t="e">
        <f>(VLOOKUP(F4939,tarifas!$C$7:$D$10,2,FALSE)+tarifas!$D$21)*datos!P4939</f>
        <v>#N/A</v>
      </c>
      <c r="V4939" t="e">
        <f t="shared" si="696"/>
        <v>#N/A</v>
      </c>
      <c r="W4939">
        <f t="shared" si="697"/>
        <v>0</v>
      </c>
    </row>
    <row r="4940" spans="1:23" x14ac:dyDescent="0.25">
      <c r="A4940">
        <f t="shared" ref="A4940:A5003" si="699">DAYS360($C$11,C4940)</f>
        <v>204</v>
      </c>
      <c r="B4940">
        <f t="shared" ref="B4940:B5003" si="700">MONTH(C4940)</f>
        <v>7</v>
      </c>
      <c r="C4940" s="1">
        <f t="shared" si="698"/>
        <v>41845.374999988046</v>
      </c>
      <c r="D4940" s="7">
        <v>128.0151515151515</v>
      </c>
      <c r="E4940" s="7"/>
      <c r="G4940">
        <v>54.92</v>
      </c>
      <c r="H4940" s="12">
        <v>492.87979069943555</v>
      </c>
      <c r="I4940" s="13">
        <f>$D$2*tarifas!$D$12/24</f>
        <v>1.4541666666666666</v>
      </c>
      <c r="J4940" s="13" t="e">
        <f>VLOOKUP(E4940&amp;" "&amp;F4940,tarifas!$A$13:$D$20,4,FALSE)*H4940</f>
        <v>#N/A</v>
      </c>
      <c r="K4940" s="13">
        <f>IF(F4940="COD1",tarifas!$D$11*(SUMIFS($H$11:$H$8770,$F$11:$F$8770,"=COD1",$B$11:$B$8770,"="&amp;B4940)/COUNTIFS($F$11:$F$8770,"=COD1",$B$11:$B$8770,"="&amp;B4940))/COUNTIFS($A$11:$A$8770,"="&amp;A4940,$F$11:$F$8770,"=COD1"),0)</f>
        <v>0</v>
      </c>
      <c r="L4940" s="13" t="e">
        <f>(VLOOKUP(F4940,tarifas!$C$7:$D$10,2,FALSE)+tarifas!$D$21)*datos!H4940</f>
        <v>#N/A</v>
      </c>
      <c r="M4940">
        <v>380.26054999999997</v>
      </c>
      <c r="N4940" s="13" t="e">
        <f t="shared" ref="N4940:N5003" si="701">(I4940+J4940+K4940+L4940)*1.23</f>
        <v>#N/A</v>
      </c>
      <c r="O4940">
        <f t="shared" ref="O4940:O5003" si="702">IF(M4940&lt;H4940,M4940,H4940)</f>
        <v>380.26054999999997</v>
      </c>
      <c r="P4940" s="12">
        <f t="shared" ref="P4940:P5003" si="703">H4940-O4940</f>
        <v>112.61924069943558</v>
      </c>
      <c r="Q4940">
        <f t="shared" ref="Q4940:Q5003" si="704">IF(M4940&lt;H4940,0,M4940-H4940)</f>
        <v>0</v>
      </c>
      <c r="R4940">
        <f>$D$2*tarifas!$D$12/24</f>
        <v>1.4541666666666666</v>
      </c>
      <c r="S4940" t="e">
        <f>VLOOKUP(E4940&amp;" "&amp;F4940,tarifas!$A$13:$D$20,4,FALSE)*P4940</f>
        <v>#N/A</v>
      </c>
      <c r="T4940">
        <f>IF(F4940="COD1",tarifas!$D$11*(SUMIFS($P$11:$P$8770,$F$11:$F$8770,"=COD1",$B$11:$B$8770,"="&amp;B4940)/COUNTIFS($F$11:$F$8770,"=COD1",$B$11:$B$8770,"="&amp;B4940))/COUNTIFS($A$11:$A$8770,"="&amp;A4940,$F$11:$F$8770,"=COD1"),0)</f>
        <v>0</v>
      </c>
      <c r="U4940" t="e">
        <f>(VLOOKUP(F4940,tarifas!$C$7:$D$10,2,FALSE)+tarifas!$D$21)*datos!P4940</f>
        <v>#N/A</v>
      </c>
      <c r="V4940" t="e">
        <f t="shared" ref="V4940:V5003" si="705">(R4940+S4940+T4940+U4940)*1.23</f>
        <v>#N/A</v>
      </c>
      <c r="W4940">
        <f t="shared" ref="W4940:W5003" si="706">0.9*G4940/1000*Q4940</f>
        <v>0</v>
      </c>
    </row>
    <row r="4941" spans="1:23" x14ac:dyDescent="0.25">
      <c r="A4941">
        <f t="shared" si="699"/>
        <v>204</v>
      </c>
      <c r="B4941">
        <f t="shared" si="700"/>
        <v>7</v>
      </c>
      <c r="C4941" s="1">
        <f t="shared" ref="C4941:C5004" si="707">+C4940+1/24</f>
        <v>41845.41666665471</v>
      </c>
      <c r="D4941" s="7">
        <v>201.42424242424244</v>
      </c>
      <c r="E4941" s="7"/>
      <c r="G4941">
        <v>55.02</v>
      </c>
      <c r="H4941" s="12">
        <v>528.93120465241282</v>
      </c>
      <c r="I4941" s="13">
        <f>$D$2*tarifas!$D$12/24</f>
        <v>1.4541666666666666</v>
      </c>
      <c r="J4941" s="13" t="e">
        <f>VLOOKUP(E4941&amp;" "&amp;F4941,tarifas!$A$13:$D$20,4,FALSE)*H4941</f>
        <v>#N/A</v>
      </c>
      <c r="K4941" s="13">
        <f>IF(F4941="COD1",tarifas!$D$11*(SUMIFS($H$11:$H$8770,$F$11:$F$8770,"=COD1",$B$11:$B$8770,"="&amp;B4941)/COUNTIFS($F$11:$F$8770,"=COD1",$B$11:$B$8770,"="&amp;B4941))/COUNTIFS($A$11:$A$8770,"="&amp;A4941,$F$11:$F$8770,"=COD1"),0)</f>
        <v>0</v>
      </c>
      <c r="L4941" s="13" t="e">
        <f>(VLOOKUP(F4941,tarifas!$C$7:$D$10,2,FALSE)+tarifas!$D$21)*datos!H4941</f>
        <v>#N/A</v>
      </c>
      <c r="M4941">
        <v>441.12387999999999</v>
      </c>
      <c r="N4941" s="13" t="e">
        <f t="shared" si="701"/>
        <v>#N/A</v>
      </c>
      <c r="O4941">
        <f t="shared" si="702"/>
        <v>441.12387999999999</v>
      </c>
      <c r="P4941" s="12">
        <f t="shared" si="703"/>
        <v>87.807324652412831</v>
      </c>
      <c r="Q4941">
        <f t="shared" si="704"/>
        <v>0</v>
      </c>
      <c r="R4941">
        <f>$D$2*tarifas!$D$12/24</f>
        <v>1.4541666666666666</v>
      </c>
      <c r="S4941" t="e">
        <f>VLOOKUP(E4941&amp;" "&amp;F4941,tarifas!$A$13:$D$20,4,FALSE)*P4941</f>
        <v>#N/A</v>
      </c>
      <c r="T4941">
        <f>IF(F4941="COD1",tarifas!$D$11*(SUMIFS($P$11:$P$8770,$F$11:$F$8770,"=COD1",$B$11:$B$8770,"="&amp;B4941)/COUNTIFS($F$11:$F$8770,"=COD1",$B$11:$B$8770,"="&amp;B4941))/COUNTIFS($A$11:$A$8770,"="&amp;A4941,$F$11:$F$8770,"=COD1"),0)</f>
        <v>0</v>
      </c>
      <c r="U4941" t="e">
        <f>(VLOOKUP(F4941,tarifas!$C$7:$D$10,2,FALSE)+tarifas!$D$21)*datos!P4941</f>
        <v>#N/A</v>
      </c>
      <c r="V4941" t="e">
        <f t="shared" si="705"/>
        <v>#N/A</v>
      </c>
      <c r="W4941">
        <f t="shared" si="706"/>
        <v>0</v>
      </c>
    </row>
    <row r="4942" spans="1:23" x14ac:dyDescent="0.25">
      <c r="A4942">
        <f t="shared" si="699"/>
        <v>204</v>
      </c>
      <c r="B4942">
        <f t="shared" si="700"/>
        <v>7</v>
      </c>
      <c r="C4942" s="1">
        <f t="shared" si="707"/>
        <v>41845.458333321374</v>
      </c>
      <c r="D4942" s="7">
        <v>419.84848484848487</v>
      </c>
      <c r="E4942" s="7"/>
      <c r="G4942">
        <v>56.18</v>
      </c>
      <c r="H4942" s="12">
        <v>374.12340475274959</v>
      </c>
      <c r="I4942" s="13">
        <f>$D$2*tarifas!$D$12/24</f>
        <v>1.4541666666666666</v>
      </c>
      <c r="J4942" s="13" t="e">
        <f>VLOOKUP(E4942&amp;" "&amp;F4942,tarifas!$A$13:$D$20,4,FALSE)*H4942</f>
        <v>#N/A</v>
      </c>
      <c r="K4942" s="13">
        <f>IF(F4942="COD1",tarifas!$D$11*(SUMIFS($H$11:$H$8770,$F$11:$F$8770,"=COD1",$B$11:$B$8770,"="&amp;B4942)/COUNTIFS($F$11:$F$8770,"=COD1",$B$11:$B$8770,"="&amp;B4942))/COUNTIFS($A$11:$A$8770,"="&amp;A4942,$F$11:$F$8770,"=COD1"),0)</f>
        <v>0</v>
      </c>
      <c r="L4942" s="13" t="e">
        <f>(VLOOKUP(F4942,tarifas!$C$7:$D$10,2,FALSE)+tarifas!$D$21)*datos!H4942</f>
        <v>#N/A</v>
      </c>
      <c r="M4942">
        <v>474.02776</v>
      </c>
      <c r="N4942" s="13" t="e">
        <f t="shared" si="701"/>
        <v>#N/A</v>
      </c>
      <c r="O4942">
        <f t="shared" si="702"/>
        <v>374.12340475274959</v>
      </c>
      <c r="P4942" s="12">
        <f t="shared" si="703"/>
        <v>0</v>
      </c>
      <c r="Q4942">
        <f t="shared" si="704"/>
        <v>99.904355247250408</v>
      </c>
      <c r="R4942">
        <f>$D$2*tarifas!$D$12/24</f>
        <v>1.4541666666666666</v>
      </c>
      <c r="S4942" t="e">
        <f>VLOOKUP(E4942&amp;" "&amp;F4942,tarifas!$A$13:$D$20,4,FALSE)*P4942</f>
        <v>#N/A</v>
      </c>
      <c r="T4942">
        <f>IF(F4942="COD1",tarifas!$D$11*(SUMIFS($P$11:$P$8770,$F$11:$F$8770,"=COD1",$B$11:$B$8770,"="&amp;B4942)/COUNTIFS($F$11:$F$8770,"=COD1",$B$11:$B$8770,"="&amp;B4942))/COUNTIFS($A$11:$A$8770,"="&amp;A4942,$F$11:$F$8770,"=COD1"),0)</f>
        <v>0</v>
      </c>
      <c r="U4942" t="e">
        <f>(VLOOKUP(F4942,tarifas!$C$7:$D$10,2,FALSE)+tarifas!$D$21)*datos!P4942</f>
        <v>#N/A</v>
      </c>
      <c r="V4942" t="e">
        <f t="shared" si="705"/>
        <v>#N/A</v>
      </c>
      <c r="W4942">
        <f t="shared" si="706"/>
        <v>5.0513640100114747</v>
      </c>
    </row>
    <row r="4943" spans="1:23" x14ac:dyDescent="0.25">
      <c r="A4943">
        <f t="shared" si="699"/>
        <v>204</v>
      </c>
      <c r="B4943">
        <f t="shared" si="700"/>
        <v>7</v>
      </c>
      <c r="C4943" s="1">
        <f t="shared" si="707"/>
        <v>41845.499999988038</v>
      </c>
      <c r="D4943" s="7">
        <v>623.07575757575762</v>
      </c>
      <c r="E4943" s="7"/>
      <c r="G4943">
        <v>55.96</v>
      </c>
      <c r="H4943" s="12">
        <v>352.5903388120322</v>
      </c>
      <c r="I4943" s="13">
        <f>$D$2*tarifas!$D$12/24</f>
        <v>1.4541666666666666</v>
      </c>
      <c r="J4943" s="13" t="e">
        <f>VLOOKUP(E4943&amp;" "&amp;F4943,tarifas!$A$13:$D$20,4,FALSE)*H4943</f>
        <v>#N/A</v>
      </c>
      <c r="K4943" s="13">
        <f>IF(F4943="COD1",tarifas!$D$11*(SUMIFS($H$11:$H$8770,$F$11:$F$8770,"=COD1",$B$11:$B$8770,"="&amp;B4943)/COUNTIFS($F$11:$F$8770,"=COD1",$B$11:$B$8770,"="&amp;B4943))/COUNTIFS($A$11:$A$8770,"="&amp;A4943,$F$11:$F$8770,"=COD1"),0)</f>
        <v>0</v>
      </c>
      <c r="L4943" s="13" t="e">
        <f>(VLOOKUP(F4943,tarifas!$C$7:$D$10,2,FALSE)+tarifas!$D$21)*datos!H4943</f>
        <v>#N/A</v>
      </c>
      <c r="M4943">
        <v>478.05824999999999</v>
      </c>
      <c r="N4943" s="13" t="e">
        <f t="shared" si="701"/>
        <v>#N/A</v>
      </c>
      <c r="O4943">
        <f t="shared" si="702"/>
        <v>352.5903388120322</v>
      </c>
      <c r="P4943" s="12">
        <f t="shared" si="703"/>
        <v>0</v>
      </c>
      <c r="Q4943">
        <f t="shared" si="704"/>
        <v>125.46791118796779</v>
      </c>
      <c r="R4943">
        <f>$D$2*tarifas!$D$12/24</f>
        <v>1.4541666666666666</v>
      </c>
      <c r="S4943" t="e">
        <f>VLOOKUP(E4943&amp;" "&amp;F4943,tarifas!$A$13:$D$20,4,FALSE)*P4943</f>
        <v>#N/A</v>
      </c>
      <c r="T4943">
        <f>IF(F4943="COD1",tarifas!$D$11*(SUMIFS($P$11:$P$8770,$F$11:$F$8770,"=COD1",$B$11:$B$8770,"="&amp;B4943)/COUNTIFS($F$11:$F$8770,"=COD1",$B$11:$B$8770,"="&amp;B4943))/COUNTIFS($A$11:$A$8770,"="&amp;A4943,$F$11:$F$8770,"=COD1"),0)</f>
        <v>0</v>
      </c>
      <c r="U4943" t="e">
        <f>(VLOOKUP(F4943,tarifas!$C$7:$D$10,2,FALSE)+tarifas!$D$21)*datos!P4943</f>
        <v>#N/A</v>
      </c>
      <c r="V4943" t="e">
        <f t="shared" si="705"/>
        <v>#N/A</v>
      </c>
      <c r="W4943">
        <f t="shared" si="706"/>
        <v>6.3190658790708101</v>
      </c>
    </row>
    <row r="4944" spans="1:23" x14ac:dyDescent="0.25">
      <c r="A4944">
        <f t="shared" si="699"/>
        <v>204</v>
      </c>
      <c r="B4944">
        <f t="shared" si="700"/>
        <v>7</v>
      </c>
      <c r="C4944" s="1">
        <f t="shared" si="707"/>
        <v>41845.541666654703</v>
      </c>
      <c r="D4944" s="7">
        <v>527.77272727272725</v>
      </c>
      <c r="E4944" s="7"/>
      <c r="G4944">
        <v>54.87</v>
      </c>
      <c r="H4944" s="12">
        <v>460.86566057222956</v>
      </c>
      <c r="I4944" s="13">
        <f>$D$2*tarifas!$D$12/24</f>
        <v>1.4541666666666666</v>
      </c>
      <c r="J4944" s="13" t="e">
        <f>VLOOKUP(E4944&amp;" "&amp;F4944,tarifas!$A$13:$D$20,4,FALSE)*H4944</f>
        <v>#N/A</v>
      </c>
      <c r="K4944" s="13">
        <f>IF(F4944="COD1",tarifas!$D$11*(SUMIFS($H$11:$H$8770,$F$11:$F$8770,"=COD1",$B$11:$B$8770,"="&amp;B4944)/COUNTIFS($F$11:$F$8770,"=COD1",$B$11:$B$8770,"="&amp;B4944))/COUNTIFS($A$11:$A$8770,"="&amp;A4944,$F$11:$F$8770,"=COD1"),0)</f>
        <v>0</v>
      </c>
      <c r="L4944" s="13" t="e">
        <f>(VLOOKUP(F4944,tarifas!$C$7:$D$10,2,FALSE)+tarifas!$D$21)*datos!H4944</f>
        <v>#N/A</v>
      </c>
      <c r="M4944">
        <v>462.24326000000002</v>
      </c>
      <c r="N4944" s="13" t="e">
        <f t="shared" si="701"/>
        <v>#N/A</v>
      </c>
      <c r="O4944">
        <f t="shared" si="702"/>
        <v>460.86566057222956</v>
      </c>
      <c r="P4944" s="12">
        <f t="shared" si="703"/>
        <v>0</v>
      </c>
      <c r="Q4944">
        <f t="shared" si="704"/>
        <v>1.3775994277704626</v>
      </c>
      <c r="R4944">
        <f>$D$2*tarifas!$D$12/24</f>
        <v>1.4541666666666666</v>
      </c>
      <c r="S4944" t="e">
        <f>VLOOKUP(E4944&amp;" "&amp;F4944,tarifas!$A$13:$D$20,4,FALSE)*P4944</f>
        <v>#N/A</v>
      </c>
      <c r="T4944">
        <f>IF(F4944="COD1",tarifas!$D$11*(SUMIFS($P$11:$P$8770,$F$11:$F$8770,"=COD1",$B$11:$B$8770,"="&amp;B4944)/COUNTIFS($F$11:$F$8770,"=COD1",$B$11:$B$8770,"="&amp;B4944))/COUNTIFS($A$11:$A$8770,"="&amp;A4944,$F$11:$F$8770,"=COD1"),0)</f>
        <v>0</v>
      </c>
      <c r="U4944" t="e">
        <f>(VLOOKUP(F4944,tarifas!$C$7:$D$10,2,FALSE)+tarifas!$D$21)*datos!P4944</f>
        <v>#N/A</v>
      </c>
      <c r="V4944" t="e">
        <f t="shared" si="705"/>
        <v>#N/A</v>
      </c>
      <c r="W4944">
        <f t="shared" si="706"/>
        <v>6.8029992541588757E-2</v>
      </c>
    </row>
    <row r="4945" spans="1:23" x14ac:dyDescent="0.25">
      <c r="A4945">
        <f t="shared" si="699"/>
        <v>204</v>
      </c>
      <c r="B4945">
        <f t="shared" si="700"/>
        <v>7</v>
      </c>
      <c r="C4945" s="1">
        <f t="shared" si="707"/>
        <v>41845.583333321367</v>
      </c>
      <c r="D4945" s="7">
        <v>650.12121212121212</v>
      </c>
      <c r="E4945" s="7"/>
      <c r="G4945">
        <v>52.45</v>
      </c>
      <c r="H4945" s="12">
        <v>464.59944902344131</v>
      </c>
      <c r="I4945" s="13">
        <f>$D$2*tarifas!$D$12/24</f>
        <v>1.4541666666666666</v>
      </c>
      <c r="J4945" s="13" t="e">
        <f>VLOOKUP(E4945&amp;" "&amp;F4945,tarifas!$A$13:$D$20,4,FALSE)*H4945</f>
        <v>#N/A</v>
      </c>
      <c r="K4945" s="13">
        <f>IF(F4945="COD1",tarifas!$D$11*(SUMIFS($H$11:$H$8770,$F$11:$F$8770,"=COD1",$B$11:$B$8770,"="&amp;B4945)/COUNTIFS($F$11:$F$8770,"=COD1",$B$11:$B$8770,"="&amp;B4945))/COUNTIFS($A$11:$A$8770,"="&amp;A4945,$F$11:$F$8770,"=COD1"),0)</f>
        <v>0</v>
      </c>
      <c r="L4945" s="13" t="e">
        <f>(VLOOKUP(F4945,tarifas!$C$7:$D$10,2,FALSE)+tarifas!$D$21)*datos!H4945</f>
        <v>#N/A</v>
      </c>
      <c r="M4945">
        <v>413.99953000000005</v>
      </c>
      <c r="N4945" s="13" t="e">
        <f t="shared" si="701"/>
        <v>#N/A</v>
      </c>
      <c r="O4945">
        <f t="shared" si="702"/>
        <v>413.99953000000005</v>
      </c>
      <c r="P4945" s="12">
        <f t="shared" si="703"/>
        <v>50.599919023441259</v>
      </c>
      <c r="Q4945">
        <f t="shared" si="704"/>
        <v>0</v>
      </c>
      <c r="R4945">
        <f>$D$2*tarifas!$D$12/24</f>
        <v>1.4541666666666666</v>
      </c>
      <c r="S4945" t="e">
        <f>VLOOKUP(E4945&amp;" "&amp;F4945,tarifas!$A$13:$D$20,4,FALSE)*P4945</f>
        <v>#N/A</v>
      </c>
      <c r="T4945">
        <f>IF(F4945="COD1",tarifas!$D$11*(SUMIFS($P$11:$P$8770,$F$11:$F$8770,"=COD1",$B$11:$B$8770,"="&amp;B4945)/COUNTIFS($F$11:$F$8770,"=COD1",$B$11:$B$8770,"="&amp;B4945))/COUNTIFS($A$11:$A$8770,"="&amp;A4945,$F$11:$F$8770,"=COD1"),0)</f>
        <v>0</v>
      </c>
      <c r="U4945" t="e">
        <f>(VLOOKUP(F4945,tarifas!$C$7:$D$10,2,FALSE)+tarifas!$D$21)*datos!P4945</f>
        <v>#N/A</v>
      </c>
      <c r="V4945" t="e">
        <f t="shared" si="705"/>
        <v>#N/A</v>
      </c>
      <c r="W4945">
        <f t="shared" si="706"/>
        <v>0</v>
      </c>
    </row>
    <row r="4946" spans="1:23" x14ac:dyDescent="0.25">
      <c r="A4946">
        <f t="shared" si="699"/>
        <v>204</v>
      </c>
      <c r="B4946">
        <f t="shared" si="700"/>
        <v>7</v>
      </c>
      <c r="C4946" s="1">
        <f t="shared" si="707"/>
        <v>41845.624999988031</v>
      </c>
      <c r="D4946" s="7">
        <v>464.66666666666674</v>
      </c>
      <c r="E4946" s="7"/>
      <c r="G4946">
        <v>53.69</v>
      </c>
      <c r="H4946" s="12">
        <v>468.39886919016084</v>
      </c>
      <c r="I4946" s="13">
        <f>$D$2*tarifas!$D$12/24</f>
        <v>1.4541666666666666</v>
      </c>
      <c r="J4946" s="13" t="e">
        <f>VLOOKUP(E4946&amp;" "&amp;F4946,tarifas!$A$13:$D$20,4,FALSE)*H4946</f>
        <v>#N/A</v>
      </c>
      <c r="K4946" s="13">
        <f>IF(F4946="COD1",tarifas!$D$11*(SUMIFS($H$11:$H$8770,$F$11:$F$8770,"=COD1",$B$11:$B$8770,"="&amp;B4946)/COUNTIFS($F$11:$F$8770,"=COD1",$B$11:$B$8770,"="&amp;B4946))/COUNTIFS($A$11:$A$8770,"="&amp;A4946,$F$11:$F$8770,"=COD1"),0)</f>
        <v>0</v>
      </c>
      <c r="L4946" s="13" t="e">
        <f>(VLOOKUP(F4946,tarifas!$C$7:$D$10,2,FALSE)+tarifas!$D$21)*datos!H4946</f>
        <v>#N/A</v>
      </c>
      <c r="M4946">
        <v>332.22865999999999</v>
      </c>
      <c r="N4946" s="13" t="e">
        <f t="shared" si="701"/>
        <v>#N/A</v>
      </c>
      <c r="O4946">
        <f t="shared" si="702"/>
        <v>332.22865999999999</v>
      </c>
      <c r="P4946" s="12">
        <f t="shared" si="703"/>
        <v>136.17020919016085</v>
      </c>
      <c r="Q4946">
        <f t="shared" si="704"/>
        <v>0</v>
      </c>
      <c r="R4946">
        <f>$D$2*tarifas!$D$12/24</f>
        <v>1.4541666666666666</v>
      </c>
      <c r="S4946" t="e">
        <f>VLOOKUP(E4946&amp;" "&amp;F4946,tarifas!$A$13:$D$20,4,FALSE)*P4946</f>
        <v>#N/A</v>
      </c>
      <c r="T4946">
        <f>IF(F4946="COD1",tarifas!$D$11*(SUMIFS($P$11:$P$8770,$F$11:$F$8770,"=COD1",$B$11:$B$8770,"="&amp;B4946)/COUNTIFS($F$11:$F$8770,"=COD1",$B$11:$B$8770,"="&amp;B4946))/COUNTIFS($A$11:$A$8770,"="&amp;A4946,$F$11:$F$8770,"=COD1"),0)</f>
        <v>0</v>
      </c>
      <c r="U4946" t="e">
        <f>(VLOOKUP(F4946,tarifas!$C$7:$D$10,2,FALSE)+tarifas!$D$21)*datos!P4946</f>
        <v>#N/A</v>
      </c>
      <c r="V4946" t="e">
        <f t="shared" si="705"/>
        <v>#N/A</v>
      </c>
      <c r="W4946">
        <f t="shared" si="706"/>
        <v>0</v>
      </c>
    </row>
    <row r="4947" spans="1:23" x14ac:dyDescent="0.25">
      <c r="A4947">
        <f t="shared" si="699"/>
        <v>204</v>
      </c>
      <c r="B4947">
        <f t="shared" si="700"/>
        <v>7</v>
      </c>
      <c r="C4947" s="1">
        <f t="shared" si="707"/>
        <v>41845.666666654695</v>
      </c>
      <c r="D4947" s="7">
        <v>420.87878787878788</v>
      </c>
      <c r="E4947" s="7"/>
      <c r="G4947">
        <v>53.28</v>
      </c>
      <c r="H4947" s="12">
        <v>432.91311915157507</v>
      </c>
      <c r="I4947" s="13">
        <f>$D$2*tarifas!$D$12/24</f>
        <v>1.4541666666666666</v>
      </c>
      <c r="J4947" s="13" t="e">
        <f>VLOOKUP(E4947&amp;" "&amp;F4947,tarifas!$A$13:$D$20,4,FALSE)*H4947</f>
        <v>#N/A</v>
      </c>
      <c r="K4947" s="13">
        <f>IF(F4947="COD1",tarifas!$D$11*(SUMIFS($H$11:$H$8770,$F$11:$F$8770,"=COD1",$B$11:$B$8770,"="&amp;B4947)/COUNTIFS($F$11:$F$8770,"=COD1",$B$11:$B$8770,"="&amp;B4947))/COUNTIFS($A$11:$A$8770,"="&amp;A4947,$F$11:$F$8770,"=COD1"),0)</f>
        <v>0</v>
      </c>
      <c r="L4947" s="13" t="e">
        <f>(VLOOKUP(F4947,tarifas!$C$7:$D$10,2,FALSE)+tarifas!$D$21)*datos!H4947</f>
        <v>#N/A</v>
      </c>
      <c r="M4947">
        <v>218.53614999999999</v>
      </c>
      <c r="N4947" s="13" t="e">
        <f t="shared" si="701"/>
        <v>#N/A</v>
      </c>
      <c r="O4947">
        <f t="shared" si="702"/>
        <v>218.53614999999999</v>
      </c>
      <c r="P4947" s="12">
        <f t="shared" si="703"/>
        <v>214.37696915157508</v>
      </c>
      <c r="Q4947">
        <f t="shared" si="704"/>
        <v>0</v>
      </c>
      <c r="R4947">
        <f>$D$2*tarifas!$D$12/24</f>
        <v>1.4541666666666666</v>
      </c>
      <c r="S4947" t="e">
        <f>VLOOKUP(E4947&amp;" "&amp;F4947,tarifas!$A$13:$D$20,4,FALSE)*P4947</f>
        <v>#N/A</v>
      </c>
      <c r="T4947">
        <f>IF(F4947="COD1",tarifas!$D$11*(SUMIFS($P$11:$P$8770,$F$11:$F$8770,"=COD1",$B$11:$B$8770,"="&amp;B4947)/COUNTIFS($F$11:$F$8770,"=COD1",$B$11:$B$8770,"="&amp;B4947))/COUNTIFS($A$11:$A$8770,"="&amp;A4947,$F$11:$F$8770,"=COD1"),0)</f>
        <v>0</v>
      </c>
      <c r="U4947" t="e">
        <f>(VLOOKUP(F4947,tarifas!$C$7:$D$10,2,FALSE)+tarifas!$D$21)*datos!P4947</f>
        <v>#N/A</v>
      </c>
      <c r="V4947" t="e">
        <f t="shared" si="705"/>
        <v>#N/A</v>
      </c>
      <c r="W4947">
        <f t="shared" si="706"/>
        <v>0</v>
      </c>
    </row>
    <row r="4948" spans="1:23" x14ac:dyDescent="0.25">
      <c r="A4948">
        <f t="shared" si="699"/>
        <v>204</v>
      </c>
      <c r="B4948">
        <f t="shared" si="700"/>
        <v>7</v>
      </c>
      <c r="C4948" s="1">
        <f t="shared" si="707"/>
        <v>41845.70833332136</v>
      </c>
      <c r="D4948" s="7">
        <v>294.92424242424244</v>
      </c>
      <c r="E4948" s="7"/>
      <c r="G4948">
        <v>52.2</v>
      </c>
      <c r="H4948" s="12">
        <v>358.0434047137278</v>
      </c>
      <c r="I4948" s="13">
        <f>$D$2*tarifas!$D$12/24</f>
        <v>1.4541666666666666</v>
      </c>
      <c r="J4948" s="13" t="e">
        <f>VLOOKUP(E4948&amp;" "&amp;F4948,tarifas!$A$13:$D$20,4,FALSE)*H4948</f>
        <v>#N/A</v>
      </c>
      <c r="K4948" s="13">
        <f>IF(F4948="COD1",tarifas!$D$11*(SUMIFS($H$11:$H$8770,$F$11:$F$8770,"=COD1",$B$11:$B$8770,"="&amp;B4948)/COUNTIFS($F$11:$F$8770,"=COD1",$B$11:$B$8770,"="&amp;B4948))/COUNTIFS($A$11:$A$8770,"="&amp;A4948,$F$11:$F$8770,"=COD1"),0)</f>
        <v>0</v>
      </c>
      <c r="L4948" s="13" t="e">
        <f>(VLOOKUP(F4948,tarifas!$C$7:$D$10,2,FALSE)+tarifas!$D$21)*datos!H4948</f>
        <v>#N/A</v>
      </c>
      <c r="M4948">
        <v>86.718729999999994</v>
      </c>
      <c r="N4948" s="13" t="e">
        <f t="shared" si="701"/>
        <v>#N/A</v>
      </c>
      <c r="O4948">
        <f t="shared" si="702"/>
        <v>86.718729999999994</v>
      </c>
      <c r="P4948" s="12">
        <f t="shared" si="703"/>
        <v>271.3246747137278</v>
      </c>
      <c r="Q4948">
        <f t="shared" si="704"/>
        <v>0</v>
      </c>
      <c r="R4948">
        <f>$D$2*tarifas!$D$12/24</f>
        <v>1.4541666666666666</v>
      </c>
      <c r="S4948" t="e">
        <f>VLOOKUP(E4948&amp;" "&amp;F4948,tarifas!$A$13:$D$20,4,FALSE)*P4948</f>
        <v>#N/A</v>
      </c>
      <c r="T4948">
        <f>IF(F4948="COD1",tarifas!$D$11*(SUMIFS($P$11:$P$8770,$F$11:$F$8770,"=COD1",$B$11:$B$8770,"="&amp;B4948)/COUNTIFS($F$11:$F$8770,"=COD1",$B$11:$B$8770,"="&amp;B4948))/COUNTIFS($A$11:$A$8770,"="&amp;A4948,$F$11:$F$8770,"=COD1"),0)</f>
        <v>0</v>
      </c>
      <c r="U4948" t="e">
        <f>(VLOOKUP(F4948,tarifas!$C$7:$D$10,2,FALSE)+tarifas!$D$21)*datos!P4948</f>
        <v>#N/A</v>
      </c>
      <c r="V4948" t="e">
        <f t="shared" si="705"/>
        <v>#N/A</v>
      </c>
      <c r="W4948">
        <f t="shared" si="706"/>
        <v>0</v>
      </c>
    </row>
    <row r="4949" spans="1:23" x14ac:dyDescent="0.25">
      <c r="A4949">
        <f t="shared" si="699"/>
        <v>204</v>
      </c>
      <c r="B4949">
        <f t="shared" si="700"/>
        <v>7</v>
      </c>
      <c r="C4949" s="1">
        <f t="shared" si="707"/>
        <v>41845.749999988024</v>
      </c>
      <c r="D4949" s="7">
        <v>195.75757575757578</v>
      </c>
      <c r="E4949" s="7"/>
      <c r="G4949">
        <v>51.5</v>
      </c>
      <c r="H4949" s="12">
        <v>271.56061829628942</v>
      </c>
      <c r="I4949" s="13">
        <f>$D$2*tarifas!$D$12/24</f>
        <v>1.4541666666666666</v>
      </c>
      <c r="J4949" s="13" t="e">
        <f>VLOOKUP(E4949&amp;" "&amp;F4949,tarifas!$A$13:$D$20,4,FALSE)*H4949</f>
        <v>#N/A</v>
      </c>
      <c r="K4949" s="13">
        <f>IF(F4949="COD1",tarifas!$D$11*(SUMIFS($H$11:$H$8770,$F$11:$F$8770,"=COD1",$B$11:$B$8770,"="&amp;B4949)/COUNTIFS($F$11:$F$8770,"=COD1",$B$11:$B$8770,"="&amp;B4949))/COUNTIFS($A$11:$A$8770,"="&amp;A4949,$F$11:$F$8770,"=COD1"),0)</f>
        <v>0</v>
      </c>
      <c r="L4949" s="13" t="e">
        <f>(VLOOKUP(F4949,tarifas!$C$7:$D$10,2,FALSE)+tarifas!$D$21)*datos!H4949</f>
        <v>#N/A</v>
      </c>
      <c r="M4949">
        <v>12.0867</v>
      </c>
      <c r="N4949" s="13" t="e">
        <f t="shared" si="701"/>
        <v>#N/A</v>
      </c>
      <c r="O4949">
        <f t="shared" si="702"/>
        <v>12.0867</v>
      </c>
      <c r="P4949" s="12">
        <f t="shared" si="703"/>
        <v>259.47391829628941</v>
      </c>
      <c r="Q4949">
        <f t="shared" si="704"/>
        <v>0</v>
      </c>
      <c r="R4949">
        <f>$D$2*tarifas!$D$12/24</f>
        <v>1.4541666666666666</v>
      </c>
      <c r="S4949" t="e">
        <f>VLOOKUP(E4949&amp;" "&amp;F4949,tarifas!$A$13:$D$20,4,FALSE)*P4949</f>
        <v>#N/A</v>
      </c>
      <c r="T4949">
        <f>IF(F4949="COD1",tarifas!$D$11*(SUMIFS($P$11:$P$8770,$F$11:$F$8770,"=COD1",$B$11:$B$8770,"="&amp;B4949)/COUNTIFS($F$11:$F$8770,"=COD1",$B$11:$B$8770,"="&amp;B4949))/COUNTIFS($A$11:$A$8770,"="&amp;A4949,$F$11:$F$8770,"=COD1"),0)</f>
        <v>0</v>
      </c>
      <c r="U4949" t="e">
        <f>(VLOOKUP(F4949,tarifas!$C$7:$D$10,2,FALSE)+tarifas!$D$21)*datos!P4949</f>
        <v>#N/A</v>
      </c>
      <c r="V4949" t="e">
        <f t="shared" si="705"/>
        <v>#N/A</v>
      </c>
      <c r="W4949">
        <f t="shared" si="706"/>
        <v>0</v>
      </c>
    </row>
    <row r="4950" spans="1:23" x14ac:dyDescent="0.25">
      <c r="A4950">
        <f t="shared" si="699"/>
        <v>204</v>
      </c>
      <c r="B4950">
        <f t="shared" si="700"/>
        <v>7</v>
      </c>
      <c r="C4950" s="1">
        <f t="shared" si="707"/>
        <v>41845.791666654688</v>
      </c>
      <c r="D4950" s="7">
        <v>89.12121212121211</v>
      </c>
      <c r="E4950" s="7"/>
      <c r="G4950">
        <v>51.5</v>
      </c>
      <c r="H4950" s="12">
        <v>201.14103482483455</v>
      </c>
      <c r="I4950" s="13">
        <f>$D$2*tarifas!$D$12/24</f>
        <v>1.4541666666666666</v>
      </c>
      <c r="J4950" s="13" t="e">
        <f>VLOOKUP(E4950&amp;" "&amp;F4950,tarifas!$A$13:$D$20,4,FALSE)*H4950</f>
        <v>#N/A</v>
      </c>
      <c r="K4950" s="13">
        <f>IF(F4950="COD1",tarifas!$D$11*(SUMIFS($H$11:$H$8770,$F$11:$F$8770,"=COD1",$B$11:$B$8770,"="&amp;B4950)/COUNTIFS($F$11:$F$8770,"=COD1",$B$11:$B$8770,"="&amp;B4950))/COUNTIFS($A$11:$A$8770,"="&amp;A4950,$F$11:$F$8770,"=COD1"),0)</f>
        <v>0</v>
      </c>
      <c r="L4950" s="13" t="e">
        <f>(VLOOKUP(F4950,tarifas!$C$7:$D$10,2,FALSE)+tarifas!$D$21)*datos!H4950</f>
        <v>#N/A</v>
      </c>
      <c r="M4950">
        <v>0</v>
      </c>
      <c r="N4950" s="13" t="e">
        <f t="shared" si="701"/>
        <v>#N/A</v>
      </c>
      <c r="O4950">
        <f t="shared" si="702"/>
        <v>0</v>
      </c>
      <c r="P4950" s="12">
        <f t="shared" si="703"/>
        <v>201.14103482483455</v>
      </c>
      <c r="Q4950">
        <f t="shared" si="704"/>
        <v>0</v>
      </c>
      <c r="R4950">
        <f>$D$2*tarifas!$D$12/24</f>
        <v>1.4541666666666666</v>
      </c>
      <c r="S4950" t="e">
        <f>VLOOKUP(E4950&amp;" "&amp;F4950,tarifas!$A$13:$D$20,4,FALSE)*P4950</f>
        <v>#N/A</v>
      </c>
      <c r="T4950">
        <f>IF(F4950="COD1",tarifas!$D$11*(SUMIFS($P$11:$P$8770,$F$11:$F$8770,"=COD1",$B$11:$B$8770,"="&amp;B4950)/COUNTIFS($F$11:$F$8770,"=COD1",$B$11:$B$8770,"="&amp;B4950))/COUNTIFS($A$11:$A$8770,"="&amp;A4950,$F$11:$F$8770,"=COD1"),0)</f>
        <v>0</v>
      </c>
      <c r="U4950" t="e">
        <f>(VLOOKUP(F4950,tarifas!$C$7:$D$10,2,FALSE)+tarifas!$D$21)*datos!P4950</f>
        <v>#N/A</v>
      </c>
      <c r="V4950" t="e">
        <f t="shared" si="705"/>
        <v>#N/A</v>
      </c>
      <c r="W4950">
        <f t="shared" si="706"/>
        <v>0</v>
      </c>
    </row>
    <row r="4951" spans="1:23" x14ac:dyDescent="0.25">
      <c r="A4951">
        <f t="shared" si="699"/>
        <v>204</v>
      </c>
      <c r="B4951">
        <f t="shared" si="700"/>
        <v>7</v>
      </c>
      <c r="C4951" s="1">
        <f t="shared" si="707"/>
        <v>41845.833333321352</v>
      </c>
      <c r="D4951" s="7">
        <v>0</v>
      </c>
      <c r="E4951" s="7"/>
      <c r="G4951">
        <v>53.55</v>
      </c>
      <c r="H4951" s="12">
        <v>180.94035259255617</v>
      </c>
      <c r="I4951" s="13">
        <f>$D$2*tarifas!$D$12/24</f>
        <v>1.4541666666666666</v>
      </c>
      <c r="J4951" s="13" t="e">
        <f>VLOOKUP(E4951&amp;" "&amp;F4951,tarifas!$A$13:$D$20,4,FALSE)*H4951</f>
        <v>#N/A</v>
      </c>
      <c r="K4951" s="13">
        <f>IF(F4951="COD1",tarifas!$D$11*(SUMIFS($H$11:$H$8770,$F$11:$F$8770,"=COD1",$B$11:$B$8770,"="&amp;B4951)/COUNTIFS($F$11:$F$8770,"=COD1",$B$11:$B$8770,"="&amp;B4951))/COUNTIFS($A$11:$A$8770,"="&amp;A4951,$F$11:$F$8770,"=COD1"),0)</f>
        <v>0</v>
      </c>
      <c r="L4951" s="13" t="e">
        <f>(VLOOKUP(F4951,tarifas!$C$7:$D$10,2,FALSE)+tarifas!$D$21)*datos!H4951</f>
        <v>#N/A</v>
      </c>
      <c r="M4951">
        <v>0</v>
      </c>
      <c r="N4951" s="13" t="e">
        <f t="shared" si="701"/>
        <v>#N/A</v>
      </c>
      <c r="O4951">
        <f t="shared" si="702"/>
        <v>0</v>
      </c>
      <c r="P4951" s="12">
        <f t="shared" si="703"/>
        <v>180.94035259255617</v>
      </c>
      <c r="Q4951">
        <f t="shared" si="704"/>
        <v>0</v>
      </c>
      <c r="R4951">
        <f>$D$2*tarifas!$D$12/24</f>
        <v>1.4541666666666666</v>
      </c>
      <c r="S4951" t="e">
        <f>VLOOKUP(E4951&amp;" "&amp;F4951,tarifas!$A$13:$D$20,4,FALSE)*P4951</f>
        <v>#N/A</v>
      </c>
      <c r="T4951">
        <f>IF(F4951="COD1",tarifas!$D$11*(SUMIFS($P$11:$P$8770,$F$11:$F$8770,"=COD1",$B$11:$B$8770,"="&amp;B4951)/COUNTIFS($F$11:$F$8770,"=COD1",$B$11:$B$8770,"="&amp;B4951))/COUNTIFS($A$11:$A$8770,"="&amp;A4951,$F$11:$F$8770,"=COD1"),0)</f>
        <v>0</v>
      </c>
      <c r="U4951" t="e">
        <f>(VLOOKUP(F4951,tarifas!$C$7:$D$10,2,FALSE)+tarifas!$D$21)*datos!P4951</f>
        <v>#N/A</v>
      </c>
      <c r="V4951" t="e">
        <f t="shared" si="705"/>
        <v>#N/A</v>
      </c>
      <c r="W4951">
        <f t="shared" si="706"/>
        <v>0</v>
      </c>
    </row>
    <row r="4952" spans="1:23" x14ac:dyDescent="0.25">
      <c r="A4952">
        <f t="shared" si="699"/>
        <v>204</v>
      </c>
      <c r="B4952">
        <f t="shared" si="700"/>
        <v>7</v>
      </c>
      <c r="C4952" s="1">
        <f t="shared" si="707"/>
        <v>41845.874999988016</v>
      </c>
      <c r="D4952" s="7">
        <v>0</v>
      </c>
      <c r="E4952" s="7"/>
      <c r="G4952">
        <v>52.47</v>
      </c>
      <c r="H4952" s="12">
        <v>175.21861637623809</v>
      </c>
      <c r="I4952" s="13">
        <f>$D$2*tarifas!$D$12/24</f>
        <v>1.4541666666666666</v>
      </c>
      <c r="J4952" s="13" t="e">
        <f>VLOOKUP(E4952&amp;" "&amp;F4952,tarifas!$A$13:$D$20,4,FALSE)*H4952</f>
        <v>#N/A</v>
      </c>
      <c r="K4952" s="13">
        <f>IF(F4952="COD1",tarifas!$D$11*(SUMIFS($H$11:$H$8770,$F$11:$F$8770,"=COD1",$B$11:$B$8770,"="&amp;B4952)/COUNTIFS($F$11:$F$8770,"=COD1",$B$11:$B$8770,"="&amp;B4952))/COUNTIFS($A$11:$A$8770,"="&amp;A4952,$F$11:$F$8770,"=COD1"),0)</f>
        <v>0</v>
      </c>
      <c r="L4952" s="13" t="e">
        <f>(VLOOKUP(F4952,tarifas!$C$7:$D$10,2,FALSE)+tarifas!$D$21)*datos!H4952</f>
        <v>#N/A</v>
      </c>
      <c r="M4952">
        <v>0</v>
      </c>
      <c r="N4952" s="13" t="e">
        <f t="shared" si="701"/>
        <v>#N/A</v>
      </c>
      <c r="O4952">
        <f t="shared" si="702"/>
        <v>0</v>
      </c>
      <c r="P4952" s="12">
        <f t="shared" si="703"/>
        <v>175.21861637623809</v>
      </c>
      <c r="Q4952">
        <f t="shared" si="704"/>
        <v>0</v>
      </c>
      <c r="R4952">
        <f>$D$2*tarifas!$D$12/24</f>
        <v>1.4541666666666666</v>
      </c>
      <c r="S4952" t="e">
        <f>VLOOKUP(E4952&amp;" "&amp;F4952,tarifas!$A$13:$D$20,4,FALSE)*P4952</f>
        <v>#N/A</v>
      </c>
      <c r="T4952">
        <f>IF(F4952="COD1",tarifas!$D$11*(SUMIFS($P$11:$P$8770,$F$11:$F$8770,"=COD1",$B$11:$B$8770,"="&amp;B4952)/COUNTIFS($F$11:$F$8770,"=COD1",$B$11:$B$8770,"="&amp;B4952))/COUNTIFS($A$11:$A$8770,"="&amp;A4952,$F$11:$F$8770,"=COD1"),0)</f>
        <v>0</v>
      </c>
      <c r="U4952" t="e">
        <f>(VLOOKUP(F4952,tarifas!$C$7:$D$10,2,FALSE)+tarifas!$D$21)*datos!P4952</f>
        <v>#N/A</v>
      </c>
      <c r="V4952" t="e">
        <f t="shared" si="705"/>
        <v>#N/A</v>
      </c>
      <c r="W4952">
        <f t="shared" si="706"/>
        <v>0</v>
      </c>
    </row>
    <row r="4953" spans="1:23" x14ac:dyDescent="0.25">
      <c r="A4953">
        <f t="shared" si="699"/>
        <v>204</v>
      </c>
      <c r="B4953">
        <f t="shared" si="700"/>
        <v>7</v>
      </c>
      <c r="C4953" s="1">
        <f t="shared" si="707"/>
        <v>41845.916666654681</v>
      </c>
      <c r="D4953" s="7">
        <v>0</v>
      </c>
      <c r="E4953" s="7"/>
      <c r="G4953">
        <v>48.66</v>
      </c>
      <c r="H4953" s="12">
        <v>173.42742391735914</v>
      </c>
      <c r="I4953" s="13">
        <f>$D$2*tarifas!$D$12/24</f>
        <v>1.4541666666666666</v>
      </c>
      <c r="J4953" s="13" t="e">
        <f>VLOOKUP(E4953&amp;" "&amp;F4953,tarifas!$A$13:$D$20,4,FALSE)*H4953</f>
        <v>#N/A</v>
      </c>
      <c r="K4953" s="13">
        <f>IF(F4953="COD1",tarifas!$D$11*(SUMIFS($H$11:$H$8770,$F$11:$F$8770,"=COD1",$B$11:$B$8770,"="&amp;B4953)/COUNTIFS($F$11:$F$8770,"=COD1",$B$11:$B$8770,"="&amp;B4953))/COUNTIFS($A$11:$A$8770,"="&amp;A4953,$F$11:$F$8770,"=COD1"),0)</f>
        <v>0</v>
      </c>
      <c r="L4953" s="13" t="e">
        <f>(VLOOKUP(F4953,tarifas!$C$7:$D$10,2,FALSE)+tarifas!$D$21)*datos!H4953</f>
        <v>#N/A</v>
      </c>
      <c r="M4953">
        <v>0</v>
      </c>
      <c r="N4953" s="13" t="e">
        <f t="shared" si="701"/>
        <v>#N/A</v>
      </c>
      <c r="O4953">
        <f t="shared" si="702"/>
        <v>0</v>
      </c>
      <c r="P4953" s="12">
        <f t="shared" si="703"/>
        <v>173.42742391735914</v>
      </c>
      <c r="Q4953">
        <f t="shared" si="704"/>
        <v>0</v>
      </c>
      <c r="R4953">
        <f>$D$2*tarifas!$D$12/24</f>
        <v>1.4541666666666666</v>
      </c>
      <c r="S4953" t="e">
        <f>VLOOKUP(E4953&amp;" "&amp;F4953,tarifas!$A$13:$D$20,4,FALSE)*P4953</f>
        <v>#N/A</v>
      </c>
      <c r="T4953">
        <f>IF(F4953="COD1",tarifas!$D$11*(SUMIFS($P$11:$P$8770,$F$11:$F$8770,"=COD1",$B$11:$B$8770,"="&amp;B4953)/COUNTIFS($F$11:$F$8770,"=COD1",$B$11:$B$8770,"="&amp;B4953))/COUNTIFS($A$11:$A$8770,"="&amp;A4953,$F$11:$F$8770,"=COD1"),0)</f>
        <v>0</v>
      </c>
      <c r="U4953" t="e">
        <f>(VLOOKUP(F4953,tarifas!$C$7:$D$10,2,FALSE)+tarifas!$D$21)*datos!P4953</f>
        <v>#N/A</v>
      </c>
      <c r="V4953" t="e">
        <f t="shared" si="705"/>
        <v>#N/A</v>
      </c>
      <c r="W4953">
        <f t="shared" si="706"/>
        <v>0</v>
      </c>
    </row>
    <row r="4954" spans="1:23" x14ac:dyDescent="0.25">
      <c r="A4954">
        <f t="shared" si="699"/>
        <v>204</v>
      </c>
      <c r="B4954">
        <f t="shared" si="700"/>
        <v>7</v>
      </c>
      <c r="C4954" s="1">
        <f t="shared" si="707"/>
        <v>41845.958333321345</v>
      </c>
      <c r="D4954" s="7">
        <v>0</v>
      </c>
      <c r="E4954" s="7"/>
      <c r="G4954">
        <v>45.4</v>
      </c>
      <c r="H4954" s="12">
        <v>169.81565546252625</v>
      </c>
      <c r="I4954" s="13">
        <f>$D$2*tarifas!$D$12/24</f>
        <v>1.4541666666666666</v>
      </c>
      <c r="J4954" s="13" t="e">
        <f>VLOOKUP(E4954&amp;" "&amp;F4954,tarifas!$A$13:$D$20,4,FALSE)*H4954</f>
        <v>#N/A</v>
      </c>
      <c r="K4954" s="13">
        <f>IF(F4954="COD1",tarifas!$D$11*(SUMIFS($H$11:$H$8770,$F$11:$F$8770,"=COD1",$B$11:$B$8770,"="&amp;B4954)/COUNTIFS($F$11:$F$8770,"=COD1",$B$11:$B$8770,"="&amp;B4954))/COUNTIFS($A$11:$A$8770,"="&amp;A4954,$F$11:$F$8770,"=COD1"),0)</f>
        <v>0</v>
      </c>
      <c r="L4954" s="13" t="e">
        <f>(VLOOKUP(F4954,tarifas!$C$7:$D$10,2,FALSE)+tarifas!$D$21)*datos!H4954</f>
        <v>#N/A</v>
      </c>
      <c r="M4954">
        <v>0</v>
      </c>
      <c r="N4954" s="13" t="e">
        <f t="shared" si="701"/>
        <v>#N/A</v>
      </c>
      <c r="O4954">
        <f t="shared" si="702"/>
        <v>0</v>
      </c>
      <c r="P4954" s="12">
        <f t="shared" si="703"/>
        <v>169.81565546252625</v>
      </c>
      <c r="Q4954">
        <f t="shared" si="704"/>
        <v>0</v>
      </c>
      <c r="R4954">
        <f>$D$2*tarifas!$D$12/24</f>
        <v>1.4541666666666666</v>
      </c>
      <c r="S4954" t="e">
        <f>VLOOKUP(E4954&amp;" "&amp;F4954,tarifas!$A$13:$D$20,4,FALSE)*P4954</f>
        <v>#N/A</v>
      </c>
      <c r="T4954">
        <f>IF(F4954="COD1",tarifas!$D$11*(SUMIFS($P$11:$P$8770,$F$11:$F$8770,"=COD1",$B$11:$B$8770,"="&amp;B4954)/COUNTIFS($F$11:$F$8770,"=COD1",$B$11:$B$8770,"="&amp;B4954))/COUNTIFS($A$11:$A$8770,"="&amp;A4954,$F$11:$F$8770,"=COD1"),0)</f>
        <v>0</v>
      </c>
      <c r="U4954" t="e">
        <f>(VLOOKUP(F4954,tarifas!$C$7:$D$10,2,FALSE)+tarifas!$D$21)*datos!P4954</f>
        <v>#N/A</v>
      </c>
      <c r="V4954" t="e">
        <f t="shared" si="705"/>
        <v>#N/A</v>
      </c>
      <c r="W4954">
        <f t="shared" si="706"/>
        <v>0</v>
      </c>
    </row>
    <row r="4955" spans="1:23" x14ac:dyDescent="0.25">
      <c r="A4955">
        <f t="shared" si="699"/>
        <v>205</v>
      </c>
      <c r="B4955">
        <f t="shared" si="700"/>
        <v>7</v>
      </c>
      <c r="C4955" s="1">
        <f t="shared" si="707"/>
        <v>41845.999999988009</v>
      </c>
      <c r="D4955" s="7">
        <v>0</v>
      </c>
      <c r="E4955" s="7"/>
      <c r="G4955">
        <v>42.47</v>
      </c>
      <c r="H4955" s="12">
        <v>167.77543093898518</v>
      </c>
      <c r="I4955" s="13">
        <f>$D$2*tarifas!$D$12/24</f>
        <v>1.4541666666666666</v>
      </c>
      <c r="J4955" s="13" t="e">
        <f>VLOOKUP(E4955&amp;" "&amp;F4955,tarifas!$A$13:$D$20,4,FALSE)*H4955</f>
        <v>#N/A</v>
      </c>
      <c r="K4955" s="13">
        <f>IF(F4955="COD1",tarifas!$D$11*(SUMIFS($H$11:$H$8770,$F$11:$F$8770,"=COD1",$B$11:$B$8770,"="&amp;B4955)/COUNTIFS($F$11:$F$8770,"=COD1",$B$11:$B$8770,"="&amp;B4955))/COUNTIFS($A$11:$A$8770,"="&amp;A4955,$F$11:$F$8770,"=COD1"),0)</f>
        <v>0</v>
      </c>
      <c r="L4955" s="13" t="e">
        <f>(VLOOKUP(F4955,tarifas!$C$7:$D$10,2,FALSE)+tarifas!$D$21)*datos!H4955</f>
        <v>#N/A</v>
      </c>
      <c r="M4955">
        <v>0</v>
      </c>
      <c r="N4955" s="13" t="e">
        <f t="shared" si="701"/>
        <v>#N/A</v>
      </c>
      <c r="O4955">
        <f t="shared" si="702"/>
        <v>0</v>
      </c>
      <c r="P4955" s="12">
        <f t="shared" si="703"/>
        <v>167.77543093898518</v>
      </c>
      <c r="Q4955">
        <f t="shared" si="704"/>
        <v>0</v>
      </c>
      <c r="R4955">
        <f>$D$2*tarifas!$D$12/24</f>
        <v>1.4541666666666666</v>
      </c>
      <c r="S4955" t="e">
        <f>VLOOKUP(E4955&amp;" "&amp;F4955,tarifas!$A$13:$D$20,4,FALSE)*P4955</f>
        <v>#N/A</v>
      </c>
      <c r="T4955">
        <f>IF(F4955="COD1",tarifas!$D$11*(SUMIFS($P$11:$P$8770,$F$11:$F$8770,"=COD1",$B$11:$B$8770,"="&amp;B4955)/COUNTIFS($F$11:$F$8770,"=COD1",$B$11:$B$8770,"="&amp;B4955))/COUNTIFS($A$11:$A$8770,"="&amp;A4955,$F$11:$F$8770,"=COD1"),0)</f>
        <v>0</v>
      </c>
      <c r="U4955" t="e">
        <f>(VLOOKUP(F4955,tarifas!$C$7:$D$10,2,FALSE)+tarifas!$D$21)*datos!P4955</f>
        <v>#N/A</v>
      </c>
      <c r="V4955" t="e">
        <f t="shared" si="705"/>
        <v>#N/A</v>
      </c>
      <c r="W4955">
        <f t="shared" si="706"/>
        <v>0</v>
      </c>
    </row>
    <row r="4956" spans="1:23" x14ac:dyDescent="0.25">
      <c r="A4956">
        <f t="shared" si="699"/>
        <v>205</v>
      </c>
      <c r="B4956">
        <f t="shared" si="700"/>
        <v>7</v>
      </c>
      <c r="C4956" s="1">
        <f t="shared" si="707"/>
        <v>41846.041666654673</v>
      </c>
      <c r="D4956" s="7">
        <v>0</v>
      </c>
      <c r="E4956" s="7"/>
      <c r="G4956">
        <v>40.6</v>
      </c>
      <c r="H4956" s="12">
        <v>166.88824429852298</v>
      </c>
      <c r="I4956" s="13">
        <f>$D$2*tarifas!$D$12/24</f>
        <v>1.4541666666666666</v>
      </c>
      <c r="J4956" s="13" t="e">
        <f>VLOOKUP(E4956&amp;" "&amp;F4956,tarifas!$A$13:$D$20,4,FALSE)*H4956</f>
        <v>#N/A</v>
      </c>
      <c r="K4956" s="13">
        <f>IF(F4956="COD1",tarifas!$D$11*(SUMIFS($H$11:$H$8770,$F$11:$F$8770,"=COD1",$B$11:$B$8770,"="&amp;B4956)/COUNTIFS($F$11:$F$8770,"=COD1",$B$11:$B$8770,"="&amp;B4956))/COUNTIFS($A$11:$A$8770,"="&amp;A4956,$F$11:$F$8770,"=COD1"),0)</f>
        <v>0</v>
      </c>
      <c r="L4956" s="13" t="e">
        <f>(VLOOKUP(F4956,tarifas!$C$7:$D$10,2,FALSE)+tarifas!$D$21)*datos!H4956</f>
        <v>#N/A</v>
      </c>
      <c r="M4956">
        <v>0</v>
      </c>
      <c r="N4956" s="13" t="e">
        <f t="shared" si="701"/>
        <v>#N/A</v>
      </c>
      <c r="O4956">
        <f t="shared" si="702"/>
        <v>0</v>
      </c>
      <c r="P4956" s="12">
        <f t="shared" si="703"/>
        <v>166.88824429852298</v>
      </c>
      <c r="Q4956">
        <f t="shared" si="704"/>
        <v>0</v>
      </c>
      <c r="R4956">
        <f>$D$2*tarifas!$D$12/24</f>
        <v>1.4541666666666666</v>
      </c>
      <c r="S4956" t="e">
        <f>VLOOKUP(E4956&amp;" "&amp;F4956,tarifas!$A$13:$D$20,4,FALSE)*P4956</f>
        <v>#N/A</v>
      </c>
      <c r="T4956">
        <f>IF(F4956="COD1",tarifas!$D$11*(SUMIFS($P$11:$P$8770,$F$11:$F$8770,"=COD1",$B$11:$B$8770,"="&amp;B4956)/COUNTIFS($F$11:$F$8770,"=COD1",$B$11:$B$8770,"="&amp;B4956))/COUNTIFS($A$11:$A$8770,"="&amp;A4956,$F$11:$F$8770,"=COD1"),0)</f>
        <v>0</v>
      </c>
      <c r="U4956" t="e">
        <f>(VLOOKUP(F4956,tarifas!$C$7:$D$10,2,FALSE)+tarifas!$D$21)*datos!P4956</f>
        <v>#N/A</v>
      </c>
      <c r="V4956" t="e">
        <f t="shared" si="705"/>
        <v>#N/A</v>
      </c>
      <c r="W4956">
        <f t="shared" si="706"/>
        <v>0</v>
      </c>
    </row>
    <row r="4957" spans="1:23" x14ac:dyDescent="0.25">
      <c r="A4957">
        <f t="shared" si="699"/>
        <v>205</v>
      </c>
      <c r="B4957">
        <f t="shared" si="700"/>
        <v>7</v>
      </c>
      <c r="C4957" s="1">
        <f t="shared" si="707"/>
        <v>41846.083333321338</v>
      </c>
      <c r="D4957" s="7">
        <v>0</v>
      </c>
      <c r="E4957" s="7"/>
      <c r="G4957">
        <v>40.5</v>
      </c>
      <c r="H4957" s="12">
        <v>164.38747372939372</v>
      </c>
      <c r="I4957" s="13">
        <f>$D$2*tarifas!$D$12/24</f>
        <v>1.4541666666666666</v>
      </c>
      <c r="J4957" s="13" t="e">
        <f>VLOOKUP(E4957&amp;" "&amp;F4957,tarifas!$A$13:$D$20,4,FALSE)*H4957</f>
        <v>#N/A</v>
      </c>
      <c r="K4957" s="13">
        <f>IF(F4957="COD1",tarifas!$D$11*(SUMIFS($H$11:$H$8770,$F$11:$F$8770,"=COD1",$B$11:$B$8770,"="&amp;B4957)/COUNTIFS($F$11:$F$8770,"=COD1",$B$11:$B$8770,"="&amp;B4957))/COUNTIFS($A$11:$A$8770,"="&amp;A4957,$F$11:$F$8770,"=COD1"),0)</f>
        <v>0</v>
      </c>
      <c r="L4957" s="13" t="e">
        <f>(VLOOKUP(F4957,tarifas!$C$7:$D$10,2,FALSE)+tarifas!$D$21)*datos!H4957</f>
        <v>#N/A</v>
      </c>
      <c r="M4957">
        <v>0</v>
      </c>
      <c r="N4957" s="13" t="e">
        <f t="shared" si="701"/>
        <v>#N/A</v>
      </c>
      <c r="O4957">
        <f t="shared" si="702"/>
        <v>0</v>
      </c>
      <c r="P4957" s="12">
        <f t="shared" si="703"/>
        <v>164.38747372939372</v>
      </c>
      <c r="Q4957">
        <f t="shared" si="704"/>
        <v>0</v>
      </c>
      <c r="R4957">
        <f>$D$2*tarifas!$D$12/24</f>
        <v>1.4541666666666666</v>
      </c>
      <c r="S4957" t="e">
        <f>VLOOKUP(E4957&amp;" "&amp;F4957,tarifas!$A$13:$D$20,4,FALSE)*P4957</f>
        <v>#N/A</v>
      </c>
      <c r="T4957">
        <f>IF(F4957="COD1",tarifas!$D$11*(SUMIFS($P$11:$P$8770,$F$11:$F$8770,"=COD1",$B$11:$B$8770,"="&amp;B4957)/COUNTIFS($F$11:$F$8770,"=COD1",$B$11:$B$8770,"="&amp;B4957))/COUNTIFS($A$11:$A$8770,"="&amp;A4957,$F$11:$F$8770,"=COD1"),0)</f>
        <v>0</v>
      </c>
      <c r="U4957" t="e">
        <f>(VLOOKUP(F4957,tarifas!$C$7:$D$10,2,FALSE)+tarifas!$D$21)*datos!P4957</f>
        <v>#N/A</v>
      </c>
      <c r="V4957" t="e">
        <f t="shared" si="705"/>
        <v>#N/A</v>
      </c>
      <c r="W4957">
        <f t="shared" si="706"/>
        <v>0</v>
      </c>
    </row>
    <row r="4958" spans="1:23" x14ac:dyDescent="0.25">
      <c r="A4958">
        <f t="shared" si="699"/>
        <v>205</v>
      </c>
      <c r="B4958">
        <f t="shared" si="700"/>
        <v>7</v>
      </c>
      <c r="C4958" s="1">
        <f t="shared" si="707"/>
        <v>41846.124999988002</v>
      </c>
      <c r="D4958" s="7">
        <v>0</v>
      </c>
      <c r="E4958" s="7"/>
      <c r="G4958">
        <v>39.83</v>
      </c>
      <c r="H4958" s="12">
        <v>163.81398408037421</v>
      </c>
      <c r="I4958" s="13">
        <f>$D$2*tarifas!$D$12/24</f>
        <v>1.4541666666666666</v>
      </c>
      <c r="J4958" s="13" t="e">
        <f>VLOOKUP(E4958&amp;" "&amp;F4958,tarifas!$A$13:$D$20,4,FALSE)*H4958</f>
        <v>#N/A</v>
      </c>
      <c r="K4958" s="13">
        <f>IF(F4958="COD1",tarifas!$D$11*(SUMIFS($H$11:$H$8770,$F$11:$F$8770,"=COD1",$B$11:$B$8770,"="&amp;B4958)/COUNTIFS($F$11:$F$8770,"=COD1",$B$11:$B$8770,"="&amp;B4958))/COUNTIFS($A$11:$A$8770,"="&amp;A4958,$F$11:$F$8770,"=COD1"),0)</f>
        <v>0</v>
      </c>
      <c r="L4958" s="13" t="e">
        <f>(VLOOKUP(F4958,tarifas!$C$7:$D$10,2,FALSE)+tarifas!$D$21)*datos!H4958</f>
        <v>#N/A</v>
      </c>
      <c r="M4958">
        <v>0</v>
      </c>
      <c r="N4958" s="13" t="e">
        <f t="shared" si="701"/>
        <v>#N/A</v>
      </c>
      <c r="O4958">
        <f t="shared" si="702"/>
        <v>0</v>
      </c>
      <c r="P4958" s="12">
        <f t="shared" si="703"/>
        <v>163.81398408037421</v>
      </c>
      <c r="Q4958">
        <f t="shared" si="704"/>
        <v>0</v>
      </c>
      <c r="R4958">
        <f>$D$2*tarifas!$D$12/24</f>
        <v>1.4541666666666666</v>
      </c>
      <c r="S4958" t="e">
        <f>VLOOKUP(E4958&amp;" "&amp;F4958,tarifas!$A$13:$D$20,4,FALSE)*P4958</f>
        <v>#N/A</v>
      </c>
      <c r="T4958">
        <f>IF(F4958="COD1",tarifas!$D$11*(SUMIFS($P$11:$P$8770,$F$11:$F$8770,"=COD1",$B$11:$B$8770,"="&amp;B4958)/COUNTIFS($F$11:$F$8770,"=COD1",$B$11:$B$8770,"="&amp;B4958))/COUNTIFS($A$11:$A$8770,"="&amp;A4958,$F$11:$F$8770,"=COD1"),0)</f>
        <v>0</v>
      </c>
      <c r="U4958" t="e">
        <f>(VLOOKUP(F4958,tarifas!$C$7:$D$10,2,FALSE)+tarifas!$D$21)*datos!P4958</f>
        <v>#N/A</v>
      </c>
      <c r="V4958" t="e">
        <f t="shared" si="705"/>
        <v>#N/A</v>
      </c>
      <c r="W4958">
        <f t="shared" si="706"/>
        <v>0</v>
      </c>
    </row>
    <row r="4959" spans="1:23" x14ac:dyDescent="0.25">
      <c r="A4959">
        <f t="shared" si="699"/>
        <v>205</v>
      </c>
      <c r="B4959">
        <f t="shared" si="700"/>
        <v>7</v>
      </c>
      <c r="C4959" s="1">
        <f t="shared" si="707"/>
        <v>41846.166666654666</v>
      </c>
      <c r="D4959" s="7">
        <v>0</v>
      </c>
      <c r="E4959" s="7"/>
      <c r="G4959">
        <v>40.5</v>
      </c>
      <c r="H4959" s="12">
        <v>162.97628932347158</v>
      </c>
      <c r="I4959" s="13">
        <f>$D$2*tarifas!$D$12/24</f>
        <v>1.4541666666666666</v>
      </c>
      <c r="J4959" s="13" t="e">
        <f>VLOOKUP(E4959&amp;" "&amp;F4959,tarifas!$A$13:$D$20,4,FALSE)*H4959</f>
        <v>#N/A</v>
      </c>
      <c r="K4959" s="13">
        <f>IF(F4959="COD1",tarifas!$D$11*(SUMIFS($H$11:$H$8770,$F$11:$F$8770,"=COD1",$B$11:$B$8770,"="&amp;B4959)/COUNTIFS($F$11:$F$8770,"=COD1",$B$11:$B$8770,"="&amp;B4959))/COUNTIFS($A$11:$A$8770,"="&amp;A4959,$F$11:$F$8770,"=COD1"),0)</f>
        <v>0</v>
      </c>
      <c r="L4959" s="13" t="e">
        <f>(VLOOKUP(F4959,tarifas!$C$7:$D$10,2,FALSE)+tarifas!$D$21)*datos!H4959</f>
        <v>#N/A</v>
      </c>
      <c r="M4959">
        <v>0</v>
      </c>
      <c r="N4959" s="13" t="e">
        <f t="shared" si="701"/>
        <v>#N/A</v>
      </c>
      <c r="O4959">
        <f t="shared" si="702"/>
        <v>0</v>
      </c>
      <c r="P4959" s="12">
        <f t="shared" si="703"/>
        <v>162.97628932347158</v>
      </c>
      <c r="Q4959">
        <f t="shared" si="704"/>
        <v>0</v>
      </c>
      <c r="R4959">
        <f>$D$2*tarifas!$D$12/24</f>
        <v>1.4541666666666666</v>
      </c>
      <c r="S4959" t="e">
        <f>VLOOKUP(E4959&amp;" "&amp;F4959,tarifas!$A$13:$D$20,4,FALSE)*P4959</f>
        <v>#N/A</v>
      </c>
      <c r="T4959">
        <f>IF(F4959="COD1",tarifas!$D$11*(SUMIFS($P$11:$P$8770,$F$11:$F$8770,"=COD1",$B$11:$B$8770,"="&amp;B4959)/COUNTIFS($F$11:$F$8770,"=COD1",$B$11:$B$8770,"="&amp;B4959))/COUNTIFS($A$11:$A$8770,"="&amp;A4959,$F$11:$F$8770,"=COD1"),0)</f>
        <v>0</v>
      </c>
      <c r="U4959" t="e">
        <f>(VLOOKUP(F4959,tarifas!$C$7:$D$10,2,FALSE)+tarifas!$D$21)*datos!P4959</f>
        <v>#N/A</v>
      </c>
      <c r="V4959" t="e">
        <f t="shared" si="705"/>
        <v>#N/A</v>
      </c>
      <c r="W4959">
        <f t="shared" si="706"/>
        <v>0</v>
      </c>
    </row>
    <row r="4960" spans="1:23" x14ac:dyDescent="0.25">
      <c r="A4960">
        <f t="shared" si="699"/>
        <v>205</v>
      </c>
      <c r="B4960">
        <f t="shared" si="700"/>
        <v>7</v>
      </c>
      <c r="C4960" s="1">
        <f t="shared" si="707"/>
        <v>41846.20833332133</v>
      </c>
      <c r="D4960" s="7">
        <v>0</v>
      </c>
      <c r="E4960" s="7"/>
      <c r="G4960">
        <v>40.69</v>
      </c>
      <c r="H4960" s="12">
        <v>161.30407555285868</v>
      </c>
      <c r="I4960" s="13">
        <f>$D$2*tarifas!$D$12/24</f>
        <v>1.4541666666666666</v>
      </c>
      <c r="J4960" s="13" t="e">
        <f>VLOOKUP(E4960&amp;" "&amp;F4960,tarifas!$A$13:$D$20,4,FALSE)*H4960</f>
        <v>#N/A</v>
      </c>
      <c r="K4960" s="13">
        <f>IF(F4960="COD1",tarifas!$D$11*(SUMIFS($H$11:$H$8770,$F$11:$F$8770,"=COD1",$B$11:$B$8770,"="&amp;B4960)/COUNTIFS($F$11:$F$8770,"=COD1",$B$11:$B$8770,"="&amp;B4960))/COUNTIFS($A$11:$A$8770,"="&amp;A4960,$F$11:$F$8770,"=COD1"),0)</f>
        <v>0</v>
      </c>
      <c r="L4960" s="13" t="e">
        <f>(VLOOKUP(F4960,tarifas!$C$7:$D$10,2,FALSE)+tarifas!$D$21)*datos!H4960</f>
        <v>#N/A</v>
      </c>
      <c r="M4960">
        <v>4.9784199999999998</v>
      </c>
      <c r="N4960" s="13" t="e">
        <f t="shared" si="701"/>
        <v>#N/A</v>
      </c>
      <c r="O4960">
        <f t="shared" si="702"/>
        <v>4.9784199999999998</v>
      </c>
      <c r="P4960" s="12">
        <f t="shared" si="703"/>
        <v>156.32565555285868</v>
      </c>
      <c r="Q4960">
        <f t="shared" si="704"/>
        <v>0</v>
      </c>
      <c r="R4960">
        <f>$D$2*tarifas!$D$12/24</f>
        <v>1.4541666666666666</v>
      </c>
      <c r="S4960" t="e">
        <f>VLOOKUP(E4960&amp;" "&amp;F4960,tarifas!$A$13:$D$20,4,FALSE)*P4960</f>
        <v>#N/A</v>
      </c>
      <c r="T4960">
        <f>IF(F4960="COD1",tarifas!$D$11*(SUMIFS($P$11:$P$8770,$F$11:$F$8770,"=COD1",$B$11:$B$8770,"="&amp;B4960)/COUNTIFS($F$11:$F$8770,"=COD1",$B$11:$B$8770,"="&amp;B4960))/COUNTIFS($A$11:$A$8770,"="&amp;A4960,$F$11:$F$8770,"=COD1"),0)</f>
        <v>0</v>
      </c>
      <c r="U4960" t="e">
        <f>(VLOOKUP(F4960,tarifas!$C$7:$D$10,2,FALSE)+tarifas!$D$21)*datos!P4960</f>
        <v>#N/A</v>
      </c>
      <c r="V4960" t="e">
        <f t="shared" si="705"/>
        <v>#N/A</v>
      </c>
      <c r="W4960">
        <f t="shared" si="706"/>
        <v>0</v>
      </c>
    </row>
    <row r="4961" spans="1:23" x14ac:dyDescent="0.25">
      <c r="A4961">
        <f t="shared" si="699"/>
        <v>205</v>
      </c>
      <c r="B4961">
        <f t="shared" si="700"/>
        <v>7</v>
      </c>
      <c r="C4961" s="1">
        <f t="shared" si="707"/>
        <v>41846.249999987995</v>
      </c>
      <c r="D4961" s="7">
        <v>0</v>
      </c>
      <c r="E4961" s="7"/>
      <c r="G4961">
        <v>40.5</v>
      </c>
      <c r="H4961" s="12">
        <v>143.85463237570181</v>
      </c>
      <c r="I4961" s="13">
        <f>$D$2*tarifas!$D$12/24</f>
        <v>1.4541666666666666</v>
      </c>
      <c r="J4961" s="13" t="e">
        <f>VLOOKUP(E4961&amp;" "&amp;F4961,tarifas!$A$13:$D$20,4,FALSE)*H4961</f>
        <v>#N/A</v>
      </c>
      <c r="K4961" s="13">
        <f>IF(F4961="COD1",tarifas!$D$11*(SUMIFS($H$11:$H$8770,$F$11:$F$8770,"=COD1",$B$11:$B$8770,"="&amp;B4961)/COUNTIFS($F$11:$F$8770,"=COD1",$B$11:$B$8770,"="&amp;B4961))/COUNTIFS($A$11:$A$8770,"="&amp;A4961,$F$11:$F$8770,"=COD1"),0)</f>
        <v>0</v>
      </c>
      <c r="L4961" s="13" t="e">
        <f>(VLOOKUP(F4961,tarifas!$C$7:$D$10,2,FALSE)+tarifas!$D$21)*datos!H4961</f>
        <v>#N/A</v>
      </c>
      <c r="M4961">
        <v>33.435739999999996</v>
      </c>
      <c r="N4961" s="13" t="e">
        <f t="shared" si="701"/>
        <v>#N/A</v>
      </c>
      <c r="O4961">
        <f t="shared" si="702"/>
        <v>33.435739999999996</v>
      </c>
      <c r="P4961" s="12">
        <f t="shared" si="703"/>
        <v>110.41889237570182</v>
      </c>
      <c r="Q4961">
        <f t="shared" si="704"/>
        <v>0</v>
      </c>
      <c r="R4961">
        <f>$D$2*tarifas!$D$12/24</f>
        <v>1.4541666666666666</v>
      </c>
      <c r="S4961" t="e">
        <f>VLOOKUP(E4961&amp;" "&amp;F4961,tarifas!$A$13:$D$20,4,FALSE)*P4961</f>
        <v>#N/A</v>
      </c>
      <c r="T4961">
        <f>IF(F4961="COD1",tarifas!$D$11*(SUMIFS($P$11:$P$8770,$F$11:$F$8770,"=COD1",$B$11:$B$8770,"="&amp;B4961)/COUNTIFS($F$11:$F$8770,"=COD1",$B$11:$B$8770,"="&amp;B4961))/COUNTIFS($A$11:$A$8770,"="&amp;A4961,$F$11:$F$8770,"=COD1"),0)</f>
        <v>0</v>
      </c>
      <c r="U4961" t="e">
        <f>(VLOOKUP(F4961,tarifas!$C$7:$D$10,2,FALSE)+tarifas!$D$21)*datos!P4961</f>
        <v>#N/A</v>
      </c>
      <c r="V4961" t="e">
        <f t="shared" si="705"/>
        <v>#N/A</v>
      </c>
      <c r="W4961">
        <f t="shared" si="706"/>
        <v>0</v>
      </c>
    </row>
    <row r="4962" spans="1:23" x14ac:dyDescent="0.25">
      <c r="A4962">
        <f t="shared" si="699"/>
        <v>205</v>
      </c>
      <c r="B4962">
        <f t="shared" si="700"/>
        <v>7</v>
      </c>
      <c r="C4962" s="1">
        <f t="shared" si="707"/>
        <v>41846.291666654659</v>
      </c>
      <c r="D4962" s="7">
        <v>0</v>
      </c>
      <c r="E4962" s="7"/>
      <c r="G4962">
        <v>44.58</v>
      </c>
      <c r="H4962" s="12">
        <v>142.84882296008777</v>
      </c>
      <c r="I4962" s="13">
        <f>$D$2*tarifas!$D$12/24</f>
        <v>1.4541666666666666</v>
      </c>
      <c r="J4962" s="13" t="e">
        <f>VLOOKUP(E4962&amp;" "&amp;F4962,tarifas!$A$13:$D$20,4,FALSE)*H4962</f>
        <v>#N/A</v>
      </c>
      <c r="K4962" s="13">
        <f>IF(F4962="COD1",tarifas!$D$11*(SUMIFS($H$11:$H$8770,$F$11:$F$8770,"=COD1",$B$11:$B$8770,"="&amp;B4962)/COUNTIFS($F$11:$F$8770,"=COD1",$B$11:$B$8770,"="&amp;B4962))/COUNTIFS($A$11:$A$8770,"="&amp;A4962,$F$11:$F$8770,"=COD1"),0)</f>
        <v>0</v>
      </c>
      <c r="L4962" s="13" t="e">
        <f>(VLOOKUP(F4962,tarifas!$C$7:$D$10,2,FALSE)+tarifas!$D$21)*datos!H4962</f>
        <v>#N/A</v>
      </c>
      <c r="M4962">
        <v>159.49703</v>
      </c>
      <c r="N4962" s="13" t="e">
        <f t="shared" si="701"/>
        <v>#N/A</v>
      </c>
      <c r="O4962">
        <f t="shared" si="702"/>
        <v>142.84882296008777</v>
      </c>
      <c r="P4962" s="12">
        <f t="shared" si="703"/>
        <v>0</v>
      </c>
      <c r="Q4962">
        <f t="shared" si="704"/>
        <v>16.648207039912222</v>
      </c>
      <c r="R4962">
        <f>$D$2*tarifas!$D$12/24</f>
        <v>1.4541666666666666</v>
      </c>
      <c r="S4962" t="e">
        <f>VLOOKUP(E4962&amp;" "&amp;F4962,tarifas!$A$13:$D$20,4,FALSE)*P4962</f>
        <v>#N/A</v>
      </c>
      <c r="T4962">
        <f>IF(F4962="COD1",tarifas!$D$11*(SUMIFS($P$11:$P$8770,$F$11:$F$8770,"=COD1",$B$11:$B$8770,"="&amp;B4962)/COUNTIFS($F$11:$F$8770,"=COD1",$B$11:$B$8770,"="&amp;B4962))/COUNTIFS($A$11:$A$8770,"="&amp;A4962,$F$11:$F$8770,"=COD1"),0)</f>
        <v>0</v>
      </c>
      <c r="U4962" t="e">
        <f>(VLOOKUP(F4962,tarifas!$C$7:$D$10,2,FALSE)+tarifas!$D$21)*datos!P4962</f>
        <v>#N/A</v>
      </c>
      <c r="V4962" t="e">
        <f t="shared" si="705"/>
        <v>#N/A</v>
      </c>
      <c r="W4962">
        <f t="shared" si="706"/>
        <v>0.66795936285535817</v>
      </c>
    </row>
    <row r="4963" spans="1:23" x14ac:dyDescent="0.25">
      <c r="A4963">
        <f t="shared" si="699"/>
        <v>205</v>
      </c>
      <c r="B4963">
        <f t="shared" si="700"/>
        <v>7</v>
      </c>
      <c r="C4963" s="1">
        <f t="shared" si="707"/>
        <v>41846.333333321323</v>
      </c>
      <c r="D4963" s="7">
        <v>0</v>
      </c>
      <c r="E4963" s="7"/>
      <c r="G4963">
        <v>46.05</v>
      </c>
      <c r="H4963" s="12">
        <v>146.62591185016365</v>
      </c>
      <c r="I4963" s="13">
        <f>$D$2*tarifas!$D$12/24</f>
        <v>1.4541666666666666</v>
      </c>
      <c r="J4963" s="13" t="e">
        <f>VLOOKUP(E4963&amp;" "&amp;F4963,tarifas!$A$13:$D$20,4,FALSE)*H4963</f>
        <v>#N/A</v>
      </c>
      <c r="K4963" s="13">
        <f>IF(F4963="COD1",tarifas!$D$11*(SUMIFS($H$11:$H$8770,$F$11:$F$8770,"=COD1",$B$11:$B$8770,"="&amp;B4963)/COUNTIFS($F$11:$F$8770,"=COD1",$B$11:$B$8770,"="&amp;B4963))/COUNTIFS($A$11:$A$8770,"="&amp;A4963,$F$11:$F$8770,"=COD1"),0)</f>
        <v>0</v>
      </c>
      <c r="L4963" s="13" t="e">
        <f>(VLOOKUP(F4963,tarifas!$C$7:$D$10,2,FALSE)+tarifas!$D$21)*datos!H4963</f>
        <v>#N/A</v>
      </c>
      <c r="M4963">
        <v>283.31503999999995</v>
      </c>
      <c r="N4963" s="13" t="e">
        <f t="shared" si="701"/>
        <v>#N/A</v>
      </c>
      <c r="O4963">
        <f t="shared" si="702"/>
        <v>146.62591185016365</v>
      </c>
      <c r="P4963" s="12">
        <f t="shared" si="703"/>
        <v>0</v>
      </c>
      <c r="Q4963">
        <f t="shared" si="704"/>
        <v>136.68912814983631</v>
      </c>
      <c r="R4963">
        <f>$D$2*tarifas!$D$12/24</f>
        <v>1.4541666666666666</v>
      </c>
      <c r="S4963" t="e">
        <f>VLOOKUP(E4963&amp;" "&amp;F4963,tarifas!$A$13:$D$20,4,FALSE)*P4963</f>
        <v>#N/A</v>
      </c>
      <c r="T4963">
        <f>IF(F4963="COD1",tarifas!$D$11*(SUMIFS($P$11:$P$8770,$F$11:$F$8770,"=COD1",$B$11:$B$8770,"="&amp;B4963)/COUNTIFS($F$11:$F$8770,"=COD1",$B$11:$B$8770,"="&amp;B4963))/COUNTIFS($A$11:$A$8770,"="&amp;A4963,$F$11:$F$8770,"=COD1"),0)</f>
        <v>0</v>
      </c>
      <c r="U4963" t="e">
        <f>(VLOOKUP(F4963,tarifas!$C$7:$D$10,2,FALSE)+tarifas!$D$21)*datos!P4963</f>
        <v>#N/A</v>
      </c>
      <c r="V4963" t="e">
        <f t="shared" si="705"/>
        <v>#N/A</v>
      </c>
      <c r="W4963">
        <f t="shared" si="706"/>
        <v>5.6650809161699662</v>
      </c>
    </row>
    <row r="4964" spans="1:23" x14ac:dyDescent="0.25">
      <c r="A4964">
        <f t="shared" si="699"/>
        <v>205</v>
      </c>
      <c r="B4964">
        <f t="shared" si="700"/>
        <v>7</v>
      </c>
      <c r="C4964" s="1">
        <f t="shared" si="707"/>
        <v>41846.374999987987</v>
      </c>
      <c r="D4964" s="7">
        <v>353.39393939393943</v>
      </c>
      <c r="E4964" s="7"/>
      <c r="G4964">
        <v>45.7</v>
      </c>
      <c r="H4964" s="12">
        <v>145.00139516414802</v>
      </c>
      <c r="I4964" s="13">
        <f>$D$2*tarifas!$D$12/24</f>
        <v>1.4541666666666666</v>
      </c>
      <c r="J4964" s="13" t="e">
        <f>VLOOKUP(E4964&amp;" "&amp;F4964,tarifas!$A$13:$D$20,4,FALSE)*H4964</f>
        <v>#N/A</v>
      </c>
      <c r="K4964" s="13">
        <f>IF(F4964="COD1",tarifas!$D$11*(SUMIFS($H$11:$H$8770,$F$11:$F$8770,"=COD1",$B$11:$B$8770,"="&amp;B4964)/COUNTIFS($F$11:$F$8770,"=COD1",$B$11:$B$8770,"="&amp;B4964))/COUNTIFS($A$11:$A$8770,"="&amp;A4964,$F$11:$F$8770,"=COD1"),0)</f>
        <v>0</v>
      </c>
      <c r="L4964" s="13" t="e">
        <f>(VLOOKUP(F4964,tarifas!$C$7:$D$10,2,FALSE)+tarifas!$D$21)*datos!H4964</f>
        <v>#N/A</v>
      </c>
      <c r="M4964">
        <v>375.96459000000004</v>
      </c>
      <c r="N4964" s="13" t="e">
        <f t="shared" si="701"/>
        <v>#N/A</v>
      </c>
      <c r="O4964">
        <f t="shared" si="702"/>
        <v>145.00139516414802</v>
      </c>
      <c r="P4964" s="12">
        <f t="shared" si="703"/>
        <v>0</v>
      </c>
      <c r="Q4964">
        <f t="shared" si="704"/>
        <v>230.96319483585202</v>
      </c>
      <c r="R4964">
        <f>$D$2*tarifas!$D$12/24</f>
        <v>1.4541666666666666</v>
      </c>
      <c r="S4964" t="e">
        <f>VLOOKUP(E4964&amp;" "&amp;F4964,tarifas!$A$13:$D$20,4,FALSE)*P4964</f>
        <v>#N/A</v>
      </c>
      <c r="T4964">
        <f>IF(F4964="COD1",tarifas!$D$11*(SUMIFS($P$11:$P$8770,$F$11:$F$8770,"=COD1",$B$11:$B$8770,"="&amp;B4964)/COUNTIFS($F$11:$F$8770,"=COD1",$B$11:$B$8770,"="&amp;B4964))/COUNTIFS($A$11:$A$8770,"="&amp;A4964,$F$11:$F$8770,"=COD1"),0)</f>
        <v>0</v>
      </c>
      <c r="U4964" t="e">
        <f>(VLOOKUP(F4964,tarifas!$C$7:$D$10,2,FALSE)+tarifas!$D$21)*datos!P4964</f>
        <v>#N/A</v>
      </c>
      <c r="V4964" t="e">
        <f t="shared" si="705"/>
        <v>#N/A</v>
      </c>
      <c r="W4964">
        <f t="shared" si="706"/>
        <v>9.4995162035985938</v>
      </c>
    </row>
    <row r="4965" spans="1:23" x14ac:dyDescent="0.25">
      <c r="A4965">
        <f t="shared" si="699"/>
        <v>205</v>
      </c>
      <c r="B4965">
        <f t="shared" si="700"/>
        <v>7</v>
      </c>
      <c r="C4965" s="1">
        <f t="shared" si="707"/>
        <v>41846.416666654652</v>
      </c>
      <c r="D4965" s="7">
        <v>185.19696969696969</v>
      </c>
      <c r="E4965" s="7"/>
      <c r="G4965">
        <v>49</v>
      </c>
      <c r="H4965" s="12">
        <v>145.5345885223964</v>
      </c>
      <c r="I4965" s="13">
        <f>$D$2*tarifas!$D$12/24</f>
        <v>1.4541666666666666</v>
      </c>
      <c r="J4965" s="13" t="e">
        <f>VLOOKUP(E4965&amp;" "&amp;F4965,tarifas!$A$13:$D$20,4,FALSE)*H4965</f>
        <v>#N/A</v>
      </c>
      <c r="K4965" s="13">
        <f>IF(F4965="COD1",tarifas!$D$11*(SUMIFS($H$11:$H$8770,$F$11:$F$8770,"=COD1",$B$11:$B$8770,"="&amp;B4965)/COUNTIFS($F$11:$F$8770,"=COD1",$B$11:$B$8770,"="&amp;B4965))/COUNTIFS($A$11:$A$8770,"="&amp;A4965,$F$11:$F$8770,"=COD1"),0)</f>
        <v>0</v>
      </c>
      <c r="L4965" s="13" t="e">
        <f>(VLOOKUP(F4965,tarifas!$C$7:$D$10,2,FALSE)+tarifas!$D$21)*datos!H4965</f>
        <v>#N/A</v>
      </c>
      <c r="M4965">
        <v>440.53465999999997</v>
      </c>
      <c r="N4965" s="13" t="e">
        <f t="shared" si="701"/>
        <v>#N/A</v>
      </c>
      <c r="O4965">
        <f t="shared" si="702"/>
        <v>145.5345885223964</v>
      </c>
      <c r="P4965" s="12">
        <f t="shared" si="703"/>
        <v>0</v>
      </c>
      <c r="Q4965">
        <f t="shared" si="704"/>
        <v>295.00007147760357</v>
      </c>
      <c r="R4965">
        <f>$D$2*tarifas!$D$12/24</f>
        <v>1.4541666666666666</v>
      </c>
      <c r="S4965" t="e">
        <f>VLOOKUP(E4965&amp;" "&amp;F4965,tarifas!$A$13:$D$20,4,FALSE)*P4965</f>
        <v>#N/A</v>
      </c>
      <c r="T4965">
        <f>IF(F4965="COD1",tarifas!$D$11*(SUMIFS($P$11:$P$8770,$F$11:$F$8770,"=COD1",$B$11:$B$8770,"="&amp;B4965)/COUNTIFS($F$11:$F$8770,"=COD1",$B$11:$B$8770,"="&amp;B4965))/COUNTIFS($A$11:$A$8770,"="&amp;A4965,$F$11:$F$8770,"=COD1"),0)</f>
        <v>0</v>
      </c>
      <c r="U4965" t="e">
        <f>(VLOOKUP(F4965,tarifas!$C$7:$D$10,2,FALSE)+tarifas!$D$21)*datos!P4965</f>
        <v>#N/A</v>
      </c>
      <c r="V4965" t="e">
        <f t="shared" si="705"/>
        <v>#N/A</v>
      </c>
      <c r="W4965">
        <f t="shared" si="706"/>
        <v>13.009503152162317</v>
      </c>
    </row>
    <row r="4966" spans="1:23" x14ac:dyDescent="0.25">
      <c r="A4966">
        <f t="shared" si="699"/>
        <v>205</v>
      </c>
      <c r="B4966">
        <f t="shared" si="700"/>
        <v>7</v>
      </c>
      <c r="C4966" s="1">
        <f t="shared" si="707"/>
        <v>41846.458333321316</v>
      </c>
      <c r="D4966" s="7">
        <v>233.10606060606065</v>
      </c>
      <c r="E4966" s="7"/>
      <c r="G4966">
        <v>50.27</v>
      </c>
      <c r="H4966" s="12">
        <v>146.90113420091018</v>
      </c>
      <c r="I4966" s="13">
        <f>$D$2*tarifas!$D$12/24</f>
        <v>1.4541666666666666</v>
      </c>
      <c r="J4966" s="13" t="e">
        <f>VLOOKUP(E4966&amp;" "&amp;F4966,tarifas!$A$13:$D$20,4,FALSE)*H4966</f>
        <v>#N/A</v>
      </c>
      <c r="K4966" s="13">
        <f>IF(F4966="COD1",tarifas!$D$11*(SUMIFS($H$11:$H$8770,$F$11:$F$8770,"=COD1",$B$11:$B$8770,"="&amp;B4966)/COUNTIFS($F$11:$F$8770,"=COD1",$B$11:$B$8770,"="&amp;B4966))/COUNTIFS($A$11:$A$8770,"="&amp;A4966,$F$11:$F$8770,"=COD1"),0)</f>
        <v>0</v>
      </c>
      <c r="L4966" s="13" t="e">
        <f>(VLOOKUP(F4966,tarifas!$C$7:$D$10,2,FALSE)+tarifas!$D$21)*datos!H4966</f>
        <v>#N/A</v>
      </c>
      <c r="M4966">
        <v>476.98631</v>
      </c>
      <c r="N4966" s="13" t="e">
        <f t="shared" si="701"/>
        <v>#N/A</v>
      </c>
      <c r="O4966">
        <f t="shared" si="702"/>
        <v>146.90113420091018</v>
      </c>
      <c r="P4966" s="12">
        <f t="shared" si="703"/>
        <v>0</v>
      </c>
      <c r="Q4966">
        <f t="shared" si="704"/>
        <v>330.08517579908982</v>
      </c>
      <c r="R4966">
        <f>$D$2*tarifas!$D$12/24</f>
        <v>1.4541666666666666</v>
      </c>
      <c r="S4966" t="e">
        <f>VLOOKUP(E4966&amp;" "&amp;F4966,tarifas!$A$13:$D$20,4,FALSE)*P4966</f>
        <v>#N/A</v>
      </c>
      <c r="T4966">
        <f>IF(F4966="COD1",tarifas!$D$11*(SUMIFS($P$11:$P$8770,$F$11:$F$8770,"=COD1",$B$11:$B$8770,"="&amp;B4966)/COUNTIFS($F$11:$F$8770,"=COD1",$B$11:$B$8770,"="&amp;B4966))/COUNTIFS($A$11:$A$8770,"="&amp;A4966,$F$11:$F$8770,"=COD1"),0)</f>
        <v>0</v>
      </c>
      <c r="U4966" t="e">
        <f>(VLOOKUP(F4966,tarifas!$C$7:$D$10,2,FALSE)+tarifas!$D$21)*datos!P4966</f>
        <v>#N/A</v>
      </c>
      <c r="V4966" t="e">
        <f t="shared" si="705"/>
        <v>#N/A</v>
      </c>
      <c r="W4966">
        <f t="shared" si="706"/>
        <v>14.934043608678223</v>
      </c>
    </row>
    <row r="4967" spans="1:23" x14ac:dyDescent="0.25">
      <c r="A4967">
        <f t="shared" si="699"/>
        <v>205</v>
      </c>
      <c r="B4967">
        <f t="shared" si="700"/>
        <v>7</v>
      </c>
      <c r="C4967" s="1">
        <f t="shared" si="707"/>
        <v>41846.49999998798</v>
      </c>
      <c r="D4967" s="7">
        <v>367.04545454545456</v>
      </c>
      <c r="E4967" s="7"/>
      <c r="G4967">
        <v>51.1</v>
      </c>
      <c r="H4967" s="12">
        <v>148.50832513548718</v>
      </c>
      <c r="I4967" s="13">
        <f>$D$2*tarifas!$D$12/24</f>
        <v>1.4541666666666666</v>
      </c>
      <c r="J4967" s="13" t="e">
        <f>VLOOKUP(E4967&amp;" "&amp;F4967,tarifas!$A$13:$D$20,4,FALSE)*H4967</f>
        <v>#N/A</v>
      </c>
      <c r="K4967" s="13">
        <f>IF(F4967="COD1",tarifas!$D$11*(SUMIFS($H$11:$H$8770,$F$11:$F$8770,"=COD1",$B$11:$B$8770,"="&amp;B4967)/COUNTIFS($F$11:$F$8770,"=COD1",$B$11:$B$8770,"="&amp;B4967))/COUNTIFS($A$11:$A$8770,"="&amp;A4967,$F$11:$F$8770,"=COD1"),0)</f>
        <v>0</v>
      </c>
      <c r="L4967" s="13" t="e">
        <f>(VLOOKUP(F4967,tarifas!$C$7:$D$10,2,FALSE)+tarifas!$D$21)*datos!H4967</f>
        <v>#N/A</v>
      </c>
      <c r="M4967">
        <v>484.13099</v>
      </c>
      <c r="N4967" s="13" t="e">
        <f t="shared" si="701"/>
        <v>#N/A</v>
      </c>
      <c r="O4967">
        <f t="shared" si="702"/>
        <v>148.50832513548718</v>
      </c>
      <c r="P4967" s="12">
        <f t="shared" si="703"/>
        <v>0</v>
      </c>
      <c r="Q4967">
        <f t="shared" si="704"/>
        <v>335.62266486451279</v>
      </c>
      <c r="R4967">
        <f>$D$2*tarifas!$D$12/24</f>
        <v>1.4541666666666666</v>
      </c>
      <c r="S4967" t="e">
        <f>VLOOKUP(E4967&amp;" "&amp;F4967,tarifas!$A$13:$D$20,4,FALSE)*P4967</f>
        <v>#N/A</v>
      </c>
      <c r="T4967">
        <f>IF(F4967="COD1",tarifas!$D$11*(SUMIFS($P$11:$P$8770,$F$11:$F$8770,"=COD1",$B$11:$B$8770,"="&amp;B4967)/COUNTIFS($F$11:$F$8770,"=COD1",$B$11:$B$8770,"="&amp;B4967))/COUNTIFS($A$11:$A$8770,"="&amp;A4967,$F$11:$F$8770,"=COD1"),0)</f>
        <v>0</v>
      </c>
      <c r="U4967" t="e">
        <f>(VLOOKUP(F4967,tarifas!$C$7:$D$10,2,FALSE)+tarifas!$D$21)*datos!P4967</f>
        <v>#N/A</v>
      </c>
      <c r="V4967" t="e">
        <f t="shared" si="705"/>
        <v>#N/A</v>
      </c>
      <c r="W4967">
        <f t="shared" si="706"/>
        <v>15.435286357118944</v>
      </c>
    </row>
    <row r="4968" spans="1:23" x14ac:dyDescent="0.25">
      <c r="A4968">
        <f t="shared" si="699"/>
        <v>205</v>
      </c>
      <c r="B4968">
        <f t="shared" si="700"/>
        <v>7</v>
      </c>
      <c r="C4968" s="1">
        <f t="shared" si="707"/>
        <v>41846.541666654644</v>
      </c>
      <c r="D4968" s="7">
        <v>461.31818181818181</v>
      </c>
      <c r="E4968" s="7"/>
      <c r="G4968">
        <v>49</v>
      </c>
      <c r="H4968" s="12">
        <v>149.01791542678865</v>
      </c>
      <c r="I4968" s="13">
        <f>$D$2*tarifas!$D$12/24</f>
        <v>1.4541666666666666</v>
      </c>
      <c r="J4968" s="13" t="e">
        <f>VLOOKUP(E4968&amp;" "&amp;F4968,tarifas!$A$13:$D$20,4,FALSE)*H4968</f>
        <v>#N/A</v>
      </c>
      <c r="K4968" s="13">
        <f>IF(F4968="COD1",tarifas!$D$11*(SUMIFS($H$11:$H$8770,$F$11:$F$8770,"=COD1",$B$11:$B$8770,"="&amp;B4968)/COUNTIFS($F$11:$F$8770,"=COD1",$B$11:$B$8770,"="&amp;B4968))/COUNTIFS($A$11:$A$8770,"="&amp;A4968,$F$11:$F$8770,"=COD1"),0)</f>
        <v>0</v>
      </c>
      <c r="L4968" s="13" t="e">
        <f>(VLOOKUP(F4968,tarifas!$C$7:$D$10,2,FALSE)+tarifas!$D$21)*datos!H4968</f>
        <v>#N/A</v>
      </c>
      <c r="M4968">
        <v>466.65233000000001</v>
      </c>
      <c r="N4968" s="13" t="e">
        <f t="shared" si="701"/>
        <v>#N/A</v>
      </c>
      <c r="O4968">
        <f t="shared" si="702"/>
        <v>149.01791542678865</v>
      </c>
      <c r="P4968" s="12">
        <f t="shared" si="703"/>
        <v>0</v>
      </c>
      <c r="Q4968">
        <f t="shared" si="704"/>
        <v>317.63441457321136</v>
      </c>
      <c r="R4968">
        <f>$D$2*tarifas!$D$12/24</f>
        <v>1.4541666666666666</v>
      </c>
      <c r="S4968" t="e">
        <f>VLOOKUP(E4968&amp;" "&amp;F4968,tarifas!$A$13:$D$20,4,FALSE)*P4968</f>
        <v>#N/A</v>
      </c>
      <c r="T4968">
        <f>IF(F4968="COD1",tarifas!$D$11*(SUMIFS($P$11:$P$8770,$F$11:$F$8770,"=COD1",$B$11:$B$8770,"="&amp;B4968)/COUNTIFS($F$11:$F$8770,"=COD1",$B$11:$B$8770,"="&amp;B4968))/COUNTIFS($A$11:$A$8770,"="&amp;A4968,$F$11:$F$8770,"=COD1"),0)</f>
        <v>0</v>
      </c>
      <c r="U4968" t="e">
        <f>(VLOOKUP(F4968,tarifas!$C$7:$D$10,2,FALSE)+tarifas!$D$21)*datos!P4968</f>
        <v>#N/A</v>
      </c>
      <c r="V4968" t="e">
        <f t="shared" si="705"/>
        <v>#N/A</v>
      </c>
      <c r="W4968">
        <f t="shared" si="706"/>
        <v>14.00767768267862</v>
      </c>
    </row>
    <row r="4969" spans="1:23" x14ac:dyDescent="0.25">
      <c r="A4969">
        <f t="shared" si="699"/>
        <v>205</v>
      </c>
      <c r="B4969">
        <f t="shared" si="700"/>
        <v>7</v>
      </c>
      <c r="C4969" s="1">
        <f t="shared" si="707"/>
        <v>41846.583333321309</v>
      </c>
      <c r="D4969" s="7">
        <v>683.09090909090912</v>
      </c>
      <c r="E4969" s="7"/>
      <c r="G4969">
        <v>46.04</v>
      </c>
      <c r="H4969" s="12">
        <v>156.52404750381768</v>
      </c>
      <c r="I4969" s="13">
        <f>$D$2*tarifas!$D$12/24</f>
        <v>1.4541666666666666</v>
      </c>
      <c r="J4969" s="13" t="e">
        <f>VLOOKUP(E4969&amp;" "&amp;F4969,tarifas!$A$13:$D$20,4,FALSE)*H4969</f>
        <v>#N/A</v>
      </c>
      <c r="K4969" s="13">
        <f>IF(F4969="COD1",tarifas!$D$11*(SUMIFS($H$11:$H$8770,$F$11:$F$8770,"=COD1",$B$11:$B$8770,"="&amp;B4969)/COUNTIFS($F$11:$F$8770,"=COD1",$B$11:$B$8770,"="&amp;B4969))/COUNTIFS($A$11:$A$8770,"="&amp;A4969,$F$11:$F$8770,"=COD1"),0)</f>
        <v>0</v>
      </c>
      <c r="L4969" s="13" t="e">
        <f>(VLOOKUP(F4969,tarifas!$C$7:$D$10,2,FALSE)+tarifas!$D$21)*datos!H4969</f>
        <v>#N/A</v>
      </c>
      <c r="M4969">
        <v>416.83590000000004</v>
      </c>
      <c r="N4969" s="13" t="e">
        <f t="shared" si="701"/>
        <v>#N/A</v>
      </c>
      <c r="O4969">
        <f t="shared" si="702"/>
        <v>156.52404750381768</v>
      </c>
      <c r="P4969" s="12">
        <f t="shared" si="703"/>
        <v>0</v>
      </c>
      <c r="Q4969">
        <f t="shared" si="704"/>
        <v>260.31185249618238</v>
      </c>
      <c r="R4969">
        <f>$D$2*tarifas!$D$12/24</f>
        <v>1.4541666666666666</v>
      </c>
      <c r="S4969" t="e">
        <f>VLOOKUP(E4969&amp;" "&amp;F4969,tarifas!$A$13:$D$20,4,FALSE)*P4969</f>
        <v>#N/A</v>
      </c>
      <c r="T4969">
        <f>IF(F4969="COD1",tarifas!$D$11*(SUMIFS($P$11:$P$8770,$F$11:$F$8770,"=COD1",$B$11:$B$8770,"="&amp;B4969)/COUNTIFS($F$11:$F$8770,"=COD1",$B$11:$B$8770,"="&amp;B4969))/COUNTIFS($A$11:$A$8770,"="&amp;A4969,$F$11:$F$8770,"=COD1"),0)</f>
        <v>0</v>
      </c>
      <c r="U4969" t="e">
        <f>(VLOOKUP(F4969,tarifas!$C$7:$D$10,2,FALSE)+tarifas!$D$21)*datos!P4969</f>
        <v>#N/A</v>
      </c>
      <c r="V4969" t="e">
        <f t="shared" si="705"/>
        <v>#N/A</v>
      </c>
      <c r="W4969">
        <f t="shared" si="706"/>
        <v>10.786281920031813</v>
      </c>
    </row>
    <row r="4970" spans="1:23" x14ac:dyDescent="0.25">
      <c r="A4970">
        <f t="shared" si="699"/>
        <v>205</v>
      </c>
      <c r="B4970">
        <f t="shared" si="700"/>
        <v>7</v>
      </c>
      <c r="C4970" s="1">
        <f t="shared" si="707"/>
        <v>41846.624999987973</v>
      </c>
      <c r="D4970" s="7">
        <v>624.87878787878788</v>
      </c>
      <c r="E4970" s="7"/>
      <c r="G4970">
        <v>45.4</v>
      </c>
      <c r="H4970" s="12">
        <v>163.67474039140495</v>
      </c>
      <c r="I4970" s="13">
        <f>$D$2*tarifas!$D$12/24</f>
        <v>1.4541666666666666</v>
      </c>
      <c r="J4970" s="13" t="e">
        <f>VLOOKUP(E4970&amp;" "&amp;F4970,tarifas!$A$13:$D$20,4,FALSE)*H4970</f>
        <v>#N/A</v>
      </c>
      <c r="K4970" s="13">
        <f>IF(F4970="COD1",tarifas!$D$11*(SUMIFS($H$11:$H$8770,$F$11:$F$8770,"=COD1",$B$11:$B$8770,"="&amp;B4970)/COUNTIFS($F$11:$F$8770,"=COD1",$B$11:$B$8770,"="&amp;B4970))/COUNTIFS($A$11:$A$8770,"="&amp;A4970,$F$11:$F$8770,"=COD1"),0)</f>
        <v>0</v>
      </c>
      <c r="L4970" s="13" t="e">
        <f>(VLOOKUP(F4970,tarifas!$C$7:$D$10,2,FALSE)+tarifas!$D$21)*datos!H4970</f>
        <v>#N/A</v>
      </c>
      <c r="M4970">
        <v>332.83384999999998</v>
      </c>
      <c r="N4970" s="13" t="e">
        <f t="shared" si="701"/>
        <v>#N/A</v>
      </c>
      <c r="O4970">
        <f t="shared" si="702"/>
        <v>163.67474039140495</v>
      </c>
      <c r="P4970" s="12">
        <f t="shared" si="703"/>
        <v>0</v>
      </c>
      <c r="Q4970">
        <f t="shared" si="704"/>
        <v>169.15910960859503</v>
      </c>
      <c r="R4970">
        <f>$D$2*tarifas!$D$12/24</f>
        <v>1.4541666666666666</v>
      </c>
      <c r="S4970" t="e">
        <f>VLOOKUP(E4970&amp;" "&amp;F4970,tarifas!$A$13:$D$20,4,FALSE)*P4970</f>
        <v>#N/A</v>
      </c>
      <c r="T4970">
        <f>IF(F4970="COD1",tarifas!$D$11*(SUMIFS($P$11:$P$8770,$F$11:$F$8770,"=COD1",$B$11:$B$8770,"="&amp;B4970)/COUNTIFS($F$11:$F$8770,"=COD1",$B$11:$B$8770,"="&amp;B4970))/COUNTIFS($A$11:$A$8770,"="&amp;A4970,$F$11:$F$8770,"=COD1"),0)</f>
        <v>0</v>
      </c>
      <c r="U4970" t="e">
        <f>(VLOOKUP(F4970,tarifas!$C$7:$D$10,2,FALSE)+tarifas!$D$21)*datos!P4970</f>
        <v>#N/A</v>
      </c>
      <c r="V4970" t="e">
        <f t="shared" si="705"/>
        <v>#N/A</v>
      </c>
      <c r="W4970">
        <f t="shared" si="706"/>
        <v>6.9118412186071927</v>
      </c>
    </row>
    <row r="4971" spans="1:23" x14ac:dyDescent="0.25">
      <c r="A4971">
        <f t="shared" si="699"/>
        <v>205</v>
      </c>
      <c r="B4971">
        <f t="shared" si="700"/>
        <v>7</v>
      </c>
      <c r="C4971" s="1">
        <f t="shared" si="707"/>
        <v>41846.666666654637</v>
      </c>
      <c r="D4971" s="7">
        <v>453.33333333333331</v>
      </c>
      <c r="E4971" s="7"/>
      <c r="G4971">
        <v>44.86</v>
      </c>
      <c r="H4971" s="12">
        <v>162.92471129794211</v>
      </c>
      <c r="I4971" s="13">
        <f>$D$2*tarifas!$D$12/24</f>
        <v>1.4541666666666666</v>
      </c>
      <c r="J4971" s="13" t="e">
        <f>VLOOKUP(E4971&amp;" "&amp;F4971,tarifas!$A$13:$D$20,4,FALSE)*H4971</f>
        <v>#N/A</v>
      </c>
      <c r="K4971" s="13">
        <f>IF(F4971="COD1",tarifas!$D$11*(SUMIFS($H$11:$H$8770,$F$11:$F$8770,"=COD1",$B$11:$B$8770,"="&amp;B4971)/COUNTIFS($F$11:$F$8770,"=COD1",$B$11:$B$8770,"="&amp;B4971))/COUNTIFS($A$11:$A$8770,"="&amp;A4971,$F$11:$F$8770,"=COD1"),0)</f>
        <v>0</v>
      </c>
      <c r="L4971" s="13" t="e">
        <f>(VLOOKUP(F4971,tarifas!$C$7:$D$10,2,FALSE)+tarifas!$D$21)*datos!H4971</f>
        <v>#N/A</v>
      </c>
      <c r="M4971">
        <v>217.30233999999999</v>
      </c>
      <c r="N4971" s="13" t="e">
        <f t="shared" si="701"/>
        <v>#N/A</v>
      </c>
      <c r="O4971">
        <f t="shared" si="702"/>
        <v>162.92471129794211</v>
      </c>
      <c r="P4971" s="12">
        <f t="shared" si="703"/>
        <v>0</v>
      </c>
      <c r="Q4971">
        <f t="shared" si="704"/>
        <v>54.377628702057876</v>
      </c>
      <c r="R4971">
        <f>$D$2*tarifas!$D$12/24</f>
        <v>1.4541666666666666</v>
      </c>
      <c r="S4971" t="e">
        <f>VLOOKUP(E4971&amp;" "&amp;F4971,tarifas!$A$13:$D$20,4,FALSE)*P4971</f>
        <v>#N/A</v>
      </c>
      <c r="T4971">
        <f>IF(F4971="COD1",tarifas!$D$11*(SUMIFS($P$11:$P$8770,$F$11:$F$8770,"=COD1",$B$11:$B$8770,"="&amp;B4971)/COUNTIFS($F$11:$F$8770,"=COD1",$B$11:$B$8770,"="&amp;B4971))/COUNTIFS($A$11:$A$8770,"="&amp;A4971,$F$11:$F$8770,"=COD1"),0)</f>
        <v>0</v>
      </c>
      <c r="U4971" t="e">
        <f>(VLOOKUP(F4971,tarifas!$C$7:$D$10,2,FALSE)+tarifas!$D$21)*datos!P4971</f>
        <v>#N/A</v>
      </c>
      <c r="V4971" t="e">
        <f t="shared" si="705"/>
        <v>#N/A</v>
      </c>
      <c r="W4971">
        <f t="shared" si="706"/>
        <v>2.1954423812168846</v>
      </c>
    </row>
    <row r="4972" spans="1:23" x14ac:dyDescent="0.25">
      <c r="A4972">
        <f t="shared" si="699"/>
        <v>205</v>
      </c>
      <c r="B4972">
        <f t="shared" si="700"/>
        <v>7</v>
      </c>
      <c r="C4972" s="1">
        <f t="shared" si="707"/>
        <v>41846.708333321301</v>
      </c>
      <c r="D4972" s="7">
        <v>341.28787878787881</v>
      </c>
      <c r="E4972" s="7"/>
      <c r="G4972">
        <v>45.4</v>
      </c>
      <c r="H4972" s="12">
        <v>164.22632383399952</v>
      </c>
      <c r="I4972" s="13">
        <f>$D$2*tarifas!$D$12/24</f>
        <v>1.4541666666666666</v>
      </c>
      <c r="J4972" s="13" t="e">
        <f>VLOOKUP(E4972&amp;" "&amp;F4972,tarifas!$A$13:$D$20,4,FALSE)*H4972</f>
        <v>#N/A</v>
      </c>
      <c r="K4972" s="13">
        <f>IF(F4972="COD1",tarifas!$D$11*(SUMIFS($H$11:$H$8770,$F$11:$F$8770,"=COD1",$B$11:$B$8770,"="&amp;B4972)/COUNTIFS($F$11:$F$8770,"=COD1",$B$11:$B$8770,"="&amp;B4972))/COUNTIFS($A$11:$A$8770,"="&amp;A4972,$F$11:$F$8770,"=COD1"),0)</f>
        <v>0</v>
      </c>
      <c r="L4972" s="13" t="e">
        <f>(VLOOKUP(F4972,tarifas!$C$7:$D$10,2,FALSE)+tarifas!$D$21)*datos!H4972</f>
        <v>#N/A</v>
      </c>
      <c r="M4972">
        <v>85.410839999999993</v>
      </c>
      <c r="N4972" s="13" t="e">
        <f t="shared" si="701"/>
        <v>#N/A</v>
      </c>
      <c r="O4972">
        <f t="shared" si="702"/>
        <v>85.410839999999993</v>
      </c>
      <c r="P4972" s="12">
        <f t="shared" si="703"/>
        <v>78.815483833999522</v>
      </c>
      <c r="Q4972">
        <f t="shared" si="704"/>
        <v>0</v>
      </c>
      <c r="R4972">
        <f>$D$2*tarifas!$D$12/24</f>
        <v>1.4541666666666666</v>
      </c>
      <c r="S4972" t="e">
        <f>VLOOKUP(E4972&amp;" "&amp;F4972,tarifas!$A$13:$D$20,4,FALSE)*P4972</f>
        <v>#N/A</v>
      </c>
      <c r="T4972">
        <f>IF(F4972="COD1",tarifas!$D$11*(SUMIFS($P$11:$P$8770,$F$11:$F$8770,"=COD1",$B$11:$B$8770,"="&amp;B4972)/COUNTIFS($F$11:$F$8770,"=COD1",$B$11:$B$8770,"="&amp;B4972))/COUNTIFS($A$11:$A$8770,"="&amp;A4972,$F$11:$F$8770,"=COD1"),0)</f>
        <v>0</v>
      </c>
      <c r="U4972" t="e">
        <f>(VLOOKUP(F4972,tarifas!$C$7:$D$10,2,FALSE)+tarifas!$D$21)*datos!P4972</f>
        <v>#N/A</v>
      </c>
      <c r="V4972" t="e">
        <f t="shared" si="705"/>
        <v>#N/A</v>
      </c>
      <c r="W4972">
        <f t="shared" si="706"/>
        <v>0</v>
      </c>
    </row>
    <row r="4973" spans="1:23" x14ac:dyDescent="0.25">
      <c r="A4973">
        <f t="shared" si="699"/>
        <v>205</v>
      </c>
      <c r="B4973">
        <f t="shared" si="700"/>
        <v>7</v>
      </c>
      <c r="C4973" s="1">
        <f t="shared" si="707"/>
        <v>41846.749999987966</v>
      </c>
      <c r="D4973" s="7">
        <v>121.83333333333333</v>
      </c>
      <c r="E4973" s="7"/>
      <c r="G4973">
        <v>45.4</v>
      </c>
      <c r="H4973" s="12">
        <v>163.26381454171178</v>
      </c>
      <c r="I4973" s="13">
        <f>$D$2*tarifas!$D$12/24</f>
        <v>1.4541666666666666</v>
      </c>
      <c r="J4973" s="13" t="e">
        <f>VLOOKUP(E4973&amp;" "&amp;F4973,tarifas!$A$13:$D$20,4,FALSE)*H4973</f>
        <v>#N/A</v>
      </c>
      <c r="K4973" s="13">
        <f>IF(F4973="COD1",tarifas!$D$11*(SUMIFS($H$11:$H$8770,$F$11:$F$8770,"=COD1",$B$11:$B$8770,"="&amp;B4973)/COUNTIFS($F$11:$F$8770,"=COD1",$B$11:$B$8770,"="&amp;B4973))/COUNTIFS($A$11:$A$8770,"="&amp;A4973,$F$11:$F$8770,"=COD1"),0)</f>
        <v>0</v>
      </c>
      <c r="L4973" s="13" t="e">
        <f>(VLOOKUP(F4973,tarifas!$C$7:$D$10,2,FALSE)+tarifas!$D$21)*datos!H4973</f>
        <v>#N/A</v>
      </c>
      <c r="M4973">
        <v>11.72068</v>
      </c>
      <c r="N4973" s="13" t="e">
        <f t="shared" si="701"/>
        <v>#N/A</v>
      </c>
      <c r="O4973">
        <f t="shared" si="702"/>
        <v>11.72068</v>
      </c>
      <c r="P4973" s="12">
        <f t="shared" si="703"/>
        <v>151.54313454171179</v>
      </c>
      <c r="Q4973">
        <f t="shared" si="704"/>
        <v>0</v>
      </c>
      <c r="R4973">
        <f>$D$2*tarifas!$D$12/24</f>
        <v>1.4541666666666666</v>
      </c>
      <c r="S4973" t="e">
        <f>VLOOKUP(E4973&amp;" "&amp;F4973,tarifas!$A$13:$D$20,4,FALSE)*P4973</f>
        <v>#N/A</v>
      </c>
      <c r="T4973">
        <f>IF(F4973="COD1",tarifas!$D$11*(SUMIFS($P$11:$P$8770,$F$11:$F$8770,"=COD1",$B$11:$B$8770,"="&amp;B4973)/COUNTIFS($F$11:$F$8770,"=COD1",$B$11:$B$8770,"="&amp;B4973))/COUNTIFS($A$11:$A$8770,"="&amp;A4973,$F$11:$F$8770,"=COD1"),0)</f>
        <v>0</v>
      </c>
      <c r="U4973" t="e">
        <f>(VLOOKUP(F4973,tarifas!$C$7:$D$10,2,FALSE)+tarifas!$D$21)*datos!P4973</f>
        <v>#N/A</v>
      </c>
      <c r="V4973" t="e">
        <f t="shared" si="705"/>
        <v>#N/A</v>
      </c>
      <c r="W4973">
        <f t="shared" si="706"/>
        <v>0</v>
      </c>
    </row>
    <row r="4974" spans="1:23" x14ac:dyDescent="0.25">
      <c r="A4974">
        <f t="shared" si="699"/>
        <v>205</v>
      </c>
      <c r="B4974">
        <f t="shared" si="700"/>
        <v>7</v>
      </c>
      <c r="C4974" s="1">
        <f t="shared" si="707"/>
        <v>41846.79166665463</v>
      </c>
      <c r="D4974" s="7">
        <v>42.757575757575758</v>
      </c>
      <c r="E4974" s="7"/>
      <c r="G4974">
        <v>46.54</v>
      </c>
      <c r="H4974" s="12">
        <v>175.83843688071758</v>
      </c>
      <c r="I4974" s="13">
        <f>$D$2*tarifas!$D$12/24</f>
        <v>1.4541666666666666</v>
      </c>
      <c r="J4974" s="13" t="e">
        <f>VLOOKUP(E4974&amp;" "&amp;F4974,tarifas!$A$13:$D$20,4,FALSE)*H4974</f>
        <v>#N/A</v>
      </c>
      <c r="K4974" s="13">
        <f>IF(F4974="COD1",tarifas!$D$11*(SUMIFS($H$11:$H$8770,$F$11:$F$8770,"=COD1",$B$11:$B$8770,"="&amp;B4974)/COUNTIFS($F$11:$F$8770,"=COD1",$B$11:$B$8770,"="&amp;B4974))/COUNTIFS($A$11:$A$8770,"="&amp;A4974,$F$11:$F$8770,"=COD1"),0)</f>
        <v>0</v>
      </c>
      <c r="L4974" s="13" t="e">
        <f>(VLOOKUP(F4974,tarifas!$C$7:$D$10,2,FALSE)+tarifas!$D$21)*datos!H4974</f>
        <v>#N/A</v>
      </c>
      <c r="M4974">
        <v>0</v>
      </c>
      <c r="N4974" s="13" t="e">
        <f t="shared" si="701"/>
        <v>#N/A</v>
      </c>
      <c r="O4974">
        <f t="shared" si="702"/>
        <v>0</v>
      </c>
      <c r="P4974" s="12">
        <f t="shared" si="703"/>
        <v>175.83843688071758</v>
      </c>
      <c r="Q4974">
        <f t="shared" si="704"/>
        <v>0</v>
      </c>
      <c r="R4974">
        <f>$D$2*tarifas!$D$12/24</f>
        <v>1.4541666666666666</v>
      </c>
      <c r="S4974" t="e">
        <f>VLOOKUP(E4974&amp;" "&amp;F4974,tarifas!$A$13:$D$20,4,FALSE)*P4974</f>
        <v>#N/A</v>
      </c>
      <c r="T4974">
        <f>IF(F4974="COD1",tarifas!$D$11*(SUMIFS($P$11:$P$8770,$F$11:$F$8770,"=COD1",$B$11:$B$8770,"="&amp;B4974)/COUNTIFS($F$11:$F$8770,"=COD1",$B$11:$B$8770,"="&amp;B4974))/COUNTIFS($A$11:$A$8770,"="&amp;A4974,$F$11:$F$8770,"=COD1"),0)</f>
        <v>0</v>
      </c>
      <c r="U4974" t="e">
        <f>(VLOOKUP(F4974,tarifas!$C$7:$D$10,2,FALSE)+tarifas!$D$21)*datos!P4974</f>
        <v>#N/A</v>
      </c>
      <c r="V4974" t="e">
        <f t="shared" si="705"/>
        <v>#N/A</v>
      </c>
      <c r="W4974">
        <f t="shared" si="706"/>
        <v>0</v>
      </c>
    </row>
    <row r="4975" spans="1:23" x14ac:dyDescent="0.25">
      <c r="A4975">
        <f t="shared" si="699"/>
        <v>205</v>
      </c>
      <c r="B4975">
        <f t="shared" si="700"/>
        <v>7</v>
      </c>
      <c r="C4975" s="1">
        <f t="shared" si="707"/>
        <v>41846.833333321294</v>
      </c>
      <c r="D4975" s="7">
        <v>0</v>
      </c>
      <c r="E4975" s="7"/>
      <c r="G4975">
        <v>50.86</v>
      </c>
      <c r="H4975" s="12">
        <v>169.88629807714472</v>
      </c>
      <c r="I4975" s="13">
        <f>$D$2*tarifas!$D$12/24</f>
        <v>1.4541666666666666</v>
      </c>
      <c r="J4975" s="13" t="e">
        <f>VLOOKUP(E4975&amp;" "&amp;F4975,tarifas!$A$13:$D$20,4,FALSE)*H4975</f>
        <v>#N/A</v>
      </c>
      <c r="K4975" s="13">
        <f>IF(F4975="COD1",tarifas!$D$11*(SUMIFS($H$11:$H$8770,$F$11:$F$8770,"=COD1",$B$11:$B$8770,"="&amp;B4975)/COUNTIFS($F$11:$F$8770,"=COD1",$B$11:$B$8770,"="&amp;B4975))/COUNTIFS($A$11:$A$8770,"="&amp;A4975,$F$11:$F$8770,"=COD1"),0)</f>
        <v>0</v>
      </c>
      <c r="L4975" s="13" t="e">
        <f>(VLOOKUP(F4975,tarifas!$C$7:$D$10,2,FALSE)+tarifas!$D$21)*datos!H4975</f>
        <v>#N/A</v>
      </c>
      <c r="M4975">
        <v>0</v>
      </c>
      <c r="N4975" s="13" t="e">
        <f t="shared" si="701"/>
        <v>#N/A</v>
      </c>
      <c r="O4975">
        <f t="shared" si="702"/>
        <v>0</v>
      </c>
      <c r="P4975" s="12">
        <f t="shared" si="703"/>
        <v>169.88629807714472</v>
      </c>
      <c r="Q4975">
        <f t="shared" si="704"/>
        <v>0</v>
      </c>
      <c r="R4975">
        <f>$D$2*tarifas!$D$12/24</f>
        <v>1.4541666666666666</v>
      </c>
      <c r="S4975" t="e">
        <f>VLOOKUP(E4975&amp;" "&amp;F4975,tarifas!$A$13:$D$20,4,FALSE)*P4975</f>
        <v>#N/A</v>
      </c>
      <c r="T4975">
        <f>IF(F4975="COD1",tarifas!$D$11*(SUMIFS($P$11:$P$8770,$F$11:$F$8770,"=COD1",$B$11:$B$8770,"="&amp;B4975)/COUNTIFS($F$11:$F$8770,"=COD1",$B$11:$B$8770,"="&amp;B4975))/COUNTIFS($A$11:$A$8770,"="&amp;A4975,$F$11:$F$8770,"=COD1"),0)</f>
        <v>0</v>
      </c>
      <c r="U4975" t="e">
        <f>(VLOOKUP(F4975,tarifas!$C$7:$D$10,2,FALSE)+tarifas!$D$21)*datos!P4975</f>
        <v>#N/A</v>
      </c>
      <c r="V4975" t="e">
        <f t="shared" si="705"/>
        <v>#N/A</v>
      </c>
      <c r="W4975">
        <f t="shared" si="706"/>
        <v>0</v>
      </c>
    </row>
    <row r="4976" spans="1:23" x14ac:dyDescent="0.25">
      <c r="A4976">
        <f t="shared" si="699"/>
        <v>205</v>
      </c>
      <c r="B4976">
        <f t="shared" si="700"/>
        <v>7</v>
      </c>
      <c r="C4976" s="1">
        <f t="shared" si="707"/>
        <v>41846.874999987958</v>
      </c>
      <c r="D4976" s="7">
        <v>0</v>
      </c>
      <c r="E4976" s="7"/>
      <c r="G4976">
        <v>52.02</v>
      </c>
      <c r="H4976" s="12">
        <v>172.32032129905033</v>
      </c>
      <c r="I4976" s="13">
        <f>$D$2*tarifas!$D$12/24</f>
        <v>1.4541666666666666</v>
      </c>
      <c r="J4976" s="13" t="e">
        <f>VLOOKUP(E4976&amp;" "&amp;F4976,tarifas!$A$13:$D$20,4,FALSE)*H4976</f>
        <v>#N/A</v>
      </c>
      <c r="K4976" s="13">
        <f>IF(F4976="COD1",tarifas!$D$11*(SUMIFS($H$11:$H$8770,$F$11:$F$8770,"=COD1",$B$11:$B$8770,"="&amp;B4976)/COUNTIFS($F$11:$F$8770,"=COD1",$B$11:$B$8770,"="&amp;B4976))/COUNTIFS($A$11:$A$8770,"="&amp;A4976,$F$11:$F$8770,"=COD1"),0)</f>
        <v>0</v>
      </c>
      <c r="L4976" s="13" t="e">
        <f>(VLOOKUP(F4976,tarifas!$C$7:$D$10,2,FALSE)+tarifas!$D$21)*datos!H4976</f>
        <v>#N/A</v>
      </c>
      <c r="M4976">
        <v>0</v>
      </c>
      <c r="N4976" s="13" t="e">
        <f t="shared" si="701"/>
        <v>#N/A</v>
      </c>
      <c r="O4976">
        <f t="shared" si="702"/>
        <v>0</v>
      </c>
      <c r="P4976" s="12">
        <f t="shared" si="703"/>
        <v>172.32032129905033</v>
      </c>
      <c r="Q4976">
        <f t="shared" si="704"/>
        <v>0</v>
      </c>
      <c r="R4976">
        <f>$D$2*tarifas!$D$12/24</f>
        <v>1.4541666666666666</v>
      </c>
      <c r="S4976" t="e">
        <f>VLOOKUP(E4976&amp;" "&amp;F4976,tarifas!$A$13:$D$20,4,FALSE)*P4976</f>
        <v>#N/A</v>
      </c>
      <c r="T4976">
        <f>IF(F4976="COD1",tarifas!$D$11*(SUMIFS($P$11:$P$8770,$F$11:$F$8770,"=COD1",$B$11:$B$8770,"="&amp;B4976)/COUNTIFS($F$11:$F$8770,"=COD1",$B$11:$B$8770,"="&amp;B4976))/COUNTIFS($A$11:$A$8770,"="&amp;A4976,$F$11:$F$8770,"=COD1"),0)</f>
        <v>0</v>
      </c>
      <c r="U4976" t="e">
        <f>(VLOOKUP(F4976,tarifas!$C$7:$D$10,2,FALSE)+tarifas!$D$21)*datos!P4976</f>
        <v>#N/A</v>
      </c>
      <c r="V4976" t="e">
        <f t="shared" si="705"/>
        <v>#N/A</v>
      </c>
      <c r="W4976">
        <f t="shared" si="706"/>
        <v>0</v>
      </c>
    </row>
    <row r="4977" spans="1:23" x14ac:dyDescent="0.25">
      <c r="A4977">
        <f t="shared" si="699"/>
        <v>205</v>
      </c>
      <c r="B4977">
        <f t="shared" si="700"/>
        <v>7</v>
      </c>
      <c r="C4977" s="1">
        <f t="shared" si="707"/>
        <v>41846.916666654623</v>
      </c>
      <c r="D4977" s="7">
        <v>0</v>
      </c>
      <c r="E4977" s="7"/>
      <c r="G4977">
        <v>46.54</v>
      </c>
      <c r="H4977" s="12">
        <v>171.86643081856391</v>
      </c>
      <c r="I4977" s="13">
        <f>$D$2*tarifas!$D$12/24</f>
        <v>1.4541666666666666</v>
      </c>
      <c r="J4977" s="13" t="e">
        <f>VLOOKUP(E4977&amp;" "&amp;F4977,tarifas!$A$13:$D$20,4,FALSE)*H4977</f>
        <v>#N/A</v>
      </c>
      <c r="K4977" s="13">
        <f>IF(F4977="COD1",tarifas!$D$11*(SUMIFS($H$11:$H$8770,$F$11:$F$8770,"=COD1",$B$11:$B$8770,"="&amp;B4977)/COUNTIFS($F$11:$F$8770,"=COD1",$B$11:$B$8770,"="&amp;B4977))/COUNTIFS($A$11:$A$8770,"="&amp;A4977,$F$11:$F$8770,"=COD1"),0)</f>
        <v>0</v>
      </c>
      <c r="L4977" s="13" t="e">
        <f>(VLOOKUP(F4977,tarifas!$C$7:$D$10,2,FALSE)+tarifas!$D$21)*datos!H4977</f>
        <v>#N/A</v>
      </c>
      <c r="M4977">
        <v>0</v>
      </c>
      <c r="N4977" s="13" t="e">
        <f t="shared" si="701"/>
        <v>#N/A</v>
      </c>
      <c r="O4977">
        <f t="shared" si="702"/>
        <v>0</v>
      </c>
      <c r="P4977" s="12">
        <f t="shared" si="703"/>
        <v>171.86643081856391</v>
      </c>
      <c r="Q4977">
        <f t="shared" si="704"/>
        <v>0</v>
      </c>
      <c r="R4977">
        <f>$D$2*tarifas!$D$12/24</f>
        <v>1.4541666666666666</v>
      </c>
      <c r="S4977" t="e">
        <f>VLOOKUP(E4977&amp;" "&amp;F4977,tarifas!$A$13:$D$20,4,FALSE)*P4977</f>
        <v>#N/A</v>
      </c>
      <c r="T4977">
        <f>IF(F4977="COD1",tarifas!$D$11*(SUMIFS($P$11:$P$8770,$F$11:$F$8770,"=COD1",$B$11:$B$8770,"="&amp;B4977)/COUNTIFS($F$11:$F$8770,"=COD1",$B$11:$B$8770,"="&amp;B4977))/COUNTIFS($A$11:$A$8770,"="&amp;A4977,$F$11:$F$8770,"=COD1"),0)</f>
        <v>0</v>
      </c>
      <c r="U4977" t="e">
        <f>(VLOOKUP(F4977,tarifas!$C$7:$D$10,2,FALSE)+tarifas!$D$21)*datos!P4977</f>
        <v>#N/A</v>
      </c>
      <c r="V4977" t="e">
        <f t="shared" si="705"/>
        <v>#N/A</v>
      </c>
      <c r="W4977">
        <f t="shared" si="706"/>
        <v>0</v>
      </c>
    </row>
    <row r="4978" spans="1:23" x14ac:dyDescent="0.25">
      <c r="A4978">
        <f t="shared" si="699"/>
        <v>205</v>
      </c>
      <c r="B4978">
        <f t="shared" si="700"/>
        <v>7</v>
      </c>
      <c r="C4978" s="1">
        <f t="shared" si="707"/>
        <v>41846.958333321287</v>
      </c>
      <c r="D4978" s="7">
        <v>0</v>
      </c>
      <c r="E4978" s="7"/>
      <c r="G4978">
        <v>47.69</v>
      </c>
      <c r="H4978" s="12">
        <v>168.25198240737325</v>
      </c>
      <c r="I4978" s="13">
        <f>$D$2*tarifas!$D$12/24</f>
        <v>1.4541666666666666</v>
      </c>
      <c r="J4978" s="13" t="e">
        <f>VLOOKUP(E4978&amp;" "&amp;F4978,tarifas!$A$13:$D$20,4,FALSE)*H4978</f>
        <v>#N/A</v>
      </c>
      <c r="K4978" s="13">
        <f>IF(F4978="COD1",tarifas!$D$11*(SUMIFS($H$11:$H$8770,$F$11:$F$8770,"=COD1",$B$11:$B$8770,"="&amp;B4978)/COUNTIFS($F$11:$F$8770,"=COD1",$B$11:$B$8770,"="&amp;B4978))/COUNTIFS($A$11:$A$8770,"="&amp;A4978,$F$11:$F$8770,"=COD1"),0)</f>
        <v>0</v>
      </c>
      <c r="L4978" s="13" t="e">
        <f>(VLOOKUP(F4978,tarifas!$C$7:$D$10,2,FALSE)+tarifas!$D$21)*datos!H4978</f>
        <v>#N/A</v>
      </c>
      <c r="M4978">
        <v>0</v>
      </c>
      <c r="N4978" s="13" t="e">
        <f t="shared" si="701"/>
        <v>#N/A</v>
      </c>
      <c r="O4978">
        <f t="shared" si="702"/>
        <v>0</v>
      </c>
      <c r="P4978" s="12">
        <f t="shared" si="703"/>
        <v>168.25198240737325</v>
      </c>
      <c r="Q4978">
        <f t="shared" si="704"/>
        <v>0</v>
      </c>
      <c r="R4978">
        <f>$D$2*tarifas!$D$12/24</f>
        <v>1.4541666666666666</v>
      </c>
      <c r="S4978" t="e">
        <f>VLOOKUP(E4978&amp;" "&amp;F4978,tarifas!$A$13:$D$20,4,FALSE)*P4978</f>
        <v>#N/A</v>
      </c>
      <c r="T4978">
        <f>IF(F4978="COD1",tarifas!$D$11*(SUMIFS($P$11:$P$8770,$F$11:$F$8770,"=COD1",$B$11:$B$8770,"="&amp;B4978)/COUNTIFS($F$11:$F$8770,"=COD1",$B$11:$B$8770,"="&amp;B4978))/COUNTIFS($A$11:$A$8770,"="&amp;A4978,$F$11:$F$8770,"=COD1"),0)</f>
        <v>0</v>
      </c>
      <c r="U4978" t="e">
        <f>(VLOOKUP(F4978,tarifas!$C$7:$D$10,2,FALSE)+tarifas!$D$21)*datos!P4978</f>
        <v>#N/A</v>
      </c>
      <c r="V4978" t="e">
        <f t="shared" si="705"/>
        <v>#N/A</v>
      </c>
      <c r="W4978">
        <f t="shared" si="706"/>
        <v>0</v>
      </c>
    </row>
    <row r="4979" spans="1:23" x14ac:dyDescent="0.25">
      <c r="A4979">
        <f t="shared" si="699"/>
        <v>206</v>
      </c>
      <c r="B4979">
        <f t="shared" si="700"/>
        <v>7</v>
      </c>
      <c r="C4979" s="1">
        <f t="shared" si="707"/>
        <v>41846.999999987951</v>
      </c>
      <c r="D4979" s="7">
        <v>0</v>
      </c>
      <c r="E4979" s="7"/>
      <c r="G4979">
        <v>44.27</v>
      </c>
      <c r="H4979" s="12">
        <v>163.38407564423284</v>
      </c>
      <c r="I4979" s="13">
        <f>$D$2*tarifas!$D$12/24</f>
        <v>1.4541666666666666</v>
      </c>
      <c r="J4979" s="13" t="e">
        <f>VLOOKUP(E4979&amp;" "&amp;F4979,tarifas!$A$13:$D$20,4,FALSE)*H4979</f>
        <v>#N/A</v>
      </c>
      <c r="K4979" s="13">
        <f>IF(F4979="COD1",tarifas!$D$11*(SUMIFS($H$11:$H$8770,$F$11:$F$8770,"=COD1",$B$11:$B$8770,"="&amp;B4979)/COUNTIFS($F$11:$F$8770,"=COD1",$B$11:$B$8770,"="&amp;B4979))/COUNTIFS($A$11:$A$8770,"="&amp;A4979,$F$11:$F$8770,"=COD1"),0)</f>
        <v>0</v>
      </c>
      <c r="L4979" s="13" t="e">
        <f>(VLOOKUP(F4979,tarifas!$C$7:$D$10,2,FALSE)+tarifas!$D$21)*datos!H4979</f>
        <v>#N/A</v>
      </c>
      <c r="M4979">
        <v>0</v>
      </c>
      <c r="N4979" s="13" t="e">
        <f t="shared" si="701"/>
        <v>#N/A</v>
      </c>
      <c r="O4979">
        <f t="shared" si="702"/>
        <v>0</v>
      </c>
      <c r="P4979" s="12">
        <f t="shared" si="703"/>
        <v>163.38407564423284</v>
      </c>
      <c r="Q4979">
        <f t="shared" si="704"/>
        <v>0</v>
      </c>
      <c r="R4979">
        <f>$D$2*tarifas!$D$12/24</f>
        <v>1.4541666666666666</v>
      </c>
      <c r="S4979" t="e">
        <f>VLOOKUP(E4979&amp;" "&amp;F4979,tarifas!$A$13:$D$20,4,FALSE)*P4979</f>
        <v>#N/A</v>
      </c>
      <c r="T4979">
        <f>IF(F4979="COD1",tarifas!$D$11*(SUMIFS($P$11:$P$8770,$F$11:$F$8770,"=COD1",$B$11:$B$8770,"="&amp;B4979)/COUNTIFS($F$11:$F$8770,"=COD1",$B$11:$B$8770,"="&amp;B4979))/COUNTIFS($A$11:$A$8770,"="&amp;A4979,$F$11:$F$8770,"=COD1"),0)</f>
        <v>0</v>
      </c>
      <c r="U4979" t="e">
        <f>(VLOOKUP(F4979,tarifas!$C$7:$D$10,2,FALSE)+tarifas!$D$21)*datos!P4979</f>
        <v>#N/A</v>
      </c>
      <c r="V4979" t="e">
        <f t="shared" si="705"/>
        <v>#N/A</v>
      </c>
      <c r="W4979">
        <f t="shared" si="706"/>
        <v>0</v>
      </c>
    </row>
    <row r="4980" spans="1:23" x14ac:dyDescent="0.25">
      <c r="A4980">
        <f t="shared" si="699"/>
        <v>206</v>
      </c>
      <c r="B4980">
        <f t="shared" si="700"/>
        <v>7</v>
      </c>
      <c r="C4980" s="1">
        <f t="shared" si="707"/>
        <v>41847.041666654615</v>
      </c>
      <c r="D4980" s="7">
        <v>0</v>
      </c>
      <c r="E4980" s="7"/>
      <c r="G4980">
        <v>41.4</v>
      </c>
      <c r="H4980" s="12">
        <v>161.70810649307597</v>
      </c>
      <c r="I4980" s="13">
        <f>$D$2*tarifas!$D$12/24</f>
        <v>1.4541666666666666</v>
      </c>
      <c r="J4980" s="13" t="e">
        <f>VLOOKUP(E4980&amp;" "&amp;F4980,tarifas!$A$13:$D$20,4,FALSE)*H4980</f>
        <v>#N/A</v>
      </c>
      <c r="K4980" s="13">
        <f>IF(F4980="COD1",tarifas!$D$11*(SUMIFS($H$11:$H$8770,$F$11:$F$8770,"=COD1",$B$11:$B$8770,"="&amp;B4980)/COUNTIFS($F$11:$F$8770,"=COD1",$B$11:$B$8770,"="&amp;B4980))/COUNTIFS($A$11:$A$8770,"="&amp;A4980,$F$11:$F$8770,"=COD1"),0)</f>
        <v>0</v>
      </c>
      <c r="L4980" s="13" t="e">
        <f>(VLOOKUP(F4980,tarifas!$C$7:$D$10,2,FALSE)+tarifas!$D$21)*datos!H4980</f>
        <v>#N/A</v>
      </c>
      <c r="M4980">
        <v>0</v>
      </c>
      <c r="N4980" s="13" t="e">
        <f t="shared" si="701"/>
        <v>#N/A</v>
      </c>
      <c r="O4980">
        <f t="shared" si="702"/>
        <v>0</v>
      </c>
      <c r="P4980" s="12">
        <f t="shared" si="703"/>
        <v>161.70810649307597</v>
      </c>
      <c r="Q4980">
        <f t="shared" si="704"/>
        <v>0</v>
      </c>
      <c r="R4980">
        <f>$D$2*tarifas!$D$12/24</f>
        <v>1.4541666666666666</v>
      </c>
      <c r="S4980" t="e">
        <f>VLOOKUP(E4980&amp;" "&amp;F4980,tarifas!$A$13:$D$20,4,FALSE)*P4980</f>
        <v>#N/A</v>
      </c>
      <c r="T4980">
        <f>IF(F4980="COD1",tarifas!$D$11*(SUMIFS($P$11:$P$8770,$F$11:$F$8770,"=COD1",$B$11:$B$8770,"="&amp;B4980)/COUNTIFS($F$11:$F$8770,"=COD1",$B$11:$B$8770,"="&amp;B4980))/COUNTIFS($A$11:$A$8770,"="&amp;A4980,$F$11:$F$8770,"=COD1"),0)</f>
        <v>0</v>
      </c>
      <c r="U4980" t="e">
        <f>(VLOOKUP(F4980,tarifas!$C$7:$D$10,2,FALSE)+tarifas!$D$21)*datos!P4980</f>
        <v>#N/A</v>
      </c>
      <c r="V4980" t="e">
        <f t="shared" si="705"/>
        <v>#N/A</v>
      </c>
      <c r="W4980">
        <f t="shared" si="706"/>
        <v>0</v>
      </c>
    </row>
    <row r="4981" spans="1:23" x14ac:dyDescent="0.25">
      <c r="A4981">
        <f t="shared" si="699"/>
        <v>206</v>
      </c>
      <c r="B4981">
        <f t="shared" si="700"/>
        <v>7</v>
      </c>
      <c r="C4981" s="1">
        <f t="shared" si="707"/>
        <v>41847.083333321279</v>
      </c>
      <c r="D4981" s="7">
        <v>0</v>
      </c>
      <c r="E4981" s="7"/>
      <c r="G4981">
        <v>41.26</v>
      </c>
      <c r="H4981" s="12">
        <v>159.94729141427464</v>
      </c>
      <c r="I4981" s="13">
        <f>$D$2*tarifas!$D$12/24</f>
        <v>1.4541666666666666</v>
      </c>
      <c r="J4981" s="13" t="e">
        <f>VLOOKUP(E4981&amp;" "&amp;F4981,tarifas!$A$13:$D$20,4,FALSE)*H4981</f>
        <v>#N/A</v>
      </c>
      <c r="K4981" s="13">
        <f>IF(F4981="COD1",tarifas!$D$11*(SUMIFS($H$11:$H$8770,$F$11:$F$8770,"=COD1",$B$11:$B$8770,"="&amp;B4981)/COUNTIFS($F$11:$F$8770,"=COD1",$B$11:$B$8770,"="&amp;B4981))/COUNTIFS($A$11:$A$8770,"="&amp;A4981,$F$11:$F$8770,"=COD1"),0)</f>
        <v>0</v>
      </c>
      <c r="L4981" s="13" t="e">
        <f>(VLOOKUP(F4981,tarifas!$C$7:$D$10,2,FALSE)+tarifas!$D$21)*datos!H4981</f>
        <v>#N/A</v>
      </c>
      <c r="M4981">
        <v>0</v>
      </c>
      <c r="N4981" s="13" t="e">
        <f t="shared" si="701"/>
        <v>#N/A</v>
      </c>
      <c r="O4981">
        <f t="shared" si="702"/>
        <v>0</v>
      </c>
      <c r="P4981" s="12">
        <f t="shared" si="703"/>
        <v>159.94729141427464</v>
      </c>
      <c r="Q4981">
        <f t="shared" si="704"/>
        <v>0</v>
      </c>
      <c r="R4981">
        <f>$D$2*tarifas!$D$12/24</f>
        <v>1.4541666666666666</v>
      </c>
      <c r="S4981" t="e">
        <f>VLOOKUP(E4981&amp;" "&amp;F4981,tarifas!$A$13:$D$20,4,FALSE)*P4981</f>
        <v>#N/A</v>
      </c>
      <c r="T4981">
        <f>IF(F4981="COD1",tarifas!$D$11*(SUMIFS($P$11:$P$8770,$F$11:$F$8770,"=COD1",$B$11:$B$8770,"="&amp;B4981)/COUNTIFS($F$11:$F$8770,"=COD1",$B$11:$B$8770,"="&amp;B4981))/COUNTIFS($A$11:$A$8770,"="&amp;A4981,$F$11:$F$8770,"=COD1"),0)</f>
        <v>0</v>
      </c>
      <c r="U4981" t="e">
        <f>(VLOOKUP(F4981,tarifas!$C$7:$D$10,2,FALSE)+tarifas!$D$21)*datos!P4981</f>
        <v>#N/A</v>
      </c>
      <c r="V4981" t="e">
        <f t="shared" si="705"/>
        <v>#N/A</v>
      </c>
      <c r="W4981">
        <f t="shared" si="706"/>
        <v>0</v>
      </c>
    </row>
    <row r="4982" spans="1:23" x14ac:dyDescent="0.25">
      <c r="A4982">
        <f t="shared" si="699"/>
        <v>206</v>
      </c>
      <c r="B4982">
        <f t="shared" si="700"/>
        <v>7</v>
      </c>
      <c r="C4982" s="1">
        <f t="shared" si="707"/>
        <v>41847.124999987944</v>
      </c>
      <c r="D4982" s="7">
        <v>0</v>
      </c>
      <c r="E4982" s="7"/>
      <c r="G4982">
        <v>40.5</v>
      </c>
      <c r="H4982" s="12">
        <v>157.73500522419059</v>
      </c>
      <c r="I4982" s="13">
        <f>$D$2*tarifas!$D$12/24</f>
        <v>1.4541666666666666</v>
      </c>
      <c r="J4982" s="13" t="e">
        <f>VLOOKUP(E4982&amp;" "&amp;F4982,tarifas!$A$13:$D$20,4,FALSE)*H4982</f>
        <v>#N/A</v>
      </c>
      <c r="K4982" s="13">
        <f>IF(F4982="COD1",tarifas!$D$11*(SUMIFS($H$11:$H$8770,$F$11:$F$8770,"=COD1",$B$11:$B$8770,"="&amp;B4982)/COUNTIFS($F$11:$F$8770,"=COD1",$B$11:$B$8770,"="&amp;B4982))/COUNTIFS($A$11:$A$8770,"="&amp;A4982,$F$11:$F$8770,"=COD1"),0)</f>
        <v>0</v>
      </c>
      <c r="L4982" s="13" t="e">
        <f>(VLOOKUP(F4982,tarifas!$C$7:$D$10,2,FALSE)+tarifas!$D$21)*datos!H4982</f>
        <v>#N/A</v>
      </c>
      <c r="M4982">
        <v>0</v>
      </c>
      <c r="N4982" s="13" t="e">
        <f t="shared" si="701"/>
        <v>#N/A</v>
      </c>
      <c r="O4982">
        <f t="shared" si="702"/>
        <v>0</v>
      </c>
      <c r="P4982" s="12">
        <f t="shared" si="703"/>
        <v>157.73500522419059</v>
      </c>
      <c r="Q4982">
        <f t="shared" si="704"/>
        <v>0</v>
      </c>
      <c r="R4982">
        <f>$D$2*tarifas!$D$12/24</f>
        <v>1.4541666666666666</v>
      </c>
      <c r="S4982" t="e">
        <f>VLOOKUP(E4982&amp;" "&amp;F4982,tarifas!$A$13:$D$20,4,FALSE)*P4982</f>
        <v>#N/A</v>
      </c>
      <c r="T4982">
        <f>IF(F4982="COD1",tarifas!$D$11*(SUMIFS($P$11:$P$8770,$F$11:$F$8770,"=COD1",$B$11:$B$8770,"="&amp;B4982)/COUNTIFS($F$11:$F$8770,"=COD1",$B$11:$B$8770,"="&amp;B4982))/COUNTIFS($A$11:$A$8770,"="&amp;A4982,$F$11:$F$8770,"=COD1"),0)</f>
        <v>0</v>
      </c>
      <c r="U4982" t="e">
        <f>(VLOOKUP(F4982,tarifas!$C$7:$D$10,2,FALSE)+tarifas!$D$21)*datos!P4982</f>
        <v>#N/A</v>
      </c>
      <c r="V4982" t="e">
        <f t="shared" si="705"/>
        <v>#N/A</v>
      </c>
      <c r="W4982">
        <f t="shared" si="706"/>
        <v>0</v>
      </c>
    </row>
    <row r="4983" spans="1:23" x14ac:dyDescent="0.25">
      <c r="A4983">
        <f t="shared" si="699"/>
        <v>206</v>
      </c>
      <c r="B4983">
        <f t="shared" si="700"/>
        <v>7</v>
      </c>
      <c r="C4983" s="1">
        <f t="shared" si="707"/>
        <v>41847.166666654608</v>
      </c>
      <c r="D4983" s="7">
        <v>0</v>
      </c>
      <c r="E4983" s="7"/>
      <c r="G4983">
        <v>40.5</v>
      </c>
      <c r="H4983" s="12">
        <v>158.26709662199252</v>
      </c>
      <c r="I4983" s="13">
        <f>$D$2*tarifas!$D$12/24</f>
        <v>1.4541666666666666</v>
      </c>
      <c r="J4983" s="13" t="e">
        <f>VLOOKUP(E4983&amp;" "&amp;F4983,tarifas!$A$13:$D$20,4,FALSE)*H4983</f>
        <v>#N/A</v>
      </c>
      <c r="K4983" s="13">
        <f>IF(F4983="COD1",tarifas!$D$11*(SUMIFS($H$11:$H$8770,$F$11:$F$8770,"=COD1",$B$11:$B$8770,"="&amp;B4983)/COUNTIFS($F$11:$F$8770,"=COD1",$B$11:$B$8770,"="&amp;B4983))/COUNTIFS($A$11:$A$8770,"="&amp;A4983,$F$11:$F$8770,"=COD1"),0)</f>
        <v>0</v>
      </c>
      <c r="L4983" s="13" t="e">
        <f>(VLOOKUP(F4983,tarifas!$C$7:$D$10,2,FALSE)+tarifas!$D$21)*datos!H4983</f>
        <v>#N/A</v>
      </c>
      <c r="M4983">
        <v>0</v>
      </c>
      <c r="N4983" s="13" t="e">
        <f t="shared" si="701"/>
        <v>#N/A</v>
      </c>
      <c r="O4983">
        <f t="shared" si="702"/>
        <v>0</v>
      </c>
      <c r="P4983" s="12">
        <f t="shared" si="703"/>
        <v>158.26709662199252</v>
      </c>
      <c r="Q4983">
        <f t="shared" si="704"/>
        <v>0</v>
      </c>
      <c r="R4983">
        <f>$D$2*tarifas!$D$12/24</f>
        <v>1.4541666666666666</v>
      </c>
      <c r="S4983" t="e">
        <f>VLOOKUP(E4983&amp;" "&amp;F4983,tarifas!$A$13:$D$20,4,FALSE)*P4983</f>
        <v>#N/A</v>
      </c>
      <c r="T4983">
        <f>IF(F4983="COD1",tarifas!$D$11*(SUMIFS($P$11:$P$8770,$F$11:$F$8770,"=COD1",$B$11:$B$8770,"="&amp;B4983)/COUNTIFS($F$11:$F$8770,"=COD1",$B$11:$B$8770,"="&amp;B4983))/COUNTIFS($A$11:$A$8770,"="&amp;A4983,$F$11:$F$8770,"=COD1"),0)</f>
        <v>0</v>
      </c>
      <c r="U4983" t="e">
        <f>(VLOOKUP(F4983,tarifas!$C$7:$D$10,2,FALSE)+tarifas!$D$21)*datos!P4983</f>
        <v>#N/A</v>
      </c>
      <c r="V4983" t="e">
        <f t="shared" si="705"/>
        <v>#N/A</v>
      </c>
      <c r="W4983">
        <f t="shared" si="706"/>
        <v>0</v>
      </c>
    </row>
    <row r="4984" spans="1:23" x14ac:dyDescent="0.25">
      <c r="A4984">
        <f t="shared" si="699"/>
        <v>206</v>
      </c>
      <c r="B4984">
        <f t="shared" si="700"/>
        <v>7</v>
      </c>
      <c r="C4984" s="1">
        <f t="shared" si="707"/>
        <v>41847.208333321272</v>
      </c>
      <c r="D4984" s="7">
        <v>0</v>
      </c>
      <c r="E4984" s="7"/>
      <c r="G4984">
        <v>40</v>
      </c>
      <c r="H4984" s="12">
        <v>158.73157317852559</v>
      </c>
      <c r="I4984" s="13">
        <f>$D$2*tarifas!$D$12/24</f>
        <v>1.4541666666666666</v>
      </c>
      <c r="J4984" s="13" t="e">
        <f>VLOOKUP(E4984&amp;" "&amp;F4984,tarifas!$A$13:$D$20,4,FALSE)*H4984</f>
        <v>#N/A</v>
      </c>
      <c r="K4984" s="13">
        <f>IF(F4984="COD1",tarifas!$D$11*(SUMIFS($H$11:$H$8770,$F$11:$F$8770,"=COD1",$B$11:$B$8770,"="&amp;B4984)/COUNTIFS($F$11:$F$8770,"=COD1",$B$11:$B$8770,"="&amp;B4984))/COUNTIFS($A$11:$A$8770,"="&amp;A4984,$F$11:$F$8770,"=COD1"),0)</f>
        <v>0</v>
      </c>
      <c r="L4984" s="13" t="e">
        <f>(VLOOKUP(F4984,tarifas!$C$7:$D$10,2,FALSE)+tarifas!$D$21)*datos!H4984</f>
        <v>#N/A</v>
      </c>
      <c r="M4984">
        <v>4.7225299999999999</v>
      </c>
      <c r="N4984" s="13" t="e">
        <f t="shared" si="701"/>
        <v>#N/A</v>
      </c>
      <c r="O4984">
        <f t="shared" si="702"/>
        <v>4.7225299999999999</v>
      </c>
      <c r="P4984" s="12">
        <f t="shared" si="703"/>
        <v>154.00904317852559</v>
      </c>
      <c r="Q4984">
        <f t="shared" si="704"/>
        <v>0</v>
      </c>
      <c r="R4984">
        <f>$D$2*tarifas!$D$12/24</f>
        <v>1.4541666666666666</v>
      </c>
      <c r="S4984" t="e">
        <f>VLOOKUP(E4984&amp;" "&amp;F4984,tarifas!$A$13:$D$20,4,FALSE)*P4984</f>
        <v>#N/A</v>
      </c>
      <c r="T4984">
        <f>IF(F4984="COD1",tarifas!$D$11*(SUMIFS($P$11:$P$8770,$F$11:$F$8770,"=COD1",$B$11:$B$8770,"="&amp;B4984)/COUNTIFS($F$11:$F$8770,"=COD1",$B$11:$B$8770,"="&amp;B4984))/COUNTIFS($A$11:$A$8770,"="&amp;A4984,$F$11:$F$8770,"=COD1"),0)</f>
        <v>0</v>
      </c>
      <c r="U4984" t="e">
        <f>(VLOOKUP(F4984,tarifas!$C$7:$D$10,2,FALSE)+tarifas!$D$21)*datos!P4984</f>
        <v>#N/A</v>
      </c>
      <c r="V4984" t="e">
        <f t="shared" si="705"/>
        <v>#N/A</v>
      </c>
      <c r="W4984">
        <f t="shared" si="706"/>
        <v>0</v>
      </c>
    </row>
    <row r="4985" spans="1:23" x14ac:dyDescent="0.25">
      <c r="A4985">
        <f t="shared" si="699"/>
        <v>206</v>
      </c>
      <c r="B4985">
        <f t="shared" si="700"/>
        <v>7</v>
      </c>
      <c r="C4985" s="1">
        <f t="shared" si="707"/>
        <v>41847.249999987936</v>
      </c>
      <c r="D4985" s="7">
        <v>0</v>
      </c>
      <c r="E4985" s="7"/>
      <c r="G4985">
        <v>38.4</v>
      </c>
      <c r="H4985" s="12">
        <v>140.8948393319275</v>
      </c>
      <c r="I4985" s="13">
        <f>$D$2*tarifas!$D$12/24</f>
        <v>1.4541666666666666</v>
      </c>
      <c r="J4985" s="13" t="e">
        <f>VLOOKUP(E4985&amp;" "&amp;F4985,tarifas!$A$13:$D$20,4,FALSE)*H4985</f>
        <v>#N/A</v>
      </c>
      <c r="K4985" s="13">
        <f>IF(F4985="COD1",tarifas!$D$11*(SUMIFS($H$11:$H$8770,$F$11:$F$8770,"=COD1",$B$11:$B$8770,"="&amp;B4985)/COUNTIFS($F$11:$F$8770,"=COD1",$B$11:$B$8770,"="&amp;B4985))/COUNTIFS($A$11:$A$8770,"="&amp;A4985,$F$11:$F$8770,"=COD1"),0)</f>
        <v>0</v>
      </c>
      <c r="L4985" s="13" t="e">
        <f>(VLOOKUP(F4985,tarifas!$C$7:$D$10,2,FALSE)+tarifas!$D$21)*datos!H4985</f>
        <v>#N/A</v>
      </c>
      <c r="M4985">
        <v>47.75074</v>
      </c>
      <c r="N4985" s="13" t="e">
        <f t="shared" si="701"/>
        <v>#N/A</v>
      </c>
      <c r="O4985">
        <f t="shared" si="702"/>
        <v>47.75074</v>
      </c>
      <c r="P4985" s="12">
        <f t="shared" si="703"/>
        <v>93.144099331927492</v>
      </c>
      <c r="Q4985">
        <f t="shared" si="704"/>
        <v>0</v>
      </c>
      <c r="R4985">
        <f>$D$2*tarifas!$D$12/24</f>
        <v>1.4541666666666666</v>
      </c>
      <c r="S4985" t="e">
        <f>VLOOKUP(E4985&amp;" "&amp;F4985,tarifas!$A$13:$D$20,4,FALSE)*P4985</f>
        <v>#N/A</v>
      </c>
      <c r="T4985">
        <f>IF(F4985="COD1",tarifas!$D$11*(SUMIFS($P$11:$P$8770,$F$11:$F$8770,"=COD1",$B$11:$B$8770,"="&amp;B4985)/COUNTIFS($F$11:$F$8770,"=COD1",$B$11:$B$8770,"="&amp;B4985))/COUNTIFS($A$11:$A$8770,"="&amp;A4985,$F$11:$F$8770,"=COD1"),0)</f>
        <v>0</v>
      </c>
      <c r="U4985" t="e">
        <f>(VLOOKUP(F4985,tarifas!$C$7:$D$10,2,FALSE)+tarifas!$D$21)*datos!P4985</f>
        <v>#N/A</v>
      </c>
      <c r="V4985" t="e">
        <f t="shared" si="705"/>
        <v>#N/A</v>
      </c>
      <c r="W4985">
        <f t="shared" si="706"/>
        <v>0</v>
      </c>
    </row>
    <row r="4986" spans="1:23" x14ac:dyDescent="0.25">
      <c r="A4986">
        <f t="shared" si="699"/>
        <v>206</v>
      </c>
      <c r="B4986">
        <f t="shared" si="700"/>
        <v>7</v>
      </c>
      <c r="C4986" s="1">
        <f t="shared" si="707"/>
        <v>41847.291666654601</v>
      </c>
      <c r="D4986" s="7">
        <v>29.878787878787882</v>
      </c>
      <c r="E4986" s="7"/>
      <c r="G4986">
        <v>39.5</v>
      </c>
      <c r="H4986" s="12">
        <v>140.12533390060398</v>
      </c>
      <c r="I4986" s="13">
        <f>$D$2*tarifas!$D$12/24</f>
        <v>1.4541666666666666</v>
      </c>
      <c r="J4986" s="13" t="e">
        <f>VLOOKUP(E4986&amp;" "&amp;F4986,tarifas!$A$13:$D$20,4,FALSE)*H4986</f>
        <v>#N/A</v>
      </c>
      <c r="K4986" s="13">
        <f>IF(F4986="COD1",tarifas!$D$11*(SUMIFS($H$11:$H$8770,$F$11:$F$8770,"=COD1",$B$11:$B$8770,"="&amp;B4986)/COUNTIFS($F$11:$F$8770,"=COD1",$B$11:$B$8770,"="&amp;B4986))/COUNTIFS($A$11:$A$8770,"="&amp;A4986,$F$11:$F$8770,"=COD1"),0)</f>
        <v>0</v>
      </c>
      <c r="L4986" s="13" t="e">
        <f>(VLOOKUP(F4986,tarifas!$C$7:$D$10,2,FALSE)+tarifas!$D$21)*datos!H4986</f>
        <v>#N/A</v>
      </c>
      <c r="M4986">
        <v>134.7406</v>
      </c>
      <c r="N4986" s="13" t="e">
        <f t="shared" si="701"/>
        <v>#N/A</v>
      </c>
      <c r="O4986">
        <f t="shared" si="702"/>
        <v>134.7406</v>
      </c>
      <c r="P4986" s="12">
        <f t="shared" si="703"/>
        <v>5.3847339006039761</v>
      </c>
      <c r="Q4986">
        <f t="shared" si="704"/>
        <v>0</v>
      </c>
      <c r="R4986">
        <f>$D$2*tarifas!$D$12/24</f>
        <v>1.4541666666666666</v>
      </c>
      <c r="S4986" t="e">
        <f>VLOOKUP(E4986&amp;" "&amp;F4986,tarifas!$A$13:$D$20,4,FALSE)*P4986</f>
        <v>#N/A</v>
      </c>
      <c r="T4986">
        <f>IF(F4986="COD1",tarifas!$D$11*(SUMIFS($P$11:$P$8770,$F$11:$F$8770,"=COD1",$B$11:$B$8770,"="&amp;B4986)/COUNTIFS($F$11:$F$8770,"=COD1",$B$11:$B$8770,"="&amp;B4986))/COUNTIFS($A$11:$A$8770,"="&amp;A4986,$F$11:$F$8770,"=COD1"),0)</f>
        <v>0</v>
      </c>
      <c r="U4986" t="e">
        <f>(VLOOKUP(F4986,tarifas!$C$7:$D$10,2,FALSE)+tarifas!$D$21)*datos!P4986</f>
        <v>#N/A</v>
      </c>
      <c r="V4986" t="e">
        <f t="shared" si="705"/>
        <v>#N/A</v>
      </c>
      <c r="W4986">
        <f t="shared" si="706"/>
        <v>0</v>
      </c>
    </row>
    <row r="4987" spans="1:23" x14ac:dyDescent="0.25">
      <c r="A4987">
        <f t="shared" si="699"/>
        <v>206</v>
      </c>
      <c r="B4987">
        <f t="shared" si="700"/>
        <v>7</v>
      </c>
      <c r="C4987" s="1">
        <f t="shared" si="707"/>
        <v>41847.333333321265</v>
      </c>
      <c r="D4987" s="7">
        <v>37.090909090909086</v>
      </c>
      <c r="E4987" s="7"/>
      <c r="G4987">
        <v>39.5</v>
      </c>
      <c r="H4987" s="12">
        <v>140.44868822514857</v>
      </c>
      <c r="I4987" s="13">
        <f>$D$2*tarifas!$D$12/24</f>
        <v>1.4541666666666666</v>
      </c>
      <c r="J4987" s="13" t="e">
        <f>VLOOKUP(E4987&amp;" "&amp;F4987,tarifas!$A$13:$D$20,4,FALSE)*H4987</f>
        <v>#N/A</v>
      </c>
      <c r="K4987" s="13">
        <f>IF(F4987="COD1",tarifas!$D$11*(SUMIFS($H$11:$H$8770,$F$11:$F$8770,"=COD1",$B$11:$B$8770,"="&amp;B4987)/COUNTIFS($F$11:$F$8770,"=COD1",$B$11:$B$8770,"="&amp;B4987))/COUNTIFS($A$11:$A$8770,"="&amp;A4987,$F$11:$F$8770,"=COD1"),0)</f>
        <v>0</v>
      </c>
      <c r="L4987" s="13" t="e">
        <f>(VLOOKUP(F4987,tarifas!$C$7:$D$10,2,FALSE)+tarifas!$D$21)*datos!H4987</f>
        <v>#N/A</v>
      </c>
      <c r="M4987">
        <v>283.20085999999998</v>
      </c>
      <c r="N4987" s="13" t="e">
        <f t="shared" si="701"/>
        <v>#N/A</v>
      </c>
      <c r="O4987">
        <f t="shared" si="702"/>
        <v>140.44868822514857</v>
      </c>
      <c r="P4987" s="12">
        <f t="shared" si="703"/>
        <v>0</v>
      </c>
      <c r="Q4987">
        <f t="shared" si="704"/>
        <v>142.7521717748514</v>
      </c>
      <c r="R4987">
        <f>$D$2*tarifas!$D$12/24</f>
        <v>1.4541666666666666</v>
      </c>
      <c r="S4987" t="e">
        <f>VLOOKUP(E4987&amp;" "&amp;F4987,tarifas!$A$13:$D$20,4,FALSE)*P4987</f>
        <v>#N/A</v>
      </c>
      <c r="T4987">
        <f>IF(F4987="COD1",tarifas!$D$11*(SUMIFS($P$11:$P$8770,$F$11:$F$8770,"=COD1",$B$11:$B$8770,"="&amp;B4987)/COUNTIFS($F$11:$F$8770,"=COD1",$B$11:$B$8770,"="&amp;B4987))/COUNTIFS($A$11:$A$8770,"="&amp;A4987,$F$11:$F$8770,"=COD1"),0)</f>
        <v>0</v>
      </c>
      <c r="U4987" t="e">
        <f>(VLOOKUP(F4987,tarifas!$C$7:$D$10,2,FALSE)+tarifas!$D$21)*datos!P4987</f>
        <v>#N/A</v>
      </c>
      <c r="V4987" t="e">
        <f t="shared" si="705"/>
        <v>#N/A</v>
      </c>
      <c r="W4987">
        <f t="shared" si="706"/>
        <v>5.0748397065959683</v>
      </c>
    </row>
    <row r="4988" spans="1:23" x14ac:dyDescent="0.25">
      <c r="A4988">
        <f t="shared" si="699"/>
        <v>206</v>
      </c>
      <c r="B4988">
        <f t="shared" si="700"/>
        <v>7</v>
      </c>
      <c r="C4988" s="1">
        <f t="shared" si="707"/>
        <v>41847.374999987929</v>
      </c>
      <c r="D4988" s="7">
        <v>73.924242424242422</v>
      </c>
      <c r="E4988" s="7"/>
      <c r="G4988">
        <v>40.29</v>
      </c>
      <c r="H4988" s="12">
        <v>141.10238817491842</v>
      </c>
      <c r="I4988" s="13">
        <f>$D$2*tarifas!$D$12/24</f>
        <v>1.4541666666666666</v>
      </c>
      <c r="J4988" s="13" t="e">
        <f>VLOOKUP(E4988&amp;" "&amp;F4988,tarifas!$A$13:$D$20,4,FALSE)*H4988</f>
        <v>#N/A</v>
      </c>
      <c r="K4988" s="13">
        <f>IF(F4988="COD1",tarifas!$D$11*(SUMIFS($H$11:$H$8770,$F$11:$F$8770,"=COD1",$B$11:$B$8770,"="&amp;B4988)/COUNTIFS($F$11:$F$8770,"=COD1",$B$11:$B$8770,"="&amp;B4988))/COUNTIFS($A$11:$A$8770,"="&amp;A4988,$F$11:$F$8770,"=COD1"),0)</f>
        <v>0</v>
      </c>
      <c r="L4988" s="13" t="e">
        <f>(VLOOKUP(F4988,tarifas!$C$7:$D$10,2,FALSE)+tarifas!$D$21)*datos!H4988</f>
        <v>#N/A</v>
      </c>
      <c r="M4988">
        <v>376.92752000000002</v>
      </c>
      <c r="N4988" s="13" t="e">
        <f t="shared" si="701"/>
        <v>#N/A</v>
      </c>
      <c r="O4988">
        <f t="shared" si="702"/>
        <v>141.10238817491842</v>
      </c>
      <c r="P4988" s="12">
        <f t="shared" si="703"/>
        <v>0</v>
      </c>
      <c r="Q4988">
        <f t="shared" si="704"/>
        <v>235.8251318250816</v>
      </c>
      <c r="R4988">
        <f>$D$2*tarifas!$D$12/24</f>
        <v>1.4541666666666666</v>
      </c>
      <c r="S4988" t="e">
        <f>VLOOKUP(E4988&amp;" "&amp;F4988,tarifas!$A$13:$D$20,4,FALSE)*P4988</f>
        <v>#N/A</v>
      </c>
      <c r="T4988">
        <f>IF(F4988="COD1",tarifas!$D$11*(SUMIFS($P$11:$P$8770,$F$11:$F$8770,"=COD1",$B$11:$B$8770,"="&amp;B4988)/COUNTIFS($F$11:$F$8770,"=COD1",$B$11:$B$8770,"="&amp;B4988))/COUNTIFS($A$11:$A$8770,"="&amp;A4988,$F$11:$F$8770,"=COD1"),0)</f>
        <v>0</v>
      </c>
      <c r="U4988" t="e">
        <f>(VLOOKUP(F4988,tarifas!$C$7:$D$10,2,FALSE)+tarifas!$D$21)*datos!P4988</f>
        <v>#N/A</v>
      </c>
      <c r="V4988" t="e">
        <f t="shared" si="705"/>
        <v>#N/A</v>
      </c>
      <c r="W4988">
        <f t="shared" si="706"/>
        <v>8.5512551051092842</v>
      </c>
    </row>
    <row r="4989" spans="1:23" x14ac:dyDescent="0.25">
      <c r="A4989">
        <f t="shared" si="699"/>
        <v>206</v>
      </c>
      <c r="B4989">
        <f t="shared" si="700"/>
        <v>7</v>
      </c>
      <c r="C4989" s="1">
        <f t="shared" si="707"/>
        <v>41847.416666654593</v>
      </c>
      <c r="D4989" s="7">
        <v>188.80303030303031</v>
      </c>
      <c r="E4989" s="7"/>
      <c r="G4989">
        <v>41.5</v>
      </c>
      <c r="H4989" s="12">
        <v>140.01716711663013</v>
      </c>
      <c r="I4989" s="13">
        <f>$D$2*tarifas!$D$12/24</f>
        <v>1.4541666666666666</v>
      </c>
      <c r="J4989" s="13" t="e">
        <f>VLOOKUP(E4989&amp;" "&amp;F4989,tarifas!$A$13:$D$20,4,FALSE)*H4989</f>
        <v>#N/A</v>
      </c>
      <c r="K4989" s="13">
        <f>IF(F4989="COD1",tarifas!$D$11*(SUMIFS($H$11:$H$8770,$F$11:$F$8770,"=COD1",$B$11:$B$8770,"="&amp;B4989)/COUNTIFS($F$11:$F$8770,"=COD1",$B$11:$B$8770,"="&amp;B4989))/COUNTIFS($A$11:$A$8770,"="&amp;A4989,$F$11:$F$8770,"=COD1"),0)</f>
        <v>0</v>
      </c>
      <c r="L4989" s="13" t="e">
        <f>(VLOOKUP(F4989,tarifas!$C$7:$D$10,2,FALSE)+tarifas!$D$21)*datos!H4989</f>
        <v>#N/A</v>
      </c>
      <c r="M4989">
        <v>442.09226000000001</v>
      </c>
      <c r="N4989" s="13" t="e">
        <f t="shared" si="701"/>
        <v>#N/A</v>
      </c>
      <c r="O4989">
        <f t="shared" si="702"/>
        <v>140.01716711663013</v>
      </c>
      <c r="P4989" s="12">
        <f t="shared" si="703"/>
        <v>0</v>
      </c>
      <c r="Q4989">
        <f t="shared" si="704"/>
        <v>302.07509288336985</v>
      </c>
      <c r="R4989">
        <f>$D$2*tarifas!$D$12/24</f>
        <v>1.4541666666666666</v>
      </c>
      <c r="S4989" t="e">
        <f>VLOOKUP(E4989&amp;" "&amp;F4989,tarifas!$A$13:$D$20,4,FALSE)*P4989</f>
        <v>#N/A</v>
      </c>
      <c r="T4989">
        <f>IF(F4989="COD1",tarifas!$D$11*(SUMIFS($P$11:$P$8770,$F$11:$F$8770,"=COD1",$B$11:$B$8770,"="&amp;B4989)/COUNTIFS($F$11:$F$8770,"=COD1",$B$11:$B$8770,"="&amp;B4989))/COUNTIFS($A$11:$A$8770,"="&amp;A4989,$F$11:$F$8770,"=COD1"),0)</f>
        <v>0</v>
      </c>
      <c r="U4989" t="e">
        <f>(VLOOKUP(F4989,tarifas!$C$7:$D$10,2,FALSE)+tarifas!$D$21)*datos!P4989</f>
        <v>#N/A</v>
      </c>
      <c r="V4989" t="e">
        <f t="shared" si="705"/>
        <v>#N/A</v>
      </c>
      <c r="W4989">
        <f t="shared" si="706"/>
        <v>11.282504719193865</v>
      </c>
    </row>
    <row r="4990" spans="1:23" x14ac:dyDescent="0.25">
      <c r="A4990">
        <f t="shared" si="699"/>
        <v>206</v>
      </c>
      <c r="B4990">
        <f t="shared" si="700"/>
        <v>7</v>
      </c>
      <c r="C4990" s="1">
        <f t="shared" si="707"/>
        <v>41847.458333321258</v>
      </c>
      <c r="D4990" s="7">
        <v>293.63636363636363</v>
      </c>
      <c r="E4990" s="7"/>
      <c r="G4990">
        <v>44.27</v>
      </c>
      <c r="H4990" s="12">
        <v>142.00735226810858</v>
      </c>
      <c r="I4990" s="13">
        <f>$D$2*tarifas!$D$12/24</f>
        <v>1.4541666666666666</v>
      </c>
      <c r="J4990" s="13" t="e">
        <f>VLOOKUP(E4990&amp;" "&amp;F4990,tarifas!$A$13:$D$20,4,FALSE)*H4990</f>
        <v>#N/A</v>
      </c>
      <c r="K4990" s="13">
        <f>IF(F4990="COD1",tarifas!$D$11*(SUMIFS($H$11:$H$8770,$F$11:$F$8770,"=COD1",$B$11:$B$8770,"="&amp;B4990)/COUNTIFS($F$11:$F$8770,"=COD1",$B$11:$B$8770,"="&amp;B4990))/COUNTIFS($A$11:$A$8770,"="&amp;A4990,$F$11:$F$8770,"=COD1"),0)</f>
        <v>0</v>
      </c>
      <c r="L4990" s="13" t="e">
        <f>(VLOOKUP(F4990,tarifas!$C$7:$D$10,2,FALSE)+tarifas!$D$21)*datos!H4990</f>
        <v>#N/A</v>
      </c>
      <c r="M4990">
        <v>476.27551</v>
      </c>
      <c r="N4990" s="13" t="e">
        <f t="shared" si="701"/>
        <v>#N/A</v>
      </c>
      <c r="O4990">
        <f t="shared" si="702"/>
        <v>142.00735226810858</v>
      </c>
      <c r="P4990" s="12">
        <f t="shared" si="703"/>
        <v>0</v>
      </c>
      <c r="Q4990">
        <f t="shared" si="704"/>
        <v>334.26815773189139</v>
      </c>
      <c r="R4990">
        <f>$D$2*tarifas!$D$12/24</f>
        <v>1.4541666666666666</v>
      </c>
      <c r="S4990" t="e">
        <f>VLOOKUP(E4990&amp;" "&amp;F4990,tarifas!$A$13:$D$20,4,FALSE)*P4990</f>
        <v>#N/A</v>
      </c>
      <c r="T4990">
        <f>IF(F4990="COD1",tarifas!$D$11*(SUMIFS($P$11:$P$8770,$F$11:$F$8770,"=COD1",$B$11:$B$8770,"="&amp;B4990)/COUNTIFS($F$11:$F$8770,"=COD1",$B$11:$B$8770,"="&amp;B4990))/COUNTIFS($A$11:$A$8770,"="&amp;A4990,$F$11:$F$8770,"=COD1"),0)</f>
        <v>0</v>
      </c>
      <c r="U4990" t="e">
        <f>(VLOOKUP(F4990,tarifas!$C$7:$D$10,2,FALSE)+tarifas!$D$21)*datos!P4990</f>
        <v>#N/A</v>
      </c>
      <c r="V4990" t="e">
        <f t="shared" si="705"/>
        <v>#N/A</v>
      </c>
      <c r="W4990">
        <f t="shared" si="706"/>
        <v>13.31824620851175</v>
      </c>
    </row>
    <row r="4991" spans="1:23" x14ac:dyDescent="0.25">
      <c r="A4991">
        <f t="shared" si="699"/>
        <v>206</v>
      </c>
      <c r="B4991">
        <f t="shared" si="700"/>
        <v>7</v>
      </c>
      <c r="C4991" s="1">
        <f t="shared" si="707"/>
        <v>41847.499999987922</v>
      </c>
      <c r="D4991" s="7">
        <v>327.37878787878788</v>
      </c>
      <c r="E4991" s="7"/>
      <c r="G4991">
        <v>44.27</v>
      </c>
      <c r="H4991" s="12">
        <v>141.56322950061747</v>
      </c>
      <c r="I4991" s="13">
        <f>$D$2*tarifas!$D$12/24</f>
        <v>1.4541666666666666</v>
      </c>
      <c r="J4991" s="13" t="e">
        <f>VLOOKUP(E4991&amp;" "&amp;F4991,tarifas!$A$13:$D$20,4,FALSE)*H4991</f>
        <v>#N/A</v>
      </c>
      <c r="K4991" s="13">
        <f>IF(F4991="COD1",tarifas!$D$11*(SUMIFS($H$11:$H$8770,$F$11:$F$8770,"=COD1",$B$11:$B$8770,"="&amp;B4991)/COUNTIFS($F$11:$F$8770,"=COD1",$B$11:$B$8770,"="&amp;B4991))/COUNTIFS($A$11:$A$8770,"="&amp;A4991,$F$11:$F$8770,"=COD1"),0)</f>
        <v>0</v>
      </c>
      <c r="L4991" s="13" t="e">
        <f>(VLOOKUP(F4991,tarifas!$C$7:$D$10,2,FALSE)+tarifas!$D$21)*datos!H4991</f>
        <v>#N/A</v>
      </c>
      <c r="M4991">
        <v>481.22681</v>
      </c>
      <c r="N4991" s="13" t="e">
        <f t="shared" si="701"/>
        <v>#N/A</v>
      </c>
      <c r="O4991">
        <f t="shared" si="702"/>
        <v>141.56322950061747</v>
      </c>
      <c r="P4991" s="12">
        <f t="shared" si="703"/>
        <v>0</v>
      </c>
      <c r="Q4991">
        <f t="shared" si="704"/>
        <v>339.66358049938253</v>
      </c>
      <c r="R4991">
        <f>$D$2*tarifas!$D$12/24</f>
        <v>1.4541666666666666</v>
      </c>
      <c r="S4991" t="e">
        <f>VLOOKUP(E4991&amp;" "&amp;F4991,tarifas!$A$13:$D$20,4,FALSE)*P4991</f>
        <v>#N/A</v>
      </c>
      <c r="T4991">
        <f>IF(F4991="COD1",tarifas!$D$11*(SUMIFS($P$11:$P$8770,$F$11:$F$8770,"=COD1",$B$11:$B$8770,"="&amp;B4991)/COUNTIFS($F$11:$F$8770,"=COD1",$B$11:$B$8770,"="&amp;B4991))/COUNTIFS($A$11:$A$8770,"="&amp;A4991,$F$11:$F$8770,"=COD1"),0)</f>
        <v>0</v>
      </c>
      <c r="U4991" t="e">
        <f>(VLOOKUP(F4991,tarifas!$C$7:$D$10,2,FALSE)+tarifas!$D$21)*datos!P4991</f>
        <v>#N/A</v>
      </c>
      <c r="V4991" t="e">
        <f t="shared" si="705"/>
        <v>#N/A</v>
      </c>
      <c r="W4991">
        <f t="shared" si="706"/>
        <v>13.533216037836899</v>
      </c>
    </row>
    <row r="4992" spans="1:23" x14ac:dyDescent="0.25">
      <c r="A4992">
        <f t="shared" si="699"/>
        <v>206</v>
      </c>
      <c r="B4992">
        <f t="shared" si="700"/>
        <v>7</v>
      </c>
      <c r="C4992" s="1">
        <f t="shared" si="707"/>
        <v>41847.541666654586</v>
      </c>
      <c r="D4992" s="7">
        <v>363.9545454545455</v>
      </c>
      <c r="E4992" s="7"/>
      <c r="G4992">
        <v>44.27</v>
      </c>
      <c r="H4992" s="12">
        <v>142.34017948248339</v>
      </c>
      <c r="I4992" s="13">
        <f>$D$2*tarifas!$D$12/24</f>
        <v>1.4541666666666666</v>
      </c>
      <c r="J4992" s="13" t="e">
        <f>VLOOKUP(E4992&amp;" "&amp;F4992,tarifas!$A$13:$D$20,4,FALSE)*H4992</f>
        <v>#N/A</v>
      </c>
      <c r="K4992" s="13">
        <f>IF(F4992="COD1",tarifas!$D$11*(SUMIFS($H$11:$H$8770,$F$11:$F$8770,"=COD1",$B$11:$B$8770,"="&amp;B4992)/COUNTIFS($F$11:$F$8770,"=COD1",$B$11:$B$8770,"="&amp;B4992))/COUNTIFS($A$11:$A$8770,"="&amp;A4992,$F$11:$F$8770,"=COD1"),0)</f>
        <v>0</v>
      </c>
      <c r="L4992" s="13" t="e">
        <f>(VLOOKUP(F4992,tarifas!$C$7:$D$10,2,FALSE)+tarifas!$D$21)*datos!H4992</f>
        <v>#N/A</v>
      </c>
      <c r="M4992">
        <v>466.96987999999999</v>
      </c>
      <c r="N4992" s="13" t="e">
        <f t="shared" si="701"/>
        <v>#N/A</v>
      </c>
      <c r="O4992">
        <f t="shared" si="702"/>
        <v>142.34017948248339</v>
      </c>
      <c r="P4992" s="12">
        <f t="shared" si="703"/>
        <v>0</v>
      </c>
      <c r="Q4992">
        <f t="shared" si="704"/>
        <v>324.6297005175166</v>
      </c>
      <c r="R4992">
        <f>$D$2*tarifas!$D$12/24</f>
        <v>1.4541666666666666</v>
      </c>
      <c r="S4992" t="e">
        <f>VLOOKUP(E4992&amp;" "&amp;F4992,tarifas!$A$13:$D$20,4,FALSE)*P4992</f>
        <v>#N/A</v>
      </c>
      <c r="T4992">
        <f>IF(F4992="COD1",tarifas!$D$11*(SUMIFS($P$11:$P$8770,$F$11:$F$8770,"=COD1",$B$11:$B$8770,"="&amp;B4992)/COUNTIFS($F$11:$F$8770,"=COD1",$B$11:$B$8770,"="&amp;B4992))/COUNTIFS($A$11:$A$8770,"="&amp;A4992,$F$11:$F$8770,"=COD1"),0)</f>
        <v>0</v>
      </c>
      <c r="U4992" t="e">
        <f>(VLOOKUP(F4992,tarifas!$C$7:$D$10,2,FALSE)+tarifas!$D$21)*datos!P4992</f>
        <v>#N/A</v>
      </c>
      <c r="V4992" t="e">
        <f t="shared" si="705"/>
        <v>#N/A</v>
      </c>
      <c r="W4992">
        <f t="shared" si="706"/>
        <v>12.934221157719415</v>
      </c>
    </row>
    <row r="4993" spans="1:23" x14ac:dyDescent="0.25">
      <c r="A4993">
        <f t="shared" si="699"/>
        <v>206</v>
      </c>
      <c r="B4993">
        <f t="shared" si="700"/>
        <v>7</v>
      </c>
      <c r="C4993" s="1">
        <f t="shared" si="707"/>
        <v>41847.58333332125</v>
      </c>
      <c r="D4993" s="7">
        <v>499.18181818181819</v>
      </c>
      <c r="E4993" s="7"/>
      <c r="G4993">
        <v>42.47</v>
      </c>
      <c r="H4993" s="12">
        <v>144.87944606334713</v>
      </c>
      <c r="I4993" s="13">
        <f>$D$2*tarifas!$D$12/24</f>
        <v>1.4541666666666666</v>
      </c>
      <c r="J4993" s="13" t="e">
        <f>VLOOKUP(E4993&amp;" "&amp;F4993,tarifas!$A$13:$D$20,4,FALSE)*H4993</f>
        <v>#N/A</v>
      </c>
      <c r="K4993" s="13">
        <f>IF(F4993="COD1",tarifas!$D$11*(SUMIFS($H$11:$H$8770,$F$11:$F$8770,"=COD1",$B$11:$B$8770,"="&amp;B4993)/COUNTIFS($F$11:$F$8770,"=COD1",$B$11:$B$8770,"="&amp;B4993))/COUNTIFS($A$11:$A$8770,"="&amp;A4993,$F$11:$F$8770,"=COD1"),0)</f>
        <v>0</v>
      </c>
      <c r="L4993" s="13" t="e">
        <f>(VLOOKUP(F4993,tarifas!$C$7:$D$10,2,FALSE)+tarifas!$D$21)*datos!H4993</f>
        <v>#N/A</v>
      </c>
      <c r="M4993">
        <v>418.50284000000005</v>
      </c>
      <c r="N4993" s="13" t="e">
        <f t="shared" si="701"/>
        <v>#N/A</v>
      </c>
      <c r="O4993">
        <f t="shared" si="702"/>
        <v>144.87944606334713</v>
      </c>
      <c r="P4993" s="12">
        <f t="shared" si="703"/>
        <v>0</v>
      </c>
      <c r="Q4993">
        <f t="shared" si="704"/>
        <v>273.62339393665292</v>
      </c>
      <c r="R4993">
        <f>$D$2*tarifas!$D$12/24</f>
        <v>1.4541666666666666</v>
      </c>
      <c r="S4993" t="e">
        <f>VLOOKUP(E4993&amp;" "&amp;F4993,tarifas!$A$13:$D$20,4,FALSE)*P4993</f>
        <v>#N/A</v>
      </c>
      <c r="T4993">
        <f>IF(F4993="COD1",tarifas!$D$11*(SUMIFS($P$11:$P$8770,$F$11:$F$8770,"=COD1",$B$11:$B$8770,"="&amp;B4993)/COUNTIFS($F$11:$F$8770,"=COD1",$B$11:$B$8770,"="&amp;B4993))/COUNTIFS($A$11:$A$8770,"="&amp;A4993,$F$11:$F$8770,"=COD1"),0)</f>
        <v>0</v>
      </c>
      <c r="U4993" t="e">
        <f>(VLOOKUP(F4993,tarifas!$C$7:$D$10,2,FALSE)+tarifas!$D$21)*datos!P4993</f>
        <v>#N/A</v>
      </c>
      <c r="V4993" t="e">
        <f t="shared" si="705"/>
        <v>#N/A</v>
      </c>
      <c r="W4993">
        <f t="shared" si="706"/>
        <v>10.458706986440685</v>
      </c>
    </row>
    <row r="4994" spans="1:23" x14ac:dyDescent="0.25">
      <c r="A4994">
        <f t="shared" si="699"/>
        <v>206</v>
      </c>
      <c r="B4994">
        <f t="shared" si="700"/>
        <v>7</v>
      </c>
      <c r="C4994" s="1">
        <f t="shared" si="707"/>
        <v>41847.624999987915</v>
      </c>
      <c r="D4994" s="7">
        <v>461.06060606060612</v>
      </c>
      <c r="E4994" s="7"/>
      <c r="G4994">
        <v>41.13</v>
      </c>
      <c r="H4994" s="12">
        <v>150.49181691391098</v>
      </c>
      <c r="I4994" s="13">
        <f>$D$2*tarifas!$D$12/24</f>
        <v>1.4541666666666666</v>
      </c>
      <c r="J4994" s="13" t="e">
        <f>VLOOKUP(E4994&amp;" "&amp;F4994,tarifas!$A$13:$D$20,4,FALSE)*H4994</f>
        <v>#N/A</v>
      </c>
      <c r="K4994" s="13">
        <f>IF(F4994="COD1",tarifas!$D$11*(SUMIFS($H$11:$H$8770,$F$11:$F$8770,"=COD1",$B$11:$B$8770,"="&amp;B4994)/COUNTIFS($F$11:$F$8770,"=COD1",$B$11:$B$8770,"="&amp;B4994))/COUNTIFS($A$11:$A$8770,"="&amp;A4994,$F$11:$F$8770,"=COD1"),0)</f>
        <v>0</v>
      </c>
      <c r="L4994" s="13" t="e">
        <f>(VLOOKUP(F4994,tarifas!$C$7:$D$10,2,FALSE)+tarifas!$D$21)*datos!H4994</f>
        <v>#N/A</v>
      </c>
      <c r="M4994">
        <v>335.11536000000001</v>
      </c>
      <c r="N4994" s="13" t="e">
        <f t="shared" si="701"/>
        <v>#N/A</v>
      </c>
      <c r="O4994">
        <f t="shared" si="702"/>
        <v>150.49181691391098</v>
      </c>
      <c r="P4994" s="12">
        <f t="shared" si="703"/>
        <v>0</v>
      </c>
      <c r="Q4994">
        <f t="shared" si="704"/>
        <v>184.62354308608903</v>
      </c>
      <c r="R4994">
        <f>$D$2*tarifas!$D$12/24</f>
        <v>1.4541666666666666</v>
      </c>
      <c r="S4994" t="e">
        <f>VLOOKUP(E4994&amp;" "&amp;F4994,tarifas!$A$13:$D$20,4,FALSE)*P4994</f>
        <v>#N/A</v>
      </c>
      <c r="T4994">
        <f>IF(F4994="COD1",tarifas!$D$11*(SUMIFS($P$11:$P$8770,$F$11:$F$8770,"=COD1",$B$11:$B$8770,"="&amp;B4994)/COUNTIFS($F$11:$F$8770,"=COD1",$B$11:$B$8770,"="&amp;B4994))/COUNTIFS($A$11:$A$8770,"="&amp;A4994,$F$11:$F$8770,"=COD1"),0)</f>
        <v>0</v>
      </c>
      <c r="U4994" t="e">
        <f>(VLOOKUP(F4994,tarifas!$C$7:$D$10,2,FALSE)+tarifas!$D$21)*datos!P4994</f>
        <v>#N/A</v>
      </c>
      <c r="V4994" t="e">
        <f t="shared" si="705"/>
        <v>#N/A</v>
      </c>
      <c r="W4994">
        <f t="shared" si="706"/>
        <v>6.8342096944177575</v>
      </c>
    </row>
    <row r="4995" spans="1:23" x14ac:dyDescent="0.25">
      <c r="A4995">
        <f t="shared" si="699"/>
        <v>206</v>
      </c>
      <c r="B4995">
        <f t="shared" si="700"/>
        <v>7</v>
      </c>
      <c r="C4995" s="1">
        <f t="shared" si="707"/>
        <v>41847.666666654579</v>
      </c>
      <c r="D4995" s="7">
        <v>252.42424242424244</v>
      </c>
      <c r="E4995" s="7"/>
      <c r="G4995">
        <v>40</v>
      </c>
      <c r="H4995" s="12">
        <v>159.50611969902133</v>
      </c>
      <c r="I4995" s="13">
        <f>$D$2*tarifas!$D$12/24</f>
        <v>1.4541666666666666</v>
      </c>
      <c r="J4995" s="13" t="e">
        <f>VLOOKUP(E4995&amp;" "&amp;F4995,tarifas!$A$13:$D$20,4,FALSE)*H4995</f>
        <v>#N/A</v>
      </c>
      <c r="K4995" s="13">
        <f>IF(F4995="COD1",tarifas!$D$11*(SUMIFS($H$11:$H$8770,$F$11:$F$8770,"=COD1",$B$11:$B$8770,"="&amp;B4995)/COUNTIFS($F$11:$F$8770,"=COD1",$B$11:$B$8770,"="&amp;B4995))/COUNTIFS($A$11:$A$8770,"="&amp;A4995,$F$11:$F$8770,"=COD1"),0)</f>
        <v>0</v>
      </c>
      <c r="L4995" s="13" t="e">
        <f>(VLOOKUP(F4995,tarifas!$C$7:$D$10,2,FALSE)+tarifas!$D$21)*datos!H4995</f>
        <v>#N/A</v>
      </c>
      <c r="M4995">
        <v>218.22215</v>
      </c>
      <c r="N4995" s="13" t="e">
        <f t="shared" si="701"/>
        <v>#N/A</v>
      </c>
      <c r="O4995">
        <f t="shared" si="702"/>
        <v>159.50611969902133</v>
      </c>
      <c r="P4995" s="12">
        <f t="shared" si="703"/>
        <v>0</v>
      </c>
      <c r="Q4995">
        <f t="shared" si="704"/>
        <v>58.716030300978673</v>
      </c>
      <c r="R4995">
        <f>$D$2*tarifas!$D$12/24</f>
        <v>1.4541666666666666</v>
      </c>
      <c r="S4995" t="e">
        <f>VLOOKUP(E4995&amp;" "&amp;F4995,tarifas!$A$13:$D$20,4,FALSE)*P4995</f>
        <v>#N/A</v>
      </c>
      <c r="T4995">
        <f>IF(F4995="COD1",tarifas!$D$11*(SUMIFS($P$11:$P$8770,$F$11:$F$8770,"=COD1",$B$11:$B$8770,"="&amp;B4995)/COUNTIFS($F$11:$F$8770,"=COD1",$B$11:$B$8770,"="&amp;B4995))/COUNTIFS($A$11:$A$8770,"="&amp;A4995,$F$11:$F$8770,"=COD1"),0)</f>
        <v>0</v>
      </c>
      <c r="U4995" t="e">
        <f>(VLOOKUP(F4995,tarifas!$C$7:$D$10,2,FALSE)+tarifas!$D$21)*datos!P4995</f>
        <v>#N/A</v>
      </c>
      <c r="V4995" t="e">
        <f t="shared" si="705"/>
        <v>#N/A</v>
      </c>
      <c r="W4995">
        <f t="shared" si="706"/>
        <v>2.113777090835232</v>
      </c>
    </row>
    <row r="4996" spans="1:23" x14ac:dyDescent="0.25">
      <c r="A4996">
        <f t="shared" si="699"/>
        <v>206</v>
      </c>
      <c r="B4996">
        <f t="shared" si="700"/>
        <v>7</v>
      </c>
      <c r="C4996" s="1">
        <f t="shared" si="707"/>
        <v>41847.708333321243</v>
      </c>
      <c r="D4996" s="7">
        <v>145.0151515151515</v>
      </c>
      <c r="E4996" s="7"/>
      <c r="G4996">
        <v>41.26</v>
      </c>
      <c r="H4996" s="12">
        <v>160.6013182238174</v>
      </c>
      <c r="I4996" s="13">
        <f>$D$2*tarifas!$D$12/24</f>
        <v>1.4541666666666666</v>
      </c>
      <c r="J4996" s="13" t="e">
        <f>VLOOKUP(E4996&amp;" "&amp;F4996,tarifas!$A$13:$D$20,4,FALSE)*H4996</f>
        <v>#N/A</v>
      </c>
      <c r="K4996" s="13">
        <f>IF(F4996="COD1",tarifas!$D$11*(SUMIFS($H$11:$H$8770,$F$11:$F$8770,"=COD1",$B$11:$B$8770,"="&amp;B4996)/COUNTIFS($F$11:$F$8770,"=COD1",$B$11:$B$8770,"="&amp;B4996))/COUNTIFS($A$11:$A$8770,"="&amp;A4996,$F$11:$F$8770,"=COD1"),0)</f>
        <v>0</v>
      </c>
      <c r="L4996" s="13" t="e">
        <f>(VLOOKUP(F4996,tarifas!$C$7:$D$10,2,FALSE)+tarifas!$D$21)*datos!H4996</f>
        <v>#N/A</v>
      </c>
      <c r="M4996">
        <v>85.675839999999994</v>
      </c>
      <c r="N4996" s="13" t="e">
        <f t="shared" si="701"/>
        <v>#N/A</v>
      </c>
      <c r="O4996">
        <f t="shared" si="702"/>
        <v>85.675839999999994</v>
      </c>
      <c r="P4996" s="12">
        <f t="shared" si="703"/>
        <v>74.925478223817407</v>
      </c>
      <c r="Q4996">
        <f t="shared" si="704"/>
        <v>0</v>
      </c>
      <c r="R4996">
        <f>$D$2*tarifas!$D$12/24</f>
        <v>1.4541666666666666</v>
      </c>
      <c r="S4996" t="e">
        <f>VLOOKUP(E4996&amp;" "&amp;F4996,tarifas!$A$13:$D$20,4,FALSE)*P4996</f>
        <v>#N/A</v>
      </c>
      <c r="T4996">
        <f>IF(F4996="COD1",tarifas!$D$11*(SUMIFS($P$11:$P$8770,$F$11:$F$8770,"=COD1",$B$11:$B$8770,"="&amp;B4996)/COUNTIFS($F$11:$F$8770,"=COD1",$B$11:$B$8770,"="&amp;B4996))/COUNTIFS($A$11:$A$8770,"="&amp;A4996,$F$11:$F$8770,"=COD1"),0)</f>
        <v>0</v>
      </c>
      <c r="U4996" t="e">
        <f>(VLOOKUP(F4996,tarifas!$C$7:$D$10,2,FALSE)+tarifas!$D$21)*datos!P4996</f>
        <v>#N/A</v>
      </c>
      <c r="V4996" t="e">
        <f t="shared" si="705"/>
        <v>#N/A</v>
      </c>
      <c r="W4996">
        <f t="shared" si="706"/>
        <v>0</v>
      </c>
    </row>
    <row r="4997" spans="1:23" x14ac:dyDescent="0.25">
      <c r="A4997">
        <f t="shared" si="699"/>
        <v>206</v>
      </c>
      <c r="B4997">
        <f t="shared" si="700"/>
        <v>7</v>
      </c>
      <c r="C4997" s="1">
        <f t="shared" si="707"/>
        <v>41847.749999987907</v>
      </c>
      <c r="D4997" s="7">
        <v>52.287878787878796</v>
      </c>
      <c r="E4997" s="7"/>
      <c r="G4997">
        <v>42.77</v>
      </c>
      <c r="H4997" s="12">
        <v>154.66581669457597</v>
      </c>
      <c r="I4997" s="13">
        <f>$D$2*tarifas!$D$12/24</f>
        <v>1.4541666666666666</v>
      </c>
      <c r="J4997" s="13" t="e">
        <f>VLOOKUP(E4997&amp;" "&amp;F4997,tarifas!$A$13:$D$20,4,FALSE)*H4997</f>
        <v>#N/A</v>
      </c>
      <c r="K4997" s="13">
        <f>IF(F4997="COD1",tarifas!$D$11*(SUMIFS($H$11:$H$8770,$F$11:$F$8770,"=COD1",$B$11:$B$8770,"="&amp;B4997)/COUNTIFS($F$11:$F$8770,"=COD1",$B$11:$B$8770,"="&amp;B4997))/COUNTIFS($A$11:$A$8770,"="&amp;A4997,$F$11:$F$8770,"=COD1"),0)</f>
        <v>0</v>
      </c>
      <c r="L4997" s="13" t="e">
        <f>(VLOOKUP(F4997,tarifas!$C$7:$D$10,2,FALSE)+tarifas!$D$21)*datos!H4997</f>
        <v>#N/A</v>
      </c>
      <c r="M4997">
        <v>11.633809999999999</v>
      </c>
      <c r="N4997" s="13" t="e">
        <f t="shared" si="701"/>
        <v>#N/A</v>
      </c>
      <c r="O4997">
        <f t="shared" si="702"/>
        <v>11.633809999999999</v>
      </c>
      <c r="P4997" s="12">
        <f t="shared" si="703"/>
        <v>143.03200669457595</v>
      </c>
      <c r="Q4997">
        <f t="shared" si="704"/>
        <v>0</v>
      </c>
      <c r="R4997">
        <f>$D$2*tarifas!$D$12/24</f>
        <v>1.4541666666666666</v>
      </c>
      <c r="S4997" t="e">
        <f>VLOOKUP(E4997&amp;" "&amp;F4997,tarifas!$A$13:$D$20,4,FALSE)*P4997</f>
        <v>#N/A</v>
      </c>
      <c r="T4997">
        <f>IF(F4997="COD1",tarifas!$D$11*(SUMIFS($P$11:$P$8770,$F$11:$F$8770,"=COD1",$B$11:$B$8770,"="&amp;B4997)/COUNTIFS($F$11:$F$8770,"=COD1",$B$11:$B$8770,"="&amp;B4997))/COUNTIFS($A$11:$A$8770,"="&amp;A4997,$F$11:$F$8770,"=COD1"),0)</f>
        <v>0</v>
      </c>
      <c r="U4997" t="e">
        <f>(VLOOKUP(F4997,tarifas!$C$7:$D$10,2,FALSE)+tarifas!$D$21)*datos!P4997</f>
        <v>#N/A</v>
      </c>
      <c r="V4997" t="e">
        <f t="shared" si="705"/>
        <v>#N/A</v>
      </c>
      <c r="W4997">
        <f t="shared" si="706"/>
        <v>0</v>
      </c>
    </row>
    <row r="4998" spans="1:23" x14ac:dyDescent="0.25">
      <c r="A4998">
        <f t="shared" si="699"/>
        <v>206</v>
      </c>
      <c r="B4998">
        <f t="shared" si="700"/>
        <v>7</v>
      </c>
      <c r="C4998" s="1">
        <f t="shared" si="707"/>
        <v>41847.791666654572</v>
      </c>
      <c r="D4998" s="7">
        <v>19.575757575757578</v>
      </c>
      <c r="E4998" s="7"/>
      <c r="G4998">
        <v>44.27</v>
      </c>
      <c r="H4998" s="12">
        <v>167.75683928775805</v>
      </c>
      <c r="I4998" s="13">
        <f>$D$2*tarifas!$D$12/24</f>
        <v>1.4541666666666666</v>
      </c>
      <c r="J4998" s="13" t="e">
        <f>VLOOKUP(E4998&amp;" "&amp;F4998,tarifas!$A$13:$D$20,4,FALSE)*H4998</f>
        <v>#N/A</v>
      </c>
      <c r="K4998" s="13">
        <f>IF(F4998="COD1",tarifas!$D$11*(SUMIFS($H$11:$H$8770,$F$11:$F$8770,"=COD1",$B$11:$B$8770,"="&amp;B4998)/COUNTIFS($F$11:$F$8770,"=COD1",$B$11:$B$8770,"="&amp;B4998))/COUNTIFS($A$11:$A$8770,"="&amp;A4998,$F$11:$F$8770,"=COD1"),0)</f>
        <v>0</v>
      </c>
      <c r="L4998" s="13" t="e">
        <f>(VLOOKUP(F4998,tarifas!$C$7:$D$10,2,FALSE)+tarifas!$D$21)*datos!H4998</f>
        <v>#N/A</v>
      </c>
      <c r="M4998">
        <v>0</v>
      </c>
      <c r="N4998" s="13" t="e">
        <f t="shared" si="701"/>
        <v>#N/A</v>
      </c>
      <c r="O4998">
        <f t="shared" si="702"/>
        <v>0</v>
      </c>
      <c r="P4998" s="12">
        <f t="shared" si="703"/>
        <v>167.75683928775805</v>
      </c>
      <c r="Q4998">
        <f t="shared" si="704"/>
        <v>0</v>
      </c>
      <c r="R4998">
        <f>$D$2*tarifas!$D$12/24</f>
        <v>1.4541666666666666</v>
      </c>
      <c r="S4998" t="e">
        <f>VLOOKUP(E4998&amp;" "&amp;F4998,tarifas!$A$13:$D$20,4,FALSE)*P4998</f>
        <v>#N/A</v>
      </c>
      <c r="T4998">
        <f>IF(F4998="COD1",tarifas!$D$11*(SUMIFS($P$11:$P$8770,$F$11:$F$8770,"=COD1",$B$11:$B$8770,"="&amp;B4998)/COUNTIFS($F$11:$F$8770,"=COD1",$B$11:$B$8770,"="&amp;B4998))/COUNTIFS($A$11:$A$8770,"="&amp;A4998,$F$11:$F$8770,"=COD1"),0)</f>
        <v>0</v>
      </c>
      <c r="U4998" t="e">
        <f>(VLOOKUP(F4998,tarifas!$C$7:$D$10,2,FALSE)+tarifas!$D$21)*datos!P4998</f>
        <v>#N/A</v>
      </c>
      <c r="V4998" t="e">
        <f t="shared" si="705"/>
        <v>#N/A</v>
      </c>
      <c r="W4998">
        <f t="shared" si="706"/>
        <v>0</v>
      </c>
    </row>
    <row r="4999" spans="1:23" x14ac:dyDescent="0.25">
      <c r="A4999">
        <f t="shared" si="699"/>
        <v>206</v>
      </c>
      <c r="B4999">
        <f t="shared" si="700"/>
        <v>7</v>
      </c>
      <c r="C4999" s="1">
        <f t="shared" si="707"/>
        <v>41847.833333321236</v>
      </c>
      <c r="D4999" s="7">
        <v>0</v>
      </c>
      <c r="E4999" s="7"/>
      <c r="G4999">
        <v>54.1</v>
      </c>
      <c r="H4999" s="12">
        <v>170.34753528726753</v>
      </c>
      <c r="I4999" s="13">
        <f>$D$2*tarifas!$D$12/24</f>
        <v>1.4541666666666666</v>
      </c>
      <c r="J4999" s="13" t="e">
        <f>VLOOKUP(E4999&amp;" "&amp;F4999,tarifas!$A$13:$D$20,4,FALSE)*H4999</f>
        <v>#N/A</v>
      </c>
      <c r="K4999" s="13">
        <f>IF(F4999="COD1",tarifas!$D$11*(SUMIFS($H$11:$H$8770,$F$11:$F$8770,"=COD1",$B$11:$B$8770,"="&amp;B4999)/COUNTIFS($F$11:$F$8770,"=COD1",$B$11:$B$8770,"="&amp;B4999))/COUNTIFS($A$11:$A$8770,"="&amp;A4999,$F$11:$F$8770,"=COD1"),0)</f>
        <v>0</v>
      </c>
      <c r="L4999" s="13" t="e">
        <f>(VLOOKUP(F4999,tarifas!$C$7:$D$10,2,FALSE)+tarifas!$D$21)*datos!H4999</f>
        <v>#N/A</v>
      </c>
      <c r="M4999">
        <v>0</v>
      </c>
      <c r="N4999" s="13" t="e">
        <f t="shared" si="701"/>
        <v>#N/A</v>
      </c>
      <c r="O4999">
        <f t="shared" si="702"/>
        <v>0</v>
      </c>
      <c r="P4999" s="12">
        <f t="shared" si="703"/>
        <v>170.34753528726753</v>
      </c>
      <c r="Q4999">
        <f t="shared" si="704"/>
        <v>0</v>
      </c>
      <c r="R4999">
        <f>$D$2*tarifas!$D$12/24</f>
        <v>1.4541666666666666</v>
      </c>
      <c r="S4999" t="e">
        <f>VLOOKUP(E4999&amp;" "&amp;F4999,tarifas!$A$13:$D$20,4,FALSE)*P4999</f>
        <v>#N/A</v>
      </c>
      <c r="T4999">
        <f>IF(F4999="COD1",tarifas!$D$11*(SUMIFS($P$11:$P$8770,$F$11:$F$8770,"=COD1",$B$11:$B$8770,"="&amp;B4999)/COUNTIFS($F$11:$F$8770,"=COD1",$B$11:$B$8770,"="&amp;B4999))/COUNTIFS($A$11:$A$8770,"="&amp;A4999,$F$11:$F$8770,"=COD1"),0)</f>
        <v>0</v>
      </c>
      <c r="U4999" t="e">
        <f>(VLOOKUP(F4999,tarifas!$C$7:$D$10,2,FALSE)+tarifas!$D$21)*datos!P4999</f>
        <v>#N/A</v>
      </c>
      <c r="V4999" t="e">
        <f t="shared" si="705"/>
        <v>#N/A</v>
      </c>
      <c r="W4999">
        <f t="shared" si="706"/>
        <v>0</v>
      </c>
    </row>
    <row r="5000" spans="1:23" x14ac:dyDescent="0.25">
      <c r="A5000">
        <f t="shared" si="699"/>
        <v>206</v>
      </c>
      <c r="B5000">
        <f t="shared" si="700"/>
        <v>7</v>
      </c>
      <c r="C5000" s="1">
        <f t="shared" si="707"/>
        <v>41847.8749999879</v>
      </c>
      <c r="D5000" s="7">
        <v>0</v>
      </c>
      <c r="E5000" s="7"/>
      <c r="G5000">
        <v>57.97</v>
      </c>
      <c r="H5000" s="12">
        <v>171.33243462044652</v>
      </c>
      <c r="I5000" s="13">
        <f>$D$2*tarifas!$D$12/24</f>
        <v>1.4541666666666666</v>
      </c>
      <c r="J5000" s="13" t="e">
        <f>VLOOKUP(E5000&amp;" "&amp;F5000,tarifas!$A$13:$D$20,4,FALSE)*H5000</f>
        <v>#N/A</v>
      </c>
      <c r="K5000" s="13">
        <f>IF(F5000="COD1",tarifas!$D$11*(SUMIFS($H$11:$H$8770,$F$11:$F$8770,"=COD1",$B$11:$B$8770,"="&amp;B5000)/COUNTIFS($F$11:$F$8770,"=COD1",$B$11:$B$8770,"="&amp;B5000))/COUNTIFS($A$11:$A$8770,"="&amp;A5000,$F$11:$F$8770,"=COD1"),0)</f>
        <v>0</v>
      </c>
      <c r="L5000" s="13" t="e">
        <f>(VLOOKUP(F5000,tarifas!$C$7:$D$10,2,FALSE)+tarifas!$D$21)*datos!H5000</f>
        <v>#N/A</v>
      </c>
      <c r="M5000">
        <v>0</v>
      </c>
      <c r="N5000" s="13" t="e">
        <f t="shared" si="701"/>
        <v>#N/A</v>
      </c>
      <c r="O5000">
        <f t="shared" si="702"/>
        <v>0</v>
      </c>
      <c r="P5000" s="12">
        <f t="shared" si="703"/>
        <v>171.33243462044652</v>
      </c>
      <c r="Q5000">
        <f t="shared" si="704"/>
        <v>0</v>
      </c>
      <c r="R5000">
        <f>$D$2*tarifas!$D$12/24</f>
        <v>1.4541666666666666</v>
      </c>
      <c r="S5000" t="e">
        <f>VLOOKUP(E5000&amp;" "&amp;F5000,tarifas!$A$13:$D$20,4,FALSE)*P5000</f>
        <v>#N/A</v>
      </c>
      <c r="T5000">
        <f>IF(F5000="COD1",tarifas!$D$11*(SUMIFS($P$11:$P$8770,$F$11:$F$8770,"=COD1",$B$11:$B$8770,"="&amp;B5000)/COUNTIFS($F$11:$F$8770,"=COD1",$B$11:$B$8770,"="&amp;B5000))/COUNTIFS($A$11:$A$8770,"="&amp;A5000,$F$11:$F$8770,"=COD1"),0)</f>
        <v>0</v>
      </c>
      <c r="U5000" t="e">
        <f>(VLOOKUP(F5000,tarifas!$C$7:$D$10,2,FALSE)+tarifas!$D$21)*datos!P5000</f>
        <v>#N/A</v>
      </c>
      <c r="V5000" t="e">
        <f t="shared" si="705"/>
        <v>#N/A</v>
      </c>
      <c r="W5000">
        <f t="shared" si="706"/>
        <v>0</v>
      </c>
    </row>
    <row r="5001" spans="1:23" x14ac:dyDescent="0.25">
      <c r="A5001">
        <f t="shared" si="699"/>
        <v>206</v>
      </c>
      <c r="B5001">
        <f t="shared" si="700"/>
        <v>7</v>
      </c>
      <c r="C5001" s="1">
        <f t="shared" si="707"/>
        <v>41847.916666654564</v>
      </c>
      <c r="D5001" s="7">
        <v>0</v>
      </c>
      <c r="E5001" s="7"/>
      <c r="G5001">
        <v>51.88</v>
      </c>
      <c r="H5001" s="12">
        <v>170.96513417287917</v>
      </c>
      <c r="I5001" s="13">
        <f>$D$2*tarifas!$D$12/24</f>
        <v>1.4541666666666666</v>
      </c>
      <c r="J5001" s="13" t="e">
        <f>VLOOKUP(E5001&amp;" "&amp;F5001,tarifas!$A$13:$D$20,4,FALSE)*H5001</f>
        <v>#N/A</v>
      </c>
      <c r="K5001" s="13">
        <f>IF(F5001="COD1",tarifas!$D$11*(SUMIFS($H$11:$H$8770,$F$11:$F$8770,"=COD1",$B$11:$B$8770,"="&amp;B5001)/COUNTIFS($F$11:$F$8770,"=COD1",$B$11:$B$8770,"="&amp;B5001))/COUNTIFS($A$11:$A$8770,"="&amp;A5001,$F$11:$F$8770,"=COD1"),0)</f>
        <v>0</v>
      </c>
      <c r="L5001" s="13" t="e">
        <f>(VLOOKUP(F5001,tarifas!$C$7:$D$10,2,FALSE)+tarifas!$D$21)*datos!H5001</f>
        <v>#N/A</v>
      </c>
      <c r="M5001">
        <v>0</v>
      </c>
      <c r="N5001" s="13" t="e">
        <f t="shared" si="701"/>
        <v>#N/A</v>
      </c>
      <c r="O5001">
        <f t="shared" si="702"/>
        <v>0</v>
      </c>
      <c r="P5001" s="12">
        <f t="shared" si="703"/>
        <v>170.96513417287917</v>
      </c>
      <c r="Q5001">
        <f t="shared" si="704"/>
        <v>0</v>
      </c>
      <c r="R5001">
        <f>$D$2*tarifas!$D$12/24</f>
        <v>1.4541666666666666</v>
      </c>
      <c r="S5001" t="e">
        <f>VLOOKUP(E5001&amp;" "&amp;F5001,tarifas!$A$13:$D$20,4,FALSE)*P5001</f>
        <v>#N/A</v>
      </c>
      <c r="T5001">
        <f>IF(F5001="COD1",tarifas!$D$11*(SUMIFS($P$11:$P$8770,$F$11:$F$8770,"=COD1",$B$11:$B$8770,"="&amp;B5001)/COUNTIFS($F$11:$F$8770,"=COD1",$B$11:$B$8770,"="&amp;B5001))/COUNTIFS($A$11:$A$8770,"="&amp;A5001,$F$11:$F$8770,"=COD1"),0)</f>
        <v>0</v>
      </c>
      <c r="U5001" t="e">
        <f>(VLOOKUP(F5001,tarifas!$C$7:$D$10,2,FALSE)+tarifas!$D$21)*datos!P5001</f>
        <v>#N/A</v>
      </c>
      <c r="V5001" t="e">
        <f t="shared" si="705"/>
        <v>#N/A</v>
      </c>
      <c r="W5001">
        <f t="shared" si="706"/>
        <v>0</v>
      </c>
    </row>
    <row r="5002" spans="1:23" x14ac:dyDescent="0.25">
      <c r="A5002">
        <f t="shared" si="699"/>
        <v>206</v>
      </c>
      <c r="B5002">
        <f t="shared" si="700"/>
        <v>7</v>
      </c>
      <c r="C5002" s="1">
        <f t="shared" si="707"/>
        <v>41847.958333321229</v>
      </c>
      <c r="D5002" s="7">
        <v>0</v>
      </c>
      <c r="E5002" s="7"/>
      <c r="G5002">
        <v>41.47</v>
      </c>
      <c r="H5002" s="12">
        <v>165.01795751933429</v>
      </c>
      <c r="I5002" s="13">
        <f>$D$2*tarifas!$D$12/24</f>
        <v>1.4541666666666666</v>
      </c>
      <c r="J5002" s="13" t="e">
        <f>VLOOKUP(E5002&amp;" "&amp;F5002,tarifas!$A$13:$D$20,4,FALSE)*H5002</f>
        <v>#N/A</v>
      </c>
      <c r="K5002" s="13">
        <f>IF(F5002="COD1",tarifas!$D$11*(SUMIFS($H$11:$H$8770,$F$11:$F$8770,"=COD1",$B$11:$B$8770,"="&amp;B5002)/COUNTIFS($F$11:$F$8770,"=COD1",$B$11:$B$8770,"="&amp;B5002))/COUNTIFS($A$11:$A$8770,"="&amp;A5002,$F$11:$F$8770,"=COD1"),0)</f>
        <v>0</v>
      </c>
      <c r="L5002" s="13" t="e">
        <f>(VLOOKUP(F5002,tarifas!$C$7:$D$10,2,FALSE)+tarifas!$D$21)*datos!H5002</f>
        <v>#N/A</v>
      </c>
      <c r="M5002">
        <v>0</v>
      </c>
      <c r="N5002" s="13" t="e">
        <f t="shared" si="701"/>
        <v>#N/A</v>
      </c>
      <c r="O5002">
        <f t="shared" si="702"/>
        <v>0</v>
      </c>
      <c r="P5002" s="12">
        <f t="shared" si="703"/>
        <v>165.01795751933429</v>
      </c>
      <c r="Q5002">
        <f t="shared" si="704"/>
        <v>0</v>
      </c>
      <c r="R5002">
        <f>$D$2*tarifas!$D$12/24</f>
        <v>1.4541666666666666</v>
      </c>
      <c r="S5002" t="e">
        <f>VLOOKUP(E5002&amp;" "&amp;F5002,tarifas!$A$13:$D$20,4,FALSE)*P5002</f>
        <v>#N/A</v>
      </c>
      <c r="T5002">
        <f>IF(F5002="COD1",tarifas!$D$11*(SUMIFS($P$11:$P$8770,$F$11:$F$8770,"=COD1",$B$11:$B$8770,"="&amp;B5002)/COUNTIFS($F$11:$F$8770,"=COD1",$B$11:$B$8770,"="&amp;B5002))/COUNTIFS($A$11:$A$8770,"="&amp;A5002,$F$11:$F$8770,"=COD1"),0)</f>
        <v>0</v>
      </c>
      <c r="U5002" t="e">
        <f>(VLOOKUP(F5002,tarifas!$C$7:$D$10,2,FALSE)+tarifas!$D$21)*datos!P5002</f>
        <v>#N/A</v>
      </c>
      <c r="V5002" t="e">
        <f t="shared" si="705"/>
        <v>#N/A</v>
      </c>
      <c r="W5002">
        <f t="shared" si="706"/>
        <v>0</v>
      </c>
    </row>
    <row r="5003" spans="1:23" x14ac:dyDescent="0.25">
      <c r="A5003">
        <f t="shared" si="699"/>
        <v>207</v>
      </c>
      <c r="B5003">
        <f t="shared" si="700"/>
        <v>7</v>
      </c>
      <c r="C5003" s="1">
        <f t="shared" si="707"/>
        <v>41847.999999987893</v>
      </c>
      <c r="D5003" s="7">
        <v>0</v>
      </c>
      <c r="E5003" s="7"/>
      <c r="G5003">
        <v>39.6</v>
      </c>
      <c r="H5003" s="12">
        <v>164.03674160459309</v>
      </c>
      <c r="I5003" s="13">
        <f>$D$2*tarifas!$D$12/24</f>
        <v>1.4541666666666666</v>
      </c>
      <c r="J5003" s="13" t="e">
        <f>VLOOKUP(E5003&amp;" "&amp;F5003,tarifas!$A$13:$D$20,4,FALSE)*H5003</f>
        <v>#N/A</v>
      </c>
      <c r="K5003" s="13">
        <f>IF(F5003="COD1",tarifas!$D$11*(SUMIFS($H$11:$H$8770,$F$11:$F$8770,"=COD1",$B$11:$B$8770,"="&amp;B5003)/COUNTIFS($F$11:$F$8770,"=COD1",$B$11:$B$8770,"="&amp;B5003))/COUNTIFS($A$11:$A$8770,"="&amp;A5003,$F$11:$F$8770,"=COD1"),0)</f>
        <v>0</v>
      </c>
      <c r="L5003" s="13" t="e">
        <f>(VLOOKUP(F5003,tarifas!$C$7:$D$10,2,FALSE)+tarifas!$D$21)*datos!H5003</f>
        <v>#N/A</v>
      </c>
      <c r="M5003">
        <v>0</v>
      </c>
      <c r="N5003" s="13" t="e">
        <f t="shared" si="701"/>
        <v>#N/A</v>
      </c>
      <c r="O5003">
        <f t="shared" si="702"/>
        <v>0</v>
      </c>
      <c r="P5003" s="12">
        <f t="shared" si="703"/>
        <v>164.03674160459309</v>
      </c>
      <c r="Q5003">
        <f t="shared" si="704"/>
        <v>0</v>
      </c>
      <c r="R5003">
        <f>$D$2*tarifas!$D$12/24</f>
        <v>1.4541666666666666</v>
      </c>
      <c r="S5003" t="e">
        <f>VLOOKUP(E5003&amp;" "&amp;F5003,tarifas!$A$13:$D$20,4,FALSE)*P5003</f>
        <v>#N/A</v>
      </c>
      <c r="T5003">
        <f>IF(F5003="COD1",tarifas!$D$11*(SUMIFS($P$11:$P$8770,$F$11:$F$8770,"=COD1",$B$11:$B$8770,"="&amp;B5003)/COUNTIFS($F$11:$F$8770,"=COD1",$B$11:$B$8770,"="&amp;B5003))/COUNTIFS($A$11:$A$8770,"="&amp;A5003,$F$11:$F$8770,"=COD1"),0)</f>
        <v>0</v>
      </c>
      <c r="U5003" t="e">
        <f>(VLOOKUP(F5003,tarifas!$C$7:$D$10,2,FALSE)+tarifas!$D$21)*datos!P5003</f>
        <v>#N/A</v>
      </c>
      <c r="V5003" t="e">
        <f t="shared" si="705"/>
        <v>#N/A</v>
      </c>
      <c r="W5003">
        <f t="shared" si="706"/>
        <v>0</v>
      </c>
    </row>
    <row r="5004" spans="1:23" x14ac:dyDescent="0.25">
      <c r="A5004">
        <f t="shared" ref="A5004:A5067" si="708">DAYS360($C$11,C5004)</f>
        <v>207</v>
      </c>
      <c r="B5004">
        <f t="shared" ref="B5004:B5067" si="709">MONTH(C5004)</f>
        <v>7</v>
      </c>
      <c r="C5004" s="1">
        <f t="shared" si="707"/>
        <v>41848.041666654557</v>
      </c>
      <c r="D5004" s="7">
        <v>0</v>
      </c>
      <c r="E5004" s="7"/>
      <c r="G5004">
        <v>38.700000000000003</v>
      </c>
      <c r="H5004" s="12">
        <v>161.5332353804049</v>
      </c>
      <c r="I5004" s="13">
        <f>$D$2*tarifas!$D$12/24</f>
        <v>1.4541666666666666</v>
      </c>
      <c r="J5004" s="13" t="e">
        <f>VLOOKUP(E5004&amp;" "&amp;F5004,tarifas!$A$13:$D$20,4,FALSE)*H5004</f>
        <v>#N/A</v>
      </c>
      <c r="K5004" s="13">
        <f>IF(F5004="COD1",tarifas!$D$11*(SUMIFS($H$11:$H$8770,$F$11:$F$8770,"=COD1",$B$11:$B$8770,"="&amp;B5004)/COUNTIFS($F$11:$F$8770,"=COD1",$B$11:$B$8770,"="&amp;B5004))/COUNTIFS($A$11:$A$8770,"="&amp;A5004,$F$11:$F$8770,"=COD1"),0)</f>
        <v>0</v>
      </c>
      <c r="L5004" s="13" t="e">
        <f>(VLOOKUP(F5004,tarifas!$C$7:$D$10,2,FALSE)+tarifas!$D$21)*datos!H5004</f>
        <v>#N/A</v>
      </c>
      <c r="M5004">
        <v>0</v>
      </c>
      <c r="N5004" s="13" t="e">
        <f t="shared" ref="N5004:N5067" si="710">(I5004+J5004+K5004+L5004)*1.23</f>
        <v>#N/A</v>
      </c>
      <c r="O5004">
        <f t="shared" ref="O5004:O5067" si="711">IF(M5004&lt;H5004,M5004,H5004)</f>
        <v>0</v>
      </c>
      <c r="P5004" s="12">
        <f t="shared" ref="P5004:P5067" si="712">H5004-O5004</f>
        <v>161.5332353804049</v>
      </c>
      <c r="Q5004">
        <f t="shared" ref="Q5004:Q5067" si="713">IF(M5004&lt;H5004,0,M5004-H5004)</f>
        <v>0</v>
      </c>
      <c r="R5004">
        <f>$D$2*tarifas!$D$12/24</f>
        <v>1.4541666666666666</v>
      </c>
      <c r="S5004" t="e">
        <f>VLOOKUP(E5004&amp;" "&amp;F5004,tarifas!$A$13:$D$20,4,FALSE)*P5004</f>
        <v>#N/A</v>
      </c>
      <c r="T5004">
        <f>IF(F5004="COD1",tarifas!$D$11*(SUMIFS($P$11:$P$8770,$F$11:$F$8770,"=COD1",$B$11:$B$8770,"="&amp;B5004)/COUNTIFS($F$11:$F$8770,"=COD1",$B$11:$B$8770,"="&amp;B5004))/COUNTIFS($A$11:$A$8770,"="&amp;A5004,$F$11:$F$8770,"=COD1"),0)</f>
        <v>0</v>
      </c>
      <c r="U5004" t="e">
        <f>(VLOOKUP(F5004,tarifas!$C$7:$D$10,2,FALSE)+tarifas!$D$21)*datos!P5004</f>
        <v>#N/A</v>
      </c>
      <c r="V5004" t="e">
        <f t="shared" ref="V5004:V5067" si="714">(R5004+S5004+T5004+U5004)*1.23</f>
        <v>#N/A</v>
      </c>
      <c r="W5004">
        <f t="shared" ref="W5004:W5067" si="715">0.9*G5004/1000*Q5004</f>
        <v>0</v>
      </c>
    </row>
    <row r="5005" spans="1:23" x14ac:dyDescent="0.25">
      <c r="A5005">
        <f t="shared" si="708"/>
        <v>207</v>
      </c>
      <c r="B5005">
        <f t="shared" si="709"/>
        <v>7</v>
      </c>
      <c r="C5005" s="1">
        <f t="shared" ref="C5005:C5068" si="716">+C5004+1/24</f>
        <v>41848.083333321221</v>
      </c>
      <c r="D5005" s="7">
        <v>0</v>
      </c>
      <c r="E5005" s="7"/>
      <c r="G5005">
        <v>38.799999999999997</v>
      </c>
      <c r="H5005" s="12">
        <v>159.45634997782969</v>
      </c>
      <c r="I5005" s="13">
        <f>$D$2*tarifas!$D$12/24</f>
        <v>1.4541666666666666</v>
      </c>
      <c r="J5005" s="13" t="e">
        <f>VLOOKUP(E5005&amp;" "&amp;F5005,tarifas!$A$13:$D$20,4,FALSE)*H5005</f>
        <v>#N/A</v>
      </c>
      <c r="K5005" s="13">
        <f>IF(F5005="COD1",tarifas!$D$11*(SUMIFS($H$11:$H$8770,$F$11:$F$8770,"=COD1",$B$11:$B$8770,"="&amp;B5005)/COUNTIFS($F$11:$F$8770,"=COD1",$B$11:$B$8770,"="&amp;B5005))/COUNTIFS($A$11:$A$8770,"="&amp;A5005,$F$11:$F$8770,"=COD1"),0)</f>
        <v>0</v>
      </c>
      <c r="L5005" s="13" t="e">
        <f>(VLOOKUP(F5005,tarifas!$C$7:$D$10,2,FALSE)+tarifas!$D$21)*datos!H5005</f>
        <v>#N/A</v>
      </c>
      <c r="M5005">
        <v>0</v>
      </c>
      <c r="N5005" s="13" t="e">
        <f t="shared" si="710"/>
        <v>#N/A</v>
      </c>
      <c r="O5005">
        <f t="shared" si="711"/>
        <v>0</v>
      </c>
      <c r="P5005" s="12">
        <f t="shared" si="712"/>
        <v>159.45634997782969</v>
      </c>
      <c r="Q5005">
        <f t="shared" si="713"/>
        <v>0</v>
      </c>
      <c r="R5005">
        <f>$D$2*tarifas!$D$12/24</f>
        <v>1.4541666666666666</v>
      </c>
      <c r="S5005" t="e">
        <f>VLOOKUP(E5005&amp;" "&amp;F5005,tarifas!$A$13:$D$20,4,FALSE)*P5005</f>
        <v>#N/A</v>
      </c>
      <c r="T5005">
        <f>IF(F5005="COD1",tarifas!$D$11*(SUMIFS($P$11:$P$8770,$F$11:$F$8770,"=COD1",$B$11:$B$8770,"="&amp;B5005)/COUNTIFS($F$11:$F$8770,"=COD1",$B$11:$B$8770,"="&amp;B5005))/COUNTIFS($A$11:$A$8770,"="&amp;A5005,$F$11:$F$8770,"=COD1"),0)</f>
        <v>0</v>
      </c>
      <c r="U5005" t="e">
        <f>(VLOOKUP(F5005,tarifas!$C$7:$D$10,2,FALSE)+tarifas!$D$21)*datos!P5005</f>
        <v>#N/A</v>
      </c>
      <c r="V5005" t="e">
        <f t="shared" si="714"/>
        <v>#N/A</v>
      </c>
      <c r="W5005">
        <f t="shared" si="715"/>
        <v>0</v>
      </c>
    </row>
    <row r="5006" spans="1:23" x14ac:dyDescent="0.25">
      <c r="A5006">
        <f t="shared" si="708"/>
        <v>207</v>
      </c>
      <c r="B5006">
        <f t="shared" si="709"/>
        <v>7</v>
      </c>
      <c r="C5006" s="1">
        <f t="shared" si="716"/>
        <v>41848.124999987886</v>
      </c>
      <c r="D5006" s="7">
        <v>0</v>
      </c>
      <c r="E5006" s="7"/>
      <c r="G5006">
        <v>38.700000000000003</v>
      </c>
      <c r="H5006" s="12">
        <v>158.75951205536899</v>
      </c>
      <c r="I5006" s="13">
        <f>$D$2*tarifas!$D$12/24</f>
        <v>1.4541666666666666</v>
      </c>
      <c r="J5006" s="13" t="e">
        <f>VLOOKUP(E5006&amp;" "&amp;F5006,tarifas!$A$13:$D$20,4,FALSE)*H5006</f>
        <v>#N/A</v>
      </c>
      <c r="K5006" s="13">
        <f>IF(F5006="COD1",tarifas!$D$11*(SUMIFS($H$11:$H$8770,$F$11:$F$8770,"=COD1",$B$11:$B$8770,"="&amp;B5006)/COUNTIFS($F$11:$F$8770,"=COD1",$B$11:$B$8770,"="&amp;B5006))/COUNTIFS($A$11:$A$8770,"="&amp;A5006,$F$11:$F$8770,"=COD1"),0)</f>
        <v>0</v>
      </c>
      <c r="L5006" s="13" t="e">
        <f>(VLOOKUP(F5006,tarifas!$C$7:$D$10,2,FALSE)+tarifas!$D$21)*datos!H5006</f>
        <v>#N/A</v>
      </c>
      <c r="M5006">
        <v>0</v>
      </c>
      <c r="N5006" s="13" t="e">
        <f t="shared" si="710"/>
        <v>#N/A</v>
      </c>
      <c r="O5006">
        <f t="shared" si="711"/>
        <v>0</v>
      </c>
      <c r="P5006" s="12">
        <f t="shared" si="712"/>
        <v>158.75951205536899</v>
      </c>
      <c r="Q5006">
        <f t="shared" si="713"/>
        <v>0</v>
      </c>
      <c r="R5006">
        <f>$D$2*tarifas!$D$12/24</f>
        <v>1.4541666666666666</v>
      </c>
      <c r="S5006" t="e">
        <f>VLOOKUP(E5006&amp;" "&amp;F5006,tarifas!$A$13:$D$20,4,FALSE)*P5006</f>
        <v>#N/A</v>
      </c>
      <c r="T5006">
        <f>IF(F5006="COD1",tarifas!$D$11*(SUMIFS($P$11:$P$8770,$F$11:$F$8770,"=COD1",$B$11:$B$8770,"="&amp;B5006)/COUNTIFS($F$11:$F$8770,"=COD1",$B$11:$B$8770,"="&amp;B5006))/COUNTIFS($A$11:$A$8770,"="&amp;A5006,$F$11:$F$8770,"=COD1"),0)</f>
        <v>0</v>
      </c>
      <c r="U5006" t="e">
        <f>(VLOOKUP(F5006,tarifas!$C$7:$D$10,2,FALSE)+tarifas!$D$21)*datos!P5006</f>
        <v>#N/A</v>
      </c>
      <c r="V5006" t="e">
        <f t="shared" si="714"/>
        <v>#N/A</v>
      </c>
      <c r="W5006">
        <f t="shared" si="715"/>
        <v>0</v>
      </c>
    </row>
    <row r="5007" spans="1:23" x14ac:dyDescent="0.25">
      <c r="A5007">
        <f t="shared" si="708"/>
        <v>207</v>
      </c>
      <c r="B5007">
        <f t="shared" si="709"/>
        <v>7</v>
      </c>
      <c r="C5007" s="1">
        <f t="shared" si="716"/>
        <v>41848.16666665455</v>
      </c>
      <c r="D5007" s="7">
        <v>0</v>
      </c>
      <c r="E5007" s="7"/>
      <c r="G5007">
        <v>39.6</v>
      </c>
      <c r="H5007" s="12">
        <v>160.64255470531918</v>
      </c>
      <c r="I5007" s="13">
        <f>$D$2*tarifas!$D$12/24</f>
        <v>1.4541666666666666</v>
      </c>
      <c r="J5007" s="13" t="e">
        <f>VLOOKUP(E5007&amp;" "&amp;F5007,tarifas!$A$13:$D$20,4,FALSE)*H5007</f>
        <v>#N/A</v>
      </c>
      <c r="K5007" s="13">
        <f>IF(F5007="COD1",tarifas!$D$11*(SUMIFS($H$11:$H$8770,$F$11:$F$8770,"=COD1",$B$11:$B$8770,"="&amp;B5007)/COUNTIFS($F$11:$F$8770,"=COD1",$B$11:$B$8770,"="&amp;B5007))/COUNTIFS($A$11:$A$8770,"="&amp;A5007,$F$11:$F$8770,"=COD1"),0)</f>
        <v>0</v>
      </c>
      <c r="L5007" s="13" t="e">
        <f>(VLOOKUP(F5007,tarifas!$C$7:$D$10,2,FALSE)+tarifas!$D$21)*datos!H5007</f>
        <v>#N/A</v>
      </c>
      <c r="M5007">
        <v>0</v>
      </c>
      <c r="N5007" s="13" t="e">
        <f t="shared" si="710"/>
        <v>#N/A</v>
      </c>
      <c r="O5007">
        <f t="shared" si="711"/>
        <v>0</v>
      </c>
      <c r="P5007" s="12">
        <f t="shared" si="712"/>
        <v>160.64255470531918</v>
      </c>
      <c r="Q5007">
        <f t="shared" si="713"/>
        <v>0</v>
      </c>
      <c r="R5007">
        <f>$D$2*tarifas!$D$12/24</f>
        <v>1.4541666666666666</v>
      </c>
      <c r="S5007" t="e">
        <f>VLOOKUP(E5007&amp;" "&amp;F5007,tarifas!$A$13:$D$20,4,FALSE)*P5007</f>
        <v>#N/A</v>
      </c>
      <c r="T5007">
        <f>IF(F5007="COD1",tarifas!$D$11*(SUMIFS($P$11:$P$8770,$F$11:$F$8770,"=COD1",$B$11:$B$8770,"="&amp;B5007)/COUNTIFS($F$11:$F$8770,"=COD1",$B$11:$B$8770,"="&amp;B5007))/COUNTIFS($A$11:$A$8770,"="&amp;A5007,$F$11:$F$8770,"=COD1"),0)</f>
        <v>0</v>
      </c>
      <c r="U5007" t="e">
        <f>(VLOOKUP(F5007,tarifas!$C$7:$D$10,2,FALSE)+tarifas!$D$21)*datos!P5007</f>
        <v>#N/A</v>
      </c>
      <c r="V5007" t="e">
        <f t="shared" si="714"/>
        <v>#N/A</v>
      </c>
      <c r="W5007">
        <f t="shared" si="715"/>
        <v>0</v>
      </c>
    </row>
    <row r="5008" spans="1:23" x14ac:dyDescent="0.25">
      <c r="A5008">
        <f t="shared" si="708"/>
        <v>207</v>
      </c>
      <c r="B5008">
        <f t="shared" si="709"/>
        <v>7</v>
      </c>
      <c r="C5008" s="1">
        <f t="shared" si="716"/>
        <v>41848.208333321214</v>
      </c>
      <c r="D5008" s="7">
        <v>0</v>
      </c>
      <c r="E5008" s="7"/>
      <c r="G5008">
        <v>43.22</v>
      </c>
      <c r="H5008" s="12">
        <v>156.39029296740244</v>
      </c>
      <c r="I5008" s="13">
        <f>$D$2*tarifas!$D$12/24</f>
        <v>1.4541666666666666</v>
      </c>
      <c r="J5008" s="13" t="e">
        <f>VLOOKUP(E5008&amp;" "&amp;F5008,tarifas!$A$13:$D$20,4,FALSE)*H5008</f>
        <v>#N/A</v>
      </c>
      <c r="K5008" s="13">
        <f>IF(F5008="COD1",tarifas!$D$11*(SUMIFS($H$11:$H$8770,$F$11:$F$8770,"=COD1",$B$11:$B$8770,"="&amp;B5008)/COUNTIFS($F$11:$F$8770,"=COD1",$B$11:$B$8770,"="&amp;B5008))/COUNTIFS($A$11:$A$8770,"="&amp;A5008,$F$11:$F$8770,"=COD1"),0)</f>
        <v>0</v>
      </c>
      <c r="L5008" s="13" t="e">
        <f>(VLOOKUP(F5008,tarifas!$C$7:$D$10,2,FALSE)+tarifas!$D$21)*datos!H5008</f>
        <v>#N/A</v>
      </c>
      <c r="M5008">
        <v>4.2462900000000001</v>
      </c>
      <c r="N5008" s="13" t="e">
        <f t="shared" si="710"/>
        <v>#N/A</v>
      </c>
      <c r="O5008">
        <f t="shared" si="711"/>
        <v>4.2462900000000001</v>
      </c>
      <c r="P5008" s="12">
        <f t="shared" si="712"/>
        <v>152.14400296740246</v>
      </c>
      <c r="Q5008">
        <f t="shared" si="713"/>
        <v>0</v>
      </c>
      <c r="R5008">
        <f>$D$2*tarifas!$D$12/24</f>
        <v>1.4541666666666666</v>
      </c>
      <c r="S5008" t="e">
        <f>VLOOKUP(E5008&amp;" "&amp;F5008,tarifas!$A$13:$D$20,4,FALSE)*P5008</f>
        <v>#N/A</v>
      </c>
      <c r="T5008">
        <f>IF(F5008="COD1",tarifas!$D$11*(SUMIFS($P$11:$P$8770,$F$11:$F$8770,"=COD1",$B$11:$B$8770,"="&amp;B5008)/COUNTIFS($F$11:$F$8770,"=COD1",$B$11:$B$8770,"="&amp;B5008))/COUNTIFS($A$11:$A$8770,"="&amp;A5008,$F$11:$F$8770,"=COD1"),0)</f>
        <v>0</v>
      </c>
      <c r="U5008" t="e">
        <f>(VLOOKUP(F5008,tarifas!$C$7:$D$10,2,FALSE)+tarifas!$D$21)*datos!P5008</f>
        <v>#N/A</v>
      </c>
      <c r="V5008" t="e">
        <f t="shared" si="714"/>
        <v>#N/A</v>
      </c>
      <c r="W5008">
        <f t="shared" si="715"/>
        <v>0</v>
      </c>
    </row>
    <row r="5009" spans="1:23" x14ac:dyDescent="0.25">
      <c r="A5009">
        <f t="shared" si="708"/>
        <v>207</v>
      </c>
      <c r="B5009">
        <f t="shared" si="709"/>
        <v>7</v>
      </c>
      <c r="C5009" s="1">
        <f t="shared" si="716"/>
        <v>41848.249999987878</v>
      </c>
      <c r="D5009" s="7">
        <v>0</v>
      </c>
      <c r="E5009" s="7"/>
      <c r="G5009">
        <v>48.02</v>
      </c>
      <c r="H5009" s="12">
        <v>149.90468371409023</v>
      </c>
      <c r="I5009" s="13">
        <f>$D$2*tarifas!$D$12/24</f>
        <v>1.4541666666666666</v>
      </c>
      <c r="J5009" s="13" t="e">
        <f>VLOOKUP(E5009&amp;" "&amp;F5009,tarifas!$A$13:$D$20,4,FALSE)*H5009</f>
        <v>#N/A</v>
      </c>
      <c r="K5009" s="13">
        <f>IF(F5009="COD1",tarifas!$D$11*(SUMIFS($H$11:$H$8770,$F$11:$F$8770,"=COD1",$B$11:$B$8770,"="&amp;B5009)/COUNTIFS($F$11:$F$8770,"=COD1",$B$11:$B$8770,"="&amp;B5009))/COUNTIFS($A$11:$A$8770,"="&amp;A5009,$F$11:$F$8770,"=COD1"),0)</f>
        <v>0</v>
      </c>
      <c r="L5009" s="13" t="e">
        <f>(VLOOKUP(F5009,tarifas!$C$7:$D$10,2,FALSE)+tarifas!$D$21)*datos!H5009</f>
        <v>#N/A</v>
      </c>
      <c r="M5009">
        <v>47.739870000000003</v>
      </c>
      <c r="N5009" s="13" t="e">
        <f t="shared" si="710"/>
        <v>#N/A</v>
      </c>
      <c r="O5009">
        <f t="shared" si="711"/>
        <v>47.739870000000003</v>
      </c>
      <c r="P5009" s="12">
        <f t="shared" si="712"/>
        <v>102.16481371409023</v>
      </c>
      <c r="Q5009">
        <f t="shared" si="713"/>
        <v>0</v>
      </c>
      <c r="R5009">
        <f>$D$2*tarifas!$D$12/24</f>
        <v>1.4541666666666666</v>
      </c>
      <c r="S5009" t="e">
        <f>VLOOKUP(E5009&amp;" "&amp;F5009,tarifas!$A$13:$D$20,4,FALSE)*P5009</f>
        <v>#N/A</v>
      </c>
      <c r="T5009">
        <f>IF(F5009="COD1",tarifas!$D$11*(SUMIFS($P$11:$P$8770,$F$11:$F$8770,"=COD1",$B$11:$B$8770,"="&amp;B5009)/COUNTIFS($F$11:$F$8770,"=COD1",$B$11:$B$8770,"="&amp;B5009))/COUNTIFS($A$11:$A$8770,"="&amp;A5009,$F$11:$F$8770,"=COD1"),0)</f>
        <v>0</v>
      </c>
      <c r="U5009" t="e">
        <f>(VLOOKUP(F5009,tarifas!$C$7:$D$10,2,FALSE)+tarifas!$D$21)*datos!P5009</f>
        <v>#N/A</v>
      </c>
      <c r="V5009" t="e">
        <f t="shared" si="714"/>
        <v>#N/A</v>
      </c>
      <c r="W5009">
        <f t="shared" si="715"/>
        <v>0</v>
      </c>
    </row>
    <row r="5010" spans="1:23" x14ac:dyDescent="0.25">
      <c r="A5010">
        <f t="shared" si="708"/>
        <v>207</v>
      </c>
      <c r="B5010">
        <f t="shared" si="709"/>
        <v>7</v>
      </c>
      <c r="C5010" s="1">
        <f t="shared" si="716"/>
        <v>41848.291666654542</v>
      </c>
      <c r="D5010" s="7">
        <v>53.575757575757578</v>
      </c>
      <c r="E5010" s="7"/>
      <c r="G5010">
        <v>56</v>
      </c>
      <c r="H5010" s="12">
        <v>201.55787992620691</v>
      </c>
      <c r="I5010" s="13">
        <f>$D$2*tarifas!$D$12/24</f>
        <v>1.4541666666666666</v>
      </c>
      <c r="J5010" s="13" t="e">
        <f>VLOOKUP(E5010&amp;" "&amp;F5010,tarifas!$A$13:$D$20,4,FALSE)*H5010</f>
        <v>#N/A</v>
      </c>
      <c r="K5010" s="13">
        <f>IF(F5010="COD1",tarifas!$D$11*(SUMIFS($H$11:$H$8770,$F$11:$F$8770,"=COD1",$B$11:$B$8770,"="&amp;B5010)/COUNTIFS($F$11:$F$8770,"=COD1",$B$11:$B$8770,"="&amp;B5010))/COUNTIFS($A$11:$A$8770,"="&amp;A5010,$F$11:$F$8770,"=COD1"),0)</f>
        <v>0</v>
      </c>
      <c r="L5010" s="13" t="e">
        <f>(VLOOKUP(F5010,tarifas!$C$7:$D$10,2,FALSE)+tarifas!$D$21)*datos!H5010</f>
        <v>#N/A</v>
      </c>
      <c r="M5010">
        <v>49.29551</v>
      </c>
      <c r="N5010" s="13" t="e">
        <f t="shared" si="710"/>
        <v>#N/A</v>
      </c>
      <c r="O5010">
        <f t="shared" si="711"/>
        <v>49.29551</v>
      </c>
      <c r="P5010" s="12">
        <f t="shared" si="712"/>
        <v>152.2623699262069</v>
      </c>
      <c r="Q5010">
        <f t="shared" si="713"/>
        <v>0</v>
      </c>
      <c r="R5010">
        <f>$D$2*tarifas!$D$12/24</f>
        <v>1.4541666666666666</v>
      </c>
      <c r="S5010" t="e">
        <f>VLOOKUP(E5010&amp;" "&amp;F5010,tarifas!$A$13:$D$20,4,FALSE)*P5010</f>
        <v>#N/A</v>
      </c>
      <c r="T5010">
        <f>IF(F5010="COD1",tarifas!$D$11*(SUMIFS($P$11:$P$8770,$F$11:$F$8770,"=COD1",$B$11:$B$8770,"="&amp;B5010)/COUNTIFS($F$11:$F$8770,"=COD1",$B$11:$B$8770,"="&amp;B5010))/COUNTIFS($A$11:$A$8770,"="&amp;A5010,$F$11:$F$8770,"=COD1"),0)</f>
        <v>0</v>
      </c>
      <c r="U5010" t="e">
        <f>(VLOOKUP(F5010,tarifas!$C$7:$D$10,2,FALSE)+tarifas!$D$21)*datos!P5010</f>
        <v>#N/A</v>
      </c>
      <c r="V5010" t="e">
        <f t="shared" si="714"/>
        <v>#N/A</v>
      </c>
      <c r="W5010">
        <f t="shared" si="715"/>
        <v>0</v>
      </c>
    </row>
    <row r="5011" spans="1:23" x14ac:dyDescent="0.25">
      <c r="A5011">
        <f t="shared" si="708"/>
        <v>207</v>
      </c>
      <c r="B5011">
        <f t="shared" si="709"/>
        <v>7</v>
      </c>
      <c r="C5011" s="1">
        <f t="shared" si="716"/>
        <v>41848.333333321207</v>
      </c>
      <c r="D5011" s="7">
        <v>174.89393939393941</v>
      </c>
      <c r="E5011" s="7"/>
      <c r="G5011">
        <v>56.5</v>
      </c>
      <c r="H5011" s="12">
        <v>313.05075667590035</v>
      </c>
      <c r="I5011" s="13">
        <f>$D$2*tarifas!$D$12/24</f>
        <v>1.4541666666666666</v>
      </c>
      <c r="J5011" s="13" t="e">
        <f>VLOOKUP(E5011&amp;" "&amp;F5011,tarifas!$A$13:$D$20,4,FALSE)*H5011</f>
        <v>#N/A</v>
      </c>
      <c r="K5011" s="13">
        <f>IF(F5011="COD1",tarifas!$D$11*(SUMIFS($H$11:$H$8770,$F$11:$F$8770,"=COD1",$B$11:$B$8770,"="&amp;B5011)/COUNTIFS($F$11:$F$8770,"=COD1",$B$11:$B$8770,"="&amp;B5011))/COUNTIFS($A$11:$A$8770,"="&amp;A5011,$F$11:$F$8770,"=COD1"),0)</f>
        <v>0</v>
      </c>
      <c r="L5011" s="13" t="e">
        <f>(VLOOKUP(F5011,tarifas!$C$7:$D$10,2,FALSE)+tarifas!$D$21)*datos!H5011</f>
        <v>#N/A</v>
      </c>
      <c r="M5011">
        <v>124.11639</v>
      </c>
      <c r="N5011" s="13" t="e">
        <f t="shared" si="710"/>
        <v>#N/A</v>
      </c>
      <c r="O5011">
        <f t="shared" si="711"/>
        <v>124.11639</v>
      </c>
      <c r="P5011" s="12">
        <f t="shared" si="712"/>
        <v>188.93436667590035</v>
      </c>
      <c r="Q5011">
        <f t="shared" si="713"/>
        <v>0</v>
      </c>
      <c r="R5011">
        <f>$D$2*tarifas!$D$12/24</f>
        <v>1.4541666666666666</v>
      </c>
      <c r="S5011" t="e">
        <f>VLOOKUP(E5011&amp;" "&amp;F5011,tarifas!$A$13:$D$20,4,FALSE)*P5011</f>
        <v>#N/A</v>
      </c>
      <c r="T5011">
        <f>IF(F5011="COD1",tarifas!$D$11*(SUMIFS($P$11:$P$8770,$F$11:$F$8770,"=COD1",$B$11:$B$8770,"="&amp;B5011)/COUNTIFS($F$11:$F$8770,"=COD1",$B$11:$B$8770,"="&amp;B5011))/COUNTIFS($A$11:$A$8770,"="&amp;A5011,$F$11:$F$8770,"=COD1"),0)</f>
        <v>0</v>
      </c>
      <c r="U5011" t="e">
        <f>(VLOOKUP(F5011,tarifas!$C$7:$D$10,2,FALSE)+tarifas!$D$21)*datos!P5011</f>
        <v>#N/A</v>
      </c>
      <c r="V5011" t="e">
        <f t="shared" si="714"/>
        <v>#N/A</v>
      </c>
      <c r="W5011">
        <f t="shared" si="715"/>
        <v>0</v>
      </c>
    </row>
    <row r="5012" spans="1:23" x14ac:dyDescent="0.25">
      <c r="A5012">
        <f t="shared" si="708"/>
        <v>207</v>
      </c>
      <c r="B5012">
        <f t="shared" si="709"/>
        <v>7</v>
      </c>
      <c r="C5012" s="1">
        <f t="shared" si="716"/>
        <v>41848.374999987871</v>
      </c>
      <c r="D5012" s="7">
        <v>358.80303030303037</v>
      </c>
      <c r="E5012" s="7"/>
      <c r="G5012">
        <v>58.1</v>
      </c>
      <c r="H5012" s="12">
        <v>458.48616175588762</v>
      </c>
      <c r="I5012" s="13">
        <f>$D$2*tarifas!$D$12/24</f>
        <v>1.4541666666666666</v>
      </c>
      <c r="J5012" s="13" t="e">
        <f>VLOOKUP(E5012&amp;" "&amp;F5012,tarifas!$A$13:$D$20,4,FALSE)*H5012</f>
        <v>#N/A</v>
      </c>
      <c r="K5012" s="13">
        <f>IF(F5012="COD1",tarifas!$D$11*(SUMIFS($H$11:$H$8770,$F$11:$F$8770,"=COD1",$B$11:$B$8770,"="&amp;B5012)/COUNTIFS($F$11:$F$8770,"=COD1",$B$11:$B$8770,"="&amp;B5012))/COUNTIFS($A$11:$A$8770,"="&amp;A5012,$F$11:$F$8770,"=COD1"),0)</f>
        <v>0</v>
      </c>
      <c r="L5012" s="13" t="e">
        <f>(VLOOKUP(F5012,tarifas!$C$7:$D$10,2,FALSE)+tarifas!$D$21)*datos!H5012</f>
        <v>#N/A</v>
      </c>
      <c r="M5012">
        <v>251.90064000000001</v>
      </c>
      <c r="N5012" s="13" t="e">
        <f t="shared" si="710"/>
        <v>#N/A</v>
      </c>
      <c r="O5012">
        <f t="shared" si="711"/>
        <v>251.90064000000001</v>
      </c>
      <c r="P5012" s="12">
        <f t="shared" si="712"/>
        <v>206.58552175588761</v>
      </c>
      <c r="Q5012">
        <f t="shared" si="713"/>
        <v>0</v>
      </c>
      <c r="R5012">
        <f>$D$2*tarifas!$D$12/24</f>
        <v>1.4541666666666666</v>
      </c>
      <c r="S5012" t="e">
        <f>VLOOKUP(E5012&amp;" "&amp;F5012,tarifas!$A$13:$D$20,4,FALSE)*P5012</f>
        <v>#N/A</v>
      </c>
      <c r="T5012">
        <f>IF(F5012="COD1",tarifas!$D$11*(SUMIFS($P$11:$P$8770,$F$11:$F$8770,"=COD1",$B$11:$B$8770,"="&amp;B5012)/COUNTIFS($F$11:$F$8770,"=COD1",$B$11:$B$8770,"="&amp;B5012))/COUNTIFS($A$11:$A$8770,"="&amp;A5012,$F$11:$F$8770,"=COD1"),0)</f>
        <v>0</v>
      </c>
      <c r="U5012" t="e">
        <f>(VLOOKUP(F5012,tarifas!$C$7:$D$10,2,FALSE)+tarifas!$D$21)*datos!P5012</f>
        <v>#N/A</v>
      </c>
      <c r="V5012" t="e">
        <f t="shared" si="714"/>
        <v>#N/A</v>
      </c>
      <c r="W5012">
        <f t="shared" si="715"/>
        <v>0</v>
      </c>
    </row>
    <row r="5013" spans="1:23" x14ac:dyDescent="0.25">
      <c r="A5013">
        <f t="shared" si="708"/>
        <v>207</v>
      </c>
      <c r="B5013">
        <f t="shared" si="709"/>
        <v>7</v>
      </c>
      <c r="C5013" s="1">
        <f t="shared" si="716"/>
        <v>41848.416666654535</v>
      </c>
      <c r="D5013" s="7">
        <v>488.10606060606068</v>
      </c>
      <c r="E5013" s="7"/>
      <c r="G5013">
        <v>57.34</v>
      </c>
      <c r="H5013" s="12">
        <v>497.8535574836601</v>
      </c>
      <c r="I5013" s="13">
        <f>$D$2*tarifas!$D$12/24</f>
        <v>1.4541666666666666</v>
      </c>
      <c r="J5013" s="13" t="e">
        <f>VLOOKUP(E5013&amp;" "&amp;F5013,tarifas!$A$13:$D$20,4,FALSE)*H5013</f>
        <v>#N/A</v>
      </c>
      <c r="K5013" s="13">
        <f>IF(F5013="COD1",tarifas!$D$11*(SUMIFS($H$11:$H$8770,$F$11:$F$8770,"=COD1",$B$11:$B$8770,"="&amp;B5013)/COUNTIFS($F$11:$F$8770,"=COD1",$B$11:$B$8770,"="&amp;B5013))/COUNTIFS($A$11:$A$8770,"="&amp;A5013,$F$11:$F$8770,"=COD1"),0)</f>
        <v>0</v>
      </c>
      <c r="L5013" s="13" t="e">
        <f>(VLOOKUP(F5013,tarifas!$C$7:$D$10,2,FALSE)+tarifas!$D$21)*datos!H5013</f>
        <v>#N/A</v>
      </c>
      <c r="M5013">
        <v>442.24228999999997</v>
      </c>
      <c r="N5013" s="13" t="e">
        <f t="shared" si="710"/>
        <v>#N/A</v>
      </c>
      <c r="O5013">
        <f t="shared" si="711"/>
        <v>442.24228999999997</v>
      </c>
      <c r="P5013" s="12">
        <f t="shared" si="712"/>
        <v>55.611267483660129</v>
      </c>
      <c r="Q5013">
        <f t="shared" si="713"/>
        <v>0</v>
      </c>
      <c r="R5013">
        <f>$D$2*tarifas!$D$12/24</f>
        <v>1.4541666666666666</v>
      </c>
      <c r="S5013" t="e">
        <f>VLOOKUP(E5013&amp;" "&amp;F5013,tarifas!$A$13:$D$20,4,FALSE)*P5013</f>
        <v>#N/A</v>
      </c>
      <c r="T5013">
        <f>IF(F5013="COD1",tarifas!$D$11*(SUMIFS($P$11:$P$8770,$F$11:$F$8770,"=COD1",$B$11:$B$8770,"="&amp;B5013)/COUNTIFS($F$11:$F$8770,"=COD1",$B$11:$B$8770,"="&amp;B5013))/COUNTIFS($A$11:$A$8770,"="&amp;A5013,$F$11:$F$8770,"=COD1"),0)</f>
        <v>0</v>
      </c>
      <c r="U5013" t="e">
        <f>(VLOOKUP(F5013,tarifas!$C$7:$D$10,2,FALSE)+tarifas!$D$21)*datos!P5013</f>
        <v>#N/A</v>
      </c>
      <c r="V5013" t="e">
        <f t="shared" si="714"/>
        <v>#N/A</v>
      </c>
      <c r="W5013">
        <f t="shared" si="715"/>
        <v>0</v>
      </c>
    </row>
    <row r="5014" spans="1:23" x14ac:dyDescent="0.25">
      <c r="A5014">
        <f t="shared" si="708"/>
        <v>207</v>
      </c>
      <c r="B5014">
        <f t="shared" si="709"/>
        <v>7</v>
      </c>
      <c r="C5014" s="1">
        <f t="shared" si="716"/>
        <v>41848.458333321199</v>
      </c>
      <c r="D5014" s="7">
        <v>667.12121212121201</v>
      </c>
      <c r="E5014" s="7"/>
      <c r="G5014">
        <v>58.1</v>
      </c>
      <c r="H5014" s="12">
        <v>441.22964514681348</v>
      </c>
      <c r="I5014" s="13">
        <f>$D$2*tarifas!$D$12/24</f>
        <v>1.4541666666666666</v>
      </c>
      <c r="J5014" s="13" t="e">
        <f>VLOOKUP(E5014&amp;" "&amp;F5014,tarifas!$A$13:$D$20,4,FALSE)*H5014</f>
        <v>#N/A</v>
      </c>
      <c r="K5014" s="13">
        <f>IF(F5014="COD1",tarifas!$D$11*(SUMIFS($H$11:$H$8770,$F$11:$F$8770,"=COD1",$B$11:$B$8770,"="&amp;B5014)/COUNTIFS($F$11:$F$8770,"=COD1",$B$11:$B$8770,"="&amp;B5014))/COUNTIFS($A$11:$A$8770,"="&amp;A5014,$F$11:$F$8770,"=COD1"),0)</f>
        <v>0</v>
      </c>
      <c r="L5014" s="13" t="e">
        <f>(VLOOKUP(F5014,tarifas!$C$7:$D$10,2,FALSE)+tarifas!$D$21)*datos!H5014</f>
        <v>#N/A</v>
      </c>
      <c r="M5014">
        <v>480.09729999999996</v>
      </c>
      <c r="N5014" s="13" t="e">
        <f t="shared" si="710"/>
        <v>#N/A</v>
      </c>
      <c r="O5014">
        <f t="shared" si="711"/>
        <v>441.22964514681348</v>
      </c>
      <c r="P5014" s="12">
        <f t="shared" si="712"/>
        <v>0</v>
      </c>
      <c r="Q5014">
        <f t="shared" si="713"/>
        <v>38.86765485318648</v>
      </c>
      <c r="R5014">
        <f>$D$2*tarifas!$D$12/24</f>
        <v>1.4541666666666666</v>
      </c>
      <c r="S5014" t="e">
        <f>VLOOKUP(E5014&amp;" "&amp;F5014,tarifas!$A$13:$D$20,4,FALSE)*P5014</f>
        <v>#N/A</v>
      </c>
      <c r="T5014">
        <f>IF(F5014="COD1",tarifas!$D$11*(SUMIFS($P$11:$P$8770,$F$11:$F$8770,"=COD1",$B$11:$B$8770,"="&amp;B5014)/COUNTIFS($F$11:$F$8770,"=COD1",$B$11:$B$8770,"="&amp;B5014))/COUNTIFS($A$11:$A$8770,"="&amp;A5014,$F$11:$F$8770,"=COD1"),0)</f>
        <v>0</v>
      </c>
      <c r="U5014" t="e">
        <f>(VLOOKUP(F5014,tarifas!$C$7:$D$10,2,FALSE)+tarifas!$D$21)*datos!P5014</f>
        <v>#N/A</v>
      </c>
      <c r="V5014" t="e">
        <f t="shared" si="714"/>
        <v>#N/A</v>
      </c>
      <c r="W5014">
        <f t="shared" si="715"/>
        <v>2.032389672273121</v>
      </c>
    </row>
    <row r="5015" spans="1:23" x14ac:dyDescent="0.25">
      <c r="A5015">
        <f t="shared" si="708"/>
        <v>207</v>
      </c>
      <c r="B5015">
        <f t="shared" si="709"/>
        <v>7</v>
      </c>
      <c r="C5015" s="1">
        <f t="shared" si="716"/>
        <v>41848.499999987864</v>
      </c>
      <c r="D5015" s="7">
        <v>730.22727272727275</v>
      </c>
      <c r="E5015" s="7"/>
      <c r="G5015">
        <v>58</v>
      </c>
      <c r="H5015" s="12">
        <v>406.23391094288934</v>
      </c>
      <c r="I5015" s="13">
        <f>$D$2*tarifas!$D$12/24</f>
        <v>1.4541666666666666</v>
      </c>
      <c r="J5015" s="13" t="e">
        <f>VLOOKUP(E5015&amp;" "&amp;F5015,tarifas!$A$13:$D$20,4,FALSE)*H5015</f>
        <v>#N/A</v>
      </c>
      <c r="K5015" s="13">
        <f>IF(F5015="COD1",tarifas!$D$11*(SUMIFS($H$11:$H$8770,$F$11:$F$8770,"=COD1",$B$11:$B$8770,"="&amp;B5015)/COUNTIFS($F$11:$F$8770,"=COD1",$B$11:$B$8770,"="&amp;B5015))/COUNTIFS($A$11:$A$8770,"="&amp;A5015,$F$11:$F$8770,"=COD1"),0)</f>
        <v>0</v>
      </c>
      <c r="L5015" s="13" t="e">
        <f>(VLOOKUP(F5015,tarifas!$C$7:$D$10,2,FALSE)+tarifas!$D$21)*datos!H5015</f>
        <v>#N/A</v>
      </c>
      <c r="M5015">
        <v>488.06438000000003</v>
      </c>
      <c r="N5015" s="13" t="e">
        <f t="shared" si="710"/>
        <v>#N/A</v>
      </c>
      <c r="O5015">
        <f t="shared" si="711"/>
        <v>406.23391094288934</v>
      </c>
      <c r="P5015" s="12">
        <f t="shared" si="712"/>
        <v>0</v>
      </c>
      <c r="Q5015">
        <f t="shared" si="713"/>
        <v>81.83046905711069</v>
      </c>
      <c r="R5015">
        <f>$D$2*tarifas!$D$12/24</f>
        <v>1.4541666666666666</v>
      </c>
      <c r="S5015" t="e">
        <f>VLOOKUP(E5015&amp;" "&amp;F5015,tarifas!$A$13:$D$20,4,FALSE)*P5015</f>
        <v>#N/A</v>
      </c>
      <c r="T5015">
        <f>IF(F5015="COD1",tarifas!$D$11*(SUMIFS($P$11:$P$8770,$F$11:$F$8770,"=COD1",$B$11:$B$8770,"="&amp;B5015)/COUNTIFS($F$11:$F$8770,"=COD1",$B$11:$B$8770,"="&amp;B5015))/COUNTIFS($A$11:$A$8770,"="&amp;A5015,$F$11:$F$8770,"=COD1"),0)</f>
        <v>0</v>
      </c>
      <c r="U5015" t="e">
        <f>(VLOOKUP(F5015,tarifas!$C$7:$D$10,2,FALSE)+tarifas!$D$21)*datos!P5015</f>
        <v>#N/A</v>
      </c>
      <c r="V5015" t="e">
        <f t="shared" si="714"/>
        <v>#N/A</v>
      </c>
      <c r="W5015">
        <f t="shared" si="715"/>
        <v>4.2715504847811783</v>
      </c>
    </row>
    <row r="5016" spans="1:23" x14ac:dyDescent="0.25">
      <c r="A5016">
        <f t="shared" si="708"/>
        <v>207</v>
      </c>
      <c r="B5016">
        <f t="shared" si="709"/>
        <v>7</v>
      </c>
      <c r="C5016" s="1">
        <f t="shared" si="716"/>
        <v>41848.541666654528</v>
      </c>
      <c r="D5016" s="7">
        <v>763.19696969696975</v>
      </c>
      <c r="E5016" s="7"/>
      <c r="G5016">
        <v>50.5</v>
      </c>
      <c r="H5016" s="12">
        <v>478.09766209119505</v>
      </c>
      <c r="I5016" s="13">
        <f>$D$2*tarifas!$D$12/24</f>
        <v>1.4541666666666666</v>
      </c>
      <c r="J5016" s="13" t="e">
        <f>VLOOKUP(E5016&amp;" "&amp;F5016,tarifas!$A$13:$D$20,4,FALSE)*H5016</f>
        <v>#N/A</v>
      </c>
      <c r="K5016" s="13">
        <f>IF(F5016="COD1",tarifas!$D$11*(SUMIFS($H$11:$H$8770,$F$11:$F$8770,"=COD1",$B$11:$B$8770,"="&amp;B5016)/COUNTIFS($F$11:$F$8770,"=COD1",$B$11:$B$8770,"="&amp;B5016))/COUNTIFS($A$11:$A$8770,"="&amp;A5016,$F$11:$F$8770,"=COD1"),0)</f>
        <v>0</v>
      </c>
      <c r="L5016" s="13" t="e">
        <f>(VLOOKUP(F5016,tarifas!$C$7:$D$10,2,FALSE)+tarifas!$D$21)*datos!H5016</f>
        <v>#N/A</v>
      </c>
      <c r="M5016">
        <v>455.52879999999999</v>
      </c>
      <c r="N5016" s="13" t="e">
        <f t="shared" si="710"/>
        <v>#N/A</v>
      </c>
      <c r="O5016">
        <f t="shared" si="711"/>
        <v>455.52879999999999</v>
      </c>
      <c r="P5016" s="12">
        <f t="shared" si="712"/>
        <v>22.568862091195058</v>
      </c>
      <c r="Q5016">
        <f t="shared" si="713"/>
        <v>0</v>
      </c>
      <c r="R5016">
        <f>$D$2*tarifas!$D$12/24</f>
        <v>1.4541666666666666</v>
      </c>
      <c r="S5016" t="e">
        <f>VLOOKUP(E5016&amp;" "&amp;F5016,tarifas!$A$13:$D$20,4,FALSE)*P5016</f>
        <v>#N/A</v>
      </c>
      <c r="T5016">
        <f>IF(F5016="COD1",tarifas!$D$11*(SUMIFS($P$11:$P$8770,$F$11:$F$8770,"=COD1",$B$11:$B$8770,"="&amp;B5016)/COUNTIFS($F$11:$F$8770,"=COD1",$B$11:$B$8770,"="&amp;B5016))/COUNTIFS($A$11:$A$8770,"="&amp;A5016,$F$11:$F$8770,"=COD1"),0)</f>
        <v>0</v>
      </c>
      <c r="U5016" t="e">
        <f>(VLOOKUP(F5016,tarifas!$C$7:$D$10,2,FALSE)+tarifas!$D$21)*datos!P5016</f>
        <v>#N/A</v>
      </c>
      <c r="V5016" t="e">
        <f t="shared" si="714"/>
        <v>#N/A</v>
      </c>
      <c r="W5016">
        <f t="shared" si="715"/>
        <v>0</v>
      </c>
    </row>
    <row r="5017" spans="1:23" x14ac:dyDescent="0.25">
      <c r="A5017">
        <f t="shared" si="708"/>
        <v>207</v>
      </c>
      <c r="B5017">
        <f t="shared" si="709"/>
        <v>7</v>
      </c>
      <c r="C5017" s="1">
        <f t="shared" si="716"/>
        <v>41848.583333321192</v>
      </c>
      <c r="D5017" s="7">
        <v>756.75757575757586</v>
      </c>
      <c r="E5017" s="7"/>
      <c r="G5017">
        <v>45.91</v>
      </c>
      <c r="H5017" s="12">
        <v>482.78275637531954</v>
      </c>
      <c r="I5017" s="13">
        <f>$D$2*tarifas!$D$12/24</f>
        <v>1.4541666666666666</v>
      </c>
      <c r="J5017" s="13" t="e">
        <f>VLOOKUP(E5017&amp;" "&amp;F5017,tarifas!$A$13:$D$20,4,FALSE)*H5017</f>
        <v>#N/A</v>
      </c>
      <c r="K5017" s="13">
        <f>IF(F5017="COD1",tarifas!$D$11*(SUMIFS($H$11:$H$8770,$F$11:$F$8770,"=COD1",$B$11:$B$8770,"="&amp;B5017)/COUNTIFS($F$11:$F$8770,"=COD1",$B$11:$B$8770,"="&amp;B5017))/COUNTIFS($A$11:$A$8770,"="&amp;A5017,$F$11:$F$8770,"=COD1"),0)</f>
        <v>0</v>
      </c>
      <c r="L5017" s="13" t="e">
        <f>(VLOOKUP(F5017,tarifas!$C$7:$D$10,2,FALSE)+tarifas!$D$21)*datos!H5017</f>
        <v>#N/A</v>
      </c>
      <c r="M5017">
        <v>413.41552000000001</v>
      </c>
      <c r="N5017" s="13" t="e">
        <f t="shared" si="710"/>
        <v>#N/A</v>
      </c>
      <c r="O5017">
        <f t="shared" si="711"/>
        <v>413.41552000000001</v>
      </c>
      <c r="P5017" s="12">
        <f t="shared" si="712"/>
        <v>69.367236375319521</v>
      </c>
      <c r="Q5017">
        <f t="shared" si="713"/>
        <v>0</v>
      </c>
      <c r="R5017">
        <f>$D$2*tarifas!$D$12/24</f>
        <v>1.4541666666666666</v>
      </c>
      <c r="S5017" t="e">
        <f>VLOOKUP(E5017&amp;" "&amp;F5017,tarifas!$A$13:$D$20,4,FALSE)*P5017</f>
        <v>#N/A</v>
      </c>
      <c r="T5017">
        <f>IF(F5017="COD1",tarifas!$D$11*(SUMIFS($P$11:$P$8770,$F$11:$F$8770,"=COD1",$B$11:$B$8770,"="&amp;B5017)/COUNTIFS($F$11:$F$8770,"=COD1",$B$11:$B$8770,"="&amp;B5017))/COUNTIFS($A$11:$A$8770,"="&amp;A5017,$F$11:$F$8770,"=COD1"),0)</f>
        <v>0</v>
      </c>
      <c r="U5017" t="e">
        <f>(VLOOKUP(F5017,tarifas!$C$7:$D$10,2,FALSE)+tarifas!$D$21)*datos!P5017</f>
        <v>#N/A</v>
      </c>
      <c r="V5017" t="e">
        <f t="shared" si="714"/>
        <v>#N/A</v>
      </c>
      <c r="W5017">
        <f t="shared" si="715"/>
        <v>0</v>
      </c>
    </row>
    <row r="5018" spans="1:23" x14ac:dyDescent="0.25">
      <c r="A5018">
        <f t="shared" si="708"/>
        <v>207</v>
      </c>
      <c r="B5018">
        <f t="shared" si="709"/>
        <v>7</v>
      </c>
      <c r="C5018" s="1">
        <f t="shared" si="716"/>
        <v>41848.624999987856</v>
      </c>
      <c r="D5018" s="7">
        <v>698.28787878787875</v>
      </c>
      <c r="E5018" s="7"/>
      <c r="G5018">
        <v>45</v>
      </c>
      <c r="H5018" s="12">
        <v>474.89950871250034</v>
      </c>
      <c r="I5018" s="13">
        <f>$D$2*tarifas!$D$12/24</f>
        <v>1.4541666666666666</v>
      </c>
      <c r="J5018" s="13" t="e">
        <f>VLOOKUP(E5018&amp;" "&amp;F5018,tarifas!$A$13:$D$20,4,FALSE)*H5018</f>
        <v>#N/A</v>
      </c>
      <c r="K5018" s="13">
        <f>IF(F5018="COD1",tarifas!$D$11*(SUMIFS($H$11:$H$8770,$F$11:$F$8770,"=COD1",$B$11:$B$8770,"="&amp;B5018)/COUNTIFS($F$11:$F$8770,"=COD1",$B$11:$B$8770,"="&amp;B5018))/COUNTIFS($A$11:$A$8770,"="&amp;A5018,$F$11:$F$8770,"=COD1"),0)</f>
        <v>0</v>
      </c>
      <c r="L5018" s="13" t="e">
        <f>(VLOOKUP(F5018,tarifas!$C$7:$D$10,2,FALSE)+tarifas!$D$21)*datos!H5018</f>
        <v>#N/A</v>
      </c>
      <c r="M5018">
        <v>329.36462</v>
      </c>
      <c r="N5018" s="13" t="e">
        <f t="shared" si="710"/>
        <v>#N/A</v>
      </c>
      <c r="O5018">
        <f t="shared" si="711"/>
        <v>329.36462</v>
      </c>
      <c r="P5018" s="12">
        <f t="shared" si="712"/>
        <v>145.53488871250033</v>
      </c>
      <c r="Q5018">
        <f t="shared" si="713"/>
        <v>0</v>
      </c>
      <c r="R5018">
        <f>$D$2*tarifas!$D$12/24</f>
        <v>1.4541666666666666</v>
      </c>
      <c r="S5018" t="e">
        <f>VLOOKUP(E5018&amp;" "&amp;F5018,tarifas!$A$13:$D$20,4,FALSE)*P5018</f>
        <v>#N/A</v>
      </c>
      <c r="T5018">
        <f>IF(F5018="COD1",tarifas!$D$11*(SUMIFS($P$11:$P$8770,$F$11:$F$8770,"=COD1",$B$11:$B$8770,"="&amp;B5018)/COUNTIFS($F$11:$F$8770,"=COD1",$B$11:$B$8770,"="&amp;B5018))/COUNTIFS($A$11:$A$8770,"="&amp;A5018,$F$11:$F$8770,"=COD1"),0)</f>
        <v>0</v>
      </c>
      <c r="U5018" t="e">
        <f>(VLOOKUP(F5018,tarifas!$C$7:$D$10,2,FALSE)+tarifas!$D$21)*datos!P5018</f>
        <v>#N/A</v>
      </c>
      <c r="V5018" t="e">
        <f t="shared" si="714"/>
        <v>#N/A</v>
      </c>
      <c r="W5018">
        <f t="shared" si="715"/>
        <v>0</v>
      </c>
    </row>
    <row r="5019" spans="1:23" x14ac:dyDescent="0.25">
      <c r="A5019">
        <f t="shared" si="708"/>
        <v>207</v>
      </c>
      <c r="B5019">
        <f t="shared" si="709"/>
        <v>7</v>
      </c>
      <c r="C5019" s="1">
        <f t="shared" si="716"/>
        <v>41848.666666654521</v>
      </c>
      <c r="D5019" s="7">
        <v>593.71212121212125</v>
      </c>
      <c r="E5019" s="7"/>
      <c r="G5019">
        <v>44.58</v>
      </c>
      <c r="H5019" s="12">
        <v>478.90142505052859</v>
      </c>
      <c r="I5019" s="13">
        <f>$D$2*tarifas!$D$12/24</f>
        <v>1.4541666666666666</v>
      </c>
      <c r="J5019" s="13" t="e">
        <f>VLOOKUP(E5019&amp;" "&amp;F5019,tarifas!$A$13:$D$20,4,FALSE)*H5019</f>
        <v>#N/A</v>
      </c>
      <c r="K5019" s="13">
        <f>IF(F5019="COD1",tarifas!$D$11*(SUMIFS($H$11:$H$8770,$F$11:$F$8770,"=COD1",$B$11:$B$8770,"="&amp;B5019)/COUNTIFS($F$11:$F$8770,"=COD1",$B$11:$B$8770,"="&amp;B5019))/COUNTIFS($A$11:$A$8770,"="&amp;A5019,$F$11:$F$8770,"=COD1"),0)</f>
        <v>0</v>
      </c>
      <c r="L5019" s="13" t="e">
        <f>(VLOOKUP(F5019,tarifas!$C$7:$D$10,2,FALSE)+tarifas!$D$21)*datos!H5019</f>
        <v>#N/A</v>
      </c>
      <c r="M5019">
        <v>216.79302999999999</v>
      </c>
      <c r="N5019" s="13" t="e">
        <f t="shared" si="710"/>
        <v>#N/A</v>
      </c>
      <c r="O5019">
        <f t="shared" si="711"/>
        <v>216.79302999999999</v>
      </c>
      <c r="P5019" s="12">
        <f t="shared" si="712"/>
        <v>262.1083950505286</v>
      </c>
      <c r="Q5019">
        <f t="shared" si="713"/>
        <v>0</v>
      </c>
      <c r="R5019">
        <f>$D$2*tarifas!$D$12/24</f>
        <v>1.4541666666666666</v>
      </c>
      <c r="S5019" t="e">
        <f>VLOOKUP(E5019&amp;" "&amp;F5019,tarifas!$A$13:$D$20,4,FALSE)*P5019</f>
        <v>#N/A</v>
      </c>
      <c r="T5019">
        <f>IF(F5019="COD1",tarifas!$D$11*(SUMIFS($P$11:$P$8770,$F$11:$F$8770,"=COD1",$B$11:$B$8770,"="&amp;B5019)/COUNTIFS($F$11:$F$8770,"=COD1",$B$11:$B$8770,"="&amp;B5019))/COUNTIFS($A$11:$A$8770,"="&amp;A5019,$F$11:$F$8770,"=COD1"),0)</f>
        <v>0</v>
      </c>
      <c r="U5019" t="e">
        <f>(VLOOKUP(F5019,tarifas!$C$7:$D$10,2,FALSE)+tarifas!$D$21)*datos!P5019</f>
        <v>#N/A</v>
      </c>
      <c r="V5019" t="e">
        <f t="shared" si="714"/>
        <v>#N/A</v>
      </c>
      <c r="W5019">
        <f t="shared" si="715"/>
        <v>0</v>
      </c>
    </row>
    <row r="5020" spans="1:23" x14ac:dyDescent="0.25">
      <c r="A5020">
        <f t="shared" si="708"/>
        <v>207</v>
      </c>
      <c r="B5020">
        <f t="shared" si="709"/>
        <v>7</v>
      </c>
      <c r="C5020" s="1">
        <f t="shared" si="716"/>
        <v>41848.708333321185</v>
      </c>
      <c r="D5020" s="7">
        <v>437.10606060606062</v>
      </c>
      <c r="E5020" s="7"/>
      <c r="G5020">
        <v>41.8</v>
      </c>
      <c r="H5020" s="12">
        <v>392.83994856533286</v>
      </c>
      <c r="I5020" s="13">
        <f>$D$2*tarifas!$D$12/24</f>
        <v>1.4541666666666666</v>
      </c>
      <c r="J5020" s="13" t="e">
        <f>VLOOKUP(E5020&amp;" "&amp;F5020,tarifas!$A$13:$D$20,4,FALSE)*H5020</f>
        <v>#N/A</v>
      </c>
      <c r="K5020" s="13">
        <f>IF(F5020="COD1",tarifas!$D$11*(SUMIFS($H$11:$H$8770,$F$11:$F$8770,"=COD1",$B$11:$B$8770,"="&amp;B5020)/COUNTIFS($F$11:$F$8770,"=COD1",$B$11:$B$8770,"="&amp;B5020))/COUNTIFS($A$11:$A$8770,"="&amp;A5020,$F$11:$F$8770,"=COD1"),0)</f>
        <v>0</v>
      </c>
      <c r="L5020" s="13" t="e">
        <f>(VLOOKUP(F5020,tarifas!$C$7:$D$10,2,FALSE)+tarifas!$D$21)*datos!H5020</f>
        <v>#N/A</v>
      </c>
      <c r="M5020">
        <v>85.121669999999995</v>
      </c>
      <c r="N5020" s="13" t="e">
        <f t="shared" si="710"/>
        <v>#N/A</v>
      </c>
      <c r="O5020">
        <f t="shared" si="711"/>
        <v>85.121669999999995</v>
      </c>
      <c r="P5020" s="12">
        <f t="shared" si="712"/>
        <v>307.71827856533287</v>
      </c>
      <c r="Q5020">
        <f t="shared" si="713"/>
        <v>0</v>
      </c>
      <c r="R5020">
        <f>$D$2*tarifas!$D$12/24</f>
        <v>1.4541666666666666</v>
      </c>
      <c r="S5020" t="e">
        <f>VLOOKUP(E5020&amp;" "&amp;F5020,tarifas!$A$13:$D$20,4,FALSE)*P5020</f>
        <v>#N/A</v>
      </c>
      <c r="T5020">
        <f>IF(F5020="COD1",tarifas!$D$11*(SUMIFS($P$11:$P$8770,$F$11:$F$8770,"=COD1",$B$11:$B$8770,"="&amp;B5020)/COUNTIFS($F$11:$F$8770,"=COD1",$B$11:$B$8770,"="&amp;B5020))/COUNTIFS($A$11:$A$8770,"="&amp;A5020,$F$11:$F$8770,"=COD1"),0)</f>
        <v>0</v>
      </c>
      <c r="U5020" t="e">
        <f>(VLOOKUP(F5020,tarifas!$C$7:$D$10,2,FALSE)+tarifas!$D$21)*datos!P5020</f>
        <v>#N/A</v>
      </c>
      <c r="V5020" t="e">
        <f t="shared" si="714"/>
        <v>#N/A</v>
      </c>
      <c r="W5020">
        <f t="shared" si="715"/>
        <v>0</v>
      </c>
    </row>
    <row r="5021" spans="1:23" x14ac:dyDescent="0.25">
      <c r="A5021">
        <f t="shared" si="708"/>
        <v>207</v>
      </c>
      <c r="B5021">
        <f t="shared" si="709"/>
        <v>7</v>
      </c>
      <c r="C5021" s="1">
        <f t="shared" si="716"/>
        <v>41848.749999987849</v>
      </c>
      <c r="D5021" s="7">
        <v>250.10606060606062</v>
      </c>
      <c r="E5021" s="7"/>
      <c r="G5021">
        <v>39.6</v>
      </c>
      <c r="H5021" s="12">
        <v>291.28421119162192</v>
      </c>
      <c r="I5021" s="13">
        <f>$D$2*tarifas!$D$12/24</f>
        <v>1.4541666666666666</v>
      </c>
      <c r="J5021" s="13" t="e">
        <f>VLOOKUP(E5021&amp;" "&amp;F5021,tarifas!$A$13:$D$20,4,FALSE)*H5021</f>
        <v>#N/A</v>
      </c>
      <c r="K5021" s="13">
        <f>IF(F5021="COD1",tarifas!$D$11*(SUMIFS($H$11:$H$8770,$F$11:$F$8770,"=COD1",$B$11:$B$8770,"="&amp;B5021)/COUNTIFS($F$11:$F$8770,"=COD1",$B$11:$B$8770,"="&amp;B5021))/COUNTIFS($A$11:$A$8770,"="&amp;A5021,$F$11:$F$8770,"=COD1"),0)</f>
        <v>0</v>
      </c>
      <c r="L5021" s="13" t="e">
        <f>(VLOOKUP(F5021,tarifas!$C$7:$D$10,2,FALSE)+tarifas!$D$21)*datos!H5021</f>
        <v>#N/A</v>
      </c>
      <c r="M5021">
        <v>11.411059999999999</v>
      </c>
      <c r="N5021" s="13" t="e">
        <f t="shared" si="710"/>
        <v>#N/A</v>
      </c>
      <c r="O5021">
        <f t="shared" si="711"/>
        <v>11.411059999999999</v>
      </c>
      <c r="P5021" s="12">
        <f t="shared" si="712"/>
        <v>279.8731511916219</v>
      </c>
      <c r="Q5021">
        <f t="shared" si="713"/>
        <v>0</v>
      </c>
      <c r="R5021">
        <f>$D$2*tarifas!$D$12/24</f>
        <v>1.4541666666666666</v>
      </c>
      <c r="S5021" t="e">
        <f>VLOOKUP(E5021&amp;" "&amp;F5021,tarifas!$A$13:$D$20,4,FALSE)*P5021</f>
        <v>#N/A</v>
      </c>
      <c r="T5021">
        <f>IF(F5021="COD1",tarifas!$D$11*(SUMIFS($P$11:$P$8770,$F$11:$F$8770,"=COD1",$B$11:$B$8770,"="&amp;B5021)/COUNTIFS($F$11:$F$8770,"=COD1",$B$11:$B$8770,"="&amp;B5021))/COUNTIFS($A$11:$A$8770,"="&amp;A5021,$F$11:$F$8770,"=COD1"),0)</f>
        <v>0</v>
      </c>
      <c r="U5021" t="e">
        <f>(VLOOKUP(F5021,tarifas!$C$7:$D$10,2,FALSE)+tarifas!$D$21)*datos!P5021</f>
        <v>#N/A</v>
      </c>
      <c r="V5021" t="e">
        <f t="shared" si="714"/>
        <v>#N/A</v>
      </c>
      <c r="W5021">
        <f t="shared" si="715"/>
        <v>0</v>
      </c>
    </row>
    <row r="5022" spans="1:23" x14ac:dyDescent="0.25">
      <c r="A5022">
        <f t="shared" si="708"/>
        <v>207</v>
      </c>
      <c r="B5022">
        <f t="shared" si="709"/>
        <v>7</v>
      </c>
      <c r="C5022" s="1">
        <f t="shared" si="716"/>
        <v>41848.791666654513</v>
      </c>
      <c r="D5022" s="7">
        <v>61.818181818181813</v>
      </c>
      <c r="E5022" s="7"/>
      <c r="G5022">
        <v>41.9</v>
      </c>
      <c r="H5022" s="12">
        <v>208.40224488463201</v>
      </c>
      <c r="I5022" s="13">
        <f>$D$2*tarifas!$D$12/24</f>
        <v>1.4541666666666666</v>
      </c>
      <c r="J5022" s="13" t="e">
        <f>VLOOKUP(E5022&amp;" "&amp;F5022,tarifas!$A$13:$D$20,4,FALSE)*H5022</f>
        <v>#N/A</v>
      </c>
      <c r="K5022" s="13">
        <f>IF(F5022="COD1",tarifas!$D$11*(SUMIFS($H$11:$H$8770,$F$11:$F$8770,"=COD1",$B$11:$B$8770,"="&amp;B5022)/COUNTIFS($F$11:$F$8770,"=COD1",$B$11:$B$8770,"="&amp;B5022))/COUNTIFS($A$11:$A$8770,"="&amp;A5022,$F$11:$F$8770,"=COD1"),0)</f>
        <v>0</v>
      </c>
      <c r="L5022" s="13" t="e">
        <f>(VLOOKUP(F5022,tarifas!$C$7:$D$10,2,FALSE)+tarifas!$D$21)*datos!H5022</f>
        <v>#N/A</v>
      </c>
      <c r="M5022">
        <v>0</v>
      </c>
      <c r="N5022" s="13" t="e">
        <f t="shared" si="710"/>
        <v>#N/A</v>
      </c>
      <c r="O5022">
        <f t="shared" si="711"/>
        <v>0</v>
      </c>
      <c r="P5022" s="12">
        <f t="shared" si="712"/>
        <v>208.40224488463201</v>
      </c>
      <c r="Q5022">
        <f t="shared" si="713"/>
        <v>0</v>
      </c>
      <c r="R5022">
        <f>$D$2*tarifas!$D$12/24</f>
        <v>1.4541666666666666</v>
      </c>
      <c r="S5022" t="e">
        <f>VLOOKUP(E5022&amp;" "&amp;F5022,tarifas!$A$13:$D$20,4,FALSE)*P5022</f>
        <v>#N/A</v>
      </c>
      <c r="T5022">
        <f>IF(F5022="COD1",tarifas!$D$11*(SUMIFS($P$11:$P$8770,$F$11:$F$8770,"=COD1",$B$11:$B$8770,"="&amp;B5022)/COUNTIFS($F$11:$F$8770,"=COD1",$B$11:$B$8770,"="&amp;B5022))/COUNTIFS($A$11:$A$8770,"="&amp;A5022,$F$11:$F$8770,"=COD1"),0)</f>
        <v>0</v>
      </c>
      <c r="U5022" t="e">
        <f>(VLOOKUP(F5022,tarifas!$C$7:$D$10,2,FALSE)+tarifas!$D$21)*datos!P5022</f>
        <v>#N/A</v>
      </c>
      <c r="V5022" t="e">
        <f t="shared" si="714"/>
        <v>#N/A</v>
      </c>
      <c r="W5022">
        <f t="shared" si="715"/>
        <v>0</v>
      </c>
    </row>
    <row r="5023" spans="1:23" x14ac:dyDescent="0.25">
      <c r="A5023">
        <f t="shared" si="708"/>
        <v>207</v>
      </c>
      <c r="B5023">
        <f t="shared" si="709"/>
        <v>7</v>
      </c>
      <c r="C5023" s="1">
        <f t="shared" si="716"/>
        <v>41848.833333321178</v>
      </c>
      <c r="D5023" s="7">
        <v>0</v>
      </c>
      <c r="E5023" s="7"/>
      <c r="G5023">
        <v>43.81</v>
      </c>
      <c r="H5023" s="12">
        <v>197.10077254755311</v>
      </c>
      <c r="I5023" s="13">
        <f>$D$2*tarifas!$D$12/24</f>
        <v>1.4541666666666666</v>
      </c>
      <c r="J5023" s="13" t="e">
        <f>VLOOKUP(E5023&amp;" "&amp;F5023,tarifas!$A$13:$D$20,4,FALSE)*H5023</f>
        <v>#N/A</v>
      </c>
      <c r="K5023" s="13">
        <f>IF(F5023="COD1",tarifas!$D$11*(SUMIFS($H$11:$H$8770,$F$11:$F$8770,"=COD1",$B$11:$B$8770,"="&amp;B5023)/COUNTIFS($F$11:$F$8770,"=COD1",$B$11:$B$8770,"="&amp;B5023))/COUNTIFS($A$11:$A$8770,"="&amp;A5023,$F$11:$F$8770,"=COD1"),0)</f>
        <v>0</v>
      </c>
      <c r="L5023" s="13" t="e">
        <f>(VLOOKUP(F5023,tarifas!$C$7:$D$10,2,FALSE)+tarifas!$D$21)*datos!H5023</f>
        <v>#N/A</v>
      </c>
      <c r="M5023">
        <v>0</v>
      </c>
      <c r="N5023" s="13" t="e">
        <f t="shared" si="710"/>
        <v>#N/A</v>
      </c>
      <c r="O5023">
        <f t="shared" si="711"/>
        <v>0</v>
      </c>
      <c r="P5023" s="12">
        <f t="shared" si="712"/>
        <v>197.10077254755311</v>
      </c>
      <c r="Q5023">
        <f t="shared" si="713"/>
        <v>0</v>
      </c>
      <c r="R5023">
        <f>$D$2*tarifas!$D$12/24</f>
        <v>1.4541666666666666</v>
      </c>
      <c r="S5023" t="e">
        <f>VLOOKUP(E5023&amp;" "&amp;F5023,tarifas!$A$13:$D$20,4,FALSE)*P5023</f>
        <v>#N/A</v>
      </c>
      <c r="T5023">
        <f>IF(F5023="COD1",tarifas!$D$11*(SUMIFS($P$11:$P$8770,$F$11:$F$8770,"=COD1",$B$11:$B$8770,"="&amp;B5023)/COUNTIFS($F$11:$F$8770,"=COD1",$B$11:$B$8770,"="&amp;B5023))/COUNTIFS($A$11:$A$8770,"="&amp;A5023,$F$11:$F$8770,"=COD1"),0)</f>
        <v>0</v>
      </c>
      <c r="U5023" t="e">
        <f>(VLOOKUP(F5023,tarifas!$C$7:$D$10,2,FALSE)+tarifas!$D$21)*datos!P5023</f>
        <v>#N/A</v>
      </c>
      <c r="V5023" t="e">
        <f t="shared" si="714"/>
        <v>#N/A</v>
      </c>
      <c r="W5023">
        <f t="shared" si="715"/>
        <v>0</v>
      </c>
    </row>
    <row r="5024" spans="1:23" x14ac:dyDescent="0.25">
      <c r="A5024">
        <f t="shared" si="708"/>
        <v>207</v>
      </c>
      <c r="B5024">
        <f t="shared" si="709"/>
        <v>7</v>
      </c>
      <c r="C5024" s="1">
        <f t="shared" si="716"/>
        <v>41848.874999987842</v>
      </c>
      <c r="D5024" s="7">
        <v>0</v>
      </c>
      <c r="E5024" s="7"/>
      <c r="G5024">
        <v>42.96</v>
      </c>
      <c r="H5024" s="12">
        <v>184.47569096099406</v>
      </c>
      <c r="I5024" s="13">
        <f>$D$2*tarifas!$D$12/24</f>
        <v>1.4541666666666666</v>
      </c>
      <c r="J5024" s="13" t="e">
        <f>VLOOKUP(E5024&amp;" "&amp;F5024,tarifas!$A$13:$D$20,4,FALSE)*H5024</f>
        <v>#N/A</v>
      </c>
      <c r="K5024" s="13">
        <f>IF(F5024="COD1",tarifas!$D$11*(SUMIFS($H$11:$H$8770,$F$11:$F$8770,"=COD1",$B$11:$B$8770,"="&amp;B5024)/COUNTIFS($F$11:$F$8770,"=COD1",$B$11:$B$8770,"="&amp;B5024))/COUNTIFS($A$11:$A$8770,"="&amp;A5024,$F$11:$F$8770,"=COD1"),0)</f>
        <v>0</v>
      </c>
      <c r="L5024" s="13" t="e">
        <f>(VLOOKUP(F5024,tarifas!$C$7:$D$10,2,FALSE)+tarifas!$D$21)*datos!H5024</f>
        <v>#N/A</v>
      </c>
      <c r="M5024">
        <v>0</v>
      </c>
      <c r="N5024" s="13" t="e">
        <f t="shared" si="710"/>
        <v>#N/A</v>
      </c>
      <c r="O5024">
        <f t="shared" si="711"/>
        <v>0</v>
      </c>
      <c r="P5024" s="12">
        <f t="shared" si="712"/>
        <v>184.47569096099406</v>
      </c>
      <c r="Q5024">
        <f t="shared" si="713"/>
        <v>0</v>
      </c>
      <c r="R5024">
        <f>$D$2*tarifas!$D$12/24</f>
        <v>1.4541666666666666</v>
      </c>
      <c r="S5024" t="e">
        <f>VLOOKUP(E5024&amp;" "&amp;F5024,tarifas!$A$13:$D$20,4,FALSE)*P5024</f>
        <v>#N/A</v>
      </c>
      <c r="T5024">
        <f>IF(F5024="COD1",tarifas!$D$11*(SUMIFS($P$11:$P$8770,$F$11:$F$8770,"=COD1",$B$11:$B$8770,"="&amp;B5024)/COUNTIFS($F$11:$F$8770,"=COD1",$B$11:$B$8770,"="&amp;B5024))/COUNTIFS($A$11:$A$8770,"="&amp;A5024,$F$11:$F$8770,"=COD1"),0)</f>
        <v>0</v>
      </c>
      <c r="U5024" t="e">
        <f>(VLOOKUP(F5024,tarifas!$C$7:$D$10,2,FALSE)+tarifas!$D$21)*datos!P5024</f>
        <v>#N/A</v>
      </c>
      <c r="V5024" t="e">
        <f t="shared" si="714"/>
        <v>#N/A</v>
      </c>
      <c r="W5024">
        <f t="shared" si="715"/>
        <v>0</v>
      </c>
    </row>
    <row r="5025" spans="1:23" x14ac:dyDescent="0.25">
      <c r="A5025">
        <f t="shared" si="708"/>
        <v>207</v>
      </c>
      <c r="B5025">
        <f t="shared" si="709"/>
        <v>7</v>
      </c>
      <c r="C5025" s="1">
        <f t="shared" si="716"/>
        <v>41848.916666654506</v>
      </c>
      <c r="D5025" s="7">
        <v>0</v>
      </c>
      <c r="E5025" s="7"/>
      <c r="G5025">
        <v>38.700000000000003</v>
      </c>
      <c r="H5025" s="12">
        <v>182.51174935978503</v>
      </c>
      <c r="I5025" s="13">
        <f>$D$2*tarifas!$D$12/24</f>
        <v>1.4541666666666666</v>
      </c>
      <c r="J5025" s="13" t="e">
        <f>VLOOKUP(E5025&amp;" "&amp;F5025,tarifas!$A$13:$D$20,4,FALSE)*H5025</f>
        <v>#N/A</v>
      </c>
      <c r="K5025" s="13">
        <f>IF(F5025="COD1",tarifas!$D$11*(SUMIFS($H$11:$H$8770,$F$11:$F$8770,"=COD1",$B$11:$B$8770,"="&amp;B5025)/COUNTIFS($F$11:$F$8770,"=COD1",$B$11:$B$8770,"="&amp;B5025))/COUNTIFS($A$11:$A$8770,"="&amp;A5025,$F$11:$F$8770,"=COD1"),0)</f>
        <v>0</v>
      </c>
      <c r="L5025" s="13" t="e">
        <f>(VLOOKUP(F5025,tarifas!$C$7:$D$10,2,FALSE)+tarifas!$D$21)*datos!H5025</f>
        <v>#N/A</v>
      </c>
      <c r="M5025">
        <v>0</v>
      </c>
      <c r="N5025" s="13" t="e">
        <f t="shared" si="710"/>
        <v>#N/A</v>
      </c>
      <c r="O5025">
        <f t="shared" si="711"/>
        <v>0</v>
      </c>
      <c r="P5025" s="12">
        <f t="shared" si="712"/>
        <v>182.51174935978503</v>
      </c>
      <c r="Q5025">
        <f t="shared" si="713"/>
        <v>0</v>
      </c>
      <c r="R5025">
        <f>$D$2*tarifas!$D$12/24</f>
        <v>1.4541666666666666</v>
      </c>
      <c r="S5025" t="e">
        <f>VLOOKUP(E5025&amp;" "&amp;F5025,tarifas!$A$13:$D$20,4,FALSE)*P5025</f>
        <v>#N/A</v>
      </c>
      <c r="T5025">
        <f>IF(F5025="COD1",tarifas!$D$11*(SUMIFS($P$11:$P$8770,$F$11:$F$8770,"=COD1",$B$11:$B$8770,"="&amp;B5025)/COUNTIFS($F$11:$F$8770,"=COD1",$B$11:$B$8770,"="&amp;B5025))/COUNTIFS($A$11:$A$8770,"="&amp;A5025,$F$11:$F$8770,"=COD1"),0)</f>
        <v>0</v>
      </c>
      <c r="U5025" t="e">
        <f>(VLOOKUP(F5025,tarifas!$C$7:$D$10,2,FALSE)+tarifas!$D$21)*datos!P5025</f>
        <v>#N/A</v>
      </c>
      <c r="V5025" t="e">
        <f t="shared" si="714"/>
        <v>#N/A</v>
      </c>
      <c r="W5025">
        <f t="shared" si="715"/>
        <v>0</v>
      </c>
    </row>
    <row r="5026" spans="1:23" x14ac:dyDescent="0.25">
      <c r="A5026">
        <f t="shared" si="708"/>
        <v>207</v>
      </c>
      <c r="B5026">
        <f t="shared" si="709"/>
        <v>7</v>
      </c>
      <c r="C5026" s="1">
        <f t="shared" si="716"/>
        <v>41848.95833332117</v>
      </c>
      <c r="D5026" s="7">
        <v>0</v>
      </c>
      <c r="E5026" s="7"/>
      <c r="G5026">
        <v>35.5</v>
      </c>
      <c r="H5026" s="12">
        <v>178.79881163842197</v>
      </c>
      <c r="I5026" s="13">
        <f>$D$2*tarifas!$D$12/24</f>
        <v>1.4541666666666666</v>
      </c>
      <c r="J5026" s="13" t="e">
        <f>VLOOKUP(E5026&amp;" "&amp;F5026,tarifas!$A$13:$D$20,4,FALSE)*H5026</f>
        <v>#N/A</v>
      </c>
      <c r="K5026" s="13">
        <f>IF(F5026="COD1",tarifas!$D$11*(SUMIFS($H$11:$H$8770,$F$11:$F$8770,"=COD1",$B$11:$B$8770,"="&amp;B5026)/COUNTIFS($F$11:$F$8770,"=COD1",$B$11:$B$8770,"="&amp;B5026))/COUNTIFS($A$11:$A$8770,"="&amp;A5026,$F$11:$F$8770,"=COD1"),0)</f>
        <v>0</v>
      </c>
      <c r="L5026" s="13" t="e">
        <f>(VLOOKUP(F5026,tarifas!$C$7:$D$10,2,FALSE)+tarifas!$D$21)*datos!H5026</f>
        <v>#N/A</v>
      </c>
      <c r="M5026">
        <v>0</v>
      </c>
      <c r="N5026" s="13" t="e">
        <f t="shared" si="710"/>
        <v>#N/A</v>
      </c>
      <c r="O5026">
        <f t="shared" si="711"/>
        <v>0</v>
      </c>
      <c r="P5026" s="12">
        <f t="shared" si="712"/>
        <v>178.79881163842197</v>
      </c>
      <c r="Q5026">
        <f t="shared" si="713"/>
        <v>0</v>
      </c>
      <c r="R5026">
        <f>$D$2*tarifas!$D$12/24</f>
        <v>1.4541666666666666</v>
      </c>
      <c r="S5026" t="e">
        <f>VLOOKUP(E5026&amp;" "&amp;F5026,tarifas!$A$13:$D$20,4,FALSE)*P5026</f>
        <v>#N/A</v>
      </c>
      <c r="T5026">
        <f>IF(F5026="COD1",tarifas!$D$11*(SUMIFS($P$11:$P$8770,$F$11:$F$8770,"=COD1",$B$11:$B$8770,"="&amp;B5026)/COUNTIFS($F$11:$F$8770,"=COD1",$B$11:$B$8770,"="&amp;B5026))/COUNTIFS($A$11:$A$8770,"="&amp;A5026,$F$11:$F$8770,"=COD1"),0)</f>
        <v>0</v>
      </c>
      <c r="U5026" t="e">
        <f>(VLOOKUP(F5026,tarifas!$C$7:$D$10,2,FALSE)+tarifas!$D$21)*datos!P5026</f>
        <v>#N/A</v>
      </c>
      <c r="V5026" t="e">
        <f t="shared" si="714"/>
        <v>#N/A</v>
      </c>
      <c r="W5026">
        <f t="shared" si="715"/>
        <v>0</v>
      </c>
    </row>
    <row r="5027" spans="1:23" x14ac:dyDescent="0.25">
      <c r="A5027">
        <f t="shared" si="708"/>
        <v>208</v>
      </c>
      <c r="B5027">
        <f t="shared" si="709"/>
        <v>7</v>
      </c>
      <c r="C5027" s="1">
        <f t="shared" si="716"/>
        <v>41848.999999987835</v>
      </c>
      <c r="D5027" s="7">
        <v>0</v>
      </c>
      <c r="E5027" s="7"/>
      <c r="G5027">
        <v>36</v>
      </c>
      <c r="H5027" s="12">
        <v>178.4266152178144</v>
      </c>
      <c r="I5027" s="13">
        <f>$D$2*tarifas!$D$12/24</f>
        <v>1.4541666666666666</v>
      </c>
      <c r="J5027" s="13" t="e">
        <f>VLOOKUP(E5027&amp;" "&amp;F5027,tarifas!$A$13:$D$20,4,FALSE)*H5027</f>
        <v>#N/A</v>
      </c>
      <c r="K5027" s="13">
        <f>IF(F5027="COD1",tarifas!$D$11*(SUMIFS($H$11:$H$8770,$F$11:$F$8770,"=COD1",$B$11:$B$8770,"="&amp;B5027)/COUNTIFS($F$11:$F$8770,"=COD1",$B$11:$B$8770,"="&amp;B5027))/COUNTIFS($A$11:$A$8770,"="&amp;A5027,$F$11:$F$8770,"=COD1"),0)</f>
        <v>0</v>
      </c>
      <c r="L5027" s="13" t="e">
        <f>(VLOOKUP(F5027,tarifas!$C$7:$D$10,2,FALSE)+tarifas!$D$21)*datos!H5027</f>
        <v>#N/A</v>
      </c>
      <c r="M5027">
        <v>0</v>
      </c>
      <c r="N5027" s="13" t="e">
        <f t="shared" si="710"/>
        <v>#N/A</v>
      </c>
      <c r="O5027">
        <f t="shared" si="711"/>
        <v>0</v>
      </c>
      <c r="P5027" s="12">
        <f t="shared" si="712"/>
        <v>178.4266152178144</v>
      </c>
      <c r="Q5027">
        <f t="shared" si="713"/>
        <v>0</v>
      </c>
      <c r="R5027">
        <f>$D$2*tarifas!$D$12/24</f>
        <v>1.4541666666666666</v>
      </c>
      <c r="S5027" t="e">
        <f>VLOOKUP(E5027&amp;" "&amp;F5027,tarifas!$A$13:$D$20,4,FALSE)*P5027</f>
        <v>#N/A</v>
      </c>
      <c r="T5027">
        <f>IF(F5027="COD1",tarifas!$D$11*(SUMIFS($P$11:$P$8770,$F$11:$F$8770,"=COD1",$B$11:$B$8770,"="&amp;B5027)/COUNTIFS($F$11:$F$8770,"=COD1",$B$11:$B$8770,"="&amp;B5027))/COUNTIFS($A$11:$A$8770,"="&amp;A5027,$F$11:$F$8770,"=COD1"),0)</f>
        <v>0</v>
      </c>
      <c r="U5027" t="e">
        <f>(VLOOKUP(F5027,tarifas!$C$7:$D$10,2,FALSE)+tarifas!$D$21)*datos!P5027</f>
        <v>#N/A</v>
      </c>
      <c r="V5027" t="e">
        <f t="shared" si="714"/>
        <v>#N/A</v>
      </c>
      <c r="W5027">
        <f t="shared" si="715"/>
        <v>0</v>
      </c>
    </row>
    <row r="5028" spans="1:23" x14ac:dyDescent="0.25">
      <c r="A5028">
        <f t="shared" si="708"/>
        <v>208</v>
      </c>
      <c r="B5028">
        <f t="shared" si="709"/>
        <v>7</v>
      </c>
      <c r="C5028" s="1">
        <f t="shared" si="716"/>
        <v>41849.041666654499</v>
      </c>
      <c r="D5028" s="7">
        <v>0</v>
      </c>
      <c r="E5028" s="7"/>
      <c r="G5028">
        <v>34.32</v>
      </c>
      <c r="H5028" s="12">
        <v>172.93005622522014</v>
      </c>
      <c r="I5028" s="13">
        <f>$D$2*tarifas!$D$12/24</f>
        <v>1.4541666666666666</v>
      </c>
      <c r="J5028" s="13" t="e">
        <f>VLOOKUP(E5028&amp;" "&amp;F5028,tarifas!$A$13:$D$20,4,FALSE)*H5028</f>
        <v>#N/A</v>
      </c>
      <c r="K5028" s="13">
        <f>IF(F5028="COD1",tarifas!$D$11*(SUMIFS($H$11:$H$8770,$F$11:$F$8770,"=COD1",$B$11:$B$8770,"="&amp;B5028)/COUNTIFS($F$11:$F$8770,"=COD1",$B$11:$B$8770,"="&amp;B5028))/COUNTIFS($A$11:$A$8770,"="&amp;A5028,$F$11:$F$8770,"=COD1"),0)</f>
        <v>0</v>
      </c>
      <c r="L5028" s="13" t="e">
        <f>(VLOOKUP(F5028,tarifas!$C$7:$D$10,2,FALSE)+tarifas!$D$21)*datos!H5028</f>
        <v>#N/A</v>
      </c>
      <c r="M5028">
        <v>0</v>
      </c>
      <c r="N5028" s="13" t="e">
        <f t="shared" si="710"/>
        <v>#N/A</v>
      </c>
      <c r="O5028">
        <f t="shared" si="711"/>
        <v>0</v>
      </c>
      <c r="P5028" s="12">
        <f t="shared" si="712"/>
        <v>172.93005622522014</v>
      </c>
      <c r="Q5028">
        <f t="shared" si="713"/>
        <v>0</v>
      </c>
      <c r="R5028">
        <f>$D$2*tarifas!$D$12/24</f>
        <v>1.4541666666666666</v>
      </c>
      <c r="S5028" t="e">
        <f>VLOOKUP(E5028&amp;" "&amp;F5028,tarifas!$A$13:$D$20,4,FALSE)*P5028</f>
        <v>#N/A</v>
      </c>
      <c r="T5028">
        <f>IF(F5028="COD1",tarifas!$D$11*(SUMIFS($P$11:$P$8770,$F$11:$F$8770,"=COD1",$B$11:$B$8770,"="&amp;B5028)/COUNTIFS($F$11:$F$8770,"=COD1",$B$11:$B$8770,"="&amp;B5028))/COUNTIFS($A$11:$A$8770,"="&amp;A5028,$F$11:$F$8770,"=COD1"),0)</f>
        <v>0</v>
      </c>
      <c r="U5028" t="e">
        <f>(VLOOKUP(F5028,tarifas!$C$7:$D$10,2,FALSE)+tarifas!$D$21)*datos!P5028</f>
        <v>#N/A</v>
      </c>
      <c r="V5028" t="e">
        <f t="shared" si="714"/>
        <v>#N/A</v>
      </c>
      <c r="W5028">
        <f t="shared" si="715"/>
        <v>0</v>
      </c>
    </row>
    <row r="5029" spans="1:23" x14ac:dyDescent="0.25">
      <c r="A5029">
        <f t="shared" si="708"/>
        <v>208</v>
      </c>
      <c r="B5029">
        <f t="shared" si="709"/>
        <v>7</v>
      </c>
      <c r="C5029" s="1">
        <f t="shared" si="716"/>
        <v>41849.083333321163</v>
      </c>
      <c r="D5029" s="7">
        <v>0</v>
      </c>
      <c r="E5029" s="7"/>
      <c r="G5029">
        <v>35.35</v>
      </c>
      <c r="H5029" s="12">
        <v>172.47956617939357</v>
      </c>
      <c r="I5029" s="13">
        <f>$D$2*tarifas!$D$12/24</f>
        <v>1.4541666666666666</v>
      </c>
      <c r="J5029" s="13" t="e">
        <f>VLOOKUP(E5029&amp;" "&amp;F5029,tarifas!$A$13:$D$20,4,FALSE)*H5029</f>
        <v>#N/A</v>
      </c>
      <c r="K5029" s="13">
        <f>IF(F5029="COD1",tarifas!$D$11*(SUMIFS($H$11:$H$8770,$F$11:$F$8770,"=COD1",$B$11:$B$8770,"="&amp;B5029)/COUNTIFS($F$11:$F$8770,"=COD1",$B$11:$B$8770,"="&amp;B5029))/COUNTIFS($A$11:$A$8770,"="&amp;A5029,$F$11:$F$8770,"=COD1"),0)</f>
        <v>0</v>
      </c>
      <c r="L5029" s="13" t="e">
        <f>(VLOOKUP(F5029,tarifas!$C$7:$D$10,2,FALSE)+tarifas!$D$21)*datos!H5029</f>
        <v>#N/A</v>
      </c>
      <c r="M5029">
        <v>0</v>
      </c>
      <c r="N5029" s="13" t="e">
        <f t="shared" si="710"/>
        <v>#N/A</v>
      </c>
      <c r="O5029">
        <f t="shared" si="711"/>
        <v>0</v>
      </c>
      <c r="P5029" s="12">
        <f t="shared" si="712"/>
        <v>172.47956617939357</v>
      </c>
      <c r="Q5029">
        <f t="shared" si="713"/>
        <v>0</v>
      </c>
      <c r="R5029">
        <f>$D$2*tarifas!$D$12/24</f>
        <v>1.4541666666666666</v>
      </c>
      <c r="S5029" t="e">
        <f>VLOOKUP(E5029&amp;" "&amp;F5029,tarifas!$A$13:$D$20,4,FALSE)*P5029</f>
        <v>#N/A</v>
      </c>
      <c r="T5029">
        <f>IF(F5029="COD1",tarifas!$D$11*(SUMIFS($P$11:$P$8770,$F$11:$F$8770,"=COD1",$B$11:$B$8770,"="&amp;B5029)/COUNTIFS($F$11:$F$8770,"=COD1",$B$11:$B$8770,"="&amp;B5029))/COUNTIFS($A$11:$A$8770,"="&amp;A5029,$F$11:$F$8770,"=COD1"),0)</f>
        <v>0</v>
      </c>
      <c r="U5029" t="e">
        <f>(VLOOKUP(F5029,tarifas!$C$7:$D$10,2,FALSE)+tarifas!$D$21)*datos!P5029</f>
        <v>#N/A</v>
      </c>
      <c r="V5029" t="e">
        <f t="shared" si="714"/>
        <v>#N/A</v>
      </c>
      <c r="W5029">
        <f t="shared" si="715"/>
        <v>0</v>
      </c>
    </row>
    <row r="5030" spans="1:23" x14ac:dyDescent="0.25">
      <c r="A5030">
        <f t="shared" si="708"/>
        <v>208</v>
      </c>
      <c r="B5030">
        <f t="shared" si="709"/>
        <v>7</v>
      </c>
      <c r="C5030" s="1">
        <f t="shared" si="716"/>
        <v>41849.124999987827</v>
      </c>
      <c r="D5030" s="7">
        <v>0</v>
      </c>
      <c r="E5030" s="7"/>
      <c r="G5030">
        <v>33.200000000000003</v>
      </c>
      <c r="H5030" s="12">
        <v>166.02327258684261</v>
      </c>
      <c r="I5030" s="13">
        <f>$D$2*tarifas!$D$12/24</f>
        <v>1.4541666666666666</v>
      </c>
      <c r="J5030" s="13" t="e">
        <f>VLOOKUP(E5030&amp;" "&amp;F5030,tarifas!$A$13:$D$20,4,FALSE)*H5030</f>
        <v>#N/A</v>
      </c>
      <c r="K5030" s="13">
        <f>IF(F5030="COD1",tarifas!$D$11*(SUMIFS($H$11:$H$8770,$F$11:$F$8770,"=COD1",$B$11:$B$8770,"="&amp;B5030)/COUNTIFS($F$11:$F$8770,"=COD1",$B$11:$B$8770,"="&amp;B5030))/COUNTIFS($A$11:$A$8770,"="&amp;A5030,$F$11:$F$8770,"=COD1"),0)</f>
        <v>0</v>
      </c>
      <c r="L5030" s="13" t="e">
        <f>(VLOOKUP(F5030,tarifas!$C$7:$D$10,2,FALSE)+tarifas!$D$21)*datos!H5030</f>
        <v>#N/A</v>
      </c>
      <c r="M5030">
        <v>0</v>
      </c>
      <c r="N5030" s="13" t="e">
        <f t="shared" si="710"/>
        <v>#N/A</v>
      </c>
      <c r="O5030">
        <f t="shared" si="711"/>
        <v>0</v>
      </c>
      <c r="P5030" s="12">
        <f t="shared" si="712"/>
        <v>166.02327258684261</v>
      </c>
      <c r="Q5030">
        <f t="shared" si="713"/>
        <v>0</v>
      </c>
      <c r="R5030">
        <f>$D$2*tarifas!$D$12/24</f>
        <v>1.4541666666666666</v>
      </c>
      <c r="S5030" t="e">
        <f>VLOOKUP(E5030&amp;" "&amp;F5030,tarifas!$A$13:$D$20,4,FALSE)*P5030</f>
        <v>#N/A</v>
      </c>
      <c r="T5030">
        <f>IF(F5030="COD1",tarifas!$D$11*(SUMIFS($P$11:$P$8770,$F$11:$F$8770,"=COD1",$B$11:$B$8770,"="&amp;B5030)/COUNTIFS($F$11:$F$8770,"=COD1",$B$11:$B$8770,"="&amp;B5030))/COUNTIFS($A$11:$A$8770,"="&amp;A5030,$F$11:$F$8770,"=COD1"),0)</f>
        <v>0</v>
      </c>
      <c r="U5030" t="e">
        <f>(VLOOKUP(F5030,tarifas!$C$7:$D$10,2,FALSE)+tarifas!$D$21)*datos!P5030</f>
        <v>#N/A</v>
      </c>
      <c r="V5030" t="e">
        <f t="shared" si="714"/>
        <v>#N/A</v>
      </c>
      <c r="W5030">
        <f t="shared" si="715"/>
        <v>0</v>
      </c>
    </row>
    <row r="5031" spans="1:23" x14ac:dyDescent="0.25">
      <c r="A5031">
        <f t="shared" si="708"/>
        <v>208</v>
      </c>
      <c r="B5031">
        <f t="shared" si="709"/>
        <v>7</v>
      </c>
      <c r="C5031" s="1">
        <f t="shared" si="716"/>
        <v>41849.166666654492</v>
      </c>
      <c r="D5031" s="7">
        <v>0</v>
      </c>
      <c r="E5031" s="7"/>
      <c r="G5031">
        <v>35.5</v>
      </c>
      <c r="H5031" s="12">
        <v>163.83483006645395</v>
      </c>
      <c r="I5031" s="13">
        <f>$D$2*tarifas!$D$12/24</f>
        <v>1.4541666666666666</v>
      </c>
      <c r="J5031" s="13" t="e">
        <f>VLOOKUP(E5031&amp;" "&amp;F5031,tarifas!$A$13:$D$20,4,FALSE)*H5031</f>
        <v>#N/A</v>
      </c>
      <c r="K5031" s="13">
        <f>IF(F5031="COD1",tarifas!$D$11*(SUMIFS($H$11:$H$8770,$F$11:$F$8770,"=COD1",$B$11:$B$8770,"="&amp;B5031)/COUNTIFS($F$11:$F$8770,"=COD1",$B$11:$B$8770,"="&amp;B5031))/COUNTIFS($A$11:$A$8770,"="&amp;A5031,$F$11:$F$8770,"=COD1"),0)</f>
        <v>0</v>
      </c>
      <c r="L5031" s="13" t="e">
        <f>(VLOOKUP(F5031,tarifas!$C$7:$D$10,2,FALSE)+tarifas!$D$21)*datos!H5031</f>
        <v>#N/A</v>
      </c>
      <c r="M5031">
        <v>0</v>
      </c>
      <c r="N5031" s="13" t="e">
        <f t="shared" si="710"/>
        <v>#N/A</v>
      </c>
      <c r="O5031">
        <f t="shared" si="711"/>
        <v>0</v>
      </c>
      <c r="P5031" s="12">
        <f t="shared" si="712"/>
        <v>163.83483006645395</v>
      </c>
      <c r="Q5031">
        <f t="shared" si="713"/>
        <v>0</v>
      </c>
      <c r="R5031">
        <f>$D$2*tarifas!$D$12/24</f>
        <v>1.4541666666666666</v>
      </c>
      <c r="S5031" t="e">
        <f>VLOOKUP(E5031&amp;" "&amp;F5031,tarifas!$A$13:$D$20,4,FALSE)*P5031</f>
        <v>#N/A</v>
      </c>
      <c r="T5031">
        <f>IF(F5031="COD1",tarifas!$D$11*(SUMIFS($P$11:$P$8770,$F$11:$F$8770,"=COD1",$B$11:$B$8770,"="&amp;B5031)/COUNTIFS($F$11:$F$8770,"=COD1",$B$11:$B$8770,"="&amp;B5031))/COUNTIFS($A$11:$A$8770,"="&amp;A5031,$F$11:$F$8770,"=COD1"),0)</f>
        <v>0</v>
      </c>
      <c r="U5031" t="e">
        <f>(VLOOKUP(F5031,tarifas!$C$7:$D$10,2,FALSE)+tarifas!$D$21)*datos!P5031</f>
        <v>#N/A</v>
      </c>
      <c r="V5031" t="e">
        <f t="shared" si="714"/>
        <v>#N/A</v>
      </c>
      <c r="W5031">
        <f t="shared" si="715"/>
        <v>0</v>
      </c>
    </row>
    <row r="5032" spans="1:23" x14ac:dyDescent="0.25">
      <c r="A5032">
        <f t="shared" si="708"/>
        <v>208</v>
      </c>
      <c r="B5032">
        <f t="shared" si="709"/>
        <v>7</v>
      </c>
      <c r="C5032" s="1">
        <f t="shared" si="716"/>
        <v>41849.208333321156</v>
      </c>
      <c r="D5032" s="7">
        <v>0</v>
      </c>
      <c r="E5032" s="7"/>
      <c r="G5032">
        <v>37.26</v>
      </c>
      <c r="H5032" s="12">
        <v>162.23935475204911</v>
      </c>
      <c r="I5032" s="13">
        <f>$D$2*tarifas!$D$12/24</f>
        <v>1.4541666666666666</v>
      </c>
      <c r="J5032" s="13" t="e">
        <f>VLOOKUP(E5032&amp;" "&amp;F5032,tarifas!$A$13:$D$20,4,FALSE)*H5032</f>
        <v>#N/A</v>
      </c>
      <c r="K5032" s="13">
        <f>IF(F5032="COD1",tarifas!$D$11*(SUMIFS($H$11:$H$8770,$F$11:$F$8770,"=COD1",$B$11:$B$8770,"="&amp;B5032)/COUNTIFS($F$11:$F$8770,"=COD1",$B$11:$B$8770,"="&amp;B5032))/COUNTIFS($A$11:$A$8770,"="&amp;A5032,$F$11:$F$8770,"=COD1"),0)</f>
        <v>0</v>
      </c>
      <c r="L5032" s="13" t="e">
        <f>(VLOOKUP(F5032,tarifas!$C$7:$D$10,2,FALSE)+tarifas!$D$21)*datos!H5032</f>
        <v>#N/A</v>
      </c>
      <c r="M5032">
        <v>4.3651099999999996</v>
      </c>
      <c r="N5032" s="13" t="e">
        <f t="shared" si="710"/>
        <v>#N/A</v>
      </c>
      <c r="O5032">
        <f t="shared" si="711"/>
        <v>4.3651099999999996</v>
      </c>
      <c r="P5032" s="12">
        <f t="shared" si="712"/>
        <v>157.87424475204912</v>
      </c>
      <c r="Q5032">
        <f t="shared" si="713"/>
        <v>0</v>
      </c>
      <c r="R5032">
        <f>$D$2*tarifas!$D$12/24</f>
        <v>1.4541666666666666</v>
      </c>
      <c r="S5032" t="e">
        <f>VLOOKUP(E5032&amp;" "&amp;F5032,tarifas!$A$13:$D$20,4,FALSE)*P5032</f>
        <v>#N/A</v>
      </c>
      <c r="T5032">
        <f>IF(F5032="COD1",tarifas!$D$11*(SUMIFS($P$11:$P$8770,$F$11:$F$8770,"=COD1",$B$11:$B$8770,"="&amp;B5032)/COUNTIFS($F$11:$F$8770,"=COD1",$B$11:$B$8770,"="&amp;B5032))/COUNTIFS($A$11:$A$8770,"="&amp;A5032,$F$11:$F$8770,"=COD1"),0)</f>
        <v>0</v>
      </c>
      <c r="U5032" t="e">
        <f>(VLOOKUP(F5032,tarifas!$C$7:$D$10,2,FALSE)+tarifas!$D$21)*datos!P5032</f>
        <v>#N/A</v>
      </c>
      <c r="V5032" t="e">
        <f t="shared" si="714"/>
        <v>#N/A</v>
      </c>
      <c r="W5032">
        <f t="shared" si="715"/>
        <v>0</v>
      </c>
    </row>
    <row r="5033" spans="1:23" x14ac:dyDescent="0.25">
      <c r="A5033">
        <f t="shared" si="708"/>
        <v>208</v>
      </c>
      <c r="B5033">
        <f t="shared" si="709"/>
        <v>7</v>
      </c>
      <c r="C5033" s="1">
        <f t="shared" si="716"/>
        <v>41849.24999998782</v>
      </c>
      <c r="D5033" s="7">
        <v>9.5303030303030294</v>
      </c>
      <c r="E5033" s="7"/>
      <c r="G5033">
        <v>38.700000000000003</v>
      </c>
      <c r="H5033" s="12">
        <v>155.57169420483373</v>
      </c>
      <c r="I5033" s="13">
        <f>$D$2*tarifas!$D$12/24</f>
        <v>1.4541666666666666</v>
      </c>
      <c r="J5033" s="13" t="e">
        <f>VLOOKUP(E5033&amp;" "&amp;F5033,tarifas!$A$13:$D$20,4,FALSE)*H5033</f>
        <v>#N/A</v>
      </c>
      <c r="K5033" s="13">
        <f>IF(F5033="COD1",tarifas!$D$11*(SUMIFS($H$11:$H$8770,$F$11:$F$8770,"=COD1",$B$11:$B$8770,"="&amp;B5033)/COUNTIFS($F$11:$F$8770,"=COD1",$B$11:$B$8770,"="&amp;B5033))/COUNTIFS($A$11:$A$8770,"="&amp;A5033,$F$11:$F$8770,"=COD1"),0)</f>
        <v>0</v>
      </c>
      <c r="L5033" s="13" t="e">
        <f>(VLOOKUP(F5033,tarifas!$C$7:$D$10,2,FALSE)+tarifas!$D$21)*datos!H5033</f>
        <v>#N/A</v>
      </c>
      <c r="M5033">
        <v>33.232459999999996</v>
      </c>
      <c r="N5033" s="13" t="e">
        <f t="shared" si="710"/>
        <v>#N/A</v>
      </c>
      <c r="O5033">
        <f t="shared" si="711"/>
        <v>33.232459999999996</v>
      </c>
      <c r="P5033" s="12">
        <f t="shared" si="712"/>
        <v>122.33923420483373</v>
      </c>
      <c r="Q5033">
        <f t="shared" si="713"/>
        <v>0</v>
      </c>
      <c r="R5033">
        <f>$D$2*tarifas!$D$12/24</f>
        <v>1.4541666666666666</v>
      </c>
      <c r="S5033" t="e">
        <f>VLOOKUP(E5033&amp;" "&amp;F5033,tarifas!$A$13:$D$20,4,FALSE)*P5033</f>
        <v>#N/A</v>
      </c>
      <c r="T5033">
        <f>IF(F5033="COD1",tarifas!$D$11*(SUMIFS($P$11:$P$8770,$F$11:$F$8770,"=COD1",$B$11:$B$8770,"="&amp;B5033)/COUNTIFS($F$11:$F$8770,"=COD1",$B$11:$B$8770,"="&amp;B5033))/COUNTIFS($A$11:$A$8770,"="&amp;A5033,$F$11:$F$8770,"=COD1"),0)</f>
        <v>0</v>
      </c>
      <c r="U5033" t="e">
        <f>(VLOOKUP(F5033,tarifas!$C$7:$D$10,2,FALSE)+tarifas!$D$21)*datos!P5033</f>
        <v>#N/A</v>
      </c>
      <c r="V5033" t="e">
        <f t="shared" si="714"/>
        <v>#N/A</v>
      </c>
      <c r="W5033">
        <f t="shared" si="715"/>
        <v>0</v>
      </c>
    </row>
    <row r="5034" spans="1:23" x14ac:dyDescent="0.25">
      <c r="A5034">
        <f t="shared" si="708"/>
        <v>208</v>
      </c>
      <c r="B5034">
        <f t="shared" si="709"/>
        <v>7</v>
      </c>
      <c r="C5034" s="1">
        <f t="shared" si="716"/>
        <v>41849.291666654484</v>
      </c>
      <c r="D5034" s="7">
        <v>38.893939393939398</v>
      </c>
      <c r="E5034" s="7"/>
      <c r="G5034">
        <v>39.020000000000003</v>
      </c>
      <c r="H5034" s="12">
        <v>202.15046270430548</v>
      </c>
      <c r="I5034" s="13">
        <f>$D$2*tarifas!$D$12/24</f>
        <v>1.4541666666666666</v>
      </c>
      <c r="J5034" s="13" t="e">
        <f>VLOOKUP(E5034&amp;" "&amp;F5034,tarifas!$A$13:$D$20,4,FALSE)*H5034</f>
        <v>#N/A</v>
      </c>
      <c r="K5034" s="13">
        <f>IF(F5034="COD1",tarifas!$D$11*(SUMIFS($H$11:$H$8770,$F$11:$F$8770,"=COD1",$B$11:$B$8770,"="&amp;B5034)/COUNTIFS($F$11:$F$8770,"=COD1",$B$11:$B$8770,"="&amp;B5034))/COUNTIFS($A$11:$A$8770,"="&amp;A5034,$F$11:$F$8770,"=COD1"),0)</f>
        <v>0</v>
      </c>
      <c r="L5034" s="13" t="e">
        <f>(VLOOKUP(F5034,tarifas!$C$7:$D$10,2,FALSE)+tarifas!$D$21)*datos!H5034</f>
        <v>#N/A</v>
      </c>
      <c r="M5034">
        <v>163.19301000000002</v>
      </c>
      <c r="N5034" s="13" t="e">
        <f t="shared" si="710"/>
        <v>#N/A</v>
      </c>
      <c r="O5034">
        <f t="shared" si="711"/>
        <v>163.19301000000002</v>
      </c>
      <c r="P5034" s="12">
        <f t="shared" si="712"/>
        <v>38.957452704305467</v>
      </c>
      <c r="Q5034">
        <f t="shared" si="713"/>
        <v>0</v>
      </c>
      <c r="R5034">
        <f>$D$2*tarifas!$D$12/24</f>
        <v>1.4541666666666666</v>
      </c>
      <c r="S5034" t="e">
        <f>VLOOKUP(E5034&amp;" "&amp;F5034,tarifas!$A$13:$D$20,4,FALSE)*P5034</f>
        <v>#N/A</v>
      </c>
      <c r="T5034">
        <f>IF(F5034="COD1",tarifas!$D$11*(SUMIFS($P$11:$P$8770,$F$11:$F$8770,"=COD1",$B$11:$B$8770,"="&amp;B5034)/COUNTIFS($F$11:$F$8770,"=COD1",$B$11:$B$8770,"="&amp;B5034))/COUNTIFS($A$11:$A$8770,"="&amp;A5034,$F$11:$F$8770,"=COD1"),0)</f>
        <v>0</v>
      </c>
      <c r="U5034" t="e">
        <f>(VLOOKUP(F5034,tarifas!$C$7:$D$10,2,FALSE)+tarifas!$D$21)*datos!P5034</f>
        <v>#N/A</v>
      </c>
      <c r="V5034" t="e">
        <f t="shared" si="714"/>
        <v>#N/A</v>
      </c>
      <c r="W5034">
        <f t="shared" si="715"/>
        <v>0</v>
      </c>
    </row>
    <row r="5035" spans="1:23" x14ac:dyDescent="0.25">
      <c r="A5035">
        <f t="shared" si="708"/>
        <v>208</v>
      </c>
      <c r="B5035">
        <f t="shared" si="709"/>
        <v>7</v>
      </c>
      <c r="C5035" s="1">
        <f t="shared" si="716"/>
        <v>41849.333333321149</v>
      </c>
      <c r="D5035" s="7">
        <v>112.56060606060606</v>
      </c>
      <c r="E5035" s="7"/>
      <c r="G5035">
        <v>41.8</v>
      </c>
      <c r="H5035" s="12">
        <v>359.24501662637817</v>
      </c>
      <c r="I5035" s="13">
        <f>$D$2*tarifas!$D$12/24</f>
        <v>1.4541666666666666</v>
      </c>
      <c r="J5035" s="13" t="e">
        <f>VLOOKUP(E5035&amp;" "&amp;F5035,tarifas!$A$13:$D$20,4,FALSE)*H5035</f>
        <v>#N/A</v>
      </c>
      <c r="K5035" s="13">
        <f>IF(F5035="COD1",tarifas!$D$11*(SUMIFS($H$11:$H$8770,$F$11:$F$8770,"=COD1",$B$11:$B$8770,"="&amp;B5035)/COUNTIFS($F$11:$F$8770,"=COD1",$B$11:$B$8770,"="&amp;B5035))/COUNTIFS($A$11:$A$8770,"="&amp;A5035,$F$11:$F$8770,"=COD1"),0)</f>
        <v>0</v>
      </c>
      <c r="L5035" s="13" t="e">
        <f>(VLOOKUP(F5035,tarifas!$C$7:$D$10,2,FALSE)+tarifas!$D$21)*datos!H5035</f>
        <v>#N/A</v>
      </c>
      <c r="M5035">
        <v>294.83732000000003</v>
      </c>
      <c r="N5035" s="13" t="e">
        <f t="shared" si="710"/>
        <v>#N/A</v>
      </c>
      <c r="O5035">
        <f t="shared" si="711"/>
        <v>294.83732000000003</v>
      </c>
      <c r="P5035" s="12">
        <f t="shared" si="712"/>
        <v>64.40769662637814</v>
      </c>
      <c r="Q5035">
        <f t="shared" si="713"/>
        <v>0</v>
      </c>
      <c r="R5035">
        <f>$D$2*tarifas!$D$12/24</f>
        <v>1.4541666666666666</v>
      </c>
      <c r="S5035" t="e">
        <f>VLOOKUP(E5035&amp;" "&amp;F5035,tarifas!$A$13:$D$20,4,FALSE)*P5035</f>
        <v>#N/A</v>
      </c>
      <c r="T5035">
        <f>IF(F5035="COD1",tarifas!$D$11*(SUMIFS($P$11:$P$8770,$F$11:$F$8770,"=COD1",$B$11:$B$8770,"="&amp;B5035)/COUNTIFS($F$11:$F$8770,"=COD1",$B$11:$B$8770,"="&amp;B5035))/COUNTIFS($A$11:$A$8770,"="&amp;A5035,$F$11:$F$8770,"=COD1"),0)</f>
        <v>0</v>
      </c>
      <c r="U5035" t="e">
        <f>(VLOOKUP(F5035,tarifas!$C$7:$D$10,2,FALSE)+tarifas!$D$21)*datos!P5035</f>
        <v>#N/A</v>
      </c>
      <c r="V5035" t="e">
        <f t="shared" si="714"/>
        <v>#N/A</v>
      </c>
      <c r="W5035">
        <f t="shared" si="715"/>
        <v>0</v>
      </c>
    </row>
    <row r="5036" spans="1:23" x14ac:dyDescent="0.25">
      <c r="A5036">
        <f t="shared" si="708"/>
        <v>208</v>
      </c>
      <c r="B5036">
        <f t="shared" si="709"/>
        <v>7</v>
      </c>
      <c r="C5036" s="1">
        <f t="shared" si="716"/>
        <v>41849.374999987813</v>
      </c>
      <c r="D5036" s="7">
        <v>236.45454545454547</v>
      </c>
      <c r="E5036" s="7"/>
      <c r="G5036">
        <v>42.69</v>
      </c>
      <c r="H5036" s="12">
        <v>439.70197243870285</v>
      </c>
      <c r="I5036" s="13">
        <f>$D$2*tarifas!$D$12/24</f>
        <v>1.4541666666666666</v>
      </c>
      <c r="J5036" s="13" t="e">
        <f>VLOOKUP(E5036&amp;" "&amp;F5036,tarifas!$A$13:$D$20,4,FALSE)*H5036</f>
        <v>#N/A</v>
      </c>
      <c r="K5036" s="13">
        <f>IF(F5036="COD1",tarifas!$D$11*(SUMIFS($H$11:$H$8770,$F$11:$F$8770,"=COD1",$B$11:$B$8770,"="&amp;B5036)/COUNTIFS($F$11:$F$8770,"=COD1",$B$11:$B$8770,"="&amp;B5036))/COUNTIFS($A$11:$A$8770,"="&amp;A5036,$F$11:$F$8770,"=COD1"),0)</f>
        <v>0</v>
      </c>
      <c r="L5036" s="13" t="e">
        <f>(VLOOKUP(F5036,tarifas!$C$7:$D$10,2,FALSE)+tarifas!$D$21)*datos!H5036</f>
        <v>#N/A</v>
      </c>
      <c r="M5036">
        <v>398.60897</v>
      </c>
      <c r="N5036" s="13" t="e">
        <f t="shared" si="710"/>
        <v>#N/A</v>
      </c>
      <c r="O5036">
        <f t="shared" si="711"/>
        <v>398.60897</v>
      </c>
      <c r="P5036" s="12">
        <f t="shared" si="712"/>
        <v>41.093002438702854</v>
      </c>
      <c r="Q5036">
        <f t="shared" si="713"/>
        <v>0</v>
      </c>
      <c r="R5036">
        <f>$D$2*tarifas!$D$12/24</f>
        <v>1.4541666666666666</v>
      </c>
      <c r="S5036" t="e">
        <f>VLOOKUP(E5036&amp;" "&amp;F5036,tarifas!$A$13:$D$20,4,FALSE)*P5036</f>
        <v>#N/A</v>
      </c>
      <c r="T5036">
        <f>IF(F5036="COD1",tarifas!$D$11*(SUMIFS($P$11:$P$8770,$F$11:$F$8770,"=COD1",$B$11:$B$8770,"="&amp;B5036)/COUNTIFS($F$11:$F$8770,"=COD1",$B$11:$B$8770,"="&amp;B5036))/COUNTIFS($A$11:$A$8770,"="&amp;A5036,$F$11:$F$8770,"=COD1"),0)</f>
        <v>0</v>
      </c>
      <c r="U5036" t="e">
        <f>(VLOOKUP(F5036,tarifas!$C$7:$D$10,2,FALSE)+tarifas!$D$21)*datos!P5036</f>
        <v>#N/A</v>
      </c>
      <c r="V5036" t="e">
        <f t="shared" si="714"/>
        <v>#N/A</v>
      </c>
      <c r="W5036">
        <f t="shared" si="715"/>
        <v>0</v>
      </c>
    </row>
    <row r="5037" spans="1:23" x14ac:dyDescent="0.25">
      <c r="A5037">
        <f t="shared" si="708"/>
        <v>208</v>
      </c>
      <c r="B5037">
        <f t="shared" si="709"/>
        <v>7</v>
      </c>
      <c r="C5037" s="1">
        <f t="shared" si="716"/>
        <v>41849.416666654477</v>
      </c>
      <c r="D5037" s="7">
        <v>482.6969696969698</v>
      </c>
      <c r="E5037" s="7"/>
      <c r="G5037">
        <v>44</v>
      </c>
      <c r="H5037" s="12">
        <v>485.45177526619216</v>
      </c>
      <c r="I5037" s="13">
        <f>$D$2*tarifas!$D$12/24</f>
        <v>1.4541666666666666</v>
      </c>
      <c r="J5037" s="13" t="e">
        <f>VLOOKUP(E5037&amp;" "&amp;F5037,tarifas!$A$13:$D$20,4,FALSE)*H5037</f>
        <v>#N/A</v>
      </c>
      <c r="K5037" s="13">
        <f>IF(F5037="COD1",tarifas!$D$11*(SUMIFS($H$11:$H$8770,$F$11:$F$8770,"=COD1",$B$11:$B$8770,"="&amp;B5037)/COUNTIFS($F$11:$F$8770,"=COD1",$B$11:$B$8770,"="&amp;B5037))/COUNTIFS($A$11:$A$8770,"="&amp;A5037,$F$11:$F$8770,"=COD1"),0)</f>
        <v>0</v>
      </c>
      <c r="L5037" s="13" t="e">
        <f>(VLOOKUP(F5037,tarifas!$C$7:$D$10,2,FALSE)+tarifas!$D$21)*datos!H5037</f>
        <v>#N/A</v>
      </c>
      <c r="M5037">
        <v>469.18753999999996</v>
      </c>
      <c r="N5037" s="13" t="e">
        <f t="shared" si="710"/>
        <v>#N/A</v>
      </c>
      <c r="O5037">
        <f t="shared" si="711"/>
        <v>469.18753999999996</v>
      </c>
      <c r="P5037" s="12">
        <f t="shared" si="712"/>
        <v>16.264235266192202</v>
      </c>
      <c r="Q5037">
        <f t="shared" si="713"/>
        <v>0</v>
      </c>
      <c r="R5037">
        <f>$D$2*tarifas!$D$12/24</f>
        <v>1.4541666666666666</v>
      </c>
      <c r="S5037" t="e">
        <f>VLOOKUP(E5037&amp;" "&amp;F5037,tarifas!$A$13:$D$20,4,FALSE)*P5037</f>
        <v>#N/A</v>
      </c>
      <c r="T5037">
        <f>IF(F5037="COD1",tarifas!$D$11*(SUMIFS($P$11:$P$8770,$F$11:$F$8770,"=COD1",$B$11:$B$8770,"="&amp;B5037)/COUNTIFS($F$11:$F$8770,"=COD1",$B$11:$B$8770,"="&amp;B5037))/COUNTIFS($A$11:$A$8770,"="&amp;A5037,$F$11:$F$8770,"=COD1"),0)</f>
        <v>0</v>
      </c>
      <c r="U5037" t="e">
        <f>(VLOOKUP(F5037,tarifas!$C$7:$D$10,2,FALSE)+tarifas!$D$21)*datos!P5037</f>
        <v>#N/A</v>
      </c>
      <c r="V5037" t="e">
        <f t="shared" si="714"/>
        <v>#N/A</v>
      </c>
      <c r="W5037">
        <f t="shared" si="715"/>
        <v>0</v>
      </c>
    </row>
    <row r="5038" spans="1:23" x14ac:dyDescent="0.25">
      <c r="A5038">
        <f t="shared" si="708"/>
        <v>208</v>
      </c>
      <c r="B5038">
        <f t="shared" si="709"/>
        <v>7</v>
      </c>
      <c r="C5038" s="1">
        <f t="shared" si="716"/>
        <v>41849.458333321141</v>
      </c>
      <c r="D5038" s="7">
        <v>652.43939393939388</v>
      </c>
      <c r="E5038" s="7"/>
      <c r="G5038">
        <v>45.51</v>
      </c>
      <c r="H5038" s="12">
        <v>370.61849418568255</v>
      </c>
      <c r="I5038" s="13">
        <f>$D$2*tarifas!$D$12/24</f>
        <v>1.4541666666666666</v>
      </c>
      <c r="J5038" s="13" t="e">
        <f>VLOOKUP(E5038&amp;" "&amp;F5038,tarifas!$A$13:$D$20,4,FALSE)*H5038</f>
        <v>#N/A</v>
      </c>
      <c r="K5038" s="13">
        <f>IF(F5038="COD1",tarifas!$D$11*(SUMIFS($H$11:$H$8770,$F$11:$F$8770,"=COD1",$B$11:$B$8770,"="&amp;B5038)/COUNTIFS($F$11:$F$8770,"=COD1",$B$11:$B$8770,"="&amp;B5038))/COUNTIFS($A$11:$A$8770,"="&amp;A5038,$F$11:$F$8770,"=COD1"),0)</f>
        <v>0</v>
      </c>
      <c r="L5038" s="13" t="e">
        <f>(VLOOKUP(F5038,tarifas!$C$7:$D$10,2,FALSE)+tarifas!$D$21)*datos!H5038</f>
        <v>#N/A</v>
      </c>
      <c r="M5038">
        <v>505.8929</v>
      </c>
      <c r="N5038" s="13" t="e">
        <f t="shared" si="710"/>
        <v>#N/A</v>
      </c>
      <c r="O5038">
        <f t="shared" si="711"/>
        <v>370.61849418568255</v>
      </c>
      <c r="P5038" s="12">
        <f t="shared" si="712"/>
        <v>0</v>
      </c>
      <c r="Q5038">
        <f t="shared" si="713"/>
        <v>135.27440581431745</v>
      </c>
      <c r="R5038">
        <f>$D$2*tarifas!$D$12/24</f>
        <v>1.4541666666666666</v>
      </c>
      <c r="S5038" t="e">
        <f>VLOOKUP(E5038&amp;" "&amp;F5038,tarifas!$A$13:$D$20,4,FALSE)*P5038</f>
        <v>#N/A</v>
      </c>
      <c r="T5038">
        <f>IF(F5038="COD1",tarifas!$D$11*(SUMIFS($P$11:$P$8770,$F$11:$F$8770,"=COD1",$B$11:$B$8770,"="&amp;B5038)/COUNTIFS($F$11:$F$8770,"=COD1",$B$11:$B$8770,"="&amp;B5038))/COUNTIFS($A$11:$A$8770,"="&amp;A5038,$F$11:$F$8770,"=COD1"),0)</f>
        <v>0</v>
      </c>
      <c r="U5038" t="e">
        <f>(VLOOKUP(F5038,tarifas!$C$7:$D$10,2,FALSE)+tarifas!$D$21)*datos!P5038</f>
        <v>#N/A</v>
      </c>
      <c r="V5038" t="e">
        <f t="shared" si="714"/>
        <v>#N/A</v>
      </c>
      <c r="W5038">
        <f t="shared" si="715"/>
        <v>5.5407043877486277</v>
      </c>
    </row>
    <row r="5039" spans="1:23" x14ac:dyDescent="0.25">
      <c r="A5039">
        <f t="shared" si="708"/>
        <v>208</v>
      </c>
      <c r="B5039">
        <f t="shared" si="709"/>
        <v>7</v>
      </c>
      <c r="C5039" s="1">
        <f t="shared" si="716"/>
        <v>41849.499999987805</v>
      </c>
      <c r="D5039" s="7">
        <v>734.60606060606062</v>
      </c>
      <c r="E5039" s="7"/>
      <c r="G5039">
        <v>55.03</v>
      </c>
      <c r="H5039" s="12">
        <v>358.36942089422382</v>
      </c>
      <c r="I5039" s="13">
        <f>$D$2*tarifas!$D$12/24</f>
        <v>1.4541666666666666</v>
      </c>
      <c r="J5039" s="13" t="e">
        <f>VLOOKUP(E5039&amp;" "&amp;F5039,tarifas!$A$13:$D$20,4,FALSE)*H5039</f>
        <v>#N/A</v>
      </c>
      <c r="K5039" s="13">
        <f>IF(F5039="COD1",tarifas!$D$11*(SUMIFS($H$11:$H$8770,$F$11:$F$8770,"=COD1",$B$11:$B$8770,"="&amp;B5039)/COUNTIFS($F$11:$F$8770,"=COD1",$B$11:$B$8770,"="&amp;B5039))/COUNTIFS($A$11:$A$8770,"="&amp;A5039,$F$11:$F$8770,"=COD1"),0)</f>
        <v>0</v>
      </c>
      <c r="L5039" s="13" t="e">
        <f>(VLOOKUP(F5039,tarifas!$C$7:$D$10,2,FALSE)+tarifas!$D$21)*datos!H5039</f>
        <v>#N/A</v>
      </c>
      <c r="M5039">
        <v>509.59751</v>
      </c>
      <c r="N5039" s="13" t="e">
        <f t="shared" si="710"/>
        <v>#N/A</v>
      </c>
      <c r="O5039">
        <f t="shared" si="711"/>
        <v>358.36942089422382</v>
      </c>
      <c r="P5039" s="12">
        <f t="shared" si="712"/>
        <v>0</v>
      </c>
      <c r="Q5039">
        <f t="shared" si="713"/>
        <v>151.22808910577618</v>
      </c>
      <c r="R5039">
        <f>$D$2*tarifas!$D$12/24</f>
        <v>1.4541666666666666</v>
      </c>
      <c r="S5039" t="e">
        <f>VLOOKUP(E5039&amp;" "&amp;F5039,tarifas!$A$13:$D$20,4,FALSE)*P5039</f>
        <v>#N/A</v>
      </c>
      <c r="T5039">
        <f>IF(F5039="COD1",tarifas!$D$11*(SUMIFS($P$11:$P$8770,$F$11:$F$8770,"=COD1",$B$11:$B$8770,"="&amp;B5039)/COUNTIFS($F$11:$F$8770,"=COD1",$B$11:$B$8770,"="&amp;B5039))/COUNTIFS($A$11:$A$8770,"="&amp;A5039,$F$11:$F$8770,"=COD1"),0)</f>
        <v>0</v>
      </c>
      <c r="U5039" t="e">
        <f>(VLOOKUP(F5039,tarifas!$C$7:$D$10,2,FALSE)+tarifas!$D$21)*datos!P5039</f>
        <v>#N/A</v>
      </c>
      <c r="V5039" t="e">
        <f t="shared" si="714"/>
        <v>#N/A</v>
      </c>
      <c r="W5039">
        <f t="shared" si="715"/>
        <v>7.4898735691417766</v>
      </c>
    </row>
    <row r="5040" spans="1:23" x14ac:dyDescent="0.25">
      <c r="A5040">
        <f t="shared" si="708"/>
        <v>208</v>
      </c>
      <c r="B5040">
        <f t="shared" si="709"/>
        <v>7</v>
      </c>
      <c r="C5040" s="1">
        <f t="shared" si="716"/>
        <v>41849.54166665447</v>
      </c>
      <c r="D5040" s="7">
        <v>784.31818181818176</v>
      </c>
      <c r="E5040" s="7"/>
      <c r="G5040">
        <v>50</v>
      </c>
      <c r="H5040" s="12">
        <v>481.36435724986649</v>
      </c>
      <c r="I5040" s="13">
        <f>$D$2*tarifas!$D$12/24</f>
        <v>1.4541666666666666</v>
      </c>
      <c r="J5040" s="13" t="e">
        <f>VLOOKUP(E5040&amp;" "&amp;F5040,tarifas!$A$13:$D$20,4,FALSE)*H5040</f>
        <v>#N/A</v>
      </c>
      <c r="K5040" s="13">
        <f>IF(F5040="COD1",tarifas!$D$11*(SUMIFS($H$11:$H$8770,$F$11:$F$8770,"=COD1",$B$11:$B$8770,"="&amp;B5040)/COUNTIFS($F$11:$F$8770,"=COD1",$B$11:$B$8770,"="&amp;B5040))/COUNTIFS($A$11:$A$8770,"="&amp;A5040,$F$11:$F$8770,"=COD1"),0)</f>
        <v>0</v>
      </c>
      <c r="L5040" s="13" t="e">
        <f>(VLOOKUP(F5040,tarifas!$C$7:$D$10,2,FALSE)+tarifas!$D$21)*datos!H5040</f>
        <v>#N/A</v>
      </c>
      <c r="M5040">
        <v>482.34832</v>
      </c>
      <c r="N5040" s="13" t="e">
        <f t="shared" si="710"/>
        <v>#N/A</v>
      </c>
      <c r="O5040">
        <f t="shared" si="711"/>
        <v>481.36435724986649</v>
      </c>
      <c r="P5040" s="12">
        <f t="shared" si="712"/>
        <v>0</v>
      </c>
      <c r="Q5040">
        <f t="shared" si="713"/>
        <v>0.98396275013351442</v>
      </c>
      <c r="R5040">
        <f>$D$2*tarifas!$D$12/24</f>
        <v>1.4541666666666666</v>
      </c>
      <c r="S5040" t="e">
        <f>VLOOKUP(E5040&amp;" "&amp;F5040,tarifas!$A$13:$D$20,4,FALSE)*P5040</f>
        <v>#N/A</v>
      </c>
      <c r="T5040">
        <f>IF(F5040="COD1",tarifas!$D$11*(SUMIFS($P$11:$P$8770,$F$11:$F$8770,"=COD1",$B$11:$B$8770,"="&amp;B5040)/COUNTIFS($F$11:$F$8770,"=COD1",$B$11:$B$8770,"="&amp;B5040))/COUNTIFS($A$11:$A$8770,"="&amp;A5040,$F$11:$F$8770,"=COD1"),0)</f>
        <v>0</v>
      </c>
      <c r="U5040" t="e">
        <f>(VLOOKUP(F5040,tarifas!$C$7:$D$10,2,FALSE)+tarifas!$D$21)*datos!P5040</f>
        <v>#N/A</v>
      </c>
      <c r="V5040" t="e">
        <f t="shared" si="714"/>
        <v>#N/A</v>
      </c>
      <c r="W5040">
        <f t="shared" si="715"/>
        <v>4.4278323756008146E-2</v>
      </c>
    </row>
    <row r="5041" spans="1:23" x14ac:dyDescent="0.25">
      <c r="A5041">
        <f t="shared" si="708"/>
        <v>208</v>
      </c>
      <c r="B5041">
        <f t="shared" si="709"/>
        <v>7</v>
      </c>
      <c r="C5041" s="1">
        <f t="shared" si="716"/>
        <v>41849.583333321134</v>
      </c>
      <c r="D5041" s="7">
        <v>785.60606060606051</v>
      </c>
      <c r="E5041" s="7"/>
      <c r="G5041">
        <v>47.6</v>
      </c>
      <c r="H5041" s="12">
        <v>536.56529391126344</v>
      </c>
      <c r="I5041" s="13">
        <f>$D$2*tarifas!$D$12/24</f>
        <v>1.4541666666666666</v>
      </c>
      <c r="J5041" s="13" t="e">
        <f>VLOOKUP(E5041&amp;" "&amp;F5041,tarifas!$A$13:$D$20,4,FALSE)*H5041</f>
        <v>#N/A</v>
      </c>
      <c r="K5041" s="13">
        <f>IF(F5041="COD1",tarifas!$D$11*(SUMIFS($H$11:$H$8770,$F$11:$F$8770,"=COD1",$B$11:$B$8770,"="&amp;B5041)/COUNTIFS($F$11:$F$8770,"=COD1",$B$11:$B$8770,"="&amp;B5041))/COUNTIFS($A$11:$A$8770,"="&amp;A5041,$F$11:$F$8770,"=COD1"),0)</f>
        <v>0</v>
      </c>
      <c r="L5041" s="13" t="e">
        <f>(VLOOKUP(F5041,tarifas!$C$7:$D$10,2,FALSE)+tarifas!$D$21)*datos!H5041</f>
        <v>#N/A</v>
      </c>
      <c r="M5041">
        <v>423.18907999999999</v>
      </c>
      <c r="N5041" s="13" t="e">
        <f t="shared" si="710"/>
        <v>#N/A</v>
      </c>
      <c r="O5041">
        <f t="shared" si="711"/>
        <v>423.18907999999999</v>
      </c>
      <c r="P5041" s="12">
        <f t="shared" si="712"/>
        <v>113.37621391126345</v>
      </c>
      <c r="Q5041">
        <f t="shared" si="713"/>
        <v>0</v>
      </c>
      <c r="R5041">
        <f>$D$2*tarifas!$D$12/24</f>
        <v>1.4541666666666666</v>
      </c>
      <c r="S5041" t="e">
        <f>VLOOKUP(E5041&amp;" "&amp;F5041,tarifas!$A$13:$D$20,4,FALSE)*P5041</f>
        <v>#N/A</v>
      </c>
      <c r="T5041">
        <f>IF(F5041="COD1",tarifas!$D$11*(SUMIFS($P$11:$P$8770,$F$11:$F$8770,"=COD1",$B$11:$B$8770,"="&amp;B5041)/COUNTIFS($F$11:$F$8770,"=COD1",$B$11:$B$8770,"="&amp;B5041))/COUNTIFS($A$11:$A$8770,"="&amp;A5041,$F$11:$F$8770,"=COD1"),0)</f>
        <v>0</v>
      </c>
      <c r="U5041" t="e">
        <f>(VLOOKUP(F5041,tarifas!$C$7:$D$10,2,FALSE)+tarifas!$D$21)*datos!P5041</f>
        <v>#N/A</v>
      </c>
      <c r="V5041" t="e">
        <f t="shared" si="714"/>
        <v>#N/A</v>
      </c>
      <c r="W5041">
        <f t="shared" si="715"/>
        <v>0</v>
      </c>
    </row>
    <row r="5042" spans="1:23" x14ac:dyDescent="0.25">
      <c r="A5042">
        <f t="shared" si="708"/>
        <v>208</v>
      </c>
      <c r="B5042">
        <f t="shared" si="709"/>
        <v>7</v>
      </c>
      <c r="C5042" s="1">
        <f t="shared" si="716"/>
        <v>41849.624999987798</v>
      </c>
      <c r="D5042" s="7">
        <v>721.21212121212125</v>
      </c>
      <c r="E5042" s="7"/>
      <c r="G5042">
        <v>47.88</v>
      </c>
      <c r="H5042" s="12">
        <v>543.45569053191014</v>
      </c>
      <c r="I5042" s="13">
        <f>$D$2*tarifas!$D$12/24</f>
        <v>1.4541666666666666</v>
      </c>
      <c r="J5042" s="13" t="e">
        <f>VLOOKUP(E5042&amp;" "&amp;F5042,tarifas!$A$13:$D$20,4,FALSE)*H5042</f>
        <v>#N/A</v>
      </c>
      <c r="K5042" s="13">
        <f>IF(F5042="COD1",tarifas!$D$11*(SUMIFS($H$11:$H$8770,$F$11:$F$8770,"=COD1",$B$11:$B$8770,"="&amp;B5042)/COUNTIFS($F$11:$F$8770,"=COD1",$B$11:$B$8770,"="&amp;B5042))/COUNTIFS($A$11:$A$8770,"="&amp;A5042,$F$11:$F$8770,"=COD1"),0)</f>
        <v>0</v>
      </c>
      <c r="L5042" s="13" t="e">
        <f>(VLOOKUP(F5042,tarifas!$C$7:$D$10,2,FALSE)+tarifas!$D$21)*datos!H5042</f>
        <v>#N/A</v>
      </c>
      <c r="M5042">
        <v>334.53014000000002</v>
      </c>
      <c r="N5042" s="13" t="e">
        <f t="shared" si="710"/>
        <v>#N/A</v>
      </c>
      <c r="O5042">
        <f t="shared" si="711"/>
        <v>334.53014000000002</v>
      </c>
      <c r="P5042" s="12">
        <f t="shared" si="712"/>
        <v>208.92555053191012</v>
      </c>
      <c r="Q5042">
        <f t="shared" si="713"/>
        <v>0</v>
      </c>
      <c r="R5042">
        <f>$D$2*tarifas!$D$12/24</f>
        <v>1.4541666666666666</v>
      </c>
      <c r="S5042" t="e">
        <f>VLOOKUP(E5042&amp;" "&amp;F5042,tarifas!$A$13:$D$20,4,FALSE)*P5042</f>
        <v>#N/A</v>
      </c>
      <c r="T5042">
        <f>IF(F5042="COD1",tarifas!$D$11*(SUMIFS($P$11:$P$8770,$F$11:$F$8770,"=COD1",$B$11:$B$8770,"="&amp;B5042)/COUNTIFS($F$11:$F$8770,"=COD1",$B$11:$B$8770,"="&amp;B5042))/COUNTIFS($A$11:$A$8770,"="&amp;A5042,$F$11:$F$8770,"=COD1"),0)</f>
        <v>0</v>
      </c>
      <c r="U5042" t="e">
        <f>(VLOOKUP(F5042,tarifas!$C$7:$D$10,2,FALSE)+tarifas!$D$21)*datos!P5042</f>
        <v>#N/A</v>
      </c>
      <c r="V5042" t="e">
        <f t="shared" si="714"/>
        <v>#N/A</v>
      </c>
      <c r="W5042">
        <f t="shared" si="715"/>
        <v>0</v>
      </c>
    </row>
    <row r="5043" spans="1:23" x14ac:dyDescent="0.25">
      <c r="A5043">
        <f t="shared" si="708"/>
        <v>208</v>
      </c>
      <c r="B5043">
        <f t="shared" si="709"/>
        <v>7</v>
      </c>
      <c r="C5043" s="1">
        <f t="shared" si="716"/>
        <v>41849.666666654462</v>
      </c>
      <c r="D5043" s="7">
        <v>614.06060606060612</v>
      </c>
      <c r="E5043" s="7"/>
      <c r="G5043">
        <v>54.58</v>
      </c>
      <c r="H5043" s="12">
        <v>440.95295401855446</v>
      </c>
      <c r="I5043" s="13">
        <f>$D$2*tarifas!$D$12/24</f>
        <v>1.4541666666666666</v>
      </c>
      <c r="J5043" s="13" t="e">
        <f>VLOOKUP(E5043&amp;" "&amp;F5043,tarifas!$A$13:$D$20,4,FALSE)*H5043</f>
        <v>#N/A</v>
      </c>
      <c r="K5043" s="13">
        <f>IF(F5043="COD1",tarifas!$D$11*(SUMIFS($H$11:$H$8770,$F$11:$F$8770,"=COD1",$B$11:$B$8770,"="&amp;B5043)/COUNTIFS($F$11:$F$8770,"=COD1",$B$11:$B$8770,"="&amp;B5043))/COUNTIFS($A$11:$A$8770,"="&amp;A5043,$F$11:$F$8770,"=COD1"),0)</f>
        <v>0</v>
      </c>
      <c r="L5043" s="13" t="e">
        <f>(VLOOKUP(F5043,tarifas!$C$7:$D$10,2,FALSE)+tarifas!$D$21)*datos!H5043</f>
        <v>#N/A</v>
      </c>
      <c r="M5043">
        <v>220.30568</v>
      </c>
      <c r="N5043" s="13" t="e">
        <f t="shared" si="710"/>
        <v>#N/A</v>
      </c>
      <c r="O5043">
        <f t="shared" si="711"/>
        <v>220.30568</v>
      </c>
      <c r="P5043" s="12">
        <f t="shared" si="712"/>
        <v>220.64727401855447</v>
      </c>
      <c r="Q5043">
        <f t="shared" si="713"/>
        <v>0</v>
      </c>
      <c r="R5043">
        <f>$D$2*tarifas!$D$12/24</f>
        <v>1.4541666666666666</v>
      </c>
      <c r="S5043" t="e">
        <f>VLOOKUP(E5043&amp;" "&amp;F5043,tarifas!$A$13:$D$20,4,FALSE)*P5043</f>
        <v>#N/A</v>
      </c>
      <c r="T5043">
        <f>IF(F5043="COD1",tarifas!$D$11*(SUMIFS($P$11:$P$8770,$F$11:$F$8770,"=COD1",$B$11:$B$8770,"="&amp;B5043)/COUNTIFS($F$11:$F$8770,"=COD1",$B$11:$B$8770,"="&amp;B5043))/COUNTIFS($A$11:$A$8770,"="&amp;A5043,$F$11:$F$8770,"=COD1"),0)</f>
        <v>0</v>
      </c>
      <c r="U5043" t="e">
        <f>(VLOOKUP(F5043,tarifas!$C$7:$D$10,2,FALSE)+tarifas!$D$21)*datos!P5043</f>
        <v>#N/A</v>
      </c>
      <c r="V5043" t="e">
        <f t="shared" si="714"/>
        <v>#N/A</v>
      </c>
      <c r="W5043">
        <f t="shared" si="715"/>
        <v>0</v>
      </c>
    </row>
    <row r="5044" spans="1:23" x14ac:dyDescent="0.25">
      <c r="A5044">
        <f t="shared" si="708"/>
        <v>208</v>
      </c>
      <c r="B5044">
        <f t="shared" si="709"/>
        <v>7</v>
      </c>
      <c r="C5044" s="1">
        <f t="shared" si="716"/>
        <v>41849.708333321127</v>
      </c>
      <c r="D5044" s="7">
        <v>454.10606060606062</v>
      </c>
      <c r="E5044" s="7"/>
      <c r="G5044">
        <v>54.22</v>
      </c>
      <c r="H5044" s="12">
        <v>346.11543556227628</v>
      </c>
      <c r="I5044" s="13">
        <f>$D$2*tarifas!$D$12/24</f>
        <v>1.4541666666666666</v>
      </c>
      <c r="J5044" s="13" t="e">
        <f>VLOOKUP(E5044&amp;" "&amp;F5044,tarifas!$A$13:$D$20,4,FALSE)*H5044</f>
        <v>#N/A</v>
      </c>
      <c r="K5044" s="13">
        <f>IF(F5044="COD1",tarifas!$D$11*(SUMIFS($H$11:$H$8770,$F$11:$F$8770,"=COD1",$B$11:$B$8770,"="&amp;B5044)/COUNTIFS($F$11:$F$8770,"=COD1",$B$11:$B$8770,"="&amp;B5044))/COUNTIFS($A$11:$A$8770,"="&amp;A5044,$F$11:$F$8770,"=COD1"),0)</f>
        <v>0</v>
      </c>
      <c r="L5044" s="13" t="e">
        <f>(VLOOKUP(F5044,tarifas!$C$7:$D$10,2,FALSE)+tarifas!$D$21)*datos!H5044</f>
        <v>#N/A</v>
      </c>
      <c r="M5044">
        <v>86.641460000000009</v>
      </c>
      <c r="N5044" s="13" t="e">
        <f t="shared" si="710"/>
        <v>#N/A</v>
      </c>
      <c r="O5044">
        <f t="shared" si="711"/>
        <v>86.641460000000009</v>
      </c>
      <c r="P5044" s="12">
        <f t="shared" si="712"/>
        <v>259.47397556227628</v>
      </c>
      <c r="Q5044">
        <f t="shared" si="713"/>
        <v>0</v>
      </c>
      <c r="R5044">
        <f>$D$2*tarifas!$D$12/24</f>
        <v>1.4541666666666666</v>
      </c>
      <c r="S5044" t="e">
        <f>VLOOKUP(E5044&amp;" "&amp;F5044,tarifas!$A$13:$D$20,4,FALSE)*P5044</f>
        <v>#N/A</v>
      </c>
      <c r="T5044">
        <f>IF(F5044="COD1",tarifas!$D$11*(SUMIFS($P$11:$P$8770,$F$11:$F$8770,"=COD1",$B$11:$B$8770,"="&amp;B5044)/COUNTIFS($F$11:$F$8770,"=COD1",$B$11:$B$8770,"="&amp;B5044))/COUNTIFS($A$11:$A$8770,"="&amp;A5044,$F$11:$F$8770,"=COD1"),0)</f>
        <v>0</v>
      </c>
      <c r="U5044" t="e">
        <f>(VLOOKUP(F5044,tarifas!$C$7:$D$10,2,FALSE)+tarifas!$D$21)*datos!P5044</f>
        <v>#N/A</v>
      </c>
      <c r="V5044" t="e">
        <f t="shared" si="714"/>
        <v>#N/A</v>
      </c>
      <c r="W5044">
        <f t="shared" si="715"/>
        <v>0</v>
      </c>
    </row>
    <row r="5045" spans="1:23" x14ac:dyDescent="0.25">
      <c r="A5045">
        <f t="shared" si="708"/>
        <v>208</v>
      </c>
      <c r="B5045">
        <f t="shared" si="709"/>
        <v>7</v>
      </c>
      <c r="C5045" s="1">
        <f t="shared" si="716"/>
        <v>41849.749999987791</v>
      </c>
      <c r="D5045" s="7">
        <v>254.22727272727275</v>
      </c>
      <c r="E5045" s="7"/>
      <c r="G5045">
        <v>53.11</v>
      </c>
      <c r="H5045" s="12">
        <v>256.83130031664115</v>
      </c>
      <c r="I5045" s="13">
        <f>$D$2*tarifas!$D$12/24</f>
        <v>1.4541666666666666</v>
      </c>
      <c r="J5045" s="13" t="e">
        <f>VLOOKUP(E5045&amp;" "&amp;F5045,tarifas!$A$13:$D$20,4,FALSE)*H5045</f>
        <v>#N/A</v>
      </c>
      <c r="K5045" s="13">
        <f>IF(F5045="COD1",tarifas!$D$11*(SUMIFS($H$11:$H$8770,$F$11:$F$8770,"=COD1",$B$11:$B$8770,"="&amp;B5045)/COUNTIFS($F$11:$F$8770,"=COD1",$B$11:$B$8770,"="&amp;B5045))/COUNTIFS($A$11:$A$8770,"="&amp;A5045,$F$11:$F$8770,"=COD1"),0)</f>
        <v>0</v>
      </c>
      <c r="L5045" s="13" t="e">
        <f>(VLOOKUP(F5045,tarifas!$C$7:$D$10,2,FALSE)+tarifas!$D$21)*datos!H5045</f>
        <v>#N/A</v>
      </c>
      <c r="M5045">
        <v>11.50928</v>
      </c>
      <c r="N5045" s="13" t="e">
        <f t="shared" si="710"/>
        <v>#N/A</v>
      </c>
      <c r="O5045">
        <f t="shared" si="711"/>
        <v>11.50928</v>
      </c>
      <c r="P5045" s="12">
        <f t="shared" si="712"/>
        <v>245.32202031664116</v>
      </c>
      <c r="Q5045">
        <f t="shared" si="713"/>
        <v>0</v>
      </c>
      <c r="R5045">
        <f>$D$2*tarifas!$D$12/24</f>
        <v>1.4541666666666666</v>
      </c>
      <c r="S5045" t="e">
        <f>VLOOKUP(E5045&amp;" "&amp;F5045,tarifas!$A$13:$D$20,4,FALSE)*P5045</f>
        <v>#N/A</v>
      </c>
      <c r="T5045">
        <f>IF(F5045="COD1",tarifas!$D$11*(SUMIFS($P$11:$P$8770,$F$11:$F$8770,"=COD1",$B$11:$B$8770,"="&amp;B5045)/COUNTIFS($F$11:$F$8770,"=COD1",$B$11:$B$8770,"="&amp;B5045))/COUNTIFS($A$11:$A$8770,"="&amp;A5045,$F$11:$F$8770,"=COD1"),0)</f>
        <v>0</v>
      </c>
      <c r="U5045" t="e">
        <f>(VLOOKUP(F5045,tarifas!$C$7:$D$10,2,FALSE)+tarifas!$D$21)*datos!P5045</f>
        <v>#N/A</v>
      </c>
      <c r="V5045" t="e">
        <f t="shared" si="714"/>
        <v>#N/A</v>
      </c>
      <c r="W5045">
        <f t="shared" si="715"/>
        <v>0</v>
      </c>
    </row>
    <row r="5046" spans="1:23" x14ac:dyDescent="0.25">
      <c r="A5046">
        <f t="shared" si="708"/>
        <v>208</v>
      </c>
      <c r="B5046">
        <f t="shared" si="709"/>
        <v>7</v>
      </c>
      <c r="C5046" s="1">
        <f t="shared" si="716"/>
        <v>41849.791666654455</v>
      </c>
      <c r="D5046" s="7">
        <v>61.303030303030305</v>
      </c>
      <c r="E5046" s="7"/>
      <c r="G5046">
        <v>54.43</v>
      </c>
      <c r="H5046" s="12">
        <v>208.1160804422932</v>
      </c>
      <c r="I5046" s="13">
        <f>$D$2*tarifas!$D$12/24</f>
        <v>1.4541666666666666</v>
      </c>
      <c r="J5046" s="13" t="e">
        <f>VLOOKUP(E5046&amp;" "&amp;F5046,tarifas!$A$13:$D$20,4,FALSE)*H5046</f>
        <v>#N/A</v>
      </c>
      <c r="K5046" s="13">
        <f>IF(F5046="COD1",tarifas!$D$11*(SUMIFS($H$11:$H$8770,$F$11:$F$8770,"=COD1",$B$11:$B$8770,"="&amp;B5046)/COUNTIFS($F$11:$F$8770,"=COD1",$B$11:$B$8770,"="&amp;B5046))/COUNTIFS($A$11:$A$8770,"="&amp;A5046,$F$11:$F$8770,"=COD1"),0)</f>
        <v>0</v>
      </c>
      <c r="L5046" s="13" t="e">
        <f>(VLOOKUP(F5046,tarifas!$C$7:$D$10,2,FALSE)+tarifas!$D$21)*datos!H5046</f>
        <v>#N/A</v>
      </c>
      <c r="M5046">
        <v>0</v>
      </c>
      <c r="N5046" s="13" t="e">
        <f t="shared" si="710"/>
        <v>#N/A</v>
      </c>
      <c r="O5046">
        <f t="shared" si="711"/>
        <v>0</v>
      </c>
      <c r="P5046" s="12">
        <f t="shared" si="712"/>
        <v>208.1160804422932</v>
      </c>
      <c r="Q5046">
        <f t="shared" si="713"/>
        <v>0</v>
      </c>
      <c r="R5046">
        <f>$D$2*tarifas!$D$12/24</f>
        <v>1.4541666666666666</v>
      </c>
      <c r="S5046" t="e">
        <f>VLOOKUP(E5046&amp;" "&amp;F5046,tarifas!$A$13:$D$20,4,FALSE)*P5046</f>
        <v>#N/A</v>
      </c>
      <c r="T5046">
        <f>IF(F5046="COD1",tarifas!$D$11*(SUMIFS($P$11:$P$8770,$F$11:$F$8770,"=COD1",$B$11:$B$8770,"="&amp;B5046)/COUNTIFS($F$11:$F$8770,"=COD1",$B$11:$B$8770,"="&amp;B5046))/COUNTIFS($A$11:$A$8770,"="&amp;A5046,$F$11:$F$8770,"=COD1"),0)</f>
        <v>0</v>
      </c>
      <c r="U5046" t="e">
        <f>(VLOOKUP(F5046,tarifas!$C$7:$D$10,2,FALSE)+tarifas!$D$21)*datos!P5046</f>
        <v>#N/A</v>
      </c>
      <c r="V5046" t="e">
        <f t="shared" si="714"/>
        <v>#N/A</v>
      </c>
      <c r="W5046">
        <f t="shared" si="715"/>
        <v>0</v>
      </c>
    </row>
    <row r="5047" spans="1:23" x14ac:dyDescent="0.25">
      <c r="A5047">
        <f t="shared" si="708"/>
        <v>208</v>
      </c>
      <c r="B5047">
        <f t="shared" si="709"/>
        <v>7</v>
      </c>
      <c r="C5047" s="1">
        <f t="shared" si="716"/>
        <v>41849.833333321119</v>
      </c>
      <c r="D5047" s="7">
        <v>0</v>
      </c>
      <c r="E5047" s="7"/>
      <c r="G5047">
        <v>57.93</v>
      </c>
      <c r="H5047" s="12">
        <v>192.4709409260642</v>
      </c>
      <c r="I5047" s="13">
        <f>$D$2*tarifas!$D$12/24</f>
        <v>1.4541666666666666</v>
      </c>
      <c r="J5047" s="13" t="e">
        <f>VLOOKUP(E5047&amp;" "&amp;F5047,tarifas!$A$13:$D$20,4,FALSE)*H5047</f>
        <v>#N/A</v>
      </c>
      <c r="K5047" s="13">
        <f>IF(F5047="COD1",tarifas!$D$11*(SUMIFS($H$11:$H$8770,$F$11:$F$8770,"=COD1",$B$11:$B$8770,"="&amp;B5047)/COUNTIFS($F$11:$F$8770,"=COD1",$B$11:$B$8770,"="&amp;B5047))/COUNTIFS($A$11:$A$8770,"="&amp;A5047,$F$11:$F$8770,"=COD1"),0)</f>
        <v>0</v>
      </c>
      <c r="L5047" s="13" t="e">
        <f>(VLOOKUP(F5047,tarifas!$C$7:$D$10,2,FALSE)+tarifas!$D$21)*datos!H5047</f>
        <v>#N/A</v>
      </c>
      <c r="M5047">
        <v>0</v>
      </c>
      <c r="N5047" s="13" t="e">
        <f t="shared" si="710"/>
        <v>#N/A</v>
      </c>
      <c r="O5047">
        <f t="shared" si="711"/>
        <v>0</v>
      </c>
      <c r="P5047" s="12">
        <f t="shared" si="712"/>
        <v>192.4709409260642</v>
      </c>
      <c r="Q5047">
        <f t="shared" si="713"/>
        <v>0</v>
      </c>
      <c r="R5047">
        <f>$D$2*tarifas!$D$12/24</f>
        <v>1.4541666666666666</v>
      </c>
      <c r="S5047" t="e">
        <f>VLOOKUP(E5047&amp;" "&amp;F5047,tarifas!$A$13:$D$20,4,FALSE)*P5047</f>
        <v>#N/A</v>
      </c>
      <c r="T5047">
        <f>IF(F5047="COD1",tarifas!$D$11*(SUMIFS($P$11:$P$8770,$F$11:$F$8770,"=COD1",$B$11:$B$8770,"="&amp;B5047)/COUNTIFS($F$11:$F$8770,"=COD1",$B$11:$B$8770,"="&amp;B5047))/COUNTIFS($A$11:$A$8770,"="&amp;A5047,$F$11:$F$8770,"=COD1"),0)</f>
        <v>0</v>
      </c>
      <c r="U5047" t="e">
        <f>(VLOOKUP(F5047,tarifas!$C$7:$D$10,2,FALSE)+tarifas!$D$21)*datos!P5047</f>
        <v>#N/A</v>
      </c>
      <c r="V5047" t="e">
        <f t="shared" si="714"/>
        <v>#N/A</v>
      </c>
      <c r="W5047">
        <f t="shared" si="715"/>
        <v>0</v>
      </c>
    </row>
    <row r="5048" spans="1:23" x14ac:dyDescent="0.25">
      <c r="A5048">
        <f t="shared" si="708"/>
        <v>208</v>
      </c>
      <c r="B5048">
        <f t="shared" si="709"/>
        <v>7</v>
      </c>
      <c r="C5048" s="1">
        <f t="shared" si="716"/>
        <v>41849.874999987784</v>
      </c>
      <c r="D5048" s="7">
        <v>0</v>
      </c>
      <c r="E5048" s="7"/>
      <c r="G5048">
        <v>57</v>
      </c>
      <c r="H5048" s="12">
        <v>198.29743617253797</v>
      </c>
      <c r="I5048" s="13">
        <f>$D$2*tarifas!$D$12/24</f>
        <v>1.4541666666666666</v>
      </c>
      <c r="J5048" s="13" t="e">
        <f>VLOOKUP(E5048&amp;" "&amp;F5048,tarifas!$A$13:$D$20,4,FALSE)*H5048</f>
        <v>#N/A</v>
      </c>
      <c r="K5048" s="13">
        <f>IF(F5048="COD1",tarifas!$D$11*(SUMIFS($H$11:$H$8770,$F$11:$F$8770,"=COD1",$B$11:$B$8770,"="&amp;B5048)/COUNTIFS($F$11:$F$8770,"=COD1",$B$11:$B$8770,"="&amp;B5048))/COUNTIFS($A$11:$A$8770,"="&amp;A5048,$F$11:$F$8770,"=COD1"),0)</f>
        <v>0</v>
      </c>
      <c r="L5048" s="13" t="e">
        <f>(VLOOKUP(F5048,tarifas!$C$7:$D$10,2,FALSE)+tarifas!$D$21)*datos!H5048</f>
        <v>#N/A</v>
      </c>
      <c r="M5048">
        <v>0</v>
      </c>
      <c r="N5048" s="13" t="e">
        <f t="shared" si="710"/>
        <v>#N/A</v>
      </c>
      <c r="O5048">
        <f t="shared" si="711"/>
        <v>0</v>
      </c>
      <c r="P5048" s="12">
        <f t="shared" si="712"/>
        <v>198.29743617253797</v>
      </c>
      <c r="Q5048">
        <f t="shared" si="713"/>
        <v>0</v>
      </c>
      <c r="R5048">
        <f>$D$2*tarifas!$D$12/24</f>
        <v>1.4541666666666666</v>
      </c>
      <c r="S5048" t="e">
        <f>VLOOKUP(E5048&amp;" "&amp;F5048,tarifas!$A$13:$D$20,4,FALSE)*P5048</f>
        <v>#N/A</v>
      </c>
      <c r="T5048">
        <f>IF(F5048="COD1",tarifas!$D$11*(SUMIFS($P$11:$P$8770,$F$11:$F$8770,"=COD1",$B$11:$B$8770,"="&amp;B5048)/COUNTIFS($F$11:$F$8770,"=COD1",$B$11:$B$8770,"="&amp;B5048))/COUNTIFS($A$11:$A$8770,"="&amp;A5048,$F$11:$F$8770,"=COD1"),0)</f>
        <v>0</v>
      </c>
      <c r="U5048" t="e">
        <f>(VLOOKUP(F5048,tarifas!$C$7:$D$10,2,FALSE)+tarifas!$D$21)*datos!P5048</f>
        <v>#N/A</v>
      </c>
      <c r="V5048" t="e">
        <f t="shared" si="714"/>
        <v>#N/A</v>
      </c>
      <c r="W5048">
        <f t="shared" si="715"/>
        <v>0</v>
      </c>
    </row>
    <row r="5049" spans="1:23" x14ac:dyDescent="0.25">
      <c r="A5049">
        <f t="shared" si="708"/>
        <v>208</v>
      </c>
      <c r="B5049">
        <f t="shared" si="709"/>
        <v>7</v>
      </c>
      <c r="C5049" s="1">
        <f t="shared" si="716"/>
        <v>41849.916666654448</v>
      </c>
      <c r="D5049" s="7">
        <v>0</v>
      </c>
      <c r="E5049" s="7"/>
      <c r="G5049">
        <v>46.6</v>
      </c>
      <c r="H5049" s="12">
        <v>196.02266561604091</v>
      </c>
      <c r="I5049" s="13">
        <f>$D$2*tarifas!$D$12/24</f>
        <v>1.4541666666666666</v>
      </c>
      <c r="J5049" s="13" t="e">
        <f>VLOOKUP(E5049&amp;" "&amp;F5049,tarifas!$A$13:$D$20,4,FALSE)*H5049</f>
        <v>#N/A</v>
      </c>
      <c r="K5049" s="13">
        <f>IF(F5049="COD1",tarifas!$D$11*(SUMIFS($H$11:$H$8770,$F$11:$F$8770,"=COD1",$B$11:$B$8770,"="&amp;B5049)/COUNTIFS($F$11:$F$8770,"=COD1",$B$11:$B$8770,"="&amp;B5049))/COUNTIFS($A$11:$A$8770,"="&amp;A5049,$F$11:$F$8770,"=COD1"),0)</f>
        <v>0</v>
      </c>
      <c r="L5049" s="13" t="e">
        <f>(VLOOKUP(F5049,tarifas!$C$7:$D$10,2,FALSE)+tarifas!$D$21)*datos!H5049</f>
        <v>#N/A</v>
      </c>
      <c r="M5049">
        <v>0</v>
      </c>
      <c r="N5049" s="13" t="e">
        <f t="shared" si="710"/>
        <v>#N/A</v>
      </c>
      <c r="O5049">
        <f t="shared" si="711"/>
        <v>0</v>
      </c>
      <c r="P5049" s="12">
        <f t="shared" si="712"/>
        <v>196.02266561604091</v>
      </c>
      <c r="Q5049">
        <f t="shared" si="713"/>
        <v>0</v>
      </c>
      <c r="R5049">
        <f>$D$2*tarifas!$D$12/24</f>
        <v>1.4541666666666666</v>
      </c>
      <c r="S5049" t="e">
        <f>VLOOKUP(E5049&amp;" "&amp;F5049,tarifas!$A$13:$D$20,4,FALSE)*P5049</f>
        <v>#N/A</v>
      </c>
      <c r="T5049">
        <f>IF(F5049="COD1",tarifas!$D$11*(SUMIFS($P$11:$P$8770,$F$11:$F$8770,"=COD1",$B$11:$B$8770,"="&amp;B5049)/COUNTIFS($F$11:$F$8770,"=COD1",$B$11:$B$8770,"="&amp;B5049))/COUNTIFS($A$11:$A$8770,"="&amp;A5049,$F$11:$F$8770,"=COD1"),0)</f>
        <v>0</v>
      </c>
      <c r="U5049" t="e">
        <f>(VLOOKUP(F5049,tarifas!$C$7:$D$10,2,FALSE)+tarifas!$D$21)*datos!P5049</f>
        <v>#N/A</v>
      </c>
      <c r="V5049" t="e">
        <f t="shared" si="714"/>
        <v>#N/A</v>
      </c>
      <c r="W5049">
        <f t="shared" si="715"/>
        <v>0</v>
      </c>
    </row>
    <row r="5050" spans="1:23" x14ac:dyDescent="0.25">
      <c r="A5050">
        <f t="shared" si="708"/>
        <v>208</v>
      </c>
      <c r="B5050">
        <f t="shared" si="709"/>
        <v>7</v>
      </c>
      <c r="C5050" s="1">
        <f t="shared" si="716"/>
        <v>41849.958333321112</v>
      </c>
      <c r="D5050" s="7">
        <v>0</v>
      </c>
      <c r="E5050" s="7"/>
      <c r="G5050">
        <v>39.44</v>
      </c>
      <c r="H5050" s="12">
        <v>186.18630291692276</v>
      </c>
      <c r="I5050" s="13">
        <f>$D$2*tarifas!$D$12/24</f>
        <v>1.4541666666666666</v>
      </c>
      <c r="J5050" s="13" t="e">
        <f>VLOOKUP(E5050&amp;" "&amp;F5050,tarifas!$A$13:$D$20,4,FALSE)*H5050</f>
        <v>#N/A</v>
      </c>
      <c r="K5050" s="13">
        <f>IF(F5050="COD1",tarifas!$D$11*(SUMIFS($H$11:$H$8770,$F$11:$F$8770,"=COD1",$B$11:$B$8770,"="&amp;B5050)/COUNTIFS($F$11:$F$8770,"=COD1",$B$11:$B$8770,"="&amp;B5050))/COUNTIFS($A$11:$A$8770,"="&amp;A5050,$F$11:$F$8770,"=COD1"),0)</f>
        <v>0</v>
      </c>
      <c r="L5050" s="13" t="e">
        <f>(VLOOKUP(F5050,tarifas!$C$7:$D$10,2,FALSE)+tarifas!$D$21)*datos!H5050</f>
        <v>#N/A</v>
      </c>
      <c r="M5050">
        <v>0</v>
      </c>
      <c r="N5050" s="13" t="e">
        <f t="shared" si="710"/>
        <v>#N/A</v>
      </c>
      <c r="O5050">
        <f t="shared" si="711"/>
        <v>0</v>
      </c>
      <c r="P5050" s="12">
        <f t="shared" si="712"/>
        <v>186.18630291692276</v>
      </c>
      <c r="Q5050">
        <f t="shared" si="713"/>
        <v>0</v>
      </c>
      <c r="R5050">
        <f>$D$2*tarifas!$D$12/24</f>
        <v>1.4541666666666666</v>
      </c>
      <c r="S5050" t="e">
        <f>VLOOKUP(E5050&amp;" "&amp;F5050,tarifas!$A$13:$D$20,4,FALSE)*P5050</f>
        <v>#N/A</v>
      </c>
      <c r="T5050">
        <f>IF(F5050="COD1",tarifas!$D$11*(SUMIFS($P$11:$P$8770,$F$11:$F$8770,"=COD1",$B$11:$B$8770,"="&amp;B5050)/COUNTIFS($F$11:$F$8770,"=COD1",$B$11:$B$8770,"="&amp;B5050))/COUNTIFS($A$11:$A$8770,"="&amp;A5050,$F$11:$F$8770,"=COD1"),0)</f>
        <v>0</v>
      </c>
      <c r="U5050" t="e">
        <f>(VLOOKUP(F5050,tarifas!$C$7:$D$10,2,FALSE)+tarifas!$D$21)*datos!P5050</f>
        <v>#N/A</v>
      </c>
      <c r="V5050" t="e">
        <f t="shared" si="714"/>
        <v>#N/A</v>
      </c>
      <c r="W5050">
        <f t="shared" si="715"/>
        <v>0</v>
      </c>
    </row>
    <row r="5051" spans="1:23" x14ac:dyDescent="0.25">
      <c r="A5051">
        <f t="shared" si="708"/>
        <v>209</v>
      </c>
      <c r="B5051">
        <f t="shared" si="709"/>
        <v>7</v>
      </c>
      <c r="C5051" s="1">
        <f t="shared" si="716"/>
        <v>41849.999999987776</v>
      </c>
      <c r="D5051" s="7">
        <v>0</v>
      </c>
      <c r="E5051" s="7"/>
      <c r="G5051">
        <v>37.5</v>
      </c>
      <c r="H5051" s="12">
        <v>183.90026591032191</v>
      </c>
      <c r="I5051" s="13">
        <f>$D$2*tarifas!$D$12/24</f>
        <v>1.4541666666666666</v>
      </c>
      <c r="J5051" s="13" t="e">
        <f>VLOOKUP(E5051&amp;" "&amp;F5051,tarifas!$A$13:$D$20,4,FALSE)*H5051</f>
        <v>#N/A</v>
      </c>
      <c r="K5051" s="13">
        <f>IF(F5051="COD1",tarifas!$D$11*(SUMIFS($H$11:$H$8770,$F$11:$F$8770,"=COD1",$B$11:$B$8770,"="&amp;B5051)/COUNTIFS($F$11:$F$8770,"=COD1",$B$11:$B$8770,"="&amp;B5051))/COUNTIFS($A$11:$A$8770,"="&amp;A5051,$F$11:$F$8770,"=COD1"),0)</f>
        <v>0</v>
      </c>
      <c r="L5051" s="13" t="e">
        <f>(VLOOKUP(F5051,tarifas!$C$7:$D$10,2,FALSE)+tarifas!$D$21)*datos!H5051</f>
        <v>#N/A</v>
      </c>
      <c r="M5051">
        <v>0</v>
      </c>
      <c r="N5051" s="13" t="e">
        <f t="shared" si="710"/>
        <v>#N/A</v>
      </c>
      <c r="O5051">
        <f t="shared" si="711"/>
        <v>0</v>
      </c>
      <c r="P5051" s="12">
        <f t="shared" si="712"/>
        <v>183.90026591032191</v>
      </c>
      <c r="Q5051">
        <f t="shared" si="713"/>
        <v>0</v>
      </c>
      <c r="R5051">
        <f>$D$2*tarifas!$D$12/24</f>
        <v>1.4541666666666666</v>
      </c>
      <c r="S5051" t="e">
        <f>VLOOKUP(E5051&amp;" "&amp;F5051,tarifas!$A$13:$D$20,4,FALSE)*P5051</f>
        <v>#N/A</v>
      </c>
      <c r="T5051">
        <f>IF(F5051="COD1",tarifas!$D$11*(SUMIFS($P$11:$P$8770,$F$11:$F$8770,"=COD1",$B$11:$B$8770,"="&amp;B5051)/COUNTIFS($F$11:$F$8770,"=COD1",$B$11:$B$8770,"="&amp;B5051))/COUNTIFS($A$11:$A$8770,"="&amp;A5051,$F$11:$F$8770,"=COD1"),0)</f>
        <v>0</v>
      </c>
      <c r="U5051" t="e">
        <f>(VLOOKUP(F5051,tarifas!$C$7:$D$10,2,FALSE)+tarifas!$D$21)*datos!P5051</f>
        <v>#N/A</v>
      </c>
      <c r="V5051" t="e">
        <f t="shared" si="714"/>
        <v>#N/A</v>
      </c>
      <c r="W5051">
        <f t="shared" si="715"/>
        <v>0</v>
      </c>
    </row>
    <row r="5052" spans="1:23" x14ac:dyDescent="0.25">
      <c r="A5052">
        <f t="shared" si="708"/>
        <v>209</v>
      </c>
      <c r="B5052">
        <f t="shared" si="709"/>
        <v>7</v>
      </c>
      <c r="C5052" s="1">
        <f t="shared" si="716"/>
        <v>41850.041666654441</v>
      </c>
      <c r="D5052" s="7">
        <v>0</v>
      </c>
      <c r="E5052" s="7"/>
      <c r="G5052">
        <v>35.5</v>
      </c>
      <c r="H5052" s="12">
        <v>179.64808355425549</v>
      </c>
      <c r="I5052" s="13">
        <f>$D$2*tarifas!$D$12/24</f>
        <v>1.4541666666666666</v>
      </c>
      <c r="J5052" s="13" t="e">
        <f>VLOOKUP(E5052&amp;" "&amp;F5052,tarifas!$A$13:$D$20,4,FALSE)*H5052</f>
        <v>#N/A</v>
      </c>
      <c r="K5052" s="13">
        <f>IF(F5052="COD1",tarifas!$D$11*(SUMIFS($H$11:$H$8770,$F$11:$F$8770,"=COD1",$B$11:$B$8770,"="&amp;B5052)/COUNTIFS($F$11:$F$8770,"=COD1",$B$11:$B$8770,"="&amp;B5052))/COUNTIFS($A$11:$A$8770,"="&amp;A5052,$F$11:$F$8770,"=COD1"),0)</f>
        <v>0</v>
      </c>
      <c r="L5052" s="13" t="e">
        <f>(VLOOKUP(F5052,tarifas!$C$7:$D$10,2,FALSE)+tarifas!$D$21)*datos!H5052</f>
        <v>#N/A</v>
      </c>
      <c r="M5052">
        <v>0</v>
      </c>
      <c r="N5052" s="13" t="e">
        <f t="shared" si="710"/>
        <v>#N/A</v>
      </c>
      <c r="O5052">
        <f t="shared" si="711"/>
        <v>0</v>
      </c>
      <c r="P5052" s="12">
        <f t="shared" si="712"/>
        <v>179.64808355425549</v>
      </c>
      <c r="Q5052">
        <f t="shared" si="713"/>
        <v>0</v>
      </c>
      <c r="R5052">
        <f>$D$2*tarifas!$D$12/24</f>
        <v>1.4541666666666666</v>
      </c>
      <c r="S5052" t="e">
        <f>VLOOKUP(E5052&amp;" "&amp;F5052,tarifas!$A$13:$D$20,4,FALSE)*P5052</f>
        <v>#N/A</v>
      </c>
      <c r="T5052">
        <f>IF(F5052="COD1",tarifas!$D$11*(SUMIFS($P$11:$P$8770,$F$11:$F$8770,"=COD1",$B$11:$B$8770,"="&amp;B5052)/COUNTIFS($F$11:$F$8770,"=COD1",$B$11:$B$8770,"="&amp;B5052))/COUNTIFS($A$11:$A$8770,"="&amp;A5052,$F$11:$F$8770,"=COD1"),0)</f>
        <v>0</v>
      </c>
      <c r="U5052" t="e">
        <f>(VLOOKUP(F5052,tarifas!$C$7:$D$10,2,FALSE)+tarifas!$D$21)*datos!P5052</f>
        <v>#N/A</v>
      </c>
      <c r="V5052" t="e">
        <f t="shared" si="714"/>
        <v>#N/A</v>
      </c>
      <c r="W5052">
        <f t="shared" si="715"/>
        <v>0</v>
      </c>
    </row>
    <row r="5053" spans="1:23" x14ac:dyDescent="0.25">
      <c r="A5053">
        <f t="shared" si="708"/>
        <v>209</v>
      </c>
      <c r="B5053">
        <f t="shared" si="709"/>
        <v>7</v>
      </c>
      <c r="C5053" s="1">
        <f t="shared" si="716"/>
        <v>41850.083333321105</v>
      </c>
      <c r="D5053" s="7">
        <v>0</v>
      </c>
      <c r="E5053" s="7"/>
      <c r="G5053">
        <v>36.799999999999997</v>
      </c>
      <c r="H5053" s="12">
        <v>167.6271843674794</v>
      </c>
      <c r="I5053" s="13">
        <f>$D$2*tarifas!$D$12/24</f>
        <v>1.4541666666666666</v>
      </c>
      <c r="J5053" s="13" t="e">
        <f>VLOOKUP(E5053&amp;" "&amp;F5053,tarifas!$A$13:$D$20,4,FALSE)*H5053</f>
        <v>#N/A</v>
      </c>
      <c r="K5053" s="13">
        <f>IF(F5053="COD1",tarifas!$D$11*(SUMIFS($H$11:$H$8770,$F$11:$F$8770,"=COD1",$B$11:$B$8770,"="&amp;B5053)/COUNTIFS($F$11:$F$8770,"=COD1",$B$11:$B$8770,"="&amp;B5053))/COUNTIFS($A$11:$A$8770,"="&amp;A5053,$F$11:$F$8770,"=COD1"),0)</f>
        <v>0</v>
      </c>
      <c r="L5053" s="13" t="e">
        <f>(VLOOKUP(F5053,tarifas!$C$7:$D$10,2,FALSE)+tarifas!$D$21)*datos!H5053</f>
        <v>#N/A</v>
      </c>
      <c r="M5053">
        <v>0</v>
      </c>
      <c r="N5053" s="13" t="e">
        <f t="shared" si="710"/>
        <v>#N/A</v>
      </c>
      <c r="O5053">
        <f t="shared" si="711"/>
        <v>0</v>
      </c>
      <c r="P5053" s="12">
        <f t="shared" si="712"/>
        <v>167.6271843674794</v>
      </c>
      <c r="Q5053">
        <f t="shared" si="713"/>
        <v>0</v>
      </c>
      <c r="R5053">
        <f>$D$2*tarifas!$D$12/24</f>
        <v>1.4541666666666666</v>
      </c>
      <c r="S5053" t="e">
        <f>VLOOKUP(E5053&amp;" "&amp;F5053,tarifas!$A$13:$D$20,4,FALSE)*P5053</f>
        <v>#N/A</v>
      </c>
      <c r="T5053">
        <f>IF(F5053="COD1",tarifas!$D$11*(SUMIFS($P$11:$P$8770,$F$11:$F$8770,"=COD1",$B$11:$B$8770,"="&amp;B5053)/COUNTIFS($F$11:$F$8770,"=COD1",$B$11:$B$8770,"="&amp;B5053))/COUNTIFS($A$11:$A$8770,"="&amp;A5053,$F$11:$F$8770,"=COD1"),0)</f>
        <v>0</v>
      </c>
      <c r="U5053" t="e">
        <f>(VLOOKUP(F5053,tarifas!$C$7:$D$10,2,FALSE)+tarifas!$D$21)*datos!P5053</f>
        <v>#N/A</v>
      </c>
      <c r="V5053" t="e">
        <f t="shared" si="714"/>
        <v>#N/A</v>
      </c>
      <c r="W5053">
        <f t="shared" si="715"/>
        <v>0</v>
      </c>
    </row>
    <row r="5054" spans="1:23" x14ac:dyDescent="0.25">
      <c r="A5054">
        <f t="shared" si="708"/>
        <v>209</v>
      </c>
      <c r="B5054">
        <f t="shared" si="709"/>
        <v>7</v>
      </c>
      <c r="C5054" s="1">
        <f t="shared" si="716"/>
        <v>41850.124999987769</v>
      </c>
      <c r="D5054" s="7">
        <v>0</v>
      </c>
      <c r="E5054" s="7"/>
      <c r="G5054">
        <v>36.1</v>
      </c>
      <c r="H5054" s="12">
        <v>161.87437714970952</v>
      </c>
      <c r="I5054" s="13">
        <f>$D$2*tarifas!$D$12/24</f>
        <v>1.4541666666666666</v>
      </c>
      <c r="J5054" s="13" t="e">
        <f>VLOOKUP(E5054&amp;" "&amp;F5054,tarifas!$A$13:$D$20,4,FALSE)*H5054</f>
        <v>#N/A</v>
      </c>
      <c r="K5054" s="13">
        <f>IF(F5054="COD1",tarifas!$D$11*(SUMIFS($H$11:$H$8770,$F$11:$F$8770,"=COD1",$B$11:$B$8770,"="&amp;B5054)/COUNTIFS($F$11:$F$8770,"=COD1",$B$11:$B$8770,"="&amp;B5054))/COUNTIFS($A$11:$A$8770,"="&amp;A5054,$F$11:$F$8770,"=COD1"),0)</f>
        <v>0</v>
      </c>
      <c r="L5054" s="13" t="e">
        <f>(VLOOKUP(F5054,tarifas!$C$7:$D$10,2,FALSE)+tarifas!$D$21)*datos!H5054</f>
        <v>#N/A</v>
      </c>
      <c r="M5054">
        <v>0</v>
      </c>
      <c r="N5054" s="13" t="e">
        <f t="shared" si="710"/>
        <v>#N/A</v>
      </c>
      <c r="O5054">
        <f t="shared" si="711"/>
        <v>0</v>
      </c>
      <c r="P5054" s="12">
        <f t="shared" si="712"/>
        <v>161.87437714970952</v>
      </c>
      <c r="Q5054">
        <f t="shared" si="713"/>
        <v>0</v>
      </c>
      <c r="R5054">
        <f>$D$2*tarifas!$D$12/24</f>
        <v>1.4541666666666666</v>
      </c>
      <c r="S5054" t="e">
        <f>VLOOKUP(E5054&amp;" "&amp;F5054,tarifas!$A$13:$D$20,4,FALSE)*P5054</f>
        <v>#N/A</v>
      </c>
      <c r="T5054">
        <f>IF(F5054="COD1",tarifas!$D$11*(SUMIFS($P$11:$P$8770,$F$11:$F$8770,"=COD1",$B$11:$B$8770,"="&amp;B5054)/COUNTIFS($F$11:$F$8770,"=COD1",$B$11:$B$8770,"="&amp;B5054))/COUNTIFS($A$11:$A$8770,"="&amp;A5054,$F$11:$F$8770,"=COD1"),0)</f>
        <v>0</v>
      </c>
      <c r="U5054" t="e">
        <f>(VLOOKUP(F5054,tarifas!$C$7:$D$10,2,FALSE)+tarifas!$D$21)*datos!P5054</f>
        <v>#N/A</v>
      </c>
      <c r="V5054" t="e">
        <f t="shared" si="714"/>
        <v>#N/A</v>
      </c>
      <c r="W5054">
        <f t="shared" si="715"/>
        <v>0</v>
      </c>
    </row>
    <row r="5055" spans="1:23" x14ac:dyDescent="0.25">
      <c r="A5055">
        <f t="shared" si="708"/>
        <v>209</v>
      </c>
      <c r="B5055">
        <f t="shared" si="709"/>
        <v>7</v>
      </c>
      <c r="C5055" s="1">
        <f t="shared" si="716"/>
        <v>41850.166666654433</v>
      </c>
      <c r="D5055" s="7">
        <v>0</v>
      </c>
      <c r="E5055" s="7"/>
      <c r="G5055">
        <v>36.9</v>
      </c>
      <c r="H5055" s="12">
        <v>161.58748890629727</v>
      </c>
      <c r="I5055" s="13">
        <f>$D$2*tarifas!$D$12/24</f>
        <v>1.4541666666666666</v>
      </c>
      <c r="J5055" s="13" t="e">
        <f>VLOOKUP(E5055&amp;" "&amp;F5055,tarifas!$A$13:$D$20,4,FALSE)*H5055</f>
        <v>#N/A</v>
      </c>
      <c r="K5055" s="13">
        <f>IF(F5055="COD1",tarifas!$D$11*(SUMIFS($H$11:$H$8770,$F$11:$F$8770,"=COD1",$B$11:$B$8770,"="&amp;B5055)/COUNTIFS($F$11:$F$8770,"=COD1",$B$11:$B$8770,"="&amp;B5055))/COUNTIFS($A$11:$A$8770,"="&amp;A5055,$F$11:$F$8770,"=COD1"),0)</f>
        <v>0</v>
      </c>
      <c r="L5055" s="13" t="e">
        <f>(VLOOKUP(F5055,tarifas!$C$7:$D$10,2,FALSE)+tarifas!$D$21)*datos!H5055</f>
        <v>#N/A</v>
      </c>
      <c r="M5055">
        <v>0</v>
      </c>
      <c r="N5055" s="13" t="e">
        <f t="shared" si="710"/>
        <v>#N/A</v>
      </c>
      <c r="O5055">
        <f t="shared" si="711"/>
        <v>0</v>
      </c>
      <c r="P5055" s="12">
        <f t="shared" si="712"/>
        <v>161.58748890629727</v>
      </c>
      <c r="Q5055">
        <f t="shared" si="713"/>
        <v>0</v>
      </c>
      <c r="R5055">
        <f>$D$2*tarifas!$D$12/24</f>
        <v>1.4541666666666666</v>
      </c>
      <c r="S5055" t="e">
        <f>VLOOKUP(E5055&amp;" "&amp;F5055,tarifas!$A$13:$D$20,4,FALSE)*P5055</f>
        <v>#N/A</v>
      </c>
      <c r="T5055">
        <f>IF(F5055="COD1",tarifas!$D$11*(SUMIFS($P$11:$P$8770,$F$11:$F$8770,"=COD1",$B$11:$B$8770,"="&amp;B5055)/COUNTIFS($F$11:$F$8770,"=COD1",$B$11:$B$8770,"="&amp;B5055))/COUNTIFS($A$11:$A$8770,"="&amp;A5055,$F$11:$F$8770,"=COD1"),0)</f>
        <v>0</v>
      </c>
      <c r="U5055" t="e">
        <f>(VLOOKUP(F5055,tarifas!$C$7:$D$10,2,FALSE)+tarifas!$D$21)*datos!P5055</f>
        <v>#N/A</v>
      </c>
      <c r="V5055" t="e">
        <f t="shared" si="714"/>
        <v>#N/A</v>
      </c>
      <c r="W5055">
        <f t="shared" si="715"/>
        <v>0</v>
      </c>
    </row>
    <row r="5056" spans="1:23" x14ac:dyDescent="0.25">
      <c r="A5056">
        <f t="shared" si="708"/>
        <v>209</v>
      </c>
      <c r="B5056">
        <f t="shared" si="709"/>
        <v>7</v>
      </c>
      <c r="C5056" s="1">
        <f t="shared" si="716"/>
        <v>41850.208333321098</v>
      </c>
      <c r="D5056" s="7">
        <v>0</v>
      </c>
      <c r="E5056" s="7"/>
      <c r="G5056">
        <v>39.33</v>
      </c>
      <c r="H5056" s="12">
        <v>161.32978180122723</v>
      </c>
      <c r="I5056" s="13">
        <f>$D$2*tarifas!$D$12/24</f>
        <v>1.4541666666666666</v>
      </c>
      <c r="J5056" s="13" t="e">
        <f>VLOOKUP(E5056&amp;" "&amp;F5056,tarifas!$A$13:$D$20,4,FALSE)*H5056</f>
        <v>#N/A</v>
      </c>
      <c r="K5056" s="13">
        <f>IF(F5056="COD1",tarifas!$D$11*(SUMIFS($H$11:$H$8770,$F$11:$F$8770,"=COD1",$B$11:$B$8770,"="&amp;B5056)/COUNTIFS($F$11:$F$8770,"=COD1",$B$11:$B$8770,"="&amp;B5056))/COUNTIFS($A$11:$A$8770,"="&amp;A5056,$F$11:$F$8770,"=COD1"),0)</f>
        <v>0</v>
      </c>
      <c r="L5056" s="13" t="e">
        <f>(VLOOKUP(F5056,tarifas!$C$7:$D$10,2,FALSE)+tarifas!$D$21)*datos!H5056</f>
        <v>#N/A</v>
      </c>
      <c r="M5056">
        <v>4.1715900000000001</v>
      </c>
      <c r="N5056" s="13" t="e">
        <f t="shared" si="710"/>
        <v>#N/A</v>
      </c>
      <c r="O5056">
        <f t="shared" si="711"/>
        <v>4.1715900000000001</v>
      </c>
      <c r="P5056" s="12">
        <f t="shared" si="712"/>
        <v>157.15819180122722</v>
      </c>
      <c r="Q5056">
        <f t="shared" si="713"/>
        <v>0</v>
      </c>
      <c r="R5056">
        <f>$D$2*tarifas!$D$12/24</f>
        <v>1.4541666666666666</v>
      </c>
      <c r="S5056" t="e">
        <f>VLOOKUP(E5056&amp;" "&amp;F5056,tarifas!$A$13:$D$20,4,FALSE)*P5056</f>
        <v>#N/A</v>
      </c>
      <c r="T5056">
        <f>IF(F5056="COD1",tarifas!$D$11*(SUMIFS($P$11:$P$8770,$F$11:$F$8770,"=COD1",$B$11:$B$8770,"="&amp;B5056)/COUNTIFS($F$11:$F$8770,"=COD1",$B$11:$B$8770,"="&amp;B5056))/COUNTIFS($A$11:$A$8770,"="&amp;A5056,$F$11:$F$8770,"=COD1"),0)</f>
        <v>0</v>
      </c>
      <c r="U5056" t="e">
        <f>(VLOOKUP(F5056,tarifas!$C$7:$D$10,2,FALSE)+tarifas!$D$21)*datos!P5056</f>
        <v>#N/A</v>
      </c>
      <c r="V5056" t="e">
        <f t="shared" si="714"/>
        <v>#N/A</v>
      </c>
      <c r="W5056">
        <f t="shared" si="715"/>
        <v>0</v>
      </c>
    </row>
    <row r="5057" spans="1:23" x14ac:dyDescent="0.25">
      <c r="A5057">
        <f t="shared" si="708"/>
        <v>209</v>
      </c>
      <c r="B5057">
        <f t="shared" si="709"/>
        <v>7</v>
      </c>
      <c r="C5057" s="1">
        <f t="shared" si="716"/>
        <v>41850.249999987762</v>
      </c>
      <c r="D5057" s="7">
        <v>8.7575757575757596</v>
      </c>
      <c r="E5057" s="7"/>
      <c r="G5057">
        <v>40</v>
      </c>
      <c r="H5057" s="12">
        <v>179.37246517285166</v>
      </c>
      <c r="I5057" s="13">
        <f>$D$2*tarifas!$D$12/24</f>
        <v>1.4541666666666666</v>
      </c>
      <c r="J5057" s="13" t="e">
        <f>VLOOKUP(E5057&amp;" "&amp;F5057,tarifas!$A$13:$D$20,4,FALSE)*H5057</f>
        <v>#N/A</v>
      </c>
      <c r="K5057" s="13">
        <f>IF(F5057="COD1",tarifas!$D$11*(SUMIFS($H$11:$H$8770,$F$11:$F$8770,"=COD1",$B$11:$B$8770,"="&amp;B5057)/COUNTIFS($F$11:$F$8770,"=COD1",$B$11:$B$8770,"="&amp;B5057))/COUNTIFS($A$11:$A$8770,"="&amp;A5057,$F$11:$F$8770,"=COD1"),0)</f>
        <v>0</v>
      </c>
      <c r="L5057" s="13" t="e">
        <f>(VLOOKUP(F5057,tarifas!$C$7:$D$10,2,FALSE)+tarifas!$D$21)*datos!H5057</f>
        <v>#N/A</v>
      </c>
      <c r="M5057">
        <v>33.228190000000005</v>
      </c>
      <c r="N5057" s="13" t="e">
        <f t="shared" si="710"/>
        <v>#N/A</v>
      </c>
      <c r="O5057">
        <f t="shared" si="711"/>
        <v>33.228190000000005</v>
      </c>
      <c r="P5057" s="12">
        <f t="shared" si="712"/>
        <v>146.14427517285165</v>
      </c>
      <c r="Q5057">
        <f t="shared" si="713"/>
        <v>0</v>
      </c>
      <c r="R5057">
        <f>$D$2*tarifas!$D$12/24</f>
        <v>1.4541666666666666</v>
      </c>
      <c r="S5057" t="e">
        <f>VLOOKUP(E5057&amp;" "&amp;F5057,tarifas!$A$13:$D$20,4,FALSE)*P5057</f>
        <v>#N/A</v>
      </c>
      <c r="T5057">
        <f>IF(F5057="COD1",tarifas!$D$11*(SUMIFS($P$11:$P$8770,$F$11:$F$8770,"=COD1",$B$11:$B$8770,"="&amp;B5057)/COUNTIFS($F$11:$F$8770,"=COD1",$B$11:$B$8770,"="&amp;B5057))/COUNTIFS($A$11:$A$8770,"="&amp;A5057,$F$11:$F$8770,"=COD1"),0)</f>
        <v>0</v>
      </c>
      <c r="U5057" t="e">
        <f>(VLOOKUP(F5057,tarifas!$C$7:$D$10,2,FALSE)+tarifas!$D$21)*datos!P5057</f>
        <v>#N/A</v>
      </c>
      <c r="V5057" t="e">
        <f t="shared" si="714"/>
        <v>#N/A</v>
      </c>
      <c r="W5057">
        <f t="shared" si="715"/>
        <v>0</v>
      </c>
    </row>
    <row r="5058" spans="1:23" x14ac:dyDescent="0.25">
      <c r="A5058">
        <f t="shared" si="708"/>
        <v>209</v>
      </c>
      <c r="B5058">
        <f t="shared" si="709"/>
        <v>7</v>
      </c>
      <c r="C5058" s="1">
        <f t="shared" si="716"/>
        <v>41850.291666654426</v>
      </c>
      <c r="D5058" s="7">
        <v>69.545454545454547</v>
      </c>
      <c r="E5058" s="7"/>
      <c r="G5058">
        <v>45.4</v>
      </c>
      <c r="H5058" s="12">
        <v>234.49413652196691</v>
      </c>
      <c r="I5058" s="13">
        <f>$D$2*tarifas!$D$12/24</f>
        <v>1.4541666666666666</v>
      </c>
      <c r="J5058" s="13" t="e">
        <f>VLOOKUP(E5058&amp;" "&amp;F5058,tarifas!$A$13:$D$20,4,FALSE)*H5058</f>
        <v>#N/A</v>
      </c>
      <c r="K5058" s="13">
        <f>IF(F5058="COD1",tarifas!$D$11*(SUMIFS($H$11:$H$8770,$F$11:$F$8770,"=COD1",$B$11:$B$8770,"="&amp;B5058)/COUNTIFS($F$11:$F$8770,"=COD1",$B$11:$B$8770,"="&amp;B5058))/COUNTIFS($A$11:$A$8770,"="&amp;A5058,$F$11:$F$8770,"=COD1"),0)</f>
        <v>0</v>
      </c>
      <c r="L5058" s="13" t="e">
        <f>(VLOOKUP(F5058,tarifas!$C$7:$D$10,2,FALSE)+tarifas!$D$21)*datos!H5058</f>
        <v>#N/A</v>
      </c>
      <c r="M5058">
        <v>163.28387000000001</v>
      </c>
      <c r="N5058" s="13" t="e">
        <f t="shared" si="710"/>
        <v>#N/A</v>
      </c>
      <c r="O5058">
        <f t="shared" si="711"/>
        <v>163.28387000000001</v>
      </c>
      <c r="P5058" s="12">
        <f t="shared" si="712"/>
        <v>71.210266521966901</v>
      </c>
      <c r="Q5058">
        <f t="shared" si="713"/>
        <v>0</v>
      </c>
      <c r="R5058">
        <f>$D$2*tarifas!$D$12/24</f>
        <v>1.4541666666666666</v>
      </c>
      <c r="S5058" t="e">
        <f>VLOOKUP(E5058&amp;" "&amp;F5058,tarifas!$A$13:$D$20,4,FALSE)*P5058</f>
        <v>#N/A</v>
      </c>
      <c r="T5058">
        <f>IF(F5058="COD1",tarifas!$D$11*(SUMIFS($P$11:$P$8770,$F$11:$F$8770,"=COD1",$B$11:$B$8770,"="&amp;B5058)/COUNTIFS($F$11:$F$8770,"=COD1",$B$11:$B$8770,"="&amp;B5058))/COUNTIFS($A$11:$A$8770,"="&amp;A5058,$F$11:$F$8770,"=COD1"),0)</f>
        <v>0</v>
      </c>
      <c r="U5058" t="e">
        <f>(VLOOKUP(F5058,tarifas!$C$7:$D$10,2,FALSE)+tarifas!$D$21)*datos!P5058</f>
        <v>#N/A</v>
      </c>
      <c r="V5058" t="e">
        <f t="shared" si="714"/>
        <v>#N/A</v>
      </c>
      <c r="W5058">
        <f t="shared" si="715"/>
        <v>0</v>
      </c>
    </row>
    <row r="5059" spans="1:23" x14ac:dyDescent="0.25">
      <c r="A5059">
        <f t="shared" si="708"/>
        <v>209</v>
      </c>
      <c r="B5059">
        <f t="shared" si="709"/>
        <v>7</v>
      </c>
      <c r="C5059" s="1">
        <f t="shared" si="716"/>
        <v>41850.33333332109</v>
      </c>
      <c r="D5059" s="7">
        <v>238.77272727272731</v>
      </c>
      <c r="E5059" s="7"/>
      <c r="G5059">
        <v>49.83</v>
      </c>
      <c r="H5059" s="12">
        <v>352.37867609769859</v>
      </c>
      <c r="I5059" s="13">
        <f>$D$2*tarifas!$D$12/24</f>
        <v>1.4541666666666666</v>
      </c>
      <c r="J5059" s="13" t="e">
        <f>VLOOKUP(E5059&amp;" "&amp;F5059,tarifas!$A$13:$D$20,4,FALSE)*H5059</f>
        <v>#N/A</v>
      </c>
      <c r="K5059" s="13">
        <f>IF(F5059="COD1",tarifas!$D$11*(SUMIFS($H$11:$H$8770,$F$11:$F$8770,"=COD1",$B$11:$B$8770,"="&amp;B5059)/COUNTIFS($F$11:$F$8770,"=COD1",$B$11:$B$8770,"="&amp;B5059))/COUNTIFS($A$11:$A$8770,"="&amp;A5059,$F$11:$F$8770,"=COD1"),0)</f>
        <v>0</v>
      </c>
      <c r="L5059" s="13" t="e">
        <f>(VLOOKUP(F5059,tarifas!$C$7:$D$10,2,FALSE)+tarifas!$D$21)*datos!H5059</f>
        <v>#N/A</v>
      </c>
      <c r="M5059">
        <v>295.16829999999999</v>
      </c>
      <c r="N5059" s="13" t="e">
        <f t="shared" si="710"/>
        <v>#N/A</v>
      </c>
      <c r="O5059">
        <f t="shared" si="711"/>
        <v>295.16829999999999</v>
      </c>
      <c r="P5059" s="12">
        <f t="shared" si="712"/>
        <v>57.2103760976986</v>
      </c>
      <c r="Q5059">
        <f t="shared" si="713"/>
        <v>0</v>
      </c>
      <c r="R5059">
        <f>$D$2*tarifas!$D$12/24</f>
        <v>1.4541666666666666</v>
      </c>
      <c r="S5059" t="e">
        <f>VLOOKUP(E5059&amp;" "&amp;F5059,tarifas!$A$13:$D$20,4,FALSE)*P5059</f>
        <v>#N/A</v>
      </c>
      <c r="T5059">
        <f>IF(F5059="COD1",tarifas!$D$11*(SUMIFS($P$11:$P$8770,$F$11:$F$8770,"=COD1",$B$11:$B$8770,"="&amp;B5059)/COUNTIFS($F$11:$F$8770,"=COD1",$B$11:$B$8770,"="&amp;B5059))/COUNTIFS($A$11:$A$8770,"="&amp;A5059,$F$11:$F$8770,"=COD1"),0)</f>
        <v>0</v>
      </c>
      <c r="U5059" t="e">
        <f>(VLOOKUP(F5059,tarifas!$C$7:$D$10,2,FALSE)+tarifas!$D$21)*datos!P5059</f>
        <v>#N/A</v>
      </c>
      <c r="V5059" t="e">
        <f t="shared" si="714"/>
        <v>#N/A</v>
      </c>
      <c r="W5059">
        <f t="shared" si="715"/>
        <v>0</v>
      </c>
    </row>
    <row r="5060" spans="1:23" x14ac:dyDescent="0.25">
      <c r="A5060">
        <f t="shared" si="708"/>
        <v>209</v>
      </c>
      <c r="B5060">
        <f t="shared" si="709"/>
        <v>7</v>
      </c>
      <c r="C5060" s="1">
        <f t="shared" si="716"/>
        <v>41850.374999987755</v>
      </c>
      <c r="D5060" s="7">
        <v>423.71212121212125</v>
      </c>
      <c r="E5060" s="7"/>
      <c r="G5060">
        <v>54.28</v>
      </c>
      <c r="H5060" s="12">
        <v>433.0149433003686</v>
      </c>
      <c r="I5060" s="13">
        <f>$D$2*tarifas!$D$12/24</f>
        <v>1.4541666666666666</v>
      </c>
      <c r="J5060" s="13" t="e">
        <f>VLOOKUP(E5060&amp;" "&amp;F5060,tarifas!$A$13:$D$20,4,FALSE)*H5060</f>
        <v>#N/A</v>
      </c>
      <c r="K5060" s="13">
        <f>IF(F5060="COD1",tarifas!$D$11*(SUMIFS($H$11:$H$8770,$F$11:$F$8770,"=COD1",$B$11:$B$8770,"="&amp;B5060)/COUNTIFS($F$11:$F$8770,"=COD1",$B$11:$B$8770,"="&amp;B5060))/COUNTIFS($A$11:$A$8770,"="&amp;A5060,$F$11:$F$8770,"=COD1"),0)</f>
        <v>0</v>
      </c>
      <c r="L5060" s="13" t="e">
        <f>(VLOOKUP(F5060,tarifas!$C$7:$D$10,2,FALSE)+tarifas!$D$21)*datos!H5060</f>
        <v>#N/A</v>
      </c>
      <c r="M5060">
        <v>398.80158</v>
      </c>
      <c r="N5060" s="13" t="e">
        <f t="shared" si="710"/>
        <v>#N/A</v>
      </c>
      <c r="O5060">
        <f t="shared" si="711"/>
        <v>398.80158</v>
      </c>
      <c r="P5060" s="12">
        <f t="shared" si="712"/>
        <v>34.213363300368599</v>
      </c>
      <c r="Q5060">
        <f t="shared" si="713"/>
        <v>0</v>
      </c>
      <c r="R5060">
        <f>$D$2*tarifas!$D$12/24</f>
        <v>1.4541666666666666</v>
      </c>
      <c r="S5060" t="e">
        <f>VLOOKUP(E5060&amp;" "&amp;F5060,tarifas!$A$13:$D$20,4,FALSE)*P5060</f>
        <v>#N/A</v>
      </c>
      <c r="T5060">
        <f>IF(F5060="COD1",tarifas!$D$11*(SUMIFS($P$11:$P$8770,$F$11:$F$8770,"=COD1",$B$11:$B$8770,"="&amp;B5060)/COUNTIFS($F$11:$F$8770,"=COD1",$B$11:$B$8770,"="&amp;B5060))/COUNTIFS($A$11:$A$8770,"="&amp;A5060,$F$11:$F$8770,"=COD1"),0)</f>
        <v>0</v>
      </c>
      <c r="U5060" t="e">
        <f>(VLOOKUP(F5060,tarifas!$C$7:$D$10,2,FALSE)+tarifas!$D$21)*datos!P5060</f>
        <v>#N/A</v>
      </c>
      <c r="V5060" t="e">
        <f t="shared" si="714"/>
        <v>#N/A</v>
      </c>
      <c r="W5060">
        <f t="shared" si="715"/>
        <v>0</v>
      </c>
    </row>
    <row r="5061" spans="1:23" x14ac:dyDescent="0.25">
      <c r="A5061">
        <f t="shared" si="708"/>
        <v>209</v>
      </c>
      <c r="B5061">
        <f t="shared" si="709"/>
        <v>7</v>
      </c>
      <c r="C5061" s="1">
        <f t="shared" si="716"/>
        <v>41850.416666654419</v>
      </c>
      <c r="D5061" s="7">
        <v>582.63636363636374</v>
      </c>
      <c r="E5061" s="7"/>
      <c r="G5061">
        <v>54.22</v>
      </c>
      <c r="H5061" s="12">
        <v>496.13327592203427</v>
      </c>
      <c r="I5061" s="13">
        <f>$D$2*tarifas!$D$12/24</f>
        <v>1.4541666666666666</v>
      </c>
      <c r="J5061" s="13" t="e">
        <f>VLOOKUP(E5061&amp;" "&amp;F5061,tarifas!$A$13:$D$20,4,FALSE)*H5061</f>
        <v>#N/A</v>
      </c>
      <c r="K5061" s="13">
        <f>IF(F5061="COD1",tarifas!$D$11*(SUMIFS($H$11:$H$8770,$F$11:$F$8770,"=COD1",$B$11:$B$8770,"="&amp;B5061)/COUNTIFS($F$11:$F$8770,"=COD1",$B$11:$B$8770,"="&amp;B5061))/COUNTIFS($A$11:$A$8770,"="&amp;A5061,$F$11:$F$8770,"=COD1"),0)</f>
        <v>0</v>
      </c>
      <c r="L5061" s="13" t="e">
        <f>(VLOOKUP(F5061,tarifas!$C$7:$D$10,2,FALSE)+tarifas!$D$21)*datos!H5061</f>
        <v>#N/A</v>
      </c>
      <c r="M5061">
        <v>465.75252</v>
      </c>
      <c r="N5061" s="13" t="e">
        <f t="shared" si="710"/>
        <v>#N/A</v>
      </c>
      <c r="O5061">
        <f t="shared" si="711"/>
        <v>465.75252</v>
      </c>
      <c r="P5061" s="12">
        <f t="shared" si="712"/>
        <v>30.380755922034268</v>
      </c>
      <c r="Q5061">
        <f t="shared" si="713"/>
        <v>0</v>
      </c>
      <c r="R5061">
        <f>$D$2*tarifas!$D$12/24</f>
        <v>1.4541666666666666</v>
      </c>
      <c r="S5061" t="e">
        <f>VLOOKUP(E5061&amp;" "&amp;F5061,tarifas!$A$13:$D$20,4,FALSE)*P5061</f>
        <v>#N/A</v>
      </c>
      <c r="T5061">
        <f>IF(F5061="COD1",tarifas!$D$11*(SUMIFS($P$11:$P$8770,$F$11:$F$8770,"=COD1",$B$11:$B$8770,"="&amp;B5061)/COUNTIFS($F$11:$F$8770,"=COD1",$B$11:$B$8770,"="&amp;B5061))/COUNTIFS($A$11:$A$8770,"="&amp;A5061,$F$11:$F$8770,"=COD1"),0)</f>
        <v>0</v>
      </c>
      <c r="U5061" t="e">
        <f>(VLOOKUP(F5061,tarifas!$C$7:$D$10,2,FALSE)+tarifas!$D$21)*datos!P5061</f>
        <v>#N/A</v>
      </c>
      <c r="V5061" t="e">
        <f t="shared" si="714"/>
        <v>#N/A</v>
      </c>
      <c r="W5061">
        <f t="shared" si="715"/>
        <v>0</v>
      </c>
    </row>
    <row r="5062" spans="1:23" x14ac:dyDescent="0.25">
      <c r="A5062">
        <f t="shared" si="708"/>
        <v>209</v>
      </c>
      <c r="B5062">
        <f t="shared" si="709"/>
        <v>7</v>
      </c>
      <c r="C5062" s="1">
        <f t="shared" si="716"/>
        <v>41850.458333321083</v>
      </c>
      <c r="D5062" s="7">
        <v>691.33333333333348</v>
      </c>
      <c r="E5062" s="7"/>
      <c r="G5062">
        <v>55.96</v>
      </c>
      <c r="H5062" s="12">
        <v>395.16892632995223</v>
      </c>
      <c r="I5062" s="13">
        <f>$D$2*tarifas!$D$12/24</f>
        <v>1.4541666666666666</v>
      </c>
      <c r="J5062" s="13" t="e">
        <f>VLOOKUP(E5062&amp;" "&amp;F5062,tarifas!$A$13:$D$20,4,FALSE)*H5062</f>
        <v>#N/A</v>
      </c>
      <c r="K5062" s="13">
        <f>IF(F5062="COD1",tarifas!$D$11*(SUMIFS($H$11:$H$8770,$F$11:$F$8770,"=COD1",$B$11:$B$8770,"="&amp;B5062)/COUNTIFS($F$11:$F$8770,"=COD1",$B$11:$B$8770,"="&amp;B5062))/COUNTIFS($A$11:$A$8770,"="&amp;A5062,$F$11:$F$8770,"=COD1"),0)</f>
        <v>0</v>
      </c>
      <c r="L5062" s="13" t="e">
        <f>(VLOOKUP(F5062,tarifas!$C$7:$D$10,2,FALSE)+tarifas!$D$21)*datos!H5062</f>
        <v>#N/A</v>
      </c>
      <c r="M5062">
        <v>500.27199000000002</v>
      </c>
      <c r="N5062" s="13" t="e">
        <f t="shared" si="710"/>
        <v>#N/A</v>
      </c>
      <c r="O5062">
        <f t="shared" si="711"/>
        <v>395.16892632995223</v>
      </c>
      <c r="P5062" s="12">
        <f t="shared" si="712"/>
        <v>0</v>
      </c>
      <c r="Q5062">
        <f t="shared" si="713"/>
        <v>105.10306367004779</v>
      </c>
      <c r="R5062">
        <f>$D$2*tarifas!$D$12/24</f>
        <v>1.4541666666666666</v>
      </c>
      <c r="S5062" t="e">
        <f>VLOOKUP(E5062&amp;" "&amp;F5062,tarifas!$A$13:$D$20,4,FALSE)*P5062</f>
        <v>#N/A</v>
      </c>
      <c r="T5062">
        <f>IF(F5062="COD1",tarifas!$D$11*(SUMIFS($P$11:$P$8770,$F$11:$F$8770,"=COD1",$B$11:$B$8770,"="&amp;B5062)/COUNTIFS($F$11:$F$8770,"=COD1",$B$11:$B$8770,"="&amp;B5062))/COUNTIFS($A$11:$A$8770,"="&amp;A5062,$F$11:$F$8770,"=COD1"),0)</f>
        <v>0</v>
      </c>
      <c r="U5062" t="e">
        <f>(VLOOKUP(F5062,tarifas!$C$7:$D$10,2,FALSE)+tarifas!$D$21)*datos!P5062</f>
        <v>#N/A</v>
      </c>
      <c r="V5062" t="e">
        <f t="shared" si="714"/>
        <v>#N/A</v>
      </c>
      <c r="W5062">
        <f t="shared" si="715"/>
        <v>5.2934106986782874</v>
      </c>
    </row>
    <row r="5063" spans="1:23" x14ac:dyDescent="0.25">
      <c r="A5063">
        <f t="shared" si="708"/>
        <v>209</v>
      </c>
      <c r="B5063">
        <f t="shared" si="709"/>
        <v>7</v>
      </c>
      <c r="C5063" s="1">
        <f t="shared" si="716"/>
        <v>41850.499999987747</v>
      </c>
      <c r="D5063" s="7">
        <v>762.42424242424249</v>
      </c>
      <c r="E5063" s="7"/>
      <c r="G5063">
        <v>57</v>
      </c>
      <c r="H5063" s="12">
        <v>338.5785112252928</v>
      </c>
      <c r="I5063" s="13">
        <f>$D$2*tarifas!$D$12/24</f>
        <v>1.4541666666666666</v>
      </c>
      <c r="J5063" s="13" t="e">
        <f>VLOOKUP(E5063&amp;" "&amp;F5063,tarifas!$A$13:$D$20,4,FALSE)*H5063</f>
        <v>#N/A</v>
      </c>
      <c r="K5063" s="13">
        <f>IF(F5063="COD1",tarifas!$D$11*(SUMIFS($H$11:$H$8770,$F$11:$F$8770,"=COD1",$B$11:$B$8770,"="&amp;B5063)/COUNTIFS($F$11:$F$8770,"=COD1",$B$11:$B$8770,"="&amp;B5063))/COUNTIFS($A$11:$A$8770,"="&amp;A5063,$F$11:$F$8770,"=COD1"),0)</f>
        <v>0</v>
      </c>
      <c r="L5063" s="13" t="e">
        <f>(VLOOKUP(F5063,tarifas!$C$7:$D$10,2,FALSE)+tarifas!$D$21)*datos!H5063</f>
        <v>#N/A</v>
      </c>
      <c r="M5063">
        <v>501.70837999999998</v>
      </c>
      <c r="N5063" s="13" t="e">
        <f t="shared" si="710"/>
        <v>#N/A</v>
      </c>
      <c r="O5063">
        <f t="shared" si="711"/>
        <v>338.5785112252928</v>
      </c>
      <c r="P5063" s="12">
        <f t="shared" si="712"/>
        <v>0</v>
      </c>
      <c r="Q5063">
        <f t="shared" si="713"/>
        <v>163.12986877470718</v>
      </c>
      <c r="R5063">
        <f>$D$2*tarifas!$D$12/24</f>
        <v>1.4541666666666666</v>
      </c>
      <c r="S5063" t="e">
        <f>VLOOKUP(E5063&amp;" "&amp;F5063,tarifas!$A$13:$D$20,4,FALSE)*P5063</f>
        <v>#N/A</v>
      </c>
      <c r="T5063">
        <f>IF(F5063="COD1",tarifas!$D$11*(SUMIFS($P$11:$P$8770,$F$11:$F$8770,"=COD1",$B$11:$B$8770,"="&amp;B5063)/COUNTIFS($F$11:$F$8770,"=COD1",$B$11:$B$8770,"="&amp;B5063))/COUNTIFS($A$11:$A$8770,"="&amp;A5063,$F$11:$F$8770,"=COD1"),0)</f>
        <v>0</v>
      </c>
      <c r="U5063" t="e">
        <f>(VLOOKUP(F5063,tarifas!$C$7:$D$10,2,FALSE)+tarifas!$D$21)*datos!P5063</f>
        <v>#N/A</v>
      </c>
      <c r="V5063" t="e">
        <f t="shared" si="714"/>
        <v>#N/A</v>
      </c>
      <c r="W5063">
        <f t="shared" si="715"/>
        <v>8.3685622681424796</v>
      </c>
    </row>
    <row r="5064" spans="1:23" x14ac:dyDescent="0.25">
      <c r="A5064">
        <f t="shared" si="708"/>
        <v>209</v>
      </c>
      <c r="B5064">
        <f t="shared" si="709"/>
        <v>7</v>
      </c>
      <c r="C5064" s="1">
        <f t="shared" si="716"/>
        <v>41850.541666654412</v>
      </c>
      <c r="D5064" s="7">
        <v>790.5</v>
      </c>
      <c r="E5064" s="7"/>
      <c r="G5064">
        <v>55.43</v>
      </c>
      <c r="H5064" s="12">
        <v>442.15081818290537</v>
      </c>
      <c r="I5064" s="13">
        <f>$D$2*tarifas!$D$12/24</f>
        <v>1.4541666666666666</v>
      </c>
      <c r="J5064" s="13" t="e">
        <f>VLOOKUP(E5064&amp;" "&amp;F5064,tarifas!$A$13:$D$20,4,FALSE)*H5064</f>
        <v>#N/A</v>
      </c>
      <c r="K5064" s="13">
        <f>IF(F5064="COD1",tarifas!$D$11*(SUMIFS($H$11:$H$8770,$F$11:$F$8770,"=COD1",$B$11:$B$8770,"="&amp;B5064)/COUNTIFS($F$11:$F$8770,"=COD1",$B$11:$B$8770,"="&amp;B5064))/COUNTIFS($A$11:$A$8770,"="&amp;A5064,$F$11:$F$8770,"=COD1"),0)</f>
        <v>0</v>
      </c>
      <c r="L5064" s="13" t="e">
        <f>(VLOOKUP(F5064,tarifas!$C$7:$D$10,2,FALSE)+tarifas!$D$21)*datos!H5064</f>
        <v>#N/A</v>
      </c>
      <c r="M5064">
        <v>469.77638999999999</v>
      </c>
      <c r="N5064" s="13" t="e">
        <f t="shared" si="710"/>
        <v>#N/A</v>
      </c>
      <c r="O5064">
        <f t="shared" si="711"/>
        <v>442.15081818290537</v>
      </c>
      <c r="P5064" s="12">
        <f t="shared" si="712"/>
        <v>0</v>
      </c>
      <c r="Q5064">
        <f t="shared" si="713"/>
        <v>27.625571817094624</v>
      </c>
      <c r="R5064">
        <f>$D$2*tarifas!$D$12/24</f>
        <v>1.4541666666666666</v>
      </c>
      <c r="S5064" t="e">
        <f>VLOOKUP(E5064&amp;" "&amp;F5064,tarifas!$A$13:$D$20,4,FALSE)*P5064</f>
        <v>#N/A</v>
      </c>
      <c r="T5064">
        <f>IF(F5064="COD1",tarifas!$D$11*(SUMIFS($P$11:$P$8770,$F$11:$F$8770,"=COD1",$B$11:$B$8770,"="&amp;B5064)/COUNTIFS($F$11:$F$8770,"=COD1",$B$11:$B$8770,"="&amp;B5064))/COUNTIFS($A$11:$A$8770,"="&amp;A5064,$F$11:$F$8770,"=COD1"),0)</f>
        <v>0</v>
      </c>
      <c r="U5064" t="e">
        <f>(VLOOKUP(F5064,tarifas!$C$7:$D$10,2,FALSE)+tarifas!$D$21)*datos!P5064</f>
        <v>#N/A</v>
      </c>
      <c r="V5064" t="e">
        <f t="shared" si="714"/>
        <v>#N/A</v>
      </c>
      <c r="W5064">
        <f t="shared" si="715"/>
        <v>1.3781569012393995</v>
      </c>
    </row>
    <row r="5065" spans="1:23" x14ac:dyDescent="0.25">
      <c r="A5065">
        <f t="shared" si="708"/>
        <v>209</v>
      </c>
      <c r="B5065">
        <f t="shared" si="709"/>
        <v>7</v>
      </c>
      <c r="C5065" s="1">
        <f t="shared" si="716"/>
        <v>41850.583333321076</v>
      </c>
      <c r="D5065" s="7">
        <v>775.81818181818187</v>
      </c>
      <c r="E5065" s="7"/>
      <c r="G5065">
        <v>54.87</v>
      </c>
      <c r="H5065" s="12">
        <v>470.12781624341221</v>
      </c>
      <c r="I5065" s="13">
        <f>$D$2*tarifas!$D$12/24</f>
        <v>1.4541666666666666</v>
      </c>
      <c r="J5065" s="13" t="e">
        <f>VLOOKUP(E5065&amp;" "&amp;F5065,tarifas!$A$13:$D$20,4,FALSE)*H5065</f>
        <v>#N/A</v>
      </c>
      <c r="K5065" s="13">
        <f>IF(F5065="COD1",tarifas!$D$11*(SUMIFS($H$11:$H$8770,$F$11:$F$8770,"=COD1",$B$11:$B$8770,"="&amp;B5065)/COUNTIFS($F$11:$F$8770,"=COD1",$B$11:$B$8770,"="&amp;B5065))/COUNTIFS($A$11:$A$8770,"="&amp;A5065,$F$11:$F$8770,"=COD1"),0)</f>
        <v>0</v>
      </c>
      <c r="L5065" s="13" t="e">
        <f>(VLOOKUP(F5065,tarifas!$C$7:$D$10,2,FALSE)+tarifas!$D$21)*datos!H5065</f>
        <v>#N/A</v>
      </c>
      <c r="M5065">
        <v>409.61561</v>
      </c>
      <c r="N5065" s="13" t="e">
        <f t="shared" si="710"/>
        <v>#N/A</v>
      </c>
      <c r="O5065">
        <f t="shared" si="711"/>
        <v>409.61561</v>
      </c>
      <c r="P5065" s="12">
        <f t="shared" si="712"/>
        <v>60.512206243412209</v>
      </c>
      <c r="Q5065">
        <f t="shared" si="713"/>
        <v>0</v>
      </c>
      <c r="R5065">
        <f>$D$2*tarifas!$D$12/24</f>
        <v>1.4541666666666666</v>
      </c>
      <c r="S5065" t="e">
        <f>VLOOKUP(E5065&amp;" "&amp;F5065,tarifas!$A$13:$D$20,4,FALSE)*P5065</f>
        <v>#N/A</v>
      </c>
      <c r="T5065">
        <f>IF(F5065="COD1",tarifas!$D$11*(SUMIFS($P$11:$P$8770,$F$11:$F$8770,"=COD1",$B$11:$B$8770,"="&amp;B5065)/COUNTIFS($F$11:$F$8770,"=COD1",$B$11:$B$8770,"="&amp;B5065))/COUNTIFS($A$11:$A$8770,"="&amp;A5065,$F$11:$F$8770,"=COD1"),0)</f>
        <v>0</v>
      </c>
      <c r="U5065" t="e">
        <f>(VLOOKUP(F5065,tarifas!$C$7:$D$10,2,FALSE)+tarifas!$D$21)*datos!P5065</f>
        <v>#N/A</v>
      </c>
      <c r="V5065" t="e">
        <f t="shared" si="714"/>
        <v>#N/A</v>
      </c>
      <c r="W5065">
        <f t="shared" si="715"/>
        <v>0</v>
      </c>
    </row>
    <row r="5066" spans="1:23" x14ac:dyDescent="0.25">
      <c r="A5066">
        <f t="shared" si="708"/>
        <v>209</v>
      </c>
      <c r="B5066">
        <f t="shared" si="709"/>
        <v>7</v>
      </c>
      <c r="C5066" s="1">
        <f t="shared" si="716"/>
        <v>41850.62499998774</v>
      </c>
      <c r="D5066" s="7">
        <v>714.5151515151515</v>
      </c>
      <c r="E5066" s="7"/>
      <c r="G5066">
        <v>55.96</v>
      </c>
      <c r="H5066" s="12">
        <v>503.50444211054105</v>
      </c>
      <c r="I5066" s="13">
        <f>$D$2*tarifas!$D$12/24</f>
        <v>1.4541666666666666</v>
      </c>
      <c r="J5066" s="13" t="e">
        <f>VLOOKUP(E5066&amp;" "&amp;F5066,tarifas!$A$13:$D$20,4,FALSE)*H5066</f>
        <v>#N/A</v>
      </c>
      <c r="K5066" s="13">
        <f>IF(F5066="COD1",tarifas!$D$11*(SUMIFS($H$11:$H$8770,$F$11:$F$8770,"=COD1",$B$11:$B$8770,"="&amp;B5066)/COUNTIFS($F$11:$F$8770,"=COD1",$B$11:$B$8770,"="&amp;B5066))/COUNTIFS($A$11:$A$8770,"="&amp;A5066,$F$11:$F$8770,"=COD1"),0)</f>
        <v>0</v>
      </c>
      <c r="L5066" s="13" t="e">
        <f>(VLOOKUP(F5066,tarifas!$C$7:$D$10,2,FALSE)+tarifas!$D$21)*datos!H5066</f>
        <v>#N/A</v>
      </c>
      <c r="M5066">
        <v>322.54242999999997</v>
      </c>
      <c r="N5066" s="13" t="e">
        <f t="shared" si="710"/>
        <v>#N/A</v>
      </c>
      <c r="O5066">
        <f t="shared" si="711"/>
        <v>322.54242999999997</v>
      </c>
      <c r="P5066" s="12">
        <f t="shared" si="712"/>
        <v>180.96201211054108</v>
      </c>
      <c r="Q5066">
        <f t="shared" si="713"/>
        <v>0</v>
      </c>
      <c r="R5066">
        <f>$D$2*tarifas!$D$12/24</f>
        <v>1.4541666666666666</v>
      </c>
      <c r="S5066" t="e">
        <f>VLOOKUP(E5066&amp;" "&amp;F5066,tarifas!$A$13:$D$20,4,FALSE)*P5066</f>
        <v>#N/A</v>
      </c>
      <c r="T5066">
        <f>IF(F5066="COD1",tarifas!$D$11*(SUMIFS($P$11:$P$8770,$F$11:$F$8770,"=COD1",$B$11:$B$8770,"="&amp;B5066)/COUNTIFS($F$11:$F$8770,"=COD1",$B$11:$B$8770,"="&amp;B5066))/COUNTIFS($A$11:$A$8770,"="&amp;A5066,$F$11:$F$8770,"=COD1"),0)</f>
        <v>0</v>
      </c>
      <c r="U5066" t="e">
        <f>(VLOOKUP(F5066,tarifas!$C$7:$D$10,2,FALSE)+tarifas!$D$21)*datos!P5066</f>
        <v>#N/A</v>
      </c>
      <c r="V5066" t="e">
        <f t="shared" si="714"/>
        <v>#N/A</v>
      </c>
      <c r="W5066">
        <f t="shared" si="715"/>
        <v>0</v>
      </c>
    </row>
    <row r="5067" spans="1:23" x14ac:dyDescent="0.25">
      <c r="A5067">
        <f t="shared" si="708"/>
        <v>209</v>
      </c>
      <c r="B5067">
        <f t="shared" si="709"/>
        <v>7</v>
      </c>
      <c r="C5067" s="1">
        <f t="shared" si="716"/>
        <v>41850.666666654404</v>
      </c>
      <c r="D5067" s="7">
        <v>599.37878787878799</v>
      </c>
      <c r="E5067" s="7"/>
      <c r="G5067">
        <v>56.27</v>
      </c>
      <c r="H5067" s="12">
        <v>427.17816105307992</v>
      </c>
      <c r="I5067" s="13">
        <f>$D$2*tarifas!$D$12/24</f>
        <v>1.4541666666666666</v>
      </c>
      <c r="J5067" s="13" t="e">
        <f>VLOOKUP(E5067&amp;" "&amp;F5067,tarifas!$A$13:$D$20,4,FALSE)*H5067</f>
        <v>#N/A</v>
      </c>
      <c r="K5067" s="13">
        <f>IF(F5067="COD1",tarifas!$D$11*(SUMIFS($H$11:$H$8770,$F$11:$F$8770,"=COD1",$B$11:$B$8770,"="&amp;B5067)/COUNTIFS($F$11:$F$8770,"=COD1",$B$11:$B$8770,"="&amp;B5067))/COUNTIFS($A$11:$A$8770,"="&amp;A5067,$F$11:$F$8770,"=COD1"),0)</f>
        <v>0</v>
      </c>
      <c r="L5067" s="13" t="e">
        <f>(VLOOKUP(F5067,tarifas!$C$7:$D$10,2,FALSE)+tarifas!$D$21)*datos!H5067</f>
        <v>#N/A</v>
      </c>
      <c r="M5067">
        <v>216.07932</v>
      </c>
      <c r="N5067" s="13" t="e">
        <f t="shared" si="710"/>
        <v>#N/A</v>
      </c>
      <c r="O5067">
        <f t="shared" si="711"/>
        <v>216.07932</v>
      </c>
      <c r="P5067" s="12">
        <f t="shared" si="712"/>
        <v>211.09884105307992</v>
      </c>
      <c r="Q5067">
        <f t="shared" si="713"/>
        <v>0</v>
      </c>
      <c r="R5067">
        <f>$D$2*tarifas!$D$12/24</f>
        <v>1.4541666666666666</v>
      </c>
      <c r="S5067" t="e">
        <f>VLOOKUP(E5067&amp;" "&amp;F5067,tarifas!$A$13:$D$20,4,FALSE)*P5067</f>
        <v>#N/A</v>
      </c>
      <c r="T5067">
        <f>IF(F5067="COD1",tarifas!$D$11*(SUMIFS($P$11:$P$8770,$F$11:$F$8770,"=COD1",$B$11:$B$8770,"="&amp;B5067)/COUNTIFS($F$11:$F$8770,"=COD1",$B$11:$B$8770,"="&amp;B5067))/COUNTIFS($A$11:$A$8770,"="&amp;A5067,$F$11:$F$8770,"=COD1"),0)</f>
        <v>0</v>
      </c>
      <c r="U5067" t="e">
        <f>(VLOOKUP(F5067,tarifas!$C$7:$D$10,2,FALSE)+tarifas!$D$21)*datos!P5067</f>
        <v>#N/A</v>
      </c>
      <c r="V5067" t="e">
        <f t="shared" si="714"/>
        <v>#N/A</v>
      </c>
      <c r="W5067">
        <f t="shared" si="715"/>
        <v>0</v>
      </c>
    </row>
    <row r="5068" spans="1:23" x14ac:dyDescent="0.25">
      <c r="A5068">
        <f t="shared" ref="A5068:A5131" si="717">DAYS360($C$11,C5068)</f>
        <v>209</v>
      </c>
      <c r="B5068">
        <f t="shared" ref="B5068:B5131" si="718">MONTH(C5068)</f>
        <v>7</v>
      </c>
      <c r="C5068" s="1">
        <f t="shared" si="716"/>
        <v>41850.708333321068</v>
      </c>
      <c r="D5068" s="7">
        <v>446.37878787878793</v>
      </c>
      <c r="E5068" s="7"/>
      <c r="G5068">
        <v>56.27</v>
      </c>
      <c r="H5068" s="12">
        <v>340.17629931852429</v>
      </c>
      <c r="I5068" s="13">
        <f>$D$2*tarifas!$D$12/24</f>
        <v>1.4541666666666666</v>
      </c>
      <c r="J5068" s="13" t="e">
        <f>VLOOKUP(E5068&amp;" "&amp;F5068,tarifas!$A$13:$D$20,4,FALSE)*H5068</f>
        <v>#N/A</v>
      </c>
      <c r="K5068" s="13">
        <f>IF(F5068="COD1",tarifas!$D$11*(SUMIFS($H$11:$H$8770,$F$11:$F$8770,"=COD1",$B$11:$B$8770,"="&amp;B5068)/COUNTIFS($F$11:$F$8770,"=COD1",$B$11:$B$8770,"="&amp;B5068))/COUNTIFS($A$11:$A$8770,"="&amp;A5068,$F$11:$F$8770,"=COD1"),0)</f>
        <v>0</v>
      </c>
      <c r="L5068" s="13" t="e">
        <f>(VLOOKUP(F5068,tarifas!$C$7:$D$10,2,FALSE)+tarifas!$D$21)*datos!H5068</f>
        <v>#N/A</v>
      </c>
      <c r="M5068">
        <v>85.437300000000008</v>
      </c>
      <c r="N5068" s="13" t="e">
        <f t="shared" ref="N5068:N5131" si="719">(I5068+J5068+K5068+L5068)*1.23</f>
        <v>#N/A</v>
      </c>
      <c r="O5068">
        <f t="shared" ref="O5068:O5131" si="720">IF(M5068&lt;H5068,M5068,H5068)</f>
        <v>85.437300000000008</v>
      </c>
      <c r="P5068" s="12">
        <f t="shared" ref="P5068:P5131" si="721">H5068-O5068</f>
        <v>254.73899931852429</v>
      </c>
      <c r="Q5068">
        <f t="shared" ref="Q5068:Q5131" si="722">IF(M5068&lt;H5068,0,M5068-H5068)</f>
        <v>0</v>
      </c>
      <c r="R5068">
        <f>$D$2*tarifas!$D$12/24</f>
        <v>1.4541666666666666</v>
      </c>
      <c r="S5068" t="e">
        <f>VLOOKUP(E5068&amp;" "&amp;F5068,tarifas!$A$13:$D$20,4,FALSE)*P5068</f>
        <v>#N/A</v>
      </c>
      <c r="T5068">
        <f>IF(F5068="COD1",tarifas!$D$11*(SUMIFS($P$11:$P$8770,$F$11:$F$8770,"=COD1",$B$11:$B$8770,"="&amp;B5068)/COUNTIFS($F$11:$F$8770,"=COD1",$B$11:$B$8770,"="&amp;B5068))/COUNTIFS($A$11:$A$8770,"="&amp;A5068,$F$11:$F$8770,"=COD1"),0)</f>
        <v>0</v>
      </c>
      <c r="U5068" t="e">
        <f>(VLOOKUP(F5068,tarifas!$C$7:$D$10,2,FALSE)+tarifas!$D$21)*datos!P5068</f>
        <v>#N/A</v>
      </c>
      <c r="V5068" t="e">
        <f t="shared" ref="V5068:V5131" si="723">(R5068+S5068+T5068+U5068)*1.23</f>
        <v>#N/A</v>
      </c>
      <c r="W5068">
        <f t="shared" ref="W5068:W5131" si="724">0.9*G5068/1000*Q5068</f>
        <v>0</v>
      </c>
    </row>
    <row r="5069" spans="1:23" x14ac:dyDescent="0.25">
      <c r="A5069">
        <f t="shared" si="717"/>
        <v>209</v>
      </c>
      <c r="B5069">
        <f t="shared" si="718"/>
        <v>7</v>
      </c>
      <c r="C5069" s="1">
        <f t="shared" ref="C5069:C5132" si="725">+C5068+1/24</f>
        <v>41850.749999987733</v>
      </c>
      <c r="D5069" s="7">
        <v>252.93939393939397</v>
      </c>
      <c r="E5069" s="7"/>
      <c r="G5069">
        <v>56.27</v>
      </c>
      <c r="H5069" s="12">
        <v>256.58079040092184</v>
      </c>
      <c r="I5069" s="13">
        <f>$D$2*tarifas!$D$12/24</f>
        <v>1.4541666666666666</v>
      </c>
      <c r="J5069" s="13" t="e">
        <f>VLOOKUP(E5069&amp;" "&amp;F5069,tarifas!$A$13:$D$20,4,FALSE)*H5069</f>
        <v>#N/A</v>
      </c>
      <c r="K5069" s="13">
        <f>IF(F5069="COD1",tarifas!$D$11*(SUMIFS($H$11:$H$8770,$F$11:$F$8770,"=COD1",$B$11:$B$8770,"="&amp;B5069)/COUNTIFS($F$11:$F$8770,"=COD1",$B$11:$B$8770,"="&amp;B5069))/COUNTIFS($A$11:$A$8770,"="&amp;A5069,$F$11:$F$8770,"=COD1"),0)</f>
        <v>0</v>
      </c>
      <c r="L5069" s="13" t="e">
        <f>(VLOOKUP(F5069,tarifas!$C$7:$D$10,2,FALSE)+tarifas!$D$21)*datos!H5069</f>
        <v>#N/A</v>
      </c>
      <c r="M5069">
        <v>11.198649999999999</v>
      </c>
      <c r="N5069" s="13" t="e">
        <f t="shared" si="719"/>
        <v>#N/A</v>
      </c>
      <c r="O5069">
        <f t="shared" si="720"/>
        <v>11.198649999999999</v>
      </c>
      <c r="P5069" s="12">
        <f t="shared" si="721"/>
        <v>245.38214040092186</v>
      </c>
      <c r="Q5069">
        <f t="shared" si="722"/>
        <v>0</v>
      </c>
      <c r="R5069">
        <f>$D$2*tarifas!$D$12/24</f>
        <v>1.4541666666666666</v>
      </c>
      <c r="S5069" t="e">
        <f>VLOOKUP(E5069&amp;" "&amp;F5069,tarifas!$A$13:$D$20,4,FALSE)*P5069</f>
        <v>#N/A</v>
      </c>
      <c r="T5069">
        <f>IF(F5069="COD1",tarifas!$D$11*(SUMIFS($P$11:$P$8770,$F$11:$F$8770,"=COD1",$B$11:$B$8770,"="&amp;B5069)/COUNTIFS($F$11:$F$8770,"=COD1",$B$11:$B$8770,"="&amp;B5069))/COUNTIFS($A$11:$A$8770,"="&amp;A5069,$F$11:$F$8770,"=COD1"),0)</f>
        <v>0</v>
      </c>
      <c r="U5069" t="e">
        <f>(VLOOKUP(F5069,tarifas!$C$7:$D$10,2,FALSE)+tarifas!$D$21)*datos!P5069</f>
        <v>#N/A</v>
      </c>
      <c r="V5069" t="e">
        <f t="shared" si="723"/>
        <v>#N/A</v>
      </c>
      <c r="W5069">
        <f t="shared" si="724"/>
        <v>0</v>
      </c>
    </row>
    <row r="5070" spans="1:23" x14ac:dyDescent="0.25">
      <c r="A5070">
        <f t="shared" si="717"/>
        <v>209</v>
      </c>
      <c r="B5070">
        <f t="shared" si="718"/>
        <v>7</v>
      </c>
      <c r="C5070" s="1">
        <f t="shared" si="725"/>
        <v>41850.791666654397</v>
      </c>
      <c r="D5070" s="7">
        <v>60.015151515151523</v>
      </c>
      <c r="E5070" s="7"/>
      <c r="G5070">
        <v>57.97</v>
      </c>
      <c r="H5070" s="12">
        <v>202.22428801888316</v>
      </c>
      <c r="I5070" s="13">
        <f>$D$2*tarifas!$D$12/24</f>
        <v>1.4541666666666666</v>
      </c>
      <c r="J5070" s="13" t="e">
        <f>VLOOKUP(E5070&amp;" "&amp;F5070,tarifas!$A$13:$D$20,4,FALSE)*H5070</f>
        <v>#N/A</v>
      </c>
      <c r="K5070" s="13">
        <f>IF(F5070="COD1",tarifas!$D$11*(SUMIFS($H$11:$H$8770,$F$11:$F$8770,"=COD1",$B$11:$B$8770,"="&amp;B5070)/COUNTIFS($F$11:$F$8770,"=COD1",$B$11:$B$8770,"="&amp;B5070))/COUNTIFS($A$11:$A$8770,"="&amp;A5070,$F$11:$F$8770,"=COD1"),0)</f>
        <v>0</v>
      </c>
      <c r="L5070" s="13" t="e">
        <f>(VLOOKUP(F5070,tarifas!$C$7:$D$10,2,FALSE)+tarifas!$D$21)*datos!H5070</f>
        <v>#N/A</v>
      </c>
      <c r="M5070">
        <v>0</v>
      </c>
      <c r="N5070" s="13" t="e">
        <f t="shared" si="719"/>
        <v>#N/A</v>
      </c>
      <c r="O5070">
        <f t="shared" si="720"/>
        <v>0</v>
      </c>
      <c r="P5070" s="12">
        <f t="shared" si="721"/>
        <v>202.22428801888316</v>
      </c>
      <c r="Q5070">
        <f t="shared" si="722"/>
        <v>0</v>
      </c>
      <c r="R5070">
        <f>$D$2*tarifas!$D$12/24</f>
        <v>1.4541666666666666</v>
      </c>
      <c r="S5070" t="e">
        <f>VLOOKUP(E5070&amp;" "&amp;F5070,tarifas!$A$13:$D$20,4,FALSE)*P5070</f>
        <v>#N/A</v>
      </c>
      <c r="T5070">
        <f>IF(F5070="COD1",tarifas!$D$11*(SUMIFS($P$11:$P$8770,$F$11:$F$8770,"=COD1",$B$11:$B$8770,"="&amp;B5070)/COUNTIFS($F$11:$F$8770,"=COD1",$B$11:$B$8770,"="&amp;B5070))/COUNTIFS($A$11:$A$8770,"="&amp;A5070,$F$11:$F$8770,"=COD1"),0)</f>
        <v>0</v>
      </c>
      <c r="U5070" t="e">
        <f>(VLOOKUP(F5070,tarifas!$C$7:$D$10,2,FALSE)+tarifas!$D$21)*datos!P5070</f>
        <v>#N/A</v>
      </c>
      <c r="V5070" t="e">
        <f t="shared" si="723"/>
        <v>#N/A</v>
      </c>
      <c r="W5070">
        <f t="shared" si="724"/>
        <v>0</v>
      </c>
    </row>
    <row r="5071" spans="1:23" x14ac:dyDescent="0.25">
      <c r="A5071">
        <f t="shared" si="717"/>
        <v>209</v>
      </c>
      <c r="B5071">
        <f t="shared" si="718"/>
        <v>7</v>
      </c>
      <c r="C5071" s="1">
        <f t="shared" si="725"/>
        <v>41850.833333321061</v>
      </c>
      <c r="D5071" s="7">
        <v>0</v>
      </c>
      <c r="E5071" s="7"/>
      <c r="G5071">
        <v>60.5</v>
      </c>
      <c r="H5071" s="12">
        <v>184.73611576302994</v>
      </c>
      <c r="I5071" s="13">
        <f>$D$2*tarifas!$D$12/24</f>
        <v>1.4541666666666666</v>
      </c>
      <c r="J5071" s="13" t="e">
        <f>VLOOKUP(E5071&amp;" "&amp;F5071,tarifas!$A$13:$D$20,4,FALSE)*H5071</f>
        <v>#N/A</v>
      </c>
      <c r="K5071" s="13">
        <f>IF(F5071="COD1",tarifas!$D$11*(SUMIFS($H$11:$H$8770,$F$11:$F$8770,"=COD1",$B$11:$B$8770,"="&amp;B5071)/COUNTIFS($F$11:$F$8770,"=COD1",$B$11:$B$8770,"="&amp;B5071))/COUNTIFS($A$11:$A$8770,"="&amp;A5071,$F$11:$F$8770,"=COD1"),0)</f>
        <v>0</v>
      </c>
      <c r="L5071" s="13" t="e">
        <f>(VLOOKUP(F5071,tarifas!$C$7:$D$10,2,FALSE)+tarifas!$D$21)*datos!H5071</f>
        <v>#N/A</v>
      </c>
      <c r="M5071">
        <v>0</v>
      </c>
      <c r="N5071" s="13" t="e">
        <f t="shared" si="719"/>
        <v>#N/A</v>
      </c>
      <c r="O5071">
        <f t="shared" si="720"/>
        <v>0</v>
      </c>
      <c r="P5071" s="12">
        <f t="shared" si="721"/>
        <v>184.73611576302994</v>
      </c>
      <c r="Q5071">
        <f t="shared" si="722"/>
        <v>0</v>
      </c>
      <c r="R5071">
        <f>$D$2*tarifas!$D$12/24</f>
        <v>1.4541666666666666</v>
      </c>
      <c r="S5071" t="e">
        <f>VLOOKUP(E5071&amp;" "&amp;F5071,tarifas!$A$13:$D$20,4,FALSE)*P5071</f>
        <v>#N/A</v>
      </c>
      <c r="T5071">
        <f>IF(F5071="COD1",tarifas!$D$11*(SUMIFS($P$11:$P$8770,$F$11:$F$8770,"=COD1",$B$11:$B$8770,"="&amp;B5071)/COUNTIFS($F$11:$F$8770,"=COD1",$B$11:$B$8770,"="&amp;B5071))/COUNTIFS($A$11:$A$8770,"="&amp;A5071,$F$11:$F$8770,"=COD1"),0)</f>
        <v>0</v>
      </c>
      <c r="U5071" t="e">
        <f>(VLOOKUP(F5071,tarifas!$C$7:$D$10,2,FALSE)+tarifas!$D$21)*datos!P5071</f>
        <v>#N/A</v>
      </c>
      <c r="V5071" t="e">
        <f t="shared" si="723"/>
        <v>#N/A</v>
      </c>
      <c r="W5071">
        <f t="shared" si="724"/>
        <v>0</v>
      </c>
    </row>
    <row r="5072" spans="1:23" x14ac:dyDescent="0.25">
      <c r="A5072">
        <f t="shared" si="717"/>
        <v>209</v>
      </c>
      <c r="B5072">
        <f t="shared" si="718"/>
        <v>7</v>
      </c>
      <c r="C5072" s="1">
        <f t="shared" si="725"/>
        <v>41850.874999987725</v>
      </c>
      <c r="D5072" s="7">
        <v>0</v>
      </c>
      <c r="E5072" s="7"/>
      <c r="G5072">
        <v>59.59</v>
      </c>
      <c r="H5072" s="12">
        <v>179.39382708770762</v>
      </c>
      <c r="I5072" s="13">
        <f>$D$2*tarifas!$D$12/24</f>
        <v>1.4541666666666666</v>
      </c>
      <c r="J5072" s="13" t="e">
        <f>VLOOKUP(E5072&amp;" "&amp;F5072,tarifas!$A$13:$D$20,4,FALSE)*H5072</f>
        <v>#N/A</v>
      </c>
      <c r="K5072" s="13">
        <f>IF(F5072="COD1",tarifas!$D$11*(SUMIFS($H$11:$H$8770,$F$11:$F$8770,"=COD1",$B$11:$B$8770,"="&amp;B5072)/COUNTIFS($F$11:$F$8770,"=COD1",$B$11:$B$8770,"="&amp;B5072))/COUNTIFS($A$11:$A$8770,"="&amp;A5072,$F$11:$F$8770,"=COD1"),0)</f>
        <v>0</v>
      </c>
      <c r="L5072" s="13" t="e">
        <f>(VLOOKUP(F5072,tarifas!$C$7:$D$10,2,FALSE)+tarifas!$D$21)*datos!H5072</f>
        <v>#N/A</v>
      </c>
      <c r="M5072">
        <v>0</v>
      </c>
      <c r="N5072" s="13" t="e">
        <f t="shared" si="719"/>
        <v>#N/A</v>
      </c>
      <c r="O5072">
        <f t="shared" si="720"/>
        <v>0</v>
      </c>
      <c r="P5072" s="12">
        <f t="shared" si="721"/>
        <v>179.39382708770762</v>
      </c>
      <c r="Q5072">
        <f t="shared" si="722"/>
        <v>0</v>
      </c>
      <c r="R5072">
        <f>$D$2*tarifas!$D$12/24</f>
        <v>1.4541666666666666</v>
      </c>
      <c r="S5072" t="e">
        <f>VLOOKUP(E5072&amp;" "&amp;F5072,tarifas!$A$13:$D$20,4,FALSE)*P5072</f>
        <v>#N/A</v>
      </c>
      <c r="T5072">
        <f>IF(F5072="COD1",tarifas!$D$11*(SUMIFS($P$11:$P$8770,$F$11:$F$8770,"=COD1",$B$11:$B$8770,"="&amp;B5072)/COUNTIFS($F$11:$F$8770,"=COD1",$B$11:$B$8770,"="&amp;B5072))/COUNTIFS($A$11:$A$8770,"="&amp;A5072,$F$11:$F$8770,"=COD1"),0)</f>
        <v>0</v>
      </c>
      <c r="U5072" t="e">
        <f>(VLOOKUP(F5072,tarifas!$C$7:$D$10,2,FALSE)+tarifas!$D$21)*datos!P5072</f>
        <v>#N/A</v>
      </c>
      <c r="V5072" t="e">
        <f t="shared" si="723"/>
        <v>#N/A</v>
      </c>
      <c r="W5072">
        <f t="shared" si="724"/>
        <v>0</v>
      </c>
    </row>
    <row r="5073" spans="1:23" x14ac:dyDescent="0.25">
      <c r="A5073">
        <f t="shared" si="717"/>
        <v>209</v>
      </c>
      <c r="B5073">
        <f t="shared" si="718"/>
        <v>7</v>
      </c>
      <c r="C5073" s="1">
        <f t="shared" si="725"/>
        <v>41850.91666665439</v>
      </c>
      <c r="D5073" s="7">
        <v>0</v>
      </c>
      <c r="E5073" s="7"/>
      <c r="G5073">
        <v>57.67</v>
      </c>
      <c r="H5073" s="12">
        <v>180.87516832164644</v>
      </c>
      <c r="I5073" s="13">
        <f>$D$2*tarifas!$D$12/24</f>
        <v>1.4541666666666666</v>
      </c>
      <c r="J5073" s="13" t="e">
        <f>VLOOKUP(E5073&amp;" "&amp;F5073,tarifas!$A$13:$D$20,4,FALSE)*H5073</f>
        <v>#N/A</v>
      </c>
      <c r="K5073" s="13">
        <f>IF(F5073="COD1",tarifas!$D$11*(SUMIFS($H$11:$H$8770,$F$11:$F$8770,"=COD1",$B$11:$B$8770,"="&amp;B5073)/COUNTIFS($F$11:$F$8770,"=COD1",$B$11:$B$8770,"="&amp;B5073))/COUNTIFS($A$11:$A$8770,"="&amp;A5073,$F$11:$F$8770,"=COD1"),0)</f>
        <v>0</v>
      </c>
      <c r="L5073" s="13" t="e">
        <f>(VLOOKUP(F5073,tarifas!$C$7:$D$10,2,FALSE)+tarifas!$D$21)*datos!H5073</f>
        <v>#N/A</v>
      </c>
      <c r="M5073">
        <v>0</v>
      </c>
      <c r="N5073" s="13" t="e">
        <f t="shared" si="719"/>
        <v>#N/A</v>
      </c>
      <c r="O5073">
        <f t="shared" si="720"/>
        <v>0</v>
      </c>
      <c r="P5073" s="12">
        <f t="shared" si="721"/>
        <v>180.87516832164644</v>
      </c>
      <c r="Q5073">
        <f t="shared" si="722"/>
        <v>0</v>
      </c>
      <c r="R5073">
        <f>$D$2*tarifas!$D$12/24</f>
        <v>1.4541666666666666</v>
      </c>
      <c r="S5073" t="e">
        <f>VLOOKUP(E5073&amp;" "&amp;F5073,tarifas!$A$13:$D$20,4,FALSE)*P5073</f>
        <v>#N/A</v>
      </c>
      <c r="T5073">
        <f>IF(F5073="COD1",tarifas!$D$11*(SUMIFS($P$11:$P$8770,$F$11:$F$8770,"=COD1",$B$11:$B$8770,"="&amp;B5073)/COUNTIFS($F$11:$F$8770,"=COD1",$B$11:$B$8770,"="&amp;B5073))/COUNTIFS($A$11:$A$8770,"="&amp;A5073,$F$11:$F$8770,"=COD1"),0)</f>
        <v>0</v>
      </c>
      <c r="U5073" t="e">
        <f>(VLOOKUP(F5073,tarifas!$C$7:$D$10,2,FALSE)+tarifas!$D$21)*datos!P5073</f>
        <v>#N/A</v>
      </c>
      <c r="V5073" t="e">
        <f t="shared" si="723"/>
        <v>#N/A</v>
      </c>
      <c r="W5073">
        <f t="shared" si="724"/>
        <v>0</v>
      </c>
    </row>
    <row r="5074" spans="1:23" x14ac:dyDescent="0.25">
      <c r="A5074">
        <f t="shared" si="717"/>
        <v>209</v>
      </c>
      <c r="B5074">
        <f t="shared" si="718"/>
        <v>7</v>
      </c>
      <c r="C5074" s="1">
        <f t="shared" si="725"/>
        <v>41850.958333321054</v>
      </c>
      <c r="D5074" s="7">
        <v>0</v>
      </c>
      <c r="E5074" s="7"/>
      <c r="G5074">
        <v>55.96</v>
      </c>
      <c r="H5074" s="12">
        <v>170.70913538063465</v>
      </c>
      <c r="I5074" s="13">
        <f>$D$2*tarifas!$D$12/24</f>
        <v>1.4541666666666666</v>
      </c>
      <c r="J5074" s="13" t="e">
        <f>VLOOKUP(E5074&amp;" "&amp;F5074,tarifas!$A$13:$D$20,4,FALSE)*H5074</f>
        <v>#N/A</v>
      </c>
      <c r="K5074" s="13">
        <f>IF(F5074="COD1",tarifas!$D$11*(SUMIFS($H$11:$H$8770,$F$11:$F$8770,"=COD1",$B$11:$B$8770,"="&amp;B5074)/COUNTIFS($F$11:$F$8770,"=COD1",$B$11:$B$8770,"="&amp;B5074))/COUNTIFS($A$11:$A$8770,"="&amp;A5074,$F$11:$F$8770,"=COD1"),0)</f>
        <v>0</v>
      </c>
      <c r="L5074" s="13" t="e">
        <f>(VLOOKUP(F5074,tarifas!$C$7:$D$10,2,FALSE)+tarifas!$D$21)*datos!H5074</f>
        <v>#N/A</v>
      </c>
      <c r="M5074">
        <v>0</v>
      </c>
      <c r="N5074" s="13" t="e">
        <f t="shared" si="719"/>
        <v>#N/A</v>
      </c>
      <c r="O5074">
        <f t="shared" si="720"/>
        <v>0</v>
      </c>
      <c r="P5074" s="12">
        <f t="shared" si="721"/>
        <v>170.70913538063465</v>
      </c>
      <c r="Q5074">
        <f t="shared" si="722"/>
        <v>0</v>
      </c>
      <c r="R5074">
        <f>$D$2*tarifas!$D$12/24</f>
        <v>1.4541666666666666</v>
      </c>
      <c r="S5074" t="e">
        <f>VLOOKUP(E5074&amp;" "&amp;F5074,tarifas!$A$13:$D$20,4,FALSE)*P5074</f>
        <v>#N/A</v>
      </c>
      <c r="T5074">
        <f>IF(F5074="COD1",tarifas!$D$11*(SUMIFS($P$11:$P$8770,$F$11:$F$8770,"=COD1",$B$11:$B$8770,"="&amp;B5074)/COUNTIFS($F$11:$F$8770,"=COD1",$B$11:$B$8770,"="&amp;B5074))/COUNTIFS($A$11:$A$8770,"="&amp;A5074,$F$11:$F$8770,"=COD1"),0)</f>
        <v>0</v>
      </c>
      <c r="U5074" t="e">
        <f>(VLOOKUP(F5074,tarifas!$C$7:$D$10,2,FALSE)+tarifas!$D$21)*datos!P5074</f>
        <v>#N/A</v>
      </c>
      <c r="V5074" t="e">
        <f t="shared" si="723"/>
        <v>#N/A</v>
      </c>
      <c r="W5074">
        <f t="shared" si="724"/>
        <v>0</v>
      </c>
    </row>
    <row r="5075" spans="1:23" x14ac:dyDescent="0.25">
      <c r="A5075">
        <f t="shared" si="717"/>
        <v>210</v>
      </c>
      <c r="B5075">
        <f t="shared" si="718"/>
        <v>7</v>
      </c>
      <c r="C5075" s="1">
        <f t="shared" si="725"/>
        <v>41850.999999987718</v>
      </c>
      <c r="D5075" s="7">
        <v>0</v>
      </c>
      <c r="E5075" s="7"/>
      <c r="G5075">
        <v>45.4</v>
      </c>
      <c r="H5075" s="12">
        <v>168.89727338264345</v>
      </c>
      <c r="I5075" s="13">
        <f>$D$2*tarifas!$D$12/24</f>
        <v>1.4541666666666666</v>
      </c>
      <c r="J5075" s="13" t="e">
        <f>VLOOKUP(E5075&amp;" "&amp;F5075,tarifas!$A$13:$D$20,4,FALSE)*H5075</f>
        <v>#N/A</v>
      </c>
      <c r="K5075" s="13">
        <f>IF(F5075="COD1",tarifas!$D$11*(SUMIFS($H$11:$H$8770,$F$11:$F$8770,"=COD1",$B$11:$B$8770,"="&amp;B5075)/COUNTIFS($F$11:$F$8770,"=COD1",$B$11:$B$8770,"="&amp;B5075))/COUNTIFS($A$11:$A$8770,"="&amp;A5075,$F$11:$F$8770,"=COD1"),0)</f>
        <v>0</v>
      </c>
      <c r="L5075" s="13" t="e">
        <f>(VLOOKUP(F5075,tarifas!$C$7:$D$10,2,FALSE)+tarifas!$D$21)*datos!H5075</f>
        <v>#N/A</v>
      </c>
      <c r="M5075">
        <v>0</v>
      </c>
      <c r="N5075" s="13" t="e">
        <f t="shared" si="719"/>
        <v>#N/A</v>
      </c>
      <c r="O5075">
        <f t="shared" si="720"/>
        <v>0</v>
      </c>
      <c r="P5075" s="12">
        <f t="shared" si="721"/>
        <v>168.89727338264345</v>
      </c>
      <c r="Q5075">
        <f t="shared" si="722"/>
        <v>0</v>
      </c>
      <c r="R5075">
        <f>$D$2*tarifas!$D$12/24</f>
        <v>1.4541666666666666</v>
      </c>
      <c r="S5075" t="e">
        <f>VLOOKUP(E5075&amp;" "&amp;F5075,tarifas!$A$13:$D$20,4,FALSE)*P5075</f>
        <v>#N/A</v>
      </c>
      <c r="T5075">
        <f>IF(F5075="COD1",tarifas!$D$11*(SUMIFS($P$11:$P$8770,$F$11:$F$8770,"=COD1",$B$11:$B$8770,"="&amp;B5075)/COUNTIFS($F$11:$F$8770,"=COD1",$B$11:$B$8770,"="&amp;B5075))/COUNTIFS($A$11:$A$8770,"="&amp;A5075,$F$11:$F$8770,"=COD1"),0)</f>
        <v>0</v>
      </c>
      <c r="U5075" t="e">
        <f>(VLOOKUP(F5075,tarifas!$C$7:$D$10,2,FALSE)+tarifas!$D$21)*datos!P5075</f>
        <v>#N/A</v>
      </c>
      <c r="V5075" t="e">
        <f t="shared" si="723"/>
        <v>#N/A</v>
      </c>
      <c r="W5075">
        <f t="shared" si="724"/>
        <v>0</v>
      </c>
    </row>
    <row r="5076" spans="1:23" x14ac:dyDescent="0.25">
      <c r="A5076">
        <f t="shared" si="717"/>
        <v>210</v>
      </c>
      <c r="B5076">
        <f t="shared" si="718"/>
        <v>7</v>
      </c>
      <c r="C5076" s="1">
        <f t="shared" si="725"/>
        <v>41851.041666654382</v>
      </c>
      <c r="D5076" s="7">
        <v>0</v>
      </c>
      <c r="E5076" s="7"/>
      <c r="G5076">
        <v>41.9</v>
      </c>
      <c r="H5076" s="12">
        <v>167.23971096584131</v>
      </c>
      <c r="I5076" s="13">
        <f>$D$2*tarifas!$D$12/24</f>
        <v>1.4541666666666666</v>
      </c>
      <c r="J5076" s="13" t="e">
        <f>VLOOKUP(E5076&amp;" "&amp;F5076,tarifas!$A$13:$D$20,4,FALSE)*H5076</f>
        <v>#N/A</v>
      </c>
      <c r="K5076" s="13">
        <f>IF(F5076="COD1",tarifas!$D$11*(SUMIFS($H$11:$H$8770,$F$11:$F$8770,"=COD1",$B$11:$B$8770,"="&amp;B5076)/COUNTIFS($F$11:$F$8770,"=COD1",$B$11:$B$8770,"="&amp;B5076))/COUNTIFS($A$11:$A$8770,"="&amp;A5076,$F$11:$F$8770,"=COD1"),0)</f>
        <v>0</v>
      </c>
      <c r="L5076" s="13" t="e">
        <f>(VLOOKUP(F5076,tarifas!$C$7:$D$10,2,FALSE)+tarifas!$D$21)*datos!H5076</f>
        <v>#N/A</v>
      </c>
      <c r="M5076">
        <v>0</v>
      </c>
      <c r="N5076" s="13" t="e">
        <f t="shared" si="719"/>
        <v>#N/A</v>
      </c>
      <c r="O5076">
        <f t="shared" si="720"/>
        <v>0</v>
      </c>
      <c r="P5076" s="12">
        <f t="shared" si="721"/>
        <v>167.23971096584131</v>
      </c>
      <c r="Q5076">
        <f t="shared" si="722"/>
        <v>0</v>
      </c>
      <c r="R5076">
        <f>$D$2*tarifas!$D$12/24</f>
        <v>1.4541666666666666</v>
      </c>
      <c r="S5076" t="e">
        <f>VLOOKUP(E5076&amp;" "&amp;F5076,tarifas!$A$13:$D$20,4,FALSE)*P5076</f>
        <v>#N/A</v>
      </c>
      <c r="T5076">
        <f>IF(F5076="COD1",tarifas!$D$11*(SUMIFS($P$11:$P$8770,$F$11:$F$8770,"=COD1",$B$11:$B$8770,"="&amp;B5076)/COUNTIFS($F$11:$F$8770,"=COD1",$B$11:$B$8770,"="&amp;B5076))/COUNTIFS($A$11:$A$8770,"="&amp;A5076,$F$11:$F$8770,"=COD1"),0)</f>
        <v>0</v>
      </c>
      <c r="U5076" t="e">
        <f>(VLOOKUP(F5076,tarifas!$C$7:$D$10,2,FALSE)+tarifas!$D$21)*datos!P5076</f>
        <v>#N/A</v>
      </c>
      <c r="V5076" t="e">
        <f t="shared" si="723"/>
        <v>#N/A</v>
      </c>
      <c r="W5076">
        <f t="shared" si="724"/>
        <v>0</v>
      </c>
    </row>
    <row r="5077" spans="1:23" x14ac:dyDescent="0.25">
      <c r="A5077">
        <f t="shared" si="717"/>
        <v>210</v>
      </c>
      <c r="B5077">
        <f t="shared" si="718"/>
        <v>7</v>
      </c>
      <c r="C5077" s="1">
        <f t="shared" si="725"/>
        <v>41851.083333321047</v>
      </c>
      <c r="D5077" s="7">
        <v>0</v>
      </c>
      <c r="E5077" s="7"/>
      <c r="G5077">
        <v>44.58</v>
      </c>
      <c r="H5077" s="12">
        <v>165.22630540124544</v>
      </c>
      <c r="I5077" s="13">
        <f>$D$2*tarifas!$D$12/24</f>
        <v>1.4541666666666666</v>
      </c>
      <c r="J5077" s="13" t="e">
        <f>VLOOKUP(E5077&amp;" "&amp;F5077,tarifas!$A$13:$D$20,4,FALSE)*H5077</f>
        <v>#N/A</v>
      </c>
      <c r="K5077" s="13">
        <f>IF(F5077="COD1",tarifas!$D$11*(SUMIFS($H$11:$H$8770,$F$11:$F$8770,"=COD1",$B$11:$B$8770,"="&amp;B5077)/COUNTIFS($F$11:$F$8770,"=COD1",$B$11:$B$8770,"="&amp;B5077))/COUNTIFS($A$11:$A$8770,"="&amp;A5077,$F$11:$F$8770,"=COD1"),0)</f>
        <v>0</v>
      </c>
      <c r="L5077" s="13" t="e">
        <f>(VLOOKUP(F5077,tarifas!$C$7:$D$10,2,FALSE)+tarifas!$D$21)*datos!H5077</f>
        <v>#N/A</v>
      </c>
      <c r="M5077">
        <v>0</v>
      </c>
      <c r="N5077" s="13" t="e">
        <f t="shared" si="719"/>
        <v>#N/A</v>
      </c>
      <c r="O5077">
        <f t="shared" si="720"/>
        <v>0</v>
      </c>
      <c r="P5077" s="12">
        <f t="shared" si="721"/>
        <v>165.22630540124544</v>
      </c>
      <c r="Q5077">
        <f t="shared" si="722"/>
        <v>0</v>
      </c>
      <c r="R5077">
        <f>$D$2*tarifas!$D$12/24</f>
        <v>1.4541666666666666</v>
      </c>
      <c r="S5077" t="e">
        <f>VLOOKUP(E5077&amp;" "&amp;F5077,tarifas!$A$13:$D$20,4,FALSE)*P5077</f>
        <v>#N/A</v>
      </c>
      <c r="T5077">
        <f>IF(F5077="COD1",tarifas!$D$11*(SUMIFS($P$11:$P$8770,$F$11:$F$8770,"=COD1",$B$11:$B$8770,"="&amp;B5077)/COUNTIFS($F$11:$F$8770,"=COD1",$B$11:$B$8770,"="&amp;B5077))/COUNTIFS($A$11:$A$8770,"="&amp;A5077,$F$11:$F$8770,"=COD1"),0)</f>
        <v>0</v>
      </c>
      <c r="U5077" t="e">
        <f>(VLOOKUP(F5077,tarifas!$C$7:$D$10,2,FALSE)+tarifas!$D$21)*datos!P5077</f>
        <v>#N/A</v>
      </c>
      <c r="V5077" t="e">
        <f t="shared" si="723"/>
        <v>#N/A</v>
      </c>
      <c r="W5077">
        <f t="shared" si="724"/>
        <v>0</v>
      </c>
    </row>
    <row r="5078" spans="1:23" x14ac:dyDescent="0.25">
      <c r="A5078">
        <f t="shared" si="717"/>
        <v>210</v>
      </c>
      <c r="B5078">
        <f t="shared" si="718"/>
        <v>7</v>
      </c>
      <c r="C5078" s="1">
        <f t="shared" si="725"/>
        <v>41851.124999987711</v>
      </c>
      <c r="D5078" s="7">
        <v>0</v>
      </c>
      <c r="E5078" s="7"/>
      <c r="G5078">
        <v>44.58</v>
      </c>
      <c r="H5078" s="12">
        <v>162.8612292728796</v>
      </c>
      <c r="I5078" s="13">
        <f>$D$2*tarifas!$D$12/24</f>
        <v>1.4541666666666666</v>
      </c>
      <c r="J5078" s="13" t="e">
        <f>VLOOKUP(E5078&amp;" "&amp;F5078,tarifas!$A$13:$D$20,4,FALSE)*H5078</f>
        <v>#N/A</v>
      </c>
      <c r="K5078" s="13">
        <f>IF(F5078="COD1",tarifas!$D$11*(SUMIFS($H$11:$H$8770,$F$11:$F$8770,"=COD1",$B$11:$B$8770,"="&amp;B5078)/COUNTIFS($F$11:$F$8770,"=COD1",$B$11:$B$8770,"="&amp;B5078))/COUNTIFS($A$11:$A$8770,"="&amp;A5078,$F$11:$F$8770,"=COD1"),0)</f>
        <v>0</v>
      </c>
      <c r="L5078" s="13" t="e">
        <f>(VLOOKUP(F5078,tarifas!$C$7:$D$10,2,FALSE)+tarifas!$D$21)*datos!H5078</f>
        <v>#N/A</v>
      </c>
      <c r="M5078">
        <v>0</v>
      </c>
      <c r="N5078" s="13" t="e">
        <f t="shared" si="719"/>
        <v>#N/A</v>
      </c>
      <c r="O5078">
        <f t="shared" si="720"/>
        <v>0</v>
      </c>
      <c r="P5078" s="12">
        <f t="shared" si="721"/>
        <v>162.8612292728796</v>
      </c>
      <c r="Q5078">
        <f t="shared" si="722"/>
        <v>0</v>
      </c>
      <c r="R5078">
        <f>$D$2*tarifas!$D$12/24</f>
        <v>1.4541666666666666</v>
      </c>
      <c r="S5078" t="e">
        <f>VLOOKUP(E5078&amp;" "&amp;F5078,tarifas!$A$13:$D$20,4,FALSE)*P5078</f>
        <v>#N/A</v>
      </c>
      <c r="T5078">
        <f>IF(F5078="COD1",tarifas!$D$11*(SUMIFS($P$11:$P$8770,$F$11:$F$8770,"=COD1",$B$11:$B$8770,"="&amp;B5078)/COUNTIFS($F$11:$F$8770,"=COD1",$B$11:$B$8770,"="&amp;B5078))/COUNTIFS($A$11:$A$8770,"="&amp;A5078,$F$11:$F$8770,"=COD1"),0)</f>
        <v>0</v>
      </c>
      <c r="U5078" t="e">
        <f>(VLOOKUP(F5078,tarifas!$C$7:$D$10,2,FALSE)+tarifas!$D$21)*datos!P5078</f>
        <v>#N/A</v>
      </c>
      <c r="V5078" t="e">
        <f t="shared" si="723"/>
        <v>#N/A</v>
      </c>
      <c r="W5078">
        <f t="shared" si="724"/>
        <v>0</v>
      </c>
    </row>
    <row r="5079" spans="1:23" x14ac:dyDescent="0.25">
      <c r="A5079">
        <f t="shared" si="717"/>
        <v>210</v>
      </c>
      <c r="B5079">
        <f t="shared" si="718"/>
        <v>7</v>
      </c>
      <c r="C5079" s="1">
        <f t="shared" si="725"/>
        <v>41851.166666654375</v>
      </c>
      <c r="D5079" s="7">
        <v>0</v>
      </c>
      <c r="E5079" s="7"/>
      <c r="G5079">
        <v>44.58</v>
      </c>
      <c r="H5079" s="12">
        <v>163.45445025810466</v>
      </c>
      <c r="I5079" s="13">
        <f>$D$2*tarifas!$D$12/24</f>
        <v>1.4541666666666666</v>
      </c>
      <c r="J5079" s="13" t="e">
        <f>VLOOKUP(E5079&amp;" "&amp;F5079,tarifas!$A$13:$D$20,4,FALSE)*H5079</f>
        <v>#N/A</v>
      </c>
      <c r="K5079" s="13">
        <f>IF(F5079="COD1",tarifas!$D$11*(SUMIFS($H$11:$H$8770,$F$11:$F$8770,"=COD1",$B$11:$B$8770,"="&amp;B5079)/COUNTIFS($F$11:$F$8770,"=COD1",$B$11:$B$8770,"="&amp;B5079))/COUNTIFS($A$11:$A$8770,"="&amp;A5079,$F$11:$F$8770,"=COD1"),0)</f>
        <v>0</v>
      </c>
      <c r="L5079" s="13" t="e">
        <f>(VLOOKUP(F5079,tarifas!$C$7:$D$10,2,FALSE)+tarifas!$D$21)*datos!H5079</f>
        <v>#N/A</v>
      </c>
      <c r="M5079">
        <v>0</v>
      </c>
      <c r="N5079" s="13" t="e">
        <f t="shared" si="719"/>
        <v>#N/A</v>
      </c>
      <c r="O5079">
        <f t="shared" si="720"/>
        <v>0</v>
      </c>
      <c r="P5079" s="12">
        <f t="shared" si="721"/>
        <v>163.45445025810466</v>
      </c>
      <c r="Q5079">
        <f t="shared" si="722"/>
        <v>0</v>
      </c>
      <c r="R5079">
        <f>$D$2*tarifas!$D$12/24</f>
        <v>1.4541666666666666</v>
      </c>
      <c r="S5079" t="e">
        <f>VLOOKUP(E5079&amp;" "&amp;F5079,tarifas!$A$13:$D$20,4,FALSE)*P5079</f>
        <v>#N/A</v>
      </c>
      <c r="T5079">
        <f>IF(F5079="COD1",tarifas!$D$11*(SUMIFS($P$11:$P$8770,$F$11:$F$8770,"=COD1",$B$11:$B$8770,"="&amp;B5079)/COUNTIFS($F$11:$F$8770,"=COD1",$B$11:$B$8770,"="&amp;B5079))/COUNTIFS($A$11:$A$8770,"="&amp;A5079,$F$11:$F$8770,"=COD1"),0)</f>
        <v>0</v>
      </c>
      <c r="U5079" t="e">
        <f>(VLOOKUP(F5079,tarifas!$C$7:$D$10,2,FALSE)+tarifas!$D$21)*datos!P5079</f>
        <v>#N/A</v>
      </c>
      <c r="V5079" t="e">
        <f t="shared" si="723"/>
        <v>#N/A</v>
      </c>
      <c r="W5079">
        <f t="shared" si="724"/>
        <v>0</v>
      </c>
    </row>
    <row r="5080" spans="1:23" x14ac:dyDescent="0.25">
      <c r="A5080">
        <f t="shared" si="717"/>
        <v>210</v>
      </c>
      <c r="B5080">
        <f t="shared" si="718"/>
        <v>7</v>
      </c>
      <c r="C5080" s="1">
        <f t="shared" si="725"/>
        <v>41851.208333321039</v>
      </c>
      <c r="D5080" s="7">
        <v>0</v>
      </c>
      <c r="E5080" s="7"/>
      <c r="G5080">
        <v>49.54</v>
      </c>
      <c r="H5080" s="12">
        <v>163.25338000922059</v>
      </c>
      <c r="I5080" s="13">
        <f>$D$2*tarifas!$D$12/24</f>
        <v>1.4541666666666666</v>
      </c>
      <c r="J5080" s="13" t="e">
        <f>VLOOKUP(E5080&amp;" "&amp;F5080,tarifas!$A$13:$D$20,4,FALSE)*H5080</f>
        <v>#N/A</v>
      </c>
      <c r="K5080" s="13">
        <f>IF(F5080="COD1",tarifas!$D$11*(SUMIFS($H$11:$H$8770,$F$11:$F$8770,"=COD1",$B$11:$B$8770,"="&amp;B5080)/COUNTIFS($F$11:$F$8770,"=COD1",$B$11:$B$8770,"="&amp;B5080))/COUNTIFS($A$11:$A$8770,"="&amp;A5080,$F$11:$F$8770,"=COD1"),0)</f>
        <v>0</v>
      </c>
      <c r="L5080" s="13" t="e">
        <f>(VLOOKUP(F5080,tarifas!$C$7:$D$10,2,FALSE)+tarifas!$D$21)*datos!H5080</f>
        <v>#N/A</v>
      </c>
      <c r="M5080">
        <v>3.7643800000000001</v>
      </c>
      <c r="N5080" s="13" t="e">
        <f t="shared" si="719"/>
        <v>#N/A</v>
      </c>
      <c r="O5080">
        <f t="shared" si="720"/>
        <v>3.7643800000000001</v>
      </c>
      <c r="P5080" s="12">
        <f t="shared" si="721"/>
        <v>159.4890000092206</v>
      </c>
      <c r="Q5080">
        <f t="shared" si="722"/>
        <v>0</v>
      </c>
      <c r="R5080">
        <f>$D$2*tarifas!$D$12/24</f>
        <v>1.4541666666666666</v>
      </c>
      <c r="S5080" t="e">
        <f>VLOOKUP(E5080&amp;" "&amp;F5080,tarifas!$A$13:$D$20,4,FALSE)*P5080</f>
        <v>#N/A</v>
      </c>
      <c r="T5080">
        <f>IF(F5080="COD1",tarifas!$D$11*(SUMIFS($P$11:$P$8770,$F$11:$F$8770,"=COD1",$B$11:$B$8770,"="&amp;B5080)/COUNTIFS($F$11:$F$8770,"=COD1",$B$11:$B$8770,"="&amp;B5080))/COUNTIFS($A$11:$A$8770,"="&amp;A5080,$F$11:$F$8770,"=COD1"),0)</f>
        <v>0</v>
      </c>
      <c r="U5080" t="e">
        <f>(VLOOKUP(F5080,tarifas!$C$7:$D$10,2,FALSE)+tarifas!$D$21)*datos!P5080</f>
        <v>#N/A</v>
      </c>
      <c r="V5080" t="e">
        <f t="shared" si="723"/>
        <v>#N/A</v>
      </c>
      <c r="W5080">
        <f t="shared" si="724"/>
        <v>0</v>
      </c>
    </row>
    <row r="5081" spans="1:23" x14ac:dyDescent="0.25">
      <c r="A5081">
        <f t="shared" si="717"/>
        <v>210</v>
      </c>
      <c r="B5081">
        <f t="shared" si="718"/>
        <v>7</v>
      </c>
      <c r="C5081" s="1">
        <f t="shared" si="725"/>
        <v>41851.249999987704</v>
      </c>
      <c r="D5081" s="7">
        <v>0</v>
      </c>
      <c r="E5081" s="7"/>
      <c r="G5081">
        <v>55.96</v>
      </c>
      <c r="H5081" s="12">
        <v>182.75405648625329</v>
      </c>
      <c r="I5081" s="13">
        <f>$D$2*tarifas!$D$12/24</f>
        <v>1.4541666666666666</v>
      </c>
      <c r="J5081" s="13" t="e">
        <f>VLOOKUP(E5081&amp;" "&amp;F5081,tarifas!$A$13:$D$20,4,FALSE)*H5081</f>
        <v>#N/A</v>
      </c>
      <c r="K5081" s="13">
        <f>IF(F5081="COD1",tarifas!$D$11*(SUMIFS($H$11:$H$8770,$F$11:$F$8770,"=COD1",$B$11:$B$8770,"="&amp;B5081)/COUNTIFS($F$11:$F$8770,"=COD1",$B$11:$B$8770,"="&amp;B5081))/COUNTIFS($A$11:$A$8770,"="&amp;A5081,$F$11:$F$8770,"=COD1"),0)</f>
        <v>0</v>
      </c>
      <c r="L5081" s="13" t="e">
        <f>(VLOOKUP(F5081,tarifas!$C$7:$D$10,2,FALSE)+tarifas!$D$21)*datos!H5081</f>
        <v>#N/A</v>
      </c>
      <c r="M5081">
        <v>32.352060000000002</v>
      </c>
      <c r="N5081" s="13" t="e">
        <f t="shared" si="719"/>
        <v>#N/A</v>
      </c>
      <c r="O5081">
        <f t="shared" si="720"/>
        <v>32.352060000000002</v>
      </c>
      <c r="P5081" s="12">
        <f t="shared" si="721"/>
        <v>150.4019964862533</v>
      </c>
      <c r="Q5081">
        <f t="shared" si="722"/>
        <v>0</v>
      </c>
      <c r="R5081">
        <f>$D$2*tarifas!$D$12/24</f>
        <v>1.4541666666666666</v>
      </c>
      <c r="S5081" t="e">
        <f>VLOOKUP(E5081&amp;" "&amp;F5081,tarifas!$A$13:$D$20,4,FALSE)*P5081</f>
        <v>#N/A</v>
      </c>
      <c r="T5081">
        <f>IF(F5081="COD1",tarifas!$D$11*(SUMIFS($P$11:$P$8770,$F$11:$F$8770,"=COD1",$B$11:$B$8770,"="&amp;B5081)/COUNTIFS($F$11:$F$8770,"=COD1",$B$11:$B$8770,"="&amp;B5081))/COUNTIFS($A$11:$A$8770,"="&amp;A5081,$F$11:$F$8770,"=COD1"),0)</f>
        <v>0</v>
      </c>
      <c r="U5081" t="e">
        <f>(VLOOKUP(F5081,tarifas!$C$7:$D$10,2,FALSE)+tarifas!$D$21)*datos!P5081</f>
        <v>#N/A</v>
      </c>
      <c r="V5081" t="e">
        <f t="shared" si="723"/>
        <v>#N/A</v>
      </c>
      <c r="W5081">
        <f t="shared" si="724"/>
        <v>0</v>
      </c>
    </row>
    <row r="5082" spans="1:23" x14ac:dyDescent="0.25">
      <c r="A5082">
        <f t="shared" si="717"/>
        <v>210</v>
      </c>
      <c r="B5082">
        <f t="shared" si="718"/>
        <v>7</v>
      </c>
      <c r="C5082" s="1">
        <f t="shared" si="725"/>
        <v>41851.291666654368</v>
      </c>
      <c r="D5082" s="7">
        <v>26.272727272727273</v>
      </c>
      <c r="E5082" s="7"/>
      <c r="G5082">
        <v>57.12</v>
      </c>
      <c r="H5082" s="12">
        <v>232.57918553591486</v>
      </c>
      <c r="I5082" s="13">
        <f>$D$2*tarifas!$D$12/24</f>
        <v>1.4541666666666666</v>
      </c>
      <c r="J5082" s="13" t="e">
        <f>VLOOKUP(E5082&amp;" "&amp;F5082,tarifas!$A$13:$D$20,4,FALSE)*H5082</f>
        <v>#N/A</v>
      </c>
      <c r="K5082" s="13">
        <f>IF(F5082="COD1",tarifas!$D$11*(SUMIFS($H$11:$H$8770,$F$11:$F$8770,"=COD1",$B$11:$B$8770,"="&amp;B5082)/COUNTIFS($F$11:$F$8770,"=COD1",$B$11:$B$8770,"="&amp;B5082))/COUNTIFS($A$11:$A$8770,"="&amp;A5082,$F$11:$F$8770,"=COD1"),0)</f>
        <v>0</v>
      </c>
      <c r="L5082" s="13" t="e">
        <f>(VLOOKUP(F5082,tarifas!$C$7:$D$10,2,FALSE)+tarifas!$D$21)*datos!H5082</f>
        <v>#N/A</v>
      </c>
      <c r="M5082">
        <v>159.17314000000002</v>
      </c>
      <c r="N5082" s="13" t="e">
        <f t="shared" si="719"/>
        <v>#N/A</v>
      </c>
      <c r="O5082">
        <f t="shared" si="720"/>
        <v>159.17314000000002</v>
      </c>
      <c r="P5082" s="12">
        <f t="shared" si="721"/>
        <v>73.406045535914842</v>
      </c>
      <c r="Q5082">
        <f t="shared" si="722"/>
        <v>0</v>
      </c>
      <c r="R5082">
        <f>$D$2*tarifas!$D$12/24</f>
        <v>1.4541666666666666</v>
      </c>
      <c r="S5082" t="e">
        <f>VLOOKUP(E5082&amp;" "&amp;F5082,tarifas!$A$13:$D$20,4,FALSE)*P5082</f>
        <v>#N/A</v>
      </c>
      <c r="T5082">
        <f>IF(F5082="COD1",tarifas!$D$11*(SUMIFS($P$11:$P$8770,$F$11:$F$8770,"=COD1",$B$11:$B$8770,"="&amp;B5082)/COUNTIFS($F$11:$F$8770,"=COD1",$B$11:$B$8770,"="&amp;B5082))/COUNTIFS($A$11:$A$8770,"="&amp;A5082,$F$11:$F$8770,"=COD1"),0)</f>
        <v>0</v>
      </c>
      <c r="U5082" t="e">
        <f>(VLOOKUP(F5082,tarifas!$C$7:$D$10,2,FALSE)+tarifas!$D$21)*datos!P5082</f>
        <v>#N/A</v>
      </c>
      <c r="V5082" t="e">
        <f t="shared" si="723"/>
        <v>#N/A</v>
      </c>
      <c r="W5082">
        <f t="shared" si="724"/>
        <v>0</v>
      </c>
    </row>
    <row r="5083" spans="1:23" x14ac:dyDescent="0.25">
      <c r="A5083">
        <f t="shared" si="717"/>
        <v>210</v>
      </c>
      <c r="B5083">
        <f t="shared" si="718"/>
        <v>7</v>
      </c>
      <c r="C5083" s="1">
        <f t="shared" si="725"/>
        <v>41851.333333321032</v>
      </c>
      <c r="D5083" s="7">
        <v>65.424242424242422</v>
      </c>
      <c r="E5083" s="7"/>
      <c r="G5083">
        <v>58.32</v>
      </c>
      <c r="H5083" s="12">
        <v>356.02151894733618</v>
      </c>
      <c r="I5083" s="13">
        <f>$D$2*tarifas!$D$12/24</f>
        <v>1.4541666666666666</v>
      </c>
      <c r="J5083" s="13" t="e">
        <f>VLOOKUP(E5083&amp;" "&amp;F5083,tarifas!$A$13:$D$20,4,FALSE)*H5083</f>
        <v>#N/A</v>
      </c>
      <c r="K5083" s="13">
        <f>IF(F5083="COD1",tarifas!$D$11*(SUMIFS($H$11:$H$8770,$F$11:$F$8770,"=COD1",$B$11:$B$8770,"="&amp;B5083)/COUNTIFS($F$11:$F$8770,"=COD1",$B$11:$B$8770,"="&amp;B5083))/COUNTIFS($A$11:$A$8770,"="&amp;A5083,$F$11:$F$8770,"=COD1"),0)</f>
        <v>0</v>
      </c>
      <c r="L5083" s="13" t="e">
        <f>(VLOOKUP(F5083,tarifas!$C$7:$D$10,2,FALSE)+tarifas!$D$21)*datos!H5083</f>
        <v>#N/A</v>
      </c>
      <c r="M5083">
        <v>285.41937000000001</v>
      </c>
      <c r="N5083" s="13" t="e">
        <f t="shared" si="719"/>
        <v>#N/A</v>
      </c>
      <c r="O5083">
        <f t="shared" si="720"/>
        <v>285.41937000000001</v>
      </c>
      <c r="P5083" s="12">
        <f t="shared" si="721"/>
        <v>70.602148947336161</v>
      </c>
      <c r="Q5083">
        <f t="shared" si="722"/>
        <v>0</v>
      </c>
      <c r="R5083">
        <f>$D$2*tarifas!$D$12/24</f>
        <v>1.4541666666666666</v>
      </c>
      <c r="S5083" t="e">
        <f>VLOOKUP(E5083&amp;" "&amp;F5083,tarifas!$A$13:$D$20,4,FALSE)*P5083</f>
        <v>#N/A</v>
      </c>
      <c r="T5083">
        <f>IF(F5083="COD1",tarifas!$D$11*(SUMIFS($P$11:$P$8770,$F$11:$F$8770,"=COD1",$B$11:$B$8770,"="&amp;B5083)/COUNTIFS($F$11:$F$8770,"=COD1",$B$11:$B$8770,"="&amp;B5083))/COUNTIFS($A$11:$A$8770,"="&amp;A5083,$F$11:$F$8770,"=COD1"),0)</f>
        <v>0</v>
      </c>
      <c r="U5083" t="e">
        <f>(VLOOKUP(F5083,tarifas!$C$7:$D$10,2,FALSE)+tarifas!$D$21)*datos!P5083</f>
        <v>#N/A</v>
      </c>
      <c r="V5083" t="e">
        <f t="shared" si="723"/>
        <v>#N/A</v>
      </c>
      <c r="W5083">
        <f t="shared" si="724"/>
        <v>0</v>
      </c>
    </row>
    <row r="5084" spans="1:23" x14ac:dyDescent="0.25">
      <c r="A5084">
        <f t="shared" si="717"/>
        <v>210</v>
      </c>
      <c r="B5084">
        <f t="shared" si="718"/>
        <v>7</v>
      </c>
      <c r="C5084" s="1">
        <f t="shared" si="725"/>
        <v>41851.374999987696</v>
      </c>
      <c r="D5084" s="7">
        <v>107.40909090909091</v>
      </c>
      <c r="E5084" s="7"/>
      <c r="G5084">
        <v>58.24</v>
      </c>
      <c r="H5084" s="12">
        <v>442.18416248828777</v>
      </c>
      <c r="I5084" s="13">
        <f>$D$2*tarifas!$D$12/24</f>
        <v>1.4541666666666666</v>
      </c>
      <c r="J5084" s="13" t="e">
        <f>VLOOKUP(E5084&amp;" "&amp;F5084,tarifas!$A$13:$D$20,4,FALSE)*H5084</f>
        <v>#N/A</v>
      </c>
      <c r="K5084" s="13">
        <f>IF(F5084="COD1",tarifas!$D$11*(SUMIFS($H$11:$H$8770,$F$11:$F$8770,"=COD1",$B$11:$B$8770,"="&amp;B5084)/COUNTIFS($F$11:$F$8770,"=COD1",$B$11:$B$8770,"="&amp;B5084))/COUNTIFS($A$11:$A$8770,"="&amp;A5084,$F$11:$F$8770,"=COD1"),0)</f>
        <v>0</v>
      </c>
      <c r="L5084" s="13" t="e">
        <f>(VLOOKUP(F5084,tarifas!$C$7:$D$10,2,FALSE)+tarifas!$D$21)*datos!H5084</f>
        <v>#N/A</v>
      </c>
      <c r="M5084">
        <v>381.78164000000004</v>
      </c>
      <c r="N5084" s="13" t="e">
        <f t="shared" si="719"/>
        <v>#N/A</v>
      </c>
      <c r="O5084">
        <f t="shared" si="720"/>
        <v>381.78164000000004</v>
      </c>
      <c r="P5084" s="12">
        <f t="shared" si="721"/>
        <v>60.40252248828773</v>
      </c>
      <c r="Q5084">
        <f t="shared" si="722"/>
        <v>0</v>
      </c>
      <c r="R5084">
        <f>$D$2*tarifas!$D$12/24</f>
        <v>1.4541666666666666</v>
      </c>
      <c r="S5084" t="e">
        <f>VLOOKUP(E5084&amp;" "&amp;F5084,tarifas!$A$13:$D$20,4,FALSE)*P5084</f>
        <v>#N/A</v>
      </c>
      <c r="T5084">
        <f>IF(F5084="COD1",tarifas!$D$11*(SUMIFS($P$11:$P$8770,$F$11:$F$8770,"=COD1",$B$11:$B$8770,"="&amp;B5084)/COUNTIFS($F$11:$F$8770,"=COD1",$B$11:$B$8770,"="&amp;B5084))/COUNTIFS($A$11:$A$8770,"="&amp;A5084,$F$11:$F$8770,"=COD1"),0)</f>
        <v>0</v>
      </c>
      <c r="U5084" t="e">
        <f>(VLOOKUP(F5084,tarifas!$C$7:$D$10,2,FALSE)+tarifas!$D$21)*datos!P5084</f>
        <v>#N/A</v>
      </c>
      <c r="V5084" t="e">
        <f t="shared" si="723"/>
        <v>#N/A</v>
      </c>
      <c r="W5084">
        <f t="shared" si="724"/>
        <v>0</v>
      </c>
    </row>
    <row r="5085" spans="1:23" x14ac:dyDescent="0.25">
      <c r="A5085">
        <f t="shared" si="717"/>
        <v>210</v>
      </c>
      <c r="B5085">
        <f t="shared" si="718"/>
        <v>7</v>
      </c>
      <c r="C5085" s="1">
        <f t="shared" si="725"/>
        <v>41851.416666654361</v>
      </c>
      <c r="D5085" s="7">
        <v>180.56060606060606</v>
      </c>
      <c r="E5085" s="7"/>
      <c r="G5085">
        <v>58.7</v>
      </c>
      <c r="H5085" s="12">
        <v>482.43554548911368</v>
      </c>
      <c r="I5085" s="13">
        <f>$D$2*tarifas!$D$12/24</f>
        <v>1.4541666666666666</v>
      </c>
      <c r="J5085" s="13" t="e">
        <f>VLOOKUP(E5085&amp;" "&amp;F5085,tarifas!$A$13:$D$20,4,FALSE)*H5085</f>
        <v>#N/A</v>
      </c>
      <c r="K5085" s="13">
        <f>IF(F5085="COD1",tarifas!$D$11*(SUMIFS($H$11:$H$8770,$F$11:$F$8770,"=COD1",$B$11:$B$8770,"="&amp;B5085)/COUNTIFS($F$11:$F$8770,"=COD1",$B$11:$B$8770,"="&amp;B5085))/COUNTIFS($A$11:$A$8770,"="&amp;A5085,$F$11:$F$8770,"=COD1"),0)</f>
        <v>0</v>
      </c>
      <c r="L5085" s="13" t="e">
        <f>(VLOOKUP(F5085,tarifas!$C$7:$D$10,2,FALSE)+tarifas!$D$21)*datos!H5085</f>
        <v>#N/A</v>
      </c>
      <c r="M5085">
        <v>451.96965999999998</v>
      </c>
      <c r="N5085" s="13" t="e">
        <f t="shared" si="719"/>
        <v>#N/A</v>
      </c>
      <c r="O5085">
        <f t="shared" si="720"/>
        <v>451.96965999999998</v>
      </c>
      <c r="P5085" s="12">
        <f t="shared" si="721"/>
        <v>30.465885489113703</v>
      </c>
      <c r="Q5085">
        <f t="shared" si="722"/>
        <v>0</v>
      </c>
      <c r="R5085">
        <f>$D$2*tarifas!$D$12/24</f>
        <v>1.4541666666666666</v>
      </c>
      <c r="S5085" t="e">
        <f>VLOOKUP(E5085&amp;" "&amp;F5085,tarifas!$A$13:$D$20,4,FALSE)*P5085</f>
        <v>#N/A</v>
      </c>
      <c r="T5085">
        <f>IF(F5085="COD1",tarifas!$D$11*(SUMIFS($P$11:$P$8770,$F$11:$F$8770,"=COD1",$B$11:$B$8770,"="&amp;B5085)/COUNTIFS($F$11:$F$8770,"=COD1",$B$11:$B$8770,"="&amp;B5085))/COUNTIFS($A$11:$A$8770,"="&amp;A5085,$F$11:$F$8770,"=COD1"),0)</f>
        <v>0</v>
      </c>
      <c r="U5085" t="e">
        <f>(VLOOKUP(F5085,tarifas!$C$7:$D$10,2,FALSE)+tarifas!$D$21)*datos!P5085</f>
        <v>#N/A</v>
      </c>
      <c r="V5085" t="e">
        <f t="shared" si="723"/>
        <v>#N/A</v>
      </c>
      <c r="W5085">
        <f t="shared" si="724"/>
        <v>0</v>
      </c>
    </row>
    <row r="5086" spans="1:23" x14ac:dyDescent="0.25">
      <c r="A5086">
        <f t="shared" si="717"/>
        <v>210</v>
      </c>
      <c r="B5086">
        <f t="shared" si="718"/>
        <v>7</v>
      </c>
      <c r="C5086" s="1">
        <f t="shared" si="725"/>
        <v>41851.458333321025</v>
      </c>
      <c r="D5086" s="7">
        <v>206.06060606060609</v>
      </c>
      <c r="E5086" s="7"/>
      <c r="G5086">
        <v>59.2</v>
      </c>
      <c r="H5086" s="12">
        <v>350.40132299067307</v>
      </c>
      <c r="I5086" s="13">
        <f>$D$2*tarifas!$D$12/24</f>
        <v>1.4541666666666666</v>
      </c>
      <c r="J5086" s="13" t="e">
        <f>VLOOKUP(E5086&amp;" "&amp;F5086,tarifas!$A$13:$D$20,4,FALSE)*H5086</f>
        <v>#N/A</v>
      </c>
      <c r="K5086" s="13">
        <f>IF(F5086="COD1",tarifas!$D$11*(SUMIFS($H$11:$H$8770,$F$11:$F$8770,"=COD1",$B$11:$B$8770,"="&amp;B5086)/COUNTIFS($F$11:$F$8770,"=COD1",$B$11:$B$8770,"="&amp;B5086))/COUNTIFS($A$11:$A$8770,"="&amp;A5086,$F$11:$F$8770,"=COD1"),0)</f>
        <v>0</v>
      </c>
      <c r="L5086" s="13" t="e">
        <f>(VLOOKUP(F5086,tarifas!$C$7:$D$10,2,FALSE)+tarifas!$D$21)*datos!H5086</f>
        <v>#N/A</v>
      </c>
      <c r="M5086">
        <v>493.61253999999997</v>
      </c>
      <c r="N5086" s="13" t="e">
        <f t="shared" si="719"/>
        <v>#N/A</v>
      </c>
      <c r="O5086">
        <f t="shared" si="720"/>
        <v>350.40132299067307</v>
      </c>
      <c r="P5086" s="12">
        <f t="shared" si="721"/>
        <v>0</v>
      </c>
      <c r="Q5086">
        <f t="shared" si="722"/>
        <v>143.2112170093269</v>
      </c>
      <c r="R5086">
        <f>$D$2*tarifas!$D$12/24</f>
        <v>1.4541666666666666</v>
      </c>
      <c r="S5086" t="e">
        <f>VLOOKUP(E5086&amp;" "&amp;F5086,tarifas!$A$13:$D$20,4,FALSE)*P5086</f>
        <v>#N/A</v>
      </c>
      <c r="T5086">
        <f>IF(F5086="COD1",tarifas!$D$11*(SUMIFS($P$11:$P$8770,$F$11:$F$8770,"=COD1",$B$11:$B$8770,"="&amp;B5086)/COUNTIFS($F$11:$F$8770,"=COD1",$B$11:$B$8770,"="&amp;B5086))/COUNTIFS($A$11:$A$8770,"="&amp;A5086,$F$11:$F$8770,"=COD1"),0)</f>
        <v>0</v>
      </c>
      <c r="U5086" t="e">
        <f>(VLOOKUP(F5086,tarifas!$C$7:$D$10,2,FALSE)+tarifas!$D$21)*datos!P5086</f>
        <v>#N/A</v>
      </c>
      <c r="V5086" t="e">
        <f t="shared" si="723"/>
        <v>#N/A</v>
      </c>
      <c r="W5086">
        <f t="shared" si="724"/>
        <v>7.6302936422569374</v>
      </c>
    </row>
    <row r="5087" spans="1:23" x14ac:dyDescent="0.25">
      <c r="A5087">
        <f t="shared" si="717"/>
        <v>210</v>
      </c>
      <c r="B5087">
        <f t="shared" si="718"/>
        <v>7</v>
      </c>
      <c r="C5087" s="1">
        <f t="shared" si="725"/>
        <v>41851.499999987689</v>
      </c>
      <c r="D5087" s="7">
        <v>533.43939393939399</v>
      </c>
      <c r="E5087" s="7"/>
      <c r="G5087">
        <v>58.82</v>
      </c>
      <c r="H5087" s="12">
        <v>329.13370700091514</v>
      </c>
      <c r="I5087" s="13">
        <f>$D$2*tarifas!$D$12/24</f>
        <v>1.4541666666666666</v>
      </c>
      <c r="J5087" s="13" t="e">
        <f>VLOOKUP(E5087&amp;" "&amp;F5087,tarifas!$A$13:$D$20,4,FALSE)*H5087</f>
        <v>#N/A</v>
      </c>
      <c r="K5087" s="13">
        <f>IF(F5087="COD1",tarifas!$D$11*(SUMIFS($H$11:$H$8770,$F$11:$F$8770,"=COD1",$B$11:$B$8770,"="&amp;B5087)/COUNTIFS($F$11:$F$8770,"=COD1",$B$11:$B$8770,"="&amp;B5087))/COUNTIFS($A$11:$A$8770,"="&amp;A5087,$F$11:$F$8770,"=COD1"),0)</f>
        <v>0</v>
      </c>
      <c r="L5087" s="13" t="e">
        <f>(VLOOKUP(F5087,tarifas!$C$7:$D$10,2,FALSE)+tarifas!$D$21)*datos!H5087</f>
        <v>#N/A</v>
      </c>
      <c r="M5087">
        <v>503.87223</v>
      </c>
      <c r="N5087" s="13" t="e">
        <f t="shared" si="719"/>
        <v>#N/A</v>
      </c>
      <c r="O5087">
        <f t="shared" si="720"/>
        <v>329.13370700091514</v>
      </c>
      <c r="P5087" s="12">
        <f t="shared" si="721"/>
        <v>0</v>
      </c>
      <c r="Q5087">
        <f t="shared" si="722"/>
        <v>174.73852299908486</v>
      </c>
      <c r="R5087">
        <f>$D$2*tarifas!$D$12/24</f>
        <v>1.4541666666666666</v>
      </c>
      <c r="S5087" t="e">
        <f>VLOOKUP(E5087&amp;" "&amp;F5087,tarifas!$A$13:$D$20,4,FALSE)*P5087</f>
        <v>#N/A</v>
      </c>
      <c r="T5087">
        <f>IF(F5087="COD1",tarifas!$D$11*(SUMIFS($P$11:$P$8770,$F$11:$F$8770,"=COD1",$B$11:$B$8770,"="&amp;B5087)/COUNTIFS($F$11:$F$8770,"=COD1",$B$11:$B$8770,"="&amp;B5087))/COUNTIFS($A$11:$A$8770,"="&amp;A5087,$F$11:$F$8770,"=COD1"),0)</f>
        <v>0</v>
      </c>
      <c r="U5087" t="e">
        <f>(VLOOKUP(F5087,tarifas!$C$7:$D$10,2,FALSE)+tarifas!$D$21)*datos!P5087</f>
        <v>#N/A</v>
      </c>
      <c r="V5087" t="e">
        <f t="shared" si="723"/>
        <v>#N/A</v>
      </c>
      <c r="W5087">
        <f t="shared" si="724"/>
        <v>9.2503079305255547</v>
      </c>
    </row>
    <row r="5088" spans="1:23" x14ac:dyDescent="0.25">
      <c r="A5088">
        <f t="shared" si="717"/>
        <v>210</v>
      </c>
      <c r="B5088">
        <f t="shared" si="718"/>
        <v>7</v>
      </c>
      <c r="C5088" s="1">
        <f t="shared" si="725"/>
        <v>41851.541666654353</v>
      </c>
      <c r="D5088" s="7">
        <v>523.90909090909088</v>
      </c>
      <c r="E5088" s="7"/>
      <c r="G5088">
        <v>56.53</v>
      </c>
      <c r="H5088" s="12">
        <v>486.686831529318</v>
      </c>
      <c r="I5088" s="13">
        <f>$D$2*tarifas!$D$12/24</f>
        <v>1.4541666666666666</v>
      </c>
      <c r="J5088" s="13" t="e">
        <f>VLOOKUP(E5088&amp;" "&amp;F5088,tarifas!$A$13:$D$20,4,FALSE)*H5088</f>
        <v>#N/A</v>
      </c>
      <c r="K5088" s="13">
        <f>IF(F5088="COD1",tarifas!$D$11*(SUMIFS($H$11:$H$8770,$F$11:$F$8770,"=COD1",$B$11:$B$8770,"="&amp;B5088)/COUNTIFS($F$11:$F$8770,"=COD1",$B$11:$B$8770,"="&amp;B5088))/COUNTIFS($A$11:$A$8770,"="&amp;A5088,$F$11:$F$8770,"=COD1"),0)</f>
        <v>0</v>
      </c>
      <c r="L5088" s="13" t="e">
        <f>(VLOOKUP(F5088,tarifas!$C$7:$D$10,2,FALSE)+tarifas!$D$21)*datos!H5088</f>
        <v>#N/A</v>
      </c>
      <c r="M5088">
        <v>480.00925000000001</v>
      </c>
      <c r="N5088" s="13" t="e">
        <f t="shared" si="719"/>
        <v>#N/A</v>
      </c>
      <c r="O5088">
        <f t="shared" si="720"/>
        <v>480.00925000000001</v>
      </c>
      <c r="P5088" s="12">
        <f t="shared" si="721"/>
        <v>6.6775815293179903</v>
      </c>
      <c r="Q5088">
        <f t="shared" si="722"/>
        <v>0</v>
      </c>
      <c r="R5088">
        <f>$D$2*tarifas!$D$12/24</f>
        <v>1.4541666666666666</v>
      </c>
      <c r="S5088" t="e">
        <f>VLOOKUP(E5088&amp;" "&amp;F5088,tarifas!$A$13:$D$20,4,FALSE)*P5088</f>
        <v>#N/A</v>
      </c>
      <c r="T5088">
        <f>IF(F5088="COD1",tarifas!$D$11*(SUMIFS($P$11:$P$8770,$F$11:$F$8770,"=COD1",$B$11:$B$8770,"="&amp;B5088)/COUNTIFS($F$11:$F$8770,"=COD1",$B$11:$B$8770,"="&amp;B5088))/COUNTIFS($A$11:$A$8770,"="&amp;A5088,$F$11:$F$8770,"=COD1"),0)</f>
        <v>0</v>
      </c>
      <c r="U5088" t="e">
        <f>(VLOOKUP(F5088,tarifas!$C$7:$D$10,2,FALSE)+tarifas!$D$21)*datos!P5088</f>
        <v>#N/A</v>
      </c>
      <c r="V5088" t="e">
        <f t="shared" si="723"/>
        <v>#N/A</v>
      </c>
      <c r="W5088">
        <f t="shared" si="724"/>
        <v>0</v>
      </c>
    </row>
    <row r="5089" spans="1:23" x14ac:dyDescent="0.25">
      <c r="A5089">
        <f t="shared" si="717"/>
        <v>210</v>
      </c>
      <c r="B5089">
        <f t="shared" si="718"/>
        <v>7</v>
      </c>
      <c r="C5089" s="1">
        <f t="shared" si="725"/>
        <v>41851.583333321018</v>
      </c>
      <c r="D5089" s="7">
        <v>392.03030303030306</v>
      </c>
      <c r="E5089" s="7"/>
      <c r="G5089">
        <v>56.53</v>
      </c>
      <c r="H5089" s="12">
        <v>549.40968504059731</v>
      </c>
      <c r="I5089" s="13">
        <f>$D$2*tarifas!$D$12/24</f>
        <v>1.4541666666666666</v>
      </c>
      <c r="J5089" s="13" t="e">
        <f>VLOOKUP(E5089&amp;" "&amp;F5089,tarifas!$A$13:$D$20,4,FALSE)*H5089</f>
        <v>#N/A</v>
      </c>
      <c r="K5089" s="13">
        <f>IF(F5089="COD1",tarifas!$D$11*(SUMIFS($H$11:$H$8770,$F$11:$F$8770,"=COD1",$B$11:$B$8770,"="&amp;B5089)/COUNTIFS($F$11:$F$8770,"=COD1",$B$11:$B$8770,"="&amp;B5089))/COUNTIFS($A$11:$A$8770,"="&amp;A5089,$F$11:$F$8770,"=COD1"),0)</f>
        <v>0</v>
      </c>
      <c r="L5089" s="13" t="e">
        <f>(VLOOKUP(F5089,tarifas!$C$7:$D$10,2,FALSE)+tarifas!$D$21)*datos!H5089</f>
        <v>#N/A</v>
      </c>
      <c r="M5089">
        <v>423.95059999999995</v>
      </c>
      <c r="N5089" s="13" t="e">
        <f t="shared" si="719"/>
        <v>#N/A</v>
      </c>
      <c r="O5089">
        <f t="shared" si="720"/>
        <v>423.95059999999995</v>
      </c>
      <c r="P5089" s="12">
        <f t="shared" si="721"/>
        <v>125.45908504059736</v>
      </c>
      <c r="Q5089">
        <f t="shared" si="722"/>
        <v>0</v>
      </c>
      <c r="R5089">
        <f>$D$2*tarifas!$D$12/24</f>
        <v>1.4541666666666666</v>
      </c>
      <c r="S5089" t="e">
        <f>VLOOKUP(E5089&amp;" "&amp;F5089,tarifas!$A$13:$D$20,4,FALSE)*P5089</f>
        <v>#N/A</v>
      </c>
      <c r="T5089">
        <f>IF(F5089="COD1",tarifas!$D$11*(SUMIFS($P$11:$P$8770,$F$11:$F$8770,"=COD1",$B$11:$B$8770,"="&amp;B5089)/COUNTIFS($F$11:$F$8770,"=COD1",$B$11:$B$8770,"="&amp;B5089))/COUNTIFS($A$11:$A$8770,"="&amp;A5089,$F$11:$F$8770,"=COD1"),0)</f>
        <v>0</v>
      </c>
      <c r="U5089" t="e">
        <f>(VLOOKUP(F5089,tarifas!$C$7:$D$10,2,FALSE)+tarifas!$D$21)*datos!P5089</f>
        <v>#N/A</v>
      </c>
      <c r="V5089" t="e">
        <f t="shared" si="723"/>
        <v>#N/A</v>
      </c>
      <c r="W5089">
        <f t="shared" si="724"/>
        <v>0</v>
      </c>
    </row>
    <row r="5090" spans="1:23" x14ac:dyDescent="0.25">
      <c r="A5090">
        <f t="shared" si="717"/>
        <v>210</v>
      </c>
      <c r="B5090">
        <f t="shared" si="718"/>
        <v>7</v>
      </c>
      <c r="C5090" s="1">
        <f t="shared" si="725"/>
        <v>41851.624999987682</v>
      </c>
      <c r="D5090" s="7">
        <v>309.09090909090907</v>
      </c>
      <c r="E5090" s="7"/>
      <c r="G5090">
        <v>56.53</v>
      </c>
      <c r="H5090" s="12">
        <v>553.36714400089272</v>
      </c>
      <c r="I5090" s="13">
        <f>$D$2*tarifas!$D$12/24</f>
        <v>1.4541666666666666</v>
      </c>
      <c r="J5090" s="13" t="e">
        <f>VLOOKUP(E5090&amp;" "&amp;F5090,tarifas!$A$13:$D$20,4,FALSE)*H5090</f>
        <v>#N/A</v>
      </c>
      <c r="K5090" s="13">
        <f>IF(F5090="COD1",tarifas!$D$11*(SUMIFS($H$11:$H$8770,$F$11:$F$8770,"=COD1",$B$11:$B$8770,"="&amp;B5090)/COUNTIFS($F$11:$F$8770,"=COD1",$B$11:$B$8770,"="&amp;B5090))/COUNTIFS($A$11:$A$8770,"="&amp;A5090,$F$11:$F$8770,"=COD1"),0)</f>
        <v>0</v>
      </c>
      <c r="L5090" s="13" t="e">
        <f>(VLOOKUP(F5090,tarifas!$C$7:$D$10,2,FALSE)+tarifas!$D$21)*datos!H5090</f>
        <v>#N/A</v>
      </c>
      <c r="M5090">
        <v>336.33728000000002</v>
      </c>
      <c r="N5090" s="13" t="e">
        <f t="shared" si="719"/>
        <v>#N/A</v>
      </c>
      <c r="O5090">
        <f t="shared" si="720"/>
        <v>336.33728000000002</v>
      </c>
      <c r="P5090" s="12">
        <f t="shared" si="721"/>
        <v>217.0298640008927</v>
      </c>
      <c r="Q5090">
        <f t="shared" si="722"/>
        <v>0</v>
      </c>
      <c r="R5090">
        <f>$D$2*tarifas!$D$12/24</f>
        <v>1.4541666666666666</v>
      </c>
      <c r="S5090" t="e">
        <f>VLOOKUP(E5090&amp;" "&amp;F5090,tarifas!$A$13:$D$20,4,FALSE)*P5090</f>
        <v>#N/A</v>
      </c>
      <c r="T5090">
        <f>IF(F5090="COD1",tarifas!$D$11*(SUMIFS($P$11:$P$8770,$F$11:$F$8770,"=COD1",$B$11:$B$8770,"="&amp;B5090)/COUNTIFS($F$11:$F$8770,"=COD1",$B$11:$B$8770,"="&amp;B5090))/COUNTIFS($A$11:$A$8770,"="&amp;A5090,$F$11:$F$8770,"=COD1"),0)</f>
        <v>0</v>
      </c>
      <c r="U5090" t="e">
        <f>(VLOOKUP(F5090,tarifas!$C$7:$D$10,2,FALSE)+tarifas!$D$21)*datos!P5090</f>
        <v>#N/A</v>
      </c>
      <c r="V5090" t="e">
        <f t="shared" si="723"/>
        <v>#N/A</v>
      </c>
      <c r="W5090">
        <f t="shared" si="724"/>
        <v>0</v>
      </c>
    </row>
    <row r="5091" spans="1:23" x14ac:dyDescent="0.25">
      <c r="A5091">
        <f t="shared" si="717"/>
        <v>210</v>
      </c>
      <c r="B5091">
        <f t="shared" si="718"/>
        <v>7</v>
      </c>
      <c r="C5091" s="1">
        <f t="shared" si="725"/>
        <v>41851.666666654346</v>
      </c>
      <c r="D5091" s="7">
        <v>388.16666666666669</v>
      </c>
      <c r="E5091" s="7"/>
      <c r="G5091">
        <v>56.53</v>
      </c>
      <c r="H5091" s="12">
        <v>447.1407706758975</v>
      </c>
      <c r="I5091" s="13">
        <f>$D$2*tarifas!$D$12/24</f>
        <v>1.4541666666666666</v>
      </c>
      <c r="J5091" s="13" t="e">
        <f>VLOOKUP(E5091&amp;" "&amp;F5091,tarifas!$A$13:$D$20,4,FALSE)*H5091</f>
        <v>#N/A</v>
      </c>
      <c r="K5091" s="13">
        <f>IF(F5091="COD1",tarifas!$D$11*(SUMIFS($H$11:$H$8770,$F$11:$F$8770,"=COD1",$B$11:$B$8770,"="&amp;B5091)/COUNTIFS($F$11:$F$8770,"=COD1",$B$11:$B$8770,"="&amp;B5091))/COUNTIFS($A$11:$A$8770,"="&amp;A5091,$F$11:$F$8770,"=COD1"),0)</f>
        <v>0</v>
      </c>
      <c r="L5091" s="13" t="e">
        <f>(VLOOKUP(F5091,tarifas!$C$7:$D$10,2,FALSE)+tarifas!$D$21)*datos!H5091</f>
        <v>#N/A</v>
      </c>
      <c r="M5091">
        <v>220.51837</v>
      </c>
      <c r="N5091" s="13" t="e">
        <f t="shared" si="719"/>
        <v>#N/A</v>
      </c>
      <c r="O5091">
        <f t="shared" si="720"/>
        <v>220.51837</v>
      </c>
      <c r="P5091" s="12">
        <f t="shared" si="721"/>
        <v>226.6224006758975</v>
      </c>
      <c r="Q5091">
        <f t="shared" si="722"/>
        <v>0</v>
      </c>
      <c r="R5091">
        <f>$D$2*tarifas!$D$12/24</f>
        <v>1.4541666666666666</v>
      </c>
      <c r="S5091" t="e">
        <f>VLOOKUP(E5091&amp;" "&amp;F5091,tarifas!$A$13:$D$20,4,FALSE)*P5091</f>
        <v>#N/A</v>
      </c>
      <c r="T5091">
        <f>IF(F5091="COD1",tarifas!$D$11*(SUMIFS($P$11:$P$8770,$F$11:$F$8770,"=COD1",$B$11:$B$8770,"="&amp;B5091)/COUNTIFS($F$11:$F$8770,"=COD1",$B$11:$B$8770,"="&amp;B5091))/COUNTIFS($A$11:$A$8770,"="&amp;A5091,$F$11:$F$8770,"=COD1"),0)</f>
        <v>0</v>
      </c>
      <c r="U5091" t="e">
        <f>(VLOOKUP(F5091,tarifas!$C$7:$D$10,2,FALSE)+tarifas!$D$21)*datos!P5091</f>
        <v>#N/A</v>
      </c>
      <c r="V5091" t="e">
        <f t="shared" si="723"/>
        <v>#N/A</v>
      </c>
      <c r="W5091">
        <f t="shared" si="724"/>
        <v>0</v>
      </c>
    </row>
    <row r="5092" spans="1:23" x14ac:dyDescent="0.25">
      <c r="A5092">
        <f t="shared" si="717"/>
        <v>210</v>
      </c>
      <c r="B5092">
        <f t="shared" si="718"/>
        <v>7</v>
      </c>
      <c r="C5092" s="1">
        <f t="shared" si="725"/>
        <v>41851.70833332101</v>
      </c>
      <c r="D5092" s="7">
        <v>415.21212121212125</v>
      </c>
      <c r="E5092" s="7"/>
      <c r="G5092">
        <v>56.53</v>
      </c>
      <c r="H5092" s="12">
        <v>346.83748386594004</v>
      </c>
      <c r="I5092" s="13">
        <f>$D$2*tarifas!$D$12/24</f>
        <v>1.4541666666666666</v>
      </c>
      <c r="J5092" s="13" t="e">
        <f>VLOOKUP(E5092&amp;" "&amp;F5092,tarifas!$A$13:$D$20,4,FALSE)*H5092</f>
        <v>#N/A</v>
      </c>
      <c r="K5092" s="13">
        <f>IF(F5092="COD1",tarifas!$D$11*(SUMIFS($H$11:$H$8770,$F$11:$F$8770,"=COD1",$B$11:$B$8770,"="&amp;B5092)/COUNTIFS($F$11:$F$8770,"=COD1",$B$11:$B$8770,"="&amp;B5092))/COUNTIFS($A$11:$A$8770,"="&amp;A5092,$F$11:$F$8770,"=COD1"),0)</f>
        <v>0</v>
      </c>
      <c r="L5092" s="13" t="e">
        <f>(VLOOKUP(F5092,tarifas!$C$7:$D$10,2,FALSE)+tarifas!$D$21)*datos!H5092</f>
        <v>#N/A</v>
      </c>
      <c r="M5092">
        <v>85.669640000000001</v>
      </c>
      <c r="N5092" s="13" t="e">
        <f t="shared" si="719"/>
        <v>#N/A</v>
      </c>
      <c r="O5092">
        <f t="shared" si="720"/>
        <v>85.669640000000001</v>
      </c>
      <c r="P5092" s="12">
        <f t="shared" si="721"/>
        <v>261.16784386594003</v>
      </c>
      <c r="Q5092">
        <f t="shared" si="722"/>
        <v>0</v>
      </c>
      <c r="R5092">
        <f>$D$2*tarifas!$D$12/24</f>
        <v>1.4541666666666666</v>
      </c>
      <c r="S5092" t="e">
        <f>VLOOKUP(E5092&amp;" "&amp;F5092,tarifas!$A$13:$D$20,4,FALSE)*P5092</f>
        <v>#N/A</v>
      </c>
      <c r="T5092">
        <f>IF(F5092="COD1",tarifas!$D$11*(SUMIFS($P$11:$P$8770,$F$11:$F$8770,"=COD1",$B$11:$B$8770,"="&amp;B5092)/COUNTIFS($F$11:$F$8770,"=COD1",$B$11:$B$8770,"="&amp;B5092))/COUNTIFS($A$11:$A$8770,"="&amp;A5092,$F$11:$F$8770,"=COD1"),0)</f>
        <v>0</v>
      </c>
      <c r="U5092" t="e">
        <f>(VLOOKUP(F5092,tarifas!$C$7:$D$10,2,FALSE)+tarifas!$D$21)*datos!P5092</f>
        <v>#N/A</v>
      </c>
      <c r="V5092" t="e">
        <f t="shared" si="723"/>
        <v>#N/A</v>
      </c>
      <c r="W5092">
        <f t="shared" si="724"/>
        <v>0</v>
      </c>
    </row>
    <row r="5093" spans="1:23" x14ac:dyDescent="0.25">
      <c r="A5093">
        <f t="shared" si="717"/>
        <v>210</v>
      </c>
      <c r="B5093">
        <f t="shared" si="718"/>
        <v>7</v>
      </c>
      <c r="C5093" s="1">
        <f t="shared" si="725"/>
        <v>41851.749999987675</v>
      </c>
      <c r="D5093" s="7">
        <v>207.60606060606062</v>
      </c>
      <c r="E5093" s="7"/>
      <c r="G5093">
        <v>56.72</v>
      </c>
      <c r="H5093" s="12">
        <v>254.90095267358535</v>
      </c>
      <c r="I5093" s="13">
        <f>$D$2*tarifas!$D$12/24</f>
        <v>1.4541666666666666</v>
      </c>
      <c r="J5093" s="13" t="e">
        <f>VLOOKUP(E5093&amp;" "&amp;F5093,tarifas!$A$13:$D$20,4,FALSE)*H5093</f>
        <v>#N/A</v>
      </c>
      <c r="K5093" s="13">
        <f>IF(F5093="COD1",tarifas!$D$11*(SUMIFS($H$11:$H$8770,$F$11:$F$8770,"=COD1",$B$11:$B$8770,"="&amp;B5093)/COUNTIFS($F$11:$F$8770,"=COD1",$B$11:$B$8770,"="&amp;B5093))/COUNTIFS($A$11:$A$8770,"="&amp;A5093,$F$11:$F$8770,"=COD1"),0)</f>
        <v>0</v>
      </c>
      <c r="L5093" s="13" t="e">
        <f>(VLOOKUP(F5093,tarifas!$C$7:$D$10,2,FALSE)+tarifas!$D$21)*datos!H5093</f>
        <v>#N/A</v>
      </c>
      <c r="M5093">
        <v>11.018690000000001</v>
      </c>
      <c r="N5093" s="13" t="e">
        <f t="shared" si="719"/>
        <v>#N/A</v>
      </c>
      <c r="O5093">
        <f t="shared" si="720"/>
        <v>11.018690000000001</v>
      </c>
      <c r="P5093" s="12">
        <f t="shared" si="721"/>
        <v>243.88226267358536</v>
      </c>
      <c r="Q5093">
        <f t="shared" si="722"/>
        <v>0</v>
      </c>
      <c r="R5093">
        <f>$D$2*tarifas!$D$12/24</f>
        <v>1.4541666666666666</v>
      </c>
      <c r="S5093" t="e">
        <f>VLOOKUP(E5093&amp;" "&amp;F5093,tarifas!$A$13:$D$20,4,FALSE)*P5093</f>
        <v>#N/A</v>
      </c>
      <c r="T5093">
        <f>IF(F5093="COD1",tarifas!$D$11*(SUMIFS($P$11:$P$8770,$F$11:$F$8770,"=COD1",$B$11:$B$8770,"="&amp;B5093)/COUNTIFS($F$11:$F$8770,"=COD1",$B$11:$B$8770,"="&amp;B5093))/COUNTIFS($A$11:$A$8770,"="&amp;A5093,$F$11:$F$8770,"=COD1"),0)</f>
        <v>0</v>
      </c>
      <c r="U5093" t="e">
        <f>(VLOOKUP(F5093,tarifas!$C$7:$D$10,2,FALSE)+tarifas!$D$21)*datos!P5093</f>
        <v>#N/A</v>
      </c>
      <c r="V5093" t="e">
        <f t="shared" si="723"/>
        <v>#N/A</v>
      </c>
      <c r="W5093">
        <f t="shared" si="724"/>
        <v>0</v>
      </c>
    </row>
    <row r="5094" spans="1:23" x14ac:dyDescent="0.25">
      <c r="A5094">
        <f t="shared" si="717"/>
        <v>210</v>
      </c>
      <c r="B5094">
        <f t="shared" si="718"/>
        <v>7</v>
      </c>
      <c r="C5094" s="1">
        <f t="shared" si="725"/>
        <v>41851.791666654339</v>
      </c>
      <c r="D5094" s="7">
        <v>68.257575757575751</v>
      </c>
      <c r="E5094" s="7"/>
      <c r="G5094">
        <v>57.71</v>
      </c>
      <c r="H5094" s="12">
        <v>197.18537001800905</v>
      </c>
      <c r="I5094" s="13">
        <f>$D$2*tarifas!$D$12/24</f>
        <v>1.4541666666666666</v>
      </c>
      <c r="J5094" s="13" t="e">
        <f>VLOOKUP(E5094&amp;" "&amp;F5094,tarifas!$A$13:$D$20,4,FALSE)*H5094</f>
        <v>#N/A</v>
      </c>
      <c r="K5094" s="13">
        <f>IF(F5094="COD1",tarifas!$D$11*(SUMIFS($H$11:$H$8770,$F$11:$F$8770,"=COD1",$B$11:$B$8770,"="&amp;B5094)/COUNTIFS($F$11:$F$8770,"=COD1",$B$11:$B$8770,"="&amp;B5094))/COUNTIFS($A$11:$A$8770,"="&amp;A5094,$F$11:$F$8770,"=COD1"),0)</f>
        <v>0</v>
      </c>
      <c r="L5094" s="13" t="e">
        <f>(VLOOKUP(F5094,tarifas!$C$7:$D$10,2,FALSE)+tarifas!$D$21)*datos!H5094</f>
        <v>#N/A</v>
      </c>
      <c r="M5094">
        <v>0</v>
      </c>
      <c r="N5094" s="13" t="e">
        <f t="shared" si="719"/>
        <v>#N/A</v>
      </c>
      <c r="O5094">
        <f t="shared" si="720"/>
        <v>0</v>
      </c>
      <c r="P5094" s="12">
        <f t="shared" si="721"/>
        <v>197.18537001800905</v>
      </c>
      <c r="Q5094">
        <f t="shared" si="722"/>
        <v>0</v>
      </c>
      <c r="R5094">
        <f>$D$2*tarifas!$D$12/24</f>
        <v>1.4541666666666666</v>
      </c>
      <c r="S5094" t="e">
        <f>VLOOKUP(E5094&amp;" "&amp;F5094,tarifas!$A$13:$D$20,4,FALSE)*P5094</f>
        <v>#N/A</v>
      </c>
      <c r="T5094">
        <f>IF(F5094="COD1",tarifas!$D$11*(SUMIFS($P$11:$P$8770,$F$11:$F$8770,"=COD1",$B$11:$B$8770,"="&amp;B5094)/COUNTIFS($F$11:$F$8770,"=COD1",$B$11:$B$8770,"="&amp;B5094))/COUNTIFS($A$11:$A$8770,"="&amp;A5094,$F$11:$F$8770,"=COD1"),0)</f>
        <v>0</v>
      </c>
      <c r="U5094" t="e">
        <f>(VLOOKUP(F5094,tarifas!$C$7:$D$10,2,FALSE)+tarifas!$D$21)*datos!P5094</f>
        <v>#N/A</v>
      </c>
      <c r="V5094" t="e">
        <f t="shared" si="723"/>
        <v>#N/A</v>
      </c>
      <c r="W5094">
        <f t="shared" si="724"/>
        <v>0</v>
      </c>
    </row>
    <row r="5095" spans="1:23" x14ac:dyDescent="0.25">
      <c r="A5095">
        <f t="shared" si="717"/>
        <v>210</v>
      </c>
      <c r="B5095">
        <f t="shared" si="718"/>
        <v>7</v>
      </c>
      <c r="C5095" s="1">
        <f t="shared" si="725"/>
        <v>41851.833333321003</v>
      </c>
      <c r="D5095" s="7">
        <v>0</v>
      </c>
      <c r="E5095" s="7"/>
      <c r="G5095">
        <v>59</v>
      </c>
      <c r="H5095" s="12">
        <v>177.58256471269885</v>
      </c>
      <c r="I5095" s="13">
        <f>$D$2*tarifas!$D$12/24</f>
        <v>1.4541666666666666</v>
      </c>
      <c r="J5095" s="13" t="e">
        <f>VLOOKUP(E5095&amp;" "&amp;F5095,tarifas!$A$13:$D$20,4,FALSE)*H5095</f>
        <v>#N/A</v>
      </c>
      <c r="K5095" s="13">
        <f>IF(F5095="COD1",tarifas!$D$11*(SUMIFS($H$11:$H$8770,$F$11:$F$8770,"=COD1",$B$11:$B$8770,"="&amp;B5095)/COUNTIFS($F$11:$F$8770,"=COD1",$B$11:$B$8770,"="&amp;B5095))/COUNTIFS($A$11:$A$8770,"="&amp;A5095,$F$11:$F$8770,"=COD1"),0)</f>
        <v>0</v>
      </c>
      <c r="L5095" s="13" t="e">
        <f>(VLOOKUP(F5095,tarifas!$C$7:$D$10,2,FALSE)+tarifas!$D$21)*datos!H5095</f>
        <v>#N/A</v>
      </c>
      <c r="M5095">
        <v>0</v>
      </c>
      <c r="N5095" s="13" t="e">
        <f t="shared" si="719"/>
        <v>#N/A</v>
      </c>
      <c r="O5095">
        <f t="shared" si="720"/>
        <v>0</v>
      </c>
      <c r="P5095" s="12">
        <f t="shared" si="721"/>
        <v>177.58256471269885</v>
      </c>
      <c r="Q5095">
        <f t="shared" si="722"/>
        <v>0</v>
      </c>
      <c r="R5095">
        <f>$D$2*tarifas!$D$12/24</f>
        <v>1.4541666666666666</v>
      </c>
      <c r="S5095" t="e">
        <f>VLOOKUP(E5095&amp;" "&amp;F5095,tarifas!$A$13:$D$20,4,FALSE)*P5095</f>
        <v>#N/A</v>
      </c>
      <c r="T5095">
        <f>IF(F5095="COD1",tarifas!$D$11*(SUMIFS($P$11:$P$8770,$F$11:$F$8770,"=COD1",$B$11:$B$8770,"="&amp;B5095)/COUNTIFS($F$11:$F$8770,"=COD1",$B$11:$B$8770,"="&amp;B5095))/COUNTIFS($A$11:$A$8770,"="&amp;A5095,$F$11:$F$8770,"=COD1"),0)</f>
        <v>0</v>
      </c>
      <c r="U5095" t="e">
        <f>(VLOOKUP(F5095,tarifas!$C$7:$D$10,2,FALSE)+tarifas!$D$21)*datos!P5095</f>
        <v>#N/A</v>
      </c>
      <c r="V5095" t="e">
        <f t="shared" si="723"/>
        <v>#N/A</v>
      </c>
      <c r="W5095">
        <f t="shared" si="724"/>
        <v>0</v>
      </c>
    </row>
    <row r="5096" spans="1:23" x14ac:dyDescent="0.25">
      <c r="A5096">
        <f t="shared" si="717"/>
        <v>210</v>
      </c>
      <c r="B5096">
        <f t="shared" si="718"/>
        <v>7</v>
      </c>
      <c r="C5096" s="1">
        <f t="shared" si="725"/>
        <v>41851.874999987667</v>
      </c>
      <c r="D5096" s="7">
        <v>0</v>
      </c>
      <c r="E5096" s="7"/>
      <c r="G5096">
        <v>58.43</v>
      </c>
      <c r="H5096" s="12">
        <v>173.57398300643203</v>
      </c>
      <c r="I5096" s="13">
        <f>$D$2*tarifas!$D$12/24</f>
        <v>1.4541666666666666</v>
      </c>
      <c r="J5096" s="13" t="e">
        <f>VLOOKUP(E5096&amp;" "&amp;F5096,tarifas!$A$13:$D$20,4,FALSE)*H5096</f>
        <v>#N/A</v>
      </c>
      <c r="K5096" s="13">
        <f>IF(F5096="COD1",tarifas!$D$11*(SUMIFS($H$11:$H$8770,$F$11:$F$8770,"=COD1",$B$11:$B$8770,"="&amp;B5096)/COUNTIFS($F$11:$F$8770,"=COD1",$B$11:$B$8770,"="&amp;B5096))/COUNTIFS($A$11:$A$8770,"="&amp;A5096,$F$11:$F$8770,"=COD1"),0)</f>
        <v>0</v>
      </c>
      <c r="L5096" s="13" t="e">
        <f>(VLOOKUP(F5096,tarifas!$C$7:$D$10,2,FALSE)+tarifas!$D$21)*datos!H5096</f>
        <v>#N/A</v>
      </c>
      <c r="M5096">
        <v>0</v>
      </c>
      <c r="N5096" s="13" t="e">
        <f t="shared" si="719"/>
        <v>#N/A</v>
      </c>
      <c r="O5096">
        <f t="shared" si="720"/>
        <v>0</v>
      </c>
      <c r="P5096" s="12">
        <f t="shared" si="721"/>
        <v>173.57398300643203</v>
      </c>
      <c r="Q5096">
        <f t="shared" si="722"/>
        <v>0</v>
      </c>
      <c r="R5096">
        <f>$D$2*tarifas!$D$12/24</f>
        <v>1.4541666666666666</v>
      </c>
      <c r="S5096" t="e">
        <f>VLOOKUP(E5096&amp;" "&amp;F5096,tarifas!$A$13:$D$20,4,FALSE)*P5096</f>
        <v>#N/A</v>
      </c>
      <c r="T5096">
        <f>IF(F5096="COD1",tarifas!$D$11*(SUMIFS($P$11:$P$8770,$F$11:$F$8770,"=COD1",$B$11:$B$8770,"="&amp;B5096)/COUNTIFS($F$11:$F$8770,"=COD1",$B$11:$B$8770,"="&amp;B5096))/COUNTIFS($A$11:$A$8770,"="&amp;A5096,$F$11:$F$8770,"=COD1"),0)</f>
        <v>0</v>
      </c>
      <c r="U5096" t="e">
        <f>(VLOOKUP(F5096,tarifas!$C$7:$D$10,2,FALSE)+tarifas!$D$21)*datos!P5096</f>
        <v>#N/A</v>
      </c>
      <c r="V5096" t="e">
        <f t="shared" si="723"/>
        <v>#N/A</v>
      </c>
      <c r="W5096">
        <f t="shared" si="724"/>
        <v>0</v>
      </c>
    </row>
    <row r="5097" spans="1:23" x14ac:dyDescent="0.25">
      <c r="A5097">
        <f t="shared" si="717"/>
        <v>210</v>
      </c>
      <c r="B5097">
        <f t="shared" si="718"/>
        <v>7</v>
      </c>
      <c r="C5097" s="1">
        <f t="shared" si="725"/>
        <v>41851.916666654331</v>
      </c>
      <c r="D5097" s="7">
        <v>0</v>
      </c>
      <c r="E5097" s="7"/>
      <c r="G5097">
        <v>56.53</v>
      </c>
      <c r="H5097" s="12">
        <v>174.41769589385814</v>
      </c>
      <c r="I5097" s="13">
        <f>$D$2*tarifas!$D$12/24</f>
        <v>1.4541666666666666</v>
      </c>
      <c r="J5097" s="13" t="e">
        <f>VLOOKUP(E5097&amp;" "&amp;F5097,tarifas!$A$13:$D$20,4,FALSE)*H5097</f>
        <v>#N/A</v>
      </c>
      <c r="K5097" s="13">
        <f>IF(F5097="COD1",tarifas!$D$11*(SUMIFS($H$11:$H$8770,$F$11:$F$8770,"=COD1",$B$11:$B$8770,"="&amp;B5097)/COUNTIFS($F$11:$F$8770,"=COD1",$B$11:$B$8770,"="&amp;B5097))/COUNTIFS($A$11:$A$8770,"="&amp;A5097,$F$11:$F$8770,"=COD1"),0)</f>
        <v>0</v>
      </c>
      <c r="L5097" s="13" t="e">
        <f>(VLOOKUP(F5097,tarifas!$C$7:$D$10,2,FALSE)+tarifas!$D$21)*datos!H5097</f>
        <v>#N/A</v>
      </c>
      <c r="M5097">
        <v>0</v>
      </c>
      <c r="N5097" s="13" t="e">
        <f t="shared" si="719"/>
        <v>#N/A</v>
      </c>
      <c r="O5097">
        <f t="shared" si="720"/>
        <v>0</v>
      </c>
      <c r="P5097" s="12">
        <f t="shared" si="721"/>
        <v>174.41769589385814</v>
      </c>
      <c r="Q5097">
        <f t="shared" si="722"/>
        <v>0</v>
      </c>
      <c r="R5097">
        <f>$D$2*tarifas!$D$12/24</f>
        <v>1.4541666666666666</v>
      </c>
      <c r="S5097" t="e">
        <f>VLOOKUP(E5097&amp;" "&amp;F5097,tarifas!$A$13:$D$20,4,FALSE)*P5097</f>
        <v>#N/A</v>
      </c>
      <c r="T5097">
        <f>IF(F5097="COD1",tarifas!$D$11*(SUMIFS($P$11:$P$8770,$F$11:$F$8770,"=COD1",$B$11:$B$8770,"="&amp;B5097)/COUNTIFS($F$11:$F$8770,"=COD1",$B$11:$B$8770,"="&amp;B5097))/COUNTIFS($A$11:$A$8770,"="&amp;A5097,$F$11:$F$8770,"=COD1"),0)</f>
        <v>0</v>
      </c>
      <c r="U5097" t="e">
        <f>(VLOOKUP(F5097,tarifas!$C$7:$D$10,2,FALSE)+tarifas!$D$21)*datos!P5097</f>
        <v>#N/A</v>
      </c>
      <c r="V5097" t="e">
        <f t="shared" si="723"/>
        <v>#N/A</v>
      </c>
      <c r="W5097">
        <f t="shared" si="724"/>
        <v>0</v>
      </c>
    </row>
    <row r="5098" spans="1:23" x14ac:dyDescent="0.25">
      <c r="A5098">
        <f t="shared" si="717"/>
        <v>210</v>
      </c>
      <c r="B5098">
        <f t="shared" si="718"/>
        <v>7</v>
      </c>
      <c r="C5098" s="1">
        <f t="shared" si="725"/>
        <v>41851.958333320996</v>
      </c>
      <c r="D5098" s="7">
        <v>0</v>
      </c>
      <c r="E5098" s="7"/>
      <c r="G5098">
        <v>55.96</v>
      </c>
      <c r="H5098" s="12">
        <v>168.21144651035081</v>
      </c>
      <c r="I5098" s="13">
        <f>$D$2*tarifas!$D$12/24</f>
        <v>1.4541666666666666</v>
      </c>
      <c r="J5098" s="13" t="e">
        <f>VLOOKUP(E5098&amp;" "&amp;F5098,tarifas!$A$13:$D$20,4,FALSE)*H5098</f>
        <v>#N/A</v>
      </c>
      <c r="K5098" s="13">
        <f>IF(F5098="COD1",tarifas!$D$11*(SUMIFS($H$11:$H$8770,$F$11:$F$8770,"=COD1",$B$11:$B$8770,"="&amp;B5098)/COUNTIFS($F$11:$F$8770,"=COD1",$B$11:$B$8770,"="&amp;B5098))/COUNTIFS($A$11:$A$8770,"="&amp;A5098,$F$11:$F$8770,"=COD1"),0)</f>
        <v>0</v>
      </c>
      <c r="L5098" s="13" t="e">
        <f>(VLOOKUP(F5098,tarifas!$C$7:$D$10,2,FALSE)+tarifas!$D$21)*datos!H5098</f>
        <v>#N/A</v>
      </c>
      <c r="M5098">
        <v>0</v>
      </c>
      <c r="N5098" s="13" t="e">
        <f t="shared" si="719"/>
        <v>#N/A</v>
      </c>
      <c r="O5098">
        <f t="shared" si="720"/>
        <v>0</v>
      </c>
      <c r="P5098" s="12">
        <f t="shared" si="721"/>
        <v>168.21144651035081</v>
      </c>
      <c r="Q5098">
        <f t="shared" si="722"/>
        <v>0</v>
      </c>
      <c r="R5098">
        <f>$D$2*tarifas!$D$12/24</f>
        <v>1.4541666666666666</v>
      </c>
      <c r="S5098" t="e">
        <f>VLOOKUP(E5098&amp;" "&amp;F5098,tarifas!$A$13:$D$20,4,FALSE)*P5098</f>
        <v>#N/A</v>
      </c>
      <c r="T5098">
        <f>IF(F5098="COD1",tarifas!$D$11*(SUMIFS($P$11:$P$8770,$F$11:$F$8770,"=COD1",$B$11:$B$8770,"="&amp;B5098)/COUNTIFS($F$11:$F$8770,"=COD1",$B$11:$B$8770,"="&amp;B5098))/COUNTIFS($A$11:$A$8770,"="&amp;A5098,$F$11:$F$8770,"=COD1"),0)</f>
        <v>0</v>
      </c>
      <c r="U5098" t="e">
        <f>(VLOOKUP(F5098,tarifas!$C$7:$D$10,2,FALSE)+tarifas!$D$21)*datos!P5098</f>
        <v>#N/A</v>
      </c>
      <c r="V5098" t="e">
        <f t="shared" si="723"/>
        <v>#N/A</v>
      </c>
      <c r="W5098">
        <f t="shared" si="724"/>
        <v>0</v>
      </c>
    </row>
    <row r="5099" spans="1:23" x14ac:dyDescent="0.25">
      <c r="A5099">
        <f t="shared" si="717"/>
        <v>210</v>
      </c>
      <c r="B5099">
        <f t="shared" si="718"/>
        <v>8</v>
      </c>
      <c r="C5099" s="1">
        <f t="shared" si="725"/>
        <v>41851.99999998766</v>
      </c>
      <c r="D5099" s="7">
        <v>0</v>
      </c>
      <c r="E5099" s="7"/>
      <c r="G5099">
        <v>47.51</v>
      </c>
      <c r="H5099" s="12">
        <v>167.81344128491324</v>
      </c>
      <c r="I5099" s="13">
        <f>$D$2*tarifas!$D$12/24</f>
        <v>1.4541666666666666</v>
      </c>
      <c r="J5099" s="13" t="e">
        <f>VLOOKUP(E5099&amp;" "&amp;F5099,tarifas!$A$13:$D$20,4,FALSE)*H5099</f>
        <v>#N/A</v>
      </c>
      <c r="K5099" s="13">
        <f>IF(F5099="COD1",tarifas!$D$11*(SUMIFS($H$11:$H$8770,$F$11:$F$8770,"=COD1",$B$11:$B$8770,"="&amp;B5099)/COUNTIFS($F$11:$F$8770,"=COD1",$B$11:$B$8770,"="&amp;B5099))/COUNTIFS($A$11:$A$8770,"="&amp;A5099,$F$11:$F$8770,"=COD1"),0)</f>
        <v>0</v>
      </c>
      <c r="L5099" s="13" t="e">
        <f>(VLOOKUP(F5099,tarifas!$C$7:$D$10,2,FALSE)+tarifas!$D$21)*datos!H5099</f>
        <v>#N/A</v>
      </c>
      <c r="M5099">
        <v>0</v>
      </c>
      <c r="N5099" s="13" t="e">
        <f t="shared" si="719"/>
        <v>#N/A</v>
      </c>
      <c r="O5099">
        <f t="shared" si="720"/>
        <v>0</v>
      </c>
      <c r="P5099" s="12">
        <f t="shared" si="721"/>
        <v>167.81344128491324</v>
      </c>
      <c r="Q5099">
        <f t="shared" si="722"/>
        <v>0</v>
      </c>
      <c r="R5099">
        <f>$D$2*tarifas!$D$12/24</f>
        <v>1.4541666666666666</v>
      </c>
      <c r="S5099" t="e">
        <f>VLOOKUP(E5099&amp;" "&amp;F5099,tarifas!$A$13:$D$20,4,FALSE)*P5099</f>
        <v>#N/A</v>
      </c>
      <c r="T5099">
        <f>IF(F5099="COD1",tarifas!$D$11*(SUMIFS($P$11:$P$8770,$F$11:$F$8770,"=COD1",$B$11:$B$8770,"="&amp;B5099)/COUNTIFS($F$11:$F$8770,"=COD1",$B$11:$B$8770,"="&amp;B5099))/COUNTIFS($A$11:$A$8770,"="&amp;A5099,$F$11:$F$8770,"=COD1"),0)</f>
        <v>0</v>
      </c>
      <c r="U5099" t="e">
        <f>(VLOOKUP(F5099,tarifas!$C$7:$D$10,2,FALSE)+tarifas!$D$21)*datos!P5099</f>
        <v>#N/A</v>
      </c>
      <c r="V5099" t="e">
        <f t="shared" si="723"/>
        <v>#N/A</v>
      </c>
      <c r="W5099">
        <f t="shared" si="724"/>
        <v>0</v>
      </c>
    </row>
    <row r="5100" spans="1:23" x14ac:dyDescent="0.25">
      <c r="A5100">
        <f t="shared" si="717"/>
        <v>210</v>
      </c>
      <c r="B5100">
        <f t="shared" si="718"/>
        <v>8</v>
      </c>
      <c r="C5100" s="1">
        <f t="shared" si="725"/>
        <v>41852.041666654324</v>
      </c>
      <c r="D5100" s="7">
        <v>0</v>
      </c>
      <c r="E5100" s="7"/>
      <c r="G5100">
        <v>45.14</v>
      </c>
      <c r="H5100" s="12">
        <v>165.54533127269497</v>
      </c>
      <c r="I5100" s="13">
        <f>$D$2*tarifas!$D$12/24</f>
        <v>1.4541666666666666</v>
      </c>
      <c r="J5100" s="13" t="e">
        <f>VLOOKUP(E5100&amp;" "&amp;F5100,tarifas!$A$13:$D$20,4,FALSE)*H5100</f>
        <v>#N/A</v>
      </c>
      <c r="K5100" s="13">
        <f>IF(F5100="COD1",tarifas!$D$11*(SUMIFS($H$11:$H$8770,$F$11:$F$8770,"=COD1",$B$11:$B$8770,"="&amp;B5100)/COUNTIFS($F$11:$F$8770,"=COD1",$B$11:$B$8770,"="&amp;B5100))/COUNTIFS($A$11:$A$8770,"="&amp;A5100,$F$11:$F$8770,"=COD1"),0)</f>
        <v>0</v>
      </c>
      <c r="L5100" s="13" t="e">
        <f>(VLOOKUP(F5100,tarifas!$C$7:$D$10,2,FALSE)+tarifas!$D$21)*datos!H5100</f>
        <v>#N/A</v>
      </c>
      <c r="M5100">
        <v>0</v>
      </c>
      <c r="N5100" s="13" t="e">
        <f t="shared" si="719"/>
        <v>#N/A</v>
      </c>
      <c r="O5100">
        <f t="shared" si="720"/>
        <v>0</v>
      </c>
      <c r="P5100" s="12">
        <f t="shared" si="721"/>
        <v>165.54533127269497</v>
      </c>
      <c r="Q5100">
        <f t="shared" si="722"/>
        <v>0</v>
      </c>
      <c r="R5100">
        <f>$D$2*tarifas!$D$12/24</f>
        <v>1.4541666666666666</v>
      </c>
      <c r="S5100" t="e">
        <f>VLOOKUP(E5100&amp;" "&amp;F5100,tarifas!$A$13:$D$20,4,FALSE)*P5100</f>
        <v>#N/A</v>
      </c>
      <c r="T5100">
        <f>IF(F5100="COD1",tarifas!$D$11*(SUMIFS($P$11:$P$8770,$F$11:$F$8770,"=COD1",$B$11:$B$8770,"="&amp;B5100)/COUNTIFS($F$11:$F$8770,"=COD1",$B$11:$B$8770,"="&amp;B5100))/COUNTIFS($A$11:$A$8770,"="&amp;A5100,$F$11:$F$8770,"=COD1"),0)</f>
        <v>0</v>
      </c>
      <c r="U5100" t="e">
        <f>(VLOOKUP(F5100,tarifas!$C$7:$D$10,2,FALSE)+tarifas!$D$21)*datos!P5100</f>
        <v>#N/A</v>
      </c>
      <c r="V5100" t="e">
        <f t="shared" si="723"/>
        <v>#N/A</v>
      </c>
      <c r="W5100">
        <f t="shared" si="724"/>
        <v>0</v>
      </c>
    </row>
    <row r="5101" spans="1:23" x14ac:dyDescent="0.25">
      <c r="A5101">
        <f t="shared" si="717"/>
        <v>210</v>
      </c>
      <c r="B5101">
        <f t="shared" si="718"/>
        <v>8</v>
      </c>
      <c r="C5101" s="1">
        <f t="shared" si="725"/>
        <v>41852.083333320988</v>
      </c>
      <c r="D5101" s="7">
        <v>0</v>
      </c>
      <c r="E5101" s="7"/>
      <c r="G5101">
        <v>46.46</v>
      </c>
      <c r="H5101" s="12">
        <v>163.62651831566905</v>
      </c>
      <c r="I5101" s="13">
        <f>$D$2*tarifas!$D$12/24</f>
        <v>1.4541666666666666</v>
      </c>
      <c r="J5101" s="13" t="e">
        <f>VLOOKUP(E5101&amp;" "&amp;F5101,tarifas!$A$13:$D$20,4,FALSE)*H5101</f>
        <v>#N/A</v>
      </c>
      <c r="K5101" s="13">
        <f>IF(F5101="COD1",tarifas!$D$11*(SUMIFS($H$11:$H$8770,$F$11:$F$8770,"=COD1",$B$11:$B$8770,"="&amp;B5101)/COUNTIFS($F$11:$F$8770,"=COD1",$B$11:$B$8770,"="&amp;B5101))/COUNTIFS($A$11:$A$8770,"="&amp;A5101,$F$11:$F$8770,"=COD1"),0)</f>
        <v>0</v>
      </c>
      <c r="L5101" s="13" t="e">
        <f>(VLOOKUP(F5101,tarifas!$C$7:$D$10,2,FALSE)+tarifas!$D$21)*datos!H5101</f>
        <v>#N/A</v>
      </c>
      <c r="M5101">
        <v>0</v>
      </c>
      <c r="N5101" s="13" t="e">
        <f t="shared" si="719"/>
        <v>#N/A</v>
      </c>
      <c r="O5101">
        <f t="shared" si="720"/>
        <v>0</v>
      </c>
      <c r="P5101" s="12">
        <f t="shared" si="721"/>
        <v>163.62651831566905</v>
      </c>
      <c r="Q5101">
        <f t="shared" si="722"/>
        <v>0</v>
      </c>
      <c r="R5101">
        <f>$D$2*tarifas!$D$12/24</f>
        <v>1.4541666666666666</v>
      </c>
      <c r="S5101" t="e">
        <f>VLOOKUP(E5101&amp;" "&amp;F5101,tarifas!$A$13:$D$20,4,FALSE)*P5101</f>
        <v>#N/A</v>
      </c>
      <c r="T5101">
        <f>IF(F5101="COD1",tarifas!$D$11*(SUMIFS($P$11:$P$8770,$F$11:$F$8770,"=COD1",$B$11:$B$8770,"="&amp;B5101)/COUNTIFS($F$11:$F$8770,"=COD1",$B$11:$B$8770,"="&amp;B5101))/COUNTIFS($A$11:$A$8770,"="&amp;A5101,$F$11:$F$8770,"=COD1"),0)</f>
        <v>0</v>
      </c>
      <c r="U5101" t="e">
        <f>(VLOOKUP(F5101,tarifas!$C$7:$D$10,2,FALSE)+tarifas!$D$21)*datos!P5101</f>
        <v>#N/A</v>
      </c>
      <c r="V5101" t="e">
        <f t="shared" si="723"/>
        <v>#N/A</v>
      </c>
      <c r="W5101">
        <f t="shared" si="724"/>
        <v>0</v>
      </c>
    </row>
    <row r="5102" spans="1:23" x14ac:dyDescent="0.25">
      <c r="A5102">
        <f t="shared" si="717"/>
        <v>210</v>
      </c>
      <c r="B5102">
        <f t="shared" si="718"/>
        <v>8</v>
      </c>
      <c r="C5102" s="1">
        <f t="shared" si="725"/>
        <v>41852.124999987653</v>
      </c>
      <c r="D5102" s="7">
        <v>0</v>
      </c>
      <c r="E5102" s="7"/>
      <c r="G5102">
        <v>44.58</v>
      </c>
      <c r="H5102" s="12">
        <v>164.52168140818341</v>
      </c>
      <c r="I5102" s="13">
        <f>$D$2*tarifas!$D$12/24</f>
        <v>1.4541666666666666</v>
      </c>
      <c r="J5102" s="13" t="e">
        <f>VLOOKUP(E5102&amp;" "&amp;F5102,tarifas!$A$13:$D$20,4,FALSE)*H5102</f>
        <v>#N/A</v>
      </c>
      <c r="K5102" s="13">
        <f>IF(F5102="COD1",tarifas!$D$11*(SUMIFS($H$11:$H$8770,$F$11:$F$8770,"=COD1",$B$11:$B$8770,"="&amp;B5102)/COUNTIFS($F$11:$F$8770,"=COD1",$B$11:$B$8770,"="&amp;B5102))/COUNTIFS($A$11:$A$8770,"="&amp;A5102,$F$11:$F$8770,"=COD1"),0)</f>
        <v>0</v>
      </c>
      <c r="L5102" s="13" t="e">
        <f>(VLOOKUP(F5102,tarifas!$C$7:$D$10,2,FALSE)+tarifas!$D$21)*datos!H5102</f>
        <v>#N/A</v>
      </c>
      <c r="M5102">
        <v>0</v>
      </c>
      <c r="N5102" s="13" t="e">
        <f t="shared" si="719"/>
        <v>#N/A</v>
      </c>
      <c r="O5102">
        <f t="shared" si="720"/>
        <v>0</v>
      </c>
      <c r="P5102" s="12">
        <f t="shared" si="721"/>
        <v>164.52168140818341</v>
      </c>
      <c r="Q5102">
        <f t="shared" si="722"/>
        <v>0</v>
      </c>
      <c r="R5102">
        <f>$D$2*tarifas!$D$12/24</f>
        <v>1.4541666666666666</v>
      </c>
      <c r="S5102" t="e">
        <f>VLOOKUP(E5102&amp;" "&amp;F5102,tarifas!$A$13:$D$20,4,FALSE)*P5102</f>
        <v>#N/A</v>
      </c>
      <c r="T5102">
        <f>IF(F5102="COD1",tarifas!$D$11*(SUMIFS($P$11:$P$8770,$F$11:$F$8770,"=COD1",$B$11:$B$8770,"="&amp;B5102)/COUNTIFS($F$11:$F$8770,"=COD1",$B$11:$B$8770,"="&amp;B5102))/COUNTIFS($A$11:$A$8770,"="&amp;A5102,$F$11:$F$8770,"=COD1"),0)</f>
        <v>0</v>
      </c>
      <c r="U5102" t="e">
        <f>(VLOOKUP(F5102,tarifas!$C$7:$D$10,2,FALSE)+tarifas!$D$21)*datos!P5102</f>
        <v>#N/A</v>
      </c>
      <c r="V5102" t="e">
        <f t="shared" si="723"/>
        <v>#N/A</v>
      </c>
      <c r="W5102">
        <f t="shared" si="724"/>
        <v>0</v>
      </c>
    </row>
    <row r="5103" spans="1:23" x14ac:dyDescent="0.25">
      <c r="A5103">
        <f t="shared" si="717"/>
        <v>210</v>
      </c>
      <c r="B5103">
        <f t="shared" si="718"/>
        <v>8</v>
      </c>
      <c r="C5103" s="1">
        <f t="shared" si="725"/>
        <v>41852.166666654317</v>
      </c>
      <c r="D5103" s="7">
        <v>0</v>
      </c>
      <c r="E5103" s="7"/>
      <c r="G5103">
        <v>45.4</v>
      </c>
      <c r="H5103" s="12">
        <v>162.4823339030572</v>
      </c>
      <c r="I5103" s="13">
        <f>$D$2*tarifas!$D$12/24</f>
        <v>1.4541666666666666</v>
      </c>
      <c r="J5103" s="13" t="e">
        <f>VLOOKUP(E5103&amp;" "&amp;F5103,tarifas!$A$13:$D$20,4,FALSE)*H5103</f>
        <v>#N/A</v>
      </c>
      <c r="K5103" s="13">
        <f>IF(F5103="COD1",tarifas!$D$11*(SUMIFS($H$11:$H$8770,$F$11:$F$8770,"=COD1",$B$11:$B$8770,"="&amp;B5103)/COUNTIFS($F$11:$F$8770,"=COD1",$B$11:$B$8770,"="&amp;B5103))/COUNTIFS($A$11:$A$8770,"="&amp;A5103,$F$11:$F$8770,"=COD1"),0)</f>
        <v>0</v>
      </c>
      <c r="L5103" s="13" t="e">
        <f>(VLOOKUP(F5103,tarifas!$C$7:$D$10,2,FALSE)+tarifas!$D$21)*datos!H5103</f>
        <v>#N/A</v>
      </c>
      <c r="M5103">
        <v>0</v>
      </c>
      <c r="N5103" s="13" t="e">
        <f t="shared" si="719"/>
        <v>#N/A</v>
      </c>
      <c r="O5103">
        <f t="shared" si="720"/>
        <v>0</v>
      </c>
      <c r="P5103" s="12">
        <f t="shared" si="721"/>
        <v>162.4823339030572</v>
      </c>
      <c r="Q5103">
        <f t="shared" si="722"/>
        <v>0</v>
      </c>
      <c r="R5103">
        <f>$D$2*tarifas!$D$12/24</f>
        <v>1.4541666666666666</v>
      </c>
      <c r="S5103" t="e">
        <f>VLOOKUP(E5103&amp;" "&amp;F5103,tarifas!$A$13:$D$20,4,FALSE)*P5103</f>
        <v>#N/A</v>
      </c>
      <c r="T5103">
        <f>IF(F5103="COD1",tarifas!$D$11*(SUMIFS($P$11:$P$8770,$F$11:$F$8770,"=COD1",$B$11:$B$8770,"="&amp;B5103)/COUNTIFS($F$11:$F$8770,"=COD1",$B$11:$B$8770,"="&amp;B5103))/COUNTIFS($A$11:$A$8770,"="&amp;A5103,$F$11:$F$8770,"=COD1"),0)</f>
        <v>0</v>
      </c>
      <c r="U5103" t="e">
        <f>(VLOOKUP(F5103,tarifas!$C$7:$D$10,2,FALSE)+tarifas!$D$21)*datos!P5103</f>
        <v>#N/A</v>
      </c>
      <c r="V5103" t="e">
        <f t="shared" si="723"/>
        <v>#N/A</v>
      </c>
      <c r="W5103">
        <f t="shared" si="724"/>
        <v>0</v>
      </c>
    </row>
    <row r="5104" spans="1:23" x14ac:dyDescent="0.25">
      <c r="A5104">
        <f t="shared" si="717"/>
        <v>210</v>
      </c>
      <c r="B5104">
        <f t="shared" si="718"/>
        <v>8</v>
      </c>
      <c r="C5104" s="1">
        <f t="shared" si="725"/>
        <v>41852.208333320981</v>
      </c>
      <c r="D5104" s="7">
        <v>0</v>
      </c>
      <c r="E5104" s="7"/>
      <c r="G5104">
        <v>54.74</v>
      </c>
      <c r="H5104" s="12">
        <v>160.81189645520595</v>
      </c>
      <c r="I5104" s="13">
        <f>$D$2*tarifas!$D$12/24</f>
        <v>1.4541666666666666</v>
      </c>
      <c r="J5104" s="13" t="e">
        <f>VLOOKUP(E5104&amp;" "&amp;F5104,tarifas!$A$13:$D$20,4,FALSE)*H5104</f>
        <v>#N/A</v>
      </c>
      <c r="K5104" s="13">
        <f>IF(F5104="COD1",tarifas!$D$11*(SUMIFS($H$11:$H$8770,$F$11:$F$8770,"=COD1",$B$11:$B$8770,"="&amp;B5104)/COUNTIFS($F$11:$F$8770,"=COD1",$B$11:$B$8770,"="&amp;B5104))/COUNTIFS($A$11:$A$8770,"="&amp;A5104,$F$11:$F$8770,"=COD1"),0)</f>
        <v>0</v>
      </c>
      <c r="L5104" s="13" t="e">
        <f>(VLOOKUP(F5104,tarifas!$C$7:$D$10,2,FALSE)+tarifas!$D$21)*datos!H5104</f>
        <v>#N/A</v>
      </c>
      <c r="M5104">
        <v>2.80213</v>
      </c>
      <c r="N5104" s="13" t="e">
        <f t="shared" si="719"/>
        <v>#N/A</v>
      </c>
      <c r="O5104">
        <f t="shared" si="720"/>
        <v>2.80213</v>
      </c>
      <c r="P5104" s="12">
        <f t="shared" si="721"/>
        <v>158.00976645520595</v>
      </c>
      <c r="Q5104">
        <f t="shared" si="722"/>
        <v>0</v>
      </c>
      <c r="R5104">
        <f>$D$2*tarifas!$D$12/24</f>
        <v>1.4541666666666666</v>
      </c>
      <c r="S5104" t="e">
        <f>VLOOKUP(E5104&amp;" "&amp;F5104,tarifas!$A$13:$D$20,4,FALSE)*P5104</f>
        <v>#N/A</v>
      </c>
      <c r="T5104">
        <f>IF(F5104="COD1",tarifas!$D$11*(SUMIFS($P$11:$P$8770,$F$11:$F$8770,"=COD1",$B$11:$B$8770,"="&amp;B5104)/COUNTIFS($F$11:$F$8770,"=COD1",$B$11:$B$8770,"="&amp;B5104))/COUNTIFS($A$11:$A$8770,"="&amp;A5104,$F$11:$F$8770,"=COD1"),0)</f>
        <v>0</v>
      </c>
      <c r="U5104" t="e">
        <f>(VLOOKUP(F5104,tarifas!$C$7:$D$10,2,FALSE)+tarifas!$D$21)*datos!P5104</f>
        <v>#N/A</v>
      </c>
      <c r="V5104" t="e">
        <f t="shared" si="723"/>
        <v>#N/A</v>
      </c>
      <c r="W5104">
        <f t="shared" si="724"/>
        <v>0</v>
      </c>
    </row>
    <row r="5105" spans="1:23" x14ac:dyDescent="0.25">
      <c r="A5105">
        <f t="shared" si="717"/>
        <v>210</v>
      </c>
      <c r="B5105">
        <f t="shared" si="718"/>
        <v>8</v>
      </c>
      <c r="C5105" s="1">
        <f t="shared" si="725"/>
        <v>41852.249999987645</v>
      </c>
      <c r="D5105" s="7">
        <v>0</v>
      </c>
      <c r="E5105" s="7"/>
      <c r="G5105">
        <v>54.87</v>
      </c>
      <c r="H5105" s="12">
        <v>181.78554034326515</v>
      </c>
      <c r="I5105" s="13">
        <f>$D$2*tarifas!$D$12/24</f>
        <v>1.4541666666666666</v>
      </c>
      <c r="J5105" s="13" t="e">
        <f>VLOOKUP(E5105&amp;" "&amp;F5105,tarifas!$A$13:$D$20,4,FALSE)*H5105</f>
        <v>#N/A</v>
      </c>
      <c r="K5105" s="13">
        <f>IF(F5105="COD1",tarifas!$D$11*(SUMIFS($H$11:$H$8770,$F$11:$F$8770,"=COD1",$B$11:$B$8770,"="&amp;B5105)/COUNTIFS($F$11:$F$8770,"=COD1",$B$11:$B$8770,"="&amp;B5105))/COUNTIFS($A$11:$A$8770,"="&amp;A5105,$F$11:$F$8770,"=COD1"),0)</f>
        <v>0</v>
      </c>
      <c r="L5105" s="13" t="e">
        <f>(VLOOKUP(F5105,tarifas!$C$7:$D$10,2,FALSE)+tarifas!$D$21)*datos!H5105</f>
        <v>#N/A</v>
      </c>
      <c r="M5105">
        <v>15.387690000000001</v>
      </c>
      <c r="N5105" s="13" t="e">
        <f t="shared" si="719"/>
        <v>#N/A</v>
      </c>
      <c r="O5105">
        <f t="shared" si="720"/>
        <v>15.387690000000001</v>
      </c>
      <c r="P5105" s="12">
        <f t="shared" si="721"/>
        <v>166.39785034326516</v>
      </c>
      <c r="Q5105">
        <f t="shared" si="722"/>
        <v>0</v>
      </c>
      <c r="R5105">
        <f>$D$2*tarifas!$D$12/24</f>
        <v>1.4541666666666666</v>
      </c>
      <c r="S5105" t="e">
        <f>VLOOKUP(E5105&amp;" "&amp;F5105,tarifas!$A$13:$D$20,4,FALSE)*P5105</f>
        <v>#N/A</v>
      </c>
      <c r="T5105">
        <f>IF(F5105="COD1",tarifas!$D$11*(SUMIFS($P$11:$P$8770,$F$11:$F$8770,"=COD1",$B$11:$B$8770,"="&amp;B5105)/COUNTIFS($F$11:$F$8770,"=COD1",$B$11:$B$8770,"="&amp;B5105))/COUNTIFS($A$11:$A$8770,"="&amp;A5105,$F$11:$F$8770,"=COD1"),0)</f>
        <v>0</v>
      </c>
      <c r="U5105" t="e">
        <f>(VLOOKUP(F5105,tarifas!$C$7:$D$10,2,FALSE)+tarifas!$D$21)*datos!P5105</f>
        <v>#N/A</v>
      </c>
      <c r="V5105" t="e">
        <f t="shared" si="723"/>
        <v>#N/A</v>
      </c>
      <c r="W5105">
        <f t="shared" si="724"/>
        <v>0</v>
      </c>
    </row>
    <row r="5106" spans="1:23" x14ac:dyDescent="0.25">
      <c r="A5106">
        <f t="shared" si="717"/>
        <v>210</v>
      </c>
      <c r="B5106">
        <f t="shared" si="718"/>
        <v>8</v>
      </c>
      <c r="C5106" s="1">
        <f t="shared" si="725"/>
        <v>41852.29166665431</v>
      </c>
      <c r="D5106" s="7">
        <v>0</v>
      </c>
      <c r="E5106" s="7"/>
      <c r="G5106">
        <v>56.2</v>
      </c>
      <c r="H5106" s="12">
        <v>247.85994905586165</v>
      </c>
      <c r="I5106" s="13">
        <f>$D$2*tarifas!$D$12/24</f>
        <v>1.4541666666666666</v>
      </c>
      <c r="J5106" s="13" t="e">
        <f>VLOOKUP(E5106&amp;" "&amp;F5106,tarifas!$A$13:$D$20,4,FALSE)*H5106</f>
        <v>#N/A</v>
      </c>
      <c r="K5106" s="13">
        <f>IF(F5106="COD1",tarifas!$D$11*(SUMIFS($H$11:$H$8770,$F$11:$F$8770,"=COD1",$B$11:$B$8770,"="&amp;B5106)/COUNTIFS($F$11:$F$8770,"=COD1",$B$11:$B$8770,"="&amp;B5106))/COUNTIFS($A$11:$A$8770,"="&amp;A5106,$F$11:$F$8770,"=COD1"),0)</f>
        <v>0</v>
      </c>
      <c r="L5106" s="13" t="e">
        <f>(VLOOKUP(F5106,tarifas!$C$7:$D$10,2,FALSE)+tarifas!$D$21)*datos!H5106</f>
        <v>#N/A</v>
      </c>
      <c r="M5106">
        <v>27.539740000000002</v>
      </c>
      <c r="N5106" s="13" t="e">
        <f t="shared" si="719"/>
        <v>#N/A</v>
      </c>
      <c r="O5106">
        <f t="shared" si="720"/>
        <v>27.539740000000002</v>
      </c>
      <c r="P5106" s="12">
        <f t="shared" si="721"/>
        <v>220.32020905586165</v>
      </c>
      <c r="Q5106">
        <f t="shared" si="722"/>
        <v>0</v>
      </c>
      <c r="R5106">
        <f>$D$2*tarifas!$D$12/24</f>
        <v>1.4541666666666666</v>
      </c>
      <c r="S5106" t="e">
        <f>VLOOKUP(E5106&amp;" "&amp;F5106,tarifas!$A$13:$D$20,4,FALSE)*P5106</f>
        <v>#N/A</v>
      </c>
      <c r="T5106">
        <f>IF(F5106="COD1",tarifas!$D$11*(SUMIFS($P$11:$P$8770,$F$11:$F$8770,"=COD1",$B$11:$B$8770,"="&amp;B5106)/COUNTIFS($F$11:$F$8770,"=COD1",$B$11:$B$8770,"="&amp;B5106))/COUNTIFS($A$11:$A$8770,"="&amp;A5106,$F$11:$F$8770,"=COD1"),0)</f>
        <v>0</v>
      </c>
      <c r="U5106" t="e">
        <f>(VLOOKUP(F5106,tarifas!$C$7:$D$10,2,FALSE)+tarifas!$D$21)*datos!P5106</f>
        <v>#N/A</v>
      </c>
      <c r="V5106" t="e">
        <f t="shared" si="723"/>
        <v>#N/A</v>
      </c>
      <c r="W5106">
        <f t="shared" si="724"/>
        <v>0</v>
      </c>
    </row>
    <row r="5107" spans="1:23" x14ac:dyDescent="0.25">
      <c r="A5107">
        <f t="shared" si="717"/>
        <v>210</v>
      </c>
      <c r="B5107">
        <f t="shared" si="718"/>
        <v>8</v>
      </c>
      <c r="C5107" s="1">
        <f t="shared" si="725"/>
        <v>41852.333333320974</v>
      </c>
      <c r="D5107" s="7">
        <v>0</v>
      </c>
      <c r="E5107" s="7"/>
      <c r="G5107">
        <v>58.1</v>
      </c>
      <c r="H5107" s="12">
        <v>395.40777453569314</v>
      </c>
      <c r="I5107" s="13">
        <f>$D$2*tarifas!$D$12/24</f>
        <v>1.4541666666666666</v>
      </c>
      <c r="J5107" s="13" t="e">
        <f>VLOOKUP(E5107&amp;" "&amp;F5107,tarifas!$A$13:$D$20,4,FALSE)*H5107</f>
        <v>#N/A</v>
      </c>
      <c r="K5107" s="13">
        <f>IF(F5107="COD1",tarifas!$D$11*(SUMIFS($H$11:$H$8770,$F$11:$F$8770,"=COD1",$B$11:$B$8770,"="&amp;B5107)/COUNTIFS($F$11:$F$8770,"=COD1",$B$11:$B$8770,"="&amp;B5107))/COUNTIFS($A$11:$A$8770,"="&amp;A5107,$F$11:$F$8770,"=COD1"),0)</f>
        <v>0</v>
      </c>
      <c r="L5107" s="13" t="e">
        <f>(VLOOKUP(F5107,tarifas!$C$7:$D$10,2,FALSE)+tarifas!$D$21)*datos!H5107</f>
        <v>#N/A</v>
      </c>
      <c r="M5107">
        <v>102.33901</v>
      </c>
      <c r="N5107" s="13" t="e">
        <f t="shared" si="719"/>
        <v>#N/A</v>
      </c>
      <c r="O5107">
        <f t="shared" si="720"/>
        <v>102.33901</v>
      </c>
      <c r="P5107" s="12">
        <f t="shared" si="721"/>
        <v>293.06876453569316</v>
      </c>
      <c r="Q5107">
        <f t="shared" si="722"/>
        <v>0</v>
      </c>
      <c r="R5107">
        <f>$D$2*tarifas!$D$12/24</f>
        <v>1.4541666666666666</v>
      </c>
      <c r="S5107" t="e">
        <f>VLOOKUP(E5107&amp;" "&amp;F5107,tarifas!$A$13:$D$20,4,FALSE)*P5107</f>
        <v>#N/A</v>
      </c>
      <c r="T5107">
        <f>IF(F5107="COD1",tarifas!$D$11*(SUMIFS($P$11:$P$8770,$F$11:$F$8770,"=COD1",$B$11:$B$8770,"="&amp;B5107)/COUNTIFS($F$11:$F$8770,"=COD1",$B$11:$B$8770,"="&amp;B5107))/COUNTIFS($A$11:$A$8770,"="&amp;A5107,$F$11:$F$8770,"=COD1"),0)</f>
        <v>0</v>
      </c>
      <c r="U5107" t="e">
        <f>(VLOOKUP(F5107,tarifas!$C$7:$D$10,2,FALSE)+tarifas!$D$21)*datos!P5107</f>
        <v>#N/A</v>
      </c>
      <c r="V5107" t="e">
        <f t="shared" si="723"/>
        <v>#N/A</v>
      </c>
      <c r="W5107">
        <f t="shared" si="724"/>
        <v>0</v>
      </c>
    </row>
    <row r="5108" spans="1:23" x14ac:dyDescent="0.25">
      <c r="A5108">
        <f t="shared" si="717"/>
        <v>210</v>
      </c>
      <c r="B5108">
        <f t="shared" si="718"/>
        <v>8</v>
      </c>
      <c r="C5108" s="1">
        <f t="shared" si="725"/>
        <v>41852.374999987638</v>
      </c>
      <c r="D5108" s="7">
        <v>724.30303030303037</v>
      </c>
      <c r="E5108" s="7"/>
      <c r="G5108">
        <v>60.47</v>
      </c>
      <c r="H5108" s="12">
        <v>453.73951219473554</v>
      </c>
      <c r="I5108" s="13">
        <f>$D$2*tarifas!$D$12/24</f>
        <v>1.4541666666666666</v>
      </c>
      <c r="J5108" s="13" t="e">
        <f>VLOOKUP(E5108&amp;" "&amp;F5108,tarifas!$A$13:$D$20,4,FALSE)*H5108</f>
        <v>#N/A</v>
      </c>
      <c r="K5108" s="13">
        <f>IF(F5108="COD1",tarifas!$D$11*(SUMIFS($H$11:$H$8770,$F$11:$F$8770,"=COD1",$B$11:$B$8770,"="&amp;B5108)/COUNTIFS($F$11:$F$8770,"=COD1",$B$11:$B$8770,"="&amp;B5108))/COUNTIFS($A$11:$A$8770,"="&amp;A5108,$F$11:$F$8770,"=COD1"),0)</f>
        <v>0</v>
      </c>
      <c r="L5108" s="13" t="e">
        <f>(VLOOKUP(F5108,tarifas!$C$7:$D$10,2,FALSE)+tarifas!$D$21)*datos!H5108</f>
        <v>#N/A</v>
      </c>
      <c r="M5108">
        <v>132.65312</v>
      </c>
      <c r="N5108" s="13" t="e">
        <f t="shared" si="719"/>
        <v>#N/A</v>
      </c>
      <c r="O5108">
        <f t="shared" si="720"/>
        <v>132.65312</v>
      </c>
      <c r="P5108" s="12">
        <f t="shared" si="721"/>
        <v>321.08639219473554</v>
      </c>
      <c r="Q5108">
        <f t="shared" si="722"/>
        <v>0</v>
      </c>
      <c r="R5108">
        <f>$D$2*tarifas!$D$12/24</f>
        <v>1.4541666666666666</v>
      </c>
      <c r="S5108" t="e">
        <f>VLOOKUP(E5108&amp;" "&amp;F5108,tarifas!$A$13:$D$20,4,FALSE)*P5108</f>
        <v>#N/A</v>
      </c>
      <c r="T5108">
        <f>IF(F5108="COD1",tarifas!$D$11*(SUMIFS($P$11:$P$8770,$F$11:$F$8770,"=COD1",$B$11:$B$8770,"="&amp;B5108)/COUNTIFS($F$11:$F$8770,"=COD1",$B$11:$B$8770,"="&amp;B5108))/COUNTIFS($A$11:$A$8770,"="&amp;A5108,$F$11:$F$8770,"=COD1"),0)</f>
        <v>0</v>
      </c>
      <c r="U5108" t="e">
        <f>(VLOOKUP(F5108,tarifas!$C$7:$D$10,2,FALSE)+tarifas!$D$21)*datos!P5108</f>
        <v>#N/A</v>
      </c>
      <c r="V5108" t="e">
        <f t="shared" si="723"/>
        <v>#N/A</v>
      </c>
      <c r="W5108">
        <f t="shared" si="724"/>
        <v>0</v>
      </c>
    </row>
    <row r="5109" spans="1:23" x14ac:dyDescent="0.25">
      <c r="A5109">
        <f t="shared" si="717"/>
        <v>210</v>
      </c>
      <c r="B5109">
        <f t="shared" si="718"/>
        <v>8</v>
      </c>
      <c r="C5109" s="1">
        <f t="shared" si="725"/>
        <v>41852.416666654302</v>
      </c>
      <c r="D5109" s="7">
        <v>580.83333333333326</v>
      </c>
      <c r="E5109" s="7"/>
      <c r="G5109">
        <v>60.57</v>
      </c>
      <c r="H5109" s="12">
        <v>486.39399722119083</v>
      </c>
      <c r="I5109" s="13">
        <f>$D$2*tarifas!$D$12/24</f>
        <v>1.4541666666666666</v>
      </c>
      <c r="J5109" s="13" t="e">
        <f>VLOOKUP(E5109&amp;" "&amp;F5109,tarifas!$A$13:$D$20,4,FALSE)*H5109</f>
        <v>#N/A</v>
      </c>
      <c r="K5109" s="13">
        <f>IF(F5109="COD1",tarifas!$D$11*(SUMIFS($H$11:$H$8770,$F$11:$F$8770,"=COD1",$B$11:$B$8770,"="&amp;B5109)/COUNTIFS($F$11:$F$8770,"=COD1",$B$11:$B$8770,"="&amp;B5109))/COUNTIFS($A$11:$A$8770,"="&amp;A5109,$F$11:$F$8770,"=COD1"),0)</f>
        <v>0</v>
      </c>
      <c r="L5109" s="13" t="e">
        <f>(VLOOKUP(F5109,tarifas!$C$7:$D$10,2,FALSE)+tarifas!$D$21)*datos!H5109</f>
        <v>#N/A</v>
      </c>
      <c r="M5109">
        <v>182.98267000000001</v>
      </c>
      <c r="N5109" s="13" t="e">
        <f t="shared" si="719"/>
        <v>#N/A</v>
      </c>
      <c r="O5109">
        <f t="shared" si="720"/>
        <v>182.98267000000001</v>
      </c>
      <c r="P5109" s="12">
        <f t="shared" si="721"/>
        <v>303.41132722119085</v>
      </c>
      <c r="Q5109">
        <f t="shared" si="722"/>
        <v>0</v>
      </c>
      <c r="R5109">
        <f>$D$2*tarifas!$D$12/24</f>
        <v>1.4541666666666666</v>
      </c>
      <c r="S5109" t="e">
        <f>VLOOKUP(E5109&amp;" "&amp;F5109,tarifas!$A$13:$D$20,4,FALSE)*P5109</f>
        <v>#N/A</v>
      </c>
      <c r="T5109">
        <f>IF(F5109="COD1",tarifas!$D$11*(SUMIFS($P$11:$P$8770,$F$11:$F$8770,"=COD1",$B$11:$B$8770,"="&amp;B5109)/COUNTIFS($F$11:$F$8770,"=COD1",$B$11:$B$8770,"="&amp;B5109))/COUNTIFS($A$11:$A$8770,"="&amp;A5109,$F$11:$F$8770,"=COD1"),0)</f>
        <v>0</v>
      </c>
      <c r="U5109" t="e">
        <f>(VLOOKUP(F5109,tarifas!$C$7:$D$10,2,FALSE)+tarifas!$D$21)*datos!P5109</f>
        <v>#N/A</v>
      </c>
      <c r="V5109" t="e">
        <f t="shared" si="723"/>
        <v>#N/A</v>
      </c>
      <c r="W5109">
        <f t="shared" si="724"/>
        <v>0</v>
      </c>
    </row>
    <row r="5110" spans="1:23" x14ac:dyDescent="0.25">
      <c r="A5110">
        <f t="shared" si="717"/>
        <v>210</v>
      </c>
      <c r="B5110">
        <f t="shared" si="718"/>
        <v>8</v>
      </c>
      <c r="C5110" s="1">
        <f t="shared" si="725"/>
        <v>41852.458333320967</v>
      </c>
      <c r="D5110" s="7">
        <v>679.74242424242425</v>
      </c>
      <c r="E5110" s="7"/>
      <c r="G5110">
        <v>60.35</v>
      </c>
      <c r="H5110" s="12">
        <v>345.66309525047086</v>
      </c>
      <c r="I5110" s="13">
        <f>$D$2*tarifas!$D$12/24</f>
        <v>1.4541666666666666</v>
      </c>
      <c r="J5110" s="13" t="e">
        <f>VLOOKUP(E5110&amp;" "&amp;F5110,tarifas!$A$13:$D$20,4,FALSE)*H5110</f>
        <v>#N/A</v>
      </c>
      <c r="K5110" s="13">
        <f>IF(F5110="COD1",tarifas!$D$11*(SUMIFS($H$11:$H$8770,$F$11:$F$8770,"=COD1",$B$11:$B$8770,"="&amp;B5110)/COUNTIFS($F$11:$F$8770,"=COD1",$B$11:$B$8770,"="&amp;B5110))/COUNTIFS($A$11:$A$8770,"="&amp;A5110,$F$11:$F$8770,"=COD1"),0)</f>
        <v>0</v>
      </c>
      <c r="L5110" s="13" t="e">
        <f>(VLOOKUP(F5110,tarifas!$C$7:$D$10,2,FALSE)+tarifas!$D$21)*datos!H5110</f>
        <v>#N/A</v>
      </c>
      <c r="M5110">
        <v>504.90269000000001</v>
      </c>
      <c r="N5110" s="13" t="e">
        <f t="shared" si="719"/>
        <v>#N/A</v>
      </c>
      <c r="O5110">
        <f t="shared" si="720"/>
        <v>345.66309525047086</v>
      </c>
      <c r="P5110" s="12">
        <f t="shared" si="721"/>
        <v>0</v>
      </c>
      <c r="Q5110">
        <f t="shared" si="722"/>
        <v>159.23959474952915</v>
      </c>
      <c r="R5110">
        <f>$D$2*tarifas!$D$12/24</f>
        <v>1.4541666666666666</v>
      </c>
      <c r="S5110" t="e">
        <f>VLOOKUP(E5110&amp;" "&amp;F5110,tarifas!$A$13:$D$20,4,FALSE)*P5110</f>
        <v>#N/A</v>
      </c>
      <c r="T5110">
        <f>IF(F5110="COD1",tarifas!$D$11*(SUMIFS($P$11:$P$8770,$F$11:$F$8770,"=COD1",$B$11:$B$8770,"="&amp;B5110)/COUNTIFS($F$11:$F$8770,"=COD1",$B$11:$B$8770,"="&amp;B5110))/COUNTIFS($A$11:$A$8770,"="&amp;A5110,$F$11:$F$8770,"=COD1"),0)</f>
        <v>0</v>
      </c>
      <c r="U5110" t="e">
        <f>(VLOOKUP(F5110,tarifas!$C$7:$D$10,2,FALSE)+tarifas!$D$21)*datos!P5110</f>
        <v>#N/A</v>
      </c>
      <c r="V5110" t="e">
        <f t="shared" si="723"/>
        <v>#N/A</v>
      </c>
      <c r="W5110">
        <f t="shared" si="724"/>
        <v>8.6490985888206762</v>
      </c>
    </row>
    <row r="5111" spans="1:23" x14ac:dyDescent="0.25">
      <c r="A5111">
        <f t="shared" si="717"/>
        <v>210</v>
      </c>
      <c r="B5111">
        <f t="shared" si="718"/>
        <v>8</v>
      </c>
      <c r="C5111" s="1">
        <f t="shared" si="725"/>
        <v>41852.499999987631</v>
      </c>
      <c r="D5111" s="7">
        <v>663.25757575757586</v>
      </c>
      <c r="E5111" s="7"/>
      <c r="G5111">
        <v>58</v>
      </c>
      <c r="H5111" s="12">
        <v>325.95849628760561</v>
      </c>
      <c r="I5111" s="13">
        <f>$D$2*tarifas!$D$12/24</f>
        <v>1.4541666666666666</v>
      </c>
      <c r="J5111" s="13" t="e">
        <f>VLOOKUP(E5111&amp;" "&amp;F5111,tarifas!$A$13:$D$20,4,FALSE)*H5111</f>
        <v>#N/A</v>
      </c>
      <c r="K5111" s="13">
        <f>IF(F5111="COD1",tarifas!$D$11*(SUMIFS($H$11:$H$8770,$F$11:$F$8770,"=COD1",$B$11:$B$8770,"="&amp;B5111)/COUNTIFS($F$11:$F$8770,"=COD1",$B$11:$B$8770,"="&amp;B5111))/COUNTIFS($A$11:$A$8770,"="&amp;A5111,$F$11:$F$8770,"=COD1"),0)</f>
        <v>0</v>
      </c>
      <c r="L5111" s="13" t="e">
        <f>(VLOOKUP(F5111,tarifas!$C$7:$D$10,2,FALSE)+tarifas!$D$21)*datos!H5111</f>
        <v>#N/A</v>
      </c>
      <c r="M5111">
        <v>327.80718000000002</v>
      </c>
      <c r="N5111" s="13" t="e">
        <f t="shared" si="719"/>
        <v>#N/A</v>
      </c>
      <c r="O5111">
        <f t="shared" si="720"/>
        <v>325.95849628760561</v>
      </c>
      <c r="P5111" s="12">
        <f t="shared" si="721"/>
        <v>0</v>
      </c>
      <c r="Q5111">
        <f t="shared" si="722"/>
        <v>1.8486837123944042</v>
      </c>
      <c r="R5111">
        <f>$D$2*tarifas!$D$12/24</f>
        <v>1.4541666666666666</v>
      </c>
      <c r="S5111" t="e">
        <f>VLOOKUP(E5111&amp;" "&amp;F5111,tarifas!$A$13:$D$20,4,FALSE)*P5111</f>
        <v>#N/A</v>
      </c>
      <c r="T5111">
        <f>IF(F5111="COD1",tarifas!$D$11*(SUMIFS($P$11:$P$8770,$F$11:$F$8770,"=COD1",$B$11:$B$8770,"="&amp;B5111)/COUNTIFS($F$11:$F$8770,"=COD1",$B$11:$B$8770,"="&amp;B5111))/COUNTIFS($A$11:$A$8770,"="&amp;A5111,$F$11:$F$8770,"=COD1"),0)</f>
        <v>0</v>
      </c>
      <c r="U5111" t="e">
        <f>(VLOOKUP(F5111,tarifas!$C$7:$D$10,2,FALSE)+tarifas!$D$21)*datos!P5111</f>
        <v>#N/A</v>
      </c>
      <c r="V5111" t="e">
        <f t="shared" si="723"/>
        <v>#N/A</v>
      </c>
      <c r="W5111">
        <f t="shared" si="724"/>
        <v>9.6501289786987909E-2</v>
      </c>
    </row>
    <row r="5112" spans="1:23" x14ac:dyDescent="0.25">
      <c r="A5112">
        <f t="shared" si="717"/>
        <v>210</v>
      </c>
      <c r="B5112">
        <f t="shared" si="718"/>
        <v>8</v>
      </c>
      <c r="C5112" s="1">
        <f t="shared" si="725"/>
        <v>41852.541666654295</v>
      </c>
      <c r="D5112" s="7">
        <v>494.80303030303031</v>
      </c>
      <c r="E5112" s="7"/>
      <c r="G5112">
        <v>55.97</v>
      </c>
      <c r="H5112" s="12">
        <v>424.68848656015075</v>
      </c>
      <c r="I5112" s="13">
        <f>$D$2*tarifas!$D$12/24</f>
        <v>1.4541666666666666</v>
      </c>
      <c r="J5112" s="13" t="e">
        <f>VLOOKUP(E5112&amp;" "&amp;F5112,tarifas!$A$13:$D$20,4,FALSE)*H5112</f>
        <v>#N/A</v>
      </c>
      <c r="K5112" s="13">
        <f>IF(F5112="COD1",tarifas!$D$11*(SUMIFS($H$11:$H$8770,$F$11:$F$8770,"=COD1",$B$11:$B$8770,"="&amp;B5112)/COUNTIFS($F$11:$F$8770,"=COD1",$B$11:$B$8770,"="&amp;B5112))/COUNTIFS($A$11:$A$8770,"="&amp;A5112,$F$11:$F$8770,"=COD1"),0)</f>
        <v>0</v>
      </c>
      <c r="L5112" s="13" t="e">
        <f>(VLOOKUP(F5112,tarifas!$C$7:$D$10,2,FALSE)+tarifas!$D$21)*datos!H5112</f>
        <v>#N/A</v>
      </c>
      <c r="M5112">
        <v>256.55290000000002</v>
      </c>
      <c r="N5112" s="13" t="e">
        <f t="shared" si="719"/>
        <v>#N/A</v>
      </c>
      <c r="O5112">
        <f t="shared" si="720"/>
        <v>256.55290000000002</v>
      </c>
      <c r="P5112" s="12">
        <f t="shared" si="721"/>
        <v>168.13558656015073</v>
      </c>
      <c r="Q5112">
        <f t="shared" si="722"/>
        <v>0</v>
      </c>
      <c r="R5112">
        <f>$D$2*tarifas!$D$12/24</f>
        <v>1.4541666666666666</v>
      </c>
      <c r="S5112" t="e">
        <f>VLOOKUP(E5112&amp;" "&amp;F5112,tarifas!$A$13:$D$20,4,FALSE)*P5112</f>
        <v>#N/A</v>
      </c>
      <c r="T5112">
        <f>IF(F5112="COD1",tarifas!$D$11*(SUMIFS($P$11:$P$8770,$F$11:$F$8770,"=COD1",$B$11:$B$8770,"="&amp;B5112)/COUNTIFS($F$11:$F$8770,"=COD1",$B$11:$B$8770,"="&amp;B5112))/COUNTIFS($A$11:$A$8770,"="&amp;A5112,$F$11:$F$8770,"=COD1"),0)</f>
        <v>0</v>
      </c>
      <c r="U5112" t="e">
        <f>(VLOOKUP(F5112,tarifas!$C$7:$D$10,2,FALSE)+tarifas!$D$21)*datos!P5112</f>
        <v>#N/A</v>
      </c>
      <c r="V5112" t="e">
        <f t="shared" si="723"/>
        <v>#N/A</v>
      </c>
      <c r="W5112">
        <f t="shared" si="724"/>
        <v>0</v>
      </c>
    </row>
    <row r="5113" spans="1:23" x14ac:dyDescent="0.25">
      <c r="A5113">
        <f t="shared" si="717"/>
        <v>210</v>
      </c>
      <c r="B5113">
        <f t="shared" si="718"/>
        <v>8</v>
      </c>
      <c r="C5113" s="1">
        <f t="shared" si="725"/>
        <v>41852.583333320959</v>
      </c>
      <c r="D5113" s="7">
        <v>387.65151515151513</v>
      </c>
      <c r="E5113" s="7"/>
      <c r="G5113">
        <v>48.8</v>
      </c>
      <c r="H5113" s="12">
        <v>428.07949238112349</v>
      </c>
      <c r="I5113" s="13">
        <f>$D$2*tarifas!$D$12/24</f>
        <v>1.4541666666666666</v>
      </c>
      <c r="J5113" s="13" t="e">
        <f>VLOOKUP(E5113&amp;" "&amp;F5113,tarifas!$A$13:$D$20,4,FALSE)*H5113</f>
        <v>#N/A</v>
      </c>
      <c r="K5113" s="13">
        <f>IF(F5113="COD1",tarifas!$D$11*(SUMIFS($H$11:$H$8770,$F$11:$F$8770,"=COD1",$B$11:$B$8770,"="&amp;B5113)/COUNTIFS($F$11:$F$8770,"=COD1",$B$11:$B$8770,"="&amp;B5113))/COUNTIFS($A$11:$A$8770,"="&amp;A5113,$F$11:$F$8770,"=COD1"),0)</f>
        <v>0</v>
      </c>
      <c r="L5113" s="13" t="e">
        <f>(VLOOKUP(F5113,tarifas!$C$7:$D$10,2,FALSE)+tarifas!$D$21)*datos!H5113</f>
        <v>#N/A</v>
      </c>
      <c r="M5113">
        <v>165.61858999999998</v>
      </c>
      <c r="N5113" s="13" t="e">
        <f t="shared" si="719"/>
        <v>#N/A</v>
      </c>
      <c r="O5113">
        <f t="shared" si="720"/>
        <v>165.61858999999998</v>
      </c>
      <c r="P5113" s="12">
        <f t="shared" si="721"/>
        <v>262.4609023811235</v>
      </c>
      <c r="Q5113">
        <f t="shared" si="722"/>
        <v>0</v>
      </c>
      <c r="R5113">
        <f>$D$2*tarifas!$D$12/24</f>
        <v>1.4541666666666666</v>
      </c>
      <c r="S5113" t="e">
        <f>VLOOKUP(E5113&amp;" "&amp;F5113,tarifas!$A$13:$D$20,4,FALSE)*P5113</f>
        <v>#N/A</v>
      </c>
      <c r="T5113">
        <f>IF(F5113="COD1",tarifas!$D$11*(SUMIFS($P$11:$P$8770,$F$11:$F$8770,"=COD1",$B$11:$B$8770,"="&amp;B5113)/COUNTIFS($F$11:$F$8770,"=COD1",$B$11:$B$8770,"="&amp;B5113))/COUNTIFS($A$11:$A$8770,"="&amp;A5113,$F$11:$F$8770,"=COD1"),0)</f>
        <v>0</v>
      </c>
      <c r="U5113" t="e">
        <f>(VLOOKUP(F5113,tarifas!$C$7:$D$10,2,FALSE)+tarifas!$D$21)*datos!P5113</f>
        <v>#N/A</v>
      </c>
      <c r="V5113" t="e">
        <f t="shared" si="723"/>
        <v>#N/A</v>
      </c>
      <c r="W5113">
        <f t="shared" si="724"/>
        <v>0</v>
      </c>
    </row>
    <row r="5114" spans="1:23" x14ac:dyDescent="0.25">
      <c r="A5114">
        <f t="shared" si="717"/>
        <v>210</v>
      </c>
      <c r="B5114">
        <f t="shared" si="718"/>
        <v>8</v>
      </c>
      <c r="C5114" s="1">
        <f t="shared" si="725"/>
        <v>41852.624999987624</v>
      </c>
      <c r="D5114" s="7">
        <v>344.37878787878788</v>
      </c>
      <c r="E5114" s="7"/>
      <c r="G5114">
        <v>45.4</v>
      </c>
      <c r="H5114" s="12">
        <v>431.52932068736834</v>
      </c>
      <c r="I5114" s="13">
        <f>$D$2*tarifas!$D$12/24</f>
        <v>1.4541666666666666</v>
      </c>
      <c r="J5114" s="13" t="e">
        <f>VLOOKUP(E5114&amp;" "&amp;F5114,tarifas!$A$13:$D$20,4,FALSE)*H5114</f>
        <v>#N/A</v>
      </c>
      <c r="K5114" s="13">
        <f>IF(F5114="COD1",tarifas!$D$11*(SUMIFS($H$11:$H$8770,$F$11:$F$8770,"=COD1",$B$11:$B$8770,"="&amp;B5114)/COUNTIFS($F$11:$F$8770,"=COD1",$B$11:$B$8770,"="&amp;B5114))/COUNTIFS($A$11:$A$8770,"="&amp;A5114,$F$11:$F$8770,"=COD1"),0)</f>
        <v>0</v>
      </c>
      <c r="L5114" s="13" t="e">
        <f>(VLOOKUP(F5114,tarifas!$C$7:$D$10,2,FALSE)+tarifas!$D$21)*datos!H5114</f>
        <v>#N/A</v>
      </c>
      <c r="M5114">
        <v>174.49732999999998</v>
      </c>
      <c r="N5114" s="13" t="e">
        <f t="shared" si="719"/>
        <v>#N/A</v>
      </c>
      <c r="O5114">
        <f t="shared" si="720"/>
        <v>174.49732999999998</v>
      </c>
      <c r="P5114" s="12">
        <f t="shared" si="721"/>
        <v>257.03199068736836</v>
      </c>
      <c r="Q5114">
        <f t="shared" si="722"/>
        <v>0</v>
      </c>
      <c r="R5114">
        <f>$D$2*tarifas!$D$12/24</f>
        <v>1.4541666666666666</v>
      </c>
      <c r="S5114" t="e">
        <f>VLOOKUP(E5114&amp;" "&amp;F5114,tarifas!$A$13:$D$20,4,FALSE)*P5114</f>
        <v>#N/A</v>
      </c>
      <c r="T5114">
        <f>IF(F5114="COD1",tarifas!$D$11*(SUMIFS($P$11:$P$8770,$F$11:$F$8770,"=COD1",$B$11:$B$8770,"="&amp;B5114)/COUNTIFS($F$11:$F$8770,"=COD1",$B$11:$B$8770,"="&amp;B5114))/COUNTIFS($A$11:$A$8770,"="&amp;A5114,$F$11:$F$8770,"=COD1"),0)</f>
        <v>0</v>
      </c>
      <c r="U5114" t="e">
        <f>(VLOOKUP(F5114,tarifas!$C$7:$D$10,2,FALSE)+tarifas!$D$21)*datos!P5114</f>
        <v>#N/A</v>
      </c>
      <c r="V5114" t="e">
        <f t="shared" si="723"/>
        <v>#N/A</v>
      </c>
      <c r="W5114">
        <f t="shared" si="724"/>
        <v>0</v>
      </c>
    </row>
    <row r="5115" spans="1:23" x14ac:dyDescent="0.25">
      <c r="A5115">
        <f t="shared" si="717"/>
        <v>210</v>
      </c>
      <c r="B5115">
        <f t="shared" si="718"/>
        <v>8</v>
      </c>
      <c r="C5115" s="1">
        <f t="shared" si="725"/>
        <v>41852.666666654288</v>
      </c>
      <c r="D5115" s="7">
        <v>136.5151515151515</v>
      </c>
      <c r="E5115" s="7"/>
      <c r="G5115">
        <v>44.58</v>
      </c>
      <c r="H5115" s="12">
        <v>399.27668572636105</v>
      </c>
      <c r="I5115" s="13">
        <f>$D$2*tarifas!$D$12/24</f>
        <v>1.4541666666666666</v>
      </c>
      <c r="J5115" s="13" t="e">
        <f>VLOOKUP(E5115&amp;" "&amp;F5115,tarifas!$A$13:$D$20,4,FALSE)*H5115</f>
        <v>#N/A</v>
      </c>
      <c r="K5115" s="13">
        <f>IF(F5115="COD1",tarifas!$D$11*(SUMIFS($H$11:$H$8770,$F$11:$F$8770,"=COD1",$B$11:$B$8770,"="&amp;B5115)/COUNTIFS($F$11:$F$8770,"=COD1",$B$11:$B$8770,"="&amp;B5115))/COUNTIFS($A$11:$A$8770,"="&amp;A5115,$F$11:$F$8770,"=COD1"),0)</f>
        <v>0</v>
      </c>
      <c r="L5115" s="13" t="e">
        <f>(VLOOKUP(F5115,tarifas!$C$7:$D$10,2,FALSE)+tarifas!$D$21)*datos!H5115</f>
        <v>#N/A</v>
      </c>
      <c r="M5115">
        <v>74.942300000000003</v>
      </c>
      <c r="N5115" s="13" t="e">
        <f t="shared" si="719"/>
        <v>#N/A</v>
      </c>
      <c r="O5115">
        <f t="shared" si="720"/>
        <v>74.942300000000003</v>
      </c>
      <c r="P5115" s="12">
        <f t="shared" si="721"/>
        <v>324.33438572636106</v>
      </c>
      <c r="Q5115">
        <f t="shared" si="722"/>
        <v>0</v>
      </c>
      <c r="R5115">
        <f>$D$2*tarifas!$D$12/24</f>
        <v>1.4541666666666666</v>
      </c>
      <c r="S5115" t="e">
        <f>VLOOKUP(E5115&amp;" "&amp;F5115,tarifas!$A$13:$D$20,4,FALSE)*P5115</f>
        <v>#N/A</v>
      </c>
      <c r="T5115">
        <f>IF(F5115="COD1",tarifas!$D$11*(SUMIFS($P$11:$P$8770,$F$11:$F$8770,"=COD1",$B$11:$B$8770,"="&amp;B5115)/COUNTIFS($F$11:$F$8770,"=COD1",$B$11:$B$8770,"="&amp;B5115))/COUNTIFS($A$11:$A$8770,"="&amp;A5115,$F$11:$F$8770,"=COD1"),0)</f>
        <v>0</v>
      </c>
      <c r="U5115" t="e">
        <f>(VLOOKUP(F5115,tarifas!$C$7:$D$10,2,FALSE)+tarifas!$D$21)*datos!P5115</f>
        <v>#N/A</v>
      </c>
      <c r="V5115" t="e">
        <f t="shared" si="723"/>
        <v>#N/A</v>
      </c>
      <c r="W5115">
        <f t="shared" si="724"/>
        <v>0</v>
      </c>
    </row>
    <row r="5116" spans="1:23" x14ac:dyDescent="0.25">
      <c r="A5116">
        <f t="shared" si="717"/>
        <v>210</v>
      </c>
      <c r="B5116">
        <f t="shared" si="718"/>
        <v>8</v>
      </c>
      <c r="C5116" s="1">
        <f t="shared" si="725"/>
        <v>41852.708333320952</v>
      </c>
      <c r="D5116" s="7">
        <v>67.742424242424264</v>
      </c>
      <c r="E5116" s="7"/>
      <c r="G5116">
        <v>44.29</v>
      </c>
      <c r="H5116" s="12">
        <v>330.95239029394781</v>
      </c>
      <c r="I5116" s="13">
        <f>$D$2*tarifas!$D$12/24</f>
        <v>1.4541666666666666</v>
      </c>
      <c r="J5116" s="13" t="e">
        <f>VLOOKUP(E5116&amp;" "&amp;F5116,tarifas!$A$13:$D$20,4,FALSE)*H5116</f>
        <v>#N/A</v>
      </c>
      <c r="K5116" s="13">
        <f>IF(F5116="COD1",tarifas!$D$11*(SUMIFS($H$11:$H$8770,$F$11:$F$8770,"=COD1",$B$11:$B$8770,"="&amp;B5116)/COUNTIFS($F$11:$F$8770,"=COD1",$B$11:$B$8770,"="&amp;B5116))/COUNTIFS($A$11:$A$8770,"="&amp;A5116,$F$11:$F$8770,"=COD1"),0)</f>
        <v>0</v>
      </c>
      <c r="L5116" s="13" t="e">
        <f>(VLOOKUP(F5116,tarifas!$C$7:$D$10,2,FALSE)+tarifas!$D$21)*datos!H5116</f>
        <v>#N/A</v>
      </c>
      <c r="M5116">
        <v>65.265339999999995</v>
      </c>
      <c r="N5116" s="13" t="e">
        <f t="shared" si="719"/>
        <v>#N/A</v>
      </c>
      <c r="O5116">
        <f t="shared" si="720"/>
        <v>65.265339999999995</v>
      </c>
      <c r="P5116" s="12">
        <f t="shared" si="721"/>
        <v>265.68705029394783</v>
      </c>
      <c r="Q5116">
        <f t="shared" si="722"/>
        <v>0</v>
      </c>
      <c r="R5116">
        <f>$D$2*tarifas!$D$12/24</f>
        <v>1.4541666666666666</v>
      </c>
      <c r="S5116" t="e">
        <f>VLOOKUP(E5116&amp;" "&amp;F5116,tarifas!$A$13:$D$20,4,FALSE)*P5116</f>
        <v>#N/A</v>
      </c>
      <c r="T5116">
        <f>IF(F5116="COD1",tarifas!$D$11*(SUMIFS($P$11:$P$8770,$F$11:$F$8770,"=COD1",$B$11:$B$8770,"="&amp;B5116)/COUNTIFS($F$11:$F$8770,"=COD1",$B$11:$B$8770,"="&amp;B5116))/COUNTIFS($A$11:$A$8770,"="&amp;A5116,$F$11:$F$8770,"=COD1"),0)</f>
        <v>0</v>
      </c>
      <c r="U5116" t="e">
        <f>(VLOOKUP(F5116,tarifas!$C$7:$D$10,2,FALSE)+tarifas!$D$21)*datos!P5116</f>
        <v>#N/A</v>
      </c>
      <c r="V5116" t="e">
        <f t="shared" si="723"/>
        <v>#N/A</v>
      </c>
      <c r="W5116">
        <f t="shared" si="724"/>
        <v>0</v>
      </c>
    </row>
    <row r="5117" spans="1:23" x14ac:dyDescent="0.25">
      <c r="A5117">
        <f t="shared" si="717"/>
        <v>210</v>
      </c>
      <c r="B5117">
        <f t="shared" si="718"/>
        <v>8</v>
      </c>
      <c r="C5117" s="1">
        <f t="shared" si="725"/>
        <v>41852.749999987616</v>
      </c>
      <c r="D5117" s="7">
        <v>154.03030303030303</v>
      </c>
      <c r="E5117" s="7"/>
      <c r="G5117">
        <v>44.27</v>
      </c>
      <c r="H5117" s="12">
        <v>251.36930842258977</v>
      </c>
      <c r="I5117" s="13">
        <f>$D$2*tarifas!$D$12/24</f>
        <v>1.4541666666666666</v>
      </c>
      <c r="J5117" s="13" t="e">
        <f>VLOOKUP(E5117&amp;" "&amp;F5117,tarifas!$A$13:$D$20,4,FALSE)*H5117</f>
        <v>#N/A</v>
      </c>
      <c r="K5117" s="13">
        <f>IF(F5117="COD1",tarifas!$D$11*(SUMIFS($H$11:$H$8770,$F$11:$F$8770,"=COD1",$B$11:$B$8770,"="&amp;B5117)/COUNTIFS($F$11:$F$8770,"=COD1",$B$11:$B$8770,"="&amp;B5117))/COUNTIFS($A$11:$A$8770,"="&amp;A5117,$F$11:$F$8770,"=COD1"),0)</f>
        <v>0</v>
      </c>
      <c r="L5117" s="13" t="e">
        <f>(VLOOKUP(F5117,tarifas!$C$7:$D$10,2,FALSE)+tarifas!$D$21)*datos!H5117</f>
        <v>#N/A</v>
      </c>
      <c r="M5117">
        <v>0</v>
      </c>
      <c r="N5117" s="13" t="e">
        <f t="shared" si="719"/>
        <v>#N/A</v>
      </c>
      <c r="O5117">
        <f t="shared" si="720"/>
        <v>0</v>
      </c>
      <c r="P5117" s="12">
        <f t="shared" si="721"/>
        <v>251.36930842258977</v>
      </c>
      <c r="Q5117">
        <f t="shared" si="722"/>
        <v>0</v>
      </c>
      <c r="R5117">
        <f>$D$2*tarifas!$D$12/24</f>
        <v>1.4541666666666666</v>
      </c>
      <c r="S5117" t="e">
        <f>VLOOKUP(E5117&amp;" "&amp;F5117,tarifas!$A$13:$D$20,4,FALSE)*P5117</f>
        <v>#N/A</v>
      </c>
      <c r="T5117">
        <f>IF(F5117="COD1",tarifas!$D$11*(SUMIFS($P$11:$P$8770,$F$11:$F$8770,"=COD1",$B$11:$B$8770,"="&amp;B5117)/COUNTIFS($F$11:$F$8770,"=COD1",$B$11:$B$8770,"="&amp;B5117))/COUNTIFS($A$11:$A$8770,"="&amp;A5117,$F$11:$F$8770,"=COD1"),0)</f>
        <v>0</v>
      </c>
      <c r="U5117" t="e">
        <f>(VLOOKUP(F5117,tarifas!$C$7:$D$10,2,FALSE)+tarifas!$D$21)*datos!P5117</f>
        <v>#N/A</v>
      </c>
      <c r="V5117" t="e">
        <f t="shared" si="723"/>
        <v>#N/A</v>
      </c>
      <c r="W5117">
        <f t="shared" si="724"/>
        <v>0</v>
      </c>
    </row>
    <row r="5118" spans="1:23" x14ac:dyDescent="0.25">
      <c r="A5118">
        <f t="shared" si="717"/>
        <v>210</v>
      </c>
      <c r="B5118">
        <f t="shared" si="718"/>
        <v>8</v>
      </c>
      <c r="C5118" s="1">
        <f t="shared" si="725"/>
        <v>41852.791666654281</v>
      </c>
      <c r="D5118" s="7">
        <v>44.560606060606055</v>
      </c>
      <c r="E5118" s="7"/>
      <c r="G5118">
        <v>45.83</v>
      </c>
      <c r="H5118" s="12">
        <v>185.67271913189322</v>
      </c>
      <c r="I5118" s="13">
        <f>$D$2*tarifas!$D$12/24</f>
        <v>1.4541666666666666</v>
      </c>
      <c r="J5118" s="13" t="e">
        <f>VLOOKUP(E5118&amp;" "&amp;F5118,tarifas!$A$13:$D$20,4,FALSE)*H5118</f>
        <v>#N/A</v>
      </c>
      <c r="K5118" s="13">
        <f>IF(F5118="COD1",tarifas!$D$11*(SUMIFS($H$11:$H$8770,$F$11:$F$8770,"=COD1",$B$11:$B$8770,"="&amp;B5118)/COUNTIFS($F$11:$F$8770,"=COD1",$B$11:$B$8770,"="&amp;B5118))/COUNTIFS($A$11:$A$8770,"="&amp;A5118,$F$11:$F$8770,"=COD1"),0)</f>
        <v>0</v>
      </c>
      <c r="L5118" s="13" t="e">
        <f>(VLOOKUP(F5118,tarifas!$C$7:$D$10,2,FALSE)+tarifas!$D$21)*datos!H5118</f>
        <v>#N/A</v>
      </c>
      <c r="M5118">
        <v>0</v>
      </c>
      <c r="N5118" s="13" t="e">
        <f t="shared" si="719"/>
        <v>#N/A</v>
      </c>
      <c r="O5118">
        <f t="shared" si="720"/>
        <v>0</v>
      </c>
      <c r="P5118" s="12">
        <f t="shared" si="721"/>
        <v>185.67271913189322</v>
      </c>
      <c r="Q5118">
        <f t="shared" si="722"/>
        <v>0</v>
      </c>
      <c r="R5118">
        <f>$D$2*tarifas!$D$12/24</f>
        <v>1.4541666666666666</v>
      </c>
      <c r="S5118" t="e">
        <f>VLOOKUP(E5118&amp;" "&amp;F5118,tarifas!$A$13:$D$20,4,FALSE)*P5118</f>
        <v>#N/A</v>
      </c>
      <c r="T5118">
        <f>IF(F5118="COD1",tarifas!$D$11*(SUMIFS($P$11:$P$8770,$F$11:$F$8770,"=COD1",$B$11:$B$8770,"="&amp;B5118)/COUNTIFS($F$11:$F$8770,"=COD1",$B$11:$B$8770,"="&amp;B5118))/COUNTIFS($A$11:$A$8770,"="&amp;A5118,$F$11:$F$8770,"=COD1"),0)</f>
        <v>0</v>
      </c>
      <c r="U5118" t="e">
        <f>(VLOOKUP(F5118,tarifas!$C$7:$D$10,2,FALSE)+tarifas!$D$21)*datos!P5118</f>
        <v>#N/A</v>
      </c>
      <c r="V5118" t="e">
        <f t="shared" si="723"/>
        <v>#N/A</v>
      </c>
      <c r="W5118">
        <f t="shared" si="724"/>
        <v>0</v>
      </c>
    </row>
    <row r="5119" spans="1:23" x14ac:dyDescent="0.25">
      <c r="A5119">
        <f t="shared" si="717"/>
        <v>210</v>
      </c>
      <c r="B5119">
        <f t="shared" si="718"/>
        <v>8</v>
      </c>
      <c r="C5119" s="1">
        <f t="shared" si="725"/>
        <v>41852.833333320945</v>
      </c>
      <c r="D5119" s="7">
        <v>0</v>
      </c>
      <c r="E5119" s="7"/>
      <c r="G5119">
        <v>54.87</v>
      </c>
      <c r="H5119" s="12">
        <v>166.57227872561685</v>
      </c>
      <c r="I5119" s="13">
        <f>$D$2*tarifas!$D$12/24</f>
        <v>1.4541666666666666</v>
      </c>
      <c r="J5119" s="13" t="e">
        <f>VLOOKUP(E5119&amp;" "&amp;F5119,tarifas!$A$13:$D$20,4,FALSE)*H5119</f>
        <v>#N/A</v>
      </c>
      <c r="K5119" s="13">
        <f>IF(F5119="COD1",tarifas!$D$11*(SUMIFS($H$11:$H$8770,$F$11:$F$8770,"=COD1",$B$11:$B$8770,"="&amp;B5119)/COUNTIFS($F$11:$F$8770,"=COD1",$B$11:$B$8770,"="&amp;B5119))/COUNTIFS($A$11:$A$8770,"="&amp;A5119,$F$11:$F$8770,"=COD1"),0)</f>
        <v>0</v>
      </c>
      <c r="L5119" s="13" t="e">
        <f>(VLOOKUP(F5119,tarifas!$C$7:$D$10,2,FALSE)+tarifas!$D$21)*datos!H5119</f>
        <v>#N/A</v>
      </c>
      <c r="M5119">
        <v>0</v>
      </c>
      <c r="N5119" s="13" t="e">
        <f t="shared" si="719"/>
        <v>#N/A</v>
      </c>
      <c r="O5119">
        <f t="shared" si="720"/>
        <v>0</v>
      </c>
      <c r="P5119" s="12">
        <f t="shared" si="721"/>
        <v>166.57227872561685</v>
      </c>
      <c r="Q5119">
        <f t="shared" si="722"/>
        <v>0</v>
      </c>
      <c r="R5119">
        <f>$D$2*tarifas!$D$12/24</f>
        <v>1.4541666666666666</v>
      </c>
      <c r="S5119" t="e">
        <f>VLOOKUP(E5119&amp;" "&amp;F5119,tarifas!$A$13:$D$20,4,FALSE)*P5119</f>
        <v>#N/A</v>
      </c>
      <c r="T5119">
        <f>IF(F5119="COD1",tarifas!$D$11*(SUMIFS($P$11:$P$8770,$F$11:$F$8770,"=COD1",$B$11:$B$8770,"="&amp;B5119)/COUNTIFS($F$11:$F$8770,"=COD1",$B$11:$B$8770,"="&amp;B5119))/COUNTIFS($A$11:$A$8770,"="&amp;A5119,$F$11:$F$8770,"=COD1"),0)</f>
        <v>0</v>
      </c>
      <c r="U5119" t="e">
        <f>(VLOOKUP(F5119,tarifas!$C$7:$D$10,2,FALSE)+tarifas!$D$21)*datos!P5119</f>
        <v>#N/A</v>
      </c>
      <c r="V5119" t="e">
        <f t="shared" si="723"/>
        <v>#N/A</v>
      </c>
      <c r="W5119">
        <f t="shared" si="724"/>
        <v>0</v>
      </c>
    </row>
    <row r="5120" spans="1:23" x14ac:dyDescent="0.25">
      <c r="A5120">
        <f t="shared" si="717"/>
        <v>210</v>
      </c>
      <c r="B5120">
        <f t="shared" si="718"/>
        <v>8</v>
      </c>
      <c r="C5120" s="1">
        <f t="shared" si="725"/>
        <v>41852.874999987609</v>
      </c>
      <c r="D5120" s="7">
        <v>0</v>
      </c>
      <c r="E5120" s="7"/>
      <c r="G5120">
        <v>54.87</v>
      </c>
      <c r="H5120" s="12">
        <v>161.13181525831135</v>
      </c>
      <c r="I5120" s="13">
        <f>$D$2*tarifas!$D$12/24</f>
        <v>1.4541666666666666</v>
      </c>
      <c r="J5120" s="13" t="e">
        <f>VLOOKUP(E5120&amp;" "&amp;F5120,tarifas!$A$13:$D$20,4,FALSE)*H5120</f>
        <v>#N/A</v>
      </c>
      <c r="K5120" s="13">
        <f>IF(F5120="COD1",tarifas!$D$11*(SUMIFS($H$11:$H$8770,$F$11:$F$8770,"=COD1",$B$11:$B$8770,"="&amp;B5120)/COUNTIFS($F$11:$F$8770,"=COD1",$B$11:$B$8770,"="&amp;B5120))/COUNTIFS($A$11:$A$8770,"="&amp;A5120,$F$11:$F$8770,"=COD1"),0)</f>
        <v>0</v>
      </c>
      <c r="L5120" s="13" t="e">
        <f>(VLOOKUP(F5120,tarifas!$C$7:$D$10,2,FALSE)+tarifas!$D$21)*datos!H5120</f>
        <v>#N/A</v>
      </c>
      <c r="M5120">
        <v>0</v>
      </c>
      <c r="N5120" s="13" t="e">
        <f t="shared" si="719"/>
        <v>#N/A</v>
      </c>
      <c r="O5120">
        <f t="shared" si="720"/>
        <v>0</v>
      </c>
      <c r="P5120" s="12">
        <f t="shared" si="721"/>
        <v>161.13181525831135</v>
      </c>
      <c r="Q5120">
        <f t="shared" si="722"/>
        <v>0</v>
      </c>
      <c r="R5120">
        <f>$D$2*tarifas!$D$12/24</f>
        <v>1.4541666666666666</v>
      </c>
      <c r="S5120" t="e">
        <f>VLOOKUP(E5120&amp;" "&amp;F5120,tarifas!$A$13:$D$20,4,FALSE)*P5120</f>
        <v>#N/A</v>
      </c>
      <c r="T5120">
        <f>IF(F5120="COD1",tarifas!$D$11*(SUMIFS($P$11:$P$8770,$F$11:$F$8770,"=COD1",$B$11:$B$8770,"="&amp;B5120)/COUNTIFS($F$11:$F$8770,"=COD1",$B$11:$B$8770,"="&amp;B5120))/COUNTIFS($A$11:$A$8770,"="&amp;A5120,$F$11:$F$8770,"=COD1"),0)</f>
        <v>0</v>
      </c>
      <c r="U5120" t="e">
        <f>(VLOOKUP(F5120,tarifas!$C$7:$D$10,2,FALSE)+tarifas!$D$21)*datos!P5120</f>
        <v>#N/A</v>
      </c>
      <c r="V5120" t="e">
        <f t="shared" si="723"/>
        <v>#N/A</v>
      </c>
      <c r="W5120">
        <f t="shared" si="724"/>
        <v>0</v>
      </c>
    </row>
    <row r="5121" spans="1:23" x14ac:dyDescent="0.25">
      <c r="A5121">
        <f t="shared" si="717"/>
        <v>210</v>
      </c>
      <c r="B5121">
        <f t="shared" si="718"/>
        <v>8</v>
      </c>
      <c r="C5121" s="1">
        <f t="shared" si="725"/>
        <v>41852.916666654273</v>
      </c>
      <c r="D5121" s="7">
        <v>0</v>
      </c>
      <c r="E5121" s="7"/>
      <c r="G5121">
        <v>47.01</v>
      </c>
      <c r="H5121" s="12">
        <v>159.42550215362542</v>
      </c>
      <c r="I5121" s="13">
        <f>$D$2*tarifas!$D$12/24</f>
        <v>1.4541666666666666</v>
      </c>
      <c r="J5121" s="13" t="e">
        <f>VLOOKUP(E5121&amp;" "&amp;F5121,tarifas!$A$13:$D$20,4,FALSE)*H5121</f>
        <v>#N/A</v>
      </c>
      <c r="K5121" s="13">
        <f>IF(F5121="COD1",tarifas!$D$11*(SUMIFS($H$11:$H$8770,$F$11:$F$8770,"=COD1",$B$11:$B$8770,"="&amp;B5121)/COUNTIFS($F$11:$F$8770,"=COD1",$B$11:$B$8770,"="&amp;B5121))/COUNTIFS($A$11:$A$8770,"="&amp;A5121,$F$11:$F$8770,"=COD1"),0)</f>
        <v>0</v>
      </c>
      <c r="L5121" s="13" t="e">
        <f>(VLOOKUP(F5121,tarifas!$C$7:$D$10,2,FALSE)+tarifas!$D$21)*datos!H5121</f>
        <v>#N/A</v>
      </c>
      <c r="M5121">
        <v>0</v>
      </c>
      <c r="N5121" s="13" t="e">
        <f t="shared" si="719"/>
        <v>#N/A</v>
      </c>
      <c r="O5121">
        <f t="shared" si="720"/>
        <v>0</v>
      </c>
      <c r="P5121" s="12">
        <f t="shared" si="721"/>
        <v>159.42550215362542</v>
      </c>
      <c r="Q5121">
        <f t="shared" si="722"/>
        <v>0</v>
      </c>
      <c r="R5121">
        <f>$D$2*tarifas!$D$12/24</f>
        <v>1.4541666666666666</v>
      </c>
      <c r="S5121" t="e">
        <f>VLOOKUP(E5121&amp;" "&amp;F5121,tarifas!$A$13:$D$20,4,FALSE)*P5121</f>
        <v>#N/A</v>
      </c>
      <c r="T5121">
        <f>IF(F5121="COD1",tarifas!$D$11*(SUMIFS($P$11:$P$8770,$F$11:$F$8770,"=COD1",$B$11:$B$8770,"="&amp;B5121)/COUNTIFS($F$11:$F$8770,"=COD1",$B$11:$B$8770,"="&amp;B5121))/COUNTIFS($A$11:$A$8770,"="&amp;A5121,$F$11:$F$8770,"=COD1"),0)</f>
        <v>0</v>
      </c>
      <c r="U5121" t="e">
        <f>(VLOOKUP(F5121,tarifas!$C$7:$D$10,2,FALSE)+tarifas!$D$21)*datos!P5121</f>
        <v>#N/A</v>
      </c>
      <c r="V5121" t="e">
        <f t="shared" si="723"/>
        <v>#N/A</v>
      </c>
      <c r="W5121">
        <f t="shared" si="724"/>
        <v>0</v>
      </c>
    </row>
    <row r="5122" spans="1:23" x14ac:dyDescent="0.25">
      <c r="A5122">
        <f t="shared" si="717"/>
        <v>210</v>
      </c>
      <c r="B5122">
        <f t="shared" si="718"/>
        <v>8</v>
      </c>
      <c r="C5122" s="1">
        <f t="shared" si="725"/>
        <v>41852.958333320938</v>
      </c>
      <c r="D5122" s="7">
        <v>0</v>
      </c>
      <c r="E5122" s="7"/>
      <c r="G5122">
        <v>45.4</v>
      </c>
      <c r="H5122" s="12">
        <v>155.8737916551606</v>
      </c>
      <c r="I5122" s="13">
        <f>$D$2*tarifas!$D$12/24</f>
        <v>1.4541666666666666</v>
      </c>
      <c r="J5122" s="13" t="e">
        <f>VLOOKUP(E5122&amp;" "&amp;F5122,tarifas!$A$13:$D$20,4,FALSE)*H5122</f>
        <v>#N/A</v>
      </c>
      <c r="K5122" s="13">
        <f>IF(F5122="COD1",tarifas!$D$11*(SUMIFS($H$11:$H$8770,$F$11:$F$8770,"=COD1",$B$11:$B$8770,"="&amp;B5122)/COUNTIFS($F$11:$F$8770,"=COD1",$B$11:$B$8770,"="&amp;B5122))/COUNTIFS($A$11:$A$8770,"="&amp;A5122,$F$11:$F$8770,"=COD1"),0)</f>
        <v>0</v>
      </c>
      <c r="L5122" s="13" t="e">
        <f>(VLOOKUP(F5122,tarifas!$C$7:$D$10,2,FALSE)+tarifas!$D$21)*datos!H5122</f>
        <v>#N/A</v>
      </c>
      <c r="M5122">
        <v>0</v>
      </c>
      <c r="N5122" s="13" t="e">
        <f t="shared" si="719"/>
        <v>#N/A</v>
      </c>
      <c r="O5122">
        <f t="shared" si="720"/>
        <v>0</v>
      </c>
      <c r="P5122" s="12">
        <f t="shared" si="721"/>
        <v>155.8737916551606</v>
      </c>
      <c r="Q5122">
        <f t="shared" si="722"/>
        <v>0</v>
      </c>
      <c r="R5122">
        <f>$D$2*tarifas!$D$12/24</f>
        <v>1.4541666666666666</v>
      </c>
      <c r="S5122" t="e">
        <f>VLOOKUP(E5122&amp;" "&amp;F5122,tarifas!$A$13:$D$20,4,FALSE)*P5122</f>
        <v>#N/A</v>
      </c>
      <c r="T5122">
        <f>IF(F5122="COD1",tarifas!$D$11*(SUMIFS($P$11:$P$8770,$F$11:$F$8770,"=COD1",$B$11:$B$8770,"="&amp;B5122)/COUNTIFS($F$11:$F$8770,"=COD1",$B$11:$B$8770,"="&amp;B5122))/COUNTIFS($A$11:$A$8770,"="&amp;A5122,$F$11:$F$8770,"=COD1"),0)</f>
        <v>0</v>
      </c>
      <c r="U5122" t="e">
        <f>(VLOOKUP(F5122,tarifas!$C$7:$D$10,2,FALSE)+tarifas!$D$21)*datos!P5122</f>
        <v>#N/A</v>
      </c>
      <c r="V5122" t="e">
        <f t="shared" si="723"/>
        <v>#N/A</v>
      </c>
      <c r="W5122">
        <f t="shared" si="724"/>
        <v>0</v>
      </c>
    </row>
    <row r="5123" spans="1:23" x14ac:dyDescent="0.25">
      <c r="A5123">
        <f t="shared" si="717"/>
        <v>211</v>
      </c>
      <c r="B5123">
        <f t="shared" si="718"/>
        <v>8</v>
      </c>
      <c r="C5123" s="1">
        <f t="shared" si="725"/>
        <v>41852.999999987602</v>
      </c>
      <c r="D5123" s="7">
        <v>0</v>
      </c>
      <c r="E5123" s="7"/>
      <c r="G5123">
        <v>44.31</v>
      </c>
      <c r="H5123" s="12">
        <v>153.92766810490937</v>
      </c>
      <c r="I5123" s="13">
        <f>$D$2*tarifas!$D$12/24</f>
        <v>1.4541666666666666</v>
      </c>
      <c r="J5123" s="13" t="e">
        <f>VLOOKUP(E5123&amp;" "&amp;F5123,tarifas!$A$13:$D$20,4,FALSE)*H5123</f>
        <v>#N/A</v>
      </c>
      <c r="K5123" s="13">
        <f>IF(F5123="COD1",tarifas!$D$11*(SUMIFS($H$11:$H$8770,$F$11:$F$8770,"=COD1",$B$11:$B$8770,"="&amp;B5123)/COUNTIFS($F$11:$F$8770,"=COD1",$B$11:$B$8770,"="&amp;B5123))/COUNTIFS($A$11:$A$8770,"="&amp;A5123,$F$11:$F$8770,"=COD1"),0)</f>
        <v>0</v>
      </c>
      <c r="L5123" s="13" t="e">
        <f>(VLOOKUP(F5123,tarifas!$C$7:$D$10,2,FALSE)+tarifas!$D$21)*datos!H5123</f>
        <v>#N/A</v>
      </c>
      <c r="M5123">
        <v>0</v>
      </c>
      <c r="N5123" s="13" t="e">
        <f t="shared" si="719"/>
        <v>#N/A</v>
      </c>
      <c r="O5123">
        <f t="shared" si="720"/>
        <v>0</v>
      </c>
      <c r="P5123" s="12">
        <f t="shared" si="721"/>
        <v>153.92766810490937</v>
      </c>
      <c r="Q5123">
        <f t="shared" si="722"/>
        <v>0</v>
      </c>
      <c r="R5123">
        <f>$D$2*tarifas!$D$12/24</f>
        <v>1.4541666666666666</v>
      </c>
      <c r="S5123" t="e">
        <f>VLOOKUP(E5123&amp;" "&amp;F5123,tarifas!$A$13:$D$20,4,FALSE)*P5123</f>
        <v>#N/A</v>
      </c>
      <c r="T5123">
        <f>IF(F5123="COD1",tarifas!$D$11*(SUMIFS($P$11:$P$8770,$F$11:$F$8770,"=COD1",$B$11:$B$8770,"="&amp;B5123)/COUNTIFS($F$11:$F$8770,"=COD1",$B$11:$B$8770,"="&amp;B5123))/COUNTIFS($A$11:$A$8770,"="&amp;A5123,$F$11:$F$8770,"=COD1"),0)</f>
        <v>0</v>
      </c>
      <c r="U5123" t="e">
        <f>(VLOOKUP(F5123,tarifas!$C$7:$D$10,2,FALSE)+tarifas!$D$21)*datos!P5123</f>
        <v>#N/A</v>
      </c>
      <c r="V5123" t="e">
        <f t="shared" si="723"/>
        <v>#N/A</v>
      </c>
      <c r="W5123">
        <f t="shared" si="724"/>
        <v>0</v>
      </c>
    </row>
    <row r="5124" spans="1:23" x14ac:dyDescent="0.25">
      <c r="A5124">
        <f t="shared" si="717"/>
        <v>211</v>
      </c>
      <c r="B5124">
        <f t="shared" si="718"/>
        <v>8</v>
      </c>
      <c r="C5124" s="1">
        <f t="shared" si="725"/>
        <v>41853.041666654266</v>
      </c>
      <c r="D5124" s="7">
        <v>0</v>
      </c>
      <c r="E5124" s="7"/>
      <c r="G5124">
        <v>39.659999999999997</v>
      </c>
      <c r="H5124" s="12">
        <v>153.08070584288325</v>
      </c>
      <c r="I5124" s="13">
        <f>$D$2*tarifas!$D$12/24</f>
        <v>1.4541666666666666</v>
      </c>
      <c r="J5124" s="13" t="e">
        <f>VLOOKUP(E5124&amp;" "&amp;F5124,tarifas!$A$13:$D$20,4,FALSE)*H5124</f>
        <v>#N/A</v>
      </c>
      <c r="K5124" s="13">
        <f>IF(F5124="COD1",tarifas!$D$11*(SUMIFS($H$11:$H$8770,$F$11:$F$8770,"=COD1",$B$11:$B$8770,"="&amp;B5124)/COUNTIFS($F$11:$F$8770,"=COD1",$B$11:$B$8770,"="&amp;B5124))/COUNTIFS($A$11:$A$8770,"="&amp;A5124,$F$11:$F$8770,"=COD1"),0)</f>
        <v>0</v>
      </c>
      <c r="L5124" s="13" t="e">
        <f>(VLOOKUP(F5124,tarifas!$C$7:$D$10,2,FALSE)+tarifas!$D$21)*datos!H5124</f>
        <v>#N/A</v>
      </c>
      <c r="M5124">
        <v>0</v>
      </c>
      <c r="N5124" s="13" t="e">
        <f t="shared" si="719"/>
        <v>#N/A</v>
      </c>
      <c r="O5124">
        <f t="shared" si="720"/>
        <v>0</v>
      </c>
      <c r="P5124" s="12">
        <f t="shared" si="721"/>
        <v>153.08070584288325</v>
      </c>
      <c r="Q5124">
        <f t="shared" si="722"/>
        <v>0</v>
      </c>
      <c r="R5124">
        <f>$D$2*tarifas!$D$12/24</f>
        <v>1.4541666666666666</v>
      </c>
      <c r="S5124" t="e">
        <f>VLOOKUP(E5124&amp;" "&amp;F5124,tarifas!$A$13:$D$20,4,FALSE)*P5124</f>
        <v>#N/A</v>
      </c>
      <c r="T5124">
        <f>IF(F5124="COD1",tarifas!$D$11*(SUMIFS($P$11:$P$8770,$F$11:$F$8770,"=COD1",$B$11:$B$8770,"="&amp;B5124)/COUNTIFS($F$11:$F$8770,"=COD1",$B$11:$B$8770,"="&amp;B5124))/COUNTIFS($A$11:$A$8770,"="&amp;A5124,$F$11:$F$8770,"=COD1"),0)</f>
        <v>0</v>
      </c>
      <c r="U5124" t="e">
        <f>(VLOOKUP(F5124,tarifas!$C$7:$D$10,2,FALSE)+tarifas!$D$21)*datos!P5124</f>
        <v>#N/A</v>
      </c>
      <c r="V5124" t="e">
        <f t="shared" si="723"/>
        <v>#N/A</v>
      </c>
      <c r="W5124">
        <f t="shared" si="724"/>
        <v>0</v>
      </c>
    </row>
    <row r="5125" spans="1:23" x14ac:dyDescent="0.25">
      <c r="A5125">
        <f t="shared" si="717"/>
        <v>211</v>
      </c>
      <c r="B5125">
        <f t="shared" si="718"/>
        <v>8</v>
      </c>
      <c r="C5125" s="1">
        <f t="shared" si="725"/>
        <v>41853.08333332093</v>
      </c>
      <c r="D5125" s="7">
        <v>0</v>
      </c>
      <c r="E5125" s="7"/>
      <c r="G5125">
        <v>43.24</v>
      </c>
      <c r="H5125" s="12">
        <v>150.69097559806707</v>
      </c>
      <c r="I5125" s="13">
        <f>$D$2*tarifas!$D$12/24</f>
        <v>1.4541666666666666</v>
      </c>
      <c r="J5125" s="13" t="e">
        <f>VLOOKUP(E5125&amp;" "&amp;F5125,tarifas!$A$13:$D$20,4,FALSE)*H5125</f>
        <v>#N/A</v>
      </c>
      <c r="K5125" s="13">
        <f>IF(F5125="COD1",tarifas!$D$11*(SUMIFS($H$11:$H$8770,$F$11:$F$8770,"=COD1",$B$11:$B$8770,"="&amp;B5125)/COUNTIFS($F$11:$F$8770,"=COD1",$B$11:$B$8770,"="&amp;B5125))/COUNTIFS($A$11:$A$8770,"="&amp;A5125,$F$11:$F$8770,"=COD1"),0)</f>
        <v>0</v>
      </c>
      <c r="L5125" s="13" t="e">
        <f>(VLOOKUP(F5125,tarifas!$C$7:$D$10,2,FALSE)+tarifas!$D$21)*datos!H5125</f>
        <v>#N/A</v>
      </c>
      <c r="M5125">
        <v>0</v>
      </c>
      <c r="N5125" s="13" t="e">
        <f t="shared" si="719"/>
        <v>#N/A</v>
      </c>
      <c r="O5125">
        <f t="shared" si="720"/>
        <v>0</v>
      </c>
      <c r="P5125" s="12">
        <f t="shared" si="721"/>
        <v>150.69097559806707</v>
      </c>
      <c r="Q5125">
        <f t="shared" si="722"/>
        <v>0</v>
      </c>
      <c r="R5125">
        <f>$D$2*tarifas!$D$12/24</f>
        <v>1.4541666666666666</v>
      </c>
      <c r="S5125" t="e">
        <f>VLOOKUP(E5125&amp;" "&amp;F5125,tarifas!$A$13:$D$20,4,FALSE)*P5125</f>
        <v>#N/A</v>
      </c>
      <c r="T5125">
        <f>IF(F5125="COD1",tarifas!$D$11*(SUMIFS($P$11:$P$8770,$F$11:$F$8770,"=COD1",$B$11:$B$8770,"="&amp;B5125)/COUNTIFS($F$11:$F$8770,"=COD1",$B$11:$B$8770,"="&amp;B5125))/COUNTIFS($A$11:$A$8770,"="&amp;A5125,$F$11:$F$8770,"=COD1"),0)</f>
        <v>0</v>
      </c>
      <c r="U5125" t="e">
        <f>(VLOOKUP(F5125,tarifas!$C$7:$D$10,2,FALSE)+tarifas!$D$21)*datos!P5125</f>
        <v>#N/A</v>
      </c>
      <c r="V5125" t="e">
        <f t="shared" si="723"/>
        <v>#N/A</v>
      </c>
      <c r="W5125">
        <f t="shared" si="724"/>
        <v>0</v>
      </c>
    </row>
    <row r="5126" spans="1:23" x14ac:dyDescent="0.25">
      <c r="A5126">
        <f t="shared" si="717"/>
        <v>211</v>
      </c>
      <c r="B5126">
        <f t="shared" si="718"/>
        <v>8</v>
      </c>
      <c r="C5126" s="1">
        <f t="shared" si="725"/>
        <v>41853.124999987594</v>
      </c>
      <c r="D5126" s="7">
        <v>0</v>
      </c>
      <c r="E5126" s="7"/>
      <c r="G5126">
        <v>39.659999999999997</v>
      </c>
      <c r="H5126" s="12">
        <v>150.14245089447252</v>
      </c>
      <c r="I5126" s="13">
        <f>$D$2*tarifas!$D$12/24</f>
        <v>1.4541666666666666</v>
      </c>
      <c r="J5126" s="13" t="e">
        <f>VLOOKUP(E5126&amp;" "&amp;F5126,tarifas!$A$13:$D$20,4,FALSE)*H5126</f>
        <v>#N/A</v>
      </c>
      <c r="K5126" s="13">
        <f>IF(F5126="COD1",tarifas!$D$11*(SUMIFS($H$11:$H$8770,$F$11:$F$8770,"=COD1",$B$11:$B$8770,"="&amp;B5126)/COUNTIFS($F$11:$F$8770,"=COD1",$B$11:$B$8770,"="&amp;B5126))/COUNTIFS($A$11:$A$8770,"="&amp;A5126,$F$11:$F$8770,"=COD1"),0)</f>
        <v>0</v>
      </c>
      <c r="L5126" s="13" t="e">
        <f>(VLOOKUP(F5126,tarifas!$C$7:$D$10,2,FALSE)+tarifas!$D$21)*datos!H5126</f>
        <v>#N/A</v>
      </c>
      <c r="M5126">
        <v>0</v>
      </c>
      <c r="N5126" s="13" t="e">
        <f t="shared" si="719"/>
        <v>#N/A</v>
      </c>
      <c r="O5126">
        <f t="shared" si="720"/>
        <v>0</v>
      </c>
      <c r="P5126" s="12">
        <f t="shared" si="721"/>
        <v>150.14245089447252</v>
      </c>
      <c r="Q5126">
        <f t="shared" si="722"/>
        <v>0</v>
      </c>
      <c r="R5126">
        <f>$D$2*tarifas!$D$12/24</f>
        <v>1.4541666666666666</v>
      </c>
      <c r="S5126" t="e">
        <f>VLOOKUP(E5126&amp;" "&amp;F5126,tarifas!$A$13:$D$20,4,FALSE)*P5126</f>
        <v>#N/A</v>
      </c>
      <c r="T5126">
        <f>IF(F5126="COD1",tarifas!$D$11*(SUMIFS($P$11:$P$8770,$F$11:$F$8770,"=COD1",$B$11:$B$8770,"="&amp;B5126)/COUNTIFS($F$11:$F$8770,"=COD1",$B$11:$B$8770,"="&amp;B5126))/COUNTIFS($A$11:$A$8770,"="&amp;A5126,$F$11:$F$8770,"=COD1"),0)</f>
        <v>0</v>
      </c>
      <c r="U5126" t="e">
        <f>(VLOOKUP(F5126,tarifas!$C$7:$D$10,2,FALSE)+tarifas!$D$21)*datos!P5126</f>
        <v>#N/A</v>
      </c>
      <c r="V5126" t="e">
        <f t="shared" si="723"/>
        <v>#N/A</v>
      </c>
      <c r="W5126">
        <f t="shared" si="724"/>
        <v>0</v>
      </c>
    </row>
    <row r="5127" spans="1:23" x14ac:dyDescent="0.25">
      <c r="A5127">
        <f t="shared" si="717"/>
        <v>211</v>
      </c>
      <c r="B5127">
        <f t="shared" si="718"/>
        <v>8</v>
      </c>
      <c r="C5127" s="1">
        <f t="shared" si="725"/>
        <v>41853.166666654259</v>
      </c>
      <c r="D5127" s="7">
        <v>0</v>
      </c>
      <c r="E5127" s="7"/>
      <c r="G5127">
        <v>39.090000000000003</v>
      </c>
      <c r="H5127" s="12">
        <v>149.34087934791225</v>
      </c>
      <c r="I5127" s="13">
        <f>$D$2*tarifas!$D$12/24</f>
        <v>1.4541666666666666</v>
      </c>
      <c r="J5127" s="13" t="e">
        <f>VLOOKUP(E5127&amp;" "&amp;F5127,tarifas!$A$13:$D$20,4,FALSE)*H5127</f>
        <v>#N/A</v>
      </c>
      <c r="K5127" s="13">
        <f>IF(F5127="COD1",tarifas!$D$11*(SUMIFS($H$11:$H$8770,$F$11:$F$8770,"=COD1",$B$11:$B$8770,"="&amp;B5127)/COUNTIFS($F$11:$F$8770,"=COD1",$B$11:$B$8770,"="&amp;B5127))/COUNTIFS($A$11:$A$8770,"="&amp;A5127,$F$11:$F$8770,"=COD1"),0)</f>
        <v>0</v>
      </c>
      <c r="L5127" s="13" t="e">
        <f>(VLOOKUP(F5127,tarifas!$C$7:$D$10,2,FALSE)+tarifas!$D$21)*datos!H5127</f>
        <v>#N/A</v>
      </c>
      <c r="M5127">
        <v>0</v>
      </c>
      <c r="N5127" s="13" t="e">
        <f t="shared" si="719"/>
        <v>#N/A</v>
      </c>
      <c r="O5127">
        <f t="shared" si="720"/>
        <v>0</v>
      </c>
      <c r="P5127" s="12">
        <f t="shared" si="721"/>
        <v>149.34087934791225</v>
      </c>
      <c r="Q5127">
        <f t="shared" si="722"/>
        <v>0</v>
      </c>
      <c r="R5127">
        <f>$D$2*tarifas!$D$12/24</f>
        <v>1.4541666666666666</v>
      </c>
      <c r="S5127" t="e">
        <f>VLOOKUP(E5127&amp;" "&amp;F5127,tarifas!$A$13:$D$20,4,FALSE)*P5127</f>
        <v>#N/A</v>
      </c>
      <c r="T5127">
        <f>IF(F5127="COD1",tarifas!$D$11*(SUMIFS($P$11:$P$8770,$F$11:$F$8770,"=COD1",$B$11:$B$8770,"="&amp;B5127)/COUNTIFS($F$11:$F$8770,"=COD1",$B$11:$B$8770,"="&amp;B5127))/COUNTIFS($A$11:$A$8770,"="&amp;A5127,$F$11:$F$8770,"=COD1"),0)</f>
        <v>0</v>
      </c>
      <c r="U5127" t="e">
        <f>(VLOOKUP(F5127,tarifas!$C$7:$D$10,2,FALSE)+tarifas!$D$21)*datos!P5127</f>
        <v>#N/A</v>
      </c>
      <c r="V5127" t="e">
        <f t="shared" si="723"/>
        <v>#N/A</v>
      </c>
      <c r="W5127">
        <f t="shared" si="724"/>
        <v>0</v>
      </c>
    </row>
    <row r="5128" spans="1:23" x14ac:dyDescent="0.25">
      <c r="A5128">
        <f t="shared" si="717"/>
        <v>211</v>
      </c>
      <c r="B5128">
        <f t="shared" si="718"/>
        <v>8</v>
      </c>
      <c r="C5128" s="1">
        <f t="shared" si="725"/>
        <v>41853.208333320923</v>
      </c>
      <c r="D5128" s="7">
        <v>0</v>
      </c>
      <c r="E5128" s="7"/>
      <c r="G5128">
        <v>39.1</v>
      </c>
      <c r="H5128" s="12">
        <v>147.73953332608926</v>
      </c>
      <c r="I5128" s="13">
        <f>$D$2*tarifas!$D$12/24</f>
        <v>1.4541666666666666</v>
      </c>
      <c r="J5128" s="13" t="e">
        <f>VLOOKUP(E5128&amp;" "&amp;F5128,tarifas!$A$13:$D$20,4,FALSE)*H5128</f>
        <v>#N/A</v>
      </c>
      <c r="K5128" s="13">
        <f>IF(F5128="COD1",tarifas!$D$11*(SUMIFS($H$11:$H$8770,$F$11:$F$8770,"=COD1",$B$11:$B$8770,"="&amp;B5128)/COUNTIFS($F$11:$F$8770,"=COD1",$B$11:$B$8770,"="&amp;B5128))/COUNTIFS($A$11:$A$8770,"="&amp;A5128,$F$11:$F$8770,"=COD1"),0)</f>
        <v>0</v>
      </c>
      <c r="L5128" s="13" t="e">
        <f>(VLOOKUP(F5128,tarifas!$C$7:$D$10,2,FALSE)+tarifas!$D$21)*datos!H5128</f>
        <v>#N/A</v>
      </c>
      <c r="M5128">
        <v>0</v>
      </c>
      <c r="N5128" s="13" t="e">
        <f t="shared" si="719"/>
        <v>#N/A</v>
      </c>
      <c r="O5128">
        <f t="shared" si="720"/>
        <v>0</v>
      </c>
      <c r="P5128" s="12">
        <f t="shared" si="721"/>
        <v>147.73953332608926</v>
      </c>
      <c r="Q5128">
        <f t="shared" si="722"/>
        <v>0</v>
      </c>
      <c r="R5128">
        <f>$D$2*tarifas!$D$12/24</f>
        <v>1.4541666666666666</v>
      </c>
      <c r="S5128" t="e">
        <f>VLOOKUP(E5128&amp;" "&amp;F5128,tarifas!$A$13:$D$20,4,FALSE)*P5128</f>
        <v>#N/A</v>
      </c>
      <c r="T5128">
        <f>IF(F5128="COD1",tarifas!$D$11*(SUMIFS($P$11:$P$8770,$F$11:$F$8770,"=COD1",$B$11:$B$8770,"="&amp;B5128)/COUNTIFS($F$11:$F$8770,"=COD1",$B$11:$B$8770,"="&amp;B5128))/COUNTIFS($A$11:$A$8770,"="&amp;A5128,$F$11:$F$8770,"=COD1"),0)</f>
        <v>0</v>
      </c>
      <c r="U5128" t="e">
        <f>(VLOOKUP(F5128,tarifas!$C$7:$D$10,2,FALSE)+tarifas!$D$21)*datos!P5128</f>
        <v>#N/A</v>
      </c>
      <c r="V5128" t="e">
        <f t="shared" si="723"/>
        <v>#N/A</v>
      </c>
      <c r="W5128">
        <f t="shared" si="724"/>
        <v>0</v>
      </c>
    </row>
    <row r="5129" spans="1:23" x14ac:dyDescent="0.25">
      <c r="A5129">
        <f t="shared" si="717"/>
        <v>211</v>
      </c>
      <c r="B5129">
        <f t="shared" si="718"/>
        <v>8</v>
      </c>
      <c r="C5129" s="1">
        <f t="shared" si="725"/>
        <v>41853.249999987587</v>
      </c>
      <c r="D5129" s="7">
        <v>0</v>
      </c>
      <c r="E5129" s="7"/>
      <c r="G5129">
        <v>38.79</v>
      </c>
      <c r="H5129" s="12">
        <v>130.91619823343822</v>
      </c>
      <c r="I5129" s="13">
        <f>$D$2*tarifas!$D$12/24</f>
        <v>1.4541666666666666</v>
      </c>
      <c r="J5129" s="13" t="e">
        <f>VLOOKUP(E5129&amp;" "&amp;F5129,tarifas!$A$13:$D$20,4,FALSE)*H5129</f>
        <v>#N/A</v>
      </c>
      <c r="K5129" s="13">
        <f>IF(F5129="COD1",tarifas!$D$11*(SUMIFS($H$11:$H$8770,$F$11:$F$8770,"=COD1",$B$11:$B$8770,"="&amp;B5129)/COUNTIFS($F$11:$F$8770,"=COD1",$B$11:$B$8770,"="&amp;B5129))/COUNTIFS($A$11:$A$8770,"="&amp;A5129,$F$11:$F$8770,"=COD1"),0)</f>
        <v>0</v>
      </c>
      <c r="L5129" s="13" t="e">
        <f>(VLOOKUP(F5129,tarifas!$C$7:$D$10,2,FALSE)+tarifas!$D$21)*datos!H5129</f>
        <v>#N/A</v>
      </c>
      <c r="M5129">
        <v>38.389870000000002</v>
      </c>
      <c r="N5129" s="13" t="e">
        <f t="shared" si="719"/>
        <v>#N/A</v>
      </c>
      <c r="O5129">
        <f t="shared" si="720"/>
        <v>38.389870000000002</v>
      </c>
      <c r="P5129" s="12">
        <f t="shared" si="721"/>
        <v>92.526328233438221</v>
      </c>
      <c r="Q5129">
        <f t="shared" si="722"/>
        <v>0</v>
      </c>
      <c r="R5129">
        <f>$D$2*tarifas!$D$12/24</f>
        <v>1.4541666666666666</v>
      </c>
      <c r="S5129" t="e">
        <f>VLOOKUP(E5129&amp;" "&amp;F5129,tarifas!$A$13:$D$20,4,FALSE)*P5129</f>
        <v>#N/A</v>
      </c>
      <c r="T5129">
        <f>IF(F5129="COD1",tarifas!$D$11*(SUMIFS($P$11:$P$8770,$F$11:$F$8770,"=COD1",$B$11:$B$8770,"="&amp;B5129)/COUNTIFS($F$11:$F$8770,"=COD1",$B$11:$B$8770,"="&amp;B5129))/COUNTIFS($A$11:$A$8770,"="&amp;A5129,$F$11:$F$8770,"=COD1"),0)</f>
        <v>0</v>
      </c>
      <c r="U5129" t="e">
        <f>(VLOOKUP(F5129,tarifas!$C$7:$D$10,2,FALSE)+tarifas!$D$21)*datos!P5129</f>
        <v>#N/A</v>
      </c>
      <c r="V5129" t="e">
        <f t="shared" si="723"/>
        <v>#N/A</v>
      </c>
      <c r="W5129">
        <f t="shared" si="724"/>
        <v>0</v>
      </c>
    </row>
    <row r="5130" spans="1:23" x14ac:dyDescent="0.25">
      <c r="A5130">
        <f t="shared" si="717"/>
        <v>211</v>
      </c>
      <c r="B5130">
        <f t="shared" si="718"/>
        <v>8</v>
      </c>
      <c r="C5130" s="1">
        <f t="shared" si="725"/>
        <v>41853.291666654251</v>
      </c>
      <c r="D5130" s="7">
        <v>0</v>
      </c>
      <c r="E5130" s="7"/>
      <c r="G5130">
        <v>42.4</v>
      </c>
      <c r="H5130" s="12">
        <v>129.93917703808083</v>
      </c>
      <c r="I5130" s="13">
        <f>$D$2*tarifas!$D$12/24</f>
        <v>1.4541666666666666</v>
      </c>
      <c r="J5130" s="13" t="e">
        <f>VLOOKUP(E5130&amp;" "&amp;F5130,tarifas!$A$13:$D$20,4,FALSE)*H5130</f>
        <v>#N/A</v>
      </c>
      <c r="K5130" s="13">
        <f>IF(F5130="COD1",tarifas!$D$11*(SUMIFS($H$11:$H$8770,$F$11:$F$8770,"=COD1",$B$11:$B$8770,"="&amp;B5130)/COUNTIFS($F$11:$F$8770,"=COD1",$B$11:$B$8770,"="&amp;B5130))/COUNTIFS($A$11:$A$8770,"="&amp;A5130,$F$11:$F$8770,"=COD1"),0)</f>
        <v>0</v>
      </c>
      <c r="L5130" s="13" t="e">
        <f>(VLOOKUP(F5130,tarifas!$C$7:$D$10,2,FALSE)+tarifas!$D$21)*datos!H5130</f>
        <v>#N/A</v>
      </c>
      <c r="M5130">
        <v>6.9609100000000002</v>
      </c>
      <c r="N5130" s="13" t="e">
        <f t="shared" si="719"/>
        <v>#N/A</v>
      </c>
      <c r="O5130">
        <f t="shared" si="720"/>
        <v>6.9609100000000002</v>
      </c>
      <c r="P5130" s="12">
        <f t="shared" si="721"/>
        <v>122.97826703808083</v>
      </c>
      <c r="Q5130">
        <f t="shared" si="722"/>
        <v>0</v>
      </c>
      <c r="R5130">
        <f>$D$2*tarifas!$D$12/24</f>
        <v>1.4541666666666666</v>
      </c>
      <c r="S5130" t="e">
        <f>VLOOKUP(E5130&amp;" "&amp;F5130,tarifas!$A$13:$D$20,4,FALSE)*P5130</f>
        <v>#N/A</v>
      </c>
      <c r="T5130">
        <f>IF(F5130="COD1",tarifas!$D$11*(SUMIFS($P$11:$P$8770,$F$11:$F$8770,"=COD1",$B$11:$B$8770,"="&amp;B5130)/COUNTIFS($F$11:$F$8770,"=COD1",$B$11:$B$8770,"="&amp;B5130))/COUNTIFS($A$11:$A$8770,"="&amp;A5130,$F$11:$F$8770,"=COD1"),0)</f>
        <v>0</v>
      </c>
      <c r="U5130" t="e">
        <f>(VLOOKUP(F5130,tarifas!$C$7:$D$10,2,FALSE)+tarifas!$D$21)*datos!P5130</f>
        <v>#N/A</v>
      </c>
      <c r="V5130" t="e">
        <f t="shared" si="723"/>
        <v>#N/A</v>
      </c>
      <c r="W5130">
        <f t="shared" si="724"/>
        <v>0</v>
      </c>
    </row>
    <row r="5131" spans="1:23" x14ac:dyDescent="0.25">
      <c r="A5131">
        <f t="shared" si="717"/>
        <v>211</v>
      </c>
      <c r="B5131">
        <f t="shared" si="718"/>
        <v>8</v>
      </c>
      <c r="C5131" s="1">
        <f t="shared" si="725"/>
        <v>41853.333333320916</v>
      </c>
      <c r="D5131" s="7">
        <v>327.37878787878788</v>
      </c>
      <c r="E5131" s="7"/>
      <c r="G5131">
        <v>44.56</v>
      </c>
      <c r="H5131" s="12">
        <v>133.60356801809414</v>
      </c>
      <c r="I5131" s="13">
        <f>$D$2*tarifas!$D$12/24</f>
        <v>1.4541666666666666</v>
      </c>
      <c r="J5131" s="13" t="e">
        <f>VLOOKUP(E5131&amp;" "&amp;F5131,tarifas!$A$13:$D$20,4,FALSE)*H5131</f>
        <v>#N/A</v>
      </c>
      <c r="K5131" s="13">
        <f>IF(F5131="COD1",tarifas!$D$11*(SUMIFS($H$11:$H$8770,$F$11:$F$8770,"=COD1",$B$11:$B$8770,"="&amp;B5131)/COUNTIFS($F$11:$F$8770,"=COD1",$B$11:$B$8770,"="&amp;B5131))/COUNTIFS($A$11:$A$8770,"="&amp;A5131,$F$11:$F$8770,"=COD1"),0)</f>
        <v>0</v>
      </c>
      <c r="L5131" s="13" t="e">
        <f>(VLOOKUP(F5131,tarifas!$C$7:$D$10,2,FALSE)+tarifas!$D$21)*datos!H5131</f>
        <v>#N/A</v>
      </c>
      <c r="M5131">
        <v>49.502940000000002</v>
      </c>
      <c r="N5131" s="13" t="e">
        <f t="shared" si="719"/>
        <v>#N/A</v>
      </c>
      <c r="O5131">
        <f t="shared" si="720"/>
        <v>49.502940000000002</v>
      </c>
      <c r="P5131" s="12">
        <f t="shared" si="721"/>
        <v>84.100628018094142</v>
      </c>
      <c r="Q5131">
        <f t="shared" si="722"/>
        <v>0</v>
      </c>
      <c r="R5131">
        <f>$D$2*tarifas!$D$12/24</f>
        <v>1.4541666666666666</v>
      </c>
      <c r="S5131" t="e">
        <f>VLOOKUP(E5131&amp;" "&amp;F5131,tarifas!$A$13:$D$20,4,FALSE)*P5131</f>
        <v>#N/A</v>
      </c>
      <c r="T5131">
        <f>IF(F5131="COD1",tarifas!$D$11*(SUMIFS($P$11:$P$8770,$F$11:$F$8770,"=COD1",$B$11:$B$8770,"="&amp;B5131)/COUNTIFS($F$11:$F$8770,"=COD1",$B$11:$B$8770,"="&amp;B5131))/COUNTIFS($A$11:$A$8770,"="&amp;A5131,$F$11:$F$8770,"=COD1"),0)</f>
        <v>0</v>
      </c>
      <c r="U5131" t="e">
        <f>(VLOOKUP(F5131,tarifas!$C$7:$D$10,2,FALSE)+tarifas!$D$21)*datos!P5131</f>
        <v>#N/A</v>
      </c>
      <c r="V5131" t="e">
        <f t="shared" si="723"/>
        <v>#N/A</v>
      </c>
      <c r="W5131">
        <f t="shared" si="724"/>
        <v>0</v>
      </c>
    </row>
    <row r="5132" spans="1:23" x14ac:dyDescent="0.25">
      <c r="A5132">
        <f t="shared" ref="A5132:A5195" si="726">DAYS360($C$11,C5132)</f>
        <v>211</v>
      </c>
      <c r="B5132">
        <f t="shared" ref="B5132:B5195" si="727">MONTH(C5132)</f>
        <v>8</v>
      </c>
      <c r="C5132" s="1">
        <f t="shared" si="725"/>
        <v>41853.37499998758</v>
      </c>
      <c r="D5132" s="7">
        <v>286.68181818181819</v>
      </c>
      <c r="E5132" s="7"/>
      <c r="G5132">
        <v>45.14</v>
      </c>
      <c r="H5132" s="12">
        <v>132.0290415676572</v>
      </c>
      <c r="I5132" s="13">
        <f>$D$2*tarifas!$D$12/24</f>
        <v>1.4541666666666666</v>
      </c>
      <c r="J5132" s="13" t="e">
        <f>VLOOKUP(E5132&amp;" "&amp;F5132,tarifas!$A$13:$D$20,4,FALSE)*H5132</f>
        <v>#N/A</v>
      </c>
      <c r="K5132" s="13">
        <f>IF(F5132="COD1",tarifas!$D$11*(SUMIFS($H$11:$H$8770,$F$11:$F$8770,"=COD1",$B$11:$B$8770,"="&amp;B5132)/COUNTIFS($F$11:$F$8770,"=COD1",$B$11:$B$8770,"="&amp;B5132))/COUNTIFS($A$11:$A$8770,"="&amp;A5132,$F$11:$F$8770,"=COD1"),0)</f>
        <v>0</v>
      </c>
      <c r="L5132" s="13" t="e">
        <f>(VLOOKUP(F5132,tarifas!$C$7:$D$10,2,FALSE)+tarifas!$D$21)*datos!H5132</f>
        <v>#N/A</v>
      </c>
      <c r="M5132">
        <v>91.742850000000004</v>
      </c>
      <c r="N5132" s="13" t="e">
        <f t="shared" ref="N5132:N5195" si="728">(I5132+J5132+K5132+L5132)*1.23</f>
        <v>#N/A</v>
      </c>
      <c r="O5132">
        <f t="shared" ref="O5132:O5195" si="729">IF(M5132&lt;H5132,M5132,H5132)</f>
        <v>91.742850000000004</v>
      </c>
      <c r="P5132" s="12">
        <f t="shared" ref="P5132:P5195" si="730">H5132-O5132</f>
        <v>40.286191567657198</v>
      </c>
      <c r="Q5132">
        <f t="shared" ref="Q5132:Q5195" si="731">IF(M5132&lt;H5132,0,M5132-H5132)</f>
        <v>0</v>
      </c>
      <c r="R5132">
        <f>$D$2*tarifas!$D$12/24</f>
        <v>1.4541666666666666</v>
      </c>
      <c r="S5132" t="e">
        <f>VLOOKUP(E5132&amp;" "&amp;F5132,tarifas!$A$13:$D$20,4,FALSE)*P5132</f>
        <v>#N/A</v>
      </c>
      <c r="T5132">
        <f>IF(F5132="COD1",tarifas!$D$11*(SUMIFS($P$11:$P$8770,$F$11:$F$8770,"=COD1",$B$11:$B$8770,"="&amp;B5132)/COUNTIFS($F$11:$F$8770,"=COD1",$B$11:$B$8770,"="&amp;B5132))/COUNTIFS($A$11:$A$8770,"="&amp;A5132,$F$11:$F$8770,"=COD1"),0)</f>
        <v>0</v>
      </c>
      <c r="U5132" t="e">
        <f>(VLOOKUP(F5132,tarifas!$C$7:$D$10,2,FALSE)+tarifas!$D$21)*datos!P5132</f>
        <v>#N/A</v>
      </c>
      <c r="V5132" t="e">
        <f t="shared" ref="V5132:V5195" si="732">(R5132+S5132+T5132+U5132)*1.23</f>
        <v>#N/A</v>
      </c>
      <c r="W5132">
        <f t="shared" ref="W5132:W5195" si="733">0.9*G5132/1000*Q5132</f>
        <v>0</v>
      </c>
    </row>
    <row r="5133" spans="1:23" x14ac:dyDescent="0.25">
      <c r="A5133">
        <f t="shared" si="726"/>
        <v>211</v>
      </c>
      <c r="B5133">
        <f t="shared" si="727"/>
        <v>8</v>
      </c>
      <c r="C5133" s="1">
        <f t="shared" ref="C5133:C5196" si="734">+C5132+1/24</f>
        <v>41853.416666654244</v>
      </c>
      <c r="D5133" s="7">
        <v>601.18181818181824</v>
      </c>
      <c r="E5133" s="7"/>
      <c r="G5133">
        <v>45.4</v>
      </c>
      <c r="H5133" s="12">
        <v>132.5460745856119</v>
      </c>
      <c r="I5133" s="13">
        <f>$D$2*tarifas!$D$12/24</f>
        <v>1.4541666666666666</v>
      </c>
      <c r="J5133" s="13" t="e">
        <f>VLOOKUP(E5133&amp;" "&amp;F5133,tarifas!$A$13:$D$20,4,FALSE)*H5133</f>
        <v>#N/A</v>
      </c>
      <c r="K5133" s="13">
        <f>IF(F5133="COD1",tarifas!$D$11*(SUMIFS($H$11:$H$8770,$F$11:$F$8770,"=COD1",$B$11:$B$8770,"="&amp;B5133)/COUNTIFS($F$11:$F$8770,"=COD1",$B$11:$B$8770,"="&amp;B5133))/COUNTIFS($A$11:$A$8770,"="&amp;A5133,$F$11:$F$8770,"=COD1"),0)</f>
        <v>0</v>
      </c>
      <c r="L5133" s="13" t="e">
        <f>(VLOOKUP(F5133,tarifas!$C$7:$D$10,2,FALSE)+tarifas!$D$21)*datos!H5133</f>
        <v>#N/A</v>
      </c>
      <c r="M5133">
        <v>151.71870000000001</v>
      </c>
      <c r="N5133" s="13" t="e">
        <f t="shared" si="728"/>
        <v>#N/A</v>
      </c>
      <c r="O5133">
        <f t="shared" si="729"/>
        <v>132.5460745856119</v>
      </c>
      <c r="P5133" s="12">
        <f t="shared" si="730"/>
        <v>0</v>
      </c>
      <c r="Q5133">
        <f t="shared" si="731"/>
        <v>19.172625414388108</v>
      </c>
      <c r="R5133">
        <f>$D$2*tarifas!$D$12/24</f>
        <v>1.4541666666666666</v>
      </c>
      <c r="S5133" t="e">
        <f>VLOOKUP(E5133&amp;" "&amp;F5133,tarifas!$A$13:$D$20,4,FALSE)*P5133</f>
        <v>#N/A</v>
      </c>
      <c r="T5133">
        <f>IF(F5133="COD1",tarifas!$D$11*(SUMIFS($P$11:$P$8770,$F$11:$F$8770,"=COD1",$B$11:$B$8770,"="&amp;B5133)/COUNTIFS($F$11:$F$8770,"=COD1",$B$11:$B$8770,"="&amp;B5133))/COUNTIFS($A$11:$A$8770,"="&amp;A5133,$F$11:$F$8770,"=COD1"),0)</f>
        <v>0</v>
      </c>
      <c r="U5133" t="e">
        <f>(VLOOKUP(F5133,tarifas!$C$7:$D$10,2,FALSE)+tarifas!$D$21)*datos!P5133</f>
        <v>#N/A</v>
      </c>
      <c r="V5133" t="e">
        <f t="shared" si="732"/>
        <v>#N/A</v>
      </c>
      <c r="W5133">
        <f t="shared" si="733"/>
        <v>0.78339347443189811</v>
      </c>
    </row>
    <row r="5134" spans="1:23" x14ac:dyDescent="0.25">
      <c r="A5134">
        <f t="shared" si="726"/>
        <v>211</v>
      </c>
      <c r="B5134">
        <f t="shared" si="727"/>
        <v>8</v>
      </c>
      <c r="C5134" s="1">
        <f t="shared" si="734"/>
        <v>41853.458333320908</v>
      </c>
      <c r="D5134" s="7">
        <v>719.66666666666663</v>
      </c>
      <c r="E5134" s="7"/>
      <c r="G5134">
        <v>49.13</v>
      </c>
      <c r="H5134" s="12">
        <v>133.87010134049734</v>
      </c>
      <c r="I5134" s="13">
        <f>$D$2*tarifas!$D$12/24</f>
        <v>1.4541666666666666</v>
      </c>
      <c r="J5134" s="13" t="e">
        <f>VLOOKUP(E5134&amp;" "&amp;F5134,tarifas!$A$13:$D$20,4,FALSE)*H5134</f>
        <v>#N/A</v>
      </c>
      <c r="K5134" s="13">
        <f>IF(F5134="COD1",tarifas!$D$11*(SUMIFS($H$11:$H$8770,$F$11:$F$8770,"=COD1",$B$11:$B$8770,"="&amp;B5134)/COUNTIFS($F$11:$F$8770,"=COD1",$B$11:$B$8770,"="&amp;B5134))/COUNTIFS($A$11:$A$8770,"="&amp;A5134,$F$11:$F$8770,"=COD1"),0)</f>
        <v>0</v>
      </c>
      <c r="L5134" s="13" t="e">
        <f>(VLOOKUP(F5134,tarifas!$C$7:$D$10,2,FALSE)+tarifas!$D$21)*datos!H5134</f>
        <v>#N/A</v>
      </c>
      <c r="M5134">
        <v>143.49929</v>
      </c>
      <c r="N5134" s="13" t="e">
        <f t="shared" si="728"/>
        <v>#N/A</v>
      </c>
      <c r="O5134">
        <f t="shared" si="729"/>
        <v>133.87010134049734</v>
      </c>
      <c r="P5134" s="12">
        <f t="shared" si="730"/>
        <v>0</v>
      </c>
      <c r="Q5134">
        <f t="shared" si="731"/>
        <v>9.6291886595026597</v>
      </c>
      <c r="R5134">
        <f>$D$2*tarifas!$D$12/24</f>
        <v>1.4541666666666666</v>
      </c>
      <c r="S5134" t="e">
        <f>VLOOKUP(E5134&amp;" "&amp;F5134,tarifas!$A$13:$D$20,4,FALSE)*P5134</f>
        <v>#N/A</v>
      </c>
      <c r="T5134">
        <f>IF(F5134="COD1",tarifas!$D$11*(SUMIFS($P$11:$P$8770,$F$11:$F$8770,"=COD1",$B$11:$B$8770,"="&amp;B5134)/COUNTIFS($F$11:$F$8770,"=COD1",$B$11:$B$8770,"="&amp;B5134))/COUNTIFS($A$11:$A$8770,"="&amp;A5134,$F$11:$F$8770,"=COD1"),0)</f>
        <v>0</v>
      </c>
      <c r="U5134" t="e">
        <f>(VLOOKUP(F5134,tarifas!$C$7:$D$10,2,FALSE)+tarifas!$D$21)*datos!P5134</f>
        <v>#N/A</v>
      </c>
      <c r="V5134" t="e">
        <f t="shared" si="732"/>
        <v>#N/A</v>
      </c>
      <c r="W5134">
        <f t="shared" si="733"/>
        <v>0.42577383495722915</v>
      </c>
    </row>
    <row r="5135" spans="1:23" x14ac:dyDescent="0.25">
      <c r="A5135">
        <f t="shared" si="726"/>
        <v>211</v>
      </c>
      <c r="B5135">
        <f t="shared" si="727"/>
        <v>8</v>
      </c>
      <c r="C5135" s="1">
        <f t="shared" si="734"/>
        <v>41853.499999987573</v>
      </c>
      <c r="D5135" s="7">
        <v>779.16666666666663</v>
      </c>
      <c r="E5135" s="7"/>
      <c r="G5135">
        <v>50.2</v>
      </c>
      <c r="H5135" s="12">
        <v>135.42531480769605</v>
      </c>
      <c r="I5135" s="13">
        <f>$D$2*tarifas!$D$12/24</f>
        <v>1.4541666666666666</v>
      </c>
      <c r="J5135" s="13" t="e">
        <f>VLOOKUP(E5135&amp;" "&amp;F5135,tarifas!$A$13:$D$20,4,FALSE)*H5135</f>
        <v>#N/A</v>
      </c>
      <c r="K5135" s="13">
        <f>IF(F5135="COD1",tarifas!$D$11*(SUMIFS($H$11:$H$8770,$F$11:$F$8770,"=COD1",$B$11:$B$8770,"="&amp;B5135)/COUNTIFS($F$11:$F$8770,"=COD1",$B$11:$B$8770,"="&amp;B5135))/COUNTIFS($A$11:$A$8770,"="&amp;A5135,$F$11:$F$8770,"=COD1"),0)</f>
        <v>0</v>
      </c>
      <c r="L5135" s="13" t="e">
        <f>(VLOOKUP(F5135,tarifas!$C$7:$D$10,2,FALSE)+tarifas!$D$21)*datos!H5135</f>
        <v>#N/A</v>
      </c>
      <c r="M5135">
        <v>165.06909999999999</v>
      </c>
      <c r="N5135" s="13" t="e">
        <f t="shared" si="728"/>
        <v>#N/A</v>
      </c>
      <c r="O5135">
        <f t="shared" si="729"/>
        <v>135.42531480769605</v>
      </c>
      <c r="P5135" s="12">
        <f t="shared" si="730"/>
        <v>0</v>
      </c>
      <c r="Q5135">
        <f t="shared" si="731"/>
        <v>29.643785192303937</v>
      </c>
      <c r="R5135">
        <f>$D$2*tarifas!$D$12/24</f>
        <v>1.4541666666666666</v>
      </c>
      <c r="S5135" t="e">
        <f>VLOOKUP(E5135&amp;" "&amp;F5135,tarifas!$A$13:$D$20,4,FALSE)*P5135</f>
        <v>#N/A</v>
      </c>
      <c r="T5135">
        <f>IF(F5135="COD1",tarifas!$D$11*(SUMIFS($P$11:$P$8770,$F$11:$F$8770,"=COD1",$B$11:$B$8770,"="&amp;B5135)/COUNTIFS($F$11:$F$8770,"=COD1",$B$11:$B$8770,"="&amp;B5135))/COUNTIFS($A$11:$A$8770,"="&amp;A5135,$F$11:$F$8770,"=COD1"),0)</f>
        <v>0</v>
      </c>
      <c r="U5135" t="e">
        <f>(VLOOKUP(F5135,tarifas!$C$7:$D$10,2,FALSE)+tarifas!$D$21)*datos!P5135</f>
        <v>#N/A</v>
      </c>
      <c r="V5135" t="e">
        <f t="shared" si="732"/>
        <v>#N/A</v>
      </c>
      <c r="W5135">
        <f t="shared" si="733"/>
        <v>1.3393062149882919</v>
      </c>
    </row>
    <row r="5136" spans="1:23" x14ac:dyDescent="0.25">
      <c r="A5136">
        <f t="shared" si="726"/>
        <v>211</v>
      </c>
      <c r="B5136">
        <f t="shared" si="727"/>
        <v>8</v>
      </c>
      <c r="C5136" s="1">
        <f t="shared" si="734"/>
        <v>41853.541666654237</v>
      </c>
      <c r="D5136" s="7">
        <v>815.4848484848485</v>
      </c>
      <c r="E5136" s="7"/>
      <c r="G5136">
        <v>45.4</v>
      </c>
      <c r="H5136" s="12">
        <v>135.91799177101043</v>
      </c>
      <c r="I5136" s="13">
        <f>$D$2*tarifas!$D$12/24</f>
        <v>1.4541666666666666</v>
      </c>
      <c r="J5136" s="13" t="e">
        <f>VLOOKUP(E5136&amp;" "&amp;F5136,tarifas!$A$13:$D$20,4,FALSE)*H5136</f>
        <v>#N/A</v>
      </c>
      <c r="K5136" s="13">
        <f>IF(F5136="COD1",tarifas!$D$11*(SUMIFS($H$11:$H$8770,$F$11:$F$8770,"=COD1",$B$11:$B$8770,"="&amp;B5136)/COUNTIFS($F$11:$F$8770,"=COD1",$B$11:$B$8770,"="&amp;B5136))/COUNTIFS($A$11:$A$8770,"="&amp;A5136,$F$11:$F$8770,"=COD1"),0)</f>
        <v>0</v>
      </c>
      <c r="L5136" s="13" t="e">
        <f>(VLOOKUP(F5136,tarifas!$C$7:$D$10,2,FALSE)+tarifas!$D$21)*datos!H5136</f>
        <v>#N/A</v>
      </c>
      <c r="M5136">
        <v>49.097329999999999</v>
      </c>
      <c r="N5136" s="13" t="e">
        <f t="shared" si="728"/>
        <v>#N/A</v>
      </c>
      <c r="O5136">
        <f t="shared" si="729"/>
        <v>49.097329999999999</v>
      </c>
      <c r="P5136" s="12">
        <f t="shared" si="730"/>
        <v>86.820661771010435</v>
      </c>
      <c r="Q5136">
        <f t="shared" si="731"/>
        <v>0</v>
      </c>
      <c r="R5136">
        <f>$D$2*tarifas!$D$12/24</f>
        <v>1.4541666666666666</v>
      </c>
      <c r="S5136" t="e">
        <f>VLOOKUP(E5136&amp;" "&amp;F5136,tarifas!$A$13:$D$20,4,FALSE)*P5136</f>
        <v>#N/A</v>
      </c>
      <c r="T5136">
        <f>IF(F5136="COD1",tarifas!$D$11*(SUMIFS($P$11:$P$8770,$F$11:$F$8770,"=COD1",$B$11:$B$8770,"="&amp;B5136)/COUNTIFS($F$11:$F$8770,"=COD1",$B$11:$B$8770,"="&amp;B5136))/COUNTIFS($A$11:$A$8770,"="&amp;A5136,$F$11:$F$8770,"=COD1"),0)</f>
        <v>0</v>
      </c>
      <c r="U5136" t="e">
        <f>(VLOOKUP(F5136,tarifas!$C$7:$D$10,2,FALSE)+tarifas!$D$21)*datos!P5136</f>
        <v>#N/A</v>
      </c>
      <c r="V5136" t="e">
        <f t="shared" si="732"/>
        <v>#N/A</v>
      </c>
      <c r="W5136">
        <f t="shared" si="733"/>
        <v>0</v>
      </c>
    </row>
    <row r="5137" spans="1:23" x14ac:dyDescent="0.25">
      <c r="A5137">
        <f t="shared" si="726"/>
        <v>211</v>
      </c>
      <c r="B5137">
        <f t="shared" si="727"/>
        <v>8</v>
      </c>
      <c r="C5137" s="1">
        <f t="shared" si="734"/>
        <v>41853.583333320901</v>
      </c>
      <c r="D5137" s="7">
        <v>791.27272727272737</v>
      </c>
      <c r="E5137" s="7"/>
      <c r="G5137">
        <v>44.31</v>
      </c>
      <c r="H5137" s="12">
        <v>143.15251433447565</v>
      </c>
      <c r="I5137" s="13">
        <f>$D$2*tarifas!$D$12/24</f>
        <v>1.4541666666666666</v>
      </c>
      <c r="J5137" s="13" t="e">
        <f>VLOOKUP(E5137&amp;" "&amp;F5137,tarifas!$A$13:$D$20,4,FALSE)*H5137</f>
        <v>#N/A</v>
      </c>
      <c r="K5137" s="13">
        <f>IF(F5137="COD1",tarifas!$D$11*(SUMIFS($H$11:$H$8770,$F$11:$F$8770,"=COD1",$B$11:$B$8770,"="&amp;B5137)/COUNTIFS($F$11:$F$8770,"=COD1",$B$11:$B$8770,"="&amp;B5137))/COUNTIFS($A$11:$A$8770,"="&amp;A5137,$F$11:$F$8770,"=COD1"),0)</f>
        <v>0</v>
      </c>
      <c r="L5137" s="13" t="e">
        <f>(VLOOKUP(F5137,tarifas!$C$7:$D$10,2,FALSE)+tarifas!$D$21)*datos!H5137</f>
        <v>#N/A</v>
      </c>
      <c r="M5137">
        <v>91.85150999999999</v>
      </c>
      <c r="N5137" s="13" t="e">
        <f t="shared" si="728"/>
        <v>#N/A</v>
      </c>
      <c r="O5137">
        <f t="shared" si="729"/>
        <v>91.85150999999999</v>
      </c>
      <c r="P5137" s="12">
        <f t="shared" si="730"/>
        <v>51.301004334475664</v>
      </c>
      <c r="Q5137">
        <f t="shared" si="731"/>
        <v>0</v>
      </c>
      <c r="R5137">
        <f>$D$2*tarifas!$D$12/24</f>
        <v>1.4541666666666666</v>
      </c>
      <c r="S5137" t="e">
        <f>VLOOKUP(E5137&amp;" "&amp;F5137,tarifas!$A$13:$D$20,4,FALSE)*P5137</f>
        <v>#N/A</v>
      </c>
      <c r="T5137">
        <f>IF(F5137="COD1",tarifas!$D$11*(SUMIFS($P$11:$P$8770,$F$11:$F$8770,"=COD1",$B$11:$B$8770,"="&amp;B5137)/COUNTIFS($F$11:$F$8770,"=COD1",$B$11:$B$8770,"="&amp;B5137))/COUNTIFS($A$11:$A$8770,"="&amp;A5137,$F$11:$F$8770,"=COD1"),0)</f>
        <v>0</v>
      </c>
      <c r="U5137" t="e">
        <f>(VLOOKUP(F5137,tarifas!$C$7:$D$10,2,FALSE)+tarifas!$D$21)*datos!P5137</f>
        <v>#N/A</v>
      </c>
      <c r="V5137" t="e">
        <f t="shared" si="732"/>
        <v>#N/A</v>
      </c>
      <c r="W5137">
        <f t="shared" si="733"/>
        <v>0</v>
      </c>
    </row>
    <row r="5138" spans="1:23" x14ac:dyDescent="0.25">
      <c r="A5138">
        <f t="shared" si="726"/>
        <v>211</v>
      </c>
      <c r="B5138">
        <f t="shared" si="727"/>
        <v>8</v>
      </c>
      <c r="C5138" s="1">
        <f t="shared" si="734"/>
        <v>41853.624999987565</v>
      </c>
      <c r="D5138" s="7">
        <v>729.19696969696963</v>
      </c>
      <c r="E5138" s="7"/>
      <c r="G5138">
        <v>43.97</v>
      </c>
      <c r="H5138" s="12">
        <v>150.00924004016275</v>
      </c>
      <c r="I5138" s="13">
        <f>$D$2*tarifas!$D$12/24</f>
        <v>1.4541666666666666</v>
      </c>
      <c r="J5138" s="13" t="e">
        <f>VLOOKUP(E5138&amp;" "&amp;F5138,tarifas!$A$13:$D$20,4,FALSE)*H5138</f>
        <v>#N/A</v>
      </c>
      <c r="K5138" s="13">
        <f>IF(F5138="COD1",tarifas!$D$11*(SUMIFS($H$11:$H$8770,$F$11:$F$8770,"=COD1",$B$11:$B$8770,"="&amp;B5138)/COUNTIFS($F$11:$F$8770,"=COD1",$B$11:$B$8770,"="&amp;B5138))/COUNTIFS($A$11:$A$8770,"="&amp;A5138,$F$11:$F$8770,"=COD1"),0)</f>
        <v>0</v>
      </c>
      <c r="L5138" s="13" t="e">
        <f>(VLOOKUP(F5138,tarifas!$C$7:$D$10,2,FALSE)+tarifas!$D$21)*datos!H5138</f>
        <v>#N/A</v>
      </c>
      <c r="M5138">
        <v>74.584820000000008</v>
      </c>
      <c r="N5138" s="13" t="e">
        <f t="shared" si="728"/>
        <v>#N/A</v>
      </c>
      <c r="O5138">
        <f t="shared" si="729"/>
        <v>74.584820000000008</v>
      </c>
      <c r="P5138" s="12">
        <f t="shared" si="730"/>
        <v>75.424420040162744</v>
      </c>
      <c r="Q5138">
        <f t="shared" si="731"/>
        <v>0</v>
      </c>
      <c r="R5138">
        <f>$D$2*tarifas!$D$12/24</f>
        <v>1.4541666666666666</v>
      </c>
      <c r="S5138" t="e">
        <f>VLOOKUP(E5138&amp;" "&amp;F5138,tarifas!$A$13:$D$20,4,FALSE)*P5138</f>
        <v>#N/A</v>
      </c>
      <c r="T5138">
        <f>IF(F5138="COD1",tarifas!$D$11*(SUMIFS($P$11:$P$8770,$F$11:$F$8770,"=COD1",$B$11:$B$8770,"="&amp;B5138)/COUNTIFS($F$11:$F$8770,"=COD1",$B$11:$B$8770,"="&amp;B5138))/COUNTIFS($A$11:$A$8770,"="&amp;A5138,$F$11:$F$8770,"=COD1"),0)</f>
        <v>0</v>
      </c>
      <c r="U5138" t="e">
        <f>(VLOOKUP(F5138,tarifas!$C$7:$D$10,2,FALSE)+tarifas!$D$21)*datos!P5138</f>
        <v>#N/A</v>
      </c>
      <c r="V5138" t="e">
        <f t="shared" si="732"/>
        <v>#N/A</v>
      </c>
      <c r="W5138">
        <f t="shared" si="733"/>
        <v>0</v>
      </c>
    </row>
    <row r="5139" spans="1:23" x14ac:dyDescent="0.25">
      <c r="A5139">
        <f t="shared" si="726"/>
        <v>211</v>
      </c>
      <c r="B5139">
        <f t="shared" si="727"/>
        <v>8</v>
      </c>
      <c r="C5139" s="1">
        <f t="shared" si="734"/>
        <v>41853.66666665423</v>
      </c>
      <c r="D5139" s="7">
        <v>616.89393939393949</v>
      </c>
      <c r="E5139" s="7"/>
      <c r="G5139">
        <v>43.87</v>
      </c>
      <c r="H5139" s="12">
        <v>149.29151204724727</v>
      </c>
      <c r="I5139" s="13">
        <f>$D$2*tarifas!$D$12/24</f>
        <v>1.4541666666666666</v>
      </c>
      <c r="J5139" s="13" t="e">
        <f>VLOOKUP(E5139&amp;" "&amp;F5139,tarifas!$A$13:$D$20,4,FALSE)*H5139</f>
        <v>#N/A</v>
      </c>
      <c r="K5139" s="13">
        <f>IF(F5139="COD1",tarifas!$D$11*(SUMIFS($H$11:$H$8770,$F$11:$F$8770,"=COD1",$B$11:$B$8770,"="&amp;B5139)/COUNTIFS($F$11:$F$8770,"=COD1",$B$11:$B$8770,"="&amp;B5139))/COUNTIFS($A$11:$A$8770,"="&amp;A5139,$F$11:$F$8770,"=COD1"),0)</f>
        <v>0</v>
      </c>
      <c r="L5139" s="13" t="e">
        <f>(VLOOKUP(F5139,tarifas!$C$7:$D$10,2,FALSE)+tarifas!$D$21)*datos!H5139</f>
        <v>#N/A</v>
      </c>
      <c r="M5139">
        <v>18.582549999999998</v>
      </c>
      <c r="N5139" s="13" t="e">
        <f t="shared" si="728"/>
        <v>#N/A</v>
      </c>
      <c r="O5139">
        <f t="shared" si="729"/>
        <v>18.582549999999998</v>
      </c>
      <c r="P5139" s="12">
        <f t="shared" si="730"/>
        <v>130.70896204724727</v>
      </c>
      <c r="Q5139">
        <f t="shared" si="731"/>
        <v>0</v>
      </c>
      <c r="R5139">
        <f>$D$2*tarifas!$D$12/24</f>
        <v>1.4541666666666666</v>
      </c>
      <c r="S5139" t="e">
        <f>VLOOKUP(E5139&amp;" "&amp;F5139,tarifas!$A$13:$D$20,4,FALSE)*P5139</f>
        <v>#N/A</v>
      </c>
      <c r="T5139">
        <f>IF(F5139="COD1",tarifas!$D$11*(SUMIFS($P$11:$P$8770,$F$11:$F$8770,"=COD1",$B$11:$B$8770,"="&amp;B5139)/COUNTIFS($F$11:$F$8770,"=COD1",$B$11:$B$8770,"="&amp;B5139))/COUNTIFS($A$11:$A$8770,"="&amp;A5139,$F$11:$F$8770,"=COD1"),0)</f>
        <v>0</v>
      </c>
      <c r="U5139" t="e">
        <f>(VLOOKUP(F5139,tarifas!$C$7:$D$10,2,FALSE)+tarifas!$D$21)*datos!P5139</f>
        <v>#N/A</v>
      </c>
      <c r="V5139" t="e">
        <f t="shared" si="732"/>
        <v>#N/A</v>
      </c>
      <c r="W5139">
        <f t="shared" si="733"/>
        <v>0</v>
      </c>
    </row>
    <row r="5140" spans="1:23" x14ac:dyDescent="0.25">
      <c r="A5140">
        <f t="shared" si="726"/>
        <v>211</v>
      </c>
      <c r="B5140">
        <f t="shared" si="727"/>
        <v>8</v>
      </c>
      <c r="C5140" s="1">
        <f t="shared" si="734"/>
        <v>41853.708333320894</v>
      </c>
      <c r="D5140" s="7">
        <v>452.81818181818181</v>
      </c>
      <c r="E5140" s="7"/>
      <c r="G5140">
        <v>44.27</v>
      </c>
      <c r="H5140" s="12">
        <v>150.53685995338034</v>
      </c>
      <c r="I5140" s="13">
        <f>$D$2*tarifas!$D$12/24</f>
        <v>1.4541666666666666</v>
      </c>
      <c r="J5140" s="13" t="e">
        <f>VLOOKUP(E5140&amp;" "&amp;F5140,tarifas!$A$13:$D$20,4,FALSE)*H5140</f>
        <v>#N/A</v>
      </c>
      <c r="K5140" s="13">
        <f>IF(F5140="COD1",tarifas!$D$11*(SUMIFS($H$11:$H$8770,$F$11:$F$8770,"=COD1",$B$11:$B$8770,"="&amp;B5140)/COUNTIFS($F$11:$F$8770,"=COD1",$B$11:$B$8770,"="&amp;B5140))/COUNTIFS($A$11:$A$8770,"="&amp;A5140,$F$11:$F$8770,"=COD1"),0)</f>
        <v>0</v>
      </c>
      <c r="L5140" s="13" t="e">
        <f>(VLOOKUP(F5140,tarifas!$C$7:$D$10,2,FALSE)+tarifas!$D$21)*datos!H5140</f>
        <v>#N/A</v>
      </c>
      <c r="M5140">
        <v>67.273740000000004</v>
      </c>
      <c r="N5140" s="13" t="e">
        <f t="shared" si="728"/>
        <v>#N/A</v>
      </c>
      <c r="O5140">
        <f t="shared" si="729"/>
        <v>67.273740000000004</v>
      </c>
      <c r="P5140" s="12">
        <f t="shared" si="730"/>
        <v>83.26311995338034</v>
      </c>
      <c r="Q5140">
        <f t="shared" si="731"/>
        <v>0</v>
      </c>
      <c r="R5140">
        <f>$D$2*tarifas!$D$12/24</f>
        <v>1.4541666666666666</v>
      </c>
      <c r="S5140" t="e">
        <f>VLOOKUP(E5140&amp;" "&amp;F5140,tarifas!$A$13:$D$20,4,FALSE)*P5140</f>
        <v>#N/A</v>
      </c>
      <c r="T5140">
        <f>IF(F5140="COD1",tarifas!$D$11*(SUMIFS($P$11:$P$8770,$F$11:$F$8770,"=COD1",$B$11:$B$8770,"="&amp;B5140)/COUNTIFS($F$11:$F$8770,"=COD1",$B$11:$B$8770,"="&amp;B5140))/COUNTIFS($A$11:$A$8770,"="&amp;A5140,$F$11:$F$8770,"=COD1"),0)</f>
        <v>0</v>
      </c>
      <c r="U5140" t="e">
        <f>(VLOOKUP(F5140,tarifas!$C$7:$D$10,2,FALSE)+tarifas!$D$21)*datos!P5140</f>
        <v>#N/A</v>
      </c>
      <c r="V5140" t="e">
        <f t="shared" si="732"/>
        <v>#N/A</v>
      </c>
      <c r="W5140">
        <f t="shared" si="733"/>
        <v>0</v>
      </c>
    </row>
    <row r="5141" spans="1:23" x14ac:dyDescent="0.25">
      <c r="A5141">
        <f t="shared" si="726"/>
        <v>211</v>
      </c>
      <c r="B5141">
        <f t="shared" si="727"/>
        <v>8</v>
      </c>
      <c r="C5141" s="1">
        <f t="shared" si="734"/>
        <v>41853.749999987558</v>
      </c>
      <c r="D5141" s="7">
        <v>253.71212121212122</v>
      </c>
      <c r="E5141" s="7"/>
      <c r="G5141">
        <v>44.38</v>
      </c>
      <c r="H5141" s="12">
        <v>149.61605208010542</v>
      </c>
      <c r="I5141" s="13">
        <f>$D$2*tarifas!$D$12/24</f>
        <v>1.4541666666666666</v>
      </c>
      <c r="J5141" s="13" t="e">
        <f>VLOOKUP(E5141&amp;" "&amp;F5141,tarifas!$A$13:$D$20,4,FALSE)*H5141</f>
        <v>#N/A</v>
      </c>
      <c r="K5141" s="13">
        <f>IF(F5141="COD1",tarifas!$D$11*(SUMIFS($H$11:$H$8770,$F$11:$F$8770,"=COD1",$B$11:$B$8770,"="&amp;B5141)/COUNTIFS($F$11:$F$8770,"=COD1",$B$11:$B$8770,"="&amp;B5141))/COUNTIFS($A$11:$A$8770,"="&amp;A5141,$F$11:$F$8770,"=COD1"),0)</f>
        <v>0</v>
      </c>
      <c r="L5141" s="13" t="e">
        <f>(VLOOKUP(F5141,tarifas!$C$7:$D$10,2,FALSE)+tarifas!$D$21)*datos!H5141</f>
        <v>#N/A</v>
      </c>
      <c r="M5141">
        <v>4.80809</v>
      </c>
      <c r="N5141" s="13" t="e">
        <f t="shared" si="728"/>
        <v>#N/A</v>
      </c>
      <c r="O5141">
        <f t="shared" si="729"/>
        <v>4.80809</v>
      </c>
      <c r="P5141" s="12">
        <f t="shared" si="730"/>
        <v>144.80796208010543</v>
      </c>
      <c r="Q5141">
        <f t="shared" si="731"/>
        <v>0</v>
      </c>
      <c r="R5141">
        <f>$D$2*tarifas!$D$12/24</f>
        <v>1.4541666666666666</v>
      </c>
      <c r="S5141" t="e">
        <f>VLOOKUP(E5141&amp;" "&amp;F5141,tarifas!$A$13:$D$20,4,FALSE)*P5141</f>
        <v>#N/A</v>
      </c>
      <c r="T5141">
        <f>IF(F5141="COD1",tarifas!$D$11*(SUMIFS($P$11:$P$8770,$F$11:$F$8770,"=COD1",$B$11:$B$8770,"="&amp;B5141)/COUNTIFS($F$11:$F$8770,"=COD1",$B$11:$B$8770,"="&amp;B5141))/COUNTIFS($A$11:$A$8770,"="&amp;A5141,$F$11:$F$8770,"=COD1"),0)</f>
        <v>0</v>
      </c>
      <c r="U5141" t="e">
        <f>(VLOOKUP(F5141,tarifas!$C$7:$D$10,2,FALSE)+tarifas!$D$21)*datos!P5141</f>
        <v>#N/A</v>
      </c>
      <c r="V5141" t="e">
        <f t="shared" si="732"/>
        <v>#N/A</v>
      </c>
      <c r="W5141">
        <f t="shared" si="733"/>
        <v>0</v>
      </c>
    </row>
    <row r="5142" spans="1:23" x14ac:dyDescent="0.25">
      <c r="A5142">
        <f t="shared" si="726"/>
        <v>211</v>
      </c>
      <c r="B5142">
        <f t="shared" si="727"/>
        <v>8</v>
      </c>
      <c r="C5142" s="1">
        <f t="shared" si="734"/>
        <v>41853.791666654222</v>
      </c>
      <c r="D5142" s="7">
        <v>54.606060606060602</v>
      </c>
      <c r="E5142" s="7"/>
      <c r="G5142">
        <v>45.35</v>
      </c>
      <c r="H5142" s="12">
        <v>161.60643728176919</v>
      </c>
      <c r="I5142" s="13">
        <f>$D$2*tarifas!$D$12/24</f>
        <v>1.4541666666666666</v>
      </c>
      <c r="J5142" s="13" t="e">
        <f>VLOOKUP(E5142&amp;" "&amp;F5142,tarifas!$A$13:$D$20,4,FALSE)*H5142</f>
        <v>#N/A</v>
      </c>
      <c r="K5142" s="13">
        <f>IF(F5142="COD1",tarifas!$D$11*(SUMIFS($H$11:$H$8770,$F$11:$F$8770,"=COD1",$B$11:$B$8770,"="&amp;B5142)/COUNTIFS($F$11:$F$8770,"=COD1",$B$11:$B$8770,"="&amp;B5142))/COUNTIFS($A$11:$A$8770,"="&amp;A5142,$F$11:$F$8770,"=COD1"),0)</f>
        <v>0</v>
      </c>
      <c r="L5142" s="13" t="e">
        <f>(VLOOKUP(F5142,tarifas!$C$7:$D$10,2,FALSE)+tarifas!$D$21)*datos!H5142</f>
        <v>#N/A</v>
      </c>
      <c r="M5142">
        <v>0</v>
      </c>
      <c r="N5142" s="13" t="e">
        <f t="shared" si="728"/>
        <v>#N/A</v>
      </c>
      <c r="O5142">
        <f t="shared" si="729"/>
        <v>0</v>
      </c>
      <c r="P5142" s="12">
        <f t="shared" si="730"/>
        <v>161.60643728176919</v>
      </c>
      <c r="Q5142">
        <f t="shared" si="731"/>
        <v>0</v>
      </c>
      <c r="R5142">
        <f>$D$2*tarifas!$D$12/24</f>
        <v>1.4541666666666666</v>
      </c>
      <c r="S5142" t="e">
        <f>VLOOKUP(E5142&amp;" "&amp;F5142,tarifas!$A$13:$D$20,4,FALSE)*P5142</f>
        <v>#N/A</v>
      </c>
      <c r="T5142">
        <f>IF(F5142="COD1",tarifas!$D$11*(SUMIFS($P$11:$P$8770,$F$11:$F$8770,"=COD1",$B$11:$B$8770,"="&amp;B5142)/COUNTIFS($F$11:$F$8770,"=COD1",$B$11:$B$8770,"="&amp;B5142))/COUNTIFS($A$11:$A$8770,"="&amp;A5142,$F$11:$F$8770,"=COD1"),0)</f>
        <v>0</v>
      </c>
      <c r="U5142" t="e">
        <f>(VLOOKUP(F5142,tarifas!$C$7:$D$10,2,FALSE)+tarifas!$D$21)*datos!P5142</f>
        <v>#N/A</v>
      </c>
      <c r="V5142" t="e">
        <f t="shared" si="732"/>
        <v>#N/A</v>
      </c>
      <c r="W5142">
        <f t="shared" si="733"/>
        <v>0</v>
      </c>
    </row>
    <row r="5143" spans="1:23" x14ac:dyDescent="0.25">
      <c r="A5143">
        <f t="shared" si="726"/>
        <v>211</v>
      </c>
      <c r="B5143">
        <f t="shared" si="727"/>
        <v>8</v>
      </c>
      <c r="C5143" s="1">
        <f t="shared" si="734"/>
        <v>41853.833333320887</v>
      </c>
      <c r="D5143" s="7">
        <v>0</v>
      </c>
      <c r="E5143" s="7"/>
      <c r="G5143">
        <v>58.4</v>
      </c>
      <c r="H5143" s="12">
        <v>155.94113681408396</v>
      </c>
      <c r="I5143" s="13">
        <f>$D$2*tarifas!$D$12/24</f>
        <v>1.4541666666666666</v>
      </c>
      <c r="J5143" s="13" t="e">
        <f>VLOOKUP(E5143&amp;" "&amp;F5143,tarifas!$A$13:$D$20,4,FALSE)*H5143</f>
        <v>#N/A</v>
      </c>
      <c r="K5143" s="13">
        <f>IF(F5143="COD1",tarifas!$D$11*(SUMIFS($H$11:$H$8770,$F$11:$F$8770,"=COD1",$B$11:$B$8770,"="&amp;B5143)/COUNTIFS($F$11:$F$8770,"=COD1",$B$11:$B$8770,"="&amp;B5143))/COUNTIFS($A$11:$A$8770,"="&amp;A5143,$F$11:$F$8770,"=COD1"),0)</f>
        <v>0</v>
      </c>
      <c r="L5143" s="13" t="e">
        <f>(VLOOKUP(F5143,tarifas!$C$7:$D$10,2,FALSE)+tarifas!$D$21)*datos!H5143</f>
        <v>#N/A</v>
      </c>
      <c r="M5143">
        <v>0</v>
      </c>
      <c r="N5143" s="13" t="e">
        <f t="shared" si="728"/>
        <v>#N/A</v>
      </c>
      <c r="O5143">
        <f t="shared" si="729"/>
        <v>0</v>
      </c>
      <c r="P5143" s="12">
        <f t="shared" si="730"/>
        <v>155.94113681408396</v>
      </c>
      <c r="Q5143">
        <f t="shared" si="731"/>
        <v>0</v>
      </c>
      <c r="R5143">
        <f>$D$2*tarifas!$D$12/24</f>
        <v>1.4541666666666666</v>
      </c>
      <c r="S5143" t="e">
        <f>VLOOKUP(E5143&amp;" "&amp;F5143,tarifas!$A$13:$D$20,4,FALSE)*P5143</f>
        <v>#N/A</v>
      </c>
      <c r="T5143">
        <f>IF(F5143="COD1",tarifas!$D$11*(SUMIFS($P$11:$P$8770,$F$11:$F$8770,"=COD1",$B$11:$B$8770,"="&amp;B5143)/COUNTIFS($F$11:$F$8770,"=COD1",$B$11:$B$8770,"="&amp;B5143))/COUNTIFS($A$11:$A$8770,"="&amp;A5143,$F$11:$F$8770,"=COD1"),0)</f>
        <v>0</v>
      </c>
      <c r="U5143" t="e">
        <f>(VLOOKUP(F5143,tarifas!$C$7:$D$10,2,FALSE)+tarifas!$D$21)*datos!P5143</f>
        <v>#N/A</v>
      </c>
      <c r="V5143" t="e">
        <f t="shared" si="732"/>
        <v>#N/A</v>
      </c>
      <c r="W5143">
        <f t="shared" si="733"/>
        <v>0</v>
      </c>
    </row>
    <row r="5144" spans="1:23" x14ac:dyDescent="0.25">
      <c r="A5144">
        <f t="shared" si="726"/>
        <v>211</v>
      </c>
      <c r="B5144">
        <f t="shared" si="727"/>
        <v>8</v>
      </c>
      <c r="C5144" s="1">
        <f t="shared" si="734"/>
        <v>41853.874999987551</v>
      </c>
      <c r="D5144" s="7">
        <v>0</v>
      </c>
      <c r="E5144" s="7"/>
      <c r="G5144">
        <v>61.25</v>
      </c>
      <c r="H5144" s="12">
        <v>158.25998299692498</v>
      </c>
      <c r="I5144" s="13">
        <f>$D$2*tarifas!$D$12/24</f>
        <v>1.4541666666666666</v>
      </c>
      <c r="J5144" s="13" t="e">
        <f>VLOOKUP(E5144&amp;" "&amp;F5144,tarifas!$A$13:$D$20,4,FALSE)*H5144</f>
        <v>#N/A</v>
      </c>
      <c r="K5144" s="13">
        <f>IF(F5144="COD1",tarifas!$D$11*(SUMIFS($H$11:$H$8770,$F$11:$F$8770,"=COD1",$B$11:$B$8770,"="&amp;B5144)/COUNTIFS($F$11:$F$8770,"=COD1",$B$11:$B$8770,"="&amp;B5144))/COUNTIFS($A$11:$A$8770,"="&amp;A5144,$F$11:$F$8770,"=COD1"),0)</f>
        <v>0</v>
      </c>
      <c r="L5144" s="13" t="e">
        <f>(VLOOKUP(F5144,tarifas!$C$7:$D$10,2,FALSE)+tarifas!$D$21)*datos!H5144</f>
        <v>#N/A</v>
      </c>
      <c r="M5144">
        <v>0</v>
      </c>
      <c r="N5144" s="13" t="e">
        <f t="shared" si="728"/>
        <v>#N/A</v>
      </c>
      <c r="O5144">
        <f t="shared" si="729"/>
        <v>0</v>
      </c>
      <c r="P5144" s="12">
        <f t="shared" si="730"/>
        <v>158.25998299692498</v>
      </c>
      <c r="Q5144">
        <f t="shared" si="731"/>
        <v>0</v>
      </c>
      <c r="R5144">
        <f>$D$2*tarifas!$D$12/24</f>
        <v>1.4541666666666666</v>
      </c>
      <c r="S5144" t="e">
        <f>VLOOKUP(E5144&amp;" "&amp;F5144,tarifas!$A$13:$D$20,4,FALSE)*P5144</f>
        <v>#N/A</v>
      </c>
      <c r="T5144">
        <f>IF(F5144="COD1",tarifas!$D$11*(SUMIFS($P$11:$P$8770,$F$11:$F$8770,"=COD1",$B$11:$B$8770,"="&amp;B5144)/COUNTIFS($F$11:$F$8770,"=COD1",$B$11:$B$8770,"="&amp;B5144))/COUNTIFS($A$11:$A$8770,"="&amp;A5144,$F$11:$F$8770,"=COD1"),0)</f>
        <v>0</v>
      </c>
      <c r="U5144" t="e">
        <f>(VLOOKUP(F5144,tarifas!$C$7:$D$10,2,FALSE)+tarifas!$D$21)*datos!P5144</f>
        <v>#N/A</v>
      </c>
      <c r="V5144" t="e">
        <f t="shared" si="732"/>
        <v>#N/A</v>
      </c>
      <c r="W5144">
        <f t="shared" si="733"/>
        <v>0</v>
      </c>
    </row>
    <row r="5145" spans="1:23" x14ac:dyDescent="0.25">
      <c r="A5145">
        <f t="shared" si="726"/>
        <v>211</v>
      </c>
      <c r="B5145">
        <f t="shared" si="727"/>
        <v>8</v>
      </c>
      <c r="C5145" s="1">
        <f t="shared" si="734"/>
        <v>41853.916666654215</v>
      </c>
      <c r="D5145" s="7">
        <v>0</v>
      </c>
      <c r="E5145" s="7"/>
      <c r="G5145">
        <v>58.79</v>
      </c>
      <c r="H5145" s="12">
        <v>157.82779798703513</v>
      </c>
      <c r="I5145" s="13">
        <f>$D$2*tarifas!$D$12/24</f>
        <v>1.4541666666666666</v>
      </c>
      <c r="J5145" s="13" t="e">
        <f>VLOOKUP(E5145&amp;" "&amp;F5145,tarifas!$A$13:$D$20,4,FALSE)*H5145</f>
        <v>#N/A</v>
      </c>
      <c r="K5145" s="13">
        <f>IF(F5145="COD1",tarifas!$D$11*(SUMIFS($H$11:$H$8770,$F$11:$F$8770,"=COD1",$B$11:$B$8770,"="&amp;B5145)/COUNTIFS($F$11:$F$8770,"=COD1",$B$11:$B$8770,"="&amp;B5145))/COUNTIFS($A$11:$A$8770,"="&amp;A5145,$F$11:$F$8770,"=COD1"),0)</f>
        <v>0</v>
      </c>
      <c r="L5145" s="13" t="e">
        <f>(VLOOKUP(F5145,tarifas!$C$7:$D$10,2,FALSE)+tarifas!$D$21)*datos!H5145</f>
        <v>#N/A</v>
      </c>
      <c r="M5145">
        <v>0</v>
      </c>
      <c r="N5145" s="13" t="e">
        <f t="shared" si="728"/>
        <v>#N/A</v>
      </c>
      <c r="O5145">
        <f t="shared" si="729"/>
        <v>0</v>
      </c>
      <c r="P5145" s="12">
        <f t="shared" si="730"/>
        <v>157.82779798703513</v>
      </c>
      <c r="Q5145">
        <f t="shared" si="731"/>
        <v>0</v>
      </c>
      <c r="R5145">
        <f>$D$2*tarifas!$D$12/24</f>
        <v>1.4541666666666666</v>
      </c>
      <c r="S5145" t="e">
        <f>VLOOKUP(E5145&amp;" "&amp;F5145,tarifas!$A$13:$D$20,4,FALSE)*P5145</f>
        <v>#N/A</v>
      </c>
      <c r="T5145">
        <f>IF(F5145="COD1",tarifas!$D$11*(SUMIFS($P$11:$P$8770,$F$11:$F$8770,"=COD1",$B$11:$B$8770,"="&amp;B5145)/COUNTIFS($F$11:$F$8770,"=COD1",$B$11:$B$8770,"="&amp;B5145))/COUNTIFS($A$11:$A$8770,"="&amp;A5145,$F$11:$F$8770,"=COD1"),0)</f>
        <v>0</v>
      </c>
      <c r="U5145" t="e">
        <f>(VLOOKUP(F5145,tarifas!$C$7:$D$10,2,FALSE)+tarifas!$D$21)*datos!P5145</f>
        <v>#N/A</v>
      </c>
      <c r="V5145" t="e">
        <f t="shared" si="732"/>
        <v>#N/A</v>
      </c>
      <c r="W5145">
        <f t="shared" si="733"/>
        <v>0</v>
      </c>
    </row>
    <row r="5146" spans="1:23" x14ac:dyDescent="0.25">
      <c r="A5146">
        <f t="shared" si="726"/>
        <v>211</v>
      </c>
      <c r="B5146">
        <f t="shared" si="727"/>
        <v>8</v>
      </c>
      <c r="C5146" s="1">
        <f t="shared" si="734"/>
        <v>41853.958333320879</v>
      </c>
      <c r="D5146" s="7">
        <v>0</v>
      </c>
      <c r="E5146" s="7"/>
      <c r="G5146">
        <v>55.97</v>
      </c>
      <c r="H5146" s="12">
        <v>154.27422766970292</v>
      </c>
      <c r="I5146" s="13">
        <f>$D$2*tarifas!$D$12/24</f>
        <v>1.4541666666666666</v>
      </c>
      <c r="J5146" s="13" t="e">
        <f>VLOOKUP(E5146&amp;" "&amp;F5146,tarifas!$A$13:$D$20,4,FALSE)*H5146</f>
        <v>#N/A</v>
      </c>
      <c r="K5146" s="13">
        <f>IF(F5146="COD1",tarifas!$D$11*(SUMIFS($H$11:$H$8770,$F$11:$F$8770,"=COD1",$B$11:$B$8770,"="&amp;B5146)/COUNTIFS($F$11:$F$8770,"=COD1",$B$11:$B$8770,"="&amp;B5146))/COUNTIFS($A$11:$A$8770,"="&amp;A5146,$F$11:$F$8770,"=COD1"),0)</f>
        <v>0</v>
      </c>
      <c r="L5146" s="13" t="e">
        <f>(VLOOKUP(F5146,tarifas!$C$7:$D$10,2,FALSE)+tarifas!$D$21)*datos!H5146</f>
        <v>#N/A</v>
      </c>
      <c r="M5146">
        <v>0</v>
      </c>
      <c r="N5146" s="13" t="e">
        <f t="shared" si="728"/>
        <v>#N/A</v>
      </c>
      <c r="O5146">
        <f t="shared" si="729"/>
        <v>0</v>
      </c>
      <c r="P5146" s="12">
        <f t="shared" si="730"/>
        <v>154.27422766970292</v>
      </c>
      <c r="Q5146">
        <f t="shared" si="731"/>
        <v>0</v>
      </c>
      <c r="R5146">
        <f>$D$2*tarifas!$D$12/24</f>
        <v>1.4541666666666666</v>
      </c>
      <c r="S5146" t="e">
        <f>VLOOKUP(E5146&amp;" "&amp;F5146,tarifas!$A$13:$D$20,4,FALSE)*P5146</f>
        <v>#N/A</v>
      </c>
      <c r="T5146">
        <f>IF(F5146="COD1",tarifas!$D$11*(SUMIFS($P$11:$P$8770,$F$11:$F$8770,"=COD1",$B$11:$B$8770,"="&amp;B5146)/COUNTIFS($F$11:$F$8770,"=COD1",$B$11:$B$8770,"="&amp;B5146))/COUNTIFS($A$11:$A$8770,"="&amp;A5146,$F$11:$F$8770,"=COD1"),0)</f>
        <v>0</v>
      </c>
      <c r="U5146" t="e">
        <f>(VLOOKUP(F5146,tarifas!$C$7:$D$10,2,FALSE)+tarifas!$D$21)*datos!P5146</f>
        <v>#N/A</v>
      </c>
      <c r="V5146" t="e">
        <f t="shared" si="732"/>
        <v>#N/A</v>
      </c>
      <c r="W5146">
        <f t="shared" si="733"/>
        <v>0</v>
      </c>
    </row>
    <row r="5147" spans="1:23" x14ac:dyDescent="0.25">
      <c r="A5147">
        <f t="shared" si="726"/>
        <v>212</v>
      </c>
      <c r="B5147">
        <f t="shared" si="727"/>
        <v>8</v>
      </c>
      <c r="C5147" s="1">
        <f t="shared" si="734"/>
        <v>41853.999999987544</v>
      </c>
      <c r="D5147" s="7">
        <v>0</v>
      </c>
      <c r="E5147" s="7"/>
      <c r="G5147">
        <v>49.13</v>
      </c>
      <c r="H5147" s="12">
        <v>149.63078832249531</v>
      </c>
      <c r="I5147" s="13">
        <f>$D$2*tarifas!$D$12/24</f>
        <v>1.4541666666666666</v>
      </c>
      <c r="J5147" s="13" t="e">
        <f>VLOOKUP(E5147&amp;" "&amp;F5147,tarifas!$A$13:$D$20,4,FALSE)*H5147</f>
        <v>#N/A</v>
      </c>
      <c r="K5147" s="13">
        <f>IF(F5147="COD1",tarifas!$D$11*(SUMIFS($H$11:$H$8770,$F$11:$F$8770,"=COD1",$B$11:$B$8770,"="&amp;B5147)/COUNTIFS($F$11:$F$8770,"=COD1",$B$11:$B$8770,"="&amp;B5147))/COUNTIFS($A$11:$A$8770,"="&amp;A5147,$F$11:$F$8770,"=COD1"),0)</f>
        <v>0</v>
      </c>
      <c r="L5147" s="13" t="e">
        <f>(VLOOKUP(F5147,tarifas!$C$7:$D$10,2,FALSE)+tarifas!$D$21)*datos!H5147</f>
        <v>#N/A</v>
      </c>
      <c r="M5147">
        <v>0</v>
      </c>
      <c r="N5147" s="13" t="e">
        <f t="shared" si="728"/>
        <v>#N/A</v>
      </c>
      <c r="O5147">
        <f t="shared" si="729"/>
        <v>0</v>
      </c>
      <c r="P5147" s="12">
        <f t="shared" si="730"/>
        <v>149.63078832249531</v>
      </c>
      <c r="Q5147">
        <f t="shared" si="731"/>
        <v>0</v>
      </c>
      <c r="R5147">
        <f>$D$2*tarifas!$D$12/24</f>
        <v>1.4541666666666666</v>
      </c>
      <c r="S5147" t="e">
        <f>VLOOKUP(E5147&amp;" "&amp;F5147,tarifas!$A$13:$D$20,4,FALSE)*P5147</f>
        <v>#N/A</v>
      </c>
      <c r="T5147">
        <f>IF(F5147="COD1",tarifas!$D$11*(SUMIFS($P$11:$P$8770,$F$11:$F$8770,"=COD1",$B$11:$B$8770,"="&amp;B5147)/COUNTIFS($F$11:$F$8770,"=COD1",$B$11:$B$8770,"="&amp;B5147))/COUNTIFS($A$11:$A$8770,"="&amp;A5147,$F$11:$F$8770,"=COD1"),0)</f>
        <v>0</v>
      </c>
      <c r="U5147" t="e">
        <f>(VLOOKUP(F5147,tarifas!$C$7:$D$10,2,FALSE)+tarifas!$D$21)*datos!P5147</f>
        <v>#N/A</v>
      </c>
      <c r="V5147" t="e">
        <f t="shared" si="732"/>
        <v>#N/A</v>
      </c>
      <c r="W5147">
        <f t="shared" si="733"/>
        <v>0</v>
      </c>
    </row>
    <row r="5148" spans="1:23" x14ac:dyDescent="0.25">
      <c r="A5148">
        <f t="shared" si="726"/>
        <v>212</v>
      </c>
      <c r="B5148">
        <f t="shared" si="727"/>
        <v>8</v>
      </c>
      <c r="C5148" s="1">
        <f t="shared" si="734"/>
        <v>41854.041666654208</v>
      </c>
      <c r="D5148" s="7">
        <v>0</v>
      </c>
      <c r="E5148" s="7"/>
      <c r="G5148">
        <v>45.35</v>
      </c>
      <c r="H5148" s="12">
        <v>148.02902014243762</v>
      </c>
      <c r="I5148" s="13">
        <f>$D$2*tarifas!$D$12/24</f>
        <v>1.4541666666666666</v>
      </c>
      <c r="J5148" s="13" t="e">
        <f>VLOOKUP(E5148&amp;" "&amp;F5148,tarifas!$A$13:$D$20,4,FALSE)*H5148</f>
        <v>#N/A</v>
      </c>
      <c r="K5148" s="13">
        <f>IF(F5148="COD1",tarifas!$D$11*(SUMIFS($H$11:$H$8770,$F$11:$F$8770,"=COD1",$B$11:$B$8770,"="&amp;B5148)/COUNTIFS($F$11:$F$8770,"=COD1",$B$11:$B$8770,"="&amp;B5148))/COUNTIFS($A$11:$A$8770,"="&amp;A5148,$F$11:$F$8770,"=COD1"),0)</f>
        <v>0</v>
      </c>
      <c r="L5148" s="13" t="e">
        <f>(VLOOKUP(F5148,tarifas!$C$7:$D$10,2,FALSE)+tarifas!$D$21)*datos!H5148</f>
        <v>#N/A</v>
      </c>
      <c r="M5148">
        <v>0</v>
      </c>
      <c r="N5148" s="13" t="e">
        <f t="shared" si="728"/>
        <v>#N/A</v>
      </c>
      <c r="O5148">
        <f t="shared" si="729"/>
        <v>0</v>
      </c>
      <c r="P5148" s="12">
        <f t="shared" si="730"/>
        <v>148.02902014243762</v>
      </c>
      <c r="Q5148">
        <f t="shared" si="731"/>
        <v>0</v>
      </c>
      <c r="R5148">
        <f>$D$2*tarifas!$D$12/24</f>
        <v>1.4541666666666666</v>
      </c>
      <c r="S5148" t="e">
        <f>VLOOKUP(E5148&amp;" "&amp;F5148,tarifas!$A$13:$D$20,4,FALSE)*P5148</f>
        <v>#N/A</v>
      </c>
      <c r="T5148">
        <f>IF(F5148="COD1",tarifas!$D$11*(SUMIFS($P$11:$P$8770,$F$11:$F$8770,"=COD1",$B$11:$B$8770,"="&amp;B5148)/COUNTIFS($F$11:$F$8770,"=COD1",$B$11:$B$8770,"="&amp;B5148))/COUNTIFS($A$11:$A$8770,"="&amp;A5148,$F$11:$F$8770,"=COD1"),0)</f>
        <v>0</v>
      </c>
      <c r="U5148" t="e">
        <f>(VLOOKUP(F5148,tarifas!$C$7:$D$10,2,FALSE)+tarifas!$D$21)*datos!P5148</f>
        <v>#N/A</v>
      </c>
      <c r="V5148" t="e">
        <f t="shared" si="732"/>
        <v>#N/A</v>
      </c>
      <c r="W5148">
        <f t="shared" si="733"/>
        <v>0</v>
      </c>
    </row>
    <row r="5149" spans="1:23" x14ac:dyDescent="0.25">
      <c r="A5149">
        <f t="shared" si="726"/>
        <v>212</v>
      </c>
      <c r="B5149">
        <f t="shared" si="727"/>
        <v>8</v>
      </c>
      <c r="C5149" s="1">
        <f t="shared" si="734"/>
        <v>41854.083333320872</v>
      </c>
      <c r="D5149" s="7">
        <v>0</v>
      </c>
      <c r="E5149" s="7"/>
      <c r="G5149">
        <v>45.4</v>
      </c>
      <c r="H5149" s="12">
        <v>146.34437540800789</v>
      </c>
      <c r="I5149" s="13">
        <f>$D$2*tarifas!$D$12/24</f>
        <v>1.4541666666666666</v>
      </c>
      <c r="J5149" s="13" t="e">
        <f>VLOOKUP(E5149&amp;" "&amp;F5149,tarifas!$A$13:$D$20,4,FALSE)*H5149</f>
        <v>#N/A</v>
      </c>
      <c r="K5149" s="13">
        <f>IF(F5149="COD1",tarifas!$D$11*(SUMIFS($H$11:$H$8770,$F$11:$F$8770,"=COD1",$B$11:$B$8770,"="&amp;B5149)/COUNTIFS($F$11:$F$8770,"=COD1",$B$11:$B$8770,"="&amp;B5149))/COUNTIFS($A$11:$A$8770,"="&amp;A5149,$F$11:$F$8770,"=COD1"),0)</f>
        <v>0</v>
      </c>
      <c r="L5149" s="13" t="e">
        <f>(VLOOKUP(F5149,tarifas!$C$7:$D$10,2,FALSE)+tarifas!$D$21)*datos!H5149</f>
        <v>#N/A</v>
      </c>
      <c r="M5149">
        <v>0</v>
      </c>
      <c r="N5149" s="13" t="e">
        <f t="shared" si="728"/>
        <v>#N/A</v>
      </c>
      <c r="O5149">
        <f t="shared" si="729"/>
        <v>0</v>
      </c>
      <c r="P5149" s="12">
        <f t="shared" si="730"/>
        <v>146.34437540800789</v>
      </c>
      <c r="Q5149">
        <f t="shared" si="731"/>
        <v>0</v>
      </c>
      <c r="R5149">
        <f>$D$2*tarifas!$D$12/24</f>
        <v>1.4541666666666666</v>
      </c>
      <c r="S5149" t="e">
        <f>VLOOKUP(E5149&amp;" "&amp;F5149,tarifas!$A$13:$D$20,4,FALSE)*P5149</f>
        <v>#N/A</v>
      </c>
      <c r="T5149">
        <f>IF(F5149="COD1",tarifas!$D$11*(SUMIFS($P$11:$P$8770,$F$11:$F$8770,"=COD1",$B$11:$B$8770,"="&amp;B5149)/COUNTIFS($F$11:$F$8770,"=COD1",$B$11:$B$8770,"="&amp;B5149))/COUNTIFS($A$11:$A$8770,"="&amp;A5149,$F$11:$F$8770,"=COD1"),0)</f>
        <v>0</v>
      </c>
      <c r="U5149" t="e">
        <f>(VLOOKUP(F5149,tarifas!$C$7:$D$10,2,FALSE)+tarifas!$D$21)*datos!P5149</f>
        <v>#N/A</v>
      </c>
      <c r="V5149" t="e">
        <f t="shared" si="732"/>
        <v>#N/A</v>
      </c>
      <c r="W5149">
        <f t="shared" si="733"/>
        <v>0</v>
      </c>
    </row>
    <row r="5150" spans="1:23" x14ac:dyDescent="0.25">
      <c r="A5150">
        <f t="shared" si="726"/>
        <v>212</v>
      </c>
      <c r="B5150">
        <f t="shared" si="727"/>
        <v>8</v>
      </c>
      <c r="C5150" s="1">
        <f t="shared" si="734"/>
        <v>41854.124999987536</v>
      </c>
      <c r="D5150" s="7">
        <v>0</v>
      </c>
      <c r="E5150" s="7"/>
      <c r="G5150">
        <v>44.58</v>
      </c>
      <c r="H5150" s="12">
        <v>144.22510066727511</v>
      </c>
      <c r="I5150" s="13">
        <f>$D$2*tarifas!$D$12/24</f>
        <v>1.4541666666666666</v>
      </c>
      <c r="J5150" s="13" t="e">
        <f>VLOOKUP(E5150&amp;" "&amp;F5150,tarifas!$A$13:$D$20,4,FALSE)*H5150</f>
        <v>#N/A</v>
      </c>
      <c r="K5150" s="13">
        <f>IF(F5150="COD1",tarifas!$D$11*(SUMIFS($H$11:$H$8770,$F$11:$F$8770,"=COD1",$B$11:$B$8770,"="&amp;B5150)/COUNTIFS($F$11:$F$8770,"=COD1",$B$11:$B$8770,"="&amp;B5150))/COUNTIFS($A$11:$A$8770,"="&amp;A5150,$F$11:$F$8770,"=COD1"),0)</f>
        <v>0</v>
      </c>
      <c r="L5150" s="13" t="e">
        <f>(VLOOKUP(F5150,tarifas!$C$7:$D$10,2,FALSE)+tarifas!$D$21)*datos!H5150</f>
        <v>#N/A</v>
      </c>
      <c r="M5150">
        <v>0</v>
      </c>
      <c r="N5150" s="13" t="e">
        <f t="shared" si="728"/>
        <v>#N/A</v>
      </c>
      <c r="O5150">
        <f t="shared" si="729"/>
        <v>0</v>
      </c>
      <c r="P5150" s="12">
        <f t="shared" si="730"/>
        <v>144.22510066727511</v>
      </c>
      <c r="Q5150">
        <f t="shared" si="731"/>
        <v>0</v>
      </c>
      <c r="R5150">
        <f>$D$2*tarifas!$D$12/24</f>
        <v>1.4541666666666666</v>
      </c>
      <c r="S5150" t="e">
        <f>VLOOKUP(E5150&amp;" "&amp;F5150,tarifas!$A$13:$D$20,4,FALSE)*P5150</f>
        <v>#N/A</v>
      </c>
      <c r="T5150">
        <f>IF(F5150="COD1",tarifas!$D$11*(SUMIFS($P$11:$P$8770,$F$11:$F$8770,"=COD1",$B$11:$B$8770,"="&amp;B5150)/COUNTIFS($F$11:$F$8770,"=COD1",$B$11:$B$8770,"="&amp;B5150))/COUNTIFS($A$11:$A$8770,"="&amp;A5150,$F$11:$F$8770,"=COD1"),0)</f>
        <v>0</v>
      </c>
      <c r="U5150" t="e">
        <f>(VLOOKUP(F5150,tarifas!$C$7:$D$10,2,FALSE)+tarifas!$D$21)*datos!P5150</f>
        <v>#N/A</v>
      </c>
      <c r="V5150" t="e">
        <f t="shared" si="732"/>
        <v>#N/A</v>
      </c>
      <c r="W5150">
        <f t="shared" si="733"/>
        <v>0</v>
      </c>
    </row>
    <row r="5151" spans="1:23" x14ac:dyDescent="0.25">
      <c r="A5151">
        <f t="shared" si="726"/>
        <v>212</v>
      </c>
      <c r="B5151">
        <f t="shared" si="727"/>
        <v>8</v>
      </c>
      <c r="C5151" s="1">
        <f t="shared" si="734"/>
        <v>41854.166666654201</v>
      </c>
      <c r="D5151" s="7">
        <v>0</v>
      </c>
      <c r="E5151" s="7"/>
      <c r="G5151">
        <v>44.56</v>
      </c>
      <c r="H5151" s="12">
        <v>144.73510078232414</v>
      </c>
      <c r="I5151" s="13">
        <f>$D$2*tarifas!$D$12/24</f>
        <v>1.4541666666666666</v>
      </c>
      <c r="J5151" s="13" t="e">
        <f>VLOOKUP(E5151&amp;" "&amp;F5151,tarifas!$A$13:$D$20,4,FALSE)*H5151</f>
        <v>#N/A</v>
      </c>
      <c r="K5151" s="13">
        <f>IF(F5151="COD1",tarifas!$D$11*(SUMIFS($H$11:$H$8770,$F$11:$F$8770,"=COD1",$B$11:$B$8770,"="&amp;B5151)/COUNTIFS($F$11:$F$8770,"=COD1",$B$11:$B$8770,"="&amp;B5151))/COUNTIFS($A$11:$A$8770,"="&amp;A5151,$F$11:$F$8770,"=COD1"),0)</f>
        <v>0</v>
      </c>
      <c r="L5151" s="13" t="e">
        <f>(VLOOKUP(F5151,tarifas!$C$7:$D$10,2,FALSE)+tarifas!$D$21)*datos!H5151</f>
        <v>#N/A</v>
      </c>
      <c r="M5151">
        <v>0</v>
      </c>
      <c r="N5151" s="13" t="e">
        <f t="shared" si="728"/>
        <v>#N/A</v>
      </c>
      <c r="O5151">
        <f t="shared" si="729"/>
        <v>0</v>
      </c>
      <c r="P5151" s="12">
        <f t="shared" si="730"/>
        <v>144.73510078232414</v>
      </c>
      <c r="Q5151">
        <f t="shared" si="731"/>
        <v>0</v>
      </c>
      <c r="R5151">
        <f>$D$2*tarifas!$D$12/24</f>
        <v>1.4541666666666666</v>
      </c>
      <c r="S5151" t="e">
        <f>VLOOKUP(E5151&amp;" "&amp;F5151,tarifas!$A$13:$D$20,4,FALSE)*P5151</f>
        <v>#N/A</v>
      </c>
      <c r="T5151">
        <f>IF(F5151="COD1",tarifas!$D$11*(SUMIFS($P$11:$P$8770,$F$11:$F$8770,"=COD1",$B$11:$B$8770,"="&amp;B5151)/COUNTIFS($F$11:$F$8770,"=COD1",$B$11:$B$8770,"="&amp;B5151))/COUNTIFS($A$11:$A$8770,"="&amp;A5151,$F$11:$F$8770,"=COD1"),0)</f>
        <v>0</v>
      </c>
      <c r="U5151" t="e">
        <f>(VLOOKUP(F5151,tarifas!$C$7:$D$10,2,FALSE)+tarifas!$D$21)*datos!P5151</f>
        <v>#N/A</v>
      </c>
      <c r="V5151" t="e">
        <f t="shared" si="732"/>
        <v>#N/A</v>
      </c>
      <c r="W5151">
        <f t="shared" si="733"/>
        <v>0</v>
      </c>
    </row>
    <row r="5152" spans="1:23" x14ac:dyDescent="0.25">
      <c r="A5152">
        <f t="shared" si="726"/>
        <v>212</v>
      </c>
      <c r="B5152">
        <f t="shared" si="727"/>
        <v>8</v>
      </c>
      <c r="C5152" s="1">
        <f t="shared" si="734"/>
        <v>41854.208333320865</v>
      </c>
      <c r="D5152" s="7">
        <v>0</v>
      </c>
      <c r="E5152" s="7"/>
      <c r="G5152">
        <v>44.56</v>
      </c>
      <c r="H5152" s="12">
        <v>145.18014743465091</v>
      </c>
      <c r="I5152" s="13">
        <f>$D$2*tarifas!$D$12/24</f>
        <v>1.4541666666666666</v>
      </c>
      <c r="J5152" s="13" t="e">
        <f>VLOOKUP(E5152&amp;" "&amp;F5152,tarifas!$A$13:$D$20,4,FALSE)*H5152</f>
        <v>#N/A</v>
      </c>
      <c r="K5152" s="13">
        <f>IF(F5152="COD1",tarifas!$D$11*(SUMIFS($H$11:$H$8770,$F$11:$F$8770,"=COD1",$B$11:$B$8770,"="&amp;B5152)/COUNTIFS($F$11:$F$8770,"=COD1",$B$11:$B$8770,"="&amp;B5152))/COUNTIFS($A$11:$A$8770,"="&amp;A5152,$F$11:$F$8770,"=COD1"),0)</f>
        <v>0</v>
      </c>
      <c r="L5152" s="13" t="e">
        <f>(VLOOKUP(F5152,tarifas!$C$7:$D$10,2,FALSE)+tarifas!$D$21)*datos!H5152</f>
        <v>#N/A</v>
      </c>
      <c r="M5152">
        <v>3.0757399999999997</v>
      </c>
      <c r="N5152" s="13" t="e">
        <f t="shared" si="728"/>
        <v>#N/A</v>
      </c>
      <c r="O5152">
        <f t="shared" si="729"/>
        <v>3.0757399999999997</v>
      </c>
      <c r="P5152" s="12">
        <f t="shared" si="730"/>
        <v>142.10440743465091</v>
      </c>
      <c r="Q5152">
        <f t="shared" si="731"/>
        <v>0</v>
      </c>
      <c r="R5152">
        <f>$D$2*tarifas!$D$12/24</f>
        <v>1.4541666666666666</v>
      </c>
      <c r="S5152" t="e">
        <f>VLOOKUP(E5152&amp;" "&amp;F5152,tarifas!$A$13:$D$20,4,FALSE)*P5152</f>
        <v>#N/A</v>
      </c>
      <c r="T5152">
        <f>IF(F5152="COD1",tarifas!$D$11*(SUMIFS($P$11:$P$8770,$F$11:$F$8770,"=COD1",$B$11:$B$8770,"="&amp;B5152)/COUNTIFS($F$11:$F$8770,"=COD1",$B$11:$B$8770,"="&amp;B5152))/COUNTIFS($A$11:$A$8770,"="&amp;A5152,$F$11:$F$8770,"=COD1"),0)</f>
        <v>0</v>
      </c>
      <c r="U5152" t="e">
        <f>(VLOOKUP(F5152,tarifas!$C$7:$D$10,2,FALSE)+tarifas!$D$21)*datos!P5152</f>
        <v>#N/A</v>
      </c>
      <c r="V5152" t="e">
        <f t="shared" si="732"/>
        <v>#N/A</v>
      </c>
      <c r="W5152">
        <f t="shared" si="733"/>
        <v>0</v>
      </c>
    </row>
    <row r="5153" spans="1:23" x14ac:dyDescent="0.25">
      <c r="A5153">
        <f t="shared" si="726"/>
        <v>212</v>
      </c>
      <c r="B5153">
        <f t="shared" si="727"/>
        <v>8</v>
      </c>
      <c r="C5153" s="1">
        <f t="shared" si="734"/>
        <v>41854.249999987529</v>
      </c>
      <c r="D5153" s="7">
        <v>0</v>
      </c>
      <c r="E5153" s="7"/>
      <c r="G5153">
        <v>44.31</v>
      </c>
      <c r="H5153" s="12">
        <v>127.97958264810902</v>
      </c>
      <c r="I5153" s="13">
        <f>$D$2*tarifas!$D$12/24</f>
        <v>1.4541666666666666</v>
      </c>
      <c r="J5153" s="13" t="e">
        <f>VLOOKUP(E5153&amp;" "&amp;F5153,tarifas!$A$13:$D$20,4,FALSE)*H5153</f>
        <v>#N/A</v>
      </c>
      <c r="K5153" s="13">
        <f>IF(F5153="COD1",tarifas!$D$11*(SUMIFS($H$11:$H$8770,$F$11:$F$8770,"=COD1",$B$11:$B$8770,"="&amp;B5153)/COUNTIFS($F$11:$F$8770,"=COD1",$B$11:$B$8770,"="&amp;B5153))/COUNTIFS($A$11:$A$8770,"="&amp;A5153,$F$11:$F$8770,"=COD1"),0)</f>
        <v>0</v>
      </c>
      <c r="L5153" s="13" t="e">
        <f>(VLOOKUP(F5153,tarifas!$C$7:$D$10,2,FALSE)+tarifas!$D$21)*datos!H5153</f>
        <v>#N/A</v>
      </c>
      <c r="M5153">
        <v>31.755220000000001</v>
      </c>
      <c r="N5153" s="13" t="e">
        <f t="shared" si="728"/>
        <v>#N/A</v>
      </c>
      <c r="O5153">
        <f t="shared" si="729"/>
        <v>31.755220000000001</v>
      </c>
      <c r="P5153" s="12">
        <f t="shared" si="730"/>
        <v>96.224362648109008</v>
      </c>
      <c r="Q5153">
        <f t="shared" si="731"/>
        <v>0</v>
      </c>
      <c r="R5153">
        <f>$D$2*tarifas!$D$12/24</f>
        <v>1.4541666666666666</v>
      </c>
      <c r="S5153" t="e">
        <f>VLOOKUP(E5153&amp;" "&amp;F5153,tarifas!$A$13:$D$20,4,FALSE)*P5153</f>
        <v>#N/A</v>
      </c>
      <c r="T5153">
        <f>IF(F5153="COD1",tarifas!$D$11*(SUMIFS($P$11:$P$8770,$F$11:$F$8770,"=COD1",$B$11:$B$8770,"="&amp;B5153)/COUNTIFS($F$11:$F$8770,"=COD1",$B$11:$B$8770,"="&amp;B5153))/COUNTIFS($A$11:$A$8770,"="&amp;A5153,$F$11:$F$8770,"=COD1"),0)</f>
        <v>0</v>
      </c>
      <c r="U5153" t="e">
        <f>(VLOOKUP(F5153,tarifas!$C$7:$D$10,2,FALSE)+tarifas!$D$21)*datos!P5153</f>
        <v>#N/A</v>
      </c>
      <c r="V5153" t="e">
        <f t="shared" si="732"/>
        <v>#N/A</v>
      </c>
      <c r="W5153">
        <f t="shared" si="733"/>
        <v>0</v>
      </c>
    </row>
    <row r="5154" spans="1:23" x14ac:dyDescent="0.25">
      <c r="A5154">
        <f t="shared" si="726"/>
        <v>212</v>
      </c>
      <c r="B5154">
        <f t="shared" si="727"/>
        <v>8</v>
      </c>
      <c r="C5154" s="1">
        <f t="shared" si="734"/>
        <v>41854.291666654193</v>
      </c>
      <c r="D5154" s="7">
        <v>0</v>
      </c>
      <c r="E5154" s="7"/>
      <c r="G5154">
        <v>44.31</v>
      </c>
      <c r="H5154" s="12">
        <v>127.23172006895999</v>
      </c>
      <c r="I5154" s="13">
        <f>$D$2*tarifas!$D$12/24</f>
        <v>1.4541666666666666</v>
      </c>
      <c r="J5154" s="13" t="e">
        <f>VLOOKUP(E5154&amp;" "&amp;F5154,tarifas!$A$13:$D$20,4,FALSE)*H5154</f>
        <v>#N/A</v>
      </c>
      <c r="K5154" s="13">
        <f>IF(F5154="COD1",tarifas!$D$11*(SUMIFS($H$11:$H$8770,$F$11:$F$8770,"=COD1",$B$11:$B$8770,"="&amp;B5154)/COUNTIFS($F$11:$F$8770,"=COD1",$B$11:$B$8770,"="&amp;B5154))/COUNTIFS($A$11:$A$8770,"="&amp;A5154,$F$11:$F$8770,"=COD1"),0)</f>
        <v>0</v>
      </c>
      <c r="L5154" s="13" t="e">
        <f>(VLOOKUP(F5154,tarifas!$C$7:$D$10,2,FALSE)+tarifas!$D$21)*datos!H5154</f>
        <v>#N/A</v>
      </c>
      <c r="M5154">
        <v>112.32725000000001</v>
      </c>
      <c r="N5154" s="13" t="e">
        <f t="shared" si="728"/>
        <v>#N/A</v>
      </c>
      <c r="O5154">
        <f t="shared" si="729"/>
        <v>112.32725000000001</v>
      </c>
      <c r="P5154" s="12">
        <f t="shared" si="730"/>
        <v>14.904470068959981</v>
      </c>
      <c r="Q5154">
        <f t="shared" si="731"/>
        <v>0</v>
      </c>
      <c r="R5154">
        <f>$D$2*tarifas!$D$12/24</f>
        <v>1.4541666666666666</v>
      </c>
      <c r="S5154" t="e">
        <f>VLOOKUP(E5154&amp;" "&amp;F5154,tarifas!$A$13:$D$20,4,FALSE)*P5154</f>
        <v>#N/A</v>
      </c>
      <c r="T5154">
        <f>IF(F5154="COD1",tarifas!$D$11*(SUMIFS($P$11:$P$8770,$F$11:$F$8770,"=COD1",$B$11:$B$8770,"="&amp;B5154)/COUNTIFS($F$11:$F$8770,"=COD1",$B$11:$B$8770,"="&amp;B5154))/COUNTIFS($A$11:$A$8770,"="&amp;A5154,$F$11:$F$8770,"=COD1"),0)</f>
        <v>0</v>
      </c>
      <c r="U5154" t="e">
        <f>(VLOOKUP(F5154,tarifas!$C$7:$D$10,2,FALSE)+tarifas!$D$21)*datos!P5154</f>
        <v>#N/A</v>
      </c>
      <c r="V5154" t="e">
        <f t="shared" si="732"/>
        <v>#N/A</v>
      </c>
      <c r="W5154">
        <f t="shared" si="733"/>
        <v>0</v>
      </c>
    </row>
    <row r="5155" spans="1:23" x14ac:dyDescent="0.25">
      <c r="A5155">
        <f t="shared" si="726"/>
        <v>212</v>
      </c>
      <c r="B5155">
        <f t="shared" si="727"/>
        <v>8</v>
      </c>
      <c r="C5155" s="1">
        <f t="shared" si="734"/>
        <v>41854.333333320857</v>
      </c>
      <c r="D5155" s="7">
        <v>0</v>
      </c>
      <c r="E5155" s="7"/>
      <c r="G5155">
        <v>44.33</v>
      </c>
      <c r="H5155" s="12">
        <v>127.54604693433299</v>
      </c>
      <c r="I5155" s="13">
        <f>$D$2*tarifas!$D$12/24</f>
        <v>1.4541666666666666</v>
      </c>
      <c r="J5155" s="13" t="e">
        <f>VLOOKUP(E5155&amp;" "&amp;F5155,tarifas!$A$13:$D$20,4,FALSE)*H5155</f>
        <v>#N/A</v>
      </c>
      <c r="K5155" s="13">
        <f>IF(F5155="COD1",tarifas!$D$11*(SUMIFS($H$11:$H$8770,$F$11:$F$8770,"=COD1",$B$11:$B$8770,"="&amp;B5155)/COUNTIFS($F$11:$F$8770,"=COD1",$B$11:$B$8770,"="&amp;B5155))/COUNTIFS($A$11:$A$8770,"="&amp;A5155,$F$11:$F$8770,"=COD1"),0)</f>
        <v>0</v>
      </c>
      <c r="L5155" s="13" t="e">
        <f>(VLOOKUP(F5155,tarifas!$C$7:$D$10,2,FALSE)+tarifas!$D$21)*datos!H5155</f>
        <v>#N/A</v>
      </c>
      <c r="M5155">
        <v>225.08688000000001</v>
      </c>
      <c r="N5155" s="13" t="e">
        <f t="shared" si="728"/>
        <v>#N/A</v>
      </c>
      <c r="O5155">
        <f t="shared" si="729"/>
        <v>127.54604693433299</v>
      </c>
      <c r="P5155" s="12">
        <f t="shared" si="730"/>
        <v>0</v>
      </c>
      <c r="Q5155">
        <f t="shared" si="731"/>
        <v>97.540833065667016</v>
      </c>
      <c r="R5155">
        <f>$D$2*tarifas!$D$12/24</f>
        <v>1.4541666666666666</v>
      </c>
      <c r="S5155" t="e">
        <f>VLOOKUP(E5155&amp;" "&amp;F5155,tarifas!$A$13:$D$20,4,FALSE)*P5155</f>
        <v>#N/A</v>
      </c>
      <c r="T5155">
        <f>IF(F5155="COD1",tarifas!$D$11*(SUMIFS($P$11:$P$8770,$F$11:$F$8770,"=COD1",$B$11:$B$8770,"="&amp;B5155)/COUNTIFS($F$11:$F$8770,"=COD1",$B$11:$B$8770,"="&amp;B5155))/COUNTIFS($A$11:$A$8770,"="&amp;A5155,$F$11:$F$8770,"=COD1"),0)</f>
        <v>0</v>
      </c>
      <c r="U5155" t="e">
        <f>(VLOOKUP(F5155,tarifas!$C$7:$D$10,2,FALSE)+tarifas!$D$21)*datos!P5155</f>
        <v>#N/A</v>
      </c>
      <c r="V5155" t="e">
        <f t="shared" si="732"/>
        <v>#N/A</v>
      </c>
      <c r="W5155">
        <f t="shared" si="733"/>
        <v>3.8915866168209172</v>
      </c>
    </row>
    <row r="5156" spans="1:23" x14ac:dyDescent="0.25">
      <c r="A5156">
        <f t="shared" si="726"/>
        <v>212</v>
      </c>
      <c r="B5156">
        <f t="shared" si="727"/>
        <v>8</v>
      </c>
      <c r="C5156" s="1">
        <f t="shared" si="734"/>
        <v>41854.374999987522</v>
      </c>
      <c r="D5156" s="7">
        <v>745.68181818181824</v>
      </c>
      <c r="E5156" s="7"/>
      <c r="G5156">
        <v>44.33</v>
      </c>
      <c r="H5156" s="12">
        <v>128.18120023902407</v>
      </c>
      <c r="I5156" s="13">
        <f>$D$2*tarifas!$D$12/24</f>
        <v>1.4541666666666666</v>
      </c>
      <c r="J5156" s="13" t="e">
        <f>VLOOKUP(E5156&amp;" "&amp;F5156,tarifas!$A$13:$D$20,4,FALSE)*H5156</f>
        <v>#N/A</v>
      </c>
      <c r="K5156" s="13">
        <f>IF(F5156="COD1",tarifas!$D$11*(SUMIFS($H$11:$H$8770,$F$11:$F$8770,"=COD1",$B$11:$B$8770,"="&amp;B5156)/COUNTIFS($F$11:$F$8770,"=COD1",$B$11:$B$8770,"="&amp;B5156))/COUNTIFS($A$11:$A$8770,"="&amp;A5156,$F$11:$F$8770,"=COD1"),0)</f>
        <v>0</v>
      </c>
      <c r="L5156" s="13" t="e">
        <f>(VLOOKUP(F5156,tarifas!$C$7:$D$10,2,FALSE)+tarifas!$D$21)*datos!H5156</f>
        <v>#N/A</v>
      </c>
      <c r="M5156">
        <v>257.84045000000003</v>
      </c>
      <c r="N5156" s="13" t="e">
        <f t="shared" si="728"/>
        <v>#N/A</v>
      </c>
      <c r="O5156">
        <f t="shared" si="729"/>
        <v>128.18120023902407</v>
      </c>
      <c r="P5156" s="12">
        <f t="shared" si="730"/>
        <v>0</v>
      </c>
      <c r="Q5156">
        <f t="shared" si="731"/>
        <v>129.65924976097597</v>
      </c>
      <c r="R5156">
        <f>$D$2*tarifas!$D$12/24</f>
        <v>1.4541666666666666</v>
      </c>
      <c r="S5156" t="e">
        <f>VLOOKUP(E5156&amp;" "&amp;F5156,tarifas!$A$13:$D$20,4,FALSE)*P5156</f>
        <v>#N/A</v>
      </c>
      <c r="T5156">
        <f>IF(F5156="COD1",tarifas!$D$11*(SUMIFS($P$11:$P$8770,$F$11:$F$8770,"=COD1",$B$11:$B$8770,"="&amp;B5156)/COUNTIFS($F$11:$F$8770,"=COD1",$B$11:$B$8770,"="&amp;B5156))/COUNTIFS($A$11:$A$8770,"="&amp;A5156,$F$11:$F$8770,"=COD1"),0)</f>
        <v>0</v>
      </c>
      <c r="U5156" t="e">
        <f>(VLOOKUP(F5156,tarifas!$C$7:$D$10,2,FALSE)+tarifas!$D$21)*datos!P5156</f>
        <v>#N/A</v>
      </c>
      <c r="V5156" t="e">
        <f t="shared" si="732"/>
        <v>#N/A</v>
      </c>
      <c r="W5156">
        <f t="shared" si="733"/>
        <v>5.173015087713658</v>
      </c>
    </row>
    <row r="5157" spans="1:23" x14ac:dyDescent="0.25">
      <c r="A5157">
        <f t="shared" si="726"/>
        <v>212</v>
      </c>
      <c r="B5157">
        <f t="shared" si="727"/>
        <v>8</v>
      </c>
      <c r="C5157" s="1">
        <f t="shared" si="734"/>
        <v>41854.416666654186</v>
      </c>
      <c r="D5157" s="7">
        <v>582.12121212121201</v>
      </c>
      <c r="E5157" s="7"/>
      <c r="G5157">
        <v>44.58</v>
      </c>
      <c r="H5157" s="12">
        <v>127.12655123448697</v>
      </c>
      <c r="I5157" s="13">
        <f>$D$2*tarifas!$D$12/24</f>
        <v>1.4541666666666666</v>
      </c>
      <c r="J5157" s="13" t="e">
        <f>VLOOKUP(E5157&amp;" "&amp;F5157,tarifas!$A$13:$D$20,4,FALSE)*H5157</f>
        <v>#N/A</v>
      </c>
      <c r="K5157" s="13">
        <f>IF(F5157="COD1",tarifas!$D$11*(SUMIFS($H$11:$H$8770,$F$11:$F$8770,"=COD1",$B$11:$B$8770,"="&amp;B5157)/COUNTIFS($F$11:$F$8770,"=COD1",$B$11:$B$8770,"="&amp;B5157))/COUNTIFS($A$11:$A$8770,"="&amp;A5157,$F$11:$F$8770,"=COD1"),0)</f>
        <v>0</v>
      </c>
      <c r="L5157" s="13" t="e">
        <f>(VLOOKUP(F5157,tarifas!$C$7:$D$10,2,FALSE)+tarifas!$D$21)*datos!H5157</f>
        <v>#N/A</v>
      </c>
      <c r="M5157">
        <v>351.85573999999997</v>
      </c>
      <c r="N5157" s="13" t="e">
        <f t="shared" si="728"/>
        <v>#N/A</v>
      </c>
      <c r="O5157">
        <f t="shared" si="729"/>
        <v>127.12655123448697</v>
      </c>
      <c r="P5157" s="12">
        <f t="shared" si="730"/>
        <v>0</v>
      </c>
      <c r="Q5157">
        <f t="shared" si="731"/>
        <v>224.72918876551302</v>
      </c>
      <c r="R5157">
        <f>$D$2*tarifas!$D$12/24</f>
        <v>1.4541666666666666</v>
      </c>
      <c r="S5157" t="e">
        <f>VLOOKUP(E5157&amp;" "&amp;F5157,tarifas!$A$13:$D$20,4,FALSE)*P5157</f>
        <v>#N/A</v>
      </c>
      <c r="T5157">
        <f>IF(F5157="COD1",tarifas!$D$11*(SUMIFS($P$11:$P$8770,$F$11:$F$8770,"=COD1",$B$11:$B$8770,"="&amp;B5157)/COUNTIFS($F$11:$F$8770,"=COD1",$B$11:$B$8770,"="&amp;B5157))/COUNTIFS($A$11:$A$8770,"="&amp;A5157,$F$11:$F$8770,"=COD1"),0)</f>
        <v>0</v>
      </c>
      <c r="U5157" t="e">
        <f>(VLOOKUP(F5157,tarifas!$C$7:$D$10,2,FALSE)+tarifas!$D$21)*datos!P5157</f>
        <v>#N/A</v>
      </c>
      <c r="V5157" t="e">
        <f t="shared" si="732"/>
        <v>#N/A</v>
      </c>
      <c r="W5157">
        <f t="shared" si="733"/>
        <v>9.0165845116499135</v>
      </c>
    </row>
    <row r="5158" spans="1:23" x14ac:dyDescent="0.25">
      <c r="A5158">
        <f t="shared" si="726"/>
        <v>212</v>
      </c>
      <c r="B5158">
        <f t="shared" si="727"/>
        <v>8</v>
      </c>
      <c r="C5158" s="1">
        <f t="shared" si="734"/>
        <v>41854.45833332085</v>
      </c>
      <c r="D5158" s="7">
        <v>716.83333333333337</v>
      </c>
      <c r="E5158" s="7"/>
      <c r="G5158">
        <v>45.35</v>
      </c>
      <c r="H5158" s="12">
        <v>129.05984409736385</v>
      </c>
      <c r="I5158" s="13">
        <f>$D$2*tarifas!$D$12/24</f>
        <v>1.4541666666666666</v>
      </c>
      <c r="J5158" s="13" t="e">
        <f>VLOOKUP(E5158&amp;" "&amp;F5158,tarifas!$A$13:$D$20,4,FALSE)*H5158</f>
        <v>#N/A</v>
      </c>
      <c r="K5158" s="13">
        <f>IF(F5158="COD1",tarifas!$D$11*(SUMIFS($H$11:$H$8770,$F$11:$F$8770,"=COD1",$B$11:$B$8770,"="&amp;B5158)/COUNTIFS($F$11:$F$8770,"=COD1",$B$11:$B$8770,"="&amp;B5158))/COUNTIFS($A$11:$A$8770,"="&amp;A5158,$F$11:$F$8770,"=COD1"),0)</f>
        <v>0</v>
      </c>
      <c r="L5158" s="13" t="e">
        <f>(VLOOKUP(F5158,tarifas!$C$7:$D$10,2,FALSE)+tarifas!$D$21)*datos!H5158</f>
        <v>#N/A</v>
      </c>
      <c r="M5158">
        <v>501.44054</v>
      </c>
      <c r="N5158" s="13" t="e">
        <f t="shared" si="728"/>
        <v>#N/A</v>
      </c>
      <c r="O5158">
        <f t="shared" si="729"/>
        <v>129.05984409736385</v>
      </c>
      <c r="P5158" s="12">
        <f t="shared" si="730"/>
        <v>0</v>
      </c>
      <c r="Q5158">
        <f t="shared" si="731"/>
        <v>372.38069590263615</v>
      </c>
      <c r="R5158">
        <f>$D$2*tarifas!$D$12/24</f>
        <v>1.4541666666666666</v>
      </c>
      <c r="S5158" t="e">
        <f>VLOOKUP(E5158&amp;" "&amp;F5158,tarifas!$A$13:$D$20,4,FALSE)*P5158</f>
        <v>#N/A</v>
      </c>
      <c r="T5158">
        <f>IF(F5158="COD1",tarifas!$D$11*(SUMIFS($P$11:$P$8770,$F$11:$F$8770,"=COD1",$B$11:$B$8770,"="&amp;B5158)/COUNTIFS($F$11:$F$8770,"=COD1",$B$11:$B$8770,"="&amp;B5158))/COUNTIFS($A$11:$A$8770,"="&amp;A5158,$F$11:$F$8770,"=COD1"),0)</f>
        <v>0</v>
      </c>
      <c r="U5158" t="e">
        <f>(VLOOKUP(F5158,tarifas!$C$7:$D$10,2,FALSE)+tarifas!$D$21)*datos!P5158</f>
        <v>#N/A</v>
      </c>
      <c r="V5158" t="e">
        <f t="shared" si="732"/>
        <v>#N/A</v>
      </c>
      <c r="W5158">
        <f t="shared" si="733"/>
        <v>15.198718103266096</v>
      </c>
    </row>
    <row r="5159" spans="1:23" x14ac:dyDescent="0.25">
      <c r="A5159">
        <f t="shared" si="726"/>
        <v>212</v>
      </c>
      <c r="B5159">
        <f t="shared" si="727"/>
        <v>8</v>
      </c>
      <c r="C5159" s="1">
        <f t="shared" si="734"/>
        <v>41854.499999987514</v>
      </c>
      <c r="D5159" s="7">
        <v>783.28787878787875</v>
      </c>
      <c r="E5159" s="7"/>
      <c r="G5159">
        <v>45.4</v>
      </c>
      <c r="H5159" s="12">
        <v>128.62873102381036</v>
      </c>
      <c r="I5159" s="13">
        <f>$D$2*tarifas!$D$12/24</f>
        <v>1.4541666666666666</v>
      </c>
      <c r="J5159" s="13" t="e">
        <f>VLOOKUP(E5159&amp;" "&amp;F5159,tarifas!$A$13:$D$20,4,FALSE)*H5159</f>
        <v>#N/A</v>
      </c>
      <c r="K5159" s="13">
        <f>IF(F5159="COD1",tarifas!$D$11*(SUMIFS($H$11:$H$8770,$F$11:$F$8770,"=COD1",$B$11:$B$8770,"="&amp;B5159)/COUNTIFS($F$11:$F$8770,"=COD1",$B$11:$B$8770,"="&amp;B5159))/COUNTIFS($A$11:$A$8770,"="&amp;A5159,$F$11:$F$8770,"=COD1"),0)</f>
        <v>0</v>
      </c>
      <c r="L5159" s="13" t="e">
        <f>(VLOOKUP(F5159,tarifas!$C$7:$D$10,2,FALSE)+tarifas!$D$21)*datos!H5159</f>
        <v>#N/A</v>
      </c>
      <c r="M5159">
        <v>402.11802</v>
      </c>
      <c r="N5159" s="13" t="e">
        <f t="shared" si="728"/>
        <v>#N/A</v>
      </c>
      <c r="O5159">
        <f t="shared" si="729"/>
        <v>128.62873102381036</v>
      </c>
      <c r="P5159" s="12">
        <f t="shared" si="730"/>
        <v>0</v>
      </c>
      <c r="Q5159">
        <f t="shared" si="731"/>
        <v>273.48928897618964</v>
      </c>
      <c r="R5159">
        <f>$D$2*tarifas!$D$12/24</f>
        <v>1.4541666666666666</v>
      </c>
      <c r="S5159" t="e">
        <f>VLOOKUP(E5159&amp;" "&amp;F5159,tarifas!$A$13:$D$20,4,FALSE)*P5159</f>
        <v>#N/A</v>
      </c>
      <c r="T5159">
        <f>IF(F5159="COD1",tarifas!$D$11*(SUMIFS($P$11:$P$8770,$F$11:$F$8770,"=COD1",$B$11:$B$8770,"="&amp;B5159)/COUNTIFS($F$11:$F$8770,"=COD1",$B$11:$B$8770,"="&amp;B5159))/COUNTIFS($A$11:$A$8770,"="&amp;A5159,$F$11:$F$8770,"=COD1"),0)</f>
        <v>0</v>
      </c>
      <c r="U5159" t="e">
        <f>(VLOOKUP(F5159,tarifas!$C$7:$D$10,2,FALSE)+tarifas!$D$21)*datos!P5159</f>
        <v>#N/A</v>
      </c>
      <c r="V5159" t="e">
        <f t="shared" si="732"/>
        <v>#N/A</v>
      </c>
      <c r="W5159">
        <f t="shared" si="733"/>
        <v>11.174772347567108</v>
      </c>
    </row>
    <row r="5160" spans="1:23" x14ac:dyDescent="0.25">
      <c r="A5160">
        <f t="shared" si="726"/>
        <v>212</v>
      </c>
      <c r="B5160">
        <f t="shared" si="727"/>
        <v>8</v>
      </c>
      <c r="C5160" s="1">
        <f t="shared" si="734"/>
        <v>41854.541666654179</v>
      </c>
      <c r="D5160" s="7">
        <v>816.00000000000011</v>
      </c>
      <c r="E5160" s="7"/>
      <c r="G5160">
        <v>45.35</v>
      </c>
      <c r="H5160" s="12">
        <v>129.38280585754174</v>
      </c>
      <c r="I5160" s="13">
        <f>$D$2*tarifas!$D$12/24</f>
        <v>1.4541666666666666</v>
      </c>
      <c r="J5160" s="13" t="e">
        <f>VLOOKUP(E5160&amp;" "&amp;F5160,tarifas!$A$13:$D$20,4,FALSE)*H5160</f>
        <v>#N/A</v>
      </c>
      <c r="K5160" s="13">
        <f>IF(F5160="COD1",tarifas!$D$11*(SUMIFS($H$11:$H$8770,$F$11:$F$8770,"=COD1",$B$11:$B$8770,"="&amp;B5160)/COUNTIFS($F$11:$F$8770,"=COD1",$B$11:$B$8770,"="&amp;B5160))/COUNTIFS($A$11:$A$8770,"="&amp;A5160,$F$11:$F$8770,"=COD1"),0)</f>
        <v>0</v>
      </c>
      <c r="L5160" s="13" t="e">
        <f>(VLOOKUP(F5160,tarifas!$C$7:$D$10,2,FALSE)+tarifas!$D$21)*datos!H5160</f>
        <v>#N/A</v>
      </c>
      <c r="M5160">
        <v>488.70509000000004</v>
      </c>
      <c r="N5160" s="13" t="e">
        <f t="shared" si="728"/>
        <v>#N/A</v>
      </c>
      <c r="O5160">
        <f t="shared" si="729"/>
        <v>129.38280585754174</v>
      </c>
      <c r="P5160" s="12">
        <f t="shared" si="730"/>
        <v>0</v>
      </c>
      <c r="Q5160">
        <f t="shared" si="731"/>
        <v>359.32228414245833</v>
      </c>
      <c r="R5160">
        <f>$D$2*tarifas!$D$12/24</f>
        <v>1.4541666666666666</v>
      </c>
      <c r="S5160" t="e">
        <f>VLOOKUP(E5160&amp;" "&amp;F5160,tarifas!$A$13:$D$20,4,FALSE)*P5160</f>
        <v>#N/A</v>
      </c>
      <c r="T5160">
        <f>IF(F5160="COD1",tarifas!$D$11*(SUMIFS($P$11:$P$8770,$F$11:$F$8770,"=COD1",$B$11:$B$8770,"="&amp;B5160)/COUNTIFS($F$11:$F$8770,"=COD1",$B$11:$B$8770,"="&amp;B5160))/COUNTIFS($A$11:$A$8770,"="&amp;A5160,$F$11:$F$8770,"=COD1"),0)</f>
        <v>0</v>
      </c>
      <c r="U5160" t="e">
        <f>(VLOOKUP(F5160,tarifas!$C$7:$D$10,2,FALSE)+tarifas!$D$21)*datos!P5160</f>
        <v>#N/A</v>
      </c>
      <c r="V5160" t="e">
        <f t="shared" si="732"/>
        <v>#N/A</v>
      </c>
      <c r="W5160">
        <f t="shared" si="733"/>
        <v>14.665739027274439</v>
      </c>
    </row>
    <row r="5161" spans="1:23" x14ac:dyDescent="0.25">
      <c r="A5161">
        <f t="shared" si="726"/>
        <v>212</v>
      </c>
      <c r="B5161">
        <f t="shared" si="727"/>
        <v>8</v>
      </c>
      <c r="C5161" s="1">
        <f t="shared" si="734"/>
        <v>41854.583333320843</v>
      </c>
      <c r="D5161" s="7">
        <v>789.46969696969688</v>
      </c>
      <c r="E5161" s="7"/>
      <c r="G5161">
        <v>44.33</v>
      </c>
      <c r="H5161" s="12">
        <v>131.84362098659341</v>
      </c>
      <c r="I5161" s="13">
        <f>$D$2*tarifas!$D$12/24</f>
        <v>1.4541666666666666</v>
      </c>
      <c r="J5161" s="13" t="e">
        <f>VLOOKUP(E5161&amp;" "&amp;F5161,tarifas!$A$13:$D$20,4,FALSE)*H5161</f>
        <v>#N/A</v>
      </c>
      <c r="K5161" s="13">
        <f>IF(F5161="COD1",tarifas!$D$11*(SUMIFS($H$11:$H$8770,$F$11:$F$8770,"=COD1",$B$11:$B$8770,"="&amp;B5161)/COUNTIFS($F$11:$F$8770,"=COD1",$B$11:$B$8770,"="&amp;B5161))/COUNTIFS($A$11:$A$8770,"="&amp;A5161,$F$11:$F$8770,"=COD1"),0)</f>
        <v>0</v>
      </c>
      <c r="L5161" s="13" t="e">
        <f>(VLOOKUP(F5161,tarifas!$C$7:$D$10,2,FALSE)+tarifas!$D$21)*datos!H5161</f>
        <v>#N/A</v>
      </c>
      <c r="M5161">
        <v>432.84025000000003</v>
      </c>
      <c r="N5161" s="13" t="e">
        <f t="shared" si="728"/>
        <v>#N/A</v>
      </c>
      <c r="O5161">
        <f t="shared" si="729"/>
        <v>131.84362098659341</v>
      </c>
      <c r="P5161" s="12">
        <f t="shared" si="730"/>
        <v>0</v>
      </c>
      <c r="Q5161">
        <f t="shared" si="731"/>
        <v>300.99662901340662</v>
      </c>
      <c r="R5161">
        <f>$D$2*tarifas!$D$12/24</f>
        <v>1.4541666666666666</v>
      </c>
      <c r="S5161" t="e">
        <f>VLOOKUP(E5161&amp;" "&amp;F5161,tarifas!$A$13:$D$20,4,FALSE)*P5161</f>
        <v>#N/A</v>
      </c>
      <c r="T5161">
        <f>IF(F5161="COD1",tarifas!$D$11*(SUMIFS($P$11:$P$8770,$F$11:$F$8770,"=COD1",$B$11:$B$8770,"="&amp;B5161)/COUNTIFS($F$11:$F$8770,"=COD1",$B$11:$B$8770,"="&amp;B5161))/COUNTIFS($A$11:$A$8770,"="&amp;A5161,$F$11:$F$8770,"=COD1"),0)</f>
        <v>0</v>
      </c>
      <c r="U5161" t="e">
        <f>(VLOOKUP(F5161,tarifas!$C$7:$D$10,2,FALSE)+tarifas!$D$21)*datos!P5161</f>
        <v>#N/A</v>
      </c>
      <c r="V5161" t="e">
        <f t="shared" si="732"/>
        <v>#N/A</v>
      </c>
      <c r="W5161">
        <f t="shared" si="733"/>
        <v>12.008862507747885</v>
      </c>
    </row>
    <row r="5162" spans="1:23" x14ac:dyDescent="0.25">
      <c r="A5162">
        <f t="shared" si="726"/>
        <v>212</v>
      </c>
      <c r="B5162">
        <f t="shared" si="727"/>
        <v>8</v>
      </c>
      <c r="C5162" s="1">
        <f t="shared" si="734"/>
        <v>41854.624999987507</v>
      </c>
      <c r="D5162" s="7">
        <v>726.36363636363637</v>
      </c>
      <c r="E5162" s="7"/>
      <c r="G5162">
        <v>44.27</v>
      </c>
      <c r="H5162" s="12">
        <v>137.26388480642248</v>
      </c>
      <c r="I5162" s="13">
        <f>$D$2*tarifas!$D$12/24</f>
        <v>1.4541666666666666</v>
      </c>
      <c r="J5162" s="13" t="e">
        <f>VLOOKUP(E5162&amp;" "&amp;F5162,tarifas!$A$13:$D$20,4,FALSE)*H5162</f>
        <v>#N/A</v>
      </c>
      <c r="K5162" s="13">
        <f>IF(F5162="COD1",tarifas!$D$11*(SUMIFS($H$11:$H$8770,$F$11:$F$8770,"=COD1",$B$11:$B$8770,"="&amp;B5162)/COUNTIFS($F$11:$F$8770,"=COD1",$B$11:$B$8770,"="&amp;B5162))/COUNTIFS($A$11:$A$8770,"="&amp;A5162,$F$11:$F$8770,"=COD1"),0)</f>
        <v>0</v>
      </c>
      <c r="L5162" s="13" t="e">
        <f>(VLOOKUP(F5162,tarifas!$C$7:$D$10,2,FALSE)+tarifas!$D$21)*datos!H5162</f>
        <v>#N/A</v>
      </c>
      <c r="M5162">
        <v>343.59121999999996</v>
      </c>
      <c r="N5162" s="13" t="e">
        <f t="shared" si="728"/>
        <v>#N/A</v>
      </c>
      <c r="O5162">
        <f t="shared" si="729"/>
        <v>137.26388480642248</v>
      </c>
      <c r="P5162" s="12">
        <f t="shared" si="730"/>
        <v>0</v>
      </c>
      <c r="Q5162">
        <f t="shared" si="731"/>
        <v>206.32733519357748</v>
      </c>
      <c r="R5162">
        <f>$D$2*tarifas!$D$12/24</f>
        <v>1.4541666666666666</v>
      </c>
      <c r="S5162" t="e">
        <f>VLOOKUP(E5162&amp;" "&amp;F5162,tarifas!$A$13:$D$20,4,FALSE)*P5162</f>
        <v>#N/A</v>
      </c>
      <c r="T5162">
        <f>IF(F5162="COD1",tarifas!$D$11*(SUMIFS($P$11:$P$8770,$F$11:$F$8770,"=COD1",$B$11:$B$8770,"="&amp;B5162)/COUNTIFS($F$11:$F$8770,"=COD1",$B$11:$B$8770,"="&amp;B5162))/COUNTIFS($A$11:$A$8770,"="&amp;A5162,$F$11:$F$8770,"=COD1"),0)</f>
        <v>0</v>
      </c>
      <c r="U5162" t="e">
        <f>(VLOOKUP(F5162,tarifas!$C$7:$D$10,2,FALSE)+tarifas!$D$21)*datos!P5162</f>
        <v>#N/A</v>
      </c>
      <c r="V5162" t="e">
        <f t="shared" si="732"/>
        <v>#N/A</v>
      </c>
      <c r="W5162">
        <f t="shared" si="733"/>
        <v>8.2207000161177088</v>
      </c>
    </row>
    <row r="5163" spans="1:23" x14ac:dyDescent="0.25">
      <c r="A5163">
        <f t="shared" si="726"/>
        <v>212</v>
      </c>
      <c r="B5163">
        <f t="shared" si="727"/>
        <v>8</v>
      </c>
      <c r="C5163" s="1">
        <f t="shared" si="734"/>
        <v>41854.666666654171</v>
      </c>
      <c r="D5163" s="7">
        <v>615.86363636363637</v>
      </c>
      <c r="E5163" s="7"/>
      <c r="G5163">
        <v>43.87</v>
      </c>
      <c r="H5163" s="12">
        <v>145.92199429806789</v>
      </c>
      <c r="I5163" s="13">
        <f>$D$2*tarifas!$D$12/24</f>
        <v>1.4541666666666666</v>
      </c>
      <c r="J5163" s="13" t="e">
        <f>VLOOKUP(E5163&amp;" "&amp;F5163,tarifas!$A$13:$D$20,4,FALSE)*H5163</f>
        <v>#N/A</v>
      </c>
      <c r="K5163" s="13">
        <f>IF(F5163="COD1",tarifas!$D$11*(SUMIFS($H$11:$H$8770,$F$11:$F$8770,"=COD1",$B$11:$B$8770,"="&amp;B5163)/COUNTIFS($F$11:$F$8770,"=COD1",$B$11:$B$8770,"="&amp;B5163))/COUNTIFS($A$11:$A$8770,"="&amp;A5163,$F$11:$F$8770,"=COD1"),0)</f>
        <v>0</v>
      </c>
      <c r="L5163" s="13" t="e">
        <f>(VLOOKUP(F5163,tarifas!$C$7:$D$10,2,FALSE)+tarifas!$D$21)*datos!H5163</f>
        <v>#N/A</v>
      </c>
      <c r="M5163">
        <v>226.19729999999998</v>
      </c>
      <c r="N5163" s="13" t="e">
        <f t="shared" si="728"/>
        <v>#N/A</v>
      </c>
      <c r="O5163">
        <f t="shared" si="729"/>
        <v>145.92199429806789</v>
      </c>
      <c r="P5163" s="12">
        <f t="shared" si="730"/>
        <v>0</v>
      </c>
      <c r="Q5163">
        <f t="shared" si="731"/>
        <v>80.275305701932098</v>
      </c>
      <c r="R5163">
        <f>$D$2*tarifas!$D$12/24</f>
        <v>1.4541666666666666</v>
      </c>
      <c r="S5163" t="e">
        <f>VLOOKUP(E5163&amp;" "&amp;F5163,tarifas!$A$13:$D$20,4,FALSE)*P5163</f>
        <v>#N/A</v>
      </c>
      <c r="T5163">
        <f>IF(F5163="COD1",tarifas!$D$11*(SUMIFS($P$11:$P$8770,$F$11:$F$8770,"=COD1",$B$11:$B$8770,"="&amp;B5163)/COUNTIFS($F$11:$F$8770,"=COD1",$B$11:$B$8770,"="&amp;B5163))/COUNTIFS($A$11:$A$8770,"="&amp;A5163,$F$11:$F$8770,"=COD1"),0)</f>
        <v>0</v>
      </c>
      <c r="U5163" t="e">
        <f>(VLOOKUP(F5163,tarifas!$C$7:$D$10,2,FALSE)+tarifas!$D$21)*datos!P5163</f>
        <v>#N/A</v>
      </c>
      <c r="V5163" t="e">
        <f t="shared" si="732"/>
        <v>#N/A</v>
      </c>
      <c r="W5163">
        <f t="shared" si="733"/>
        <v>3.169509895029385</v>
      </c>
    </row>
    <row r="5164" spans="1:23" x14ac:dyDescent="0.25">
      <c r="A5164">
        <f t="shared" si="726"/>
        <v>212</v>
      </c>
      <c r="B5164">
        <f t="shared" si="727"/>
        <v>8</v>
      </c>
      <c r="C5164" s="1">
        <f t="shared" si="734"/>
        <v>41854.708333320836</v>
      </c>
      <c r="D5164" s="7">
        <v>447.92424242424238</v>
      </c>
      <c r="E5164" s="7"/>
      <c r="G5164">
        <v>44.27</v>
      </c>
      <c r="H5164" s="12">
        <v>146.97032741343315</v>
      </c>
      <c r="I5164" s="13">
        <f>$D$2*tarifas!$D$12/24</f>
        <v>1.4541666666666666</v>
      </c>
      <c r="J5164" s="13" t="e">
        <f>VLOOKUP(E5164&amp;" "&amp;F5164,tarifas!$A$13:$D$20,4,FALSE)*H5164</f>
        <v>#N/A</v>
      </c>
      <c r="K5164" s="13">
        <f>IF(F5164="COD1",tarifas!$D$11*(SUMIFS($H$11:$H$8770,$F$11:$F$8770,"=COD1",$B$11:$B$8770,"="&amp;B5164)/COUNTIFS($F$11:$F$8770,"=COD1",$B$11:$B$8770,"="&amp;B5164))/COUNTIFS($A$11:$A$8770,"="&amp;A5164,$F$11:$F$8770,"=COD1"),0)</f>
        <v>0</v>
      </c>
      <c r="L5164" s="13" t="e">
        <f>(VLOOKUP(F5164,tarifas!$C$7:$D$10,2,FALSE)+tarifas!$D$21)*datos!H5164</f>
        <v>#N/A</v>
      </c>
      <c r="M5164">
        <v>86.900750000000002</v>
      </c>
      <c r="N5164" s="13" t="e">
        <f t="shared" si="728"/>
        <v>#N/A</v>
      </c>
      <c r="O5164">
        <f t="shared" si="729"/>
        <v>86.900750000000002</v>
      </c>
      <c r="P5164" s="12">
        <f t="shared" si="730"/>
        <v>60.069577413433151</v>
      </c>
      <c r="Q5164">
        <f t="shared" si="731"/>
        <v>0</v>
      </c>
      <c r="R5164">
        <f>$D$2*tarifas!$D$12/24</f>
        <v>1.4541666666666666</v>
      </c>
      <c r="S5164" t="e">
        <f>VLOOKUP(E5164&amp;" "&amp;F5164,tarifas!$A$13:$D$20,4,FALSE)*P5164</f>
        <v>#N/A</v>
      </c>
      <c r="T5164">
        <f>IF(F5164="COD1",tarifas!$D$11*(SUMIFS($P$11:$P$8770,$F$11:$F$8770,"=COD1",$B$11:$B$8770,"="&amp;B5164)/COUNTIFS($F$11:$F$8770,"=COD1",$B$11:$B$8770,"="&amp;B5164))/COUNTIFS($A$11:$A$8770,"="&amp;A5164,$F$11:$F$8770,"=COD1"),0)</f>
        <v>0</v>
      </c>
      <c r="U5164" t="e">
        <f>(VLOOKUP(F5164,tarifas!$C$7:$D$10,2,FALSE)+tarifas!$D$21)*datos!P5164</f>
        <v>#N/A</v>
      </c>
      <c r="V5164" t="e">
        <f t="shared" si="732"/>
        <v>#N/A</v>
      </c>
      <c r="W5164">
        <f t="shared" si="733"/>
        <v>0</v>
      </c>
    </row>
    <row r="5165" spans="1:23" x14ac:dyDescent="0.25">
      <c r="A5165">
        <f t="shared" si="726"/>
        <v>212</v>
      </c>
      <c r="B5165">
        <f t="shared" si="727"/>
        <v>8</v>
      </c>
      <c r="C5165" s="1">
        <f t="shared" si="734"/>
        <v>41854.7499999875</v>
      </c>
      <c r="D5165" s="7">
        <v>246.75757575757572</v>
      </c>
      <c r="E5165" s="7"/>
      <c r="G5165">
        <v>44.27</v>
      </c>
      <c r="H5165" s="12">
        <v>141.27976177429014</v>
      </c>
      <c r="I5165" s="13">
        <f>$D$2*tarifas!$D$12/24</f>
        <v>1.4541666666666666</v>
      </c>
      <c r="J5165" s="13" t="e">
        <f>VLOOKUP(E5165&amp;" "&amp;F5165,tarifas!$A$13:$D$20,4,FALSE)*H5165</f>
        <v>#N/A</v>
      </c>
      <c r="K5165" s="13">
        <f>IF(F5165="COD1",tarifas!$D$11*(SUMIFS($H$11:$H$8770,$F$11:$F$8770,"=COD1",$B$11:$B$8770,"="&amp;B5165)/COUNTIFS($F$11:$F$8770,"=COD1",$B$11:$B$8770,"="&amp;B5165))/COUNTIFS($A$11:$A$8770,"="&amp;A5165,$F$11:$F$8770,"=COD1"),0)</f>
        <v>0</v>
      </c>
      <c r="L5165" s="13" t="e">
        <f>(VLOOKUP(F5165,tarifas!$C$7:$D$10,2,FALSE)+tarifas!$D$21)*datos!H5165</f>
        <v>#N/A</v>
      </c>
      <c r="M5165">
        <v>10.573040000000001</v>
      </c>
      <c r="N5165" s="13" t="e">
        <f t="shared" si="728"/>
        <v>#N/A</v>
      </c>
      <c r="O5165">
        <f t="shared" si="729"/>
        <v>10.573040000000001</v>
      </c>
      <c r="P5165" s="12">
        <f t="shared" si="730"/>
        <v>130.70672177429014</v>
      </c>
      <c r="Q5165">
        <f t="shared" si="731"/>
        <v>0</v>
      </c>
      <c r="R5165">
        <f>$D$2*tarifas!$D$12/24</f>
        <v>1.4541666666666666</v>
      </c>
      <c r="S5165" t="e">
        <f>VLOOKUP(E5165&amp;" "&amp;F5165,tarifas!$A$13:$D$20,4,FALSE)*P5165</f>
        <v>#N/A</v>
      </c>
      <c r="T5165">
        <f>IF(F5165="COD1",tarifas!$D$11*(SUMIFS($P$11:$P$8770,$F$11:$F$8770,"=COD1",$B$11:$B$8770,"="&amp;B5165)/COUNTIFS($F$11:$F$8770,"=COD1",$B$11:$B$8770,"="&amp;B5165))/COUNTIFS($A$11:$A$8770,"="&amp;A5165,$F$11:$F$8770,"=COD1"),0)</f>
        <v>0</v>
      </c>
      <c r="U5165" t="e">
        <f>(VLOOKUP(F5165,tarifas!$C$7:$D$10,2,FALSE)+tarifas!$D$21)*datos!P5165</f>
        <v>#N/A</v>
      </c>
      <c r="V5165" t="e">
        <f t="shared" si="732"/>
        <v>#N/A</v>
      </c>
      <c r="W5165">
        <f t="shared" si="733"/>
        <v>0</v>
      </c>
    </row>
    <row r="5166" spans="1:23" x14ac:dyDescent="0.25">
      <c r="A5166">
        <f t="shared" si="726"/>
        <v>212</v>
      </c>
      <c r="B5166">
        <f t="shared" si="727"/>
        <v>8</v>
      </c>
      <c r="C5166" s="1">
        <f t="shared" si="734"/>
        <v>41854.791666654164</v>
      </c>
      <c r="D5166" s="7">
        <v>52.803030303030305</v>
      </c>
      <c r="E5166" s="7"/>
      <c r="G5166">
        <v>44.33</v>
      </c>
      <c r="H5166" s="12">
        <v>153.80250322744541</v>
      </c>
      <c r="I5166" s="13">
        <f>$D$2*tarifas!$D$12/24</f>
        <v>1.4541666666666666</v>
      </c>
      <c r="J5166" s="13" t="e">
        <f>VLOOKUP(E5166&amp;" "&amp;F5166,tarifas!$A$13:$D$20,4,FALSE)*H5166</f>
        <v>#N/A</v>
      </c>
      <c r="K5166" s="13">
        <f>IF(F5166="COD1",tarifas!$D$11*(SUMIFS($H$11:$H$8770,$F$11:$F$8770,"=COD1",$B$11:$B$8770,"="&amp;B5166)/COUNTIFS($F$11:$F$8770,"=COD1",$B$11:$B$8770,"="&amp;B5166))/COUNTIFS($A$11:$A$8770,"="&amp;A5166,$F$11:$F$8770,"=COD1"),0)</f>
        <v>0</v>
      </c>
      <c r="L5166" s="13" t="e">
        <f>(VLOOKUP(F5166,tarifas!$C$7:$D$10,2,FALSE)+tarifas!$D$21)*datos!H5166</f>
        <v>#N/A</v>
      </c>
      <c r="M5166">
        <v>0</v>
      </c>
      <c r="N5166" s="13" t="e">
        <f t="shared" si="728"/>
        <v>#N/A</v>
      </c>
      <c r="O5166">
        <f t="shared" si="729"/>
        <v>0</v>
      </c>
      <c r="P5166" s="12">
        <f t="shared" si="730"/>
        <v>153.80250322744541</v>
      </c>
      <c r="Q5166">
        <f t="shared" si="731"/>
        <v>0</v>
      </c>
      <c r="R5166">
        <f>$D$2*tarifas!$D$12/24</f>
        <v>1.4541666666666666</v>
      </c>
      <c r="S5166" t="e">
        <f>VLOOKUP(E5166&amp;" "&amp;F5166,tarifas!$A$13:$D$20,4,FALSE)*P5166</f>
        <v>#N/A</v>
      </c>
      <c r="T5166">
        <f>IF(F5166="COD1",tarifas!$D$11*(SUMIFS($P$11:$P$8770,$F$11:$F$8770,"=COD1",$B$11:$B$8770,"="&amp;B5166)/COUNTIFS($F$11:$F$8770,"=COD1",$B$11:$B$8770,"="&amp;B5166))/COUNTIFS($A$11:$A$8770,"="&amp;A5166,$F$11:$F$8770,"=COD1"),0)</f>
        <v>0</v>
      </c>
      <c r="U5166" t="e">
        <f>(VLOOKUP(F5166,tarifas!$C$7:$D$10,2,FALSE)+tarifas!$D$21)*datos!P5166</f>
        <v>#N/A</v>
      </c>
      <c r="V5166" t="e">
        <f t="shared" si="732"/>
        <v>#N/A</v>
      </c>
      <c r="W5166">
        <f t="shared" si="733"/>
        <v>0</v>
      </c>
    </row>
    <row r="5167" spans="1:23" x14ac:dyDescent="0.25">
      <c r="A5167">
        <f t="shared" si="726"/>
        <v>212</v>
      </c>
      <c r="B5167">
        <f t="shared" si="727"/>
        <v>8</v>
      </c>
      <c r="C5167" s="1">
        <f t="shared" si="734"/>
        <v>41854.833333320828</v>
      </c>
      <c r="D5167" s="7">
        <v>0</v>
      </c>
      <c r="E5167" s="7"/>
      <c r="G5167">
        <v>51.5</v>
      </c>
      <c r="H5167" s="12">
        <v>156.26925433179434</v>
      </c>
      <c r="I5167" s="13">
        <f>$D$2*tarifas!$D$12/24</f>
        <v>1.4541666666666666</v>
      </c>
      <c r="J5167" s="13" t="e">
        <f>VLOOKUP(E5167&amp;" "&amp;F5167,tarifas!$A$13:$D$20,4,FALSE)*H5167</f>
        <v>#N/A</v>
      </c>
      <c r="K5167" s="13">
        <f>IF(F5167="COD1",tarifas!$D$11*(SUMIFS($H$11:$H$8770,$F$11:$F$8770,"=COD1",$B$11:$B$8770,"="&amp;B5167)/COUNTIFS($F$11:$F$8770,"=COD1",$B$11:$B$8770,"="&amp;B5167))/COUNTIFS($A$11:$A$8770,"="&amp;A5167,$F$11:$F$8770,"=COD1"),0)</f>
        <v>0</v>
      </c>
      <c r="L5167" s="13" t="e">
        <f>(VLOOKUP(F5167,tarifas!$C$7:$D$10,2,FALSE)+tarifas!$D$21)*datos!H5167</f>
        <v>#N/A</v>
      </c>
      <c r="M5167">
        <v>0</v>
      </c>
      <c r="N5167" s="13" t="e">
        <f t="shared" si="728"/>
        <v>#N/A</v>
      </c>
      <c r="O5167">
        <f t="shared" si="729"/>
        <v>0</v>
      </c>
      <c r="P5167" s="12">
        <f t="shared" si="730"/>
        <v>156.26925433179434</v>
      </c>
      <c r="Q5167">
        <f t="shared" si="731"/>
        <v>0</v>
      </c>
      <c r="R5167">
        <f>$D$2*tarifas!$D$12/24</f>
        <v>1.4541666666666666</v>
      </c>
      <c r="S5167" t="e">
        <f>VLOOKUP(E5167&amp;" "&amp;F5167,tarifas!$A$13:$D$20,4,FALSE)*P5167</f>
        <v>#N/A</v>
      </c>
      <c r="T5167">
        <f>IF(F5167="COD1",tarifas!$D$11*(SUMIFS($P$11:$P$8770,$F$11:$F$8770,"=COD1",$B$11:$B$8770,"="&amp;B5167)/COUNTIFS($F$11:$F$8770,"=COD1",$B$11:$B$8770,"="&amp;B5167))/COUNTIFS($A$11:$A$8770,"="&amp;A5167,$F$11:$F$8770,"=COD1"),0)</f>
        <v>0</v>
      </c>
      <c r="U5167" t="e">
        <f>(VLOOKUP(F5167,tarifas!$C$7:$D$10,2,FALSE)+tarifas!$D$21)*datos!P5167</f>
        <v>#N/A</v>
      </c>
      <c r="V5167" t="e">
        <f t="shared" si="732"/>
        <v>#N/A</v>
      </c>
      <c r="W5167">
        <f t="shared" si="733"/>
        <v>0</v>
      </c>
    </row>
    <row r="5168" spans="1:23" x14ac:dyDescent="0.25">
      <c r="A5168">
        <f t="shared" si="726"/>
        <v>212</v>
      </c>
      <c r="B5168">
        <f t="shared" si="727"/>
        <v>8</v>
      </c>
      <c r="C5168" s="1">
        <f t="shared" si="734"/>
        <v>41854.874999987493</v>
      </c>
      <c r="D5168" s="7">
        <v>0</v>
      </c>
      <c r="E5168" s="7"/>
      <c r="G5168">
        <v>55.99</v>
      </c>
      <c r="H5168" s="12">
        <v>157.20613275709098</v>
      </c>
      <c r="I5168" s="13">
        <f>$D$2*tarifas!$D$12/24</f>
        <v>1.4541666666666666</v>
      </c>
      <c r="J5168" s="13" t="e">
        <f>VLOOKUP(E5168&amp;" "&amp;F5168,tarifas!$A$13:$D$20,4,FALSE)*H5168</f>
        <v>#N/A</v>
      </c>
      <c r="K5168" s="13">
        <f>IF(F5168="COD1",tarifas!$D$11*(SUMIFS($H$11:$H$8770,$F$11:$F$8770,"=COD1",$B$11:$B$8770,"="&amp;B5168)/COUNTIFS($F$11:$F$8770,"=COD1",$B$11:$B$8770,"="&amp;B5168))/COUNTIFS($A$11:$A$8770,"="&amp;A5168,$F$11:$F$8770,"=COD1"),0)</f>
        <v>0</v>
      </c>
      <c r="L5168" s="13" t="e">
        <f>(VLOOKUP(F5168,tarifas!$C$7:$D$10,2,FALSE)+tarifas!$D$21)*datos!H5168</f>
        <v>#N/A</v>
      </c>
      <c r="M5168">
        <v>0</v>
      </c>
      <c r="N5168" s="13" t="e">
        <f t="shared" si="728"/>
        <v>#N/A</v>
      </c>
      <c r="O5168">
        <f t="shared" si="729"/>
        <v>0</v>
      </c>
      <c r="P5168" s="12">
        <f t="shared" si="730"/>
        <v>157.20613275709098</v>
      </c>
      <c r="Q5168">
        <f t="shared" si="731"/>
        <v>0</v>
      </c>
      <c r="R5168">
        <f>$D$2*tarifas!$D$12/24</f>
        <v>1.4541666666666666</v>
      </c>
      <c r="S5168" t="e">
        <f>VLOOKUP(E5168&amp;" "&amp;F5168,tarifas!$A$13:$D$20,4,FALSE)*P5168</f>
        <v>#N/A</v>
      </c>
      <c r="T5168">
        <f>IF(F5168="COD1",tarifas!$D$11*(SUMIFS($P$11:$P$8770,$F$11:$F$8770,"=COD1",$B$11:$B$8770,"="&amp;B5168)/COUNTIFS($F$11:$F$8770,"=COD1",$B$11:$B$8770,"="&amp;B5168))/COUNTIFS($A$11:$A$8770,"="&amp;A5168,$F$11:$F$8770,"=COD1"),0)</f>
        <v>0</v>
      </c>
      <c r="U5168" t="e">
        <f>(VLOOKUP(F5168,tarifas!$C$7:$D$10,2,FALSE)+tarifas!$D$21)*datos!P5168</f>
        <v>#N/A</v>
      </c>
      <c r="V5168" t="e">
        <f t="shared" si="732"/>
        <v>#N/A</v>
      </c>
      <c r="W5168">
        <f t="shared" si="733"/>
        <v>0</v>
      </c>
    </row>
    <row r="5169" spans="1:23" x14ac:dyDescent="0.25">
      <c r="A5169">
        <f t="shared" si="726"/>
        <v>212</v>
      </c>
      <c r="B5169">
        <f t="shared" si="727"/>
        <v>8</v>
      </c>
      <c r="C5169" s="1">
        <f t="shared" si="734"/>
        <v>41854.916666654157</v>
      </c>
      <c r="D5169" s="7">
        <v>0</v>
      </c>
      <c r="E5169" s="7"/>
      <c r="G5169">
        <v>48.64</v>
      </c>
      <c r="H5169" s="12">
        <v>156.8567978467884</v>
      </c>
      <c r="I5169" s="13">
        <f>$D$2*tarifas!$D$12/24</f>
        <v>1.4541666666666666</v>
      </c>
      <c r="J5169" s="13" t="e">
        <f>VLOOKUP(E5169&amp;" "&amp;F5169,tarifas!$A$13:$D$20,4,FALSE)*H5169</f>
        <v>#N/A</v>
      </c>
      <c r="K5169" s="13">
        <f>IF(F5169="COD1",tarifas!$D$11*(SUMIFS($H$11:$H$8770,$F$11:$F$8770,"=COD1",$B$11:$B$8770,"="&amp;B5169)/COUNTIFS($F$11:$F$8770,"=COD1",$B$11:$B$8770,"="&amp;B5169))/COUNTIFS($A$11:$A$8770,"="&amp;A5169,$F$11:$F$8770,"=COD1"),0)</f>
        <v>0</v>
      </c>
      <c r="L5169" s="13" t="e">
        <f>(VLOOKUP(F5169,tarifas!$C$7:$D$10,2,FALSE)+tarifas!$D$21)*datos!H5169</f>
        <v>#N/A</v>
      </c>
      <c r="M5169">
        <v>0</v>
      </c>
      <c r="N5169" s="13" t="e">
        <f t="shared" si="728"/>
        <v>#N/A</v>
      </c>
      <c r="O5169">
        <f t="shared" si="729"/>
        <v>0</v>
      </c>
      <c r="P5169" s="12">
        <f t="shared" si="730"/>
        <v>156.8567978467884</v>
      </c>
      <c r="Q5169">
        <f t="shared" si="731"/>
        <v>0</v>
      </c>
      <c r="R5169">
        <f>$D$2*tarifas!$D$12/24</f>
        <v>1.4541666666666666</v>
      </c>
      <c r="S5169" t="e">
        <f>VLOOKUP(E5169&amp;" "&amp;F5169,tarifas!$A$13:$D$20,4,FALSE)*P5169</f>
        <v>#N/A</v>
      </c>
      <c r="T5169">
        <f>IF(F5169="COD1",tarifas!$D$11*(SUMIFS($P$11:$P$8770,$F$11:$F$8770,"=COD1",$B$11:$B$8770,"="&amp;B5169)/COUNTIFS($F$11:$F$8770,"=COD1",$B$11:$B$8770,"="&amp;B5169))/COUNTIFS($A$11:$A$8770,"="&amp;A5169,$F$11:$F$8770,"=COD1"),0)</f>
        <v>0</v>
      </c>
      <c r="U5169" t="e">
        <f>(VLOOKUP(F5169,tarifas!$C$7:$D$10,2,FALSE)+tarifas!$D$21)*datos!P5169</f>
        <v>#N/A</v>
      </c>
      <c r="V5169" t="e">
        <f t="shared" si="732"/>
        <v>#N/A</v>
      </c>
      <c r="W5169">
        <f t="shared" si="733"/>
        <v>0</v>
      </c>
    </row>
    <row r="5170" spans="1:23" x14ac:dyDescent="0.25">
      <c r="A5170">
        <f t="shared" si="726"/>
        <v>212</v>
      </c>
      <c r="B5170">
        <f t="shared" si="727"/>
        <v>8</v>
      </c>
      <c r="C5170" s="1">
        <f t="shared" si="734"/>
        <v>41854.958333320821</v>
      </c>
      <c r="D5170" s="7">
        <v>0</v>
      </c>
      <c r="E5170" s="7"/>
      <c r="G5170">
        <v>52.79</v>
      </c>
      <c r="H5170" s="12">
        <v>151.08321649652373</v>
      </c>
      <c r="I5170" s="13">
        <f>$D$2*tarifas!$D$12/24</f>
        <v>1.4541666666666666</v>
      </c>
      <c r="J5170" s="13" t="e">
        <f>VLOOKUP(E5170&amp;" "&amp;F5170,tarifas!$A$13:$D$20,4,FALSE)*H5170</f>
        <v>#N/A</v>
      </c>
      <c r="K5170" s="13">
        <f>IF(F5170="COD1",tarifas!$D$11*(SUMIFS($H$11:$H$8770,$F$11:$F$8770,"=COD1",$B$11:$B$8770,"="&amp;B5170)/COUNTIFS($F$11:$F$8770,"=COD1",$B$11:$B$8770,"="&amp;B5170))/COUNTIFS($A$11:$A$8770,"="&amp;A5170,$F$11:$F$8770,"=COD1"),0)</f>
        <v>0</v>
      </c>
      <c r="L5170" s="13" t="e">
        <f>(VLOOKUP(F5170,tarifas!$C$7:$D$10,2,FALSE)+tarifas!$D$21)*datos!H5170</f>
        <v>#N/A</v>
      </c>
      <c r="M5170">
        <v>0</v>
      </c>
      <c r="N5170" s="13" t="e">
        <f t="shared" si="728"/>
        <v>#N/A</v>
      </c>
      <c r="O5170">
        <f t="shared" si="729"/>
        <v>0</v>
      </c>
      <c r="P5170" s="12">
        <f t="shared" si="730"/>
        <v>151.08321649652373</v>
      </c>
      <c r="Q5170">
        <f t="shared" si="731"/>
        <v>0</v>
      </c>
      <c r="R5170">
        <f>$D$2*tarifas!$D$12/24</f>
        <v>1.4541666666666666</v>
      </c>
      <c r="S5170" t="e">
        <f>VLOOKUP(E5170&amp;" "&amp;F5170,tarifas!$A$13:$D$20,4,FALSE)*P5170</f>
        <v>#N/A</v>
      </c>
      <c r="T5170">
        <f>IF(F5170="COD1",tarifas!$D$11*(SUMIFS($P$11:$P$8770,$F$11:$F$8770,"=COD1",$B$11:$B$8770,"="&amp;B5170)/COUNTIFS($F$11:$F$8770,"=COD1",$B$11:$B$8770,"="&amp;B5170))/COUNTIFS($A$11:$A$8770,"="&amp;A5170,$F$11:$F$8770,"=COD1"),0)</f>
        <v>0</v>
      </c>
      <c r="U5170" t="e">
        <f>(VLOOKUP(F5170,tarifas!$C$7:$D$10,2,FALSE)+tarifas!$D$21)*datos!P5170</f>
        <v>#N/A</v>
      </c>
      <c r="V5170" t="e">
        <f t="shared" si="732"/>
        <v>#N/A</v>
      </c>
      <c r="W5170">
        <f t="shared" si="733"/>
        <v>0</v>
      </c>
    </row>
    <row r="5171" spans="1:23" x14ac:dyDescent="0.25">
      <c r="A5171">
        <f t="shared" si="726"/>
        <v>213</v>
      </c>
      <c r="B5171">
        <f t="shared" si="727"/>
        <v>8</v>
      </c>
      <c r="C5171" s="1">
        <f t="shared" si="734"/>
        <v>41854.999999987485</v>
      </c>
      <c r="D5171" s="7">
        <v>0</v>
      </c>
      <c r="E5171" s="7"/>
      <c r="G5171">
        <v>44.69</v>
      </c>
      <c r="H5171" s="12">
        <v>150.14816202824392</v>
      </c>
      <c r="I5171" s="13">
        <f>$D$2*tarifas!$D$12/24</f>
        <v>1.4541666666666666</v>
      </c>
      <c r="J5171" s="13" t="e">
        <f>VLOOKUP(E5171&amp;" "&amp;F5171,tarifas!$A$13:$D$20,4,FALSE)*H5171</f>
        <v>#N/A</v>
      </c>
      <c r="K5171" s="13">
        <f>IF(F5171="COD1",tarifas!$D$11*(SUMIFS($H$11:$H$8770,$F$11:$F$8770,"=COD1",$B$11:$B$8770,"="&amp;B5171)/COUNTIFS($F$11:$F$8770,"=COD1",$B$11:$B$8770,"="&amp;B5171))/COUNTIFS($A$11:$A$8770,"="&amp;A5171,$F$11:$F$8770,"=COD1"),0)</f>
        <v>0</v>
      </c>
      <c r="L5171" s="13" t="e">
        <f>(VLOOKUP(F5171,tarifas!$C$7:$D$10,2,FALSE)+tarifas!$D$21)*datos!H5171</f>
        <v>#N/A</v>
      </c>
      <c r="M5171">
        <v>0</v>
      </c>
      <c r="N5171" s="13" t="e">
        <f t="shared" si="728"/>
        <v>#N/A</v>
      </c>
      <c r="O5171">
        <f t="shared" si="729"/>
        <v>0</v>
      </c>
      <c r="P5171" s="12">
        <f t="shared" si="730"/>
        <v>150.14816202824392</v>
      </c>
      <c r="Q5171">
        <f t="shared" si="731"/>
        <v>0</v>
      </c>
      <c r="R5171">
        <f>$D$2*tarifas!$D$12/24</f>
        <v>1.4541666666666666</v>
      </c>
      <c r="S5171" t="e">
        <f>VLOOKUP(E5171&amp;" "&amp;F5171,tarifas!$A$13:$D$20,4,FALSE)*P5171</f>
        <v>#N/A</v>
      </c>
      <c r="T5171">
        <f>IF(F5171="COD1",tarifas!$D$11*(SUMIFS($P$11:$P$8770,$F$11:$F$8770,"=COD1",$B$11:$B$8770,"="&amp;B5171)/COUNTIFS($F$11:$F$8770,"=COD1",$B$11:$B$8770,"="&amp;B5171))/COUNTIFS($A$11:$A$8770,"="&amp;A5171,$F$11:$F$8770,"=COD1"),0)</f>
        <v>0</v>
      </c>
      <c r="U5171" t="e">
        <f>(VLOOKUP(F5171,tarifas!$C$7:$D$10,2,FALSE)+tarifas!$D$21)*datos!P5171</f>
        <v>#N/A</v>
      </c>
      <c r="V5171" t="e">
        <f t="shared" si="732"/>
        <v>#N/A</v>
      </c>
      <c r="W5171">
        <f t="shared" si="733"/>
        <v>0</v>
      </c>
    </row>
    <row r="5172" spans="1:23" x14ac:dyDescent="0.25">
      <c r="A5172">
        <f t="shared" si="726"/>
        <v>213</v>
      </c>
      <c r="B5172">
        <f t="shared" si="727"/>
        <v>8</v>
      </c>
      <c r="C5172" s="1">
        <f t="shared" si="734"/>
        <v>41855.04166665415</v>
      </c>
      <c r="D5172" s="7">
        <v>0</v>
      </c>
      <c r="E5172" s="7"/>
      <c r="G5172">
        <v>44.53</v>
      </c>
      <c r="H5172" s="12">
        <v>147.75998766688724</v>
      </c>
      <c r="I5172" s="13">
        <f>$D$2*tarifas!$D$12/24</f>
        <v>1.4541666666666666</v>
      </c>
      <c r="J5172" s="13" t="e">
        <f>VLOOKUP(E5172&amp;" "&amp;F5172,tarifas!$A$13:$D$20,4,FALSE)*H5172</f>
        <v>#N/A</v>
      </c>
      <c r="K5172" s="13">
        <f>IF(F5172="COD1",tarifas!$D$11*(SUMIFS($H$11:$H$8770,$F$11:$F$8770,"=COD1",$B$11:$B$8770,"="&amp;B5172)/COUNTIFS($F$11:$F$8770,"=COD1",$B$11:$B$8770,"="&amp;B5172))/COUNTIFS($A$11:$A$8770,"="&amp;A5172,$F$11:$F$8770,"=COD1"),0)</f>
        <v>0</v>
      </c>
      <c r="L5172" s="13" t="e">
        <f>(VLOOKUP(F5172,tarifas!$C$7:$D$10,2,FALSE)+tarifas!$D$21)*datos!H5172</f>
        <v>#N/A</v>
      </c>
      <c r="M5172">
        <v>0</v>
      </c>
      <c r="N5172" s="13" t="e">
        <f t="shared" si="728"/>
        <v>#N/A</v>
      </c>
      <c r="O5172">
        <f t="shared" si="729"/>
        <v>0</v>
      </c>
      <c r="P5172" s="12">
        <f t="shared" si="730"/>
        <v>147.75998766688724</v>
      </c>
      <c r="Q5172">
        <f t="shared" si="731"/>
        <v>0</v>
      </c>
      <c r="R5172">
        <f>$D$2*tarifas!$D$12/24</f>
        <v>1.4541666666666666</v>
      </c>
      <c r="S5172" t="e">
        <f>VLOOKUP(E5172&amp;" "&amp;F5172,tarifas!$A$13:$D$20,4,FALSE)*P5172</f>
        <v>#N/A</v>
      </c>
      <c r="T5172">
        <f>IF(F5172="COD1",tarifas!$D$11*(SUMIFS($P$11:$P$8770,$F$11:$F$8770,"=COD1",$B$11:$B$8770,"="&amp;B5172)/COUNTIFS($F$11:$F$8770,"=COD1",$B$11:$B$8770,"="&amp;B5172))/COUNTIFS($A$11:$A$8770,"="&amp;A5172,$F$11:$F$8770,"=COD1"),0)</f>
        <v>0</v>
      </c>
      <c r="U5172" t="e">
        <f>(VLOOKUP(F5172,tarifas!$C$7:$D$10,2,FALSE)+tarifas!$D$21)*datos!P5172</f>
        <v>#N/A</v>
      </c>
      <c r="V5172" t="e">
        <f t="shared" si="732"/>
        <v>#N/A</v>
      </c>
      <c r="W5172">
        <f t="shared" si="733"/>
        <v>0</v>
      </c>
    </row>
    <row r="5173" spans="1:23" x14ac:dyDescent="0.25">
      <c r="A5173">
        <f t="shared" si="726"/>
        <v>213</v>
      </c>
      <c r="B5173">
        <f t="shared" si="727"/>
        <v>8</v>
      </c>
      <c r="C5173" s="1">
        <f t="shared" si="734"/>
        <v>41855.083333320814</v>
      </c>
      <c r="D5173" s="7">
        <v>0</v>
      </c>
      <c r="E5173" s="7"/>
      <c r="G5173">
        <v>44.53</v>
      </c>
      <c r="H5173" s="12">
        <v>145.77602440459029</v>
      </c>
      <c r="I5173" s="13">
        <f>$D$2*tarifas!$D$12/24</f>
        <v>1.4541666666666666</v>
      </c>
      <c r="J5173" s="13" t="e">
        <f>VLOOKUP(E5173&amp;" "&amp;F5173,tarifas!$A$13:$D$20,4,FALSE)*H5173</f>
        <v>#N/A</v>
      </c>
      <c r="K5173" s="13">
        <f>IF(F5173="COD1",tarifas!$D$11*(SUMIFS($H$11:$H$8770,$F$11:$F$8770,"=COD1",$B$11:$B$8770,"="&amp;B5173)/COUNTIFS($F$11:$F$8770,"=COD1",$B$11:$B$8770,"="&amp;B5173))/COUNTIFS($A$11:$A$8770,"="&amp;A5173,$F$11:$F$8770,"=COD1"),0)</f>
        <v>0</v>
      </c>
      <c r="L5173" s="13" t="e">
        <f>(VLOOKUP(F5173,tarifas!$C$7:$D$10,2,FALSE)+tarifas!$D$21)*datos!H5173</f>
        <v>#N/A</v>
      </c>
      <c r="M5173">
        <v>0</v>
      </c>
      <c r="N5173" s="13" t="e">
        <f t="shared" si="728"/>
        <v>#N/A</v>
      </c>
      <c r="O5173">
        <f t="shared" si="729"/>
        <v>0</v>
      </c>
      <c r="P5173" s="12">
        <f t="shared" si="730"/>
        <v>145.77602440459029</v>
      </c>
      <c r="Q5173">
        <f t="shared" si="731"/>
        <v>0</v>
      </c>
      <c r="R5173">
        <f>$D$2*tarifas!$D$12/24</f>
        <v>1.4541666666666666</v>
      </c>
      <c r="S5173" t="e">
        <f>VLOOKUP(E5173&amp;" "&amp;F5173,tarifas!$A$13:$D$20,4,FALSE)*P5173</f>
        <v>#N/A</v>
      </c>
      <c r="T5173">
        <f>IF(F5173="COD1",tarifas!$D$11*(SUMIFS($P$11:$P$8770,$F$11:$F$8770,"=COD1",$B$11:$B$8770,"="&amp;B5173)/COUNTIFS($F$11:$F$8770,"=COD1",$B$11:$B$8770,"="&amp;B5173))/COUNTIFS($A$11:$A$8770,"="&amp;A5173,$F$11:$F$8770,"=COD1"),0)</f>
        <v>0</v>
      </c>
      <c r="U5173" t="e">
        <f>(VLOOKUP(F5173,tarifas!$C$7:$D$10,2,FALSE)+tarifas!$D$21)*datos!P5173</f>
        <v>#N/A</v>
      </c>
      <c r="V5173" t="e">
        <f t="shared" si="732"/>
        <v>#N/A</v>
      </c>
      <c r="W5173">
        <f t="shared" si="733"/>
        <v>0</v>
      </c>
    </row>
    <row r="5174" spans="1:23" x14ac:dyDescent="0.25">
      <c r="A5174">
        <f t="shared" si="726"/>
        <v>213</v>
      </c>
      <c r="B5174">
        <f t="shared" si="727"/>
        <v>8</v>
      </c>
      <c r="C5174" s="1">
        <f t="shared" si="734"/>
        <v>41855.124999987478</v>
      </c>
      <c r="D5174" s="7">
        <v>0</v>
      </c>
      <c r="E5174" s="7"/>
      <c r="G5174">
        <v>44.53</v>
      </c>
      <c r="H5174" s="12">
        <v>145.10978583168412</v>
      </c>
      <c r="I5174" s="13">
        <f>$D$2*tarifas!$D$12/24</f>
        <v>1.4541666666666666</v>
      </c>
      <c r="J5174" s="13" t="e">
        <f>VLOOKUP(E5174&amp;" "&amp;F5174,tarifas!$A$13:$D$20,4,FALSE)*H5174</f>
        <v>#N/A</v>
      </c>
      <c r="K5174" s="13">
        <f>IF(F5174="COD1",tarifas!$D$11*(SUMIFS($H$11:$H$8770,$F$11:$F$8770,"=COD1",$B$11:$B$8770,"="&amp;B5174)/COUNTIFS($F$11:$F$8770,"=COD1",$B$11:$B$8770,"="&amp;B5174))/COUNTIFS($A$11:$A$8770,"="&amp;A5174,$F$11:$F$8770,"=COD1"),0)</f>
        <v>0</v>
      </c>
      <c r="L5174" s="13" t="e">
        <f>(VLOOKUP(F5174,tarifas!$C$7:$D$10,2,FALSE)+tarifas!$D$21)*datos!H5174</f>
        <v>#N/A</v>
      </c>
      <c r="M5174">
        <v>0</v>
      </c>
      <c r="N5174" s="13" t="e">
        <f t="shared" si="728"/>
        <v>#N/A</v>
      </c>
      <c r="O5174">
        <f t="shared" si="729"/>
        <v>0</v>
      </c>
      <c r="P5174" s="12">
        <f t="shared" si="730"/>
        <v>145.10978583168412</v>
      </c>
      <c r="Q5174">
        <f t="shared" si="731"/>
        <v>0</v>
      </c>
      <c r="R5174">
        <f>$D$2*tarifas!$D$12/24</f>
        <v>1.4541666666666666</v>
      </c>
      <c r="S5174" t="e">
        <f>VLOOKUP(E5174&amp;" "&amp;F5174,tarifas!$A$13:$D$20,4,FALSE)*P5174</f>
        <v>#N/A</v>
      </c>
      <c r="T5174">
        <f>IF(F5174="COD1",tarifas!$D$11*(SUMIFS($P$11:$P$8770,$F$11:$F$8770,"=COD1",$B$11:$B$8770,"="&amp;B5174)/COUNTIFS($F$11:$F$8770,"=COD1",$B$11:$B$8770,"="&amp;B5174))/COUNTIFS($A$11:$A$8770,"="&amp;A5174,$F$11:$F$8770,"=COD1"),0)</f>
        <v>0</v>
      </c>
      <c r="U5174" t="e">
        <f>(VLOOKUP(F5174,tarifas!$C$7:$D$10,2,FALSE)+tarifas!$D$21)*datos!P5174</f>
        <v>#N/A</v>
      </c>
      <c r="V5174" t="e">
        <f t="shared" si="732"/>
        <v>#N/A</v>
      </c>
      <c r="W5174">
        <f t="shared" si="733"/>
        <v>0</v>
      </c>
    </row>
    <row r="5175" spans="1:23" x14ac:dyDescent="0.25">
      <c r="A5175">
        <f t="shared" si="726"/>
        <v>213</v>
      </c>
      <c r="B5175">
        <f t="shared" si="727"/>
        <v>8</v>
      </c>
      <c r="C5175" s="1">
        <f t="shared" si="734"/>
        <v>41855.166666654142</v>
      </c>
      <c r="D5175" s="7">
        <v>0</v>
      </c>
      <c r="E5175" s="7"/>
      <c r="G5175">
        <v>44.58</v>
      </c>
      <c r="H5175" s="12">
        <v>146.90946935089659</v>
      </c>
      <c r="I5175" s="13">
        <f>$D$2*tarifas!$D$12/24</f>
        <v>1.4541666666666666</v>
      </c>
      <c r="J5175" s="13" t="e">
        <f>VLOOKUP(E5175&amp;" "&amp;F5175,tarifas!$A$13:$D$20,4,FALSE)*H5175</f>
        <v>#N/A</v>
      </c>
      <c r="K5175" s="13">
        <f>IF(F5175="COD1",tarifas!$D$11*(SUMIFS($H$11:$H$8770,$F$11:$F$8770,"=COD1",$B$11:$B$8770,"="&amp;B5175)/COUNTIFS($F$11:$F$8770,"=COD1",$B$11:$B$8770,"="&amp;B5175))/COUNTIFS($A$11:$A$8770,"="&amp;A5175,$F$11:$F$8770,"=COD1"),0)</f>
        <v>0</v>
      </c>
      <c r="L5175" s="13" t="e">
        <f>(VLOOKUP(F5175,tarifas!$C$7:$D$10,2,FALSE)+tarifas!$D$21)*datos!H5175</f>
        <v>#N/A</v>
      </c>
      <c r="M5175">
        <v>0</v>
      </c>
      <c r="N5175" s="13" t="e">
        <f t="shared" si="728"/>
        <v>#N/A</v>
      </c>
      <c r="O5175">
        <f t="shared" si="729"/>
        <v>0</v>
      </c>
      <c r="P5175" s="12">
        <f t="shared" si="730"/>
        <v>146.90946935089659</v>
      </c>
      <c r="Q5175">
        <f t="shared" si="731"/>
        <v>0</v>
      </c>
      <c r="R5175">
        <f>$D$2*tarifas!$D$12/24</f>
        <v>1.4541666666666666</v>
      </c>
      <c r="S5175" t="e">
        <f>VLOOKUP(E5175&amp;" "&amp;F5175,tarifas!$A$13:$D$20,4,FALSE)*P5175</f>
        <v>#N/A</v>
      </c>
      <c r="T5175">
        <f>IF(F5175="COD1",tarifas!$D$11*(SUMIFS($P$11:$P$8770,$F$11:$F$8770,"=COD1",$B$11:$B$8770,"="&amp;B5175)/COUNTIFS($F$11:$F$8770,"=COD1",$B$11:$B$8770,"="&amp;B5175))/COUNTIFS($A$11:$A$8770,"="&amp;A5175,$F$11:$F$8770,"=COD1"),0)</f>
        <v>0</v>
      </c>
      <c r="U5175" t="e">
        <f>(VLOOKUP(F5175,tarifas!$C$7:$D$10,2,FALSE)+tarifas!$D$21)*datos!P5175</f>
        <v>#N/A</v>
      </c>
      <c r="V5175" t="e">
        <f t="shared" si="732"/>
        <v>#N/A</v>
      </c>
      <c r="W5175">
        <f t="shared" si="733"/>
        <v>0</v>
      </c>
    </row>
    <row r="5176" spans="1:23" x14ac:dyDescent="0.25">
      <c r="A5176">
        <f t="shared" si="726"/>
        <v>213</v>
      </c>
      <c r="B5176">
        <f t="shared" si="727"/>
        <v>8</v>
      </c>
      <c r="C5176" s="1">
        <f t="shared" si="734"/>
        <v>41855.208333320807</v>
      </c>
      <c r="D5176" s="7">
        <v>0</v>
      </c>
      <c r="E5176" s="7"/>
      <c r="G5176">
        <v>50</v>
      </c>
      <c r="H5176" s="12">
        <v>142.84236140918949</v>
      </c>
      <c r="I5176" s="13">
        <f>$D$2*tarifas!$D$12/24</f>
        <v>1.4541666666666666</v>
      </c>
      <c r="J5176" s="13" t="e">
        <f>VLOOKUP(E5176&amp;" "&amp;F5176,tarifas!$A$13:$D$20,4,FALSE)*H5176</f>
        <v>#N/A</v>
      </c>
      <c r="K5176" s="13">
        <f>IF(F5176="COD1",tarifas!$D$11*(SUMIFS($H$11:$H$8770,$F$11:$F$8770,"=COD1",$B$11:$B$8770,"="&amp;B5176)/COUNTIFS($F$11:$F$8770,"=COD1",$B$11:$B$8770,"="&amp;B5176))/COUNTIFS($A$11:$A$8770,"="&amp;A5176,$F$11:$F$8770,"=COD1"),0)</f>
        <v>0</v>
      </c>
      <c r="L5176" s="13" t="e">
        <f>(VLOOKUP(F5176,tarifas!$C$7:$D$10,2,FALSE)+tarifas!$D$21)*datos!H5176</f>
        <v>#N/A</v>
      </c>
      <c r="M5176">
        <v>2.91947</v>
      </c>
      <c r="N5176" s="13" t="e">
        <f t="shared" si="728"/>
        <v>#N/A</v>
      </c>
      <c r="O5176">
        <f t="shared" si="729"/>
        <v>2.91947</v>
      </c>
      <c r="P5176" s="12">
        <f t="shared" si="730"/>
        <v>139.9228914091895</v>
      </c>
      <c r="Q5176">
        <f t="shared" si="731"/>
        <v>0</v>
      </c>
      <c r="R5176">
        <f>$D$2*tarifas!$D$12/24</f>
        <v>1.4541666666666666</v>
      </c>
      <c r="S5176" t="e">
        <f>VLOOKUP(E5176&amp;" "&amp;F5176,tarifas!$A$13:$D$20,4,FALSE)*P5176</f>
        <v>#N/A</v>
      </c>
      <c r="T5176">
        <f>IF(F5176="COD1",tarifas!$D$11*(SUMIFS($P$11:$P$8770,$F$11:$F$8770,"=COD1",$B$11:$B$8770,"="&amp;B5176)/COUNTIFS($F$11:$F$8770,"=COD1",$B$11:$B$8770,"="&amp;B5176))/COUNTIFS($A$11:$A$8770,"="&amp;A5176,$F$11:$F$8770,"=COD1"),0)</f>
        <v>0</v>
      </c>
      <c r="U5176" t="e">
        <f>(VLOOKUP(F5176,tarifas!$C$7:$D$10,2,FALSE)+tarifas!$D$21)*datos!P5176</f>
        <v>#N/A</v>
      </c>
      <c r="V5176" t="e">
        <f t="shared" si="732"/>
        <v>#N/A</v>
      </c>
      <c r="W5176">
        <f t="shared" si="733"/>
        <v>0</v>
      </c>
    </row>
    <row r="5177" spans="1:23" x14ac:dyDescent="0.25">
      <c r="A5177">
        <f t="shared" si="726"/>
        <v>213</v>
      </c>
      <c r="B5177">
        <f t="shared" si="727"/>
        <v>8</v>
      </c>
      <c r="C5177" s="1">
        <f t="shared" si="734"/>
        <v>41855.249999987471</v>
      </c>
      <c r="D5177" s="7">
        <v>6.4393939393939403</v>
      </c>
      <c r="E5177" s="7"/>
      <c r="G5177">
        <v>54.87</v>
      </c>
      <c r="H5177" s="12">
        <v>136.6165633581281</v>
      </c>
      <c r="I5177" s="13">
        <f>$D$2*tarifas!$D$12/24</f>
        <v>1.4541666666666666</v>
      </c>
      <c r="J5177" s="13" t="e">
        <f>VLOOKUP(E5177&amp;" "&amp;F5177,tarifas!$A$13:$D$20,4,FALSE)*H5177</f>
        <v>#N/A</v>
      </c>
      <c r="K5177" s="13">
        <f>IF(F5177="COD1",tarifas!$D$11*(SUMIFS($H$11:$H$8770,$F$11:$F$8770,"=COD1",$B$11:$B$8770,"="&amp;B5177)/COUNTIFS($F$11:$F$8770,"=COD1",$B$11:$B$8770,"="&amp;B5177))/COUNTIFS($A$11:$A$8770,"="&amp;A5177,$F$11:$F$8770,"=COD1"),0)</f>
        <v>0</v>
      </c>
      <c r="L5177" s="13" t="e">
        <f>(VLOOKUP(F5177,tarifas!$C$7:$D$10,2,FALSE)+tarifas!$D$21)*datos!H5177</f>
        <v>#N/A</v>
      </c>
      <c r="M5177">
        <v>32.684849999999997</v>
      </c>
      <c r="N5177" s="13" t="e">
        <f t="shared" si="728"/>
        <v>#N/A</v>
      </c>
      <c r="O5177">
        <f t="shared" si="729"/>
        <v>32.684849999999997</v>
      </c>
      <c r="P5177" s="12">
        <f t="shared" si="730"/>
        <v>103.93171335812811</v>
      </c>
      <c r="Q5177">
        <f t="shared" si="731"/>
        <v>0</v>
      </c>
      <c r="R5177">
        <f>$D$2*tarifas!$D$12/24</f>
        <v>1.4541666666666666</v>
      </c>
      <c r="S5177" t="e">
        <f>VLOOKUP(E5177&amp;" "&amp;F5177,tarifas!$A$13:$D$20,4,FALSE)*P5177</f>
        <v>#N/A</v>
      </c>
      <c r="T5177">
        <f>IF(F5177="COD1",tarifas!$D$11*(SUMIFS($P$11:$P$8770,$F$11:$F$8770,"=COD1",$B$11:$B$8770,"="&amp;B5177)/COUNTIFS($F$11:$F$8770,"=COD1",$B$11:$B$8770,"="&amp;B5177))/COUNTIFS($A$11:$A$8770,"="&amp;A5177,$F$11:$F$8770,"=COD1"),0)</f>
        <v>0</v>
      </c>
      <c r="U5177" t="e">
        <f>(VLOOKUP(F5177,tarifas!$C$7:$D$10,2,FALSE)+tarifas!$D$21)*datos!P5177</f>
        <v>#N/A</v>
      </c>
      <c r="V5177" t="e">
        <f t="shared" si="732"/>
        <v>#N/A</v>
      </c>
      <c r="W5177">
        <f t="shared" si="733"/>
        <v>0</v>
      </c>
    </row>
    <row r="5178" spans="1:23" x14ac:dyDescent="0.25">
      <c r="A5178">
        <f t="shared" si="726"/>
        <v>213</v>
      </c>
      <c r="B5178">
        <f t="shared" si="727"/>
        <v>8</v>
      </c>
      <c r="C5178" s="1">
        <f t="shared" si="734"/>
        <v>41855.291666654135</v>
      </c>
      <c r="D5178" s="7">
        <v>76.757575757575765</v>
      </c>
      <c r="E5178" s="7"/>
      <c r="G5178">
        <v>57.65</v>
      </c>
      <c r="H5178" s="12">
        <v>185.59025461319817</v>
      </c>
      <c r="I5178" s="13">
        <f>$D$2*tarifas!$D$12/24</f>
        <v>1.4541666666666666</v>
      </c>
      <c r="J5178" s="13" t="e">
        <f>VLOOKUP(E5178&amp;" "&amp;F5178,tarifas!$A$13:$D$20,4,FALSE)*H5178</f>
        <v>#N/A</v>
      </c>
      <c r="K5178" s="13">
        <f>IF(F5178="COD1",tarifas!$D$11*(SUMIFS($H$11:$H$8770,$F$11:$F$8770,"=COD1",$B$11:$B$8770,"="&amp;B5178)/COUNTIFS($F$11:$F$8770,"=COD1",$B$11:$B$8770,"="&amp;B5178))/COUNTIFS($A$11:$A$8770,"="&amp;A5178,$F$11:$F$8770,"=COD1"),0)</f>
        <v>0</v>
      </c>
      <c r="L5178" s="13" t="e">
        <f>(VLOOKUP(F5178,tarifas!$C$7:$D$10,2,FALSE)+tarifas!$D$21)*datos!H5178</f>
        <v>#N/A</v>
      </c>
      <c r="M5178">
        <v>164.22079000000002</v>
      </c>
      <c r="N5178" s="13" t="e">
        <f t="shared" si="728"/>
        <v>#N/A</v>
      </c>
      <c r="O5178">
        <f t="shared" si="729"/>
        <v>164.22079000000002</v>
      </c>
      <c r="P5178" s="12">
        <f t="shared" si="730"/>
        <v>21.369464613198147</v>
      </c>
      <c r="Q5178">
        <f t="shared" si="731"/>
        <v>0</v>
      </c>
      <c r="R5178">
        <f>$D$2*tarifas!$D$12/24</f>
        <v>1.4541666666666666</v>
      </c>
      <c r="S5178" t="e">
        <f>VLOOKUP(E5178&amp;" "&amp;F5178,tarifas!$A$13:$D$20,4,FALSE)*P5178</f>
        <v>#N/A</v>
      </c>
      <c r="T5178">
        <f>IF(F5178="COD1",tarifas!$D$11*(SUMIFS($P$11:$P$8770,$F$11:$F$8770,"=COD1",$B$11:$B$8770,"="&amp;B5178)/COUNTIFS($F$11:$F$8770,"=COD1",$B$11:$B$8770,"="&amp;B5178))/COUNTIFS($A$11:$A$8770,"="&amp;A5178,$F$11:$F$8770,"=COD1"),0)</f>
        <v>0</v>
      </c>
      <c r="U5178" t="e">
        <f>(VLOOKUP(F5178,tarifas!$C$7:$D$10,2,FALSE)+tarifas!$D$21)*datos!P5178</f>
        <v>#N/A</v>
      </c>
      <c r="V5178" t="e">
        <f t="shared" si="732"/>
        <v>#N/A</v>
      </c>
      <c r="W5178">
        <f t="shared" si="733"/>
        <v>0</v>
      </c>
    </row>
    <row r="5179" spans="1:23" x14ac:dyDescent="0.25">
      <c r="A5179">
        <f t="shared" si="726"/>
        <v>213</v>
      </c>
      <c r="B5179">
        <f t="shared" si="727"/>
        <v>8</v>
      </c>
      <c r="C5179" s="1">
        <f t="shared" si="734"/>
        <v>41855.333333320799</v>
      </c>
      <c r="D5179" s="7">
        <v>206.31818181818184</v>
      </c>
      <c r="E5179" s="7"/>
      <c r="G5179">
        <v>58</v>
      </c>
      <c r="H5179" s="12">
        <v>288.67873741487062</v>
      </c>
      <c r="I5179" s="13">
        <f>$D$2*tarifas!$D$12/24</f>
        <v>1.4541666666666666</v>
      </c>
      <c r="J5179" s="13" t="e">
        <f>VLOOKUP(E5179&amp;" "&amp;F5179,tarifas!$A$13:$D$20,4,FALSE)*H5179</f>
        <v>#N/A</v>
      </c>
      <c r="K5179" s="13">
        <f>IF(F5179="COD1",tarifas!$D$11*(SUMIFS($H$11:$H$8770,$F$11:$F$8770,"=COD1",$B$11:$B$8770,"="&amp;B5179)/COUNTIFS($F$11:$F$8770,"=COD1",$B$11:$B$8770,"="&amp;B5179))/COUNTIFS($A$11:$A$8770,"="&amp;A5179,$F$11:$F$8770,"=COD1"),0)</f>
        <v>0</v>
      </c>
      <c r="L5179" s="13" t="e">
        <f>(VLOOKUP(F5179,tarifas!$C$7:$D$10,2,FALSE)+tarifas!$D$21)*datos!H5179</f>
        <v>#N/A</v>
      </c>
      <c r="M5179">
        <v>293.86041</v>
      </c>
      <c r="N5179" s="13" t="e">
        <f t="shared" si="728"/>
        <v>#N/A</v>
      </c>
      <c r="O5179">
        <f t="shared" si="729"/>
        <v>288.67873741487062</v>
      </c>
      <c r="P5179" s="12">
        <f t="shared" si="730"/>
        <v>0</v>
      </c>
      <c r="Q5179">
        <f t="shared" si="731"/>
        <v>5.1816725851293768</v>
      </c>
      <c r="R5179">
        <f>$D$2*tarifas!$D$12/24</f>
        <v>1.4541666666666666</v>
      </c>
      <c r="S5179" t="e">
        <f>VLOOKUP(E5179&amp;" "&amp;F5179,tarifas!$A$13:$D$20,4,FALSE)*P5179</f>
        <v>#N/A</v>
      </c>
      <c r="T5179">
        <f>IF(F5179="COD1",tarifas!$D$11*(SUMIFS($P$11:$P$8770,$F$11:$F$8770,"=COD1",$B$11:$B$8770,"="&amp;B5179)/COUNTIFS($F$11:$F$8770,"=COD1",$B$11:$B$8770,"="&amp;B5179))/COUNTIFS($A$11:$A$8770,"="&amp;A5179,$F$11:$F$8770,"=COD1"),0)</f>
        <v>0</v>
      </c>
      <c r="U5179" t="e">
        <f>(VLOOKUP(F5179,tarifas!$C$7:$D$10,2,FALSE)+tarifas!$D$21)*datos!P5179</f>
        <v>#N/A</v>
      </c>
      <c r="V5179" t="e">
        <f t="shared" si="732"/>
        <v>#N/A</v>
      </c>
      <c r="W5179">
        <f t="shared" si="733"/>
        <v>0.2704833089437535</v>
      </c>
    </row>
    <row r="5180" spans="1:23" x14ac:dyDescent="0.25">
      <c r="A5180">
        <f t="shared" si="726"/>
        <v>213</v>
      </c>
      <c r="B5180">
        <f t="shared" si="727"/>
        <v>8</v>
      </c>
      <c r="C5180" s="1">
        <f t="shared" si="734"/>
        <v>41855.374999987464</v>
      </c>
      <c r="D5180" s="7">
        <v>303.16666666666669</v>
      </c>
      <c r="E5180" s="7"/>
      <c r="G5180">
        <v>59.68</v>
      </c>
      <c r="H5180" s="12">
        <v>420.79147074478976</v>
      </c>
      <c r="I5180" s="13">
        <f>$D$2*tarifas!$D$12/24</f>
        <v>1.4541666666666666</v>
      </c>
      <c r="J5180" s="13" t="e">
        <f>VLOOKUP(E5180&amp;" "&amp;F5180,tarifas!$A$13:$D$20,4,FALSE)*H5180</f>
        <v>#N/A</v>
      </c>
      <c r="K5180" s="13">
        <f>IF(F5180="COD1",tarifas!$D$11*(SUMIFS($H$11:$H$8770,$F$11:$F$8770,"=COD1",$B$11:$B$8770,"="&amp;B5180)/COUNTIFS($F$11:$F$8770,"=COD1",$B$11:$B$8770,"="&amp;B5180))/COUNTIFS($A$11:$A$8770,"="&amp;A5180,$F$11:$F$8770,"=COD1"),0)</f>
        <v>0</v>
      </c>
      <c r="L5180" s="13" t="e">
        <f>(VLOOKUP(F5180,tarifas!$C$7:$D$10,2,FALSE)+tarifas!$D$21)*datos!H5180</f>
        <v>#N/A</v>
      </c>
      <c r="M5180">
        <v>391.36010999999996</v>
      </c>
      <c r="N5180" s="13" t="e">
        <f t="shared" si="728"/>
        <v>#N/A</v>
      </c>
      <c r="O5180">
        <f t="shared" si="729"/>
        <v>391.36010999999996</v>
      </c>
      <c r="P5180" s="12">
        <f t="shared" si="730"/>
        <v>29.431360744789799</v>
      </c>
      <c r="Q5180">
        <f t="shared" si="731"/>
        <v>0</v>
      </c>
      <c r="R5180">
        <f>$D$2*tarifas!$D$12/24</f>
        <v>1.4541666666666666</v>
      </c>
      <c r="S5180" t="e">
        <f>VLOOKUP(E5180&amp;" "&amp;F5180,tarifas!$A$13:$D$20,4,FALSE)*P5180</f>
        <v>#N/A</v>
      </c>
      <c r="T5180">
        <f>IF(F5180="COD1",tarifas!$D$11*(SUMIFS($P$11:$P$8770,$F$11:$F$8770,"=COD1",$B$11:$B$8770,"="&amp;B5180)/COUNTIFS($F$11:$F$8770,"=COD1",$B$11:$B$8770,"="&amp;B5180))/COUNTIFS($A$11:$A$8770,"="&amp;A5180,$F$11:$F$8770,"=COD1"),0)</f>
        <v>0</v>
      </c>
      <c r="U5180" t="e">
        <f>(VLOOKUP(F5180,tarifas!$C$7:$D$10,2,FALSE)+tarifas!$D$21)*datos!P5180</f>
        <v>#N/A</v>
      </c>
      <c r="V5180" t="e">
        <f t="shared" si="732"/>
        <v>#N/A</v>
      </c>
      <c r="W5180">
        <f t="shared" si="733"/>
        <v>0</v>
      </c>
    </row>
    <row r="5181" spans="1:23" x14ac:dyDescent="0.25">
      <c r="A5181">
        <f t="shared" si="726"/>
        <v>213</v>
      </c>
      <c r="B5181">
        <f t="shared" si="727"/>
        <v>8</v>
      </c>
      <c r="C5181" s="1">
        <f t="shared" si="734"/>
        <v>41855.416666654128</v>
      </c>
      <c r="D5181" s="7">
        <v>344.63636363636368</v>
      </c>
      <c r="E5181" s="7"/>
      <c r="G5181">
        <v>61.36</v>
      </c>
      <c r="H5181" s="12">
        <v>456.29265506507204</v>
      </c>
      <c r="I5181" s="13">
        <f>$D$2*tarifas!$D$12/24</f>
        <v>1.4541666666666666</v>
      </c>
      <c r="J5181" s="13" t="e">
        <f>VLOOKUP(E5181&amp;" "&amp;F5181,tarifas!$A$13:$D$20,4,FALSE)*H5181</f>
        <v>#N/A</v>
      </c>
      <c r="K5181" s="13">
        <f>IF(F5181="COD1",tarifas!$D$11*(SUMIFS($H$11:$H$8770,$F$11:$F$8770,"=COD1",$B$11:$B$8770,"="&amp;B5181)/COUNTIFS($F$11:$F$8770,"=COD1",$B$11:$B$8770,"="&amp;B5181))/COUNTIFS($A$11:$A$8770,"="&amp;A5181,$F$11:$F$8770,"=COD1"),0)</f>
        <v>0</v>
      </c>
      <c r="L5181" s="13" t="e">
        <f>(VLOOKUP(F5181,tarifas!$C$7:$D$10,2,FALSE)+tarifas!$D$21)*datos!H5181</f>
        <v>#N/A</v>
      </c>
      <c r="M5181">
        <v>458.75637</v>
      </c>
      <c r="N5181" s="13" t="e">
        <f t="shared" si="728"/>
        <v>#N/A</v>
      </c>
      <c r="O5181">
        <f t="shared" si="729"/>
        <v>456.29265506507204</v>
      </c>
      <c r="P5181" s="12">
        <f t="shared" si="730"/>
        <v>0</v>
      </c>
      <c r="Q5181">
        <f t="shared" si="731"/>
        <v>2.4637149349279639</v>
      </c>
      <c r="R5181">
        <f>$D$2*tarifas!$D$12/24</f>
        <v>1.4541666666666666</v>
      </c>
      <c r="S5181" t="e">
        <f>VLOOKUP(E5181&amp;" "&amp;F5181,tarifas!$A$13:$D$20,4,FALSE)*P5181</f>
        <v>#N/A</v>
      </c>
      <c r="T5181">
        <f>IF(F5181="COD1",tarifas!$D$11*(SUMIFS($P$11:$P$8770,$F$11:$F$8770,"=COD1",$B$11:$B$8770,"="&amp;B5181)/COUNTIFS($F$11:$F$8770,"=COD1",$B$11:$B$8770,"="&amp;B5181))/COUNTIFS($A$11:$A$8770,"="&amp;A5181,$F$11:$F$8770,"=COD1"),0)</f>
        <v>0</v>
      </c>
      <c r="U5181" t="e">
        <f>(VLOOKUP(F5181,tarifas!$C$7:$D$10,2,FALSE)+tarifas!$D$21)*datos!P5181</f>
        <v>#N/A</v>
      </c>
      <c r="V5181" t="e">
        <f t="shared" si="732"/>
        <v>#N/A</v>
      </c>
      <c r="W5181">
        <f t="shared" si="733"/>
        <v>0.1360561935664619</v>
      </c>
    </row>
    <row r="5182" spans="1:23" x14ac:dyDescent="0.25">
      <c r="A5182">
        <f t="shared" si="726"/>
        <v>213</v>
      </c>
      <c r="B5182">
        <f t="shared" si="727"/>
        <v>8</v>
      </c>
      <c r="C5182" s="1">
        <f t="shared" si="734"/>
        <v>41855.458333320792</v>
      </c>
      <c r="D5182" s="7">
        <v>660.16666666666663</v>
      </c>
      <c r="E5182" s="7"/>
      <c r="G5182">
        <v>61.36</v>
      </c>
      <c r="H5182" s="12">
        <v>405.20111615330774</v>
      </c>
      <c r="I5182" s="13">
        <f>$D$2*tarifas!$D$12/24</f>
        <v>1.4541666666666666</v>
      </c>
      <c r="J5182" s="13" t="e">
        <f>VLOOKUP(E5182&amp;" "&amp;F5182,tarifas!$A$13:$D$20,4,FALSE)*H5182</f>
        <v>#N/A</v>
      </c>
      <c r="K5182" s="13">
        <f>IF(F5182="COD1",tarifas!$D$11*(SUMIFS($H$11:$H$8770,$F$11:$F$8770,"=COD1",$B$11:$B$8770,"="&amp;B5182)/COUNTIFS($F$11:$F$8770,"=COD1",$B$11:$B$8770,"="&amp;B5182))/COUNTIFS($A$11:$A$8770,"="&amp;A5182,$F$11:$F$8770,"=COD1"),0)</f>
        <v>0</v>
      </c>
      <c r="L5182" s="13" t="e">
        <f>(VLOOKUP(F5182,tarifas!$C$7:$D$10,2,FALSE)+tarifas!$D$21)*datos!H5182</f>
        <v>#N/A</v>
      </c>
      <c r="M5182">
        <v>498.14782000000002</v>
      </c>
      <c r="N5182" s="13" t="e">
        <f t="shared" si="728"/>
        <v>#N/A</v>
      </c>
      <c r="O5182">
        <f t="shared" si="729"/>
        <v>405.20111615330774</v>
      </c>
      <c r="P5182" s="12">
        <f t="shared" si="730"/>
        <v>0</v>
      </c>
      <c r="Q5182">
        <f t="shared" si="731"/>
        <v>92.946703846692287</v>
      </c>
      <c r="R5182">
        <f>$D$2*tarifas!$D$12/24</f>
        <v>1.4541666666666666</v>
      </c>
      <c r="S5182" t="e">
        <f>VLOOKUP(E5182&amp;" "&amp;F5182,tarifas!$A$13:$D$20,4,FALSE)*P5182</f>
        <v>#N/A</v>
      </c>
      <c r="T5182">
        <f>IF(F5182="COD1",tarifas!$D$11*(SUMIFS($P$11:$P$8770,$F$11:$F$8770,"=COD1",$B$11:$B$8770,"="&amp;B5182)/COUNTIFS($F$11:$F$8770,"=COD1",$B$11:$B$8770,"="&amp;B5182))/COUNTIFS($A$11:$A$8770,"="&amp;A5182,$F$11:$F$8770,"=COD1"),0)</f>
        <v>0</v>
      </c>
      <c r="U5182" t="e">
        <f>(VLOOKUP(F5182,tarifas!$C$7:$D$10,2,FALSE)+tarifas!$D$21)*datos!P5182</f>
        <v>#N/A</v>
      </c>
      <c r="V5182" t="e">
        <f t="shared" si="732"/>
        <v>#N/A</v>
      </c>
      <c r="W5182">
        <f t="shared" si="733"/>
        <v>5.1328887732297348</v>
      </c>
    </row>
    <row r="5183" spans="1:23" x14ac:dyDescent="0.25">
      <c r="A5183">
        <f t="shared" si="726"/>
        <v>213</v>
      </c>
      <c r="B5183">
        <f t="shared" si="727"/>
        <v>8</v>
      </c>
      <c r="C5183" s="1">
        <f t="shared" si="734"/>
        <v>41855.499999987456</v>
      </c>
      <c r="D5183" s="7">
        <v>686.69696969696975</v>
      </c>
      <c r="E5183" s="7"/>
      <c r="G5183">
        <v>61.36</v>
      </c>
      <c r="H5183" s="12">
        <v>373.5238453063842</v>
      </c>
      <c r="I5183" s="13">
        <f>$D$2*tarifas!$D$12/24</f>
        <v>1.4541666666666666</v>
      </c>
      <c r="J5183" s="13" t="e">
        <f>VLOOKUP(E5183&amp;" "&amp;F5183,tarifas!$A$13:$D$20,4,FALSE)*H5183</f>
        <v>#N/A</v>
      </c>
      <c r="K5183" s="13">
        <f>IF(F5183="COD1",tarifas!$D$11*(SUMIFS($H$11:$H$8770,$F$11:$F$8770,"=COD1",$B$11:$B$8770,"="&amp;B5183)/COUNTIFS($F$11:$F$8770,"=COD1",$B$11:$B$8770,"="&amp;B5183))/COUNTIFS($A$11:$A$8770,"="&amp;A5183,$F$11:$F$8770,"=COD1"),0)</f>
        <v>0</v>
      </c>
      <c r="L5183" s="13" t="e">
        <f>(VLOOKUP(F5183,tarifas!$C$7:$D$10,2,FALSE)+tarifas!$D$21)*datos!H5183</f>
        <v>#N/A</v>
      </c>
      <c r="M5183">
        <v>504.72540000000004</v>
      </c>
      <c r="N5183" s="13" t="e">
        <f t="shared" si="728"/>
        <v>#N/A</v>
      </c>
      <c r="O5183">
        <f t="shared" si="729"/>
        <v>373.5238453063842</v>
      </c>
      <c r="P5183" s="12">
        <f t="shared" si="730"/>
        <v>0</v>
      </c>
      <c r="Q5183">
        <f t="shared" si="731"/>
        <v>131.20155469361583</v>
      </c>
      <c r="R5183">
        <f>$D$2*tarifas!$D$12/24</f>
        <v>1.4541666666666666</v>
      </c>
      <c r="S5183" t="e">
        <f>VLOOKUP(E5183&amp;" "&amp;F5183,tarifas!$A$13:$D$20,4,FALSE)*P5183</f>
        <v>#N/A</v>
      </c>
      <c r="T5183">
        <f>IF(F5183="COD1",tarifas!$D$11*(SUMIFS($P$11:$P$8770,$F$11:$F$8770,"=COD1",$B$11:$B$8770,"="&amp;B5183)/COUNTIFS($F$11:$F$8770,"=COD1",$B$11:$B$8770,"="&amp;B5183))/COUNTIFS($A$11:$A$8770,"="&amp;A5183,$F$11:$F$8770,"=COD1"),0)</f>
        <v>0</v>
      </c>
      <c r="U5183" t="e">
        <f>(VLOOKUP(F5183,tarifas!$C$7:$D$10,2,FALSE)+tarifas!$D$21)*datos!P5183</f>
        <v>#N/A</v>
      </c>
      <c r="V5183" t="e">
        <f t="shared" si="732"/>
        <v>#N/A</v>
      </c>
      <c r="W5183">
        <f t="shared" si="733"/>
        <v>7.2454746564002415</v>
      </c>
    </row>
    <row r="5184" spans="1:23" x14ac:dyDescent="0.25">
      <c r="A5184">
        <f t="shared" si="726"/>
        <v>213</v>
      </c>
      <c r="B5184">
        <f t="shared" si="727"/>
        <v>8</v>
      </c>
      <c r="C5184" s="1">
        <f t="shared" si="734"/>
        <v>41855.54166665412</v>
      </c>
      <c r="D5184" s="7">
        <v>693.39393939393949</v>
      </c>
      <c r="E5184" s="7"/>
      <c r="G5184">
        <v>58</v>
      </c>
      <c r="H5184" s="12">
        <v>438.48775774692558</v>
      </c>
      <c r="I5184" s="13">
        <f>$D$2*tarifas!$D$12/24</f>
        <v>1.4541666666666666</v>
      </c>
      <c r="J5184" s="13" t="e">
        <f>VLOOKUP(E5184&amp;" "&amp;F5184,tarifas!$A$13:$D$20,4,FALSE)*H5184</f>
        <v>#N/A</v>
      </c>
      <c r="K5184" s="13">
        <f>IF(F5184="COD1",tarifas!$D$11*(SUMIFS($H$11:$H$8770,$F$11:$F$8770,"=COD1",$B$11:$B$8770,"="&amp;B5184)/COUNTIFS($F$11:$F$8770,"=COD1",$B$11:$B$8770,"="&amp;B5184))/COUNTIFS($A$11:$A$8770,"="&amp;A5184,$F$11:$F$8770,"=COD1"),0)</f>
        <v>0</v>
      </c>
      <c r="L5184" s="13" t="e">
        <f>(VLOOKUP(F5184,tarifas!$C$7:$D$10,2,FALSE)+tarifas!$D$21)*datos!H5184</f>
        <v>#N/A</v>
      </c>
      <c r="M5184">
        <v>198.52454999999998</v>
      </c>
      <c r="N5184" s="13" t="e">
        <f t="shared" si="728"/>
        <v>#N/A</v>
      </c>
      <c r="O5184">
        <f t="shared" si="729"/>
        <v>198.52454999999998</v>
      </c>
      <c r="P5184" s="12">
        <f t="shared" si="730"/>
        <v>239.9632077469256</v>
      </c>
      <c r="Q5184">
        <f t="shared" si="731"/>
        <v>0</v>
      </c>
      <c r="R5184">
        <f>$D$2*tarifas!$D$12/24</f>
        <v>1.4541666666666666</v>
      </c>
      <c r="S5184" t="e">
        <f>VLOOKUP(E5184&amp;" "&amp;F5184,tarifas!$A$13:$D$20,4,FALSE)*P5184</f>
        <v>#N/A</v>
      </c>
      <c r="T5184">
        <f>IF(F5184="COD1",tarifas!$D$11*(SUMIFS($P$11:$P$8770,$F$11:$F$8770,"=COD1",$B$11:$B$8770,"="&amp;B5184)/COUNTIFS($F$11:$F$8770,"=COD1",$B$11:$B$8770,"="&amp;B5184))/COUNTIFS($A$11:$A$8770,"="&amp;A5184,$F$11:$F$8770,"=COD1"),0)</f>
        <v>0</v>
      </c>
      <c r="U5184" t="e">
        <f>(VLOOKUP(F5184,tarifas!$C$7:$D$10,2,FALSE)+tarifas!$D$21)*datos!P5184</f>
        <v>#N/A</v>
      </c>
      <c r="V5184" t="e">
        <f t="shared" si="732"/>
        <v>#N/A</v>
      </c>
      <c r="W5184">
        <f t="shared" si="733"/>
        <v>0</v>
      </c>
    </row>
    <row r="5185" spans="1:23" x14ac:dyDescent="0.25">
      <c r="A5185">
        <f t="shared" si="726"/>
        <v>213</v>
      </c>
      <c r="B5185">
        <f t="shared" si="727"/>
        <v>8</v>
      </c>
      <c r="C5185" s="1">
        <f t="shared" si="734"/>
        <v>41855.583333320785</v>
      </c>
      <c r="D5185" s="7">
        <v>677.42424242424238</v>
      </c>
      <c r="E5185" s="7"/>
      <c r="G5185">
        <v>54.87</v>
      </c>
      <c r="H5185" s="12">
        <v>442.71208372029525</v>
      </c>
      <c r="I5185" s="13">
        <f>$D$2*tarifas!$D$12/24</f>
        <v>1.4541666666666666</v>
      </c>
      <c r="J5185" s="13" t="e">
        <f>VLOOKUP(E5185&amp;" "&amp;F5185,tarifas!$A$13:$D$20,4,FALSE)*H5185</f>
        <v>#N/A</v>
      </c>
      <c r="K5185" s="13">
        <f>IF(F5185="COD1",tarifas!$D$11*(SUMIFS($H$11:$H$8770,$F$11:$F$8770,"=COD1",$B$11:$B$8770,"="&amp;B5185)/COUNTIFS($F$11:$F$8770,"=COD1",$B$11:$B$8770,"="&amp;B5185))/COUNTIFS($A$11:$A$8770,"="&amp;A5185,$F$11:$F$8770,"=COD1"),0)</f>
        <v>0</v>
      </c>
      <c r="L5185" s="13" t="e">
        <f>(VLOOKUP(F5185,tarifas!$C$7:$D$10,2,FALSE)+tarifas!$D$21)*datos!H5185</f>
        <v>#N/A</v>
      </c>
      <c r="M5185">
        <v>429.65484000000004</v>
      </c>
      <c r="N5185" s="13" t="e">
        <f t="shared" si="728"/>
        <v>#N/A</v>
      </c>
      <c r="O5185">
        <f t="shared" si="729"/>
        <v>429.65484000000004</v>
      </c>
      <c r="P5185" s="12">
        <f t="shared" si="730"/>
        <v>13.057243720295219</v>
      </c>
      <c r="Q5185">
        <f t="shared" si="731"/>
        <v>0</v>
      </c>
      <c r="R5185">
        <f>$D$2*tarifas!$D$12/24</f>
        <v>1.4541666666666666</v>
      </c>
      <c r="S5185" t="e">
        <f>VLOOKUP(E5185&amp;" "&amp;F5185,tarifas!$A$13:$D$20,4,FALSE)*P5185</f>
        <v>#N/A</v>
      </c>
      <c r="T5185">
        <f>IF(F5185="COD1",tarifas!$D$11*(SUMIFS($P$11:$P$8770,$F$11:$F$8770,"=COD1",$B$11:$B$8770,"="&amp;B5185)/COUNTIFS($F$11:$F$8770,"=COD1",$B$11:$B$8770,"="&amp;B5185))/COUNTIFS($A$11:$A$8770,"="&amp;A5185,$F$11:$F$8770,"=COD1"),0)</f>
        <v>0</v>
      </c>
      <c r="U5185" t="e">
        <f>(VLOOKUP(F5185,tarifas!$C$7:$D$10,2,FALSE)+tarifas!$D$21)*datos!P5185</f>
        <v>#N/A</v>
      </c>
      <c r="V5185" t="e">
        <f t="shared" si="732"/>
        <v>#N/A</v>
      </c>
      <c r="W5185">
        <f t="shared" si="733"/>
        <v>0</v>
      </c>
    </row>
    <row r="5186" spans="1:23" x14ac:dyDescent="0.25">
      <c r="A5186">
        <f t="shared" si="726"/>
        <v>213</v>
      </c>
      <c r="B5186">
        <f t="shared" si="727"/>
        <v>8</v>
      </c>
      <c r="C5186" s="1">
        <f t="shared" si="734"/>
        <v>41855.624999987449</v>
      </c>
      <c r="D5186" s="7">
        <v>654.75757575757575</v>
      </c>
      <c r="E5186" s="7"/>
      <c r="G5186">
        <v>52.97</v>
      </c>
      <c r="H5186" s="12">
        <v>435.60343421564619</v>
      </c>
      <c r="I5186" s="13">
        <f>$D$2*tarifas!$D$12/24</f>
        <v>1.4541666666666666</v>
      </c>
      <c r="J5186" s="13" t="e">
        <f>VLOOKUP(E5186&amp;" "&amp;F5186,tarifas!$A$13:$D$20,4,FALSE)*H5186</f>
        <v>#N/A</v>
      </c>
      <c r="K5186" s="13">
        <f>IF(F5186="COD1",tarifas!$D$11*(SUMIFS($H$11:$H$8770,$F$11:$F$8770,"=COD1",$B$11:$B$8770,"="&amp;B5186)/COUNTIFS($F$11:$F$8770,"=COD1",$B$11:$B$8770,"="&amp;B5186))/COUNTIFS($A$11:$A$8770,"="&amp;A5186,$F$11:$F$8770,"=COD1"),0)</f>
        <v>0</v>
      </c>
      <c r="L5186" s="13" t="e">
        <f>(VLOOKUP(F5186,tarifas!$C$7:$D$10,2,FALSE)+tarifas!$D$21)*datos!H5186</f>
        <v>#N/A</v>
      </c>
      <c r="M5186">
        <v>342.47214000000002</v>
      </c>
      <c r="N5186" s="13" t="e">
        <f t="shared" si="728"/>
        <v>#N/A</v>
      </c>
      <c r="O5186">
        <f t="shared" si="729"/>
        <v>342.47214000000002</v>
      </c>
      <c r="P5186" s="12">
        <f t="shared" si="730"/>
        <v>93.131294215646165</v>
      </c>
      <c r="Q5186">
        <f t="shared" si="731"/>
        <v>0</v>
      </c>
      <c r="R5186">
        <f>$D$2*tarifas!$D$12/24</f>
        <v>1.4541666666666666</v>
      </c>
      <c r="S5186" t="e">
        <f>VLOOKUP(E5186&amp;" "&amp;F5186,tarifas!$A$13:$D$20,4,FALSE)*P5186</f>
        <v>#N/A</v>
      </c>
      <c r="T5186">
        <f>IF(F5186="COD1",tarifas!$D$11*(SUMIFS($P$11:$P$8770,$F$11:$F$8770,"=COD1",$B$11:$B$8770,"="&amp;B5186)/COUNTIFS($F$11:$F$8770,"=COD1",$B$11:$B$8770,"="&amp;B5186))/COUNTIFS($A$11:$A$8770,"="&amp;A5186,$F$11:$F$8770,"=COD1"),0)</f>
        <v>0</v>
      </c>
      <c r="U5186" t="e">
        <f>(VLOOKUP(F5186,tarifas!$C$7:$D$10,2,FALSE)+tarifas!$D$21)*datos!P5186</f>
        <v>#N/A</v>
      </c>
      <c r="V5186" t="e">
        <f t="shared" si="732"/>
        <v>#N/A</v>
      </c>
      <c r="W5186">
        <f t="shared" si="733"/>
        <v>0</v>
      </c>
    </row>
    <row r="5187" spans="1:23" x14ac:dyDescent="0.25">
      <c r="A5187">
        <f t="shared" si="726"/>
        <v>213</v>
      </c>
      <c r="B5187">
        <f t="shared" si="727"/>
        <v>8</v>
      </c>
      <c r="C5187" s="1">
        <f t="shared" si="734"/>
        <v>41855.666666654113</v>
      </c>
      <c r="D5187" s="7">
        <v>456.68181818181813</v>
      </c>
      <c r="E5187" s="7"/>
      <c r="G5187">
        <v>51.1</v>
      </c>
      <c r="H5187" s="12">
        <v>439.21255879260366</v>
      </c>
      <c r="I5187" s="13">
        <f>$D$2*tarifas!$D$12/24</f>
        <v>1.4541666666666666</v>
      </c>
      <c r="J5187" s="13" t="e">
        <f>VLOOKUP(E5187&amp;" "&amp;F5187,tarifas!$A$13:$D$20,4,FALSE)*H5187</f>
        <v>#N/A</v>
      </c>
      <c r="K5187" s="13">
        <f>IF(F5187="COD1",tarifas!$D$11*(SUMIFS($H$11:$H$8770,$F$11:$F$8770,"=COD1",$B$11:$B$8770,"="&amp;B5187)/COUNTIFS($F$11:$F$8770,"=COD1",$B$11:$B$8770,"="&amp;B5187))/COUNTIFS($A$11:$A$8770,"="&amp;A5187,$F$11:$F$8770,"=COD1"),0)</f>
        <v>0</v>
      </c>
      <c r="L5187" s="13" t="e">
        <f>(VLOOKUP(F5187,tarifas!$C$7:$D$10,2,FALSE)+tarifas!$D$21)*datos!H5187</f>
        <v>#N/A</v>
      </c>
      <c r="M5187">
        <v>223.72385</v>
      </c>
      <c r="N5187" s="13" t="e">
        <f t="shared" si="728"/>
        <v>#N/A</v>
      </c>
      <c r="O5187">
        <f t="shared" si="729"/>
        <v>223.72385</v>
      </c>
      <c r="P5187" s="12">
        <f t="shared" si="730"/>
        <v>215.48870879260366</v>
      </c>
      <c r="Q5187">
        <f t="shared" si="731"/>
        <v>0</v>
      </c>
      <c r="R5187">
        <f>$D$2*tarifas!$D$12/24</f>
        <v>1.4541666666666666</v>
      </c>
      <c r="S5187" t="e">
        <f>VLOOKUP(E5187&amp;" "&amp;F5187,tarifas!$A$13:$D$20,4,FALSE)*P5187</f>
        <v>#N/A</v>
      </c>
      <c r="T5187">
        <f>IF(F5187="COD1",tarifas!$D$11*(SUMIFS($P$11:$P$8770,$F$11:$F$8770,"=COD1",$B$11:$B$8770,"="&amp;B5187)/COUNTIFS($F$11:$F$8770,"=COD1",$B$11:$B$8770,"="&amp;B5187))/COUNTIFS($A$11:$A$8770,"="&amp;A5187,$F$11:$F$8770,"=COD1"),0)</f>
        <v>0</v>
      </c>
      <c r="U5187" t="e">
        <f>(VLOOKUP(F5187,tarifas!$C$7:$D$10,2,FALSE)+tarifas!$D$21)*datos!P5187</f>
        <v>#N/A</v>
      </c>
      <c r="V5187" t="e">
        <f t="shared" si="732"/>
        <v>#N/A</v>
      </c>
      <c r="W5187">
        <f t="shared" si="733"/>
        <v>0</v>
      </c>
    </row>
    <row r="5188" spans="1:23" x14ac:dyDescent="0.25">
      <c r="A5188">
        <f t="shared" si="726"/>
        <v>213</v>
      </c>
      <c r="B5188">
        <f t="shared" si="727"/>
        <v>8</v>
      </c>
      <c r="C5188" s="1">
        <f t="shared" si="734"/>
        <v>41855.708333320777</v>
      </c>
      <c r="D5188" s="7">
        <v>384.30303030303031</v>
      </c>
      <c r="E5188" s="7"/>
      <c r="G5188">
        <v>51.1</v>
      </c>
      <c r="H5188" s="12">
        <v>361.37640359121087</v>
      </c>
      <c r="I5188" s="13">
        <f>$D$2*tarifas!$D$12/24</f>
        <v>1.4541666666666666</v>
      </c>
      <c r="J5188" s="13" t="e">
        <f>VLOOKUP(E5188&amp;" "&amp;F5188,tarifas!$A$13:$D$20,4,FALSE)*H5188</f>
        <v>#N/A</v>
      </c>
      <c r="K5188" s="13">
        <f>IF(F5188="COD1",tarifas!$D$11*(SUMIFS($H$11:$H$8770,$F$11:$F$8770,"=COD1",$B$11:$B$8770,"="&amp;B5188)/COUNTIFS($F$11:$F$8770,"=COD1",$B$11:$B$8770,"="&amp;B5188))/COUNTIFS($A$11:$A$8770,"="&amp;A5188,$F$11:$F$8770,"=COD1"),0)</f>
        <v>0</v>
      </c>
      <c r="L5188" s="13" t="e">
        <f>(VLOOKUP(F5188,tarifas!$C$7:$D$10,2,FALSE)+tarifas!$D$21)*datos!H5188</f>
        <v>#N/A</v>
      </c>
      <c r="M5188">
        <v>85.434200000000004</v>
      </c>
      <c r="N5188" s="13" t="e">
        <f t="shared" si="728"/>
        <v>#N/A</v>
      </c>
      <c r="O5188">
        <f t="shared" si="729"/>
        <v>85.434200000000004</v>
      </c>
      <c r="P5188" s="12">
        <f t="shared" si="730"/>
        <v>275.94220359121084</v>
      </c>
      <c r="Q5188">
        <f t="shared" si="731"/>
        <v>0</v>
      </c>
      <c r="R5188">
        <f>$D$2*tarifas!$D$12/24</f>
        <v>1.4541666666666666</v>
      </c>
      <c r="S5188" t="e">
        <f>VLOOKUP(E5188&amp;" "&amp;F5188,tarifas!$A$13:$D$20,4,FALSE)*P5188</f>
        <v>#N/A</v>
      </c>
      <c r="T5188">
        <f>IF(F5188="COD1",tarifas!$D$11*(SUMIFS($P$11:$P$8770,$F$11:$F$8770,"=COD1",$B$11:$B$8770,"="&amp;B5188)/COUNTIFS($F$11:$F$8770,"=COD1",$B$11:$B$8770,"="&amp;B5188))/COUNTIFS($A$11:$A$8770,"="&amp;A5188,$F$11:$F$8770,"=COD1"),0)</f>
        <v>0</v>
      </c>
      <c r="U5188" t="e">
        <f>(VLOOKUP(F5188,tarifas!$C$7:$D$10,2,FALSE)+tarifas!$D$21)*datos!P5188</f>
        <v>#N/A</v>
      </c>
      <c r="V5188" t="e">
        <f t="shared" si="732"/>
        <v>#N/A</v>
      </c>
      <c r="W5188">
        <f t="shared" si="733"/>
        <v>0</v>
      </c>
    </row>
    <row r="5189" spans="1:23" x14ac:dyDescent="0.25">
      <c r="A5189">
        <f t="shared" si="726"/>
        <v>213</v>
      </c>
      <c r="B5189">
        <f t="shared" si="727"/>
        <v>8</v>
      </c>
      <c r="C5189" s="1">
        <f t="shared" si="734"/>
        <v>41855.749999987442</v>
      </c>
      <c r="D5189" s="7">
        <v>160.469696969697</v>
      </c>
      <c r="E5189" s="7"/>
      <c r="G5189">
        <v>49.83</v>
      </c>
      <c r="H5189" s="12">
        <v>268.72375472577448</v>
      </c>
      <c r="I5189" s="13">
        <f>$D$2*tarifas!$D$12/24</f>
        <v>1.4541666666666666</v>
      </c>
      <c r="J5189" s="13" t="e">
        <f>VLOOKUP(E5189&amp;" "&amp;F5189,tarifas!$A$13:$D$20,4,FALSE)*H5189</f>
        <v>#N/A</v>
      </c>
      <c r="K5189" s="13">
        <f>IF(F5189="COD1",tarifas!$D$11*(SUMIFS($H$11:$H$8770,$F$11:$F$8770,"=COD1",$B$11:$B$8770,"="&amp;B5189)/COUNTIFS($F$11:$F$8770,"=COD1",$B$11:$B$8770,"="&amp;B5189))/COUNTIFS($A$11:$A$8770,"="&amp;A5189,$F$11:$F$8770,"=COD1"),0)</f>
        <v>0</v>
      </c>
      <c r="L5189" s="13" t="e">
        <f>(VLOOKUP(F5189,tarifas!$C$7:$D$10,2,FALSE)+tarifas!$D$21)*datos!H5189</f>
        <v>#N/A</v>
      </c>
      <c r="M5189">
        <v>10.16507</v>
      </c>
      <c r="N5189" s="13" t="e">
        <f t="shared" si="728"/>
        <v>#N/A</v>
      </c>
      <c r="O5189">
        <f t="shared" si="729"/>
        <v>10.16507</v>
      </c>
      <c r="P5189" s="12">
        <f t="shared" si="730"/>
        <v>258.55868472577447</v>
      </c>
      <c r="Q5189">
        <f t="shared" si="731"/>
        <v>0</v>
      </c>
      <c r="R5189">
        <f>$D$2*tarifas!$D$12/24</f>
        <v>1.4541666666666666</v>
      </c>
      <c r="S5189" t="e">
        <f>VLOOKUP(E5189&amp;" "&amp;F5189,tarifas!$A$13:$D$20,4,FALSE)*P5189</f>
        <v>#N/A</v>
      </c>
      <c r="T5189">
        <f>IF(F5189="COD1",tarifas!$D$11*(SUMIFS($P$11:$P$8770,$F$11:$F$8770,"=COD1",$B$11:$B$8770,"="&amp;B5189)/COUNTIFS($F$11:$F$8770,"=COD1",$B$11:$B$8770,"="&amp;B5189))/COUNTIFS($A$11:$A$8770,"="&amp;A5189,$F$11:$F$8770,"=COD1"),0)</f>
        <v>0</v>
      </c>
      <c r="U5189" t="e">
        <f>(VLOOKUP(F5189,tarifas!$C$7:$D$10,2,FALSE)+tarifas!$D$21)*datos!P5189</f>
        <v>#N/A</v>
      </c>
      <c r="V5189" t="e">
        <f t="shared" si="732"/>
        <v>#N/A</v>
      </c>
      <c r="W5189">
        <f t="shared" si="733"/>
        <v>0</v>
      </c>
    </row>
    <row r="5190" spans="1:23" x14ac:dyDescent="0.25">
      <c r="A5190">
        <f t="shared" si="726"/>
        <v>213</v>
      </c>
      <c r="B5190">
        <f t="shared" si="727"/>
        <v>8</v>
      </c>
      <c r="C5190" s="1">
        <f t="shared" si="734"/>
        <v>41855.791666654106</v>
      </c>
      <c r="D5190" s="7">
        <v>49.45454545454546</v>
      </c>
      <c r="E5190" s="7"/>
      <c r="G5190">
        <v>51.5</v>
      </c>
      <c r="H5190" s="12">
        <v>191.99863715989835</v>
      </c>
      <c r="I5190" s="13">
        <f>$D$2*tarifas!$D$12/24</f>
        <v>1.4541666666666666</v>
      </c>
      <c r="J5190" s="13" t="e">
        <f>VLOOKUP(E5190&amp;" "&amp;F5190,tarifas!$A$13:$D$20,4,FALSE)*H5190</f>
        <v>#N/A</v>
      </c>
      <c r="K5190" s="13">
        <f>IF(F5190="COD1",tarifas!$D$11*(SUMIFS($H$11:$H$8770,$F$11:$F$8770,"=COD1",$B$11:$B$8770,"="&amp;B5190)/COUNTIFS($F$11:$F$8770,"=COD1",$B$11:$B$8770,"="&amp;B5190))/COUNTIFS($A$11:$A$8770,"="&amp;A5190,$F$11:$F$8770,"=COD1"),0)</f>
        <v>0</v>
      </c>
      <c r="L5190" s="13" t="e">
        <f>(VLOOKUP(F5190,tarifas!$C$7:$D$10,2,FALSE)+tarifas!$D$21)*datos!H5190</f>
        <v>#N/A</v>
      </c>
      <c r="M5190">
        <v>0</v>
      </c>
      <c r="N5190" s="13" t="e">
        <f t="shared" si="728"/>
        <v>#N/A</v>
      </c>
      <c r="O5190">
        <f t="shared" si="729"/>
        <v>0</v>
      </c>
      <c r="P5190" s="12">
        <f t="shared" si="730"/>
        <v>191.99863715989835</v>
      </c>
      <c r="Q5190">
        <f t="shared" si="731"/>
        <v>0</v>
      </c>
      <c r="R5190">
        <f>$D$2*tarifas!$D$12/24</f>
        <v>1.4541666666666666</v>
      </c>
      <c r="S5190" t="e">
        <f>VLOOKUP(E5190&amp;" "&amp;F5190,tarifas!$A$13:$D$20,4,FALSE)*P5190</f>
        <v>#N/A</v>
      </c>
      <c r="T5190">
        <f>IF(F5190="COD1",tarifas!$D$11*(SUMIFS($P$11:$P$8770,$F$11:$F$8770,"=COD1",$B$11:$B$8770,"="&amp;B5190)/COUNTIFS($F$11:$F$8770,"=COD1",$B$11:$B$8770,"="&amp;B5190))/COUNTIFS($A$11:$A$8770,"="&amp;A5190,$F$11:$F$8770,"=COD1"),0)</f>
        <v>0</v>
      </c>
      <c r="U5190" t="e">
        <f>(VLOOKUP(F5190,tarifas!$C$7:$D$10,2,FALSE)+tarifas!$D$21)*datos!P5190</f>
        <v>#N/A</v>
      </c>
      <c r="V5190" t="e">
        <f t="shared" si="732"/>
        <v>#N/A</v>
      </c>
      <c r="W5190">
        <f t="shared" si="733"/>
        <v>0</v>
      </c>
    </row>
    <row r="5191" spans="1:23" x14ac:dyDescent="0.25">
      <c r="A5191">
        <f t="shared" si="726"/>
        <v>213</v>
      </c>
      <c r="B5191">
        <f t="shared" si="727"/>
        <v>8</v>
      </c>
      <c r="C5191" s="1">
        <f t="shared" si="734"/>
        <v>41855.83333332077</v>
      </c>
      <c r="D5191" s="7">
        <v>0</v>
      </c>
      <c r="E5191" s="7"/>
      <c r="G5191">
        <v>55.97</v>
      </c>
      <c r="H5191" s="12">
        <v>181.40898471328984</v>
      </c>
      <c r="I5191" s="13">
        <f>$D$2*tarifas!$D$12/24</f>
        <v>1.4541666666666666</v>
      </c>
      <c r="J5191" s="13" t="e">
        <f>VLOOKUP(E5191&amp;" "&amp;F5191,tarifas!$A$13:$D$20,4,FALSE)*H5191</f>
        <v>#N/A</v>
      </c>
      <c r="K5191" s="13">
        <f>IF(F5191="COD1",tarifas!$D$11*(SUMIFS($H$11:$H$8770,$F$11:$F$8770,"=COD1",$B$11:$B$8770,"="&amp;B5191)/COUNTIFS($F$11:$F$8770,"=COD1",$B$11:$B$8770,"="&amp;B5191))/COUNTIFS($A$11:$A$8770,"="&amp;A5191,$F$11:$F$8770,"=COD1"),0)</f>
        <v>0</v>
      </c>
      <c r="L5191" s="13" t="e">
        <f>(VLOOKUP(F5191,tarifas!$C$7:$D$10,2,FALSE)+tarifas!$D$21)*datos!H5191</f>
        <v>#N/A</v>
      </c>
      <c r="M5191">
        <v>0</v>
      </c>
      <c r="N5191" s="13" t="e">
        <f t="shared" si="728"/>
        <v>#N/A</v>
      </c>
      <c r="O5191">
        <f t="shared" si="729"/>
        <v>0</v>
      </c>
      <c r="P5191" s="12">
        <f t="shared" si="730"/>
        <v>181.40898471328984</v>
      </c>
      <c r="Q5191">
        <f t="shared" si="731"/>
        <v>0</v>
      </c>
      <c r="R5191">
        <f>$D$2*tarifas!$D$12/24</f>
        <v>1.4541666666666666</v>
      </c>
      <c r="S5191" t="e">
        <f>VLOOKUP(E5191&amp;" "&amp;F5191,tarifas!$A$13:$D$20,4,FALSE)*P5191</f>
        <v>#N/A</v>
      </c>
      <c r="T5191">
        <f>IF(F5191="COD1",tarifas!$D$11*(SUMIFS($P$11:$P$8770,$F$11:$F$8770,"=COD1",$B$11:$B$8770,"="&amp;B5191)/COUNTIFS($F$11:$F$8770,"=COD1",$B$11:$B$8770,"="&amp;B5191))/COUNTIFS($A$11:$A$8770,"="&amp;A5191,$F$11:$F$8770,"=COD1"),0)</f>
        <v>0</v>
      </c>
      <c r="U5191" t="e">
        <f>(VLOOKUP(F5191,tarifas!$C$7:$D$10,2,FALSE)+tarifas!$D$21)*datos!P5191</f>
        <v>#N/A</v>
      </c>
      <c r="V5191" t="e">
        <f t="shared" si="732"/>
        <v>#N/A</v>
      </c>
      <c r="W5191">
        <f t="shared" si="733"/>
        <v>0</v>
      </c>
    </row>
    <row r="5192" spans="1:23" x14ac:dyDescent="0.25">
      <c r="A5192">
        <f t="shared" si="726"/>
        <v>213</v>
      </c>
      <c r="B5192">
        <f t="shared" si="727"/>
        <v>8</v>
      </c>
      <c r="C5192" s="1">
        <f t="shared" si="734"/>
        <v>41855.874999987434</v>
      </c>
      <c r="D5192" s="7">
        <v>0</v>
      </c>
      <c r="E5192" s="7"/>
      <c r="G5192">
        <v>56</v>
      </c>
      <c r="H5192" s="12">
        <v>169.52700022848387</v>
      </c>
      <c r="I5192" s="13">
        <f>$D$2*tarifas!$D$12/24</f>
        <v>1.4541666666666666</v>
      </c>
      <c r="J5192" s="13" t="e">
        <f>VLOOKUP(E5192&amp;" "&amp;F5192,tarifas!$A$13:$D$20,4,FALSE)*H5192</f>
        <v>#N/A</v>
      </c>
      <c r="K5192" s="13">
        <f>IF(F5192="COD1",tarifas!$D$11*(SUMIFS($H$11:$H$8770,$F$11:$F$8770,"=COD1",$B$11:$B$8770,"="&amp;B5192)/COUNTIFS($F$11:$F$8770,"=COD1",$B$11:$B$8770,"="&amp;B5192))/COUNTIFS($A$11:$A$8770,"="&amp;A5192,$F$11:$F$8770,"=COD1"),0)</f>
        <v>0</v>
      </c>
      <c r="L5192" s="13" t="e">
        <f>(VLOOKUP(F5192,tarifas!$C$7:$D$10,2,FALSE)+tarifas!$D$21)*datos!H5192</f>
        <v>#N/A</v>
      </c>
      <c r="M5192">
        <v>0</v>
      </c>
      <c r="N5192" s="13" t="e">
        <f t="shared" si="728"/>
        <v>#N/A</v>
      </c>
      <c r="O5192">
        <f t="shared" si="729"/>
        <v>0</v>
      </c>
      <c r="P5192" s="12">
        <f t="shared" si="730"/>
        <v>169.52700022848387</v>
      </c>
      <c r="Q5192">
        <f t="shared" si="731"/>
        <v>0</v>
      </c>
      <c r="R5192">
        <f>$D$2*tarifas!$D$12/24</f>
        <v>1.4541666666666666</v>
      </c>
      <c r="S5192" t="e">
        <f>VLOOKUP(E5192&amp;" "&amp;F5192,tarifas!$A$13:$D$20,4,FALSE)*P5192</f>
        <v>#N/A</v>
      </c>
      <c r="T5192">
        <f>IF(F5192="COD1",tarifas!$D$11*(SUMIFS($P$11:$P$8770,$F$11:$F$8770,"=COD1",$B$11:$B$8770,"="&amp;B5192)/COUNTIFS($F$11:$F$8770,"=COD1",$B$11:$B$8770,"="&amp;B5192))/COUNTIFS($A$11:$A$8770,"="&amp;A5192,$F$11:$F$8770,"=COD1"),0)</f>
        <v>0</v>
      </c>
      <c r="U5192" t="e">
        <f>(VLOOKUP(F5192,tarifas!$C$7:$D$10,2,FALSE)+tarifas!$D$21)*datos!P5192</f>
        <v>#N/A</v>
      </c>
      <c r="V5192" t="e">
        <f t="shared" si="732"/>
        <v>#N/A</v>
      </c>
      <c r="W5192">
        <f t="shared" si="733"/>
        <v>0</v>
      </c>
    </row>
    <row r="5193" spans="1:23" x14ac:dyDescent="0.25">
      <c r="A5193">
        <f t="shared" si="726"/>
        <v>213</v>
      </c>
      <c r="B5193">
        <f t="shared" si="727"/>
        <v>8</v>
      </c>
      <c r="C5193" s="1">
        <f t="shared" si="734"/>
        <v>41855.916666654099</v>
      </c>
      <c r="D5193" s="7">
        <v>0</v>
      </c>
      <c r="E5193" s="7"/>
      <c r="G5193">
        <v>49.33</v>
      </c>
      <c r="H5193" s="12">
        <v>167.67313162673949</v>
      </c>
      <c r="I5193" s="13">
        <f>$D$2*tarifas!$D$12/24</f>
        <v>1.4541666666666666</v>
      </c>
      <c r="J5193" s="13" t="e">
        <f>VLOOKUP(E5193&amp;" "&amp;F5193,tarifas!$A$13:$D$20,4,FALSE)*H5193</f>
        <v>#N/A</v>
      </c>
      <c r="K5193" s="13">
        <f>IF(F5193="COD1",tarifas!$D$11*(SUMIFS($H$11:$H$8770,$F$11:$F$8770,"=COD1",$B$11:$B$8770,"="&amp;B5193)/COUNTIFS($F$11:$F$8770,"=COD1",$B$11:$B$8770,"="&amp;B5193))/COUNTIFS($A$11:$A$8770,"="&amp;A5193,$F$11:$F$8770,"=COD1"),0)</f>
        <v>0</v>
      </c>
      <c r="L5193" s="13" t="e">
        <f>(VLOOKUP(F5193,tarifas!$C$7:$D$10,2,FALSE)+tarifas!$D$21)*datos!H5193</f>
        <v>#N/A</v>
      </c>
      <c r="M5193">
        <v>0</v>
      </c>
      <c r="N5193" s="13" t="e">
        <f t="shared" si="728"/>
        <v>#N/A</v>
      </c>
      <c r="O5193">
        <f t="shared" si="729"/>
        <v>0</v>
      </c>
      <c r="P5193" s="12">
        <f t="shared" si="730"/>
        <v>167.67313162673949</v>
      </c>
      <c r="Q5193">
        <f t="shared" si="731"/>
        <v>0</v>
      </c>
      <c r="R5193">
        <f>$D$2*tarifas!$D$12/24</f>
        <v>1.4541666666666666</v>
      </c>
      <c r="S5193" t="e">
        <f>VLOOKUP(E5193&amp;" "&amp;F5193,tarifas!$A$13:$D$20,4,FALSE)*P5193</f>
        <v>#N/A</v>
      </c>
      <c r="T5193">
        <f>IF(F5193="COD1",tarifas!$D$11*(SUMIFS($P$11:$P$8770,$F$11:$F$8770,"=COD1",$B$11:$B$8770,"="&amp;B5193)/COUNTIFS($F$11:$F$8770,"=COD1",$B$11:$B$8770,"="&amp;B5193))/COUNTIFS($A$11:$A$8770,"="&amp;A5193,$F$11:$F$8770,"=COD1"),0)</f>
        <v>0</v>
      </c>
      <c r="U5193" t="e">
        <f>(VLOOKUP(F5193,tarifas!$C$7:$D$10,2,FALSE)+tarifas!$D$21)*datos!P5193</f>
        <v>#N/A</v>
      </c>
      <c r="V5193" t="e">
        <f t="shared" si="732"/>
        <v>#N/A</v>
      </c>
      <c r="W5193">
        <f t="shared" si="733"/>
        <v>0</v>
      </c>
    </row>
    <row r="5194" spans="1:23" x14ac:dyDescent="0.25">
      <c r="A5194">
        <f t="shared" si="726"/>
        <v>213</v>
      </c>
      <c r="B5194">
        <f t="shared" si="727"/>
        <v>8</v>
      </c>
      <c r="C5194" s="1">
        <f t="shared" si="734"/>
        <v>41855.958333320763</v>
      </c>
      <c r="D5194" s="7">
        <v>0</v>
      </c>
      <c r="E5194" s="7"/>
      <c r="G5194">
        <v>44.95</v>
      </c>
      <c r="H5194" s="12">
        <v>164.0294969040238</v>
      </c>
      <c r="I5194" s="13">
        <f>$D$2*tarifas!$D$12/24</f>
        <v>1.4541666666666666</v>
      </c>
      <c r="J5194" s="13" t="e">
        <f>VLOOKUP(E5194&amp;" "&amp;F5194,tarifas!$A$13:$D$20,4,FALSE)*H5194</f>
        <v>#N/A</v>
      </c>
      <c r="K5194" s="13">
        <f>IF(F5194="COD1",tarifas!$D$11*(SUMIFS($H$11:$H$8770,$F$11:$F$8770,"=COD1",$B$11:$B$8770,"="&amp;B5194)/COUNTIFS($F$11:$F$8770,"=COD1",$B$11:$B$8770,"="&amp;B5194))/COUNTIFS($A$11:$A$8770,"="&amp;A5194,$F$11:$F$8770,"=COD1"),0)</f>
        <v>0</v>
      </c>
      <c r="L5194" s="13" t="e">
        <f>(VLOOKUP(F5194,tarifas!$C$7:$D$10,2,FALSE)+tarifas!$D$21)*datos!H5194</f>
        <v>#N/A</v>
      </c>
      <c r="M5194">
        <v>0</v>
      </c>
      <c r="N5194" s="13" t="e">
        <f t="shared" si="728"/>
        <v>#N/A</v>
      </c>
      <c r="O5194">
        <f t="shared" si="729"/>
        <v>0</v>
      </c>
      <c r="P5194" s="12">
        <f t="shared" si="730"/>
        <v>164.0294969040238</v>
      </c>
      <c r="Q5194">
        <f t="shared" si="731"/>
        <v>0</v>
      </c>
      <c r="R5194">
        <f>$D$2*tarifas!$D$12/24</f>
        <v>1.4541666666666666</v>
      </c>
      <c r="S5194" t="e">
        <f>VLOOKUP(E5194&amp;" "&amp;F5194,tarifas!$A$13:$D$20,4,FALSE)*P5194</f>
        <v>#N/A</v>
      </c>
      <c r="T5194">
        <f>IF(F5194="COD1",tarifas!$D$11*(SUMIFS($P$11:$P$8770,$F$11:$F$8770,"=COD1",$B$11:$B$8770,"="&amp;B5194)/COUNTIFS($F$11:$F$8770,"=COD1",$B$11:$B$8770,"="&amp;B5194))/COUNTIFS($A$11:$A$8770,"="&amp;A5194,$F$11:$F$8770,"=COD1"),0)</f>
        <v>0</v>
      </c>
      <c r="U5194" t="e">
        <f>(VLOOKUP(F5194,tarifas!$C$7:$D$10,2,FALSE)+tarifas!$D$21)*datos!P5194</f>
        <v>#N/A</v>
      </c>
      <c r="V5194" t="e">
        <f t="shared" si="732"/>
        <v>#N/A</v>
      </c>
      <c r="W5194">
        <f t="shared" si="733"/>
        <v>0</v>
      </c>
    </row>
    <row r="5195" spans="1:23" x14ac:dyDescent="0.25">
      <c r="A5195">
        <f t="shared" si="726"/>
        <v>214</v>
      </c>
      <c r="B5195">
        <f t="shared" si="727"/>
        <v>8</v>
      </c>
      <c r="C5195" s="1">
        <f t="shared" si="734"/>
        <v>41855.999999987427</v>
      </c>
      <c r="D5195" s="7">
        <v>0</v>
      </c>
      <c r="E5195" s="7"/>
      <c r="G5195">
        <v>44.58</v>
      </c>
      <c r="H5195" s="12">
        <v>163.67797516047671</v>
      </c>
      <c r="I5195" s="13">
        <f>$D$2*tarifas!$D$12/24</f>
        <v>1.4541666666666666</v>
      </c>
      <c r="J5195" s="13" t="e">
        <f>VLOOKUP(E5195&amp;" "&amp;F5195,tarifas!$A$13:$D$20,4,FALSE)*H5195</f>
        <v>#N/A</v>
      </c>
      <c r="K5195" s="13">
        <f>IF(F5195="COD1",tarifas!$D$11*(SUMIFS($H$11:$H$8770,$F$11:$F$8770,"=COD1",$B$11:$B$8770,"="&amp;B5195)/COUNTIFS($F$11:$F$8770,"=COD1",$B$11:$B$8770,"="&amp;B5195))/COUNTIFS($A$11:$A$8770,"="&amp;A5195,$F$11:$F$8770,"=COD1"),0)</f>
        <v>0</v>
      </c>
      <c r="L5195" s="13" t="e">
        <f>(VLOOKUP(F5195,tarifas!$C$7:$D$10,2,FALSE)+tarifas!$D$21)*datos!H5195</f>
        <v>#N/A</v>
      </c>
      <c r="M5195">
        <v>0</v>
      </c>
      <c r="N5195" s="13" t="e">
        <f t="shared" si="728"/>
        <v>#N/A</v>
      </c>
      <c r="O5195">
        <f t="shared" si="729"/>
        <v>0</v>
      </c>
      <c r="P5195" s="12">
        <f t="shared" si="730"/>
        <v>163.67797516047671</v>
      </c>
      <c r="Q5195">
        <f t="shared" si="731"/>
        <v>0</v>
      </c>
      <c r="R5195">
        <f>$D$2*tarifas!$D$12/24</f>
        <v>1.4541666666666666</v>
      </c>
      <c r="S5195" t="e">
        <f>VLOOKUP(E5195&amp;" "&amp;F5195,tarifas!$A$13:$D$20,4,FALSE)*P5195</f>
        <v>#N/A</v>
      </c>
      <c r="T5195">
        <f>IF(F5195="COD1",tarifas!$D$11*(SUMIFS($P$11:$P$8770,$F$11:$F$8770,"=COD1",$B$11:$B$8770,"="&amp;B5195)/COUNTIFS($F$11:$F$8770,"=COD1",$B$11:$B$8770,"="&amp;B5195))/COUNTIFS($A$11:$A$8770,"="&amp;A5195,$F$11:$F$8770,"=COD1"),0)</f>
        <v>0</v>
      </c>
      <c r="U5195" t="e">
        <f>(VLOOKUP(F5195,tarifas!$C$7:$D$10,2,FALSE)+tarifas!$D$21)*datos!P5195</f>
        <v>#N/A</v>
      </c>
      <c r="V5195" t="e">
        <f t="shared" si="732"/>
        <v>#N/A</v>
      </c>
      <c r="W5195">
        <f t="shared" si="733"/>
        <v>0</v>
      </c>
    </row>
    <row r="5196" spans="1:23" x14ac:dyDescent="0.25">
      <c r="A5196">
        <f t="shared" ref="A5196:A5259" si="735">DAYS360($C$11,C5196)</f>
        <v>214</v>
      </c>
      <c r="B5196">
        <f t="shared" ref="B5196:B5259" si="736">MONTH(C5196)</f>
        <v>8</v>
      </c>
      <c r="C5196" s="1">
        <f t="shared" si="734"/>
        <v>41856.041666654091</v>
      </c>
      <c r="D5196" s="7">
        <v>0</v>
      </c>
      <c r="E5196" s="7"/>
      <c r="G5196">
        <v>44.27</v>
      </c>
      <c r="H5196" s="12">
        <v>158.47950316253826</v>
      </c>
      <c r="I5196" s="13">
        <f>$D$2*tarifas!$D$12/24</f>
        <v>1.4541666666666666</v>
      </c>
      <c r="J5196" s="13" t="e">
        <f>VLOOKUP(E5196&amp;" "&amp;F5196,tarifas!$A$13:$D$20,4,FALSE)*H5196</f>
        <v>#N/A</v>
      </c>
      <c r="K5196" s="13">
        <f>IF(F5196="COD1",tarifas!$D$11*(SUMIFS($H$11:$H$8770,$F$11:$F$8770,"=COD1",$B$11:$B$8770,"="&amp;B5196)/COUNTIFS($F$11:$F$8770,"=COD1",$B$11:$B$8770,"="&amp;B5196))/COUNTIFS($A$11:$A$8770,"="&amp;A5196,$F$11:$F$8770,"=COD1"),0)</f>
        <v>0</v>
      </c>
      <c r="L5196" s="13" t="e">
        <f>(VLOOKUP(F5196,tarifas!$C$7:$D$10,2,FALSE)+tarifas!$D$21)*datos!H5196</f>
        <v>#N/A</v>
      </c>
      <c r="M5196">
        <v>0</v>
      </c>
      <c r="N5196" s="13" t="e">
        <f t="shared" ref="N5196:N5259" si="737">(I5196+J5196+K5196+L5196)*1.23</f>
        <v>#N/A</v>
      </c>
      <c r="O5196">
        <f t="shared" ref="O5196:O5259" si="738">IF(M5196&lt;H5196,M5196,H5196)</f>
        <v>0</v>
      </c>
      <c r="P5196" s="12">
        <f t="shared" ref="P5196:P5259" si="739">H5196-O5196</f>
        <v>158.47950316253826</v>
      </c>
      <c r="Q5196">
        <f t="shared" ref="Q5196:Q5259" si="740">IF(M5196&lt;H5196,0,M5196-H5196)</f>
        <v>0</v>
      </c>
      <c r="R5196">
        <f>$D$2*tarifas!$D$12/24</f>
        <v>1.4541666666666666</v>
      </c>
      <c r="S5196" t="e">
        <f>VLOOKUP(E5196&amp;" "&amp;F5196,tarifas!$A$13:$D$20,4,FALSE)*P5196</f>
        <v>#N/A</v>
      </c>
      <c r="T5196">
        <f>IF(F5196="COD1",tarifas!$D$11*(SUMIFS($P$11:$P$8770,$F$11:$F$8770,"=COD1",$B$11:$B$8770,"="&amp;B5196)/COUNTIFS($F$11:$F$8770,"=COD1",$B$11:$B$8770,"="&amp;B5196))/COUNTIFS($A$11:$A$8770,"="&amp;A5196,$F$11:$F$8770,"=COD1"),0)</f>
        <v>0</v>
      </c>
      <c r="U5196" t="e">
        <f>(VLOOKUP(F5196,tarifas!$C$7:$D$10,2,FALSE)+tarifas!$D$21)*datos!P5196</f>
        <v>#N/A</v>
      </c>
      <c r="V5196" t="e">
        <f t="shared" ref="V5196:V5259" si="741">(R5196+S5196+T5196+U5196)*1.23</f>
        <v>#N/A</v>
      </c>
      <c r="W5196">
        <f t="shared" ref="W5196:W5259" si="742">0.9*G5196/1000*Q5196</f>
        <v>0</v>
      </c>
    </row>
    <row r="5197" spans="1:23" x14ac:dyDescent="0.25">
      <c r="A5197">
        <f t="shared" si="735"/>
        <v>214</v>
      </c>
      <c r="B5197">
        <f t="shared" si="736"/>
        <v>8</v>
      </c>
      <c r="C5197" s="1">
        <f t="shared" ref="C5197:C5260" si="743">+C5196+1/24</f>
        <v>41856.083333320756</v>
      </c>
      <c r="D5197" s="7">
        <v>0</v>
      </c>
      <c r="E5197" s="7"/>
      <c r="G5197">
        <v>44.53</v>
      </c>
      <c r="H5197" s="12">
        <v>158.05282397553793</v>
      </c>
      <c r="I5197" s="13">
        <f>$D$2*tarifas!$D$12/24</f>
        <v>1.4541666666666666</v>
      </c>
      <c r="J5197" s="13" t="e">
        <f>VLOOKUP(E5197&amp;" "&amp;F5197,tarifas!$A$13:$D$20,4,FALSE)*H5197</f>
        <v>#N/A</v>
      </c>
      <c r="K5197" s="13">
        <f>IF(F5197="COD1",tarifas!$D$11*(SUMIFS($H$11:$H$8770,$F$11:$F$8770,"=COD1",$B$11:$B$8770,"="&amp;B5197)/COUNTIFS($F$11:$F$8770,"=COD1",$B$11:$B$8770,"="&amp;B5197))/COUNTIFS($A$11:$A$8770,"="&amp;A5197,$F$11:$F$8770,"=COD1"),0)</f>
        <v>0</v>
      </c>
      <c r="L5197" s="13" t="e">
        <f>(VLOOKUP(F5197,tarifas!$C$7:$D$10,2,FALSE)+tarifas!$D$21)*datos!H5197</f>
        <v>#N/A</v>
      </c>
      <c r="M5197">
        <v>0</v>
      </c>
      <c r="N5197" s="13" t="e">
        <f t="shared" si="737"/>
        <v>#N/A</v>
      </c>
      <c r="O5197">
        <f t="shared" si="738"/>
        <v>0</v>
      </c>
      <c r="P5197" s="12">
        <f t="shared" si="739"/>
        <v>158.05282397553793</v>
      </c>
      <c r="Q5197">
        <f t="shared" si="740"/>
        <v>0</v>
      </c>
      <c r="R5197">
        <f>$D$2*tarifas!$D$12/24</f>
        <v>1.4541666666666666</v>
      </c>
      <c r="S5197" t="e">
        <f>VLOOKUP(E5197&amp;" "&amp;F5197,tarifas!$A$13:$D$20,4,FALSE)*P5197</f>
        <v>#N/A</v>
      </c>
      <c r="T5197">
        <f>IF(F5197="COD1",tarifas!$D$11*(SUMIFS($P$11:$P$8770,$F$11:$F$8770,"=COD1",$B$11:$B$8770,"="&amp;B5197)/COUNTIFS($F$11:$F$8770,"=COD1",$B$11:$B$8770,"="&amp;B5197))/COUNTIFS($A$11:$A$8770,"="&amp;A5197,$F$11:$F$8770,"=COD1"),0)</f>
        <v>0</v>
      </c>
      <c r="U5197" t="e">
        <f>(VLOOKUP(F5197,tarifas!$C$7:$D$10,2,FALSE)+tarifas!$D$21)*datos!P5197</f>
        <v>#N/A</v>
      </c>
      <c r="V5197" t="e">
        <f t="shared" si="741"/>
        <v>#N/A</v>
      </c>
      <c r="W5197">
        <f t="shared" si="742"/>
        <v>0</v>
      </c>
    </row>
    <row r="5198" spans="1:23" x14ac:dyDescent="0.25">
      <c r="A5198">
        <f t="shared" si="735"/>
        <v>214</v>
      </c>
      <c r="B5198">
        <f t="shared" si="736"/>
        <v>8</v>
      </c>
      <c r="C5198" s="1">
        <f t="shared" si="743"/>
        <v>41856.12499998742</v>
      </c>
      <c r="D5198" s="7">
        <v>0</v>
      </c>
      <c r="E5198" s="7"/>
      <c r="G5198">
        <v>44.27</v>
      </c>
      <c r="H5198" s="12">
        <v>151.92678637674726</v>
      </c>
      <c r="I5198" s="13">
        <f>$D$2*tarifas!$D$12/24</f>
        <v>1.4541666666666666</v>
      </c>
      <c r="J5198" s="13" t="e">
        <f>VLOOKUP(E5198&amp;" "&amp;F5198,tarifas!$A$13:$D$20,4,FALSE)*H5198</f>
        <v>#N/A</v>
      </c>
      <c r="K5198" s="13">
        <f>IF(F5198="COD1",tarifas!$D$11*(SUMIFS($H$11:$H$8770,$F$11:$F$8770,"=COD1",$B$11:$B$8770,"="&amp;B5198)/COUNTIFS($F$11:$F$8770,"=COD1",$B$11:$B$8770,"="&amp;B5198))/COUNTIFS($A$11:$A$8770,"="&amp;A5198,$F$11:$F$8770,"=COD1"),0)</f>
        <v>0</v>
      </c>
      <c r="L5198" s="13" t="e">
        <f>(VLOOKUP(F5198,tarifas!$C$7:$D$10,2,FALSE)+tarifas!$D$21)*datos!H5198</f>
        <v>#N/A</v>
      </c>
      <c r="M5198">
        <v>0</v>
      </c>
      <c r="N5198" s="13" t="e">
        <f t="shared" si="737"/>
        <v>#N/A</v>
      </c>
      <c r="O5198">
        <f t="shared" si="738"/>
        <v>0</v>
      </c>
      <c r="P5198" s="12">
        <f t="shared" si="739"/>
        <v>151.92678637674726</v>
      </c>
      <c r="Q5198">
        <f t="shared" si="740"/>
        <v>0</v>
      </c>
      <c r="R5198">
        <f>$D$2*tarifas!$D$12/24</f>
        <v>1.4541666666666666</v>
      </c>
      <c r="S5198" t="e">
        <f>VLOOKUP(E5198&amp;" "&amp;F5198,tarifas!$A$13:$D$20,4,FALSE)*P5198</f>
        <v>#N/A</v>
      </c>
      <c r="T5198">
        <f>IF(F5198="COD1",tarifas!$D$11*(SUMIFS($P$11:$P$8770,$F$11:$F$8770,"=COD1",$B$11:$B$8770,"="&amp;B5198)/COUNTIFS($F$11:$F$8770,"=COD1",$B$11:$B$8770,"="&amp;B5198))/COUNTIFS($A$11:$A$8770,"="&amp;A5198,$F$11:$F$8770,"=COD1"),0)</f>
        <v>0</v>
      </c>
      <c r="U5198" t="e">
        <f>(VLOOKUP(F5198,tarifas!$C$7:$D$10,2,FALSE)+tarifas!$D$21)*datos!P5198</f>
        <v>#N/A</v>
      </c>
      <c r="V5198" t="e">
        <f t="shared" si="741"/>
        <v>#N/A</v>
      </c>
      <c r="W5198">
        <f t="shared" si="742"/>
        <v>0</v>
      </c>
    </row>
    <row r="5199" spans="1:23" x14ac:dyDescent="0.25">
      <c r="A5199">
        <f t="shared" si="735"/>
        <v>214</v>
      </c>
      <c r="B5199">
        <f t="shared" si="736"/>
        <v>8</v>
      </c>
      <c r="C5199" s="1">
        <f t="shared" si="743"/>
        <v>41856.166666654084</v>
      </c>
      <c r="D5199" s="7">
        <v>0</v>
      </c>
      <c r="E5199" s="7"/>
      <c r="G5199">
        <v>44.58</v>
      </c>
      <c r="H5199" s="12">
        <v>149.84539266888993</v>
      </c>
      <c r="I5199" s="13">
        <f>$D$2*tarifas!$D$12/24</f>
        <v>1.4541666666666666</v>
      </c>
      <c r="J5199" s="13" t="e">
        <f>VLOOKUP(E5199&amp;" "&amp;F5199,tarifas!$A$13:$D$20,4,FALSE)*H5199</f>
        <v>#N/A</v>
      </c>
      <c r="K5199" s="13">
        <f>IF(F5199="COD1",tarifas!$D$11*(SUMIFS($H$11:$H$8770,$F$11:$F$8770,"=COD1",$B$11:$B$8770,"="&amp;B5199)/COUNTIFS($F$11:$F$8770,"=COD1",$B$11:$B$8770,"="&amp;B5199))/COUNTIFS($A$11:$A$8770,"="&amp;A5199,$F$11:$F$8770,"=COD1"),0)</f>
        <v>0</v>
      </c>
      <c r="L5199" s="13" t="e">
        <f>(VLOOKUP(F5199,tarifas!$C$7:$D$10,2,FALSE)+tarifas!$D$21)*datos!H5199</f>
        <v>#N/A</v>
      </c>
      <c r="M5199">
        <v>0</v>
      </c>
      <c r="N5199" s="13" t="e">
        <f t="shared" si="737"/>
        <v>#N/A</v>
      </c>
      <c r="O5199">
        <f t="shared" si="738"/>
        <v>0</v>
      </c>
      <c r="P5199" s="12">
        <f t="shared" si="739"/>
        <v>149.84539266888993</v>
      </c>
      <c r="Q5199">
        <f t="shared" si="740"/>
        <v>0</v>
      </c>
      <c r="R5199">
        <f>$D$2*tarifas!$D$12/24</f>
        <v>1.4541666666666666</v>
      </c>
      <c r="S5199" t="e">
        <f>VLOOKUP(E5199&amp;" "&amp;F5199,tarifas!$A$13:$D$20,4,FALSE)*P5199</f>
        <v>#N/A</v>
      </c>
      <c r="T5199">
        <f>IF(F5199="COD1",tarifas!$D$11*(SUMIFS($P$11:$P$8770,$F$11:$F$8770,"=COD1",$B$11:$B$8770,"="&amp;B5199)/COUNTIFS($F$11:$F$8770,"=COD1",$B$11:$B$8770,"="&amp;B5199))/COUNTIFS($A$11:$A$8770,"="&amp;A5199,$F$11:$F$8770,"=COD1"),0)</f>
        <v>0</v>
      </c>
      <c r="U5199" t="e">
        <f>(VLOOKUP(F5199,tarifas!$C$7:$D$10,2,FALSE)+tarifas!$D$21)*datos!P5199</f>
        <v>#N/A</v>
      </c>
      <c r="V5199" t="e">
        <f t="shared" si="741"/>
        <v>#N/A</v>
      </c>
      <c r="W5199">
        <f t="shared" si="742"/>
        <v>0</v>
      </c>
    </row>
    <row r="5200" spans="1:23" x14ac:dyDescent="0.25">
      <c r="A5200">
        <f t="shared" si="735"/>
        <v>214</v>
      </c>
      <c r="B5200">
        <f t="shared" si="736"/>
        <v>8</v>
      </c>
      <c r="C5200" s="1">
        <f t="shared" si="743"/>
        <v>41856.208333320748</v>
      </c>
      <c r="D5200" s="7">
        <v>0</v>
      </c>
      <c r="E5200" s="7"/>
      <c r="G5200">
        <v>46.54</v>
      </c>
      <c r="H5200" s="12">
        <v>148.32630933646746</v>
      </c>
      <c r="I5200" s="13">
        <f>$D$2*tarifas!$D$12/24</f>
        <v>1.4541666666666666</v>
      </c>
      <c r="J5200" s="13" t="e">
        <f>VLOOKUP(E5200&amp;" "&amp;F5200,tarifas!$A$13:$D$20,4,FALSE)*H5200</f>
        <v>#N/A</v>
      </c>
      <c r="K5200" s="13">
        <f>IF(F5200="COD1",tarifas!$D$11*(SUMIFS($H$11:$H$8770,$F$11:$F$8770,"=COD1",$B$11:$B$8770,"="&amp;B5200)/COUNTIFS($F$11:$F$8770,"=COD1",$B$11:$B$8770,"="&amp;B5200))/COUNTIFS($A$11:$A$8770,"="&amp;A5200,$F$11:$F$8770,"=COD1"),0)</f>
        <v>0</v>
      </c>
      <c r="L5200" s="13" t="e">
        <f>(VLOOKUP(F5200,tarifas!$C$7:$D$10,2,FALSE)+tarifas!$D$21)*datos!H5200</f>
        <v>#N/A</v>
      </c>
      <c r="M5200">
        <v>2.4664800000000002</v>
      </c>
      <c r="N5200" s="13" t="e">
        <f t="shared" si="737"/>
        <v>#N/A</v>
      </c>
      <c r="O5200">
        <f t="shared" si="738"/>
        <v>2.4664800000000002</v>
      </c>
      <c r="P5200" s="12">
        <f t="shared" si="739"/>
        <v>145.85982933646747</v>
      </c>
      <c r="Q5200">
        <f t="shared" si="740"/>
        <v>0</v>
      </c>
      <c r="R5200">
        <f>$D$2*tarifas!$D$12/24</f>
        <v>1.4541666666666666</v>
      </c>
      <c r="S5200" t="e">
        <f>VLOOKUP(E5200&amp;" "&amp;F5200,tarifas!$A$13:$D$20,4,FALSE)*P5200</f>
        <v>#N/A</v>
      </c>
      <c r="T5200">
        <f>IF(F5200="COD1",tarifas!$D$11*(SUMIFS($P$11:$P$8770,$F$11:$F$8770,"=COD1",$B$11:$B$8770,"="&amp;B5200)/COUNTIFS($F$11:$F$8770,"=COD1",$B$11:$B$8770,"="&amp;B5200))/COUNTIFS($A$11:$A$8770,"="&amp;A5200,$F$11:$F$8770,"=COD1"),0)</f>
        <v>0</v>
      </c>
      <c r="U5200" t="e">
        <f>(VLOOKUP(F5200,tarifas!$C$7:$D$10,2,FALSE)+tarifas!$D$21)*datos!P5200</f>
        <v>#N/A</v>
      </c>
      <c r="V5200" t="e">
        <f t="shared" si="741"/>
        <v>#N/A</v>
      </c>
      <c r="W5200">
        <f t="shared" si="742"/>
        <v>0</v>
      </c>
    </row>
    <row r="5201" spans="1:23" x14ac:dyDescent="0.25">
      <c r="A5201">
        <f t="shared" si="735"/>
        <v>214</v>
      </c>
      <c r="B5201">
        <f t="shared" si="736"/>
        <v>8</v>
      </c>
      <c r="C5201" s="1">
        <f t="shared" si="743"/>
        <v>41856.249999987413</v>
      </c>
      <c r="D5201" s="7">
        <v>2.833333333333333</v>
      </c>
      <c r="E5201" s="7"/>
      <c r="G5201">
        <v>53</v>
      </c>
      <c r="H5201" s="12">
        <v>141.96189102077477</v>
      </c>
      <c r="I5201" s="13">
        <f>$D$2*tarifas!$D$12/24</f>
        <v>1.4541666666666666</v>
      </c>
      <c r="J5201" s="13" t="e">
        <f>VLOOKUP(E5201&amp;" "&amp;F5201,tarifas!$A$13:$D$20,4,FALSE)*H5201</f>
        <v>#N/A</v>
      </c>
      <c r="K5201" s="13">
        <f>IF(F5201="COD1",tarifas!$D$11*(SUMIFS($H$11:$H$8770,$F$11:$F$8770,"=COD1",$B$11:$B$8770,"="&amp;B5201)/COUNTIFS($F$11:$F$8770,"=COD1",$B$11:$B$8770,"="&amp;B5201))/COUNTIFS($A$11:$A$8770,"="&amp;A5201,$F$11:$F$8770,"=COD1"),0)</f>
        <v>0</v>
      </c>
      <c r="L5201" s="13" t="e">
        <f>(VLOOKUP(F5201,tarifas!$C$7:$D$10,2,FALSE)+tarifas!$D$21)*datos!H5201</f>
        <v>#N/A</v>
      </c>
      <c r="M5201">
        <v>31.471259999999997</v>
      </c>
      <c r="N5201" s="13" t="e">
        <f t="shared" si="737"/>
        <v>#N/A</v>
      </c>
      <c r="O5201">
        <f t="shared" si="738"/>
        <v>31.471259999999997</v>
      </c>
      <c r="P5201" s="12">
        <f t="shared" si="739"/>
        <v>110.49063102077477</v>
      </c>
      <c r="Q5201">
        <f t="shared" si="740"/>
        <v>0</v>
      </c>
      <c r="R5201">
        <f>$D$2*tarifas!$D$12/24</f>
        <v>1.4541666666666666</v>
      </c>
      <c r="S5201" t="e">
        <f>VLOOKUP(E5201&amp;" "&amp;F5201,tarifas!$A$13:$D$20,4,FALSE)*P5201</f>
        <v>#N/A</v>
      </c>
      <c r="T5201">
        <f>IF(F5201="COD1",tarifas!$D$11*(SUMIFS($P$11:$P$8770,$F$11:$F$8770,"=COD1",$B$11:$B$8770,"="&amp;B5201)/COUNTIFS($F$11:$F$8770,"=COD1",$B$11:$B$8770,"="&amp;B5201))/COUNTIFS($A$11:$A$8770,"="&amp;A5201,$F$11:$F$8770,"=COD1"),0)</f>
        <v>0</v>
      </c>
      <c r="U5201" t="e">
        <f>(VLOOKUP(F5201,tarifas!$C$7:$D$10,2,FALSE)+tarifas!$D$21)*datos!P5201</f>
        <v>#N/A</v>
      </c>
      <c r="V5201" t="e">
        <f t="shared" si="741"/>
        <v>#N/A</v>
      </c>
      <c r="W5201">
        <f t="shared" si="742"/>
        <v>0</v>
      </c>
    </row>
    <row r="5202" spans="1:23" x14ac:dyDescent="0.25">
      <c r="A5202">
        <f t="shared" si="735"/>
        <v>214</v>
      </c>
      <c r="B5202">
        <f t="shared" si="736"/>
        <v>8</v>
      </c>
      <c r="C5202" s="1">
        <f t="shared" si="743"/>
        <v>41856.291666654077</v>
      </c>
      <c r="D5202" s="7">
        <v>40.18181818181818</v>
      </c>
      <c r="E5202" s="7"/>
      <c r="G5202">
        <v>53.7</v>
      </c>
      <c r="H5202" s="12">
        <v>185.97518176506435</v>
      </c>
      <c r="I5202" s="13">
        <f>$D$2*tarifas!$D$12/24</f>
        <v>1.4541666666666666</v>
      </c>
      <c r="J5202" s="13" t="e">
        <f>VLOOKUP(E5202&amp;" "&amp;F5202,tarifas!$A$13:$D$20,4,FALSE)*H5202</f>
        <v>#N/A</v>
      </c>
      <c r="K5202" s="13">
        <f>IF(F5202="COD1",tarifas!$D$11*(SUMIFS($H$11:$H$8770,$F$11:$F$8770,"=COD1",$B$11:$B$8770,"="&amp;B5202)/COUNTIFS($F$11:$F$8770,"=COD1",$B$11:$B$8770,"="&amp;B5202))/COUNTIFS($A$11:$A$8770,"="&amp;A5202,$F$11:$F$8770,"=COD1"),0)</f>
        <v>0</v>
      </c>
      <c r="L5202" s="13" t="e">
        <f>(VLOOKUP(F5202,tarifas!$C$7:$D$10,2,FALSE)+tarifas!$D$21)*datos!H5202</f>
        <v>#N/A</v>
      </c>
      <c r="M5202">
        <v>158.84322</v>
      </c>
      <c r="N5202" s="13" t="e">
        <f t="shared" si="737"/>
        <v>#N/A</v>
      </c>
      <c r="O5202">
        <f t="shared" si="738"/>
        <v>158.84322</v>
      </c>
      <c r="P5202" s="12">
        <f t="shared" si="739"/>
        <v>27.131961765064347</v>
      </c>
      <c r="Q5202">
        <f t="shared" si="740"/>
        <v>0</v>
      </c>
      <c r="R5202">
        <f>$D$2*tarifas!$D$12/24</f>
        <v>1.4541666666666666</v>
      </c>
      <c r="S5202" t="e">
        <f>VLOOKUP(E5202&amp;" "&amp;F5202,tarifas!$A$13:$D$20,4,FALSE)*P5202</f>
        <v>#N/A</v>
      </c>
      <c r="T5202">
        <f>IF(F5202="COD1",tarifas!$D$11*(SUMIFS($P$11:$P$8770,$F$11:$F$8770,"=COD1",$B$11:$B$8770,"="&amp;B5202)/COUNTIFS($F$11:$F$8770,"=COD1",$B$11:$B$8770,"="&amp;B5202))/COUNTIFS($A$11:$A$8770,"="&amp;A5202,$F$11:$F$8770,"=COD1"),0)</f>
        <v>0</v>
      </c>
      <c r="U5202" t="e">
        <f>(VLOOKUP(F5202,tarifas!$C$7:$D$10,2,FALSE)+tarifas!$D$21)*datos!P5202</f>
        <v>#N/A</v>
      </c>
      <c r="V5202" t="e">
        <f t="shared" si="741"/>
        <v>#N/A</v>
      </c>
      <c r="W5202">
        <f t="shared" si="742"/>
        <v>0</v>
      </c>
    </row>
    <row r="5203" spans="1:23" x14ac:dyDescent="0.25">
      <c r="A5203">
        <f t="shared" si="735"/>
        <v>214</v>
      </c>
      <c r="B5203">
        <f t="shared" si="736"/>
        <v>8</v>
      </c>
      <c r="C5203" s="1">
        <f t="shared" si="743"/>
        <v>41856.333333320741</v>
      </c>
      <c r="D5203" s="7">
        <v>240.57575757575762</v>
      </c>
      <c r="E5203" s="7"/>
      <c r="G5203">
        <v>55.99</v>
      </c>
      <c r="H5203" s="12">
        <v>330.41102973967691</v>
      </c>
      <c r="I5203" s="13">
        <f>$D$2*tarifas!$D$12/24</f>
        <v>1.4541666666666666</v>
      </c>
      <c r="J5203" s="13" t="e">
        <f>VLOOKUP(E5203&amp;" "&amp;F5203,tarifas!$A$13:$D$20,4,FALSE)*H5203</f>
        <v>#N/A</v>
      </c>
      <c r="K5203" s="13">
        <f>IF(F5203="COD1",tarifas!$D$11*(SUMIFS($H$11:$H$8770,$F$11:$F$8770,"=COD1",$B$11:$B$8770,"="&amp;B5203)/COUNTIFS($F$11:$F$8770,"=COD1",$B$11:$B$8770,"="&amp;B5203))/COUNTIFS($A$11:$A$8770,"="&amp;A5203,$F$11:$F$8770,"=COD1"),0)</f>
        <v>0</v>
      </c>
      <c r="L5203" s="13" t="e">
        <f>(VLOOKUP(F5203,tarifas!$C$7:$D$10,2,FALSE)+tarifas!$D$21)*datos!H5203</f>
        <v>#N/A</v>
      </c>
      <c r="M5203">
        <v>283.66111999999998</v>
      </c>
      <c r="N5203" s="13" t="e">
        <f t="shared" si="737"/>
        <v>#N/A</v>
      </c>
      <c r="O5203">
        <f t="shared" si="738"/>
        <v>283.66111999999998</v>
      </c>
      <c r="P5203" s="12">
        <f t="shared" si="739"/>
        <v>46.749909739676923</v>
      </c>
      <c r="Q5203">
        <f t="shared" si="740"/>
        <v>0</v>
      </c>
      <c r="R5203">
        <f>$D$2*tarifas!$D$12/24</f>
        <v>1.4541666666666666</v>
      </c>
      <c r="S5203" t="e">
        <f>VLOOKUP(E5203&amp;" "&amp;F5203,tarifas!$A$13:$D$20,4,FALSE)*P5203</f>
        <v>#N/A</v>
      </c>
      <c r="T5203">
        <f>IF(F5203="COD1",tarifas!$D$11*(SUMIFS($P$11:$P$8770,$F$11:$F$8770,"=COD1",$B$11:$B$8770,"="&amp;B5203)/COUNTIFS($F$11:$F$8770,"=COD1",$B$11:$B$8770,"="&amp;B5203))/COUNTIFS($A$11:$A$8770,"="&amp;A5203,$F$11:$F$8770,"=COD1"),0)</f>
        <v>0</v>
      </c>
      <c r="U5203" t="e">
        <f>(VLOOKUP(F5203,tarifas!$C$7:$D$10,2,FALSE)+tarifas!$D$21)*datos!P5203</f>
        <v>#N/A</v>
      </c>
      <c r="V5203" t="e">
        <f t="shared" si="741"/>
        <v>#N/A</v>
      </c>
      <c r="W5203">
        <f t="shared" si="742"/>
        <v>0</v>
      </c>
    </row>
    <row r="5204" spans="1:23" x14ac:dyDescent="0.25">
      <c r="A5204">
        <f t="shared" si="735"/>
        <v>214</v>
      </c>
      <c r="B5204">
        <f t="shared" si="736"/>
        <v>8</v>
      </c>
      <c r="C5204" s="1">
        <f t="shared" si="743"/>
        <v>41856.374999987405</v>
      </c>
      <c r="D5204" s="7">
        <v>388.68181818181819</v>
      </c>
      <c r="E5204" s="7"/>
      <c r="G5204">
        <v>58</v>
      </c>
      <c r="H5204" s="12">
        <v>403.23593691703536</v>
      </c>
      <c r="I5204" s="13">
        <f>$D$2*tarifas!$D$12/24</f>
        <v>1.4541666666666666</v>
      </c>
      <c r="J5204" s="13" t="e">
        <f>VLOOKUP(E5204&amp;" "&amp;F5204,tarifas!$A$13:$D$20,4,FALSE)*H5204</f>
        <v>#N/A</v>
      </c>
      <c r="K5204" s="13">
        <f>IF(F5204="COD1",tarifas!$D$11*(SUMIFS($H$11:$H$8770,$F$11:$F$8770,"=COD1",$B$11:$B$8770,"="&amp;B5204)/COUNTIFS($F$11:$F$8770,"=COD1",$B$11:$B$8770,"="&amp;B5204))/COUNTIFS($A$11:$A$8770,"="&amp;A5204,$F$11:$F$8770,"=COD1"),0)</f>
        <v>0</v>
      </c>
      <c r="L5204" s="13" t="e">
        <f>(VLOOKUP(F5204,tarifas!$C$7:$D$10,2,FALSE)+tarifas!$D$21)*datos!H5204</f>
        <v>#N/A</v>
      </c>
      <c r="M5204">
        <v>382.96528999999998</v>
      </c>
      <c r="N5204" s="13" t="e">
        <f t="shared" si="737"/>
        <v>#N/A</v>
      </c>
      <c r="O5204">
        <f t="shared" si="738"/>
        <v>382.96528999999998</v>
      </c>
      <c r="P5204" s="12">
        <f t="shared" si="739"/>
        <v>20.270646917035378</v>
      </c>
      <c r="Q5204">
        <f t="shared" si="740"/>
        <v>0</v>
      </c>
      <c r="R5204">
        <f>$D$2*tarifas!$D$12/24</f>
        <v>1.4541666666666666</v>
      </c>
      <c r="S5204" t="e">
        <f>VLOOKUP(E5204&amp;" "&amp;F5204,tarifas!$A$13:$D$20,4,FALSE)*P5204</f>
        <v>#N/A</v>
      </c>
      <c r="T5204">
        <f>IF(F5204="COD1",tarifas!$D$11*(SUMIFS($P$11:$P$8770,$F$11:$F$8770,"=COD1",$B$11:$B$8770,"="&amp;B5204)/COUNTIFS($F$11:$F$8770,"=COD1",$B$11:$B$8770,"="&amp;B5204))/COUNTIFS($A$11:$A$8770,"="&amp;A5204,$F$11:$F$8770,"=COD1"),0)</f>
        <v>0</v>
      </c>
      <c r="U5204" t="e">
        <f>(VLOOKUP(F5204,tarifas!$C$7:$D$10,2,FALSE)+tarifas!$D$21)*datos!P5204</f>
        <v>#N/A</v>
      </c>
      <c r="V5204" t="e">
        <f t="shared" si="741"/>
        <v>#N/A</v>
      </c>
      <c r="W5204">
        <f t="shared" si="742"/>
        <v>0</v>
      </c>
    </row>
    <row r="5205" spans="1:23" x14ac:dyDescent="0.25">
      <c r="A5205">
        <f t="shared" si="735"/>
        <v>214</v>
      </c>
      <c r="B5205">
        <f t="shared" si="736"/>
        <v>8</v>
      </c>
      <c r="C5205" s="1">
        <f t="shared" si="743"/>
        <v>41856.41666665407</v>
      </c>
      <c r="D5205" s="7">
        <v>309.60606060606062</v>
      </c>
      <c r="E5205" s="7"/>
      <c r="G5205">
        <v>58.8</v>
      </c>
      <c r="H5205" s="12">
        <v>444.442749041855</v>
      </c>
      <c r="I5205" s="13">
        <f>$D$2*tarifas!$D$12/24</f>
        <v>1.4541666666666666</v>
      </c>
      <c r="J5205" s="13" t="e">
        <f>VLOOKUP(E5205&amp;" "&amp;F5205,tarifas!$A$13:$D$20,4,FALSE)*H5205</f>
        <v>#N/A</v>
      </c>
      <c r="K5205" s="13">
        <f>IF(F5205="COD1",tarifas!$D$11*(SUMIFS($H$11:$H$8770,$F$11:$F$8770,"=COD1",$B$11:$B$8770,"="&amp;B5205)/COUNTIFS($F$11:$F$8770,"=COD1",$B$11:$B$8770,"="&amp;B5205))/COUNTIFS($A$11:$A$8770,"="&amp;A5205,$F$11:$F$8770,"=COD1"),0)</f>
        <v>0</v>
      </c>
      <c r="L5205" s="13" t="e">
        <f>(VLOOKUP(F5205,tarifas!$C$7:$D$10,2,FALSE)+tarifas!$D$21)*datos!H5205</f>
        <v>#N/A</v>
      </c>
      <c r="M5205">
        <v>451.66433000000001</v>
      </c>
      <c r="N5205" s="13" t="e">
        <f t="shared" si="737"/>
        <v>#N/A</v>
      </c>
      <c r="O5205">
        <f t="shared" si="738"/>
        <v>444.442749041855</v>
      </c>
      <c r="P5205" s="12">
        <f t="shared" si="739"/>
        <v>0</v>
      </c>
      <c r="Q5205">
        <f t="shared" si="740"/>
        <v>7.2215809581450117</v>
      </c>
      <c r="R5205">
        <f>$D$2*tarifas!$D$12/24</f>
        <v>1.4541666666666666</v>
      </c>
      <c r="S5205" t="e">
        <f>VLOOKUP(E5205&amp;" "&amp;F5205,tarifas!$A$13:$D$20,4,FALSE)*P5205</f>
        <v>#N/A</v>
      </c>
      <c r="T5205">
        <f>IF(F5205="COD1",tarifas!$D$11*(SUMIFS($P$11:$P$8770,$F$11:$F$8770,"=COD1",$B$11:$B$8770,"="&amp;B5205)/COUNTIFS($F$11:$F$8770,"=COD1",$B$11:$B$8770,"="&amp;B5205))/COUNTIFS($A$11:$A$8770,"="&amp;A5205,$F$11:$F$8770,"=COD1"),0)</f>
        <v>0</v>
      </c>
      <c r="U5205" t="e">
        <f>(VLOOKUP(F5205,tarifas!$C$7:$D$10,2,FALSE)+tarifas!$D$21)*datos!P5205</f>
        <v>#N/A</v>
      </c>
      <c r="V5205" t="e">
        <f t="shared" si="741"/>
        <v>#N/A</v>
      </c>
      <c r="W5205">
        <f t="shared" si="742"/>
        <v>0.38216606430503403</v>
      </c>
    </row>
    <row r="5206" spans="1:23" x14ac:dyDescent="0.25">
      <c r="A5206">
        <f t="shared" si="735"/>
        <v>214</v>
      </c>
      <c r="B5206">
        <f t="shared" si="736"/>
        <v>8</v>
      </c>
      <c r="C5206" s="1">
        <f t="shared" si="743"/>
        <v>41856.458333320734</v>
      </c>
      <c r="D5206" s="7">
        <v>415.21212121212125</v>
      </c>
      <c r="E5206" s="7"/>
      <c r="G5206">
        <v>60.6</v>
      </c>
      <c r="H5206" s="12">
        <v>340.73831671486175</v>
      </c>
      <c r="I5206" s="13">
        <f>$D$2*tarifas!$D$12/24</f>
        <v>1.4541666666666666</v>
      </c>
      <c r="J5206" s="13" t="e">
        <f>VLOOKUP(E5206&amp;" "&amp;F5206,tarifas!$A$13:$D$20,4,FALSE)*H5206</f>
        <v>#N/A</v>
      </c>
      <c r="K5206" s="13">
        <f>IF(F5206="COD1",tarifas!$D$11*(SUMIFS($H$11:$H$8770,$F$11:$F$8770,"=COD1",$B$11:$B$8770,"="&amp;B5206)/COUNTIFS($F$11:$F$8770,"=COD1",$B$11:$B$8770,"="&amp;B5206))/COUNTIFS($A$11:$A$8770,"="&amp;A5206,$F$11:$F$8770,"=COD1"),0)</f>
        <v>0</v>
      </c>
      <c r="L5206" s="13" t="e">
        <f>(VLOOKUP(F5206,tarifas!$C$7:$D$10,2,FALSE)+tarifas!$D$21)*datos!H5206</f>
        <v>#N/A</v>
      </c>
      <c r="M5206">
        <v>490.01925</v>
      </c>
      <c r="N5206" s="13" t="e">
        <f t="shared" si="737"/>
        <v>#N/A</v>
      </c>
      <c r="O5206">
        <f t="shared" si="738"/>
        <v>340.73831671486175</v>
      </c>
      <c r="P5206" s="12">
        <f t="shared" si="739"/>
        <v>0</v>
      </c>
      <c r="Q5206">
        <f t="shared" si="740"/>
        <v>149.28093328513825</v>
      </c>
      <c r="R5206">
        <f>$D$2*tarifas!$D$12/24</f>
        <v>1.4541666666666666</v>
      </c>
      <c r="S5206" t="e">
        <f>VLOOKUP(E5206&amp;" "&amp;F5206,tarifas!$A$13:$D$20,4,FALSE)*P5206</f>
        <v>#N/A</v>
      </c>
      <c r="T5206">
        <f>IF(F5206="COD1",tarifas!$D$11*(SUMIFS($P$11:$P$8770,$F$11:$F$8770,"=COD1",$B$11:$B$8770,"="&amp;B5206)/COUNTIFS($F$11:$F$8770,"=COD1",$B$11:$B$8770,"="&amp;B5206))/COUNTIFS($A$11:$A$8770,"="&amp;A5206,$F$11:$F$8770,"=COD1"),0)</f>
        <v>0</v>
      </c>
      <c r="U5206" t="e">
        <f>(VLOOKUP(F5206,tarifas!$C$7:$D$10,2,FALSE)+tarifas!$D$21)*datos!P5206</f>
        <v>#N/A</v>
      </c>
      <c r="V5206" t="e">
        <f t="shared" si="741"/>
        <v>#N/A</v>
      </c>
      <c r="W5206">
        <f t="shared" si="742"/>
        <v>8.1417821013714402</v>
      </c>
    </row>
    <row r="5207" spans="1:23" x14ac:dyDescent="0.25">
      <c r="A5207">
        <f t="shared" si="735"/>
        <v>214</v>
      </c>
      <c r="B5207">
        <f t="shared" si="736"/>
        <v>8</v>
      </c>
      <c r="C5207" s="1">
        <f t="shared" si="743"/>
        <v>41856.499999987398</v>
      </c>
      <c r="D5207" s="7">
        <v>508.19696969696969</v>
      </c>
      <c r="E5207" s="7"/>
      <c r="G5207">
        <v>60.6</v>
      </c>
      <c r="H5207" s="12">
        <v>329.61546808992716</v>
      </c>
      <c r="I5207" s="13">
        <f>$D$2*tarifas!$D$12/24</f>
        <v>1.4541666666666666</v>
      </c>
      <c r="J5207" s="13" t="e">
        <f>VLOOKUP(E5207&amp;" "&amp;F5207,tarifas!$A$13:$D$20,4,FALSE)*H5207</f>
        <v>#N/A</v>
      </c>
      <c r="K5207" s="13">
        <f>IF(F5207="COD1",tarifas!$D$11*(SUMIFS($H$11:$H$8770,$F$11:$F$8770,"=COD1",$B$11:$B$8770,"="&amp;B5207)/COUNTIFS($F$11:$F$8770,"=COD1",$B$11:$B$8770,"="&amp;B5207))/COUNTIFS($A$11:$A$8770,"="&amp;A5207,$F$11:$F$8770,"=COD1"),0)</f>
        <v>0</v>
      </c>
      <c r="L5207" s="13" t="e">
        <f>(VLOOKUP(F5207,tarifas!$C$7:$D$10,2,FALSE)+tarifas!$D$21)*datos!H5207</f>
        <v>#N/A</v>
      </c>
      <c r="M5207">
        <v>497.65007000000003</v>
      </c>
      <c r="N5207" s="13" t="e">
        <f t="shared" si="737"/>
        <v>#N/A</v>
      </c>
      <c r="O5207">
        <f t="shared" si="738"/>
        <v>329.61546808992716</v>
      </c>
      <c r="P5207" s="12">
        <f t="shared" si="739"/>
        <v>0</v>
      </c>
      <c r="Q5207">
        <f t="shared" si="740"/>
        <v>168.03460191007287</v>
      </c>
      <c r="R5207">
        <f>$D$2*tarifas!$D$12/24</f>
        <v>1.4541666666666666</v>
      </c>
      <c r="S5207" t="e">
        <f>VLOOKUP(E5207&amp;" "&amp;F5207,tarifas!$A$13:$D$20,4,FALSE)*P5207</f>
        <v>#N/A</v>
      </c>
      <c r="T5207">
        <f>IF(F5207="COD1",tarifas!$D$11*(SUMIFS($P$11:$P$8770,$F$11:$F$8770,"=COD1",$B$11:$B$8770,"="&amp;B5207)/COUNTIFS($F$11:$F$8770,"=COD1",$B$11:$B$8770,"="&amp;B5207))/COUNTIFS($A$11:$A$8770,"="&amp;A5207,$F$11:$F$8770,"=COD1"),0)</f>
        <v>0</v>
      </c>
      <c r="U5207" t="e">
        <f>(VLOOKUP(F5207,tarifas!$C$7:$D$10,2,FALSE)+tarifas!$D$21)*datos!P5207</f>
        <v>#N/A</v>
      </c>
      <c r="V5207" t="e">
        <f t="shared" si="741"/>
        <v>#N/A</v>
      </c>
      <c r="W5207">
        <f t="shared" si="742"/>
        <v>9.1646071881753741</v>
      </c>
    </row>
    <row r="5208" spans="1:23" x14ac:dyDescent="0.25">
      <c r="A5208">
        <f t="shared" si="735"/>
        <v>214</v>
      </c>
      <c r="B5208">
        <f t="shared" si="736"/>
        <v>8</v>
      </c>
      <c r="C5208" s="1">
        <f t="shared" si="743"/>
        <v>41856.541666654062</v>
      </c>
      <c r="D5208" s="7">
        <v>704.72727272727275</v>
      </c>
      <c r="E5208" s="7"/>
      <c r="G5208">
        <v>57.97</v>
      </c>
      <c r="H5208" s="12">
        <v>440.76625776466165</v>
      </c>
      <c r="I5208" s="13">
        <f>$D$2*tarifas!$D$12/24</f>
        <v>1.4541666666666666</v>
      </c>
      <c r="J5208" s="13" t="e">
        <f>VLOOKUP(E5208&amp;" "&amp;F5208,tarifas!$A$13:$D$20,4,FALSE)*H5208</f>
        <v>#N/A</v>
      </c>
      <c r="K5208" s="13">
        <f>IF(F5208="COD1",tarifas!$D$11*(SUMIFS($H$11:$H$8770,$F$11:$F$8770,"=COD1",$B$11:$B$8770,"="&amp;B5208)/COUNTIFS($F$11:$F$8770,"=COD1",$B$11:$B$8770,"="&amp;B5208))/COUNTIFS($A$11:$A$8770,"="&amp;A5208,$F$11:$F$8770,"=COD1"),0)</f>
        <v>0</v>
      </c>
      <c r="L5208" s="13" t="e">
        <f>(VLOOKUP(F5208,tarifas!$C$7:$D$10,2,FALSE)+tarifas!$D$21)*datos!H5208</f>
        <v>#N/A</v>
      </c>
      <c r="M5208">
        <v>478.07575000000003</v>
      </c>
      <c r="N5208" s="13" t="e">
        <f t="shared" si="737"/>
        <v>#N/A</v>
      </c>
      <c r="O5208">
        <f t="shared" si="738"/>
        <v>440.76625776466165</v>
      </c>
      <c r="P5208" s="12">
        <f t="shared" si="739"/>
        <v>0</v>
      </c>
      <c r="Q5208">
        <f t="shared" si="740"/>
        <v>37.309492235338382</v>
      </c>
      <c r="R5208">
        <f>$D$2*tarifas!$D$12/24</f>
        <v>1.4541666666666666</v>
      </c>
      <c r="S5208" t="e">
        <f>VLOOKUP(E5208&amp;" "&amp;F5208,tarifas!$A$13:$D$20,4,FALSE)*P5208</f>
        <v>#N/A</v>
      </c>
      <c r="T5208">
        <f>IF(F5208="COD1",tarifas!$D$11*(SUMIFS($P$11:$P$8770,$F$11:$F$8770,"=COD1",$B$11:$B$8770,"="&amp;B5208)/COUNTIFS($F$11:$F$8770,"=COD1",$B$11:$B$8770,"="&amp;B5208))/COUNTIFS($A$11:$A$8770,"="&amp;A5208,$F$11:$F$8770,"=COD1"),0)</f>
        <v>0</v>
      </c>
      <c r="U5208" t="e">
        <f>(VLOOKUP(F5208,tarifas!$C$7:$D$10,2,FALSE)+tarifas!$D$21)*datos!P5208</f>
        <v>#N/A</v>
      </c>
      <c r="V5208" t="e">
        <f t="shared" si="741"/>
        <v>#N/A</v>
      </c>
      <c r="W5208">
        <f t="shared" si="742"/>
        <v>1.9465481383943095</v>
      </c>
    </row>
    <row r="5209" spans="1:23" x14ac:dyDescent="0.25">
      <c r="A5209">
        <f t="shared" si="735"/>
        <v>214</v>
      </c>
      <c r="B5209">
        <f t="shared" si="736"/>
        <v>8</v>
      </c>
      <c r="C5209" s="1">
        <f t="shared" si="743"/>
        <v>41856.583333320727</v>
      </c>
      <c r="D5209" s="7">
        <v>750.06060606060612</v>
      </c>
      <c r="E5209" s="7"/>
      <c r="G5209">
        <v>57.86</v>
      </c>
      <c r="H5209" s="12">
        <v>490.34332065869302</v>
      </c>
      <c r="I5209" s="13">
        <f>$D$2*tarifas!$D$12/24</f>
        <v>1.4541666666666666</v>
      </c>
      <c r="J5209" s="13" t="e">
        <f>VLOOKUP(E5209&amp;" "&amp;F5209,tarifas!$A$13:$D$20,4,FALSE)*H5209</f>
        <v>#N/A</v>
      </c>
      <c r="K5209" s="13">
        <f>IF(F5209="COD1",tarifas!$D$11*(SUMIFS($H$11:$H$8770,$F$11:$F$8770,"=COD1",$B$11:$B$8770,"="&amp;B5209)/COUNTIFS($F$11:$F$8770,"=COD1",$B$11:$B$8770,"="&amp;B5209))/COUNTIFS($A$11:$A$8770,"="&amp;A5209,$F$11:$F$8770,"=COD1"),0)</f>
        <v>0</v>
      </c>
      <c r="L5209" s="13" t="e">
        <f>(VLOOKUP(F5209,tarifas!$C$7:$D$10,2,FALSE)+tarifas!$D$21)*datos!H5209</f>
        <v>#N/A</v>
      </c>
      <c r="M5209">
        <v>424.30089000000004</v>
      </c>
      <c r="N5209" s="13" t="e">
        <f t="shared" si="737"/>
        <v>#N/A</v>
      </c>
      <c r="O5209">
        <f t="shared" si="738"/>
        <v>424.30089000000004</v>
      </c>
      <c r="P5209" s="12">
        <f t="shared" si="739"/>
        <v>66.042430658692979</v>
      </c>
      <c r="Q5209">
        <f t="shared" si="740"/>
        <v>0</v>
      </c>
      <c r="R5209">
        <f>$D$2*tarifas!$D$12/24</f>
        <v>1.4541666666666666</v>
      </c>
      <c r="S5209" t="e">
        <f>VLOOKUP(E5209&amp;" "&amp;F5209,tarifas!$A$13:$D$20,4,FALSE)*P5209</f>
        <v>#N/A</v>
      </c>
      <c r="T5209">
        <f>IF(F5209="COD1",tarifas!$D$11*(SUMIFS($P$11:$P$8770,$F$11:$F$8770,"=COD1",$B$11:$B$8770,"="&amp;B5209)/COUNTIFS($F$11:$F$8770,"=COD1",$B$11:$B$8770,"="&amp;B5209))/COUNTIFS($A$11:$A$8770,"="&amp;A5209,$F$11:$F$8770,"=COD1"),0)</f>
        <v>0</v>
      </c>
      <c r="U5209" t="e">
        <f>(VLOOKUP(F5209,tarifas!$C$7:$D$10,2,FALSE)+tarifas!$D$21)*datos!P5209</f>
        <v>#N/A</v>
      </c>
      <c r="V5209" t="e">
        <f t="shared" si="741"/>
        <v>#N/A</v>
      </c>
      <c r="W5209">
        <f t="shared" si="742"/>
        <v>0</v>
      </c>
    </row>
    <row r="5210" spans="1:23" x14ac:dyDescent="0.25">
      <c r="A5210">
        <f t="shared" si="735"/>
        <v>214</v>
      </c>
      <c r="B5210">
        <f t="shared" si="736"/>
        <v>8</v>
      </c>
      <c r="C5210" s="1">
        <f t="shared" si="743"/>
        <v>41856.624999987391</v>
      </c>
      <c r="D5210" s="7">
        <v>608.13636363636374</v>
      </c>
      <c r="E5210" s="7"/>
      <c r="G5210">
        <v>57.21</v>
      </c>
      <c r="H5210" s="12">
        <v>496.52118295830394</v>
      </c>
      <c r="I5210" s="13">
        <f>$D$2*tarifas!$D$12/24</f>
        <v>1.4541666666666666</v>
      </c>
      <c r="J5210" s="13" t="e">
        <f>VLOOKUP(E5210&amp;" "&amp;F5210,tarifas!$A$13:$D$20,4,FALSE)*H5210</f>
        <v>#N/A</v>
      </c>
      <c r="K5210" s="13">
        <f>IF(F5210="COD1",tarifas!$D$11*(SUMIFS($H$11:$H$8770,$F$11:$F$8770,"=COD1",$B$11:$B$8770,"="&amp;B5210)/COUNTIFS($F$11:$F$8770,"=COD1",$B$11:$B$8770,"="&amp;B5210))/COUNTIFS($A$11:$A$8770,"="&amp;A5210,$F$11:$F$8770,"=COD1"),0)</f>
        <v>0</v>
      </c>
      <c r="L5210" s="13" t="e">
        <f>(VLOOKUP(F5210,tarifas!$C$7:$D$10,2,FALSE)+tarifas!$D$21)*datos!H5210</f>
        <v>#N/A</v>
      </c>
      <c r="M5210">
        <v>336.86457999999999</v>
      </c>
      <c r="N5210" s="13" t="e">
        <f t="shared" si="737"/>
        <v>#N/A</v>
      </c>
      <c r="O5210">
        <f t="shared" si="738"/>
        <v>336.86457999999999</v>
      </c>
      <c r="P5210" s="12">
        <f t="shared" si="739"/>
        <v>159.65660295830395</v>
      </c>
      <c r="Q5210">
        <f t="shared" si="740"/>
        <v>0</v>
      </c>
      <c r="R5210">
        <f>$D$2*tarifas!$D$12/24</f>
        <v>1.4541666666666666</v>
      </c>
      <c r="S5210" t="e">
        <f>VLOOKUP(E5210&amp;" "&amp;F5210,tarifas!$A$13:$D$20,4,FALSE)*P5210</f>
        <v>#N/A</v>
      </c>
      <c r="T5210">
        <f>IF(F5210="COD1",tarifas!$D$11*(SUMIFS($P$11:$P$8770,$F$11:$F$8770,"=COD1",$B$11:$B$8770,"="&amp;B5210)/COUNTIFS($F$11:$F$8770,"=COD1",$B$11:$B$8770,"="&amp;B5210))/COUNTIFS($A$11:$A$8770,"="&amp;A5210,$F$11:$F$8770,"=COD1"),0)</f>
        <v>0</v>
      </c>
      <c r="U5210" t="e">
        <f>(VLOOKUP(F5210,tarifas!$C$7:$D$10,2,FALSE)+tarifas!$D$21)*datos!P5210</f>
        <v>#N/A</v>
      </c>
      <c r="V5210" t="e">
        <f t="shared" si="741"/>
        <v>#N/A</v>
      </c>
      <c r="W5210">
        <f t="shared" si="742"/>
        <v>0</v>
      </c>
    </row>
    <row r="5211" spans="1:23" x14ac:dyDescent="0.25">
      <c r="A5211">
        <f t="shared" si="735"/>
        <v>214</v>
      </c>
      <c r="B5211">
        <f t="shared" si="736"/>
        <v>8</v>
      </c>
      <c r="C5211" s="1">
        <f t="shared" si="743"/>
        <v>41856.666666654055</v>
      </c>
      <c r="D5211" s="7">
        <v>600.15151515151524</v>
      </c>
      <c r="E5211" s="7"/>
      <c r="G5211">
        <v>57</v>
      </c>
      <c r="H5211" s="12">
        <v>404.36443203320567</v>
      </c>
      <c r="I5211" s="13">
        <f>$D$2*tarifas!$D$12/24</f>
        <v>1.4541666666666666</v>
      </c>
      <c r="J5211" s="13" t="e">
        <f>VLOOKUP(E5211&amp;" "&amp;F5211,tarifas!$A$13:$D$20,4,FALSE)*H5211</f>
        <v>#N/A</v>
      </c>
      <c r="K5211" s="13">
        <f>IF(F5211="COD1",tarifas!$D$11*(SUMIFS($H$11:$H$8770,$F$11:$F$8770,"=COD1",$B$11:$B$8770,"="&amp;B5211)/COUNTIFS($F$11:$F$8770,"=COD1",$B$11:$B$8770,"="&amp;B5211))/COUNTIFS($A$11:$A$8770,"="&amp;A5211,$F$11:$F$8770,"=COD1"),0)</f>
        <v>0</v>
      </c>
      <c r="L5211" s="13" t="e">
        <f>(VLOOKUP(F5211,tarifas!$C$7:$D$10,2,FALSE)+tarifas!$D$21)*datos!H5211</f>
        <v>#N/A</v>
      </c>
      <c r="M5211">
        <v>220.86046999999999</v>
      </c>
      <c r="N5211" s="13" t="e">
        <f t="shared" si="737"/>
        <v>#N/A</v>
      </c>
      <c r="O5211">
        <f t="shared" si="738"/>
        <v>220.86046999999999</v>
      </c>
      <c r="P5211" s="12">
        <f t="shared" si="739"/>
        <v>183.50396203320568</v>
      </c>
      <c r="Q5211">
        <f t="shared" si="740"/>
        <v>0</v>
      </c>
      <c r="R5211">
        <f>$D$2*tarifas!$D$12/24</f>
        <v>1.4541666666666666</v>
      </c>
      <c r="S5211" t="e">
        <f>VLOOKUP(E5211&amp;" "&amp;F5211,tarifas!$A$13:$D$20,4,FALSE)*P5211</f>
        <v>#N/A</v>
      </c>
      <c r="T5211">
        <f>IF(F5211="COD1",tarifas!$D$11*(SUMIFS($P$11:$P$8770,$F$11:$F$8770,"=COD1",$B$11:$B$8770,"="&amp;B5211)/COUNTIFS($F$11:$F$8770,"=COD1",$B$11:$B$8770,"="&amp;B5211))/COUNTIFS($A$11:$A$8770,"="&amp;A5211,$F$11:$F$8770,"=COD1"),0)</f>
        <v>0</v>
      </c>
      <c r="U5211" t="e">
        <f>(VLOOKUP(F5211,tarifas!$C$7:$D$10,2,FALSE)+tarifas!$D$21)*datos!P5211</f>
        <v>#N/A</v>
      </c>
      <c r="V5211" t="e">
        <f t="shared" si="741"/>
        <v>#N/A</v>
      </c>
      <c r="W5211">
        <f t="shared" si="742"/>
        <v>0</v>
      </c>
    </row>
    <row r="5212" spans="1:23" x14ac:dyDescent="0.25">
      <c r="A5212">
        <f t="shared" si="735"/>
        <v>214</v>
      </c>
      <c r="B5212">
        <f t="shared" si="736"/>
        <v>8</v>
      </c>
      <c r="C5212" s="1">
        <f t="shared" si="743"/>
        <v>41856.708333320719</v>
      </c>
      <c r="D5212" s="7">
        <v>439.16666666666669</v>
      </c>
      <c r="E5212" s="7"/>
      <c r="G5212">
        <v>54.87</v>
      </c>
      <c r="H5212" s="12">
        <v>318.47361006941679</v>
      </c>
      <c r="I5212" s="13">
        <f>$D$2*tarifas!$D$12/24</f>
        <v>1.4541666666666666</v>
      </c>
      <c r="J5212" s="13" t="e">
        <f>VLOOKUP(E5212&amp;" "&amp;F5212,tarifas!$A$13:$D$20,4,FALSE)*H5212</f>
        <v>#N/A</v>
      </c>
      <c r="K5212" s="13">
        <f>IF(F5212="COD1",tarifas!$D$11*(SUMIFS($H$11:$H$8770,$F$11:$F$8770,"=COD1",$B$11:$B$8770,"="&amp;B5212)/COUNTIFS($F$11:$F$8770,"=COD1",$B$11:$B$8770,"="&amp;B5212))/COUNTIFS($A$11:$A$8770,"="&amp;A5212,$F$11:$F$8770,"=COD1"),0)</f>
        <v>0</v>
      </c>
      <c r="L5212" s="13" t="e">
        <f>(VLOOKUP(F5212,tarifas!$C$7:$D$10,2,FALSE)+tarifas!$D$21)*datos!H5212</f>
        <v>#N/A</v>
      </c>
      <c r="M5212">
        <v>83.797749999999994</v>
      </c>
      <c r="N5212" s="13" t="e">
        <f t="shared" si="737"/>
        <v>#N/A</v>
      </c>
      <c r="O5212">
        <f t="shared" si="738"/>
        <v>83.797749999999994</v>
      </c>
      <c r="P5212" s="12">
        <f t="shared" si="739"/>
        <v>234.67586006941679</v>
      </c>
      <c r="Q5212">
        <f t="shared" si="740"/>
        <v>0</v>
      </c>
      <c r="R5212">
        <f>$D$2*tarifas!$D$12/24</f>
        <v>1.4541666666666666</v>
      </c>
      <c r="S5212" t="e">
        <f>VLOOKUP(E5212&amp;" "&amp;F5212,tarifas!$A$13:$D$20,4,FALSE)*P5212</f>
        <v>#N/A</v>
      </c>
      <c r="T5212">
        <f>IF(F5212="COD1",tarifas!$D$11*(SUMIFS($P$11:$P$8770,$F$11:$F$8770,"=COD1",$B$11:$B$8770,"="&amp;B5212)/COUNTIFS($F$11:$F$8770,"=COD1",$B$11:$B$8770,"="&amp;B5212))/COUNTIFS($A$11:$A$8770,"="&amp;A5212,$F$11:$F$8770,"=COD1"),0)</f>
        <v>0</v>
      </c>
      <c r="U5212" t="e">
        <f>(VLOOKUP(F5212,tarifas!$C$7:$D$10,2,FALSE)+tarifas!$D$21)*datos!P5212</f>
        <v>#N/A</v>
      </c>
      <c r="V5212" t="e">
        <f t="shared" si="741"/>
        <v>#N/A</v>
      </c>
      <c r="W5212">
        <f t="shared" si="742"/>
        <v>0</v>
      </c>
    </row>
    <row r="5213" spans="1:23" x14ac:dyDescent="0.25">
      <c r="A5213">
        <f t="shared" si="735"/>
        <v>214</v>
      </c>
      <c r="B5213">
        <f t="shared" si="736"/>
        <v>8</v>
      </c>
      <c r="C5213" s="1">
        <f t="shared" si="743"/>
        <v>41856.749999987383</v>
      </c>
      <c r="D5213" s="7">
        <v>241.09090909090912</v>
      </c>
      <c r="E5213" s="7"/>
      <c r="G5213">
        <v>54.87</v>
      </c>
      <c r="H5213" s="12">
        <v>236.73874897384184</v>
      </c>
      <c r="I5213" s="13">
        <f>$D$2*tarifas!$D$12/24</f>
        <v>1.4541666666666666</v>
      </c>
      <c r="J5213" s="13" t="e">
        <f>VLOOKUP(E5213&amp;" "&amp;F5213,tarifas!$A$13:$D$20,4,FALSE)*H5213</f>
        <v>#N/A</v>
      </c>
      <c r="K5213" s="13">
        <f>IF(F5213="COD1",tarifas!$D$11*(SUMIFS($H$11:$H$8770,$F$11:$F$8770,"=COD1",$B$11:$B$8770,"="&amp;B5213)/COUNTIFS($F$11:$F$8770,"=COD1",$B$11:$B$8770,"="&amp;B5213))/COUNTIFS($A$11:$A$8770,"="&amp;A5213,$F$11:$F$8770,"=COD1"),0)</f>
        <v>0</v>
      </c>
      <c r="L5213" s="13" t="e">
        <f>(VLOOKUP(F5213,tarifas!$C$7:$D$10,2,FALSE)+tarifas!$D$21)*datos!H5213</f>
        <v>#N/A</v>
      </c>
      <c r="M5213">
        <v>9.7619100000000003</v>
      </c>
      <c r="N5213" s="13" t="e">
        <f t="shared" si="737"/>
        <v>#N/A</v>
      </c>
      <c r="O5213">
        <f t="shared" si="738"/>
        <v>9.7619100000000003</v>
      </c>
      <c r="P5213" s="12">
        <f t="shared" si="739"/>
        <v>226.97683897384184</v>
      </c>
      <c r="Q5213">
        <f t="shared" si="740"/>
        <v>0</v>
      </c>
      <c r="R5213">
        <f>$D$2*tarifas!$D$12/24</f>
        <v>1.4541666666666666</v>
      </c>
      <c r="S5213" t="e">
        <f>VLOOKUP(E5213&amp;" "&amp;F5213,tarifas!$A$13:$D$20,4,FALSE)*P5213</f>
        <v>#N/A</v>
      </c>
      <c r="T5213">
        <f>IF(F5213="COD1",tarifas!$D$11*(SUMIFS($P$11:$P$8770,$F$11:$F$8770,"=COD1",$B$11:$B$8770,"="&amp;B5213)/COUNTIFS($F$11:$F$8770,"=COD1",$B$11:$B$8770,"="&amp;B5213))/COUNTIFS($A$11:$A$8770,"="&amp;A5213,$F$11:$F$8770,"=COD1"),0)</f>
        <v>0</v>
      </c>
      <c r="U5213" t="e">
        <f>(VLOOKUP(F5213,tarifas!$C$7:$D$10,2,FALSE)+tarifas!$D$21)*datos!P5213</f>
        <v>#N/A</v>
      </c>
      <c r="V5213" t="e">
        <f t="shared" si="741"/>
        <v>#N/A</v>
      </c>
      <c r="W5213">
        <f t="shared" si="742"/>
        <v>0</v>
      </c>
    </row>
    <row r="5214" spans="1:23" x14ac:dyDescent="0.25">
      <c r="A5214">
        <f t="shared" si="735"/>
        <v>214</v>
      </c>
      <c r="B5214">
        <f t="shared" si="736"/>
        <v>8</v>
      </c>
      <c r="C5214" s="1">
        <f t="shared" si="743"/>
        <v>41856.791666654048</v>
      </c>
      <c r="D5214" s="7">
        <v>51.515151515151523</v>
      </c>
      <c r="E5214" s="7"/>
      <c r="G5214">
        <v>54.87</v>
      </c>
      <c r="H5214" s="12">
        <v>191.55133807577067</v>
      </c>
      <c r="I5214" s="13">
        <f>$D$2*tarifas!$D$12/24</f>
        <v>1.4541666666666666</v>
      </c>
      <c r="J5214" s="13" t="e">
        <f>VLOOKUP(E5214&amp;" "&amp;F5214,tarifas!$A$13:$D$20,4,FALSE)*H5214</f>
        <v>#N/A</v>
      </c>
      <c r="K5214" s="13">
        <f>IF(F5214="COD1",tarifas!$D$11*(SUMIFS($H$11:$H$8770,$F$11:$F$8770,"=COD1",$B$11:$B$8770,"="&amp;B5214)/COUNTIFS($F$11:$F$8770,"=COD1",$B$11:$B$8770,"="&amp;B5214))/COUNTIFS($A$11:$A$8770,"="&amp;A5214,$F$11:$F$8770,"=COD1"),0)</f>
        <v>0</v>
      </c>
      <c r="L5214" s="13" t="e">
        <f>(VLOOKUP(F5214,tarifas!$C$7:$D$10,2,FALSE)+tarifas!$D$21)*datos!H5214</f>
        <v>#N/A</v>
      </c>
      <c r="M5214">
        <v>0</v>
      </c>
      <c r="N5214" s="13" t="e">
        <f t="shared" si="737"/>
        <v>#N/A</v>
      </c>
      <c r="O5214">
        <f t="shared" si="738"/>
        <v>0</v>
      </c>
      <c r="P5214" s="12">
        <f t="shared" si="739"/>
        <v>191.55133807577067</v>
      </c>
      <c r="Q5214">
        <f t="shared" si="740"/>
        <v>0</v>
      </c>
      <c r="R5214">
        <f>$D$2*tarifas!$D$12/24</f>
        <v>1.4541666666666666</v>
      </c>
      <c r="S5214" t="e">
        <f>VLOOKUP(E5214&amp;" "&amp;F5214,tarifas!$A$13:$D$20,4,FALSE)*P5214</f>
        <v>#N/A</v>
      </c>
      <c r="T5214">
        <f>IF(F5214="COD1",tarifas!$D$11*(SUMIFS($P$11:$P$8770,$F$11:$F$8770,"=COD1",$B$11:$B$8770,"="&amp;B5214)/COUNTIFS($F$11:$F$8770,"=COD1",$B$11:$B$8770,"="&amp;B5214))/COUNTIFS($A$11:$A$8770,"="&amp;A5214,$F$11:$F$8770,"=COD1"),0)</f>
        <v>0</v>
      </c>
      <c r="U5214" t="e">
        <f>(VLOOKUP(F5214,tarifas!$C$7:$D$10,2,FALSE)+tarifas!$D$21)*datos!P5214</f>
        <v>#N/A</v>
      </c>
      <c r="V5214" t="e">
        <f t="shared" si="741"/>
        <v>#N/A</v>
      </c>
      <c r="W5214">
        <f t="shared" si="742"/>
        <v>0</v>
      </c>
    </row>
    <row r="5215" spans="1:23" x14ac:dyDescent="0.25">
      <c r="A5215">
        <f t="shared" si="735"/>
        <v>214</v>
      </c>
      <c r="B5215">
        <f t="shared" si="736"/>
        <v>8</v>
      </c>
      <c r="C5215" s="1">
        <f t="shared" si="743"/>
        <v>41856.833333320712</v>
      </c>
      <c r="D5215" s="7">
        <v>0</v>
      </c>
      <c r="E5215" s="7"/>
      <c r="G5215">
        <v>57</v>
      </c>
      <c r="H5215" s="12">
        <v>176.90286633934255</v>
      </c>
      <c r="I5215" s="13">
        <f>$D$2*tarifas!$D$12/24</f>
        <v>1.4541666666666666</v>
      </c>
      <c r="J5215" s="13" t="e">
        <f>VLOOKUP(E5215&amp;" "&amp;F5215,tarifas!$A$13:$D$20,4,FALSE)*H5215</f>
        <v>#N/A</v>
      </c>
      <c r="K5215" s="13">
        <f>IF(F5215="COD1",tarifas!$D$11*(SUMIFS($H$11:$H$8770,$F$11:$F$8770,"=COD1",$B$11:$B$8770,"="&amp;B5215)/COUNTIFS($F$11:$F$8770,"=COD1",$B$11:$B$8770,"="&amp;B5215))/COUNTIFS($A$11:$A$8770,"="&amp;A5215,$F$11:$F$8770,"=COD1"),0)</f>
        <v>0</v>
      </c>
      <c r="L5215" s="13" t="e">
        <f>(VLOOKUP(F5215,tarifas!$C$7:$D$10,2,FALSE)+tarifas!$D$21)*datos!H5215</f>
        <v>#N/A</v>
      </c>
      <c r="M5215">
        <v>0</v>
      </c>
      <c r="N5215" s="13" t="e">
        <f t="shared" si="737"/>
        <v>#N/A</v>
      </c>
      <c r="O5215">
        <f t="shared" si="738"/>
        <v>0</v>
      </c>
      <c r="P5215" s="12">
        <f t="shared" si="739"/>
        <v>176.90286633934255</v>
      </c>
      <c r="Q5215">
        <f t="shared" si="740"/>
        <v>0</v>
      </c>
      <c r="R5215">
        <f>$D$2*tarifas!$D$12/24</f>
        <v>1.4541666666666666</v>
      </c>
      <c r="S5215" t="e">
        <f>VLOOKUP(E5215&amp;" "&amp;F5215,tarifas!$A$13:$D$20,4,FALSE)*P5215</f>
        <v>#N/A</v>
      </c>
      <c r="T5215">
        <f>IF(F5215="COD1",tarifas!$D$11*(SUMIFS($P$11:$P$8770,$F$11:$F$8770,"=COD1",$B$11:$B$8770,"="&amp;B5215)/COUNTIFS($F$11:$F$8770,"=COD1",$B$11:$B$8770,"="&amp;B5215))/COUNTIFS($A$11:$A$8770,"="&amp;A5215,$F$11:$F$8770,"=COD1"),0)</f>
        <v>0</v>
      </c>
      <c r="U5215" t="e">
        <f>(VLOOKUP(F5215,tarifas!$C$7:$D$10,2,FALSE)+tarifas!$D$21)*datos!P5215</f>
        <v>#N/A</v>
      </c>
      <c r="V5215" t="e">
        <f t="shared" si="741"/>
        <v>#N/A</v>
      </c>
      <c r="W5215">
        <f t="shared" si="742"/>
        <v>0</v>
      </c>
    </row>
    <row r="5216" spans="1:23" x14ac:dyDescent="0.25">
      <c r="A5216">
        <f t="shared" si="735"/>
        <v>214</v>
      </c>
      <c r="B5216">
        <f t="shared" si="736"/>
        <v>8</v>
      </c>
      <c r="C5216" s="1">
        <f t="shared" si="743"/>
        <v>41856.874999987376</v>
      </c>
      <c r="D5216" s="7">
        <v>0</v>
      </c>
      <c r="E5216" s="7"/>
      <c r="G5216">
        <v>56.03</v>
      </c>
      <c r="H5216" s="12">
        <v>182.36766764273438</v>
      </c>
      <c r="I5216" s="13">
        <f>$D$2*tarifas!$D$12/24</f>
        <v>1.4541666666666666</v>
      </c>
      <c r="J5216" s="13" t="e">
        <f>VLOOKUP(E5216&amp;" "&amp;F5216,tarifas!$A$13:$D$20,4,FALSE)*H5216</f>
        <v>#N/A</v>
      </c>
      <c r="K5216" s="13">
        <f>IF(F5216="COD1",tarifas!$D$11*(SUMIFS($H$11:$H$8770,$F$11:$F$8770,"=COD1",$B$11:$B$8770,"="&amp;B5216)/COUNTIFS($F$11:$F$8770,"=COD1",$B$11:$B$8770,"="&amp;B5216))/COUNTIFS($A$11:$A$8770,"="&amp;A5216,$F$11:$F$8770,"=COD1"),0)</f>
        <v>0</v>
      </c>
      <c r="L5216" s="13" t="e">
        <f>(VLOOKUP(F5216,tarifas!$C$7:$D$10,2,FALSE)+tarifas!$D$21)*datos!H5216</f>
        <v>#N/A</v>
      </c>
      <c r="M5216">
        <v>0</v>
      </c>
      <c r="N5216" s="13" t="e">
        <f t="shared" si="737"/>
        <v>#N/A</v>
      </c>
      <c r="O5216">
        <f t="shared" si="738"/>
        <v>0</v>
      </c>
      <c r="P5216" s="12">
        <f t="shared" si="739"/>
        <v>182.36766764273438</v>
      </c>
      <c r="Q5216">
        <f t="shared" si="740"/>
        <v>0</v>
      </c>
      <c r="R5216">
        <f>$D$2*tarifas!$D$12/24</f>
        <v>1.4541666666666666</v>
      </c>
      <c r="S5216" t="e">
        <f>VLOOKUP(E5216&amp;" "&amp;F5216,tarifas!$A$13:$D$20,4,FALSE)*P5216</f>
        <v>#N/A</v>
      </c>
      <c r="T5216">
        <f>IF(F5216="COD1",tarifas!$D$11*(SUMIFS($P$11:$P$8770,$F$11:$F$8770,"=COD1",$B$11:$B$8770,"="&amp;B5216)/COUNTIFS($F$11:$F$8770,"=COD1",$B$11:$B$8770,"="&amp;B5216))/COUNTIFS($A$11:$A$8770,"="&amp;A5216,$F$11:$F$8770,"=COD1"),0)</f>
        <v>0</v>
      </c>
      <c r="U5216" t="e">
        <f>(VLOOKUP(F5216,tarifas!$C$7:$D$10,2,FALSE)+tarifas!$D$21)*datos!P5216</f>
        <v>#N/A</v>
      </c>
      <c r="V5216" t="e">
        <f t="shared" si="741"/>
        <v>#N/A</v>
      </c>
      <c r="W5216">
        <f t="shared" si="742"/>
        <v>0</v>
      </c>
    </row>
    <row r="5217" spans="1:23" x14ac:dyDescent="0.25">
      <c r="A5217">
        <f t="shared" si="735"/>
        <v>214</v>
      </c>
      <c r="B5217">
        <f t="shared" si="736"/>
        <v>8</v>
      </c>
      <c r="C5217" s="1">
        <f t="shared" si="743"/>
        <v>41856.91666665404</v>
      </c>
      <c r="D5217" s="7">
        <v>0</v>
      </c>
      <c r="E5217" s="7"/>
      <c r="G5217">
        <v>48.37</v>
      </c>
      <c r="H5217" s="12">
        <v>180.23551392076479</v>
      </c>
      <c r="I5217" s="13">
        <f>$D$2*tarifas!$D$12/24</f>
        <v>1.4541666666666666</v>
      </c>
      <c r="J5217" s="13" t="e">
        <f>VLOOKUP(E5217&amp;" "&amp;F5217,tarifas!$A$13:$D$20,4,FALSE)*H5217</f>
        <v>#N/A</v>
      </c>
      <c r="K5217" s="13">
        <f>IF(F5217="COD1",tarifas!$D$11*(SUMIFS($H$11:$H$8770,$F$11:$F$8770,"=COD1",$B$11:$B$8770,"="&amp;B5217)/COUNTIFS($F$11:$F$8770,"=COD1",$B$11:$B$8770,"="&amp;B5217))/COUNTIFS($A$11:$A$8770,"="&amp;A5217,$F$11:$F$8770,"=COD1"),0)</f>
        <v>0</v>
      </c>
      <c r="L5217" s="13" t="e">
        <f>(VLOOKUP(F5217,tarifas!$C$7:$D$10,2,FALSE)+tarifas!$D$21)*datos!H5217</f>
        <v>#N/A</v>
      </c>
      <c r="M5217">
        <v>0</v>
      </c>
      <c r="N5217" s="13" t="e">
        <f t="shared" si="737"/>
        <v>#N/A</v>
      </c>
      <c r="O5217">
        <f t="shared" si="738"/>
        <v>0</v>
      </c>
      <c r="P5217" s="12">
        <f t="shared" si="739"/>
        <v>180.23551392076479</v>
      </c>
      <c r="Q5217">
        <f t="shared" si="740"/>
        <v>0</v>
      </c>
      <c r="R5217">
        <f>$D$2*tarifas!$D$12/24</f>
        <v>1.4541666666666666</v>
      </c>
      <c r="S5217" t="e">
        <f>VLOOKUP(E5217&amp;" "&amp;F5217,tarifas!$A$13:$D$20,4,FALSE)*P5217</f>
        <v>#N/A</v>
      </c>
      <c r="T5217">
        <f>IF(F5217="COD1",tarifas!$D$11*(SUMIFS($P$11:$P$8770,$F$11:$F$8770,"=COD1",$B$11:$B$8770,"="&amp;B5217)/COUNTIFS($F$11:$F$8770,"=COD1",$B$11:$B$8770,"="&amp;B5217))/COUNTIFS($A$11:$A$8770,"="&amp;A5217,$F$11:$F$8770,"=COD1"),0)</f>
        <v>0</v>
      </c>
      <c r="U5217" t="e">
        <f>(VLOOKUP(F5217,tarifas!$C$7:$D$10,2,FALSE)+tarifas!$D$21)*datos!P5217</f>
        <v>#N/A</v>
      </c>
      <c r="V5217" t="e">
        <f t="shared" si="741"/>
        <v>#N/A</v>
      </c>
      <c r="W5217">
        <f t="shared" si="742"/>
        <v>0</v>
      </c>
    </row>
    <row r="5218" spans="1:23" x14ac:dyDescent="0.25">
      <c r="A5218">
        <f t="shared" si="735"/>
        <v>214</v>
      </c>
      <c r="B5218">
        <f t="shared" si="736"/>
        <v>8</v>
      </c>
      <c r="C5218" s="1">
        <f t="shared" si="743"/>
        <v>41856.958333320705</v>
      </c>
      <c r="D5218" s="7">
        <v>0</v>
      </c>
      <c r="E5218" s="7"/>
      <c r="G5218">
        <v>45.4</v>
      </c>
      <c r="H5218" s="12">
        <v>170.84323403346264</v>
      </c>
      <c r="I5218" s="13">
        <f>$D$2*tarifas!$D$12/24</f>
        <v>1.4541666666666666</v>
      </c>
      <c r="J5218" s="13" t="e">
        <f>VLOOKUP(E5218&amp;" "&amp;F5218,tarifas!$A$13:$D$20,4,FALSE)*H5218</f>
        <v>#N/A</v>
      </c>
      <c r="K5218" s="13">
        <f>IF(F5218="COD1",tarifas!$D$11*(SUMIFS($H$11:$H$8770,$F$11:$F$8770,"=COD1",$B$11:$B$8770,"="&amp;B5218)/COUNTIFS($F$11:$F$8770,"=COD1",$B$11:$B$8770,"="&amp;B5218))/COUNTIFS($A$11:$A$8770,"="&amp;A5218,$F$11:$F$8770,"=COD1"),0)</f>
        <v>0</v>
      </c>
      <c r="L5218" s="13" t="e">
        <f>(VLOOKUP(F5218,tarifas!$C$7:$D$10,2,FALSE)+tarifas!$D$21)*datos!H5218</f>
        <v>#N/A</v>
      </c>
      <c r="M5218">
        <v>0</v>
      </c>
      <c r="N5218" s="13" t="e">
        <f t="shared" si="737"/>
        <v>#N/A</v>
      </c>
      <c r="O5218">
        <f t="shared" si="738"/>
        <v>0</v>
      </c>
      <c r="P5218" s="12">
        <f t="shared" si="739"/>
        <v>170.84323403346264</v>
      </c>
      <c r="Q5218">
        <f t="shared" si="740"/>
        <v>0</v>
      </c>
      <c r="R5218">
        <f>$D$2*tarifas!$D$12/24</f>
        <v>1.4541666666666666</v>
      </c>
      <c r="S5218" t="e">
        <f>VLOOKUP(E5218&amp;" "&amp;F5218,tarifas!$A$13:$D$20,4,FALSE)*P5218</f>
        <v>#N/A</v>
      </c>
      <c r="T5218">
        <f>IF(F5218="COD1",tarifas!$D$11*(SUMIFS($P$11:$P$8770,$F$11:$F$8770,"=COD1",$B$11:$B$8770,"="&amp;B5218)/COUNTIFS($F$11:$F$8770,"=COD1",$B$11:$B$8770,"="&amp;B5218))/COUNTIFS($A$11:$A$8770,"="&amp;A5218,$F$11:$F$8770,"=COD1"),0)</f>
        <v>0</v>
      </c>
      <c r="U5218" t="e">
        <f>(VLOOKUP(F5218,tarifas!$C$7:$D$10,2,FALSE)+tarifas!$D$21)*datos!P5218</f>
        <v>#N/A</v>
      </c>
      <c r="V5218" t="e">
        <f t="shared" si="741"/>
        <v>#N/A</v>
      </c>
      <c r="W5218">
        <f t="shared" si="742"/>
        <v>0</v>
      </c>
    </row>
    <row r="5219" spans="1:23" x14ac:dyDescent="0.25">
      <c r="A5219">
        <f t="shared" si="735"/>
        <v>215</v>
      </c>
      <c r="B5219">
        <f t="shared" si="736"/>
        <v>8</v>
      </c>
      <c r="C5219" s="1">
        <f t="shared" si="743"/>
        <v>41856.999999987369</v>
      </c>
      <c r="D5219" s="7">
        <v>0</v>
      </c>
      <c r="E5219" s="7"/>
      <c r="G5219">
        <v>44.58</v>
      </c>
      <c r="H5219" s="12">
        <v>168.69393934798887</v>
      </c>
      <c r="I5219" s="13">
        <f>$D$2*tarifas!$D$12/24</f>
        <v>1.4541666666666666</v>
      </c>
      <c r="J5219" s="13" t="e">
        <f>VLOOKUP(E5219&amp;" "&amp;F5219,tarifas!$A$13:$D$20,4,FALSE)*H5219</f>
        <v>#N/A</v>
      </c>
      <c r="K5219" s="13">
        <f>IF(F5219="COD1",tarifas!$D$11*(SUMIFS($H$11:$H$8770,$F$11:$F$8770,"=COD1",$B$11:$B$8770,"="&amp;B5219)/COUNTIFS($F$11:$F$8770,"=COD1",$B$11:$B$8770,"="&amp;B5219))/COUNTIFS($A$11:$A$8770,"="&amp;A5219,$F$11:$F$8770,"=COD1"),0)</f>
        <v>0</v>
      </c>
      <c r="L5219" s="13" t="e">
        <f>(VLOOKUP(F5219,tarifas!$C$7:$D$10,2,FALSE)+tarifas!$D$21)*datos!H5219</f>
        <v>#N/A</v>
      </c>
      <c r="M5219">
        <v>0</v>
      </c>
      <c r="N5219" s="13" t="e">
        <f t="shared" si="737"/>
        <v>#N/A</v>
      </c>
      <c r="O5219">
        <f t="shared" si="738"/>
        <v>0</v>
      </c>
      <c r="P5219" s="12">
        <f t="shared" si="739"/>
        <v>168.69393934798887</v>
      </c>
      <c r="Q5219">
        <f t="shared" si="740"/>
        <v>0</v>
      </c>
      <c r="R5219">
        <f>$D$2*tarifas!$D$12/24</f>
        <v>1.4541666666666666</v>
      </c>
      <c r="S5219" t="e">
        <f>VLOOKUP(E5219&amp;" "&amp;F5219,tarifas!$A$13:$D$20,4,FALSE)*P5219</f>
        <v>#N/A</v>
      </c>
      <c r="T5219">
        <f>IF(F5219="COD1",tarifas!$D$11*(SUMIFS($P$11:$P$8770,$F$11:$F$8770,"=COD1",$B$11:$B$8770,"="&amp;B5219)/COUNTIFS($F$11:$F$8770,"=COD1",$B$11:$B$8770,"="&amp;B5219))/COUNTIFS($A$11:$A$8770,"="&amp;A5219,$F$11:$F$8770,"=COD1"),0)</f>
        <v>0</v>
      </c>
      <c r="U5219" t="e">
        <f>(VLOOKUP(F5219,tarifas!$C$7:$D$10,2,FALSE)+tarifas!$D$21)*datos!P5219</f>
        <v>#N/A</v>
      </c>
      <c r="V5219" t="e">
        <f t="shared" si="741"/>
        <v>#N/A</v>
      </c>
      <c r="W5219">
        <f t="shared" si="742"/>
        <v>0</v>
      </c>
    </row>
    <row r="5220" spans="1:23" x14ac:dyDescent="0.25">
      <c r="A5220">
        <f t="shared" si="735"/>
        <v>215</v>
      </c>
      <c r="B5220">
        <f t="shared" si="736"/>
        <v>8</v>
      </c>
      <c r="C5220" s="1">
        <f t="shared" si="743"/>
        <v>41857.041666654033</v>
      </c>
      <c r="D5220" s="7">
        <v>0</v>
      </c>
      <c r="E5220" s="7"/>
      <c r="G5220">
        <v>44.27</v>
      </c>
      <c r="H5220" s="12">
        <v>164.6904538490603</v>
      </c>
      <c r="I5220" s="13">
        <f>$D$2*tarifas!$D$12/24</f>
        <v>1.4541666666666666</v>
      </c>
      <c r="J5220" s="13" t="e">
        <f>VLOOKUP(E5220&amp;" "&amp;F5220,tarifas!$A$13:$D$20,4,FALSE)*H5220</f>
        <v>#N/A</v>
      </c>
      <c r="K5220" s="13">
        <f>IF(F5220="COD1",tarifas!$D$11*(SUMIFS($H$11:$H$8770,$F$11:$F$8770,"=COD1",$B$11:$B$8770,"="&amp;B5220)/COUNTIFS($F$11:$F$8770,"=COD1",$B$11:$B$8770,"="&amp;B5220))/COUNTIFS($A$11:$A$8770,"="&amp;A5220,$F$11:$F$8770,"=COD1"),0)</f>
        <v>0</v>
      </c>
      <c r="L5220" s="13" t="e">
        <f>(VLOOKUP(F5220,tarifas!$C$7:$D$10,2,FALSE)+tarifas!$D$21)*datos!H5220</f>
        <v>#N/A</v>
      </c>
      <c r="M5220">
        <v>0</v>
      </c>
      <c r="N5220" s="13" t="e">
        <f t="shared" si="737"/>
        <v>#N/A</v>
      </c>
      <c r="O5220">
        <f t="shared" si="738"/>
        <v>0</v>
      </c>
      <c r="P5220" s="12">
        <f t="shared" si="739"/>
        <v>164.6904538490603</v>
      </c>
      <c r="Q5220">
        <f t="shared" si="740"/>
        <v>0</v>
      </c>
      <c r="R5220">
        <f>$D$2*tarifas!$D$12/24</f>
        <v>1.4541666666666666</v>
      </c>
      <c r="S5220" t="e">
        <f>VLOOKUP(E5220&amp;" "&amp;F5220,tarifas!$A$13:$D$20,4,FALSE)*P5220</f>
        <v>#N/A</v>
      </c>
      <c r="T5220">
        <f>IF(F5220="COD1",tarifas!$D$11*(SUMIFS($P$11:$P$8770,$F$11:$F$8770,"=COD1",$B$11:$B$8770,"="&amp;B5220)/COUNTIFS($F$11:$F$8770,"=COD1",$B$11:$B$8770,"="&amp;B5220))/COUNTIFS($A$11:$A$8770,"="&amp;A5220,$F$11:$F$8770,"=COD1"),0)</f>
        <v>0</v>
      </c>
      <c r="U5220" t="e">
        <f>(VLOOKUP(F5220,tarifas!$C$7:$D$10,2,FALSE)+tarifas!$D$21)*datos!P5220</f>
        <v>#N/A</v>
      </c>
      <c r="V5220" t="e">
        <f t="shared" si="741"/>
        <v>#N/A</v>
      </c>
      <c r="W5220">
        <f t="shared" si="742"/>
        <v>0</v>
      </c>
    </row>
    <row r="5221" spans="1:23" x14ac:dyDescent="0.25">
      <c r="A5221">
        <f t="shared" si="735"/>
        <v>215</v>
      </c>
      <c r="B5221">
        <f t="shared" si="736"/>
        <v>8</v>
      </c>
      <c r="C5221" s="1">
        <f t="shared" si="743"/>
        <v>41857.083333320697</v>
      </c>
      <c r="D5221" s="7">
        <v>0</v>
      </c>
      <c r="E5221" s="7"/>
      <c r="G5221">
        <v>44.53</v>
      </c>
      <c r="H5221" s="12">
        <v>153.32922214003884</v>
      </c>
      <c r="I5221" s="13">
        <f>$D$2*tarifas!$D$12/24</f>
        <v>1.4541666666666666</v>
      </c>
      <c r="J5221" s="13" t="e">
        <f>VLOOKUP(E5221&amp;" "&amp;F5221,tarifas!$A$13:$D$20,4,FALSE)*H5221</f>
        <v>#N/A</v>
      </c>
      <c r="K5221" s="13">
        <f>IF(F5221="COD1",tarifas!$D$11*(SUMIFS($H$11:$H$8770,$F$11:$F$8770,"=COD1",$B$11:$B$8770,"="&amp;B5221)/COUNTIFS($F$11:$F$8770,"=COD1",$B$11:$B$8770,"="&amp;B5221))/COUNTIFS($A$11:$A$8770,"="&amp;A5221,$F$11:$F$8770,"=COD1"),0)</f>
        <v>0</v>
      </c>
      <c r="L5221" s="13" t="e">
        <f>(VLOOKUP(F5221,tarifas!$C$7:$D$10,2,FALSE)+tarifas!$D$21)*datos!H5221</f>
        <v>#N/A</v>
      </c>
      <c r="M5221">
        <v>0</v>
      </c>
      <c r="N5221" s="13" t="e">
        <f t="shared" si="737"/>
        <v>#N/A</v>
      </c>
      <c r="O5221">
        <f t="shared" si="738"/>
        <v>0</v>
      </c>
      <c r="P5221" s="12">
        <f t="shared" si="739"/>
        <v>153.32922214003884</v>
      </c>
      <c r="Q5221">
        <f t="shared" si="740"/>
        <v>0</v>
      </c>
      <c r="R5221">
        <f>$D$2*tarifas!$D$12/24</f>
        <v>1.4541666666666666</v>
      </c>
      <c r="S5221" t="e">
        <f>VLOOKUP(E5221&amp;" "&amp;F5221,tarifas!$A$13:$D$20,4,FALSE)*P5221</f>
        <v>#N/A</v>
      </c>
      <c r="T5221">
        <f>IF(F5221="COD1",tarifas!$D$11*(SUMIFS($P$11:$P$8770,$F$11:$F$8770,"=COD1",$B$11:$B$8770,"="&amp;B5221)/COUNTIFS($F$11:$F$8770,"=COD1",$B$11:$B$8770,"="&amp;B5221))/COUNTIFS($A$11:$A$8770,"="&amp;A5221,$F$11:$F$8770,"=COD1"),0)</f>
        <v>0</v>
      </c>
      <c r="U5221" t="e">
        <f>(VLOOKUP(F5221,tarifas!$C$7:$D$10,2,FALSE)+tarifas!$D$21)*datos!P5221</f>
        <v>#N/A</v>
      </c>
      <c r="V5221" t="e">
        <f t="shared" si="741"/>
        <v>#N/A</v>
      </c>
      <c r="W5221">
        <f t="shared" si="742"/>
        <v>0</v>
      </c>
    </row>
    <row r="5222" spans="1:23" x14ac:dyDescent="0.25">
      <c r="A5222">
        <f t="shared" si="735"/>
        <v>215</v>
      </c>
      <c r="B5222">
        <f t="shared" si="736"/>
        <v>8</v>
      </c>
      <c r="C5222" s="1">
        <f t="shared" si="743"/>
        <v>41857.124999987362</v>
      </c>
      <c r="D5222" s="7">
        <v>0</v>
      </c>
      <c r="E5222" s="7"/>
      <c r="G5222">
        <v>44.27</v>
      </c>
      <c r="H5222" s="12">
        <v>147.86682217149212</v>
      </c>
      <c r="I5222" s="13">
        <f>$D$2*tarifas!$D$12/24</f>
        <v>1.4541666666666666</v>
      </c>
      <c r="J5222" s="13" t="e">
        <f>VLOOKUP(E5222&amp;" "&amp;F5222,tarifas!$A$13:$D$20,4,FALSE)*H5222</f>
        <v>#N/A</v>
      </c>
      <c r="K5222" s="13">
        <f>IF(F5222="COD1",tarifas!$D$11*(SUMIFS($H$11:$H$8770,$F$11:$F$8770,"=COD1",$B$11:$B$8770,"="&amp;B5222)/COUNTIFS($F$11:$F$8770,"=COD1",$B$11:$B$8770,"="&amp;B5222))/COUNTIFS($A$11:$A$8770,"="&amp;A5222,$F$11:$F$8770,"=COD1"),0)</f>
        <v>0</v>
      </c>
      <c r="L5222" s="13" t="e">
        <f>(VLOOKUP(F5222,tarifas!$C$7:$D$10,2,FALSE)+tarifas!$D$21)*datos!H5222</f>
        <v>#N/A</v>
      </c>
      <c r="M5222">
        <v>0</v>
      </c>
      <c r="N5222" s="13" t="e">
        <f t="shared" si="737"/>
        <v>#N/A</v>
      </c>
      <c r="O5222">
        <f t="shared" si="738"/>
        <v>0</v>
      </c>
      <c r="P5222" s="12">
        <f t="shared" si="739"/>
        <v>147.86682217149212</v>
      </c>
      <c r="Q5222">
        <f t="shared" si="740"/>
        <v>0</v>
      </c>
      <c r="R5222">
        <f>$D$2*tarifas!$D$12/24</f>
        <v>1.4541666666666666</v>
      </c>
      <c r="S5222" t="e">
        <f>VLOOKUP(E5222&amp;" "&amp;F5222,tarifas!$A$13:$D$20,4,FALSE)*P5222</f>
        <v>#N/A</v>
      </c>
      <c r="T5222">
        <f>IF(F5222="COD1",tarifas!$D$11*(SUMIFS($P$11:$P$8770,$F$11:$F$8770,"=COD1",$B$11:$B$8770,"="&amp;B5222)/COUNTIFS($F$11:$F$8770,"=COD1",$B$11:$B$8770,"="&amp;B5222))/COUNTIFS($A$11:$A$8770,"="&amp;A5222,$F$11:$F$8770,"=COD1"),0)</f>
        <v>0</v>
      </c>
      <c r="U5222" t="e">
        <f>(VLOOKUP(F5222,tarifas!$C$7:$D$10,2,FALSE)+tarifas!$D$21)*datos!P5222</f>
        <v>#N/A</v>
      </c>
      <c r="V5222" t="e">
        <f t="shared" si="741"/>
        <v>#N/A</v>
      </c>
      <c r="W5222">
        <f t="shared" si="742"/>
        <v>0</v>
      </c>
    </row>
    <row r="5223" spans="1:23" x14ac:dyDescent="0.25">
      <c r="A5223">
        <f t="shared" si="735"/>
        <v>215</v>
      </c>
      <c r="B5223">
        <f t="shared" si="736"/>
        <v>8</v>
      </c>
      <c r="C5223" s="1">
        <f t="shared" si="743"/>
        <v>41857.166666654026</v>
      </c>
      <c r="D5223" s="7">
        <v>0</v>
      </c>
      <c r="E5223" s="7"/>
      <c r="G5223">
        <v>44.53</v>
      </c>
      <c r="H5223" s="12">
        <v>147.59394620536861</v>
      </c>
      <c r="I5223" s="13">
        <f>$D$2*tarifas!$D$12/24</f>
        <v>1.4541666666666666</v>
      </c>
      <c r="J5223" s="13" t="e">
        <f>VLOOKUP(E5223&amp;" "&amp;F5223,tarifas!$A$13:$D$20,4,FALSE)*H5223</f>
        <v>#N/A</v>
      </c>
      <c r="K5223" s="13">
        <f>IF(F5223="COD1",tarifas!$D$11*(SUMIFS($H$11:$H$8770,$F$11:$F$8770,"=COD1",$B$11:$B$8770,"="&amp;B5223)/COUNTIFS($F$11:$F$8770,"=COD1",$B$11:$B$8770,"="&amp;B5223))/COUNTIFS($A$11:$A$8770,"="&amp;A5223,$F$11:$F$8770,"=COD1"),0)</f>
        <v>0</v>
      </c>
      <c r="L5223" s="13" t="e">
        <f>(VLOOKUP(F5223,tarifas!$C$7:$D$10,2,FALSE)+tarifas!$D$21)*datos!H5223</f>
        <v>#N/A</v>
      </c>
      <c r="M5223">
        <v>0</v>
      </c>
      <c r="N5223" s="13" t="e">
        <f t="shared" si="737"/>
        <v>#N/A</v>
      </c>
      <c r="O5223">
        <f t="shared" si="738"/>
        <v>0</v>
      </c>
      <c r="P5223" s="12">
        <f t="shared" si="739"/>
        <v>147.59394620536861</v>
      </c>
      <c r="Q5223">
        <f t="shared" si="740"/>
        <v>0</v>
      </c>
      <c r="R5223">
        <f>$D$2*tarifas!$D$12/24</f>
        <v>1.4541666666666666</v>
      </c>
      <c r="S5223" t="e">
        <f>VLOOKUP(E5223&amp;" "&amp;F5223,tarifas!$A$13:$D$20,4,FALSE)*P5223</f>
        <v>#N/A</v>
      </c>
      <c r="T5223">
        <f>IF(F5223="COD1",tarifas!$D$11*(SUMIFS($P$11:$P$8770,$F$11:$F$8770,"=COD1",$B$11:$B$8770,"="&amp;B5223)/COUNTIFS($F$11:$F$8770,"=COD1",$B$11:$B$8770,"="&amp;B5223))/COUNTIFS($A$11:$A$8770,"="&amp;A5223,$F$11:$F$8770,"=COD1"),0)</f>
        <v>0</v>
      </c>
      <c r="U5223" t="e">
        <f>(VLOOKUP(F5223,tarifas!$C$7:$D$10,2,FALSE)+tarifas!$D$21)*datos!P5223</f>
        <v>#N/A</v>
      </c>
      <c r="V5223" t="e">
        <f t="shared" si="741"/>
        <v>#N/A</v>
      </c>
      <c r="W5223">
        <f t="shared" si="742"/>
        <v>0</v>
      </c>
    </row>
    <row r="5224" spans="1:23" x14ac:dyDescent="0.25">
      <c r="A5224">
        <f t="shared" si="735"/>
        <v>215</v>
      </c>
      <c r="B5224">
        <f t="shared" si="736"/>
        <v>8</v>
      </c>
      <c r="C5224" s="1">
        <f t="shared" si="743"/>
        <v>41857.20833332069</v>
      </c>
      <c r="D5224" s="7">
        <v>0</v>
      </c>
      <c r="E5224" s="7"/>
      <c r="G5224">
        <v>44.95</v>
      </c>
      <c r="H5224" s="12">
        <v>147.34878670454492</v>
      </c>
      <c r="I5224" s="13">
        <f>$D$2*tarifas!$D$12/24</f>
        <v>1.4541666666666666</v>
      </c>
      <c r="J5224" s="13" t="e">
        <f>VLOOKUP(E5224&amp;" "&amp;F5224,tarifas!$A$13:$D$20,4,FALSE)*H5224</f>
        <v>#N/A</v>
      </c>
      <c r="K5224" s="13">
        <f>IF(F5224="COD1",tarifas!$D$11*(SUMIFS($H$11:$H$8770,$F$11:$F$8770,"=COD1",$B$11:$B$8770,"="&amp;B5224)/COUNTIFS($F$11:$F$8770,"=COD1",$B$11:$B$8770,"="&amp;B5224))/COUNTIFS($A$11:$A$8770,"="&amp;A5224,$F$11:$F$8770,"=COD1"),0)</f>
        <v>0</v>
      </c>
      <c r="L5224" s="13" t="e">
        <f>(VLOOKUP(F5224,tarifas!$C$7:$D$10,2,FALSE)+tarifas!$D$21)*datos!H5224</f>
        <v>#N/A</v>
      </c>
      <c r="M5224">
        <v>2.17482</v>
      </c>
      <c r="N5224" s="13" t="e">
        <f t="shared" si="737"/>
        <v>#N/A</v>
      </c>
      <c r="O5224">
        <f t="shared" si="738"/>
        <v>2.17482</v>
      </c>
      <c r="P5224" s="12">
        <f t="shared" si="739"/>
        <v>145.17396670454491</v>
      </c>
      <c r="Q5224">
        <f t="shared" si="740"/>
        <v>0</v>
      </c>
      <c r="R5224">
        <f>$D$2*tarifas!$D$12/24</f>
        <v>1.4541666666666666</v>
      </c>
      <c r="S5224" t="e">
        <f>VLOOKUP(E5224&amp;" "&amp;F5224,tarifas!$A$13:$D$20,4,FALSE)*P5224</f>
        <v>#N/A</v>
      </c>
      <c r="T5224">
        <f>IF(F5224="COD1",tarifas!$D$11*(SUMIFS($P$11:$P$8770,$F$11:$F$8770,"=COD1",$B$11:$B$8770,"="&amp;B5224)/COUNTIFS($F$11:$F$8770,"=COD1",$B$11:$B$8770,"="&amp;B5224))/COUNTIFS($A$11:$A$8770,"="&amp;A5224,$F$11:$F$8770,"=COD1"),0)</f>
        <v>0</v>
      </c>
      <c r="U5224" t="e">
        <f>(VLOOKUP(F5224,tarifas!$C$7:$D$10,2,FALSE)+tarifas!$D$21)*datos!P5224</f>
        <v>#N/A</v>
      </c>
      <c r="V5224" t="e">
        <f t="shared" si="741"/>
        <v>#N/A</v>
      </c>
      <c r="W5224">
        <f t="shared" si="742"/>
        <v>0</v>
      </c>
    </row>
    <row r="5225" spans="1:23" x14ac:dyDescent="0.25">
      <c r="A5225">
        <f t="shared" si="735"/>
        <v>215</v>
      </c>
      <c r="B5225">
        <f t="shared" si="736"/>
        <v>8</v>
      </c>
      <c r="C5225" s="1">
        <f t="shared" si="743"/>
        <v>41857.249999987354</v>
      </c>
      <c r="D5225" s="7">
        <v>5.6666666666666661</v>
      </c>
      <c r="E5225" s="7"/>
      <c r="G5225">
        <v>49.77</v>
      </c>
      <c r="H5225" s="12">
        <v>164.43069387004107</v>
      </c>
      <c r="I5225" s="13">
        <f>$D$2*tarifas!$D$12/24</f>
        <v>1.4541666666666666</v>
      </c>
      <c r="J5225" s="13" t="e">
        <f>VLOOKUP(E5225&amp;" "&amp;F5225,tarifas!$A$13:$D$20,4,FALSE)*H5225</f>
        <v>#N/A</v>
      </c>
      <c r="K5225" s="13">
        <f>IF(F5225="COD1",tarifas!$D$11*(SUMIFS($H$11:$H$8770,$F$11:$F$8770,"=COD1",$B$11:$B$8770,"="&amp;B5225)/COUNTIFS($F$11:$F$8770,"=COD1",$B$11:$B$8770,"="&amp;B5225))/COUNTIFS($A$11:$A$8770,"="&amp;A5225,$F$11:$F$8770,"=COD1"),0)</f>
        <v>0</v>
      </c>
      <c r="L5225" s="13" t="e">
        <f>(VLOOKUP(F5225,tarifas!$C$7:$D$10,2,FALSE)+tarifas!$D$21)*datos!H5225</f>
        <v>#N/A</v>
      </c>
      <c r="M5225">
        <v>42.208820000000003</v>
      </c>
      <c r="N5225" s="13" t="e">
        <f t="shared" si="737"/>
        <v>#N/A</v>
      </c>
      <c r="O5225">
        <f t="shared" si="738"/>
        <v>42.208820000000003</v>
      </c>
      <c r="P5225" s="12">
        <f t="shared" si="739"/>
        <v>122.22187387004107</v>
      </c>
      <c r="Q5225">
        <f t="shared" si="740"/>
        <v>0</v>
      </c>
      <c r="R5225">
        <f>$D$2*tarifas!$D$12/24</f>
        <v>1.4541666666666666</v>
      </c>
      <c r="S5225" t="e">
        <f>VLOOKUP(E5225&amp;" "&amp;F5225,tarifas!$A$13:$D$20,4,FALSE)*P5225</f>
        <v>#N/A</v>
      </c>
      <c r="T5225">
        <f>IF(F5225="COD1",tarifas!$D$11*(SUMIFS($P$11:$P$8770,$F$11:$F$8770,"=COD1",$B$11:$B$8770,"="&amp;B5225)/COUNTIFS($F$11:$F$8770,"=COD1",$B$11:$B$8770,"="&amp;B5225))/COUNTIFS($A$11:$A$8770,"="&amp;A5225,$F$11:$F$8770,"=COD1"),0)</f>
        <v>0</v>
      </c>
      <c r="U5225" t="e">
        <f>(VLOOKUP(F5225,tarifas!$C$7:$D$10,2,FALSE)+tarifas!$D$21)*datos!P5225</f>
        <v>#N/A</v>
      </c>
      <c r="V5225" t="e">
        <f t="shared" si="741"/>
        <v>#N/A</v>
      </c>
      <c r="W5225">
        <f t="shared" si="742"/>
        <v>0</v>
      </c>
    </row>
    <row r="5226" spans="1:23" x14ac:dyDescent="0.25">
      <c r="A5226">
        <f t="shared" si="735"/>
        <v>215</v>
      </c>
      <c r="B5226">
        <f t="shared" si="736"/>
        <v>8</v>
      </c>
      <c r="C5226" s="1">
        <f t="shared" si="743"/>
        <v>41857.291666654019</v>
      </c>
      <c r="D5226" s="7">
        <v>63.878787878787882</v>
      </c>
      <c r="E5226" s="7"/>
      <c r="G5226">
        <v>54.87</v>
      </c>
      <c r="H5226" s="12">
        <v>215.85985643782269</v>
      </c>
      <c r="I5226" s="13">
        <f>$D$2*tarifas!$D$12/24</f>
        <v>1.4541666666666666</v>
      </c>
      <c r="J5226" s="13" t="e">
        <f>VLOOKUP(E5226&amp;" "&amp;F5226,tarifas!$A$13:$D$20,4,FALSE)*H5226</f>
        <v>#N/A</v>
      </c>
      <c r="K5226" s="13">
        <f>IF(F5226="COD1",tarifas!$D$11*(SUMIFS($H$11:$H$8770,$F$11:$F$8770,"=COD1",$B$11:$B$8770,"="&amp;B5226)/COUNTIFS($F$11:$F$8770,"=COD1",$B$11:$B$8770,"="&amp;B5226))/COUNTIFS($A$11:$A$8770,"="&amp;A5226,$F$11:$F$8770,"=COD1"),0)</f>
        <v>0</v>
      </c>
      <c r="L5226" s="13" t="e">
        <f>(VLOOKUP(F5226,tarifas!$C$7:$D$10,2,FALSE)+tarifas!$D$21)*datos!H5226</f>
        <v>#N/A</v>
      </c>
      <c r="M5226">
        <v>157.54455999999999</v>
      </c>
      <c r="N5226" s="13" t="e">
        <f t="shared" si="737"/>
        <v>#N/A</v>
      </c>
      <c r="O5226">
        <f t="shared" si="738"/>
        <v>157.54455999999999</v>
      </c>
      <c r="P5226" s="12">
        <f t="shared" si="739"/>
        <v>58.315296437822695</v>
      </c>
      <c r="Q5226">
        <f t="shared" si="740"/>
        <v>0</v>
      </c>
      <c r="R5226">
        <f>$D$2*tarifas!$D$12/24</f>
        <v>1.4541666666666666</v>
      </c>
      <c r="S5226" t="e">
        <f>VLOOKUP(E5226&amp;" "&amp;F5226,tarifas!$A$13:$D$20,4,FALSE)*P5226</f>
        <v>#N/A</v>
      </c>
      <c r="T5226">
        <f>IF(F5226="COD1",tarifas!$D$11*(SUMIFS($P$11:$P$8770,$F$11:$F$8770,"=COD1",$B$11:$B$8770,"="&amp;B5226)/COUNTIFS($F$11:$F$8770,"=COD1",$B$11:$B$8770,"="&amp;B5226))/COUNTIFS($A$11:$A$8770,"="&amp;A5226,$F$11:$F$8770,"=COD1"),0)</f>
        <v>0</v>
      </c>
      <c r="U5226" t="e">
        <f>(VLOOKUP(F5226,tarifas!$C$7:$D$10,2,FALSE)+tarifas!$D$21)*datos!P5226</f>
        <v>#N/A</v>
      </c>
      <c r="V5226" t="e">
        <f t="shared" si="741"/>
        <v>#N/A</v>
      </c>
      <c r="W5226">
        <f t="shared" si="742"/>
        <v>0</v>
      </c>
    </row>
    <row r="5227" spans="1:23" x14ac:dyDescent="0.25">
      <c r="A5227">
        <f t="shared" si="735"/>
        <v>215</v>
      </c>
      <c r="B5227">
        <f t="shared" si="736"/>
        <v>8</v>
      </c>
      <c r="C5227" s="1">
        <f t="shared" si="743"/>
        <v>41857.333333320683</v>
      </c>
      <c r="D5227" s="7">
        <v>240.06060606060609</v>
      </c>
      <c r="E5227" s="7"/>
      <c r="G5227">
        <v>56.02</v>
      </c>
      <c r="H5227" s="12">
        <v>323.73583446133119</v>
      </c>
      <c r="I5227" s="13">
        <f>$D$2*tarifas!$D$12/24</f>
        <v>1.4541666666666666</v>
      </c>
      <c r="J5227" s="13" t="e">
        <f>VLOOKUP(E5227&amp;" "&amp;F5227,tarifas!$A$13:$D$20,4,FALSE)*H5227</f>
        <v>#N/A</v>
      </c>
      <c r="K5227" s="13">
        <f>IF(F5227="COD1",tarifas!$D$11*(SUMIFS($H$11:$H$8770,$F$11:$F$8770,"=COD1",$B$11:$B$8770,"="&amp;B5227)/COUNTIFS($F$11:$F$8770,"=COD1",$B$11:$B$8770,"="&amp;B5227))/COUNTIFS($A$11:$A$8770,"="&amp;A5227,$F$11:$F$8770,"=COD1"),0)</f>
        <v>0</v>
      </c>
      <c r="L5227" s="13" t="e">
        <f>(VLOOKUP(F5227,tarifas!$C$7:$D$10,2,FALSE)+tarifas!$D$21)*datos!H5227</f>
        <v>#N/A</v>
      </c>
      <c r="M5227">
        <v>283.80815000000001</v>
      </c>
      <c r="N5227" s="13" t="e">
        <f t="shared" si="737"/>
        <v>#N/A</v>
      </c>
      <c r="O5227">
        <f t="shared" si="738"/>
        <v>283.80815000000001</v>
      </c>
      <c r="P5227" s="12">
        <f t="shared" si="739"/>
        <v>39.927684461331182</v>
      </c>
      <c r="Q5227">
        <f t="shared" si="740"/>
        <v>0</v>
      </c>
      <c r="R5227">
        <f>$D$2*tarifas!$D$12/24</f>
        <v>1.4541666666666666</v>
      </c>
      <c r="S5227" t="e">
        <f>VLOOKUP(E5227&amp;" "&amp;F5227,tarifas!$A$13:$D$20,4,FALSE)*P5227</f>
        <v>#N/A</v>
      </c>
      <c r="T5227">
        <f>IF(F5227="COD1",tarifas!$D$11*(SUMIFS($P$11:$P$8770,$F$11:$F$8770,"=COD1",$B$11:$B$8770,"="&amp;B5227)/COUNTIFS($F$11:$F$8770,"=COD1",$B$11:$B$8770,"="&amp;B5227))/COUNTIFS($A$11:$A$8770,"="&amp;A5227,$F$11:$F$8770,"=COD1"),0)</f>
        <v>0</v>
      </c>
      <c r="U5227" t="e">
        <f>(VLOOKUP(F5227,tarifas!$C$7:$D$10,2,FALSE)+tarifas!$D$21)*datos!P5227</f>
        <v>#N/A</v>
      </c>
      <c r="V5227" t="e">
        <f t="shared" si="741"/>
        <v>#N/A</v>
      </c>
      <c r="W5227">
        <f t="shared" si="742"/>
        <v>0</v>
      </c>
    </row>
    <row r="5228" spans="1:23" x14ac:dyDescent="0.25">
      <c r="A5228">
        <f t="shared" si="735"/>
        <v>215</v>
      </c>
      <c r="B5228">
        <f t="shared" si="736"/>
        <v>8</v>
      </c>
      <c r="C5228" s="1">
        <f t="shared" si="743"/>
        <v>41857.374999987347</v>
      </c>
      <c r="D5228" s="7">
        <v>427.06060606060606</v>
      </c>
      <c r="E5228" s="7"/>
      <c r="G5228">
        <v>57.97</v>
      </c>
      <c r="H5228" s="12">
        <v>396.60952200010502</v>
      </c>
      <c r="I5228" s="13">
        <f>$D$2*tarifas!$D$12/24</f>
        <v>1.4541666666666666</v>
      </c>
      <c r="J5228" s="13" t="e">
        <f>VLOOKUP(E5228&amp;" "&amp;F5228,tarifas!$A$13:$D$20,4,FALSE)*H5228</f>
        <v>#N/A</v>
      </c>
      <c r="K5228" s="13">
        <f>IF(F5228="COD1",tarifas!$D$11*(SUMIFS($H$11:$H$8770,$F$11:$F$8770,"=COD1",$B$11:$B$8770,"="&amp;B5228)/COUNTIFS($F$11:$F$8770,"=COD1",$B$11:$B$8770,"="&amp;B5228))/COUNTIFS($A$11:$A$8770,"="&amp;A5228,$F$11:$F$8770,"=COD1"),0)</f>
        <v>0</v>
      </c>
      <c r="L5228" s="13" t="e">
        <f>(VLOOKUP(F5228,tarifas!$C$7:$D$10,2,FALSE)+tarifas!$D$21)*datos!H5228</f>
        <v>#N/A</v>
      </c>
      <c r="M5228">
        <v>379.59760999999997</v>
      </c>
      <c r="N5228" s="13" t="e">
        <f t="shared" si="737"/>
        <v>#N/A</v>
      </c>
      <c r="O5228">
        <f t="shared" si="738"/>
        <v>379.59760999999997</v>
      </c>
      <c r="P5228" s="12">
        <f t="shared" si="739"/>
        <v>17.011912000105042</v>
      </c>
      <c r="Q5228">
        <f t="shared" si="740"/>
        <v>0</v>
      </c>
      <c r="R5228">
        <f>$D$2*tarifas!$D$12/24</f>
        <v>1.4541666666666666</v>
      </c>
      <c r="S5228" t="e">
        <f>VLOOKUP(E5228&amp;" "&amp;F5228,tarifas!$A$13:$D$20,4,FALSE)*P5228</f>
        <v>#N/A</v>
      </c>
      <c r="T5228">
        <f>IF(F5228="COD1",tarifas!$D$11*(SUMIFS($P$11:$P$8770,$F$11:$F$8770,"=COD1",$B$11:$B$8770,"="&amp;B5228)/COUNTIFS($F$11:$F$8770,"=COD1",$B$11:$B$8770,"="&amp;B5228))/COUNTIFS($A$11:$A$8770,"="&amp;A5228,$F$11:$F$8770,"=COD1"),0)</f>
        <v>0</v>
      </c>
      <c r="U5228" t="e">
        <f>(VLOOKUP(F5228,tarifas!$C$7:$D$10,2,FALSE)+tarifas!$D$21)*datos!P5228</f>
        <v>#N/A</v>
      </c>
      <c r="V5228" t="e">
        <f t="shared" si="741"/>
        <v>#N/A</v>
      </c>
      <c r="W5228">
        <f t="shared" si="742"/>
        <v>0</v>
      </c>
    </row>
    <row r="5229" spans="1:23" x14ac:dyDescent="0.25">
      <c r="A5229">
        <f t="shared" si="735"/>
        <v>215</v>
      </c>
      <c r="B5229">
        <f t="shared" si="736"/>
        <v>8</v>
      </c>
      <c r="C5229" s="1">
        <f t="shared" si="743"/>
        <v>41857.416666654011</v>
      </c>
      <c r="D5229" s="7">
        <v>585.72727272727275</v>
      </c>
      <c r="E5229" s="7"/>
      <c r="G5229">
        <v>58</v>
      </c>
      <c r="H5229" s="12">
        <v>453.32238802364566</v>
      </c>
      <c r="I5229" s="13">
        <f>$D$2*tarifas!$D$12/24</f>
        <v>1.4541666666666666</v>
      </c>
      <c r="J5229" s="13" t="e">
        <f>VLOOKUP(E5229&amp;" "&amp;F5229,tarifas!$A$13:$D$20,4,FALSE)*H5229</f>
        <v>#N/A</v>
      </c>
      <c r="K5229" s="13">
        <f>IF(F5229="COD1",tarifas!$D$11*(SUMIFS($H$11:$H$8770,$F$11:$F$8770,"=COD1",$B$11:$B$8770,"="&amp;B5229)/COUNTIFS($F$11:$F$8770,"=COD1",$B$11:$B$8770,"="&amp;B5229))/COUNTIFS($A$11:$A$8770,"="&amp;A5229,$F$11:$F$8770,"=COD1"),0)</f>
        <v>0</v>
      </c>
      <c r="L5229" s="13" t="e">
        <f>(VLOOKUP(F5229,tarifas!$C$7:$D$10,2,FALSE)+tarifas!$D$21)*datos!H5229</f>
        <v>#N/A</v>
      </c>
      <c r="M5229">
        <v>448.33427</v>
      </c>
      <c r="N5229" s="13" t="e">
        <f t="shared" si="737"/>
        <v>#N/A</v>
      </c>
      <c r="O5229">
        <f t="shared" si="738"/>
        <v>448.33427</v>
      </c>
      <c r="P5229" s="12">
        <f t="shared" si="739"/>
        <v>4.9881180236456544</v>
      </c>
      <c r="Q5229">
        <f t="shared" si="740"/>
        <v>0</v>
      </c>
      <c r="R5229">
        <f>$D$2*tarifas!$D$12/24</f>
        <v>1.4541666666666666</v>
      </c>
      <c r="S5229" t="e">
        <f>VLOOKUP(E5229&amp;" "&amp;F5229,tarifas!$A$13:$D$20,4,FALSE)*P5229</f>
        <v>#N/A</v>
      </c>
      <c r="T5229">
        <f>IF(F5229="COD1",tarifas!$D$11*(SUMIFS($P$11:$P$8770,$F$11:$F$8770,"=COD1",$B$11:$B$8770,"="&amp;B5229)/COUNTIFS($F$11:$F$8770,"=COD1",$B$11:$B$8770,"="&amp;B5229))/COUNTIFS($A$11:$A$8770,"="&amp;A5229,$F$11:$F$8770,"=COD1"),0)</f>
        <v>0</v>
      </c>
      <c r="U5229" t="e">
        <f>(VLOOKUP(F5229,tarifas!$C$7:$D$10,2,FALSE)+tarifas!$D$21)*datos!P5229</f>
        <v>#N/A</v>
      </c>
      <c r="V5229" t="e">
        <f t="shared" si="741"/>
        <v>#N/A</v>
      </c>
      <c r="W5229">
        <f t="shared" si="742"/>
        <v>0</v>
      </c>
    </row>
    <row r="5230" spans="1:23" x14ac:dyDescent="0.25">
      <c r="A5230">
        <f t="shared" si="735"/>
        <v>215</v>
      </c>
      <c r="B5230">
        <f t="shared" si="736"/>
        <v>8</v>
      </c>
      <c r="C5230" s="1">
        <f t="shared" si="743"/>
        <v>41857.458333320676</v>
      </c>
      <c r="D5230" s="7">
        <v>698.54545454545462</v>
      </c>
      <c r="E5230" s="7"/>
      <c r="G5230">
        <v>59.6</v>
      </c>
      <c r="H5230" s="12">
        <v>362.47447162814552</v>
      </c>
      <c r="I5230" s="13">
        <f>$D$2*tarifas!$D$12/24</f>
        <v>1.4541666666666666</v>
      </c>
      <c r="J5230" s="13" t="e">
        <f>VLOOKUP(E5230&amp;" "&amp;F5230,tarifas!$A$13:$D$20,4,FALSE)*H5230</f>
        <v>#N/A</v>
      </c>
      <c r="K5230" s="13">
        <f>IF(F5230="COD1",tarifas!$D$11*(SUMIFS($H$11:$H$8770,$F$11:$F$8770,"=COD1",$B$11:$B$8770,"="&amp;B5230)/COUNTIFS($F$11:$F$8770,"=COD1",$B$11:$B$8770,"="&amp;B5230))/COUNTIFS($A$11:$A$8770,"="&amp;A5230,$F$11:$F$8770,"=COD1"),0)</f>
        <v>0</v>
      </c>
      <c r="L5230" s="13" t="e">
        <f>(VLOOKUP(F5230,tarifas!$C$7:$D$10,2,FALSE)+tarifas!$D$21)*datos!H5230</f>
        <v>#N/A</v>
      </c>
      <c r="M5230">
        <v>489.09775999999999</v>
      </c>
      <c r="N5230" s="13" t="e">
        <f t="shared" si="737"/>
        <v>#N/A</v>
      </c>
      <c r="O5230">
        <f t="shared" si="738"/>
        <v>362.47447162814552</v>
      </c>
      <c r="P5230" s="12">
        <f t="shared" si="739"/>
        <v>0</v>
      </c>
      <c r="Q5230">
        <f t="shared" si="740"/>
        <v>126.62328837185447</v>
      </c>
      <c r="R5230">
        <f>$D$2*tarifas!$D$12/24</f>
        <v>1.4541666666666666</v>
      </c>
      <c r="S5230" t="e">
        <f>VLOOKUP(E5230&amp;" "&amp;F5230,tarifas!$A$13:$D$20,4,FALSE)*P5230</f>
        <v>#N/A</v>
      </c>
      <c r="T5230">
        <f>IF(F5230="COD1",tarifas!$D$11*(SUMIFS($P$11:$P$8770,$F$11:$F$8770,"=COD1",$B$11:$B$8770,"="&amp;B5230)/COUNTIFS($F$11:$F$8770,"=COD1",$B$11:$B$8770,"="&amp;B5230))/COUNTIFS($A$11:$A$8770,"="&amp;A5230,$F$11:$F$8770,"=COD1"),0)</f>
        <v>0</v>
      </c>
      <c r="U5230" t="e">
        <f>(VLOOKUP(F5230,tarifas!$C$7:$D$10,2,FALSE)+tarifas!$D$21)*datos!P5230</f>
        <v>#N/A</v>
      </c>
      <c r="V5230" t="e">
        <f t="shared" si="741"/>
        <v>#N/A</v>
      </c>
      <c r="W5230">
        <f t="shared" si="742"/>
        <v>6.7920731882662739</v>
      </c>
    </row>
    <row r="5231" spans="1:23" x14ac:dyDescent="0.25">
      <c r="A5231">
        <f t="shared" si="735"/>
        <v>215</v>
      </c>
      <c r="B5231">
        <f t="shared" si="736"/>
        <v>8</v>
      </c>
      <c r="C5231" s="1">
        <f t="shared" si="743"/>
        <v>41857.49999998734</v>
      </c>
      <c r="D5231" s="7">
        <v>769.12121212121224</v>
      </c>
      <c r="E5231" s="7"/>
      <c r="G5231">
        <v>59.4</v>
      </c>
      <c r="H5231" s="12">
        <v>311.20434138134175</v>
      </c>
      <c r="I5231" s="13">
        <f>$D$2*tarifas!$D$12/24</f>
        <v>1.4541666666666666</v>
      </c>
      <c r="J5231" s="13" t="e">
        <f>VLOOKUP(E5231&amp;" "&amp;F5231,tarifas!$A$13:$D$20,4,FALSE)*H5231</f>
        <v>#N/A</v>
      </c>
      <c r="K5231" s="13">
        <f>IF(F5231="COD1",tarifas!$D$11*(SUMIFS($H$11:$H$8770,$F$11:$F$8770,"=COD1",$B$11:$B$8770,"="&amp;B5231)/COUNTIFS($F$11:$F$8770,"=COD1",$B$11:$B$8770,"="&amp;B5231))/COUNTIFS($A$11:$A$8770,"="&amp;A5231,$F$11:$F$8770,"=COD1"),0)</f>
        <v>0</v>
      </c>
      <c r="L5231" s="13" t="e">
        <f>(VLOOKUP(F5231,tarifas!$C$7:$D$10,2,FALSE)+tarifas!$D$21)*datos!H5231</f>
        <v>#N/A</v>
      </c>
      <c r="M5231">
        <v>498.66141999999996</v>
      </c>
      <c r="N5231" s="13" t="e">
        <f t="shared" si="737"/>
        <v>#N/A</v>
      </c>
      <c r="O5231">
        <f t="shared" si="738"/>
        <v>311.20434138134175</v>
      </c>
      <c r="P5231" s="12">
        <f t="shared" si="739"/>
        <v>0</v>
      </c>
      <c r="Q5231">
        <f t="shared" si="740"/>
        <v>187.45707861865822</v>
      </c>
      <c r="R5231">
        <f>$D$2*tarifas!$D$12/24</f>
        <v>1.4541666666666666</v>
      </c>
      <c r="S5231" t="e">
        <f>VLOOKUP(E5231&amp;" "&amp;F5231,tarifas!$A$13:$D$20,4,FALSE)*P5231</f>
        <v>#N/A</v>
      </c>
      <c r="T5231">
        <f>IF(F5231="COD1",tarifas!$D$11*(SUMIFS($P$11:$P$8770,$F$11:$F$8770,"=COD1",$B$11:$B$8770,"="&amp;B5231)/COUNTIFS($F$11:$F$8770,"=COD1",$B$11:$B$8770,"="&amp;B5231))/COUNTIFS($A$11:$A$8770,"="&amp;A5231,$F$11:$F$8770,"=COD1"),0)</f>
        <v>0</v>
      </c>
      <c r="U5231" t="e">
        <f>(VLOOKUP(F5231,tarifas!$C$7:$D$10,2,FALSE)+tarifas!$D$21)*datos!P5231</f>
        <v>#N/A</v>
      </c>
      <c r="V5231" t="e">
        <f t="shared" si="741"/>
        <v>#N/A</v>
      </c>
      <c r="W5231">
        <f t="shared" si="742"/>
        <v>10.021455422953469</v>
      </c>
    </row>
    <row r="5232" spans="1:23" x14ac:dyDescent="0.25">
      <c r="A5232">
        <f t="shared" si="735"/>
        <v>215</v>
      </c>
      <c r="B5232">
        <f t="shared" si="736"/>
        <v>8</v>
      </c>
      <c r="C5232" s="1">
        <f t="shared" si="743"/>
        <v>41857.541666654004</v>
      </c>
      <c r="D5232" s="7">
        <v>797.4545454545455</v>
      </c>
      <c r="E5232" s="7"/>
      <c r="G5232">
        <v>57</v>
      </c>
      <c r="H5232" s="12">
        <v>404.8339420733688</v>
      </c>
      <c r="I5232" s="13">
        <f>$D$2*tarifas!$D$12/24</f>
        <v>1.4541666666666666</v>
      </c>
      <c r="J5232" s="13" t="e">
        <f>VLOOKUP(E5232&amp;" "&amp;F5232,tarifas!$A$13:$D$20,4,FALSE)*H5232</f>
        <v>#N/A</v>
      </c>
      <c r="K5232" s="13">
        <f>IF(F5232="COD1",tarifas!$D$11*(SUMIFS($H$11:$H$8770,$F$11:$F$8770,"=COD1",$B$11:$B$8770,"="&amp;B5232)/COUNTIFS($F$11:$F$8770,"=COD1",$B$11:$B$8770,"="&amp;B5232))/COUNTIFS($A$11:$A$8770,"="&amp;A5232,$F$11:$F$8770,"=COD1"),0)</f>
        <v>0</v>
      </c>
      <c r="L5232" s="13" t="e">
        <f>(VLOOKUP(F5232,tarifas!$C$7:$D$10,2,FALSE)+tarifas!$D$21)*datos!H5232</f>
        <v>#N/A</v>
      </c>
      <c r="M5232">
        <v>477.93079999999998</v>
      </c>
      <c r="N5232" s="13" t="e">
        <f t="shared" si="737"/>
        <v>#N/A</v>
      </c>
      <c r="O5232">
        <f t="shared" si="738"/>
        <v>404.8339420733688</v>
      </c>
      <c r="P5232" s="12">
        <f t="shared" si="739"/>
        <v>0</v>
      </c>
      <c r="Q5232">
        <f t="shared" si="740"/>
        <v>73.096857926631174</v>
      </c>
      <c r="R5232">
        <f>$D$2*tarifas!$D$12/24</f>
        <v>1.4541666666666666</v>
      </c>
      <c r="S5232" t="e">
        <f>VLOOKUP(E5232&amp;" "&amp;F5232,tarifas!$A$13:$D$20,4,FALSE)*P5232</f>
        <v>#N/A</v>
      </c>
      <c r="T5232">
        <f>IF(F5232="COD1",tarifas!$D$11*(SUMIFS($P$11:$P$8770,$F$11:$F$8770,"=COD1",$B$11:$B$8770,"="&amp;B5232)/COUNTIFS($F$11:$F$8770,"=COD1",$B$11:$B$8770,"="&amp;B5232))/COUNTIFS($A$11:$A$8770,"="&amp;A5232,$F$11:$F$8770,"=COD1"),0)</f>
        <v>0</v>
      </c>
      <c r="U5232" t="e">
        <f>(VLOOKUP(F5232,tarifas!$C$7:$D$10,2,FALSE)+tarifas!$D$21)*datos!P5232</f>
        <v>#N/A</v>
      </c>
      <c r="V5232" t="e">
        <f t="shared" si="741"/>
        <v>#N/A</v>
      </c>
      <c r="W5232">
        <f t="shared" si="742"/>
        <v>3.7498688116361798</v>
      </c>
    </row>
    <row r="5233" spans="1:23" x14ac:dyDescent="0.25">
      <c r="A5233">
        <f t="shared" si="735"/>
        <v>215</v>
      </c>
      <c r="B5233">
        <f t="shared" si="736"/>
        <v>8</v>
      </c>
      <c r="C5233" s="1">
        <f t="shared" si="743"/>
        <v>41857.583333320668</v>
      </c>
      <c r="D5233" s="7">
        <v>776.84848484848476</v>
      </c>
      <c r="E5233" s="7"/>
      <c r="G5233">
        <v>54.75</v>
      </c>
      <c r="H5233" s="12">
        <v>429.98565675226303</v>
      </c>
      <c r="I5233" s="13">
        <f>$D$2*tarifas!$D$12/24</f>
        <v>1.4541666666666666</v>
      </c>
      <c r="J5233" s="13" t="e">
        <f>VLOOKUP(E5233&amp;" "&amp;F5233,tarifas!$A$13:$D$20,4,FALSE)*H5233</f>
        <v>#N/A</v>
      </c>
      <c r="K5233" s="13">
        <f>IF(F5233="COD1",tarifas!$D$11*(SUMIFS($H$11:$H$8770,$F$11:$F$8770,"=COD1",$B$11:$B$8770,"="&amp;B5233)/COUNTIFS($F$11:$F$8770,"=COD1",$B$11:$B$8770,"="&amp;B5233))/COUNTIFS($A$11:$A$8770,"="&amp;A5233,$F$11:$F$8770,"=COD1"),0)</f>
        <v>0</v>
      </c>
      <c r="L5233" s="13" t="e">
        <f>(VLOOKUP(F5233,tarifas!$C$7:$D$10,2,FALSE)+tarifas!$D$21)*datos!H5233</f>
        <v>#N/A</v>
      </c>
      <c r="M5233">
        <v>422.38190999999995</v>
      </c>
      <c r="N5233" s="13" t="e">
        <f t="shared" si="737"/>
        <v>#N/A</v>
      </c>
      <c r="O5233">
        <f t="shared" si="738"/>
        <v>422.38190999999995</v>
      </c>
      <c r="P5233" s="12">
        <f t="shared" si="739"/>
        <v>7.6037467522630777</v>
      </c>
      <c r="Q5233">
        <f t="shared" si="740"/>
        <v>0</v>
      </c>
      <c r="R5233">
        <f>$D$2*tarifas!$D$12/24</f>
        <v>1.4541666666666666</v>
      </c>
      <c r="S5233" t="e">
        <f>VLOOKUP(E5233&amp;" "&amp;F5233,tarifas!$A$13:$D$20,4,FALSE)*P5233</f>
        <v>#N/A</v>
      </c>
      <c r="T5233">
        <f>IF(F5233="COD1",tarifas!$D$11*(SUMIFS($P$11:$P$8770,$F$11:$F$8770,"=COD1",$B$11:$B$8770,"="&amp;B5233)/COUNTIFS($F$11:$F$8770,"=COD1",$B$11:$B$8770,"="&amp;B5233))/COUNTIFS($A$11:$A$8770,"="&amp;A5233,$F$11:$F$8770,"=COD1"),0)</f>
        <v>0</v>
      </c>
      <c r="U5233" t="e">
        <f>(VLOOKUP(F5233,tarifas!$C$7:$D$10,2,FALSE)+tarifas!$D$21)*datos!P5233</f>
        <v>#N/A</v>
      </c>
      <c r="V5233" t="e">
        <f t="shared" si="741"/>
        <v>#N/A</v>
      </c>
      <c r="W5233">
        <f t="shared" si="742"/>
        <v>0</v>
      </c>
    </row>
    <row r="5234" spans="1:23" x14ac:dyDescent="0.25">
      <c r="A5234">
        <f t="shared" si="735"/>
        <v>215</v>
      </c>
      <c r="B5234">
        <f t="shared" si="736"/>
        <v>8</v>
      </c>
      <c r="C5234" s="1">
        <f t="shared" si="743"/>
        <v>41857.624999987333</v>
      </c>
      <c r="D5234" s="7">
        <v>685.92424242424249</v>
      </c>
      <c r="E5234" s="7"/>
      <c r="G5234">
        <v>54.15</v>
      </c>
      <c r="H5234" s="12">
        <v>459.93020178126943</v>
      </c>
      <c r="I5234" s="13">
        <f>$D$2*tarifas!$D$12/24</f>
        <v>1.4541666666666666</v>
      </c>
      <c r="J5234" s="13" t="e">
        <f>VLOOKUP(E5234&amp;" "&amp;F5234,tarifas!$A$13:$D$20,4,FALSE)*H5234</f>
        <v>#N/A</v>
      </c>
      <c r="K5234" s="13">
        <f>IF(F5234="COD1",tarifas!$D$11*(SUMIFS($H$11:$H$8770,$F$11:$F$8770,"=COD1",$B$11:$B$8770,"="&amp;B5234)/COUNTIFS($F$11:$F$8770,"=COD1",$B$11:$B$8770,"="&amp;B5234))/COUNTIFS($A$11:$A$8770,"="&amp;A5234,$F$11:$F$8770,"=COD1"),0)</f>
        <v>0</v>
      </c>
      <c r="L5234" s="13" t="e">
        <f>(VLOOKUP(F5234,tarifas!$C$7:$D$10,2,FALSE)+tarifas!$D$21)*datos!H5234</f>
        <v>#N/A</v>
      </c>
      <c r="M5234">
        <v>334.13549</v>
      </c>
      <c r="N5234" s="13" t="e">
        <f t="shared" si="737"/>
        <v>#N/A</v>
      </c>
      <c r="O5234">
        <f t="shared" si="738"/>
        <v>334.13549</v>
      </c>
      <c r="P5234" s="12">
        <f t="shared" si="739"/>
        <v>125.79471178126943</v>
      </c>
      <c r="Q5234">
        <f t="shared" si="740"/>
        <v>0</v>
      </c>
      <c r="R5234">
        <f>$D$2*tarifas!$D$12/24</f>
        <v>1.4541666666666666</v>
      </c>
      <c r="S5234" t="e">
        <f>VLOOKUP(E5234&amp;" "&amp;F5234,tarifas!$A$13:$D$20,4,FALSE)*P5234</f>
        <v>#N/A</v>
      </c>
      <c r="T5234">
        <f>IF(F5234="COD1",tarifas!$D$11*(SUMIFS($P$11:$P$8770,$F$11:$F$8770,"=COD1",$B$11:$B$8770,"="&amp;B5234)/COUNTIFS($F$11:$F$8770,"=COD1",$B$11:$B$8770,"="&amp;B5234))/COUNTIFS($A$11:$A$8770,"="&amp;A5234,$F$11:$F$8770,"=COD1"),0)</f>
        <v>0</v>
      </c>
      <c r="U5234" t="e">
        <f>(VLOOKUP(F5234,tarifas!$C$7:$D$10,2,FALSE)+tarifas!$D$21)*datos!P5234</f>
        <v>#N/A</v>
      </c>
      <c r="V5234" t="e">
        <f t="shared" si="741"/>
        <v>#N/A</v>
      </c>
      <c r="W5234">
        <f t="shared" si="742"/>
        <v>0</v>
      </c>
    </row>
    <row r="5235" spans="1:23" x14ac:dyDescent="0.25">
      <c r="A5235">
        <f t="shared" si="735"/>
        <v>215</v>
      </c>
      <c r="B5235">
        <f t="shared" si="736"/>
        <v>8</v>
      </c>
      <c r="C5235" s="1">
        <f t="shared" si="743"/>
        <v>41857.666666653997</v>
      </c>
      <c r="D5235" s="7">
        <v>567.18181818181824</v>
      </c>
      <c r="E5235" s="7"/>
      <c r="G5235">
        <v>52.11</v>
      </c>
      <c r="H5235" s="12">
        <v>391.35201446676359</v>
      </c>
      <c r="I5235" s="13">
        <f>$D$2*tarifas!$D$12/24</f>
        <v>1.4541666666666666</v>
      </c>
      <c r="J5235" s="13" t="e">
        <f>VLOOKUP(E5235&amp;" "&amp;F5235,tarifas!$A$13:$D$20,4,FALSE)*H5235</f>
        <v>#N/A</v>
      </c>
      <c r="K5235" s="13">
        <f>IF(F5235="COD1",tarifas!$D$11*(SUMIFS($H$11:$H$8770,$F$11:$F$8770,"=COD1",$B$11:$B$8770,"="&amp;B5235)/COUNTIFS($F$11:$F$8770,"=COD1",$B$11:$B$8770,"="&amp;B5235))/COUNTIFS($A$11:$A$8770,"="&amp;A5235,$F$11:$F$8770,"=COD1"),0)</f>
        <v>0</v>
      </c>
      <c r="L5235" s="13" t="e">
        <f>(VLOOKUP(F5235,tarifas!$C$7:$D$10,2,FALSE)+tarifas!$D$21)*datos!H5235</f>
        <v>#N/A</v>
      </c>
      <c r="M5235">
        <v>215.99278000000001</v>
      </c>
      <c r="N5235" s="13" t="e">
        <f t="shared" si="737"/>
        <v>#N/A</v>
      </c>
      <c r="O5235">
        <f t="shared" si="738"/>
        <v>215.99278000000001</v>
      </c>
      <c r="P5235" s="12">
        <f t="shared" si="739"/>
        <v>175.35923446676358</v>
      </c>
      <c r="Q5235">
        <f t="shared" si="740"/>
        <v>0</v>
      </c>
      <c r="R5235">
        <f>$D$2*tarifas!$D$12/24</f>
        <v>1.4541666666666666</v>
      </c>
      <c r="S5235" t="e">
        <f>VLOOKUP(E5235&amp;" "&amp;F5235,tarifas!$A$13:$D$20,4,FALSE)*P5235</f>
        <v>#N/A</v>
      </c>
      <c r="T5235">
        <f>IF(F5235="COD1",tarifas!$D$11*(SUMIFS($P$11:$P$8770,$F$11:$F$8770,"=COD1",$B$11:$B$8770,"="&amp;B5235)/COUNTIFS($F$11:$F$8770,"=COD1",$B$11:$B$8770,"="&amp;B5235))/COUNTIFS($A$11:$A$8770,"="&amp;A5235,$F$11:$F$8770,"=COD1"),0)</f>
        <v>0</v>
      </c>
      <c r="U5235" t="e">
        <f>(VLOOKUP(F5235,tarifas!$C$7:$D$10,2,FALSE)+tarifas!$D$21)*datos!P5235</f>
        <v>#N/A</v>
      </c>
      <c r="V5235" t="e">
        <f t="shared" si="741"/>
        <v>#N/A</v>
      </c>
      <c r="W5235">
        <f t="shared" si="742"/>
        <v>0</v>
      </c>
    </row>
    <row r="5236" spans="1:23" x14ac:dyDescent="0.25">
      <c r="A5236">
        <f t="shared" si="735"/>
        <v>215</v>
      </c>
      <c r="B5236">
        <f t="shared" si="736"/>
        <v>8</v>
      </c>
      <c r="C5236" s="1">
        <f t="shared" si="743"/>
        <v>41857.708333320661</v>
      </c>
      <c r="D5236" s="7">
        <v>427.57575757575756</v>
      </c>
      <c r="E5236" s="7"/>
      <c r="G5236">
        <v>50</v>
      </c>
      <c r="H5236" s="12">
        <v>312.65628529364915</v>
      </c>
      <c r="I5236" s="13">
        <f>$D$2*tarifas!$D$12/24</f>
        <v>1.4541666666666666</v>
      </c>
      <c r="J5236" s="13" t="e">
        <f>VLOOKUP(E5236&amp;" "&amp;F5236,tarifas!$A$13:$D$20,4,FALSE)*H5236</f>
        <v>#N/A</v>
      </c>
      <c r="K5236" s="13">
        <f>IF(F5236="COD1",tarifas!$D$11*(SUMIFS($H$11:$H$8770,$F$11:$F$8770,"=COD1",$B$11:$B$8770,"="&amp;B5236)/COUNTIFS($F$11:$F$8770,"=COD1",$B$11:$B$8770,"="&amp;B5236))/COUNTIFS($A$11:$A$8770,"="&amp;A5236,$F$11:$F$8770,"=COD1"),0)</f>
        <v>0</v>
      </c>
      <c r="L5236" s="13" t="e">
        <f>(VLOOKUP(F5236,tarifas!$C$7:$D$10,2,FALSE)+tarifas!$D$21)*datos!H5236</f>
        <v>#N/A</v>
      </c>
      <c r="M5236">
        <v>81.195700000000002</v>
      </c>
      <c r="N5236" s="13" t="e">
        <f t="shared" si="737"/>
        <v>#N/A</v>
      </c>
      <c r="O5236">
        <f t="shared" si="738"/>
        <v>81.195700000000002</v>
      </c>
      <c r="P5236" s="12">
        <f t="shared" si="739"/>
        <v>231.46058529364916</v>
      </c>
      <c r="Q5236">
        <f t="shared" si="740"/>
        <v>0</v>
      </c>
      <c r="R5236">
        <f>$D$2*tarifas!$D$12/24</f>
        <v>1.4541666666666666</v>
      </c>
      <c r="S5236" t="e">
        <f>VLOOKUP(E5236&amp;" "&amp;F5236,tarifas!$A$13:$D$20,4,FALSE)*P5236</f>
        <v>#N/A</v>
      </c>
      <c r="T5236">
        <f>IF(F5236="COD1",tarifas!$D$11*(SUMIFS($P$11:$P$8770,$F$11:$F$8770,"=COD1",$B$11:$B$8770,"="&amp;B5236)/COUNTIFS($F$11:$F$8770,"=COD1",$B$11:$B$8770,"="&amp;B5236))/COUNTIFS($A$11:$A$8770,"="&amp;A5236,$F$11:$F$8770,"=COD1"),0)</f>
        <v>0</v>
      </c>
      <c r="U5236" t="e">
        <f>(VLOOKUP(F5236,tarifas!$C$7:$D$10,2,FALSE)+tarifas!$D$21)*datos!P5236</f>
        <v>#N/A</v>
      </c>
      <c r="V5236" t="e">
        <f t="shared" si="741"/>
        <v>#N/A</v>
      </c>
      <c r="W5236">
        <f t="shared" si="742"/>
        <v>0</v>
      </c>
    </row>
    <row r="5237" spans="1:23" x14ac:dyDescent="0.25">
      <c r="A5237">
        <f t="shared" si="735"/>
        <v>215</v>
      </c>
      <c r="B5237">
        <f t="shared" si="736"/>
        <v>8</v>
      </c>
      <c r="C5237" s="1">
        <f t="shared" si="743"/>
        <v>41857.749999987325</v>
      </c>
      <c r="D5237" s="7">
        <v>191.63636363636363</v>
      </c>
      <c r="E5237" s="7"/>
      <c r="G5237">
        <v>49.64</v>
      </c>
      <c r="H5237" s="12">
        <v>236.24329132046142</v>
      </c>
      <c r="I5237" s="13">
        <f>$D$2*tarifas!$D$12/24</f>
        <v>1.4541666666666666</v>
      </c>
      <c r="J5237" s="13" t="e">
        <f>VLOOKUP(E5237&amp;" "&amp;F5237,tarifas!$A$13:$D$20,4,FALSE)*H5237</f>
        <v>#N/A</v>
      </c>
      <c r="K5237" s="13">
        <f>IF(F5237="COD1",tarifas!$D$11*(SUMIFS($H$11:$H$8770,$F$11:$F$8770,"=COD1",$B$11:$B$8770,"="&amp;B5237)/COUNTIFS($F$11:$F$8770,"=COD1",$B$11:$B$8770,"="&amp;B5237))/COUNTIFS($A$11:$A$8770,"="&amp;A5237,$F$11:$F$8770,"=COD1"),0)</f>
        <v>0</v>
      </c>
      <c r="L5237" s="13" t="e">
        <f>(VLOOKUP(F5237,tarifas!$C$7:$D$10,2,FALSE)+tarifas!$D$21)*datos!H5237</f>
        <v>#N/A</v>
      </c>
      <c r="M5237">
        <v>9.2333199999999991</v>
      </c>
      <c r="N5237" s="13" t="e">
        <f t="shared" si="737"/>
        <v>#N/A</v>
      </c>
      <c r="O5237">
        <f t="shared" si="738"/>
        <v>9.2333199999999991</v>
      </c>
      <c r="P5237" s="12">
        <f t="shared" si="739"/>
        <v>227.00997132046143</v>
      </c>
      <c r="Q5237">
        <f t="shared" si="740"/>
        <v>0</v>
      </c>
      <c r="R5237">
        <f>$D$2*tarifas!$D$12/24</f>
        <v>1.4541666666666666</v>
      </c>
      <c r="S5237" t="e">
        <f>VLOOKUP(E5237&amp;" "&amp;F5237,tarifas!$A$13:$D$20,4,FALSE)*P5237</f>
        <v>#N/A</v>
      </c>
      <c r="T5237">
        <f>IF(F5237="COD1",tarifas!$D$11*(SUMIFS($P$11:$P$8770,$F$11:$F$8770,"=COD1",$B$11:$B$8770,"="&amp;B5237)/COUNTIFS($F$11:$F$8770,"=COD1",$B$11:$B$8770,"="&amp;B5237))/COUNTIFS($A$11:$A$8770,"="&amp;A5237,$F$11:$F$8770,"=COD1"),0)</f>
        <v>0</v>
      </c>
      <c r="U5237" t="e">
        <f>(VLOOKUP(F5237,tarifas!$C$7:$D$10,2,FALSE)+tarifas!$D$21)*datos!P5237</f>
        <v>#N/A</v>
      </c>
      <c r="V5237" t="e">
        <f t="shared" si="741"/>
        <v>#N/A</v>
      </c>
      <c r="W5237">
        <f t="shared" si="742"/>
        <v>0</v>
      </c>
    </row>
    <row r="5238" spans="1:23" x14ac:dyDescent="0.25">
      <c r="A5238">
        <f t="shared" si="735"/>
        <v>215</v>
      </c>
      <c r="B5238">
        <f t="shared" si="736"/>
        <v>8</v>
      </c>
      <c r="C5238" s="1">
        <f t="shared" si="743"/>
        <v>41857.79166665399</v>
      </c>
      <c r="D5238" s="7">
        <v>75.212121212121218</v>
      </c>
      <c r="E5238" s="7"/>
      <c r="G5238">
        <v>51</v>
      </c>
      <c r="H5238" s="12">
        <v>185.86759125270623</v>
      </c>
      <c r="I5238" s="13">
        <f>$D$2*tarifas!$D$12/24</f>
        <v>1.4541666666666666</v>
      </c>
      <c r="J5238" s="13" t="e">
        <f>VLOOKUP(E5238&amp;" "&amp;F5238,tarifas!$A$13:$D$20,4,FALSE)*H5238</f>
        <v>#N/A</v>
      </c>
      <c r="K5238" s="13">
        <f>IF(F5238="COD1",tarifas!$D$11*(SUMIFS($H$11:$H$8770,$F$11:$F$8770,"=COD1",$B$11:$B$8770,"="&amp;B5238)/COUNTIFS($F$11:$F$8770,"=COD1",$B$11:$B$8770,"="&amp;B5238))/COUNTIFS($A$11:$A$8770,"="&amp;A5238,$F$11:$F$8770,"=COD1"),0)</f>
        <v>0</v>
      </c>
      <c r="L5238" s="13" t="e">
        <f>(VLOOKUP(F5238,tarifas!$C$7:$D$10,2,FALSE)+tarifas!$D$21)*datos!H5238</f>
        <v>#N/A</v>
      </c>
      <c r="M5238">
        <v>0</v>
      </c>
      <c r="N5238" s="13" t="e">
        <f t="shared" si="737"/>
        <v>#N/A</v>
      </c>
      <c r="O5238">
        <f t="shared" si="738"/>
        <v>0</v>
      </c>
      <c r="P5238" s="12">
        <f t="shared" si="739"/>
        <v>185.86759125270623</v>
      </c>
      <c r="Q5238">
        <f t="shared" si="740"/>
        <v>0</v>
      </c>
      <c r="R5238">
        <f>$D$2*tarifas!$D$12/24</f>
        <v>1.4541666666666666</v>
      </c>
      <c r="S5238" t="e">
        <f>VLOOKUP(E5238&amp;" "&amp;F5238,tarifas!$A$13:$D$20,4,FALSE)*P5238</f>
        <v>#N/A</v>
      </c>
      <c r="T5238">
        <f>IF(F5238="COD1",tarifas!$D$11*(SUMIFS($P$11:$P$8770,$F$11:$F$8770,"=COD1",$B$11:$B$8770,"="&amp;B5238)/COUNTIFS($F$11:$F$8770,"=COD1",$B$11:$B$8770,"="&amp;B5238))/COUNTIFS($A$11:$A$8770,"="&amp;A5238,$F$11:$F$8770,"=COD1"),0)</f>
        <v>0</v>
      </c>
      <c r="U5238" t="e">
        <f>(VLOOKUP(F5238,tarifas!$C$7:$D$10,2,FALSE)+tarifas!$D$21)*datos!P5238</f>
        <v>#N/A</v>
      </c>
      <c r="V5238" t="e">
        <f t="shared" si="741"/>
        <v>#N/A</v>
      </c>
      <c r="W5238">
        <f t="shared" si="742"/>
        <v>0</v>
      </c>
    </row>
    <row r="5239" spans="1:23" x14ac:dyDescent="0.25">
      <c r="A5239">
        <f t="shared" si="735"/>
        <v>215</v>
      </c>
      <c r="B5239">
        <f t="shared" si="736"/>
        <v>8</v>
      </c>
      <c r="C5239" s="1">
        <f t="shared" si="743"/>
        <v>41857.833333320654</v>
      </c>
      <c r="D5239" s="7">
        <v>0</v>
      </c>
      <c r="E5239" s="7"/>
      <c r="G5239">
        <v>56.37</v>
      </c>
      <c r="H5239" s="12">
        <v>169.48003264520003</v>
      </c>
      <c r="I5239" s="13">
        <f>$D$2*tarifas!$D$12/24</f>
        <v>1.4541666666666666</v>
      </c>
      <c r="J5239" s="13" t="e">
        <f>VLOOKUP(E5239&amp;" "&amp;F5239,tarifas!$A$13:$D$20,4,FALSE)*H5239</f>
        <v>#N/A</v>
      </c>
      <c r="K5239" s="13">
        <f>IF(F5239="COD1",tarifas!$D$11*(SUMIFS($H$11:$H$8770,$F$11:$F$8770,"=COD1",$B$11:$B$8770,"="&amp;B5239)/COUNTIFS($F$11:$F$8770,"=COD1",$B$11:$B$8770,"="&amp;B5239))/COUNTIFS($A$11:$A$8770,"="&amp;A5239,$F$11:$F$8770,"=COD1"),0)</f>
        <v>0</v>
      </c>
      <c r="L5239" s="13" t="e">
        <f>(VLOOKUP(F5239,tarifas!$C$7:$D$10,2,FALSE)+tarifas!$D$21)*datos!H5239</f>
        <v>#N/A</v>
      </c>
      <c r="M5239">
        <v>0</v>
      </c>
      <c r="N5239" s="13" t="e">
        <f t="shared" si="737"/>
        <v>#N/A</v>
      </c>
      <c r="O5239">
        <f t="shared" si="738"/>
        <v>0</v>
      </c>
      <c r="P5239" s="12">
        <f t="shared" si="739"/>
        <v>169.48003264520003</v>
      </c>
      <c r="Q5239">
        <f t="shared" si="740"/>
        <v>0</v>
      </c>
      <c r="R5239">
        <f>$D$2*tarifas!$D$12/24</f>
        <v>1.4541666666666666</v>
      </c>
      <c r="S5239" t="e">
        <f>VLOOKUP(E5239&amp;" "&amp;F5239,tarifas!$A$13:$D$20,4,FALSE)*P5239</f>
        <v>#N/A</v>
      </c>
      <c r="T5239">
        <f>IF(F5239="COD1",tarifas!$D$11*(SUMIFS($P$11:$P$8770,$F$11:$F$8770,"=COD1",$B$11:$B$8770,"="&amp;B5239)/COUNTIFS($F$11:$F$8770,"=COD1",$B$11:$B$8770,"="&amp;B5239))/COUNTIFS($A$11:$A$8770,"="&amp;A5239,$F$11:$F$8770,"=COD1"),0)</f>
        <v>0</v>
      </c>
      <c r="U5239" t="e">
        <f>(VLOOKUP(F5239,tarifas!$C$7:$D$10,2,FALSE)+tarifas!$D$21)*datos!P5239</f>
        <v>#N/A</v>
      </c>
      <c r="V5239" t="e">
        <f t="shared" si="741"/>
        <v>#N/A</v>
      </c>
      <c r="W5239">
        <f t="shared" si="742"/>
        <v>0</v>
      </c>
    </row>
    <row r="5240" spans="1:23" x14ac:dyDescent="0.25">
      <c r="A5240">
        <f t="shared" si="735"/>
        <v>215</v>
      </c>
      <c r="B5240">
        <f t="shared" si="736"/>
        <v>8</v>
      </c>
      <c r="C5240" s="1">
        <f t="shared" si="743"/>
        <v>41857.874999987318</v>
      </c>
      <c r="D5240" s="7">
        <v>0</v>
      </c>
      <c r="E5240" s="7"/>
      <c r="G5240">
        <v>55.97</v>
      </c>
      <c r="H5240" s="12">
        <v>164.45082783540386</v>
      </c>
      <c r="I5240" s="13">
        <f>$D$2*tarifas!$D$12/24</f>
        <v>1.4541666666666666</v>
      </c>
      <c r="J5240" s="13" t="e">
        <f>VLOOKUP(E5240&amp;" "&amp;F5240,tarifas!$A$13:$D$20,4,FALSE)*H5240</f>
        <v>#N/A</v>
      </c>
      <c r="K5240" s="13">
        <f>IF(F5240="COD1",tarifas!$D$11*(SUMIFS($H$11:$H$8770,$F$11:$F$8770,"=COD1",$B$11:$B$8770,"="&amp;B5240)/COUNTIFS($F$11:$F$8770,"=COD1",$B$11:$B$8770,"="&amp;B5240))/COUNTIFS($A$11:$A$8770,"="&amp;A5240,$F$11:$F$8770,"=COD1"),0)</f>
        <v>0</v>
      </c>
      <c r="L5240" s="13" t="e">
        <f>(VLOOKUP(F5240,tarifas!$C$7:$D$10,2,FALSE)+tarifas!$D$21)*datos!H5240</f>
        <v>#N/A</v>
      </c>
      <c r="M5240">
        <v>0</v>
      </c>
      <c r="N5240" s="13" t="e">
        <f t="shared" si="737"/>
        <v>#N/A</v>
      </c>
      <c r="O5240">
        <f t="shared" si="738"/>
        <v>0</v>
      </c>
      <c r="P5240" s="12">
        <f t="shared" si="739"/>
        <v>164.45082783540386</v>
      </c>
      <c r="Q5240">
        <f t="shared" si="740"/>
        <v>0</v>
      </c>
      <c r="R5240">
        <f>$D$2*tarifas!$D$12/24</f>
        <v>1.4541666666666666</v>
      </c>
      <c r="S5240" t="e">
        <f>VLOOKUP(E5240&amp;" "&amp;F5240,tarifas!$A$13:$D$20,4,FALSE)*P5240</f>
        <v>#N/A</v>
      </c>
      <c r="T5240">
        <f>IF(F5240="COD1",tarifas!$D$11*(SUMIFS($P$11:$P$8770,$F$11:$F$8770,"=COD1",$B$11:$B$8770,"="&amp;B5240)/COUNTIFS($F$11:$F$8770,"=COD1",$B$11:$B$8770,"="&amp;B5240))/COUNTIFS($A$11:$A$8770,"="&amp;A5240,$F$11:$F$8770,"=COD1"),0)</f>
        <v>0</v>
      </c>
      <c r="U5240" t="e">
        <f>(VLOOKUP(F5240,tarifas!$C$7:$D$10,2,FALSE)+tarifas!$D$21)*datos!P5240</f>
        <v>#N/A</v>
      </c>
      <c r="V5240" t="e">
        <f t="shared" si="741"/>
        <v>#N/A</v>
      </c>
      <c r="W5240">
        <f t="shared" si="742"/>
        <v>0</v>
      </c>
    </row>
    <row r="5241" spans="1:23" x14ac:dyDescent="0.25">
      <c r="A5241">
        <f t="shared" si="735"/>
        <v>215</v>
      </c>
      <c r="B5241">
        <f t="shared" si="736"/>
        <v>8</v>
      </c>
      <c r="C5241" s="1">
        <f t="shared" si="743"/>
        <v>41857.916666653982</v>
      </c>
      <c r="D5241" s="7">
        <v>0</v>
      </c>
      <c r="E5241" s="7"/>
      <c r="G5241">
        <v>46.95</v>
      </c>
      <c r="H5241" s="12">
        <v>165.84654322281619</v>
      </c>
      <c r="I5241" s="13">
        <f>$D$2*tarifas!$D$12/24</f>
        <v>1.4541666666666666</v>
      </c>
      <c r="J5241" s="13" t="e">
        <f>VLOOKUP(E5241&amp;" "&amp;F5241,tarifas!$A$13:$D$20,4,FALSE)*H5241</f>
        <v>#N/A</v>
      </c>
      <c r="K5241" s="13">
        <f>IF(F5241="COD1",tarifas!$D$11*(SUMIFS($H$11:$H$8770,$F$11:$F$8770,"=COD1",$B$11:$B$8770,"="&amp;B5241)/COUNTIFS($F$11:$F$8770,"=COD1",$B$11:$B$8770,"="&amp;B5241))/COUNTIFS($A$11:$A$8770,"="&amp;A5241,$F$11:$F$8770,"=COD1"),0)</f>
        <v>0</v>
      </c>
      <c r="L5241" s="13" t="e">
        <f>(VLOOKUP(F5241,tarifas!$C$7:$D$10,2,FALSE)+tarifas!$D$21)*datos!H5241</f>
        <v>#N/A</v>
      </c>
      <c r="M5241">
        <v>0</v>
      </c>
      <c r="N5241" s="13" t="e">
        <f t="shared" si="737"/>
        <v>#N/A</v>
      </c>
      <c r="O5241">
        <f t="shared" si="738"/>
        <v>0</v>
      </c>
      <c r="P5241" s="12">
        <f t="shared" si="739"/>
        <v>165.84654322281619</v>
      </c>
      <c r="Q5241">
        <f t="shared" si="740"/>
        <v>0</v>
      </c>
      <c r="R5241">
        <f>$D$2*tarifas!$D$12/24</f>
        <v>1.4541666666666666</v>
      </c>
      <c r="S5241" t="e">
        <f>VLOOKUP(E5241&amp;" "&amp;F5241,tarifas!$A$13:$D$20,4,FALSE)*P5241</f>
        <v>#N/A</v>
      </c>
      <c r="T5241">
        <f>IF(F5241="COD1",tarifas!$D$11*(SUMIFS($P$11:$P$8770,$F$11:$F$8770,"=COD1",$B$11:$B$8770,"="&amp;B5241)/COUNTIFS($F$11:$F$8770,"=COD1",$B$11:$B$8770,"="&amp;B5241))/COUNTIFS($A$11:$A$8770,"="&amp;A5241,$F$11:$F$8770,"=COD1"),0)</f>
        <v>0</v>
      </c>
      <c r="U5241" t="e">
        <f>(VLOOKUP(F5241,tarifas!$C$7:$D$10,2,FALSE)+tarifas!$D$21)*datos!P5241</f>
        <v>#N/A</v>
      </c>
      <c r="V5241" t="e">
        <f t="shared" si="741"/>
        <v>#N/A</v>
      </c>
      <c r="W5241">
        <f t="shared" si="742"/>
        <v>0</v>
      </c>
    </row>
    <row r="5242" spans="1:23" x14ac:dyDescent="0.25">
      <c r="A5242">
        <f t="shared" si="735"/>
        <v>215</v>
      </c>
      <c r="B5242">
        <f t="shared" si="736"/>
        <v>8</v>
      </c>
      <c r="C5242" s="1">
        <f t="shared" si="743"/>
        <v>41857.958333320646</v>
      </c>
      <c r="D5242" s="7">
        <v>0</v>
      </c>
      <c r="E5242" s="7"/>
      <c r="G5242">
        <v>44.95</v>
      </c>
      <c r="H5242" s="12">
        <v>156.11695915684942</v>
      </c>
      <c r="I5242" s="13">
        <f>$D$2*tarifas!$D$12/24</f>
        <v>1.4541666666666666</v>
      </c>
      <c r="J5242" s="13" t="e">
        <f>VLOOKUP(E5242&amp;" "&amp;F5242,tarifas!$A$13:$D$20,4,FALSE)*H5242</f>
        <v>#N/A</v>
      </c>
      <c r="K5242" s="13">
        <f>IF(F5242="COD1",tarifas!$D$11*(SUMIFS($H$11:$H$8770,$F$11:$F$8770,"=COD1",$B$11:$B$8770,"="&amp;B5242)/COUNTIFS($F$11:$F$8770,"=COD1",$B$11:$B$8770,"="&amp;B5242))/COUNTIFS($A$11:$A$8770,"="&amp;A5242,$F$11:$F$8770,"=COD1"),0)</f>
        <v>0</v>
      </c>
      <c r="L5242" s="13" t="e">
        <f>(VLOOKUP(F5242,tarifas!$C$7:$D$10,2,FALSE)+tarifas!$D$21)*datos!H5242</f>
        <v>#N/A</v>
      </c>
      <c r="M5242">
        <v>0</v>
      </c>
      <c r="N5242" s="13" t="e">
        <f t="shared" si="737"/>
        <v>#N/A</v>
      </c>
      <c r="O5242">
        <f t="shared" si="738"/>
        <v>0</v>
      </c>
      <c r="P5242" s="12">
        <f t="shared" si="739"/>
        <v>156.11695915684942</v>
      </c>
      <c r="Q5242">
        <f t="shared" si="740"/>
        <v>0</v>
      </c>
      <c r="R5242">
        <f>$D$2*tarifas!$D$12/24</f>
        <v>1.4541666666666666</v>
      </c>
      <c r="S5242" t="e">
        <f>VLOOKUP(E5242&amp;" "&amp;F5242,tarifas!$A$13:$D$20,4,FALSE)*P5242</f>
        <v>#N/A</v>
      </c>
      <c r="T5242">
        <f>IF(F5242="COD1",tarifas!$D$11*(SUMIFS($P$11:$P$8770,$F$11:$F$8770,"=COD1",$B$11:$B$8770,"="&amp;B5242)/COUNTIFS($F$11:$F$8770,"=COD1",$B$11:$B$8770,"="&amp;B5242))/COUNTIFS($A$11:$A$8770,"="&amp;A5242,$F$11:$F$8770,"=COD1"),0)</f>
        <v>0</v>
      </c>
      <c r="U5242" t="e">
        <f>(VLOOKUP(F5242,tarifas!$C$7:$D$10,2,FALSE)+tarifas!$D$21)*datos!P5242</f>
        <v>#N/A</v>
      </c>
      <c r="V5242" t="e">
        <f t="shared" si="741"/>
        <v>#N/A</v>
      </c>
      <c r="W5242">
        <f t="shared" si="742"/>
        <v>0</v>
      </c>
    </row>
    <row r="5243" spans="1:23" x14ac:dyDescent="0.25">
      <c r="A5243">
        <f t="shared" si="735"/>
        <v>216</v>
      </c>
      <c r="B5243">
        <f t="shared" si="736"/>
        <v>8</v>
      </c>
      <c r="C5243" s="1">
        <f t="shared" si="743"/>
        <v>41857.999999987311</v>
      </c>
      <c r="D5243" s="7">
        <v>0</v>
      </c>
      <c r="E5243" s="7"/>
      <c r="G5243">
        <v>44.53</v>
      </c>
      <c r="H5243" s="12">
        <v>154.40429447613778</v>
      </c>
      <c r="I5243" s="13">
        <f>$D$2*tarifas!$D$12/24</f>
        <v>1.4541666666666666</v>
      </c>
      <c r="J5243" s="13" t="e">
        <f>VLOOKUP(E5243&amp;" "&amp;F5243,tarifas!$A$13:$D$20,4,FALSE)*H5243</f>
        <v>#N/A</v>
      </c>
      <c r="K5243" s="13">
        <f>IF(F5243="COD1",tarifas!$D$11*(SUMIFS($H$11:$H$8770,$F$11:$F$8770,"=COD1",$B$11:$B$8770,"="&amp;B5243)/COUNTIFS($F$11:$F$8770,"=COD1",$B$11:$B$8770,"="&amp;B5243))/COUNTIFS($A$11:$A$8770,"="&amp;A5243,$F$11:$F$8770,"=COD1"),0)</f>
        <v>0</v>
      </c>
      <c r="L5243" s="13" t="e">
        <f>(VLOOKUP(F5243,tarifas!$C$7:$D$10,2,FALSE)+tarifas!$D$21)*datos!H5243</f>
        <v>#N/A</v>
      </c>
      <c r="M5243">
        <v>0</v>
      </c>
      <c r="N5243" s="13" t="e">
        <f t="shared" si="737"/>
        <v>#N/A</v>
      </c>
      <c r="O5243">
        <f t="shared" si="738"/>
        <v>0</v>
      </c>
      <c r="P5243" s="12">
        <f t="shared" si="739"/>
        <v>154.40429447613778</v>
      </c>
      <c r="Q5243">
        <f t="shared" si="740"/>
        <v>0</v>
      </c>
      <c r="R5243">
        <f>$D$2*tarifas!$D$12/24</f>
        <v>1.4541666666666666</v>
      </c>
      <c r="S5243" t="e">
        <f>VLOOKUP(E5243&amp;" "&amp;F5243,tarifas!$A$13:$D$20,4,FALSE)*P5243</f>
        <v>#N/A</v>
      </c>
      <c r="T5243">
        <f>IF(F5243="COD1",tarifas!$D$11*(SUMIFS($P$11:$P$8770,$F$11:$F$8770,"=COD1",$B$11:$B$8770,"="&amp;B5243)/COUNTIFS($F$11:$F$8770,"=COD1",$B$11:$B$8770,"="&amp;B5243))/COUNTIFS($A$11:$A$8770,"="&amp;A5243,$F$11:$F$8770,"=COD1"),0)</f>
        <v>0</v>
      </c>
      <c r="U5243" t="e">
        <f>(VLOOKUP(F5243,tarifas!$C$7:$D$10,2,FALSE)+tarifas!$D$21)*datos!P5243</f>
        <v>#N/A</v>
      </c>
      <c r="V5243" t="e">
        <f t="shared" si="741"/>
        <v>#N/A</v>
      </c>
      <c r="W5243">
        <f t="shared" si="742"/>
        <v>0</v>
      </c>
    </row>
    <row r="5244" spans="1:23" x14ac:dyDescent="0.25">
      <c r="A5244">
        <f t="shared" si="735"/>
        <v>216</v>
      </c>
      <c r="B5244">
        <f t="shared" si="736"/>
        <v>8</v>
      </c>
      <c r="C5244" s="1">
        <f t="shared" si="743"/>
        <v>41858.041666653975</v>
      </c>
      <c r="D5244" s="7">
        <v>0</v>
      </c>
      <c r="E5244" s="7"/>
      <c r="G5244">
        <v>44</v>
      </c>
      <c r="H5244" s="12">
        <v>152.83606001632978</v>
      </c>
      <c r="I5244" s="13">
        <f>$D$2*tarifas!$D$12/24</f>
        <v>1.4541666666666666</v>
      </c>
      <c r="J5244" s="13" t="e">
        <f>VLOOKUP(E5244&amp;" "&amp;F5244,tarifas!$A$13:$D$20,4,FALSE)*H5244</f>
        <v>#N/A</v>
      </c>
      <c r="K5244" s="13">
        <f>IF(F5244="COD1",tarifas!$D$11*(SUMIFS($H$11:$H$8770,$F$11:$F$8770,"=COD1",$B$11:$B$8770,"="&amp;B5244)/COUNTIFS($F$11:$F$8770,"=COD1",$B$11:$B$8770,"="&amp;B5244))/COUNTIFS($A$11:$A$8770,"="&amp;A5244,$F$11:$F$8770,"=COD1"),0)</f>
        <v>0</v>
      </c>
      <c r="L5244" s="13" t="e">
        <f>(VLOOKUP(F5244,tarifas!$C$7:$D$10,2,FALSE)+tarifas!$D$21)*datos!H5244</f>
        <v>#N/A</v>
      </c>
      <c r="M5244">
        <v>0</v>
      </c>
      <c r="N5244" s="13" t="e">
        <f t="shared" si="737"/>
        <v>#N/A</v>
      </c>
      <c r="O5244">
        <f t="shared" si="738"/>
        <v>0</v>
      </c>
      <c r="P5244" s="12">
        <f t="shared" si="739"/>
        <v>152.83606001632978</v>
      </c>
      <c r="Q5244">
        <f t="shared" si="740"/>
        <v>0</v>
      </c>
      <c r="R5244">
        <f>$D$2*tarifas!$D$12/24</f>
        <v>1.4541666666666666</v>
      </c>
      <c r="S5244" t="e">
        <f>VLOOKUP(E5244&amp;" "&amp;F5244,tarifas!$A$13:$D$20,4,FALSE)*P5244</f>
        <v>#N/A</v>
      </c>
      <c r="T5244">
        <f>IF(F5244="COD1",tarifas!$D$11*(SUMIFS($P$11:$P$8770,$F$11:$F$8770,"=COD1",$B$11:$B$8770,"="&amp;B5244)/COUNTIFS($F$11:$F$8770,"=COD1",$B$11:$B$8770,"="&amp;B5244))/COUNTIFS($A$11:$A$8770,"="&amp;A5244,$F$11:$F$8770,"=COD1"),0)</f>
        <v>0</v>
      </c>
      <c r="U5244" t="e">
        <f>(VLOOKUP(F5244,tarifas!$C$7:$D$10,2,FALSE)+tarifas!$D$21)*datos!P5244</f>
        <v>#N/A</v>
      </c>
      <c r="V5244" t="e">
        <f t="shared" si="741"/>
        <v>#N/A</v>
      </c>
      <c r="W5244">
        <f t="shared" si="742"/>
        <v>0</v>
      </c>
    </row>
    <row r="5245" spans="1:23" x14ac:dyDescent="0.25">
      <c r="A5245">
        <f t="shared" si="735"/>
        <v>216</v>
      </c>
      <c r="B5245">
        <f t="shared" si="736"/>
        <v>8</v>
      </c>
      <c r="C5245" s="1">
        <f t="shared" si="743"/>
        <v>41858.083333320639</v>
      </c>
      <c r="D5245" s="7">
        <v>0</v>
      </c>
      <c r="E5245" s="7"/>
      <c r="G5245">
        <v>44.27</v>
      </c>
      <c r="H5245" s="12">
        <v>150.92928110932138</v>
      </c>
      <c r="I5245" s="13">
        <f>$D$2*tarifas!$D$12/24</f>
        <v>1.4541666666666666</v>
      </c>
      <c r="J5245" s="13" t="e">
        <f>VLOOKUP(E5245&amp;" "&amp;F5245,tarifas!$A$13:$D$20,4,FALSE)*H5245</f>
        <v>#N/A</v>
      </c>
      <c r="K5245" s="13">
        <f>IF(F5245="COD1",tarifas!$D$11*(SUMIFS($H$11:$H$8770,$F$11:$F$8770,"=COD1",$B$11:$B$8770,"="&amp;B5245)/COUNTIFS($F$11:$F$8770,"=COD1",$B$11:$B$8770,"="&amp;B5245))/COUNTIFS($A$11:$A$8770,"="&amp;A5245,$F$11:$F$8770,"=COD1"),0)</f>
        <v>0</v>
      </c>
      <c r="L5245" s="13" t="e">
        <f>(VLOOKUP(F5245,tarifas!$C$7:$D$10,2,FALSE)+tarifas!$D$21)*datos!H5245</f>
        <v>#N/A</v>
      </c>
      <c r="M5245">
        <v>0</v>
      </c>
      <c r="N5245" s="13" t="e">
        <f t="shared" si="737"/>
        <v>#N/A</v>
      </c>
      <c r="O5245">
        <f t="shared" si="738"/>
        <v>0</v>
      </c>
      <c r="P5245" s="12">
        <f t="shared" si="739"/>
        <v>150.92928110932138</v>
      </c>
      <c r="Q5245">
        <f t="shared" si="740"/>
        <v>0</v>
      </c>
      <c r="R5245">
        <f>$D$2*tarifas!$D$12/24</f>
        <v>1.4541666666666666</v>
      </c>
      <c r="S5245" t="e">
        <f>VLOOKUP(E5245&amp;" "&amp;F5245,tarifas!$A$13:$D$20,4,FALSE)*P5245</f>
        <v>#N/A</v>
      </c>
      <c r="T5245">
        <f>IF(F5245="COD1",tarifas!$D$11*(SUMIFS($P$11:$P$8770,$F$11:$F$8770,"=COD1",$B$11:$B$8770,"="&amp;B5245)/COUNTIFS($F$11:$F$8770,"=COD1",$B$11:$B$8770,"="&amp;B5245))/COUNTIFS($A$11:$A$8770,"="&amp;A5245,$F$11:$F$8770,"=COD1"),0)</f>
        <v>0</v>
      </c>
      <c r="U5245" t="e">
        <f>(VLOOKUP(F5245,tarifas!$C$7:$D$10,2,FALSE)+tarifas!$D$21)*datos!P5245</f>
        <v>#N/A</v>
      </c>
      <c r="V5245" t="e">
        <f t="shared" si="741"/>
        <v>#N/A</v>
      </c>
      <c r="W5245">
        <f t="shared" si="742"/>
        <v>0</v>
      </c>
    </row>
    <row r="5246" spans="1:23" x14ac:dyDescent="0.25">
      <c r="A5246">
        <f t="shared" si="735"/>
        <v>216</v>
      </c>
      <c r="B5246">
        <f t="shared" si="736"/>
        <v>8</v>
      </c>
      <c r="C5246" s="1">
        <f t="shared" si="743"/>
        <v>41858.124999987303</v>
      </c>
      <c r="D5246" s="7">
        <v>0</v>
      </c>
      <c r="E5246" s="7"/>
      <c r="G5246">
        <v>44.26</v>
      </c>
      <c r="H5246" s="12">
        <v>148.68674160891845</v>
      </c>
      <c r="I5246" s="13">
        <f>$D$2*tarifas!$D$12/24</f>
        <v>1.4541666666666666</v>
      </c>
      <c r="J5246" s="13" t="e">
        <f>VLOOKUP(E5246&amp;" "&amp;F5246,tarifas!$A$13:$D$20,4,FALSE)*H5246</f>
        <v>#N/A</v>
      </c>
      <c r="K5246" s="13">
        <f>IF(F5246="COD1",tarifas!$D$11*(SUMIFS($H$11:$H$8770,$F$11:$F$8770,"=COD1",$B$11:$B$8770,"="&amp;B5246)/COUNTIFS($F$11:$F$8770,"=COD1",$B$11:$B$8770,"="&amp;B5246))/COUNTIFS($A$11:$A$8770,"="&amp;A5246,$F$11:$F$8770,"=COD1"),0)</f>
        <v>0</v>
      </c>
      <c r="L5246" s="13" t="e">
        <f>(VLOOKUP(F5246,tarifas!$C$7:$D$10,2,FALSE)+tarifas!$D$21)*datos!H5246</f>
        <v>#N/A</v>
      </c>
      <c r="M5246">
        <v>0</v>
      </c>
      <c r="N5246" s="13" t="e">
        <f t="shared" si="737"/>
        <v>#N/A</v>
      </c>
      <c r="O5246">
        <f t="shared" si="738"/>
        <v>0</v>
      </c>
      <c r="P5246" s="12">
        <f t="shared" si="739"/>
        <v>148.68674160891845</v>
      </c>
      <c r="Q5246">
        <f t="shared" si="740"/>
        <v>0</v>
      </c>
      <c r="R5246">
        <f>$D$2*tarifas!$D$12/24</f>
        <v>1.4541666666666666</v>
      </c>
      <c r="S5246" t="e">
        <f>VLOOKUP(E5246&amp;" "&amp;F5246,tarifas!$A$13:$D$20,4,FALSE)*P5246</f>
        <v>#N/A</v>
      </c>
      <c r="T5246">
        <f>IF(F5246="COD1",tarifas!$D$11*(SUMIFS($P$11:$P$8770,$F$11:$F$8770,"=COD1",$B$11:$B$8770,"="&amp;B5246)/COUNTIFS($F$11:$F$8770,"=COD1",$B$11:$B$8770,"="&amp;B5246))/COUNTIFS($A$11:$A$8770,"="&amp;A5246,$F$11:$F$8770,"=COD1"),0)</f>
        <v>0</v>
      </c>
      <c r="U5246" t="e">
        <f>(VLOOKUP(F5246,tarifas!$C$7:$D$10,2,FALSE)+tarifas!$D$21)*datos!P5246</f>
        <v>#N/A</v>
      </c>
      <c r="V5246" t="e">
        <f t="shared" si="741"/>
        <v>#N/A</v>
      </c>
      <c r="W5246">
        <f t="shared" si="742"/>
        <v>0</v>
      </c>
    </row>
    <row r="5247" spans="1:23" x14ac:dyDescent="0.25">
      <c r="A5247">
        <f t="shared" si="735"/>
        <v>216</v>
      </c>
      <c r="B5247">
        <f t="shared" si="736"/>
        <v>8</v>
      </c>
      <c r="C5247" s="1">
        <f t="shared" si="743"/>
        <v>41858.166666653968</v>
      </c>
      <c r="D5247" s="7">
        <v>0</v>
      </c>
      <c r="E5247" s="7"/>
      <c r="G5247">
        <v>44.53</v>
      </c>
      <c r="H5247" s="12">
        <v>149.2495082186384</v>
      </c>
      <c r="I5247" s="13">
        <f>$D$2*tarifas!$D$12/24</f>
        <v>1.4541666666666666</v>
      </c>
      <c r="J5247" s="13" t="e">
        <f>VLOOKUP(E5247&amp;" "&amp;F5247,tarifas!$A$13:$D$20,4,FALSE)*H5247</f>
        <v>#N/A</v>
      </c>
      <c r="K5247" s="13">
        <f>IF(F5247="COD1",tarifas!$D$11*(SUMIFS($H$11:$H$8770,$F$11:$F$8770,"=COD1",$B$11:$B$8770,"="&amp;B5247)/COUNTIFS($F$11:$F$8770,"=COD1",$B$11:$B$8770,"="&amp;B5247))/COUNTIFS($A$11:$A$8770,"="&amp;A5247,$F$11:$F$8770,"=COD1"),0)</f>
        <v>0</v>
      </c>
      <c r="L5247" s="13" t="e">
        <f>(VLOOKUP(F5247,tarifas!$C$7:$D$10,2,FALSE)+tarifas!$D$21)*datos!H5247</f>
        <v>#N/A</v>
      </c>
      <c r="M5247">
        <v>0</v>
      </c>
      <c r="N5247" s="13" t="e">
        <f t="shared" si="737"/>
        <v>#N/A</v>
      </c>
      <c r="O5247">
        <f t="shared" si="738"/>
        <v>0</v>
      </c>
      <c r="P5247" s="12">
        <f t="shared" si="739"/>
        <v>149.2495082186384</v>
      </c>
      <c r="Q5247">
        <f t="shared" si="740"/>
        <v>0</v>
      </c>
      <c r="R5247">
        <f>$D$2*tarifas!$D$12/24</f>
        <v>1.4541666666666666</v>
      </c>
      <c r="S5247" t="e">
        <f>VLOOKUP(E5247&amp;" "&amp;F5247,tarifas!$A$13:$D$20,4,FALSE)*P5247</f>
        <v>#N/A</v>
      </c>
      <c r="T5247">
        <f>IF(F5247="COD1",tarifas!$D$11*(SUMIFS($P$11:$P$8770,$F$11:$F$8770,"=COD1",$B$11:$B$8770,"="&amp;B5247)/COUNTIFS($F$11:$F$8770,"=COD1",$B$11:$B$8770,"="&amp;B5247))/COUNTIFS($A$11:$A$8770,"="&amp;A5247,$F$11:$F$8770,"=COD1"),0)</f>
        <v>0</v>
      </c>
      <c r="U5247" t="e">
        <f>(VLOOKUP(F5247,tarifas!$C$7:$D$10,2,FALSE)+tarifas!$D$21)*datos!P5247</f>
        <v>#N/A</v>
      </c>
      <c r="V5247" t="e">
        <f t="shared" si="741"/>
        <v>#N/A</v>
      </c>
      <c r="W5247">
        <f t="shared" si="742"/>
        <v>0</v>
      </c>
    </row>
    <row r="5248" spans="1:23" x14ac:dyDescent="0.25">
      <c r="A5248">
        <f t="shared" si="735"/>
        <v>216</v>
      </c>
      <c r="B5248">
        <f t="shared" si="736"/>
        <v>8</v>
      </c>
      <c r="C5248" s="1">
        <f t="shared" si="743"/>
        <v>41858.208333320632</v>
      </c>
      <c r="D5248" s="7">
        <v>0</v>
      </c>
      <c r="E5248" s="7"/>
      <c r="G5248">
        <v>44.95</v>
      </c>
      <c r="H5248" s="12">
        <v>149.05878166900862</v>
      </c>
      <c r="I5248" s="13">
        <f>$D$2*tarifas!$D$12/24</f>
        <v>1.4541666666666666</v>
      </c>
      <c r="J5248" s="13" t="e">
        <f>VLOOKUP(E5248&amp;" "&amp;F5248,tarifas!$A$13:$D$20,4,FALSE)*H5248</f>
        <v>#N/A</v>
      </c>
      <c r="K5248" s="13">
        <f>IF(F5248="COD1",tarifas!$D$11*(SUMIFS($H$11:$H$8770,$F$11:$F$8770,"=COD1",$B$11:$B$8770,"="&amp;B5248)/COUNTIFS($F$11:$F$8770,"=COD1",$B$11:$B$8770,"="&amp;B5248))/COUNTIFS($A$11:$A$8770,"="&amp;A5248,$F$11:$F$8770,"=COD1"),0)</f>
        <v>0</v>
      </c>
      <c r="L5248" s="13" t="e">
        <f>(VLOOKUP(F5248,tarifas!$C$7:$D$10,2,FALSE)+tarifas!$D$21)*datos!H5248</f>
        <v>#N/A</v>
      </c>
      <c r="M5248">
        <v>1.8567799999999999</v>
      </c>
      <c r="N5248" s="13" t="e">
        <f t="shared" si="737"/>
        <v>#N/A</v>
      </c>
      <c r="O5248">
        <f t="shared" si="738"/>
        <v>1.8567799999999999</v>
      </c>
      <c r="P5248" s="12">
        <f t="shared" si="739"/>
        <v>147.20200166900864</v>
      </c>
      <c r="Q5248">
        <f t="shared" si="740"/>
        <v>0</v>
      </c>
      <c r="R5248">
        <f>$D$2*tarifas!$D$12/24</f>
        <v>1.4541666666666666</v>
      </c>
      <c r="S5248" t="e">
        <f>VLOOKUP(E5248&amp;" "&amp;F5248,tarifas!$A$13:$D$20,4,FALSE)*P5248</f>
        <v>#N/A</v>
      </c>
      <c r="T5248">
        <f>IF(F5248="COD1",tarifas!$D$11*(SUMIFS($P$11:$P$8770,$F$11:$F$8770,"=COD1",$B$11:$B$8770,"="&amp;B5248)/COUNTIFS($F$11:$F$8770,"=COD1",$B$11:$B$8770,"="&amp;B5248))/COUNTIFS($A$11:$A$8770,"="&amp;A5248,$F$11:$F$8770,"=COD1"),0)</f>
        <v>0</v>
      </c>
      <c r="U5248" t="e">
        <f>(VLOOKUP(F5248,tarifas!$C$7:$D$10,2,FALSE)+tarifas!$D$21)*datos!P5248</f>
        <v>#N/A</v>
      </c>
      <c r="V5248" t="e">
        <f t="shared" si="741"/>
        <v>#N/A</v>
      </c>
      <c r="W5248">
        <f t="shared" si="742"/>
        <v>0</v>
      </c>
    </row>
    <row r="5249" spans="1:23" x14ac:dyDescent="0.25">
      <c r="A5249">
        <f t="shared" si="735"/>
        <v>216</v>
      </c>
      <c r="B5249">
        <f t="shared" si="736"/>
        <v>8</v>
      </c>
      <c r="C5249" s="1">
        <f t="shared" si="743"/>
        <v>41858.249999987296</v>
      </c>
      <c r="D5249" s="7">
        <v>12.363636363636365</v>
      </c>
      <c r="E5249" s="7"/>
      <c r="G5249">
        <v>50</v>
      </c>
      <c r="H5249" s="12">
        <v>167.4641062309984</v>
      </c>
      <c r="I5249" s="13">
        <f>$D$2*tarifas!$D$12/24</f>
        <v>1.4541666666666666</v>
      </c>
      <c r="J5249" s="13" t="e">
        <f>VLOOKUP(E5249&amp;" "&amp;F5249,tarifas!$A$13:$D$20,4,FALSE)*H5249</f>
        <v>#N/A</v>
      </c>
      <c r="K5249" s="13">
        <f>IF(F5249="COD1",tarifas!$D$11*(SUMIFS($H$11:$H$8770,$F$11:$F$8770,"=COD1",$B$11:$B$8770,"="&amp;B5249)/COUNTIFS($F$11:$F$8770,"=COD1",$B$11:$B$8770,"="&amp;B5249))/COUNTIFS($A$11:$A$8770,"="&amp;A5249,$F$11:$F$8770,"=COD1"),0)</f>
        <v>0</v>
      </c>
      <c r="L5249" s="13" t="e">
        <f>(VLOOKUP(F5249,tarifas!$C$7:$D$10,2,FALSE)+tarifas!$D$21)*datos!H5249</f>
        <v>#N/A</v>
      </c>
      <c r="M5249">
        <v>39.077370000000002</v>
      </c>
      <c r="N5249" s="13" t="e">
        <f t="shared" si="737"/>
        <v>#N/A</v>
      </c>
      <c r="O5249">
        <f t="shared" si="738"/>
        <v>39.077370000000002</v>
      </c>
      <c r="P5249" s="12">
        <f t="shared" si="739"/>
        <v>128.38673623099839</v>
      </c>
      <c r="Q5249">
        <f t="shared" si="740"/>
        <v>0</v>
      </c>
      <c r="R5249">
        <f>$D$2*tarifas!$D$12/24</f>
        <v>1.4541666666666666</v>
      </c>
      <c r="S5249" t="e">
        <f>VLOOKUP(E5249&amp;" "&amp;F5249,tarifas!$A$13:$D$20,4,FALSE)*P5249</f>
        <v>#N/A</v>
      </c>
      <c r="T5249">
        <f>IF(F5249="COD1",tarifas!$D$11*(SUMIFS($P$11:$P$8770,$F$11:$F$8770,"=COD1",$B$11:$B$8770,"="&amp;B5249)/COUNTIFS($F$11:$F$8770,"=COD1",$B$11:$B$8770,"="&amp;B5249))/COUNTIFS($A$11:$A$8770,"="&amp;A5249,$F$11:$F$8770,"=COD1"),0)</f>
        <v>0</v>
      </c>
      <c r="U5249" t="e">
        <f>(VLOOKUP(F5249,tarifas!$C$7:$D$10,2,FALSE)+tarifas!$D$21)*datos!P5249</f>
        <v>#N/A</v>
      </c>
      <c r="V5249" t="e">
        <f t="shared" si="741"/>
        <v>#N/A</v>
      </c>
      <c r="W5249">
        <f t="shared" si="742"/>
        <v>0</v>
      </c>
    </row>
    <row r="5250" spans="1:23" x14ac:dyDescent="0.25">
      <c r="A5250">
        <f t="shared" si="735"/>
        <v>216</v>
      </c>
      <c r="B5250">
        <f t="shared" si="736"/>
        <v>8</v>
      </c>
      <c r="C5250" s="1">
        <f t="shared" si="743"/>
        <v>41858.29166665396</v>
      </c>
      <c r="D5250" s="7">
        <v>62.333333333333329</v>
      </c>
      <c r="E5250" s="7"/>
      <c r="G5250">
        <v>54.87</v>
      </c>
      <c r="H5250" s="12">
        <v>213.85463378800799</v>
      </c>
      <c r="I5250" s="13">
        <f>$D$2*tarifas!$D$12/24</f>
        <v>1.4541666666666666</v>
      </c>
      <c r="J5250" s="13" t="e">
        <f>VLOOKUP(E5250&amp;" "&amp;F5250,tarifas!$A$13:$D$20,4,FALSE)*H5250</f>
        <v>#N/A</v>
      </c>
      <c r="K5250" s="13">
        <f>IF(F5250="COD1",tarifas!$D$11*(SUMIFS($H$11:$H$8770,$F$11:$F$8770,"=COD1",$B$11:$B$8770,"="&amp;B5250)/COUNTIFS($F$11:$F$8770,"=COD1",$B$11:$B$8770,"="&amp;B5250))/COUNTIFS($A$11:$A$8770,"="&amp;A5250,$F$11:$F$8770,"=COD1"),0)</f>
        <v>0</v>
      </c>
      <c r="L5250" s="13" t="e">
        <f>(VLOOKUP(F5250,tarifas!$C$7:$D$10,2,FALSE)+tarifas!$D$21)*datos!H5250</f>
        <v>#N/A</v>
      </c>
      <c r="M5250">
        <v>155.96235999999999</v>
      </c>
      <c r="N5250" s="13" t="e">
        <f t="shared" si="737"/>
        <v>#N/A</v>
      </c>
      <c r="O5250">
        <f t="shared" si="738"/>
        <v>155.96235999999999</v>
      </c>
      <c r="P5250" s="12">
        <f t="shared" si="739"/>
        <v>57.892273788007998</v>
      </c>
      <c r="Q5250">
        <f t="shared" si="740"/>
        <v>0</v>
      </c>
      <c r="R5250">
        <f>$D$2*tarifas!$D$12/24</f>
        <v>1.4541666666666666</v>
      </c>
      <c r="S5250" t="e">
        <f>VLOOKUP(E5250&amp;" "&amp;F5250,tarifas!$A$13:$D$20,4,FALSE)*P5250</f>
        <v>#N/A</v>
      </c>
      <c r="T5250">
        <f>IF(F5250="COD1",tarifas!$D$11*(SUMIFS($P$11:$P$8770,$F$11:$F$8770,"=COD1",$B$11:$B$8770,"="&amp;B5250)/COUNTIFS($F$11:$F$8770,"=COD1",$B$11:$B$8770,"="&amp;B5250))/COUNTIFS($A$11:$A$8770,"="&amp;A5250,$F$11:$F$8770,"=COD1"),0)</f>
        <v>0</v>
      </c>
      <c r="U5250" t="e">
        <f>(VLOOKUP(F5250,tarifas!$C$7:$D$10,2,FALSE)+tarifas!$D$21)*datos!P5250</f>
        <v>#N/A</v>
      </c>
      <c r="V5250" t="e">
        <f t="shared" si="741"/>
        <v>#N/A</v>
      </c>
      <c r="W5250">
        <f t="shared" si="742"/>
        <v>0</v>
      </c>
    </row>
    <row r="5251" spans="1:23" x14ac:dyDescent="0.25">
      <c r="A5251">
        <f t="shared" si="735"/>
        <v>216</v>
      </c>
      <c r="B5251">
        <f t="shared" si="736"/>
        <v>8</v>
      </c>
      <c r="C5251" s="1">
        <f t="shared" si="743"/>
        <v>41858.333333320625</v>
      </c>
      <c r="D5251" s="7">
        <v>229.5</v>
      </c>
      <c r="E5251" s="7"/>
      <c r="G5251">
        <v>54.87</v>
      </c>
      <c r="H5251" s="12">
        <v>326.58288006273051</v>
      </c>
      <c r="I5251" s="13">
        <f>$D$2*tarifas!$D$12/24</f>
        <v>1.4541666666666666</v>
      </c>
      <c r="J5251" s="13" t="e">
        <f>VLOOKUP(E5251&amp;" "&amp;F5251,tarifas!$A$13:$D$20,4,FALSE)*H5251</f>
        <v>#N/A</v>
      </c>
      <c r="K5251" s="13">
        <f>IF(F5251="COD1",tarifas!$D$11*(SUMIFS($H$11:$H$8770,$F$11:$F$8770,"=COD1",$B$11:$B$8770,"="&amp;B5251)/COUNTIFS($F$11:$F$8770,"=COD1",$B$11:$B$8770,"="&amp;B5251))/COUNTIFS($A$11:$A$8770,"="&amp;A5251,$F$11:$F$8770,"=COD1"),0)</f>
        <v>0</v>
      </c>
      <c r="L5251" s="13" t="e">
        <f>(VLOOKUP(F5251,tarifas!$C$7:$D$10,2,FALSE)+tarifas!$D$21)*datos!H5251</f>
        <v>#N/A</v>
      </c>
      <c r="M5251">
        <v>147.59035</v>
      </c>
      <c r="N5251" s="13" t="e">
        <f t="shared" si="737"/>
        <v>#N/A</v>
      </c>
      <c r="O5251">
        <f t="shared" si="738"/>
        <v>147.59035</v>
      </c>
      <c r="P5251" s="12">
        <f t="shared" si="739"/>
        <v>178.99253006273051</v>
      </c>
      <c r="Q5251">
        <f t="shared" si="740"/>
        <v>0</v>
      </c>
      <c r="R5251">
        <f>$D$2*tarifas!$D$12/24</f>
        <v>1.4541666666666666</v>
      </c>
      <c r="S5251" t="e">
        <f>VLOOKUP(E5251&amp;" "&amp;F5251,tarifas!$A$13:$D$20,4,FALSE)*P5251</f>
        <v>#N/A</v>
      </c>
      <c r="T5251">
        <f>IF(F5251="COD1",tarifas!$D$11*(SUMIFS($P$11:$P$8770,$F$11:$F$8770,"=COD1",$B$11:$B$8770,"="&amp;B5251)/COUNTIFS($F$11:$F$8770,"=COD1",$B$11:$B$8770,"="&amp;B5251))/COUNTIFS($A$11:$A$8770,"="&amp;A5251,$F$11:$F$8770,"=COD1"),0)</f>
        <v>0</v>
      </c>
      <c r="U5251" t="e">
        <f>(VLOOKUP(F5251,tarifas!$C$7:$D$10,2,FALSE)+tarifas!$D$21)*datos!P5251</f>
        <v>#N/A</v>
      </c>
      <c r="V5251" t="e">
        <f t="shared" si="741"/>
        <v>#N/A</v>
      </c>
      <c r="W5251">
        <f t="shared" si="742"/>
        <v>0</v>
      </c>
    </row>
    <row r="5252" spans="1:23" x14ac:dyDescent="0.25">
      <c r="A5252">
        <f t="shared" si="735"/>
        <v>216</v>
      </c>
      <c r="B5252">
        <f t="shared" si="736"/>
        <v>8</v>
      </c>
      <c r="C5252" s="1">
        <f t="shared" si="743"/>
        <v>41858.374999987289</v>
      </c>
      <c r="D5252" s="7">
        <v>420.36363636363637</v>
      </c>
      <c r="E5252" s="7"/>
      <c r="G5252">
        <v>57.18</v>
      </c>
      <c r="H5252" s="12">
        <v>404.22952891169814</v>
      </c>
      <c r="I5252" s="13">
        <f>$D$2*tarifas!$D$12/24</f>
        <v>1.4541666666666666</v>
      </c>
      <c r="J5252" s="13" t="e">
        <f>VLOOKUP(E5252&amp;" "&amp;F5252,tarifas!$A$13:$D$20,4,FALSE)*H5252</f>
        <v>#N/A</v>
      </c>
      <c r="K5252" s="13">
        <f>IF(F5252="COD1",tarifas!$D$11*(SUMIFS($H$11:$H$8770,$F$11:$F$8770,"=COD1",$B$11:$B$8770,"="&amp;B5252)/COUNTIFS($F$11:$F$8770,"=COD1",$B$11:$B$8770,"="&amp;B5252))/COUNTIFS($A$11:$A$8770,"="&amp;A5252,$F$11:$F$8770,"=COD1"),0)</f>
        <v>0</v>
      </c>
      <c r="L5252" s="13" t="e">
        <f>(VLOOKUP(F5252,tarifas!$C$7:$D$10,2,FALSE)+tarifas!$D$21)*datos!H5252</f>
        <v>#N/A</v>
      </c>
      <c r="M5252">
        <v>114.53886</v>
      </c>
      <c r="N5252" s="13" t="e">
        <f t="shared" si="737"/>
        <v>#N/A</v>
      </c>
      <c r="O5252">
        <f t="shared" si="738"/>
        <v>114.53886</v>
      </c>
      <c r="P5252" s="12">
        <f t="shared" si="739"/>
        <v>289.69066891169814</v>
      </c>
      <c r="Q5252">
        <f t="shared" si="740"/>
        <v>0</v>
      </c>
      <c r="R5252">
        <f>$D$2*tarifas!$D$12/24</f>
        <v>1.4541666666666666</v>
      </c>
      <c r="S5252" t="e">
        <f>VLOOKUP(E5252&amp;" "&amp;F5252,tarifas!$A$13:$D$20,4,FALSE)*P5252</f>
        <v>#N/A</v>
      </c>
      <c r="T5252">
        <f>IF(F5252="COD1",tarifas!$D$11*(SUMIFS($P$11:$P$8770,$F$11:$F$8770,"=COD1",$B$11:$B$8770,"="&amp;B5252)/COUNTIFS($F$11:$F$8770,"=COD1",$B$11:$B$8770,"="&amp;B5252))/COUNTIFS($A$11:$A$8770,"="&amp;A5252,$F$11:$F$8770,"=COD1"),0)</f>
        <v>0</v>
      </c>
      <c r="U5252" t="e">
        <f>(VLOOKUP(F5252,tarifas!$C$7:$D$10,2,FALSE)+tarifas!$D$21)*datos!P5252</f>
        <v>#N/A</v>
      </c>
      <c r="V5252" t="e">
        <f t="shared" si="741"/>
        <v>#N/A</v>
      </c>
      <c r="W5252">
        <f t="shared" si="742"/>
        <v>0</v>
      </c>
    </row>
    <row r="5253" spans="1:23" x14ac:dyDescent="0.25">
      <c r="A5253">
        <f t="shared" si="735"/>
        <v>216</v>
      </c>
      <c r="B5253">
        <f t="shared" si="736"/>
        <v>8</v>
      </c>
      <c r="C5253" s="1">
        <f t="shared" si="743"/>
        <v>41858.416666653953</v>
      </c>
      <c r="D5253" s="7">
        <v>556.62121212121224</v>
      </c>
      <c r="E5253" s="7"/>
      <c r="G5253">
        <v>57.97</v>
      </c>
      <c r="H5253" s="12">
        <v>440.31359085833378</v>
      </c>
      <c r="I5253" s="13">
        <f>$D$2*tarifas!$D$12/24</f>
        <v>1.4541666666666666</v>
      </c>
      <c r="J5253" s="13" t="e">
        <f>VLOOKUP(E5253&amp;" "&amp;F5253,tarifas!$A$13:$D$20,4,FALSE)*H5253</f>
        <v>#N/A</v>
      </c>
      <c r="K5253" s="13">
        <f>IF(F5253="COD1",tarifas!$D$11*(SUMIFS($H$11:$H$8770,$F$11:$F$8770,"=COD1",$B$11:$B$8770,"="&amp;B5253)/COUNTIFS($F$11:$F$8770,"=COD1",$B$11:$B$8770,"="&amp;B5253))/COUNTIFS($A$11:$A$8770,"="&amp;A5253,$F$11:$F$8770,"=COD1"),0)</f>
        <v>0</v>
      </c>
      <c r="L5253" s="13" t="e">
        <f>(VLOOKUP(F5253,tarifas!$C$7:$D$10,2,FALSE)+tarifas!$D$21)*datos!H5253</f>
        <v>#N/A</v>
      </c>
      <c r="M5253">
        <v>130.07616999999999</v>
      </c>
      <c r="N5253" s="13" t="e">
        <f t="shared" si="737"/>
        <v>#N/A</v>
      </c>
      <c r="O5253">
        <f t="shared" si="738"/>
        <v>130.07616999999999</v>
      </c>
      <c r="P5253" s="12">
        <f t="shared" si="739"/>
        <v>310.23742085833379</v>
      </c>
      <c r="Q5253">
        <f t="shared" si="740"/>
        <v>0</v>
      </c>
      <c r="R5253">
        <f>$D$2*tarifas!$D$12/24</f>
        <v>1.4541666666666666</v>
      </c>
      <c r="S5253" t="e">
        <f>VLOOKUP(E5253&amp;" "&amp;F5253,tarifas!$A$13:$D$20,4,FALSE)*P5253</f>
        <v>#N/A</v>
      </c>
      <c r="T5253">
        <f>IF(F5253="COD1",tarifas!$D$11*(SUMIFS($P$11:$P$8770,$F$11:$F$8770,"=COD1",$B$11:$B$8770,"="&amp;B5253)/COUNTIFS($F$11:$F$8770,"=COD1",$B$11:$B$8770,"="&amp;B5253))/COUNTIFS($A$11:$A$8770,"="&amp;A5253,$F$11:$F$8770,"=COD1"),0)</f>
        <v>0</v>
      </c>
      <c r="U5253" t="e">
        <f>(VLOOKUP(F5253,tarifas!$C$7:$D$10,2,FALSE)+tarifas!$D$21)*datos!P5253</f>
        <v>#N/A</v>
      </c>
      <c r="V5253" t="e">
        <f t="shared" si="741"/>
        <v>#N/A</v>
      </c>
      <c r="W5253">
        <f t="shared" si="742"/>
        <v>0</v>
      </c>
    </row>
    <row r="5254" spans="1:23" x14ac:dyDescent="0.25">
      <c r="A5254">
        <f t="shared" si="735"/>
        <v>216</v>
      </c>
      <c r="B5254">
        <f t="shared" si="736"/>
        <v>8</v>
      </c>
      <c r="C5254" s="1">
        <f t="shared" si="743"/>
        <v>41858.458333320617</v>
      </c>
      <c r="D5254" s="7">
        <v>683.09090909090912</v>
      </c>
      <c r="E5254" s="7"/>
      <c r="G5254">
        <v>59.02</v>
      </c>
      <c r="H5254" s="12">
        <v>321.49489949749375</v>
      </c>
      <c r="I5254" s="13">
        <f>$D$2*tarifas!$D$12/24</f>
        <v>1.4541666666666666</v>
      </c>
      <c r="J5254" s="13" t="e">
        <f>VLOOKUP(E5254&amp;" "&amp;F5254,tarifas!$A$13:$D$20,4,FALSE)*H5254</f>
        <v>#N/A</v>
      </c>
      <c r="K5254" s="13">
        <f>IF(F5254="COD1",tarifas!$D$11*(SUMIFS($H$11:$H$8770,$F$11:$F$8770,"=COD1",$B$11:$B$8770,"="&amp;B5254)/COUNTIFS($F$11:$F$8770,"=COD1",$B$11:$B$8770,"="&amp;B5254))/COUNTIFS($A$11:$A$8770,"="&amp;A5254,$F$11:$F$8770,"=COD1"),0)</f>
        <v>0</v>
      </c>
      <c r="L5254" s="13" t="e">
        <f>(VLOOKUP(F5254,tarifas!$C$7:$D$10,2,FALSE)+tarifas!$D$21)*datos!H5254</f>
        <v>#N/A</v>
      </c>
      <c r="M5254">
        <v>179.90485000000001</v>
      </c>
      <c r="N5254" s="13" t="e">
        <f t="shared" si="737"/>
        <v>#N/A</v>
      </c>
      <c r="O5254">
        <f t="shared" si="738"/>
        <v>179.90485000000001</v>
      </c>
      <c r="P5254" s="12">
        <f t="shared" si="739"/>
        <v>141.59004949749374</v>
      </c>
      <c r="Q5254">
        <f t="shared" si="740"/>
        <v>0</v>
      </c>
      <c r="R5254">
        <f>$D$2*tarifas!$D$12/24</f>
        <v>1.4541666666666666</v>
      </c>
      <c r="S5254" t="e">
        <f>VLOOKUP(E5254&amp;" "&amp;F5254,tarifas!$A$13:$D$20,4,FALSE)*P5254</f>
        <v>#N/A</v>
      </c>
      <c r="T5254">
        <f>IF(F5254="COD1",tarifas!$D$11*(SUMIFS($P$11:$P$8770,$F$11:$F$8770,"=COD1",$B$11:$B$8770,"="&amp;B5254)/COUNTIFS($F$11:$F$8770,"=COD1",$B$11:$B$8770,"="&amp;B5254))/COUNTIFS($A$11:$A$8770,"="&amp;A5254,$F$11:$F$8770,"=COD1"),0)</f>
        <v>0</v>
      </c>
      <c r="U5254" t="e">
        <f>(VLOOKUP(F5254,tarifas!$C$7:$D$10,2,FALSE)+tarifas!$D$21)*datos!P5254</f>
        <v>#N/A</v>
      </c>
      <c r="V5254" t="e">
        <f t="shared" si="741"/>
        <v>#N/A</v>
      </c>
      <c r="W5254">
        <f t="shared" si="742"/>
        <v>0</v>
      </c>
    </row>
    <row r="5255" spans="1:23" x14ac:dyDescent="0.25">
      <c r="A5255">
        <f t="shared" si="735"/>
        <v>216</v>
      </c>
      <c r="B5255">
        <f t="shared" si="736"/>
        <v>8</v>
      </c>
      <c r="C5255" s="1">
        <f t="shared" si="743"/>
        <v>41858.499999987282</v>
      </c>
      <c r="D5255" s="7">
        <v>760.36363636363637</v>
      </c>
      <c r="E5255" s="7"/>
      <c r="G5255">
        <v>59.68</v>
      </c>
      <c r="H5255" s="12">
        <v>302.21025749870159</v>
      </c>
      <c r="I5255" s="13">
        <f>$D$2*tarifas!$D$12/24</f>
        <v>1.4541666666666666</v>
      </c>
      <c r="J5255" s="13" t="e">
        <f>VLOOKUP(E5255&amp;" "&amp;F5255,tarifas!$A$13:$D$20,4,FALSE)*H5255</f>
        <v>#N/A</v>
      </c>
      <c r="K5255" s="13">
        <f>IF(F5255="COD1",tarifas!$D$11*(SUMIFS($H$11:$H$8770,$F$11:$F$8770,"=COD1",$B$11:$B$8770,"="&amp;B5255)/COUNTIFS($F$11:$F$8770,"=COD1",$B$11:$B$8770,"="&amp;B5255))/COUNTIFS($A$11:$A$8770,"="&amp;A5255,$F$11:$F$8770,"=COD1"),0)</f>
        <v>0</v>
      </c>
      <c r="L5255" s="13" t="e">
        <f>(VLOOKUP(F5255,tarifas!$C$7:$D$10,2,FALSE)+tarifas!$D$21)*datos!H5255</f>
        <v>#N/A</v>
      </c>
      <c r="M5255">
        <v>234.74241000000001</v>
      </c>
      <c r="N5255" s="13" t="e">
        <f t="shared" si="737"/>
        <v>#N/A</v>
      </c>
      <c r="O5255">
        <f t="shared" si="738"/>
        <v>234.74241000000001</v>
      </c>
      <c r="P5255" s="12">
        <f t="shared" si="739"/>
        <v>67.467847498701587</v>
      </c>
      <c r="Q5255">
        <f t="shared" si="740"/>
        <v>0</v>
      </c>
      <c r="R5255">
        <f>$D$2*tarifas!$D$12/24</f>
        <v>1.4541666666666666</v>
      </c>
      <c r="S5255" t="e">
        <f>VLOOKUP(E5255&amp;" "&amp;F5255,tarifas!$A$13:$D$20,4,FALSE)*P5255</f>
        <v>#N/A</v>
      </c>
      <c r="T5255">
        <f>IF(F5255="COD1",tarifas!$D$11*(SUMIFS($P$11:$P$8770,$F$11:$F$8770,"=COD1",$B$11:$B$8770,"="&amp;B5255)/COUNTIFS($F$11:$F$8770,"=COD1",$B$11:$B$8770,"="&amp;B5255))/COUNTIFS($A$11:$A$8770,"="&amp;A5255,$F$11:$F$8770,"=COD1"),0)</f>
        <v>0</v>
      </c>
      <c r="U5255" t="e">
        <f>(VLOOKUP(F5255,tarifas!$C$7:$D$10,2,FALSE)+tarifas!$D$21)*datos!P5255</f>
        <v>#N/A</v>
      </c>
      <c r="V5255" t="e">
        <f t="shared" si="741"/>
        <v>#N/A</v>
      </c>
      <c r="W5255">
        <f t="shared" si="742"/>
        <v>0</v>
      </c>
    </row>
    <row r="5256" spans="1:23" x14ac:dyDescent="0.25">
      <c r="A5256">
        <f t="shared" si="735"/>
        <v>216</v>
      </c>
      <c r="B5256">
        <f t="shared" si="736"/>
        <v>8</v>
      </c>
      <c r="C5256" s="1">
        <f t="shared" si="743"/>
        <v>41858.541666653946</v>
      </c>
      <c r="D5256" s="7">
        <v>794.10606060606074</v>
      </c>
      <c r="E5256" s="7"/>
      <c r="G5256">
        <v>57.6</v>
      </c>
      <c r="H5256" s="12">
        <v>444.11886844225927</v>
      </c>
      <c r="I5256" s="13">
        <f>$D$2*tarifas!$D$12/24</f>
        <v>1.4541666666666666</v>
      </c>
      <c r="J5256" s="13" t="e">
        <f>VLOOKUP(E5256&amp;" "&amp;F5256,tarifas!$A$13:$D$20,4,FALSE)*H5256</f>
        <v>#N/A</v>
      </c>
      <c r="K5256" s="13">
        <f>IF(F5256="COD1",tarifas!$D$11*(SUMIFS($H$11:$H$8770,$F$11:$F$8770,"=COD1",$B$11:$B$8770,"="&amp;B5256)/COUNTIFS($F$11:$F$8770,"=COD1",$B$11:$B$8770,"="&amp;B5256))/COUNTIFS($A$11:$A$8770,"="&amp;A5256,$F$11:$F$8770,"=COD1"),0)</f>
        <v>0</v>
      </c>
      <c r="L5256" s="13" t="e">
        <f>(VLOOKUP(F5256,tarifas!$C$7:$D$10,2,FALSE)+tarifas!$D$21)*datos!H5256</f>
        <v>#N/A</v>
      </c>
      <c r="M5256">
        <v>269.17142999999999</v>
      </c>
      <c r="N5256" s="13" t="e">
        <f t="shared" si="737"/>
        <v>#N/A</v>
      </c>
      <c r="O5256">
        <f t="shared" si="738"/>
        <v>269.17142999999999</v>
      </c>
      <c r="P5256" s="12">
        <f t="shared" si="739"/>
        <v>174.94743844225928</v>
      </c>
      <c r="Q5256">
        <f t="shared" si="740"/>
        <v>0</v>
      </c>
      <c r="R5256">
        <f>$D$2*tarifas!$D$12/24</f>
        <v>1.4541666666666666</v>
      </c>
      <c r="S5256" t="e">
        <f>VLOOKUP(E5256&amp;" "&amp;F5256,tarifas!$A$13:$D$20,4,FALSE)*P5256</f>
        <v>#N/A</v>
      </c>
      <c r="T5256">
        <f>IF(F5256="COD1",tarifas!$D$11*(SUMIFS($P$11:$P$8770,$F$11:$F$8770,"=COD1",$B$11:$B$8770,"="&amp;B5256)/COUNTIFS($F$11:$F$8770,"=COD1",$B$11:$B$8770,"="&amp;B5256))/COUNTIFS($A$11:$A$8770,"="&amp;A5256,$F$11:$F$8770,"=COD1"),0)</f>
        <v>0</v>
      </c>
      <c r="U5256" t="e">
        <f>(VLOOKUP(F5256,tarifas!$C$7:$D$10,2,FALSE)+tarifas!$D$21)*datos!P5256</f>
        <v>#N/A</v>
      </c>
      <c r="V5256" t="e">
        <f t="shared" si="741"/>
        <v>#N/A</v>
      </c>
      <c r="W5256">
        <f t="shared" si="742"/>
        <v>0</v>
      </c>
    </row>
    <row r="5257" spans="1:23" x14ac:dyDescent="0.25">
      <c r="A5257">
        <f t="shared" si="735"/>
        <v>216</v>
      </c>
      <c r="B5257">
        <f t="shared" si="736"/>
        <v>8</v>
      </c>
      <c r="C5257" s="1">
        <f t="shared" si="743"/>
        <v>41858.58333332061</v>
      </c>
      <c r="D5257" s="7">
        <v>766.03030303030312</v>
      </c>
      <c r="E5257" s="7"/>
      <c r="G5257">
        <v>56.59</v>
      </c>
      <c r="H5257" s="12">
        <v>500.14669041631805</v>
      </c>
      <c r="I5257" s="13">
        <f>$D$2*tarifas!$D$12/24</f>
        <v>1.4541666666666666</v>
      </c>
      <c r="J5257" s="13" t="e">
        <f>VLOOKUP(E5257&amp;" "&amp;F5257,tarifas!$A$13:$D$20,4,FALSE)*H5257</f>
        <v>#N/A</v>
      </c>
      <c r="K5257" s="13">
        <f>IF(F5257="COD1",tarifas!$D$11*(SUMIFS($H$11:$H$8770,$F$11:$F$8770,"=COD1",$B$11:$B$8770,"="&amp;B5257)/COUNTIFS($F$11:$F$8770,"=COD1",$B$11:$B$8770,"="&amp;B5257))/COUNTIFS($A$11:$A$8770,"="&amp;A5257,$F$11:$F$8770,"=COD1"),0)</f>
        <v>0</v>
      </c>
      <c r="L5257" s="13" t="e">
        <f>(VLOOKUP(F5257,tarifas!$C$7:$D$10,2,FALSE)+tarifas!$D$21)*datos!H5257</f>
        <v>#N/A</v>
      </c>
      <c r="M5257">
        <v>412.79435999999998</v>
      </c>
      <c r="N5257" s="13" t="e">
        <f t="shared" si="737"/>
        <v>#N/A</v>
      </c>
      <c r="O5257">
        <f t="shared" si="738"/>
        <v>412.79435999999998</v>
      </c>
      <c r="P5257" s="12">
        <f t="shared" si="739"/>
        <v>87.352330416318068</v>
      </c>
      <c r="Q5257">
        <f t="shared" si="740"/>
        <v>0</v>
      </c>
      <c r="R5257">
        <f>$D$2*tarifas!$D$12/24</f>
        <v>1.4541666666666666</v>
      </c>
      <c r="S5257" t="e">
        <f>VLOOKUP(E5257&amp;" "&amp;F5257,tarifas!$A$13:$D$20,4,FALSE)*P5257</f>
        <v>#N/A</v>
      </c>
      <c r="T5257">
        <f>IF(F5257="COD1",tarifas!$D$11*(SUMIFS($P$11:$P$8770,$F$11:$F$8770,"=COD1",$B$11:$B$8770,"="&amp;B5257)/COUNTIFS($F$11:$F$8770,"=COD1",$B$11:$B$8770,"="&amp;B5257))/COUNTIFS($A$11:$A$8770,"="&amp;A5257,$F$11:$F$8770,"=COD1"),0)</f>
        <v>0</v>
      </c>
      <c r="U5257" t="e">
        <f>(VLOOKUP(F5257,tarifas!$C$7:$D$10,2,FALSE)+tarifas!$D$21)*datos!P5257</f>
        <v>#N/A</v>
      </c>
      <c r="V5257" t="e">
        <f t="shared" si="741"/>
        <v>#N/A</v>
      </c>
      <c r="W5257">
        <f t="shared" si="742"/>
        <v>0</v>
      </c>
    </row>
    <row r="5258" spans="1:23" x14ac:dyDescent="0.25">
      <c r="A5258">
        <f t="shared" si="735"/>
        <v>216</v>
      </c>
      <c r="B5258">
        <f t="shared" si="736"/>
        <v>8</v>
      </c>
      <c r="C5258" s="1">
        <f t="shared" si="743"/>
        <v>41858.624999987274</v>
      </c>
      <c r="D5258" s="7">
        <v>717.86363636363637</v>
      </c>
      <c r="E5258" s="7"/>
      <c r="G5258">
        <v>56.4</v>
      </c>
      <c r="H5258" s="12">
        <v>503.67507358876071</v>
      </c>
      <c r="I5258" s="13">
        <f>$D$2*tarifas!$D$12/24</f>
        <v>1.4541666666666666</v>
      </c>
      <c r="J5258" s="13" t="e">
        <f>VLOOKUP(E5258&amp;" "&amp;F5258,tarifas!$A$13:$D$20,4,FALSE)*H5258</f>
        <v>#N/A</v>
      </c>
      <c r="K5258" s="13">
        <f>IF(F5258="COD1",tarifas!$D$11*(SUMIFS($H$11:$H$8770,$F$11:$F$8770,"=COD1",$B$11:$B$8770,"="&amp;B5258)/COUNTIFS($F$11:$F$8770,"=COD1",$B$11:$B$8770,"="&amp;B5258))/COUNTIFS($A$11:$A$8770,"="&amp;A5258,$F$11:$F$8770,"=COD1"),0)</f>
        <v>0</v>
      </c>
      <c r="L5258" s="13" t="e">
        <f>(VLOOKUP(F5258,tarifas!$C$7:$D$10,2,FALSE)+tarifas!$D$21)*datos!H5258</f>
        <v>#N/A</v>
      </c>
      <c r="M5258">
        <v>185.59762000000001</v>
      </c>
      <c r="N5258" s="13" t="e">
        <f t="shared" si="737"/>
        <v>#N/A</v>
      </c>
      <c r="O5258">
        <f t="shared" si="738"/>
        <v>185.59762000000001</v>
      </c>
      <c r="P5258" s="12">
        <f t="shared" si="739"/>
        <v>318.0774535887607</v>
      </c>
      <c r="Q5258">
        <f t="shared" si="740"/>
        <v>0</v>
      </c>
      <c r="R5258">
        <f>$D$2*tarifas!$D$12/24</f>
        <v>1.4541666666666666</v>
      </c>
      <c r="S5258" t="e">
        <f>VLOOKUP(E5258&amp;" "&amp;F5258,tarifas!$A$13:$D$20,4,FALSE)*P5258</f>
        <v>#N/A</v>
      </c>
      <c r="T5258">
        <f>IF(F5258="COD1",tarifas!$D$11*(SUMIFS($P$11:$P$8770,$F$11:$F$8770,"=COD1",$B$11:$B$8770,"="&amp;B5258)/COUNTIFS($F$11:$F$8770,"=COD1",$B$11:$B$8770,"="&amp;B5258))/COUNTIFS($A$11:$A$8770,"="&amp;A5258,$F$11:$F$8770,"=COD1"),0)</f>
        <v>0</v>
      </c>
      <c r="U5258" t="e">
        <f>(VLOOKUP(F5258,tarifas!$C$7:$D$10,2,FALSE)+tarifas!$D$21)*datos!P5258</f>
        <v>#N/A</v>
      </c>
      <c r="V5258" t="e">
        <f t="shared" si="741"/>
        <v>#N/A</v>
      </c>
      <c r="W5258">
        <f t="shared" si="742"/>
        <v>0</v>
      </c>
    </row>
    <row r="5259" spans="1:23" x14ac:dyDescent="0.25">
      <c r="A5259">
        <f t="shared" si="735"/>
        <v>216</v>
      </c>
      <c r="B5259">
        <f t="shared" si="736"/>
        <v>8</v>
      </c>
      <c r="C5259" s="1">
        <f t="shared" si="743"/>
        <v>41858.666666653939</v>
      </c>
      <c r="D5259" s="7">
        <v>600.40909090909088</v>
      </c>
      <c r="E5259" s="7"/>
      <c r="G5259">
        <v>57.18</v>
      </c>
      <c r="H5259" s="12">
        <v>408.67866558321117</v>
      </c>
      <c r="I5259" s="13">
        <f>$D$2*tarifas!$D$12/24</f>
        <v>1.4541666666666666</v>
      </c>
      <c r="J5259" s="13" t="e">
        <f>VLOOKUP(E5259&amp;" "&amp;F5259,tarifas!$A$13:$D$20,4,FALSE)*H5259</f>
        <v>#N/A</v>
      </c>
      <c r="K5259" s="13">
        <f>IF(F5259="COD1",tarifas!$D$11*(SUMIFS($H$11:$H$8770,$F$11:$F$8770,"=COD1",$B$11:$B$8770,"="&amp;B5259)/COUNTIFS($F$11:$F$8770,"=COD1",$B$11:$B$8770,"="&amp;B5259))/COUNTIFS($A$11:$A$8770,"="&amp;A5259,$F$11:$F$8770,"=COD1"),0)</f>
        <v>0</v>
      </c>
      <c r="L5259" s="13" t="e">
        <f>(VLOOKUP(F5259,tarifas!$C$7:$D$10,2,FALSE)+tarifas!$D$21)*datos!H5259</f>
        <v>#N/A</v>
      </c>
      <c r="M5259">
        <v>164.70359999999999</v>
      </c>
      <c r="N5259" s="13" t="e">
        <f t="shared" si="737"/>
        <v>#N/A</v>
      </c>
      <c r="O5259">
        <f t="shared" si="738"/>
        <v>164.70359999999999</v>
      </c>
      <c r="P5259" s="12">
        <f t="shared" si="739"/>
        <v>243.97506558321118</v>
      </c>
      <c r="Q5259">
        <f t="shared" si="740"/>
        <v>0</v>
      </c>
      <c r="R5259">
        <f>$D$2*tarifas!$D$12/24</f>
        <v>1.4541666666666666</v>
      </c>
      <c r="S5259" t="e">
        <f>VLOOKUP(E5259&amp;" "&amp;F5259,tarifas!$A$13:$D$20,4,FALSE)*P5259</f>
        <v>#N/A</v>
      </c>
      <c r="T5259">
        <f>IF(F5259="COD1",tarifas!$D$11*(SUMIFS($P$11:$P$8770,$F$11:$F$8770,"=COD1",$B$11:$B$8770,"="&amp;B5259)/COUNTIFS($F$11:$F$8770,"=COD1",$B$11:$B$8770,"="&amp;B5259))/COUNTIFS($A$11:$A$8770,"="&amp;A5259,$F$11:$F$8770,"=COD1"),0)</f>
        <v>0</v>
      </c>
      <c r="U5259" t="e">
        <f>(VLOOKUP(F5259,tarifas!$C$7:$D$10,2,FALSE)+tarifas!$D$21)*datos!P5259</f>
        <v>#N/A</v>
      </c>
      <c r="V5259" t="e">
        <f t="shared" si="741"/>
        <v>#N/A</v>
      </c>
      <c r="W5259">
        <f t="shared" si="742"/>
        <v>0</v>
      </c>
    </row>
    <row r="5260" spans="1:23" x14ac:dyDescent="0.25">
      <c r="A5260">
        <f t="shared" ref="A5260:A5323" si="744">DAYS360($C$11,C5260)</f>
        <v>216</v>
      </c>
      <c r="B5260">
        <f t="shared" ref="B5260:B5323" si="745">MONTH(C5260)</f>
        <v>8</v>
      </c>
      <c r="C5260" s="1">
        <f t="shared" si="743"/>
        <v>41858.708333320603</v>
      </c>
      <c r="D5260" s="7">
        <v>432.72727272727275</v>
      </c>
      <c r="E5260" s="7"/>
      <c r="G5260">
        <v>56.8</v>
      </c>
      <c r="H5260" s="12">
        <v>318.26682699939488</v>
      </c>
      <c r="I5260" s="13">
        <f>$D$2*tarifas!$D$12/24</f>
        <v>1.4541666666666666</v>
      </c>
      <c r="J5260" s="13" t="e">
        <f>VLOOKUP(E5260&amp;" "&amp;F5260,tarifas!$A$13:$D$20,4,FALSE)*H5260</f>
        <v>#N/A</v>
      </c>
      <c r="K5260" s="13">
        <f>IF(F5260="COD1",tarifas!$D$11*(SUMIFS($H$11:$H$8770,$F$11:$F$8770,"=COD1",$B$11:$B$8770,"="&amp;B5260)/COUNTIFS($F$11:$F$8770,"=COD1",$B$11:$B$8770,"="&amp;B5260))/COUNTIFS($A$11:$A$8770,"="&amp;A5260,$F$11:$F$8770,"=COD1"),0)</f>
        <v>0</v>
      </c>
      <c r="L5260" s="13" t="e">
        <f>(VLOOKUP(F5260,tarifas!$C$7:$D$10,2,FALSE)+tarifas!$D$21)*datos!H5260</f>
        <v>#N/A</v>
      </c>
      <c r="M5260">
        <v>76.74785</v>
      </c>
      <c r="N5260" s="13" t="e">
        <f t="shared" ref="N5260:N5323" si="746">(I5260+J5260+K5260+L5260)*1.23</f>
        <v>#N/A</v>
      </c>
      <c r="O5260">
        <f t="shared" ref="O5260:O5323" si="747">IF(M5260&lt;H5260,M5260,H5260)</f>
        <v>76.74785</v>
      </c>
      <c r="P5260" s="12">
        <f t="shared" ref="P5260:P5323" si="748">H5260-O5260</f>
        <v>241.51897699939488</v>
      </c>
      <c r="Q5260">
        <f t="shared" ref="Q5260:Q5323" si="749">IF(M5260&lt;H5260,0,M5260-H5260)</f>
        <v>0</v>
      </c>
      <c r="R5260">
        <f>$D$2*tarifas!$D$12/24</f>
        <v>1.4541666666666666</v>
      </c>
      <c r="S5260" t="e">
        <f>VLOOKUP(E5260&amp;" "&amp;F5260,tarifas!$A$13:$D$20,4,FALSE)*P5260</f>
        <v>#N/A</v>
      </c>
      <c r="T5260">
        <f>IF(F5260="COD1",tarifas!$D$11*(SUMIFS($P$11:$P$8770,$F$11:$F$8770,"=COD1",$B$11:$B$8770,"="&amp;B5260)/COUNTIFS($F$11:$F$8770,"=COD1",$B$11:$B$8770,"="&amp;B5260))/COUNTIFS($A$11:$A$8770,"="&amp;A5260,$F$11:$F$8770,"=COD1"),0)</f>
        <v>0</v>
      </c>
      <c r="U5260" t="e">
        <f>(VLOOKUP(F5260,tarifas!$C$7:$D$10,2,FALSE)+tarifas!$D$21)*datos!P5260</f>
        <v>#N/A</v>
      </c>
      <c r="V5260" t="e">
        <f t="shared" ref="V5260:V5323" si="750">(R5260+S5260+T5260+U5260)*1.23</f>
        <v>#N/A</v>
      </c>
      <c r="W5260">
        <f t="shared" ref="W5260:W5323" si="751">0.9*G5260/1000*Q5260</f>
        <v>0</v>
      </c>
    </row>
    <row r="5261" spans="1:23" x14ac:dyDescent="0.25">
      <c r="A5261">
        <f t="shared" si="744"/>
        <v>216</v>
      </c>
      <c r="B5261">
        <f t="shared" si="745"/>
        <v>8</v>
      </c>
      <c r="C5261" s="1">
        <f t="shared" ref="C5261:C5324" si="752">+C5260+1/24</f>
        <v>41858.749999987267</v>
      </c>
      <c r="D5261" s="7">
        <v>235.68181818181819</v>
      </c>
      <c r="E5261" s="7"/>
      <c r="G5261">
        <v>56.26</v>
      </c>
      <c r="H5261" s="12">
        <v>234.42566390063115</v>
      </c>
      <c r="I5261" s="13">
        <f>$D$2*tarifas!$D$12/24</f>
        <v>1.4541666666666666</v>
      </c>
      <c r="J5261" s="13" t="e">
        <f>VLOOKUP(E5261&amp;" "&amp;F5261,tarifas!$A$13:$D$20,4,FALSE)*H5261</f>
        <v>#N/A</v>
      </c>
      <c r="K5261" s="13">
        <f>IF(F5261="COD1",tarifas!$D$11*(SUMIFS($H$11:$H$8770,$F$11:$F$8770,"=COD1",$B$11:$B$8770,"="&amp;B5261)/COUNTIFS($F$11:$F$8770,"=COD1",$B$11:$B$8770,"="&amp;B5261))/COUNTIFS($A$11:$A$8770,"="&amp;A5261,$F$11:$F$8770,"=COD1"),0)</f>
        <v>0</v>
      </c>
      <c r="L5261" s="13" t="e">
        <f>(VLOOKUP(F5261,tarifas!$C$7:$D$10,2,FALSE)+tarifas!$D$21)*datos!H5261</f>
        <v>#N/A</v>
      </c>
      <c r="M5261">
        <v>8.9954699999999992</v>
      </c>
      <c r="N5261" s="13" t="e">
        <f t="shared" si="746"/>
        <v>#N/A</v>
      </c>
      <c r="O5261">
        <f t="shared" si="747"/>
        <v>8.9954699999999992</v>
      </c>
      <c r="P5261" s="12">
        <f t="shared" si="748"/>
        <v>225.43019390063114</v>
      </c>
      <c r="Q5261">
        <f t="shared" si="749"/>
        <v>0</v>
      </c>
      <c r="R5261">
        <f>$D$2*tarifas!$D$12/24</f>
        <v>1.4541666666666666</v>
      </c>
      <c r="S5261" t="e">
        <f>VLOOKUP(E5261&amp;" "&amp;F5261,tarifas!$A$13:$D$20,4,FALSE)*P5261</f>
        <v>#N/A</v>
      </c>
      <c r="T5261">
        <f>IF(F5261="COD1",tarifas!$D$11*(SUMIFS($P$11:$P$8770,$F$11:$F$8770,"=COD1",$B$11:$B$8770,"="&amp;B5261)/COUNTIFS($F$11:$F$8770,"=COD1",$B$11:$B$8770,"="&amp;B5261))/COUNTIFS($A$11:$A$8770,"="&amp;A5261,$F$11:$F$8770,"=COD1"),0)</f>
        <v>0</v>
      </c>
      <c r="U5261" t="e">
        <f>(VLOOKUP(F5261,tarifas!$C$7:$D$10,2,FALSE)+tarifas!$D$21)*datos!P5261</f>
        <v>#N/A</v>
      </c>
      <c r="V5261" t="e">
        <f t="shared" si="750"/>
        <v>#N/A</v>
      </c>
      <c r="W5261">
        <f t="shared" si="751"/>
        <v>0</v>
      </c>
    </row>
    <row r="5262" spans="1:23" x14ac:dyDescent="0.25">
      <c r="A5262">
        <f t="shared" si="744"/>
        <v>216</v>
      </c>
      <c r="B5262">
        <f t="shared" si="745"/>
        <v>8</v>
      </c>
      <c r="C5262" s="1">
        <f t="shared" si="752"/>
        <v>41858.791666653931</v>
      </c>
      <c r="D5262" s="7">
        <v>47.651515151515156</v>
      </c>
      <c r="E5262" s="7"/>
      <c r="G5262">
        <v>57.18</v>
      </c>
      <c r="H5262" s="12">
        <v>180.9820009892743</v>
      </c>
      <c r="I5262" s="13">
        <f>$D$2*tarifas!$D$12/24</f>
        <v>1.4541666666666666</v>
      </c>
      <c r="J5262" s="13" t="e">
        <f>VLOOKUP(E5262&amp;" "&amp;F5262,tarifas!$A$13:$D$20,4,FALSE)*H5262</f>
        <v>#N/A</v>
      </c>
      <c r="K5262" s="13">
        <f>IF(F5262="COD1",tarifas!$D$11*(SUMIFS($H$11:$H$8770,$F$11:$F$8770,"=COD1",$B$11:$B$8770,"="&amp;B5262)/COUNTIFS($F$11:$F$8770,"=COD1",$B$11:$B$8770,"="&amp;B5262))/COUNTIFS($A$11:$A$8770,"="&amp;A5262,$F$11:$F$8770,"=COD1"),0)</f>
        <v>0</v>
      </c>
      <c r="L5262" s="13" t="e">
        <f>(VLOOKUP(F5262,tarifas!$C$7:$D$10,2,FALSE)+tarifas!$D$21)*datos!H5262</f>
        <v>#N/A</v>
      </c>
      <c r="M5262">
        <v>0</v>
      </c>
      <c r="N5262" s="13" t="e">
        <f t="shared" si="746"/>
        <v>#N/A</v>
      </c>
      <c r="O5262">
        <f t="shared" si="747"/>
        <v>0</v>
      </c>
      <c r="P5262" s="12">
        <f t="shared" si="748"/>
        <v>180.9820009892743</v>
      </c>
      <c r="Q5262">
        <f t="shared" si="749"/>
        <v>0</v>
      </c>
      <c r="R5262">
        <f>$D$2*tarifas!$D$12/24</f>
        <v>1.4541666666666666</v>
      </c>
      <c r="S5262" t="e">
        <f>VLOOKUP(E5262&amp;" "&amp;F5262,tarifas!$A$13:$D$20,4,FALSE)*P5262</f>
        <v>#N/A</v>
      </c>
      <c r="T5262">
        <f>IF(F5262="COD1",tarifas!$D$11*(SUMIFS($P$11:$P$8770,$F$11:$F$8770,"=COD1",$B$11:$B$8770,"="&amp;B5262)/COUNTIFS($F$11:$F$8770,"=COD1",$B$11:$B$8770,"="&amp;B5262))/COUNTIFS($A$11:$A$8770,"="&amp;A5262,$F$11:$F$8770,"=COD1"),0)</f>
        <v>0</v>
      </c>
      <c r="U5262" t="e">
        <f>(VLOOKUP(F5262,tarifas!$C$7:$D$10,2,FALSE)+tarifas!$D$21)*datos!P5262</f>
        <v>#N/A</v>
      </c>
      <c r="V5262" t="e">
        <f t="shared" si="750"/>
        <v>#N/A</v>
      </c>
      <c r="W5262">
        <f t="shared" si="751"/>
        <v>0</v>
      </c>
    </row>
    <row r="5263" spans="1:23" x14ac:dyDescent="0.25">
      <c r="A5263">
        <f t="shared" si="744"/>
        <v>216</v>
      </c>
      <c r="B5263">
        <f t="shared" si="745"/>
        <v>8</v>
      </c>
      <c r="C5263" s="1">
        <f t="shared" si="752"/>
        <v>41858.833333320596</v>
      </c>
      <c r="D5263" s="7">
        <v>0</v>
      </c>
      <c r="E5263" s="7"/>
      <c r="G5263">
        <v>59.6</v>
      </c>
      <c r="H5263" s="12">
        <v>162.60003848590105</v>
      </c>
      <c r="I5263" s="13">
        <f>$D$2*tarifas!$D$12/24</f>
        <v>1.4541666666666666</v>
      </c>
      <c r="J5263" s="13" t="e">
        <f>VLOOKUP(E5263&amp;" "&amp;F5263,tarifas!$A$13:$D$20,4,FALSE)*H5263</f>
        <v>#N/A</v>
      </c>
      <c r="K5263" s="13">
        <f>IF(F5263="COD1",tarifas!$D$11*(SUMIFS($H$11:$H$8770,$F$11:$F$8770,"=COD1",$B$11:$B$8770,"="&amp;B5263)/COUNTIFS($F$11:$F$8770,"=COD1",$B$11:$B$8770,"="&amp;B5263))/COUNTIFS($A$11:$A$8770,"="&amp;A5263,$F$11:$F$8770,"=COD1"),0)</f>
        <v>0</v>
      </c>
      <c r="L5263" s="13" t="e">
        <f>(VLOOKUP(F5263,tarifas!$C$7:$D$10,2,FALSE)+tarifas!$D$21)*datos!H5263</f>
        <v>#N/A</v>
      </c>
      <c r="M5263">
        <v>0</v>
      </c>
      <c r="N5263" s="13" t="e">
        <f t="shared" si="746"/>
        <v>#N/A</v>
      </c>
      <c r="O5263">
        <f t="shared" si="747"/>
        <v>0</v>
      </c>
      <c r="P5263" s="12">
        <f t="shared" si="748"/>
        <v>162.60003848590105</v>
      </c>
      <c r="Q5263">
        <f t="shared" si="749"/>
        <v>0</v>
      </c>
      <c r="R5263">
        <f>$D$2*tarifas!$D$12/24</f>
        <v>1.4541666666666666</v>
      </c>
      <c r="S5263" t="e">
        <f>VLOOKUP(E5263&amp;" "&amp;F5263,tarifas!$A$13:$D$20,4,FALSE)*P5263</f>
        <v>#N/A</v>
      </c>
      <c r="T5263">
        <f>IF(F5263="COD1",tarifas!$D$11*(SUMIFS($P$11:$P$8770,$F$11:$F$8770,"=COD1",$B$11:$B$8770,"="&amp;B5263)/COUNTIFS($F$11:$F$8770,"=COD1",$B$11:$B$8770,"="&amp;B5263))/COUNTIFS($A$11:$A$8770,"="&amp;A5263,$F$11:$F$8770,"=COD1"),0)</f>
        <v>0</v>
      </c>
      <c r="U5263" t="e">
        <f>(VLOOKUP(F5263,tarifas!$C$7:$D$10,2,FALSE)+tarifas!$D$21)*datos!P5263</f>
        <v>#N/A</v>
      </c>
      <c r="V5263" t="e">
        <f t="shared" si="750"/>
        <v>#N/A</v>
      </c>
      <c r="W5263">
        <f t="shared" si="751"/>
        <v>0</v>
      </c>
    </row>
    <row r="5264" spans="1:23" x14ac:dyDescent="0.25">
      <c r="A5264">
        <f t="shared" si="744"/>
        <v>216</v>
      </c>
      <c r="B5264">
        <f t="shared" si="745"/>
        <v>8</v>
      </c>
      <c r="C5264" s="1">
        <f t="shared" si="752"/>
        <v>41858.87499998726</v>
      </c>
      <c r="D5264" s="7">
        <v>0</v>
      </c>
      <c r="E5264" s="7"/>
      <c r="G5264">
        <v>59.68</v>
      </c>
      <c r="H5264" s="12">
        <v>158.8217489591004</v>
      </c>
      <c r="I5264" s="13">
        <f>$D$2*tarifas!$D$12/24</f>
        <v>1.4541666666666666</v>
      </c>
      <c r="J5264" s="13" t="e">
        <f>VLOOKUP(E5264&amp;" "&amp;F5264,tarifas!$A$13:$D$20,4,FALSE)*H5264</f>
        <v>#N/A</v>
      </c>
      <c r="K5264" s="13">
        <f>IF(F5264="COD1",tarifas!$D$11*(SUMIFS($H$11:$H$8770,$F$11:$F$8770,"=COD1",$B$11:$B$8770,"="&amp;B5264)/COUNTIFS($F$11:$F$8770,"=COD1",$B$11:$B$8770,"="&amp;B5264))/COUNTIFS($A$11:$A$8770,"="&amp;A5264,$F$11:$F$8770,"=COD1"),0)</f>
        <v>0</v>
      </c>
      <c r="L5264" s="13" t="e">
        <f>(VLOOKUP(F5264,tarifas!$C$7:$D$10,2,FALSE)+tarifas!$D$21)*datos!H5264</f>
        <v>#N/A</v>
      </c>
      <c r="M5264">
        <v>0</v>
      </c>
      <c r="N5264" s="13" t="e">
        <f t="shared" si="746"/>
        <v>#N/A</v>
      </c>
      <c r="O5264">
        <f t="shared" si="747"/>
        <v>0</v>
      </c>
      <c r="P5264" s="12">
        <f t="shared" si="748"/>
        <v>158.8217489591004</v>
      </c>
      <c r="Q5264">
        <f t="shared" si="749"/>
        <v>0</v>
      </c>
      <c r="R5264">
        <f>$D$2*tarifas!$D$12/24</f>
        <v>1.4541666666666666</v>
      </c>
      <c r="S5264" t="e">
        <f>VLOOKUP(E5264&amp;" "&amp;F5264,tarifas!$A$13:$D$20,4,FALSE)*P5264</f>
        <v>#N/A</v>
      </c>
      <c r="T5264">
        <f>IF(F5264="COD1",tarifas!$D$11*(SUMIFS($P$11:$P$8770,$F$11:$F$8770,"=COD1",$B$11:$B$8770,"="&amp;B5264)/COUNTIFS($F$11:$F$8770,"=COD1",$B$11:$B$8770,"="&amp;B5264))/COUNTIFS($A$11:$A$8770,"="&amp;A5264,$F$11:$F$8770,"=COD1"),0)</f>
        <v>0</v>
      </c>
      <c r="U5264" t="e">
        <f>(VLOOKUP(F5264,tarifas!$C$7:$D$10,2,FALSE)+tarifas!$D$21)*datos!P5264</f>
        <v>#N/A</v>
      </c>
      <c r="V5264" t="e">
        <f t="shared" si="750"/>
        <v>#N/A</v>
      </c>
      <c r="W5264">
        <f t="shared" si="751"/>
        <v>0</v>
      </c>
    </row>
    <row r="5265" spans="1:23" x14ac:dyDescent="0.25">
      <c r="A5265">
        <f t="shared" si="744"/>
        <v>216</v>
      </c>
      <c r="B5265">
        <f t="shared" si="745"/>
        <v>8</v>
      </c>
      <c r="C5265" s="1">
        <f t="shared" si="752"/>
        <v>41858.916666653924</v>
      </c>
      <c r="D5265" s="7">
        <v>0</v>
      </c>
      <c r="E5265" s="7"/>
      <c r="G5265">
        <v>55.62</v>
      </c>
      <c r="H5265" s="12">
        <v>159.6175938651208</v>
      </c>
      <c r="I5265" s="13">
        <f>$D$2*tarifas!$D$12/24</f>
        <v>1.4541666666666666</v>
      </c>
      <c r="J5265" s="13" t="e">
        <f>VLOOKUP(E5265&amp;" "&amp;F5265,tarifas!$A$13:$D$20,4,FALSE)*H5265</f>
        <v>#N/A</v>
      </c>
      <c r="K5265" s="13">
        <f>IF(F5265="COD1",tarifas!$D$11*(SUMIFS($H$11:$H$8770,$F$11:$F$8770,"=COD1",$B$11:$B$8770,"="&amp;B5265)/COUNTIFS($F$11:$F$8770,"=COD1",$B$11:$B$8770,"="&amp;B5265))/COUNTIFS($A$11:$A$8770,"="&amp;A5265,$F$11:$F$8770,"=COD1"),0)</f>
        <v>0</v>
      </c>
      <c r="L5265" s="13" t="e">
        <f>(VLOOKUP(F5265,tarifas!$C$7:$D$10,2,FALSE)+tarifas!$D$21)*datos!H5265</f>
        <v>#N/A</v>
      </c>
      <c r="M5265">
        <v>0</v>
      </c>
      <c r="N5265" s="13" t="e">
        <f t="shared" si="746"/>
        <v>#N/A</v>
      </c>
      <c r="O5265">
        <f t="shared" si="747"/>
        <v>0</v>
      </c>
      <c r="P5265" s="12">
        <f t="shared" si="748"/>
        <v>159.6175938651208</v>
      </c>
      <c r="Q5265">
        <f t="shared" si="749"/>
        <v>0</v>
      </c>
      <c r="R5265">
        <f>$D$2*tarifas!$D$12/24</f>
        <v>1.4541666666666666</v>
      </c>
      <c r="S5265" t="e">
        <f>VLOOKUP(E5265&amp;" "&amp;F5265,tarifas!$A$13:$D$20,4,FALSE)*P5265</f>
        <v>#N/A</v>
      </c>
      <c r="T5265">
        <f>IF(F5265="COD1",tarifas!$D$11*(SUMIFS($P$11:$P$8770,$F$11:$F$8770,"=COD1",$B$11:$B$8770,"="&amp;B5265)/COUNTIFS($F$11:$F$8770,"=COD1",$B$11:$B$8770,"="&amp;B5265))/COUNTIFS($A$11:$A$8770,"="&amp;A5265,$F$11:$F$8770,"=COD1"),0)</f>
        <v>0</v>
      </c>
      <c r="U5265" t="e">
        <f>(VLOOKUP(F5265,tarifas!$C$7:$D$10,2,FALSE)+tarifas!$D$21)*datos!P5265</f>
        <v>#N/A</v>
      </c>
      <c r="V5265" t="e">
        <f t="shared" si="750"/>
        <v>#N/A</v>
      </c>
      <c r="W5265">
        <f t="shared" si="751"/>
        <v>0</v>
      </c>
    </row>
    <row r="5266" spans="1:23" x14ac:dyDescent="0.25">
      <c r="A5266">
        <f t="shared" si="744"/>
        <v>216</v>
      </c>
      <c r="B5266">
        <f t="shared" si="745"/>
        <v>8</v>
      </c>
      <c r="C5266" s="1">
        <f t="shared" si="752"/>
        <v>41858.958333320588</v>
      </c>
      <c r="D5266" s="7">
        <v>0</v>
      </c>
      <c r="E5266" s="7"/>
      <c r="G5266">
        <v>47.3</v>
      </c>
      <c r="H5266" s="12">
        <v>151.34628572792084</v>
      </c>
      <c r="I5266" s="13">
        <f>$D$2*tarifas!$D$12/24</f>
        <v>1.4541666666666666</v>
      </c>
      <c r="J5266" s="13" t="e">
        <f>VLOOKUP(E5266&amp;" "&amp;F5266,tarifas!$A$13:$D$20,4,FALSE)*H5266</f>
        <v>#N/A</v>
      </c>
      <c r="K5266" s="13">
        <f>IF(F5266="COD1",tarifas!$D$11*(SUMIFS($H$11:$H$8770,$F$11:$F$8770,"=COD1",$B$11:$B$8770,"="&amp;B5266)/COUNTIFS($F$11:$F$8770,"=COD1",$B$11:$B$8770,"="&amp;B5266))/COUNTIFS($A$11:$A$8770,"="&amp;A5266,$F$11:$F$8770,"=COD1"),0)</f>
        <v>0</v>
      </c>
      <c r="L5266" s="13" t="e">
        <f>(VLOOKUP(F5266,tarifas!$C$7:$D$10,2,FALSE)+tarifas!$D$21)*datos!H5266</f>
        <v>#N/A</v>
      </c>
      <c r="M5266">
        <v>0</v>
      </c>
      <c r="N5266" s="13" t="e">
        <f t="shared" si="746"/>
        <v>#N/A</v>
      </c>
      <c r="O5266">
        <f t="shared" si="747"/>
        <v>0</v>
      </c>
      <c r="P5266" s="12">
        <f t="shared" si="748"/>
        <v>151.34628572792084</v>
      </c>
      <c r="Q5266">
        <f t="shared" si="749"/>
        <v>0</v>
      </c>
      <c r="R5266">
        <f>$D$2*tarifas!$D$12/24</f>
        <v>1.4541666666666666</v>
      </c>
      <c r="S5266" t="e">
        <f>VLOOKUP(E5266&amp;" "&amp;F5266,tarifas!$A$13:$D$20,4,FALSE)*P5266</f>
        <v>#N/A</v>
      </c>
      <c r="T5266">
        <f>IF(F5266="COD1",tarifas!$D$11*(SUMIFS($P$11:$P$8770,$F$11:$F$8770,"=COD1",$B$11:$B$8770,"="&amp;B5266)/COUNTIFS($F$11:$F$8770,"=COD1",$B$11:$B$8770,"="&amp;B5266))/COUNTIFS($A$11:$A$8770,"="&amp;A5266,$F$11:$F$8770,"=COD1"),0)</f>
        <v>0</v>
      </c>
      <c r="U5266" t="e">
        <f>(VLOOKUP(F5266,tarifas!$C$7:$D$10,2,FALSE)+tarifas!$D$21)*datos!P5266</f>
        <v>#N/A</v>
      </c>
      <c r="V5266" t="e">
        <f t="shared" si="750"/>
        <v>#N/A</v>
      </c>
      <c r="W5266">
        <f t="shared" si="751"/>
        <v>0</v>
      </c>
    </row>
    <row r="5267" spans="1:23" x14ac:dyDescent="0.25">
      <c r="A5267">
        <f t="shared" si="744"/>
        <v>217</v>
      </c>
      <c r="B5267">
        <f t="shared" si="745"/>
        <v>8</v>
      </c>
      <c r="C5267" s="1">
        <f t="shared" si="752"/>
        <v>41858.999999987253</v>
      </c>
      <c r="D5267" s="7">
        <v>0</v>
      </c>
      <c r="E5267" s="7"/>
      <c r="G5267">
        <v>44.69</v>
      </c>
      <c r="H5267" s="12">
        <v>150.97329162666736</v>
      </c>
      <c r="I5267" s="13">
        <f>$D$2*tarifas!$D$12/24</f>
        <v>1.4541666666666666</v>
      </c>
      <c r="J5267" s="13" t="e">
        <f>VLOOKUP(E5267&amp;" "&amp;F5267,tarifas!$A$13:$D$20,4,FALSE)*H5267</f>
        <v>#N/A</v>
      </c>
      <c r="K5267" s="13">
        <f>IF(F5267="COD1",tarifas!$D$11*(SUMIFS($H$11:$H$8770,$F$11:$F$8770,"=COD1",$B$11:$B$8770,"="&amp;B5267)/COUNTIFS($F$11:$F$8770,"=COD1",$B$11:$B$8770,"="&amp;B5267))/COUNTIFS($A$11:$A$8770,"="&amp;A5267,$F$11:$F$8770,"=COD1"),0)</f>
        <v>0</v>
      </c>
      <c r="L5267" s="13" t="e">
        <f>(VLOOKUP(F5267,tarifas!$C$7:$D$10,2,FALSE)+tarifas!$D$21)*datos!H5267</f>
        <v>#N/A</v>
      </c>
      <c r="M5267">
        <v>0</v>
      </c>
      <c r="N5267" s="13" t="e">
        <f t="shared" si="746"/>
        <v>#N/A</v>
      </c>
      <c r="O5267">
        <f t="shared" si="747"/>
        <v>0</v>
      </c>
      <c r="P5267" s="12">
        <f t="shared" si="748"/>
        <v>150.97329162666736</v>
      </c>
      <c r="Q5267">
        <f t="shared" si="749"/>
        <v>0</v>
      </c>
      <c r="R5267">
        <f>$D$2*tarifas!$D$12/24</f>
        <v>1.4541666666666666</v>
      </c>
      <c r="S5267" t="e">
        <f>VLOOKUP(E5267&amp;" "&amp;F5267,tarifas!$A$13:$D$20,4,FALSE)*P5267</f>
        <v>#N/A</v>
      </c>
      <c r="T5267">
        <f>IF(F5267="COD1",tarifas!$D$11*(SUMIFS($P$11:$P$8770,$F$11:$F$8770,"=COD1",$B$11:$B$8770,"="&amp;B5267)/COUNTIFS($F$11:$F$8770,"=COD1",$B$11:$B$8770,"="&amp;B5267))/COUNTIFS($A$11:$A$8770,"="&amp;A5267,$F$11:$F$8770,"=COD1"),0)</f>
        <v>0</v>
      </c>
      <c r="U5267" t="e">
        <f>(VLOOKUP(F5267,tarifas!$C$7:$D$10,2,FALSE)+tarifas!$D$21)*datos!P5267</f>
        <v>#N/A</v>
      </c>
      <c r="V5267" t="e">
        <f t="shared" si="750"/>
        <v>#N/A</v>
      </c>
      <c r="W5267">
        <f t="shared" si="751"/>
        <v>0</v>
      </c>
    </row>
    <row r="5268" spans="1:23" x14ac:dyDescent="0.25">
      <c r="A5268">
        <f t="shared" si="744"/>
        <v>217</v>
      </c>
      <c r="B5268">
        <f t="shared" si="745"/>
        <v>8</v>
      </c>
      <c r="C5268" s="1">
        <f t="shared" si="752"/>
        <v>41859.041666653917</v>
      </c>
      <c r="D5268" s="7">
        <v>0</v>
      </c>
      <c r="E5268" s="7"/>
      <c r="G5268">
        <v>44.27</v>
      </c>
      <c r="H5268" s="12">
        <v>148.84592165607734</v>
      </c>
      <c r="I5268" s="13">
        <f>$D$2*tarifas!$D$12/24</f>
        <v>1.4541666666666666</v>
      </c>
      <c r="J5268" s="13" t="e">
        <f>VLOOKUP(E5268&amp;" "&amp;F5268,tarifas!$A$13:$D$20,4,FALSE)*H5268</f>
        <v>#N/A</v>
      </c>
      <c r="K5268" s="13">
        <f>IF(F5268="COD1",tarifas!$D$11*(SUMIFS($H$11:$H$8770,$F$11:$F$8770,"=COD1",$B$11:$B$8770,"="&amp;B5268)/COUNTIFS($F$11:$F$8770,"=COD1",$B$11:$B$8770,"="&amp;B5268))/COUNTIFS($A$11:$A$8770,"="&amp;A5268,$F$11:$F$8770,"=COD1"),0)</f>
        <v>0</v>
      </c>
      <c r="L5268" s="13" t="e">
        <f>(VLOOKUP(F5268,tarifas!$C$7:$D$10,2,FALSE)+tarifas!$D$21)*datos!H5268</f>
        <v>#N/A</v>
      </c>
      <c r="M5268">
        <v>0</v>
      </c>
      <c r="N5268" s="13" t="e">
        <f t="shared" si="746"/>
        <v>#N/A</v>
      </c>
      <c r="O5268">
        <f t="shared" si="747"/>
        <v>0</v>
      </c>
      <c r="P5268" s="12">
        <f t="shared" si="748"/>
        <v>148.84592165607734</v>
      </c>
      <c r="Q5268">
        <f t="shared" si="749"/>
        <v>0</v>
      </c>
      <c r="R5268">
        <f>$D$2*tarifas!$D$12/24</f>
        <v>1.4541666666666666</v>
      </c>
      <c r="S5268" t="e">
        <f>VLOOKUP(E5268&amp;" "&amp;F5268,tarifas!$A$13:$D$20,4,FALSE)*P5268</f>
        <v>#N/A</v>
      </c>
      <c r="T5268">
        <f>IF(F5268="COD1",tarifas!$D$11*(SUMIFS($P$11:$P$8770,$F$11:$F$8770,"=COD1",$B$11:$B$8770,"="&amp;B5268)/COUNTIFS($F$11:$F$8770,"=COD1",$B$11:$B$8770,"="&amp;B5268))/COUNTIFS($A$11:$A$8770,"="&amp;A5268,$F$11:$F$8770,"=COD1"),0)</f>
        <v>0</v>
      </c>
      <c r="U5268" t="e">
        <f>(VLOOKUP(F5268,tarifas!$C$7:$D$10,2,FALSE)+tarifas!$D$21)*datos!P5268</f>
        <v>#N/A</v>
      </c>
      <c r="V5268" t="e">
        <f t="shared" si="750"/>
        <v>#N/A</v>
      </c>
      <c r="W5268">
        <f t="shared" si="751"/>
        <v>0</v>
      </c>
    </row>
    <row r="5269" spans="1:23" x14ac:dyDescent="0.25">
      <c r="A5269">
        <f t="shared" si="744"/>
        <v>217</v>
      </c>
      <c r="B5269">
        <f t="shared" si="745"/>
        <v>8</v>
      </c>
      <c r="C5269" s="1">
        <f t="shared" si="752"/>
        <v>41859.083333320581</v>
      </c>
      <c r="D5269" s="7">
        <v>0</v>
      </c>
      <c r="E5269" s="7"/>
      <c r="G5269">
        <v>44.34</v>
      </c>
      <c r="H5269" s="12">
        <v>147.04373876868712</v>
      </c>
      <c r="I5269" s="13">
        <f>$D$2*tarifas!$D$12/24</f>
        <v>1.4541666666666666</v>
      </c>
      <c r="J5269" s="13" t="e">
        <f>VLOOKUP(E5269&amp;" "&amp;F5269,tarifas!$A$13:$D$20,4,FALSE)*H5269</f>
        <v>#N/A</v>
      </c>
      <c r="K5269" s="13">
        <f>IF(F5269="COD1",tarifas!$D$11*(SUMIFS($H$11:$H$8770,$F$11:$F$8770,"=COD1",$B$11:$B$8770,"="&amp;B5269)/COUNTIFS($F$11:$F$8770,"=COD1",$B$11:$B$8770,"="&amp;B5269))/COUNTIFS($A$11:$A$8770,"="&amp;A5269,$F$11:$F$8770,"=COD1"),0)</f>
        <v>0</v>
      </c>
      <c r="L5269" s="13" t="e">
        <f>(VLOOKUP(F5269,tarifas!$C$7:$D$10,2,FALSE)+tarifas!$D$21)*datos!H5269</f>
        <v>#N/A</v>
      </c>
      <c r="M5269">
        <v>0</v>
      </c>
      <c r="N5269" s="13" t="e">
        <f t="shared" si="746"/>
        <v>#N/A</v>
      </c>
      <c r="O5269">
        <f t="shared" si="747"/>
        <v>0</v>
      </c>
      <c r="P5269" s="12">
        <f t="shared" si="748"/>
        <v>147.04373876868712</v>
      </c>
      <c r="Q5269">
        <f t="shared" si="749"/>
        <v>0</v>
      </c>
      <c r="R5269">
        <f>$D$2*tarifas!$D$12/24</f>
        <v>1.4541666666666666</v>
      </c>
      <c r="S5269" t="e">
        <f>VLOOKUP(E5269&amp;" "&amp;F5269,tarifas!$A$13:$D$20,4,FALSE)*P5269</f>
        <v>#N/A</v>
      </c>
      <c r="T5269">
        <f>IF(F5269="COD1",tarifas!$D$11*(SUMIFS($P$11:$P$8770,$F$11:$F$8770,"=COD1",$B$11:$B$8770,"="&amp;B5269)/COUNTIFS($F$11:$F$8770,"=COD1",$B$11:$B$8770,"="&amp;B5269))/COUNTIFS($A$11:$A$8770,"="&amp;A5269,$F$11:$F$8770,"=COD1"),0)</f>
        <v>0</v>
      </c>
      <c r="U5269" t="e">
        <f>(VLOOKUP(F5269,tarifas!$C$7:$D$10,2,FALSE)+tarifas!$D$21)*datos!P5269</f>
        <v>#N/A</v>
      </c>
      <c r="V5269" t="e">
        <f t="shared" si="750"/>
        <v>#N/A</v>
      </c>
      <c r="W5269">
        <f t="shared" si="751"/>
        <v>0</v>
      </c>
    </row>
    <row r="5270" spans="1:23" x14ac:dyDescent="0.25">
      <c r="A5270">
        <f t="shared" si="744"/>
        <v>217</v>
      </c>
      <c r="B5270">
        <f t="shared" si="745"/>
        <v>8</v>
      </c>
      <c r="C5270" s="1">
        <f t="shared" si="752"/>
        <v>41859.124999987245</v>
      </c>
      <c r="D5270" s="7">
        <v>0</v>
      </c>
      <c r="E5270" s="7"/>
      <c r="G5270">
        <v>44.13</v>
      </c>
      <c r="H5270" s="12">
        <v>147.88477421350302</v>
      </c>
      <c r="I5270" s="13">
        <f>$D$2*tarifas!$D$12/24</f>
        <v>1.4541666666666666</v>
      </c>
      <c r="J5270" s="13" t="e">
        <f>VLOOKUP(E5270&amp;" "&amp;F5270,tarifas!$A$13:$D$20,4,FALSE)*H5270</f>
        <v>#N/A</v>
      </c>
      <c r="K5270" s="13">
        <f>IF(F5270="COD1",tarifas!$D$11*(SUMIFS($H$11:$H$8770,$F$11:$F$8770,"=COD1",$B$11:$B$8770,"="&amp;B5270)/COUNTIFS($F$11:$F$8770,"=COD1",$B$11:$B$8770,"="&amp;B5270))/COUNTIFS($A$11:$A$8770,"="&amp;A5270,$F$11:$F$8770,"=COD1"),0)</f>
        <v>0</v>
      </c>
      <c r="L5270" s="13" t="e">
        <f>(VLOOKUP(F5270,tarifas!$C$7:$D$10,2,FALSE)+tarifas!$D$21)*datos!H5270</f>
        <v>#N/A</v>
      </c>
      <c r="M5270">
        <v>0</v>
      </c>
      <c r="N5270" s="13" t="e">
        <f t="shared" si="746"/>
        <v>#N/A</v>
      </c>
      <c r="O5270">
        <f t="shared" si="747"/>
        <v>0</v>
      </c>
      <c r="P5270" s="12">
        <f t="shared" si="748"/>
        <v>147.88477421350302</v>
      </c>
      <c r="Q5270">
        <f t="shared" si="749"/>
        <v>0</v>
      </c>
      <c r="R5270">
        <f>$D$2*tarifas!$D$12/24</f>
        <v>1.4541666666666666</v>
      </c>
      <c r="S5270" t="e">
        <f>VLOOKUP(E5270&amp;" "&amp;F5270,tarifas!$A$13:$D$20,4,FALSE)*P5270</f>
        <v>#N/A</v>
      </c>
      <c r="T5270">
        <f>IF(F5270="COD1",tarifas!$D$11*(SUMIFS($P$11:$P$8770,$F$11:$F$8770,"=COD1",$B$11:$B$8770,"="&amp;B5270)/COUNTIFS($F$11:$F$8770,"=COD1",$B$11:$B$8770,"="&amp;B5270))/COUNTIFS($A$11:$A$8770,"="&amp;A5270,$F$11:$F$8770,"=COD1"),0)</f>
        <v>0</v>
      </c>
      <c r="U5270" t="e">
        <f>(VLOOKUP(F5270,tarifas!$C$7:$D$10,2,FALSE)+tarifas!$D$21)*datos!P5270</f>
        <v>#N/A</v>
      </c>
      <c r="V5270" t="e">
        <f t="shared" si="750"/>
        <v>#N/A</v>
      </c>
      <c r="W5270">
        <f t="shared" si="751"/>
        <v>0</v>
      </c>
    </row>
    <row r="5271" spans="1:23" x14ac:dyDescent="0.25">
      <c r="A5271">
        <f t="shared" si="744"/>
        <v>217</v>
      </c>
      <c r="B5271">
        <f t="shared" si="745"/>
        <v>8</v>
      </c>
      <c r="C5271" s="1">
        <f t="shared" si="752"/>
        <v>41859.166666653909</v>
      </c>
      <c r="D5271" s="7">
        <v>0</v>
      </c>
      <c r="E5271" s="7"/>
      <c r="G5271">
        <v>44.34</v>
      </c>
      <c r="H5271" s="12">
        <v>145.96800850422758</v>
      </c>
      <c r="I5271" s="13">
        <f>$D$2*tarifas!$D$12/24</f>
        <v>1.4541666666666666</v>
      </c>
      <c r="J5271" s="13" t="e">
        <f>VLOOKUP(E5271&amp;" "&amp;F5271,tarifas!$A$13:$D$20,4,FALSE)*H5271</f>
        <v>#N/A</v>
      </c>
      <c r="K5271" s="13">
        <f>IF(F5271="COD1",tarifas!$D$11*(SUMIFS($H$11:$H$8770,$F$11:$F$8770,"=COD1",$B$11:$B$8770,"="&amp;B5271)/COUNTIFS($F$11:$F$8770,"=COD1",$B$11:$B$8770,"="&amp;B5271))/COUNTIFS($A$11:$A$8770,"="&amp;A5271,$F$11:$F$8770,"=COD1"),0)</f>
        <v>0</v>
      </c>
      <c r="L5271" s="13" t="e">
        <f>(VLOOKUP(F5271,tarifas!$C$7:$D$10,2,FALSE)+tarifas!$D$21)*datos!H5271</f>
        <v>#N/A</v>
      </c>
      <c r="M5271">
        <v>0</v>
      </c>
      <c r="N5271" s="13" t="e">
        <f t="shared" si="746"/>
        <v>#N/A</v>
      </c>
      <c r="O5271">
        <f t="shared" si="747"/>
        <v>0</v>
      </c>
      <c r="P5271" s="12">
        <f t="shared" si="748"/>
        <v>145.96800850422758</v>
      </c>
      <c r="Q5271">
        <f t="shared" si="749"/>
        <v>0</v>
      </c>
      <c r="R5271">
        <f>$D$2*tarifas!$D$12/24</f>
        <v>1.4541666666666666</v>
      </c>
      <c r="S5271" t="e">
        <f>VLOOKUP(E5271&amp;" "&amp;F5271,tarifas!$A$13:$D$20,4,FALSE)*P5271</f>
        <v>#N/A</v>
      </c>
      <c r="T5271">
        <f>IF(F5271="COD1",tarifas!$D$11*(SUMIFS($P$11:$P$8770,$F$11:$F$8770,"=COD1",$B$11:$B$8770,"="&amp;B5271)/COUNTIFS($F$11:$F$8770,"=COD1",$B$11:$B$8770,"="&amp;B5271))/COUNTIFS($A$11:$A$8770,"="&amp;A5271,$F$11:$F$8770,"=COD1"),0)</f>
        <v>0</v>
      </c>
      <c r="U5271" t="e">
        <f>(VLOOKUP(F5271,tarifas!$C$7:$D$10,2,FALSE)+tarifas!$D$21)*datos!P5271</f>
        <v>#N/A</v>
      </c>
      <c r="V5271" t="e">
        <f t="shared" si="750"/>
        <v>#N/A</v>
      </c>
      <c r="W5271">
        <f t="shared" si="751"/>
        <v>0</v>
      </c>
    </row>
    <row r="5272" spans="1:23" x14ac:dyDescent="0.25">
      <c r="A5272">
        <f t="shared" si="744"/>
        <v>217</v>
      </c>
      <c r="B5272">
        <f t="shared" si="745"/>
        <v>8</v>
      </c>
      <c r="C5272" s="1">
        <f t="shared" si="752"/>
        <v>41859.208333320574</v>
      </c>
      <c r="D5272" s="7">
        <v>0</v>
      </c>
      <c r="E5272" s="7"/>
      <c r="G5272">
        <v>44.83</v>
      </c>
      <c r="H5272" s="12">
        <v>144.39600763766293</v>
      </c>
      <c r="I5272" s="13">
        <f>$D$2*tarifas!$D$12/24</f>
        <v>1.4541666666666666</v>
      </c>
      <c r="J5272" s="13" t="e">
        <f>VLOOKUP(E5272&amp;" "&amp;F5272,tarifas!$A$13:$D$20,4,FALSE)*H5272</f>
        <v>#N/A</v>
      </c>
      <c r="K5272" s="13">
        <f>IF(F5272="COD1",tarifas!$D$11*(SUMIFS($H$11:$H$8770,$F$11:$F$8770,"=COD1",$B$11:$B$8770,"="&amp;B5272)/COUNTIFS($F$11:$F$8770,"=COD1",$B$11:$B$8770,"="&amp;B5272))/COUNTIFS($A$11:$A$8770,"="&amp;A5272,$F$11:$F$8770,"=COD1"),0)</f>
        <v>0</v>
      </c>
      <c r="L5272" s="13" t="e">
        <f>(VLOOKUP(F5272,tarifas!$C$7:$D$10,2,FALSE)+tarifas!$D$21)*datos!H5272</f>
        <v>#N/A</v>
      </c>
      <c r="M5272">
        <v>0</v>
      </c>
      <c r="N5272" s="13" t="e">
        <f t="shared" si="746"/>
        <v>#N/A</v>
      </c>
      <c r="O5272">
        <f t="shared" si="747"/>
        <v>0</v>
      </c>
      <c r="P5272" s="12">
        <f t="shared" si="748"/>
        <v>144.39600763766293</v>
      </c>
      <c r="Q5272">
        <f t="shared" si="749"/>
        <v>0</v>
      </c>
      <c r="R5272">
        <f>$D$2*tarifas!$D$12/24</f>
        <v>1.4541666666666666</v>
      </c>
      <c r="S5272" t="e">
        <f>VLOOKUP(E5272&amp;" "&amp;F5272,tarifas!$A$13:$D$20,4,FALSE)*P5272</f>
        <v>#N/A</v>
      </c>
      <c r="T5272">
        <f>IF(F5272="COD1",tarifas!$D$11*(SUMIFS($P$11:$P$8770,$F$11:$F$8770,"=COD1",$B$11:$B$8770,"="&amp;B5272)/COUNTIFS($F$11:$F$8770,"=COD1",$B$11:$B$8770,"="&amp;B5272))/COUNTIFS($A$11:$A$8770,"="&amp;A5272,$F$11:$F$8770,"=COD1"),0)</f>
        <v>0</v>
      </c>
      <c r="U5272" t="e">
        <f>(VLOOKUP(F5272,tarifas!$C$7:$D$10,2,FALSE)+tarifas!$D$21)*datos!P5272</f>
        <v>#N/A</v>
      </c>
      <c r="V5272" t="e">
        <f t="shared" si="750"/>
        <v>#N/A</v>
      </c>
      <c r="W5272">
        <f t="shared" si="751"/>
        <v>0</v>
      </c>
    </row>
    <row r="5273" spans="1:23" x14ac:dyDescent="0.25">
      <c r="A5273">
        <f t="shared" si="744"/>
        <v>217</v>
      </c>
      <c r="B5273">
        <f t="shared" si="745"/>
        <v>8</v>
      </c>
      <c r="C5273" s="1">
        <f t="shared" si="752"/>
        <v>41859.249999987238</v>
      </c>
      <c r="D5273" s="7">
        <v>4.6363636363636358</v>
      </c>
      <c r="E5273" s="7"/>
      <c r="G5273">
        <v>46.54</v>
      </c>
      <c r="H5273" s="12">
        <v>164.01542988531261</v>
      </c>
      <c r="I5273" s="13">
        <f>$D$2*tarifas!$D$12/24</f>
        <v>1.4541666666666666</v>
      </c>
      <c r="J5273" s="13" t="e">
        <f>VLOOKUP(E5273&amp;" "&amp;F5273,tarifas!$A$13:$D$20,4,FALSE)*H5273</f>
        <v>#N/A</v>
      </c>
      <c r="K5273" s="13">
        <f>IF(F5273="COD1",tarifas!$D$11*(SUMIFS($H$11:$H$8770,$F$11:$F$8770,"=COD1",$B$11:$B$8770,"="&amp;B5273)/COUNTIFS($F$11:$F$8770,"=COD1",$B$11:$B$8770,"="&amp;B5273))/COUNTIFS($A$11:$A$8770,"="&amp;A5273,$F$11:$F$8770,"=COD1"),0)</f>
        <v>0</v>
      </c>
      <c r="L5273" s="13" t="e">
        <f>(VLOOKUP(F5273,tarifas!$C$7:$D$10,2,FALSE)+tarifas!$D$21)*datos!H5273</f>
        <v>#N/A</v>
      </c>
      <c r="M5273">
        <v>36.103580000000001</v>
      </c>
      <c r="N5273" s="13" t="e">
        <f t="shared" si="746"/>
        <v>#N/A</v>
      </c>
      <c r="O5273">
        <f t="shared" si="747"/>
        <v>36.103580000000001</v>
      </c>
      <c r="P5273" s="12">
        <f t="shared" si="748"/>
        <v>127.91184988531262</v>
      </c>
      <c r="Q5273">
        <f t="shared" si="749"/>
        <v>0</v>
      </c>
      <c r="R5273">
        <f>$D$2*tarifas!$D$12/24</f>
        <v>1.4541666666666666</v>
      </c>
      <c r="S5273" t="e">
        <f>VLOOKUP(E5273&amp;" "&amp;F5273,tarifas!$A$13:$D$20,4,FALSE)*P5273</f>
        <v>#N/A</v>
      </c>
      <c r="T5273">
        <f>IF(F5273="COD1",tarifas!$D$11*(SUMIFS($P$11:$P$8770,$F$11:$F$8770,"=COD1",$B$11:$B$8770,"="&amp;B5273)/COUNTIFS($F$11:$F$8770,"=COD1",$B$11:$B$8770,"="&amp;B5273))/COUNTIFS($A$11:$A$8770,"="&amp;A5273,$F$11:$F$8770,"=COD1"),0)</f>
        <v>0</v>
      </c>
      <c r="U5273" t="e">
        <f>(VLOOKUP(F5273,tarifas!$C$7:$D$10,2,FALSE)+tarifas!$D$21)*datos!P5273</f>
        <v>#N/A</v>
      </c>
      <c r="V5273" t="e">
        <f t="shared" si="750"/>
        <v>#N/A</v>
      </c>
      <c r="W5273">
        <f t="shared" si="751"/>
        <v>0</v>
      </c>
    </row>
    <row r="5274" spans="1:23" x14ac:dyDescent="0.25">
      <c r="A5274">
        <f t="shared" si="744"/>
        <v>217</v>
      </c>
      <c r="B5274">
        <f t="shared" si="745"/>
        <v>8</v>
      </c>
      <c r="C5274" s="1">
        <f t="shared" si="752"/>
        <v>41859.291666653902</v>
      </c>
      <c r="D5274" s="7">
        <v>59.757575757575765</v>
      </c>
      <c r="E5274" s="7"/>
      <c r="G5274">
        <v>50</v>
      </c>
      <c r="H5274" s="12">
        <v>224.62973400877402</v>
      </c>
      <c r="I5274" s="13">
        <f>$D$2*tarifas!$D$12/24</f>
        <v>1.4541666666666666</v>
      </c>
      <c r="J5274" s="13" t="e">
        <f>VLOOKUP(E5274&amp;" "&amp;F5274,tarifas!$A$13:$D$20,4,FALSE)*H5274</f>
        <v>#N/A</v>
      </c>
      <c r="K5274" s="13">
        <f>IF(F5274="COD1",tarifas!$D$11*(SUMIFS($H$11:$H$8770,$F$11:$F$8770,"=COD1",$B$11:$B$8770,"="&amp;B5274)/COUNTIFS($F$11:$F$8770,"=COD1",$B$11:$B$8770,"="&amp;B5274))/COUNTIFS($A$11:$A$8770,"="&amp;A5274,$F$11:$F$8770,"=COD1"),0)</f>
        <v>0</v>
      </c>
      <c r="L5274" s="13" t="e">
        <f>(VLOOKUP(F5274,tarifas!$C$7:$D$10,2,FALSE)+tarifas!$D$21)*datos!H5274</f>
        <v>#N/A</v>
      </c>
      <c r="M5274">
        <v>101.61142</v>
      </c>
      <c r="N5274" s="13" t="e">
        <f t="shared" si="746"/>
        <v>#N/A</v>
      </c>
      <c r="O5274">
        <f t="shared" si="747"/>
        <v>101.61142</v>
      </c>
      <c r="P5274" s="12">
        <f t="shared" si="748"/>
        <v>123.01831400877403</v>
      </c>
      <c r="Q5274">
        <f t="shared" si="749"/>
        <v>0</v>
      </c>
      <c r="R5274">
        <f>$D$2*tarifas!$D$12/24</f>
        <v>1.4541666666666666</v>
      </c>
      <c r="S5274" t="e">
        <f>VLOOKUP(E5274&amp;" "&amp;F5274,tarifas!$A$13:$D$20,4,FALSE)*P5274</f>
        <v>#N/A</v>
      </c>
      <c r="T5274">
        <f>IF(F5274="COD1",tarifas!$D$11*(SUMIFS($P$11:$P$8770,$F$11:$F$8770,"=COD1",$B$11:$B$8770,"="&amp;B5274)/COUNTIFS($F$11:$F$8770,"=COD1",$B$11:$B$8770,"="&amp;B5274))/COUNTIFS($A$11:$A$8770,"="&amp;A5274,$F$11:$F$8770,"=COD1"),0)</f>
        <v>0</v>
      </c>
      <c r="U5274" t="e">
        <f>(VLOOKUP(F5274,tarifas!$C$7:$D$10,2,FALSE)+tarifas!$D$21)*datos!P5274</f>
        <v>#N/A</v>
      </c>
      <c r="V5274" t="e">
        <f t="shared" si="750"/>
        <v>#N/A</v>
      </c>
      <c r="W5274">
        <f t="shared" si="751"/>
        <v>0</v>
      </c>
    </row>
    <row r="5275" spans="1:23" x14ac:dyDescent="0.25">
      <c r="A5275">
        <f t="shared" si="744"/>
        <v>217</v>
      </c>
      <c r="B5275">
        <f t="shared" si="745"/>
        <v>8</v>
      </c>
      <c r="C5275" s="1">
        <f t="shared" si="752"/>
        <v>41859.333333320566</v>
      </c>
      <c r="D5275" s="7">
        <v>231.81818181818184</v>
      </c>
      <c r="E5275" s="7"/>
      <c r="G5275">
        <v>56.62</v>
      </c>
      <c r="H5275" s="12">
        <v>356.61125526584868</v>
      </c>
      <c r="I5275" s="13">
        <f>$D$2*tarifas!$D$12/24</f>
        <v>1.4541666666666666</v>
      </c>
      <c r="J5275" s="13" t="e">
        <f>VLOOKUP(E5275&amp;" "&amp;F5275,tarifas!$A$13:$D$20,4,FALSE)*H5275</f>
        <v>#N/A</v>
      </c>
      <c r="K5275" s="13">
        <f>IF(F5275="COD1",tarifas!$D$11*(SUMIFS($H$11:$H$8770,$F$11:$F$8770,"=COD1",$B$11:$B$8770,"="&amp;B5275)/COUNTIFS($F$11:$F$8770,"=COD1",$B$11:$B$8770,"="&amp;B5275))/COUNTIFS($A$11:$A$8770,"="&amp;A5275,$F$11:$F$8770,"=COD1"),0)</f>
        <v>0</v>
      </c>
      <c r="L5275" s="13" t="e">
        <f>(VLOOKUP(F5275,tarifas!$C$7:$D$10,2,FALSE)+tarifas!$D$21)*datos!H5275</f>
        <v>#N/A</v>
      </c>
      <c r="M5275">
        <v>77.320650000000001</v>
      </c>
      <c r="N5275" s="13" t="e">
        <f t="shared" si="746"/>
        <v>#N/A</v>
      </c>
      <c r="O5275">
        <f t="shared" si="747"/>
        <v>77.320650000000001</v>
      </c>
      <c r="P5275" s="12">
        <f t="shared" si="748"/>
        <v>279.29060526584868</v>
      </c>
      <c r="Q5275">
        <f t="shared" si="749"/>
        <v>0</v>
      </c>
      <c r="R5275">
        <f>$D$2*tarifas!$D$12/24</f>
        <v>1.4541666666666666</v>
      </c>
      <c r="S5275" t="e">
        <f>VLOOKUP(E5275&amp;" "&amp;F5275,tarifas!$A$13:$D$20,4,FALSE)*P5275</f>
        <v>#N/A</v>
      </c>
      <c r="T5275">
        <f>IF(F5275="COD1",tarifas!$D$11*(SUMIFS($P$11:$P$8770,$F$11:$F$8770,"=COD1",$B$11:$B$8770,"="&amp;B5275)/COUNTIFS($F$11:$F$8770,"=COD1",$B$11:$B$8770,"="&amp;B5275))/COUNTIFS($A$11:$A$8770,"="&amp;A5275,$F$11:$F$8770,"=COD1"),0)</f>
        <v>0</v>
      </c>
      <c r="U5275" t="e">
        <f>(VLOOKUP(F5275,tarifas!$C$7:$D$10,2,FALSE)+tarifas!$D$21)*datos!P5275</f>
        <v>#N/A</v>
      </c>
      <c r="V5275" t="e">
        <f t="shared" si="750"/>
        <v>#N/A</v>
      </c>
      <c r="W5275">
        <f t="shared" si="751"/>
        <v>0</v>
      </c>
    </row>
    <row r="5276" spans="1:23" x14ac:dyDescent="0.25">
      <c r="A5276">
        <f t="shared" si="744"/>
        <v>217</v>
      </c>
      <c r="B5276">
        <f t="shared" si="745"/>
        <v>8</v>
      </c>
      <c r="C5276" s="1">
        <f t="shared" si="752"/>
        <v>41859.374999987231</v>
      </c>
      <c r="D5276" s="7">
        <v>413.66666666666674</v>
      </c>
      <c r="E5276" s="7"/>
      <c r="G5276">
        <v>57.97</v>
      </c>
      <c r="H5276" s="12">
        <v>408.07585393925228</v>
      </c>
      <c r="I5276" s="13">
        <f>$D$2*tarifas!$D$12/24</f>
        <v>1.4541666666666666</v>
      </c>
      <c r="J5276" s="13" t="e">
        <f>VLOOKUP(E5276&amp;" "&amp;F5276,tarifas!$A$13:$D$20,4,FALSE)*H5276</f>
        <v>#N/A</v>
      </c>
      <c r="K5276" s="13">
        <f>IF(F5276="COD1",tarifas!$D$11*(SUMIFS($H$11:$H$8770,$F$11:$F$8770,"=COD1",$B$11:$B$8770,"="&amp;B5276)/COUNTIFS($F$11:$F$8770,"=COD1",$B$11:$B$8770,"="&amp;B5276))/COUNTIFS($A$11:$A$8770,"="&amp;A5276,$F$11:$F$8770,"=COD1"),0)</f>
        <v>0</v>
      </c>
      <c r="L5276" s="13" t="e">
        <f>(VLOOKUP(F5276,tarifas!$C$7:$D$10,2,FALSE)+tarifas!$D$21)*datos!H5276</f>
        <v>#N/A</v>
      </c>
      <c r="M5276">
        <v>101.29111999999999</v>
      </c>
      <c r="N5276" s="13" t="e">
        <f t="shared" si="746"/>
        <v>#N/A</v>
      </c>
      <c r="O5276">
        <f t="shared" si="747"/>
        <v>101.29111999999999</v>
      </c>
      <c r="P5276" s="12">
        <f t="shared" si="748"/>
        <v>306.78473393925231</v>
      </c>
      <c r="Q5276">
        <f t="shared" si="749"/>
        <v>0</v>
      </c>
      <c r="R5276">
        <f>$D$2*tarifas!$D$12/24</f>
        <v>1.4541666666666666</v>
      </c>
      <c r="S5276" t="e">
        <f>VLOOKUP(E5276&amp;" "&amp;F5276,tarifas!$A$13:$D$20,4,FALSE)*P5276</f>
        <v>#N/A</v>
      </c>
      <c r="T5276">
        <f>IF(F5276="COD1",tarifas!$D$11*(SUMIFS($P$11:$P$8770,$F$11:$F$8770,"=COD1",$B$11:$B$8770,"="&amp;B5276)/COUNTIFS($F$11:$F$8770,"=COD1",$B$11:$B$8770,"="&amp;B5276))/COUNTIFS($A$11:$A$8770,"="&amp;A5276,$F$11:$F$8770,"=COD1"),0)</f>
        <v>0</v>
      </c>
      <c r="U5276" t="e">
        <f>(VLOOKUP(F5276,tarifas!$C$7:$D$10,2,FALSE)+tarifas!$D$21)*datos!P5276</f>
        <v>#N/A</v>
      </c>
      <c r="V5276" t="e">
        <f t="shared" si="750"/>
        <v>#N/A</v>
      </c>
      <c r="W5276">
        <f t="shared" si="751"/>
        <v>0</v>
      </c>
    </row>
    <row r="5277" spans="1:23" x14ac:dyDescent="0.25">
      <c r="A5277">
        <f t="shared" si="744"/>
        <v>217</v>
      </c>
      <c r="B5277">
        <f t="shared" si="745"/>
        <v>8</v>
      </c>
      <c r="C5277" s="1">
        <f t="shared" si="752"/>
        <v>41859.416666653895</v>
      </c>
      <c r="D5277" s="7">
        <v>585.21212121212113</v>
      </c>
      <c r="E5277" s="7"/>
      <c r="G5277">
        <v>57.99</v>
      </c>
      <c r="H5277" s="12">
        <v>436.76725521809851</v>
      </c>
      <c r="I5277" s="13">
        <f>$D$2*tarifas!$D$12/24</f>
        <v>1.4541666666666666</v>
      </c>
      <c r="J5277" s="13" t="e">
        <f>VLOOKUP(E5277&amp;" "&amp;F5277,tarifas!$A$13:$D$20,4,FALSE)*H5277</f>
        <v>#N/A</v>
      </c>
      <c r="K5277" s="13">
        <f>IF(F5277="COD1",tarifas!$D$11*(SUMIFS($H$11:$H$8770,$F$11:$F$8770,"=COD1",$B$11:$B$8770,"="&amp;B5277)/COUNTIFS($F$11:$F$8770,"=COD1",$B$11:$B$8770,"="&amp;B5277))/COUNTIFS($A$11:$A$8770,"="&amp;A5277,$F$11:$F$8770,"=COD1"),0)</f>
        <v>0</v>
      </c>
      <c r="L5277" s="13" t="e">
        <f>(VLOOKUP(F5277,tarifas!$C$7:$D$10,2,FALSE)+tarifas!$D$21)*datos!H5277</f>
        <v>#N/A</v>
      </c>
      <c r="M5277">
        <v>125.69157000000001</v>
      </c>
      <c r="N5277" s="13" t="e">
        <f t="shared" si="746"/>
        <v>#N/A</v>
      </c>
      <c r="O5277">
        <f t="shared" si="747"/>
        <v>125.69157000000001</v>
      </c>
      <c r="P5277" s="12">
        <f t="shared" si="748"/>
        <v>311.0756852180985</v>
      </c>
      <c r="Q5277">
        <f t="shared" si="749"/>
        <v>0</v>
      </c>
      <c r="R5277">
        <f>$D$2*tarifas!$D$12/24</f>
        <v>1.4541666666666666</v>
      </c>
      <c r="S5277" t="e">
        <f>VLOOKUP(E5277&amp;" "&amp;F5277,tarifas!$A$13:$D$20,4,FALSE)*P5277</f>
        <v>#N/A</v>
      </c>
      <c r="T5277">
        <f>IF(F5277="COD1",tarifas!$D$11*(SUMIFS($P$11:$P$8770,$F$11:$F$8770,"=COD1",$B$11:$B$8770,"="&amp;B5277)/COUNTIFS($F$11:$F$8770,"=COD1",$B$11:$B$8770,"="&amp;B5277))/COUNTIFS($A$11:$A$8770,"="&amp;A5277,$F$11:$F$8770,"=COD1"),0)</f>
        <v>0</v>
      </c>
      <c r="U5277" t="e">
        <f>(VLOOKUP(F5277,tarifas!$C$7:$D$10,2,FALSE)+tarifas!$D$21)*datos!P5277</f>
        <v>#N/A</v>
      </c>
      <c r="V5277" t="e">
        <f t="shared" si="750"/>
        <v>#N/A</v>
      </c>
      <c r="W5277">
        <f t="shared" si="751"/>
        <v>0</v>
      </c>
    </row>
    <row r="5278" spans="1:23" x14ac:dyDescent="0.25">
      <c r="A5278">
        <f t="shared" si="744"/>
        <v>217</v>
      </c>
      <c r="B5278">
        <f t="shared" si="745"/>
        <v>8</v>
      </c>
      <c r="C5278" s="1">
        <f t="shared" si="752"/>
        <v>41859.458333320559</v>
      </c>
      <c r="D5278" s="7">
        <v>694.68181818181824</v>
      </c>
      <c r="E5278" s="7"/>
      <c r="G5278">
        <v>57.97</v>
      </c>
      <c r="H5278" s="12">
        <v>312.45940083114573</v>
      </c>
      <c r="I5278" s="13">
        <f>$D$2*tarifas!$D$12/24</f>
        <v>1.4541666666666666</v>
      </c>
      <c r="J5278" s="13" t="e">
        <f>VLOOKUP(E5278&amp;" "&amp;F5278,tarifas!$A$13:$D$20,4,FALSE)*H5278</f>
        <v>#N/A</v>
      </c>
      <c r="K5278" s="13">
        <f>IF(F5278="COD1",tarifas!$D$11*(SUMIFS($H$11:$H$8770,$F$11:$F$8770,"=COD1",$B$11:$B$8770,"="&amp;B5278)/COUNTIFS($F$11:$F$8770,"=COD1",$B$11:$B$8770,"="&amp;B5278))/COUNTIFS($A$11:$A$8770,"="&amp;A5278,$F$11:$F$8770,"=COD1"),0)</f>
        <v>0</v>
      </c>
      <c r="L5278" s="13" t="e">
        <f>(VLOOKUP(F5278,tarifas!$C$7:$D$10,2,FALSE)+tarifas!$D$21)*datos!H5278</f>
        <v>#N/A</v>
      </c>
      <c r="M5278">
        <v>203.78005999999999</v>
      </c>
      <c r="N5278" s="13" t="e">
        <f t="shared" si="746"/>
        <v>#N/A</v>
      </c>
      <c r="O5278">
        <f t="shared" si="747"/>
        <v>203.78005999999999</v>
      </c>
      <c r="P5278" s="12">
        <f t="shared" si="748"/>
        <v>108.67934083114574</v>
      </c>
      <c r="Q5278">
        <f t="shared" si="749"/>
        <v>0</v>
      </c>
      <c r="R5278">
        <f>$D$2*tarifas!$D$12/24</f>
        <v>1.4541666666666666</v>
      </c>
      <c r="S5278" t="e">
        <f>VLOOKUP(E5278&amp;" "&amp;F5278,tarifas!$A$13:$D$20,4,FALSE)*P5278</f>
        <v>#N/A</v>
      </c>
      <c r="T5278">
        <f>IF(F5278="COD1",tarifas!$D$11*(SUMIFS($P$11:$P$8770,$F$11:$F$8770,"=COD1",$B$11:$B$8770,"="&amp;B5278)/COUNTIFS($F$11:$F$8770,"=COD1",$B$11:$B$8770,"="&amp;B5278))/COUNTIFS($A$11:$A$8770,"="&amp;A5278,$F$11:$F$8770,"=COD1"),0)</f>
        <v>0</v>
      </c>
      <c r="U5278" t="e">
        <f>(VLOOKUP(F5278,tarifas!$C$7:$D$10,2,FALSE)+tarifas!$D$21)*datos!P5278</f>
        <v>#N/A</v>
      </c>
      <c r="V5278" t="e">
        <f t="shared" si="750"/>
        <v>#N/A</v>
      </c>
      <c r="W5278">
        <f t="shared" si="751"/>
        <v>0</v>
      </c>
    </row>
    <row r="5279" spans="1:23" x14ac:dyDescent="0.25">
      <c r="A5279">
        <f t="shared" si="744"/>
        <v>217</v>
      </c>
      <c r="B5279">
        <f t="shared" si="745"/>
        <v>8</v>
      </c>
      <c r="C5279" s="1">
        <f t="shared" si="752"/>
        <v>41859.499999987223</v>
      </c>
      <c r="D5279" s="7">
        <v>597.57575757575751</v>
      </c>
      <c r="E5279" s="7"/>
      <c r="G5279">
        <v>56.68</v>
      </c>
      <c r="H5279" s="12">
        <v>294.8880133424413</v>
      </c>
      <c r="I5279" s="13">
        <f>$D$2*tarifas!$D$12/24</f>
        <v>1.4541666666666666</v>
      </c>
      <c r="J5279" s="13" t="e">
        <f>VLOOKUP(E5279&amp;" "&amp;F5279,tarifas!$A$13:$D$20,4,FALSE)*H5279</f>
        <v>#N/A</v>
      </c>
      <c r="K5279" s="13">
        <f>IF(F5279="COD1",tarifas!$D$11*(SUMIFS($H$11:$H$8770,$F$11:$F$8770,"=COD1",$B$11:$B$8770,"="&amp;B5279)/COUNTIFS($F$11:$F$8770,"=COD1",$B$11:$B$8770,"="&amp;B5279))/COUNTIFS($A$11:$A$8770,"="&amp;A5279,$F$11:$F$8770,"=COD1"),0)</f>
        <v>0</v>
      </c>
      <c r="L5279" s="13" t="e">
        <f>(VLOOKUP(F5279,tarifas!$C$7:$D$10,2,FALSE)+tarifas!$D$21)*datos!H5279</f>
        <v>#N/A</v>
      </c>
      <c r="M5279">
        <v>229.17525000000001</v>
      </c>
      <c r="N5279" s="13" t="e">
        <f t="shared" si="746"/>
        <v>#N/A</v>
      </c>
      <c r="O5279">
        <f t="shared" si="747"/>
        <v>229.17525000000001</v>
      </c>
      <c r="P5279" s="12">
        <f t="shared" si="748"/>
        <v>65.712763342441292</v>
      </c>
      <c r="Q5279">
        <f t="shared" si="749"/>
        <v>0</v>
      </c>
      <c r="R5279">
        <f>$D$2*tarifas!$D$12/24</f>
        <v>1.4541666666666666</v>
      </c>
      <c r="S5279" t="e">
        <f>VLOOKUP(E5279&amp;" "&amp;F5279,tarifas!$A$13:$D$20,4,FALSE)*P5279</f>
        <v>#N/A</v>
      </c>
      <c r="T5279">
        <f>IF(F5279="COD1",tarifas!$D$11*(SUMIFS($P$11:$P$8770,$F$11:$F$8770,"=COD1",$B$11:$B$8770,"="&amp;B5279)/COUNTIFS($F$11:$F$8770,"=COD1",$B$11:$B$8770,"="&amp;B5279))/COUNTIFS($A$11:$A$8770,"="&amp;A5279,$F$11:$F$8770,"=COD1"),0)</f>
        <v>0</v>
      </c>
      <c r="U5279" t="e">
        <f>(VLOOKUP(F5279,tarifas!$C$7:$D$10,2,FALSE)+tarifas!$D$21)*datos!P5279</f>
        <v>#N/A</v>
      </c>
      <c r="V5279" t="e">
        <f t="shared" si="750"/>
        <v>#N/A</v>
      </c>
      <c r="W5279">
        <f t="shared" si="751"/>
        <v>0</v>
      </c>
    </row>
    <row r="5280" spans="1:23" x14ac:dyDescent="0.25">
      <c r="A5280">
        <f t="shared" si="744"/>
        <v>217</v>
      </c>
      <c r="B5280">
        <f t="shared" si="745"/>
        <v>8</v>
      </c>
      <c r="C5280" s="1">
        <f t="shared" si="752"/>
        <v>41859.541666653888</v>
      </c>
      <c r="D5280" s="7">
        <v>547.86363636363637</v>
      </c>
      <c r="E5280" s="7"/>
      <c r="G5280">
        <v>52.61</v>
      </c>
      <c r="H5280" s="12">
        <v>382.48178354605869</v>
      </c>
      <c r="I5280" s="13">
        <f>$D$2*tarifas!$D$12/24</f>
        <v>1.4541666666666666</v>
      </c>
      <c r="J5280" s="13" t="e">
        <f>VLOOKUP(E5280&amp;" "&amp;F5280,tarifas!$A$13:$D$20,4,FALSE)*H5280</f>
        <v>#N/A</v>
      </c>
      <c r="K5280" s="13">
        <f>IF(F5280="COD1",tarifas!$D$11*(SUMIFS($H$11:$H$8770,$F$11:$F$8770,"=COD1",$B$11:$B$8770,"="&amp;B5280)/COUNTIFS($F$11:$F$8770,"=COD1",$B$11:$B$8770,"="&amp;B5280))/COUNTIFS($A$11:$A$8770,"="&amp;A5280,$F$11:$F$8770,"=COD1"),0)</f>
        <v>0</v>
      </c>
      <c r="L5280" s="13" t="e">
        <f>(VLOOKUP(F5280,tarifas!$C$7:$D$10,2,FALSE)+tarifas!$D$21)*datos!H5280</f>
        <v>#N/A</v>
      </c>
      <c r="M5280">
        <v>180.55691000000002</v>
      </c>
      <c r="N5280" s="13" t="e">
        <f t="shared" si="746"/>
        <v>#N/A</v>
      </c>
      <c r="O5280">
        <f t="shared" si="747"/>
        <v>180.55691000000002</v>
      </c>
      <c r="P5280" s="12">
        <f t="shared" si="748"/>
        <v>201.92487354605868</v>
      </c>
      <c r="Q5280">
        <f t="shared" si="749"/>
        <v>0</v>
      </c>
      <c r="R5280">
        <f>$D$2*tarifas!$D$12/24</f>
        <v>1.4541666666666666</v>
      </c>
      <c r="S5280" t="e">
        <f>VLOOKUP(E5280&amp;" "&amp;F5280,tarifas!$A$13:$D$20,4,FALSE)*P5280</f>
        <v>#N/A</v>
      </c>
      <c r="T5280">
        <f>IF(F5280="COD1",tarifas!$D$11*(SUMIFS($P$11:$P$8770,$F$11:$F$8770,"=COD1",$B$11:$B$8770,"="&amp;B5280)/COUNTIFS($F$11:$F$8770,"=COD1",$B$11:$B$8770,"="&amp;B5280))/COUNTIFS($A$11:$A$8770,"="&amp;A5280,$F$11:$F$8770,"=COD1"),0)</f>
        <v>0</v>
      </c>
      <c r="U5280" t="e">
        <f>(VLOOKUP(F5280,tarifas!$C$7:$D$10,2,FALSE)+tarifas!$D$21)*datos!P5280</f>
        <v>#N/A</v>
      </c>
      <c r="V5280" t="e">
        <f t="shared" si="750"/>
        <v>#N/A</v>
      </c>
      <c r="W5280">
        <f t="shared" si="751"/>
        <v>0</v>
      </c>
    </row>
    <row r="5281" spans="1:23" x14ac:dyDescent="0.25">
      <c r="A5281">
        <f t="shared" si="744"/>
        <v>217</v>
      </c>
      <c r="B5281">
        <f t="shared" si="745"/>
        <v>8</v>
      </c>
      <c r="C5281" s="1">
        <f t="shared" si="752"/>
        <v>41859.583333320552</v>
      </c>
      <c r="D5281" s="7">
        <v>409.80303030303025</v>
      </c>
      <c r="E5281" s="7"/>
      <c r="G5281">
        <v>48.64</v>
      </c>
      <c r="H5281" s="12">
        <v>385.47287629841935</v>
      </c>
      <c r="I5281" s="13">
        <f>$D$2*tarifas!$D$12/24</f>
        <v>1.4541666666666666</v>
      </c>
      <c r="J5281" s="13" t="e">
        <f>VLOOKUP(E5281&amp;" "&amp;F5281,tarifas!$A$13:$D$20,4,FALSE)*H5281</f>
        <v>#N/A</v>
      </c>
      <c r="K5281" s="13">
        <f>IF(F5281="COD1",tarifas!$D$11*(SUMIFS($H$11:$H$8770,$F$11:$F$8770,"=COD1",$B$11:$B$8770,"="&amp;B5281)/COUNTIFS($F$11:$F$8770,"=COD1",$B$11:$B$8770,"="&amp;B5281))/COUNTIFS($A$11:$A$8770,"="&amp;A5281,$F$11:$F$8770,"=COD1"),0)</f>
        <v>0</v>
      </c>
      <c r="L5281" s="13" t="e">
        <f>(VLOOKUP(F5281,tarifas!$C$7:$D$10,2,FALSE)+tarifas!$D$21)*datos!H5281</f>
        <v>#N/A</v>
      </c>
      <c r="M5281">
        <v>179.34229999999999</v>
      </c>
      <c r="N5281" s="13" t="e">
        <f t="shared" si="746"/>
        <v>#N/A</v>
      </c>
      <c r="O5281">
        <f t="shared" si="747"/>
        <v>179.34229999999999</v>
      </c>
      <c r="P5281" s="12">
        <f t="shared" si="748"/>
        <v>206.13057629841936</v>
      </c>
      <c r="Q5281">
        <f t="shared" si="749"/>
        <v>0</v>
      </c>
      <c r="R5281">
        <f>$D$2*tarifas!$D$12/24</f>
        <v>1.4541666666666666</v>
      </c>
      <c r="S5281" t="e">
        <f>VLOOKUP(E5281&amp;" "&amp;F5281,tarifas!$A$13:$D$20,4,FALSE)*P5281</f>
        <v>#N/A</v>
      </c>
      <c r="T5281">
        <f>IF(F5281="COD1",tarifas!$D$11*(SUMIFS($P$11:$P$8770,$F$11:$F$8770,"=COD1",$B$11:$B$8770,"="&amp;B5281)/COUNTIFS($F$11:$F$8770,"=COD1",$B$11:$B$8770,"="&amp;B5281))/COUNTIFS($A$11:$A$8770,"="&amp;A5281,$F$11:$F$8770,"=COD1"),0)</f>
        <v>0</v>
      </c>
      <c r="U5281" t="e">
        <f>(VLOOKUP(F5281,tarifas!$C$7:$D$10,2,FALSE)+tarifas!$D$21)*datos!P5281</f>
        <v>#N/A</v>
      </c>
      <c r="V5281" t="e">
        <f t="shared" si="750"/>
        <v>#N/A</v>
      </c>
      <c r="W5281">
        <f t="shared" si="751"/>
        <v>0</v>
      </c>
    </row>
    <row r="5282" spans="1:23" x14ac:dyDescent="0.25">
      <c r="A5282">
        <f t="shared" si="744"/>
        <v>217</v>
      </c>
      <c r="B5282">
        <f t="shared" si="745"/>
        <v>8</v>
      </c>
      <c r="C5282" s="1">
        <f t="shared" si="752"/>
        <v>41859.624999987216</v>
      </c>
      <c r="D5282" s="7">
        <v>591.65151515151524</v>
      </c>
      <c r="E5282" s="7"/>
      <c r="G5282">
        <v>47</v>
      </c>
      <c r="H5282" s="12">
        <v>388.51484743411032</v>
      </c>
      <c r="I5282" s="13">
        <f>$D$2*tarifas!$D$12/24</f>
        <v>1.4541666666666666</v>
      </c>
      <c r="J5282" s="13" t="e">
        <f>VLOOKUP(E5282&amp;" "&amp;F5282,tarifas!$A$13:$D$20,4,FALSE)*H5282</f>
        <v>#N/A</v>
      </c>
      <c r="K5282" s="13">
        <f>IF(F5282="COD1",tarifas!$D$11*(SUMIFS($H$11:$H$8770,$F$11:$F$8770,"=COD1",$B$11:$B$8770,"="&amp;B5282)/COUNTIFS($F$11:$F$8770,"=COD1",$B$11:$B$8770,"="&amp;B5282))/COUNTIFS($A$11:$A$8770,"="&amp;A5282,$F$11:$F$8770,"=COD1"),0)</f>
        <v>0</v>
      </c>
      <c r="L5282" s="13" t="e">
        <f>(VLOOKUP(F5282,tarifas!$C$7:$D$10,2,FALSE)+tarifas!$D$21)*datos!H5282</f>
        <v>#N/A</v>
      </c>
      <c r="M5282">
        <v>131.27558999999999</v>
      </c>
      <c r="N5282" s="13" t="e">
        <f t="shared" si="746"/>
        <v>#N/A</v>
      </c>
      <c r="O5282">
        <f t="shared" si="747"/>
        <v>131.27558999999999</v>
      </c>
      <c r="P5282" s="12">
        <f t="shared" si="748"/>
        <v>257.2392574341103</v>
      </c>
      <c r="Q5282">
        <f t="shared" si="749"/>
        <v>0</v>
      </c>
      <c r="R5282">
        <f>$D$2*tarifas!$D$12/24</f>
        <v>1.4541666666666666</v>
      </c>
      <c r="S5282" t="e">
        <f>VLOOKUP(E5282&amp;" "&amp;F5282,tarifas!$A$13:$D$20,4,FALSE)*P5282</f>
        <v>#N/A</v>
      </c>
      <c r="T5282">
        <f>IF(F5282="COD1",tarifas!$D$11*(SUMIFS($P$11:$P$8770,$F$11:$F$8770,"=COD1",$B$11:$B$8770,"="&amp;B5282)/COUNTIFS($F$11:$F$8770,"=COD1",$B$11:$B$8770,"="&amp;B5282))/COUNTIFS($A$11:$A$8770,"="&amp;A5282,$F$11:$F$8770,"=COD1"),0)</f>
        <v>0</v>
      </c>
      <c r="U5282" t="e">
        <f>(VLOOKUP(F5282,tarifas!$C$7:$D$10,2,FALSE)+tarifas!$D$21)*datos!P5282</f>
        <v>#N/A</v>
      </c>
      <c r="V5282" t="e">
        <f t="shared" si="750"/>
        <v>#N/A</v>
      </c>
      <c r="W5282">
        <f t="shared" si="751"/>
        <v>0</v>
      </c>
    </row>
    <row r="5283" spans="1:23" x14ac:dyDescent="0.25">
      <c r="A5283">
        <f t="shared" si="744"/>
        <v>217</v>
      </c>
      <c r="B5283">
        <f t="shared" si="745"/>
        <v>8</v>
      </c>
      <c r="C5283" s="1">
        <f t="shared" si="752"/>
        <v>41859.66666665388</v>
      </c>
      <c r="D5283" s="7">
        <v>545.03030303030312</v>
      </c>
      <c r="E5283" s="7"/>
      <c r="G5283">
        <v>47.3</v>
      </c>
      <c r="H5283" s="12">
        <v>360.0341800636113</v>
      </c>
      <c r="I5283" s="13">
        <f>$D$2*tarifas!$D$12/24</f>
        <v>1.4541666666666666</v>
      </c>
      <c r="J5283" s="13" t="e">
        <f>VLOOKUP(E5283&amp;" "&amp;F5283,tarifas!$A$13:$D$20,4,FALSE)*H5283</f>
        <v>#N/A</v>
      </c>
      <c r="K5283" s="13">
        <f>IF(F5283="COD1",tarifas!$D$11*(SUMIFS($H$11:$H$8770,$F$11:$F$8770,"=COD1",$B$11:$B$8770,"="&amp;B5283)/COUNTIFS($F$11:$F$8770,"=COD1",$B$11:$B$8770,"="&amp;B5283))/COUNTIFS($A$11:$A$8770,"="&amp;A5283,$F$11:$F$8770,"=COD1"),0)</f>
        <v>0</v>
      </c>
      <c r="L5283" s="13" t="e">
        <f>(VLOOKUP(F5283,tarifas!$C$7:$D$10,2,FALSE)+tarifas!$D$21)*datos!H5283</f>
        <v>#N/A</v>
      </c>
      <c r="M5283">
        <v>71.843399999999988</v>
      </c>
      <c r="N5283" s="13" t="e">
        <f t="shared" si="746"/>
        <v>#N/A</v>
      </c>
      <c r="O5283">
        <f t="shared" si="747"/>
        <v>71.843399999999988</v>
      </c>
      <c r="P5283" s="12">
        <f t="shared" si="748"/>
        <v>288.19078006361133</v>
      </c>
      <c r="Q5283">
        <f t="shared" si="749"/>
        <v>0</v>
      </c>
      <c r="R5283">
        <f>$D$2*tarifas!$D$12/24</f>
        <v>1.4541666666666666</v>
      </c>
      <c r="S5283" t="e">
        <f>VLOOKUP(E5283&amp;" "&amp;F5283,tarifas!$A$13:$D$20,4,FALSE)*P5283</f>
        <v>#N/A</v>
      </c>
      <c r="T5283">
        <f>IF(F5283="COD1",tarifas!$D$11*(SUMIFS($P$11:$P$8770,$F$11:$F$8770,"=COD1",$B$11:$B$8770,"="&amp;B5283)/COUNTIFS($F$11:$F$8770,"=COD1",$B$11:$B$8770,"="&amp;B5283))/COUNTIFS($A$11:$A$8770,"="&amp;A5283,$F$11:$F$8770,"=COD1"),0)</f>
        <v>0</v>
      </c>
      <c r="U5283" t="e">
        <f>(VLOOKUP(F5283,tarifas!$C$7:$D$10,2,FALSE)+tarifas!$D$21)*datos!P5283</f>
        <v>#N/A</v>
      </c>
      <c r="V5283" t="e">
        <f t="shared" si="750"/>
        <v>#N/A</v>
      </c>
      <c r="W5283">
        <f t="shared" si="751"/>
        <v>0</v>
      </c>
    </row>
    <row r="5284" spans="1:23" x14ac:dyDescent="0.25">
      <c r="A5284">
        <f t="shared" si="744"/>
        <v>217</v>
      </c>
      <c r="B5284">
        <f t="shared" si="745"/>
        <v>8</v>
      </c>
      <c r="C5284" s="1">
        <f t="shared" si="752"/>
        <v>41859.708333320545</v>
      </c>
      <c r="D5284" s="7">
        <v>418.56060606060606</v>
      </c>
      <c r="E5284" s="7"/>
      <c r="G5284">
        <v>47.72</v>
      </c>
      <c r="H5284" s="12">
        <v>299.3462068042046</v>
      </c>
      <c r="I5284" s="13">
        <f>$D$2*tarifas!$D$12/24</f>
        <v>1.4541666666666666</v>
      </c>
      <c r="J5284" s="13" t="e">
        <f>VLOOKUP(E5284&amp;" "&amp;F5284,tarifas!$A$13:$D$20,4,FALSE)*H5284</f>
        <v>#N/A</v>
      </c>
      <c r="K5284" s="13">
        <f>IF(F5284="COD1",tarifas!$D$11*(SUMIFS($H$11:$H$8770,$F$11:$F$8770,"=COD1",$B$11:$B$8770,"="&amp;B5284)/COUNTIFS($F$11:$F$8770,"=COD1",$B$11:$B$8770,"="&amp;B5284))/COUNTIFS($A$11:$A$8770,"="&amp;A5284,$F$11:$F$8770,"=COD1"),0)</f>
        <v>0</v>
      </c>
      <c r="L5284" s="13" t="e">
        <f>(VLOOKUP(F5284,tarifas!$C$7:$D$10,2,FALSE)+tarifas!$D$21)*datos!H5284</f>
        <v>#N/A</v>
      </c>
      <c r="M5284">
        <v>53.418680000000002</v>
      </c>
      <c r="N5284" s="13" t="e">
        <f t="shared" si="746"/>
        <v>#N/A</v>
      </c>
      <c r="O5284">
        <f t="shared" si="747"/>
        <v>53.418680000000002</v>
      </c>
      <c r="P5284" s="12">
        <f t="shared" si="748"/>
        <v>245.9275268042046</v>
      </c>
      <c r="Q5284">
        <f t="shared" si="749"/>
        <v>0</v>
      </c>
      <c r="R5284">
        <f>$D$2*tarifas!$D$12/24</f>
        <v>1.4541666666666666</v>
      </c>
      <c r="S5284" t="e">
        <f>VLOOKUP(E5284&amp;" "&amp;F5284,tarifas!$A$13:$D$20,4,FALSE)*P5284</f>
        <v>#N/A</v>
      </c>
      <c r="T5284">
        <f>IF(F5284="COD1",tarifas!$D$11*(SUMIFS($P$11:$P$8770,$F$11:$F$8770,"=COD1",$B$11:$B$8770,"="&amp;B5284)/COUNTIFS($F$11:$F$8770,"=COD1",$B$11:$B$8770,"="&amp;B5284))/COUNTIFS($A$11:$A$8770,"="&amp;A5284,$F$11:$F$8770,"=COD1"),0)</f>
        <v>0</v>
      </c>
      <c r="U5284" t="e">
        <f>(VLOOKUP(F5284,tarifas!$C$7:$D$10,2,FALSE)+tarifas!$D$21)*datos!P5284</f>
        <v>#N/A</v>
      </c>
      <c r="V5284" t="e">
        <f t="shared" si="750"/>
        <v>#N/A</v>
      </c>
      <c r="W5284">
        <f t="shared" si="751"/>
        <v>0</v>
      </c>
    </row>
    <row r="5285" spans="1:23" x14ac:dyDescent="0.25">
      <c r="A5285">
        <f t="shared" si="744"/>
        <v>217</v>
      </c>
      <c r="B5285">
        <f t="shared" si="745"/>
        <v>8</v>
      </c>
      <c r="C5285" s="1">
        <f t="shared" si="752"/>
        <v>41859.749999987209</v>
      </c>
      <c r="D5285" s="7">
        <v>224.09090909090912</v>
      </c>
      <c r="E5285" s="7"/>
      <c r="G5285">
        <v>47.5</v>
      </c>
      <c r="H5285" s="12">
        <v>227.81278023660684</v>
      </c>
      <c r="I5285" s="13">
        <f>$D$2*tarifas!$D$12/24</f>
        <v>1.4541666666666666</v>
      </c>
      <c r="J5285" s="13" t="e">
        <f>VLOOKUP(E5285&amp;" "&amp;F5285,tarifas!$A$13:$D$20,4,FALSE)*H5285</f>
        <v>#N/A</v>
      </c>
      <c r="K5285" s="13">
        <f>IF(F5285="COD1",tarifas!$D$11*(SUMIFS($H$11:$H$8770,$F$11:$F$8770,"=COD1",$B$11:$B$8770,"="&amp;B5285)/COUNTIFS($F$11:$F$8770,"=COD1",$B$11:$B$8770,"="&amp;B5285))/COUNTIFS($A$11:$A$8770,"="&amp;A5285,$F$11:$F$8770,"=COD1"),0)</f>
        <v>0</v>
      </c>
      <c r="L5285" s="13" t="e">
        <f>(VLOOKUP(F5285,tarifas!$C$7:$D$10,2,FALSE)+tarifas!$D$21)*datos!H5285</f>
        <v>#N/A</v>
      </c>
      <c r="M5285">
        <v>7.0430600000000005</v>
      </c>
      <c r="N5285" s="13" t="e">
        <f t="shared" si="746"/>
        <v>#N/A</v>
      </c>
      <c r="O5285">
        <f t="shared" si="747"/>
        <v>7.0430600000000005</v>
      </c>
      <c r="P5285" s="12">
        <f t="shared" si="748"/>
        <v>220.76972023660684</v>
      </c>
      <c r="Q5285">
        <f t="shared" si="749"/>
        <v>0</v>
      </c>
      <c r="R5285">
        <f>$D$2*tarifas!$D$12/24</f>
        <v>1.4541666666666666</v>
      </c>
      <c r="S5285" t="e">
        <f>VLOOKUP(E5285&amp;" "&amp;F5285,tarifas!$A$13:$D$20,4,FALSE)*P5285</f>
        <v>#N/A</v>
      </c>
      <c r="T5285">
        <f>IF(F5285="COD1",tarifas!$D$11*(SUMIFS($P$11:$P$8770,$F$11:$F$8770,"=COD1",$B$11:$B$8770,"="&amp;B5285)/COUNTIFS($F$11:$F$8770,"=COD1",$B$11:$B$8770,"="&amp;B5285))/COUNTIFS($A$11:$A$8770,"="&amp;A5285,$F$11:$F$8770,"=COD1"),0)</f>
        <v>0</v>
      </c>
      <c r="U5285" t="e">
        <f>(VLOOKUP(F5285,tarifas!$C$7:$D$10,2,FALSE)+tarifas!$D$21)*datos!P5285</f>
        <v>#N/A</v>
      </c>
      <c r="V5285" t="e">
        <f t="shared" si="750"/>
        <v>#N/A</v>
      </c>
      <c r="W5285">
        <f t="shared" si="751"/>
        <v>0</v>
      </c>
    </row>
    <row r="5286" spans="1:23" x14ac:dyDescent="0.25">
      <c r="A5286">
        <f t="shared" si="744"/>
        <v>217</v>
      </c>
      <c r="B5286">
        <f t="shared" si="745"/>
        <v>8</v>
      </c>
      <c r="C5286" s="1">
        <f t="shared" si="752"/>
        <v>41859.791666653873</v>
      </c>
      <c r="D5286" s="7">
        <v>51.257575757575758</v>
      </c>
      <c r="E5286" s="7"/>
      <c r="G5286">
        <v>50.6</v>
      </c>
      <c r="H5286" s="12">
        <v>167.62635082346168</v>
      </c>
      <c r="I5286" s="13">
        <f>$D$2*tarifas!$D$12/24</f>
        <v>1.4541666666666666</v>
      </c>
      <c r="J5286" s="13" t="e">
        <f>VLOOKUP(E5286&amp;" "&amp;F5286,tarifas!$A$13:$D$20,4,FALSE)*H5286</f>
        <v>#N/A</v>
      </c>
      <c r="K5286" s="13">
        <f>IF(F5286="COD1",tarifas!$D$11*(SUMIFS($H$11:$H$8770,$F$11:$F$8770,"=COD1",$B$11:$B$8770,"="&amp;B5286)/COUNTIFS($F$11:$F$8770,"=COD1",$B$11:$B$8770,"="&amp;B5286))/COUNTIFS($A$11:$A$8770,"="&amp;A5286,$F$11:$F$8770,"=COD1"),0)</f>
        <v>0</v>
      </c>
      <c r="L5286" s="13" t="e">
        <f>(VLOOKUP(F5286,tarifas!$C$7:$D$10,2,FALSE)+tarifas!$D$21)*datos!H5286</f>
        <v>#N/A</v>
      </c>
      <c r="M5286">
        <v>0</v>
      </c>
      <c r="N5286" s="13" t="e">
        <f t="shared" si="746"/>
        <v>#N/A</v>
      </c>
      <c r="O5286">
        <f t="shared" si="747"/>
        <v>0</v>
      </c>
      <c r="P5286" s="12">
        <f t="shared" si="748"/>
        <v>167.62635082346168</v>
      </c>
      <c r="Q5286">
        <f t="shared" si="749"/>
        <v>0</v>
      </c>
      <c r="R5286">
        <f>$D$2*tarifas!$D$12/24</f>
        <v>1.4541666666666666</v>
      </c>
      <c r="S5286" t="e">
        <f>VLOOKUP(E5286&amp;" "&amp;F5286,tarifas!$A$13:$D$20,4,FALSE)*P5286</f>
        <v>#N/A</v>
      </c>
      <c r="T5286">
        <f>IF(F5286="COD1",tarifas!$D$11*(SUMIFS($P$11:$P$8770,$F$11:$F$8770,"=COD1",$B$11:$B$8770,"="&amp;B5286)/COUNTIFS($F$11:$F$8770,"=COD1",$B$11:$B$8770,"="&amp;B5286))/COUNTIFS($A$11:$A$8770,"="&amp;A5286,$F$11:$F$8770,"=COD1"),0)</f>
        <v>0</v>
      </c>
      <c r="U5286" t="e">
        <f>(VLOOKUP(F5286,tarifas!$C$7:$D$10,2,FALSE)+tarifas!$D$21)*datos!P5286</f>
        <v>#N/A</v>
      </c>
      <c r="V5286" t="e">
        <f t="shared" si="750"/>
        <v>#N/A</v>
      </c>
      <c r="W5286">
        <f t="shared" si="751"/>
        <v>0</v>
      </c>
    </row>
    <row r="5287" spans="1:23" x14ac:dyDescent="0.25">
      <c r="A5287">
        <f t="shared" si="744"/>
        <v>217</v>
      </c>
      <c r="B5287">
        <f t="shared" si="745"/>
        <v>8</v>
      </c>
      <c r="C5287" s="1">
        <f t="shared" si="752"/>
        <v>41859.833333320537</v>
      </c>
      <c r="D5287" s="7">
        <v>0</v>
      </c>
      <c r="E5287" s="7"/>
      <c r="G5287">
        <v>58.99</v>
      </c>
      <c r="H5287" s="12">
        <v>149.80952588085432</v>
      </c>
      <c r="I5287" s="13">
        <f>$D$2*tarifas!$D$12/24</f>
        <v>1.4541666666666666</v>
      </c>
      <c r="J5287" s="13" t="e">
        <f>VLOOKUP(E5287&amp;" "&amp;F5287,tarifas!$A$13:$D$20,4,FALSE)*H5287</f>
        <v>#N/A</v>
      </c>
      <c r="K5287" s="13">
        <f>IF(F5287="COD1",tarifas!$D$11*(SUMIFS($H$11:$H$8770,$F$11:$F$8770,"=COD1",$B$11:$B$8770,"="&amp;B5287)/COUNTIFS($F$11:$F$8770,"=COD1",$B$11:$B$8770,"="&amp;B5287))/COUNTIFS($A$11:$A$8770,"="&amp;A5287,$F$11:$F$8770,"=COD1"),0)</f>
        <v>0</v>
      </c>
      <c r="L5287" s="13" t="e">
        <f>(VLOOKUP(F5287,tarifas!$C$7:$D$10,2,FALSE)+tarifas!$D$21)*datos!H5287</f>
        <v>#N/A</v>
      </c>
      <c r="M5287">
        <v>0</v>
      </c>
      <c r="N5287" s="13" t="e">
        <f t="shared" si="746"/>
        <v>#N/A</v>
      </c>
      <c r="O5287">
        <f t="shared" si="747"/>
        <v>0</v>
      </c>
      <c r="P5287" s="12">
        <f t="shared" si="748"/>
        <v>149.80952588085432</v>
      </c>
      <c r="Q5287">
        <f t="shared" si="749"/>
        <v>0</v>
      </c>
      <c r="R5287">
        <f>$D$2*tarifas!$D$12/24</f>
        <v>1.4541666666666666</v>
      </c>
      <c r="S5287" t="e">
        <f>VLOOKUP(E5287&amp;" "&amp;F5287,tarifas!$A$13:$D$20,4,FALSE)*P5287</f>
        <v>#N/A</v>
      </c>
      <c r="T5287">
        <f>IF(F5287="COD1",tarifas!$D$11*(SUMIFS($P$11:$P$8770,$F$11:$F$8770,"=COD1",$B$11:$B$8770,"="&amp;B5287)/COUNTIFS($F$11:$F$8770,"=COD1",$B$11:$B$8770,"="&amp;B5287))/COUNTIFS($A$11:$A$8770,"="&amp;A5287,$F$11:$F$8770,"=COD1"),0)</f>
        <v>0</v>
      </c>
      <c r="U5287" t="e">
        <f>(VLOOKUP(F5287,tarifas!$C$7:$D$10,2,FALSE)+tarifas!$D$21)*datos!P5287</f>
        <v>#N/A</v>
      </c>
      <c r="V5287" t="e">
        <f t="shared" si="750"/>
        <v>#N/A</v>
      </c>
      <c r="W5287">
        <f t="shared" si="751"/>
        <v>0</v>
      </c>
    </row>
    <row r="5288" spans="1:23" x14ac:dyDescent="0.25">
      <c r="A5288">
        <f t="shared" si="744"/>
        <v>217</v>
      </c>
      <c r="B5288">
        <f t="shared" si="745"/>
        <v>8</v>
      </c>
      <c r="C5288" s="1">
        <f t="shared" si="752"/>
        <v>41859.874999987202</v>
      </c>
      <c r="D5288" s="7">
        <v>0</v>
      </c>
      <c r="E5288" s="7"/>
      <c r="G5288">
        <v>60.85</v>
      </c>
      <c r="H5288" s="12">
        <v>144.6972139540635</v>
      </c>
      <c r="I5288" s="13">
        <f>$D$2*tarifas!$D$12/24</f>
        <v>1.4541666666666666</v>
      </c>
      <c r="J5288" s="13" t="e">
        <f>VLOOKUP(E5288&amp;" "&amp;F5288,tarifas!$A$13:$D$20,4,FALSE)*H5288</f>
        <v>#N/A</v>
      </c>
      <c r="K5288" s="13">
        <f>IF(F5288="COD1",tarifas!$D$11*(SUMIFS($H$11:$H$8770,$F$11:$F$8770,"=COD1",$B$11:$B$8770,"="&amp;B5288)/COUNTIFS($F$11:$F$8770,"=COD1",$B$11:$B$8770,"="&amp;B5288))/COUNTIFS($A$11:$A$8770,"="&amp;A5288,$F$11:$F$8770,"=COD1"),0)</f>
        <v>0</v>
      </c>
      <c r="L5288" s="13" t="e">
        <f>(VLOOKUP(F5288,tarifas!$C$7:$D$10,2,FALSE)+tarifas!$D$21)*datos!H5288</f>
        <v>#N/A</v>
      </c>
      <c r="M5288">
        <v>0</v>
      </c>
      <c r="N5288" s="13" t="e">
        <f t="shared" si="746"/>
        <v>#N/A</v>
      </c>
      <c r="O5288">
        <f t="shared" si="747"/>
        <v>0</v>
      </c>
      <c r="P5288" s="12">
        <f t="shared" si="748"/>
        <v>144.6972139540635</v>
      </c>
      <c r="Q5288">
        <f t="shared" si="749"/>
        <v>0</v>
      </c>
      <c r="R5288">
        <f>$D$2*tarifas!$D$12/24</f>
        <v>1.4541666666666666</v>
      </c>
      <c r="S5288" t="e">
        <f>VLOOKUP(E5288&amp;" "&amp;F5288,tarifas!$A$13:$D$20,4,FALSE)*P5288</f>
        <v>#N/A</v>
      </c>
      <c r="T5288">
        <f>IF(F5288="COD1",tarifas!$D$11*(SUMIFS($P$11:$P$8770,$F$11:$F$8770,"=COD1",$B$11:$B$8770,"="&amp;B5288)/COUNTIFS($F$11:$F$8770,"=COD1",$B$11:$B$8770,"="&amp;B5288))/COUNTIFS($A$11:$A$8770,"="&amp;A5288,$F$11:$F$8770,"=COD1"),0)</f>
        <v>0</v>
      </c>
      <c r="U5288" t="e">
        <f>(VLOOKUP(F5288,tarifas!$C$7:$D$10,2,FALSE)+tarifas!$D$21)*datos!P5288</f>
        <v>#N/A</v>
      </c>
      <c r="V5288" t="e">
        <f t="shared" si="750"/>
        <v>#N/A</v>
      </c>
      <c r="W5288">
        <f t="shared" si="751"/>
        <v>0</v>
      </c>
    </row>
    <row r="5289" spans="1:23" x14ac:dyDescent="0.25">
      <c r="A5289">
        <f t="shared" si="744"/>
        <v>217</v>
      </c>
      <c r="B5289">
        <f t="shared" si="745"/>
        <v>8</v>
      </c>
      <c r="C5289" s="1">
        <f t="shared" si="752"/>
        <v>41859.916666653866</v>
      </c>
      <c r="D5289" s="7">
        <v>0</v>
      </c>
      <c r="E5289" s="7"/>
      <c r="G5289">
        <v>57.05</v>
      </c>
      <c r="H5289" s="12">
        <v>143.08992676260272</v>
      </c>
      <c r="I5289" s="13">
        <f>$D$2*tarifas!$D$12/24</f>
        <v>1.4541666666666666</v>
      </c>
      <c r="J5289" s="13" t="e">
        <f>VLOOKUP(E5289&amp;" "&amp;F5289,tarifas!$A$13:$D$20,4,FALSE)*H5289</f>
        <v>#N/A</v>
      </c>
      <c r="K5289" s="13">
        <f>IF(F5289="COD1",tarifas!$D$11*(SUMIFS($H$11:$H$8770,$F$11:$F$8770,"=COD1",$B$11:$B$8770,"="&amp;B5289)/COUNTIFS($F$11:$F$8770,"=COD1",$B$11:$B$8770,"="&amp;B5289))/COUNTIFS($A$11:$A$8770,"="&amp;A5289,$F$11:$F$8770,"=COD1"),0)</f>
        <v>0</v>
      </c>
      <c r="L5289" s="13" t="e">
        <f>(VLOOKUP(F5289,tarifas!$C$7:$D$10,2,FALSE)+tarifas!$D$21)*datos!H5289</f>
        <v>#N/A</v>
      </c>
      <c r="M5289">
        <v>0</v>
      </c>
      <c r="N5289" s="13" t="e">
        <f t="shared" si="746"/>
        <v>#N/A</v>
      </c>
      <c r="O5289">
        <f t="shared" si="747"/>
        <v>0</v>
      </c>
      <c r="P5289" s="12">
        <f t="shared" si="748"/>
        <v>143.08992676260272</v>
      </c>
      <c r="Q5289">
        <f t="shared" si="749"/>
        <v>0</v>
      </c>
      <c r="R5289">
        <f>$D$2*tarifas!$D$12/24</f>
        <v>1.4541666666666666</v>
      </c>
      <c r="S5289" t="e">
        <f>VLOOKUP(E5289&amp;" "&amp;F5289,tarifas!$A$13:$D$20,4,FALSE)*P5289</f>
        <v>#N/A</v>
      </c>
      <c r="T5289">
        <f>IF(F5289="COD1",tarifas!$D$11*(SUMIFS($P$11:$P$8770,$F$11:$F$8770,"=COD1",$B$11:$B$8770,"="&amp;B5289)/COUNTIFS($F$11:$F$8770,"=COD1",$B$11:$B$8770,"="&amp;B5289))/COUNTIFS($A$11:$A$8770,"="&amp;A5289,$F$11:$F$8770,"=COD1"),0)</f>
        <v>0</v>
      </c>
      <c r="U5289" t="e">
        <f>(VLOOKUP(F5289,tarifas!$C$7:$D$10,2,FALSE)+tarifas!$D$21)*datos!P5289</f>
        <v>#N/A</v>
      </c>
      <c r="V5289" t="e">
        <f t="shared" si="750"/>
        <v>#N/A</v>
      </c>
      <c r="W5289">
        <f t="shared" si="751"/>
        <v>0</v>
      </c>
    </row>
    <row r="5290" spans="1:23" x14ac:dyDescent="0.25">
      <c r="A5290">
        <f t="shared" si="744"/>
        <v>217</v>
      </c>
      <c r="B5290">
        <f t="shared" si="745"/>
        <v>8</v>
      </c>
      <c r="C5290" s="1">
        <f t="shared" si="752"/>
        <v>41859.95833332053</v>
      </c>
      <c r="D5290" s="7">
        <v>0</v>
      </c>
      <c r="E5290" s="7"/>
      <c r="G5290">
        <v>54.87</v>
      </c>
      <c r="H5290" s="12">
        <v>139.60828387990068</v>
      </c>
      <c r="I5290" s="13">
        <f>$D$2*tarifas!$D$12/24</f>
        <v>1.4541666666666666</v>
      </c>
      <c r="J5290" s="13" t="e">
        <f>VLOOKUP(E5290&amp;" "&amp;F5290,tarifas!$A$13:$D$20,4,FALSE)*H5290</f>
        <v>#N/A</v>
      </c>
      <c r="K5290" s="13">
        <f>IF(F5290="COD1",tarifas!$D$11*(SUMIFS($H$11:$H$8770,$F$11:$F$8770,"=COD1",$B$11:$B$8770,"="&amp;B5290)/COUNTIFS($F$11:$F$8770,"=COD1",$B$11:$B$8770,"="&amp;B5290))/COUNTIFS($A$11:$A$8770,"="&amp;A5290,$F$11:$F$8770,"=COD1"),0)</f>
        <v>0</v>
      </c>
      <c r="L5290" s="13" t="e">
        <f>(VLOOKUP(F5290,tarifas!$C$7:$D$10,2,FALSE)+tarifas!$D$21)*datos!H5290</f>
        <v>#N/A</v>
      </c>
      <c r="M5290">
        <v>0</v>
      </c>
      <c r="N5290" s="13" t="e">
        <f t="shared" si="746"/>
        <v>#N/A</v>
      </c>
      <c r="O5290">
        <f t="shared" si="747"/>
        <v>0</v>
      </c>
      <c r="P5290" s="12">
        <f t="shared" si="748"/>
        <v>139.60828387990068</v>
      </c>
      <c r="Q5290">
        <f t="shared" si="749"/>
        <v>0</v>
      </c>
      <c r="R5290">
        <f>$D$2*tarifas!$D$12/24</f>
        <v>1.4541666666666666</v>
      </c>
      <c r="S5290" t="e">
        <f>VLOOKUP(E5290&amp;" "&amp;F5290,tarifas!$A$13:$D$20,4,FALSE)*P5290</f>
        <v>#N/A</v>
      </c>
      <c r="T5290">
        <f>IF(F5290="COD1",tarifas!$D$11*(SUMIFS($P$11:$P$8770,$F$11:$F$8770,"=COD1",$B$11:$B$8770,"="&amp;B5290)/COUNTIFS($F$11:$F$8770,"=COD1",$B$11:$B$8770,"="&amp;B5290))/COUNTIFS($A$11:$A$8770,"="&amp;A5290,$F$11:$F$8770,"=COD1"),0)</f>
        <v>0</v>
      </c>
      <c r="U5290" t="e">
        <f>(VLOOKUP(F5290,tarifas!$C$7:$D$10,2,FALSE)+tarifas!$D$21)*datos!P5290</f>
        <v>#N/A</v>
      </c>
      <c r="V5290" t="e">
        <f t="shared" si="750"/>
        <v>#N/A</v>
      </c>
      <c r="W5290">
        <f t="shared" si="751"/>
        <v>0</v>
      </c>
    </row>
    <row r="5291" spans="1:23" x14ac:dyDescent="0.25">
      <c r="A5291">
        <f t="shared" si="744"/>
        <v>218</v>
      </c>
      <c r="B5291">
        <f t="shared" si="745"/>
        <v>8</v>
      </c>
      <c r="C5291" s="1">
        <f t="shared" si="752"/>
        <v>41859.999999987194</v>
      </c>
      <c r="D5291" s="7">
        <v>0</v>
      </c>
      <c r="E5291" s="7"/>
      <c r="G5291">
        <v>50</v>
      </c>
      <c r="H5291" s="12">
        <v>137.77194479848762</v>
      </c>
      <c r="I5291" s="13">
        <f>$D$2*tarifas!$D$12/24</f>
        <v>1.4541666666666666</v>
      </c>
      <c r="J5291" s="13" t="e">
        <f>VLOOKUP(E5291&amp;" "&amp;F5291,tarifas!$A$13:$D$20,4,FALSE)*H5291</f>
        <v>#N/A</v>
      </c>
      <c r="K5291" s="13">
        <f>IF(F5291="COD1",tarifas!$D$11*(SUMIFS($H$11:$H$8770,$F$11:$F$8770,"=COD1",$B$11:$B$8770,"="&amp;B5291)/COUNTIFS($F$11:$F$8770,"=COD1",$B$11:$B$8770,"="&amp;B5291))/COUNTIFS($A$11:$A$8770,"="&amp;A5291,$F$11:$F$8770,"=COD1"),0)</f>
        <v>0</v>
      </c>
      <c r="L5291" s="13" t="e">
        <f>(VLOOKUP(F5291,tarifas!$C$7:$D$10,2,FALSE)+tarifas!$D$21)*datos!H5291</f>
        <v>#N/A</v>
      </c>
      <c r="M5291">
        <v>0</v>
      </c>
      <c r="N5291" s="13" t="e">
        <f t="shared" si="746"/>
        <v>#N/A</v>
      </c>
      <c r="O5291">
        <f t="shared" si="747"/>
        <v>0</v>
      </c>
      <c r="P5291" s="12">
        <f t="shared" si="748"/>
        <v>137.77194479848762</v>
      </c>
      <c r="Q5291">
        <f t="shared" si="749"/>
        <v>0</v>
      </c>
      <c r="R5291">
        <f>$D$2*tarifas!$D$12/24</f>
        <v>1.4541666666666666</v>
      </c>
      <c r="S5291" t="e">
        <f>VLOOKUP(E5291&amp;" "&amp;F5291,tarifas!$A$13:$D$20,4,FALSE)*P5291</f>
        <v>#N/A</v>
      </c>
      <c r="T5291">
        <f>IF(F5291="COD1",tarifas!$D$11*(SUMIFS($P$11:$P$8770,$F$11:$F$8770,"=COD1",$B$11:$B$8770,"="&amp;B5291)/COUNTIFS($F$11:$F$8770,"=COD1",$B$11:$B$8770,"="&amp;B5291))/COUNTIFS($A$11:$A$8770,"="&amp;A5291,$F$11:$F$8770,"=COD1"),0)</f>
        <v>0</v>
      </c>
      <c r="U5291" t="e">
        <f>(VLOOKUP(F5291,tarifas!$C$7:$D$10,2,FALSE)+tarifas!$D$21)*datos!P5291</f>
        <v>#N/A</v>
      </c>
      <c r="V5291" t="e">
        <f t="shared" si="750"/>
        <v>#N/A</v>
      </c>
      <c r="W5291">
        <f t="shared" si="751"/>
        <v>0</v>
      </c>
    </row>
    <row r="5292" spans="1:23" x14ac:dyDescent="0.25">
      <c r="A5292">
        <f t="shared" si="744"/>
        <v>218</v>
      </c>
      <c r="B5292">
        <f t="shared" si="745"/>
        <v>8</v>
      </c>
      <c r="C5292" s="1">
        <f t="shared" si="752"/>
        <v>41860.041666653859</v>
      </c>
      <c r="D5292" s="7">
        <v>0</v>
      </c>
      <c r="E5292" s="7"/>
      <c r="G5292">
        <v>45.4</v>
      </c>
      <c r="H5292" s="12">
        <v>136.97191097797025</v>
      </c>
      <c r="I5292" s="13">
        <f>$D$2*tarifas!$D$12/24</f>
        <v>1.4541666666666666</v>
      </c>
      <c r="J5292" s="13" t="e">
        <f>VLOOKUP(E5292&amp;" "&amp;F5292,tarifas!$A$13:$D$20,4,FALSE)*H5292</f>
        <v>#N/A</v>
      </c>
      <c r="K5292" s="13">
        <f>IF(F5292="COD1",tarifas!$D$11*(SUMIFS($H$11:$H$8770,$F$11:$F$8770,"=COD1",$B$11:$B$8770,"="&amp;B5292)/COUNTIFS($F$11:$F$8770,"=COD1",$B$11:$B$8770,"="&amp;B5292))/COUNTIFS($A$11:$A$8770,"="&amp;A5292,$F$11:$F$8770,"=COD1"),0)</f>
        <v>0</v>
      </c>
      <c r="L5292" s="13" t="e">
        <f>(VLOOKUP(F5292,tarifas!$C$7:$D$10,2,FALSE)+tarifas!$D$21)*datos!H5292</f>
        <v>#N/A</v>
      </c>
      <c r="M5292">
        <v>0</v>
      </c>
      <c r="N5292" s="13" t="e">
        <f t="shared" si="746"/>
        <v>#N/A</v>
      </c>
      <c r="O5292">
        <f t="shared" si="747"/>
        <v>0</v>
      </c>
      <c r="P5292" s="12">
        <f t="shared" si="748"/>
        <v>136.97191097797025</v>
      </c>
      <c r="Q5292">
        <f t="shared" si="749"/>
        <v>0</v>
      </c>
      <c r="R5292">
        <f>$D$2*tarifas!$D$12/24</f>
        <v>1.4541666666666666</v>
      </c>
      <c r="S5292" t="e">
        <f>VLOOKUP(E5292&amp;" "&amp;F5292,tarifas!$A$13:$D$20,4,FALSE)*P5292</f>
        <v>#N/A</v>
      </c>
      <c r="T5292">
        <f>IF(F5292="COD1",tarifas!$D$11*(SUMIFS($P$11:$P$8770,$F$11:$F$8770,"=COD1",$B$11:$B$8770,"="&amp;B5292)/COUNTIFS($F$11:$F$8770,"=COD1",$B$11:$B$8770,"="&amp;B5292))/COUNTIFS($A$11:$A$8770,"="&amp;A5292,$F$11:$F$8770,"=COD1"),0)</f>
        <v>0</v>
      </c>
      <c r="U5292" t="e">
        <f>(VLOOKUP(F5292,tarifas!$C$7:$D$10,2,FALSE)+tarifas!$D$21)*datos!P5292</f>
        <v>#N/A</v>
      </c>
      <c r="V5292" t="e">
        <f t="shared" si="750"/>
        <v>#N/A</v>
      </c>
      <c r="W5292">
        <f t="shared" si="751"/>
        <v>0</v>
      </c>
    </row>
    <row r="5293" spans="1:23" x14ac:dyDescent="0.25">
      <c r="A5293">
        <f t="shared" si="744"/>
        <v>218</v>
      </c>
      <c r="B5293">
        <f t="shared" si="745"/>
        <v>8</v>
      </c>
      <c r="C5293" s="1">
        <f t="shared" si="752"/>
        <v>41860.083333320523</v>
      </c>
      <c r="D5293" s="7">
        <v>0</v>
      </c>
      <c r="E5293" s="7"/>
      <c r="G5293">
        <v>46.54</v>
      </c>
      <c r="H5293" s="12">
        <v>134.711727778186</v>
      </c>
      <c r="I5293" s="13">
        <f>$D$2*tarifas!$D$12/24</f>
        <v>1.4541666666666666</v>
      </c>
      <c r="J5293" s="13" t="e">
        <f>VLOOKUP(E5293&amp;" "&amp;F5293,tarifas!$A$13:$D$20,4,FALSE)*H5293</f>
        <v>#N/A</v>
      </c>
      <c r="K5293" s="13">
        <f>IF(F5293="COD1",tarifas!$D$11*(SUMIFS($H$11:$H$8770,$F$11:$F$8770,"=COD1",$B$11:$B$8770,"="&amp;B5293)/COUNTIFS($F$11:$F$8770,"=COD1",$B$11:$B$8770,"="&amp;B5293))/COUNTIFS($A$11:$A$8770,"="&amp;A5293,$F$11:$F$8770,"=COD1"),0)</f>
        <v>0</v>
      </c>
      <c r="L5293" s="13" t="e">
        <f>(VLOOKUP(F5293,tarifas!$C$7:$D$10,2,FALSE)+tarifas!$D$21)*datos!H5293</f>
        <v>#N/A</v>
      </c>
      <c r="M5293">
        <v>0</v>
      </c>
      <c r="N5293" s="13" t="e">
        <f t="shared" si="746"/>
        <v>#N/A</v>
      </c>
      <c r="O5293">
        <f t="shared" si="747"/>
        <v>0</v>
      </c>
      <c r="P5293" s="12">
        <f t="shared" si="748"/>
        <v>134.711727778186</v>
      </c>
      <c r="Q5293">
        <f t="shared" si="749"/>
        <v>0</v>
      </c>
      <c r="R5293">
        <f>$D$2*tarifas!$D$12/24</f>
        <v>1.4541666666666666</v>
      </c>
      <c r="S5293" t="e">
        <f>VLOOKUP(E5293&amp;" "&amp;F5293,tarifas!$A$13:$D$20,4,FALSE)*P5293</f>
        <v>#N/A</v>
      </c>
      <c r="T5293">
        <f>IF(F5293="COD1",tarifas!$D$11*(SUMIFS($P$11:$P$8770,$F$11:$F$8770,"=COD1",$B$11:$B$8770,"="&amp;B5293)/COUNTIFS($F$11:$F$8770,"=COD1",$B$11:$B$8770,"="&amp;B5293))/COUNTIFS($A$11:$A$8770,"="&amp;A5293,$F$11:$F$8770,"=COD1"),0)</f>
        <v>0</v>
      </c>
      <c r="U5293" t="e">
        <f>(VLOOKUP(F5293,tarifas!$C$7:$D$10,2,FALSE)+tarifas!$D$21)*datos!P5293</f>
        <v>#N/A</v>
      </c>
      <c r="V5293" t="e">
        <f t="shared" si="750"/>
        <v>#N/A</v>
      </c>
      <c r="W5293">
        <f t="shared" si="751"/>
        <v>0</v>
      </c>
    </row>
    <row r="5294" spans="1:23" x14ac:dyDescent="0.25">
      <c r="A5294">
        <f t="shared" si="744"/>
        <v>218</v>
      </c>
      <c r="B5294">
        <f t="shared" si="745"/>
        <v>8</v>
      </c>
      <c r="C5294" s="1">
        <f t="shared" si="752"/>
        <v>41860.124999987187</v>
      </c>
      <c r="D5294" s="7">
        <v>0</v>
      </c>
      <c r="E5294" s="7"/>
      <c r="G5294">
        <v>45.4</v>
      </c>
      <c r="H5294" s="12">
        <v>134.19232884425392</v>
      </c>
      <c r="I5294" s="13">
        <f>$D$2*tarifas!$D$12/24</f>
        <v>1.4541666666666666</v>
      </c>
      <c r="J5294" s="13" t="e">
        <f>VLOOKUP(E5294&amp;" "&amp;F5294,tarifas!$A$13:$D$20,4,FALSE)*H5294</f>
        <v>#N/A</v>
      </c>
      <c r="K5294" s="13">
        <f>IF(F5294="COD1",tarifas!$D$11*(SUMIFS($H$11:$H$8770,$F$11:$F$8770,"=COD1",$B$11:$B$8770,"="&amp;B5294)/COUNTIFS($F$11:$F$8770,"=COD1",$B$11:$B$8770,"="&amp;B5294))/COUNTIFS($A$11:$A$8770,"="&amp;A5294,$F$11:$F$8770,"=COD1"),0)</f>
        <v>0</v>
      </c>
      <c r="L5294" s="13" t="e">
        <f>(VLOOKUP(F5294,tarifas!$C$7:$D$10,2,FALSE)+tarifas!$D$21)*datos!H5294</f>
        <v>#N/A</v>
      </c>
      <c r="M5294">
        <v>0</v>
      </c>
      <c r="N5294" s="13" t="e">
        <f t="shared" si="746"/>
        <v>#N/A</v>
      </c>
      <c r="O5294">
        <f t="shared" si="747"/>
        <v>0</v>
      </c>
      <c r="P5294" s="12">
        <f t="shared" si="748"/>
        <v>134.19232884425392</v>
      </c>
      <c r="Q5294">
        <f t="shared" si="749"/>
        <v>0</v>
      </c>
      <c r="R5294">
        <f>$D$2*tarifas!$D$12/24</f>
        <v>1.4541666666666666</v>
      </c>
      <c r="S5294" t="e">
        <f>VLOOKUP(E5294&amp;" "&amp;F5294,tarifas!$A$13:$D$20,4,FALSE)*P5294</f>
        <v>#N/A</v>
      </c>
      <c r="T5294">
        <f>IF(F5294="COD1",tarifas!$D$11*(SUMIFS($P$11:$P$8770,$F$11:$F$8770,"=COD1",$B$11:$B$8770,"="&amp;B5294)/COUNTIFS($F$11:$F$8770,"=COD1",$B$11:$B$8770,"="&amp;B5294))/COUNTIFS($A$11:$A$8770,"="&amp;A5294,$F$11:$F$8770,"=COD1"),0)</f>
        <v>0</v>
      </c>
      <c r="U5294" t="e">
        <f>(VLOOKUP(F5294,tarifas!$C$7:$D$10,2,FALSE)+tarifas!$D$21)*datos!P5294</f>
        <v>#N/A</v>
      </c>
      <c r="V5294" t="e">
        <f t="shared" si="750"/>
        <v>#N/A</v>
      </c>
      <c r="W5294">
        <f t="shared" si="751"/>
        <v>0</v>
      </c>
    </row>
    <row r="5295" spans="1:23" x14ac:dyDescent="0.25">
      <c r="A5295">
        <f t="shared" si="744"/>
        <v>218</v>
      </c>
      <c r="B5295">
        <f t="shared" si="745"/>
        <v>8</v>
      </c>
      <c r="C5295" s="1">
        <f t="shared" si="752"/>
        <v>41860.166666653851</v>
      </c>
      <c r="D5295" s="7">
        <v>0</v>
      </c>
      <c r="E5295" s="7"/>
      <c r="G5295">
        <v>45.4</v>
      </c>
      <c r="H5295" s="12">
        <v>133.43290104309304</v>
      </c>
      <c r="I5295" s="13">
        <f>$D$2*tarifas!$D$12/24</f>
        <v>1.4541666666666666</v>
      </c>
      <c r="J5295" s="13" t="e">
        <f>VLOOKUP(E5295&amp;" "&amp;F5295,tarifas!$A$13:$D$20,4,FALSE)*H5295</f>
        <v>#N/A</v>
      </c>
      <c r="K5295" s="13">
        <f>IF(F5295="COD1",tarifas!$D$11*(SUMIFS($H$11:$H$8770,$F$11:$F$8770,"=COD1",$B$11:$B$8770,"="&amp;B5295)/COUNTIFS($F$11:$F$8770,"=COD1",$B$11:$B$8770,"="&amp;B5295))/COUNTIFS($A$11:$A$8770,"="&amp;A5295,$F$11:$F$8770,"=COD1"),0)</f>
        <v>0</v>
      </c>
      <c r="L5295" s="13" t="e">
        <f>(VLOOKUP(F5295,tarifas!$C$7:$D$10,2,FALSE)+tarifas!$D$21)*datos!H5295</f>
        <v>#N/A</v>
      </c>
      <c r="M5295">
        <v>0</v>
      </c>
      <c r="N5295" s="13" t="e">
        <f t="shared" si="746"/>
        <v>#N/A</v>
      </c>
      <c r="O5295">
        <f t="shared" si="747"/>
        <v>0</v>
      </c>
      <c r="P5295" s="12">
        <f t="shared" si="748"/>
        <v>133.43290104309304</v>
      </c>
      <c r="Q5295">
        <f t="shared" si="749"/>
        <v>0</v>
      </c>
      <c r="R5295">
        <f>$D$2*tarifas!$D$12/24</f>
        <v>1.4541666666666666</v>
      </c>
      <c r="S5295" t="e">
        <f>VLOOKUP(E5295&amp;" "&amp;F5295,tarifas!$A$13:$D$20,4,FALSE)*P5295</f>
        <v>#N/A</v>
      </c>
      <c r="T5295">
        <f>IF(F5295="COD1",tarifas!$D$11*(SUMIFS($P$11:$P$8770,$F$11:$F$8770,"=COD1",$B$11:$B$8770,"="&amp;B5295)/COUNTIFS($F$11:$F$8770,"=COD1",$B$11:$B$8770,"="&amp;B5295))/COUNTIFS($A$11:$A$8770,"="&amp;A5295,$F$11:$F$8770,"=COD1"),0)</f>
        <v>0</v>
      </c>
      <c r="U5295" t="e">
        <f>(VLOOKUP(F5295,tarifas!$C$7:$D$10,2,FALSE)+tarifas!$D$21)*datos!P5295</f>
        <v>#N/A</v>
      </c>
      <c r="V5295" t="e">
        <f t="shared" si="750"/>
        <v>#N/A</v>
      </c>
      <c r="W5295">
        <f t="shared" si="751"/>
        <v>0</v>
      </c>
    </row>
    <row r="5296" spans="1:23" x14ac:dyDescent="0.25">
      <c r="A5296">
        <f t="shared" si="744"/>
        <v>218</v>
      </c>
      <c r="B5296">
        <f t="shared" si="745"/>
        <v>8</v>
      </c>
      <c r="C5296" s="1">
        <f t="shared" si="752"/>
        <v>41860.208333320516</v>
      </c>
      <c r="D5296" s="7">
        <v>0</v>
      </c>
      <c r="E5296" s="7"/>
      <c r="G5296">
        <v>47.51</v>
      </c>
      <c r="H5296" s="12">
        <v>131.91423406152495</v>
      </c>
      <c r="I5296" s="13">
        <f>$D$2*tarifas!$D$12/24</f>
        <v>1.4541666666666666</v>
      </c>
      <c r="J5296" s="13" t="e">
        <f>VLOOKUP(E5296&amp;" "&amp;F5296,tarifas!$A$13:$D$20,4,FALSE)*H5296</f>
        <v>#N/A</v>
      </c>
      <c r="K5296" s="13">
        <f>IF(F5296="COD1",tarifas!$D$11*(SUMIFS($H$11:$H$8770,$F$11:$F$8770,"=COD1",$B$11:$B$8770,"="&amp;B5296)/COUNTIFS($F$11:$F$8770,"=COD1",$B$11:$B$8770,"="&amp;B5296))/COUNTIFS($A$11:$A$8770,"="&amp;A5296,$F$11:$F$8770,"=COD1"),0)</f>
        <v>0</v>
      </c>
      <c r="L5296" s="13" t="e">
        <f>(VLOOKUP(F5296,tarifas!$C$7:$D$10,2,FALSE)+tarifas!$D$21)*datos!H5296</f>
        <v>#N/A</v>
      </c>
      <c r="M5296">
        <v>1.3693299999999999</v>
      </c>
      <c r="N5296" s="13" t="e">
        <f t="shared" si="746"/>
        <v>#N/A</v>
      </c>
      <c r="O5296">
        <f t="shared" si="747"/>
        <v>1.3693299999999999</v>
      </c>
      <c r="P5296" s="12">
        <f t="shared" si="748"/>
        <v>130.54490406152496</v>
      </c>
      <c r="Q5296">
        <f t="shared" si="749"/>
        <v>0</v>
      </c>
      <c r="R5296">
        <f>$D$2*tarifas!$D$12/24</f>
        <v>1.4541666666666666</v>
      </c>
      <c r="S5296" t="e">
        <f>VLOOKUP(E5296&amp;" "&amp;F5296,tarifas!$A$13:$D$20,4,FALSE)*P5296</f>
        <v>#N/A</v>
      </c>
      <c r="T5296">
        <f>IF(F5296="COD1",tarifas!$D$11*(SUMIFS($P$11:$P$8770,$F$11:$F$8770,"=COD1",$B$11:$B$8770,"="&amp;B5296)/COUNTIFS($F$11:$F$8770,"=COD1",$B$11:$B$8770,"="&amp;B5296))/COUNTIFS($A$11:$A$8770,"="&amp;A5296,$F$11:$F$8770,"=COD1"),0)</f>
        <v>0</v>
      </c>
      <c r="U5296" t="e">
        <f>(VLOOKUP(F5296,tarifas!$C$7:$D$10,2,FALSE)+tarifas!$D$21)*datos!P5296</f>
        <v>#N/A</v>
      </c>
      <c r="V5296" t="e">
        <f t="shared" si="750"/>
        <v>#N/A</v>
      </c>
      <c r="W5296">
        <f t="shared" si="751"/>
        <v>0</v>
      </c>
    </row>
    <row r="5297" spans="1:23" x14ac:dyDescent="0.25">
      <c r="A5297">
        <f t="shared" si="744"/>
        <v>218</v>
      </c>
      <c r="B5297">
        <f t="shared" si="745"/>
        <v>8</v>
      </c>
      <c r="C5297" s="1">
        <f t="shared" si="752"/>
        <v>41860.24999998718</v>
      </c>
      <c r="D5297" s="7">
        <v>0</v>
      </c>
      <c r="E5297" s="7"/>
      <c r="G5297">
        <v>47.53</v>
      </c>
      <c r="H5297" s="12">
        <v>115.82135840079735</v>
      </c>
      <c r="I5297" s="13">
        <f>$D$2*tarifas!$D$12/24</f>
        <v>1.4541666666666666</v>
      </c>
      <c r="J5297" s="13" t="e">
        <f>VLOOKUP(E5297&amp;" "&amp;F5297,tarifas!$A$13:$D$20,4,FALSE)*H5297</f>
        <v>#N/A</v>
      </c>
      <c r="K5297" s="13">
        <f>IF(F5297="COD1",tarifas!$D$11*(SUMIFS($H$11:$H$8770,$F$11:$F$8770,"=COD1",$B$11:$B$8770,"="&amp;B5297)/COUNTIFS($F$11:$F$8770,"=COD1",$B$11:$B$8770,"="&amp;B5297))/COUNTIFS($A$11:$A$8770,"="&amp;A5297,$F$11:$F$8770,"=COD1"),0)</f>
        <v>0</v>
      </c>
      <c r="L5297" s="13" t="e">
        <f>(VLOOKUP(F5297,tarifas!$C$7:$D$10,2,FALSE)+tarifas!$D$21)*datos!H5297</f>
        <v>#N/A</v>
      </c>
      <c r="M5297">
        <v>18.870459999999998</v>
      </c>
      <c r="N5297" s="13" t="e">
        <f t="shared" si="746"/>
        <v>#N/A</v>
      </c>
      <c r="O5297">
        <f t="shared" si="747"/>
        <v>18.870459999999998</v>
      </c>
      <c r="P5297" s="12">
        <f t="shared" si="748"/>
        <v>96.950898400797357</v>
      </c>
      <c r="Q5297">
        <f t="shared" si="749"/>
        <v>0</v>
      </c>
      <c r="R5297">
        <f>$D$2*tarifas!$D$12/24</f>
        <v>1.4541666666666666</v>
      </c>
      <c r="S5297" t="e">
        <f>VLOOKUP(E5297&amp;" "&amp;F5297,tarifas!$A$13:$D$20,4,FALSE)*P5297</f>
        <v>#N/A</v>
      </c>
      <c r="T5297">
        <f>IF(F5297="COD1",tarifas!$D$11*(SUMIFS($P$11:$P$8770,$F$11:$F$8770,"=COD1",$B$11:$B$8770,"="&amp;B5297)/COUNTIFS($F$11:$F$8770,"=COD1",$B$11:$B$8770,"="&amp;B5297))/COUNTIFS($A$11:$A$8770,"="&amp;A5297,$F$11:$F$8770,"=COD1"),0)</f>
        <v>0</v>
      </c>
      <c r="U5297" t="e">
        <f>(VLOOKUP(F5297,tarifas!$C$7:$D$10,2,FALSE)+tarifas!$D$21)*datos!P5297</f>
        <v>#N/A</v>
      </c>
      <c r="V5297" t="e">
        <f t="shared" si="750"/>
        <v>#N/A</v>
      </c>
      <c r="W5297">
        <f t="shared" si="751"/>
        <v>0</v>
      </c>
    </row>
    <row r="5298" spans="1:23" x14ac:dyDescent="0.25">
      <c r="A5298">
        <f t="shared" si="744"/>
        <v>218</v>
      </c>
      <c r="B5298">
        <f t="shared" si="745"/>
        <v>8</v>
      </c>
      <c r="C5298" s="1">
        <f t="shared" si="752"/>
        <v>41860.291666653844</v>
      </c>
      <c r="D5298" s="7">
        <v>57.18181818181818</v>
      </c>
      <c r="E5298" s="7"/>
      <c r="G5298">
        <v>48.73</v>
      </c>
      <c r="H5298" s="12">
        <v>114.87792346240609</v>
      </c>
      <c r="I5298" s="13">
        <f>$D$2*tarifas!$D$12/24</f>
        <v>1.4541666666666666</v>
      </c>
      <c r="J5298" s="13" t="e">
        <f>VLOOKUP(E5298&amp;" "&amp;F5298,tarifas!$A$13:$D$20,4,FALSE)*H5298</f>
        <v>#N/A</v>
      </c>
      <c r="K5298" s="13">
        <f>IF(F5298="COD1",tarifas!$D$11*(SUMIFS($H$11:$H$8770,$F$11:$F$8770,"=COD1",$B$11:$B$8770,"="&amp;B5298)/COUNTIFS($F$11:$F$8770,"=COD1",$B$11:$B$8770,"="&amp;B5298))/COUNTIFS($A$11:$A$8770,"="&amp;A5298,$F$11:$F$8770,"=COD1"),0)</f>
        <v>0</v>
      </c>
      <c r="L5298" s="13" t="e">
        <f>(VLOOKUP(F5298,tarifas!$C$7:$D$10,2,FALSE)+tarifas!$D$21)*datos!H5298</f>
        <v>#N/A</v>
      </c>
      <c r="M5298">
        <v>73.156309999999991</v>
      </c>
      <c r="N5298" s="13" t="e">
        <f t="shared" si="746"/>
        <v>#N/A</v>
      </c>
      <c r="O5298">
        <f t="shared" si="747"/>
        <v>73.156309999999991</v>
      </c>
      <c r="P5298" s="12">
        <f t="shared" si="748"/>
        <v>41.721613462406097</v>
      </c>
      <c r="Q5298">
        <f t="shared" si="749"/>
        <v>0</v>
      </c>
      <c r="R5298">
        <f>$D$2*tarifas!$D$12/24</f>
        <v>1.4541666666666666</v>
      </c>
      <c r="S5298" t="e">
        <f>VLOOKUP(E5298&amp;" "&amp;F5298,tarifas!$A$13:$D$20,4,FALSE)*P5298</f>
        <v>#N/A</v>
      </c>
      <c r="T5298">
        <f>IF(F5298="COD1",tarifas!$D$11*(SUMIFS($P$11:$P$8770,$F$11:$F$8770,"=COD1",$B$11:$B$8770,"="&amp;B5298)/COUNTIFS($F$11:$F$8770,"=COD1",$B$11:$B$8770,"="&amp;B5298))/COUNTIFS($A$11:$A$8770,"="&amp;A5298,$F$11:$F$8770,"=COD1"),0)</f>
        <v>0</v>
      </c>
      <c r="U5298" t="e">
        <f>(VLOOKUP(F5298,tarifas!$C$7:$D$10,2,FALSE)+tarifas!$D$21)*datos!P5298</f>
        <v>#N/A</v>
      </c>
      <c r="V5298" t="e">
        <f t="shared" si="750"/>
        <v>#N/A</v>
      </c>
      <c r="W5298">
        <f t="shared" si="751"/>
        <v>0</v>
      </c>
    </row>
    <row r="5299" spans="1:23" x14ac:dyDescent="0.25">
      <c r="A5299">
        <f t="shared" si="744"/>
        <v>218</v>
      </c>
      <c r="B5299">
        <f t="shared" si="745"/>
        <v>8</v>
      </c>
      <c r="C5299" s="1">
        <f t="shared" si="752"/>
        <v>41860.333333320508</v>
      </c>
      <c r="D5299" s="7">
        <v>0</v>
      </c>
      <c r="E5299" s="7"/>
      <c r="G5299">
        <v>52.2</v>
      </c>
      <c r="H5299" s="12">
        <v>118.41083354734636</v>
      </c>
      <c r="I5299" s="13">
        <f>$D$2*tarifas!$D$12/24</f>
        <v>1.4541666666666666</v>
      </c>
      <c r="J5299" s="13" t="e">
        <f>VLOOKUP(E5299&amp;" "&amp;F5299,tarifas!$A$13:$D$20,4,FALSE)*H5299</f>
        <v>#N/A</v>
      </c>
      <c r="K5299" s="13">
        <f>IF(F5299="COD1",tarifas!$D$11*(SUMIFS($H$11:$H$8770,$F$11:$F$8770,"=COD1",$B$11:$B$8770,"="&amp;B5299)/COUNTIFS($F$11:$F$8770,"=COD1",$B$11:$B$8770,"="&amp;B5299))/COUNTIFS($A$11:$A$8770,"="&amp;A5299,$F$11:$F$8770,"=COD1"),0)</f>
        <v>0</v>
      </c>
      <c r="L5299" s="13" t="e">
        <f>(VLOOKUP(F5299,tarifas!$C$7:$D$10,2,FALSE)+tarifas!$D$21)*datos!H5299</f>
        <v>#N/A</v>
      </c>
      <c r="M5299">
        <v>89.197559999999996</v>
      </c>
      <c r="N5299" s="13" t="e">
        <f t="shared" si="746"/>
        <v>#N/A</v>
      </c>
      <c r="O5299">
        <f t="shared" si="747"/>
        <v>89.197559999999996</v>
      </c>
      <c r="P5299" s="12">
        <f t="shared" si="748"/>
        <v>29.213273547346361</v>
      </c>
      <c r="Q5299">
        <f t="shared" si="749"/>
        <v>0</v>
      </c>
      <c r="R5299">
        <f>$D$2*tarifas!$D$12/24</f>
        <v>1.4541666666666666</v>
      </c>
      <c r="S5299" t="e">
        <f>VLOOKUP(E5299&amp;" "&amp;F5299,tarifas!$A$13:$D$20,4,FALSE)*P5299</f>
        <v>#N/A</v>
      </c>
      <c r="T5299">
        <f>IF(F5299="COD1",tarifas!$D$11*(SUMIFS($P$11:$P$8770,$F$11:$F$8770,"=COD1",$B$11:$B$8770,"="&amp;B5299)/COUNTIFS($F$11:$F$8770,"=COD1",$B$11:$B$8770,"="&amp;B5299))/COUNTIFS($A$11:$A$8770,"="&amp;A5299,$F$11:$F$8770,"=COD1"),0)</f>
        <v>0</v>
      </c>
      <c r="U5299" t="e">
        <f>(VLOOKUP(F5299,tarifas!$C$7:$D$10,2,FALSE)+tarifas!$D$21)*datos!P5299</f>
        <v>#N/A</v>
      </c>
      <c r="V5299" t="e">
        <f t="shared" si="750"/>
        <v>#N/A</v>
      </c>
      <c r="W5299">
        <f t="shared" si="751"/>
        <v>0</v>
      </c>
    </row>
    <row r="5300" spans="1:23" x14ac:dyDescent="0.25">
      <c r="A5300">
        <f t="shared" si="744"/>
        <v>218</v>
      </c>
      <c r="B5300">
        <f t="shared" si="745"/>
        <v>8</v>
      </c>
      <c r="C5300" s="1">
        <f t="shared" si="752"/>
        <v>41860.374999987172</v>
      </c>
      <c r="D5300" s="7">
        <v>0</v>
      </c>
      <c r="E5300" s="7"/>
      <c r="G5300">
        <v>51.3</v>
      </c>
      <c r="H5300" s="12">
        <v>116.89462903841792</v>
      </c>
      <c r="I5300" s="13">
        <f>$D$2*tarifas!$D$12/24</f>
        <v>1.4541666666666666</v>
      </c>
      <c r="J5300" s="13" t="e">
        <f>VLOOKUP(E5300&amp;" "&amp;F5300,tarifas!$A$13:$D$20,4,FALSE)*H5300</f>
        <v>#N/A</v>
      </c>
      <c r="K5300" s="13">
        <f>IF(F5300="COD1",tarifas!$D$11*(SUMIFS($H$11:$H$8770,$F$11:$F$8770,"=COD1",$B$11:$B$8770,"="&amp;B5300)/COUNTIFS($F$11:$F$8770,"=COD1",$B$11:$B$8770,"="&amp;B5300))/COUNTIFS($A$11:$A$8770,"="&amp;A5300,$F$11:$F$8770,"=COD1"),0)</f>
        <v>0</v>
      </c>
      <c r="L5300" s="13" t="e">
        <f>(VLOOKUP(F5300,tarifas!$C$7:$D$10,2,FALSE)+tarifas!$D$21)*datos!H5300</f>
        <v>#N/A</v>
      </c>
      <c r="M5300">
        <v>157.95908</v>
      </c>
      <c r="N5300" s="13" t="e">
        <f t="shared" si="746"/>
        <v>#N/A</v>
      </c>
      <c r="O5300">
        <f t="shared" si="747"/>
        <v>116.89462903841792</v>
      </c>
      <c r="P5300" s="12">
        <f t="shared" si="748"/>
        <v>0</v>
      </c>
      <c r="Q5300">
        <f t="shared" si="749"/>
        <v>41.064450961582082</v>
      </c>
      <c r="R5300">
        <f>$D$2*tarifas!$D$12/24</f>
        <v>1.4541666666666666</v>
      </c>
      <c r="S5300" t="e">
        <f>VLOOKUP(E5300&amp;" "&amp;F5300,tarifas!$A$13:$D$20,4,FALSE)*P5300</f>
        <v>#N/A</v>
      </c>
      <c r="T5300">
        <f>IF(F5300="COD1",tarifas!$D$11*(SUMIFS($P$11:$P$8770,$F$11:$F$8770,"=COD1",$B$11:$B$8770,"="&amp;B5300)/COUNTIFS($F$11:$F$8770,"=COD1",$B$11:$B$8770,"="&amp;B5300))/COUNTIFS($A$11:$A$8770,"="&amp;A5300,$F$11:$F$8770,"=COD1"),0)</f>
        <v>0</v>
      </c>
      <c r="U5300" t="e">
        <f>(VLOOKUP(F5300,tarifas!$C$7:$D$10,2,FALSE)+tarifas!$D$21)*datos!P5300</f>
        <v>#N/A</v>
      </c>
      <c r="V5300" t="e">
        <f t="shared" si="750"/>
        <v>#N/A</v>
      </c>
      <c r="W5300">
        <f t="shared" si="751"/>
        <v>1.8959457008962448</v>
      </c>
    </row>
    <row r="5301" spans="1:23" x14ac:dyDescent="0.25">
      <c r="A5301">
        <f t="shared" si="744"/>
        <v>218</v>
      </c>
      <c r="B5301">
        <f t="shared" si="745"/>
        <v>8</v>
      </c>
      <c r="C5301" s="1">
        <f t="shared" si="752"/>
        <v>41860.416666653837</v>
      </c>
      <c r="D5301" s="7">
        <v>0</v>
      </c>
      <c r="E5301" s="7"/>
      <c r="G5301">
        <v>52.8</v>
      </c>
      <c r="H5301" s="12">
        <v>117.39280832603002</v>
      </c>
      <c r="I5301" s="13">
        <f>$D$2*tarifas!$D$12/24</f>
        <v>1.4541666666666666</v>
      </c>
      <c r="J5301" s="13" t="e">
        <f>VLOOKUP(E5301&amp;" "&amp;F5301,tarifas!$A$13:$D$20,4,FALSE)*H5301</f>
        <v>#N/A</v>
      </c>
      <c r="K5301" s="13">
        <f>IF(F5301="COD1",tarifas!$D$11*(SUMIFS($H$11:$H$8770,$F$11:$F$8770,"=COD1",$B$11:$B$8770,"="&amp;B5301)/COUNTIFS($F$11:$F$8770,"=COD1",$B$11:$B$8770,"="&amp;B5301))/COUNTIFS($A$11:$A$8770,"="&amp;A5301,$F$11:$F$8770,"=COD1"),0)</f>
        <v>0</v>
      </c>
      <c r="L5301" s="13" t="e">
        <f>(VLOOKUP(F5301,tarifas!$C$7:$D$10,2,FALSE)+tarifas!$D$21)*datos!H5301</f>
        <v>#N/A</v>
      </c>
      <c r="M5301">
        <v>166.54920999999999</v>
      </c>
      <c r="N5301" s="13" t="e">
        <f t="shared" si="746"/>
        <v>#N/A</v>
      </c>
      <c r="O5301">
        <f t="shared" si="747"/>
        <v>117.39280832603002</v>
      </c>
      <c r="P5301" s="12">
        <f t="shared" si="748"/>
        <v>0</v>
      </c>
      <c r="Q5301">
        <f t="shared" si="749"/>
        <v>49.156401673969967</v>
      </c>
      <c r="R5301">
        <f>$D$2*tarifas!$D$12/24</f>
        <v>1.4541666666666666</v>
      </c>
      <c r="S5301" t="e">
        <f>VLOOKUP(E5301&amp;" "&amp;F5301,tarifas!$A$13:$D$20,4,FALSE)*P5301</f>
        <v>#N/A</v>
      </c>
      <c r="T5301">
        <f>IF(F5301="COD1",tarifas!$D$11*(SUMIFS($P$11:$P$8770,$F$11:$F$8770,"=COD1",$B$11:$B$8770,"="&amp;B5301)/COUNTIFS($F$11:$F$8770,"=COD1",$B$11:$B$8770,"="&amp;B5301))/COUNTIFS($A$11:$A$8770,"="&amp;A5301,$F$11:$F$8770,"=COD1"),0)</f>
        <v>0</v>
      </c>
      <c r="U5301" t="e">
        <f>(VLOOKUP(F5301,tarifas!$C$7:$D$10,2,FALSE)+tarifas!$D$21)*datos!P5301</f>
        <v>#N/A</v>
      </c>
      <c r="V5301" t="e">
        <f t="shared" si="750"/>
        <v>#N/A</v>
      </c>
      <c r="W5301">
        <f t="shared" si="751"/>
        <v>2.3359122075470524</v>
      </c>
    </row>
    <row r="5302" spans="1:23" x14ac:dyDescent="0.25">
      <c r="A5302">
        <f t="shared" si="744"/>
        <v>218</v>
      </c>
      <c r="B5302">
        <f t="shared" si="745"/>
        <v>8</v>
      </c>
      <c r="C5302" s="1">
        <f t="shared" si="752"/>
        <v>41860.458333320501</v>
      </c>
      <c r="D5302" s="7">
        <v>0</v>
      </c>
      <c r="E5302" s="7"/>
      <c r="G5302">
        <v>49.73</v>
      </c>
      <c r="H5302" s="12">
        <v>118.66722967001566</v>
      </c>
      <c r="I5302" s="13">
        <f>$D$2*tarifas!$D$12/24</f>
        <v>1.4541666666666666</v>
      </c>
      <c r="J5302" s="13" t="e">
        <f>VLOOKUP(E5302&amp;" "&amp;F5302,tarifas!$A$13:$D$20,4,FALSE)*H5302</f>
        <v>#N/A</v>
      </c>
      <c r="K5302" s="13">
        <f>IF(F5302="COD1",tarifas!$D$11*(SUMIFS($H$11:$H$8770,$F$11:$F$8770,"=COD1",$B$11:$B$8770,"="&amp;B5302)/COUNTIFS($F$11:$F$8770,"=COD1",$B$11:$B$8770,"="&amp;B5302))/COUNTIFS($A$11:$A$8770,"="&amp;A5302,$F$11:$F$8770,"=COD1"),0)</f>
        <v>0</v>
      </c>
      <c r="L5302" s="13" t="e">
        <f>(VLOOKUP(F5302,tarifas!$C$7:$D$10,2,FALSE)+tarifas!$D$21)*datos!H5302</f>
        <v>#N/A</v>
      </c>
      <c r="M5302">
        <v>206.14789000000002</v>
      </c>
      <c r="N5302" s="13" t="e">
        <f t="shared" si="746"/>
        <v>#N/A</v>
      </c>
      <c r="O5302">
        <f t="shared" si="747"/>
        <v>118.66722967001566</v>
      </c>
      <c r="P5302" s="12">
        <f t="shared" si="748"/>
        <v>0</v>
      </c>
      <c r="Q5302">
        <f t="shared" si="749"/>
        <v>87.48066032998436</v>
      </c>
      <c r="R5302">
        <f>$D$2*tarifas!$D$12/24</f>
        <v>1.4541666666666666</v>
      </c>
      <c r="S5302" t="e">
        <f>VLOOKUP(E5302&amp;" "&amp;F5302,tarifas!$A$13:$D$20,4,FALSE)*P5302</f>
        <v>#N/A</v>
      </c>
      <c r="T5302">
        <f>IF(F5302="COD1",tarifas!$D$11*(SUMIFS($P$11:$P$8770,$F$11:$F$8770,"=COD1",$B$11:$B$8770,"="&amp;B5302)/COUNTIFS($F$11:$F$8770,"=COD1",$B$11:$B$8770,"="&amp;B5302))/COUNTIFS($A$11:$A$8770,"="&amp;A5302,$F$11:$F$8770,"=COD1"),0)</f>
        <v>0</v>
      </c>
      <c r="U5302" t="e">
        <f>(VLOOKUP(F5302,tarifas!$C$7:$D$10,2,FALSE)+tarifas!$D$21)*datos!P5302</f>
        <v>#N/A</v>
      </c>
      <c r="V5302" t="e">
        <f t="shared" si="750"/>
        <v>#N/A</v>
      </c>
      <c r="W5302">
        <f t="shared" si="751"/>
        <v>3.9153719143891097</v>
      </c>
    </row>
    <row r="5303" spans="1:23" x14ac:dyDescent="0.25">
      <c r="A5303">
        <f t="shared" si="744"/>
        <v>218</v>
      </c>
      <c r="B5303">
        <f t="shared" si="745"/>
        <v>8</v>
      </c>
      <c r="C5303" s="1">
        <f t="shared" si="752"/>
        <v>41860.499999987165</v>
      </c>
      <c r="D5303" s="7">
        <v>740.530303030303</v>
      </c>
      <c r="E5303" s="7"/>
      <c r="G5303">
        <v>47.67</v>
      </c>
      <c r="H5303" s="12">
        <v>120.16180275860646</v>
      </c>
      <c r="I5303" s="13">
        <f>$D$2*tarifas!$D$12/24</f>
        <v>1.4541666666666666</v>
      </c>
      <c r="J5303" s="13" t="e">
        <f>VLOOKUP(E5303&amp;" "&amp;F5303,tarifas!$A$13:$D$20,4,FALSE)*H5303</f>
        <v>#N/A</v>
      </c>
      <c r="K5303" s="13">
        <f>IF(F5303="COD1",tarifas!$D$11*(SUMIFS($H$11:$H$8770,$F$11:$F$8770,"=COD1",$B$11:$B$8770,"="&amp;B5303)/COUNTIFS($F$11:$F$8770,"=COD1",$B$11:$B$8770,"="&amp;B5303))/COUNTIFS($A$11:$A$8770,"="&amp;A5303,$F$11:$F$8770,"=COD1"),0)</f>
        <v>0</v>
      </c>
      <c r="L5303" s="13" t="e">
        <f>(VLOOKUP(F5303,tarifas!$C$7:$D$10,2,FALSE)+tarifas!$D$21)*datos!H5303</f>
        <v>#N/A</v>
      </c>
      <c r="M5303">
        <v>291.07830999999999</v>
      </c>
      <c r="N5303" s="13" t="e">
        <f t="shared" si="746"/>
        <v>#N/A</v>
      </c>
      <c r="O5303">
        <f t="shared" si="747"/>
        <v>120.16180275860646</v>
      </c>
      <c r="P5303" s="12">
        <f t="shared" si="748"/>
        <v>0</v>
      </c>
      <c r="Q5303">
        <f t="shared" si="749"/>
        <v>170.91650724139353</v>
      </c>
      <c r="R5303">
        <f>$D$2*tarifas!$D$12/24</f>
        <v>1.4541666666666666</v>
      </c>
      <c r="S5303" t="e">
        <f>VLOOKUP(E5303&amp;" "&amp;F5303,tarifas!$A$13:$D$20,4,FALSE)*P5303</f>
        <v>#N/A</v>
      </c>
      <c r="T5303">
        <f>IF(F5303="COD1",tarifas!$D$11*(SUMIFS($P$11:$P$8770,$F$11:$F$8770,"=COD1",$B$11:$B$8770,"="&amp;B5303)/COUNTIFS($F$11:$F$8770,"=COD1",$B$11:$B$8770,"="&amp;B5303))/COUNTIFS($A$11:$A$8770,"="&amp;A5303,$F$11:$F$8770,"=COD1"),0)</f>
        <v>0</v>
      </c>
      <c r="U5303" t="e">
        <f>(VLOOKUP(F5303,tarifas!$C$7:$D$10,2,FALSE)+tarifas!$D$21)*datos!P5303</f>
        <v>#N/A</v>
      </c>
      <c r="V5303" t="e">
        <f t="shared" si="750"/>
        <v>#N/A</v>
      </c>
      <c r="W5303">
        <f t="shared" si="751"/>
        <v>7.3328309101775071</v>
      </c>
    </row>
    <row r="5304" spans="1:23" x14ac:dyDescent="0.25">
      <c r="A5304">
        <f t="shared" si="744"/>
        <v>218</v>
      </c>
      <c r="B5304">
        <f t="shared" si="745"/>
        <v>8</v>
      </c>
      <c r="C5304" s="1">
        <f t="shared" si="752"/>
        <v>41860.541666653829</v>
      </c>
      <c r="D5304" s="7">
        <v>767.83333333333326</v>
      </c>
      <c r="E5304" s="7"/>
      <c r="G5304">
        <v>44.95</v>
      </c>
      <c r="H5304" s="12">
        <v>120.63474750593591</v>
      </c>
      <c r="I5304" s="13">
        <f>$D$2*tarifas!$D$12/24</f>
        <v>1.4541666666666666</v>
      </c>
      <c r="J5304" s="13" t="e">
        <f>VLOOKUP(E5304&amp;" "&amp;F5304,tarifas!$A$13:$D$20,4,FALSE)*H5304</f>
        <v>#N/A</v>
      </c>
      <c r="K5304" s="13">
        <f>IF(F5304="COD1",tarifas!$D$11*(SUMIFS($H$11:$H$8770,$F$11:$F$8770,"=COD1",$B$11:$B$8770,"="&amp;B5304)/COUNTIFS($F$11:$F$8770,"=COD1",$B$11:$B$8770,"="&amp;B5304))/COUNTIFS($A$11:$A$8770,"="&amp;A5304,$F$11:$F$8770,"=COD1"),0)</f>
        <v>0</v>
      </c>
      <c r="L5304" s="13" t="e">
        <f>(VLOOKUP(F5304,tarifas!$C$7:$D$10,2,FALSE)+tarifas!$D$21)*datos!H5304</f>
        <v>#N/A</v>
      </c>
      <c r="M5304">
        <v>245.96244000000002</v>
      </c>
      <c r="N5304" s="13" t="e">
        <f t="shared" si="746"/>
        <v>#N/A</v>
      </c>
      <c r="O5304">
        <f t="shared" si="747"/>
        <v>120.63474750593591</v>
      </c>
      <c r="P5304" s="12">
        <f t="shared" si="748"/>
        <v>0</v>
      </c>
      <c r="Q5304">
        <f t="shared" si="749"/>
        <v>125.32769249406411</v>
      </c>
      <c r="R5304">
        <f>$D$2*tarifas!$D$12/24</f>
        <v>1.4541666666666666</v>
      </c>
      <c r="S5304" t="e">
        <f>VLOOKUP(E5304&amp;" "&amp;F5304,tarifas!$A$13:$D$20,4,FALSE)*P5304</f>
        <v>#N/A</v>
      </c>
      <c r="T5304">
        <f>IF(F5304="COD1",tarifas!$D$11*(SUMIFS($P$11:$P$8770,$F$11:$F$8770,"=COD1",$B$11:$B$8770,"="&amp;B5304)/COUNTIFS($F$11:$F$8770,"=COD1",$B$11:$B$8770,"="&amp;B5304))/COUNTIFS($A$11:$A$8770,"="&amp;A5304,$F$11:$F$8770,"=COD1"),0)</f>
        <v>0</v>
      </c>
      <c r="U5304" t="e">
        <f>(VLOOKUP(F5304,tarifas!$C$7:$D$10,2,FALSE)+tarifas!$D$21)*datos!P5304</f>
        <v>#N/A</v>
      </c>
      <c r="V5304" t="e">
        <f t="shared" si="750"/>
        <v>#N/A</v>
      </c>
      <c r="W5304">
        <f t="shared" si="751"/>
        <v>5.0701317998473643</v>
      </c>
    </row>
    <row r="5305" spans="1:23" x14ac:dyDescent="0.25">
      <c r="A5305">
        <f t="shared" si="744"/>
        <v>218</v>
      </c>
      <c r="B5305">
        <f t="shared" si="745"/>
        <v>8</v>
      </c>
      <c r="C5305" s="1">
        <f t="shared" si="752"/>
        <v>41860.583333320494</v>
      </c>
      <c r="D5305" s="7">
        <v>743.36363636363649</v>
      </c>
      <c r="E5305" s="7"/>
      <c r="G5305">
        <v>44.83</v>
      </c>
      <c r="H5305" s="12">
        <v>127.55239230357664</v>
      </c>
      <c r="I5305" s="13">
        <f>$D$2*tarifas!$D$12/24</f>
        <v>1.4541666666666666</v>
      </c>
      <c r="J5305" s="13" t="e">
        <f>VLOOKUP(E5305&amp;" "&amp;F5305,tarifas!$A$13:$D$20,4,FALSE)*H5305</f>
        <v>#N/A</v>
      </c>
      <c r="K5305" s="13">
        <f>IF(F5305="COD1",tarifas!$D$11*(SUMIFS($H$11:$H$8770,$F$11:$F$8770,"=COD1",$B$11:$B$8770,"="&amp;B5305)/COUNTIFS($F$11:$F$8770,"=COD1",$B$11:$B$8770,"="&amp;B5305))/COUNTIFS($A$11:$A$8770,"="&amp;A5305,$F$11:$F$8770,"=COD1"),0)</f>
        <v>0</v>
      </c>
      <c r="L5305" s="13" t="e">
        <f>(VLOOKUP(F5305,tarifas!$C$7:$D$10,2,FALSE)+tarifas!$D$21)*datos!H5305</f>
        <v>#N/A</v>
      </c>
      <c r="M5305">
        <v>268.89628999999996</v>
      </c>
      <c r="N5305" s="13" t="e">
        <f t="shared" si="746"/>
        <v>#N/A</v>
      </c>
      <c r="O5305">
        <f t="shared" si="747"/>
        <v>127.55239230357664</v>
      </c>
      <c r="P5305" s="12">
        <f t="shared" si="748"/>
        <v>0</v>
      </c>
      <c r="Q5305">
        <f t="shared" si="749"/>
        <v>141.34389769642331</v>
      </c>
      <c r="R5305">
        <f>$D$2*tarifas!$D$12/24</f>
        <v>1.4541666666666666</v>
      </c>
      <c r="S5305" t="e">
        <f>VLOOKUP(E5305&amp;" "&amp;F5305,tarifas!$A$13:$D$20,4,FALSE)*P5305</f>
        <v>#N/A</v>
      </c>
      <c r="T5305">
        <f>IF(F5305="COD1",tarifas!$D$11*(SUMIFS($P$11:$P$8770,$F$11:$F$8770,"=COD1",$B$11:$B$8770,"="&amp;B5305)/COUNTIFS($F$11:$F$8770,"=COD1",$B$11:$B$8770,"="&amp;B5305))/COUNTIFS($A$11:$A$8770,"="&amp;A5305,$F$11:$F$8770,"=COD1"),0)</f>
        <v>0</v>
      </c>
      <c r="U5305" t="e">
        <f>(VLOOKUP(F5305,tarifas!$C$7:$D$10,2,FALSE)+tarifas!$D$21)*datos!P5305</f>
        <v>#N/A</v>
      </c>
      <c r="V5305" t="e">
        <f t="shared" si="750"/>
        <v>#N/A</v>
      </c>
      <c r="W5305">
        <f t="shared" si="751"/>
        <v>5.7028022403575918</v>
      </c>
    </row>
    <row r="5306" spans="1:23" x14ac:dyDescent="0.25">
      <c r="A5306">
        <f t="shared" si="744"/>
        <v>218</v>
      </c>
      <c r="B5306">
        <f t="shared" si="745"/>
        <v>8</v>
      </c>
      <c r="C5306" s="1">
        <f t="shared" si="752"/>
        <v>41860.624999987158</v>
      </c>
      <c r="D5306" s="7">
        <v>688.24242424242436</v>
      </c>
      <c r="E5306" s="7"/>
      <c r="G5306">
        <v>44.53</v>
      </c>
      <c r="H5306" s="12">
        <v>134.06615629704692</v>
      </c>
      <c r="I5306" s="13">
        <f>$D$2*tarifas!$D$12/24</f>
        <v>1.4541666666666666</v>
      </c>
      <c r="J5306" s="13" t="e">
        <f>VLOOKUP(E5306&amp;" "&amp;F5306,tarifas!$A$13:$D$20,4,FALSE)*H5306</f>
        <v>#N/A</v>
      </c>
      <c r="K5306" s="13">
        <f>IF(F5306="COD1",tarifas!$D$11*(SUMIFS($H$11:$H$8770,$F$11:$F$8770,"=COD1",$B$11:$B$8770,"="&amp;B5306)/COUNTIFS($F$11:$F$8770,"=COD1",$B$11:$B$8770,"="&amp;B5306))/COUNTIFS($A$11:$A$8770,"="&amp;A5306,$F$11:$F$8770,"=COD1"),0)</f>
        <v>0</v>
      </c>
      <c r="L5306" s="13" t="e">
        <f>(VLOOKUP(F5306,tarifas!$C$7:$D$10,2,FALSE)+tarifas!$D$21)*datos!H5306</f>
        <v>#N/A</v>
      </c>
      <c r="M5306">
        <v>182.87730999999999</v>
      </c>
      <c r="N5306" s="13" t="e">
        <f t="shared" si="746"/>
        <v>#N/A</v>
      </c>
      <c r="O5306">
        <f t="shared" si="747"/>
        <v>134.06615629704692</v>
      </c>
      <c r="P5306" s="12">
        <f t="shared" si="748"/>
        <v>0</v>
      </c>
      <c r="Q5306">
        <f t="shared" si="749"/>
        <v>48.811153702953078</v>
      </c>
      <c r="R5306">
        <f>$D$2*tarifas!$D$12/24</f>
        <v>1.4541666666666666</v>
      </c>
      <c r="S5306" t="e">
        <f>VLOOKUP(E5306&amp;" "&amp;F5306,tarifas!$A$13:$D$20,4,FALSE)*P5306</f>
        <v>#N/A</v>
      </c>
      <c r="T5306">
        <f>IF(F5306="COD1",tarifas!$D$11*(SUMIFS($P$11:$P$8770,$F$11:$F$8770,"=COD1",$B$11:$B$8770,"="&amp;B5306)/COUNTIFS($F$11:$F$8770,"=COD1",$B$11:$B$8770,"="&amp;B5306))/COUNTIFS($A$11:$A$8770,"="&amp;A5306,$F$11:$F$8770,"=COD1"),0)</f>
        <v>0</v>
      </c>
      <c r="U5306" t="e">
        <f>(VLOOKUP(F5306,tarifas!$C$7:$D$10,2,FALSE)+tarifas!$D$21)*datos!P5306</f>
        <v>#N/A</v>
      </c>
      <c r="V5306" t="e">
        <f t="shared" si="750"/>
        <v>#N/A</v>
      </c>
      <c r="W5306">
        <f t="shared" si="751"/>
        <v>1.9562046069532508</v>
      </c>
    </row>
    <row r="5307" spans="1:23" x14ac:dyDescent="0.25">
      <c r="A5307">
        <f t="shared" si="744"/>
        <v>218</v>
      </c>
      <c r="B5307">
        <f t="shared" si="745"/>
        <v>8</v>
      </c>
      <c r="C5307" s="1">
        <f t="shared" si="752"/>
        <v>41860.666666653822</v>
      </c>
      <c r="D5307" s="7">
        <v>590.62121212121224</v>
      </c>
      <c r="E5307" s="7"/>
      <c r="G5307">
        <v>44.34</v>
      </c>
      <c r="H5307" s="12">
        <v>133.38611292143665</v>
      </c>
      <c r="I5307" s="13">
        <f>$D$2*tarifas!$D$12/24</f>
        <v>1.4541666666666666</v>
      </c>
      <c r="J5307" s="13" t="e">
        <f>VLOOKUP(E5307&amp;" "&amp;F5307,tarifas!$A$13:$D$20,4,FALSE)*H5307</f>
        <v>#N/A</v>
      </c>
      <c r="K5307" s="13">
        <f>IF(F5307="COD1",tarifas!$D$11*(SUMIFS($H$11:$H$8770,$F$11:$F$8770,"=COD1",$B$11:$B$8770,"="&amp;B5307)/COUNTIFS($F$11:$F$8770,"=COD1",$B$11:$B$8770,"="&amp;B5307))/COUNTIFS($A$11:$A$8770,"="&amp;A5307,$F$11:$F$8770,"=COD1"),0)</f>
        <v>0</v>
      </c>
      <c r="L5307" s="13" t="e">
        <f>(VLOOKUP(F5307,tarifas!$C$7:$D$10,2,FALSE)+tarifas!$D$21)*datos!H5307</f>
        <v>#N/A</v>
      </c>
      <c r="M5307">
        <v>153.08468999999999</v>
      </c>
      <c r="N5307" s="13" t="e">
        <f t="shared" si="746"/>
        <v>#N/A</v>
      </c>
      <c r="O5307">
        <f t="shared" si="747"/>
        <v>133.38611292143665</v>
      </c>
      <c r="P5307" s="12">
        <f t="shared" si="748"/>
        <v>0</v>
      </c>
      <c r="Q5307">
        <f t="shared" si="749"/>
        <v>19.698577078563346</v>
      </c>
      <c r="R5307">
        <f>$D$2*tarifas!$D$12/24</f>
        <v>1.4541666666666666</v>
      </c>
      <c r="S5307" t="e">
        <f>VLOOKUP(E5307&amp;" "&amp;F5307,tarifas!$A$13:$D$20,4,FALSE)*P5307</f>
        <v>#N/A</v>
      </c>
      <c r="T5307">
        <f>IF(F5307="COD1",tarifas!$D$11*(SUMIFS($P$11:$P$8770,$F$11:$F$8770,"=COD1",$B$11:$B$8770,"="&amp;B5307)/COUNTIFS($F$11:$F$8770,"=COD1",$B$11:$B$8770,"="&amp;B5307))/COUNTIFS($A$11:$A$8770,"="&amp;A5307,$F$11:$F$8770,"=COD1"),0)</f>
        <v>0</v>
      </c>
      <c r="U5307" t="e">
        <f>(VLOOKUP(F5307,tarifas!$C$7:$D$10,2,FALSE)+tarifas!$D$21)*datos!P5307</f>
        <v>#N/A</v>
      </c>
      <c r="V5307" t="e">
        <f t="shared" si="750"/>
        <v>#N/A</v>
      </c>
      <c r="W5307">
        <f t="shared" si="751"/>
        <v>0.78609141689714901</v>
      </c>
    </row>
    <row r="5308" spans="1:23" x14ac:dyDescent="0.25">
      <c r="A5308">
        <f t="shared" si="744"/>
        <v>218</v>
      </c>
      <c r="B5308">
        <f t="shared" si="745"/>
        <v>8</v>
      </c>
      <c r="C5308" s="1">
        <f t="shared" si="752"/>
        <v>41860.708333320486</v>
      </c>
      <c r="D5308" s="7">
        <v>426.80303030303037</v>
      </c>
      <c r="E5308" s="7"/>
      <c r="G5308">
        <v>44.53</v>
      </c>
      <c r="H5308" s="12">
        <v>134.56581875932466</v>
      </c>
      <c r="I5308" s="13">
        <f>$D$2*tarifas!$D$12/24</f>
        <v>1.4541666666666666</v>
      </c>
      <c r="J5308" s="13" t="e">
        <f>VLOOKUP(E5308&amp;" "&amp;F5308,tarifas!$A$13:$D$20,4,FALSE)*H5308</f>
        <v>#N/A</v>
      </c>
      <c r="K5308" s="13">
        <f>IF(F5308="COD1",tarifas!$D$11*(SUMIFS($H$11:$H$8770,$F$11:$F$8770,"=COD1",$B$11:$B$8770,"="&amp;B5308)/COUNTIFS($F$11:$F$8770,"=COD1",$B$11:$B$8770,"="&amp;B5308))/COUNTIFS($A$11:$A$8770,"="&amp;A5308,$F$11:$F$8770,"=COD1"),0)</f>
        <v>0</v>
      </c>
      <c r="L5308" s="13" t="e">
        <f>(VLOOKUP(F5308,tarifas!$C$7:$D$10,2,FALSE)+tarifas!$D$21)*datos!H5308</f>
        <v>#N/A</v>
      </c>
      <c r="M5308">
        <v>79.828869999999995</v>
      </c>
      <c r="N5308" s="13" t="e">
        <f t="shared" si="746"/>
        <v>#N/A</v>
      </c>
      <c r="O5308">
        <f t="shared" si="747"/>
        <v>79.828869999999995</v>
      </c>
      <c r="P5308" s="12">
        <f t="shared" si="748"/>
        <v>54.736948759324662</v>
      </c>
      <c r="Q5308">
        <f t="shared" si="749"/>
        <v>0</v>
      </c>
      <c r="R5308">
        <f>$D$2*tarifas!$D$12/24</f>
        <v>1.4541666666666666</v>
      </c>
      <c r="S5308" t="e">
        <f>VLOOKUP(E5308&amp;" "&amp;F5308,tarifas!$A$13:$D$20,4,FALSE)*P5308</f>
        <v>#N/A</v>
      </c>
      <c r="T5308">
        <f>IF(F5308="COD1",tarifas!$D$11*(SUMIFS($P$11:$P$8770,$F$11:$F$8770,"=COD1",$B$11:$B$8770,"="&amp;B5308)/COUNTIFS($F$11:$F$8770,"=COD1",$B$11:$B$8770,"="&amp;B5308))/COUNTIFS($A$11:$A$8770,"="&amp;A5308,$F$11:$F$8770,"=COD1"),0)</f>
        <v>0</v>
      </c>
      <c r="U5308" t="e">
        <f>(VLOOKUP(F5308,tarifas!$C$7:$D$10,2,FALSE)+tarifas!$D$21)*datos!P5308</f>
        <v>#N/A</v>
      </c>
      <c r="V5308" t="e">
        <f t="shared" si="750"/>
        <v>#N/A</v>
      </c>
      <c r="W5308">
        <f t="shared" si="751"/>
        <v>0</v>
      </c>
    </row>
    <row r="5309" spans="1:23" x14ac:dyDescent="0.25">
      <c r="A5309">
        <f t="shared" si="744"/>
        <v>218</v>
      </c>
      <c r="B5309">
        <f t="shared" si="745"/>
        <v>8</v>
      </c>
      <c r="C5309" s="1">
        <f t="shared" si="752"/>
        <v>41860.749999987151</v>
      </c>
      <c r="D5309" s="7">
        <v>228.46969696969697</v>
      </c>
      <c r="E5309" s="7"/>
      <c r="G5309">
        <v>44.69</v>
      </c>
      <c r="H5309" s="12">
        <v>133.69366254156472</v>
      </c>
      <c r="I5309" s="13">
        <f>$D$2*tarifas!$D$12/24</f>
        <v>1.4541666666666666</v>
      </c>
      <c r="J5309" s="13" t="e">
        <f>VLOOKUP(E5309&amp;" "&amp;F5309,tarifas!$A$13:$D$20,4,FALSE)*H5309</f>
        <v>#N/A</v>
      </c>
      <c r="K5309" s="13">
        <f>IF(F5309="COD1",tarifas!$D$11*(SUMIFS($H$11:$H$8770,$F$11:$F$8770,"=COD1",$B$11:$B$8770,"="&amp;B5309)/COUNTIFS($F$11:$F$8770,"=COD1",$B$11:$B$8770,"="&amp;B5309))/COUNTIFS($A$11:$A$8770,"="&amp;A5309,$F$11:$F$8770,"=COD1"),0)</f>
        <v>0</v>
      </c>
      <c r="L5309" s="13" t="e">
        <f>(VLOOKUP(F5309,tarifas!$C$7:$D$10,2,FALSE)+tarifas!$D$21)*datos!H5309</f>
        <v>#N/A</v>
      </c>
      <c r="M5309">
        <v>8.4253099999999996</v>
      </c>
      <c r="N5309" s="13" t="e">
        <f t="shared" si="746"/>
        <v>#N/A</v>
      </c>
      <c r="O5309">
        <f t="shared" si="747"/>
        <v>8.4253099999999996</v>
      </c>
      <c r="P5309" s="12">
        <f t="shared" si="748"/>
        <v>125.26835254156472</v>
      </c>
      <c r="Q5309">
        <f t="shared" si="749"/>
        <v>0</v>
      </c>
      <c r="R5309">
        <f>$D$2*tarifas!$D$12/24</f>
        <v>1.4541666666666666</v>
      </c>
      <c r="S5309" t="e">
        <f>VLOOKUP(E5309&amp;" "&amp;F5309,tarifas!$A$13:$D$20,4,FALSE)*P5309</f>
        <v>#N/A</v>
      </c>
      <c r="T5309">
        <f>IF(F5309="COD1",tarifas!$D$11*(SUMIFS($P$11:$P$8770,$F$11:$F$8770,"=COD1",$B$11:$B$8770,"="&amp;B5309)/COUNTIFS($F$11:$F$8770,"=COD1",$B$11:$B$8770,"="&amp;B5309))/COUNTIFS($A$11:$A$8770,"="&amp;A5309,$F$11:$F$8770,"=COD1"),0)</f>
        <v>0</v>
      </c>
      <c r="U5309" t="e">
        <f>(VLOOKUP(F5309,tarifas!$C$7:$D$10,2,FALSE)+tarifas!$D$21)*datos!P5309</f>
        <v>#N/A</v>
      </c>
      <c r="V5309" t="e">
        <f t="shared" si="750"/>
        <v>#N/A</v>
      </c>
      <c r="W5309">
        <f t="shared" si="751"/>
        <v>0</v>
      </c>
    </row>
    <row r="5310" spans="1:23" x14ac:dyDescent="0.25">
      <c r="A5310">
        <f t="shared" si="744"/>
        <v>218</v>
      </c>
      <c r="B5310">
        <f t="shared" si="745"/>
        <v>8</v>
      </c>
      <c r="C5310" s="1">
        <f t="shared" si="752"/>
        <v>41860.791666653815</v>
      </c>
      <c r="D5310" s="7">
        <v>46.621212121212118</v>
      </c>
      <c r="E5310" s="7"/>
      <c r="G5310">
        <v>45.4</v>
      </c>
      <c r="H5310" s="12">
        <v>145.00243774966279</v>
      </c>
      <c r="I5310" s="13">
        <f>$D$2*tarifas!$D$12/24</f>
        <v>1.4541666666666666</v>
      </c>
      <c r="J5310" s="13" t="e">
        <f>VLOOKUP(E5310&amp;" "&amp;F5310,tarifas!$A$13:$D$20,4,FALSE)*H5310</f>
        <v>#N/A</v>
      </c>
      <c r="K5310" s="13">
        <f>IF(F5310="COD1",tarifas!$D$11*(SUMIFS($H$11:$H$8770,$F$11:$F$8770,"=COD1",$B$11:$B$8770,"="&amp;B5310)/COUNTIFS($F$11:$F$8770,"=COD1",$B$11:$B$8770,"="&amp;B5310))/COUNTIFS($A$11:$A$8770,"="&amp;A5310,$F$11:$F$8770,"=COD1"),0)</f>
        <v>0</v>
      </c>
      <c r="L5310" s="13" t="e">
        <f>(VLOOKUP(F5310,tarifas!$C$7:$D$10,2,FALSE)+tarifas!$D$21)*datos!H5310</f>
        <v>#N/A</v>
      </c>
      <c r="M5310">
        <v>0</v>
      </c>
      <c r="N5310" s="13" t="e">
        <f t="shared" si="746"/>
        <v>#N/A</v>
      </c>
      <c r="O5310">
        <f t="shared" si="747"/>
        <v>0</v>
      </c>
      <c r="P5310" s="12">
        <f t="shared" si="748"/>
        <v>145.00243774966279</v>
      </c>
      <c r="Q5310">
        <f t="shared" si="749"/>
        <v>0</v>
      </c>
      <c r="R5310">
        <f>$D$2*tarifas!$D$12/24</f>
        <v>1.4541666666666666</v>
      </c>
      <c r="S5310" t="e">
        <f>VLOOKUP(E5310&amp;" "&amp;F5310,tarifas!$A$13:$D$20,4,FALSE)*P5310</f>
        <v>#N/A</v>
      </c>
      <c r="T5310">
        <f>IF(F5310="COD1",tarifas!$D$11*(SUMIFS($P$11:$P$8770,$F$11:$F$8770,"=COD1",$B$11:$B$8770,"="&amp;B5310)/COUNTIFS($F$11:$F$8770,"=COD1",$B$11:$B$8770,"="&amp;B5310))/COUNTIFS($A$11:$A$8770,"="&amp;A5310,$F$11:$F$8770,"=COD1"),0)</f>
        <v>0</v>
      </c>
      <c r="U5310" t="e">
        <f>(VLOOKUP(F5310,tarifas!$C$7:$D$10,2,FALSE)+tarifas!$D$21)*datos!P5310</f>
        <v>#N/A</v>
      </c>
      <c r="V5310" t="e">
        <f t="shared" si="750"/>
        <v>#N/A</v>
      </c>
      <c r="W5310">
        <f t="shared" si="751"/>
        <v>0</v>
      </c>
    </row>
    <row r="5311" spans="1:23" x14ac:dyDescent="0.25">
      <c r="A5311">
        <f t="shared" si="744"/>
        <v>218</v>
      </c>
      <c r="B5311">
        <f t="shared" si="745"/>
        <v>8</v>
      </c>
      <c r="C5311" s="1">
        <f t="shared" si="752"/>
        <v>41860.833333320479</v>
      </c>
      <c r="D5311" s="7">
        <v>0</v>
      </c>
      <c r="E5311" s="7"/>
      <c r="G5311">
        <v>54.87</v>
      </c>
      <c r="H5311" s="12">
        <v>139.67178200717979</v>
      </c>
      <c r="I5311" s="13">
        <f>$D$2*tarifas!$D$12/24</f>
        <v>1.4541666666666666</v>
      </c>
      <c r="J5311" s="13" t="e">
        <f>VLOOKUP(E5311&amp;" "&amp;F5311,tarifas!$A$13:$D$20,4,FALSE)*H5311</f>
        <v>#N/A</v>
      </c>
      <c r="K5311" s="13">
        <f>IF(F5311="COD1",tarifas!$D$11*(SUMIFS($H$11:$H$8770,$F$11:$F$8770,"=COD1",$B$11:$B$8770,"="&amp;B5311)/COUNTIFS($F$11:$F$8770,"=COD1",$B$11:$B$8770,"="&amp;B5311))/COUNTIFS($A$11:$A$8770,"="&amp;A5311,$F$11:$F$8770,"=COD1"),0)</f>
        <v>0</v>
      </c>
      <c r="L5311" s="13" t="e">
        <f>(VLOOKUP(F5311,tarifas!$C$7:$D$10,2,FALSE)+tarifas!$D$21)*datos!H5311</f>
        <v>#N/A</v>
      </c>
      <c r="M5311">
        <v>0</v>
      </c>
      <c r="N5311" s="13" t="e">
        <f t="shared" si="746"/>
        <v>#N/A</v>
      </c>
      <c r="O5311">
        <f t="shared" si="747"/>
        <v>0</v>
      </c>
      <c r="P5311" s="12">
        <f t="shared" si="748"/>
        <v>139.67178200717979</v>
      </c>
      <c r="Q5311">
        <f t="shared" si="749"/>
        <v>0</v>
      </c>
      <c r="R5311">
        <f>$D$2*tarifas!$D$12/24</f>
        <v>1.4541666666666666</v>
      </c>
      <c r="S5311" t="e">
        <f>VLOOKUP(E5311&amp;" "&amp;F5311,tarifas!$A$13:$D$20,4,FALSE)*P5311</f>
        <v>#N/A</v>
      </c>
      <c r="T5311">
        <f>IF(F5311="COD1",tarifas!$D$11*(SUMIFS($P$11:$P$8770,$F$11:$F$8770,"=COD1",$B$11:$B$8770,"="&amp;B5311)/COUNTIFS($F$11:$F$8770,"=COD1",$B$11:$B$8770,"="&amp;B5311))/COUNTIFS($A$11:$A$8770,"="&amp;A5311,$F$11:$F$8770,"=COD1"),0)</f>
        <v>0</v>
      </c>
      <c r="U5311" t="e">
        <f>(VLOOKUP(F5311,tarifas!$C$7:$D$10,2,FALSE)+tarifas!$D$21)*datos!P5311</f>
        <v>#N/A</v>
      </c>
      <c r="V5311" t="e">
        <f t="shared" si="750"/>
        <v>#N/A</v>
      </c>
      <c r="W5311">
        <f t="shared" si="751"/>
        <v>0</v>
      </c>
    </row>
    <row r="5312" spans="1:23" x14ac:dyDescent="0.25">
      <c r="A5312">
        <f t="shared" si="744"/>
        <v>218</v>
      </c>
      <c r="B5312">
        <f t="shared" si="745"/>
        <v>8</v>
      </c>
      <c r="C5312" s="1">
        <f t="shared" si="752"/>
        <v>41860.874999987143</v>
      </c>
      <c r="D5312" s="7">
        <v>0</v>
      </c>
      <c r="E5312" s="7"/>
      <c r="G5312">
        <v>56</v>
      </c>
      <c r="H5312" s="12">
        <v>141.85625497777872</v>
      </c>
      <c r="I5312" s="13">
        <f>$D$2*tarifas!$D$12/24</f>
        <v>1.4541666666666666</v>
      </c>
      <c r="J5312" s="13" t="e">
        <f>VLOOKUP(E5312&amp;" "&amp;F5312,tarifas!$A$13:$D$20,4,FALSE)*H5312</f>
        <v>#N/A</v>
      </c>
      <c r="K5312" s="13">
        <f>IF(F5312="COD1",tarifas!$D$11*(SUMIFS($H$11:$H$8770,$F$11:$F$8770,"=COD1",$B$11:$B$8770,"="&amp;B5312)/COUNTIFS($F$11:$F$8770,"=COD1",$B$11:$B$8770,"="&amp;B5312))/COUNTIFS($A$11:$A$8770,"="&amp;A5312,$F$11:$F$8770,"=COD1"),0)</f>
        <v>0</v>
      </c>
      <c r="L5312" s="13" t="e">
        <f>(VLOOKUP(F5312,tarifas!$C$7:$D$10,2,FALSE)+tarifas!$D$21)*datos!H5312</f>
        <v>#N/A</v>
      </c>
      <c r="M5312">
        <v>0</v>
      </c>
      <c r="N5312" s="13" t="e">
        <f t="shared" si="746"/>
        <v>#N/A</v>
      </c>
      <c r="O5312">
        <f t="shared" si="747"/>
        <v>0</v>
      </c>
      <c r="P5312" s="12">
        <f t="shared" si="748"/>
        <v>141.85625497777872</v>
      </c>
      <c r="Q5312">
        <f t="shared" si="749"/>
        <v>0</v>
      </c>
      <c r="R5312">
        <f>$D$2*tarifas!$D$12/24</f>
        <v>1.4541666666666666</v>
      </c>
      <c r="S5312" t="e">
        <f>VLOOKUP(E5312&amp;" "&amp;F5312,tarifas!$A$13:$D$20,4,FALSE)*P5312</f>
        <v>#N/A</v>
      </c>
      <c r="T5312">
        <f>IF(F5312="COD1",tarifas!$D$11*(SUMIFS($P$11:$P$8770,$F$11:$F$8770,"=COD1",$B$11:$B$8770,"="&amp;B5312)/COUNTIFS($F$11:$F$8770,"=COD1",$B$11:$B$8770,"="&amp;B5312))/COUNTIFS($A$11:$A$8770,"="&amp;A5312,$F$11:$F$8770,"=COD1"),0)</f>
        <v>0</v>
      </c>
      <c r="U5312" t="e">
        <f>(VLOOKUP(F5312,tarifas!$C$7:$D$10,2,FALSE)+tarifas!$D$21)*datos!P5312</f>
        <v>#N/A</v>
      </c>
      <c r="V5312" t="e">
        <f t="shared" si="750"/>
        <v>#N/A</v>
      </c>
      <c r="W5312">
        <f t="shared" si="751"/>
        <v>0</v>
      </c>
    </row>
    <row r="5313" spans="1:23" x14ac:dyDescent="0.25">
      <c r="A5313">
        <f t="shared" si="744"/>
        <v>218</v>
      </c>
      <c r="B5313">
        <f t="shared" si="745"/>
        <v>8</v>
      </c>
      <c r="C5313" s="1">
        <f t="shared" si="752"/>
        <v>41860.916666653808</v>
      </c>
      <c r="D5313" s="7">
        <v>0</v>
      </c>
      <c r="E5313" s="7"/>
      <c r="G5313">
        <v>51</v>
      </c>
      <c r="H5313" s="12">
        <v>141.44939301691826</v>
      </c>
      <c r="I5313" s="13">
        <f>$D$2*tarifas!$D$12/24</f>
        <v>1.4541666666666666</v>
      </c>
      <c r="J5313" s="13" t="e">
        <f>VLOOKUP(E5313&amp;" "&amp;F5313,tarifas!$A$13:$D$20,4,FALSE)*H5313</f>
        <v>#N/A</v>
      </c>
      <c r="K5313" s="13">
        <f>IF(F5313="COD1",tarifas!$D$11*(SUMIFS($H$11:$H$8770,$F$11:$F$8770,"=COD1",$B$11:$B$8770,"="&amp;B5313)/COUNTIFS($F$11:$F$8770,"=COD1",$B$11:$B$8770,"="&amp;B5313))/COUNTIFS($A$11:$A$8770,"="&amp;A5313,$F$11:$F$8770,"=COD1"),0)</f>
        <v>0</v>
      </c>
      <c r="L5313" s="13" t="e">
        <f>(VLOOKUP(F5313,tarifas!$C$7:$D$10,2,FALSE)+tarifas!$D$21)*datos!H5313</f>
        <v>#N/A</v>
      </c>
      <c r="M5313">
        <v>0</v>
      </c>
      <c r="N5313" s="13" t="e">
        <f t="shared" si="746"/>
        <v>#N/A</v>
      </c>
      <c r="O5313">
        <f t="shared" si="747"/>
        <v>0</v>
      </c>
      <c r="P5313" s="12">
        <f t="shared" si="748"/>
        <v>141.44939301691826</v>
      </c>
      <c r="Q5313">
        <f t="shared" si="749"/>
        <v>0</v>
      </c>
      <c r="R5313">
        <f>$D$2*tarifas!$D$12/24</f>
        <v>1.4541666666666666</v>
      </c>
      <c r="S5313" t="e">
        <f>VLOOKUP(E5313&amp;" "&amp;F5313,tarifas!$A$13:$D$20,4,FALSE)*P5313</f>
        <v>#N/A</v>
      </c>
      <c r="T5313">
        <f>IF(F5313="COD1",tarifas!$D$11*(SUMIFS($P$11:$P$8770,$F$11:$F$8770,"=COD1",$B$11:$B$8770,"="&amp;B5313)/COUNTIFS($F$11:$F$8770,"=COD1",$B$11:$B$8770,"="&amp;B5313))/COUNTIFS($A$11:$A$8770,"="&amp;A5313,$F$11:$F$8770,"=COD1"),0)</f>
        <v>0</v>
      </c>
      <c r="U5313" t="e">
        <f>(VLOOKUP(F5313,tarifas!$C$7:$D$10,2,FALSE)+tarifas!$D$21)*datos!P5313</f>
        <v>#N/A</v>
      </c>
      <c r="V5313" t="e">
        <f t="shared" si="750"/>
        <v>#N/A</v>
      </c>
      <c r="W5313">
        <f t="shared" si="751"/>
        <v>0</v>
      </c>
    </row>
    <row r="5314" spans="1:23" x14ac:dyDescent="0.25">
      <c r="A5314">
        <f t="shared" si="744"/>
        <v>218</v>
      </c>
      <c r="B5314">
        <f t="shared" si="745"/>
        <v>8</v>
      </c>
      <c r="C5314" s="1">
        <f t="shared" si="752"/>
        <v>41860.958333320472</v>
      </c>
      <c r="D5314" s="7">
        <v>0</v>
      </c>
      <c r="E5314" s="7"/>
      <c r="G5314">
        <v>44.58</v>
      </c>
      <c r="H5314" s="12">
        <v>137.96684714242082</v>
      </c>
      <c r="I5314" s="13">
        <f>$D$2*tarifas!$D$12/24</f>
        <v>1.4541666666666666</v>
      </c>
      <c r="J5314" s="13" t="e">
        <f>VLOOKUP(E5314&amp;" "&amp;F5314,tarifas!$A$13:$D$20,4,FALSE)*H5314</f>
        <v>#N/A</v>
      </c>
      <c r="K5314" s="13">
        <f>IF(F5314="COD1",tarifas!$D$11*(SUMIFS($H$11:$H$8770,$F$11:$F$8770,"=COD1",$B$11:$B$8770,"="&amp;B5314)/COUNTIFS($F$11:$F$8770,"=COD1",$B$11:$B$8770,"="&amp;B5314))/COUNTIFS($A$11:$A$8770,"="&amp;A5314,$F$11:$F$8770,"=COD1"),0)</f>
        <v>0</v>
      </c>
      <c r="L5314" s="13" t="e">
        <f>(VLOOKUP(F5314,tarifas!$C$7:$D$10,2,FALSE)+tarifas!$D$21)*datos!H5314</f>
        <v>#N/A</v>
      </c>
      <c r="M5314">
        <v>0</v>
      </c>
      <c r="N5314" s="13" t="e">
        <f t="shared" si="746"/>
        <v>#N/A</v>
      </c>
      <c r="O5314">
        <f t="shared" si="747"/>
        <v>0</v>
      </c>
      <c r="P5314" s="12">
        <f t="shared" si="748"/>
        <v>137.96684714242082</v>
      </c>
      <c r="Q5314">
        <f t="shared" si="749"/>
        <v>0</v>
      </c>
      <c r="R5314">
        <f>$D$2*tarifas!$D$12/24</f>
        <v>1.4541666666666666</v>
      </c>
      <c r="S5314" t="e">
        <f>VLOOKUP(E5314&amp;" "&amp;F5314,tarifas!$A$13:$D$20,4,FALSE)*P5314</f>
        <v>#N/A</v>
      </c>
      <c r="T5314">
        <f>IF(F5314="COD1",tarifas!$D$11*(SUMIFS($P$11:$P$8770,$F$11:$F$8770,"=COD1",$B$11:$B$8770,"="&amp;B5314)/COUNTIFS($F$11:$F$8770,"=COD1",$B$11:$B$8770,"="&amp;B5314))/COUNTIFS($A$11:$A$8770,"="&amp;A5314,$F$11:$F$8770,"=COD1"),0)</f>
        <v>0</v>
      </c>
      <c r="U5314" t="e">
        <f>(VLOOKUP(F5314,tarifas!$C$7:$D$10,2,FALSE)+tarifas!$D$21)*datos!P5314</f>
        <v>#N/A</v>
      </c>
      <c r="V5314" t="e">
        <f t="shared" si="750"/>
        <v>#N/A</v>
      </c>
      <c r="W5314">
        <f t="shared" si="751"/>
        <v>0</v>
      </c>
    </row>
    <row r="5315" spans="1:23" x14ac:dyDescent="0.25">
      <c r="A5315">
        <f t="shared" si="744"/>
        <v>219</v>
      </c>
      <c r="B5315">
        <f t="shared" si="745"/>
        <v>8</v>
      </c>
      <c r="C5315" s="1">
        <f t="shared" si="752"/>
        <v>41860.999999987136</v>
      </c>
      <c r="D5315" s="7">
        <v>0</v>
      </c>
      <c r="E5315" s="7"/>
      <c r="G5315">
        <v>44.27</v>
      </c>
      <c r="H5315" s="12">
        <v>133.58528644713482</v>
      </c>
      <c r="I5315" s="13">
        <f>$D$2*tarifas!$D$12/24</f>
        <v>1.4541666666666666</v>
      </c>
      <c r="J5315" s="13" t="e">
        <f>VLOOKUP(E5315&amp;" "&amp;F5315,tarifas!$A$13:$D$20,4,FALSE)*H5315</f>
        <v>#N/A</v>
      </c>
      <c r="K5315" s="13">
        <f>IF(F5315="COD1",tarifas!$D$11*(SUMIFS($H$11:$H$8770,$F$11:$F$8770,"=COD1",$B$11:$B$8770,"="&amp;B5315)/COUNTIFS($F$11:$F$8770,"=COD1",$B$11:$B$8770,"="&amp;B5315))/COUNTIFS($A$11:$A$8770,"="&amp;A5315,$F$11:$F$8770,"=COD1"),0)</f>
        <v>0</v>
      </c>
      <c r="L5315" s="13" t="e">
        <f>(VLOOKUP(F5315,tarifas!$C$7:$D$10,2,FALSE)+tarifas!$D$21)*datos!H5315</f>
        <v>#N/A</v>
      </c>
      <c r="M5315">
        <v>0</v>
      </c>
      <c r="N5315" s="13" t="e">
        <f t="shared" si="746"/>
        <v>#N/A</v>
      </c>
      <c r="O5315">
        <f t="shared" si="747"/>
        <v>0</v>
      </c>
      <c r="P5315" s="12">
        <f t="shared" si="748"/>
        <v>133.58528644713482</v>
      </c>
      <c r="Q5315">
        <f t="shared" si="749"/>
        <v>0</v>
      </c>
      <c r="R5315">
        <f>$D$2*tarifas!$D$12/24</f>
        <v>1.4541666666666666</v>
      </c>
      <c r="S5315" t="e">
        <f>VLOOKUP(E5315&amp;" "&amp;F5315,tarifas!$A$13:$D$20,4,FALSE)*P5315</f>
        <v>#N/A</v>
      </c>
      <c r="T5315">
        <f>IF(F5315="COD1",tarifas!$D$11*(SUMIFS($P$11:$P$8770,$F$11:$F$8770,"=COD1",$B$11:$B$8770,"="&amp;B5315)/COUNTIFS($F$11:$F$8770,"=COD1",$B$11:$B$8770,"="&amp;B5315))/COUNTIFS($A$11:$A$8770,"="&amp;A5315,$F$11:$F$8770,"=COD1"),0)</f>
        <v>0</v>
      </c>
      <c r="U5315" t="e">
        <f>(VLOOKUP(F5315,tarifas!$C$7:$D$10,2,FALSE)+tarifas!$D$21)*datos!P5315</f>
        <v>#N/A</v>
      </c>
      <c r="V5315" t="e">
        <f t="shared" si="750"/>
        <v>#N/A</v>
      </c>
      <c r="W5315">
        <f t="shared" si="751"/>
        <v>0</v>
      </c>
    </row>
    <row r="5316" spans="1:23" x14ac:dyDescent="0.25">
      <c r="A5316">
        <f t="shared" si="744"/>
        <v>219</v>
      </c>
      <c r="B5316">
        <f t="shared" si="745"/>
        <v>8</v>
      </c>
      <c r="C5316" s="1">
        <f t="shared" si="752"/>
        <v>41861.0416666538</v>
      </c>
      <c r="D5316" s="7">
        <v>0</v>
      </c>
      <c r="E5316" s="7"/>
      <c r="G5316">
        <v>42.9</v>
      </c>
      <c r="H5316" s="12">
        <v>132.07008606669285</v>
      </c>
      <c r="I5316" s="13">
        <f>$D$2*tarifas!$D$12/24</f>
        <v>1.4541666666666666</v>
      </c>
      <c r="J5316" s="13" t="e">
        <f>VLOOKUP(E5316&amp;" "&amp;F5316,tarifas!$A$13:$D$20,4,FALSE)*H5316</f>
        <v>#N/A</v>
      </c>
      <c r="K5316" s="13">
        <f>IF(F5316="COD1",tarifas!$D$11*(SUMIFS($H$11:$H$8770,$F$11:$F$8770,"=COD1",$B$11:$B$8770,"="&amp;B5316)/COUNTIFS($F$11:$F$8770,"=COD1",$B$11:$B$8770,"="&amp;B5316))/COUNTIFS($A$11:$A$8770,"="&amp;A5316,$F$11:$F$8770,"=COD1"),0)</f>
        <v>0</v>
      </c>
      <c r="L5316" s="13" t="e">
        <f>(VLOOKUP(F5316,tarifas!$C$7:$D$10,2,FALSE)+tarifas!$D$21)*datos!H5316</f>
        <v>#N/A</v>
      </c>
      <c r="M5316">
        <v>0</v>
      </c>
      <c r="N5316" s="13" t="e">
        <f t="shared" si="746"/>
        <v>#N/A</v>
      </c>
      <c r="O5316">
        <f t="shared" si="747"/>
        <v>0</v>
      </c>
      <c r="P5316" s="12">
        <f t="shared" si="748"/>
        <v>132.07008606669285</v>
      </c>
      <c r="Q5316">
        <f t="shared" si="749"/>
        <v>0</v>
      </c>
      <c r="R5316">
        <f>$D$2*tarifas!$D$12/24</f>
        <v>1.4541666666666666</v>
      </c>
      <c r="S5316" t="e">
        <f>VLOOKUP(E5316&amp;" "&amp;F5316,tarifas!$A$13:$D$20,4,FALSE)*P5316</f>
        <v>#N/A</v>
      </c>
      <c r="T5316">
        <f>IF(F5316="COD1",tarifas!$D$11*(SUMIFS($P$11:$P$8770,$F$11:$F$8770,"=COD1",$B$11:$B$8770,"="&amp;B5316)/COUNTIFS($F$11:$F$8770,"=COD1",$B$11:$B$8770,"="&amp;B5316))/COUNTIFS($A$11:$A$8770,"="&amp;A5316,$F$11:$F$8770,"=COD1"),0)</f>
        <v>0</v>
      </c>
      <c r="U5316" t="e">
        <f>(VLOOKUP(F5316,tarifas!$C$7:$D$10,2,FALSE)+tarifas!$D$21)*datos!P5316</f>
        <v>#N/A</v>
      </c>
      <c r="V5316" t="e">
        <f t="shared" si="750"/>
        <v>#N/A</v>
      </c>
      <c r="W5316">
        <f t="shared" si="751"/>
        <v>0</v>
      </c>
    </row>
    <row r="5317" spans="1:23" x14ac:dyDescent="0.25">
      <c r="A5317">
        <f t="shared" si="744"/>
        <v>219</v>
      </c>
      <c r="B5317">
        <f t="shared" si="745"/>
        <v>8</v>
      </c>
      <c r="C5317" s="1">
        <f t="shared" si="752"/>
        <v>41861.083333320465</v>
      </c>
      <c r="D5317" s="7">
        <v>0</v>
      </c>
      <c r="E5317" s="7"/>
      <c r="G5317">
        <v>42.8</v>
      </c>
      <c r="H5317" s="12">
        <v>130.47430673402994</v>
      </c>
      <c r="I5317" s="13">
        <f>$D$2*tarifas!$D$12/24</f>
        <v>1.4541666666666666</v>
      </c>
      <c r="J5317" s="13" t="e">
        <f>VLOOKUP(E5317&amp;" "&amp;F5317,tarifas!$A$13:$D$20,4,FALSE)*H5317</f>
        <v>#N/A</v>
      </c>
      <c r="K5317" s="13">
        <f>IF(F5317="COD1",tarifas!$D$11*(SUMIFS($H$11:$H$8770,$F$11:$F$8770,"=COD1",$B$11:$B$8770,"="&amp;B5317)/COUNTIFS($F$11:$F$8770,"=COD1",$B$11:$B$8770,"="&amp;B5317))/COUNTIFS($A$11:$A$8770,"="&amp;A5317,$F$11:$F$8770,"=COD1"),0)</f>
        <v>0</v>
      </c>
      <c r="L5317" s="13" t="e">
        <f>(VLOOKUP(F5317,tarifas!$C$7:$D$10,2,FALSE)+tarifas!$D$21)*datos!H5317</f>
        <v>#N/A</v>
      </c>
      <c r="M5317">
        <v>0</v>
      </c>
      <c r="N5317" s="13" t="e">
        <f t="shared" si="746"/>
        <v>#N/A</v>
      </c>
      <c r="O5317">
        <f t="shared" si="747"/>
        <v>0</v>
      </c>
      <c r="P5317" s="12">
        <f t="shared" si="748"/>
        <v>130.47430673402994</v>
      </c>
      <c r="Q5317">
        <f t="shared" si="749"/>
        <v>0</v>
      </c>
      <c r="R5317">
        <f>$D$2*tarifas!$D$12/24</f>
        <v>1.4541666666666666</v>
      </c>
      <c r="S5317" t="e">
        <f>VLOOKUP(E5317&amp;" "&amp;F5317,tarifas!$A$13:$D$20,4,FALSE)*P5317</f>
        <v>#N/A</v>
      </c>
      <c r="T5317">
        <f>IF(F5317="COD1",tarifas!$D$11*(SUMIFS($P$11:$P$8770,$F$11:$F$8770,"=COD1",$B$11:$B$8770,"="&amp;B5317)/COUNTIFS($F$11:$F$8770,"=COD1",$B$11:$B$8770,"="&amp;B5317))/COUNTIFS($A$11:$A$8770,"="&amp;A5317,$F$11:$F$8770,"=COD1"),0)</f>
        <v>0</v>
      </c>
      <c r="U5317" t="e">
        <f>(VLOOKUP(F5317,tarifas!$C$7:$D$10,2,FALSE)+tarifas!$D$21)*datos!P5317</f>
        <v>#N/A</v>
      </c>
      <c r="V5317" t="e">
        <f t="shared" si="750"/>
        <v>#N/A</v>
      </c>
      <c r="W5317">
        <f t="shared" si="751"/>
        <v>0</v>
      </c>
    </row>
    <row r="5318" spans="1:23" x14ac:dyDescent="0.25">
      <c r="A5318">
        <f t="shared" si="744"/>
        <v>219</v>
      </c>
      <c r="B5318">
        <f t="shared" si="745"/>
        <v>8</v>
      </c>
      <c r="C5318" s="1">
        <f t="shared" si="752"/>
        <v>41861.124999987129</v>
      </c>
      <c r="D5318" s="7">
        <v>0</v>
      </c>
      <c r="E5318" s="7"/>
      <c r="G5318">
        <v>40.1</v>
      </c>
      <c r="H5318" s="12">
        <v>128.46354535087372</v>
      </c>
      <c r="I5318" s="13">
        <f>$D$2*tarifas!$D$12/24</f>
        <v>1.4541666666666666</v>
      </c>
      <c r="J5318" s="13" t="e">
        <f>VLOOKUP(E5318&amp;" "&amp;F5318,tarifas!$A$13:$D$20,4,FALSE)*H5318</f>
        <v>#N/A</v>
      </c>
      <c r="K5318" s="13">
        <f>IF(F5318="COD1",tarifas!$D$11*(SUMIFS($H$11:$H$8770,$F$11:$F$8770,"=COD1",$B$11:$B$8770,"="&amp;B5318)/COUNTIFS($F$11:$F$8770,"=COD1",$B$11:$B$8770,"="&amp;B5318))/COUNTIFS($A$11:$A$8770,"="&amp;A5318,$F$11:$F$8770,"=COD1"),0)</f>
        <v>0</v>
      </c>
      <c r="L5318" s="13" t="e">
        <f>(VLOOKUP(F5318,tarifas!$C$7:$D$10,2,FALSE)+tarifas!$D$21)*datos!H5318</f>
        <v>#N/A</v>
      </c>
      <c r="M5318">
        <v>0</v>
      </c>
      <c r="N5318" s="13" t="e">
        <f t="shared" si="746"/>
        <v>#N/A</v>
      </c>
      <c r="O5318">
        <f t="shared" si="747"/>
        <v>0</v>
      </c>
      <c r="P5318" s="12">
        <f t="shared" si="748"/>
        <v>128.46354535087372</v>
      </c>
      <c r="Q5318">
        <f t="shared" si="749"/>
        <v>0</v>
      </c>
      <c r="R5318">
        <f>$D$2*tarifas!$D$12/24</f>
        <v>1.4541666666666666</v>
      </c>
      <c r="S5318" t="e">
        <f>VLOOKUP(E5318&amp;" "&amp;F5318,tarifas!$A$13:$D$20,4,FALSE)*P5318</f>
        <v>#N/A</v>
      </c>
      <c r="T5318">
        <f>IF(F5318="COD1",tarifas!$D$11*(SUMIFS($P$11:$P$8770,$F$11:$F$8770,"=COD1",$B$11:$B$8770,"="&amp;B5318)/COUNTIFS($F$11:$F$8770,"=COD1",$B$11:$B$8770,"="&amp;B5318))/COUNTIFS($A$11:$A$8770,"="&amp;A5318,$F$11:$F$8770,"=COD1"),0)</f>
        <v>0</v>
      </c>
      <c r="U5318" t="e">
        <f>(VLOOKUP(F5318,tarifas!$C$7:$D$10,2,FALSE)+tarifas!$D$21)*datos!P5318</f>
        <v>#N/A</v>
      </c>
      <c r="V5318" t="e">
        <f t="shared" si="750"/>
        <v>#N/A</v>
      </c>
      <c r="W5318">
        <f t="shared" si="751"/>
        <v>0</v>
      </c>
    </row>
    <row r="5319" spans="1:23" x14ac:dyDescent="0.25">
      <c r="A5319">
        <f t="shared" si="744"/>
        <v>219</v>
      </c>
      <c r="B5319">
        <f t="shared" si="745"/>
        <v>8</v>
      </c>
      <c r="C5319" s="1">
        <f t="shared" si="752"/>
        <v>41861.166666653793</v>
      </c>
      <c r="D5319" s="7">
        <v>0</v>
      </c>
      <c r="E5319" s="7"/>
      <c r="G5319">
        <v>40.1</v>
      </c>
      <c r="H5319" s="12">
        <v>128.947772302711</v>
      </c>
      <c r="I5319" s="13">
        <f>$D$2*tarifas!$D$12/24</f>
        <v>1.4541666666666666</v>
      </c>
      <c r="J5319" s="13" t="e">
        <f>VLOOKUP(E5319&amp;" "&amp;F5319,tarifas!$A$13:$D$20,4,FALSE)*H5319</f>
        <v>#N/A</v>
      </c>
      <c r="K5319" s="13">
        <f>IF(F5319="COD1",tarifas!$D$11*(SUMIFS($H$11:$H$8770,$F$11:$F$8770,"=COD1",$B$11:$B$8770,"="&amp;B5319)/COUNTIFS($F$11:$F$8770,"=COD1",$B$11:$B$8770,"="&amp;B5319))/COUNTIFS($A$11:$A$8770,"="&amp;A5319,$F$11:$F$8770,"=COD1"),0)</f>
        <v>0</v>
      </c>
      <c r="L5319" s="13" t="e">
        <f>(VLOOKUP(F5319,tarifas!$C$7:$D$10,2,FALSE)+tarifas!$D$21)*datos!H5319</f>
        <v>#N/A</v>
      </c>
      <c r="M5319">
        <v>0</v>
      </c>
      <c r="N5319" s="13" t="e">
        <f t="shared" si="746"/>
        <v>#N/A</v>
      </c>
      <c r="O5319">
        <f t="shared" si="747"/>
        <v>0</v>
      </c>
      <c r="P5319" s="12">
        <f t="shared" si="748"/>
        <v>128.947772302711</v>
      </c>
      <c r="Q5319">
        <f t="shared" si="749"/>
        <v>0</v>
      </c>
      <c r="R5319">
        <f>$D$2*tarifas!$D$12/24</f>
        <v>1.4541666666666666</v>
      </c>
      <c r="S5319" t="e">
        <f>VLOOKUP(E5319&amp;" "&amp;F5319,tarifas!$A$13:$D$20,4,FALSE)*P5319</f>
        <v>#N/A</v>
      </c>
      <c r="T5319">
        <f>IF(F5319="COD1",tarifas!$D$11*(SUMIFS($P$11:$P$8770,$F$11:$F$8770,"=COD1",$B$11:$B$8770,"="&amp;B5319)/COUNTIFS($F$11:$F$8770,"=COD1",$B$11:$B$8770,"="&amp;B5319))/COUNTIFS($A$11:$A$8770,"="&amp;A5319,$F$11:$F$8770,"=COD1"),0)</f>
        <v>0</v>
      </c>
      <c r="U5319" t="e">
        <f>(VLOOKUP(F5319,tarifas!$C$7:$D$10,2,FALSE)+tarifas!$D$21)*datos!P5319</f>
        <v>#N/A</v>
      </c>
      <c r="V5319" t="e">
        <f t="shared" si="750"/>
        <v>#N/A</v>
      </c>
      <c r="W5319">
        <f t="shared" si="751"/>
        <v>0</v>
      </c>
    </row>
    <row r="5320" spans="1:23" x14ac:dyDescent="0.25">
      <c r="A5320">
        <f t="shared" si="744"/>
        <v>219</v>
      </c>
      <c r="B5320">
        <f t="shared" si="745"/>
        <v>8</v>
      </c>
      <c r="C5320" s="1">
        <f t="shared" si="752"/>
        <v>41861.208333320457</v>
      </c>
      <c r="D5320" s="7">
        <v>0</v>
      </c>
      <c r="E5320" s="7"/>
      <c r="G5320">
        <v>40.1</v>
      </c>
      <c r="H5320" s="12">
        <v>129.37015073346373</v>
      </c>
      <c r="I5320" s="13">
        <f>$D$2*tarifas!$D$12/24</f>
        <v>1.4541666666666666</v>
      </c>
      <c r="J5320" s="13" t="e">
        <f>VLOOKUP(E5320&amp;" "&amp;F5320,tarifas!$A$13:$D$20,4,FALSE)*H5320</f>
        <v>#N/A</v>
      </c>
      <c r="K5320" s="13">
        <f>IF(F5320="COD1",tarifas!$D$11*(SUMIFS($H$11:$H$8770,$F$11:$F$8770,"=COD1",$B$11:$B$8770,"="&amp;B5320)/COUNTIFS($F$11:$F$8770,"=COD1",$B$11:$B$8770,"="&amp;B5320))/COUNTIFS($A$11:$A$8770,"="&amp;A5320,$F$11:$F$8770,"=COD1"),0)</f>
        <v>0</v>
      </c>
      <c r="L5320" s="13" t="e">
        <f>(VLOOKUP(F5320,tarifas!$C$7:$D$10,2,FALSE)+tarifas!$D$21)*datos!H5320</f>
        <v>#N/A</v>
      </c>
      <c r="M5320">
        <v>1.13053</v>
      </c>
      <c r="N5320" s="13" t="e">
        <f t="shared" si="746"/>
        <v>#N/A</v>
      </c>
      <c r="O5320">
        <f t="shared" si="747"/>
        <v>1.13053</v>
      </c>
      <c r="P5320" s="12">
        <f t="shared" si="748"/>
        <v>128.23962073346374</v>
      </c>
      <c r="Q5320">
        <f t="shared" si="749"/>
        <v>0</v>
      </c>
      <c r="R5320">
        <f>$D$2*tarifas!$D$12/24</f>
        <v>1.4541666666666666</v>
      </c>
      <c r="S5320" t="e">
        <f>VLOOKUP(E5320&amp;" "&amp;F5320,tarifas!$A$13:$D$20,4,FALSE)*P5320</f>
        <v>#N/A</v>
      </c>
      <c r="T5320">
        <f>IF(F5320="COD1",tarifas!$D$11*(SUMIFS($P$11:$P$8770,$F$11:$F$8770,"=COD1",$B$11:$B$8770,"="&amp;B5320)/COUNTIFS($F$11:$F$8770,"=COD1",$B$11:$B$8770,"="&amp;B5320))/COUNTIFS($A$11:$A$8770,"="&amp;A5320,$F$11:$F$8770,"=COD1"),0)</f>
        <v>0</v>
      </c>
      <c r="U5320" t="e">
        <f>(VLOOKUP(F5320,tarifas!$C$7:$D$10,2,FALSE)+tarifas!$D$21)*datos!P5320</f>
        <v>#N/A</v>
      </c>
      <c r="V5320" t="e">
        <f t="shared" si="750"/>
        <v>#N/A</v>
      </c>
      <c r="W5320">
        <f t="shared" si="751"/>
        <v>0</v>
      </c>
    </row>
    <row r="5321" spans="1:23" x14ac:dyDescent="0.25">
      <c r="A5321">
        <f t="shared" si="744"/>
        <v>219</v>
      </c>
      <c r="B5321">
        <f t="shared" si="745"/>
        <v>8</v>
      </c>
      <c r="C5321" s="1">
        <f t="shared" si="752"/>
        <v>41861.249999987122</v>
      </c>
      <c r="D5321" s="7">
        <v>0</v>
      </c>
      <c r="E5321" s="7"/>
      <c r="G5321">
        <v>39.17</v>
      </c>
      <c r="H5321" s="12">
        <v>112.91178318365405</v>
      </c>
      <c r="I5321" s="13">
        <f>$D$2*tarifas!$D$12/24</f>
        <v>1.4541666666666666</v>
      </c>
      <c r="J5321" s="13" t="e">
        <f>VLOOKUP(E5321&amp;" "&amp;F5321,tarifas!$A$13:$D$20,4,FALSE)*H5321</f>
        <v>#N/A</v>
      </c>
      <c r="K5321" s="13">
        <f>IF(F5321="COD1",tarifas!$D$11*(SUMIFS($H$11:$H$8770,$F$11:$F$8770,"=COD1",$B$11:$B$8770,"="&amp;B5321)/COUNTIFS($F$11:$F$8770,"=COD1",$B$11:$B$8770,"="&amp;B5321))/COUNTIFS($A$11:$A$8770,"="&amp;A5321,$F$11:$F$8770,"=COD1"),0)</f>
        <v>0</v>
      </c>
      <c r="L5321" s="13" t="e">
        <f>(VLOOKUP(F5321,tarifas!$C$7:$D$10,2,FALSE)+tarifas!$D$21)*datos!H5321</f>
        <v>#N/A</v>
      </c>
      <c r="M5321">
        <v>36.605640000000001</v>
      </c>
      <c r="N5321" s="13" t="e">
        <f t="shared" si="746"/>
        <v>#N/A</v>
      </c>
      <c r="O5321">
        <f t="shared" si="747"/>
        <v>36.605640000000001</v>
      </c>
      <c r="P5321" s="12">
        <f t="shared" si="748"/>
        <v>76.306143183654058</v>
      </c>
      <c r="Q5321">
        <f t="shared" si="749"/>
        <v>0</v>
      </c>
      <c r="R5321">
        <f>$D$2*tarifas!$D$12/24</f>
        <v>1.4541666666666666</v>
      </c>
      <c r="S5321" t="e">
        <f>VLOOKUP(E5321&amp;" "&amp;F5321,tarifas!$A$13:$D$20,4,FALSE)*P5321</f>
        <v>#N/A</v>
      </c>
      <c r="T5321">
        <f>IF(F5321="COD1",tarifas!$D$11*(SUMIFS($P$11:$P$8770,$F$11:$F$8770,"=COD1",$B$11:$B$8770,"="&amp;B5321)/COUNTIFS($F$11:$F$8770,"=COD1",$B$11:$B$8770,"="&amp;B5321))/COUNTIFS($A$11:$A$8770,"="&amp;A5321,$F$11:$F$8770,"=COD1"),0)</f>
        <v>0</v>
      </c>
      <c r="U5321" t="e">
        <f>(VLOOKUP(F5321,tarifas!$C$7:$D$10,2,FALSE)+tarifas!$D$21)*datos!P5321</f>
        <v>#N/A</v>
      </c>
      <c r="V5321" t="e">
        <f t="shared" si="750"/>
        <v>#N/A</v>
      </c>
      <c r="W5321">
        <f t="shared" si="751"/>
        <v>0</v>
      </c>
    </row>
    <row r="5322" spans="1:23" x14ac:dyDescent="0.25">
      <c r="A5322">
        <f t="shared" si="744"/>
        <v>219</v>
      </c>
      <c r="B5322">
        <f t="shared" si="745"/>
        <v>8</v>
      </c>
      <c r="C5322" s="1">
        <f t="shared" si="752"/>
        <v>41861.291666653786</v>
      </c>
      <c r="D5322" s="7">
        <v>56.151515151515163</v>
      </c>
      <c r="E5322" s="7"/>
      <c r="G5322">
        <v>40.549999999999997</v>
      </c>
      <c r="H5322" s="12">
        <v>112.18917059870856</v>
      </c>
      <c r="I5322" s="13">
        <f>$D$2*tarifas!$D$12/24</f>
        <v>1.4541666666666666</v>
      </c>
      <c r="J5322" s="13" t="e">
        <f>VLOOKUP(E5322&amp;" "&amp;F5322,tarifas!$A$13:$D$20,4,FALSE)*H5322</f>
        <v>#N/A</v>
      </c>
      <c r="K5322" s="13">
        <f>IF(F5322="COD1",tarifas!$D$11*(SUMIFS($H$11:$H$8770,$F$11:$F$8770,"=COD1",$B$11:$B$8770,"="&amp;B5322)/COUNTIFS($F$11:$F$8770,"=COD1",$B$11:$B$8770,"="&amp;B5322))/COUNTIFS($A$11:$A$8770,"="&amp;A5322,$F$11:$F$8770,"=COD1"),0)</f>
        <v>0</v>
      </c>
      <c r="L5322" s="13" t="e">
        <f>(VLOOKUP(F5322,tarifas!$C$7:$D$10,2,FALSE)+tarifas!$D$21)*datos!H5322</f>
        <v>#N/A</v>
      </c>
      <c r="M5322">
        <v>57.430150000000005</v>
      </c>
      <c r="N5322" s="13" t="e">
        <f t="shared" si="746"/>
        <v>#N/A</v>
      </c>
      <c r="O5322">
        <f t="shared" si="747"/>
        <v>57.430150000000005</v>
      </c>
      <c r="P5322" s="12">
        <f t="shared" si="748"/>
        <v>54.759020598708553</v>
      </c>
      <c r="Q5322">
        <f t="shared" si="749"/>
        <v>0</v>
      </c>
      <c r="R5322">
        <f>$D$2*tarifas!$D$12/24</f>
        <v>1.4541666666666666</v>
      </c>
      <c r="S5322" t="e">
        <f>VLOOKUP(E5322&amp;" "&amp;F5322,tarifas!$A$13:$D$20,4,FALSE)*P5322</f>
        <v>#N/A</v>
      </c>
      <c r="T5322">
        <f>IF(F5322="COD1",tarifas!$D$11*(SUMIFS($P$11:$P$8770,$F$11:$F$8770,"=COD1",$B$11:$B$8770,"="&amp;B5322)/COUNTIFS($F$11:$F$8770,"=COD1",$B$11:$B$8770,"="&amp;B5322))/COUNTIFS($A$11:$A$8770,"="&amp;A5322,$F$11:$F$8770,"=COD1"),0)</f>
        <v>0</v>
      </c>
      <c r="U5322" t="e">
        <f>(VLOOKUP(F5322,tarifas!$C$7:$D$10,2,FALSE)+tarifas!$D$21)*datos!P5322</f>
        <v>#N/A</v>
      </c>
      <c r="V5322" t="e">
        <f t="shared" si="750"/>
        <v>#N/A</v>
      </c>
      <c r="W5322">
        <f t="shared" si="751"/>
        <v>0</v>
      </c>
    </row>
    <row r="5323" spans="1:23" x14ac:dyDescent="0.25">
      <c r="A5323">
        <f t="shared" si="744"/>
        <v>219</v>
      </c>
      <c r="B5323">
        <f t="shared" si="745"/>
        <v>8</v>
      </c>
      <c r="C5323" s="1">
        <f t="shared" si="752"/>
        <v>41861.33333332045</v>
      </c>
      <c r="D5323" s="7">
        <v>183.90909090909091</v>
      </c>
      <c r="E5323" s="7"/>
      <c r="G5323">
        <v>40.549999999999997</v>
      </c>
      <c r="H5323" s="12">
        <v>112.49296542838144</v>
      </c>
      <c r="I5323" s="13">
        <f>$D$2*tarifas!$D$12/24</f>
        <v>1.4541666666666666</v>
      </c>
      <c r="J5323" s="13" t="e">
        <f>VLOOKUP(E5323&amp;" "&amp;F5323,tarifas!$A$13:$D$20,4,FALSE)*H5323</f>
        <v>#N/A</v>
      </c>
      <c r="K5323" s="13">
        <f>IF(F5323="COD1",tarifas!$D$11*(SUMIFS($H$11:$H$8770,$F$11:$F$8770,"=COD1",$B$11:$B$8770,"="&amp;B5323)/COUNTIFS($F$11:$F$8770,"=COD1",$B$11:$B$8770,"="&amp;B5323))/COUNTIFS($A$11:$A$8770,"="&amp;A5323,$F$11:$F$8770,"=COD1"),0)</f>
        <v>0</v>
      </c>
      <c r="L5323" s="13" t="e">
        <f>(VLOOKUP(F5323,tarifas!$C$7:$D$10,2,FALSE)+tarifas!$D$21)*datos!H5323</f>
        <v>#N/A</v>
      </c>
      <c r="M5323">
        <v>83.56219999999999</v>
      </c>
      <c r="N5323" s="13" t="e">
        <f t="shared" si="746"/>
        <v>#N/A</v>
      </c>
      <c r="O5323">
        <f t="shared" si="747"/>
        <v>83.56219999999999</v>
      </c>
      <c r="P5323" s="12">
        <f t="shared" si="748"/>
        <v>28.930765428381449</v>
      </c>
      <c r="Q5323">
        <f t="shared" si="749"/>
        <v>0</v>
      </c>
      <c r="R5323">
        <f>$D$2*tarifas!$D$12/24</f>
        <v>1.4541666666666666</v>
      </c>
      <c r="S5323" t="e">
        <f>VLOOKUP(E5323&amp;" "&amp;F5323,tarifas!$A$13:$D$20,4,FALSE)*P5323</f>
        <v>#N/A</v>
      </c>
      <c r="T5323">
        <f>IF(F5323="COD1",tarifas!$D$11*(SUMIFS($P$11:$P$8770,$F$11:$F$8770,"=COD1",$B$11:$B$8770,"="&amp;B5323)/COUNTIFS($F$11:$F$8770,"=COD1",$B$11:$B$8770,"="&amp;B5323))/COUNTIFS($A$11:$A$8770,"="&amp;A5323,$F$11:$F$8770,"=COD1"),0)</f>
        <v>0</v>
      </c>
      <c r="U5323" t="e">
        <f>(VLOOKUP(F5323,tarifas!$C$7:$D$10,2,FALSE)+tarifas!$D$21)*datos!P5323</f>
        <v>#N/A</v>
      </c>
      <c r="V5323" t="e">
        <f t="shared" si="750"/>
        <v>#N/A</v>
      </c>
      <c r="W5323">
        <f t="shared" si="751"/>
        <v>0</v>
      </c>
    </row>
    <row r="5324" spans="1:23" x14ac:dyDescent="0.25">
      <c r="A5324">
        <f t="shared" ref="A5324:A5387" si="753">DAYS360($C$11,C5324)</f>
        <v>219</v>
      </c>
      <c r="B5324">
        <f t="shared" ref="B5324:B5387" si="754">MONTH(C5324)</f>
        <v>8</v>
      </c>
      <c r="C5324" s="1">
        <f t="shared" si="752"/>
        <v>41861.374999987114</v>
      </c>
      <c r="D5324" s="7">
        <v>242.89393939393938</v>
      </c>
      <c r="E5324" s="7"/>
      <c r="G5324">
        <v>42.7</v>
      </c>
      <c r="H5324" s="12">
        <v>113.1064809804806</v>
      </c>
      <c r="I5324" s="13">
        <f>$D$2*tarifas!$D$12/24</f>
        <v>1.4541666666666666</v>
      </c>
      <c r="J5324" s="13" t="e">
        <f>VLOOKUP(E5324&amp;" "&amp;F5324,tarifas!$A$13:$D$20,4,FALSE)*H5324</f>
        <v>#N/A</v>
      </c>
      <c r="K5324" s="13">
        <f>IF(F5324="COD1",tarifas!$D$11*(SUMIFS($H$11:$H$8770,$F$11:$F$8770,"=COD1",$B$11:$B$8770,"="&amp;B5324)/COUNTIFS($F$11:$F$8770,"=COD1",$B$11:$B$8770,"="&amp;B5324))/COUNTIFS($A$11:$A$8770,"="&amp;A5324,$F$11:$F$8770,"=COD1"),0)</f>
        <v>0</v>
      </c>
      <c r="L5324" s="13" t="e">
        <f>(VLOOKUP(F5324,tarifas!$C$7:$D$10,2,FALSE)+tarifas!$D$21)*datos!H5324</f>
        <v>#N/A</v>
      </c>
      <c r="M5324">
        <v>134.21826999999999</v>
      </c>
      <c r="N5324" s="13" t="e">
        <f t="shared" ref="N5324:N5387" si="755">(I5324+J5324+K5324+L5324)*1.23</f>
        <v>#N/A</v>
      </c>
      <c r="O5324">
        <f t="shared" ref="O5324:O5387" si="756">IF(M5324&lt;H5324,M5324,H5324)</f>
        <v>113.1064809804806</v>
      </c>
      <c r="P5324" s="12">
        <f t="shared" ref="P5324:P5387" si="757">H5324-O5324</f>
        <v>0</v>
      </c>
      <c r="Q5324">
        <f t="shared" ref="Q5324:Q5387" si="758">IF(M5324&lt;H5324,0,M5324-H5324)</f>
        <v>21.111789019519392</v>
      </c>
      <c r="R5324">
        <f>$D$2*tarifas!$D$12/24</f>
        <v>1.4541666666666666</v>
      </c>
      <c r="S5324" t="e">
        <f>VLOOKUP(E5324&amp;" "&amp;F5324,tarifas!$A$13:$D$20,4,FALSE)*P5324</f>
        <v>#N/A</v>
      </c>
      <c r="T5324">
        <f>IF(F5324="COD1",tarifas!$D$11*(SUMIFS($P$11:$P$8770,$F$11:$F$8770,"=COD1",$B$11:$B$8770,"="&amp;B5324)/COUNTIFS($F$11:$F$8770,"=COD1",$B$11:$B$8770,"="&amp;B5324))/COUNTIFS($A$11:$A$8770,"="&amp;A5324,$F$11:$F$8770,"=COD1"),0)</f>
        <v>0</v>
      </c>
      <c r="U5324" t="e">
        <f>(VLOOKUP(F5324,tarifas!$C$7:$D$10,2,FALSE)+tarifas!$D$21)*datos!P5324</f>
        <v>#N/A</v>
      </c>
      <c r="V5324" t="e">
        <f t="shared" ref="V5324:V5387" si="759">(R5324+S5324+T5324+U5324)*1.23</f>
        <v>#N/A</v>
      </c>
      <c r="W5324">
        <f t="shared" ref="W5324:W5387" si="760">0.9*G5324/1000*Q5324</f>
        <v>0.81132605202013042</v>
      </c>
    </row>
    <row r="5325" spans="1:23" x14ac:dyDescent="0.25">
      <c r="A5325">
        <f t="shared" si="753"/>
        <v>219</v>
      </c>
      <c r="B5325">
        <f t="shared" si="754"/>
        <v>8</v>
      </c>
      <c r="C5325" s="1">
        <f t="shared" ref="C5325:C5388" si="761">+C5324+1/24</f>
        <v>41861.416666653779</v>
      </c>
      <c r="D5325" s="7">
        <v>515.66666666666674</v>
      </c>
      <c r="E5325" s="7"/>
      <c r="G5325">
        <v>44.27</v>
      </c>
      <c r="H5325" s="12">
        <v>112.08749937198654</v>
      </c>
      <c r="I5325" s="13">
        <f>$D$2*tarifas!$D$12/24</f>
        <v>1.4541666666666666</v>
      </c>
      <c r="J5325" s="13" t="e">
        <f>VLOOKUP(E5325&amp;" "&amp;F5325,tarifas!$A$13:$D$20,4,FALSE)*H5325</f>
        <v>#N/A</v>
      </c>
      <c r="K5325" s="13">
        <f>IF(F5325="COD1",tarifas!$D$11*(SUMIFS($H$11:$H$8770,$F$11:$F$8770,"=COD1",$B$11:$B$8770,"="&amp;B5325)/COUNTIFS($F$11:$F$8770,"=COD1",$B$11:$B$8770,"="&amp;B5325))/COUNTIFS($A$11:$A$8770,"="&amp;A5325,$F$11:$F$8770,"=COD1"),0)</f>
        <v>0</v>
      </c>
      <c r="L5325" s="13" t="e">
        <f>(VLOOKUP(F5325,tarifas!$C$7:$D$10,2,FALSE)+tarifas!$D$21)*datos!H5325</f>
        <v>#N/A</v>
      </c>
      <c r="M5325">
        <v>119.91421000000001</v>
      </c>
      <c r="N5325" s="13" t="e">
        <f t="shared" si="755"/>
        <v>#N/A</v>
      </c>
      <c r="O5325">
        <f t="shared" si="756"/>
        <v>112.08749937198654</v>
      </c>
      <c r="P5325" s="12">
        <f t="shared" si="757"/>
        <v>0</v>
      </c>
      <c r="Q5325">
        <f t="shared" si="758"/>
        <v>7.8267106280134726</v>
      </c>
      <c r="R5325">
        <f>$D$2*tarifas!$D$12/24</f>
        <v>1.4541666666666666</v>
      </c>
      <c r="S5325" t="e">
        <f>VLOOKUP(E5325&amp;" "&amp;F5325,tarifas!$A$13:$D$20,4,FALSE)*P5325</f>
        <v>#N/A</v>
      </c>
      <c r="T5325">
        <f>IF(F5325="COD1",tarifas!$D$11*(SUMIFS($P$11:$P$8770,$F$11:$F$8770,"=COD1",$B$11:$B$8770,"="&amp;B5325)/COUNTIFS($F$11:$F$8770,"=COD1",$B$11:$B$8770,"="&amp;B5325))/COUNTIFS($A$11:$A$8770,"="&amp;A5325,$F$11:$F$8770,"=COD1"),0)</f>
        <v>0</v>
      </c>
      <c r="U5325" t="e">
        <f>(VLOOKUP(F5325,tarifas!$C$7:$D$10,2,FALSE)+tarifas!$D$21)*datos!P5325</f>
        <v>#N/A</v>
      </c>
      <c r="V5325" t="e">
        <f t="shared" si="759"/>
        <v>#N/A</v>
      </c>
      <c r="W5325">
        <f t="shared" si="760"/>
        <v>0.31183963155194083</v>
      </c>
    </row>
    <row r="5326" spans="1:23" x14ac:dyDescent="0.25">
      <c r="A5326">
        <f t="shared" si="753"/>
        <v>219</v>
      </c>
      <c r="B5326">
        <f t="shared" si="754"/>
        <v>8</v>
      </c>
      <c r="C5326" s="1">
        <f t="shared" si="761"/>
        <v>41861.458333320443</v>
      </c>
      <c r="D5326" s="7">
        <v>563.31818181818187</v>
      </c>
      <c r="E5326" s="7"/>
      <c r="G5326">
        <v>44.34</v>
      </c>
      <c r="H5326" s="12">
        <v>113.95441789816164</v>
      </c>
      <c r="I5326" s="13">
        <f>$D$2*tarifas!$D$12/24</f>
        <v>1.4541666666666666</v>
      </c>
      <c r="J5326" s="13" t="e">
        <f>VLOOKUP(E5326&amp;" "&amp;F5326,tarifas!$A$13:$D$20,4,FALSE)*H5326</f>
        <v>#N/A</v>
      </c>
      <c r="K5326" s="13">
        <f>IF(F5326="COD1",tarifas!$D$11*(SUMIFS($H$11:$H$8770,$F$11:$F$8770,"=COD1",$B$11:$B$8770,"="&amp;B5326)/COUNTIFS($F$11:$F$8770,"=COD1",$B$11:$B$8770,"="&amp;B5326))/COUNTIFS($A$11:$A$8770,"="&amp;A5326,$F$11:$F$8770,"=COD1"),0)</f>
        <v>0</v>
      </c>
      <c r="L5326" s="13" t="e">
        <f>(VLOOKUP(F5326,tarifas!$C$7:$D$10,2,FALSE)+tarifas!$D$21)*datos!H5326</f>
        <v>#N/A</v>
      </c>
      <c r="M5326">
        <v>106.83258000000001</v>
      </c>
      <c r="N5326" s="13" t="e">
        <f t="shared" si="755"/>
        <v>#N/A</v>
      </c>
      <c r="O5326">
        <f t="shared" si="756"/>
        <v>106.83258000000001</v>
      </c>
      <c r="P5326" s="12">
        <f t="shared" si="757"/>
        <v>7.1218378981616297</v>
      </c>
      <c r="Q5326">
        <f t="shared" si="758"/>
        <v>0</v>
      </c>
      <c r="R5326">
        <f>$D$2*tarifas!$D$12/24</f>
        <v>1.4541666666666666</v>
      </c>
      <c r="S5326" t="e">
        <f>VLOOKUP(E5326&amp;" "&amp;F5326,tarifas!$A$13:$D$20,4,FALSE)*P5326</f>
        <v>#N/A</v>
      </c>
      <c r="T5326">
        <f>IF(F5326="COD1",tarifas!$D$11*(SUMIFS($P$11:$P$8770,$F$11:$F$8770,"=COD1",$B$11:$B$8770,"="&amp;B5326)/COUNTIFS($F$11:$F$8770,"=COD1",$B$11:$B$8770,"="&amp;B5326))/COUNTIFS($A$11:$A$8770,"="&amp;A5326,$F$11:$F$8770,"=COD1"),0)</f>
        <v>0</v>
      </c>
      <c r="U5326" t="e">
        <f>(VLOOKUP(F5326,tarifas!$C$7:$D$10,2,FALSE)+tarifas!$D$21)*datos!P5326</f>
        <v>#N/A</v>
      </c>
      <c r="V5326" t="e">
        <f t="shared" si="759"/>
        <v>#N/A</v>
      </c>
      <c r="W5326">
        <f t="shared" si="760"/>
        <v>0</v>
      </c>
    </row>
    <row r="5327" spans="1:23" x14ac:dyDescent="0.25">
      <c r="A5327">
        <f t="shared" si="753"/>
        <v>219</v>
      </c>
      <c r="B5327">
        <f t="shared" si="754"/>
        <v>8</v>
      </c>
      <c r="C5327" s="1">
        <f t="shared" si="761"/>
        <v>41861.499999987107</v>
      </c>
      <c r="D5327" s="7">
        <v>512.57575757575762</v>
      </c>
      <c r="E5327" s="7"/>
      <c r="G5327">
        <v>44.58</v>
      </c>
      <c r="H5327" s="12">
        <v>113.53848280086865</v>
      </c>
      <c r="I5327" s="13">
        <f>$D$2*tarifas!$D$12/24</f>
        <v>1.4541666666666666</v>
      </c>
      <c r="J5327" s="13" t="e">
        <f>VLOOKUP(E5327&amp;" "&amp;F5327,tarifas!$A$13:$D$20,4,FALSE)*H5327</f>
        <v>#N/A</v>
      </c>
      <c r="K5327" s="13">
        <f>IF(F5327="COD1",tarifas!$D$11*(SUMIFS($H$11:$H$8770,$F$11:$F$8770,"=COD1",$B$11:$B$8770,"="&amp;B5327)/COUNTIFS($F$11:$F$8770,"=COD1",$B$11:$B$8770,"="&amp;B5327))/COUNTIFS($A$11:$A$8770,"="&amp;A5327,$F$11:$F$8770,"=COD1"),0)</f>
        <v>0</v>
      </c>
      <c r="L5327" s="13" t="e">
        <f>(VLOOKUP(F5327,tarifas!$C$7:$D$10,2,FALSE)+tarifas!$D$21)*datos!H5327</f>
        <v>#N/A</v>
      </c>
      <c r="M5327">
        <v>210.3569</v>
      </c>
      <c r="N5327" s="13" t="e">
        <f t="shared" si="755"/>
        <v>#N/A</v>
      </c>
      <c r="O5327">
        <f t="shared" si="756"/>
        <v>113.53848280086865</v>
      </c>
      <c r="P5327" s="12">
        <f t="shared" si="757"/>
        <v>0</v>
      </c>
      <c r="Q5327">
        <f t="shared" si="758"/>
        <v>96.818417199131346</v>
      </c>
      <c r="R5327">
        <f>$D$2*tarifas!$D$12/24</f>
        <v>1.4541666666666666</v>
      </c>
      <c r="S5327" t="e">
        <f>VLOOKUP(E5327&amp;" "&amp;F5327,tarifas!$A$13:$D$20,4,FALSE)*P5327</f>
        <v>#N/A</v>
      </c>
      <c r="T5327">
        <f>IF(F5327="COD1",tarifas!$D$11*(SUMIFS($P$11:$P$8770,$F$11:$F$8770,"=COD1",$B$11:$B$8770,"="&amp;B5327)/COUNTIFS($F$11:$F$8770,"=COD1",$B$11:$B$8770,"="&amp;B5327))/COUNTIFS($A$11:$A$8770,"="&amp;A5327,$F$11:$F$8770,"=COD1"),0)</f>
        <v>0</v>
      </c>
      <c r="U5327" t="e">
        <f>(VLOOKUP(F5327,tarifas!$C$7:$D$10,2,FALSE)+tarifas!$D$21)*datos!P5327</f>
        <v>#N/A</v>
      </c>
      <c r="V5327" t="e">
        <f t="shared" si="759"/>
        <v>#N/A</v>
      </c>
      <c r="W5327">
        <f t="shared" si="760"/>
        <v>3.8845485348635478</v>
      </c>
    </row>
    <row r="5328" spans="1:23" x14ac:dyDescent="0.25">
      <c r="A5328">
        <f t="shared" si="753"/>
        <v>219</v>
      </c>
      <c r="B5328">
        <f t="shared" si="754"/>
        <v>8</v>
      </c>
      <c r="C5328" s="1">
        <f t="shared" si="761"/>
        <v>41861.541666653771</v>
      </c>
      <c r="D5328" s="7">
        <v>434.7878787878787</v>
      </c>
      <c r="E5328" s="7"/>
      <c r="G5328">
        <v>44.58</v>
      </c>
      <c r="H5328" s="12">
        <v>114.26586996177637</v>
      </c>
      <c r="I5328" s="13">
        <f>$D$2*tarifas!$D$12/24</f>
        <v>1.4541666666666666</v>
      </c>
      <c r="J5328" s="13" t="e">
        <f>VLOOKUP(E5328&amp;" "&amp;F5328,tarifas!$A$13:$D$20,4,FALSE)*H5328</f>
        <v>#N/A</v>
      </c>
      <c r="K5328" s="13">
        <f>IF(F5328="COD1",tarifas!$D$11*(SUMIFS($H$11:$H$8770,$F$11:$F$8770,"=COD1",$B$11:$B$8770,"="&amp;B5328)/COUNTIFS($F$11:$F$8770,"=COD1",$B$11:$B$8770,"="&amp;B5328))/COUNTIFS($A$11:$A$8770,"="&amp;A5328,$F$11:$F$8770,"=COD1"),0)</f>
        <v>0</v>
      </c>
      <c r="L5328" s="13" t="e">
        <f>(VLOOKUP(F5328,tarifas!$C$7:$D$10,2,FALSE)+tarifas!$D$21)*datos!H5328</f>
        <v>#N/A</v>
      </c>
      <c r="M5328">
        <v>173.11144000000002</v>
      </c>
      <c r="N5328" s="13" t="e">
        <f t="shared" si="755"/>
        <v>#N/A</v>
      </c>
      <c r="O5328">
        <f t="shared" si="756"/>
        <v>114.26586996177637</v>
      </c>
      <c r="P5328" s="12">
        <f t="shared" si="757"/>
        <v>0</v>
      </c>
      <c r="Q5328">
        <f t="shared" si="758"/>
        <v>58.845570038223642</v>
      </c>
      <c r="R5328">
        <f>$D$2*tarifas!$D$12/24</f>
        <v>1.4541666666666666</v>
      </c>
      <c r="S5328" t="e">
        <f>VLOOKUP(E5328&amp;" "&amp;F5328,tarifas!$A$13:$D$20,4,FALSE)*P5328</f>
        <v>#N/A</v>
      </c>
      <c r="T5328">
        <f>IF(F5328="COD1",tarifas!$D$11*(SUMIFS($P$11:$P$8770,$F$11:$F$8770,"=COD1",$B$11:$B$8770,"="&amp;B5328)/COUNTIFS($F$11:$F$8770,"=COD1",$B$11:$B$8770,"="&amp;B5328))/COUNTIFS($A$11:$A$8770,"="&amp;A5328,$F$11:$F$8770,"=COD1"),0)</f>
        <v>0</v>
      </c>
      <c r="U5328" t="e">
        <f>(VLOOKUP(F5328,tarifas!$C$7:$D$10,2,FALSE)+tarifas!$D$21)*datos!P5328</f>
        <v>#N/A</v>
      </c>
      <c r="V5328" t="e">
        <f t="shared" si="759"/>
        <v>#N/A</v>
      </c>
      <c r="W5328">
        <f t="shared" si="760"/>
        <v>2.361001961073609</v>
      </c>
    </row>
    <row r="5329" spans="1:23" x14ac:dyDescent="0.25">
      <c r="A5329">
        <f t="shared" si="753"/>
        <v>219</v>
      </c>
      <c r="B5329">
        <f t="shared" si="754"/>
        <v>8</v>
      </c>
      <c r="C5329" s="1">
        <f t="shared" si="761"/>
        <v>41861.583333320435</v>
      </c>
      <c r="D5329" s="7">
        <v>616.37878787878788</v>
      </c>
      <c r="E5329" s="7"/>
      <c r="G5329">
        <v>44.34</v>
      </c>
      <c r="H5329" s="12">
        <v>116.63515839704733</v>
      </c>
      <c r="I5329" s="13">
        <f>$D$2*tarifas!$D$12/24</f>
        <v>1.4541666666666666</v>
      </c>
      <c r="J5329" s="13" t="e">
        <f>VLOOKUP(E5329&amp;" "&amp;F5329,tarifas!$A$13:$D$20,4,FALSE)*H5329</f>
        <v>#N/A</v>
      </c>
      <c r="K5329" s="13">
        <f>IF(F5329="COD1",tarifas!$D$11*(SUMIFS($H$11:$H$8770,$F$11:$F$8770,"=COD1",$B$11:$B$8770,"="&amp;B5329)/COUNTIFS($F$11:$F$8770,"=COD1",$B$11:$B$8770,"="&amp;B5329))/COUNTIFS($A$11:$A$8770,"="&amp;A5329,$F$11:$F$8770,"=COD1"),0)</f>
        <v>0</v>
      </c>
      <c r="L5329" s="13" t="e">
        <f>(VLOOKUP(F5329,tarifas!$C$7:$D$10,2,FALSE)+tarifas!$D$21)*datos!H5329</f>
        <v>#N/A</v>
      </c>
      <c r="M5329">
        <v>106.56945</v>
      </c>
      <c r="N5329" s="13" t="e">
        <f t="shared" si="755"/>
        <v>#N/A</v>
      </c>
      <c r="O5329">
        <f t="shared" si="756"/>
        <v>106.56945</v>
      </c>
      <c r="P5329" s="12">
        <f t="shared" si="757"/>
        <v>10.065708397047331</v>
      </c>
      <c r="Q5329">
        <f t="shared" si="758"/>
        <v>0</v>
      </c>
      <c r="R5329">
        <f>$D$2*tarifas!$D$12/24</f>
        <v>1.4541666666666666</v>
      </c>
      <c r="S5329" t="e">
        <f>VLOOKUP(E5329&amp;" "&amp;F5329,tarifas!$A$13:$D$20,4,FALSE)*P5329</f>
        <v>#N/A</v>
      </c>
      <c r="T5329">
        <f>IF(F5329="COD1",tarifas!$D$11*(SUMIFS($P$11:$P$8770,$F$11:$F$8770,"=COD1",$B$11:$B$8770,"="&amp;B5329)/COUNTIFS($F$11:$F$8770,"=COD1",$B$11:$B$8770,"="&amp;B5329))/COUNTIFS($A$11:$A$8770,"="&amp;A5329,$F$11:$F$8770,"=COD1"),0)</f>
        <v>0</v>
      </c>
      <c r="U5329" t="e">
        <f>(VLOOKUP(F5329,tarifas!$C$7:$D$10,2,FALSE)+tarifas!$D$21)*datos!P5329</f>
        <v>#N/A</v>
      </c>
      <c r="V5329" t="e">
        <f t="shared" si="759"/>
        <v>#N/A</v>
      </c>
      <c r="W5329">
        <f t="shared" si="760"/>
        <v>0</v>
      </c>
    </row>
    <row r="5330" spans="1:23" x14ac:dyDescent="0.25">
      <c r="A5330">
        <f t="shared" si="753"/>
        <v>219</v>
      </c>
      <c r="B5330">
        <f t="shared" si="754"/>
        <v>8</v>
      </c>
      <c r="C5330" s="1">
        <f t="shared" si="761"/>
        <v>41861.6249999871</v>
      </c>
      <c r="D5330" s="7">
        <v>494.5454545454545</v>
      </c>
      <c r="E5330" s="7"/>
      <c r="G5330">
        <v>44.27</v>
      </c>
      <c r="H5330" s="12">
        <v>121.83129734768585</v>
      </c>
      <c r="I5330" s="13">
        <f>$D$2*tarifas!$D$12/24</f>
        <v>1.4541666666666666</v>
      </c>
      <c r="J5330" s="13" t="e">
        <f>VLOOKUP(E5330&amp;" "&amp;F5330,tarifas!$A$13:$D$20,4,FALSE)*H5330</f>
        <v>#N/A</v>
      </c>
      <c r="K5330" s="13">
        <f>IF(F5330="COD1",tarifas!$D$11*(SUMIFS($H$11:$H$8770,$F$11:$F$8770,"=COD1",$B$11:$B$8770,"="&amp;B5330)/COUNTIFS($F$11:$F$8770,"=COD1",$B$11:$B$8770,"="&amp;B5330))/COUNTIFS($A$11:$A$8770,"="&amp;A5330,$F$11:$F$8770,"=COD1"),0)</f>
        <v>0</v>
      </c>
      <c r="L5330" s="13" t="e">
        <f>(VLOOKUP(F5330,tarifas!$C$7:$D$10,2,FALSE)+tarifas!$D$21)*datos!H5330</f>
        <v>#N/A</v>
      </c>
      <c r="M5330">
        <v>35.694050000000004</v>
      </c>
      <c r="N5330" s="13" t="e">
        <f t="shared" si="755"/>
        <v>#N/A</v>
      </c>
      <c r="O5330">
        <f t="shared" si="756"/>
        <v>35.694050000000004</v>
      </c>
      <c r="P5330" s="12">
        <f t="shared" si="757"/>
        <v>86.137247347685843</v>
      </c>
      <c r="Q5330">
        <f t="shared" si="758"/>
        <v>0</v>
      </c>
      <c r="R5330">
        <f>$D$2*tarifas!$D$12/24</f>
        <v>1.4541666666666666</v>
      </c>
      <c r="S5330" t="e">
        <f>VLOOKUP(E5330&amp;" "&amp;F5330,tarifas!$A$13:$D$20,4,FALSE)*P5330</f>
        <v>#N/A</v>
      </c>
      <c r="T5330">
        <f>IF(F5330="COD1",tarifas!$D$11*(SUMIFS($P$11:$P$8770,$F$11:$F$8770,"=COD1",$B$11:$B$8770,"="&amp;B5330)/COUNTIFS($F$11:$F$8770,"=COD1",$B$11:$B$8770,"="&amp;B5330))/COUNTIFS($A$11:$A$8770,"="&amp;A5330,$F$11:$F$8770,"=COD1"),0)</f>
        <v>0</v>
      </c>
      <c r="U5330" t="e">
        <f>(VLOOKUP(F5330,tarifas!$C$7:$D$10,2,FALSE)+tarifas!$D$21)*datos!P5330</f>
        <v>#N/A</v>
      </c>
      <c r="V5330" t="e">
        <f t="shared" si="759"/>
        <v>#N/A</v>
      </c>
      <c r="W5330">
        <f t="shared" si="760"/>
        <v>0</v>
      </c>
    </row>
    <row r="5331" spans="1:23" x14ac:dyDescent="0.25">
      <c r="A5331">
        <f t="shared" si="753"/>
        <v>219</v>
      </c>
      <c r="B5331">
        <f t="shared" si="754"/>
        <v>8</v>
      </c>
      <c r="C5331" s="1">
        <f t="shared" si="761"/>
        <v>41861.666666653764</v>
      </c>
      <c r="D5331" s="7">
        <v>417.530303030303</v>
      </c>
      <c r="E5331" s="7"/>
      <c r="G5331">
        <v>43.36</v>
      </c>
      <c r="H5331" s="12">
        <v>130.07384799695549</v>
      </c>
      <c r="I5331" s="13">
        <f>$D$2*tarifas!$D$12/24</f>
        <v>1.4541666666666666</v>
      </c>
      <c r="J5331" s="13" t="e">
        <f>VLOOKUP(E5331&amp;" "&amp;F5331,tarifas!$A$13:$D$20,4,FALSE)*H5331</f>
        <v>#N/A</v>
      </c>
      <c r="K5331" s="13">
        <f>IF(F5331="COD1",tarifas!$D$11*(SUMIFS($H$11:$H$8770,$F$11:$F$8770,"=COD1",$B$11:$B$8770,"="&amp;B5331)/COUNTIFS($F$11:$F$8770,"=COD1",$B$11:$B$8770,"="&amp;B5331))/COUNTIFS($A$11:$A$8770,"="&amp;A5331,$F$11:$F$8770,"=COD1"),0)</f>
        <v>0</v>
      </c>
      <c r="L5331" s="13" t="e">
        <f>(VLOOKUP(F5331,tarifas!$C$7:$D$10,2,FALSE)+tarifas!$D$21)*datos!H5331</f>
        <v>#N/A</v>
      </c>
      <c r="M5331">
        <v>40.453830000000004</v>
      </c>
      <c r="N5331" s="13" t="e">
        <f t="shared" si="755"/>
        <v>#N/A</v>
      </c>
      <c r="O5331">
        <f t="shared" si="756"/>
        <v>40.453830000000004</v>
      </c>
      <c r="P5331" s="12">
        <f t="shared" si="757"/>
        <v>89.620017996955482</v>
      </c>
      <c r="Q5331">
        <f t="shared" si="758"/>
        <v>0</v>
      </c>
      <c r="R5331">
        <f>$D$2*tarifas!$D$12/24</f>
        <v>1.4541666666666666</v>
      </c>
      <c r="S5331" t="e">
        <f>VLOOKUP(E5331&amp;" "&amp;F5331,tarifas!$A$13:$D$20,4,FALSE)*P5331</f>
        <v>#N/A</v>
      </c>
      <c r="T5331">
        <f>IF(F5331="COD1",tarifas!$D$11*(SUMIFS($P$11:$P$8770,$F$11:$F$8770,"=COD1",$B$11:$B$8770,"="&amp;B5331)/COUNTIFS($F$11:$F$8770,"=COD1",$B$11:$B$8770,"="&amp;B5331))/COUNTIFS($A$11:$A$8770,"="&amp;A5331,$F$11:$F$8770,"=COD1"),0)</f>
        <v>0</v>
      </c>
      <c r="U5331" t="e">
        <f>(VLOOKUP(F5331,tarifas!$C$7:$D$10,2,FALSE)+tarifas!$D$21)*datos!P5331</f>
        <v>#N/A</v>
      </c>
      <c r="V5331" t="e">
        <f t="shared" si="759"/>
        <v>#N/A</v>
      </c>
      <c r="W5331">
        <f t="shared" si="760"/>
        <v>0</v>
      </c>
    </row>
    <row r="5332" spans="1:23" x14ac:dyDescent="0.25">
      <c r="A5332">
        <f t="shared" si="753"/>
        <v>219</v>
      </c>
      <c r="B5332">
        <f t="shared" si="754"/>
        <v>8</v>
      </c>
      <c r="C5332" s="1">
        <f t="shared" si="761"/>
        <v>41861.708333320428</v>
      </c>
      <c r="D5332" s="7">
        <v>309.34848484848487</v>
      </c>
      <c r="E5332" s="7"/>
      <c r="G5332">
        <v>44.27</v>
      </c>
      <c r="H5332" s="12">
        <v>131.06750480131814</v>
      </c>
      <c r="I5332" s="13">
        <f>$D$2*tarifas!$D$12/24</f>
        <v>1.4541666666666666</v>
      </c>
      <c r="J5332" s="13" t="e">
        <f>VLOOKUP(E5332&amp;" "&amp;F5332,tarifas!$A$13:$D$20,4,FALSE)*H5332</f>
        <v>#N/A</v>
      </c>
      <c r="K5332" s="13">
        <f>IF(F5332="COD1",tarifas!$D$11*(SUMIFS($H$11:$H$8770,$F$11:$F$8770,"=COD1",$B$11:$B$8770,"="&amp;B5332)/COUNTIFS($F$11:$F$8770,"=COD1",$B$11:$B$8770,"="&amp;B5332))/COUNTIFS($A$11:$A$8770,"="&amp;A5332,$F$11:$F$8770,"=COD1"),0)</f>
        <v>0</v>
      </c>
      <c r="L5332" s="13" t="e">
        <f>(VLOOKUP(F5332,tarifas!$C$7:$D$10,2,FALSE)+tarifas!$D$21)*datos!H5332</f>
        <v>#N/A</v>
      </c>
      <c r="M5332">
        <v>65.771929999999998</v>
      </c>
      <c r="N5332" s="13" t="e">
        <f t="shared" si="755"/>
        <v>#N/A</v>
      </c>
      <c r="O5332">
        <f t="shared" si="756"/>
        <v>65.771929999999998</v>
      </c>
      <c r="P5332" s="12">
        <f t="shared" si="757"/>
        <v>65.295574801318139</v>
      </c>
      <c r="Q5332">
        <f t="shared" si="758"/>
        <v>0</v>
      </c>
      <c r="R5332">
        <f>$D$2*tarifas!$D$12/24</f>
        <v>1.4541666666666666</v>
      </c>
      <c r="S5332" t="e">
        <f>VLOOKUP(E5332&amp;" "&amp;F5332,tarifas!$A$13:$D$20,4,FALSE)*P5332</f>
        <v>#N/A</v>
      </c>
      <c r="T5332">
        <f>IF(F5332="COD1",tarifas!$D$11*(SUMIFS($P$11:$P$8770,$F$11:$F$8770,"=COD1",$B$11:$B$8770,"="&amp;B5332)/COUNTIFS($F$11:$F$8770,"=COD1",$B$11:$B$8770,"="&amp;B5332))/COUNTIFS($A$11:$A$8770,"="&amp;A5332,$F$11:$F$8770,"=COD1"),0)</f>
        <v>0</v>
      </c>
      <c r="U5332" t="e">
        <f>(VLOOKUP(F5332,tarifas!$C$7:$D$10,2,FALSE)+tarifas!$D$21)*datos!P5332</f>
        <v>#N/A</v>
      </c>
      <c r="V5332" t="e">
        <f t="shared" si="759"/>
        <v>#N/A</v>
      </c>
      <c r="W5332">
        <f t="shared" si="760"/>
        <v>0</v>
      </c>
    </row>
    <row r="5333" spans="1:23" x14ac:dyDescent="0.25">
      <c r="A5333">
        <f t="shared" si="753"/>
        <v>219</v>
      </c>
      <c r="B5333">
        <f t="shared" si="754"/>
        <v>8</v>
      </c>
      <c r="C5333" s="1">
        <f t="shared" si="761"/>
        <v>41861.749999987092</v>
      </c>
      <c r="D5333" s="7">
        <v>140.12121212121215</v>
      </c>
      <c r="E5333" s="7"/>
      <c r="G5333">
        <v>44.34</v>
      </c>
      <c r="H5333" s="12">
        <v>125.66269770062327</v>
      </c>
      <c r="I5333" s="13">
        <f>$D$2*tarifas!$D$12/24</f>
        <v>1.4541666666666666</v>
      </c>
      <c r="J5333" s="13" t="e">
        <f>VLOOKUP(E5333&amp;" "&amp;F5333,tarifas!$A$13:$D$20,4,FALSE)*H5333</f>
        <v>#N/A</v>
      </c>
      <c r="K5333" s="13">
        <f>IF(F5333="COD1",tarifas!$D$11*(SUMIFS($H$11:$H$8770,$F$11:$F$8770,"=COD1",$B$11:$B$8770,"="&amp;B5333)/COUNTIFS($F$11:$F$8770,"=COD1",$B$11:$B$8770,"="&amp;B5333))/COUNTIFS($A$11:$A$8770,"="&amp;A5333,$F$11:$F$8770,"=COD1"),0)</f>
        <v>0</v>
      </c>
      <c r="L5333" s="13" t="e">
        <f>(VLOOKUP(F5333,tarifas!$C$7:$D$10,2,FALSE)+tarifas!$D$21)*datos!H5333</f>
        <v>#N/A</v>
      </c>
      <c r="M5333">
        <v>7.9839799999999999</v>
      </c>
      <c r="N5333" s="13" t="e">
        <f t="shared" si="755"/>
        <v>#N/A</v>
      </c>
      <c r="O5333">
        <f t="shared" si="756"/>
        <v>7.9839799999999999</v>
      </c>
      <c r="P5333" s="12">
        <f t="shared" si="757"/>
        <v>117.67871770062327</v>
      </c>
      <c r="Q5333">
        <f t="shared" si="758"/>
        <v>0</v>
      </c>
      <c r="R5333">
        <f>$D$2*tarifas!$D$12/24</f>
        <v>1.4541666666666666</v>
      </c>
      <c r="S5333" t="e">
        <f>VLOOKUP(E5333&amp;" "&amp;F5333,tarifas!$A$13:$D$20,4,FALSE)*P5333</f>
        <v>#N/A</v>
      </c>
      <c r="T5333">
        <f>IF(F5333="COD1",tarifas!$D$11*(SUMIFS($P$11:$P$8770,$F$11:$F$8770,"=COD1",$B$11:$B$8770,"="&amp;B5333)/COUNTIFS($F$11:$F$8770,"=COD1",$B$11:$B$8770,"="&amp;B5333))/COUNTIFS($A$11:$A$8770,"="&amp;A5333,$F$11:$F$8770,"=COD1"),0)</f>
        <v>0</v>
      </c>
      <c r="U5333" t="e">
        <f>(VLOOKUP(F5333,tarifas!$C$7:$D$10,2,FALSE)+tarifas!$D$21)*datos!P5333</f>
        <v>#N/A</v>
      </c>
      <c r="V5333" t="e">
        <f t="shared" si="759"/>
        <v>#N/A</v>
      </c>
      <c r="W5333">
        <f t="shared" si="760"/>
        <v>0</v>
      </c>
    </row>
    <row r="5334" spans="1:23" x14ac:dyDescent="0.25">
      <c r="A5334">
        <f t="shared" si="753"/>
        <v>219</v>
      </c>
      <c r="B5334">
        <f t="shared" si="754"/>
        <v>8</v>
      </c>
      <c r="C5334" s="1">
        <f t="shared" si="761"/>
        <v>41861.791666653757</v>
      </c>
      <c r="D5334" s="7">
        <v>52.545454545454547</v>
      </c>
      <c r="E5334" s="7"/>
      <c r="G5334">
        <v>44.53</v>
      </c>
      <c r="H5334" s="12">
        <v>137.52244449041396</v>
      </c>
      <c r="I5334" s="13">
        <f>$D$2*tarifas!$D$12/24</f>
        <v>1.4541666666666666</v>
      </c>
      <c r="J5334" s="13" t="e">
        <f>VLOOKUP(E5334&amp;" "&amp;F5334,tarifas!$A$13:$D$20,4,FALSE)*H5334</f>
        <v>#N/A</v>
      </c>
      <c r="K5334" s="13">
        <f>IF(F5334="COD1",tarifas!$D$11*(SUMIFS($H$11:$H$8770,$F$11:$F$8770,"=COD1",$B$11:$B$8770,"="&amp;B5334)/COUNTIFS($F$11:$F$8770,"=COD1",$B$11:$B$8770,"="&amp;B5334))/COUNTIFS($A$11:$A$8770,"="&amp;A5334,$F$11:$F$8770,"=COD1"),0)</f>
        <v>0</v>
      </c>
      <c r="L5334" s="13" t="e">
        <f>(VLOOKUP(F5334,tarifas!$C$7:$D$10,2,FALSE)+tarifas!$D$21)*datos!H5334</f>
        <v>#N/A</v>
      </c>
      <c r="M5334">
        <v>0</v>
      </c>
      <c r="N5334" s="13" t="e">
        <f t="shared" si="755"/>
        <v>#N/A</v>
      </c>
      <c r="O5334">
        <f t="shared" si="756"/>
        <v>0</v>
      </c>
      <c r="P5334" s="12">
        <f t="shared" si="757"/>
        <v>137.52244449041396</v>
      </c>
      <c r="Q5334">
        <f t="shared" si="758"/>
        <v>0</v>
      </c>
      <c r="R5334">
        <f>$D$2*tarifas!$D$12/24</f>
        <v>1.4541666666666666</v>
      </c>
      <c r="S5334" t="e">
        <f>VLOOKUP(E5334&amp;" "&amp;F5334,tarifas!$A$13:$D$20,4,FALSE)*P5334</f>
        <v>#N/A</v>
      </c>
      <c r="T5334">
        <f>IF(F5334="COD1",tarifas!$D$11*(SUMIFS($P$11:$P$8770,$F$11:$F$8770,"=COD1",$B$11:$B$8770,"="&amp;B5334)/COUNTIFS($F$11:$F$8770,"=COD1",$B$11:$B$8770,"="&amp;B5334))/COUNTIFS($A$11:$A$8770,"="&amp;A5334,$F$11:$F$8770,"=COD1"),0)</f>
        <v>0</v>
      </c>
      <c r="U5334" t="e">
        <f>(VLOOKUP(F5334,tarifas!$C$7:$D$10,2,FALSE)+tarifas!$D$21)*datos!P5334</f>
        <v>#N/A</v>
      </c>
      <c r="V5334" t="e">
        <f t="shared" si="759"/>
        <v>#N/A</v>
      </c>
      <c r="W5334">
        <f t="shared" si="760"/>
        <v>0</v>
      </c>
    </row>
    <row r="5335" spans="1:23" x14ac:dyDescent="0.25">
      <c r="A5335">
        <f t="shared" si="753"/>
        <v>219</v>
      </c>
      <c r="B5335">
        <f t="shared" si="754"/>
        <v>8</v>
      </c>
      <c r="C5335" s="1">
        <f t="shared" si="761"/>
        <v>41861.833333320421</v>
      </c>
      <c r="D5335" s="7">
        <v>0</v>
      </c>
      <c r="E5335" s="7"/>
      <c r="G5335">
        <v>47.96</v>
      </c>
      <c r="H5335" s="12">
        <v>139.84459321707556</v>
      </c>
      <c r="I5335" s="13">
        <f>$D$2*tarifas!$D$12/24</f>
        <v>1.4541666666666666</v>
      </c>
      <c r="J5335" s="13" t="e">
        <f>VLOOKUP(E5335&amp;" "&amp;F5335,tarifas!$A$13:$D$20,4,FALSE)*H5335</f>
        <v>#N/A</v>
      </c>
      <c r="K5335" s="13">
        <f>IF(F5335="COD1",tarifas!$D$11*(SUMIFS($H$11:$H$8770,$F$11:$F$8770,"=COD1",$B$11:$B$8770,"="&amp;B5335)/COUNTIFS($F$11:$F$8770,"=COD1",$B$11:$B$8770,"="&amp;B5335))/COUNTIFS($A$11:$A$8770,"="&amp;A5335,$F$11:$F$8770,"=COD1"),0)</f>
        <v>0</v>
      </c>
      <c r="L5335" s="13" t="e">
        <f>(VLOOKUP(F5335,tarifas!$C$7:$D$10,2,FALSE)+tarifas!$D$21)*datos!H5335</f>
        <v>#N/A</v>
      </c>
      <c r="M5335">
        <v>0</v>
      </c>
      <c r="N5335" s="13" t="e">
        <f t="shared" si="755"/>
        <v>#N/A</v>
      </c>
      <c r="O5335">
        <f t="shared" si="756"/>
        <v>0</v>
      </c>
      <c r="P5335" s="12">
        <f t="shared" si="757"/>
        <v>139.84459321707556</v>
      </c>
      <c r="Q5335">
        <f t="shared" si="758"/>
        <v>0</v>
      </c>
      <c r="R5335">
        <f>$D$2*tarifas!$D$12/24</f>
        <v>1.4541666666666666</v>
      </c>
      <c r="S5335" t="e">
        <f>VLOOKUP(E5335&amp;" "&amp;F5335,tarifas!$A$13:$D$20,4,FALSE)*P5335</f>
        <v>#N/A</v>
      </c>
      <c r="T5335">
        <f>IF(F5335="COD1",tarifas!$D$11*(SUMIFS($P$11:$P$8770,$F$11:$F$8770,"=COD1",$B$11:$B$8770,"="&amp;B5335)/COUNTIFS($F$11:$F$8770,"=COD1",$B$11:$B$8770,"="&amp;B5335))/COUNTIFS($A$11:$A$8770,"="&amp;A5335,$F$11:$F$8770,"=COD1"),0)</f>
        <v>0</v>
      </c>
      <c r="U5335" t="e">
        <f>(VLOOKUP(F5335,tarifas!$C$7:$D$10,2,FALSE)+tarifas!$D$21)*datos!P5335</f>
        <v>#N/A</v>
      </c>
      <c r="V5335" t="e">
        <f t="shared" si="759"/>
        <v>#N/A</v>
      </c>
      <c r="W5335">
        <f t="shared" si="760"/>
        <v>0</v>
      </c>
    </row>
    <row r="5336" spans="1:23" x14ac:dyDescent="0.25">
      <c r="A5336">
        <f t="shared" si="753"/>
        <v>219</v>
      </c>
      <c r="B5336">
        <f t="shared" si="754"/>
        <v>8</v>
      </c>
      <c r="C5336" s="1">
        <f t="shared" si="761"/>
        <v>41861.874999987085</v>
      </c>
      <c r="D5336" s="7">
        <v>0</v>
      </c>
      <c r="E5336" s="7"/>
      <c r="G5336">
        <v>53.8</v>
      </c>
      <c r="H5336" s="12">
        <v>140.72544724984283</v>
      </c>
      <c r="I5336" s="13">
        <f>$D$2*tarifas!$D$12/24</f>
        <v>1.4541666666666666</v>
      </c>
      <c r="J5336" s="13" t="e">
        <f>VLOOKUP(E5336&amp;" "&amp;F5336,tarifas!$A$13:$D$20,4,FALSE)*H5336</f>
        <v>#N/A</v>
      </c>
      <c r="K5336" s="13">
        <f>IF(F5336="COD1",tarifas!$D$11*(SUMIFS($H$11:$H$8770,$F$11:$F$8770,"=COD1",$B$11:$B$8770,"="&amp;B5336)/COUNTIFS($F$11:$F$8770,"=COD1",$B$11:$B$8770,"="&amp;B5336))/COUNTIFS($A$11:$A$8770,"="&amp;A5336,$F$11:$F$8770,"=COD1"),0)</f>
        <v>0</v>
      </c>
      <c r="L5336" s="13" t="e">
        <f>(VLOOKUP(F5336,tarifas!$C$7:$D$10,2,FALSE)+tarifas!$D$21)*datos!H5336</f>
        <v>#N/A</v>
      </c>
      <c r="M5336">
        <v>0</v>
      </c>
      <c r="N5336" s="13" t="e">
        <f t="shared" si="755"/>
        <v>#N/A</v>
      </c>
      <c r="O5336">
        <f t="shared" si="756"/>
        <v>0</v>
      </c>
      <c r="P5336" s="12">
        <f t="shared" si="757"/>
        <v>140.72544724984283</v>
      </c>
      <c r="Q5336">
        <f t="shared" si="758"/>
        <v>0</v>
      </c>
      <c r="R5336">
        <f>$D$2*tarifas!$D$12/24</f>
        <v>1.4541666666666666</v>
      </c>
      <c r="S5336" t="e">
        <f>VLOOKUP(E5336&amp;" "&amp;F5336,tarifas!$A$13:$D$20,4,FALSE)*P5336</f>
        <v>#N/A</v>
      </c>
      <c r="T5336">
        <f>IF(F5336="COD1",tarifas!$D$11*(SUMIFS($P$11:$P$8770,$F$11:$F$8770,"=COD1",$B$11:$B$8770,"="&amp;B5336)/COUNTIFS($F$11:$F$8770,"=COD1",$B$11:$B$8770,"="&amp;B5336))/COUNTIFS($A$11:$A$8770,"="&amp;A5336,$F$11:$F$8770,"=COD1"),0)</f>
        <v>0</v>
      </c>
      <c r="U5336" t="e">
        <f>(VLOOKUP(F5336,tarifas!$C$7:$D$10,2,FALSE)+tarifas!$D$21)*datos!P5336</f>
        <v>#N/A</v>
      </c>
      <c r="V5336" t="e">
        <f t="shared" si="759"/>
        <v>#N/A</v>
      </c>
      <c r="W5336">
        <f t="shared" si="760"/>
        <v>0</v>
      </c>
    </row>
    <row r="5337" spans="1:23" x14ac:dyDescent="0.25">
      <c r="A5337">
        <f t="shared" si="753"/>
        <v>219</v>
      </c>
      <c r="B5337">
        <f t="shared" si="754"/>
        <v>8</v>
      </c>
      <c r="C5337" s="1">
        <f t="shared" si="761"/>
        <v>41861.916666653749</v>
      </c>
      <c r="D5337" s="7">
        <v>0</v>
      </c>
      <c r="E5337" s="7"/>
      <c r="G5337">
        <v>44.95</v>
      </c>
      <c r="H5337" s="12">
        <v>140.39707213301574</v>
      </c>
      <c r="I5337" s="13">
        <f>$D$2*tarifas!$D$12/24</f>
        <v>1.4541666666666666</v>
      </c>
      <c r="J5337" s="13" t="e">
        <f>VLOOKUP(E5337&amp;" "&amp;F5337,tarifas!$A$13:$D$20,4,FALSE)*H5337</f>
        <v>#N/A</v>
      </c>
      <c r="K5337" s="13">
        <f>IF(F5337="COD1",tarifas!$D$11*(SUMIFS($H$11:$H$8770,$F$11:$F$8770,"=COD1",$B$11:$B$8770,"="&amp;B5337)/COUNTIFS($F$11:$F$8770,"=COD1",$B$11:$B$8770,"="&amp;B5337))/COUNTIFS($A$11:$A$8770,"="&amp;A5337,$F$11:$F$8770,"=COD1"),0)</f>
        <v>0</v>
      </c>
      <c r="L5337" s="13" t="e">
        <f>(VLOOKUP(F5337,tarifas!$C$7:$D$10,2,FALSE)+tarifas!$D$21)*datos!H5337</f>
        <v>#N/A</v>
      </c>
      <c r="M5337">
        <v>0</v>
      </c>
      <c r="N5337" s="13" t="e">
        <f t="shared" si="755"/>
        <v>#N/A</v>
      </c>
      <c r="O5337">
        <f t="shared" si="756"/>
        <v>0</v>
      </c>
      <c r="P5337" s="12">
        <f t="shared" si="757"/>
        <v>140.39707213301574</v>
      </c>
      <c r="Q5337">
        <f t="shared" si="758"/>
        <v>0</v>
      </c>
      <c r="R5337">
        <f>$D$2*tarifas!$D$12/24</f>
        <v>1.4541666666666666</v>
      </c>
      <c r="S5337" t="e">
        <f>VLOOKUP(E5337&amp;" "&amp;F5337,tarifas!$A$13:$D$20,4,FALSE)*P5337</f>
        <v>#N/A</v>
      </c>
      <c r="T5337">
        <f>IF(F5337="COD1",tarifas!$D$11*(SUMIFS($P$11:$P$8770,$F$11:$F$8770,"=COD1",$B$11:$B$8770,"="&amp;B5337)/COUNTIFS($F$11:$F$8770,"=COD1",$B$11:$B$8770,"="&amp;B5337))/COUNTIFS($A$11:$A$8770,"="&amp;A5337,$F$11:$F$8770,"=COD1"),0)</f>
        <v>0</v>
      </c>
      <c r="U5337" t="e">
        <f>(VLOOKUP(F5337,tarifas!$C$7:$D$10,2,FALSE)+tarifas!$D$21)*datos!P5337</f>
        <v>#N/A</v>
      </c>
      <c r="V5337" t="e">
        <f t="shared" si="759"/>
        <v>#N/A</v>
      </c>
      <c r="W5337">
        <f t="shared" si="760"/>
        <v>0</v>
      </c>
    </row>
    <row r="5338" spans="1:23" x14ac:dyDescent="0.25">
      <c r="A5338">
        <f t="shared" si="753"/>
        <v>219</v>
      </c>
      <c r="B5338">
        <f t="shared" si="754"/>
        <v>8</v>
      </c>
      <c r="C5338" s="1">
        <f t="shared" si="761"/>
        <v>41861.958333320414</v>
      </c>
      <c r="D5338" s="7">
        <v>0</v>
      </c>
      <c r="E5338" s="7"/>
      <c r="G5338">
        <v>46.78</v>
      </c>
      <c r="H5338" s="12">
        <v>134.82601863657811</v>
      </c>
      <c r="I5338" s="13">
        <f>$D$2*tarifas!$D$12/24</f>
        <v>1.4541666666666666</v>
      </c>
      <c r="J5338" s="13" t="e">
        <f>VLOOKUP(E5338&amp;" "&amp;F5338,tarifas!$A$13:$D$20,4,FALSE)*H5338</f>
        <v>#N/A</v>
      </c>
      <c r="K5338" s="13">
        <f>IF(F5338="COD1",tarifas!$D$11*(SUMIFS($H$11:$H$8770,$F$11:$F$8770,"=COD1",$B$11:$B$8770,"="&amp;B5338)/COUNTIFS($F$11:$F$8770,"=COD1",$B$11:$B$8770,"="&amp;B5338))/COUNTIFS($A$11:$A$8770,"="&amp;A5338,$F$11:$F$8770,"=COD1"),0)</f>
        <v>0</v>
      </c>
      <c r="L5338" s="13" t="e">
        <f>(VLOOKUP(F5338,tarifas!$C$7:$D$10,2,FALSE)+tarifas!$D$21)*datos!H5338</f>
        <v>#N/A</v>
      </c>
      <c r="M5338">
        <v>0</v>
      </c>
      <c r="N5338" s="13" t="e">
        <f t="shared" si="755"/>
        <v>#N/A</v>
      </c>
      <c r="O5338">
        <f t="shared" si="756"/>
        <v>0</v>
      </c>
      <c r="P5338" s="12">
        <f t="shared" si="757"/>
        <v>134.82601863657811</v>
      </c>
      <c r="Q5338">
        <f t="shared" si="758"/>
        <v>0</v>
      </c>
      <c r="R5338">
        <f>$D$2*tarifas!$D$12/24</f>
        <v>1.4541666666666666</v>
      </c>
      <c r="S5338" t="e">
        <f>VLOOKUP(E5338&amp;" "&amp;F5338,tarifas!$A$13:$D$20,4,FALSE)*P5338</f>
        <v>#N/A</v>
      </c>
      <c r="T5338">
        <f>IF(F5338="COD1",tarifas!$D$11*(SUMIFS($P$11:$P$8770,$F$11:$F$8770,"=COD1",$B$11:$B$8770,"="&amp;B5338)/COUNTIFS($F$11:$F$8770,"=COD1",$B$11:$B$8770,"="&amp;B5338))/COUNTIFS($A$11:$A$8770,"="&amp;A5338,$F$11:$F$8770,"=COD1"),0)</f>
        <v>0</v>
      </c>
      <c r="U5338" t="e">
        <f>(VLOOKUP(F5338,tarifas!$C$7:$D$10,2,FALSE)+tarifas!$D$21)*datos!P5338</f>
        <v>#N/A</v>
      </c>
      <c r="V5338" t="e">
        <f t="shared" si="759"/>
        <v>#N/A</v>
      </c>
      <c r="W5338">
        <f t="shared" si="760"/>
        <v>0</v>
      </c>
    </row>
    <row r="5339" spans="1:23" x14ac:dyDescent="0.25">
      <c r="A5339">
        <f t="shared" si="753"/>
        <v>220</v>
      </c>
      <c r="B5339">
        <f t="shared" si="754"/>
        <v>8</v>
      </c>
      <c r="C5339" s="1">
        <f t="shared" si="761"/>
        <v>41861.999999987078</v>
      </c>
      <c r="D5339" s="7">
        <v>0</v>
      </c>
      <c r="E5339" s="7"/>
      <c r="G5339">
        <v>44.58</v>
      </c>
      <c r="H5339" s="12">
        <v>133.94481918916995</v>
      </c>
      <c r="I5339" s="13">
        <f>$D$2*tarifas!$D$12/24</f>
        <v>1.4541666666666666</v>
      </c>
      <c r="J5339" s="13" t="e">
        <f>VLOOKUP(E5339&amp;" "&amp;F5339,tarifas!$A$13:$D$20,4,FALSE)*H5339</f>
        <v>#N/A</v>
      </c>
      <c r="K5339" s="13">
        <f>IF(F5339="COD1",tarifas!$D$11*(SUMIFS($H$11:$H$8770,$F$11:$F$8770,"=COD1",$B$11:$B$8770,"="&amp;B5339)/COUNTIFS($F$11:$F$8770,"=COD1",$B$11:$B$8770,"="&amp;B5339))/COUNTIFS($A$11:$A$8770,"="&amp;A5339,$F$11:$F$8770,"=COD1"),0)</f>
        <v>0</v>
      </c>
      <c r="L5339" s="13" t="e">
        <f>(VLOOKUP(F5339,tarifas!$C$7:$D$10,2,FALSE)+tarifas!$D$21)*datos!H5339</f>
        <v>#N/A</v>
      </c>
      <c r="M5339">
        <v>0</v>
      </c>
      <c r="N5339" s="13" t="e">
        <f t="shared" si="755"/>
        <v>#N/A</v>
      </c>
      <c r="O5339">
        <f t="shared" si="756"/>
        <v>0</v>
      </c>
      <c r="P5339" s="12">
        <f t="shared" si="757"/>
        <v>133.94481918916995</v>
      </c>
      <c r="Q5339">
        <f t="shared" si="758"/>
        <v>0</v>
      </c>
      <c r="R5339">
        <f>$D$2*tarifas!$D$12/24</f>
        <v>1.4541666666666666</v>
      </c>
      <c r="S5339" t="e">
        <f>VLOOKUP(E5339&amp;" "&amp;F5339,tarifas!$A$13:$D$20,4,FALSE)*P5339</f>
        <v>#N/A</v>
      </c>
      <c r="T5339">
        <f>IF(F5339="COD1",tarifas!$D$11*(SUMIFS($P$11:$P$8770,$F$11:$F$8770,"=COD1",$B$11:$B$8770,"="&amp;B5339)/COUNTIFS($F$11:$F$8770,"=COD1",$B$11:$B$8770,"="&amp;B5339))/COUNTIFS($A$11:$A$8770,"="&amp;A5339,$F$11:$F$8770,"=COD1"),0)</f>
        <v>0</v>
      </c>
      <c r="U5339" t="e">
        <f>(VLOOKUP(F5339,tarifas!$C$7:$D$10,2,FALSE)+tarifas!$D$21)*datos!P5339</f>
        <v>#N/A</v>
      </c>
      <c r="V5339" t="e">
        <f t="shared" si="759"/>
        <v>#N/A</v>
      </c>
      <c r="W5339">
        <f t="shared" si="760"/>
        <v>0</v>
      </c>
    </row>
    <row r="5340" spans="1:23" x14ac:dyDescent="0.25">
      <c r="A5340">
        <f t="shared" si="753"/>
        <v>220</v>
      </c>
      <c r="B5340">
        <f t="shared" si="754"/>
        <v>8</v>
      </c>
      <c r="C5340" s="1">
        <f t="shared" si="761"/>
        <v>41862.041666653742</v>
      </c>
      <c r="D5340" s="7">
        <v>0</v>
      </c>
      <c r="E5340" s="7"/>
      <c r="G5340">
        <v>43</v>
      </c>
      <c r="H5340" s="12">
        <v>131.69119866778337</v>
      </c>
      <c r="I5340" s="13">
        <f>$D$2*tarifas!$D$12/24</f>
        <v>1.4541666666666666</v>
      </c>
      <c r="J5340" s="13" t="e">
        <f>VLOOKUP(E5340&amp;" "&amp;F5340,tarifas!$A$13:$D$20,4,FALSE)*H5340</f>
        <v>#N/A</v>
      </c>
      <c r="K5340" s="13">
        <f>IF(F5340="COD1",tarifas!$D$11*(SUMIFS($H$11:$H$8770,$F$11:$F$8770,"=COD1",$B$11:$B$8770,"="&amp;B5340)/COUNTIFS($F$11:$F$8770,"=COD1",$B$11:$B$8770,"="&amp;B5340))/COUNTIFS($A$11:$A$8770,"="&amp;A5340,$F$11:$F$8770,"=COD1"),0)</f>
        <v>0</v>
      </c>
      <c r="L5340" s="13" t="e">
        <f>(VLOOKUP(F5340,tarifas!$C$7:$D$10,2,FALSE)+tarifas!$D$21)*datos!H5340</f>
        <v>#N/A</v>
      </c>
      <c r="M5340">
        <v>0</v>
      </c>
      <c r="N5340" s="13" t="e">
        <f t="shared" si="755"/>
        <v>#N/A</v>
      </c>
      <c r="O5340">
        <f t="shared" si="756"/>
        <v>0</v>
      </c>
      <c r="P5340" s="12">
        <f t="shared" si="757"/>
        <v>131.69119866778337</v>
      </c>
      <c r="Q5340">
        <f t="shared" si="758"/>
        <v>0</v>
      </c>
      <c r="R5340">
        <f>$D$2*tarifas!$D$12/24</f>
        <v>1.4541666666666666</v>
      </c>
      <c r="S5340" t="e">
        <f>VLOOKUP(E5340&amp;" "&amp;F5340,tarifas!$A$13:$D$20,4,FALSE)*P5340</f>
        <v>#N/A</v>
      </c>
      <c r="T5340">
        <f>IF(F5340="COD1",tarifas!$D$11*(SUMIFS($P$11:$P$8770,$F$11:$F$8770,"=COD1",$B$11:$B$8770,"="&amp;B5340)/COUNTIFS($F$11:$F$8770,"=COD1",$B$11:$B$8770,"="&amp;B5340))/COUNTIFS($A$11:$A$8770,"="&amp;A5340,$F$11:$F$8770,"=COD1"),0)</f>
        <v>0</v>
      </c>
      <c r="U5340" t="e">
        <f>(VLOOKUP(F5340,tarifas!$C$7:$D$10,2,FALSE)+tarifas!$D$21)*datos!P5340</f>
        <v>#N/A</v>
      </c>
      <c r="V5340" t="e">
        <f t="shared" si="759"/>
        <v>#N/A</v>
      </c>
      <c r="W5340">
        <f t="shared" si="760"/>
        <v>0</v>
      </c>
    </row>
    <row r="5341" spans="1:23" x14ac:dyDescent="0.25">
      <c r="A5341">
        <f t="shared" si="753"/>
        <v>220</v>
      </c>
      <c r="B5341">
        <f t="shared" si="754"/>
        <v>8</v>
      </c>
      <c r="C5341" s="1">
        <f t="shared" si="761"/>
        <v>41862.083333320406</v>
      </c>
      <c r="D5341" s="7">
        <v>0</v>
      </c>
      <c r="E5341" s="7"/>
      <c r="G5341">
        <v>44.06</v>
      </c>
      <c r="H5341" s="12">
        <v>129.81564456914435</v>
      </c>
      <c r="I5341" s="13">
        <f>$D$2*tarifas!$D$12/24</f>
        <v>1.4541666666666666</v>
      </c>
      <c r="J5341" s="13" t="e">
        <f>VLOOKUP(E5341&amp;" "&amp;F5341,tarifas!$A$13:$D$20,4,FALSE)*H5341</f>
        <v>#N/A</v>
      </c>
      <c r="K5341" s="13">
        <f>IF(F5341="COD1",tarifas!$D$11*(SUMIFS($H$11:$H$8770,$F$11:$F$8770,"=COD1",$B$11:$B$8770,"="&amp;B5341)/COUNTIFS($F$11:$F$8770,"=COD1",$B$11:$B$8770,"="&amp;B5341))/COUNTIFS($A$11:$A$8770,"="&amp;A5341,$F$11:$F$8770,"=COD1"),0)</f>
        <v>0</v>
      </c>
      <c r="L5341" s="13" t="e">
        <f>(VLOOKUP(F5341,tarifas!$C$7:$D$10,2,FALSE)+tarifas!$D$21)*datos!H5341</f>
        <v>#N/A</v>
      </c>
      <c r="M5341">
        <v>0</v>
      </c>
      <c r="N5341" s="13" t="e">
        <f t="shared" si="755"/>
        <v>#N/A</v>
      </c>
      <c r="O5341">
        <f t="shared" si="756"/>
        <v>0</v>
      </c>
      <c r="P5341" s="12">
        <f t="shared" si="757"/>
        <v>129.81564456914435</v>
      </c>
      <c r="Q5341">
        <f t="shared" si="758"/>
        <v>0</v>
      </c>
      <c r="R5341">
        <f>$D$2*tarifas!$D$12/24</f>
        <v>1.4541666666666666</v>
      </c>
      <c r="S5341" t="e">
        <f>VLOOKUP(E5341&amp;" "&amp;F5341,tarifas!$A$13:$D$20,4,FALSE)*P5341</f>
        <v>#N/A</v>
      </c>
      <c r="T5341">
        <f>IF(F5341="COD1",tarifas!$D$11*(SUMIFS($P$11:$P$8770,$F$11:$F$8770,"=COD1",$B$11:$B$8770,"="&amp;B5341)/COUNTIFS($F$11:$F$8770,"=COD1",$B$11:$B$8770,"="&amp;B5341))/COUNTIFS($A$11:$A$8770,"="&amp;A5341,$F$11:$F$8770,"=COD1"),0)</f>
        <v>0</v>
      </c>
      <c r="U5341" t="e">
        <f>(VLOOKUP(F5341,tarifas!$C$7:$D$10,2,FALSE)+tarifas!$D$21)*datos!P5341</f>
        <v>#N/A</v>
      </c>
      <c r="V5341" t="e">
        <f t="shared" si="759"/>
        <v>#N/A</v>
      </c>
      <c r="W5341">
        <f t="shared" si="760"/>
        <v>0</v>
      </c>
    </row>
    <row r="5342" spans="1:23" x14ac:dyDescent="0.25">
      <c r="A5342">
        <f t="shared" si="753"/>
        <v>220</v>
      </c>
      <c r="B5342">
        <f t="shared" si="754"/>
        <v>8</v>
      </c>
      <c r="C5342" s="1">
        <f t="shared" si="761"/>
        <v>41862.124999987071</v>
      </c>
      <c r="D5342" s="7">
        <v>0</v>
      </c>
      <c r="E5342" s="7"/>
      <c r="G5342">
        <v>43.5</v>
      </c>
      <c r="H5342" s="12">
        <v>129.18510523738519</v>
      </c>
      <c r="I5342" s="13">
        <f>$D$2*tarifas!$D$12/24</f>
        <v>1.4541666666666666</v>
      </c>
      <c r="J5342" s="13" t="e">
        <f>VLOOKUP(E5342&amp;" "&amp;F5342,tarifas!$A$13:$D$20,4,FALSE)*H5342</f>
        <v>#N/A</v>
      </c>
      <c r="K5342" s="13">
        <f>IF(F5342="COD1",tarifas!$D$11*(SUMIFS($H$11:$H$8770,$F$11:$F$8770,"=COD1",$B$11:$B$8770,"="&amp;B5342)/COUNTIFS($F$11:$F$8770,"=COD1",$B$11:$B$8770,"="&amp;B5342))/COUNTIFS($A$11:$A$8770,"="&amp;A5342,$F$11:$F$8770,"=COD1"),0)</f>
        <v>0</v>
      </c>
      <c r="L5342" s="13" t="e">
        <f>(VLOOKUP(F5342,tarifas!$C$7:$D$10,2,FALSE)+tarifas!$D$21)*datos!H5342</f>
        <v>#N/A</v>
      </c>
      <c r="M5342">
        <v>0</v>
      </c>
      <c r="N5342" s="13" t="e">
        <f t="shared" si="755"/>
        <v>#N/A</v>
      </c>
      <c r="O5342">
        <f t="shared" si="756"/>
        <v>0</v>
      </c>
      <c r="P5342" s="12">
        <f t="shared" si="757"/>
        <v>129.18510523738519</v>
      </c>
      <c r="Q5342">
        <f t="shared" si="758"/>
        <v>0</v>
      </c>
      <c r="R5342">
        <f>$D$2*tarifas!$D$12/24</f>
        <v>1.4541666666666666</v>
      </c>
      <c r="S5342" t="e">
        <f>VLOOKUP(E5342&amp;" "&amp;F5342,tarifas!$A$13:$D$20,4,FALSE)*P5342</f>
        <v>#N/A</v>
      </c>
      <c r="T5342">
        <f>IF(F5342="COD1",tarifas!$D$11*(SUMIFS($P$11:$P$8770,$F$11:$F$8770,"=COD1",$B$11:$B$8770,"="&amp;B5342)/COUNTIFS($F$11:$F$8770,"=COD1",$B$11:$B$8770,"="&amp;B5342))/COUNTIFS($A$11:$A$8770,"="&amp;A5342,$F$11:$F$8770,"=COD1"),0)</f>
        <v>0</v>
      </c>
      <c r="U5342" t="e">
        <f>(VLOOKUP(F5342,tarifas!$C$7:$D$10,2,FALSE)+tarifas!$D$21)*datos!P5342</f>
        <v>#N/A</v>
      </c>
      <c r="V5342" t="e">
        <f t="shared" si="759"/>
        <v>#N/A</v>
      </c>
      <c r="W5342">
        <f t="shared" si="760"/>
        <v>0</v>
      </c>
    </row>
    <row r="5343" spans="1:23" x14ac:dyDescent="0.25">
      <c r="A5343">
        <f t="shared" si="753"/>
        <v>220</v>
      </c>
      <c r="B5343">
        <f t="shared" si="754"/>
        <v>8</v>
      </c>
      <c r="C5343" s="1">
        <f t="shared" si="761"/>
        <v>41862.166666653735</v>
      </c>
      <c r="D5343" s="7">
        <v>0</v>
      </c>
      <c r="E5343" s="7"/>
      <c r="G5343">
        <v>44.53</v>
      </c>
      <c r="H5343" s="12">
        <v>130.88753643740364</v>
      </c>
      <c r="I5343" s="13">
        <f>$D$2*tarifas!$D$12/24</f>
        <v>1.4541666666666666</v>
      </c>
      <c r="J5343" s="13" t="e">
        <f>VLOOKUP(E5343&amp;" "&amp;F5343,tarifas!$A$13:$D$20,4,FALSE)*H5343</f>
        <v>#N/A</v>
      </c>
      <c r="K5343" s="13">
        <f>IF(F5343="COD1",tarifas!$D$11*(SUMIFS($H$11:$H$8770,$F$11:$F$8770,"=COD1",$B$11:$B$8770,"="&amp;B5343)/COUNTIFS($F$11:$F$8770,"=COD1",$B$11:$B$8770,"="&amp;B5343))/COUNTIFS($A$11:$A$8770,"="&amp;A5343,$F$11:$F$8770,"=COD1"),0)</f>
        <v>0</v>
      </c>
      <c r="L5343" s="13" t="e">
        <f>(VLOOKUP(F5343,tarifas!$C$7:$D$10,2,FALSE)+tarifas!$D$21)*datos!H5343</f>
        <v>#N/A</v>
      </c>
      <c r="M5343">
        <v>0</v>
      </c>
      <c r="N5343" s="13" t="e">
        <f t="shared" si="755"/>
        <v>#N/A</v>
      </c>
      <c r="O5343">
        <f t="shared" si="756"/>
        <v>0</v>
      </c>
      <c r="P5343" s="12">
        <f t="shared" si="757"/>
        <v>130.88753643740364</v>
      </c>
      <c r="Q5343">
        <f t="shared" si="758"/>
        <v>0</v>
      </c>
      <c r="R5343">
        <f>$D$2*tarifas!$D$12/24</f>
        <v>1.4541666666666666</v>
      </c>
      <c r="S5343" t="e">
        <f>VLOOKUP(E5343&amp;" "&amp;F5343,tarifas!$A$13:$D$20,4,FALSE)*P5343</f>
        <v>#N/A</v>
      </c>
      <c r="T5343">
        <f>IF(F5343="COD1",tarifas!$D$11*(SUMIFS($P$11:$P$8770,$F$11:$F$8770,"=COD1",$B$11:$B$8770,"="&amp;B5343)/COUNTIFS($F$11:$F$8770,"=COD1",$B$11:$B$8770,"="&amp;B5343))/COUNTIFS($A$11:$A$8770,"="&amp;A5343,$F$11:$F$8770,"=COD1"),0)</f>
        <v>0</v>
      </c>
      <c r="U5343" t="e">
        <f>(VLOOKUP(F5343,tarifas!$C$7:$D$10,2,FALSE)+tarifas!$D$21)*datos!P5343</f>
        <v>#N/A</v>
      </c>
      <c r="V5343" t="e">
        <f t="shared" si="759"/>
        <v>#N/A</v>
      </c>
      <c r="W5343">
        <f t="shared" si="760"/>
        <v>0</v>
      </c>
    </row>
    <row r="5344" spans="1:23" x14ac:dyDescent="0.25">
      <c r="A5344">
        <f t="shared" si="753"/>
        <v>220</v>
      </c>
      <c r="B5344">
        <f t="shared" si="754"/>
        <v>8</v>
      </c>
      <c r="C5344" s="1">
        <f t="shared" si="761"/>
        <v>41862.208333320399</v>
      </c>
      <c r="D5344" s="7">
        <v>0</v>
      </c>
      <c r="E5344" s="7"/>
      <c r="G5344">
        <v>44.83</v>
      </c>
      <c r="H5344" s="12">
        <v>127.03644125794114</v>
      </c>
      <c r="I5344" s="13">
        <f>$D$2*tarifas!$D$12/24</f>
        <v>1.4541666666666666</v>
      </c>
      <c r="J5344" s="13" t="e">
        <f>VLOOKUP(E5344&amp;" "&amp;F5344,tarifas!$A$13:$D$20,4,FALSE)*H5344</f>
        <v>#N/A</v>
      </c>
      <c r="K5344" s="13">
        <f>IF(F5344="COD1",tarifas!$D$11*(SUMIFS($H$11:$H$8770,$F$11:$F$8770,"=COD1",$B$11:$B$8770,"="&amp;B5344)/COUNTIFS($F$11:$F$8770,"=COD1",$B$11:$B$8770,"="&amp;B5344))/COUNTIFS($A$11:$A$8770,"="&amp;A5344,$F$11:$F$8770,"=COD1"),0)</f>
        <v>0</v>
      </c>
      <c r="L5344" s="13" t="e">
        <f>(VLOOKUP(F5344,tarifas!$C$7:$D$10,2,FALSE)+tarifas!$D$21)*datos!H5344</f>
        <v>#N/A</v>
      </c>
      <c r="M5344">
        <v>1.0007600000000001</v>
      </c>
      <c r="N5344" s="13" t="e">
        <f t="shared" si="755"/>
        <v>#N/A</v>
      </c>
      <c r="O5344">
        <f t="shared" si="756"/>
        <v>1.0007600000000001</v>
      </c>
      <c r="P5344" s="12">
        <f t="shared" si="757"/>
        <v>126.03568125794114</v>
      </c>
      <c r="Q5344">
        <f t="shared" si="758"/>
        <v>0</v>
      </c>
      <c r="R5344">
        <f>$D$2*tarifas!$D$12/24</f>
        <v>1.4541666666666666</v>
      </c>
      <c r="S5344" t="e">
        <f>VLOOKUP(E5344&amp;" "&amp;F5344,tarifas!$A$13:$D$20,4,FALSE)*P5344</f>
        <v>#N/A</v>
      </c>
      <c r="T5344">
        <f>IF(F5344="COD1",tarifas!$D$11*(SUMIFS($P$11:$P$8770,$F$11:$F$8770,"=COD1",$B$11:$B$8770,"="&amp;B5344)/COUNTIFS($F$11:$F$8770,"=COD1",$B$11:$B$8770,"="&amp;B5344))/COUNTIFS($A$11:$A$8770,"="&amp;A5344,$F$11:$F$8770,"=COD1"),0)</f>
        <v>0</v>
      </c>
      <c r="U5344" t="e">
        <f>(VLOOKUP(F5344,tarifas!$C$7:$D$10,2,FALSE)+tarifas!$D$21)*datos!P5344</f>
        <v>#N/A</v>
      </c>
      <c r="V5344" t="e">
        <f t="shared" si="759"/>
        <v>#N/A</v>
      </c>
      <c r="W5344">
        <f t="shared" si="760"/>
        <v>0</v>
      </c>
    </row>
    <row r="5345" spans="1:23" x14ac:dyDescent="0.25">
      <c r="A5345">
        <f t="shared" si="753"/>
        <v>220</v>
      </c>
      <c r="B5345">
        <f t="shared" si="754"/>
        <v>8</v>
      </c>
      <c r="C5345" s="1">
        <f t="shared" si="761"/>
        <v>41862.249999987063</v>
      </c>
      <c r="D5345" s="7">
        <v>0</v>
      </c>
      <c r="E5345" s="7"/>
      <c r="G5345">
        <v>45.4</v>
      </c>
      <c r="H5345" s="12">
        <v>121.11375627617238</v>
      </c>
      <c r="I5345" s="13">
        <f>$D$2*tarifas!$D$12/24</f>
        <v>1.4541666666666666</v>
      </c>
      <c r="J5345" s="13" t="e">
        <f>VLOOKUP(E5345&amp;" "&amp;F5345,tarifas!$A$13:$D$20,4,FALSE)*H5345</f>
        <v>#N/A</v>
      </c>
      <c r="K5345" s="13">
        <f>IF(F5345="COD1",tarifas!$D$11*(SUMIFS($H$11:$H$8770,$F$11:$F$8770,"=COD1",$B$11:$B$8770,"="&amp;B5345)/COUNTIFS($F$11:$F$8770,"=COD1",$B$11:$B$8770,"="&amp;B5345))/COUNTIFS($A$11:$A$8770,"="&amp;A5345,$F$11:$F$8770,"=COD1"),0)</f>
        <v>0</v>
      </c>
      <c r="L5345" s="13" t="e">
        <f>(VLOOKUP(F5345,tarifas!$C$7:$D$10,2,FALSE)+tarifas!$D$21)*datos!H5345</f>
        <v>#N/A</v>
      </c>
      <c r="M5345">
        <v>37.292919999999995</v>
      </c>
      <c r="N5345" s="13" t="e">
        <f t="shared" si="755"/>
        <v>#N/A</v>
      </c>
      <c r="O5345">
        <f t="shared" si="756"/>
        <v>37.292919999999995</v>
      </c>
      <c r="P5345" s="12">
        <f t="shared" si="757"/>
        <v>83.820836276172386</v>
      </c>
      <c r="Q5345">
        <f t="shared" si="758"/>
        <v>0</v>
      </c>
      <c r="R5345">
        <f>$D$2*tarifas!$D$12/24</f>
        <v>1.4541666666666666</v>
      </c>
      <c r="S5345" t="e">
        <f>VLOOKUP(E5345&amp;" "&amp;F5345,tarifas!$A$13:$D$20,4,FALSE)*P5345</f>
        <v>#N/A</v>
      </c>
      <c r="T5345">
        <f>IF(F5345="COD1",tarifas!$D$11*(SUMIFS($P$11:$P$8770,$F$11:$F$8770,"=COD1",$B$11:$B$8770,"="&amp;B5345)/COUNTIFS($F$11:$F$8770,"=COD1",$B$11:$B$8770,"="&amp;B5345))/COUNTIFS($A$11:$A$8770,"="&amp;A5345,$F$11:$F$8770,"=COD1"),0)</f>
        <v>0</v>
      </c>
      <c r="U5345" t="e">
        <f>(VLOOKUP(F5345,tarifas!$C$7:$D$10,2,FALSE)+tarifas!$D$21)*datos!P5345</f>
        <v>#N/A</v>
      </c>
      <c r="V5345" t="e">
        <f t="shared" si="759"/>
        <v>#N/A</v>
      </c>
      <c r="W5345">
        <f t="shared" si="760"/>
        <v>0</v>
      </c>
    </row>
    <row r="5346" spans="1:23" x14ac:dyDescent="0.25">
      <c r="A5346">
        <f t="shared" si="753"/>
        <v>220</v>
      </c>
      <c r="B5346">
        <f t="shared" si="754"/>
        <v>8</v>
      </c>
      <c r="C5346" s="1">
        <f t="shared" si="761"/>
        <v>41862.291666653728</v>
      </c>
      <c r="D5346" s="7">
        <v>66.196969696969703</v>
      </c>
      <c r="E5346" s="7"/>
      <c r="G5346">
        <v>51.67</v>
      </c>
      <c r="H5346" s="12">
        <v>166.96135841468805</v>
      </c>
      <c r="I5346" s="13">
        <f>$D$2*tarifas!$D$12/24</f>
        <v>1.4541666666666666</v>
      </c>
      <c r="J5346" s="13" t="e">
        <f>VLOOKUP(E5346&amp;" "&amp;F5346,tarifas!$A$13:$D$20,4,FALSE)*H5346</f>
        <v>#N/A</v>
      </c>
      <c r="K5346" s="13">
        <f>IF(F5346="COD1",tarifas!$D$11*(SUMIFS($H$11:$H$8770,$F$11:$F$8770,"=COD1",$B$11:$B$8770,"="&amp;B5346)/COUNTIFS($F$11:$F$8770,"=COD1",$B$11:$B$8770,"="&amp;B5346))/COUNTIFS($A$11:$A$8770,"="&amp;A5346,$F$11:$F$8770,"=COD1"),0)</f>
        <v>0</v>
      </c>
      <c r="L5346" s="13" t="e">
        <f>(VLOOKUP(F5346,tarifas!$C$7:$D$10,2,FALSE)+tarifas!$D$21)*datos!H5346</f>
        <v>#N/A</v>
      </c>
      <c r="M5346">
        <v>87.514229999999998</v>
      </c>
      <c r="N5346" s="13" t="e">
        <f t="shared" si="755"/>
        <v>#N/A</v>
      </c>
      <c r="O5346">
        <f t="shared" si="756"/>
        <v>87.514229999999998</v>
      </c>
      <c r="P5346" s="12">
        <f t="shared" si="757"/>
        <v>79.447128414688052</v>
      </c>
      <c r="Q5346">
        <f t="shared" si="758"/>
        <v>0</v>
      </c>
      <c r="R5346">
        <f>$D$2*tarifas!$D$12/24</f>
        <v>1.4541666666666666</v>
      </c>
      <c r="S5346" t="e">
        <f>VLOOKUP(E5346&amp;" "&amp;F5346,tarifas!$A$13:$D$20,4,FALSE)*P5346</f>
        <v>#N/A</v>
      </c>
      <c r="T5346">
        <f>IF(F5346="COD1",tarifas!$D$11*(SUMIFS($P$11:$P$8770,$F$11:$F$8770,"=COD1",$B$11:$B$8770,"="&amp;B5346)/COUNTIFS($F$11:$F$8770,"=COD1",$B$11:$B$8770,"="&amp;B5346))/COUNTIFS($A$11:$A$8770,"="&amp;A5346,$F$11:$F$8770,"=COD1"),0)</f>
        <v>0</v>
      </c>
      <c r="U5346" t="e">
        <f>(VLOOKUP(F5346,tarifas!$C$7:$D$10,2,FALSE)+tarifas!$D$21)*datos!P5346</f>
        <v>#N/A</v>
      </c>
      <c r="V5346" t="e">
        <f t="shared" si="759"/>
        <v>#N/A</v>
      </c>
      <c r="W5346">
        <f t="shared" si="760"/>
        <v>0</v>
      </c>
    </row>
    <row r="5347" spans="1:23" x14ac:dyDescent="0.25">
      <c r="A5347">
        <f t="shared" si="753"/>
        <v>220</v>
      </c>
      <c r="B5347">
        <f t="shared" si="754"/>
        <v>8</v>
      </c>
      <c r="C5347" s="1">
        <f t="shared" si="761"/>
        <v>41862.333333320392</v>
      </c>
      <c r="D5347" s="7">
        <v>202.45454545454547</v>
      </c>
      <c r="E5347" s="7"/>
      <c r="G5347">
        <v>55.97</v>
      </c>
      <c r="H5347" s="12">
        <v>260.24471494366935</v>
      </c>
      <c r="I5347" s="13">
        <f>$D$2*tarifas!$D$12/24</f>
        <v>1.4541666666666666</v>
      </c>
      <c r="J5347" s="13" t="e">
        <f>VLOOKUP(E5347&amp;" "&amp;F5347,tarifas!$A$13:$D$20,4,FALSE)*H5347</f>
        <v>#N/A</v>
      </c>
      <c r="K5347" s="13">
        <f>IF(F5347="COD1",tarifas!$D$11*(SUMIFS($H$11:$H$8770,$F$11:$F$8770,"=COD1",$B$11:$B$8770,"="&amp;B5347)/COUNTIFS($F$11:$F$8770,"=COD1",$B$11:$B$8770,"="&amp;B5347))/COUNTIFS($A$11:$A$8770,"="&amp;A5347,$F$11:$F$8770,"=COD1"),0)</f>
        <v>0</v>
      </c>
      <c r="L5347" s="13" t="e">
        <f>(VLOOKUP(F5347,tarifas!$C$7:$D$10,2,FALSE)+tarifas!$D$21)*datos!H5347</f>
        <v>#N/A</v>
      </c>
      <c r="M5347">
        <v>207.19627</v>
      </c>
      <c r="N5347" s="13" t="e">
        <f t="shared" si="755"/>
        <v>#N/A</v>
      </c>
      <c r="O5347">
        <f t="shared" si="756"/>
        <v>207.19627</v>
      </c>
      <c r="P5347" s="12">
        <f t="shared" si="757"/>
        <v>53.048444943669352</v>
      </c>
      <c r="Q5347">
        <f t="shared" si="758"/>
        <v>0</v>
      </c>
      <c r="R5347">
        <f>$D$2*tarifas!$D$12/24</f>
        <v>1.4541666666666666</v>
      </c>
      <c r="S5347" t="e">
        <f>VLOOKUP(E5347&amp;" "&amp;F5347,tarifas!$A$13:$D$20,4,FALSE)*P5347</f>
        <v>#N/A</v>
      </c>
      <c r="T5347">
        <f>IF(F5347="COD1",tarifas!$D$11*(SUMIFS($P$11:$P$8770,$F$11:$F$8770,"=COD1",$B$11:$B$8770,"="&amp;B5347)/COUNTIFS($F$11:$F$8770,"=COD1",$B$11:$B$8770,"="&amp;B5347))/COUNTIFS($A$11:$A$8770,"="&amp;A5347,$F$11:$F$8770,"=COD1"),0)</f>
        <v>0</v>
      </c>
      <c r="U5347" t="e">
        <f>(VLOOKUP(F5347,tarifas!$C$7:$D$10,2,FALSE)+tarifas!$D$21)*datos!P5347</f>
        <v>#N/A</v>
      </c>
      <c r="V5347" t="e">
        <f t="shared" si="759"/>
        <v>#N/A</v>
      </c>
      <c r="W5347">
        <f t="shared" si="760"/>
        <v>0</v>
      </c>
    </row>
    <row r="5348" spans="1:23" x14ac:dyDescent="0.25">
      <c r="A5348">
        <f t="shared" si="753"/>
        <v>220</v>
      </c>
      <c r="B5348">
        <f t="shared" si="754"/>
        <v>8</v>
      </c>
      <c r="C5348" s="1">
        <f t="shared" si="761"/>
        <v>41862.374999987056</v>
      </c>
      <c r="D5348" s="7">
        <v>382.50000000000006</v>
      </c>
      <c r="E5348" s="7"/>
      <c r="G5348">
        <v>55.95</v>
      </c>
      <c r="H5348" s="12">
        <v>376.81433123184235</v>
      </c>
      <c r="I5348" s="13">
        <f>$D$2*tarifas!$D$12/24</f>
        <v>1.4541666666666666</v>
      </c>
      <c r="J5348" s="13" t="e">
        <f>VLOOKUP(E5348&amp;" "&amp;F5348,tarifas!$A$13:$D$20,4,FALSE)*H5348</f>
        <v>#N/A</v>
      </c>
      <c r="K5348" s="13">
        <f>IF(F5348="COD1",tarifas!$D$11*(SUMIFS($H$11:$H$8770,$F$11:$F$8770,"=COD1",$B$11:$B$8770,"="&amp;B5348)/COUNTIFS($F$11:$F$8770,"=COD1",$B$11:$B$8770,"="&amp;B5348))/COUNTIFS($A$11:$A$8770,"="&amp;A5348,$F$11:$F$8770,"=COD1"),0)</f>
        <v>0</v>
      </c>
      <c r="L5348" s="13" t="e">
        <f>(VLOOKUP(F5348,tarifas!$C$7:$D$10,2,FALSE)+tarifas!$D$21)*datos!H5348</f>
        <v>#N/A</v>
      </c>
      <c r="M5348">
        <v>396.24900000000002</v>
      </c>
      <c r="N5348" s="13" t="e">
        <f t="shared" si="755"/>
        <v>#N/A</v>
      </c>
      <c r="O5348">
        <f t="shared" si="756"/>
        <v>376.81433123184235</v>
      </c>
      <c r="P5348" s="12">
        <f t="shared" si="757"/>
        <v>0</v>
      </c>
      <c r="Q5348">
        <f t="shared" si="758"/>
        <v>19.434668768157678</v>
      </c>
      <c r="R5348">
        <f>$D$2*tarifas!$D$12/24</f>
        <v>1.4541666666666666</v>
      </c>
      <c r="S5348" t="e">
        <f>VLOOKUP(E5348&amp;" "&amp;F5348,tarifas!$A$13:$D$20,4,FALSE)*P5348</f>
        <v>#N/A</v>
      </c>
      <c r="T5348">
        <f>IF(F5348="COD1",tarifas!$D$11*(SUMIFS($P$11:$P$8770,$F$11:$F$8770,"=COD1",$B$11:$B$8770,"="&amp;B5348)/COUNTIFS($F$11:$F$8770,"=COD1",$B$11:$B$8770,"="&amp;B5348))/COUNTIFS($A$11:$A$8770,"="&amp;A5348,$F$11:$F$8770,"=COD1"),0)</f>
        <v>0</v>
      </c>
      <c r="U5348" t="e">
        <f>(VLOOKUP(F5348,tarifas!$C$7:$D$10,2,FALSE)+tarifas!$D$21)*datos!P5348</f>
        <v>#N/A</v>
      </c>
      <c r="V5348" t="e">
        <f t="shared" si="759"/>
        <v>#N/A</v>
      </c>
      <c r="W5348">
        <f t="shared" si="760"/>
        <v>0.97863274582057991</v>
      </c>
    </row>
    <row r="5349" spans="1:23" x14ac:dyDescent="0.25">
      <c r="A5349">
        <f t="shared" si="753"/>
        <v>220</v>
      </c>
      <c r="B5349">
        <f t="shared" si="754"/>
        <v>8</v>
      </c>
      <c r="C5349" s="1">
        <f t="shared" si="761"/>
        <v>41862.41666665372</v>
      </c>
      <c r="D5349" s="7">
        <v>576.19696969696975</v>
      </c>
      <c r="E5349" s="7"/>
      <c r="G5349">
        <v>56.97</v>
      </c>
      <c r="H5349" s="12">
        <v>407.80493557671963</v>
      </c>
      <c r="I5349" s="13">
        <f>$D$2*tarifas!$D$12/24</f>
        <v>1.4541666666666666</v>
      </c>
      <c r="J5349" s="13" t="e">
        <f>VLOOKUP(E5349&amp;" "&amp;F5349,tarifas!$A$13:$D$20,4,FALSE)*H5349</f>
        <v>#N/A</v>
      </c>
      <c r="K5349" s="13">
        <f>IF(F5349="COD1",tarifas!$D$11*(SUMIFS($H$11:$H$8770,$F$11:$F$8770,"=COD1",$B$11:$B$8770,"="&amp;B5349)/COUNTIFS($F$11:$F$8770,"=COD1",$B$11:$B$8770,"="&amp;B5349))/COUNTIFS($A$11:$A$8770,"="&amp;A5349,$F$11:$F$8770,"=COD1"),0)</f>
        <v>0</v>
      </c>
      <c r="L5349" s="13" t="e">
        <f>(VLOOKUP(F5349,tarifas!$C$7:$D$10,2,FALSE)+tarifas!$D$21)*datos!H5349</f>
        <v>#N/A</v>
      </c>
      <c r="M5349">
        <v>464.58168999999998</v>
      </c>
      <c r="N5349" s="13" t="e">
        <f t="shared" si="755"/>
        <v>#N/A</v>
      </c>
      <c r="O5349">
        <f t="shared" si="756"/>
        <v>407.80493557671963</v>
      </c>
      <c r="P5349" s="12">
        <f t="shared" si="757"/>
        <v>0</v>
      </c>
      <c r="Q5349">
        <f t="shared" si="758"/>
        <v>56.776754423280352</v>
      </c>
      <c r="R5349">
        <f>$D$2*tarifas!$D$12/24</f>
        <v>1.4541666666666666</v>
      </c>
      <c r="S5349" t="e">
        <f>VLOOKUP(E5349&amp;" "&amp;F5349,tarifas!$A$13:$D$20,4,FALSE)*P5349</f>
        <v>#N/A</v>
      </c>
      <c r="T5349">
        <f>IF(F5349="COD1",tarifas!$D$11*(SUMIFS($P$11:$P$8770,$F$11:$F$8770,"=COD1",$B$11:$B$8770,"="&amp;B5349)/COUNTIFS($F$11:$F$8770,"=COD1",$B$11:$B$8770,"="&amp;B5349))/COUNTIFS($A$11:$A$8770,"="&amp;A5349,$F$11:$F$8770,"=COD1"),0)</f>
        <v>0</v>
      </c>
      <c r="U5349" t="e">
        <f>(VLOOKUP(F5349,tarifas!$C$7:$D$10,2,FALSE)+tarifas!$D$21)*datos!P5349</f>
        <v>#N/A</v>
      </c>
      <c r="V5349" t="e">
        <f t="shared" si="759"/>
        <v>#N/A</v>
      </c>
      <c r="W5349">
        <f t="shared" si="760"/>
        <v>2.9111145295448537</v>
      </c>
    </row>
    <row r="5350" spans="1:23" x14ac:dyDescent="0.25">
      <c r="A5350">
        <f t="shared" si="753"/>
        <v>220</v>
      </c>
      <c r="B5350">
        <f t="shared" si="754"/>
        <v>8</v>
      </c>
      <c r="C5350" s="1">
        <f t="shared" si="761"/>
        <v>41862.458333320385</v>
      </c>
      <c r="D5350" s="7">
        <v>693.65151515151524</v>
      </c>
      <c r="E5350" s="7"/>
      <c r="G5350">
        <v>58.03</v>
      </c>
      <c r="H5350" s="12">
        <v>363.16783232755131</v>
      </c>
      <c r="I5350" s="13">
        <f>$D$2*tarifas!$D$12/24</f>
        <v>1.4541666666666666</v>
      </c>
      <c r="J5350" s="13" t="e">
        <f>VLOOKUP(E5350&amp;" "&amp;F5350,tarifas!$A$13:$D$20,4,FALSE)*H5350</f>
        <v>#N/A</v>
      </c>
      <c r="K5350" s="13">
        <f>IF(F5350="COD1",tarifas!$D$11*(SUMIFS($H$11:$H$8770,$F$11:$F$8770,"=COD1",$B$11:$B$8770,"="&amp;B5350)/COUNTIFS($F$11:$F$8770,"=COD1",$B$11:$B$8770,"="&amp;B5350))/COUNTIFS($A$11:$A$8770,"="&amp;A5350,$F$11:$F$8770,"=COD1"),0)</f>
        <v>0</v>
      </c>
      <c r="L5350" s="13" t="e">
        <f>(VLOOKUP(F5350,tarifas!$C$7:$D$10,2,FALSE)+tarifas!$D$21)*datos!H5350</f>
        <v>#N/A</v>
      </c>
      <c r="M5350">
        <v>502.48541999999998</v>
      </c>
      <c r="N5350" s="13" t="e">
        <f t="shared" si="755"/>
        <v>#N/A</v>
      </c>
      <c r="O5350">
        <f t="shared" si="756"/>
        <v>363.16783232755131</v>
      </c>
      <c r="P5350" s="12">
        <f t="shared" si="757"/>
        <v>0</v>
      </c>
      <c r="Q5350">
        <f t="shared" si="758"/>
        <v>139.31758767244867</v>
      </c>
      <c r="R5350">
        <f>$D$2*tarifas!$D$12/24</f>
        <v>1.4541666666666666</v>
      </c>
      <c r="S5350" t="e">
        <f>VLOOKUP(E5350&amp;" "&amp;F5350,tarifas!$A$13:$D$20,4,FALSE)*P5350</f>
        <v>#N/A</v>
      </c>
      <c r="T5350">
        <f>IF(F5350="COD1",tarifas!$D$11*(SUMIFS($P$11:$P$8770,$F$11:$F$8770,"=COD1",$B$11:$B$8770,"="&amp;B5350)/COUNTIFS($F$11:$F$8770,"=COD1",$B$11:$B$8770,"="&amp;B5350))/COUNTIFS($A$11:$A$8770,"="&amp;A5350,$F$11:$F$8770,"=COD1"),0)</f>
        <v>0</v>
      </c>
      <c r="U5350" t="e">
        <f>(VLOOKUP(F5350,tarifas!$C$7:$D$10,2,FALSE)+tarifas!$D$21)*datos!P5350</f>
        <v>#N/A</v>
      </c>
      <c r="V5350" t="e">
        <f t="shared" si="759"/>
        <v>#N/A</v>
      </c>
      <c r="W5350">
        <f t="shared" si="760"/>
        <v>7.2761396513689771</v>
      </c>
    </row>
    <row r="5351" spans="1:23" x14ac:dyDescent="0.25">
      <c r="A5351">
        <f t="shared" si="753"/>
        <v>220</v>
      </c>
      <c r="B5351">
        <f t="shared" si="754"/>
        <v>8</v>
      </c>
      <c r="C5351" s="1">
        <f t="shared" si="761"/>
        <v>41862.499999987049</v>
      </c>
      <c r="D5351" s="7">
        <v>746.19696969696963</v>
      </c>
      <c r="E5351" s="7"/>
      <c r="G5351">
        <v>59.87</v>
      </c>
      <c r="H5351" s="12">
        <v>335.36210206379508</v>
      </c>
      <c r="I5351" s="13">
        <f>$D$2*tarifas!$D$12/24</f>
        <v>1.4541666666666666</v>
      </c>
      <c r="J5351" s="13" t="e">
        <f>VLOOKUP(E5351&amp;" "&amp;F5351,tarifas!$A$13:$D$20,4,FALSE)*H5351</f>
        <v>#N/A</v>
      </c>
      <c r="K5351" s="13">
        <f>IF(F5351="COD1",tarifas!$D$11*(SUMIFS($H$11:$H$8770,$F$11:$F$8770,"=COD1",$B$11:$B$8770,"="&amp;B5351)/COUNTIFS($F$11:$F$8770,"=COD1",$B$11:$B$8770,"="&amp;B5351))/COUNTIFS($A$11:$A$8770,"="&amp;A5351,$F$11:$F$8770,"=COD1"),0)</f>
        <v>0</v>
      </c>
      <c r="L5351" s="13" t="e">
        <f>(VLOOKUP(F5351,tarifas!$C$7:$D$10,2,FALSE)+tarifas!$D$21)*datos!H5351</f>
        <v>#N/A</v>
      </c>
      <c r="M5351">
        <v>508.47415999999998</v>
      </c>
      <c r="N5351" s="13" t="e">
        <f t="shared" si="755"/>
        <v>#N/A</v>
      </c>
      <c r="O5351">
        <f t="shared" si="756"/>
        <v>335.36210206379508</v>
      </c>
      <c r="P5351" s="12">
        <f t="shared" si="757"/>
        <v>0</v>
      </c>
      <c r="Q5351">
        <f t="shared" si="758"/>
        <v>173.11205793620491</v>
      </c>
      <c r="R5351">
        <f>$D$2*tarifas!$D$12/24</f>
        <v>1.4541666666666666</v>
      </c>
      <c r="S5351" t="e">
        <f>VLOOKUP(E5351&amp;" "&amp;F5351,tarifas!$A$13:$D$20,4,FALSE)*P5351</f>
        <v>#N/A</v>
      </c>
      <c r="T5351">
        <f>IF(F5351="COD1",tarifas!$D$11*(SUMIFS($P$11:$P$8770,$F$11:$F$8770,"=COD1",$B$11:$B$8770,"="&amp;B5351)/COUNTIFS($F$11:$F$8770,"=COD1",$B$11:$B$8770,"="&amp;B5351))/COUNTIFS($A$11:$A$8770,"="&amp;A5351,$F$11:$F$8770,"=COD1"),0)</f>
        <v>0</v>
      </c>
      <c r="U5351" t="e">
        <f>(VLOOKUP(F5351,tarifas!$C$7:$D$10,2,FALSE)+tarifas!$D$21)*datos!P5351</f>
        <v>#N/A</v>
      </c>
      <c r="V5351" t="e">
        <f t="shared" si="759"/>
        <v>#N/A</v>
      </c>
      <c r="W5351">
        <f t="shared" si="760"/>
        <v>9.3277970177765273</v>
      </c>
    </row>
    <row r="5352" spans="1:23" x14ac:dyDescent="0.25">
      <c r="A5352">
        <f t="shared" si="753"/>
        <v>220</v>
      </c>
      <c r="B5352">
        <f t="shared" si="754"/>
        <v>8</v>
      </c>
      <c r="C5352" s="1">
        <f t="shared" si="761"/>
        <v>41862.541666653713</v>
      </c>
      <c r="D5352" s="7">
        <v>764.74242424242425</v>
      </c>
      <c r="E5352" s="7"/>
      <c r="G5352">
        <v>56.97</v>
      </c>
      <c r="H5352" s="12">
        <v>392.27620267861141</v>
      </c>
      <c r="I5352" s="13">
        <f>$D$2*tarifas!$D$12/24</f>
        <v>1.4541666666666666</v>
      </c>
      <c r="J5352" s="13" t="e">
        <f>VLOOKUP(E5352&amp;" "&amp;F5352,tarifas!$A$13:$D$20,4,FALSE)*H5352</f>
        <v>#N/A</v>
      </c>
      <c r="K5352" s="13">
        <f>IF(F5352="COD1",tarifas!$D$11*(SUMIFS($H$11:$H$8770,$F$11:$F$8770,"=COD1",$B$11:$B$8770,"="&amp;B5352)/COUNTIFS($F$11:$F$8770,"=COD1",$B$11:$B$8770,"="&amp;B5352))/COUNTIFS($A$11:$A$8770,"="&amp;A5352,$F$11:$F$8770,"=COD1"),0)</f>
        <v>0</v>
      </c>
      <c r="L5352" s="13" t="e">
        <f>(VLOOKUP(F5352,tarifas!$C$7:$D$10,2,FALSE)+tarifas!$D$21)*datos!H5352</f>
        <v>#N/A</v>
      </c>
      <c r="M5352">
        <v>485.41897999999998</v>
      </c>
      <c r="N5352" s="13" t="e">
        <f t="shared" si="755"/>
        <v>#N/A</v>
      </c>
      <c r="O5352">
        <f t="shared" si="756"/>
        <v>392.27620267861141</v>
      </c>
      <c r="P5352" s="12">
        <f t="shared" si="757"/>
        <v>0</v>
      </c>
      <c r="Q5352">
        <f t="shared" si="758"/>
        <v>93.142777321388564</v>
      </c>
      <c r="R5352">
        <f>$D$2*tarifas!$D$12/24</f>
        <v>1.4541666666666666</v>
      </c>
      <c r="S5352" t="e">
        <f>VLOOKUP(E5352&amp;" "&amp;F5352,tarifas!$A$13:$D$20,4,FALSE)*P5352</f>
        <v>#N/A</v>
      </c>
      <c r="T5352">
        <f>IF(F5352="COD1",tarifas!$D$11*(SUMIFS($P$11:$P$8770,$F$11:$F$8770,"=COD1",$B$11:$B$8770,"="&amp;B5352)/COUNTIFS($F$11:$F$8770,"=COD1",$B$11:$B$8770,"="&amp;B5352))/COUNTIFS($A$11:$A$8770,"="&amp;A5352,$F$11:$F$8770,"=COD1"),0)</f>
        <v>0</v>
      </c>
      <c r="U5352" t="e">
        <f>(VLOOKUP(F5352,tarifas!$C$7:$D$10,2,FALSE)+tarifas!$D$21)*datos!P5352</f>
        <v>#N/A</v>
      </c>
      <c r="V5352" t="e">
        <f t="shared" si="759"/>
        <v>#N/A</v>
      </c>
      <c r="W5352">
        <f t="shared" si="760"/>
        <v>4.7757096215995567</v>
      </c>
    </row>
    <row r="5353" spans="1:23" x14ac:dyDescent="0.25">
      <c r="A5353">
        <f t="shared" si="753"/>
        <v>220</v>
      </c>
      <c r="B5353">
        <f t="shared" si="754"/>
        <v>8</v>
      </c>
      <c r="C5353" s="1">
        <f t="shared" si="761"/>
        <v>41862.583333320377</v>
      </c>
      <c r="D5353" s="7">
        <v>658.87878787878788</v>
      </c>
      <c r="E5353" s="7"/>
      <c r="G5353">
        <v>51</v>
      </c>
      <c r="H5353" s="12">
        <v>395.96296562276706</v>
      </c>
      <c r="I5353" s="13">
        <f>$D$2*tarifas!$D$12/24</f>
        <v>1.4541666666666666</v>
      </c>
      <c r="J5353" s="13" t="e">
        <f>VLOOKUP(E5353&amp;" "&amp;F5353,tarifas!$A$13:$D$20,4,FALSE)*H5353</f>
        <v>#N/A</v>
      </c>
      <c r="K5353" s="13">
        <f>IF(F5353="COD1",tarifas!$D$11*(SUMIFS($H$11:$H$8770,$F$11:$F$8770,"=COD1",$B$11:$B$8770,"="&amp;B5353)/COUNTIFS($F$11:$F$8770,"=COD1",$B$11:$B$8770,"="&amp;B5353))/COUNTIFS($A$11:$A$8770,"="&amp;A5353,$F$11:$F$8770,"=COD1"),0)</f>
        <v>0</v>
      </c>
      <c r="L5353" s="13" t="e">
        <f>(VLOOKUP(F5353,tarifas!$C$7:$D$10,2,FALSE)+tarifas!$D$21)*datos!H5353</f>
        <v>#N/A</v>
      </c>
      <c r="M5353">
        <v>428.62790999999999</v>
      </c>
      <c r="N5353" s="13" t="e">
        <f t="shared" si="755"/>
        <v>#N/A</v>
      </c>
      <c r="O5353">
        <f t="shared" si="756"/>
        <v>395.96296562276706</v>
      </c>
      <c r="P5353" s="12">
        <f t="shared" si="757"/>
        <v>0</v>
      </c>
      <c r="Q5353">
        <f t="shared" si="758"/>
        <v>32.664944377232928</v>
      </c>
      <c r="R5353">
        <f>$D$2*tarifas!$D$12/24</f>
        <v>1.4541666666666666</v>
      </c>
      <c r="S5353" t="e">
        <f>VLOOKUP(E5353&amp;" "&amp;F5353,tarifas!$A$13:$D$20,4,FALSE)*P5353</f>
        <v>#N/A</v>
      </c>
      <c r="T5353">
        <f>IF(F5353="COD1",tarifas!$D$11*(SUMIFS($P$11:$P$8770,$F$11:$F$8770,"=COD1",$B$11:$B$8770,"="&amp;B5353)/COUNTIFS($F$11:$F$8770,"=COD1",$B$11:$B$8770,"="&amp;B5353))/COUNTIFS($A$11:$A$8770,"="&amp;A5353,$F$11:$F$8770,"=COD1"),0)</f>
        <v>0</v>
      </c>
      <c r="U5353" t="e">
        <f>(VLOOKUP(F5353,tarifas!$C$7:$D$10,2,FALSE)+tarifas!$D$21)*datos!P5353</f>
        <v>#N/A</v>
      </c>
      <c r="V5353" t="e">
        <f t="shared" si="759"/>
        <v>#N/A</v>
      </c>
      <c r="W5353">
        <f t="shared" si="760"/>
        <v>1.4993209469149913</v>
      </c>
    </row>
    <row r="5354" spans="1:23" x14ac:dyDescent="0.25">
      <c r="A5354">
        <f t="shared" si="753"/>
        <v>220</v>
      </c>
      <c r="B5354">
        <f t="shared" si="754"/>
        <v>8</v>
      </c>
      <c r="C5354" s="1">
        <f t="shared" si="761"/>
        <v>41862.624999987042</v>
      </c>
      <c r="D5354" s="7">
        <v>497.12121212121207</v>
      </c>
      <c r="E5354" s="7"/>
      <c r="G5354">
        <v>49.77</v>
      </c>
      <c r="H5354" s="12">
        <v>389.75801396931661</v>
      </c>
      <c r="I5354" s="13">
        <f>$D$2*tarifas!$D$12/24</f>
        <v>1.4541666666666666</v>
      </c>
      <c r="J5354" s="13" t="e">
        <f>VLOOKUP(E5354&amp;" "&amp;F5354,tarifas!$A$13:$D$20,4,FALSE)*H5354</f>
        <v>#N/A</v>
      </c>
      <c r="K5354" s="13">
        <f>IF(F5354="COD1",tarifas!$D$11*(SUMIFS($H$11:$H$8770,$F$11:$F$8770,"=COD1",$B$11:$B$8770,"="&amp;B5354)/COUNTIFS($F$11:$F$8770,"=COD1",$B$11:$B$8770,"="&amp;B5354))/COUNTIFS($A$11:$A$8770,"="&amp;A5354,$F$11:$F$8770,"=COD1"),0)</f>
        <v>0</v>
      </c>
      <c r="L5354" s="13" t="e">
        <f>(VLOOKUP(F5354,tarifas!$C$7:$D$10,2,FALSE)+tarifas!$D$21)*datos!H5354</f>
        <v>#N/A</v>
      </c>
      <c r="M5354">
        <v>338.65919000000002</v>
      </c>
      <c r="N5354" s="13" t="e">
        <f t="shared" si="755"/>
        <v>#N/A</v>
      </c>
      <c r="O5354">
        <f t="shared" si="756"/>
        <v>338.65919000000002</v>
      </c>
      <c r="P5354" s="12">
        <f t="shared" si="757"/>
        <v>51.098823969316584</v>
      </c>
      <c r="Q5354">
        <f t="shared" si="758"/>
        <v>0</v>
      </c>
      <c r="R5354">
        <f>$D$2*tarifas!$D$12/24</f>
        <v>1.4541666666666666</v>
      </c>
      <c r="S5354" t="e">
        <f>VLOOKUP(E5354&amp;" "&amp;F5354,tarifas!$A$13:$D$20,4,FALSE)*P5354</f>
        <v>#N/A</v>
      </c>
      <c r="T5354">
        <f>IF(F5354="COD1",tarifas!$D$11*(SUMIFS($P$11:$P$8770,$F$11:$F$8770,"=COD1",$B$11:$B$8770,"="&amp;B5354)/COUNTIFS($F$11:$F$8770,"=COD1",$B$11:$B$8770,"="&amp;B5354))/COUNTIFS($A$11:$A$8770,"="&amp;A5354,$F$11:$F$8770,"=COD1"),0)</f>
        <v>0</v>
      </c>
      <c r="U5354" t="e">
        <f>(VLOOKUP(F5354,tarifas!$C$7:$D$10,2,FALSE)+tarifas!$D$21)*datos!P5354</f>
        <v>#N/A</v>
      </c>
      <c r="V5354" t="e">
        <f t="shared" si="759"/>
        <v>#N/A</v>
      </c>
      <c r="W5354">
        <f t="shared" si="760"/>
        <v>0</v>
      </c>
    </row>
    <row r="5355" spans="1:23" x14ac:dyDescent="0.25">
      <c r="A5355">
        <f t="shared" si="753"/>
        <v>220</v>
      </c>
      <c r="B5355">
        <f t="shared" si="754"/>
        <v>8</v>
      </c>
      <c r="C5355" s="1">
        <f t="shared" si="761"/>
        <v>41862.666666653706</v>
      </c>
      <c r="D5355" s="7">
        <v>424.48484848484844</v>
      </c>
      <c r="E5355" s="7"/>
      <c r="G5355">
        <v>55.12</v>
      </c>
      <c r="H5355" s="12">
        <v>392.90888149169155</v>
      </c>
      <c r="I5355" s="13">
        <f>$D$2*tarifas!$D$12/24</f>
        <v>1.4541666666666666</v>
      </c>
      <c r="J5355" s="13" t="e">
        <f>VLOOKUP(E5355&amp;" "&amp;F5355,tarifas!$A$13:$D$20,4,FALSE)*H5355</f>
        <v>#N/A</v>
      </c>
      <c r="K5355" s="13">
        <f>IF(F5355="COD1",tarifas!$D$11*(SUMIFS($H$11:$H$8770,$F$11:$F$8770,"=COD1",$B$11:$B$8770,"="&amp;B5355)/COUNTIFS($F$11:$F$8770,"=COD1",$B$11:$B$8770,"="&amp;B5355))/COUNTIFS($A$11:$A$8770,"="&amp;A5355,$F$11:$F$8770,"=COD1"),0)</f>
        <v>0</v>
      </c>
      <c r="L5355" s="13" t="e">
        <f>(VLOOKUP(F5355,tarifas!$C$7:$D$10,2,FALSE)+tarifas!$D$21)*datos!H5355</f>
        <v>#N/A</v>
      </c>
      <c r="M5355">
        <v>218.45907</v>
      </c>
      <c r="N5355" s="13" t="e">
        <f t="shared" si="755"/>
        <v>#N/A</v>
      </c>
      <c r="O5355">
        <f t="shared" si="756"/>
        <v>218.45907</v>
      </c>
      <c r="P5355" s="12">
        <f t="shared" si="757"/>
        <v>174.44981149169155</v>
      </c>
      <c r="Q5355">
        <f t="shared" si="758"/>
        <v>0</v>
      </c>
      <c r="R5355">
        <f>$D$2*tarifas!$D$12/24</f>
        <v>1.4541666666666666</v>
      </c>
      <c r="S5355" t="e">
        <f>VLOOKUP(E5355&amp;" "&amp;F5355,tarifas!$A$13:$D$20,4,FALSE)*P5355</f>
        <v>#N/A</v>
      </c>
      <c r="T5355">
        <f>IF(F5355="COD1",tarifas!$D$11*(SUMIFS($P$11:$P$8770,$F$11:$F$8770,"=COD1",$B$11:$B$8770,"="&amp;B5355)/COUNTIFS($F$11:$F$8770,"=COD1",$B$11:$B$8770,"="&amp;B5355))/COUNTIFS($A$11:$A$8770,"="&amp;A5355,$F$11:$F$8770,"=COD1"),0)</f>
        <v>0</v>
      </c>
      <c r="U5355" t="e">
        <f>(VLOOKUP(F5355,tarifas!$C$7:$D$10,2,FALSE)+tarifas!$D$21)*datos!P5355</f>
        <v>#N/A</v>
      </c>
      <c r="V5355" t="e">
        <f t="shared" si="759"/>
        <v>#N/A</v>
      </c>
      <c r="W5355">
        <f t="shared" si="760"/>
        <v>0</v>
      </c>
    </row>
    <row r="5356" spans="1:23" x14ac:dyDescent="0.25">
      <c r="A5356">
        <f t="shared" si="753"/>
        <v>220</v>
      </c>
      <c r="B5356">
        <f t="shared" si="754"/>
        <v>8</v>
      </c>
      <c r="C5356" s="1">
        <f t="shared" si="761"/>
        <v>41862.70833332037</v>
      </c>
      <c r="D5356" s="7">
        <v>293.63636363636363</v>
      </c>
      <c r="E5356" s="7"/>
      <c r="G5356">
        <v>54.65</v>
      </c>
      <c r="H5356" s="12">
        <v>324.66893445473545</v>
      </c>
      <c r="I5356" s="13">
        <f>$D$2*tarifas!$D$12/24</f>
        <v>1.4541666666666666</v>
      </c>
      <c r="J5356" s="13" t="e">
        <f>VLOOKUP(E5356&amp;" "&amp;F5356,tarifas!$A$13:$D$20,4,FALSE)*H5356</f>
        <v>#N/A</v>
      </c>
      <c r="K5356" s="13">
        <f>IF(F5356="COD1",tarifas!$D$11*(SUMIFS($H$11:$H$8770,$F$11:$F$8770,"=COD1",$B$11:$B$8770,"="&amp;B5356)/COUNTIFS($F$11:$F$8770,"=COD1",$B$11:$B$8770,"="&amp;B5356))/COUNTIFS($A$11:$A$8770,"="&amp;A5356,$F$11:$F$8770,"=COD1"),0)</f>
        <v>0</v>
      </c>
      <c r="L5356" s="13" t="e">
        <f>(VLOOKUP(F5356,tarifas!$C$7:$D$10,2,FALSE)+tarifas!$D$21)*datos!H5356</f>
        <v>#N/A</v>
      </c>
      <c r="M5356">
        <v>80.047060000000002</v>
      </c>
      <c r="N5356" s="13" t="e">
        <f t="shared" si="755"/>
        <v>#N/A</v>
      </c>
      <c r="O5356">
        <f t="shared" si="756"/>
        <v>80.047060000000002</v>
      </c>
      <c r="P5356" s="12">
        <f t="shared" si="757"/>
        <v>244.62187445473546</v>
      </c>
      <c r="Q5356">
        <f t="shared" si="758"/>
        <v>0</v>
      </c>
      <c r="R5356">
        <f>$D$2*tarifas!$D$12/24</f>
        <v>1.4541666666666666</v>
      </c>
      <c r="S5356" t="e">
        <f>VLOOKUP(E5356&amp;" "&amp;F5356,tarifas!$A$13:$D$20,4,FALSE)*P5356</f>
        <v>#N/A</v>
      </c>
      <c r="T5356">
        <f>IF(F5356="COD1",tarifas!$D$11*(SUMIFS($P$11:$P$8770,$F$11:$F$8770,"=COD1",$B$11:$B$8770,"="&amp;B5356)/COUNTIFS($F$11:$F$8770,"=COD1",$B$11:$B$8770,"="&amp;B5356))/COUNTIFS($A$11:$A$8770,"="&amp;A5356,$F$11:$F$8770,"=COD1"),0)</f>
        <v>0</v>
      </c>
      <c r="U5356" t="e">
        <f>(VLOOKUP(F5356,tarifas!$C$7:$D$10,2,FALSE)+tarifas!$D$21)*datos!P5356</f>
        <v>#N/A</v>
      </c>
      <c r="V5356" t="e">
        <f t="shared" si="759"/>
        <v>#N/A</v>
      </c>
      <c r="W5356">
        <f t="shared" si="760"/>
        <v>0</v>
      </c>
    </row>
    <row r="5357" spans="1:23" x14ac:dyDescent="0.25">
      <c r="A5357">
        <f t="shared" si="753"/>
        <v>220</v>
      </c>
      <c r="B5357">
        <f t="shared" si="754"/>
        <v>8</v>
      </c>
      <c r="C5357" s="1">
        <f t="shared" si="761"/>
        <v>41862.749999987034</v>
      </c>
      <c r="D5357" s="7">
        <v>112.56060606060606</v>
      </c>
      <c r="E5357" s="7"/>
      <c r="G5357">
        <v>48</v>
      </c>
      <c r="H5357" s="12">
        <v>242.40322218228587</v>
      </c>
      <c r="I5357" s="13">
        <f>$D$2*tarifas!$D$12/24</f>
        <v>1.4541666666666666</v>
      </c>
      <c r="J5357" s="13" t="e">
        <f>VLOOKUP(E5357&amp;" "&amp;F5357,tarifas!$A$13:$D$20,4,FALSE)*H5357</f>
        <v>#N/A</v>
      </c>
      <c r="K5357" s="13">
        <f>IF(F5357="COD1",tarifas!$D$11*(SUMIFS($H$11:$H$8770,$F$11:$F$8770,"=COD1",$B$11:$B$8770,"="&amp;B5357)/COUNTIFS($F$11:$F$8770,"=COD1",$B$11:$B$8770,"="&amp;B5357))/COUNTIFS($A$11:$A$8770,"="&amp;A5357,$F$11:$F$8770,"=COD1"),0)</f>
        <v>0</v>
      </c>
      <c r="L5357" s="13" t="e">
        <f>(VLOOKUP(F5357,tarifas!$C$7:$D$10,2,FALSE)+tarifas!$D$21)*datos!H5357</f>
        <v>#N/A</v>
      </c>
      <c r="M5357">
        <v>8.0436099999999993</v>
      </c>
      <c r="N5357" s="13" t="e">
        <f t="shared" si="755"/>
        <v>#N/A</v>
      </c>
      <c r="O5357">
        <f t="shared" si="756"/>
        <v>8.0436099999999993</v>
      </c>
      <c r="P5357" s="12">
        <f t="shared" si="757"/>
        <v>234.35961218228587</v>
      </c>
      <c r="Q5357">
        <f t="shared" si="758"/>
        <v>0</v>
      </c>
      <c r="R5357">
        <f>$D$2*tarifas!$D$12/24</f>
        <v>1.4541666666666666</v>
      </c>
      <c r="S5357" t="e">
        <f>VLOOKUP(E5357&amp;" "&amp;F5357,tarifas!$A$13:$D$20,4,FALSE)*P5357</f>
        <v>#N/A</v>
      </c>
      <c r="T5357">
        <f>IF(F5357="COD1",tarifas!$D$11*(SUMIFS($P$11:$P$8770,$F$11:$F$8770,"=COD1",$B$11:$B$8770,"="&amp;B5357)/COUNTIFS($F$11:$F$8770,"=COD1",$B$11:$B$8770,"="&amp;B5357))/COUNTIFS($A$11:$A$8770,"="&amp;A5357,$F$11:$F$8770,"=COD1"),0)</f>
        <v>0</v>
      </c>
      <c r="U5357" t="e">
        <f>(VLOOKUP(F5357,tarifas!$C$7:$D$10,2,FALSE)+tarifas!$D$21)*datos!P5357</f>
        <v>#N/A</v>
      </c>
      <c r="V5357" t="e">
        <f t="shared" si="759"/>
        <v>#N/A</v>
      </c>
      <c r="W5357">
        <f t="shared" si="760"/>
        <v>0</v>
      </c>
    </row>
    <row r="5358" spans="1:23" x14ac:dyDescent="0.25">
      <c r="A5358">
        <f t="shared" si="753"/>
        <v>220</v>
      </c>
      <c r="B5358">
        <f t="shared" si="754"/>
        <v>8</v>
      </c>
      <c r="C5358" s="1">
        <f t="shared" si="761"/>
        <v>41862.791666653698</v>
      </c>
      <c r="D5358" s="7">
        <v>43.015151515151523</v>
      </c>
      <c r="E5358" s="7"/>
      <c r="G5358">
        <v>49</v>
      </c>
      <c r="H5358" s="12">
        <v>172.8610948143758</v>
      </c>
      <c r="I5358" s="13">
        <f>$D$2*tarifas!$D$12/24</f>
        <v>1.4541666666666666</v>
      </c>
      <c r="J5358" s="13" t="e">
        <f>VLOOKUP(E5358&amp;" "&amp;F5358,tarifas!$A$13:$D$20,4,FALSE)*H5358</f>
        <v>#N/A</v>
      </c>
      <c r="K5358" s="13">
        <f>IF(F5358="COD1",tarifas!$D$11*(SUMIFS($H$11:$H$8770,$F$11:$F$8770,"=COD1",$B$11:$B$8770,"="&amp;B5358)/COUNTIFS($F$11:$F$8770,"=COD1",$B$11:$B$8770,"="&amp;B5358))/COUNTIFS($A$11:$A$8770,"="&amp;A5358,$F$11:$F$8770,"=COD1"),0)</f>
        <v>0</v>
      </c>
      <c r="L5358" s="13" t="e">
        <f>(VLOOKUP(F5358,tarifas!$C$7:$D$10,2,FALSE)+tarifas!$D$21)*datos!H5358</f>
        <v>#N/A</v>
      </c>
      <c r="M5358">
        <v>0</v>
      </c>
      <c r="N5358" s="13" t="e">
        <f t="shared" si="755"/>
        <v>#N/A</v>
      </c>
      <c r="O5358">
        <f t="shared" si="756"/>
        <v>0</v>
      </c>
      <c r="P5358" s="12">
        <f t="shared" si="757"/>
        <v>172.8610948143758</v>
      </c>
      <c r="Q5358">
        <f t="shared" si="758"/>
        <v>0</v>
      </c>
      <c r="R5358">
        <f>$D$2*tarifas!$D$12/24</f>
        <v>1.4541666666666666</v>
      </c>
      <c r="S5358" t="e">
        <f>VLOOKUP(E5358&amp;" "&amp;F5358,tarifas!$A$13:$D$20,4,FALSE)*P5358</f>
        <v>#N/A</v>
      </c>
      <c r="T5358">
        <f>IF(F5358="COD1",tarifas!$D$11*(SUMIFS($P$11:$P$8770,$F$11:$F$8770,"=COD1",$B$11:$B$8770,"="&amp;B5358)/COUNTIFS($F$11:$F$8770,"=COD1",$B$11:$B$8770,"="&amp;B5358))/COUNTIFS($A$11:$A$8770,"="&amp;A5358,$F$11:$F$8770,"=COD1"),0)</f>
        <v>0</v>
      </c>
      <c r="U5358" t="e">
        <f>(VLOOKUP(F5358,tarifas!$C$7:$D$10,2,FALSE)+tarifas!$D$21)*datos!P5358</f>
        <v>#N/A</v>
      </c>
      <c r="V5358" t="e">
        <f t="shared" si="759"/>
        <v>#N/A</v>
      </c>
      <c r="W5358">
        <f t="shared" si="760"/>
        <v>0</v>
      </c>
    </row>
    <row r="5359" spans="1:23" x14ac:dyDescent="0.25">
      <c r="A5359">
        <f t="shared" si="753"/>
        <v>220</v>
      </c>
      <c r="B5359">
        <f t="shared" si="754"/>
        <v>8</v>
      </c>
      <c r="C5359" s="1">
        <f t="shared" si="761"/>
        <v>41862.833333320363</v>
      </c>
      <c r="D5359" s="7">
        <v>0</v>
      </c>
      <c r="E5359" s="7"/>
      <c r="G5359">
        <v>55.97</v>
      </c>
      <c r="H5359" s="12">
        <v>163.10189890664947</v>
      </c>
      <c r="I5359" s="13">
        <f>$D$2*tarifas!$D$12/24</f>
        <v>1.4541666666666666</v>
      </c>
      <c r="J5359" s="13" t="e">
        <f>VLOOKUP(E5359&amp;" "&amp;F5359,tarifas!$A$13:$D$20,4,FALSE)*H5359</f>
        <v>#N/A</v>
      </c>
      <c r="K5359" s="13">
        <f>IF(F5359="COD1",tarifas!$D$11*(SUMIFS($H$11:$H$8770,$F$11:$F$8770,"=COD1",$B$11:$B$8770,"="&amp;B5359)/COUNTIFS($F$11:$F$8770,"=COD1",$B$11:$B$8770,"="&amp;B5359))/COUNTIFS($A$11:$A$8770,"="&amp;A5359,$F$11:$F$8770,"=COD1"),0)</f>
        <v>0</v>
      </c>
      <c r="L5359" s="13" t="e">
        <f>(VLOOKUP(F5359,tarifas!$C$7:$D$10,2,FALSE)+tarifas!$D$21)*datos!H5359</f>
        <v>#N/A</v>
      </c>
      <c r="M5359">
        <v>0</v>
      </c>
      <c r="N5359" s="13" t="e">
        <f t="shared" si="755"/>
        <v>#N/A</v>
      </c>
      <c r="O5359">
        <f t="shared" si="756"/>
        <v>0</v>
      </c>
      <c r="P5359" s="12">
        <f t="shared" si="757"/>
        <v>163.10189890664947</v>
      </c>
      <c r="Q5359">
        <f t="shared" si="758"/>
        <v>0</v>
      </c>
      <c r="R5359">
        <f>$D$2*tarifas!$D$12/24</f>
        <v>1.4541666666666666</v>
      </c>
      <c r="S5359" t="e">
        <f>VLOOKUP(E5359&amp;" "&amp;F5359,tarifas!$A$13:$D$20,4,FALSE)*P5359</f>
        <v>#N/A</v>
      </c>
      <c r="T5359">
        <f>IF(F5359="COD1",tarifas!$D$11*(SUMIFS($P$11:$P$8770,$F$11:$F$8770,"=COD1",$B$11:$B$8770,"="&amp;B5359)/COUNTIFS($F$11:$F$8770,"=COD1",$B$11:$B$8770,"="&amp;B5359))/COUNTIFS($A$11:$A$8770,"="&amp;A5359,$F$11:$F$8770,"=COD1"),0)</f>
        <v>0</v>
      </c>
      <c r="U5359" t="e">
        <f>(VLOOKUP(F5359,tarifas!$C$7:$D$10,2,FALSE)+tarifas!$D$21)*datos!P5359</f>
        <v>#N/A</v>
      </c>
      <c r="V5359" t="e">
        <f t="shared" si="759"/>
        <v>#N/A</v>
      </c>
      <c r="W5359">
        <f t="shared" si="760"/>
        <v>0</v>
      </c>
    </row>
    <row r="5360" spans="1:23" x14ac:dyDescent="0.25">
      <c r="A5360">
        <f t="shared" si="753"/>
        <v>220</v>
      </c>
      <c r="B5360">
        <f t="shared" si="754"/>
        <v>8</v>
      </c>
      <c r="C5360" s="1">
        <f t="shared" si="761"/>
        <v>41862.874999987027</v>
      </c>
      <c r="D5360" s="7">
        <v>0</v>
      </c>
      <c r="E5360" s="7"/>
      <c r="G5360">
        <v>56.02</v>
      </c>
      <c r="H5360" s="12">
        <v>152.08686104055539</v>
      </c>
      <c r="I5360" s="13">
        <f>$D$2*tarifas!$D$12/24</f>
        <v>1.4541666666666666</v>
      </c>
      <c r="J5360" s="13" t="e">
        <f>VLOOKUP(E5360&amp;" "&amp;F5360,tarifas!$A$13:$D$20,4,FALSE)*H5360</f>
        <v>#N/A</v>
      </c>
      <c r="K5360" s="13">
        <f>IF(F5360="COD1",tarifas!$D$11*(SUMIFS($H$11:$H$8770,$F$11:$F$8770,"=COD1",$B$11:$B$8770,"="&amp;B5360)/COUNTIFS($F$11:$F$8770,"=COD1",$B$11:$B$8770,"="&amp;B5360))/COUNTIFS($A$11:$A$8770,"="&amp;A5360,$F$11:$F$8770,"=COD1"),0)</f>
        <v>0</v>
      </c>
      <c r="L5360" s="13" t="e">
        <f>(VLOOKUP(F5360,tarifas!$C$7:$D$10,2,FALSE)+tarifas!$D$21)*datos!H5360</f>
        <v>#N/A</v>
      </c>
      <c r="M5360">
        <v>0</v>
      </c>
      <c r="N5360" s="13" t="e">
        <f t="shared" si="755"/>
        <v>#N/A</v>
      </c>
      <c r="O5360">
        <f t="shared" si="756"/>
        <v>0</v>
      </c>
      <c r="P5360" s="12">
        <f t="shared" si="757"/>
        <v>152.08686104055539</v>
      </c>
      <c r="Q5360">
        <f t="shared" si="758"/>
        <v>0</v>
      </c>
      <c r="R5360">
        <f>$D$2*tarifas!$D$12/24</f>
        <v>1.4541666666666666</v>
      </c>
      <c r="S5360" t="e">
        <f>VLOOKUP(E5360&amp;" "&amp;F5360,tarifas!$A$13:$D$20,4,FALSE)*P5360</f>
        <v>#N/A</v>
      </c>
      <c r="T5360">
        <f>IF(F5360="COD1",tarifas!$D$11*(SUMIFS($P$11:$P$8770,$F$11:$F$8770,"=COD1",$B$11:$B$8770,"="&amp;B5360)/COUNTIFS($F$11:$F$8770,"=COD1",$B$11:$B$8770,"="&amp;B5360))/COUNTIFS($A$11:$A$8770,"="&amp;A5360,$F$11:$F$8770,"=COD1"),0)</f>
        <v>0</v>
      </c>
      <c r="U5360" t="e">
        <f>(VLOOKUP(F5360,tarifas!$C$7:$D$10,2,FALSE)+tarifas!$D$21)*datos!P5360</f>
        <v>#N/A</v>
      </c>
      <c r="V5360" t="e">
        <f t="shared" si="759"/>
        <v>#N/A</v>
      </c>
      <c r="W5360">
        <f t="shared" si="760"/>
        <v>0</v>
      </c>
    </row>
    <row r="5361" spans="1:23" x14ac:dyDescent="0.25">
      <c r="A5361">
        <f t="shared" si="753"/>
        <v>220</v>
      </c>
      <c r="B5361">
        <f t="shared" si="754"/>
        <v>8</v>
      </c>
      <c r="C5361" s="1">
        <f t="shared" si="761"/>
        <v>41862.916666653691</v>
      </c>
      <c r="D5361" s="7">
        <v>0</v>
      </c>
      <c r="E5361" s="7"/>
      <c r="G5361">
        <v>47.53</v>
      </c>
      <c r="H5361" s="12">
        <v>150.36141093818642</v>
      </c>
      <c r="I5361" s="13">
        <f>$D$2*tarifas!$D$12/24</f>
        <v>1.4541666666666666</v>
      </c>
      <c r="J5361" s="13" t="e">
        <f>VLOOKUP(E5361&amp;" "&amp;F5361,tarifas!$A$13:$D$20,4,FALSE)*H5361</f>
        <v>#N/A</v>
      </c>
      <c r="K5361" s="13">
        <f>IF(F5361="COD1",tarifas!$D$11*(SUMIFS($H$11:$H$8770,$F$11:$F$8770,"=COD1",$B$11:$B$8770,"="&amp;B5361)/COUNTIFS($F$11:$F$8770,"=COD1",$B$11:$B$8770,"="&amp;B5361))/COUNTIFS($A$11:$A$8770,"="&amp;A5361,$F$11:$F$8770,"=COD1"),0)</f>
        <v>0</v>
      </c>
      <c r="L5361" s="13" t="e">
        <f>(VLOOKUP(F5361,tarifas!$C$7:$D$10,2,FALSE)+tarifas!$D$21)*datos!H5361</f>
        <v>#N/A</v>
      </c>
      <c r="M5361">
        <v>0</v>
      </c>
      <c r="N5361" s="13" t="e">
        <f t="shared" si="755"/>
        <v>#N/A</v>
      </c>
      <c r="O5361">
        <f t="shared" si="756"/>
        <v>0</v>
      </c>
      <c r="P5361" s="12">
        <f t="shared" si="757"/>
        <v>150.36141093818642</v>
      </c>
      <c r="Q5361">
        <f t="shared" si="758"/>
        <v>0</v>
      </c>
      <c r="R5361">
        <f>$D$2*tarifas!$D$12/24</f>
        <v>1.4541666666666666</v>
      </c>
      <c r="S5361" t="e">
        <f>VLOOKUP(E5361&amp;" "&amp;F5361,tarifas!$A$13:$D$20,4,FALSE)*P5361</f>
        <v>#N/A</v>
      </c>
      <c r="T5361">
        <f>IF(F5361="COD1",tarifas!$D$11*(SUMIFS($P$11:$P$8770,$F$11:$F$8770,"=COD1",$B$11:$B$8770,"="&amp;B5361)/COUNTIFS($F$11:$F$8770,"=COD1",$B$11:$B$8770,"="&amp;B5361))/COUNTIFS($A$11:$A$8770,"="&amp;A5361,$F$11:$F$8770,"=COD1"),0)</f>
        <v>0</v>
      </c>
      <c r="U5361" t="e">
        <f>(VLOOKUP(F5361,tarifas!$C$7:$D$10,2,FALSE)+tarifas!$D$21)*datos!P5361</f>
        <v>#N/A</v>
      </c>
      <c r="V5361" t="e">
        <f t="shared" si="759"/>
        <v>#N/A</v>
      </c>
      <c r="W5361">
        <f t="shared" si="760"/>
        <v>0</v>
      </c>
    </row>
    <row r="5362" spans="1:23" x14ac:dyDescent="0.25">
      <c r="A5362">
        <f t="shared" si="753"/>
        <v>220</v>
      </c>
      <c r="B5362">
        <f t="shared" si="754"/>
        <v>8</v>
      </c>
      <c r="C5362" s="1">
        <f t="shared" si="761"/>
        <v>41862.958333320355</v>
      </c>
      <c r="D5362" s="7">
        <v>0</v>
      </c>
      <c r="E5362" s="7"/>
      <c r="G5362">
        <v>44.95</v>
      </c>
      <c r="H5362" s="12">
        <v>146.79862971389264</v>
      </c>
      <c r="I5362" s="13">
        <f>$D$2*tarifas!$D$12/24</f>
        <v>1.4541666666666666</v>
      </c>
      <c r="J5362" s="13" t="e">
        <f>VLOOKUP(E5362&amp;" "&amp;F5362,tarifas!$A$13:$D$20,4,FALSE)*H5362</f>
        <v>#N/A</v>
      </c>
      <c r="K5362" s="13">
        <f>IF(F5362="COD1",tarifas!$D$11*(SUMIFS($H$11:$H$8770,$F$11:$F$8770,"=COD1",$B$11:$B$8770,"="&amp;B5362)/COUNTIFS($F$11:$F$8770,"=COD1",$B$11:$B$8770,"="&amp;B5362))/COUNTIFS($A$11:$A$8770,"="&amp;A5362,$F$11:$F$8770,"=COD1"),0)</f>
        <v>0</v>
      </c>
      <c r="L5362" s="13" t="e">
        <f>(VLOOKUP(F5362,tarifas!$C$7:$D$10,2,FALSE)+tarifas!$D$21)*datos!H5362</f>
        <v>#N/A</v>
      </c>
      <c r="M5362">
        <v>0</v>
      </c>
      <c r="N5362" s="13" t="e">
        <f t="shared" si="755"/>
        <v>#N/A</v>
      </c>
      <c r="O5362">
        <f t="shared" si="756"/>
        <v>0</v>
      </c>
      <c r="P5362" s="12">
        <f t="shared" si="757"/>
        <v>146.79862971389264</v>
      </c>
      <c r="Q5362">
        <f t="shared" si="758"/>
        <v>0</v>
      </c>
      <c r="R5362">
        <f>$D$2*tarifas!$D$12/24</f>
        <v>1.4541666666666666</v>
      </c>
      <c r="S5362" t="e">
        <f>VLOOKUP(E5362&amp;" "&amp;F5362,tarifas!$A$13:$D$20,4,FALSE)*P5362</f>
        <v>#N/A</v>
      </c>
      <c r="T5362">
        <f>IF(F5362="COD1",tarifas!$D$11*(SUMIFS($P$11:$P$8770,$F$11:$F$8770,"=COD1",$B$11:$B$8770,"="&amp;B5362)/COUNTIFS($F$11:$F$8770,"=COD1",$B$11:$B$8770,"="&amp;B5362))/COUNTIFS($A$11:$A$8770,"="&amp;A5362,$F$11:$F$8770,"=COD1"),0)</f>
        <v>0</v>
      </c>
      <c r="U5362" t="e">
        <f>(VLOOKUP(F5362,tarifas!$C$7:$D$10,2,FALSE)+tarifas!$D$21)*datos!P5362</f>
        <v>#N/A</v>
      </c>
      <c r="V5362" t="e">
        <f t="shared" si="759"/>
        <v>#N/A</v>
      </c>
      <c r="W5362">
        <f t="shared" si="760"/>
        <v>0</v>
      </c>
    </row>
    <row r="5363" spans="1:23" x14ac:dyDescent="0.25">
      <c r="A5363">
        <f t="shared" si="753"/>
        <v>221</v>
      </c>
      <c r="B5363">
        <f t="shared" si="754"/>
        <v>8</v>
      </c>
      <c r="C5363" s="1">
        <f t="shared" si="761"/>
        <v>41862.99999998702</v>
      </c>
      <c r="D5363" s="7">
        <v>0</v>
      </c>
      <c r="E5363" s="7"/>
      <c r="G5363">
        <v>44.58</v>
      </c>
      <c r="H5363" s="12">
        <v>146.47122842691604</v>
      </c>
      <c r="I5363" s="13">
        <f>$D$2*tarifas!$D$12/24</f>
        <v>1.4541666666666666</v>
      </c>
      <c r="J5363" s="13" t="e">
        <f>VLOOKUP(E5363&amp;" "&amp;F5363,tarifas!$A$13:$D$20,4,FALSE)*H5363</f>
        <v>#N/A</v>
      </c>
      <c r="K5363" s="13">
        <f>IF(F5363="COD1",tarifas!$D$11*(SUMIFS($H$11:$H$8770,$F$11:$F$8770,"=COD1",$B$11:$B$8770,"="&amp;B5363)/COUNTIFS($F$11:$F$8770,"=COD1",$B$11:$B$8770,"="&amp;B5363))/COUNTIFS($A$11:$A$8770,"="&amp;A5363,$F$11:$F$8770,"=COD1"),0)</f>
        <v>0</v>
      </c>
      <c r="L5363" s="13" t="e">
        <f>(VLOOKUP(F5363,tarifas!$C$7:$D$10,2,FALSE)+tarifas!$D$21)*datos!H5363</f>
        <v>#N/A</v>
      </c>
      <c r="M5363">
        <v>0</v>
      </c>
      <c r="N5363" s="13" t="e">
        <f t="shared" si="755"/>
        <v>#N/A</v>
      </c>
      <c r="O5363">
        <f t="shared" si="756"/>
        <v>0</v>
      </c>
      <c r="P5363" s="12">
        <f t="shared" si="757"/>
        <v>146.47122842691604</v>
      </c>
      <c r="Q5363">
        <f t="shared" si="758"/>
        <v>0</v>
      </c>
      <c r="R5363">
        <f>$D$2*tarifas!$D$12/24</f>
        <v>1.4541666666666666</v>
      </c>
      <c r="S5363" t="e">
        <f>VLOOKUP(E5363&amp;" "&amp;F5363,tarifas!$A$13:$D$20,4,FALSE)*P5363</f>
        <v>#N/A</v>
      </c>
      <c r="T5363">
        <f>IF(F5363="COD1",tarifas!$D$11*(SUMIFS($P$11:$P$8770,$F$11:$F$8770,"=COD1",$B$11:$B$8770,"="&amp;B5363)/COUNTIFS($F$11:$F$8770,"=COD1",$B$11:$B$8770,"="&amp;B5363))/COUNTIFS($A$11:$A$8770,"="&amp;A5363,$F$11:$F$8770,"=COD1"),0)</f>
        <v>0</v>
      </c>
      <c r="U5363" t="e">
        <f>(VLOOKUP(F5363,tarifas!$C$7:$D$10,2,FALSE)+tarifas!$D$21)*datos!P5363</f>
        <v>#N/A</v>
      </c>
      <c r="V5363" t="e">
        <f t="shared" si="759"/>
        <v>#N/A</v>
      </c>
      <c r="W5363">
        <f t="shared" si="760"/>
        <v>0</v>
      </c>
    </row>
    <row r="5364" spans="1:23" x14ac:dyDescent="0.25">
      <c r="A5364">
        <f t="shared" si="753"/>
        <v>221</v>
      </c>
      <c r="B5364">
        <f t="shared" si="754"/>
        <v>8</v>
      </c>
      <c r="C5364" s="1">
        <f t="shared" si="761"/>
        <v>41863.041666653684</v>
      </c>
      <c r="D5364" s="7">
        <v>0</v>
      </c>
      <c r="E5364" s="7"/>
      <c r="G5364">
        <v>44.26</v>
      </c>
      <c r="H5364" s="12">
        <v>141.6205245894094</v>
      </c>
      <c r="I5364" s="13">
        <f>$D$2*tarifas!$D$12/24</f>
        <v>1.4541666666666666</v>
      </c>
      <c r="J5364" s="13" t="e">
        <f>VLOOKUP(E5364&amp;" "&amp;F5364,tarifas!$A$13:$D$20,4,FALSE)*H5364</f>
        <v>#N/A</v>
      </c>
      <c r="K5364" s="13">
        <f>IF(F5364="COD1",tarifas!$D$11*(SUMIFS($H$11:$H$8770,$F$11:$F$8770,"=COD1",$B$11:$B$8770,"="&amp;B5364)/COUNTIFS($F$11:$F$8770,"=COD1",$B$11:$B$8770,"="&amp;B5364))/COUNTIFS($A$11:$A$8770,"="&amp;A5364,$F$11:$F$8770,"=COD1"),0)</f>
        <v>0</v>
      </c>
      <c r="L5364" s="13" t="e">
        <f>(VLOOKUP(F5364,tarifas!$C$7:$D$10,2,FALSE)+tarifas!$D$21)*datos!H5364</f>
        <v>#N/A</v>
      </c>
      <c r="M5364">
        <v>0</v>
      </c>
      <c r="N5364" s="13" t="e">
        <f t="shared" si="755"/>
        <v>#N/A</v>
      </c>
      <c r="O5364">
        <f t="shared" si="756"/>
        <v>0</v>
      </c>
      <c r="P5364" s="12">
        <f t="shared" si="757"/>
        <v>141.6205245894094</v>
      </c>
      <c r="Q5364">
        <f t="shared" si="758"/>
        <v>0</v>
      </c>
      <c r="R5364">
        <f>$D$2*tarifas!$D$12/24</f>
        <v>1.4541666666666666</v>
      </c>
      <c r="S5364" t="e">
        <f>VLOOKUP(E5364&amp;" "&amp;F5364,tarifas!$A$13:$D$20,4,FALSE)*P5364</f>
        <v>#N/A</v>
      </c>
      <c r="T5364">
        <f>IF(F5364="COD1",tarifas!$D$11*(SUMIFS($P$11:$P$8770,$F$11:$F$8770,"=COD1",$B$11:$B$8770,"="&amp;B5364)/COUNTIFS($F$11:$F$8770,"=COD1",$B$11:$B$8770,"="&amp;B5364))/COUNTIFS($A$11:$A$8770,"="&amp;A5364,$F$11:$F$8770,"=COD1"),0)</f>
        <v>0</v>
      </c>
      <c r="U5364" t="e">
        <f>(VLOOKUP(F5364,tarifas!$C$7:$D$10,2,FALSE)+tarifas!$D$21)*datos!P5364</f>
        <v>#N/A</v>
      </c>
      <c r="V5364" t="e">
        <f t="shared" si="759"/>
        <v>#N/A</v>
      </c>
      <c r="W5364">
        <f t="shared" si="760"/>
        <v>0</v>
      </c>
    </row>
    <row r="5365" spans="1:23" x14ac:dyDescent="0.25">
      <c r="A5365">
        <f t="shared" si="753"/>
        <v>221</v>
      </c>
      <c r="B5365">
        <f t="shared" si="754"/>
        <v>8</v>
      </c>
      <c r="C5365" s="1">
        <f t="shared" si="761"/>
        <v>41863.083333320348</v>
      </c>
      <c r="D5365" s="7">
        <v>0</v>
      </c>
      <c r="E5365" s="7"/>
      <c r="G5365">
        <v>44.34</v>
      </c>
      <c r="H5365" s="12">
        <v>141.22162473770641</v>
      </c>
      <c r="I5365" s="13">
        <f>$D$2*tarifas!$D$12/24</f>
        <v>1.4541666666666666</v>
      </c>
      <c r="J5365" s="13" t="e">
        <f>VLOOKUP(E5365&amp;" "&amp;F5365,tarifas!$A$13:$D$20,4,FALSE)*H5365</f>
        <v>#N/A</v>
      </c>
      <c r="K5365" s="13">
        <f>IF(F5365="COD1",tarifas!$D$11*(SUMIFS($H$11:$H$8770,$F$11:$F$8770,"=COD1",$B$11:$B$8770,"="&amp;B5365)/COUNTIFS($F$11:$F$8770,"=COD1",$B$11:$B$8770,"="&amp;B5365))/COUNTIFS($A$11:$A$8770,"="&amp;A5365,$F$11:$F$8770,"=COD1"),0)</f>
        <v>0</v>
      </c>
      <c r="L5365" s="13" t="e">
        <f>(VLOOKUP(F5365,tarifas!$C$7:$D$10,2,FALSE)+tarifas!$D$21)*datos!H5365</f>
        <v>#N/A</v>
      </c>
      <c r="M5365">
        <v>0</v>
      </c>
      <c r="N5365" s="13" t="e">
        <f t="shared" si="755"/>
        <v>#N/A</v>
      </c>
      <c r="O5365">
        <f t="shared" si="756"/>
        <v>0</v>
      </c>
      <c r="P5365" s="12">
        <f t="shared" si="757"/>
        <v>141.22162473770641</v>
      </c>
      <c r="Q5365">
        <f t="shared" si="758"/>
        <v>0</v>
      </c>
      <c r="R5365">
        <f>$D$2*tarifas!$D$12/24</f>
        <v>1.4541666666666666</v>
      </c>
      <c r="S5365" t="e">
        <f>VLOOKUP(E5365&amp;" "&amp;F5365,tarifas!$A$13:$D$20,4,FALSE)*P5365</f>
        <v>#N/A</v>
      </c>
      <c r="T5365">
        <f>IF(F5365="COD1",tarifas!$D$11*(SUMIFS($P$11:$P$8770,$F$11:$F$8770,"=COD1",$B$11:$B$8770,"="&amp;B5365)/COUNTIFS($F$11:$F$8770,"=COD1",$B$11:$B$8770,"="&amp;B5365))/COUNTIFS($A$11:$A$8770,"="&amp;A5365,$F$11:$F$8770,"=COD1"),0)</f>
        <v>0</v>
      </c>
      <c r="U5365" t="e">
        <f>(VLOOKUP(F5365,tarifas!$C$7:$D$10,2,FALSE)+tarifas!$D$21)*datos!P5365</f>
        <v>#N/A</v>
      </c>
      <c r="V5365" t="e">
        <f t="shared" si="759"/>
        <v>#N/A</v>
      </c>
      <c r="W5365">
        <f t="shared" si="760"/>
        <v>0</v>
      </c>
    </row>
    <row r="5366" spans="1:23" x14ac:dyDescent="0.25">
      <c r="A5366">
        <f t="shared" si="753"/>
        <v>221</v>
      </c>
      <c r="B5366">
        <f t="shared" si="754"/>
        <v>8</v>
      </c>
      <c r="C5366" s="1">
        <f t="shared" si="761"/>
        <v>41863.124999987012</v>
      </c>
      <c r="D5366" s="7">
        <v>0</v>
      </c>
      <c r="E5366" s="7"/>
      <c r="G5366">
        <v>42.9</v>
      </c>
      <c r="H5366" s="12">
        <v>135.48088579830272</v>
      </c>
      <c r="I5366" s="13">
        <f>$D$2*tarifas!$D$12/24</f>
        <v>1.4541666666666666</v>
      </c>
      <c r="J5366" s="13" t="e">
        <f>VLOOKUP(E5366&amp;" "&amp;F5366,tarifas!$A$13:$D$20,4,FALSE)*H5366</f>
        <v>#N/A</v>
      </c>
      <c r="K5366" s="13">
        <f>IF(F5366="COD1",tarifas!$D$11*(SUMIFS($H$11:$H$8770,$F$11:$F$8770,"=COD1",$B$11:$B$8770,"="&amp;B5366)/COUNTIFS($F$11:$F$8770,"=COD1",$B$11:$B$8770,"="&amp;B5366))/COUNTIFS($A$11:$A$8770,"="&amp;A5366,$F$11:$F$8770,"=COD1"),0)</f>
        <v>0</v>
      </c>
      <c r="L5366" s="13" t="e">
        <f>(VLOOKUP(F5366,tarifas!$C$7:$D$10,2,FALSE)+tarifas!$D$21)*datos!H5366</f>
        <v>#N/A</v>
      </c>
      <c r="M5366">
        <v>0</v>
      </c>
      <c r="N5366" s="13" t="e">
        <f t="shared" si="755"/>
        <v>#N/A</v>
      </c>
      <c r="O5366">
        <f t="shared" si="756"/>
        <v>0</v>
      </c>
      <c r="P5366" s="12">
        <f t="shared" si="757"/>
        <v>135.48088579830272</v>
      </c>
      <c r="Q5366">
        <f t="shared" si="758"/>
        <v>0</v>
      </c>
      <c r="R5366">
        <f>$D$2*tarifas!$D$12/24</f>
        <v>1.4541666666666666</v>
      </c>
      <c r="S5366" t="e">
        <f>VLOOKUP(E5366&amp;" "&amp;F5366,tarifas!$A$13:$D$20,4,FALSE)*P5366</f>
        <v>#N/A</v>
      </c>
      <c r="T5366">
        <f>IF(F5366="COD1",tarifas!$D$11*(SUMIFS($P$11:$P$8770,$F$11:$F$8770,"=COD1",$B$11:$B$8770,"="&amp;B5366)/COUNTIFS($F$11:$F$8770,"=COD1",$B$11:$B$8770,"="&amp;B5366))/COUNTIFS($A$11:$A$8770,"="&amp;A5366,$F$11:$F$8770,"=COD1"),0)</f>
        <v>0</v>
      </c>
      <c r="U5366" t="e">
        <f>(VLOOKUP(F5366,tarifas!$C$7:$D$10,2,FALSE)+tarifas!$D$21)*datos!P5366</f>
        <v>#N/A</v>
      </c>
      <c r="V5366" t="e">
        <f t="shared" si="759"/>
        <v>#N/A</v>
      </c>
      <c r="W5366">
        <f t="shared" si="760"/>
        <v>0</v>
      </c>
    </row>
    <row r="5367" spans="1:23" x14ac:dyDescent="0.25">
      <c r="A5367">
        <f t="shared" si="753"/>
        <v>221</v>
      </c>
      <c r="B5367">
        <f t="shared" si="754"/>
        <v>8</v>
      </c>
      <c r="C5367" s="1">
        <f t="shared" si="761"/>
        <v>41863.166666653677</v>
      </c>
      <c r="D5367" s="7">
        <v>0</v>
      </c>
      <c r="E5367" s="7"/>
      <c r="G5367">
        <v>44.34</v>
      </c>
      <c r="H5367" s="12">
        <v>133.52438237173192</v>
      </c>
      <c r="I5367" s="13">
        <f>$D$2*tarifas!$D$12/24</f>
        <v>1.4541666666666666</v>
      </c>
      <c r="J5367" s="13" t="e">
        <f>VLOOKUP(E5367&amp;" "&amp;F5367,tarifas!$A$13:$D$20,4,FALSE)*H5367</f>
        <v>#N/A</v>
      </c>
      <c r="K5367" s="13">
        <f>IF(F5367="COD1",tarifas!$D$11*(SUMIFS($H$11:$H$8770,$F$11:$F$8770,"=COD1",$B$11:$B$8770,"="&amp;B5367)/COUNTIFS($F$11:$F$8770,"=COD1",$B$11:$B$8770,"="&amp;B5367))/COUNTIFS($A$11:$A$8770,"="&amp;A5367,$F$11:$F$8770,"=COD1"),0)</f>
        <v>0</v>
      </c>
      <c r="L5367" s="13" t="e">
        <f>(VLOOKUP(F5367,tarifas!$C$7:$D$10,2,FALSE)+tarifas!$D$21)*datos!H5367</f>
        <v>#N/A</v>
      </c>
      <c r="M5367">
        <v>0</v>
      </c>
      <c r="N5367" s="13" t="e">
        <f t="shared" si="755"/>
        <v>#N/A</v>
      </c>
      <c r="O5367">
        <f t="shared" si="756"/>
        <v>0</v>
      </c>
      <c r="P5367" s="12">
        <f t="shared" si="757"/>
        <v>133.52438237173192</v>
      </c>
      <c r="Q5367">
        <f t="shared" si="758"/>
        <v>0</v>
      </c>
      <c r="R5367">
        <f>$D$2*tarifas!$D$12/24</f>
        <v>1.4541666666666666</v>
      </c>
      <c r="S5367" t="e">
        <f>VLOOKUP(E5367&amp;" "&amp;F5367,tarifas!$A$13:$D$20,4,FALSE)*P5367</f>
        <v>#N/A</v>
      </c>
      <c r="T5367">
        <f>IF(F5367="COD1",tarifas!$D$11*(SUMIFS($P$11:$P$8770,$F$11:$F$8770,"=COD1",$B$11:$B$8770,"="&amp;B5367)/COUNTIFS($F$11:$F$8770,"=COD1",$B$11:$B$8770,"="&amp;B5367))/COUNTIFS($A$11:$A$8770,"="&amp;A5367,$F$11:$F$8770,"=COD1"),0)</f>
        <v>0</v>
      </c>
      <c r="U5367" t="e">
        <f>(VLOOKUP(F5367,tarifas!$C$7:$D$10,2,FALSE)+tarifas!$D$21)*datos!P5367</f>
        <v>#N/A</v>
      </c>
      <c r="V5367" t="e">
        <f t="shared" si="759"/>
        <v>#N/A</v>
      </c>
      <c r="W5367">
        <f t="shared" si="760"/>
        <v>0</v>
      </c>
    </row>
    <row r="5368" spans="1:23" x14ac:dyDescent="0.25">
      <c r="A5368">
        <f t="shared" si="753"/>
        <v>221</v>
      </c>
      <c r="B5368">
        <f t="shared" si="754"/>
        <v>8</v>
      </c>
      <c r="C5368" s="1">
        <f t="shared" si="761"/>
        <v>41863.208333320341</v>
      </c>
      <c r="D5368" s="7">
        <v>0</v>
      </c>
      <c r="E5368" s="7"/>
      <c r="G5368">
        <v>44.83</v>
      </c>
      <c r="H5368" s="12">
        <v>132.09442301828886</v>
      </c>
      <c r="I5368" s="13">
        <f>$D$2*tarifas!$D$12/24</f>
        <v>1.4541666666666666</v>
      </c>
      <c r="J5368" s="13" t="e">
        <f>VLOOKUP(E5368&amp;" "&amp;F5368,tarifas!$A$13:$D$20,4,FALSE)*H5368</f>
        <v>#N/A</v>
      </c>
      <c r="K5368" s="13">
        <f>IF(F5368="COD1",tarifas!$D$11*(SUMIFS($H$11:$H$8770,$F$11:$F$8770,"=COD1",$B$11:$B$8770,"="&amp;B5368)/COUNTIFS($F$11:$F$8770,"=COD1",$B$11:$B$8770,"="&amp;B5368))/COUNTIFS($A$11:$A$8770,"="&amp;A5368,$F$11:$F$8770,"=COD1"),0)</f>
        <v>0</v>
      </c>
      <c r="L5368" s="13" t="e">
        <f>(VLOOKUP(F5368,tarifas!$C$7:$D$10,2,FALSE)+tarifas!$D$21)*datos!H5368</f>
        <v>#N/A</v>
      </c>
      <c r="M5368">
        <v>0.63388999999999995</v>
      </c>
      <c r="N5368" s="13" t="e">
        <f t="shared" si="755"/>
        <v>#N/A</v>
      </c>
      <c r="O5368">
        <f t="shared" si="756"/>
        <v>0.63388999999999995</v>
      </c>
      <c r="P5368" s="12">
        <f t="shared" si="757"/>
        <v>131.46053301828886</v>
      </c>
      <c r="Q5368">
        <f t="shared" si="758"/>
        <v>0</v>
      </c>
      <c r="R5368">
        <f>$D$2*tarifas!$D$12/24</f>
        <v>1.4541666666666666</v>
      </c>
      <c r="S5368" t="e">
        <f>VLOOKUP(E5368&amp;" "&amp;F5368,tarifas!$A$13:$D$20,4,FALSE)*P5368</f>
        <v>#N/A</v>
      </c>
      <c r="T5368">
        <f>IF(F5368="COD1",tarifas!$D$11*(SUMIFS($P$11:$P$8770,$F$11:$F$8770,"=COD1",$B$11:$B$8770,"="&amp;B5368)/COUNTIFS($F$11:$F$8770,"=COD1",$B$11:$B$8770,"="&amp;B5368))/COUNTIFS($A$11:$A$8770,"="&amp;A5368,$F$11:$F$8770,"=COD1"),0)</f>
        <v>0</v>
      </c>
      <c r="U5368" t="e">
        <f>(VLOOKUP(F5368,tarifas!$C$7:$D$10,2,FALSE)+tarifas!$D$21)*datos!P5368</f>
        <v>#N/A</v>
      </c>
      <c r="V5368" t="e">
        <f t="shared" si="759"/>
        <v>#N/A</v>
      </c>
      <c r="W5368">
        <f t="shared" si="760"/>
        <v>0</v>
      </c>
    </row>
    <row r="5369" spans="1:23" x14ac:dyDescent="0.25">
      <c r="A5369">
        <f t="shared" si="753"/>
        <v>221</v>
      </c>
      <c r="B5369">
        <f t="shared" si="754"/>
        <v>8</v>
      </c>
      <c r="C5369" s="1">
        <f t="shared" si="761"/>
        <v>41863.249999987005</v>
      </c>
      <c r="D5369" s="7">
        <v>5.9242424242424248</v>
      </c>
      <c r="E5369" s="7"/>
      <c r="G5369">
        <v>45.4</v>
      </c>
      <c r="H5369" s="12">
        <v>126.08378730603933</v>
      </c>
      <c r="I5369" s="13">
        <f>$D$2*tarifas!$D$12/24</f>
        <v>1.4541666666666666</v>
      </c>
      <c r="J5369" s="13" t="e">
        <f>VLOOKUP(E5369&amp;" "&amp;F5369,tarifas!$A$13:$D$20,4,FALSE)*H5369</f>
        <v>#N/A</v>
      </c>
      <c r="K5369" s="13">
        <f>IF(F5369="COD1",tarifas!$D$11*(SUMIFS($H$11:$H$8770,$F$11:$F$8770,"=COD1",$B$11:$B$8770,"="&amp;B5369)/COUNTIFS($F$11:$F$8770,"=COD1",$B$11:$B$8770,"="&amp;B5369))/COUNTIFS($A$11:$A$8770,"="&amp;A5369,$F$11:$F$8770,"=COD1"),0)</f>
        <v>0</v>
      </c>
      <c r="L5369" s="13" t="e">
        <f>(VLOOKUP(F5369,tarifas!$C$7:$D$10,2,FALSE)+tarifas!$D$21)*datos!H5369</f>
        <v>#N/A</v>
      </c>
      <c r="M5369">
        <v>29.698370000000001</v>
      </c>
      <c r="N5369" s="13" t="e">
        <f t="shared" si="755"/>
        <v>#N/A</v>
      </c>
      <c r="O5369">
        <f t="shared" si="756"/>
        <v>29.698370000000001</v>
      </c>
      <c r="P5369" s="12">
        <f t="shared" si="757"/>
        <v>96.385417306039329</v>
      </c>
      <c r="Q5369">
        <f t="shared" si="758"/>
        <v>0</v>
      </c>
      <c r="R5369">
        <f>$D$2*tarifas!$D$12/24</f>
        <v>1.4541666666666666</v>
      </c>
      <c r="S5369" t="e">
        <f>VLOOKUP(E5369&amp;" "&amp;F5369,tarifas!$A$13:$D$20,4,FALSE)*P5369</f>
        <v>#N/A</v>
      </c>
      <c r="T5369">
        <f>IF(F5369="COD1",tarifas!$D$11*(SUMIFS($P$11:$P$8770,$F$11:$F$8770,"=COD1",$B$11:$B$8770,"="&amp;B5369)/COUNTIFS($F$11:$F$8770,"=COD1",$B$11:$B$8770,"="&amp;B5369))/COUNTIFS($A$11:$A$8770,"="&amp;A5369,$F$11:$F$8770,"=COD1"),0)</f>
        <v>0</v>
      </c>
      <c r="U5369" t="e">
        <f>(VLOOKUP(F5369,tarifas!$C$7:$D$10,2,FALSE)+tarifas!$D$21)*datos!P5369</f>
        <v>#N/A</v>
      </c>
      <c r="V5369" t="e">
        <f t="shared" si="759"/>
        <v>#N/A</v>
      </c>
      <c r="W5369">
        <f t="shared" si="760"/>
        <v>0</v>
      </c>
    </row>
    <row r="5370" spans="1:23" x14ac:dyDescent="0.25">
      <c r="A5370">
        <f t="shared" si="753"/>
        <v>221</v>
      </c>
      <c r="B5370">
        <f t="shared" si="754"/>
        <v>8</v>
      </c>
      <c r="C5370" s="1">
        <f t="shared" si="761"/>
        <v>41863.291666653669</v>
      </c>
      <c r="D5370" s="7">
        <v>47.136363636363633</v>
      </c>
      <c r="E5370" s="7"/>
      <c r="G5370">
        <v>55</v>
      </c>
      <c r="H5370" s="12">
        <v>167.10402066928302</v>
      </c>
      <c r="I5370" s="13">
        <f>$D$2*tarifas!$D$12/24</f>
        <v>1.4541666666666666</v>
      </c>
      <c r="J5370" s="13" t="e">
        <f>VLOOKUP(E5370&amp;" "&amp;F5370,tarifas!$A$13:$D$20,4,FALSE)*H5370</f>
        <v>#N/A</v>
      </c>
      <c r="K5370" s="13">
        <f>IF(F5370="COD1",tarifas!$D$11*(SUMIFS($H$11:$H$8770,$F$11:$F$8770,"=COD1",$B$11:$B$8770,"="&amp;B5370)/COUNTIFS($F$11:$F$8770,"=COD1",$B$11:$B$8770,"="&amp;B5370))/COUNTIFS($A$11:$A$8770,"="&amp;A5370,$F$11:$F$8770,"=COD1"),0)</f>
        <v>0</v>
      </c>
      <c r="L5370" s="13" t="e">
        <f>(VLOOKUP(F5370,tarifas!$C$7:$D$10,2,FALSE)+tarifas!$D$21)*datos!H5370</f>
        <v>#N/A</v>
      </c>
      <c r="M5370">
        <v>91.470669999999998</v>
      </c>
      <c r="N5370" s="13" t="e">
        <f t="shared" si="755"/>
        <v>#N/A</v>
      </c>
      <c r="O5370">
        <f t="shared" si="756"/>
        <v>91.470669999999998</v>
      </c>
      <c r="P5370" s="12">
        <f t="shared" si="757"/>
        <v>75.633350669283018</v>
      </c>
      <c r="Q5370">
        <f t="shared" si="758"/>
        <v>0</v>
      </c>
      <c r="R5370">
        <f>$D$2*tarifas!$D$12/24</f>
        <v>1.4541666666666666</v>
      </c>
      <c r="S5370" t="e">
        <f>VLOOKUP(E5370&amp;" "&amp;F5370,tarifas!$A$13:$D$20,4,FALSE)*P5370</f>
        <v>#N/A</v>
      </c>
      <c r="T5370">
        <f>IF(F5370="COD1",tarifas!$D$11*(SUMIFS($P$11:$P$8770,$F$11:$F$8770,"=COD1",$B$11:$B$8770,"="&amp;B5370)/COUNTIFS($F$11:$F$8770,"=COD1",$B$11:$B$8770,"="&amp;B5370))/COUNTIFS($A$11:$A$8770,"="&amp;A5370,$F$11:$F$8770,"=COD1"),0)</f>
        <v>0</v>
      </c>
      <c r="U5370" t="e">
        <f>(VLOOKUP(F5370,tarifas!$C$7:$D$10,2,FALSE)+tarifas!$D$21)*datos!P5370</f>
        <v>#N/A</v>
      </c>
      <c r="V5370" t="e">
        <f t="shared" si="759"/>
        <v>#N/A</v>
      </c>
      <c r="W5370">
        <f t="shared" si="760"/>
        <v>0</v>
      </c>
    </row>
    <row r="5371" spans="1:23" x14ac:dyDescent="0.25">
      <c r="A5371">
        <f t="shared" si="753"/>
        <v>221</v>
      </c>
      <c r="B5371">
        <f t="shared" si="754"/>
        <v>8</v>
      </c>
      <c r="C5371" s="1">
        <f t="shared" si="761"/>
        <v>41863.333333320334</v>
      </c>
      <c r="D5371" s="7">
        <v>183.13636363636363</v>
      </c>
      <c r="E5371" s="7"/>
      <c r="G5371">
        <v>55.77</v>
      </c>
      <c r="H5371" s="12">
        <v>296.77137837185887</v>
      </c>
      <c r="I5371" s="13">
        <f>$D$2*tarifas!$D$12/24</f>
        <v>1.4541666666666666</v>
      </c>
      <c r="J5371" s="13" t="e">
        <f>VLOOKUP(E5371&amp;" "&amp;F5371,tarifas!$A$13:$D$20,4,FALSE)*H5371</f>
        <v>#N/A</v>
      </c>
      <c r="K5371" s="13">
        <f>IF(F5371="COD1",tarifas!$D$11*(SUMIFS($H$11:$H$8770,$F$11:$F$8770,"=COD1",$B$11:$B$8770,"="&amp;B5371)/COUNTIFS($F$11:$F$8770,"=COD1",$B$11:$B$8770,"="&amp;B5371))/COUNTIFS($A$11:$A$8770,"="&amp;A5371,$F$11:$F$8770,"=COD1"),0)</f>
        <v>0</v>
      </c>
      <c r="L5371" s="13" t="e">
        <f>(VLOOKUP(F5371,tarifas!$C$7:$D$10,2,FALSE)+tarifas!$D$21)*datos!H5371</f>
        <v>#N/A</v>
      </c>
      <c r="M5371">
        <v>134.56564</v>
      </c>
      <c r="N5371" s="13" t="e">
        <f t="shared" si="755"/>
        <v>#N/A</v>
      </c>
      <c r="O5371">
        <f t="shared" si="756"/>
        <v>134.56564</v>
      </c>
      <c r="P5371" s="12">
        <f t="shared" si="757"/>
        <v>162.20573837185887</v>
      </c>
      <c r="Q5371">
        <f t="shared" si="758"/>
        <v>0</v>
      </c>
      <c r="R5371">
        <f>$D$2*tarifas!$D$12/24</f>
        <v>1.4541666666666666</v>
      </c>
      <c r="S5371" t="e">
        <f>VLOOKUP(E5371&amp;" "&amp;F5371,tarifas!$A$13:$D$20,4,FALSE)*P5371</f>
        <v>#N/A</v>
      </c>
      <c r="T5371">
        <f>IF(F5371="COD1",tarifas!$D$11*(SUMIFS($P$11:$P$8770,$F$11:$F$8770,"=COD1",$B$11:$B$8770,"="&amp;B5371)/COUNTIFS($F$11:$F$8770,"=COD1",$B$11:$B$8770,"="&amp;B5371))/COUNTIFS($A$11:$A$8770,"="&amp;A5371,$F$11:$F$8770,"=COD1"),0)</f>
        <v>0</v>
      </c>
      <c r="U5371" t="e">
        <f>(VLOOKUP(F5371,tarifas!$C$7:$D$10,2,FALSE)+tarifas!$D$21)*datos!P5371</f>
        <v>#N/A</v>
      </c>
      <c r="V5371" t="e">
        <f t="shared" si="759"/>
        <v>#N/A</v>
      </c>
      <c r="W5371">
        <f t="shared" si="760"/>
        <v>0</v>
      </c>
    </row>
    <row r="5372" spans="1:23" x14ac:dyDescent="0.25">
      <c r="A5372">
        <f t="shared" si="753"/>
        <v>221</v>
      </c>
      <c r="B5372">
        <f t="shared" si="754"/>
        <v>8</v>
      </c>
      <c r="C5372" s="1">
        <f t="shared" si="761"/>
        <v>41863.374999986998</v>
      </c>
      <c r="D5372" s="7">
        <v>346.43939393939394</v>
      </c>
      <c r="E5372" s="7"/>
      <c r="G5372">
        <v>55.02</v>
      </c>
      <c r="H5372" s="12">
        <v>360.69222880842324</v>
      </c>
      <c r="I5372" s="13">
        <f>$D$2*tarifas!$D$12/24</f>
        <v>1.4541666666666666</v>
      </c>
      <c r="J5372" s="13" t="e">
        <f>VLOOKUP(E5372&amp;" "&amp;F5372,tarifas!$A$13:$D$20,4,FALSE)*H5372</f>
        <v>#N/A</v>
      </c>
      <c r="K5372" s="13">
        <f>IF(F5372="COD1",tarifas!$D$11*(SUMIFS($H$11:$H$8770,$F$11:$F$8770,"=COD1",$B$11:$B$8770,"="&amp;B5372)/COUNTIFS($F$11:$F$8770,"=COD1",$B$11:$B$8770,"="&amp;B5372))/COUNTIFS($A$11:$A$8770,"="&amp;A5372,$F$11:$F$8770,"=COD1"),0)</f>
        <v>0</v>
      </c>
      <c r="L5372" s="13" t="e">
        <f>(VLOOKUP(F5372,tarifas!$C$7:$D$10,2,FALSE)+tarifas!$D$21)*datos!H5372</f>
        <v>#N/A</v>
      </c>
      <c r="M5372">
        <v>127.62882</v>
      </c>
      <c r="N5372" s="13" t="e">
        <f t="shared" si="755"/>
        <v>#N/A</v>
      </c>
      <c r="O5372">
        <f t="shared" si="756"/>
        <v>127.62882</v>
      </c>
      <c r="P5372" s="12">
        <f t="shared" si="757"/>
        <v>233.06340880842322</v>
      </c>
      <c r="Q5372">
        <f t="shared" si="758"/>
        <v>0</v>
      </c>
      <c r="R5372">
        <f>$D$2*tarifas!$D$12/24</f>
        <v>1.4541666666666666</v>
      </c>
      <c r="S5372" t="e">
        <f>VLOOKUP(E5372&amp;" "&amp;F5372,tarifas!$A$13:$D$20,4,FALSE)*P5372</f>
        <v>#N/A</v>
      </c>
      <c r="T5372">
        <f>IF(F5372="COD1",tarifas!$D$11*(SUMIFS($P$11:$P$8770,$F$11:$F$8770,"=COD1",$B$11:$B$8770,"="&amp;B5372)/COUNTIFS($F$11:$F$8770,"=COD1",$B$11:$B$8770,"="&amp;B5372))/COUNTIFS($A$11:$A$8770,"="&amp;A5372,$F$11:$F$8770,"=COD1"),0)</f>
        <v>0</v>
      </c>
      <c r="U5372" t="e">
        <f>(VLOOKUP(F5372,tarifas!$C$7:$D$10,2,FALSE)+tarifas!$D$21)*datos!P5372</f>
        <v>#N/A</v>
      </c>
      <c r="V5372" t="e">
        <f t="shared" si="759"/>
        <v>#N/A</v>
      </c>
      <c r="W5372">
        <f t="shared" si="760"/>
        <v>0</v>
      </c>
    </row>
    <row r="5373" spans="1:23" x14ac:dyDescent="0.25">
      <c r="A5373">
        <f t="shared" si="753"/>
        <v>221</v>
      </c>
      <c r="B5373">
        <f t="shared" si="754"/>
        <v>8</v>
      </c>
      <c r="C5373" s="1">
        <f t="shared" si="761"/>
        <v>41863.416666653662</v>
      </c>
      <c r="D5373" s="7">
        <v>425</v>
      </c>
      <c r="E5373" s="7"/>
      <c r="G5373">
        <v>55.21</v>
      </c>
      <c r="H5373" s="12">
        <v>396.59888511346162</v>
      </c>
      <c r="I5373" s="13">
        <f>$D$2*tarifas!$D$12/24</f>
        <v>1.4541666666666666</v>
      </c>
      <c r="J5373" s="13" t="e">
        <f>VLOOKUP(E5373&amp;" "&amp;F5373,tarifas!$A$13:$D$20,4,FALSE)*H5373</f>
        <v>#N/A</v>
      </c>
      <c r="K5373" s="13">
        <f>IF(F5373="COD1",tarifas!$D$11*(SUMIFS($H$11:$H$8770,$F$11:$F$8770,"=COD1",$B$11:$B$8770,"="&amp;B5373)/COUNTIFS($F$11:$F$8770,"=COD1",$B$11:$B$8770,"="&amp;B5373))/COUNTIFS($A$11:$A$8770,"="&amp;A5373,$F$11:$F$8770,"=COD1"),0)</f>
        <v>0</v>
      </c>
      <c r="L5373" s="13" t="e">
        <f>(VLOOKUP(F5373,tarifas!$C$7:$D$10,2,FALSE)+tarifas!$D$21)*datos!H5373</f>
        <v>#N/A</v>
      </c>
      <c r="M5373">
        <v>158.66798</v>
      </c>
      <c r="N5373" s="13" t="e">
        <f t="shared" si="755"/>
        <v>#N/A</v>
      </c>
      <c r="O5373">
        <f t="shared" si="756"/>
        <v>158.66798</v>
      </c>
      <c r="P5373" s="12">
        <f t="shared" si="757"/>
        <v>237.93090511346162</v>
      </c>
      <c r="Q5373">
        <f t="shared" si="758"/>
        <v>0</v>
      </c>
      <c r="R5373">
        <f>$D$2*tarifas!$D$12/24</f>
        <v>1.4541666666666666</v>
      </c>
      <c r="S5373" t="e">
        <f>VLOOKUP(E5373&amp;" "&amp;F5373,tarifas!$A$13:$D$20,4,FALSE)*P5373</f>
        <v>#N/A</v>
      </c>
      <c r="T5373">
        <f>IF(F5373="COD1",tarifas!$D$11*(SUMIFS($P$11:$P$8770,$F$11:$F$8770,"=COD1",$B$11:$B$8770,"="&amp;B5373)/COUNTIFS($F$11:$F$8770,"=COD1",$B$11:$B$8770,"="&amp;B5373))/COUNTIFS($A$11:$A$8770,"="&amp;A5373,$F$11:$F$8770,"=COD1"),0)</f>
        <v>0</v>
      </c>
      <c r="U5373" t="e">
        <f>(VLOOKUP(F5373,tarifas!$C$7:$D$10,2,FALSE)+tarifas!$D$21)*datos!P5373</f>
        <v>#N/A</v>
      </c>
      <c r="V5373" t="e">
        <f t="shared" si="759"/>
        <v>#N/A</v>
      </c>
      <c r="W5373">
        <f t="shared" si="760"/>
        <v>0</v>
      </c>
    </row>
    <row r="5374" spans="1:23" x14ac:dyDescent="0.25">
      <c r="A5374">
        <f t="shared" si="753"/>
        <v>221</v>
      </c>
      <c r="B5374">
        <f t="shared" si="754"/>
        <v>8</v>
      </c>
      <c r="C5374" s="1">
        <f t="shared" si="761"/>
        <v>41863.458333320326</v>
      </c>
      <c r="D5374" s="7">
        <v>617.15151515151513</v>
      </c>
      <c r="E5374" s="7"/>
      <c r="G5374">
        <v>55.96</v>
      </c>
      <c r="H5374" s="12">
        <v>305.87810966557078</v>
      </c>
      <c r="I5374" s="13">
        <f>$D$2*tarifas!$D$12/24</f>
        <v>1.4541666666666666</v>
      </c>
      <c r="J5374" s="13" t="e">
        <f>VLOOKUP(E5374&amp;" "&amp;F5374,tarifas!$A$13:$D$20,4,FALSE)*H5374</f>
        <v>#N/A</v>
      </c>
      <c r="K5374" s="13">
        <f>IF(F5374="COD1",tarifas!$D$11*(SUMIFS($H$11:$H$8770,$F$11:$F$8770,"=COD1",$B$11:$B$8770,"="&amp;B5374)/COUNTIFS($F$11:$F$8770,"=COD1",$B$11:$B$8770,"="&amp;B5374))/COUNTIFS($A$11:$A$8770,"="&amp;A5374,$F$11:$F$8770,"=COD1"),0)</f>
        <v>0</v>
      </c>
      <c r="L5374" s="13" t="e">
        <f>(VLOOKUP(F5374,tarifas!$C$7:$D$10,2,FALSE)+tarifas!$D$21)*datos!H5374</f>
        <v>#N/A</v>
      </c>
      <c r="M5374">
        <v>109.908</v>
      </c>
      <c r="N5374" s="13" t="e">
        <f t="shared" si="755"/>
        <v>#N/A</v>
      </c>
      <c r="O5374">
        <f t="shared" si="756"/>
        <v>109.908</v>
      </c>
      <c r="P5374" s="12">
        <f t="shared" si="757"/>
        <v>195.97010966557076</v>
      </c>
      <c r="Q5374">
        <f t="shared" si="758"/>
        <v>0</v>
      </c>
      <c r="R5374">
        <f>$D$2*tarifas!$D$12/24</f>
        <v>1.4541666666666666</v>
      </c>
      <c r="S5374" t="e">
        <f>VLOOKUP(E5374&amp;" "&amp;F5374,tarifas!$A$13:$D$20,4,FALSE)*P5374</f>
        <v>#N/A</v>
      </c>
      <c r="T5374">
        <f>IF(F5374="COD1",tarifas!$D$11*(SUMIFS($P$11:$P$8770,$F$11:$F$8770,"=COD1",$B$11:$B$8770,"="&amp;B5374)/COUNTIFS($F$11:$F$8770,"=COD1",$B$11:$B$8770,"="&amp;B5374))/COUNTIFS($A$11:$A$8770,"="&amp;A5374,$F$11:$F$8770,"=COD1"),0)</f>
        <v>0</v>
      </c>
      <c r="U5374" t="e">
        <f>(VLOOKUP(F5374,tarifas!$C$7:$D$10,2,FALSE)+tarifas!$D$21)*datos!P5374</f>
        <v>#N/A</v>
      </c>
      <c r="V5374" t="e">
        <f t="shared" si="759"/>
        <v>#N/A</v>
      </c>
      <c r="W5374">
        <f t="shared" si="760"/>
        <v>0</v>
      </c>
    </row>
    <row r="5375" spans="1:23" x14ac:dyDescent="0.25">
      <c r="A5375">
        <f t="shared" si="753"/>
        <v>221</v>
      </c>
      <c r="B5375">
        <f t="shared" si="754"/>
        <v>8</v>
      </c>
      <c r="C5375" s="1">
        <f t="shared" si="761"/>
        <v>41863.499999986991</v>
      </c>
      <c r="D5375" s="7">
        <v>651.40909090909099</v>
      </c>
      <c r="E5375" s="7"/>
      <c r="G5375">
        <v>55.21</v>
      </c>
      <c r="H5375" s="12">
        <v>296.06918981824771</v>
      </c>
      <c r="I5375" s="13">
        <f>$D$2*tarifas!$D$12/24</f>
        <v>1.4541666666666666</v>
      </c>
      <c r="J5375" s="13" t="e">
        <f>VLOOKUP(E5375&amp;" "&amp;F5375,tarifas!$A$13:$D$20,4,FALSE)*H5375</f>
        <v>#N/A</v>
      </c>
      <c r="K5375" s="13">
        <f>IF(F5375="COD1",tarifas!$D$11*(SUMIFS($H$11:$H$8770,$F$11:$F$8770,"=COD1",$B$11:$B$8770,"="&amp;B5375)/COUNTIFS($F$11:$F$8770,"=COD1",$B$11:$B$8770,"="&amp;B5375))/COUNTIFS($A$11:$A$8770,"="&amp;A5375,$F$11:$F$8770,"=COD1"),0)</f>
        <v>0</v>
      </c>
      <c r="L5375" s="13" t="e">
        <f>(VLOOKUP(F5375,tarifas!$C$7:$D$10,2,FALSE)+tarifas!$D$21)*datos!H5375</f>
        <v>#N/A</v>
      </c>
      <c r="M5375">
        <v>133.63015999999999</v>
      </c>
      <c r="N5375" s="13" t="e">
        <f t="shared" si="755"/>
        <v>#N/A</v>
      </c>
      <c r="O5375">
        <f t="shared" si="756"/>
        <v>133.63015999999999</v>
      </c>
      <c r="P5375" s="12">
        <f t="shared" si="757"/>
        <v>162.43902981824772</v>
      </c>
      <c r="Q5375">
        <f t="shared" si="758"/>
        <v>0</v>
      </c>
      <c r="R5375">
        <f>$D$2*tarifas!$D$12/24</f>
        <v>1.4541666666666666</v>
      </c>
      <c r="S5375" t="e">
        <f>VLOOKUP(E5375&amp;" "&amp;F5375,tarifas!$A$13:$D$20,4,FALSE)*P5375</f>
        <v>#N/A</v>
      </c>
      <c r="T5375">
        <f>IF(F5375="COD1",tarifas!$D$11*(SUMIFS($P$11:$P$8770,$F$11:$F$8770,"=COD1",$B$11:$B$8770,"="&amp;B5375)/COUNTIFS($F$11:$F$8770,"=COD1",$B$11:$B$8770,"="&amp;B5375))/COUNTIFS($A$11:$A$8770,"="&amp;A5375,$F$11:$F$8770,"=COD1"),0)</f>
        <v>0</v>
      </c>
      <c r="U5375" t="e">
        <f>(VLOOKUP(F5375,tarifas!$C$7:$D$10,2,FALSE)+tarifas!$D$21)*datos!P5375</f>
        <v>#N/A</v>
      </c>
      <c r="V5375" t="e">
        <f t="shared" si="759"/>
        <v>#N/A</v>
      </c>
      <c r="W5375">
        <f t="shared" si="760"/>
        <v>0</v>
      </c>
    </row>
    <row r="5376" spans="1:23" x14ac:dyDescent="0.25">
      <c r="A5376">
        <f t="shared" si="753"/>
        <v>221</v>
      </c>
      <c r="B5376">
        <f t="shared" si="754"/>
        <v>8</v>
      </c>
      <c r="C5376" s="1">
        <f t="shared" si="761"/>
        <v>41863.541666653655</v>
      </c>
      <c r="D5376" s="7">
        <v>772.9848484848485</v>
      </c>
      <c r="E5376" s="7"/>
      <c r="G5376">
        <v>49</v>
      </c>
      <c r="H5376" s="12">
        <v>393.40180836525599</v>
      </c>
      <c r="I5376" s="13">
        <f>$D$2*tarifas!$D$12/24</f>
        <v>1.4541666666666666</v>
      </c>
      <c r="J5376" s="13" t="e">
        <f>VLOOKUP(E5376&amp;" "&amp;F5376,tarifas!$A$13:$D$20,4,FALSE)*H5376</f>
        <v>#N/A</v>
      </c>
      <c r="K5376" s="13">
        <f>IF(F5376="COD1",tarifas!$D$11*(SUMIFS($H$11:$H$8770,$F$11:$F$8770,"=COD1",$B$11:$B$8770,"="&amp;B5376)/COUNTIFS($F$11:$F$8770,"=COD1",$B$11:$B$8770,"="&amp;B5376))/COUNTIFS($A$11:$A$8770,"="&amp;A5376,$F$11:$F$8770,"=COD1"),0)</f>
        <v>0</v>
      </c>
      <c r="L5376" s="13" t="e">
        <f>(VLOOKUP(F5376,tarifas!$C$7:$D$10,2,FALSE)+tarifas!$D$21)*datos!H5376</f>
        <v>#N/A</v>
      </c>
      <c r="M5376">
        <v>188.64064000000002</v>
      </c>
      <c r="N5376" s="13" t="e">
        <f t="shared" si="755"/>
        <v>#N/A</v>
      </c>
      <c r="O5376">
        <f t="shared" si="756"/>
        <v>188.64064000000002</v>
      </c>
      <c r="P5376" s="12">
        <f t="shared" si="757"/>
        <v>204.76116836525597</v>
      </c>
      <c r="Q5376">
        <f t="shared" si="758"/>
        <v>0</v>
      </c>
      <c r="R5376">
        <f>$D$2*tarifas!$D$12/24</f>
        <v>1.4541666666666666</v>
      </c>
      <c r="S5376" t="e">
        <f>VLOOKUP(E5376&amp;" "&amp;F5376,tarifas!$A$13:$D$20,4,FALSE)*P5376</f>
        <v>#N/A</v>
      </c>
      <c r="T5376">
        <f>IF(F5376="COD1",tarifas!$D$11*(SUMIFS($P$11:$P$8770,$F$11:$F$8770,"=COD1",$B$11:$B$8770,"="&amp;B5376)/COUNTIFS($F$11:$F$8770,"=COD1",$B$11:$B$8770,"="&amp;B5376))/COUNTIFS($A$11:$A$8770,"="&amp;A5376,$F$11:$F$8770,"=COD1"),0)</f>
        <v>0</v>
      </c>
      <c r="U5376" t="e">
        <f>(VLOOKUP(F5376,tarifas!$C$7:$D$10,2,FALSE)+tarifas!$D$21)*datos!P5376</f>
        <v>#N/A</v>
      </c>
      <c r="V5376" t="e">
        <f t="shared" si="759"/>
        <v>#N/A</v>
      </c>
      <c r="W5376">
        <f t="shared" si="760"/>
        <v>0</v>
      </c>
    </row>
    <row r="5377" spans="1:23" x14ac:dyDescent="0.25">
      <c r="A5377">
        <f t="shared" si="753"/>
        <v>221</v>
      </c>
      <c r="B5377">
        <f t="shared" si="754"/>
        <v>8</v>
      </c>
      <c r="C5377" s="1">
        <f t="shared" si="761"/>
        <v>41863.583333320319</v>
      </c>
      <c r="D5377" s="7">
        <v>710.13636363636363</v>
      </c>
      <c r="E5377" s="7"/>
      <c r="G5377">
        <v>44.95</v>
      </c>
      <c r="H5377" s="12">
        <v>436.41768519736092</v>
      </c>
      <c r="I5377" s="13">
        <f>$D$2*tarifas!$D$12/24</f>
        <v>1.4541666666666666</v>
      </c>
      <c r="J5377" s="13" t="e">
        <f>VLOOKUP(E5377&amp;" "&amp;F5377,tarifas!$A$13:$D$20,4,FALSE)*H5377</f>
        <v>#N/A</v>
      </c>
      <c r="K5377" s="13">
        <f>IF(F5377="COD1",tarifas!$D$11*(SUMIFS($H$11:$H$8770,$F$11:$F$8770,"=COD1",$B$11:$B$8770,"="&amp;B5377)/COUNTIFS($F$11:$F$8770,"=COD1",$B$11:$B$8770,"="&amp;B5377))/COUNTIFS($A$11:$A$8770,"="&amp;A5377,$F$11:$F$8770,"=COD1"),0)</f>
        <v>0</v>
      </c>
      <c r="L5377" s="13" t="e">
        <f>(VLOOKUP(F5377,tarifas!$C$7:$D$10,2,FALSE)+tarifas!$D$21)*datos!H5377</f>
        <v>#N/A</v>
      </c>
      <c r="M5377">
        <v>127.85793</v>
      </c>
      <c r="N5377" s="13" t="e">
        <f t="shared" si="755"/>
        <v>#N/A</v>
      </c>
      <c r="O5377">
        <f t="shared" si="756"/>
        <v>127.85793</v>
      </c>
      <c r="P5377" s="12">
        <f t="shared" si="757"/>
        <v>308.55975519736091</v>
      </c>
      <c r="Q5377">
        <f t="shared" si="758"/>
        <v>0</v>
      </c>
      <c r="R5377">
        <f>$D$2*tarifas!$D$12/24</f>
        <v>1.4541666666666666</v>
      </c>
      <c r="S5377" t="e">
        <f>VLOOKUP(E5377&amp;" "&amp;F5377,tarifas!$A$13:$D$20,4,FALSE)*P5377</f>
        <v>#N/A</v>
      </c>
      <c r="T5377">
        <f>IF(F5377="COD1",tarifas!$D$11*(SUMIFS($P$11:$P$8770,$F$11:$F$8770,"=COD1",$B$11:$B$8770,"="&amp;B5377)/COUNTIFS($F$11:$F$8770,"=COD1",$B$11:$B$8770,"="&amp;B5377))/COUNTIFS($A$11:$A$8770,"="&amp;A5377,$F$11:$F$8770,"=COD1"),0)</f>
        <v>0</v>
      </c>
      <c r="U5377" t="e">
        <f>(VLOOKUP(F5377,tarifas!$C$7:$D$10,2,FALSE)+tarifas!$D$21)*datos!P5377</f>
        <v>#N/A</v>
      </c>
      <c r="V5377" t="e">
        <f t="shared" si="759"/>
        <v>#N/A</v>
      </c>
      <c r="W5377">
        <f t="shared" si="760"/>
        <v>0</v>
      </c>
    </row>
    <row r="5378" spans="1:23" x14ac:dyDescent="0.25">
      <c r="A5378">
        <f t="shared" si="753"/>
        <v>221</v>
      </c>
      <c r="B5378">
        <f t="shared" si="754"/>
        <v>8</v>
      </c>
      <c r="C5378" s="1">
        <f t="shared" si="761"/>
        <v>41863.624999986983</v>
      </c>
      <c r="D5378" s="7">
        <v>475.4848484848485</v>
      </c>
      <c r="E5378" s="7"/>
      <c r="G5378">
        <v>44.69</v>
      </c>
      <c r="H5378" s="12">
        <v>441.7642574557633</v>
      </c>
      <c r="I5378" s="13">
        <f>$D$2*tarifas!$D$12/24</f>
        <v>1.4541666666666666</v>
      </c>
      <c r="J5378" s="13" t="e">
        <f>VLOOKUP(E5378&amp;" "&amp;F5378,tarifas!$A$13:$D$20,4,FALSE)*H5378</f>
        <v>#N/A</v>
      </c>
      <c r="K5378" s="13">
        <f>IF(F5378="COD1",tarifas!$D$11*(SUMIFS($H$11:$H$8770,$F$11:$F$8770,"=COD1",$B$11:$B$8770,"="&amp;B5378)/COUNTIFS($F$11:$F$8770,"=COD1",$B$11:$B$8770,"="&amp;B5378))/COUNTIFS($A$11:$A$8770,"="&amp;A5378,$F$11:$F$8770,"=COD1"),0)</f>
        <v>0</v>
      </c>
      <c r="L5378" s="13" t="e">
        <f>(VLOOKUP(F5378,tarifas!$C$7:$D$10,2,FALSE)+tarifas!$D$21)*datos!H5378</f>
        <v>#N/A</v>
      </c>
      <c r="M5378">
        <v>41.655459999999998</v>
      </c>
      <c r="N5378" s="13" t="e">
        <f t="shared" si="755"/>
        <v>#N/A</v>
      </c>
      <c r="O5378">
        <f t="shared" si="756"/>
        <v>41.655459999999998</v>
      </c>
      <c r="P5378" s="12">
        <f t="shared" si="757"/>
        <v>400.10879745576329</v>
      </c>
      <c r="Q5378">
        <f t="shared" si="758"/>
        <v>0</v>
      </c>
      <c r="R5378">
        <f>$D$2*tarifas!$D$12/24</f>
        <v>1.4541666666666666</v>
      </c>
      <c r="S5378" t="e">
        <f>VLOOKUP(E5378&amp;" "&amp;F5378,tarifas!$A$13:$D$20,4,FALSE)*P5378</f>
        <v>#N/A</v>
      </c>
      <c r="T5378">
        <f>IF(F5378="COD1",tarifas!$D$11*(SUMIFS($P$11:$P$8770,$F$11:$F$8770,"=COD1",$B$11:$B$8770,"="&amp;B5378)/COUNTIFS($F$11:$F$8770,"=COD1",$B$11:$B$8770,"="&amp;B5378))/COUNTIFS($A$11:$A$8770,"="&amp;A5378,$F$11:$F$8770,"=COD1"),0)</f>
        <v>0</v>
      </c>
      <c r="U5378" t="e">
        <f>(VLOOKUP(F5378,tarifas!$C$7:$D$10,2,FALSE)+tarifas!$D$21)*datos!P5378</f>
        <v>#N/A</v>
      </c>
      <c r="V5378" t="e">
        <f t="shared" si="759"/>
        <v>#N/A</v>
      </c>
      <c r="W5378">
        <f t="shared" si="760"/>
        <v>0</v>
      </c>
    </row>
    <row r="5379" spans="1:23" x14ac:dyDescent="0.25">
      <c r="A5379">
        <f t="shared" si="753"/>
        <v>221</v>
      </c>
      <c r="B5379">
        <f t="shared" si="754"/>
        <v>8</v>
      </c>
      <c r="C5379" s="1">
        <f t="shared" si="761"/>
        <v>41863.666666653648</v>
      </c>
      <c r="D5379" s="7">
        <v>428.34848484848493</v>
      </c>
      <c r="E5379" s="7"/>
      <c r="G5379">
        <v>44.69</v>
      </c>
      <c r="H5379" s="12">
        <v>361.6778230502988</v>
      </c>
      <c r="I5379" s="13">
        <f>$D$2*tarifas!$D$12/24</f>
        <v>1.4541666666666666</v>
      </c>
      <c r="J5379" s="13" t="e">
        <f>VLOOKUP(E5379&amp;" "&amp;F5379,tarifas!$A$13:$D$20,4,FALSE)*H5379</f>
        <v>#N/A</v>
      </c>
      <c r="K5379" s="13">
        <f>IF(F5379="COD1",tarifas!$D$11*(SUMIFS($H$11:$H$8770,$F$11:$F$8770,"=COD1",$B$11:$B$8770,"="&amp;B5379)/COUNTIFS($F$11:$F$8770,"=COD1",$B$11:$B$8770,"="&amp;B5379))/COUNTIFS($A$11:$A$8770,"="&amp;A5379,$F$11:$F$8770,"=COD1"),0)</f>
        <v>0</v>
      </c>
      <c r="L5379" s="13" t="e">
        <f>(VLOOKUP(F5379,tarifas!$C$7:$D$10,2,FALSE)+tarifas!$D$21)*datos!H5379</f>
        <v>#N/A</v>
      </c>
      <c r="M5379">
        <v>80.474949999999993</v>
      </c>
      <c r="N5379" s="13" t="e">
        <f t="shared" si="755"/>
        <v>#N/A</v>
      </c>
      <c r="O5379">
        <f t="shared" si="756"/>
        <v>80.474949999999993</v>
      </c>
      <c r="P5379" s="12">
        <f t="shared" si="757"/>
        <v>281.20287305029882</v>
      </c>
      <c r="Q5379">
        <f t="shared" si="758"/>
        <v>0</v>
      </c>
      <c r="R5379">
        <f>$D$2*tarifas!$D$12/24</f>
        <v>1.4541666666666666</v>
      </c>
      <c r="S5379" t="e">
        <f>VLOOKUP(E5379&amp;" "&amp;F5379,tarifas!$A$13:$D$20,4,FALSE)*P5379</f>
        <v>#N/A</v>
      </c>
      <c r="T5379">
        <f>IF(F5379="COD1",tarifas!$D$11*(SUMIFS($P$11:$P$8770,$F$11:$F$8770,"=COD1",$B$11:$B$8770,"="&amp;B5379)/COUNTIFS($F$11:$F$8770,"=COD1",$B$11:$B$8770,"="&amp;B5379))/COUNTIFS($A$11:$A$8770,"="&amp;A5379,$F$11:$F$8770,"=COD1"),0)</f>
        <v>0</v>
      </c>
      <c r="U5379" t="e">
        <f>(VLOOKUP(F5379,tarifas!$C$7:$D$10,2,FALSE)+tarifas!$D$21)*datos!P5379</f>
        <v>#N/A</v>
      </c>
      <c r="V5379" t="e">
        <f t="shared" si="759"/>
        <v>#N/A</v>
      </c>
      <c r="W5379">
        <f t="shared" si="760"/>
        <v>0</v>
      </c>
    </row>
    <row r="5380" spans="1:23" x14ac:dyDescent="0.25">
      <c r="A5380">
        <f t="shared" si="753"/>
        <v>221</v>
      </c>
      <c r="B5380">
        <f t="shared" si="754"/>
        <v>8</v>
      </c>
      <c r="C5380" s="1">
        <f t="shared" si="761"/>
        <v>41863.708333320312</v>
      </c>
      <c r="D5380" s="7">
        <v>289.25757575757575</v>
      </c>
      <c r="E5380" s="7"/>
      <c r="G5380">
        <v>44.69</v>
      </c>
      <c r="H5380" s="12">
        <v>286.22481366108082</v>
      </c>
      <c r="I5380" s="13">
        <f>$D$2*tarifas!$D$12/24</f>
        <v>1.4541666666666666</v>
      </c>
      <c r="J5380" s="13" t="e">
        <f>VLOOKUP(E5380&amp;" "&amp;F5380,tarifas!$A$13:$D$20,4,FALSE)*H5380</f>
        <v>#N/A</v>
      </c>
      <c r="K5380" s="13">
        <f>IF(F5380="COD1",tarifas!$D$11*(SUMIFS($H$11:$H$8770,$F$11:$F$8770,"=COD1",$B$11:$B$8770,"="&amp;B5380)/COUNTIFS($F$11:$F$8770,"=COD1",$B$11:$B$8770,"="&amp;B5380))/COUNTIFS($A$11:$A$8770,"="&amp;A5380,$F$11:$F$8770,"=COD1"),0)</f>
        <v>0</v>
      </c>
      <c r="L5380" s="13" t="e">
        <f>(VLOOKUP(F5380,tarifas!$C$7:$D$10,2,FALSE)+tarifas!$D$21)*datos!H5380</f>
        <v>#N/A</v>
      </c>
      <c r="M5380">
        <v>3.1936199999999997</v>
      </c>
      <c r="N5380" s="13" t="e">
        <f t="shared" si="755"/>
        <v>#N/A</v>
      </c>
      <c r="O5380">
        <f t="shared" si="756"/>
        <v>3.1936199999999997</v>
      </c>
      <c r="P5380" s="12">
        <f t="shared" si="757"/>
        <v>283.03119366108081</v>
      </c>
      <c r="Q5380">
        <f t="shared" si="758"/>
        <v>0</v>
      </c>
      <c r="R5380">
        <f>$D$2*tarifas!$D$12/24</f>
        <v>1.4541666666666666</v>
      </c>
      <c r="S5380" t="e">
        <f>VLOOKUP(E5380&amp;" "&amp;F5380,tarifas!$A$13:$D$20,4,FALSE)*P5380</f>
        <v>#N/A</v>
      </c>
      <c r="T5380">
        <f>IF(F5380="COD1",tarifas!$D$11*(SUMIFS($P$11:$P$8770,$F$11:$F$8770,"=COD1",$B$11:$B$8770,"="&amp;B5380)/COUNTIFS($F$11:$F$8770,"=COD1",$B$11:$B$8770,"="&amp;B5380))/COUNTIFS($A$11:$A$8770,"="&amp;A5380,$F$11:$F$8770,"=COD1"),0)</f>
        <v>0</v>
      </c>
      <c r="U5380" t="e">
        <f>(VLOOKUP(F5380,tarifas!$C$7:$D$10,2,FALSE)+tarifas!$D$21)*datos!P5380</f>
        <v>#N/A</v>
      </c>
      <c r="V5380" t="e">
        <f t="shared" si="759"/>
        <v>#N/A</v>
      </c>
      <c r="W5380">
        <f t="shared" si="760"/>
        <v>0</v>
      </c>
    </row>
    <row r="5381" spans="1:23" x14ac:dyDescent="0.25">
      <c r="A5381">
        <f t="shared" si="753"/>
        <v>221</v>
      </c>
      <c r="B5381">
        <f t="shared" si="754"/>
        <v>8</v>
      </c>
      <c r="C5381" s="1">
        <f t="shared" si="761"/>
        <v>41863.749999986976</v>
      </c>
      <c r="D5381" s="7">
        <v>139.60606060606062</v>
      </c>
      <c r="E5381" s="7"/>
      <c r="G5381">
        <v>44.83</v>
      </c>
      <c r="H5381" s="12">
        <v>213.29743907390932</v>
      </c>
      <c r="I5381" s="13">
        <f>$D$2*tarifas!$D$12/24</f>
        <v>1.4541666666666666</v>
      </c>
      <c r="J5381" s="13" t="e">
        <f>VLOOKUP(E5381&amp;" "&amp;F5381,tarifas!$A$13:$D$20,4,FALSE)*H5381</f>
        <v>#N/A</v>
      </c>
      <c r="K5381" s="13">
        <f>IF(F5381="COD1",tarifas!$D$11*(SUMIFS($H$11:$H$8770,$F$11:$F$8770,"=COD1",$B$11:$B$8770,"="&amp;B5381)/COUNTIFS($F$11:$F$8770,"=COD1",$B$11:$B$8770,"="&amp;B5381))/COUNTIFS($A$11:$A$8770,"="&amp;A5381,$F$11:$F$8770,"=COD1"),0)</f>
        <v>0</v>
      </c>
      <c r="L5381" s="13" t="e">
        <f>(VLOOKUP(F5381,tarifas!$C$7:$D$10,2,FALSE)+tarifas!$D$21)*datos!H5381</f>
        <v>#N/A</v>
      </c>
      <c r="M5381">
        <v>0</v>
      </c>
      <c r="N5381" s="13" t="e">
        <f t="shared" si="755"/>
        <v>#N/A</v>
      </c>
      <c r="O5381">
        <f t="shared" si="756"/>
        <v>0</v>
      </c>
      <c r="P5381" s="12">
        <f t="shared" si="757"/>
        <v>213.29743907390932</v>
      </c>
      <c r="Q5381">
        <f t="shared" si="758"/>
        <v>0</v>
      </c>
      <c r="R5381">
        <f>$D$2*tarifas!$D$12/24</f>
        <v>1.4541666666666666</v>
      </c>
      <c r="S5381" t="e">
        <f>VLOOKUP(E5381&amp;" "&amp;F5381,tarifas!$A$13:$D$20,4,FALSE)*P5381</f>
        <v>#N/A</v>
      </c>
      <c r="T5381">
        <f>IF(F5381="COD1",tarifas!$D$11*(SUMIFS($P$11:$P$8770,$F$11:$F$8770,"=COD1",$B$11:$B$8770,"="&amp;B5381)/COUNTIFS($F$11:$F$8770,"=COD1",$B$11:$B$8770,"="&amp;B5381))/COUNTIFS($A$11:$A$8770,"="&amp;A5381,$F$11:$F$8770,"=COD1"),0)</f>
        <v>0</v>
      </c>
      <c r="U5381" t="e">
        <f>(VLOOKUP(F5381,tarifas!$C$7:$D$10,2,FALSE)+tarifas!$D$21)*datos!P5381</f>
        <v>#N/A</v>
      </c>
      <c r="V5381" t="e">
        <f t="shared" si="759"/>
        <v>#N/A</v>
      </c>
      <c r="W5381">
        <f t="shared" si="760"/>
        <v>0</v>
      </c>
    </row>
    <row r="5382" spans="1:23" x14ac:dyDescent="0.25">
      <c r="A5382">
        <f t="shared" si="753"/>
        <v>221</v>
      </c>
      <c r="B5382">
        <f t="shared" si="754"/>
        <v>8</v>
      </c>
      <c r="C5382" s="1">
        <f t="shared" si="761"/>
        <v>41863.79166665364</v>
      </c>
      <c r="D5382" s="7">
        <v>73.924242424242422</v>
      </c>
      <c r="E5382" s="7"/>
      <c r="G5382">
        <v>46.54</v>
      </c>
      <c r="H5382" s="12">
        <v>172.22580531482774</v>
      </c>
      <c r="I5382" s="13">
        <f>$D$2*tarifas!$D$12/24</f>
        <v>1.4541666666666666</v>
      </c>
      <c r="J5382" s="13" t="e">
        <f>VLOOKUP(E5382&amp;" "&amp;F5382,tarifas!$A$13:$D$20,4,FALSE)*H5382</f>
        <v>#N/A</v>
      </c>
      <c r="K5382" s="13">
        <f>IF(F5382="COD1",tarifas!$D$11*(SUMIFS($H$11:$H$8770,$F$11:$F$8770,"=COD1",$B$11:$B$8770,"="&amp;B5382)/COUNTIFS($F$11:$F$8770,"=COD1",$B$11:$B$8770,"="&amp;B5382))/COUNTIFS($A$11:$A$8770,"="&amp;A5382,$F$11:$F$8770,"=COD1"),0)</f>
        <v>0</v>
      </c>
      <c r="L5382" s="13" t="e">
        <f>(VLOOKUP(F5382,tarifas!$C$7:$D$10,2,FALSE)+tarifas!$D$21)*datos!H5382</f>
        <v>#N/A</v>
      </c>
      <c r="M5382">
        <v>0</v>
      </c>
      <c r="N5382" s="13" t="e">
        <f t="shared" si="755"/>
        <v>#N/A</v>
      </c>
      <c r="O5382">
        <f t="shared" si="756"/>
        <v>0</v>
      </c>
      <c r="P5382" s="12">
        <f t="shared" si="757"/>
        <v>172.22580531482774</v>
      </c>
      <c r="Q5382">
        <f t="shared" si="758"/>
        <v>0</v>
      </c>
      <c r="R5382">
        <f>$D$2*tarifas!$D$12/24</f>
        <v>1.4541666666666666</v>
      </c>
      <c r="S5382" t="e">
        <f>VLOOKUP(E5382&amp;" "&amp;F5382,tarifas!$A$13:$D$20,4,FALSE)*P5382</f>
        <v>#N/A</v>
      </c>
      <c r="T5382">
        <f>IF(F5382="COD1",tarifas!$D$11*(SUMIFS($P$11:$P$8770,$F$11:$F$8770,"=COD1",$B$11:$B$8770,"="&amp;B5382)/COUNTIFS($F$11:$F$8770,"=COD1",$B$11:$B$8770,"="&amp;B5382))/COUNTIFS($A$11:$A$8770,"="&amp;A5382,$F$11:$F$8770,"=COD1"),0)</f>
        <v>0</v>
      </c>
      <c r="U5382" t="e">
        <f>(VLOOKUP(F5382,tarifas!$C$7:$D$10,2,FALSE)+tarifas!$D$21)*datos!P5382</f>
        <v>#N/A</v>
      </c>
      <c r="V5382" t="e">
        <f t="shared" si="759"/>
        <v>#N/A</v>
      </c>
      <c r="W5382">
        <f t="shared" si="760"/>
        <v>0</v>
      </c>
    </row>
    <row r="5383" spans="1:23" x14ac:dyDescent="0.25">
      <c r="A5383">
        <f t="shared" si="753"/>
        <v>221</v>
      </c>
      <c r="B5383">
        <f t="shared" si="754"/>
        <v>8</v>
      </c>
      <c r="C5383" s="1">
        <f t="shared" si="761"/>
        <v>41863.833333320305</v>
      </c>
      <c r="D5383" s="7">
        <v>0</v>
      </c>
      <c r="E5383" s="7"/>
      <c r="G5383">
        <v>55.12</v>
      </c>
      <c r="H5383" s="12">
        <v>158.74011265483398</v>
      </c>
      <c r="I5383" s="13">
        <f>$D$2*tarifas!$D$12/24</f>
        <v>1.4541666666666666</v>
      </c>
      <c r="J5383" s="13" t="e">
        <f>VLOOKUP(E5383&amp;" "&amp;F5383,tarifas!$A$13:$D$20,4,FALSE)*H5383</f>
        <v>#N/A</v>
      </c>
      <c r="K5383" s="13">
        <f>IF(F5383="COD1",tarifas!$D$11*(SUMIFS($H$11:$H$8770,$F$11:$F$8770,"=COD1",$B$11:$B$8770,"="&amp;B5383)/COUNTIFS($F$11:$F$8770,"=COD1",$B$11:$B$8770,"="&amp;B5383))/COUNTIFS($A$11:$A$8770,"="&amp;A5383,$F$11:$F$8770,"=COD1"),0)</f>
        <v>0</v>
      </c>
      <c r="L5383" s="13" t="e">
        <f>(VLOOKUP(F5383,tarifas!$C$7:$D$10,2,FALSE)+tarifas!$D$21)*datos!H5383</f>
        <v>#N/A</v>
      </c>
      <c r="M5383">
        <v>0</v>
      </c>
      <c r="N5383" s="13" t="e">
        <f t="shared" si="755"/>
        <v>#N/A</v>
      </c>
      <c r="O5383">
        <f t="shared" si="756"/>
        <v>0</v>
      </c>
      <c r="P5383" s="12">
        <f t="shared" si="757"/>
        <v>158.74011265483398</v>
      </c>
      <c r="Q5383">
        <f t="shared" si="758"/>
        <v>0</v>
      </c>
      <c r="R5383">
        <f>$D$2*tarifas!$D$12/24</f>
        <v>1.4541666666666666</v>
      </c>
      <c r="S5383" t="e">
        <f>VLOOKUP(E5383&amp;" "&amp;F5383,tarifas!$A$13:$D$20,4,FALSE)*P5383</f>
        <v>#N/A</v>
      </c>
      <c r="T5383">
        <f>IF(F5383="COD1",tarifas!$D$11*(SUMIFS($P$11:$P$8770,$F$11:$F$8770,"=COD1",$B$11:$B$8770,"="&amp;B5383)/COUNTIFS($F$11:$F$8770,"=COD1",$B$11:$B$8770,"="&amp;B5383))/COUNTIFS($A$11:$A$8770,"="&amp;A5383,$F$11:$F$8770,"=COD1"),0)</f>
        <v>0</v>
      </c>
      <c r="U5383" t="e">
        <f>(VLOOKUP(F5383,tarifas!$C$7:$D$10,2,FALSE)+tarifas!$D$21)*datos!P5383</f>
        <v>#N/A</v>
      </c>
      <c r="V5383" t="e">
        <f t="shared" si="759"/>
        <v>#N/A</v>
      </c>
      <c r="W5383">
        <f t="shared" si="760"/>
        <v>0</v>
      </c>
    </row>
    <row r="5384" spans="1:23" x14ac:dyDescent="0.25">
      <c r="A5384">
        <f t="shared" si="753"/>
        <v>221</v>
      </c>
      <c r="B5384">
        <f t="shared" si="754"/>
        <v>8</v>
      </c>
      <c r="C5384" s="1">
        <f t="shared" si="761"/>
        <v>41863.874999986969</v>
      </c>
      <c r="D5384" s="7">
        <v>0</v>
      </c>
      <c r="E5384" s="7"/>
      <c r="G5384">
        <v>55.12</v>
      </c>
      <c r="H5384" s="12">
        <v>163.78293769129681</v>
      </c>
      <c r="I5384" s="13">
        <f>$D$2*tarifas!$D$12/24</f>
        <v>1.4541666666666666</v>
      </c>
      <c r="J5384" s="13" t="e">
        <f>VLOOKUP(E5384&amp;" "&amp;F5384,tarifas!$A$13:$D$20,4,FALSE)*H5384</f>
        <v>#N/A</v>
      </c>
      <c r="K5384" s="13">
        <f>IF(F5384="COD1",tarifas!$D$11*(SUMIFS($H$11:$H$8770,$F$11:$F$8770,"=COD1",$B$11:$B$8770,"="&amp;B5384)/COUNTIFS($F$11:$F$8770,"=COD1",$B$11:$B$8770,"="&amp;B5384))/COUNTIFS($A$11:$A$8770,"="&amp;A5384,$F$11:$F$8770,"=COD1"),0)</f>
        <v>0</v>
      </c>
      <c r="L5384" s="13" t="e">
        <f>(VLOOKUP(F5384,tarifas!$C$7:$D$10,2,FALSE)+tarifas!$D$21)*datos!H5384</f>
        <v>#N/A</v>
      </c>
      <c r="M5384">
        <v>0</v>
      </c>
      <c r="N5384" s="13" t="e">
        <f t="shared" si="755"/>
        <v>#N/A</v>
      </c>
      <c r="O5384">
        <f t="shared" si="756"/>
        <v>0</v>
      </c>
      <c r="P5384" s="12">
        <f t="shared" si="757"/>
        <v>163.78293769129681</v>
      </c>
      <c r="Q5384">
        <f t="shared" si="758"/>
        <v>0</v>
      </c>
      <c r="R5384">
        <f>$D$2*tarifas!$D$12/24</f>
        <v>1.4541666666666666</v>
      </c>
      <c r="S5384" t="e">
        <f>VLOOKUP(E5384&amp;" "&amp;F5384,tarifas!$A$13:$D$20,4,FALSE)*P5384</f>
        <v>#N/A</v>
      </c>
      <c r="T5384">
        <f>IF(F5384="COD1",tarifas!$D$11*(SUMIFS($P$11:$P$8770,$F$11:$F$8770,"=COD1",$B$11:$B$8770,"="&amp;B5384)/COUNTIFS($F$11:$F$8770,"=COD1",$B$11:$B$8770,"="&amp;B5384))/COUNTIFS($A$11:$A$8770,"="&amp;A5384,$F$11:$F$8770,"=COD1"),0)</f>
        <v>0</v>
      </c>
      <c r="U5384" t="e">
        <f>(VLOOKUP(F5384,tarifas!$C$7:$D$10,2,FALSE)+tarifas!$D$21)*datos!P5384</f>
        <v>#N/A</v>
      </c>
      <c r="V5384" t="e">
        <f t="shared" si="759"/>
        <v>#N/A</v>
      </c>
      <c r="W5384">
        <f t="shared" si="760"/>
        <v>0</v>
      </c>
    </row>
    <row r="5385" spans="1:23" x14ac:dyDescent="0.25">
      <c r="A5385">
        <f t="shared" si="753"/>
        <v>221</v>
      </c>
      <c r="B5385">
        <f t="shared" si="754"/>
        <v>8</v>
      </c>
      <c r="C5385" s="1">
        <f t="shared" si="761"/>
        <v>41863.916666653633</v>
      </c>
      <c r="D5385" s="7">
        <v>0</v>
      </c>
      <c r="E5385" s="7"/>
      <c r="G5385">
        <v>46.54</v>
      </c>
      <c r="H5385" s="12">
        <v>161.81717027627599</v>
      </c>
      <c r="I5385" s="13">
        <f>$D$2*tarifas!$D$12/24</f>
        <v>1.4541666666666666</v>
      </c>
      <c r="J5385" s="13" t="e">
        <f>VLOOKUP(E5385&amp;" "&amp;F5385,tarifas!$A$13:$D$20,4,FALSE)*H5385</f>
        <v>#N/A</v>
      </c>
      <c r="K5385" s="13">
        <f>IF(F5385="COD1",tarifas!$D$11*(SUMIFS($H$11:$H$8770,$F$11:$F$8770,"=COD1",$B$11:$B$8770,"="&amp;B5385)/COUNTIFS($F$11:$F$8770,"=COD1",$B$11:$B$8770,"="&amp;B5385))/COUNTIFS($A$11:$A$8770,"="&amp;A5385,$F$11:$F$8770,"=COD1"),0)</f>
        <v>0</v>
      </c>
      <c r="L5385" s="13" t="e">
        <f>(VLOOKUP(F5385,tarifas!$C$7:$D$10,2,FALSE)+tarifas!$D$21)*datos!H5385</f>
        <v>#N/A</v>
      </c>
      <c r="M5385">
        <v>0</v>
      </c>
      <c r="N5385" s="13" t="e">
        <f t="shared" si="755"/>
        <v>#N/A</v>
      </c>
      <c r="O5385">
        <f t="shared" si="756"/>
        <v>0</v>
      </c>
      <c r="P5385" s="12">
        <f t="shared" si="757"/>
        <v>161.81717027627599</v>
      </c>
      <c r="Q5385">
        <f t="shared" si="758"/>
        <v>0</v>
      </c>
      <c r="R5385">
        <f>$D$2*tarifas!$D$12/24</f>
        <v>1.4541666666666666</v>
      </c>
      <c r="S5385" t="e">
        <f>VLOOKUP(E5385&amp;" "&amp;F5385,tarifas!$A$13:$D$20,4,FALSE)*P5385</f>
        <v>#N/A</v>
      </c>
      <c r="T5385">
        <f>IF(F5385="COD1",tarifas!$D$11*(SUMIFS($P$11:$P$8770,$F$11:$F$8770,"=COD1",$B$11:$B$8770,"="&amp;B5385)/COUNTIFS($F$11:$F$8770,"=COD1",$B$11:$B$8770,"="&amp;B5385))/COUNTIFS($A$11:$A$8770,"="&amp;A5385,$F$11:$F$8770,"=COD1"),0)</f>
        <v>0</v>
      </c>
      <c r="U5385" t="e">
        <f>(VLOOKUP(F5385,tarifas!$C$7:$D$10,2,FALSE)+tarifas!$D$21)*datos!P5385</f>
        <v>#N/A</v>
      </c>
      <c r="V5385" t="e">
        <f t="shared" si="759"/>
        <v>#N/A</v>
      </c>
      <c r="W5385">
        <f t="shared" si="760"/>
        <v>0</v>
      </c>
    </row>
    <row r="5386" spans="1:23" x14ac:dyDescent="0.25">
      <c r="A5386">
        <f t="shared" si="753"/>
        <v>221</v>
      </c>
      <c r="B5386">
        <f t="shared" si="754"/>
        <v>8</v>
      </c>
      <c r="C5386" s="1">
        <f t="shared" si="761"/>
        <v>41863.958333320297</v>
      </c>
      <c r="D5386" s="7">
        <v>0</v>
      </c>
      <c r="E5386" s="7"/>
      <c r="G5386">
        <v>45</v>
      </c>
      <c r="H5386" s="12">
        <v>152.94298700275917</v>
      </c>
      <c r="I5386" s="13">
        <f>$D$2*tarifas!$D$12/24</f>
        <v>1.4541666666666666</v>
      </c>
      <c r="J5386" s="13" t="e">
        <f>VLOOKUP(E5386&amp;" "&amp;F5386,tarifas!$A$13:$D$20,4,FALSE)*H5386</f>
        <v>#N/A</v>
      </c>
      <c r="K5386" s="13">
        <f>IF(F5386="COD1",tarifas!$D$11*(SUMIFS($H$11:$H$8770,$F$11:$F$8770,"=COD1",$B$11:$B$8770,"="&amp;B5386)/COUNTIFS($F$11:$F$8770,"=COD1",$B$11:$B$8770,"="&amp;B5386))/COUNTIFS($A$11:$A$8770,"="&amp;A5386,$F$11:$F$8770,"=COD1"),0)</f>
        <v>0</v>
      </c>
      <c r="L5386" s="13" t="e">
        <f>(VLOOKUP(F5386,tarifas!$C$7:$D$10,2,FALSE)+tarifas!$D$21)*datos!H5386</f>
        <v>#N/A</v>
      </c>
      <c r="M5386">
        <v>0</v>
      </c>
      <c r="N5386" s="13" t="e">
        <f t="shared" si="755"/>
        <v>#N/A</v>
      </c>
      <c r="O5386">
        <f t="shared" si="756"/>
        <v>0</v>
      </c>
      <c r="P5386" s="12">
        <f t="shared" si="757"/>
        <v>152.94298700275917</v>
      </c>
      <c r="Q5386">
        <f t="shared" si="758"/>
        <v>0</v>
      </c>
      <c r="R5386">
        <f>$D$2*tarifas!$D$12/24</f>
        <v>1.4541666666666666</v>
      </c>
      <c r="S5386" t="e">
        <f>VLOOKUP(E5386&amp;" "&amp;F5386,tarifas!$A$13:$D$20,4,FALSE)*P5386</f>
        <v>#N/A</v>
      </c>
      <c r="T5386">
        <f>IF(F5386="COD1",tarifas!$D$11*(SUMIFS($P$11:$P$8770,$F$11:$F$8770,"=COD1",$B$11:$B$8770,"="&amp;B5386)/COUNTIFS($F$11:$F$8770,"=COD1",$B$11:$B$8770,"="&amp;B5386))/COUNTIFS($A$11:$A$8770,"="&amp;A5386,$F$11:$F$8770,"=COD1"),0)</f>
        <v>0</v>
      </c>
      <c r="U5386" t="e">
        <f>(VLOOKUP(F5386,tarifas!$C$7:$D$10,2,FALSE)+tarifas!$D$21)*datos!P5386</f>
        <v>#N/A</v>
      </c>
      <c r="V5386" t="e">
        <f t="shared" si="759"/>
        <v>#N/A</v>
      </c>
      <c r="W5386">
        <f t="shared" si="760"/>
        <v>0</v>
      </c>
    </row>
    <row r="5387" spans="1:23" x14ac:dyDescent="0.25">
      <c r="A5387">
        <f t="shared" si="753"/>
        <v>222</v>
      </c>
      <c r="B5387">
        <f t="shared" si="754"/>
        <v>8</v>
      </c>
      <c r="C5387" s="1">
        <f t="shared" si="761"/>
        <v>41863.999999986961</v>
      </c>
      <c r="D5387" s="7">
        <v>0</v>
      </c>
      <c r="E5387" s="7"/>
      <c r="G5387">
        <v>44.27</v>
      </c>
      <c r="H5387" s="12">
        <v>150.95322502526707</v>
      </c>
      <c r="I5387" s="13">
        <f>$D$2*tarifas!$D$12/24</f>
        <v>1.4541666666666666</v>
      </c>
      <c r="J5387" s="13" t="e">
        <f>VLOOKUP(E5387&amp;" "&amp;F5387,tarifas!$A$13:$D$20,4,FALSE)*H5387</f>
        <v>#N/A</v>
      </c>
      <c r="K5387" s="13">
        <f>IF(F5387="COD1",tarifas!$D$11*(SUMIFS($H$11:$H$8770,$F$11:$F$8770,"=COD1",$B$11:$B$8770,"="&amp;B5387)/COUNTIFS($F$11:$F$8770,"=COD1",$B$11:$B$8770,"="&amp;B5387))/COUNTIFS($A$11:$A$8770,"="&amp;A5387,$F$11:$F$8770,"=COD1"),0)</f>
        <v>0</v>
      </c>
      <c r="L5387" s="13" t="e">
        <f>(VLOOKUP(F5387,tarifas!$C$7:$D$10,2,FALSE)+tarifas!$D$21)*datos!H5387</f>
        <v>#N/A</v>
      </c>
      <c r="M5387">
        <v>0</v>
      </c>
      <c r="N5387" s="13" t="e">
        <f t="shared" si="755"/>
        <v>#N/A</v>
      </c>
      <c r="O5387">
        <f t="shared" si="756"/>
        <v>0</v>
      </c>
      <c r="P5387" s="12">
        <f t="shared" si="757"/>
        <v>150.95322502526707</v>
      </c>
      <c r="Q5387">
        <f t="shared" si="758"/>
        <v>0</v>
      </c>
      <c r="R5387">
        <f>$D$2*tarifas!$D$12/24</f>
        <v>1.4541666666666666</v>
      </c>
      <c r="S5387" t="e">
        <f>VLOOKUP(E5387&amp;" "&amp;F5387,tarifas!$A$13:$D$20,4,FALSE)*P5387</f>
        <v>#N/A</v>
      </c>
      <c r="T5387">
        <f>IF(F5387="COD1",tarifas!$D$11*(SUMIFS($P$11:$P$8770,$F$11:$F$8770,"=COD1",$B$11:$B$8770,"="&amp;B5387)/COUNTIFS($F$11:$F$8770,"=COD1",$B$11:$B$8770,"="&amp;B5387))/COUNTIFS($A$11:$A$8770,"="&amp;A5387,$F$11:$F$8770,"=COD1"),0)</f>
        <v>0</v>
      </c>
      <c r="U5387" t="e">
        <f>(VLOOKUP(F5387,tarifas!$C$7:$D$10,2,FALSE)+tarifas!$D$21)*datos!P5387</f>
        <v>#N/A</v>
      </c>
      <c r="V5387" t="e">
        <f t="shared" si="759"/>
        <v>#N/A</v>
      </c>
      <c r="W5387">
        <f t="shared" si="760"/>
        <v>0</v>
      </c>
    </row>
    <row r="5388" spans="1:23" x14ac:dyDescent="0.25">
      <c r="A5388">
        <f t="shared" ref="A5388:A5451" si="762">DAYS360($C$11,C5388)</f>
        <v>222</v>
      </c>
      <c r="B5388">
        <f t="shared" ref="B5388:B5451" si="763">MONTH(C5388)</f>
        <v>8</v>
      </c>
      <c r="C5388" s="1">
        <f t="shared" si="761"/>
        <v>41864.041666653626</v>
      </c>
      <c r="D5388" s="7">
        <v>0</v>
      </c>
      <c r="E5388" s="7"/>
      <c r="G5388">
        <v>39.049999999999997</v>
      </c>
      <c r="H5388" s="12">
        <v>147.23988585966595</v>
      </c>
      <c r="I5388" s="13">
        <f>$D$2*tarifas!$D$12/24</f>
        <v>1.4541666666666666</v>
      </c>
      <c r="J5388" s="13" t="e">
        <f>VLOOKUP(E5388&amp;" "&amp;F5388,tarifas!$A$13:$D$20,4,FALSE)*H5388</f>
        <v>#N/A</v>
      </c>
      <c r="K5388" s="13">
        <f>IF(F5388="COD1",tarifas!$D$11*(SUMIFS($H$11:$H$8770,$F$11:$F$8770,"=COD1",$B$11:$B$8770,"="&amp;B5388)/COUNTIFS($F$11:$F$8770,"=COD1",$B$11:$B$8770,"="&amp;B5388))/COUNTIFS($A$11:$A$8770,"="&amp;A5388,$F$11:$F$8770,"=COD1"),0)</f>
        <v>0</v>
      </c>
      <c r="L5388" s="13" t="e">
        <f>(VLOOKUP(F5388,tarifas!$C$7:$D$10,2,FALSE)+tarifas!$D$21)*datos!H5388</f>
        <v>#N/A</v>
      </c>
      <c r="M5388">
        <v>0</v>
      </c>
      <c r="N5388" s="13" t="e">
        <f t="shared" ref="N5388:N5451" si="764">(I5388+J5388+K5388+L5388)*1.23</f>
        <v>#N/A</v>
      </c>
      <c r="O5388">
        <f t="shared" ref="O5388:O5451" si="765">IF(M5388&lt;H5388,M5388,H5388)</f>
        <v>0</v>
      </c>
      <c r="P5388" s="12">
        <f t="shared" ref="P5388:P5451" si="766">H5388-O5388</f>
        <v>147.23988585966595</v>
      </c>
      <c r="Q5388">
        <f t="shared" ref="Q5388:Q5451" si="767">IF(M5388&lt;H5388,0,M5388-H5388)</f>
        <v>0</v>
      </c>
      <c r="R5388">
        <f>$D$2*tarifas!$D$12/24</f>
        <v>1.4541666666666666</v>
      </c>
      <c r="S5388" t="e">
        <f>VLOOKUP(E5388&amp;" "&amp;F5388,tarifas!$A$13:$D$20,4,FALSE)*P5388</f>
        <v>#N/A</v>
      </c>
      <c r="T5388">
        <f>IF(F5388="COD1",tarifas!$D$11*(SUMIFS($P$11:$P$8770,$F$11:$F$8770,"=COD1",$B$11:$B$8770,"="&amp;B5388)/COUNTIFS($F$11:$F$8770,"=COD1",$B$11:$B$8770,"="&amp;B5388))/COUNTIFS($A$11:$A$8770,"="&amp;A5388,$F$11:$F$8770,"=COD1"),0)</f>
        <v>0</v>
      </c>
      <c r="U5388" t="e">
        <f>(VLOOKUP(F5388,tarifas!$C$7:$D$10,2,FALSE)+tarifas!$D$21)*datos!P5388</f>
        <v>#N/A</v>
      </c>
      <c r="V5388" t="e">
        <f t="shared" ref="V5388:V5451" si="768">(R5388+S5388+T5388+U5388)*1.23</f>
        <v>#N/A</v>
      </c>
      <c r="W5388">
        <f t="shared" ref="W5388:W5451" si="769">0.9*G5388/1000*Q5388</f>
        <v>0</v>
      </c>
    </row>
    <row r="5389" spans="1:23" x14ac:dyDescent="0.25">
      <c r="A5389">
        <f t="shared" si="762"/>
        <v>222</v>
      </c>
      <c r="B5389">
        <f t="shared" si="763"/>
        <v>8</v>
      </c>
      <c r="C5389" s="1">
        <f t="shared" ref="C5389:C5452" si="770">+C5388+1/24</f>
        <v>41864.08333332029</v>
      </c>
      <c r="D5389" s="7">
        <v>0</v>
      </c>
      <c r="E5389" s="7"/>
      <c r="G5389">
        <v>38.4</v>
      </c>
      <c r="H5389" s="12">
        <v>136.64826620802484</v>
      </c>
      <c r="I5389" s="13">
        <f>$D$2*tarifas!$D$12/24</f>
        <v>1.4541666666666666</v>
      </c>
      <c r="J5389" s="13" t="e">
        <f>VLOOKUP(E5389&amp;" "&amp;F5389,tarifas!$A$13:$D$20,4,FALSE)*H5389</f>
        <v>#N/A</v>
      </c>
      <c r="K5389" s="13">
        <f>IF(F5389="COD1",tarifas!$D$11*(SUMIFS($H$11:$H$8770,$F$11:$F$8770,"=COD1",$B$11:$B$8770,"="&amp;B5389)/COUNTIFS($F$11:$F$8770,"=COD1",$B$11:$B$8770,"="&amp;B5389))/COUNTIFS($A$11:$A$8770,"="&amp;A5389,$F$11:$F$8770,"=COD1"),0)</f>
        <v>0</v>
      </c>
      <c r="L5389" s="13" t="e">
        <f>(VLOOKUP(F5389,tarifas!$C$7:$D$10,2,FALSE)+tarifas!$D$21)*datos!H5389</f>
        <v>#N/A</v>
      </c>
      <c r="M5389">
        <v>0</v>
      </c>
      <c r="N5389" s="13" t="e">
        <f t="shared" si="764"/>
        <v>#N/A</v>
      </c>
      <c r="O5389">
        <f t="shared" si="765"/>
        <v>0</v>
      </c>
      <c r="P5389" s="12">
        <f t="shared" si="766"/>
        <v>136.64826620802484</v>
      </c>
      <c r="Q5389">
        <f t="shared" si="767"/>
        <v>0</v>
      </c>
      <c r="R5389">
        <f>$D$2*tarifas!$D$12/24</f>
        <v>1.4541666666666666</v>
      </c>
      <c r="S5389" t="e">
        <f>VLOOKUP(E5389&amp;" "&amp;F5389,tarifas!$A$13:$D$20,4,FALSE)*P5389</f>
        <v>#N/A</v>
      </c>
      <c r="T5389">
        <f>IF(F5389="COD1",tarifas!$D$11*(SUMIFS($P$11:$P$8770,$F$11:$F$8770,"=COD1",$B$11:$B$8770,"="&amp;B5389)/COUNTIFS($F$11:$F$8770,"=COD1",$B$11:$B$8770,"="&amp;B5389))/COUNTIFS($A$11:$A$8770,"="&amp;A5389,$F$11:$F$8770,"=COD1"),0)</f>
        <v>0</v>
      </c>
      <c r="U5389" t="e">
        <f>(VLOOKUP(F5389,tarifas!$C$7:$D$10,2,FALSE)+tarifas!$D$21)*datos!P5389</f>
        <v>#N/A</v>
      </c>
      <c r="V5389" t="e">
        <f t="shared" si="768"/>
        <v>#N/A</v>
      </c>
      <c r="W5389">
        <f t="shared" si="769"/>
        <v>0</v>
      </c>
    </row>
    <row r="5390" spans="1:23" x14ac:dyDescent="0.25">
      <c r="A5390">
        <f t="shared" si="762"/>
        <v>222</v>
      </c>
      <c r="B5390">
        <f t="shared" si="763"/>
        <v>8</v>
      </c>
      <c r="C5390" s="1">
        <f t="shared" si="770"/>
        <v>41864.124999986954</v>
      </c>
      <c r="D5390" s="7">
        <v>0</v>
      </c>
      <c r="E5390" s="7"/>
      <c r="G5390">
        <v>32.130000000000003</v>
      </c>
      <c r="H5390" s="12">
        <v>131.52467469690515</v>
      </c>
      <c r="I5390" s="13">
        <f>$D$2*tarifas!$D$12/24</f>
        <v>1.4541666666666666</v>
      </c>
      <c r="J5390" s="13" t="e">
        <f>VLOOKUP(E5390&amp;" "&amp;F5390,tarifas!$A$13:$D$20,4,FALSE)*H5390</f>
        <v>#N/A</v>
      </c>
      <c r="K5390" s="13">
        <f>IF(F5390="COD1",tarifas!$D$11*(SUMIFS($H$11:$H$8770,$F$11:$F$8770,"=COD1",$B$11:$B$8770,"="&amp;B5390)/COUNTIFS($F$11:$F$8770,"=COD1",$B$11:$B$8770,"="&amp;B5390))/COUNTIFS($A$11:$A$8770,"="&amp;A5390,$F$11:$F$8770,"=COD1"),0)</f>
        <v>0</v>
      </c>
      <c r="L5390" s="13" t="e">
        <f>(VLOOKUP(F5390,tarifas!$C$7:$D$10,2,FALSE)+tarifas!$D$21)*datos!H5390</f>
        <v>#N/A</v>
      </c>
      <c r="M5390">
        <v>0</v>
      </c>
      <c r="N5390" s="13" t="e">
        <f t="shared" si="764"/>
        <v>#N/A</v>
      </c>
      <c r="O5390">
        <f t="shared" si="765"/>
        <v>0</v>
      </c>
      <c r="P5390" s="12">
        <f t="shared" si="766"/>
        <v>131.52467469690515</v>
      </c>
      <c r="Q5390">
        <f t="shared" si="767"/>
        <v>0</v>
      </c>
      <c r="R5390">
        <f>$D$2*tarifas!$D$12/24</f>
        <v>1.4541666666666666</v>
      </c>
      <c r="S5390" t="e">
        <f>VLOOKUP(E5390&amp;" "&amp;F5390,tarifas!$A$13:$D$20,4,FALSE)*P5390</f>
        <v>#N/A</v>
      </c>
      <c r="T5390">
        <f>IF(F5390="COD1",tarifas!$D$11*(SUMIFS($P$11:$P$8770,$F$11:$F$8770,"=COD1",$B$11:$B$8770,"="&amp;B5390)/COUNTIFS($F$11:$F$8770,"=COD1",$B$11:$B$8770,"="&amp;B5390))/COUNTIFS($A$11:$A$8770,"="&amp;A5390,$F$11:$F$8770,"=COD1"),0)</f>
        <v>0</v>
      </c>
      <c r="U5390" t="e">
        <f>(VLOOKUP(F5390,tarifas!$C$7:$D$10,2,FALSE)+tarifas!$D$21)*datos!P5390</f>
        <v>#N/A</v>
      </c>
      <c r="V5390" t="e">
        <f t="shared" si="768"/>
        <v>#N/A</v>
      </c>
      <c r="W5390">
        <f t="shared" si="769"/>
        <v>0</v>
      </c>
    </row>
    <row r="5391" spans="1:23" x14ac:dyDescent="0.25">
      <c r="A5391">
        <f t="shared" si="762"/>
        <v>222</v>
      </c>
      <c r="B5391">
        <f t="shared" si="763"/>
        <v>8</v>
      </c>
      <c r="C5391" s="1">
        <f t="shared" si="770"/>
        <v>41864.166666653618</v>
      </c>
      <c r="D5391" s="7">
        <v>0</v>
      </c>
      <c r="E5391" s="7"/>
      <c r="G5391">
        <v>33.5</v>
      </c>
      <c r="H5391" s="12">
        <v>131.26814638761854</v>
      </c>
      <c r="I5391" s="13">
        <f>$D$2*tarifas!$D$12/24</f>
        <v>1.4541666666666666</v>
      </c>
      <c r="J5391" s="13" t="e">
        <f>VLOOKUP(E5391&amp;" "&amp;F5391,tarifas!$A$13:$D$20,4,FALSE)*H5391</f>
        <v>#N/A</v>
      </c>
      <c r="K5391" s="13">
        <f>IF(F5391="COD1",tarifas!$D$11*(SUMIFS($H$11:$H$8770,$F$11:$F$8770,"=COD1",$B$11:$B$8770,"="&amp;B5391)/COUNTIFS($F$11:$F$8770,"=COD1",$B$11:$B$8770,"="&amp;B5391))/COUNTIFS($A$11:$A$8770,"="&amp;A5391,$F$11:$F$8770,"=COD1"),0)</f>
        <v>0</v>
      </c>
      <c r="L5391" s="13" t="e">
        <f>(VLOOKUP(F5391,tarifas!$C$7:$D$10,2,FALSE)+tarifas!$D$21)*datos!H5391</f>
        <v>#N/A</v>
      </c>
      <c r="M5391">
        <v>0</v>
      </c>
      <c r="N5391" s="13" t="e">
        <f t="shared" si="764"/>
        <v>#N/A</v>
      </c>
      <c r="O5391">
        <f t="shared" si="765"/>
        <v>0</v>
      </c>
      <c r="P5391" s="12">
        <f t="shared" si="766"/>
        <v>131.26814638761854</v>
      </c>
      <c r="Q5391">
        <f t="shared" si="767"/>
        <v>0</v>
      </c>
      <c r="R5391">
        <f>$D$2*tarifas!$D$12/24</f>
        <v>1.4541666666666666</v>
      </c>
      <c r="S5391" t="e">
        <f>VLOOKUP(E5391&amp;" "&amp;F5391,tarifas!$A$13:$D$20,4,FALSE)*P5391</f>
        <v>#N/A</v>
      </c>
      <c r="T5391">
        <f>IF(F5391="COD1",tarifas!$D$11*(SUMIFS($P$11:$P$8770,$F$11:$F$8770,"=COD1",$B$11:$B$8770,"="&amp;B5391)/COUNTIFS($F$11:$F$8770,"=COD1",$B$11:$B$8770,"="&amp;B5391))/COUNTIFS($A$11:$A$8770,"="&amp;A5391,$F$11:$F$8770,"=COD1"),0)</f>
        <v>0</v>
      </c>
      <c r="U5391" t="e">
        <f>(VLOOKUP(F5391,tarifas!$C$7:$D$10,2,FALSE)+tarifas!$D$21)*datos!P5391</f>
        <v>#N/A</v>
      </c>
      <c r="V5391" t="e">
        <f t="shared" si="768"/>
        <v>#N/A</v>
      </c>
      <c r="W5391">
        <f t="shared" si="769"/>
        <v>0</v>
      </c>
    </row>
    <row r="5392" spans="1:23" x14ac:dyDescent="0.25">
      <c r="A5392">
        <f t="shared" si="762"/>
        <v>222</v>
      </c>
      <c r="B5392">
        <f t="shared" si="763"/>
        <v>8</v>
      </c>
      <c r="C5392" s="1">
        <f t="shared" si="770"/>
        <v>41864.208333320283</v>
      </c>
      <c r="D5392" s="7">
        <v>0</v>
      </c>
      <c r="E5392" s="7"/>
      <c r="G5392">
        <v>39.049999999999997</v>
      </c>
      <c r="H5392" s="12">
        <v>131.0376257584156</v>
      </c>
      <c r="I5392" s="13">
        <f>$D$2*tarifas!$D$12/24</f>
        <v>1.4541666666666666</v>
      </c>
      <c r="J5392" s="13" t="e">
        <f>VLOOKUP(E5392&amp;" "&amp;F5392,tarifas!$A$13:$D$20,4,FALSE)*H5392</f>
        <v>#N/A</v>
      </c>
      <c r="K5392" s="13">
        <f>IF(F5392="COD1",tarifas!$D$11*(SUMIFS($H$11:$H$8770,$F$11:$F$8770,"=COD1",$B$11:$B$8770,"="&amp;B5392)/COUNTIFS($F$11:$F$8770,"=COD1",$B$11:$B$8770,"="&amp;B5392))/COUNTIFS($A$11:$A$8770,"="&amp;A5392,$F$11:$F$8770,"=COD1"),0)</f>
        <v>0</v>
      </c>
      <c r="L5392" s="13" t="e">
        <f>(VLOOKUP(F5392,tarifas!$C$7:$D$10,2,FALSE)+tarifas!$D$21)*datos!H5392</f>
        <v>#N/A</v>
      </c>
      <c r="M5392">
        <v>0.59044000000000008</v>
      </c>
      <c r="N5392" s="13" t="e">
        <f t="shared" si="764"/>
        <v>#N/A</v>
      </c>
      <c r="O5392">
        <f t="shared" si="765"/>
        <v>0.59044000000000008</v>
      </c>
      <c r="P5392" s="12">
        <f t="shared" si="766"/>
        <v>130.4471857584156</v>
      </c>
      <c r="Q5392">
        <f t="shared" si="767"/>
        <v>0</v>
      </c>
      <c r="R5392">
        <f>$D$2*tarifas!$D$12/24</f>
        <v>1.4541666666666666</v>
      </c>
      <c r="S5392" t="e">
        <f>VLOOKUP(E5392&amp;" "&amp;F5392,tarifas!$A$13:$D$20,4,FALSE)*P5392</f>
        <v>#N/A</v>
      </c>
      <c r="T5392">
        <f>IF(F5392="COD1",tarifas!$D$11*(SUMIFS($P$11:$P$8770,$F$11:$F$8770,"=COD1",$B$11:$B$8770,"="&amp;B5392)/COUNTIFS($F$11:$F$8770,"=COD1",$B$11:$B$8770,"="&amp;B5392))/COUNTIFS($A$11:$A$8770,"="&amp;A5392,$F$11:$F$8770,"=COD1"),0)</f>
        <v>0</v>
      </c>
      <c r="U5392" t="e">
        <f>(VLOOKUP(F5392,tarifas!$C$7:$D$10,2,FALSE)+tarifas!$D$21)*datos!P5392</f>
        <v>#N/A</v>
      </c>
      <c r="V5392" t="e">
        <f t="shared" si="768"/>
        <v>#N/A</v>
      </c>
      <c r="W5392">
        <f t="shared" si="769"/>
        <v>0</v>
      </c>
    </row>
    <row r="5393" spans="1:23" x14ac:dyDescent="0.25">
      <c r="A5393">
        <f t="shared" si="762"/>
        <v>222</v>
      </c>
      <c r="B5393">
        <f t="shared" si="763"/>
        <v>8</v>
      </c>
      <c r="C5393" s="1">
        <f t="shared" si="770"/>
        <v>41864.249999986947</v>
      </c>
      <c r="D5393" s="7">
        <v>7.2121212121212119</v>
      </c>
      <c r="E5393" s="7"/>
      <c r="G5393">
        <v>42.02</v>
      </c>
      <c r="H5393" s="12">
        <v>146.99862735009535</v>
      </c>
      <c r="I5393" s="13">
        <f>$D$2*tarifas!$D$12/24</f>
        <v>1.4541666666666666</v>
      </c>
      <c r="J5393" s="13" t="e">
        <f>VLOOKUP(E5393&amp;" "&amp;F5393,tarifas!$A$13:$D$20,4,FALSE)*H5393</f>
        <v>#N/A</v>
      </c>
      <c r="K5393" s="13">
        <f>IF(F5393="COD1",tarifas!$D$11*(SUMIFS($H$11:$H$8770,$F$11:$F$8770,"=COD1",$B$11:$B$8770,"="&amp;B5393)/COUNTIFS($F$11:$F$8770,"=COD1",$B$11:$B$8770,"="&amp;B5393))/COUNTIFS($A$11:$A$8770,"="&amp;A5393,$F$11:$F$8770,"=COD1"),0)</f>
        <v>0</v>
      </c>
      <c r="L5393" s="13" t="e">
        <f>(VLOOKUP(F5393,tarifas!$C$7:$D$10,2,FALSE)+tarifas!$D$21)*datos!H5393</f>
        <v>#N/A</v>
      </c>
      <c r="M5393">
        <v>31.78227</v>
      </c>
      <c r="N5393" s="13" t="e">
        <f t="shared" si="764"/>
        <v>#N/A</v>
      </c>
      <c r="O5393">
        <f t="shared" si="765"/>
        <v>31.78227</v>
      </c>
      <c r="P5393" s="12">
        <f t="shared" si="766"/>
        <v>115.21635735009535</v>
      </c>
      <c r="Q5393">
        <f t="shared" si="767"/>
        <v>0</v>
      </c>
      <c r="R5393">
        <f>$D$2*tarifas!$D$12/24</f>
        <v>1.4541666666666666</v>
      </c>
      <c r="S5393" t="e">
        <f>VLOOKUP(E5393&amp;" "&amp;F5393,tarifas!$A$13:$D$20,4,FALSE)*P5393</f>
        <v>#N/A</v>
      </c>
      <c r="T5393">
        <f>IF(F5393="COD1",tarifas!$D$11*(SUMIFS($P$11:$P$8770,$F$11:$F$8770,"=COD1",$B$11:$B$8770,"="&amp;B5393)/COUNTIFS($F$11:$F$8770,"=COD1",$B$11:$B$8770,"="&amp;B5393))/COUNTIFS($A$11:$A$8770,"="&amp;A5393,$F$11:$F$8770,"=COD1"),0)</f>
        <v>0</v>
      </c>
      <c r="U5393" t="e">
        <f>(VLOOKUP(F5393,tarifas!$C$7:$D$10,2,FALSE)+tarifas!$D$21)*datos!P5393</f>
        <v>#N/A</v>
      </c>
      <c r="V5393" t="e">
        <f t="shared" si="768"/>
        <v>#N/A</v>
      </c>
      <c r="W5393">
        <f t="shared" si="769"/>
        <v>0</v>
      </c>
    </row>
    <row r="5394" spans="1:23" x14ac:dyDescent="0.25">
      <c r="A5394">
        <f t="shared" si="762"/>
        <v>222</v>
      </c>
      <c r="B5394">
        <f t="shared" si="763"/>
        <v>8</v>
      </c>
      <c r="C5394" s="1">
        <f t="shared" si="770"/>
        <v>41864.291666653611</v>
      </c>
      <c r="D5394" s="7">
        <v>55.378787878787882</v>
      </c>
      <c r="E5394" s="7"/>
      <c r="G5394">
        <v>44.58</v>
      </c>
      <c r="H5394" s="12">
        <v>194.11986300632111</v>
      </c>
      <c r="I5394" s="13">
        <f>$D$2*tarifas!$D$12/24</f>
        <v>1.4541666666666666</v>
      </c>
      <c r="J5394" s="13" t="e">
        <f>VLOOKUP(E5394&amp;" "&amp;F5394,tarifas!$A$13:$D$20,4,FALSE)*H5394</f>
        <v>#N/A</v>
      </c>
      <c r="K5394" s="13">
        <f>IF(F5394="COD1",tarifas!$D$11*(SUMIFS($H$11:$H$8770,$F$11:$F$8770,"=COD1",$B$11:$B$8770,"="&amp;B5394)/COUNTIFS($F$11:$F$8770,"=COD1",$B$11:$B$8770,"="&amp;B5394))/COUNTIFS($A$11:$A$8770,"="&amp;A5394,$F$11:$F$8770,"=COD1"),0)</f>
        <v>0</v>
      </c>
      <c r="L5394" s="13" t="e">
        <f>(VLOOKUP(F5394,tarifas!$C$7:$D$10,2,FALSE)+tarifas!$D$21)*datos!H5394</f>
        <v>#N/A</v>
      </c>
      <c r="M5394">
        <v>157.29642999999999</v>
      </c>
      <c r="N5394" s="13" t="e">
        <f t="shared" si="764"/>
        <v>#N/A</v>
      </c>
      <c r="O5394">
        <f t="shared" si="765"/>
        <v>157.29642999999999</v>
      </c>
      <c r="P5394" s="12">
        <f t="shared" si="766"/>
        <v>36.823433006321125</v>
      </c>
      <c r="Q5394">
        <f t="shared" si="767"/>
        <v>0</v>
      </c>
      <c r="R5394">
        <f>$D$2*tarifas!$D$12/24</f>
        <v>1.4541666666666666</v>
      </c>
      <c r="S5394" t="e">
        <f>VLOOKUP(E5394&amp;" "&amp;F5394,tarifas!$A$13:$D$20,4,FALSE)*P5394</f>
        <v>#N/A</v>
      </c>
      <c r="T5394">
        <f>IF(F5394="COD1",tarifas!$D$11*(SUMIFS($P$11:$P$8770,$F$11:$F$8770,"=COD1",$B$11:$B$8770,"="&amp;B5394)/COUNTIFS($F$11:$F$8770,"=COD1",$B$11:$B$8770,"="&amp;B5394))/COUNTIFS($A$11:$A$8770,"="&amp;A5394,$F$11:$F$8770,"=COD1"),0)</f>
        <v>0</v>
      </c>
      <c r="U5394" t="e">
        <f>(VLOOKUP(F5394,tarifas!$C$7:$D$10,2,FALSE)+tarifas!$D$21)*datos!P5394</f>
        <v>#N/A</v>
      </c>
      <c r="V5394" t="e">
        <f t="shared" si="768"/>
        <v>#N/A</v>
      </c>
      <c r="W5394">
        <f t="shared" si="769"/>
        <v>0</v>
      </c>
    </row>
    <row r="5395" spans="1:23" x14ac:dyDescent="0.25">
      <c r="A5395">
        <f t="shared" si="762"/>
        <v>222</v>
      </c>
      <c r="B5395">
        <f t="shared" si="763"/>
        <v>8</v>
      </c>
      <c r="C5395" s="1">
        <f t="shared" si="770"/>
        <v>41864.333333320275</v>
      </c>
      <c r="D5395" s="7">
        <v>171.28787878787878</v>
      </c>
      <c r="E5395" s="7"/>
      <c r="G5395">
        <v>45.4</v>
      </c>
      <c r="H5395" s="12">
        <v>290.31918588556925</v>
      </c>
      <c r="I5395" s="13">
        <f>$D$2*tarifas!$D$12/24</f>
        <v>1.4541666666666666</v>
      </c>
      <c r="J5395" s="13" t="e">
        <f>VLOOKUP(E5395&amp;" "&amp;F5395,tarifas!$A$13:$D$20,4,FALSE)*H5395</f>
        <v>#N/A</v>
      </c>
      <c r="K5395" s="13">
        <f>IF(F5395="COD1",tarifas!$D$11*(SUMIFS($H$11:$H$8770,$F$11:$F$8770,"=COD1",$B$11:$B$8770,"="&amp;B5395)/COUNTIFS($F$11:$F$8770,"=COD1",$B$11:$B$8770,"="&amp;B5395))/COUNTIFS($A$11:$A$8770,"="&amp;A5395,$F$11:$F$8770,"=COD1"),0)</f>
        <v>0</v>
      </c>
      <c r="L5395" s="13" t="e">
        <f>(VLOOKUP(F5395,tarifas!$C$7:$D$10,2,FALSE)+tarifas!$D$21)*datos!H5395</f>
        <v>#N/A</v>
      </c>
      <c r="M5395">
        <v>302.45413000000002</v>
      </c>
      <c r="N5395" s="13" t="e">
        <f t="shared" si="764"/>
        <v>#N/A</v>
      </c>
      <c r="O5395">
        <f t="shared" si="765"/>
        <v>290.31918588556925</v>
      </c>
      <c r="P5395" s="12">
        <f t="shared" si="766"/>
        <v>0</v>
      </c>
      <c r="Q5395">
        <f t="shared" si="767"/>
        <v>12.134944114430766</v>
      </c>
      <c r="R5395">
        <f>$D$2*tarifas!$D$12/24</f>
        <v>1.4541666666666666</v>
      </c>
      <c r="S5395" t="e">
        <f>VLOOKUP(E5395&amp;" "&amp;F5395,tarifas!$A$13:$D$20,4,FALSE)*P5395</f>
        <v>#N/A</v>
      </c>
      <c r="T5395">
        <f>IF(F5395="COD1",tarifas!$D$11*(SUMIFS($P$11:$P$8770,$F$11:$F$8770,"=COD1",$B$11:$B$8770,"="&amp;B5395)/COUNTIFS($F$11:$F$8770,"=COD1",$B$11:$B$8770,"="&amp;B5395))/COUNTIFS($A$11:$A$8770,"="&amp;A5395,$F$11:$F$8770,"=COD1"),0)</f>
        <v>0</v>
      </c>
      <c r="U5395" t="e">
        <f>(VLOOKUP(F5395,tarifas!$C$7:$D$10,2,FALSE)+tarifas!$D$21)*datos!P5395</f>
        <v>#N/A</v>
      </c>
      <c r="V5395" t="e">
        <f t="shared" si="768"/>
        <v>#N/A</v>
      </c>
      <c r="W5395">
        <f t="shared" si="769"/>
        <v>0.49583381651564112</v>
      </c>
    </row>
    <row r="5396" spans="1:23" x14ac:dyDescent="0.25">
      <c r="A5396">
        <f t="shared" si="762"/>
        <v>222</v>
      </c>
      <c r="B5396">
        <f t="shared" si="763"/>
        <v>8</v>
      </c>
      <c r="C5396" s="1">
        <f t="shared" si="770"/>
        <v>41864.37499998694</v>
      </c>
      <c r="D5396" s="7">
        <v>226.15151515151513</v>
      </c>
      <c r="E5396" s="7"/>
      <c r="G5396">
        <v>45.4</v>
      </c>
      <c r="H5396" s="12">
        <v>354.13653048313091</v>
      </c>
      <c r="I5396" s="13">
        <f>$D$2*tarifas!$D$12/24</f>
        <v>1.4541666666666666</v>
      </c>
      <c r="J5396" s="13" t="e">
        <f>VLOOKUP(E5396&amp;" "&amp;F5396,tarifas!$A$13:$D$20,4,FALSE)*H5396</f>
        <v>#N/A</v>
      </c>
      <c r="K5396" s="13">
        <f>IF(F5396="COD1",tarifas!$D$11*(SUMIFS($H$11:$H$8770,$F$11:$F$8770,"=COD1",$B$11:$B$8770,"="&amp;B5396)/COUNTIFS($F$11:$F$8770,"=COD1",$B$11:$B$8770,"="&amp;B5396))/COUNTIFS($A$11:$A$8770,"="&amp;A5396,$F$11:$F$8770,"=COD1"),0)</f>
        <v>0</v>
      </c>
      <c r="L5396" s="13" t="e">
        <f>(VLOOKUP(F5396,tarifas!$C$7:$D$10,2,FALSE)+tarifas!$D$21)*datos!H5396</f>
        <v>#N/A</v>
      </c>
      <c r="M5396">
        <v>406.01526000000001</v>
      </c>
      <c r="N5396" s="13" t="e">
        <f t="shared" si="764"/>
        <v>#N/A</v>
      </c>
      <c r="O5396">
        <f t="shared" si="765"/>
        <v>354.13653048313091</v>
      </c>
      <c r="P5396" s="12">
        <f t="shared" si="766"/>
        <v>0</v>
      </c>
      <c r="Q5396">
        <f t="shared" si="767"/>
        <v>51.8787295168691</v>
      </c>
      <c r="R5396">
        <f>$D$2*tarifas!$D$12/24</f>
        <v>1.4541666666666666</v>
      </c>
      <c r="S5396" t="e">
        <f>VLOOKUP(E5396&amp;" "&amp;F5396,tarifas!$A$13:$D$20,4,FALSE)*P5396</f>
        <v>#N/A</v>
      </c>
      <c r="T5396">
        <f>IF(F5396="COD1",tarifas!$D$11*(SUMIFS($P$11:$P$8770,$F$11:$F$8770,"=COD1",$B$11:$B$8770,"="&amp;B5396)/COUNTIFS($F$11:$F$8770,"=COD1",$B$11:$B$8770,"="&amp;B5396))/COUNTIFS($A$11:$A$8770,"="&amp;A5396,$F$11:$F$8770,"=COD1"),0)</f>
        <v>0</v>
      </c>
      <c r="U5396" t="e">
        <f>(VLOOKUP(F5396,tarifas!$C$7:$D$10,2,FALSE)+tarifas!$D$21)*datos!P5396</f>
        <v>#N/A</v>
      </c>
      <c r="V5396" t="e">
        <f t="shared" si="768"/>
        <v>#N/A</v>
      </c>
      <c r="W5396">
        <f t="shared" si="769"/>
        <v>2.1197648880592714</v>
      </c>
    </row>
    <row r="5397" spans="1:23" x14ac:dyDescent="0.25">
      <c r="A5397">
        <f t="shared" si="762"/>
        <v>222</v>
      </c>
      <c r="B5397">
        <f t="shared" si="763"/>
        <v>8</v>
      </c>
      <c r="C5397" s="1">
        <f t="shared" si="770"/>
        <v>41864.416666653604</v>
      </c>
      <c r="D5397" s="7">
        <v>367.30303030303031</v>
      </c>
      <c r="E5397" s="7"/>
      <c r="G5397">
        <v>45.5</v>
      </c>
      <c r="H5397" s="12">
        <v>403.37635214219222</v>
      </c>
      <c r="I5397" s="13">
        <f>$D$2*tarifas!$D$12/24</f>
        <v>1.4541666666666666</v>
      </c>
      <c r="J5397" s="13" t="e">
        <f>VLOOKUP(E5397&amp;" "&amp;F5397,tarifas!$A$13:$D$20,4,FALSE)*H5397</f>
        <v>#N/A</v>
      </c>
      <c r="K5397" s="13">
        <f>IF(F5397="COD1",tarifas!$D$11*(SUMIFS($H$11:$H$8770,$F$11:$F$8770,"=COD1",$B$11:$B$8770,"="&amp;B5397)/COUNTIFS($F$11:$F$8770,"=COD1",$B$11:$B$8770,"="&amp;B5397))/COUNTIFS($A$11:$A$8770,"="&amp;A5397,$F$11:$F$8770,"=COD1"),0)</f>
        <v>0</v>
      </c>
      <c r="L5397" s="13" t="e">
        <f>(VLOOKUP(F5397,tarifas!$C$7:$D$10,2,FALSE)+tarifas!$D$21)*datos!H5397</f>
        <v>#N/A</v>
      </c>
      <c r="M5397">
        <v>366.37534999999997</v>
      </c>
      <c r="N5397" s="13" t="e">
        <f t="shared" si="764"/>
        <v>#N/A</v>
      </c>
      <c r="O5397">
        <f t="shared" si="765"/>
        <v>366.37534999999997</v>
      </c>
      <c r="P5397" s="12">
        <f t="shared" si="766"/>
        <v>37.001002142192249</v>
      </c>
      <c r="Q5397">
        <f t="shared" si="767"/>
        <v>0</v>
      </c>
      <c r="R5397">
        <f>$D$2*tarifas!$D$12/24</f>
        <v>1.4541666666666666</v>
      </c>
      <c r="S5397" t="e">
        <f>VLOOKUP(E5397&amp;" "&amp;F5397,tarifas!$A$13:$D$20,4,FALSE)*P5397</f>
        <v>#N/A</v>
      </c>
      <c r="T5397">
        <f>IF(F5397="COD1",tarifas!$D$11*(SUMIFS($P$11:$P$8770,$F$11:$F$8770,"=COD1",$B$11:$B$8770,"="&amp;B5397)/COUNTIFS($F$11:$F$8770,"=COD1",$B$11:$B$8770,"="&amp;B5397))/COUNTIFS($A$11:$A$8770,"="&amp;A5397,$F$11:$F$8770,"=COD1"),0)</f>
        <v>0</v>
      </c>
      <c r="U5397" t="e">
        <f>(VLOOKUP(F5397,tarifas!$C$7:$D$10,2,FALSE)+tarifas!$D$21)*datos!P5397</f>
        <v>#N/A</v>
      </c>
      <c r="V5397" t="e">
        <f t="shared" si="768"/>
        <v>#N/A</v>
      </c>
      <c r="W5397">
        <f t="shared" si="769"/>
        <v>0</v>
      </c>
    </row>
    <row r="5398" spans="1:23" x14ac:dyDescent="0.25">
      <c r="A5398">
        <f t="shared" si="762"/>
        <v>222</v>
      </c>
      <c r="B5398">
        <f t="shared" si="763"/>
        <v>8</v>
      </c>
      <c r="C5398" s="1">
        <f t="shared" si="770"/>
        <v>41864.458333320268</v>
      </c>
      <c r="D5398" s="7">
        <v>531.63636363636374</v>
      </c>
      <c r="E5398" s="7"/>
      <c r="G5398">
        <v>45.4</v>
      </c>
      <c r="H5398" s="12">
        <v>324.33094114270432</v>
      </c>
      <c r="I5398" s="13">
        <f>$D$2*tarifas!$D$12/24</f>
        <v>1.4541666666666666</v>
      </c>
      <c r="J5398" s="13" t="e">
        <f>VLOOKUP(E5398&amp;" "&amp;F5398,tarifas!$A$13:$D$20,4,FALSE)*H5398</f>
        <v>#N/A</v>
      </c>
      <c r="K5398" s="13">
        <f>IF(F5398="COD1",tarifas!$D$11*(SUMIFS($H$11:$H$8770,$F$11:$F$8770,"=COD1",$B$11:$B$8770,"="&amp;B5398)/COUNTIFS($F$11:$F$8770,"=COD1",$B$11:$B$8770,"="&amp;B5398))/COUNTIFS($A$11:$A$8770,"="&amp;A5398,$F$11:$F$8770,"=COD1"),0)</f>
        <v>0</v>
      </c>
      <c r="L5398" s="13" t="e">
        <f>(VLOOKUP(F5398,tarifas!$C$7:$D$10,2,FALSE)+tarifas!$D$21)*datos!H5398</f>
        <v>#N/A</v>
      </c>
      <c r="M5398">
        <v>420.70112</v>
      </c>
      <c r="N5398" s="13" t="e">
        <f t="shared" si="764"/>
        <v>#N/A</v>
      </c>
      <c r="O5398">
        <f t="shared" si="765"/>
        <v>324.33094114270432</v>
      </c>
      <c r="P5398" s="12">
        <f t="shared" si="766"/>
        <v>0</v>
      </c>
      <c r="Q5398">
        <f t="shared" si="767"/>
        <v>96.370178857295684</v>
      </c>
      <c r="R5398">
        <f>$D$2*tarifas!$D$12/24</f>
        <v>1.4541666666666666</v>
      </c>
      <c r="S5398" t="e">
        <f>VLOOKUP(E5398&amp;" "&amp;F5398,tarifas!$A$13:$D$20,4,FALSE)*P5398</f>
        <v>#N/A</v>
      </c>
      <c r="T5398">
        <f>IF(F5398="COD1",tarifas!$D$11*(SUMIFS($P$11:$P$8770,$F$11:$F$8770,"=COD1",$B$11:$B$8770,"="&amp;B5398)/COUNTIFS($F$11:$F$8770,"=COD1",$B$11:$B$8770,"="&amp;B5398))/COUNTIFS($A$11:$A$8770,"="&amp;A5398,$F$11:$F$8770,"=COD1"),0)</f>
        <v>0</v>
      </c>
      <c r="U5398" t="e">
        <f>(VLOOKUP(F5398,tarifas!$C$7:$D$10,2,FALSE)+tarifas!$D$21)*datos!P5398</f>
        <v>#N/A</v>
      </c>
      <c r="V5398" t="e">
        <f t="shared" si="768"/>
        <v>#N/A</v>
      </c>
      <c r="W5398">
        <f t="shared" si="769"/>
        <v>3.9376855081091016</v>
      </c>
    </row>
    <row r="5399" spans="1:23" x14ac:dyDescent="0.25">
      <c r="A5399">
        <f t="shared" si="762"/>
        <v>222</v>
      </c>
      <c r="B5399">
        <f t="shared" si="763"/>
        <v>8</v>
      </c>
      <c r="C5399" s="1">
        <f t="shared" si="770"/>
        <v>41864.499999986932</v>
      </c>
      <c r="D5399" s="7">
        <v>721.72727272727275</v>
      </c>
      <c r="E5399" s="7"/>
      <c r="G5399">
        <v>49.2</v>
      </c>
      <c r="H5399" s="12">
        <v>279.26780989673216</v>
      </c>
      <c r="I5399" s="13">
        <f>$D$2*tarifas!$D$12/24</f>
        <v>1.4541666666666666</v>
      </c>
      <c r="J5399" s="13" t="e">
        <f>VLOOKUP(E5399&amp;" "&amp;F5399,tarifas!$A$13:$D$20,4,FALSE)*H5399</f>
        <v>#N/A</v>
      </c>
      <c r="K5399" s="13">
        <f>IF(F5399="COD1",tarifas!$D$11*(SUMIFS($H$11:$H$8770,$F$11:$F$8770,"=COD1",$B$11:$B$8770,"="&amp;B5399)/COUNTIFS($F$11:$F$8770,"=COD1",$B$11:$B$8770,"="&amp;B5399))/COUNTIFS($A$11:$A$8770,"="&amp;A5399,$F$11:$F$8770,"=COD1"),0)</f>
        <v>0</v>
      </c>
      <c r="L5399" s="13" t="e">
        <f>(VLOOKUP(F5399,tarifas!$C$7:$D$10,2,FALSE)+tarifas!$D$21)*datos!H5399</f>
        <v>#N/A</v>
      </c>
      <c r="M5399">
        <v>520.31260999999995</v>
      </c>
      <c r="N5399" s="13" t="e">
        <f t="shared" si="764"/>
        <v>#N/A</v>
      </c>
      <c r="O5399">
        <f t="shared" si="765"/>
        <v>279.26780989673216</v>
      </c>
      <c r="P5399" s="12">
        <f t="shared" si="766"/>
        <v>0</v>
      </c>
      <c r="Q5399">
        <f t="shared" si="767"/>
        <v>241.04480010326779</v>
      </c>
      <c r="R5399">
        <f>$D$2*tarifas!$D$12/24</f>
        <v>1.4541666666666666</v>
      </c>
      <c r="S5399" t="e">
        <f>VLOOKUP(E5399&amp;" "&amp;F5399,tarifas!$A$13:$D$20,4,FALSE)*P5399</f>
        <v>#N/A</v>
      </c>
      <c r="T5399">
        <f>IF(F5399="COD1",tarifas!$D$11*(SUMIFS($P$11:$P$8770,$F$11:$F$8770,"=COD1",$B$11:$B$8770,"="&amp;B5399)/COUNTIFS($F$11:$F$8770,"=COD1",$B$11:$B$8770,"="&amp;B5399))/COUNTIFS($A$11:$A$8770,"="&amp;A5399,$F$11:$F$8770,"=COD1"),0)</f>
        <v>0</v>
      </c>
      <c r="U5399" t="e">
        <f>(VLOOKUP(F5399,tarifas!$C$7:$D$10,2,FALSE)+tarifas!$D$21)*datos!P5399</f>
        <v>#N/A</v>
      </c>
      <c r="V5399" t="e">
        <f t="shared" si="768"/>
        <v>#N/A</v>
      </c>
      <c r="W5399">
        <f t="shared" si="769"/>
        <v>10.673463748572697</v>
      </c>
    </row>
    <row r="5400" spans="1:23" x14ac:dyDescent="0.25">
      <c r="A5400">
        <f t="shared" si="762"/>
        <v>222</v>
      </c>
      <c r="B5400">
        <f t="shared" si="763"/>
        <v>8</v>
      </c>
      <c r="C5400" s="1">
        <f t="shared" si="770"/>
        <v>41864.541666653597</v>
      </c>
      <c r="D5400" s="7">
        <v>686.9545454545455</v>
      </c>
      <c r="E5400" s="7"/>
      <c r="G5400">
        <v>46</v>
      </c>
      <c r="H5400" s="12">
        <v>361.29758661224281</v>
      </c>
      <c r="I5400" s="13">
        <f>$D$2*tarifas!$D$12/24</f>
        <v>1.4541666666666666</v>
      </c>
      <c r="J5400" s="13" t="e">
        <f>VLOOKUP(E5400&amp;" "&amp;F5400,tarifas!$A$13:$D$20,4,FALSE)*H5400</f>
        <v>#N/A</v>
      </c>
      <c r="K5400" s="13">
        <f>IF(F5400="COD1",tarifas!$D$11*(SUMIFS($H$11:$H$8770,$F$11:$F$8770,"=COD1",$B$11:$B$8770,"="&amp;B5400)/COUNTIFS($F$11:$F$8770,"=COD1",$B$11:$B$8770,"="&amp;B5400))/COUNTIFS($A$11:$A$8770,"="&amp;A5400,$F$11:$F$8770,"=COD1"),0)</f>
        <v>0</v>
      </c>
      <c r="L5400" s="13" t="e">
        <f>(VLOOKUP(F5400,tarifas!$C$7:$D$10,2,FALSE)+tarifas!$D$21)*datos!H5400</f>
        <v>#N/A</v>
      </c>
      <c r="M5400">
        <v>378.79485</v>
      </c>
      <c r="N5400" s="13" t="e">
        <f t="shared" si="764"/>
        <v>#N/A</v>
      </c>
      <c r="O5400">
        <f t="shared" si="765"/>
        <v>361.29758661224281</v>
      </c>
      <c r="P5400" s="12">
        <f t="shared" si="766"/>
        <v>0</v>
      </c>
      <c r="Q5400">
        <f t="shared" si="767"/>
        <v>17.497263387757187</v>
      </c>
      <c r="R5400">
        <f>$D$2*tarifas!$D$12/24</f>
        <v>1.4541666666666666</v>
      </c>
      <c r="S5400" t="e">
        <f>VLOOKUP(E5400&amp;" "&amp;F5400,tarifas!$A$13:$D$20,4,FALSE)*P5400</f>
        <v>#N/A</v>
      </c>
      <c r="T5400">
        <f>IF(F5400="COD1",tarifas!$D$11*(SUMIFS($P$11:$P$8770,$F$11:$F$8770,"=COD1",$B$11:$B$8770,"="&amp;B5400)/COUNTIFS($F$11:$F$8770,"=COD1",$B$11:$B$8770,"="&amp;B5400))/COUNTIFS($A$11:$A$8770,"="&amp;A5400,$F$11:$F$8770,"=COD1"),0)</f>
        <v>0</v>
      </c>
      <c r="U5400" t="e">
        <f>(VLOOKUP(F5400,tarifas!$C$7:$D$10,2,FALSE)+tarifas!$D$21)*datos!P5400</f>
        <v>#N/A</v>
      </c>
      <c r="V5400" t="e">
        <f t="shared" si="768"/>
        <v>#N/A</v>
      </c>
      <c r="W5400">
        <f t="shared" si="769"/>
        <v>0.72438670425314755</v>
      </c>
    </row>
    <row r="5401" spans="1:23" x14ac:dyDescent="0.25">
      <c r="A5401">
        <f t="shared" si="762"/>
        <v>222</v>
      </c>
      <c r="B5401">
        <f t="shared" si="763"/>
        <v>8</v>
      </c>
      <c r="C5401" s="1">
        <f t="shared" si="770"/>
        <v>41864.583333320261</v>
      </c>
      <c r="D5401" s="7">
        <v>701.63636363636374</v>
      </c>
      <c r="E5401" s="7"/>
      <c r="G5401">
        <v>45.4</v>
      </c>
      <c r="H5401" s="12">
        <v>383.1531373459224</v>
      </c>
      <c r="I5401" s="13">
        <f>$D$2*tarifas!$D$12/24</f>
        <v>1.4541666666666666</v>
      </c>
      <c r="J5401" s="13" t="e">
        <f>VLOOKUP(E5401&amp;" "&amp;F5401,tarifas!$A$13:$D$20,4,FALSE)*H5401</f>
        <v>#N/A</v>
      </c>
      <c r="K5401" s="13">
        <f>IF(F5401="COD1",tarifas!$D$11*(SUMIFS($H$11:$H$8770,$F$11:$F$8770,"=COD1",$B$11:$B$8770,"="&amp;B5401)/COUNTIFS($F$11:$F$8770,"=COD1",$B$11:$B$8770,"="&amp;B5401))/COUNTIFS($A$11:$A$8770,"="&amp;A5401,$F$11:$F$8770,"=COD1"),0)</f>
        <v>0</v>
      </c>
      <c r="L5401" s="13" t="e">
        <f>(VLOOKUP(F5401,tarifas!$C$7:$D$10,2,FALSE)+tarifas!$D$21)*datos!H5401</f>
        <v>#N/A</v>
      </c>
      <c r="M5401">
        <v>382.25033000000002</v>
      </c>
      <c r="N5401" s="13" t="e">
        <f t="shared" si="764"/>
        <v>#N/A</v>
      </c>
      <c r="O5401">
        <f t="shared" si="765"/>
        <v>382.25033000000002</v>
      </c>
      <c r="P5401" s="12">
        <f t="shared" si="766"/>
        <v>0.90280734592238332</v>
      </c>
      <c r="Q5401">
        <f t="shared" si="767"/>
        <v>0</v>
      </c>
      <c r="R5401">
        <f>$D$2*tarifas!$D$12/24</f>
        <v>1.4541666666666666</v>
      </c>
      <c r="S5401" t="e">
        <f>VLOOKUP(E5401&amp;" "&amp;F5401,tarifas!$A$13:$D$20,4,FALSE)*P5401</f>
        <v>#N/A</v>
      </c>
      <c r="T5401">
        <f>IF(F5401="COD1",tarifas!$D$11*(SUMIFS($P$11:$P$8770,$F$11:$F$8770,"=COD1",$B$11:$B$8770,"="&amp;B5401)/COUNTIFS($F$11:$F$8770,"=COD1",$B$11:$B$8770,"="&amp;B5401))/COUNTIFS($A$11:$A$8770,"="&amp;A5401,$F$11:$F$8770,"=COD1"),0)</f>
        <v>0</v>
      </c>
      <c r="U5401" t="e">
        <f>(VLOOKUP(F5401,tarifas!$C$7:$D$10,2,FALSE)+tarifas!$D$21)*datos!P5401</f>
        <v>#N/A</v>
      </c>
      <c r="V5401" t="e">
        <f t="shared" si="768"/>
        <v>#N/A</v>
      </c>
      <c r="W5401">
        <f t="shared" si="769"/>
        <v>0</v>
      </c>
    </row>
    <row r="5402" spans="1:23" x14ac:dyDescent="0.25">
      <c r="A5402">
        <f t="shared" si="762"/>
        <v>222</v>
      </c>
      <c r="B5402">
        <f t="shared" si="763"/>
        <v>8</v>
      </c>
      <c r="C5402" s="1">
        <f t="shared" si="770"/>
        <v>41864.624999986925</v>
      </c>
      <c r="D5402" s="7">
        <v>642.90909090909088</v>
      </c>
      <c r="E5402" s="7"/>
      <c r="G5402">
        <v>44.95</v>
      </c>
      <c r="H5402" s="12">
        <v>409.09358806378589</v>
      </c>
      <c r="I5402" s="13">
        <f>$D$2*tarifas!$D$12/24</f>
        <v>1.4541666666666666</v>
      </c>
      <c r="J5402" s="13" t="e">
        <f>VLOOKUP(E5402&amp;" "&amp;F5402,tarifas!$A$13:$D$20,4,FALSE)*H5402</f>
        <v>#N/A</v>
      </c>
      <c r="K5402" s="13">
        <f>IF(F5402="COD1",tarifas!$D$11*(SUMIFS($H$11:$H$8770,$F$11:$F$8770,"=COD1",$B$11:$B$8770,"="&amp;B5402)/COUNTIFS($F$11:$F$8770,"=COD1",$B$11:$B$8770,"="&amp;B5402))/COUNTIFS($A$11:$A$8770,"="&amp;A5402,$F$11:$F$8770,"=COD1"),0)</f>
        <v>0</v>
      </c>
      <c r="L5402" s="13" t="e">
        <f>(VLOOKUP(F5402,tarifas!$C$7:$D$10,2,FALSE)+tarifas!$D$21)*datos!H5402</f>
        <v>#N/A</v>
      </c>
      <c r="M5402">
        <v>317.17255</v>
      </c>
      <c r="N5402" s="13" t="e">
        <f t="shared" si="764"/>
        <v>#N/A</v>
      </c>
      <c r="O5402">
        <f t="shared" si="765"/>
        <v>317.17255</v>
      </c>
      <c r="P5402" s="12">
        <f t="shared" si="766"/>
        <v>91.921038063785886</v>
      </c>
      <c r="Q5402">
        <f t="shared" si="767"/>
        <v>0</v>
      </c>
      <c r="R5402">
        <f>$D$2*tarifas!$D$12/24</f>
        <v>1.4541666666666666</v>
      </c>
      <c r="S5402" t="e">
        <f>VLOOKUP(E5402&amp;" "&amp;F5402,tarifas!$A$13:$D$20,4,FALSE)*P5402</f>
        <v>#N/A</v>
      </c>
      <c r="T5402">
        <f>IF(F5402="COD1",tarifas!$D$11*(SUMIFS($P$11:$P$8770,$F$11:$F$8770,"=COD1",$B$11:$B$8770,"="&amp;B5402)/COUNTIFS($F$11:$F$8770,"=COD1",$B$11:$B$8770,"="&amp;B5402))/COUNTIFS($A$11:$A$8770,"="&amp;A5402,$F$11:$F$8770,"=COD1"),0)</f>
        <v>0</v>
      </c>
      <c r="U5402" t="e">
        <f>(VLOOKUP(F5402,tarifas!$C$7:$D$10,2,FALSE)+tarifas!$D$21)*datos!P5402</f>
        <v>#N/A</v>
      </c>
      <c r="V5402" t="e">
        <f t="shared" si="768"/>
        <v>#N/A</v>
      </c>
      <c r="W5402">
        <f t="shared" si="769"/>
        <v>0</v>
      </c>
    </row>
    <row r="5403" spans="1:23" x14ac:dyDescent="0.25">
      <c r="A5403">
        <f t="shared" si="762"/>
        <v>222</v>
      </c>
      <c r="B5403">
        <f t="shared" si="763"/>
        <v>8</v>
      </c>
      <c r="C5403" s="1">
        <f t="shared" si="770"/>
        <v>41864.666666653589</v>
      </c>
      <c r="D5403" s="7">
        <v>537.0454545454545</v>
      </c>
      <c r="E5403" s="7"/>
      <c r="G5403">
        <v>45.4</v>
      </c>
      <c r="H5403" s="12">
        <v>349.55484344939458</v>
      </c>
      <c r="I5403" s="13">
        <f>$D$2*tarifas!$D$12/24</f>
        <v>1.4541666666666666</v>
      </c>
      <c r="J5403" s="13" t="e">
        <f>VLOOKUP(E5403&amp;" "&amp;F5403,tarifas!$A$13:$D$20,4,FALSE)*H5403</f>
        <v>#N/A</v>
      </c>
      <c r="K5403" s="13">
        <f>IF(F5403="COD1",tarifas!$D$11*(SUMIFS($H$11:$H$8770,$F$11:$F$8770,"=COD1",$B$11:$B$8770,"="&amp;B5403)/COUNTIFS($F$11:$F$8770,"=COD1",$B$11:$B$8770,"="&amp;B5403))/COUNTIFS($A$11:$A$8770,"="&amp;A5403,$F$11:$F$8770,"=COD1"),0)</f>
        <v>0</v>
      </c>
      <c r="L5403" s="13" t="e">
        <f>(VLOOKUP(F5403,tarifas!$C$7:$D$10,2,FALSE)+tarifas!$D$21)*datos!H5403</f>
        <v>#N/A</v>
      </c>
      <c r="M5403">
        <v>184.40035</v>
      </c>
      <c r="N5403" s="13" t="e">
        <f t="shared" si="764"/>
        <v>#N/A</v>
      </c>
      <c r="O5403">
        <f t="shared" si="765"/>
        <v>184.40035</v>
      </c>
      <c r="P5403" s="12">
        <f t="shared" si="766"/>
        <v>165.15449344939458</v>
      </c>
      <c r="Q5403">
        <f t="shared" si="767"/>
        <v>0</v>
      </c>
      <c r="R5403">
        <f>$D$2*tarifas!$D$12/24</f>
        <v>1.4541666666666666</v>
      </c>
      <c r="S5403" t="e">
        <f>VLOOKUP(E5403&amp;" "&amp;F5403,tarifas!$A$13:$D$20,4,FALSE)*P5403</f>
        <v>#N/A</v>
      </c>
      <c r="T5403">
        <f>IF(F5403="COD1",tarifas!$D$11*(SUMIFS($P$11:$P$8770,$F$11:$F$8770,"=COD1",$B$11:$B$8770,"="&amp;B5403)/COUNTIFS($F$11:$F$8770,"=COD1",$B$11:$B$8770,"="&amp;B5403))/COUNTIFS($A$11:$A$8770,"="&amp;A5403,$F$11:$F$8770,"=COD1"),0)</f>
        <v>0</v>
      </c>
      <c r="U5403" t="e">
        <f>(VLOOKUP(F5403,tarifas!$C$7:$D$10,2,FALSE)+tarifas!$D$21)*datos!P5403</f>
        <v>#N/A</v>
      </c>
      <c r="V5403" t="e">
        <f t="shared" si="768"/>
        <v>#N/A</v>
      </c>
      <c r="W5403">
        <f t="shared" si="769"/>
        <v>0</v>
      </c>
    </row>
    <row r="5404" spans="1:23" x14ac:dyDescent="0.25">
      <c r="A5404">
        <f t="shared" si="762"/>
        <v>222</v>
      </c>
      <c r="B5404">
        <f t="shared" si="763"/>
        <v>8</v>
      </c>
      <c r="C5404" s="1">
        <f t="shared" si="770"/>
        <v>41864.708333320254</v>
      </c>
      <c r="D5404" s="7">
        <v>373.22727272727275</v>
      </c>
      <c r="E5404" s="7"/>
      <c r="G5404">
        <v>45.4</v>
      </c>
      <c r="H5404" s="12">
        <v>280.54960226462816</v>
      </c>
      <c r="I5404" s="13">
        <f>$D$2*tarifas!$D$12/24</f>
        <v>1.4541666666666666</v>
      </c>
      <c r="J5404" s="13" t="e">
        <f>VLOOKUP(E5404&amp;" "&amp;F5404,tarifas!$A$13:$D$20,4,FALSE)*H5404</f>
        <v>#N/A</v>
      </c>
      <c r="K5404" s="13">
        <f>IF(F5404="COD1",tarifas!$D$11*(SUMIFS($H$11:$H$8770,$F$11:$F$8770,"=COD1",$B$11:$B$8770,"="&amp;B5404)/COUNTIFS($F$11:$F$8770,"=COD1",$B$11:$B$8770,"="&amp;B5404))/COUNTIFS($A$11:$A$8770,"="&amp;A5404,$F$11:$F$8770,"=COD1"),0)</f>
        <v>0</v>
      </c>
      <c r="L5404" s="13" t="e">
        <f>(VLOOKUP(F5404,tarifas!$C$7:$D$10,2,FALSE)+tarifas!$D$21)*datos!H5404</f>
        <v>#N/A</v>
      </c>
      <c r="M5404">
        <v>79.52188000000001</v>
      </c>
      <c r="N5404" s="13" t="e">
        <f t="shared" si="764"/>
        <v>#N/A</v>
      </c>
      <c r="O5404">
        <f t="shared" si="765"/>
        <v>79.52188000000001</v>
      </c>
      <c r="P5404" s="12">
        <f t="shared" si="766"/>
        <v>201.02772226462815</v>
      </c>
      <c r="Q5404">
        <f t="shared" si="767"/>
        <v>0</v>
      </c>
      <c r="R5404">
        <f>$D$2*tarifas!$D$12/24</f>
        <v>1.4541666666666666</v>
      </c>
      <c r="S5404" t="e">
        <f>VLOOKUP(E5404&amp;" "&amp;F5404,tarifas!$A$13:$D$20,4,FALSE)*P5404</f>
        <v>#N/A</v>
      </c>
      <c r="T5404">
        <f>IF(F5404="COD1",tarifas!$D$11*(SUMIFS($P$11:$P$8770,$F$11:$F$8770,"=COD1",$B$11:$B$8770,"="&amp;B5404)/COUNTIFS($F$11:$F$8770,"=COD1",$B$11:$B$8770,"="&amp;B5404))/COUNTIFS($A$11:$A$8770,"="&amp;A5404,$F$11:$F$8770,"=COD1"),0)</f>
        <v>0</v>
      </c>
      <c r="U5404" t="e">
        <f>(VLOOKUP(F5404,tarifas!$C$7:$D$10,2,FALSE)+tarifas!$D$21)*datos!P5404</f>
        <v>#N/A</v>
      </c>
      <c r="V5404" t="e">
        <f t="shared" si="768"/>
        <v>#N/A</v>
      </c>
      <c r="W5404">
        <f t="shared" si="769"/>
        <v>0</v>
      </c>
    </row>
    <row r="5405" spans="1:23" x14ac:dyDescent="0.25">
      <c r="A5405">
        <f t="shared" si="762"/>
        <v>222</v>
      </c>
      <c r="B5405">
        <f t="shared" si="763"/>
        <v>8</v>
      </c>
      <c r="C5405" s="1">
        <f t="shared" si="770"/>
        <v>41864.749999986918</v>
      </c>
      <c r="D5405" s="7">
        <v>213.01515151515153</v>
      </c>
      <c r="E5405" s="7"/>
      <c r="G5405">
        <v>45.4</v>
      </c>
      <c r="H5405" s="12">
        <v>212.51620905992428</v>
      </c>
      <c r="I5405" s="13">
        <f>$D$2*tarifas!$D$12/24</f>
        <v>1.4541666666666666</v>
      </c>
      <c r="J5405" s="13" t="e">
        <f>VLOOKUP(E5405&amp;" "&amp;F5405,tarifas!$A$13:$D$20,4,FALSE)*H5405</f>
        <v>#N/A</v>
      </c>
      <c r="K5405" s="13">
        <f>IF(F5405="COD1",tarifas!$D$11*(SUMIFS($H$11:$H$8770,$F$11:$F$8770,"=COD1",$B$11:$B$8770,"="&amp;B5405)/COUNTIFS($F$11:$F$8770,"=COD1",$B$11:$B$8770,"="&amp;B5405))/COUNTIFS($A$11:$A$8770,"="&amp;A5405,$F$11:$F$8770,"=COD1"),0)</f>
        <v>0</v>
      </c>
      <c r="L5405" s="13" t="e">
        <f>(VLOOKUP(F5405,tarifas!$C$7:$D$10,2,FALSE)+tarifas!$D$21)*datos!H5405</f>
        <v>#N/A</v>
      </c>
      <c r="M5405">
        <v>5.1690800000000001</v>
      </c>
      <c r="N5405" s="13" t="e">
        <f t="shared" si="764"/>
        <v>#N/A</v>
      </c>
      <c r="O5405">
        <f t="shared" si="765"/>
        <v>5.1690800000000001</v>
      </c>
      <c r="P5405" s="12">
        <f t="shared" si="766"/>
        <v>207.34712905992427</v>
      </c>
      <c r="Q5405">
        <f t="shared" si="767"/>
        <v>0</v>
      </c>
      <c r="R5405">
        <f>$D$2*tarifas!$D$12/24</f>
        <v>1.4541666666666666</v>
      </c>
      <c r="S5405" t="e">
        <f>VLOOKUP(E5405&amp;" "&amp;F5405,tarifas!$A$13:$D$20,4,FALSE)*P5405</f>
        <v>#N/A</v>
      </c>
      <c r="T5405">
        <f>IF(F5405="COD1",tarifas!$D$11*(SUMIFS($P$11:$P$8770,$F$11:$F$8770,"=COD1",$B$11:$B$8770,"="&amp;B5405)/COUNTIFS($F$11:$F$8770,"=COD1",$B$11:$B$8770,"="&amp;B5405))/COUNTIFS($A$11:$A$8770,"="&amp;A5405,$F$11:$F$8770,"=COD1"),0)</f>
        <v>0</v>
      </c>
      <c r="U5405" t="e">
        <f>(VLOOKUP(F5405,tarifas!$C$7:$D$10,2,FALSE)+tarifas!$D$21)*datos!P5405</f>
        <v>#N/A</v>
      </c>
      <c r="V5405" t="e">
        <f t="shared" si="768"/>
        <v>#N/A</v>
      </c>
      <c r="W5405">
        <f t="shared" si="769"/>
        <v>0</v>
      </c>
    </row>
    <row r="5406" spans="1:23" x14ac:dyDescent="0.25">
      <c r="A5406">
        <f t="shared" si="762"/>
        <v>222</v>
      </c>
      <c r="B5406">
        <f t="shared" si="763"/>
        <v>8</v>
      </c>
      <c r="C5406" s="1">
        <f t="shared" si="770"/>
        <v>41864.791666653582</v>
      </c>
      <c r="D5406" s="7">
        <v>37.86363636363636</v>
      </c>
      <c r="E5406" s="7"/>
      <c r="G5406">
        <v>47</v>
      </c>
      <c r="H5406" s="12">
        <v>166.78477835883311</v>
      </c>
      <c r="I5406" s="13">
        <f>$D$2*tarifas!$D$12/24</f>
        <v>1.4541666666666666</v>
      </c>
      <c r="J5406" s="13" t="e">
        <f>VLOOKUP(E5406&amp;" "&amp;F5406,tarifas!$A$13:$D$20,4,FALSE)*H5406</f>
        <v>#N/A</v>
      </c>
      <c r="K5406" s="13">
        <f>IF(F5406="COD1",tarifas!$D$11*(SUMIFS($H$11:$H$8770,$F$11:$F$8770,"=COD1",$B$11:$B$8770,"="&amp;B5406)/COUNTIFS($F$11:$F$8770,"=COD1",$B$11:$B$8770,"="&amp;B5406))/COUNTIFS($A$11:$A$8770,"="&amp;A5406,$F$11:$F$8770,"=COD1"),0)</f>
        <v>0</v>
      </c>
      <c r="L5406" s="13" t="e">
        <f>(VLOOKUP(F5406,tarifas!$C$7:$D$10,2,FALSE)+tarifas!$D$21)*datos!H5406</f>
        <v>#N/A</v>
      </c>
      <c r="M5406">
        <v>0</v>
      </c>
      <c r="N5406" s="13" t="e">
        <f t="shared" si="764"/>
        <v>#N/A</v>
      </c>
      <c r="O5406">
        <f t="shared" si="765"/>
        <v>0</v>
      </c>
      <c r="P5406" s="12">
        <f t="shared" si="766"/>
        <v>166.78477835883311</v>
      </c>
      <c r="Q5406">
        <f t="shared" si="767"/>
        <v>0</v>
      </c>
      <c r="R5406">
        <f>$D$2*tarifas!$D$12/24</f>
        <v>1.4541666666666666</v>
      </c>
      <c r="S5406" t="e">
        <f>VLOOKUP(E5406&amp;" "&amp;F5406,tarifas!$A$13:$D$20,4,FALSE)*P5406</f>
        <v>#N/A</v>
      </c>
      <c r="T5406">
        <f>IF(F5406="COD1",tarifas!$D$11*(SUMIFS($P$11:$P$8770,$F$11:$F$8770,"=COD1",$B$11:$B$8770,"="&amp;B5406)/COUNTIFS($F$11:$F$8770,"=COD1",$B$11:$B$8770,"="&amp;B5406))/COUNTIFS($A$11:$A$8770,"="&amp;A5406,$F$11:$F$8770,"=COD1"),0)</f>
        <v>0</v>
      </c>
      <c r="U5406" t="e">
        <f>(VLOOKUP(F5406,tarifas!$C$7:$D$10,2,FALSE)+tarifas!$D$21)*datos!P5406</f>
        <v>#N/A</v>
      </c>
      <c r="V5406" t="e">
        <f t="shared" si="768"/>
        <v>#N/A</v>
      </c>
      <c r="W5406">
        <f t="shared" si="769"/>
        <v>0</v>
      </c>
    </row>
    <row r="5407" spans="1:23" x14ac:dyDescent="0.25">
      <c r="A5407">
        <f t="shared" si="762"/>
        <v>222</v>
      </c>
      <c r="B5407">
        <f t="shared" si="763"/>
        <v>8</v>
      </c>
      <c r="C5407" s="1">
        <f t="shared" si="770"/>
        <v>41864.833333320246</v>
      </c>
      <c r="D5407" s="7">
        <v>0</v>
      </c>
      <c r="E5407" s="7"/>
      <c r="G5407">
        <v>55.76</v>
      </c>
      <c r="H5407" s="12">
        <v>151.68126900773183</v>
      </c>
      <c r="I5407" s="13">
        <f>$D$2*tarifas!$D$12/24</f>
        <v>1.4541666666666666</v>
      </c>
      <c r="J5407" s="13" t="e">
        <f>VLOOKUP(E5407&amp;" "&amp;F5407,tarifas!$A$13:$D$20,4,FALSE)*H5407</f>
        <v>#N/A</v>
      </c>
      <c r="K5407" s="13">
        <f>IF(F5407="COD1",tarifas!$D$11*(SUMIFS($H$11:$H$8770,$F$11:$F$8770,"=COD1",$B$11:$B$8770,"="&amp;B5407)/COUNTIFS($F$11:$F$8770,"=COD1",$B$11:$B$8770,"="&amp;B5407))/COUNTIFS($A$11:$A$8770,"="&amp;A5407,$F$11:$F$8770,"=COD1"),0)</f>
        <v>0</v>
      </c>
      <c r="L5407" s="13" t="e">
        <f>(VLOOKUP(F5407,tarifas!$C$7:$D$10,2,FALSE)+tarifas!$D$21)*datos!H5407</f>
        <v>#N/A</v>
      </c>
      <c r="M5407">
        <v>0</v>
      </c>
      <c r="N5407" s="13" t="e">
        <f t="shared" si="764"/>
        <v>#N/A</v>
      </c>
      <c r="O5407">
        <f t="shared" si="765"/>
        <v>0</v>
      </c>
      <c r="P5407" s="12">
        <f t="shared" si="766"/>
        <v>151.68126900773183</v>
      </c>
      <c r="Q5407">
        <f t="shared" si="767"/>
        <v>0</v>
      </c>
      <c r="R5407">
        <f>$D$2*tarifas!$D$12/24</f>
        <v>1.4541666666666666</v>
      </c>
      <c r="S5407" t="e">
        <f>VLOOKUP(E5407&amp;" "&amp;F5407,tarifas!$A$13:$D$20,4,FALSE)*P5407</f>
        <v>#N/A</v>
      </c>
      <c r="T5407">
        <f>IF(F5407="COD1",tarifas!$D$11*(SUMIFS($P$11:$P$8770,$F$11:$F$8770,"=COD1",$B$11:$B$8770,"="&amp;B5407)/COUNTIFS($F$11:$F$8770,"=COD1",$B$11:$B$8770,"="&amp;B5407))/COUNTIFS($A$11:$A$8770,"="&amp;A5407,$F$11:$F$8770,"=COD1"),0)</f>
        <v>0</v>
      </c>
      <c r="U5407" t="e">
        <f>(VLOOKUP(F5407,tarifas!$C$7:$D$10,2,FALSE)+tarifas!$D$21)*datos!P5407</f>
        <v>#N/A</v>
      </c>
      <c r="V5407" t="e">
        <f t="shared" si="768"/>
        <v>#N/A</v>
      </c>
      <c r="W5407">
        <f t="shared" si="769"/>
        <v>0</v>
      </c>
    </row>
    <row r="5408" spans="1:23" x14ac:dyDescent="0.25">
      <c r="A5408">
        <f t="shared" si="762"/>
        <v>222</v>
      </c>
      <c r="B5408">
        <f t="shared" si="763"/>
        <v>8</v>
      </c>
      <c r="C5408" s="1">
        <f t="shared" si="770"/>
        <v>41864.874999986911</v>
      </c>
      <c r="D5408" s="7">
        <v>0</v>
      </c>
      <c r="E5408" s="7"/>
      <c r="G5408">
        <v>55.76</v>
      </c>
      <c r="H5408" s="12">
        <v>147.0173287077161</v>
      </c>
      <c r="I5408" s="13">
        <f>$D$2*tarifas!$D$12/24</f>
        <v>1.4541666666666666</v>
      </c>
      <c r="J5408" s="13" t="e">
        <f>VLOOKUP(E5408&amp;" "&amp;F5408,tarifas!$A$13:$D$20,4,FALSE)*H5408</f>
        <v>#N/A</v>
      </c>
      <c r="K5408" s="13">
        <f>IF(F5408="COD1",tarifas!$D$11*(SUMIFS($H$11:$H$8770,$F$11:$F$8770,"=COD1",$B$11:$B$8770,"="&amp;B5408)/COUNTIFS($F$11:$F$8770,"=COD1",$B$11:$B$8770,"="&amp;B5408))/COUNTIFS($A$11:$A$8770,"="&amp;A5408,$F$11:$F$8770,"=COD1"),0)</f>
        <v>0</v>
      </c>
      <c r="L5408" s="13" t="e">
        <f>(VLOOKUP(F5408,tarifas!$C$7:$D$10,2,FALSE)+tarifas!$D$21)*datos!H5408</f>
        <v>#N/A</v>
      </c>
      <c r="M5408">
        <v>0</v>
      </c>
      <c r="N5408" s="13" t="e">
        <f t="shared" si="764"/>
        <v>#N/A</v>
      </c>
      <c r="O5408">
        <f t="shared" si="765"/>
        <v>0</v>
      </c>
      <c r="P5408" s="12">
        <f t="shared" si="766"/>
        <v>147.0173287077161</v>
      </c>
      <c r="Q5408">
        <f t="shared" si="767"/>
        <v>0</v>
      </c>
      <c r="R5408">
        <f>$D$2*tarifas!$D$12/24</f>
        <v>1.4541666666666666</v>
      </c>
      <c r="S5408" t="e">
        <f>VLOOKUP(E5408&amp;" "&amp;F5408,tarifas!$A$13:$D$20,4,FALSE)*P5408</f>
        <v>#N/A</v>
      </c>
      <c r="T5408">
        <f>IF(F5408="COD1",tarifas!$D$11*(SUMIFS($P$11:$P$8770,$F$11:$F$8770,"=COD1",$B$11:$B$8770,"="&amp;B5408)/COUNTIFS($F$11:$F$8770,"=COD1",$B$11:$B$8770,"="&amp;B5408))/COUNTIFS($A$11:$A$8770,"="&amp;A5408,$F$11:$F$8770,"=COD1"),0)</f>
        <v>0</v>
      </c>
      <c r="U5408" t="e">
        <f>(VLOOKUP(F5408,tarifas!$C$7:$D$10,2,FALSE)+tarifas!$D$21)*datos!P5408</f>
        <v>#N/A</v>
      </c>
      <c r="V5408" t="e">
        <f t="shared" si="768"/>
        <v>#N/A</v>
      </c>
      <c r="W5408">
        <f t="shared" si="769"/>
        <v>0</v>
      </c>
    </row>
    <row r="5409" spans="1:23" x14ac:dyDescent="0.25">
      <c r="A5409">
        <f t="shared" si="762"/>
        <v>222</v>
      </c>
      <c r="B5409">
        <f t="shared" si="763"/>
        <v>8</v>
      </c>
      <c r="C5409" s="1">
        <f t="shared" si="770"/>
        <v>41864.916666653575</v>
      </c>
      <c r="D5409" s="7">
        <v>0</v>
      </c>
      <c r="E5409" s="7"/>
      <c r="G5409">
        <v>48</v>
      </c>
      <c r="H5409" s="12">
        <v>148.31314727418092</v>
      </c>
      <c r="I5409" s="13">
        <f>$D$2*tarifas!$D$12/24</f>
        <v>1.4541666666666666</v>
      </c>
      <c r="J5409" s="13" t="e">
        <f>VLOOKUP(E5409&amp;" "&amp;F5409,tarifas!$A$13:$D$20,4,FALSE)*H5409</f>
        <v>#N/A</v>
      </c>
      <c r="K5409" s="13">
        <f>IF(F5409="COD1",tarifas!$D$11*(SUMIFS($H$11:$H$8770,$F$11:$F$8770,"=COD1",$B$11:$B$8770,"="&amp;B5409)/COUNTIFS($F$11:$F$8770,"=COD1",$B$11:$B$8770,"="&amp;B5409))/COUNTIFS($A$11:$A$8770,"="&amp;A5409,$F$11:$F$8770,"=COD1"),0)</f>
        <v>0</v>
      </c>
      <c r="L5409" s="13" t="e">
        <f>(VLOOKUP(F5409,tarifas!$C$7:$D$10,2,FALSE)+tarifas!$D$21)*datos!H5409</f>
        <v>#N/A</v>
      </c>
      <c r="M5409">
        <v>0</v>
      </c>
      <c r="N5409" s="13" t="e">
        <f t="shared" si="764"/>
        <v>#N/A</v>
      </c>
      <c r="O5409">
        <f t="shared" si="765"/>
        <v>0</v>
      </c>
      <c r="P5409" s="12">
        <f t="shared" si="766"/>
        <v>148.31314727418092</v>
      </c>
      <c r="Q5409">
        <f t="shared" si="767"/>
        <v>0</v>
      </c>
      <c r="R5409">
        <f>$D$2*tarifas!$D$12/24</f>
        <v>1.4541666666666666</v>
      </c>
      <c r="S5409" t="e">
        <f>VLOOKUP(E5409&amp;" "&amp;F5409,tarifas!$A$13:$D$20,4,FALSE)*P5409</f>
        <v>#N/A</v>
      </c>
      <c r="T5409">
        <f>IF(F5409="COD1",tarifas!$D$11*(SUMIFS($P$11:$P$8770,$F$11:$F$8770,"=COD1",$B$11:$B$8770,"="&amp;B5409)/COUNTIFS($F$11:$F$8770,"=COD1",$B$11:$B$8770,"="&amp;B5409))/COUNTIFS($A$11:$A$8770,"="&amp;A5409,$F$11:$F$8770,"=COD1"),0)</f>
        <v>0</v>
      </c>
      <c r="U5409" t="e">
        <f>(VLOOKUP(F5409,tarifas!$C$7:$D$10,2,FALSE)+tarifas!$D$21)*datos!P5409</f>
        <v>#N/A</v>
      </c>
      <c r="V5409" t="e">
        <f t="shared" si="768"/>
        <v>#N/A</v>
      </c>
      <c r="W5409">
        <f t="shared" si="769"/>
        <v>0</v>
      </c>
    </row>
    <row r="5410" spans="1:23" x14ac:dyDescent="0.25">
      <c r="A5410">
        <f t="shared" si="762"/>
        <v>222</v>
      </c>
      <c r="B5410">
        <f t="shared" si="763"/>
        <v>8</v>
      </c>
      <c r="C5410" s="1">
        <f t="shared" si="770"/>
        <v>41864.958333320239</v>
      </c>
      <c r="D5410" s="7">
        <v>0</v>
      </c>
      <c r="E5410" s="7"/>
      <c r="G5410">
        <v>44.69</v>
      </c>
      <c r="H5410" s="12">
        <v>139.0927535624333</v>
      </c>
      <c r="I5410" s="13">
        <f>$D$2*tarifas!$D$12/24</f>
        <v>1.4541666666666666</v>
      </c>
      <c r="J5410" s="13" t="e">
        <f>VLOOKUP(E5410&amp;" "&amp;F5410,tarifas!$A$13:$D$20,4,FALSE)*H5410</f>
        <v>#N/A</v>
      </c>
      <c r="K5410" s="13">
        <f>IF(F5410="COD1",tarifas!$D$11*(SUMIFS($H$11:$H$8770,$F$11:$F$8770,"=COD1",$B$11:$B$8770,"="&amp;B5410)/COUNTIFS($F$11:$F$8770,"=COD1",$B$11:$B$8770,"="&amp;B5410))/COUNTIFS($A$11:$A$8770,"="&amp;A5410,$F$11:$F$8770,"=COD1"),0)</f>
        <v>0</v>
      </c>
      <c r="L5410" s="13" t="e">
        <f>(VLOOKUP(F5410,tarifas!$C$7:$D$10,2,FALSE)+tarifas!$D$21)*datos!H5410</f>
        <v>#N/A</v>
      </c>
      <c r="M5410">
        <v>0</v>
      </c>
      <c r="N5410" s="13" t="e">
        <f t="shared" si="764"/>
        <v>#N/A</v>
      </c>
      <c r="O5410">
        <f t="shared" si="765"/>
        <v>0</v>
      </c>
      <c r="P5410" s="12">
        <f t="shared" si="766"/>
        <v>139.0927535624333</v>
      </c>
      <c r="Q5410">
        <f t="shared" si="767"/>
        <v>0</v>
      </c>
      <c r="R5410">
        <f>$D$2*tarifas!$D$12/24</f>
        <v>1.4541666666666666</v>
      </c>
      <c r="S5410" t="e">
        <f>VLOOKUP(E5410&amp;" "&amp;F5410,tarifas!$A$13:$D$20,4,FALSE)*P5410</f>
        <v>#N/A</v>
      </c>
      <c r="T5410">
        <f>IF(F5410="COD1",tarifas!$D$11*(SUMIFS($P$11:$P$8770,$F$11:$F$8770,"=COD1",$B$11:$B$8770,"="&amp;B5410)/COUNTIFS($F$11:$F$8770,"=COD1",$B$11:$B$8770,"="&amp;B5410))/COUNTIFS($A$11:$A$8770,"="&amp;A5410,$F$11:$F$8770,"=COD1"),0)</f>
        <v>0</v>
      </c>
      <c r="U5410" t="e">
        <f>(VLOOKUP(F5410,tarifas!$C$7:$D$10,2,FALSE)+tarifas!$D$21)*datos!P5410</f>
        <v>#N/A</v>
      </c>
      <c r="V5410" t="e">
        <f t="shared" si="768"/>
        <v>#N/A</v>
      </c>
      <c r="W5410">
        <f t="shared" si="769"/>
        <v>0</v>
      </c>
    </row>
    <row r="5411" spans="1:23" x14ac:dyDescent="0.25">
      <c r="A5411">
        <f t="shared" si="762"/>
        <v>223</v>
      </c>
      <c r="B5411">
        <f t="shared" si="763"/>
        <v>8</v>
      </c>
      <c r="C5411" s="1">
        <f t="shared" si="770"/>
        <v>41864.999999986903</v>
      </c>
      <c r="D5411" s="7">
        <v>0</v>
      </c>
      <c r="E5411" s="7"/>
      <c r="G5411">
        <v>43.09</v>
      </c>
      <c r="H5411" s="12">
        <v>137.49581908521452</v>
      </c>
      <c r="I5411" s="13">
        <f>$D$2*tarifas!$D$12/24</f>
        <v>1.4541666666666666</v>
      </c>
      <c r="J5411" s="13" t="e">
        <f>VLOOKUP(E5411&amp;" "&amp;F5411,tarifas!$A$13:$D$20,4,FALSE)*H5411</f>
        <v>#N/A</v>
      </c>
      <c r="K5411" s="13">
        <f>IF(F5411="COD1",tarifas!$D$11*(SUMIFS($H$11:$H$8770,$F$11:$F$8770,"=COD1",$B$11:$B$8770,"="&amp;B5411)/COUNTIFS($F$11:$F$8770,"=COD1",$B$11:$B$8770,"="&amp;B5411))/COUNTIFS($A$11:$A$8770,"="&amp;A5411,$F$11:$F$8770,"=COD1"),0)</f>
        <v>0</v>
      </c>
      <c r="L5411" s="13" t="e">
        <f>(VLOOKUP(F5411,tarifas!$C$7:$D$10,2,FALSE)+tarifas!$D$21)*datos!H5411</f>
        <v>#N/A</v>
      </c>
      <c r="M5411">
        <v>0</v>
      </c>
      <c r="N5411" s="13" t="e">
        <f t="shared" si="764"/>
        <v>#N/A</v>
      </c>
      <c r="O5411">
        <f t="shared" si="765"/>
        <v>0</v>
      </c>
      <c r="P5411" s="12">
        <f t="shared" si="766"/>
        <v>137.49581908521452</v>
      </c>
      <c r="Q5411">
        <f t="shared" si="767"/>
        <v>0</v>
      </c>
      <c r="R5411">
        <f>$D$2*tarifas!$D$12/24</f>
        <v>1.4541666666666666</v>
      </c>
      <c r="S5411" t="e">
        <f>VLOOKUP(E5411&amp;" "&amp;F5411,tarifas!$A$13:$D$20,4,FALSE)*P5411</f>
        <v>#N/A</v>
      </c>
      <c r="T5411">
        <f>IF(F5411="COD1",tarifas!$D$11*(SUMIFS($P$11:$P$8770,$F$11:$F$8770,"=COD1",$B$11:$B$8770,"="&amp;B5411)/COUNTIFS($F$11:$F$8770,"=COD1",$B$11:$B$8770,"="&amp;B5411))/COUNTIFS($A$11:$A$8770,"="&amp;A5411,$F$11:$F$8770,"=COD1"),0)</f>
        <v>0</v>
      </c>
      <c r="U5411" t="e">
        <f>(VLOOKUP(F5411,tarifas!$C$7:$D$10,2,FALSE)+tarifas!$D$21)*datos!P5411</f>
        <v>#N/A</v>
      </c>
      <c r="V5411" t="e">
        <f t="shared" si="768"/>
        <v>#N/A</v>
      </c>
      <c r="W5411">
        <f t="shared" si="769"/>
        <v>0</v>
      </c>
    </row>
    <row r="5412" spans="1:23" x14ac:dyDescent="0.25">
      <c r="A5412">
        <f t="shared" si="762"/>
        <v>223</v>
      </c>
      <c r="B5412">
        <f t="shared" si="763"/>
        <v>8</v>
      </c>
      <c r="C5412" s="1">
        <f t="shared" si="770"/>
        <v>41865.041666653568</v>
      </c>
      <c r="D5412" s="7">
        <v>0</v>
      </c>
      <c r="E5412" s="7"/>
      <c r="G5412">
        <v>40.549999999999997</v>
      </c>
      <c r="H5412" s="12">
        <v>136.03180057523304</v>
      </c>
      <c r="I5412" s="13">
        <f>$D$2*tarifas!$D$12/24</f>
        <v>1.4541666666666666</v>
      </c>
      <c r="J5412" s="13" t="e">
        <f>VLOOKUP(E5412&amp;" "&amp;F5412,tarifas!$A$13:$D$20,4,FALSE)*H5412</f>
        <v>#N/A</v>
      </c>
      <c r="K5412" s="13">
        <f>IF(F5412="COD1",tarifas!$D$11*(SUMIFS($H$11:$H$8770,$F$11:$F$8770,"=COD1",$B$11:$B$8770,"="&amp;B5412)/COUNTIFS($F$11:$F$8770,"=COD1",$B$11:$B$8770,"="&amp;B5412))/COUNTIFS($A$11:$A$8770,"="&amp;A5412,$F$11:$F$8770,"=COD1"),0)</f>
        <v>0</v>
      </c>
      <c r="L5412" s="13" t="e">
        <f>(VLOOKUP(F5412,tarifas!$C$7:$D$10,2,FALSE)+tarifas!$D$21)*datos!H5412</f>
        <v>#N/A</v>
      </c>
      <c r="M5412">
        <v>0</v>
      </c>
      <c r="N5412" s="13" t="e">
        <f t="shared" si="764"/>
        <v>#N/A</v>
      </c>
      <c r="O5412">
        <f t="shared" si="765"/>
        <v>0</v>
      </c>
      <c r="P5412" s="12">
        <f t="shared" si="766"/>
        <v>136.03180057523304</v>
      </c>
      <c r="Q5412">
        <f t="shared" si="767"/>
        <v>0</v>
      </c>
      <c r="R5412">
        <f>$D$2*tarifas!$D$12/24</f>
        <v>1.4541666666666666</v>
      </c>
      <c r="S5412" t="e">
        <f>VLOOKUP(E5412&amp;" "&amp;F5412,tarifas!$A$13:$D$20,4,FALSE)*P5412</f>
        <v>#N/A</v>
      </c>
      <c r="T5412">
        <f>IF(F5412="COD1",tarifas!$D$11*(SUMIFS($P$11:$P$8770,$F$11:$F$8770,"=COD1",$B$11:$B$8770,"="&amp;B5412)/COUNTIFS($F$11:$F$8770,"=COD1",$B$11:$B$8770,"="&amp;B5412))/COUNTIFS($A$11:$A$8770,"="&amp;A5412,$F$11:$F$8770,"=COD1"),0)</f>
        <v>0</v>
      </c>
      <c r="U5412" t="e">
        <f>(VLOOKUP(F5412,tarifas!$C$7:$D$10,2,FALSE)+tarifas!$D$21)*datos!P5412</f>
        <v>#N/A</v>
      </c>
      <c r="V5412" t="e">
        <f t="shared" si="768"/>
        <v>#N/A</v>
      </c>
      <c r="W5412">
        <f t="shared" si="769"/>
        <v>0</v>
      </c>
    </row>
    <row r="5413" spans="1:23" x14ac:dyDescent="0.25">
      <c r="A5413">
        <f t="shared" si="762"/>
        <v>223</v>
      </c>
      <c r="B5413">
        <f t="shared" si="763"/>
        <v>8</v>
      </c>
      <c r="C5413" s="1">
        <f t="shared" si="770"/>
        <v>41865.083333320232</v>
      </c>
      <c r="D5413" s="7">
        <v>0</v>
      </c>
      <c r="E5413" s="7"/>
      <c r="G5413">
        <v>39.1</v>
      </c>
      <c r="H5413" s="12">
        <v>134.24941943541</v>
      </c>
      <c r="I5413" s="13">
        <f>$D$2*tarifas!$D$12/24</f>
        <v>1.4541666666666666</v>
      </c>
      <c r="J5413" s="13" t="e">
        <f>VLOOKUP(E5413&amp;" "&amp;F5413,tarifas!$A$13:$D$20,4,FALSE)*H5413</f>
        <v>#N/A</v>
      </c>
      <c r="K5413" s="13">
        <f>IF(F5413="COD1",tarifas!$D$11*(SUMIFS($H$11:$H$8770,$F$11:$F$8770,"=COD1",$B$11:$B$8770,"="&amp;B5413)/COUNTIFS($F$11:$F$8770,"=COD1",$B$11:$B$8770,"="&amp;B5413))/COUNTIFS($A$11:$A$8770,"="&amp;A5413,$F$11:$F$8770,"=COD1"),0)</f>
        <v>0</v>
      </c>
      <c r="L5413" s="13" t="e">
        <f>(VLOOKUP(F5413,tarifas!$C$7:$D$10,2,FALSE)+tarifas!$D$21)*datos!H5413</f>
        <v>#N/A</v>
      </c>
      <c r="M5413">
        <v>0</v>
      </c>
      <c r="N5413" s="13" t="e">
        <f t="shared" si="764"/>
        <v>#N/A</v>
      </c>
      <c r="O5413">
        <f t="shared" si="765"/>
        <v>0</v>
      </c>
      <c r="P5413" s="12">
        <f t="shared" si="766"/>
        <v>134.24941943541</v>
      </c>
      <c r="Q5413">
        <f t="shared" si="767"/>
        <v>0</v>
      </c>
      <c r="R5413">
        <f>$D$2*tarifas!$D$12/24</f>
        <v>1.4541666666666666</v>
      </c>
      <c r="S5413" t="e">
        <f>VLOOKUP(E5413&amp;" "&amp;F5413,tarifas!$A$13:$D$20,4,FALSE)*P5413</f>
        <v>#N/A</v>
      </c>
      <c r="T5413">
        <f>IF(F5413="COD1",tarifas!$D$11*(SUMIFS($P$11:$P$8770,$F$11:$F$8770,"=COD1",$B$11:$B$8770,"="&amp;B5413)/COUNTIFS($F$11:$F$8770,"=COD1",$B$11:$B$8770,"="&amp;B5413))/COUNTIFS($A$11:$A$8770,"="&amp;A5413,$F$11:$F$8770,"=COD1"),0)</f>
        <v>0</v>
      </c>
      <c r="U5413" t="e">
        <f>(VLOOKUP(F5413,tarifas!$C$7:$D$10,2,FALSE)+tarifas!$D$21)*datos!P5413</f>
        <v>#N/A</v>
      </c>
      <c r="V5413" t="e">
        <f t="shared" si="768"/>
        <v>#N/A</v>
      </c>
      <c r="W5413">
        <f t="shared" si="769"/>
        <v>0</v>
      </c>
    </row>
    <row r="5414" spans="1:23" x14ac:dyDescent="0.25">
      <c r="A5414">
        <f t="shared" si="762"/>
        <v>223</v>
      </c>
      <c r="B5414">
        <f t="shared" si="763"/>
        <v>8</v>
      </c>
      <c r="C5414" s="1">
        <f t="shared" si="770"/>
        <v>41865.124999986896</v>
      </c>
      <c r="D5414" s="7">
        <v>0</v>
      </c>
      <c r="E5414" s="7"/>
      <c r="G5414">
        <v>37.299999999999997</v>
      </c>
      <c r="H5414" s="12">
        <v>132.1498393342971</v>
      </c>
      <c r="I5414" s="13">
        <f>$D$2*tarifas!$D$12/24</f>
        <v>1.4541666666666666</v>
      </c>
      <c r="J5414" s="13" t="e">
        <f>VLOOKUP(E5414&amp;" "&amp;F5414,tarifas!$A$13:$D$20,4,FALSE)*H5414</f>
        <v>#N/A</v>
      </c>
      <c r="K5414" s="13">
        <f>IF(F5414="COD1",tarifas!$D$11*(SUMIFS($H$11:$H$8770,$F$11:$F$8770,"=COD1",$B$11:$B$8770,"="&amp;B5414)/COUNTIFS($F$11:$F$8770,"=COD1",$B$11:$B$8770,"="&amp;B5414))/COUNTIFS($A$11:$A$8770,"="&amp;A5414,$F$11:$F$8770,"=COD1"),0)</f>
        <v>0</v>
      </c>
      <c r="L5414" s="13" t="e">
        <f>(VLOOKUP(F5414,tarifas!$C$7:$D$10,2,FALSE)+tarifas!$D$21)*datos!H5414</f>
        <v>#N/A</v>
      </c>
      <c r="M5414">
        <v>0</v>
      </c>
      <c r="N5414" s="13" t="e">
        <f t="shared" si="764"/>
        <v>#N/A</v>
      </c>
      <c r="O5414">
        <f t="shared" si="765"/>
        <v>0</v>
      </c>
      <c r="P5414" s="12">
        <f t="shared" si="766"/>
        <v>132.1498393342971</v>
      </c>
      <c r="Q5414">
        <f t="shared" si="767"/>
        <v>0</v>
      </c>
      <c r="R5414">
        <f>$D$2*tarifas!$D$12/24</f>
        <v>1.4541666666666666</v>
      </c>
      <c r="S5414" t="e">
        <f>VLOOKUP(E5414&amp;" "&amp;F5414,tarifas!$A$13:$D$20,4,FALSE)*P5414</f>
        <v>#N/A</v>
      </c>
      <c r="T5414">
        <f>IF(F5414="COD1",tarifas!$D$11*(SUMIFS($P$11:$P$8770,$F$11:$F$8770,"=COD1",$B$11:$B$8770,"="&amp;B5414)/COUNTIFS($F$11:$F$8770,"=COD1",$B$11:$B$8770,"="&amp;B5414))/COUNTIFS($A$11:$A$8770,"="&amp;A5414,$F$11:$F$8770,"=COD1"),0)</f>
        <v>0</v>
      </c>
      <c r="U5414" t="e">
        <f>(VLOOKUP(F5414,tarifas!$C$7:$D$10,2,FALSE)+tarifas!$D$21)*datos!P5414</f>
        <v>#N/A</v>
      </c>
      <c r="V5414" t="e">
        <f t="shared" si="768"/>
        <v>#N/A</v>
      </c>
      <c r="W5414">
        <f t="shared" si="769"/>
        <v>0</v>
      </c>
    </row>
    <row r="5415" spans="1:23" x14ac:dyDescent="0.25">
      <c r="A5415">
        <f t="shared" si="762"/>
        <v>223</v>
      </c>
      <c r="B5415">
        <f t="shared" si="763"/>
        <v>8</v>
      </c>
      <c r="C5415" s="1">
        <f t="shared" si="770"/>
        <v>41865.16666665356</v>
      </c>
      <c r="D5415" s="7">
        <v>0</v>
      </c>
      <c r="E5415" s="7"/>
      <c r="G5415">
        <v>39.1</v>
      </c>
      <c r="H5415" s="12">
        <v>132.67707583926111</v>
      </c>
      <c r="I5415" s="13">
        <f>$D$2*tarifas!$D$12/24</f>
        <v>1.4541666666666666</v>
      </c>
      <c r="J5415" s="13" t="e">
        <f>VLOOKUP(E5415&amp;" "&amp;F5415,tarifas!$A$13:$D$20,4,FALSE)*H5415</f>
        <v>#N/A</v>
      </c>
      <c r="K5415" s="13">
        <f>IF(F5415="COD1",tarifas!$D$11*(SUMIFS($H$11:$H$8770,$F$11:$F$8770,"=COD1",$B$11:$B$8770,"="&amp;B5415)/COUNTIFS($F$11:$F$8770,"=COD1",$B$11:$B$8770,"="&amp;B5415))/COUNTIFS($A$11:$A$8770,"="&amp;A5415,$F$11:$F$8770,"=COD1"),0)</f>
        <v>0</v>
      </c>
      <c r="L5415" s="13" t="e">
        <f>(VLOOKUP(F5415,tarifas!$C$7:$D$10,2,FALSE)+tarifas!$D$21)*datos!H5415</f>
        <v>#N/A</v>
      </c>
      <c r="M5415">
        <v>0</v>
      </c>
      <c r="N5415" s="13" t="e">
        <f t="shared" si="764"/>
        <v>#N/A</v>
      </c>
      <c r="O5415">
        <f t="shared" si="765"/>
        <v>0</v>
      </c>
      <c r="P5415" s="12">
        <f t="shared" si="766"/>
        <v>132.67707583926111</v>
      </c>
      <c r="Q5415">
        <f t="shared" si="767"/>
        <v>0</v>
      </c>
      <c r="R5415">
        <f>$D$2*tarifas!$D$12/24</f>
        <v>1.4541666666666666</v>
      </c>
      <c r="S5415" t="e">
        <f>VLOOKUP(E5415&amp;" "&amp;F5415,tarifas!$A$13:$D$20,4,FALSE)*P5415</f>
        <v>#N/A</v>
      </c>
      <c r="T5415">
        <f>IF(F5415="COD1",tarifas!$D$11*(SUMIFS($P$11:$P$8770,$F$11:$F$8770,"=COD1",$B$11:$B$8770,"="&amp;B5415)/COUNTIFS($F$11:$F$8770,"=COD1",$B$11:$B$8770,"="&amp;B5415))/COUNTIFS($A$11:$A$8770,"="&amp;A5415,$F$11:$F$8770,"=COD1"),0)</f>
        <v>0</v>
      </c>
      <c r="U5415" t="e">
        <f>(VLOOKUP(F5415,tarifas!$C$7:$D$10,2,FALSE)+tarifas!$D$21)*datos!P5415</f>
        <v>#N/A</v>
      </c>
      <c r="V5415" t="e">
        <f t="shared" si="768"/>
        <v>#N/A</v>
      </c>
      <c r="W5415">
        <f t="shared" si="769"/>
        <v>0</v>
      </c>
    </row>
    <row r="5416" spans="1:23" x14ac:dyDescent="0.25">
      <c r="A5416">
        <f t="shared" si="762"/>
        <v>223</v>
      </c>
      <c r="B5416">
        <f t="shared" si="763"/>
        <v>8</v>
      </c>
      <c r="C5416" s="1">
        <f t="shared" si="770"/>
        <v>41865.208333320224</v>
      </c>
      <c r="D5416" s="7">
        <v>0</v>
      </c>
      <c r="E5416" s="7"/>
      <c r="G5416">
        <v>44.27</v>
      </c>
      <c r="H5416" s="12">
        <v>132.49841693876138</v>
      </c>
      <c r="I5416" s="13">
        <f>$D$2*tarifas!$D$12/24</f>
        <v>1.4541666666666666</v>
      </c>
      <c r="J5416" s="13" t="e">
        <f>VLOOKUP(E5416&amp;" "&amp;F5416,tarifas!$A$13:$D$20,4,FALSE)*H5416</f>
        <v>#N/A</v>
      </c>
      <c r="K5416" s="13">
        <f>IF(F5416="COD1",tarifas!$D$11*(SUMIFS($H$11:$H$8770,$F$11:$F$8770,"=COD1",$B$11:$B$8770,"="&amp;B5416)/COUNTIFS($F$11:$F$8770,"=COD1",$B$11:$B$8770,"="&amp;B5416))/COUNTIFS($A$11:$A$8770,"="&amp;A5416,$F$11:$F$8770,"=COD1"),0)</f>
        <v>0</v>
      </c>
      <c r="L5416" s="13" t="e">
        <f>(VLOOKUP(F5416,tarifas!$C$7:$D$10,2,FALSE)+tarifas!$D$21)*datos!H5416</f>
        <v>#N/A</v>
      </c>
      <c r="M5416">
        <v>0.35169</v>
      </c>
      <c r="N5416" s="13" t="e">
        <f t="shared" si="764"/>
        <v>#N/A</v>
      </c>
      <c r="O5416">
        <f t="shared" si="765"/>
        <v>0.35169</v>
      </c>
      <c r="P5416" s="12">
        <f t="shared" si="766"/>
        <v>132.14672693876139</v>
      </c>
      <c r="Q5416">
        <f t="shared" si="767"/>
        <v>0</v>
      </c>
      <c r="R5416">
        <f>$D$2*tarifas!$D$12/24</f>
        <v>1.4541666666666666</v>
      </c>
      <c r="S5416" t="e">
        <f>VLOOKUP(E5416&amp;" "&amp;F5416,tarifas!$A$13:$D$20,4,FALSE)*P5416</f>
        <v>#N/A</v>
      </c>
      <c r="T5416">
        <f>IF(F5416="COD1",tarifas!$D$11*(SUMIFS($P$11:$P$8770,$F$11:$F$8770,"=COD1",$B$11:$B$8770,"="&amp;B5416)/COUNTIFS($F$11:$F$8770,"=COD1",$B$11:$B$8770,"="&amp;B5416))/COUNTIFS($A$11:$A$8770,"="&amp;A5416,$F$11:$F$8770,"=COD1"),0)</f>
        <v>0</v>
      </c>
      <c r="U5416" t="e">
        <f>(VLOOKUP(F5416,tarifas!$C$7:$D$10,2,FALSE)+tarifas!$D$21)*datos!P5416</f>
        <v>#N/A</v>
      </c>
      <c r="V5416" t="e">
        <f t="shared" si="768"/>
        <v>#N/A</v>
      </c>
      <c r="W5416">
        <f t="shared" si="769"/>
        <v>0</v>
      </c>
    </row>
    <row r="5417" spans="1:23" x14ac:dyDescent="0.25">
      <c r="A5417">
        <f t="shared" si="762"/>
        <v>223</v>
      </c>
      <c r="B5417">
        <f t="shared" si="763"/>
        <v>8</v>
      </c>
      <c r="C5417" s="1">
        <f t="shared" si="770"/>
        <v>41865.249999986889</v>
      </c>
      <c r="D5417" s="7">
        <v>0</v>
      </c>
      <c r="E5417" s="7"/>
      <c r="G5417">
        <v>44.58</v>
      </c>
      <c r="H5417" s="12">
        <v>149.62583093320103</v>
      </c>
      <c r="I5417" s="13">
        <f>$D$2*tarifas!$D$12/24</f>
        <v>1.4541666666666666</v>
      </c>
      <c r="J5417" s="13" t="e">
        <f>VLOOKUP(E5417&amp;" "&amp;F5417,tarifas!$A$13:$D$20,4,FALSE)*H5417</f>
        <v>#N/A</v>
      </c>
      <c r="K5417" s="13">
        <f>IF(F5417="COD1",tarifas!$D$11*(SUMIFS($H$11:$H$8770,$F$11:$F$8770,"=COD1",$B$11:$B$8770,"="&amp;B5417)/COUNTIFS($F$11:$F$8770,"=COD1",$B$11:$B$8770,"="&amp;B5417))/COUNTIFS($A$11:$A$8770,"="&amp;A5417,$F$11:$F$8770,"=COD1"),0)</f>
        <v>0</v>
      </c>
      <c r="L5417" s="13" t="e">
        <f>(VLOOKUP(F5417,tarifas!$C$7:$D$10,2,FALSE)+tarifas!$D$21)*datos!H5417</f>
        <v>#N/A</v>
      </c>
      <c r="M5417">
        <v>40.104349999999997</v>
      </c>
      <c r="N5417" s="13" t="e">
        <f t="shared" si="764"/>
        <v>#N/A</v>
      </c>
      <c r="O5417">
        <f t="shared" si="765"/>
        <v>40.104349999999997</v>
      </c>
      <c r="P5417" s="12">
        <f t="shared" si="766"/>
        <v>109.52148093320103</v>
      </c>
      <c r="Q5417">
        <f t="shared" si="767"/>
        <v>0</v>
      </c>
      <c r="R5417">
        <f>$D$2*tarifas!$D$12/24</f>
        <v>1.4541666666666666</v>
      </c>
      <c r="S5417" t="e">
        <f>VLOOKUP(E5417&amp;" "&amp;F5417,tarifas!$A$13:$D$20,4,FALSE)*P5417</f>
        <v>#N/A</v>
      </c>
      <c r="T5417">
        <f>IF(F5417="COD1",tarifas!$D$11*(SUMIFS($P$11:$P$8770,$F$11:$F$8770,"=COD1",$B$11:$B$8770,"="&amp;B5417)/COUNTIFS($F$11:$F$8770,"=COD1",$B$11:$B$8770,"="&amp;B5417))/COUNTIFS($A$11:$A$8770,"="&amp;A5417,$F$11:$F$8770,"=COD1"),0)</f>
        <v>0</v>
      </c>
      <c r="U5417" t="e">
        <f>(VLOOKUP(F5417,tarifas!$C$7:$D$10,2,FALSE)+tarifas!$D$21)*datos!P5417</f>
        <v>#N/A</v>
      </c>
      <c r="V5417" t="e">
        <f t="shared" si="768"/>
        <v>#N/A</v>
      </c>
      <c r="W5417">
        <f t="shared" si="769"/>
        <v>0</v>
      </c>
    </row>
    <row r="5418" spans="1:23" x14ac:dyDescent="0.25">
      <c r="A5418">
        <f t="shared" si="762"/>
        <v>223</v>
      </c>
      <c r="B5418">
        <f t="shared" si="763"/>
        <v>8</v>
      </c>
      <c r="C5418" s="1">
        <f t="shared" si="770"/>
        <v>41865.291666653553</v>
      </c>
      <c r="D5418" s="7">
        <v>4.3787878787878798</v>
      </c>
      <c r="E5418" s="7"/>
      <c r="G5418">
        <v>46.01</v>
      </c>
      <c r="H5418" s="12">
        <v>192.00932341544998</v>
      </c>
      <c r="I5418" s="13">
        <f>$D$2*tarifas!$D$12/24</f>
        <v>1.4541666666666666</v>
      </c>
      <c r="J5418" s="13" t="e">
        <f>VLOOKUP(E5418&amp;" "&amp;F5418,tarifas!$A$13:$D$20,4,FALSE)*H5418</f>
        <v>#N/A</v>
      </c>
      <c r="K5418" s="13">
        <f>IF(F5418="COD1",tarifas!$D$11*(SUMIFS($H$11:$H$8770,$F$11:$F$8770,"=COD1",$B$11:$B$8770,"="&amp;B5418)/COUNTIFS($F$11:$F$8770,"=COD1",$B$11:$B$8770,"="&amp;B5418))/COUNTIFS($A$11:$A$8770,"="&amp;A5418,$F$11:$F$8770,"=COD1"),0)</f>
        <v>0</v>
      </c>
      <c r="L5418" s="13" t="e">
        <f>(VLOOKUP(F5418,tarifas!$C$7:$D$10,2,FALSE)+tarifas!$D$21)*datos!H5418</f>
        <v>#N/A</v>
      </c>
      <c r="M5418">
        <v>156.52526999999998</v>
      </c>
      <c r="N5418" s="13" t="e">
        <f t="shared" si="764"/>
        <v>#N/A</v>
      </c>
      <c r="O5418">
        <f t="shared" si="765"/>
        <v>156.52526999999998</v>
      </c>
      <c r="P5418" s="12">
        <f t="shared" si="766"/>
        <v>35.484053415450006</v>
      </c>
      <c r="Q5418">
        <f t="shared" si="767"/>
        <v>0</v>
      </c>
      <c r="R5418">
        <f>$D$2*tarifas!$D$12/24</f>
        <v>1.4541666666666666</v>
      </c>
      <c r="S5418" t="e">
        <f>VLOOKUP(E5418&amp;" "&amp;F5418,tarifas!$A$13:$D$20,4,FALSE)*P5418</f>
        <v>#N/A</v>
      </c>
      <c r="T5418">
        <f>IF(F5418="COD1",tarifas!$D$11*(SUMIFS($P$11:$P$8770,$F$11:$F$8770,"=COD1",$B$11:$B$8770,"="&amp;B5418)/COUNTIFS($F$11:$F$8770,"=COD1",$B$11:$B$8770,"="&amp;B5418))/COUNTIFS($A$11:$A$8770,"="&amp;A5418,$F$11:$F$8770,"=COD1"),0)</f>
        <v>0</v>
      </c>
      <c r="U5418" t="e">
        <f>(VLOOKUP(F5418,tarifas!$C$7:$D$10,2,FALSE)+tarifas!$D$21)*datos!P5418</f>
        <v>#N/A</v>
      </c>
      <c r="V5418" t="e">
        <f t="shared" si="768"/>
        <v>#N/A</v>
      </c>
      <c r="W5418">
        <f t="shared" si="769"/>
        <v>0</v>
      </c>
    </row>
    <row r="5419" spans="1:23" x14ac:dyDescent="0.25">
      <c r="A5419">
        <f t="shared" si="762"/>
        <v>223</v>
      </c>
      <c r="B5419">
        <f t="shared" si="763"/>
        <v>8</v>
      </c>
      <c r="C5419" s="1">
        <f t="shared" si="770"/>
        <v>41865.333333320217</v>
      </c>
      <c r="D5419" s="7">
        <v>20.348484848484848</v>
      </c>
      <c r="E5419" s="7"/>
      <c r="G5419">
        <v>53.12</v>
      </c>
      <c r="H5419" s="12">
        <v>292.23780136402394</v>
      </c>
      <c r="I5419" s="13">
        <f>$D$2*tarifas!$D$12/24</f>
        <v>1.4541666666666666</v>
      </c>
      <c r="J5419" s="13" t="e">
        <f>VLOOKUP(E5419&amp;" "&amp;F5419,tarifas!$A$13:$D$20,4,FALSE)*H5419</f>
        <v>#N/A</v>
      </c>
      <c r="K5419" s="13">
        <f>IF(F5419="COD1",tarifas!$D$11*(SUMIFS($H$11:$H$8770,$F$11:$F$8770,"=COD1",$B$11:$B$8770,"="&amp;B5419)/COUNTIFS($F$11:$F$8770,"=COD1",$B$11:$B$8770,"="&amp;B5419))/COUNTIFS($A$11:$A$8770,"="&amp;A5419,$F$11:$F$8770,"=COD1"),0)</f>
        <v>0</v>
      </c>
      <c r="L5419" s="13" t="e">
        <f>(VLOOKUP(F5419,tarifas!$C$7:$D$10,2,FALSE)+tarifas!$D$21)*datos!H5419</f>
        <v>#N/A</v>
      </c>
      <c r="M5419">
        <v>299.16302000000002</v>
      </c>
      <c r="N5419" s="13" t="e">
        <f t="shared" si="764"/>
        <v>#N/A</v>
      </c>
      <c r="O5419">
        <f t="shared" si="765"/>
        <v>292.23780136402394</v>
      </c>
      <c r="P5419" s="12">
        <f t="shared" si="766"/>
        <v>0</v>
      </c>
      <c r="Q5419">
        <f t="shared" si="767"/>
        <v>6.9252186359760799</v>
      </c>
      <c r="R5419">
        <f>$D$2*tarifas!$D$12/24</f>
        <v>1.4541666666666666</v>
      </c>
      <c r="S5419" t="e">
        <f>VLOOKUP(E5419&amp;" "&amp;F5419,tarifas!$A$13:$D$20,4,FALSE)*P5419</f>
        <v>#N/A</v>
      </c>
      <c r="T5419">
        <f>IF(F5419="COD1",tarifas!$D$11*(SUMIFS($P$11:$P$8770,$F$11:$F$8770,"=COD1",$B$11:$B$8770,"="&amp;B5419)/COUNTIFS($F$11:$F$8770,"=COD1",$B$11:$B$8770,"="&amp;B5419))/COUNTIFS($A$11:$A$8770,"="&amp;A5419,$F$11:$F$8770,"=COD1"),0)</f>
        <v>0</v>
      </c>
      <c r="U5419" t="e">
        <f>(VLOOKUP(F5419,tarifas!$C$7:$D$10,2,FALSE)+tarifas!$D$21)*datos!P5419</f>
        <v>#N/A</v>
      </c>
      <c r="V5419" t="e">
        <f t="shared" si="768"/>
        <v>#N/A</v>
      </c>
      <c r="W5419">
        <f t="shared" si="769"/>
        <v>0.33108085254874448</v>
      </c>
    </row>
    <row r="5420" spans="1:23" x14ac:dyDescent="0.25">
      <c r="A5420">
        <f t="shared" si="762"/>
        <v>223</v>
      </c>
      <c r="B5420">
        <f t="shared" si="763"/>
        <v>8</v>
      </c>
      <c r="C5420" s="1">
        <f t="shared" si="770"/>
        <v>41865.374999986881</v>
      </c>
      <c r="D5420" s="7">
        <v>47.393939393939398</v>
      </c>
      <c r="E5420" s="7"/>
      <c r="G5420">
        <v>55.12</v>
      </c>
      <c r="H5420" s="12">
        <v>359.9491230723437</v>
      </c>
      <c r="I5420" s="13">
        <f>$D$2*tarifas!$D$12/24</f>
        <v>1.4541666666666666</v>
      </c>
      <c r="J5420" s="13" t="e">
        <f>VLOOKUP(E5420&amp;" "&amp;F5420,tarifas!$A$13:$D$20,4,FALSE)*H5420</f>
        <v>#N/A</v>
      </c>
      <c r="K5420" s="13">
        <f>IF(F5420="COD1",tarifas!$D$11*(SUMIFS($H$11:$H$8770,$F$11:$F$8770,"=COD1",$B$11:$B$8770,"="&amp;B5420)/COUNTIFS($F$11:$F$8770,"=COD1",$B$11:$B$8770,"="&amp;B5420))/COUNTIFS($A$11:$A$8770,"="&amp;A5420,$F$11:$F$8770,"=COD1"),0)</f>
        <v>0</v>
      </c>
      <c r="L5420" s="13" t="e">
        <f>(VLOOKUP(F5420,tarifas!$C$7:$D$10,2,FALSE)+tarifas!$D$21)*datos!H5420</f>
        <v>#N/A</v>
      </c>
      <c r="M5420">
        <v>404.99284999999998</v>
      </c>
      <c r="N5420" s="13" t="e">
        <f t="shared" si="764"/>
        <v>#N/A</v>
      </c>
      <c r="O5420">
        <f t="shared" si="765"/>
        <v>359.9491230723437</v>
      </c>
      <c r="P5420" s="12">
        <f t="shared" si="766"/>
        <v>0</v>
      </c>
      <c r="Q5420">
        <f t="shared" si="767"/>
        <v>45.04372692765628</v>
      </c>
      <c r="R5420">
        <f>$D$2*tarifas!$D$12/24</f>
        <v>1.4541666666666666</v>
      </c>
      <c r="S5420" t="e">
        <f>VLOOKUP(E5420&amp;" "&amp;F5420,tarifas!$A$13:$D$20,4,FALSE)*P5420</f>
        <v>#N/A</v>
      </c>
      <c r="T5420">
        <f>IF(F5420="COD1",tarifas!$D$11*(SUMIFS($P$11:$P$8770,$F$11:$F$8770,"=COD1",$B$11:$B$8770,"="&amp;B5420)/COUNTIFS($F$11:$F$8770,"=COD1",$B$11:$B$8770,"="&amp;B5420))/COUNTIFS($A$11:$A$8770,"="&amp;A5420,$F$11:$F$8770,"=COD1"),0)</f>
        <v>0</v>
      </c>
      <c r="U5420" t="e">
        <f>(VLOOKUP(F5420,tarifas!$C$7:$D$10,2,FALSE)+tarifas!$D$21)*datos!P5420</f>
        <v>#N/A</v>
      </c>
      <c r="V5420" t="e">
        <f t="shared" si="768"/>
        <v>#N/A</v>
      </c>
      <c r="W5420">
        <f t="shared" si="769"/>
        <v>2.2345292054271728</v>
      </c>
    </row>
    <row r="5421" spans="1:23" x14ac:dyDescent="0.25">
      <c r="A5421">
        <f t="shared" si="762"/>
        <v>223</v>
      </c>
      <c r="B5421">
        <f t="shared" si="763"/>
        <v>8</v>
      </c>
      <c r="C5421" s="1">
        <f t="shared" si="770"/>
        <v>41865.416666653546</v>
      </c>
      <c r="D5421" s="7">
        <v>97.106060606060595</v>
      </c>
      <c r="E5421" s="7"/>
      <c r="G5421">
        <v>53.03</v>
      </c>
      <c r="H5421" s="12">
        <v>391.17131045575724</v>
      </c>
      <c r="I5421" s="13">
        <f>$D$2*tarifas!$D$12/24</f>
        <v>1.4541666666666666</v>
      </c>
      <c r="J5421" s="13" t="e">
        <f>VLOOKUP(E5421&amp;" "&amp;F5421,tarifas!$A$13:$D$20,4,FALSE)*H5421</f>
        <v>#N/A</v>
      </c>
      <c r="K5421" s="13">
        <f>IF(F5421="COD1",tarifas!$D$11*(SUMIFS($H$11:$H$8770,$F$11:$F$8770,"=COD1",$B$11:$B$8770,"="&amp;B5421)/COUNTIFS($F$11:$F$8770,"=COD1",$B$11:$B$8770,"="&amp;B5421))/COUNTIFS($A$11:$A$8770,"="&amp;A5421,$F$11:$F$8770,"=COD1"),0)</f>
        <v>0</v>
      </c>
      <c r="L5421" s="13" t="e">
        <f>(VLOOKUP(F5421,tarifas!$C$7:$D$10,2,FALSE)+tarifas!$D$21)*datos!H5421</f>
        <v>#N/A</v>
      </c>
      <c r="M5421">
        <v>470.84972999999997</v>
      </c>
      <c r="N5421" s="13" t="e">
        <f t="shared" si="764"/>
        <v>#N/A</v>
      </c>
      <c r="O5421">
        <f t="shared" si="765"/>
        <v>391.17131045575724</v>
      </c>
      <c r="P5421" s="12">
        <f t="shared" si="766"/>
        <v>0</v>
      </c>
      <c r="Q5421">
        <f t="shared" si="767"/>
        <v>79.678419544242729</v>
      </c>
      <c r="R5421">
        <f>$D$2*tarifas!$D$12/24</f>
        <v>1.4541666666666666</v>
      </c>
      <c r="S5421" t="e">
        <f>VLOOKUP(E5421&amp;" "&amp;F5421,tarifas!$A$13:$D$20,4,FALSE)*P5421</f>
        <v>#N/A</v>
      </c>
      <c r="T5421">
        <f>IF(F5421="COD1",tarifas!$D$11*(SUMIFS($P$11:$P$8770,$F$11:$F$8770,"=COD1",$B$11:$B$8770,"="&amp;B5421)/COUNTIFS($F$11:$F$8770,"=COD1",$B$11:$B$8770,"="&amp;B5421))/COUNTIFS($A$11:$A$8770,"="&amp;A5421,$F$11:$F$8770,"=COD1"),0)</f>
        <v>0</v>
      </c>
      <c r="U5421" t="e">
        <f>(VLOOKUP(F5421,tarifas!$C$7:$D$10,2,FALSE)+tarifas!$D$21)*datos!P5421</f>
        <v>#N/A</v>
      </c>
      <c r="V5421" t="e">
        <f t="shared" si="768"/>
        <v>#N/A</v>
      </c>
      <c r="W5421">
        <f t="shared" si="769"/>
        <v>3.8028119295880733</v>
      </c>
    </row>
    <row r="5422" spans="1:23" x14ac:dyDescent="0.25">
      <c r="A5422">
        <f t="shared" si="762"/>
        <v>223</v>
      </c>
      <c r="B5422">
        <f t="shared" si="763"/>
        <v>8</v>
      </c>
      <c r="C5422" s="1">
        <f t="shared" si="770"/>
        <v>41865.45833332021</v>
      </c>
      <c r="D5422" s="7">
        <v>109.98484848484847</v>
      </c>
      <c r="E5422" s="7"/>
      <c r="G5422">
        <v>52.8</v>
      </c>
      <c r="H5422" s="12">
        <v>287.7707387554513</v>
      </c>
      <c r="I5422" s="13">
        <f>$D$2*tarifas!$D$12/24</f>
        <v>1.4541666666666666</v>
      </c>
      <c r="J5422" s="13" t="e">
        <f>VLOOKUP(E5422&amp;" "&amp;F5422,tarifas!$A$13:$D$20,4,FALSE)*H5422</f>
        <v>#N/A</v>
      </c>
      <c r="K5422" s="13">
        <f>IF(F5422="COD1",tarifas!$D$11*(SUMIFS($H$11:$H$8770,$F$11:$F$8770,"=COD1",$B$11:$B$8770,"="&amp;B5422)/COUNTIFS($F$11:$F$8770,"=COD1",$B$11:$B$8770,"="&amp;B5422))/COUNTIFS($A$11:$A$8770,"="&amp;A5422,$F$11:$F$8770,"=COD1"),0)</f>
        <v>0</v>
      </c>
      <c r="L5422" s="13" t="e">
        <f>(VLOOKUP(F5422,tarifas!$C$7:$D$10,2,FALSE)+tarifas!$D$21)*datos!H5422</f>
        <v>#N/A</v>
      </c>
      <c r="M5422">
        <v>505.79709000000003</v>
      </c>
      <c r="N5422" s="13" t="e">
        <f t="shared" si="764"/>
        <v>#N/A</v>
      </c>
      <c r="O5422">
        <f t="shared" si="765"/>
        <v>287.7707387554513</v>
      </c>
      <c r="P5422" s="12">
        <f t="shared" si="766"/>
        <v>0</v>
      </c>
      <c r="Q5422">
        <f t="shared" si="767"/>
        <v>218.02635124454872</v>
      </c>
      <c r="R5422">
        <f>$D$2*tarifas!$D$12/24</f>
        <v>1.4541666666666666</v>
      </c>
      <c r="S5422" t="e">
        <f>VLOOKUP(E5422&amp;" "&amp;F5422,tarifas!$A$13:$D$20,4,FALSE)*P5422</f>
        <v>#N/A</v>
      </c>
      <c r="T5422">
        <f>IF(F5422="COD1",tarifas!$D$11*(SUMIFS($P$11:$P$8770,$F$11:$F$8770,"=COD1",$B$11:$B$8770,"="&amp;B5422)/COUNTIFS($F$11:$F$8770,"=COD1",$B$11:$B$8770,"="&amp;B5422))/COUNTIFS($A$11:$A$8770,"="&amp;A5422,$F$11:$F$8770,"=COD1"),0)</f>
        <v>0</v>
      </c>
      <c r="U5422" t="e">
        <f>(VLOOKUP(F5422,tarifas!$C$7:$D$10,2,FALSE)+tarifas!$D$21)*datos!P5422</f>
        <v>#N/A</v>
      </c>
      <c r="V5422" t="e">
        <f t="shared" si="768"/>
        <v>#N/A</v>
      </c>
      <c r="W5422">
        <f t="shared" si="769"/>
        <v>10.360612211140953</v>
      </c>
    </row>
    <row r="5423" spans="1:23" x14ac:dyDescent="0.25">
      <c r="A5423">
        <f t="shared" si="762"/>
        <v>223</v>
      </c>
      <c r="B5423">
        <f t="shared" si="763"/>
        <v>8</v>
      </c>
      <c r="C5423" s="1">
        <f t="shared" si="770"/>
        <v>41865.499999986874</v>
      </c>
      <c r="D5423" s="7">
        <v>202.45454545454547</v>
      </c>
      <c r="E5423" s="7"/>
      <c r="G5423">
        <v>55.96</v>
      </c>
      <c r="H5423" s="12">
        <v>270.79956641278579</v>
      </c>
      <c r="I5423" s="13">
        <f>$D$2*tarifas!$D$12/24</f>
        <v>1.4541666666666666</v>
      </c>
      <c r="J5423" s="13" t="e">
        <f>VLOOKUP(E5423&amp;" "&amp;F5423,tarifas!$A$13:$D$20,4,FALSE)*H5423</f>
        <v>#N/A</v>
      </c>
      <c r="K5423" s="13">
        <f>IF(F5423="COD1",tarifas!$D$11*(SUMIFS($H$11:$H$8770,$F$11:$F$8770,"=COD1",$B$11:$B$8770,"="&amp;B5423)/COUNTIFS($F$11:$F$8770,"=COD1",$B$11:$B$8770,"="&amp;B5423))/COUNTIFS($A$11:$A$8770,"="&amp;A5423,$F$11:$F$8770,"=COD1"),0)</f>
        <v>0</v>
      </c>
      <c r="L5423" s="13" t="e">
        <f>(VLOOKUP(F5423,tarifas!$C$7:$D$10,2,FALSE)+tarifas!$D$21)*datos!H5423</f>
        <v>#N/A</v>
      </c>
      <c r="M5423">
        <v>508.6259</v>
      </c>
      <c r="N5423" s="13" t="e">
        <f t="shared" si="764"/>
        <v>#N/A</v>
      </c>
      <c r="O5423">
        <f t="shared" si="765"/>
        <v>270.79956641278579</v>
      </c>
      <c r="P5423" s="12">
        <f t="shared" si="766"/>
        <v>0</v>
      </c>
      <c r="Q5423">
        <f t="shared" si="767"/>
        <v>237.82633358721421</v>
      </c>
      <c r="R5423">
        <f>$D$2*tarifas!$D$12/24</f>
        <v>1.4541666666666666</v>
      </c>
      <c r="S5423" t="e">
        <f>VLOOKUP(E5423&amp;" "&amp;F5423,tarifas!$A$13:$D$20,4,FALSE)*P5423</f>
        <v>#N/A</v>
      </c>
      <c r="T5423">
        <f>IF(F5423="COD1",tarifas!$D$11*(SUMIFS($P$11:$P$8770,$F$11:$F$8770,"=COD1",$B$11:$B$8770,"="&amp;B5423)/COUNTIFS($F$11:$F$8770,"=COD1",$B$11:$B$8770,"="&amp;B5423))/COUNTIFS($A$11:$A$8770,"="&amp;A5423,$F$11:$F$8770,"=COD1"),0)</f>
        <v>0</v>
      </c>
      <c r="U5423" t="e">
        <f>(VLOOKUP(F5423,tarifas!$C$7:$D$10,2,FALSE)+tarifas!$D$21)*datos!P5423</f>
        <v>#N/A</v>
      </c>
      <c r="V5423" t="e">
        <f t="shared" si="768"/>
        <v>#N/A</v>
      </c>
      <c r="W5423">
        <f t="shared" si="769"/>
        <v>11.977885464786457</v>
      </c>
    </row>
    <row r="5424" spans="1:23" x14ac:dyDescent="0.25">
      <c r="A5424">
        <f t="shared" si="762"/>
        <v>223</v>
      </c>
      <c r="B5424">
        <f t="shared" si="763"/>
        <v>8</v>
      </c>
      <c r="C5424" s="1">
        <f t="shared" si="770"/>
        <v>41865.541666653538</v>
      </c>
      <c r="D5424" s="7">
        <v>200.65151515151516</v>
      </c>
      <c r="E5424" s="7"/>
      <c r="G5424">
        <v>52.79</v>
      </c>
      <c r="H5424" s="12">
        <v>394.45624484069077</v>
      </c>
      <c r="I5424" s="13">
        <f>$D$2*tarifas!$D$12/24</f>
        <v>1.4541666666666666</v>
      </c>
      <c r="J5424" s="13" t="e">
        <f>VLOOKUP(E5424&amp;" "&amp;F5424,tarifas!$A$13:$D$20,4,FALSE)*H5424</f>
        <v>#N/A</v>
      </c>
      <c r="K5424" s="13">
        <f>IF(F5424="COD1",tarifas!$D$11*(SUMIFS($H$11:$H$8770,$F$11:$F$8770,"=COD1",$B$11:$B$8770,"="&amp;B5424)/COUNTIFS($F$11:$F$8770,"=COD1",$B$11:$B$8770,"="&amp;B5424))/COUNTIFS($A$11:$A$8770,"="&amp;A5424,$F$11:$F$8770,"=COD1"),0)</f>
        <v>0</v>
      </c>
      <c r="L5424" s="13" t="e">
        <f>(VLOOKUP(F5424,tarifas!$C$7:$D$10,2,FALSE)+tarifas!$D$21)*datos!H5424</f>
        <v>#N/A</v>
      </c>
      <c r="M5424">
        <v>484.67836</v>
      </c>
      <c r="N5424" s="13" t="e">
        <f t="shared" si="764"/>
        <v>#N/A</v>
      </c>
      <c r="O5424">
        <f t="shared" si="765"/>
        <v>394.45624484069077</v>
      </c>
      <c r="P5424" s="12">
        <f t="shared" si="766"/>
        <v>0</v>
      </c>
      <c r="Q5424">
        <f t="shared" si="767"/>
        <v>90.222115159309226</v>
      </c>
      <c r="R5424">
        <f>$D$2*tarifas!$D$12/24</f>
        <v>1.4541666666666666</v>
      </c>
      <c r="S5424" t="e">
        <f>VLOOKUP(E5424&amp;" "&amp;F5424,tarifas!$A$13:$D$20,4,FALSE)*P5424</f>
        <v>#N/A</v>
      </c>
      <c r="T5424">
        <f>IF(F5424="COD1",tarifas!$D$11*(SUMIFS($P$11:$P$8770,$F$11:$F$8770,"=COD1",$B$11:$B$8770,"="&amp;B5424)/COUNTIFS($F$11:$F$8770,"=COD1",$B$11:$B$8770,"="&amp;B5424))/COUNTIFS($A$11:$A$8770,"="&amp;A5424,$F$11:$F$8770,"=COD1"),0)</f>
        <v>0</v>
      </c>
      <c r="U5424" t="e">
        <f>(VLOOKUP(F5424,tarifas!$C$7:$D$10,2,FALSE)+tarifas!$D$21)*datos!P5424</f>
        <v>#N/A</v>
      </c>
      <c r="V5424" t="e">
        <f t="shared" si="768"/>
        <v>#N/A</v>
      </c>
      <c r="W5424">
        <f t="shared" si="769"/>
        <v>4.2865429133339408</v>
      </c>
    </row>
    <row r="5425" spans="1:23" x14ac:dyDescent="0.25">
      <c r="A5425">
        <f t="shared" si="762"/>
        <v>223</v>
      </c>
      <c r="B5425">
        <f t="shared" si="763"/>
        <v>8</v>
      </c>
      <c r="C5425" s="1">
        <f t="shared" si="770"/>
        <v>41865.583333320203</v>
      </c>
      <c r="D5425" s="7">
        <v>95.818181818181813</v>
      </c>
      <c r="E5425" s="7"/>
      <c r="G5425">
        <v>55.02</v>
      </c>
      <c r="H5425" s="12">
        <v>442.6731966879924</v>
      </c>
      <c r="I5425" s="13">
        <f>$D$2*tarifas!$D$12/24</f>
        <v>1.4541666666666666</v>
      </c>
      <c r="J5425" s="13" t="e">
        <f>VLOOKUP(E5425&amp;" "&amp;F5425,tarifas!$A$13:$D$20,4,FALSE)*H5425</f>
        <v>#N/A</v>
      </c>
      <c r="K5425" s="13">
        <f>IF(F5425="COD1",tarifas!$D$11*(SUMIFS($H$11:$H$8770,$F$11:$F$8770,"=COD1",$B$11:$B$8770,"="&amp;B5425)/COUNTIFS($F$11:$F$8770,"=COD1",$B$11:$B$8770,"="&amp;B5425))/COUNTIFS($A$11:$A$8770,"="&amp;A5425,$F$11:$F$8770,"=COD1"),0)</f>
        <v>0</v>
      </c>
      <c r="L5425" s="13" t="e">
        <f>(VLOOKUP(F5425,tarifas!$C$7:$D$10,2,FALSE)+tarifas!$D$21)*datos!H5425</f>
        <v>#N/A</v>
      </c>
      <c r="M5425">
        <v>429.15176000000002</v>
      </c>
      <c r="N5425" s="13" t="e">
        <f t="shared" si="764"/>
        <v>#N/A</v>
      </c>
      <c r="O5425">
        <f t="shared" si="765"/>
        <v>429.15176000000002</v>
      </c>
      <c r="P5425" s="12">
        <f t="shared" si="766"/>
        <v>13.521436687992377</v>
      </c>
      <c r="Q5425">
        <f t="shared" si="767"/>
        <v>0</v>
      </c>
      <c r="R5425">
        <f>$D$2*tarifas!$D$12/24</f>
        <v>1.4541666666666666</v>
      </c>
      <c r="S5425" t="e">
        <f>VLOOKUP(E5425&amp;" "&amp;F5425,tarifas!$A$13:$D$20,4,FALSE)*P5425</f>
        <v>#N/A</v>
      </c>
      <c r="T5425">
        <f>IF(F5425="COD1",tarifas!$D$11*(SUMIFS($P$11:$P$8770,$F$11:$F$8770,"=COD1",$B$11:$B$8770,"="&amp;B5425)/COUNTIFS($F$11:$F$8770,"=COD1",$B$11:$B$8770,"="&amp;B5425))/COUNTIFS($A$11:$A$8770,"="&amp;A5425,$F$11:$F$8770,"=COD1"),0)</f>
        <v>0</v>
      </c>
      <c r="U5425" t="e">
        <f>(VLOOKUP(F5425,tarifas!$C$7:$D$10,2,FALSE)+tarifas!$D$21)*datos!P5425</f>
        <v>#N/A</v>
      </c>
      <c r="V5425" t="e">
        <f t="shared" si="768"/>
        <v>#N/A</v>
      </c>
      <c r="W5425">
        <f t="shared" si="769"/>
        <v>0</v>
      </c>
    </row>
    <row r="5426" spans="1:23" x14ac:dyDescent="0.25">
      <c r="A5426">
        <f t="shared" si="762"/>
        <v>223</v>
      </c>
      <c r="B5426">
        <f t="shared" si="763"/>
        <v>8</v>
      </c>
      <c r="C5426" s="1">
        <f t="shared" si="770"/>
        <v>41865.624999986867</v>
      </c>
      <c r="D5426" s="7">
        <v>18.545454545454543</v>
      </c>
      <c r="E5426" s="7"/>
      <c r="G5426">
        <v>54.66</v>
      </c>
      <c r="H5426" s="12">
        <v>445.70099144127329</v>
      </c>
      <c r="I5426" s="13">
        <f>$D$2*tarifas!$D$12/24</f>
        <v>1.4541666666666666</v>
      </c>
      <c r="J5426" s="13" t="e">
        <f>VLOOKUP(E5426&amp;" "&amp;F5426,tarifas!$A$13:$D$20,4,FALSE)*H5426</f>
        <v>#N/A</v>
      </c>
      <c r="K5426" s="13">
        <f>IF(F5426="COD1",tarifas!$D$11*(SUMIFS($H$11:$H$8770,$F$11:$F$8770,"=COD1",$B$11:$B$8770,"="&amp;B5426)/COUNTIFS($F$11:$F$8770,"=COD1",$B$11:$B$8770,"="&amp;B5426))/COUNTIFS($A$11:$A$8770,"="&amp;A5426,$F$11:$F$8770,"=COD1"),0)</f>
        <v>0</v>
      </c>
      <c r="L5426" s="13" t="e">
        <f>(VLOOKUP(F5426,tarifas!$C$7:$D$10,2,FALSE)+tarifas!$D$21)*datos!H5426</f>
        <v>#N/A</v>
      </c>
      <c r="M5426">
        <v>339.40381000000002</v>
      </c>
      <c r="N5426" s="13" t="e">
        <f t="shared" si="764"/>
        <v>#N/A</v>
      </c>
      <c r="O5426">
        <f t="shared" si="765"/>
        <v>339.40381000000002</v>
      </c>
      <c r="P5426" s="12">
        <f t="shared" si="766"/>
        <v>106.29718144127327</v>
      </c>
      <c r="Q5426">
        <f t="shared" si="767"/>
        <v>0</v>
      </c>
      <c r="R5426">
        <f>$D$2*tarifas!$D$12/24</f>
        <v>1.4541666666666666</v>
      </c>
      <c r="S5426" t="e">
        <f>VLOOKUP(E5426&amp;" "&amp;F5426,tarifas!$A$13:$D$20,4,FALSE)*P5426</f>
        <v>#N/A</v>
      </c>
      <c r="T5426">
        <f>IF(F5426="COD1",tarifas!$D$11*(SUMIFS($P$11:$P$8770,$F$11:$F$8770,"=COD1",$B$11:$B$8770,"="&amp;B5426)/COUNTIFS($F$11:$F$8770,"=COD1",$B$11:$B$8770,"="&amp;B5426))/COUNTIFS($A$11:$A$8770,"="&amp;A5426,$F$11:$F$8770,"=COD1"),0)</f>
        <v>0</v>
      </c>
      <c r="U5426" t="e">
        <f>(VLOOKUP(F5426,tarifas!$C$7:$D$10,2,FALSE)+tarifas!$D$21)*datos!P5426</f>
        <v>#N/A</v>
      </c>
      <c r="V5426" t="e">
        <f t="shared" si="768"/>
        <v>#N/A</v>
      </c>
      <c r="W5426">
        <f t="shared" si="769"/>
        <v>0</v>
      </c>
    </row>
    <row r="5427" spans="1:23" x14ac:dyDescent="0.25">
      <c r="A5427">
        <f t="shared" si="762"/>
        <v>223</v>
      </c>
      <c r="B5427">
        <f t="shared" si="763"/>
        <v>8</v>
      </c>
      <c r="C5427" s="1">
        <f t="shared" si="770"/>
        <v>41865.666666653531</v>
      </c>
      <c r="D5427" s="7">
        <v>36.575757575757571</v>
      </c>
      <c r="E5427" s="7"/>
      <c r="G5427">
        <v>55.12</v>
      </c>
      <c r="H5427" s="12">
        <v>363.80620964174375</v>
      </c>
      <c r="I5427" s="13">
        <f>$D$2*tarifas!$D$12/24</f>
        <v>1.4541666666666666</v>
      </c>
      <c r="J5427" s="13" t="e">
        <f>VLOOKUP(E5427&amp;" "&amp;F5427,tarifas!$A$13:$D$20,4,FALSE)*H5427</f>
        <v>#N/A</v>
      </c>
      <c r="K5427" s="13">
        <f>IF(F5427="COD1",tarifas!$D$11*(SUMIFS($H$11:$H$8770,$F$11:$F$8770,"=COD1",$B$11:$B$8770,"="&amp;B5427)/COUNTIFS($F$11:$F$8770,"=COD1",$B$11:$B$8770,"="&amp;B5427))/COUNTIFS($A$11:$A$8770,"="&amp;A5427,$F$11:$F$8770,"=COD1"),0)</f>
        <v>0</v>
      </c>
      <c r="L5427" s="13" t="e">
        <f>(VLOOKUP(F5427,tarifas!$C$7:$D$10,2,FALSE)+tarifas!$D$21)*datos!H5427</f>
        <v>#N/A</v>
      </c>
      <c r="M5427">
        <v>218.20041000000001</v>
      </c>
      <c r="N5427" s="13" t="e">
        <f t="shared" si="764"/>
        <v>#N/A</v>
      </c>
      <c r="O5427">
        <f t="shared" si="765"/>
        <v>218.20041000000001</v>
      </c>
      <c r="P5427" s="12">
        <f t="shared" si="766"/>
        <v>145.60579964174374</v>
      </c>
      <c r="Q5427">
        <f t="shared" si="767"/>
        <v>0</v>
      </c>
      <c r="R5427">
        <f>$D$2*tarifas!$D$12/24</f>
        <v>1.4541666666666666</v>
      </c>
      <c r="S5427" t="e">
        <f>VLOOKUP(E5427&amp;" "&amp;F5427,tarifas!$A$13:$D$20,4,FALSE)*P5427</f>
        <v>#N/A</v>
      </c>
      <c r="T5427">
        <f>IF(F5427="COD1",tarifas!$D$11*(SUMIFS($P$11:$P$8770,$F$11:$F$8770,"=COD1",$B$11:$B$8770,"="&amp;B5427)/COUNTIFS($F$11:$F$8770,"=COD1",$B$11:$B$8770,"="&amp;B5427))/COUNTIFS($A$11:$A$8770,"="&amp;A5427,$F$11:$F$8770,"=COD1"),0)</f>
        <v>0</v>
      </c>
      <c r="U5427" t="e">
        <f>(VLOOKUP(F5427,tarifas!$C$7:$D$10,2,FALSE)+tarifas!$D$21)*datos!P5427</f>
        <v>#N/A</v>
      </c>
      <c r="V5427" t="e">
        <f t="shared" si="768"/>
        <v>#N/A</v>
      </c>
      <c r="W5427">
        <f t="shared" si="769"/>
        <v>0</v>
      </c>
    </row>
    <row r="5428" spans="1:23" x14ac:dyDescent="0.25">
      <c r="A5428">
        <f t="shared" si="762"/>
        <v>223</v>
      </c>
      <c r="B5428">
        <f t="shared" si="763"/>
        <v>8</v>
      </c>
      <c r="C5428" s="1">
        <f t="shared" si="770"/>
        <v>41865.708333320195</v>
      </c>
      <c r="D5428" s="7">
        <v>128.0151515151515</v>
      </c>
      <c r="E5428" s="7"/>
      <c r="G5428">
        <v>55.02</v>
      </c>
      <c r="H5428" s="12">
        <v>284.93439398842548</v>
      </c>
      <c r="I5428" s="13">
        <f>$D$2*tarifas!$D$12/24</f>
        <v>1.4541666666666666</v>
      </c>
      <c r="J5428" s="13" t="e">
        <f>VLOOKUP(E5428&amp;" "&amp;F5428,tarifas!$A$13:$D$20,4,FALSE)*H5428</f>
        <v>#N/A</v>
      </c>
      <c r="K5428" s="13">
        <f>IF(F5428="COD1",tarifas!$D$11*(SUMIFS($H$11:$H$8770,$F$11:$F$8770,"=COD1",$B$11:$B$8770,"="&amp;B5428)/COUNTIFS($F$11:$F$8770,"=COD1",$B$11:$B$8770,"="&amp;B5428))/COUNTIFS($A$11:$A$8770,"="&amp;A5428,$F$11:$F$8770,"=COD1"),0)</f>
        <v>0</v>
      </c>
      <c r="L5428" s="13" t="e">
        <f>(VLOOKUP(F5428,tarifas!$C$7:$D$10,2,FALSE)+tarifas!$D$21)*datos!H5428</f>
        <v>#N/A</v>
      </c>
      <c r="M5428">
        <v>78.238439999999997</v>
      </c>
      <c r="N5428" s="13" t="e">
        <f t="shared" si="764"/>
        <v>#N/A</v>
      </c>
      <c r="O5428">
        <f t="shared" si="765"/>
        <v>78.238439999999997</v>
      </c>
      <c r="P5428" s="12">
        <f t="shared" si="766"/>
        <v>206.69595398842549</v>
      </c>
      <c r="Q5428">
        <f t="shared" si="767"/>
        <v>0</v>
      </c>
      <c r="R5428">
        <f>$D$2*tarifas!$D$12/24</f>
        <v>1.4541666666666666</v>
      </c>
      <c r="S5428" t="e">
        <f>VLOOKUP(E5428&amp;" "&amp;F5428,tarifas!$A$13:$D$20,4,FALSE)*P5428</f>
        <v>#N/A</v>
      </c>
      <c r="T5428">
        <f>IF(F5428="COD1",tarifas!$D$11*(SUMIFS($P$11:$P$8770,$F$11:$F$8770,"=COD1",$B$11:$B$8770,"="&amp;B5428)/COUNTIFS($F$11:$F$8770,"=COD1",$B$11:$B$8770,"="&amp;B5428))/COUNTIFS($A$11:$A$8770,"="&amp;A5428,$F$11:$F$8770,"=COD1"),0)</f>
        <v>0</v>
      </c>
      <c r="U5428" t="e">
        <f>(VLOOKUP(F5428,tarifas!$C$7:$D$10,2,FALSE)+tarifas!$D$21)*datos!P5428</f>
        <v>#N/A</v>
      </c>
      <c r="V5428" t="e">
        <f t="shared" si="768"/>
        <v>#N/A</v>
      </c>
      <c r="W5428">
        <f t="shared" si="769"/>
        <v>0</v>
      </c>
    </row>
    <row r="5429" spans="1:23" x14ac:dyDescent="0.25">
      <c r="A5429">
        <f t="shared" si="762"/>
        <v>223</v>
      </c>
      <c r="B5429">
        <f t="shared" si="763"/>
        <v>8</v>
      </c>
      <c r="C5429" s="1">
        <f t="shared" si="770"/>
        <v>41865.74999998686</v>
      </c>
      <c r="D5429" s="7">
        <v>32.969696969696969</v>
      </c>
      <c r="E5429" s="7"/>
      <c r="G5429">
        <v>53.28</v>
      </c>
      <c r="H5429" s="12">
        <v>210.5378269988513</v>
      </c>
      <c r="I5429" s="13">
        <f>$D$2*tarifas!$D$12/24</f>
        <v>1.4541666666666666</v>
      </c>
      <c r="J5429" s="13" t="e">
        <f>VLOOKUP(E5429&amp;" "&amp;F5429,tarifas!$A$13:$D$20,4,FALSE)*H5429</f>
        <v>#N/A</v>
      </c>
      <c r="K5429" s="13">
        <f>IF(F5429="COD1",tarifas!$D$11*(SUMIFS($H$11:$H$8770,$F$11:$F$8770,"=COD1",$B$11:$B$8770,"="&amp;B5429)/COUNTIFS($F$11:$F$8770,"=COD1",$B$11:$B$8770,"="&amp;B5429))/COUNTIFS($A$11:$A$8770,"="&amp;A5429,$F$11:$F$8770,"=COD1"),0)</f>
        <v>0</v>
      </c>
      <c r="L5429" s="13" t="e">
        <f>(VLOOKUP(F5429,tarifas!$C$7:$D$10,2,FALSE)+tarifas!$D$21)*datos!H5429</f>
        <v>#N/A</v>
      </c>
      <c r="M5429">
        <v>7.0936000000000003</v>
      </c>
      <c r="N5429" s="13" t="e">
        <f t="shared" si="764"/>
        <v>#N/A</v>
      </c>
      <c r="O5429">
        <f t="shared" si="765"/>
        <v>7.0936000000000003</v>
      </c>
      <c r="P5429" s="12">
        <f t="shared" si="766"/>
        <v>203.44422699885129</v>
      </c>
      <c r="Q5429">
        <f t="shared" si="767"/>
        <v>0</v>
      </c>
      <c r="R5429">
        <f>$D$2*tarifas!$D$12/24</f>
        <v>1.4541666666666666</v>
      </c>
      <c r="S5429" t="e">
        <f>VLOOKUP(E5429&amp;" "&amp;F5429,tarifas!$A$13:$D$20,4,FALSE)*P5429</f>
        <v>#N/A</v>
      </c>
      <c r="T5429">
        <f>IF(F5429="COD1",tarifas!$D$11*(SUMIFS($P$11:$P$8770,$F$11:$F$8770,"=COD1",$B$11:$B$8770,"="&amp;B5429)/COUNTIFS($F$11:$F$8770,"=COD1",$B$11:$B$8770,"="&amp;B5429))/COUNTIFS($A$11:$A$8770,"="&amp;A5429,$F$11:$F$8770,"=COD1"),0)</f>
        <v>0</v>
      </c>
      <c r="U5429" t="e">
        <f>(VLOOKUP(F5429,tarifas!$C$7:$D$10,2,FALSE)+tarifas!$D$21)*datos!P5429</f>
        <v>#N/A</v>
      </c>
      <c r="V5429" t="e">
        <f t="shared" si="768"/>
        <v>#N/A</v>
      </c>
      <c r="W5429">
        <f t="shared" si="769"/>
        <v>0</v>
      </c>
    </row>
    <row r="5430" spans="1:23" x14ac:dyDescent="0.25">
      <c r="A5430">
        <f t="shared" si="762"/>
        <v>223</v>
      </c>
      <c r="B5430">
        <f t="shared" si="763"/>
        <v>8</v>
      </c>
      <c r="C5430" s="1">
        <f t="shared" si="770"/>
        <v>41865.791666653524</v>
      </c>
      <c r="D5430" s="7">
        <v>2.5757575757575757</v>
      </c>
      <c r="E5430" s="7"/>
      <c r="G5430">
        <v>55.12</v>
      </c>
      <c r="H5430" s="12">
        <v>162.07807045575044</v>
      </c>
      <c r="I5430" s="13">
        <f>$D$2*tarifas!$D$12/24</f>
        <v>1.4541666666666666</v>
      </c>
      <c r="J5430" s="13" t="e">
        <f>VLOOKUP(E5430&amp;" "&amp;F5430,tarifas!$A$13:$D$20,4,FALSE)*H5430</f>
        <v>#N/A</v>
      </c>
      <c r="K5430" s="13">
        <f>IF(F5430="COD1",tarifas!$D$11*(SUMIFS($H$11:$H$8770,$F$11:$F$8770,"=COD1",$B$11:$B$8770,"="&amp;B5430)/COUNTIFS($F$11:$F$8770,"=COD1",$B$11:$B$8770,"="&amp;B5430))/COUNTIFS($A$11:$A$8770,"="&amp;A5430,$F$11:$F$8770,"=COD1"),0)</f>
        <v>0</v>
      </c>
      <c r="L5430" s="13" t="e">
        <f>(VLOOKUP(F5430,tarifas!$C$7:$D$10,2,FALSE)+tarifas!$D$21)*datos!H5430</f>
        <v>#N/A</v>
      </c>
      <c r="M5430">
        <v>0</v>
      </c>
      <c r="N5430" s="13" t="e">
        <f t="shared" si="764"/>
        <v>#N/A</v>
      </c>
      <c r="O5430">
        <f t="shared" si="765"/>
        <v>0</v>
      </c>
      <c r="P5430" s="12">
        <f t="shared" si="766"/>
        <v>162.07807045575044</v>
      </c>
      <c r="Q5430">
        <f t="shared" si="767"/>
        <v>0</v>
      </c>
      <c r="R5430">
        <f>$D$2*tarifas!$D$12/24</f>
        <v>1.4541666666666666</v>
      </c>
      <c r="S5430" t="e">
        <f>VLOOKUP(E5430&amp;" "&amp;F5430,tarifas!$A$13:$D$20,4,FALSE)*P5430</f>
        <v>#N/A</v>
      </c>
      <c r="T5430">
        <f>IF(F5430="COD1",tarifas!$D$11*(SUMIFS($P$11:$P$8770,$F$11:$F$8770,"=COD1",$B$11:$B$8770,"="&amp;B5430)/COUNTIFS($F$11:$F$8770,"=COD1",$B$11:$B$8770,"="&amp;B5430))/COUNTIFS($A$11:$A$8770,"="&amp;A5430,$F$11:$F$8770,"=COD1"),0)</f>
        <v>0</v>
      </c>
      <c r="U5430" t="e">
        <f>(VLOOKUP(F5430,tarifas!$C$7:$D$10,2,FALSE)+tarifas!$D$21)*datos!P5430</f>
        <v>#N/A</v>
      </c>
      <c r="V5430" t="e">
        <f t="shared" si="768"/>
        <v>#N/A</v>
      </c>
      <c r="W5430">
        <f t="shared" si="769"/>
        <v>0</v>
      </c>
    </row>
    <row r="5431" spans="1:23" x14ac:dyDescent="0.25">
      <c r="A5431">
        <f t="shared" si="762"/>
        <v>223</v>
      </c>
      <c r="B5431">
        <f t="shared" si="763"/>
        <v>8</v>
      </c>
      <c r="C5431" s="1">
        <f t="shared" si="770"/>
        <v>41865.833333320188</v>
      </c>
      <c r="D5431" s="7">
        <v>0</v>
      </c>
      <c r="E5431" s="7"/>
      <c r="G5431">
        <v>55.96</v>
      </c>
      <c r="H5431" s="12">
        <v>145.12042455463694</v>
      </c>
      <c r="I5431" s="13">
        <f>$D$2*tarifas!$D$12/24</f>
        <v>1.4541666666666666</v>
      </c>
      <c r="J5431" s="13" t="e">
        <f>VLOOKUP(E5431&amp;" "&amp;F5431,tarifas!$A$13:$D$20,4,FALSE)*H5431</f>
        <v>#N/A</v>
      </c>
      <c r="K5431" s="13">
        <f>IF(F5431="COD1",tarifas!$D$11*(SUMIFS($H$11:$H$8770,$F$11:$F$8770,"=COD1",$B$11:$B$8770,"="&amp;B5431)/COUNTIFS($F$11:$F$8770,"=COD1",$B$11:$B$8770,"="&amp;B5431))/COUNTIFS($A$11:$A$8770,"="&amp;A5431,$F$11:$F$8770,"=COD1"),0)</f>
        <v>0</v>
      </c>
      <c r="L5431" s="13" t="e">
        <f>(VLOOKUP(F5431,tarifas!$C$7:$D$10,2,FALSE)+tarifas!$D$21)*datos!H5431</f>
        <v>#N/A</v>
      </c>
      <c r="M5431">
        <v>0</v>
      </c>
      <c r="N5431" s="13" t="e">
        <f t="shared" si="764"/>
        <v>#N/A</v>
      </c>
      <c r="O5431">
        <f t="shared" si="765"/>
        <v>0</v>
      </c>
      <c r="P5431" s="12">
        <f t="shared" si="766"/>
        <v>145.12042455463694</v>
      </c>
      <c r="Q5431">
        <f t="shared" si="767"/>
        <v>0</v>
      </c>
      <c r="R5431">
        <f>$D$2*tarifas!$D$12/24</f>
        <v>1.4541666666666666</v>
      </c>
      <c r="S5431" t="e">
        <f>VLOOKUP(E5431&amp;" "&amp;F5431,tarifas!$A$13:$D$20,4,FALSE)*P5431</f>
        <v>#N/A</v>
      </c>
      <c r="T5431">
        <f>IF(F5431="COD1",tarifas!$D$11*(SUMIFS($P$11:$P$8770,$F$11:$F$8770,"=COD1",$B$11:$B$8770,"="&amp;B5431)/COUNTIFS($F$11:$F$8770,"=COD1",$B$11:$B$8770,"="&amp;B5431))/COUNTIFS($A$11:$A$8770,"="&amp;A5431,$F$11:$F$8770,"=COD1"),0)</f>
        <v>0</v>
      </c>
      <c r="U5431" t="e">
        <f>(VLOOKUP(F5431,tarifas!$C$7:$D$10,2,FALSE)+tarifas!$D$21)*datos!P5431</f>
        <v>#N/A</v>
      </c>
      <c r="V5431" t="e">
        <f t="shared" si="768"/>
        <v>#N/A</v>
      </c>
      <c r="W5431">
        <f t="shared" si="769"/>
        <v>0</v>
      </c>
    </row>
    <row r="5432" spans="1:23" x14ac:dyDescent="0.25">
      <c r="A5432">
        <f t="shared" si="762"/>
        <v>223</v>
      </c>
      <c r="B5432">
        <f t="shared" si="763"/>
        <v>8</v>
      </c>
      <c r="C5432" s="1">
        <f t="shared" si="770"/>
        <v>41865.874999986852</v>
      </c>
      <c r="D5432" s="7">
        <v>0</v>
      </c>
      <c r="E5432" s="7"/>
      <c r="G5432">
        <v>55.12</v>
      </c>
      <c r="H5432" s="12">
        <v>141.61080923721352</v>
      </c>
      <c r="I5432" s="13">
        <f>$D$2*tarifas!$D$12/24</f>
        <v>1.4541666666666666</v>
      </c>
      <c r="J5432" s="13" t="e">
        <f>VLOOKUP(E5432&amp;" "&amp;F5432,tarifas!$A$13:$D$20,4,FALSE)*H5432</f>
        <v>#N/A</v>
      </c>
      <c r="K5432" s="13">
        <f>IF(F5432="COD1",tarifas!$D$11*(SUMIFS($H$11:$H$8770,$F$11:$F$8770,"=COD1",$B$11:$B$8770,"="&amp;B5432)/COUNTIFS($F$11:$F$8770,"=COD1",$B$11:$B$8770,"="&amp;B5432))/COUNTIFS($A$11:$A$8770,"="&amp;A5432,$F$11:$F$8770,"=COD1"),0)</f>
        <v>0</v>
      </c>
      <c r="L5432" s="13" t="e">
        <f>(VLOOKUP(F5432,tarifas!$C$7:$D$10,2,FALSE)+tarifas!$D$21)*datos!H5432</f>
        <v>#N/A</v>
      </c>
      <c r="M5432">
        <v>0</v>
      </c>
      <c r="N5432" s="13" t="e">
        <f t="shared" si="764"/>
        <v>#N/A</v>
      </c>
      <c r="O5432">
        <f t="shared" si="765"/>
        <v>0</v>
      </c>
      <c r="P5432" s="12">
        <f t="shared" si="766"/>
        <v>141.61080923721352</v>
      </c>
      <c r="Q5432">
        <f t="shared" si="767"/>
        <v>0</v>
      </c>
      <c r="R5432">
        <f>$D$2*tarifas!$D$12/24</f>
        <v>1.4541666666666666</v>
      </c>
      <c r="S5432" t="e">
        <f>VLOOKUP(E5432&amp;" "&amp;F5432,tarifas!$A$13:$D$20,4,FALSE)*P5432</f>
        <v>#N/A</v>
      </c>
      <c r="T5432">
        <f>IF(F5432="COD1",tarifas!$D$11*(SUMIFS($P$11:$P$8770,$F$11:$F$8770,"=COD1",$B$11:$B$8770,"="&amp;B5432)/COUNTIFS($F$11:$F$8770,"=COD1",$B$11:$B$8770,"="&amp;B5432))/COUNTIFS($A$11:$A$8770,"="&amp;A5432,$F$11:$F$8770,"=COD1"),0)</f>
        <v>0</v>
      </c>
      <c r="U5432" t="e">
        <f>(VLOOKUP(F5432,tarifas!$C$7:$D$10,2,FALSE)+tarifas!$D$21)*datos!P5432</f>
        <v>#N/A</v>
      </c>
      <c r="V5432" t="e">
        <f t="shared" si="768"/>
        <v>#N/A</v>
      </c>
      <c r="W5432">
        <f t="shared" si="769"/>
        <v>0</v>
      </c>
    </row>
    <row r="5433" spans="1:23" x14ac:dyDescent="0.25">
      <c r="A5433">
        <f t="shared" si="762"/>
        <v>223</v>
      </c>
      <c r="B5433">
        <f t="shared" si="763"/>
        <v>8</v>
      </c>
      <c r="C5433" s="1">
        <f t="shared" si="770"/>
        <v>41865.916666653517</v>
      </c>
      <c r="D5433" s="7">
        <v>0</v>
      </c>
      <c r="E5433" s="7"/>
      <c r="G5433">
        <v>46.54</v>
      </c>
      <c r="H5433" s="12">
        <v>142.35080816492729</v>
      </c>
      <c r="I5433" s="13">
        <f>$D$2*tarifas!$D$12/24</f>
        <v>1.4541666666666666</v>
      </c>
      <c r="J5433" s="13" t="e">
        <f>VLOOKUP(E5433&amp;" "&amp;F5433,tarifas!$A$13:$D$20,4,FALSE)*H5433</f>
        <v>#N/A</v>
      </c>
      <c r="K5433" s="13">
        <f>IF(F5433="COD1",tarifas!$D$11*(SUMIFS($H$11:$H$8770,$F$11:$F$8770,"=COD1",$B$11:$B$8770,"="&amp;B5433)/COUNTIFS($F$11:$F$8770,"=COD1",$B$11:$B$8770,"="&amp;B5433))/COUNTIFS($A$11:$A$8770,"="&amp;A5433,$F$11:$F$8770,"=COD1"),0)</f>
        <v>0</v>
      </c>
      <c r="L5433" s="13" t="e">
        <f>(VLOOKUP(F5433,tarifas!$C$7:$D$10,2,FALSE)+tarifas!$D$21)*datos!H5433</f>
        <v>#N/A</v>
      </c>
      <c r="M5433">
        <v>0</v>
      </c>
      <c r="N5433" s="13" t="e">
        <f t="shared" si="764"/>
        <v>#N/A</v>
      </c>
      <c r="O5433">
        <f t="shared" si="765"/>
        <v>0</v>
      </c>
      <c r="P5433" s="12">
        <f t="shared" si="766"/>
        <v>142.35080816492729</v>
      </c>
      <c r="Q5433">
        <f t="shared" si="767"/>
        <v>0</v>
      </c>
      <c r="R5433">
        <f>$D$2*tarifas!$D$12/24</f>
        <v>1.4541666666666666</v>
      </c>
      <c r="S5433" t="e">
        <f>VLOOKUP(E5433&amp;" "&amp;F5433,tarifas!$A$13:$D$20,4,FALSE)*P5433</f>
        <v>#N/A</v>
      </c>
      <c r="T5433">
        <f>IF(F5433="COD1",tarifas!$D$11*(SUMIFS($P$11:$P$8770,$F$11:$F$8770,"=COD1",$B$11:$B$8770,"="&amp;B5433)/COUNTIFS($F$11:$F$8770,"=COD1",$B$11:$B$8770,"="&amp;B5433))/COUNTIFS($A$11:$A$8770,"="&amp;A5433,$F$11:$F$8770,"=COD1"),0)</f>
        <v>0</v>
      </c>
      <c r="U5433" t="e">
        <f>(VLOOKUP(F5433,tarifas!$C$7:$D$10,2,FALSE)+tarifas!$D$21)*datos!P5433</f>
        <v>#N/A</v>
      </c>
      <c r="V5433" t="e">
        <f t="shared" si="768"/>
        <v>#N/A</v>
      </c>
      <c r="W5433">
        <f t="shared" si="769"/>
        <v>0</v>
      </c>
    </row>
    <row r="5434" spans="1:23" x14ac:dyDescent="0.25">
      <c r="A5434">
        <f t="shared" si="762"/>
        <v>223</v>
      </c>
      <c r="B5434">
        <f t="shared" si="763"/>
        <v>8</v>
      </c>
      <c r="C5434" s="1">
        <f t="shared" si="770"/>
        <v>41865.958333320181</v>
      </c>
      <c r="D5434" s="7">
        <v>0</v>
      </c>
      <c r="E5434" s="7"/>
      <c r="G5434">
        <v>44.83</v>
      </c>
      <c r="H5434" s="12">
        <v>125.66642007253505</v>
      </c>
      <c r="I5434" s="13">
        <f>$D$2*tarifas!$D$12/24</f>
        <v>1.4541666666666666</v>
      </c>
      <c r="J5434" s="13" t="e">
        <f>VLOOKUP(E5434&amp;" "&amp;F5434,tarifas!$A$13:$D$20,4,FALSE)*H5434</f>
        <v>#N/A</v>
      </c>
      <c r="K5434" s="13">
        <f>IF(F5434="COD1",tarifas!$D$11*(SUMIFS($H$11:$H$8770,$F$11:$F$8770,"=COD1",$B$11:$B$8770,"="&amp;B5434)/COUNTIFS($F$11:$F$8770,"=COD1",$B$11:$B$8770,"="&amp;B5434))/COUNTIFS($A$11:$A$8770,"="&amp;A5434,$F$11:$F$8770,"=COD1"),0)</f>
        <v>0</v>
      </c>
      <c r="L5434" s="13" t="e">
        <f>(VLOOKUP(F5434,tarifas!$C$7:$D$10,2,FALSE)+tarifas!$D$21)*datos!H5434</f>
        <v>#N/A</v>
      </c>
      <c r="M5434">
        <v>0</v>
      </c>
      <c r="N5434" s="13" t="e">
        <f t="shared" si="764"/>
        <v>#N/A</v>
      </c>
      <c r="O5434">
        <f t="shared" si="765"/>
        <v>0</v>
      </c>
      <c r="P5434" s="12">
        <f t="shared" si="766"/>
        <v>125.66642007253505</v>
      </c>
      <c r="Q5434">
        <f t="shared" si="767"/>
        <v>0</v>
      </c>
      <c r="R5434">
        <f>$D$2*tarifas!$D$12/24</f>
        <v>1.4541666666666666</v>
      </c>
      <c r="S5434" t="e">
        <f>VLOOKUP(E5434&amp;" "&amp;F5434,tarifas!$A$13:$D$20,4,FALSE)*P5434</f>
        <v>#N/A</v>
      </c>
      <c r="T5434">
        <f>IF(F5434="COD1",tarifas!$D$11*(SUMIFS($P$11:$P$8770,$F$11:$F$8770,"=COD1",$B$11:$B$8770,"="&amp;B5434)/COUNTIFS($F$11:$F$8770,"=COD1",$B$11:$B$8770,"="&amp;B5434))/COUNTIFS($A$11:$A$8770,"="&amp;A5434,$F$11:$F$8770,"=COD1"),0)</f>
        <v>0</v>
      </c>
      <c r="U5434" t="e">
        <f>(VLOOKUP(F5434,tarifas!$C$7:$D$10,2,FALSE)+tarifas!$D$21)*datos!P5434</f>
        <v>#N/A</v>
      </c>
      <c r="V5434" t="e">
        <f t="shared" si="768"/>
        <v>#N/A</v>
      </c>
      <c r="W5434">
        <f t="shared" si="769"/>
        <v>0</v>
      </c>
    </row>
    <row r="5435" spans="1:23" x14ac:dyDescent="0.25">
      <c r="A5435">
        <f t="shared" si="762"/>
        <v>224</v>
      </c>
      <c r="B5435">
        <f t="shared" si="763"/>
        <v>8</v>
      </c>
      <c r="C5435" s="1">
        <f t="shared" si="770"/>
        <v>41865.999999986845</v>
      </c>
      <c r="D5435" s="7">
        <v>0</v>
      </c>
      <c r="E5435" s="7"/>
      <c r="G5435">
        <v>44.34</v>
      </c>
      <c r="H5435" s="12">
        <v>123.92418196441182</v>
      </c>
      <c r="I5435" s="13">
        <f>$D$2*tarifas!$D$12/24</f>
        <v>1.4541666666666666</v>
      </c>
      <c r="J5435" s="13" t="e">
        <f>VLOOKUP(E5435&amp;" "&amp;F5435,tarifas!$A$13:$D$20,4,FALSE)*H5435</f>
        <v>#N/A</v>
      </c>
      <c r="K5435" s="13">
        <f>IF(F5435="COD1",tarifas!$D$11*(SUMIFS($H$11:$H$8770,$F$11:$F$8770,"=COD1",$B$11:$B$8770,"="&amp;B5435)/COUNTIFS($F$11:$F$8770,"=COD1",$B$11:$B$8770,"="&amp;B5435))/COUNTIFS($A$11:$A$8770,"="&amp;A5435,$F$11:$F$8770,"=COD1"),0)</f>
        <v>0</v>
      </c>
      <c r="L5435" s="13" t="e">
        <f>(VLOOKUP(F5435,tarifas!$C$7:$D$10,2,FALSE)+tarifas!$D$21)*datos!H5435</f>
        <v>#N/A</v>
      </c>
      <c r="M5435">
        <v>0</v>
      </c>
      <c r="N5435" s="13" t="e">
        <f t="shared" si="764"/>
        <v>#N/A</v>
      </c>
      <c r="O5435">
        <f t="shared" si="765"/>
        <v>0</v>
      </c>
      <c r="P5435" s="12">
        <f t="shared" si="766"/>
        <v>123.92418196441182</v>
      </c>
      <c r="Q5435">
        <f t="shared" si="767"/>
        <v>0</v>
      </c>
      <c r="R5435">
        <f>$D$2*tarifas!$D$12/24</f>
        <v>1.4541666666666666</v>
      </c>
      <c r="S5435" t="e">
        <f>VLOOKUP(E5435&amp;" "&amp;F5435,tarifas!$A$13:$D$20,4,FALSE)*P5435</f>
        <v>#N/A</v>
      </c>
      <c r="T5435">
        <f>IF(F5435="COD1",tarifas!$D$11*(SUMIFS($P$11:$P$8770,$F$11:$F$8770,"=COD1",$B$11:$B$8770,"="&amp;B5435)/COUNTIFS($F$11:$F$8770,"=COD1",$B$11:$B$8770,"="&amp;B5435))/COUNTIFS($A$11:$A$8770,"="&amp;A5435,$F$11:$F$8770,"=COD1"),0)</f>
        <v>0</v>
      </c>
      <c r="U5435" t="e">
        <f>(VLOOKUP(F5435,tarifas!$C$7:$D$10,2,FALSE)+tarifas!$D$21)*datos!P5435</f>
        <v>#N/A</v>
      </c>
      <c r="V5435" t="e">
        <f t="shared" si="768"/>
        <v>#N/A</v>
      </c>
      <c r="W5435">
        <f t="shared" si="769"/>
        <v>0</v>
      </c>
    </row>
    <row r="5436" spans="1:23" x14ac:dyDescent="0.25">
      <c r="A5436">
        <f t="shared" si="762"/>
        <v>224</v>
      </c>
      <c r="B5436">
        <f t="shared" si="763"/>
        <v>8</v>
      </c>
      <c r="C5436" s="1">
        <f t="shared" si="770"/>
        <v>41866.041666653509</v>
      </c>
      <c r="D5436" s="7">
        <v>0</v>
      </c>
      <c r="E5436" s="7"/>
      <c r="G5436">
        <v>44.34</v>
      </c>
      <c r="H5436" s="12">
        <v>123.16437252233052</v>
      </c>
      <c r="I5436" s="13">
        <f>$D$2*tarifas!$D$12/24</f>
        <v>1.4541666666666666</v>
      </c>
      <c r="J5436" s="13" t="e">
        <f>VLOOKUP(E5436&amp;" "&amp;F5436,tarifas!$A$13:$D$20,4,FALSE)*H5436</f>
        <v>#N/A</v>
      </c>
      <c r="K5436" s="13">
        <f>IF(F5436="COD1",tarifas!$D$11*(SUMIFS($H$11:$H$8770,$F$11:$F$8770,"=COD1",$B$11:$B$8770,"="&amp;B5436)/COUNTIFS($F$11:$F$8770,"=COD1",$B$11:$B$8770,"="&amp;B5436))/COUNTIFS($A$11:$A$8770,"="&amp;A5436,$F$11:$F$8770,"=COD1"),0)</f>
        <v>0</v>
      </c>
      <c r="L5436" s="13" t="e">
        <f>(VLOOKUP(F5436,tarifas!$C$7:$D$10,2,FALSE)+tarifas!$D$21)*datos!H5436</f>
        <v>#N/A</v>
      </c>
      <c r="M5436">
        <v>0</v>
      </c>
      <c r="N5436" s="13" t="e">
        <f t="shared" si="764"/>
        <v>#N/A</v>
      </c>
      <c r="O5436">
        <f t="shared" si="765"/>
        <v>0</v>
      </c>
      <c r="P5436" s="12">
        <f t="shared" si="766"/>
        <v>123.16437252233052</v>
      </c>
      <c r="Q5436">
        <f t="shared" si="767"/>
        <v>0</v>
      </c>
      <c r="R5436">
        <f>$D$2*tarifas!$D$12/24</f>
        <v>1.4541666666666666</v>
      </c>
      <c r="S5436" t="e">
        <f>VLOOKUP(E5436&amp;" "&amp;F5436,tarifas!$A$13:$D$20,4,FALSE)*P5436</f>
        <v>#N/A</v>
      </c>
      <c r="T5436">
        <f>IF(F5436="COD1",tarifas!$D$11*(SUMIFS($P$11:$P$8770,$F$11:$F$8770,"=COD1",$B$11:$B$8770,"="&amp;B5436)/COUNTIFS($F$11:$F$8770,"=COD1",$B$11:$B$8770,"="&amp;B5436))/COUNTIFS($A$11:$A$8770,"="&amp;A5436,$F$11:$F$8770,"=COD1"),0)</f>
        <v>0</v>
      </c>
      <c r="U5436" t="e">
        <f>(VLOOKUP(F5436,tarifas!$C$7:$D$10,2,FALSE)+tarifas!$D$21)*datos!P5436</f>
        <v>#N/A</v>
      </c>
      <c r="V5436" t="e">
        <f t="shared" si="768"/>
        <v>#N/A</v>
      </c>
      <c r="W5436">
        <f t="shared" si="769"/>
        <v>0</v>
      </c>
    </row>
    <row r="5437" spans="1:23" x14ac:dyDescent="0.25">
      <c r="A5437">
        <f t="shared" si="762"/>
        <v>224</v>
      </c>
      <c r="B5437">
        <f t="shared" si="763"/>
        <v>8</v>
      </c>
      <c r="C5437" s="1">
        <f t="shared" si="770"/>
        <v>41866.083333320174</v>
      </c>
      <c r="D5437" s="7">
        <v>0</v>
      </c>
      <c r="E5437" s="7"/>
      <c r="G5437">
        <v>44.83</v>
      </c>
      <c r="H5437" s="12">
        <v>121.01522964685935</v>
      </c>
      <c r="I5437" s="13">
        <f>$D$2*tarifas!$D$12/24</f>
        <v>1.4541666666666666</v>
      </c>
      <c r="J5437" s="13" t="e">
        <f>VLOOKUP(E5437&amp;" "&amp;F5437,tarifas!$A$13:$D$20,4,FALSE)*H5437</f>
        <v>#N/A</v>
      </c>
      <c r="K5437" s="13">
        <f>IF(F5437="COD1",tarifas!$D$11*(SUMIFS($H$11:$H$8770,$F$11:$F$8770,"=COD1",$B$11:$B$8770,"="&amp;B5437)/COUNTIFS($F$11:$F$8770,"=COD1",$B$11:$B$8770,"="&amp;B5437))/COUNTIFS($A$11:$A$8770,"="&amp;A5437,$F$11:$F$8770,"=COD1"),0)</f>
        <v>0</v>
      </c>
      <c r="L5437" s="13" t="e">
        <f>(VLOOKUP(F5437,tarifas!$C$7:$D$10,2,FALSE)+tarifas!$D$21)*datos!H5437</f>
        <v>#N/A</v>
      </c>
      <c r="M5437">
        <v>0</v>
      </c>
      <c r="N5437" s="13" t="e">
        <f t="shared" si="764"/>
        <v>#N/A</v>
      </c>
      <c r="O5437">
        <f t="shared" si="765"/>
        <v>0</v>
      </c>
      <c r="P5437" s="12">
        <f t="shared" si="766"/>
        <v>121.01522964685935</v>
      </c>
      <c r="Q5437">
        <f t="shared" si="767"/>
        <v>0</v>
      </c>
      <c r="R5437">
        <f>$D$2*tarifas!$D$12/24</f>
        <v>1.4541666666666666</v>
      </c>
      <c r="S5437" t="e">
        <f>VLOOKUP(E5437&amp;" "&amp;F5437,tarifas!$A$13:$D$20,4,FALSE)*P5437</f>
        <v>#N/A</v>
      </c>
      <c r="T5437">
        <f>IF(F5437="COD1",tarifas!$D$11*(SUMIFS($P$11:$P$8770,$F$11:$F$8770,"=COD1",$B$11:$B$8770,"="&amp;B5437)/COUNTIFS($F$11:$F$8770,"=COD1",$B$11:$B$8770,"="&amp;B5437))/COUNTIFS($A$11:$A$8770,"="&amp;A5437,$F$11:$F$8770,"=COD1"),0)</f>
        <v>0</v>
      </c>
      <c r="U5437" t="e">
        <f>(VLOOKUP(F5437,tarifas!$C$7:$D$10,2,FALSE)+tarifas!$D$21)*datos!P5437</f>
        <v>#N/A</v>
      </c>
      <c r="V5437" t="e">
        <f t="shared" si="768"/>
        <v>#N/A</v>
      </c>
      <c r="W5437">
        <f t="shared" si="769"/>
        <v>0</v>
      </c>
    </row>
    <row r="5438" spans="1:23" x14ac:dyDescent="0.25">
      <c r="A5438">
        <f t="shared" si="762"/>
        <v>224</v>
      </c>
      <c r="B5438">
        <f t="shared" si="763"/>
        <v>8</v>
      </c>
      <c r="C5438" s="1">
        <f t="shared" si="770"/>
        <v>41866.124999986838</v>
      </c>
      <c r="D5438" s="7">
        <v>0</v>
      </c>
      <c r="E5438" s="7"/>
      <c r="G5438">
        <v>44.58</v>
      </c>
      <c r="H5438" s="12">
        <v>120.52079565835224</v>
      </c>
      <c r="I5438" s="13">
        <f>$D$2*tarifas!$D$12/24</f>
        <v>1.4541666666666666</v>
      </c>
      <c r="J5438" s="13" t="e">
        <f>VLOOKUP(E5438&amp;" "&amp;F5438,tarifas!$A$13:$D$20,4,FALSE)*H5438</f>
        <v>#N/A</v>
      </c>
      <c r="K5438" s="13">
        <f>IF(F5438="COD1",tarifas!$D$11*(SUMIFS($H$11:$H$8770,$F$11:$F$8770,"=COD1",$B$11:$B$8770,"="&amp;B5438)/COUNTIFS($F$11:$F$8770,"=COD1",$B$11:$B$8770,"="&amp;B5438))/COUNTIFS($A$11:$A$8770,"="&amp;A5438,$F$11:$F$8770,"=COD1"),0)</f>
        <v>0</v>
      </c>
      <c r="L5438" s="13" t="e">
        <f>(VLOOKUP(F5438,tarifas!$C$7:$D$10,2,FALSE)+tarifas!$D$21)*datos!H5438</f>
        <v>#N/A</v>
      </c>
      <c r="M5438">
        <v>0</v>
      </c>
      <c r="N5438" s="13" t="e">
        <f t="shared" si="764"/>
        <v>#N/A</v>
      </c>
      <c r="O5438">
        <f t="shared" si="765"/>
        <v>0</v>
      </c>
      <c r="P5438" s="12">
        <f t="shared" si="766"/>
        <v>120.52079565835224</v>
      </c>
      <c r="Q5438">
        <f t="shared" si="767"/>
        <v>0</v>
      </c>
      <c r="R5438">
        <f>$D$2*tarifas!$D$12/24</f>
        <v>1.4541666666666666</v>
      </c>
      <c r="S5438" t="e">
        <f>VLOOKUP(E5438&amp;" "&amp;F5438,tarifas!$A$13:$D$20,4,FALSE)*P5438</f>
        <v>#N/A</v>
      </c>
      <c r="T5438">
        <f>IF(F5438="COD1",tarifas!$D$11*(SUMIFS($P$11:$P$8770,$F$11:$F$8770,"=COD1",$B$11:$B$8770,"="&amp;B5438)/COUNTIFS($F$11:$F$8770,"=COD1",$B$11:$B$8770,"="&amp;B5438))/COUNTIFS($A$11:$A$8770,"="&amp;A5438,$F$11:$F$8770,"=COD1"),0)</f>
        <v>0</v>
      </c>
      <c r="U5438" t="e">
        <f>(VLOOKUP(F5438,tarifas!$C$7:$D$10,2,FALSE)+tarifas!$D$21)*datos!P5438</f>
        <v>#N/A</v>
      </c>
      <c r="V5438" t="e">
        <f t="shared" si="768"/>
        <v>#N/A</v>
      </c>
      <c r="W5438">
        <f t="shared" si="769"/>
        <v>0</v>
      </c>
    </row>
    <row r="5439" spans="1:23" x14ac:dyDescent="0.25">
      <c r="A5439">
        <f t="shared" si="762"/>
        <v>224</v>
      </c>
      <c r="B5439">
        <f t="shared" si="763"/>
        <v>8</v>
      </c>
      <c r="C5439" s="1">
        <f t="shared" si="770"/>
        <v>41866.166666653502</v>
      </c>
      <c r="D5439" s="7">
        <v>0</v>
      </c>
      <c r="E5439" s="7"/>
      <c r="G5439">
        <v>44.53</v>
      </c>
      <c r="H5439" s="12">
        <v>119.7974910675337</v>
      </c>
      <c r="I5439" s="13">
        <f>$D$2*tarifas!$D$12/24</f>
        <v>1.4541666666666666</v>
      </c>
      <c r="J5439" s="13" t="e">
        <f>VLOOKUP(E5439&amp;" "&amp;F5439,tarifas!$A$13:$D$20,4,FALSE)*H5439</f>
        <v>#N/A</v>
      </c>
      <c r="K5439" s="13">
        <f>IF(F5439="COD1",tarifas!$D$11*(SUMIFS($H$11:$H$8770,$F$11:$F$8770,"=COD1",$B$11:$B$8770,"="&amp;B5439)/COUNTIFS($F$11:$F$8770,"=COD1",$B$11:$B$8770,"="&amp;B5439))/COUNTIFS($A$11:$A$8770,"="&amp;A5439,$F$11:$F$8770,"=COD1"),0)</f>
        <v>0</v>
      </c>
      <c r="L5439" s="13" t="e">
        <f>(VLOOKUP(F5439,tarifas!$C$7:$D$10,2,FALSE)+tarifas!$D$21)*datos!H5439</f>
        <v>#N/A</v>
      </c>
      <c r="M5439">
        <v>0</v>
      </c>
      <c r="N5439" s="13" t="e">
        <f t="shared" si="764"/>
        <v>#N/A</v>
      </c>
      <c r="O5439">
        <f t="shared" si="765"/>
        <v>0</v>
      </c>
      <c r="P5439" s="12">
        <f t="shared" si="766"/>
        <v>119.7974910675337</v>
      </c>
      <c r="Q5439">
        <f t="shared" si="767"/>
        <v>0</v>
      </c>
      <c r="R5439">
        <f>$D$2*tarifas!$D$12/24</f>
        <v>1.4541666666666666</v>
      </c>
      <c r="S5439" t="e">
        <f>VLOOKUP(E5439&amp;" "&amp;F5439,tarifas!$A$13:$D$20,4,FALSE)*P5439</f>
        <v>#N/A</v>
      </c>
      <c r="T5439">
        <f>IF(F5439="COD1",tarifas!$D$11*(SUMIFS($P$11:$P$8770,$F$11:$F$8770,"=COD1",$B$11:$B$8770,"="&amp;B5439)/COUNTIFS($F$11:$F$8770,"=COD1",$B$11:$B$8770,"="&amp;B5439))/COUNTIFS($A$11:$A$8770,"="&amp;A5439,$F$11:$F$8770,"=COD1"),0)</f>
        <v>0</v>
      </c>
      <c r="U5439" t="e">
        <f>(VLOOKUP(F5439,tarifas!$C$7:$D$10,2,FALSE)+tarifas!$D$21)*datos!P5439</f>
        <v>#N/A</v>
      </c>
      <c r="V5439" t="e">
        <f t="shared" si="768"/>
        <v>#N/A</v>
      </c>
      <c r="W5439">
        <f t="shared" si="769"/>
        <v>0</v>
      </c>
    </row>
    <row r="5440" spans="1:23" x14ac:dyDescent="0.25">
      <c r="A5440">
        <f t="shared" si="762"/>
        <v>224</v>
      </c>
      <c r="B5440">
        <f t="shared" si="763"/>
        <v>8</v>
      </c>
      <c r="C5440" s="1">
        <f t="shared" si="770"/>
        <v>41866.208333320166</v>
      </c>
      <c r="D5440" s="7">
        <v>0</v>
      </c>
      <c r="E5440" s="7"/>
      <c r="G5440">
        <v>44.58</v>
      </c>
      <c r="H5440" s="12">
        <v>118.34969183475553</v>
      </c>
      <c r="I5440" s="13">
        <f>$D$2*tarifas!$D$12/24</f>
        <v>1.4541666666666666</v>
      </c>
      <c r="J5440" s="13" t="e">
        <f>VLOOKUP(E5440&amp;" "&amp;F5440,tarifas!$A$13:$D$20,4,FALSE)*H5440</f>
        <v>#N/A</v>
      </c>
      <c r="K5440" s="13">
        <f>IF(F5440="COD1",tarifas!$D$11*(SUMIFS($H$11:$H$8770,$F$11:$F$8770,"=COD1",$B$11:$B$8770,"="&amp;B5440)/COUNTIFS($F$11:$F$8770,"=COD1",$B$11:$B$8770,"="&amp;B5440))/COUNTIFS($A$11:$A$8770,"="&amp;A5440,$F$11:$F$8770,"=COD1"),0)</f>
        <v>0</v>
      </c>
      <c r="L5440" s="13" t="e">
        <f>(VLOOKUP(F5440,tarifas!$C$7:$D$10,2,FALSE)+tarifas!$D$21)*datos!H5440</f>
        <v>#N/A</v>
      </c>
      <c r="M5440">
        <v>5.577E-2</v>
      </c>
      <c r="N5440" s="13" t="e">
        <f t="shared" si="764"/>
        <v>#N/A</v>
      </c>
      <c r="O5440">
        <f t="shared" si="765"/>
        <v>5.577E-2</v>
      </c>
      <c r="P5440" s="12">
        <f t="shared" si="766"/>
        <v>118.29392183475554</v>
      </c>
      <c r="Q5440">
        <f t="shared" si="767"/>
        <v>0</v>
      </c>
      <c r="R5440">
        <f>$D$2*tarifas!$D$12/24</f>
        <v>1.4541666666666666</v>
      </c>
      <c r="S5440" t="e">
        <f>VLOOKUP(E5440&amp;" "&amp;F5440,tarifas!$A$13:$D$20,4,FALSE)*P5440</f>
        <v>#N/A</v>
      </c>
      <c r="T5440">
        <f>IF(F5440="COD1",tarifas!$D$11*(SUMIFS($P$11:$P$8770,$F$11:$F$8770,"=COD1",$B$11:$B$8770,"="&amp;B5440)/COUNTIFS($F$11:$F$8770,"=COD1",$B$11:$B$8770,"="&amp;B5440))/COUNTIFS($A$11:$A$8770,"="&amp;A5440,$F$11:$F$8770,"=COD1"),0)</f>
        <v>0</v>
      </c>
      <c r="U5440" t="e">
        <f>(VLOOKUP(F5440,tarifas!$C$7:$D$10,2,FALSE)+tarifas!$D$21)*datos!P5440</f>
        <v>#N/A</v>
      </c>
      <c r="V5440" t="e">
        <f t="shared" si="768"/>
        <v>#N/A</v>
      </c>
      <c r="W5440">
        <f t="shared" si="769"/>
        <v>0</v>
      </c>
    </row>
    <row r="5441" spans="1:23" x14ac:dyDescent="0.25">
      <c r="A5441">
        <f t="shared" si="762"/>
        <v>224</v>
      </c>
      <c r="B5441">
        <f t="shared" si="763"/>
        <v>8</v>
      </c>
      <c r="C5441" s="1">
        <f t="shared" si="770"/>
        <v>41866.249999986831</v>
      </c>
      <c r="D5441" s="7">
        <v>0</v>
      </c>
      <c r="E5441" s="7"/>
      <c r="G5441">
        <v>44.34</v>
      </c>
      <c r="H5441" s="12">
        <v>102.88292425853375</v>
      </c>
      <c r="I5441" s="13">
        <f>$D$2*tarifas!$D$12/24</f>
        <v>1.4541666666666666</v>
      </c>
      <c r="J5441" s="13" t="e">
        <f>VLOOKUP(E5441&amp;" "&amp;F5441,tarifas!$A$13:$D$20,4,FALSE)*H5441</f>
        <v>#N/A</v>
      </c>
      <c r="K5441" s="13">
        <f>IF(F5441="COD1",tarifas!$D$11*(SUMIFS($H$11:$H$8770,$F$11:$F$8770,"=COD1",$B$11:$B$8770,"="&amp;B5441)/COUNTIFS($F$11:$F$8770,"=COD1",$B$11:$B$8770,"="&amp;B5441))/COUNTIFS($A$11:$A$8770,"="&amp;A5441,$F$11:$F$8770,"=COD1"),0)</f>
        <v>0</v>
      </c>
      <c r="L5441" s="13" t="e">
        <f>(VLOOKUP(F5441,tarifas!$C$7:$D$10,2,FALSE)+tarifas!$D$21)*datos!H5441</f>
        <v>#N/A</v>
      </c>
      <c r="M5441">
        <v>30.35427</v>
      </c>
      <c r="N5441" s="13" t="e">
        <f t="shared" si="764"/>
        <v>#N/A</v>
      </c>
      <c r="O5441">
        <f t="shared" si="765"/>
        <v>30.35427</v>
      </c>
      <c r="P5441" s="12">
        <f t="shared" si="766"/>
        <v>72.528654258533749</v>
      </c>
      <c r="Q5441">
        <f t="shared" si="767"/>
        <v>0</v>
      </c>
      <c r="R5441">
        <f>$D$2*tarifas!$D$12/24</f>
        <v>1.4541666666666666</v>
      </c>
      <c r="S5441" t="e">
        <f>VLOOKUP(E5441&amp;" "&amp;F5441,tarifas!$A$13:$D$20,4,FALSE)*P5441</f>
        <v>#N/A</v>
      </c>
      <c r="T5441">
        <f>IF(F5441="COD1",tarifas!$D$11*(SUMIFS($P$11:$P$8770,$F$11:$F$8770,"=COD1",$B$11:$B$8770,"="&amp;B5441)/COUNTIFS($F$11:$F$8770,"=COD1",$B$11:$B$8770,"="&amp;B5441))/COUNTIFS($A$11:$A$8770,"="&amp;A5441,$F$11:$F$8770,"=COD1"),0)</f>
        <v>0</v>
      </c>
      <c r="U5441" t="e">
        <f>(VLOOKUP(F5441,tarifas!$C$7:$D$10,2,FALSE)+tarifas!$D$21)*datos!P5441</f>
        <v>#N/A</v>
      </c>
      <c r="V5441" t="e">
        <f t="shared" si="768"/>
        <v>#N/A</v>
      </c>
      <c r="W5441">
        <f t="shared" si="769"/>
        <v>0</v>
      </c>
    </row>
    <row r="5442" spans="1:23" x14ac:dyDescent="0.25">
      <c r="A5442">
        <f t="shared" si="762"/>
        <v>224</v>
      </c>
      <c r="B5442">
        <f t="shared" si="763"/>
        <v>8</v>
      </c>
      <c r="C5442" s="1">
        <f t="shared" si="770"/>
        <v>41866.291666653495</v>
      </c>
      <c r="D5442" s="7">
        <v>0</v>
      </c>
      <c r="E5442" s="7"/>
      <c r="G5442">
        <v>44.34</v>
      </c>
      <c r="H5442" s="12">
        <v>101.96827754039916</v>
      </c>
      <c r="I5442" s="13">
        <f>$D$2*tarifas!$D$12/24</f>
        <v>1.4541666666666666</v>
      </c>
      <c r="J5442" s="13" t="e">
        <f>VLOOKUP(E5442&amp;" "&amp;F5442,tarifas!$A$13:$D$20,4,FALSE)*H5442</f>
        <v>#N/A</v>
      </c>
      <c r="K5442" s="13">
        <f>IF(F5442="COD1",tarifas!$D$11*(SUMIFS($H$11:$H$8770,$F$11:$F$8770,"=COD1",$B$11:$B$8770,"="&amp;B5442)/COUNTIFS($F$11:$F$8770,"=COD1",$B$11:$B$8770,"="&amp;B5442))/COUNTIFS($A$11:$A$8770,"="&amp;A5442,$F$11:$F$8770,"=COD1"),0)</f>
        <v>0</v>
      </c>
      <c r="L5442" s="13" t="e">
        <f>(VLOOKUP(F5442,tarifas!$C$7:$D$10,2,FALSE)+tarifas!$D$21)*datos!H5442</f>
        <v>#N/A</v>
      </c>
      <c r="M5442">
        <v>161.11279000000002</v>
      </c>
      <c r="N5442" s="13" t="e">
        <f t="shared" si="764"/>
        <v>#N/A</v>
      </c>
      <c r="O5442">
        <f t="shared" si="765"/>
        <v>101.96827754039916</v>
      </c>
      <c r="P5442" s="12">
        <f t="shared" si="766"/>
        <v>0</v>
      </c>
      <c r="Q5442">
        <f t="shared" si="767"/>
        <v>59.144512459600861</v>
      </c>
      <c r="R5442">
        <f>$D$2*tarifas!$D$12/24</f>
        <v>1.4541666666666666</v>
      </c>
      <c r="S5442" t="e">
        <f>VLOOKUP(E5442&amp;" "&amp;F5442,tarifas!$A$13:$D$20,4,FALSE)*P5442</f>
        <v>#N/A</v>
      </c>
      <c r="T5442">
        <f>IF(F5442="COD1",tarifas!$D$11*(SUMIFS($P$11:$P$8770,$F$11:$F$8770,"=COD1",$B$11:$B$8770,"="&amp;B5442)/COUNTIFS($F$11:$F$8770,"=COD1",$B$11:$B$8770,"="&amp;B5442))/COUNTIFS($A$11:$A$8770,"="&amp;A5442,$F$11:$F$8770,"=COD1"),0)</f>
        <v>0</v>
      </c>
      <c r="U5442" t="e">
        <f>(VLOOKUP(F5442,tarifas!$C$7:$D$10,2,FALSE)+tarifas!$D$21)*datos!P5442</f>
        <v>#N/A</v>
      </c>
      <c r="V5442" t="e">
        <f t="shared" si="768"/>
        <v>#N/A</v>
      </c>
      <c r="W5442">
        <f t="shared" si="769"/>
        <v>2.3602209142128321</v>
      </c>
    </row>
    <row r="5443" spans="1:23" x14ac:dyDescent="0.25">
      <c r="A5443">
        <f t="shared" si="762"/>
        <v>224</v>
      </c>
      <c r="B5443">
        <f t="shared" si="763"/>
        <v>8</v>
      </c>
      <c r="C5443" s="1">
        <f t="shared" si="770"/>
        <v>41866.333333320159</v>
      </c>
      <c r="D5443" s="7">
        <v>264.27272727272725</v>
      </c>
      <c r="E5443" s="7"/>
      <c r="G5443">
        <v>44.58</v>
      </c>
      <c r="H5443" s="12">
        <v>105.38848971527683</v>
      </c>
      <c r="I5443" s="13">
        <f>$D$2*tarifas!$D$12/24</f>
        <v>1.4541666666666666</v>
      </c>
      <c r="J5443" s="13" t="e">
        <f>VLOOKUP(E5443&amp;" "&amp;F5443,tarifas!$A$13:$D$20,4,FALSE)*H5443</f>
        <v>#N/A</v>
      </c>
      <c r="K5443" s="13">
        <f>IF(F5443="COD1",tarifas!$D$11*(SUMIFS($H$11:$H$8770,$F$11:$F$8770,"=COD1",$B$11:$B$8770,"="&amp;B5443)/COUNTIFS($F$11:$F$8770,"=COD1",$B$11:$B$8770,"="&amp;B5443))/COUNTIFS($A$11:$A$8770,"="&amp;A5443,$F$11:$F$8770,"=COD1"),0)</f>
        <v>0</v>
      </c>
      <c r="L5443" s="13" t="e">
        <f>(VLOOKUP(F5443,tarifas!$C$7:$D$10,2,FALSE)+tarifas!$D$21)*datos!H5443</f>
        <v>#N/A</v>
      </c>
      <c r="M5443">
        <v>291.03712999999999</v>
      </c>
      <c r="N5443" s="13" t="e">
        <f t="shared" si="764"/>
        <v>#N/A</v>
      </c>
      <c r="O5443">
        <f t="shared" si="765"/>
        <v>105.38848971527683</v>
      </c>
      <c r="P5443" s="12">
        <f t="shared" si="766"/>
        <v>0</v>
      </c>
      <c r="Q5443">
        <f t="shared" si="767"/>
        <v>185.64864028472317</v>
      </c>
      <c r="R5443">
        <f>$D$2*tarifas!$D$12/24</f>
        <v>1.4541666666666666</v>
      </c>
      <c r="S5443" t="e">
        <f>VLOOKUP(E5443&amp;" "&amp;F5443,tarifas!$A$13:$D$20,4,FALSE)*P5443</f>
        <v>#N/A</v>
      </c>
      <c r="T5443">
        <f>IF(F5443="COD1",tarifas!$D$11*(SUMIFS($P$11:$P$8770,$F$11:$F$8770,"=COD1",$B$11:$B$8770,"="&amp;B5443)/COUNTIFS($F$11:$F$8770,"=COD1",$B$11:$B$8770,"="&amp;B5443))/COUNTIFS($A$11:$A$8770,"="&amp;A5443,$F$11:$F$8770,"=COD1"),0)</f>
        <v>0</v>
      </c>
      <c r="U5443" t="e">
        <f>(VLOOKUP(F5443,tarifas!$C$7:$D$10,2,FALSE)+tarifas!$D$21)*datos!P5443</f>
        <v>#N/A</v>
      </c>
      <c r="V5443" t="e">
        <f t="shared" si="768"/>
        <v>#N/A</v>
      </c>
      <c r="W5443">
        <f t="shared" si="769"/>
        <v>7.4485947455036623</v>
      </c>
    </row>
    <row r="5444" spans="1:23" x14ac:dyDescent="0.25">
      <c r="A5444">
        <f t="shared" si="762"/>
        <v>224</v>
      </c>
      <c r="B5444">
        <f t="shared" si="763"/>
        <v>8</v>
      </c>
      <c r="C5444" s="1">
        <f t="shared" si="770"/>
        <v>41866.374999986823</v>
      </c>
      <c r="D5444" s="7">
        <v>436.59090909090907</v>
      </c>
      <c r="E5444" s="7"/>
      <c r="G5444">
        <v>44.83</v>
      </c>
      <c r="H5444" s="12">
        <v>103.9222754419271</v>
      </c>
      <c r="I5444" s="13">
        <f>$D$2*tarifas!$D$12/24</f>
        <v>1.4541666666666666</v>
      </c>
      <c r="J5444" s="13" t="e">
        <f>VLOOKUP(E5444&amp;" "&amp;F5444,tarifas!$A$13:$D$20,4,FALSE)*H5444</f>
        <v>#N/A</v>
      </c>
      <c r="K5444" s="13">
        <f>IF(F5444="COD1",tarifas!$D$11*(SUMIFS($H$11:$H$8770,$F$11:$F$8770,"=COD1",$B$11:$B$8770,"="&amp;B5444)/COUNTIFS($F$11:$F$8770,"=COD1",$B$11:$B$8770,"="&amp;B5444))/COUNTIFS($A$11:$A$8770,"="&amp;A5444,$F$11:$F$8770,"=COD1"),0)</f>
        <v>0</v>
      </c>
      <c r="L5444" s="13" t="e">
        <f>(VLOOKUP(F5444,tarifas!$C$7:$D$10,2,FALSE)+tarifas!$D$21)*datos!H5444</f>
        <v>#N/A</v>
      </c>
      <c r="M5444">
        <v>388.86303999999996</v>
      </c>
      <c r="N5444" s="13" t="e">
        <f t="shared" si="764"/>
        <v>#N/A</v>
      </c>
      <c r="O5444">
        <f t="shared" si="765"/>
        <v>103.9222754419271</v>
      </c>
      <c r="P5444" s="12">
        <f t="shared" si="766"/>
        <v>0</v>
      </c>
      <c r="Q5444">
        <f t="shared" si="767"/>
        <v>284.94076455807283</v>
      </c>
      <c r="R5444">
        <f>$D$2*tarifas!$D$12/24</f>
        <v>1.4541666666666666</v>
      </c>
      <c r="S5444" t="e">
        <f>VLOOKUP(E5444&amp;" "&amp;F5444,tarifas!$A$13:$D$20,4,FALSE)*P5444</f>
        <v>#N/A</v>
      </c>
      <c r="T5444">
        <f>IF(F5444="COD1",tarifas!$D$11*(SUMIFS($P$11:$P$8770,$F$11:$F$8770,"=COD1",$B$11:$B$8770,"="&amp;B5444)/COUNTIFS($F$11:$F$8770,"=COD1",$B$11:$B$8770,"="&amp;B5444))/COUNTIFS($A$11:$A$8770,"="&amp;A5444,$F$11:$F$8770,"=COD1"),0)</f>
        <v>0</v>
      </c>
      <c r="U5444" t="e">
        <f>(VLOOKUP(F5444,tarifas!$C$7:$D$10,2,FALSE)+tarifas!$D$21)*datos!P5444</f>
        <v>#N/A</v>
      </c>
      <c r="V5444" t="e">
        <f t="shared" si="768"/>
        <v>#N/A</v>
      </c>
      <c r="W5444">
        <f t="shared" si="769"/>
        <v>11.496505027624565</v>
      </c>
    </row>
    <row r="5445" spans="1:23" x14ac:dyDescent="0.25">
      <c r="A5445">
        <f t="shared" si="762"/>
        <v>224</v>
      </c>
      <c r="B5445">
        <f t="shared" si="763"/>
        <v>8</v>
      </c>
      <c r="C5445" s="1">
        <f t="shared" si="770"/>
        <v>41866.416666653487</v>
      </c>
      <c r="D5445" s="7">
        <v>602.98484848484861</v>
      </c>
      <c r="E5445" s="7"/>
      <c r="G5445">
        <v>44.95</v>
      </c>
      <c r="H5445" s="12">
        <v>104.40429438924555</v>
      </c>
      <c r="I5445" s="13">
        <f>$D$2*tarifas!$D$12/24</f>
        <v>1.4541666666666666</v>
      </c>
      <c r="J5445" s="13" t="e">
        <f>VLOOKUP(E5445&amp;" "&amp;F5445,tarifas!$A$13:$D$20,4,FALSE)*H5445</f>
        <v>#N/A</v>
      </c>
      <c r="K5445" s="13">
        <f>IF(F5445="COD1",tarifas!$D$11*(SUMIFS($H$11:$H$8770,$F$11:$F$8770,"=COD1",$B$11:$B$8770,"="&amp;B5445)/COUNTIFS($F$11:$F$8770,"=COD1",$B$11:$B$8770,"="&amp;B5445))/COUNTIFS($A$11:$A$8770,"="&amp;A5445,$F$11:$F$8770,"=COD1"),0)</f>
        <v>0</v>
      </c>
      <c r="L5445" s="13" t="e">
        <f>(VLOOKUP(F5445,tarifas!$C$7:$D$10,2,FALSE)+tarifas!$D$21)*datos!H5445</f>
        <v>#N/A</v>
      </c>
      <c r="M5445">
        <v>458.41659999999996</v>
      </c>
      <c r="N5445" s="13" t="e">
        <f t="shared" si="764"/>
        <v>#N/A</v>
      </c>
      <c r="O5445">
        <f t="shared" si="765"/>
        <v>104.40429438924555</v>
      </c>
      <c r="P5445" s="12">
        <f t="shared" si="766"/>
        <v>0</v>
      </c>
      <c r="Q5445">
        <f t="shared" si="767"/>
        <v>354.01230561075442</v>
      </c>
      <c r="R5445">
        <f>$D$2*tarifas!$D$12/24</f>
        <v>1.4541666666666666</v>
      </c>
      <c r="S5445" t="e">
        <f>VLOOKUP(E5445&amp;" "&amp;F5445,tarifas!$A$13:$D$20,4,FALSE)*P5445</f>
        <v>#N/A</v>
      </c>
      <c r="T5445">
        <f>IF(F5445="COD1",tarifas!$D$11*(SUMIFS($P$11:$P$8770,$F$11:$F$8770,"=COD1",$B$11:$B$8770,"="&amp;B5445)/COUNTIFS($F$11:$F$8770,"=COD1",$B$11:$B$8770,"="&amp;B5445))/COUNTIFS($A$11:$A$8770,"="&amp;A5445,$F$11:$F$8770,"=COD1"),0)</f>
        <v>0</v>
      </c>
      <c r="U5445" t="e">
        <f>(VLOOKUP(F5445,tarifas!$C$7:$D$10,2,FALSE)+tarifas!$D$21)*datos!P5445</f>
        <v>#N/A</v>
      </c>
      <c r="V5445" t="e">
        <f t="shared" si="768"/>
        <v>#N/A</v>
      </c>
      <c r="W5445">
        <f t="shared" si="769"/>
        <v>14.321567823483072</v>
      </c>
    </row>
    <row r="5446" spans="1:23" x14ac:dyDescent="0.25">
      <c r="A5446">
        <f t="shared" si="762"/>
        <v>224</v>
      </c>
      <c r="B5446">
        <f t="shared" si="763"/>
        <v>8</v>
      </c>
      <c r="C5446" s="1">
        <f t="shared" si="770"/>
        <v>41866.458333320152</v>
      </c>
      <c r="D5446" s="7">
        <v>717.86363636363637</v>
      </c>
      <c r="E5446" s="7"/>
      <c r="G5446">
        <v>44.95</v>
      </c>
      <c r="H5446" s="12">
        <v>105.63619680960281</v>
      </c>
      <c r="I5446" s="13">
        <f>$D$2*tarifas!$D$12/24</f>
        <v>1.4541666666666666</v>
      </c>
      <c r="J5446" s="13" t="e">
        <f>VLOOKUP(E5446&amp;" "&amp;F5446,tarifas!$A$13:$D$20,4,FALSE)*H5446</f>
        <v>#N/A</v>
      </c>
      <c r="K5446" s="13">
        <f>IF(F5446="COD1",tarifas!$D$11*(SUMIFS($H$11:$H$8770,$F$11:$F$8770,"=COD1",$B$11:$B$8770,"="&amp;B5446)/COUNTIFS($F$11:$F$8770,"=COD1",$B$11:$B$8770,"="&amp;B5446))/COUNTIFS($A$11:$A$8770,"="&amp;A5446,$F$11:$F$8770,"=COD1"),0)</f>
        <v>0</v>
      </c>
      <c r="L5446" s="13" t="e">
        <f>(VLOOKUP(F5446,tarifas!$C$7:$D$10,2,FALSE)+tarifas!$D$21)*datos!H5446</f>
        <v>#N/A</v>
      </c>
      <c r="M5446">
        <v>494.29470000000003</v>
      </c>
      <c r="N5446" s="13" t="e">
        <f t="shared" si="764"/>
        <v>#N/A</v>
      </c>
      <c r="O5446">
        <f t="shared" si="765"/>
        <v>105.63619680960281</v>
      </c>
      <c r="P5446" s="12">
        <f t="shared" si="766"/>
        <v>0</v>
      </c>
      <c r="Q5446">
        <f t="shared" si="767"/>
        <v>388.65850319039725</v>
      </c>
      <c r="R5446">
        <f>$D$2*tarifas!$D$12/24</f>
        <v>1.4541666666666666</v>
      </c>
      <c r="S5446" t="e">
        <f>VLOOKUP(E5446&amp;" "&amp;F5446,tarifas!$A$13:$D$20,4,FALSE)*P5446</f>
        <v>#N/A</v>
      </c>
      <c r="T5446">
        <f>IF(F5446="COD1",tarifas!$D$11*(SUMIFS($P$11:$P$8770,$F$11:$F$8770,"=COD1",$B$11:$B$8770,"="&amp;B5446)/COUNTIFS($F$11:$F$8770,"=COD1",$B$11:$B$8770,"="&amp;B5446))/COUNTIFS($A$11:$A$8770,"="&amp;A5446,$F$11:$F$8770,"=COD1"),0)</f>
        <v>0</v>
      </c>
      <c r="U5446" t="e">
        <f>(VLOOKUP(F5446,tarifas!$C$7:$D$10,2,FALSE)+tarifas!$D$21)*datos!P5446</f>
        <v>#N/A</v>
      </c>
      <c r="V5446" t="e">
        <f t="shared" si="768"/>
        <v>#N/A</v>
      </c>
      <c r="W5446">
        <f t="shared" si="769"/>
        <v>15.723179746567522</v>
      </c>
    </row>
    <row r="5447" spans="1:23" x14ac:dyDescent="0.25">
      <c r="A5447">
        <f t="shared" si="762"/>
        <v>224</v>
      </c>
      <c r="B5447">
        <f t="shared" si="763"/>
        <v>8</v>
      </c>
      <c r="C5447" s="1">
        <f t="shared" si="770"/>
        <v>41866.499999986816</v>
      </c>
      <c r="D5447" s="7">
        <v>799.5151515151515</v>
      </c>
      <c r="E5447" s="7"/>
      <c r="G5447">
        <v>45.4</v>
      </c>
      <c r="H5447" s="12">
        <v>107.07879243081534</v>
      </c>
      <c r="I5447" s="13">
        <f>$D$2*tarifas!$D$12/24</f>
        <v>1.4541666666666666</v>
      </c>
      <c r="J5447" s="13" t="e">
        <f>VLOOKUP(E5447&amp;" "&amp;F5447,tarifas!$A$13:$D$20,4,FALSE)*H5447</f>
        <v>#N/A</v>
      </c>
      <c r="K5447" s="13">
        <f>IF(F5447="COD1",tarifas!$D$11*(SUMIFS($H$11:$H$8770,$F$11:$F$8770,"=COD1",$B$11:$B$8770,"="&amp;B5447)/COUNTIFS($F$11:$F$8770,"=COD1",$B$11:$B$8770,"="&amp;B5447))/COUNTIFS($A$11:$A$8770,"="&amp;A5447,$F$11:$F$8770,"=COD1"),0)</f>
        <v>0</v>
      </c>
      <c r="L5447" s="13" t="e">
        <f>(VLOOKUP(F5447,tarifas!$C$7:$D$10,2,FALSE)+tarifas!$D$21)*datos!H5447</f>
        <v>#N/A</v>
      </c>
      <c r="M5447">
        <v>499.3349</v>
      </c>
      <c r="N5447" s="13" t="e">
        <f t="shared" si="764"/>
        <v>#N/A</v>
      </c>
      <c r="O5447">
        <f t="shared" si="765"/>
        <v>107.07879243081534</v>
      </c>
      <c r="P5447" s="12">
        <f t="shared" si="766"/>
        <v>0</v>
      </c>
      <c r="Q5447">
        <f t="shared" si="767"/>
        <v>392.25610756918468</v>
      </c>
      <c r="R5447">
        <f>$D$2*tarifas!$D$12/24</f>
        <v>1.4541666666666666</v>
      </c>
      <c r="S5447" t="e">
        <f>VLOOKUP(E5447&amp;" "&amp;F5447,tarifas!$A$13:$D$20,4,FALSE)*P5447</f>
        <v>#N/A</v>
      </c>
      <c r="T5447">
        <f>IF(F5447="COD1",tarifas!$D$11*(SUMIFS($P$11:$P$8770,$F$11:$F$8770,"=COD1",$B$11:$B$8770,"="&amp;B5447)/COUNTIFS($F$11:$F$8770,"=COD1",$B$11:$B$8770,"="&amp;B5447))/COUNTIFS($A$11:$A$8770,"="&amp;A5447,$F$11:$F$8770,"=COD1"),0)</f>
        <v>0</v>
      </c>
      <c r="U5447" t="e">
        <f>(VLOOKUP(F5447,tarifas!$C$7:$D$10,2,FALSE)+tarifas!$D$21)*datos!P5447</f>
        <v>#N/A</v>
      </c>
      <c r="V5447" t="e">
        <f t="shared" si="768"/>
        <v>#N/A</v>
      </c>
      <c r="W5447">
        <f t="shared" si="769"/>
        <v>16.027584555276885</v>
      </c>
    </row>
    <row r="5448" spans="1:23" x14ac:dyDescent="0.25">
      <c r="A5448">
        <f t="shared" si="762"/>
        <v>224</v>
      </c>
      <c r="B5448">
        <f t="shared" si="763"/>
        <v>8</v>
      </c>
      <c r="C5448" s="1">
        <f t="shared" si="770"/>
        <v>41866.54166665348</v>
      </c>
      <c r="D5448" s="7">
        <v>817.03030303030312</v>
      </c>
      <c r="E5448" s="7"/>
      <c r="G5448">
        <v>44.95</v>
      </c>
      <c r="H5448" s="12">
        <v>107.53482385015772</v>
      </c>
      <c r="I5448" s="13">
        <f>$D$2*tarifas!$D$12/24</f>
        <v>1.4541666666666666</v>
      </c>
      <c r="J5448" s="13" t="e">
        <f>VLOOKUP(E5448&amp;" "&amp;F5448,tarifas!$A$13:$D$20,4,FALSE)*H5448</f>
        <v>#N/A</v>
      </c>
      <c r="K5448" s="13">
        <f>IF(F5448="COD1",tarifas!$D$11*(SUMIFS($H$11:$H$8770,$F$11:$F$8770,"=COD1",$B$11:$B$8770,"="&amp;B5448)/COUNTIFS($F$11:$F$8770,"=COD1",$B$11:$B$8770,"="&amp;B5448))/COUNTIFS($A$11:$A$8770,"="&amp;A5448,$F$11:$F$8770,"=COD1"),0)</f>
        <v>0</v>
      </c>
      <c r="L5448" s="13" t="e">
        <f>(VLOOKUP(F5448,tarifas!$C$7:$D$10,2,FALSE)+tarifas!$D$21)*datos!H5448</f>
        <v>#N/A</v>
      </c>
      <c r="M5448">
        <v>480.02282000000002</v>
      </c>
      <c r="N5448" s="13" t="e">
        <f t="shared" si="764"/>
        <v>#N/A</v>
      </c>
      <c r="O5448">
        <f t="shared" si="765"/>
        <v>107.53482385015772</v>
      </c>
      <c r="P5448" s="12">
        <f t="shared" si="766"/>
        <v>0</v>
      </c>
      <c r="Q5448">
        <f t="shared" si="767"/>
        <v>372.48799614984227</v>
      </c>
      <c r="R5448">
        <f>$D$2*tarifas!$D$12/24</f>
        <v>1.4541666666666666</v>
      </c>
      <c r="S5448" t="e">
        <f>VLOOKUP(E5448&amp;" "&amp;F5448,tarifas!$A$13:$D$20,4,FALSE)*P5448</f>
        <v>#N/A</v>
      </c>
      <c r="T5448">
        <f>IF(F5448="COD1",tarifas!$D$11*(SUMIFS($P$11:$P$8770,$F$11:$F$8770,"=COD1",$B$11:$B$8770,"="&amp;B5448)/COUNTIFS($F$11:$F$8770,"=COD1",$B$11:$B$8770,"="&amp;B5448))/COUNTIFS($A$11:$A$8770,"="&amp;A5448,$F$11:$F$8770,"=COD1"),0)</f>
        <v>0</v>
      </c>
      <c r="U5448" t="e">
        <f>(VLOOKUP(F5448,tarifas!$C$7:$D$10,2,FALSE)+tarifas!$D$21)*datos!P5448</f>
        <v>#N/A</v>
      </c>
      <c r="V5448" t="e">
        <f t="shared" si="768"/>
        <v>#N/A</v>
      </c>
      <c r="W5448">
        <f t="shared" si="769"/>
        <v>15.069001884241871</v>
      </c>
    </row>
    <row r="5449" spans="1:23" x14ac:dyDescent="0.25">
      <c r="A5449">
        <f t="shared" si="762"/>
        <v>224</v>
      </c>
      <c r="B5449">
        <f t="shared" si="763"/>
        <v>8</v>
      </c>
      <c r="C5449" s="1">
        <f t="shared" si="770"/>
        <v>41866.583333320144</v>
      </c>
      <c r="D5449" s="7">
        <v>797.71212121212125</v>
      </c>
      <c r="E5449" s="7"/>
      <c r="G5449">
        <v>44.95</v>
      </c>
      <c r="H5449" s="12">
        <v>114.18085913423462</v>
      </c>
      <c r="I5449" s="13">
        <f>$D$2*tarifas!$D$12/24</f>
        <v>1.4541666666666666</v>
      </c>
      <c r="J5449" s="13" t="e">
        <f>VLOOKUP(E5449&amp;" "&amp;F5449,tarifas!$A$13:$D$20,4,FALSE)*H5449</f>
        <v>#N/A</v>
      </c>
      <c r="K5449" s="13">
        <f>IF(F5449="COD1",tarifas!$D$11*(SUMIFS($H$11:$H$8770,$F$11:$F$8770,"=COD1",$B$11:$B$8770,"="&amp;B5449)/COUNTIFS($F$11:$F$8770,"=COD1",$B$11:$B$8770,"="&amp;B5449))/COUNTIFS($A$11:$A$8770,"="&amp;A5449,$F$11:$F$8770,"=COD1"),0)</f>
        <v>0</v>
      </c>
      <c r="L5449" s="13" t="e">
        <f>(VLOOKUP(F5449,tarifas!$C$7:$D$10,2,FALSE)+tarifas!$D$21)*datos!H5449</f>
        <v>#N/A</v>
      </c>
      <c r="M5449">
        <v>429.34775000000002</v>
      </c>
      <c r="N5449" s="13" t="e">
        <f t="shared" si="764"/>
        <v>#N/A</v>
      </c>
      <c r="O5449">
        <f t="shared" si="765"/>
        <v>114.18085913423462</v>
      </c>
      <c r="P5449" s="12">
        <f t="shared" si="766"/>
        <v>0</v>
      </c>
      <c r="Q5449">
        <f t="shared" si="767"/>
        <v>315.16689086576537</v>
      </c>
      <c r="R5449">
        <f>$D$2*tarifas!$D$12/24</f>
        <v>1.4541666666666666</v>
      </c>
      <c r="S5449" t="e">
        <f>VLOOKUP(E5449&amp;" "&amp;F5449,tarifas!$A$13:$D$20,4,FALSE)*P5449</f>
        <v>#N/A</v>
      </c>
      <c r="T5449">
        <f>IF(F5449="COD1",tarifas!$D$11*(SUMIFS($P$11:$P$8770,$F$11:$F$8770,"=COD1",$B$11:$B$8770,"="&amp;B5449)/COUNTIFS($F$11:$F$8770,"=COD1",$B$11:$B$8770,"="&amp;B5449))/COUNTIFS($A$11:$A$8770,"="&amp;A5449,$F$11:$F$8770,"=COD1"),0)</f>
        <v>0</v>
      </c>
      <c r="U5449" t="e">
        <f>(VLOOKUP(F5449,tarifas!$C$7:$D$10,2,FALSE)+tarifas!$D$21)*datos!P5449</f>
        <v>#N/A</v>
      </c>
      <c r="V5449" t="e">
        <f t="shared" si="768"/>
        <v>#N/A</v>
      </c>
      <c r="W5449">
        <f t="shared" si="769"/>
        <v>12.750076569974539</v>
      </c>
    </row>
    <row r="5450" spans="1:23" x14ac:dyDescent="0.25">
      <c r="A5450">
        <f t="shared" si="762"/>
        <v>224</v>
      </c>
      <c r="B5450">
        <f t="shared" si="763"/>
        <v>8</v>
      </c>
      <c r="C5450" s="1">
        <f t="shared" si="770"/>
        <v>41866.624999986809</v>
      </c>
      <c r="D5450" s="7">
        <v>725.59090909090912</v>
      </c>
      <c r="E5450" s="7"/>
      <c r="G5450">
        <v>44.69</v>
      </c>
      <c r="H5450" s="12">
        <v>120.40065594580471</v>
      </c>
      <c r="I5450" s="13">
        <f>$D$2*tarifas!$D$12/24</f>
        <v>1.4541666666666666</v>
      </c>
      <c r="J5450" s="13" t="e">
        <f>VLOOKUP(E5450&amp;" "&amp;F5450,tarifas!$A$13:$D$20,4,FALSE)*H5450</f>
        <v>#N/A</v>
      </c>
      <c r="K5450" s="13">
        <f>IF(F5450="COD1",tarifas!$D$11*(SUMIFS($H$11:$H$8770,$F$11:$F$8770,"=COD1",$B$11:$B$8770,"="&amp;B5450)/COUNTIFS($F$11:$F$8770,"=COD1",$B$11:$B$8770,"="&amp;B5450))/COUNTIFS($A$11:$A$8770,"="&amp;A5450,$F$11:$F$8770,"=COD1"),0)</f>
        <v>0</v>
      </c>
      <c r="L5450" s="13" t="e">
        <f>(VLOOKUP(F5450,tarifas!$C$7:$D$10,2,FALSE)+tarifas!$D$21)*datos!H5450</f>
        <v>#N/A</v>
      </c>
      <c r="M5450">
        <v>336.94556</v>
      </c>
      <c r="N5450" s="13" t="e">
        <f t="shared" si="764"/>
        <v>#N/A</v>
      </c>
      <c r="O5450">
        <f t="shared" si="765"/>
        <v>120.40065594580471</v>
      </c>
      <c r="P5450" s="12">
        <f t="shared" si="766"/>
        <v>0</v>
      </c>
      <c r="Q5450">
        <f t="shared" si="767"/>
        <v>216.54490405419529</v>
      </c>
      <c r="R5450">
        <f>$D$2*tarifas!$D$12/24</f>
        <v>1.4541666666666666</v>
      </c>
      <c r="S5450" t="e">
        <f>VLOOKUP(E5450&amp;" "&amp;F5450,tarifas!$A$13:$D$20,4,FALSE)*P5450</f>
        <v>#N/A</v>
      </c>
      <c r="T5450">
        <f>IF(F5450="COD1",tarifas!$D$11*(SUMIFS($P$11:$P$8770,$F$11:$F$8770,"=COD1",$B$11:$B$8770,"="&amp;B5450)/COUNTIFS($F$11:$F$8770,"=COD1",$B$11:$B$8770,"="&amp;B5450))/COUNTIFS($A$11:$A$8770,"="&amp;A5450,$F$11:$F$8770,"=COD1"),0)</f>
        <v>0</v>
      </c>
      <c r="U5450" t="e">
        <f>(VLOOKUP(F5450,tarifas!$C$7:$D$10,2,FALSE)+tarifas!$D$21)*datos!P5450</f>
        <v>#N/A</v>
      </c>
      <c r="V5450" t="e">
        <f t="shared" si="768"/>
        <v>#N/A</v>
      </c>
      <c r="W5450">
        <f t="shared" si="769"/>
        <v>8.7096525859637879</v>
      </c>
    </row>
    <row r="5451" spans="1:23" x14ac:dyDescent="0.25">
      <c r="A5451">
        <f t="shared" si="762"/>
        <v>224</v>
      </c>
      <c r="B5451">
        <f t="shared" si="763"/>
        <v>8</v>
      </c>
      <c r="C5451" s="1">
        <f t="shared" si="770"/>
        <v>41866.666666653473</v>
      </c>
      <c r="D5451" s="7">
        <v>590.87878787878788</v>
      </c>
      <c r="E5451" s="7"/>
      <c r="G5451">
        <v>44.53</v>
      </c>
      <c r="H5451" s="12">
        <v>119.7529136707418</v>
      </c>
      <c r="I5451" s="13">
        <f>$D$2*tarifas!$D$12/24</f>
        <v>1.4541666666666666</v>
      </c>
      <c r="J5451" s="13" t="e">
        <f>VLOOKUP(E5451&amp;" "&amp;F5451,tarifas!$A$13:$D$20,4,FALSE)*H5451</f>
        <v>#N/A</v>
      </c>
      <c r="K5451" s="13">
        <f>IF(F5451="COD1",tarifas!$D$11*(SUMIFS($H$11:$H$8770,$F$11:$F$8770,"=COD1",$B$11:$B$8770,"="&amp;B5451)/COUNTIFS($F$11:$F$8770,"=COD1",$B$11:$B$8770,"="&amp;B5451))/COUNTIFS($A$11:$A$8770,"="&amp;A5451,$F$11:$F$8770,"=COD1"),0)</f>
        <v>0</v>
      </c>
      <c r="L5451" s="13" t="e">
        <f>(VLOOKUP(F5451,tarifas!$C$7:$D$10,2,FALSE)+tarifas!$D$21)*datos!H5451</f>
        <v>#N/A</v>
      </c>
      <c r="M5451">
        <v>217.23496</v>
      </c>
      <c r="N5451" s="13" t="e">
        <f t="shared" si="764"/>
        <v>#N/A</v>
      </c>
      <c r="O5451">
        <f t="shared" si="765"/>
        <v>119.7529136707418</v>
      </c>
      <c r="P5451" s="12">
        <f t="shared" si="766"/>
        <v>0</v>
      </c>
      <c r="Q5451">
        <f t="shared" si="767"/>
        <v>97.482046329258196</v>
      </c>
      <c r="R5451">
        <f>$D$2*tarifas!$D$12/24</f>
        <v>1.4541666666666666</v>
      </c>
      <c r="S5451" t="e">
        <f>VLOOKUP(E5451&amp;" "&amp;F5451,tarifas!$A$13:$D$20,4,FALSE)*P5451</f>
        <v>#N/A</v>
      </c>
      <c r="T5451">
        <f>IF(F5451="COD1",tarifas!$D$11*(SUMIFS($P$11:$P$8770,$F$11:$F$8770,"=COD1",$B$11:$B$8770,"="&amp;B5451)/COUNTIFS($F$11:$F$8770,"=COD1",$B$11:$B$8770,"="&amp;B5451))/COUNTIFS($A$11:$A$8770,"="&amp;A5451,$F$11:$F$8770,"=COD1"),0)</f>
        <v>0</v>
      </c>
      <c r="U5451" t="e">
        <f>(VLOOKUP(F5451,tarifas!$C$7:$D$10,2,FALSE)+tarifas!$D$21)*datos!P5451</f>
        <v>#N/A</v>
      </c>
      <c r="V5451" t="e">
        <f t="shared" si="768"/>
        <v>#N/A</v>
      </c>
      <c r="W5451">
        <f t="shared" si="769"/>
        <v>3.9067879707376814</v>
      </c>
    </row>
    <row r="5452" spans="1:23" x14ac:dyDescent="0.25">
      <c r="A5452">
        <f t="shared" ref="A5452:A5515" si="771">DAYS360($C$11,C5452)</f>
        <v>224</v>
      </c>
      <c r="B5452">
        <f t="shared" ref="B5452:B5515" si="772">MONTH(C5452)</f>
        <v>8</v>
      </c>
      <c r="C5452" s="1">
        <f t="shared" si="770"/>
        <v>41866.708333320137</v>
      </c>
      <c r="D5452" s="7">
        <v>422.68181818181819</v>
      </c>
      <c r="E5452" s="7"/>
      <c r="G5452">
        <v>44.34</v>
      </c>
      <c r="H5452" s="12">
        <v>120.8763548787055</v>
      </c>
      <c r="I5452" s="13">
        <f>$D$2*tarifas!$D$12/24</f>
        <v>1.4541666666666666</v>
      </c>
      <c r="J5452" s="13" t="e">
        <f>VLOOKUP(E5452&amp;" "&amp;F5452,tarifas!$A$13:$D$20,4,FALSE)*H5452</f>
        <v>#N/A</v>
      </c>
      <c r="K5452" s="13">
        <f>IF(F5452="COD1",tarifas!$D$11*(SUMIFS($H$11:$H$8770,$F$11:$F$8770,"=COD1",$B$11:$B$8770,"="&amp;B5452)/COUNTIFS($F$11:$F$8770,"=COD1",$B$11:$B$8770,"="&amp;B5452))/COUNTIFS($A$11:$A$8770,"="&amp;A5452,$F$11:$F$8770,"=COD1"),0)</f>
        <v>0</v>
      </c>
      <c r="L5452" s="13" t="e">
        <f>(VLOOKUP(F5452,tarifas!$C$7:$D$10,2,FALSE)+tarifas!$D$21)*datos!H5452</f>
        <v>#N/A</v>
      </c>
      <c r="M5452">
        <v>77.270660000000007</v>
      </c>
      <c r="N5452" s="13" t="e">
        <f t="shared" ref="N5452:N5515" si="773">(I5452+J5452+K5452+L5452)*1.23</f>
        <v>#N/A</v>
      </c>
      <c r="O5452">
        <f t="shared" ref="O5452:O5515" si="774">IF(M5452&lt;H5452,M5452,H5452)</f>
        <v>77.270660000000007</v>
      </c>
      <c r="P5452" s="12">
        <f t="shared" ref="P5452:P5515" si="775">H5452-O5452</f>
        <v>43.605694878705492</v>
      </c>
      <c r="Q5452">
        <f t="shared" ref="Q5452:Q5515" si="776">IF(M5452&lt;H5452,0,M5452-H5452)</f>
        <v>0</v>
      </c>
      <c r="R5452">
        <f>$D$2*tarifas!$D$12/24</f>
        <v>1.4541666666666666</v>
      </c>
      <c r="S5452" t="e">
        <f>VLOOKUP(E5452&amp;" "&amp;F5452,tarifas!$A$13:$D$20,4,FALSE)*P5452</f>
        <v>#N/A</v>
      </c>
      <c r="T5452">
        <f>IF(F5452="COD1",tarifas!$D$11*(SUMIFS($P$11:$P$8770,$F$11:$F$8770,"=COD1",$B$11:$B$8770,"="&amp;B5452)/COUNTIFS($F$11:$F$8770,"=COD1",$B$11:$B$8770,"="&amp;B5452))/COUNTIFS($A$11:$A$8770,"="&amp;A5452,$F$11:$F$8770,"=COD1"),0)</f>
        <v>0</v>
      </c>
      <c r="U5452" t="e">
        <f>(VLOOKUP(F5452,tarifas!$C$7:$D$10,2,FALSE)+tarifas!$D$21)*datos!P5452</f>
        <v>#N/A</v>
      </c>
      <c r="V5452" t="e">
        <f t="shared" ref="V5452:V5515" si="777">(R5452+S5452+T5452+U5452)*1.23</f>
        <v>#N/A</v>
      </c>
      <c r="W5452">
        <f t="shared" ref="W5452:W5515" si="778">0.9*G5452/1000*Q5452</f>
        <v>0</v>
      </c>
    </row>
    <row r="5453" spans="1:23" x14ac:dyDescent="0.25">
      <c r="A5453">
        <f t="shared" si="771"/>
        <v>224</v>
      </c>
      <c r="B5453">
        <f t="shared" si="772"/>
        <v>8</v>
      </c>
      <c r="C5453" s="1">
        <f t="shared" ref="C5453:C5516" si="779">+C5452+1/24</f>
        <v>41866.749999986801</v>
      </c>
      <c r="D5453" s="7">
        <v>124.15151515151516</v>
      </c>
      <c r="E5453" s="7"/>
      <c r="G5453">
        <v>44.53</v>
      </c>
      <c r="H5453" s="12">
        <v>120.04590007995836</v>
      </c>
      <c r="I5453" s="13">
        <f>$D$2*tarifas!$D$12/24</f>
        <v>1.4541666666666666</v>
      </c>
      <c r="J5453" s="13" t="e">
        <f>VLOOKUP(E5453&amp;" "&amp;F5453,tarifas!$A$13:$D$20,4,FALSE)*H5453</f>
        <v>#N/A</v>
      </c>
      <c r="K5453" s="13">
        <f>IF(F5453="COD1",tarifas!$D$11*(SUMIFS($H$11:$H$8770,$F$11:$F$8770,"=COD1",$B$11:$B$8770,"="&amp;B5453)/COUNTIFS($F$11:$F$8770,"=COD1",$B$11:$B$8770,"="&amp;B5453))/COUNTIFS($A$11:$A$8770,"="&amp;A5453,$F$11:$F$8770,"=COD1"),0)</f>
        <v>0</v>
      </c>
      <c r="L5453" s="13" t="e">
        <f>(VLOOKUP(F5453,tarifas!$C$7:$D$10,2,FALSE)+tarifas!$D$21)*datos!H5453</f>
        <v>#N/A</v>
      </c>
      <c r="M5453">
        <v>6.7111400000000003</v>
      </c>
      <c r="N5453" s="13" t="e">
        <f t="shared" si="773"/>
        <v>#N/A</v>
      </c>
      <c r="O5453">
        <f t="shared" si="774"/>
        <v>6.7111400000000003</v>
      </c>
      <c r="P5453" s="12">
        <f t="shared" si="775"/>
        <v>113.33476007995836</v>
      </c>
      <c r="Q5453">
        <f t="shared" si="776"/>
        <v>0</v>
      </c>
      <c r="R5453">
        <f>$D$2*tarifas!$D$12/24</f>
        <v>1.4541666666666666</v>
      </c>
      <c r="S5453" t="e">
        <f>VLOOKUP(E5453&amp;" "&amp;F5453,tarifas!$A$13:$D$20,4,FALSE)*P5453</f>
        <v>#N/A</v>
      </c>
      <c r="T5453">
        <f>IF(F5453="COD1",tarifas!$D$11*(SUMIFS($P$11:$P$8770,$F$11:$F$8770,"=COD1",$B$11:$B$8770,"="&amp;B5453)/COUNTIFS($F$11:$F$8770,"=COD1",$B$11:$B$8770,"="&amp;B5453))/COUNTIFS($A$11:$A$8770,"="&amp;A5453,$F$11:$F$8770,"=COD1"),0)</f>
        <v>0</v>
      </c>
      <c r="U5453" t="e">
        <f>(VLOOKUP(F5453,tarifas!$C$7:$D$10,2,FALSE)+tarifas!$D$21)*datos!P5453</f>
        <v>#N/A</v>
      </c>
      <c r="V5453" t="e">
        <f t="shared" si="777"/>
        <v>#N/A</v>
      </c>
      <c r="W5453">
        <f t="shared" si="778"/>
        <v>0</v>
      </c>
    </row>
    <row r="5454" spans="1:23" x14ac:dyDescent="0.25">
      <c r="A5454">
        <f t="shared" si="771"/>
        <v>224</v>
      </c>
      <c r="B5454">
        <f t="shared" si="772"/>
        <v>8</v>
      </c>
      <c r="C5454" s="1">
        <f t="shared" si="779"/>
        <v>41866.791666653466</v>
      </c>
      <c r="D5454" s="7">
        <v>34.772727272727273</v>
      </c>
      <c r="E5454" s="7"/>
      <c r="G5454">
        <v>44.95</v>
      </c>
      <c r="H5454" s="12">
        <v>130.7704381507144</v>
      </c>
      <c r="I5454" s="13">
        <f>$D$2*tarifas!$D$12/24</f>
        <v>1.4541666666666666</v>
      </c>
      <c r="J5454" s="13" t="e">
        <f>VLOOKUP(E5454&amp;" "&amp;F5454,tarifas!$A$13:$D$20,4,FALSE)*H5454</f>
        <v>#N/A</v>
      </c>
      <c r="K5454" s="13">
        <f>IF(F5454="COD1",tarifas!$D$11*(SUMIFS($H$11:$H$8770,$F$11:$F$8770,"=COD1",$B$11:$B$8770,"="&amp;B5454)/COUNTIFS($F$11:$F$8770,"=COD1",$B$11:$B$8770,"="&amp;B5454))/COUNTIFS($A$11:$A$8770,"="&amp;A5454,$F$11:$F$8770,"=COD1"),0)</f>
        <v>0</v>
      </c>
      <c r="L5454" s="13" t="e">
        <f>(VLOOKUP(F5454,tarifas!$C$7:$D$10,2,FALSE)+tarifas!$D$21)*datos!H5454</f>
        <v>#N/A</v>
      </c>
      <c r="M5454">
        <v>0</v>
      </c>
      <c r="N5454" s="13" t="e">
        <f t="shared" si="773"/>
        <v>#N/A</v>
      </c>
      <c r="O5454">
        <f t="shared" si="774"/>
        <v>0</v>
      </c>
      <c r="P5454" s="12">
        <f t="shared" si="775"/>
        <v>130.7704381507144</v>
      </c>
      <c r="Q5454">
        <f t="shared" si="776"/>
        <v>0</v>
      </c>
      <c r="R5454">
        <f>$D$2*tarifas!$D$12/24</f>
        <v>1.4541666666666666</v>
      </c>
      <c r="S5454" t="e">
        <f>VLOOKUP(E5454&amp;" "&amp;F5454,tarifas!$A$13:$D$20,4,FALSE)*P5454</f>
        <v>#N/A</v>
      </c>
      <c r="T5454">
        <f>IF(F5454="COD1",tarifas!$D$11*(SUMIFS($P$11:$P$8770,$F$11:$F$8770,"=COD1",$B$11:$B$8770,"="&amp;B5454)/COUNTIFS($F$11:$F$8770,"=COD1",$B$11:$B$8770,"="&amp;B5454))/COUNTIFS($A$11:$A$8770,"="&amp;A5454,$F$11:$F$8770,"=COD1"),0)</f>
        <v>0</v>
      </c>
      <c r="U5454" t="e">
        <f>(VLOOKUP(F5454,tarifas!$C$7:$D$10,2,FALSE)+tarifas!$D$21)*datos!P5454</f>
        <v>#N/A</v>
      </c>
      <c r="V5454" t="e">
        <f t="shared" si="777"/>
        <v>#N/A</v>
      </c>
      <c r="W5454">
        <f t="shared" si="778"/>
        <v>0</v>
      </c>
    </row>
    <row r="5455" spans="1:23" x14ac:dyDescent="0.25">
      <c r="A5455">
        <f t="shared" si="771"/>
        <v>224</v>
      </c>
      <c r="B5455">
        <f t="shared" si="772"/>
        <v>8</v>
      </c>
      <c r="C5455" s="1">
        <f t="shared" si="779"/>
        <v>41866.83333332013</v>
      </c>
      <c r="D5455" s="7">
        <v>0</v>
      </c>
      <c r="E5455" s="7"/>
      <c r="G5455">
        <v>49.46</v>
      </c>
      <c r="H5455" s="12">
        <v>125.72662074411906</v>
      </c>
      <c r="I5455" s="13">
        <f>$D$2*tarifas!$D$12/24</f>
        <v>1.4541666666666666</v>
      </c>
      <c r="J5455" s="13" t="e">
        <f>VLOOKUP(E5455&amp;" "&amp;F5455,tarifas!$A$13:$D$20,4,FALSE)*H5455</f>
        <v>#N/A</v>
      </c>
      <c r="K5455" s="13">
        <f>IF(F5455="COD1",tarifas!$D$11*(SUMIFS($H$11:$H$8770,$F$11:$F$8770,"=COD1",$B$11:$B$8770,"="&amp;B5455)/COUNTIFS($F$11:$F$8770,"=COD1",$B$11:$B$8770,"="&amp;B5455))/COUNTIFS($A$11:$A$8770,"="&amp;A5455,$F$11:$F$8770,"=COD1"),0)</f>
        <v>0</v>
      </c>
      <c r="L5455" s="13" t="e">
        <f>(VLOOKUP(F5455,tarifas!$C$7:$D$10,2,FALSE)+tarifas!$D$21)*datos!H5455</f>
        <v>#N/A</v>
      </c>
      <c r="M5455">
        <v>0</v>
      </c>
      <c r="N5455" s="13" t="e">
        <f t="shared" si="773"/>
        <v>#N/A</v>
      </c>
      <c r="O5455">
        <f t="shared" si="774"/>
        <v>0</v>
      </c>
      <c r="P5455" s="12">
        <f t="shared" si="775"/>
        <v>125.72662074411906</v>
      </c>
      <c r="Q5455">
        <f t="shared" si="776"/>
        <v>0</v>
      </c>
      <c r="R5455">
        <f>$D$2*tarifas!$D$12/24</f>
        <v>1.4541666666666666</v>
      </c>
      <c r="S5455" t="e">
        <f>VLOOKUP(E5455&amp;" "&amp;F5455,tarifas!$A$13:$D$20,4,FALSE)*P5455</f>
        <v>#N/A</v>
      </c>
      <c r="T5455">
        <f>IF(F5455="COD1",tarifas!$D$11*(SUMIFS($P$11:$P$8770,$F$11:$F$8770,"=COD1",$B$11:$B$8770,"="&amp;B5455)/COUNTIFS($F$11:$F$8770,"=COD1",$B$11:$B$8770,"="&amp;B5455))/COUNTIFS($A$11:$A$8770,"="&amp;A5455,$F$11:$F$8770,"=COD1"),0)</f>
        <v>0</v>
      </c>
      <c r="U5455" t="e">
        <f>(VLOOKUP(F5455,tarifas!$C$7:$D$10,2,FALSE)+tarifas!$D$21)*datos!P5455</f>
        <v>#N/A</v>
      </c>
      <c r="V5455" t="e">
        <f t="shared" si="777"/>
        <v>#N/A</v>
      </c>
      <c r="W5455">
        <f t="shared" si="778"/>
        <v>0</v>
      </c>
    </row>
    <row r="5456" spans="1:23" x14ac:dyDescent="0.25">
      <c r="A5456">
        <f t="shared" si="771"/>
        <v>224</v>
      </c>
      <c r="B5456">
        <f t="shared" si="772"/>
        <v>8</v>
      </c>
      <c r="C5456" s="1">
        <f t="shared" si="779"/>
        <v>41866.874999986794</v>
      </c>
      <c r="D5456" s="7">
        <v>0</v>
      </c>
      <c r="E5456" s="7"/>
      <c r="G5456">
        <v>53.4</v>
      </c>
      <c r="H5456" s="12">
        <v>127.79591667565333</v>
      </c>
      <c r="I5456" s="13">
        <f>$D$2*tarifas!$D$12/24</f>
        <v>1.4541666666666666</v>
      </c>
      <c r="J5456" s="13" t="e">
        <f>VLOOKUP(E5456&amp;" "&amp;F5456,tarifas!$A$13:$D$20,4,FALSE)*H5456</f>
        <v>#N/A</v>
      </c>
      <c r="K5456" s="13">
        <f>IF(F5456="COD1",tarifas!$D$11*(SUMIFS($H$11:$H$8770,$F$11:$F$8770,"=COD1",$B$11:$B$8770,"="&amp;B5456)/COUNTIFS($F$11:$F$8770,"=COD1",$B$11:$B$8770,"="&amp;B5456))/COUNTIFS($A$11:$A$8770,"="&amp;A5456,$F$11:$F$8770,"=COD1"),0)</f>
        <v>0</v>
      </c>
      <c r="L5456" s="13" t="e">
        <f>(VLOOKUP(F5456,tarifas!$C$7:$D$10,2,FALSE)+tarifas!$D$21)*datos!H5456</f>
        <v>#N/A</v>
      </c>
      <c r="M5456">
        <v>0</v>
      </c>
      <c r="N5456" s="13" t="e">
        <f t="shared" si="773"/>
        <v>#N/A</v>
      </c>
      <c r="O5456">
        <f t="shared" si="774"/>
        <v>0</v>
      </c>
      <c r="P5456" s="12">
        <f t="shared" si="775"/>
        <v>127.79591667565333</v>
      </c>
      <c r="Q5456">
        <f t="shared" si="776"/>
        <v>0</v>
      </c>
      <c r="R5456">
        <f>$D$2*tarifas!$D$12/24</f>
        <v>1.4541666666666666</v>
      </c>
      <c r="S5456" t="e">
        <f>VLOOKUP(E5456&amp;" "&amp;F5456,tarifas!$A$13:$D$20,4,FALSE)*P5456</f>
        <v>#N/A</v>
      </c>
      <c r="T5456">
        <f>IF(F5456="COD1",tarifas!$D$11*(SUMIFS($P$11:$P$8770,$F$11:$F$8770,"=COD1",$B$11:$B$8770,"="&amp;B5456)/COUNTIFS($F$11:$F$8770,"=COD1",$B$11:$B$8770,"="&amp;B5456))/COUNTIFS($A$11:$A$8770,"="&amp;A5456,$F$11:$F$8770,"=COD1"),0)</f>
        <v>0</v>
      </c>
      <c r="U5456" t="e">
        <f>(VLOOKUP(F5456,tarifas!$C$7:$D$10,2,FALSE)+tarifas!$D$21)*datos!P5456</f>
        <v>#N/A</v>
      </c>
      <c r="V5456" t="e">
        <f t="shared" si="777"/>
        <v>#N/A</v>
      </c>
      <c r="W5456">
        <f t="shared" si="778"/>
        <v>0</v>
      </c>
    </row>
    <row r="5457" spans="1:23" x14ac:dyDescent="0.25">
      <c r="A5457">
        <f t="shared" si="771"/>
        <v>224</v>
      </c>
      <c r="B5457">
        <f t="shared" si="772"/>
        <v>8</v>
      </c>
      <c r="C5457" s="1">
        <f t="shared" si="779"/>
        <v>41866.916666653458</v>
      </c>
      <c r="D5457" s="7">
        <v>0</v>
      </c>
      <c r="E5457" s="7"/>
      <c r="G5457">
        <v>45</v>
      </c>
      <c r="H5457" s="12">
        <v>127.41076018538951</v>
      </c>
      <c r="I5457" s="13">
        <f>$D$2*tarifas!$D$12/24</f>
        <v>1.4541666666666666</v>
      </c>
      <c r="J5457" s="13" t="e">
        <f>VLOOKUP(E5457&amp;" "&amp;F5457,tarifas!$A$13:$D$20,4,FALSE)*H5457</f>
        <v>#N/A</v>
      </c>
      <c r="K5457" s="13">
        <f>IF(F5457="COD1",tarifas!$D$11*(SUMIFS($H$11:$H$8770,$F$11:$F$8770,"=COD1",$B$11:$B$8770,"="&amp;B5457)/COUNTIFS($F$11:$F$8770,"=COD1",$B$11:$B$8770,"="&amp;B5457))/COUNTIFS($A$11:$A$8770,"="&amp;A5457,$F$11:$F$8770,"=COD1"),0)</f>
        <v>0</v>
      </c>
      <c r="L5457" s="13" t="e">
        <f>(VLOOKUP(F5457,tarifas!$C$7:$D$10,2,FALSE)+tarifas!$D$21)*datos!H5457</f>
        <v>#N/A</v>
      </c>
      <c r="M5457">
        <v>0</v>
      </c>
      <c r="N5457" s="13" t="e">
        <f t="shared" si="773"/>
        <v>#N/A</v>
      </c>
      <c r="O5457">
        <f t="shared" si="774"/>
        <v>0</v>
      </c>
      <c r="P5457" s="12">
        <f t="shared" si="775"/>
        <v>127.41076018538951</v>
      </c>
      <c r="Q5457">
        <f t="shared" si="776"/>
        <v>0</v>
      </c>
      <c r="R5457">
        <f>$D$2*tarifas!$D$12/24</f>
        <v>1.4541666666666666</v>
      </c>
      <c r="S5457" t="e">
        <f>VLOOKUP(E5457&amp;" "&amp;F5457,tarifas!$A$13:$D$20,4,FALSE)*P5457</f>
        <v>#N/A</v>
      </c>
      <c r="T5457">
        <f>IF(F5457="COD1",tarifas!$D$11*(SUMIFS($P$11:$P$8770,$F$11:$F$8770,"=COD1",$B$11:$B$8770,"="&amp;B5457)/COUNTIFS($F$11:$F$8770,"=COD1",$B$11:$B$8770,"="&amp;B5457))/COUNTIFS($A$11:$A$8770,"="&amp;A5457,$F$11:$F$8770,"=COD1"),0)</f>
        <v>0</v>
      </c>
      <c r="U5457" t="e">
        <f>(VLOOKUP(F5457,tarifas!$C$7:$D$10,2,FALSE)+tarifas!$D$21)*datos!P5457</f>
        <v>#N/A</v>
      </c>
      <c r="V5457" t="e">
        <f t="shared" si="777"/>
        <v>#N/A</v>
      </c>
      <c r="W5457">
        <f t="shared" si="778"/>
        <v>0</v>
      </c>
    </row>
    <row r="5458" spans="1:23" x14ac:dyDescent="0.25">
      <c r="A5458">
        <f t="shared" si="771"/>
        <v>224</v>
      </c>
      <c r="B5458">
        <f t="shared" si="772"/>
        <v>8</v>
      </c>
      <c r="C5458" s="1">
        <f t="shared" si="779"/>
        <v>41866.958333320123</v>
      </c>
      <c r="D5458" s="7">
        <v>0</v>
      </c>
      <c r="E5458" s="7"/>
      <c r="G5458">
        <v>44.27</v>
      </c>
      <c r="H5458" s="12">
        <v>127.80916057829101</v>
      </c>
      <c r="I5458" s="13">
        <f>$D$2*tarifas!$D$12/24</f>
        <v>1.4541666666666666</v>
      </c>
      <c r="J5458" s="13" t="e">
        <f>VLOOKUP(E5458&amp;" "&amp;F5458,tarifas!$A$13:$D$20,4,FALSE)*H5458</f>
        <v>#N/A</v>
      </c>
      <c r="K5458" s="13">
        <f>IF(F5458="COD1",tarifas!$D$11*(SUMIFS($H$11:$H$8770,$F$11:$F$8770,"=COD1",$B$11:$B$8770,"="&amp;B5458)/COUNTIFS($F$11:$F$8770,"=COD1",$B$11:$B$8770,"="&amp;B5458))/COUNTIFS($A$11:$A$8770,"="&amp;A5458,$F$11:$F$8770,"=COD1"),0)</f>
        <v>0</v>
      </c>
      <c r="L5458" s="13" t="e">
        <f>(VLOOKUP(F5458,tarifas!$C$7:$D$10,2,FALSE)+tarifas!$D$21)*datos!H5458</f>
        <v>#N/A</v>
      </c>
      <c r="M5458">
        <v>0</v>
      </c>
      <c r="N5458" s="13" t="e">
        <f t="shared" si="773"/>
        <v>#N/A</v>
      </c>
      <c r="O5458">
        <f t="shared" si="774"/>
        <v>0</v>
      </c>
      <c r="P5458" s="12">
        <f t="shared" si="775"/>
        <v>127.80916057829101</v>
      </c>
      <c r="Q5458">
        <f t="shared" si="776"/>
        <v>0</v>
      </c>
      <c r="R5458">
        <f>$D$2*tarifas!$D$12/24</f>
        <v>1.4541666666666666</v>
      </c>
      <c r="S5458" t="e">
        <f>VLOOKUP(E5458&amp;" "&amp;F5458,tarifas!$A$13:$D$20,4,FALSE)*P5458</f>
        <v>#N/A</v>
      </c>
      <c r="T5458">
        <f>IF(F5458="COD1",tarifas!$D$11*(SUMIFS($P$11:$P$8770,$F$11:$F$8770,"=COD1",$B$11:$B$8770,"="&amp;B5458)/COUNTIFS($F$11:$F$8770,"=COD1",$B$11:$B$8770,"="&amp;B5458))/COUNTIFS($A$11:$A$8770,"="&amp;A5458,$F$11:$F$8770,"=COD1"),0)</f>
        <v>0</v>
      </c>
      <c r="U5458" t="e">
        <f>(VLOOKUP(F5458,tarifas!$C$7:$D$10,2,FALSE)+tarifas!$D$21)*datos!P5458</f>
        <v>#N/A</v>
      </c>
      <c r="V5458" t="e">
        <f t="shared" si="777"/>
        <v>#N/A</v>
      </c>
      <c r="W5458">
        <f t="shared" si="778"/>
        <v>0</v>
      </c>
    </row>
    <row r="5459" spans="1:23" x14ac:dyDescent="0.25">
      <c r="A5459">
        <f t="shared" si="771"/>
        <v>225</v>
      </c>
      <c r="B5459">
        <f t="shared" si="772"/>
        <v>8</v>
      </c>
      <c r="C5459" s="1">
        <f t="shared" si="779"/>
        <v>41866.999999986787</v>
      </c>
      <c r="D5459" s="7">
        <v>0</v>
      </c>
      <c r="E5459" s="7"/>
      <c r="G5459">
        <v>40</v>
      </c>
      <c r="H5459" s="12">
        <v>126.05328781070703</v>
      </c>
      <c r="I5459" s="13">
        <f>$D$2*tarifas!$D$12/24</f>
        <v>1.4541666666666666</v>
      </c>
      <c r="J5459" s="13" t="e">
        <f>VLOOKUP(E5459&amp;" "&amp;F5459,tarifas!$A$13:$D$20,4,FALSE)*H5459</f>
        <v>#N/A</v>
      </c>
      <c r="K5459" s="13">
        <f>IF(F5459="COD1",tarifas!$D$11*(SUMIFS($H$11:$H$8770,$F$11:$F$8770,"=COD1",$B$11:$B$8770,"="&amp;B5459)/COUNTIFS($F$11:$F$8770,"=COD1",$B$11:$B$8770,"="&amp;B5459))/COUNTIFS($A$11:$A$8770,"="&amp;A5459,$F$11:$F$8770,"=COD1"),0)</f>
        <v>0</v>
      </c>
      <c r="L5459" s="13" t="e">
        <f>(VLOOKUP(F5459,tarifas!$C$7:$D$10,2,FALSE)+tarifas!$D$21)*datos!H5459</f>
        <v>#N/A</v>
      </c>
      <c r="M5459">
        <v>0</v>
      </c>
      <c r="N5459" s="13" t="e">
        <f t="shared" si="773"/>
        <v>#N/A</v>
      </c>
      <c r="O5459">
        <f t="shared" si="774"/>
        <v>0</v>
      </c>
      <c r="P5459" s="12">
        <f t="shared" si="775"/>
        <v>126.05328781070703</v>
      </c>
      <c r="Q5459">
        <f t="shared" si="776"/>
        <v>0</v>
      </c>
      <c r="R5459">
        <f>$D$2*tarifas!$D$12/24</f>
        <v>1.4541666666666666</v>
      </c>
      <c r="S5459" t="e">
        <f>VLOOKUP(E5459&amp;" "&amp;F5459,tarifas!$A$13:$D$20,4,FALSE)*P5459</f>
        <v>#N/A</v>
      </c>
      <c r="T5459">
        <f>IF(F5459="COD1",tarifas!$D$11*(SUMIFS($P$11:$P$8770,$F$11:$F$8770,"=COD1",$B$11:$B$8770,"="&amp;B5459)/COUNTIFS($F$11:$F$8770,"=COD1",$B$11:$B$8770,"="&amp;B5459))/COUNTIFS($A$11:$A$8770,"="&amp;A5459,$F$11:$F$8770,"=COD1"),0)</f>
        <v>0</v>
      </c>
      <c r="U5459" t="e">
        <f>(VLOOKUP(F5459,tarifas!$C$7:$D$10,2,FALSE)+tarifas!$D$21)*datos!P5459</f>
        <v>#N/A</v>
      </c>
      <c r="V5459" t="e">
        <f t="shared" si="777"/>
        <v>#N/A</v>
      </c>
      <c r="W5459">
        <f t="shared" si="778"/>
        <v>0</v>
      </c>
    </row>
    <row r="5460" spans="1:23" x14ac:dyDescent="0.25">
      <c r="A5460">
        <f t="shared" si="771"/>
        <v>225</v>
      </c>
      <c r="B5460">
        <f t="shared" si="772"/>
        <v>8</v>
      </c>
      <c r="C5460" s="1">
        <f t="shared" si="779"/>
        <v>41867.041666653451</v>
      </c>
      <c r="D5460" s="7">
        <v>0</v>
      </c>
      <c r="E5460" s="7"/>
      <c r="G5460">
        <v>36.75</v>
      </c>
      <c r="H5460" s="12">
        <v>125.28766405678849</v>
      </c>
      <c r="I5460" s="13">
        <f>$D$2*tarifas!$D$12/24</f>
        <v>1.4541666666666666</v>
      </c>
      <c r="J5460" s="13" t="e">
        <f>VLOOKUP(E5460&amp;" "&amp;F5460,tarifas!$A$13:$D$20,4,FALSE)*H5460</f>
        <v>#N/A</v>
      </c>
      <c r="K5460" s="13">
        <f>IF(F5460="COD1",tarifas!$D$11*(SUMIFS($H$11:$H$8770,$F$11:$F$8770,"=COD1",$B$11:$B$8770,"="&amp;B5460)/COUNTIFS($F$11:$F$8770,"=COD1",$B$11:$B$8770,"="&amp;B5460))/COUNTIFS($A$11:$A$8770,"="&amp;A5460,$F$11:$F$8770,"=COD1"),0)</f>
        <v>0</v>
      </c>
      <c r="L5460" s="13" t="e">
        <f>(VLOOKUP(F5460,tarifas!$C$7:$D$10,2,FALSE)+tarifas!$D$21)*datos!H5460</f>
        <v>#N/A</v>
      </c>
      <c r="M5460">
        <v>0</v>
      </c>
      <c r="N5460" s="13" t="e">
        <f t="shared" si="773"/>
        <v>#N/A</v>
      </c>
      <c r="O5460">
        <f t="shared" si="774"/>
        <v>0</v>
      </c>
      <c r="P5460" s="12">
        <f t="shared" si="775"/>
        <v>125.28766405678849</v>
      </c>
      <c r="Q5460">
        <f t="shared" si="776"/>
        <v>0</v>
      </c>
      <c r="R5460">
        <f>$D$2*tarifas!$D$12/24</f>
        <v>1.4541666666666666</v>
      </c>
      <c r="S5460" t="e">
        <f>VLOOKUP(E5460&amp;" "&amp;F5460,tarifas!$A$13:$D$20,4,FALSE)*P5460</f>
        <v>#N/A</v>
      </c>
      <c r="T5460">
        <f>IF(F5460="COD1",tarifas!$D$11*(SUMIFS($P$11:$P$8770,$F$11:$F$8770,"=COD1",$B$11:$B$8770,"="&amp;B5460)/COUNTIFS($F$11:$F$8770,"=COD1",$B$11:$B$8770,"="&amp;B5460))/COUNTIFS($A$11:$A$8770,"="&amp;A5460,$F$11:$F$8770,"=COD1"),0)</f>
        <v>0</v>
      </c>
      <c r="U5460" t="e">
        <f>(VLOOKUP(F5460,tarifas!$C$7:$D$10,2,FALSE)+tarifas!$D$21)*datos!P5460</f>
        <v>#N/A</v>
      </c>
      <c r="V5460" t="e">
        <f t="shared" si="777"/>
        <v>#N/A</v>
      </c>
      <c r="W5460">
        <f t="shared" si="778"/>
        <v>0</v>
      </c>
    </row>
    <row r="5461" spans="1:23" x14ac:dyDescent="0.25">
      <c r="A5461">
        <f t="shared" si="771"/>
        <v>225</v>
      </c>
      <c r="B5461">
        <f t="shared" si="772"/>
        <v>8</v>
      </c>
      <c r="C5461" s="1">
        <f t="shared" si="779"/>
        <v>41867.083333320115</v>
      </c>
      <c r="D5461" s="7">
        <v>0</v>
      </c>
      <c r="E5461" s="7"/>
      <c r="G5461">
        <v>37.049999999999997</v>
      </c>
      <c r="H5461" s="12">
        <v>123.12251848328091</v>
      </c>
      <c r="I5461" s="13">
        <f>$D$2*tarifas!$D$12/24</f>
        <v>1.4541666666666666</v>
      </c>
      <c r="J5461" s="13" t="e">
        <f>VLOOKUP(E5461&amp;" "&amp;F5461,tarifas!$A$13:$D$20,4,FALSE)*H5461</f>
        <v>#N/A</v>
      </c>
      <c r="K5461" s="13">
        <f>IF(F5461="COD1",tarifas!$D$11*(SUMIFS($H$11:$H$8770,$F$11:$F$8770,"=COD1",$B$11:$B$8770,"="&amp;B5461)/COUNTIFS($F$11:$F$8770,"=COD1",$B$11:$B$8770,"="&amp;B5461))/COUNTIFS($A$11:$A$8770,"="&amp;A5461,$F$11:$F$8770,"=COD1"),0)</f>
        <v>0</v>
      </c>
      <c r="L5461" s="13" t="e">
        <f>(VLOOKUP(F5461,tarifas!$C$7:$D$10,2,FALSE)+tarifas!$D$21)*datos!H5461</f>
        <v>#N/A</v>
      </c>
      <c r="M5461">
        <v>0</v>
      </c>
      <c r="N5461" s="13" t="e">
        <f t="shared" si="773"/>
        <v>#N/A</v>
      </c>
      <c r="O5461">
        <f t="shared" si="774"/>
        <v>0</v>
      </c>
      <c r="P5461" s="12">
        <f t="shared" si="775"/>
        <v>123.12251848328091</v>
      </c>
      <c r="Q5461">
        <f t="shared" si="776"/>
        <v>0</v>
      </c>
      <c r="R5461">
        <f>$D$2*tarifas!$D$12/24</f>
        <v>1.4541666666666666</v>
      </c>
      <c r="S5461" t="e">
        <f>VLOOKUP(E5461&amp;" "&amp;F5461,tarifas!$A$13:$D$20,4,FALSE)*P5461</f>
        <v>#N/A</v>
      </c>
      <c r="T5461">
        <f>IF(F5461="COD1",tarifas!$D$11*(SUMIFS($P$11:$P$8770,$F$11:$F$8770,"=COD1",$B$11:$B$8770,"="&amp;B5461)/COUNTIFS($F$11:$F$8770,"=COD1",$B$11:$B$8770,"="&amp;B5461))/COUNTIFS($A$11:$A$8770,"="&amp;A5461,$F$11:$F$8770,"=COD1"),0)</f>
        <v>0</v>
      </c>
      <c r="U5461" t="e">
        <f>(VLOOKUP(F5461,tarifas!$C$7:$D$10,2,FALSE)+tarifas!$D$21)*datos!P5461</f>
        <v>#N/A</v>
      </c>
      <c r="V5461" t="e">
        <f t="shared" si="777"/>
        <v>#N/A</v>
      </c>
      <c r="W5461">
        <f t="shared" si="778"/>
        <v>0</v>
      </c>
    </row>
    <row r="5462" spans="1:23" x14ac:dyDescent="0.25">
      <c r="A5462">
        <f t="shared" si="771"/>
        <v>225</v>
      </c>
      <c r="B5462">
        <f t="shared" si="772"/>
        <v>8</v>
      </c>
      <c r="C5462" s="1">
        <f t="shared" si="779"/>
        <v>41867.12499998678</v>
      </c>
      <c r="D5462" s="7">
        <v>0</v>
      </c>
      <c r="E5462" s="7"/>
      <c r="G5462">
        <v>35</v>
      </c>
      <c r="H5462" s="12">
        <v>122.62449705823597</v>
      </c>
      <c r="I5462" s="13">
        <f>$D$2*tarifas!$D$12/24</f>
        <v>1.4541666666666666</v>
      </c>
      <c r="J5462" s="13" t="e">
        <f>VLOOKUP(E5462&amp;" "&amp;F5462,tarifas!$A$13:$D$20,4,FALSE)*H5462</f>
        <v>#N/A</v>
      </c>
      <c r="K5462" s="13">
        <f>IF(F5462="COD1",tarifas!$D$11*(SUMIFS($H$11:$H$8770,$F$11:$F$8770,"=COD1",$B$11:$B$8770,"="&amp;B5462)/COUNTIFS($F$11:$F$8770,"=COD1",$B$11:$B$8770,"="&amp;B5462))/COUNTIFS($A$11:$A$8770,"="&amp;A5462,$F$11:$F$8770,"=COD1"),0)</f>
        <v>0</v>
      </c>
      <c r="L5462" s="13" t="e">
        <f>(VLOOKUP(F5462,tarifas!$C$7:$D$10,2,FALSE)+tarifas!$D$21)*datos!H5462</f>
        <v>#N/A</v>
      </c>
      <c r="M5462">
        <v>0</v>
      </c>
      <c r="N5462" s="13" t="e">
        <f t="shared" si="773"/>
        <v>#N/A</v>
      </c>
      <c r="O5462">
        <f t="shared" si="774"/>
        <v>0</v>
      </c>
      <c r="P5462" s="12">
        <f t="shared" si="775"/>
        <v>122.62449705823597</v>
      </c>
      <c r="Q5462">
        <f t="shared" si="776"/>
        <v>0</v>
      </c>
      <c r="R5462">
        <f>$D$2*tarifas!$D$12/24</f>
        <v>1.4541666666666666</v>
      </c>
      <c r="S5462" t="e">
        <f>VLOOKUP(E5462&amp;" "&amp;F5462,tarifas!$A$13:$D$20,4,FALSE)*P5462</f>
        <v>#N/A</v>
      </c>
      <c r="T5462">
        <f>IF(F5462="COD1",tarifas!$D$11*(SUMIFS($P$11:$P$8770,$F$11:$F$8770,"=COD1",$B$11:$B$8770,"="&amp;B5462)/COUNTIFS($F$11:$F$8770,"=COD1",$B$11:$B$8770,"="&amp;B5462))/COUNTIFS($A$11:$A$8770,"="&amp;A5462,$F$11:$F$8770,"=COD1"),0)</f>
        <v>0</v>
      </c>
      <c r="U5462" t="e">
        <f>(VLOOKUP(F5462,tarifas!$C$7:$D$10,2,FALSE)+tarifas!$D$21)*datos!P5462</f>
        <v>#N/A</v>
      </c>
      <c r="V5462" t="e">
        <f t="shared" si="777"/>
        <v>#N/A</v>
      </c>
      <c r="W5462">
        <f t="shared" si="778"/>
        <v>0</v>
      </c>
    </row>
    <row r="5463" spans="1:23" x14ac:dyDescent="0.25">
      <c r="A5463">
        <f t="shared" si="771"/>
        <v>225</v>
      </c>
      <c r="B5463">
        <f t="shared" si="772"/>
        <v>8</v>
      </c>
      <c r="C5463" s="1">
        <f t="shared" si="779"/>
        <v>41867.166666653444</v>
      </c>
      <c r="D5463" s="7">
        <v>0</v>
      </c>
      <c r="E5463" s="7"/>
      <c r="G5463">
        <v>32</v>
      </c>
      <c r="H5463" s="12">
        <v>121.89600889591827</v>
      </c>
      <c r="I5463" s="13">
        <f>$D$2*tarifas!$D$12/24</f>
        <v>1.4541666666666666</v>
      </c>
      <c r="J5463" s="13" t="e">
        <f>VLOOKUP(E5463&amp;" "&amp;F5463,tarifas!$A$13:$D$20,4,FALSE)*H5463</f>
        <v>#N/A</v>
      </c>
      <c r="K5463" s="13">
        <f>IF(F5463="COD1",tarifas!$D$11*(SUMIFS($H$11:$H$8770,$F$11:$F$8770,"=COD1",$B$11:$B$8770,"="&amp;B5463)/COUNTIFS($F$11:$F$8770,"=COD1",$B$11:$B$8770,"="&amp;B5463))/COUNTIFS($A$11:$A$8770,"="&amp;A5463,$F$11:$F$8770,"=COD1"),0)</f>
        <v>0</v>
      </c>
      <c r="L5463" s="13" t="e">
        <f>(VLOOKUP(F5463,tarifas!$C$7:$D$10,2,FALSE)+tarifas!$D$21)*datos!H5463</f>
        <v>#N/A</v>
      </c>
      <c r="M5463">
        <v>0</v>
      </c>
      <c r="N5463" s="13" t="e">
        <f t="shared" si="773"/>
        <v>#N/A</v>
      </c>
      <c r="O5463">
        <f t="shared" si="774"/>
        <v>0</v>
      </c>
      <c r="P5463" s="12">
        <f t="shared" si="775"/>
        <v>121.89600889591827</v>
      </c>
      <c r="Q5463">
        <f t="shared" si="776"/>
        <v>0</v>
      </c>
      <c r="R5463">
        <f>$D$2*tarifas!$D$12/24</f>
        <v>1.4541666666666666</v>
      </c>
      <c r="S5463" t="e">
        <f>VLOOKUP(E5463&amp;" "&amp;F5463,tarifas!$A$13:$D$20,4,FALSE)*P5463</f>
        <v>#N/A</v>
      </c>
      <c r="T5463">
        <f>IF(F5463="COD1",tarifas!$D$11*(SUMIFS($P$11:$P$8770,$F$11:$F$8770,"=COD1",$B$11:$B$8770,"="&amp;B5463)/COUNTIFS($F$11:$F$8770,"=COD1",$B$11:$B$8770,"="&amp;B5463))/COUNTIFS($A$11:$A$8770,"="&amp;A5463,$F$11:$F$8770,"=COD1"),0)</f>
        <v>0</v>
      </c>
      <c r="U5463" t="e">
        <f>(VLOOKUP(F5463,tarifas!$C$7:$D$10,2,FALSE)+tarifas!$D$21)*datos!P5463</f>
        <v>#N/A</v>
      </c>
      <c r="V5463" t="e">
        <f t="shared" si="777"/>
        <v>#N/A</v>
      </c>
      <c r="W5463">
        <f t="shared" si="778"/>
        <v>0</v>
      </c>
    </row>
    <row r="5464" spans="1:23" x14ac:dyDescent="0.25">
      <c r="A5464">
        <f t="shared" si="771"/>
        <v>225</v>
      </c>
      <c r="B5464">
        <f t="shared" si="772"/>
        <v>8</v>
      </c>
      <c r="C5464" s="1">
        <f t="shared" si="779"/>
        <v>41867.208333320108</v>
      </c>
      <c r="D5464" s="7">
        <v>0</v>
      </c>
      <c r="E5464" s="7"/>
      <c r="G5464">
        <v>35</v>
      </c>
      <c r="H5464" s="12">
        <v>120.43806701794986</v>
      </c>
      <c r="I5464" s="13">
        <f>$D$2*tarifas!$D$12/24</f>
        <v>1.4541666666666666</v>
      </c>
      <c r="J5464" s="13" t="e">
        <f>VLOOKUP(E5464&amp;" "&amp;F5464,tarifas!$A$13:$D$20,4,FALSE)*H5464</f>
        <v>#N/A</v>
      </c>
      <c r="K5464" s="13">
        <f>IF(F5464="COD1",tarifas!$D$11*(SUMIFS($H$11:$H$8770,$F$11:$F$8770,"=COD1",$B$11:$B$8770,"="&amp;B5464)/COUNTIFS($F$11:$F$8770,"=COD1",$B$11:$B$8770,"="&amp;B5464))/COUNTIFS($A$11:$A$8770,"="&amp;A5464,$F$11:$F$8770,"=COD1"),0)</f>
        <v>0</v>
      </c>
      <c r="L5464" s="13" t="e">
        <f>(VLOOKUP(F5464,tarifas!$C$7:$D$10,2,FALSE)+tarifas!$D$21)*datos!H5464</f>
        <v>#N/A</v>
      </c>
      <c r="M5464">
        <v>0</v>
      </c>
      <c r="N5464" s="13" t="e">
        <f t="shared" si="773"/>
        <v>#N/A</v>
      </c>
      <c r="O5464">
        <f t="shared" si="774"/>
        <v>0</v>
      </c>
      <c r="P5464" s="12">
        <f t="shared" si="775"/>
        <v>120.43806701794986</v>
      </c>
      <c r="Q5464">
        <f t="shared" si="776"/>
        <v>0</v>
      </c>
      <c r="R5464">
        <f>$D$2*tarifas!$D$12/24</f>
        <v>1.4541666666666666</v>
      </c>
      <c r="S5464" t="e">
        <f>VLOOKUP(E5464&amp;" "&amp;F5464,tarifas!$A$13:$D$20,4,FALSE)*P5464</f>
        <v>#N/A</v>
      </c>
      <c r="T5464">
        <f>IF(F5464="COD1",tarifas!$D$11*(SUMIFS($P$11:$P$8770,$F$11:$F$8770,"=COD1",$B$11:$B$8770,"="&amp;B5464)/COUNTIFS($F$11:$F$8770,"=COD1",$B$11:$B$8770,"="&amp;B5464))/COUNTIFS($A$11:$A$8770,"="&amp;A5464,$F$11:$F$8770,"=COD1"),0)</f>
        <v>0</v>
      </c>
      <c r="U5464" t="e">
        <f>(VLOOKUP(F5464,tarifas!$C$7:$D$10,2,FALSE)+tarifas!$D$21)*datos!P5464</f>
        <v>#N/A</v>
      </c>
      <c r="V5464" t="e">
        <f t="shared" si="777"/>
        <v>#N/A</v>
      </c>
      <c r="W5464">
        <f t="shared" si="778"/>
        <v>0</v>
      </c>
    </row>
    <row r="5465" spans="1:23" x14ac:dyDescent="0.25">
      <c r="A5465">
        <f t="shared" si="771"/>
        <v>225</v>
      </c>
      <c r="B5465">
        <f t="shared" si="772"/>
        <v>8</v>
      </c>
      <c r="C5465" s="1">
        <f t="shared" si="779"/>
        <v>41867.249999986772</v>
      </c>
      <c r="D5465" s="7">
        <v>0</v>
      </c>
      <c r="E5465" s="7"/>
      <c r="G5465">
        <v>35.5</v>
      </c>
      <c r="H5465" s="12">
        <v>104.88416782393892</v>
      </c>
      <c r="I5465" s="13">
        <f>$D$2*tarifas!$D$12/24</f>
        <v>1.4541666666666666</v>
      </c>
      <c r="J5465" s="13" t="e">
        <f>VLOOKUP(E5465&amp;" "&amp;F5465,tarifas!$A$13:$D$20,4,FALSE)*H5465</f>
        <v>#N/A</v>
      </c>
      <c r="K5465" s="13">
        <f>IF(F5465="COD1",tarifas!$D$11*(SUMIFS($H$11:$H$8770,$F$11:$F$8770,"=COD1",$B$11:$B$8770,"="&amp;B5465)/COUNTIFS($F$11:$F$8770,"=COD1",$B$11:$B$8770,"="&amp;B5465))/COUNTIFS($A$11:$A$8770,"="&amp;A5465,$F$11:$F$8770,"=COD1"),0)</f>
        <v>0</v>
      </c>
      <c r="L5465" s="13" t="e">
        <f>(VLOOKUP(F5465,tarifas!$C$7:$D$10,2,FALSE)+tarifas!$D$21)*datos!H5465</f>
        <v>#N/A</v>
      </c>
      <c r="M5465">
        <v>31.58709</v>
      </c>
      <c r="N5465" s="13" t="e">
        <f t="shared" si="773"/>
        <v>#N/A</v>
      </c>
      <c r="O5465">
        <f t="shared" si="774"/>
        <v>31.58709</v>
      </c>
      <c r="P5465" s="12">
        <f t="shared" si="775"/>
        <v>73.29707782393892</v>
      </c>
      <c r="Q5465">
        <f t="shared" si="776"/>
        <v>0</v>
      </c>
      <c r="R5465">
        <f>$D$2*tarifas!$D$12/24</f>
        <v>1.4541666666666666</v>
      </c>
      <c r="S5465" t="e">
        <f>VLOOKUP(E5465&amp;" "&amp;F5465,tarifas!$A$13:$D$20,4,FALSE)*P5465</f>
        <v>#N/A</v>
      </c>
      <c r="T5465">
        <f>IF(F5465="COD1",tarifas!$D$11*(SUMIFS($P$11:$P$8770,$F$11:$F$8770,"=COD1",$B$11:$B$8770,"="&amp;B5465)/COUNTIFS($F$11:$F$8770,"=COD1",$B$11:$B$8770,"="&amp;B5465))/COUNTIFS($A$11:$A$8770,"="&amp;A5465,$F$11:$F$8770,"=COD1"),0)</f>
        <v>0</v>
      </c>
      <c r="U5465" t="e">
        <f>(VLOOKUP(F5465,tarifas!$C$7:$D$10,2,FALSE)+tarifas!$D$21)*datos!P5465</f>
        <v>#N/A</v>
      </c>
      <c r="V5465" t="e">
        <f t="shared" si="777"/>
        <v>#N/A</v>
      </c>
      <c r="W5465">
        <f t="shared" si="778"/>
        <v>0</v>
      </c>
    </row>
    <row r="5466" spans="1:23" x14ac:dyDescent="0.25">
      <c r="A5466">
        <f t="shared" si="771"/>
        <v>225</v>
      </c>
      <c r="B5466">
        <f t="shared" si="772"/>
        <v>8</v>
      </c>
      <c r="C5466" s="1">
        <f t="shared" si="779"/>
        <v>41867.291666653437</v>
      </c>
      <c r="D5466" s="7">
        <v>0</v>
      </c>
      <c r="E5466" s="7"/>
      <c r="G5466">
        <v>38.549999999999997</v>
      </c>
      <c r="H5466" s="12">
        <v>103.96570324300176</v>
      </c>
      <c r="I5466" s="13">
        <f>$D$2*tarifas!$D$12/24</f>
        <v>1.4541666666666666</v>
      </c>
      <c r="J5466" s="13" t="e">
        <f>VLOOKUP(E5466&amp;" "&amp;F5466,tarifas!$A$13:$D$20,4,FALSE)*H5466</f>
        <v>#N/A</v>
      </c>
      <c r="K5466" s="13">
        <f>IF(F5466="COD1",tarifas!$D$11*(SUMIFS($H$11:$H$8770,$F$11:$F$8770,"=COD1",$B$11:$B$8770,"="&amp;B5466)/COUNTIFS($F$11:$F$8770,"=COD1",$B$11:$B$8770,"="&amp;B5466))/COUNTIFS($A$11:$A$8770,"="&amp;A5466,$F$11:$F$8770,"=COD1"),0)</f>
        <v>0</v>
      </c>
      <c r="L5466" s="13" t="e">
        <f>(VLOOKUP(F5466,tarifas!$C$7:$D$10,2,FALSE)+tarifas!$D$21)*datos!H5466</f>
        <v>#N/A</v>
      </c>
      <c r="M5466">
        <v>168.83004</v>
      </c>
      <c r="N5466" s="13" t="e">
        <f t="shared" si="773"/>
        <v>#N/A</v>
      </c>
      <c r="O5466">
        <f t="shared" si="774"/>
        <v>103.96570324300176</v>
      </c>
      <c r="P5466" s="12">
        <f t="shared" si="775"/>
        <v>0</v>
      </c>
      <c r="Q5466">
        <f t="shared" si="776"/>
        <v>64.864336756998242</v>
      </c>
      <c r="R5466">
        <f>$D$2*tarifas!$D$12/24</f>
        <v>1.4541666666666666</v>
      </c>
      <c r="S5466" t="e">
        <f>VLOOKUP(E5466&amp;" "&amp;F5466,tarifas!$A$13:$D$20,4,FALSE)*P5466</f>
        <v>#N/A</v>
      </c>
      <c r="T5466">
        <f>IF(F5466="COD1",tarifas!$D$11*(SUMIFS($P$11:$P$8770,$F$11:$F$8770,"=COD1",$B$11:$B$8770,"="&amp;B5466)/COUNTIFS($F$11:$F$8770,"=COD1",$B$11:$B$8770,"="&amp;B5466))/COUNTIFS($A$11:$A$8770,"="&amp;A5466,$F$11:$F$8770,"=COD1"),0)</f>
        <v>0</v>
      </c>
      <c r="U5466" t="e">
        <f>(VLOOKUP(F5466,tarifas!$C$7:$D$10,2,FALSE)+tarifas!$D$21)*datos!P5466</f>
        <v>#N/A</v>
      </c>
      <c r="V5466" t="e">
        <f t="shared" si="777"/>
        <v>#N/A</v>
      </c>
      <c r="W5466">
        <f t="shared" si="778"/>
        <v>2.250468163784054</v>
      </c>
    </row>
    <row r="5467" spans="1:23" x14ac:dyDescent="0.25">
      <c r="A5467">
        <f t="shared" si="771"/>
        <v>225</v>
      </c>
      <c r="B5467">
        <f t="shared" si="772"/>
        <v>8</v>
      </c>
      <c r="C5467" s="1">
        <f t="shared" si="779"/>
        <v>41867.333333320101</v>
      </c>
      <c r="D5467" s="7">
        <v>0</v>
      </c>
      <c r="E5467" s="7"/>
      <c r="G5467">
        <v>40.200000000000003</v>
      </c>
      <c r="H5467" s="12">
        <v>107.40100979018135</v>
      </c>
      <c r="I5467" s="13">
        <f>$D$2*tarifas!$D$12/24</f>
        <v>1.4541666666666666</v>
      </c>
      <c r="J5467" s="13" t="e">
        <f>VLOOKUP(E5467&amp;" "&amp;F5467,tarifas!$A$13:$D$20,4,FALSE)*H5467</f>
        <v>#N/A</v>
      </c>
      <c r="K5467" s="13">
        <f>IF(F5467="COD1",tarifas!$D$11*(SUMIFS($H$11:$H$8770,$F$11:$F$8770,"=COD1",$B$11:$B$8770,"="&amp;B5467)/COUNTIFS($F$11:$F$8770,"=COD1",$B$11:$B$8770,"="&amp;B5467))/COUNTIFS($A$11:$A$8770,"="&amp;A5467,$F$11:$F$8770,"=COD1"),0)</f>
        <v>0</v>
      </c>
      <c r="L5467" s="13" t="e">
        <f>(VLOOKUP(F5467,tarifas!$C$7:$D$10,2,FALSE)+tarifas!$D$21)*datos!H5467</f>
        <v>#N/A</v>
      </c>
      <c r="M5467">
        <v>307.97996999999998</v>
      </c>
      <c r="N5467" s="13" t="e">
        <f t="shared" si="773"/>
        <v>#N/A</v>
      </c>
      <c r="O5467">
        <f t="shared" si="774"/>
        <v>107.40100979018135</v>
      </c>
      <c r="P5467" s="12">
        <f t="shared" si="775"/>
        <v>0</v>
      </c>
      <c r="Q5467">
        <f t="shared" si="776"/>
        <v>200.57896020981863</v>
      </c>
      <c r="R5467">
        <f>$D$2*tarifas!$D$12/24</f>
        <v>1.4541666666666666</v>
      </c>
      <c r="S5467" t="e">
        <f>VLOOKUP(E5467&amp;" "&amp;F5467,tarifas!$A$13:$D$20,4,FALSE)*P5467</f>
        <v>#N/A</v>
      </c>
      <c r="T5467">
        <f>IF(F5467="COD1",tarifas!$D$11*(SUMIFS($P$11:$P$8770,$F$11:$F$8770,"=COD1",$B$11:$B$8770,"="&amp;B5467)/COUNTIFS($F$11:$F$8770,"=COD1",$B$11:$B$8770,"="&amp;B5467))/COUNTIFS($A$11:$A$8770,"="&amp;A5467,$F$11:$F$8770,"=COD1"),0)</f>
        <v>0</v>
      </c>
      <c r="U5467" t="e">
        <f>(VLOOKUP(F5467,tarifas!$C$7:$D$10,2,FALSE)+tarifas!$D$21)*datos!P5467</f>
        <v>#N/A</v>
      </c>
      <c r="V5467" t="e">
        <f t="shared" si="777"/>
        <v>#N/A</v>
      </c>
      <c r="W5467">
        <f t="shared" si="778"/>
        <v>7.2569467803912389</v>
      </c>
    </row>
    <row r="5468" spans="1:23" x14ac:dyDescent="0.25">
      <c r="A5468">
        <f t="shared" si="771"/>
        <v>225</v>
      </c>
      <c r="B5468">
        <f t="shared" si="772"/>
        <v>8</v>
      </c>
      <c r="C5468" s="1">
        <f t="shared" si="779"/>
        <v>41867.374999986765</v>
      </c>
      <c r="D5468" s="7">
        <v>717.09090909090912</v>
      </c>
      <c r="E5468" s="7"/>
      <c r="G5468">
        <v>40.4</v>
      </c>
      <c r="H5468" s="12">
        <v>105.92805285298631</v>
      </c>
      <c r="I5468" s="13">
        <f>$D$2*tarifas!$D$12/24</f>
        <v>1.4541666666666666</v>
      </c>
      <c r="J5468" s="13" t="e">
        <f>VLOOKUP(E5468&amp;" "&amp;F5468,tarifas!$A$13:$D$20,4,FALSE)*H5468</f>
        <v>#N/A</v>
      </c>
      <c r="K5468" s="13">
        <f>IF(F5468="COD1",tarifas!$D$11*(SUMIFS($H$11:$H$8770,$F$11:$F$8770,"=COD1",$B$11:$B$8770,"="&amp;B5468)/COUNTIFS($F$11:$F$8770,"=COD1",$B$11:$B$8770,"="&amp;B5468))/COUNTIFS($A$11:$A$8770,"="&amp;A5468,$F$11:$F$8770,"=COD1"),0)</f>
        <v>0</v>
      </c>
      <c r="L5468" s="13" t="e">
        <f>(VLOOKUP(F5468,tarifas!$C$7:$D$10,2,FALSE)+tarifas!$D$21)*datos!H5468</f>
        <v>#N/A</v>
      </c>
      <c r="M5468">
        <v>417.19046999999995</v>
      </c>
      <c r="N5468" s="13" t="e">
        <f t="shared" si="773"/>
        <v>#N/A</v>
      </c>
      <c r="O5468">
        <f t="shared" si="774"/>
        <v>105.92805285298631</v>
      </c>
      <c r="P5468" s="12">
        <f t="shared" si="775"/>
        <v>0</v>
      </c>
      <c r="Q5468">
        <f t="shared" si="776"/>
        <v>311.26241714701365</v>
      </c>
      <c r="R5468">
        <f>$D$2*tarifas!$D$12/24</f>
        <v>1.4541666666666666</v>
      </c>
      <c r="S5468" t="e">
        <f>VLOOKUP(E5468&amp;" "&amp;F5468,tarifas!$A$13:$D$20,4,FALSE)*P5468</f>
        <v>#N/A</v>
      </c>
      <c r="T5468">
        <f>IF(F5468="COD1",tarifas!$D$11*(SUMIFS($P$11:$P$8770,$F$11:$F$8770,"=COD1",$B$11:$B$8770,"="&amp;B5468)/COUNTIFS($F$11:$F$8770,"=COD1",$B$11:$B$8770,"="&amp;B5468))/COUNTIFS($A$11:$A$8770,"="&amp;A5468,$F$11:$F$8770,"=COD1"),0)</f>
        <v>0</v>
      </c>
      <c r="U5468" t="e">
        <f>(VLOOKUP(F5468,tarifas!$C$7:$D$10,2,FALSE)+tarifas!$D$21)*datos!P5468</f>
        <v>#N/A</v>
      </c>
      <c r="V5468" t="e">
        <f t="shared" si="777"/>
        <v>#N/A</v>
      </c>
      <c r="W5468">
        <f t="shared" si="778"/>
        <v>11.317501487465416</v>
      </c>
    </row>
    <row r="5469" spans="1:23" x14ac:dyDescent="0.25">
      <c r="A5469">
        <f t="shared" si="771"/>
        <v>225</v>
      </c>
      <c r="B5469">
        <f t="shared" si="772"/>
        <v>8</v>
      </c>
      <c r="C5469" s="1">
        <f t="shared" si="779"/>
        <v>41867.416666653429</v>
      </c>
      <c r="D5469" s="7">
        <v>578.25757575757586</v>
      </c>
      <c r="E5469" s="7"/>
      <c r="G5469">
        <v>41.5</v>
      </c>
      <c r="H5469" s="12">
        <v>106.41224406012336</v>
      </c>
      <c r="I5469" s="13">
        <f>$D$2*tarifas!$D$12/24</f>
        <v>1.4541666666666666</v>
      </c>
      <c r="J5469" s="13" t="e">
        <f>VLOOKUP(E5469&amp;" "&amp;F5469,tarifas!$A$13:$D$20,4,FALSE)*H5469</f>
        <v>#N/A</v>
      </c>
      <c r="K5469" s="13">
        <f>IF(F5469="COD1",tarifas!$D$11*(SUMIFS($H$11:$H$8770,$F$11:$F$8770,"=COD1",$B$11:$B$8770,"="&amp;B5469)/COUNTIFS($F$11:$F$8770,"=COD1",$B$11:$B$8770,"="&amp;B5469))/COUNTIFS($A$11:$A$8770,"="&amp;A5469,$F$11:$F$8770,"=COD1"),0)</f>
        <v>0</v>
      </c>
      <c r="L5469" s="13" t="e">
        <f>(VLOOKUP(F5469,tarifas!$C$7:$D$10,2,FALSE)+tarifas!$D$21)*datos!H5469</f>
        <v>#N/A</v>
      </c>
      <c r="M5469">
        <v>486.66750999999999</v>
      </c>
      <c r="N5469" s="13" t="e">
        <f t="shared" si="773"/>
        <v>#N/A</v>
      </c>
      <c r="O5469">
        <f t="shared" si="774"/>
        <v>106.41224406012336</v>
      </c>
      <c r="P5469" s="12">
        <f t="shared" si="775"/>
        <v>0</v>
      </c>
      <c r="Q5469">
        <f t="shared" si="776"/>
        <v>380.25526593987661</v>
      </c>
      <c r="R5469">
        <f>$D$2*tarifas!$D$12/24</f>
        <v>1.4541666666666666</v>
      </c>
      <c r="S5469" t="e">
        <f>VLOOKUP(E5469&amp;" "&amp;F5469,tarifas!$A$13:$D$20,4,FALSE)*P5469</f>
        <v>#N/A</v>
      </c>
      <c r="T5469">
        <f>IF(F5469="COD1",tarifas!$D$11*(SUMIFS($P$11:$P$8770,$F$11:$F$8770,"=COD1",$B$11:$B$8770,"="&amp;B5469)/COUNTIFS($F$11:$F$8770,"=COD1",$B$11:$B$8770,"="&amp;B5469))/COUNTIFS($A$11:$A$8770,"="&amp;A5469,$F$11:$F$8770,"=COD1"),0)</f>
        <v>0</v>
      </c>
      <c r="U5469" t="e">
        <f>(VLOOKUP(F5469,tarifas!$C$7:$D$10,2,FALSE)+tarifas!$D$21)*datos!P5469</f>
        <v>#N/A</v>
      </c>
      <c r="V5469" t="e">
        <f t="shared" si="777"/>
        <v>#N/A</v>
      </c>
      <c r="W5469">
        <f t="shared" si="778"/>
        <v>14.202534182854391</v>
      </c>
    </row>
    <row r="5470" spans="1:23" x14ac:dyDescent="0.25">
      <c r="A5470">
        <f t="shared" si="771"/>
        <v>225</v>
      </c>
      <c r="B5470">
        <f t="shared" si="772"/>
        <v>8</v>
      </c>
      <c r="C5470" s="1">
        <f t="shared" si="779"/>
        <v>41867.458333320094</v>
      </c>
      <c r="D5470" s="7">
        <v>676.13636363636363</v>
      </c>
      <c r="E5470" s="7"/>
      <c r="G5470">
        <v>44.54</v>
      </c>
      <c r="H5470" s="12">
        <v>107.64989547049414</v>
      </c>
      <c r="I5470" s="13">
        <f>$D$2*tarifas!$D$12/24</f>
        <v>1.4541666666666666</v>
      </c>
      <c r="J5470" s="13" t="e">
        <f>VLOOKUP(E5470&amp;" "&amp;F5470,tarifas!$A$13:$D$20,4,FALSE)*H5470</f>
        <v>#N/A</v>
      </c>
      <c r="K5470" s="13">
        <f>IF(F5470="COD1",tarifas!$D$11*(SUMIFS($H$11:$H$8770,$F$11:$F$8770,"=COD1",$B$11:$B$8770,"="&amp;B5470)/COUNTIFS($F$11:$F$8770,"=COD1",$B$11:$B$8770,"="&amp;B5470))/COUNTIFS($A$11:$A$8770,"="&amp;A5470,$F$11:$F$8770,"=COD1"),0)</f>
        <v>0</v>
      </c>
      <c r="L5470" s="13" t="e">
        <f>(VLOOKUP(F5470,tarifas!$C$7:$D$10,2,FALSE)+tarifas!$D$21)*datos!H5470</f>
        <v>#N/A</v>
      </c>
      <c r="M5470">
        <v>522.63646999999992</v>
      </c>
      <c r="N5470" s="13" t="e">
        <f t="shared" si="773"/>
        <v>#N/A</v>
      </c>
      <c r="O5470">
        <f t="shared" si="774"/>
        <v>107.64989547049414</v>
      </c>
      <c r="P5470" s="12">
        <f t="shared" si="775"/>
        <v>0</v>
      </c>
      <c r="Q5470">
        <f t="shared" si="776"/>
        <v>414.98657452950579</v>
      </c>
      <c r="R5470">
        <f>$D$2*tarifas!$D$12/24</f>
        <v>1.4541666666666666</v>
      </c>
      <c r="S5470" t="e">
        <f>VLOOKUP(E5470&amp;" "&amp;F5470,tarifas!$A$13:$D$20,4,FALSE)*P5470</f>
        <v>#N/A</v>
      </c>
      <c r="T5470">
        <f>IF(F5470="COD1",tarifas!$D$11*(SUMIFS($P$11:$P$8770,$F$11:$F$8770,"=COD1",$B$11:$B$8770,"="&amp;B5470)/COUNTIFS($F$11:$F$8770,"=COD1",$B$11:$B$8770,"="&amp;B5470))/COUNTIFS($A$11:$A$8770,"="&amp;A5470,$F$11:$F$8770,"=COD1"),0)</f>
        <v>0</v>
      </c>
      <c r="U5470" t="e">
        <f>(VLOOKUP(F5470,tarifas!$C$7:$D$10,2,FALSE)+tarifas!$D$21)*datos!P5470</f>
        <v>#N/A</v>
      </c>
      <c r="V5470" t="e">
        <f t="shared" si="777"/>
        <v>#N/A</v>
      </c>
      <c r="W5470">
        <f t="shared" si="778"/>
        <v>16.635151826589766</v>
      </c>
    </row>
    <row r="5471" spans="1:23" x14ac:dyDescent="0.25">
      <c r="A5471">
        <f t="shared" si="771"/>
        <v>225</v>
      </c>
      <c r="B5471">
        <f t="shared" si="772"/>
        <v>8</v>
      </c>
      <c r="C5471" s="1">
        <f t="shared" si="779"/>
        <v>41867.499999986758</v>
      </c>
      <c r="D5471" s="7">
        <v>708.07575757575762</v>
      </c>
      <c r="E5471" s="7"/>
      <c r="G5471">
        <v>44.83</v>
      </c>
      <c r="H5471" s="12">
        <v>109.09957762982702</v>
      </c>
      <c r="I5471" s="13">
        <f>$D$2*tarifas!$D$12/24</f>
        <v>1.4541666666666666</v>
      </c>
      <c r="J5471" s="13" t="e">
        <f>VLOOKUP(E5471&amp;" "&amp;F5471,tarifas!$A$13:$D$20,4,FALSE)*H5471</f>
        <v>#N/A</v>
      </c>
      <c r="K5471" s="13">
        <f>IF(F5471="COD1",tarifas!$D$11*(SUMIFS($H$11:$H$8770,$F$11:$F$8770,"=COD1",$B$11:$B$8770,"="&amp;B5471)/COUNTIFS($F$11:$F$8770,"=COD1",$B$11:$B$8770,"="&amp;B5471))/COUNTIFS($A$11:$A$8770,"="&amp;A5471,$F$11:$F$8770,"=COD1"),0)</f>
        <v>0</v>
      </c>
      <c r="L5471" s="13" t="e">
        <f>(VLOOKUP(F5471,tarifas!$C$7:$D$10,2,FALSE)+tarifas!$D$21)*datos!H5471</f>
        <v>#N/A</v>
      </c>
      <c r="M5471">
        <v>524.02471000000003</v>
      </c>
      <c r="N5471" s="13" t="e">
        <f t="shared" si="773"/>
        <v>#N/A</v>
      </c>
      <c r="O5471">
        <f t="shared" si="774"/>
        <v>109.09957762982702</v>
      </c>
      <c r="P5471" s="12">
        <f t="shared" si="775"/>
        <v>0</v>
      </c>
      <c r="Q5471">
        <f t="shared" si="776"/>
        <v>414.925132370173</v>
      </c>
      <c r="R5471">
        <f>$D$2*tarifas!$D$12/24</f>
        <v>1.4541666666666666</v>
      </c>
      <c r="S5471" t="e">
        <f>VLOOKUP(E5471&amp;" "&amp;F5471,tarifas!$A$13:$D$20,4,FALSE)*P5471</f>
        <v>#N/A</v>
      </c>
      <c r="T5471">
        <f>IF(F5471="COD1",tarifas!$D$11*(SUMIFS($P$11:$P$8770,$F$11:$F$8770,"=COD1",$B$11:$B$8770,"="&amp;B5471)/COUNTIFS($F$11:$F$8770,"=COD1",$B$11:$B$8770,"="&amp;B5471))/COUNTIFS($A$11:$A$8770,"="&amp;A5471,$F$11:$F$8770,"=COD1"),0)</f>
        <v>0</v>
      </c>
      <c r="U5471" t="e">
        <f>(VLOOKUP(F5471,tarifas!$C$7:$D$10,2,FALSE)+tarifas!$D$21)*datos!P5471</f>
        <v>#N/A</v>
      </c>
      <c r="V5471" t="e">
        <f t="shared" si="777"/>
        <v>#N/A</v>
      </c>
      <c r="W5471">
        <f t="shared" si="778"/>
        <v>16.740984315739372</v>
      </c>
    </row>
    <row r="5472" spans="1:23" x14ac:dyDescent="0.25">
      <c r="A5472">
        <f t="shared" si="771"/>
        <v>225</v>
      </c>
      <c r="B5472">
        <f t="shared" si="772"/>
        <v>8</v>
      </c>
      <c r="C5472" s="1">
        <f t="shared" si="779"/>
        <v>41867.541666653422</v>
      </c>
      <c r="D5472" s="7">
        <v>802.09090909090912</v>
      </c>
      <c r="E5472" s="7"/>
      <c r="G5472">
        <v>44.83</v>
      </c>
      <c r="H5472" s="12">
        <v>109.55792738340867</v>
      </c>
      <c r="I5472" s="13">
        <f>$D$2*tarifas!$D$12/24</f>
        <v>1.4541666666666666</v>
      </c>
      <c r="J5472" s="13" t="e">
        <f>VLOOKUP(E5472&amp;" "&amp;F5472,tarifas!$A$13:$D$20,4,FALSE)*H5472</f>
        <v>#N/A</v>
      </c>
      <c r="K5472" s="13">
        <f>IF(F5472="COD1",tarifas!$D$11*(SUMIFS($H$11:$H$8770,$F$11:$F$8770,"=COD1",$B$11:$B$8770,"="&amp;B5472)/COUNTIFS($F$11:$F$8770,"=COD1",$B$11:$B$8770,"="&amp;B5472))/COUNTIFS($A$11:$A$8770,"="&amp;A5472,$F$11:$F$8770,"=COD1"),0)</f>
        <v>0</v>
      </c>
      <c r="L5472" s="13" t="e">
        <f>(VLOOKUP(F5472,tarifas!$C$7:$D$10,2,FALSE)+tarifas!$D$21)*datos!H5472</f>
        <v>#N/A</v>
      </c>
      <c r="M5472">
        <v>492.99655999999999</v>
      </c>
      <c r="N5472" s="13" t="e">
        <f t="shared" si="773"/>
        <v>#N/A</v>
      </c>
      <c r="O5472">
        <f t="shared" si="774"/>
        <v>109.55792738340867</v>
      </c>
      <c r="P5472" s="12">
        <f t="shared" si="775"/>
        <v>0</v>
      </c>
      <c r="Q5472">
        <f t="shared" si="776"/>
        <v>383.43863261659135</v>
      </c>
      <c r="R5472">
        <f>$D$2*tarifas!$D$12/24</f>
        <v>1.4541666666666666</v>
      </c>
      <c r="S5472" t="e">
        <f>VLOOKUP(E5472&amp;" "&amp;F5472,tarifas!$A$13:$D$20,4,FALSE)*P5472</f>
        <v>#N/A</v>
      </c>
      <c r="T5472">
        <f>IF(F5472="COD1",tarifas!$D$11*(SUMIFS($P$11:$P$8770,$F$11:$F$8770,"=COD1",$B$11:$B$8770,"="&amp;B5472)/COUNTIFS($F$11:$F$8770,"=COD1",$B$11:$B$8770,"="&amp;B5472))/COUNTIFS($A$11:$A$8770,"="&amp;A5472,$F$11:$F$8770,"=COD1"),0)</f>
        <v>0</v>
      </c>
      <c r="U5472" t="e">
        <f>(VLOOKUP(F5472,tarifas!$C$7:$D$10,2,FALSE)+tarifas!$D$21)*datos!P5472</f>
        <v>#N/A</v>
      </c>
      <c r="V5472" t="e">
        <f t="shared" si="777"/>
        <v>#N/A</v>
      </c>
      <c r="W5472">
        <f t="shared" si="778"/>
        <v>15.470598510181611</v>
      </c>
    </row>
    <row r="5473" spans="1:23" x14ac:dyDescent="0.25">
      <c r="A5473">
        <f t="shared" si="771"/>
        <v>225</v>
      </c>
      <c r="B5473">
        <f t="shared" si="772"/>
        <v>8</v>
      </c>
      <c r="C5473" s="1">
        <f t="shared" si="779"/>
        <v>41867.583333320086</v>
      </c>
      <c r="D5473" s="7">
        <v>729.71212121212136</v>
      </c>
      <c r="E5473" s="7"/>
      <c r="G5473">
        <v>44.38</v>
      </c>
      <c r="H5473" s="12">
        <v>116.24181973192036</v>
      </c>
      <c r="I5473" s="13">
        <f>$D$2*tarifas!$D$12/24</f>
        <v>1.4541666666666666</v>
      </c>
      <c r="J5473" s="13" t="e">
        <f>VLOOKUP(E5473&amp;" "&amp;F5473,tarifas!$A$13:$D$20,4,FALSE)*H5473</f>
        <v>#N/A</v>
      </c>
      <c r="K5473" s="13">
        <f>IF(F5473="COD1",tarifas!$D$11*(SUMIFS($H$11:$H$8770,$F$11:$F$8770,"=COD1",$B$11:$B$8770,"="&amp;B5473)/COUNTIFS($F$11:$F$8770,"=COD1",$B$11:$B$8770,"="&amp;B5473))/COUNTIFS($A$11:$A$8770,"="&amp;A5473,$F$11:$F$8770,"=COD1"),0)</f>
        <v>0</v>
      </c>
      <c r="L5473" s="13" t="e">
        <f>(VLOOKUP(F5473,tarifas!$C$7:$D$10,2,FALSE)+tarifas!$D$21)*datos!H5473</f>
        <v>#N/A</v>
      </c>
      <c r="M5473">
        <v>430.40636000000001</v>
      </c>
      <c r="N5473" s="13" t="e">
        <f t="shared" si="773"/>
        <v>#N/A</v>
      </c>
      <c r="O5473">
        <f t="shared" si="774"/>
        <v>116.24181973192036</v>
      </c>
      <c r="P5473" s="12">
        <f t="shared" si="775"/>
        <v>0</v>
      </c>
      <c r="Q5473">
        <f t="shared" si="776"/>
        <v>314.16454026807963</v>
      </c>
      <c r="R5473">
        <f>$D$2*tarifas!$D$12/24</f>
        <v>1.4541666666666666</v>
      </c>
      <c r="S5473" t="e">
        <f>VLOOKUP(E5473&amp;" "&amp;F5473,tarifas!$A$13:$D$20,4,FALSE)*P5473</f>
        <v>#N/A</v>
      </c>
      <c r="T5473">
        <f>IF(F5473="COD1",tarifas!$D$11*(SUMIFS($P$11:$P$8770,$F$11:$F$8770,"=COD1",$B$11:$B$8770,"="&amp;B5473)/COUNTIFS($F$11:$F$8770,"=COD1",$B$11:$B$8770,"="&amp;B5473))/COUNTIFS($A$11:$A$8770,"="&amp;A5473,$F$11:$F$8770,"=COD1"),0)</f>
        <v>0</v>
      </c>
      <c r="U5473" t="e">
        <f>(VLOOKUP(F5473,tarifas!$C$7:$D$10,2,FALSE)+tarifas!$D$21)*datos!P5473</f>
        <v>#N/A</v>
      </c>
      <c r="V5473" t="e">
        <f t="shared" si="777"/>
        <v>#N/A</v>
      </c>
      <c r="W5473">
        <f t="shared" si="778"/>
        <v>12.548360067387636</v>
      </c>
    </row>
    <row r="5474" spans="1:23" x14ac:dyDescent="0.25">
      <c r="A5474">
        <f t="shared" si="771"/>
        <v>225</v>
      </c>
      <c r="B5474">
        <f t="shared" si="772"/>
        <v>8</v>
      </c>
      <c r="C5474" s="1">
        <f t="shared" si="779"/>
        <v>41867.62499998675</v>
      </c>
      <c r="D5474" s="7">
        <v>697.5151515151515</v>
      </c>
      <c r="E5474" s="7"/>
      <c r="G5474">
        <v>44.27</v>
      </c>
      <c r="H5474" s="12">
        <v>122.50349104350987</v>
      </c>
      <c r="I5474" s="13">
        <f>$D$2*tarifas!$D$12/24</f>
        <v>1.4541666666666666</v>
      </c>
      <c r="J5474" s="13" t="e">
        <f>VLOOKUP(E5474&amp;" "&amp;F5474,tarifas!$A$13:$D$20,4,FALSE)*H5474</f>
        <v>#N/A</v>
      </c>
      <c r="K5474" s="13">
        <f>IF(F5474="COD1",tarifas!$D$11*(SUMIFS($H$11:$H$8770,$F$11:$F$8770,"=COD1",$B$11:$B$8770,"="&amp;B5474)/COUNTIFS($F$11:$F$8770,"=COD1",$B$11:$B$8770,"="&amp;B5474))/COUNTIFS($A$11:$A$8770,"="&amp;A5474,$F$11:$F$8770,"=COD1"),0)</f>
        <v>0</v>
      </c>
      <c r="L5474" s="13" t="e">
        <f>(VLOOKUP(F5474,tarifas!$C$7:$D$10,2,FALSE)+tarifas!$D$21)*datos!H5474</f>
        <v>#N/A</v>
      </c>
      <c r="M5474">
        <v>336.82749999999999</v>
      </c>
      <c r="N5474" s="13" t="e">
        <f t="shared" si="773"/>
        <v>#N/A</v>
      </c>
      <c r="O5474">
        <f t="shared" si="774"/>
        <v>122.50349104350987</v>
      </c>
      <c r="P5474" s="12">
        <f t="shared" si="775"/>
        <v>0</v>
      </c>
      <c r="Q5474">
        <f t="shared" si="776"/>
        <v>214.3240089564901</v>
      </c>
      <c r="R5474">
        <f>$D$2*tarifas!$D$12/24</f>
        <v>1.4541666666666666</v>
      </c>
      <c r="S5474" t="e">
        <f>VLOOKUP(E5474&amp;" "&amp;F5474,tarifas!$A$13:$D$20,4,FALSE)*P5474</f>
        <v>#N/A</v>
      </c>
      <c r="T5474">
        <f>IF(F5474="COD1",tarifas!$D$11*(SUMIFS($P$11:$P$8770,$F$11:$F$8770,"=COD1",$B$11:$B$8770,"="&amp;B5474)/COUNTIFS($F$11:$F$8770,"=COD1",$B$11:$B$8770,"="&amp;B5474))/COUNTIFS($A$11:$A$8770,"="&amp;A5474,$F$11:$F$8770,"=COD1"),0)</f>
        <v>0</v>
      </c>
      <c r="U5474" t="e">
        <f>(VLOOKUP(F5474,tarifas!$C$7:$D$10,2,FALSE)+tarifas!$D$21)*datos!P5474</f>
        <v>#N/A</v>
      </c>
      <c r="V5474" t="e">
        <f t="shared" si="777"/>
        <v>#N/A</v>
      </c>
      <c r="W5474">
        <f t="shared" si="778"/>
        <v>8.5393114888534356</v>
      </c>
    </row>
    <row r="5475" spans="1:23" x14ac:dyDescent="0.25">
      <c r="A5475">
        <f t="shared" si="771"/>
        <v>225</v>
      </c>
      <c r="B5475">
        <f t="shared" si="772"/>
        <v>8</v>
      </c>
      <c r="C5475" s="1">
        <f t="shared" si="779"/>
        <v>41867.666666653415</v>
      </c>
      <c r="D5475" s="7">
        <v>585.469696969697</v>
      </c>
      <c r="E5475" s="7"/>
      <c r="G5475">
        <v>44.27</v>
      </c>
      <c r="H5475" s="12">
        <v>121.85111455518702</v>
      </c>
      <c r="I5475" s="13">
        <f>$D$2*tarifas!$D$12/24</f>
        <v>1.4541666666666666</v>
      </c>
      <c r="J5475" s="13" t="e">
        <f>VLOOKUP(E5475&amp;" "&amp;F5475,tarifas!$A$13:$D$20,4,FALSE)*H5475</f>
        <v>#N/A</v>
      </c>
      <c r="K5475" s="13">
        <f>IF(F5475="COD1",tarifas!$D$11*(SUMIFS($H$11:$H$8770,$F$11:$F$8770,"=COD1",$B$11:$B$8770,"="&amp;B5475)/COUNTIFS($F$11:$F$8770,"=COD1",$B$11:$B$8770,"="&amp;B5475))/COUNTIFS($A$11:$A$8770,"="&amp;A5475,$F$11:$F$8770,"=COD1"),0)</f>
        <v>0</v>
      </c>
      <c r="L5475" s="13" t="e">
        <f>(VLOOKUP(F5475,tarifas!$C$7:$D$10,2,FALSE)+tarifas!$D$21)*datos!H5475</f>
        <v>#N/A</v>
      </c>
      <c r="M5475">
        <v>216.33371</v>
      </c>
      <c r="N5475" s="13" t="e">
        <f t="shared" si="773"/>
        <v>#N/A</v>
      </c>
      <c r="O5475">
        <f t="shared" si="774"/>
        <v>121.85111455518702</v>
      </c>
      <c r="P5475" s="12">
        <f t="shared" si="775"/>
        <v>0</v>
      </c>
      <c r="Q5475">
        <f t="shared" si="776"/>
        <v>94.482595444812972</v>
      </c>
      <c r="R5475">
        <f>$D$2*tarifas!$D$12/24</f>
        <v>1.4541666666666666</v>
      </c>
      <c r="S5475" t="e">
        <f>VLOOKUP(E5475&amp;" "&amp;F5475,tarifas!$A$13:$D$20,4,FALSE)*P5475</f>
        <v>#N/A</v>
      </c>
      <c r="T5475">
        <f>IF(F5475="COD1",tarifas!$D$11*(SUMIFS($P$11:$P$8770,$F$11:$F$8770,"=COD1",$B$11:$B$8770,"="&amp;B5475)/COUNTIFS($F$11:$F$8770,"=COD1",$B$11:$B$8770,"="&amp;B5475))/COUNTIFS($A$11:$A$8770,"="&amp;A5475,$F$11:$F$8770,"=COD1"),0)</f>
        <v>0</v>
      </c>
      <c r="U5475" t="e">
        <f>(VLOOKUP(F5475,tarifas!$C$7:$D$10,2,FALSE)+tarifas!$D$21)*datos!P5475</f>
        <v>#N/A</v>
      </c>
      <c r="V5475" t="e">
        <f t="shared" si="777"/>
        <v>#N/A</v>
      </c>
      <c r="W5475">
        <f t="shared" si="778"/>
        <v>3.7644700503076836</v>
      </c>
    </row>
    <row r="5476" spans="1:23" x14ac:dyDescent="0.25">
      <c r="A5476">
        <f t="shared" si="771"/>
        <v>225</v>
      </c>
      <c r="B5476">
        <f t="shared" si="772"/>
        <v>8</v>
      </c>
      <c r="C5476" s="1">
        <f t="shared" si="779"/>
        <v>41867.708333320079</v>
      </c>
      <c r="D5476" s="7">
        <v>430.66666666666669</v>
      </c>
      <c r="E5476" s="7"/>
      <c r="G5476">
        <v>44.27</v>
      </c>
      <c r="H5476" s="12">
        <v>122.98263249373295</v>
      </c>
      <c r="I5476" s="13">
        <f>$D$2*tarifas!$D$12/24</f>
        <v>1.4541666666666666</v>
      </c>
      <c r="J5476" s="13" t="e">
        <f>VLOOKUP(E5476&amp;" "&amp;F5476,tarifas!$A$13:$D$20,4,FALSE)*H5476</f>
        <v>#N/A</v>
      </c>
      <c r="K5476" s="13">
        <f>IF(F5476="COD1",tarifas!$D$11*(SUMIFS($H$11:$H$8770,$F$11:$F$8770,"=COD1",$B$11:$B$8770,"="&amp;B5476)/COUNTIFS($F$11:$F$8770,"=COD1",$B$11:$B$8770,"="&amp;B5476))/COUNTIFS($A$11:$A$8770,"="&amp;A5476,$F$11:$F$8770,"=COD1"),0)</f>
        <v>0</v>
      </c>
      <c r="L5476" s="13" t="e">
        <f>(VLOOKUP(F5476,tarifas!$C$7:$D$10,2,FALSE)+tarifas!$D$21)*datos!H5476</f>
        <v>#N/A</v>
      </c>
      <c r="M5476">
        <v>76.70432000000001</v>
      </c>
      <c r="N5476" s="13" t="e">
        <f t="shared" si="773"/>
        <v>#N/A</v>
      </c>
      <c r="O5476">
        <f t="shared" si="774"/>
        <v>76.70432000000001</v>
      </c>
      <c r="P5476" s="12">
        <f t="shared" si="775"/>
        <v>46.27831249373294</v>
      </c>
      <c r="Q5476">
        <f t="shared" si="776"/>
        <v>0</v>
      </c>
      <c r="R5476">
        <f>$D$2*tarifas!$D$12/24</f>
        <v>1.4541666666666666</v>
      </c>
      <c r="S5476" t="e">
        <f>VLOOKUP(E5476&amp;" "&amp;F5476,tarifas!$A$13:$D$20,4,FALSE)*P5476</f>
        <v>#N/A</v>
      </c>
      <c r="T5476">
        <f>IF(F5476="COD1",tarifas!$D$11*(SUMIFS($P$11:$P$8770,$F$11:$F$8770,"=COD1",$B$11:$B$8770,"="&amp;B5476)/COUNTIFS($F$11:$F$8770,"=COD1",$B$11:$B$8770,"="&amp;B5476))/COUNTIFS($A$11:$A$8770,"="&amp;A5476,$F$11:$F$8770,"=COD1"),0)</f>
        <v>0</v>
      </c>
      <c r="U5476" t="e">
        <f>(VLOOKUP(F5476,tarifas!$C$7:$D$10,2,FALSE)+tarifas!$D$21)*datos!P5476</f>
        <v>#N/A</v>
      </c>
      <c r="V5476" t="e">
        <f t="shared" si="777"/>
        <v>#N/A</v>
      </c>
      <c r="W5476">
        <f t="shared" si="778"/>
        <v>0</v>
      </c>
    </row>
    <row r="5477" spans="1:23" x14ac:dyDescent="0.25">
      <c r="A5477">
        <f t="shared" si="771"/>
        <v>225</v>
      </c>
      <c r="B5477">
        <f t="shared" si="772"/>
        <v>8</v>
      </c>
      <c r="C5477" s="1">
        <f t="shared" si="779"/>
        <v>41867.749999986743</v>
      </c>
      <c r="D5477" s="7">
        <v>228.9848484848485</v>
      </c>
      <c r="E5477" s="7"/>
      <c r="G5477">
        <v>44.34</v>
      </c>
      <c r="H5477" s="12">
        <v>122.1461894602372</v>
      </c>
      <c r="I5477" s="13">
        <f>$D$2*tarifas!$D$12/24</f>
        <v>1.4541666666666666</v>
      </c>
      <c r="J5477" s="13" t="e">
        <f>VLOOKUP(E5477&amp;" "&amp;F5477,tarifas!$A$13:$D$20,4,FALSE)*H5477</f>
        <v>#N/A</v>
      </c>
      <c r="K5477" s="13">
        <f>IF(F5477="COD1",tarifas!$D$11*(SUMIFS($H$11:$H$8770,$F$11:$F$8770,"=COD1",$B$11:$B$8770,"="&amp;B5477)/COUNTIFS($F$11:$F$8770,"=COD1",$B$11:$B$8770,"="&amp;B5477))/COUNTIFS($A$11:$A$8770,"="&amp;A5477,$F$11:$F$8770,"=COD1"),0)</f>
        <v>0</v>
      </c>
      <c r="L5477" s="13" t="e">
        <f>(VLOOKUP(F5477,tarifas!$C$7:$D$10,2,FALSE)+tarifas!$D$21)*datos!H5477</f>
        <v>#N/A</v>
      </c>
      <c r="M5477">
        <v>6.4077500000000001</v>
      </c>
      <c r="N5477" s="13" t="e">
        <f t="shared" si="773"/>
        <v>#N/A</v>
      </c>
      <c r="O5477">
        <f t="shared" si="774"/>
        <v>6.4077500000000001</v>
      </c>
      <c r="P5477" s="12">
        <f t="shared" si="775"/>
        <v>115.7384394602372</v>
      </c>
      <c r="Q5477">
        <f t="shared" si="776"/>
        <v>0</v>
      </c>
      <c r="R5477">
        <f>$D$2*tarifas!$D$12/24</f>
        <v>1.4541666666666666</v>
      </c>
      <c r="S5477" t="e">
        <f>VLOOKUP(E5477&amp;" "&amp;F5477,tarifas!$A$13:$D$20,4,FALSE)*P5477</f>
        <v>#N/A</v>
      </c>
      <c r="T5477">
        <f>IF(F5477="COD1",tarifas!$D$11*(SUMIFS($P$11:$P$8770,$F$11:$F$8770,"=COD1",$B$11:$B$8770,"="&amp;B5477)/COUNTIFS($F$11:$F$8770,"=COD1",$B$11:$B$8770,"="&amp;B5477))/COUNTIFS($A$11:$A$8770,"="&amp;A5477,$F$11:$F$8770,"=COD1"),0)</f>
        <v>0</v>
      </c>
      <c r="U5477" t="e">
        <f>(VLOOKUP(F5477,tarifas!$C$7:$D$10,2,FALSE)+tarifas!$D$21)*datos!P5477</f>
        <v>#N/A</v>
      </c>
      <c r="V5477" t="e">
        <f t="shared" si="777"/>
        <v>#N/A</v>
      </c>
      <c r="W5477">
        <f t="shared" si="778"/>
        <v>0</v>
      </c>
    </row>
    <row r="5478" spans="1:23" x14ac:dyDescent="0.25">
      <c r="A5478">
        <f t="shared" si="771"/>
        <v>225</v>
      </c>
      <c r="B5478">
        <f t="shared" si="772"/>
        <v>8</v>
      </c>
      <c r="C5478" s="1">
        <f t="shared" si="779"/>
        <v>41867.791666653407</v>
      </c>
      <c r="D5478" s="7">
        <v>41.984848484848484</v>
      </c>
      <c r="E5478" s="7"/>
      <c r="G5478">
        <v>44.95</v>
      </c>
      <c r="H5478" s="12">
        <v>132.95546545781184</v>
      </c>
      <c r="I5478" s="13">
        <f>$D$2*tarifas!$D$12/24</f>
        <v>1.4541666666666666</v>
      </c>
      <c r="J5478" s="13" t="e">
        <f>VLOOKUP(E5478&amp;" "&amp;F5478,tarifas!$A$13:$D$20,4,FALSE)*H5478</f>
        <v>#N/A</v>
      </c>
      <c r="K5478" s="13">
        <f>IF(F5478="COD1",tarifas!$D$11*(SUMIFS($H$11:$H$8770,$F$11:$F$8770,"=COD1",$B$11:$B$8770,"="&amp;B5478)/COUNTIFS($F$11:$F$8770,"=COD1",$B$11:$B$8770,"="&amp;B5478))/COUNTIFS($A$11:$A$8770,"="&amp;A5478,$F$11:$F$8770,"=COD1"),0)</f>
        <v>0</v>
      </c>
      <c r="L5478" s="13" t="e">
        <f>(VLOOKUP(F5478,tarifas!$C$7:$D$10,2,FALSE)+tarifas!$D$21)*datos!H5478</f>
        <v>#N/A</v>
      </c>
      <c r="M5478">
        <v>0</v>
      </c>
      <c r="N5478" s="13" t="e">
        <f t="shared" si="773"/>
        <v>#N/A</v>
      </c>
      <c r="O5478">
        <f t="shared" si="774"/>
        <v>0</v>
      </c>
      <c r="P5478" s="12">
        <f t="shared" si="775"/>
        <v>132.95546545781184</v>
      </c>
      <c r="Q5478">
        <f t="shared" si="776"/>
        <v>0</v>
      </c>
      <c r="R5478">
        <f>$D$2*tarifas!$D$12/24</f>
        <v>1.4541666666666666</v>
      </c>
      <c r="S5478" t="e">
        <f>VLOOKUP(E5478&amp;" "&amp;F5478,tarifas!$A$13:$D$20,4,FALSE)*P5478</f>
        <v>#N/A</v>
      </c>
      <c r="T5478">
        <f>IF(F5478="COD1",tarifas!$D$11*(SUMIFS($P$11:$P$8770,$F$11:$F$8770,"=COD1",$B$11:$B$8770,"="&amp;B5478)/COUNTIFS($F$11:$F$8770,"=COD1",$B$11:$B$8770,"="&amp;B5478))/COUNTIFS($A$11:$A$8770,"="&amp;A5478,$F$11:$F$8770,"=COD1"),0)</f>
        <v>0</v>
      </c>
      <c r="U5478" t="e">
        <f>(VLOOKUP(F5478,tarifas!$C$7:$D$10,2,FALSE)+tarifas!$D$21)*datos!P5478</f>
        <v>#N/A</v>
      </c>
      <c r="V5478" t="e">
        <f t="shared" si="777"/>
        <v>#N/A</v>
      </c>
      <c r="W5478">
        <f t="shared" si="778"/>
        <v>0</v>
      </c>
    </row>
    <row r="5479" spans="1:23" x14ac:dyDescent="0.25">
      <c r="A5479">
        <f t="shared" si="771"/>
        <v>225</v>
      </c>
      <c r="B5479">
        <f t="shared" si="772"/>
        <v>8</v>
      </c>
      <c r="C5479" s="1">
        <f t="shared" si="779"/>
        <v>41867.833333320072</v>
      </c>
      <c r="D5479" s="7">
        <v>0</v>
      </c>
      <c r="E5479" s="7"/>
      <c r="G5479">
        <v>46.99</v>
      </c>
      <c r="H5479" s="12">
        <v>127.86983981846303</v>
      </c>
      <c r="I5479" s="13">
        <f>$D$2*tarifas!$D$12/24</f>
        <v>1.4541666666666666</v>
      </c>
      <c r="J5479" s="13" t="e">
        <f>VLOOKUP(E5479&amp;" "&amp;F5479,tarifas!$A$13:$D$20,4,FALSE)*H5479</f>
        <v>#N/A</v>
      </c>
      <c r="K5479" s="13">
        <f>IF(F5479="COD1",tarifas!$D$11*(SUMIFS($H$11:$H$8770,$F$11:$F$8770,"=COD1",$B$11:$B$8770,"="&amp;B5479)/COUNTIFS($F$11:$F$8770,"=COD1",$B$11:$B$8770,"="&amp;B5479))/COUNTIFS($A$11:$A$8770,"="&amp;A5479,$F$11:$F$8770,"=COD1"),0)</f>
        <v>0</v>
      </c>
      <c r="L5479" s="13" t="e">
        <f>(VLOOKUP(F5479,tarifas!$C$7:$D$10,2,FALSE)+tarifas!$D$21)*datos!H5479</f>
        <v>#N/A</v>
      </c>
      <c r="M5479">
        <v>0</v>
      </c>
      <c r="N5479" s="13" t="e">
        <f t="shared" si="773"/>
        <v>#N/A</v>
      </c>
      <c r="O5479">
        <f t="shared" si="774"/>
        <v>0</v>
      </c>
      <c r="P5479" s="12">
        <f t="shared" si="775"/>
        <v>127.86983981846303</v>
      </c>
      <c r="Q5479">
        <f t="shared" si="776"/>
        <v>0</v>
      </c>
      <c r="R5479">
        <f>$D$2*tarifas!$D$12/24</f>
        <v>1.4541666666666666</v>
      </c>
      <c r="S5479" t="e">
        <f>VLOOKUP(E5479&amp;" "&amp;F5479,tarifas!$A$13:$D$20,4,FALSE)*P5479</f>
        <v>#N/A</v>
      </c>
      <c r="T5479">
        <f>IF(F5479="COD1",tarifas!$D$11*(SUMIFS($P$11:$P$8770,$F$11:$F$8770,"=COD1",$B$11:$B$8770,"="&amp;B5479)/COUNTIFS($F$11:$F$8770,"=COD1",$B$11:$B$8770,"="&amp;B5479))/COUNTIFS($A$11:$A$8770,"="&amp;A5479,$F$11:$F$8770,"=COD1"),0)</f>
        <v>0</v>
      </c>
      <c r="U5479" t="e">
        <f>(VLOOKUP(F5479,tarifas!$C$7:$D$10,2,FALSE)+tarifas!$D$21)*datos!P5479</f>
        <v>#N/A</v>
      </c>
      <c r="V5479" t="e">
        <f t="shared" si="777"/>
        <v>#N/A</v>
      </c>
      <c r="W5479">
        <f t="shared" si="778"/>
        <v>0</v>
      </c>
    </row>
    <row r="5480" spans="1:23" x14ac:dyDescent="0.25">
      <c r="A5480">
        <f t="shared" si="771"/>
        <v>225</v>
      </c>
      <c r="B5480">
        <f t="shared" si="772"/>
        <v>8</v>
      </c>
      <c r="C5480" s="1">
        <f t="shared" si="779"/>
        <v>41867.874999986736</v>
      </c>
      <c r="D5480" s="7">
        <v>0</v>
      </c>
      <c r="E5480" s="7"/>
      <c r="G5480">
        <v>51.2</v>
      </c>
      <c r="H5480" s="12">
        <v>129.95588268139062</v>
      </c>
      <c r="I5480" s="13">
        <f>$D$2*tarifas!$D$12/24</f>
        <v>1.4541666666666666</v>
      </c>
      <c r="J5480" s="13" t="e">
        <f>VLOOKUP(E5480&amp;" "&amp;F5480,tarifas!$A$13:$D$20,4,FALSE)*H5480</f>
        <v>#N/A</v>
      </c>
      <c r="K5480" s="13">
        <f>IF(F5480="COD1",tarifas!$D$11*(SUMIFS($H$11:$H$8770,$F$11:$F$8770,"=COD1",$B$11:$B$8770,"="&amp;B5480)/COUNTIFS($F$11:$F$8770,"=COD1",$B$11:$B$8770,"="&amp;B5480))/COUNTIFS($A$11:$A$8770,"="&amp;A5480,$F$11:$F$8770,"=COD1"),0)</f>
        <v>0</v>
      </c>
      <c r="L5480" s="13" t="e">
        <f>(VLOOKUP(F5480,tarifas!$C$7:$D$10,2,FALSE)+tarifas!$D$21)*datos!H5480</f>
        <v>#N/A</v>
      </c>
      <c r="M5480">
        <v>0</v>
      </c>
      <c r="N5480" s="13" t="e">
        <f t="shared" si="773"/>
        <v>#N/A</v>
      </c>
      <c r="O5480">
        <f t="shared" si="774"/>
        <v>0</v>
      </c>
      <c r="P5480" s="12">
        <f t="shared" si="775"/>
        <v>129.95588268139062</v>
      </c>
      <c r="Q5480">
        <f t="shared" si="776"/>
        <v>0</v>
      </c>
      <c r="R5480">
        <f>$D$2*tarifas!$D$12/24</f>
        <v>1.4541666666666666</v>
      </c>
      <c r="S5480" t="e">
        <f>VLOOKUP(E5480&amp;" "&amp;F5480,tarifas!$A$13:$D$20,4,FALSE)*P5480</f>
        <v>#N/A</v>
      </c>
      <c r="T5480">
        <f>IF(F5480="COD1",tarifas!$D$11*(SUMIFS($P$11:$P$8770,$F$11:$F$8770,"=COD1",$B$11:$B$8770,"="&amp;B5480)/COUNTIFS($F$11:$F$8770,"=COD1",$B$11:$B$8770,"="&amp;B5480))/COUNTIFS($A$11:$A$8770,"="&amp;A5480,$F$11:$F$8770,"=COD1"),0)</f>
        <v>0</v>
      </c>
      <c r="U5480" t="e">
        <f>(VLOOKUP(F5480,tarifas!$C$7:$D$10,2,FALSE)+tarifas!$D$21)*datos!P5480</f>
        <v>#N/A</v>
      </c>
      <c r="V5480" t="e">
        <f t="shared" si="777"/>
        <v>#N/A</v>
      </c>
      <c r="W5480">
        <f t="shared" si="778"/>
        <v>0</v>
      </c>
    </row>
    <row r="5481" spans="1:23" x14ac:dyDescent="0.25">
      <c r="A5481">
        <f t="shared" si="771"/>
        <v>225</v>
      </c>
      <c r="B5481">
        <f t="shared" si="772"/>
        <v>8</v>
      </c>
      <c r="C5481" s="1">
        <f t="shared" si="779"/>
        <v>41867.9166666534</v>
      </c>
      <c r="D5481" s="7">
        <v>0</v>
      </c>
      <c r="E5481" s="7"/>
      <c r="G5481">
        <v>46.54</v>
      </c>
      <c r="H5481" s="12">
        <v>129.5675657273637</v>
      </c>
      <c r="I5481" s="13">
        <f>$D$2*tarifas!$D$12/24</f>
        <v>1.4541666666666666</v>
      </c>
      <c r="J5481" s="13" t="e">
        <f>VLOOKUP(E5481&amp;" "&amp;F5481,tarifas!$A$13:$D$20,4,FALSE)*H5481</f>
        <v>#N/A</v>
      </c>
      <c r="K5481" s="13">
        <f>IF(F5481="COD1",tarifas!$D$11*(SUMIFS($H$11:$H$8770,$F$11:$F$8770,"=COD1",$B$11:$B$8770,"="&amp;B5481)/COUNTIFS($F$11:$F$8770,"=COD1",$B$11:$B$8770,"="&amp;B5481))/COUNTIFS($A$11:$A$8770,"="&amp;A5481,$F$11:$F$8770,"=COD1"),0)</f>
        <v>0</v>
      </c>
      <c r="L5481" s="13" t="e">
        <f>(VLOOKUP(F5481,tarifas!$C$7:$D$10,2,FALSE)+tarifas!$D$21)*datos!H5481</f>
        <v>#N/A</v>
      </c>
      <c r="M5481">
        <v>0</v>
      </c>
      <c r="N5481" s="13" t="e">
        <f t="shared" si="773"/>
        <v>#N/A</v>
      </c>
      <c r="O5481">
        <f t="shared" si="774"/>
        <v>0</v>
      </c>
      <c r="P5481" s="12">
        <f t="shared" si="775"/>
        <v>129.5675657273637</v>
      </c>
      <c r="Q5481">
        <f t="shared" si="776"/>
        <v>0</v>
      </c>
      <c r="R5481">
        <f>$D$2*tarifas!$D$12/24</f>
        <v>1.4541666666666666</v>
      </c>
      <c r="S5481" t="e">
        <f>VLOOKUP(E5481&amp;" "&amp;F5481,tarifas!$A$13:$D$20,4,FALSE)*P5481</f>
        <v>#N/A</v>
      </c>
      <c r="T5481">
        <f>IF(F5481="COD1",tarifas!$D$11*(SUMIFS($P$11:$P$8770,$F$11:$F$8770,"=COD1",$B$11:$B$8770,"="&amp;B5481)/COUNTIFS($F$11:$F$8770,"=COD1",$B$11:$B$8770,"="&amp;B5481))/COUNTIFS($A$11:$A$8770,"="&amp;A5481,$F$11:$F$8770,"=COD1"),0)</f>
        <v>0</v>
      </c>
      <c r="U5481" t="e">
        <f>(VLOOKUP(F5481,tarifas!$C$7:$D$10,2,FALSE)+tarifas!$D$21)*datos!P5481</f>
        <v>#N/A</v>
      </c>
      <c r="V5481" t="e">
        <f t="shared" si="777"/>
        <v>#N/A</v>
      </c>
      <c r="W5481">
        <f t="shared" si="778"/>
        <v>0</v>
      </c>
    </row>
    <row r="5482" spans="1:23" x14ac:dyDescent="0.25">
      <c r="A5482">
        <f t="shared" si="771"/>
        <v>225</v>
      </c>
      <c r="B5482">
        <f t="shared" si="772"/>
        <v>8</v>
      </c>
      <c r="C5482" s="1">
        <f t="shared" si="779"/>
        <v>41867.958333320064</v>
      </c>
      <c r="D5482" s="7">
        <v>0</v>
      </c>
      <c r="E5482" s="7"/>
      <c r="G5482">
        <v>40.69</v>
      </c>
      <c r="H5482" s="12">
        <v>130.61462256639535</v>
      </c>
      <c r="I5482" s="13">
        <f>$D$2*tarifas!$D$12/24</f>
        <v>1.4541666666666666</v>
      </c>
      <c r="J5482" s="13" t="e">
        <f>VLOOKUP(E5482&amp;" "&amp;F5482,tarifas!$A$13:$D$20,4,FALSE)*H5482</f>
        <v>#N/A</v>
      </c>
      <c r="K5482" s="13">
        <f>IF(F5482="COD1",tarifas!$D$11*(SUMIFS($H$11:$H$8770,$F$11:$F$8770,"=COD1",$B$11:$B$8770,"="&amp;B5482)/COUNTIFS($F$11:$F$8770,"=COD1",$B$11:$B$8770,"="&amp;B5482))/COUNTIFS($A$11:$A$8770,"="&amp;A5482,$F$11:$F$8770,"=COD1"),0)</f>
        <v>0</v>
      </c>
      <c r="L5482" s="13" t="e">
        <f>(VLOOKUP(F5482,tarifas!$C$7:$D$10,2,FALSE)+tarifas!$D$21)*datos!H5482</f>
        <v>#N/A</v>
      </c>
      <c r="M5482">
        <v>0</v>
      </c>
      <c r="N5482" s="13" t="e">
        <f t="shared" si="773"/>
        <v>#N/A</v>
      </c>
      <c r="O5482">
        <f t="shared" si="774"/>
        <v>0</v>
      </c>
      <c r="P5482" s="12">
        <f t="shared" si="775"/>
        <v>130.61462256639535</v>
      </c>
      <c r="Q5482">
        <f t="shared" si="776"/>
        <v>0</v>
      </c>
      <c r="R5482">
        <f>$D$2*tarifas!$D$12/24</f>
        <v>1.4541666666666666</v>
      </c>
      <c r="S5482" t="e">
        <f>VLOOKUP(E5482&amp;" "&amp;F5482,tarifas!$A$13:$D$20,4,FALSE)*P5482</f>
        <v>#N/A</v>
      </c>
      <c r="T5482">
        <f>IF(F5482="COD1",tarifas!$D$11*(SUMIFS($P$11:$P$8770,$F$11:$F$8770,"=COD1",$B$11:$B$8770,"="&amp;B5482)/COUNTIFS($F$11:$F$8770,"=COD1",$B$11:$B$8770,"="&amp;B5482))/COUNTIFS($A$11:$A$8770,"="&amp;A5482,$F$11:$F$8770,"=COD1"),0)</f>
        <v>0</v>
      </c>
      <c r="U5482" t="e">
        <f>(VLOOKUP(F5482,tarifas!$C$7:$D$10,2,FALSE)+tarifas!$D$21)*datos!P5482</f>
        <v>#N/A</v>
      </c>
      <c r="V5482" t="e">
        <f t="shared" si="777"/>
        <v>#N/A</v>
      </c>
      <c r="W5482">
        <f t="shared" si="778"/>
        <v>0</v>
      </c>
    </row>
    <row r="5483" spans="1:23" x14ac:dyDescent="0.25">
      <c r="A5483">
        <f t="shared" si="771"/>
        <v>226</v>
      </c>
      <c r="B5483">
        <f t="shared" si="772"/>
        <v>8</v>
      </c>
      <c r="C5483" s="1">
        <f t="shared" si="779"/>
        <v>41867.999999986729</v>
      </c>
      <c r="D5483" s="7">
        <v>0</v>
      </c>
      <c r="E5483" s="7"/>
      <c r="G5483">
        <v>38.4</v>
      </c>
      <c r="H5483" s="12">
        <v>126.3551415820295</v>
      </c>
      <c r="I5483" s="13">
        <f>$D$2*tarifas!$D$12/24</f>
        <v>1.4541666666666666</v>
      </c>
      <c r="J5483" s="13" t="e">
        <f>VLOOKUP(E5483&amp;" "&amp;F5483,tarifas!$A$13:$D$20,4,FALSE)*H5483</f>
        <v>#N/A</v>
      </c>
      <c r="K5483" s="13">
        <f>IF(F5483="COD1",tarifas!$D$11*(SUMIFS($H$11:$H$8770,$F$11:$F$8770,"=COD1",$B$11:$B$8770,"="&amp;B5483)/COUNTIFS($F$11:$F$8770,"=COD1",$B$11:$B$8770,"="&amp;B5483))/COUNTIFS($A$11:$A$8770,"="&amp;A5483,$F$11:$F$8770,"=COD1"),0)</f>
        <v>0</v>
      </c>
      <c r="L5483" s="13" t="e">
        <f>(VLOOKUP(F5483,tarifas!$C$7:$D$10,2,FALSE)+tarifas!$D$21)*datos!H5483</f>
        <v>#N/A</v>
      </c>
      <c r="M5483">
        <v>0</v>
      </c>
      <c r="N5483" s="13" t="e">
        <f t="shared" si="773"/>
        <v>#N/A</v>
      </c>
      <c r="O5483">
        <f t="shared" si="774"/>
        <v>0</v>
      </c>
      <c r="P5483" s="12">
        <f t="shared" si="775"/>
        <v>126.3551415820295</v>
      </c>
      <c r="Q5483">
        <f t="shared" si="776"/>
        <v>0</v>
      </c>
      <c r="R5483">
        <f>$D$2*tarifas!$D$12/24</f>
        <v>1.4541666666666666</v>
      </c>
      <c r="S5483" t="e">
        <f>VLOOKUP(E5483&amp;" "&amp;F5483,tarifas!$A$13:$D$20,4,FALSE)*P5483</f>
        <v>#N/A</v>
      </c>
      <c r="T5483">
        <f>IF(F5483="COD1",tarifas!$D$11*(SUMIFS($P$11:$P$8770,$F$11:$F$8770,"=COD1",$B$11:$B$8770,"="&amp;B5483)/COUNTIFS($F$11:$F$8770,"=COD1",$B$11:$B$8770,"="&amp;B5483))/COUNTIFS($A$11:$A$8770,"="&amp;A5483,$F$11:$F$8770,"=COD1"),0)</f>
        <v>0</v>
      </c>
      <c r="U5483" t="e">
        <f>(VLOOKUP(F5483,tarifas!$C$7:$D$10,2,FALSE)+tarifas!$D$21)*datos!P5483</f>
        <v>#N/A</v>
      </c>
      <c r="V5483" t="e">
        <f t="shared" si="777"/>
        <v>#N/A</v>
      </c>
      <c r="W5483">
        <f t="shared" si="778"/>
        <v>0</v>
      </c>
    </row>
    <row r="5484" spans="1:23" x14ac:dyDescent="0.25">
      <c r="A5484">
        <f t="shared" si="771"/>
        <v>226</v>
      </c>
      <c r="B5484">
        <f t="shared" si="772"/>
        <v>8</v>
      </c>
      <c r="C5484" s="1">
        <f t="shared" si="779"/>
        <v>41868.041666653393</v>
      </c>
      <c r="D5484" s="7">
        <v>0</v>
      </c>
      <c r="E5484" s="7"/>
      <c r="G5484">
        <v>37</v>
      </c>
      <c r="H5484" s="12">
        <v>124.88042015212483</v>
      </c>
      <c r="I5484" s="13">
        <f>$D$2*tarifas!$D$12/24</f>
        <v>1.4541666666666666</v>
      </c>
      <c r="J5484" s="13" t="e">
        <f>VLOOKUP(E5484&amp;" "&amp;F5484,tarifas!$A$13:$D$20,4,FALSE)*H5484</f>
        <v>#N/A</v>
      </c>
      <c r="K5484" s="13">
        <f>IF(F5484="COD1",tarifas!$D$11*(SUMIFS($H$11:$H$8770,$F$11:$F$8770,"=COD1",$B$11:$B$8770,"="&amp;B5484)/COUNTIFS($F$11:$F$8770,"=COD1",$B$11:$B$8770,"="&amp;B5484))/COUNTIFS($A$11:$A$8770,"="&amp;A5484,$F$11:$F$8770,"=COD1"),0)</f>
        <v>0</v>
      </c>
      <c r="L5484" s="13" t="e">
        <f>(VLOOKUP(F5484,tarifas!$C$7:$D$10,2,FALSE)+tarifas!$D$21)*datos!H5484</f>
        <v>#N/A</v>
      </c>
      <c r="M5484">
        <v>0</v>
      </c>
      <c r="N5484" s="13" t="e">
        <f t="shared" si="773"/>
        <v>#N/A</v>
      </c>
      <c r="O5484">
        <f t="shared" si="774"/>
        <v>0</v>
      </c>
      <c r="P5484" s="12">
        <f t="shared" si="775"/>
        <v>124.88042015212483</v>
      </c>
      <c r="Q5484">
        <f t="shared" si="776"/>
        <v>0</v>
      </c>
      <c r="R5484">
        <f>$D$2*tarifas!$D$12/24</f>
        <v>1.4541666666666666</v>
      </c>
      <c r="S5484" t="e">
        <f>VLOOKUP(E5484&amp;" "&amp;F5484,tarifas!$A$13:$D$20,4,FALSE)*P5484</f>
        <v>#N/A</v>
      </c>
      <c r="T5484">
        <f>IF(F5484="COD1",tarifas!$D$11*(SUMIFS($P$11:$P$8770,$F$11:$F$8770,"=COD1",$B$11:$B$8770,"="&amp;B5484)/COUNTIFS($F$11:$F$8770,"=COD1",$B$11:$B$8770,"="&amp;B5484))/COUNTIFS($A$11:$A$8770,"="&amp;A5484,$F$11:$F$8770,"=COD1"),0)</f>
        <v>0</v>
      </c>
      <c r="U5484" t="e">
        <f>(VLOOKUP(F5484,tarifas!$C$7:$D$10,2,FALSE)+tarifas!$D$21)*datos!P5484</f>
        <v>#N/A</v>
      </c>
      <c r="V5484" t="e">
        <f t="shared" si="777"/>
        <v>#N/A</v>
      </c>
      <c r="W5484">
        <f t="shared" si="778"/>
        <v>0</v>
      </c>
    </row>
    <row r="5485" spans="1:23" x14ac:dyDescent="0.25">
      <c r="A5485">
        <f t="shared" si="771"/>
        <v>226</v>
      </c>
      <c r="B5485">
        <f t="shared" si="772"/>
        <v>8</v>
      </c>
      <c r="C5485" s="1">
        <f t="shared" si="779"/>
        <v>41868.083333320057</v>
      </c>
      <c r="D5485" s="7">
        <v>0</v>
      </c>
      <c r="E5485" s="7"/>
      <c r="G5485">
        <v>39</v>
      </c>
      <c r="H5485" s="12">
        <v>123.32626887269871</v>
      </c>
      <c r="I5485" s="13">
        <f>$D$2*tarifas!$D$12/24</f>
        <v>1.4541666666666666</v>
      </c>
      <c r="J5485" s="13" t="e">
        <f>VLOOKUP(E5485&amp;" "&amp;F5485,tarifas!$A$13:$D$20,4,FALSE)*H5485</f>
        <v>#N/A</v>
      </c>
      <c r="K5485" s="13">
        <f>IF(F5485="COD1",tarifas!$D$11*(SUMIFS($H$11:$H$8770,$F$11:$F$8770,"=COD1",$B$11:$B$8770,"="&amp;B5485)/COUNTIFS($F$11:$F$8770,"=COD1",$B$11:$B$8770,"="&amp;B5485))/COUNTIFS($A$11:$A$8770,"="&amp;A5485,$F$11:$F$8770,"=COD1"),0)</f>
        <v>0</v>
      </c>
      <c r="L5485" s="13" t="e">
        <f>(VLOOKUP(F5485,tarifas!$C$7:$D$10,2,FALSE)+tarifas!$D$21)*datos!H5485</f>
        <v>#N/A</v>
      </c>
      <c r="M5485">
        <v>0</v>
      </c>
      <c r="N5485" s="13" t="e">
        <f t="shared" si="773"/>
        <v>#N/A</v>
      </c>
      <c r="O5485">
        <f t="shared" si="774"/>
        <v>0</v>
      </c>
      <c r="P5485" s="12">
        <f t="shared" si="775"/>
        <v>123.32626887269871</v>
      </c>
      <c r="Q5485">
        <f t="shared" si="776"/>
        <v>0</v>
      </c>
      <c r="R5485">
        <f>$D$2*tarifas!$D$12/24</f>
        <v>1.4541666666666666</v>
      </c>
      <c r="S5485" t="e">
        <f>VLOOKUP(E5485&amp;" "&amp;F5485,tarifas!$A$13:$D$20,4,FALSE)*P5485</f>
        <v>#N/A</v>
      </c>
      <c r="T5485">
        <f>IF(F5485="COD1",tarifas!$D$11*(SUMIFS($P$11:$P$8770,$F$11:$F$8770,"=COD1",$B$11:$B$8770,"="&amp;B5485)/COUNTIFS($F$11:$F$8770,"=COD1",$B$11:$B$8770,"="&amp;B5485))/COUNTIFS($A$11:$A$8770,"="&amp;A5485,$F$11:$F$8770,"=COD1"),0)</f>
        <v>0</v>
      </c>
      <c r="U5485" t="e">
        <f>(VLOOKUP(F5485,tarifas!$C$7:$D$10,2,FALSE)+tarifas!$D$21)*datos!P5485</f>
        <v>#N/A</v>
      </c>
      <c r="V5485" t="e">
        <f t="shared" si="777"/>
        <v>#N/A</v>
      </c>
      <c r="W5485">
        <f t="shared" si="778"/>
        <v>0</v>
      </c>
    </row>
    <row r="5486" spans="1:23" x14ac:dyDescent="0.25">
      <c r="A5486">
        <f t="shared" si="771"/>
        <v>226</v>
      </c>
      <c r="B5486">
        <f t="shared" si="772"/>
        <v>8</v>
      </c>
      <c r="C5486" s="1">
        <f t="shared" si="779"/>
        <v>41868.124999986721</v>
      </c>
      <c r="D5486" s="7">
        <v>0</v>
      </c>
      <c r="E5486" s="7"/>
      <c r="G5486">
        <v>39.26</v>
      </c>
      <c r="H5486" s="12">
        <v>121.36645452734551</v>
      </c>
      <c r="I5486" s="13">
        <f>$D$2*tarifas!$D$12/24</f>
        <v>1.4541666666666666</v>
      </c>
      <c r="J5486" s="13" t="e">
        <f>VLOOKUP(E5486&amp;" "&amp;F5486,tarifas!$A$13:$D$20,4,FALSE)*H5486</f>
        <v>#N/A</v>
      </c>
      <c r="K5486" s="13">
        <f>IF(F5486="COD1",tarifas!$D$11*(SUMIFS($H$11:$H$8770,$F$11:$F$8770,"=COD1",$B$11:$B$8770,"="&amp;B5486)/COUNTIFS($F$11:$F$8770,"=COD1",$B$11:$B$8770,"="&amp;B5486))/COUNTIFS($A$11:$A$8770,"="&amp;A5486,$F$11:$F$8770,"=COD1"),0)</f>
        <v>0</v>
      </c>
      <c r="L5486" s="13" t="e">
        <f>(VLOOKUP(F5486,tarifas!$C$7:$D$10,2,FALSE)+tarifas!$D$21)*datos!H5486</f>
        <v>#N/A</v>
      </c>
      <c r="M5486">
        <v>0</v>
      </c>
      <c r="N5486" s="13" t="e">
        <f t="shared" si="773"/>
        <v>#N/A</v>
      </c>
      <c r="O5486">
        <f t="shared" si="774"/>
        <v>0</v>
      </c>
      <c r="P5486" s="12">
        <f t="shared" si="775"/>
        <v>121.36645452734551</v>
      </c>
      <c r="Q5486">
        <f t="shared" si="776"/>
        <v>0</v>
      </c>
      <c r="R5486">
        <f>$D$2*tarifas!$D$12/24</f>
        <v>1.4541666666666666</v>
      </c>
      <c r="S5486" t="e">
        <f>VLOOKUP(E5486&amp;" "&amp;F5486,tarifas!$A$13:$D$20,4,FALSE)*P5486</f>
        <v>#N/A</v>
      </c>
      <c r="T5486">
        <f>IF(F5486="COD1",tarifas!$D$11*(SUMIFS($P$11:$P$8770,$F$11:$F$8770,"=COD1",$B$11:$B$8770,"="&amp;B5486)/COUNTIFS($F$11:$F$8770,"=COD1",$B$11:$B$8770,"="&amp;B5486))/COUNTIFS($A$11:$A$8770,"="&amp;A5486,$F$11:$F$8770,"=COD1"),0)</f>
        <v>0</v>
      </c>
      <c r="U5486" t="e">
        <f>(VLOOKUP(F5486,tarifas!$C$7:$D$10,2,FALSE)+tarifas!$D$21)*datos!P5486</f>
        <v>#N/A</v>
      </c>
      <c r="V5486" t="e">
        <f t="shared" si="777"/>
        <v>#N/A</v>
      </c>
      <c r="W5486">
        <f t="shared" si="778"/>
        <v>0</v>
      </c>
    </row>
    <row r="5487" spans="1:23" x14ac:dyDescent="0.25">
      <c r="A5487">
        <f t="shared" si="771"/>
        <v>226</v>
      </c>
      <c r="B5487">
        <f t="shared" si="772"/>
        <v>8</v>
      </c>
      <c r="C5487" s="1">
        <f t="shared" si="779"/>
        <v>41868.166666653386</v>
      </c>
      <c r="D5487" s="7">
        <v>0</v>
      </c>
      <c r="E5487" s="7"/>
      <c r="G5487">
        <v>39.49</v>
      </c>
      <c r="H5487" s="12">
        <v>121.8385686638002</v>
      </c>
      <c r="I5487" s="13">
        <f>$D$2*tarifas!$D$12/24</f>
        <v>1.4541666666666666</v>
      </c>
      <c r="J5487" s="13" t="e">
        <f>VLOOKUP(E5487&amp;" "&amp;F5487,tarifas!$A$13:$D$20,4,FALSE)*H5487</f>
        <v>#N/A</v>
      </c>
      <c r="K5487" s="13">
        <f>IF(F5487="COD1",tarifas!$D$11*(SUMIFS($H$11:$H$8770,$F$11:$F$8770,"=COD1",$B$11:$B$8770,"="&amp;B5487)/COUNTIFS($F$11:$F$8770,"=COD1",$B$11:$B$8770,"="&amp;B5487))/COUNTIFS($A$11:$A$8770,"="&amp;A5487,$F$11:$F$8770,"=COD1"),0)</f>
        <v>0</v>
      </c>
      <c r="L5487" s="13" t="e">
        <f>(VLOOKUP(F5487,tarifas!$C$7:$D$10,2,FALSE)+tarifas!$D$21)*datos!H5487</f>
        <v>#N/A</v>
      </c>
      <c r="M5487">
        <v>0</v>
      </c>
      <c r="N5487" s="13" t="e">
        <f t="shared" si="773"/>
        <v>#N/A</v>
      </c>
      <c r="O5487">
        <f t="shared" si="774"/>
        <v>0</v>
      </c>
      <c r="P5487" s="12">
        <f t="shared" si="775"/>
        <v>121.8385686638002</v>
      </c>
      <c r="Q5487">
        <f t="shared" si="776"/>
        <v>0</v>
      </c>
      <c r="R5487">
        <f>$D$2*tarifas!$D$12/24</f>
        <v>1.4541666666666666</v>
      </c>
      <c r="S5487" t="e">
        <f>VLOOKUP(E5487&amp;" "&amp;F5487,tarifas!$A$13:$D$20,4,FALSE)*P5487</f>
        <v>#N/A</v>
      </c>
      <c r="T5487">
        <f>IF(F5487="COD1",tarifas!$D$11*(SUMIFS($P$11:$P$8770,$F$11:$F$8770,"=COD1",$B$11:$B$8770,"="&amp;B5487)/COUNTIFS($F$11:$F$8770,"=COD1",$B$11:$B$8770,"="&amp;B5487))/COUNTIFS($A$11:$A$8770,"="&amp;A5487,$F$11:$F$8770,"=COD1"),0)</f>
        <v>0</v>
      </c>
      <c r="U5487" t="e">
        <f>(VLOOKUP(F5487,tarifas!$C$7:$D$10,2,FALSE)+tarifas!$D$21)*datos!P5487</f>
        <v>#N/A</v>
      </c>
      <c r="V5487" t="e">
        <f t="shared" si="777"/>
        <v>#N/A</v>
      </c>
      <c r="W5487">
        <f t="shared" si="778"/>
        <v>0</v>
      </c>
    </row>
    <row r="5488" spans="1:23" x14ac:dyDescent="0.25">
      <c r="A5488">
        <f t="shared" si="771"/>
        <v>226</v>
      </c>
      <c r="B5488">
        <f t="shared" si="772"/>
        <v>8</v>
      </c>
      <c r="C5488" s="1">
        <f t="shared" si="779"/>
        <v>41868.20833332005</v>
      </c>
      <c r="D5488" s="7">
        <v>0</v>
      </c>
      <c r="E5488" s="7"/>
      <c r="G5488">
        <v>40.200000000000003</v>
      </c>
      <c r="H5488" s="12">
        <v>122.25030003807025</v>
      </c>
      <c r="I5488" s="13">
        <f>$D$2*tarifas!$D$12/24</f>
        <v>1.4541666666666666</v>
      </c>
      <c r="J5488" s="13" t="e">
        <f>VLOOKUP(E5488&amp;" "&amp;F5488,tarifas!$A$13:$D$20,4,FALSE)*H5488</f>
        <v>#N/A</v>
      </c>
      <c r="K5488" s="13">
        <f>IF(F5488="COD1",tarifas!$D$11*(SUMIFS($H$11:$H$8770,$F$11:$F$8770,"=COD1",$B$11:$B$8770,"="&amp;B5488)/COUNTIFS($F$11:$F$8770,"=COD1",$B$11:$B$8770,"="&amp;B5488))/COUNTIFS($A$11:$A$8770,"="&amp;A5488,$F$11:$F$8770,"=COD1"),0)</f>
        <v>0</v>
      </c>
      <c r="L5488" s="13" t="e">
        <f>(VLOOKUP(F5488,tarifas!$C$7:$D$10,2,FALSE)+tarifas!$D$21)*datos!H5488</f>
        <v>#N/A</v>
      </c>
      <c r="M5488">
        <v>0</v>
      </c>
      <c r="N5488" s="13" t="e">
        <f t="shared" si="773"/>
        <v>#N/A</v>
      </c>
      <c r="O5488">
        <f t="shared" si="774"/>
        <v>0</v>
      </c>
      <c r="P5488" s="12">
        <f t="shared" si="775"/>
        <v>122.25030003807025</v>
      </c>
      <c r="Q5488">
        <f t="shared" si="776"/>
        <v>0</v>
      </c>
      <c r="R5488">
        <f>$D$2*tarifas!$D$12/24</f>
        <v>1.4541666666666666</v>
      </c>
      <c r="S5488" t="e">
        <f>VLOOKUP(E5488&amp;" "&amp;F5488,tarifas!$A$13:$D$20,4,FALSE)*P5488</f>
        <v>#N/A</v>
      </c>
      <c r="T5488">
        <f>IF(F5488="COD1",tarifas!$D$11*(SUMIFS($P$11:$P$8770,$F$11:$F$8770,"=COD1",$B$11:$B$8770,"="&amp;B5488)/COUNTIFS($F$11:$F$8770,"=COD1",$B$11:$B$8770,"="&amp;B5488))/COUNTIFS($A$11:$A$8770,"="&amp;A5488,$F$11:$F$8770,"=COD1"),0)</f>
        <v>0</v>
      </c>
      <c r="U5488" t="e">
        <f>(VLOOKUP(F5488,tarifas!$C$7:$D$10,2,FALSE)+tarifas!$D$21)*datos!P5488</f>
        <v>#N/A</v>
      </c>
      <c r="V5488" t="e">
        <f t="shared" si="777"/>
        <v>#N/A</v>
      </c>
      <c r="W5488">
        <f t="shared" si="778"/>
        <v>0</v>
      </c>
    </row>
    <row r="5489" spans="1:23" x14ac:dyDescent="0.25">
      <c r="A5489">
        <f t="shared" si="771"/>
        <v>226</v>
      </c>
      <c r="B5489">
        <f t="shared" si="772"/>
        <v>8</v>
      </c>
      <c r="C5489" s="1">
        <f t="shared" si="779"/>
        <v>41868.249999986714</v>
      </c>
      <c r="D5489" s="7">
        <v>1.5454545454545456</v>
      </c>
      <c r="E5489" s="7"/>
      <c r="G5489">
        <v>39.99</v>
      </c>
      <c r="H5489" s="12">
        <v>106.1454041885974</v>
      </c>
      <c r="I5489" s="13">
        <f>$D$2*tarifas!$D$12/24</f>
        <v>1.4541666666666666</v>
      </c>
      <c r="J5489" s="13" t="e">
        <f>VLOOKUP(E5489&amp;" "&amp;F5489,tarifas!$A$13:$D$20,4,FALSE)*H5489</f>
        <v>#N/A</v>
      </c>
      <c r="K5489" s="13">
        <f>IF(F5489="COD1",tarifas!$D$11*(SUMIFS($H$11:$H$8770,$F$11:$F$8770,"=COD1",$B$11:$B$8770,"="&amp;B5489)/COUNTIFS($F$11:$F$8770,"=COD1",$B$11:$B$8770,"="&amp;B5489))/COUNTIFS($A$11:$A$8770,"="&amp;A5489,$F$11:$F$8770,"=COD1"),0)</f>
        <v>0</v>
      </c>
      <c r="L5489" s="13" t="e">
        <f>(VLOOKUP(F5489,tarifas!$C$7:$D$10,2,FALSE)+tarifas!$D$21)*datos!H5489</f>
        <v>#N/A</v>
      </c>
      <c r="M5489">
        <v>31.71265</v>
      </c>
      <c r="N5489" s="13" t="e">
        <f t="shared" si="773"/>
        <v>#N/A</v>
      </c>
      <c r="O5489">
        <f t="shared" si="774"/>
        <v>31.71265</v>
      </c>
      <c r="P5489" s="12">
        <f t="shared" si="775"/>
        <v>74.4327541885974</v>
      </c>
      <c r="Q5489">
        <f t="shared" si="776"/>
        <v>0</v>
      </c>
      <c r="R5489">
        <f>$D$2*tarifas!$D$12/24</f>
        <v>1.4541666666666666</v>
      </c>
      <c r="S5489" t="e">
        <f>VLOOKUP(E5489&amp;" "&amp;F5489,tarifas!$A$13:$D$20,4,FALSE)*P5489</f>
        <v>#N/A</v>
      </c>
      <c r="T5489">
        <f>IF(F5489="COD1",tarifas!$D$11*(SUMIFS($P$11:$P$8770,$F$11:$F$8770,"=COD1",$B$11:$B$8770,"="&amp;B5489)/COUNTIFS($F$11:$F$8770,"=COD1",$B$11:$B$8770,"="&amp;B5489))/COUNTIFS($A$11:$A$8770,"="&amp;A5489,$F$11:$F$8770,"=COD1"),0)</f>
        <v>0</v>
      </c>
      <c r="U5489" t="e">
        <f>(VLOOKUP(F5489,tarifas!$C$7:$D$10,2,FALSE)+tarifas!$D$21)*datos!P5489</f>
        <v>#N/A</v>
      </c>
      <c r="V5489" t="e">
        <f t="shared" si="777"/>
        <v>#N/A</v>
      </c>
      <c r="W5489">
        <f t="shared" si="778"/>
        <v>0</v>
      </c>
    </row>
    <row r="5490" spans="1:23" x14ac:dyDescent="0.25">
      <c r="A5490">
        <f t="shared" si="771"/>
        <v>226</v>
      </c>
      <c r="B5490">
        <f t="shared" si="772"/>
        <v>8</v>
      </c>
      <c r="C5490" s="1">
        <f t="shared" si="779"/>
        <v>41868.291666653378</v>
      </c>
      <c r="D5490" s="7">
        <v>46.363636363636367</v>
      </c>
      <c r="E5490" s="7"/>
      <c r="G5490">
        <v>40</v>
      </c>
      <c r="H5490" s="12">
        <v>105.4351181985089</v>
      </c>
      <c r="I5490" s="13">
        <f>$D$2*tarifas!$D$12/24</f>
        <v>1.4541666666666666</v>
      </c>
      <c r="J5490" s="13" t="e">
        <f>VLOOKUP(E5490&amp;" "&amp;F5490,tarifas!$A$13:$D$20,4,FALSE)*H5490</f>
        <v>#N/A</v>
      </c>
      <c r="K5490" s="13">
        <f>IF(F5490="COD1",tarifas!$D$11*(SUMIFS($H$11:$H$8770,$F$11:$F$8770,"=COD1",$B$11:$B$8770,"="&amp;B5490)/COUNTIFS($F$11:$F$8770,"=COD1",$B$11:$B$8770,"="&amp;B5490))/COUNTIFS($A$11:$A$8770,"="&amp;A5490,$F$11:$F$8770,"=COD1"),0)</f>
        <v>0</v>
      </c>
      <c r="L5490" s="13" t="e">
        <f>(VLOOKUP(F5490,tarifas!$C$7:$D$10,2,FALSE)+tarifas!$D$21)*datos!H5490</f>
        <v>#N/A</v>
      </c>
      <c r="M5490">
        <v>168.44782999999998</v>
      </c>
      <c r="N5490" s="13" t="e">
        <f t="shared" si="773"/>
        <v>#N/A</v>
      </c>
      <c r="O5490">
        <f t="shared" si="774"/>
        <v>105.4351181985089</v>
      </c>
      <c r="P5490" s="12">
        <f t="shared" si="775"/>
        <v>0</v>
      </c>
      <c r="Q5490">
        <f t="shared" si="776"/>
        <v>63.012711801491079</v>
      </c>
      <c r="R5490">
        <f>$D$2*tarifas!$D$12/24</f>
        <v>1.4541666666666666</v>
      </c>
      <c r="S5490" t="e">
        <f>VLOOKUP(E5490&amp;" "&amp;F5490,tarifas!$A$13:$D$20,4,FALSE)*P5490</f>
        <v>#N/A</v>
      </c>
      <c r="T5490">
        <f>IF(F5490="COD1",tarifas!$D$11*(SUMIFS($P$11:$P$8770,$F$11:$F$8770,"=COD1",$B$11:$B$8770,"="&amp;B5490)/COUNTIFS($F$11:$F$8770,"=COD1",$B$11:$B$8770,"="&amp;B5490))/COUNTIFS($A$11:$A$8770,"="&amp;A5490,$F$11:$F$8770,"=COD1"),0)</f>
        <v>0</v>
      </c>
      <c r="U5490" t="e">
        <f>(VLOOKUP(F5490,tarifas!$C$7:$D$10,2,FALSE)+tarifas!$D$21)*datos!P5490</f>
        <v>#N/A</v>
      </c>
      <c r="V5490" t="e">
        <f t="shared" si="777"/>
        <v>#N/A</v>
      </c>
      <c r="W5490">
        <f t="shared" si="778"/>
        <v>2.2684576248536787</v>
      </c>
    </row>
    <row r="5491" spans="1:23" x14ac:dyDescent="0.25">
      <c r="A5491">
        <f t="shared" si="771"/>
        <v>226</v>
      </c>
      <c r="B5491">
        <f t="shared" si="772"/>
        <v>8</v>
      </c>
      <c r="C5491" s="1">
        <f t="shared" si="779"/>
        <v>41868.333333320043</v>
      </c>
      <c r="D5491" s="7">
        <v>225.6363636363636</v>
      </c>
      <c r="E5491" s="7"/>
      <c r="G5491">
        <v>44.34</v>
      </c>
      <c r="H5491" s="12">
        <v>105.73376705925735</v>
      </c>
      <c r="I5491" s="13">
        <f>$D$2*tarifas!$D$12/24</f>
        <v>1.4541666666666666</v>
      </c>
      <c r="J5491" s="13" t="e">
        <f>VLOOKUP(E5491&amp;" "&amp;F5491,tarifas!$A$13:$D$20,4,FALSE)*H5491</f>
        <v>#N/A</v>
      </c>
      <c r="K5491" s="13">
        <f>IF(F5491="COD1",tarifas!$D$11*(SUMIFS($H$11:$H$8770,$F$11:$F$8770,"=COD1",$B$11:$B$8770,"="&amp;B5491)/COUNTIFS($F$11:$F$8770,"=COD1",$B$11:$B$8770,"="&amp;B5491))/COUNTIFS($A$11:$A$8770,"="&amp;A5491,$F$11:$F$8770,"=COD1"),0)</f>
        <v>0</v>
      </c>
      <c r="L5491" s="13" t="e">
        <f>(VLOOKUP(F5491,tarifas!$C$7:$D$10,2,FALSE)+tarifas!$D$21)*datos!H5491</f>
        <v>#N/A</v>
      </c>
      <c r="M5491">
        <v>306.14752000000004</v>
      </c>
      <c r="N5491" s="13" t="e">
        <f t="shared" si="773"/>
        <v>#N/A</v>
      </c>
      <c r="O5491">
        <f t="shared" si="774"/>
        <v>105.73376705925735</v>
      </c>
      <c r="P5491" s="12">
        <f t="shared" si="775"/>
        <v>0</v>
      </c>
      <c r="Q5491">
        <f t="shared" si="776"/>
        <v>200.41375294074271</v>
      </c>
      <c r="R5491">
        <f>$D$2*tarifas!$D$12/24</f>
        <v>1.4541666666666666</v>
      </c>
      <c r="S5491" t="e">
        <f>VLOOKUP(E5491&amp;" "&amp;F5491,tarifas!$A$13:$D$20,4,FALSE)*P5491</f>
        <v>#N/A</v>
      </c>
      <c r="T5491">
        <f>IF(F5491="COD1",tarifas!$D$11*(SUMIFS($P$11:$P$8770,$F$11:$F$8770,"=COD1",$B$11:$B$8770,"="&amp;B5491)/COUNTIFS($F$11:$F$8770,"=COD1",$B$11:$B$8770,"="&amp;B5491))/COUNTIFS($A$11:$A$8770,"="&amp;A5491,$F$11:$F$8770,"=COD1"),0)</f>
        <v>0</v>
      </c>
      <c r="U5491" t="e">
        <f>(VLOOKUP(F5491,tarifas!$C$7:$D$10,2,FALSE)+tarifas!$D$21)*datos!P5491</f>
        <v>#N/A</v>
      </c>
      <c r="V5491" t="e">
        <f t="shared" si="777"/>
        <v>#N/A</v>
      </c>
      <c r="W5491">
        <f t="shared" si="778"/>
        <v>7.9977112248532798</v>
      </c>
    </row>
    <row r="5492" spans="1:23" x14ac:dyDescent="0.25">
      <c r="A5492">
        <f t="shared" si="771"/>
        <v>226</v>
      </c>
      <c r="B5492">
        <f t="shared" si="772"/>
        <v>8</v>
      </c>
      <c r="C5492" s="1">
        <f t="shared" si="779"/>
        <v>41868.374999986707</v>
      </c>
      <c r="D5492" s="7">
        <v>320.42424242424244</v>
      </c>
      <c r="E5492" s="7"/>
      <c r="G5492">
        <v>44.38</v>
      </c>
      <c r="H5492" s="12">
        <v>106.33673004207651</v>
      </c>
      <c r="I5492" s="13">
        <f>$D$2*tarifas!$D$12/24</f>
        <v>1.4541666666666666</v>
      </c>
      <c r="J5492" s="13" t="e">
        <f>VLOOKUP(E5492&amp;" "&amp;F5492,tarifas!$A$13:$D$20,4,FALSE)*H5492</f>
        <v>#N/A</v>
      </c>
      <c r="K5492" s="13">
        <f>IF(F5492="COD1",tarifas!$D$11*(SUMIFS($H$11:$H$8770,$F$11:$F$8770,"=COD1",$B$11:$B$8770,"="&amp;B5492)/COUNTIFS($F$11:$F$8770,"=COD1",$B$11:$B$8770,"="&amp;B5492))/COUNTIFS($A$11:$A$8770,"="&amp;A5492,$F$11:$F$8770,"=COD1"),0)</f>
        <v>0</v>
      </c>
      <c r="L5492" s="13" t="e">
        <f>(VLOOKUP(F5492,tarifas!$C$7:$D$10,2,FALSE)+tarifas!$D$21)*datos!H5492</f>
        <v>#N/A</v>
      </c>
      <c r="M5492">
        <v>412.45675</v>
      </c>
      <c r="N5492" s="13" t="e">
        <f t="shared" si="773"/>
        <v>#N/A</v>
      </c>
      <c r="O5492">
        <f t="shared" si="774"/>
        <v>106.33673004207651</v>
      </c>
      <c r="P5492" s="12">
        <f t="shared" si="775"/>
        <v>0</v>
      </c>
      <c r="Q5492">
        <f t="shared" si="776"/>
        <v>306.12001995792349</v>
      </c>
      <c r="R5492">
        <f>$D$2*tarifas!$D$12/24</f>
        <v>1.4541666666666666</v>
      </c>
      <c r="S5492" t="e">
        <f>VLOOKUP(E5492&amp;" "&amp;F5492,tarifas!$A$13:$D$20,4,FALSE)*P5492</f>
        <v>#N/A</v>
      </c>
      <c r="T5492">
        <f>IF(F5492="COD1",tarifas!$D$11*(SUMIFS($P$11:$P$8770,$F$11:$F$8770,"=COD1",$B$11:$B$8770,"="&amp;B5492)/COUNTIFS($F$11:$F$8770,"=COD1",$B$11:$B$8770,"="&amp;B5492))/COUNTIFS($A$11:$A$8770,"="&amp;A5492,$F$11:$F$8770,"=COD1"),0)</f>
        <v>0</v>
      </c>
      <c r="U5492" t="e">
        <f>(VLOOKUP(F5492,tarifas!$C$7:$D$10,2,FALSE)+tarifas!$D$21)*datos!P5492</f>
        <v>#N/A</v>
      </c>
      <c r="V5492" t="e">
        <f t="shared" si="777"/>
        <v>#N/A</v>
      </c>
      <c r="W5492">
        <f t="shared" si="778"/>
        <v>12.227045837159379</v>
      </c>
    </row>
    <row r="5493" spans="1:23" x14ac:dyDescent="0.25">
      <c r="A5493">
        <f t="shared" si="771"/>
        <v>226</v>
      </c>
      <c r="B5493">
        <f t="shared" si="772"/>
        <v>8</v>
      </c>
      <c r="C5493" s="1">
        <f t="shared" si="779"/>
        <v>41868.416666653371</v>
      </c>
      <c r="D5493" s="7">
        <v>520.04545454545462</v>
      </c>
      <c r="E5493" s="7"/>
      <c r="G5493">
        <v>44.83</v>
      </c>
      <c r="H5493" s="12">
        <v>105.33515735891318</v>
      </c>
      <c r="I5493" s="13">
        <f>$D$2*tarifas!$D$12/24</f>
        <v>1.4541666666666666</v>
      </c>
      <c r="J5493" s="13" t="e">
        <f>VLOOKUP(E5493&amp;" "&amp;F5493,tarifas!$A$13:$D$20,4,FALSE)*H5493</f>
        <v>#N/A</v>
      </c>
      <c r="K5493" s="13">
        <f>IF(F5493="COD1",tarifas!$D$11*(SUMIFS($H$11:$H$8770,$F$11:$F$8770,"=COD1",$B$11:$B$8770,"="&amp;B5493)/COUNTIFS($F$11:$F$8770,"=COD1",$B$11:$B$8770,"="&amp;B5493))/COUNTIFS($A$11:$A$8770,"="&amp;A5493,$F$11:$F$8770,"=COD1"),0)</f>
        <v>0</v>
      </c>
      <c r="L5493" s="13" t="e">
        <f>(VLOOKUP(F5493,tarifas!$C$7:$D$10,2,FALSE)+tarifas!$D$21)*datos!H5493</f>
        <v>#N/A</v>
      </c>
      <c r="M5493">
        <v>478.07501999999999</v>
      </c>
      <c r="N5493" s="13" t="e">
        <f t="shared" si="773"/>
        <v>#N/A</v>
      </c>
      <c r="O5493">
        <f t="shared" si="774"/>
        <v>105.33515735891318</v>
      </c>
      <c r="P5493" s="12">
        <f t="shared" si="775"/>
        <v>0</v>
      </c>
      <c r="Q5493">
        <f t="shared" si="776"/>
        <v>372.7398626410868</v>
      </c>
      <c r="R5493">
        <f>$D$2*tarifas!$D$12/24</f>
        <v>1.4541666666666666</v>
      </c>
      <c r="S5493" t="e">
        <f>VLOOKUP(E5493&amp;" "&amp;F5493,tarifas!$A$13:$D$20,4,FALSE)*P5493</f>
        <v>#N/A</v>
      </c>
      <c r="T5493">
        <f>IF(F5493="COD1",tarifas!$D$11*(SUMIFS($P$11:$P$8770,$F$11:$F$8770,"=COD1",$B$11:$B$8770,"="&amp;B5493)/COUNTIFS($F$11:$F$8770,"=COD1",$B$11:$B$8770,"="&amp;B5493))/COUNTIFS($A$11:$A$8770,"="&amp;A5493,$F$11:$F$8770,"=COD1"),0)</f>
        <v>0</v>
      </c>
      <c r="U5493" t="e">
        <f>(VLOOKUP(F5493,tarifas!$C$7:$D$10,2,FALSE)+tarifas!$D$21)*datos!P5493</f>
        <v>#N/A</v>
      </c>
      <c r="V5493" t="e">
        <f t="shared" si="777"/>
        <v>#N/A</v>
      </c>
      <c r="W5493">
        <f t="shared" si="778"/>
        <v>15.038935237979929</v>
      </c>
    </row>
    <row r="5494" spans="1:23" x14ac:dyDescent="0.25">
      <c r="A5494">
        <f t="shared" si="771"/>
        <v>226</v>
      </c>
      <c r="B5494">
        <f t="shared" si="772"/>
        <v>8</v>
      </c>
      <c r="C5494" s="1">
        <f t="shared" si="779"/>
        <v>41868.458333320035</v>
      </c>
      <c r="D5494" s="7">
        <v>712.4545454545455</v>
      </c>
      <c r="E5494" s="7"/>
      <c r="G5494">
        <v>44.83</v>
      </c>
      <c r="H5494" s="12">
        <v>107.16973350054923</v>
      </c>
      <c r="I5494" s="13">
        <f>$D$2*tarifas!$D$12/24</f>
        <v>1.4541666666666666</v>
      </c>
      <c r="J5494" s="13" t="e">
        <f>VLOOKUP(E5494&amp;" "&amp;F5494,tarifas!$A$13:$D$20,4,FALSE)*H5494</f>
        <v>#N/A</v>
      </c>
      <c r="K5494" s="13">
        <f>IF(F5494="COD1",tarifas!$D$11*(SUMIFS($H$11:$H$8770,$F$11:$F$8770,"=COD1",$B$11:$B$8770,"="&amp;B5494)/COUNTIFS($F$11:$F$8770,"=COD1",$B$11:$B$8770,"="&amp;B5494))/COUNTIFS($A$11:$A$8770,"="&amp;A5494,$F$11:$F$8770,"=COD1"),0)</f>
        <v>0</v>
      </c>
      <c r="L5494" s="13" t="e">
        <f>(VLOOKUP(F5494,tarifas!$C$7:$D$10,2,FALSE)+tarifas!$D$21)*datos!H5494</f>
        <v>#N/A</v>
      </c>
      <c r="M5494">
        <v>510.96578999999997</v>
      </c>
      <c r="N5494" s="13" t="e">
        <f t="shared" si="773"/>
        <v>#N/A</v>
      </c>
      <c r="O5494">
        <f t="shared" si="774"/>
        <v>107.16973350054923</v>
      </c>
      <c r="P5494" s="12">
        <f t="shared" si="775"/>
        <v>0</v>
      </c>
      <c r="Q5494">
        <f t="shared" si="776"/>
        <v>403.79605649945074</v>
      </c>
      <c r="R5494">
        <f>$D$2*tarifas!$D$12/24</f>
        <v>1.4541666666666666</v>
      </c>
      <c r="S5494" t="e">
        <f>VLOOKUP(E5494&amp;" "&amp;F5494,tarifas!$A$13:$D$20,4,FALSE)*P5494</f>
        <v>#N/A</v>
      </c>
      <c r="T5494">
        <f>IF(F5494="COD1",tarifas!$D$11*(SUMIFS($P$11:$P$8770,$F$11:$F$8770,"=COD1",$B$11:$B$8770,"="&amp;B5494)/COUNTIFS($F$11:$F$8770,"=COD1",$B$11:$B$8770,"="&amp;B5494))/COUNTIFS($A$11:$A$8770,"="&amp;A5494,$F$11:$F$8770,"=COD1"),0)</f>
        <v>0</v>
      </c>
      <c r="U5494" t="e">
        <f>(VLOOKUP(F5494,tarifas!$C$7:$D$10,2,FALSE)+tarifas!$D$21)*datos!P5494</f>
        <v>#N/A</v>
      </c>
      <c r="V5494" t="e">
        <f t="shared" si="777"/>
        <v>#N/A</v>
      </c>
      <c r="W5494">
        <f t="shared" si="778"/>
        <v>16.291959491583338</v>
      </c>
    </row>
    <row r="5495" spans="1:23" x14ac:dyDescent="0.25">
      <c r="A5495">
        <f t="shared" si="771"/>
        <v>226</v>
      </c>
      <c r="B5495">
        <f t="shared" si="772"/>
        <v>8</v>
      </c>
      <c r="C5495" s="1">
        <f t="shared" si="779"/>
        <v>41868.4999999867</v>
      </c>
      <c r="D5495" s="7">
        <v>772.9848484848485</v>
      </c>
      <c r="E5495" s="7"/>
      <c r="G5495">
        <v>44.83</v>
      </c>
      <c r="H5495" s="12">
        <v>106.7611738838461</v>
      </c>
      <c r="I5495" s="13">
        <f>$D$2*tarifas!$D$12/24</f>
        <v>1.4541666666666666</v>
      </c>
      <c r="J5495" s="13" t="e">
        <f>VLOOKUP(E5495&amp;" "&amp;F5495,tarifas!$A$13:$D$20,4,FALSE)*H5495</f>
        <v>#N/A</v>
      </c>
      <c r="K5495" s="13">
        <f>IF(F5495="COD1",tarifas!$D$11*(SUMIFS($H$11:$H$8770,$F$11:$F$8770,"=COD1",$B$11:$B$8770,"="&amp;B5495)/COUNTIFS($F$11:$F$8770,"=COD1",$B$11:$B$8770,"="&amp;B5495))/COUNTIFS($A$11:$A$8770,"="&amp;A5495,$F$11:$F$8770,"=COD1"),0)</f>
        <v>0</v>
      </c>
      <c r="L5495" s="13" t="e">
        <f>(VLOOKUP(F5495,tarifas!$C$7:$D$10,2,FALSE)+tarifas!$D$21)*datos!H5495</f>
        <v>#N/A</v>
      </c>
      <c r="M5495">
        <v>510.10240000000005</v>
      </c>
      <c r="N5495" s="13" t="e">
        <f t="shared" si="773"/>
        <v>#N/A</v>
      </c>
      <c r="O5495">
        <f t="shared" si="774"/>
        <v>106.7611738838461</v>
      </c>
      <c r="P5495" s="12">
        <f t="shared" si="775"/>
        <v>0</v>
      </c>
      <c r="Q5495">
        <f t="shared" si="776"/>
        <v>403.34122611615396</v>
      </c>
      <c r="R5495">
        <f>$D$2*tarifas!$D$12/24</f>
        <v>1.4541666666666666</v>
      </c>
      <c r="S5495" t="e">
        <f>VLOOKUP(E5495&amp;" "&amp;F5495,tarifas!$A$13:$D$20,4,FALSE)*P5495</f>
        <v>#N/A</v>
      </c>
      <c r="T5495">
        <f>IF(F5495="COD1",tarifas!$D$11*(SUMIFS($P$11:$P$8770,$F$11:$F$8770,"=COD1",$B$11:$B$8770,"="&amp;B5495)/COUNTIFS($F$11:$F$8770,"=COD1",$B$11:$B$8770,"="&amp;B5495))/COUNTIFS($A$11:$A$8770,"="&amp;A5495,$F$11:$F$8770,"=COD1"),0)</f>
        <v>0</v>
      </c>
      <c r="U5495" t="e">
        <f>(VLOOKUP(F5495,tarifas!$C$7:$D$10,2,FALSE)+tarifas!$D$21)*datos!P5495</f>
        <v>#N/A</v>
      </c>
      <c r="V5495" t="e">
        <f t="shared" si="777"/>
        <v>#N/A</v>
      </c>
      <c r="W5495">
        <f t="shared" si="778"/>
        <v>16.273608450108465</v>
      </c>
    </row>
    <row r="5496" spans="1:23" x14ac:dyDescent="0.25">
      <c r="A5496">
        <f t="shared" si="771"/>
        <v>226</v>
      </c>
      <c r="B5496">
        <f t="shared" si="772"/>
        <v>8</v>
      </c>
      <c r="C5496" s="1">
        <f t="shared" si="779"/>
        <v>41868.541666653364</v>
      </c>
      <c r="D5496" s="7">
        <v>794.10606060606074</v>
      </c>
      <c r="E5496" s="7"/>
      <c r="G5496">
        <v>44.83</v>
      </c>
      <c r="H5496" s="12">
        <v>107.47559995165294</v>
      </c>
      <c r="I5496" s="13">
        <f>$D$2*tarifas!$D$12/24</f>
        <v>1.4541666666666666</v>
      </c>
      <c r="J5496" s="13" t="e">
        <f>VLOOKUP(E5496&amp;" "&amp;F5496,tarifas!$A$13:$D$20,4,FALSE)*H5496</f>
        <v>#N/A</v>
      </c>
      <c r="K5496" s="13">
        <f>IF(F5496="COD1",tarifas!$D$11*(SUMIFS($H$11:$H$8770,$F$11:$F$8770,"=COD1",$B$11:$B$8770,"="&amp;B5496)/COUNTIFS($F$11:$F$8770,"=COD1",$B$11:$B$8770,"="&amp;B5496))/COUNTIFS($A$11:$A$8770,"="&amp;A5496,$F$11:$F$8770,"=COD1"),0)</f>
        <v>0</v>
      </c>
      <c r="L5496" s="13" t="e">
        <f>(VLOOKUP(F5496,tarifas!$C$7:$D$10,2,FALSE)+tarifas!$D$21)*datos!H5496</f>
        <v>#N/A</v>
      </c>
      <c r="M5496">
        <v>477.83166999999997</v>
      </c>
      <c r="N5496" s="13" t="e">
        <f t="shared" si="773"/>
        <v>#N/A</v>
      </c>
      <c r="O5496">
        <f t="shared" si="774"/>
        <v>107.47559995165294</v>
      </c>
      <c r="P5496" s="12">
        <f t="shared" si="775"/>
        <v>0</v>
      </c>
      <c r="Q5496">
        <f t="shared" si="776"/>
        <v>370.35607004834702</v>
      </c>
      <c r="R5496">
        <f>$D$2*tarifas!$D$12/24</f>
        <v>1.4541666666666666</v>
      </c>
      <c r="S5496" t="e">
        <f>VLOOKUP(E5496&amp;" "&amp;F5496,tarifas!$A$13:$D$20,4,FALSE)*P5496</f>
        <v>#N/A</v>
      </c>
      <c r="T5496">
        <f>IF(F5496="COD1",tarifas!$D$11*(SUMIFS($P$11:$P$8770,$F$11:$F$8770,"=COD1",$B$11:$B$8770,"="&amp;B5496)/COUNTIFS($F$11:$F$8770,"=COD1",$B$11:$B$8770,"="&amp;B5496))/COUNTIFS($A$11:$A$8770,"="&amp;A5496,$F$11:$F$8770,"=COD1"),0)</f>
        <v>0</v>
      </c>
      <c r="U5496" t="e">
        <f>(VLOOKUP(F5496,tarifas!$C$7:$D$10,2,FALSE)+tarifas!$D$21)*datos!P5496</f>
        <v>#N/A</v>
      </c>
      <c r="V5496" t="e">
        <f t="shared" si="777"/>
        <v>#N/A</v>
      </c>
      <c r="W5496">
        <f t="shared" si="778"/>
        <v>14.942756358240658</v>
      </c>
    </row>
    <row r="5497" spans="1:23" x14ac:dyDescent="0.25">
      <c r="A5497">
        <f t="shared" si="771"/>
        <v>226</v>
      </c>
      <c r="B5497">
        <f t="shared" si="772"/>
        <v>8</v>
      </c>
      <c r="C5497" s="1">
        <f t="shared" si="779"/>
        <v>41868.583333320028</v>
      </c>
      <c r="D5497" s="7">
        <v>758.81818181818187</v>
      </c>
      <c r="E5497" s="7"/>
      <c r="G5497">
        <v>41.96</v>
      </c>
      <c r="H5497" s="12">
        <v>109.80066975456513</v>
      </c>
      <c r="I5497" s="13">
        <f>$D$2*tarifas!$D$12/24</f>
        <v>1.4541666666666666</v>
      </c>
      <c r="J5497" s="13" t="e">
        <f>VLOOKUP(E5497&amp;" "&amp;F5497,tarifas!$A$13:$D$20,4,FALSE)*H5497</f>
        <v>#N/A</v>
      </c>
      <c r="K5497" s="13">
        <f>IF(F5497="COD1",tarifas!$D$11*(SUMIFS($H$11:$H$8770,$F$11:$F$8770,"=COD1",$B$11:$B$8770,"="&amp;B5497)/COUNTIFS($F$11:$F$8770,"=COD1",$B$11:$B$8770,"="&amp;B5497))/COUNTIFS($A$11:$A$8770,"="&amp;A5497,$F$11:$F$8770,"=COD1"),0)</f>
        <v>0</v>
      </c>
      <c r="L5497" s="13" t="e">
        <f>(VLOOKUP(F5497,tarifas!$C$7:$D$10,2,FALSE)+tarifas!$D$21)*datos!H5497</f>
        <v>#N/A</v>
      </c>
      <c r="M5497">
        <v>417.24052</v>
      </c>
      <c r="N5497" s="13" t="e">
        <f t="shared" si="773"/>
        <v>#N/A</v>
      </c>
      <c r="O5497">
        <f t="shared" si="774"/>
        <v>109.80066975456513</v>
      </c>
      <c r="P5497" s="12">
        <f t="shared" si="775"/>
        <v>0</v>
      </c>
      <c r="Q5497">
        <f t="shared" si="776"/>
        <v>307.43985024543485</v>
      </c>
      <c r="R5497">
        <f>$D$2*tarifas!$D$12/24</f>
        <v>1.4541666666666666</v>
      </c>
      <c r="S5497" t="e">
        <f>VLOOKUP(E5497&amp;" "&amp;F5497,tarifas!$A$13:$D$20,4,FALSE)*P5497</f>
        <v>#N/A</v>
      </c>
      <c r="T5497">
        <f>IF(F5497="COD1",tarifas!$D$11*(SUMIFS($P$11:$P$8770,$F$11:$F$8770,"=COD1",$B$11:$B$8770,"="&amp;B5497)/COUNTIFS($F$11:$F$8770,"=COD1",$B$11:$B$8770,"="&amp;B5497))/COUNTIFS($A$11:$A$8770,"="&amp;A5497,$F$11:$F$8770,"=COD1"),0)</f>
        <v>0</v>
      </c>
      <c r="U5497" t="e">
        <f>(VLOOKUP(F5497,tarifas!$C$7:$D$10,2,FALSE)+tarifas!$D$21)*datos!P5497</f>
        <v>#N/A</v>
      </c>
      <c r="V5497" t="e">
        <f t="shared" si="777"/>
        <v>#N/A</v>
      </c>
      <c r="W5497">
        <f t="shared" si="778"/>
        <v>11.610158504668604</v>
      </c>
    </row>
    <row r="5498" spans="1:23" x14ac:dyDescent="0.25">
      <c r="A5498">
        <f t="shared" si="771"/>
        <v>226</v>
      </c>
      <c r="B5498">
        <f t="shared" si="772"/>
        <v>8</v>
      </c>
      <c r="C5498" s="1">
        <f t="shared" si="779"/>
        <v>41868.624999986692</v>
      </c>
      <c r="D5498" s="7">
        <v>697.77272727272725</v>
      </c>
      <c r="E5498" s="7"/>
      <c r="G5498">
        <v>40</v>
      </c>
      <c r="H5498" s="12">
        <v>114.8896504029621</v>
      </c>
      <c r="I5498" s="13">
        <f>$D$2*tarifas!$D$12/24</f>
        <v>1.4541666666666666</v>
      </c>
      <c r="J5498" s="13" t="e">
        <f>VLOOKUP(E5498&amp;" "&amp;F5498,tarifas!$A$13:$D$20,4,FALSE)*H5498</f>
        <v>#N/A</v>
      </c>
      <c r="K5498" s="13">
        <f>IF(F5498="COD1",tarifas!$D$11*(SUMIFS($H$11:$H$8770,$F$11:$F$8770,"=COD1",$B$11:$B$8770,"="&amp;B5498)/COUNTIFS($F$11:$F$8770,"=COD1",$B$11:$B$8770,"="&amp;B5498))/COUNTIFS($A$11:$A$8770,"="&amp;A5498,$F$11:$F$8770,"=COD1"),0)</f>
        <v>0</v>
      </c>
      <c r="L5498" s="13" t="e">
        <f>(VLOOKUP(F5498,tarifas!$C$7:$D$10,2,FALSE)+tarifas!$D$21)*datos!H5498</f>
        <v>#N/A</v>
      </c>
      <c r="M5498">
        <v>327.28800000000001</v>
      </c>
      <c r="N5498" s="13" t="e">
        <f t="shared" si="773"/>
        <v>#N/A</v>
      </c>
      <c r="O5498">
        <f t="shared" si="774"/>
        <v>114.8896504029621</v>
      </c>
      <c r="P5498" s="12">
        <f t="shared" si="775"/>
        <v>0</v>
      </c>
      <c r="Q5498">
        <f t="shared" si="776"/>
        <v>212.39834959703791</v>
      </c>
      <c r="R5498">
        <f>$D$2*tarifas!$D$12/24</f>
        <v>1.4541666666666666</v>
      </c>
      <c r="S5498" t="e">
        <f>VLOOKUP(E5498&amp;" "&amp;F5498,tarifas!$A$13:$D$20,4,FALSE)*P5498</f>
        <v>#N/A</v>
      </c>
      <c r="T5498">
        <f>IF(F5498="COD1",tarifas!$D$11*(SUMIFS($P$11:$P$8770,$F$11:$F$8770,"=COD1",$B$11:$B$8770,"="&amp;B5498)/COUNTIFS($F$11:$F$8770,"=COD1",$B$11:$B$8770,"="&amp;B5498))/COUNTIFS($A$11:$A$8770,"="&amp;A5498,$F$11:$F$8770,"=COD1"),0)</f>
        <v>0</v>
      </c>
      <c r="U5498" t="e">
        <f>(VLOOKUP(F5498,tarifas!$C$7:$D$10,2,FALSE)+tarifas!$D$21)*datos!P5498</f>
        <v>#N/A</v>
      </c>
      <c r="V5498" t="e">
        <f t="shared" si="777"/>
        <v>#N/A</v>
      </c>
      <c r="W5498">
        <f t="shared" si="778"/>
        <v>7.6463405854933644</v>
      </c>
    </row>
    <row r="5499" spans="1:23" x14ac:dyDescent="0.25">
      <c r="A5499">
        <f t="shared" si="771"/>
        <v>226</v>
      </c>
      <c r="B5499">
        <f t="shared" si="772"/>
        <v>8</v>
      </c>
      <c r="C5499" s="1">
        <f t="shared" si="779"/>
        <v>41868.666666653357</v>
      </c>
      <c r="D5499" s="7">
        <v>590.62121212121224</v>
      </c>
      <c r="E5499" s="7"/>
      <c r="G5499">
        <v>39</v>
      </c>
      <c r="H5499" s="12">
        <v>122.93609201777328</v>
      </c>
      <c r="I5499" s="13">
        <f>$D$2*tarifas!$D$12/24</f>
        <v>1.4541666666666666</v>
      </c>
      <c r="J5499" s="13" t="e">
        <f>VLOOKUP(E5499&amp;" "&amp;F5499,tarifas!$A$13:$D$20,4,FALSE)*H5499</f>
        <v>#N/A</v>
      </c>
      <c r="K5499" s="13">
        <f>IF(F5499="COD1",tarifas!$D$11*(SUMIFS($H$11:$H$8770,$F$11:$F$8770,"=COD1",$B$11:$B$8770,"="&amp;B5499)/COUNTIFS($F$11:$F$8770,"=COD1",$B$11:$B$8770,"="&amp;B5499))/COUNTIFS($A$11:$A$8770,"="&amp;A5499,$F$11:$F$8770,"=COD1"),0)</f>
        <v>0</v>
      </c>
      <c r="L5499" s="13" t="e">
        <f>(VLOOKUP(F5499,tarifas!$C$7:$D$10,2,FALSE)+tarifas!$D$21)*datos!H5499</f>
        <v>#N/A</v>
      </c>
      <c r="M5499">
        <v>211.41889</v>
      </c>
      <c r="N5499" s="13" t="e">
        <f t="shared" si="773"/>
        <v>#N/A</v>
      </c>
      <c r="O5499">
        <f t="shared" si="774"/>
        <v>122.93609201777328</v>
      </c>
      <c r="P5499" s="12">
        <f t="shared" si="775"/>
        <v>0</v>
      </c>
      <c r="Q5499">
        <f t="shared" si="776"/>
        <v>88.482797982226728</v>
      </c>
      <c r="R5499">
        <f>$D$2*tarifas!$D$12/24</f>
        <v>1.4541666666666666</v>
      </c>
      <c r="S5499" t="e">
        <f>VLOOKUP(E5499&amp;" "&amp;F5499,tarifas!$A$13:$D$20,4,FALSE)*P5499</f>
        <v>#N/A</v>
      </c>
      <c r="T5499">
        <f>IF(F5499="COD1",tarifas!$D$11*(SUMIFS($P$11:$P$8770,$F$11:$F$8770,"=COD1",$B$11:$B$8770,"="&amp;B5499)/COUNTIFS($F$11:$F$8770,"=COD1",$B$11:$B$8770,"="&amp;B5499))/COUNTIFS($A$11:$A$8770,"="&amp;A5499,$F$11:$F$8770,"=COD1"),0)</f>
        <v>0</v>
      </c>
      <c r="U5499" t="e">
        <f>(VLOOKUP(F5499,tarifas!$C$7:$D$10,2,FALSE)+tarifas!$D$21)*datos!P5499</f>
        <v>#N/A</v>
      </c>
      <c r="V5499" t="e">
        <f t="shared" si="777"/>
        <v>#N/A</v>
      </c>
      <c r="W5499">
        <f t="shared" si="778"/>
        <v>3.1057462091761581</v>
      </c>
    </row>
    <row r="5500" spans="1:23" x14ac:dyDescent="0.25">
      <c r="A5500">
        <f t="shared" si="771"/>
        <v>226</v>
      </c>
      <c r="B5500">
        <f t="shared" si="772"/>
        <v>8</v>
      </c>
      <c r="C5500" s="1">
        <f t="shared" si="779"/>
        <v>41868.708333320021</v>
      </c>
      <c r="D5500" s="7">
        <v>430.40909090909093</v>
      </c>
      <c r="E5500" s="7"/>
      <c r="G5500">
        <v>40</v>
      </c>
      <c r="H5500" s="12">
        <v>123.90411439641376</v>
      </c>
      <c r="I5500" s="13">
        <f>$D$2*tarifas!$D$12/24</f>
        <v>1.4541666666666666</v>
      </c>
      <c r="J5500" s="13" t="e">
        <f>VLOOKUP(E5500&amp;" "&amp;F5500,tarifas!$A$13:$D$20,4,FALSE)*H5500</f>
        <v>#N/A</v>
      </c>
      <c r="K5500" s="13">
        <f>IF(F5500="COD1",tarifas!$D$11*(SUMIFS($H$11:$H$8770,$F$11:$F$8770,"=COD1",$B$11:$B$8770,"="&amp;B5500)/COUNTIFS($F$11:$F$8770,"=COD1",$B$11:$B$8770,"="&amp;B5500))/COUNTIFS($A$11:$A$8770,"="&amp;A5500,$F$11:$F$8770,"=COD1"),0)</f>
        <v>0</v>
      </c>
      <c r="L5500" s="13" t="e">
        <f>(VLOOKUP(F5500,tarifas!$C$7:$D$10,2,FALSE)+tarifas!$D$21)*datos!H5500</f>
        <v>#N/A</v>
      </c>
      <c r="M5500">
        <v>74.678049999999999</v>
      </c>
      <c r="N5500" s="13" t="e">
        <f t="shared" si="773"/>
        <v>#N/A</v>
      </c>
      <c r="O5500">
        <f t="shared" si="774"/>
        <v>74.678049999999999</v>
      </c>
      <c r="P5500" s="12">
        <f t="shared" si="775"/>
        <v>49.226064396413761</v>
      </c>
      <c r="Q5500">
        <f t="shared" si="776"/>
        <v>0</v>
      </c>
      <c r="R5500">
        <f>$D$2*tarifas!$D$12/24</f>
        <v>1.4541666666666666</v>
      </c>
      <c r="S5500" t="e">
        <f>VLOOKUP(E5500&amp;" "&amp;F5500,tarifas!$A$13:$D$20,4,FALSE)*P5500</f>
        <v>#N/A</v>
      </c>
      <c r="T5500">
        <f>IF(F5500="COD1",tarifas!$D$11*(SUMIFS($P$11:$P$8770,$F$11:$F$8770,"=COD1",$B$11:$B$8770,"="&amp;B5500)/COUNTIFS($F$11:$F$8770,"=COD1",$B$11:$B$8770,"="&amp;B5500))/COUNTIFS($A$11:$A$8770,"="&amp;A5500,$F$11:$F$8770,"=COD1"),0)</f>
        <v>0</v>
      </c>
      <c r="U5500" t="e">
        <f>(VLOOKUP(F5500,tarifas!$C$7:$D$10,2,FALSE)+tarifas!$D$21)*datos!P5500</f>
        <v>#N/A</v>
      </c>
      <c r="V5500" t="e">
        <f t="shared" si="777"/>
        <v>#N/A</v>
      </c>
      <c r="W5500">
        <f t="shared" si="778"/>
        <v>0</v>
      </c>
    </row>
    <row r="5501" spans="1:23" x14ac:dyDescent="0.25">
      <c r="A5501">
        <f t="shared" si="771"/>
        <v>226</v>
      </c>
      <c r="B5501">
        <f t="shared" si="772"/>
        <v>8</v>
      </c>
      <c r="C5501" s="1">
        <f t="shared" si="779"/>
        <v>41868.749999986685</v>
      </c>
      <c r="D5501" s="7">
        <v>225.89393939393938</v>
      </c>
      <c r="E5501" s="7"/>
      <c r="G5501">
        <v>44.34</v>
      </c>
      <c r="H5501" s="12">
        <v>118.63367408023001</v>
      </c>
      <c r="I5501" s="13">
        <f>$D$2*tarifas!$D$12/24</f>
        <v>1.4541666666666666</v>
      </c>
      <c r="J5501" s="13" t="e">
        <f>VLOOKUP(E5501&amp;" "&amp;F5501,tarifas!$A$13:$D$20,4,FALSE)*H5501</f>
        <v>#N/A</v>
      </c>
      <c r="K5501" s="13">
        <f>IF(F5501="COD1",tarifas!$D$11*(SUMIFS($H$11:$H$8770,$F$11:$F$8770,"=COD1",$B$11:$B$8770,"="&amp;B5501)/COUNTIFS($F$11:$F$8770,"=COD1",$B$11:$B$8770,"="&amp;B5501))/COUNTIFS($A$11:$A$8770,"="&amp;A5501,$F$11:$F$8770,"=COD1"),0)</f>
        <v>0</v>
      </c>
      <c r="L5501" s="13" t="e">
        <f>(VLOOKUP(F5501,tarifas!$C$7:$D$10,2,FALSE)+tarifas!$D$21)*datos!H5501</f>
        <v>#N/A</v>
      </c>
      <c r="M5501">
        <v>5.9217599999999999</v>
      </c>
      <c r="N5501" s="13" t="e">
        <f t="shared" si="773"/>
        <v>#N/A</v>
      </c>
      <c r="O5501">
        <f t="shared" si="774"/>
        <v>5.9217599999999999</v>
      </c>
      <c r="P5501" s="12">
        <f t="shared" si="775"/>
        <v>112.71191408023</v>
      </c>
      <c r="Q5501">
        <f t="shared" si="776"/>
        <v>0</v>
      </c>
      <c r="R5501">
        <f>$D$2*tarifas!$D$12/24</f>
        <v>1.4541666666666666</v>
      </c>
      <c r="S5501" t="e">
        <f>VLOOKUP(E5501&amp;" "&amp;F5501,tarifas!$A$13:$D$20,4,FALSE)*P5501</f>
        <v>#N/A</v>
      </c>
      <c r="T5501">
        <f>IF(F5501="COD1",tarifas!$D$11*(SUMIFS($P$11:$P$8770,$F$11:$F$8770,"=COD1",$B$11:$B$8770,"="&amp;B5501)/COUNTIFS($F$11:$F$8770,"=COD1",$B$11:$B$8770,"="&amp;B5501))/COUNTIFS($A$11:$A$8770,"="&amp;A5501,$F$11:$F$8770,"=COD1"),0)</f>
        <v>0</v>
      </c>
      <c r="U5501" t="e">
        <f>(VLOOKUP(F5501,tarifas!$C$7:$D$10,2,FALSE)+tarifas!$D$21)*datos!P5501</f>
        <v>#N/A</v>
      </c>
      <c r="V5501" t="e">
        <f t="shared" si="777"/>
        <v>#N/A</v>
      </c>
      <c r="W5501">
        <f t="shared" si="778"/>
        <v>0</v>
      </c>
    </row>
    <row r="5502" spans="1:23" x14ac:dyDescent="0.25">
      <c r="A5502">
        <f t="shared" si="771"/>
        <v>226</v>
      </c>
      <c r="B5502">
        <f t="shared" si="772"/>
        <v>8</v>
      </c>
      <c r="C5502" s="1">
        <f t="shared" si="779"/>
        <v>41868.791666653349</v>
      </c>
      <c r="D5502" s="7">
        <v>45.848484848484844</v>
      </c>
      <c r="E5502" s="7"/>
      <c r="G5502">
        <v>44.83</v>
      </c>
      <c r="H5502" s="12">
        <v>130.18293292061244</v>
      </c>
      <c r="I5502" s="13">
        <f>$D$2*tarifas!$D$12/24</f>
        <v>1.4541666666666666</v>
      </c>
      <c r="J5502" s="13" t="e">
        <f>VLOOKUP(E5502&amp;" "&amp;F5502,tarifas!$A$13:$D$20,4,FALSE)*H5502</f>
        <v>#N/A</v>
      </c>
      <c r="K5502" s="13">
        <f>IF(F5502="COD1",tarifas!$D$11*(SUMIFS($H$11:$H$8770,$F$11:$F$8770,"=COD1",$B$11:$B$8770,"="&amp;B5502)/COUNTIFS($F$11:$F$8770,"=COD1",$B$11:$B$8770,"="&amp;B5502))/COUNTIFS($A$11:$A$8770,"="&amp;A5502,$F$11:$F$8770,"=COD1"),0)</f>
        <v>0</v>
      </c>
      <c r="L5502" s="13" t="e">
        <f>(VLOOKUP(F5502,tarifas!$C$7:$D$10,2,FALSE)+tarifas!$D$21)*datos!H5502</f>
        <v>#N/A</v>
      </c>
      <c r="M5502">
        <v>0</v>
      </c>
      <c r="N5502" s="13" t="e">
        <f t="shared" si="773"/>
        <v>#N/A</v>
      </c>
      <c r="O5502">
        <f t="shared" si="774"/>
        <v>0</v>
      </c>
      <c r="P5502" s="12">
        <f t="shared" si="775"/>
        <v>130.18293292061244</v>
      </c>
      <c r="Q5502">
        <f t="shared" si="776"/>
        <v>0</v>
      </c>
      <c r="R5502">
        <f>$D$2*tarifas!$D$12/24</f>
        <v>1.4541666666666666</v>
      </c>
      <c r="S5502" t="e">
        <f>VLOOKUP(E5502&amp;" "&amp;F5502,tarifas!$A$13:$D$20,4,FALSE)*P5502</f>
        <v>#N/A</v>
      </c>
      <c r="T5502">
        <f>IF(F5502="COD1",tarifas!$D$11*(SUMIFS($P$11:$P$8770,$F$11:$F$8770,"=COD1",$B$11:$B$8770,"="&amp;B5502)/COUNTIFS($F$11:$F$8770,"=COD1",$B$11:$B$8770,"="&amp;B5502))/COUNTIFS($A$11:$A$8770,"="&amp;A5502,$F$11:$F$8770,"=COD1"),0)</f>
        <v>0</v>
      </c>
      <c r="U5502" t="e">
        <f>(VLOOKUP(F5502,tarifas!$C$7:$D$10,2,FALSE)+tarifas!$D$21)*datos!P5502</f>
        <v>#N/A</v>
      </c>
      <c r="V5502" t="e">
        <f t="shared" si="777"/>
        <v>#N/A</v>
      </c>
      <c r="W5502">
        <f t="shared" si="778"/>
        <v>0</v>
      </c>
    </row>
    <row r="5503" spans="1:23" x14ac:dyDescent="0.25">
      <c r="A5503">
        <f t="shared" si="771"/>
        <v>226</v>
      </c>
      <c r="B5503">
        <f t="shared" si="772"/>
        <v>8</v>
      </c>
      <c r="C5503" s="1">
        <f t="shared" si="779"/>
        <v>41868.833333320013</v>
      </c>
      <c r="D5503" s="7">
        <v>0</v>
      </c>
      <c r="E5503" s="7"/>
      <c r="G5503">
        <v>53.8</v>
      </c>
      <c r="H5503" s="12">
        <v>132.43785255934222</v>
      </c>
      <c r="I5503" s="13">
        <f>$D$2*tarifas!$D$12/24</f>
        <v>1.4541666666666666</v>
      </c>
      <c r="J5503" s="13" t="e">
        <f>VLOOKUP(E5503&amp;" "&amp;F5503,tarifas!$A$13:$D$20,4,FALSE)*H5503</f>
        <v>#N/A</v>
      </c>
      <c r="K5503" s="13">
        <f>IF(F5503="COD1",tarifas!$D$11*(SUMIFS($H$11:$H$8770,$F$11:$F$8770,"=COD1",$B$11:$B$8770,"="&amp;B5503)/COUNTIFS($F$11:$F$8770,"=COD1",$B$11:$B$8770,"="&amp;B5503))/COUNTIFS($A$11:$A$8770,"="&amp;A5503,$F$11:$F$8770,"=COD1"),0)</f>
        <v>0</v>
      </c>
      <c r="L5503" s="13" t="e">
        <f>(VLOOKUP(F5503,tarifas!$C$7:$D$10,2,FALSE)+tarifas!$D$21)*datos!H5503</f>
        <v>#N/A</v>
      </c>
      <c r="M5503">
        <v>0</v>
      </c>
      <c r="N5503" s="13" t="e">
        <f t="shared" si="773"/>
        <v>#N/A</v>
      </c>
      <c r="O5503">
        <f t="shared" si="774"/>
        <v>0</v>
      </c>
      <c r="P5503" s="12">
        <f t="shared" si="775"/>
        <v>132.43785255934222</v>
      </c>
      <c r="Q5503">
        <f t="shared" si="776"/>
        <v>0</v>
      </c>
      <c r="R5503">
        <f>$D$2*tarifas!$D$12/24</f>
        <v>1.4541666666666666</v>
      </c>
      <c r="S5503" t="e">
        <f>VLOOKUP(E5503&amp;" "&amp;F5503,tarifas!$A$13:$D$20,4,FALSE)*P5503</f>
        <v>#N/A</v>
      </c>
      <c r="T5503">
        <f>IF(F5503="COD1",tarifas!$D$11*(SUMIFS($P$11:$P$8770,$F$11:$F$8770,"=COD1",$B$11:$B$8770,"="&amp;B5503)/COUNTIFS($F$11:$F$8770,"=COD1",$B$11:$B$8770,"="&amp;B5503))/COUNTIFS($A$11:$A$8770,"="&amp;A5503,$F$11:$F$8770,"=COD1"),0)</f>
        <v>0</v>
      </c>
      <c r="U5503" t="e">
        <f>(VLOOKUP(F5503,tarifas!$C$7:$D$10,2,FALSE)+tarifas!$D$21)*datos!P5503</f>
        <v>#N/A</v>
      </c>
      <c r="V5503" t="e">
        <f t="shared" si="777"/>
        <v>#N/A</v>
      </c>
      <c r="W5503">
        <f t="shared" si="778"/>
        <v>0</v>
      </c>
    </row>
    <row r="5504" spans="1:23" x14ac:dyDescent="0.25">
      <c r="A5504">
        <f t="shared" si="771"/>
        <v>226</v>
      </c>
      <c r="B5504">
        <f t="shared" si="772"/>
        <v>8</v>
      </c>
      <c r="C5504" s="1">
        <f t="shared" si="779"/>
        <v>41868.874999986678</v>
      </c>
      <c r="D5504" s="7">
        <v>0</v>
      </c>
      <c r="E5504" s="7"/>
      <c r="G5504">
        <v>57.78</v>
      </c>
      <c r="H5504" s="12">
        <v>133.29269439529989</v>
      </c>
      <c r="I5504" s="13">
        <f>$D$2*tarifas!$D$12/24</f>
        <v>1.4541666666666666</v>
      </c>
      <c r="J5504" s="13" t="e">
        <f>VLOOKUP(E5504&amp;" "&amp;F5504,tarifas!$A$13:$D$20,4,FALSE)*H5504</f>
        <v>#N/A</v>
      </c>
      <c r="K5504" s="13">
        <f>IF(F5504="COD1",tarifas!$D$11*(SUMIFS($H$11:$H$8770,$F$11:$F$8770,"=COD1",$B$11:$B$8770,"="&amp;B5504)/COUNTIFS($F$11:$F$8770,"=COD1",$B$11:$B$8770,"="&amp;B5504))/COUNTIFS($A$11:$A$8770,"="&amp;A5504,$F$11:$F$8770,"=COD1"),0)</f>
        <v>0</v>
      </c>
      <c r="L5504" s="13" t="e">
        <f>(VLOOKUP(F5504,tarifas!$C$7:$D$10,2,FALSE)+tarifas!$D$21)*datos!H5504</f>
        <v>#N/A</v>
      </c>
      <c r="M5504">
        <v>0</v>
      </c>
      <c r="N5504" s="13" t="e">
        <f t="shared" si="773"/>
        <v>#N/A</v>
      </c>
      <c r="O5504">
        <f t="shared" si="774"/>
        <v>0</v>
      </c>
      <c r="P5504" s="12">
        <f t="shared" si="775"/>
        <v>133.29269439529989</v>
      </c>
      <c r="Q5504">
        <f t="shared" si="776"/>
        <v>0</v>
      </c>
      <c r="R5504">
        <f>$D$2*tarifas!$D$12/24</f>
        <v>1.4541666666666666</v>
      </c>
      <c r="S5504" t="e">
        <f>VLOOKUP(E5504&amp;" "&amp;F5504,tarifas!$A$13:$D$20,4,FALSE)*P5504</f>
        <v>#N/A</v>
      </c>
      <c r="T5504">
        <f>IF(F5504="COD1",tarifas!$D$11*(SUMIFS($P$11:$P$8770,$F$11:$F$8770,"=COD1",$B$11:$B$8770,"="&amp;B5504)/COUNTIFS($F$11:$F$8770,"=COD1",$B$11:$B$8770,"="&amp;B5504))/COUNTIFS($A$11:$A$8770,"="&amp;A5504,$F$11:$F$8770,"=COD1"),0)</f>
        <v>0</v>
      </c>
      <c r="U5504" t="e">
        <f>(VLOOKUP(F5504,tarifas!$C$7:$D$10,2,FALSE)+tarifas!$D$21)*datos!P5504</f>
        <v>#N/A</v>
      </c>
      <c r="V5504" t="e">
        <f t="shared" si="777"/>
        <v>#N/A</v>
      </c>
      <c r="W5504">
        <f t="shared" si="778"/>
        <v>0</v>
      </c>
    </row>
    <row r="5505" spans="1:23" x14ac:dyDescent="0.25">
      <c r="A5505">
        <f t="shared" si="771"/>
        <v>226</v>
      </c>
      <c r="B5505">
        <f t="shared" si="772"/>
        <v>8</v>
      </c>
      <c r="C5505" s="1">
        <f t="shared" si="779"/>
        <v>41868.916666653342</v>
      </c>
      <c r="D5505" s="7">
        <v>0</v>
      </c>
      <c r="E5505" s="7"/>
      <c r="G5505">
        <v>55.12</v>
      </c>
      <c r="H5505" s="12">
        <v>132.97404877214612</v>
      </c>
      <c r="I5505" s="13">
        <f>$D$2*tarifas!$D$12/24</f>
        <v>1.4541666666666666</v>
      </c>
      <c r="J5505" s="13" t="e">
        <f>VLOOKUP(E5505&amp;" "&amp;F5505,tarifas!$A$13:$D$20,4,FALSE)*H5505</f>
        <v>#N/A</v>
      </c>
      <c r="K5505" s="13">
        <f>IF(F5505="COD1",tarifas!$D$11*(SUMIFS($H$11:$H$8770,$F$11:$F$8770,"=COD1",$B$11:$B$8770,"="&amp;B5505)/COUNTIFS($F$11:$F$8770,"=COD1",$B$11:$B$8770,"="&amp;B5505))/COUNTIFS($A$11:$A$8770,"="&amp;A5505,$F$11:$F$8770,"=COD1"),0)</f>
        <v>0</v>
      </c>
      <c r="L5505" s="13" t="e">
        <f>(VLOOKUP(F5505,tarifas!$C$7:$D$10,2,FALSE)+tarifas!$D$21)*datos!H5505</f>
        <v>#N/A</v>
      </c>
      <c r="M5505">
        <v>0</v>
      </c>
      <c r="N5505" s="13" t="e">
        <f t="shared" si="773"/>
        <v>#N/A</v>
      </c>
      <c r="O5505">
        <f t="shared" si="774"/>
        <v>0</v>
      </c>
      <c r="P5505" s="12">
        <f t="shared" si="775"/>
        <v>132.97404877214612</v>
      </c>
      <c r="Q5505">
        <f t="shared" si="776"/>
        <v>0</v>
      </c>
      <c r="R5505">
        <f>$D$2*tarifas!$D$12/24</f>
        <v>1.4541666666666666</v>
      </c>
      <c r="S5505" t="e">
        <f>VLOOKUP(E5505&amp;" "&amp;F5505,tarifas!$A$13:$D$20,4,FALSE)*P5505</f>
        <v>#N/A</v>
      </c>
      <c r="T5505">
        <f>IF(F5505="COD1",tarifas!$D$11*(SUMIFS($P$11:$P$8770,$F$11:$F$8770,"=COD1",$B$11:$B$8770,"="&amp;B5505)/COUNTIFS($F$11:$F$8770,"=COD1",$B$11:$B$8770,"="&amp;B5505))/COUNTIFS($A$11:$A$8770,"="&amp;A5505,$F$11:$F$8770,"=COD1"),0)</f>
        <v>0</v>
      </c>
      <c r="U5505" t="e">
        <f>(VLOOKUP(F5505,tarifas!$C$7:$D$10,2,FALSE)+tarifas!$D$21)*datos!P5505</f>
        <v>#N/A</v>
      </c>
      <c r="V5505" t="e">
        <f t="shared" si="777"/>
        <v>#N/A</v>
      </c>
      <c r="W5505">
        <f t="shared" si="778"/>
        <v>0</v>
      </c>
    </row>
    <row r="5506" spans="1:23" x14ac:dyDescent="0.25">
      <c r="A5506">
        <f t="shared" si="771"/>
        <v>226</v>
      </c>
      <c r="B5506">
        <f t="shared" si="772"/>
        <v>8</v>
      </c>
      <c r="C5506" s="1">
        <f t="shared" si="779"/>
        <v>41868.958333320006</v>
      </c>
      <c r="D5506" s="7">
        <v>0</v>
      </c>
      <c r="E5506" s="7"/>
      <c r="G5506">
        <v>46.78</v>
      </c>
      <c r="H5506" s="12">
        <v>131.96131208721494</v>
      </c>
      <c r="I5506" s="13">
        <f>$D$2*tarifas!$D$12/24</f>
        <v>1.4541666666666666</v>
      </c>
      <c r="J5506" s="13" t="e">
        <f>VLOOKUP(E5506&amp;" "&amp;F5506,tarifas!$A$13:$D$20,4,FALSE)*H5506</f>
        <v>#N/A</v>
      </c>
      <c r="K5506" s="13">
        <f>IF(F5506="COD1",tarifas!$D$11*(SUMIFS($H$11:$H$8770,$F$11:$F$8770,"=COD1",$B$11:$B$8770,"="&amp;B5506)/COUNTIFS($F$11:$F$8770,"=COD1",$B$11:$B$8770,"="&amp;B5506))/COUNTIFS($A$11:$A$8770,"="&amp;A5506,$F$11:$F$8770,"=COD1"),0)</f>
        <v>0</v>
      </c>
      <c r="L5506" s="13" t="e">
        <f>(VLOOKUP(F5506,tarifas!$C$7:$D$10,2,FALSE)+tarifas!$D$21)*datos!H5506</f>
        <v>#N/A</v>
      </c>
      <c r="M5506">
        <v>0</v>
      </c>
      <c r="N5506" s="13" t="e">
        <f t="shared" si="773"/>
        <v>#N/A</v>
      </c>
      <c r="O5506">
        <f t="shared" si="774"/>
        <v>0</v>
      </c>
      <c r="P5506" s="12">
        <f t="shared" si="775"/>
        <v>131.96131208721494</v>
      </c>
      <c r="Q5506">
        <f t="shared" si="776"/>
        <v>0</v>
      </c>
      <c r="R5506">
        <f>$D$2*tarifas!$D$12/24</f>
        <v>1.4541666666666666</v>
      </c>
      <c r="S5506" t="e">
        <f>VLOOKUP(E5506&amp;" "&amp;F5506,tarifas!$A$13:$D$20,4,FALSE)*P5506</f>
        <v>#N/A</v>
      </c>
      <c r="T5506">
        <f>IF(F5506="COD1",tarifas!$D$11*(SUMIFS($P$11:$P$8770,$F$11:$F$8770,"=COD1",$B$11:$B$8770,"="&amp;B5506)/COUNTIFS($F$11:$F$8770,"=COD1",$B$11:$B$8770,"="&amp;B5506))/COUNTIFS($A$11:$A$8770,"="&amp;A5506,$F$11:$F$8770,"=COD1"),0)</f>
        <v>0</v>
      </c>
      <c r="U5506" t="e">
        <f>(VLOOKUP(F5506,tarifas!$C$7:$D$10,2,FALSE)+tarifas!$D$21)*datos!P5506</f>
        <v>#N/A</v>
      </c>
      <c r="V5506" t="e">
        <f t="shared" si="777"/>
        <v>#N/A</v>
      </c>
      <c r="W5506">
        <f t="shared" si="778"/>
        <v>0</v>
      </c>
    </row>
    <row r="5507" spans="1:23" x14ac:dyDescent="0.25">
      <c r="A5507">
        <f t="shared" si="771"/>
        <v>227</v>
      </c>
      <c r="B5507">
        <f t="shared" si="772"/>
        <v>8</v>
      </c>
      <c r="C5507" s="1">
        <f t="shared" si="779"/>
        <v>41868.99999998667</v>
      </c>
      <c r="D5507" s="7">
        <v>0</v>
      </c>
      <c r="E5507" s="7"/>
      <c r="G5507">
        <v>44.83</v>
      </c>
      <c r="H5507" s="12">
        <v>131.09080963750054</v>
      </c>
      <c r="I5507" s="13">
        <f>$D$2*tarifas!$D$12/24</f>
        <v>1.4541666666666666</v>
      </c>
      <c r="J5507" s="13" t="e">
        <f>VLOOKUP(E5507&amp;" "&amp;F5507,tarifas!$A$13:$D$20,4,FALSE)*H5507</f>
        <v>#N/A</v>
      </c>
      <c r="K5507" s="13">
        <f>IF(F5507="COD1",tarifas!$D$11*(SUMIFS($H$11:$H$8770,$F$11:$F$8770,"=COD1",$B$11:$B$8770,"="&amp;B5507)/COUNTIFS($F$11:$F$8770,"=COD1",$B$11:$B$8770,"="&amp;B5507))/COUNTIFS($A$11:$A$8770,"="&amp;A5507,$F$11:$F$8770,"=COD1"),0)</f>
        <v>0</v>
      </c>
      <c r="L5507" s="13" t="e">
        <f>(VLOOKUP(F5507,tarifas!$C$7:$D$10,2,FALSE)+tarifas!$D$21)*datos!H5507</f>
        <v>#N/A</v>
      </c>
      <c r="M5507">
        <v>0</v>
      </c>
      <c r="N5507" s="13" t="e">
        <f t="shared" si="773"/>
        <v>#N/A</v>
      </c>
      <c r="O5507">
        <f t="shared" si="774"/>
        <v>0</v>
      </c>
      <c r="P5507" s="12">
        <f t="shared" si="775"/>
        <v>131.09080963750054</v>
      </c>
      <c r="Q5507">
        <f t="shared" si="776"/>
        <v>0</v>
      </c>
      <c r="R5507">
        <f>$D$2*tarifas!$D$12/24</f>
        <v>1.4541666666666666</v>
      </c>
      <c r="S5507" t="e">
        <f>VLOOKUP(E5507&amp;" "&amp;F5507,tarifas!$A$13:$D$20,4,FALSE)*P5507</f>
        <v>#N/A</v>
      </c>
      <c r="T5507">
        <f>IF(F5507="COD1",tarifas!$D$11*(SUMIFS($P$11:$P$8770,$F$11:$F$8770,"=COD1",$B$11:$B$8770,"="&amp;B5507)/COUNTIFS($F$11:$F$8770,"=COD1",$B$11:$B$8770,"="&amp;B5507))/COUNTIFS($A$11:$A$8770,"="&amp;A5507,$F$11:$F$8770,"=COD1"),0)</f>
        <v>0</v>
      </c>
      <c r="U5507" t="e">
        <f>(VLOOKUP(F5507,tarifas!$C$7:$D$10,2,FALSE)+tarifas!$D$21)*datos!P5507</f>
        <v>#N/A</v>
      </c>
      <c r="V5507" t="e">
        <f t="shared" si="777"/>
        <v>#N/A</v>
      </c>
      <c r="W5507">
        <f t="shared" si="778"/>
        <v>0</v>
      </c>
    </row>
    <row r="5508" spans="1:23" x14ac:dyDescent="0.25">
      <c r="A5508">
        <f t="shared" si="771"/>
        <v>227</v>
      </c>
      <c r="B5508">
        <f t="shared" si="772"/>
        <v>8</v>
      </c>
      <c r="C5508" s="1">
        <f t="shared" si="779"/>
        <v>41869.041666653335</v>
      </c>
      <c r="D5508" s="7">
        <v>0</v>
      </c>
      <c r="E5508" s="7"/>
      <c r="G5508">
        <v>44.34</v>
      </c>
      <c r="H5508" s="12">
        <v>128.86405940416086</v>
      </c>
      <c r="I5508" s="13">
        <f>$D$2*tarifas!$D$12/24</f>
        <v>1.4541666666666666</v>
      </c>
      <c r="J5508" s="13" t="e">
        <f>VLOOKUP(E5508&amp;" "&amp;F5508,tarifas!$A$13:$D$20,4,FALSE)*H5508</f>
        <v>#N/A</v>
      </c>
      <c r="K5508" s="13">
        <f>IF(F5508="COD1",tarifas!$D$11*(SUMIFS($H$11:$H$8770,$F$11:$F$8770,"=COD1",$B$11:$B$8770,"="&amp;B5508)/COUNTIFS($F$11:$F$8770,"=COD1",$B$11:$B$8770,"="&amp;B5508))/COUNTIFS($A$11:$A$8770,"="&amp;A5508,$F$11:$F$8770,"=COD1"),0)</f>
        <v>0</v>
      </c>
      <c r="L5508" s="13" t="e">
        <f>(VLOOKUP(F5508,tarifas!$C$7:$D$10,2,FALSE)+tarifas!$D$21)*datos!H5508</f>
        <v>#N/A</v>
      </c>
      <c r="M5508">
        <v>0</v>
      </c>
      <c r="N5508" s="13" t="e">
        <f t="shared" si="773"/>
        <v>#N/A</v>
      </c>
      <c r="O5508">
        <f t="shared" si="774"/>
        <v>0</v>
      </c>
      <c r="P5508" s="12">
        <f t="shared" si="775"/>
        <v>128.86405940416086</v>
      </c>
      <c r="Q5508">
        <f t="shared" si="776"/>
        <v>0</v>
      </c>
      <c r="R5508">
        <f>$D$2*tarifas!$D$12/24</f>
        <v>1.4541666666666666</v>
      </c>
      <c r="S5508" t="e">
        <f>VLOOKUP(E5508&amp;" "&amp;F5508,tarifas!$A$13:$D$20,4,FALSE)*P5508</f>
        <v>#N/A</v>
      </c>
      <c r="T5508">
        <f>IF(F5508="COD1",tarifas!$D$11*(SUMIFS($P$11:$P$8770,$F$11:$F$8770,"=COD1",$B$11:$B$8770,"="&amp;B5508)/COUNTIFS($F$11:$F$8770,"=COD1",$B$11:$B$8770,"="&amp;B5508))/COUNTIFS($A$11:$A$8770,"="&amp;A5508,$F$11:$F$8770,"=COD1"),0)</f>
        <v>0</v>
      </c>
      <c r="U5508" t="e">
        <f>(VLOOKUP(F5508,tarifas!$C$7:$D$10,2,FALSE)+tarifas!$D$21)*datos!P5508</f>
        <v>#N/A</v>
      </c>
      <c r="V5508" t="e">
        <f t="shared" si="777"/>
        <v>#N/A</v>
      </c>
      <c r="W5508">
        <f t="shared" si="778"/>
        <v>0</v>
      </c>
    </row>
    <row r="5509" spans="1:23" x14ac:dyDescent="0.25">
      <c r="A5509">
        <f t="shared" si="771"/>
        <v>227</v>
      </c>
      <c r="B5509">
        <f t="shared" si="772"/>
        <v>8</v>
      </c>
      <c r="C5509" s="1">
        <f t="shared" si="779"/>
        <v>41869.083333319999</v>
      </c>
      <c r="D5509" s="7">
        <v>0</v>
      </c>
      <c r="E5509" s="7"/>
      <c r="G5509">
        <v>44.34</v>
      </c>
      <c r="H5509" s="12">
        <v>127.01032070864187</v>
      </c>
      <c r="I5509" s="13">
        <f>$D$2*tarifas!$D$12/24</f>
        <v>1.4541666666666666</v>
      </c>
      <c r="J5509" s="13" t="e">
        <f>VLOOKUP(E5509&amp;" "&amp;F5509,tarifas!$A$13:$D$20,4,FALSE)*H5509</f>
        <v>#N/A</v>
      </c>
      <c r="K5509" s="13">
        <f>IF(F5509="COD1",tarifas!$D$11*(SUMIFS($H$11:$H$8770,$F$11:$F$8770,"=COD1",$B$11:$B$8770,"="&amp;B5509)/COUNTIFS($F$11:$F$8770,"=COD1",$B$11:$B$8770,"="&amp;B5509))/COUNTIFS($A$11:$A$8770,"="&amp;A5509,$F$11:$F$8770,"=COD1"),0)</f>
        <v>0</v>
      </c>
      <c r="L5509" s="13" t="e">
        <f>(VLOOKUP(F5509,tarifas!$C$7:$D$10,2,FALSE)+tarifas!$D$21)*datos!H5509</f>
        <v>#N/A</v>
      </c>
      <c r="M5509">
        <v>0</v>
      </c>
      <c r="N5509" s="13" t="e">
        <f t="shared" si="773"/>
        <v>#N/A</v>
      </c>
      <c r="O5509">
        <f t="shared" si="774"/>
        <v>0</v>
      </c>
      <c r="P5509" s="12">
        <f t="shared" si="775"/>
        <v>127.01032070864187</v>
      </c>
      <c r="Q5509">
        <f t="shared" si="776"/>
        <v>0</v>
      </c>
      <c r="R5509">
        <f>$D$2*tarifas!$D$12/24</f>
        <v>1.4541666666666666</v>
      </c>
      <c r="S5509" t="e">
        <f>VLOOKUP(E5509&amp;" "&amp;F5509,tarifas!$A$13:$D$20,4,FALSE)*P5509</f>
        <v>#N/A</v>
      </c>
      <c r="T5509">
        <f>IF(F5509="COD1",tarifas!$D$11*(SUMIFS($P$11:$P$8770,$F$11:$F$8770,"=COD1",$B$11:$B$8770,"="&amp;B5509)/COUNTIFS($F$11:$F$8770,"=COD1",$B$11:$B$8770,"="&amp;B5509))/COUNTIFS($A$11:$A$8770,"="&amp;A5509,$F$11:$F$8770,"=COD1"),0)</f>
        <v>0</v>
      </c>
      <c r="U5509" t="e">
        <f>(VLOOKUP(F5509,tarifas!$C$7:$D$10,2,FALSE)+tarifas!$D$21)*datos!P5509</f>
        <v>#N/A</v>
      </c>
      <c r="V5509" t="e">
        <f t="shared" si="777"/>
        <v>#N/A</v>
      </c>
      <c r="W5509">
        <f t="shared" si="778"/>
        <v>0</v>
      </c>
    </row>
    <row r="5510" spans="1:23" x14ac:dyDescent="0.25">
      <c r="A5510">
        <f t="shared" si="771"/>
        <v>227</v>
      </c>
      <c r="B5510">
        <f t="shared" si="772"/>
        <v>8</v>
      </c>
      <c r="C5510" s="1">
        <f t="shared" si="779"/>
        <v>41869.124999986663</v>
      </c>
      <c r="D5510" s="7">
        <v>0</v>
      </c>
      <c r="E5510" s="7"/>
      <c r="G5510">
        <v>43.4</v>
      </c>
      <c r="H5510" s="12">
        <v>126.3870010921228</v>
      </c>
      <c r="I5510" s="13">
        <f>$D$2*tarifas!$D$12/24</f>
        <v>1.4541666666666666</v>
      </c>
      <c r="J5510" s="13" t="e">
        <f>VLOOKUP(E5510&amp;" "&amp;F5510,tarifas!$A$13:$D$20,4,FALSE)*H5510</f>
        <v>#N/A</v>
      </c>
      <c r="K5510" s="13">
        <f>IF(F5510="COD1",tarifas!$D$11*(SUMIFS($H$11:$H$8770,$F$11:$F$8770,"=COD1",$B$11:$B$8770,"="&amp;B5510)/COUNTIFS($F$11:$F$8770,"=COD1",$B$11:$B$8770,"="&amp;B5510))/COUNTIFS($A$11:$A$8770,"="&amp;A5510,$F$11:$F$8770,"=COD1"),0)</f>
        <v>0</v>
      </c>
      <c r="L5510" s="13" t="e">
        <f>(VLOOKUP(F5510,tarifas!$C$7:$D$10,2,FALSE)+tarifas!$D$21)*datos!H5510</f>
        <v>#N/A</v>
      </c>
      <c r="M5510">
        <v>0</v>
      </c>
      <c r="N5510" s="13" t="e">
        <f t="shared" si="773"/>
        <v>#N/A</v>
      </c>
      <c r="O5510">
        <f t="shared" si="774"/>
        <v>0</v>
      </c>
      <c r="P5510" s="12">
        <f t="shared" si="775"/>
        <v>126.3870010921228</v>
      </c>
      <c r="Q5510">
        <f t="shared" si="776"/>
        <v>0</v>
      </c>
      <c r="R5510">
        <f>$D$2*tarifas!$D$12/24</f>
        <v>1.4541666666666666</v>
      </c>
      <c r="S5510" t="e">
        <f>VLOOKUP(E5510&amp;" "&amp;F5510,tarifas!$A$13:$D$20,4,FALSE)*P5510</f>
        <v>#N/A</v>
      </c>
      <c r="T5510">
        <f>IF(F5510="COD1",tarifas!$D$11*(SUMIFS($P$11:$P$8770,$F$11:$F$8770,"=COD1",$B$11:$B$8770,"="&amp;B5510)/COUNTIFS($F$11:$F$8770,"=COD1",$B$11:$B$8770,"="&amp;B5510))/COUNTIFS($A$11:$A$8770,"="&amp;A5510,$F$11:$F$8770,"=COD1"),0)</f>
        <v>0</v>
      </c>
      <c r="U5510" t="e">
        <f>(VLOOKUP(F5510,tarifas!$C$7:$D$10,2,FALSE)+tarifas!$D$21)*datos!P5510</f>
        <v>#N/A</v>
      </c>
      <c r="V5510" t="e">
        <f t="shared" si="777"/>
        <v>#N/A</v>
      </c>
      <c r="W5510">
        <f t="shared" si="778"/>
        <v>0</v>
      </c>
    </row>
    <row r="5511" spans="1:23" x14ac:dyDescent="0.25">
      <c r="A5511">
        <f t="shared" si="771"/>
        <v>227</v>
      </c>
      <c r="B5511">
        <f t="shared" si="772"/>
        <v>8</v>
      </c>
      <c r="C5511" s="1">
        <f t="shared" si="779"/>
        <v>41869.166666653327</v>
      </c>
      <c r="D5511" s="7">
        <v>0</v>
      </c>
      <c r="E5511" s="7"/>
      <c r="G5511">
        <v>44.34</v>
      </c>
      <c r="H5511" s="12">
        <v>128.06980673118528</v>
      </c>
      <c r="I5511" s="13">
        <f>$D$2*tarifas!$D$12/24</f>
        <v>1.4541666666666666</v>
      </c>
      <c r="J5511" s="13" t="e">
        <f>VLOOKUP(E5511&amp;" "&amp;F5511,tarifas!$A$13:$D$20,4,FALSE)*H5511</f>
        <v>#N/A</v>
      </c>
      <c r="K5511" s="13">
        <f>IF(F5511="COD1",tarifas!$D$11*(SUMIFS($H$11:$H$8770,$F$11:$F$8770,"=COD1",$B$11:$B$8770,"="&amp;B5511)/COUNTIFS($F$11:$F$8770,"=COD1",$B$11:$B$8770,"="&amp;B5511))/COUNTIFS($A$11:$A$8770,"="&amp;A5511,$F$11:$F$8770,"=COD1"),0)</f>
        <v>0</v>
      </c>
      <c r="L5511" s="13" t="e">
        <f>(VLOOKUP(F5511,tarifas!$C$7:$D$10,2,FALSE)+tarifas!$D$21)*datos!H5511</f>
        <v>#N/A</v>
      </c>
      <c r="M5511">
        <v>0</v>
      </c>
      <c r="N5511" s="13" t="e">
        <f t="shared" si="773"/>
        <v>#N/A</v>
      </c>
      <c r="O5511">
        <f t="shared" si="774"/>
        <v>0</v>
      </c>
      <c r="P5511" s="12">
        <f t="shared" si="775"/>
        <v>128.06980673118528</v>
      </c>
      <c r="Q5511">
        <f t="shared" si="776"/>
        <v>0</v>
      </c>
      <c r="R5511">
        <f>$D$2*tarifas!$D$12/24</f>
        <v>1.4541666666666666</v>
      </c>
      <c r="S5511" t="e">
        <f>VLOOKUP(E5511&amp;" "&amp;F5511,tarifas!$A$13:$D$20,4,FALSE)*P5511</f>
        <v>#N/A</v>
      </c>
      <c r="T5511">
        <f>IF(F5511="COD1",tarifas!$D$11*(SUMIFS($P$11:$P$8770,$F$11:$F$8770,"=COD1",$B$11:$B$8770,"="&amp;B5511)/COUNTIFS($F$11:$F$8770,"=COD1",$B$11:$B$8770,"="&amp;B5511))/COUNTIFS($A$11:$A$8770,"="&amp;A5511,$F$11:$F$8770,"=COD1"),0)</f>
        <v>0</v>
      </c>
      <c r="U5511" t="e">
        <f>(VLOOKUP(F5511,tarifas!$C$7:$D$10,2,FALSE)+tarifas!$D$21)*datos!P5511</f>
        <v>#N/A</v>
      </c>
      <c r="V5511" t="e">
        <f t="shared" si="777"/>
        <v>#N/A</v>
      </c>
      <c r="W5511">
        <f t="shared" si="778"/>
        <v>0</v>
      </c>
    </row>
    <row r="5512" spans="1:23" x14ac:dyDescent="0.25">
      <c r="A5512">
        <f t="shared" si="771"/>
        <v>227</v>
      </c>
      <c r="B5512">
        <f t="shared" si="772"/>
        <v>8</v>
      </c>
      <c r="C5512" s="1">
        <f t="shared" si="779"/>
        <v>41869.208333319992</v>
      </c>
      <c r="D5512" s="7">
        <v>0</v>
      </c>
      <c r="E5512" s="7"/>
      <c r="G5512">
        <v>45.4</v>
      </c>
      <c r="H5512" s="12">
        <v>124.26249670746986</v>
      </c>
      <c r="I5512" s="13">
        <f>$D$2*tarifas!$D$12/24</f>
        <v>1.4541666666666666</v>
      </c>
      <c r="J5512" s="13" t="e">
        <f>VLOOKUP(E5512&amp;" "&amp;F5512,tarifas!$A$13:$D$20,4,FALSE)*H5512</f>
        <v>#N/A</v>
      </c>
      <c r="K5512" s="13">
        <f>IF(F5512="COD1",tarifas!$D$11*(SUMIFS($H$11:$H$8770,$F$11:$F$8770,"=COD1",$B$11:$B$8770,"="&amp;B5512)/COUNTIFS($F$11:$F$8770,"=COD1",$B$11:$B$8770,"="&amp;B5512))/COUNTIFS($A$11:$A$8770,"="&amp;A5512,$F$11:$F$8770,"=COD1"),0)</f>
        <v>0</v>
      </c>
      <c r="L5512" s="13" t="e">
        <f>(VLOOKUP(F5512,tarifas!$C$7:$D$10,2,FALSE)+tarifas!$D$21)*datos!H5512</f>
        <v>#N/A</v>
      </c>
      <c r="M5512">
        <v>0</v>
      </c>
      <c r="N5512" s="13" t="e">
        <f t="shared" si="773"/>
        <v>#N/A</v>
      </c>
      <c r="O5512">
        <f t="shared" si="774"/>
        <v>0</v>
      </c>
      <c r="P5512" s="12">
        <f t="shared" si="775"/>
        <v>124.26249670746986</v>
      </c>
      <c r="Q5512">
        <f t="shared" si="776"/>
        <v>0</v>
      </c>
      <c r="R5512">
        <f>$D$2*tarifas!$D$12/24</f>
        <v>1.4541666666666666</v>
      </c>
      <c r="S5512" t="e">
        <f>VLOOKUP(E5512&amp;" "&amp;F5512,tarifas!$A$13:$D$20,4,FALSE)*P5512</f>
        <v>#N/A</v>
      </c>
      <c r="T5512">
        <f>IF(F5512="COD1",tarifas!$D$11*(SUMIFS($P$11:$P$8770,$F$11:$F$8770,"=COD1",$B$11:$B$8770,"="&amp;B5512)/COUNTIFS($F$11:$F$8770,"=COD1",$B$11:$B$8770,"="&amp;B5512))/COUNTIFS($A$11:$A$8770,"="&amp;A5512,$F$11:$F$8770,"=COD1"),0)</f>
        <v>0</v>
      </c>
      <c r="U5512" t="e">
        <f>(VLOOKUP(F5512,tarifas!$C$7:$D$10,2,FALSE)+tarifas!$D$21)*datos!P5512</f>
        <v>#N/A</v>
      </c>
      <c r="V5512" t="e">
        <f t="shared" si="777"/>
        <v>#N/A</v>
      </c>
      <c r="W5512">
        <f t="shared" si="778"/>
        <v>0</v>
      </c>
    </row>
    <row r="5513" spans="1:23" x14ac:dyDescent="0.25">
      <c r="A5513">
        <f t="shared" si="771"/>
        <v>227</v>
      </c>
      <c r="B5513">
        <f t="shared" si="772"/>
        <v>8</v>
      </c>
      <c r="C5513" s="1">
        <f t="shared" si="779"/>
        <v>41869.249999986656</v>
      </c>
      <c r="D5513" s="7">
        <v>2.3181818181818179</v>
      </c>
      <c r="E5513" s="7"/>
      <c r="G5513">
        <v>50</v>
      </c>
      <c r="H5513" s="12">
        <v>118.40269285253417</v>
      </c>
      <c r="I5513" s="13">
        <f>$D$2*tarifas!$D$12/24</f>
        <v>1.4541666666666666</v>
      </c>
      <c r="J5513" s="13" t="e">
        <f>VLOOKUP(E5513&amp;" "&amp;F5513,tarifas!$A$13:$D$20,4,FALSE)*H5513</f>
        <v>#N/A</v>
      </c>
      <c r="K5513" s="13">
        <f>IF(F5513="COD1",tarifas!$D$11*(SUMIFS($H$11:$H$8770,$F$11:$F$8770,"=COD1",$B$11:$B$8770,"="&amp;B5513)/COUNTIFS($F$11:$F$8770,"=COD1",$B$11:$B$8770,"="&amp;B5513))/COUNTIFS($A$11:$A$8770,"="&amp;A5513,$F$11:$F$8770,"=COD1"),0)</f>
        <v>0</v>
      </c>
      <c r="L5513" s="13" t="e">
        <f>(VLOOKUP(F5513,tarifas!$C$7:$D$10,2,FALSE)+tarifas!$D$21)*datos!H5513</f>
        <v>#N/A</v>
      </c>
      <c r="M5513">
        <v>30.882249999999999</v>
      </c>
      <c r="N5513" s="13" t="e">
        <f t="shared" si="773"/>
        <v>#N/A</v>
      </c>
      <c r="O5513">
        <f t="shared" si="774"/>
        <v>30.882249999999999</v>
      </c>
      <c r="P5513" s="12">
        <f t="shared" si="775"/>
        <v>87.520442852534174</v>
      </c>
      <c r="Q5513">
        <f t="shared" si="776"/>
        <v>0</v>
      </c>
      <c r="R5513">
        <f>$D$2*tarifas!$D$12/24</f>
        <v>1.4541666666666666</v>
      </c>
      <c r="S5513" t="e">
        <f>VLOOKUP(E5513&amp;" "&amp;F5513,tarifas!$A$13:$D$20,4,FALSE)*P5513</f>
        <v>#N/A</v>
      </c>
      <c r="T5513">
        <f>IF(F5513="COD1",tarifas!$D$11*(SUMIFS($P$11:$P$8770,$F$11:$F$8770,"=COD1",$B$11:$B$8770,"="&amp;B5513)/COUNTIFS($F$11:$F$8770,"=COD1",$B$11:$B$8770,"="&amp;B5513))/COUNTIFS($A$11:$A$8770,"="&amp;A5513,$F$11:$F$8770,"=COD1"),0)</f>
        <v>0</v>
      </c>
      <c r="U5513" t="e">
        <f>(VLOOKUP(F5513,tarifas!$C$7:$D$10,2,FALSE)+tarifas!$D$21)*datos!P5513</f>
        <v>#N/A</v>
      </c>
      <c r="V5513" t="e">
        <f t="shared" si="777"/>
        <v>#N/A</v>
      </c>
      <c r="W5513">
        <f t="shared" si="778"/>
        <v>0</v>
      </c>
    </row>
    <row r="5514" spans="1:23" x14ac:dyDescent="0.25">
      <c r="A5514">
        <f t="shared" si="771"/>
        <v>227</v>
      </c>
      <c r="B5514">
        <f t="shared" si="772"/>
        <v>8</v>
      </c>
      <c r="C5514" s="1">
        <f t="shared" si="779"/>
        <v>41869.29166665332</v>
      </c>
      <c r="D5514" s="7">
        <v>45.075757575757578</v>
      </c>
      <c r="E5514" s="7"/>
      <c r="G5514">
        <v>55.12</v>
      </c>
      <c r="H5514" s="12">
        <v>163.64410308074838</v>
      </c>
      <c r="I5514" s="13">
        <f>$D$2*tarifas!$D$12/24</f>
        <v>1.4541666666666666</v>
      </c>
      <c r="J5514" s="13" t="e">
        <f>VLOOKUP(E5514&amp;" "&amp;F5514,tarifas!$A$13:$D$20,4,FALSE)*H5514</f>
        <v>#N/A</v>
      </c>
      <c r="K5514" s="13">
        <f>IF(F5514="COD1",tarifas!$D$11*(SUMIFS($H$11:$H$8770,$F$11:$F$8770,"=COD1",$B$11:$B$8770,"="&amp;B5514)/COUNTIFS($F$11:$F$8770,"=COD1",$B$11:$B$8770,"="&amp;B5514))/COUNTIFS($A$11:$A$8770,"="&amp;A5514,$F$11:$F$8770,"=COD1"),0)</f>
        <v>0</v>
      </c>
      <c r="L5514" s="13" t="e">
        <f>(VLOOKUP(F5514,tarifas!$C$7:$D$10,2,FALSE)+tarifas!$D$21)*datos!H5514</f>
        <v>#N/A</v>
      </c>
      <c r="M5514">
        <v>65.986100000000008</v>
      </c>
      <c r="N5514" s="13" t="e">
        <f t="shared" si="773"/>
        <v>#N/A</v>
      </c>
      <c r="O5514">
        <f t="shared" si="774"/>
        <v>65.986100000000008</v>
      </c>
      <c r="P5514" s="12">
        <f t="shared" si="775"/>
        <v>97.658003080748372</v>
      </c>
      <c r="Q5514">
        <f t="shared" si="776"/>
        <v>0</v>
      </c>
      <c r="R5514">
        <f>$D$2*tarifas!$D$12/24</f>
        <v>1.4541666666666666</v>
      </c>
      <c r="S5514" t="e">
        <f>VLOOKUP(E5514&amp;" "&amp;F5514,tarifas!$A$13:$D$20,4,FALSE)*P5514</f>
        <v>#N/A</v>
      </c>
      <c r="T5514">
        <f>IF(F5514="COD1",tarifas!$D$11*(SUMIFS($P$11:$P$8770,$F$11:$F$8770,"=COD1",$B$11:$B$8770,"="&amp;B5514)/COUNTIFS($F$11:$F$8770,"=COD1",$B$11:$B$8770,"="&amp;B5514))/COUNTIFS($A$11:$A$8770,"="&amp;A5514,$F$11:$F$8770,"=COD1"),0)</f>
        <v>0</v>
      </c>
      <c r="U5514" t="e">
        <f>(VLOOKUP(F5514,tarifas!$C$7:$D$10,2,FALSE)+tarifas!$D$21)*datos!P5514</f>
        <v>#N/A</v>
      </c>
      <c r="V5514" t="e">
        <f t="shared" si="777"/>
        <v>#N/A</v>
      </c>
      <c r="W5514">
        <f t="shared" si="778"/>
        <v>0</v>
      </c>
    </row>
    <row r="5515" spans="1:23" x14ac:dyDescent="0.25">
      <c r="A5515">
        <f t="shared" si="771"/>
        <v>227</v>
      </c>
      <c r="B5515">
        <f t="shared" si="772"/>
        <v>8</v>
      </c>
      <c r="C5515" s="1">
        <f t="shared" si="779"/>
        <v>41869.333333319984</v>
      </c>
      <c r="D5515" s="7">
        <v>217.1363636363636</v>
      </c>
      <c r="E5515" s="7"/>
      <c r="G5515">
        <v>56.68</v>
      </c>
      <c r="H5515" s="12">
        <v>255.1664428490306</v>
      </c>
      <c r="I5515" s="13">
        <f>$D$2*tarifas!$D$12/24</f>
        <v>1.4541666666666666</v>
      </c>
      <c r="J5515" s="13" t="e">
        <f>VLOOKUP(E5515&amp;" "&amp;F5515,tarifas!$A$13:$D$20,4,FALSE)*H5515</f>
        <v>#N/A</v>
      </c>
      <c r="K5515" s="13">
        <f>IF(F5515="COD1",tarifas!$D$11*(SUMIFS($H$11:$H$8770,$F$11:$F$8770,"=COD1",$B$11:$B$8770,"="&amp;B5515)/COUNTIFS($F$11:$F$8770,"=COD1",$B$11:$B$8770,"="&amp;B5515))/COUNTIFS($A$11:$A$8770,"="&amp;A5515,$F$11:$F$8770,"=COD1"),0)</f>
        <v>0</v>
      </c>
      <c r="L5515" s="13" t="e">
        <f>(VLOOKUP(F5515,tarifas!$C$7:$D$10,2,FALSE)+tarifas!$D$21)*datos!H5515</f>
        <v>#N/A</v>
      </c>
      <c r="M5515">
        <v>274.23599999999999</v>
      </c>
      <c r="N5515" s="13" t="e">
        <f t="shared" si="773"/>
        <v>#N/A</v>
      </c>
      <c r="O5515">
        <f t="shared" si="774"/>
        <v>255.1664428490306</v>
      </c>
      <c r="P5515" s="12">
        <f t="shared" si="775"/>
        <v>0</v>
      </c>
      <c r="Q5515">
        <f t="shared" si="776"/>
        <v>19.069557150969388</v>
      </c>
      <c r="R5515">
        <f>$D$2*tarifas!$D$12/24</f>
        <v>1.4541666666666666</v>
      </c>
      <c r="S5515" t="e">
        <f>VLOOKUP(E5515&amp;" "&amp;F5515,tarifas!$A$13:$D$20,4,FALSE)*P5515</f>
        <v>#N/A</v>
      </c>
      <c r="T5515">
        <f>IF(F5515="COD1",tarifas!$D$11*(SUMIFS($P$11:$P$8770,$F$11:$F$8770,"=COD1",$B$11:$B$8770,"="&amp;B5515)/COUNTIFS($F$11:$F$8770,"=COD1",$B$11:$B$8770,"="&amp;B5515))/COUNTIFS($A$11:$A$8770,"="&amp;A5515,$F$11:$F$8770,"=COD1"),0)</f>
        <v>0</v>
      </c>
      <c r="U5515" t="e">
        <f>(VLOOKUP(F5515,tarifas!$C$7:$D$10,2,FALSE)+tarifas!$D$21)*datos!P5515</f>
        <v>#N/A</v>
      </c>
      <c r="V5515" t="e">
        <f t="shared" si="777"/>
        <v>#N/A</v>
      </c>
      <c r="W5515">
        <f t="shared" si="778"/>
        <v>0.97277624938525042</v>
      </c>
    </row>
    <row r="5516" spans="1:23" x14ac:dyDescent="0.25">
      <c r="A5516">
        <f t="shared" ref="A5516:A5579" si="780">DAYS360($C$11,C5516)</f>
        <v>227</v>
      </c>
      <c r="B5516">
        <f t="shared" ref="B5516:B5579" si="781">MONTH(C5516)</f>
        <v>8</v>
      </c>
      <c r="C5516" s="1">
        <f t="shared" si="779"/>
        <v>41869.374999986649</v>
      </c>
      <c r="D5516" s="7">
        <v>420.87878787878788</v>
      </c>
      <c r="E5516" s="7"/>
      <c r="G5516">
        <v>56.6</v>
      </c>
      <c r="H5516" s="12">
        <v>369.03144386254831</v>
      </c>
      <c r="I5516" s="13">
        <f>$D$2*tarifas!$D$12/24</f>
        <v>1.4541666666666666</v>
      </c>
      <c r="J5516" s="13" t="e">
        <f>VLOOKUP(E5516&amp;" "&amp;F5516,tarifas!$A$13:$D$20,4,FALSE)*H5516</f>
        <v>#N/A</v>
      </c>
      <c r="K5516" s="13">
        <f>IF(F5516="COD1",tarifas!$D$11*(SUMIFS($H$11:$H$8770,$F$11:$F$8770,"=COD1",$B$11:$B$8770,"="&amp;B5516)/COUNTIFS($F$11:$F$8770,"=COD1",$B$11:$B$8770,"="&amp;B5516))/COUNTIFS($A$11:$A$8770,"="&amp;A5516,$F$11:$F$8770,"=COD1"),0)</f>
        <v>0</v>
      </c>
      <c r="L5516" s="13" t="e">
        <f>(VLOOKUP(F5516,tarifas!$C$7:$D$10,2,FALSE)+tarifas!$D$21)*datos!H5516</f>
        <v>#N/A</v>
      </c>
      <c r="M5516">
        <v>386.33795000000003</v>
      </c>
      <c r="N5516" s="13" t="e">
        <f t="shared" ref="N5516:N5579" si="782">(I5516+J5516+K5516+L5516)*1.23</f>
        <v>#N/A</v>
      </c>
      <c r="O5516">
        <f t="shared" ref="O5516:O5579" si="783">IF(M5516&lt;H5516,M5516,H5516)</f>
        <v>369.03144386254831</v>
      </c>
      <c r="P5516" s="12">
        <f t="shared" ref="P5516:P5579" si="784">H5516-O5516</f>
        <v>0</v>
      </c>
      <c r="Q5516">
        <f t="shared" ref="Q5516:Q5579" si="785">IF(M5516&lt;H5516,0,M5516-H5516)</f>
        <v>17.30650613745172</v>
      </c>
      <c r="R5516">
        <f>$D$2*tarifas!$D$12/24</f>
        <v>1.4541666666666666</v>
      </c>
      <c r="S5516" t="e">
        <f>VLOOKUP(E5516&amp;" "&amp;F5516,tarifas!$A$13:$D$20,4,FALSE)*P5516</f>
        <v>#N/A</v>
      </c>
      <c r="T5516">
        <f>IF(F5516="COD1",tarifas!$D$11*(SUMIFS($P$11:$P$8770,$F$11:$F$8770,"=COD1",$B$11:$B$8770,"="&amp;B5516)/COUNTIFS($F$11:$F$8770,"=COD1",$B$11:$B$8770,"="&amp;B5516))/COUNTIFS($A$11:$A$8770,"="&amp;A5516,$F$11:$F$8770,"=COD1"),0)</f>
        <v>0</v>
      </c>
      <c r="U5516" t="e">
        <f>(VLOOKUP(F5516,tarifas!$C$7:$D$10,2,FALSE)+tarifas!$D$21)*datos!P5516</f>
        <v>#N/A</v>
      </c>
      <c r="V5516" t="e">
        <f t="shared" ref="V5516:V5579" si="786">(R5516+S5516+T5516+U5516)*1.23</f>
        <v>#N/A</v>
      </c>
      <c r="W5516">
        <f t="shared" ref="W5516:W5579" si="787">0.9*G5516/1000*Q5516</f>
        <v>0.88159342264179075</v>
      </c>
    </row>
    <row r="5517" spans="1:23" x14ac:dyDescent="0.25">
      <c r="A5517">
        <f t="shared" si="780"/>
        <v>227</v>
      </c>
      <c r="B5517">
        <f t="shared" si="781"/>
        <v>8</v>
      </c>
      <c r="C5517" s="1">
        <f t="shared" ref="C5517:C5580" si="788">+C5516+1/24</f>
        <v>41869.416666653313</v>
      </c>
      <c r="D5517" s="7">
        <v>573.10606060606062</v>
      </c>
      <c r="E5517" s="7"/>
      <c r="G5517">
        <v>56.6</v>
      </c>
      <c r="H5517" s="12">
        <v>399.24505689753647</v>
      </c>
      <c r="I5517" s="13">
        <f>$D$2*tarifas!$D$12/24</f>
        <v>1.4541666666666666</v>
      </c>
      <c r="J5517" s="13" t="e">
        <f>VLOOKUP(E5517&amp;" "&amp;F5517,tarifas!$A$13:$D$20,4,FALSE)*H5517</f>
        <v>#N/A</v>
      </c>
      <c r="K5517" s="13">
        <f>IF(F5517="COD1",tarifas!$D$11*(SUMIFS($H$11:$H$8770,$F$11:$F$8770,"=COD1",$B$11:$B$8770,"="&amp;B5517)/COUNTIFS($F$11:$F$8770,"=COD1",$B$11:$B$8770,"="&amp;B5517))/COUNTIFS($A$11:$A$8770,"="&amp;A5517,$F$11:$F$8770,"=COD1"),0)</f>
        <v>0</v>
      </c>
      <c r="L5517" s="13" t="e">
        <f>(VLOOKUP(F5517,tarifas!$C$7:$D$10,2,FALSE)+tarifas!$D$21)*datos!H5517</f>
        <v>#N/A</v>
      </c>
      <c r="M5517">
        <v>463.52464000000003</v>
      </c>
      <c r="N5517" s="13" t="e">
        <f t="shared" si="782"/>
        <v>#N/A</v>
      </c>
      <c r="O5517">
        <f t="shared" si="783"/>
        <v>399.24505689753647</v>
      </c>
      <c r="P5517" s="12">
        <f t="shared" si="784"/>
        <v>0</v>
      </c>
      <c r="Q5517">
        <f t="shared" si="785"/>
        <v>64.279583102463562</v>
      </c>
      <c r="R5517">
        <f>$D$2*tarifas!$D$12/24</f>
        <v>1.4541666666666666</v>
      </c>
      <c r="S5517" t="e">
        <f>VLOOKUP(E5517&amp;" "&amp;F5517,tarifas!$A$13:$D$20,4,FALSE)*P5517</f>
        <v>#N/A</v>
      </c>
      <c r="T5517">
        <f>IF(F5517="COD1",tarifas!$D$11*(SUMIFS($P$11:$P$8770,$F$11:$F$8770,"=COD1",$B$11:$B$8770,"="&amp;B5517)/COUNTIFS($F$11:$F$8770,"=COD1",$B$11:$B$8770,"="&amp;B5517))/COUNTIFS($A$11:$A$8770,"="&amp;A5517,$F$11:$F$8770,"=COD1"),0)</f>
        <v>0</v>
      </c>
      <c r="U5517" t="e">
        <f>(VLOOKUP(F5517,tarifas!$C$7:$D$10,2,FALSE)+tarifas!$D$21)*datos!P5517</f>
        <v>#N/A</v>
      </c>
      <c r="V5517" t="e">
        <f t="shared" si="786"/>
        <v>#N/A</v>
      </c>
      <c r="W5517">
        <f t="shared" si="787"/>
        <v>3.2744019632394941</v>
      </c>
    </row>
    <row r="5518" spans="1:23" x14ac:dyDescent="0.25">
      <c r="A5518">
        <f t="shared" si="780"/>
        <v>227</v>
      </c>
      <c r="B5518">
        <f t="shared" si="781"/>
        <v>8</v>
      </c>
      <c r="C5518" s="1">
        <f t="shared" si="788"/>
        <v>41869.458333319977</v>
      </c>
      <c r="D5518" s="7">
        <v>702.66666666666674</v>
      </c>
      <c r="E5518" s="7"/>
      <c r="G5518">
        <v>56.5</v>
      </c>
      <c r="H5518" s="12">
        <v>355.7206012231722</v>
      </c>
      <c r="I5518" s="13">
        <f>$D$2*tarifas!$D$12/24</f>
        <v>1.4541666666666666</v>
      </c>
      <c r="J5518" s="13" t="e">
        <f>VLOOKUP(E5518&amp;" "&amp;F5518,tarifas!$A$13:$D$20,4,FALSE)*H5518</f>
        <v>#N/A</v>
      </c>
      <c r="K5518" s="13">
        <f>IF(F5518="COD1",tarifas!$D$11*(SUMIFS($H$11:$H$8770,$F$11:$F$8770,"=COD1",$B$11:$B$8770,"="&amp;B5518)/COUNTIFS($F$11:$F$8770,"=COD1",$B$11:$B$8770,"="&amp;B5518))/COUNTIFS($A$11:$A$8770,"="&amp;A5518,$F$11:$F$8770,"=COD1"),0)</f>
        <v>0</v>
      </c>
      <c r="L5518" s="13" t="e">
        <f>(VLOOKUP(F5518,tarifas!$C$7:$D$10,2,FALSE)+tarifas!$D$21)*datos!H5518</f>
        <v>#N/A</v>
      </c>
      <c r="M5518">
        <v>503.62963000000002</v>
      </c>
      <c r="N5518" s="13" t="e">
        <f t="shared" si="782"/>
        <v>#N/A</v>
      </c>
      <c r="O5518">
        <f t="shared" si="783"/>
        <v>355.7206012231722</v>
      </c>
      <c r="P5518" s="12">
        <f t="shared" si="784"/>
        <v>0</v>
      </c>
      <c r="Q5518">
        <f t="shared" si="785"/>
        <v>147.90902877682782</v>
      </c>
      <c r="R5518">
        <f>$D$2*tarifas!$D$12/24</f>
        <v>1.4541666666666666</v>
      </c>
      <c r="S5518" t="e">
        <f>VLOOKUP(E5518&amp;" "&amp;F5518,tarifas!$A$13:$D$20,4,FALSE)*P5518</f>
        <v>#N/A</v>
      </c>
      <c r="T5518">
        <f>IF(F5518="COD1",tarifas!$D$11*(SUMIFS($P$11:$P$8770,$F$11:$F$8770,"=COD1",$B$11:$B$8770,"="&amp;B5518)/COUNTIFS($F$11:$F$8770,"=COD1",$B$11:$B$8770,"="&amp;B5518))/COUNTIFS($A$11:$A$8770,"="&amp;A5518,$F$11:$F$8770,"=COD1"),0)</f>
        <v>0</v>
      </c>
      <c r="U5518" t="e">
        <f>(VLOOKUP(F5518,tarifas!$C$7:$D$10,2,FALSE)+tarifas!$D$21)*datos!P5518</f>
        <v>#N/A</v>
      </c>
      <c r="V5518" t="e">
        <f t="shared" si="786"/>
        <v>#N/A</v>
      </c>
      <c r="W5518">
        <f t="shared" si="787"/>
        <v>7.5211741133016945</v>
      </c>
    </row>
    <row r="5519" spans="1:23" x14ac:dyDescent="0.25">
      <c r="A5519">
        <f t="shared" si="780"/>
        <v>227</v>
      </c>
      <c r="B5519">
        <f t="shared" si="781"/>
        <v>8</v>
      </c>
      <c r="C5519" s="1">
        <f t="shared" si="788"/>
        <v>41869.499999986641</v>
      </c>
      <c r="D5519" s="7">
        <v>777.62121212121212</v>
      </c>
      <c r="E5519" s="7"/>
      <c r="G5519">
        <v>58.62</v>
      </c>
      <c r="H5519" s="12">
        <v>328.58513079153857</v>
      </c>
      <c r="I5519" s="13">
        <f>$D$2*tarifas!$D$12/24</f>
        <v>1.4541666666666666</v>
      </c>
      <c r="J5519" s="13" t="e">
        <f>VLOOKUP(E5519&amp;" "&amp;F5519,tarifas!$A$13:$D$20,4,FALSE)*H5519</f>
        <v>#N/A</v>
      </c>
      <c r="K5519" s="13">
        <f>IF(F5519="COD1",tarifas!$D$11*(SUMIFS($H$11:$H$8770,$F$11:$F$8770,"=COD1",$B$11:$B$8770,"="&amp;B5519)/COUNTIFS($F$11:$F$8770,"=COD1",$B$11:$B$8770,"="&amp;B5519))/COUNTIFS($A$11:$A$8770,"="&amp;A5519,$F$11:$F$8770,"=COD1"),0)</f>
        <v>0</v>
      </c>
      <c r="L5519" s="13" t="e">
        <f>(VLOOKUP(F5519,tarifas!$C$7:$D$10,2,FALSE)+tarifas!$D$21)*datos!H5519</f>
        <v>#N/A</v>
      </c>
      <c r="M5519">
        <v>511.68925000000002</v>
      </c>
      <c r="N5519" s="13" t="e">
        <f t="shared" si="782"/>
        <v>#N/A</v>
      </c>
      <c r="O5519">
        <f t="shared" si="783"/>
        <v>328.58513079153857</v>
      </c>
      <c r="P5519" s="12">
        <f t="shared" si="784"/>
        <v>0</v>
      </c>
      <c r="Q5519">
        <f t="shared" si="785"/>
        <v>183.10411920846144</v>
      </c>
      <c r="R5519">
        <f>$D$2*tarifas!$D$12/24</f>
        <v>1.4541666666666666</v>
      </c>
      <c r="S5519" t="e">
        <f>VLOOKUP(E5519&amp;" "&amp;F5519,tarifas!$A$13:$D$20,4,FALSE)*P5519</f>
        <v>#N/A</v>
      </c>
      <c r="T5519">
        <f>IF(F5519="COD1",tarifas!$D$11*(SUMIFS($P$11:$P$8770,$F$11:$F$8770,"=COD1",$B$11:$B$8770,"="&amp;B5519)/COUNTIFS($F$11:$F$8770,"=COD1",$B$11:$B$8770,"="&amp;B5519))/COUNTIFS($A$11:$A$8770,"="&amp;A5519,$F$11:$F$8770,"=COD1"),0)</f>
        <v>0</v>
      </c>
      <c r="U5519" t="e">
        <f>(VLOOKUP(F5519,tarifas!$C$7:$D$10,2,FALSE)+tarifas!$D$21)*datos!P5519</f>
        <v>#N/A</v>
      </c>
      <c r="V5519" t="e">
        <f t="shared" si="786"/>
        <v>#N/A</v>
      </c>
      <c r="W5519">
        <f t="shared" si="787"/>
        <v>9.660207121200008</v>
      </c>
    </row>
    <row r="5520" spans="1:23" x14ac:dyDescent="0.25">
      <c r="A5520">
        <f t="shared" si="780"/>
        <v>227</v>
      </c>
      <c r="B5520">
        <f t="shared" si="781"/>
        <v>8</v>
      </c>
      <c r="C5520" s="1">
        <f t="shared" si="788"/>
        <v>41869.541666653306</v>
      </c>
      <c r="D5520" s="7">
        <v>778.39393939393938</v>
      </c>
      <c r="E5520" s="7"/>
      <c r="G5520">
        <v>56.1</v>
      </c>
      <c r="H5520" s="12">
        <v>384.10810995038912</v>
      </c>
      <c r="I5520" s="13">
        <f>$D$2*tarifas!$D$12/24</f>
        <v>1.4541666666666666</v>
      </c>
      <c r="J5520" s="13" t="e">
        <f>VLOOKUP(E5520&amp;" "&amp;F5520,tarifas!$A$13:$D$20,4,FALSE)*H5520</f>
        <v>#N/A</v>
      </c>
      <c r="K5520" s="13">
        <f>IF(F5520="COD1",tarifas!$D$11*(SUMIFS($H$11:$H$8770,$F$11:$F$8770,"=COD1",$B$11:$B$8770,"="&amp;B5520)/COUNTIFS($F$11:$F$8770,"=COD1",$B$11:$B$8770,"="&amp;B5520))/COUNTIFS($A$11:$A$8770,"="&amp;A5520,$F$11:$F$8770,"=COD1"),0)</f>
        <v>0</v>
      </c>
      <c r="L5520" s="13" t="e">
        <f>(VLOOKUP(F5520,tarifas!$C$7:$D$10,2,FALSE)+tarifas!$D$21)*datos!H5520</f>
        <v>#N/A</v>
      </c>
      <c r="M5520">
        <v>489.13150999999999</v>
      </c>
      <c r="N5520" s="13" t="e">
        <f t="shared" si="782"/>
        <v>#N/A</v>
      </c>
      <c r="O5520">
        <f t="shared" si="783"/>
        <v>384.10810995038912</v>
      </c>
      <c r="P5520" s="12">
        <f t="shared" si="784"/>
        <v>0</v>
      </c>
      <c r="Q5520">
        <f t="shared" si="785"/>
        <v>105.02340004961087</v>
      </c>
      <c r="R5520">
        <f>$D$2*tarifas!$D$12/24</f>
        <v>1.4541666666666666</v>
      </c>
      <c r="S5520" t="e">
        <f>VLOOKUP(E5520&amp;" "&amp;F5520,tarifas!$A$13:$D$20,4,FALSE)*P5520</f>
        <v>#N/A</v>
      </c>
      <c r="T5520">
        <f>IF(F5520="COD1",tarifas!$D$11*(SUMIFS($P$11:$P$8770,$F$11:$F$8770,"=COD1",$B$11:$B$8770,"="&amp;B5520)/COUNTIFS($F$11:$F$8770,"=COD1",$B$11:$B$8770,"="&amp;B5520))/COUNTIFS($A$11:$A$8770,"="&amp;A5520,$F$11:$F$8770,"=COD1"),0)</f>
        <v>0</v>
      </c>
      <c r="U5520" t="e">
        <f>(VLOOKUP(F5520,tarifas!$C$7:$D$10,2,FALSE)+tarifas!$D$21)*datos!P5520</f>
        <v>#N/A</v>
      </c>
      <c r="V5520" t="e">
        <f t="shared" si="786"/>
        <v>#N/A</v>
      </c>
      <c r="W5520">
        <f t="shared" si="787"/>
        <v>5.3026314685048526</v>
      </c>
    </row>
    <row r="5521" spans="1:23" x14ac:dyDescent="0.25">
      <c r="A5521">
        <f t="shared" si="780"/>
        <v>227</v>
      </c>
      <c r="B5521">
        <f t="shared" si="781"/>
        <v>8</v>
      </c>
      <c r="C5521" s="1">
        <f t="shared" si="788"/>
        <v>41869.58333331997</v>
      </c>
      <c r="D5521" s="7">
        <v>755.72727272727275</v>
      </c>
      <c r="E5521" s="7"/>
      <c r="G5521">
        <v>55.12</v>
      </c>
      <c r="H5521" s="12">
        <v>387.70229088268542</v>
      </c>
      <c r="I5521" s="13">
        <f>$D$2*tarifas!$D$12/24</f>
        <v>1.4541666666666666</v>
      </c>
      <c r="J5521" s="13" t="e">
        <f>VLOOKUP(E5521&amp;" "&amp;F5521,tarifas!$A$13:$D$20,4,FALSE)*H5521</f>
        <v>#N/A</v>
      </c>
      <c r="K5521" s="13">
        <f>IF(F5521="COD1",tarifas!$D$11*(SUMIFS($H$11:$H$8770,$F$11:$F$8770,"=COD1",$B$11:$B$8770,"="&amp;B5521)/COUNTIFS($F$11:$F$8770,"=COD1",$B$11:$B$8770,"="&amp;B5521))/COUNTIFS($A$11:$A$8770,"="&amp;A5521,$F$11:$F$8770,"=COD1"),0)</f>
        <v>0</v>
      </c>
      <c r="L5521" s="13" t="e">
        <f>(VLOOKUP(F5521,tarifas!$C$7:$D$10,2,FALSE)+tarifas!$D$21)*datos!H5521</f>
        <v>#N/A</v>
      </c>
      <c r="M5521">
        <v>431.12590999999998</v>
      </c>
      <c r="N5521" s="13" t="e">
        <f t="shared" si="782"/>
        <v>#N/A</v>
      </c>
      <c r="O5521">
        <f t="shared" si="783"/>
        <v>387.70229088268542</v>
      </c>
      <c r="P5521" s="12">
        <f t="shared" si="784"/>
        <v>0</v>
      </c>
      <c r="Q5521">
        <f t="shared" si="785"/>
        <v>43.423619117314558</v>
      </c>
      <c r="R5521">
        <f>$D$2*tarifas!$D$12/24</f>
        <v>1.4541666666666666</v>
      </c>
      <c r="S5521" t="e">
        <f>VLOOKUP(E5521&amp;" "&amp;F5521,tarifas!$A$13:$D$20,4,FALSE)*P5521</f>
        <v>#N/A</v>
      </c>
      <c r="T5521">
        <f>IF(F5521="COD1",tarifas!$D$11*(SUMIFS($P$11:$P$8770,$F$11:$F$8770,"=COD1",$B$11:$B$8770,"="&amp;B5521)/COUNTIFS($F$11:$F$8770,"=COD1",$B$11:$B$8770,"="&amp;B5521))/COUNTIFS($A$11:$A$8770,"="&amp;A5521,$F$11:$F$8770,"=COD1"),0)</f>
        <v>0</v>
      </c>
      <c r="U5521" t="e">
        <f>(VLOOKUP(F5521,tarifas!$C$7:$D$10,2,FALSE)+tarifas!$D$21)*datos!P5521</f>
        <v>#N/A</v>
      </c>
      <c r="V5521" t="e">
        <f t="shared" si="786"/>
        <v>#N/A</v>
      </c>
      <c r="W5521">
        <f t="shared" si="787"/>
        <v>2.1541588971717407</v>
      </c>
    </row>
    <row r="5522" spans="1:23" x14ac:dyDescent="0.25">
      <c r="A5522">
        <f t="shared" si="780"/>
        <v>227</v>
      </c>
      <c r="B5522">
        <f t="shared" si="781"/>
        <v>8</v>
      </c>
      <c r="C5522" s="1">
        <f t="shared" si="788"/>
        <v>41869.624999986634</v>
      </c>
      <c r="D5522" s="7">
        <v>693.90909090909088</v>
      </c>
      <c r="E5522" s="7"/>
      <c r="G5522">
        <v>55.1</v>
      </c>
      <c r="H5522" s="12">
        <v>381.65299876579724</v>
      </c>
      <c r="I5522" s="13">
        <f>$D$2*tarifas!$D$12/24</f>
        <v>1.4541666666666666</v>
      </c>
      <c r="J5522" s="13" t="e">
        <f>VLOOKUP(E5522&amp;" "&amp;F5522,tarifas!$A$13:$D$20,4,FALSE)*H5522</f>
        <v>#N/A</v>
      </c>
      <c r="K5522" s="13">
        <f>IF(F5522="COD1",tarifas!$D$11*(SUMIFS($H$11:$H$8770,$F$11:$F$8770,"=COD1",$B$11:$B$8770,"="&amp;B5522)/COUNTIFS($F$11:$F$8770,"=COD1",$B$11:$B$8770,"="&amp;B5522))/COUNTIFS($A$11:$A$8770,"="&amp;A5522,$F$11:$F$8770,"=COD1"),0)</f>
        <v>0</v>
      </c>
      <c r="L5522" s="13" t="e">
        <f>(VLOOKUP(F5522,tarifas!$C$7:$D$10,2,FALSE)+tarifas!$D$21)*datos!H5522</f>
        <v>#N/A</v>
      </c>
      <c r="M5522">
        <v>338.89605</v>
      </c>
      <c r="N5522" s="13" t="e">
        <f t="shared" si="782"/>
        <v>#N/A</v>
      </c>
      <c r="O5522">
        <f t="shared" si="783"/>
        <v>338.89605</v>
      </c>
      <c r="P5522" s="12">
        <f t="shared" si="784"/>
        <v>42.756948765797233</v>
      </c>
      <c r="Q5522">
        <f t="shared" si="785"/>
        <v>0</v>
      </c>
      <c r="R5522">
        <f>$D$2*tarifas!$D$12/24</f>
        <v>1.4541666666666666</v>
      </c>
      <c r="S5522" t="e">
        <f>VLOOKUP(E5522&amp;" "&amp;F5522,tarifas!$A$13:$D$20,4,FALSE)*P5522</f>
        <v>#N/A</v>
      </c>
      <c r="T5522">
        <f>IF(F5522="COD1",tarifas!$D$11*(SUMIFS($P$11:$P$8770,$F$11:$F$8770,"=COD1",$B$11:$B$8770,"="&amp;B5522)/COUNTIFS($F$11:$F$8770,"=COD1",$B$11:$B$8770,"="&amp;B5522))/COUNTIFS($A$11:$A$8770,"="&amp;A5522,$F$11:$F$8770,"=COD1"),0)</f>
        <v>0</v>
      </c>
      <c r="U5522" t="e">
        <f>(VLOOKUP(F5522,tarifas!$C$7:$D$10,2,FALSE)+tarifas!$D$21)*datos!P5522</f>
        <v>#N/A</v>
      </c>
      <c r="V5522" t="e">
        <f t="shared" si="786"/>
        <v>#N/A</v>
      </c>
      <c r="W5522">
        <f t="shared" si="787"/>
        <v>0</v>
      </c>
    </row>
    <row r="5523" spans="1:23" x14ac:dyDescent="0.25">
      <c r="A5523">
        <f t="shared" si="780"/>
        <v>227</v>
      </c>
      <c r="B5523">
        <f t="shared" si="781"/>
        <v>8</v>
      </c>
      <c r="C5523" s="1">
        <f t="shared" si="788"/>
        <v>41869.666666653298</v>
      </c>
      <c r="D5523" s="7">
        <v>557.39393939393949</v>
      </c>
      <c r="E5523" s="7"/>
      <c r="G5523">
        <v>55.12</v>
      </c>
      <c r="H5523" s="12">
        <v>384.7249205359002</v>
      </c>
      <c r="I5523" s="13">
        <f>$D$2*tarifas!$D$12/24</f>
        <v>1.4541666666666666</v>
      </c>
      <c r="J5523" s="13" t="e">
        <f>VLOOKUP(E5523&amp;" "&amp;F5523,tarifas!$A$13:$D$20,4,FALSE)*H5523</f>
        <v>#N/A</v>
      </c>
      <c r="K5523" s="13">
        <f>IF(F5523="COD1",tarifas!$D$11*(SUMIFS($H$11:$H$8770,$F$11:$F$8770,"=COD1",$B$11:$B$8770,"="&amp;B5523)/COUNTIFS($F$11:$F$8770,"=COD1",$B$11:$B$8770,"="&amp;B5523))/COUNTIFS($A$11:$A$8770,"="&amp;A5523,$F$11:$F$8770,"=COD1"),0)</f>
        <v>0</v>
      </c>
      <c r="L5523" s="13" t="e">
        <f>(VLOOKUP(F5523,tarifas!$C$7:$D$10,2,FALSE)+tarifas!$D$21)*datos!H5523</f>
        <v>#N/A</v>
      </c>
      <c r="M5523">
        <v>216.86769000000001</v>
      </c>
      <c r="N5523" s="13" t="e">
        <f t="shared" si="782"/>
        <v>#N/A</v>
      </c>
      <c r="O5523">
        <f t="shared" si="783"/>
        <v>216.86769000000001</v>
      </c>
      <c r="P5523" s="12">
        <f t="shared" si="784"/>
        <v>167.85723053590019</v>
      </c>
      <c r="Q5523">
        <f t="shared" si="785"/>
        <v>0</v>
      </c>
      <c r="R5523">
        <f>$D$2*tarifas!$D$12/24</f>
        <v>1.4541666666666666</v>
      </c>
      <c r="S5523" t="e">
        <f>VLOOKUP(E5523&amp;" "&amp;F5523,tarifas!$A$13:$D$20,4,FALSE)*P5523</f>
        <v>#N/A</v>
      </c>
      <c r="T5523">
        <f>IF(F5523="COD1",tarifas!$D$11*(SUMIFS($P$11:$P$8770,$F$11:$F$8770,"=COD1",$B$11:$B$8770,"="&amp;B5523)/COUNTIFS($F$11:$F$8770,"=COD1",$B$11:$B$8770,"="&amp;B5523))/COUNTIFS($A$11:$A$8770,"="&amp;A5523,$F$11:$F$8770,"=COD1"),0)</f>
        <v>0</v>
      </c>
      <c r="U5523" t="e">
        <f>(VLOOKUP(F5523,tarifas!$C$7:$D$10,2,FALSE)+tarifas!$D$21)*datos!P5523</f>
        <v>#N/A</v>
      </c>
      <c r="V5523" t="e">
        <f t="shared" si="786"/>
        <v>#N/A</v>
      </c>
      <c r="W5523">
        <f t="shared" si="787"/>
        <v>0</v>
      </c>
    </row>
    <row r="5524" spans="1:23" x14ac:dyDescent="0.25">
      <c r="A5524">
        <f t="shared" si="780"/>
        <v>227</v>
      </c>
      <c r="B5524">
        <f t="shared" si="781"/>
        <v>8</v>
      </c>
      <c r="C5524" s="1">
        <f t="shared" si="788"/>
        <v>41869.708333319963</v>
      </c>
      <c r="D5524" s="7">
        <v>344.63636363636368</v>
      </c>
      <c r="E5524" s="7"/>
      <c r="G5524">
        <v>55.12</v>
      </c>
      <c r="H5524" s="12">
        <v>318.14442428494851</v>
      </c>
      <c r="I5524" s="13">
        <f>$D$2*tarifas!$D$12/24</f>
        <v>1.4541666666666666</v>
      </c>
      <c r="J5524" s="13" t="e">
        <f>VLOOKUP(E5524&amp;" "&amp;F5524,tarifas!$A$13:$D$20,4,FALSE)*H5524</f>
        <v>#N/A</v>
      </c>
      <c r="K5524" s="13">
        <f>IF(F5524="COD1",tarifas!$D$11*(SUMIFS($H$11:$H$8770,$F$11:$F$8770,"=COD1",$B$11:$B$8770,"="&amp;B5524)/COUNTIFS($F$11:$F$8770,"=COD1",$B$11:$B$8770,"="&amp;B5524))/COUNTIFS($A$11:$A$8770,"="&amp;A5524,$F$11:$F$8770,"=COD1"),0)</f>
        <v>0</v>
      </c>
      <c r="L5524" s="13" t="e">
        <f>(VLOOKUP(F5524,tarifas!$C$7:$D$10,2,FALSE)+tarifas!$D$21)*datos!H5524</f>
        <v>#N/A</v>
      </c>
      <c r="M5524">
        <v>75.110439999999997</v>
      </c>
      <c r="N5524" s="13" t="e">
        <f t="shared" si="782"/>
        <v>#N/A</v>
      </c>
      <c r="O5524">
        <f t="shared" si="783"/>
        <v>75.110439999999997</v>
      </c>
      <c r="P5524" s="12">
        <f t="shared" si="784"/>
        <v>243.03398428494853</v>
      </c>
      <c r="Q5524">
        <f t="shared" si="785"/>
        <v>0</v>
      </c>
      <c r="R5524">
        <f>$D$2*tarifas!$D$12/24</f>
        <v>1.4541666666666666</v>
      </c>
      <c r="S5524" t="e">
        <f>VLOOKUP(E5524&amp;" "&amp;F5524,tarifas!$A$13:$D$20,4,FALSE)*P5524</f>
        <v>#N/A</v>
      </c>
      <c r="T5524">
        <f>IF(F5524="COD1",tarifas!$D$11*(SUMIFS($P$11:$P$8770,$F$11:$F$8770,"=COD1",$B$11:$B$8770,"="&amp;B5524)/COUNTIFS($F$11:$F$8770,"=COD1",$B$11:$B$8770,"="&amp;B5524))/COUNTIFS($A$11:$A$8770,"="&amp;A5524,$F$11:$F$8770,"=COD1"),0)</f>
        <v>0</v>
      </c>
      <c r="U5524" t="e">
        <f>(VLOOKUP(F5524,tarifas!$C$7:$D$10,2,FALSE)+tarifas!$D$21)*datos!P5524</f>
        <v>#N/A</v>
      </c>
      <c r="V5524" t="e">
        <f t="shared" si="786"/>
        <v>#N/A</v>
      </c>
      <c r="W5524">
        <f t="shared" si="787"/>
        <v>0</v>
      </c>
    </row>
    <row r="5525" spans="1:23" x14ac:dyDescent="0.25">
      <c r="A5525">
        <f t="shared" si="780"/>
        <v>227</v>
      </c>
      <c r="B5525">
        <f t="shared" si="781"/>
        <v>8</v>
      </c>
      <c r="C5525" s="1">
        <f t="shared" si="788"/>
        <v>41869.749999986627</v>
      </c>
      <c r="D5525" s="7">
        <v>213.53030303030303</v>
      </c>
      <c r="E5525" s="7"/>
      <c r="G5525">
        <v>54.8</v>
      </c>
      <c r="H5525" s="12">
        <v>237.69824277075298</v>
      </c>
      <c r="I5525" s="13">
        <f>$D$2*tarifas!$D$12/24</f>
        <v>1.4541666666666666</v>
      </c>
      <c r="J5525" s="13" t="e">
        <f>VLOOKUP(E5525&amp;" "&amp;F5525,tarifas!$A$13:$D$20,4,FALSE)*H5525</f>
        <v>#N/A</v>
      </c>
      <c r="K5525" s="13">
        <f>IF(F5525="COD1",tarifas!$D$11*(SUMIFS($H$11:$H$8770,$F$11:$F$8770,"=COD1",$B$11:$B$8770,"="&amp;B5525)/COUNTIFS($F$11:$F$8770,"=COD1",$B$11:$B$8770,"="&amp;B5525))/COUNTIFS($A$11:$A$8770,"="&amp;A5525,$F$11:$F$8770,"=COD1"),0)</f>
        <v>0</v>
      </c>
      <c r="L5525" s="13" t="e">
        <f>(VLOOKUP(F5525,tarifas!$C$7:$D$10,2,FALSE)+tarifas!$D$21)*datos!H5525</f>
        <v>#N/A</v>
      </c>
      <c r="M5525">
        <v>5.6323299999999996</v>
      </c>
      <c r="N5525" s="13" t="e">
        <f t="shared" si="782"/>
        <v>#N/A</v>
      </c>
      <c r="O5525">
        <f t="shared" si="783"/>
        <v>5.6323299999999996</v>
      </c>
      <c r="P5525" s="12">
        <f t="shared" si="784"/>
        <v>232.06591277075299</v>
      </c>
      <c r="Q5525">
        <f t="shared" si="785"/>
        <v>0</v>
      </c>
      <c r="R5525">
        <f>$D$2*tarifas!$D$12/24</f>
        <v>1.4541666666666666</v>
      </c>
      <c r="S5525" t="e">
        <f>VLOOKUP(E5525&amp;" "&amp;F5525,tarifas!$A$13:$D$20,4,FALSE)*P5525</f>
        <v>#N/A</v>
      </c>
      <c r="T5525">
        <f>IF(F5525="COD1",tarifas!$D$11*(SUMIFS($P$11:$P$8770,$F$11:$F$8770,"=COD1",$B$11:$B$8770,"="&amp;B5525)/COUNTIFS($F$11:$F$8770,"=COD1",$B$11:$B$8770,"="&amp;B5525))/COUNTIFS($A$11:$A$8770,"="&amp;A5525,$F$11:$F$8770,"=COD1"),0)</f>
        <v>0</v>
      </c>
      <c r="U5525" t="e">
        <f>(VLOOKUP(F5525,tarifas!$C$7:$D$10,2,FALSE)+tarifas!$D$21)*datos!P5525</f>
        <v>#N/A</v>
      </c>
      <c r="V5525" t="e">
        <f t="shared" si="786"/>
        <v>#N/A</v>
      </c>
      <c r="W5525">
        <f t="shared" si="787"/>
        <v>0</v>
      </c>
    </row>
    <row r="5526" spans="1:23" x14ac:dyDescent="0.25">
      <c r="A5526">
        <f t="shared" si="780"/>
        <v>227</v>
      </c>
      <c r="B5526">
        <f t="shared" si="781"/>
        <v>8</v>
      </c>
      <c r="C5526" s="1">
        <f t="shared" si="788"/>
        <v>41869.791666653291</v>
      </c>
      <c r="D5526" s="7">
        <v>32.969696969696969</v>
      </c>
      <c r="E5526" s="7"/>
      <c r="G5526">
        <v>55.12</v>
      </c>
      <c r="H5526" s="12">
        <v>169.44953965204544</v>
      </c>
      <c r="I5526" s="13">
        <f>$D$2*tarifas!$D$12/24</f>
        <v>1.4541666666666666</v>
      </c>
      <c r="J5526" s="13" t="e">
        <f>VLOOKUP(E5526&amp;" "&amp;F5526,tarifas!$A$13:$D$20,4,FALSE)*H5526</f>
        <v>#N/A</v>
      </c>
      <c r="K5526" s="13">
        <f>IF(F5526="COD1",tarifas!$D$11*(SUMIFS($H$11:$H$8770,$F$11:$F$8770,"=COD1",$B$11:$B$8770,"="&amp;B5526)/COUNTIFS($F$11:$F$8770,"=COD1",$B$11:$B$8770,"="&amp;B5526))/COUNTIFS($A$11:$A$8770,"="&amp;A5526,$F$11:$F$8770,"=COD1"),0)</f>
        <v>0</v>
      </c>
      <c r="L5526" s="13" t="e">
        <f>(VLOOKUP(F5526,tarifas!$C$7:$D$10,2,FALSE)+tarifas!$D$21)*datos!H5526</f>
        <v>#N/A</v>
      </c>
      <c r="M5526">
        <v>0</v>
      </c>
      <c r="N5526" s="13" t="e">
        <f t="shared" si="782"/>
        <v>#N/A</v>
      </c>
      <c r="O5526">
        <f t="shared" si="783"/>
        <v>0</v>
      </c>
      <c r="P5526" s="12">
        <f t="shared" si="784"/>
        <v>169.44953965204544</v>
      </c>
      <c r="Q5526">
        <f t="shared" si="785"/>
        <v>0</v>
      </c>
      <c r="R5526">
        <f>$D$2*tarifas!$D$12/24</f>
        <v>1.4541666666666666</v>
      </c>
      <c r="S5526" t="e">
        <f>VLOOKUP(E5526&amp;" "&amp;F5526,tarifas!$A$13:$D$20,4,FALSE)*P5526</f>
        <v>#N/A</v>
      </c>
      <c r="T5526">
        <f>IF(F5526="COD1",tarifas!$D$11*(SUMIFS($P$11:$P$8770,$F$11:$F$8770,"=COD1",$B$11:$B$8770,"="&amp;B5526)/COUNTIFS($F$11:$F$8770,"=COD1",$B$11:$B$8770,"="&amp;B5526))/COUNTIFS($A$11:$A$8770,"="&amp;A5526,$F$11:$F$8770,"=COD1"),0)</f>
        <v>0</v>
      </c>
      <c r="U5526" t="e">
        <f>(VLOOKUP(F5526,tarifas!$C$7:$D$10,2,FALSE)+tarifas!$D$21)*datos!P5526</f>
        <v>#N/A</v>
      </c>
      <c r="V5526" t="e">
        <f t="shared" si="786"/>
        <v>#N/A</v>
      </c>
      <c r="W5526">
        <f t="shared" si="787"/>
        <v>0</v>
      </c>
    </row>
    <row r="5527" spans="1:23" x14ac:dyDescent="0.25">
      <c r="A5527">
        <f t="shared" si="780"/>
        <v>227</v>
      </c>
      <c r="B5527">
        <f t="shared" si="781"/>
        <v>8</v>
      </c>
      <c r="C5527" s="1">
        <f t="shared" si="788"/>
        <v>41869.833333319955</v>
      </c>
      <c r="D5527" s="7">
        <v>0</v>
      </c>
      <c r="E5527" s="7"/>
      <c r="G5527">
        <v>57.78</v>
      </c>
      <c r="H5527" s="12">
        <v>159.84465747263761</v>
      </c>
      <c r="I5527" s="13">
        <f>$D$2*tarifas!$D$12/24</f>
        <v>1.4541666666666666</v>
      </c>
      <c r="J5527" s="13" t="e">
        <f>VLOOKUP(E5527&amp;" "&amp;F5527,tarifas!$A$13:$D$20,4,FALSE)*H5527</f>
        <v>#N/A</v>
      </c>
      <c r="K5527" s="13">
        <f>IF(F5527="COD1",tarifas!$D$11*(SUMIFS($H$11:$H$8770,$F$11:$F$8770,"=COD1",$B$11:$B$8770,"="&amp;B5527)/COUNTIFS($F$11:$F$8770,"=COD1",$B$11:$B$8770,"="&amp;B5527))/COUNTIFS($A$11:$A$8770,"="&amp;A5527,$F$11:$F$8770,"=COD1"),0)</f>
        <v>0</v>
      </c>
      <c r="L5527" s="13" t="e">
        <f>(VLOOKUP(F5527,tarifas!$C$7:$D$10,2,FALSE)+tarifas!$D$21)*datos!H5527</f>
        <v>#N/A</v>
      </c>
      <c r="M5527">
        <v>0</v>
      </c>
      <c r="N5527" s="13" t="e">
        <f t="shared" si="782"/>
        <v>#N/A</v>
      </c>
      <c r="O5527">
        <f t="shared" si="783"/>
        <v>0</v>
      </c>
      <c r="P5527" s="12">
        <f t="shared" si="784"/>
        <v>159.84465747263761</v>
      </c>
      <c r="Q5527">
        <f t="shared" si="785"/>
        <v>0</v>
      </c>
      <c r="R5527">
        <f>$D$2*tarifas!$D$12/24</f>
        <v>1.4541666666666666</v>
      </c>
      <c r="S5527" t="e">
        <f>VLOOKUP(E5527&amp;" "&amp;F5527,tarifas!$A$13:$D$20,4,FALSE)*P5527</f>
        <v>#N/A</v>
      </c>
      <c r="T5527">
        <f>IF(F5527="COD1",tarifas!$D$11*(SUMIFS($P$11:$P$8770,$F$11:$F$8770,"=COD1",$B$11:$B$8770,"="&amp;B5527)/COUNTIFS($F$11:$F$8770,"=COD1",$B$11:$B$8770,"="&amp;B5527))/COUNTIFS($A$11:$A$8770,"="&amp;A5527,$F$11:$F$8770,"=COD1"),0)</f>
        <v>0</v>
      </c>
      <c r="U5527" t="e">
        <f>(VLOOKUP(F5527,tarifas!$C$7:$D$10,2,FALSE)+tarifas!$D$21)*datos!P5527</f>
        <v>#N/A</v>
      </c>
      <c r="V5527" t="e">
        <f t="shared" si="786"/>
        <v>#N/A</v>
      </c>
      <c r="W5527">
        <f t="shared" si="787"/>
        <v>0</v>
      </c>
    </row>
    <row r="5528" spans="1:23" x14ac:dyDescent="0.25">
      <c r="A5528">
        <f t="shared" si="780"/>
        <v>227</v>
      </c>
      <c r="B5528">
        <f t="shared" si="781"/>
        <v>8</v>
      </c>
      <c r="C5528" s="1">
        <f t="shared" si="788"/>
        <v>41869.87499998662</v>
      </c>
      <c r="D5528" s="7">
        <v>0</v>
      </c>
      <c r="E5528" s="7"/>
      <c r="G5528">
        <v>56.1</v>
      </c>
      <c r="H5528" s="12">
        <v>148.9930111382441</v>
      </c>
      <c r="I5528" s="13">
        <f>$D$2*tarifas!$D$12/24</f>
        <v>1.4541666666666666</v>
      </c>
      <c r="J5528" s="13" t="e">
        <f>VLOOKUP(E5528&amp;" "&amp;F5528,tarifas!$A$13:$D$20,4,FALSE)*H5528</f>
        <v>#N/A</v>
      </c>
      <c r="K5528" s="13">
        <f>IF(F5528="COD1",tarifas!$D$11*(SUMIFS($H$11:$H$8770,$F$11:$F$8770,"=COD1",$B$11:$B$8770,"="&amp;B5528)/COUNTIFS($F$11:$F$8770,"=COD1",$B$11:$B$8770,"="&amp;B5528))/COUNTIFS($A$11:$A$8770,"="&amp;A5528,$F$11:$F$8770,"=COD1"),0)</f>
        <v>0</v>
      </c>
      <c r="L5528" s="13" t="e">
        <f>(VLOOKUP(F5528,tarifas!$C$7:$D$10,2,FALSE)+tarifas!$D$21)*datos!H5528</f>
        <v>#N/A</v>
      </c>
      <c r="M5528">
        <v>0</v>
      </c>
      <c r="N5528" s="13" t="e">
        <f t="shared" si="782"/>
        <v>#N/A</v>
      </c>
      <c r="O5528">
        <f t="shared" si="783"/>
        <v>0</v>
      </c>
      <c r="P5528" s="12">
        <f t="shared" si="784"/>
        <v>148.9930111382441</v>
      </c>
      <c r="Q5528">
        <f t="shared" si="785"/>
        <v>0</v>
      </c>
      <c r="R5528">
        <f>$D$2*tarifas!$D$12/24</f>
        <v>1.4541666666666666</v>
      </c>
      <c r="S5528" t="e">
        <f>VLOOKUP(E5528&amp;" "&amp;F5528,tarifas!$A$13:$D$20,4,FALSE)*P5528</f>
        <v>#N/A</v>
      </c>
      <c r="T5528">
        <f>IF(F5528="COD1",tarifas!$D$11*(SUMIFS($P$11:$P$8770,$F$11:$F$8770,"=COD1",$B$11:$B$8770,"="&amp;B5528)/COUNTIFS($F$11:$F$8770,"=COD1",$B$11:$B$8770,"="&amp;B5528))/COUNTIFS($A$11:$A$8770,"="&amp;A5528,$F$11:$F$8770,"=COD1"),0)</f>
        <v>0</v>
      </c>
      <c r="U5528" t="e">
        <f>(VLOOKUP(F5528,tarifas!$C$7:$D$10,2,FALSE)+tarifas!$D$21)*datos!P5528</f>
        <v>#N/A</v>
      </c>
      <c r="V5528" t="e">
        <f t="shared" si="786"/>
        <v>#N/A</v>
      </c>
      <c r="W5528">
        <f t="shared" si="787"/>
        <v>0</v>
      </c>
    </row>
    <row r="5529" spans="1:23" x14ac:dyDescent="0.25">
      <c r="A5529">
        <f t="shared" si="780"/>
        <v>227</v>
      </c>
      <c r="B5529">
        <f t="shared" si="781"/>
        <v>8</v>
      </c>
      <c r="C5529" s="1">
        <f t="shared" si="788"/>
        <v>41869.916666653284</v>
      </c>
      <c r="D5529" s="7">
        <v>0</v>
      </c>
      <c r="E5529" s="7"/>
      <c r="G5529">
        <v>53.65</v>
      </c>
      <c r="H5529" s="12">
        <v>147.2920244055083</v>
      </c>
      <c r="I5529" s="13">
        <f>$D$2*tarifas!$D$12/24</f>
        <v>1.4541666666666666</v>
      </c>
      <c r="J5529" s="13" t="e">
        <f>VLOOKUP(E5529&amp;" "&amp;F5529,tarifas!$A$13:$D$20,4,FALSE)*H5529</f>
        <v>#N/A</v>
      </c>
      <c r="K5529" s="13">
        <f>IF(F5529="COD1",tarifas!$D$11*(SUMIFS($H$11:$H$8770,$F$11:$F$8770,"=COD1",$B$11:$B$8770,"="&amp;B5529)/COUNTIFS($F$11:$F$8770,"=COD1",$B$11:$B$8770,"="&amp;B5529))/COUNTIFS($A$11:$A$8770,"="&amp;A5529,$F$11:$F$8770,"=COD1"),0)</f>
        <v>0</v>
      </c>
      <c r="L5529" s="13" t="e">
        <f>(VLOOKUP(F5529,tarifas!$C$7:$D$10,2,FALSE)+tarifas!$D$21)*datos!H5529</f>
        <v>#N/A</v>
      </c>
      <c r="M5529">
        <v>0</v>
      </c>
      <c r="N5529" s="13" t="e">
        <f t="shared" si="782"/>
        <v>#N/A</v>
      </c>
      <c r="O5529">
        <f t="shared" si="783"/>
        <v>0</v>
      </c>
      <c r="P5529" s="12">
        <f t="shared" si="784"/>
        <v>147.2920244055083</v>
      </c>
      <c r="Q5529">
        <f t="shared" si="785"/>
        <v>0</v>
      </c>
      <c r="R5529">
        <f>$D$2*tarifas!$D$12/24</f>
        <v>1.4541666666666666</v>
      </c>
      <c r="S5529" t="e">
        <f>VLOOKUP(E5529&amp;" "&amp;F5529,tarifas!$A$13:$D$20,4,FALSE)*P5529</f>
        <v>#N/A</v>
      </c>
      <c r="T5529">
        <f>IF(F5529="COD1",tarifas!$D$11*(SUMIFS($P$11:$P$8770,$F$11:$F$8770,"=COD1",$B$11:$B$8770,"="&amp;B5529)/COUNTIFS($F$11:$F$8770,"=COD1",$B$11:$B$8770,"="&amp;B5529))/COUNTIFS($A$11:$A$8770,"="&amp;A5529,$F$11:$F$8770,"=COD1"),0)</f>
        <v>0</v>
      </c>
      <c r="U5529" t="e">
        <f>(VLOOKUP(F5529,tarifas!$C$7:$D$10,2,FALSE)+tarifas!$D$21)*datos!P5529</f>
        <v>#N/A</v>
      </c>
      <c r="V5529" t="e">
        <f t="shared" si="786"/>
        <v>#N/A</v>
      </c>
      <c r="W5529">
        <f t="shared" si="787"/>
        <v>0</v>
      </c>
    </row>
    <row r="5530" spans="1:23" x14ac:dyDescent="0.25">
      <c r="A5530">
        <f t="shared" si="780"/>
        <v>227</v>
      </c>
      <c r="B5530">
        <f t="shared" si="781"/>
        <v>8</v>
      </c>
      <c r="C5530" s="1">
        <f t="shared" si="788"/>
        <v>41869.958333319948</v>
      </c>
      <c r="D5530" s="7">
        <v>0</v>
      </c>
      <c r="E5530" s="7"/>
      <c r="G5530">
        <v>49.62</v>
      </c>
      <c r="H5530" s="12">
        <v>148.47032829548237</v>
      </c>
      <c r="I5530" s="13">
        <f>$D$2*tarifas!$D$12/24</f>
        <v>1.4541666666666666</v>
      </c>
      <c r="J5530" s="13" t="e">
        <f>VLOOKUP(E5530&amp;" "&amp;F5530,tarifas!$A$13:$D$20,4,FALSE)*H5530</f>
        <v>#N/A</v>
      </c>
      <c r="K5530" s="13">
        <f>IF(F5530="COD1",tarifas!$D$11*(SUMIFS($H$11:$H$8770,$F$11:$F$8770,"=COD1",$B$11:$B$8770,"="&amp;B5530)/COUNTIFS($F$11:$F$8770,"=COD1",$B$11:$B$8770,"="&amp;B5530))/COUNTIFS($A$11:$A$8770,"="&amp;A5530,$F$11:$F$8770,"=COD1"),0)</f>
        <v>0</v>
      </c>
      <c r="L5530" s="13" t="e">
        <f>(VLOOKUP(F5530,tarifas!$C$7:$D$10,2,FALSE)+tarifas!$D$21)*datos!H5530</f>
        <v>#N/A</v>
      </c>
      <c r="M5530">
        <v>0</v>
      </c>
      <c r="N5530" s="13" t="e">
        <f t="shared" si="782"/>
        <v>#N/A</v>
      </c>
      <c r="O5530">
        <f t="shared" si="783"/>
        <v>0</v>
      </c>
      <c r="P5530" s="12">
        <f t="shared" si="784"/>
        <v>148.47032829548237</v>
      </c>
      <c r="Q5530">
        <f t="shared" si="785"/>
        <v>0</v>
      </c>
      <c r="R5530">
        <f>$D$2*tarifas!$D$12/24</f>
        <v>1.4541666666666666</v>
      </c>
      <c r="S5530" t="e">
        <f>VLOOKUP(E5530&amp;" "&amp;F5530,tarifas!$A$13:$D$20,4,FALSE)*P5530</f>
        <v>#N/A</v>
      </c>
      <c r="T5530">
        <f>IF(F5530="COD1",tarifas!$D$11*(SUMIFS($P$11:$P$8770,$F$11:$F$8770,"=COD1",$B$11:$B$8770,"="&amp;B5530)/COUNTIFS($F$11:$F$8770,"=COD1",$B$11:$B$8770,"="&amp;B5530))/COUNTIFS($A$11:$A$8770,"="&amp;A5530,$F$11:$F$8770,"=COD1"),0)</f>
        <v>0</v>
      </c>
      <c r="U5530" t="e">
        <f>(VLOOKUP(F5530,tarifas!$C$7:$D$10,2,FALSE)+tarifas!$D$21)*datos!P5530</f>
        <v>#N/A</v>
      </c>
      <c r="V5530" t="e">
        <f t="shared" si="786"/>
        <v>#N/A</v>
      </c>
      <c r="W5530">
        <f t="shared" si="787"/>
        <v>0</v>
      </c>
    </row>
    <row r="5531" spans="1:23" x14ac:dyDescent="0.25">
      <c r="A5531">
        <f t="shared" si="780"/>
        <v>228</v>
      </c>
      <c r="B5531">
        <f t="shared" si="781"/>
        <v>8</v>
      </c>
      <c r="C5531" s="1">
        <f t="shared" si="788"/>
        <v>41869.999999986612</v>
      </c>
      <c r="D5531" s="7">
        <v>0</v>
      </c>
      <c r="E5531" s="7"/>
      <c r="G5531">
        <v>44.83</v>
      </c>
      <c r="H5531" s="12">
        <v>148.1410384043059</v>
      </c>
      <c r="I5531" s="13">
        <f>$D$2*tarifas!$D$12/24</f>
        <v>1.4541666666666666</v>
      </c>
      <c r="J5531" s="13" t="e">
        <f>VLOOKUP(E5531&amp;" "&amp;F5531,tarifas!$A$13:$D$20,4,FALSE)*H5531</f>
        <v>#N/A</v>
      </c>
      <c r="K5531" s="13">
        <f>IF(F5531="COD1",tarifas!$D$11*(SUMIFS($H$11:$H$8770,$F$11:$F$8770,"=COD1",$B$11:$B$8770,"="&amp;B5531)/COUNTIFS($F$11:$F$8770,"=COD1",$B$11:$B$8770,"="&amp;B5531))/COUNTIFS($A$11:$A$8770,"="&amp;A5531,$F$11:$F$8770,"=COD1"),0)</f>
        <v>0</v>
      </c>
      <c r="L5531" s="13" t="e">
        <f>(VLOOKUP(F5531,tarifas!$C$7:$D$10,2,FALSE)+tarifas!$D$21)*datos!H5531</f>
        <v>#N/A</v>
      </c>
      <c r="M5531">
        <v>0</v>
      </c>
      <c r="N5531" s="13" t="e">
        <f t="shared" si="782"/>
        <v>#N/A</v>
      </c>
      <c r="O5531">
        <f t="shared" si="783"/>
        <v>0</v>
      </c>
      <c r="P5531" s="12">
        <f t="shared" si="784"/>
        <v>148.1410384043059</v>
      </c>
      <c r="Q5531">
        <f t="shared" si="785"/>
        <v>0</v>
      </c>
      <c r="R5531">
        <f>$D$2*tarifas!$D$12/24</f>
        <v>1.4541666666666666</v>
      </c>
      <c r="S5531" t="e">
        <f>VLOOKUP(E5531&amp;" "&amp;F5531,tarifas!$A$13:$D$20,4,FALSE)*P5531</f>
        <v>#N/A</v>
      </c>
      <c r="T5531">
        <f>IF(F5531="COD1",tarifas!$D$11*(SUMIFS($P$11:$P$8770,$F$11:$F$8770,"=COD1",$B$11:$B$8770,"="&amp;B5531)/COUNTIFS($F$11:$F$8770,"=COD1",$B$11:$B$8770,"="&amp;B5531))/COUNTIFS($A$11:$A$8770,"="&amp;A5531,$F$11:$F$8770,"=COD1"),0)</f>
        <v>0</v>
      </c>
      <c r="U5531" t="e">
        <f>(VLOOKUP(F5531,tarifas!$C$7:$D$10,2,FALSE)+tarifas!$D$21)*datos!P5531</f>
        <v>#N/A</v>
      </c>
      <c r="V5531" t="e">
        <f t="shared" si="786"/>
        <v>#N/A</v>
      </c>
      <c r="W5531">
        <f t="shared" si="787"/>
        <v>0</v>
      </c>
    </row>
    <row r="5532" spans="1:23" x14ac:dyDescent="0.25">
      <c r="A5532">
        <f t="shared" si="780"/>
        <v>228</v>
      </c>
      <c r="B5532">
        <f t="shared" si="781"/>
        <v>8</v>
      </c>
      <c r="C5532" s="1">
        <f t="shared" si="788"/>
        <v>41870.041666653276</v>
      </c>
      <c r="D5532" s="7">
        <v>0</v>
      </c>
      <c r="E5532" s="7"/>
      <c r="G5532">
        <v>44.44</v>
      </c>
      <c r="H5532" s="12">
        <v>143.26358708736942</v>
      </c>
      <c r="I5532" s="13">
        <f>$D$2*tarifas!$D$12/24</f>
        <v>1.4541666666666666</v>
      </c>
      <c r="J5532" s="13" t="e">
        <f>VLOOKUP(E5532&amp;" "&amp;F5532,tarifas!$A$13:$D$20,4,FALSE)*H5532</f>
        <v>#N/A</v>
      </c>
      <c r="K5532" s="13">
        <f>IF(F5532="COD1",tarifas!$D$11*(SUMIFS($H$11:$H$8770,$F$11:$F$8770,"=COD1",$B$11:$B$8770,"="&amp;B5532)/COUNTIFS($F$11:$F$8770,"=COD1",$B$11:$B$8770,"="&amp;B5532))/COUNTIFS($A$11:$A$8770,"="&amp;A5532,$F$11:$F$8770,"=COD1"),0)</f>
        <v>0</v>
      </c>
      <c r="L5532" s="13" t="e">
        <f>(VLOOKUP(F5532,tarifas!$C$7:$D$10,2,FALSE)+tarifas!$D$21)*datos!H5532</f>
        <v>#N/A</v>
      </c>
      <c r="M5532">
        <v>0</v>
      </c>
      <c r="N5532" s="13" t="e">
        <f t="shared" si="782"/>
        <v>#N/A</v>
      </c>
      <c r="O5532">
        <f t="shared" si="783"/>
        <v>0</v>
      </c>
      <c r="P5532" s="12">
        <f t="shared" si="784"/>
        <v>143.26358708736942</v>
      </c>
      <c r="Q5532">
        <f t="shared" si="785"/>
        <v>0</v>
      </c>
      <c r="R5532">
        <f>$D$2*tarifas!$D$12/24</f>
        <v>1.4541666666666666</v>
      </c>
      <c r="S5532" t="e">
        <f>VLOOKUP(E5532&amp;" "&amp;F5532,tarifas!$A$13:$D$20,4,FALSE)*P5532</f>
        <v>#N/A</v>
      </c>
      <c r="T5532">
        <f>IF(F5532="COD1",tarifas!$D$11*(SUMIFS($P$11:$P$8770,$F$11:$F$8770,"=COD1",$B$11:$B$8770,"="&amp;B5532)/COUNTIFS($F$11:$F$8770,"=COD1",$B$11:$B$8770,"="&amp;B5532))/COUNTIFS($A$11:$A$8770,"="&amp;A5532,$F$11:$F$8770,"=COD1"),0)</f>
        <v>0</v>
      </c>
      <c r="U5532" t="e">
        <f>(VLOOKUP(F5532,tarifas!$C$7:$D$10,2,FALSE)+tarifas!$D$21)*datos!P5532</f>
        <v>#N/A</v>
      </c>
      <c r="V5532" t="e">
        <f t="shared" si="786"/>
        <v>#N/A</v>
      </c>
      <c r="W5532">
        <f t="shared" si="787"/>
        <v>0</v>
      </c>
    </row>
    <row r="5533" spans="1:23" x14ac:dyDescent="0.25">
      <c r="A5533">
        <f t="shared" si="780"/>
        <v>228</v>
      </c>
      <c r="B5533">
        <f t="shared" si="781"/>
        <v>8</v>
      </c>
      <c r="C5533" s="1">
        <f t="shared" si="788"/>
        <v>41870.083333319941</v>
      </c>
      <c r="D5533" s="7">
        <v>0</v>
      </c>
      <c r="E5533" s="7"/>
      <c r="G5533">
        <v>44.38</v>
      </c>
      <c r="H5533" s="12">
        <v>142.86259301370063</v>
      </c>
      <c r="I5533" s="13">
        <f>$D$2*tarifas!$D$12/24</f>
        <v>1.4541666666666666</v>
      </c>
      <c r="J5533" s="13" t="e">
        <f>VLOOKUP(E5533&amp;" "&amp;F5533,tarifas!$A$13:$D$20,4,FALSE)*H5533</f>
        <v>#N/A</v>
      </c>
      <c r="K5533" s="13">
        <f>IF(F5533="COD1",tarifas!$D$11*(SUMIFS($H$11:$H$8770,$F$11:$F$8770,"=COD1",$B$11:$B$8770,"="&amp;B5533)/COUNTIFS($F$11:$F$8770,"=COD1",$B$11:$B$8770,"="&amp;B5533))/COUNTIFS($A$11:$A$8770,"="&amp;A5533,$F$11:$F$8770,"=COD1"),0)</f>
        <v>0</v>
      </c>
      <c r="L5533" s="13" t="e">
        <f>(VLOOKUP(F5533,tarifas!$C$7:$D$10,2,FALSE)+tarifas!$D$21)*datos!H5533</f>
        <v>#N/A</v>
      </c>
      <c r="M5533">
        <v>0</v>
      </c>
      <c r="N5533" s="13" t="e">
        <f t="shared" si="782"/>
        <v>#N/A</v>
      </c>
      <c r="O5533">
        <f t="shared" si="783"/>
        <v>0</v>
      </c>
      <c r="P5533" s="12">
        <f t="shared" si="784"/>
        <v>142.86259301370063</v>
      </c>
      <c r="Q5533">
        <f t="shared" si="785"/>
        <v>0</v>
      </c>
      <c r="R5533">
        <f>$D$2*tarifas!$D$12/24</f>
        <v>1.4541666666666666</v>
      </c>
      <c r="S5533" t="e">
        <f>VLOOKUP(E5533&amp;" "&amp;F5533,tarifas!$A$13:$D$20,4,FALSE)*P5533</f>
        <v>#N/A</v>
      </c>
      <c r="T5533">
        <f>IF(F5533="COD1",tarifas!$D$11*(SUMIFS($P$11:$P$8770,$F$11:$F$8770,"=COD1",$B$11:$B$8770,"="&amp;B5533)/COUNTIFS($F$11:$F$8770,"=COD1",$B$11:$B$8770,"="&amp;B5533))/COUNTIFS($A$11:$A$8770,"="&amp;A5533,$F$11:$F$8770,"=COD1"),0)</f>
        <v>0</v>
      </c>
      <c r="U5533" t="e">
        <f>(VLOOKUP(F5533,tarifas!$C$7:$D$10,2,FALSE)+tarifas!$D$21)*datos!P5533</f>
        <v>#N/A</v>
      </c>
      <c r="V5533" t="e">
        <f t="shared" si="786"/>
        <v>#N/A</v>
      </c>
      <c r="W5533">
        <f t="shared" si="787"/>
        <v>0</v>
      </c>
    </row>
    <row r="5534" spans="1:23" x14ac:dyDescent="0.25">
      <c r="A5534">
        <f t="shared" si="780"/>
        <v>228</v>
      </c>
      <c r="B5534">
        <f t="shared" si="781"/>
        <v>8</v>
      </c>
      <c r="C5534" s="1">
        <f t="shared" si="788"/>
        <v>41870.124999986605</v>
      </c>
      <c r="D5534" s="7">
        <v>0</v>
      </c>
      <c r="E5534" s="7"/>
      <c r="G5534">
        <v>44.27</v>
      </c>
      <c r="H5534" s="12">
        <v>137.09357767130479</v>
      </c>
      <c r="I5534" s="13">
        <f>$D$2*tarifas!$D$12/24</f>
        <v>1.4541666666666666</v>
      </c>
      <c r="J5534" s="13" t="e">
        <f>VLOOKUP(E5534&amp;" "&amp;F5534,tarifas!$A$13:$D$20,4,FALSE)*H5534</f>
        <v>#N/A</v>
      </c>
      <c r="K5534" s="13">
        <f>IF(F5534="COD1",tarifas!$D$11*(SUMIFS($H$11:$H$8770,$F$11:$F$8770,"=COD1",$B$11:$B$8770,"="&amp;B5534)/COUNTIFS($F$11:$F$8770,"=COD1",$B$11:$B$8770,"="&amp;B5534))/COUNTIFS($A$11:$A$8770,"="&amp;A5534,$F$11:$F$8770,"=COD1"),0)</f>
        <v>0</v>
      </c>
      <c r="L5534" s="13" t="e">
        <f>(VLOOKUP(F5534,tarifas!$C$7:$D$10,2,FALSE)+tarifas!$D$21)*datos!H5534</f>
        <v>#N/A</v>
      </c>
      <c r="M5534">
        <v>0</v>
      </c>
      <c r="N5534" s="13" t="e">
        <f t="shared" si="782"/>
        <v>#N/A</v>
      </c>
      <c r="O5534">
        <f t="shared" si="783"/>
        <v>0</v>
      </c>
      <c r="P5534" s="12">
        <f t="shared" si="784"/>
        <v>137.09357767130479</v>
      </c>
      <c r="Q5534">
        <f t="shared" si="785"/>
        <v>0</v>
      </c>
      <c r="R5534">
        <f>$D$2*tarifas!$D$12/24</f>
        <v>1.4541666666666666</v>
      </c>
      <c r="S5534" t="e">
        <f>VLOOKUP(E5534&amp;" "&amp;F5534,tarifas!$A$13:$D$20,4,FALSE)*P5534</f>
        <v>#N/A</v>
      </c>
      <c r="T5534">
        <f>IF(F5534="COD1",tarifas!$D$11*(SUMIFS($P$11:$P$8770,$F$11:$F$8770,"=COD1",$B$11:$B$8770,"="&amp;B5534)/COUNTIFS($F$11:$F$8770,"=COD1",$B$11:$B$8770,"="&amp;B5534))/COUNTIFS($A$11:$A$8770,"="&amp;A5534,$F$11:$F$8770,"=COD1"),0)</f>
        <v>0</v>
      </c>
      <c r="U5534" t="e">
        <f>(VLOOKUP(F5534,tarifas!$C$7:$D$10,2,FALSE)+tarifas!$D$21)*datos!P5534</f>
        <v>#N/A</v>
      </c>
      <c r="V5534" t="e">
        <f t="shared" si="786"/>
        <v>#N/A</v>
      </c>
      <c r="W5534">
        <f t="shared" si="787"/>
        <v>0</v>
      </c>
    </row>
    <row r="5535" spans="1:23" x14ac:dyDescent="0.25">
      <c r="A5535">
        <f t="shared" si="780"/>
        <v>228</v>
      </c>
      <c r="B5535">
        <f t="shared" si="781"/>
        <v>8</v>
      </c>
      <c r="C5535" s="1">
        <f t="shared" si="788"/>
        <v>41870.166666653269</v>
      </c>
      <c r="D5535" s="7">
        <v>0</v>
      </c>
      <c r="E5535" s="7"/>
      <c r="G5535">
        <v>44.34</v>
      </c>
      <c r="H5535" s="12">
        <v>135.12826323184157</v>
      </c>
      <c r="I5535" s="13">
        <f>$D$2*tarifas!$D$12/24</f>
        <v>1.4541666666666666</v>
      </c>
      <c r="J5535" s="13" t="e">
        <f>VLOOKUP(E5535&amp;" "&amp;F5535,tarifas!$A$13:$D$20,4,FALSE)*H5535</f>
        <v>#N/A</v>
      </c>
      <c r="K5535" s="13">
        <f>IF(F5535="COD1",tarifas!$D$11*(SUMIFS($H$11:$H$8770,$F$11:$F$8770,"=COD1",$B$11:$B$8770,"="&amp;B5535)/COUNTIFS($F$11:$F$8770,"=COD1",$B$11:$B$8770,"="&amp;B5535))/COUNTIFS($A$11:$A$8770,"="&amp;A5535,$F$11:$F$8770,"=COD1"),0)</f>
        <v>0</v>
      </c>
      <c r="L5535" s="13" t="e">
        <f>(VLOOKUP(F5535,tarifas!$C$7:$D$10,2,FALSE)+tarifas!$D$21)*datos!H5535</f>
        <v>#N/A</v>
      </c>
      <c r="M5535">
        <v>0</v>
      </c>
      <c r="N5535" s="13" t="e">
        <f t="shared" si="782"/>
        <v>#N/A</v>
      </c>
      <c r="O5535">
        <f t="shared" si="783"/>
        <v>0</v>
      </c>
      <c r="P5535" s="12">
        <f t="shared" si="784"/>
        <v>135.12826323184157</v>
      </c>
      <c r="Q5535">
        <f t="shared" si="785"/>
        <v>0</v>
      </c>
      <c r="R5535">
        <f>$D$2*tarifas!$D$12/24</f>
        <v>1.4541666666666666</v>
      </c>
      <c r="S5535" t="e">
        <f>VLOOKUP(E5535&amp;" "&amp;F5535,tarifas!$A$13:$D$20,4,FALSE)*P5535</f>
        <v>#N/A</v>
      </c>
      <c r="T5535">
        <f>IF(F5535="COD1",tarifas!$D$11*(SUMIFS($P$11:$P$8770,$F$11:$F$8770,"=COD1",$B$11:$B$8770,"="&amp;B5535)/COUNTIFS($F$11:$F$8770,"=COD1",$B$11:$B$8770,"="&amp;B5535))/COUNTIFS($A$11:$A$8770,"="&amp;A5535,$F$11:$F$8770,"=COD1"),0)</f>
        <v>0</v>
      </c>
      <c r="U5535" t="e">
        <f>(VLOOKUP(F5535,tarifas!$C$7:$D$10,2,FALSE)+tarifas!$D$21)*datos!P5535</f>
        <v>#N/A</v>
      </c>
      <c r="V5535" t="e">
        <f t="shared" si="786"/>
        <v>#N/A</v>
      </c>
      <c r="W5535">
        <f t="shared" si="787"/>
        <v>0</v>
      </c>
    </row>
    <row r="5536" spans="1:23" x14ac:dyDescent="0.25">
      <c r="A5536">
        <f t="shared" si="780"/>
        <v>228</v>
      </c>
      <c r="B5536">
        <f t="shared" si="781"/>
        <v>8</v>
      </c>
      <c r="C5536" s="1">
        <f t="shared" si="788"/>
        <v>41870.208333319933</v>
      </c>
      <c r="D5536" s="7">
        <v>0</v>
      </c>
      <c r="E5536" s="7"/>
      <c r="G5536">
        <v>44.95</v>
      </c>
      <c r="H5536" s="12">
        <v>133.69214122685469</v>
      </c>
      <c r="I5536" s="13">
        <f>$D$2*tarifas!$D$12/24</f>
        <v>1.4541666666666666</v>
      </c>
      <c r="J5536" s="13" t="e">
        <f>VLOOKUP(E5536&amp;" "&amp;F5536,tarifas!$A$13:$D$20,4,FALSE)*H5536</f>
        <v>#N/A</v>
      </c>
      <c r="K5536" s="13">
        <f>IF(F5536="COD1",tarifas!$D$11*(SUMIFS($H$11:$H$8770,$F$11:$F$8770,"=COD1",$B$11:$B$8770,"="&amp;B5536)/COUNTIFS($F$11:$F$8770,"=COD1",$B$11:$B$8770,"="&amp;B5536))/COUNTIFS($A$11:$A$8770,"="&amp;A5536,$F$11:$F$8770,"=COD1"),0)</f>
        <v>0</v>
      </c>
      <c r="L5536" s="13" t="e">
        <f>(VLOOKUP(F5536,tarifas!$C$7:$D$10,2,FALSE)+tarifas!$D$21)*datos!H5536</f>
        <v>#N/A</v>
      </c>
      <c r="M5536">
        <v>0</v>
      </c>
      <c r="N5536" s="13" t="e">
        <f t="shared" si="782"/>
        <v>#N/A</v>
      </c>
      <c r="O5536">
        <f t="shared" si="783"/>
        <v>0</v>
      </c>
      <c r="P5536" s="12">
        <f t="shared" si="784"/>
        <v>133.69214122685469</v>
      </c>
      <c r="Q5536">
        <f t="shared" si="785"/>
        <v>0</v>
      </c>
      <c r="R5536">
        <f>$D$2*tarifas!$D$12/24</f>
        <v>1.4541666666666666</v>
      </c>
      <c r="S5536" t="e">
        <f>VLOOKUP(E5536&amp;" "&amp;F5536,tarifas!$A$13:$D$20,4,FALSE)*P5536</f>
        <v>#N/A</v>
      </c>
      <c r="T5536">
        <f>IF(F5536="COD1",tarifas!$D$11*(SUMIFS($P$11:$P$8770,$F$11:$F$8770,"=COD1",$B$11:$B$8770,"="&amp;B5536)/COUNTIFS($F$11:$F$8770,"=COD1",$B$11:$B$8770,"="&amp;B5536))/COUNTIFS($A$11:$A$8770,"="&amp;A5536,$F$11:$F$8770,"=COD1"),0)</f>
        <v>0</v>
      </c>
      <c r="U5536" t="e">
        <f>(VLOOKUP(F5536,tarifas!$C$7:$D$10,2,FALSE)+tarifas!$D$21)*datos!P5536</f>
        <v>#N/A</v>
      </c>
      <c r="V5536" t="e">
        <f t="shared" si="786"/>
        <v>#N/A</v>
      </c>
      <c r="W5536">
        <f t="shared" si="787"/>
        <v>0</v>
      </c>
    </row>
    <row r="5537" spans="1:23" x14ac:dyDescent="0.25">
      <c r="A5537">
        <f t="shared" si="780"/>
        <v>228</v>
      </c>
      <c r="B5537">
        <f t="shared" si="781"/>
        <v>8</v>
      </c>
      <c r="C5537" s="1">
        <f t="shared" si="788"/>
        <v>41870.249999986598</v>
      </c>
      <c r="D5537" s="7">
        <v>0</v>
      </c>
      <c r="E5537" s="7"/>
      <c r="G5537">
        <v>48.6</v>
      </c>
      <c r="H5537" s="12">
        <v>127.65828079362579</v>
      </c>
      <c r="I5537" s="13">
        <f>$D$2*tarifas!$D$12/24</f>
        <v>1.4541666666666666</v>
      </c>
      <c r="J5537" s="13" t="e">
        <f>VLOOKUP(E5537&amp;" "&amp;F5537,tarifas!$A$13:$D$20,4,FALSE)*H5537</f>
        <v>#N/A</v>
      </c>
      <c r="K5537" s="13">
        <f>IF(F5537="COD1",tarifas!$D$11*(SUMIFS($H$11:$H$8770,$F$11:$F$8770,"=COD1",$B$11:$B$8770,"="&amp;B5537)/COUNTIFS($F$11:$F$8770,"=COD1",$B$11:$B$8770,"="&amp;B5537))/COUNTIFS($A$11:$A$8770,"="&amp;A5537,$F$11:$F$8770,"=COD1"),0)</f>
        <v>0</v>
      </c>
      <c r="L5537" s="13" t="e">
        <f>(VLOOKUP(F5537,tarifas!$C$7:$D$10,2,FALSE)+tarifas!$D$21)*datos!H5537</f>
        <v>#N/A</v>
      </c>
      <c r="M5537">
        <v>35.044820000000001</v>
      </c>
      <c r="N5537" s="13" t="e">
        <f t="shared" si="782"/>
        <v>#N/A</v>
      </c>
      <c r="O5537">
        <f t="shared" si="783"/>
        <v>35.044820000000001</v>
      </c>
      <c r="P5537" s="12">
        <f t="shared" si="784"/>
        <v>92.613460793625791</v>
      </c>
      <c r="Q5537">
        <f t="shared" si="785"/>
        <v>0</v>
      </c>
      <c r="R5537">
        <f>$D$2*tarifas!$D$12/24</f>
        <v>1.4541666666666666</v>
      </c>
      <c r="S5537" t="e">
        <f>VLOOKUP(E5537&amp;" "&amp;F5537,tarifas!$A$13:$D$20,4,FALSE)*P5537</f>
        <v>#N/A</v>
      </c>
      <c r="T5537">
        <f>IF(F5537="COD1",tarifas!$D$11*(SUMIFS($P$11:$P$8770,$F$11:$F$8770,"=COD1",$B$11:$B$8770,"="&amp;B5537)/COUNTIFS($F$11:$F$8770,"=COD1",$B$11:$B$8770,"="&amp;B5537))/COUNTIFS($A$11:$A$8770,"="&amp;A5537,$F$11:$F$8770,"=COD1"),0)</f>
        <v>0</v>
      </c>
      <c r="U5537" t="e">
        <f>(VLOOKUP(F5537,tarifas!$C$7:$D$10,2,FALSE)+tarifas!$D$21)*datos!P5537</f>
        <v>#N/A</v>
      </c>
      <c r="V5537" t="e">
        <f t="shared" si="786"/>
        <v>#N/A</v>
      </c>
      <c r="W5537">
        <f t="shared" si="787"/>
        <v>0</v>
      </c>
    </row>
    <row r="5538" spans="1:23" x14ac:dyDescent="0.25">
      <c r="A5538">
        <f t="shared" si="780"/>
        <v>228</v>
      </c>
      <c r="B5538">
        <f t="shared" si="781"/>
        <v>8</v>
      </c>
      <c r="C5538" s="1">
        <f t="shared" si="788"/>
        <v>41870.291666653262</v>
      </c>
      <c r="D5538" s="7">
        <v>43.015151515151523</v>
      </c>
      <c r="E5538" s="7"/>
      <c r="G5538">
        <v>53.97</v>
      </c>
      <c r="H5538" s="12">
        <v>168.91140902991259</v>
      </c>
      <c r="I5538" s="13">
        <f>$D$2*tarifas!$D$12/24</f>
        <v>1.4541666666666666</v>
      </c>
      <c r="J5538" s="13" t="e">
        <f>VLOOKUP(E5538&amp;" "&amp;F5538,tarifas!$A$13:$D$20,4,FALSE)*H5538</f>
        <v>#N/A</v>
      </c>
      <c r="K5538" s="13">
        <f>IF(F5538="COD1",tarifas!$D$11*(SUMIFS($H$11:$H$8770,$F$11:$F$8770,"=COD1",$B$11:$B$8770,"="&amp;B5538)/COUNTIFS($F$11:$F$8770,"=COD1",$B$11:$B$8770,"="&amp;B5538))/COUNTIFS($A$11:$A$8770,"="&amp;A5538,$F$11:$F$8770,"=COD1"),0)</f>
        <v>0</v>
      </c>
      <c r="L5538" s="13" t="e">
        <f>(VLOOKUP(F5538,tarifas!$C$7:$D$10,2,FALSE)+tarifas!$D$21)*datos!H5538</f>
        <v>#N/A</v>
      </c>
      <c r="M5538">
        <v>47.921559999999999</v>
      </c>
      <c r="N5538" s="13" t="e">
        <f t="shared" si="782"/>
        <v>#N/A</v>
      </c>
      <c r="O5538">
        <f t="shared" si="783"/>
        <v>47.921559999999999</v>
      </c>
      <c r="P5538" s="12">
        <f t="shared" si="784"/>
        <v>120.98984902991259</v>
      </c>
      <c r="Q5538">
        <f t="shared" si="785"/>
        <v>0</v>
      </c>
      <c r="R5538">
        <f>$D$2*tarifas!$D$12/24</f>
        <v>1.4541666666666666</v>
      </c>
      <c r="S5538" t="e">
        <f>VLOOKUP(E5538&amp;" "&amp;F5538,tarifas!$A$13:$D$20,4,FALSE)*P5538</f>
        <v>#N/A</v>
      </c>
      <c r="T5538">
        <f>IF(F5538="COD1",tarifas!$D$11*(SUMIFS($P$11:$P$8770,$F$11:$F$8770,"=COD1",$B$11:$B$8770,"="&amp;B5538)/COUNTIFS($F$11:$F$8770,"=COD1",$B$11:$B$8770,"="&amp;B5538))/COUNTIFS($A$11:$A$8770,"="&amp;A5538,$F$11:$F$8770,"=COD1"),0)</f>
        <v>0</v>
      </c>
      <c r="U5538" t="e">
        <f>(VLOOKUP(F5538,tarifas!$C$7:$D$10,2,FALSE)+tarifas!$D$21)*datos!P5538</f>
        <v>#N/A</v>
      </c>
      <c r="V5538" t="e">
        <f t="shared" si="786"/>
        <v>#N/A</v>
      </c>
      <c r="W5538">
        <f t="shared" si="787"/>
        <v>0</v>
      </c>
    </row>
    <row r="5539" spans="1:23" x14ac:dyDescent="0.25">
      <c r="A5539">
        <f t="shared" si="780"/>
        <v>228</v>
      </c>
      <c r="B5539">
        <f t="shared" si="781"/>
        <v>8</v>
      </c>
      <c r="C5539" s="1">
        <f t="shared" si="788"/>
        <v>41870.333333319926</v>
      </c>
      <c r="D5539" s="7">
        <v>146.56060606060606</v>
      </c>
      <c r="E5539" s="7"/>
      <c r="G5539">
        <v>55.5</v>
      </c>
      <c r="H5539" s="12">
        <v>299.99732315163493</v>
      </c>
      <c r="I5539" s="13">
        <f>$D$2*tarifas!$D$12/24</f>
        <v>1.4541666666666666</v>
      </c>
      <c r="J5539" s="13" t="e">
        <f>VLOOKUP(E5539&amp;" "&amp;F5539,tarifas!$A$13:$D$20,4,FALSE)*H5539</f>
        <v>#N/A</v>
      </c>
      <c r="K5539" s="13">
        <f>IF(F5539="COD1",tarifas!$D$11*(SUMIFS($H$11:$H$8770,$F$11:$F$8770,"=COD1",$B$11:$B$8770,"="&amp;B5539)/COUNTIFS($F$11:$F$8770,"=COD1",$B$11:$B$8770,"="&amp;B5539))/COUNTIFS($A$11:$A$8770,"="&amp;A5539,$F$11:$F$8770,"=COD1"),0)</f>
        <v>0</v>
      </c>
      <c r="L5539" s="13" t="e">
        <f>(VLOOKUP(F5539,tarifas!$C$7:$D$10,2,FALSE)+tarifas!$D$21)*datos!H5539</f>
        <v>#N/A</v>
      </c>
      <c r="M5539">
        <v>127.39919999999999</v>
      </c>
      <c r="N5539" s="13" t="e">
        <f t="shared" si="782"/>
        <v>#N/A</v>
      </c>
      <c r="O5539">
        <f t="shared" si="783"/>
        <v>127.39919999999999</v>
      </c>
      <c r="P5539" s="12">
        <f t="shared" si="784"/>
        <v>172.59812315163492</v>
      </c>
      <c r="Q5539">
        <f t="shared" si="785"/>
        <v>0</v>
      </c>
      <c r="R5539">
        <f>$D$2*tarifas!$D$12/24</f>
        <v>1.4541666666666666</v>
      </c>
      <c r="S5539" t="e">
        <f>VLOOKUP(E5539&amp;" "&amp;F5539,tarifas!$A$13:$D$20,4,FALSE)*P5539</f>
        <v>#N/A</v>
      </c>
      <c r="T5539">
        <f>IF(F5539="COD1",tarifas!$D$11*(SUMIFS($P$11:$P$8770,$F$11:$F$8770,"=COD1",$B$11:$B$8770,"="&amp;B5539)/COUNTIFS($F$11:$F$8770,"=COD1",$B$11:$B$8770,"="&amp;B5539))/COUNTIFS($A$11:$A$8770,"="&amp;A5539,$F$11:$F$8770,"=COD1"),0)</f>
        <v>0</v>
      </c>
      <c r="U5539" t="e">
        <f>(VLOOKUP(F5539,tarifas!$C$7:$D$10,2,FALSE)+tarifas!$D$21)*datos!P5539</f>
        <v>#N/A</v>
      </c>
      <c r="V5539" t="e">
        <f t="shared" si="786"/>
        <v>#N/A</v>
      </c>
      <c r="W5539">
        <f t="shared" si="787"/>
        <v>0</v>
      </c>
    </row>
    <row r="5540" spans="1:23" x14ac:dyDescent="0.25">
      <c r="A5540">
        <f t="shared" si="780"/>
        <v>228</v>
      </c>
      <c r="B5540">
        <f t="shared" si="781"/>
        <v>8</v>
      </c>
      <c r="C5540" s="1">
        <f t="shared" si="788"/>
        <v>41870.37499998659</v>
      </c>
      <c r="D5540" s="7">
        <v>217.1363636363636</v>
      </c>
      <c r="E5540" s="7"/>
      <c r="G5540">
        <v>56.1</v>
      </c>
      <c r="H5540" s="12">
        <v>364.8262369929385</v>
      </c>
      <c r="I5540" s="13">
        <f>$D$2*tarifas!$D$12/24</f>
        <v>1.4541666666666666</v>
      </c>
      <c r="J5540" s="13" t="e">
        <f>VLOOKUP(E5540&amp;" "&amp;F5540,tarifas!$A$13:$D$20,4,FALSE)*H5540</f>
        <v>#N/A</v>
      </c>
      <c r="K5540" s="13">
        <f>IF(F5540="COD1",tarifas!$D$11*(SUMIFS($H$11:$H$8770,$F$11:$F$8770,"=COD1",$B$11:$B$8770,"="&amp;B5540)/COUNTIFS($F$11:$F$8770,"=COD1",$B$11:$B$8770,"="&amp;B5540))/COUNTIFS($A$11:$A$8770,"="&amp;A5540,$F$11:$F$8770,"=COD1"),0)</f>
        <v>0</v>
      </c>
      <c r="L5540" s="13" t="e">
        <f>(VLOOKUP(F5540,tarifas!$C$7:$D$10,2,FALSE)+tarifas!$D$21)*datos!H5540</f>
        <v>#N/A</v>
      </c>
      <c r="M5540">
        <v>319.07041999999996</v>
      </c>
      <c r="N5540" s="13" t="e">
        <f t="shared" si="782"/>
        <v>#N/A</v>
      </c>
      <c r="O5540">
        <f t="shared" si="783"/>
        <v>319.07041999999996</v>
      </c>
      <c r="P5540" s="12">
        <f t="shared" si="784"/>
        <v>45.755816992938549</v>
      </c>
      <c r="Q5540">
        <f t="shared" si="785"/>
        <v>0</v>
      </c>
      <c r="R5540">
        <f>$D$2*tarifas!$D$12/24</f>
        <v>1.4541666666666666</v>
      </c>
      <c r="S5540" t="e">
        <f>VLOOKUP(E5540&amp;" "&amp;F5540,tarifas!$A$13:$D$20,4,FALSE)*P5540</f>
        <v>#N/A</v>
      </c>
      <c r="T5540">
        <f>IF(F5540="COD1",tarifas!$D$11*(SUMIFS($P$11:$P$8770,$F$11:$F$8770,"=COD1",$B$11:$B$8770,"="&amp;B5540)/COUNTIFS($F$11:$F$8770,"=COD1",$B$11:$B$8770,"="&amp;B5540))/COUNTIFS($A$11:$A$8770,"="&amp;A5540,$F$11:$F$8770,"=COD1"),0)</f>
        <v>0</v>
      </c>
      <c r="U5540" t="e">
        <f>(VLOOKUP(F5540,tarifas!$C$7:$D$10,2,FALSE)+tarifas!$D$21)*datos!P5540</f>
        <v>#N/A</v>
      </c>
      <c r="V5540" t="e">
        <f t="shared" si="786"/>
        <v>#N/A</v>
      </c>
      <c r="W5540">
        <f t="shared" si="787"/>
        <v>0</v>
      </c>
    </row>
    <row r="5541" spans="1:23" x14ac:dyDescent="0.25">
      <c r="A5541">
        <f t="shared" si="780"/>
        <v>228</v>
      </c>
      <c r="B5541">
        <f t="shared" si="781"/>
        <v>8</v>
      </c>
      <c r="C5541" s="1">
        <f t="shared" si="788"/>
        <v>41870.416666653255</v>
      </c>
      <c r="D5541" s="7">
        <v>379.66666666666663</v>
      </c>
      <c r="E5541" s="7"/>
      <c r="G5541">
        <v>57.1</v>
      </c>
      <c r="H5541" s="12">
        <v>401.28135428743269</v>
      </c>
      <c r="I5541" s="13">
        <f>$D$2*tarifas!$D$12/24</f>
        <v>1.4541666666666666</v>
      </c>
      <c r="J5541" s="13" t="e">
        <f>VLOOKUP(E5541&amp;" "&amp;F5541,tarifas!$A$13:$D$20,4,FALSE)*H5541</f>
        <v>#N/A</v>
      </c>
      <c r="K5541" s="13">
        <f>IF(F5541="COD1",tarifas!$D$11*(SUMIFS($H$11:$H$8770,$F$11:$F$8770,"=COD1",$B$11:$B$8770,"="&amp;B5541)/COUNTIFS($F$11:$F$8770,"=COD1",$B$11:$B$8770,"="&amp;B5541))/COUNTIFS($A$11:$A$8770,"="&amp;A5541,$F$11:$F$8770,"=COD1"),0)</f>
        <v>0</v>
      </c>
      <c r="L5541" s="13" t="e">
        <f>(VLOOKUP(F5541,tarifas!$C$7:$D$10,2,FALSE)+tarifas!$D$21)*datos!H5541</f>
        <v>#N/A</v>
      </c>
      <c r="M5541">
        <v>429.68158</v>
      </c>
      <c r="N5541" s="13" t="e">
        <f t="shared" si="782"/>
        <v>#N/A</v>
      </c>
      <c r="O5541">
        <f t="shared" si="783"/>
        <v>401.28135428743269</v>
      </c>
      <c r="P5541" s="12">
        <f t="shared" si="784"/>
        <v>0</v>
      </c>
      <c r="Q5541">
        <f t="shared" si="785"/>
        <v>28.400225712567305</v>
      </c>
      <c r="R5541">
        <f>$D$2*tarifas!$D$12/24</f>
        <v>1.4541666666666666</v>
      </c>
      <c r="S5541" t="e">
        <f>VLOOKUP(E5541&amp;" "&amp;F5541,tarifas!$A$13:$D$20,4,FALSE)*P5541</f>
        <v>#N/A</v>
      </c>
      <c r="T5541">
        <f>IF(F5541="COD1",tarifas!$D$11*(SUMIFS($P$11:$P$8770,$F$11:$F$8770,"=COD1",$B$11:$B$8770,"="&amp;B5541)/COUNTIFS($F$11:$F$8770,"=COD1",$B$11:$B$8770,"="&amp;B5541))/COUNTIFS($A$11:$A$8770,"="&amp;A5541,$F$11:$F$8770,"=COD1"),0)</f>
        <v>0</v>
      </c>
      <c r="U5541" t="e">
        <f>(VLOOKUP(F5541,tarifas!$C$7:$D$10,2,FALSE)+tarifas!$D$21)*datos!P5541</f>
        <v>#N/A</v>
      </c>
      <c r="V5541" t="e">
        <f t="shared" si="786"/>
        <v>#N/A</v>
      </c>
      <c r="W5541">
        <f t="shared" si="787"/>
        <v>1.4594875993688339</v>
      </c>
    </row>
    <row r="5542" spans="1:23" x14ac:dyDescent="0.25">
      <c r="A5542">
        <f t="shared" si="780"/>
        <v>228</v>
      </c>
      <c r="B5542">
        <f t="shared" si="781"/>
        <v>8</v>
      </c>
      <c r="C5542" s="1">
        <f t="shared" si="788"/>
        <v>41870.458333319919</v>
      </c>
      <c r="D5542" s="7">
        <v>659.65151515151524</v>
      </c>
      <c r="E5542" s="7"/>
      <c r="G5542">
        <v>60.49</v>
      </c>
      <c r="H5542" s="12">
        <v>309.22725439854361</v>
      </c>
      <c r="I5542" s="13">
        <f>$D$2*tarifas!$D$12/24</f>
        <v>1.4541666666666666</v>
      </c>
      <c r="J5542" s="13" t="e">
        <f>VLOOKUP(E5542&amp;" "&amp;F5542,tarifas!$A$13:$D$20,4,FALSE)*H5542</f>
        <v>#N/A</v>
      </c>
      <c r="K5542" s="13">
        <f>IF(F5542="COD1",tarifas!$D$11*(SUMIFS($H$11:$H$8770,$F$11:$F$8770,"=COD1",$B$11:$B$8770,"="&amp;B5542)/COUNTIFS($F$11:$F$8770,"=COD1",$B$11:$B$8770,"="&amp;B5542))/COUNTIFS($A$11:$A$8770,"="&amp;A5542,$F$11:$F$8770,"=COD1"),0)</f>
        <v>0</v>
      </c>
      <c r="L5542" s="13" t="e">
        <f>(VLOOKUP(F5542,tarifas!$C$7:$D$10,2,FALSE)+tarifas!$D$21)*datos!H5542</f>
        <v>#N/A</v>
      </c>
      <c r="M5542">
        <v>504.37609999999995</v>
      </c>
      <c r="N5542" s="13" t="e">
        <f t="shared" si="782"/>
        <v>#N/A</v>
      </c>
      <c r="O5542">
        <f t="shared" si="783"/>
        <v>309.22725439854361</v>
      </c>
      <c r="P5542" s="12">
        <f t="shared" si="784"/>
        <v>0</v>
      </c>
      <c r="Q5542">
        <f t="shared" si="785"/>
        <v>195.14884560145634</v>
      </c>
      <c r="R5542">
        <f>$D$2*tarifas!$D$12/24</f>
        <v>1.4541666666666666</v>
      </c>
      <c r="S5542" t="e">
        <f>VLOOKUP(E5542&amp;" "&amp;F5542,tarifas!$A$13:$D$20,4,FALSE)*P5542</f>
        <v>#N/A</v>
      </c>
      <c r="T5542">
        <f>IF(F5542="COD1",tarifas!$D$11*(SUMIFS($P$11:$P$8770,$F$11:$F$8770,"=COD1",$B$11:$B$8770,"="&amp;B5542)/COUNTIFS($F$11:$F$8770,"=COD1",$B$11:$B$8770,"="&amp;B5542))/COUNTIFS($A$11:$A$8770,"="&amp;A5542,$F$11:$F$8770,"=COD1"),0)</f>
        <v>0</v>
      </c>
      <c r="U5542" t="e">
        <f>(VLOOKUP(F5542,tarifas!$C$7:$D$10,2,FALSE)+tarifas!$D$21)*datos!P5542</f>
        <v>#N/A</v>
      </c>
      <c r="V5542" t="e">
        <f t="shared" si="786"/>
        <v>#N/A</v>
      </c>
      <c r="W5542">
        <f t="shared" si="787"/>
        <v>10.624098303388886</v>
      </c>
    </row>
    <row r="5543" spans="1:23" x14ac:dyDescent="0.25">
      <c r="A5543">
        <f t="shared" si="780"/>
        <v>228</v>
      </c>
      <c r="B5543">
        <f t="shared" si="781"/>
        <v>8</v>
      </c>
      <c r="C5543" s="1">
        <f t="shared" si="788"/>
        <v>41870.499999986583</v>
      </c>
      <c r="D5543" s="7">
        <v>710.65151515151513</v>
      </c>
      <c r="E5543" s="7"/>
      <c r="G5543">
        <v>61</v>
      </c>
      <c r="H5543" s="12">
        <v>299.28573018400982</v>
      </c>
      <c r="I5543" s="13">
        <f>$D$2*tarifas!$D$12/24</f>
        <v>1.4541666666666666</v>
      </c>
      <c r="J5543" s="13" t="e">
        <f>VLOOKUP(E5543&amp;" "&amp;F5543,tarifas!$A$13:$D$20,4,FALSE)*H5543</f>
        <v>#N/A</v>
      </c>
      <c r="K5543" s="13">
        <f>IF(F5543="COD1",tarifas!$D$11*(SUMIFS($H$11:$H$8770,$F$11:$F$8770,"=COD1",$B$11:$B$8770,"="&amp;B5543)/COUNTIFS($F$11:$F$8770,"=COD1",$B$11:$B$8770,"="&amp;B5543))/COUNTIFS($A$11:$A$8770,"="&amp;A5543,$F$11:$F$8770,"=COD1"),0)</f>
        <v>0</v>
      </c>
      <c r="L5543" s="13" t="e">
        <f>(VLOOKUP(F5543,tarifas!$C$7:$D$10,2,FALSE)+tarifas!$D$21)*datos!H5543</f>
        <v>#N/A</v>
      </c>
      <c r="M5543">
        <v>511.07517999999999</v>
      </c>
      <c r="N5543" s="13" t="e">
        <f t="shared" si="782"/>
        <v>#N/A</v>
      </c>
      <c r="O5543">
        <f t="shared" si="783"/>
        <v>299.28573018400982</v>
      </c>
      <c r="P5543" s="12">
        <f t="shared" si="784"/>
        <v>0</v>
      </c>
      <c r="Q5543">
        <f t="shared" si="785"/>
        <v>211.78944981599017</v>
      </c>
      <c r="R5543">
        <f>$D$2*tarifas!$D$12/24</f>
        <v>1.4541666666666666</v>
      </c>
      <c r="S5543" t="e">
        <f>VLOOKUP(E5543&amp;" "&amp;F5543,tarifas!$A$13:$D$20,4,FALSE)*P5543</f>
        <v>#N/A</v>
      </c>
      <c r="T5543">
        <f>IF(F5543="COD1",tarifas!$D$11*(SUMIFS($P$11:$P$8770,$F$11:$F$8770,"=COD1",$B$11:$B$8770,"="&amp;B5543)/COUNTIFS($F$11:$F$8770,"=COD1",$B$11:$B$8770,"="&amp;B5543))/COUNTIFS($A$11:$A$8770,"="&amp;A5543,$F$11:$F$8770,"=COD1"),0)</f>
        <v>0</v>
      </c>
      <c r="U5543" t="e">
        <f>(VLOOKUP(F5543,tarifas!$C$7:$D$10,2,FALSE)+tarifas!$D$21)*datos!P5543</f>
        <v>#N/A</v>
      </c>
      <c r="V5543" t="e">
        <f t="shared" si="786"/>
        <v>#N/A</v>
      </c>
      <c r="W5543">
        <f t="shared" si="787"/>
        <v>11.62724079489786</v>
      </c>
    </row>
    <row r="5544" spans="1:23" x14ac:dyDescent="0.25">
      <c r="A5544">
        <f t="shared" si="780"/>
        <v>228</v>
      </c>
      <c r="B5544">
        <f t="shared" si="781"/>
        <v>8</v>
      </c>
      <c r="C5544" s="1">
        <f t="shared" si="788"/>
        <v>41870.541666653247</v>
      </c>
      <c r="D5544" s="7">
        <v>729.4545454545455</v>
      </c>
      <c r="E5544" s="7"/>
      <c r="G5544">
        <v>58.46</v>
      </c>
      <c r="H5544" s="12">
        <v>398.03447955335054</v>
      </c>
      <c r="I5544" s="13">
        <f>$D$2*tarifas!$D$12/24</f>
        <v>1.4541666666666666</v>
      </c>
      <c r="J5544" s="13" t="e">
        <f>VLOOKUP(E5544&amp;" "&amp;F5544,tarifas!$A$13:$D$20,4,FALSE)*H5544</f>
        <v>#N/A</v>
      </c>
      <c r="K5544" s="13">
        <f>IF(F5544="COD1",tarifas!$D$11*(SUMIFS($H$11:$H$8770,$F$11:$F$8770,"=COD1",$B$11:$B$8770,"="&amp;B5544)/COUNTIFS($F$11:$F$8770,"=COD1",$B$11:$B$8770,"="&amp;B5544))/COUNTIFS($A$11:$A$8770,"="&amp;A5544,$F$11:$F$8770,"=COD1"),0)</f>
        <v>0</v>
      </c>
      <c r="L5544" s="13" t="e">
        <f>(VLOOKUP(F5544,tarifas!$C$7:$D$10,2,FALSE)+tarifas!$D$21)*datos!H5544</f>
        <v>#N/A</v>
      </c>
      <c r="M5544">
        <v>487.96605999999997</v>
      </c>
      <c r="N5544" s="13" t="e">
        <f t="shared" si="782"/>
        <v>#N/A</v>
      </c>
      <c r="O5544">
        <f t="shared" si="783"/>
        <v>398.03447955335054</v>
      </c>
      <c r="P5544" s="12">
        <f t="shared" si="784"/>
        <v>0</v>
      </c>
      <c r="Q5544">
        <f t="shared" si="785"/>
        <v>89.931580446649434</v>
      </c>
      <c r="R5544">
        <f>$D$2*tarifas!$D$12/24</f>
        <v>1.4541666666666666</v>
      </c>
      <c r="S5544" t="e">
        <f>VLOOKUP(E5544&amp;" "&amp;F5544,tarifas!$A$13:$D$20,4,FALSE)*P5544</f>
        <v>#N/A</v>
      </c>
      <c r="T5544">
        <f>IF(F5544="COD1",tarifas!$D$11*(SUMIFS($P$11:$P$8770,$F$11:$F$8770,"=COD1",$B$11:$B$8770,"="&amp;B5544)/COUNTIFS($F$11:$F$8770,"=COD1",$B$11:$B$8770,"="&amp;B5544))/COUNTIFS($A$11:$A$8770,"="&amp;A5544,$F$11:$F$8770,"=COD1"),0)</f>
        <v>0</v>
      </c>
      <c r="U5544" t="e">
        <f>(VLOOKUP(F5544,tarifas!$C$7:$D$10,2,FALSE)+tarifas!$D$21)*datos!P5544</f>
        <v>#N/A</v>
      </c>
      <c r="V5544" t="e">
        <f t="shared" si="786"/>
        <v>#N/A</v>
      </c>
      <c r="W5544">
        <f t="shared" si="787"/>
        <v>4.7316601736200132</v>
      </c>
    </row>
    <row r="5545" spans="1:23" x14ac:dyDescent="0.25">
      <c r="A5545">
        <f t="shared" si="780"/>
        <v>228</v>
      </c>
      <c r="B5545">
        <f t="shared" si="781"/>
        <v>8</v>
      </c>
      <c r="C5545" s="1">
        <f t="shared" si="788"/>
        <v>41870.583333319912</v>
      </c>
      <c r="D5545" s="7">
        <v>722.75757575757586</v>
      </c>
      <c r="E5545" s="7"/>
      <c r="G5545">
        <v>55.96</v>
      </c>
      <c r="H5545" s="12">
        <v>441.73461938821924</v>
      </c>
      <c r="I5545" s="13">
        <f>$D$2*tarifas!$D$12/24</f>
        <v>1.4541666666666666</v>
      </c>
      <c r="J5545" s="13" t="e">
        <f>VLOOKUP(E5545&amp;" "&amp;F5545,tarifas!$A$13:$D$20,4,FALSE)*H5545</f>
        <v>#N/A</v>
      </c>
      <c r="K5545" s="13">
        <f>IF(F5545="COD1",tarifas!$D$11*(SUMIFS($H$11:$H$8770,$F$11:$F$8770,"=COD1",$B$11:$B$8770,"="&amp;B5545)/COUNTIFS($F$11:$F$8770,"=COD1",$B$11:$B$8770,"="&amp;B5545))/COUNTIFS($A$11:$A$8770,"="&amp;A5545,$F$11:$F$8770,"=COD1"),0)</f>
        <v>0</v>
      </c>
      <c r="L5545" s="13" t="e">
        <f>(VLOOKUP(F5545,tarifas!$C$7:$D$10,2,FALSE)+tarifas!$D$21)*datos!H5545</f>
        <v>#N/A</v>
      </c>
      <c r="M5545">
        <v>429.20429999999999</v>
      </c>
      <c r="N5545" s="13" t="e">
        <f t="shared" si="782"/>
        <v>#N/A</v>
      </c>
      <c r="O5545">
        <f t="shared" si="783"/>
        <v>429.20429999999999</v>
      </c>
      <c r="P5545" s="12">
        <f t="shared" si="784"/>
        <v>12.530319388219255</v>
      </c>
      <c r="Q5545">
        <f t="shared" si="785"/>
        <v>0</v>
      </c>
      <c r="R5545">
        <f>$D$2*tarifas!$D$12/24</f>
        <v>1.4541666666666666</v>
      </c>
      <c r="S5545" t="e">
        <f>VLOOKUP(E5545&amp;" "&amp;F5545,tarifas!$A$13:$D$20,4,FALSE)*P5545</f>
        <v>#N/A</v>
      </c>
      <c r="T5545">
        <f>IF(F5545="COD1",tarifas!$D$11*(SUMIFS($P$11:$P$8770,$F$11:$F$8770,"=COD1",$B$11:$B$8770,"="&amp;B5545)/COUNTIFS($F$11:$F$8770,"=COD1",$B$11:$B$8770,"="&amp;B5545))/COUNTIFS($A$11:$A$8770,"="&amp;A5545,$F$11:$F$8770,"=COD1"),0)</f>
        <v>0</v>
      </c>
      <c r="U5545" t="e">
        <f>(VLOOKUP(F5545,tarifas!$C$7:$D$10,2,FALSE)+tarifas!$D$21)*datos!P5545</f>
        <v>#N/A</v>
      </c>
      <c r="V5545" t="e">
        <f t="shared" si="786"/>
        <v>#N/A</v>
      </c>
      <c r="W5545">
        <f t="shared" si="787"/>
        <v>0</v>
      </c>
    </row>
    <row r="5546" spans="1:23" x14ac:dyDescent="0.25">
      <c r="A5546">
        <f t="shared" si="780"/>
        <v>228</v>
      </c>
      <c r="B5546">
        <f t="shared" si="781"/>
        <v>8</v>
      </c>
      <c r="C5546" s="1">
        <f t="shared" si="788"/>
        <v>41870.624999986576</v>
      </c>
      <c r="D5546" s="7">
        <v>669.43939393939399</v>
      </c>
      <c r="E5546" s="7"/>
      <c r="G5546">
        <v>55.12</v>
      </c>
      <c r="H5546" s="12">
        <v>447.16826967530142</v>
      </c>
      <c r="I5546" s="13">
        <f>$D$2*tarifas!$D$12/24</f>
        <v>1.4541666666666666</v>
      </c>
      <c r="J5546" s="13" t="e">
        <f>VLOOKUP(E5546&amp;" "&amp;F5546,tarifas!$A$13:$D$20,4,FALSE)*H5546</f>
        <v>#N/A</v>
      </c>
      <c r="K5546" s="13">
        <f>IF(F5546="COD1",tarifas!$D$11*(SUMIFS($H$11:$H$8770,$F$11:$F$8770,"=COD1",$B$11:$B$8770,"="&amp;B5546)/COUNTIFS($F$11:$F$8770,"=COD1",$B$11:$B$8770,"="&amp;B5546))/COUNTIFS($A$11:$A$8770,"="&amp;A5546,$F$11:$F$8770,"=COD1"),0)</f>
        <v>0</v>
      </c>
      <c r="L5546" s="13" t="e">
        <f>(VLOOKUP(F5546,tarifas!$C$7:$D$10,2,FALSE)+tarifas!$D$21)*datos!H5546</f>
        <v>#N/A</v>
      </c>
      <c r="M5546">
        <v>336.61354999999998</v>
      </c>
      <c r="N5546" s="13" t="e">
        <f t="shared" si="782"/>
        <v>#N/A</v>
      </c>
      <c r="O5546">
        <f t="shared" si="783"/>
        <v>336.61354999999998</v>
      </c>
      <c r="P5546" s="12">
        <f t="shared" si="784"/>
        <v>110.55471967530144</v>
      </c>
      <c r="Q5546">
        <f t="shared" si="785"/>
        <v>0</v>
      </c>
      <c r="R5546">
        <f>$D$2*tarifas!$D$12/24</f>
        <v>1.4541666666666666</v>
      </c>
      <c r="S5546" t="e">
        <f>VLOOKUP(E5546&amp;" "&amp;F5546,tarifas!$A$13:$D$20,4,FALSE)*P5546</f>
        <v>#N/A</v>
      </c>
      <c r="T5546">
        <f>IF(F5546="COD1",tarifas!$D$11*(SUMIFS($P$11:$P$8770,$F$11:$F$8770,"=COD1",$B$11:$B$8770,"="&amp;B5546)/COUNTIFS($F$11:$F$8770,"=COD1",$B$11:$B$8770,"="&amp;B5546))/COUNTIFS($A$11:$A$8770,"="&amp;A5546,$F$11:$F$8770,"=COD1"),0)</f>
        <v>0</v>
      </c>
      <c r="U5546" t="e">
        <f>(VLOOKUP(F5546,tarifas!$C$7:$D$10,2,FALSE)+tarifas!$D$21)*datos!P5546</f>
        <v>#N/A</v>
      </c>
      <c r="V5546" t="e">
        <f t="shared" si="786"/>
        <v>#N/A</v>
      </c>
      <c r="W5546">
        <f t="shared" si="787"/>
        <v>0</v>
      </c>
    </row>
    <row r="5547" spans="1:23" x14ac:dyDescent="0.25">
      <c r="A5547">
        <f t="shared" si="780"/>
        <v>228</v>
      </c>
      <c r="B5547">
        <f t="shared" si="781"/>
        <v>8</v>
      </c>
      <c r="C5547" s="1">
        <f t="shared" si="788"/>
        <v>41870.66666665324</v>
      </c>
      <c r="D5547" s="7">
        <v>555.84848484848476</v>
      </c>
      <c r="E5547" s="7"/>
      <c r="G5547">
        <v>54.87</v>
      </c>
      <c r="H5547" s="12">
        <v>365.82655385532217</v>
      </c>
      <c r="I5547" s="13">
        <f>$D$2*tarifas!$D$12/24</f>
        <v>1.4541666666666666</v>
      </c>
      <c r="J5547" s="13" t="e">
        <f>VLOOKUP(E5547&amp;" "&amp;F5547,tarifas!$A$13:$D$20,4,FALSE)*H5547</f>
        <v>#N/A</v>
      </c>
      <c r="K5547" s="13">
        <f>IF(F5547="COD1",tarifas!$D$11*(SUMIFS($H$11:$H$8770,$F$11:$F$8770,"=COD1",$B$11:$B$8770,"="&amp;B5547)/COUNTIFS($F$11:$F$8770,"=COD1",$B$11:$B$8770,"="&amp;B5547))/COUNTIFS($A$11:$A$8770,"="&amp;A5547,$F$11:$F$8770,"=COD1"),0)</f>
        <v>0</v>
      </c>
      <c r="L5547" s="13" t="e">
        <f>(VLOOKUP(F5547,tarifas!$C$7:$D$10,2,FALSE)+tarifas!$D$21)*datos!H5547</f>
        <v>#N/A</v>
      </c>
      <c r="M5547">
        <v>213.68841</v>
      </c>
      <c r="N5547" s="13" t="e">
        <f t="shared" si="782"/>
        <v>#N/A</v>
      </c>
      <c r="O5547">
        <f t="shared" si="783"/>
        <v>213.68841</v>
      </c>
      <c r="P5547" s="12">
        <f t="shared" si="784"/>
        <v>152.13814385532217</v>
      </c>
      <c r="Q5547">
        <f t="shared" si="785"/>
        <v>0</v>
      </c>
      <c r="R5547">
        <f>$D$2*tarifas!$D$12/24</f>
        <v>1.4541666666666666</v>
      </c>
      <c r="S5547" t="e">
        <f>VLOOKUP(E5547&amp;" "&amp;F5547,tarifas!$A$13:$D$20,4,FALSE)*P5547</f>
        <v>#N/A</v>
      </c>
      <c r="T5547">
        <f>IF(F5547="COD1",tarifas!$D$11*(SUMIFS($P$11:$P$8770,$F$11:$F$8770,"=COD1",$B$11:$B$8770,"="&amp;B5547)/COUNTIFS($F$11:$F$8770,"=COD1",$B$11:$B$8770,"="&amp;B5547))/COUNTIFS($A$11:$A$8770,"="&amp;A5547,$F$11:$F$8770,"=COD1"),0)</f>
        <v>0</v>
      </c>
      <c r="U5547" t="e">
        <f>(VLOOKUP(F5547,tarifas!$C$7:$D$10,2,FALSE)+tarifas!$D$21)*datos!P5547</f>
        <v>#N/A</v>
      </c>
      <c r="V5547" t="e">
        <f t="shared" si="786"/>
        <v>#N/A</v>
      </c>
      <c r="W5547">
        <f t="shared" si="787"/>
        <v>0</v>
      </c>
    </row>
    <row r="5548" spans="1:23" x14ac:dyDescent="0.25">
      <c r="A5548">
        <f t="shared" si="780"/>
        <v>228</v>
      </c>
      <c r="B5548">
        <f t="shared" si="781"/>
        <v>8</v>
      </c>
      <c r="C5548" s="1">
        <f t="shared" si="788"/>
        <v>41870.708333319904</v>
      </c>
      <c r="D5548" s="7">
        <v>401.81818181818187</v>
      </c>
      <c r="E5548" s="7"/>
      <c r="G5548">
        <v>54.41</v>
      </c>
      <c r="H5548" s="12">
        <v>289.31099558256125</v>
      </c>
      <c r="I5548" s="13">
        <f>$D$2*tarifas!$D$12/24</f>
        <v>1.4541666666666666</v>
      </c>
      <c r="J5548" s="13" t="e">
        <f>VLOOKUP(E5548&amp;" "&amp;F5548,tarifas!$A$13:$D$20,4,FALSE)*H5548</f>
        <v>#N/A</v>
      </c>
      <c r="K5548" s="13">
        <f>IF(F5548="COD1",tarifas!$D$11*(SUMIFS($H$11:$H$8770,$F$11:$F$8770,"=COD1",$B$11:$B$8770,"="&amp;B5548)/COUNTIFS($F$11:$F$8770,"=COD1",$B$11:$B$8770,"="&amp;B5548))/COUNTIFS($A$11:$A$8770,"="&amp;A5548,$F$11:$F$8770,"=COD1"),0)</f>
        <v>0</v>
      </c>
      <c r="L5548" s="13" t="e">
        <f>(VLOOKUP(F5548,tarifas!$C$7:$D$10,2,FALSE)+tarifas!$D$21)*datos!H5548</f>
        <v>#N/A</v>
      </c>
      <c r="M5548">
        <v>65.200019999999995</v>
      </c>
      <c r="N5548" s="13" t="e">
        <f t="shared" si="782"/>
        <v>#N/A</v>
      </c>
      <c r="O5548">
        <f t="shared" si="783"/>
        <v>65.200019999999995</v>
      </c>
      <c r="P5548" s="12">
        <f t="shared" si="784"/>
        <v>224.11097558256125</v>
      </c>
      <c r="Q5548">
        <f t="shared" si="785"/>
        <v>0</v>
      </c>
      <c r="R5548">
        <f>$D$2*tarifas!$D$12/24</f>
        <v>1.4541666666666666</v>
      </c>
      <c r="S5548" t="e">
        <f>VLOOKUP(E5548&amp;" "&amp;F5548,tarifas!$A$13:$D$20,4,FALSE)*P5548</f>
        <v>#N/A</v>
      </c>
      <c r="T5548">
        <f>IF(F5548="COD1",tarifas!$D$11*(SUMIFS($P$11:$P$8770,$F$11:$F$8770,"=COD1",$B$11:$B$8770,"="&amp;B5548)/COUNTIFS($F$11:$F$8770,"=COD1",$B$11:$B$8770,"="&amp;B5548))/COUNTIFS($A$11:$A$8770,"="&amp;A5548,$F$11:$F$8770,"=COD1"),0)</f>
        <v>0</v>
      </c>
      <c r="U5548" t="e">
        <f>(VLOOKUP(F5548,tarifas!$C$7:$D$10,2,FALSE)+tarifas!$D$21)*datos!P5548</f>
        <v>#N/A</v>
      </c>
      <c r="V5548" t="e">
        <f t="shared" si="786"/>
        <v>#N/A</v>
      </c>
      <c r="W5548">
        <f t="shared" si="787"/>
        <v>0</v>
      </c>
    </row>
    <row r="5549" spans="1:23" x14ac:dyDescent="0.25">
      <c r="A5549">
        <f t="shared" si="780"/>
        <v>228</v>
      </c>
      <c r="B5549">
        <f t="shared" si="781"/>
        <v>8</v>
      </c>
      <c r="C5549" s="1">
        <f t="shared" si="788"/>
        <v>41870.749999986569</v>
      </c>
      <c r="D5549" s="7">
        <v>191.1212121212121</v>
      </c>
      <c r="E5549" s="7"/>
      <c r="G5549">
        <v>52.6</v>
      </c>
      <c r="H5549" s="12">
        <v>215.52133126024066</v>
      </c>
      <c r="I5549" s="13">
        <f>$D$2*tarifas!$D$12/24</f>
        <v>1.4541666666666666</v>
      </c>
      <c r="J5549" s="13" t="e">
        <f>VLOOKUP(E5549&amp;" "&amp;F5549,tarifas!$A$13:$D$20,4,FALSE)*H5549</f>
        <v>#N/A</v>
      </c>
      <c r="K5549" s="13">
        <f>IF(F5549="COD1",tarifas!$D$11*(SUMIFS($H$11:$H$8770,$F$11:$F$8770,"=COD1",$B$11:$B$8770,"="&amp;B5549)/COUNTIFS($F$11:$F$8770,"=COD1",$B$11:$B$8770,"="&amp;B5549))/COUNTIFS($A$11:$A$8770,"="&amp;A5549,$F$11:$F$8770,"=COD1"),0)</f>
        <v>0</v>
      </c>
      <c r="L5549" s="13" t="e">
        <f>(VLOOKUP(F5549,tarifas!$C$7:$D$10,2,FALSE)+tarifas!$D$21)*datos!H5549</f>
        <v>#N/A</v>
      </c>
      <c r="M5549">
        <v>1.6353599999999999</v>
      </c>
      <c r="N5549" s="13" t="e">
        <f t="shared" si="782"/>
        <v>#N/A</v>
      </c>
      <c r="O5549">
        <f t="shared" si="783"/>
        <v>1.6353599999999999</v>
      </c>
      <c r="P5549" s="12">
        <f t="shared" si="784"/>
        <v>213.88597126024067</v>
      </c>
      <c r="Q5549">
        <f t="shared" si="785"/>
        <v>0</v>
      </c>
      <c r="R5549">
        <f>$D$2*tarifas!$D$12/24</f>
        <v>1.4541666666666666</v>
      </c>
      <c r="S5549" t="e">
        <f>VLOOKUP(E5549&amp;" "&amp;F5549,tarifas!$A$13:$D$20,4,FALSE)*P5549</f>
        <v>#N/A</v>
      </c>
      <c r="T5549">
        <f>IF(F5549="COD1",tarifas!$D$11*(SUMIFS($P$11:$P$8770,$F$11:$F$8770,"=COD1",$B$11:$B$8770,"="&amp;B5549)/COUNTIFS($F$11:$F$8770,"=COD1",$B$11:$B$8770,"="&amp;B5549))/COUNTIFS($A$11:$A$8770,"="&amp;A5549,$F$11:$F$8770,"=COD1"),0)</f>
        <v>0</v>
      </c>
      <c r="U5549" t="e">
        <f>(VLOOKUP(F5549,tarifas!$C$7:$D$10,2,FALSE)+tarifas!$D$21)*datos!P5549</f>
        <v>#N/A</v>
      </c>
      <c r="V5549" t="e">
        <f t="shared" si="786"/>
        <v>#N/A</v>
      </c>
      <c r="W5549">
        <f t="shared" si="787"/>
        <v>0</v>
      </c>
    </row>
    <row r="5550" spans="1:23" x14ac:dyDescent="0.25">
      <c r="A5550">
        <f t="shared" si="780"/>
        <v>228</v>
      </c>
      <c r="B5550">
        <f t="shared" si="781"/>
        <v>8</v>
      </c>
      <c r="C5550" s="1">
        <f t="shared" si="788"/>
        <v>41870.791666653233</v>
      </c>
      <c r="D5550" s="7">
        <v>36.833333333333336</v>
      </c>
      <c r="E5550" s="7"/>
      <c r="G5550">
        <v>54.76</v>
      </c>
      <c r="H5550" s="12">
        <v>174.07264331678823</v>
      </c>
      <c r="I5550" s="13">
        <f>$D$2*tarifas!$D$12/24</f>
        <v>1.4541666666666666</v>
      </c>
      <c r="J5550" s="13" t="e">
        <f>VLOOKUP(E5550&amp;" "&amp;F5550,tarifas!$A$13:$D$20,4,FALSE)*H5550</f>
        <v>#N/A</v>
      </c>
      <c r="K5550" s="13">
        <f>IF(F5550="COD1",tarifas!$D$11*(SUMIFS($H$11:$H$8770,$F$11:$F$8770,"=COD1",$B$11:$B$8770,"="&amp;B5550)/COUNTIFS($F$11:$F$8770,"=COD1",$B$11:$B$8770,"="&amp;B5550))/COUNTIFS($A$11:$A$8770,"="&amp;A5550,$F$11:$F$8770,"=COD1"),0)</f>
        <v>0</v>
      </c>
      <c r="L5550" s="13" t="e">
        <f>(VLOOKUP(F5550,tarifas!$C$7:$D$10,2,FALSE)+tarifas!$D$21)*datos!H5550</f>
        <v>#N/A</v>
      </c>
      <c r="M5550">
        <v>0</v>
      </c>
      <c r="N5550" s="13" t="e">
        <f t="shared" si="782"/>
        <v>#N/A</v>
      </c>
      <c r="O5550">
        <f t="shared" si="783"/>
        <v>0</v>
      </c>
      <c r="P5550" s="12">
        <f t="shared" si="784"/>
        <v>174.07264331678823</v>
      </c>
      <c r="Q5550">
        <f t="shared" si="785"/>
        <v>0</v>
      </c>
      <c r="R5550">
        <f>$D$2*tarifas!$D$12/24</f>
        <v>1.4541666666666666</v>
      </c>
      <c r="S5550" t="e">
        <f>VLOOKUP(E5550&amp;" "&amp;F5550,tarifas!$A$13:$D$20,4,FALSE)*P5550</f>
        <v>#N/A</v>
      </c>
      <c r="T5550">
        <f>IF(F5550="COD1",tarifas!$D$11*(SUMIFS($P$11:$P$8770,$F$11:$F$8770,"=COD1",$B$11:$B$8770,"="&amp;B5550)/COUNTIFS($F$11:$F$8770,"=COD1",$B$11:$B$8770,"="&amp;B5550))/COUNTIFS($A$11:$A$8770,"="&amp;A5550,$F$11:$F$8770,"=COD1"),0)</f>
        <v>0</v>
      </c>
      <c r="U5550" t="e">
        <f>(VLOOKUP(F5550,tarifas!$C$7:$D$10,2,FALSE)+tarifas!$D$21)*datos!P5550</f>
        <v>#N/A</v>
      </c>
      <c r="V5550" t="e">
        <f t="shared" si="786"/>
        <v>#N/A</v>
      </c>
      <c r="W5550">
        <f t="shared" si="787"/>
        <v>0</v>
      </c>
    </row>
    <row r="5551" spans="1:23" x14ac:dyDescent="0.25">
      <c r="A5551">
        <f t="shared" si="780"/>
        <v>228</v>
      </c>
      <c r="B5551">
        <f t="shared" si="781"/>
        <v>8</v>
      </c>
      <c r="C5551" s="1">
        <f t="shared" si="788"/>
        <v>41870.833333319897</v>
      </c>
      <c r="D5551" s="7">
        <v>0</v>
      </c>
      <c r="E5551" s="7"/>
      <c r="G5551">
        <v>56.94</v>
      </c>
      <c r="H5551" s="12">
        <v>160.48739749967618</v>
      </c>
      <c r="I5551" s="13">
        <f>$D$2*tarifas!$D$12/24</f>
        <v>1.4541666666666666</v>
      </c>
      <c r="J5551" s="13" t="e">
        <f>VLOOKUP(E5551&amp;" "&amp;F5551,tarifas!$A$13:$D$20,4,FALSE)*H5551</f>
        <v>#N/A</v>
      </c>
      <c r="K5551" s="13">
        <f>IF(F5551="COD1",tarifas!$D$11*(SUMIFS($H$11:$H$8770,$F$11:$F$8770,"=COD1",$B$11:$B$8770,"="&amp;B5551)/COUNTIFS($F$11:$F$8770,"=COD1",$B$11:$B$8770,"="&amp;B5551))/COUNTIFS($A$11:$A$8770,"="&amp;A5551,$F$11:$F$8770,"=COD1"),0)</f>
        <v>0</v>
      </c>
      <c r="L5551" s="13" t="e">
        <f>(VLOOKUP(F5551,tarifas!$C$7:$D$10,2,FALSE)+tarifas!$D$21)*datos!H5551</f>
        <v>#N/A</v>
      </c>
      <c r="M5551">
        <v>0</v>
      </c>
      <c r="N5551" s="13" t="e">
        <f t="shared" si="782"/>
        <v>#N/A</v>
      </c>
      <c r="O5551">
        <f t="shared" si="783"/>
        <v>0</v>
      </c>
      <c r="P5551" s="12">
        <f t="shared" si="784"/>
        <v>160.48739749967618</v>
      </c>
      <c r="Q5551">
        <f t="shared" si="785"/>
        <v>0</v>
      </c>
      <c r="R5551">
        <f>$D$2*tarifas!$D$12/24</f>
        <v>1.4541666666666666</v>
      </c>
      <c r="S5551" t="e">
        <f>VLOOKUP(E5551&amp;" "&amp;F5551,tarifas!$A$13:$D$20,4,FALSE)*P5551</f>
        <v>#N/A</v>
      </c>
      <c r="T5551">
        <f>IF(F5551="COD1",tarifas!$D$11*(SUMIFS($P$11:$P$8770,$F$11:$F$8770,"=COD1",$B$11:$B$8770,"="&amp;B5551)/COUNTIFS($F$11:$F$8770,"=COD1",$B$11:$B$8770,"="&amp;B5551))/COUNTIFS($A$11:$A$8770,"="&amp;A5551,$F$11:$F$8770,"=COD1"),0)</f>
        <v>0</v>
      </c>
      <c r="U5551" t="e">
        <f>(VLOOKUP(F5551,tarifas!$C$7:$D$10,2,FALSE)+tarifas!$D$21)*datos!P5551</f>
        <v>#N/A</v>
      </c>
      <c r="V5551" t="e">
        <f t="shared" si="786"/>
        <v>#N/A</v>
      </c>
      <c r="W5551">
        <f t="shared" si="787"/>
        <v>0</v>
      </c>
    </row>
    <row r="5552" spans="1:23" x14ac:dyDescent="0.25">
      <c r="A5552">
        <f t="shared" si="780"/>
        <v>228</v>
      </c>
      <c r="B5552">
        <f t="shared" si="781"/>
        <v>8</v>
      </c>
      <c r="C5552" s="1">
        <f t="shared" si="788"/>
        <v>41870.874999986561</v>
      </c>
      <c r="D5552" s="7">
        <v>0</v>
      </c>
      <c r="E5552" s="7"/>
      <c r="G5552">
        <v>55.7</v>
      </c>
      <c r="H5552" s="12">
        <v>165.56579949783662</v>
      </c>
      <c r="I5552" s="13">
        <f>$D$2*tarifas!$D$12/24</f>
        <v>1.4541666666666666</v>
      </c>
      <c r="J5552" s="13" t="e">
        <f>VLOOKUP(E5552&amp;" "&amp;F5552,tarifas!$A$13:$D$20,4,FALSE)*H5552</f>
        <v>#N/A</v>
      </c>
      <c r="K5552" s="13">
        <f>IF(F5552="COD1",tarifas!$D$11*(SUMIFS($H$11:$H$8770,$F$11:$F$8770,"=COD1",$B$11:$B$8770,"="&amp;B5552)/COUNTIFS($F$11:$F$8770,"=COD1",$B$11:$B$8770,"="&amp;B5552))/COUNTIFS($A$11:$A$8770,"="&amp;A5552,$F$11:$F$8770,"=COD1"),0)</f>
        <v>0</v>
      </c>
      <c r="L5552" s="13" t="e">
        <f>(VLOOKUP(F5552,tarifas!$C$7:$D$10,2,FALSE)+tarifas!$D$21)*datos!H5552</f>
        <v>#N/A</v>
      </c>
      <c r="M5552">
        <v>0</v>
      </c>
      <c r="N5552" s="13" t="e">
        <f t="shared" si="782"/>
        <v>#N/A</v>
      </c>
      <c r="O5552">
        <f t="shared" si="783"/>
        <v>0</v>
      </c>
      <c r="P5552" s="12">
        <f t="shared" si="784"/>
        <v>165.56579949783662</v>
      </c>
      <c r="Q5552">
        <f t="shared" si="785"/>
        <v>0</v>
      </c>
      <c r="R5552">
        <f>$D$2*tarifas!$D$12/24</f>
        <v>1.4541666666666666</v>
      </c>
      <c r="S5552" t="e">
        <f>VLOOKUP(E5552&amp;" "&amp;F5552,tarifas!$A$13:$D$20,4,FALSE)*P5552</f>
        <v>#N/A</v>
      </c>
      <c r="T5552">
        <f>IF(F5552="COD1",tarifas!$D$11*(SUMIFS($P$11:$P$8770,$F$11:$F$8770,"=COD1",$B$11:$B$8770,"="&amp;B5552)/COUNTIFS($F$11:$F$8770,"=COD1",$B$11:$B$8770,"="&amp;B5552))/COUNTIFS($A$11:$A$8770,"="&amp;A5552,$F$11:$F$8770,"=COD1"),0)</f>
        <v>0</v>
      </c>
      <c r="U5552" t="e">
        <f>(VLOOKUP(F5552,tarifas!$C$7:$D$10,2,FALSE)+tarifas!$D$21)*datos!P5552</f>
        <v>#N/A</v>
      </c>
      <c r="V5552" t="e">
        <f t="shared" si="786"/>
        <v>#N/A</v>
      </c>
      <c r="W5552">
        <f t="shared" si="787"/>
        <v>0</v>
      </c>
    </row>
    <row r="5553" spans="1:23" x14ac:dyDescent="0.25">
      <c r="A5553">
        <f t="shared" si="780"/>
        <v>228</v>
      </c>
      <c r="B5553">
        <f t="shared" si="781"/>
        <v>8</v>
      </c>
      <c r="C5553" s="1">
        <f t="shared" si="788"/>
        <v>41870.916666653226</v>
      </c>
      <c r="D5553" s="7">
        <v>0</v>
      </c>
      <c r="E5553" s="7"/>
      <c r="G5553">
        <v>48.82</v>
      </c>
      <c r="H5553" s="12">
        <v>163.58592017769229</v>
      </c>
      <c r="I5553" s="13">
        <f>$D$2*tarifas!$D$12/24</f>
        <v>1.4541666666666666</v>
      </c>
      <c r="J5553" s="13" t="e">
        <f>VLOOKUP(E5553&amp;" "&amp;F5553,tarifas!$A$13:$D$20,4,FALSE)*H5553</f>
        <v>#N/A</v>
      </c>
      <c r="K5553" s="13">
        <f>IF(F5553="COD1",tarifas!$D$11*(SUMIFS($H$11:$H$8770,$F$11:$F$8770,"=COD1",$B$11:$B$8770,"="&amp;B5553)/COUNTIFS($F$11:$F$8770,"=COD1",$B$11:$B$8770,"="&amp;B5553))/COUNTIFS($A$11:$A$8770,"="&amp;A5553,$F$11:$F$8770,"=COD1"),0)</f>
        <v>0</v>
      </c>
      <c r="L5553" s="13" t="e">
        <f>(VLOOKUP(F5553,tarifas!$C$7:$D$10,2,FALSE)+tarifas!$D$21)*datos!H5553</f>
        <v>#N/A</v>
      </c>
      <c r="M5553">
        <v>0</v>
      </c>
      <c r="N5553" s="13" t="e">
        <f t="shared" si="782"/>
        <v>#N/A</v>
      </c>
      <c r="O5553">
        <f t="shared" si="783"/>
        <v>0</v>
      </c>
      <c r="P5553" s="12">
        <f t="shared" si="784"/>
        <v>163.58592017769229</v>
      </c>
      <c r="Q5553">
        <f t="shared" si="785"/>
        <v>0</v>
      </c>
      <c r="R5553">
        <f>$D$2*tarifas!$D$12/24</f>
        <v>1.4541666666666666</v>
      </c>
      <c r="S5553" t="e">
        <f>VLOOKUP(E5553&amp;" "&amp;F5553,tarifas!$A$13:$D$20,4,FALSE)*P5553</f>
        <v>#N/A</v>
      </c>
      <c r="T5553">
        <f>IF(F5553="COD1",tarifas!$D$11*(SUMIFS($P$11:$P$8770,$F$11:$F$8770,"=COD1",$B$11:$B$8770,"="&amp;B5553)/COUNTIFS($F$11:$F$8770,"=COD1",$B$11:$B$8770,"="&amp;B5553))/COUNTIFS($A$11:$A$8770,"="&amp;A5553,$F$11:$F$8770,"=COD1"),0)</f>
        <v>0</v>
      </c>
      <c r="U5553" t="e">
        <f>(VLOOKUP(F5553,tarifas!$C$7:$D$10,2,FALSE)+tarifas!$D$21)*datos!P5553</f>
        <v>#N/A</v>
      </c>
      <c r="V5553" t="e">
        <f t="shared" si="786"/>
        <v>#N/A</v>
      </c>
      <c r="W5553">
        <f t="shared" si="787"/>
        <v>0</v>
      </c>
    </row>
    <row r="5554" spans="1:23" x14ac:dyDescent="0.25">
      <c r="A5554">
        <f t="shared" si="780"/>
        <v>228</v>
      </c>
      <c r="B5554">
        <f t="shared" si="781"/>
        <v>8</v>
      </c>
      <c r="C5554" s="1">
        <f t="shared" si="788"/>
        <v>41870.95833331989</v>
      </c>
      <c r="D5554" s="7">
        <v>0</v>
      </c>
      <c r="E5554" s="7"/>
      <c r="G5554">
        <v>53.8</v>
      </c>
      <c r="H5554" s="12">
        <v>159.57496600409314</v>
      </c>
      <c r="I5554" s="13">
        <f>$D$2*tarifas!$D$12/24</f>
        <v>1.4541666666666666</v>
      </c>
      <c r="J5554" s="13" t="e">
        <f>VLOOKUP(E5554&amp;" "&amp;F5554,tarifas!$A$13:$D$20,4,FALSE)*H5554</f>
        <v>#N/A</v>
      </c>
      <c r="K5554" s="13">
        <f>IF(F5554="COD1",tarifas!$D$11*(SUMIFS($H$11:$H$8770,$F$11:$F$8770,"=COD1",$B$11:$B$8770,"="&amp;B5554)/COUNTIFS($F$11:$F$8770,"=COD1",$B$11:$B$8770,"="&amp;B5554))/COUNTIFS($A$11:$A$8770,"="&amp;A5554,$F$11:$F$8770,"=COD1"),0)</f>
        <v>0</v>
      </c>
      <c r="L5554" s="13" t="e">
        <f>(VLOOKUP(F5554,tarifas!$C$7:$D$10,2,FALSE)+tarifas!$D$21)*datos!H5554</f>
        <v>#N/A</v>
      </c>
      <c r="M5554">
        <v>0</v>
      </c>
      <c r="N5554" s="13" t="e">
        <f t="shared" si="782"/>
        <v>#N/A</v>
      </c>
      <c r="O5554">
        <f t="shared" si="783"/>
        <v>0</v>
      </c>
      <c r="P5554" s="12">
        <f t="shared" si="784"/>
        <v>159.57496600409314</v>
      </c>
      <c r="Q5554">
        <f t="shared" si="785"/>
        <v>0</v>
      </c>
      <c r="R5554">
        <f>$D$2*tarifas!$D$12/24</f>
        <v>1.4541666666666666</v>
      </c>
      <c r="S5554" t="e">
        <f>VLOOKUP(E5554&amp;" "&amp;F5554,tarifas!$A$13:$D$20,4,FALSE)*P5554</f>
        <v>#N/A</v>
      </c>
      <c r="T5554">
        <f>IF(F5554="COD1",tarifas!$D$11*(SUMIFS($P$11:$P$8770,$F$11:$F$8770,"=COD1",$B$11:$B$8770,"="&amp;B5554)/COUNTIFS($F$11:$F$8770,"=COD1",$B$11:$B$8770,"="&amp;B5554))/COUNTIFS($A$11:$A$8770,"="&amp;A5554,$F$11:$F$8770,"=COD1"),0)</f>
        <v>0</v>
      </c>
      <c r="U5554" t="e">
        <f>(VLOOKUP(F5554,tarifas!$C$7:$D$10,2,FALSE)+tarifas!$D$21)*datos!P5554</f>
        <v>#N/A</v>
      </c>
      <c r="V5554" t="e">
        <f t="shared" si="786"/>
        <v>#N/A</v>
      </c>
      <c r="W5554">
        <f t="shared" si="787"/>
        <v>0</v>
      </c>
    </row>
    <row r="5555" spans="1:23" x14ac:dyDescent="0.25">
      <c r="A5555">
        <f t="shared" si="780"/>
        <v>229</v>
      </c>
      <c r="B5555">
        <f t="shared" si="781"/>
        <v>8</v>
      </c>
      <c r="C5555" s="1">
        <f t="shared" si="788"/>
        <v>41870.999999986554</v>
      </c>
      <c r="D5555" s="7">
        <v>0</v>
      </c>
      <c r="E5555" s="7"/>
      <c r="G5555">
        <v>46.6</v>
      </c>
      <c r="H5555" s="12">
        <v>157.52899903645147</v>
      </c>
      <c r="I5555" s="13">
        <f>$D$2*tarifas!$D$12/24</f>
        <v>1.4541666666666666</v>
      </c>
      <c r="J5555" s="13" t="e">
        <f>VLOOKUP(E5555&amp;" "&amp;F5555,tarifas!$A$13:$D$20,4,FALSE)*H5555</f>
        <v>#N/A</v>
      </c>
      <c r="K5555" s="13">
        <f>IF(F5555="COD1",tarifas!$D$11*(SUMIFS($H$11:$H$8770,$F$11:$F$8770,"=COD1",$B$11:$B$8770,"="&amp;B5555)/COUNTIFS($F$11:$F$8770,"=COD1",$B$11:$B$8770,"="&amp;B5555))/COUNTIFS($A$11:$A$8770,"="&amp;A5555,$F$11:$F$8770,"=COD1"),0)</f>
        <v>0</v>
      </c>
      <c r="L5555" s="13" t="e">
        <f>(VLOOKUP(F5555,tarifas!$C$7:$D$10,2,FALSE)+tarifas!$D$21)*datos!H5555</f>
        <v>#N/A</v>
      </c>
      <c r="M5555">
        <v>0</v>
      </c>
      <c r="N5555" s="13" t="e">
        <f t="shared" si="782"/>
        <v>#N/A</v>
      </c>
      <c r="O5555">
        <f t="shared" si="783"/>
        <v>0</v>
      </c>
      <c r="P5555" s="12">
        <f t="shared" si="784"/>
        <v>157.52899903645147</v>
      </c>
      <c r="Q5555">
        <f t="shared" si="785"/>
        <v>0</v>
      </c>
      <c r="R5555">
        <f>$D$2*tarifas!$D$12/24</f>
        <v>1.4541666666666666</v>
      </c>
      <c r="S5555" t="e">
        <f>VLOOKUP(E5555&amp;" "&amp;F5555,tarifas!$A$13:$D$20,4,FALSE)*P5555</f>
        <v>#N/A</v>
      </c>
      <c r="T5555">
        <f>IF(F5555="COD1",tarifas!$D$11*(SUMIFS($P$11:$P$8770,$F$11:$F$8770,"=COD1",$B$11:$B$8770,"="&amp;B5555)/COUNTIFS($F$11:$F$8770,"=COD1",$B$11:$B$8770,"="&amp;B5555))/COUNTIFS($A$11:$A$8770,"="&amp;A5555,$F$11:$F$8770,"=COD1"),0)</f>
        <v>0</v>
      </c>
      <c r="U5555" t="e">
        <f>(VLOOKUP(F5555,tarifas!$C$7:$D$10,2,FALSE)+tarifas!$D$21)*datos!P5555</f>
        <v>#N/A</v>
      </c>
      <c r="V5555" t="e">
        <f t="shared" si="786"/>
        <v>#N/A</v>
      </c>
      <c r="W5555">
        <f t="shared" si="787"/>
        <v>0</v>
      </c>
    </row>
    <row r="5556" spans="1:23" x14ac:dyDescent="0.25">
      <c r="A5556">
        <f t="shared" si="780"/>
        <v>229</v>
      </c>
      <c r="B5556">
        <f t="shared" si="781"/>
        <v>8</v>
      </c>
      <c r="C5556" s="1">
        <f t="shared" si="788"/>
        <v>41871.041666653218</v>
      </c>
      <c r="D5556" s="7">
        <v>0</v>
      </c>
      <c r="E5556" s="7"/>
      <c r="G5556">
        <v>44.83</v>
      </c>
      <c r="H5556" s="12">
        <v>153.71387590755418</v>
      </c>
      <c r="I5556" s="13">
        <f>$D$2*tarifas!$D$12/24</f>
        <v>1.4541666666666666</v>
      </c>
      <c r="J5556" s="13" t="e">
        <f>VLOOKUP(E5556&amp;" "&amp;F5556,tarifas!$A$13:$D$20,4,FALSE)*H5556</f>
        <v>#N/A</v>
      </c>
      <c r="K5556" s="13">
        <f>IF(F5556="COD1",tarifas!$D$11*(SUMIFS($H$11:$H$8770,$F$11:$F$8770,"=COD1",$B$11:$B$8770,"="&amp;B5556)/COUNTIFS($F$11:$F$8770,"=COD1",$B$11:$B$8770,"="&amp;B5556))/COUNTIFS($A$11:$A$8770,"="&amp;A5556,$F$11:$F$8770,"=COD1"),0)</f>
        <v>0</v>
      </c>
      <c r="L5556" s="13" t="e">
        <f>(VLOOKUP(F5556,tarifas!$C$7:$D$10,2,FALSE)+tarifas!$D$21)*datos!H5556</f>
        <v>#N/A</v>
      </c>
      <c r="M5556">
        <v>0</v>
      </c>
      <c r="N5556" s="13" t="e">
        <f t="shared" si="782"/>
        <v>#N/A</v>
      </c>
      <c r="O5556">
        <f t="shared" si="783"/>
        <v>0</v>
      </c>
      <c r="P5556" s="12">
        <f t="shared" si="784"/>
        <v>153.71387590755418</v>
      </c>
      <c r="Q5556">
        <f t="shared" si="785"/>
        <v>0</v>
      </c>
      <c r="R5556">
        <f>$D$2*tarifas!$D$12/24</f>
        <v>1.4541666666666666</v>
      </c>
      <c r="S5556" t="e">
        <f>VLOOKUP(E5556&amp;" "&amp;F5556,tarifas!$A$13:$D$20,4,FALSE)*P5556</f>
        <v>#N/A</v>
      </c>
      <c r="T5556">
        <f>IF(F5556="COD1",tarifas!$D$11*(SUMIFS($P$11:$P$8770,$F$11:$F$8770,"=COD1",$B$11:$B$8770,"="&amp;B5556)/COUNTIFS($F$11:$F$8770,"=COD1",$B$11:$B$8770,"="&amp;B5556))/COUNTIFS($A$11:$A$8770,"="&amp;A5556,$F$11:$F$8770,"=COD1"),0)</f>
        <v>0</v>
      </c>
      <c r="U5556" t="e">
        <f>(VLOOKUP(F5556,tarifas!$C$7:$D$10,2,FALSE)+tarifas!$D$21)*datos!P5556</f>
        <v>#N/A</v>
      </c>
      <c r="V5556" t="e">
        <f t="shared" si="786"/>
        <v>#N/A</v>
      </c>
      <c r="W5556">
        <f t="shared" si="787"/>
        <v>0</v>
      </c>
    </row>
    <row r="5557" spans="1:23" x14ac:dyDescent="0.25">
      <c r="A5557">
        <f t="shared" si="780"/>
        <v>229</v>
      </c>
      <c r="B5557">
        <f t="shared" si="781"/>
        <v>8</v>
      </c>
      <c r="C5557" s="1">
        <f t="shared" si="788"/>
        <v>41871.083333319883</v>
      </c>
      <c r="D5557" s="7">
        <v>0</v>
      </c>
      <c r="E5557" s="7"/>
      <c r="G5557">
        <v>44.83</v>
      </c>
      <c r="H5557" s="12">
        <v>142.85570986833744</v>
      </c>
      <c r="I5557" s="13">
        <f>$D$2*tarifas!$D$12/24</f>
        <v>1.4541666666666666</v>
      </c>
      <c r="J5557" s="13" t="e">
        <f>VLOOKUP(E5557&amp;" "&amp;F5557,tarifas!$A$13:$D$20,4,FALSE)*H5557</f>
        <v>#N/A</v>
      </c>
      <c r="K5557" s="13">
        <f>IF(F5557="COD1",tarifas!$D$11*(SUMIFS($H$11:$H$8770,$F$11:$F$8770,"=COD1",$B$11:$B$8770,"="&amp;B5557)/COUNTIFS($F$11:$F$8770,"=COD1",$B$11:$B$8770,"="&amp;B5557))/COUNTIFS($A$11:$A$8770,"="&amp;A5557,$F$11:$F$8770,"=COD1"),0)</f>
        <v>0</v>
      </c>
      <c r="L5557" s="13" t="e">
        <f>(VLOOKUP(F5557,tarifas!$C$7:$D$10,2,FALSE)+tarifas!$D$21)*datos!H5557</f>
        <v>#N/A</v>
      </c>
      <c r="M5557">
        <v>0</v>
      </c>
      <c r="N5557" s="13" t="e">
        <f t="shared" si="782"/>
        <v>#N/A</v>
      </c>
      <c r="O5557">
        <f t="shared" si="783"/>
        <v>0</v>
      </c>
      <c r="P5557" s="12">
        <f t="shared" si="784"/>
        <v>142.85570986833744</v>
      </c>
      <c r="Q5557">
        <f t="shared" si="785"/>
        <v>0</v>
      </c>
      <c r="R5557">
        <f>$D$2*tarifas!$D$12/24</f>
        <v>1.4541666666666666</v>
      </c>
      <c r="S5557" t="e">
        <f>VLOOKUP(E5557&amp;" "&amp;F5557,tarifas!$A$13:$D$20,4,FALSE)*P5557</f>
        <v>#N/A</v>
      </c>
      <c r="T5557">
        <f>IF(F5557="COD1",tarifas!$D$11*(SUMIFS($P$11:$P$8770,$F$11:$F$8770,"=COD1",$B$11:$B$8770,"="&amp;B5557)/COUNTIFS($F$11:$F$8770,"=COD1",$B$11:$B$8770,"="&amp;B5557))/COUNTIFS($A$11:$A$8770,"="&amp;A5557,$F$11:$F$8770,"=COD1"),0)</f>
        <v>0</v>
      </c>
      <c r="U5557" t="e">
        <f>(VLOOKUP(F5557,tarifas!$C$7:$D$10,2,FALSE)+tarifas!$D$21)*datos!P5557</f>
        <v>#N/A</v>
      </c>
      <c r="V5557" t="e">
        <f t="shared" si="786"/>
        <v>#N/A</v>
      </c>
      <c r="W5557">
        <f t="shared" si="787"/>
        <v>0</v>
      </c>
    </row>
    <row r="5558" spans="1:23" x14ac:dyDescent="0.25">
      <c r="A5558">
        <f t="shared" si="780"/>
        <v>229</v>
      </c>
      <c r="B5558">
        <f t="shared" si="781"/>
        <v>8</v>
      </c>
      <c r="C5558" s="1">
        <f t="shared" si="788"/>
        <v>41871.124999986547</v>
      </c>
      <c r="D5558" s="7">
        <v>0</v>
      </c>
      <c r="E5558" s="7"/>
      <c r="G5558">
        <v>44.58</v>
      </c>
      <c r="H5558" s="12">
        <v>137.61690929436924</v>
      </c>
      <c r="I5558" s="13">
        <f>$D$2*tarifas!$D$12/24</f>
        <v>1.4541666666666666</v>
      </c>
      <c r="J5558" s="13" t="e">
        <f>VLOOKUP(E5558&amp;" "&amp;F5558,tarifas!$A$13:$D$20,4,FALSE)*H5558</f>
        <v>#N/A</v>
      </c>
      <c r="K5558" s="13">
        <f>IF(F5558="COD1",tarifas!$D$11*(SUMIFS($H$11:$H$8770,$F$11:$F$8770,"=COD1",$B$11:$B$8770,"="&amp;B5558)/COUNTIFS($F$11:$F$8770,"=COD1",$B$11:$B$8770,"="&amp;B5558))/COUNTIFS($A$11:$A$8770,"="&amp;A5558,$F$11:$F$8770,"=COD1"),0)</f>
        <v>0</v>
      </c>
      <c r="L5558" s="13" t="e">
        <f>(VLOOKUP(F5558,tarifas!$C$7:$D$10,2,FALSE)+tarifas!$D$21)*datos!H5558</f>
        <v>#N/A</v>
      </c>
      <c r="M5558">
        <v>0</v>
      </c>
      <c r="N5558" s="13" t="e">
        <f t="shared" si="782"/>
        <v>#N/A</v>
      </c>
      <c r="O5558">
        <f t="shared" si="783"/>
        <v>0</v>
      </c>
      <c r="P5558" s="12">
        <f t="shared" si="784"/>
        <v>137.61690929436924</v>
      </c>
      <c r="Q5558">
        <f t="shared" si="785"/>
        <v>0</v>
      </c>
      <c r="R5558">
        <f>$D$2*tarifas!$D$12/24</f>
        <v>1.4541666666666666</v>
      </c>
      <c r="S5558" t="e">
        <f>VLOOKUP(E5558&amp;" "&amp;F5558,tarifas!$A$13:$D$20,4,FALSE)*P5558</f>
        <v>#N/A</v>
      </c>
      <c r="T5558">
        <f>IF(F5558="COD1",tarifas!$D$11*(SUMIFS($P$11:$P$8770,$F$11:$F$8770,"=COD1",$B$11:$B$8770,"="&amp;B5558)/COUNTIFS($F$11:$F$8770,"=COD1",$B$11:$B$8770,"="&amp;B5558))/COUNTIFS($A$11:$A$8770,"="&amp;A5558,$F$11:$F$8770,"=COD1"),0)</f>
        <v>0</v>
      </c>
      <c r="U5558" t="e">
        <f>(VLOOKUP(F5558,tarifas!$C$7:$D$10,2,FALSE)+tarifas!$D$21)*datos!P5558</f>
        <v>#N/A</v>
      </c>
      <c r="V5558" t="e">
        <f t="shared" si="786"/>
        <v>#N/A</v>
      </c>
      <c r="W5558">
        <f t="shared" si="787"/>
        <v>0</v>
      </c>
    </row>
    <row r="5559" spans="1:23" x14ac:dyDescent="0.25">
      <c r="A5559">
        <f t="shared" si="780"/>
        <v>229</v>
      </c>
      <c r="B5559">
        <f t="shared" si="781"/>
        <v>8</v>
      </c>
      <c r="C5559" s="1">
        <f t="shared" si="788"/>
        <v>41871.166666653211</v>
      </c>
      <c r="D5559" s="7">
        <v>0</v>
      </c>
      <c r="E5559" s="7"/>
      <c r="G5559">
        <v>44.83</v>
      </c>
      <c r="H5559" s="12">
        <v>137.35486521188562</v>
      </c>
      <c r="I5559" s="13">
        <f>$D$2*tarifas!$D$12/24</f>
        <v>1.4541666666666666</v>
      </c>
      <c r="J5559" s="13" t="e">
        <f>VLOOKUP(E5559&amp;" "&amp;F5559,tarifas!$A$13:$D$20,4,FALSE)*H5559</f>
        <v>#N/A</v>
      </c>
      <c r="K5559" s="13">
        <f>IF(F5559="COD1",tarifas!$D$11*(SUMIFS($H$11:$H$8770,$F$11:$F$8770,"=COD1",$B$11:$B$8770,"="&amp;B5559)/COUNTIFS($F$11:$F$8770,"=COD1",$B$11:$B$8770,"="&amp;B5559))/COUNTIFS($A$11:$A$8770,"="&amp;A5559,$F$11:$F$8770,"=COD1"),0)</f>
        <v>0</v>
      </c>
      <c r="L5559" s="13" t="e">
        <f>(VLOOKUP(F5559,tarifas!$C$7:$D$10,2,FALSE)+tarifas!$D$21)*datos!H5559</f>
        <v>#N/A</v>
      </c>
      <c r="M5559">
        <v>0</v>
      </c>
      <c r="N5559" s="13" t="e">
        <f t="shared" si="782"/>
        <v>#N/A</v>
      </c>
      <c r="O5559">
        <f t="shared" si="783"/>
        <v>0</v>
      </c>
      <c r="P5559" s="12">
        <f t="shared" si="784"/>
        <v>137.35486521188562</v>
      </c>
      <c r="Q5559">
        <f t="shared" si="785"/>
        <v>0</v>
      </c>
      <c r="R5559">
        <f>$D$2*tarifas!$D$12/24</f>
        <v>1.4541666666666666</v>
      </c>
      <c r="S5559" t="e">
        <f>VLOOKUP(E5559&amp;" "&amp;F5559,tarifas!$A$13:$D$20,4,FALSE)*P5559</f>
        <v>#N/A</v>
      </c>
      <c r="T5559">
        <f>IF(F5559="COD1",tarifas!$D$11*(SUMIFS($P$11:$P$8770,$F$11:$F$8770,"=COD1",$B$11:$B$8770,"="&amp;B5559)/COUNTIFS($F$11:$F$8770,"=COD1",$B$11:$B$8770,"="&amp;B5559))/COUNTIFS($A$11:$A$8770,"="&amp;A5559,$F$11:$F$8770,"=COD1"),0)</f>
        <v>0</v>
      </c>
      <c r="U5559" t="e">
        <f>(VLOOKUP(F5559,tarifas!$C$7:$D$10,2,FALSE)+tarifas!$D$21)*datos!P5559</f>
        <v>#N/A</v>
      </c>
      <c r="V5559" t="e">
        <f t="shared" si="786"/>
        <v>#N/A</v>
      </c>
      <c r="W5559">
        <f t="shared" si="787"/>
        <v>0</v>
      </c>
    </row>
    <row r="5560" spans="1:23" x14ac:dyDescent="0.25">
      <c r="A5560">
        <f t="shared" si="780"/>
        <v>229</v>
      </c>
      <c r="B5560">
        <f t="shared" si="781"/>
        <v>8</v>
      </c>
      <c r="C5560" s="1">
        <f t="shared" si="788"/>
        <v>41871.208333319875</v>
      </c>
      <c r="D5560" s="7">
        <v>0</v>
      </c>
      <c r="E5560" s="7"/>
      <c r="G5560">
        <v>47.7</v>
      </c>
      <c r="H5560" s="12">
        <v>137.11940909590993</v>
      </c>
      <c r="I5560" s="13">
        <f>$D$2*tarifas!$D$12/24</f>
        <v>1.4541666666666666</v>
      </c>
      <c r="J5560" s="13" t="e">
        <f>VLOOKUP(E5560&amp;" "&amp;F5560,tarifas!$A$13:$D$20,4,FALSE)*H5560</f>
        <v>#N/A</v>
      </c>
      <c r="K5560" s="13">
        <f>IF(F5560="COD1",tarifas!$D$11*(SUMIFS($H$11:$H$8770,$F$11:$F$8770,"=COD1",$B$11:$B$8770,"="&amp;B5560)/COUNTIFS($F$11:$F$8770,"=COD1",$B$11:$B$8770,"="&amp;B5560))/COUNTIFS($A$11:$A$8770,"="&amp;A5560,$F$11:$F$8770,"=COD1"),0)</f>
        <v>0</v>
      </c>
      <c r="L5560" s="13" t="e">
        <f>(VLOOKUP(F5560,tarifas!$C$7:$D$10,2,FALSE)+tarifas!$D$21)*datos!H5560</f>
        <v>#N/A</v>
      </c>
      <c r="M5560">
        <v>20.97317</v>
      </c>
      <c r="N5560" s="13" t="e">
        <f t="shared" si="782"/>
        <v>#N/A</v>
      </c>
      <c r="O5560">
        <f t="shared" si="783"/>
        <v>20.97317</v>
      </c>
      <c r="P5560" s="12">
        <f t="shared" si="784"/>
        <v>116.14623909590993</v>
      </c>
      <c r="Q5560">
        <f t="shared" si="785"/>
        <v>0</v>
      </c>
      <c r="R5560">
        <f>$D$2*tarifas!$D$12/24</f>
        <v>1.4541666666666666</v>
      </c>
      <c r="S5560" t="e">
        <f>VLOOKUP(E5560&amp;" "&amp;F5560,tarifas!$A$13:$D$20,4,FALSE)*P5560</f>
        <v>#N/A</v>
      </c>
      <c r="T5560">
        <f>IF(F5560="COD1",tarifas!$D$11*(SUMIFS($P$11:$P$8770,$F$11:$F$8770,"=COD1",$B$11:$B$8770,"="&amp;B5560)/COUNTIFS($F$11:$F$8770,"=COD1",$B$11:$B$8770,"="&amp;B5560))/COUNTIFS($A$11:$A$8770,"="&amp;A5560,$F$11:$F$8770,"=COD1"),0)</f>
        <v>0</v>
      </c>
      <c r="U5560" t="e">
        <f>(VLOOKUP(F5560,tarifas!$C$7:$D$10,2,FALSE)+tarifas!$D$21)*datos!P5560</f>
        <v>#N/A</v>
      </c>
      <c r="V5560" t="e">
        <f t="shared" si="786"/>
        <v>#N/A</v>
      </c>
      <c r="W5560">
        <f t="shared" si="787"/>
        <v>0</v>
      </c>
    </row>
    <row r="5561" spans="1:23" x14ac:dyDescent="0.25">
      <c r="A5561">
        <f t="shared" si="780"/>
        <v>229</v>
      </c>
      <c r="B5561">
        <f t="shared" si="781"/>
        <v>8</v>
      </c>
      <c r="C5561" s="1">
        <f t="shared" si="788"/>
        <v>41871.249999986539</v>
      </c>
      <c r="D5561" s="7">
        <v>0.51515151515151514</v>
      </c>
      <c r="E5561" s="7"/>
      <c r="G5561">
        <v>55.12</v>
      </c>
      <c r="H5561" s="12">
        <v>153.4661477541402</v>
      </c>
      <c r="I5561" s="13">
        <f>$D$2*tarifas!$D$12/24</f>
        <v>1.4541666666666666</v>
      </c>
      <c r="J5561" s="13" t="e">
        <f>VLOOKUP(E5561&amp;" "&amp;F5561,tarifas!$A$13:$D$20,4,FALSE)*H5561</f>
        <v>#N/A</v>
      </c>
      <c r="K5561" s="13">
        <f>IF(F5561="COD1",tarifas!$D$11*(SUMIFS($H$11:$H$8770,$F$11:$F$8770,"=COD1",$B$11:$B$8770,"="&amp;B5561)/COUNTIFS($F$11:$F$8770,"=COD1",$B$11:$B$8770,"="&amp;B5561))/COUNTIFS($A$11:$A$8770,"="&amp;A5561,$F$11:$F$8770,"=COD1"),0)</f>
        <v>0</v>
      </c>
      <c r="L5561" s="13" t="e">
        <f>(VLOOKUP(F5561,tarifas!$C$7:$D$10,2,FALSE)+tarifas!$D$21)*datos!H5561</f>
        <v>#N/A</v>
      </c>
      <c r="M5561">
        <v>22.682680000000001</v>
      </c>
      <c r="N5561" s="13" t="e">
        <f t="shared" si="782"/>
        <v>#N/A</v>
      </c>
      <c r="O5561">
        <f t="shared" si="783"/>
        <v>22.682680000000001</v>
      </c>
      <c r="P5561" s="12">
        <f t="shared" si="784"/>
        <v>130.78346775414019</v>
      </c>
      <c r="Q5561">
        <f t="shared" si="785"/>
        <v>0</v>
      </c>
      <c r="R5561">
        <f>$D$2*tarifas!$D$12/24</f>
        <v>1.4541666666666666</v>
      </c>
      <c r="S5561" t="e">
        <f>VLOOKUP(E5561&amp;" "&amp;F5561,tarifas!$A$13:$D$20,4,FALSE)*P5561</f>
        <v>#N/A</v>
      </c>
      <c r="T5561">
        <f>IF(F5561="COD1",tarifas!$D$11*(SUMIFS($P$11:$P$8770,$F$11:$F$8770,"=COD1",$B$11:$B$8770,"="&amp;B5561)/COUNTIFS($F$11:$F$8770,"=COD1",$B$11:$B$8770,"="&amp;B5561))/COUNTIFS($A$11:$A$8770,"="&amp;A5561,$F$11:$F$8770,"=COD1"),0)</f>
        <v>0</v>
      </c>
      <c r="U5561" t="e">
        <f>(VLOOKUP(F5561,tarifas!$C$7:$D$10,2,FALSE)+tarifas!$D$21)*datos!P5561</f>
        <v>#N/A</v>
      </c>
      <c r="V5561" t="e">
        <f t="shared" si="786"/>
        <v>#N/A</v>
      </c>
      <c r="W5561">
        <f t="shared" si="787"/>
        <v>0</v>
      </c>
    </row>
    <row r="5562" spans="1:23" x14ac:dyDescent="0.25">
      <c r="A5562">
        <f t="shared" si="780"/>
        <v>229</v>
      </c>
      <c r="B5562">
        <f t="shared" si="781"/>
        <v>8</v>
      </c>
      <c r="C5562" s="1">
        <f t="shared" si="788"/>
        <v>41871.291666653204</v>
      </c>
      <c r="D5562" s="7">
        <v>20.09090909090909</v>
      </c>
      <c r="E5562" s="7"/>
      <c r="G5562">
        <v>56.5</v>
      </c>
      <c r="H5562" s="12">
        <v>202.13570750796592</v>
      </c>
      <c r="I5562" s="13">
        <f>$D$2*tarifas!$D$12/24</f>
        <v>1.4541666666666666</v>
      </c>
      <c r="J5562" s="13" t="e">
        <f>VLOOKUP(E5562&amp;" "&amp;F5562,tarifas!$A$13:$D$20,4,FALSE)*H5562</f>
        <v>#N/A</v>
      </c>
      <c r="K5562" s="13">
        <f>IF(F5562="COD1",tarifas!$D$11*(SUMIFS($H$11:$H$8770,$F$11:$F$8770,"=COD1",$B$11:$B$8770,"="&amp;B5562)/COUNTIFS($F$11:$F$8770,"=COD1",$B$11:$B$8770,"="&amp;B5562))/COUNTIFS($A$11:$A$8770,"="&amp;A5562,$F$11:$F$8770,"=COD1"),0)</f>
        <v>0</v>
      </c>
      <c r="L5562" s="13" t="e">
        <f>(VLOOKUP(F5562,tarifas!$C$7:$D$10,2,FALSE)+tarifas!$D$21)*datos!H5562</f>
        <v>#N/A</v>
      </c>
      <c r="M5562">
        <v>71.187699999999992</v>
      </c>
      <c r="N5562" s="13" t="e">
        <f t="shared" si="782"/>
        <v>#N/A</v>
      </c>
      <c r="O5562">
        <f t="shared" si="783"/>
        <v>71.187699999999992</v>
      </c>
      <c r="P5562" s="12">
        <f t="shared" si="784"/>
        <v>130.94800750796594</v>
      </c>
      <c r="Q5562">
        <f t="shared" si="785"/>
        <v>0</v>
      </c>
      <c r="R5562">
        <f>$D$2*tarifas!$D$12/24</f>
        <v>1.4541666666666666</v>
      </c>
      <c r="S5562" t="e">
        <f>VLOOKUP(E5562&amp;" "&amp;F5562,tarifas!$A$13:$D$20,4,FALSE)*P5562</f>
        <v>#N/A</v>
      </c>
      <c r="T5562">
        <f>IF(F5562="COD1",tarifas!$D$11*(SUMIFS($P$11:$P$8770,$F$11:$F$8770,"=COD1",$B$11:$B$8770,"="&amp;B5562)/COUNTIFS($F$11:$F$8770,"=COD1",$B$11:$B$8770,"="&amp;B5562))/COUNTIFS($A$11:$A$8770,"="&amp;A5562,$F$11:$F$8770,"=COD1"),0)</f>
        <v>0</v>
      </c>
      <c r="U5562" t="e">
        <f>(VLOOKUP(F5562,tarifas!$C$7:$D$10,2,FALSE)+tarifas!$D$21)*datos!P5562</f>
        <v>#N/A</v>
      </c>
      <c r="V5562" t="e">
        <f t="shared" si="786"/>
        <v>#N/A</v>
      </c>
      <c r="W5562">
        <f t="shared" si="787"/>
        <v>0</v>
      </c>
    </row>
    <row r="5563" spans="1:23" x14ac:dyDescent="0.25">
      <c r="A5563">
        <f t="shared" si="780"/>
        <v>229</v>
      </c>
      <c r="B5563">
        <f t="shared" si="781"/>
        <v>8</v>
      </c>
      <c r="C5563" s="1">
        <f t="shared" si="788"/>
        <v>41871.333333319868</v>
      </c>
      <c r="D5563" s="7">
        <v>78.045454545454561</v>
      </c>
      <c r="E5563" s="7"/>
      <c r="G5563">
        <v>60</v>
      </c>
      <c r="H5563" s="12">
        <v>302.67770957325024</v>
      </c>
      <c r="I5563" s="13">
        <f>$D$2*tarifas!$D$12/24</f>
        <v>1.4541666666666666</v>
      </c>
      <c r="J5563" s="13" t="e">
        <f>VLOOKUP(E5563&amp;" "&amp;F5563,tarifas!$A$13:$D$20,4,FALSE)*H5563</f>
        <v>#N/A</v>
      </c>
      <c r="K5563" s="13">
        <f>IF(F5563="COD1",tarifas!$D$11*(SUMIFS($H$11:$H$8770,$F$11:$F$8770,"=COD1",$B$11:$B$8770,"="&amp;B5563)/COUNTIFS($F$11:$F$8770,"=COD1",$B$11:$B$8770,"="&amp;B5563))/COUNTIFS($A$11:$A$8770,"="&amp;A5563,$F$11:$F$8770,"=COD1"),0)</f>
        <v>0</v>
      </c>
      <c r="L5563" s="13" t="e">
        <f>(VLOOKUP(F5563,tarifas!$C$7:$D$10,2,FALSE)+tarifas!$D$21)*datos!H5563</f>
        <v>#N/A</v>
      </c>
      <c r="M5563">
        <v>121.70691000000001</v>
      </c>
      <c r="N5563" s="13" t="e">
        <f t="shared" si="782"/>
        <v>#N/A</v>
      </c>
      <c r="O5563">
        <f t="shared" si="783"/>
        <v>121.70691000000001</v>
      </c>
      <c r="P5563" s="12">
        <f t="shared" si="784"/>
        <v>180.97079957325025</v>
      </c>
      <c r="Q5563">
        <f t="shared" si="785"/>
        <v>0</v>
      </c>
      <c r="R5563">
        <f>$D$2*tarifas!$D$12/24</f>
        <v>1.4541666666666666</v>
      </c>
      <c r="S5563" t="e">
        <f>VLOOKUP(E5563&amp;" "&amp;F5563,tarifas!$A$13:$D$20,4,FALSE)*P5563</f>
        <v>#N/A</v>
      </c>
      <c r="T5563">
        <f>IF(F5563="COD1",tarifas!$D$11*(SUMIFS($P$11:$P$8770,$F$11:$F$8770,"=COD1",$B$11:$B$8770,"="&amp;B5563)/COUNTIFS($F$11:$F$8770,"=COD1",$B$11:$B$8770,"="&amp;B5563))/COUNTIFS($A$11:$A$8770,"="&amp;A5563,$F$11:$F$8770,"=COD1"),0)</f>
        <v>0</v>
      </c>
      <c r="U5563" t="e">
        <f>(VLOOKUP(F5563,tarifas!$C$7:$D$10,2,FALSE)+tarifas!$D$21)*datos!P5563</f>
        <v>#N/A</v>
      </c>
      <c r="V5563" t="e">
        <f t="shared" si="786"/>
        <v>#N/A</v>
      </c>
      <c r="W5563">
        <f t="shared" si="787"/>
        <v>0</v>
      </c>
    </row>
    <row r="5564" spans="1:23" x14ac:dyDescent="0.25">
      <c r="A5564">
        <f t="shared" si="780"/>
        <v>229</v>
      </c>
      <c r="B5564">
        <f t="shared" si="781"/>
        <v>8</v>
      </c>
      <c r="C5564" s="1">
        <f t="shared" si="788"/>
        <v>41871.374999986532</v>
      </c>
      <c r="D5564" s="7">
        <v>266.33333333333337</v>
      </c>
      <c r="E5564" s="7"/>
      <c r="G5564">
        <v>61</v>
      </c>
      <c r="H5564" s="12">
        <v>369.91318327886006</v>
      </c>
      <c r="I5564" s="13">
        <f>$D$2*tarifas!$D$12/24</f>
        <v>1.4541666666666666</v>
      </c>
      <c r="J5564" s="13" t="e">
        <f>VLOOKUP(E5564&amp;" "&amp;F5564,tarifas!$A$13:$D$20,4,FALSE)*H5564</f>
        <v>#N/A</v>
      </c>
      <c r="K5564" s="13">
        <f>IF(F5564="COD1",tarifas!$D$11*(SUMIFS($H$11:$H$8770,$F$11:$F$8770,"=COD1",$B$11:$B$8770,"="&amp;B5564)/COUNTIFS($F$11:$F$8770,"=COD1",$B$11:$B$8770,"="&amp;B5564))/COUNTIFS($A$11:$A$8770,"="&amp;A5564,$F$11:$F$8770,"=COD1"),0)</f>
        <v>0</v>
      </c>
      <c r="L5564" s="13" t="e">
        <f>(VLOOKUP(F5564,tarifas!$C$7:$D$10,2,FALSE)+tarifas!$D$21)*datos!H5564</f>
        <v>#N/A</v>
      </c>
      <c r="M5564">
        <v>215.10033999999999</v>
      </c>
      <c r="N5564" s="13" t="e">
        <f t="shared" si="782"/>
        <v>#N/A</v>
      </c>
      <c r="O5564">
        <f t="shared" si="783"/>
        <v>215.10033999999999</v>
      </c>
      <c r="P5564" s="12">
        <f t="shared" si="784"/>
        <v>154.81284327886007</v>
      </c>
      <c r="Q5564">
        <f t="shared" si="785"/>
        <v>0</v>
      </c>
      <c r="R5564">
        <f>$D$2*tarifas!$D$12/24</f>
        <v>1.4541666666666666</v>
      </c>
      <c r="S5564" t="e">
        <f>VLOOKUP(E5564&amp;" "&amp;F5564,tarifas!$A$13:$D$20,4,FALSE)*P5564</f>
        <v>#N/A</v>
      </c>
      <c r="T5564">
        <f>IF(F5564="COD1",tarifas!$D$11*(SUMIFS($P$11:$P$8770,$F$11:$F$8770,"=COD1",$B$11:$B$8770,"="&amp;B5564)/COUNTIFS($F$11:$F$8770,"=COD1",$B$11:$B$8770,"="&amp;B5564))/COUNTIFS($A$11:$A$8770,"="&amp;A5564,$F$11:$F$8770,"=COD1"),0)</f>
        <v>0</v>
      </c>
      <c r="U5564" t="e">
        <f>(VLOOKUP(F5564,tarifas!$C$7:$D$10,2,FALSE)+tarifas!$D$21)*datos!P5564</f>
        <v>#N/A</v>
      </c>
      <c r="V5564" t="e">
        <f t="shared" si="786"/>
        <v>#N/A</v>
      </c>
      <c r="W5564">
        <f t="shared" si="787"/>
        <v>0</v>
      </c>
    </row>
    <row r="5565" spans="1:23" x14ac:dyDescent="0.25">
      <c r="A5565">
        <f t="shared" si="780"/>
        <v>229</v>
      </c>
      <c r="B5565">
        <f t="shared" si="781"/>
        <v>8</v>
      </c>
      <c r="C5565" s="1">
        <f t="shared" si="788"/>
        <v>41871.416666653196</v>
      </c>
      <c r="D5565" s="7">
        <v>559.71212121212125</v>
      </c>
      <c r="E5565" s="7"/>
      <c r="G5565">
        <v>61.17</v>
      </c>
      <c r="H5565" s="12">
        <v>421.9893863892201</v>
      </c>
      <c r="I5565" s="13">
        <f>$D$2*tarifas!$D$12/24</f>
        <v>1.4541666666666666</v>
      </c>
      <c r="J5565" s="13" t="e">
        <f>VLOOKUP(E5565&amp;" "&amp;F5565,tarifas!$A$13:$D$20,4,FALSE)*H5565</f>
        <v>#N/A</v>
      </c>
      <c r="K5565" s="13">
        <f>IF(F5565="COD1",tarifas!$D$11*(SUMIFS($H$11:$H$8770,$F$11:$F$8770,"=COD1",$B$11:$B$8770,"="&amp;B5565)/COUNTIFS($F$11:$F$8770,"=COD1",$B$11:$B$8770,"="&amp;B5565))/COUNTIFS($A$11:$A$8770,"="&amp;A5565,$F$11:$F$8770,"=COD1"),0)</f>
        <v>0</v>
      </c>
      <c r="L5565" s="13" t="e">
        <f>(VLOOKUP(F5565,tarifas!$C$7:$D$10,2,FALSE)+tarifas!$D$21)*datos!H5565</f>
        <v>#N/A</v>
      </c>
      <c r="M5565">
        <v>463.00286</v>
      </c>
      <c r="N5565" s="13" t="e">
        <f t="shared" si="782"/>
        <v>#N/A</v>
      </c>
      <c r="O5565">
        <f t="shared" si="783"/>
        <v>421.9893863892201</v>
      </c>
      <c r="P5565" s="12">
        <f t="shared" si="784"/>
        <v>0</v>
      </c>
      <c r="Q5565">
        <f t="shared" si="785"/>
        <v>41.013473610779897</v>
      </c>
      <c r="R5565">
        <f>$D$2*tarifas!$D$12/24</f>
        <v>1.4541666666666666</v>
      </c>
      <c r="S5565" t="e">
        <f>VLOOKUP(E5565&amp;" "&amp;F5565,tarifas!$A$13:$D$20,4,FALSE)*P5565</f>
        <v>#N/A</v>
      </c>
      <c r="T5565">
        <f>IF(F5565="COD1",tarifas!$D$11*(SUMIFS($P$11:$P$8770,$F$11:$F$8770,"=COD1",$B$11:$B$8770,"="&amp;B5565)/COUNTIFS($F$11:$F$8770,"=COD1",$B$11:$B$8770,"="&amp;B5565))/COUNTIFS($A$11:$A$8770,"="&amp;A5565,$F$11:$F$8770,"=COD1"),0)</f>
        <v>0</v>
      </c>
      <c r="U5565" t="e">
        <f>(VLOOKUP(F5565,tarifas!$C$7:$D$10,2,FALSE)+tarifas!$D$21)*datos!P5565</f>
        <v>#N/A</v>
      </c>
      <c r="V5565" t="e">
        <f t="shared" si="786"/>
        <v>#N/A</v>
      </c>
      <c r="W5565">
        <f t="shared" si="787"/>
        <v>2.2579147626942659</v>
      </c>
    </row>
    <row r="5566" spans="1:23" x14ac:dyDescent="0.25">
      <c r="A5566">
        <f t="shared" si="780"/>
        <v>229</v>
      </c>
      <c r="B5566">
        <f t="shared" si="781"/>
        <v>8</v>
      </c>
      <c r="C5566" s="1">
        <f t="shared" si="788"/>
        <v>41871.458333319861</v>
      </c>
      <c r="D5566" s="7">
        <v>679.22727272727275</v>
      </c>
      <c r="E5566" s="7"/>
      <c r="G5566">
        <v>63</v>
      </c>
      <c r="H5566" s="12">
        <v>338.47027468303168</v>
      </c>
      <c r="I5566" s="13">
        <f>$D$2*tarifas!$D$12/24</f>
        <v>1.4541666666666666</v>
      </c>
      <c r="J5566" s="13" t="e">
        <f>VLOOKUP(E5566&amp;" "&amp;F5566,tarifas!$A$13:$D$20,4,FALSE)*H5566</f>
        <v>#N/A</v>
      </c>
      <c r="K5566" s="13">
        <f>IF(F5566="COD1",tarifas!$D$11*(SUMIFS($H$11:$H$8770,$F$11:$F$8770,"=COD1",$B$11:$B$8770,"="&amp;B5566)/COUNTIFS($F$11:$F$8770,"=COD1",$B$11:$B$8770,"="&amp;B5566))/COUNTIFS($A$11:$A$8770,"="&amp;A5566,$F$11:$F$8770,"=COD1"),0)</f>
        <v>0</v>
      </c>
      <c r="L5566" s="13" t="e">
        <f>(VLOOKUP(F5566,tarifas!$C$7:$D$10,2,FALSE)+tarifas!$D$21)*datos!H5566</f>
        <v>#N/A</v>
      </c>
      <c r="M5566">
        <v>469.44670000000002</v>
      </c>
      <c r="N5566" s="13" t="e">
        <f t="shared" si="782"/>
        <v>#N/A</v>
      </c>
      <c r="O5566">
        <f t="shared" si="783"/>
        <v>338.47027468303168</v>
      </c>
      <c r="P5566" s="12">
        <f t="shared" si="784"/>
        <v>0</v>
      </c>
      <c r="Q5566">
        <f t="shared" si="785"/>
        <v>130.97642531696835</v>
      </c>
      <c r="R5566">
        <f>$D$2*tarifas!$D$12/24</f>
        <v>1.4541666666666666</v>
      </c>
      <c r="S5566" t="e">
        <f>VLOOKUP(E5566&amp;" "&amp;F5566,tarifas!$A$13:$D$20,4,FALSE)*P5566</f>
        <v>#N/A</v>
      </c>
      <c r="T5566">
        <f>IF(F5566="COD1",tarifas!$D$11*(SUMIFS($P$11:$P$8770,$F$11:$F$8770,"=COD1",$B$11:$B$8770,"="&amp;B5566)/COUNTIFS($F$11:$F$8770,"=COD1",$B$11:$B$8770,"="&amp;B5566))/COUNTIFS($A$11:$A$8770,"="&amp;A5566,$F$11:$F$8770,"=COD1"),0)</f>
        <v>0</v>
      </c>
      <c r="U5566" t="e">
        <f>(VLOOKUP(F5566,tarifas!$C$7:$D$10,2,FALSE)+tarifas!$D$21)*datos!P5566</f>
        <v>#N/A</v>
      </c>
      <c r="V5566" t="e">
        <f t="shared" si="786"/>
        <v>#N/A</v>
      </c>
      <c r="W5566">
        <f t="shared" si="787"/>
        <v>7.4263633154721056</v>
      </c>
    </row>
    <row r="5567" spans="1:23" x14ac:dyDescent="0.25">
      <c r="A5567">
        <f t="shared" si="780"/>
        <v>229</v>
      </c>
      <c r="B5567">
        <f t="shared" si="781"/>
        <v>8</v>
      </c>
      <c r="C5567" s="1">
        <f t="shared" si="788"/>
        <v>41871.499999986525</v>
      </c>
      <c r="D5567" s="7">
        <v>756.75757575757586</v>
      </c>
      <c r="E5567" s="7"/>
      <c r="G5567">
        <v>62.97</v>
      </c>
      <c r="H5567" s="12">
        <v>291.0705710416932</v>
      </c>
      <c r="I5567" s="13">
        <f>$D$2*tarifas!$D$12/24</f>
        <v>1.4541666666666666</v>
      </c>
      <c r="J5567" s="13" t="e">
        <f>VLOOKUP(E5567&amp;" "&amp;F5567,tarifas!$A$13:$D$20,4,FALSE)*H5567</f>
        <v>#N/A</v>
      </c>
      <c r="K5567" s="13">
        <f>IF(F5567="COD1",tarifas!$D$11*(SUMIFS($H$11:$H$8770,$F$11:$F$8770,"=COD1",$B$11:$B$8770,"="&amp;B5567)/COUNTIFS($F$11:$F$8770,"=COD1",$B$11:$B$8770,"="&amp;B5567))/COUNTIFS($A$11:$A$8770,"="&amp;A5567,$F$11:$F$8770,"=COD1"),0)</f>
        <v>0</v>
      </c>
      <c r="L5567" s="13" t="e">
        <f>(VLOOKUP(F5567,tarifas!$C$7:$D$10,2,FALSE)+tarifas!$D$21)*datos!H5567</f>
        <v>#N/A</v>
      </c>
      <c r="M5567">
        <v>467.70567999999997</v>
      </c>
      <c r="N5567" s="13" t="e">
        <f t="shared" si="782"/>
        <v>#N/A</v>
      </c>
      <c r="O5567">
        <f t="shared" si="783"/>
        <v>291.0705710416932</v>
      </c>
      <c r="P5567" s="12">
        <f t="shared" si="784"/>
        <v>0</v>
      </c>
      <c r="Q5567">
        <f t="shared" si="785"/>
        <v>176.63510895830677</v>
      </c>
      <c r="R5567">
        <f>$D$2*tarifas!$D$12/24</f>
        <v>1.4541666666666666</v>
      </c>
      <c r="S5567" t="e">
        <f>VLOOKUP(E5567&amp;" "&amp;F5567,tarifas!$A$13:$D$20,4,FALSE)*P5567</f>
        <v>#N/A</v>
      </c>
      <c r="T5567">
        <f>IF(F5567="COD1",tarifas!$D$11*(SUMIFS($P$11:$P$8770,$F$11:$F$8770,"=COD1",$B$11:$B$8770,"="&amp;B5567)/COUNTIFS($F$11:$F$8770,"=COD1",$B$11:$B$8770,"="&amp;B5567))/COUNTIFS($A$11:$A$8770,"="&amp;A5567,$F$11:$F$8770,"=COD1"),0)</f>
        <v>0</v>
      </c>
      <c r="U5567" t="e">
        <f>(VLOOKUP(F5567,tarifas!$C$7:$D$10,2,FALSE)+tarifas!$D$21)*datos!P5567</f>
        <v>#N/A</v>
      </c>
      <c r="V5567" t="e">
        <f t="shared" si="786"/>
        <v>#N/A</v>
      </c>
      <c r="W5567">
        <f t="shared" si="787"/>
        <v>10.01044152999412</v>
      </c>
    </row>
    <row r="5568" spans="1:23" x14ac:dyDescent="0.25">
      <c r="A5568">
        <f t="shared" si="780"/>
        <v>229</v>
      </c>
      <c r="B5568">
        <f t="shared" si="781"/>
        <v>8</v>
      </c>
      <c r="C5568" s="1">
        <f t="shared" si="788"/>
        <v>41871.541666653189</v>
      </c>
      <c r="D5568" s="7">
        <v>773.24242424242414</v>
      </c>
      <c r="E5568" s="7"/>
      <c r="G5568">
        <v>59.4</v>
      </c>
      <c r="H5568" s="12">
        <v>377.47712185008197</v>
      </c>
      <c r="I5568" s="13">
        <f>$D$2*tarifas!$D$12/24</f>
        <v>1.4541666666666666</v>
      </c>
      <c r="J5568" s="13" t="e">
        <f>VLOOKUP(E5568&amp;" "&amp;F5568,tarifas!$A$13:$D$20,4,FALSE)*H5568</f>
        <v>#N/A</v>
      </c>
      <c r="K5568" s="13">
        <f>IF(F5568="COD1",tarifas!$D$11*(SUMIFS($H$11:$H$8770,$F$11:$F$8770,"=COD1",$B$11:$B$8770,"="&amp;B5568)/COUNTIFS($F$11:$F$8770,"=COD1",$B$11:$B$8770,"="&amp;B5568))/COUNTIFS($A$11:$A$8770,"="&amp;A5568,$F$11:$F$8770,"=COD1"),0)</f>
        <v>0</v>
      </c>
      <c r="L5568" s="13" t="e">
        <f>(VLOOKUP(F5568,tarifas!$C$7:$D$10,2,FALSE)+tarifas!$D$21)*datos!H5568</f>
        <v>#N/A</v>
      </c>
      <c r="M5568">
        <v>453.8227</v>
      </c>
      <c r="N5568" s="13" t="e">
        <f t="shared" si="782"/>
        <v>#N/A</v>
      </c>
      <c r="O5568">
        <f t="shared" si="783"/>
        <v>377.47712185008197</v>
      </c>
      <c r="P5568" s="12">
        <f t="shared" si="784"/>
        <v>0</v>
      </c>
      <c r="Q5568">
        <f t="shared" si="785"/>
        <v>76.345578149918026</v>
      </c>
      <c r="R5568">
        <f>$D$2*tarifas!$D$12/24</f>
        <v>1.4541666666666666</v>
      </c>
      <c r="S5568" t="e">
        <f>VLOOKUP(E5568&amp;" "&amp;F5568,tarifas!$A$13:$D$20,4,FALSE)*P5568</f>
        <v>#N/A</v>
      </c>
      <c r="T5568">
        <f>IF(F5568="COD1",tarifas!$D$11*(SUMIFS($P$11:$P$8770,$F$11:$F$8770,"=COD1",$B$11:$B$8770,"="&amp;B5568)/COUNTIFS($F$11:$F$8770,"=COD1",$B$11:$B$8770,"="&amp;B5568))/COUNTIFS($A$11:$A$8770,"="&amp;A5568,$F$11:$F$8770,"=COD1"),0)</f>
        <v>0</v>
      </c>
      <c r="U5568" t="e">
        <f>(VLOOKUP(F5568,tarifas!$C$7:$D$10,2,FALSE)+tarifas!$D$21)*datos!P5568</f>
        <v>#N/A</v>
      </c>
      <c r="V5568" t="e">
        <f t="shared" si="786"/>
        <v>#N/A</v>
      </c>
      <c r="W5568">
        <f t="shared" si="787"/>
        <v>4.081434607894618</v>
      </c>
    </row>
    <row r="5569" spans="1:23" x14ac:dyDescent="0.25">
      <c r="A5569">
        <f t="shared" si="780"/>
        <v>229</v>
      </c>
      <c r="B5569">
        <f t="shared" si="781"/>
        <v>8</v>
      </c>
      <c r="C5569" s="1">
        <f t="shared" si="788"/>
        <v>41871.583333319853</v>
      </c>
      <c r="D5569" s="7">
        <v>744.65151515151513</v>
      </c>
      <c r="E5569" s="7"/>
      <c r="G5569">
        <v>56.1</v>
      </c>
      <c r="H5569" s="12">
        <v>400.58309109625981</v>
      </c>
      <c r="I5569" s="13">
        <f>$D$2*tarifas!$D$12/24</f>
        <v>1.4541666666666666</v>
      </c>
      <c r="J5569" s="13" t="e">
        <f>VLOOKUP(E5569&amp;" "&amp;F5569,tarifas!$A$13:$D$20,4,FALSE)*H5569</f>
        <v>#N/A</v>
      </c>
      <c r="K5569" s="13">
        <f>IF(F5569="COD1",tarifas!$D$11*(SUMIFS($H$11:$H$8770,$F$11:$F$8770,"=COD1",$B$11:$B$8770,"="&amp;B5569)/COUNTIFS($F$11:$F$8770,"=COD1",$B$11:$B$8770,"="&amp;B5569))/COUNTIFS($A$11:$A$8770,"="&amp;A5569,$F$11:$F$8770,"=COD1"),0)</f>
        <v>0</v>
      </c>
      <c r="L5569" s="13" t="e">
        <f>(VLOOKUP(F5569,tarifas!$C$7:$D$10,2,FALSE)+tarifas!$D$21)*datos!H5569</f>
        <v>#N/A</v>
      </c>
      <c r="M5569">
        <v>389.58453000000003</v>
      </c>
      <c r="N5569" s="13" t="e">
        <f t="shared" si="782"/>
        <v>#N/A</v>
      </c>
      <c r="O5569">
        <f t="shared" si="783"/>
        <v>389.58453000000003</v>
      </c>
      <c r="P5569" s="12">
        <f t="shared" si="784"/>
        <v>10.998561096259778</v>
      </c>
      <c r="Q5569">
        <f t="shared" si="785"/>
        <v>0</v>
      </c>
      <c r="R5569">
        <f>$D$2*tarifas!$D$12/24</f>
        <v>1.4541666666666666</v>
      </c>
      <c r="S5569" t="e">
        <f>VLOOKUP(E5569&amp;" "&amp;F5569,tarifas!$A$13:$D$20,4,FALSE)*P5569</f>
        <v>#N/A</v>
      </c>
      <c r="T5569">
        <f>IF(F5569="COD1",tarifas!$D$11*(SUMIFS($P$11:$P$8770,$F$11:$F$8770,"=COD1",$B$11:$B$8770,"="&amp;B5569)/COUNTIFS($F$11:$F$8770,"=COD1",$B$11:$B$8770,"="&amp;B5569))/COUNTIFS($A$11:$A$8770,"="&amp;A5569,$F$11:$F$8770,"=COD1"),0)</f>
        <v>0</v>
      </c>
      <c r="U5569" t="e">
        <f>(VLOOKUP(F5569,tarifas!$C$7:$D$10,2,FALSE)+tarifas!$D$21)*datos!P5569</f>
        <v>#N/A</v>
      </c>
      <c r="V5569" t="e">
        <f t="shared" si="786"/>
        <v>#N/A</v>
      </c>
      <c r="W5569">
        <f t="shared" si="787"/>
        <v>0</v>
      </c>
    </row>
    <row r="5570" spans="1:23" x14ac:dyDescent="0.25">
      <c r="A5570">
        <f t="shared" si="780"/>
        <v>229</v>
      </c>
      <c r="B5570">
        <f t="shared" si="781"/>
        <v>8</v>
      </c>
      <c r="C5570" s="1">
        <f t="shared" si="788"/>
        <v>41871.624999986518</v>
      </c>
      <c r="D5570" s="7">
        <v>685.15151515151513</v>
      </c>
      <c r="E5570" s="7"/>
      <c r="G5570">
        <v>55.12</v>
      </c>
      <c r="H5570" s="12">
        <v>428.04533765928437</v>
      </c>
      <c r="I5570" s="13">
        <f>$D$2*tarifas!$D$12/24</f>
        <v>1.4541666666666666</v>
      </c>
      <c r="J5570" s="13" t="e">
        <f>VLOOKUP(E5570&amp;" "&amp;F5570,tarifas!$A$13:$D$20,4,FALSE)*H5570</f>
        <v>#N/A</v>
      </c>
      <c r="K5570" s="13">
        <f>IF(F5570="COD1",tarifas!$D$11*(SUMIFS($H$11:$H$8770,$F$11:$F$8770,"=COD1",$B$11:$B$8770,"="&amp;B5570)/COUNTIFS($F$11:$F$8770,"=COD1",$B$11:$B$8770,"="&amp;B5570))/COUNTIFS($A$11:$A$8770,"="&amp;A5570,$F$11:$F$8770,"=COD1"),0)</f>
        <v>0</v>
      </c>
      <c r="L5570" s="13" t="e">
        <f>(VLOOKUP(F5570,tarifas!$C$7:$D$10,2,FALSE)+tarifas!$D$21)*datos!H5570</f>
        <v>#N/A</v>
      </c>
      <c r="M5570">
        <v>333.52691999999996</v>
      </c>
      <c r="N5570" s="13" t="e">
        <f t="shared" si="782"/>
        <v>#N/A</v>
      </c>
      <c r="O5570">
        <f t="shared" si="783"/>
        <v>333.52691999999996</v>
      </c>
      <c r="P5570" s="12">
        <f t="shared" si="784"/>
        <v>94.51841765928441</v>
      </c>
      <c r="Q5570">
        <f t="shared" si="785"/>
        <v>0</v>
      </c>
      <c r="R5570">
        <f>$D$2*tarifas!$D$12/24</f>
        <v>1.4541666666666666</v>
      </c>
      <c r="S5570" t="e">
        <f>VLOOKUP(E5570&amp;" "&amp;F5570,tarifas!$A$13:$D$20,4,FALSE)*P5570</f>
        <v>#N/A</v>
      </c>
      <c r="T5570">
        <f>IF(F5570="COD1",tarifas!$D$11*(SUMIFS($P$11:$P$8770,$F$11:$F$8770,"=COD1",$B$11:$B$8770,"="&amp;B5570)/COUNTIFS($F$11:$F$8770,"=COD1",$B$11:$B$8770,"="&amp;B5570))/COUNTIFS($A$11:$A$8770,"="&amp;A5570,$F$11:$F$8770,"=COD1"),0)</f>
        <v>0</v>
      </c>
      <c r="U5570" t="e">
        <f>(VLOOKUP(F5570,tarifas!$C$7:$D$10,2,FALSE)+tarifas!$D$21)*datos!P5570</f>
        <v>#N/A</v>
      </c>
      <c r="V5570" t="e">
        <f t="shared" si="786"/>
        <v>#N/A</v>
      </c>
      <c r="W5570">
        <f t="shared" si="787"/>
        <v>0</v>
      </c>
    </row>
    <row r="5571" spans="1:23" x14ac:dyDescent="0.25">
      <c r="A5571">
        <f t="shared" si="780"/>
        <v>229</v>
      </c>
      <c r="B5571">
        <f t="shared" si="781"/>
        <v>8</v>
      </c>
      <c r="C5571" s="1">
        <f t="shared" si="788"/>
        <v>41871.666666653182</v>
      </c>
      <c r="D5571" s="7">
        <v>571.81818181818187</v>
      </c>
      <c r="E5571" s="7"/>
      <c r="G5571">
        <v>54.87</v>
      </c>
      <c r="H5571" s="12">
        <v>365.07558559663227</v>
      </c>
      <c r="I5571" s="13">
        <f>$D$2*tarifas!$D$12/24</f>
        <v>1.4541666666666666</v>
      </c>
      <c r="J5571" s="13" t="e">
        <f>VLOOKUP(E5571&amp;" "&amp;F5571,tarifas!$A$13:$D$20,4,FALSE)*H5571</f>
        <v>#N/A</v>
      </c>
      <c r="K5571" s="13">
        <f>IF(F5571="COD1",tarifas!$D$11*(SUMIFS($H$11:$H$8770,$F$11:$F$8770,"=COD1",$B$11:$B$8770,"="&amp;B5571)/COUNTIFS($F$11:$F$8770,"=COD1",$B$11:$B$8770,"="&amp;B5571))/COUNTIFS($A$11:$A$8770,"="&amp;A5571,$F$11:$F$8770,"=COD1"),0)</f>
        <v>0</v>
      </c>
      <c r="L5571" s="13" t="e">
        <f>(VLOOKUP(F5571,tarifas!$C$7:$D$10,2,FALSE)+tarifas!$D$21)*datos!H5571</f>
        <v>#N/A</v>
      </c>
      <c r="M5571">
        <v>195.77966000000001</v>
      </c>
      <c r="N5571" s="13" t="e">
        <f t="shared" si="782"/>
        <v>#N/A</v>
      </c>
      <c r="O5571">
        <f t="shared" si="783"/>
        <v>195.77966000000001</v>
      </c>
      <c r="P5571" s="12">
        <f t="shared" si="784"/>
        <v>169.29592559663226</v>
      </c>
      <c r="Q5571">
        <f t="shared" si="785"/>
        <v>0</v>
      </c>
      <c r="R5571">
        <f>$D$2*tarifas!$D$12/24</f>
        <v>1.4541666666666666</v>
      </c>
      <c r="S5571" t="e">
        <f>VLOOKUP(E5571&amp;" "&amp;F5571,tarifas!$A$13:$D$20,4,FALSE)*P5571</f>
        <v>#N/A</v>
      </c>
      <c r="T5571">
        <f>IF(F5571="COD1",tarifas!$D$11*(SUMIFS($P$11:$P$8770,$F$11:$F$8770,"=COD1",$B$11:$B$8770,"="&amp;B5571)/COUNTIFS($F$11:$F$8770,"=COD1",$B$11:$B$8770,"="&amp;B5571))/COUNTIFS($A$11:$A$8770,"="&amp;A5571,$F$11:$F$8770,"=COD1"),0)</f>
        <v>0</v>
      </c>
      <c r="U5571" t="e">
        <f>(VLOOKUP(F5571,tarifas!$C$7:$D$10,2,FALSE)+tarifas!$D$21)*datos!P5571</f>
        <v>#N/A</v>
      </c>
      <c r="V5571" t="e">
        <f t="shared" si="786"/>
        <v>#N/A</v>
      </c>
      <c r="W5571">
        <f t="shared" si="787"/>
        <v>0</v>
      </c>
    </row>
    <row r="5572" spans="1:23" x14ac:dyDescent="0.25">
      <c r="A5572">
        <f t="shared" si="780"/>
        <v>229</v>
      </c>
      <c r="B5572">
        <f t="shared" si="781"/>
        <v>8</v>
      </c>
      <c r="C5572" s="1">
        <f t="shared" si="788"/>
        <v>41871.708333319846</v>
      </c>
      <c r="D5572" s="7">
        <v>409.54545454545462</v>
      </c>
      <c r="E5572" s="7"/>
      <c r="G5572">
        <v>52.21</v>
      </c>
      <c r="H5572" s="12">
        <v>292.41620032159966</v>
      </c>
      <c r="I5572" s="13">
        <f>$D$2*tarifas!$D$12/24</f>
        <v>1.4541666666666666</v>
      </c>
      <c r="J5572" s="13" t="e">
        <f>VLOOKUP(E5572&amp;" "&amp;F5572,tarifas!$A$13:$D$20,4,FALSE)*H5572</f>
        <v>#N/A</v>
      </c>
      <c r="K5572" s="13">
        <f>IF(F5572="COD1",tarifas!$D$11*(SUMIFS($H$11:$H$8770,$F$11:$F$8770,"=COD1",$B$11:$B$8770,"="&amp;B5572)/COUNTIFS($F$11:$F$8770,"=COD1",$B$11:$B$8770,"="&amp;B5572))/COUNTIFS($A$11:$A$8770,"="&amp;A5572,$F$11:$F$8770,"=COD1"),0)</f>
        <v>0</v>
      </c>
      <c r="L5572" s="13" t="e">
        <f>(VLOOKUP(F5572,tarifas!$C$7:$D$10,2,FALSE)+tarifas!$D$21)*datos!H5572</f>
        <v>#N/A</v>
      </c>
      <c r="M5572">
        <v>64.481529999999992</v>
      </c>
      <c r="N5572" s="13" t="e">
        <f t="shared" si="782"/>
        <v>#N/A</v>
      </c>
      <c r="O5572">
        <f t="shared" si="783"/>
        <v>64.481529999999992</v>
      </c>
      <c r="P5572" s="12">
        <f t="shared" si="784"/>
        <v>227.93467032159967</v>
      </c>
      <c r="Q5572">
        <f t="shared" si="785"/>
        <v>0</v>
      </c>
      <c r="R5572">
        <f>$D$2*tarifas!$D$12/24</f>
        <v>1.4541666666666666</v>
      </c>
      <c r="S5572" t="e">
        <f>VLOOKUP(E5572&amp;" "&amp;F5572,tarifas!$A$13:$D$20,4,FALSE)*P5572</f>
        <v>#N/A</v>
      </c>
      <c r="T5572">
        <f>IF(F5572="COD1",tarifas!$D$11*(SUMIFS($P$11:$P$8770,$F$11:$F$8770,"=COD1",$B$11:$B$8770,"="&amp;B5572)/COUNTIFS($F$11:$F$8770,"=COD1",$B$11:$B$8770,"="&amp;B5572))/COUNTIFS($A$11:$A$8770,"="&amp;A5572,$F$11:$F$8770,"=COD1"),0)</f>
        <v>0</v>
      </c>
      <c r="U5572" t="e">
        <f>(VLOOKUP(F5572,tarifas!$C$7:$D$10,2,FALSE)+tarifas!$D$21)*datos!P5572</f>
        <v>#N/A</v>
      </c>
      <c r="V5572" t="e">
        <f t="shared" si="786"/>
        <v>#N/A</v>
      </c>
      <c r="W5572">
        <f t="shared" si="787"/>
        <v>0</v>
      </c>
    </row>
    <row r="5573" spans="1:23" x14ac:dyDescent="0.25">
      <c r="A5573">
        <f t="shared" si="780"/>
        <v>229</v>
      </c>
      <c r="B5573">
        <f t="shared" si="781"/>
        <v>8</v>
      </c>
      <c r="C5573" s="1">
        <f t="shared" si="788"/>
        <v>41871.74999998651</v>
      </c>
      <c r="D5573" s="7">
        <v>206.57575757575762</v>
      </c>
      <c r="E5573" s="7"/>
      <c r="G5573">
        <v>50.96</v>
      </c>
      <c r="H5573" s="12">
        <v>221.26169684968204</v>
      </c>
      <c r="I5573" s="13">
        <f>$D$2*tarifas!$D$12/24</f>
        <v>1.4541666666666666</v>
      </c>
      <c r="J5573" s="13" t="e">
        <f>VLOOKUP(E5573&amp;" "&amp;F5573,tarifas!$A$13:$D$20,4,FALSE)*H5573</f>
        <v>#N/A</v>
      </c>
      <c r="K5573" s="13">
        <f>IF(F5573="COD1",tarifas!$D$11*(SUMIFS($H$11:$H$8770,$F$11:$F$8770,"=COD1",$B$11:$B$8770,"="&amp;B5573)/COUNTIFS($F$11:$F$8770,"=COD1",$B$11:$B$8770,"="&amp;B5573))/COUNTIFS($A$11:$A$8770,"="&amp;A5573,$F$11:$F$8770,"=COD1"),0)</f>
        <v>0</v>
      </c>
      <c r="L5573" s="13" t="e">
        <f>(VLOOKUP(F5573,tarifas!$C$7:$D$10,2,FALSE)+tarifas!$D$21)*datos!H5573</f>
        <v>#N/A</v>
      </c>
      <c r="M5573">
        <v>4.6586699999999999</v>
      </c>
      <c r="N5573" s="13" t="e">
        <f t="shared" si="782"/>
        <v>#N/A</v>
      </c>
      <c r="O5573">
        <f t="shared" si="783"/>
        <v>4.6586699999999999</v>
      </c>
      <c r="P5573" s="12">
        <f t="shared" si="784"/>
        <v>216.60302684968204</v>
      </c>
      <c r="Q5573">
        <f t="shared" si="785"/>
        <v>0</v>
      </c>
      <c r="R5573">
        <f>$D$2*tarifas!$D$12/24</f>
        <v>1.4541666666666666</v>
      </c>
      <c r="S5573" t="e">
        <f>VLOOKUP(E5573&amp;" "&amp;F5573,tarifas!$A$13:$D$20,4,FALSE)*P5573</f>
        <v>#N/A</v>
      </c>
      <c r="T5573">
        <f>IF(F5573="COD1",tarifas!$D$11*(SUMIFS($P$11:$P$8770,$F$11:$F$8770,"=COD1",$B$11:$B$8770,"="&amp;B5573)/COUNTIFS($F$11:$F$8770,"=COD1",$B$11:$B$8770,"="&amp;B5573))/COUNTIFS($A$11:$A$8770,"="&amp;A5573,$F$11:$F$8770,"=COD1"),0)</f>
        <v>0</v>
      </c>
      <c r="U5573" t="e">
        <f>(VLOOKUP(F5573,tarifas!$C$7:$D$10,2,FALSE)+tarifas!$D$21)*datos!P5573</f>
        <v>#N/A</v>
      </c>
      <c r="V5573" t="e">
        <f t="shared" si="786"/>
        <v>#N/A</v>
      </c>
      <c r="W5573">
        <f t="shared" si="787"/>
        <v>0</v>
      </c>
    </row>
    <row r="5574" spans="1:23" x14ac:dyDescent="0.25">
      <c r="A5574">
        <f t="shared" si="780"/>
        <v>229</v>
      </c>
      <c r="B5574">
        <f t="shared" si="781"/>
        <v>8</v>
      </c>
      <c r="C5574" s="1">
        <f t="shared" si="788"/>
        <v>41871.791666653175</v>
      </c>
      <c r="D5574" s="7">
        <v>26.530303030303028</v>
      </c>
      <c r="E5574" s="7"/>
      <c r="G5574">
        <v>54.87</v>
      </c>
      <c r="H5574" s="12">
        <v>173.83758956629981</v>
      </c>
      <c r="I5574" s="13">
        <f>$D$2*tarifas!$D$12/24</f>
        <v>1.4541666666666666</v>
      </c>
      <c r="J5574" s="13" t="e">
        <f>VLOOKUP(E5574&amp;" "&amp;F5574,tarifas!$A$13:$D$20,4,FALSE)*H5574</f>
        <v>#N/A</v>
      </c>
      <c r="K5574" s="13">
        <f>IF(F5574="COD1",tarifas!$D$11*(SUMIFS($H$11:$H$8770,$F$11:$F$8770,"=COD1",$B$11:$B$8770,"="&amp;B5574)/COUNTIFS($F$11:$F$8770,"=COD1",$B$11:$B$8770,"="&amp;B5574))/COUNTIFS($A$11:$A$8770,"="&amp;A5574,$F$11:$F$8770,"=COD1"),0)</f>
        <v>0</v>
      </c>
      <c r="L5574" s="13" t="e">
        <f>(VLOOKUP(F5574,tarifas!$C$7:$D$10,2,FALSE)+tarifas!$D$21)*datos!H5574</f>
        <v>#N/A</v>
      </c>
      <c r="M5574">
        <v>0</v>
      </c>
      <c r="N5574" s="13" t="e">
        <f t="shared" si="782"/>
        <v>#N/A</v>
      </c>
      <c r="O5574">
        <f t="shared" si="783"/>
        <v>0</v>
      </c>
      <c r="P5574" s="12">
        <f t="shared" si="784"/>
        <v>173.83758956629981</v>
      </c>
      <c r="Q5574">
        <f t="shared" si="785"/>
        <v>0</v>
      </c>
      <c r="R5574">
        <f>$D$2*tarifas!$D$12/24</f>
        <v>1.4541666666666666</v>
      </c>
      <c r="S5574" t="e">
        <f>VLOOKUP(E5574&amp;" "&amp;F5574,tarifas!$A$13:$D$20,4,FALSE)*P5574</f>
        <v>#N/A</v>
      </c>
      <c r="T5574">
        <f>IF(F5574="COD1",tarifas!$D$11*(SUMIFS($P$11:$P$8770,$F$11:$F$8770,"=COD1",$B$11:$B$8770,"="&amp;B5574)/COUNTIFS($F$11:$F$8770,"=COD1",$B$11:$B$8770,"="&amp;B5574))/COUNTIFS($A$11:$A$8770,"="&amp;A5574,$F$11:$F$8770,"=COD1"),0)</f>
        <v>0</v>
      </c>
      <c r="U5574" t="e">
        <f>(VLOOKUP(F5574,tarifas!$C$7:$D$10,2,FALSE)+tarifas!$D$21)*datos!P5574</f>
        <v>#N/A</v>
      </c>
      <c r="V5574" t="e">
        <f t="shared" si="786"/>
        <v>#N/A</v>
      </c>
      <c r="W5574">
        <f t="shared" si="787"/>
        <v>0</v>
      </c>
    </row>
    <row r="5575" spans="1:23" x14ac:dyDescent="0.25">
      <c r="A5575">
        <f t="shared" si="780"/>
        <v>229</v>
      </c>
      <c r="B5575">
        <f t="shared" si="781"/>
        <v>8</v>
      </c>
      <c r="C5575" s="1">
        <f t="shared" si="788"/>
        <v>41871.833333319839</v>
      </c>
      <c r="D5575" s="7">
        <v>0</v>
      </c>
      <c r="E5575" s="7"/>
      <c r="G5575">
        <v>58.34</v>
      </c>
      <c r="H5575" s="12">
        <v>158.27747573536166</v>
      </c>
      <c r="I5575" s="13">
        <f>$D$2*tarifas!$D$12/24</f>
        <v>1.4541666666666666</v>
      </c>
      <c r="J5575" s="13" t="e">
        <f>VLOOKUP(E5575&amp;" "&amp;F5575,tarifas!$A$13:$D$20,4,FALSE)*H5575</f>
        <v>#N/A</v>
      </c>
      <c r="K5575" s="13">
        <f>IF(F5575="COD1",tarifas!$D$11*(SUMIFS($H$11:$H$8770,$F$11:$F$8770,"=COD1",$B$11:$B$8770,"="&amp;B5575)/COUNTIFS($F$11:$F$8770,"=COD1",$B$11:$B$8770,"="&amp;B5575))/COUNTIFS($A$11:$A$8770,"="&amp;A5575,$F$11:$F$8770,"=COD1"),0)</f>
        <v>0</v>
      </c>
      <c r="L5575" s="13" t="e">
        <f>(VLOOKUP(F5575,tarifas!$C$7:$D$10,2,FALSE)+tarifas!$D$21)*datos!H5575</f>
        <v>#N/A</v>
      </c>
      <c r="M5575">
        <v>0</v>
      </c>
      <c r="N5575" s="13" t="e">
        <f t="shared" si="782"/>
        <v>#N/A</v>
      </c>
      <c r="O5575">
        <f t="shared" si="783"/>
        <v>0</v>
      </c>
      <c r="P5575" s="12">
        <f t="shared" si="784"/>
        <v>158.27747573536166</v>
      </c>
      <c r="Q5575">
        <f t="shared" si="785"/>
        <v>0</v>
      </c>
      <c r="R5575">
        <f>$D$2*tarifas!$D$12/24</f>
        <v>1.4541666666666666</v>
      </c>
      <c r="S5575" t="e">
        <f>VLOOKUP(E5575&amp;" "&amp;F5575,tarifas!$A$13:$D$20,4,FALSE)*P5575</f>
        <v>#N/A</v>
      </c>
      <c r="T5575">
        <f>IF(F5575="COD1",tarifas!$D$11*(SUMIFS($P$11:$P$8770,$F$11:$F$8770,"=COD1",$B$11:$B$8770,"="&amp;B5575)/COUNTIFS($F$11:$F$8770,"=COD1",$B$11:$B$8770,"="&amp;B5575))/COUNTIFS($A$11:$A$8770,"="&amp;A5575,$F$11:$F$8770,"=COD1"),0)</f>
        <v>0</v>
      </c>
      <c r="U5575" t="e">
        <f>(VLOOKUP(F5575,tarifas!$C$7:$D$10,2,FALSE)+tarifas!$D$21)*datos!P5575</f>
        <v>#N/A</v>
      </c>
      <c r="V5575" t="e">
        <f t="shared" si="786"/>
        <v>#N/A</v>
      </c>
      <c r="W5575">
        <f t="shared" si="787"/>
        <v>0</v>
      </c>
    </row>
    <row r="5576" spans="1:23" x14ac:dyDescent="0.25">
      <c r="A5576">
        <f t="shared" si="780"/>
        <v>229</v>
      </c>
      <c r="B5576">
        <f t="shared" si="781"/>
        <v>8</v>
      </c>
      <c r="C5576" s="1">
        <f t="shared" si="788"/>
        <v>41871.874999986503</v>
      </c>
      <c r="D5576" s="7">
        <v>0</v>
      </c>
      <c r="E5576" s="7"/>
      <c r="G5576">
        <v>56.6</v>
      </c>
      <c r="H5576" s="12">
        <v>153.48534997637518</v>
      </c>
      <c r="I5576" s="13">
        <f>$D$2*tarifas!$D$12/24</f>
        <v>1.4541666666666666</v>
      </c>
      <c r="J5576" s="13" t="e">
        <f>VLOOKUP(E5576&amp;" "&amp;F5576,tarifas!$A$13:$D$20,4,FALSE)*H5576</f>
        <v>#N/A</v>
      </c>
      <c r="K5576" s="13">
        <f>IF(F5576="COD1",tarifas!$D$11*(SUMIFS($H$11:$H$8770,$F$11:$F$8770,"=COD1",$B$11:$B$8770,"="&amp;B5576)/COUNTIFS($F$11:$F$8770,"=COD1",$B$11:$B$8770,"="&amp;B5576))/COUNTIFS($A$11:$A$8770,"="&amp;A5576,$F$11:$F$8770,"=COD1"),0)</f>
        <v>0</v>
      </c>
      <c r="L5576" s="13" t="e">
        <f>(VLOOKUP(F5576,tarifas!$C$7:$D$10,2,FALSE)+tarifas!$D$21)*datos!H5576</f>
        <v>#N/A</v>
      </c>
      <c r="M5576">
        <v>0</v>
      </c>
      <c r="N5576" s="13" t="e">
        <f t="shared" si="782"/>
        <v>#N/A</v>
      </c>
      <c r="O5576">
        <f t="shared" si="783"/>
        <v>0</v>
      </c>
      <c r="P5576" s="12">
        <f t="shared" si="784"/>
        <v>153.48534997637518</v>
      </c>
      <c r="Q5576">
        <f t="shared" si="785"/>
        <v>0</v>
      </c>
      <c r="R5576">
        <f>$D$2*tarifas!$D$12/24</f>
        <v>1.4541666666666666</v>
      </c>
      <c r="S5576" t="e">
        <f>VLOOKUP(E5576&amp;" "&amp;F5576,tarifas!$A$13:$D$20,4,FALSE)*P5576</f>
        <v>#N/A</v>
      </c>
      <c r="T5576">
        <f>IF(F5576="COD1",tarifas!$D$11*(SUMIFS($P$11:$P$8770,$F$11:$F$8770,"=COD1",$B$11:$B$8770,"="&amp;B5576)/COUNTIFS($F$11:$F$8770,"=COD1",$B$11:$B$8770,"="&amp;B5576))/COUNTIFS($A$11:$A$8770,"="&amp;A5576,$F$11:$F$8770,"=COD1"),0)</f>
        <v>0</v>
      </c>
      <c r="U5576" t="e">
        <f>(VLOOKUP(F5576,tarifas!$C$7:$D$10,2,FALSE)+tarifas!$D$21)*datos!P5576</f>
        <v>#N/A</v>
      </c>
      <c r="V5576" t="e">
        <f t="shared" si="786"/>
        <v>#N/A</v>
      </c>
      <c r="W5576">
        <f t="shared" si="787"/>
        <v>0</v>
      </c>
    </row>
    <row r="5577" spans="1:23" x14ac:dyDescent="0.25">
      <c r="A5577">
        <f t="shared" si="780"/>
        <v>229</v>
      </c>
      <c r="B5577">
        <f t="shared" si="781"/>
        <v>8</v>
      </c>
      <c r="C5577" s="1">
        <f t="shared" si="788"/>
        <v>41871.916666653167</v>
      </c>
      <c r="D5577" s="7">
        <v>0</v>
      </c>
      <c r="E5577" s="7"/>
      <c r="G5577">
        <v>54.6</v>
      </c>
      <c r="H5577" s="12">
        <v>154.81613236494462</v>
      </c>
      <c r="I5577" s="13">
        <f>$D$2*tarifas!$D$12/24</f>
        <v>1.4541666666666666</v>
      </c>
      <c r="J5577" s="13" t="e">
        <f>VLOOKUP(E5577&amp;" "&amp;F5577,tarifas!$A$13:$D$20,4,FALSE)*H5577</f>
        <v>#N/A</v>
      </c>
      <c r="K5577" s="13">
        <f>IF(F5577="COD1",tarifas!$D$11*(SUMIFS($H$11:$H$8770,$F$11:$F$8770,"=COD1",$B$11:$B$8770,"="&amp;B5577)/COUNTIFS($F$11:$F$8770,"=COD1",$B$11:$B$8770,"="&amp;B5577))/COUNTIFS($A$11:$A$8770,"="&amp;A5577,$F$11:$F$8770,"=COD1"),0)</f>
        <v>0</v>
      </c>
      <c r="L5577" s="13" t="e">
        <f>(VLOOKUP(F5577,tarifas!$C$7:$D$10,2,FALSE)+tarifas!$D$21)*datos!H5577</f>
        <v>#N/A</v>
      </c>
      <c r="M5577">
        <v>0</v>
      </c>
      <c r="N5577" s="13" t="e">
        <f t="shared" si="782"/>
        <v>#N/A</v>
      </c>
      <c r="O5577">
        <f t="shared" si="783"/>
        <v>0</v>
      </c>
      <c r="P5577" s="12">
        <f t="shared" si="784"/>
        <v>154.81613236494462</v>
      </c>
      <c r="Q5577">
        <f t="shared" si="785"/>
        <v>0</v>
      </c>
      <c r="R5577">
        <f>$D$2*tarifas!$D$12/24</f>
        <v>1.4541666666666666</v>
      </c>
      <c r="S5577" t="e">
        <f>VLOOKUP(E5577&amp;" "&amp;F5577,tarifas!$A$13:$D$20,4,FALSE)*P5577</f>
        <v>#N/A</v>
      </c>
      <c r="T5577">
        <f>IF(F5577="COD1",tarifas!$D$11*(SUMIFS($P$11:$P$8770,$F$11:$F$8770,"=COD1",$B$11:$B$8770,"="&amp;B5577)/COUNTIFS($F$11:$F$8770,"=COD1",$B$11:$B$8770,"="&amp;B5577))/COUNTIFS($A$11:$A$8770,"="&amp;A5577,$F$11:$F$8770,"=COD1"),0)</f>
        <v>0</v>
      </c>
      <c r="U5577" t="e">
        <f>(VLOOKUP(F5577,tarifas!$C$7:$D$10,2,FALSE)+tarifas!$D$21)*datos!P5577</f>
        <v>#N/A</v>
      </c>
      <c r="V5577" t="e">
        <f t="shared" si="786"/>
        <v>#N/A</v>
      </c>
      <c r="W5577">
        <f t="shared" si="787"/>
        <v>0</v>
      </c>
    </row>
    <row r="5578" spans="1:23" x14ac:dyDescent="0.25">
      <c r="A5578">
        <f t="shared" si="780"/>
        <v>229</v>
      </c>
      <c r="B5578">
        <f t="shared" si="781"/>
        <v>8</v>
      </c>
      <c r="C5578" s="1">
        <f t="shared" si="788"/>
        <v>41871.958333319832</v>
      </c>
      <c r="D5578" s="7">
        <v>0</v>
      </c>
      <c r="E5578" s="7"/>
      <c r="G5578">
        <v>52.8</v>
      </c>
      <c r="H5578" s="12">
        <v>150.08833594163912</v>
      </c>
      <c r="I5578" s="13">
        <f>$D$2*tarifas!$D$12/24</f>
        <v>1.4541666666666666</v>
      </c>
      <c r="J5578" s="13" t="e">
        <f>VLOOKUP(E5578&amp;" "&amp;F5578,tarifas!$A$13:$D$20,4,FALSE)*H5578</f>
        <v>#N/A</v>
      </c>
      <c r="K5578" s="13">
        <f>IF(F5578="COD1",tarifas!$D$11*(SUMIFS($H$11:$H$8770,$F$11:$F$8770,"=COD1",$B$11:$B$8770,"="&amp;B5578)/COUNTIFS($F$11:$F$8770,"=COD1",$B$11:$B$8770,"="&amp;B5578))/COUNTIFS($A$11:$A$8770,"="&amp;A5578,$F$11:$F$8770,"=COD1"),0)</f>
        <v>0</v>
      </c>
      <c r="L5578" s="13" t="e">
        <f>(VLOOKUP(F5578,tarifas!$C$7:$D$10,2,FALSE)+tarifas!$D$21)*datos!H5578</f>
        <v>#N/A</v>
      </c>
      <c r="M5578">
        <v>0</v>
      </c>
      <c r="N5578" s="13" t="e">
        <f t="shared" si="782"/>
        <v>#N/A</v>
      </c>
      <c r="O5578">
        <f t="shared" si="783"/>
        <v>0</v>
      </c>
      <c r="P5578" s="12">
        <f t="shared" si="784"/>
        <v>150.08833594163912</v>
      </c>
      <c r="Q5578">
        <f t="shared" si="785"/>
        <v>0</v>
      </c>
      <c r="R5578">
        <f>$D$2*tarifas!$D$12/24</f>
        <v>1.4541666666666666</v>
      </c>
      <c r="S5578" t="e">
        <f>VLOOKUP(E5578&amp;" "&amp;F5578,tarifas!$A$13:$D$20,4,FALSE)*P5578</f>
        <v>#N/A</v>
      </c>
      <c r="T5578">
        <f>IF(F5578="COD1",tarifas!$D$11*(SUMIFS($P$11:$P$8770,$F$11:$F$8770,"=COD1",$B$11:$B$8770,"="&amp;B5578)/COUNTIFS($F$11:$F$8770,"=COD1",$B$11:$B$8770,"="&amp;B5578))/COUNTIFS($A$11:$A$8770,"="&amp;A5578,$F$11:$F$8770,"=COD1"),0)</f>
        <v>0</v>
      </c>
      <c r="U5578" t="e">
        <f>(VLOOKUP(F5578,tarifas!$C$7:$D$10,2,FALSE)+tarifas!$D$21)*datos!P5578</f>
        <v>#N/A</v>
      </c>
      <c r="V5578" t="e">
        <f t="shared" si="786"/>
        <v>#N/A</v>
      </c>
      <c r="W5578">
        <f t="shared" si="787"/>
        <v>0</v>
      </c>
    </row>
    <row r="5579" spans="1:23" x14ac:dyDescent="0.25">
      <c r="A5579">
        <f t="shared" si="780"/>
        <v>230</v>
      </c>
      <c r="B5579">
        <f t="shared" si="781"/>
        <v>8</v>
      </c>
      <c r="C5579" s="1">
        <f t="shared" si="788"/>
        <v>41871.999999986496</v>
      </c>
      <c r="D5579" s="7">
        <v>0</v>
      </c>
      <c r="E5579" s="7"/>
      <c r="G5579">
        <v>45</v>
      </c>
      <c r="H5579" s="12">
        <v>148.42027252322848</v>
      </c>
      <c r="I5579" s="13">
        <f>$D$2*tarifas!$D$12/24</f>
        <v>1.4541666666666666</v>
      </c>
      <c r="J5579" s="13" t="e">
        <f>VLOOKUP(E5579&amp;" "&amp;F5579,tarifas!$A$13:$D$20,4,FALSE)*H5579</f>
        <v>#N/A</v>
      </c>
      <c r="K5579" s="13">
        <f>IF(F5579="COD1",tarifas!$D$11*(SUMIFS($H$11:$H$8770,$F$11:$F$8770,"=COD1",$B$11:$B$8770,"="&amp;B5579)/COUNTIFS($F$11:$F$8770,"=COD1",$B$11:$B$8770,"="&amp;B5579))/COUNTIFS($A$11:$A$8770,"="&amp;A5579,$F$11:$F$8770,"=COD1"),0)</f>
        <v>0</v>
      </c>
      <c r="L5579" s="13" t="e">
        <f>(VLOOKUP(F5579,tarifas!$C$7:$D$10,2,FALSE)+tarifas!$D$21)*datos!H5579</f>
        <v>#N/A</v>
      </c>
      <c r="M5579">
        <v>0</v>
      </c>
      <c r="N5579" s="13" t="e">
        <f t="shared" si="782"/>
        <v>#N/A</v>
      </c>
      <c r="O5579">
        <f t="shared" si="783"/>
        <v>0</v>
      </c>
      <c r="P5579" s="12">
        <f t="shared" si="784"/>
        <v>148.42027252322848</v>
      </c>
      <c r="Q5579">
        <f t="shared" si="785"/>
        <v>0</v>
      </c>
      <c r="R5579">
        <f>$D$2*tarifas!$D$12/24</f>
        <v>1.4541666666666666</v>
      </c>
      <c r="S5579" t="e">
        <f>VLOOKUP(E5579&amp;" "&amp;F5579,tarifas!$A$13:$D$20,4,FALSE)*P5579</f>
        <v>#N/A</v>
      </c>
      <c r="T5579">
        <f>IF(F5579="COD1",tarifas!$D$11*(SUMIFS($P$11:$P$8770,$F$11:$F$8770,"=COD1",$B$11:$B$8770,"="&amp;B5579)/COUNTIFS($F$11:$F$8770,"=COD1",$B$11:$B$8770,"="&amp;B5579))/COUNTIFS($A$11:$A$8770,"="&amp;A5579,$F$11:$F$8770,"=COD1"),0)</f>
        <v>0</v>
      </c>
      <c r="U5579" t="e">
        <f>(VLOOKUP(F5579,tarifas!$C$7:$D$10,2,FALSE)+tarifas!$D$21)*datos!P5579</f>
        <v>#N/A</v>
      </c>
      <c r="V5579" t="e">
        <f t="shared" si="786"/>
        <v>#N/A</v>
      </c>
      <c r="W5579">
        <f t="shared" si="787"/>
        <v>0</v>
      </c>
    </row>
    <row r="5580" spans="1:23" x14ac:dyDescent="0.25">
      <c r="A5580">
        <f t="shared" ref="A5580:A5643" si="789">DAYS360($C$11,C5580)</f>
        <v>230</v>
      </c>
      <c r="B5580">
        <f t="shared" ref="B5580:B5643" si="790">MONTH(C5580)</f>
        <v>8</v>
      </c>
      <c r="C5580" s="1">
        <f t="shared" si="788"/>
        <v>41872.04166665316</v>
      </c>
      <c r="D5580" s="7">
        <v>0</v>
      </c>
      <c r="E5580" s="7"/>
      <c r="G5580">
        <v>44.74</v>
      </c>
      <c r="H5580" s="12">
        <v>146.89234610631922</v>
      </c>
      <c r="I5580" s="13">
        <f>$D$2*tarifas!$D$12/24</f>
        <v>1.4541666666666666</v>
      </c>
      <c r="J5580" s="13" t="e">
        <f>VLOOKUP(E5580&amp;" "&amp;F5580,tarifas!$A$13:$D$20,4,FALSE)*H5580</f>
        <v>#N/A</v>
      </c>
      <c r="K5580" s="13">
        <f>IF(F5580="COD1",tarifas!$D$11*(SUMIFS($H$11:$H$8770,$F$11:$F$8770,"=COD1",$B$11:$B$8770,"="&amp;B5580)/COUNTIFS($F$11:$F$8770,"=COD1",$B$11:$B$8770,"="&amp;B5580))/COUNTIFS($A$11:$A$8770,"="&amp;A5580,$F$11:$F$8770,"=COD1"),0)</f>
        <v>0</v>
      </c>
      <c r="L5580" s="13" t="e">
        <f>(VLOOKUP(F5580,tarifas!$C$7:$D$10,2,FALSE)+tarifas!$D$21)*datos!H5580</f>
        <v>#N/A</v>
      </c>
      <c r="M5580">
        <v>0</v>
      </c>
      <c r="N5580" s="13" t="e">
        <f t="shared" ref="N5580:N5643" si="791">(I5580+J5580+K5580+L5580)*1.23</f>
        <v>#N/A</v>
      </c>
      <c r="O5580">
        <f t="shared" ref="O5580:O5643" si="792">IF(M5580&lt;H5580,M5580,H5580)</f>
        <v>0</v>
      </c>
      <c r="P5580" s="12">
        <f t="shared" ref="P5580:P5643" si="793">H5580-O5580</f>
        <v>146.89234610631922</v>
      </c>
      <c r="Q5580">
        <f t="shared" ref="Q5580:Q5643" si="794">IF(M5580&lt;H5580,0,M5580-H5580)</f>
        <v>0</v>
      </c>
      <c r="R5580">
        <f>$D$2*tarifas!$D$12/24</f>
        <v>1.4541666666666666</v>
      </c>
      <c r="S5580" t="e">
        <f>VLOOKUP(E5580&amp;" "&amp;F5580,tarifas!$A$13:$D$20,4,FALSE)*P5580</f>
        <v>#N/A</v>
      </c>
      <c r="T5580">
        <f>IF(F5580="COD1",tarifas!$D$11*(SUMIFS($P$11:$P$8770,$F$11:$F$8770,"=COD1",$B$11:$B$8770,"="&amp;B5580)/COUNTIFS($F$11:$F$8770,"=COD1",$B$11:$B$8770,"="&amp;B5580))/COUNTIFS($A$11:$A$8770,"="&amp;A5580,$F$11:$F$8770,"=COD1"),0)</f>
        <v>0</v>
      </c>
      <c r="U5580" t="e">
        <f>(VLOOKUP(F5580,tarifas!$C$7:$D$10,2,FALSE)+tarifas!$D$21)*datos!P5580</f>
        <v>#N/A</v>
      </c>
      <c r="V5580" t="e">
        <f t="shared" ref="V5580:V5643" si="795">(R5580+S5580+T5580+U5580)*1.23</f>
        <v>#N/A</v>
      </c>
      <c r="W5580">
        <f t="shared" ref="W5580:W5643" si="796">0.9*G5580/1000*Q5580</f>
        <v>0</v>
      </c>
    </row>
    <row r="5581" spans="1:23" x14ac:dyDescent="0.25">
      <c r="A5581">
        <f t="shared" si="789"/>
        <v>230</v>
      </c>
      <c r="B5581">
        <f t="shared" si="790"/>
        <v>8</v>
      </c>
      <c r="C5581" s="1">
        <f t="shared" ref="C5581:C5644" si="797">+C5580+1/24</f>
        <v>41872.083333319824</v>
      </c>
      <c r="D5581" s="7">
        <v>0</v>
      </c>
      <c r="E5581" s="7"/>
      <c r="G5581">
        <v>44.83</v>
      </c>
      <c r="H5581" s="12">
        <v>145.0338746591631</v>
      </c>
      <c r="I5581" s="13">
        <f>$D$2*tarifas!$D$12/24</f>
        <v>1.4541666666666666</v>
      </c>
      <c r="J5581" s="13" t="e">
        <f>VLOOKUP(E5581&amp;" "&amp;F5581,tarifas!$A$13:$D$20,4,FALSE)*H5581</f>
        <v>#N/A</v>
      </c>
      <c r="K5581" s="13">
        <f>IF(F5581="COD1",tarifas!$D$11*(SUMIFS($H$11:$H$8770,$F$11:$F$8770,"=COD1",$B$11:$B$8770,"="&amp;B5581)/COUNTIFS($F$11:$F$8770,"=COD1",$B$11:$B$8770,"="&amp;B5581))/COUNTIFS($A$11:$A$8770,"="&amp;A5581,$F$11:$F$8770,"=COD1"),0)</f>
        <v>0</v>
      </c>
      <c r="L5581" s="13" t="e">
        <f>(VLOOKUP(F5581,tarifas!$C$7:$D$10,2,FALSE)+tarifas!$D$21)*datos!H5581</f>
        <v>#N/A</v>
      </c>
      <c r="M5581">
        <v>0</v>
      </c>
      <c r="N5581" s="13" t="e">
        <f t="shared" si="791"/>
        <v>#N/A</v>
      </c>
      <c r="O5581">
        <f t="shared" si="792"/>
        <v>0</v>
      </c>
      <c r="P5581" s="12">
        <f t="shared" si="793"/>
        <v>145.0338746591631</v>
      </c>
      <c r="Q5581">
        <f t="shared" si="794"/>
        <v>0</v>
      </c>
      <c r="R5581">
        <f>$D$2*tarifas!$D$12/24</f>
        <v>1.4541666666666666</v>
      </c>
      <c r="S5581" t="e">
        <f>VLOOKUP(E5581&amp;" "&amp;F5581,tarifas!$A$13:$D$20,4,FALSE)*P5581</f>
        <v>#N/A</v>
      </c>
      <c r="T5581">
        <f>IF(F5581="COD1",tarifas!$D$11*(SUMIFS($P$11:$P$8770,$F$11:$F$8770,"=COD1",$B$11:$B$8770,"="&amp;B5581)/COUNTIFS($F$11:$F$8770,"=COD1",$B$11:$B$8770,"="&amp;B5581))/COUNTIFS($A$11:$A$8770,"="&amp;A5581,$F$11:$F$8770,"=COD1"),0)</f>
        <v>0</v>
      </c>
      <c r="U5581" t="e">
        <f>(VLOOKUP(F5581,tarifas!$C$7:$D$10,2,FALSE)+tarifas!$D$21)*datos!P5581</f>
        <v>#N/A</v>
      </c>
      <c r="V5581" t="e">
        <f t="shared" si="795"/>
        <v>#N/A</v>
      </c>
      <c r="W5581">
        <f t="shared" si="796"/>
        <v>0</v>
      </c>
    </row>
    <row r="5582" spans="1:23" x14ac:dyDescent="0.25">
      <c r="A5582">
        <f t="shared" si="789"/>
        <v>230</v>
      </c>
      <c r="B5582">
        <f t="shared" si="790"/>
        <v>8</v>
      </c>
      <c r="C5582" s="1">
        <f t="shared" si="797"/>
        <v>41872.124999986489</v>
      </c>
      <c r="D5582" s="7">
        <v>0</v>
      </c>
      <c r="E5582" s="7"/>
      <c r="G5582">
        <v>44.64</v>
      </c>
      <c r="H5582" s="12">
        <v>142.84713537068998</v>
      </c>
      <c r="I5582" s="13">
        <f>$D$2*tarifas!$D$12/24</f>
        <v>1.4541666666666666</v>
      </c>
      <c r="J5582" s="13" t="e">
        <f>VLOOKUP(E5582&amp;" "&amp;F5582,tarifas!$A$13:$D$20,4,FALSE)*H5582</f>
        <v>#N/A</v>
      </c>
      <c r="K5582" s="13">
        <f>IF(F5582="COD1",tarifas!$D$11*(SUMIFS($H$11:$H$8770,$F$11:$F$8770,"=COD1",$B$11:$B$8770,"="&amp;B5582)/COUNTIFS($F$11:$F$8770,"=COD1",$B$11:$B$8770,"="&amp;B5582))/COUNTIFS($A$11:$A$8770,"="&amp;A5582,$F$11:$F$8770,"=COD1"),0)</f>
        <v>0</v>
      </c>
      <c r="L5582" s="13" t="e">
        <f>(VLOOKUP(F5582,tarifas!$C$7:$D$10,2,FALSE)+tarifas!$D$21)*datos!H5582</f>
        <v>#N/A</v>
      </c>
      <c r="M5582">
        <v>0</v>
      </c>
      <c r="N5582" s="13" t="e">
        <f t="shared" si="791"/>
        <v>#N/A</v>
      </c>
      <c r="O5582">
        <f t="shared" si="792"/>
        <v>0</v>
      </c>
      <c r="P5582" s="12">
        <f t="shared" si="793"/>
        <v>142.84713537068998</v>
      </c>
      <c r="Q5582">
        <f t="shared" si="794"/>
        <v>0</v>
      </c>
      <c r="R5582">
        <f>$D$2*tarifas!$D$12/24</f>
        <v>1.4541666666666666</v>
      </c>
      <c r="S5582" t="e">
        <f>VLOOKUP(E5582&amp;" "&amp;F5582,tarifas!$A$13:$D$20,4,FALSE)*P5582</f>
        <v>#N/A</v>
      </c>
      <c r="T5582">
        <f>IF(F5582="COD1",tarifas!$D$11*(SUMIFS($P$11:$P$8770,$F$11:$F$8770,"=COD1",$B$11:$B$8770,"="&amp;B5582)/COUNTIFS($F$11:$F$8770,"=COD1",$B$11:$B$8770,"="&amp;B5582))/COUNTIFS($A$11:$A$8770,"="&amp;A5582,$F$11:$F$8770,"=COD1"),0)</f>
        <v>0</v>
      </c>
      <c r="U5582" t="e">
        <f>(VLOOKUP(F5582,tarifas!$C$7:$D$10,2,FALSE)+tarifas!$D$21)*datos!P5582</f>
        <v>#N/A</v>
      </c>
      <c r="V5582" t="e">
        <f t="shared" si="795"/>
        <v>#N/A</v>
      </c>
      <c r="W5582">
        <f t="shared" si="796"/>
        <v>0</v>
      </c>
    </row>
    <row r="5583" spans="1:23" x14ac:dyDescent="0.25">
      <c r="A5583">
        <f t="shared" si="789"/>
        <v>230</v>
      </c>
      <c r="B5583">
        <f t="shared" si="790"/>
        <v>8</v>
      </c>
      <c r="C5583" s="1">
        <f t="shared" si="797"/>
        <v>41872.166666653153</v>
      </c>
      <c r="D5583" s="7">
        <v>0</v>
      </c>
      <c r="E5583" s="7"/>
      <c r="G5583">
        <v>44.83</v>
      </c>
      <c r="H5583" s="12">
        <v>143.39600367383474</v>
      </c>
      <c r="I5583" s="13">
        <f>$D$2*tarifas!$D$12/24</f>
        <v>1.4541666666666666</v>
      </c>
      <c r="J5583" s="13" t="e">
        <f>VLOOKUP(E5583&amp;" "&amp;F5583,tarifas!$A$13:$D$20,4,FALSE)*H5583</f>
        <v>#N/A</v>
      </c>
      <c r="K5583" s="13">
        <f>IF(F5583="COD1",tarifas!$D$11*(SUMIFS($H$11:$H$8770,$F$11:$F$8770,"=COD1",$B$11:$B$8770,"="&amp;B5583)/COUNTIFS($F$11:$F$8770,"=COD1",$B$11:$B$8770,"="&amp;B5583))/COUNTIFS($A$11:$A$8770,"="&amp;A5583,$F$11:$F$8770,"=COD1"),0)</f>
        <v>0</v>
      </c>
      <c r="L5583" s="13" t="e">
        <f>(VLOOKUP(F5583,tarifas!$C$7:$D$10,2,FALSE)+tarifas!$D$21)*datos!H5583</f>
        <v>#N/A</v>
      </c>
      <c r="M5583">
        <v>0</v>
      </c>
      <c r="N5583" s="13" t="e">
        <f t="shared" si="791"/>
        <v>#N/A</v>
      </c>
      <c r="O5583">
        <f t="shared" si="792"/>
        <v>0</v>
      </c>
      <c r="P5583" s="12">
        <f t="shared" si="793"/>
        <v>143.39600367383474</v>
      </c>
      <c r="Q5583">
        <f t="shared" si="794"/>
        <v>0</v>
      </c>
      <c r="R5583">
        <f>$D$2*tarifas!$D$12/24</f>
        <v>1.4541666666666666</v>
      </c>
      <c r="S5583" t="e">
        <f>VLOOKUP(E5583&amp;" "&amp;F5583,tarifas!$A$13:$D$20,4,FALSE)*P5583</f>
        <v>#N/A</v>
      </c>
      <c r="T5583">
        <f>IF(F5583="COD1",tarifas!$D$11*(SUMIFS($P$11:$P$8770,$F$11:$F$8770,"=COD1",$B$11:$B$8770,"="&amp;B5583)/COUNTIFS($F$11:$F$8770,"=COD1",$B$11:$B$8770,"="&amp;B5583))/COUNTIFS($A$11:$A$8770,"="&amp;A5583,$F$11:$F$8770,"=COD1"),0)</f>
        <v>0</v>
      </c>
      <c r="U5583" t="e">
        <f>(VLOOKUP(F5583,tarifas!$C$7:$D$10,2,FALSE)+tarifas!$D$21)*datos!P5583</f>
        <v>#N/A</v>
      </c>
      <c r="V5583" t="e">
        <f t="shared" si="795"/>
        <v>#N/A</v>
      </c>
      <c r="W5583">
        <f t="shared" si="796"/>
        <v>0</v>
      </c>
    </row>
    <row r="5584" spans="1:23" x14ac:dyDescent="0.25">
      <c r="A5584">
        <f t="shared" si="789"/>
        <v>230</v>
      </c>
      <c r="B5584">
        <f t="shared" si="790"/>
        <v>8</v>
      </c>
      <c r="C5584" s="1">
        <f t="shared" si="797"/>
        <v>41872.208333319817</v>
      </c>
      <c r="D5584" s="7">
        <v>0</v>
      </c>
      <c r="E5584" s="7"/>
      <c r="G5584">
        <v>48.4</v>
      </c>
      <c r="H5584" s="12">
        <v>143.20999532088359</v>
      </c>
      <c r="I5584" s="13">
        <f>$D$2*tarifas!$D$12/24</f>
        <v>1.4541666666666666</v>
      </c>
      <c r="J5584" s="13" t="e">
        <f>VLOOKUP(E5584&amp;" "&amp;F5584,tarifas!$A$13:$D$20,4,FALSE)*H5584</f>
        <v>#N/A</v>
      </c>
      <c r="K5584" s="13">
        <f>IF(F5584="COD1",tarifas!$D$11*(SUMIFS($H$11:$H$8770,$F$11:$F$8770,"=COD1",$B$11:$B$8770,"="&amp;B5584)/COUNTIFS($F$11:$F$8770,"=COD1",$B$11:$B$8770,"="&amp;B5584))/COUNTIFS($A$11:$A$8770,"="&amp;A5584,$F$11:$F$8770,"=COD1"),0)</f>
        <v>0</v>
      </c>
      <c r="L5584" s="13" t="e">
        <f>(VLOOKUP(F5584,tarifas!$C$7:$D$10,2,FALSE)+tarifas!$D$21)*datos!H5584</f>
        <v>#N/A</v>
      </c>
      <c r="M5584">
        <v>0</v>
      </c>
      <c r="N5584" s="13" t="e">
        <f t="shared" si="791"/>
        <v>#N/A</v>
      </c>
      <c r="O5584">
        <f t="shared" si="792"/>
        <v>0</v>
      </c>
      <c r="P5584" s="12">
        <f t="shared" si="793"/>
        <v>143.20999532088359</v>
      </c>
      <c r="Q5584">
        <f t="shared" si="794"/>
        <v>0</v>
      </c>
      <c r="R5584">
        <f>$D$2*tarifas!$D$12/24</f>
        <v>1.4541666666666666</v>
      </c>
      <c r="S5584" t="e">
        <f>VLOOKUP(E5584&amp;" "&amp;F5584,tarifas!$A$13:$D$20,4,FALSE)*P5584</f>
        <v>#N/A</v>
      </c>
      <c r="T5584">
        <f>IF(F5584="COD1",tarifas!$D$11*(SUMIFS($P$11:$P$8770,$F$11:$F$8770,"=COD1",$B$11:$B$8770,"="&amp;B5584)/COUNTIFS($F$11:$F$8770,"=COD1",$B$11:$B$8770,"="&amp;B5584))/COUNTIFS($A$11:$A$8770,"="&amp;A5584,$F$11:$F$8770,"=COD1"),0)</f>
        <v>0</v>
      </c>
      <c r="U5584" t="e">
        <f>(VLOOKUP(F5584,tarifas!$C$7:$D$10,2,FALSE)+tarifas!$D$21)*datos!P5584</f>
        <v>#N/A</v>
      </c>
      <c r="V5584" t="e">
        <f t="shared" si="795"/>
        <v>#N/A</v>
      </c>
      <c r="W5584">
        <f t="shared" si="796"/>
        <v>0</v>
      </c>
    </row>
    <row r="5585" spans="1:23" x14ac:dyDescent="0.25">
      <c r="A5585">
        <f t="shared" si="789"/>
        <v>230</v>
      </c>
      <c r="B5585">
        <f t="shared" si="790"/>
        <v>8</v>
      </c>
      <c r="C5585" s="1">
        <f t="shared" si="797"/>
        <v>41872.249999986481</v>
      </c>
      <c r="D5585" s="7">
        <v>0</v>
      </c>
      <c r="E5585" s="7"/>
      <c r="G5585">
        <v>55.76</v>
      </c>
      <c r="H5585" s="12">
        <v>161.12563805054154</v>
      </c>
      <c r="I5585" s="13">
        <f>$D$2*tarifas!$D$12/24</f>
        <v>1.4541666666666666</v>
      </c>
      <c r="J5585" s="13" t="e">
        <f>VLOOKUP(E5585&amp;" "&amp;F5585,tarifas!$A$13:$D$20,4,FALSE)*H5585</f>
        <v>#N/A</v>
      </c>
      <c r="K5585" s="13">
        <f>IF(F5585="COD1",tarifas!$D$11*(SUMIFS($H$11:$H$8770,$F$11:$F$8770,"=COD1",$B$11:$B$8770,"="&amp;B5585)/COUNTIFS($F$11:$F$8770,"=COD1",$B$11:$B$8770,"="&amp;B5585))/COUNTIFS($A$11:$A$8770,"="&amp;A5585,$F$11:$F$8770,"=COD1"),0)</f>
        <v>0</v>
      </c>
      <c r="L5585" s="13" t="e">
        <f>(VLOOKUP(F5585,tarifas!$C$7:$D$10,2,FALSE)+tarifas!$D$21)*datos!H5585</f>
        <v>#N/A</v>
      </c>
      <c r="M5585">
        <v>29.801759999999998</v>
      </c>
      <c r="N5585" s="13" t="e">
        <f t="shared" si="791"/>
        <v>#N/A</v>
      </c>
      <c r="O5585">
        <f t="shared" si="792"/>
        <v>29.801759999999998</v>
      </c>
      <c r="P5585" s="12">
        <f t="shared" si="793"/>
        <v>131.32387805054154</v>
      </c>
      <c r="Q5585">
        <f t="shared" si="794"/>
        <v>0</v>
      </c>
      <c r="R5585">
        <f>$D$2*tarifas!$D$12/24</f>
        <v>1.4541666666666666</v>
      </c>
      <c r="S5585" t="e">
        <f>VLOOKUP(E5585&amp;" "&amp;F5585,tarifas!$A$13:$D$20,4,FALSE)*P5585</f>
        <v>#N/A</v>
      </c>
      <c r="T5585">
        <f>IF(F5585="COD1",tarifas!$D$11*(SUMIFS($P$11:$P$8770,$F$11:$F$8770,"=COD1",$B$11:$B$8770,"="&amp;B5585)/COUNTIFS($F$11:$F$8770,"=COD1",$B$11:$B$8770,"="&amp;B5585))/COUNTIFS($A$11:$A$8770,"="&amp;A5585,$F$11:$F$8770,"=COD1"),0)</f>
        <v>0</v>
      </c>
      <c r="U5585" t="e">
        <f>(VLOOKUP(F5585,tarifas!$C$7:$D$10,2,FALSE)+tarifas!$D$21)*datos!P5585</f>
        <v>#N/A</v>
      </c>
      <c r="V5585" t="e">
        <f t="shared" si="795"/>
        <v>#N/A</v>
      </c>
      <c r="W5585">
        <f t="shared" si="796"/>
        <v>0</v>
      </c>
    </row>
    <row r="5586" spans="1:23" x14ac:dyDescent="0.25">
      <c r="A5586">
        <f t="shared" si="789"/>
        <v>230</v>
      </c>
      <c r="B5586">
        <f t="shared" si="790"/>
        <v>8</v>
      </c>
      <c r="C5586" s="1">
        <f t="shared" si="797"/>
        <v>41872.291666653146</v>
      </c>
      <c r="D5586" s="7">
        <v>0</v>
      </c>
      <c r="E5586" s="7"/>
      <c r="G5586">
        <v>57.05</v>
      </c>
      <c r="H5586" s="12">
        <v>206.04360918575935</v>
      </c>
      <c r="I5586" s="13">
        <f>$D$2*tarifas!$D$12/24</f>
        <v>1.4541666666666666</v>
      </c>
      <c r="J5586" s="13" t="e">
        <f>VLOOKUP(E5586&amp;" "&amp;F5586,tarifas!$A$13:$D$20,4,FALSE)*H5586</f>
        <v>#N/A</v>
      </c>
      <c r="K5586" s="13">
        <f>IF(F5586="COD1",tarifas!$D$11*(SUMIFS($H$11:$H$8770,$F$11:$F$8770,"=COD1",$B$11:$B$8770,"="&amp;B5586)/COUNTIFS($F$11:$F$8770,"=COD1",$B$11:$B$8770,"="&amp;B5586))/COUNTIFS($A$11:$A$8770,"="&amp;A5586,$F$11:$F$8770,"=COD1"),0)</f>
        <v>0</v>
      </c>
      <c r="L5586" s="13" t="e">
        <f>(VLOOKUP(F5586,tarifas!$C$7:$D$10,2,FALSE)+tarifas!$D$21)*datos!H5586</f>
        <v>#N/A</v>
      </c>
      <c r="M5586">
        <v>161.00767999999999</v>
      </c>
      <c r="N5586" s="13" t="e">
        <f t="shared" si="791"/>
        <v>#N/A</v>
      </c>
      <c r="O5586">
        <f t="shared" si="792"/>
        <v>161.00767999999999</v>
      </c>
      <c r="P5586" s="12">
        <f t="shared" si="793"/>
        <v>45.035929185759358</v>
      </c>
      <c r="Q5586">
        <f t="shared" si="794"/>
        <v>0</v>
      </c>
      <c r="R5586">
        <f>$D$2*tarifas!$D$12/24</f>
        <v>1.4541666666666666</v>
      </c>
      <c r="S5586" t="e">
        <f>VLOOKUP(E5586&amp;" "&amp;F5586,tarifas!$A$13:$D$20,4,FALSE)*P5586</f>
        <v>#N/A</v>
      </c>
      <c r="T5586">
        <f>IF(F5586="COD1",tarifas!$D$11*(SUMIFS($P$11:$P$8770,$F$11:$F$8770,"=COD1",$B$11:$B$8770,"="&amp;B5586)/COUNTIFS($F$11:$F$8770,"=COD1",$B$11:$B$8770,"="&amp;B5586))/COUNTIFS($A$11:$A$8770,"="&amp;A5586,$F$11:$F$8770,"=COD1"),0)</f>
        <v>0</v>
      </c>
      <c r="U5586" t="e">
        <f>(VLOOKUP(F5586,tarifas!$C$7:$D$10,2,FALSE)+tarifas!$D$21)*datos!P5586</f>
        <v>#N/A</v>
      </c>
      <c r="V5586" t="e">
        <f t="shared" si="795"/>
        <v>#N/A</v>
      </c>
      <c r="W5586">
        <f t="shared" si="796"/>
        <v>0</v>
      </c>
    </row>
    <row r="5587" spans="1:23" x14ac:dyDescent="0.25">
      <c r="A5587">
        <f t="shared" si="789"/>
        <v>230</v>
      </c>
      <c r="B5587">
        <f t="shared" si="790"/>
        <v>8</v>
      </c>
      <c r="C5587" s="1">
        <f t="shared" si="797"/>
        <v>41872.33333331981</v>
      </c>
      <c r="D5587" s="7">
        <v>0</v>
      </c>
      <c r="E5587" s="7"/>
      <c r="G5587">
        <v>61</v>
      </c>
      <c r="H5587" s="12">
        <v>314.35597512356776</v>
      </c>
      <c r="I5587" s="13">
        <f>$D$2*tarifas!$D$12/24</f>
        <v>1.4541666666666666</v>
      </c>
      <c r="J5587" s="13" t="e">
        <f>VLOOKUP(E5587&amp;" "&amp;F5587,tarifas!$A$13:$D$20,4,FALSE)*H5587</f>
        <v>#N/A</v>
      </c>
      <c r="K5587" s="13">
        <f>IF(F5587="COD1",tarifas!$D$11*(SUMIFS($H$11:$H$8770,$F$11:$F$8770,"=COD1",$B$11:$B$8770,"="&amp;B5587)/COUNTIFS($F$11:$F$8770,"=COD1",$B$11:$B$8770,"="&amp;B5587))/COUNTIFS($A$11:$A$8770,"="&amp;A5587,$F$11:$F$8770,"=COD1"),0)</f>
        <v>0</v>
      </c>
      <c r="L5587" s="13" t="e">
        <f>(VLOOKUP(F5587,tarifas!$C$7:$D$10,2,FALSE)+tarifas!$D$21)*datos!H5587</f>
        <v>#N/A</v>
      </c>
      <c r="M5587">
        <v>291.52253999999999</v>
      </c>
      <c r="N5587" s="13" t="e">
        <f t="shared" si="791"/>
        <v>#N/A</v>
      </c>
      <c r="O5587">
        <f t="shared" si="792"/>
        <v>291.52253999999999</v>
      </c>
      <c r="P5587" s="12">
        <f t="shared" si="793"/>
        <v>22.833435123567767</v>
      </c>
      <c r="Q5587">
        <f t="shared" si="794"/>
        <v>0</v>
      </c>
      <c r="R5587">
        <f>$D$2*tarifas!$D$12/24</f>
        <v>1.4541666666666666</v>
      </c>
      <c r="S5587" t="e">
        <f>VLOOKUP(E5587&amp;" "&amp;F5587,tarifas!$A$13:$D$20,4,FALSE)*P5587</f>
        <v>#N/A</v>
      </c>
      <c r="T5587">
        <f>IF(F5587="COD1",tarifas!$D$11*(SUMIFS($P$11:$P$8770,$F$11:$F$8770,"=COD1",$B$11:$B$8770,"="&amp;B5587)/COUNTIFS($F$11:$F$8770,"=COD1",$B$11:$B$8770,"="&amp;B5587))/COUNTIFS($A$11:$A$8770,"="&amp;A5587,$F$11:$F$8770,"=COD1"),0)</f>
        <v>0</v>
      </c>
      <c r="U5587" t="e">
        <f>(VLOOKUP(F5587,tarifas!$C$7:$D$10,2,FALSE)+tarifas!$D$21)*datos!P5587</f>
        <v>#N/A</v>
      </c>
      <c r="V5587" t="e">
        <f t="shared" si="795"/>
        <v>#N/A</v>
      </c>
      <c r="W5587">
        <f t="shared" si="796"/>
        <v>0</v>
      </c>
    </row>
    <row r="5588" spans="1:23" x14ac:dyDescent="0.25">
      <c r="A5588">
        <f t="shared" si="789"/>
        <v>230</v>
      </c>
      <c r="B5588">
        <f t="shared" si="790"/>
        <v>8</v>
      </c>
      <c r="C5588" s="1">
        <f t="shared" si="797"/>
        <v>41872.374999986474</v>
      </c>
      <c r="D5588" s="7">
        <v>0</v>
      </c>
      <c r="E5588" s="7"/>
      <c r="G5588">
        <v>61.1</v>
      </c>
      <c r="H5588" s="12">
        <v>388.55911483787634</v>
      </c>
      <c r="I5588" s="13">
        <f>$D$2*tarifas!$D$12/24</f>
        <v>1.4541666666666666</v>
      </c>
      <c r="J5588" s="13" t="e">
        <f>VLOOKUP(E5588&amp;" "&amp;F5588,tarifas!$A$13:$D$20,4,FALSE)*H5588</f>
        <v>#N/A</v>
      </c>
      <c r="K5588" s="13">
        <f>IF(F5588="COD1",tarifas!$D$11*(SUMIFS($H$11:$H$8770,$F$11:$F$8770,"=COD1",$B$11:$B$8770,"="&amp;B5588)/COUNTIFS($F$11:$F$8770,"=COD1",$B$11:$B$8770,"="&amp;B5588))/COUNTIFS($A$11:$A$8770,"="&amp;A5588,$F$11:$F$8770,"=COD1"),0)</f>
        <v>0</v>
      </c>
      <c r="L5588" s="13" t="e">
        <f>(VLOOKUP(F5588,tarifas!$C$7:$D$10,2,FALSE)+tarifas!$D$21)*datos!H5588</f>
        <v>#N/A</v>
      </c>
      <c r="M5588">
        <v>390.15636000000001</v>
      </c>
      <c r="N5588" s="13" t="e">
        <f t="shared" si="791"/>
        <v>#N/A</v>
      </c>
      <c r="O5588">
        <f t="shared" si="792"/>
        <v>388.55911483787634</v>
      </c>
      <c r="P5588" s="12">
        <f t="shared" si="793"/>
        <v>0</v>
      </c>
      <c r="Q5588">
        <f t="shared" si="794"/>
        <v>1.5972451621236701</v>
      </c>
      <c r="R5588">
        <f>$D$2*tarifas!$D$12/24</f>
        <v>1.4541666666666666</v>
      </c>
      <c r="S5588" t="e">
        <f>VLOOKUP(E5588&amp;" "&amp;F5588,tarifas!$A$13:$D$20,4,FALSE)*P5588</f>
        <v>#N/A</v>
      </c>
      <c r="T5588">
        <f>IF(F5588="COD1",tarifas!$D$11*(SUMIFS($P$11:$P$8770,$F$11:$F$8770,"=COD1",$B$11:$B$8770,"="&amp;B5588)/COUNTIFS($F$11:$F$8770,"=COD1",$B$11:$B$8770,"="&amp;B5588))/COUNTIFS($A$11:$A$8770,"="&amp;A5588,$F$11:$F$8770,"=COD1"),0)</f>
        <v>0</v>
      </c>
      <c r="U5588" t="e">
        <f>(VLOOKUP(F5588,tarifas!$C$7:$D$10,2,FALSE)+tarifas!$D$21)*datos!P5588</f>
        <v>#N/A</v>
      </c>
      <c r="V5588" t="e">
        <f t="shared" si="795"/>
        <v>#N/A</v>
      </c>
      <c r="W5588">
        <f t="shared" si="796"/>
        <v>8.7832511465180618E-2</v>
      </c>
    </row>
    <row r="5589" spans="1:23" x14ac:dyDescent="0.25">
      <c r="A5589">
        <f t="shared" si="789"/>
        <v>230</v>
      </c>
      <c r="B5589">
        <f t="shared" si="790"/>
        <v>8</v>
      </c>
      <c r="C5589" s="1">
        <f t="shared" si="797"/>
        <v>41872.416666653138</v>
      </c>
      <c r="D5589" s="7">
        <v>0</v>
      </c>
      <c r="E5589" s="7"/>
      <c r="G5589">
        <v>61.8</v>
      </c>
      <c r="H5589" s="12">
        <v>422.96871288230784</v>
      </c>
      <c r="I5589" s="13">
        <f>$D$2*tarifas!$D$12/24</f>
        <v>1.4541666666666666</v>
      </c>
      <c r="J5589" s="13" t="e">
        <f>VLOOKUP(E5589&amp;" "&amp;F5589,tarifas!$A$13:$D$20,4,FALSE)*H5589</f>
        <v>#N/A</v>
      </c>
      <c r="K5589" s="13">
        <f>IF(F5589="COD1",tarifas!$D$11*(SUMIFS($H$11:$H$8770,$F$11:$F$8770,"=COD1",$B$11:$B$8770,"="&amp;B5589)/COUNTIFS($F$11:$F$8770,"=COD1",$B$11:$B$8770,"="&amp;B5589))/COUNTIFS($A$11:$A$8770,"="&amp;A5589,$F$11:$F$8770,"=COD1"),0)</f>
        <v>0</v>
      </c>
      <c r="L5589" s="13" t="e">
        <f>(VLOOKUP(F5589,tarifas!$C$7:$D$10,2,FALSE)+tarifas!$D$21)*datos!H5589</f>
        <v>#N/A</v>
      </c>
      <c r="M5589">
        <v>460.86561</v>
      </c>
      <c r="N5589" s="13" t="e">
        <f t="shared" si="791"/>
        <v>#N/A</v>
      </c>
      <c r="O5589">
        <f t="shared" si="792"/>
        <v>422.96871288230784</v>
      </c>
      <c r="P5589" s="12">
        <f t="shared" si="793"/>
        <v>0</v>
      </c>
      <c r="Q5589">
        <f t="shared" si="794"/>
        <v>37.896897117692163</v>
      </c>
      <c r="R5589">
        <f>$D$2*tarifas!$D$12/24</f>
        <v>1.4541666666666666</v>
      </c>
      <c r="S5589" t="e">
        <f>VLOOKUP(E5589&amp;" "&amp;F5589,tarifas!$A$13:$D$20,4,FALSE)*P5589</f>
        <v>#N/A</v>
      </c>
      <c r="T5589">
        <f>IF(F5589="COD1",tarifas!$D$11*(SUMIFS($P$11:$P$8770,$F$11:$F$8770,"=COD1",$B$11:$B$8770,"="&amp;B5589)/COUNTIFS($F$11:$F$8770,"=COD1",$B$11:$B$8770,"="&amp;B5589))/COUNTIFS($A$11:$A$8770,"="&amp;A5589,$F$11:$F$8770,"=COD1"),0)</f>
        <v>0</v>
      </c>
      <c r="U5589" t="e">
        <f>(VLOOKUP(F5589,tarifas!$C$7:$D$10,2,FALSE)+tarifas!$D$21)*datos!P5589</f>
        <v>#N/A</v>
      </c>
      <c r="V5589" t="e">
        <f t="shared" si="795"/>
        <v>#N/A</v>
      </c>
      <c r="W5589">
        <f t="shared" si="796"/>
        <v>2.1078254176860378</v>
      </c>
    </row>
    <row r="5590" spans="1:23" x14ac:dyDescent="0.25">
      <c r="A5590">
        <f t="shared" si="789"/>
        <v>230</v>
      </c>
      <c r="B5590">
        <f t="shared" si="790"/>
        <v>8</v>
      </c>
      <c r="C5590" s="1">
        <f t="shared" si="797"/>
        <v>41872.458333319802</v>
      </c>
      <c r="D5590" s="7">
        <v>0</v>
      </c>
      <c r="E5590" s="7"/>
      <c r="G5590">
        <v>61.8</v>
      </c>
      <c r="H5590" s="12">
        <v>309.48450767214234</v>
      </c>
      <c r="I5590" s="13">
        <f>$D$2*tarifas!$D$12/24</f>
        <v>1.4541666666666666</v>
      </c>
      <c r="J5590" s="13" t="e">
        <f>VLOOKUP(E5590&amp;" "&amp;F5590,tarifas!$A$13:$D$20,4,FALSE)*H5590</f>
        <v>#N/A</v>
      </c>
      <c r="K5590" s="13">
        <f>IF(F5590="COD1",tarifas!$D$11*(SUMIFS($H$11:$H$8770,$F$11:$F$8770,"=COD1",$B$11:$B$8770,"="&amp;B5590)/COUNTIFS($F$11:$F$8770,"=COD1",$B$11:$B$8770,"="&amp;B5590))/COUNTIFS($A$11:$A$8770,"="&amp;A5590,$F$11:$F$8770,"=COD1"),0)</f>
        <v>0</v>
      </c>
      <c r="L5590" s="13" t="e">
        <f>(VLOOKUP(F5590,tarifas!$C$7:$D$10,2,FALSE)+tarifas!$D$21)*datos!H5590</f>
        <v>#N/A</v>
      </c>
      <c r="M5590">
        <v>500.27969000000002</v>
      </c>
      <c r="N5590" s="13" t="e">
        <f t="shared" si="791"/>
        <v>#N/A</v>
      </c>
      <c r="O5590">
        <f t="shared" si="792"/>
        <v>309.48450767214234</v>
      </c>
      <c r="P5590" s="12">
        <f t="shared" si="793"/>
        <v>0</v>
      </c>
      <c r="Q5590">
        <f t="shared" si="794"/>
        <v>190.79518232785767</v>
      </c>
      <c r="R5590">
        <f>$D$2*tarifas!$D$12/24</f>
        <v>1.4541666666666666</v>
      </c>
      <c r="S5590" t="e">
        <f>VLOOKUP(E5590&amp;" "&amp;F5590,tarifas!$A$13:$D$20,4,FALSE)*P5590</f>
        <v>#N/A</v>
      </c>
      <c r="T5590">
        <f>IF(F5590="COD1",tarifas!$D$11*(SUMIFS($P$11:$P$8770,$F$11:$F$8770,"=COD1",$B$11:$B$8770,"="&amp;B5590)/COUNTIFS($F$11:$F$8770,"=COD1",$B$11:$B$8770,"="&amp;B5590))/COUNTIFS($A$11:$A$8770,"="&amp;A5590,$F$11:$F$8770,"=COD1"),0)</f>
        <v>0</v>
      </c>
      <c r="U5590" t="e">
        <f>(VLOOKUP(F5590,tarifas!$C$7:$D$10,2,FALSE)+tarifas!$D$21)*datos!P5590</f>
        <v>#N/A</v>
      </c>
      <c r="V5590" t="e">
        <f t="shared" si="795"/>
        <v>#N/A</v>
      </c>
      <c r="W5590">
        <f t="shared" si="796"/>
        <v>10.612028041075442</v>
      </c>
    </row>
    <row r="5591" spans="1:23" x14ac:dyDescent="0.25">
      <c r="A5591">
        <f t="shared" si="789"/>
        <v>230</v>
      </c>
      <c r="B5591">
        <f t="shared" si="790"/>
        <v>8</v>
      </c>
      <c r="C5591" s="1">
        <f t="shared" si="797"/>
        <v>41872.499999986467</v>
      </c>
      <c r="D5591" s="7">
        <v>0</v>
      </c>
      <c r="E5591" s="7"/>
      <c r="G5591">
        <v>62.58</v>
      </c>
      <c r="H5591" s="12">
        <v>291.00838781829617</v>
      </c>
      <c r="I5591" s="13">
        <f>$D$2*tarifas!$D$12/24</f>
        <v>1.4541666666666666</v>
      </c>
      <c r="J5591" s="13" t="e">
        <f>VLOOKUP(E5591&amp;" "&amp;F5591,tarifas!$A$13:$D$20,4,FALSE)*H5591</f>
        <v>#N/A</v>
      </c>
      <c r="K5591" s="13">
        <f>IF(F5591="COD1",tarifas!$D$11*(SUMIFS($H$11:$H$8770,$F$11:$F$8770,"=COD1",$B$11:$B$8770,"="&amp;B5591)/COUNTIFS($F$11:$F$8770,"=COD1",$B$11:$B$8770,"="&amp;B5591))/COUNTIFS($A$11:$A$8770,"="&amp;A5591,$F$11:$F$8770,"=COD1"),0)</f>
        <v>0</v>
      </c>
      <c r="L5591" s="13" t="e">
        <f>(VLOOKUP(F5591,tarifas!$C$7:$D$10,2,FALSE)+tarifas!$D$21)*datos!H5591</f>
        <v>#N/A</v>
      </c>
      <c r="M5591">
        <v>507.77172999999999</v>
      </c>
      <c r="N5591" s="13" t="e">
        <f t="shared" si="791"/>
        <v>#N/A</v>
      </c>
      <c r="O5591">
        <f t="shared" si="792"/>
        <v>291.00838781829617</v>
      </c>
      <c r="P5591" s="12">
        <f t="shared" si="793"/>
        <v>0</v>
      </c>
      <c r="Q5591">
        <f t="shared" si="794"/>
        <v>216.76334218170382</v>
      </c>
      <c r="R5591">
        <f>$D$2*tarifas!$D$12/24</f>
        <v>1.4541666666666666</v>
      </c>
      <c r="S5591" t="e">
        <f>VLOOKUP(E5591&amp;" "&amp;F5591,tarifas!$A$13:$D$20,4,FALSE)*P5591</f>
        <v>#N/A</v>
      </c>
      <c r="T5591">
        <f>IF(F5591="COD1",tarifas!$D$11*(SUMIFS($P$11:$P$8770,$F$11:$F$8770,"=COD1",$B$11:$B$8770,"="&amp;B5591)/COUNTIFS($F$11:$F$8770,"=COD1",$B$11:$B$8770,"="&amp;B5591))/COUNTIFS($A$11:$A$8770,"="&amp;A5591,$F$11:$F$8770,"=COD1"),0)</f>
        <v>0</v>
      </c>
      <c r="U5591" t="e">
        <f>(VLOOKUP(F5591,tarifas!$C$7:$D$10,2,FALSE)+tarifas!$D$21)*datos!P5591</f>
        <v>#N/A</v>
      </c>
      <c r="V5591" t="e">
        <f t="shared" si="795"/>
        <v>#N/A</v>
      </c>
      <c r="W5591">
        <f t="shared" si="796"/>
        <v>12.208544958357923</v>
      </c>
    </row>
    <row r="5592" spans="1:23" x14ac:dyDescent="0.25">
      <c r="A5592">
        <f t="shared" si="789"/>
        <v>230</v>
      </c>
      <c r="B5592">
        <f t="shared" si="790"/>
        <v>8</v>
      </c>
      <c r="C5592" s="1">
        <f t="shared" si="797"/>
        <v>41872.541666653131</v>
      </c>
      <c r="D5592" s="7">
        <v>0</v>
      </c>
      <c r="E5592" s="7"/>
      <c r="G5592">
        <v>59.6</v>
      </c>
      <c r="H5592" s="12">
        <v>426.59509519234246</v>
      </c>
      <c r="I5592" s="13">
        <f>$D$2*tarifas!$D$12/24</f>
        <v>1.4541666666666666</v>
      </c>
      <c r="J5592" s="13" t="e">
        <f>VLOOKUP(E5592&amp;" "&amp;F5592,tarifas!$A$13:$D$20,4,FALSE)*H5592</f>
        <v>#N/A</v>
      </c>
      <c r="K5592" s="13">
        <f>IF(F5592="COD1",tarifas!$D$11*(SUMIFS($H$11:$H$8770,$F$11:$F$8770,"=COD1",$B$11:$B$8770,"="&amp;B5592)/COUNTIFS($F$11:$F$8770,"=COD1",$B$11:$B$8770,"="&amp;B5592))/COUNTIFS($A$11:$A$8770,"="&amp;A5592,$F$11:$F$8770,"=COD1"),0)</f>
        <v>0</v>
      </c>
      <c r="L5592" s="13" t="e">
        <f>(VLOOKUP(F5592,tarifas!$C$7:$D$10,2,FALSE)+tarifas!$D$21)*datos!H5592</f>
        <v>#N/A</v>
      </c>
      <c r="M5592">
        <v>456.87301000000002</v>
      </c>
      <c r="N5592" s="13" t="e">
        <f t="shared" si="791"/>
        <v>#N/A</v>
      </c>
      <c r="O5592">
        <f t="shared" si="792"/>
        <v>426.59509519234246</v>
      </c>
      <c r="P5592" s="12">
        <f t="shared" si="793"/>
        <v>0</v>
      </c>
      <c r="Q5592">
        <f t="shared" si="794"/>
        <v>30.277914807657567</v>
      </c>
      <c r="R5592">
        <f>$D$2*tarifas!$D$12/24</f>
        <v>1.4541666666666666</v>
      </c>
      <c r="S5592" t="e">
        <f>VLOOKUP(E5592&amp;" "&amp;F5592,tarifas!$A$13:$D$20,4,FALSE)*P5592</f>
        <v>#N/A</v>
      </c>
      <c r="T5592">
        <f>IF(F5592="COD1",tarifas!$D$11*(SUMIFS($P$11:$P$8770,$F$11:$F$8770,"=COD1",$B$11:$B$8770,"="&amp;B5592)/COUNTIFS($F$11:$F$8770,"=COD1",$B$11:$B$8770,"="&amp;B5592))/COUNTIFS($A$11:$A$8770,"="&amp;A5592,$F$11:$F$8770,"=COD1"),0)</f>
        <v>0</v>
      </c>
      <c r="U5592" t="e">
        <f>(VLOOKUP(F5592,tarifas!$C$7:$D$10,2,FALSE)+tarifas!$D$21)*datos!P5592</f>
        <v>#N/A</v>
      </c>
      <c r="V5592" t="e">
        <f t="shared" si="795"/>
        <v>#N/A</v>
      </c>
      <c r="W5592">
        <f t="shared" si="796"/>
        <v>1.6241073502827519</v>
      </c>
    </row>
    <row r="5593" spans="1:23" x14ac:dyDescent="0.25">
      <c r="A5593">
        <f t="shared" si="789"/>
        <v>230</v>
      </c>
      <c r="B5593">
        <f t="shared" si="790"/>
        <v>8</v>
      </c>
      <c r="C5593" s="1">
        <f t="shared" si="797"/>
        <v>41872.583333319795</v>
      </c>
      <c r="D5593" s="7">
        <v>0</v>
      </c>
      <c r="E5593" s="7"/>
      <c r="G5593">
        <v>56.6</v>
      </c>
      <c r="H5593" s="12">
        <v>479.94359403763968</v>
      </c>
      <c r="I5593" s="13">
        <f>$D$2*tarifas!$D$12/24</f>
        <v>1.4541666666666666</v>
      </c>
      <c r="J5593" s="13" t="e">
        <f>VLOOKUP(E5593&amp;" "&amp;F5593,tarifas!$A$13:$D$20,4,FALSE)*H5593</f>
        <v>#N/A</v>
      </c>
      <c r="K5593" s="13">
        <f>IF(F5593="COD1",tarifas!$D$11*(SUMIFS($H$11:$H$8770,$F$11:$F$8770,"=COD1",$B$11:$B$8770,"="&amp;B5593)/COUNTIFS($F$11:$F$8770,"=COD1",$B$11:$B$8770,"="&amp;B5593))/COUNTIFS($A$11:$A$8770,"="&amp;A5593,$F$11:$F$8770,"=COD1"),0)</f>
        <v>0</v>
      </c>
      <c r="L5593" s="13" t="e">
        <f>(VLOOKUP(F5593,tarifas!$C$7:$D$10,2,FALSE)+tarifas!$D$21)*datos!H5593</f>
        <v>#N/A</v>
      </c>
      <c r="M5593">
        <v>418.58611999999999</v>
      </c>
      <c r="N5593" s="13" t="e">
        <f t="shared" si="791"/>
        <v>#N/A</v>
      </c>
      <c r="O5593">
        <f t="shared" si="792"/>
        <v>418.58611999999999</v>
      </c>
      <c r="P5593" s="12">
        <f t="shared" si="793"/>
        <v>61.35747403763969</v>
      </c>
      <c r="Q5593">
        <f t="shared" si="794"/>
        <v>0</v>
      </c>
      <c r="R5593">
        <f>$D$2*tarifas!$D$12/24</f>
        <v>1.4541666666666666</v>
      </c>
      <c r="S5593" t="e">
        <f>VLOOKUP(E5593&amp;" "&amp;F5593,tarifas!$A$13:$D$20,4,FALSE)*P5593</f>
        <v>#N/A</v>
      </c>
      <c r="T5593">
        <f>IF(F5593="COD1",tarifas!$D$11*(SUMIFS($P$11:$P$8770,$F$11:$F$8770,"=COD1",$B$11:$B$8770,"="&amp;B5593)/COUNTIFS($F$11:$F$8770,"=COD1",$B$11:$B$8770,"="&amp;B5593))/COUNTIFS($A$11:$A$8770,"="&amp;A5593,$F$11:$F$8770,"=COD1"),0)</f>
        <v>0</v>
      </c>
      <c r="U5593" t="e">
        <f>(VLOOKUP(F5593,tarifas!$C$7:$D$10,2,FALSE)+tarifas!$D$21)*datos!P5593</f>
        <v>#N/A</v>
      </c>
      <c r="V5593" t="e">
        <f t="shared" si="795"/>
        <v>#N/A</v>
      </c>
      <c r="W5593">
        <f t="shared" si="796"/>
        <v>0</v>
      </c>
    </row>
    <row r="5594" spans="1:23" x14ac:dyDescent="0.25">
      <c r="A5594">
        <f t="shared" si="789"/>
        <v>230</v>
      </c>
      <c r="B5594">
        <f t="shared" si="790"/>
        <v>8</v>
      </c>
      <c r="C5594" s="1">
        <f t="shared" si="797"/>
        <v>41872.624999986459</v>
      </c>
      <c r="D5594" s="7">
        <v>0</v>
      </c>
      <c r="E5594" s="7"/>
      <c r="G5594">
        <v>55.96</v>
      </c>
      <c r="H5594" s="12">
        <v>483.30060938601332</v>
      </c>
      <c r="I5594" s="13">
        <f>$D$2*tarifas!$D$12/24</f>
        <v>1.4541666666666666</v>
      </c>
      <c r="J5594" s="13" t="e">
        <f>VLOOKUP(E5594&amp;" "&amp;F5594,tarifas!$A$13:$D$20,4,FALSE)*H5594</f>
        <v>#N/A</v>
      </c>
      <c r="K5594" s="13">
        <f>IF(F5594="COD1",tarifas!$D$11*(SUMIFS($H$11:$H$8770,$F$11:$F$8770,"=COD1",$B$11:$B$8770,"="&amp;B5594)/COUNTIFS($F$11:$F$8770,"=COD1",$B$11:$B$8770,"="&amp;B5594))/COUNTIFS($A$11:$A$8770,"="&amp;A5594,$F$11:$F$8770,"=COD1"),0)</f>
        <v>0</v>
      </c>
      <c r="L5594" s="13" t="e">
        <f>(VLOOKUP(F5594,tarifas!$C$7:$D$10,2,FALSE)+tarifas!$D$21)*datos!H5594</f>
        <v>#N/A</v>
      </c>
      <c r="M5594">
        <v>274.78914000000003</v>
      </c>
      <c r="N5594" s="13" t="e">
        <f t="shared" si="791"/>
        <v>#N/A</v>
      </c>
      <c r="O5594">
        <f t="shared" si="792"/>
        <v>274.78914000000003</v>
      </c>
      <c r="P5594" s="12">
        <f t="shared" si="793"/>
        <v>208.51146938601329</v>
      </c>
      <c r="Q5594">
        <f t="shared" si="794"/>
        <v>0</v>
      </c>
      <c r="R5594">
        <f>$D$2*tarifas!$D$12/24</f>
        <v>1.4541666666666666</v>
      </c>
      <c r="S5594" t="e">
        <f>VLOOKUP(E5594&amp;" "&amp;F5594,tarifas!$A$13:$D$20,4,FALSE)*P5594</f>
        <v>#N/A</v>
      </c>
      <c r="T5594">
        <f>IF(F5594="COD1",tarifas!$D$11*(SUMIFS($P$11:$P$8770,$F$11:$F$8770,"=COD1",$B$11:$B$8770,"="&amp;B5594)/COUNTIFS($F$11:$F$8770,"=COD1",$B$11:$B$8770,"="&amp;B5594))/COUNTIFS($A$11:$A$8770,"="&amp;A5594,$F$11:$F$8770,"=COD1"),0)</f>
        <v>0</v>
      </c>
      <c r="U5594" t="e">
        <f>(VLOOKUP(F5594,tarifas!$C$7:$D$10,2,FALSE)+tarifas!$D$21)*datos!P5594</f>
        <v>#N/A</v>
      </c>
      <c r="V5594" t="e">
        <f t="shared" si="795"/>
        <v>#N/A</v>
      </c>
      <c r="W5594">
        <f t="shared" si="796"/>
        <v>0</v>
      </c>
    </row>
    <row r="5595" spans="1:23" x14ac:dyDescent="0.25">
      <c r="A5595">
        <f t="shared" si="789"/>
        <v>230</v>
      </c>
      <c r="B5595">
        <f t="shared" si="790"/>
        <v>8</v>
      </c>
      <c r="C5595" s="1">
        <f t="shared" si="797"/>
        <v>41872.666666653124</v>
      </c>
      <c r="D5595" s="7">
        <v>0</v>
      </c>
      <c r="E5595" s="7"/>
      <c r="G5595">
        <v>55.12</v>
      </c>
      <c r="H5595" s="12">
        <v>392.80403952866902</v>
      </c>
      <c r="I5595" s="13">
        <f>$D$2*tarifas!$D$12/24</f>
        <v>1.4541666666666666</v>
      </c>
      <c r="J5595" s="13" t="e">
        <f>VLOOKUP(E5595&amp;" "&amp;F5595,tarifas!$A$13:$D$20,4,FALSE)*H5595</f>
        <v>#N/A</v>
      </c>
      <c r="K5595" s="13">
        <f>IF(F5595="COD1",tarifas!$D$11*(SUMIFS($H$11:$H$8770,$F$11:$F$8770,"=COD1",$B$11:$B$8770,"="&amp;B5595)/COUNTIFS($F$11:$F$8770,"=COD1",$B$11:$B$8770,"="&amp;B5595))/COUNTIFS($A$11:$A$8770,"="&amp;A5595,$F$11:$F$8770,"=COD1"),0)</f>
        <v>0</v>
      </c>
      <c r="L5595" s="13" t="e">
        <f>(VLOOKUP(F5595,tarifas!$C$7:$D$10,2,FALSE)+tarifas!$D$21)*datos!H5595</f>
        <v>#N/A</v>
      </c>
      <c r="M5595">
        <v>198.80668</v>
      </c>
      <c r="N5595" s="13" t="e">
        <f t="shared" si="791"/>
        <v>#N/A</v>
      </c>
      <c r="O5595">
        <f t="shared" si="792"/>
        <v>198.80668</v>
      </c>
      <c r="P5595" s="12">
        <f t="shared" si="793"/>
        <v>193.99735952866902</v>
      </c>
      <c r="Q5595">
        <f t="shared" si="794"/>
        <v>0</v>
      </c>
      <c r="R5595">
        <f>$D$2*tarifas!$D$12/24</f>
        <v>1.4541666666666666</v>
      </c>
      <c r="S5595" t="e">
        <f>VLOOKUP(E5595&amp;" "&amp;F5595,tarifas!$A$13:$D$20,4,FALSE)*P5595</f>
        <v>#N/A</v>
      </c>
      <c r="T5595">
        <f>IF(F5595="COD1",tarifas!$D$11*(SUMIFS($P$11:$P$8770,$F$11:$F$8770,"=COD1",$B$11:$B$8770,"="&amp;B5595)/COUNTIFS($F$11:$F$8770,"=COD1",$B$11:$B$8770,"="&amp;B5595))/COUNTIFS($A$11:$A$8770,"="&amp;A5595,$F$11:$F$8770,"=COD1"),0)</f>
        <v>0</v>
      </c>
      <c r="U5595" t="e">
        <f>(VLOOKUP(F5595,tarifas!$C$7:$D$10,2,FALSE)+tarifas!$D$21)*datos!P5595</f>
        <v>#N/A</v>
      </c>
      <c r="V5595" t="e">
        <f t="shared" si="795"/>
        <v>#N/A</v>
      </c>
      <c r="W5595">
        <f t="shared" si="796"/>
        <v>0</v>
      </c>
    </row>
    <row r="5596" spans="1:23" x14ac:dyDescent="0.25">
      <c r="A5596">
        <f t="shared" si="789"/>
        <v>230</v>
      </c>
      <c r="B5596">
        <f t="shared" si="790"/>
        <v>8</v>
      </c>
      <c r="C5596" s="1">
        <f t="shared" si="797"/>
        <v>41872.708333319788</v>
      </c>
      <c r="D5596" s="7">
        <v>0</v>
      </c>
      <c r="E5596" s="7"/>
      <c r="G5596">
        <v>54.87</v>
      </c>
      <c r="H5596" s="12">
        <v>306.39313080956458</v>
      </c>
      <c r="I5596" s="13">
        <f>$D$2*tarifas!$D$12/24</f>
        <v>1.4541666666666666</v>
      </c>
      <c r="J5596" s="13" t="e">
        <f>VLOOKUP(E5596&amp;" "&amp;F5596,tarifas!$A$13:$D$20,4,FALSE)*H5596</f>
        <v>#N/A</v>
      </c>
      <c r="K5596" s="13">
        <f>IF(F5596="COD1",tarifas!$D$11*(SUMIFS($H$11:$H$8770,$F$11:$F$8770,"=COD1",$B$11:$B$8770,"="&amp;B5596)/COUNTIFS($F$11:$F$8770,"=COD1",$B$11:$B$8770,"="&amp;B5596))/COUNTIFS($A$11:$A$8770,"="&amp;A5596,$F$11:$F$8770,"=COD1"),0)</f>
        <v>0</v>
      </c>
      <c r="L5596" s="13" t="e">
        <f>(VLOOKUP(F5596,tarifas!$C$7:$D$10,2,FALSE)+tarifas!$D$21)*datos!H5596</f>
        <v>#N/A</v>
      </c>
      <c r="M5596">
        <v>63.683390000000003</v>
      </c>
      <c r="N5596" s="13" t="e">
        <f t="shared" si="791"/>
        <v>#N/A</v>
      </c>
      <c r="O5596">
        <f t="shared" si="792"/>
        <v>63.683390000000003</v>
      </c>
      <c r="P5596" s="12">
        <f t="shared" si="793"/>
        <v>242.70974080956458</v>
      </c>
      <c r="Q5596">
        <f t="shared" si="794"/>
        <v>0</v>
      </c>
      <c r="R5596">
        <f>$D$2*tarifas!$D$12/24</f>
        <v>1.4541666666666666</v>
      </c>
      <c r="S5596" t="e">
        <f>VLOOKUP(E5596&amp;" "&amp;F5596,tarifas!$A$13:$D$20,4,FALSE)*P5596</f>
        <v>#N/A</v>
      </c>
      <c r="T5596">
        <f>IF(F5596="COD1",tarifas!$D$11*(SUMIFS($P$11:$P$8770,$F$11:$F$8770,"=COD1",$B$11:$B$8770,"="&amp;B5596)/COUNTIFS($F$11:$F$8770,"=COD1",$B$11:$B$8770,"="&amp;B5596))/COUNTIFS($A$11:$A$8770,"="&amp;A5596,$F$11:$F$8770,"=COD1"),0)</f>
        <v>0</v>
      </c>
      <c r="U5596" t="e">
        <f>(VLOOKUP(F5596,tarifas!$C$7:$D$10,2,FALSE)+tarifas!$D$21)*datos!P5596</f>
        <v>#N/A</v>
      </c>
      <c r="V5596" t="e">
        <f t="shared" si="795"/>
        <v>#N/A</v>
      </c>
      <c r="W5596">
        <f t="shared" si="796"/>
        <v>0</v>
      </c>
    </row>
    <row r="5597" spans="1:23" x14ac:dyDescent="0.25">
      <c r="A5597">
        <f t="shared" si="789"/>
        <v>230</v>
      </c>
      <c r="B5597">
        <f t="shared" si="790"/>
        <v>8</v>
      </c>
      <c r="C5597" s="1">
        <f t="shared" si="797"/>
        <v>41872.749999986452</v>
      </c>
      <c r="D5597" s="7">
        <v>206.83333333333337</v>
      </c>
      <c r="E5597" s="7"/>
      <c r="G5597">
        <v>54.66</v>
      </c>
      <c r="H5597" s="12">
        <v>225.88111362778639</v>
      </c>
      <c r="I5597" s="13">
        <f>$D$2*tarifas!$D$12/24</f>
        <v>1.4541666666666666</v>
      </c>
      <c r="J5597" s="13" t="e">
        <f>VLOOKUP(E5597&amp;" "&amp;F5597,tarifas!$A$13:$D$20,4,FALSE)*H5597</f>
        <v>#N/A</v>
      </c>
      <c r="K5597" s="13">
        <f>IF(F5597="COD1",tarifas!$D$11*(SUMIFS($H$11:$H$8770,$F$11:$F$8770,"=COD1",$B$11:$B$8770,"="&amp;B5597)/COUNTIFS($F$11:$F$8770,"=COD1",$B$11:$B$8770,"="&amp;B5597))/COUNTIFS($A$11:$A$8770,"="&amp;A5597,$F$11:$F$8770,"=COD1"),0)</f>
        <v>0</v>
      </c>
      <c r="L5597" s="13" t="e">
        <f>(VLOOKUP(F5597,tarifas!$C$7:$D$10,2,FALSE)+tarifas!$D$21)*datos!H5597</f>
        <v>#N/A</v>
      </c>
      <c r="M5597">
        <v>0.61335000000000006</v>
      </c>
      <c r="N5597" s="13" t="e">
        <f t="shared" si="791"/>
        <v>#N/A</v>
      </c>
      <c r="O5597">
        <f t="shared" si="792"/>
        <v>0.61335000000000006</v>
      </c>
      <c r="P5597" s="12">
        <f t="shared" si="793"/>
        <v>225.26776362778639</v>
      </c>
      <c r="Q5597">
        <f t="shared" si="794"/>
        <v>0</v>
      </c>
      <c r="R5597">
        <f>$D$2*tarifas!$D$12/24</f>
        <v>1.4541666666666666</v>
      </c>
      <c r="S5597" t="e">
        <f>VLOOKUP(E5597&amp;" "&amp;F5597,tarifas!$A$13:$D$20,4,FALSE)*P5597</f>
        <v>#N/A</v>
      </c>
      <c r="T5597">
        <f>IF(F5597="COD1",tarifas!$D$11*(SUMIFS($P$11:$P$8770,$F$11:$F$8770,"=COD1",$B$11:$B$8770,"="&amp;B5597)/COUNTIFS($F$11:$F$8770,"=COD1",$B$11:$B$8770,"="&amp;B5597))/COUNTIFS($A$11:$A$8770,"="&amp;A5597,$F$11:$F$8770,"=COD1"),0)</f>
        <v>0</v>
      </c>
      <c r="U5597" t="e">
        <f>(VLOOKUP(F5597,tarifas!$C$7:$D$10,2,FALSE)+tarifas!$D$21)*datos!P5597</f>
        <v>#N/A</v>
      </c>
      <c r="V5597" t="e">
        <f t="shared" si="795"/>
        <v>#N/A</v>
      </c>
      <c r="W5597">
        <f t="shared" si="796"/>
        <v>0</v>
      </c>
    </row>
    <row r="5598" spans="1:23" x14ac:dyDescent="0.25">
      <c r="A5598">
        <f t="shared" si="789"/>
        <v>230</v>
      </c>
      <c r="B5598">
        <f t="shared" si="790"/>
        <v>8</v>
      </c>
      <c r="C5598" s="1">
        <f t="shared" si="797"/>
        <v>41872.791666653116</v>
      </c>
      <c r="D5598" s="7">
        <v>31.166666666666664</v>
      </c>
      <c r="E5598" s="7"/>
      <c r="G5598">
        <v>55.96</v>
      </c>
      <c r="H5598" s="12">
        <v>174.24535379028137</v>
      </c>
      <c r="I5598" s="13">
        <f>$D$2*tarifas!$D$12/24</f>
        <v>1.4541666666666666</v>
      </c>
      <c r="J5598" s="13" t="e">
        <f>VLOOKUP(E5598&amp;" "&amp;F5598,tarifas!$A$13:$D$20,4,FALSE)*H5598</f>
        <v>#N/A</v>
      </c>
      <c r="K5598" s="13">
        <f>IF(F5598="COD1",tarifas!$D$11*(SUMIFS($H$11:$H$8770,$F$11:$F$8770,"=COD1",$B$11:$B$8770,"="&amp;B5598)/COUNTIFS($F$11:$F$8770,"=COD1",$B$11:$B$8770,"="&amp;B5598))/COUNTIFS($A$11:$A$8770,"="&amp;A5598,$F$11:$F$8770,"=COD1"),0)</f>
        <v>0</v>
      </c>
      <c r="L5598" s="13" t="e">
        <f>(VLOOKUP(F5598,tarifas!$C$7:$D$10,2,FALSE)+tarifas!$D$21)*datos!H5598</f>
        <v>#N/A</v>
      </c>
      <c r="M5598">
        <v>0</v>
      </c>
      <c r="N5598" s="13" t="e">
        <f t="shared" si="791"/>
        <v>#N/A</v>
      </c>
      <c r="O5598">
        <f t="shared" si="792"/>
        <v>0</v>
      </c>
      <c r="P5598" s="12">
        <f t="shared" si="793"/>
        <v>174.24535379028137</v>
      </c>
      <c r="Q5598">
        <f t="shared" si="794"/>
        <v>0</v>
      </c>
      <c r="R5598">
        <f>$D$2*tarifas!$D$12/24</f>
        <v>1.4541666666666666</v>
      </c>
      <c r="S5598" t="e">
        <f>VLOOKUP(E5598&amp;" "&amp;F5598,tarifas!$A$13:$D$20,4,FALSE)*P5598</f>
        <v>#N/A</v>
      </c>
      <c r="T5598">
        <f>IF(F5598="COD1",tarifas!$D$11*(SUMIFS($P$11:$P$8770,$F$11:$F$8770,"=COD1",$B$11:$B$8770,"="&amp;B5598)/COUNTIFS($F$11:$F$8770,"=COD1",$B$11:$B$8770,"="&amp;B5598))/COUNTIFS($A$11:$A$8770,"="&amp;A5598,$F$11:$F$8770,"=COD1"),0)</f>
        <v>0</v>
      </c>
      <c r="U5598" t="e">
        <f>(VLOOKUP(F5598,tarifas!$C$7:$D$10,2,FALSE)+tarifas!$D$21)*datos!P5598</f>
        <v>#N/A</v>
      </c>
      <c r="V5598" t="e">
        <f t="shared" si="795"/>
        <v>#N/A</v>
      </c>
      <c r="W5598">
        <f t="shared" si="796"/>
        <v>0</v>
      </c>
    </row>
    <row r="5599" spans="1:23" x14ac:dyDescent="0.25">
      <c r="A5599">
        <f t="shared" si="789"/>
        <v>230</v>
      </c>
      <c r="B5599">
        <f t="shared" si="790"/>
        <v>8</v>
      </c>
      <c r="C5599" s="1">
        <f t="shared" si="797"/>
        <v>41872.833333319781</v>
      </c>
      <c r="D5599" s="7">
        <v>0</v>
      </c>
      <c r="E5599" s="7"/>
      <c r="G5599">
        <v>59.94</v>
      </c>
      <c r="H5599" s="12">
        <v>156.39732992150087</v>
      </c>
      <c r="I5599" s="13">
        <f>$D$2*tarifas!$D$12/24</f>
        <v>1.4541666666666666</v>
      </c>
      <c r="J5599" s="13" t="e">
        <f>VLOOKUP(E5599&amp;" "&amp;F5599,tarifas!$A$13:$D$20,4,FALSE)*H5599</f>
        <v>#N/A</v>
      </c>
      <c r="K5599" s="13">
        <f>IF(F5599="COD1",tarifas!$D$11*(SUMIFS($H$11:$H$8770,$F$11:$F$8770,"=COD1",$B$11:$B$8770,"="&amp;B5599)/COUNTIFS($F$11:$F$8770,"=COD1",$B$11:$B$8770,"="&amp;B5599))/COUNTIFS($A$11:$A$8770,"="&amp;A5599,$F$11:$F$8770,"=COD1"),0)</f>
        <v>0</v>
      </c>
      <c r="L5599" s="13" t="e">
        <f>(VLOOKUP(F5599,tarifas!$C$7:$D$10,2,FALSE)+tarifas!$D$21)*datos!H5599</f>
        <v>#N/A</v>
      </c>
      <c r="M5599">
        <v>0</v>
      </c>
      <c r="N5599" s="13" t="e">
        <f t="shared" si="791"/>
        <v>#N/A</v>
      </c>
      <c r="O5599">
        <f t="shared" si="792"/>
        <v>0</v>
      </c>
      <c r="P5599" s="12">
        <f t="shared" si="793"/>
        <v>156.39732992150087</v>
      </c>
      <c r="Q5599">
        <f t="shared" si="794"/>
        <v>0</v>
      </c>
      <c r="R5599">
        <f>$D$2*tarifas!$D$12/24</f>
        <v>1.4541666666666666</v>
      </c>
      <c r="S5599" t="e">
        <f>VLOOKUP(E5599&amp;" "&amp;F5599,tarifas!$A$13:$D$20,4,FALSE)*P5599</f>
        <v>#N/A</v>
      </c>
      <c r="T5599">
        <f>IF(F5599="COD1",tarifas!$D$11*(SUMIFS($P$11:$P$8770,$F$11:$F$8770,"=COD1",$B$11:$B$8770,"="&amp;B5599)/COUNTIFS($F$11:$F$8770,"=COD1",$B$11:$B$8770,"="&amp;B5599))/COUNTIFS($A$11:$A$8770,"="&amp;A5599,$F$11:$F$8770,"=COD1"),0)</f>
        <v>0</v>
      </c>
      <c r="U5599" t="e">
        <f>(VLOOKUP(F5599,tarifas!$C$7:$D$10,2,FALSE)+tarifas!$D$21)*datos!P5599</f>
        <v>#N/A</v>
      </c>
      <c r="V5599" t="e">
        <f t="shared" si="795"/>
        <v>#N/A</v>
      </c>
      <c r="W5599">
        <f t="shared" si="796"/>
        <v>0</v>
      </c>
    </row>
    <row r="5600" spans="1:23" x14ac:dyDescent="0.25">
      <c r="A5600">
        <f t="shared" si="789"/>
        <v>230</v>
      </c>
      <c r="B5600">
        <f t="shared" si="790"/>
        <v>8</v>
      </c>
      <c r="C5600" s="1">
        <f t="shared" si="797"/>
        <v>41872.874999986445</v>
      </c>
      <c r="D5600" s="7">
        <v>0</v>
      </c>
      <c r="E5600" s="7"/>
      <c r="G5600">
        <v>57.6</v>
      </c>
      <c r="H5600" s="12">
        <v>152.7214860888825</v>
      </c>
      <c r="I5600" s="13">
        <f>$D$2*tarifas!$D$12/24</f>
        <v>1.4541666666666666</v>
      </c>
      <c r="J5600" s="13" t="e">
        <f>VLOOKUP(E5600&amp;" "&amp;F5600,tarifas!$A$13:$D$20,4,FALSE)*H5600</f>
        <v>#N/A</v>
      </c>
      <c r="K5600" s="13">
        <f>IF(F5600="COD1",tarifas!$D$11*(SUMIFS($H$11:$H$8770,$F$11:$F$8770,"=COD1",$B$11:$B$8770,"="&amp;B5600)/COUNTIFS($F$11:$F$8770,"=COD1",$B$11:$B$8770,"="&amp;B5600))/COUNTIFS($A$11:$A$8770,"="&amp;A5600,$F$11:$F$8770,"=COD1"),0)</f>
        <v>0</v>
      </c>
      <c r="L5600" s="13" t="e">
        <f>(VLOOKUP(F5600,tarifas!$C$7:$D$10,2,FALSE)+tarifas!$D$21)*datos!H5600</f>
        <v>#N/A</v>
      </c>
      <c r="M5600">
        <v>0</v>
      </c>
      <c r="N5600" s="13" t="e">
        <f t="shared" si="791"/>
        <v>#N/A</v>
      </c>
      <c r="O5600">
        <f t="shared" si="792"/>
        <v>0</v>
      </c>
      <c r="P5600" s="12">
        <f t="shared" si="793"/>
        <v>152.7214860888825</v>
      </c>
      <c r="Q5600">
        <f t="shared" si="794"/>
        <v>0</v>
      </c>
      <c r="R5600">
        <f>$D$2*tarifas!$D$12/24</f>
        <v>1.4541666666666666</v>
      </c>
      <c r="S5600" t="e">
        <f>VLOOKUP(E5600&amp;" "&amp;F5600,tarifas!$A$13:$D$20,4,FALSE)*P5600</f>
        <v>#N/A</v>
      </c>
      <c r="T5600">
        <f>IF(F5600="COD1",tarifas!$D$11*(SUMIFS($P$11:$P$8770,$F$11:$F$8770,"=COD1",$B$11:$B$8770,"="&amp;B5600)/COUNTIFS($F$11:$F$8770,"=COD1",$B$11:$B$8770,"="&amp;B5600))/COUNTIFS($A$11:$A$8770,"="&amp;A5600,$F$11:$F$8770,"=COD1"),0)</f>
        <v>0</v>
      </c>
      <c r="U5600" t="e">
        <f>(VLOOKUP(F5600,tarifas!$C$7:$D$10,2,FALSE)+tarifas!$D$21)*datos!P5600</f>
        <v>#N/A</v>
      </c>
      <c r="V5600" t="e">
        <f t="shared" si="795"/>
        <v>#N/A</v>
      </c>
      <c r="W5600">
        <f t="shared" si="796"/>
        <v>0</v>
      </c>
    </row>
    <row r="5601" spans="1:23" x14ac:dyDescent="0.25">
      <c r="A5601">
        <f t="shared" si="789"/>
        <v>230</v>
      </c>
      <c r="B5601">
        <f t="shared" si="790"/>
        <v>8</v>
      </c>
      <c r="C5601" s="1">
        <f t="shared" si="797"/>
        <v>41872.916666653109</v>
      </c>
      <c r="D5601" s="7">
        <v>0</v>
      </c>
      <c r="E5601" s="7"/>
      <c r="G5601">
        <v>54.87</v>
      </c>
      <c r="H5601" s="12">
        <v>153.49597855200187</v>
      </c>
      <c r="I5601" s="13">
        <f>$D$2*tarifas!$D$12/24</f>
        <v>1.4541666666666666</v>
      </c>
      <c r="J5601" s="13" t="e">
        <f>VLOOKUP(E5601&amp;" "&amp;F5601,tarifas!$A$13:$D$20,4,FALSE)*H5601</f>
        <v>#N/A</v>
      </c>
      <c r="K5601" s="13">
        <f>IF(F5601="COD1",tarifas!$D$11*(SUMIFS($H$11:$H$8770,$F$11:$F$8770,"=COD1",$B$11:$B$8770,"="&amp;B5601)/COUNTIFS($F$11:$F$8770,"=COD1",$B$11:$B$8770,"="&amp;B5601))/COUNTIFS($A$11:$A$8770,"="&amp;A5601,$F$11:$F$8770,"=COD1"),0)</f>
        <v>0</v>
      </c>
      <c r="L5601" s="13" t="e">
        <f>(VLOOKUP(F5601,tarifas!$C$7:$D$10,2,FALSE)+tarifas!$D$21)*datos!H5601</f>
        <v>#N/A</v>
      </c>
      <c r="M5601">
        <v>0</v>
      </c>
      <c r="N5601" s="13" t="e">
        <f t="shared" si="791"/>
        <v>#N/A</v>
      </c>
      <c r="O5601">
        <f t="shared" si="792"/>
        <v>0</v>
      </c>
      <c r="P5601" s="12">
        <f t="shared" si="793"/>
        <v>153.49597855200187</v>
      </c>
      <c r="Q5601">
        <f t="shared" si="794"/>
        <v>0</v>
      </c>
      <c r="R5601">
        <f>$D$2*tarifas!$D$12/24</f>
        <v>1.4541666666666666</v>
      </c>
      <c r="S5601" t="e">
        <f>VLOOKUP(E5601&amp;" "&amp;F5601,tarifas!$A$13:$D$20,4,FALSE)*P5601</f>
        <v>#N/A</v>
      </c>
      <c r="T5601">
        <f>IF(F5601="COD1",tarifas!$D$11*(SUMIFS($P$11:$P$8770,$F$11:$F$8770,"=COD1",$B$11:$B$8770,"="&amp;B5601)/COUNTIFS($F$11:$F$8770,"=COD1",$B$11:$B$8770,"="&amp;B5601))/COUNTIFS($A$11:$A$8770,"="&amp;A5601,$F$11:$F$8770,"=COD1"),0)</f>
        <v>0</v>
      </c>
      <c r="U5601" t="e">
        <f>(VLOOKUP(F5601,tarifas!$C$7:$D$10,2,FALSE)+tarifas!$D$21)*datos!P5601</f>
        <v>#N/A</v>
      </c>
      <c r="V5601" t="e">
        <f t="shared" si="795"/>
        <v>#N/A</v>
      </c>
      <c r="W5601">
        <f t="shared" si="796"/>
        <v>0</v>
      </c>
    </row>
    <row r="5602" spans="1:23" x14ac:dyDescent="0.25">
      <c r="A5602">
        <f t="shared" si="789"/>
        <v>230</v>
      </c>
      <c r="B5602">
        <f t="shared" si="790"/>
        <v>8</v>
      </c>
      <c r="C5602" s="1">
        <f t="shared" si="797"/>
        <v>41872.958333319773</v>
      </c>
      <c r="D5602" s="7">
        <v>0</v>
      </c>
      <c r="E5602" s="7"/>
      <c r="G5602">
        <v>49.66</v>
      </c>
      <c r="H5602" s="12">
        <v>150.00617211857707</v>
      </c>
      <c r="I5602" s="13">
        <f>$D$2*tarifas!$D$12/24</f>
        <v>1.4541666666666666</v>
      </c>
      <c r="J5602" s="13" t="e">
        <f>VLOOKUP(E5602&amp;" "&amp;F5602,tarifas!$A$13:$D$20,4,FALSE)*H5602</f>
        <v>#N/A</v>
      </c>
      <c r="K5602" s="13">
        <f>IF(F5602="COD1",tarifas!$D$11*(SUMIFS($H$11:$H$8770,$F$11:$F$8770,"=COD1",$B$11:$B$8770,"="&amp;B5602)/COUNTIFS($F$11:$F$8770,"=COD1",$B$11:$B$8770,"="&amp;B5602))/COUNTIFS($A$11:$A$8770,"="&amp;A5602,$F$11:$F$8770,"=COD1"),0)</f>
        <v>0</v>
      </c>
      <c r="L5602" s="13" t="e">
        <f>(VLOOKUP(F5602,tarifas!$C$7:$D$10,2,FALSE)+tarifas!$D$21)*datos!H5602</f>
        <v>#N/A</v>
      </c>
      <c r="M5602">
        <v>0</v>
      </c>
      <c r="N5602" s="13" t="e">
        <f t="shared" si="791"/>
        <v>#N/A</v>
      </c>
      <c r="O5602">
        <f t="shared" si="792"/>
        <v>0</v>
      </c>
      <c r="P5602" s="12">
        <f t="shared" si="793"/>
        <v>150.00617211857707</v>
      </c>
      <c r="Q5602">
        <f t="shared" si="794"/>
        <v>0</v>
      </c>
      <c r="R5602">
        <f>$D$2*tarifas!$D$12/24</f>
        <v>1.4541666666666666</v>
      </c>
      <c r="S5602" t="e">
        <f>VLOOKUP(E5602&amp;" "&amp;F5602,tarifas!$A$13:$D$20,4,FALSE)*P5602</f>
        <v>#N/A</v>
      </c>
      <c r="T5602">
        <f>IF(F5602="COD1",tarifas!$D$11*(SUMIFS($P$11:$P$8770,$F$11:$F$8770,"=COD1",$B$11:$B$8770,"="&amp;B5602)/COUNTIFS($F$11:$F$8770,"=COD1",$B$11:$B$8770,"="&amp;B5602))/COUNTIFS($A$11:$A$8770,"="&amp;A5602,$F$11:$F$8770,"=COD1"),0)</f>
        <v>0</v>
      </c>
      <c r="U5602" t="e">
        <f>(VLOOKUP(F5602,tarifas!$C$7:$D$10,2,FALSE)+tarifas!$D$21)*datos!P5602</f>
        <v>#N/A</v>
      </c>
      <c r="V5602" t="e">
        <f t="shared" si="795"/>
        <v>#N/A</v>
      </c>
      <c r="W5602">
        <f t="shared" si="796"/>
        <v>0</v>
      </c>
    </row>
    <row r="5603" spans="1:23" x14ac:dyDescent="0.25">
      <c r="A5603">
        <f t="shared" si="789"/>
        <v>231</v>
      </c>
      <c r="B5603">
        <f t="shared" si="790"/>
        <v>8</v>
      </c>
      <c r="C5603" s="1">
        <f t="shared" si="797"/>
        <v>41872.999999986438</v>
      </c>
      <c r="D5603" s="7">
        <v>0</v>
      </c>
      <c r="E5603" s="7"/>
      <c r="G5603">
        <v>44.95</v>
      </c>
      <c r="H5603" s="12">
        <v>149.63612821599489</v>
      </c>
      <c r="I5603" s="13">
        <f>$D$2*tarifas!$D$12/24</f>
        <v>1.4541666666666666</v>
      </c>
      <c r="J5603" s="13" t="e">
        <f>VLOOKUP(E5603&amp;" "&amp;F5603,tarifas!$A$13:$D$20,4,FALSE)*H5603</f>
        <v>#N/A</v>
      </c>
      <c r="K5603" s="13">
        <f>IF(F5603="COD1",tarifas!$D$11*(SUMIFS($H$11:$H$8770,$F$11:$F$8770,"=COD1",$B$11:$B$8770,"="&amp;B5603)/COUNTIFS($F$11:$F$8770,"=COD1",$B$11:$B$8770,"="&amp;B5603))/COUNTIFS($A$11:$A$8770,"="&amp;A5603,$F$11:$F$8770,"=COD1"),0)</f>
        <v>0</v>
      </c>
      <c r="L5603" s="13" t="e">
        <f>(VLOOKUP(F5603,tarifas!$C$7:$D$10,2,FALSE)+tarifas!$D$21)*datos!H5603</f>
        <v>#N/A</v>
      </c>
      <c r="M5603">
        <v>0</v>
      </c>
      <c r="N5603" s="13" t="e">
        <f t="shared" si="791"/>
        <v>#N/A</v>
      </c>
      <c r="O5603">
        <f t="shared" si="792"/>
        <v>0</v>
      </c>
      <c r="P5603" s="12">
        <f t="shared" si="793"/>
        <v>149.63612821599489</v>
      </c>
      <c r="Q5603">
        <f t="shared" si="794"/>
        <v>0</v>
      </c>
      <c r="R5603">
        <f>$D$2*tarifas!$D$12/24</f>
        <v>1.4541666666666666</v>
      </c>
      <c r="S5603" t="e">
        <f>VLOOKUP(E5603&amp;" "&amp;F5603,tarifas!$A$13:$D$20,4,FALSE)*P5603</f>
        <v>#N/A</v>
      </c>
      <c r="T5603">
        <f>IF(F5603="COD1",tarifas!$D$11*(SUMIFS($P$11:$P$8770,$F$11:$F$8770,"=COD1",$B$11:$B$8770,"="&amp;B5603)/COUNTIFS($F$11:$F$8770,"=COD1",$B$11:$B$8770,"="&amp;B5603))/COUNTIFS($A$11:$A$8770,"="&amp;A5603,$F$11:$F$8770,"=COD1"),0)</f>
        <v>0</v>
      </c>
      <c r="U5603" t="e">
        <f>(VLOOKUP(F5603,tarifas!$C$7:$D$10,2,FALSE)+tarifas!$D$21)*datos!P5603</f>
        <v>#N/A</v>
      </c>
      <c r="V5603" t="e">
        <f t="shared" si="795"/>
        <v>#N/A</v>
      </c>
      <c r="W5603">
        <f t="shared" si="796"/>
        <v>0</v>
      </c>
    </row>
    <row r="5604" spans="1:23" x14ac:dyDescent="0.25">
      <c r="A5604">
        <f t="shared" si="789"/>
        <v>231</v>
      </c>
      <c r="B5604">
        <f t="shared" si="790"/>
        <v>8</v>
      </c>
      <c r="C5604" s="1">
        <f t="shared" si="797"/>
        <v>41873.041666653102</v>
      </c>
      <c r="D5604" s="7">
        <v>0</v>
      </c>
      <c r="E5604" s="7"/>
      <c r="G5604">
        <v>44.38</v>
      </c>
      <c r="H5604" s="12">
        <v>147.52554399610074</v>
      </c>
      <c r="I5604" s="13">
        <f>$D$2*tarifas!$D$12/24</f>
        <v>1.4541666666666666</v>
      </c>
      <c r="J5604" s="13" t="e">
        <f>VLOOKUP(E5604&amp;" "&amp;F5604,tarifas!$A$13:$D$20,4,FALSE)*H5604</f>
        <v>#N/A</v>
      </c>
      <c r="K5604" s="13">
        <f>IF(F5604="COD1",tarifas!$D$11*(SUMIFS($H$11:$H$8770,$F$11:$F$8770,"=COD1",$B$11:$B$8770,"="&amp;B5604)/COUNTIFS($F$11:$F$8770,"=COD1",$B$11:$B$8770,"="&amp;B5604))/COUNTIFS($A$11:$A$8770,"="&amp;A5604,$F$11:$F$8770,"=COD1"),0)</f>
        <v>0</v>
      </c>
      <c r="L5604" s="13" t="e">
        <f>(VLOOKUP(F5604,tarifas!$C$7:$D$10,2,FALSE)+tarifas!$D$21)*datos!H5604</f>
        <v>#N/A</v>
      </c>
      <c r="M5604">
        <v>0</v>
      </c>
      <c r="N5604" s="13" t="e">
        <f t="shared" si="791"/>
        <v>#N/A</v>
      </c>
      <c r="O5604">
        <f t="shared" si="792"/>
        <v>0</v>
      </c>
      <c r="P5604" s="12">
        <f t="shared" si="793"/>
        <v>147.52554399610074</v>
      </c>
      <c r="Q5604">
        <f t="shared" si="794"/>
        <v>0</v>
      </c>
      <c r="R5604">
        <f>$D$2*tarifas!$D$12/24</f>
        <v>1.4541666666666666</v>
      </c>
      <c r="S5604" t="e">
        <f>VLOOKUP(E5604&amp;" "&amp;F5604,tarifas!$A$13:$D$20,4,FALSE)*P5604</f>
        <v>#N/A</v>
      </c>
      <c r="T5604">
        <f>IF(F5604="COD1",tarifas!$D$11*(SUMIFS($P$11:$P$8770,$F$11:$F$8770,"=COD1",$B$11:$B$8770,"="&amp;B5604)/COUNTIFS($F$11:$F$8770,"=COD1",$B$11:$B$8770,"="&amp;B5604))/COUNTIFS($A$11:$A$8770,"="&amp;A5604,$F$11:$F$8770,"=COD1"),0)</f>
        <v>0</v>
      </c>
      <c r="U5604" t="e">
        <f>(VLOOKUP(F5604,tarifas!$C$7:$D$10,2,FALSE)+tarifas!$D$21)*datos!P5604</f>
        <v>#N/A</v>
      </c>
      <c r="V5604" t="e">
        <f t="shared" si="795"/>
        <v>#N/A</v>
      </c>
      <c r="W5604">
        <f t="shared" si="796"/>
        <v>0</v>
      </c>
    </row>
    <row r="5605" spans="1:23" x14ac:dyDescent="0.25">
      <c r="A5605">
        <f t="shared" si="789"/>
        <v>231</v>
      </c>
      <c r="B5605">
        <f t="shared" si="790"/>
        <v>8</v>
      </c>
      <c r="C5605" s="1">
        <f t="shared" si="797"/>
        <v>41873.083333319766</v>
      </c>
      <c r="D5605" s="7">
        <v>0</v>
      </c>
      <c r="E5605" s="7"/>
      <c r="G5605">
        <v>44.44</v>
      </c>
      <c r="H5605" s="12">
        <v>145.73752571224145</v>
      </c>
      <c r="I5605" s="13">
        <f>$D$2*tarifas!$D$12/24</f>
        <v>1.4541666666666666</v>
      </c>
      <c r="J5605" s="13" t="e">
        <f>VLOOKUP(E5605&amp;" "&amp;F5605,tarifas!$A$13:$D$20,4,FALSE)*H5605</f>
        <v>#N/A</v>
      </c>
      <c r="K5605" s="13">
        <f>IF(F5605="COD1",tarifas!$D$11*(SUMIFS($H$11:$H$8770,$F$11:$F$8770,"=COD1",$B$11:$B$8770,"="&amp;B5605)/COUNTIFS($F$11:$F$8770,"=COD1",$B$11:$B$8770,"="&amp;B5605))/COUNTIFS($A$11:$A$8770,"="&amp;A5605,$F$11:$F$8770,"=COD1"),0)</f>
        <v>0</v>
      </c>
      <c r="L5605" s="13" t="e">
        <f>(VLOOKUP(F5605,tarifas!$C$7:$D$10,2,FALSE)+tarifas!$D$21)*datos!H5605</f>
        <v>#N/A</v>
      </c>
      <c r="M5605">
        <v>0</v>
      </c>
      <c r="N5605" s="13" t="e">
        <f t="shared" si="791"/>
        <v>#N/A</v>
      </c>
      <c r="O5605">
        <f t="shared" si="792"/>
        <v>0</v>
      </c>
      <c r="P5605" s="12">
        <f t="shared" si="793"/>
        <v>145.73752571224145</v>
      </c>
      <c r="Q5605">
        <f t="shared" si="794"/>
        <v>0</v>
      </c>
      <c r="R5605">
        <f>$D$2*tarifas!$D$12/24</f>
        <v>1.4541666666666666</v>
      </c>
      <c r="S5605" t="e">
        <f>VLOOKUP(E5605&amp;" "&amp;F5605,tarifas!$A$13:$D$20,4,FALSE)*P5605</f>
        <v>#N/A</v>
      </c>
      <c r="T5605">
        <f>IF(F5605="COD1",tarifas!$D$11*(SUMIFS($P$11:$P$8770,$F$11:$F$8770,"=COD1",$B$11:$B$8770,"="&amp;B5605)/COUNTIFS($F$11:$F$8770,"=COD1",$B$11:$B$8770,"="&amp;B5605))/COUNTIFS($A$11:$A$8770,"="&amp;A5605,$F$11:$F$8770,"=COD1"),0)</f>
        <v>0</v>
      </c>
      <c r="U5605" t="e">
        <f>(VLOOKUP(F5605,tarifas!$C$7:$D$10,2,FALSE)+tarifas!$D$21)*datos!P5605</f>
        <v>#N/A</v>
      </c>
      <c r="V5605" t="e">
        <f t="shared" si="795"/>
        <v>#N/A</v>
      </c>
      <c r="W5605">
        <f t="shared" si="796"/>
        <v>0</v>
      </c>
    </row>
    <row r="5606" spans="1:23" x14ac:dyDescent="0.25">
      <c r="A5606">
        <f t="shared" si="789"/>
        <v>231</v>
      </c>
      <c r="B5606">
        <f t="shared" si="790"/>
        <v>8</v>
      </c>
      <c r="C5606" s="1">
        <f t="shared" si="797"/>
        <v>41873.12499998643</v>
      </c>
      <c r="D5606" s="7">
        <v>0</v>
      </c>
      <c r="E5606" s="7"/>
      <c r="G5606">
        <v>44.34</v>
      </c>
      <c r="H5606" s="12">
        <v>146.5719572829733</v>
      </c>
      <c r="I5606" s="13">
        <f>$D$2*tarifas!$D$12/24</f>
        <v>1.4541666666666666</v>
      </c>
      <c r="J5606" s="13" t="e">
        <f>VLOOKUP(E5606&amp;" "&amp;F5606,tarifas!$A$13:$D$20,4,FALSE)*H5606</f>
        <v>#N/A</v>
      </c>
      <c r="K5606" s="13">
        <f>IF(F5606="COD1",tarifas!$D$11*(SUMIFS($H$11:$H$8770,$F$11:$F$8770,"=COD1",$B$11:$B$8770,"="&amp;B5606)/COUNTIFS($F$11:$F$8770,"=COD1",$B$11:$B$8770,"="&amp;B5606))/COUNTIFS($A$11:$A$8770,"="&amp;A5606,$F$11:$F$8770,"=COD1"),0)</f>
        <v>0</v>
      </c>
      <c r="L5606" s="13" t="e">
        <f>(VLOOKUP(F5606,tarifas!$C$7:$D$10,2,FALSE)+tarifas!$D$21)*datos!H5606</f>
        <v>#N/A</v>
      </c>
      <c r="M5606">
        <v>0</v>
      </c>
      <c r="N5606" s="13" t="e">
        <f t="shared" si="791"/>
        <v>#N/A</v>
      </c>
      <c r="O5606">
        <f t="shared" si="792"/>
        <v>0</v>
      </c>
      <c r="P5606" s="12">
        <f t="shared" si="793"/>
        <v>146.5719572829733</v>
      </c>
      <c r="Q5606">
        <f t="shared" si="794"/>
        <v>0</v>
      </c>
      <c r="R5606">
        <f>$D$2*tarifas!$D$12/24</f>
        <v>1.4541666666666666</v>
      </c>
      <c r="S5606" t="e">
        <f>VLOOKUP(E5606&amp;" "&amp;F5606,tarifas!$A$13:$D$20,4,FALSE)*P5606</f>
        <v>#N/A</v>
      </c>
      <c r="T5606">
        <f>IF(F5606="COD1",tarifas!$D$11*(SUMIFS($P$11:$P$8770,$F$11:$F$8770,"=COD1",$B$11:$B$8770,"="&amp;B5606)/COUNTIFS($F$11:$F$8770,"=COD1",$B$11:$B$8770,"="&amp;B5606))/COUNTIFS($A$11:$A$8770,"="&amp;A5606,$F$11:$F$8770,"=COD1"),0)</f>
        <v>0</v>
      </c>
      <c r="U5606" t="e">
        <f>(VLOOKUP(F5606,tarifas!$C$7:$D$10,2,FALSE)+tarifas!$D$21)*datos!P5606</f>
        <v>#N/A</v>
      </c>
      <c r="V5606" t="e">
        <f t="shared" si="795"/>
        <v>#N/A</v>
      </c>
      <c r="W5606">
        <f t="shared" si="796"/>
        <v>0</v>
      </c>
    </row>
    <row r="5607" spans="1:23" x14ac:dyDescent="0.25">
      <c r="A5607">
        <f t="shared" si="789"/>
        <v>231</v>
      </c>
      <c r="B5607">
        <f t="shared" si="790"/>
        <v>8</v>
      </c>
      <c r="C5607" s="1">
        <f t="shared" si="797"/>
        <v>41873.166666653095</v>
      </c>
      <c r="D5607" s="7">
        <v>0</v>
      </c>
      <c r="E5607" s="7"/>
      <c r="G5607">
        <v>44.58</v>
      </c>
      <c r="H5607" s="12">
        <v>144.67022559339182</v>
      </c>
      <c r="I5607" s="13">
        <f>$D$2*tarifas!$D$12/24</f>
        <v>1.4541666666666666</v>
      </c>
      <c r="J5607" s="13" t="e">
        <f>VLOOKUP(E5607&amp;" "&amp;F5607,tarifas!$A$13:$D$20,4,FALSE)*H5607</f>
        <v>#N/A</v>
      </c>
      <c r="K5607" s="13">
        <f>IF(F5607="COD1",tarifas!$D$11*(SUMIFS($H$11:$H$8770,$F$11:$F$8770,"=COD1",$B$11:$B$8770,"="&amp;B5607)/COUNTIFS($F$11:$F$8770,"=COD1",$B$11:$B$8770,"="&amp;B5607))/COUNTIFS($A$11:$A$8770,"="&amp;A5607,$F$11:$F$8770,"=COD1"),0)</f>
        <v>0</v>
      </c>
      <c r="L5607" s="13" t="e">
        <f>(VLOOKUP(F5607,tarifas!$C$7:$D$10,2,FALSE)+tarifas!$D$21)*datos!H5607</f>
        <v>#N/A</v>
      </c>
      <c r="M5607">
        <v>0</v>
      </c>
      <c r="N5607" s="13" t="e">
        <f t="shared" si="791"/>
        <v>#N/A</v>
      </c>
      <c r="O5607">
        <f t="shared" si="792"/>
        <v>0</v>
      </c>
      <c r="P5607" s="12">
        <f t="shared" si="793"/>
        <v>144.67022559339182</v>
      </c>
      <c r="Q5607">
        <f t="shared" si="794"/>
        <v>0</v>
      </c>
      <c r="R5607">
        <f>$D$2*tarifas!$D$12/24</f>
        <v>1.4541666666666666</v>
      </c>
      <c r="S5607" t="e">
        <f>VLOOKUP(E5607&amp;" "&amp;F5607,tarifas!$A$13:$D$20,4,FALSE)*P5607</f>
        <v>#N/A</v>
      </c>
      <c r="T5607">
        <f>IF(F5607="COD1",tarifas!$D$11*(SUMIFS($P$11:$P$8770,$F$11:$F$8770,"=COD1",$B$11:$B$8770,"="&amp;B5607)/COUNTIFS($F$11:$F$8770,"=COD1",$B$11:$B$8770,"="&amp;B5607))/COUNTIFS($A$11:$A$8770,"="&amp;A5607,$F$11:$F$8770,"=COD1"),0)</f>
        <v>0</v>
      </c>
      <c r="U5607" t="e">
        <f>(VLOOKUP(F5607,tarifas!$C$7:$D$10,2,FALSE)+tarifas!$D$21)*datos!P5607</f>
        <v>#N/A</v>
      </c>
      <c r="V5607" t="e">
        <f t="shared" si="795"/>
        <v>#N/A</v>
      </c>
      <c r="W5607">
        <f t="shared" si="796"/>
        <v>0</v>
      </c>
    </row>
    <row r="5608" spans="1:23" x14ac:dyDescent="0.25">
      <c r="A5608">
        <f t="shared" si="789"/>
        <v>231</v>
      </c>
      <c r="B5608">
        <f t="shared" si="790"/>
        <v>8</v>
      </c>
      <c r="C5608" s="1">
        <f t="shared" si="797"/>
        <v>41873.208333319759</v>
      </c>
      <c r="D5608" s="7">
        <v>0</v>
      </c>
      <c r="E5608" s="7"/>
      <c r="G5608">
        <v>44.95</v>
      </c>
      <c r="H5608" s="12">
        <v>143.11050995593416</v>
      </c>
      <c r="I5608" s="13">
        <f>$D$2*tarifas!$D$12/24</f>
        <v>1.4541666666666666</v>
      </c>
      <c r="J5608" s="13" t="e">
        <f>VLOOKUP(E5608&amp;" "&amp;F5608,tarifas!$A$13:$D$20,4,FALSE)*H5608</f>
        <v>#N/A</v>
      </c>
      <c r="K5608" s="13">
        <f>IF(F5608="COD1",tarifas!$D$11*(SUMIFS($H$11:$H$8770,$F$11:$F$8770,"=COD1",$B$11:$B$8770,"="&amp;B5608)/COUNTIFS($F$11:$F$8770,"=COD1",$B$11:$B$8770,"="&amp;B5608))/COUNTIFS($A$11:$A$8770,"="&amp;A5608,$F$11:$F$8770,"=COD1"),0)</f>
        <v>0</v>
      </c>
      <c r="L5608" s="13" t="e">
        <f>(VLOOKUP(F5608,tarifas!$C$7:$D$10,2,FALSE)+tarifas!$D$21)*datos!H5608</f>
        <v>#N/A</v>
      </c>
      <c r="M5608">
        <v>0</v>
      </c>
      <c r="N5608" s="13" t="e">
        <f t="shared" si="791"/>
        <v>#N/A</v>
      </c>
      <c r="O5608">
        <f t="shared" si="792"/>
        <v>0</v>
      </c>
      <c r="P5608" s="12">
        <f t="shared" si="793"/>
        <v>143.11050995593416</v>
      </c>
      <c r="Q5608">
        <f t="shared" si="794"/>
        <v>0</v>
      </c>
      <c r="R5608">
        <f>$D$2*tarifas!$D$12/24</f>
        <v>1.4541666666666666</v>
      </c>
      <c r="S5608" t="e">
        <f>VLOOKUP(E5608&amp;" "&amp;F5608,tarifas!$A$13:$D$20,4,FALSE)*P5608</f>
        <v>#N/A</v>
      </c>
      <c r="T5608">
        <f>IF(F5608="COD1",tarifas!$D$11*(SUMIFS($P$11:$P$8770,$F$11:$F$8770,"=COD1",$B$11:$B$8770,"="&amp;B5608)/COUNTIFS($F$11:$F$8770,"=COD1",$B$11:$B$8770,"="&amp;B5608))/COUNTIFS($A$11:$A$8770,"="&amp;A5608,$F$11:$F$8770,"=COD1"),0)</f>
        <v>0</v>
      </c>
      <c r="U5608" t="e">
        <f>(VLOOKUP(F5608,tarifas!$C$7:$D$10,2,FALSE)+tarifas!$D$21)*datos!P5608</f>
        <v>#N/A</v>
      </c>
      <c r="V5608" t="e">
        <f t="shared" si="795"/>
        <v>#N/A</v>
      </c>
      <c r="W5608">
        <f t="shared" si="796"/>
        <v>0</v>
      </c>
    </row>
    <row r="5609" spans="1:23" x14ac:dyDescent="0.25">
      <c r="A5609">
        <f t="shared" si="789"/>
        <v>231</v>
      </c>
      <c r="B5609">
        <f t="shared" si="790"/>
        <v>8</v>
      </c>
      <c r="C5609" s="1">
        <f t="shared" si="797"/>
        <v>41873.249999986423</v>
      </c>
      <c r="D5609" s="7">
        <v>0.25757575757575757</v>
      </c>
      <c r="E5609" s="7"/>
      <c r="G5609">
        <v>52.78</v>
      </c>
      <c r="H5609" s="12">
        <v>162.57392937630331</v>
      </c>
      <c r="I5609" s="13">
        <f>$D$2*tarifas!$D$12/24</f>
        <v>1.4541666666666666</v>
      </c>
      <c r="J5609" s="13" t="e">
        <f>VLOOKUP(E5609&amp;" "&amp;F5609,tarifas!$A$13:$D$20,4,FALSE)*H5609</f>
        <v>#N/A</v>
      </c>
      <c r="K5609" s="13">
        <f>IF(F5609="COD1",tarifas!$D$11*(SUMIFS($H$11:$H$8770,$F$11:$F$8770,"=COD1",$B$11:$B$8770,"="&amp;B5609)/COUNTIFS($F$11:$F$8770,"=COD1",$B$11:$B$8770,"="&amp;B5609))/COUNTIFS($A$11:$A$8770,"="&amp;A5609,$F$11:$F$8770,"=COD1"),0)</f>
        <v>0</v>
      </c>
      <c r="L5609" s="13" t="e">
        <f>(VLOOKUP(F5609,tarifas!$C$7:$D$10,2,FALSE)+tarifas!$D$21)*datos!H5609</f>
        <v>#N/A</v>
      </c>
      <c r="M5609">
        <v>32.460830000000001</v>
      </c>
      <c r="N5609" s="13" t="e">
        <f t="shared" si="791"/>
        <v>#N/A</v>
      </c>
      <c r="O5609">
        <f t="shared" si="792"/>
        <v>32.460830000000001</v>
      </c>
      <c r="P5609" s="12">
        <f t="shared" si="793"/>
        <v>130.1130993763033</v>
      </c>
      <c r="Q5609">
        <f t="shared" si="794"/>
        <v>0</v>
      </c>
      <c r="R5609">
        <f>$D$2*tarifas!$D$12/24</f>
        <v>1.4541666666666666</v>
      </c>
      <c r="S5609" t="e">
        <f>VLOOKUP(E5609&amp;" "&amp;F5609,tarifas!$A$13:$D$20,4,FALSE)*P5609</f>
        <v>#N/A</v>
      </c>
      <c r="T5609">
        <f>IF(F5609="COD1",tarifas!$D$11*(SUMIFS($P$11:$P$8770,$F$11:$F$8770,"=COD1",$B$11:$B$8770,"="&amp;B5609)/COUNTIFS($F$11:$F$8770,"=COD1",$B$11:$B$8770,"="&amp;B5609))/COUNTIFS($A$11:$A$8770,"="&amp;A5609,$F$11:$F$8770,"=COD1"),0)</f>
        <v>0</v>
      </c>
      <c r="U5609" t="e">
        <f>(VLOOKUP(F5609,tarifas!$C$7:$D$10,2,FALSE)+tarifas!$D$21)*datos!P5609</f>
        <v>#N/A</v>
      </c>
      <c r="V5609" t="e">
        <f t="shared" si="795"/>
        <v>#N/A</v>
      </c>
      <c r="W5609">
        <f t="shared" si="796"/>
        <v>0</v>
      </c>
    </row>
    <row r="5610" spans="1:23" x14ac:dyDescent="0.25">
      <c r="A5610">
        <f t="shared" si="789"/>
        <v>231</v>
      </c>
      <c r="B5610">
        <f t="shared" si="790"/>
        <v>8</v>
      </c>
      <c r="C5610" s="1">
        <f t="shared" si="797"/>
        <v>41873.291666653087</v>
      </c>
      <c r="D5610" s="7">
        <v>31.939393939393941</v>
      </c>
      <c r="E5610" s="7"/>
      <c r="G5610">
        <v>55.5</v>
      </c>
      <c r="H5610" s="12">
        <v>222.67908300493667</v>
      </c>
      <c r="I5610" s="13">
        <f>$D$2*tarifas!$D$12/24</f>
        <v>1.4541666666666666</v>
      </c>
      <c r="J5610" s="13" t="e">
        <f>VLOOKUP(E5610&amp;" "&amp;F5610,tarifas!$A$13:$D$20,4,FALSE)*H5610</f>
        <v>#N/A</v>
      </c>
      <c r="K5610" s="13">
        <f>IF(F5610="COD1",tarifas!$D$11*(SUMIFS($H$11:$H$8770,$F$11:$F$8770,"=COD1",$B$11:$B$8770,"="&amp;B5610)/COUNTIFS($F$11:$F$8770,"=COD1",$B$11:$B$8770,"="&amp;B5610))/COUNTIFS($A$11:$A$8770,"="&amp;A5610,$F$11:$F$8770,"=COD1"),0)</f>
        <v>0</v>
      </c>
      <c r="L5610" s="13" t="e">
        <f>(VLOOKUP(F5610,tarifas!$C$7:$D$10,2,FALSE)+tarifas!$D$21)*datos!H5610</f>
        <v>#N/A</v>
      </c>
      <c r="M5610">
        <v>129.08824000000001</v>
      </c>
      <c r="N5610" s="13" t="e">
        <f t="shared" si="791"/>
        <v>#N/A</v>
      </c>
      <c r="O5610">
        <f t="shared" si="792"/>
        <v>129.08824000000001</v>
      </c>
      <c r="P5610" s="12">
        <f t="shared" si="793"/>
        <v>93.590843004936659</v>
      </c>
      <c r="Q5610">
        <f t="shared" si="794"/>
        <v>0</v>
      </c>
      <c r="R5610">
        <f>$D$2*tarifas!$D$12/24</f>
        <v>1.4541666666666666</v>
      </c>
      <c r="S5610" t="e">
        <f>VLOOKUP(E5610&amp;" "&amp;F5610,tarifas!$A$13:$D$20,4,FALSE)*P5610</f>
        <v>#N/A</v>
      </c>
      <c r="T5610">
        <f>IF(F5610="COD1",tarifas!$D$11*(SUMIFS($P$11:$P$8770,$F$11:$F$8770,"=COD1",$B$11:$B$8770,"="&amp;B5610)/COUNTIFS($F$11:$F$8770,"=COD1",$B$11:$B$8770,"="&amp;B5610))/COUNTIFS($A$11:$A$8770,"="&amp;A5610,$F$11:$F$8770,"=COD1"),0)</f>
        <v>0</v>
      </c>
      <c r="U5610" t="e">
        <f>(VLOOKUP(F5610,tarifas!$C$7:$D$10,2,FALSE)+tarifas!$D$21)*datos!P5610</f>
        <v>#N/A</v>
      </c>
      <c r="V5610" t="e">
        <f t="shared" si="795"/>
        <v>#N/A</v>
      </c>
      <c r="W5610">
        <f t="shared" si="796"/>
        <v>0</v>
      </c>
    </row>
    <row r="5611" spans="1:23" x14ac:dyDescent="0.25">
      <c r="A5611">
        <f t="shared" si="789"/>
        <v>231</v>
      </c>
      <c r="B5611">
        <f t="shared" si="790"/>
        <v>8</v>
      </c>
      <c r="C5611" s="1">
        <f t="shared" si="797"/>
        <v>41873.333333319752</v>
      </c>
      <c r="D5611" s="7">
        <v>91.954545454545453</v>
      </c>
      <c r="E5611" s="7"/>
      <c r="G5611">
        <v>57.6</v>
      </c>
      <c r="H5611" s="12">
        <v>353.47366384911976</v>
      </c>
      <c r="I5611" s="13">
        <f>$D$2*tarifas!$D$12/24</f>
        <v>1.4541666666666666</v>
      </c>
      <c r="J5611" s="13" t="e">
        <f>VLOOKUP(E5611&amp;" "&amp;F5611,tarifas!$A$13:$D$20,4,FALSE)*H5611</f>
        <v>#N/A</v>
      </c>
      <c r="K5611" s="13">
        <f>IF(F5611="COD1",tarifas!$D$11*(SUMIFS($H$11:$H$8770,$F$11:$F$8770,"=COD1",$B$11:$B$8770,"="&amp;B5611)/COUNTIFS($F$11:$F$8770,"=COD1",$B$11:$B$8770,"="&amp;B5611))/COUNTIFS($A$11:$A$8770,"="&amp;A5611,$F$11:$F$8770,"=COD1"),0)</f>
        <v>0</v>
      </c>
      <c r="L5611" s="13" t="e">
        <f>(VLOOKUP(F5611,tarifas!$C$7:$D$10,2,FALSE)+tarifas!$D$21)*datos!H5611</f>
        <v>#N/A</v>
      </c>
      <c r="M5611">
        <v>169.70987</v>
      </c>
      <c r="N5611" s="13" t="e">
        <f t="shared" si="791"/>
        <v>#N/A</v>
      </c>
      <c r="O5611">
        <f t="shared" si="792"/>
        <v>169.70987</v>
      </c>
      <c r="P5611" s="12">
        <f t="shared" si="793"/>
        <v>183.76379384911976</v>
      </c>
      <c r="Q5611">
        <f t="shared" si="794"/>
        <v>0</v>
      </c>
      <c r="R5611">
        <f>$D$2*tarifas!$D$12/24</f>
        <v>1.4541666666666666</v>
      </c>
      <c r="S5611" t="e">
        <f>VLOOKUP(E5611&amp;" "&amp;F5611,tarifas!$A$13:$D$20,4,FALSE)*P5611</f>
        <v>#N/A</v>
      </c>
      <c r="T5611">
        <f>IF(F5611="COD1",tarifas!$D$11*(SUMIFS($P$11:$P$8770,$F$11:$F$8770,"=COD1",$B$11:$B$8770,"="&amp;B5611)/COUNTIFS($F$11:$F$8770,"=COD1",$B$11:$B$8770,"="&amp;B5611))/COUNTIFS($A$11:$A$8770,"="&amp;A5611,$F$11:$F$8770,"=COD1"),0)</f>
        <v>0</v>
      </c>
      <c r="U5611" t="e">
        <f>(VLOOKUP(F5611,tarifas!$C$7:$D$10,2,FALSE)+tarifas!$D$21)*datos!P5611</f>
        <v>#N/A</v>
      </c>
      <c r="V5611" t="e">
        <f t="shared" si="795"/>
        <v>#N/A</v>
      </c>
      <c r="W5611">
        <f t="shared" si="796"/>
        <v>0</v>
      </c>
    </row>
    <row r="5612" spans="1:23" x14ac:dyDescent="0.25">
      <c r="A5612">
        <f t="shared" si="789"/>
        <v>231</v>
      </c>
      <c r="B5612">
        <f t="shared" si="790"/>
        <v>8</v>
      </c>
      <c r="C5612" s="1">
        <f t="shared" si="797"/>
        <v>41873.374999986416</v>
      </c>
      <c r="D5612" s="7">
        <v>135.48484848484853</v>
      </c>
      <c r="E5612" s="7"/>
      <c r="G5612">
        <v>57.6</v>
      </c>
      <c r="H5612" s="12">
        <v>404.45845105272383</v>
      </c>
      <c r="I5612" s="13">
        <f>$D$2*tarifas!$D$12/24</f>
        <v>1.4541666666666666</v>
      </c>
      <c r="J5612" s="13" t="e">
        <f>VLOOKUP(E5612&amp;" "&amp;F5612,tarifas!$A$13:$D$20,4,FALSE)*H5612</f>
        <v>#N/A</v>
      </c>
      <c r="K5612" s="13">
        <f>IF(F5612="COD1",tarifas!$D$11*(SUMIFS($H$11:$H$8770,$F$11:$F$8770,"=COD1",$B$11:$B$8770,"="&amp;B5612)/COUNTIFS($F$11:$F$8770,"=COD1",$B$11:$B$8770,"="&amp;B5612))/COUNTIFS($A$11:$A$8770,"="&amp;A5612,$F$11:$F$8770,"=COD1"),0)</f>
        <v>0</v>
      </c>
      <c r="L5612" s="13" t="e">
        <f>(VLOOKUP(F5612,tarifas!$C$7:$D$10,2,FALSE)+tarifas!$D$21)*datos!H5612</f>
        <v>#N/A</v>
      </c>
      <c r="M5612">
        <v>391.89046000000002</v>
      </c>
      <c r="N5612" s="13" t="e">
        <f t="shared" si="791"/>
        <v>#N/A</v>
      </c>
      <c r="O5612">
        <f t="shared" si="792"/>
        <v>391.89046000000002</v>
      </c>
      <c r="P5612" s="12">
        <f t="shared" si="793"/>
        <v>12.567991052723812</v>
      </c>
      <c r="Q5612">
        <f t="shared" si="794"/>
        <v>0</v>
      </c>
      <c r="R5612">
        <f>$D$2*tarifas!$D$12/24</f>
        <v>1.4541666666666666</v>
      </c>
      <c r="S5612" t="e">
        <f>VLOOKUP(E5612&amp;" "&amp;F5612,tarifas!$A$13:$D$20,4,FALSE)*P5612</f>
        <v>#N/A</v>
      </c>
      <c r="T5612">
        <f>IF(F5612="COD1",tarifas!$D$11*(SUMIFS($P$11:$P$8770,$F$11:$F$8770,"=COD1",$B$11:$B$8770,"="&amp;B5612)/COUNTIFS($F$11:$F$8770,"=COD1",$B$11:$B$8770,"="&amp;B5612))/COUNTIFS($A$11:$A$8770,"="&amp;A5612,$F$11:$F$8770,"=COD1"),0)</f>
        <v>0</v>
      </c>
      <c r="U5612" t="e">
        <f>(VLOOKUP(F5612,tarifas!$C$7:$D$10,2,FALSE)+tarifas!$D$21)*datos!P5612</f>
        <v>#N/A</v>
      </c>
      <c r="V5612" t="e">
        <f t="shared" si="795"/>
        <v>#N/A</v>
      </c>
      <c r="W5612">
        <f t="shared" si="796"/>
        <v>0</v>
      </c>
    </row>
    <row r="5613" spans="1:23" x14ac:dyDescent="0.25">
      <c r="A5613">
        <f t="shared" si="789"/>
        <v>231</v>
      </c>
      <c r="B5613">
        <f t="shared" si="790"/>
        <v>8</v>
      </c>
      <c r="C5613" s="1">
        <f t="shared" si="797"/>
        <v>41873.41666665308</v>
      </c>
      <c r="D5613" s="7">
        <v>311.40909090909093</v>
      </c>
      <c r="E5613" s="7"/>
      <c r="G5613">
        <v>57.6</v>
      </c>
      <c r="H5613" s="12">
        <v>432.8794905397674</v>
      </c>
      <c r="I5613" s="13">
        <f>$D$2*tarifas!$D$12/24</f>
        <v>1.4541666666666666</v>
      </c>
      <c r="J5613" s="13" t="e">
        <f>VLOOKUP(E5613&amp;" "&amp;F5613,tarifas!$A$13:$D$20,4,FALSE)*H5613</f>
        <v>#N/A</v>
      </c>
      <c r="K5613" s="13">
        <f>IF(F5613="COD1",tarifas!$D$11*(SUMIFS($H$11:$H$8770,$F$11:$F$8770,"=COD1",$B$11:$B$8770,"="&amp;B5613)/COUNTIFS($F$11:$F$8770,"=COD1",$B$11:$B$8770,"="&amp;B5613))/COUNTIFS($A$11:$A$8770,"="&amp;A5613,$F$11:$F$8770,"=COD1"),0)</f>
        <v>0</v>
      </c>
      <c r="L5613" s="13" t="e">
        <f>(VLOOKUP(F5613,tarifas!$C$7:$D$10,2,FALSE)+tarifas!$D$21)*datos!H5613</f>
        <v>#N/A</v>
      </c>
      <c r="M5613">
        <v>461.78753999999998</v>
      </c>
      <c r="N5613" s="13" t="e">
        <f t="shared" si="791"/>
        <v>#N/A</v>
      </c>
      <c r="O5613">
        <f t="shared" si="792"/>
        <v>432.8794905397674</v>
      </c>
      <c r="P5613" s="12">
        <f t="shared" si="793"/>
        <v>0</v>
      </c>
      <c r="Q5613">
        <f t="shared" si="794"/>
        <v>28.908049460232576</v>
      </c>
      <c r="R5613">
        <f>$D$2*tarifas!$D$12/24</f>
        <v>1.4541666666666666</v>
      </c>
      <c r="S5613" t="e">
        <f>VLOOKUP(E5613&amp;" "&amp;F5613,tarifas!$A$13:$D$20,4,FALSE)*P5613</f>
        <v>#N/A</v>
      </c>
      <c r="T5613">
        <f>IF(F5613="COD1",tarifas!$D$11*(SUMIFS($P$11:$P$8770,$F$11:$F$8770,"=COD1",$B$11:$B$8770,"="&amp;B5613)/COUNTIFS($F$11:$F$8770,"=COD1",$B$11:$B$8770,"="&amp;B5613))/COUNTIFS($A$11:$A$8770,"="&amp;A5613,$F$11:$F$8770,"=COD1"),0)</f>
        <v>0</v>
      </c>
      <c r="U5613" t="e">
        <f>(VLOOKUP(F5613,tarifas!$C$7:$D$10,2,FALSE)+tarifas!$D$21)*datos!P5613</f>
        <v>#N/A</v>
      </c>
      <c r="V5613" t="e">
        <f t="shared" si="795"/>
        <v>#N/A</v>
      </c>
      <c r="W5613">
        <f t="shared" si="796"/>
        <v>1.4985932840184568</v>
      </c>
    </row>
    <row r="5614" spans="1:23" x14ac:dyDescent="0.25">
      <c r="A5614">
        <f t="shared" si="789"/>
        <v>231</v>
      </c>
      <c r="B5614">
        <f t="shared" si="790"/>
        <v>8</v>
      </c>
      <c r="C5614" s="1">
        <f t="shared" si="797"/>
        <v>41873.458333319744</v>
      </c>
      <c r="D5614" s="7">
        <v>522.87878787878788</v>
      </c>
      <c r="E5614" s="7"/>
      <c r="G5614">
        <v>57.3</v>
      </c>
      <c r="H5614" s="12">
        <v>309.72708529645837</v>
      </c>
      <c r="I5614" s="13">
        <f>$D$2*tarifas!$D$12/24</f>
        <v>1.4541666666666666</v>
      </c>
      <c r="J5614" s="13" t="e">
        <f>VLOOKUP(E5614&amp;" "&amp;F5614,tarifas!$A$13:$D$20,4,FALSE)*H5614</f>
        <v>#N/A</v>
      </c>
      <c r="K5614" s="13">
        <f>IF(F5614="COD1",tarifas!$D$11*(SUMIFS($H$11:$H$8770,$F$11:$F$8770,"=COD1",$B$11:$B$8770,"="&amp;B5614)/COUNTIFS($F$11:$F$8770,"=COD1",$B$11:$B$8770,"="&amp;B5614))/COUNTIFS($A$11:$A$8770,"="&amp;A5614,$F$11:$F$8770,"=COD1"),0)</f>
        <v>0</v>
      </c>
      <c r="L5614" s="13" t="e">
        <f>(VLOOKUP(F5614,tarifas!$C$7:$D$10,2,FALSE)+tarifas!$D$21)*datos!H5614</f>
        <v>#N/A</v>
      </c>
      <c r="M5614">
        <v>500.64757000000003</v>
      </c>
      <c r="N5614" s="13" t="e">
        <f t="shared" si="791"/>
        <v>#N/A</v>
      </c>
      <c r="O5614">
        <f t="shared" si="792"/>
        <v>309.72708529645837</v>
      </c>
      <c r="P5614" s="12">
        <f t="shared" si="793"/>
        <v>0</v>
      </c>
      <c r="Q5614">
        <f t="shared" si="794"/>
        <v>190.92048470354166</v>
      </c>
      <c r="R5614">
        <f>$D$2*tarifas!$D$12/24</f>
        <v>1.4541666666666666</v>
      </c>
      <c r="S5614" t="e">
        <f>VLOOKUP(E5614&amp;" "&amp;F5614,tarifas!$A$13:$D$20,4,FALSE)*P5614</f>
        <v>#N/A</v>
      </c>
      <c r="T5614">
        <f>IF(F5614="COD1",tarifas!$D$11*(SUMIFS($P$11:$P$8770,$F$11:$F$8770,"=COD1",$B$11:$B$8770,"="&amp;B5614)/COUNTIFS($F$11:$F$8770,"=COD1",$B$11:$B$8770,"="&amp;B5614))/COUNTIFS($A$11:$A$8770,"="&amp;A5614,$F$11:$F$8770,"=COD1"),0)</f>
        <v>0</v>
      </c>
      <c r="U5614" t="e">
        <f>(VLOOKUP(F5614,tarifas!$C$7:$D$10,2,FALSE)+tarifas!$D$21)*datos!P5614</f>
        <v>#N/A</v>
      </c>
      <c r="V5614" t="e">
        <f t="shared" si="795"/>
        <v>#N/A</v>
      </c>
      <c r="W5614">
        <f t="shared" si="796"/>
        <v>9.8457693961616428</v>
      </c>
    </row>
    <row r="5615" spans="1:23" x14ac:dyDescent="0.25">
      <c r="A5615">
        <f t="shared" si="789"/>
        <v>231</v>
      </c>
      <c r="B5615">
        <f t="shared" si="790"/>
        <v>8</v>
      </c>
      <c r="C5615" s="1">
        <f t="shared" si="797"/>
        <v>41873.499999986409</v>
      </c>
      <c r="D5615" s="7">
        <v>620.49999999999989</v>
      </c>
      <c r="E5615" s="7"/>
      <c r="G5615">
        <v>57.2</v>
      </c>
      <c r="H5615" s="12">
        <v>292.31501593398229</v>
      </c>
      <c r="I5615" s="13">
        <f>$D$2*tarifas!$D$12/24</f>
        <v>1.4541666666666666</v>
      </c>
      <c r="J5615" s="13" t="e">
        <f>VLOOKUP(E5615&amp;" "&amp;F5615,tarifas!$A$13:$D$20,4,FALSE)*H5615</f>
        <v>#N/A</v>
      </c>
      <c r="K5615" s="13">
        <f>IF(F5615="COD1",tarifas!$D$11*(SUMIFS($H$11:$H$8770,$F$11:$F$8770,"=COD1",$B$11:$B$8770,"="&amp;B5615)/COUNTIFS($F$11:$F$8770,"=COD1",$B$11:$B$8770,"="&amp;B5615))/COUNTIFS($A$11:$A$8770,"="&amp;A5615,$F$11:$F$8770,"=COD1"),0)</f>
        <v>0</v>
      </c>
      <c r="L5615" s="13" t="e">
        <f>(VLOOKUP(F5615,tarifas!$C$7:$D$10,2,FALSE)+tarifas!$D$21)*datos!H5615</f>
        <v>#N/A</v>
      </c>
      <c r="M5615">
        <v>507.50526000000002</v>
      </c>
      <c r="N5615" s="13" t="e">
        <f t="shared" si="791"/>
        <v>#N/A</v>
      </c>
      <c r="O5615">
        <f t="shared" si="792"/>
        <v>292.31501593398229</v>
      </c>
      <c r="P5615" s="12">
        <f t="shared" si="793"/>
        <v>0</v>
      </c>
      <c r="Q5615">
        <f t="shared" si="794"/>
        <v>215.19024406601773</v>
      </c>
      <c r="R5615">
        <f>$D$2*tarifas!$D$12/24</f>
        <v>1.4541666666666666</v>
      </c>
      <c r="S5615" t="e">
        <f>VLOOKUP(E5615&amp;" "&amp;F5615,tarifas!$A$13:$D$20,4,FALSE)*P5615</f>
        <v>#N/A</v>
      </c>
      <c r="T5615">
        <f>IF(F5615="COD1",tarifas!$D$11*(SUMIFS($P$11:$P$8770,$F$11:$F$8770,"=COD1",$B$11:$B$8770,"="&amp;B5615)/COUNTIFS($F$11:$F$8770,"=COD1",$B$11:$B$8770,"="&amp;B5615))/COUNTIFS($A$11:$A$8770,"="&amp;A5615,$F$11:$F$8770,"=COD1"),0)</f>
        <v>0</v>
      </c>
      <c r="U5615" t="e">
        <f>(VLOOKUP(F5615,tarifas!$C$7:$D$10,2,FALSE)+tarifas!$D$21)*datos!P5615</f>
        <v>#N/A</v>
      </c>
      <c r="V5615" t="e">
        <f t="shared" si="795"/>
        <v>#N/A</v>
      </c>
      <c r="W5615">
        <f t="shared" si="796"/>
        <v>11.077993764518594</v>
      </c>
    </row>
    <row r="5616" spans="1:23" x14ac:dyDescent="0.25">
      <c r="A5616">
        <f t="shared" si="789"/>
        <v>231</v>
      </c>
      <c r="B5616">
        <f t="shared" si="790"/>
        <v>8</v>
      </c>
      <c r="C5616" s="1">
        <f t="shared" si="797"/>
        <v>41873.541666653073</v>
      </c>
      <c r="D5616" s="7">
        <v>716.83333333333337</v>
      </c>
      <c r="E5616" s="7"/>
      <c r="G5616">
        <v>55.8</v>
      </c>
      <c r="H5616" s="12">
        <v>379.10388849592312</v>
      </c>
      <c r="I5616" s="13">
        <f>$D$2*tarifas!$D$12/24</f>
        <v>1.4541666666666666</v>
      </c>
      <c r="J5616" s="13" t="e">
        <f>VLOOKUP(E5616&amp;" "&amp;F5616,tarifas!$A$13:$D$20,4,FALSE)*H5616</f>
        <v>#N/A</v>
      </c>
      <c r="K5616" s="13">
        <f>IF(F5616="COD1",tarifas!$D$11*(SUMIFS($H$11:$H$8770,$F$11:$F$8770,"=COD1",$B$11:$B$8770,"="&amp;B5616)/COUNTIFS($F$11:$F$8770,"=COD1",$B$11:$B$8770,"="&amp;B5616))/COUNTIFS($A$11:$A$8770,"="&amp;A5616,$F$11:$F$8770,"=COD1"),0)</f>
        <v>0</v>
      </c>
      <c r="L5616" s="13" t="e">
        <f>(VLOOKUP(F5616,tarifas!$C$7:$D$10,2,FALSE)+tarifas!$D$21)*datos!H5616</f>
        <v>#N/A</v>
      </c>
      <c r="M5616">
        <v>484.42346999999995</v>
      </c>
      <c r="N5616" s="13" t="e">
        <f t="shared" si="791"/>
        <v>#N/A</v>
      </c>
      <c r="O5616">
        <f t="shared" si="792"/>
        <v>379.10388849592312</v>
      </c>
      <c r="P5616" s="12">
        <f t="shared" si="793"/>
        <v>0</v>
      </c>
      <c r="Q5616">
        <f t="shared" si="794"/>
        <v>105.31958150407684</v>
      </c>
      <c r="R5616">
        <f>$D$2*tarifas!$D$12/24</f>
        <v>1.4541666666666666</v>
      </c>
      <c r="S5616" t="e">
        <f>VLOOKUP(E5616&amp;" "&amp;F5616,tarifas!$A$13:$D$20,4,FALSE)*P5616</f>
        <v>#N/A</v>
      </c>
      <c r="T5616">
        <f>IF(F5616="COD1",tarifas!$D$11*(SUMIFS($P$11:$P$8770,$F$11:$F$8770,"=COD1",$B$11:$B$8770,"="&amp;B5616)/COUNTIFS($F$11:$F$8770,"=COD1",$B$11:$B$8770,"="&amp;B5616))/COUNTIFS($A$11:$A$8770,"="&amp;A5616,$F$11:$F$8770,"=COD1"),0)</f>
        <v>0</v>
      </c>
      <c r="U5616" t="e">
        <f>(VLOOKUP(F5616,tarifas!$C$7:$D$10,2,FALSE)+tarifas!$D$21)*datos!P5616</f>
        <v>#N/A</v>
      </c>
      <c r="V5616" t="e">
        <f t="shared" si="795"/>
        <v>#N/A</v>
      </c>
      <c r="W5616">
        <f t="shared" si="796"/>
        <v>5.2891493831347391</v>
      </c>
    </row>
    <row r="5617" spans="1:23" x14ac:dyDescent="0.25">
      <c r="A5617">
        <f t="shared" si="789"/>
        <v>231</v>
      </c>
      <c r="B5617">
        <f t="shared" si="790"/>
        <v>8</v>
      </c>
      <c r="C5617" s="1">
        <f t="shared" si="797"/>
        <v>41873.583333319737</v>
      </c>
      <c r="D5617" s="7">
        <v>714.5151515151515</v>
      </c>
      <c r="E5617" s="7"/>
      <c r="G5617">
        <v>54.62</v>
      </c>
      <c r="H5617" s="12">
        <v>382.06707786879815</v>
      </c>
      <c r="I5617" s="13">
        <f>$D$2*tarifas!$D$12/24</f>
        <v>1.4541666666666666</v>
      </c>
      <c r="J5617" s="13" t="e">
        <f>VLOOKUP(E5617&amp;" "&amp;F5617,tarifas!$A$13:$D$20,4,FALSE)*H5617</f>
        <v>#N/A</v>
      </c>
      <c r="K5617" s="13">
        <f>IF(F5617="COD1",tarifas!$D$11*(SUMIFS($H$11:$H$8770,$F$11:$F$8770,"=COD1",$B$11:$B$8770,"="&amp;B5617)/COUNTIFS($F$11:$F$8770,"=COD1",$B$11:$B$8770,"="&amp;B5617))/COUNTIFS($A$11:$A$8770,"="&amp;A5617,$F$11:$F$8770,"=COD1"),0)</f>
        <v>0</v>
      </c>
      <c r="L5617" s="13" t="e">
        <f>(VLOOKUP(F5617,tarifas!$C$7:$D$10,2,FALSE)+tarifas!$D$21)*datos!H5617</f>
        <v>#N/A</v>
      </c>
      <c r="M5617">
        <v>425.89309000000003</v>
      </c>
      <c r="N5617" s="13" t="e">
        <f t="shared" si="791"/>
        <v>#N/A</v>
      </c>
      <c r="O5617">
        <f t="shared" si="792"/>
        <v>382.06707786879815</v>
      </c>
      <c r="P5617" s="12">
        <f t="shared" si="793"/>
        <v>0</v>
      </c>
      <c r="Q5617">
        <f t="shared" si="794"/>
        <v>43.826012131201878</v>
      </c>
      <c r="R5617">
        <f>$D$2*tarifas!$D$12/24</f>
        <v>1.4541666666666666</v>
      </c>
      <c r="S5617" t="e">
        <f>VLOOKUP(E5617&amp;" "&amp;F5617,tarifas!$A$13:$D$20,4,FALSE)*P5617</f>
        <v>#N/A</v>
      </c>
      <c r="T5617">
        <f>IF(F5617="COD1",tarifas!$D$11*(SUMIFS($P$11:$P$8770,$F$11:$F$8770,"=COD1",$B$11:$B$8770,"="&amp;B5617)/COUNTIFS($F$11:$F$8770,"=COD1",$B$11:$B$8770,"="&amp;B5617))/COUNTIFS($A$11:$A$8770,"="&amp;A5617,$F$11:$F$8770,"=COD1"),0)</f>
        <v>0</v>
      </c>
      <c r="U5617" t="e">
        <f>(VLOOKUP(F5617,tarifas!$C$7:$D$10,2,FALSE)+tarifas!$D$21)*datos!P5617</f>
        <v>#N/A</v>
      </c>
      <c r="V5617" t="e">
        <f t="shared" si="795"/>
        <v>#N/A</v>
      </c>
      <c r="W5617">
        <f t="shared" si="796"/>
        <v>2.1543991043456221</v>
      </c>
    </row>
    <row r="5618" spans="1:23" x14ac:dyDescent="0.25">
      <c r="A5618">
        <f t="shared" si="789"/>
        <v>231</v>
      </c>
      <c r="B5618">
        <f t="shared" si="790"/>
        <v>8</v>
      </c>
      <c r="C5618" s="1">
        <f t="shared" si="797"/>
        <v>41873.624999986401</v>
      </c>
      <c r="D5618" s="7">
        <v>674.59090909090912</v>
      </c>
      <c r="E5618" s="7"/>
      <c r="G5618">
        <v>50.1</v>
      </c>
      <c r="H5618" s="12">
        <v>385.08064667775523</v>
      </c>
      <c r="I5618" s="13">
        <f>$D$2*tarifas!$D$12/24</f>
        <v>1.4541666666666666</v>
      </c>
      <c r="J5618" s="13" t="e">
        <f>VLOOKUP(E5618&amp;" "&amp;F5618,tarifas!$A$13:$D$20,4,FALSE)*H5618</f>
        <v>#N/A</v>
      </c>
      <c r="K5618" s="13">
        <f>IF(F5618="COD1",tarifas!$D$11*(SUMIFS($H$11:$H$8770,$F$11:$F$8770,"=COD1",$B$11:$B$8770,"="&amp;B5618)/COUNTIFS($F$11:$F$8770,"=COD1",$B$11:$B$8770,"="&amp;B5618))/COUNTIFS($A$11:$A$8770,"="&amp;A5618,$F$11:$F$8770,"=COD1"),0)</f>
        <v>0</v>
      </c>
      <c r="L5618" s="13" t="e">
        <f>(VLOOKUP(F5618,tarifas!$C$7:$D$10,2,FALSE)+tarifas!$D$21)*datos!H5618</f>
        <v>#N/A</v>
      </c>
      <c r="M5618">
        <v>332.93814000000003</v>
      </c>
      <c r="N5618" s="13" t="e">
        <f t="shared" si="791"/>
        <v>#N/A</v>
      </c>
      <c r="O5618">
        <f t="shared" si="792"/>
        <v>332.93814000000003</v>
      </c>
      <c r="P5618" s="12">
        <f t="shared" si="793"/>
        <v>52.142506677755193</v>
      </c>
      <c r="Q5618">
        <f t="shared" si="794"/>
        <v>0</v>
      </c>
      <c r="R5618">
        <f>$D$2*tarifas!$D$12/24</f>
        <v>1.4541666666666666</v>
      </c>
      <c r="S5618" t="e">
        <f>VLOOKUP(E5618&amp;" "&amp;F5618,tarifas!$A$13:$D$20,4,FALSE)*P5618</f>
        <v>#N/A</v>
      </c>
      <c r="T5618">
        <f>IF(F5618="COD1",tarifas!$D$11*(SUMIFS($P$11:$P$8770,$F$11:$F$8770,"=COD1",$B$11:$B$8770,"="&amp;B5618)/COUNTIFS($F$11:$F$8770,"=COD1",$B$11:$B$8770,"="&amp;B5618))/COUNTIFS($A$11:$A$8770,"="&amp;A5618,$F$11:$F$8770,"=COD1"),0)</f>
        <v>0</v>
      </c>
      <c r="U5618" t="e">
        <f>(VLOOKUP(F5618,tarifas!$C$7:$D$10,2,FALSE)+tarifas!$D$21)*datos!P5618</f>
        <v>#N/A</v>
      </c>
      <c r="V5618" t="e">
        <f t="shared" si="795"/>
        <v>#N/A</v>
      </c>
      <c r="W5618">
        <f t="shared" si="796"/>
        <v>0</v>
      </c>
    </row>
    <row r="5619" spans="1:23" x14ac:dyDescent="0.25">
      <c r="A5619">
        <f t="shared" si="789"/>
        <v>231</v>
      </c>
      <c r="B5619">
        <f t="shared" si="790"/>
        <v>8</v>
      </c>
      <c r="C5619" s="1">
        <f t="shared" si="797"/>
        <v>41873.666666653065</v>
      </c>
      <c r="D5619" s="7">
        <v>387.65151515151513</v>
      </c>
      <c r="E5619" s="7"/>
      <c r="G5619">
        <v>49.04</v>
      </c>
      <c r="H5619" s="12">
        <v>356.86490516482581</v>
      </c>
      <c r="I5619" s="13">
        <f>$D$2*tarifas!$D$12/24</f>
        <v>1.4541666666666666</v>
      </c>
      <c r="J5619" s="13" t="e">
        <f>VLOOKUP(E5619&amp;" "&amp;F5619,tarifas!$A$13:$D$20,4,FALSE)*H5619</f>
        <v>#N/A</v>
      </c>
      <c r="K5619" s="13">
        <f>IF(F5619="COD1",tarifas!$D$11*(SUMIFS($H$11:$H$8770,$F$11:$F$8770,"=COD1",$B$11:$B$8770,"="&amp;B5619)/COUNTIFS($F$11:$F$8770,"=COD1",$B$11:$B$8770,"="&amp;B5619))/COUNTIFS($A$11:$A$8770,"="&amp;A5619,$F$11:$F$8770,"=COD1"),0)</f>
        <v>0</v>
      </c>
      <c r="L5619" s="13" t="e">
        <f>(VLOOKUP(F5619,tarifas!$C$7:$D$10,2,FALSE)+tarifas!$D$21)*datos!H5619</f>
        <v>#N/A</v>
      </c>
      <c r="M5619">
        <v>210.40370000000001</v>
      </c>
      <c r="N5619" s="13" t="e">
        <f t="shared" si="791"/>
        <v>#N/A</v>
      </c>
      <c r="O5619">
        <f t="shared" si="792"/>
        <v>210.40370000000001</v>
      </c>
      <c r="P5619" s="12">
        <f t="shared" si="793"/>
        <v>146.4612051648258</v>
      </c>
      <c r="Q5619">
        <f t="shared" si="794"/>
        <v>0</v>
      </c>
      <c r="R5619">
        <f>$D$2*tarifas!$D$12/24</f>
        <v>1.4541666666666666</v>
      </c>
      <c r="S5619" t="e">
        <f>VLOOKUP(E5619&amp;" "&amp;F5619,tarifas!$A$13:$D$20,4,FALSE)*P5619</f>
        <v>#N/A</v>
      </c>
      <c r="T5619">
        <f>IF(F5619="COD1",tarifas!$D$11*(SUMIFS($P$11:$P$8770,$F$11:$F$8770,"=COD1",$B$11:$B$8770,"="&amp;B5619)/COUNTIFS($F$11:$F$8770,"=COD1",$B$11:$B$8770,"="&amp;B5619))/COUNTIFS($A$11:$A$8770,"="&amp;A5619,$F$11:$F$8770,"=COD1"),0)</f>
        <v>0</v>
      </c>
      <c r="U5619" t="e">
        <f>(VLOOKUP(F5619,tarifas!$C$7:$D$10,2,FALSE)+tarifas!$D$21)*datos!P5619</f>
        <v>#N/A</v>
      </c>
      <c r="V5619" t="e">
        <f t="shared" si="795"/>
        <v>#N/A</v>
      </c>
      <c r="W5619">
        <f t="shared" si="796"/>
        <v>0</v>
      </c>
    </row>
    <row r="5620" spans="1:23" x14ac:dyDescent="0.25">
      <c r="A5620">
        <f t="shared" si="789"/>
        <v>231</v>
      </c>
      <c r="B5620">
        <f t="shared" si="790"/>
        <v>8</v>
      </c>
      <c r="C5620" s="1">
        <f t="shared" si="797"/>
        <v>41873.70833331973</v>
      </c>
      <c r="D5620" s="7">
        <v>172.31818181818184</v>
      </c>
      <c r="E5620" s="7"/>
      <c r="G5620">
        <v>47.7</v>
      </c>
      <c r="H5620" s="12">
        <v>296.73290525985885</v>
      </c>
      <c r="I5620" s="13">
        <f>$D$2*tarifas!$D$12/24</f>
        <v>1.4541666666666666</v>
      </c>
      <c r="J5620" s="13" t="e">
        <f>VLOOKUP(E5620&amp;" "&amp;F5620,tarifas!$A$13:$D$20,4,FALSE)*H5620</f>
        <v>#N/A</v>
      </c>
      <c r="K5620" s="13">
        <f>IF(F5620="COD1",tarifas!$D$11*(SUMIFS($H$11:$H$8770,$F$11:$F$8770,"=COD1",$B$11:$B$8770,"="&amp;B5620)/COUNTIFS($F$11:$F$8770,"=COD1",$B$11:$B$8770,"="&amp;B5620))/COUNTIFS($A$11:$A$8770,"="&amp;A5620,$F$11:$F$8770,"=COD1"),0)</f>
        <v>0</v>
      </c>
      <c r="L5620" s="13" t="e">
        <f>(VLOOKUP(F5620,tarifas!$C$7:$D$10,2,FALSE)+tarifas!$D$21)*datos!H5620</f>
        <v>#N/A</v>
      </c>
      <c r="M5620">
        <v>69.540499999999994</v>
      </c>
      <c r="N5620" s="13" t="e">
        <f t="shared" si="791"/>
        <v>#N/A</v>
      </c>
      <c r="O5620">
        <f t="shared" si="792"/>
        <v>69.540499999999994</v>
      </c>
      <c r="P5620" s="12">
        <f t="shared" si="793"/>
        <v>227.19240525985884</v>
      </c>
      <c r="Q5620">
        <f t="shared" si="794"/>
        <v>0</v>
      </c>
      <c r="R5620">
        <f>$D$2*tarifas!$D$12/24</f>
        <v>1.4541666666666666</v>
      </c>
      <c r="S5620" t="e">
        <f>VLOOKUP(E5620&amp;" "&amp;F5620,tarifas!$A$13:$D$20,4,FALSE)*P5620</f>
        <v>#N/A</v>
      </c>
      <c r="T5620">
        <f>IF(F5620="COD1",tarifas!$D$11*(SUMIFS($P$11:$P$8770,$F$11:$F$8770,"=COD1",$B$11:$B$8770,"="&amp;B5620)/COUNTIFS($F$11:$F$8770,"=COD1",$B$11:$B$8770,"="&amp;B5620))/COUNTIFS($A$11:$A$8770,"="&amp;A5620,$F$11:$F$8770,"=COD1"),0)</f>
        <v>0</v>
      </c>
      <c r="U5620" t="e">
        <f>(VLOOKUP(F5620,tarifas!$C$7:$D$10,2,FALSE)+tarifas!$D$21)*datos!P5620</f>
        <v>#N/A</v>
      </c>
      <c r="V5620" t="e">
        <f t="shared" si="795"/>
        <v>#N/A</v>
      </c>
      <c r="W5620">
        <f t="shared" si="796"/>
        <v>0</v>
      </c>
    </row>
    <row r="5621" spans="1:23" x14ac:dyDescent="0.25">
      <c r="A5621">
        <f t="shared" si="789"/>
        <v>231</v>
      </c>
      <c r="B5621">
        <f t="shared" si="790"/>
        <v>8</v>
      </c>
      <c r="C5621" s="1">
        <f t="shared" si="797"/>
        <v>41873.749999986394</v>
      </c>
      <c r="D5621" s="7">
        <v>138.57575757575759</v>
      </c>
      <c r="E5621" s="7"/>
      <c r="G5621">
        <v>47.07</v>
      </c>
      <c r="H5621" s="12">
        <v>225.83454911629778</v>
      </c>
      <c r="I5621" s="13">
        <f>$D$2*tarifas!$D$12/24</f>
        <v>1.4541666666666666</v>
      </c>
      <c r="J5621" s="13" t="e">
        <f>VLOOKUP(E5621&amp;" "&amp;F5621,tarifas!$A$13:$D$20,4,FALSE)*H5621</f>
        <v>#N/A</v>
      </c>
      <c r="K5621" s="13">
        <f>IF(F5621="COD1",tarifas!$D$11*(SUMIFS($H$11:$H$8770,$F$11:$F$8770,"=COD1",$B$11:$B$8770,"="&amp;B5621)/COUNTIFS($F$11:$F$8770,"=COD1",$B$11:$B$8770,"="&amp;B5621))/COUNTIFS($A$11:$A$8770,"="&amp;A5621,$F$11:$F$8770,"=COD1"),0)</f>
        <v>0</v>
      </c>
      <c r="L5621" s="13" t="e">
        <f>(VLOOKUP(F5621,tarifas!$C$7:$D$10,2,FALSE)+tarifas!$D$21)*datos!H5621</f>
        <v>#N/A</v>
      </c>
      <c r="M5621">
        <v>3.8390500000000003</v>
      </c>
      <c r="N5621" s="13" t="e">
        <f t="shared" si="791"/>
        <v>#N/A</v>
      </c>
      <c r="O5621">
        <f t="shared" si="792"/>
        <v>3.8390500000000003</v>
      </c>
      <c r="P5621" s="12">
        <f t="shared" si="793"/>
        <v>221.99549911629776</v>
      </c>
      <c r="Q5621">
        <f t="shared" si="794"/>
        <v>0</v>
      </c>
      <c r="R5621">
        <f>$D$2*tarifas!$D$12/24</f>
        <v>1.4541666666666666</v>
      </c>
      <c r="S5621" t="e">
        <f>VLOOKUP(E5621&amp;" "&amp;F5621,tarifas!$A$13:$D$20,4,FALSE)*P5621</f>
        <v>#N/A</v>
      </c>
      <c r="T5621">
        <f>IF(F5621="COD1",tarifas!$D$11*(SUMIFS($P$11:$P$8770,$F$11:$F$8770,"=COD1",$B$11:$B$8770,"="&amp;B5621)/COUNTIFS($F$11:$F$8770,"=COD1",$B$11:$B$8770,"="&amp;B5621))/COUNTIFS($A$11:$A$8770,"="&amp;A5621,$F$11:$F$8770,"=COD1"),0)</f>
        <v>0</v>
      </c>
      <c r="U5621" t="e">
        <f>(VLOOKUP(F5621,tarifas!$C$7:$D$10,2,FALSE)+tarifas!$D$21)*datos!P5621</f>
        <v>#N/A</v>
      </c>
      <c r="V5621" t="e">
        <f t="shared" si="795"/>
        <v>#N/A</v>
      </c>
      <c r="W5621">
        <f t="shared" si="796"/>
        <v>0</v>
      </c>
    </row>
    <row r="5622" spans="1:23" x14ac:dyDescent="0.25">
      <c r="A5622">
        <f t="shared" si="789"/>
        <v>231</v>
      </c>
      <c r="B5622">
        <f t="shared" si="790"/>
        <v>8</v>
      </c>
      <c r="C5622" s="1">
        <f t="shared" si="797"/>
        <v>41873.791666653058</v>
      </c>
      <c r="D5622" s="7">
        <v>42.242424242424249</v>
      </c>
      <c r="E5622" s="7"/>
      <c r="G5622">
        <v>51.9</v>
      </c>
      <c r="H5622" s="12">
        <v>166.15556292822271</v>
      </c>
      <c r="I5622" s="13">
        <f>$D$2*tarifas!$D$12/24</f>
        <v>1.4541666666666666</v>
      </c>
      <c r="J5622" s="13" t="e">
        <f>VLOOKUP(E5622&amp;" "&amp;F5622,tarifas!$A$13:$D$20,4,FALSE)*H5622</f>
        <v>#N/A</v>
      </c>
      <c r="K5622" s="13">
        <f>IF(F5622="COD1",tarifas!$D$11*(SUMIFS($H$11:$H$8770,$F$11:$F$8770,"=COD1",$B$11:$B$8770,"="&amp;B5622)/COUNTIFS($F$11:$F$8770,"=COD1",$B$11:$B$8770,"="&amp;B5622))/COUNTIFS($A$11:$A$8770,"="&amp;A5622,$F$11:$F$8770,"=COD1"),0)</f>
        <v>0</v>
      </c>
      <c r="L5622" s="13" t="e">
        <f>(VLOOKUP(F5622,tarifas!$C$7:$D$10,2,FALSE)+tarifas!$D$21)*datos!H5622</f>
        <v>#N/A</v>
      </c>
      <c r="M5622">
        <v>0</v>
      </c>
      <c r="N5622" s="13" t="e">
        <f t="shared" si="791"/>
        <v>#N/A</v>
      </c>
      <c r="O5622">
        <f t="shared" si="792"/>
        <v>0</v>
      </c>
      <c r="P5622" s="12">
        <f t="shared" si="793"/>
        <v>166.15556292822271</v>
      </c>
      <c r="Q5622">
        <f t="shared" si="794"/>
        <v>0</v>
      </c>
      <c r="R5622">
        <f>$D$2*tarifas!$D$12/24</f>
        <v>1.4541666666666666</v>
      </c>
      <c r="S5622" t="e">
        <f>VLOOKUP(E5622&amp;" "&amp;F5622,tarifas!$A$13:$D$20,4,FALSE)*P5622</f>
        <v>#N/A</v>
      </c>
      <c r="T5622">
        <f>IF(F5622="COD1",tarifas!$D$11*(SUMIFS($P$11:$P$8770,$F$11:$F$8770,"=COD1",$B$11:$B$8770,"="&amp;B5622)/COUNTIFS($F$11:$F$8770,"=COD1",$B$11:$B$8770,"="&amp;B5622))/COUNTIFS($A$11:$A$8770,"="&amp;A5622,$F$11:$F$8770,"=COD1"),0)</f>
        <v>0</v>
      </c>
      <c r="U5622" t="e">
        <f>(VLOOKUP(F5622,tarifas!$C$7:$D$10,2,FALSE)+tarifas!$D$21)*datos!P5622</f>
        <v>#N/A</v>
      </c>
      <c r="V5622" t="e">
        <f t="shared" si="795"/>
        <v>#N/A</v>
      </c>
      <c r="W5622">
        <f t="shared" si="796"/>
        <v>0</v>
      </c>
    </row>
    <row r="5623" spans="1:23" x14ac:dyDescent="0.25">
      <c r="A5623">
        <f t="shared" si="789"/>
        <v>231</v>
      </c>
      <c r="B5623">
        <f t="shared" si="790"/>
        <v>8</v>
      </c>
      <c r="C5623" s="1">
        <f t="shared" si="797"/>
        <v>41873.833333319722</v>
      </c>
      <c r="D5623" s="7">
        <v>0</v>
      </c>
      <c r="E5623" s="7"/>
      <c r="G5623">
        <v>56.6</v>
      </c>
      <c r="H5623" s="12">
        <v>148.48155366178446</v>
      </c>
      <c r="I5623" s="13">
        <f>$D$2*tarifas!$D$12/24</f>
        <v>1.4541666666666666</v>
      </c>
      <c r="J5623" s="13" t="e">
        <f>VLOOKUP(E5623&amp;" "&amp;F5623,tarifas!$A$13:$D$20,4,FALSE)*H5623</f>
        <v>#N/A</v>
      </c>
      <c r="K5623" s="13">
        <f>IF(F5623="COD1",tarifas!$D$11*(SUMIFS($H$11:$H$8770,$F$11:$F$8770,"=COD1",$B$11:$B$8770,"="&amp;B5623)/COUNTIFS($F$11:$F$8770,"=COD1",$B$11:$B$8770,"="&amp;B5623))/COUNTIFS($A$11:$A$8770,"="&amp;A5623,$F$11:$F$8770,"=COD1"),0)</f>
        <v>0</v>
      </c>
      <c r="L5623" s="13" t="e">
        <f>(VLOOKUP(F5623,tarifas!$C$7:$D$10,2,FALSE)+tarifas!$D$21)*datos!H5623</f>
        <v>#N/A</v>
      </c>
      <c r="M5623">
        <v>0</v>
      </c>
      <c r="N5623" s="13" t="e">
        <f t="shared" si="791"/>
        <v>#N/A</v>
      </c>
      <c r="O5623">
        <f t="shared" si="792"/>
        <v>0</v>
      </c>
      <c r="P5623" s="12">
        <f t="shared" si="793"/>
        <v>148.48155366178446</v>
      </c>
      <c r="Q5623">
        <f t="shared" si="794"/>
        <v>0</v>
      </c>
      <c r="R5623">
        <f>$D$2*tarifas!$D$12/24</f>
        <v>1.4541666666666666</v>
      </c>
      <c r="S5623" t="e">
        <f>VLOOKUP(E5623&amp;" "&amp;F5623,tarifas!$A$13:$D$20,4,FALSE)*P5623</f>
        <v>#N/A</v>
      </c>
      <c r="T5623">
        <f>IF(F5623="COD1",tarifas!$D$11*(SUMIFS($P$11:$P$8770,$F$11:$F$8770,"=COD1",$B$11:$B$8770,"="&amp;B5623)/COUNTIFS($F$11:$F$8770,"=COD1",$B$11:$B$8770,"="&amp;B5623))/COUNTIFS($A$11:$A$8770,"="&amp;A5623,$F$11:$F$8770,"=COD1"),0)</f>
        <v>0</v>
      </c>
      <c r="U5623" t="e">
        <f>(VLOOKUP(F5623,tarifas!$C$7:$D$10,2,FALSE)+tarifas!$D$21)*datos!P5623</f>
        <v>#N/A</v>
      </c>
      <c r="V5623" t="e">
        <f t="shared" si="795"/>
        <v>#N/A</v>
      </c>
      <c r="W5623">
        <f t="shared" si="796"/>
        <v>0</v>
      </c>
    </row>
    <row r="5624" spans="1:23" x14ac:dyDescent="0.25">
      <c r="A5624">
        <f t="shared" si="789"/>
        <v>231</v>
      </c>
      <c r="B5624">
        <f t="shared" si="790"/>
        <v>8</v>
      </c>
      <c r="C5624" s="1">
        <f t="shared" si="797"/>
        <v>41873.874999986387</v>
      </c>
      <c r="D5624" s="7">
        <v>0</v>
      </c>
      <c r="E5624" s="7"/>
      <c r="G5624">
        <v>54.87</v>
      </c>
      <c r="H5624" s="12">
        <v>143.40936550251155</v>
      </c>
      <c r="I5624" s="13">
        <f>$D$2*tarifas!$D$12/24</f>
        <v>1.4541666666666666</v>
      </c>
      <c r="J5624" s="13" t="e">
        <f>VLOOKUP(E5624&amp;" "&amp;F5624,tarifas!$A$13:$D$20,4,FALSE)*H5624</f>
        <v>#N/A</v>
      </c>
      <c r="K5624" s="13">
        <f>IF(F5624="COD1",tarifas!$D$11*(SUMIFS($H$11:$H$8770,$F$11:$F$8770,"=COD1",$B$11:$B$8770,"="&amp;B5624)/COUNTIFS($F$11:$F$8770,"=COD1",$B$11:$B$8770,"="&amp;B5624))/COUNTIFS($A$11:$A$8770,"="&amp;A5624,$F$11:$F$8770,"=COD1"),0)</f>
        <v>0</v>
      </c>
      <c r="L5624" s="13" t="e">
        <f>(VLOOKUP(F5624,tarifas!$C$7:$D$10,2,FALSE)+tarifas!$D$21)*datos!H5624</f>
        <v>#N/A</v>
      </c>
      <c r="M5624">
        <v>0</v>
      </c>
      <c r="N5624" s="13" t="e">
        <f t="shared" si="791"/>
        <v>#N/A</v>
      </c>
      <c r="O5624">
        <f t="shared" si="792"/>
        <v>0</v>
      </c>
      <c r="P5624" s="12">
        <f t="shared" si="793"/>
        <v>143.40936550251155</v>
      </c>
      <c r="Q5624">
        <f t="shared" si="794"/>
        <v>0</v>
      </c>
      <c r="R5624">
        <f>$D$2*tarifas!$D$12/24</f>
        <v>1.4541666666666666</v>
      </c>
      <c r="S5624" t="e">
        <f>VLOOKUP(E5624&amp;" "&amp;F5624,tarifas!$A$13:$D$20,4,FALSE)*P5624</f>
        <v>#N/A</v>
      </c>
      <c r="T5624">
        <f>IF(F5624="COD1",tarifas!$D$11*(SUMIFS($P$11:$P$8770,$F$11:$F$8770,"=COD1",$B$11:$B$8770,"="&amp;B5624)/COUNTIFS($F$11:$F$8770,"=COD1",$B$11:$B$8770,"="&amp;B5624))/COUNTIFS($A$11:$A$8770,"="&amp;A5624,$F$11:$F$8770,"=COD1"),0)</f>
        <v>0</v>
      </c>
      <c r="U5624" t="e">
        <f>(VLOOKUP(F5624,tarifas!$C$7:$D$10,2,FALSE)+tarifas!$D$21)*datos!P5624</f>
        <v>#N/A</v>
      </c>
      <c r="V5624" t="e">
        <f t="shared" si="795"/>
        <v>#N/A</v>
      </c>
      <c r="W5624">
        <f t="shared" si="796"/>
        <v>0</v>
      </c>
    </row>
    <row r="5625" spans="1:23" x14ac:dyDescent="0.25">
      <c r="A5625">
        <f t="shared" si="789"/>
        <v>231</v>
      </c>
      <c r="B5625">
        <f t="shared" si="790"/>
        <v>8</v>
      </c>
      <c r="C5625" s="1">
        <f t="shared" si="797"/>
        <v>41873.916666653051</v>
      </c>
      <c r="D5625" s="7">
        <v>0</v>
      </c>
      <c r="E5625" s="7"/>
      <c r="G5625">
        <v>46.6</v>
      </c>
      <c r="H5625" s="12">
        <v>141.81460479840672</v>
      </c>
      <c r="I5625" s="13">
        <f>$D$2*tarifas!$D$12/24</f>
        <v>1.4541666666666666</v>
      </c>
      <c r="J5625" s="13" t="e">
        <f>VLOOKUP(E5625&amp;" "&amp;F5625,tarifas!$A$13:$D$20,4,FALSE)*H5625</f>
        <v>#N/A</v>
      </c>
      <c r="K5625" s="13">
        <f>IF(F5625="COD1",tarifas!$D$11*(SUMIFS($H$11:$H$8770,$F$11:$F$8770,"=COD1",$B$11:$B$8770,"="&amp;B5625)/COUNTIFS($F$11:$F$8770,"=COD1",$B$11:$B$8770,"="&amp;B5625))/COUNTIFS($A$11:$A$8770,"="&amp;A5625,$F$11:$F$8770,"=COD1"),0)</f>
        <v>0</v>
      </c>
      <c r="L5625" s="13" t="e">
        <f>(VLOOKUP(F5625,tarifas!$C$7:$D$10,2,FALSE)+tarifas!$D$21)*datos!H5625</f>
        <v>#N/A</v>
      </c>
      <c r="M5625">
        <v>0</v>
      </c>
      <c r="N5625" s="13" t="e">
        <f t="shared" si="791"/>
        <v>#N/A</v>
      </c>
      <c r="O5625">
        <f t="shared" si="792"/>
        <v>0</v>
      </c>
      <c r="P5625" s="12">
        <f t="shared" si="793"/>
        <v>141.81460479840672</v>
      </c>
      <c r="Q5625">
        <f t="shared" si="794"/>
        <v>0</v>
      </c>
      <c r="R5625">
        <f>$D$2*tarifas!$D$12/24</f>
        <v>1.4541666666666666</v>
      </c>
      <c r="S5625" t="e">
        <f>VLOOKUP(E5625&amp;" "&amp;F5625,tarifas!$A$13:$D$20,4,FALSE)*P5625</f>
        <v>#N/A</v>
      </c>
      <c r="T5625">
        <f>IF(F5625="COD1",tarifas!$D$11*(SUMIFS($P$11:$P$8770,$F$11:$F$8770,"=COD1",$B$11:$B$8770,"="&amp;B5625)/COUNTIFS($F$11:$F$8770,"=COD1",$B$11:$B$8770,"="&amp;B5625))/COUNTIFS($A$11:$A$8770,"="&amp;A5625,$F$11:$F$8770,"=COD1"),0)</f>
        <v>0</v>
      </c>
      <c r="U5625" t="e">
        <f>(VLOOKUP(F5625,tarifas!$C$7:$D$10,2,FALSE)+tarifas!$D$21)*datos!P5625</f>
        <v>#N/A</v>
      </c>
      <c r="V5625" t="e">
        <f t="shared" si="795"/>
        <v>#N/A</v>
      </c>
      <c r="W5625">
        <f t="shared" si="796"/>
        <v>0</v>
      </c>
    </row>
    <row r="5626" spans="1:23" x14ac:dyDescent="0.25">
      <c r="A5626">
        <f t="shared" si="789"/>
        <v>231</v>
      </c>
      <c r="B5626">
        <f t="shared" si="790"/>
        <v>8</v>
      </c>
      <c r="C5626" s="1">
        <f t="shared" si="797"/>
        <v>41873.958333319715</v>
      </c>
      <c r="D5626" s="7">
        <v>0</v>
      </c>
      <c r="E5626" s="7"/>
      <c r="G5626">
        <v>44.95</v>
      </c>
      <c r="H5626" s="12">
        <v>142.80834411858277</v>
      </c>
      <c r="I5626" s="13">
        <f>$D$2*tarifas!$D$12/24</f>
        <v>1.4541666666666666</v>
      </c>
      <c r="J5626" s="13" t="e">
        <f>VLOOKUP(E5626&amp;" "&amp;F5626,tarifas!$A$13:$D$20,4,FALSE)*H5626</f>
        <v>#N/A</v>
      </c>
      <c r="K5626" s="13">
        <f>IF(F5626="COD1",tarifas!$D$11*(SUMIFS($H$11:$H$8770,$F$11:$F$8770,"=COD1",$B$11:$B$8770,"="&amp;B5626)/COUNTIFS($F$11:$F$8770,"=COD1",$B$11:$B$8770,"="&amp;B5626))/COUNTIFS($A$11:$A$8770,"="&amp;A5626,$F$11:$F$8770,"=COD1"),0)</f>
        <v>0</v>
      </c>
      <c r="L5626" s="13" t="e">
        <f>(VLOOKUP(F5626,tarifas!$C$7:$D$10,2,FALSE)+tarifas!$D$21)*datos!H5626</f>
        <v>#N/A</v>
      </c>
      <c r="M5626">
        <v>0</v>
      </c>
      <c r="N5626" s="13" t="e">
        <f t="shared" si="791"/>
        <v>#N/A</v>
      </c>
      <c r="O5626">
        <f t="shared" si="792"/>
        <v>0</v>
      </c>
      <c r="P5626" s="12">
        <f t="shared" si="793"/>
        <v>142.80834411858277</v>
      </c>
      <c r="Q5626">
        <f t="shared" si="794"/>
        <v>0</v>
      </c>
      <c r="R5626">
        <f>$D$2*tarifas!$D$12/24</f>
        <v>1.4541666666666666</v>
      </c>
      <c r="S5626" t="e">
        <f>VLOOKUP(E5626&amp;" "&amp;F5626,tarifas!$A$13:$D$20,4,FALSE)*P5626</f>
        <v>#N/A</v>
      </c>
      <c r="T5626">
        <f>IF(F5626="COD1",tarifas!$D$11*(SUMIFS($P$11:$P$8770,$F$11:$F$8770,"=COD1",$B$11:$B$8770,"="&amp;B5626)/COUNTIFS($F$11:$F$8770,"=COD1",$B$11:$B$8770,"="&amp;B5626))/COUNTIFS($A$11:$A$8770,"="&amp;A5626,$F$11:$F$8770,"=COD1"),0)</f>
        <v>0</v>
      </c>
      <c r="U5626" t="e">
        <f>(VLOOKUP(F5626,tarifas!$C$7:$D$10,2,FALSE)+tarifas!$D$21)*datos!P5626</f>
        <v>#N/A</v>
      </c>
      <c r="V5626" t="e">
        <f t="shared" si="795"/>
        <v>#N/A</v>
      </c>
      <c r="W5626">
        <f t="shared" si="796"/>
        <v>0</v>
      </c>
    </row>
    <row r="5627" spans="1:23" x14ac:dyDescent="0.25">
      <c r="A5627">
        <f t="shared" si="789"/>
        <v>232</v>
      </c>
      <c r="B5627">
        <f t="shared" si="790"/>
        <v>8</v>
      </c>
      <c r="C5627" s="1">
        <f t="shared" si="797"/>
        <v>41873.999999986379</v>
      </c>
      <c r="D5627" s="7">
        <v>0</v>
      </c>
      <c r="E5627" s="7"/>
      <c r="G5627">
        <v>44.44</v>
      </c>
      <c r="H5627" s="12">
        <v>140.95702873477362</v>
      </c>
      <c r="I5627" s="13">
        <f>$D$2*tarifas!$D$12/24</f>
        <v>1.4541666666666666</v>
      </c>
      <c r="J5627" s="13" t="e">
        <f>VLOOKUP(E5627&amp;" "&amp;F5627,tarifas!$A$13:$D$20,4,FALSE)*H5627</f>
        <v>#N/A</v>
      </c>
      <c r="K5627" s="13">
        <f>IF(F5627="COD1",tarifas!$D$11*(SUMIFS($H$11:$H$8770,$F$11:$F$8770,"=COD1",$B$11:$B$8770,"="&amp;B5627)/COUNTIFS($F$11:$F$8770,"=COD1",$B$11:$B$8770,"="&amp;B5627))/COUNTIFS($A$11:$A$8770,"="&amp;A5627,$F$11:$F$8770,"=COD1"),0)</f>
        <v>0</v>
      </c>
      <c r="L5627" s="13" t="e">
        <f>(VLOOKUP(F5627,tarifas!$C$7:$D$10,2,FALSE)+tarifas!$D$21)*datos!H5627</f>
        <v>#N/A</v>
      </c>
      <c r="M5627">
        <v>0</v>
      </c>
      <c r="N5627" s="13" t="e">
        <f t="shared" si="791"/>
        <v>#N/A</v>
      </c>
      <c r="O5627">
        <f t="shared" si="792"/>
        <v>0</v>
      </c>
      <c r="P5627" s="12">
        <f t="shared" si="793"/>
        <v>140.95702873477362</v>
      </c>
      <c r="Q5627">
        <f t="shared" si="794"/>
        <v>0</v>
      </c>
      <c r="R5627">
        <f>$D$2*tarifas!$D$12/24</f>
        <v>1.4541666666666666</v>
      </c>
      <c r="S5627" t="e">
        <f>VLOOKUP(E5627&amp;" "&amp;F5627,tarifas!$A$13:$D$20,4,FALSE)*P5627</f>
        <v>#N/A</v>
      </c>
      <c r="T5627">
        <f>IF(F5627="COD1",tarifas!$D$11*(SUMIFS($P$11:$P$8770,$F$11:$F$8770,"=COD1",$B$11:$B$8770,"="&amp;B5627)/COUNTIFS($F$11:$F$8770,"=COD1",$B$11:$B$8770,"="&amp;B5627))/COUNTIFS($A$11:$A$8770,"="&amp;A5627,$F$11:$F$8770,"=COD1"),0)</f>
        <v>0</v>
      </c>
      <c r="U5627" t="e">
        <f>(VLOOKUP(F5627,tarifas!$C$7:$D$10,2,FALSE)+tarifas!$D$21)*datos!P5627</f>
        <v>#N/A</v>
      </c>
      <c r="V5627" t="e">
        <f t="shared" si="795"/>
        <v>#N/A</v>
      </c>
      <c r="W5627">
        <f t="shared" si="796"/>
        <v>0</v>
      </c>
    </row>
    <row r="5628" spans="1:23" x14ac:dyDescent="0.25">
      <c r="A5628">
        <f t="shared" si="789"/>
        <v>232</v>
      </c>
      <c r="B5628">
        <f t="shared" si="790"/>
        <v>8</v>
      </c>
      <c r="C5628" s="1">
        <f t="shared" si="797"/>
        <v>41874.041666653044</v>
      </c>
      <c r="D5628" s="7">
        <v>0</v>
      </c>
      <c r="E5628" s="7"/>
      <c r="G5628">
        <v>41.43</v>
      </c>
      <c r="H5628" s="12">
        <v>140.15070479799431</v>
      </c>
      <c r="I5628" s="13">
        <f>$D$2*tarifas!$D$12/24</f>
        <v>1.4541666666666666</v>
      </c>
      <c r="J5628" s="13" t="e">
        <f>VLOOKUP(E5628&amp;" "&amp;F5628,tarifas!$A$13:$D$20,4,FALSE)*H5628</f>
        <v>#N/A</v>
      </c>
      <c r="K5628" s="13">
        <f>IF(F5628="COD1",tarifas!$D$11*(SUMIFS($H$11:$H$8770,$F$11:$F$8770,"=COD1",$B$11:$B$8770,"="&amp;B5628)/COUNTIFS($F$11:$F$8770,"=COD1",$B$11:$B$8770,"="&amp;B5628))/COUNTIFS($A$11:$A$8770,"="&amp;A5628,$F$11:$F$8770,"=COD1"),0)</f>
        <v>0</v>
      </c>
      <c r="L5628" s="13" t="e">
        <f>(VLOOKUP(F5628,tarifas!$C$7:$D$10,2,FALSE)+tarifas!$D$21)*datos!H5628</f>
        <v>#N/A</v>
      </c>
      <c r="M5628">
        <v>0</v>
      </c>
      <c r="N5628" s="13" t="e">
        <f t="shared" si="791"/>
        <v>#N/A</v>
      </c>
      <c r="O5628">
        <f t="shared" si="792"/>
        <v>0</v>
      </c>
      <c r="P5628" s="12">
        <f t="shared" si="793"/>
        <v>140.15070479799431</v>
      </c>
      <c r="Q5628">
        <f t="shared" si="794"/>
        <v>0</v>
      </c>
      <c r="R5628">
        <f>$D$2*tarifas!$D$12/24</f>
        <v>1.4541666666666666</v>
      </c>
      <c r="S5628" t="e">
        <f>VLOOKUP(E5628&amp;" "&amp;F5628,tarifas!$A$13:$D$20,4,FALSE)*P5628</f>
        <v>#N/A</v>
      </c>
      <c r="T5628">
        <f>IF(F5628="COD1",tarifas!$D$11*(SUMIFS($P$11:$P$8770,$F$11:$F$8770,"=COD1",$B$11:$B$8770,"="&amp;B5628)/COUNTIFS($F$11:$F$8770,"=COD1",$B$11:$B$8770,"="&amp;B5628))/COUNTIFS($A$11:$A$8770,"="&amp;A5628,$F$11:$F$8770,"=COD1"),0)</f>
        <v>0</v>
      </c>
      <c r="U5628" t="e">
        <f>(VLOOKUP(F5628,tarifas!$C$7:$D$10,2,FALSE)+tarifas!$D$21)*datos!P5628</f>
        <v>#N/A</v>
      </c>
      <c r="V5628" t="e">
        <f t="shared" si="795"/>
        <v>#N/A</v>
      </c>
      <c r="W5628">
        <f t="shared" si="796"/>
        <v>0</v>
      </c>
    </row>
    <row r="5629" spans="1:23" x14ac:dyDescent="0.25">
      <c r="A5629">
        <f t="shared" si="789"/>
        <v>232</v>
      </c>
      <c r="B5629">
        <f t="shared" si="790"/>
        <v>8</v>
      </c>
      <c r="C5629" s="1">
        <f t="shared" si="797"/>
        <v>41874.083333319708</v>
      </c>
      <c r="D5629" s="7">
        <v>0</v>
      </c>
      <c r="E5629" s="7"/>
      <c r="G5629">
        <v>43</v>
      </c>
      <c r="H5629" s="12">
        <v>137.87354033823189</v>
      </c>
      <c r="I5629" s="13">
        <f>$D$2*tarifas!$D$12/24</f>
        <v>1.4541666666666666</v>
      </c>
      <c r="J5629" s="13" t="e">
        <f>VLOOKUP(E5629&amp;" "&amp;F5629,tarifas!$A$13:$D$20,4,FALSE)*H5629</f>
        <v>#N/A</v>
      </c>
      <c r="K5629" s="13">
        <f>IF(F5629="COD1",tarifas!$D$11*(SUMIFS($H$11:$H$8770,$F$11:$F$8770,"=COD1",$B$11:$B$8770,"="&amp;B5629)/COUNTIFS($F$11:$F$8770,"=COD1",$B$11:$B$8770,"="&amp;B5629))/COUNTIFS($A$11:$A$8770,"="&amp;A5629,$F$11:$F$8770,"=COD1"),0)</f>
        <v>0</v>
      </c>
      <c r="L5629" s="13" t="e">
        <f>(VLOOKUP(F5629,tarifas!$C$7:$D$10,2,FALSE)+tarifas!$D$21)*datos!H5629</f>
        <v>#N/A</v>
      </c>
      <c r="M5629">
        <v>0</v>
      </c>
      <c r="N5629" s="13" t="e">
        <f t="shared" si="791"/>
        <v>#N/A</v>
      </c>
      <c r="O5629">
        <f t="shared" si="792"/>
        <v>0</v>
      </c>
      <c r="P5629" s="12">
        <f t="shared" si="793"/>
        <v>137.87354033823189</v>
      </c>
      <c r="Q5629">
        <f t="shared" si="794"/>
        <v>0</v>
      </c>
      <c r="R5629">
        <f>$D$2*tarifas!$D$12/24</f>
        <v>1.4541666666666666</v>
      </c>
      <c r="S5629" t="e">
        <f>VLOOKUP(E5629&amp;" "&amp;F5629,tarifas!$A$13:$D$20,4,FALSE)*P5629</f>
        <v>#N/A</v>
      </c>
      <c r="T5629">
        <f>IF(F5629="COD1",tarifas!$D$11*(SUMIFS($P$11:$P$8770,$F$11:$F$8770,"=COD1",$B$11:$B$8770,"="&amp;B5629)/COUNTIFS($F$11:$F$8770,"=COD1",$B$11:$B$8770,"="&amp;B5629))/COUNTIFS($A$11:$A$8770,"="&amp;A5629,$F$11:$F$8770,"=COD1"),0)</f>
        <v>0</v>
      </c>
      <c r="U5629" t="e">
        <f>(VLOOKUP(F5629,tarifas!$C$7:$D$10,2,FALSE)+tarifas!$D$21)*datos!P5629</f>
        <v>#N/A</v>
      </c>
      <c r="V5629" t="e">
        <f t="shared" si="795"/>
        <v>#N/A</v>
      </c>
      <c r="W5629">
        <f t="shared" si="796"/>
        <v>0</v>
      </c>
    </row>
    <row r="5630" spans="1:23" x14ac:dyDescent="0.25">
      <c r="A5630">
        <f t="shared" si="789"/>
        <v>232</v>
      </c>
      <c r="B5630">
        <f t="shared" si="790"/>
        <v>8</v>
      </c>
      <c r="C5630" s="1">
        <f t="shared" si="797"/>
        <v>41874.124999986372</v>
      </c>
      <c r="D5630" s="7">
        <v>0</v>
      </c>
      <c r="E5630" s="7"/>
      <c r="G5630">
        <v>43.1</v>
      </c>
      <c r="H5630" s="12">
        <v>137.35040685742212</v>
      </c>
      <c r="I5630" s="13">
        <f>$D$2*tarifas!$D$12/24</f>
        <v>1.4541666666666666</v>
      </c>
      <c r="J5630" s="13" t="e">
        <f>VLOOKUP(E5630&amp;" "&amp;F5630,tarifas!$A$13:$D$20,4,FALSE)*H5630</f>
        <v>#N/A</v>
      </c>
      <c r="K5630" s="13">
        <f>IF(F5630="COD1",tarifas!$D$11*(SUMIFS($H$11:$H$8770,$F$11:$F$8770,"=COD1",$B$11:$B$8770,"="&amp;B5630)/COUNTIFS($F$11:$F$8770,"=COD1",$B$11:$B$8770,"="&amp;B5630))/COUNTIFS($A$11:$A$8770,"="&amp;A5630,$F$11:$F$8770,"=COD1"),0)</f>
        <v>0</v>
      </c>
      <c r="L5630" s="13" t="e">
        <f>(VLOOKUP(F5630,tarifas!$C$7:$D$10,2,FALSE)+tarifas!$D$21)*datos!H5630</f>
        <v>#N/A</v>
      </c>
      <c r="M5630">
        <v>0</v>
      </c>
      <c r="N5630" s="13" t="e">
        <f t="shared" si="791"/>
        <v>#N/A</v>
      </c>
      <c r="O5630">
        <f t="shared" si="792"/>
        <v>0</v>
      </c>
      <c r="P5630" s="12">
        <f t="shared" si="793"/>
        <v>137.35040685742212</v>
      </c>
      <c r="Q5630">
        <f t="shared" si="794"/>
        <v>0</v>
      </c>
      <c r="R5630">
        <f>$D$2*tarifas!$D$12/24</f>
        <v>1.4541666666666666</v>
      </c>
      <c r="S5630" t="e">
        <f>VLOOKUP(E5630&amp;" "&amp;F5630,tarifas!$A$13:$D$20,4,FALSE)*P5630</f>
        <v>#N/A</v>
      </c>
      <c r="T5630">
        <f>IF(F5630="COD1",tarifas!$D$11*(SUMIFS($P$11:$P$8770,$F$11:$F$8770,"=COD1",$B$11:$B$8770,"="&amp;B5630)/COUNTIFS($F$11:$F$8770,"=COD1",$B$11:$B$8770,"="&amp;B5630))/COUNTIFS($A$11:$A$8770,"="&amp;A5630,$F$11:$F$8770,"=COD1"),0)</f>
        <v>0</v>
      </c>
      <c r="U5630" t="e">
        <f>(VLOOKUP(F5630,tarifas!$C$7:$D$10,2,FALSE)+tarifas!$D$21)*datos!P5630</f>
        <v>#N/A</v>
      </c>
      <c r="V5630" t="e">
        <f t="shared" si="795"/>
        <v>#N/A</v>
      </c>
      <c r="W5630">
        <f t="shared" si="796"/>
        <v>0</v>
      </c>
    </row>
    <row r="5631" spans="1:23" x14ac:dyDescent="0.25">
      <c r="A5631">
        <f t="shared" si="789"/>
        <v>232</v>
      </c>
      <c r="B5631">
        <f t="shared" si="790"/>
        <v>8</v>
      </c>
      <c r="C5631" s="1">
        <f t="shared" si="797"/>
        <v>41874.166666653036</v>
      </c>
      <c r="D5631" s="7">
        <v>0</v>
      </c>
      <c r="E5631" s="7"/>
      <c r="G5631">
        <v>44.13</v>
      </c>
      <c r="H5631" s="12">
        <v>136.58563369461029</v>
      </c>
      <c r="I5631" s="13">
        <f>$D$2*tarifas!$D$12/24</f>
        <v>1.4541666666666666</v>
      </c>
      <c r="J5631" s="13" t="e">
        <f>VLOOKUP(E5631&amp;" "&amp;F5631,tarifas!$A$13:$D$20,4,FALSE)*H5631</f>
        <v>#N/A</v>
      </c>
      <c r="K5631" s="13">
        <f>IF(F5631="COD1",tarifas!$D$11*(SUMIFS($H$11:$H$8770,$F$11:$F$8770,"=COD1",$B$11:$B$8770,"="&amp;B5631)/COUNTIFS($F$11:$F$8770,"=COD1",$B$11:$B$8770,"="&amp;B5631))/COUNTIFS($A$11:$A$8770,"="&amp;A5631,$F$11:$F$8770,"=COD1"),0)</f>
        <v>0</v>
      </c>
      <c r="L5631" s="13" t="e">
        <f>(VLOOKUP(F5631,tarifas!$C$7:$D$10,2,FALSE)+tarifas!$D$21)*datos!H5631</f>
        <v>#N/A</v>
      </c>
      <c r="M5631">
        <v>0</v>
      </c>
      <c r="N5631" s="13" t="e">
        <f t="shared" si="791"/>
        <v>#N/A</v>
      </c>
      <c r="O5631">
        <f t="shared" si="792"/>
        <v>0</v>
      </c>
      <c r="P5631" s="12">
        <f t="shared" si="793"/>
        <v>136.58563369461029</v>
      </c>
      <c r="Q5631">
        <f t="shared" si="794"/>
        <v>0</v>
      </c>
      <c r="R5631">
        <f>$D$2*tarifas!$D$12/24</f>
        <v>1.4541666666666666</v>
      </c>
      <c r="S5631" t="e">
        <f>VLOOKUP(E5631&amp;" "&amp;F5631,tarifas!$A$13:$D$20,4,FALSE)*P5631</f>
        <v>#N/A</v>
      </c>
      <c r="T5631">
        <f>IF(F5631="COD1",tarifas!$D$11*(SUMIFS($P$11:$P$8770,$F$11:$F$8770,"=COD1",$B$11:$B$8770,"="&amp;B5631)/COUNTIFS($F$11:$F$8770,"=COD1",$B$11:$B$8770,"="&amp;B5631))/COUNTIFS($A$11:$A$8770,"="&amp;A5631,$F$11:$F$8770,"=COD1"),0)</f>
        <v>0</v>
      </c>
      <c r="U5631" t="e">
        <f>(VLOOKUP(F5631,tarifas!$C$7:$D$10,2,FALSE)+tarifas!$D$21)*datos!P5631</f>
        <v>#N/A</v>
      </c>
      <c r="V5631" t="e">
        <f t="shared" si="795"/>
        <v>#N/A</v>
      </c>
      <c r="W5631">
        <f t="shared" si="796"/>
        <v>0</v>
      </c>
    </row>
    <row r="5632" spans="1:23" x14ac:dyDescent="0.25">
      <c r="A5632">
        <f t="shared" si="789"/>
        <v>232</v>
      </c>
      <c r="B5632">
        <f t="shared" si="790"/>
        <v>8</v>
      </c>
      <c r="C5632" s="1">
        <f t="shared" si="797"/>
        <v>41874.208333319701</v>
      </c>
      <c r="D5632" s="7">
        <v>0</v>
      </c>
      <c r="E5632" s="7"/>
      <c r="G5632">
        <v>44.54</v>
      </c>
      <c r="H5632" s="12">
        <v>135.0566933003102</v>
      </c>
      <c r="I5632" s="13">
        <f>$D$2*tarifas!$D$12/24</f>
        <v>1.4541666666666666</v>
      </c>
      <c r="J5632" s="13" t="e">
        <f>VLOOKUP(E5632&amp;" "&amp;F5632,tarifas!$A$13:$D$20,4,FALSE)*H5632</f>
        <v>#N/A</v>
      </c>
      <c r="K5632" s="13">
        <f>IF(F5632="COD1",tarifas!$D$11*(SUMIFS($H$11:$H$8770,$F$11:$F$8770,"=COD1",$B$11:$B$8770,"="&amp;B5632)/COUNTIFS($F$11:$F$8770,"=COD1",$B$11:$B$8770,"="&amp;B5632))/COUNTIFS($A$11:$A$8770,"="&amp;A5632,$F$11:$F$8770,"=COD1"),0)</f>
        <v>0</v>
      </c>
      <c r="L5632" s="13" t="e">
        <f>(VLOOKUP(F5632,tarifas!$C$7:$D$10,2,FALSE)+tarifas!$D$21)*datos!H5632</f>
        <v>#N/A</v>
      </c>
      <c r="M5632">
        <v>0</v>
      </c>
      <c r="N5632" s="13" t="e">
        <f t="shared" si="791"/>
        <v>#N/A</v>
      </c>
      <c r="O5632">
        <f t="shared" si="792"/>
        <v>0</v>
      </c>
      <c r="P5632" s="12">
        <f t="shared" si="793"/>
        <v>135.0566933003102</v>
      </c>
      <c r="Q5632">
        <f t="shared" si="794"/>
        <v>0</v>
      </c>
      <c r="R5632">
        <f>$D$2*tarifas!$D$12/24</f>
        <v>1.4541666666666666</v>
      </c>
      <c r="S5632" t="e">
        <f>VLOOKUP(E5632&amp;" "&amp;F5632,tarifas!$A$13:$D$20,4,FALSE)*P5632</f>
        <v>#N/A</v>
      </c>
      <c r="T5632">
        <f>IF(F5632="COD1",tarifas!$D$11*(SUMIFS($P$11:$P$8770,$F$11:$F$8770,"=COD1",$B$11:$B$8770,"="&amp;B5632)/COUNTIFS($F$11:$F$8770,"=COD1",$B$11:$B$8770,"="&amp;B5632))/COUNTIFS($A$11:$A$8770,"="&amp;A5632,$F$11:$F$8770,"=COD1"),0)</f>
        <v>0</v>
      </c>
      <c r="U5632" t="e">
        <f>(VLOOKUP(F5632,tarifas!$C$7:$D$10,2,FALSE)+tarifas!$D$21)*datos!P5632</f>
        <v>#N/A</v>
      </c>
      <c r="V5632" t="e">
        <f t="shared" si="795"/>
        <v>#N/A</v>
      </c>
      <c r="W5632">
        <f t="shared" si="796"/>
        <v>0</v>
      </c>
    </row>
    <row r="5633" spans="1:23" x14ac:dyDescent="0.25">
      <c r="A5633">
        <f t="shared" si="789"/>
        <v>232</v>
      </c>
      <c r="B5633">
        <f t="shared" si="790"/>
        <v>8</v>
      </c>
      <c r="C5633" s="1">
        <f t="shared" si="797"/>
        <v>41874.249999986365</v>
      </c>
      <c r="D5633" s="7">
        <v>0</v>
      </c>
      <c r="E5633" s="7"/>
      <c r="G5633">
        <v>44.83</v>
      </c>
      <c r="H5633" s="12">
        <v>118.89287278177513</v>
      </c>
      <c r="I5633" s="13">
        <f>$D$2*tarifas!$D$12/24</f>
        <v>1.4541666666666666</v>
      </c>
      <c r="J5633" s="13" t="e">
        <f>VLOOKUP(E5633&amp;" "&amp;F5633,tarifas!$A$13:$D$20,4,FALSE)*H5633</f>
        <v>#N/A</v>
      </c>
      <c r="K5633" s="13">
        <f>IF(F5633="COD1",tarifas!$D$11*(SUMIFS($H$11:$H$8770,$F$11:$F$8770,"=COD1",$B$11:$B$8770,"="&amp;B5633)/COUNTIFS($F$11:$F$8770,"=COD1",$B$11:$B$8770,"="&amp;B5633))/COUNTIFS($A$11:$A$8770,"="&amp;A5633,$F$11:$F$8770,"=COD1"),0)</f>
        <v>0</v>
      </c>
      <c r="L5633" s="13" t="e">
        <f>(VLOOKUP(F5633,tarifas!$C$7:$D$10,2,FALSE)+tarifas!$D$21)*datos!H5633</f>
        <v>#N/A</v>
      </c>
      <c r="M5633">
        <v>30.753529999999998</v>
      </c>
      <c r="N5633" s="13" t="e">
        <f t="shared" si="791"/>
        <v>#N/A</v>
      </c>
      <c r="O5633">
        <f t="shared" si="792"/>
        <v>30.753529999999998</v>
      </c>
      <c r="P5633" s="12">
        <f t="shared" si="793"/>
        <v>88.139342781775127</v>
      </c>
      <c r="Q5633">
        <f t="shared" si="794"/>
        <v>0</v>
      </c>
      <c r="R5633">
        <f>$D$2*tarifas!$D$12/24</f>
        <v>1.4541666666666666</v>
      </c>
      <c r="S5633" t="e">
        <f>VLOOKUP(E5633&amp;" "&amp;F5633,tarifas!$A$13:$D$20,4,FALSE)*P5633</f>
        <v>#N/A</v>
      </c>
      <c r="T5633">
        <f>IF(F5633="COD1",tarifas!$D$11*(SUMIFS($P$11:$P$8770,$F$11:$F$8770,"=COD1",$B$11:$B$8770,"="&amp;B5633)/COUNTIFS($F$11:$F$8770,"=COD1",$B$11:$B$8770,"="&amp;B5633))/COUNTIFS($A$11:$A$8770,"="&amp;A5633,$F$11:$F$8770,"=COD1"),0)</f>
        <v>0</v>
      </c>
      <c r="U5633" t="e">
        <f>(VLOOKUP(F5633,tarifas!$C$7:$D$10,2,FALSE)+tarifas!$D$21)*datos!P5633</f>
        <v>#N/A</v>
      </c>
      <c r="V5633" t="e">
        <f t="shared" si="795"/>
        <v>#N/A</v>
      </c>
      <c r="W5633">
        <f t="shared" si="796"/>
        <v>0</v>
      </c>
    </row>
    <row r="5634" spans="1:23" x14ac:dyDescent="0.25">
      <c r="A5634">
        <f t="shared" si="789"/>
        <v>232</v>
      </c>
      <c r="B5634">
        <f t="shared" si="790"/>
        <v>8</v>
      </c>
      <c r="C5634" s="1">
        <f t="shared" si="797"/>
        <v>41874.291666653029</v>
      </c>
      <c r="D5634" s="7">
        <v>0</v>
      </c>
      <c r="E5634" s="7"/>
      <c r="G5634">
        <v>45.4</v>
      </c>
      <c r="H5634" s="12">
        <v>117.94768316121991</v>
      </c>
      <c r="I5634" s="13">
        <f>$D$2*tarifas!$D$12/24</f>
        <v>1.4541666666666666</v>
      </c>
      <c r="J5634" s="13" t="e">
        <f>VLOOKUP(E5634&amp;" "&amp;F5634,tarifas!$A$13:$D$20,4,FALSE)*H5634</f>
        <v>#N/A</v>
      </c>
      <c r="K5634" s="13">
        <f>IF(F5634="COD1",tarifas!$D$11*(SUMIFS($H$11:$H$8770,$F$11:$F$8770,"=COD1",$B$11:$B$8770,"="&amp;B5634)/COUNTIFS($F$11:$F$8770,"=COD1",$B$11:$B$8770,"="&amp;B5634))/COUNTIFS($A$11:$A$8770,"="&amp;A5634,$F$11:$F$8770,"=COD1"),0)</f>
        <v>0</v>
      </c>
      <c r="L5634" s="13" t="e">
        <f>(VLOOKUP(F5634,tarifas!$C$7:$D$10,2,FALSE)+tarifas!$D$21)*datos!H5634</f>
        <v>#N/A</v>
      </c>
      <c r="M5634">
        <v>166.34995999999998</v>
      </c>
      <c r="N5634" s="13" t="e">
        <f t="shared" si="791"/>
        <v>#N/A</v>
      </c>
      <c r="O5634">
        <f t="shared" si="792"/>
        <v>117.94768316121991</v>
      </c>
      <c r="P5634" s="12">
        <f t="shared" si="793"/>
        <v>0</v>
      </c>
      <c r="Q5634">
        <f t="shared" si="794"/>
        <v>48.402276838780068</v>
      </c>
      <c r="R5634">
        <f>$D$2*tarifas!$D$12/24</f>
        <v>1.4541666666666666</v>
      </c>
      <c r="S5634" t="e">
        <f>VLOOKUP(E5634&amp;" "&amp;F5634,tarifas!$A$13:$D$20,4,FALSE)*P5634</f>
        <v>#N/A</v>
      </c>
      <c r="T5634">
        <f>IF(F5634="COD1",tarifas!$D$11*(SUMIFS($P$11:$P$8770,$F$11:$F$8770,"=COD1",$B$11:$B$8770,"="&amp;B5634)/COUNTIFS($F$11:$F$8770,"=COD1",$B$11:$B$8770,"="&amp;B5634))/COUNTIFS($A$11:$A$8770,"="&amp;A5634,$F$11:$F$8770,"=COD1"),0)</f>
        <v>0</v>
      </c>
      <c r="U5634" t="e">
        <f>(VLOOKUP(F5634,tarifas!$C$7:$D$10,2,FALSE)+tarifas!$D$21)*datos!P5634</f>
        <v>#N/A</v>
      </c>
      <c r="V5634" t="e">
        <f t="shared" si="795"/>
        <v>#N/A</v>
      </c>
      <c r="W5634">
        <f t="shared" si="796"/>
        <v>1.9777170316325536</v>
      </c>
    </row>
    <row r="5635" spans="1:23" x14ac:dyDescent="0.25">
      <c r="A5635">
        <f t="shared" si="789"/>
        <v>232</v>
      </c>
      <c r="B5635">
        <f t="shared" si="790"/>
        <v>8</v>
      </c>
      <c r="C5635" s="1">
        <f t="shared" si="797"/>
        <v>41874.333333319693</v>
      </c>
      <c r="D5635" s="7">
        <v>0</v>
      </c>
      <c r="E5635" s="7"/>
      <c r="G5635">
        <v>50.57</v>
      </c>
      <c r="H5635" s="12">
        <v>121.48865031451297</v>
      </c>
      <c r="I5635" s="13">
        <f>$D$2*tarifas!$D$12/24</f>
        <v>1.4541666666666666</v>
      </c>
      <c r="J5635" s="13" t="e">
        <f>VLOOKUP(E5635&amp;" "&amp;F5635,tarifas!$A$13:$D$20,4,FALSE)*H5635</f>
        <v>#N/A</v>
      </c>
      <c r="K5635" s="13">
        <f>IF(F5635="COD1",tarifas!$D$11*(SUMIFS($H$11:$H$8770,$F$11:$F$8770,"=COD1",$B$11:$B$8770,"="&amp;B5635)/COUNTIFS($F$11:$F$8770,"=COD1",$B$11:$B$8770,"="&amp;B5635))/COUNTIFS($A$11:$A$8770,"="&amp;A5635,$F$11:$F$8770,"=COD1"),0)</f>
        <v>0</v>
      </c>
      <c r="L5635" s="13" t="e">
        <f>(VLOOKUP(F5635,tarifas!$C$7:$D$10,2,FALSE)+tarifas!$D$21)*datos!H5635</f>
        <v>#N/A</v>
      </c>
      <c r="M5635">
        <v>300.08852000000002</v>
      </c>
      <c r="N5635" s="13" t="e">
        <f t="shared" si="791"/>
        <v>#N/A</v>
      </c>
      <c r="O5635">
        <f t="shared" si="792"/>
        <v>121.48865031451297</v>
      </c>
      <c r="P5635" s="12">
        <f t="shared" si="793"/>
        <v>0</v>
      </c>
      <c r="Q5635">
        <f t="shared" si="794"/>
        <v>178.59986968548705</v>
      </c>
      <c r="R5635">
        <f>$D$2*tarifas!$D$12/24</f>
        <v>1.4541666666666666</v>
      </c>
      <c r="S5635" t="e">
        <f>VLOOKUP(E5635&amp;" "&amp;F5635,tarifas!$A$13:$D$20,4,FALSE)*P5635</f>
        <v>#N/A</v>
      </c>
      <c r="T5635">
        <f>IF(F5635="COD1",tarifas!$D$11*(SUMIFS($P$11:$P$8770,$F$11:$F$8770,"=COD1",$B$11:$B$8770,"="&amp;B5635)/COUNTIFS($F$11:$F$8770,"=COD1",$B$11:$B$8770,"="&amp;B5635))/COUNTIFS($A$11:$A$8770,"="&amp;A5635,$F$11:$F$8770,"=COD1"),0)</f>
        <v>0</v>
      </c>
      <c r="U5635" t="e">
        <f>(VLOOKUP(F5635,tarifas!$C$7:$D$10,2,FALSE)+tarifas!$D$21)*datos!P5635</f>
        <v>#N/A</v>
      </c>
      <c r="V5635" t="e">
        <f t="shared" si="795"/>
        <v>#N/A</v>
      </c>
      <c r="W5635">
        <f t="shared" si="796"/>
        <v>8.1286158689955723</v>
      </c>
    </row>
    <row r="5636" spans="1:23" x14ac:dyDescent="0.25">
      <c r="A5636">
        <f t="shared" si="789"/>
        <v>232</v>
      </c>
      <c r="B5636">
        <f t="shared" si="790"/>
        <v>8</v>
      </c>
      <c r="C5636" s="1">
        <f t="shared" si="797"/>
        <v>41874.374999986358</v>
      </c>
      <c r="D5636" s="7">
        <v>0</v>
      </c>
      <c r="E5636" s="7"/>
      <c r="G5636">
        <v>50.1</v>
      </c>
      <c r="H5636" s="12">
        <v>119.96849473040083</v>
      </c>
      <c r="I5636" s="13">
        <f>$D$2*tarifas!$D$12/24</f>
        <v>1.4541666666666666</v>
      </c>
      <c r="J5636" s="13" t="e">
        <f>VLOOKUP(E5636&amp;" "&amp;F5636,tarifas!$A$13:$D$20,4,FALSE)*H5636</f>
        <v>#N/A</v>
      </c>
      <c r="K5636" s="13">
        <f>IF(F5636="COD1",tarifas!$D$11*(SUMIFS($H$11:$H$8770,$F$11:$F$8770,"=COD1",$B$11:$B$8770,"="&amp;B5636)/COUNTIFS($F$11:$F$8770,"=COD1",$B$11:$B$8770,"="&amp;B5636))/COUNTIFS($A$11:$A$8770,"="&amp;A5636,$F$11:$F$8770,"=COD1"),0)</f>
        <v>0</v>
      </c>
      <c r="L5636" s="13" t="e">
        <f>(VLOOKUP(F5636,tarifas!$C$7:$D$10,2,FALSE)+tarifas!$D$21)*datos!H5636</f>
        <v>#N/A</v>
      </c>
      <c r="M5636">
        <v>400.03181000000001</v>
      </c>
      <c r="N5636" s="13" t="e">
        <f t="shared" si="791"/>
        <v>#N/A</v>
      </c>
      <c r="O5636">
        <f t="shared" si="792"/>
        <v>119.96849473040083</v>
      </c>
      <c r="P5636" s="12">
        <f t="shared" si="793"/>
        <v>0</v>
      </c>
      <c r="Q5636">
        <f t="shared" si="794"/>
        <v>280.06331526959917</v>
      </c>
      <c r="R5636">
        <f>$D$2*tarifas!$D$12/24</f>
        <v>1.4541666666666666</v>
      </c>
      <c r="S5636" t="e">
        <f>VLOOKUP(E5636&amp;" "&amp;F5636,tarifas!$A$13:$D$20,4,FALSE)*P5636</f>
        <v>#N/A</v>
      </c>
      <c r="T5636">
        <f>IF(F5636="COD1",tarifas!$D$11*(SUMIFS($P$11:$P$8770,$F$11:$F$8770,"=COD1",$B$11:$B$8770,"="&amp;B5636)/COUNTIFS($F$11:$F$8770,"=COD1",$B$11:$B$8770,"="&amp;B5636))/COUNTIFS($A$11:$A$8770,"="&amp;A5636,$F$11:$F$8770,"=COD1"),0)</f>
        <v>0</v>
      </c>
      <c r="U5636" t="e">
        <f>(VLOOKUP(F5636,tarifas!$C$7:$D$10,2,FALSE)+tarifas!$D$21)*datos!P5636</f>
        <v>#N/A</v>
      </c>
      <c r="V5636" t="e">
        <f t="shared" si="795"/>
        <v>#N/A</v>
      </c>
      <c r="W5636">
        <f t="shared" si="796"/>
        <v>12.628054885506229</v>
      </c>
    </row>
    <row r="5637" spans="1:23" x14ac:dyDescent="0.25">
      <c r="A5637">
        <f t="shared" si="789"/>
        <v>232</v>
      </c>
      <c r="B5637">
        <f t="shared" si="790"/>
        <v>8</v>
      </c>
      <c r="C5637" s="1">
        <f t="shared" si="797"/>
        <v>41874.416666653022</v>
      </c>
      <c r="D5637" s="7">
        <v>0</v>
      </c>
      <c r="E5637" s="7"/>
      <c r="G5637">
        <v>54.87</v>
      </c>
      <c r="H5637" s="12">
        <v>120.46789175626799</v>
      </c>
      <c r="I5637" s="13">
        <f>$D$2*tarifas!$D$12/24</f>
        <v>1.4541666666666666</v>
      </c>
      <c r="J5637" s="13" t="e">
        <f>VLOOKUP(E5637&amp;" "&amp;F5637,tarifas!$A$13:$D$20,4,FALSE)*H5637</f>
        <v>#N/A</v>
      </c>
      <c r="K5637" s="13">
        <f>IF(F5637="COD1",tarifas!$D$11*(SUMIFS($H$11:$H$8770,$F$11:$F$8770,"=COD1",$B$11:$B$8770,"="&amp;B5637)/COUNTIFS($F$11:$F$8770,"=COD1",$B$11:$B$8770,"="&amp;B5637))/COUNTIFS($A$11:$A$8770,"="&amp;A5637,$F$11:$F$8770,"=COD1"),0)</f>
        <v>0</v>
      </c>
      <c r="L5637" s="13" t="e">
        <f>(VLOOKUP(F5637,tarifas!$C$7:$D$10,2,FALSE)+tarifas!$D$21)*datos!H5637</f>
        <v>#N/A</v>
      </c>
      <c r="M5637">
        <v>465.66197999999997</v>
      </c>
      <c r="N5637" s="13" t="e">
        <f t="shared" si="791"/>
        <v>#N/A</v>
      </c>
      <c r="O5637">
        <f t="shared" si="792"/>
        <v>120.46789175626799</v>
      </c>
      <c r="P5637" s="12">
        <f t="shared" si="793"/>
        <v>0</v>
      </c>
      <c r="Q5637">
        <f t="shared" si="794"/>
        <v>345.19408824373198</v>
      </c>
      <c r="R5637">
        <f>$D$2*tarifas!$D$12/24</f>
        <v>1.4541666666666666</v>
      </c>
      <c r="S5637" t="e">
        <f>VLOOKUP(E5637&amp;" "&amp;F5637,tarifas!$A$13:$D$20,4,FALSE)*P5637</f>
        <v>#N/A</v>
      </c>
      <c r="T5637">
        <f>IF(F5637="COD1",tarifas!$D$11*(SUMIFS($P$11:$P$8770,$F$11:$F$8770,"=COD1",$B$11:$B$8770,"="&amp;B5637)/COUNTIFS($F$11:$F$8770,"=COD1",$B$11:$B$8770,"="&amp;B5637))/COUNTIFS($A$11:$A$8770,"="&amp;A5637,$F$11:$F$8770,"=COD1"),0)</f>
        <v>0</v>
      </c>
      <c r="U5637" t="e">
        <f>(VLOOKUP(F5637,tarifas!$C$7:$D$10,2,FALSE)+tarifas!$D$21)*datos!P5637</f>
        <v>#N/A</v>
      </c>
      <c r="V5637" t="e">
        <f t="shared" si="795"/>
        <v>#N/A</v>
      </c>
      <c r="W5637">
        <f t="shared" si="796"/>
        <v>17.046719659740216</v>
      </c>
    </row>
    <row r="5638" spans="1:23" x14ac:dyDescent="0.25">
      <c r="A5638">
        <f t="shared" si="789"/>
        <v>232</v>
      </c>
      <c r="B5638">
        <f t="shared" si="790"/>
        <v>8</v>
      </c>
      <c r="C5638" s="1">
        <f t="shared" si="797"/>
        <v>41874.458333319686</v>
      </c>
      <c r="D5638" s="7">
        <v>0</v>
      </c>
      <c r="E5638" s="7"/>
      <c r="G5638">
        <v>54.87</v>
      </c>
      <c r="H5638" s="12">
        <v>121.74578609673344</v>
      </c>
      <c r="I5638" s="13">
        <f>$D$2*tarifas!$D$12/24</f>
        <v>1.4541666666666666</v>
      </c>
      <c r="J5638" s="13" t="e">
        <f>VLOOKUP(E5638&amp;" "&amp;F5638,tarifas!$A$13:$D$20,4,FALSE)*H5638</f>
        <v>#N/A</v>
      </c>
      <c r="K5638" s="13">
        <f>IF(F5638="COD1",tarifas!$D$11*(SUMIFS($H$11:$H$8770,$F$11:$F$8770,"=COD1",$B$11:$B$8770,"="&amp;B5638)/COUNTIFS($F$11:$F$8770,"=COD1",$B$11:$B$8770,"="&amp;B5638))/COUNTIFS($A$11:$A$8770,"="&amp;A5638,$F$11:$F$8770,"=COD1"),0)</f>
        <v>0</v>
      </c>
      <c r="L5638" s="13" t="e">
        <f>(VLOOKUP(F5638,tarifas!$C$7:$D$10,2,FALSE)+tarifas!$D$21)*datos!H5638</f>
        <v>#N/A</v>
      </c>
      <c r="M5638">
        <v>500.84181999999998</v>
      </c>
      <c r="N5638" s="13" t="e">
        <f t="shared" si="791"/>
        <v>#N/A</v>
      </c>
      <c r="O5638">
        <f t="shared" si="792"/>
        <v>121.74578609673344</v>
      </c>
      <c r="P5638" s="12">
        <f t="shared" si="793"/>
        <v>0</v>
      </c>
      <c r="Q5638">
        <f t="shared" si="794"/>
        <v>379.09603390326652</v>
      </c>
      <c r="R5638">
        <f>$D$2*tarifas!$D$12/24</f>
        <v>1.4541666666666666</v>
      </c>
      <c r="S5638" t="e">
        <f>VLOOKUP(E5638&amp;" "&amp;F5638,tarifas!$A$13:$D$20,4,FALSE)*P5638</f>
        <v>#N/A</v>
      </c>
      <c r="T5638">
        <f>IF(F5638="COD1",tarifas!$D$11*(SUMIFS($P$11:$P$8770,$F$11:$F$8770,"=COD1",$B$11:$B$8770,"="&amp;B5638)/COUNTIFS($F$11:$F$8770,"=COD1",$B$11:$B$8770,"="&amp;B5638))/COUNTIFS($A$11:$A$8770,"="&amp;A5638,$F$11:$F$8770,"=COD1"),0)</f>
        <v>0</v>
      </c>
      <c r="U5638" t="e">
        <f>(VLOOKUP(F5638,tarifas!$C$7:$D$10,2,FALSE)+tarifas!$D$21)*datos!P5638</f>
        <v>#N/A</v>
      </c>
      <c r="V5638" t="e">
        <f t="shared" si="795"/>
        <v>#N/A</v>
      </c>
      <c r="W5638">
        <f t="shared" si="796"/>
        <v>18.72089944224501</v>
      </c>
    </row>
    <row r="5639" spans="1:23" x14ac:dyDescent="0.25">
      <c r="A5639">
        <f t="shared" si="789"/>
        <v>232</v>
      </c>
      <c r="B5639">
        <f t="shared" si="790"/>
        <v>8</v>
      </c>
      <c r="C5639" s="1">
        <f t="shared" si="797"/>
        <v>41874.49999998635</v>
      </c>
      <c r="D5639" s="7">
        <v>0</v>
      </c>
      <c r="E5639" s="7"/>
      <c r="G5639">
        <v>54</v>
      </c>
      <c r="H5639" s="12">
        <v>123.24507402290881</v>
      </c>
      <c r="I5639" s="13">
        <f>$D$2*tarifas!$D$12/24</f>
        <v>1.4541666666666666</v>
      </c>
      <c r="J5639" s="13" t="e">
        <f>VLOOKUP(E5639&amp;" "&amp;F5639,tarifas!$A$13:$D$20,4,FALSE)*H5639</f>
        <v>#N/A</v>
      </c>
      <c r="K5639" s="13">
        <f>IF(F5639="COD1",tarifas!$D$11*(SUMIFS($H$11:$H$8770,$F$11:$F$8770,"=COD1",$B$11:$B$8770,"="&amp;B5639)/COUNTIFS($F$11:$F$8770,"=COD1",$B$11:$B$8770,"="&amp;B5639))/COUNTIFS($A$11:$A$8770,"="&amp;A5639,$F$11:$F$8770,"=COD1"),0)</f>
        <v>0</v>
      </c>
      <c r="L5639" s="13" t="e">
        <f>(VLOOKUP(F5639,tarifas!$C$7:$D$10,2,FALSE)+tarifas!$D$21)*datos!H5639</f>
        <v>#N/A</v>
      </c>
      <c r="M5639">
        <v>504.61569000000003</v>
      </c>
      <c r="N5639" s="13" t="e">
        <f t="shared" si="791"/>
        <v>#N/A</v>
      </c>
      <c r="O5639">
        <f t="shared" si="792"/>
        <v>123.24507402290881</v>
      </c>
      <c r="P5639" s="12">
        <f t="shared" si="793"/>
        <v>0</v>
      </c>
      <c r="Q5639">
        <f t="shared" si="794"/>
        <v>381.37061597709123</v>
      </c>
      <c r="R5639">
        <f>$D$2*tarifas!$D$12/24</f>
        <v>1.4541666666666666</v>
      </c>
      <c r="S5639" t="e">
        <f>VLOOKUP(E5639&amp;" "&amp;F5639,tarifas!$A$13:$D$20,4,FALSE)*P5639</f>
        <v>#N/A</v>
      </c>
      <c r="T5639">
        <f>IF(F5639="COD1",tarifas!$D$11*(SUMIFS($P$11:$P$8770,$F$11:$F$8770,"=COD1",$B$11:$B$8770,"="&amp;B5639)/COUNTIFS($F$11:$F$8770,"=COD1",$B$11:$B$8770,"="&amp;B5639))/COUNTIFS($A$11:$A$8770,"="&amp;A5639,$F$11:$F$8770,"=COD1"),0)</f>
        <v>0</v>
      </c>
      <c r="U5639" t="e">
        <f>(VLOOKUP(F5639,tarifas!$C$7:$D$10,2,FALSE)+tarifas!$D$21)*datos!P5639</f>
        <v>#N/A</v>
      </c>
      <c r="V5639" t="e">
        <f t="shared" si="795"/>
        <v>#N/A</v>
      </c>
      <c r="W5639">
        <f t="shared" si="796"/>
        <v>18.534611936486634</v>
      </c>
    </row>
    <row r="5640" spans="1:23" x14ac:dyDescent="0.25">
      <c r="A5640">
        <f t="shared" si="789"/>
        <v>232</v>
      </c>
      <c r="B5640">
        <f t="shared" si="790"/>
        <v>8</v>
      </c>
      <c r="C5640" s="1">
        <f t="shared" si="797"/>
        <v>41874.541666653015</v>
      </c>
      <c r="D5640" s="7">
        <v>0</v>
      </c>
      <c r="E5640" s="7"/>
      <c r="G5640">
        <v>52.44</v>
      </c>
      <c r="H5640" s="12">
        <v>123.71965211616524</v>
      </c>
      <c r="I5640" s="13">
        <f>$D$2*tarifas!$D$12/24</f>
        <v>1.4541666666666666</v>
      </c>
      <c r="J5640" s="13" t="e">
        <f>VLOOKUP(E5640&amp;" "&amp;F5640,tarifas!$A$13:$D$20,4,FALSE)*H5640</f>
        <v>#N/A</v>
      </c>
      <c r="K5640" s="13">
        <f>IF(F5640="COD1",tarifas!$D$11*(SUMIFS($H$11:$H$8770,$F$11:$F$8770,"=COD1",$B$11:$B$8770,"="&amp;B5640)/COUNTIFS($F$11:$F$8770,"=COD1",$B$11:$B$8770,"="&amp;B5640))/COUNTIFS($A$11:$A$8770,"="&amp;A5640,$F$11:$F$8770,"=COD1"),0)</f>
        <v>0</v>
      </c>
      <c r="L5640" s="13" t="e">
        <f>(VLOOKUP(F5640,tarifas!$C$7:$D$10,2,FALSE)+tarifas!$D$21)*datos!H5640</f>
        <v>#N/A</v>
      </c>
      <c r="M5640">
        <v>478.54753999999997</v>
      </c>
      <c r="N5640" s="13" t="e">
        <f t="shared" si="791"/>
        <v>#N/A</v>
      </c>
      <c r="O5640">
        <f t="shared" si="792"/>
        <v>123.71965211616524</v>
      </c>
      <c r="P5640" s="12">
        <f t="shared" si="793"/>
        <v>0</v>
      </c>
      <c r="Q5640">
        <f t="shared" si="794"/>
        <v>354.82788788383471</v>
      </c>
      <c r="R5640">
        <f>$D$2*tarifas!$D$12/24</f>
        <v>1.4541666666666666</v>
      </c>
      <c r="S5640" t="e">
        <f>VLOOKUP(E5640&amp;" "&amp;F5640,tarifas!$A$13:$D$20,4,FALSE)*P5640</f>
        <v>#N/A</v>
      </c>
      <c r="T5640">
        <f>IF(F5640="COD1",tarifas!$D$11*(SUMIFS($P$11:$P$8770,$F$11:$F$8770,"=COD1",$B$11:$B$8770,"="&amp;B5640)/COUNTIFS($F$11:$F$8770,"=COD1",$B$11:$B$8770,"="&amp;B5640))/COUNTIFS($A$11:$A$8770,"="&amp;A5640,$F$11:$F$8770,"=COD1"),0)</f>
        <v>0</v>
      </c>
      <c r="U5640" t="e">
        <f>(VLOOKUP(F5640,tarifas!$C$7:$D$10,2,FALSE)+tarifas!$D$21)*datos!P5640</f>
        <v>#N/A</v>
      </c>
      <c r="V5640" t="e">
        <f t="shared" si="795"/>
        <v>#N/A</v>
      </c>
      <c r="W5640">
        <f t="shared" si="796"/>
        <v>16.74645699656546</v>
      </c>
    </row>
    <row r="5641" spans="1:23" x14ac:dyDescent="0.25">
      <c r="A5641">
        <f t="shared" si="789"/>
        <v>232</v>
      </c>
      <c r="B5641">
        <f t="shared" si="790"/>
        <v>8</v>
      </c>
      <c r="C5641" s="1">
        <f t="shared" si="797"/>
        <v>41874.583333319679</v>
      </c>
      <c r="D5641" s="7">
        <v>0</v>
      </c>
      <c r="E5641" s="7"/>
      <c r="G5641">
        <v>47.5</v>
      </c>
      <c r="H5641" s="12">
        <v>130.66854391572059</v>
      </c>
      <c r="I5641" s="13">
        <f>$D$2*tarifas!$D$12/24</f>
        <v>1.4541666666666666</v>
      </c>
      <c r="J5641" s="13" t="e">
        <f>VLOOKUP(E5641&amp;" "&amp;F5641,tarifas!$A$13:$D$20,4,FALSE)*H5641</f>
        <v>#N/A</v>
      </c>
      <c r="K5641" s="13">
        <f>IF(F5641="COD1",tarifas!$D$11*(SUMIFS($H$11:$H$8770,$F$11:$F$8770,"=COD1",$B$11:$B$8770,"="&amp;B5641)/COUNTIFS($F$11:$F$8770,"=COD1",$B$11:$B$8770,"="&amp;B5641))/COUNTIFS($A$11:$A$8770,"="&amp;A5641,$F$11:$F$8770,"=COD1"),0)</f>
        <v>0</v>
      </c>
      <c r="L5641" s="13" t="e">
        <f>(VLOOKUP(F5641,tarifas!$C$7:$D$10,2,FALSE)+tarifas!$D$21)*datos!H5641</f>
        <v>#N/A</v>
      </c>
      <c r="M5641">
        <v>381.76928999999996</v>
      </c>
      <c r="N5641" s="13" t="e">
        <f t="shared" si="791"/>
        <v>#N/A</v>
      </c>
      <c r="O5641">
        <f t="shared" si="792"/>
        <v>130.66854391572059</v>
      </c>
      <c r="P5641" s="12">
        <f t="shared" si="793"/>
        <v>0</v>
      </c>
      <c r="Q5641">
        <f t="shared" si="794"/>
        <v>251.10074608427936</v>
      </c>
      <c r="R5641">
        <f>$D$2*tarifas!$D$12/24</f>
        <v>1.4541666666666666</v>
      </c>
      <c r="S5641" t="e">
        <f>VLOOKUP(E5641&amp;" "&amp;F5641,tarifas!$A$13:$D$20,4,FALSE)*P5641</f>
        <v>#N/A</v>
      </c>
      <c r="T5641">
        <f>IF(F5641="COD1",tarifas!$D$11*(SUMIFS($P$11:$P$8770,$F$11:$F$8770,"=COD1",$B$11:$B$8770,"="&amp;B5641)/COUNTIFS($F$11:$F$8770,"=COD1",$B$11:$B$8770,"="&amp;B5641))/COUNTIFS($A$11:$A$8770,"="&amp;A5641,$F$11:$F$8770,"=COD1"),0)</f>
        <v>0</v>
      </c>
      <c r="U5641" t="e">
        <f>(VLOOKUP(F5641,tarifas!$C$7:$D$10,2,FALSE)+tarifas!$D$21)*datos!P5641</f>
        <v>#N/A</v>
      </c>
      <c r="V5641" t="e">
        <f t="shared" si="795"/>
        <v>#N/A</v>
      </c>
      <c r="W5641">
        <f t="shared" si="796"/>
        <v>10.734556895102944</v>
      </c>
    </row>
    <row r="5642" spans="1:23" x14ac:dyDescent="0.25">
      <c r="A5642">
        <f t="shared" si="789"/>
        <v>232</v>
      </c>
      <c r="B5642">
        <f t="shared" si="790"/>
        <v>8</v>
      </c>
      <c r="C5642" s="1">
        <f t="shared" si="797"/>
        <v>41874.624999986343</v>
      </c>
      <c r="D5642" s="7">
        <v>0</v>
      </c>
      <c r="E5642" s="7"/>
      <c r="G5642">
        <v>45.4</v>
      </c>
      <c r="H5642" s="12">
        <v>137.22333672744594</v>
      </c>
      <c r="I5642" s="13">
        <f>$D$2*tarifas!$D$12/24</f>
        <v>1.4541666666666666</v>
      </c>
      <c r="J5642" s="13" t="e">
        <f>VLOOKUP(E5642&amp;" "&amp;F5642,tarifas!$A$13:$D$20,4,FALSE)*H5642</f>
        <v>#N/A</v>
      </c>
      <c r="K5642" s="13">
        <f>IF(F5642="COD1",tarifas!$D$11*(SUMIFS($H$11:$H$8770,$F$11:$F$8770,"=COD1",$B$11:$B$8770,"="&amp;B5642)/COUNTIFS($F$11:$F$8770,"=COD1",$B$11:$B$8770,"="&amp;B5642))/COUNTIFS($A$11:$A$8770,"="&amp;A5642,$F$11:$F$8770,"=COD1"),0)</f>
        <v>0</v>
      </c>
      <c r="L5642" s="13" t="e">
        <f>(VLOOKUP(F5642,tarifas!$C$7:$D$10,2,FALSE)+tarifas!$D$21)*datos!H5642</f>
        <v>#N/A</v>
      </c>
      <c r="M5642">
        <v>272.10480000000001</v>
      </c>
      <c r="N5642" s="13" t="e">
        <f t="shared" si="791"/>
        <v>#N/A</v>
      </c>
      <c r="O5642">
        <f t="shared" si="792"/>
        <v>137.22333672744594</v>
      </c>
      <c r="P5642" s="12">
        <f t="shared" si="793"/>
        <v>0</v>
      </c>
      <c r="Q5642">
        <f t="shared" si="794"/>
        <v>134.88146327255407</v>
      </c>
      <c r="R5642">
        <f>$D$2*tarifas!$D$12/24</f>
        <v>1.4541666666666666</v>
      </c>
      <c r="S5642" t="e">
        <f>VLOOKUP(E5642&amp;" "&amp;F5642,tarifas!$A$13:$D$20,4,FALSE)*P5642</f>
        <v>#N/A</v>
      </c>
      <c r="T5642">
        <f>IF(F5642="COD1",tarifas!$D$11*(SUMIFS($P$11:$P$8770,$F$11:$F$8770,"=COD1",$B$11:$B$8770,"="&amp;B5642)/COUNTIFS($F$11:$F$8770,"=COD1",$B$11:$B$8770,"="&amp;B5642))/COUNTIFS($A$11:$A$8770,"="&amp;A5642,$F$11:$F$8770,"=COD1"),0)</f>
        <v>0</v>
      </c>
      <c r="U5642" t="e">
        <f>(VLOOKUP(F5642,tarifas!$C$7:$D$10,2,FALSE)+tarifas!$D$21)*datos!P5642</f>
        <v>#N/A</v>
      </c>
      <c r="V5642" t="e">
        <f t="shared" si="795"/>
        <v>#N/A</v>
      </c>
      <c r="W5642">
        <f t="shared" si="796"/>
        <v>5.5112565893165595</v>
      </c>
    </row>
    <row r="5643" spans="1:23" x14ac:dyDescent="0.25">
      <c r="A5643">
        <f t="shared" si="789"/>
        <v>232</v>
      </c>
      <c r="B5643">
        <f t="shared" si="790"/>
        <v>8</v>
      </c>
      <c r="C5643" s="1">
        <f t="shared" si="797"/>
        <v>41874.666666653007</v>
      </c>
      <c r="D5643" s="7">
        <v>275.34848484848482</v>
      </c>
      <c r="E5643" s="7"/>
      <c r="G5643">
        <v>44.95</v>
      </c>
      <c r="H5643" s="12">
        <v>136.53852074630362</v>
      </c>
      <c r="I5643" s="13">
        <f>$D$2*tarifas!$D$12/24</f>
        <v>1.4541666666666666</v>
      </c>
      <c r="J5643" s="13" t="e">
        <f>VLOOKUP(E5643&amp;" "&amp;F5643,tarifas!$A$13:$D$20,4,FALSE)*H5643</f>
        <v>#N/A</v>
      </c>
      <c r="K5643" s="13">
        <f>IF(F5643="COD1",tarifas!$D$11*(SUMIFS($H$11:$H$8770,$F$11:$F$8770,"=COD1",$B$11:$B$8770,"="&amp;B5643)/COUNTIFS($F$11:$F$8770,"=COD1",$B$11:$B$8770,"="&amp;B5643))/COUNTIFS($A$11:$A$8770,"="&amp;A5643,$F$11:$F$8770,"=COD1"),0)</f>
        <v>0</v>
      </c>
      <c r="L5643" s="13" t="e">
        <f>(VLOOKUP(F5643,tarifas!$C$7:$D$10,2,FALSE)+tarifas!$D$21)*datos!H5643</f>
        <v>#N/A</v>
      </c>
      <c r="M5643">
        <v>202.13306</v>
      </c>
      <c r="N5643" s="13" t="e">
        <f t="shared" si="791"/>
        <v>#N/A</v>
      </c>
      <c r="O5643">
        <f t="shared" si="792"/>
        <v>136.53852074630362</v>
      </c>
      <c r="P5643" s="12">
        <f t="shared" si="793"/>
        <v>0</v>
      </c>
      <c r="Q5643">
        <f t="shared" si="794"/>
        <v>65.594539253696382</v>
      </c>
      <c r="R5643">
        <f>$D$2*tarifas!$D$12/24</f>
        <v>1.4541666666666666</v>
      </c>
      <c r="S5643" t="e">
        <f>VLOOKUP(E5643&amp;" "&amp;F5643,tarifas!$A$13:$D$20,4,FALSE)*P5643</f>
        <v>#N/A</v>
      </c>
      <c r="T5643">
        <f>IF(F5643="COD1",tarifas!$D$11*(SUMIFS($P$11:$P$8770,$F$11:$F$8770,"=COD1",$B$11:$B$8770,"="&amp;B5643)/COUNTIFS($F$11:$F$8770,"=COD1",$B$11:$B$8770,"="&amp;B5643))/COUNTIFS($A$11:$A$8770,"="&amp;A5643,$F$11:$F$8770,"=COD1"),0)</f>
        <v>0</v>
      </c>
      <c r="U5643" t="e">
        <f>(VLOOKUP(F5643,tarifas!$C$7:$D$10,2,FALSE)+tarifas!$D$21)*datos!P5643</f>
        <v>#N/A</v>
      </c>
      <c r="V5643" t="e">
        <f t="shared" si="795"/>
        <v>#N/A</v>
      </c>
      <c r="W5643">
        <f t="shared" si="796"/>
        <v>2.6536270855082873</v>
      </c>
    </row>
    <row r="5644" spans="1:23" x14ac:dyDescent="0.25">
      <c r="A5644">
        <f t="shared" ref="A5644:A5707" si="798">DAYS360($C$11,C5644)</f>
        <v>232</v>
      </c>
      <c r="B5644">
        <f t="shared" ref="B5644:B5707" si="799">MONTH(C5644)</f>
        <v>8</v>
      </c>
      <c r="C5644" s="1">
        <f t="shared" si="797"/>
        <v>41874.708333319672</v>
      </c>
      <c r="D5644" s="7">
        <v>178.5</v>
      </c>
      <c r="E5644" s="7"/>
      <c r="G5644">
        <v>44.95</v>
      </c>
      <c r="H5644" s="12">
        <v>137.72657579892504</v>
      </c>
      <c r="I5644" s="13">
        <f>$D$2*tarifas!$D$12/24</f>
        <v>1.4541666666666666</v>
      </c>
      <c r="J5644" s="13" t="e">
        <f>VLOOKUP(E5644&amp;" "&amp;F5644,tarifas!$A$13:$D$20,4,FALSE)*H5644</f>
        <v>#N/A</v>
      </c>
      <c r="K5644" s="13">
        <f>IF(F5644="COD1",tarifas!$D$11*(SUMIFS($H$11:$H$8770,$F$11:$F$8770,"=COD1",$B$11:$B$8770,"="&amp;B5644)/COUNTIFS($F$11:$F$8770,"=COD1",$B$11:$B$8770,"="&amp;B5644))/COUNTIFS($A$11:$A$8770,"="&amp;A5644,$F$11:$F$8770,"=COD1"),0)</f>
        <v>0</v>
      </c>
      <c r="L5644" s="13" t="e">
        <f>(VLOOKUP(F5644,tarifas!$C$7:$D$10,2,FALSE)+tarifas!$D$21)*datos!H5644</f>
        <v>#N/A</v>
      </c>
      <c r="M5644">
        <v>0.63012000000000001</v>
      </c>
      <c r="N5644" s="13" t="e">
        <f t="shared" ref="N5644:N5707" si="800">(I5644+J5644+K5644+L5644)*1.23</f>
        <v>#N/A</v>
      </c>
      <c r="O5644">
        <f t="shared" ref="O5644:O5707" si="801">IF(M5644&lt;H5644,M5644,H5644)</f>
        <v>0.63012000000000001</v>
      </c>
      <c r="P5644" s="12">
        <f t="shared" ref="P5644:P5707" si="802">H5644-O5644</f>
        <v>137.09645579892504</v>
      </c>
      <c r="Q5644">
        <f t="shared" ref="Q5644:Q5707" si="803">IF(M5644&lt;H5644,0,M5644-H5644)</f>
        <v>0</v>
      </c>
      <c r="R5644">
        <f>$D$2*tarifas!$D$12/24</f>
        <v>1.4541666666666666</v>
      </c>
      <c r="S5644" t="e">
        <f>VLOOKUP(E5644&amp;" "&amp;F5644,tarifas!$A$13:$D$20,4,FALSE)*P5644</f>
        <v>#N/A</v>
      </c>
      <c r="T5644">
        <f>IF(F5644="COD1",tarifas!$D$11*(SUMIFS($P$11:$P$8770,$F$11:$F$8770,"=COD1",$B$11:$B$8770,"="&amp;B5644)/COUNTIFS($F$11:$F$8770,"=COD1",$B$11:$B$8770,"="&amp;B5644))/COUNTIFS($A$11:$A$8770,"="&amp;A5644,$F$11:$F$8770,"=COD1"),0)</f>
        <v>0</v>
      </c>
      <c r="U5644" t="e">
        <f>(VLOOKUP(F5644,tarifas!$C$7:$D$10,2,FALSE)+tarifas!$D$21)*datos!P5644</f>
        <v>#N/A</v>
      </c>
      <c r="V5644" t="e">
        <f t="shared" ref="V5644:V5707" si="804">(R5644+S5644+T5644+U5644)*1.23</f>
        <v>#N/A</v>
      </c>
      <c r="W5644">
        <f t="shared" ref="W5644:W5707" si="805">0.9*G5644/1000*Q5644</f>
        <v>0</v>
      </c>
    </row>
    <row r="5645" spans="1:23" x14ac:dyDescent="0.25">
      <c r="A5645">
        <f t="shared" si="798"/>
        <v>232</v>
      </c>
      <c r="B5645">
        <f t="shared" si="799"/>
        <v>8</v>
      </c>
      <c r="C5645" s="1">
        <f t="shared" ref="C5645:C5708" si="806">+C5644+1/24</f>
        <v>41874.749999986336</v>
      </c>
      <c r="D5645" s="7">
        <v>124.40909090909091</v>
      </c>
      <c r="E5645" s="7"/>
      <c r="G5645">
        <v>45.4</v>
      </c>
      <c r="H5645" s="12">
        <v>136.84821512218903</v>
      </c>
      <c r="I5645" s="13">
        <f>$D$2*tarifas!$D$12/24</f>
        <v>1.4541666666666666</v>
      </c>
      <c r="J5645" s="13" t="e">
        <f>VLOOKUP(E5645&amp;" "&amp;F5645,tarifas!$A$13:$D$20,4,FALSE)*H5645</f>
        <v>#N/A</v>
      </c>
      <c r="K5645" s="13">
        <f>IF(F5645="COD1",tarifas!$D$11*(SUMIFS($H$11:$H$8770,$F$11:$F$8770,"=COD1",$B$11:$B$8770,"="&amp;B5645)/COUNTIFS($F$11:$F$8770,"=COD1",$B$11:$B$8770,"="&amp;B5645))/COUNTIFS($A$11:$A$8770,"="&amp;A5645,$F$11:$F$8770,"=COD1"),0)</f>
        <v>0</v>
      </c>
      <c r="L5645" s="13" t="e">
        <f>(VLOOKUP(F5645,tarifas!$C$7:$D$10,2,FALSE)+tarifas!$D$21)*datos!H5645</f>
        <v>#N/A</v>
      </c>
      <c r="M5645">
        <v>3.4331100000000001</v>
      </c>
      <c r="N5645" s="13" t="e">
        <f t="shared" si="800"/>
        <v>#N/A</v>
      </c>
      <c r="O5645">
        <f t="shared" si="801"/>
        <v>3.4331100000000001</v>
      </c>
      <c r="P5645" s="12">
        <f t="shared" si="802"/>
        <v>133.41510512218903</v>
      </c>
      <c r="Q5645">
        <f t="shared" si="803"/>
        <v>0</v>
      </c>
      <c r="R5645">
        <f>$D$2*tarifas!$D$12/24</f>
        <v>1.4541666666666666</v>
      </c>
      <c r="S5645" t="e">
        <f>VLOOKUP(E5645&amp;" "&amp;F5645,tarifas!$A$13:$D$20,4,FALSE)*P5645</f>
        <v>#N/A</v>
      </c>
      <c r="T5645">
        <f>IF(F5645="COD1",tarifas!$D$11*(SUMIFS($P$11:$P$8770,$F$11:$F$8770,"=COD1",$B$11:$B$8770,"="&amp;B5645)/COUNTIFS($F$11:$F$8770,"=COD1",$B$11:$B$8770,"="&amp;B5645))/COUNTIFS($A$11:$A$8770,"="&amp;A5645,$F$11:$F$8770,"=COD1"),0)</f>
        <v>0</v>
      </c>
      <c r="U5645" t="e">
        <f>(VLOOKUP(F5645,tarifas!$C$7:$D$10,2,FALSE)+tarifas!$D$21)*datos!P5645</f>
        <v>#N/A</v>
      </c>
      <c r="V5645" t="e">
        <f t="shared" si="804"/>
        <v>#N/A</v>
      </c>
      <c r="W5645">
        <f t="shared" si="805"/>
        <v>0</v>
      </c>
    </row>
    <row r="5646" spans="1:23" x14ac:dyDescent="0.25">
      <c r="A5646">
        <f t="shared" si="798"/>
        <v>232</v>
      </c>
      <c r="B5646">
        <f t="shared" si="799"/>
        <v>8</v>
      </c>
      <c r="C5646" s="1">
        <f t="shared" si="806"/>
        <v>41874.791666653</v>
      </c>
      <c r="D5646" s="7">
        <v>27.560606060606059</v>
      </c>
      <c r="E5646" s="7"/>
      <c r="G5646">
        <v>50.57</v>
      </c>
      <c r="H5646" s="12">
        <v>148.25065660749397</v>
      </c>
      <c r="I5646" s="13">
        <f>$D$2*tarifas!$D$12/24</f>
        <v>1.4541666666666666</v>
      </c>
      <c r="J5646" s="13" t="e">
        <f>VLOOKUP(E5646&amp;" "&amp;F5646,tarifas!$A$13:$D$20,4,FALSE)*H5646</f>
        <v>#N/A</v>
      </c>
      <c r="K5646" s="13">
        <f>IF(F5646="COD1",tarifas!$D$11*(SUMIFS($H$11:$H$8770,$F$11:$F$8770,"=COD1",$B$11:$B$8770,"="&amp;B5646)/COUNTIFS($F$11:$F$8770,"=COD1",$B$11:$B$8770,"="&amp;B5646))/COUNTIFS($A$11:$A$8770,"="&amp;A5646,$F$11:$F$8770,"=COD1"),0)</f>
        <v>0</v>
      </c>
      <c r="L5646" s="13" t="e">
        <f>(VLOOKUP(F5646,tarifas!$C$7:$D$10,2,FALSE)+tarifas!$D$21)*datos!H5646</f>
        <v>#N/A</v>
      </c>
      <c r="M5646">
        <v>0</v>
      </c>
      <c r="N5646" s="13" t="e">
        <f t="shared" si="800"/>
        <v>#N/A</v>
      </c>
      <c r="O5646">
        <f t="shared" si="801"/>
        <v>0</v>
      </c>
      <c r="P5646" s="12">
        <f t="shared" si="802"/>
        <v>148.25065660749397</v>
      </c>
      <c r="Q5646">
        <f t="shared" si="803"/>
        <v>0</v>
      </c>
      <c r="R5646">
        <f>$D$2*tarifas!$D$12/24</f>
        <v>1.4541666666666666</v>
      </c>
      <c r="S5646" t="e">
        <f>VLOOKUP(E5646&amp;" "&amp;F5646,tarifas!$A$13:$D$20,4,FALSE)*P5646</f>
        <v>#N/A</v>
      </c>
      <c r="T5646">
        <f>IF(F5646="COD1",tarifas!$D$11*(SUMIFS($P$11:$P$8770,$F$11:$F$8770,"=COD1",$B$11:$B$8770,"="&amp;B5646)/COUNTIFS($F$11:$F$8770,"=COD1",$B$11:$B$8770,"="&amp;B5646))/COUNTIFS($A$11:$A$8770,"="&amp;A5646,$F$11:$F$8770,"=COD1"),0)</f>
        <v>0</v>
      </c>
      <c r="U5646" t="e">
        <f>(VLOOKUP(F5646,tarifas!$C$7:$D$10,2,FALSE)+tarifas!$D$21)*datos!P5646</f>
        <v>#N/A</v>
      </c>
      <c r="V5646" t="e">
        <f t="shared" si="804"/>
        <v>#N/A</v>
      </c>
      <c r="W5646">
        <f t="shared" si="805"/>
        <v>0</v>
      </c>
    </row>
    <row r="5647" spans="1:23" x14ac:dyDescent="0.25">
      <c r="A5647">
        <f t="shared" si="798"/>
        <v>232</v>
      </c>
      <c r="B5647">
        <f t="shared" si="799"/>
        <v>8</v>
      </c>
      <c r="C5647" s="1">
        <f t="shared" si="806"/>
        <v>41874.833333319664</v>
      </c>
      <c r="D5647" s="7">
        <v>0</v>
      </c>
      <c r="E5647" s="7"/>
      <c r="G5647">
        <v>57.5</v>
      </c>
      <c r="H5647" s="12">
        <v>142.87237333887089</v>
      </c>
      <c r="I5647" s="13">
        <f>$D$2*tarifas!$D$12/24</f>
        <v>1.4541666666666666</v>
      </c>
      <c r="J5647" s="13" t="e">
        <f>VLOOKUP(E5647&amp;" "&amp;F5647,tarifas!$A$13:$D$20,4,FALSE)*H5647</f>
        <v>#N/A</v>
      </c>
      <c r="K5647" s="13">
        <f>IF(F5647="COD1",tarifas!$D$11*(SUMIFS($H$11:$H$8770,$F$11:$F$8770,"=COD1",$B$11:$B$8770,"="&amp;B5647)/COUNTIFS($F$11:$F$8770,"=COD1",$B$11:$B$8770,"="&amp;B5647))/COUNTIFS($A$11:$A$8770,"="&amp;A5647,$F$11:$F$8770,"=COD1"),0)</f>
        <v>0</v>
      </c>
      <c r="L5647" s="13" t="e">
        <f>(VLOOKUP(F5647,tarifas!$C$7:$D$10,2,FALSE)+tarifas!$D$21)*datos!H5647</f>
        <v>#N/A</v>
      </c>
      <c r="M5647">
        <v>0</v>
      </c>
      <c r="N5647" s="13" t="e">
        <f t="shared" si="800"/>
        <v>#N/A</v>
      </c>
      <c r="O5647">
        <f t="shared" si="801"/>
        <v>0</v>
      </c>
      <c r="P5647" s="12">
        <f t="shared" si="802"/>
        <v>142.87237333887089</v>
      </c>
      <c r="Q5647">
        <f t="shared" si="803"/>
        <v>0</v>
      </c>
      <c r="R5647">
        <f>$D$2*tarifas!$D$12/24</f>
        <v>1.4541666666666666</v>
      </c>
      <c r="S5647" t="e">
        <f>VLOOKUP(E5647&amp;" "&amp;F5647,tarifas!$A$13:$D$20,4,FALSE)*P5647</f>
        <v>#N/A</v>
      </c>
      <c r="T5647">
        <f>IF(F5647="COD1",tarifas!$D$11*(SUMIFS($P$11:$P$8770,$F$11:$F$8770,"=COD1",$B$11:$B$8770,"="&amp;B5647)/COUNTIFS($F$11:$F$8770,"=COD1",$B$11:$B$8770,"="&amp;B5647))/COUNTIFS($A$11:$A$8770,"="&amp;A5647,$F$11:$F$8770,"=COD1"),0)</f>
        <v>0</v>
      </c>
      <c r="U5647" t="e">
        <f>(VLOOKUP(F5647,tarifas!$C$7:$D$10,2,FALSE)+tarifas!$D$21)*datos!P5647</f>
        <v>#N/A</v>
      </c>
      <c r="V5647" t="e">
        <f t="shared" si="804"/>
        <v>#N/A</v>
      </c>
      <c r="W5647">
        <f t="shared" si="805"/>
        <v>0</v>
      </c>
    </row>
    <row r="5648" spans="1:23" x14ac:dyDescent="0.25">
      <c r="A5648">
        <f t="shared" si="798"/>
        <v>232</v>
      </c>
      <c r="B5648">
        <f t="shared" si="799"/>
        <v>8</v>
      </c>
      <c r="C5648" s="1">
        <f t="shared" si="806"/>
        <v>41874.874999986328</v>
      </c>
      <c r="D5648" s="7">
        <v>0</v>
      </c>
      <c r="E5648" s="7"/>
      <c r="G5648">
        <v>55.76</v>
      </c>
      <c r="H5648" s="12">
        <v>145.07564472155167</v>
      </c>
      <c r="I5648" s="13">
        <f>$D$2*tarifas!$D$12/24</f>
        <v>1.4541666666666666</v>
      </c>
      <c r="J5648" s="13" t="e">
        <f>VLOOKUP(E5648&amp;" "&amp;F5648,tarifas!$A$13:$D$20,4,FALSE)*H5648</f>
        <v>#N/A</v>
      </c>
      <c r="K5648" s="13">
        <f>IF(F5648="COD1",tarifas!$D$11*(SUMIFS($H$11:$H$8770,$F$11:$F$8770,"=COD1",$B$11:$B$8770,"="&amp;B5648)/COUNTIFS($F$11:$F$8770,"=COD1",$B$11:$B$8770,"="&amp;B5648))/COUNTIFS($A$11:$A$8770,"="&amp;A5648,$F$11:$F$8770,"=COD1"),0)</f>
        <v>0</v>
      </c>
      <c r="L5648" s="13" t="e">
        <f>(VLOOKUP(F5648,tarifas!$C$7:$D$10,2,FALSE)+tarifas!$D$21)*datos!H5648</f>
        <v>#N/A</v>
      </c>
      <c r="M5648">
        <v>0</v>
      </c>
      <c r="N5648" s="13" t="e">
        <f t="shared" si="800"/>
        <v>#N/A</v>
      </c>
      <c r="O5648">
        <f t="shared" si="801"/>
        <v>0</v>
      </c>
      <c r="P5648" s="12">
        <f t="shared" si="802"/>
        <v>145.07564472155167</v>
      </c>
      <c r="Q5648">
        <f t="shared" si="803"/>
        <v>0</v>
      </c>
      <c r="R5648">
        <f>$D$2*tarifas!$D$12/24</f>
        <v>1.4541666666666666</v>
      </c>
      <c r="S5648" t="e">
        <f>VLOOKUP(E5648&amp;" "&amp;F5648,tarifas!$A$13:$D$20,4,FALSE)*P5648</f>
        <v>#N/A</v>
      </c>
      <c r="T5648">
        <f>IF(F5648="COD1",tarifas!$D$11*(SUMIFS($P$11:$P$8770,$F$11:$F$8770,"=COD1",$B$11:$B$8770,"="&amp;B5648)/COUNTIFS($F$11:$F$8770,"=COD1",$B$11:$B$8770,"="&amp;B5648))/COUNTIFS($A$11:$A$8770,"="&amp;A5648,$F$11:$F$8770,"=COD1"),0)</f>
        <v>0</v>
      </c>
      <c r="U5648" t="e">
        <f>(VLOOKUP(F5648,tarifas!$C$7:$D$10,2,FALSE)+tarifas!$D$21)*datos!P5648</f>
        <v>#N/A</v>
      </c>
      <c r="V5648" t="e">
        <f t="shared" si="804"/>
        <v>#N/A</v>
      </c>
      <c r="W5648">
        <f t="shared" si="805"/>
        <v>0</v>
      </c>
    </row>
    <row r="5649" spans="1:23" x14ac:dyDescent="0.25">
      <c r="A5649">
        <f t="shared" si="798"/>
        <v>232</v>
      </c>
      <c r="B5649">
        <f t="shared" si="799"/>
        <v>8</v>
      </c>
      <c r="C5649" s="1">
        <f t="shared" si="806"/>
        <v>41874.916666652993</v>
      </c>
      <c r="D5649" s="7">
        <v>0</v>
      </c>
      <c r="E5649" s="7"/>
      <c r="G5649">
        <v>50.57</v>
      </c>
      <c r="H5649" s="12">
        <v>144.66520452118309</v>
      </c>
      <c r="I5649" s="13">
        <f>$D$2*tarifas!$D$12/24</f>
        <v>1.4541666666666666</v>
      </c>
      <c r="J5649" s="13" t="e">
        <f>VLOOKUP(E5649&amp;" "&amp;F5649,tarifas!$A$13:$D$20,4,FALSE)*H5649</f>
        <v>#N/A</v>
      </c>
      <c r="K5649" s="13">
        <f>IF(F5649="COD1",tarifas!$D$11*(SUMIFS($H$11:$H$8770,$F$11:$F$8770,"=COD1",$B$11:$B$8770,"="&amp;B5649)/COUNTIFS($F$11:$F$8770,"=COD1",$B$11:$B$8770,"="&amp;B5649))/COUNTIFS($A$11:$A$8770,"="&amp;A5649,$F$11:$F$8770,"=COD1"),0)</f>
        <v>0</v>
      </c>
      <c r="L5649" s="13" t="e">
        <f>(VLOOKUP(F5649,tarifas!$C$7:$D$10,2,FALSE)+tarifas!$D$21)*datos!H5649</f>
        <v>#N/A</v>
      </c>
      <c r="M5649">
        <v>0</v>
      </c>
      <c r="N5649" s="13" t="e">
        <f t="shared" si="800"/>
        <v>#N/A</v>
      </c>
      <c r="O5649">
        <f t="shared" si="801"/>
        <v>0</v>
      </c>
      <c r="P5649" s="12">
        <f t="shared" si="802"/>
        <v>144.66520452118309</v>
      </c>
      <c r="Q5649">
        <f t="shared" si="803"/>
        <v>0</v>
      </c>
      <c r="R5649">
        <f>$D$2*tarifas!$D$12/24</f>
        <v>1.4541666666666666</v>
      </c>
      <c r="S5649" t="e">
        <f>VLOOKUP(E5649&amp;" "&amp;F5649,tarifas!$A$13:$D$20,4,FALSE)*P5649</f>
        <v>#N/A</v>
      </c>
      <c r="T5649">
        <f>IF(F5649="COD1",tarifas!$D$11*(SUMIFS($P$11:$P$8770,$F$11:$F$8770,"=COD1",$B$11:$B$8770,"="&amp;B5649)/COUNTIFS($F$11:$F$8770,"=COD1",$B$11:$B$8770,"="&amp;B5649))/COUNTIFS($A$11:$A$8770,"="&amp;A5649,$F$11:$F$8770,"=COD1"),0)</f>
        <v>0</v>
      </c>
      <c r="U5649" t="e">
        <f>(VLOOKUP(F5649,tarifas!$C$7:$D$10,2,FALSE)+tarifas!$D$21)*datos!P5649</f>
        <v>#N/A</v>
      </c>
      <c r="V5649" t="e">
        <f t="shared" si="804"/>
        <v>#N/A</v>
      </c>
      <c r="W5649">
        <f t="shared" si="805"/>
        <v>0</v>
      </c>
    </row>
    <row r="5650" spans="1:23" x14ac:dyDescent="0.25">
      <c r="A5650">
        <f t="shared" si="798"/>
        <v>232</v>
      </c>
      <c r="B5650">
        <f t="shared" si="799"/>
        <v>8</v>
      </c>
      <c r="C5650" s="1">
        <f t="shared" si="806"/>
        <v>41874.958333319657</v>
      </c>
      <c r="D5650" s="7">
        <v>0</v>
      </c>
      <c r="E5650" s="7"/>
      <c r="G5650">
        <v>46.1</v>
      </c>
      <c r="H5650" s="12">
        <v>145.65028786851181</v>
      </c>
      <c r="I5650" s="13">
        <f>$D$2*tarifas!$D$12/24</f>
        <v>1.4541666666666666</v>
      </c>
      <c r="J5650" s="13" t="e">
        <f>VLOOKUP(E5650&amp;" "&amp;F5650,tarifas!$A$13:$D$20,4,FALSE)*H5650</f>
        <v>#N/A</v>
      </c>
      <c r="K5650" s="13">
        <f>IF(F5650="COD1",tarifas!$D$11*(SUMIFS($H$11:$H$8770,$F$11:$F$8770,"=COD1",$B$11:$B$8770,"="&amp;B5650)/COUNTIFS($F$11:$F$8770,"=COD1",$B$11:$B$8770,"="&amp;B5650))/COUNTIFS($A$11:$A$8770,"="&amp;A5650,$F$11:$F$8770,"=COD1"),0)</f>
        <v>0</v>
      </c>
      <c r="L5650" s="13" t="e">
        <f>(VLOOKUP(F5650,tarifas!$C$7:$D$10,2,FALSE)+tarifas!$D$21)*datos!H5650</f>
        <v>#N/A</v>
      </c>
      <c r="M5650">
        <v>0</v>
      </c>
      <c r="N5650" s="13" t="e">
        <f t="shared" si="800"/>
        <v>#N/A</v>
      </c>
      <c r="O5650">
        <f t="shared" si="801"/>
        <v>0</v>
      </c>
      <c r="P5650" s="12">
        <f t="shared" si="802"/>
        <v>145.65028786851181</v>
      </c>
      <c r="Q5650">
        <f t="shared" si="803"/>
        <v>0</v>
      </c>
      <c r="R5650">
        <f>$D$2*tarifas!$D$12/24</f>
        <v>1.4541666666666666</v>
      </c>
      <c r="S5650" t="e">
        <f>VLOOKUP(E5650&amp;" "&amp;F5650,tarifas!$A$13:$D$20,4,FALSE)*P5650</f>
        <v>#N/A</v>
      </c>
      <c r="T5650">
        <f>IF(F5650="COD1",tarifas!$D$11*(SUMIFS($P$11:$P$8770,$F$11:$F$8770,"=COD1",$B$11:$B$8770,"="&amp;B5650)/COUNTIFS($F$11:$F$8770,"=COD1",$B$11:$B$8770,"="&amp;B5650))/COUNTIFS($A$11:$A$8770,"="&amp;A5650,$F$11:$F$8770,"=COD1"),0)</f>
        <v>0</v>
      </c>
      <c r="U5650" t="e">
        <f>(VLOOKUP(F5650,tarifas!$C$7:$D$10,2,FALSE)+tarifas!$D$21)*datos!P5650</f>
        <v>#N/A</v>
      </c>
      <c r="V5650" t="e">
        <f t="shared" si="804"/>
        <v>#N/A</v>
      </c>
      <c r="W5650">
        <f t="shared" si="805"/>
        <v>0</v>
      </c>
    </row>
    <row r="5651" spans="1:23" x14ac:dyDescent="0.25">
      <c r="A5651">
        <f t="shared" si="798"/>
        <v>233</v>
      </c>
      <c r="B5651">
        <f t="shared" si="799"/>
        <v>8</v>
      </c>
      <c r="C5651" s="1">
        <f t="shared" si="806"/>
        <v>41874.999999986321</v>
      </c>
      <c r="D5651" s="7">
        <v>0</v>
      </c>
      <c r="E5651" s="7"/>
      <c r="G5651">
        <v>44.95</v>
      </c>
      <c r="H5651" s="12">
        <v>141.16338924256232</v>
      </c>
      <c r="I5651" s="13">
        <f>$D$2*tarifas!$D$12/24</f>
        <v>1.4541666666666666</v>
      </c>
      <c r="J5651" s="13" t="e">
        <f>VLOOKUP(E5651&amp;" "&amp;F5651,tarifas!$A$13:$D$20,4,FALSE)*H5651</f>
        <v>#N/A</v>
      </c>
      <c r="K5651" s="13">
        <f>IF(F5651="COD1",tarifas!$D$11*(SUMIFS($H$11:$H$8770,$F$11:$F$8770,"=COD1",$B$11:$B$8770,"="&amp;B5651)/COUNTIFS($F$11:$F$8770,"=COD1",$B$11:$B$8770,"="&amp;B5651))/COUNTIFS($A$11:$A$8770,"="&amp;A5651,$F$11:$F$8770,"=COD1"),0)</f>
        <v>0</v>
      </c>
      <c r="L5651" s="13" t="e">
        <f>(VLOOKUP(F5651,tarifas!$C$7:$D$10,2,FALSE)+tarifas!$D$21)*datos!H5651</f>
        <v>#N/A</v>
      </c>
      <c r="M5651">
        <v>0</v>
      </c>
      <c r="N5651" s="13" t="e">
        <f t="shared" si="800"/>
        <v>#N/A</v>
      </c>
      <c r="O5651">
        <f t="shared" si="801"/>
        <v>0</v>
      </c>
      <c r="P5651" s="12">
        <f t="shared" si="802"/>
        <v>141.16338924256232</v>
      </c>
      <c r="Q5651">
        <f t="shared" si="803"/>
        <v>0</v>
      </c>
      <c r="R5651">
        <f>$D$2*tarifas!$D$12/24</f>
        <v>1.4541666666666666</v>
      </c>
      <c r="S5651" t="e">
        <f>VLOOKUP(E5651&amp;" "&amp;F5651,tarifas!$A$13:$D$20,4,FALSE)*P5651</f>
        <v>#N/A</v>
      </c>
      <c r="T5651">
        <f>IF(F5651="COD1",tarifas!$D$11*(SUMIFS($P$11:$P$8770,$F$11:$F$8770,"=COD1",$B$11:$B$8770,"="&amp;B5651)/COUNTIFS($F$11:$F$8770,"=COD1",$B$11:$B$8770,"="&amp;B5651))/COUNTIFS($A$11:$A$8770,"="&amp;A5651,$F$11:$F$8770,"=COD1"),0)</f>
        <v>0</v>
      </c>
      <c r="U5651" t="e">
        <f>(VLOOKUP(F5651,tarifas!$C$7:$D$10,2,FALSE)+tarifas!$D$21)*datos!P5651</f>
        <v>#N/A</v>
      </c>
      <c r="V5651" t="e">
        <f t="shared" si="804"/>
        <v>#N/A</v>
      </c>
      <c r="W5651">
        <f t="shared" si="805"/>
        <v>0</v>
      </c>
    </row>
    <row r="5652" spans="1:23" x14ac:dyDescent="0.25">
      <c r="A5652">
        <f t="shared" si="798"/>
        <v>233</v>
      </c>
      <c r="B5652">
        <f t="shared" si="799"/>
        <v>8</v>
      </c>
      <c r="C5652" s="1">
        <f t="shared" si="806"/>
        <v>41875.041666652985</v>
      </c>
      <c r="D5652" s="7">
        <v>0</v>
      </c>
      <c r="E5652" s="7"/>
      <c r="G5652">
        <v>44.54</v>
      </c>
      <c r="H5652" s="12">
        <v>139.61392464049885</v>
      </c>
      <c r="I5652" s="13">
        <f>$D$2*tarifas!$D$12/24</f>
        <v>1.4541666666666666</v>
      </c>
      <c r="J5652" s="13" t="e">
        <f>VLOOKUP(E5652&amp;" "&amp;F5652,tarifas!$A$13:$D$20,4,FALSE)*H5652</f>
        <v>#N/A</v>
      </c>
      <c r="K5652" s="13">
        <f>IF(F5652="COD1",tarifas!$D$11*(SUMIFS($H$11:$H$8770,$F$11:$F$8770,"=COD1",$B$11:$B$8770,"="&amp;B5652)/COUNTIFS($F$11:$F$8770,"=COD1",$B$11:$B$8770,"="&amp;B5652))/COUNTIFS($A$11:$A$8770,"="&amp;A5652,$F$11:$F$8770,"=COD1"),0)</f>
        <v>0</v>
      </c>
      <c r="L5652" s="13" t="e">
        <f>(VLOOKUP(F5652,tarifas!$C$7:$D$10,2,FALSE)+tarifas!$D$21)*datos!H5652</f>
        <v>#N/A</v>
      </c>
      <c r="M5652">
        <v>0</v>
      </c>
      <c r="N5652" s="13" t="e">
        <f t="shared" si="800"/>
        <v>#N/A</v>
      </c>
      <c r="O5652">
        <f t="shared" si="801"/>
        <v>0</v>
      </c>
      <c r="P5652" s="12">
        <f t="shared" si="802"/>
        <v>139.61392464049885</v>
      </c>
      <c r="Q5652">
        <f t="shared" si="803"/>
        <v>0</v>
      </c>
      <c r="R5652">
        <f>$D$2*tarifas!$D$12/24</f>
        <v>1.4541666666666666</v>
      </c>
      <c r="S5652" t="e">
        <f>VLOOKUP(E5652&amp;" "&amp;F5652,tarifas!$A$13:$D$20,4,FALSE)*P5652</f>
        <v>#N/A</v>
      </c>
      <c r="T5652">
        <f>IF(F5652="COD1",tarifas!$D$11*(SUMIFS($P$11:$P$8770,$F$11:$F$8770,"=COD1",$B$11:$B$8770,"="&amp;B5652)/COUNTIFS($F$11:$F$8770,"=COD1",$B$11:$B$8770,"="&amp;B5652))/COUNTIFS($A$11:$A$8770,"="&amp;A5652,$F$11:$F$8770,"=COD1"),0)</f>
        <v>0</v>
      </c>
      <c r="U5652" t="e">
        <f>(VLOOKUP(F5652,tarifas!$C$7:$D$10,2,FALSE)+tarifas!$D$21)*datos!P5652</f>
        <v>#N/A</v>
      </c>
      <c r="V5652" t="e">
        <f t="shared" si="804"/>
        <v>#N/A</v>
      </c>
      <c r="W5652">
        <f t="shared" si="805"/>
        <v>0</v>
      </c>
    </row>
    <row r="5653" spans="1:23" x14ac:dyDescent="0.25">
      <c r="A5653">
        <f t="shared" si="798"/>
        <v>233</v>
      </c>
      <c r="B5653">
        <f t="shared" si="799"/>
        <v>8</v>
      </c>
      <c r="C5653" s="1">
        <f t="shared" si="806"/>
        <v>41875.08333331965</v>
      </c>
      <c r="D5653" s="7">
        <v>0</v>
      </c>
      <c r="E5653" s="7"/>
      <c r="G5653">
        <v>44.64</v>
      </c>
      <c r="H5653" s="12">
        <v>137.98330804298445</v>
      </c>
      <c r="I5653" s="13">
        <f>$D$2*tarifas!$D$12/24</f>
        <v>1.4541666666666666</v>
      </c>
      <c r="J5653" s="13" t="e">
        <f>VLOOKUP(E5653&amp;" "&amp;F5653,tarifas!$A$13:$D$20,4,FALSE)*H5653</f>
        <v>#N/A</v>
      </c>
      <c r="K5653" s="13">
        <f>IF(F5653="COD1",tarifas!$D$11*(SUMIFS($H$11:$H$8770,$F$11:$F$8770,"=COD1",$B$11:$B$8770,"="&amp;B5653)/COUNTIFS($F$11:$F$8770,"=COD1",$B$11:$B$8770,"="&amp;B5653))/COUNTIFS($A$11:$A$8770,"="&amp;A5653,$F$11:$F$8770,"=COD1"),0)</f>
        <v>0</v>
      </c>
      <c r="L5653" s="13" t="e">
        <f>(VLOOKUP(F5653,tarifas!$C$7:$D$10,2,FALSE)+tarifas!$D$21)*datos!H5653</f>
        <v>#N/A</v>
      </c>
      <c r="M5653">
        <v>0</v>
      </c>
      <c r="N5653" s="13" t="e">
        <f t="shared" si="800"/>
        <v>#N/A</v>
      </c>
      <c r="O5653">
        <f t="shared" si="801"/>
        <v>0</v>
      </c>
      <c r="P5653" s="12">
        <f t="shared" si="802"/>
        <v>137.98330804298445</v>
      </c>
      <c r="Q5653">
        <f t="shared" si="803"/>
        <v>0</v>
      </c>
      <c r="R5653">
        <f>$D$2*tarifas!$D$12/24</f>
        <v>1.4541666666666666</v>
      </c>
      <c r="S5653" t="e">
        <f>VLOOKUP(E5653&amp;" "&amp;F5653,tarifas!$A$13:$D$20,4,FALSE)*P5653</f>
        <v>#N/A</v>
      </c>
      <c r="T5653">
        <f>IF(F5653="COD1",tarifas!$D$11*(SUMIFS($P$11:$P$8770,$F$11:$F$8770,"=COD1",$B$11:$B$8770,"="&amp;B5653)/COUNTIFS($F$11:$F$8770,"=COD1",$B$11:$B$8770,"="&amp;B5653))/COUNTIFS($A$11:$A$8770,"="&amp;A5653,$F$11:$F$8770,"=COD1"),0)</f>
        <v>0</v>
      </c>
      <c r="U5653" t="e">
        <f>(VLOOKUP(F5653,tarifas!$C$7:$D$10,2,FALSE)+tarifas!$D$21)*datos!P5653</f>
        <v>#N/A</v>
      </c>
      <c r="V5653" t="e">
        <f t="shared" si="804"/>
        <v>#N/A</v>
      </c>
      <c r="W5653">
        <f t="shared" si="805"/>
        <v>0</v>
      </c>
    </row>
    <row r="5654" spans="1:23" x14ac:dyDescent="0.25">
      <c r="A5654">
        <f t="shared" si="798"/>
        <v>233</v>
      </c>
      <c r="B5654">
        <f t="shared" si="799"/>
        <v>8</v>
      </c>
      <c r="C5654" s="1">
        <f t="shared" si="806"/>
        <v>41875.124999986314</v>
      </c>
      <c r="D5654" s="7">
        <v>0</v>
      </c>
      <c r="E5654" s="7"/>
      <c r="G5654">
        <v>44.54</v>
      </c>
      <c r="H5654" s="12">
        <v>135.93052493600055</v>
      </c>
      <c r="I5654" s="13">
        <f>$D$2*tarifas!$D$12/24</f>
        <v>1.4541666666666666</v>
      </c>
      <c r="J5654" s="13" t="e">
        <f>VLOOKUP(E5654&amp;" "&amp;F5654,tarifas!$A$13:$D$20,4,FALSE)*H5654</f>
        <v>#N/A</v>
      </c>
      <c r="K5654" s="13">
        <f>IF(F5654="COD1",tarifas!$D$11*(SUMIFS($H$11:$H$8770,$F$11:$F$8770,"=COD1",$B$11:$B$8770,"="&amp;B5654)/COUNTIFS($F$11:$F$8770,"=COD1",$B$11:$B$8770,"="&amp;B5654))/COUNTIFS($A$11:$A$8770,"="&amp;A5654,$F$11:$F$8770,"=COD1"),0)</f>
        <v>0</v>
      </c>
      <c r="L5654" s="13" t="e">
        <f>(VLOOKUP(F5654,tarifas!$C$7:$D$10,2,FALSE)+tarifas!$D$21)*datos!H5654</f>
        <v>#N/A</v>
      </c>
      <c r="M5654">
        <v>0</v>
      </c>
      <c r="N5654" s="13" t="e">
        <f t="shared" si="800"/>
        <v>#N/A</v>
      </c>
      <c r="O5654">
        <f t="shared" si="801"/>
        <v>0</v>
      </c>
      <c r="P5654" s="12">
        <f t="shared" si="802"/>
        <v>135.93052493600055</v>
      </c>
      <c r="Q5654">
        <f t="shared" si="803"/>
        <v>0</v>
      </c>
      <c r="R5654">
        <f>$D$2*tarifas!$D$12/24</f>
        <v>1.4541666666666666</v>
      </c>
      <c r="S5654" t="e">
        <f>VLOOKUP(E5654&amp;" "&amp;F5654,tarifas!$A$13:$D$20,4,FALSE)*P5654</f>
        <v>#N/A</v>
      </c>
      <c r="T5654">
        <f>IF(F5654="COD1",tarifas!$D$11*(SUMIFS($P$11:$P$8770,$F$11:$F$8770,"=COD1",$B$11:$B$8770,"="&amp;B5654)/COUNTIFS($F$11:$F$8770,"=COD1",$B$11:$B$8770,"="&amp;B5654))/COUNTIFS($A$11:$A$8770,"="&amp;A5654,$F$11:$F$8770,"=COD1"),0)</f>
        <v>0</v>
      </c>
      <c r="U5654" t="e">
        <f>(VLOOKUP(F5654,tarifas!$C$7:$D$10,2,FALSE)+tarifas!$D$21)*datos!P5654</f>
        <v>#N/A</v>
      </c>
      <c r="V5654" t="e">
        <f t="shared" si="804"/>
        <v>#N/A</v>
      </c>
      <c r="W5654">
        <f t="shared" si="805"/>
        <v>0</v>
      </c>
    </row>
    <row r="5655" spans="1:23" x14ac:dyDescent="0.25">
      <c r="A5655">
        <f t="shared" si="798"/>
        <v>233</v>
      </c>
      <c r="B5655">
        <f t="shared" si="799"/>
        <v>8</v>
      </c>
      <c r="C5655" s="1">
        <f t="shared" si="806"/>
        <v>41875.166666652978</v>
      </c>
      <c r="D5655" s="7">
        <v>0</v>
      </c>
      <c r="E5655" s="7"/>
      <c r="G5655">
        <v>44.44</v>
      </c>
      <c r="H5655" s="12">
        <v>136.42467712664555</v>
      </c>
      <c r="I5655" s="13">
        <f>$D$2*tarifas!$D$12/24</f>
        <v>1.4541666666666666</v>
      </c>
      <c r="J5655" s="13" t="e">
        <f>VLOOKUP(E5655&amp;" "&amp;F5655,tarifas!$A$13:$D$20,4,FALSE)*H5655</f>
        <v>#N/A</v>
      </c>
      <c r="K5655" s="13">
        <f>IF(F5655="COD1",tarifas!$D$11*(SUMIFS($H$11:$H$8770,$F$11:$F$8770,"=COD1",$B$11:$B$8770,"="&amp;B5655)/COUNTIFS($F$11:$F$8770,"=COD1",$B$11:$B$8770,"="&amp;B5655))/COUNTIFS($A$11:$A$8770,"="&amp;A5655,$F$11:$F$8770,"=COD1"),0)</f>
        <v>0</v>
      </c>
      <c r="L5655" s="13" t="e">
        <f>(VLOOKUP(F5655,tarifas!$C$7:$D$10,2,FALSE)+tarifas!$D$21)*datos!H5655</f>
        <v>#N/A</v>
      </c>
      <c r="M5655">
        <v>0</v>
      </c>
      <c r="N5655" s="13" t="e">
        <f t="shared" si="800"/>
        <v>#N/A</v>
      </c>
      <c r="O5655">
        <f t="shared" si="801"/>
        <v>0</v>
      </c>
      <c r="P5655" s="12">
        <f t="shared" si="802"/>
        <v>136.42467712664555</v>
      </c>
      <c r="Q5655">
        <f t="shared" si="803"/>
        <v>0</v>
      </c>
      <c r="R5655">
        <f>$D$2*tarifas!$D$12/24</f>
        <v>1.4541666666666666</v>
      </c>
      <c r="S5655" t="e">
        <f>VLOOKUP(E5655&amp;" "&amp;F5655,tarifas!$A$13:$D$20,4,FALSE)*P5655</f>
        <v>#N/A</v>
      </c>
      <c r="T5655">
        <f>IF(F5655="COD1",tarifas!$D$11*(SUMIFS($P$11:$P$8770,$F$11:$F$8770,"=COD1",$B$11:$B$8770,"="&amp;B5655)/COUNTIFS($F$11:$F$8770,"=COD1",$B$11:$B$8770,"="&amp;B5655))/COUNTIFS($A$11:$A$8770,"="&amp;A5655,$F$11:$F$8770,"=COD1"),0)</f>
        <v>0</v>
      </c>
      <c r="U5655" t="e">
        <f>(VLOOKUP(F5655,tarifas!$C$7:$D$10,2,FALSE)+tarifas!$D$21)*datos!P5655</f>
        <v>#N/A</v>
      </c>
      <c r="V5655" t="e">
        <f t="shared" si="804"/>
        <v>#N/A</v>
      </c>
      <c r="W5655">
        <f t="shared" si="805"/>
        <v>0</v>
      </c>
    </row>
    <row r="5656" spans="1:23" x14ac:dyDescent="0.25">
      <c r="A5656">
        <f t="shared" si="798"/>
        <v>233</v>
      </c>
      <c r="B5656">
        <f t="shared" si="799"/>
        <v>8</v>
      </c>
      <c r="C5656" s="1">
        <f t="shared" si="806"/>
        <v>41875.208333319642</v>
      </c>
      <c r="D5656" s="7">
        <v>0</v>
      </c>
      <c r="E5656" s="7"/>
      <c r="G5656">
        <v>44.64</v>
      </c>
      <c r="H5656" s="12">
        <v>136.85581435716128</v>
      </c>
      <c r="I5656" s="13">
        <f>$D$2*tarifas!$D$12/24</f>
        <v>1.4541666666666666</v>
      </c>
      <c r="J5656" s="13" t="e">
        <f>VLOOKUP(E5656&amp;" "&amp;F5656,tarifas!$A$13:$D$20,4,FALSE)*H5656</f>
        <v>#N/A</v>
      </c>
      <c r="K5656" s="13">
        <f>IF(F5656="COD1",tarifas!$D$11*(SUMIFS($H$11:$H$8770,$F$11:$F$8770,"=COD1",$B$11:$B$8770,"="&amp;B5656)/COUNTIFS($F$11:$F$8770,"=COD1",$B$11:$B$8770,"="&amp;B5656))/COUNTIFS($A$11:$A$8770,"="&amp;A5656,$F$11:$F$8770,"=COD1"),0)</f>
        <v>0</v>
      </c>
      <c r="L5656" s="13" t="e">
        <f>(VLOOKUP(F5656,tarifas!$C$7:$D$10,2,FALSE)+tarifas!$D$21)*datos!H5656</f>
        <v>#N/A</v>
      </c>
      <c r="M5656">
        <v>0</v>
      </c>
      <c r="N5656" s="13" t="e">
        <f t="shared" si="800"/>
        <v>#N/A</v>
      </c>
      <c r="O5656">
        <f t="shared" si="801"/>
        <v>0</v>
      </c>
      <c r="P5656" s="12">
        <f t="shared" si="802"/>
        <v>136.85581435716128</v>
      </c>
      <c r="Q5656">
        <f t="shared" si="803"/>
        <v>0</v>
      </c>
      <c r="R5656">
        <f>$D$2*tarifas!$D$12/24</f>
        <v>1.4541666666666666</v>
      </c>
      <c r="S5656" t="e">
        <f>VLOOKUP(E5656&amp;" "&amp;F5656,tarifas!$A$13:$D$20,4,FALSE)*P5656</f>
        <v>#N/A</v>
      </c>
      <c r="T5656">
        <f>IF(F5656="COD1",tarifas!$D$11*(SUMIFS($P$11:$P$8770,$F$11:$F$8770,"=COD1",$B$11:$B$8770,"="&amp;B5656)/COUNTIFS($F$11:$F$8770,"=COD1",$B$11:$B$8770,"="&amp;B5656))/COUNTIFS($A$11:$A$8770,"="&amp;A5656,$F$11:$F$8770,"=COD1"),0)</f>
        <v>0</v>
      </c>
      <c r="U5656" t="e">
        <f>(VLOOKUP(F5656,tarifas!$C$7:$D$10,2,FALSE)+tarifas!$D$21)*datos!P5656</f>
        <v>#N/A</v>
      </c>
      <c r="V5656" t="e">
        <f t="shared" si="804"/>
        <v>#N/A</v>
      </c>
      <c r="W5656">
        <f t="shared" si="805"/>
        <v>0</v>
      </c>
    </row>
    <row r="5657" spans="1:23" x14ac:dyDescent="0.25">
      <c r="A5657">
        <f t="shared" si="798"/>
        <v>233</v>
      </c>
      <c r="B5657">
        <f t="shared" si="799"/>
        <v>8</v>
      </c>
      <c r="C5657" s="1">
        <f t="shared" si="806"/>
        <v>41875.249999986307</v>
      </c>
      <c r="D5657" s="7">
        <v>0</v>
      </c>
      <c r="E5657" s="7"/>
      <c r="G5657">
        <v>44.64</v>
      </c>
      <c r="H5657" s="12">
        <v>120.13257636703673</v>
      </c>
      <c r="I5657" s="13">
        <f>$D$2*tarifas!$D$12/24</f>
        <v>1.4541666666666666</v>
      </c>
      <c r="J5657" s="13" t="e">
        <f>VLOOKUP(E5657&amp;" "&amp;F5657,tarifas!$A$13:$D$20,4,FALSE)*H5657</f>
        <v>#N/A</v>
      </c>
      <c r="K5657" s="13">
        <f>IF(F5657="COD1",tarifas!$D$11*(SUMIFS($H$11:$H$8770,$F$11:$F$8770,"=COD1",$B$11:$B$8770,"="&amp;B5657)/COUNTIFS($F$11:$F$8770,"=COD1",$B$11:$B$8770,"="&amp;B5657))/COUNTIFS($A$11:$A$8770,"="&amp;A5657,$F$11:$F$8770,"=COD1"),0)</f>
        <v>0</v>
      </c>
      <c r="L5657" s="13" t="e">
        <f>(VLOOKUP(F5657,tarifas!$C$7:$D$10,2,FALSE)+tarifas!$D$21)*datos!H5657</f>
        <v>#N/A</v>
      </c>
      <c r="M5657">
        <v>30.356480000000001</v>
      </c>
      <c r="N5657" s="13" t="e">
        <f t="shared" si="800"/>
        <v>#N/A</v>
      </c>
      <c r="O5657">
        <f t="shared" si="801"/>
        <v>30.356480000000001</v>
      </c>
      <c r="P5657" s="12">
        <f t="shared" si="802"/>
        <v>89.776096367036729</v>
      </c>
      <c r="Q5657">
        <f t="shared" si="803"/>
        <v>0</v>
      </c>
      <c r="R5657">
        <f>$D$2*tarifas!$D$12/24</f>
        <v>1.4541666666666666</v>
      </c>
      <c r="S5657" t="e">
        <f>VLOOKUP(E5657&amp;" "&amp;F5657,tarifas!$A$13:$D$20,4,FALSE)*P5657</f>
        <v>#N/A</v>
      </c>
      <c r="T5657">
        <f>IF(F5657="COD1",tarifas!$D$11*(SUMIFS($P$11:$P$8770,$F$11:$F$8770,"=COD1",$B$11:$B$8770,"="&amp;B5657)/COUNTIFS($F$11:$F$8770,"=COD1",$B$11:$B$8770,"="&amp;B5657))/COUNTIFS($A$11:$A$8770,"="&amp;A5657,$F$11:$F$8770,"=COD1"),0)</f>
        <v>0</v>
      </c>
      <c r="U5657" t="e">
        <f>(VLOOKUP(F5657,tarifas!$C$7:$D$10,2,FALSE)+tarifas!$D$21)*datos!P5657</f>
        <v>#N/A</v>
      </c>
      <c r="V5657" t="e">
        <f t="shared" si="804"/>
        <v>#N/A</v>
      </c>
      <c r="W5657">
        <f t="shared" si="805"/>
        <v>0</v>
      </c>
    </row>
    <row r="5658" spans="1:23" x14ac:dyDescent="0.25">
      <c r="A5658">
        <f t="shared" si="798"/>
        <v>233</v>
      </c>
      <c r="B5658">
        <f t="shared" si="799"/>
        <v>8</v>
      </c>
      <c r="C5658" s="1">
        <f t="shared" si="806"/>
        <v>41875.291666652971</v>
      </c>
      <c r="D5658" s="7">
        <v>5.6666666666666661</v>
      </c>
      <c r="E5658" s="7"/>
      <c r="G5658">
        <v>44.83</v>
      </c>
      <c r="H5658" s="12">
        <v>119.40230847343885</v>
      </c>
      <c r="I5658" s="13">
        <f>$D$2*tarifas!$D$12/24</f>
        <v>1.4541666666666666</v>
      </c>
      <c r="J5658" s="13" t="e">
        <f>VLOOKUP(E5658&amp;" "&amp;F5658,tarifas!$A$13:$D$20,4,FALSE)*H5658</f>
        <v>#N/A</v>
      </c>
      <c r="K5658" s="13">
        <f>IF(F5658="COD1",tarifas!$D$11*(SUMIFS($H$11:$H$8770,$F$11:$F$8770,"=COD1",$B$11:$B$8770,"="&amp;B5658)/COUNTIFS($F$11:$F$8770,"=COD1",$B$11:$B$8770,"="&amp;B5658))/COUNTIFS($A$11:$A$8770,"="&amp;A5658,$F$11:$F$8770,"=COD1"),0)</f>
        <v>0</v>
      </c>
      <c r="L5658" s="13" t="e">
        <f>(VLOOKUP(F5658,tarifas!$C$7:$D$10,2,FALSE)+tarifas!$D$21)*datos!H5658</f>
        <v>#N/A</v>
      </c>
      <c r="M5658">
        <v>164.86702</v>
      </c>
      <c r="N5658" s="13" t="e">
        <f t="shared" si="800"/>
        <v>#N/A</v>
      </c>
      <c r="O5658">
        <f t="shared" si="801"/>
        <v>119.40230847343885</v>
      </c>
      <c r="P5658" s="12">
        <f t="shared" si="802"/>
        <v>0</v>
      </c>
      <c r="Q5658">
        <f t="shared" si="803"/>
        <v>45.464711526561146</v>
      </c>
      <c r="R5658">
        <f>$D$2*tarifas!$D$12/24</f>
        <v>1.4541666666666666</v>
      </c>
      <c r="S5658" t="e">
        <f>VLOOKUP(E5658&amp;" "&amp;F5658,tarifas!$A$13:$D$20,4,FALSE)*P5658</f>
        <v>#N/A</v>
      </c>
      <c r="T5658">
        <f>IF(F5658="COD1",tarifas!$D$11*(SUMIFS($P$11:$P$8770,$F$11:$F$8770,"=COD1",$B$11:$B$8770,"="&amp;B5658)/COUNTIFS($F$11:$F$8770,"=COD1",$B$11:$B$8770,"="&amp;B5658))/COUNTIFS($A$11:$A$8770,"="&amp;A5658,$F$11:$F$8770,"=COD1"),0)</f>
        <v>0</v>
      </c>
      <c r="U5658" t="e">
        <f>(VLOOKUP(F5658,tarifas!$C$7:$D$10,2,FALSE)+tarifas!$D$21)*datos!P5658</f>
        <v>#N/A</v>
      </c>
      <c r="V5658" t="e">
        <f t="shared" si="804"/>
        <v>#N/A</v>
      </c>
      <c r="W5658">
        <f t="shared" si="805"/>
        <v>1.8343647159621626</v>
      </c>
    </row>
    <row r="5659" spans="1:23" x14ac:dyDescent="0.25">
      <c r="A5659">
        <f t="shared" si="798"/>
        <v>233</v>
      </c>
      <c r="B5659">
        <f t="shared" si="799"/>
        <v>8</v>
      </c>
      <c r="C5659" s="1">
        <f t="shared" si="806"/>
        <v>41875.333333319635</v>
      </c>
      <c r="D5659" s="7">
        <v>58.469696969696976</v>
      </c>
      <c r="E5659" s="7"/>
      <c r="G5659">
        <v>44.95</v>
      </c>
      <c r="H5659" s="12">
        <v>119.70927653220204</v>
      </c>
      <c r="I5659" s="13">
        <f>$D$2*tarifas!$D$12/24</f>
        <v>1.4541666666666666</v>
      </c>
      <c r="J5659" s="13" t="e">
        <f>VLOOKUP(E5659&amp;" "&amp;F5659,tarifas!$A$13:$D$20,4,FALSE)*H5659</f>
        <v>#N/A</v>
      </c>
      <c r="K5659" s="13">
        <f>IF(F5659="COD1",tarifas!$D$11*(SUMIFS($H$11:$H$8770,$F$11:$F$8770,"=COD1",$B$11:$B$8770,"="&amp;B5659)/COUNTIFS($F$11:$F$8770,"=COD1",$B$11:$B$8770,"="&amp;B5659))/COUNTIFS($A$11:$A$8770,"="&amp;A5659,$F$11:$F$8770,"=COD1"),0)</f>
        <v>0</v>
      </c>
      <c r="L5659" s="13" t="e">
        <f>(VLOOKUP(F5659,tarifas!$C$7:$D$10,2,FALSE)+tarifas!$D$21)*datos!H5659</f>
        <v>#N/A</v>
      </c>
      <c r="M5659">
        <v>297.80243000000002</v>
      </c>
      <c r="N5659" s="13" t="e">
        <f t="shared" si="800"/>
        <v>#N/A</v>
      </c>
      <c r="O5659">
        <f t="shared" si="801"/>
        <v>119.70927653220204</v>
      </c>
      <c r="P5659" s="12">
        <f t="shared" si="802"/>
        <v>0</v>
      </c>
      <c r="Q5659">
        <f t="shared" si="803"/>
        <v>178.09315346779798</v>
      </c>
      <c r="R5659">
        <f>$D$2*tarifas!$D$12/24</f>
        <v>1.4541666666666666</v>
      </c>
      <c r="S5659" t="e">
        <f>VLOOKUP(E5659&amp;" "&amp;F5659,tarifas!$A$13:$D$20,4,FALSE)*P5659</f>
        <v>#N/A</v>
      </c>
      <c r="T5659">
        <f>IF(F5659="COD1",tarifas!$D$11*(SUMIFS($P$11:$P$8770,$F$11:$F$8770,"=COD1",$B$11:$B$8770,"="&amp;B5659)/COUNTIFS($F$11:$F$8770,"=COD1",$B$11:$B$8770,"="&amp;B5659))/COUNTIFS($A$11:$A$8770,"="&amp;A5659,$F$11:$F$8770,"=COD1"),0)</f>
        <v>0</v>
      </c>
      <c r="U5659" t="e">
        <f>(VLOOKUP(F5659,tarifas!$C$7:$D$10,2,FALSE)+tarifas!$D$21)*datos!P5659</f>
        <v>#N/A</v>
      </c>
      <c r="V5659" t="e">
        <f t="shared" si="804"/>
        <v>#N/A</v>
      </c>
      <c r="W5659">
        <f t="shared" si="805"/>
        <v>7.204758523539768</v>
      </c>
    </row>
    <row r="5660" spans="1:23" x14ac:dyDescent="0.25">
      <c r="A5660">
        <f t="shared" si="798"/>
        <v>233</v>
      </c>
      <c r="B5660">
        <f t="shared" si="799"/>
        <v>8</v>
      </c>
      <c r="C5660" s="1">
        <f t="shared" si="806"/>
        <v>41875.374999986299</v>
      </c>
      <c r="D5660" s="7">
        <v>188.03030303030303</v>
      </c>
      <c r="E5660" s="7"/>
      <c r="G5660">
        <v>44.83</v>
      </c>
      <c r="H5660" s="12">
        <v>120.32939990402099</v>
      </c>
      <c r="I5660" s="13">
        <f>$D$2*tarifas!$D$12/24</f>
        <v>1.4541666666666666</v>
      </c>
      <c r="J5660" s="13" t="e">
        <f>VLOOKUP(E5660&amp;" "&amp;F5660,tarifas!$A$13:$D$20,4,FALSE)*H5660</f>
        <v>#N/A</v>
      </c>
      <c r="K5660" s="13">
        <f>IF(F5660="COD1",tarifas!$D$11*(SUMIFS($H$11:$H$8770,$F$11:$F$8770,"=COD1",$B$11:$B$8770,"="&amp;B5660)/COUNTIFS($F$11:$F$8770,"=COD1",$B$11:$B$8770,"="&amp;B5660))/COUNTIFS($A$11:$A$8770,"="&amp;A5660,$F$11:$F$8770,"=COD1"),0)</f>
        <v>0</v>
      </c>
      <c r="L5660" s="13" t="e">
        <f>(VLOOKUP(F5660,tarifas!$C$7:$D$10,2,FALSE)+tarifas!$D$21)*datos!H5660</f>
        <v>#N/A</v>
      </c>
      <c r="M5660">
        <v>397.29422</v>
      </c>
      <c r="N5660" s="13" t="e">
        <f t="shared" si="800"/>
        <v>#N/A</v>
      </c>
      <c r="O5660">
        <f t="shared" si="801"/>
        <v>120.32939990402099</v>
      </c>
      <c r="P5660" s="12">
        <f t="shared" si="802"/>
        <v>0</v>
      </c>
      <c r="Q5660">
        <f t="shared" si="803"/>
        <v>276.96482009597901</v>
      </c>
      <c r="R5660">
        <f>$D$2*tarifas!$D$12/24</f>
        <v>1.4541666666666666</v>
      </c>
      <c r="S5660" t="e">
        <f>VLOOKUP(E5660&amp;" "&amp;F5660,tarifas!$A$13:$D$20,4,FALSE)*P5660</f>
        <v>#N/A</v>
      </c>
      <c r="T5660">
        <f>IF(F5660="COD1",tarifas!$D$11*(SUMIFS($P$11:$P$8770,$F$11:$F$8770,"=COD1",$B$11:$B$8770,"="&amp;B5660)/COUNTIFS($F$11:$F$8770,"=COD1",$B$11:$B$8770,"="&amp;B5660))/COUNTIFS($A$11:$A$8770,"="&amp;A5660,$F$11:$F$8770,"=COD1"),0)</f>
        <v>0</v>
      </c>
      <c r="U5660" t="e">
        <f>(VLOOKUP(F5660,tarifas!$C$7:$D$10,2,FALSE)+tarifas!$D$21)*datos!P5660</f>
        <v>#N/A</v>
      </c>
      <c r="V5660" t="e">
        <f t="shared" si="804"/>
        <v>#N/A</v>
      </c>
      <c r="W5660">
        <f t="shared" si="805"/>
        <v>11.174699596412465</v>
      </c>
    </row>
    <row r="5661" spans="1:23" x14ac:dyDescent="0.25">
      <c r="A5661">
        <f t="shared" si="798"/>
        <v>233</v>
      </c>
      <c r="B5661">
        <f t="shared" si="799"/>
        <v>8</v>
      </c>
      <c r="C5661" s="1">
        <f t="shared" si="806"/>
        <v>41875.416666652964</v>
      </c>
      <c r="D5661" s="7">
        <v>382.50000000000006</v>
      </c>
      <c r="E5661" s="7"/>
      <c r="G5661">
        <v>44.95</v>
      </c>
      <c r="H5661" s="12">
        <v>119.29958996940772</v>
      </c>
      <c r="I5661" s="13">
        <f>$D$2*tarifas!$D$12/24</f>
        <v>1.4541666666666666</v>
      </c>
      <c r="J5661" s="13" t="e">
        <f>VLOOKUP(E5661&amp;" "&amp;F5661,tarifas!$A$13:$D$20,4,FALSE)*H5661</f>
        <v>#N/A</v>
      </c>
      <c r="K5661" s="13">
        <f>IF(F5661="COD1",tarifas!$D$11*(SUMIFS($H$11:$H$8770,$F$11:$F$8770,"=COD1",$B$11:$B$8770,"="&amp;B5661)/COUNTIFS($F$11:$F$8770,"=COD1",$B$11:$B$8770,"="&amp;B5661))/COUNTIFS($A$11:$A$8770,"="&amp;A5661,$F$11:$F$8770,"=COD1"),0)</f>
        <v>0</v>
      </c>
      <c r="L5661" s="13" t="e">
        <f>(VLOOKUP(F5661,tarifas!$C$7:$D$10,2,FALSE)+tarifas!$D$21)*datos!H5661</f>
        <v>#N/A</v>
      </c>
      <c r="M5661">
        <v>466.15260999999998</v>
      </c>
      <c r="N5661" s="13" t="e">
        <f t="shared" si="800"/>
        <v>#N/A</v>
      </c>
      <c r="O5661">
        <f t="shared" si="801"/>
        <v>119.29958996940772</v>
      </c>
      <c r="P5661" s="12">
        <f t="shared" si="802"/>
        <v>0</v>
      </c>
      <c r="Q5661">
        <f t="shared" si="803"/>
        <v>346.85302003059223</v>
      </c>
      <c r="R5661">
        <f>$D$2*tarifas!$D$12/24</f>
        <v>1.4541666666666666</v>
      </c>
      <c r="S5661" t="e">
        <f>VLOOKUP(E5661&amp;" "&amp;F5661,tarifas!$A$13:$D$20,4,FALSE)*P5661</f>
        <v>#N/A</v>
      </c>
      <c r="T5661">
        <f>IF(F5661="COD1",tarifas!$D$11*(SUMIFS($P$11:$P$8770,$F$11:$F$8770,"=COD1",$B$11:$B$8770,"="&amp;B5661)/COUNTIFS($F$11:$F$8770,"=COD1",$B$11:$B$8770,"="&amp;B5661))/COUNTIFS($A$11:$A$8770,"="&amp;A5661,$F$11:$F$8770,"=COD1"),0)</f>
        <v>0</v>
      </c>
      <c r="U5661" t="e">
        <f>(VLOOKUP(F5661,tarifas!$C$7:$D$10,2,FALSE)+tarifas!$D$21)*datos!P5661</f>
        <v>#N/A</v>
      </c>
      <c r="V5661" t="e">
        <f t="shared" si="804"/>
        <v>#N/A</v>
      </c>
      <c r="W5661">
        <f t="shared" si="805"/>
        <v>14.031938925337611</v>
      </c>
    </row>
    <row r="5662" spans="1:23" x14ac:dyDescent="0.25">
      <c r="A5662">
        <f t="shared" si="798"/>
        <v>233</v>
      </c>
      <c r="B5662">
        <f t="shared" si="799"/>
        <v>8</v>
      </c>
      <c r="C5662" s="1">
        <f t="shared" si="806"/>
        <v>41875.458333319628</v>
      </c>
      <c r="D5662" s="7">
        <v>386.87878787878793</v>
      </c>
      <c r="E5662" s="7"/>
      <c r="G5662">
        <v>44.95</v>
      </c>
      <c r="H5662" s="12">
        <v>121.1869036069115</v>
      </c>
      <c r="I5662" s="13">
        <f>$D$2*tarifas!$D$12/24</f>
        <v>1.4541666666666666</v>
      </c>
      <c r="J5662" s="13" t="e">
        <f>VLOOKUP(E5662&amp;" "&amp;F5662,tarifas!$A$13:$D$20,4,FALSE)*H5662</f>
        <v>#N/A</v>
      </c>
      <c r="K5662" s="13">
        <f>IF(F5662="COD1",tarifas!$D$11*(SUMIFS($H$11:$H$8770,$F$11:$F$8770,"=COD1",$B$11:$B$8770,"="&amp;B5662)/COUNTIFS($F$11:$F$8770,"=COD1",$B$11:$B$8770,"="&amp;B5662))/COUNTIFS($A$11:$A$8770,"="&amp;A5662,$F$11:$F$8770,"=COD1"),0)</f>
        <v>0</v>
      </c>
      <c r="L5662" s="13" t="e">
        <f>(VLOOKUP(F5662,tarifas!$C$7:$D$10,2,FALSE)+tarifas!$D$21)*datos!H5662</f>
        <v>#N/A</v>
      </c>
      <c r="M5662">
        <v>504.39646999999997</v>
      </c>
      <c r="N5662" s="13" t="e">
        <f t="shared" si="800"/>
        <v>#N/A</v>
      </c>
      <c r="O5662">
        <f t="shared" si="801"/>
        <v>121.1869036069115</v>
      </c>
      <c r="P5662" s="12">
        <f t="shared" si="802"/>
        <v>0</v>
      </c>
      <c r="Q5662">
        <f t="shared" si="803"/>
        <v>383.20956639308849</v>
      </c>
      <c r="R5662">
        <f>$D$2*tarifas!$D$12/24</f>
        <v>1.4541666666666666</v>
      </c>
      <c r="S5662" t="e">
        <f>VLOOKUP(E5662&amp;" "&amp;F5662,tarifas!$A$13:$D$20,4,FALSE)*P5662</f>
        <v>#N/A</v>
      </c>
      <c r="T5662">
        <f>IF(F5662="COD1",tarifas!$D$11*(SUMIFS($P$11:$P$8770,$F$11:$F$8770,"=COD1",$B$11:$B$8770,"="&amp;B5662)/COUNTIFS($F$11:$F$8770,"=COD1",$B$11:$B$8770,"="&amp;B5662))/COUNTIFS($A$11:$A$8770,"="&amp;A5662,$F$11:$F$8770,"=COD1"),0)</f>
        <v>0</v>
      </c>
      <c r="U5662" t="e">
        <f>(VLOOKUP(F5662,tarifas!$C$7:$D$10,2,FALSE)+tarifas!$D$21)*datos!P5662</f>
        <v>#N/A</v>
      </c>
      <c r="V5662" t="e">
        <f t="shared" si="804"/>
        <v>#N/A</v>
      </c>
      <c r="W5662">
        <f t="shared" si="805"/>
        <v>15.502743008432397</v>
      </c>
    </row>
    <row r="5663" spans="1:23" x14ac:dyDescent="0.25">
      <c r="A5663">
        <f t="shared" si="798"/>
        <v>233</v>
      </c>
      <c r="B5663">
        <f t="shared" si="799"/>
        <v>8</v>
      </c>
      <c r="C5663" s="1">
        <f t="shared" si="806"/>
        <v>41875.499999986292</v>
      </c>
      <c r="D5663" s="7">
        <v>258.34848484848482</v>
      </c>
      <c r="E5663" s="7"/>
      <c r="G5663">
        <v>44.95</v>
      </c>
      <c r="H5663" s="12">
        <v>120.76621323162152</v>
      </c>
      <c r="I5663" s="13">
        <f>$D$2*tarifas!$D$12/24</f>
        <v>1.4541666666666666</v>
      </c>
      <c r="J5663" s="13" t="e">
        <f>VLOOKUP(E5663&amp;" "&amp;F5663,tarifas!$A$13:$D$20,4,FALSE)*H5663</f>
        <v>#N/A</v>
      </c>
      <c r="K5663" s="13">
        <f>IF(F5663="COD1",tarifas!$D$11*(SUMIFS($H$11:$H$8770,$F$11:$F$8770,"=COD1",$B$11:$B$8770,"="&amp;B5663)/COUNTIFS($F$11:$F$8770,"=COD1",$B$11:$B$8770,"="&amp;B5663))/COUNTIFS($A$11:$A$8770,"="&amp;A5663,$F$11:$F$8770,"=COD1"),0)</f>
        <v>0</v>
      </c>
      <c r="L5663" s="13" t="e">
        <f>(VLOOKUP(F5663,tarifas!$C$7:$D$10,2,FALSE)+tarifas!$D$21)*datos!H5663</f>
        <v>#N/A</v>
      </c>
      <c r="M5663">
        <v>510.67960999999997</v>
      </c>
      <c r="N5663" s="13" t="e">
        <f t="shared" si="800"/>
        <v>#N/A</v>
      </c>
      <c r="O5663">
        <f t="shared" si="801"/>
        <v>120.76621323162152</v>
      </c>
      <c r="P5663" s="12">
        <f t="shared" si="802"/>
        <v>0</v>
      </c>
      <c r="Q5663">
        <f t="shared" si="803"/>
        <v>389.91339676837845</v>
      </c>
      <c r="R5663">
        <f>$D$2*tarifas!$D$12/24</f>
        <v>1.4541666666666666</v>
      </c>
      <c r="S5663" t="e">
        <f>VLOOKUP(E5663&amp;" "&amp;F5663,tarifas!$A$13:$D$20,4,FALSE)*P5663</f>
        <v>#N/A</v>
      </c>
      <c r="T5663">
        <f>IF(F5663="COD1",tarifas!$D$11*(SUMIFS($P$11:$P$8770,$F$11:$F$8770,"=COD1",$B$11:$B$8770,"="&amp;B5663)/COUNTIFS($F$11:$F$8770,"=COD1",$B$11:$B$8770,"="&amp;B5663))/COUNTIFS($A$11:$A$8770,"="&amp;A5663,$F$11:$F$8770,"=COD1"),0)</f>
        <v>0</v>
      </c>
      <c r="U5663" t="e">
        <f>(VLOOKUP(F5663,tarifas!$C$7:$D$10,2,FALSE)+tarifas!$D$21)*datos!P5663</f>
        <v>#N/A</v>
      </c>
      <c r="V5663" t="e">
        <f t="shared" si="804"/>
        <v>#N/A</v>
      </c>
      <c r="W5663">
        <f t="shared" si="805"/>
        <v>15.773946466264752</v>
      </c>
    </row>
    <row r="5664" spans="1:23" x14ac:dyDescent="0.25">
      <c r="A5664">
        <f t="shared" si="798"/>
        <v>233</v>
      </c>
      <c r="B5664">
        <f t="shared" si="799"/>
        <v>8</v>
      </c>
      <c r="C5664" s="1">
        <f t="shared" si="806"/>
        <v>41875.541666652956</v>
      </c>
      <c r="D5664" s="7">
        <v>217.90909090909088</v>
      </c>
      <c r="E5664" s="7"/>
      <c r="G5664">
        <v>44.95</v>
      </c>
      <c r="H5664" s="12">
        <v>121.50199465563449</v>
      </c>
      <c r="I5664" s="13">
        <f>$D$2*tarifas!$D$12/24</f>
        <v>1.4541666666666666</v>
      </c>
      <c r="J5664" s="13" t="e">
        <f>VLOOKUP(E5664&amp;" "&amp;F5664,tarifas!$A$13:$D$20,4,FALSE)*H5664</f>
        <v>#N/A</v>
      </c>
      <c r="K5664" s="13">
        <f>IF(F5664="COD1",tarifas!$D$11*(SUMIFS($H$11:$H$8770,$F$11:$F$8770,"=COD1",$B$11:$B$8770,"="&amp;B5664)/COUNTIFS($F$11:$F$8770,"=COD1",$B$11:$B$8770,"="&amp;B5664))/COUNTIFS($A$11:$A$8770,"="&amp;A5664,$F$11:$F$8770,"=COD1"),0)</f>
        <v>0</v>
      </c>
      <c r="L5664" s="13" t="e">
        <f>(VLOOKUP(F5664,tarifas!$C$7:$D$10,2,FALSE)+tarifas!$D$21)*datos!H5664</f>
        <v>#N/A</v>
      </c>
      <c r="M5664">
        <v>485.73750999999999</v>
      </c>
      <c r="N5664" s="13" t="e">
        <f t="shared" si="800"/>
        <v>#N/A</v>
      </c>
      <c r="O5664">
        <f t="shared" si="801"/>
        <v>121.50199465563449</v>
      </c>
      <c r="P5664" s="12">
        <f t="shared" si="802"/>
        <v>0</v>
      </c>
      <c r="Q5664">
        <f t="shared" si="803"/>
        <v>364.23551534436547</v>
      </c>
      <c r="R5664">
        <f>$D$2*tarifas!$D$12/24</f>
        <v>1.4541666666666666</v>
      </c>
      <c r="S5664" t="e">
        <f>VLOOKUP(E5664&amp;" "&amp;F5664,tarifas!$A$13:$D$20,4,FALSE)*P5664</f>
        <v>#N/A</v>
      </c>
      <c r="T5664">
        <f>IF(F5664="COD1",tarifas!$D$11*(SUMIFS($P$11:$P$8770,$F$11:$F$8770,"=COD1",$B$11:$B$8770,"="&amp;B5664)/COUNTIFS($F$11:$F$8770,"=COD1",$B$11:$B$8770,"="&amp;B5664))/COUNTIFS($A$11:$A$8770,"="&amp;A5664,$F$11:$F$8770,"=COD1"),0)</f>
        <v>0</v>
      </c>
      <c r="U5664" t="e">
        <f>(VLOOKUP(F5664,tarifas!$C$7:$D$10,2,FALSE)+tarifas!$D$21)*datos!P5664</f>
        <v>#N/A</v>
      </c>
      <c r="V5664" t="e">
        <f t="shared" si="804"/>
        <v>#N/A</v>
      </c>
      <c r="W5664">
        <f t="shared" si="805"/>
        <v>14.735147773256307</v>
      </c>
    </row>
    <row r="5665" spans="1:23" x14ac:dyDescent="0.25">
      <c r="A5665">
        <f t="shared" si="798"/>
        <v>233</v>
      </c>
      <c r="B5665">
        <f t="shared" si="799"/>
        <v>8</v>
      </c>
      <c r="C5665" s="1">
        <f t="shared" si="806"/>
        <v>41875.583333319621</v>
      </c>
      <c r="D5665" s="7">
        <v>114.87878787878789</v>
      </c>
      <c r="E5665" s="7"/>
      <c r="G5665">
        <v>44.54</v>
      </c>
      <c r="H5665" s="12">
        <v>123.90111597974274</v>
      </c>
      <c r="I5665" s="13">
        <f>$D$2*tarifas!$D$12/24</f>
        <v>1.4541666666666666</v>
      </c>
      <c r="J5665" s="13" t="e">
        <f>VLOOKUP(E5665&amp;" "&amp;F5665,tarifas!$A$13:$D$20,4,FALSE)*H5665</f>
        <v>#N/A</v>
      </c>
      <c r="K5665" s="13">
        <f>IF(F5665="COD1",tarifas!$D$11*(SUMIFS($H$11:$H$8770,$F$11:$F$8770,"=COD1",$B$11:$B$8770,"="&amp;B5665)/COUNTIFS($F$11:$F$8770,"=COD1",$B$11:$B$8770,"="&amp;B5665))/COUNTIFS($A$11:$A$8770,"="&amp;A5665,$F$11:$F$8770,"=COD1"),0)</f>
        <v>0</v>
      </c>
      <c r="L5665" s="13" t="e">
        <f>(VLOOKUP(F5665,tarifas!$C$7:$D$10,2,FALSE)+tarifas!$D$21)*datos!H5665</f>
        <v>#N/A</v>
      </c>
      <c r="M5665">
        <v>427.32029</v>
      </c>
      <c r="N5665" s="13" t="e">
        <f t="shared" si="800"/>
        <v>#N/A</v>
      </c>
      <c r="O5665">
        <f t="shared" si="801"/>
        <v>123.90111597974274</v>
      </c>
      <c r="P5665" s="12">
        <f t="shared" si="802"/>
        <v>0</v>
      </c>
      <c r="Q5665">
        <f t="shared" si="803"/>
        <v>303.41917402025729</v>
      </c>
      <c r="R5665">
        <f>$D$2*tarifas!$D$12/24</f>
        <v>1.4541666666666666</v>
      </c>
      <c r="S5665" t="e">
        <f>VLOOKUP(E5665&amp;" "&amp;F5665,tarifas!$A$13:$D$20,4,FALSE)*P5665</f>
        <v>#N/A</v>
      </c>
      <c r="T5665">
        <f>IF(F5665="COD1",tarifas!$D$11*(SUMIFS($P$11:$P$8770,$F$11:$F$8770,"=COD1",$B$11:$B$8770,"="&amp;B5665)/COUNTIFS($F$11:$F$8770,"=COD1",$B$11:$B$8770,"="&amp;B5665))/COUNTIFS($A$11:$A$8770,"="&amp;A5665,$F$11:$F$8770,"=COD1"),0)</f>
        <v>0</v>
      </c>
      <c r="U5665" t="e">
        <f>(VLOOKUP(F5665,tarifas!$C$7:$D$10,2,FALSE)+tarifas!$D$21)*datos!P5665</f>
        <v>#N/A</v>
      </c>
      <c r="V5665" t="e">
        <f t="shared" si="804"/>
        <v>#N/A</v>
      </c>
      <c r="W5665">
        <f t="shared" si="805"/>
        <v>12.162861009776032</v>
      </c>
    </row>
    <row r="5666" spans="1:23" x14ac:dyDescent="0.25">
      <c r="A5666">
        <f t="shared" si="798"/>
        <v>233</v>
      </c>
      <c r="B5666">
        <f t="shared" si="799"/>
        <v>8</v>
      </c>
      <c r="C5666" s="1">
        <f t="shared" si="806"/>
        <v>41875.624999986285</v>
      </c>
      <c r="D5666" s="7">
        <v>92.469696969696983</v>
      </c>
      <c r="E5666" s="7"/>
      <c r="G5666">
        <v>44.34</v>
      </c>
      <c r="H5666" s="12">
        <v>129.17535474327082</v>
      </c>
      <c r="I5666" s="13">
        <f>$D$2*tarifas!$D$12/24</f>
        <v>1.4541666666666666</v>
      </c>
      <c r="J5666" s="13" t="e">
        <f>VLOOKUP(E5666&amp;" "&amp;F5666,tarifas!$A$13:$D$20,4,FALSE)*H5666</f>
        <v>#N/A</v>
      </c>
      <c r="K5666" s="13">
        <f>IF(F5666="COD1",tarifas!$D$11*(SUMIFS($H$11:$H$8770,$F$11:$F$8770,"=COD1",$B$11:$B$8770,"="&amp;B5666)/COUNTIFS($F$11:$F$8770,"=COD1",$B$11:$B$8770,"="&amp;B5666))/COUNTIFS($A$11:$A$8770,"="&amp;A5666,$F$11:$F$8770,"=COD1"),0)</f>
        <v>0</v>
      </c>
      <c r="L5666" s="13" t="e">
        <f>(VLOOKUP(F5666,tarifas!$C$7:$D$10,2,FALSE)+tarifas!$D$21)*datos!H5666</f>
        <v>#N/A</v>
      </c>
      <c r="M5666">
        <v>334.08100999999999</v>
      </c>
      <c r="N5666" s="13" t="e">
        <f t="shared" si="800"/>
        <v>#N/A</v>
      </c>
      <c r="O5666">
        <f t="shared" si="801"/>
        <v>129.17535474327082</v>
      </c>
      <c r="P5666" s="12">
        <f t="shared" si="802"/>
        <v>0</v>
      </c>
      <c r="Q5666">
        <f t="shared" si="803"/>
        <v>204.90565525672918</v>
      </c>
      <c r="R5666">
        <f>$D$2*tarifas!$D$12/24</f>
        <v>1.4541666666666666</v>
      </c>
      <c r="S5666" t="e">
        <f>VLOOKUP(E5666&amp;" "&amp;F5666,tarifas!$A$13:$D$20,4,FALSE)*P5666</f>
        <v>#N/A</v>
      </c>
      <c r="T5666">
        <f>IF(F5666="COD1",tarifas!$D$11*(SUMIFS($P$11:$P$8770,$F$11:$F$8770,"=COD1",$B$11:$B$8770,"="&amp;B5666)/COUNTIFS($F$11:$F$8770,"=COD1",$B$11:$B$8770,"="&amp;B5666))/COUNTIFS($A$11:$A$8770,"="&amp;A5666,$F$11:$F$8770,"=COD1"),0)</f>
        <v>0</v>
      </c>
      <c r="U5666" t="e">
        <f>(VLOOKUP(F5666,tarifas!$C$7:$D$10,2,FALSE)+tarifas!$D$21)*datos!P5666</f>
        <v>#N/A</v>
      </c>
      <c r="V5666" t="e">
        <f t="shared" si="804"/>
        <v>#N/A</v>
      </c>
      <c r="W5666">
        <f t="shared" si="805"/>
        <v>8.1769650786750354</v>
      </c>
    </row>
    <row r="5667" spans="1:23" x14ac:dyDescent="0.25">
      <c r="A5667">
        <f t="shared" si="798"/>
        <v>233</v>
      </c>
      <c r="B5667">
        <f t="shared" si="799"/>
        <v>8</v>
      </c>
      <c r="C5667" s="1">
        <f t="shared" si="806"/>
        <v>41875.666666652949</v>
      </c>
      <c r="D5667" s="7">
        <v>87.060606060606062</v>
      </c>
      <c r="E5667" s="7"/>
      <c r="G5667">
        <v>44.27</v>
      </c>
      <c r="H5667" s="12">
        <v>137.57431184341675</v>
      </c>
      <c r="I5667" s="13">
        <f>$D$2*tarifas!$D$12/24</f>
        <v>1.4541666666666666</v>
      </c>
      <c r="J5667" s="13" t="e">
        <f>VLOOKUP(E5667&amp;" "&amp;F5667,tarifas!$A$13:$D$20,4,FALSE)*H5667</f>
        <v>#N/A</v>
      </c>
      <c r="K5667" s="13">
        <f>IF(F5667="COD1",tarifas!$D$11*(SUMIFS($H$11:$H$8770,$F$11:$F$8770,"=COD1",$B$11:$B$8770,"="&amp;B5667)/COUNTIFS($F$11:$F$8770,"=COD1",$B$11:$B$8770,"="&amp;B5667))/COUNTIFS($A$11:$A$8770,"="&amp;A5667,$F$11:$F$8770,"=COD1"),0)</f>
        <v>0</v>
      </c>
      <c r="L5667" s="13" t="e">
        <f>(VLOOKUP(F5667,tarifas!$C$7:$D$10,2,FALSE)+tarifas!$D$21)*datos!H5667</f>
        <v>#N/A</v>
      </c>
      <c r="M5667">
        <v>207.95429999999999</v>
      </c>
      <c r="N5667" s="13" t="e">
        <f t="shared" si="800"/>
        <v>#N/A</v>
      </c>
      <c r="O5667">
        <f t="shared" si="801"/>
        <v>137.57431184341675</v>
      </c>
      <c r="P5667" s="12">
        <f t="shared" si="802"/>
        <v>0</v>
      </c>
      <c r="Q5667">
        <f t="shared" si="803"/>
        <v>70.379988156583238</v>
      </c>
      <c r="R5667">
        <f>$D$2*tarifas!$D$12/24</f>
        <v>1.4541666666666666</v>
      </c>
      <c r="S5667" t="e">
        <f>VLOOKUP(E5667&amp;" "&amp;F5667,tarifas!$A$13:$D$20,4,FALSE)*P5667</f>
        <v>#N/A</v>
      </c>
      <c r="T5667">
        <f>IF(F5667="COD1",tarifas!$D$11*(SUMIFS($P$11:$P$8770,$F$11:$F$8770,"=COD1",$B$11:$B$8770,"="&amp;B5667)/COUNTIFS($F$11:$F$8770,"=COD1",$B$11:$B$8770,"="&amp;B5667))/COUNTIFS($A$11:$A$8770,"="&amp;A5667,$F$11:$F$8770,"=COD1"),0)</f>
        <v>0</v>
      </c>
      <c r="U5667" t="e">
        <f>(VLOOKUP(F5667,tarifas!$C$7:$D$10,2,FALSE)+tarifas!$D$21)*datos!P5667</f>
        <v>#N/A</v>
      </c>
      <c r="V5667" t="e">
        <f t="shared" si="804"/>
        <v>#N/A</v>
      </c>
      <c r="W5667">
        <f t="shared" si="805"/>
        <v>2.8041498681227464</v>
      </c>
    </row>
    <row r="5668" spans="1:23" x14ac:dyDescent="0.25">
      <c r="A5668">
        <f t="shared" si="798"/>
        <v>233</v>
      </c>
      <c r="B5668">
        <f t="shared" si="799"/>
        <v>8</v>
      </c>
      <c r="C5668" s="1">
        <f t="shared" si="806"/>
        <v>41875.708333319613</v>
      </c>
      <c r="D5668" s="7">
        <v>60.787878787878789</v>
      </c>
      <c r="E5668" s="7"/>
      <c r="G5668">
        <v>44.44</v>
      </c>
      <c r="H5668" s="12">
        <v>138.58930450953613</v>
      </c>
      <c r="I5668" s="13">
        <f>$D$2*tarifas!$D$12/24</f>
        <v>1.4541666666666666</v>
      </c>
      <c r="J5668" s="13" t="e">
        <f>VLOOKUP(E5668&amp;" "&amp;F5668,tarifas!$A$13:$D$20,4,FALSE)*H5668</f>
        <v>#N/A</v>
      </c>
      <c r="K5668" s="13">
        <f>IF(F5668="COD1",tarifas!$D$11*(SUMIFS($H$11:$H$8770,$F$11:$F$8770,"=COD1",$B$11:$B$8770,"="&amp;B5668)/COUNTIFS($F$11:$F$8770,"=COD1",$B$11:$B$8770,"="&amp;B5668))/COUNTIFS($A$11:$A$8770,"="&amp;A5668,$F$11:$F$8770,"=COD1"),0)</f>
        <v>0</v>
      </c>
      <c r="L5668" s="13" t="e">
        <f>(VLOOKUP(F5668,tarifas!$C$7:$D$10,2,FALSE)+tarifas!$D$21)*datos!H5668</f>
        <v>#N/A</v>
      </c>
      <c r="M5668">
        <v>67.192549999999997</v>
      </c>
      <c r="N5668" s="13" t="e">
        <f t="shared" si="800"/>
        <v>#N/A</v>
      </c>
      <c r="O5668">
        <f t="shared" si="801"/>
        <v>67.192549999999997</v>
      </c>
      <c r="P5668" s="12">
        <f t="shared" si="802"/>
        <v>71.396754509536137</v>
      </c>
      <c r="Q5668">
        <f t="shared" si="803"/>
        <v>0</v>
      </c>
      <c r="R5668">
        <f>$D$2*tarifas!$D$12/24</f>
        <v>1.4541666666666666</v>
      </c>
      <c r="S5668" t="e">
        <f>VLOOKUP(E5668&amp;" "&amp;F5668,tarifas!$A$13:$D$20,4,FALSE)*P5668</f>
        <v>#N/A</v>
      </c>
      <c r="T5668">
        <f>IF(F5668="COD1",tarifas!$D$11*(SUMIFS($P$11:$P$8770,$F$11:$F$8770,"=COD1",$B$11:$B$8770,"="&amp;B5668)/COUNTIFS($F$11:$F$8770,"=COD1",$B$11:$B$8770,"="&amp;B5668))/COUNTIFS($A$11:$A$8770,"="&amp;A5668,$F$11:$F$8770,"=COD1"),0)</f>
        <v>0</v>
      </c>
      <c r="U5668" t="e">
        <f>(VLOOKUP(F5668,tarifas!$C$7:$D$10,2,FALSE)+tarifas!$D$21)*datos!P5668</f>
        <v>#N/A</v>
      </c>
      <c r="V5668" t="e">
        <f t="shared" si="804"/>
        <v>#N/A</v>
      </c>
      <c r="W5668">
        <f t="shared" si="805"/>
        <v>0</v>
      </c>
    </row>
    <row r="5669" spans="1:23" x14ac:dyDescent="0.25">
      <c r="A5669">
        <f t="shared" si="798"/>
        <v>233</v>
      </c>
      <c r="B5669">
        <f t="shared" si="799"/>
        <v>8</v>
      </c>
      <c r="C5669" s="1">
        <f t="shared" si="806"/>
        <v>41875.749999986278</v>
      </c>
      <c r="D5669" s="7">
        <v>34.772727272727273</v>
      </c>
      <c r="E5669" s="7"/>
      <c r="G5669">
        <v>44.64</v>
      </c>
      <c r="H5669" s="12">
        <v>133.07475159302098</v>
      </c>
      <c r="I5669" s="13">
        <f>$D$2*tarifas!$D$12/24</f>
        <v>1.4541666666666666</v>
      </c>
      <c r="J5669" s="13" t="e">
        <f>VLOOKUP(E5669&amp;" "&amp;F5669,tarifas!$A$13:$D$20,4,FALSE)*H5669</f>
        <v>#N/A</v>
      </c>
      <c r="K5669" s="13">
        <f>IF(F5669="COD1",tarifas!$D$11*(SUMIFS($H$11:$H$8770,$F$11:$F$8770,"=COD1",$B$11:$B$8770,"="&amp;B5669)/COUNTIFS($F$11:$F$8770,"=COD1",$B$11:$B$8770,"="&amp;B5669))/COUNTIFS($A$11:$A$8770,"="&amp;A5669,$F$11:$F$8770,"=COD1"),0)</f>
        <v>0</v>
      </c>
      <c r="L5669" s="13" t="e">
        <f>(VLOOKUP(F5669,tarifas!$C$7:$D$10,2,FALSE)+tarifas!$D$21)*datos!H5669</f>
        <v>#N/A</v>
      </c>
      <c r="M5669">
        <v>2.9741599999999999</v>
      </c>
      <c r="N5669" s="13" t="e">
        <f t="shared" si="800"/>
        <v>#N/A</v>
      </c>
      <c r="O5669">
        <f t="shared" si="801"/>
        <v>2.9741599999999999</v>
      </c>
      <c r="P5669" s="12">
        <f t="shared" si="802"/>
        <v>130.10059159302097</v>
      </c>
      <c r="Q5669">
        <f t="shared" si="803"/>
        <v>0</v>
      </c>
      <c r="R5669">
        <f>$D$2*tarifas!$D$12/24</f>
        <v>1.4541666666666666</v>
      </c>
      <c r="S5669" t="e">
        <f>VLOOKUP(E5669&amp;" "&amp;F5669,tarifas!$A$13:$D$20,4,FALSE)*P5669</f>
        <v>#N/A</v>
      </c>
      <c r="T5669">
        <f>IF(F5669="COD1",tarifas!$D$11*(SUMIFS($P$11:$P$8770,$F$11:$F$8770,"=COD1",$B$11:$B$8770,"="&amp;B5669)/COUNTIFS($F$11:$F$8770,"=COD1",$B$11:$B$8770,"="&amp;B5669))/COUNTIFS($A$11:$A$8770,"="&amp;A5669,$F$11:$F$8770,"=COD1"),0)</f>
        <v>0</v>
      </c>
      <c r="U5669" t="e">
        <f>(VLOOKUP(F5669,tarifas!$C$7:$D$10,2,FALSE)+tarifas!$D$21)*datos!P5669</f>
        <v>#N/A</v>
      </c>
      <c r="V5669" t="e">
        <f t="shared" si="804"/>
        <v>#N/A</v>
      </c>
      <c r="W5669">
        <f t="shared" si="805"/>
        <v>0</v>
      </c>
    </row>
    <row r="5670" spans="1:23" x14ac:dyDescent="0.25">
      <c r="A5670">
        <f t="shared" si="798"/>
        <v>233</v>
      </c>
      <c r="B5670">
        <f t="shared" si="799"/>
        <v>8</v>
      </c>
      <c r="C5670" s="1">
        <f t="shared" si="806"/>
        <v>41875.791666652942</v>
      </c>
      <c r="D5670" s="7">
        <v>4.3787878787878798</v>
      </c>
      <c r="E5670" s="7"/>
      <c r="G5670">
        <v>49.08</v>
      </c>
      <c r="H5670" s="12">
        <v>145.19478926888593</v>
      </c>
      <c r="I5670" s="13">
        <f>$D$2*tarifas!$D$12/24</f>
        <v>1.4541666666666666</v>
      </c>
      <c r="J5670" s="13" t="e">
        <f>VLOOKUP(E5670&amp;" "&amp;F5670,tarifas!$A$13:$D$20,4,FALSE)*H5670</f>
        <v>#N/A</v>
      </c>
      <c r="K5670" s="13">
        <f>IF(F5670="COD1",tarifas!$D$11*(SUMIFS($H$11:$H$8770,$F$11:$F$8770,"=COD1",$B$11:$B$8770,"="&amp;B5670)/COUNTIFS($F$11:$F$8770,"=COD1",$B$11:$B$8770,"="&amp;B5670))/COUNTIFS($A$11:$A$8770,"="&amp;A5670,$F$11:$F$8770,"=COD1"),0)</f>
        <v>0</v>
      </c>
      <c r="L5670" s="13" t="e">
        <f>(VLOOKUP(F5670,tarifas!$C$7:$D$10,2,FALSE)+tarifas!$D$21)*datos!H5670</f>
        <v>#N/A</v>
      </c>
      <c r="M5670">
        <v>0</v>
      </c>
      <c r="N5670" s="13" t="e">
        <f t="shared" si="800"/>
        <v>#N/A</v>
      </c>
      <c r="O5670">
        <f t="shared" si="801"/>
        <v>0</v>
      </c>
      <c r="P5670" s="12">
        <f t="shared" si="802"/>
        <v>145.19478926888593</v>
      </c>
      <c r="Q5670">
        <f t="shared" si="803"/>
        <v>0</v>
      </c>
      <c r="R5670">
        <f>$D$2*tarifas!$D$12/24</f>
        <v>1.4541666666666666</v>
      </c>
      <c r="S5670" t="e">
        <f>VLOOKUP(E5670&amp;" "&amp;F5670,tarifas!$A$13:$D$20,4,FALSE)*P5670</f>
        <v>#N/A</v>
      </c>
      <c r="T5670">
        <f>IF(F5670="COD1",tarifas!$D$11*(SUMIFS($P$11:$P$8770,$F$11:$F$8770,"=COD1",$B$11:$B$8770,"="&amp;B5670)/COUNTIFS($F$11:$F$8770,"=COD1",$B$11:$B$8770,"="&amp;B5670))/COUNTIFS($A$11:$A$8770,"="&amp;A5670,$F$11:$F$8770,"=COD1"),0)</f>
        <v>0</v>
      </c>
      <c r="U5670" t="e">
        <f>(VLOOKUP(F5670,tarifas!$C$7:$D$10,2,FALSE)+tarifas!$D$21)*datos!P5670</f>
        <v>#N/A</v>
      </c>
      <c r="V5670" t="e">
        <f t="shared" si="804"/>
        <v>#N/A</v>
      </c>
      <c r="W5670">
        <f t="shared" si="805"/>
        <v>0</v>
      </c>
    </row>
    <row r="5671" spans="1:23" x14ac:dyDescent="0.25">
      <c r="A5671">
        <f t="shared" si="798"/>
        <v>233</v>
      </c>
      <c r="B5671">
        <f t="shared" si="799"/>
        <v>8</v>
      </c>
      <c r="C5671" s="1">
        <f t="shared" si="806"/>
        <v>41875.833333319606</v>
      </c>
      <c r="D5671" s="7">
        <v>0</v>
      </c>
      <c r="E5671" s="7"/>
      <c r="G5671">
        <v>61</v>
      </c>
      <c r="H5671" s="12">
        <v>147.57591304407265</v>
      </c>
      <c r="I5671" s="13">
        <f>$D$2*tarifas!$D$12/24</f>
        <v>1.4541666666666666</v>
      </c>
      <c r="J5671" s="13" t="e">
        <f>VLOOKUP(E5671&amp;" "&amp;F5671,tarifas!$A$13:$D$20,4,FALSE)*H5671</f>
        <v>#N/A</v>
      </c>
      <c r="K5671" s="13">
        <f>IF(F5671="COD1",tarifas!$D$11*(SUMIFS($H$11:$H$8770,$F$11:$F$8770,"=COD1",$B$11:$B$8770,"="&amp;B5671)/COUNTIFS($F$11:$F$8770,"=COD1",$B$11:$B$8770,"="&amp;B5671))/COUNTIFS($A$11:$A$8770,"="&amp;A5671,$F$11:$F$8770,"=COD1"),0)</f>
        <v>0</v>
      </c>
      <c r="L5671" s="13" t="e">
        <f>(VLOOKUP(F5671,tarifas!$C$7:$D$10,2,FALSE)+tarifas!$D$21)*datos!H5671</f>
        <v>#N/A</v>
      </c>
      <c r="M5671">
        <v>0</v>
      </c>
      <c r="N5671" s="13" t="e">
        <f t="shared" si="800"/>
        <v>#N/A</v>
      </c>
      <c r="O5671">
        <f t="shared" si="801"/>
        <v>0</v>
      </c>
      <c r="P5671" s="12">
        <f t="shared" si="802"/>
        <v>147.57591304407265</v>
      </c>
      <c r="Q5671">
        <f t="shared" si="803"/>
        <v>0</v>
      </c>
      <c r="R5671">
        <f>$D$2*tarifas!$D$12/24</f>
        <v>1.4541666666666666</v>
      </c>
      <c r="S5671" t="e">
        <f>VLOOKUP(E5671&amp;" "&amp;F5671,tarifas!$A$13:$D$20,4,FALSE)*P5671</f>
        <v>#N/A</v>
      </c>
      <c r="T5671">
        <f>IF(F5671="COD1",tarifas!$D$11*(SUMIFS($P$11:$P$8770,$F$11:$F$8770,"=COD1",$B$11:$B$8770,"="&amp;B5671)/COUNTIFS($F$11:$F$8770,"=COD1",$B$11:$B$8770,"="&amp;B5671))/COUNTIFS($A$11:$A$8770,"="&amp;A5671,$F$11:$F$8770,"=COD1"),0)</f>
        <v>0</v>
      </c>
      <c r="U5671" t="e">
        <f>(VLOOKUP(F5671,tarifas!$C$7:$D$10,2,FALSE)+tarifas!$D$21)*datos!P5671</f>
        <v>#N/A</v>
      </c>
      <c r="V5671" t="e">
        <f t="shared" si="804"/>
        <v>#N/A</v>
      </c>
      <c r="W5671">
        <f t="shared" si="805"/>
        <v>0</v>
      </c>
    </row>
    <row r="5672" spans="1:23" x14ac:dyDescent="0.25">
      <c r="A5672">
        <f t="shared" si="798"/>
        <v>233</v>
      </c>
      <c r="B5672">
        <f t="shared" si="799"/>
        <v>8</v>
      </c>
      <c r="C5672" s="1">
        <f t="shared" si="806"/>
        <v>41875.87499998627</v>
      </c>
      <c r="D5672" s="7">
        <v>0</v>
      </c>
      <c r="E5672" s="7"/>
      <c r="G5672">
        <v>61.4</v>
      </c>
      <c r="H5672" s="12">
        <v>148.47977317252025</v>
      </c>
      <c r="I5672" s="13">
        <f>$D$2*tarifas!$D$12/24</f>
        <v>1.4541666666666666</v>
      </c>
      <c r="J5672" s="13" t="e">
        <f>VLOOKUP(E5672&amp;" "&amp;F5672,tarifas!$A$13:$D$20,4,FALSE)*H5672</f>
        <v>#N/A</v>
      </c>
      <c r="K5672" s="13">
        <f>IF(F5672="COD1",tarifas!$D$11*(SUMIFS($H$11:$H$8770,$F$11:$F$8770,"=COD1",$B$11:$B$8770,"="&amp;B5672)/COUNTIFS($F$11:$F$8770,"=COD1",$B$11:$B$8770,"="&amp;B5672))/COUNTIFS($A$11:$A$8770,"="&amp;A5672,$F$11:$F$8770,"=COD1"),0)</f>
        <v>0</v>
      </c>
      <c r="L5672" s="13" t="e">
        <f>(VLOOKUP(F5672,tarifas!$C$7:$D$10,2,FALSE)+tarifas!$D$21)*datos!H5672</f>
        <v>#N/A</v>
      </c>
      <c r="M5672">
        <v>0</v>
      </c>
      <c r="N5672" s="13" t="e">
        <f t="shared" si="800"/>
        <v>#N/A</v>
      </c>
      <c r="O5672">
        <f t="shared" si="801"/>
        <v>0</v>
      </c>
      <c r="P5672" s="12">
        <f t="shared" si="802"/>
        <v>148.47977317252025</v>
      </c>
      <c r="Q5672">
        <f t="shared" si="803"/>
        <v>0</v>
      </c>
      <c r="R5672">
        <f>$D$2*tarifas!$D$12/24</f>
        <v>1.4541666666666666</v>
      </c>
      <c r="S5672" t="e">
        <f>VLOOKUP(E5672&amp;" "&amp;F5672,tarifas!$A$13:$D$20,4,FALSE)*P5672</f>
        <v>#N/A</v>
      </c>
      <c r="T5672">
        <f>IF(F5672="COD1",tarifas!$D$11*(SUMIFS($P$11:$P$8770,$F$11:$F$8770,"=COD1",$B$11:$B$8770,"="&amp;B5672)/COUNTIFS($F$11:$F$8770,"=COD1",$B$11:$B$8770,"="&amp;B5672))/COUNTIFS($A$11:$A$8770,"="&amp;A5672,$F$11:$F$8770,"=COD1"),0)</f>
        <v>0</v>
      </c>
      <c r="U5672" t="e">
        <f>(VLOOKUP(F5672,tarifas!$C$7:$D$10,2,FALSE)+tarifas!$D$21)*datos!P5672</f>
        <v>#N/A</v>
      </c>
      <c r="V5672" t="e">
        <f t="shared" si="804"/>
        <v>#N/A</v>
      </c>
      <c r="W5672">
        <f t="shared" si="805"/>
        <v>0</v>
      </c>
    </row>
    <row r="5673" spans="1:23" x14ac:dyDescent="0.25">
      <c r="A5673">
        <f t="shared" si="798"/>
        <v>233</v>
      </c>
      <c r="B5673">
        <f t="shared" si="799"/>
        <v>8</v>
      </c>
      <c r="C5673" s="1">
        <f t="shared" si="806"/>
        <v>41875.916666652935</v>
      </c>
      <c r="D5673" s="7">
        <v>0</v>
      </c>
      <c r="E5673" s="7"/>
      <c r="G5673">
        <v>57.13</v>
      </c>
      <c r="H5673" s="12">
        <v>148.14278129353414</v>
      </c>
      <c r="I5673" s="13">
        <f>$D$2*tarifas!$D$12/24</f>
        <v>1.4541666666666666</v>
      </c>
      <c r="J5673" s="13" t="e">
        <f>VLOOKUP(E5673&amp;" "&amp;F5673,tarifas!$A$13:$D$20,4,FALSE)*H5673</f>
        <v>#N/A</v>
      </c>
      <c r="K5673" s="13">
        <f>IF(F5673="COD1",tarifas!$D$11*(SUMIFS($H$11:$H$8770,$F$11:$F$8770,"=COD1",$B$11:$B$8770,"="&amp;B5673)/COUNTIFS($F$11:$F$8770,"=COD1",$B$11:$B$8770,"="&amp;B5673))/COUNTIFS($A$11:$A$8770,"="&amp;A5673,$F$11:$F$8770,"=COD1"),0)</f>
        <v>0</v>
      </c>
      <c r="L5673" s="13" t="e">
        <f>(VLOOKUP(F5673,tarifas!$C$7:$D$10,2,FALSE)+tarifas!$D$21)*datos!H5673</f>
        <v>#N/A</v>
      </c>
      <c r="M5673">
        <v>0</v>
      </c>
      <c r="N5673" s="13" t="e">
        <f t="shared" si="800"/>
        <v>#N/A</v>
      </c>
      <c r="O5673">
        <f t="shared" si="801"/>
        <v>0</v>
      </c>
      <c r="P5673" s="12">
        <f t="shared" si="802"/>
        <v>148.14278129353414</v>
      </c>
      <c r="Q5673">
        <f t="shared" si="803"/>
        <v>0</v>
      </c>
      <c r="R5673">
        <f>$D$2*tarifas!$D$12/24</f>
        <v>1.4541666666666666</v>
      </c>
      <c r="S5673" t="e">
        <f>VLOOKUP(E5673&amp;" "&amp;F5673,tarifas!$A$13:$D$20,4,FALSE)*P5673</f>
        <v>#N/A</v>
      </c>
      <c r="T5673">
        <f>IF(F5673="COD1",tarifas!$D$11*(SUMIFS($P$11:$P$8770,$F$11:$F$8770,"=COD1",$B$11:$B$8770,"="&amp;B5673)/COUNTIFS($F$11:$F$8770,"=COD1",$B$11:$B$8770,"="&amp;B5673))/COUNTIFS($A$11:$A$8770,"="&amp;A5673,$F$11:$F$8770,"=COD1"),0)</f>
        <v>0</v>
      </c>
      <c r="U5673" t="e">
        <f>(VLOOKUP(F5673,tarifas!$C$7:$D$10,2,FALSE)+tarifas!$D$21)*datos!P5673</f>
        <v>#N/A</v>
      </c>
      <c r="V5673" t="e">
        <f t="shared" si="804"/>
        <v>#N/A</v>
      </c>
      <c r="W5673">
        <f t="shared" si="805"/>
        <v>0</v>
      </c>
    </row>
    <row r="5674" spans="1:23" x14ac:dyDescent="0.25">
      <c r="A5674">
        <f t="shared" si="798"/>
        <v>233</v>
      </c>
      <c r="B5674">
        <f t="shared" si="799"/>
        <v>8</v>
      </c>
      <c r="C5674" s="1">
        <f t="shared" si="806"/>
        <v>41875.958333319599</v>
      </c>
      <c r="D5674" s="7">
        <v>0</v>
      </c>
      <c r="E5674" s="7"/>
      <c r="G5674">
        <v>56.12</v>
      </c>
      <c r="H5674" s="12">
        <v>146.95326061862846</v>
      </c>
      <c r="I5674" s="13">
        <f>$D$2*tarifas!$D$12/24</f>
        <v>1.4541666666666666</v>
      </c>
      <c r="J5674" s="13" t="e">
        <f>VLOOKUP(E5674&amp;" "&amp;F5674,tarifas!$A$13:$D$20,4,FALSE)*H5674</f>
        <v>#N/A</v>
      </c>
      <c r="K5674" s="13">
        <f>IF(F5674="COD1",tarifas!$D$11*(SUMIFS($H$11:$H$8770,$F$11:$F$8770,"=COD1",$B$11:$B$8770,"="&amp;B5674)/COUNTIFS($F$11:$F$8770,"=COD1",$B$11:$B$8770,"="&amp;B5674))/COUNTIFS($A$11:$A$8770,"="&amp;A5674,$F$11:$F$8770,"=COD1"),0)</f>
        <v>0</v>
      </c>
      <c r="L5674" s="13" t="e">
        <f>(VLOOKUP(F5674,tarifas!$C$7:$D$10,2,FALSE)+tarifas!$D$21)*datos!H5674</f>
        <v>#N/A</v>
      </c>
      <c r="M5674">
        <v>0</v>
      </c>
      <c r="N5674" s="13" t="e">
        <f t="shared" si="800"/>
        <v>#N/A</v>
      </c>
      <c r="O5674">
        <f t="shared" si="801"/>
        <v>0</v>
      </c>
      <c r="P5674" s="12">
        <f t="shared" si="802"/>
        <v>146.95326061862846</v>
      </c>
      <c r="Q5674">
        <f t="shared" si="803"/>
        <v>0</v>
      </c>
      <c r="R5674">
        <f>$D$2*tarifas!$D$12/24</f>
        <v>1.4541666666666666</v>
      </c>
      <c r="S5674" t="e">
        <f>VLOOKUP(E5674&amp;" "&amp;F5674,tarifas!$A$13:$D$20,4,FALSE)*P5674</f>
        <v>#N/A</v>
      </c>
      <c r="T5674">
        <f>IF(F5674="COD1",tarifas!$D$11*(SUMIFS($P$11:$P$8770,$F$11:$F$8770,"=COD1",$B$11:$B$8770,"="&amp;B5674)/COUNTIFS($F$11:$F$8770,"=COD1",$B$11:$B$8770,"="&amp;B5674))/COUNTIFS($A$11:$A$8770,"="&amp;A5674,$F$11:$F$8770,"=COD1"),0)</f>
        <v>0</v>
      </c>
      <c r="U5674" t="e">
        <f>(VLOOKUP(F5674,tarifas!$C$7:$D$10,2,FALSE)+tarifas!$D$21)*datos!P5674</f>
        <v>#N/A</v>
      </c>
      <c r="V5674" t="e">
        <f t="shared" si="804"/>
        <v>#N/A</v>
      </c>
      <c r="W5674">
        <f t="shared" si="805"/>
        <v>0</v>
      </c>
    </row>
    <row r="5675" spans="1:23" x14ac:dyDescent="0.25">
      <c r="A5675">
        <f t="shared" si="798"/>
        <v>234</v>
      </c>
      <c r="B5675">
        <f t="shared" si="799"/>
        <v>8</v>
      </c>
      <c r="C5675" s="1">
        <f t="shared" si="806"/>
        <v>41875.999999986263</v>
      </c>
      <c r="D5675" s="7">
        <v>0</v>
      </c>
      <c r="E5675" s="7"/>
      <c r="G5675">
        <v>49.66</v>
      </c>
      <c r="H5675" s="12">
        <v>146.03591113570403</v>
      </c>
      <c r="I5675" s="13">
        <f>$D$2*tarifas!$D$12/24</f>
        <v>1.4541666666666666</v>
      </c>
      <c r="J5675" s="13" t="e">
        <f>VLOOKUP(E5675&amp;" "&amp;F5675,tarifas!$A$13:$D$20,4,FALSE)*H5675</f>
        <v>#N/A</v>
      </c>
      <c r="K5675" s="13">
        <f>IF(F5675="COD1",tarifas!$D$11*(SUMIFS($H$11:$H$8770,$F$11:$F$8770,"=COD1",$B$11:$B$8770,"="&amp;B5675)/COUNTIFS($F$11:$F$8770,"=COD1",$B$11:$B$8770,"="&amp;B5675))/COUNTIFS($A$11:$A$8770,"="&amp;A5675,$F$11:$F$8770,"=COD1"),0)</f>
        <v>0</v>
      </c>
      <c r="L5675" s="13" t="e">
        <f>(VLOOKUP(F5675,tarifas!$C$7:$D$10,2,FALSE)+tarifas!$D$21)*datos!H5675</f>
        <v>#N/A</v>
      </c>
      <c r="M5675">
        <v>0</v>
      </c>
      <c r="N5675" s="13" t="e">
        <f t="shared" si="800"/>
        <v>#N/A</v>
      </c>
      <c r="O5675">
        <f t="shared" si="801"/>
        <v>0</v>
      </c>
      <c r="P5675" s="12">
        <f t="shared" si="802"/>
        <v>146.03591113570403</v>
      </c>
      <c r="Q5675">
        <f t="shared" si="803"/>
        <v>0</v>
      </c>
      <c r="R5675">
        <f>$D$2*tarifas!$D$12/24</f>
        <v>1.4541666666666666</v>
      </c>
      <c r="S5675" t="e">
        <f>VLOOKUP(E5675&amp;" "&amp;F5675,tarifas!$A$13:$D$20,4,FALSE)*P5675</f>
        <v>#N/A</v>
      </c>
      <c r="T5675">
        <f>IF(F5675="COD1",tarifas!$D$11*(SUMIFS($P$11:$P$8770,$F$11:$F$8770,"=COD1",$B$11:$B$8770,"="&amp;B5675)/COUNTIFS($F$11:$F$8770,"=COD1",$B$11:$B$8770,"="&amp;B5675))/COUNTIFS($A$11:$A$8770,"="&amp;A5675,$F$11:$F$8770,"=COD1"),0)</f>
        <v>0</v>
      </c>
      <c r="U5675" t="e">
        <f>(VLOOKUP(F5675,tarifas!$C$7:$D$10,2,FALSE)+tarifas!$D$21)*datos!P5675</f>
        <v>#N/A</v>
      </c>
      <c r="V5675" t="e">
        <f t="shared" si="804"/>
        <v>#N/A</v>
      </c>
      <c r="W5675">
        <f t="shared" si="805"/>
        <v>0</v>
      </c>
    </row>
    <row r="5676" spans="1:23" x14ac:dyDescent="0.25">
      <c r="A5676">
        <f t="shared" si="798"/>
        <v>234</v>
      </c>
      <c r="B5676">
        <f t="shared" si="799"/>
        <v>8</v>
      </c>
      <c r="C5676" s="1">
        <f t="shared" si="806"/>
        <v>41876.041666652927</v>
      </c>
      <c r="D5676" s="7">
        <v>0</v>
      </c>
      <c r="E5676" s="7"/>
      <c r="G5676">
        <v>44.95</v>
      </c>
      <c r="H5676" s="12">
        <v>143.69245312118034</v>
      </c>
      <c r="I5676" s="13">
        <f>$D$2*tarifas!$D$12/24</f>
        <v>1.4541666666666666</v>
      </c>
      <c r="J5676" s="13" t="e">
        <f>VLOOKUP(E5676&amp;" "&amp;F5676,tarifas!$A$13:$D$20,4,FALSE)*H5676</f>
        <v>#N/A</v>
      </c>
      <c r="K5676" s="13">
        <f>IF(F5676="COD1",tarifas!$D$11*(SUMIFS($H$11:$H$8770,$F$11:$F$8770,"=COD1",$B$11:$B$8770,"="&amp;B5676)/COUNTIFS($F$11:$F$8770,"=COD1",$B$11:$B$8770,"="&amp;B5676))/COUNTIFS($A$11:$A$8770,"="&amp;A5676,$F$11:$F$8770,"=COD1"),0)</f>
        <v>0</v>
      </c>
      <c r="L5676" s="13" t="e">
        <f>(VLOOKUP(F5676,tarifas!$C$7:$D$10,2,FALSE)+tarifas!$D$21)*datos!H5676</f>
        <v>#N/A</v>
      </c>
      <c r="M5676">
        <v>0</v>
      </c>
      <c r="N5676" s="13" t="e">
        <f t="shared" si="800"/>
        <v>#N/A</v>
      </c>
      <c r="O5676">
        <f t="shared" si="801"/>
        <v>0</v>
      </c>
      <c r="P5676" s="12">
        <f t="shared" si="802"/>
        <v>143.69245312118034</v>
      </c>
      <c r="Q5676">
        <f t="shared" si="803"/>
        <v>0</v>
      </c>
      <c r="R5676">
        <f>$D$2*tarifas!$D$12/24</f>
        <v>1.4541666666666666</v>
      </c>
      <c r="S5676" t="e">
        <f>VLOOKUP(E5676&amp;" "&amp;F5676,tarifas!$A$13:$D$20,4,FALSE)*P5676</f>
        <v>#N/A</v>
      </c>
      <c r="T5676">
        <f>IF(F5676="COD1",tarifas!$D$11*(SUMIFS($P$11:$P$8770,$F$11:$F$8770,"=COD1",$B$11:$B$8770,"="&amp;B5676)/COUNTIFS($F$11:$F$8770,"=COD1",$B$11:$B$8770,"="&amp;B5676))/COUNTIFS($A$11:$A$8770,"="&amp;A5676,$F$11:$F$8770,"=COD1"),0)</f>
        <v>0</v>
      </c>
      <c r="U5676" t="e">
        <f>(VLOOKUP(F5676,tarifas!$C$7:$D$10,2,FALSE)+tarifas!$D$21)*datos!P5676</f>
        <v>#N/A</v>
      </c>
      <c r="V5676" t="e">
        <f t="shared" si="804"/>
        <v>#N/A</v>
      </c>
      <c r="W5676">
        <f t="shared" si="805"/>
        <v>0</v>
      </c>
    </row>
    <row r="5677" spans="1:23" x14ac:dyDescent="0.25">
      <c r="A5677">
        <f t="shared" si="798"/>
        <v>234</v>
      </c>
      <c r="B5677">
        <f t="shared" si="799"/>
        <v>8</v>
      </c>
      <c r="C5677" s="1">
        <f t="shared" si="806"/>
        <v>41876.083333319591</v>
      </c>
      <c r="D5677" s="7">
        <v>0</v>
      </c>
      <c r="E5677" s="7"/>
      <c r="G5677">
        <v>44.95</v>
      </c>
      <c r="H5677" s="12">
        <v>141.74507148139742</v>
      </c>
      <c r="I5677" s="13">
        <f>$D$2*tarifas!$D$12/24</f>
        <v>1.4541666666666666</v>
      </c>
      <c r="J5677" s="13" t="e">
        <f>VLOOKUP(E5677&amp;" "&amp;F5677,tarifas!$A$13:$D$20,4,FALSE)*H5677</f>
        <v>#N/A</v>
      </c>
      <c r="K5677" s="13">
        <f>IF(F5677="COD1",tarifas!$D$11*(SUMIFS($H$11:$H$8770,$F$11:$F$8770,"=COD1",$B$11:$B$8770,"="&amp;B5677)/COUNTIFS($F$11:$F$8770,"=COD1",$B$11:$B$8770,"="&amp;B5677))/COUNTIFS($A$11:$A$8770,"="&amp;A5677,$F$11:$F$8770,"=COD1"),0)</f>
        <v>0</v>
      </c>
      <c r="L5677" s="13" t="e">
        <f>(VLOOKUP(F5677,tarifas!$C$7:$D$10,2,FALSE)+tarifas!$D$21)*datos!H5677</f>
        <v>#N/A</v>
      </c>
      <c r="M5677">
        <v>0</v>
      </c>
      <c r="N5677" s="13" t="e">
        <f t="shared" si="800"/>
        <v>#N/A</v>
      </c>
      <c r="O5677">
        <f t="shared" si="801"/>
        <v>0</v>
      </c>
      <c r="P5677" s="12">
        <f t="shared" si="802"/>
        <v>141.74507148139742</v>
      </c>
      <c r="Q5677">
        <f t="shared" si="803"/>
        <v>0</v>
      </c>
      <c r="R5677">
        <f>$D$2*tarifas!$D$12/24</f>
        <v>1.4541666666666666</v>
      </c>
      <c r="S5677" t="e">
        <f>VLOOKUP(E5677&amp;" "&amp;F5677,tarifas!$A$13:$D$20,4,FALSE)*P5677</f>
        <v>#N/A</v>
      </c>
      <c r="T5677">
        <f>IF(F5677="COD1",tarifas!$D$11*(SUMIFS($P$11:$P$8770,$F$11:$F$8770,"=COD1",$B$11:$B$8770,"="&amp;B5677)/COUNTIFS($F$11:$F$8770,"=COD1",$B$11:$B$8770,"="&amp;B5677))/COUNTIFS($A$11:$A$8770,"="&amp;A5677,$F$11:$F$8770,"=COD1"),0)</f>
        <v>0</v>
      </c>
      <c r="U5677" t="e">
        <f>(VLOOKUP(F5677,tarifas!$C$7:$D$10,2,FALSE)+tarifas!$D$21)*datos!P5677</f>
        <v>#N/A</v>
      </c>
      <c r="V5677" t="e">
        <f t="shared" si="804"/>
        <v>#N/A</v>
      </c>
      <c r="W5677">
        <f t="shared" si="805"/>
        <v>0</v>
      </c>
    </row>
    <row r="5678" spans="1:23" x14ac:dyDescent="0.25">
      <c r="A5678">
        <f t="shared" si="798"/>
        <v>234</v>
      </c>
      <c r="B5678">
        <f t="shared" si="799"/>
        <v>8</v>
      </c>
      <c r="C5678" s="1">
        <f t="shared" si="806"/>
        <v>41876.124999986256</v>
      </c>
      <c r="D5678" s="7">
        <v>0</v>
      </c>
      <c r="E5678" s="7"/>
      <c r="G5678">
        <v>44.83</v>
      </c>
      <c r="H5678" s="12">
        <v>141.09099887890926</v>
      </c>
      <c r="I5678" s="13">
        <f>$D$2*tarifas!$D$12/24</f>
        <v>1.4541666666666666</v>
      </c>
      <c r="J5678" s="13" t="e">
        <f>VLOOKUP(E5678&amp;" "&amp;F5678,tarifas!$A$13:$D$20,4,FALSE)*H5678</f>
        <v>#N/A</v>
      </c>
      <c r="K5678" s="13">
        <f>IF(F5678="COD1",tarifas!$D$11*(SUMIFS($H$11:$H$8770,$F$11:$F$8770,"=COD1",$B$11:$B$8770,"="&amp;B5678)/COUNTIFS($F$11:$F$8770,"=COD1",$B$11:$B$8770,"="&amp;B5678))/COUNTIFS($A$11:$A$8770,"="&amp;A5678,$F$11:$F$8770,"=COD1"),0)</f>
        <v>0</v>
      </c>
      <c r="L5678" s="13" t="e">
        <f>(VLOOKUP(F5678,tarifas!$C$7:$D$10,2,FALSE)+tarifas!$D$21)*datos!H5678</f>
        <v>#N/A</v>
      </c>
      <c r="M5678">
        <v>0</v>
      </c>
      <c r="N5678" s="13" t="e">
        <f t="shared" si="800"/>
        <v>#N/A</v>
      </c>
      <c r="O5678">
        <f t="shared" si="801"/>
        <v>0</v>
      </c>
      <c r="P5678" s="12">
        <f t="shared" si="802"/>
        <v>141.09099887890926</v>
      </c>
      <c r="Q5678">
        <f t="shared" si="803"/>
        <v>0</v>
      </c>
      <c r="R5678">
        <f>$D$2*tarifas!$D$12/24</f>
        <v>1.4541666666666666</v>
      </c>
      <c r="S5678" t="e">
        <f>VLOOKUP(E5678&amp;" "&amp;F5678,tarifas!$A$13:$D$20,4,FALSE)*P5678</f>
        <v>#N/A</v>
      </c>
      <c r="T5678">
        <f>IF(F5678="COD1",tarifas!$D$11*(SUMIFS($P$11:$P$8770,$F$11:$F$8770,"=COD1",$B$11:$B$8770,"="&amp;B5678)/COUNTIFS($F$11:$F$8770,"=COD1",$B$11:$B$8770,"="&amp;B5678))/COUNTIFS($A$11:$A$8770,"="&amp;A5678,$F$11:$F$8770,"=COD1"),0)</f>
        <v>0</v>
      </c>
      <c r="U5678" t="e">
        <f>(VLOOKUP(F5678,tarifas!$C$7:$D$10,2,FALSE)+tarifas!$D$21)*datos!P5678</f>
        <v>#N/A</v>
      </c>
      <c r="V5678" t="e">
        <f t="shared" si="804"/>
        <v>#N/A</v>
      </c>
      <c r="W5678">
        <f t="shared" si="805"/>
        <v>0</v>
      </c>
    </row>
    <row r="5679" spans="1:23" x14ac:dyDescent="0.25">
      <c r="A5679">
        <f t="shared" si="798"/>
        <v>234</v>
      </c>
      <c r="B5679">
        <f t="shared" si="799"/>
        <v>8</v>
      </c>
      <c r="C5679" s="1">
        <f t="shared" si="806"/>
        <v>41876.16666665292</v>
      </c>
      <c r="D5679" s="7">
        <v>0</v>
      </c>
      <c r="E5679" s="7"/>
      <c r="G5679">
        <v>44.83</v>
      </c>
      <c r="H5679" s="12">
        <v>142.8576813013332</v>
      </c>
      <c r="I5679" s="13">
        <f>$D$2*tarifas!$D$12/24</f>
        <v>1.4541666666666666</v>
      </c>
      <c r="J5679" s="13" t="e">
        <f>VLOOKUP(E5679&amp;" "&amp;F5679,tarifas!$A$13:$D$20,4,FALSE)*H5679</f>
        <v>#N/A</v>
      </c>
      <c r="K5679" s="13">
        <f>IF(F5679="COD1",tarifas!$D$11*(SUMIFS($H$11:$H$8770,$F$11:$F$8770,"=COD1",$B$11:$B$8770,"="&amp;B5679)/COUNTIFS($F$11:$F$8770,"=COD1",$B$11:$B$8770,"="&amp;B5679))/COUNTIFS($A$11:$A$8770,"="&amp;A5679,$F$11:$F$8770,"=COD1"),0)</f>
        <v>0</v>
      </c>
      <c r="L5679" s="13" t="e">
        <f>(VLOOKUP(F5679,tarifas!$C$7:$D$10,2,FALSE)+tarifas!$D$21)*datos!H5679</f>
        <v>#N/A</v>
      </c>
      <c r="M5679">
        <v>0</v>
      </c>
      <c r="N5679" s="13" t="e">
        <f t="shared" si="800"/>
        <v>#N/A</v>
      </c>
      <c r="O5679">
        <f t="shared" si="801"/>
        <v>0</v>
      </c>
      <c r="P5679" s="12">
        <f t="shared" si="802"/>
        <v>142.8576813013332</v>
      </c>
      <c r="Q5679">
        <f t="shared" si="803"/>
        <v>0</v>
      </c>
      <c r="R5679">
        <f>$D$2*tarifas!$D$12/24</f>
        <v>1.4541666666666666</v>
      </c>
      <c r="S5679" t="e">
        <f>VLOOKUP(E5679&amp;" "&amp;F5679,tarifas!$A$13:$D$20,4,FALSE)*P5679</f>
        <v>#N/A</v>
      </c>
      <c r="T5679">
        <f>IF(F5679="COD1",tarifas!$D$11*(SUMIFS($P$11:$P$8770,$F$11:$F$8770,"=COD1",$B$11:$B$8770,"="&amp;B5679)/COUNTIFS($F$11:$F$8770,"=COD1",$B$11:$B$8770,"="&amp;B5679))/COUNTIFS($A$11:$A$8770,"="&amp;A5679,$F$11:$F$8770,"=COD1"),0)</f>
        <v>0</v>
      </c>
      <c r="U5679" t="e">
        <f>(VLOOKUP(F5679,tarifas!$C$7:$D$10,2,FALSE)+tarifas!$D$21)*datos!P5679</f>
        <v>#N/A</v>
      </c>
      <c r="V5679" t="e">
        <f t="shared" si="804"/>
        <v>#N/A</v>
      </c>
      <c r="W5679">
        <f t="shared" si="805"/>
        <v>0</v>
      </c>
    </row>
    <row r="5680" spans="1:23" x14ac:dyDescent="0.25">
      <c r="A5680">
        <f t="shared" si="798"/>
        <v>234</v>
      </c>
      <c r="B5680">
        <f t="shared" si="799"/>
        <v>8</v>
      </c>
      <c r="C5680" s="1">
        <f t="shared" si="806"/>
        <v>41876.208333319584</v>
      </c>
      <c r="D5680" s="7">
        <v>0</v>
      </c>
      <c r="E5680" s="7"/>
      <c r="G5680">
        <v>49.84</v>
      </c>
      <c r="H5680" s="12">
        <v>138.86451962470153</v>
      </c>
      <c r="I5680" s="13">
        <f>$D$2*tarifas!$D$12/24</f>
        <v>1.4541666666666666</v>
      </c>
      <c r="J5680" s="13" t="e">
        <f>VLOOKUP(E5680&amp;" "&amp;F5680,tarifas!$A$13:$D$20,4,FALSE)*H5680</f>
        <v>#N/A</v>
      </c>
      <c r="K5680" s="13">
        <f>IF(F5680="COD1",tarifas!$D$11*(SUMIFS($H$11:$H$8770,$F$11:$F$8770,"=COD1",$B$11:$B$8770,"="&amp;B5680)/COUNTIFS($F$11:$F$8770,"=COD1",$B$11:$B$8770,"="&amp;B5680))/COUNTIFS($A$11:$A$8770,"="&amp;A5680,$F$11:$F$8770,"=COD1"),0)</f>
        <v>0</v>
      </c>
      <c r="L5680" s="13" t="e">
        <f>(VLOOKUP(F5680,tarifas!$C$7:$D$10,2,FALSE)+tarifas!$D$21)*datos!H5680</f>
        <v>#N/A</v>
      </c>
      <c r="M5680">
        <v>0</v>
      </c>
      <c r="N5680" s="13" t="e">
        <f t="shared" si="800"/>
        <v>#N/A</v>
      </c>
      <c r="O5680">
        <f t="shared" si="801"/>
        <v>0</v>
      </c>
      <c r="P5680" s="12">
        <f t="shared" si="802"/>
        <v>138.86451962470153</v>
      </c>
      <c r="Q5680">
        <f t="shared" si="803"/>
        <v>0</v>
      </c>
      <c r="R5680">
        <f>$D$2*tarifas!$D$12/24</f>
        <v>1.4541666666666666</v>
      </c>
      <c r="S5680" t="e">
        <f>VLOOKUP(E5680&amp;" "&amp;F5680,tarifas!$A$13:$D$20,4,FALSE)*P5680</f>
        <v>#N/A</v>
      </c>
      <c r="T5680">
        <f>IF(F5680="COD1",tarifas!$D$11*(SUMIFS($P$11:$P$8770,$F$11:$F$8770,"=COD1",$B$11:$B$8770,"="&amp;B5680)/COUNTIFS($F$11:$F$8770,"=COD1",$B$11:$B$8770,"="&amp;B5680))/COUNTIFS($A$11:$A$8770,"="&amp;A5680,$F$11:$F$8770,"=COD1"),0)</f>
        <v>0</v>
      </c>
      <c r="U5680" t="e">
        <f>(VLOOKUP(F5680,tarifas!$C$7:$D$10,2,FALSE)+tarifas!$D$21)*datos!P5680</f>
        <v>#N/A</v>
      </c>
      <c r="V5680" t="e">
        <f t="shared" si="804"/>
        <v>#N/A</v>
      </c>
      <c r="W5680">
        <f t="shared" si="805"/>
        <v>0</v>
      </c>
    </row>
    <row r="5681" spans="1:23" x14ac:dyDescent="0.25">
      <c r="A5681">
        <f t="shared" si="798"/>
        <v>234</v>
      </c>
      <c r="B5681">
        <f t="shared" si="799"/>
        <v>8</v>
      </c>
      <c r="C5681" s="1">
        <f t="shared" si="806"/>
        <v>41876.249999986248</v>
      </c>
      <c r="D5681" s="7">
        <v>0</v>
      </c>
      <c r="E5681" s="7"/>
      <c r="G5681">
        <v>57.76</v>
      </c>
      <c r="H5681" s="12">
        <v>132.74728763998615</v>
      </c>
      <c r="I5681" s="13">
        <f>$D$2*tarifas!$D$12/24</f>
        <v>1.4541666666666666</v>
      </c>
      <c r="J5681" s="13" t="e">
        <f>VLOOKUP(E5681&amp;" "&amp;F5681,tarifas!$A$13:$D$20,4,FALSE)*H5681</f>
        <v>#N/A</v>
      </c>
      <c r="K5681" s="13">
        <f>IF(F5681="COD1",tarifas!$D$11*(SUMIFS($H$11:$H$8770,$F$11:$F$8770,"=COD1",$B$11:$B$8770,"="&amp;B5681)/COUNTIFS($F$11:$F$8770,"=COD1",$B$11:$B$8770,"="&amp;B5681))/COUNTIFS($A$11:$A$8770,"="&amp;A5681,$F$11:$F$8770,"=COD1"),0)</f>
        <v>0</v>
      </c>
      <c r="L5681" s="13" t="e">
        <f>(VLOOKUP(F5681,tarifas!$C$7:$D$10,2,FALSE)+tarifas!$D$21)*datos!H5681</f>
        <v>#N/A</v>
      </c>
      <c r="M5681">
        <v>29.436409999999999</v>
      </c>
      <c r="N5681" s="13" t="e">
        <f t="shared" si="800"/>
        <v>#N/A</v>
      </c>
      <c r="O5681">
        <f t="shared" si="801"/>
        <v>29.436409999999999</v>
      </c>
      <c r="P5681" s="12">
        <f t="shared" si="802"/>
        <v>103.31087763998616</v>
      </c>
      <c r="Q5681">
        <f t="shared" si="803"/>
        <v>0</v>
      </c>
      <c r="R5681">
        <f>$D$2*tarifas!$D$12/24</f>
        <v>1.4541666666666666</v>
      </c>
      <c r="S5681" t="e">
        <f>VLOOKUP(E5681&amp;" "&amp;F5681,tarifas!$A$13:$D$20,4,FALSE)*P5681</f>
        <v>#N/A</v>
      </c>
      <c r="T5681">
        <f>IF(F5681="COD1",tarifas!$D$11*(SUMIFS($P$11:$P$8770,$F$11:$F$8770,"=COD1",$B$11:$B$8770,"="&amp;B5681)/COUNTIFS($F$11:$F$8770,"=COD1",$B$11:$B$8770,"="&amp;B5681))/COUNTIFS($A$11:$A$8770,"="&amp;A5681,$F$11:$F$8770,"=COD1"),0)</f>
        <v>0</v>
      </c>
      <c r="U5681" t="e">
        <f>(VLOOKUP(F5681,tarifas!$C$7:$D$10,2,FALSE)+tarifas!$D$21)*datos!P5681</f>
        <v>#N/A</v>
      </c>
      <c r="V5681" t="e">
        <f t="shared" si="804"/>
        <v>#N/A</v>
      </c>
      <c r="W5681">
        <f t="shared" si="805"/>
        <v>0</v>
      </c>
    </row>
    <row r="5682" spans="1:23" x14ac:dyDescent="0.25">
      <c r="A5682">
        <f t="shared" si="798"/>
        <v>234</v>
      </c>
      <c r="B5682">
        <f t="shared" si="799"/>
        <v>8</v>
      </c>
      <c r="C5682" s="1">
        <f t="shared" si="806"/>
        <v>41876.291666652913</v>
      </c>
      <c r="D5682" s="7">
        <v>0</v>
      </c>
      <c r="E5682" s="7"/>
      <c r="G5682">
        <v>60.3</v>
      </c>
      <c r="H5682" s="12">
        <v>180.74236889956956</v>
      </c>
      <c r="I5682" s="13">
        <f>$D$2*tarifas!$D$12/24</f>
        <v>1.4541666666666666</v>
      </c>
      <c r="J5682" s="13" t="e">
        <f>VLOOKUP(E5682&amp;" "&amp;F5682,tarifas!$A$13:$D$20,4,FALSE)*H5682</f>
        <v>#N/A</v>
      </c>
      <c r="K5682" s="13">
        <f>IF(F5682="COD1",tarifas!$D$11*(SUMIFS($H$11:$H$8770,$F$11:$F$8770,"=COD1",$B$11:$B$8770,"="&amp;B5682)/COUNTIFS($F$11:$F$8770,"=COD1",$B$11:$B$8770,"="&amp;B5682))/COUNTIFS($A$11:$A$8770,"="&amp;A5682,$F$11:$F$8770,"=COD1"),0)</f>
        <v>0</v>
      </c>
      <c r="L5682" s="13" t="e">
        <f>(VLOOKUP(F5682,tarifas!$C$7:$D$10,2,FALSE)+tarifas!$D$21)*datos!H5682</f>
        <v>#N/A</v>
      </c>
      <c r="M5682">
        <v>159.48871</v>
      </c>
      <c r="N5682" s="13" t="e">
        <f t="shared" si="800"/>
        <v>#N/A</v>
      </c>
      <c r="O5682">
        <f t="shared" si="801"/>
        <v>159.48871</v>
      </c>
      <c r="P5682" s="12">
        <f t="shared" si="802"/>
        <v>21.253658899569558</v>
      </c>
      <c r="Q5682">
        <f t="shared" si="803"/>
        <v>0</v>
      </c>
      <c r="R5682">
        <f>$D$2*tarifas!$D$12/24</f>
        <v>1.4541666666666666</v>
      </c>
      <c r="S5682" t="e">
        <f>VLOOKUP(E5682&amp;" "&amp;F5682,tarifas!$A$13:$D$20,4,FALSE)*P5682</f>
        <v>#N/A</v>
      </c>
      <c r="T5682">
        <f>IF(F5682="COD1",tarifas!$D$11*(SUMIFS($P$11:$P$8770,$F$11:$F$8770,"=COD1",$B$11:$B$8770,"="&amp;B5682)/COUNTIFS($F$11:$F$8770,"=COD1",$B$11:$B$8770,"="&amp;B5682))/COUNTIFS($A$11:$A$8770,"="&amp;A5682,$F$11:$F$8770,"=COD1"),0)</f>
        <v>0</v>
      </c>
      <c r="U5682" t="e">
        <f>(VLOOKUP(F5682,tarifas!$C$7:$D$10,2,FALSE)+tarifas!$D$21)*datos!P5682</f>
        <v>#N/A</v>
      </c>
      <c r="V5682" t="e">
        <f t="shared" si="804"/>
        <v>#N/A</v>
      </c>
      <c r="W5682">
        <f t="shared" si="805"/>
        <v>0</v>
      </c>
    </row>
    <row r="5683" spans="1:23" x14ac:dyDescent="0.25">
      <c r="A5683">
        <f t="shared" si="798"/>
        <v>234</v>
      </c>
      <c r="B5683">
        <f t="shared" si="799"/>
        <v>8</v>
      </c>
      <c r="C5683" s="1">
        <f t="shared" si="806"/>
        <v>41876.333333319577</v>
      </c>
      <c r="D5683" s="7">
        <v>0</v>
      </c>
      <c r="E5683" s="7"/>
      <c r="G5683">
        <v>62.51</v>
      </c>
      <c r="H5683" s="12">
        <v>281.22917125647547</v>
      </c>
      <c r="I5683" s="13">
        <f>$D$2*tarifas!$D$12/24</f>
        <v>1.4541666666666666</v>
      </c>
      <c r="J5683" s="13" t="e">
        <f>VLOOKUP(E5683&amp;" "&amp;F5683,tarifas!$A$13:$D$20,4,FALSE)*H5683</f>
        <v>#N/A</v>
      </c>
      <c r="K5683" s="13">
        <f>IF(F5683="COD1",tarifas!$D$11*(SUMIFS($H$11:$H$8770,$F$11:$F$8770,"=COD1",$B$11:$B$8770,"="&amp;B5683)/COUNTIFS($F$11:$F$8770,"=COD1",$B$11:$B$8770,"="&amp;B5683))/COUNTIFS($A$11:$A$8770,"="&amp;A5683,$F$11:$F$8770,"=COD1"),0)</f>
        <v>0</v>
      </c>
      <c r="L5683" s="13" t="e">
        <f>(VLOOKUP(F5683,tarifas!$C$7:$D$10,2,FALSE)+tarifas!$D$21)*datos!H5683</f>
        <v>#N/A</v>
      </c>
      <c r="M5683">
        <v>182.8032</v>
      </c>
      <c r="N5683" s="13" t="e">
        <f t="shared" si="800"/>
        <v>#N/A</v>
      </c>
      <c r="O5683">
        <f t="shared" si="801"/>
        <v>182.8032</v>
      </c>
      <c r="P5683" s="12">
        <f t="shared" si="802"/>
        <v>98.425971256475464</v>
      </c>
      <c r="Q5683">
        <f t="shared" si="803"/>
        <v>0</v>
      </c>
      <c r="R5683">
        <f>$D$2*tarifas!$D$12/24</f>
        <v>1.4541666666666666</v>
      </c>
      <c r="S5683" t="e">
        <f>VLOOKUP(E5683&amp;" "&amp;F5683,tarifas!$A$13:$D$20,4,FALSE)*P5683</f>
        <v>#N/A</v>
      </c>
      <c r="T5683">
        <f>IF(F5683="COD1",tarifas!$D$11*(SUMIFS($P$11:$P$8770,$F$11:$F$8770,"=COD1",$B$11:$B$8770,"="&amp;B5683)/COUNTIFS($F$11:$F$8770,"=COD1",$B$11:$B$8770,"="&amp;B5683))/COUNTIFS($A$11:$A$8770,"="&amp;A5683,$F$11:$F$8770,"=COD1"),0)</f>
        <v>0</v>
      </c>
      <c r="U5683" t="e">
        <f>(VLOOKUP(F5683,tarifas!$C$7:$D$10,2,FALSE)+tarifas!$D$21)*datos!P5683</f>
        <v>#N/A</v>
      </c>
      <c r="V5683" t="e">
        <f t="shared" si="804"/>
        <v>#N/A</v>
      </c>
      <c r="W5683">
        <f t="shared" si="805"/>
        <v>0</v>
      </c>
    </row>
    <row r="5684" spans="1:23" x14ac:dyDescent="0.25">
      <c r="A5684">
        <f t="shared" si="798"/>
        <v>234</v>
      </c>
      <c r="B5684">
        <f t="shared" si="799"/>
        <v>8</v>
      </c>
      <c r="C5684" s="1">
        <f t="shared" si="806"/>
        <v>41876.374999986241</v>
      </c>
      <c r="D5684" s="7">
        <v>717.60606060606074</v>
      </c>
      <c r="E5684" s="7"/>
      <c r="G5684">
        <v>62.2</v>
      </c>
      <c r="H5684" s="12">
        <v>409.50755935145912</v>
      </c>
      <c r="I5684" s="13">
        <f>$D$2*tarifas!$D$12/24</f>
        <v>1.4541666666666666</v>
      </c>
      <c r="J5684" s="13" t="e">
        <f>VLOOKUP(E5684&amp;" "&amp;F5684,tarifas!$A$13:$D$20,4,FALSE)*H5684</f>
        <v>#N/A</v>
      </c>
      <c r="K5684" s="13">
        <f>IF(F5684="COD1",tarifas!$D$11*(SUMIFS($H$11:$H$8770,$F$11:$F$8770,"=COD1",$B$11:$B$8770,"="&amp;B5684)/COUNTIFS($F$11:$F$8770,"=COD1",$B$11:$B$8770,"="&amp;B5684))/COUNTIFS($A$11:$A$8770,"="&amp;A5684,$F$11:$F$8770,"=COD1"),0)</f>
        <v>0</v>
      </c>
      <c r="L5684" s="13" t="e">
        <f>(VLOOKUP(F5684,tarifas!$C$7:$D$10,2,FALSE)+tarifas!$D$21)*datos!H5684</f>
        <v>#N/A</v>
      </c>
      <c r="M5684">
        <v>294.17255</v>
      </c>
      <c r="N5684" s="13" t="e">
        <f t="shared" si="800"/>
        <v>#N/A</v>
      </c>
      <c r="O5684">
        <f t="shared" si="801"/>
        <v>294.17255</v>
      </c>
      <c r="P5684" s="12">
        <f t="shared" si="802"/>
        <v>115.33500935145912</v>
      </c>
      <c r="Q5684">
        <f t="shared" si="803"/>
        <v>0</v>
      </c>
      <c r="R5684">
        <f>$D$2*tarifas!$D$12/24</f>
        <v>1.4541666666666666</v>
      </c>
      <c r="S5684" t="e">
        <f>VLOOKUP(E5684&amp;" "&amp;F5684,tarifas!$A$13:$D$20,4,FALSE)*P5684</f>
        <v>#N/A</v>
      </c>
      <c r="T5684">
        <f>IF(F5684="COD1",tarifas!$D$11*(SUMIFS($P$11:$P$8770,$F$11:$F$8770,"=COD1",$B$11:$B$8770,"="&amp;B5684)/COUNTIFS($F$11:$F$8770,"=COD1",$B$11:$B$8770,"="&amp;B5684))/COUNTIFS($A$11:$A$8770,"="&amp;A5684,$F$11:$F$8770,"=COD1"),0)</f>
        <v>0</v>
      </c>
      <c r="U5684" t="e">
        <f>(VLOOKUP(F5684,tarifas!$C$7:$D$10,2,FALSE)+tarifas!$D$21)*datos!P5684</f>
        <v>#N/A</v>
      </c>
      <c r="V5684" t="e">
        <f t="shared" si="804"/>
        <v>#N/A</v>
      </c>
      <c r="W5684">
        <f t="shared" si="805"/>
        <v>0</v>
      </c>
    </row>
    <row r="5685" spans="1:23" x14ac:dyDescent="0.25">
      <c r="A5685">
        <f t="shared" si="798"/>
        <v>234</v>
      </c>
      <c r="B5685">
        <f t="shared" si="799"/>
        <v>8</v>
      </c>
      <c r="C5685" s="1">
        <f t="shared" si="806"/>
        <v>41876.416666652905</v>
      </c>
      <c r="D5685" s="7">
        <v>466.469696969697</v>
      </c>
      <c r="E5685" s="7"/>
      <c r="G5685">
        <v>62.79</v>
      </c>
      <c r="H5685" s="12">
        <v>443.92229929724618</v>
      </c>
      <c r="I5685" s="13">
        <f>$D$2*tarifas!$D$12/24</f>
        <v>1.4541666666666666</v>
      </c>
      <c r="J5685" s="13" t="e">
        <f>VLOOKUP(E5685&amp;" "&amp;F5685,tarifas!$A$13:$D$20,4,FALSE)*H5685</f>
        <v>#N/A</v>
      </c>
      <c r="K5685" s="13">
        <f>IF(F5685="COD1",tarifas!$D$11*(SUMIFS($H$11:$H$8770,$F$11:$F$8770,"=COD1",$B$11:$B$8770,"="&amp;B5685)/COUNTIFS($F$11:$F$8770,"=COD1",$B$11:$B$8770,"="&amp;B5685))/COUNTIFS($A$11:$A$8770,"="&amp;A5685,$F$11:$F$8770,"=COD1"),0)</f>
        <v>0</v>
      </c>
      <c r="L5685" s="13" t="e">
        <f>(VLOOKUP(F5685,tarifas!$C$7:$D$10,2,FALSE)+tarifas!$D$21)*datos!H5685</f>
        <v>#N/A</v>
      </c>
      <c r="M5685">
        <v>453.21614</v>
      </c>
      <c r="N5685" s="13" t="e">
        <f t="shared" si="800"/>
        <v>#N/A</v>
      </c>
      <c r="O5685">
        <f t="shared" si="801"/>
        <v>443.92229929724618</v>
      </c>
      <c r="P5685" s="12">
        <f t="shared" si="802"/>
        <v>0</v>
      </c>
      <c r="Q5685">
        <f t="shared" si="803"/>
        <v>9.2938407027538119</v>
      </c>
      <c r="R5685">
        <f>$D$2*tarifas!$D$12/24</f>
        <v>1.4541666666666666</v>
      </c>
      <c r="S5685" t="e">
        <f>VLOOKUP(E5685&amp;" "&amp;F5685,tarifas!$A$13:$D$20,4,FALSE)*P5685</f>
        <v>#N/A</v>
      </c>
      <c r="T5685">
        <f>IF(F5685="COD1",tarifas!$D$11*(SUMIFS($P$11:$P$8770,$F$11:$F$8770,"=COD1",$B$11:$B$8770,"="&amp;B5685)/COUNTIFS($F$11:$F$8770,"=COD1",$B$11:$B$8770,"="&amp;B5685))/COUNTIFS($A$11:$A$8770,"="&amp;A5685,$F$11:$F$8770,"=COD1"),0)</f>
        <v>0</v>
      </c>
      <c r="U5685" t="e">
        <f>(VLOOKUP(F5685,tarifas!$C$7:$D$10,2,FALSE)+tarifas!$D$21)*datos!P5685</f>
        <v>#N/A</v>
      </c>
      <c r="V5685" t="e">
        <f t="shared" si="804"/>
        <v>#N/A</v>
      </c>
      <c r="W5685">
        <f t="shared" si="805"/>
        <v>0.52520423195332067</v>
      </c>
    </row>
    <row r="5686" spans="1:23" x14ac:dyDescent="0.25">
      <c r="A5686">
        <f t="shared" si="798"/>
        <v>234</v>
      </c>
      <c r="B5686">
        <f t="shared" si="799"/>
        <v>8</v>
      </c>
      <c r="C5686" s="1">
        <f t="shared" si="806"/>
        <v>41876.45833331957</v>
      </c>
      <c r="D5686" s="7">
        <v>566.66666666666674</v>
      </c>
      <c r="E5686" s="7"/>
      <c r="G5686">
        <v>62.51</v>
      </c>
      <c r="H5686" s="12">
        <v>394.38810708063005</v>
      </c>
      <c r="I5686" s="13">
        <f>$D$2*tarifas!$D$12/24</f>
        <v>1.4541666666666666</v>
      </c>
      <c r="J5686" s="13" t="e">
        <f>VLOOKUP(E5686&amp;" "&amp;F5686,tarifas!$A$13:$D$20,4,FALSE)*H5686</f>
        <v>#N/A</v>
      </c>
      <c r="K5686" s="13">
        <f>IF(F5686="COD1",tarifas!$D$11*(SUMIFS($H$11:$H$8770,$F$11:$F$8770,"=COD1",$B$11:$B$8770,"="&amp;B5686)/COUNTIFS($F$11:$F$8770,"=COD1",$B$11:$B$8770,"="&amp;B5686))/COUNTIFS($A$11:$A$8770,"="&amp;A5686,$F$11:$F$8770,"=COD1"),0)</f>
        <v>0</v>
      </c>
      <c r="L5686" s="13" t="e">
        <f>(VLOOKUP(F5686,tarifas!$C$7:$D$10,2,FALSE)+tarifas!$D$21)*datos!H5686</f>
        <v>#N/A</v>
      </c>
      <c r="M5686">
        <v>491.56741999999997</v>
      </c>
      <c r="N5686" s="13" t="e">
        <f t="shared" si="800"/>
        <v>#N/A</v>
      </c>
      <c r="O5686">
        <f t="shared" si="801"/>
        <v>394.38810708063005</v>
      </c>
      <c r="P5686" s="12">
        <f t="shared" si="802"/>
        <v>0</v>
      </c>
      <c r="Q5686">
        <f t="shared" si="803"/>
        <v>97.17931291936992</v>
      </c>
      <c r="R5686">
        <f>$D$2*tarifas!$D$12/24</f>
        <v>1.4541666666666666</v>
      </c>
      <c r="S5686" t="e">
        <f>VLOOKUP(E5686&amp;" "&amp;F5686,tarifas!$A$13:$D$20,4,FALSE)*P5686</f>
        <v>#N/A</v>
      </c>
      <c r="T5686">
        <f>IF(F5686="COD1",tarifas!$D$11*(SUMIFS($P$11:$P$8770,$F$11:$F$8770,"=COD1",$B$11:$B$8770,"="&amp;B5686)/COUNTIFS($F$11:$F$8770,"=COD1",$B$11:$B$8770,"="&amp;B5686))/COUNTIFS($A$11:$A$8770,"="&amp;A5686,$F$11:$F$8770,"=COD1"),0)</f>
        <v>0</v>
      </c>
      <c r="U5686" t="e">
        <f>(VLOOKUP(F5686,tarifas!$C$7:$D$10,2,FALSE)+tarifas!$D$21)*datos!P5686</f>
        <v>#N/A</v>
      </c>
      <c r="V5686" t="e">
        <f t="shared" si="804"/>
        <v>#N/A</v>
      </c>
      <c r="W5686">
        <f t="shared" si="805"/>
        <v>5.4672109655308327</v>
      </c>
    </row>
    <row r="5687" spans="1:23" x14ac:dyDescent="0.25">
      <c r="A5687">
        <f t="shared" si="798"/>
        <v>234</v>
      </c>
      <c r="B5687">
        <f t="shared" si="799"/>
        <v>8</v>
      </c>
      <c r="C5687" s="1">
        <f t="shared" si="806"/>
        <v>41876.499999986234</v>
      </c>
      <c r="D5687" s="7">
        <v>643.42424242424249</v>
      </c>
      <c r="E5687" s="7"/>
      <c r="G5687">
        <v>61.8</v>
      </c>
      <c r="H5687" s="12">
        <v>363.65452214639265</v>
      </c>
      <c r="I5687" s="13">
        <f>$D$2*tarifas!$D$12/24</f>
        <v>1.4541666666666666</v>
      </c>
      <c r="J5687" s="13" t="e">
        <f>VLOOKUP(E5687&amp;" "&amp;F5687,tarifas!$A$13:$D$20,4,FALSE)*H5687</f>
        <v>#N/A</v>
      </c>
      <c r="K5687" s="13">
        <f>IF(F5687="COD1",tarifas!$D$11*(SUMIFS($H$11:$H$8770,$F$11:$F$8770,"=COD1",$B$11:$B$8770,"="&amp;B5687)/COUNTIFS($F$11:$F$8770,"=COD1",$B$11:$B$8770,"="&amp;B5687))/COUNTIFS($A$11:$A$8770,"="&amp;A5687,$F$11:$F$8770,"=COD1"),0)</f>
        <v>0</v>
      </c>
      <c r="L5687" s="13" t="e">
        <f>(VLOOKUP(F5687,tarifas!$C$7:$D$10,2,FALSE)+tarifas!$D$21)*datos!H5687</f>
        <v>#N/A</v>
      </c>
      <c r="M5687">
        <v>498.4271</v>
      </c>
      <c r="N5687" s="13" t="e">
        <f t="shared" si="800"/>
        <v>#N/A</v>
      </c>
      <c r="O5687">
        <f t="shared" si="801"/>
        <v>363.65452214639265</v>
      </c>
      <c r="P5687" s="12">
        <f t="shared" si="802"/>
        <v>0</v>
      </c>
      <c r="Q5687">
        <f t="shared" si="803"/>
        <v>134.77257785360734</v>
      </c>
      <c r="R5687">
        <f>$D$2*tarifas!$D$12/24</f>
        <v>1.4541666666666666</v>
      </c>
      <c r="S5687" t="e">
        <f>VLOOKUP(E5687&amp;" "&amp;F5687,tarifas!$A$13:$D$20,4,FALSE)*P5687</f>
        <v>#N/A</v>
      </c>
      <c r="T5687">
        <f>IF(F5687="COD1",tarifas!$D$11*(SUMIFS($P$11:$P$8770,$F$11:$F$8770,"=COD1",$B$11:$B$8770,"="&amp;B5687)/COUNTIFS($F$11:$F$8770,"=COD1",$B$11:$B$8770,"="&amp;B5687))/COUNTIFS($A$11:$A$8770,"="&amp;A5687,$F$11:$F$8770,"=COD1"),0)</f>
        <v>0</v>
      </c>
      <c r="U5687" t="e">
        <f>(VLOOKUP(F5687,tarifas!$C$7:$D$10,2,FALSE)+tarifas!$D$21)*datos!P5687</f>
        <v>#N/A</v>
      </c>
      <c r="V5687" t="e">
        <f t="shared" si="804"/>
        <v>#N/A</v>
      </c>
      <c r="W5687">
        <f t="shared" si="805"/>
        <v>7.4960507802176402</v>
      </c>
    </row>
    <row r="5688" spans="1:23" x14ac:dyDescent="0.25">
      <c r="A5688">
        <f t="shared" si="798"/>
        <v>234</v>
      </c>
      <c r="B5688">
        <f t="shared" si="799"/>
        <v>8</v>
      </c>
      <c r="C5688" s="1">
        <f t="shared" si="806"/>
        <v>41876.541666652898</v>
      </c>
      <c r="D5688" s="7">
        <v>795.13636363636363</v>
      </c>
      <c r="E5688" s="7"/>
      <c r="G5688">
        <v>60</v>
      </c>
      <c r="H5688" s="12">
        <v>426.66463367562335</v>
      </c>
      <c r="I5688" s="13">
        <f>$D$2*tarifas!$D$12/24</f>
        <v>1.4541666666666666</v>
      </c>
      <c r="J5688" s="13" t="e">
        <f>VLOOKUP(E5688&amp;" "&amp;F5688,tarifas!$A$13:$D$20,4,FALSE)*H5688</f>
        <v>#N/A</v>
      </c>
      <c r="K5688" s="13">
        <f>IF(F5688="COD1",tarifas!$D$11*(SUMIFS($H$11:$H$8770,$F$11:$F$8770,"=COD1",$B$11:$B$8770,"="&amp;B5688)/COUNTIFS($F$11:$F$8770,"=COD1",$B$11:$B$8770,"="&amp;B5688))/COUNTIFS($A$11:$A$8770,"="&amp;A5688,$F$11:$F$8770,"=COD1"),0)</f>
        <v>0</v>
      </c>
      <c r="L5688" s="13" t="e">
        <f>(VLOOKUP(F5688,tarifas!$C$7:$D$10,2,FALSE)+tarifas!$D$21)*datos!H5688</f>
        <v>#N/A</v>
      </c>
      <c r="M5688">
        <v>314.13638000000003</v>
      </c>
      <c r="N5688" s="13" t="e">
        <f t="shared" si="800"/>
        <v>#N/A</v>
      </c>
      <c r="O5688">
        <f t="shared" si="801"/>
        <v>314.13638000000003</v>
      </c>
      <c r="P5688" s="12">
        <f t="shared" si="802"/>
        <v>112.52825367562332</v>
      </c>
      <c r="Q5688">
        <f t="shared" si="803"/>
        <v>0</v>
      </c>
      <c r="R5688">
        <f>$D$2*tarifas!$D$12/24</f>
        <v>1.4541666666666666</v>
      </c>
      <c r="S5688" t="e">
        <f>VLOOKUP(E5688&amp;" "&amp;F5688,tarifas!$A$13:$D$20,4,FALSE)*P5688</f>
        <v>#N/A</v>
      </c>
      <c r="T5688">
        <f>IF(F5688="COD1",tarifas!$D$11*(SUMIFS($P$11:$P$8770,$F$11:$F$8770,"=COD1",$B$11:$B$8770,"="&amp;B5688)/COUNTIFS($F$11:$F$8770,"=COD1",$B$11:$B$8770,"="&amp;B5688))/COUNTIFS($A$11:$A$8770,"="&amp;A5688,$F$11:$F$8770,"=COD1"),0)</f>
        <v>0</v>
      </c>
      <c r="U5688" t="e">
        <f>(VLOOKUP(F5688,tarifas!$C$7:$D$10,2,FALSE)+tarifas!$D$21)*datos!P5688</f>
        <v>#N/A</v>
      </c>
      <c r="V5688" t="e">
        <f t="shared" si="804"/>
        <v>#N/A</v>
      </c>
      <c r="W5688">
        <f t="shared" si="805"/>
        <v>0</v>
      </c>
    </row>
    <row r="5689" spans="1:23" x14ac:dyDescent="0.25">
      <c r="A5689">
        <f t="shared" si="798"/>
        <v>234</v>
      </c>
      <c r="B5689">
        <f t="shared" si="799"/>
        <v>8</v>
      </c>
      <c r="C5689" s="1">
        <f t="shared" si="806"/>
        <v>41876.583333319562</v>
      </c>
      <c r="D5689" s="7">
        <v>726.10606060606062</v>
      </c>
      <c r="E5689" s="7"/>
      <c r="G5689">
        <v>54.87</v>
      </c>
      <c r="H5689" s="12">
        <v>430.75954061919964</v>
      </c>
      <c r="I5689" s="13">
        <f>$D$2*tarifas!$D$12/24</f>
        <v>1.4541666666666666</v>
      </c>
      <c r="J5689" s="13" t="e">
        <f>VLOOKUP(E5689&amp;" "&amp;F5689,tarifas!$A$13:$D$20,4,FALSE)*H5689</f>
        <v>#N/A</v>
      </c>
      <c r="K5689" s="13">
        <f>IF(F5689="COD1",tarifas!$D$11*(SUMIFS($H$11:$H$8770,$F$11:$F$8770,"=COD1",$B$11:$B$8770,"="&amp;B5689)/COUNTIFS($F$11:$F$8770,"=COD1",$B$11:$B$8770,"="&amp;B5689))/COUNTIFS($A$11:$A$8770,"="&amp;A5689,$F$11:$F$8770,"=COD1"),0)</f>
        <v>0</v>
      </c>
      <c r="L5689" s="13" t="e">
        <f>(VLOOKUP(F5689,tarifas!$C$7:$D$10,2,FALSE)+tarifas!$D$21)*datos!H5689</f>
        <v>#N/A</v>
      </c>
      <c r="M5689">
        <v>261.96305999999998</v>
      </c>
      <c r="N5689" s="13" t="e">
        <f t="shared" si="800"/>
        <v>#N/A</v>
      </c>
      <c r="O5689">
        <f t="shared" si="801"/>
        <v>261.96305999999998</v>
      </c>
      <c r="P5689" s="12">
        <f t="shared" si="802"/>
        <v>168.79648061919966</v>
      </c>
      <c r="Q5689">
        <f t="shared" si="803"/>
        <v>0</v>
      </c>
      <c r="R5689">
        <f>$D$2*tarifas!$D$12/24</f>
        <v>1.4541666666666666</v>
      </c>
      <c r="S5689" t="e">
        <f>VLOOKUP(E5689&amp;" "&amp;F5689,tarifas!$A$13:$D$20,4,FALSE)*P5689</f>
        <v>#N/A</v>
      </c>
      <c r="T5689">
        <f>IF(F5689="COD1",tarifas!$D$11*(SUMIFS($P$11:$P$8770,$F$11:$F$8770,"=COD1",$B$11:$B$8770,"="&amp;B5689)/COUNTIFS($F$11:$F$8770,"=COD1",$B$11:$B$8770,"="&amp;B5689))/COUNTIFS($A$11:$A$8770,"="&amp;A5689,$F$11:$F$8770,"=COD1"),0)</f>
        <v>0</v>
      </c>
      <c r="U5689" t="e">
        <f>(VLOOKUP(F5689,tarifas!$C$7:$D$10,2,FALSE)+tarifas!$D$21)*datos!P5689</f>
        <v>#N/A</v>
      </c>
      <c r="V5689" t="e">
        <f t="shared" si="804"/>
        <v>#N/A</v>
      </c>
      <c r="W5689">
        <f t="shared" si="805"/>
        <v>0</v>
      </c>
    </row>
    <row r="5690" spans="1:23" x14ac:dyDescent="0.25">
      <c r="A5690">
        <f t="shared" si="798"/>
        <v>234</v>
      </c>
      <c r="B5690">
        <f t="shared" si="799"/>
        <v>8</v>
      </c>
      <c r="C5690" s="1">
        <f t="shared" si="806"/>
        <v>41876.624999986227</v>
      </c>
      <c r="D5690" s="7">
        <v>680.77272727272725</v>
      </c>
      <c r="E5690" s="7"/>
      <c r="G5690">
        <v>50.81</v>
      </c>
      <c r="H5690" s="12">
        <v>423.86852361935848</v>
      </c>
      <c r="I5690" s="13">
        <f>$D$2*tarifas!$D$12/24</f>
        <v>1.4541666666666666</v>
      </c>
      <c r="J5690" s="13" t="e">
        <f>VLOOKUP(E5690&amp;" "&amp;F5690,tarifas!$A$13:$D$20,4,FALSE)*H5690</f>
        <v>#N/A</v>
      </c>
      <c r="K5690" s="13">
        <f>IF(F5690="COD1",tarifas!$D$11*(SUMIFS($H$11:$H$8770,$F$11:$F$8770,"=COD1",$B$11:$B$8770,"="&amp;B5690)/COUNTIFS($F$11:$F$8770,"=COD1",$B$11:$B$8770,"="&amp;B5690))/COUNTIFS($A$11:$A$8770,"="&amp;A5690,$F$11:$F$8770,"=COD1"),0)</f>
        <v>0</v>
      </c>
      <c r="L5690" s="13" t="e">
        <f>(VLOOKUP(F5690,tarifas!$C$7:$D$10,2,FALSE)+tarifas!$D$21)*datos!H5690</f>
        <v>#N/A</v>
      </c>
      <c r="M5690">
        <v>289.49685999999997</v>
      </c>
      <c r="N5690" s="13" t="e">
        <f t="shared" si="800"/>
        <v>#N/A</v>
      </c>
      <c r="O5690">
        <f t="shared" si="801"/>
        <v>289.49685999999997</v>
      </c>
      <c r="P5690" s="12">
        <f t="shared" si="802"/>
        <v>134.37166361935851</v>
      </c>
      <c r="Q5690">
        <f t="shared" si="803"/>
        <v>0</v>
      </c>
      <c r="R5690">
        <f>$D$2*tarifas!$D$12/24</f>
        <v>1.4541666666666666</v>
      </c>
      <c r="S5690" t="e">
        <f>VLOOKUP(E5690&amp;" "&amp;F5690,tarifas!$A$13:$D$20,4,FALSE)*P5690</f>
        <v>#N/A</v>
      </c>
      <c r="T5690">
        <f>IF(F5690="COD1",tarifas!$D$11*(SUMIFS($P$11:$P$8770,$F$11:$F$8770,"=COD1",$B$11:$B$8770,"="&amp;B5690)/COUNTIFS($F$11:$F$8770,"=COD1",$B$11:$B$8770,"="&amp;B5690))/COUNTIFS($A$11:$A$8770,"="&amp;A5690,$F$11:$F$8770,"=COD1"),0)</f>
        <v>0</v>
      </c>
      <c r="U5690" t="e">
        <f>(VLOOKUP(F5690,tarifas!$C$7:$D$10,2,FALSE)+tarifas!$D$21)*datos!P5690</f>
        <v>#N/A</v>
      </c>
      <c r="V5690" t="e">
        <f t="shared" si="804"/>
        <v>#N/A</v>
      </c>
      <c r="W5690">
        <f t="shared" si="805"/>
        <v>0</v>
      </c>
    </row>
    <row r="5691" spans="1:23" x14ac:dyDescent="0.25">
      <c r="A5691">
        <f t="shared" si="798"/>
        <v>234</v>
      </c>
      <c r="B5691">
        <f t="shared" si="799"/>
        <v>8</v>
      </c>
      <c r="C5691" s="1">
        <f t="shared" si="806"/>
        <v>41876.666666652891</v>
      </c>
      <c r="D5691" s="7">
        <v>557.39393939393949</v>
      </c>
      <c r="E5691" s="7"/>
      <c r="G5691">
        <v>50.57</v>
      </c>
      <c r="H5691" s="12">
        <v>427.36724804027017</v>
      </c>
      <c r="I5691" s="13">
        <f>$D$2*tarifas!$D$12/24</f>
        <v>1.4541666666666666</v>
      </c>
      <c r="J5691" s="13" t="e">
        <f>VLOOKUP(E5691&amp;" "&amp;F5691,tarifas!$A$13:$D$20,4,FALSE)*H5691</f>
        <v>#N/A</v>
      </c>
      <c r="K5691" s="13">
        <f>IF(F5691="COD1",tarifas!$D$11*(SUMIFS($H$11:$H$8770,$F$11:$F$8770,"=COD1",$B$11:$B$8770,"="&amp;B5691)/COUNTIFS($F$11:$F$8770,"=COD1",$B$11:$B$8770,"="&amp;B5691))/COUNTIFS($A$11:$A$8770,"="&amp;A5691,$F$11:$F$8770,"=COD1"),0)</f>
        <v>0</v>
      </c>
      <c r="L5691" s="13" t="e">
        <f>(VLOOKUP(F5691,tarifas!$C$7:$D$10,2,FALSE)+tarifas!$D$21)*datos!H5691</f>
        <v>#N/A</v>
      </c>
      <c r="M5691">
        <v>200.97815</v>
      </c>
      <c r="N5691" s="13" t="e">
        <f t="shared" si="800"/>
        <v>#N/A</v>
      </c>
      <c r="O5691">
        <f t="shared" si="801"/>
        <v>200.97815</v>
      </c>
      <c r="P5691" s="12">
        <f t="shared" si="802"/>
        <v>226.38909804027017</v>
      </c>
      <c r="Q5691">
        <f t="shared" si="803"/>
        <v>0</v>
      </c>
      <c r="R5691">
        <f>$D$2*tarifas!$D$12/24</f>
        <v>1.4541666666666666</v>
      </c>
      <c r="S5691" t="e">
        <f>VLOOKUP(E5691&amp;" "&amp;F5691,tarifas!$A$13:$D$20,4,FALSE)*P5691</f>
        <v>#N/A</v>
      </c>
      <c r="T5691">
        <f>IF(F5691="COD1",tarifas!$D$11*(SUMIFS($P$11:$P$8770,$F$11:$F$8770,"=COD1",$B$11:$B$8770,"="&amp;B5691)/COUNTIFS($F$11:$F$8770,"=COD1",$B$11:$B$8770,"="&amp;B5691))/COUNTIFS($A$11:$A$8770,"="&amp;A5691,$F$11:$F$8770,"=COD1"),0)</f>
        <v>0</v>
      </c>
      <c r="U5691" t="e">
        <f>(VLOOKUP(F5691,tarifas!$C$7:$D$10,2,FALSE)+tarifas!$D$21)*datos!P5691</f>
        <v>#N/A</v>
      </c>
      <c r="V5691" t="e">
        <f t="shared" si="804"/>
        <v>#N/A</v>
      </c>
      <c r="W5691">
        <f t="shared" si="805"/>
        <v>0</v>
      </c>
    </row>
    <row r="5692" spans="1:23" x14ac:dyDescent="0.25">
      <c r="A5692">
        <f t="shared" si="798"/>
        <v>234</v>
      </c>
      <c r="B5692">
        <f t="shared" si="799"/>
        <v>8</v>
      </c>
      <c r="C5692" s="1">
        <f t="shared" si="806"/>
        <v>41876.708333319555</v>
      </c>
      <c r="D5692" s="7">
        <v>403.62121212121212</v>
      </c>
      <c r="E5692" s="7"/>
      <c r="G5692">
        <v>50.27</v>
      </c>
      <c r="H5692" s="12">
        <v>351.86385940408002</v>
      </c>
      <c r="I5692" s="13">
        <f>$D$2*tarifas!$D$12/24</f>
        <v>1.4541666666666666</v>
      </c>
      <c r="J5692" s="13" t="e">
        <f>VLOOKUP(E5692&amp;" "&amp;F5692,tarifas!$A$13:$D$20,4,FALSE)*H5692</f>
        <v>#N/A</v>
      </c>
      <c r="K5692" s="13">
        <f>IF(F5692="COD1",tarifas!$D$11*(SUMIFS($H$11:$H$8770,$F$11:$F$8770,"=COD1",$B$11:$B$8770,"="&amp;B5692)/COUNTIFS($F$11:$F$8770,"=COD1",$B$11:$B$8770,"="&amp;B5692))/COUNTIFS($A$11:$A$8770,"="&amp;A5692,$F$11:$F$8770,"=COD1"),0)</f>
        <v>0</v>
      </c>
      <c r="L5692" s="13" t="e">
        <f>(VLOOKUP(F5692,tarifas!$C$7:$D$10,2,FALSE)+tarifas!$D$21)*datos!H5692</f>
        <v>#N/A</v>
      </c>
      <c r="M5692">
        <v>26.612209999999997</v>
      </c>
      <c r="N5692" s="13" t="e">
        <f t="shared" si="800"/>
        <v>#N/A</v>
      </c>
      <c r="O5692">
        <f t="shared" si="801"/>
        <v>26.612209999999997</v>
      </c>
      <c r="P5692" s="12">
        <f t="shared" si="802"/>
        <v>325.25164940408001</v>
      </c>
      <c r="Q5692">
        <f t="shared" si="803"/>
        <v>0</v>
      </c>
      <c r="R5692">
        <f>$D$2*tarifas!$D$12/24</f>
        <v>1.4541666666666666</v>
      </c>
      <c r="S5692" t="e">
        <f>VLOOKUP(E5692&amp;" "&amp;F5692,tarifas!$A$13:$D$20,4,FALSE)*P5692</f>
        <v>#N/A</v>
      </c>
      <c r="T5692">
        <f>IF(F5692="COD1",tarifas!$D$11*(SUMIFS($P$11:$P$8770,$F$11:$F$8770,"=COD1",$B$11:$B$8770,"="&amp;B5692)/COUNTIFS($F$11:$F$8770,"=COD1",$B$11:$B$8770,"="&amp;B5692))/COUNTIFS($A$11:$A$8770,"="&amp;A5692,$F$11:$F$8770,"=COD1"),0)</f>
        <v>0</v>
      </c>
      <c r="U5692" t="e">
        <f>(VLOOKUP(F5692,tarifas!$C$7:$D$10,2,FALSE)+tarifas!$D$21)*datos!P5692</f>
        <v>#N/A</v>
      </c>
      <c r="V5692" t="e">
        <f t="shared" si="804"/>
        <v>#N/A</v>
      </c>
      <c r="W5692">
        <f t="shared" si="805"/>
        <v>0</v>
      </c>
    </row>
    <row r="5693" spans="1:23" x14ac:dyDescent="0.25">
      <c r="A5693">
        <f t="shared" si="798"/>
        <v>234</v>
      </c>
      <c r="B5693">
        <f t="shared" si="799"/>
        <v>8</v>
      </c>
      <c r="C5693" s="1">
        <f t="shared" si="806"/>
        <v>41876.749999986219</v>
      </c>
      <c r="D5693" s="7">
        <v>193.69696969696969</v>
      </c>
      <c r="E5693" s="7"/>
      <c r="G5693">
        <v>50</v>
      </c>
      <c r="H5693" s="12">
        <v>261.81400086849465</v>
      </c>
      <c r="I5693" s="13">
        <f>$D$2*tarifas!$D$12/24</f>
        <v>1.4541666666666666</v>
      </c>
      <c r="J5693" s="13" t="e">
        <f>VLOOKUP(E5693&amp;" "&amp;F5693,tarifas!$A$13:$D$20,4,FALSE)*H5693</f>
        <v>#N/A</v>
      </c>
      <c r="K5693" s="13">
        <f>IF(F5693="COD1",tarifas!$D$11*(SUMIFS($H$11:$H$8770,$F$11:$F$8770,"=COD1",$B$11:$B$8770,"="&amp;B5693)/COUNTIFS($F$11:$F$8770,"=COD1",$B$11:$B$8770,"="&amp;B5693))/COUNTIFS($A$11:$A$8770,"="&amp;A5693,$F$11:$F$8770,"=COD1"),0)</f>
        <v>0</v>
      </c>
      <c r="L5693" s="13" t="e">
        <f>(VLOOKUP(F5693,tarifas!$C$7:$D$10,2,FALSE)+tarifas!$D$21)*datos!H5693</f>
        <v>#N/A</v>
      </c>
      <c r="M5693">
        <v>2.3556500000000002</v>
      </c>
      <c r="N5693" s="13" t="e">
        <f t="shared" si="800"/>
        <v>#N/A</v>
      </c>
      <c r="O5693">
        <f t="shared" si="801"/>
        <v>2.3556500000000002</v>
      </c>
      <c r="P5693" s="12">
        <f t="shared" si="802"/>
        <v>259.45835086849462</v>
      </c>
      <c r="Q5693">
        <f t="shared" si="803"/>
        <v>0</v>
      </c>
      <c r="R5693">
        <f>$D$2*tarifas!$D$12/24</f>
        <v>1.4541666666666666</v>
      </c>
      <c r="S5693" t="e">
        <f>VLOOKUP(E5693&amp;" "&amp;F5693,tarifas!$A$13:$D$20,4,FALSE)*P5693</f>
        <v>#N/A</v>
      </c>
      <c r="T5693">
        <f>IF(F5693="COD1",tarifas!$D$11*(SUMIFS($P$11:$P$8770,$F$11:$F$8770,"=COD1",$B$11:$B$8770,"="&amp;B5693)/COUNTIFS($F$11:$F$8770,"=COD1",$B$11:$B$8770,"="&amp;B5693))/COUNTIFS($A$11:$A$8770,"="&amp;A5693,$F$11:$F$8770,"=COD1"),0)</f>
        <v>0</v>
      </c>
      <c r="U5693" t="e">
        <f>(VLOOKUP(F5693,tarifas!$C$7:$D$10,2,FALSE)+tarifas!$D$21)*datos!P5693</f>
        <v>#N/A</v>
      </c>
      <c r="V5693" t="e">
        <f t="shared" si="804"/>
        <v>#N/A</v>
      </c>
      <c r="W5693">
        <f t="shared" si="805"/>
        <v>0</v>
      </c>
    </row>
    <row r="5694" spans="1:23" x14ac:dyDescent="0.25">
      <c r="A5694">
        <f t="shared" si="798"/>
        <v>234</v>
      </c>
      <c r="B5694">
        <f t="shared" si="799"/>
        <v>8</v>
      </c>
      <c r="C5694" s="1">
        <f t="shared" si="806"/>
        <v>41876.791666652884</v>
      </c>
      <c r="D5694" s="7">
        <v>0</v>
      </c>
      <c r="E5694" s="7"/>
      <c r="G5694">
        <v>54.87</v>
      </c>
      <c r="H5694" s="12">
        <v>187.00596740063816</v>
      </c>
      <c r="I5694" s="13">
        <f>$D$2*tarifas!$D$12/24</f>
        <v>1.4541666666666666</v>
      </c>
      <c r="J5694" s="13" t="e">
        <f>VLOOKUP(E5694&amp;" "&amp;F5694,tarifas!$A$13:$D$20,4,FALSE)*H5694</f>
        <v>#N/A</v>
      </c>
      <c r="K5694" s="13">
        <f>IF(F5694="COD1",tarifas!$D$11*(SUMIFS($H$11:$H$8770,$F$11:$F$8770,"=COD1",$B$11:$B$8770,"="&amp;B5694)/COUNTIFS($F$11:$F$8770,"=COD1",$B$11:$B$8770,"="&amp;B5694))/COUNTIFS($A$11:$A$8770,"="&amp;A5694,$F$11:$F$8770,"=COD1"),0)</f>
        <v>0</v>
      </c>
      <c r="L5694" s="13" t="e">
        <f>(VLOOKUP(F5694,tarifas!$C$7:$D$10,2,FALSE)+tarifas!$D$21)*datos!H5694</f>
        <v>#N/A</v>
      </c>
      <c r="M5694">
        <v>0</v>
      </c>
      <c r="N5694" s="13" t="e">
        <f t="shared" si="800"/>
        <v>#N/A</v>
      </c>
      <c r="O5694">
        <f t="shared" si="801"/>
        <v>0</v>
      </c>
      <c r="P5694" s="12">
        <f t="shared" si="802"/>
        <v>187.00596740063816</v>
      </c>
      <c r="Q5694">
        <f t="shared" si="803"/>
        <v>0</v>
      </c>
      <c r="R5694">
        <f>$D$2*tarifas!$D$12/24</f>
        <v>1.4541666666666666</v>
      </c>
      <c r="S5694" t="e">
        <f>VLOOKUP(E5694&amp;" "&amp;F5694,tarifas!$A$13:$D$20,4,FALSE)*P5694</f>
        <v>#N/A</v>
      </c>
      <c r="T5694">
        <f>IF(F5694="COD1",tarifas!$D$11*(SUMIFS($P$11:$P$8770,$F$11:$F$8770,"=COD1",$B$11:$B$8770,"="&amp;B5694)/COUNTIFS($F$11:$F$8770,"=COD1",$B$11:$B$8770,"="&amp;B5694))/COUNTIFS($A$11:$A$8770,"="&amp;A5694,$F$11:$F$8770,"=COD1"),0)</f>
        <v>0</v>
      </c>
      <c r="U5694" t="e">
        <f>(VLOOKUP(F5694,tarifas!$C$7:$D$10,2,FALSE)+tarifas!$D$21)*datos!P5694</f>
        <v>#N/A</v>
      </c>
      <c r="V5694" t="e">
        <f t="shared" si="804"/>
        <v>#N/A</v>
      </c>
      <c r="W5694">
        <f t="shared" si="805"/>
        <v>0</v>
      </c>
    </row>
    <row r="5695" spans="1:23" x14ac:dyDescent="0.25">
      <c r="A5695">
        <f t="shared" si="798"/>
        <v>234</v>
      </c>
      <c r="B5695">
        <f t="shared" si="799"/>
        <v>8</v>
      </c>
      <c r="C5695" s="1">
        <f t="shared" si="806"/>
        <v>41876.833333319548</v>
      </c>
      <c r="D5695" s="7">
        <v>0</v>
      </c>
      <c r="E5695" s="7"/>
      <c r="G5695">
        <v>61.8</v>
      </c>
      <c r="H5695" s="12">
        <v>176.65387520213056</v>
      </c>
      <c r="I5695" s="13">
        <f>$D$2*tarifas!$D$12/24</f>
        <v>1.4541666666666666</v>
      </c>
      <c r="J5695" s="13" t="e">
        <f>VLOOKUP(E5695&amp;" "&amp;F5695,tarifas!$A$13:$D$20,4,FALSE)*H5695</f>
        <v>#N/A</v>
      </c>
      <c r="K5695" s="13">
        <f>IF(F5695="COD1",tarifas!$D$11*(SUMIFS($H$11:$H$8770,$F$11:$F$8770,"=COD1",$B$11:$B$8770,"="&amp;B5695)/COUNTIFS($F$11:$F$8770,"=COD1",$B$11:$B$8770,"="&amp;B5695))/COUNTIFS($A$11:$A$8770,"="&amp;A5695,$F$11:$F$8770,"=COD1"),0)</f>
        <v>0</v>
      </c>
      <c r="L5695" s="13" t="e">
        <f>(VLOOKUP(F5695,tarifas!$C$7:$D$10,2,FALSE)+tarifas!$D$21)*datos!H5695</f>
        <v>#N/A</v>
      </c>
      <c r="M5695">
        <v>0</v>
      </c>
      <c r="N5695" s="13" t="e">
        <f t="shared" si="800"/>
        <v>#N/A</v>
      </c>
      <c r="O5695">
        <f t="shared" si="801"/>
        <v>0</v>
      </c>
      <c r="P5695" s="12">
        <f t="shared" si="802"/>
        <v>176.65387520213056</v>
      </c>
      <c r="Q5695">
        <f t="shared" si="803"/>
        <v>0</v>
      </c>
      <c r="R5695">
        <f>$D$2*tarifas!$D$12/24</f>
        <v>1.4541666666666666</v>
      </c>
      <c r="S5695" t="e">
        <f>VLOOKUP(E5695&amp;" "&amp;F5695,tarifas!$A$13:$D$20,4,FALSE)*P5695</f>
        <v>#N/A</v>
      </c>
      <c r="T5695">
        <f>IF(F5695="COD1",tarifas!$D$11*(SUMIFS($P$11:$P$8770,$F$11:$F$8770,"=COD1",$B$11:$B$8770,"="&amp;B5695)/COUNTIFS($F$11:$F$8770,"=COD1",$B$11:$B$8770,"="&amp;B5695))/COUNTIFS($A$11:$A$8770,"="&amp;A5695,$F$11:$F$8770,"=COD1"),0)</f>
        <v>0</v>
      </c>
      <c r="U5695" t="e">
        <f>(VLOOKUP(F5695,tarifas!$C$7:$D$10,2,FALSE)+tarifas!$D$21)*datos!P5695</f>
        <v>#N/A</v>
      </c>
      <c r="V5695" t="e">
        <f t="shared" si="804"/>
        <v>#N/A</v>
      </c>
      <c r="W5695">
        <f t="shared" si="805"/>
        <v>0</v>
      </c>
    </row>
    <row r="5696" spans="1:23" x14ac:dyDescent="0.25">
      <c r="A5696">
        <f t="shared" si="798"/>
        <v>234</v>
      </c>
      <c r="B5696">
        <f t="shared" si="799"/>
        <v>8</v>
      </c>
      <c r="C5696" s="1">
        <f t="shared" si="806"/>
        <v>41876.874999986212</v>
      </c>
      <c r="D5696" s="7">
        <v>0</v>
      </c>
      <c r="E5696" s="7"/>
      <c r="G5696">
        <v>58.1</v>
      </c>
      <c r="H5696" s="12">
        <v>165.02754695008923</v>
      </c>
      <c r="I5696" s="13">
        <f>$D$2*tarifas!$D$12/24</f>
        <v>1.4541666666666666</v>
      </c>
      <c r="J5696" s="13" t="e">
        <f>VLOOKUP(E5696&amp;" "&amp;F5696,tarifas!$A$13:$D$20,4,FALSE)*H5696</f>
        <v>#N/A</v>
      </c>
      <c r="K5696" s="13">
        <f>IF(F5696="COD1",tarifas!$D$11*(SUMIFS($H$11:$H$8770,$F$11:$F$8770,"=COD1",$B$11:$B$8770,"="&amp;B5696)/COUNTIFS($F$11:$F$8770,"=COD1",$B$11:$B$8770,"="&amp;B5696))/COUNTIFS($A$11:$A$8770,"="&amp;A5696,$F$11:$F$8770,"=COD1"),0)</f>
        <v>0</v>
      </c>
      <c r="L5696" s="13" t="e">
        <f>(VLOOKUP(F5696,tarifas!$C$7:$D$10,2,FALSE)+tarifas!$D$21)*datos!H5696</f>
        <v>#N/A</v>
      </c>
      <c r="M5696">
        <v>0</v>
      </c>
      <c r="N5696" s="13" t="e">
        <f t="shared" si="800"/>
        <v>#N/A</v>
      </c>
      <c r="O5696">
        <f t="shared" si="801"/>
        <v>0</v>
      </c>
      <c r="P5696" s="12">
        <f t="shared" si="802"/>
        <v>165.02754695008923</v>
      </c>
      <c r="Q5696">
        <f t="shared" si="803"/>
        <v>0</v>
      </c>
      <c r="R5696">
        <f>$D$2*tarifas!$D$12/24</f>
        <v>1.4541666666666666</v>
      </c>
      <c r="S5696" t="e">
        <f>VLOOKUP(E5696&amp;" "&amp;F5696,tarifas!$A$13:$D$20,4,FALSE)*P5696</f>
        <v>#N/A</v>
      </c>
      <c r="T5696">
        <f>IF(F5696="COD1",tarifas!$D$11*(SUMIFS($P$11:$P$8770,$F$11:$F$8770,"=COD1",$B$11:$B$8770,"="&amp;B5696)/COUNTIFS($F$11:$F$8770,"=COD1",$B$11:$B$8770,"="&amp;B5696))/COUNTIFS($A$11:$A$8770,"="&amp;A5696,$F$11:$F$8770,"=COD1"),0)</f>
        <v>0</v>
      </c>
      <c r="U5696" t="e">
        <f>(VLOOKUP(F5696,tarifas!$C$7:$D$10,2,FALSE)+tarifas!$D$21)*datos!P5696</f>
        <v>#N/A</v>
      </c>
      <c r="V5696" t="e">
        <f t="shared" si="804"/>
        <v>#N/A</v>
      </c>
      <c r="W5696">
        <f t="shared" si="805"/>
        <v>0</v>
      </c>
    </row>
    <row r="5697" spans="1:23" x14ac:dyDescent="0.25">
      <c r="A5697">
        <f t="shared" si="798"/>
        <v>234</v>
      </c>
      <c r="B5697">
        <f t="shared" si="799"/>
        <v>8</v>
      </c>
      <c r="C5697" s="1">
        <f t="shared" si="806"/>
        <v>41876.916666652876</v>
      </c>
      <c r="D5697" s="7">
        <v>0</v>
      </c>
      <c r="E5697" s="7"/>
      <c r="G5697">
        <v>49.57</v>
      </c>
      <c r="H5697" s="12">
        <v>163.21241674733017</v>
      </c>
      <c r="I5697" s="13">
        <f>$D$2*tarifas!$D$12/24</f>
        <v>1.4541666666666666</v>
      </c>
      <c r="J5697" s="13" t="e">
        <f>VLOOKUP(E5697&amp;" "&amp;F5697,tarifas!$A$13:$D$20,4,FALSE)*H5697</f>
        <v>#N/A</v>
      </c>
      <c r="K5697" s="13">
        <f>IF(F5697="COD1",tarifas!$D$11*(SUMIFS($H$11:$H$8770,$F$11:$F$8770,"=COD1",$B$11:$B$8770,"="&amp;B5697)/COUNTIFS($F$11:$F$8770,"=COD1",$B$11:$B$8770,"="&amp;B5697))/COUNTIFS($A$11:$A$8770,"="&amp;A5697,$F$11:$F$8770,"=COD1"),0)</f>
        <v>0</v>
      </c>
      <c r="L5697" s="13" t="e">
        <f>(VLOOKUP(F5697,tarifas!$C$7:$D$10,2,FALSE)+tarifas!$D$21)*datos!H5697</f>
        <v>#N/A</v>
      </c>
      <c r="M5697">
        <v>0</v>
      </c>
      <c r="N5697" s="13" t="e">
        <f t="shared" si="800"/>
        <v>#N/A</v>
      </c>
      <c r="O5697">
        <f t="shared" si="801"/>
        <v>0</v>
      </c>
      <c r="P5697" s="12">
        <f t="shared" si="802"/>
        <v>163.21241674733017</v>
      </c>
      <c r="Q5697">
        <f t="shared" si="803"/>
        <v>0</v>
      </c>
      <c r="R5697">
        <f>$D$2*tarifas!$D$12/24</f>
        <v>1.4541666666666666</v>
      </c>
      <c r="S5697" t="e">
        <f>VLOOKUP(E5697&amp;" "&amp;F5697,tarifas!$A$13:$D$20,4,FALSE)*P5697</f>
        <v>#N/A</v>
      </c>
      <c r="T5697">
        <f>IF(F5697="COD1",tarifas!$D$11*(SUMIFS($P$11:$P$8770,$F$11:$F$8770,"=COD1",$B$11:$B$8770,"="&amp;B5697)/COUNTIFS($F$11:$F$8770,"=COD1",$B$11:$B$8770,"="&amp;B5697))/COUNTIFS($A$11:$A$8770,"="&amp;A5697,$F$11:$F$8770,"=COD1"),0)</f>
        <v>0</v>
      </c>
      <c r="U5697" t="e">
        <f>(VLOOKUP(F5697,tarifas!$C$7:$D$10,2,FALSE)+tarifas!$D$21)*datos!P5697</f>
        <v>#N/A</v>
      </c>
      <c r="V5697" t="e">
        <f t="shared" si="804"/>
        <v>#N/A</v>
      </c>
      <c r="W5697">
        <f t="shared" si="805"/>
        <v>0</v>
      </c>
    </row>
    <row r="5698" spans="1:23" x14ac:dyDescent="0.25">
      <c r="A5698">
        <f t="shared" si="798"/>
        <v>234</v>
      </c>
      <c r="B5698">
        <f t="shared" si="799"/>
        <v>8</v>
      </c>
      <c r="C5698" s="1">
        <f t="shared" si="806"/>
        <v>41876.958333319541</v>
      </c>
      <c r="D5698" s="7">
        <v>0</v>
      </c>
      <c r="E5698" s="7"/>
      <c r="G5698">
        <v>44.58</v>
      </c>
      <c r="H5698" s="12">
        <v>164.3189512058629</v>
      </c>
      <c r="I5698" s="13">
        <f>$D$2*tarifas!$D$12/24</f>
        <v>1.4541666666666666</v>
      </c>
      <c r="J5698" s="13" t="e">
        <f>VLOOKUP(E5698&amp;" "&amp;F5698,tarifas!$A$13:$D$20,4,FALSE)*H5698</f>
        <v>#N/A</v>
      </c>
      <c r="K5698" s="13">
        <f>IF(F5698="COD1",tarifas!$D$11*(SUMIFS($H$11:$H$8770,$F$11:$F$8770,"=COD1",$B$11:$B$8770,"="&amp;B5698)/COUNTIFS($F$11:$F$8770,"=COD1",$B$11:$B$8770,"="&amp;B5698))/COUNTIFS($A$11:$A$8770,"="&amp;A5698,$F$11:$F$8770,"=COD1"),0)</f>
        <v>0</v>
      </c>
      <c r="L5698" s="13" t="e">
        <f>(VLOOKUP(F5698,tarifas!$C$7:$D$10,2,FALSE)+tarifas!$D$21)*datos!H5698</f>
        <v>#N/A</v>
      </c>
      <c r="M5698">
        <v>0</v>
      </c>
      <c r="N5698" s="13" t="e">
        <f t="shared" si="800"/>
        <v>#N/A</v>
      </c>
      <c r="O5698">
        <f t="shared" si="801"/>
        <v>0</v>
      </c>
      <c r="P5698" s="12">
        <f t="shared" si="802"/>
        <v>164.3189512058629</v>
      </c>
      <c r="Q5698">
        <f t="shared" si="803"/>
        <v>0</v>
      </c>
      <c r="R5698">
        <f>$D$2*tarifas!$D$12/24</f>
        <v>1.4541666666666666</v>
      </c>
      <c r="S5698" t="e">
        <f>VLOOKUP(E5698&amp;" "&amp;F5698,tarifas!$A$13:$D$20,4,FALSE)*P5698</f>
        <v>#N/A</v>
      </c>
      <c r="T5698">
        <f>IF(F5698="COD1",tarifas!$D$11*(SUMIFS($P$11:$P$8770,$F$11:$F$8770,"=COD1",$B$11:$B$8770,"="&amp;B5698)/COUNTIFS($F$11:$F$8770,"=COD1",$B$11:$B$8770,"="&amp;B5698))/COUNTIFS($A$11:$A$8770,"="&amp;A5698,$F$11:$F$8770,"=COD1"),0)</f>
        <v>0</v>
      </c>
      <c r="U5698" t="e">
        <f>(VLOOKUP(F5698,tarifas!$C$7:$D$10,2,FALSE)+tarifas!$D$21)*datos!P5698</f>
        <v>#N/A</v>
      </c>
      <c r="V5698" t="e">
        <f t="shared" si="804"/>
        <v>#N/A</v>
      </c>
      <c r="W5698">
        <f t="shared" si="805"/>
        <v>0</v>
      </c>
    </row>
    <row r="5699" spans="1:23" x14ac:dyDescent="0.25">
      <c r="A5699">
        <f t="shared" si="798"/>
        <v>235</v>
      </c>
      <c r="B5699">
        <f t="shared" si="799"/>
        <v>8</v>
      </c>
      <c r="C5699" s="1">
        <f t="shared" si="806"/>
        <v>41876.999999986205</v>
      </c>
      <c r="D5699" s="7">
        <v>0</v>
      </c>
      <c r="E5699" s="7"/>
      <c r="G5699">
        <v>44.27</v>
      </c>
      <c r="H5699" s="12">
        <v>163.9682659149087</v>
      </c>
      <c r="I5699" s="13">
        <f>$D$2*tarifas!$D$12/24</f>
        <v>1.4541666666666666</v>
      </c>
      <c r="J5699" s="13" t="e">
        <f>VLOOKUP(E5699&amp;" "&amp;F5699,tarifas!$A$13:$D$20,4,FALSE)*H5699</f>
        <v>#N/A</v>
      </c>
      <c r="K5699" s="13">
        <f>IF(F5699="COD1",tarifas!$D$11*(SUMIFS($H$11:$H$8770,$F$11:$F$8770,"=COD1",$B$11:$B$8770,"="&amp;B5699)/COUNTIFS($F$11:$F$8770,"=COD1",$B$11:$B$8770,"="&amp;B5699))/COUNTIFS($A$11:$A$8770,"="&amp;A5699,$F$11:$F$8770,"=COD1"),0)</f>
        <v>0</v>
      </c>
      <c r="L5699" s="13" t="e">
        <f>(VLOOKUP(F5699,tarifas!$C$7:$D$10,2,FALSE)+tarifas!$D$21)*datos!H5699</f>
        <v>#N/A</v>
      </c>
      <c r="M5699">
        <v>0</v>
      </c>
      <c r="N5699" s="13" t="e">
        <f t="shared" si="800"/>
        <v>#N/A</v>
      </c>
      <c r="O5699">
        <f t="shared" si="801"/>
        <v>0</v>
      </c>
      <c r="P5699" s="12">
        <f t="shared" si="802"/>
        <v>163.9682659149087</v>
      </c>
      <c r="Q5699">
        <f t="shared" si="803"/>
        <v>0</v>
      </c>
      <c r="R5699">
        <f>$D$2*tarifas!$D$12/24</f>
        <v>1.4541666666666666</v>
      </c>
      <c r="S5699" t="e">
        <f>VLOOKUP(E5699&amp;" "&amp;F5699,tarifas!$A$13:$D$20,4,FALSE)*P5699</f>
        <v>#N/A</v>
      </c>
      <c r="T5699">
        <f>IF(F5699="COD1",tarifas!$D$11*(SUMIFS($P$11:$P$8770,$F$11:$F$8770,"=COD1",$B$11:$B$8770,"="&amp;B5699)/COUNTIFS($F$11:$F$8770,"=COD1",$B$11:$B$8770,"="&amp;B5699))/COUNTIFS($A$11:$A$8770,"="&amp;A5699,$F$11:$F$8770,"=COD1"),0)</f>
        <v>0</v>
      </c>
      <c r="U5699" t="e">
        <f>(VLOOKUP(F5699,tarifas!$C$7:$D$10,2,FALSE)+tarifas!$D$21)*datos!P5699</f>
        <v>#N/A</v>
      </c>
      <c r="V5699" t="e">
        <f t="shared" si="804"/>
        <v>#N/A</v>
      </c>
      <c r="W5699">
        <f t="shared" si="805"/>
        <v>0</v>
      </c>
    </row>
    <row r="5700" spans="1:23" x14ac:dyDescent="0.25">
      <c r="A5700">
        <f t="shared" si="798"/>
        <v>235</v>
      </c>
      <c r="B5700">
        <f t="shared" si="799"/>
        <v>8</v>
      </c>
      <c r="C5700" s="1">
        <f t="shared" si="806"/>
        <v>41877.041666652869</v>
      </c>
      <c r="D5700" s="7">
        <v>0</v>
      </c>
      <c r="E5700" s="7"/>
      <c r="G5700">
        <v>40</v>
      </c>
      <c r="H5700" s="12">
        <v>158.78318038864617</v>
      </c>
      <c r="I5700" s="13">
        <f>$D$2*tarifas!$D$12/24</f>
        <v>1.4541666666666666</v>
      </c>
      <c r="J5700" s="13" t="e">
        <f>VLOOKUP(E5700&amp;" "&amp;F5700,tarifas!$A$13:$D$20,4,FALSE)*H5700</f>
        <v>#N/A</v>
      </c>
      <c r="K5700" s="13">
        <f>IF(F5700="COD1",tarifas!$D$11*(SUMIFS($H$11:$H$8770,$F$11:$F$8770,"=COD1",$B$11:$B$8770,"="&amp;B5700)/COUNTIFS($F$11:$F$8770,"=COD1",$B$11:$B$8770,"="&amp;B5700))/COUNTIFS($A$11:$A$8770,"="&amp;A5700,$F$11:$F$8770,"=COD1"),0)</f>
        <v>0</v>
      </c>
      <c r="L5700" s="13" t="e">
        <f>(VLOOKUP(F5700,tarifas!$C$7:$D$10,2,FALSE)+tarifas!$D$21)*datos!H5700</f>
        <v>#N/A</v>
      </c>
      <c r="M5700">
        <v>0</v>
      </c>
      <c r="N5700" s="13" t="e">
        <f t="shared" si="800"/>
        <v>#N/A</v>
      </c>
      <c r="O5700">
        <f t="shared" si="801"/>
        <v>0</v>
      </c>
      <c r="P5700" s="12">
        <f t="shared" si="802"/>
        <v>158.78318038864617</v>
      </c>
      <c r="Q5700">
        <f t="shared" si="803"/>
        <v>0</v>
      </c>
      <c r="R5700">
        <f>$D$2*tarifas!$D$12/24</f>
        <v>1.4541666666666666</v>
      </c>
      <c r="S5700" t="e">
        <f>VLOOKUP(E5700&amp;" "&amp;F5700,tarifas!$A$13:$D$20,4,FALSE)*P5700</f>
        <v>#N/A</v>
      </c>
      <c r="T5700">
        <f>IF(F5700="COD1",tarifas!$D$11*(SUMIFS($P$11:$P$8770,$F$11:$F$8770,"=COD1",$B$11:$B$8770,"="&amp;B5700)/COUNTIFS($F$11:$F$8770,"=COD1",$B$11:$B$8770,"="&amp;B5700))/COUNTIFS($A$11:$A$8770,"="&amp;A5700,$F$11:$F$8770,"=COD1"),0)</f>
        <v>0</v>
      </c>
      <c r="U5700" t="e">
        <f>(VLOOKUP(F5700,tarifas!$C$7:$D$10,2,FALSE)+tarifas!$D$21)*datos!P5700</f>
        <v>#N/A</v>
      </c>
      <c r="V5700" t="e">
        <f t="shared" si="804"/>
        <v>#N/A</v>
      </c>
      <c r="W5700">
        <f t="shared" si="805"/>
        <v>0</v>
      </c>
    </row>
    <row r="5701" spans="1:23" x14ac:dyDescent="0.25">
      <c r="A5701">
        <f t="shared" si="798"/>
        <v>235</v>
      </c>
      <c r="B5701">
        <f t="shared" si="799"/>
        <v>8</v>
      </c>
      <c r="C5701" s="1">
        <f t="shared" si="806"/>
        <v>41877.083333319533</v>
      </c>
      <c r="D5701" s="7">
        <v>0</v>
      </c>
      <c r="E5701" s="7"/>
      <c r="G5701">
        <v>41.2</v>
      </c>
      <c r="H5701" s="12">
        <v>158.35768692506429</v>
      </c>
      <c r="I5701" s="13">
        <f>$D$2*tarifas!$D$12/24</f>
        <v>1.4541666666666666</v>
      </c>
      <c r="J5701" s="13" t="e">
        <f>VLOOKUP(E5701&amp;" "&amp;F5701,tarifas!$A$13:$D$20,4,FALSE)*H5701</f>
        <v>#N/A</v>
      </c>
      <c r="K5701" s="13">
        <f>IF(F5701="COD1",tarifas!$D$11*(SUMIFS($H$11:$H$8770,$F$11:$F$8770,"=COD1",$B$11:$B$8770,"="&amp;B5701)/COUNTIFS($F$11:$F$8770,"=COD1",$B$11:$B$8770,"="&amp;B5701))/COUNTIFS($A$11:$A$8770,"="&amp;A5701,$F$11:$F$8770,"=COD1"),0)</f>
        <v>0</v>
      </c>
      <c r="L5701" s="13" t="e">
        <f>(VLOOKUP(F5701,tarifas!$C$7:$D$10,2,FALSE)+tarifas!$D$21)*datos!H5701</f>
        <v>#N/A</v>
      </c>
      <c r="M5701">
        <v>0</v>
      </c>
      <c r="N5701" s="13" t="e">
        <f t="shared" si="800"/>
        <v>#N/A</v>
      </c>
      <c r="O5701">
        <f t="shared" si="801"/>
        <v>0</v>
      </c>
      <c r="P5701" s="12">
        <f t="shared" si="802"/>
        <v>158.35768692506429</v>
      </c>
      <c r="Q5701">
        <f t="shared" si="803"/>
        <v>0</v>
      </c>
      <c r="R5701">
        <f>$D$2*tarifas!$D$12/24</f>
        <v>1.4541666666666666</v>
      </c>
      <c r="S5701" t="e">
        <f>VLOOKUP(E5701&amp;" "&amp;F5701,tarifas!$A$13:$D$20,4,FALSE)*P5701</f>
        <v>#N/A</v>
      </c>
      <c r="T5701">
        <f>IF(F5701="COD1",tarifas!$D$11*(SUMIFS($P$11:$P$8770,$F$11:$F$8770,"=COD1",$B$11:$B$8770,"="&amp;B5701)/COUNTIFS($F$11:$F$8770,"=COD1",$B$11:$B$8770,"="&amp;B5701))/COUNTIFS($A$11:$A$8770,"="&amp;A5701,$F$11:$F$8770,"=COD1"),0)</f>
        <v>0</v>
      </c>
      <c r="U5701" t="e">
        <f>(VLOOKUP(F5701,tarifas!$C$7:$D$10,2,FALSE)+tarifas!$D$21)*datos!P5701</f>
        <v>#N/A</v>
      </c>
      <c r="V5701" t="e">
        <f t="shared" si="804"/>
        <v>#N/A</v>
      </c>
      <c r="W5701">
        <f t="shared" si="805"/>
        <v>0</v>
      </c>
    </row>
    <row r="5702" spans="1:23" x14ac:dyDescent="0.25">
      <c r="A5702">
        <f t="shared" si="798"/>
        <v>235</v>
      </c>
      <c r="B5702">
        <f t="shared" si="799"/>
        <v>8</v>
      </c>
      <c r="C5702" s="1">
        <f t="shared" si="806"/>
        <v>41877.124999986198</v>
      </c>
      <c r="D5702" s="7">
        <v>0</v>
      </c>
      <c r="E5702" s="7"/>
      <c r="G5702">
        <v>36.35</v>
      </c>
      <c r="H5702" s="12">
        <v>152.25021388289184</v>
      </c>
      <c r="I5702" s="13">
        <f>$D$2*tarifas!$D$12/24</f>
        <v>1.4541666666666666</v>
      </c>
      <c r="J5702" s="13" t="e">
        <f>VLOOKUP(E5702&amp;" "&amp;F5702,tarifas!$A$13:$D$20,4,FALSE)*H5702</f>
        <v>#N/A</v>
      </c>
      <c r="K5702" s="13">
        <f>IF(F5702="COD1",tarifas!$D$11*(SUMIFS($H$11:$H$8770,$F$11:$F$8770,"=COD1",$B$11:$B$8770,"="&amp;B5702)/COUNTIFS($F$11:$F$8770,"=COD1",$B$11:$B$8770,"="&amp;B5702))/COUNTIFS($A$11:$A$8770,"="&amp;A5702,$F$11:$F$8770,"=COD1"),0)</f>
        <v>0</v>
      </c>
      <c r="L5702" s="13" t="e">
        <f>(VLOOKUP(F5702,tarifas!$C$7:$D$10,2,FALSE)+tarifas!$D$21)*datos!H5702</f>
        <v>#N/A</v>
      </c>
      <c r="M5702">
        <v>0</v>
      </c>
      <c r="N5702" s="13" t="e">
        <f t="shared" si="800"/>
        <v>#N/A</v>
      </c>
      <c r="O5702">
        <f t="shared" si="801"/>
        <v>0</v>
      </c>
      <c r="P5702" s="12">
        <f t="shared" si="802"/>
        <v>152.25021388289184</v>
      </c>
      <c r="Q5702">
        <f t="shared" si="803"/>
        <v>0</v>
      </c>
      <c r="R5702">
        <f>$D$2*tarifas!$D$12/24</f>
        <v>1.4541666666666666</v>
      </c>
      <c r="S5702" t="e">
        <f>VLOOKUP(E5702&amp;" "&amp;F5702,tarifas!$A$13:$D$20,4,FALSE)*P5702</f>
        <v>#N/A</v>
      </c>
      <c r="T5702">
        <f>IF(F5702="COD1",tarifas!$D$11*(SUMIFS($P$11:$P$8770,$F$11:$F$8770,"=COD1",$B$11:$B$8770,"="&amp;B5702)/COUNTIFS($F$11:$F$8770,"=COD1",$B$11:$B$8770,"="&amp;B5702))/COUNTIFS($A$11:$A$8770,"="&amp;A5702,$F$11:$F$8770,"=COD1"),0)</f>
        <v>0</v>
      </c>
      <c r="U5702" t="e">
        <f>(VLOOKUP(F5702,tarifas!$C$7:$D$10,2,FALSE)+tarifas!$D$21)*datos!P5702</f>
        <v>#N/A</v>
      </c>
      <c r="V5702" t="e">
        <f t="shared" si="804"/>
        <v>#N/A</v>
      </c>
      <c r="W5702">
        <f t="shared" si="805"/>
        <v>0</v>
      </c>
    </row>
    <row r="5703" spans="1:23" x14ac:dyDescent="0.25">
      <c r="A5703">
        <f t="shared" si="798"/>
        <v>235</v>
      </c>
      <c r="B5703">
        <f t="shared" si="799"/>
        <v>8</v>
      </c>
      <c r="C5703" s="1">
        <f t="shared" si="806"/>
        <v>41877.166666652862</v>
      </c>
      <c r="D5703" s="7">
        <v>0</v>
      </c>
      <c r="E5703" s="7"/>
      <c r="G5703">
        <v>40.4</v>
      </c>
      <c r="H5703" s="12">
        <v>150.17581245990203</v>
      </c>
      <c r="I5703" s="13">
        <f>$D$2*tarifas!$D$12/24</f>
        <v>1.4541666666666666</v>
      </c>
      <c r="J5703" s="13" t="e">
        <f>VLOOKUP(E5703&amp;" "&amp;F5703,tarifas!$A$13:$D$20,4,FALSE)*H5703</f>
        <v>#N/A</v>
      </c>
      <c r="K5703" s="13">
        <f>IF(F5703="COD1",tarifas!$D$11*(SUMIFS($H$11:$H$8770,$F$11:$F$8770,"=COD1",$B$11:$B$8770,"="&amp;B5703)/COUNTIFS($F$11:$F$8770,"=COD1",$B$11:$B$8770,"="&amp;B5703))/COUNTIFS($A$11:$A$8770,"="&amp;A5703,$F$11:$F$8770,"=COD1"),0)</f>
        <v>0</v>
      </c>
      <c r="L5703" s="13" t="e">
        <f>(VLOOKUP(F5703,tarifas!$C$7:$D$10,2,FALSE)+tarifas!$D$21)*datos!H5703</f>
        <v>#N/A</v>
      </c>
      <c r="M5703">
        <v>0</v>
      </c>
      <c r="N5703" s="13" t="e">
        <f t="shared" si="800"/>
        <v>#N/A</v>
      </c>
      <c r="O5703">
        <f t="shared" si="801"/>
        <v>0</v>
      </c>
      <c r="P5703" s="12">
        <f t="shared" si="802"/>
        <v>150.17581245990203</v>
      </c>
      <c r="Q5703">
        <f t="shared" si="803"/>
        <v>0</v>
      </c>
      <c r="R5703">
        <f>$D$2*tarifas!$D$12/24</f>
        <v>1.4541666666666666</v>
      </c>
      <c r="S5703" t="e">
        <f>VLOOKUP(E5703&amp;" "&amp;F5703,tarifas!$A$13:$D$20,4,FALSE)*P5703</f>
        <v>#N/A</v>
      </c>
      <c r="T5703">
        <f>IF(F5703="COD1",tarifas!$D$11*(SUMIFS($P$11:$P$8770,$F$11:$F$8770,"=COD1",$B$11:$B$8770,"="&amp;B5703)/COUNTIFS($F$11:$F$8770,"=COD1",$B$11:$B$8770,"="&amp;B5703))/COUNTIFS($A$11:$A$8770,"="&amp;A5703,$F$11:$F$8770,"=COD1"),0)</f>
        <v>0</v>
      </c>
      <c r="U5703" t="e">
        <f>(VLOOKUP(F5703,tarifas!$C$7:$D$10,2,FALSE)+tarifas!$D$21)*datos!P5703</f>
        <v>#N/A</v>
      </c>
      <c r="V5703" t="e">
        <f t="shared" si="804"/>
        <v>#N/A</v>
      </c>
      <c r="W5703">
        <f t="shared" si="805"/>
        <v>0</v>
      </c>
    </row>
    <row r="5704" spans="1:23" x14ac:dyDescent="0.25">
      <c r="A5704">
        <f t="shared" si="798"/>
        <v>235</v>
      </c>
      <c r="B5704">
        <f t="shared" si="799"/>
        <v>8</v>
      </c>
      <c r="C5704" s="1">
        <f t="shared" si="806"/>
        <v>41877.208333319526</v>
      </c>
      <c r="D5704" s="7">
        <v>0</v>
      </c>
      <c r="E5704" s="7"/>
      <c r="G5704">
        <v>44.44</v>
      </c>
      <c r="H5704" s="12">
        <v>148.66206283047882</v>
      </c>
      <c r="I5704" s="13">
        <f>$D$2*tarifas!$D$12/24</f>
        <v>1.4541666666666666</v>
      </c>
      <c r="J5704" s="13" t="e">
        <f>VLOOKUP(E5704&amp;" "&amp;F5704,tarifas!$A$13:$D$20,4,FALSE)*H5704</f>
        <v>#N/A</v>
      </c>
      <c r="K5704" s="13">
        <f>IF(F5704="COD1",tarifas!$D$11*(SUMIFS($H$11:$H$8770,$F$11:$F$8770,"=COD1",$B$11:$B$8770,"="&amp;B5704)/COUNTIFS($F$11:$F$8770,"=COD1",$B$11:$B$8770,"="&amp;B5704))/COUNTIFS($A$11:$A$8770,"="&amp;A5704,$F$11:$F$8770,"=COD1"),0)</f>
        <v>0</v>
      </c>
      <c r="L5704" s="13" t="e">
        <f>(VLOOKUP(F5704,tarifas!$C$7:$D$10,2,FALSE)+tarifas!$D$21)*datos!H5704</f>
        <v>#N/A</v>
      </c>
      <c r="M5704">
        <v>0</v>
      </c>
      <c r="N5704" s="13" t="e">
        <f t="shared" si="800"/>
        <v>#N/A</v>
      </c>
      <c r="O5704">
        <f t="shared" si="801"/>
        <v>0</v>
      </c>
      <c r="P5704" s="12">
        <f t="shared" si="802"/>
        <v>148.66206283047882</v>
      </c>
      <c r="Q5704">
        <f t="shared" si="803"/>
        <v>0</v>
      </c>
      <c r="R5704">
        <f>$D$2*tarifas!$D$12/24</f>
        <v>1.4541666666666666</v>
      </c>
      <c r="S5704" t="e">
        <f>VLOOKUP(E5704&amp;" "&amp;F5704,tarifas!$A$13:$D$20,4,FALSE)*P5704</f>
        <v>#N/A</v>
      </c>
      <c r="T5704">
        <f>IF(F5704="COD1",tarifas!$D$11*(SUMIFS($P$11:$P$8770,$F$11:$F$8770,"=COD1",$B$11:$B$8770,"="&amp;B5704)/COUNTIFS($F$11:$F$8770,"=COD1",$B$11:$B$8770,"="&amp;B5704))/COUNTIFS($A$11:$A$8770,"="&amp;A5704,$F$11:$F$8770,"=COD1"),0)</f>
        <v>0</v>
      </c>
      <c r="U5704" t="e">
        <f>(VLOOKUP(F5704,tarifas!$C$7:$D$10,2,FALSE)+tarifas!$D$21)*datos!P5704</f>
        <v>#N/A</v>
      </c>
      <c r="V5704" t="e">
        <f t="shared" si="804"/>
        <v>#N/A</v>
      </c>
      <c r="W5704">
        <f t="shared" si="805"/>
        <v>0</v>
      </c>
    </row>
    <row r="5705" spans="1:23" x14ac:dyDescent="0.25">
      <c r="A5705">
        <f t="shared" si="798"/>
        <v>235</v>
      </c>
      <c r="B5705">
        <f t="shared" si="799"/>
        <v>8</v>
      </c>
      <c r="C5705" s="1">
        <f t="shared" si="806"/>
        <v>41877.24999998619</v>
      </c>
      <c r="D5705" s="7">
        <v>0</v>
      </c>
      <c r="E5705" s="7"/>
      <c r="G5705">
        <v>44.95</v>
      </c>
      <c r="H5705" s="12">
        <v>142.32222218295377</v>
      </c>
      <c r="I5705" s="13">
        <f>$D$2*tarifas!$D$12/24</f>
        <v>1.4541666666666666</v>
      </c>
      <c r="J5705" s="13" t="e">
        <f>VLOOKUP(E5705&amp;" "&amp;F5705,tarifas!$A$13:$D$20,4,FALSE)*H5705</f>
        <v>#N/A</v>
      </c>
      <c r="K5705" s="13">
        <f>IF(F5705="COD1",tarifas!$D$11*(SUMIFS($H$11:$H$8770,$F$11:$F$8770,"=COD1",$B$11:$B$8770,"="&amp;B5705)/COUNTIFS($F$11:$F$8770,"=COD1",$B$11:$B$8770,"="&amp;B5705))/COUNTIFS($A$11:$A$8770,"="&amp;A5705,$F$11:$F$8770,"=COD1"),0)</f>
        <v>0</v>
      </c>
      <c r="L5705" s="13" t="e">
        <f>(VLOOKUP(F5705,tarifas!$C$7:$D$10,2,FALSE)+tarifas!$D$21)*datos!H5705</f>
        <v>#N/A</v>
      </c>
      <c r="M5705">
        <v>23.134610000000002</v>
      </c>
      <c r="N5705" s="13" t="e">
        <f t="shared" si="800"/>
        <v>#N/A</v>
      </c>
      <c r="O5705">
        <f t="shared" si="801"/>
        <v>23.134610000000002</v>
      </c>
      <c r="P5705" s="12">
        <f t="shared" si="802"/>
        <v>119.18761218295376</v>
      </c>
      <c r="Q5705">
        <f t="shared" si="803"/>
        <v>0</v>
      </c>
      <c r="R5705">
        <f>$D$2*tarifas!$D$12/24</f>
        <v>1.4541666666666666</v>
      </c>
      <c r="S5705" t="e">
        <f>VLOOKUP(E5705&amp;" "&amp;F5705,tarifas!$A$13:$D$20,4,FALSE)*P5705</f>
        <v>#N/A</v>
      </c>
      <c r="T5705">
        <f>IF(F5705="COD1",tarifas!$D$11*(SUMIFS($P$11:$P$8770,$F$11:$F$8770,"=COD1",$B$11:$B$8770,"="&amp;B5705)/COUNTIFS($F$11:$F$8770,"=COD1",$B$11:$B$8770,"="&amp;B5705))/COUNTIFS($A$11:$A$8770,"="&amp;A5705,$F$11:$F$8770,"=COD1"),0)</f>
        <v>0</v>
      </c>
      <c r="U5705" t="e">
        <f>(VLOOKUP(F5705,tarifas!$C$7:$D$10,2,FALSE)+tarifas!$D$21)*datos!P5705</f>
        <v>#N/A</v>
      </c>
      <c r="V5705" t="e">
        <f t="shared" si="804"/>
        <v>#N/A</v>
      </c>
      <c r="W5705">
        <f t="shared" si="805"/>
        <v>0</v>
      </c>
    </row>
    <row r="5706" spans="1:23" x14ac:dyDescent="0.25">
      <c r="A5706">
        <f t="shared" si="798"/>
        <v>235</v>
      </c>
      <c r="B5706">
        <f t="shared" si="799"/>
        <v>8</v>
      </c>
      <c r="C5706" s="1">
        <f t="shared" si="806"/>
        <v>41877.291666652854</v>
      </c>
      <c r="D5706" s="7">
        <v>63.106060606060609</v>
      </c>
      <c r="E5706" s="7"/>
      <c r="G5706">
        <v>48.52</v>
      </c>
      <c r="H5706" s="12">
        <v>186.22770948285034</v>
      </c>
      <c r="I5706" s="13">
        <f>$D$2*tarifas!$D$12/24</f>
        <v>1.4541666666666666</v>
      </c>
      <c r="J5706" s="13" t="e">
        <f>VLOOKUP(E5706&amp;" "&amp;F5706,tarifas!$A$13:$D$20,4,FALSE)*H5706</f>
        <v>#N/A</v>
      </c>
      <c r="K5706" s="13">
        <f>IF(F5706="COD1",tarifas!$D$11*(SUMIFS($H$11:$H$8770,$F$11:$F$8770,"=COD1",$B$11:$B$8770,"="&amp;B5706)/COUNTIFS($F$11:$F$8770,"=COD1",$B$11:$B$8770,"="&amp;B5706))/COUNTIFS($A$11:$A$8770,"="&amp;A5706,$F$11:$F$8770,"=COD1"),0)</f>
        <v>0</v>
      </c>
      <c r="L5706" s="13" t="e">
        <f>(VLOOKUP(F5706,tarifas!$C$7:$D$10,2,FALSE)+tarifas!$D$21)*datos!H5706</f>
        <v>#N/A</v>
      </c>
      <c r="M5706">
        <v>54.95346</v>
      </c>
      <c r="N5706" s="13" t="e">
        <f t="shared" si="800"/>
        <v>#N/A</v>
      </c>
      <c r="O5706">
        <f t="shared" si="801"/>
        <v>54.95346</v>
      </c>
      <c r="P5706" s="12">
        <f t="shared" si="802"/>
        <v>131.27424948285034</v>
      </c>
      <c r="Q5706">
        <f t="shared" si="803"/>
        <v>0</v>
      </c>
      <c r="R5706">
        <f>$D$2*tarifas!$D$12/24</f>
        <v>1.4541666666666666</v>
      </c>
      <c r="S5706" t="e">
        <f>VLOOKUP(E5706&amp;" "&amp;F5706,tarifas!$A$13:$D$20,4,FALSE)*P5706</f>
        <v>#N/A</v>
      </c>
      <c r="T5706">
        <f>IF(F5706="COD1",tarifas!$D$11*(SUMIFS($P$11:$P$8770,$F$11:$F$8770,"=COD1",$B$11:$B$8770,"="&amp;B5706)/COUNTIFS($F$11:$F$8770,"=COD1",$B$11:$B$8770,"="&amp;B5706))/COUNTIFS($A$11:$A$8770,"="&amp;A5706,$F$11:$F$8770,"=COD1"),0)</f>
        <v>0</v>
      </c>
      <c r="U5706" t="e">
        <f>(VLOOKUP(F5706,tarifas!$C$7:$D$10,2,FALSE)+tarifas!$D$21)*datos!P5706</f>
        <v>#N/A</v>
      </c>
      <c r="V5706" t="e">
        <f t="shared" si="804"/>
        <v>#N/A</v>
      </c>
      <c r="W5706">
        <f t="shared" si="805"/>
        <v>0</v>
      </c>
    </row>
    <row r="5707" spans="1:23" x14ac:dyDescent="0.25">
      <c r="A5707">
        <f t="shared" si="798"/>
        <v>235</v>
      </c>
      <c r="B5707">
        <f t="shared" si="799"/>
        <v>8</v>
      </c>
      <c r="C5707" s="1">
        <f t="shared" si="806"/>
        <v>41877.333333319519</v>
      </c>
      <c r="D5707" s="7">
        <v>223.83333333333334</v>
      </c>
      <c r="E5707" s="7"/>
      <c r="G5707">
        <v>54.87</v>
      </c>
      <c r="H5707" s="12">
        <v>330.87246504210668</v>
      </c>
      <c r="I5707" s="13">
        <f>$D$2*tarifas!$D$12/24</f>
        <v>1.4541666666666666</v>
      </c>
      <c r="J5707" s="13" t="e">
        <f>VLOOKUP(E5707&amp;" "&amp;F5707,tarifas!$A$13:$D$20,4,FALSE)*H5707</f>
        <v>#N/A</v>
      </c>
      <c r="K5707" s="13">
        <f>IF(F5707="COD1",tarifas!$D$11*(SUMIFS($H$11:$H$8770,$F$11:$F$8770,"=COD1",$B$11:$B$8770,"="&amp;B5707)/COUNTIFS($F$11:$F$8770,"=COD1",$B$11:$B$8770,"="&amp;B5707))/COUNTIFS($A$11:$A$8770,"="&amp;A5707,$F$11:$F$8770,"=COD1"),0)</f>
        <v>0</v>
      </c>
      <c r="L5707" s="13" t="e">
        <f>(VLOOKUP(F5707,tarifas!$C$7:$D$10,2,FALSE)+tarifas!$D$21)*datos!H5707</f>
        <v>#N/A</v>
      </c>
      <c r="M5707">
        <v>61.620230000000006</v>
      </c>
      <c r="N5707" s="13" t="e">
        <f t="shared" si="800"/>
        <v>#N/A</v>
      </c>
      <c r="O5707">
        <f t="shared" si="801"/>
        <v>61.620230000000006</v>
      </c>
      <c r="P5707" s="12">
        <f t="shared" si="802"/>
        <v>269.25223504210669</v>
      </c>
      <c r="Q5707">
        <f t="shared" si="803"/>
        <v>0</v>
      </c>
      <c r="R5707">
        <f>$D$2*tarifas!$D$12/24</f>
        <v>1.4541666666666666</v>
      </c>
      <c r="S5707" t="e">
        <f>VLOOKUP(E5707&amp;" "&amp;F5707,tarifas!$A$13:$D$20,4,FALSE)*P5707</f>
        <v>#N/A</v>
      </c>
      <c r="T5707">
        <f>IF(F5707="COD1",tarifas!$D$11*(SUMIFS($P$11:$P$8770,$F$11:$F$8770,"=COD1",$B$11:$B$8770,"="&amp;B5707)/COUNTIFS($F$11:$F$8770,"=COD1",$B$11:$B$8770,"="&amp;B5707))/COUNTIFS($A$11:$A$8770,"="&amp;A5707,$F$11:$F$8770,"=COD1"),0)</f>
        <v>0</v>
      </c>
      <c r="U5707" t="e">
        <f>(VLOOKUP(F5707,tarifas!$C$7:$D$10,2,FALSE)+tarifas!$D$21)*datos!P5707</f>
        <v>#N/A</v>
      </c>
      <c r="V5707" t="e">
        <f t="shared" si="804"/>
        <v>#N/A</v>
      </c>
      <c r="W5707">
        <f t="shared" si="805"/>
        <v>0</v>
      </c>
    </row>
    <row r="5708" spans="1:23" x14ac:dyDescent="0.25">
      <c r="A5708">
        <f t="shared" ref="A5708:A5771" si="807">DAYS360($C$11,C5708)</f>
        <v>235</v>
      </c>
      <c r="B5708">
        <f t="shared" ref="B5708:B5771" si="808">MONTH(C5708)</f>
        <v>8</v>
      </c>
      <c r="C5708" s="1">
        <f t="shared" si="806"/>
        <v>41877.374999986183</v>
      </c>
      <c r="D5708" s="7">
        <v>426.28787878787881</v>
      </c>
      <c r="E5708" s="7"/>
      <c r="G5708">
        <v>54.16</v>
      </c>
      <c r="H5708" s="12">
        <v>403.96853239729933</v>
      </c>
      <c r="I5708" s="13">
        <f>$D$2*tarifas!$D$12/24</f>
        <v>1.4541666666666666</v>
      </c>
      <c r="J5708" s="13" t="e">
        <f>VLOOKUP(E5708&amp;" "&amp;F5708,tarifas!$A$13:$D$20,4,FALSE)*H5708</f>
        <v>#N/A</v>
      </c>
      <c r="K5708" s="13">
        <f>IF(F5708="COD1",tarifas!$D$11*(SUMIFS($H$11:$H$8770,$F$11:$F$8770,"=COD1",$B$11:$B$8770,"="&amp;B5708)/COUNTIFS($F$11:$F$8770,"=COD1",$B$11:$B$8770,"="&amp;B5708))/COUNTIFS($A$11:$A$8770,"="&amp;A5708,$F$11:$F$8770,"=COD1"),0)</f>
        <v>0</v>
      </c>
      <c r="L5708" s="13" t="e">
        <f>(VLOOKUP(F5708,tarifas!$C$7:$D$10,2,FALSE)+tarifas!$D$21)*datos!H5708</f>
        <v>#N/A</v>
      </c>
      <c r="M5708">
        <v>179.08985999999999</v>
      </c>
      <c r="N5708" s="13" t="e">
        <f t="shared" ref="N5708:N5771" si="809">(I5708+J5708+K5708+L5708)*1.23</f>
        <v>#N/A</v>
      </c>
      <c r="O5708">
        <f t="shared" ref="O5708:O5771" si="810">IF(M5708&lt;H5708,M5708,H5708)</f>
        <v>179.08985999999999</v>
      </c>
      <c r="P5708" s="12">
        <f t="shared" ref="P5708:P5771" si="811">H5708-O5708</f>
        <v>224.87867239729934</v>
      </c>
      <c r="Q5708">
        <f t="shared" ref="Q5708:Q5771" si="812">IF(M5708&lt;H5708,0,M5708-H5708)</f>
        <v>0</v>
      </c>
      <c r="R5708">
        <f>$D$2*tarifas!$D$12/24</f>
        <v>1.4541666666666666</v>
      </c>
      <c r="S5708" t="e">
        <f>VLOOKUP(E5708&amp;" "&amp;F5708,tarifas!$A$13:$D$20,4,FALSE)*P5708</f>
        <v>#N/A</v>
      </c>
      <c r="T5708">
        <f>IF(F5708="COD1",tarifas!$D$11*(SUMIFS($P$11:$P$8770,$F$11:$F$8770,"=COD1",$B$11:$B$8770,"="&amp;B5708)/COUNTIFS($F$11:$F$8770,"=COD1",$B$11:$B$8770,"="&amp;B5708))/COUNTIFS($A$11:$A$8770,"="&amp;A5708,$F$11:$F$8770,"=COD1"),0)</f>
        <v>0</v>
      </c>
      <c r="U5708" t="e">
        <f>(VLOOKUP(F5708,tarifas!$C$7:$D$10,2,FALSE)+tarifas!$D$21)*datos!P5708</f>
        <v>#N/A</v>
      </c>
      <c r="V5708" t="e">
        <f t="shared" ref="V5708:V5771" si="813">(R5708+S5708+T5708+U5708)*1.23</f>
        <v>#N/A</v>
      </c>
      <c r="W5708">
        <f t="shared" ref="W5708:W5771" si="814">0.9*G5708/1000*Q5708</f>
        <v>0</v>
      </c>
    </row>
    <row r="5709" spans="1:23" x14ac:dyDescent="0.25">
      <c r="A5709">
        <f t="shared" si="807"/>
        <v>235</v>
      </c>
      <c r="B5709">
        <f t="shared" si="808"/>
        <v>8</v>
      </c>
      <c r="C5709" s="1">
        <f t="shared" ref="C5709:C5772" si="815">+C5708+1/24</f>
        <v>41877.416666652847</v>
      </c>
      <c r="D5709" s="7">
        <v>570.530303030303</v>
      </c>
      <c r="E5709" s="7"/>
      <c r="G5709">
        <v>55.37</v>
      </c>
      <c r="H5709" s="12">
        <v>445.35857328817724</v>
      </c>
      <c r="I5709" s="13">
        <f>$D$2*tarifas!$D$12/24</f>
        <v>1.4541666666666666</v>
      </c>
      <c r="J5709" s="13" t="e">
        <f>VLOOKUP(E5709&amp;" "&amp;F5709,tarifas!$A$13:$D$20,4,FALSE)*H5709</f>
        <v>#N/A</v>
      </c>
      <c r="K5709" s="13">
        <f>IF(F5709="COD1",tarifas!$D$11*(SUMIFS($H$11:$H$8770,$F$11:$F$8770,"=COD1",$B$11:$B$8770,"="&amp;B5709)/COUNTIFS($F$11:$F$8770,"=COD1",$B$11:$B$8770,"="&amp;B5709))/COUNTIFS($A$11:$A$8770,"="&amp;A5709,$F$11:$F$8770,"=COD1"),0)</f>
        <v>0</v>
      </c>
      <c r="L5709" s="13" t="e">
        <f>(VLOOKUP(F5709,tarifas!$C$7:$D$10,2,FALSE)+tarifas!$D$21)*datos!H5709</f>
        <v>#N/A</v>
      </c>
      <c r="M5709">
        <v>154.64766</v>
      </c>
      <c r="N5709" s="13" t="e">
        <f t="shared" si="809"/>
        <v>#N/A</v>
      </c>
      <c r="O5709">
        <f t="shared" si="810"/>
        <v>154.64766</v>
      </c>
      <c r="P5709" s="12">
        <f t="shared" si="811"/>
        <v>290.71091328817727</v>
      </c>
      <c r="Q5709">
        <f t="shared" si="812"/>
        <v>0</v>
      </c>
      <c r="R5709">
        <f>$D$2*tarifas!$D$12/24</f>
        <v>1.4541666666666666</v>
      </c>
      <c r="S5709" t="e">
        <f>VLOOKUP(E5709&amp;" "&amp;F5709,tarifas!$A$13:$D$20,4,FALSE)*P5709</f>
        <v>#N/A</v>
      </c>
      <c r="T5709">
        <f>IF(F5709="COD1",tarifas!$D$11*(SUMIFS($P$11:$P$8770,$F$11:$F$8770,"=COD1",$B$11:$B$8770,"="&amp;B5709)/COUNTIFS($F$11:$F$8770,"=COD1",$B$11:$B$8770,"="&amp;B5709))/COUNTIFS($A$11:$A$8770,"="&amp;A5709,$F$11:$F$8770,"=COD1"),0)</f>
        <v>0</v>
      </c>
      <c r="U5709" t="e">
        <f>(VLOOKUP(F5709,tarifas!$C$7:$D$10,2,FALSE)+tarifas!$D$21)*datos!P5709</f>
        <v>#N/A</v>
      </c>
      <c r="V5709" t="e">
        <f t="shared" si="813"/>
        <v>#N/A</v>
      </c>
      <c r="W5709">
        <f t="shared" si="814"/>
        <v>0</v>
      </c>
    </row>
    <row r="5710" spans="1:23" x14ac:dyDescent="0.25">
      <c r="A5710">
        <f t="shared" si="807"/>
        <v>235</v>
      </c>
      <c r="B5710">
        <f t="shared" si="808"/>
        <v>8</v>
      </c>
      <c r="C5710" s="1">
        <f t="shared" si="815"/>
        <v>41877.458333319511</v>
      </c>
      <c r="D5710" s="7">
        <v>685.66666666666663</v>
      </c>
      <c r="E5710" s="7"/>
      <c r="G5710">
        <v>54.87</v>
      </c>
      <c r="H5710" s="12">
        <v>341.23341296821445</v>
      </c>
      <c r="I5710" s="13">
        <f>$D$2*tarifas!$D$12/24</f>
        <v>1.4541666666666666</v>
      </c>
      <c r="J5710" s="13" t="e">
        <f>VLOOKUP(E5710&amp;" "&amp;F5710,tarifas!$A$13:$D$20,4,FALSE)*H5710</f>
        <v>#N/A</v>
      </c>
      <c r="K5710" s="13">
        <f>IF(F5710="COD1",tarifas!$D$11*(SUMIFS($H$11:$H$8770,$F$11:$F$8770,"=COD1",$B$11:$B$8770,"="&amp;B5710)/COUNTIFS($F$11:$F$8770,"=COD1",$B$11:$B$8770,"="&amp;B5710))/COUNTIFS($A$11:$A$8770,"="&amp;A5710,$F$11:$F$8770,"=COD1"),0)</f>
        <v>0</v>
      </c>
      <c r="L5710" s="13" t="e">
        <f>(VLOOKUP(F5710,tarifas!$C$7:$D$10,2,FALSE)+tarifas!$D$21)*datos!H5710</f>
        <v>#N/A</v>
      </c>
      <c r="M5710">
        <v>150.90323999999998</v>
      </c>
      <c r="N5710" s="13" t="e">
        <f t="shared" si="809"/>
        <v>#N/A</v>
      </c>
      <c r="O5710">
        <f t="shared" si="810"/>
        <v>150.90323999999998</v>
      </c>
      <c r="P5710" s="12">
        <f t="shared" si="811"/>
        <v>190.33017296821447</v>
      </c>
      <c r="Q5710">
        <f t="shared" si="812"/>
        <v>0</v>
      </c>
      <c r="R5710">
        <f>$D$2*tarifas!$D$12/24</f>
        <v>1.4541666666666666</v>
      </c>
      <c r="S5710" t="e">
        <f>VLOOKUP(E5710&amp;" "&amp;F5710,tarifas!$A$13:$D$20,4,FALSE)*P5710</f>
        <v>#N/A</v>
      </c>
      <c r="T5710">
        <f>IF(F5710="COD1",tarifas!$D$11*(SUMIFS($P$11:$P$8770,$F$11:$F$8770,"=COD1",$B$11:$B$8770,"="&amp;B5710)/COUNTIFS($F$11:$F$8770,"=COD1",$B$11:$B$8770,"="&amp;B5710))/COUNTIFS($A$11:$A$8770,"="&amp;A5710,$F$11:$F$8770,"=COD1"),0)</f>
        <v>0</v>
      </c>
      <c r="U5710" t="e">
        <f>(VLOOKUP(F5710,tarifas!$C$7:$D$10,2,FALSE)+tarifas!$D$21)*datos!P5710</f>
        <v>#N/A</v>
      </c>
      <c r="V5710" t="e">
        <f t="shared" si="813"/>
        <v>#N/A</v>
      </c>
      <c r="W5710">
        <f t="shared" si="814"/>
        <v>0</v>
      </c>
    </row>
    <row r="5711" spans="1:23" x14ac:dyDescent="0.25">
      <c r="A5711">
        <f t="shared" si="807"/>
        <v>235</v>
      </c>
      <c r="B5711">
        <f t="shared" si="808"/>
        <v>8</v>
      </c>
      <c r="C5711" s="1">
        <f t="shared" si="815"/>
        <v>41877.499999986176</v>
      </c>
      <c r="D5711" s="7">
        <v>749.80303030303025</v>
      </c>
      <c r="E5711" s="7"/>
      <c r="G5711">
        <v>53.6</v>
      </c>
      <c r="H5711" s="12">
        <v>330.07438452785311</v>
      </c>
      <c r="I5711" s="13">
        <f>$D$2*tarifas!$D$12/24</f>
        <v>1.4541666666666666</v>
      </c>
      <c r="J5711" s="13" t="e">
        <f>VLOOKUP(E5711&amp;" "&amp;F5711,tarifas!$A$13:$D$20,4,FALSE)*H5711</f>
        <v>#N/A</v>
      </c>
      <c r="K5711" s="13">
        <f>IF(F5711="COD1",tarifas!$D$11*(SUMIFS($H$11:$H$8770,$F$11:$F$8770,"=COD1",$B$11:$B$8770,"="&amp;B5711)/COUNTIFS($F$11:$F$8770,"=COD1",$B$11:$B$8770,"="&amp;B5711))/COUNTIFS($A$11:$A$8770,"="&amp;A5711,$F$11:$F$8770,"=COD1"),0)</f>
        <v>0</v>
      </c>
      <c r="L5711" s="13" t="e">
        <f>(VLOOKUP(F5711,tarifas!$C$7:$D$10,2,FALSE)+tarifas!$D$21)*datos!H5711</f>
        <v>#N/A</v>
      </c>
      <c r="M5711">
        <v>115.23922</v>
      </c>
      <c r="N5711" s="13" t="e">
        <f t="shared" si="809"/>
        <v>#N/A</v>
      </c>
      <c r="O5711">
        <f t="shared" si="810"/>
        <v>115.23922</v>
      </c>
      <c r="P5711" s="12">
        <f t="shared" si="811"/>
        <v>214.83516452785312</v>
      </c>
      <c r="Q5711">
        <f t="shared" si="812"/>
        <v>0</v>
      </c>
      <c r="R5711">
        <f>$D$2*tarifas!$D$12/24</f>
        <v>1.4541666666666666</v>
      </c>
      <c r="S5711" t="e">
        <f>VLOOKUP(E5711&amp;" "&amp;F5711,tarifas!$A$13:$D$20,4,FALSE)*P5711</f>
        <v>#N/A</v>
      </c>
      <c r="T5711">
        <f>IF(F5711="COD1",tarifas!$D$11*(SUMIFS($P$11:$P$8770,$F$11:$F$8770,"=COD1",$B$11:$B$8770,"="&amp;B5711)/COUNTIFS($F$11:$F$8770,"=COD1",$B$11:$B$8770,"="&amp;B5711))/COUNTIFS($A$11:$A$8770,"="&amp;A5711,$F$11:$F$8770,"=COD1"),0)</f>
        <v>0</v>
      </c>
      <c r="U5711" t="e">
        <f>(VLOOKUP(F5711,tarifas!$C$7:$D$10,2,FALSE)+tarifas!$D$21)*datos!P5711</f>
        <v>#N/A</v>
      </c>
      <c r="V5711" t="e">
        <f t="shared" si="813"/>
        <v>#N/A</v>
      </c>
      <c r="W5711">
        <f t="shared" si="814"/>
        <v>0</v>
      </c>
    </row>
    <row r="5712" spans="1:23" x14ac:dyDescent="0.25">
      <c r="A5712">
        <f t="shared" si="807"/>
        <v>235</v>
      </c>
      <c r="B5712">
        <f t="shared" si="808"/>
        <v>8</v>
      </c>
      <c r="C5712" s="1">
        <f t="shared" si="815"/>
        <v>41877.54166665284</v>
      </c>
      <c r="D5712" s="7">
        <v>767.57575757575762</v>
      </c>
      <c r="E5712" s="7"/>
      <c r="G5712">
        <v>50.96</v>
      </c>
      <c r="H5712" s="12">
        <v>441.66499118207048</v>
      </c>
      <c r="I5712" s="13">
        <f>$D$2*tarifas!$D$12/24</f>
        <v>1.4541666666666666</v>
      </c>
      <c r="J5712" s="13" t="e">
        <f>VLOOKUP(E5712&amp;" "&amp;F5712,tarifas!$A$13:$D$20,4,FALSE)*H5712</f>
        <v>#N/A</v>
      </c>
      <c r="K5712" s="13">
        <f>IF(F5712="COD1",tarifas!$D$11*(SUMIFS($H$11:$H$8770,$F$11:$F$8770,"=COD1",$B$11:$B$8770,"="&amp;B5712)/COUNTIFS($F$11:$F$8770,"=COD1",$B$11:$B$8770,"="&amp;B5712))/COUNTIFS($A$11:$A$8770,"="&amp;A5712,$F$11:$F$8770,"=COD1"),0)</f>
        <v>0</v>
      </c>
      <c r="L5712" s="13" t="e">
        <f>(VLOOKUP(F5712,tarifas!$C$7:$D$10,2,FALSE)+tarifas!$D$21)*datos!H5712</f>
        <v>#N/A</v>
      </c>
      <c r="M5712">
        <v>228.91038</v>
      </c>
      <c r="N5712" s="13" t="e">
        <f t="shared" si="809"/>
        <v>#N/A</v>
      </c>
      <c r="O5712">
        <f t="shared" si="810"/>
        <v>228.91038</v>
      </c>
      <c r="P5712" s="12">
        <f t="shared" si="811"/>
        <v>212.75461118207048</v>
      </c>
      <c r="Q5712">
        <f t="shared" si="812"/>
        <v>0</v>
      </c>
      <c r="R5712">
        <f>$D$2*tarifas!$D$12/24</f>
        <v>1.4541666666666666</v>
      </c>
      <c r="S5712" t="e">
        <f>VLOOKUP(E5712&amp;" "&amp;F5712,tarifas!$A$13:$D$20,4,FALSE)*P5712</f>
        <v>#N/A</v>
      </c>
      <c r="T5712">
        <f>IF(F5712="COD1",tarifas!$D$11*(SUMIFS($P$11:$P$8770,$F$11:$F$8770,"=COD1",$B$11:$B$8770,"="&amp;B5712)/COUNTIFS($F$11:$F$8770,"=COD1",$B$11:$B$8770,"="&amp;B5712))/COUNTIFS($A$11:$A$8770,"="&amp;A5712,$F$11:$F$8770,"=COD1"),0)</f>
        <v>0</v>
      </c>
      <c r="U5712" t="e">
        <f>(VLOOKUP(F5712,tarifas!$C$7:$D$10,2,FALSE)+tarifas!$D$21)*datos!P5712</f>
        <v>#N/A</v>
      </c>
      <c r="V5712" t="e">
        <f t="shared" si="813"/>
        <v>#N/A</v>
      </c>
      <c r="W5712">
        <f t="shared" si="814"/>
        <v>0</v>
      </c>
    </row>
    <row r="5713" spans="1:23" x14ac:dyDescent="0.25">
      <c r="A5713">
        <f t="shared" si="807"/>
        <v>235</v>
      </c>
      <c r="B5713">
        <f t="shared" si="808"/>
        <v>8</v>
      </c>
      <c r="C5713" s="1">
        <f t="shared" si="815"/>
        <v>41877.583333319504</v>
      </c>
      <c r="D5713" s="7">
        <v>757.530303030303</v>
      </c>
      <c r="E5713" s="7"/>
      <c r="G5713">
        <v>46.54</v>
      </c>
      <c r="H5713" s="12">
        <v>491.48348081822053</v>
      </c>
      <c r="I5713" s="13">
        <f>$D$2*tarifas!$D$12/24</f>
        <v>1.4541666666666666</v>
      </c>
      <c r="J5713" s="13" t="e">
        <f>VLOOKUP(E5713&amp;" "&amp;F5713,tarifas!$A$13:$D$20,4,FALSE)*H5713</f>
        <v>#N/A</v>
      </c>
      <c r="K5713" s="13">
        <f>IF(F5713="COD1",tarifas!$D$11*(SUMIFS($H$11:$H$8770,$F$11:$F$8770,"=COD1",$B$11:$B$8770,"="&amp;B5713)/COUNTIFS($F$11:$F$8770,"=COD1",$B$11:$B$8770,"="&amp;B5713))/COUNTIFS($A$11:$A$8770,"="&amp;A5713,$F$11:$F$8770,"=COD1"),0)</f>
        <v>0</v>
      </c>
      <c r="L5713" s="13" t="e">
        <f>(VLOOKUP(F5713,tarifas!$C$7:$D$10,2,FALSE)+tarifas!$D$21)*datos!H5713</f>
        <v>#N/A</v>
      </c>
      <c r="M5713">
        <v>108.24717999999999</v>
      </c>
      <c r="N5713" s="13" t="e">
        <f t="shared" si="809"/>
        <v>#N/A</v>
      </c>
      <c r="O5713">
        <f t="shared" si="810"/>
        <v>108.24717999999999</v>
      </c>
      <c r="P5713" s="12">
        <f t="shared" si="811"/>
        <v>383.23630081822057</v>
      </c>
      <c r="Q5713">
        <f t="shared" si="812"/>
        <v>0</v>
      </c>
      <c r="R5713">
        <f>$D$2*tarifas!$D$12/24</f>
        <v>1.4541666666666666</v>
      </c>
      <c r="S5713" t="e">
        <f>VLOOKUP(E5713&amp;" "&amp;F5713,tarifas!$A$13:$D$20,4,FALSE)*P5713</f>
        <v>#N/A</v>
      </c>
      <c r="T5713">
        <f>IF(F5713="COD1",tarifas!$D$11*(SUMIFS($P$11:$P$8770,$F$11:$F$8770,"=COD1",$B$11:$B$8770,"="&amp;B5713)/COUNTIFS($F$11:$F$8770,"=COD1",$B$11:$B$8770,"="&amp;B5713))/COUNTIFS($A$11:$A$8770,"="&amp;A5713,$F$11:$F$8770,"=COD1"),0)</f>
        <v>0</v>
      </c>
      <c r="U5713" t="e">
        <f>(VLOOKUP(F5713,tarifas!$C$7:$D$10,2,FALSE)+tarifas!$D$21)*datos!P5713</f>
        <v>#N/A</v>
      </c>
      <c r="V5713" t="e">
        <f t="shared" si="813"/>
        <v>#N/A</v>
      </c>
      <c r="W5713">
        <f t="shared" si="814"/>
        <v>0</v>
      </c>
    </row>
    <row r="5714" spans="1:23" x14ac:dyDescent="0.25">
      <c r="A5714">
        <f t="shared" si="807"/>
        <v>235</v>
      </c>
      <c r="B5714">
        <f t="shared" si="808"/>
        <v>8</v>
      </c>
      <c r="C5714" s="1">
        <f t="shared" si="815"/>
        <v>41877.624999986168</v>
      </c>
      <c r="D5714" s="7">
        <v>690.30303030303037</v>
      </c>
      <c r="E5714" s="7"/>
      <c r="G5714">
        <v>45.6</v>
      </c>
      <c r="H5714" s="12">
        <v>497.69298518639874</v>
      </c>
      <c r="I5714" s="13">
        <f>$D$2*tarifas!$D$12/24</f>
        <v>1.4541666666666666</v>
      </c>
      <c r="J5714" s="13" t="e">
        <f>VLOOKUP(E5714&amp;" "&amp;F5714,tarifas!$A$13:$D$20,4,FALSE)*H5714</f>
        <v>#N/A</v>
      </c>
      <c r="K5714" s="13">
        <f>IF(F5714="COD1",tarifas!$D$11*(SUMIFS($H$11:$H$8770,$F$11:$F$8770,"=COD1",$B$11:$B$8770,"="&amp;B5714)/COUNTIFS($F$11:$F$8770,"=COD1",$B$11:$B$8770,"="&amp;B5714))/COUNTIFS($A$11:$A$8770,"="&amp;A5714,$F$11:$F$8770,"=COD1"),0)</f>
        <v>0</v>
      </c>
      <c r="L5714" s="13" t="e">
        <f>(VLOOKUP(F5714,tarifas!$C$7:$D$10,2,FALSE)+tarifas!$D$21)*datos!H5714</f>
        <v>#N/A</v>
      </c>
      <c r="M5714">
        <v>89.052480000000003</v>
      </c>
      <c r="N5714" s="13" t="e">
        <f t="shared" si="809"/>
        <v>#N/A</v>
      </c>
      <c r="O5714">
        <f t="shared" si="810"/>
        <v>89.052480000000003</v>
      </c>
      <c r="P5714" s="12">
        <f t="shared" si="811"/>
        <v>408.64050518639874</v>
      </c>
      <c r="Q5714">
        <f t="shared" si="812"/>
        <v>0</v>
      </c>
      <c r="R5714">
        <f>$D$2*tarifas!$D$12/24</f>
        <v>1.4541666666666666</v>
      </c>
      <c r="S5714" t="e">
        <f>VLOOKUP(E5714&amp;" "&amp;F5714,tarifas!$A$13:$D$20,4,FALSE)*P5714</f>
        <v>#N/A</v>
      </c>
      <c r="T5714">
        <f>IF(F5714="COD1",tarifas!$D$11*(SUMIFS($P$11:$P$8770,$F$11:$F$8770,"=COD1",$B$11:$B$8770,"="&amp;B5714)/COUNTIFS($F$11:$F$8770,"=COD1",$B$11:$B$8770,"="&amp;B5714))/COUNTIFS($A$11:$A$8770,"="&amp;A5714,$F$11:$F$8770,"=COD1"),0)</f>
        <v>0</v>
      </c>
      <c r="U5714" t="e">
        <f>(VLOOKUP(F5714,tarifas!$C$7:$D$10,2,FALSE)+tarifas!$D$21)*datos!P5714</f>
        <v>#N/A</v>
      </c>
      <c r="V5714" t="e">
        <f t="shared" si="813"/>
        <v>#N/A</v>
      </c>
      <c r="W5714">
        <f t="shared" si="814"/>
        <v>0</v>
      </c>
    </row>
    <row r="5715" spans="1:23" x14ac:dyDescent="0.25">
      <c r="A5715">
        <f t="shared" si="807"/>
        <v>235</v>
      </c>
      <c r="B5715">
        <f t="shared" si="808"/>
        <v>8</v>
      </c>
      <c r="C5715" s="1">
        <f t="shared" si="815"/>
        <v>41877.666666652833</v>
      </c>
      <c r="D5715" s="7">
        <v>570.27272727272725</v>
      </c>
      <c r="E5715" s="7"/>
      <c r="G5715">
        <v>46.54</v>
      </c>
      <c r="H5715" s="12">
        <v>405.10178950129352</v>
      </c>
      <c r="I5715" s="13">
        <f>$D$2*tarifas!$D$12/24</f>
        <v>1.4541666666666666</v>
      </c>
      <c r="J5715" s="13" t="e">
        <f>VLOOKUP(E5715&amp;" "&amp;F5715,tarifas!$A$13:$D$20,4,FALSE)*H5715</f>
        <v>#N/A</v>
      </c>
      <c r="K5715" s="13">
        <f>IF(F5715="COD1",tarifas!$D$11*(SUMIFS($H$11:$H$8770,$F$11:$F$8770,"=COD1",$B$11:$B$8770,"="&amp;B5715)/COUNTIFS($F$11:$F$8770,"=COD1",$B$11:$B$8770,"="&amp;B5715))/COUNTIFS($A$11:$A$8770,"="&amp;A5715,$F$11:$F$8770,"=COD1"),0)</f>
        <v>0</v>
      </c>
      <c r="L5715" s="13" t="e">
        <f>(VLOOKUP(F5715,tarifas!$C$7:$D$10,2,FALSE)+tarifas!$D$21)*datos!H5715</f>
        <v>#N/A</v>
      </c>
      <c r="M5715">
        <v>57.221730000000001</v>
      </c>
      <c r="N5715" s="13" t="e">
        <f t="shared" si="809"/>
        <v>#N/A</v>
      </c>
      <c r="O5715">
        <f t="shared" si="810"/>
        <v>57.221730000000001</v>
      </c>
      <c r="P5715" s="12">
        <f t="shared" si="811"/>
        <v>347.88005950129354</v>
      </c>
      <c r="Q5715">
        <f t="shared" si="812"/>
        <v>0</v>
      </c>
      <c r="R5715">
        <f>$D$2*tarifas!$D$12/24</f>
        <v>1.4541666666666666</v>
      </c>
      <c r="S5715" t="e">
        <f>VLOOKUP(E5715&amp;" "&amp;F5715,tarifas!$A$13:$D$20,4,FALSE)*P5715</f>
        <v>#N/A</v>
      </c>
      <c r="T5715">
        <f>IF(F5715="COD1",tarifas!$D$11*(SUMIFS($P$11:$P$8770,$F$11:$F$8770,"=COD1",$B$11:$B$8770,"="&amp;B5715)/COUNTIFS($F$11:$F$8770,"=COD1",$B$11:$B$8770,"="&amp;B5715))/COUNTIFS($A$11:$A$8770,"="&amp;A5715,$F$11:$F$8770,"=COD1"),0)</f>
        <v>0</v>
      </c>
      <c r="U5715" t="e">
        <f>(VLOOKUP(F5715,tarifas!$C$7:$D$10,2,FALSE)+tarifas!$D$21)*datos!P5715</f>
        <v>#N/A</v>
      </c>
      <c r="V5715" t="e">
        <f t="shared" si="813"/>
        <v>#N/A</v>
      </c>
      <c r="W5715">
        <f t="shared" si="814"/>
        <v>0</v>
      </c>
    </row>
    <row r="5716" spans="1:23" x14ac:dyDescent="0.25">
      <c r="A5716">
        <f t="shared" si="807"/>
        <v>235</v>
      </c>
      <c r="B5716">
        <f t="shared" si="808"/>
        <v>8</v>
      </c>
      <c r="C5716" s="1">
        <f t="shared" si="815"/>
        <v>41877.708333319497</v>
      </c>
      <c r="D5716" s="7">
        <v>398.21212121212125</v>
      </c>
      <c r="E5716" s="7"/>
      <c r="G5716">
        <v>46.96</v>
      </c>
      <c r="H5716" s="12">
        <v>318.89841125140424</v>
      </c>
      <c r="I5716" s="13">
        <f>$D$2*tarifas!$D$12/24</f>
        <v>1.4541666666666666</v>
      </c>
      <c r="J5716" s="13" t="e">
        <f>VLOOKUP(E5716&amp;" "&amp;F5716,tarifas!$A$13:$D$20,4,FALSE)*H5716</f>
        <v>#N/A</v>
      </c>
      <c r="K5716" s="13">
        <f>IF(F5716="COD1",tarifas!$D$11*(SUMIFS($H$11:$H$8770,$F$11:$F$8770,"=COD1",$B$11:$B$8770,"="&amp;B5716)/COUNTIFS($F$11:$F$8770,"=COD1",$B$11:$B$8770,"="&amp;B5716))/COUNTIFS($A$11:$A$8770,"="&amp;A5716,$F$11:$F$8770,"=COD1"),0)</f>
        <v>0</v>
      </c>
      <c r="L5716" s="13" t="e">
        <f>(VLOOKUP(F5716,tarifas!$C$7:$D$10,2,FALSE)+tarifas!$D$21)*datos!H5716</f>
        <v>#N/A</v>
      </c>
      <c r="M5716">
        <v>13.02692</v>
      </c>
      <c r="N5716" s="13" t="e">
        <f t="shared" si="809"/>
        <v>#N/A</v>
      </c>
      <c r="O5716">
        <f t="shared" si="810"/>
        <v>13.02692</v>
      </c>
      <c r="P5716" s="12">
        <f t="shared" si="811"/>
        <v>305.87149125140422</v>
      </c>
      <c r="Q5716">
        <f t="shared" si="812"/>
        <v>0</v>
      </c>
      <c r="R5716">
        <f>$D$2*tarifas!$D$12/24</f>
        <v>1.4541666666666666</v>
      </c>
      <c r="S5716" t="e">
        <f>VLOOKUP(E5716&amp;" "&amp;F5716,tarifas!$A$13:$D$20,4,FALSE)*P5716</f>
        <v>#N/A</v>
      </c>
      <c r="T5716">
        <f>IF(F5716="COD1",tarifas!$D$11*(SUMIFS($P$11:$P$8770,$F$11:$F$8770,"=COD1",$B$11:$B$8770,"="&amp;B5716)/COUNTIFS($F$11:$F$8770,"=COD1",$B$11:$B$8770,"="&amp;B5716))/COUNTIFS($A$11:$A$8770,"="&amp;A5716,$F$11:$F$8770,"=COD1"),0)</f>
        <v>0</v>
      </c>
      <c r="U5716" t="e">
        <f>(VLOOKUP(F5716,tarifas!$C$7:$D$10,2,FALSE)+tarifas!$D$21)*datos!P5716</f>
        <v>#N/A</v>
      </c>
      <c r="V5716" t="e">
        <f t="shared" si="813"/>
        <v>#N/A</v>
      </c>
      <c r="W5716">
        <f t="shared" si="814"/>
        <v>0</v>
      </c>
    </row>
    <row r="5717" spans="1:23" x14ac:dyDescent="0.25">
      <c r="A5717">
        <f t="shared" si="807"/>
        <v>235</v>
      </c>
      <c r="B5717">
        <f t="shared" si="808"/>
        <v>8</v>
      </c>
      <c r="C5717" s="1">
        <f t="shared" si="815"/>
        <v>41877.749999986161</v>
      </c>
      <c r="D5717" s="7">
        <v>187.51515151515153</v>
      </c>
      <c r="E5717" s="7"/>
      <c r="G5717">
        <v>47.25</v>
      </c>
      <c r="H5717" s="12">
        <v>236.99412501126997</v>
      </c>
      <c r="I5717" s="13">
        <f>$D$2*tarifas!$D$12/24</f>
        <v>1.4541666666666666</v>
      </c>
      <c r="J5717" s="13" t="e">
        <f>VLOOKUP(E5717&amp;" "&amp;F5717,tarifas!$A$13:$D$20,4,FALSE)*H5717</f>
        <v>#N/A</v>
      </c>
      <c r="K5717" s="13">
        <f>IF(F5717="COD1",tarifas!$D$11*(SUMIFS($H$11:$H$8770,$F$11:$F$8770,"=COD1",$B$11:$B$8770,"="&amp;B5717)/COUNTIFS($F$11:$F$8770,"=COD1",$B$11:$B$8770,"="&amp;B5717))/COUNTIFS($A$11:$A$8770,"="&amp;A5717,$F$11:$F$8770,"=COD1"),0)</f>
        <v>0</v>
      </c>
      <c r="L5717" s="13" t="e">
        <f>(VLOOKUP(F5717,tarifas!$C$7:$D$10,2,FALSE)+tarifas!$D$21)*datos!H5717</f>
        <v>#N/A</v>
      </c>
      <c r="M5717">
        <v>1.88472</v>
      </c>
      <c r="N5717" s="13" t="e">
        <f t="shared" si="809"/>
        <v>#N/A</v>
      </c>
      <c r="O5717">
        <f t="shared" si="810"/>
        <v>1.88472</v>
      </c>
      <c r="P5717" s="12">
        <f t="shared" si="811"/>
        <v>235.10940501126998</v>
      </c>
      <c r="Q5717">
        <f t="shared" si="812"/>
        <v>0</v>
      </c>
      <c r="R5717">
        <f>$D$2*tarifas!$D$12/24</f>
        <v>1.4541666666666666</v>
      </c>
      <c r="S5717" t="e">
        <f>VLOOKUP(E5717&amp;" "&amp;F5717,tarifas!$A$13:$D$20,4,FALSE)*P5717</f>
        <v>#N/A</v>
      </c>
      <c r="T5717">
        <f>IF(F5717="COD1",tarifas!$D$11*(SUMIFS($P$11:$P$8770,$F$11:$F$8770,"=COD1",$B$11:$B$8770,"="&amp;B5717)/COUNTIFS($F$11:$F$8770,"=COD1",$B$11:$B$8770,"="&amp;B5717))/COUNTIFS($A$11:$A$8770,"="&amp;A5717,$F$11:$F$8770,"=COD1"),0)</f>
        <v>0</v>
      </c>
      <c r="U5717" t="e">
        <f>(VLOOKUP(F5717,tarifas!$C$7:$D$10,2,FALSE)+tarifas!$D$21)*datos!P5717</f>
        <v>#N/A</v>
      </c>
      <c r="V5717" t="e">
        <f t="shared" si="813"/>
        <v>#N/A</v>
      </c>
      <c r="W5717">
        <f t="shared" si="814"/>
        <v>0</v>
      </c>
    </row>
    <row r="5718" spans="1:23" x14ac:dyDescent="0.25">
      <c r="A5718">
        <f t="shared" si="807"/>
        <v>235</v>
      </c>
      <c r="B5718">
        <f t="shared" si="808"/>
        <v>8</v>
      </c>
      <c r="C5718" s="1">
        <f t="shared" si="815"/>
        <v>41877.791666652825</v>
      </c>
      <c r="D5718" s="7">
        <v>17.772727272727273</v>
      </c>
      <c r="E5718" s="7"/>
      <c r="G5718">
        <v>54.87</v>
      </c>
      <c r="H5718" s="12">
        <v>191.79875939092636</v>
      </c>
      <c r="I5718" s="13">
        <f>$D$2*tarifas!$D$12/24</f>
        <v>1.4541666666666666</v>
      </c>
      <c r="J5718" s="13" t="e">
        <f>VLOOKUP(E5718&amp;" "&amp;F5718,tarifas!$A$13:$D$20,4,FALSE)*H5718</f>
        <v>#N/A</v>
      </c>
      <c r="K5718" s="13">
        <f>IF(F5718="COD1",tarifas!$D$11*(SUMIFS($H$11:$H$8770,$F$11:$F$8770,"=COD1",$B$11:$B$8770,"="&amp;B5718)/COUNTIFS($F$11:$F$8770,"=COD1",$B$11:$B$8770,"="&amp;B5718))/COUNTIFS($A$11:$A$8770,"="&amp;A5718,$F$11:$F$8770,"=COD1"),0)</f>
        <v>0</v>
      </c>
      <c r="L5718" s="13" t="e">
        <f>(VLOOKUP(F5718,tarifas!$C$7:$D$10,2,FALSE)+tarifas!$D$21)*datos!H5718</f>
        <v>#N/A</v>
      </c>
      <c r="M5718">
        <v>0</v>
      </c>
      <c r="N5718" s="13" t="e">
        <f t="shared" si="809"/>
        <v>#N/A</v>
      </c>
      <c r="O5718">
        <f t="shared" si="810"/>
        <v>0</v>
      </c>
      <c r="P5718" s="12">
        <f t="shared" si="811"/>
        <v>191.79875939092636</v>
      </c>
      <c r="Q5718">
        <f t="shared" si="812"/>
        <v>0</v>
      </c>
      <c r="R5718">
        <f>$D$2*tarifas!$D$12/24</f>
        <v>1.4541666666666666</v>
      </c>
      <c r="S5718" t="e">
        <f>VLOOKUP(E5718&amp;" "&amp;F5718,tarifas!$A$13:$D$20,4,FALSE)*P5718</f>
        <v>#N/A</v>
      </c>
      <c r="T5718">
        <f>IF(F5718="COD1",tarifas!$D$11*(SUMIFS($P$11:$P$8770,$F$11:$F$8770,"=COD1",$B$11:$B$8770,"="&amp;B5718)/COUNTIFS($F$11:$F$8770,"=COD1",$B$11:$B$8770,"="&amp;B5718))/COUNTIFS($A$11:$A$8770,"="&amp;A5718,$F$11:$F$8770,"=COD1"),0)</f>
        <v>0</v>
      </c>
      <c r="U5718" t="e">
        <f>(VLOOKUP(F5718,tarifas!$C$7:$D$10,2,FALSE)+tarifas!$D$21)*datos!P5718</f>
        <v>#N/A</v>
      </c>
      <c r="V5718" t="e">
        <f t="shared" si="813"/>
        <v>#N/A</v>
      </c>
      <c r="W5718">
        <f t="shared" si="814"/>
        <v>0</v>
      </c>
    </row>
    <row r="5719" spans="1:23" x14ac:dyDescent="0.25">
      <c r="A5719">
        <f t="shared" si="807"/>
        <v>235</v>
      </c>
      <c r="B5719">
        <f t="shared" si="808"/>
        <v>8</v>
      </c>
      <c r="C5719" s="1">
        <f t="shared" si="815"/>
        <v>41877.83333331949</v>
      </c>
      <c r="D5719" s="7">
        <v>0</v>
      </c>
      <c r="E5719" s="7"/>
      <c r="G5719">
        <v>62</v>
      </c>
      <c r="H5719" s="12">
        <v>177.1672112415315</v>
      </c>
      <c r="I5719" s="13">
        <f>$D$2*tarifas!$D$12/24</f>
        <v>1.4541666666666666</v>
      </c>
      <c r="J5719" s="13" t="e">
        <f>VLOOKUP(E5719&amp;" "&amp;F5719,tarifas!$A$13:$D$20,4,FALSE)*H5719</f>
        <v>#N/A</v>
      </c>
      <c r="K5719" s="13">
        <f>IF(F5719="COD1",tarifas!$D$11*(SUMIFS($H$11:$H$8770,$F$11:$F$8770,"=COD1",$B$11:$B$8770,"="&amp;B5719)/COUNTIFS($F$11:$F$8770,"=COD1",$B$11:$B$8770,"="&amp;B5719))/COUNTIFS($A$11:$A$8770,"="&amp;A5719,$F$11:$F$8770,"=COD1"),0)</f>
        <v>0</v>
      </c>
      <c r="L5719" s="13" t="e">
        <f>(VLOOKUP(F5719,tarifas!$C$7:$D$10,2,FALSE)+tarifas!$D$21)*datos!H5719</f>
        <v>#N/A</v>
      </c>
      <c r="M5719">
        <v>0</v>
      </c>
      <c r="N5719" s="13" t="e">
        <f t="shared" si="809"/>
        <v>#N/A</v>
      </c>
      <c r="O5719">
        <f t="shared" si="810"/>
        <v>0</v>
      </c>
      <c r="P5719" s="12">
        <f t="shared" si="811"/>
        <v>177.1672112415315</v>
      </c>
      <c r="Q5719">
        <f t="shared" si="812"/>
        <v>0</v>
      </c>
      <c r="R5719">
        <f>$D$2*tarifas!$D$12/24</f>
        <v>1.4541666666666666</v>
      </c>
      <c r="S5719" t="e">
        <f>VLOOKUP(E5719&amp;" "&amp;F5719,tarifas!$A$13:$D$20,4,FALSE)*P5719</f>
        <v>#N/A</v>
      </c>
      <c r="T5719">
        <f>IF(F5719="COD1",tarifas!$D$11*(SUMIFS($P$11:$P$8770,$F$11:$F$8770,"=COD1",$B$11:$B$8770,"="&amp;B5719)/COUNTIFS($F$11:$F$8770,"=COD1",$B$11:$B$8770,"="&amp;B5719))/COUNTIFS($A$11:$A$8770,"="&amp;A5719,$F$11:$F$8770,"=COD1"),0)</f>
        <v>0</v>
      </c>
      <c r="U5719" t="e">
        <f>(VLOOKUP(F5719,tarifas!$C$7:$D$10,2,FALSE)+tarifas!$D$21)*datos!P5719</f>
        <v>#N/A</v>
      </c>
      <c r="V5719" t="e">
        <f t="shared" si="813"/>
        <v>#N/A</v>
      </c>
      <c r="W5719">
        <f t="shared" si="814"/>
        <v>0</v>
      </c>
    </row>
    <row r="5720" spans="1:23" x14ac:dyDescent="0.25">
      <c r="A5720">
        <f t="shared" si="807"/>
        <v>235</v>
      </c>
      <c r="B5720">
        <f t="shared" si="808"/>
        <v>8</v>
      </c>
      <c r="C5720" s="1">
        <f t="shared" si="815"/>
        <v>41877.874999986154</v>
      </c>
      <c r="D5720" s="7">
        <v>0</v>
      </c>
      <c r="E5720" s="7"/>
      <c r="G5720">
        <v>58.8</v>
      </c>
      <c r="H5720" s="12">
        <v>182.62435512285953</v>
      </c>
      <c r="I5720" s="13">
        <f>$D$2*tarifas!$D$12/24</f>
        <v>1.4541666666666666</v>
      </c>
      <c r="J5720" s="13" t="e">
        <f>VLOOKUP(E5720&amp;" "&amp;F5720,tarifas!$A$13:$D$20,4,FALSE)*H5720</f>
        <v>#N/A</v>
      </c>
      <c r="K5720" s="13">
        <f>IF(F5720="COD1",tarifas!$D$11*(SUMIFS($H$11:$H$8770,$F$11:$F$8770,"=COD1",$B$11:$B$8770,"="&amp;B5720)/COUNTIFS($F$11:$F$8770,"=COD1",$B$11:$B$8770,"="&amp;B5720))/COUNTIFS($A$11:$A$8770,"="&amp;A5720,$F$11:$F$8770,"=COD1"),0)</f>
        <v>0</v>
      </c>
      <c r="L5720" s="13" t="e">
        <f>(VLOOKUP(F5720,tarifas!$C$7:$D$10,2,FALSE)+tarifas!$D$21)*datos!H5720</f>
        <v>#N/A</v>
      </c>
      <c r="M5720">
        <v>0</v>
      </c>
      <c r="N5720" s="13" t="e">
        <f t="shared" si="809"/>
        <v>#N/A</v>
      </c>
      <c r="O5720">
        <f t="shared" si="810"/>
        <v>0</v>
      </c>
      <c r="P5720" s="12">
        <f t="shared" si="811"/>
        <v>182.62435512285953</v>
      </c>
      <c r="Q5720">
        <f t="shared" si="812"/>
        <v>0</v>
      </c>
      <c r="R5720">
        <f>$D$2*tarifas!$D$12/24</f>
        <v>1.4541666666666666</v>
      </c>
      <c r="S5720" t="e">
        <f>VLOOKUP(E5720&amp;" "&amp;F5720,tarifas!$A$13:$D$20,4,FALSE)*P5720</f>
        <v>#N/A</v>
      </c>
      <c r="T5720">
        <f>IF(F5720="COD1",tarifas!$D$11*(SUMIFS($P$11:$P$8770,$F$11:$F$8770,"=COD1",$B$11:$B$8770,"="&amp;B5720)/COUNTIFS($F$11:$F$8770,"=COD1",$B$11:$B$8770,"="&amp;B5720))/COUNTIFS($A$11:$A$8770,"="&amp;A5720,$F$11:$F$8770,"=COD1"),0)</f>
        <v>0</v>
      </c>
      <c r="U5720" t="e">
        <f>(VLOOKUP(F5720,tarifas!$C$7:$D$10,2,FALSE)+tarifas!$D$21)*datos!P5720</f>
        <v>#N/A</v>
      </c>
      <c r="V5720" t="e">
        <f t="shared" si="813"/>
        <v>#N/A</v>
      </c>
      <c r="W5720">
        <f t="shared" si="814"/>
        <v>0</v>
      </c>
    </row>
    <row r="5721" spans="1:23" x14ac:dyDescent="0.25">
      <c r="A5721">
        <f t="shared" si="807"/>
        <v>235</v>
      </c>
      <c r="B5721">
        <f t="shared" si="808"/>
        <v>8</v>
      </c>
      <c r="C5721" s="1">
        <f t="shared" si="815"/>
        <v>41877.916666652818</v>
      </c>
      <c r="D5721" s="7">
        <v>0</v>
      </c>
      <c r="E5721" s="7"/>
      <c r="G5721">
        <v>52.8</v>
      </c>
      <c r="H5721" s="12">
        <v>180.49499023853753</v>
      </c>
      <c r="I5721" s="13">
        <f>$D$2*tarifas!$D$12/24</f>
        <v>1.4541666666666666</v>
      </c>
      <c r="J5721" s="13" t="e">
        <f>VLOOKUP(E5721&amp;" "&amp;F5721,tarifas!$A$13:$D$20,4,FALSE)*H5721</f>
        <v>#N/A</v>
      </c>
      <c r="K5721" s="13">
        <f>IF(F5721="COD1",tarifas!$D$11*(SUMIFS($H$11:$H$8770,$F$11:$F$8770,"=COD1",$B$11:$B$8770,"="&amp;B5721)/COUNTIFS($F$11:$F$8770,"=COD1",$B$11:$B$8770,"="&amp;B5721))/COUNTIFS($A$11:$A$8770,"="&amp;A5721,$F$11:$F$8770,"=COD1"),0)</f>
        <v>0</v>
      </c>
      <c r="L5721" s="13" t="e">
        <f>(VLOOKUP(F5721,tarifas!$C$7:$D$10,2,FALSE)+tarifas!$D$21)*datos!H5721</f>
        <v>#N/A</v>
      </c>
      <c r="M5721">
        <v>0</v>
      </c>
      <c r="N5721" s="13" t="e">
        <f t="shared" si="809"/>
        <v>#N/A</v>
      </c>
      <c r="O5721">
        <f t="shared" si="810"/>
        <v>0</v>
      </c>
      <c r="P5721" s="12">
        <f t="shared" si="811"/>
        <v>180.49499023853753</v>
      </c>
      <c r="Q5721">
        <f t="shared" si="812"/>
        <v>0</v>
      </c>
      <c r="R5721">
        <f>$D$2*tarifas!$D$12/24</f>
        <v>1.4541666666666666</v>
      </c>
      <c r="S5721" t="e">
        <f>VLOOKUP(E5721&amp;" "&amp;F5721,tarifas!$A$13:$D$20,4,FALSE)*P5721</f>
        <v>#N/A</v>
      </c>
      <c r="T5721">
        <f>IF(F5721="COD1",tarifas!$D$11*(SUMIFS($P$11:$P$8770,$F$11:$F$8770,"=COD1",$B$11:$B$8770,"="&amp;B5721)/COUNTIFS($F$11:$F$8770,"=COD1",$B$11:$B$8770,"="&amp;B5721))/COUNTIFS($A$11:$A$8770,"="&amp;A5721,$F$11:$F$8770,"=COD1"),0)</f>
        <v>0</v>
      </c>
      <c r="U5721" t="e">
        <f>(VLOOKUP(F5721,tarifas!$C$7:$D$10,2,FALSE)+tarifas!$D$21)*datos!P5721</f>
        <v>#N/A</v>
      </c>
      <c r="V5721" t="e">
        <f t="shared" si="813"/>
        <v>#N/A</v>
      </c>
      <c r="W5721">
        <f t="shared" si="814"/>
        <v>0</v>
      </c>
    </row>
    <row r="5722" spans="1:23" x14ac:dyDescent="0.25">
      <c r="A5722">
        <f t="shared" si="807"/>
        <v>235</v>
      </c>
      <c r="B5722">
        <f t="shared" si="808"/>
        <v>8</v>
      </c>
      <c r="C5722" s="1">
        <f t="shared" si="815"/>
        <v>41877.958333319482</v>
      </c>
      <c r="D5722" s="7">
        <v>0</v>
      </c>
      <c r="E5722" s="7"/>
      <c r="G5722">
        <v>50.24</v>
      </c>
      <c r="H5722" s="12">
        <v>176.01983541824191</v>
      </c>
      <c r="I5722" s="13">
        <f>$D$2*tarifas!$D$12/24</f>
        <v>1.4541666666666666</v>
      </c>
      <c r="J5722" s="13" t="e">
        <f>VLOOKUP(E5722&amp;" "&amp;F5722,tarifas!$A$13:$D$20,4,FALSE)*H5722</f>
        <v>#N/A</v>
      </c>
      <c r="K5722" s="13">
        <f>IF(F5722="COD1",tarifas!$D$11*(SUMIFS($H$11:$H$8770,$F$11:$F$8770,"=COD1",$B$11:$B$8770,"="&amp;B5722)/COUNTIFS($F$11:$F$8770,"=COD1",$B$11:$B$8770,"="&amp;B5722))/COUNTIFS($A$11:$A$8770,"="&amp;A5722,$F$11:$F$8770,"=COD1"),0)</f>
        <v>0</v>
      </c>
      <c r="L5722" s="13" t="e">
        <f>(VLOOKUP(F5722,tarifas!$C$7:$D$10,2,FALSE)+tarifas!$D$21)*datos!H5722</f>
        <v>#N/A</v>
      </c>
      <c r="M5722">
        <v>0</v>
      </c>
      <c r="N5722" s="13" t="e">
        <f t="shared" si="809"/>
        <v>#N/A</v>
      </c>
      <c r="O5722">
        <f t="shared" si="810"/>
        <v>0</v>
      </c>
      <c r="P5722" s="12">
        <f t="shared" si="811"/>
        <v>176.01983541824191</v>
      </c>
      <c r="Q5722">
        <f t="shared" si="812"/>
        <v>0</v>
      </c>
      <c r="R5722">
        <f>$D$2*tarifas!$D$12/24</f>
        <v>1.4541666666666666</v>
      </c>
      <c r="S5722" t="e">
        <f>VLOOKUP(E5722&amp;" "&amp;F5722,tarifas!$A$13:$D$20,4,FALSE)*P5722</f>
        <v>#N/A</v>
      </c>
      <c r="T5722">
        <f>IF(F5722="COD1",tarifas!$D$11*(SUMIFS($P$11:$P$8770,$F$11:$F$8770,"=COD1",$B$11:$B$8770,"="&amp;B5722)/COUNTIFS($F$11:$F$8770,"=COD1",$B$11:$B$8770,"="&amp;B5722))/COUNTIFS($A$11:$A$8770,"="&amp;A5722,$F$11:$F$8770,"=COD1"),0)</f>
        <v>0</v>
      </c>
      <c r="U5722" t="e">
        <f>(VLOOKUP(F5722,tarifas!$C$7:$D$10,2,FALSE)+tarifas!$D$21)*datos!P5722</f>
        <v>#N/A</v>
      </c>
      <c r="V5722" t="e">
        <f t="shared" si="813"/>
        <v>#N/A</v>
      </c>
      <c r="W5722">
        <f t="shared" si="814"/>
        <v>0</v>
      </c>
    </row>
    <row r="5723" spans="1:23" x14ac:dyDescent="0.25">
      <c r="A5723">
        <f t="shared" si="807"/>
        <v>236</v>
      </c>
      <c r="B5723">
        <f t="shared" si="808"/>
        <v>8</v>
      </c>
      <c r="C5723" s="1">
        <f t="shared" si="815"/>
        <v>41877.999999986147</v>
      </c>
      <c r="D5723" s="7">
        <v>0</v>
      </c>
      <c r="E5723" s="7"/>
      <c r="G5723">
        <v>44.95</v>
      </c>
      <c r="H5723" s="12">
        <v>173.83136838119816</v>
      </c>
      <c r="I5723" s="13">
        <f>$D$2*tarifas!$D$12/24</f>
        <v>1.4541666666666666</v>
      </c>
      <c r="J5723" s="13" t="e">
        <f>VLOOKUP(E5723&amp;" "&amp;F5723,tarifas!$A$13:$D$20,4,FALSE)*H5723</f>
        <v>#N/A</v>
      </c>
      <c r="K5723" s="13">
        <f>IF(F5723="COD1",tarifas!$D$11*(SUMIFS($H$11:$H$8770,$F$11:$F$8770,"=COD1",$B$11:$B$8770,"="&amp;B5723)/COUNTIFS($F$11:$F$8770,"=COD1",$B$11:$B$8770,"="&amp;B5723))/COUNTIFS($A$11:$A$8770,"="&amp;A5723,$F$11:$F$8770,"=COD1"),0)</f>
        <v>0</v>
      </c>
      <c r="L5723" s="13" t="e">
        <f>(VLOOKUP(F5723,tarifas!$C$7:$D$10,2,FALSE)+tarifas!$D$21)*datos!H5723</f>
        <v>#N/A</v>
      </c>
      <c r="M5723">
        <v>0</v>
      </c>
      <c r="N5723" s="13" t="e">
        <f t="shared" si="809"/>
        <v>#N/A</v>
      </c>
      <c r="O5723">
        <f t="shared" si="810"/>
        <v>0</v>
      </c>
      <c r="P5723" s="12">
        <f t="shared" si="811"/>
        <v>173.83136838119816</v>
      </c>
      <c r="Q5723">
        <f t="shared" si="812"/>
        <v>0</v>
      </c>
      <c r="R5723">
        <f>$D$2*tarifas!$D$12/24</f>
        <v>1.4541666666666666</v>
      </c>
      <c r="S5723" t="e">
        <f>VLOOKUP(E5723&amp;" "&amp;F5723,tarifas!$A$13:$D$20,4,FALSE)*P5723</f>
        <v>#N/A</v>
      </c>
      <c r="T5723">
        <f>IF(F5723="COD1",tarifas!$D$11*(SUMIFS($P$11:$P$8770,$F$11:$F$8770,"=COD1",$B$11:$B$8770,"="&amp;B5723)/COUNTIFS($F$11:$F$8770,"=COD1",$B$11:$B$8770,"="&amp;B5723))/COUNTIFS($A$11:$A$8770,"="&amp;A5723,$F$11:$F$8770,"=COD1"),0)</f>
        <v>0</v>
      </c>
      <c r="U5723" t="e">
        <f>(VLOOKUP(F5723,tarifas!$C$7:$D$10,2,FALSE)+tarifas!$D$21)*datos!P5723</f>
        <v>#N/A</v>
      </c>
      <c r="V5723" t="e">
        <f t="shared" si="813"/>
        <v>#N/A</v>
      </c>
      <c r="W5723">
        <f t="shared" si="814"/>
        <v>0</v>
      </c>
    </row>
    <row r="5724" spans="1:23" x14ac:dyDescent="0.25">
      <c r="A5724">
        <f t="shared" si="807"/>
        <v>236</v>
      </c>
      <c r="B5724">
        <f t="shared" si="808"/>
        <v>8</v>
      </c>
      <c r="C5724" s="1">
        <f t="shared" si="815"/>
        <v>41878.041666652811</v>
      </c>
      <c r="D5724" s="7">
        <v>0</v>
      </c>
      <c r="E5724" s="7"/>
      <c r="G5724">
        <v>44.34</v>
      </c>
      <c r="H5724" s="12">
        <v>169.75768917035523</v>
      </c>
      <c r="I5724" s="13">
        <f>$D$2*tarifas!$D$12/24</f>
        <v>1.4541666666666666</v>
      </c>
      <c r="J5724" s="13" t="e">
        <f>VLOOKUP(E5724&amp;" "&amp;F5724,tarifas!$A$13:$D$20,4,FALSE)*H5724</f>
        <v>#N/A</v>
      </c>
      <c r="K5724" s="13">
        <f>IF(F5724="COD1",tarifas!$D$11*(SUMIFS($H$11:$H$8770,$F$11:$F$8770,"=COD1",$B$11:$B$8770,"="&amp;B5724)/COUNTIFS($F$11:$F$8770,"=COD1",$B$11:$B$8770,"="&amp;B5724))/COUNTIFS($A$11:$A$8770,"="&amp;A5724,$F$11:$F$8770,"=COD1"),0)</f>
        <v>0</v>
      </c>
      <c r="L5724" s="13" t="e">
        <f>(VLOOKUP(F5724,tarifas!$C$7:$D$10,2,FALSE)+tarifas!$D$21)*datos!H5724</f>
        <v>#N/A</v>
      </c>
      <c r="M5724">
        <v>0</v>
      </c>
      <c r="N5724" s="13" t="e">
        <f t="shared" si="809"/>
        <v>#N/A</v>
      </c>
      <c r="O5724">
        <f t="shared" si="810"/>
        <v>0</v>
      </c>
      <c r="P5724" s="12">
        <f t="shared" si="811"/>
        <v>169.75768917035523</v>
      </c>
      <c r="Q5724">
        <f t="shared" si="812"/>
        <v>0</v>
      </c>
      <c r="R5724">
        <f>$D$2*tarifas!$D$12/24</f>
        <v>1.4541666666666666</v>
      </c>
      <c r="S5724" t="e">
        <f>VLOOKUP(E5724&amp;" "&amp;F5724,tarifas!$A$13:$D$20,4,FALSE)*P5724</f>
        <v>#N/A</v>
      </c>
      <c r="T5724">
        <f>IF(F5724="COD1",tarifas!$D$11*(SUMIFS($P$11:$P$8770,$F$11:$F$8770,"=COD1",$B$11:$B$8770,"="&amp;B5724)/COUNTIFS($F$11:$F$8770,"=COD1",$B$11:$B$8770,"="&amp;B5724))/COUNTIFS($A$11:$A$8770,"="&amp;A5724,$F$11:$F$8770,"=COD1"),0)</f>
        <v>0</v>
      </c>
      <c r="U5724" t="e">
        <f>(VLOOKUP(F5724,tarifas!$C$7:$D$10,2,FALSE)+tarifas!$D$21)*datos!P5724</f>
        <v>#N/A</v>
      </c>
      <c r="V5724" t="e">
        <f t="shared" si="813"/>
        <v>#N/A</v>
      </c>
      <c r="W5724">
        <f t="shared" si="814"/>
        <v>0</v>
      </c>
    </row>
    <row r="5725" spans="1:23" x14ac:dyDescent="0.25">
      <c r="A5725">
        <f t="shared" si="807"/>
        <v>236</v>
      </c>
      <c r="B5725">
        <f t="shared" si="808"/>
        <v>8</v>
      </c>
      <c r="C5725" s="1">
        <f t="shared" si="815"/>
        <v>41878.083333319475</v>
      </c>
      <c r="D5725" s="7">
        <v>0</v>
      </c>
      <c r="E5725" s="7"/>
      <c r="G5725">
        <v>44.1</v>
      </c>
      <c r="H5725" s="12">
        <v>158.21851336558046</v>
      </c>
      <c r="I5725" s="13">
        <f>$D$2*tarifas!$D$12/24</f>
        <v>1.4541666666666666</v>
      </c>
      <c r="J5725" s="13" t="e">
        <f>VLOOKUP(E5725&amp;" "&amp;F5725,tarifas!$A$13:$D$20,4,FALSE)*H5725</f>
        <v>#N/A</v>
      </c>
      <c r="K5725" s="13">
        <f>IF(F5725="COD1",tarifas!$D$11*(SUMIFS($H$11:$H$8770,$F$11:$F$8770,"=COD1",$B$11:$B$8770,"="&amp;B5725)/COUNTIFS($F$11:$F$8770,"=COD1",$B$11:$B$8770,"="&amp;B5725))/COUNTIFS($A$11:$A$8770,"="&amp;A5725,$F$11:$F$8770,"=COD1"),0)</f>
        <v>0</v>
      </c>
      <c r="L5725" s="13" t="e">
        <f>(VLOOKUP(F5725,tarifas!$C$7:$D$10,2,FALSE)+tarifas!$D$21)*datos!H5725</f>
        <v>#N/A</v>
      </c>
      <c r="M5725">
        <v>0</v>
      </c>
      <c r="N5725" s="13" t="e">
        <f t="shared" si="809"/>
        <v>#N/A</v>
      </c>
      <c r="O5725">
        <f t="shared" si="810"/>
        <v>0</v>
      </c>
      <c r="P5725" s="12">
        <f t="shared" si="811"/>
        <v>158.21851336558046</v>
      </c>
      <c r="Q5725">
        <f t="shared" si="812"/>
        <v>0</v>
      </c>
      <c r="R5725">
        <f>$D$2*tarifas!$D$12/24</f>
        <v>1.4541666666666666</v>
      </c>
      <c r="S5725" t="e">
        <f>VLOOKUP(E5725&amp;" "&amp;F5725,tarifas!$A$13:$D$20,4,FALSE)*P5725</f>
        <v>#N/A</v>
      </c>
      <c r="T5725">
        <f>IF(F5725="COD1",tarifas!$D$11*(SUMIFS($P$11:$P$8770,$F$11:$F$8770,"=COD1",$B$11:$B$8770,"="&amp;B5725)/COUNTIFS($F$11:$F$8770,"=COD1",$B$11:$B$8770,"="&amp;B5725))/COUNTIFS($A$11:$A$8770,"="&amp;A5725,$F$11:$F$8770,"=COD1"),0)</f>
        <v>0</v>
      </c>
      <c r="U5725" t="e">
        <f>(VLOOKUP(F5725,tarifas!$C$7:$D$10,2,FALSE)+tarifas!$D$21)*datos!P5725</f>
        <v>#N/A</v>
      </c>
      <c r="V5725" t="e">
        <f t="shared" si="813"/>
        <v>#N/A</v>
      </c>
      <c r="W5725">
        <f t="shared" si="814"/>
        <v>0</v>
      </c>
    </row>
    <row r="5726" spans="1:23" x14ac:dyDescent="0.25">
      <c r="A5726">
        <f t="shared" si="807"/>
        <v>236</v>
      </c>
      <c r="B5726">
        <f t="shared" si="808"/>
        <v>8</v>
      </c>
      <c r="C5726" s="1">
        <f t="shared" si="815"/>
        <v>41878.124999986139</v>
      </c>
      <c r="D5726" s="7">
        <v>0</v>
      </c>
      <c r="E5726" s="7"/>
      <c r="G5726">
        <v>41.8</v>
      </c>
      <c r="H5726" s="12">
        <v>152.68289672065359</v>
      </c>
      <c r="I5726" s="13">
        <f>$D$2*tarifas!$D$12/24</f>
        <v>1.4541666666666666</v>
      </c>
      <c r="J5726" s="13" t="e">
        <f>VLOOKUP(E5726&amp;" "&amp;F5726,tarifas!$A$13:$D$20,4,FALSE)*H5726</f>
        <v>#N/A</v>
      </c>
      <c r="K5726" s="13">
        <f>IF(F5726="COD1",tarifas!$D$11*(SUMIFS($H$11:$H$8770,$F$11:$F$8770,"=COD1",$B$11:$B$8770,"="&amp;B5726)/COUNTIFS($F$11:$F$8770,"=COD1",$B$11:$B$8770,"="&amp;B5726))/COUNTIFS($A$11:$A$8770,"="&amp;A5726,$F$11:$F$8770,"=COD1"),0)</f>
        <v>0</v>
      </c>
      <c r="L5726" s="13" t="e">
        <f>(VLOOKUP(F5726,tarifas!$C$7:$D$10,2,FALSE)+tarifas!$D$21)*datos!H5726</f>
        <v>#N/A</v>
      </c>
      <c r="M5726">
        <v>0</v>
      </c>
      <c r="N5726" s="13" t="e">
        <f t="shared" si="809"/>
        <v>#N/A</v>
      </c>
      <c r="O5726">
        <f t="shared" si="810"/>
        <v>0</v>
      </c>
      <c r="P5726" s="12">
        <f t="shared" si="811"/>
        <v>152.68289672065359</v>
      </c>
      <c r="Q5726">
        <f t="shared" si="812"/>
        <v>0</v>
      </c>
      <c r="R5726">
        <f>$D$2*tarifas!$D$12/24</f>
        <v>1.4541666666666666</v>
      </c>
      <c r="S5726" t="e">
        <f>VLOOKUP(E5726&amp;" "&amp;F5726,tarifas!$A$13:$D$20,4,FALSE)*P5726</f>
        <v>#N/A</v>
      </c>
      <c r="T5726">
        <f>IF(F5726="COD1",tarifas!$D$11*(SUMIFS($P$11:$P$8770,$F$11:$F$8770,"=COD1",$B$11:$B$8770,"="&amp;B5726)/COUNTIFS($F$11:$F$8770,"=COD1",$B$11:$B$8770,"="&amp;B5726))/COUNTIFS($A$11:$A$8770,"="&amp;A5726,$F$11:$F$8770,"=COD1"),0)</f>
        <v>0</v>
      </c>
      <c r="U5726" t="e">
        <f>(VLOOKUP(F5726,tarifas!$C$7:$D$10,2,FALSE)+tarifas!$D$21)*datos!P5726</f>
        <v>#N/A</v>
      </c>
      <c r="V5726" t="e">
        <f t="shared" si="813"/>
        <v>#N/A</v>
      </c>
      <c r="W5726">
        <f t="shared" si="814"/>
        <v>0</v>
      </c>
    </row>
    <row r="5727" spans="1:23" x14ac:dyDescent="0.25">
      <c r="A5727">
        <f t="shared" si="807"/>
        <v>236</v>
      </c>
      <c r="B5727">
        <f t="shared" si="808"/>
        <v>8</v>
      </c>
      <c r="C5727" s="1">
        <f t="shared" si="815"/>
        <v>41878.166666652804</v>
      </c>
      <c r="D5727" s="7">
        <v>0</v>
      </c>
      <c r="E5727" s="7"/>
      <c r="G5727">
        <v>44.34</v>
      </c>
      <c r="H5727" s="12">
        <v>152.40659149295942</v>
      </c>
      <c r="I5727" s="13">
        <f>$D$2*tarifas!$D$12/24</f>
        <v>1.4541666666666666</v>
      </c>
      <c r="J5727" s="13" t="e">
        <f>VLOOKUP(E5727&amp;" "&amp;F5727,tarifas!$A$13:$D$20,4,FALSE)*H5727</f>
        <v>#N/A</v>
      </c>
      <c r="K5727" s="13">
        <f>IF(F5727="COD1",tarifas!$D$11*(SUMIFS($H$11:$H$8770,$F$11:$F$8770,"=COD1",$B$11:$B$8770,"="&amp;B5727)/COUNTIFS($F$11:$F$8770,"=COD1",$B$11:$B$8770,"="&amp;B5727))/COUNTIFS($A$11:$A$8770,"="&amp;A5727,$F$11:$F$8770,"=COD1"),0)</f>
        <v>0</v>
      </c>
      <c r="L5727" s="13" t="e">
        <f>(VLOOKUP(F5727,tarifas!$C$7:$D$10,2,FALSE)+tarifas!$D$21)*datos!H5727</f>
        <v>#N/A</v>
      </c>
      <c r="M5727">
        <v>0</v>
      </c>
      <c r="N5727" s="13" t="e">
        <f t="shared" si="809"/>
        <v>#N/A</v>
      </c>
      <c r="O5727">
        <f t="shared" si="810"/>
        <v>0</v>
      </c>
      <c r="P5727" s="12">
        <f t="shared" si="811"/>
        <v>152.40659149295942</v>
      </c>
      <c r="Q5727">
        <f t="shared" si="812"/>
        <v>0</v>
      </c>
      <c r="R5727">
        <f>$D$2*tarifas!$D$12/24</f>
        <v>1.4541666666666666</v>
      </c>
      <c r="S5727" t="e">
        <f>VLOOKUP(E5727&amp;" "&amp;F5727,tarifas!$A$13:$D$20,4,FALSE)*P5727</f>
        <v>#N/A</v>
      </c>
      <c r="T5727">
        <f>IF(F5727="COD1",tarifas!$D$11*(SUMIFS($P$11:$P$8770,$F$11:$F$8770,"=COD1",$B$11:$B$8770,"="&amp;B5727)/COUNTIFS($F$11:$F$8770,"=COD1",$B$11:$B$8770,"="&amp;B5727))/COUNTIFS($A$11:$A$8770,"="&amp;A5727,$F$11:$F$8770,"=COD1"),0)</f>
        <v>0</v>
      </c>
      <c r="U5727" t="e">
        <f>(VLOOKUP(F5727,tarifas!$C$7:$D$10,2,FALSE)+tarifas!$D$21)*datos!P5727</f>
        <v>#N/A</v>
      </c>
      <c r="V5727" t="e">
        <f t="shared" si="813"/>
        <v>#N/A</v>
      </c>
      <c r="W5727">
        <f t="shared" si="814"/>
        <v>0</v>
      </c>
    </row>
    <row r="5728" spans="1:23" x14ac:dyDescent="0.25">
      <c r="A5728">
        <f t="shared" si="807"/>
        <v>236</v>
      </c>
      <c r="B5728">
        <f t="shared" si="808"/>
        <v>8</v>
      </c>
      <c r="C5728" s="1">
        <f t="shared" si="815"/>
        <v>41878.208333319468</v>
      </c>
      <c r="D5728" s="7">
        <v>0</v>
      </c>
      <c r="E5728" s="7"/>
      <c r="G5728">
        <v>45.4</v>
      </c>
      <c r="H5728" s="12">
        <v>152.15837014685351</v>
      </c>
      <c r="I5728" s="13">
        <f>$D$2*tarifas!$D$12/24</f>
        <v>1.4541666666666666</v>
      </c>
      <c r="J5728" s="13" t="e">
        <f>VLOOKUP(E5728&amp;" "&amp;F5728,tarifas!$A$13:$D$20,4,FALSE)*H5728</f>
        <v>#N/A</v>
      </c>
      <c r="K5728" s="13">
        <f>IF(F5728="COD1",tarifas!$D$11*(SUMIFS($H$11:$H$8770,$F$11:$F$8770,"=COD1",$B$11:$B$8770,"="&amp;B5728)/COUNTIFS($F$11:$F$8770,"=COD1",$B$11:$B$8770,"="&amp;B5728))/COUNTIFS($A$11:$A$8770,"="&amp;A5728,$F$11:$F$8770,"=COD1"),0)</f>
        <v>0</v>
      </c>
      <c r="L5728" s="13" t="e">
        <f>(VLOOKUP(F5728,tarifas!$C$7:$D$10,2,FALSE)+tarifas!$D$21)*datos!H5728</f>
        <v>#N/A</v>
      </c>
      <c r="M5728">
        <v>0</v>
      </c>
      <c r="N5728" s="13" t="e">
        <f t="shared" si="809"/>
        <v>#N/A</v>
      </c>
      <c r="O5728">
        <f t="shared" si="810"/>
        <v>0</v>
      </c>
      <c r="P5728" s="12">
        <f t="shared" si="811"/>
        <v>152.15837014685351</v>
      </c>
      <c r="Q5728">
        <f t="shared" si="812"/>
        <v>0</v>
      </c>
      <c r="R5728">
        <f>$D$2*tarifas!$D$12/24</f>
        <v>1.4541666666666666</v>
      </c>
      <c r="S5728" t="e">
        <f>VLOOKUP(E5728&amp;" "&amp;F5728,tarifas!$A$13:$D$20,4,FALSE)*P5728</f>
        <v>#N/A</v>
      </c>
      <c r="T5728">
        <f>IF(F5728="COD1",tarifas!$D$11*(SUMIFS($P$11:$P$8770,$F$11:$F$8770,"=COD1",$B$11:$B$8770,"="&amp;B5728)/COUNTIFS($F$11:$F$8770,"=COD1",$B$11:$B$8770,"="&amp;B5728))/COUNTIFS($A$11:$A$8770,"="&amp;A5728,$F$11:$F$8770,"=COD1"),0)</f>
        <v>0</v>
      </c>
      <c r="U5728" t="e">
        <f>(VLOOKUP(F5728,tarifas!$C$7:$D$10,2,FALSE)+tarifas!$D$21)*datos!P5728</f>
        <v>#N/A</v>
      </c>
      <c r="V5728" t="e">
        <f t="shared" si="813"/>
        <v>#N/A</v>
      </c>
      <c r="W5728">
        <f t="shared" si="814"/>
        <v>0</v>
      </c>
    </row>
    <row r="5729" spans="1:23" x14ac:dyDescent="0.25">
      <c r="A5729">
        <f t="shared" si="807"/>
        <v>236</v>
      </c>
      <c r="B5729">
        <f t="shared" si="808"/>
        <v>8</v>
      </c>
      <c r="C5729" s="1">
        <f t="shared" si="815"/>
        <v>41878.249999986132</v>
      </c>
      <c r="D5729" s="7">
        <v>0.25757575757575757</v>
      </c>
      <c r="E5729" s="7"/>
      <c r="G5729">
        <v>52</v>
      </c>
      <c r="H5729" s="12">
        <v>169.49350292778109</v>
      </c>
      <c r="I5729" s="13">
        <f>$D$2*tarifas!$D$12/24</f>
        <v>1.4541666666666666</v>
      </c>
      <c r="J5729" s="13" t="e">
        <f>VLOOKUP(E5729&amp;" "&amp;F5729,tarifas!$A$13:$D$20,4,FALSE)*H5729</f>
        <v>#N/A</v>
      </c>
      <c r="K5729" s="13">
        <f>IF(F5729="COD1",tarifas!$D$11*(SUMIFS($H$11:$H$8770,$F$11:$F$8770,"=COD1",$B$11:$B$8770,"="&amp;B5729)/COUNTIFS($F$11:$F$8770,"=COD1",$B$11:$B$8770,"="&amp;B5729))/COUNTIFS($A$11:$A$8770,"="&amp;A5729,$F$11:$F$8770,"=COD1"),0)</f>
        <v>0</v>
      </c>
      <c r="L5729" s="13" t="e">
        <f>(VLOOKUP(F5729,tarifas!$C$7:$D$10,2,FALSE)+tarifas!$D$21)*datos!H5729</f>
        <v>#N/A</v>
      </c>
      <c r="M5729">
        <v>24.058949999999999</v>
      </c>
      <c r="N5729" s="13" t="e">
        <f t="shared" si="809"/>
        <v>#N/A</v>
      </c>
      <c r="O5729">
        <f t="shared" si="810"/>
        <v>24.058949999999999</v>
      </c>
      <c r="P5729" s="12">
        <f t="shared" si="811"/>
        <v>145.43455292778108</v>
      </c>
      <c r="Q5729">
        <f t="shared" si="812"/>
        <v>0</v>
      </c>
      <c r="R5729">
        <f>$D$2*tarifas!$D$12/24</f>
        <v>1.4541666666666666</v>
      </c>
      <c r="S5729" t="e">
        <f>VLOOKUP(E5729&amp;" "&amp;F5729,tarifas!$A$13:$D$20,4,FALSE)*P5729</f>
        <v>#N/A</v>
      </c>
      <c r="T5729">
        <f>IF(F5729="COD1",tarifas!$D$11*(SUMIFS($P$11:$P$8770,$F$11:$F$8770,"=COD1",$B$11:$B$8770,"="&amp;B5729)/COUNTIFS($F$11:$F$8770,"=COD1",$B$11:$B$8770,"="&amp;B5729))/COUNTIFS($A$11:$A$8770,"="&amp;A5729,$F$11:$F$8770,"=COD1"),0)</f>
        <v>0</v>
      </c>
      <c r="U5729" t="e">
        <f>(VLOOKUP(F5729,tarifas!$C$7:$D$10,2,FALSE)+tarifas!$D$21)*datos!P5729</f>
        <v>#N/A</v>
      </c>
      <c r="V5729" t="e">
        <f t="shared" si="813"/>
        <v>#N/A</v>
      </c>
      <c r="W5729">
        <f t="shared" si="814"/>
        <v>0</v>
      </c>
    </row>
    <row r="5730" spans="1:23" x14ac:dyDescent="0.25">
      <c r="A5730">
        <f t="shared" si="807"/>
        <v>236</v>
      </c>
      <c r="B5730">
        <f t="shared" si="808"/>
        <v>8</v>
      </c>
      <c r="C5730" s="1">
        <f t="shared" si="815"/>
        <v>41878.291666652796</v>
      </c>
      <c r="D5730" s="7">
        <v>37.86363636363636</v>
      </c>
      <c r="E5730" s="7"/>
      <c r="G5730">
        <v>57.34</v>
      </c>
      <c r="H5730" s="12">
        <v>222.053887182869</v>
      </c>
      <c r="I5730" s="13">
        <f>$D$2*tarifas!$D$12/24</f>
        <v>1.4541666666666666</v>
      </c>
      <c r="J5730" s="13" t="e">
        <f>VLOOKUP(E5730&amp;" "&amp;F5730,tarifas!$A$13:$D$20,4,FALSE)*H5730</f>
        <v>#N/A</v>
      </c>
      <c r="K5730" s="13">
        <f>IF(F5730="COD1",tarifas!$D$11*(SUMIFS($H$11:$H$8770,$F$11:$F$8770,"=COD1",$B$11:$B$8770,"="&amp;B5730)/COUNTIFS($F$11:$F$8770,"=COD1",$B$11:$B$8770,"="&amp;B5730))/COUNTIFS($A$11:$A$8770,"="&amp;A5730,$F$11:$F$8770,"=COD1"),0)</f>
        <v>0</v>
      </c>
      <c r="L5730" s="13" t="e">
        <f>(VLOOKUP(F5730,tarifas!$C$7:$D$10,2,FALSE)+tarifas!$D$21)*datos!H5730</f>
        <v>#N/A</v>
      </c>
      <c r="M5730">
        <v>91.426649999999995</v>
      </c>
      <c r="N5730" s="13" t="e">
        <f t="shared" si="809"/>
        <v>#N/A</v>
      </c>
      <c r="O5730">
        <f t="shared" si="810"/>
        <v>91.426649999999995</v>
      </c>
      <c r="P5730" s="12">
        <f t="shared" si="811"/>
        <v>130.62723718286901</v>
      </c>
      <c r="Q5730">
        <f t="shared" si="812"/>
        <v>0</v>
      </c>
      <c r="R5730">
        <f>$D$2*tarifas!$D$12/24</f>
        <v>1.4541666666666666</v>
      </c>
      <c r="S5730" t="e">
        <f>VLOOKUP(E5730&amp;" "&amp;F5730,tarifas!$A$13:$D$20,4,FALSE)*P5730</f>
        <v>#N/A</v>
      </c>
      <c r="T5730">
        <f>IF(F5730="COD1",tarifas!$D$11*(SUMIFS($P$11:$P$8770,$F$11:$F$8770,"=COD1",$B$11:$B$8770,"="&amp;B5730)/COUNTIFS($F$11:$F$8770,"=COD1",$B$11:$B$8770,"="&amp;B5730))/COUNTIFS($A$11:$A$8770,"="&amp;A5730,$F$11:$F$8770,"=COD1"),0)</f>
        <v>0</v>
      </c>
      <c r="U5730" t="e">
        <f>(VLOOKUP(F5730,tarifas!$C$7:$D$10,2,FALSE)+tarifas!$D$21)*datos!P5730</f>
        <v>#N/A</v>
      </c>
      <c r="V5730" t="e">
        <f t="shared" si="813"/>
        <v>#N/A</v>
      </c>
      <c r="W5730">
        <f t="shared" si="814"/>
        <v>0</v>
      </c>
    </row>
    <row r="5731" spans="1:23" x14ac:dyDescent="0.25">
      <c r="A5731">
        <f t="shared" si="807"/>
        <v>236</v>
      </c>
      <c r="B5731">
        <f t="shared" si="808"/>
        <v>8</v>
      </c>
      <c r="C5731" s="1">
        <f t="shared" si="815"/>
        <v>41878.333333319461</v>
      </c>
      <c r="D5731" s="7">
        <v>168.969696969697</v>
      </c>
      <c r="E5731" s="7"/>
      <c r="G5731">
        <v>59</v>
      </c>
      <c r="H5731" s="12">
        <v>333.34630216630808</v>
      </c>
      <c r="I5731" s="13">
        <f>$D$2*tarifas!$D$12/24</f>
        <v>1.4541666666666666</v>
      </c>
      <c r="J5731" s="13" t="e">
        <f>VLOOKUP(E5731&amp;" "&amp;F5731,tarifas!$A$13:$D$20,4,FALSE)*H5731</f>
        <v>#N/A</v>
      </c>
      <c r="K5731" s="13">
        <f>IF(F5731="COD1",tarifas!$D$11*(SUMIFS($H$11:$H$8770,$F$11:$F$8770,"=COD1",$B$11:$B$8770,"="&amp;B5731)/COUNTIFS($F$11:$F$8770,"=COD1",$B$11:$B$8770,"="&amp;B5731))/COUNTIFS($A$11:$A$8770,"="&amp;A5731,$F$11:$F$8770,"=COD1"),0)</f>
        <v>0</v>
      </c>
      <c r="L5731" s="13" t="e">
        <f>(VLOOKUP(F5731,tarifas!$C$7:$D$10,2,FALSE)+tarifas!$D$21)*datos!H5731</f>
        <v>#N/A</v>
      </c>
      <c r="M5731">
        <v>106.69877000000001</v>
      </c>
      <c r="N5731" s="13" t="e">
        <f t="shared" si="809"/>
        <v>#N/A</v>
      </c>
      <c r="O5731">
        <f t="shared" si="810"/>
        <v>106.69877000000001</v>
      </c>
      <c r="P5731" s="12">
        <f t="shared" si="811"/>
        <v>226.64753216630805</v>
      </c>
      <c r="Q5731">
        <f t="shared" si="812"/>
        <v>0</v>
      </c>
      <c r="R5731">
        <f>$D$2*tarifas!$D$12/24</f>
        <v>1.4541666666666666</v>
      </c>
      <c r="S5731" t="e">
        <f>VLOOKUP(E5731&amp;" "&amp;F5731,tarifas!$A$13:$D$20,4,FALSE)*P5731</f>
        <v>#N/A</v>
      </c>
      <c r="T5731">
        <f>IF(F5731="COD1",tarifas!$D$11*(SUMIFS($P$11:$P$8770,$F$11:$F$8770,"=COD1",$B$11:$B$8770,"="&amp;B5731)/COUNTIFS($F$11:$F$8770,"=COD1",$B$11:$B$8770,"="&amp;B5731))/COUNTIFS($A$11:$A$8770,"="&amp;A5731,$F$11:$F$8770,"=COD1"),0)</f>
        <v>0</v>
      </c>
      <c r="U5731" t="e">
        <f>(VLOOKUP(F5731,tarifas!$C$7:$D$10,2,FALSE)+tarifas!$D$21)*datos!P5731</f>
        <v>#N/A</v>
      </c>
      <c r="V5731" t="e">
        <f t="shared" si="813"/>
        <v>#N/A</v>
      </c>
      <c r="W5731">
        <f t="shared" si="814"/>
        <v>0</v>
      </c>
    </row>
    <row r="5732" spans="1:23" x14ac:dyDescent="0.25">
      <c r="A5732">
        <f t="shared" si="807"/>
        <v>236</v>
      </c>
      <c r="B5732">
        <f t="shared" si="808"/>
        <v>8</v>
      </c>
      <c r="C5732" s="1">
        <f t="shared" si="815"/>
        <v>41878.374999986125</v>
      </c>
      <c r="D5732" s="7">
        <v>229.75757575757578</v>
      </c>
      <c r="E5732" s="7"/>
      <c r="G5732">
        <v>59.2</v>
      </c>
      <c r="H5732" s="12">
        <v>408.98969379966996</v>
      </c>
      <c r="I5732" s="13">
        <f>$D$2*tarifas!$D$12/24</f>
        <v>1.4541666666666666</v>
      </c>
      <c r="J5732" s="13" t="e">
        <f>VLOOKUP(E5732&amp;" "&amp;F5732,tarifas!$A$13:$D$20,4,FALSE)*H5732</f>
        <v>#N/A</v>
      </c>
      <c r="K5732" s="13">
        <f>IF(F5732="COD1",tarifas!$D$11*(SUMIFS($H$11:$H$8770,$F$11:$F$8770,"=COD1",$B$11:$B$8770,"="&amp;B5732)/COUNTIFS($F$11:$F$8770,"=COD1",$B$11:$B$8770,"="&amp;B5732))/COUNTIFS($A$11:$A$8770,"="&amp;A5732,$F$11:$F$8770,"=COD1"),0)</f>
        <v>0</v>
      </c>
      <c r="L5732" s="13" t="e">
        <f>(VLOOKUP(F5732,tarifas!$C$7:$D$10,2,FALSE)+tarifas!$D$21)*datos!H5732</f>
        <v>#N/A</v>
      </c>
      <c r="M5732">
        <v>221.24924999999999</v>
      </c>
      <c r="N5732" s="13" t="e">
        <f t="shared" si="809"/>
        <v>#N/A</v>
      </c>
      <c r="O5732">
        <f t="shared" si="810"/>
        <v>221.24924999999999</v>
      </c>
      <c r="P5732" s="12">
        <f t="shared" si="811"/>
        <v>187.74044379966998</v>
      </c>
      <c r="Q5732">
        <f t="shared" si="812"/>
        <v>0</v>
      </c>
      <c r="R5732">
        <f>$D$2*tarifas!$D$12/24</f>
        <v>1.4541666666666666</v>
      </c>
      <c r="S5732" t="e">
        <f>VLOOKUP(E5732&amp;" "&amp;F5732,tarifas!$A$13:$D$20,4,FALSE)*P5732</f>
        <v>#N/A</v>
      </c>
      <c r="T5732">
        <f>IF(F5732="COD1",tarifas!$D$11*(SUMIFS($P$11:$P$8770,$F$11:$F$8770,"=COD1",$B$11:$B$8770,"="&amp;B5732)/COUNTIFS($F$11:$F$8770,"=COD1",$B$11:$B$8770,"="&amp;B5732))/COUNTIFS($A$11:$A$8770,"="&amp;A5732,$F$11:$F$8770,"=COD1"),0)</f>
        <v>0</v>
      </c>
      <c r="U5732" t="e">
        <f>(VLOOKUP(F5732,tarifas!$C$7:$D$10,2,FALSE)+tarifas!$D$21)*datos!P5732</f>
        <v>#N/A</v>
      </c>
      <c r="V5732" t="e">
        <f t="shared" si="813"/>
        <v>#N/A</v>
      </c>
      <c r="W5732">
        <f t="shared" si="814"/>
        <v>0</v>
      </c>
    </row>
    <row r="5733" spans="1:23" x14ac:dyDescent="0.25">
      <c r="A5733">
        <f t="shared" si="807"/>
        <v>236</v>
      </c>
      <c r="B5733">
        <f t="shared" si="808"/>
        <v>8</v>
      </c>
      <c r="C5733" s="1">
        <f t="shared" si="815"/>
        <v>41878.416666652789</v>
      </c>
      <c r="D5733" s="7">
        <v>258.34848484848482</v>
      </c>
      <c r="E5733" s="7"/>
      <c r="G5733">
        <v>59.03</v>
      </c>
      <c r="H5733" s="12">
        <v>468.02604868763996</v>
      </c>
      <c r="I5733" s="13">
        <f>$D$2*tarifas!$D$12/24</f>
        <v>1.4541666666666666</v>
      </c>
      <c r="J5733" s="13" t="e">
        <f>VLOOKUP(E5733&amp;" "&amp;F5733,tarifas!$A$13:$D$20,4,FALSE)*H5733</f>
        <v>#N/A</v>
      </c>
      <c r="K5733" s="13">
        <f>IF(F5733="COD1",tarifas!$D$11*(SUMIFS($H$11:$H$8770,$F$11:$F$8770,"=COD1",$B$11:$B$8770,"="&amp;B5733)/COUNTIFS($F$11:$F$8770,"=COD1",$B$11:$B$8770,"="&amp;B5733))/COUNTIFS($A$11:$A$8770,"="&amp;A5733,$F$11:$F$8770,"=COD1"),0)</f>
        <v>0</v>
      </c>
      <c r="L5733" s="13" t="e">
        <f>(VLOOKUP(F5733,tarifas!$C$7:$D$10,2,FALSE)+tarifas!$D$21)*datos!H5733</f>
        <v>#N/A</v>
      </c>
      <c r="M5733">
        <v>347.2629</v>
      </c>
      <c r="N5733" s="13" t="e">
        <f t="shared" si="809"/>
        <v>#N/A</v>
      </c>
      <c r="O5733">
        <f t="shared" si="810"/>
        <v>347.2629</v>
      </c>
      <c r="P5733" s="12">
        <f t="shared" si="811"/>
        <v>120.76314868763995</v>
      </c>
      <c r="Q5733">
        <f t="shared" si="812"/>
        <v>0</v>
      </c>
      <c r="R5733">
        <f>$D$2*tarifas!$D$12/24</f>
        <v>1.4541666666666666</v>
      </c>
      <c r="S5733" t="e">
        <f>VLOOKUP(E5733&amp;" "&amp;F5733,tarifas!$A$13:$D$20,4,FALSE)*P5733</f>
        <v>#N/A</v>
      </c>
      <c r="T5733">
        <f>IF(F5733="COD1",tarifas!$D$11*(SUMIFS($P$11:$P$8770,$F$11:$F$8770,"=COD1",$B$11:$B$8770,"="&amp;B5733)/COUNTIFS($F$11:$F$8770,"=COD1",$B$11:$B$8770,"="&amp;B5733))/COUNTIFS($A$11:$A$8770,"="&amp;A5733,$F$11:$F$8770,"=COD1"),0)</f>
        <v>0</v>
      </c>
      <c r="U5733" t="e">
        <f>(VLOOKUP(F5733,tarifas!$C$7:$D$10,2,FALSE)+tarifas!$D$21)*datos!P5733</f>
        <v>#N/A</v>
      </c>
      <c r="V5733" t="e">
        <f t="shared" si="813"/>
        <v>#N/A</v>
      </c>
      <c r="W5733">
        <f t="shared" si="814"/>
        <v>0</v>
      </c>
    </row>
    <row r="5734" spans="1:23" x14ac:dyDescent="0.25">
      <c r="A5734">
        <f t="shared" si="807"/>
        <v>236</v>
      </c>
      <c r="B5734">
        <f t="shared" si="808"/>
        <v>8</v>
      </c>
      <c r="C5734" s="1">
        <f t="shared" si="815"/>
        <v>41878.458333319453</v>
      </c>
      <c r="D5734" s="7">
        <v>519.27272727272737</v>
      </c>
      <c r="E5734" s="7"/>
      <c r="G5734">
        <v>59.76</v>
      </c>
      <c r="H5734" s="12">
        <v>373.522753833666</v>
      </c>
      <c r="I5734" s="13">
        <f>$D$2*tarifas!$D$12/24</f>
        <v>1.4541666666666666</v>
      </c>
      <c r="J5734" s="13" t="e">
        <f>VLOOKUP(E5734&amp;" "&amp;F5734,tarifas!$A$13:$D$20,4,FALSE)*H5734</f>
        <v>#N/A</v>
      </c>
      <c r="K5734" s="13">
        <f>IF(F5734="COD1",tarifas!$D$11*(SUMIFS($H$11:$H$8770,$F$11:$F$8770,"=COD1",$B$11:$B$8770,"="&amp;B5734)/COUNTIFS($F$11:$F$8770,"=COD1",$B$11:$B$8770,"="&amp;B5734))/COUNTIFS($A$11:$A$8770,"="&amp;A5734,$F$11:$F$8770,"=COD1"),0)</f>
        <v>0</v>
      </c>
      <c r="L5734" s="13" t="e">
        <f>(VLOOKUP(F5734,tarifas!$C$7:$D$10,2,FALSE)+tarifas!$D$21)*datos!H5734</f>
        <v>#N/A</v>
      </c>
      <c r="M5734">
        <v>503.98689000000002</v>
      </c>
      <c r="N5734" s="13" t="e">
        <f t="shared" si="809"/>
        <v>#N/A</v>
      </c>
      <c r="O5734">
        <f t="shared" si="810"/>
        <v>373.522753833666</v>
      </c>
      <c r="P5734" s="12">
        <f t="shared" si="811"/>
        <v>0</v>
      </c>
      <c r="Q5734">
        <f t="shared" si="812"/>
        <v>130.46413616633401</v>
      </c>
      <c r="R5734">
        <f>$D$2*tarifas!$D$12/24</f>
        <v>1.4541666666666666</v>
      </c>
      <c r="S5734" t="e">
        <f>VLOOKUP(E5734&amp;" "&amp;F5734,tarifas!$A$13:$D$20,4,FALSE)*P5734</f>
        <v>#N/A</v>
      </c>
      <c r="T5734">
        <f>IF(F5734="COD1",tarifas!$D$11*(SUMIFS($P$11:$P$8770,$F$11:$F$8770,"=COD1",$B$11:$B$8770,"="&amp;B5734)/COUNTIFS($F$11:$F$8770,"=COD1",$B$11:$B$8770,"="&amp;B5734))/COUNTIFS($A$11:$A$8770,"="&amp;A5734,$F$11:$F$8770,"=COD1"),0)</f>
        <v>0</v>
      </c>
      <c r="U5734" t="e">
        <f>(VLOOKUP(F5734,tarifas!$C$7:$D$10,2,FALSE)+tarifas!$D$21)*datos!P5734</f>
        <v>#N/A</v>
      </c>
      <c r="V5734" t="e">
        <f t="shared" si="813"/>
        <v>#N/A</v>
      </c>
      <c r="W5734">
        <f t="shared" si="814"/>
        <v>7.0168830995701086</v>
      </c>
    </row>
    <row r="5735" spans="1:23" x14ac:dyDescent="0.25">
      <c r="A5735">
        <f t="shared" si="807"/>
        <v>236</v>
      </c>
      <c r="B5735">
        <f t="shared" si="808"/>
        <v>8</v>
      </c>
      <c r="C5735" s="1">
        <f t="shared" si="815"/>
        <v>41878.499999986117</v>
      </c>
      <c r="D5735" s="7">
        <v>473.93939393939394</v>
      </c>
      <c r="E5735" s="7"/>
      <c r="G5735">
        <v>59.76</v>
      </c>
      <c r="H5735" s="12">
        <v>320.36904923848209</v>
      </c>
      <c r="I5735" s="13">
        <f>$D$2*tarifas!$D$12/24</f>
        <v>1.4541666666666666</v>
      </c>
      <c r="J5735" s="13" t="e">
        <f>VLOOKUP(E5735&amp;" "&amp;F5735,tarifas!$A$13:$D$20,4,FALSE)*H5735</f>
        <v>#N/A</v>
      </c>
      <c r="K5735" s="13">
        <f>IF(F5735="COD1",tarifas!$D$11*(SUMIFS($H$11:$H$8770,$F$11:$F$8770,"=COD1",$B$11:$B$8770,"="&amp;B5735)/COUNTIFS($F$11:$F$8770,"=COD1",$B$11:$B$8770,"="&amp;B5735))/COUNTIFS($A$11:$A$8770,"="&amp;A5735,$F$11:$F$8770,"=COD1"),0)</f>
        <v>0</v>
      </c>
      <c r="L5735" s="13" t="e">
        <f>(VLOOKUP(F5735,tarifas!$C$7:$D$10,2,FALSE)+tarifas!$D$21)*datos!H5735</f>
        <v>#N/A</v>
      </c>
      <c r="M5735">
        <v>509.05316999999997</v>
      </c>
      <c r="N5735" s="13" t="e">
        <f t="shared" si="809"/>
        <v>#N/A</v>
      </c>
      <c r="O5735">
        <f t="shared" si="810"/>
        <v>320.36904923848209</v>
      </c>
      <c r="P5735" s="12">
        <f t="shared" si="811"/>
        <v>0</v>
      </c>
      <c r="Q5735">
        <f t="shared" si="812"/>
        <v>188.68412076151787</v>
      </c>
      <c r="R5735">
        <f>$D$2*tarifas!$D$12/24</f>
        <v>1.4541666666666666</v>
      </c>
      <c r="S5735" t="e">
        <f>VLOOKUP(E5735&amp;" "&amp;F5735,tarifas!$A$13:$D$20,4,FALSE)*P5735</f>
        <v>#N/A</v>
      </c>
      <c r="T5735">
        <f>IF(F5735="COD1",tarifas!$D$11*(SUMIFS($P$11:$P$8770,$F$11:$F$8770,"=COD1",$B$11:$B$8770,"="&amp;B5735)/COUNTIFS($F$11:$F$8770,"=COD1",$B$11:$B$8770,"="&amp;B5735))/COUNTIFS($A$11:$A$8770,"="&amp;A5735,$F$11:$F$8770,"=COD1"),0)</f>
        <v>0</v>
      </c>
      <c r="U5735" t="e">
        <f>(VLOOKUP(F5735,tarifas!$C$7:$D$10,2,FALSE)+tarifas!$D$21)*datos!P5735</f>
        <v>#N/A</v>
      </c>
      <c r="V5735" t="e">
        <f t="shared" si="813"/>
        <v>#N/A</v>
      </c>
      <c r="W5735">
        <f t="shared" si="814"/>
        <v>10.148186751037477</v>
      </c>
    </row>
    <row r="5736" spans="1:23" x14ac:dyDescent="0.25">
      <c r="A5736">
        <f t="shared" si="807"/>
        <v>236</v>
      </c>
      <c r="B5736">
        <f t="shared" si="808"/>
        <v>8</v>
      </c>
      <c r="C5736" s="1">
        <f t="shared" si="815"/>
        <v>41878.541666652782</v>
      </c>
      <c r="D5736" s="7">
        <v>639.56060606060601</v>
      </c>
      <c r="E5736" s="7"/>
      <c r="G5736">
        <v>57.76</v>
      </c>
      <c r="H5736" s="12">
        <v>417.54301336750666</v>
      </c>
      <c r="I5736" s="13">
        <f>$D$2*tarifas!$D$12/24</f>
        <v>1.4541666666666666</v>
      </c>
      <c r="J5736" s="13" t="e">
        <f>VLOOKUP(E5736&amp;" "&amp;F5736,tarifas!$A$13:$D$20,4,FALSE)*H5736</f>
        <v>#N/A</v>
      </c>
      <c r="K5736" s="13">
        <f>IF(F5736="COD1",tarifas!$D$11*(SUMIFS($H$11:$H$8770,$F$11:$F$8770,"=COD1",$B$11:$B$8770,"="&amp;B5736)/COUNTIFS($F$11:$F$8770,"=COD1",$B$11:$B$8770,"="&amp;B5736))/COUNTIFS($A$11:$A$8770,"="&amp;A5736,$F$11:$F$8770,"=COD1"),0)</f>
        <v>0</v>
      </c>
      <c r="L5736" s="13" t="e">
        <f>(VLOOKUP(F5736,tarifas!$C$7:$D$10,2,FALSE)+tarifas!$D$21)*datos!H5736</f>
        <v>#N/A</v>
      </c>
      <c r="M5736">
        <v>481.53278999999998</v>
      </c>
      <c r="N5736" s="13" t="e">
        <f t="shared" si="809"/>
        <v>#N/A</v>
      </c>
      <c r="O5736">
        <f t="shared" si="810"/>
        <v>417.54301336750666</v>
      </c>
      <c r="P5736" s="12">
        <f t="shared" si="811"/>
        <v>0</v>
      </c>
      <c r="Q5736">
        <f t="shared" si="812"/>
        <v>63.989776632493317</v>
      </c>
      <c r="R5736">
        <f>$D$2*tarifas!$D$12/24</f>
        <v>1.4541666666666666</v>
      </c>
      <c r="S5736" t="e">
        <f>VLOOKUP(E5736&amp;" "&amp;F5736,tarifas!$A$13:$D$20,4,FALSE)*P5736</f>
        <v>#N/A</v>
      </c>
      <c r="T5736">
        <f>IF(F5736="COD1",tarifas!$D$11*(SUMIFS($P$11:$P$8770,$F$11:$F$8770,"=COD1",$B$11:$B$8770,"="&amp;B5736)/COUNTIFS($F$11:$F$8770,"=COD1",$B$11:$B$8770,"="&amp;B5736))/COUNTIFS($A$11:$A$8770,"="&amp;A5736,$F$11:$F$8770,"=COD1"),0)</f>
        <v>0</v>
      </c>
      <c r="U5736" t="e">
        <f>(VLOOKUP(F5736,tarifas!$C$7:$D$10,2,FALSE)+tarifas!$D$21)*datos!P5736</f>
        <v>#N/A</v>
      </c>
      <c r="V5736" t="e">
        <f t="shared" si="813"/>
        <v>#N/A</v>
      </c>
      <c r="W5736">
        <f t="shared" si="814"/>
        <v>3.3264445484635328</v>
      </c>
    </row>
    <row r="5737" spans="1:23" x14ac:dyDescent="0.25">
      <c r="A5737">
        <f t="shared" si="807"/>
        <v>236</v>
      </c>
      <c r="B5737">
        <f t="shared" si="808"/>
        <v>8</v>
      </c>
      <c r="C5737" s="1">
        <f t="shared" si="815"/>
        <v>41878.583333319446</v>
      </c>
      <c r="D5737" s="7">
        <v>679.22727272727275</v>
      </c>
      <c r="E5737" s="7"/>
      <c r="G5737">
        <v>57.01</v>
      </c>
      <c r="H5737" s="12">
        <v>443.71803410926782</v>
      </c>
      <c r="I5737" s="13">
        <f>$D$2*tarifas!$D$12/24</f>
        <v>1.4541666666666666</v>
      </c>
      <c r="J5737" s="13" t="e">
        <f>VLOOKUP(E5737&amp;" "&amp;F5737,tarifas!$A$13:$D$20,4,FALSE)*H5737</f>
        <v>#N/A</v>
      </c>
      <c r="K5737" s="13">
        <f>IF(F5737="COD1",tarifas!$D$11*(SUMIFS($H$11:$H$8770,$F$11:$F$8770,"=COD1",$B$11:$B$8770,"="&amp;B5737)/COUNTIFS($F$11:$F$8770,"=COD1",$B$11:$B$8770,"="&amp;B5737))/COUNTIFS($A$11:$A$8770,"="&amp;A5737,$F$11:$F$8770,"=COD1"),0)</f>
        <v>0</v>
      </c>
      <c r="L5737" s="13" t="e">
        <f>(VLOOKUP(F5737,tarifas!$C$7:$D$10,2,FALSE)+tarifas!$D$21)*datos!H5737</f>
        <v>#N/A</v>
      </c>
      <c r="M5737">
        <v>355.38910999999996</v>
      </c>
      <c r="N5737" s="13" t="e">
        <f t="shared" si="809"/>
        <v>#N/A</v>
      </c>
      <c r="O5737">
        <f t="shared" si="810"/>
        <v>355.38910999999996</v>
      </c>
      <c r="P5737" s="12">
        <f t="shared" si="811"/>
        <v>88.328924109267859</v>
      </c>
      <c r="Q5737">
        <f t="shared" si="812"/>
        <v>0</v>
      </c>
      <c r="R5737">
        <f>$D$2*tarifas!$D$12/24</f>
        <v>1.4541666666666666</v>
      </c>
      <c r="S5737" t="e">
        <f>VLOOKUP(E5737&amp;" "&amp;F5737,tarifas!$A$13:$D$20,4,FALSE)*P5737</f>
        <v>#N/A</v>
      </c>
      <c r="T5737">
        <f>IF(F5737="COD1",tarifas!$D$11*(SUMIFS($P$11:$P$8770,$F$11:$F$8770,"=COD1",$B$11:$B$8770,"="&amp;B5737)/COUNTIFS($F$11:$F$8770,"=COD1",$B$11:$B$8770,"="&amp;B5737))/COUNTIFS($A$11:$A$8770,"="&amp;A5737,$F$11:$F$8770,"=COD1"),0)</f>
        <v>0</v>
      </c>
      <c r="U5737" t="e">
        <f>(VLOOKUP(F5737,tarifas!$C$7:$D$10,2,FALSE)+tarifas!$D$21)*datos!P5737</f>
        <v>#N/A</v>
      </c>
      <c r="V5737" t="e">
        <f t="shared" si="813"/>
        <v>#N/A</v>
      </c>
      <c r="W5737">
        <f t="shared" si="814"/>
        <v>0</v>
      </c>
    </row>
    <row r="5738" spans="1:23" x14ac:dyDescent="0.25">
      <c r="A5738">
        <f t="shared" si="807"/>
        <v>236</v>
      </c>
      <c r="B5738">
        <f t="shared" si="808"/>
        <v>8</v>
      </c>
      <c r="C5738" s="1">
        <f t="shared" si="815"/>
        <v>41878.62499998611</v>
      </c>
      <c r="D5738" s="7">
        <v>395.89393939393943</v>
      </c>
      <c r="E5738" s="7"/>
      <c r="G5738">
        <v>56</v>
      </c>
      <c r="H5738" s="12">
        <v>474.91243257997507</v>
      </c>
      <c r="I5738" s="13">
        <f>$D$2*tarifas!$D$12/24</f>
        <v>1.4541666666666666</v>
      </c>
      <c r="J5738" s="13" t="e">
        <f>VLOOKUP(E5738&amp;" "&amp;F5738,tarifas!$A$13:$D$20,4,FALSE)*H5738</f>
        <v>#N/A</v>
      </c>
      <c r="K5738" s="13">
        <f>IF(F5738="COD1",tarifas!$D$11*(SUMIFS($H$11:$H$8770,$F$11:$F$8770,"=COD1",$B$11:$B$8770,"="&amp;B5738)/COUNTIFS($F$11:$F$8770,"=COD1",$B$11:$B$8770,"="&amp;B5738))/COUNTIFS($A$11:$A$8770,"="&amp;A5738,$F$11:$F$8770,"=COD1"),0)</f>
        <v>0</v>
      </c>
      <c r="L5738" s="13" t="e">
        <f>(VLOOKUP(F5738,tarifas!$C$7:$D$10,2,FALSE)+tarifas!$D$21)*datos!H5738</f>
        <v>#N/A</v>
      </c>
      <c r="M5738">
        <v>325.51758000000001</v>
      </c>
      <c r="N5738" s="13" t="e">
        <f t="shared" si="809"/>
        <v>#N/A</v>
      </c>
      <c r="O5738">
        <f t="shared" si="810"/>
        <v>325.51758000000001</v>
      </c>
      <c r="P5738" s="12">
        <f t="shared" si="811"/>
        <v>149.39485257997507</v>
      </c>
      <c r="Q5738">
        <f t="shared" si="812"/>
        <v>0</v>
      </c>
      <c r="R5738">
        <f>$D$2*tarifas!$D$12/24</f>
        <v>1.4541666666666666</v>
      </c>
      <c r="S5738" t="e">
        <f>VLOOKUP(E5738&amp;" "&amp;F5738,tarifas!$A$13:$D$20,4,FALSE)*P5738</f>
        <v>#N/A</v>
      </c>
      <c r="T5738">
        <f>IF(F5738="COD1",tarifas!$D$11*(SUMIFS($P$11:$P$8770,$F$11:$F$8770,"=COD1",$B$11:$B$8770,"="&amp;B5738)/COUNTIFS($F$11:$F$8770,"=COD1",$B$11:$B$8770,"="&amp;B5738))/COUNTIFS($A$11:$A$8770,"="&amp;A5738,$F$11:$F$8770,"=COD1"),0)</f>
        <v>0</v>
      </c>
      <c r="U5738" t="e">
        <f>(VLOOKUP(F5738,tarifas!$C$7:$D$10,2,FALSE)+tarifas!$D$21)*datos!P5738</f>
        <v>#N/A</v>
      </c>
      <c r="V5738" t="e">
        <f t="shared" si="813"/>
        <v>#N/A</v>
      </c>
      <c r="W5738">
        <f t="shared" si="814"/>
        <v>0</v>
      </c>
    </row>
    <row r="5739" spans="1:23" x14ac:dyDescent="0.25">
      <c r="A5739">
        <f t="shared" si="807"/>
        <v>236</v>
      </c>
      <c r="B5739">
        <f t="shared" si="808"/>
        <v>8</v>
      </c>
      <c r="C5739" s="1">
        <f t="shared" si="815"/>
        <v>41878.666666652774</v>
      </c>
      <c r="D5739" s="7">
        <v>271.22727272727269</v>
      </c>
      <c r="E5739" s="7"/>
      <c r="G5739">
        <v>56.12</v>
      </c>
      <c r="H5739" s="12">
        <v>403.52349300971218</v>
      </c>
      <c r="I5739" s="13">
        <f>$D$2*tarifas!$D$12/24</f>
        <v>1.4541666666666666</v>
      </c>
      <c r="J5739" s="13" t="e">
        <f>VLOOKUP(E5739&amp;" "&amp;F5739,tarifas!$A$13:$D$20,4,FALSE)*H5739</f>
        <v>#N/A</v>
      </c>
      <c r="K5739" s="13">
        <f>IF(F5739="COD1",tarifas!$D$11*(SUMIFS($H$11:$H$8770,$F$11:$F$8770,"=COD1",$B$11:$B$8770,"="&amp;B5739)/COUNTIFS($F$11:$F$8770,"=COD1",$B$11:$B$8770,"="&amp;B5739))/COUNTIFS($A$11:$A$8770,"="&amp;A5739,$F$11:$F$8770,"=COD1"),0)</f>
        <v>0</v>
      </c>
      <c r="L5739" s="13" t="e">
        <f>(VLOOKUP(F5739,tarifas!$C$7:$D$10,2,FALSE)+tarifas!$D$21)*datos!H5739</f>
        <v>#N/A</v>
      </c>
      <c r="M5739">
        <v>199.13128</v>
      </c>
      <c r="N5739" s="13" t="e">
        <f t="shared" si="809"/>
        <v>#N/A</v>
      </c>
      <c r="O5739">
        <f t="shared" si="810"/>
        <v>199.13128</v>
      </c>
      <c r="P5739" s="12">
        <f t="shared" si="811"/>
        <v>204.39221300971218</v>
      </c>
      <c r="Q5739">
        <f t="shared" si="812"/>
        <v>0</v>
      </c>
      <c r="R5739">
        <f>$D$2*tarifas!$D$12/24</f>
        <v>1.4541666666666666</v>
      </c>
      <c r="S5739" t="e">
        <f>VLOOKUP(E5739&amp;" "&amp;F5739,tarifas!$A$13:$D$20,4,FALSE)*P5739</f>
        <v>#N/A</v>
      </c>
      <c r="T5739">
        <f>IF(F5739="COD1",tarifas!$D$11*(SUMIFS($P$11:$P$8770,$F$11:$F$8770,"=COD1",$B$11:$B$8770,"="&amp;B5739)/COUNTIFS($F$11:$F$8770,"=COD1",$B$11:$B$8770,"="&amp;B5739))/COUNTIFS($A$11:$A$8770,"="&amp;A5739,$F$11:$F$8770,"=COD1"),0)</f>
        <v>0</v>
      </c>
      <c r="U5739" t="e">
        <f>(VLOOKUP(F5739,tarifas!$C$7:$D$10,2,FALSE)+tarifas!$D$21)*datos!P5739</f>
        <v>#N/A</v>
      </c>
      <c r="V5739" t="e">
        <f t="shared" si="813"/>
        <v>#N/A</v>
      </c>
      <c r="W5739">
        <f t="shared" si="814"/>
        <v>0</v>
      </c>
    </row>
    <row r="5740" spans="1:23" x14ac:dyDescent="0.25">
      <c r="A5740">
        <f t="shared" si="807"/>
        <v>236</v>
      </c>
      <c r="B5740">
        <f t="shared" si="808"/>
        <v>8</v>
      </c>
      <c r="C5740" s="1">
        <f t="shared" si="815"/>
        <v>41878.708333319439</v>
      </c>
      <c r="D5740" s="7">
        <v>74.696969696969688</v>
      </c>
      <c r="E5740" s="7"/>
      <c r="G5740">
        <v>56.55</v>
      </c>
      <c r="H5740" s="12">
        <v>321.87211081296778</v>
      </c>
      <c r="I5740" s="13">
        <f>$D$2*tarifas!$D$12/24</f>
        <v>1.4541666666666666</v>
      </c>
      <c r="J5740" s="13" t="e">
        <f>VLOOKUP(E5740&amp;" "&amp;F5740,tarifas!$A$13:$D$20,4,FALSE)*H5740</f>
        <v>#N/A</v>
      </c>
      <c r="K5740" s="13">
        <f>IF(F5740="COD1",tarifas!$D$11*(SUMIFS($H$11:$H$8770,$F$11:$F$8770,"=COD1",$B$11:$B$8770,"="&amp;B5740)/COUNTIFS($F$11:$F$8770,"=COD1",$B$11:$B$8770,"="&amp;B5740))/COUNTIFS($A$11:$A$8770,"="&amp;A5740,$F$11:$F$8770,"=COD1"),0)</f>
        <v>0</v>
      </c>
      <c r="L5740" s="13" t="e">
        <f>(VLOOKUP(F5740,tarifas!$C$7:$D$10,2,FALSE)+tarifas!$D$21)*datos!H5740</f>
        <v>#N/A</v>
      </c>
      <c r="M5740">
        <v>61.371259999999999</v>
      </c>
      <c r="N5740" s="13" t="e">
        <f t="shared" si="809"/>
        <v>#N/A</v>
      </c>
      <c r="O5740">
        <f t="shared" si="810"/>
        <v>61.371259999999999</v>
      </c>
      <c r="P5740" s="12">
        <f t="shared" si="811"/>
        <v>260.50085081296777</v>
      </c>
      <c r="Q5740">
        <f t="shared" si="812"/>
        <v>0</v>
      </c>
      <c r="R5740">
        <f>$D$2*tarifas!$D$12/24</f>
        <v>1.4541666666666666</v>
      </c>
      <c r="S5740" t="e">
        <f>VLOOKUP(E5740&amp;" "&amp;F5740,tarifas!$A$13:$D$20,4,FALSE)*P5740</f>
        <v>#N/A</v>
      </c>
      <c r="T5740">
        <f>IF(F5740="COD1",tarifas!$D$11*(SUMIFS($P$11:$P$8770,$F$11:$F$8770,"=COD1",$B$11:$B$8770,"="&amp;B5740)/COUNTIFS($F$11:$F$8770,"=COD1",$B$11:$B$8770,"="&amp;B5740))/COUNTIFS($A$11:$A$8770,"="&amp;A5740,$F$11:$F$8770,"=COD1"),0)</f>
        <v>0</v>
      </c>
      <c r="U5740" t="e">
        <f>(VLOOKUP(F5740,tarifas!$C$7:$D$10,2,FALSE)+tarifas!$D$21)*datos!P5740</f>
        <v>#N/A</v>
      </c>
      <c r="V5740" t="e">
        <f t="shared" si="813"/>
        <v>#N/A</v>
      </c>
      <c r="W5740">
        <f t="shared" si="814"/>
        <v>0</v>
      </c>
    </row>
    <row r="5741" spans="1:23" x14ac:dyDescent="0.25">
      <c r="A5741">
        <f t="shared" si="807"/>
        <v>236</v>
      </c>
      <c r="B5741">
        <f t="shared" si="808"/>
        <v>8</v>
      </c>
      <c r="C5741" s="1">
        <f t="shared" si="815"/>
        <v>41878.749999986103</v>
      </c>
      <c r="D5741" s="7">
        <v>45.075757575757578</v>
      </c>
      <c r="E5741" s="7"/>
      <c r="G5741">
        <v>57.73</v>
      </c>
      <c r="H5741" s="12">
        <v>242.99621265955756</v>
      </c>
      <c r="I5741" s="13">
        <f>$D$2*tarifas!$D$12/24</f>
        <v>1.4541666666666666</v>
      </c>
      <c r="J5741" s="13" t="e">
        <f>VLOOKUP(E5741&amp;" "&amp;F5741,tarifas!$A$13:$D$20,4,FALSE)*H5741</f>
        <v>#N/A</v>
      </c>
      <c r="K5741" s="13">
        <f>IF(F5741="COD1",tarifas!$D$11*(SUMIFS($H$11:$H$8770,$F$11:$F$8770,"=COD1",$B$11:$B$8770,"="&amp;B5741)/COUNTIFS($F$11:$F$8770,"=COD1",$B$11:$B$8770,"="&amp;B5741))/COUNTIFS($A$11:$A$8770,"="&amp;A5741,$F$11:$F$8770,"=COD1"),0)</f>
        <v>0</v>
      </c>
      <c r="L5741" s="13" t="e">
        <f>(VLOOKUP(F5741,tarifas!$C$7:$D$10,2,FALSE)+tarifas!$D$21)*datos!H5741</f>
        <v>#N/A</v>
      </c>
      <c r="M5741">
        <v>1.5216800000000001</v>
      </c>
      <c r="N5741" s="13" t="e">
        <f t="shared" si="809"/>
        <v>#N/A</v>
      </c>
      <c r="O5741">
        <f t="shared" si="810"/>
        <v>1.5216800000000001</v>
      </c>
      <c r="P5741" s="12">
        <f t="shared" si="811"/>
        <v>241.47453265955755</v>
      </c>
      <c r="Q5741">
        <f t="shared" si="812"/>
        <v>0</v>
      </c>
      <c r="R5741">
        <f>$D$2*tarifas!$D$12/24</f>
        <v>1.4541666666666666</v>
      </c>
      <c r="S5741" t="e">
        <f>VLOOKUP(E5741&amp;" "&amp;F5741,tarifas!$A$13:$D$20,4,FALSE)*P5741</f>
        <v>#N/A</v>
      </c>
      <c r="T5741">
        <f>IF(F5741="COD1",tarifas!$D$11*(SUMIFS($P$11:$P$8770,$F$11:$F$8770,"=COD1",$B$11:$B$8770,"="&amp;B5741)/COUNTIFS($F$11:$F$8770,"=COD1",$B$11:$B$8770,"="&amp;B5741))/COUNTIFS($A$11:$A$8770,"="&amp;A5741,$F$11:$F$8770,"=COD1"),0)</f>
        <v>0</v>
      </c>
      <c r="U5741" t="e">
        <f>(VLOOKUP(F5741,tarifas!$C$7:$D$10,2,FALSE)+tarifas!$D$21)*datos!P5741</f>
        <v>#N/A</v>
      </c>
      <c r="V5741" t="e">
        <f t="shared" si="813"/>
        <v>#N/A</v>
      </c>
      <c r="W5741">
        <f t="shared" si="814"/>
        <v>0</v>
      </c>
    </row>
    <row r="5742" spans="1:23" x14ac:dyDescent="0.25">
      <c r="A5742">
        <f t="shared" si="807"/>
        <v>236</v>
      </c>
      <c r="B5742">
        <f t="shared" si="808"/>
        <v>8</v>
      </c>
      <c r="C5742" s="1">
        <f t="shared" si="815"/>
        <v>41878.791666652767</v>
      </c>
      <c r="D5742" s="7">
        <v>37.606060606060609</v>
      </c>
      <c r="E5742" s="7"/>
      <c r="G5742">
        <v>59.76</v>
      </c>
      <c r="H5742" s="12">
        <v>191.34465041430221</v>
      </c>
      <c r="I5742" s="13">
        <f>$D$2*tarifas!$D$12/24</f>
        <v>1.4541666666666666</v>
      </c>
      <c r="J5742" s="13" t="e">
        <f>VLOOKUP(E5742&amp;" "&amp;F5742,tarifas!$A$13:$D$20,4,FALSE)*H5742</f>
        <v>#N/A</v>
      </c>
      <c r="K5742" s="13">
        <f>IF(F5742="COD1",tarifas!$D$11*(SUMIFS($H$11:$H$8770,$F$11:$F$8770,"=COD1",$B$11:$B$8770,"="&amp;B5742)/COUNTIFS($F$11:$F$8770,"=COD1",$B$11:$B$8770,"="&amp;B5742))/COUNTIFS($A$11:$A$8770,"="&amp;A5742,$F$11:$F$8770,"=COD1"),0)</f>
        <v>0</v>
      </c>
      <c r="L5742" s="13" t="e">
        <f>(VLOOKUP(F5742,tarifas!$C$7:$D$10,2,FALSE)+tarifas!$D$21)*datos!H5742</f>
        <v>#N/A</v>
      </c>
      <c r="M5742">
        <v>0</v>
      </c>
      <c r="N5742" s="13" t="e">
        <f t="shared" si="809"/>
        <v>#N/A</v>
      </c>
      <c r="O5742">
        <f t="shared" si="810"/>
        <v>0</v>
      </c>
      <c r="P5742" s="12">
        <f t="shared" si="811"/>
        <v>191.34465041430221</v>
      </c>
      <c r="Q5742">
        <f t="shared" si="812"/>
        <v>0</v>
      </c>
      <c r="R5742">
        <f>$D$2*tarifas!$D$12/24</f>
        <v>1.4541666666666666</v>
      </c>
      <c r="S5742" t="e">
        <f>VLOOKUP(E5742&amp;" "&amp;F5742,tarifas!$A$13:$D$20,4,FALSE)*P5742</f>
        <v>#N/A</v>
      </c>
      <c r="T5742">
        <f>IF(F5742="COD1",tarifas!$D$11*(SUMIFS($P$11:$P$8770,$F$11:$F$8770,"=COD1",$B$11:$B$8770,"="&amp;B5742)/COUNTIFS($F$11:$F$8770,"=COD1",$B$11:$B$8770,"="&amp;B5742))/COUNTIFS($A$11:$A$8770,"="&amp;A5742,$F$11:$F$8770,"=COD1"),0)</f>
        <v>0</v>
      </c>
      <c r="U5742" t="e">
        <f>(VLOOKUP(F5742,tarifas!$C$7:$D$10,2,FALSE)+tarifas!$D$21)*datos!P5742</f>
        <v>#N/A</v>
      </c>
      <c r="V5742" t="e">
        <f t="shared" si="813"/>
        <v>#N/A</v>
      </c>
      <c r="W5742">
        <f t="shared" si="814"/>
        <v>0</v>
      </c>
    </row>
    <row r="5743" spans="1:23" x14ac:dyDescent="0.25">
      <c r="A5743">
        <f t="shared" si="807"/>
        <v>236</v>
      </c>
      <c r="B5743">
        <f t="shared" si="808"/>
        <v>8</v>
      </c>
      <c r="C5743" s="1">
        <f t="shared" si="815"/>
        <v>41878.833333319431</v>
      </c>
      <c r="D5743" s="7">
        <v>0</v>
      </c>
      <c r="E5743" s="7"/>
      <c r="G5743">
        <v>63.1</v>
      </c>
      <c r="H5743" s="12">
        <v>174.63167060903052</v>
      </c>
      <c r="I5743" s="13">
        <f>$D$2*tarifas!$D$12/24</f>
        <v>1.4541666666666666</v>
      </c>
      <c r="J5743" s="13" t="e">
        <f>VLOOKUP(E5743&amp;" "&amp;F5743,tarifas!$A$13:$D$20,4,FALSE)*H5743</f>
        <v>#N/A</v>
      </c>
      <c r="K5743" s="13">
        <f>IF(F5743="COD1",tarifas!$D$11*(SUMIFS($H$11:$H$8770,$F$11:$F$8770,"=COD1",$B$11:$B$8770,"="&amp;B5743)/COUNTIFS($F$11:$F$8770,"=COD1",$B$11:$B$8770,"="&amp;B5743))/COUNTIFS($A$11:$A$8770,"="&amp;A5743,$F$11:$F$8770,"=COD1"),0)</f>
        <v>0</v>
      </c>
      <c r="L5743" s="13" t="e">
        <f>(VLOOKUP(F5743,tarifas!$C$7:$D$10,2,FALSE)+tarifas!$D$21)*datos!H5743</f>
        <v>#N/A</v>
      </c>
      <c r="M5743">
        <v>0</v>
      </c>
      <c r="N5743" s="13" t="e">
        <f t="shared" si="809"/>
        <v>#N/A</v>
      </c>
      <c r="O5743">
        <f t="shared" si="810"/>
        <v>0</v>
      </c>
      <c r="P5743" s="12">
        <f t="shared" si="811"/>
        <v>174.63167060903052</v>
      </c>
      <c r="Q5743">
        <f t="shared" si="812"/>
        <v>0</v>
      </c>
      <c r="R5743">
        <f>$D$2*tarifas!$D$12/24</f>
        <v>1.4541666666666666</v>
      </c>
      <c r="S5743" t="e">
        <f>VLOOKUP(E5743&amp;" "&amp;F5743,tarifas!$A$13:$D$20,4,FALSE)*P5743</f>
        <v>#N/A</v>
      </c>
      <c r="T5743">
        <f>IF(F5743="COD1",tarifas!$D$11*(SUMIFS($P$11:$P$8770,$F$11:$F$8770,"=COD1",$B$11:$B$8770,"="&amp;B5743)/COUNTIFS($F$11:$F$8770,"=COD1",$B$11:$B$8770,"="&amp;B5743))/COUNTIFS($A$11:$A$8770,"="&amp;A5743,$F$11:$F$8770,"=COD1"),0)</f>
        <v>0</v>
      </c>
      <c r="U5743" t="e">
        <f>(VLOOKUP(F5743,tarifas!$C$7:$D$10,2,FALSE)+tarifas!$D$21)*datos!P5743</f>
        <v>#N/A</v>
      </c>
      <c r="V5743" t="e">
        <f t="shared" si="813"/>
        <v>#N/A</v>
      </c>
      <c r="W5743">
        <f t="shared" si="814"/>
        <v>0</v>
      </c>
    </row>
    <row r="5744" spans="1:23" x14ac:dyDescent="0.25">
      <c r="A5744">
        <f t="shared" si="807"/>
        <v>236</v>
      </c>
      <c r="B5744">
        <f t="shared" si="808"/>
        <v>8</v>
      </c>
      <c r="C5744" s="1">
        <f t="shared" si="815"/>
        <v>41878.874999986096</v>
      </c>
      <c r="D5744" s="7">
        <v>0</v>
      </c>
      <c r="E5744" s="7"/>
      <c r="G5744">
        <v>61</v>
      </c>
      <c r="H5744" s="12">
        <v>169.51397940357282</v>
      </c>
      <c r="I5744" s="13">
        <f>$D$2*tarifas!$D$12/24</f>
        <v>1.4541666666666666</v>
      </c>
      <c r="J5744" s="13" t="e">
        <f>VLOOKUP(E5744&amp;" "&amp;F5744,tarifas!$A$13:$D$20,4,FALSE)*H5744</f>
        <v>#N/A</v>
      </c>
      <c r="K5744" s="13">
        <f>IF(F5744="COD1",tarifas!$D$11*(SUMIFS($H$11:$H$8770,$F$11:$F$8770,"=COD1",$B$11:$B$8770,"="&amp;B5744)/COUNTIFS($F$11:$F$8770,"=COD1",$B$11:$B$8770,"="&amp;B5744))/COUNTIFS($A$11:$A$8770,"="&amp;A5744,$F$11:$F$8770,"=COD1"),0)</f>
        <v>0</v>
      </c>
      <c r="L5744" s="13" t="e">
        <f>(VLOOKUP(F5744,tarifas!$C$7:$D$10,2,FALSE)+tarifas!$D$21)*datos!H5744</f>
        <v>#N/A</v>
      </c>
      <c r="M5744">
        <v>0</v>
      </c>
      <c r="N5744" s="13" t="e">
        <f t="shared" si="809"/>
        <v>#N/A</v>
      </c>
      <c r="O5744">
        <f t="shared" si="810"/>
        <v>0</v>
      </c>
      <c r="P5744" s="12">
        <f t="shared" si="811"/>
        <v>169.51397940357282</v>
      </c>
      <c r="Q5744">
        <f t="shared" si="812"/>
        <v>0</v>
      </c>
      <c r="R5744">
        <f>$D$2*tarifas!$D$12/24</f>
        <v>1.4541666666666666</v>
      </c>
      <c r="S5744" t="e">
        <f>VLOOKUP(E5744&amp;" "&amp;F5744,tarifas!$A$13:$D$20,4,FALSE)*P5744</f>
        <v>#N/A</v>
      </c>
      <c r="T5744">
        <f>IF(F5744="COD1",tarifas!$D$11*(SUMIFS($P$11:$P$8770,$F$11:$F$8770,"=COD1",$B$11:$B$8770,"="&amp;B5744)/COUNTIFS($F$11:$F$8770,"=COD1",$B$11:$B$8770,"="&amp;B5744))/COUNTIFS($A$11:$A$8770,"="&amp;A5744,$F$11:$F$8770,"=COD1"),0)</f>
        <v>0</v>
      </c>
      <c r="U5744" t="e">
        <f>(VLOOKUP(F5744,tarifas!$C$7:$D$10,2,FALSE)+tarifas!$D$21)*datos!P5744</f>
        <v>#N/A</v>
      </c>
      <c r="V5744" t="e">
        <f t="shared" si="813"/>
        <v>#N/A</v>
      </c>
      <c r="W5744">
        <f t="shared" si="814"/>
        <v>0</v>
      </c>
    </row>
    <row r="5745" spans="1:23" x14ac:dyDescent="0.25">
      <c r="A5745">
        <f t="shared" si="807"/>
        <v>236</v>
      </c>
      <c r="B5745">
        <f t="shared" si="808"/>
        <v>8</v>
      </c>
      <c r="C5745" s="1">
        <f t="shared" si="815"/>
        <v>41878.91666665276</v>
      </c>
      <c r="D5745" s="7">
        <v>0</v>
      </c>
      <c r="E5745" s="7"/>
      <c r="G5745">
        <v>58.1</v>
      </c>
      <c r="H5745" s="12">
        <v>170.93366987146777</v>
      </c>
      <c r="I5745" s="13">
        <f>$D$2*tarifas!$D$12/24</f>
        <v>1.4541666666666666</v>
      </c>
      <c r="J5745" s="13" t="e">
        <f>VLOOKUP(E5745&amp;" "&amp;F5745,tarifas!$A$13:$D$20,4,FALSE)*H5745</f>
        <v>#N/A</v>
      </c>
      <c r="K5745" s="13">
        <f>IF(F5745="COD1",tarifas!$D$11*(SUMIFS($H$11:$H$8770,$F$11:$F$8770,"=COD1",$B$11:$B$8770,"="&amp;B5745)/COUNTIFS($F$11:$F$8770,"=COD1",$B$11:$B$8770,"="&amp;B5745))/COUNTIFS($A$11:$A$8770,"="&amp;A5745,$F$11:$F$8770,"=COD1"),0)</f>
        <v>0</v>
      </c>
      <c r="L5745" s="13" t="e">
        <f>(VLOOKUP(F5745,tarifas!$C$7:$D$10,2,FALSE)+tarifas!$D$21)*datos!H5745</f>
        <v>#N/A</v>
      </c>
      <c r="M5745">
        <v>0</v>
      </c>
      <c r="N5745" s="13" t="e">
        <f t="shared" si="809"/>
        <v>#N/A</v>
      </c>
      <c r="O5745">
        <f t="shared" si="810"/>
        <v>0</v>
      </c>
      <c r="P5745" s="12">
        <f t="shared" si="811"/>
        <v>170.93366987146777</v>
      </c>
      <c r="Q5745">
        <f t="shared" si="812"/>
        <v>0</v>
      </c>
      <c r="R5745">
        <f>$D$2*tarifas!$D$12/24</f>
        <v>1.4541666666666666</v>
      </c>
      <c r="S5745" t="e">
        <f>VLOOKUP(E5745&amp;" "&amp;F5745,tarifas!$A$13:$D$20,4,FALSE)*P5745</f>
        <v>#N/A</v>
      </c>
      <c r="T5745">
        <f>IF(F5745="COD1",tarifas!$D$11*(SUMIFS($P$11:$P$8770,$F$11:$F$8770,"=COD1",$B$11:$B$8770,"="&amp;B5745)/COUNTIFS($F$11:$F$8770,"=COD1",$B$11:$B$8770,"="&amp;B5745))/COUNTIFS($A$11:$A$8770,"="&amp;A5745,$F$11:$F$8770,"=COD1"),0)</f>
        <v>0</v>
      </c>
      <c r="U5745" t="e">
        <f>(VLOOKUP(F5745,tarifas!$C$7:$D$10,2,FALSE)+tarifas!$D$21)*datos!P5745</f>
        <v>#N/A</v>
      </c>
      <c r="V5745" t="e">
        <f t="shared" si="813"/>
        <v>#N/A</v>
      </c>
      <c r="W5745">
        <f t="shared" si="814"/>
        <v>0</v>
      </c>
    </row>
    <row r="5746" spans="1:23" x14ac:dyDescent="0.25">
      <c r="A5746">
        <f t="shared" si="807"/>
        <v>236</v>
      </c>
      <c r="B5746">
        <f t="shared" si="808"/>
        <v>8</v>
      </c>
      <c r="C5746" s="1">
        <f t="shared" si="815"/>
        <v>41878.958333319424</v>
      </c>
      <c r="D5746" s="7">
        <v>0</v>
      </c>
      <c r="E5746" s="7"/>
      <c r="G5746">
        <v>57.76</v>
      </c>
      <c r="H5746" s="12">
        <v>165.75388298311537</v>
      </c>
      <c r="I5746" s="13">
        <f>$D$2*tarifas!$D$12/24</f>
        <v>1.4541666666666666</v>
      </c>
      <c r="J5746" s="13" t="e">
        <f>VLOOKUP(E5746&amp;" "&amp;F5746,tarifas!$A$13:$D$20,4,FALSE)*H5746</f>
        <v>#N/A</v>
      </c>
      <c r="K5746" s="13">
        <f>IF(F5746="COD1",tarifas!$D$11*(SUMIFS($H$11:$H$8770,$F$11:$F$8770,"=COD1",$B$11:$B$8770,"="&amp;B5746)/COUNTIFS($F$11:$F$8770,"=COD1",$B$11:$B$8770,"="&amp;B5746))/COUNTIFS($A$11:$A$8770,"="&amp;A5746,$F$11:$F$8770,"=COD1"),0)</f>
        <v>0</v>
      </c>
      <c r="L5746" s="13" t="e">
        <f>(VLOOKUP(F5746,tarifas!$C$7:$D$10,2,FALSE)+tarifas!$D$21)*datos!H5746</f>
        <v>#N/A</v>
      </c>
      <c r="M5746">
        <v>0</v>
      </c>
      <c r="N5746" s="13" t="e">
        <f t="shared" si="809"/>
        <v>#N/A</v>
      </c>
      <c r="O5746">
        <f t="shared" si="810"/>
        <v>0</v>
      </c>
      <c r="P5746" s="12">
        <f t="shared" si="811"/>
        <v>165.75388298311537</v>
      </c>
      <c r="Q5746">
        <f t="shared" si="812"/>
        <v>0</v>
      </c>
      <c r="R5746">
        <f>$D$2*tarifas!$D$12/24</f>
        <v>1.4541666666666666</v>
      </c>
      <c r="S5746" t="e">
        <f>VLOOKUP(E5746&amp;" "&amp;F5746,tarifas!$A$13:$D$20,4,FALSE)*P5746</f>
        <v>#N/A</v>
      </c>
      <c r="T5746">
        <f>IF(F5746="COD1",tarifas!$D$11*(SUMIFS($P$11:$P$8770,$F$11:$F$8770,"=COD1",$B$11:$B$8770,"="&amp;B5746)/COUNTIFS($F$11:$F$8770,"=COD1",$B$11:$B$8770,"="&amp;B5746))/COUNTIFS($A$11:$A$8770,"="&amp;A5746,$F$11:$F$8770,"=COD1"),0)</f>
        <v>0</v>
      </c>
      <c r="U5746" t="e">
        <f>(VLOOKUP(F5746,tarifas!$C$7:$D$10,2,FALSE)+tarifas!$D$21)*datos!P5746</f>
        <v>#N/A</v>
      </c>
      <c r="V5746" t="e">
        <f t="shared" si="813"/>
        <v>#N/A</v>
      </c>
      <c r="W5746">
        <f t="shared" si="814"/>
        <v>0</v>
      </c>
    </row>
    <row r="5747" spans="1:23" x14ac:dyDescent="0.25">
      <c r="A5747">
        <f t="shared" si="807"/>
        <v>237</v>
      </c>
      <c r="B5747">
        <f t="shared" si="808"/>
        <v>8</v>
      </c>
      <c r="C5747" s="1">
        <f t="shared" si="815"/>
        <v>41878.999999986088</v>
      </c>
      <c r="D5747" s="7">
        <v>0</v>
      </c>
      <c r="E5747" s="7"/>
      <c r="G5747">
        <v>51</v>
      </c>
      <c r="H5747" s="12">
        <v>163.98354743273211</v>
      </c>
      <c r="I5747" s="13">
        <f>$D$2*tarifas!$D$12/24</f>
        <v>1.4541666666666666</v>
      </c>
      <c r="J5747" s="13" t="e">
        <f>VLOOKUP(E5747&amp;" "&amp;F5747,tarifas!$A$13:$D$20,4,FALSE)*H5747</f>
        <v>#N/A</v>
      </c>
      <c r="K5747" s="13">
        <f>IF(F5747="COD1",tarifas!$D$11*(SUMIFS($H$11:$H$8770,$F$11:$F$8770,"=COD1",$B$11:$B$8770,"="&amp;B5747)/COUNTIFS($F$11:$F$8770,"=COD1",$B$11:$B$8770,"="&amp;B5747))/COUNTIFS($A$11:$A$8770,"="&amp;A5747,$F$11:$F$8770,"=COD1"),0)</f>
        <v>0</v>
      </c>
      <c r="L5747" s="13" t="e">
        <f>(VLOOKUP(F5747,tarifas!$C$7:$D$10,2,FALSE)+tarifas!$D$21)*datos!H5747</f>
        <v>#N/A</v>
      </c>
      <c r="M5747">
        <v>0</v>
      </c>
      <c r="N5747" s="13" t="e">
        <f t="shared" si="809"/>
        <v>#N/A</v>
      </c>
      <c r="O5747">
        <f t="shared" si="810"/>
        <v>0</v>
      </c>
      <c r="P5747" s="12">
        <f t="shared" si="811"/>
        <v>163.98354743273211</v>
      </c>
      <c r="Q5747">
        <f t="shared" si="812"/>
        <v>0</v>
      </c>
      <c r="R5747">
        <f>$D$2*tarifas!$D$12/24</f>
        <v>1.4541666666666666</v>
      </c>
      <c r="S5747" t="e">
        <f>VLOOKUP(E5747&amp;" "&amp;F5747,tarifas!$A$13:$D$20,4,FALSE)*P5747</f>
        <v>#N/A</v>
      </c>
      <c r="T5747">
        <f>IF(F5747="COD1",tarifas!$D$11*(SUMIFS($P$11:$P$8770,$F$11:$F$8770,"=COD1",$B$11:$B$8770,"="&amp;B5747)/COUNTIFS($F$11:$F$8770,"=COD1",$B$11:$B$8770,"="&amp;B5747))/COUNTIFS($A$11:$A$8770,"="&amp;A5747,$F$11:$F$8770,"=COD1"),0)</f>
        <v>0</v>
      </c>
      <c r="U5747" t="e">
        <f>(VLOOKUP(F5747,tarifas!$C$7:$D$10,2,FALSE)+tarifas!$D$21)*datos!P5747</f>
        <v>#N/A</v>
      </c>
      <c r="V5747" t="e">
        <f t="shared" si="813"/>
        <v>#N/A</v>
      </c>
      <c r="W5747">
        <f t="shared" si="814"/>
        <v>0</v>
      </c>
    </row>
    <row r="5748" spans="1:23" x14ac:dyDescent="0.25">
      <c r="A5748">
        <f t="shared" si="807"/>
        <v>237</v>
      </c>
      <c r="B5748">
        <f t="shared" si="808"/>
        <v>8</v>
      </c>
      <c r="C5748" s="1">
        <f t="shared" si="815"/>
        <v>41879.041666652753</v>
      </c>
      <c r="D5748" s="7">
        <v>0</v>
      </c>
      <c r="E5748" s="7"/>
      <c r="G5748">
        <v>45.4</v>
      </c>
      <c r="H5748" s="12">
        <v>162.36369246610263</v>
      </c>
      <c r="I5748" s="13">
        <f>$D$2*tarifas!$D$12/24</f>
        <v>1.4541666666666666</v>
      </c>
      <c r="J5748" s="13" t="e">
        <f>VLOOKUP(E5748&amp;" "&amp;F5748,tarifas!$A$13:$D$20,4,FALSE)*H5748</f>
        <v>#N/A</v>
      </c>
      <c r="K5748" s="13">
        <f>IF(F5748="COD1",tarifas!$D$11*(SUMIFS($H$11:$H$8770,$F$11:$F$8770,"=COD1",$B$11:$B$8770,"="&amp;B5748)/COUNTIFS($F$11:$F$8770,"=COD1",$B$11:$B$8770,"="&amp;B5748))/COUNTIFS($A$11:$A$8770,"="&amp;A5748,$F$11:$F$8770,"=COD1"),0)</f>
        <v>0</v>
      </c>
      <c r="L5748" s="13" t="e">
        <f>(VLOOKUP(F5748,tarifas!$C$7:$D$10,2,FALSE)+tarifas!$D$21)*datos!H5748</f>
        <v>#N/A</v>
      </c>
      <c r="M5748">
        <v>0</v>
      </c>
      <c r="N5748" s="13" t="e">
        <f t="shared" si="809"/>
        <v>#N/A</v>
      </c>
      <c r="O5748">
        <f t="shared" si="810"/>
        <v>0</v>
      </c>
      <c r="P5748" s="12">
        <f t="shared" si="811"/>
        <v>162.36369246610263</v>
      </c>
      <c r="Q5748">
        <f t="shared" si="812"/>
        <v>0</v>
      </c>
      <c r="R5748">
        <f>$D$2*tarifas!$D$12/24</f>
        <v>1.4541666666666666</v>
      </c>
      <c r="S5748" t="e">
        <f>VLOOKUP(E5748&amp;" "&amp;F5748,tarifas!$A$13:$D$20,4,FALSE)*P5748</f>
        <v>#N/A</v>
      </c>
      <c r="T5748">
        <f>IF(F5748="COD1",tarifas!$D$11*(SUMIFS($P$11:$P$8770,$F$11:$F$8770,"=COD1",$B$11:$B$8770,"="&amp;B5748)/COUNTIFS($F$11:$F$8770,"=COD1",$B$11:$B$8770,"="&amp;B5748))/COUNTIFS($A$11:$A$8770,"="&amp;A5748,$F$11:$F$8770,"=COD1"),0)</f>
        <v>0</v>
      </c>
      <c r="U5748" t="e">
        <f>(VLOOKUP(F5748,tarifas!$C$7:$D$10,2,FALSE)+tarifas!$D$21)*datos!P5748</f>
        <v>#N/A</v>
      </c>
      <c r="V5748" t="e">
        <f t="shared" si="813"/>
        <v>#N/A</v>
      </c>
      <c r="W5748">
        <f t="shared" si="814"/>
        <v>0</v>
      </c>
    </row>
    <row r="5749" spans="1:23" x14ac:dyDescent="0.25">
      <c r="A5749">
        <f t="shared" si="807"/>
        <v>237</v>
      </c>
      <c r="B5749">
        <f t="shared" si="808"/>
        <v>8</v>
      </c>
      <c r="C5749" s="1">
        <f t="shared" si="815"/>
        <v>41879.083333319417</v>
      </c>
      <c r="D5749" s="7">
        <v>0</v>
      </c>
      <c r="E5749" s="7"/>
      <c r="G5749">
        <v>45.4</v>
      </c>
      <c r="H5749" s="12">
        <v>160.39571603252705</v>
      </c>
      <c r="I5749" s="13">
        <f>$D$2*tarifas!$D$12/24</f>
        <v>1.4541666666666666</v>
      </c>
      <c r="J5749" s="13" t="e">
        <f>VLOOKUP(E5749&amp;" "&amp;F5749,tarifas!$A$13:$D$20,4,FALSE)*H5749</f>
        <v>#N/A</v>
      </c>
      <c r="K5749" s="13">
        <f>IF(F5749="COD1",tarifas!$D$11*(SUMIFS($H$11:$H$8770,$F$11:$F$8770,"=COD1",$B$11:$B$8770,"="&amp;B5749)/COUNTIFS($F$11:$F$8770,"=COD1",$B$11:$B$8770,"="&amp;B5749))/COUNTIFS($A$11:$A$8770,"="&amp;A5749,$F$11:$F$8770,"=COD1"),0)</f>
        <v>0</v>
      </c>
      <c r="L5749" s="13" t="e">
        <f>(VLOOKUP(F5749,tarifas!$C$7:$D$10,2,FALSE)+tarifas!$D$21)*datos!H5749</f>
        <v>#N/A</v>
      </c>
      <c r="M5749">
        <v>0</v>
      </c>
      <c r="N5749" s="13" t="e">
        <f t="shared" si="809"/>
        <v>#N/A</v>
      </c>
      <c r="O5749">
        <f t="shared" si="810"/>
        <v>0</v>
      </c>
      <c r="P5749" s="12">
        <f t="shared" si="811"/>
        <v>160.39571603252705</v>
      </c>
      <c r="Q5749">
        <f t="shared" si="812"/>
        <v>0</v>
      </c>
      <c r="R5749">
        <f>$D$2*tarifas!$D$12/24</f>
        <v>1.4541666666666666</v>
      </c>
      <c r="S5749" t="e">
        <f>VLOOKUP(E5749&amp;" "&amp;F5749,tarifas!$A$13:$D$20,4,FALSE)*P5749</f>
        <v>#N/A</v>
      </c>
      <c r="T5749">
        <f>IF(F5749="COD1",tarifas!$D$11*(SUMIFS($P$11:$P$8770,$F$11:$F$8770,"=COD1",$B$11:$B$8770,"="&amp;B5749)/COUNTIFS($F$11:$F$8770,"=COD1",$B$11:$B$8770,"="&amp;B5749))/COUNTIFS($A$11:$A$8770,"="&amp;A5749,$F$11:$F$8770,"=COD1"),0)</f>
        <v>0</v>
      </c>
      <c r="U5749" t="e">
        <f>(VLOOKUP(F5749,tarifas!$C$7:$D$10,2,FALSE)+tarifas!$D$21)*datos!P5749</f>
        <v>#N/A</v>
      </c>
      <c r="V5749" t="e">
        <f t="shared" si="813"/>
        <v>#N/A</v>
      </c>
      <c r="W5749">
        <f t="shared" si="814"/>
        <v>0</v>
      </c>
    </row>
    <row r="5750" spans="1:23" x14ac:dyDescent="0.25">
      <c r="A5750">
        <f t="shared" si="807"/>
        <v>237</v>
      </c>
      <c r="B5750">
        <f t="shared" si="808"/>
        <v>8</v>
      </c>
      <c r="C5750" s="1">
        <f t="shared" si="815"/>
        <v>41879.124999986081</v>
      </c>
      <c r="D5750" s="7">
        <v>0</v>
      </c>
      <c r="E5750" s="7"/>
      <c r="G5750">
        <v>44.95</v>
      </c>
      <c r="H5750" s="12">
        <v>158.08346445891871</v>
      </c>
      <c r="I5750" s="13">
        <f>$D$2*tarifas!$D$12/24</f>
        <v>1.4541666666666666</v>
      </c>
      <c r="J5750" s="13" t="e">
        <f>VLOOKUP(E5750&amp;" "&amp;F5750,tarifas!$A$13:$D$20,4,FALSE)*H5750</f>
        <v>#N/A</v>
      </c>
      <c r="K5750" s="13">
        <f>IF(F5750="COD1",tarifas!$D$11*(SUMIFS($H$11:$H$8770,$F$11:$F$8770,"=COD1",$B$11:$B$8770,"="&amp;B5750)/COUNTIFS($F$11:$F$8770,"=COD1",$B$11:$B$8770,"="&amp;B5750))/COUNTIFS($A$11:$A$8770,"="&amp;A5750,$F$11:$F$8770,"=COD1"),0)</f>
        <v>0</v>
      </c>
      <c r="L5750" s="13" t="e">
        <f>(VLOOKUP(F5750,tarifas!$C$7:$D$10,2,FALSE)+tarifas!$D$21)*datos!H5750</f>
        <v>#N/A</v>
      </c>
      <c r="M5750">
        <v>0</v>
      </c>
      <c r="N5750" s="13" t="e">
        <f t="shared" si="809"/>
        <v>#N/A</v>
      </c>
      <c r="O5750">
        <f t="shared" si="810"/>
        <v>0</v>
      </c>
      <c r="P5750" s="12">
        <f t="shared" si="811"/>
        <v>158.08346445891871</v>
      </c>
      <c r="Q5750">
        <f t="shared" si="812"/>
        <v>0</v>
      </c>
      <c r="R5750">
        <f>$D$2*tarifas!$D$12/24</f>
        <v>1.4541666666666666</v>
      </c>
      <c r="S5750" t="e">
        <f>VLOOKUP(E5750&amp;" "&amp;F5750,tarifas!$A$13:$D$20,4,FALSE)*P5750</f>
        <v>#N/A</v>
      </c>
      <c r="T5750">
        <f>IF(F5750="COD1",tarifas!$D$11*(SUMIFS($P$11:$P$8770,$F$11:$F$8770,"=COD1",$B$11:$B$8770,"="&amp;B5750)/COUNTIFS($F$11:$F$8770,"=COD1",$B$11:$B$8770,"="&amp;B5750))/COUNTIFS($A$11:$A$8770,"="&amp;A5750,$F$11:$F$8770,"=COD1"),0)</f>
        <v>0</v>
      </c>
      <c r="U5750" t="e">
        <f>(VLOOKUP(F5750,tarifas!$C$7:$D$10,2,FALSE)+tarifas!$D$21)*datos!P5750</f>
        <v>#N/A</v>
      </c>
      <c r="V5750" t="e">
        <f t="shared" si="813"/>
        <v>#N/A</v>
      </c>
      <c r="W5750">
        <f t="shared" si="814"/>
        <v>0</v>
      </c>
    </row>
    <row r="5751" spans="1:23" x14ac:dyDescent="0.25">
      <c r="A5751">
        <f t="shared" si="807"/>
        <v>237</v>
      </c>
      <c r="B5751">
        <f t="shared" si="808"/>
        <v>8</v>
      </c>
      <c r="C5751" s="1">
        <f t="shared" si="815"/>
        <v>41879.166666652745</v>
      </c>
      <c r="D5751" s="7">
        <v>0</v>
      </c>
      <c r="E5751" s="7"/>
      <c r="G5751">
        <v>45.6</v>
      </c>
      <c r="H5751" s="12">
        <v>158.66349154406691</v>
      </c>
      <c r="I5751" s="13">
        <f>$D$2*tarifas!$D$12/24</f>
        <v>1.4541666666666666</v>
      </c>
      <c r="J5751" s="13" t="e">
        <f>VLOOKUP(E5751&amp;" "&amp;F5751,tarifas!$A$13:$D$20,4,FALSE)*H5751</f>
        <v>#N/A</v>
      </c>
      <c r="K5751" s="13">
        <f>IF(F5751="COD1",tarifas!$D$11*(SUMIFS($H$11:$H$8770,$F$11:$F$8770,"=COD1",$B$11:$B$8770,"="&amp;B5751)/COUNTIFS($F$11:$F$8770,"=COD1",$B$11:$B$8770,"="&amp;B5751))/COUNTIFS($A$11:$A$8770,"="&amp;A5751,$F$11:$F$8770,"=COD1"),0)</f>
        <v>0</v>
      </c>
      <c r="L5751" s="13" t="e">
        <f>(VLOOKUP(F5751,tarifas!$C$7:$D$10,2,FALSE)+tarifas!$D$21)*datos!H5751</f>
        <v>#N/A</v>
      </c>
      <c r="M5751">
        <v>0</v>
      </c>
      <c r="N5751" s="13" t="e">
        <f t="shared" si="809"/>
        <v>#N/A</v>
      </c>
      <c r="O5751">
        <f t="shared" si="810"/>
        <v>0</v>
      </c>
      <c r="P5751" s="12">
        <f t="shared" si="811"/>
        <v>158.66349154406691</v>
      </c>
      <c r="Q5751">
        <f t="shared" si="812"/>
        <v>0</v>
      </c>
      <c r="R5751">
        <f>$D$2*tarifas!$D$12/24</f>
        <v>1.4541666666666666</v>
      </c>
      <c r="S5751" t="e">
        <f>VLOOKUP(E5751&amp;" "&amp;F5751,tarifas!$A$13:$D$20,4,FALSE)*P5751</f>
        <v>#N/A</v>
      </c>
      <c r="T5751">
        <f>IF(F5751="COD1",tarifas!$D$11*(SUMIFS($P$11:$P$8770,$F$11:$F$8770,"=COD1",$B$11:$B$8770,"="&amp;B5751)/COUNTIFS($F$11:$F$8770,"=COD1",$B$11:$B$8770,"="&amp;B5751))/COUNTIFS($A$11:$A$8770,"="&amp;A5751,$F$11:$F$8770,"=COD1"),0)</f>
        <v>0</v>
      </c>
      <c r="U5751" t="e">
        <f>(VLOOKUP(F5751,tarifas!$C$7:$D$10,2,FALSE)+tarifas!$D$21)*datos!P5751</f>
        <v>#N/A</v>
      </c>
      <c r="V5751" t="e">
        <f t="shared" si="813"/>
        <v>#N/A</v>
      </c>
      <c r="W5751">
        <f t="shared" si="814"/>
        <v>0</v>
      </c>
    </row>
    <row r="5752" spans="1:23" x14ac:dyDescent="0.25">
      <c r="A5752">
        <f t="shared" si="807"/>
        <v>237</v>
      </c>
      <c r="B5752">
        <f t="shared" si="808"/>
        <v>8</v>
      </c>
      <c r="C5752" s="1">
        <f t="shared" si="815"/>
        <v>41879.20833331941</v>
      </c>
      <c r="D5752" s="7">
        <v>0</v>
      </c>
      <c r="E5752" s="7"/>
      <c r="G5752">
        <v>54.87</v>
      </c>
      <c r="H5752" s="12">
        <v>158.46689755506748</v>
      </c>
      <c r="I5752" s="13">
        <f>$D$2*tarifas!$D$12/24</f>
        <v>1.4541666666666666</v>
      </c>
      <c r="J5752" s="13" t="e">
        <f>VLOOKUP(E5752&amp;" "&amp;F5752,tarifas!$A$13:$D$20,4,FALSE)*H5752</f>
        <v>#N/A</v>
      </c>
      <c r="K5752" s="13">
        <f>IF(F5752="COD1",tarifas!$D$11*(SUMIFS($H$11:$H$8770,$F$11:$F$8770,"=COD1",$B$11:$B$8770,"="&amp;B5752)/COUNTIFS($F$11:$F$8770,"=COD1",$B$11:$B$8770,"="&amp;B5752))/COUNTIFS($A$11:$A$8770,"="&amp;A5752,$F$11:$F$8770,"=COD1"),0)</f>
        <v>0</v>
      </c>
      <c r="L5752" s="13" t="e">
        <f>(VLOOKUP(F5752,tarifas!$C$7:$D$10,2,FALSE)+tarifas!$D$21)*datos!H5752</f>
        <v>#N/A</v>
      </c>
      <c r="M5752">
        <v>0</v>
      </c>
      <c r="N5752" s="13" t="e">
        <f t="shared" si="809"/>
        <v>#N/A</v>
      </c>
      <c r="O5752">
        <f t="shared" si="810"/>
        <v>0</v>
      </c>
      <c r="P5752" s="12">
        <f t="shared" si="811"/>
        <v>158.46689755506748</v>
      </c>
      <c r="Q5752">
        <f t="shared" si="812"/>
        <v>0</v>
      </c>
      <c r="R5752">
        <f>$D$2*tarifas!$D$12/24</f>
        <v>1.4541666666666666</v>
      </c>
      <c r="S5752" t="e">
        <f>VLOOKUP(E5752&amp;" "&amp;F5752,tarifas!$A$13:$D$20,4,FALSE)*P5752</f>
        <v>#N/A</v>
      </c>
      <c r="T5752">
        <f>IF(F5752="COD1",tarifas!$D$11*(SUMIFS($P$11:$P$8770,$F$11:$F$8770,"=COD1",$B$11:$B$8770,"="&amp;B5752)/COUNTIFS($F$11:$F$8770,"=COD1",$B$11:$B$8770,"="&amp;B5752))/COUNTIFS($A$11:$A$8770,"="&amp;A5752,$F$11:$F$8770,"=COD1"),0)</f>
        <v>0</v>
      </c>
      <c r="U5752" t="e">
        <f>(VLOOKUP(F5752,tarifas!$C$7:$D$10,2,FALSE)+tarifas!$D$21)*datos!P5752</f>
        <v>#N/A</v>
      </c>
      <c r="V5752" t="e">
        <f t="shared" si="813"/>
        <v>#N/A</v>
      </c>
      <c r="W5752">
        <f t="shared" si="814"/>
        <v>0</v>
      </c>
    </row>
    <row r="5753" spans="1:23" x14ac:dyDescent="0.25">
      <c r="A5753">
        <f t="shared" si="807"/>
        <v>237</v>
      </c>
      <c r="B5753">
        <f t="shared" si="808"/>
        <v>8</v>
      </c>
      <c r="C5753" s="1">
        <f t="shared" si="815"/>
        <v>41879.249999986074</v>
      </c>
      <c r="D5753" s="7">
        <v>0</v>
      </c>
      <c r="E5753" s="7"/>
      <c r="G5753">
        <v>58.69</v>
      </c>
      <c r="H5753" s="12">
        <v>177.51512557040513</v>
      </c>
      <c r="I5753" s="13">
        <f>$D$2*tarifas!$D$12/24</f>
        <v>1.4541666666666666</v>
      </c>
      <c r="J5753" s="13" t="e">
        <f>VLOOKUP(E5753&amp;" "&amp;F5753,tarifas!$A$13:$D$20,4,FALSE)*H5753</f>
        <v>#N/A</v>
      </c>
      <c r="K5753" s="13">
        <f>IF(F5753="COD1",tarifas!$D$11*(SUMIFS($H$11:$H$8770,$F$11:$F$8770,"=COD1",$B$11:$B$8770,"="&amp;B5753)/COUNTIFS($F$11:$F$8770,"=COD1",$B$11:$B$8770,"="&amp;B5753))/COUNTIFS($A$11:$A$8770,"="&amp;A5753,$F$11:$F$8770,"=COD1"),0)</f>
        <v>0</v>
      </c>
      <c r="L5753" s="13" t="e">
        <f>(VLOOKUP(F5753,tarifas!$C$7:$D$10,2,FALSE)+tarifas!$D$21)*datos!H5753</f>
        <v>#N/A</v>
      </c>
      <c r="M5753">
        <v>23.123450000000002</v>
      </c>
      <c r="N5753" s="13" t="e">
        <f t="shared" si="809"/>
        <v>#N/A</v>
      </c>
      <c r="O5753">
        <f t="shared" si="810"/>
        <v>23.123450000000002</v>
      </c>
      <c r="P5753" s="12">
        <f t="shared" si="811"/>
        <v>154.39167557040514</v>
      </c>
      <c r="Q5753">
        <f t="shared" si="812"/>
        <v>0</v>
      </c>
      <c r="R5753">
        <f>$D$2*tarifas!$D$12/24</f>
        <v>1.4541666666666666</v>
      </c>
      <c r="S5753" t="e">
        <f>VLOOKUP(E5753&amp;" "&amp;F5753,tarifas!$A$13:$D$20,4,FALSE)*P5753</f>
        <v>#N/A</v>
      </c>
      <c r="T5753">
        <f>IF(F5753="COD1",tarifas!$D$11*(SUMIFS($P$11:$P$8770,$F$11:$F$8770,"=COD1",$B$11:$B$8770,"="&amp;B5753)/COUNTIFS($F$11:$F$8770,"=COD1",$B$11:$B$8770,"="&amp;B5753))/COUNTIFS($A$11:$A$8770,"="&amp;A5753,$F$11:$F$8770,"=COD1"),0)</f>
        <v>0</v>
      </c>
      <c r="U5753" t="e">
        <f>(VLOOKUP(F5753,tarifas!$C$7:$D$10,2,FALSE)+tarifas!$D$21)*datos!P5753</f>
        <v>#N/A</v>
      </c>
      <c r="V5753" t="e">
        <f t="shared" si="813"/>
        <v>#N/A</v>
      </c>
      <c r="W5753">
        <f t="shared" si="814"/>
        <v>0</v>
      </c>
    </row>
    <row r="5754" spans="1:23" x14ac:dyDescent="0.25">
      <c r="A5754">
        <f t="shared" si="807"/>
        <v>237</v>
      </c>
      <c r="B5754">
        <f t="shared" si="808"/>
        <v>8</v>
      </c>
      <c r="C5754" s="1">
        <f t="shared" si="815"/>
        <v>41879.291666652738</v>
      </c>
      <c r="D5754" s="7">
        <v>21.378787878787879</v>
      </c>
      <c r="E5754" s="7"/>
      <c r="G5754">
        <v>61.2</v>
      </c>
      <c r="H5754" s="12">
        <v>226.05782764654674</v>
      </c>
      <c r="I5754" s="13">
        <f>$D$2*tarifas!$D$12/24</f>
        <v>1.4541666666666666</v>
      </c>
      <c r="J5754" s="13" t="e">
        <f>VLOOKUP(E5754&amp;" "&amp;F5754,tarifas!$A$13:$D$20,4,FALSE)*H5754</f>
        <v>#N/A</v>
      </c>
      <c r="K5754" s="13">
        <f>IF(F5754="COD1",tarifas!$D$11*(SUMIFS($H$11:$H$8770,$F$11:$F$8770,"=COD1",$B$11:$B$8770,"="&amp;B5754)/COUNTIFS($F$11:$F$8770,"=COD1",$B$11:$B$8770,"="&amp;B5754))/COUNTIFS($A$11:$A$8770,"="&amp;A5754,$F$11:$F$8770,"=COD1"),0)</f>
        <v>0</v>
      </c>
      <c r="L5754" s="13" t="e">
        <f>(VLOOKUP(F5754,tarifas!$C$7:$D$10,2,FALSE)+tarifas!$D$21)*datos!H5754</f>
        <v>#N/A</v>
      </c>
      <c r="M5754">
        <v>85.278589999999994</v>
      </c>
      <c r="N5754" s="13" t="e">
        <f t="shared" si="809"/>
        <v>#N/A</v>
      </c>
      <c r="O5754">
        <f t="shared" si="810"/>
        <v>85.278589999999994</v>
      </c>
      <c r="P5754" s="12">
        <f t="shared" si="811"/>
        <v>140.77923764654673</v>
      </c>
      <c r="Q5754">
        <f t="shared" si="812"/>
        <v>0</v>
      </c>
      <c r="R5754">
        <f>$D$2*tarifas!$D$12/24</f>
        <v>1.4541666666666666</v>
      </c>
      <c r="S5754" t="e">
        <f>VLOOKUP(E5754&amp;" "&amp;F5754,tarifas!$A$13:$D$20,4,FALSE)*P5754</f>
        <v>#N/A</v>
      </c>
      <c r="T5754">
        <f>IF(F5754="COD1",tarifas!$D$11*(SUMIFS($P$11:$P$8770,$F$11:$F$8770,"=COD1",$B$11:$B$8770,"="&amp;B5754)/COUNTIFS($F$11:$F$8770,"=COD1",$B$11:$B$8770,"="&amp;B5754))/COUNTIFS($A$11:$A$8770,"="&amp;A5754,$F$11:$F$8770,"=COD1"),0)</f>
        <v>0</v>
      </c>
      <c r="U5754" t="e">
        <f>(VLOOKUP(F5754,tarifas!$C$7:$D$10,2,FALSE)+tarifas!$D$21)*datos!P5754</f>
        <v>#N/A</v>
      </c>
      <c r="V5754" t="e">
        <f t="shared" si="813"/>
        <v>#N/A</v>
      </c>
      <c r="W5754">
        <f t="shared" si="814"/>
        <v>0</v>
      </c>
    </row>
    <row r="5755" spans="1:23" x14ac:dyDescent="0.25">
      <c r="A5755">
        <f t="shared" si="807"/>
        <v>237</v>
      </c>
      <c r="B5755">
        <f t="shared" si="808"/>
        <v>8</v>
      </c>
      <c r="C5755" s="1">
        <f t="shared" si="815"/>
        <v>41879.333333319402</v>
      </c>
      <c r="D5755" s="7">
        <v>82.424242424242422</v>
      </c>
      <c r="E5755" s="7"/>
      <c r="G5755">
        <v>62.4</v>
      </c>
      <c r="H5755" s="12">
        <v>345.88469095948676</v>
      </c>
      <c r="I5755" s="13">
        <f>$D$2*tarifas!$D$12/24</f>
        <v>1.4541666666666666</v>
      </c>
      <c r="J5755" s="13" t="e">
        <f>VLOOKUP(E5755&amp;" "&amp;F5755,tarifas!$A$13:$D$20,4,FALSE)*H5755</f>
        <v>#N/A</v>
      </c>
      <c r="K5755" s="13">
        <f>IF(F5755="COD1",tarifas!$D$11*(SUMIFS($H$11:$H$8770,$F$11:$F$8770,"=COD1",$B$11:$B$8770,"="&amp;B5755)/COUNTIFS($F$11:$F$8770,"=COD1",$B$11:$B$8770,"="&amp;B5755))/COUNTIFS($A$11:$A$8770,"="&amp;A5755,$F$11:$F$8770,"=COD1"),0)</f>
        <v>0</v>
      </c>
      <c r="L5755" s="13" t="e">
        <f>(VLOOKUP(F5755,tarifas!$C$7:$D$10,2,FALSE)+tarifas!$D$21)*datos!H5755</f>
        <v>#N/A</v>
      </c>
      <c r="M5755">
        <v>292.76749999999998</v>
      </c>
      <c r="N5755" s="13" t="e">
        <f t="shared" si="809"/>
        <v>#N/A</v>
      </c>
      <c r="O5755">
        <f t="shared" si="810"/>
        <v>292.76749999999998</v>
      </c>
      <c r="P5755" s="12">
        <f t="shared" si="811"/>
        <v>53.117190959486777</v>
      </c>
      <c r="Q5755">
        <f t="shared" si="812"/>
        <v>0</v>
      </c>
      <c r="R5755">
        <f>$D$2*tarifas!$D$12/24</f>
        <v>1.4541666666666666</v>
      </c>
      <c r="S5755" t="e">
        <f>VLOOKUP(E5755&amp;" "&amp;F5755,tarifas!$A$13:$D$20,4,FALSE)*P5755</f>
        <v>#N/A</v>
      </c>
      <c r="T5755">
        <f>IF(F5755="COD1",tarifas!$D$11*(SUMIFS($P$11:$P$8770,$F$11:$F$8770,"=COD1",$B$11:$B$8770,"="&amp;B5755)/COUNTIFS($F$11:$F$8770,"=COD1",$B$11:$B$8770,"="&amp;B5755))/COUNTIFS($A$11:$A$8770,"="&amp;A5755,$F$11:$F$8770,"=COD1"),0)</f>
        <v>0</v>
      </c>
      <c r="U5755" t="e">
        <f>(VLOOKUP(F5755,tarifas!$C$7:$D$10,2,FALSE)+tarifas!$D$21)*datos!P5755</f>
        <v>#N/A</v>
      </c>
      <c r="V5755" t="e">
        <f t="shared" si="813"/>
        <v>#N/A</v>
      </c>
      <c r="W5755">
        <f t="shared" si="814"/>
        <v>0</v>
      </c>
    </row>
    <row r="5756" spans="1:23" x14ac:dyDescent="0.25">
      <c r="A5756">
        <f t="shared" si="807"/>
        <v>237</v>
      </c>
      <c r="B5756">
        <f t="shared" si="808"/>
        <v>8</v>
      </c>
      <c r="C5756" s="1">
        <f t="shared" si="815"/>
        <v>41879.374999986067</v>
      </c>
      <c r="D5756" s="7">
        <v>309.86363636363637</v>
      </c>
      <c r="E5756" s="7"/>
      <c r="G5756">
        <v>62.51</v>
      </c>
      <c r="H5756" s="12">
        <v>429.31750620422395</v>
      </c>
      <c r="I5756" s="13">
        <f>$D$2*tarifas!$D$12/24</f>
        <v>1.4541666666666666</v>
      </c>
      <c r="J5756" s="13" t="e">
        <f>VLOOKUP(E5756&amp;" "&amp;F5756,tarifas!$A$13:$D$20,4,FALSE)*H5756</f>
        <v>#N/A</v>
      </c>
      <c r="K5756" s="13">
        <f>IF(F5756="COD1",tarifas!$D$11*(SUMIFS($H$11:$H$8770,$F$11:$F$8770,"=COD1",$B$11:$B$8770,"="&amp;B5756)/COUNTIFS($F$11:$F$8770,"=COD1",$B$11:$B$8770,"="&amp;B5756))/COUNTIFS($A$11:$A$8770,"="&amp;A5756,$F$11:$F$8770,"=COD1"),0)</f>
        <v>0</v>
      </c>
      <c r="L5756" s="13" t="e">
        <f>(VLOOKUP(F5756,tarifas!$C$7:$D$10,2,FALSE)+tarifas!$D$21)*datos!H5756</f>
        <v>#N/A</v>
      </c>
      <c r="M5756">
        <v>124.42877</v>
      </c>
      <c r="N5756" s="13" t="e">
        <f t="shared" si="809"/>
        <v>#N/A</v>
      </c>
      <c r="O5756">
        <f t="shared" si="810"/>
        <v>124.42877</v>
      </c>
      <c r="P5756" s="12">
        <f t="shared" si="811"/>
        <v>304.88873620422396</v>
      </c>
      <c r="Q5756">
        <f t="shared" si="812"/>
        <v>0</v>
      </c>
      <c r="R5756">
        <f>$D$2*tarifas!$D$12/24</f>
        <v>1.4541666666666666</v>
      </c>
      <c r="S5756" t="e">
        <f>VLOOKUP(E5756&amp;" "&amp;F5756,tarifas!$A$13:$D$20,4,FALSE)*P5756</f>
        <v>#N/A</v>
      </c>
      <c r="T5756">
        <f>IF(F5756="COD1",tarifas!$D$11*(SUMIFS($P$11:$P$8770,$F$11:$F$8770,"=COD1",$B$11:$B$8770,"="&amp;B5756)/COUNTIFS($F$11:$F$8770,"=COD1",$B$11:$B$8770,"="&amp;B5756))/COUNTIFS($A$11:$A$8770,"="&amp;A5756,$F$11:$F$8770,"=COD1"),0)</f>
        <v>0</v>
      </c>
      <c r="U5756" t="e">
        <f>(VLOOKUP(F5756,tarifas!$C$7:$D$10,2,FALSE)+tarifas!$D$21)*datos!P5756</f>
        <v>#N/A</v>
      </c>
      <c r="V5756" t="e">
        <f t="shared" si="813"/>
        <v>#N/A</v>
      </c>
      <c r="W5756">
        <f t="shared" si="814"/>
        <v>0</v>
      </c>
    </row>
    <row r="5757" spans="1:23" x14ac:dyDescent="0.25">
      <c r="A5757">
        <f t="shared" si="807"/>
        <v>237</v>
      </c>
      <c r="B5757">
        <f t="shared" si="808"/>
        <v>8</v>
      </c>
      <c r="C5757" s="1">
        <f t="shared" si="815"/>
        <v>41879.416666652731</v>
      </c>
      <c r="D5757" s="7">
        <v>413.15151515151524</v>
      </c>
      <c r="E5757" s="7"/>
      <c r="G5757">
        <v>62.51</v>
      </c>
      <c r="H5757" s="12">
        <v>468.25606244704653</v>
      </c>
      <c r="I5757" s="13">
        <f>$D$2*tarifas!$D$12/24</f>
        <v>1.4541666666666666</v>
      </c>
      <c r="J5757" s="13" t="e">
        <f>VLOOKUP(E5757&amp;" "&amp;F5757,tarifas!$A$13:$D$20,4,FALSE)*H5757</f>
        <v>#N/A</v>
      </c>
      <c r="K5757" s="13">
        <f>IF(F5757="COD1",tarifas!$D$11*(SUMIFS($H$11:$H$8770,$F$11:$F$8770,"=COD1",$B$11:$B$8770,"="&amp;B5757)/COUNTIFS($F$11:$F$8770,"=COD1",$B$11:$B$8770,"="&amp;B5757))/COUNTIFS($A$11:$A$8770,"="&amp;A5757,$F$11:$F$8770,"=COD1"),0)</f>
        <v>0</v>
      </c>
      <c r="L5757" s="13" t="e">
        <f>(VLOOKUP(F5757,tarifas!$C$7:$D$10,2,FALSE)+tarifas!$D$21)*datos!H5757</f>
        <v>#N/A</v>
      </c>
      <c r="M5757">
        <v>232.93568999999999</v>
      </c>
      <c r="N5757" s="13" t="e">
        <f t="shared" si="809"/>
        <v>#N/A</v>
      </c>
      <c r="O5757">
        <f t="shared" si="810"/>
        <v>232.93568999999999</v>
      </c>
      <c r="P5757" s="12">
        <f t="shared" si="811"/>
        <v>235.32037244704654</v>
      </c>
      <c r="Q5757">
        <f t="shared" si="812"/>
        <v>0</v>
      </c>
      <c r="R5757">
        <f>$D$2*tarifas!$D$12/24</f>
        <v>1.4541666666666666</v>
      </c>
      <c r="S5757" t="e">
        <f>VLOOKUP(E5757&amp;" "&amp;F5757,tarifas!$A$13:$D$20,4,FALSE)*P5757</f>
        <v>#N/A</v>
      </c>
      <c r="T5757">
        <f>IF(F5757="COD1",tarifas!$D$11*(SUMIFS($P$11:$P$8770,$F$11:$F$8770,"=COD1",$B$11:$B$8770,"="&amp;B5757)/COUNTIFS($F$11:$F$8770,"=COD1",$B$11:$B$8770,"="&amp;B5757))/COUNTIFS($A$11:$A$8770,"="&amp;A5757,$F$11:$F$8770,"=COD1"),0)</f>
        <v>0</v>
      </c>
      <c r="U5757" t="e">
        <f>(VLOOKUP(F5757,tarifas!$C$7:$D$10,2,FALSE)+tarifas!$D$21)*datos!P5757</f>
        <v>#N/A</v>
      </c>
      <c r="V5757" t="e">
        <f t="shared" si="813"/>
        <v>#N/A</v>
      </c>
      <c r="W5757">
        <f t="shared" si="814"/>
        <v>0</v>
      </c>
    </row>
    <row r="5758" spans="1:23" x14ac:dyDescent="0.25">
      <c r="A5758">
        <f t="shared" si="807"/>
        <v>237</v>
      </c>
      <c r="B5758">
        <f t="shared" si="808"/>
        <v>8</v>
      </c>
      <c r="C5758" s="1">
        <f t="shared" si="815"/>
        <v>41879.458333319395</v>
      </c>
      <c r="D5758" s="7">
        <v>611.22727272727286</v>
      </c>
      <c r="E5758" s="7"/>
      <c r="G5758">
        <v>63.1</v>
      </c>
      <c r="H5758" s="12">
        <v>340.43793153195588</v>
      </c>
      <c r="I5758" s="13">
        <f>$D$2*tarifas!$D$12/24</f>
        <v>1.4541666666666666</v>
      </c>
      <c r="J5758" s="13" t="e">
        <f>VLOOKUP(E5758&amp;" "&amp;F5758,tarifas!$A$13:$D$20,4,FALSE)*H5758</f>
        <v>#N/A</v>
      </c>
      <c r="K5758" s="13">
        <f>IF(F5758="COD1",tarifas!$D$11*(SUMIFS($H$11:$H$8770,$F$11:$F$8770,"=COD1",$B$11:$B$8770,"="&amp;B5758)/COUNTIFS($F$11:$F$8770,"=COD1",$B$11:$B$8770,"="&amp;B5758))/COUNTIFS($A$11:$A$8770,"="&amp;A5758,$F$11:$F$8770,"=COD1"),0)</f>
        <v>0</v>
      </c>
      <c r="L5758" s="13" t="e">
        <f>(VLOOKUP(F5758,tarifas!$C$7:$D$10,2,FALSE)+tarifas!$D$21)*datos!H5758</f>
        <v>#N/A</v>
      </c>
      <c r="M5758">
        <v>236.96861999999999</v>
      </c>
      <c r="N5758" s="13" t="e">
        <f t="shared" si="809"/>
        <v>#N/A</v>
      </c>
      <c r="O5758">
        <f t="shared" si="810"/>
        <v>236.96861999999999</v>
      </c>
      <c r="P5758" s="12">
        <f t="shared" si="811"/>
        <v>103.4693115319559</v>
      </c>
      <c r="Q5758">
        <f t="shared" si="812"/>
        <v>0</v>
      </c>
      <c r="R5758">
        <f>$D$2*tarifas!$D$12/24</f>
        <v>1.4541666666666666</v>
      </c>
      <c r="S5758" t="e">
        <f>VLOOKUP(E5758&amp;" "&amp;F5758,tarifas!$A$13:$D$20,4,FALSE)*P5758</f>
        <v>#N/A</v>
      </c>
      <c r="T5758">
        <f>IF(F5758="COD1",tarifas!$D$11*(SUMIFS($P$11:$P$8770,$F$11:$F$8770,"=COD1",$B$11:$B$8770,"="&amp;B5758)/COUNTIFS($F$11:$F$8770,"=COD1",$B$11:$B$8770,"="&amp;B5758))/COUNTIFS($A$11:$A$8770,"="&amp;A5758,$F$11:$F$8770,"=COD1"),0)</f>
        <v>0</v>
      </c>
      <c r="U5758" t="e">
        <f>(VLOOKUP(F5758,tarifas!$C$7:$D$10,2,FALSE)+tarifas!$D$21)*datos!P5758</f>
        <v>#N/A</v>
      </c>
      <c r="V5758" t="e">
        <f t="shared" si="813"/>
        <v>#N/A</v>
      </c>
      <c r="W5758">
        <f t="shared" si="814"/>
        <v>0</v>
      </c>
    </row>
    <row r="5759" spans="1:23" x14ac:dyDescent="0.25">
      <c r="A5759">
        <f t="shared" si="807"/>
        <v>237</v>
      </c>
      <c r="B5759">
        <f t="shared" si="808"/>
        <v>8</v>
      </c>
      <c r="C5759" s="1">
        <f t="shared" si="815"/>
        <v>41879.499999986059</v>
      </c>
      <c r="D5759" s="7">
        <v>691.33333333333348</v>
      </c>
      <c r="E5759" s="7"/>
      <c r="G5759">
        <v>63.05</v>
      </c>
      <c r="H5759" s="12">
        <v>319.82046130571109</v>
      </c>
      <c r="I5759" s="13">
        <f>$D$2*tarifas!$D$12/24</f>
        <v>1.4541666666666666</v>
      </c>
      <c r="J5759" s="13" t="e">
        <f>VLOOKUP(E5759&amp;" "&amp;F5759,tarifas!$A$13:$D$20,4,FALSE)*H5759</f>
        <v>#N/A</v>
      </c>
      <c r="K5759" s="13">
        <f>IF(F5759="COD1",tarifas!$D$11*(SUMIFS($H$11:$H$8770,$F$11:$F$8770,"=COD1",$B$11:$B$8770,"="&amp;B5759)/COUNTIFS($F$11:$F$8770,"=COD1",$B$11:$B$8770,"="&amp;B5759))/COUNTIFS($A$11:$A$8770,"="&amp;A5759,$F$11:$F$8770,"=COD1"),0)</f>
        <v>0</v>
      </c>
      <c r="L5759" s="13" t="e">
        <f>(VLOOKUP(F5759,tarifas!$C$7:$D$10,2,FALSE)+tarifas!$D$21)*datos!H5759</f>
        <v>#N/A</v>
      </c>
      <c r="M5759">
        <v>342.25933000000003</v>
      </c>
      <c r="N5759" s="13" t="e">
        <f t="shared" si="809"/>
        <v>#N/A</v>
      </c>
      <c r="O5759">
        <f t="shared" si="810"/>
        <v>319.82046130571109</v>
      </c>
      <c r="P5759" s="12">
        <f t="shared" si="811"/>
        <v>0</v>
      </c>
      <c r="Q5759">
        <f t="shared" si="812"/>
        <v>22.438868694288942</v>
      </c>
      <c r="R5759">
        <f>$D$2*tarifas!$D$12/24</f>
        <v>1.4541666666666666</v>
      </c>
      <c r="S5759" t="e">
        <f>VLOOKUP(E5759&amp;" "&amp;F5759,tarifas!$A$13:$D$20,4,FALSE)*P5759</f>
        <v>#N/A</v>
      </c>
      <c r="T5759">
        <f>IF(F5759="COD1",tarifas!$D$11*(SUMIFS($P$11:$P$8770,$F$11:$F$8770,"=COD1",$B$11:$B$8770,"="&amp;B5759)/COUNTIFS($F$11:$F$8770,"=COD1",$B$11:$B$8770,"="&amp;B5759))/COUNTIFS($A$11:$A$8770,"="&amp;A5759,$F$11:$F$8770,"=COD1"),0)</f>
        <v>0</v>
      </c>
      <c r="U5759" t="e">
        <f>(VLOOKUP(F5759,tarifas!$C$7:$D$10,2,FALSE)+tarifas!$D$21)*datos!P5759</f>
        <v>#N/A</v>
      </c>
      <c r="V5759" t="e">
        <f t="shared" si="813"/>
        <v>#N/A</v>
      </c>
      <c r="W5759">
        <f t="shared" si="814"/>
        <v>1.2732936040574259</v>
      </c>
    </row>
    <row r="5760" spans="1:23" x14ac:dyDescent="0.25">
      <c r="A5760">
        <f t="shared" si="807"/>
        <v>237</v>
      </c>
      <c r="B5760">
        <f t="shared" si="808"/>
        <v>8</v>
      </c>
      <c r="C5760" s="1">
        <f t="shared" si="815"/>
        <v>41879.541666652724</v>
      </c>
      <c r="D5760" s="7">
        <v>551.9848484848485</v>
      </c>
      <c r="E5760" s="7"/>
      <c r="G5760">
        <v>61.2</v>
      </c>
      <c r="H5760" s="12">
        <v>472.36752453619783</v>
      </c>
      <c r="I5760" s="13">
        <f>$D$2*tarifas!$D$12/24</f>
        <v>1.4541666666666666</v>
      </c>
      <c r="J5760" s="13" t="e">
        <f>VLOOKUP(E5760&amp;" "&amp;F5760,tarifas!$A$13:$D$20,4,FALSE)*H5760</f>
        <v>#N/A</v>
      </c>
      <c r="K5760" s="13">
        <f>IF(F5760="COD1",tarifas!$D$11*(SUMIFS($H$11:$H$8770,$F$11:$F$8770,"=COD1",$B$11:$B$8770,"="&amp;B5760)/COUNTIFS($F$11:$F$8770,"=COD1",$B$11:$B$8770,"="&amp;B5760))/COUNTIFS($A$11:$A$8770,"="&amp;A5760,$F$11:$F$8770,"=COD1"),0)</f>
        <v>0</v>
      </c>
      <c r="L5760" s="13" t="e">
        <f>(VLOOKUP(F5760,tarifas!$C$7:$D$10,2,FALSE)+tarifas!$D$21)*datos!H5760</f>
        <v>#N/A</v>
      </c>
      <c r="M5760">
        <v>270.19718999999998</v>
      </c>
      <c r="N5760" s="13" t="e">
        <f t="shared" si="809"/>
        <v>#N/A</v>
      </c>
      <c r="O5760">
        <f t="shared" si="810"/>
        <v>270.19718999999998</v>
      </c>
      <c r="P5760" s="12">
        <f t="shared" si="811"/>
        <v>202.17033453619786</v>
      </c>
      <c r="Q5760">
        <f t="shared" si="812"/>
        <v>0</v>
      </c>
      <c r="R5760">
        <f>$D$2*tarifas!$D$12/24</f>
        <v>1.4541666666666666</v>
      </c>
      <c r="S5760" t="e">
        <f>VLOOKUP(E5760&amp;" "&amp;F5760,tarifas!$A$13:$D$20,4,FALSE)*P5760</f>
        <v>#N/A</v>
      </c>
      <c r="T5760">
        <f>IF(F5760="COD1",tarifas!$D$11*(SUMIFS($P$11:$P$8770,$F$11:$F$8770,"=COD1",$B$11:$B$8770,"="&amp;B5760)/COUNTIFS($F$11:$F$8770,"=COD1",$B$11:$B$8770,"="&amp;B5760))/COUNTIFS($A$11:$A$8770,"="&amp;A5760,$F$11:$F$8770,"=COD1"),0)</f>
        <v>0</v>
      </c>
      <c r="U5760" t="e">
        <f>(VLOOKUP(F5760,tarifas!$C$7:$D$10,2,FALSE)+tarifas!$D$21)*datos!P5760</f>
        <v>#N/A</v>
      </c>
      <c r="V5760" t="e">
        <f t="shared" si="813"/>
        <v>#N/A</v>
      </c>
      <c r="W5760">
        <f t="shared" si="814"/>
        <v>0</v>
      </c>
    </row>
    <row r="5761" spans="1:23" x14ac:dyDescent="0.25">
      <c r="A5761">
        <f t="shared" si="807"/>
        <v>237</v>
      </c>
      <c r="B5761">
        <f t="shared" si="808"/>
        <v>8</v>
      </c>
      <c r="C5761" s="1">
        <f t="shared" si="815"/>
        <v>41879.583333319388</v>
      </c>
      <c r="D5761" s="7">
        <v>656.04545454545462</v>
      </c>
      <c r="E5761" s="7"/>
      <c r="G5761">
        <v>59</v>
      </c>
      <c r="H5761" s="12">
        <v>533.00463990028288</v>
      </c>
      <c r="I5761" s="13">
        <f>$D$2*tarifas!$D$12/24</f>
        <v>1.4541666666666666</v>
      </c>
      <c r="J5761" s="13" t="e">
        <f>VLOOKUP(E5761&amp;" "&amp;F5761,tarifas!$A$13:$D$20,4,FALSE)*H5761</f>
        <v>#N/A</v>
      </c>
      <c r="K5761" s="13">
        <f>IF(F5761="COD1",tarifas!$D$11*(SUMIFS($H$11:$H$8770,$F$11:$F$8770,"=COD1",$B$11:$B$8770,"="&amp;B5761)/COUNTIFS($F$11:$F$8770,"=COD1",$B$11:$B$8770,"="&amp;B5761))/COUNTIFS($A$11:$A$8770,"="&amp;A5761,$F$11:$F$8770,"=COD1"),0)</f>
        <v>0</v>
      </c>
      <c r="L5761" s="13" t="e">
        <f>(VLOOKUP(F5761,tarifas!$C$7:$D$10,2,FALSE)+tarifas!$D$21)*datos!H5761</f>
        <v>#N/A</v>
      </c>
      <c r="M5761">
        <v>264.96378000000004</v>
      </c>
      <c r="N5761" s="13" t="e">
        <f t="shared" si="809"/>
        <v>#N/A</v>
      </c>
      <c r="O5761">
        <f t="shared" si="810"/>
        <v>264.96378000000004</v>
      </c>
      <c r="P5761" s="12">
        <f t="shared" si="811"/>
        <v>268.04085990028284</v>
      </c>
      <c r="Q5761">
        <f t="shared" si="812"/>
        <v>0</v>
      </c>
      <c r="R5761">
        <f>$D$2*tarifas!$D$12/24</f>
        <v>1.4541666666666666</v>
      </c>
      <c r="S5761" t="e">
        <f>VLOOKUP(E5761&amp;" "&amp;F5761,tarifas!$A$13:$D$20,4,FALSE)*P5761</f>
        <v>#N/A</v>
      </c>
      <c r="T5761">
        <f>IF(F5761="COD1",tarifas!$D$11*(SUMIFS($P$11:$P$8770,$F$11:$F$8770,"=COD1",$B$11:$B$8770,"="&amp;B5761)/COUNTIFS($F$11:$F$8770,"=COD1",$B$11:$B$8770,"="&amp;B5761))/COUNTIFS($A$11:$A$8770,"="&amp;A5761,$F$11:$F$8770,"=COD1"),0)</f>
        <v>0</v>
      </c>
      <c r="U5761" t="e">
        <f>(VLOOKUP(F5761,tarifas!$C$7:$D$10,2,FALSE)+tarifas!$D$21)*datos!P5761</f>
        <v>#N/A</v>
      </c>
      <c r="V5761" t="e">
        <f t="shared" si="813"/>
        <v>#N/A</v>
      </c>
      <c r="W5761">
        <f t="shared" si="814"/>
        <v>0</v>
      </c>
    </row>
    <row r="5762" spans="1:23" x14ac:dyDescent="0.25">
      <c r="A5762">
        <f t="shared" si="807"/>
        <v>237</v>
      </c>
      <c r="B5762">
        <f t="shared" si="808"/>
        <v>8</v>
      </c>
      <c r="C5762" s="1">
        <f t="shared" si="815"/>
        <v>41879.624999986052</v>
      </c>
      <c r="D5762" s="7">
        <v>460.28787878787875</v>
      </c>
      <c r="E5762" s="7"/>
      <c r="G5762">
        <v>56.92</v>
      </c>
      <c r="H5762" s="12">
        <v>536.82917734612488</v>
      </c>
      <c r="I5762" s="13">
        <f>$D$2*tarifas!$D$12/24</f>
        <v>1.4541666666666666</v>
      </c>
      <c r="J5762" s="13" t="e">
        <f>VLOOKUP(E5762&amp;" "&amp;F5762,tarifas!$A$13:$D$20,4,FALSE)*H5762</f>
        <v>#N/A</v>
      </c>
      <c r="K5762" s="13">
        <f>IF(F5762="COD1",tarifas!$D$11*(SUMIFS($H$11:$H$8770,$F$11:$F$8770,"=COD1",$B$11:$B$8770,"="&amp;B5762)/COUNTIFS($F$11:$F$8770,"=COD1",$B$11:$B$8770,"="&amp;B5762))/COUNTIFS($A$11:$A$8770,"="&amp;A5762,$F$11:$F$8770,"=COD1"),0)</f>
        <v>0</v>
      </c>
      <c r="L5762" s="13" t="e">
        <f>(VLOOKUP(F5762,tarifas!$C$7:$D$10,2,FALSE)+tarifas!$D$21)*datos!H5762</f>
        <v>#N/A</v>
      </c>
      <c r="M5762">
        <v>322.51812000000001</v>
      </c>
      <c r="N5762" s="13" t="e">
        <f t="shared" si="809"/>
        <v>#N/A</v>
      </c>
      <c r="O5762">
        <f t="shared" si="810"/>
        <v>322.51812000000001</v>
      </c>
      <c r="P5762" s="12">
        <f t="shared" si="811"/>
        <v>214.31105734612487</v>
      </c>
      <c r="Q5762">
        <f t="shared" si="812"/>
        <v>0</v>
      </c>
      <c r="R5762">
        <f>$D$2*tarifas!$D$12/24</f>
        <v>1.4541666666666666</v>
      </c>
      <c r="S5762" t="e">
        <f>VLOOKUP(E5762&amp;" "&amp;F5762,tarifas!$A$13:$D$20,4,FALSE)*P5762</f>
        <v>#N/A</v>
      </c>
      <c r="T5762">
        <f>IF(F5762="COD1",tarifas!$D$11*(SUMIFS($P$11:$P$8770,$F$11:$F$8770,"=COD1",$B$11:$B$8770,"="&amp;B5762)/COUNTIFS($F$11:$F$8770,"=COD1",$B$11:$B$8770,"="&amp;B5762))/COUNTIFS($A$11:$A$8770,"="&amp;A5762,$F$11:$F$8770,"=COD1"),0)</f>
        <v>0</v>
      </c>
      <c r="U5762" t="e">
        <f>(VLOOKUP(F5762,tarifas!$C$7:$D$10,2,FALSE)+tarifas!$D$21)*datos!P5762</f>
        <v>#N/A</v>
      </c>
      <c r="V5762" t="e">
        <f t="shared" si="813"/>
        <v>#N/A</v>
      </c>
      <c r="W5762">
        <f t="shared" si="814"/>
        <v>0</v>
      </c>
    </row>
    <row r="5763" spans="1:23" x14ac:dyDescent="0.25">
      <c r="A5763">
        <f t="shared" si="807"/>
        <v>237</v>
      </c>
      <c r="B5763">
        <f t="shared" si="808"/>
        <v>8</v>
      </c>
      <c r="C5763" s="1">
        <f t="shared" si="815"/>
        <v>41879.666666652716</v>
      </c>
      <c r="D5763" s="7">
        <v>295.69696969696969</v>
      </c>
      <c r="E5763" s="7"/>
      <c r="G5763">
        <v>57.76</v>
      </c>
      <c r="H5763" s="12">
        <v>434.11358372032657</v>
      </c>
      <c r="I5763" s="13">
        <f>$D$2*tarifas!$D$12/24</f>
        <v>1.4541666666666666</v>
      </c>
      <c r="J5763" s="13" t="e">
        <f>VLOOKUP(E5763&amp;" "&amp;F5763,tarifas!$A$13:$D$20,4,FALSE)*H5763</f>
        <v>#N/A</v>
      </c>
      <c r="K5763" s="13">
        <f>IF(F5763="COD1",tarifas!$D$11*(SUMIFS($H$11:$H$8770,$F$11:$F$8770,"=COD1",$B$11:$B$8770,"="&amp;B5763)/COUNTIFS($F$11:$F$8770,"=COD1",$B$11:$B$8770,"="&amp;B5763))/COUNTIFS($A$11:$A$8770,"="&amp;A5763,$F$11:$F$8770,"=COD1"),0)</f>
        <v>0</v>
      </c>
      <c r="L5763" s="13" t="e">
        <f>(VLOOKUP(F5763,tarifas!$C$7:$D$10,2,FALSE)+tarifas!$D$21)*datos!H5763</f>
        <v>#N/A</v>
      </c>
      <c r="M5763">
        <v>59.858139999999999</v>
      </c>
      <c r="N5763" s="13" t="e">
        <f t="shared" si="809"/>
        <v>#N/A</v>
      </c>
      <c r="O5763">
        <f t="shared" si="810"/>
        <v>59.858139999999999</v>
      </c>
      <c r="P5763" s="12">
        <f t="shared" si="811"/>
        <v>374.25544372032658</v>
      </c>
      <c r="Q5763">
        <f t="shared" si="812"/>
        <v>0</v>
      </c>
      <c r="R5763">
        <f>$D$2*tarifas!$D$12/24</f>
        <v>1.4541666666666666</v>
      </c>
      <c r="S5763" t="e">
        <f>VLOOKUP(E5763&amp;" "&amp;F5763,tarifas!$A$13:$D$20,4,FALSE)*P5763</f>
        <v>#N/A</v>
      </c>
      <c r="T5763">
        <f>IF(F5763="COD1",tarifas!$D$11*(SUMIFS($P$11:$P$8770,$F$11:$F$8770,"=COD1",$B$11:$B$8770,"="&amp;B5763)/COUNTIFS($F$11:$F$8770,"=COD1",$B$11:$B$8770,"="&amp;B5763))/COUNTIFS($A$11:$A$8770,"="&amp;A5763,$F$11:$F$8770,"=COD1"),0)</f>
        <v>0</v>
      </c>
      <c r="U5763" t="e">
        <f>(VLOOKUP(F5763,tarifas!$C$7:$D$10,2,FALSE)+tarifas!$D$21)*datos!P5763</f>
        <v>#N/A</v>
      </c>
      <c r="V5763" t="e">
        <f t="shared" si="813"/>
        <v>#N/A</v>
      </c>
      <c r="W5763">
        <f t="shared" si="814"/>
        <v>0</v>
      </c>
    </row>
    <row r="5764" spans="1:23" x14ac:dyDescent="0.25">
      <c r="A5764">
        <f t="shared" si="807"/>
        <v>237</v>
      </c>
      <c r="B5764">
        <f t="shared" si="808"/>
        <v>8</v>
      </c>
      <c r="C5764" s="1">
        <f t="shared" si="815"/>
        <v>41879.70833331938</v>
      </c>
      <c r="D5764" s="7">
        <v>181.59090909090909</v>
      </c>
      <c r="E5764" s="7"/>
      <c r="G5764">
        <v>58.8</v>
      </c>
      <c r="H5764" s="12">
        <v>336.98372926938862</v>
      </c>
      <c r="I5764" s="13">
        <f>$D$2*tarifas!$D$12/24</f>
        <v>1.4541666666666666</v>
      </c>
      <c r="J5764" s="13" t="e">
        <f>VLOOKUP(E5764&amp;" "&amp;F5764,tarifas!$A$13:$D$20,4,FALSE)*H5764</f>
        <v>#N/A</v>
      </c>
      <c r="K5764" s="13">
        <f>IF(F5764="COD1",tarifas!$D$11*(SUMIFS($H$11:$H$8770,$F$11:$F$8770,"=COD1",$B$11:$B$8770,"="&amp;B5764)/COUNTIFS($F$11:$F$8770,"=COD1",$B$11:$B$8770,"="&amp;B5764))/COUNTIFS($A$11:$A$8770,"="&amp;A5764,$F$11:$F$8770,"=COD1"),0)</f>
        <v>0</v>
      </c>
      <c r="L5764" s="13" t="e">
        <f>(VLOOKUP(F5764,tarifas!$C$7:$D$10,2,FALSE)+tarifas!$D$21)*datos!H5764</f>
        <v>#N/A</v>
      </c>
      <c r="M5764">
        <v>31.544880000000003</v>
      </c>
      <c r="N5764" s="13" t="e">
        <f t="shared" si="809"/>
        <v>#N/A</v>
      </c>
      <c r="O5764">
        <f t="shared" si="810"/>
        <v>31.544880000000003</v>
      </c>
      <c r="P5764" s="12">
        <f t="shared" si="811"/>
        <v>305.43884926938864</v>
      </c>
      <c r="Q5764">
        <f t="shared" si="812"/>
        <v>0</v>
      </c>
      <c r="R5764">
        <f>$D$2*tarifas!$D$12/24</f>
        <v>1.4541666666666666</v>
      </c>
      <c r="S5764" t="e">
        <f>VLOOKUP(E5764&amp;" "&amp;F5764,tarifas!$A$13:$D$20,4,FALSE)*P5764</f>
        <v>#N/A</v>
      </c>
      <c r="T5764">
        <f>IF(F5764="COD1",tarifas!$D$11*(SUMIFS($P$11:$P$8770,$F$11:$F$8770,"=COD1",$B$11:$B$8770,"="&amp;B5764)/COUNTIFS($F$11:$F$8770,"=COD1",$B$11:$B$8770,"="&amp;B5764))/COUNTIFS($A$11:$A$8770,"="&amp;A5764,$F$11:$F$8770,"=COD1"),0)</f>
        <v>0</v>
      </c>
      <c r="U5764" t="e">
        <f>(VLOOKUP(F5764,tarifas!$C$7:$D$10,2,FALSE)+tarifas!$D$21)*datos!P5764</f>
        <v>#N/A</v>
      </c>
      <c r="V5764" t="e">
        <f t="shared" si="813"/>
        <v>#N/A</v>
      </c>
      <c r="W5764">
        <f t="shared" si="814"/>
        <v>0</v>
      </c>
    </row>
    <row r="5765" spans="1:23" x14ac:dyDescent="0.25">
      <c r="A5765">
        <f t="shared" si="807"/>
        <v>237</v>
      </c>
      <c r="B5765">
        <f t="shared" si="808"/>
        <v>8</v>
      </c>
      <c r="C5765" s="1">
        <f t="shared" si="815"/>
        <v>41879.749999986045</v>
      </c>
      <c r="D5765" s="7">
        <v>189.06060606060606</v>
      </c>
      <c r="E5765" s="7"/>
      <c r="G5765">
        <v>59</v>
      </c>
      <c r="H5765" s="12">
        <v>247.76292084517416</v>
      </c>
      <c r="I5765" s="13">
        <f>$D$2*tarifas!$D$12/24</f>
        <v>1.4541666666666666</v>
      </c>
      <c r="J5765" s="13" t="e">
        <f>VLOOKUP(E5765&amp;" "&amp;F5765,tarifas!$A$13:$D$20,4,FALSE)*H5765</f>
        <v>#N/A</v>
      </c>
      <c r="K5765" s="13">
        <f>IF(F5765="COD1",tarifas!$D$11*(SUMIFS($H$11:$H$8770,$F$11:$F$8770,"=COD1",$B$11:$B$8770,"="&amp;B5765)/COUNTIFS($F$11:$F$8770,"=COD1",$B$11:$B$8770,"="&amp;B5765))/COUNTIFS($A$11:$A$8770,"="&amp;A5765,$F$11:$F$8770,"=COD1"),0)</f>
        <v>0</v>
      </c>
      <c r="L5765" s="13" t="e">
        <f>(VLOOKUP(F5765,tarifas!$C$7:$D$10,2,FALSE)+tarifas!$D$21)*datos!H5765</f>
        <v>#N/A</v>
      </c>
      <c r="M5765">
        <v>12.349320000000001</v>
      </c>
      <c r="N5765" s="13" t="e">
        <f t="shared" si="809"/>
        <v>#N/A</v>
      </c>
      <c r="O5765">
        <f t="shared" si="810"/>
        <v>12.349320000000001</v>
      </c>
      <c r="P5765" s="12">
        <f t="shared" si="811"/>
        <v>235.41360084517416</v>
      </c>
      <c r="Q5765">
        <f t="shared" si="812"/>
        <v>0</v>
      </c>
      <c r="R5765">
        <f>$D$2*tarifas!$D$12/24</f>
        <v>1.4541666666666666</v>
      </c>
      <c r="S5765" t="e">
        <f>VLOOKUP(E5765&amp;" "&amp;F5765,tarifas!$A$13:$D$20,4,FALSE)*P5765</f>
        <v>#N/A</v>
      </c>
      <c r="T5765">
        <f>IF(F5765="COD1",tarifas!$D$11*(SUMIFS($P$11:$P$8770,$F$11:$F$8770,"=COD1",$B$11:$B$8770,"="&amp;B5765)/COUNTIFS($F$11:$F$8770,"=COD1",$B$11:$B$8770,"="&amp;B5765))/COUNTIFS($A$11:$A$8770,"="&amp;A5765,$F$11:$F$8770,"=COD1"),0)</f>
        <v>0</v>
      </c>
      <c r="U5765" t="e">
        <f>(VLOOKUP(F5765,tarifas!$C$7:$D$10,2,FALSE)+tarifas!$D$21)*datos!P5765</f>
        <v>#N/A</v>
      </c>
      <c r="V5765" t="e">
        <f t="shared" si="813"/>
        <v>#N/A</v>
      </c>
      <c r="W5765">
        <f t="shared" si="814"/>
        <v>0</v>
      </c>
    </row>
    <row r="5766" spans="1:23" x14ac:dyDescent="0.25">
      <c r="A5766">
        <f t="shared" si="807"/>
        <v>237</v>
      </c>
      <c r="B5766">
        <f t="shared" si="808"/>
        <v>8</v>
      </c>
      <c r="C5766" s="1">
        <f t="shared" si="815"/>
        <v>41879.791666652709</v>
      </c>
      <c r="D5766" s="7">
        <v>0</v>
      </c>
      <c r="E5766" s="7"/>
      <c r="G5766">
        <v>60</v>
      </c>
      <c r="H5766" s="12">
        <v>191.59117276948822</v>
      </c>
      <c r="I5766" s="13">
        <f>$D$2*tarifas!$D$12/24</f>
        <v>1.4541666666666666</v>
      </c>
      <c r="J5766" s="13" t="e">
        <f>VLOOKUP(E5766&amp;" "&amp;F5766,tarifas!$A$13:$D$20,4,FALSE)*H5766</f>
        <v>#N/A</v>
      </c>
      <c r="K5766" s="13">
        <f>IF(F5766="COD1",tarifas!$D$11*(SUMIFS($H$11:$H$8770,$F$11:$F$8770,"=COD1",$B$11:$B$8770,"="&amp;B5766)/COUNTIFS($F$11:$F$8770,"=COD1",$B$11:$B$8770,"="&amp;B5766))/COUNTIFS($A$11:$A$8770,"="&amp;A5766,$F$11:$F$8770,"=COD1"),0)</f>
        <v>0</v>
      </c>
      <c r="L5766" s="13" t="e">
        <f>(VLOOKUP(F5766,tarifas!$C$7:$D$10,2,FALSE)+tarifas!$D$21)*datos!H5766</f>
        <v>#N/A</v>
      </c>
      <c r="M5766">
        <v>0</v>
      </c>
      <c r="N5766" s="13" t="e">
        <f t="shared" si="809"/>
        <v>#N/A</v>
      </c>
      <c r="O5766">
        <f t="shared" si="810"/>
        <v>0</v>
      </c>
      <c r="P5766" s="12">
        <f t="shared" si="811"/>
        <v>191.59117276948822</v>
      </c>
      <c r="Q5766">
        <f t="shared" si="812"/>
        <v>0</v>
      </c>
      <c r="R5766">
        <f>$D$2*tarifas!$D$12/24</f>
        <v>1.4541666666666666</v>
      </c>
      <c r="S5766" t="e">
        <f>VLOOKUP(E5766&amp;" "&amp;F5766,tarifas!$A$13:$D$20,4,FALSE)*P5766</f>
        <v>#N/A</v>
      </c>
      <c r="T5766">
        <f>IF(F5766="COD1",tarifas!$D$11*(SUMIFS($P$11:$P$8770,$F$11:$F$8770,"=COD1",$B$11:$B$8770,"="&amp;B5766)/COUNTIFS($F$11:$F$8770,"=COD1",$B$11:$B$8770,"="&amp;B5766))/COUNTIFS($A$11:$A$8770,"="&amp;A5766,$F$11:$F$8770,"=COD1"),0)</f>
        <v>0</v>
      </c>
      <c r="U5766" t="e">
        <f>(VLOOKUP(F5766,tarifas!$C$7:$D$10,2,FALSE)+tarifas!$D$21)*datos!P5766</f>
        <v>#N/A</v>
      </c>
      <c r="V5766" t="e">
        <f t="shared" si="813"/>
        <v>#N/A</v>
      </c>
      <c r="W5766">
        <f t="shared" si="814"/>
        <v>0</v>
      </c>
    </row>
    <row r="5767" spans="1:23" x14ac:dyDescent="0.25">
      <c r="A5767">
        <f t="shared" si="807"/>
        <v>237</v>
      </c>
      <c r="B5767">
        <f t="shared" si="808"/>
        <v>8</v>
      </c>
      <c r="C5767" s="1">
        <f t="shared" si="815"/>
        <v>41879.833333319373</v>
      </c>
      <c r="D5767" s="7">
        <v>0</v>
      </c>
      <c r="E5767" s="7"/>
      <c r="G5767">
        <v>62.51</v>
      </c>
      <c r="H5767" s="12">
        <v>172.46698850471955</v>
      </c>
      <c r="I5767" s="13">
        <f>$D$2*tarifas!$D$12/24</f>
        <v>1.4541666666666666</v>
      </c>
      <c r="J5767" s="13" t="e">
        <f>VLOOKUP(E5767&amp;" "&amp;F5767,tarifas!$A$13:$D$20,4,FALSE)*H5767</f>
        <v>#N/A</v>
      </c>
      <c r="K5767" s="13">
        <f>IF(F5767="COD1",tarifas!$D$11*(SUMIFS($H$11:$H$8770,$F$11:$F$8770,"=COD1",$B$11:$B$8770,"="&amp;B5767)/COUNTIFS($F$11:$F$8770,"=COD1",$B$11:$B$8770,"="&amp;B5767))/COUNTIFS($A$11:$A$8770,"="&amp;A5767,$F$11:$F$8770,"=COD1"),0)</f>
        <v>0</v>
      </c>
      <c r="L5767" s="13" t="e">
        <f>(VLOOKUP(F5767,tarifas!$C$7:$D$10,2,FALSE)+tarifas!$D$21)*datos!H5767</f>
        <v>#N/A</v>
      </c>
      <c r="M5767">
        <v>0</v>
      </c>
      <c r="N5767" s="13" t="e">
        <f t="shared" si="809"/>
        <v>#N/A</v>
      </c>
      <c r="O5767">
        <f t="shared" si="810"/>
        <v>0</v>
      </c>
      <c r="P5767" s="12">
        <f t="shared" si="811"/>
        <v>172.46698850471955</v>
      </c>
      <c r="Q5767">
        <f t="shared" si="812"/>
        <v>0</v>
      </c>
      <c r="R5767">
        <f>$D$2*tarifas!$D$12/24</f>
        <v>1.4541666666666666</v>
      </c>
      <c r="S5767" t="e">
        <f>VLOOKUP(E5767&amp;" "&amp;F5767,tarifas!$A$13:$D$20,4,FALSE)*P5767</f>
        <v>#N/A</v>
      </c>
      <c r="T5767">
        <f>IF(F5767="COD1",tarifas!$D$11*(SUMIFS($P$11:$P$8770,$F$11:$F$8770,"=COD1",$B$11:$B$8770,"="&amp;B5767)/COUNTIFS($F$11:$F$8770,"=COD1",$B$11:$B$8770,"="&amp;B5767))/COUNTIFS($A$11:$A$8770,"="&amp;A5767,$F$11:$F$8770,"=COD1"),0)</f>
        <v>0</v>
      </c>
      <c r="U5767" t="e">
        <f>(VLOOKUP(F5767,tarifas!$C$7:$D$10,2,FALSE)+tarifas!$D$21)*datos!P5767</f>
        <v>#N/A</v>
      </c>
      <c r="V5767" t="e">
        <f t="shared" si="813"/>
        <v>#N/A</v>
      </c>
      <c r="W5767">
        <f t="shared" si="814"/>
        <v>0</v>
      </c>
    </row>
    <row r="5768" spans="1:23" x14ac:dyDescent="0.25">
      <c r="A5768">
        <f t="shared" si="807"/>
        <v>237</v>
      </c>
      <c r="B5768">
        <f t="shared" si="808"/>
        <v>8</v>
      </c>
      <c r="C5768" s="1">
        <f t="shared" si="815"/>
        <v>41879.874999986037</v>
      </c>
      <c r="D5768" s="7">
        <v>0</v>
      </c>
      <c r="E5768" s="7"/>
      <c r="G5768">
        <v>60</v>
      </c>
      <c r="H5768" s="12">
        <v>168.55243236947757</v>
      </c>
      <c r="I5768" s="13">
        <f>$D$2*tarifas!$D$12/24</f>
        <v>1.4541666666666666</v>
      </c>
      <c r="J5768" s="13" t="e">
        <f>VLOOKUP(E5768&amp;" "&amp;F5768,tarifas!$A$13:$D$20,4,FALSE)*H5768</f>
        <v>#N/A</v>
      </c>
      <c r="K5768" s="13">
        <f>IF(F5768="COD1",tarifas!$D$11*(SUMIFS($H$11:$H$8770,$F$11:$F$8770,"=COD1",$B$11:$B$8770,"="&amp;B5768)/COUNTIFS($F$11:$F$8770,"=COD1",$B$11:$B$8770,"="&amp;B5768))/COUNTIFS($A$11:$A$8770,"="&amp;A5768,$F$11:$F$8770,"=COD1"),0)</f>
        <v>0</v>
      </c>
      <c r="L5768" s="13" t="e">
        <f>(VLOOKUP(F5768,tarifas!$C$7:$D$10,2,FALSE)+tarifas!$D$21)*datos!H5768</f>
        <v>#N/A</v>
      </c>
      <c r="M5768">
        <v>0</v>
      </c>
      <c r="N5768" s="13" t="e">
        <f t="shared" si="809"/>
        <v>#N/A</v>
      </c>
      <c r="O5768">
        <f t="shared" si="810"/>
        <v>0</v>
      </c>
      <c r="P5768" s="12">
        <f t="shared" si="811"/>
        <v>168.55243236947757</v>
      </c>
      <c r="Q5768">
        <f t="shared" si="812"/>
        <v>0</v>
      </c>
      <c r="R5768">
        <f>$D$2*tarifas!$D$12/24</f>
        <v>1.4541666666666666</v>
      </c>
      <c r="S5768" t="e">
        <f>VLOOKUP(E5768&amp;" "&amp;F5768,tarifas!$A$13:$D$20,4,FALSE)*P5768</f>
        <v>#N/A</v>
      </c>
      <c r="T5768">
        <f>IF(F5768="COD1",tarifas!$D$11*(SUMIFS($P$11:$P$8770,$F$11:$F$8770,"=COD1",$B$11:$B$8770,"="&amp;B5768)/COUNTIFS($F$11:$F$8770,"=COD1",$B$11:$B$8770,"="&amp;B5768))/COUNTIFS($A$11:$A$8770,"="&amp;A5768,$F$11:$F$8770,"=COD1"),0)</f>
        <v>0</v>
      </c>
      <c r="U5768" t="e">
        <f>(VLOOKUP(F5768,tarifas!$C$7:$D$10,2,FALSE)+tarifas!$D$21)*datos!P5768</f>
        <v>#N/A</v>
      </c>
      <c r="V5768" t="e">
        <f t="shared" si="813"/>
        <v>#N/A</v>
      </c>
      <c r="W5768">
        <f t="shared" si="814"/>
        <v>0</v>
      </c>
    </row>
    <row r="5769" spans="1:23" x14ac:dyDescent="0.25">
      <c r="A5769">
        <f t="shared" si="807"/>
        <v>237</v>
      </c>
      <c r="B5769">
        <f t="shared" si="808"/>
        <v>8</v>
      </c>
      <c r="C5769" s="1">
        <f t="shared" si="815"/>
        <v>41879.916666652702</v>
      </c>
      <c r="D5769" s="7">
        <v>0</v>
      </c>
      <c r="E5769" s="7"/>
      <c r="G5769">
        <v>54.96</v>
      </c>
      <c r="H5769" s="12">
        <v>169.37647495362131</v>
      </c>
      <c r="I5769" s="13">
        <f>$D$2*tarifas!$D$12/24</f>
        <v>1.4541666666666666</v>
      </c>
      <c r="J5769" s="13" t="e">
        <f>VLOOKUP(E5769&amp;" "&amp;F5769,tarifas!$A$13:$D$20,4,FALSE)*H5769</f>
        <v>#N/A</v>
      </c>
      <c r="K5769" s="13">
        <f>IF(F5769="COD1",tarifas!$D$11*(SUMIFS($H$11:$H$8770,$F$11:$F$8770,"=COD1",$B$11:$B$8770,"="&amp;B5769)/COUNTIFS($F$11:$F$8770,"=COD1",$B$11:$B$8770,"="&amp;B5769))/COUNTIFS($A$11:$A$8770,"="&amp;A5769,$F$11:$F$8770,"=COD1"),0)</f>
        <v>0</v>
      </c>
      <c r="L5769" s="13" t="e">
        <f>(VLOOKUP(F5769,tarifas!$C$7:$D$10,2,FALSE)+tarifas!$D$21)*datos!H5769</f>
        <v>#N/A</v>
      </c>
      <c r="M5769">
        <v>0</v>
      </c>
      <c r="N5769" s="13" t="e">
        <f t="shared" si="809"/>
        <v>#N/A</v>
      </c>
      <c r="O5769">
        <f t="shared" si="810"/>
        <v>0</v>
      </c>
      <c r="P5769" s="12">
        <f t="shared" si="811"/>
        <v>169.37647495362131</v>
      </c>
      <c r="Q5769">
        <f t="shared" si="812"/>
        <v>0</v>
      </c>
      <c r="R5769">
        <f>$D$2*tarifas!$D$12/24</f>
        <v>1.4541666666666666</v>
      </c>
      <c r="S5769" t="e">
        <f>VLOOKUP(E5769&amp;" "&amp;F5769,tarifas!$A$13:$D$20,4,FALSE)*P5769</f>
        <v>#N/A</v>
      </c>
      <c r="T5769">
        <f>IF(F5769="COD1",tarifas!$D$11*(SUMIFS($P$11:$P$8770,$F$11:$F$8770,"=COD1",$B$11:$B$8770,"="&amp;B5769)/COUNTIFS($F$11:$F$8770,"=COD1",$B$11:$B$8770,"="&amp;B5769))/COUNTIFS($A$11:$A$8770,"="&amp;A5769,$F$11:$F$8770,"=COD1"),0)</f>
        <v>0</v>
      </c>
      <c r="U5769" t="e">
        <f>(VLOOKUP(F5769,tarifas!$C$7:$D$10,2,FALSE)+tarifas!$D$21)*datos!P5769</f>
        <v>#N/A</v>
      </c>
      <c r="V5769" t="e">
        <f t="shared" si="813"/>
        <v>#N/A</v>
      </c>
      <c r="W5769">
        <f t="shared" si="814"/>
        <v>0</v>
      </c>
    </row>
    <row r="5770" spans="1:23" x14ac:dyDescent="0.25">
      <c r="A5770">
        <f t="shared" si="807"/>
        <v>237</v>
      </c>
      <c r="B5770">
        <f t="shared" si="808"/>
        <v>8</v>
      </c>
      <c r="C5770" s="1">
        <f t="shared" si="815"/>
        <v>41879.958333319366</v>
      </c>
      <c r="D5770" s="7">
        <v>0</v>
      </c>
      <c r="E5770" s="7"/>
      <c r="G5770">
        <v>56.12</v>
      </c>
      <c r="H5770" s="12">
        <v>165.53121929166315</v>
      </c>
      <c r="I5770" s="13">
        <f>$D$2*tarifas!$D$12/24</f>
        <v>1.4541666666666666</v>
      </c>
      <c r="J5770" s="13" t="e">
        <f>VLOOKUP(E5770&amp;" "&amp;F5770,tarifas!$A$13:$D$20,4,FALSE)*H5770</f>
        <v>#N/A</v>
      </c>
      <c r="K5770" s="13">
        <f>IF(F5770="COD1",tarifas!$D$11*(SUMIFS($H$11:$H$8770,$F$11:$F$8770,"=COD1",$B$11:$B$8770,"="&amp;B5770)/COUNTIFS($F$11:$F$8770,"=COD1",$B$11:$B$8770,"="&amp;B5770))/COUNTIFS($A$11:$A$8770,"="&amp;A5770,$F$11:$F$8770,"=COD1"),0)</f>
        <v>0</v>
      </c>
      <c r="L5770" s="13" t="e">
        <f>(VLOOKUP(F5770,tarifas!$C$7:$D$10,2,FALSE)+tarifas!$D$21)*datos!H5770</f>
        <v>#N/A</v>
      </c>
      <c r="M5770">
        <v>0</v>
      </c>
      <c r="N5770" s="13" t="e">
        <f t="shared" si="809"/>
        <v>#N/A</v>
      </c>
      <c r="O5770">
        <f t="shared" si="810"/>
        <v>0</v>
      </c>
      <c r="P5770" s="12">
        <f t="shared" si="811"/>
        <v>165.53121929166315</v>
      </c>
      <c r="Q5770">
        <f t="shared" si="812"/>
        <v>0</v>
      </c>
      <c r="R5770">
        <f>$D$2*tarifas!$D$12/24</f>
        <v>1.4541666666666666</v>
      </c>
      <c r="S5770" t="e">
        <f>VLOOKUP(E5770&amp;" "&amp;F5770,tarifas!$A$13:$D$20,4,FALSE)*P5770</f>
        <v>#N/A</v>
      </c>
      <c r="T5770">
        <f>IF(F5770="COD1",tarifas!$D$11*(SUMIFS($P$11:$P$8770,$F$11:$F$8770,"=COD1",$B$11:$B$8770,"="&amp;B5770)/COUNTIFS($F$11:$F$8770,"=COD1",$B$11:$B$8770,"="&amp;B5770))/COUNTIFS($A$11:$A$8770,"="&amp;A5770,$F$11:$F$8770,"=COD1"),0)</f>
        <v>0</v>
      </c>
      <c r="U5770" t="e">
        <f>(VLOOKUP(F5770,tarifas!$C$7:$D$10,2,FALSE)+tarifas!$D$21)*datos!P5770</f>
        <v>#N/A</v>
      </c>
      <c r="V5770" t="e">
        <f t="shared" si="813"/>
        <v>#N/A</v>
      </c>
      <c r="W5770">
        <f t="shared" si="814"/>
        <v>0</v>
      </c>
    </row>
    <row r="5771" spans="1:23" x14ac:dyDescent="0.25">
      <c r="A5771">
        <f t="shared" si="807"/>
        <v>238</v>
      </c>
      <c r="B5771">
        <f t="shared" si="808"/>
        <v>8</v>
      </c>
      <c r="C5771" s="1">
        <f t="shared" si="815"/>
        <v>41879.99999998603</v>
      </c>
      <c r="D5771" s="7">
        <v>0</v>
      </c>
      <c r="E5771" s="7"/>
      <c r="G5771">
        <v>48.2</v>
      </c>
      <c r="H5771" s="12">
        <v>165.13911446356821</v>
      </c>
      <c r="I5771" s="13">
        <f>$D$2*tarifas!$D$12/24</f>
        <v>1.4541666666666666</v>
      </c>
      <c r="J5771" s="13" t="e">
        <f>VLOOKUP(E5771&amp;" "&amp;F5771,tarifas!$A$13:$D$20,4,FALSE)*H5771</f>
        <v>#N/A</v>
      </c>
      <c r="K5771" s="13">
        <f>IF(F5771="COD1",tarifas!$D$11*(SUMIFS($H$11:$H$8770,$F$11:$F$8770,"=COD1",$B$11:$B$8770,"="&amp;B5771)/COUNTIFS($F$11:$F$8770,"=COD1",$B$11:$B$8770,"="&amp;B5771))/COUNTIFS($A$11:$A$8770,"="&amp;A5771,$F$11:$F$8770,"=COD1"),0)</f>
        <v>0</v>
      </c>
      <c r="L5771" s="13" t="e">
        <f>(VLOOKUP(F5771,tarifas!$C$7:$D$10,2,FALSE)+tarifas!$D$21)*datos!H5771</f>
        <v>#N/A</v>
      </c>
      <c r="M5771">
        <v>0</v>
      </c>
      <c r="N5771" s="13" t="e">
        <f t="shared" si="809"/>
        <v>#N/A</v>
      </c>
      <c r="O5771">
        <f t="shared" si="810"/>
        <v>0</v>
      </c>
      <c r="P5771" s="12">
        <f t="shared" si="811"/>
        <v>165.13911446356821</v>
      </c>
      <c r="Q5771">
        <f t="shared" si="812"/>
        <v>0</v>
      </c>
      <c r="R5771">
        <f>$D$2*tarifas!$D$12/24</f>
        <v>1.4541666666666666</v>
      </c>
      <c r="S5771" t="e">
        <f>VLOOKUP(E5771&amp;" "&amp;F5771,tarifas!$A$13:$D$20,4,FALSE)*P5771</f>
        <v>#N/A</v>
      </c>
      <c r="T5771">
        <f>IF(F5771="COD1",tarifas!$D$11*(SUMIFS($P$11:$P$8770,$F$11:$F$8770,"=COD1",$B$11:$B$8770,"="&amp;B5771)/COUNTIFS($F$11:$F$8770,"=COD1",$B$11:$B$8770,"="&amp;B5771))/COUNTIFS($A$11:$A$8770,"="&amp;A5771,$F$11:$F$8770,"=COD1"),0)</f>
        <v>0</v>
      </c>
      <c r="U5771" t="e">
        <f>(VLOOKUP(F5771,tarifas!$C$7:$D$10,2,FALSE)+tarifas!$D$21)*datos!P5771</f>
        <v>#N/A</v>
      </c>
      <c r="V5771" t="e">
        <f t="shared" si="813"/>
        <v>#N/A</v>
      </c>
      <c r="W5771">
        <f t="shared" si="814"/>
        <v>0</v>
      </c>
    </row>
    <row r="5772" spans="1:23" x14ac:dyDescent="0.25">
      <c r="A5772">
        <f t="shared" ref="A5772:A5835" si="816">DAYS360($C$11,C5772)</f>
        <v>238</v>
      </c>
      <c r="B5772">
        <f t="shared" ref="B5772:B5835" si="817">MONTH(C5772)</f>
        <v>8</v>
      </c>
      <c r="C5772" s="1">
        <f t="shared" si="815"/>
        <v>41880.041666652694</v>
      </c>
      <c r="D5772" s="7">
        <v>0</v>
      </c>
      <c r="E5772" s="7"/>
      <c r="G5772">
        <v>45</v>
      </c>
      <c r="H5772" s="12">
        <v>162.90457595274174</v>
      </c>
      <c r="I5772" s="13">
        <f>$D$2*tarifas!$D$12/24</f>
        <v>1.4541666666666666</v>
      </c>
      <c r="J5772" s="13" t="e">
        <f>VLOOKUP(E5772&amp;" "&amp;F5772,tarifas!$A$13:$D$20,4,FALSE)*H5772</f>
        <v>#N/A</v>
      </c>
      <c r="K5772" s="13">
        <f>IF(F5772="COD1",tarifas!$D$11*(SUMIFS($H$11:$H$8770,$F$11:$F$8770,"=COD1",$B$11:$B$8770,"="&amp;B5772)/COUNTIFS($F$11:$F$8770,"=COD1",$B$11:$B$8770,"="&amp;B5772))/COUNTIFS($A$11:$A$8770,"="&amp;A5772,$F$11:$F$8770,"=COD1"),0)</f>
        <v>0</v>
      </c>
      <c r="L5772" s="13" t="e">
        <f>(VLOOKUP(F5772,tarifas!$C$7:$D$10,2,FALSE)+tarifas!$D$21)*datos!H5772</f>
        <v>#N/A</v>
      </c>
      <c r="M5772">
        <v>0</v>
      </c>
      <c r="N5772" s="13" t="e">
        <f t="shared" ref="N5772:N5835" si="818">(I5772+J5772+K5772+L5772)*1.23</f>
        <v>#N/A</v>
      </c>
      <c r="O5772">
        <f t="shared" ref="O5772:O5835" si="819">IF(M5772&lt;H5772,M5772,H5772)</f>
        <v>0</v>
      </c>
      <c r="P5772" s="12">
        <f t="shared" ref="P5772:P5835" si="820">H5772-O5772</f>
        <v>162.90457595274174</v>
      </c>
      <c r="Q5772">
        <f t="shared" ref="Q5772:Q5835" si="821">IF(M5772&lt;H5772,0,M5772-H5772)</f>
        <v>0</v>
      </c>
      <c r="R5772">
        <f>$D$2*tarifas!$D$12/24</f>
        <v>1.4541666666666666</v>
      </c>
      <c r="S5772" t="e">
        <f>VLOOKUP(E5772&amp;" "&amp;F5772,tarifas!$A$13:$D$20,4,FALSE)*P5772</f>
        <v>#N/A</v>
      </c>
      <c r="T5772">
        <f>IF(F5772="COD1",tarifas!$D$11*(SUMIFS($P$11:$P$8770,$F$11:$F$8770,"=COD1",$B$11:$B$8770,"="&amp;B5772)/COUNTIFS($F$11:$F$8770,"=COD1",$B$11:$B$8770,"="&amp;B5772))/COUNTIFS($A$11:$A$8770,"="&amp;A5772,$F$11:$F$8770,"=COD1"),0)</f>
        <v>0</v>
      </c>
      <c r="U5772" t="e">
        <f>(VLOOKUP(F5772,tarifas!$C$7:$D$10,2,FALSE)+tarifas!$D$21)*datos!P5772</f>
        <v>#N/A</v>
      </c>
      <c r="V5772" t="e">
        <f t="shared" ref="V5772:V5835" si="822">(R5772+S5772+T5772+U5772)*1.23</f>
        <v>#N/A</v>
      </c>
      <c r="W5772">
        <f t="shared" ref="W5772:W5835" si="823">0.9*G5772/1000*Q5772</f>
        <v>0</v>
      </c>
    </row>
    <row r="5773" spans="1:23" x14ac:dyDescent="0.25">
      <c r="A5773">
        <f t="shared" si="816"/>
        <v>238</v>
      </c>
      <c r="B5773">
        <f t="shared" si="817"/>
        <v>8</v>
      </c>
      <c r="C5773" s="1">
        <f t="shared" ref="C5773:C5836" si="824">+C5772+1/24</f>
        <v>41880.083333319359</v>
      </c>
      <c r="D5773" s="7">
        <v>0</v>
      </c>
      <c r="E5773" s="7"/>
      <c r="G5773">
        <v>45</v>
      </c>
      <c r="H5773" s="12">
        <v>161.01409220277759</v>
      </c>
      <c r="I5773" s="13">
        <f>$D$2*tarifas!$D$12/24</f>
        <v>1.4541666666666666</v>
      </c>
      <c r="J5773" s="13" t="e">
        <f>VLOOKUP(E5773&amp;" "&amp;F5773,tarifas!$A$13:$D$20,4,FALSE)*H5773</f>
        <v>#N/A</v>
      </c>
      <c r="K5773" s="13">
        <f>IF(F5773="COD1",tarifas!$D$11*(SUMIFS($H$11:$H$8770,$F$11:$F$8770,"=COD1",$B$11:$B$8770,"="&amp;B5773)/COUNTIFS($F$11:$F$8770,"=COD1",$B$11:$B$8770,"="&amp;B5773))/COUNTIFS($A$11:$A$8770,"="&amp;A5773,$F$11:$F$8770,"=COD1"),0)</f>
        <v>0</v>
      </c>
      <c r="L5773" s="13" t="e">
        <f>(VLOOKUP(F5773,tarifas!$C$7:$D$10,2,FALSE)+tarifas!$D$21)*datos!H5773</f>
        <v>#N/A</v>
      </c>
      <c r="M5773">
        <v>0</v>
      </c>
      <c r="N5773" s="13" t="e">
        <f t="shared" si="818"/>
        <v>#N/A</v>
      </c>
      <c r="O5773">
        <f t="shared" si="819"/>
        <v>0</v>
      </c>
      <c r="P5773" s="12">
        <f t="shared" si="820"/>
        <v>161.01409220277759</v>
      </c>
      <c r="Q5773">
        <f t="shared" si="821"/>
        <v>0</v>
      </c>
      <c r="R5773">
        <f>$D$2*tarifas!$D$12/24</f>
        <v>1.4541666666666666</v>
      </c>
      <c r="S5773" t="e">
        <f>VLOOKUP(E5773&amp;" "&amp;F5773,tarifas!$A$13:$D$20,4,FALSE)*P5773</f>
        <v>#N/A</v>
      </c>
      <c r="T5773">
        <f>IF(F5773="COD1",tarifas!$D$11*(SUMIFS($P$11:$P$8770,$F$11:$F$8770,"=COD1",$B$11:$B$8770,"="&amp;B5773)/COUNTIFS($F$11:$F$8770,"=COD1",$B$11:$B$8770,"="&amp;B5773))/COUNTIFS($A$11:$A$8770,"="&amp;A5773,$F$11:$F$8770,"=COD1"),0)</f>
        <v>0</v>
      </c>
      <c r="U5773" t="e">
        <f>(VLOOKUP(F5773,tarifas!$C$7:$D$10,2,FALSE)+tarifas!$D$21)*datos!P5773</f>
        <v>#N/A</v>
      </c>
      <c r="V5773" t="e">
        <f t="shared" si="822"/>
        <v>#N/A</v>
      </c>
      <c r="W5773">
        <f t="shared" si="823"/>
        <v>0</v>
      </c>
    </row>
    <row r="5774" spans="1:23" x14ac:dyDescent="0.25">
      <c r="A5774">
        <f t="shared" si="816"/>
        <v>238</v>
      </c>
      <c r="B5774">
        <f t="shared" si="817"/>
        <v>8</v>
      </c>
      <c r="C5774" s="1">
        <f t="shared" si="824"/>
        <v>41880.124999986023</v>
      </c>
      <c r="D5774" s="7">
        <v>0</v>
      </c>
      <c r="E5774" s="7"/>
      <c r="G5774">
        <v>44.95</v>
      </c>
      <c r="H5774" s="12">
        <v>161.89604754712383</v>
      </c>
      <c r="I5774" s="13">
        <f>$D$2*tarifas!$D$12/24</f>
        <v>1.4541666666666666</v>
      </c>
      <c r="J5774" s="13" t="e">
        <f>VLOOKUP(E5774&amp;" "&amp;F5774,tarifas!$A$13:$D$20,4,FALSE)*H5774</f>
        <v>#N/A</v>
      </c>
      <c r="K5774" s="13">
        <f>IF(F5774="COD1",tarifas!$D$11*(SUMIFS($H$11:$H$8770,$F$11:$F$8770,"=COD1",$B$11:$B$8770,"="&amp;B5774)/COUNTIFS($F$11:$F$8770,"=COD1",$B$11:$B$8770,"="&amp;B5774))/COUNTIFS($A$11:$A$8770,"="&amp;A5774,$F$11:$F$8770,"=COD1"),0)</f>
        <v>0</v>
      </c>
      <c r="L5774" s="13" t="e">
        <f>(VLOOKUP(F5774,tarifas!$C$7:$D$10,2,FALSE)+tarifas!$D$21)*datos!H5774</f>
        <v>#N/A</v>
      </c>
      <c r="M5774">
        <v>0</v>
      </c>
      <c r="N5774" s="13" t="e">
        <f t="shared" si="818"/>
        <v>#N/A</v>
      </c>
      <c r="O5774">
        <f t="shared" si="819"/>
        <v>0</v>
      </c>
      <c r="P5774" s="12">
        <f t="shared" si="820"/>
        <v>161.89604754712383</v>
      </c>
      <c r="Q5774">
        <f t="shared" si="821"/>
        <v>0</v>
      </c>
      <c r="R5774">
        <f>$D$2*tarifas!$D$12/24</f>
        <v>1.4541666666666666</v>
      </c>
      <c r="S5774" t="e">
        <f>VLOOKUP(E5774&amp;" "&amp;F5774,tarifas!$A$13:$D$20,4,FALSE)*P5774</f>
        <v>#N/A</v>
      </c>
      <c r="T5774">
        <f>IF(F5774="COD1",tarifas!$D$11*(SUMIFS($P$11:$P$8770,$F$11:$F$8770,"=COD1",$B$11:$B$8770,"="&amp;B5774)/COUNTIFS($F$11:$F$8770,"=COD1",$B$11:$B$8770,"="&amp;B5774))/COUNTIFS($A$11:$A$8770,"="&amp;A5774,$F$11:$F$8770,"=COD1"),0)</f>
        <v>0</v>
      </c>
      <c r="U5774" t="e">
        <f>(VLOOKUP(F5774,tarifas!$C$7:$D$10,2,FALSE)+tarifas!$D$21)*datos!P5774</f>
        <v>#N/A</v>
      </c>
      <c r="V5774" t="e">
        <f t="shared" si="822"/>
        <v>#N/A</v>
      </c>
      <c r="W5774">
        <f t="shared" si="823"/>
        <v>0</v>
      </c>
    </row>
    <row r="5775" spans="1:23" x14ac:dyDescent="0.25">
      <c r="A5775">
        <f t="shared" si="816"/>
        <v>238</v>
      </c>
      <c r="B5775">
        <f t="shared" si="817"/>
        <v>8</v>
      </c>
      <c r="C5775" s="1">
        <f t="shared" si="824"/>
        <v>41880.166666652687</v>
      </c>
      <c r="D5775" s="7">
        <v>0</v>
      </c>
      <c r="E5775" s="7"/>
      <c r="G5775">
        <v>45.3</v>
      </c>
      <c r="H5775" s="12">
        <v>159.88676808138558</v>
      </c>
      <c r="I5775" s="13">
        <f>$D$2*tarifas!$D$12/24</f>
        <v>1.4541666666666666</v>
      </c>
      <c r="J5775" s="13" t="e">
        <f>VLOOKUP(E5775&amp;" "&amp;F5775,tarifas!$A$13:$D$20,4,FALSE)*H5775</f>
        <v>#N/A</v>
      </c>
      <c r="K5775" s="13">
        <f>IF(F5775="COD1",tarifas!$D$11*(SUMIFS($H$11:$H$8770,$F$11:$F$8770,"=COD1",$B$11:$B$8770,"="&amp;B5775)/COUNTIFS($F$11:$F$8770,"=COD1",$B$11:$B$8770,"="&amp;B5775))/COUNTIFS($A$11:$A$8770,"="&amp;A5775,$F$11:$F$8770,"=COD1"),0)</f>
        <v>0</v>
      </c>
      <c r="L5775" s="13" t="e">
        <f>(VLOOKUP(F5775,tarifas!$C$7:$D$10,2,FALSE)+tarifas!$D$21)*datos!H5775</f>
        <v>#N/A</v>
      </c>
      <c r="M5775">
        <v>0</v>
      </c>
      <c r="N5775" s="13" t="e">
        <f t="shared" si="818"/>
        <v>#N/A</v>
      </c>
      <c r="O5775">
        <f t="shared" si="819"/>
        <v>0</v>
      </c>
      <c r="P5775" s="12">
        <f t="shared" si="820"/>
        <v>159.88676808138558</v>
      </c>
      <c r="Q5775">
        <f t="shared" si="821"/>
        <v>0</v>
      </c>
      <c r="R5775">
        <f>$D$2*tarifas!$D$12/24</f>
        <v>1.4541666666666666</v>
      </c>
      <c r="S5775" t="e">
        <f>VLOOKUP(E5775&amp;" "&amp;F5775,tarifas!$A$13:$D$20,4,FALSE)*P5775</f>
        <v>#N/A</v>
      </c>
      <c r="T5775">
        <f>IF(F5775="COD1",tarifas!$D$11*(SUMIFS($P$11:$P$8770,$F$11:$F$8770,"=COD1",$B$11:$B$8770,"="&amp;B5775)/COUNTIFS($F$11:$F$8770,"=COD1",$B$11:$B$8770,"="&amp;B5775))/COUNTIFS($A$11:$A$8770,"="&amp;A5775,$F$11:$F$8770,"=COD1"),0)</f>
        <v>0</v>
      </c>
      <c r="U5775" t="e">
        <f>(VLOOKUP(F5775,tarifas!$C$7:$D$10,2,FALSE)+tarifas!$D$21)*datos!P5775</f>
        <v>#N/A</v>
      </c>
      <c r="V5775" t="e">
        <f t="shared" si="822"/>
        <v>#N/A</v>
      </c>
      <c r="W5775">
        <f t="shared" si="823"/>
        <v>0</v>
      </c>
    </row>
    <row r="5776" spans="1:23" x14ac:dyDescent="0.25">
      <c r="A5776">
        <f t="shared" si="816"/>
        <v>238</v>
      </c>
      <c r="B5776">
        <f t="shared" si="817"/>
        <v>8</v>
      </c>
      <c r="C5776" s="1">
        <f t="shared" si="824"/>
        <v>41880.208333319351</v>
      </c>
      <c r="D5776" s="7">
        <v>0</v>
      </c>
      <c r="E5776" s="7"/>
      <c r="G5776">
        <v>53.2</v>
      </c>
      <c r="H5776" s="12">
        <v>158.2409010917483</v>
      </c>
      <c r="I5776" s="13">
        <f>$D$2*tarifas!$D$12/24</f>
        <v>1.4541666666666666</v>
      </c>
      <c r="J5776" s="13" t="e">
        <f>VLOOKUP(E5776&amp;" "&amp;F5776,tarifas!$A$13:$D$20,4,FALSE)*H5776</f>
        <v>#N/A</v>
      </c>
      <c r="K5776" s="13">
        <f>IF(F5776="COD1",tarifas!$D$11*(SUMIFS($H$11:$H$8770,$F$11:$F$8770,"=COD1",$B$11:$B$8770,"="&amp;B5776)/COUNTIFS($F$11:$F$8770,"=COD1",$B$11:$B$8770,"="&amp;B5776))/COUNTIFS($A$11:$A$8770,"="&amp;A5776,$F$11:$F$8770,"=COD1"),0)</f>
        <v>0</v>
      </c>
      <c r="L5776" s="13" t="e">
        <f>(VLOOKUP(F5776,tarifas!$C$7:$D$10,2,FALSE)+tarifas!$D$21)*datos!H5776</f>
        <v>#N/A</v>
      </c>
      <c r="M5776">
        <v>0</v>
      </c>
      <c r="N5776" s="13" t="e">
        <f t="shared" si="818"/>
        <v>#N/A</v>
      </c>
      <c r="O5776">
        <f t="shared" si="819"/>
        <v>0</v>
      </c>
      <c r="P5776" s="12">
        <f t="shared" si="820"/>
        <v>158.2409010917483</v>
      </c>
      <c r="Q5776">
        <f t="shared" si="821"/>
        <v>0</v>
      </c>
      <c r="R5776">
        <f>$D$2*tarifas!$D$12/24</f>
        <v>1.4541666666666666</v>
      </c>
      <c r="S5776" t="e">
        <f>VLOOKUP(E5776&amp;" "&amp;F5776,tarifas!$A$13:$D$20,4,FALSE)*P5776</f>
        <v>#N/A</v>
      </c>
      <c r="T5776">
        <f>IF(F5776="COD1",tarifas!$D$11*(SUMIFS($P$11:$P$8770,$F$11:$F$8770,"=COD1",$B$11:$B$8770,"="&amp;B5776)/COUNTIFS($F$11:$F$8770,"=COD1",$B$11:$B$8770,"="&amp;B5776))/COUNTIFS($A$11:$A$8770,"="&amp;A5776,$F$11:$F$8770,"=COD1"),0)</f>
        <v>0</v>
      </c>
      <c r="U5776" t="e">
        <f>(VLOOKUP(F5776,tarifas!$C$7:$D$10,2,FALSE)+tarifas!$D$21)*datos!P5776</f>
        <v>#N/A</v>
      </c>
      <c r="V5776" t="e">
        <f t="shared" si="822"/>
        <v>#N/A</v>
      </c>
      <c r="W5776">
        <f t="shared" si="823"/>
        <v>0</v>
      </c>
    </row>
    <row r="5777" spans="1:23" x14ac:dyDescent="0.25">
      <c r="A5777">
        <f t="shared" si="816"/>
        <v>238</v>
      </c>
      <c r="B5777">
        <f t="shared" si="817"/>
        <v>8</v>
      </c>
      <c r="C5777" s="1">
        <f t="shared" si="824"/>
        <v>41880.249999986016</v>
      </c>
      <c r="D5777" s="7">
        <v>0</v>
      </c>
      <c r="E5777" s="7"/>
      <c r="G5777">
        <v>58</v>
      </c>
      <c r="H5777" s="12">
        <v>178.90253932524644</v>
      </c>
      <c r="I5777" s="13">
        <f>$D$2*tarifas!$D$12/24</f>
        <v>1.4541666666666666</v>
      </c>
      <c r="J5777" s="13" t="e">
        <f>VLOOKUP(E5777&amp;" "&amp;F5777,tarifas!$A$13:$D$20,4,FALSE)*H5777</f>
        <v>#N/A</v>
      </c>
      <c r="K5777" s="13">
        <f>IF(F5777="COD1",tarifas!$D$11*(SUMIFS($H$11:$H$8770,$F$11:$F$8770,"=COD1",$B$11:$B$8770,"="&amp;B5777)/COUNTIFS($F$11:$F$8770,"=COD1",$B$11:$B$8770,"="&amp;B5777))/COUNTIFS($A$11:$A$8770,"="&amp;A5777,$F$11:$F$8770,"=COD1"),0)</f>
        <v>0</v>
      </c>
      <c r="L5777" s="13" t="e">
        <f>(VLOOKUP(F5777,tarifas!$C$7:$D$10,2,FALSE)+tarifas!$D$21)*datos!H5777</f>
        <v>#N/A</v>
      </c>
      <c r="M5777">
        <v>29.931720000000002</v>
      </c>
      <c r="N5777" s="13" t="e">
        <f t="shared" si="818"/>
        <v>#N/A</v>
      </c>
      <c r="O5777">
        <f t="shared" si="819"/>
        <v>29.931720000000002</v>
      </c>
      <c r="P5777" s="12">
        <f t="shared" si="820"/>
        <v>148.97081932524642</v>
      </c>
      <c r="Q5777">
        <f t="shared" si="821"/>
        <v>0</v>
      </c>
      <c r="R5777">
        <f>$D$2*tarifas!$D$12/24</f>
        <v>1.4541666666666666</v>
      </c>
      <c r="S5777" t="e">
        <f>VLOOKUP(E5777&amp;" "&amp;F5777,tarifas!$A$13:$D$20,4,FALSE)*P5777</f>
        <v>#N/A</v>
      </c>
      <c r="T5777">
        <f>IF(F5777="COD1",tarifas!$D$11*(SUMIFS($P$11:$P$8770,$F$11:$F$8770,"=COD1",$B$11:$B$8770,"="&amp;B5777)/COUNTIFS($F$11:$F$8770,"=COD1",$B$11:$B$8770,"="&amp;B5777))/COUNTIFS($A$11:$A$8770,"="&amp;A5777,$F$11:$F$8770,"=COD1"),0)</f>
        <v>0</v>
      </c>
      <c r="U5777" t="e">
        <f>(VLOOKUP(F5777,tarifas!$C$7:$D$10,2,FALSE)+tarifas!$D$21)*datos!P5777</f>
        <v>#N/A</v>
      </c>
      <c r="V5777" t="e">
        <f t="shared" si="822"/>
        <v>#N/A</v>
      </c>
      <c r="W5777">
        <f t="shared" si="823"/>
        <v>0</v>
      </c>
    </row>
    <row r="5778" spans="1:23" x14ac:dyDescent="0.25">
      <c r="A5778">
        <f t="shared" si="816"/>
        <v>238</v>
      </c>
      <c r="B5778">
        <f t="shared" si="817"/>
        <v>8</v>
      </c>
      <c r="C5778" s="1">
        <f t="shared" si="824"/>
        <v>41880.29166665268</v>
      </c>
      <c r="D5778" s="7">
        <v>0</v>
      </c>
      <c r="E5778" s="7"/>
      <c r="G5778">
        <v>61.1</v>
      </c>
      <c r="H5778" s="12">
        <v>243.95864704818678</v>
      </c>
      <c r="I5778" s="13">
        <f>$D$2*tarifas!$D$12/24</f>
        <v>1.4541666666666666</v>
      </c>
      <c r="J5778" s="13" t="e">
        <f>VLOOKUP(E5778&amp;" "&amp;F5778,tarifas!$A$13:$D$20,4,FALSE)*H5778</f>
        <v>#N/A</v>
      </c>
      <c r="K5778" s="13">
        <f>IF(F5778="COD1",tarifas!$D$11*(SUMIFS($H$11:$H$8770,$F$11:$F$8770,"=COD1",$B$11:$B$8770,"="&amp;B5778)/COUNTIFS($F$11:$F$8770,"=COD1",$B$11:$B$8770,"="&amp;B5778))/COUNTIFS($A$11:$A$8770,"="&amp;A5778,$F$11:$F$8770,"=COD1"),0)</f>
        <v>0</v>
      </c>
      <c r="L5778" s="13" t="e">
        <f>(VLOOKUP(F5778,tarifas!$C$7:$D$10,2,FALSE)+tarifas!$D$21)*datos!H5778</f>
        <v>#N/A</v>
      </c>
      <c r="M5778">
        <v>164.98673000000002</v>
      </c>
      <c r="N5778" s="13" t="e">
        <f t="shared" si="818"/>
        <v>#N/A</v>
      </c>
      <c r="O5778">
        <f t="shared" si="819"/>
        <v>164.98673000000002</v>
      </c>
      <c r="P5778" s="12">
        <f t="shared" si="820"/>
        <v>78.971917048186754</v>
      </c>
      <c r="Q5778">
        <f t="shared" si="821"/>
        <v>0</v>
      </c>
      <c r="R5778">
        <f>$D$2*tarifas!$D$12/24</f>
        <v>1.4541666666666666</v>
      </c>
      <c r="S5778" t="e">
        <f>VLOOKUP(E5778&amp;" "&amp;F5778,tarifas!$A$13:$D$20,4,FALSE)*P5778</f>
        <v>#N/A</v>
      </c>
      <c r="T5778">
        <f>IF(F5778="COD1",tarifas!$D$11*(SUMIFS($P$11:$P$8770,$F$11:$F$8770,"=COD1",$B$11:$B$8770,"="&amp;B5778)/COUNTIFS($F$11:$F$8770,"=COD1",$B$11:$B$8770,"="&amp;B5778))/COUNTIFS($A$11:$A$8770,"="&amp;A5778,$F$11:$F$8770,"=COD1"),0)</f>
        <v>0</v>
      </c>
      <c r="U5778" t="e">
        <f>(VLOOKUP(F5778,tarifas!$C$7:$D$10,2,FALSE)+tarifas!$D$21)*datos!P5778</f>
        <v>#N/A</v>
      </c>
      <c r="V5778" t="e">
        <f t="shared" si="822"/>
        <v>#N/A</v>
      </c>
      <c r="W5778">
        <f t="shared" si="823"/>
        <v>0</v>
      </c>
    </row>
    <row r="5779" spans="1:23" x14ac:dyDescent="0.25">
      <c r="A5779">
        <f t="shared" si="816"/>
        <v>238</v>
      </c>
      <c r="B5779">
        <f t="shared" si="817"/>
        <v>8</v>
      </c>
      <c r="C5779" s="1">
        <f t="shared" si="824"/>
        <v>41880.333333319344</v>
      </c>
      <c r="D5779" s="7">
        <v>0</v>
      </c>
      <c r="E5779" s="7"/>
      <c r="G5779">
        <v>63.6</v>
      </c>
      <c r="H5779" s="12">
        <v>389.13259170223506</v>
      </c>
      <c r="I5779" s="13">
        <f>$D$2*tarifas!$D$12/24</f>
        <v>1.4541666666666666</v>
      </c>
      <c r="J5779" s="13" t="e">
        <f>VLOOKUP(E5779&amp;" "&amp;F5779,tarifas!$A$13:$D$20,4,FALSE)*H5779</f>
        <v>#N/A</v>
      </c>
      <c r="K5779" s="13">
        <f>IF(F5779="COD1",tarifas!$D$11*(SUMIFS($H$11:$H$8770,$F$11:$F$8770,"=COD1",$B$11:$B$8770,"="&amp;B5779)/COUNTIFS($F$11:$F$8770,"=COD1",$B$11:$B$8770,"="&amp;B5779))/COUNTIFS($A$11:$A$8770,"="&amp;A5779,$F$11:$F$8770,"=COD1"),0)</f>
        <v>0</v>
      </c>
      <c r="L5779" s="13" t="e">
        <f>(VLOOKUP(F5779,tarifas!$C$7:$D$10,2,FALSE)+tarifas!$D$21)*datos!H5779</f>
        <v>#N/A</v>
      </c>
      <c r="M5779">
        <v>298.62620000000004</v>
      </c>
      <c r="N5779" s="13" t="e">
        <f t="shared" si="818"/>
        <v>#N/A</v>
      </c>
      <c r="O5779">
        <f t="shared" si="819"/>
        <v>298.62620000000004</v>
      </c>
      <c r="P5779" s="12">
        <f t="shared" si="820"/>
        <v>90.506391702235021</v>
      </c>
      <c r="Q5779">
        <f t="shared" si="821"/>
        <v>0</v>
      </c>
      <c r="R5779">
        <f>$D$2*tarifas!$D$12/24</f>
        <v>1.4541666666666666</v>
      </c>
      <c r="S5779" t="e">
        <f>VLOOKUP(E5779&amp;" "&amp;F5779,tarifas!$A$13:$D$20,4,FALSE)*P5779</f>
        <v>#N/A</v>
      </c>
      <c r="T5779">
        <f>IF(F5779="COD1",tarifas!$D$11*(SUMIFS($P$11:$P$8770,$F$11:$F$8770,"=COD1",$B$11:$B$8770,"="&amp;B5779)/COUNTIFS($F$11:$F$8770,"=COD1",$B$11:$B$8770,"="&amp;B5779))/COUNTIFS($A$11:$A$8770,"="&amp;A5779,$F$11:$F$8770,"=COD1"),0)</f>
        <v>0</v>
      </c>
      <c r="U5779" t="e">
        <f>(VLOOKUP(F5779,tarifas!$C$7:$D$10,2,FALSE)+tarifas!$D$21)*datos!P5779</f>
        <v>#N/A</v>
      </c>
      <c r="V5779" t="e">
        <f t="shared" si="822"/>
        <v>#N/A</v>
      </c>
      <c r="W5779">
        <f t="shared" si="823"/>
        <v>0</v>
      </c>
    </row>
    <row r="5780" spans="1:23" x14ac:dyDescent="0.25">
      <c r="A5780">
        <f t="shared" si="816"/>
        <v>238</v>
      </c>
      <c r="B5780">
        <f t="shared" si="817"/>
        <v>8</v>
      </c>
      <c r="C5780" s="1">
        <f t="shared" si="824"/>
        <v>41880.374999986008</v>
      </c>
      <c r="D5780" s="7">
        <v>0</v>
      </c>
      <c r="E5780" s="7"/>
      <c r="G5780">
        <v>64.040000000000006</v>
      </c>
      <c r="H5780" s="12">
        <v>446.50470642167841</v>
      </c>
      <c r="I5780" s="13">
        <f>$D$2*tarifas!$D$12/24</f>
        <v>1.4541666666666666</v>
      </c>
      <c r="J5780" s="13" t="e">
        <f>VLOOKUP(E5780&amp;" "&amp;F5780,tarifas!$A$13:$D$20,4,FALSE)*H5780</f>
        <v>#N/A</v>
      </c>
      <c r="K5780" s="13">
        <f>IF(F5780="COD1",tarifas!$D$11*(SUMIFS($H$11:$H$8770,$F$11:$F$8770,"=COD1",$B$11:$B$8770,"="&amp;B5780)/COUNTIFS($F$11:$F$8770,"=COD1",$B$11:$B$8770,"="&amp;B5780))/COUNTIFS($A$11:$A$8770,"="&amp;A5780,$F$11:$F$8770,"=COD1"),0)</f>
        <v>0</v>
      </c>
      <c r="L5780" s="13" t="e">
        <f>(VLOOKUP(F5780,tarifas!$C$7:$D$10,2,FALSE)+tarifas!$D$21)*datos!H5780</f>
        <v>#N/A</v>
      </c>
      <c r="M5780">
        <v>398.73890999999998</v>
      </c>
      <c r="N5780" s="13" t="e">
        <f t="shared" si="818"/>
        <v>#N/A</v>
      </c>
      <c r="O5780">
        <f t="shared" si="819"/>
        <v>398.73890999999998</v>
      </c>
      <c r="P5780" s="12">
        <f t="shared" si="820"/>
        <v>47.765796421678431</v>
      </c>
      <c r="Q5780">
        <f t="shared" si="821"/>
        <v>0</v>
      </c>
      <c r="R5780">
        <f>$D$2*tarifas!$D$12/24</f>
        <v>1.4541666666666666</v>
      </c>
      <c r="S5780" t="e">
        <f>VLOOKUP(E5780&amp;" "&amp;F5780,tarifas!$A$13:$D$20,4,FALSE)*P5780</f>
        <v>#N/A</v>
      </c>
      <c r="T5780">
        <f>IF(F5780="COD1",tarifas!$D$11*(SUMIFS($P$11:$P$8770,$F$11:$F$8770,"=COD1",$B$11:$B$8770,"="&amp;B5780)/COUNTIFS($F$11:$F$8770,"=COD1",$B$11:$B$8770,"="&amp;B5780))/COUNTIFS($A$11:$A$8770,"="&amp;A5780,$F$11:$F$8770,"=COD1"),0)</f>
        <v>0</v>
      </c>
      <c r="U5780" t="e">
        <f>(VLOOKUP(F5780,tarifas!$C$7:$D$10,2,FALSE)+tarifas!$D$21)*datos!P5780</f>
        <v>#N/A</v>
      </c>
      <c r="V5780" t="e">
        <f t="shared" si="822"/>
        <v>#N/A</v>
      </c>
      <c r="W5780">
        <f t="shared" si="823"/>
        <v>0</v>
      </c>
    </row>
    <row r="5781" spans="1:23" x14ac:dyDescent="0.25">
      <c r="A5781">
        <f t="shared" si="816"/>
        <v>238</v>
      </c>
      <c r="B5781">
        <f t="shared" si="817"/>
        <v>8</v>
      </c>
      <c r="C5781" s="1">
        <f t="shared" si="824"/>
        <v>41880.416666652673</v>
      </c>
      <c r="D5781" s="7">
        <v>0</v>
      </c>
      <c r="E5781" s="7"/>
      <c r="G5781">
        <v>64.08</v>
      </c>
      <c r="H5781" s="12">
        <v>478.61846786452821</v>
      </c>
      <c r="I5781" s="13">
        <f>$D$2*tarifas!$D$12/24</f>
        <v>1.4541666666666666</v>
      </c>
      <c r="J5781" s="13" t="e">
        <f>VLOOKUP(E5781&amp;" "&amp;F5781,tarifas!$A$13:$D$20,4,FALSE)*H5781</f>
        <v>#N/A</v>
      </c>
      <c r="K5781" s="13">
        <f>IF(F5781="COD1",tarifas!$D$11*(SUMIFS($H$11:$H$8770,$F$11:$F$8770,"=COD1",$B$11:$B$8770,"="&amp;B5781)/COUNTIFS($F$11:$F$8770,"=COD1",$B$11:$B$8770,"="&amp;B5781))/COUNTIFS($A$11:$A$8770,"="&amp;A5781,$F$11:$F$8770,"=COD1"),0)</f>
        <v>0</v>
      </c>
      <c r="L5781" s="13" t="e">
        <f>(VLOOKUP(F5781,tarifas!$C$7:$D$10,2,FALSE)+tarifas!$D$21)*datos!H5781</f>
        <v>#N/A</v>
      </c>
      <c r="M5781">
        <v>465.70634000000001</v>
      </c>
      <c r="N5781" s="13" t="e">
        <f t="shared" si="818"/>
        <v>#N/A</v>
      </c>
      <c r="O5781">
        <f t="shared" si="819"/>
        <v>465.70634000000001</v>
      </c>
      <c r="P5781" s="12">
        <f t="shared" si="820"/>
        <v>12.912127864528202</v>
      </c>
      <c r="Q5781">
        <f t="shared" si="821"/>
        <v>0</v>
      </c>
      <c r="R5781">
        <f>$D$2*tarifas!$D$12/24</f>
        <v>1.4541666666666666</v>
      </c>
      <c r="S5781" t="e">
        <f>VLOOKUP(E5781&amp;" "&amp;F5781,tarifas!$A$13:$D$20,4,FALSE)*P5781</f>
        <v>#N/A</v>
      </c>
      <c r="T5781">
        <f>IF(F5781="COD1",tarifas!$D$11*(SUMIFS($P$11:$P$8770,$F$11:$F$8770,"=COD1",$B$11:$B$8770,"="&amp;B5781)/COUNTIFS($F$11:$F$8770,"=COD1",$B$11:$B$8770,"="&amp;B5781))/COUNTIFS($A$11:$A$8770,"="&amp;A5781,$F$11:$F$8770,"=COD1"),0)</f>
        <v>0</v>
      </c>
      <c r="U5781" t="e">
        <f>(VLOOKUP(F5781,tarifas!$C$7:$D$10,2,FALSE)+tarifas!$D$21)*datos!P5781</f>
        <v>#N/A</v>
      </c>
      <c r="V5781" t="e">
        <f t="shared" si="822"/>
        <v>#N/A</v>
      </c>
      <c r="W5781">
        <f t="shared" si="823"/>
        <v>0</v>
      </c>
    </row>
    <row r="5782" spans="1:23" x14ac:dyDescent="0.25">
      <c r="A5782">
        <f t="shared" si="816"/>
        <v>238</v>
      </c>
      <c r="B5782">
        <f t="shared" si="817"/>
        <v>8</v>
      </c>
      <c r="C5782" s="1">
        <f t="shared" si="824"/>
        <v>41880.458333319337</v>
      </c>
      <c r="D5782" s="7">
        <v>0</v>
      </c>
      <c r="E5782" s="7"/>
      <c r="G5782">
        <v>65.03</v>
      </c>
      <c r="H5782" s="12">
        <v>340.19846418109591</v>
      </c>
      <c r="I5782" s="13">
        <f>$D$2*tarifas!$D$12/24</f>
        <v>1.4541666666666666</v>
      </c>
      <c r="J5782" s="13" t="e">
        <f>VLOOKUP(E5782&amp;" "&amp;F5782,tarifas!$A$13:$D$20,4,FALSE)*H5782</f>
        <v>#N/A</v>
      </c>
      <c r="K5782" s="13">
        <f>IF(F5782="COD1",tarifas!$D$11*(SUMIFS($H$11:$H$8770,$F$11:$F$8770,"=COD1",$B$11:$B$8770,"="&amp;B5782)/COUNTIFS($F$11:$F$8770,"=COD1",$B$11:$B$8770,"="&amp;B5782))/COUNTIFS($A$11:$A$8770,"="&amp;A5782,$F$11:$F$8770,"=COD1"),0)</f>
        <v>0</v>
      </c>
      <c r="L5782" s="13" t="e">
        <f>(VLOOKUP(F5782,tarifas!$C$7:$D$10,2,FALSE)+tarifas!$D$21)*datos!H5782</f>
        <v>#N/A</v>
      </c>
      <c r="M5782">
        <v>468.29399000000001</v>
      </c>
      <c r="N5782" s="13" t="e">
        <f t="shared" si="818"/>
        <v>#N/A</v>
      </c>
      <c r="O5782">
        <f t="shared" si="819"/>
        <v>340.19846418109591</v>
      </c>
      <c r="P5782" s="12">
        <f t="shared" si="820"/>
        <v>0</v>
      </c>
      <c r="Q5782">
        <f t="shared" si="821"/>
        <v>128.09552581890409</v>
      </c>
      <c r="R5782">
        <f>$D$2*tarifas!$D$12/24</f>
        <v>1.4541666666666666</v>
      </c>
      <c r="S5782" t="e">
        <f>VLOOKUP(E5782&amp;" "&amp;F5782,tarifas!$A$13:$D$20,4,FALSE)*P5782</f>
        <v>#N/A</v>
      </c>
      <c r="T5782">
        <f>IF(F5782="COD1",tarifas!$D$11*(SUMIFS($P$11:$P$8770,$F$11:$F$8770,"=COD1",$B$11:$B$8770,"="&amp;B5782)/COUNTIFS($F$11:$F$8770,"=COD1",$B$11:$B$8770,"="&amp;B5782))/COUNTIFS($A$11:$A$8770,"="&amp;A5782,$F$11:$F$8770,"=COD1"),0)</f>
        <v>0</v>
      </c>
      <c r="U5782" t="e">
        <f>(VLOOKUP(F5782,tarifas!$C$7:$D$10,2,FALSE)+tarifas!$D$21)*datos!P5782</f>
        <v>#N/A</v>
      </c>
      <c r="V5782" t="e">
        <f t="shared" si="822"/>
        <v>#N/A</v>
      </c>
      <c r="W5782">
        <f t="shared" si="823"/>
        <v>7.4970468396030006</v>
      </c>
    </row>
    <row r="5783" spans="1:23" x14ac:dyDescent="0.25">
      <c r="A5783">
        <f t="shared" si="816"/>
        <v>238</v>
      </c>
      <c r="B5783">
        <f t="shared" si="817"/>
        <v>8</v>
      </c>
      <c r="C5783" s="1">
        <f t="shared" si="824"/>
        <v>41880.499999986001</v>
      </c>
      <c r="D5783" s="7">
        <v>675.87878787878799</v>
      </c>
      <c r="E5783" s="7"/>
      <c r="G5783">
        <v>65</v>
      </c>
      <c r="H5783" s="12">
        <v>320.81250147068738</v>
      </c>
      <c r="I5783" s="13">
        <f>$D$2*tarifas!$D$12/24</f>
        <v>1.4541666666666666</v>
      </c>
      <c r="J5783" s="13" t="e">
        <f>VLOOKUP(E5783&amp;" "&amp;F5783,tarifas!$A$13:$D$20,4,FALSE)*H5783</f>
        <v>#N/A</v>
      </c>
      <c r="K5783" s="13">
        <f>IF(F5783="COD1",tarifas!$D$11*(SUMIFS($H$11:$H$8770,$F$11:$F$8770,"=COD1",$B$11:$B$8770,"="&amp;B5783)/COUNTIFS($F$11:$F$8770,"=COD1",$B$11:$B$8770,"="&amp;B5783))/COUNTIFS($A$11:$A$8770,"="&amp;A5783,$F$11:$F$8770,"=COD1"),0)</f>
        <v>0</v>
      </c>
      <c r="L5783" s="13" t="e">
        <f>(VLOOKUP(F5783,tarifas!$C$7:$D$10,2,FALSE)+tarifas!$D$21)*datos!H5783</f>
        <v>#N/A</v>
      </c>
      <c r="M5783">
        <v>476.17172999999997</v>
      </c>
      <c r="N5783" s="13" t="e">
        <f t="shared" si="818"/>
        <v>#N/A</v>
      </c>
      <c r="O5783">
        <f t="shared" si="819"/>
        <v>320.81250147068738</v>
      </c>
      <c r="P5783" s="12">
        <f t="shared" si="820"/>
        <v>0</v>
      </c>
      <c r="Q5783">
        <f t="shared" si="821"/>
        <v>155.35922852931259</v>
      </c>
      <c r="R5783">
        <f>$D$2*tarifas!$D$12/24</f>
        <v>1.4541666666666666</v>
      </c>
      <c r="S5783" t="e">
        <f>VLOOKUP(E5783&amp;" "&amp;F5783,tarifas!$A$13:$D$20,4,FALSE)*P5783</f>
        <v>#N/A</v>
      </c>
      <c r="T5783">
        <f>IF(F5783="COD1",tarifas!$D$11*(SUMIFS($P$11:$P$8770,$F$11:$F$8770,"=COD1",$B$11:$B$8770,"="&amp;B5783)/COUNTIFS($F$11:$F$8770,"=COD1",$B$11:$B$8770,"="&amp;B5783))/COUNTIFS($A$11:$A$8770,"="&amp;A5783,$F$11:$F$8770,"=COD1"),0)</f>
        <v>0</v>
      </c>
      <c r="U5783" t="e">
        <f>(VLOOKUP(F5783,tarifas!$C$7:$D$10,2,FALSE)+tarifas!$D$21)*datos!P5783</f>
        <v>#N/A</v>
      </c>
      <c r="V5783" t="e">
        <f t="shared" si="822"/>
        <v>#N/A</v>
      </c>
      <c r="W5783">
        <f t="shared" si="823"/>
        <v>9.0885148689647863</v>
      </c>
    </row>
    <row r="5784" spans="1:23" x14ac:dyDescent="0.25">
      <c r="A5784">
        <f t="shared" si="816"/>
        <v>238</v>
      </c>
      <c r="B5784">
        <f t="shared" si="817"/>
        <v>8</v>
      </c>
      <c r="C5784" s="1">
        <f t="shared" si="824"/>
        <v>41880.541666652665</v>
      </c>
      <c r="D5784" s="7">
        <v>617.15151515151513</v>
      </c>
      <c r="E5784" s="7"/>
      <c r="G5784">
        <v>64</v>
      </c>
      <c r="H5784" s="12">
        <v>417.93269645987937</v>
      </c>
      <c r="I5784" s="13">
        <f>$D$2*tarifas!$D$12/24</f>
        <v>1.4541666666666666</v>
      </c>
      <c r="J5784" s="13" t="e">
        <f>VLOOKUP(E5784&amp;" "&amp;F5784,tarifas!$A$13:$D$20,4,FALSE)*H5784</f>
        <v>#N/A</v>
      </c>
      <c r="K5784" s="13">
        <f>IF(F5784="COD1",tarifas!$D$11*(SUMIFS($H$11:$H$8770,$F$11:$F$8770,"=COD1",$B$11:$B$8770,"="&amp;B5784)/COUNTIFS($F$11:$F$8770,"=COD1",$B$11:$B$8770,"="&amp;B5784))/COUNTIFS($A$11:$A$8770,"="&amp;A5784,$F$11:$F$8770,"=COD1"),0)</f>
        <v>0</v>
      </c>
      <c r="L5784" s="13" t="e">
        <f>(VLOOKUP(F5784,tarifas!$C$7:$D$10,2,FALSE)+tarifas!$D$21)*datos!H5784</f>
        <v>#N/A</v>
      </c>
      <c r="M5784">
        <v>478.18796000000003</v>
      </c>
      <c r="N5784" s="13" t="e">
        <f t="shared" si="818"/>
        <v>#N/A</v>
      </c>
      <c r="O5784">
        <f t="shared" si="819"/>
        <v>417.93269645987937</v>
      </c>
      <c r="P5784" s="12">
        <f t="shared" si="820"/>
        <v>0</v>
      </c>
      <c r="Q5784">
        <f t="shared" si="821"/>
        <v>60.255263540120666</v>
      </c>
      <c r="R5784">
        <f>$D$2*tarifas!$D$12/24</f>
        <v>1.4541666666666666</v>
      </c>
      <c r="S5784" t="e">
        <f>VLOOKUP(E5784&amp;" "&amp;F5784,tarifas!$A$13:$D$20,4,FALSE)*P5784</f>
        <v>#N/A</v>
      </c>
      <c r="T5784">
        <f>IF(F5784="COD1",tarifas!$D$11*(SUMIFS($P$11:$P$8770,$F$11:$F$8770,"=COD1",$B$11:$B$8770,"="&amp;B5784)/COUNTIFS($F$11:$F$8770,"=COD1",$B$11:$B$8770,"="&amp;B5784))/COUNTIFS($A$11:$A$8770,"="&amp;A5784,$F$11:$F$8770,"=COD1"),0)</f>
        <v>0</v>
      </c>
      <c r="U5784" t="e">
        <f>(VLOOKUP(F5784,tarifas!$C$7:$D$10,2,FALSE)+tarifas!$D$21)*datos!P5784</f>
        <v>#N/A</v>
      </c>
      <c r="V5784" t="e">
        <f t="shared" si="822"/>
        <v>#N/A</v>
      </c>
      <c r="W5784">
        <f t="shared" si="823"/>
        <v>3.4707031799109505</v>
      </c>
    </row>
    <row r="5785" spans="1:23" x14ac:dyDescent="0.25">
      <c r="A5785">
        <f t="shared" si="816"/>
        <v>238</v>
      </c>
      <c r="B5785">
        <f t="shared" si="817"/>
        <v>8</v>
      </c>
      <c r="C5785" s="1">
        <f t="shared" si="824"/>
        <v>41880.58333331933</v>
      </c>
      <c r="D5785" s="7">
        <v>678.45454545454538</v>
      </c>
      <c r="E5785" s="7"/>
      <c r="G5785">
        <v>62.01</v>
      </c>
      <c r="H5785" s="12">
        <v>421.26789552188069</v>
      </c>
      <c r="I5785" s="13">
        <f>$D$2*tarifas!$D$12/24</f>
        <v>1.4541666666666666</v>
      </c>
      <c r="J5785" s="13" t="e">
        <f>VLOOKUP(E5785&amp;" "&amp;F5785,tarifas!$A$13:$D$20,4,FALSE)*H5785</f>
        <v>#N/A</v>
      </c>
      <c r="K5785" s="13">
        <f>IF(F5785="COD1",tarifas!$D$11*(SUMIFS($H$11:$H$8770,$F$11:$F$8770,"=COD1",$B$11:$B$8770,"="&amp;B5785)/COUNTIFS($F$11:$F$8770,"=COD1",$B$11:$B$8770,"="&amp;B5785))/COUNTIFS($A$11:$A$8770,"="&amp;A5785,$F$11:$F$8770,"=COD1"),0)</f>
        <v>0</v>
      </c>
      <c r="L5785" s="13" t="e">
        <f>(VLOOKUP(F5785,tarifas!$C$7:$D$10,2,FALSE)+tarifas!$D$21)*datos!H5785</f>
        <v>#N/A</v>
      </c>
      <c r="M5785">
        <v>381.68117000000001</v>
      </c>
      <c r="N5785" s="13" t="e">
        <f t="shared" si="818"/>
        <v>#N/A</v>
      </c>
      <c r="O5785">
        <f t="shared" si="819"/>
        <v>381.68117000000001</v>
      </c>
      <c r="P5785" s="12">
        <f t="shared" si="820"/>
        <v>39.58672552188068</v>
      </c>
      <c r="Q5785">
        <f t="shared" si="821"/>
        <v>0</v>
      </c>
      <c r="R5785">
        <f>$D$2*tarifas!$D$12/24</f>
        <v>1.4541666666666666</v>
      </c>
      <c r="S5785" t="e">
        <f>VLOOKUP(E5785&amp;" "&amp;F5785,tarifas!$A$13:$D$20,4,FALSE)*P5785</f>
        <v>#N/A</v>
      </c>
      <c r="T5785">
        <f>IF(F5785="COD1",tarifas!$D$11*(SUMIFS($P$11:$P$8770,$F$11:$F$8770,"=COD1",$B$11:$B$8770,"="&amp;B5785)/COUNTIFS($F$11:$F$8770,"=COD1",$B$11:$B$8770,"="&amp;B5785))/COUNTIFS($A$11:$A$8770,"="&amp;A5785,$F$11:$F$8770,"=COD1"),0)</f>
        <v>0</v>
      </c>
      <c r="U5785" t="e">
        <f>(VLOOKUP(F5785,tarifas!$C$7:$D$10,2,FALSE)+tarifas!$D$21)*datos!P5785</f>
        <v>#N/A</v>
      </c>
      <c r="V5785" t="e">
        <f t="shared" si="822"/>
        <v>#N/A</v>
      </c>
      <c r="W5785">
        <f t="shared" si="823"/>
        <v>0</v>
      </c>
    </row>
    <row r="5786" spans="1:23" x14ac:dyDescent="0.25">
      <c r="A5786">
        <f t="shared" si="816"/>
        <v>238</v>
      </c>
      <c r="B5786">
        <f t="shared" si="817"/>
        <v>8</v>
      </c>
      <c r="C5786" s="1">
        <f t="shared" si="824"/>
        <v>41880.624999985994</v>
      </c>
      <c r="D5786" s="7">
        <v>426.28787878787881</v>
      </c>
      <c r="E5786" s="7"/>
      <c r="G5786">
        <v>61.18</v>
      </c>
      <c r="H5786" s="12">
        <v>424.66091917465769</v>
      </c>
      <c r="I5786" s="13">
        <f>$D$2*tarifas!$D$12/24</f>
        <v>1.4541666666666666</v>
      </c>
      <c r="J5786" s="13" t="e">
        <f>VLOOKUP(E5786&amp;" "&amp;F5786,tarifas!$A$13:$D$20,4,FALSE)*H5786</f>
        <v>#N/A</v>
      </c>
      <c r="K5786" s="13">
        <f>IF(F5786="COD1",tarifas!$D$11*(SUMIFS($H$11:$H$8770,$F$11:$F$8770,"=COD1",$B$11:$B$8770,"="&amp;B5786)/COUNTIFS($F$11:$F$8770,"=COD1",$B$11:$B$8770,"="&amp;B5786))/COUNTIFS($A$11:$A$8770,"="&amp;A5786,$F$11:$F$8770,"=COD1"),0)</f>
        <v>0</v>
      </c>
      <c r="L5786" s="13" t="e">
        <f>(VLOOKUP(F5786,tarifas!$C$7:$D$10,2,FALSE)+tarifas!$D$21)*datos!H5786</f>
        <v>#N/A</v>
      </c>
      <c r="M5786">
        <v>323.39071999999999</v>
      </c>
      <c r="N5786" s="13" t="e">
        <f t="shared" si="818"/>
        <v>#N/A</v>
      </c>
      <c r="O5786">
        <f t="shared" si="819"/>
        <v>323.39071999999999</v>
      </c>
      <c r="P5786" s="12">
        <f t="shared" si="820"/>
        <v>101.27019917465771</v>
      </c>
      <c r="Q5786">
        <f t="shared" si="821"/>
        <v>0</v>
      </c>
      <c r="R5786">
        <f>$D$2*tarifas!$D$12/24</f>
        <v>1.4541666666666666</v>
      </c>
      <c r="S5786" t="e">
        <f>VLOOKUP(E5786&amp;" "&amp;F5786,tarifas!$A$13:$D$20,4,FALSE)*P5786</f>
        <v>#N/A</v>
      </c>
      <c r="T5786">
        <f>IF(F5786="COD1",tarifas!$D$11*(SUMIFS($P$11:$P$8770,$F$11:$F$8770,"=COD1",$B$11:$B$8770,"="&amp;B5786)/COUNTIFS($F$11:$F$8770,"=COD1",$B$11:$B$8770,"="&amp;B5786))/COUNTIFS($A$11:$A$8770,"="&amp;A5786,$F$11:$F$8770,"=COD1"),0)</f>
        <v>0</v>
      </c>
      <c r="U5786" t="e">
        <f>(VLOOKUP(F5786,tarifas!$C$7:$D$10,2,FALSE)+tarifas!$D$21)*datos!P5786</f>
        <v>#N/A</v>
      </c>
      <c r="V5786" t="e">
        <f t="shared" si="822"/>
        <v>#N/A</v>
      </c>
      <c r="W5786">
        <f t="shared" si="823"/>
        <v>0</v>
      </c>
    </row>
    <row r="5787" spans="1:23" x14ac:dyDescent="0.25">
      <c r="A5787">
        <f t="shared" si="816"/>
        <v>238</v>
      </c>
      <c r="B5787">
        <f t="shared" si="817"/>
        <v>8</v>
      </c>
      <c r="C5787" s="1">
        <f t="shared" si="824"/>
        <v>41880.666666652658</v>
      </c>
      <c r="D5787" s="7">
        <v>271.22727272727269</v>
      </c>
      <c r="E5787" s="7"/>
      <c r="G5787">
        <v>60.58</v>
      </c>
      <c r="H5787" s="12">
        <v>392.93813592878968</v>
      </c>
      <c r="I5787" s="13">
        <f>$D$2*tarifas!$D$12/24</f>
        <v>1.4541666666666666</v>
      </c>
      <c r="J5787" s="13" t="e">
        <f>VLOOKUP(E5787&amp;" "&amp;F5787,tarifas!$A$13:$D$20,4,FALSE)*H5787</f>
        <v>#N/A</v>
      </c>
      <c r="K5787" s="13">
        <f>IF(F5787="COD1",tarifas!$D$11*(SUMIFS($H$11:$H$8770,$F$11:$F$8770,"=COD1",$B$11:$B$8770,"="&amp;B5787)/COUNTIFS($F$11:$F$8770,"=COD1",$B$11:$B$8770,"="&amp;B5787))/COUNTIFS($A$11:$A$8770,"="&amp;A5787,$F$11:$F$8770,"=COD1"),0)</f>
        <v>0</v>
      </c>
      <c r="L5787" s="13" t="e">
        <f>(VLOOKUP(F5787,tarifas!$C$7:$D$10,2,FALSE)+tarifas!$D$21)*datos!H5787</f>
        <v>#N/A</v>
      </c>
      <c r="M5787">
        <v>198.79026000000002</v>
      </c>
      <c r="N5787" s="13" t="e">
        <f t="shared" si="818"/>
        <v>#N/A</v>
      </c>
      <c r="O5787">
        <f t="shared" si="819"/>
        <v>198.79026000000002</v>
      </c>
      <c r="P5787" s="12">
        <f t="shared" si="820"/>
        <v>194.14787592878966</v>
      </c>
      <c r="Q5787">
        <f t="shared" si="821"/>
        <v>0</v>
      </c>
      <c r="R5787">
        <f>$D$2*tarifas!$D$12/24</f>
        <v>1.4541666666666666</v>
      </c>
      <c r="S5787" t="e">
        <f>VLOOKUP(E5787&amp;" "&amp;F5787,tarifas!$A$13:$D$20,4,FALSE)*P5787</f>
        <v>#N/A</v>
      </c>
      <c r="T5787">
        <f>IF(F5787="COD1",tarifas!$D$11*(SUMIFS($P$11:$P$8770,$F$11:$F$8770,"=COD1",$B$11:$B$8770,"="&amp;B5787)/COUNTIFS($F$11:$F$8770,"=COD1",$B$11:$B$8770,"="&amp;B5787))/COUNTIFS($A$11:$A$8770,"="&amp;A5787,$F$11:$F$8770,"=COD1"),0)</f>
        <v>0</v>
      </c>
      <c r="U5787" t="e">
        <f>(VLOOKUP(F5787,tarifas!$C$7:$D$10,2,FALSE)+tarifas!$D$21)*datos!P5787</f>
        <v>#N/A</v>
      </c>
      <c r="V5787" t="e">
        <f t="shared" si="822"/>
        <v>#N/A</v>
      </c>
      <c r="W5787">
        <f t="shared" si="823"/>
        <v>0</v>
      </c>
    </row>
    <row r="5788" spans="1:23" x14ac:dyDescent="0.25">
      <c r="A5788">
        <f t="shared" si="816"/>
        <v>238</v>
      </c>
      <c r="B5788">
        <f t="shared" si="817"/>
        <v>8</v>
      </c>
      <c r="C5788" s="1">
        <f t="shared" si="824"/>
        <v>41880.708333319322</v>
      </c>
      <c r="D5788" s="7">
        <v>287.4545454545455</v>
      </c>
      <c r="E5788" s="7"/>
      <c r="G5788">
        <v>58</v>
      </c>
      <c r="H5788" s="12">
        <v>325.7257872052561</v>
      </c>
      <c r="I5788" s="13">
        <f>$D$2*tarifas!$D$12/24</f>
        <v>1.4541666666666666</v>
      </c>
      <c r="J5788" s="13" t="e">
        <f>VLOOKUP(E5788&amp;" "&amp;F5788,tarifas!$A$13:$D$20,4,FALSE)*H5788</f>
        <v>#N/A</v>
      </c>
      <c r="K5788" s="13">
        <f>IF(F5788="COD1",tarifas!$D$11*(SUMIFS($H$11:$H$8770,$F$11:$F$8770,"=COD1",$B$11:$B$8770,"="&amp;B5788)/COUNTIFS($F$11:$F$8770,"=COD1",$B$11:$B$8770,"="&amp;B5788))/COUNTIFS($A$11:$A$8770,"="&amp;A5788,$F$11:$F$8770,"=COD1"),0)</f>
        <v>0</v>
      </c>
      <c r="L5788" s="13" t="e">
        <f>(VLOOKUP(F5788,tarifas!$C$7:$D$10,2,FALSE)+tarifas!$D$21)*datos!H5788</f>
        <v>#N/A</v>
      </c>
      <c r="M5788">
        <v>59.722029999999997</v>
      </c>
      <c r="N5788" s="13" t="e">
        <f t="shared" si="818"/>
        <v>#N/A</v>
      </c>
      <c r="O5788">
        <f t="shared" si="819"/>
        <v>59.722029999999997</v>
      </c>
      <c r="P5788" s="12">
        <f t="shared" si="820"/>
        <v>266.00375720525608</v>
      </c>
      <c r="Q5788">
        <f t="shared" si="821"/>
        <v>0</v>
      </c>
      <c r="R5788">
        <f>$D$2*tarifas!$D$12/24</f>
        <v>1.4541666666666666</v>
      </c>
      <c r="S5788" t="e">
        <f>VLOOKUP(E5788&amp;" "&amp;F5788,tarifas!$A$13:$D$20,4,FALSE)*P5788</f>
        <v>#N/A</v>
      </c>
      <c r="T5788">
        <f>IF(F5788="COD1",tarifas!$D$11*(SUMIFS($P$11:$P$8770,$F$11:$F$8770,"=COD1",$B$11:$B$8770,"="&amp;B5788)/COUNTIFS($F$11:$F$8770,"=COD1",$B$11:$B$8770,"="&amp;B5788))/COUNTIFS($A$11:$A$8770,"="&amp;A5788,$F$11:$F$8770,"=COD1"),0)</f>
        <v>0</v>
      </c>
      <c r="U5788" t="e">
        <f>(VLOOKUP(F5788,tarifas!$C$7:$D$10,2,FALSE)+tarifas!$D$21)*datos!P5788</f>
        <v>#N/A</v>
      </c>
      <c r="V5788" t="e">
        <f t="shared" si="822"/>
        <v>#N/A</v>
      </c>
      <c r="W5788">
        <f t="shared" si="823"/>
        <v>0</v>
      </c>
    </row>
    <row r="5789" spans="1:23" x14ac:dyDescent="0.25">
      <c r="A5789">
        <f t="shared" si="816"/>
        <v>238</v>
      </c>
      <c r="B5789">
        <f t="shared" si="817"/>
        <v>8</v>
      </c>
      <c r="C5789" s="1">
        <f t="shared" si="824"/>
        <v>41880.749999985987</v>
      </c>
      <c r="D5789" s="7">
        <v>171.80303030303031</v>
      </c>
      <c r="E5789" s="7"/>
      <c r="G5789">
        <v>57.76</v>
      </c>
      <c r="H5789" s="12">
        <v>247.41284618197147</v>
      </c>
      <c r="I5789" s="13">
        <f>$D$2*tarifas!$D$12/24</f>
        <v>1.4541666666666666</v>
      </c>
      <c r="J5789" s="13" t="e">
        <f>VLOOKUP(E5789&amp;" "&amp;F5789,tarifas!$A$13:$D$20,4,FALSE)*H5789</f>
        <v>#N/A</v>
      </c>
      <c r="K5789" s="13">
        <f>IF(F5789="COD1",tarifas!$D$11*(SUMIFS($H$11:$H$8770,$F$11:$F$8770,"=COD1",$B$11:$B$8770,"="&amp;B5789)/COUNTIFS($F$11:$F$8770,"=COD1",$B$11:$B$8770,"="&amp;B5789))/COUNTIFS($A$11:$A$8770,"="&amp;A5789,$F$11:$F$8770,"=COD1"),0)</f>
        <v>0</v>
      </c>
      <c r="L5789" s="13" t="e">
        <f>(VLOOKUP(F5789,tarifas!$C$7:$D$10,2,FALSE)+tarifas!$D$21)*datos!H5789</f>
        <v>#N/A</v>
      </c>
      <c r="M5789">
        <v>0.76212000000000002</v>
      </c>
      <c r="N5789" s="13" t="e">
        <f t="shared" si="818"/>
        <v>#N/A</v>
      </c>
      <c r="O5789">
        <f t="shared" si="819"/>
        <v>0.76212000000000002</v>
      </c>
      <c r="P5789" s="12">
        <f t="shared" si="820"/>
        <v>246.65072618197146</v>
      </c>
      <c r="Q5789">
        <f t="shared" si="821"/>
        <v>0</v>
      </c>
      <c r="R5789">
        <f>$D$2*tarifas!$D$12/24</f>
        <v>1.4541666666666666</v>
      </c>
      <c r="S5789" t="e">
        <f>VLOOKUP(E5789&amp;" "&amp;F5789,tarifas!$A$13:$D$20,4,FALSE)*P5789</f>
        <v>#N/A</v>
      </c>
      <c r="T5789">
        <f>IF(F5789="COD1",tarifas!$D$11*(SUMIFS($P$11:$P$8770,$F$11:$F$8770,"=COD1",$B$11:$B$8770,"="&amp;B5789)/COUNTIFS($F$11:$F$8770,"=COD1",$B$11:$B$8770,"="&amp;B5789))/COUNTIFS($A$11:$A$8770,"="&amp;A5789,$F$11:$F$8770,"=COD1"),0)</f>
        <v>0</v>
      </c>
      <c r="U5789" t="e">
        <f>(VLOOKUP(F5789,tarifas!$C$7:$D$10,2,FALSE)+tarifas!$D$21)*datos!P5789</f>
        <v>#N/A</v>
      </c>
      <c r="V5789" t="e">
        <f t="shared" si="822"/>
        <v>#N/A</v>
      </c>
      <c r="W5789">
        <f t="shared" si="823"/>
        <v>0</v>
      </c>
    </row>
    <row r="5790" spans="1:23" x14ac:dyDescent="0.25">
      <c r="A5790">
        <f t="shared" si="816"/>
        <v>238</v>
      </c>
      <c r="B5790">
        <f t="shared" si="817"/>
        <v>8</v>
      </c>
      <c r="C5790" s="1">
        <f t="shared" si="824"/>
        <v>41880.791666652651</v>
      </c>
      <c r="D5790" s="7">
        <v>0</v>
      </c>
      <c r="E5790" s="7"/>
      <c r="G5790">
        <v>57.3</v>
      </c>
      <c r="H5790" s="12">
        <v>182.73114334141513</v>
      </c>
      <c r="I5790" s="13">
        <f>$D$2*tarifas!$D$12/24</f>
        <v>1.4541666666666666</v>
      </c>
      <c r="J5790" s="13" t="e">
        <f>VLOOKUP(E5790&amp;" "&amp;F5790,tarifas!$A$13:$D$20,4,FALSE)*H5790</f>
        <v>#N/A</v>
      </c>
      <c r="K5790" s="13">
        <f>IF(F5790="COD1",tarifas!$D$11*(SUMIFS($H$11:$H$8770,$F$11:$F$8770,"=COD1",$B$11:$B$8770,"="&amp;B5790)/COUNTIFS($F$11:$F$8770,"=COD1",$B$11:$B$8770,"="&amp;B5790))/COUNTIFS($A$11:$A$8770,"="&amp;A5790,$F$11:$F$8770,"=COD1"),0)</f>
        <v>0</v>
      </c>
      <c r="L5790" s="13" t="e">
        <f>(VLOOKUP(F5790,tarifas!$C$7:$D$10,2,FALSE)+tarifas!$D$21)*datos!H5790</f>
        <v>#N/A</v>
      </c>
      <c r="M5790">
        <v>0</v>
      </c>
      <c r="N5790" s="13" t="e">
        <f t="shared" si="818"/>
        <v>#N/A</v>
      </c>
      <c r="O5790">
        <f t="shared" si="819"/>
        <v>0</v>
      </c>
      <c r="P5790" s="12">
        <f t="shared" si="820"/>
        <v>182.73114334141513</v>
      </c>
      <c r="Q5790">
        <f t="shared" si="821"/>
        <v>0</v>
      </c>
      <c r="R5790">
        <f>$D$2*tarifas!$D$12/24</f>
        <v>1.4541666666666666</v>
      </c>
      <c r="S5790" t="e">
        <f>VLOOKUP(E5790&amp;" "&amp;F5790,tarifas!$A$13:$D$20,4,FALSE)*P5790</f>
        <v>#N/A</v>
      </c>
      <c r="T5790">
        <f>IF(F5790="COD1",tarifas!$D$11*(SUMIFS($P$11:$P$8770,$F$11:$F$8770,"=COD1",$B$11:$B$8770,"="&amp;B5790)/COUNTIFS($F$11:$F$8770,"=COD1",$B$11:$B$8770,"="&amp;B5790))/COUNTIFS($A$11:$A$8770,"="&amp;A5790,$F$11:$F$8770,"=COD1"),0)</f>
        <v>0</v>
      </c>
      <c r="U5790" t="e">
        <f>(VLOOKUP(F5790,tarifas!$C$7:$D$10,2,FALSE)+tarifas!$D$21)*datos!P5790</f>
        <v>#N/A</v>
      </c>
      <c r="V5790" t="e">
        <f t="shared" si="822"/>
        <v>#N/A</v>
      </c>
      <c r="W5790">
        <f t="shared" si="823"/>
        <v>0</v>
      </c>
    </row>
    <row r="5791" spans="1:23" x14ac:dyDescent="0.25">
      <c r="A5791">
        <f t="shared" si="816"/>
        <v>238</v>
      </c>
      <c r="B5791">
        <f t="shared" si="817"/>
        <v>8</v>
      </c>
      <c r="C5791" s="1">
        <f t="shared" si="824"/>
        <v>41880.833333319315</v>
      </c>
      <c r="D5791" s="7">
        <v>0</v>
      </c>
      <c r="E5791" s="7"/>
      <c r="G5791">
        <v>61.53</v>
      </c>
      <c r="H5791" s="12">
        <v>163.91633428747701</v>
      </c>
      <c r="I5791" s="13">
        <f>$D$2*tarifas!$D$12/24</f>
        <v>1.4541666666666666</v>
      </c>
      <c r="J5791" s="13" t="e">
        <f>VLOOKUP(E5791&amp;" "&amp;F5791,tarifas!$A$13:$D$20,4,FALSE)*H5791</f>
        <v>#N/A</v>
      </c>
      <c r="K5791" s="13">
        <f>IF(F5791="COD1",tarifas!$D$11*(SUMIFS($H$11:$H$8770,$F$11:$F$8770,"=COD1",$B$11:$B$8770,"="&amp;B5791)/COUNTIFS($F$11:$F$8770,"=COD1",$B$11:$B$8770,"="&amp;B5791))/COUNTIFS($A$11:$A$8770,"="&amp;A5791,$F$11:$F$8770,"=COD1"),0)</f>
        <v>0</v>
      </c>
      <c r="L5791" s="13" t="e">
        <f>(VLOOKUP(F5791,tarifas!$C$7:$D$10,2,FALSE)+tarifas!$D$21)*datos!H5791</f>
        <v>#N/A</v>
      </c>
      <c r="M5791">
        <v>0</v>
      </c>
      <c r="N5791" s="13" t="e">
        <f t="shared" si="818"/>
        <v>#N/A</v>
      </c>
      <c r="O5791">
        <f t="shared" si="819"/>
        <v>0</v>
      </c>
      <c r="P5791" s="12">
        <f t="shared" si="820"/>
        <v>163.91633428747701</v>
      </c>
      <c r="Q5791">
        <f t="shared" si="821"/>
        <v>0</v>
      </c>
      <c r="R5791">
        <f>$D$2*tarifas!$D$12/24</f>
        <v>1.4541666666666666</v>
      </c>
      <c r="S5791" t="e">
        <f>VLOOKUP(E5791&amp;" "&amp;F5791,tarifas!$A$13:$D$20,4,FALSE)*P5791</f>
        <v>#N/A</v>
      </c>
      <c r="T5791">
        <f>IF(F5791="COD1",tarifas!$D$11*(SUMIFS($P$11:$P$8770,$F$11:$F$8770,"=COD1",$B$11:$B$8770,"="&amp;B5791)/COUNTIFS($F$11:$F$8770,"=COD1",$B$11:$B$8770,"="&amp;B5791))/COUNTIFS($A$11:$A$8770,"="&amp;A5791,$F$11:$F$8770,"=COD1"),0)</f>
        <v>0</v>
      </c>
      <c r="U5791" t="e">
        <f>(VLOOKUP(F5791,tarifas!$C$7:$D$10,2,FALSE)+tarifas!$D$21)*datos!P5791</f>
        <v>#N/A</v>
      </c>
      <c r="V5791" t="e">
        <f t="shared" si="822"/>
        <v>#N/A</v>
      </c>
      <c r="W5791">
        <f t="shared" si="823"/>
        <v>0</v>
      </c>
    </row>
    <row r="5792" spans="1:23" x14ac:dyDescent="0.25">
      <c r="A5792">
        <f t="shared" si="816"/>
        <v>238</v>
      </c>
      <c r="B5792">
        <f t="shared" si="817"/>
        <v>8</v>
      </c>
      <c r="C5792" s="1">
        <f t="shared" si="824"/>
        <v>41880.874999985979</v>
      </c>
      <c r="D5792" s="7">
        <v>0</v>
      </c>
      <c r="E5792" s="7"/>
      <c r="G5792">
        <v>57.76</v>
      </c>
      <c r="H5792" s="12">
        <v>158.55611835520736</v>
      </c>
      <c r="I5792" s="13">
        <f>$D$2*tarifas!$D$12/24</f>
        <v>1.4541666666666666</v>
      </c>
      <c r="J5792" s="13" t="e">
        <f>VLOOKUP(E5792&amp;" "&amp;F5792,tarifas!$A$13:$D$20,4,FALSE)*H5792</f>
        <v>#N/A</v>
      </c>
      <c r="K5792" s="13">
        <f>IF(F5792="COD1",tarifas!$D$11*(SUMIFS($H$11:$H$8770,$F$11:$F$8770,"=COD1",$B$11:$B$8770,"="&amp;B5792)/COUNTIFS($F$11:$F$8770,"=COD1",$B$11:$B$8770,"="&amp;B5792))/COUNTIFS($A$11:$A$8770,"="&amp;A5792,$F$11:$F$8770,"=COD1"),0)</f>
        <v>0</v>
      </c>
      <c r="L5792" s="13" t="e">
        <f>(VLOOKUP(F5792,tarifas!$C$7:$D$10,2,FALSE)+tarifas!$D$21)*datos!H5792</f>
        <v>#N/A</v>
      </c>
      <c r="M5792">
        <v>0</v>
      </c>
      <c r="N5792" s="13" t="e">
        <f t="shared" si="818"/>
        <v>#N/A</v>
      </c>
      <c r="O5792">
        <f t="shared" si="819"/>
        <v>0</v>
      </c>
      <c r="P5792" s="12">
        <f t="shared" si="820"/>
        <v>158.55611835520736</v>
      </c>
      <c r="Q5792">
        <f t="shared" si="821"/>
        <v>0</v>
      </c>
      <c r="R5792">
        <f>$D$2*tarifas!$D$12/24</f>
        <v>1.4541666666666666</v>
      </c>
      <c r="S5792" t="e">
        <f>VLOOKUP(E5792&amp;" "&amp;F5792,tarifas!$A$13:$D$20,4,FALSE)*P5792</f>
        <v>#N/A</v>
      </c>
      <c r="T5792">
        <f>IF(F5792="COD1",tarifas!$D$11*(SUMIFS($P$11:$P$8770,$F$11:$F$8770,"=COD1",$B$11:$B$8770,"="&amp;B5792)/COUNTIFS($F$11:$F$8770,"=COD1",$B$11:$B$8770,"="&amp;B5792))/COUNTIFS($A$11:$A$8770,"="&amp;A5792,$F$11:$F$8770,"=COD1"),0)</f>
        <v>0</v>
      </c>
      <c r="U5792" t="e">
        <f>(VLOOKUP(F5792,tarifas!$C$7:$D$10,2,FALSE)+tarifas!$D$21)*datos!P5792</f>
        <v>#N/A</v>
      </c>
      <c r="V5792" t="e">
        <f t="shared" si="822"/>
        <v>#N/A</v>
      </c>
      <c r="W5792">
        <f t="shared" si="823"/>
        <v>0</v>
      </c>
    </row>
    <row r="5793" spans="1:23" x14ac:dyDescent="0.25">
      <c r="A5793">
        <f t="shared" si="816"/>
        <v>238</v>
      </c>
      <c r="B5793">
        <f t="shared" si="817"/>
        <v>8</v>
      </c>
      <c r="C5793" s="1">
        <f t="shared" si="824"/>
        <v>41880.916666652643</v>
      </c>
      <c r="D5793" s="7">
        <v>0</v>
      </c>
      <c r="E5793" s="7"/>
      <c r="G5793">
        <v>54.87</v>
      </c>
      <c r="H5793" s="12">
        <v>156.87485822523328</v>
      </c>
      <c r="I5793" s="13">
        <f>$D$2*tarifas!$D$12/24</f>
        <v>1.4541666666666666</v>
      </c>
      <c r="J5793" s="13" t="e">
        <f>VLOOKUP(E5793&amp;" "&amp;F5793,tarifas!$A$13:$D$20,4,FALSE)*H5793</f>
        <v>#N/A</v>
      </c>
      <c r="K5793" s="13">
        <f>IF(F5793="COD1",tarifas!$D$11*(SUMIFS($H$11:$H$8770,$F$11:$F$8770,"=COD1",$B$11:$B$8770,"="&amp;B5793)/COUNTIFS($F$11:$F$8770,"=COD1",$B$11:$B$8770,"="&amp;B5793))/COUNTIFS($A$11:$A$8770,"="&amp;A5793,$F$11:$F$8770,"=COD1"),0)</f>
        <v>0</v>
      </c>
      <c r="L5793" s="13" t="e">
        <f>(VLOOKUP(F5793,tarifas!$C$7:$D$10,2,FALSE)+tarifas!$D$21)*datos!H5793</f>
        <v>#N/A</v>
      </c>
      <c r="M5793">
        <v>0</v>
      </c>
      <c r="N5793" s="13" t="e">
        <f t="shared" si="818"/>
        <v>#N/A</v>
      </c>
      <c r="O5793">
        <f t="shared" si="819"/>
        <v>0</v>
      </c>
      <c r="P5793" s="12">
        <f t="shared" si="820"/>
        <v>156.87485822523328</v>
      </c>
      <c r="Q5793">
        <f t="shared" si="821"/>
        <v>0</v>
      </c>
      <c r="R5793">
        <f>$D$2*tarifas!$D$12/24</f>
        <v>1.4541666666666666</v>
      </c>
      <c r="S5793" t="e">
        <f>VLOOKUP(E5793&amp;" "&amp;F5793,tarifas!$A$13:$D$20,4,FALSE)*P5793</f>
        <v>#N/A</v>
      </c>
      <c r="T5793">
        <f>IF(F5793="COD1",tarifas!$D$11*(SUMIFS($P$11:$P$8770,$F$11:$F$8770,"=COD1",$B$11:$B$8770,"="&amp;B5793)/COUNTIFS($F$11:$F$8770,"=COD1",$B$11:$B$8770,"="&amp;B5793))/COUNTIFS($A$11:$A$8770,"="&amp;A5793,$F$11:$F$8770,"=COD1"),0)</f>
        <v>0</v>
      </c>
      <c r="U5793" t="e">
        <f>(VLOOKUP(F5793,tarifas!$C$7:$D$10,2,FALSE)+tarifas!$D$21)*datos!P5793</f>
        <v>#N/A</v>
      </c>
      <c r="V5793" t="e">
        <f t="shared" si="822"/>
        <v>#N/A</v>
      </c>
      <c r="W5793">
        <f t="shared" si="823"/>
        <v>0</v>
      </c>
    </row>
    <row r="5794" spans="1:23" x14ac:dyDescent="0.25">
      <c r="A5794">
        <f t="shared" si="816"/>
        <v>238</v>
      </c>
      <c r="B5794">
        <f t="shared" si="817"/>
        <v>8</v>
      </c>
      <c r="C5794" s="1">
        <f t="shared" si="824"/>
        <v>41880.958333319308</v>
      </c>
      <c r="D5794" s="7">
        <v>0</v>
      </c>
      <c r="E5794" s="7"/>
      <c r="G5794">
        <v>50</v>
      </c>
      <c r="H5794" s="12">
        <v>157.80752765887465</v>
      </c>
      <c r="I5794" s="13">
        <f>$D$2*tarifas!$D$12/24</f>
        <v>1.4541666666666666</v>
      </c>
      <c r="J5794" s="13" t="e">
        <f>VLOOKUP(E5794&amp;" "&amp;F5794,tarifas!$A$13:$D$20,4,FALSE)*H5794</f>
        <v>#N/A</v>
      </c>
      <c r="K5794" s="13">
        <f>IF(F5794="COD1",tarifas!$D$11*(SUMIFS($H$11:$H$8770,$F$11:$F$8770,"=COD1",$B$11:$B$8770,"="&amp;B5794)/COUNTIFS($F$11:$F$8770,"=COD1",$B$11:$B$8770,"="&amp;B5794))/COUNTIFS($A$11:$A$8770,"="&amp;A5794,$F$11:$F$8770,"=COD1"),0)</f>
        <v>0</v>
      </c>
      <c r="L5794" s="13" t="e">
        <f>(VLOOKUP(F5794,tarifas!$C$7:$D$10,2,FALSE)+tarifas!$D$21)*datos!H5794</f>
        <v>#N/A</v>
      </c>
      <c r="M5794">
        <v>0</v>
      </c>
      <c r="N5794" s="13" t="e">
        <f t="shared" si="818"/>
        <v>#N/A</v>
      </c>
      <c r="O5794">
        <f t="shared" si="819"/>
        <v>0</v>
      </c>
      <c r="P5794" s="12">
        <f t="shared" si="820"/>
        <v>157.80752765887465</v>
      </c>
      <c r="Q5794">
        <f t="shared" si="821"/>
        <v>0</v>
      </c>
      <c r="R5794">
        <f>$D$2*tarifas!$D$12/24</f>
        <v>1.4541666666666666</v>
      </c>
      <c r="S5794" t="e">
        <f>VLOOKUP(E5794&amp;" "&amp;F5794,tarifas!$A$13:$D$20,4,FALSE)*P5794</f>
        <v>#N/A</v>
      </c>
      <c r="T5794">
        <f>IF(F5794="COD1",tarifas!$D$11*(SUMIFS($P$11:$P$8770,$F$11:$F$8770,"=COD1",$B$11:$B$8770,"="&amp;B5794)/COUNTIFS($F$11:$F$8770,"=COD1",$B$11:$B$8770,"="&amp;B5794))/COUNTIFS($A$11:$A$8770,"="&amp;A5794,$F$11:$F$8770,"=COD1"),0)</f>
        <v>0</v>
      </c>
      <c r="U5794" t="e">
        <f>(VLOOKUP(F5794,tarifas!$C$7:$D$10,2,FALSE)+tarifas!$D$21)*datos!P5794</f>
        <v>#N/A</v>
      </c>
      <c r="V5794" t="e">
        <f t="shared" si="822"/>
        <v>#N/A</v>
      </c>
      <c r="W5794">
        <f t="shared" si="823"/>
        <v>0</v>
      </c>
    </row>
    <row r="5795" spans="1:23" x14ac:dyDescent="0.25">
      <c r="A5795">
        <f t="shared" si="816"/>
        <v>239</v>
      </c>
      <c r="B5795">
        <f t="shared" si="817"/>
        <v>8</v>
      </c>
      <c r="C5795" s="1">
        <f t="shared" si="824"/>
        <v>41880.999999985972</v>
      </c>
      <c r="D5795" s="7">
        <v>0</v>
      </c>
      <c r="E5795" s="7"/>
      <c r="G5795">
        <v>45.4</v>
      </c>
      <c r="H5795" s="12">
        <v>155.8607696588403</v>
      </c>
      <c r="I5795" s="13">
        <f>$D$2*tarifas!$D$12/24</f>
        <v>1.4541666666666666</v>
      </c>
      <c r="J5795" s="13" t="e">
        <f>VLOOKUP(E5795&amp;" "&amp;F5795,tarifas!$A$13:$D$20,4,FALSE)*H5795</f>
        <v>#N/A</v>
      </c>
      <c r="K5795" s="13">
        <f>IF(F5795="COD1",tarifas!$D$11*(SUMIFS($H$11:$H$8770,$F$11:$F$8770,"=COD1",$B$11:$B$8770,"="&amp;B5795)/COUNTIFS($F$11:$F$8770,"=COD1",$B$11:$B$8770,"="&amp;B5795))/COUNTIFS($A$11:$A$8770,"="&amp;A5795,$F$11:$F$8770,"=COD1"),0)</f>
        <v>0</v>
      </c>
      <c r="L5795" s="13" t="e">
        <f>(VLOOKUP(F5795,tarifas!$C$7:$D$10,2,FALSE)+tarifas!$D$21)*datos!H5795</f>
        <v>#N/A</v>
      </c>
      <c r="M5795">
        <v>0</v>
      </c>
      <c r="N5795" s="13" t="e">
        <f t="shared" si="818"/>
        <v>#N/A</v>
      </c>
      <c r="O5795">
        <f t="shared" si="819"/>
        <v>0</v>
      </c>
      <c r="P5795" s="12">
        <f t="shared" si="820"/>
        <v>155.8607696588403</v>
      </c>
      <c r="Q5795">
        <f t="shared" si="821"/>
        <v>0</v>
      </c>
      <c r="R5795">
        <f>$D$2*tarifas!$D$12/24</f>
        <v>1.4541666666666666</v>
      </c>
      <c r="S5795" t="e">
        <f>VLOOKUP(E5795&amp;" "&amp;F5795,tarifas!$A$13:$D$20,4,FALSE)*P5795</f>
        <v>#N/A</v>
      </c>
      <c r="T5795">
        <f>IF(F5795="COD1",tarifas!$D$11*(SUMIFS($P$11:$P$8770,$F$11:$F$8770,"=COD1",$B$11:$B$8770,"="&amp;B5795)/COUNTIFS($F$11:$F$8770,"=COD1",$B$11:$B$8770,"="&amp;B5795))/COUNTIFS($A$11:$A$8770,"="&amp;A5795,$F$11:$F$8770,"=COD1"),0)</f>
        <v>0</v>
      </c>
      <c r="U5795" t="e">
        <f>(VLOOKUP(F5795,tarifas!$C$7:$D$10,2,FALSE)+tarifas!$D$21)*datos!P5795</f>
        <v>#N/A</v>
      </c>
      <c r="V5795" t="e">
        <f t="shared" si="822"/>
        <v>#N/A</v>
      </c>
      <c r="W5795">
        <f t="shared" si="823"/>
        <v>0</v>
      </c>
    </row>
    <row r="5796" spans="1:23" x14ac:dyDescent="0.25">
      <c r="A5796">
        <f t="shared" si="816"/>
        <v>239</v>
      </c>
      <c r="B5796">
        <f t="shared" si="817"/>
        <v>8</v>
      </c>
      <c r="C5796" s="1">
        <f t="shared" si="824"/>
        <v>41881.041666652636</v>
      </c>
      <c r="D5796" s="7">
        <v>0</v>
      </c>
      <c r="E5796" s="7"/>
      <c r="G5796">
        <v>43.4</v>
      </c>
      <c r="H5796" s="12">
        <v>155.01374553920022</v>
      </c>
      <c r="I5796" s="13">
        <f>$D$2*tarifas!$D$12/24</f>
        <v>1.4541666666666666</v>
      </c>
      <c r="J5796" s="13" t="e">
        <f>VLOOKUP(E5796&amp;" "&amp;F5796,tarifas!$A$13:$D$20,4,FALSE)*H5796</f>
        <v>#N/A</v>
      </c>
      <c r="K5796" s="13">
        <f>IF(F5796="COD1",tarifas!$D$11*(SUMIFS($H$11:$H$8770,$F$11:$F$8770,"=COD1",$B$11:$B$8770,"="&amp;B5796)/COUNTIFS($F$11:$F$8770,"=COD1",$B$11:$B$8770,"="&amp;B5796))/COUNTIFS($A$11:$A$8770,"="&amp;A5796,$F$11:$F$8770,"=COD1"),0)</f>
        <v>0</v>
      </c>
      <c r="L5796" s="13" t="e">
        <f>(VLOOKUP(F5796,tarifas!$C$7:$D$10,2,FALSE)+tarifas!$D$21)*datos!H5796</f>
        <v>#N/A</v>
      </c>
      <c r="M5796">
        <v>0</v>
      </c>
      <c r="N5796" s="13" t="e">
        <f t="shared" si="818"/>
        <v>#N/A</v>
      </c>
      <c r="O5796">
        <f t="shared" si="819"/>
        <v>0</v>
      </c>
      <c r="P5796" s="12">
        <f t="shared" si="820"/>
        <v>155.01374553920022</v>
      </c>
      <c r="Q5796">
        <f t="shared" si="821"/>
        <v>0</v>
      </c>
      <c r="R5796">
        <f>$D$2*tarifas!$D$12/24</f>
        <v>1.4541666666666666</v>
      </c>
      <c r="S5796" t="e">
        <f>VLOOKUP(E5796&amp;" "&amp;F5796,tarifas!$A$13:$D$20,4,FALSE)*P5796</f>
        <v>#N/A</v>
      </c>
      <c r="T5796">
        <f>IF(F5796="COD1",tarifas!$D$11*(SUMIFS($P$11:$P$8770,$F$11:$F$8770,"=COD1",$B$11:$B$8770,"="&amp;B5796)/COUNTIFS($F$11:$F$8770,"=COD1",$B$11:$B$8770,"="&amp;B5796))/COUNTIFS($A$11:$A$8770,"="&amp;A5796,$F$11:$F$8770,"=COD1"),0)</f>
        <v>0</v>
      </c>
      <c r="U5796" t="e">
        <f>(VLOOKUP(F5796,tarifas!$C$7:$D$10,2,FALSE)+tarifas!$D$21)*datos!P5796</f>
        <v>#N/A</v>
      </c>
      <c r="V5796" t="e">
        <f t="shared" si="822"/>
        <v>#N/A</v>
      </c>
      <c r="W5796">
        <f t="shared" si="823"/>
        <v>0</v>
      </c>
    </row>
    <row r="5797" spans="1:23" x14ac:dyDescent="0.25">
      <c r="A5797">
        <f t="shared" si="816"/>
        <v>239</v>
      </c>
      <c r="B5797">
        <f t="shared" si="817"/>
        <v>8</v>
      </c>
      <c r="C5797" s="1">
        <f t="shared" si="824"/>
        <v>41881.0833333193</v>
      </c>
      <c r="D5797" s="7">
        <v>0</v>
      </c>
      <c r="E5797" s="7"/>
      <c r="G5797">
        <v>43.4</v>
      </c>
      <c r="H5797" s="12">
        <v>152.62456219318295</v>
      </c>
      <c r="I5797" s="13">
        <f>$D$2*tarifas!$D$12/24</f>
        <v>1.4541666666666666</v>
      </c>
      <c r="J5797" s="13" t="e">
        <f>VLOOKUP(E5797&amp;" "&amp;F5797,tarifas!$A$13:$D$20,4,FALSE)*H5797</f>
        <v>#N/A</v>
      </c>
      <c r="K5797" s="13">
        <f>IF(F5797="COD1",tarifas!$D$11*(SUMIFS($H$11:$H$8770,$F$11:$F$8770,"=COD1",$B$11:$B$8770,"="&amp;B5797)/COUNTIFS($F$11:$F$8770,"=COD1",$B$11:$B$8770,"="&amp;B5797))/COUNTIFS($A$11:$A$8770,"="&amp;A5797,$F$11:$F$8770,"=COD1"),0)</f>
        <v>0</v>
      </c>
      <c r="L5797" s="13" t="e">
        <f>(VLOOKUP(F5797,tarifas!$C$7:$D$10,2,FALSE)+tarifas!$D$21)*datos!H5797</f>
        <v>#N/A</v>
      </c>
      <c r="M5797">
        <v>0</v>
      </c>
      <c r="N5797" s="13" t="e">
        <f t="shared" si="818"/>
        <v>#N/A</v>
      </c>
      <c r="O5797">
        <f t="shared" si="819"/>
        <v>0</v>
      </c>
      <c r="P5797" s="12">
        <f t="shared" si="820"/>
        <v>152.62456219318295</v>
      </c>
      <c r="Q5797">
        <f t="shared" si="821"/>
        <v>0</v>
      </c>
      <c r="R5797">
        <f>$D$2*tarifas!$D$12/24</f>
        <v>1.4541666666666666</v>
      </c>
      <c r="S5797" t="e">
        <f>VLOOKUP(E5797&amp;" "&amp;F5797,tarifas!$A$13:$D$20,4,FALSE)*P5797</f>
        <v>#N/A</v>
      </c>
      <c r="T5797">
        <f>IF(F5797="COD1",tarifas!$D$11*(SUMIFS($P$11:$P$8770,$F$11:$F$8770,"=COD1",$B$11:$B$8770,"="&amp;B5797)/COUNTIFS($F$11:$F$8770,"=COD1",$B$11:$B$8770,"="&amp;B5797))/COUNTIFS($A$11:$A$8770,"="&amp;A5797,$F$11:$F$8770,"=COD1"),0)</f>
        <v>0</v>
      </c>
      <c r="U5797" t="e">
        <f>(VLOOKUP(F5797,tarifas!$C$7:$D$10,2,FALSE)+tarifas!$D$21)*datos!P5797</f>
        <v>#N/A</v>
      </c>
      <c r="V5797" t="e">
        <f t="shared" si="822"/>
        <v>#N/A</v>
      </c>
      <c r="W5797">
        <f t="shared" si="823"/>
        <v>0</v>
      </c>
    </row>
    <row r="5798" spans="1:23" x14ac:dyDescent="0.25">
      <c r="A5798">
        <f t="shared" si="816"/>
        <v>239</v>
      </c>
      <c r="B5798">
        <f t="shared" si="817"/>
        <v>8</v>
      </c>
      <c r="C5798" s="1">
        <f t="shared" si="824"/>
        <v>41881.124999985965</v>
      </c>
      <c r="D5798" s="7">
        <v>0</v>
      </c>
      <c r="E5798" s="7"/>
      <c r="G5798">
        <v>42.4</v>
      </c>
      <c r="H5798" s="12">
        <v>152.07631665660833</v>
      </c>
      <c r="I5798" s="13">
        <f>$D$2*tarifas!$D$12/24</f>
        <v>1.4541666666666666</v>
      </c>
      <c r="J5798" s="13" t="e">
        <f>VLOOKUP(E5798&amp;" "&amp;F5798,tarifas!$A$13:$D$20,4,FALSE)*H5798</f>
        <v>#N/A</v>
      </c>
      <c r="K5798" s="13">
        <f>IF(F5798="COD1",tarifas!$D$11*(SUMIFS($H$11:$H$8770,$F$11:$F$8770,"=COD1",$B$11:$B$8770,"="&amp;B5798)/COUNTIFS($F$11:$F$8770,"=COD1",$B$11:$B$8770,"="&amp;B5798))/COUNTIFS($A$11:$A$8770,"="&amp;A5798,$F$11:$F$8770,"=COD1"),0)</f>
        <v>0</v>
      </c>
      <c r="L5798" s="13" t="e">
        <f>(VLOOKUP(F5798,tarifas!$C$7:$D$10,2,FALSE)+tarifas!$D$21)*datos!H5798</f>
        <v>#N/A</v>
      </c>
      <c r="M5798">
        <v>0</v>
      </c>
      <c r="N5798" s="13" t="e">
        <f t="shared" si="818"/>
        <v>#N/A</v>
      </c>
      <c r="O5798">
        <f t="shared" si="819"/>
        <v>0</v>
      </c>
      <c r="P5798" s="12">
        <f t="shared" si="820"/>
        <v>152.07631665660833</v>
      </c>
      <c r="Q5798">
        <f t="shared" si="821"/>
        <v>0</v>
      </c>
      <c r="R5798">
        <f>$D$2*tarifas!$D$12/24</f>
        <v>1.4541666666666666</v>
      </c>
      <c r="S5798" t="e">
        <f>VLOOKUP(E5798&amp;" "&amp;F5798,tarifas!$A$13:$D$20,4,FALSE)*P5798</f>
        <v>#N/A</v>
      </c>
      <c r="T5798">
        <f>IF(F5798="COD1",tarifas!$D$11*(SUMIFS($P$11:$P$8770,$F$11:$F$8770,"=COD1",$B$11:$B$8770,"="&amp;B5798)/COUNTIFS($F$11:$F$8770,"=COD1",$B$11:$B$8770,"="&amp;B5798))/COUNTIFS($A$11:$A$8770,"="&amp;A5798,$F$11:$F$8770,"=COD1"),0)</f>
        <v>0</v>
      </c>
      <c r="U5798" t="e">
        <f>(VLOOKUP(F5798,tarifas!$C$7:$D$10,2,FALSE)+tarifas!$D$21)*datos!P5798</f>
        <v>#N/A</v>
      </c>
      <c r="V5798" t="e">
        <f t="shared" si="822"/>
        <v>#N/A</v>
      </c>
      <c r="W5798">
        <f t="shared" si="823"/>
        <v>0</v>
      </c>
    </row>
    <row r="5799" spans="1:23" x14ac:dyDescent="0.25">
      <c r="A5799">
        <f t="shared" si="816"/>
        <v>239</v>
      </c>
      <c r="B5799">
        <f t="shared" si="817"/>
        <v>8</v>
      </c>
      <c r="C5799" s="1">
        <f t="shared" si="824"/>
        <v>41881.166666652629</v>
      </c>
      <c r="D5799" s="7">
        <v>0</v>
      </c>
      <c r="E5799" s="7"/>
      <c r="G5799">
        <v>40.1</v>
      </c>
      <c r="H5799" s="12">
        <v>151.27525849330243</v>
      </c>
      <c r="I5799" s="13">
        <f>$D$2*tarifas!$D$12/24</f>
        <v>1.4541666666666666</v>
      </c>
      <c r="J5799" s="13" t="e">
        <f>VLOOKUP(E5799&amp;" "&amp;F5799,tarifas!$A$13:$D$20,4,FALSE)*H5799</f>
        <v>#N/A</v>
      </c>
      <c r="K5799" s="13">
        <f>IF(F5799="COD1",tarifas!$D$11*(SUMIFS($H$11:$H$8770,$F$11:$F$8770,"=COD1",$B$11:$B$8770,"="&amp;B5799)/COUNTIFS($F$11:$F$8770,"=COD1",$B$11:$B$8770,"="&amp;B5799))/COUNTIFS($A$11:$A$8770,"="&amp;A5799,$F$11:$F$8770,"=COD1"),0)</f>
        <v>0</v>
      </c>
      <c r="L5799" s="13" t="e">
        <f>(VLOOKUP(F5799,tarifas!$C$7:$D$10,2,FALSE)+tarifas!$D$21)*datos!H5799</f>
        <v>#N/A</v>
      </c>
      <c r="M5799">
        <v>0</v>
      </c>
      <c r="N5799" s="13" t="e">
        <f t="shared" si="818"/>
        <v>#N/A</v>
      </c>
      <c r="O5799">
        <f t="shared" si="819"/>
        <v>0</v>
      </c>
      <c r="P5799" s="12">
        <f t="shared" si="820"/>
        <v>151.27525849330243</v>
      </c>
      <c r="Q5799">
        <f t="shared" si="821"/>
        <v>0</v>
      </c>
      <c r="R5799">
        <f>$D$2*tarifas!$D$12/24</f>
        <v>1.4541666666666666</v>
      </c>
      <c r="S5799" t="e">
        <f>VLOOKUP(E5799&amp;" "&amp;F5799,tarifas!$A$13:$D$20,4,FALSE)*P5799</f>
        <v>#N/A</v>
      </c>
      <c r="T5799">
        <f>IF(F5799="COD1",tarifas!$D$11*(SUMIFS($P$11:$P$8770,$F$11:$F$8770,"=COD1",$B$11:$B$8770,"="&amp;B5799)/COUNTIFS($F$11:$F$8770,"=COD1",$B$11:$B$8770,"="&amp;B5799))/COUNTIFS($A$11:$A$8770,"="&amp;A5799,$F$11:$F$8770,"=COD1"),0)</f>
        <v>0</v>
      </c>
      <c r="U5799" t="e">
        <f>(VLOOKUP(F5799,tarifas!$C$7:$D$10,2,FALSE)+tarifas!$D$21)*datos!P5799</f>
        <v>#N/A</v>
      </c>
      <c r="V5799" t="e">
        <f t="shared" si="822"/>
        <v>#N/A</v>
      </c>
      <c r="W5799">
        <f t="shared" si="823"/>
        <v>0</v>
      </c>
    </row>
    <row r="5800" spans="1:23" x14ac:dyDescent="0.25">
      <c r="A5800">
        <f t="shared" si="816"/>
        <v>239</v>
      </c>
      <c r="B5800">
        <f t="shared" si="817"/>
        <v>8</v>
      </c>
      <c r="C5800" s="1">
        <f t="shared" si="824"/>
        <v>41881.208333319293</v>
      </c>
      <c r="D5800" s="7">
        <v>0</v>
      </c>
      <c r="E5800" s="7"/>
      <c r="G5800">
        <v>40.57</v>
      </c>
      <c r="H5800" s="12">
        <v>149.67531958267068</v>
      </c>
      <c r="I5800" s="13">
        <f>$D$2*tarifas!$D$12/24</f>
        <v>1.4541666666666666</v>
      </c>
      <c r="J5800" s="13" t="e">
        <f>VLOOKUP(E5800&amp;" "&amp;F5800,tarifas!$A$13:$D$20,4,FALSE)*H5800</f>
        <v>#N/A</v>
      </c>
      <c r="K5800" s="13">
        <f>IF(F5800="COD1",tarifas!$D$11*(SUMIFS($H$11:$H$8770,$F$11:$F$8770,"=COD1",$B$11:$B$8770,"="&amp;B5800)/COUNTIFS($F$11:$F$8770,"=COD1",$B$11:$B$8770,"="&amp;B5800))/COUNTIFS($A$11:$A$8770,"="&amp;A5800,$F$11:$F$8770,"=COD1"),0)</f>
        <v>0</v>
      </c>
      <c r="L5800" s="13" t="e">
        <f>(VLOOKUP(F5800,tarifas!$C$7:$D$10,2,FALSE)+tarifas!$D$21)*datos!H5800</f>
        <v>#N/A</v>
      </c>
      <c r="M5800">
        <v>0</v>
      </c>
      <c r="N5800" s="13" t="e">
        <f t="shared" si="818"/>
        <v>#N/A</v>
      </c>
      <c r="O5800">
        <f t="shared" si="819"/>
        <v>0</v>
      </c>
      <c r="P5800" s="12">
        <f t="shared" si="820"/>
        <v>149.67531958267068</v>
      </c>
      <c r="Q5800">
        <f t="shared" si="821"/>
        <v>0</v>
      </c>
      <c r="R5800">
        <f>$D$2*tarifas!$D$12/24</f>
        <v>1.4541666666666666</v>
      </c>
      <c r="S5800" t="e">
        <f>VLOOKUP(E5800&amp;" "&amp;F5800,tarifas!$A$13:$D$20,4,FALSE)*P5800</f>
        <v>#N/A</v>
      </c>
      <c r="T5800">
        <f>IF(F5800="COD1",tarifas!$D$11*(SUMIFS($P$11:$P$8770,$F$11:$F$8770,"=COD1",$B$11:$B$8770,"="&amp;B5800)/COUNTIFS($F$11:$F$8770,"=COD1",$B$11:$B$8770,"="&amp;B5800))/COUNTIFS($A$11:$A$8770,"="&amp;A5800,$F$11:$F$8770,"=COD1"),0)</f>
        <v>0</v>
      </c>
      <c r="U5800" t="e">
        <f>(VLOOKUP(F5800,tarifas!$C$7:$D$10,2,FALSE)+tarifas!$D$21)*datos!P5800</f>
        <v>#N/A</v>
      </c>
      <c r="V5800" t="e">
        <f t="shared" si="822"/>
        <v>#N/A</v>
      </c>
      <c r="W5800">
        <f t="shared" si="823"/>
        <v>0</v>
      </c>
    </row>
    <row r="5801" spans="1:23" x14ac:dyDescent="0.25">
      <c r="A5801">
        <f t="shared" si="816"/>
        <v>239</v>
      </c>
      <c r="B5801">
        <f t="shared" si="817"/>
        <v>8</v>
      </c>
      <c r="C5801" s="1">
        <f t="shared" si="824"/>
        <v>41881.249999985957</v>
      </c>
      <c r="D5801" s="7">
        <v>0</v>
      </c>
      <c r="E5801" s="7"/>
      <c r="G5801">
        <v>43.09</v>
      </c>
      <c r="H5801" s="12">
        <v>132.90157773961144</v>
      </c>
      <c r="I5801" s="13">
        <f>$D$2*tarifas!$D$12/24</f>
        <v>1.4541666666666666</v>
      </c>
      <c r="J5801" s="13" t="e">
        <f>VLOOKUP(E5801&amp;" "&amp;F5801,tarifas!$A$13:$D$20,4,FALSE)*H5801</f>
        <v>#N/A</v>
      </c>
      <c r="K5801" s="13">
        <f>IF(F5801="COD1",tarifas!$D$11*(SUMIFS($H$11:$H$8770,$F$11:$F$8770,"=COD1",$B$11:$B$8770,"="&amp;B5801)/COUNTIFS($F$11:$F$8770,"=COD1",$B$11:$B$8770,"="&amp;B5801))/COUNTIFS($A$11:$A$8770,"="&amp;A5801,$F$11:$F$8770,"=COD1"),0)</f>
        <v>0</v>
      </c>
      <c r="L5801" s="13" t="e">
        <f>(VLOOKUP(F5801,tarifas!$C$7:$D$10,2,FALSE)+tarifas!$D$21)*datos!H5801</f>
        <v>#N/A</v>
      </c>
      <c r="M5801">
        <v>9.3859899999999996</v>
      </c>
      <c r="N5801" s="13" t="e">
        <f t="shared" si="818"/>
        <v>#N/A</v>
      </c>
      <c r="O5801">
        <f t="shared" si="819"/>
        <v>9.3859899999999996</v>
      </c>
      <c r="P5801" s="12">
        <f t="shared" si="820"/>
        <v>123.51558773961145</v>
      </c>
      <c r="Q5801">
        <f t="shared" si="821"/>
        <v>0</v>
      </c>
      <c r="R5801">
        <f>$D$2*tarifas!$D$12/24</f>
        <v>1.4541666666666666</v>
      </c>
      <c r="S5801" t="e">
        <f>VLOOKUP(E5801&amp;" "&amp;F5801,tarifas!$A$13:$D$20,4,FALSE)*P5801</f>
        <v>#N/A</v>
      </c>
      <c r="T5801">
        <f>IF(F5801="COD1",tarifas!$D$11*(SUMIFS($P$11:$P$8770,$F$11:$F$8770,"=COD1",$B$11:$B$8770,"="&amp;B5801)/COUNTIFS($F$11:$F$8770,"=COD1",$B$11:$B$8770,"="&amp;B5801))/COUNTIFS($A$11:$A$8770,"="&amp;A5801,$F$11:$F$8770,"=COD1"),0)</f>
        <v>0</v>
      </c>
      <c r="U5801" t="e">
        <f>(VLOOKUP(F5801,tarifas!$C$7:$D$10,2,FALSE)+tarifas!$D$21)*datos!P5801</f>
        <v>#N/A</v>
      </c>
      <c r="V5801" t="e">
        <f t="shared" si="822"/>
        <v>#N/A</v>
      </c>
      <c r="W5801">
        <f t="shared" si="823"/>
        <v>0</v>
      </c>
    </row>
    <row r="5802" spans="1:23" x14ac:dyDescent="0.25">
      <c r="A5802">
        <f t="shared" si="816"/>
        <v>239</v>
      </c>
      <c r="B5802">
        <f t="shared" si="817"/>
        <v>8</v>
      </c>
      <c r="C5802" s="1">
        <f t="shared" si="824"/>
        <v>41881.291666652622</v>
      </c>
      <c r="D5802" s="7">
        <v>53.575757575757578</v>
      </c>
      <c r="E5802" s="7"/>
      <c r="G5802">
        <v>44.35</v>
      </c>
      <c r="H5802" s="12">
        <v>131.92966307943817</v>
      </c>
      <c r="I5802" s="13">
        <f>$D$2*tarifas!$D$12/24</f>
        <v>1.4541666666666666</v>
      </c>
      <c r="J5802" s="13" t="e">
        <f>VLOOKUP(E5802&amp;" "&amp;F5802,tarifas!$A$13:$D$20,4,FALSE)*H5802</f>
        <v>#N/A</v>
      </c>
      <c r="K5802" s="13">
        <f>IF(F5802="COD1",tarifas!$D$11*(SUMIFS($H$11:$H$8770,$F$11:$F$8770,"=COD1",$B$11:$B$8770,"="&amp;B5802)/COUNTIFS($F$11:$F$8770,"=COD1",$B$11:$B$8770,"="&amp;B5802))/COUNTIFS($A$11:$A$8770,"="&amp;A5802,$F$11:$F$8770,"=COD1"),0)</f>
        <v>0</v>
      </c>
      <c r="L5802" s="13" t="e">
        <f>(VLOOKUP(F5802,tarifas!$C$7:$D$10,2,FALSE)+tarifas!$D$21)*datos!H5802</f>
        <v>#N/A</v>
      </c>
      <c r="M5802">
        <v>157.99412000000001</v>
      </c>
      <c r="N5802" s="13" t="e">
        <f t="shared" si="818"/>
        <v>#N/A</v>
      </c>
      <c r="O5802">
        <f t="shared" si="819"/>
        <v>131.92966307943817</v>
      </c>
      <c r="P5802" s="12">
        <f t="shared" si="820"/>
        <v>0</v>
      </c>
      <c r="Q5802">
        <f t="shared" si="821"/>
        <v>26.064456920561838</v>
      </c>
      <c r="R5802">
        <f>$D$2*tarifas!$D$12/24</f>
        <v>1.4541666666666666</v>
      </c>
      <c r="S5802" t="e">
        <f>VLOOKUP(E5802&amp;" "&amp;F5802,tarifas!$A$13:$D$20,4,FALSE)*P5802</f>
        <v>#N/A</v>
      </c>
      <c r="T5802">
        <f>IF(F5802="COD1",tarifas!$D$11*(SUMIFS($P$11:$P$8770,$F$11:$F$8770,"=COD1",$B$11:$B$8770,"="&amp;B5802)/COUNTIFS($F$11:$F$8770,"=COD1",$B$11:$B$8770,"="&amp;B5802))/COUNTIFS($A$11:$A$8770,"="&amp;A5802,$F$11:$F$8770,"=COD1"),0)</f>
        <v>0</v>
      </c>
      <c r="U5802" t="e">
        <f>(VLOOKUP(F5802,tarifas!$C$7:$D$10,2,FALSE)+tarifas!$D$21)*datos!P5802</f>
        <v>#N/A</v>
      </c>
      <c r="V5802" t="e">
        <f t="shared" si="822"/>
        <v>#N/A</v>
      </c>
      <c r="W5802">
        <f t="shared" si="823"/>
        <v>1.0403627979842258</v>
      </c>
    </row>
    <row r="5803" spans="1:23" x14ac:dyDescent="0.25">
      <c r="A5803">
        <f t="shared" si="816"/>
        <v>239</v>
      </c>
      <c r="B5803">
        <f t="shared" si="817"/>
        <v>8</v>
      </c>
      <c r="C5803" s="1">
        <f t="shared" si="824"/>
        <v>41881.333333319286</v>
      </c>
      <c r="D5803" s="7">
        <v>221.77272727272728</v>
      </c>
      <c r="E5803" s="7"/>
      <c r="G5803">
        <v>46.54</v>
      </c>
      <c r="H5803" s="12">
        <v>135.5762908388447</v>
      </c>
      <c r="I5803" s="13">
        <f>$D$2*tarifas!$D$12/24</f>
        <v>1.4541666666666666</v>
      </c>
      <c r="J5803" s="13" t="e">
        <f>VLOOKUP(E5803&amp;" "&amp;F5803,tarifas!$A$13:$D$20,4,FALSE)*H5803</f>
        <v>#N/A</v>
      </c>
      <c r="K5803" s="13">
        <f>IF(F5803="COD1",tarifas!$D$11*(SUMIFS($H$11:$H$8770,$F$11:$F$8770,"=COD1",$B$11:$B$8770,"="&amp;B5803)/COUNTIFS($F$11:$F$8770,"=COD1",$B$11:$B$8770,"="&amp;B5803))/COUNTIFS($A$11:$A$8770,"="&amp;A5803,$F$11:$F$8770,"=COD1"),0)</f>
        <v>0</v>
      </c>
      <c r="L5803" s="13" t="e">
        <f>(VLOOKUP(F5803,tarifas!$C$7:$D$10,2,FALSE)+tarifas!$D$21)*datos!H5803</f>
        <v>#N/A</v>
      </c>
      <c r="M5803">
        <v>288.01570000000004</v>
      </c>
      <c r="N5803" s="13" t="e">
        <f t="shared" si="818"/>
        <v>#N/A</v>
      </c>
      <c r="O5803">
        <f t="shared" si="819"/>
        <v>135.5762908388447</v>
      </c>
      <c r="P5803" s="12">
        <f t="shared" si="820"/>
        <v>0</v>
      </c>
      <c r="Q5803">
        <f t="shared" si="821"/>
        <v>152.43940916115534</v>
      </c>
      <c r="R5803">
        <f>$D$2*tarifas!$D$12/24</f>
        <v>1.4541666666666666</v>
      </c>
      <c r="S5803" t="e">
        <f>VLOOKUP(E5803&amp;" "&amp;F5803,tarifas!$A$13:$D$20,4,FALSE)*P5803</f>
        <v>#N/A</v>
      </c>
      <c r="T5803">
        <f>IF(F5803="COD1",tarifas!$D$11*(SUMIFS($P$11:$P$8770,$F$11:$F$8770,"=COD1",$B$11:$B$8770,"="&amp;B5803)/COUNTIFS($F$11:$F$8770,"=COD1",$B$11:$B$8770,"="&amp;B5803))/COUNTIFS($A$11:$A$8770,"="&amp;A5803,$F$11:$F$8770,"=COD1"),0)</f>
        <v>0</v>
      </c>
      <c r="U5803" t="e">
        <f>(VLOOKUP(F5803,tarifas!$C$7:$D$10,2,FALSE)+tarifas!$D$21)*datos!P5803</f>
        <v>#N/A</v>
      </c>
      <c r="V5803" t="e">
        <f t="shared" si="822"/>
        <v>#N/A</v>
      </c>
      <c r="W5803">
        <f t="shared" si="823"/>
        <v>6.3850770921241526</v>
      </c>
    </row>
    <row r="5804" spans="1:23" x14ac:dyDescent="0.25">
      <c r="A5804">
        <f t="shared" si="816"/>
        <v>239</v>
      </c>
      <c r="B5804">
        <f t="shared" si="817"/>
        <v>8</v>
      </c>
      <c r="C5804" s="1">
        <f t="shared" si="824"/>
        <v>41881.37499998595</v>
      </c>
      <c r="D5804" s="7">
        <v>421.39393939393938</v>
      </c>
      <c r="E5804" s="7"/>
      <c r="G5804">
        <v>48.03</v>
      </c>
      <c r="H5804" s="12">
        <v>134.00893660781549</v>
      </c>
      <c r="I5804" s="13">
        <f>$D$2*tarifas!$D$12/24</f>
        <v>1.4541666666666666</v>
      </c>
      <c r="J5804" s="13" t="e">
        <f>VLOOKUP(E5804&amp;" "&amp;F5804,tarifas!$A$13:$D$20,4,FALSE)*H5804</f>
        <v>#N/A</v>
      </c>
      <c r="K5804" s="13">
        <f>IF(F5804="COD1",tarifas!$D$11*(SUMIFS($H$11:$H$8770,$F$11:$F$8770,"=COD1",$B$11:$B$8770,"="&amp;B5804)/COUNTIFS($F$11:$F$8770,"=COD1",$B$11:$B$8770,"="&amp;B5804))/COUNTIFS($A$11:$A$8770,"="&amp;A5804,$F$11:$F$8770,"=COD1"),0)</f>
        <v>0</v>
      </c>
      <c r="L5804" s="13" t="e">
        <f>(VLOOKUP(F5804,tarifas!$C$7:$D$10,2,FALSE)+tarifas!$D$21)*datos!H5804</f>
        <v>#N/A</v>
      </c>
      <c r="M5804">
        <v>355.35278000000005</v>
      </c>
      <c r="N5804" s="13" t="e">
        <f t="shared" si="818"/>
        <v>#N/A</v>
      </c>
      <c r="O5804">
        <f t="shared" si="819"/>
        <v>134.00893660781549</v>
      </c>
      <c r="P5804" s="12">
        <f t="shared" si="820"/>
        <v>0</v>
      </c>
      <c r="Q5804">
        <f t="shared" si="821"/>
        <v>221.34384339218457</v>
      </c>
      <c r="R5804">
        <f>$D$2*tarifas!$D$12/24</f>
        <v>1.4541666666666666</v>
      </c>
      <c r="S5804" t="e">
        <f>VLOOKUP(E5804&amp;" "&amp;F5804,tarifas!$A$13:$D$20,4,FALSE)*P5804</f>
        <v>#N/A</v>
      </c>
      <c r="T5804">
        <f>IF(F5804="COD1",tarifas!$D$11*(SUMIFS($P$11:$P$8770,$F$11:$F$8770,"=COD1",$B$11:$B$8770,"="&amp;B5804)/COUNTIFS($F$11:$F$8770,"=COD1",$B$11:$B$8770,"="&amp;B5804))/COUNTIFS($A$11:$A$8770,"="&amp;A5804,$F$11:$F$8770,"=COD1"),0)</f>
        <v>0</v>
      </c>
      <c r="U5804" t="e">
        <f>(VLOOKUP(F5804,tarifas!$C$7:$D$10,2,FALSE)+tarifas!$D$21)*datos!P5804</f>
        <v>#N/A</v>
      </c>
      <c r="V5804" t="e">
        <f t="shared" si="822"/>
        <v>#N/A</v>
      </c>
      <c r="W5804">
        <f t="shared" si="823"/>
        <v>9.5680303183139621</v>
      </c>
    </row>
    <row r="5805" spans="1:23" x14ac:dyDescent="0.25">
      <c r="A5805">
        <f t="shared" si="816"/>
        <v>239</v>
      </c>
      <c r="B5805">
        <f t="shared" si="817"/>
        <v>8</v>
      </c>
      <c r="C5805" s="1">
        <f t="shared" si="824"/>
        <v>41881.416666652614</v>
      </c>
      <c r="D5805" s="7">
        <v>581.60606060606074</v>
      </c>
      <c r="E5805" s="7"/>
      <c r="G5805">
        <v>51.08</v>
      </c>
      <c r="H5805" s="12">
        <v>134.52353945241271</v>
      </c>
      <c r="I5805" s="13">
        <f>$D$2*tarifas!$D$12/24</f>
        <v>1.4541666666666666</v>
      </c>
      <c r="J5805" s="13" t="e">
        <f>VLOOKUP(E5805&amp;" "&amp;F5805,tarifas!$A$13:$D$20,4,FALSE)*H5805</f>
        <v>#N/A</v>
      </c>
      <c r="K5805" s="13">
        <f>IF(F5805="COD1",tarifas!$D$11*(SUMIFS($H$11:$H$8770,$F$11:$F$8770,"=COD1",$B$11:$B$8770,"="&amp;B5805)/COUNTIFS($F$11:$F$8770,"=COD1",$B$11:$B$8770,"="&amp;B5805))/COUNTIFS($A$11:$A$8770,"="&amp;A5805,$F$11:$F$8770,"=COD1"),0)</f>
        <v>0</v>
      </c>
      <c r="L5805" s="13" t="e">
        <f>(VLOOKUP(F5805,tarifas!$C$7:$D$10,2,FALSE)+tarifas!$D$21)*datos!H5805</f>
        <v>#N/A</v>
      </c>
      <c r="M5805">
        <v>451.75503999999995</v>
      </c>
      <c r="N5805" s="13" t="e">
        <f t="shared" si="818"/>
        <v>#N/A</v>
      </c>
      <c r="O5805">
        <f t="shared" si="819"/>
        <v>134.52353945241271</v>
      </c>
      <c r="P5805" s="12">
        <f t="shared" si="820"/>
        <v>0</v>
      </c>
      <c r="Q5805">
        <f t="shared" si="821"/>
        <v>317.23150054758725</v>
      </c>
      <c r="R5805">
        <f>$D$2*tarifas!$D$12/24</f>
        <v>1.4541666666666666</v>
      </c>
      <c r="S5805" t="e">
        <f>VLOOKUP(E5805&amp;" "&amp;F5805,tarifas!$A$13:$D$20,4,FALSE)*P5805</f>
        <v>#N/A</v>
      </c>
      <c r="T5805">
        <f>IF(F5805="COD1",tarifas!$D$11*(SUMIFS($P$11:$P$8770,$F$11:$F$8770,"=COD1",$B$11:$B$8770,"="&amp;B5805)/COUNTIFS($F$11:$F$8770,"=COD1",$B$11:$B$8770,"="&amp;B5805))/COUNTIFS($A$11:$A$8770,"="&amp;A5805,$F$11:$F$8770,"=COD1"),0)</f>
        <v>0</v>
      </c>
      <c r="U5805" t="e">
        <f>(VLOOKUP(F5805,tarifas!$C$7:$D$10,2,FALSE)+tarifas!$D$21)*datos!P5805</f>
        <v>#N/A</v>
      </c>
      <c r="V5805" t="e">
        <f t="shared" si="822"/>
        <v>#N/A</v>
      </c>
      <c r="W5805">
        <f t="shared" si="823"/>
        <v>14.583766543173681</v>
      </c>
    </row>
    <row r="5806" spans="1:23" x14ac:dyDescent="0.25">
      <c r="A5806">
        <f t="shared" si="816"/>
        <v>239</v>
      </c>
      <c r="B5806">
        <f t="shared" si="817"/>
        <v>8</v>
      </c>
      <c r="C5806" s="1">
        <f t="shared" si="824"/>
        <v>41881.458333319279</v>
      </c>
      <c r="D5806" s="7">
        <v>680.5151515151515</v>
      </c>
      <c r="E5806" s="7"/>
      <c r="G5806">
        <v>54.87</v>
      </c>
      <c r="H5806" s="12">
        <v>135.84167672297286</v>
      </c>
      <c r="I5806" s="13">
        <f>$D$2*tarifas!$D$12/24</f>
        <v>1.4541666666666666</v>
      </c>
      <c r="J5806" s="13" t="e">
        <f>VLOOKUP(E5806&amp;" "&amp;F5806,tarifas!$A$13:$D$20,4,FALSE)*H5806</f>
        <v>#N/A</v>
      </c>
      <c r="K5806" s="13">
        <f>IF(F5806="COD1",tarifas!$D$11*(SUMIFS($H$11:$H$8770,$F$11:$F$8770,"=COD1",$B$11:$B$8770,"="&amp;B5806)/COUNTIFS($F$11:$F$8770,"=COD1",$B$11:$B$8770,"="&amp;B5806))/COUNTIFS($A$11:$A$8770,"="&amp;A5806,$F$11:$F$8770,"=COD1"),0)</f>
        <v>0</v>
      </c>
      <c r="L5806" s="13" t="e">
        <f>(VLOOKUP(F5806,tarifas!$C$7:$D$10,2,FALSE)+tarifas!$D$21)*datos!H5806</f>
        <v>#N/A</v>
      </c>
      <c r="M5806">
        <v>485.77878999999996</v>
      </c>
      <c r="N5806" s="13" t="e">
        <f t="shared" si="818"/>
        <v>#N/A</v>
      </c>
      <c r="O5806">
        <f t="shared" si="819"/>
        <v>135.84167672297286</v>
      </c>
      <c r="P5806" s="12">
        <f t="shared" si="820"/>
        <v>0</v>
      </c>
      <c r="Q5806">
        <f t="shared" si="821"/>
        <v>349.93711327702709</v>
      </c>
      <c r="R5806">
        <f>$D$2*tarifas!$D$12/24</f>
        <v>1.4541666666666666</v>
      </c>
      <c r="S5806" t="e">
        <f>VLOOKUP(E5806&amp;" "&amp;F5806,tarifas!$A$13:$D$20,4,FALSE)*P5806</f>
        <v>#N/A</v>
      </c>
      <c r="T5806">
        <f>IF(F5806="COD1",tarifas!$D$11*(SUMIFS($P$11:$P$8770,$F$11:$F$8770,"=COD1",$B$11:$B$8770,"="&amp;B5806)/COUNTIFS($F$11:$F$8770,"=COD1",$B$11:$B$8770,"="&amp;B5806))/COUNTIFS($A$11:$A$8770,"="&amp;A5806,$F$11:$F$8770,"=COD1"),0)</f>
        <v>0</v>
      </c>
      <c r="U5806" t="e">
        <f>(VLOOKUP(F5806,tarifas!$C$7:$D$10,2,FALSE)+tarifas!$D$21)*datos!P5806</f>
        <v>#N/A</v>
      </c>
      <c r="V5806" t="e">
        <f t="shared" si="822"/>
        <v>#N/A</v>
      </c>
      <c r="W5806">
        <f t="shared" si="823"/>
        <v>17.280944464959429</v>
      </c>
    </row>
    <row r="5807" spans="1:23" x14ac:dyDescent="0.25">
      <c r="A5807">
        <f t="shared" si="816"/>
        <v>239</v>
      </c>
      <c r="B5807">
        <f t="shared" si="817"/>
        <v>8</v>
      </c>
      <c r="C5807" s="1">
        <f t="shared" si="824"/>
        <v>41881.499999985943</v>
      </c>
      <c r="D5807" s="7">
        <v>597.57575757575751</v>
      </c>
      <c r="E5807" s="7"/>
      <c r="G5807">
        <v>54.95</v>
      </c>
      <c r="H5807" s="12">
        <v>137.39057041599071</v>
      </c>
      <c r="I5807" s="13">
        <f>$D$2*tarifas!$D$12/24</f>
        <v>1.4541666666666666</v>
      </c>
      <c r="J5807" s="13" t="e">
        <f>VLOOKUP(E5807&amp;" "&amp;F5807,tarifas!$A$13:$D$20,4,FALSE)*H5807</f>
        <v>#N/A</v>
      </c>
      <c r="K5807" s="13">
        <f>IF(F5807="COD1",tarifas!$D$11*(SUMIFS($H$11:$H$8770,$F$11:$F$8770,"=COD1",$B$11:$B$8770,"="&amp;B5807)/COUNTIFS($F$11:$F$8770,"=COD1",$B$11:$B$8770,"="&amp;B5807))/COUNTIFS($A$11:$A$8770,"="&amp;A5807,$F$11:$F$8770,"=COD1"),0)</f>
        <v>0</v>
      </c>
      <c r="L5807" s="13" t="e">
        <f>(VLOOKUP(F5807,tarifas!$C$7:$D$10,2,FALSE)+tarifas!$D$21)*datos!H5807</f>
        <v>#N/A</v>
      </c>
      <c r="M5807">
        <v>469.10012</v>
      </c>
      <c r="N5807" s="13" t="e">
        <f t="shared" si="818"/>
        <v>#N/A</v>
      </c>
      <c r="O5807">
        <f t="shared" si="819"/>
        <v>137.39057041599071</v>
      </c>
      <c r="P5807" s="12">
        <f t="shared" si="820"/>
        <v>0</v>
      </c>
      <c r="Q5807">
        <f t="shared" si="821"/>
        <v>331.70954958400932</v>
      </c>
      <c r="R5807">
        <f>$D$2*tarifas!$D$12/24</f>
        <v>1.4541666666666666</v>
      </c>
      <c r="S5807" t="e">
        <f>VLOOKUP(E5807&amp;" "&amp;F5807,tarifas!$A$13:$D$20,4,FALSE)*P5807</f>
        <v>#N/A</v>
      </c>
      <c r="T5807">
        <f>IF(F5807="COD1",tarifas!$D$11*(SUMIFS($P$11:$P$8770,$F$11:$F$8770,"=COD1",$B$11:$B$8770,"="&amp;B5807)/COUNTIFS($F$11:$F$8770,"=COD1",$B$11:$B$8770,"="&amp;B5807))/COUNTIFS($A$11:$A$8770,"="&amp;A5807,$F$11:$F$8770,"=COD1"),0)</f>
        <v>0</v>
      </c>
      <c r="U5807" t="e">
        <f>(VLOOKUP(F5807,tarifas!$C$7:$D$10,2,FALSE)+tarifas!$D$21)*datos!P5807</f>
        <v>#N/A</v>
      </c>
      <c r="V5807" t="e">
        <f t="shared" si="822"/>
        <v>#N/A</v>
      </c>
      <c r="W5807">
        <f t="shared" si="823"/>
        <v>16.404695774677183</v>
      </c>
    </row>
    <row r="5808" spans="1:23" x14ac:dyDescent="0.25">
      <c r="A5808">
        <f t="shared" si="816"/>
        <v>239</v>
      </c>
      <c r="B5808">
        <f t="shared" si="817"/>
        <v>8</v>
      </c>
      <c r="C5808" s="1">
        <f t="shared" si="824"/>
        <v>41881.541666652607</v>
      </c>
      <c r="D5808" s="7">
        <v>806.469696969697</v>
      </c>
      <c r="E5808" s="7"/>
      <c r="G5808">
        <v>54.87</v>
      </c>
      <c r="H5808" s="12">
        <v>137.88137684892192</v>
      </c>
      <c r="I5808" s="13">
        <f>$D$2*tarifas!$D$12/24</f>
        <v>1.4541666666666666</v>
      </c>
      <c r="J5808" s="13" t="e">
        <f>VLOOKUP(E5808&amp;" "&amp;F5808,tarifas!$A$13:$D$20,4,FALSE)*H5808</f>
        <v>#N/A</v>
      </c>
      <c r="K5808" s="13">
        <f>IF(F5808="COD1",tarifas!$D$11*(SUMIFS($H$11:$H$8770,$F$11:$F$8770,"=COD1",$B$11:$B$8770,"="&amp;B5808)/COUNTIFS($F$11:$F$8770,"=COD1",$B$11:$B$8770,"="&amp;B5808))/COUNTIFS($A$11:$A$8770,"="&amp;A5808,$F$11:$F$8770,"=COD1"),0)</f>
        <v>0</v>
      </c>
      <c r="L5808" s="13" t="e">
        <f>(VLOOKUP(F5808,tarifas!$C$7:$D$10,2,FALSE)+tarifas!$D$21)*datos!H5808</f>
        <v>#N/A</v>
      </c>
      <c r="M5808">
        <v>417.09833000000003</v>
      </c>
      <c r="N5808" s="13" t="e">
        <f t="shared" si="818"/>
        <v>#N/A</v>
      </c>
      <c r="O5808">
        <f t="shared" si="819"/>
        <v>137.88137684892192</v>
      </c>
      <c r="P5808" s="12">
        <f t="shared" si="820"/>
        <v>0</v>
      </c>
      <c r="Q5808">
        <f t="shared" si="821"/>
        <v>279.21695315107809</v>
      </c>
      <c r="R5808">
        <f>$D$2*tarifas!$D$12/24</f>
        <v>1.4541666666666666</v>
      </c>
      <c r="S5808" t="e">
        <f>VLOOKUP(E5808&amp;" "&amp;F5808,tarifas!$A$13:$D$20,4,FALSE)*P5808</f>
        <v>#N/A</v>
      </c>
      <c r="T5808">
        <f>IF(F5808="COD1",tarifas!$D$11*(SUMIFS($P$11:$P$8770,$F$11:$F$8770,"=COD1",$B$11:$B$8770,"="&amp;B5808)/COUNTIFS($F$11:$F$8770,"=COD1",$B$11:$B$8770,"="&amp;B5808))/COUNTIFS($A$11:$A$8770,"="&amp;A5808,$F$11:$F$8770,"=COD1"),0)</f>
        <v>0</v>
      </c>
      <c r="U5808" t="e">
        <f>(VLOOKUP(F5808,tarifas!$C$7:$D$10,2,FALSE)+tarifas!$D$21)*datos!P5808</f>
        <v>#N/A</v>
      </c>
      <c r="V5808" t="e">
        <f t="shared" si="822"/>
        <v>#N/A</v>
      </c>
      <c r="W5808">
        <f t="shared" si="823"/>
        <v>13.788570797459688</v>
      </c>
    </row>
    <row r="5809" spans="1:23" x14ac:dyDescent="0.25">
      <c r="A5809">
        <f t="shared" si="816"/>
        <v>239</v>
      </c>
      <c r="B5809">
        <f t="shared" si="817"/>
        <v>8</v>
      </c>
      <c r="C5809" s="1">
        <f t="shared" si="824"/>
        <v>41881.583333319271</v>
      </c>
      <c r="D5809" s="7">
        <v>780.4545454545455</v>
      </c>
      <c r="E5809" s="7"/>
      <c r="G5809">
        <v>52.02</v>
      </c>
      <c r="H5809" s="12">
        <v>145.09526809952095</v>
      </c>
      <c r="I5809" s="13">
        <f>$D$2*tarifas!$D$12/24</f>
        <v>1.4541666666666666</v>
      </c>
      <c r="J5809" s="13" t="e">
        <f>VLOOKUP(E5809&amp;" "&amp;F5809,tarifas!$A$13:$D$20,4,FALSE)*H5809</f>
        <v>#N/A</v>
      </c>
      <c r="K5809" s="13">
        <f>IF(F5809="COD1",tarifas!$D$11*(SUMIFS($H$11:$H$8770,$F$11:$F$8770,"=COD1",$B$11:$B$8770,"="&amp;B5809)/COUNTIFS($F$11:$F$8770,"=COD1",$B$11:$B$8770,"="&amp;B5809))/COUNTIFS($A$11:$A$8770,"="&amp;A5809,$F$11:$F$8770,"=COD1"),0)</f>
        <v>0</v>
      </c>
      <c r="L5809" s="13" t="e">
        <f>(VLOOKUP(F5809,tarifas!$C$7:$D$10,2,FALSE)+tarifas!$D$21)*datos!H5809</f>
        <v>#N/A</v>
      </c>
      <c r="M5809">
        <v>231.47317000000001</v>
      </c>
      <c r="N5809" s="13" t="e">
        <f t="shared" si="818"/>
        <v>#N/A</v>
      </c>
      <c r="O5809">
        <f t="shared" si="819"/>
        <v>145.09526809952095</v>
      </c>
      <c r="P5809" s="12">
        <f t="shared" si="820"/>
        <v>0</v>
      </c>
      <c r="Q5809">
        <f t="shared" si="821"/>
        <v>86.37790190047906</v>
      </c>
      <c r="R5809">
        <f>$D$2*tarifas!$D$12/24</f>
        <v>1.4541666666666666</v>
      </c>
      <c r="S5809" t="e">
        <f>VLOOKUP(E5809&amp;" "&amp;F5809,tarifas!$A$13:$D$20,4,FALSE)*P5809</f>
        <v>#N/A</v>
      </c>
      <c r="T5809">
        <f>IF(F5809="COD1",tarifas!$D$11*(SUMIFS($P$11:$P$8770,$F$11:$F$8770,"=COD1",$B$11:$B$8770,"="&amp;B5809)/COUNTIFS($F$11:$F$8770,"=COD1",$B$11:$B$8770,"="&amp;B5809))/COUNTIFS($A$11:$A$8770,"="&amp;A5809,$F$11:$F$8770,"=COD1"),0)</f>
        <v>0</v>
      </c>
      <c r="U5809" t="e">
        <f>(VLOOKUP(F5809,tarifas!$C$7:$D$10,2,FALSE)+tarifas!$D$21)*datos!P5809</f>
        <v>#N/A</v>
      </c>
      <c r="V5809" t="e">
        <f t="shared" si="822"/>
        <v>#N/A</v>
      </c>
      <c r="W5809">
        <f t="shared" si="823"/>
        <v>4.0440406111766292</v>
      </c>
    </row>
    <row r="5810" spans="1:23" x14ac:dyDescent="0.25">
      <c r="A5810">
        <f t="shared" si="816"/>
        <v>239</v>
      </c>
      <c r="B5810">
        <f t="shared" si="817"/>
        <v>8</v>
      </c>
      <c r="C5810" s="1">
        <f t="shared" si="824"/>
        <v>41881.624999985936</v>
      </c>
      <c r="D5810" s="7">
        <v>700.86363636363637</v>
      </c>
      <c r="E5810" s="7"/>
      <c r="G5810">
        <v>49.54</v>
      </c>
      <c r="H5810" s="12">
        <v>151.94318241138214</v>
      </c>
      <c r="I5810" s="13">
        <f>$D$2*tarifas!$D$12/24</f>
        <v>1.4541666666666666</v>
      </c>
      <c r="J5810" s="13" t="e">
        <f>VLOOKUP(E5810&amp;" "&amp;F5810,tarifas!$A$13:$D$20,4,FALSE)*H5810</f>
        <v>#N/A</v>
      </c>
      <c r="K5810" s="13">
        <f>IF(F5810="COD1",tarifas!$D$11*(SUMIFS($H$11:$H$8770,$F$11:$F$8770,"=COD1",$B$11:$B$8770,"="&amp;B5810)/COUNTIFS($F$11:$F$8770,"=COD1",$B$11:$B$8770,"="&amp;B5810))/COUNTIFS($A$11:$A$8770,"="&amp;A5810,$F$11:$F$8770,"=COD1"),0)</f>
        <v>0</v>
      </c>
      <c r="L5810" s="13" t="e">
        <f>(VLOOKUP(F5810,tarifas!$C$7:$D$10,2,FALSE)+tarifas!$D$21)*datos!H5810</f>
        <v>#N/A</v>
      </c>
      <c r="M5810">
        <v>314.33317</v>
      </c>
      <c r="N5810" s="13" t="e">
        <f t="shared" si="818"/>
        <v>#N/A</v>
      </c>
      <c r="O5810">
        <f t="shared" si="819"/>
        <v>151.94318241138214</v>
      </c>
      <c r="P5810" s="12">
        <f t="shared" si="820"/>
        <v>0</v>
      </c>
      <c r="Q5810">
        <f t="shared" si="821"/>
        <v>162.38998758861786</v>
      </c>
      <c r="R5810">
        <f>$D$2*tarifas!$D$12/24</f>
        <v>1.4541666666666666</v>
      </c>
      <c r="S5810" t="e">
        <f>VLOOKUP(E5810&amp;" "&amp;F5810,tarifas!$A$13:$D$20,4,FALSE)*P5810</f>
        <v>#N/A</v>
      </c>
      <c r="T5810">
        <f>IF(F5810="COD1",tarifas!$D$11*(SUMIFS($P$11:$P$8770,$F$11:$F$8770,"=COD1",$B$11:$B$8770,"="&amp;B5810)/COUNTIFS($F$11:$F$8770,"=COD1",$B$11:$B$8770,"="&amp;B5810))/COUNTIFS($A$11:$A$8770,"="&amp;A5810,$F$11:$F$8770,"=COD1"),0)</f>
        <v>0</v>
      </c>
      <c r="U5810" t="e">
        <f>(VLOOKUP(F5810,tarifas!$C$7:$D$10,2,FALSE)+tarifas!$D$21)*datos!P5810</f>
        <v>#N/A</v>
      </c>
      <c r="V5810" t="e">
        <f t="shared" si="822"/>
        <v>#N/A</v>
      </c>
      <c r="W5810">
        <f t="shared" si="823"/>
        <v>7.2403199866261154</v>
      </c>
    </row>
    <row r="5811" spans="1:23" x14ac:dyDescent="0.25">
      <c r="A5811">
        <f t="shared" si="816"/>
        <v>239</v>
      </c>
      <c r="B5811">
        <f t="shared" si="817"/>
        <v>8</v>
      </c>
      <c r="C5811" s="1">
        <f t="shared" si="824"/>
        <v>41881.6666666526</v>
      </c>
      <c r="D5811" s="7">
        <v>568.469696969697</v>
      </c>
      <c r="E5811" s="7"/>
      <c r="G5811">
        <v>48.22</v>
      </c>
      <c r="H5811" s="12">
        <v>151.2259269374203</v>
      </c>
      <c r="I5811" s="13">
        <f>$D$2*tarifas!$D$12/24</f>
        <v>1.4541666666666666</v>
      </c>
      <c r="J5811" s="13" t="e">
        <f>VLOOKUP(E5811&amp;" "&amp;F5811,tarifas!$A$13:$D$20,4,FALSE)*H5811</f>
        <v>#N/A</v>
      </c>
      <c r="K5811" s="13">
        <f>IF(F5811="COD1",tarifas!$D$11*(SUMIFS($H$11:$H$8770,$F$11:$F$8770,"=COD1",$B$11:$B$8770,"="&amp;B5811)/COUNTIFS($F$11:$F$8770,"=COD1",$B$11:$B$8770,"="&amp;B5811))/COUNTIFS($A$11:$A$8770,"="&amp;A5811,$F$11:$F$8770,"=COD1"),0)</f>
        <v>0</v>
      </c>
      <c r="L5811" s="13" t="e">
        <f>(VLOOKUP(F5811,tarifas!$C$7:$D$10,2,FALSE)+tarifas!$D$21)*datos!H5811</f>
        <v>#N/A</v>
      </c>
      <c r="M5811">
        <v>191.52846</v>
      </c>
      <c r="N5811" s="13" t="e">
        <f t="shared" si="818"/>
        <v>#N/A</v>
      </c>
      <c r="O5811">
        <f t="shared" si="819"/>
        <v>151.2259269374203</v>
      </c>
      <c r="P5811" s="12">
        <f t="shared" si="820"/>
        <v>0</v>
      </c>
      <c r="Q5811">
        <f t="shared" si="821"/>
        <v>40.302533062579698</v>
      </c>
      <c r="R5811">
        <f>$D$2*tarifas!$D$12/24</f>
        <v>1.4541666666666666</v>
      </c>
      <c r="S5811" t="e">
        <f>VLOOKUP(E5811&amp;" "&amp;F5811,tarifas!$A$13:$D$20,4,FALSE)*P5811</f>
        <v>#N/A</v>
      </c>
      <c r="T5811">
        <f>IF(F5811="COD1",tarifas!$D$11*(SUMIFS($P$11:$P$8770,$F$11:$F$8770,"=COD1",$B$11:$B$8770,"="&amp;B5811)/COUNTIFS($F$11:$F$8770,"=COD1",$B$11:$B$8770,"="&amp;B5811))/COUNTIFS($A$11:$A$8770,"="&amp;A5811,$F$11:$F$8770,"=COD1"),0)</f>
        <v>0</v>
      </c>
      <c r="U5811" t="e">
        <f>(VLOOKUP(F5811,tarifas!$C$7:$D$10,2,FALSE)+tarifas!$D$21)*datos!P5811</f>
        <v>#N/A</v>
      </c>
      <c r="V5811" t="e">
        <f t="shared" si="822"/>
        <v>#N/A</v>
      </c>
      <c r="W5811">
        <f t="shared" si="823"/>
        <v>1.749049329849834</v>
      </c>
    </row>
    <row r="5812" spans="1:23" x14ac:dyDescent="0.25">
      <c r="A5812">
        <f t="shared" si="816"/>
        <v>239</v>
      </c>
      <c r="B5812">
        <f t="shared" si="817"/>
        <v>8</v>
      </c>
      <c r="C5812" s="1">
        <f t="shared" si="824"/>
        <v>41881.708333319264</v>
      </c>
      <c r="D5812" s="7">
        <v>383.78787878787881</v>
      </c>
      <c r="E5812" s="7"/>
      <c r="G5812">
        <v>48.82</v>
      </c>
      <c r="H5812" s="12">
        <v>152.47051910411724</v>
      </c>
      <c r="I5812" s="13">
        <f>$D$2*tarifas!$D$12/24</f>
        <v>1.4541666666666666</v>
      </c>
      <c r="J5812" s="13" t="e">
        <f>VLOOKUP(E5812&amp;" "&amp;F5812,tarifas!$A$13:$D$20,4,FALSE)*H5812</f>
        <v>#N/A</v>
      </c>
      <c r="K5812" s="13">
        <f>IF(F5812="COD1",tarifas!$D$11*(SUMIFS($H$11:$H$8770,$F$11:$F$8770,"=COD1",$B$11:$B$8770,"="&amp;B5812)/COUNTIFS($F$11:$F$8770,"=COD1",$B$11:$B$8770,"="&amp;B5812))/COUNTIFS($A$11:$A$8770,"="&amp;A5812,$F$11:$F$8770,"=COD1"),0)</f>
        <v>0</v>
      </c>
      <c r="L5812" s="13" t="e">
        <f>(VLOOKUP(F5812,tarifas!$C$7:$D$10,2,FALSE)+tarifas!$D$21)*datos!H5812</f>
        <v>#N/A</v>
      </c>
      <c r="M5812">
        <v>56.105830000000005</v>
      </c>
      <c r="N5812" s="13" t="e">
        <f t="shared" si="818"/>
        <v>#N/A</v>
      </c>
      <c r="O5812">
        <f t="shared" si="819"/>
        <v>56.105830000000005</v>
      </c>
      <c r="P5812" s="12">
        <f t="shared" si="820"/>
        <v>96.364689104117247</v>
      </c>
      <c r="Q5812">
        <f t="shared" si="821"/>
        <v>0</v>
      </c>
      <c r="R5812">
        <f>$D$2*tarifas!$D$12/24</f>
        <v>1.4541666666666666</v>
      </c>
      <c r="S5812" t="e">
        <f>VLOOKUP(E5812&amp;" "&amp;F5812,tarifas!$A$13:$D$20,4,FALSE)*P5812</f>
        <v>#N/A</v>
      </c>
      <c r="T5812">
        <f>IF(F5812="COD1",tarifas!$D$11*(SUMIFS($P$11:$P$8770,$F$11:$F$8770,"=COD1",$B$11:$B$8770,"="&amp;B5812)/COUNTIFS($F$11:$F$8770,"=COD1",$B$11:$B$8770,"="&amp;B5812))/COUNTIFS($A$11:$A$8770,"="&amp;A5812,$F$11:$F$8770,"=COD1"),0)</f>
        <v>0</v>
      </c>
      <c r="U5812" t="e">
        <f>(VLOOKUP(F5812,tarifas!$C$7:$D$10,2,FALSE)+tarifas!$D$21)*datos!P5812</f>
        <v>#N/A</v>
      </c>
      <c r="V5812" t="e">
        <f t="shared" si="822"/>
        <v>#N/A</v>
      </c>
      <c r="W5812">
        <f t="shared" si="823"/>
        <v>0</v>
      </c>
    </row>
    <row r="5813" spans="1:23" x14ac:dyDescent="0.25">
      <c r="A5813">
        <f t="shared" si="816"/>
        <v>239</v>
      </c>
      <c r="B5813">
        <f t="shared" si="817"/>
        <v>8</v>
      </c>
      <c r="C5813" s="1">
        <f t="shared" si="824"/>
        <v>41881.749999985928</v>
      </c>
      <c r="D5813" s="7">
        <v>164.59090909090912</v>
      </c>
      <c r="E5813" s="7"/>
      <c r="G5813">
        <v>51</v>
      </c>
      <c r="H5813" s="12">
        <v>151.55024078414101</v>
      </c>
      <c r="I5813" s="13">
        <f>$D$2*tarifas!$D$12/24</f>
        <v>1.4541666666666666</v>
      </c>
      <c r="J5813" s="13" t="e">
        <f>VLOOKUP(E5813&amp;" "&amp;F5813,tarifas!$A$13:$D$20,4,FALSE)*H5813</f>
        <v>#N/A</v>
      </c>
      <c r="K5813" s="13">
        <f>IF(F5813="COD1",tarifas!$D$11*(SUMIFS($H$11:$H$8770,$F$11:$F$8770,"=COD1",$B$11:$B$8770,"="&amp;B5813)/COUNTIFS($F$11:$F$8770,"=COD1",$B$11:$B$8770,"="&amp;B5813))/COUNTIFS($A$11:$A$8770,"="&amp;A5813,$F$11:$F$8770,"=COD1"),0)</f>
        <v>0</v>
      </c>
      <c r="L5813" s="13" t="e">
        <f>(VLOOKUP(F5813,tarifas!$C$7:$D$10,2,FALSE)+tarifas!$D$21)*datos!H5813</f>
        <v>#N/A</v>
      </c>
      <c r="M5813">
        <v>0.28767000000000004</v>
      </c>
      <c r="N5813" s="13" t="e">
        <f t="shared" si="818"/>
        <v>#N/A</v>
      </c>
      <c r="O5813">
        <f t="shared" si="819"/>
        <v>0.28767000000000004</v>
      </c>
      <c r="P5813" s="12">
        <f t="shared" si="820"/>
        <v>151.26257078414102</v>
      </c>
      <c r="Q5813">
        <f t="shared" si="821"/>
        <v>0</v>
      </c>
      <c r="R5813">
        <f>$D$2*tarifas!$D$12/24</f>
        <v>1.4541666666666666</v>
      </c>
      <c r="S5813" t="e">
        <f>VLOOKUP(E5813&amp;" "&amp;F5813,tarifas!$A$13:$D$20,4,FALSE)*P5813</f>
        <v>#N/A</v>
      </c>
      <c r="T5813">
        <f>IF(F5813="COD1",tarifas!$D$11*(SUMIFS($P$11:$P$8770,$F$11:$F$8770,"=COD1",$B$11:$B$8770,"="&amp;B5813)/COUNTIFS($F$11:$F$8770,"=COD1",$B$11:$B$8770,"="&amp;B5813))/COUNTIFS($A$11:$A$8770,"="&amp;A5813,$F$11:$F$8770,"=COD1"),0)</f>
        <v>0</v>
      </c>
      <c r="U5813" t="e">
        <f>(VLOOKUP(F5813,tarifas!$C$7:$D$10,2,FALSE)+tarifas!$D$21)*datos!P5813</f>
        <v>#N/A</v>
      </c>
      <c r="V5813" t="e">
        <f t="shared" si="822"/>
        <v>#N/A</v>
      </c>
      <c r="W5813">
        <f t="shared" si="823"/>
        <v>0</v>
      </c>
    </row>
    <row r="5814" spans="1:23" x14ac:dyDescent="0.25">
      <c r="A5814">
        <f t="shared" si="816"/>
        <v>239</v>
      </c>
      <c r="B5814">
        <f t="shared" si="817"/>
        <v>8</v>
      </c>
      <c r="C5814" s="1">
        <f t="shared" si="824"/>
        <v>41881.791666652593</v>
      </c>
      <c r="D5814" s="7">
        <v>0</v>
      </c>
      <c r="E5814" s="7"/>
      <c r="G5814">
        <v>52.1</v>
      </c>
      <c r="H5814" s="12">
        <v>163.5458477571762</v>
      </c>
      <c r="I5814" s="13">
        <f>$D$2*tarifas!$D$12/24</f>
        <v>1.4541666666666666</v>
      </c>
      <c r="J5814" s="13" t="e">
        <f>VLOOKUP(E5814&amp;" "&amp;F5814,tarifas!$A$13:$D$20,4,FALSE)*H5814</f>
        <v>#N/A</v>
      </c>
      <c r="K5814" s="13">
        <f>IF(F5814="COD1",tarifas!$D$11*(SUMIFS($H$11:$H$8770,$F$11:$F$8770,"=COD1",$B$11:$B$8770,"="&amp;B5814)/COUNTIFS($F$11:$F$8770,"=COD1",$B$11:$B$8770,"="&amp;B5814))/COUNTIFS($A$11:$A$8770,"="&amp;A5814,$F$11:$F$8770,"=COD1"),0)</f>
        <v>0</v>
      </c>
      <c r="L5814" s="13" t="e">
        <f>(VLOOKUP(F5814,tarifas!$C$7:$D$10,2,FALSE)+tarifas!$D$21)*datos!H5814</f>
        <v>#N/A</v>
      </c>
      <c r="M5814">
        <v>0</v>
      </c>
      <c r="N5814" s="13" t="e">
        <f t="shared" si="818"/>
        <v>#N/A</v>
      </c>
      <c r="O5814">
        <f t="shared" si="819"/>
        <v>0</v>
      </c>
      <c r="P5814" s="12">
        <f t="shared" si="820"/>
        <v>163.5458477571762</v>
      </c>
      <c r="Q5814">
        <f t="shared" si="821"/>
        <v>0</v>
      </c>
      <c r="R5814">
        <f>$D$2*tarifas!$D$12/24</f>
        <v>1.4541666666666666</v>
      </c>
      <c r="S5814" t="e">
        <f>VLOOKUP(E5814&amp;" "&amp;F5814,tarifas!$A$13:$D$20,4,FALSE)*P5814</f>
        <v>#N/A</v>
      </c>
      <c r="T5814">
        <f>IF(F5814="COD1",tarifas!$D$11*(SUMIFS($P$11:$P$8770,$F$11:$F$8770,"=COD1",$B$11:$B$8770,"="&amp;B5814)/COUNTIFS($F$11:$F$8770,"=COD1",$B$11:$B$8770,"="&amp;B5814))/COUNTIFS($A$11:$A$8770,"="&amp;A5814,$F$11:$F$8770,"=COD1"),0)</f>
        <v>0</v>
      </c>
      <c r="U5814" t="e">
        <f>(VLOOKUP(F5814,tarifas!$C$7:$D$10,2,FALSE)+tarifas!$D$21)*datos!P5814</f>
        <v>#N/A</v>
      </c>
      <c r="V5814" t="e">
        <f t="shared" si="822"/>
        <v>#N/A</v>
      </c>
      <c r="W5814">
        <f t="shared" si="823"/>
        <v>0</v>
      </c>
    </row>
    <row r="5815" spans="1:23" x14ac:dyDescent="0.25">
      <c r="A5815">
        <f t="shared" si="816"/>
        <v>239</v>
      </c>
      <c r="B5815">
        <f t="shared" si="817"/>
        <v>8</v>
      </c>
      <c r="C5815" s="1">
        <f t="shared" si="824"/>
        <v>41881.833333319257</v>
      </c>
      <c r="D5815" s="7">
        <v>0</v>
      </c>
      <c r="E5815" s="7"/>
      <c r="G5815">
        <v>57.76</v>
      </c>
      <c r="H5815" s="12">
        <v>157.87490685927887</v>
      </c>
      <c r="I5815" s="13">
        <f>$D$2*tarifas!$D$12/24</f>
        <v>1.4541666666666666</v>
      </c>
      <c r="J5815" s="13" t="e">
        <f>VLOOKUP(E5815&amp;" "&amp;F5815,tarifas!$A$13:$D$20,4,FALSE)*H5815</f>
        <v>#N/A</v>
      </c>
      <c r="K5815" s="13">
        <f>IF(F5815="COD1",tarifas!$D$11*(SUMIFS($H$11:$H$8770,$F$11:$F$8770,"=COD1",$B$11:$B$8770,"="&amp;B5815)/COUNTIFS($F$11:$F$8770,"=COD1",$B$11:$B$8770,"="&amp;B5815))/COUNTIFS($A$11:$A$8770,"="&amp;A5815,$F$11:$F$8770,"=COD1"),0)</f>
        <v>0</v>
      </c>
      <c r="L5815" s="13" t="e">
        <f>(VLOOKUP(F5815,tarifas!$C$7:$D$10,2,FALSE)+tarifas!$D$21)*datos!H5815</f>
        <v>#N/A</v>
      </c>
      <c r="M5815">
        <v>0</v>
      </c>
      <c r="N5815" s="13" t="e">
        <f t="shared" si="818"/>
        <v>#N/A</v>
      </c>
      <c r="O5815">
        <f t="shared" si="819"/>
        <v>0</v>
      </c>
      <c r="P5815" s="12">
        <f t="shared" si="820"/>
        <v>157.87490685927887</v>
      </c>
      <c r="Q5815">
        <f t="shared" si="821"/>
        <v>0</v>
      </c>
      <c r="R5815">
        <f>$D$2*tarifas!$D$12/24</f>
        <v>1.4541666666666666</v>
      </c>
      <c r="S5815" t="e">
        <f>VLOOKUP(E5815&amp;" "&amp;F5815,tarifas!$A$13:$D$20,4,FALSE)*P5815</f>
        <v>#N/A</v>
      </c>
      <c r="T5815">
        <f>IF(F5815="COD1",tarifas!$D$11*(SUMIFS($P$11:$P$8770,$F$11:$F$8770,"=COD1",$B$11:$B$8770,"="&amp;B5815)/COUNTIFS($F$11:$F$8770,"=COD1",$B$11:$B$8770,"="&amp;B5815))/COUNTIFS($A$11:$A$8770,"="&amp;A5815,$F$11:$F$8770,"=COD1"),0)</f>
        <v>0</v>
      </c>
      <c r="U5815" t="e">
        <f>(VLOOKUP(F5815,tarifas!$C$7:$D$10,2,FALSE)+tarifas!$D$21)*datos!P5815</f>
        <v>#N/A</v>
      </c>
      <c r="V5815" t="e">
        <f t="shared" si="822"/>
        <v>#N/A</v>
      </c>
      <c r="W5815">
        <f t="shared" si="823"/>
        <v>0</v>
      </c>
    </row>
    <row r="5816" spans="1:23" x14ac:dyDescent="0.25">
      <c r="A5816">
        <f t="shared" si="816"/>
        <v>239</v>
      </c>
      <c r="B5816">
        <f t="shared" si="817"/>
        <v>8</v>
      </c>
      <c r="C5816" s="1">
        <f t="shared" si="824"/>
        <v>41881.874999985921</v>
      </c>
      <c r="D5816" s="7">
        <v>0</v>
      </c>
      <c r="E5816" s="7"/>
      <c r="G5816">
        <v>54.95</v>
      </c>
      <c r="H5816" s="12">
        <v>160.19540676171283</v>
      </c>
      <c r="I5816" s="13">
        <f>$D$2*tarifas!$D$12/24</f>
        <v>1.4541666666666666</v>
      </c>
      <c r="J5816" s="13" t="e">
        <f>VLOOKUP(E5816&amp;" "&amp;F5816,tarifas!$A$13:$D$20,4,FALSE)*H5816</f>
        <v>#N/A</v>
      </c>
      <c r="K5816" s="13">
        <f>IF(F5816="COD1",tarifas!$D$11*(SUMIFS($H$11:$H$8770,$F$11:$F$8770,"=COD1",$B$11:$B$8770,"="&amp;B5816)/COUNTIFS($F$11:$F$8770,"=COD1",$B$11:$B$8770,"="&amp;B5816))/COUNTIFS($A$11:$A$8770,"="&amp;A5816,$F$11:$F$8770,"=COD1"),0)</f>
        <v>0</v>
      </c>
      <c r="L5816" s="13" t="e">
        <f>(VLOOKUP(F5816,tarifas!$C$7:$D$10,2,FALSE)+tarifas!$D$21)*datos!H5816</f>
        <v>#N/A</v>
      </c>
      <c r="M5816">
        <v>0</v>
      </c>
      <c r="N5816" s="13" t="e">
        <f t="shared" si="818"/>
        <v>#N/A</v>
      </c>
      <c r="O5816">
        <f t="shared" si="819"/>
        <v>0</v>
      </c>
      <c r="P5816" s="12">
        <f t="shared" si="820"/>
        <v>160.19540676171283</v>
      </c>
      <c r="Q5816">
        <f t="shared" si="821"/>
        <v>0</v>
      </c>
      <c r="R5816">
        <f>$D$2*tarifas!$D$12/24</f>
        <v>1.4541666666666666</v>
      </c>
      <c r="S5816" t="e">
        <f>VLOOKUP(E5816&amp;" "&amp;F5816,tarifas!$A$13:$D$20,4,FALSE)*P5816</f>
        <v>#N/A</v>
      </c>
      <c r="T5816">
        <f>IF(F5816="COD1",tarifas!$D$11*(SUMIFS($P$11:$P$8770,$F$11:$F$8770,"=COD1",$B$11:$B$8770,"="&amp;B5816)/COUNTIFS($F$11:$F$8770,"=COD1",$B$11:$B$8770,"="&amp;B5816))/COUNTIFS($A$11:$A$8770,"="&amp;A5816,$F$11:$F$8770,"=COD1"),0)</f>
        <v>0</v>
      </c>
      <c r="U5816" t="e">
        <f>(VLOOKUP(F5816,tarifas!$C$7:$D$10,2,FALSE)+tarifas!$D$21)*datos!P5816</f>
        <v>#N/A</v>
      </c>
      <c r="V5816" t="e">
        <f t="shared" si="822"/>
        <v>#N/A</v>
      </c>
      <c r="W5816">
        <f t="shared" si="823"/>
        <v>0</v>
      </c>
    </row>
    <row r="5817" spans="1:23" x14ac:dyDescent="0.25">
      <c r="A5817">
        <f t="shared" si="816"/>
        <v>239</v>
      </c>
      <c r="B5817">
        <f t="shared" si="817"/>
        <v>8</v>
      </c>
      <c r="C5817" s="1">
        <f t="shared" si="824"/>
        <v>41881.916666652585</v>
      </c>
      <c r="D5817" s="7">
        <v>0</v>
      </c>
      <c r="E5817" s="7"/>
      <c r="G5817">
        <v>51.09</v>
      </c>
      <c r="H5817" s="12">
        <v>159.76284331500256</v>
      </c>
      <c r="I5817" s="13">
        <f>$D$2*tarifas!$D$12/24</f>
        <v>1.4541666666666666</v>
      </c>
      <c r="J5817" s="13" t="e">
        <f>VLOOKUP(E5817&amp;" "&amp;F5817,tarifas!$A$13:$D$20,4,FALSE)*H5817</f>
        <v>#N/A</v>
      </c>
      <c r="K5817" s="13">
        <f>IF(F5817="COD1",tarifas!$D$11*(SUMIFS($H$11:$H$8770,$F$11:$F$8770,"=COD1",$B$11:$B$8770,"="&amp;B5817)/COUNTIFS($F$11:$F$8770,"=COD1",$B$11:$B$8770,"="&amp;B5817))/COUNTIFS($A$11:$A$8770,"="&amp;A5817,$F$11:$F$8770,"=COD1"),0)</f>
        <v>0</v>
      </c>
      <c r="L5817" s="13" t="e">
        <f>(VLOOKUP(F5817,tarifas!$C$7:$D$10,2,FALSE)+tarifas!$D$21)*datos!H5817</f>
        <v>#N/A</v>
      </c>
      <c r="M5817">
        <v>0</v>
      </c>
      <c r="N5817" s="13" t="e">
        <f t="shared" si="818"/>
        <v>#N/A</v>
      </c>
      <c r="O5817">
        <f t="shared" si="819"/>
        <v>0</v>
      </c>
      <c r="P5817" s="12">
        <f t="shared" si="820"/>
        <v>159.76284331500256</v>
      </c>
      <c r="Q5817">
        <f t="shared" si="821"/>
        <v>0</v>
      </c>
      <c r="R5817">
        <f>$D$2*tarifas!$D$12/24</f>
        <v>1.4541666666666666</v>
      </c>
      <c r="S5817" t="e">
        <f>VLOOKUP(E5817&amp;" "&amp;F5817,tarifas!$A$13:$D$20,4,FALSE)*P5817</f>
        <v>#N/A</v>
      </c>
      <c r="T5817">
        <f>IF(F5817="COD1",tarifas!$D$11*(SUMIFS($P$11:$P$8770,$F$11:$F$8770,"=COD1",$B$11:$B$8770,"="&amp;B5817)/COUNTIFS($F$11:$F$8770,"=COD1",$B$11:$B$8770,"="&amp;B5817))/COUNTIFS($A$11:$A$8770,"="&amp;A5817,$F$11:$F$8770,"=COD1"),0)</f>
        <v>0</v>
      </c>
      <c r="U5817" t="e">
        <f>(VLOOKUP(F5817,tarifas!$C$7:$D$10,2,FALSE)+tarifas!$D$21)*datos!P5817</f>
        <v>#N/A</v>
      </c>
      <c r="V5817" t="e">
        <f t="shared" si="822"/>
        <v>#N/A</v>
      </c>
      <c r="W5817">
        <f t="shared" si="823"/>
        <v>0</v>
      </c>
    </row>
    <row r="5818" spans="1:23" x14ac:dyDescent="0.25">
      <c r="A5818">
        <f t="shared" si="816"/>
        <v>239</v>
      </c>
      <c r="B5818">
        <f t="shared" si="817"/>
        <v>8</v>
      </c>
      <c r="C5818" s="1">
        <f t="shared" si="824"/>
        <v>41881.95833331925</v>
      </c>
      <c r="D5818" s="7">
        <v>0</v>
      </c>
      <c r="E5818" s="7"/>
      <c r="G5818">
        <v>48.83</v>
      </c>
      <c r="H5818" s="12">
        <v>160.68595317062815</v>
      </c>
      <c r="I5818" s="13">
        <f>$D$2*tarifas!$D$12/24</f>
        <v>1.4541666666666666</v>
      </c>
      <c r="J5818" s="13" t="e">
        <f>VLOOKUP(E5818&amp;" "&amp;F5818,tarifas!$A$13:$D$20,4,FALSE)*H5818</f>
        <v>#N/A</v>
      </c>
      <c r="K5818" s="13">
        <f>IF(F5818="COD1",tarifas!$D$11*(SUMIFS($H$11:$H$8770,$F$11:$F$8770,"=COD1",$B$11:$B$8770,"="&amp;B5818)/COUNTIFS($F$11:$F$8770,"=COD1",$B$11:$B$8770,"="&amp;B5818))/COUNTIFS($A$11:$A$8770,"="&amp;A5818,$F$11:$F$8770,"=COD1"),0)</f>
        <v>0</v>
      </c>
      <c r="L5818" s="13" t="e">
        <f>(VLOOKUP(F5818,tarifas!$C$7:$D$10,2,FALSE)+tarifas!$D$21)*datos!H5818</f>
        <v>#N/A</v>
      </c>
      <c r="M5818">
        <v>0</v>
      </c>
      <c r="N5818" s="13" t="e">
        <f t="shared" si="818"/>
        <v>#N/A</v>
      </c>
      <c r="O5818">
        <f t="shared" si="819"/>
        <v>0</v>
      </c>
      <c r="P5818" s="12">
        <f t="shared" si="820"/>
        <v>160.68595317062815</v>
      </c>
      <c r="Q5818">
        <f t="shared" si="821"/>
        <v>0</v>
      </c>
      <c r="R5818">
        <f>$D$2*tarifas!$D$12/24</f>
        <v>1.4541666666666666</v>
      </c>
      <c r="S5818" t="e">
        <f>VLOOKUP(E5818&amp;" "&amp;F5818,tarifas!$A$13:$D$20,4,FALSE)*P5818</f>
        <v>#N/A</v>
      </c>
      <c r="T5818">
        <f>IF(F5818="COD1",tarifas!$D$11*(SUMIFS($P$11:$P$8770,$F$11:$F$8770,"=COD1",$B$11:$B$8770,"="&amp;B5818)/COUNTIFS($F$11:$F$8770,"=COD1",$B$11:$B$8770,"="&amp;B5818))/COUNTIFS($A$11:$A$8770,"="&amp;A5818,$F$11:$F$8770,"=COD1"),0)</f>
        <v>0</v>
      </c>
      <c r="U5818" t="e">
        <f>(VLOOKUP(F5818,tarifas!$C$7:$D$10,2,FALSE)+tarifas!$D$21)*datos!P5818</f>
        <v>#N/A</v>
      </c>
      <c r="V5818" t="e">
        <f t="shared" si="822"/>
        <v>#N/A</v>
      </c>
      <c r="W5818">
        <f t="shared" si="823"/>
        <v>0</v>
      </c>
    </row>
    <row r="5819" spans="1:23" x14ac:dyDescent="0.25">
      <c r="A5819">
        <f t="shared" si="816"/>
        <v>240</v>
      </c>
      <c r="B5819">
        <f t="shared" si="817"/>
        <v>8</v>
      </c>
      <c r="C5819" s="1">
        <f t="shared" si="824"/>
        <v>41881.999999985914</v>
      </c>
      <c r="D5819" s="7">
        <v>0</v>
      </c>
      <c r="E5819" s="7"/>
      <c r="G5819">
        <v>44.12</v>
      </c>
      <c r="H5819" s="12">
        <v>155.971636903095</v>
      </c>
      <c r="I5819" s="13">
        <f>$D$2*tarifas!$D$12/24</f>
        <v>1.4541666666666666</v>
      </c>
      <c r="J5819" s="13" t="e">
        <f>VLOOKUP(E5819&amp;" "&amp;F5819,tarifas!$A$13:$D$20,4,FALSE)*H5819</f>
        <v>#N/A</v>
      </c>
      <c r="K5819" s="13">
        <f>IF(F5819="COD1",tarifas!$D$11*(SUMIFS($H$11:$H$8770,$F$11:$F$8770,"=COD1",$B$11:$B$8770,"="&amp;B5819)/COUNTIFS($F$11:$F$8770,"=COD1",$B$11:$B$8770,"="&amp;B5819))/COUNTIFS($A$11:$A$8770,"="&amp;A5819,$F$11:$F$8770,"=COD1"),0)</f>
        <v>0</v>
      </c>
      <c r="L5819" s="13" t="e">
        <f>(VLOOKUP(F5819,tarifas!$C$7:$D$10,2,FALSE)+tarifas!$D$21)*datos!H5819</f>
        <v>#N/A</v>
      </c>
      <c r="M5819">
        <v>0</v>
      </c>
      <c r="N5819" s="13" t="e">
        <f t="shared" si="818"/>
        <v>#N/A</v>
      </c>
      <c r="O5819">
        <f t="shared" si="819"/>
        <v>0</v>
      </c>
      <c r="P5819" s="12">
        <f t="shared" si="820"/>
        <v>155.971636903095</v>
      </c>
      <c r="Q5819">
        <f t="shared" si="821"/>
        <v>0</v>
      </c>
      <c r="R5819">
        <f>$D$2*tarifas!$D$12/24</f>
        <v>1.4541666666666666</v>
      </c>
      <c r="S5819" t="e">
        <f>VLOOKUP(E5819&amp;" "&amp;F5819,tarifas!$A$13:$D$20,4,FALSE)*P5819</f>
        <v>#N/A</v>
      </c>
      <c r="T5819">
        <f>IF(F5819="COD1",tarifas!$D$11*(SUMIFS($P$11:$P$8770,$F$11:$F$8770,"=COD1",$B$11:$B$8770,"="&amp;B5819)/COUNTIFS($F$11:$F$8770,"=COD1",$B$11:$B$8770,"="&amp;B5819))/COUNTIFS($A$11:$A$8770,"="&amp;A5819,$F$11:$F$8770,"=COD1"),0)</f>
        <v>0</v>
      </c>
      <c r="U5819" t="e">
        <f>(VLOOKUP(F5819,tarifas!$C$7:$D$10,2,FALSE)+tarifas!$D$21)*datos!P5819</f>
        <v>#N/A</v>
      </c>
      <c r="V5819" t="e">
        <f t="shared" si="822"/>
        <v>#N/A</v>
      </c>
      <c r="W5819">
        <f t="shared" si="823"/>
        <v>0</v>
      </c>
    </row>
    <row r="5820" spans="1:23" x14ac:dyDescent="0.25">
      <c r="A5820">
        <f t="shared" si="816"/>
        <v>240</v>
      </c>
      <c r="B5820">
        <f t="shared" si="817"/>
        <v>8</v>
      </c>
      <c r="C5820" s="1">
        <f t="shared" si="824"/>
        <v>41882.041666652578</v>
      </c>
      <c r="D5820" s="7">
        <v>0</v>
      </c>
      <c r="E5820" s="7"/>
      <c r="G5820">
        <v>42.94</v>
      </c>
      <c r="H5820" s="12">
        <v>154.34742912887276</v>
      </c>
      <c r="I5820" s="13">
        <f>$D$2*tarifas!$D$12/24</f>
        <v>1.4541666666666666</v>
      </c>
      <c r="J5820" s="13" t="e">
        <f>VLOOKUP(E5820&amp;" "&amp;F5820,tarifas!$A$13:$D$20,4,FALSE)*H5820</f>
        <v>#N/A</v>
      </c>
      <c r="K5820" s="13">
        <f>IF(F5820="COD1",tarifas!$D$11*(SUMIFS($H$11:$H$8770,$F$11:$F$8770,"=COD1",$B$11:$B$8770,"="&amp;B5820)/COUNTIFS($F$11:$F$8770,"=COD1",$B$11:$B$8770,"="&amp;B5820))/COUNTIFS($A$11:$A$8770,"="&amp;A5820,$F$11:$F$8770,"=COD1"),0)</f>
        <v>0</v>
      </c>
      <c r="L5820" s="13" t="e">
        <f>(VLOOKUP(F5820,tarifas!$C$7:$D$10,2,FALSE)+tarifas!$D$21)*datos!H5820</f>
        <v>#N/A</v>
      </c>
      <c r="M5820">
        <v>0</v>
      </c>
      <c r="N5820" s="13" t="e">
        <f t="shared" si="818"/>
        <v>#N/A</v>
      </c>
      <c r="O5820">
        <f t="shared" si="819"/>
        <v>0</v>
      </c>
      <c r="P5820" s="12">
        <f t="shared" si="820"/>
        <v>154.34742912887276</v>
      </c>
      <c r="Q5820">
        <f t="shared" si="821"/>
        <v>0</v>
      </c>
      <c r="R5820">
        <f>$D$2*tarifas!$D$12/24</f>
        <v>1.4541666666666666</v>
      </c>
      <c r="S5820" t="e">
        <f>VLOOKUP(E5820&amp;" "&amp;F5820,tarifas!$A$13:$D$20,4,FALSE)*P5820</f>
        <v>#N/A</v>
      </c>
      <c r="T5820">
        <f>IF(F5820="COD1",tarifas!$D$11*(SUMIFS($P$11:$P$8770,$F$11:$F$8770,"=COD1",$B$11:$B$8770,"="&amp;B5820)/COUNTIFS($F$11:$F$8770,"=COD1",$B$11:$B$8770,"="&amp;B5820))/COUNTIFS($A$11:$A$8770,"="&amp;A5820,$F$11:$F$8770,"=COD1"),0)</f>
        <v>0</v>
      </c>
      <c r="U5820" t="e">
        <f>(VLOOKUP(F5820,tarifas!$C$7:$D$10,2,FALSE)+tarifas!$D$21)*datos!P5820</f>
        <v>#N/A</v>
      </c>
      <c r="V5820" t="e">
        <f t="shared" si="822"/>
        <v>#N/A</v>
      </c>
      <c r="W5820">
        <f t="shared" si="823"/>
        <v>0</v>
      </c>
    </row>
    <row r="5821" spans="1:23" x14ac:dyDescent="0.25">
      <c r="A5821">
        <f t="shared" si="816"/>
        <v>240</v>
      </c>
      <c r="B5821">
        <f t="shared" si="817"/>
        <v>8</v>
      </c>
      <c r="C5821" s="1">
        <f t="shared" si="824"/>
        <v>41882.083333319242</v>
      </c>
      <c r="D5821" s="7">
        <v>0</v>
      </c>
      <c r="E5821" s="7"/>
      <c r="G5821">
        <v>43.12</v>
      </c>
      <c r="H5821" s="12">
        <v>152.64034721327005</v>
      </c>
      <c r="I5821" s="13">
        <f>$D$2*tarifas!$D$12/24</f>
        <v>1.4541666666666666</v>
      </c>
      <c r="J5821" s="13" t="e">
        <f>VLOOKUP(E5821&amp;" "&amp;F5821,tarifas!$A$13:$D$20,4,FALSE)*H5821</f>
        <v>#N/A</v>
      </c>
      <c r="K5821" s="13">
        <f>IF(F5821="COD1",tarifas!$D$11*(SUMIFS($H$11:$H$8770,$F$11:$F$8770,"=COD1",$B$11:$B$8770,"="&amp;B5821)/COUNTIFS($F$11:$F$8770,"=COD1",$B$11:$B$8770,"="&amp;B5821))/COUNTIFS($A$11:$A$8770,"="&amp;A5821,$F$11:$F$8770,"=COD1"),0)</f>
        <v>0</v>
      </c>
      <c r="L5821" s="13" t="e">
        <f>(VLOOKUP(F5821,tarifas!$C$7:$D$10,2,FALSE)+tarifas!$D$21)*datos!H5821</f>
        <v>#N/A</v>
      </c>
      <c r="M5821">
        <v>0</v>
      </c>
      <c r="N5821" s="13" t="e">
        <f t="shared" si="818"/>
        <v>#N/A</v>
      </c>
      <c r="O5821">
        <f t="shared" si="819"/>
        <v>0</v>
      </c>
      <c r="P5821" s="12">
        <f t="shared" si="820"/>
        <v>152.64034721327005</v>
      </c>
      <c r="Q5821">
        <f t="shared" si="821"/>
        <v>0</v>
      </c>
      <c r="R5821">
        <f>$D$2*tarifas!$D$12/24</f>
        <v>1.4541666666666666</v>
      </c>
      <c r="S5821" t="e">
        <f>VLOOKUP(E5821&amp;" "&amp;F5821,tarifas!$A$13:$D$20,4,FALSE)*P5821</f>
        <v>#N/A</v>
      </c>
      <c r="T5821">
        <f>IF(F5821="COD1",tarifas!$D$11*(SUMIFS($P$11:$P$8770,$F$11:$F$8770,"=COD1",$B$11:$B$8770,"="&amp;B5821)/COUNTIFS($F$11:$F$8770,"=COD1",$B$11:$B$8770,"="&amp;B5821))/COUNTIFS($A$11:$A$8770,"="&amp;A5821,$F$11:$F$8770,"=COD1"),0)</f>
        <v>0</v>
      </c>
      <c r="U5821" t="e">
        <f>(VLOOKUP(F5821,tarifas!$C$7:$D$10,2,FALSE)+tarifas!$D$21)*datos!P5821</f>
        <v>#N/A</v>
      </c>
      <c r="V5821" t="e">
        <f t="shared" si="822"/>
        <v>#N/A</v>
      </c>
      <c r="W5821">
        <f t="shared" si="823"/>
        <v>0</v>
      </c>
    </row>
    <row r="5822" spans="1:23" x14ac:dyDescent="0.25">
      <c r="A5822">
        <f t="shared" si="816"/>
        <v>240</v>
      </c>
      <c r="B5822">
        <f t="shared" si="817"/>
        <v>8</v>
      </c>
      <c r="C5822" s="1">
        <f t="shared" si="824"/>
        <v>41882.124999985906</v>
      </c>
      <c r="D5822" s="7">
        <v>0</v>
      </c>
      <c r="E5822" s="7"/>
      <c r="G5822">
        <v>42.95</v>
      </c>
      <c r="H5822" s="12">
        <v>150.49459534465547</v>
      </c>
      <c r="I5822" s="13">
        <f>$D$2*tarifas!$D$12/24</f>
        <v>1.4541666666666666</v>
      </c>
      <c r="J5822" s="13" t="e">
        <f>VLOOKUP(E5822&amp;" "&amp;F5822,tarifas!$A$13:$D$20,4,FALSE)*H5822</f>
        <v>#N/A</v>
      </c>
      <c r="K5822" s="13">
        <f>IF(F5822="COD1",tarifas!$D$11*(SUMIFS($H$11:$H$8770,$F$11:$F$8770,"=COD1",$B$11:$B$8770,"="&amp;B5822)/COUNTIFS($F$11:$F$8770,"=COD1",$B$11:$B$8770,"="&amp;B5822))/COUNTIFS($A$11:$A$8770,"="&amp;A5822,$F$11:$F$8770,"=COD1"),0)</f>
        <v>0</v>
      </c>
      <c r="L5822" s="13" t="e">
        <f>(VLOOKUP(F5822,tarifas!$C$7:$D$10,2,FALSE)+tarifas!$D$21)*datos!H5822</f>
        <v>#N/A</v>
      </c>
      <c r="M5822">
        <v>0</v>
      </c>
      <c r="N5822" s="13" t="e">
        <f t="shared" si="818"/>
        <v>#N/A</v>
      </c>
      <c r="O5822">
        <f t="shared" si="819"/>
        <v>0</v>
      </c>
      <c r="P5822" s="12">
        <f t="shared" si="820"/>
        <v>150.49459534465547</v>
      </c>
      <c r="Q5822">
        <f t="shared" si="821"/>
        <v>0</v>
      </c>
      <c r="R5822">
        <f>$D$2*tarifas!$D$12/24</f>
        <v>1.4541666666666666</v>
      </c>
      <c r="S5822" t="e">
        <f>VLOOKUP(E5822&amp;" "&amp;F5822,tarifas!$A$13:$D$20,4,FALSE)*P5822</f>
        <v>#N/A</v>
      </c>
      <c r="T5822">
        <f>IF(F5822="COD1",tarifas!$D$11*(SUMIFS($P$11:$P$8770,$F$11:$F$8770,"=COD1",$B$11:$B$8770,"="&amp;B5822)/COUNTIFS($F$11:$F$8770,"=COD1",$B$11:$B$8770,"="&amp;B5822))/COUNTIFS($A$11:$A$8770,"="&amp;A5822,$F$11:$F$8770,"=COD1"),0)</f>
        <v>0</v>
      </c>
      <c r="U5822" t="e">
        <f>(VLOOKUP(F5822,tarifas!$C$7:$D$10,2,FALSE)+tarifas!$D$21)*datos!P5822</f>
        <v>#N/A</v>
      </c>
      <c r="V5822" t="e">
        <f t="shared" si="822"/>
        <v>#N/A</v>
      </c>
      <c r="W5822">
        <f t="shared" si="823"/>
        <v>0</v>
      </c>
    </row>
    <row r="5823" spans="1:23" x14ac:dyDescent="0.25">
      <c r="A5823">
        <f t="shared" si="816"/>
        <v>240</v>
      </c>
      <c r="B5823">
        <f t="shared" si="817"/>
        <v>8</v>
      </c>
      <c r="C5823" s="1">
        <f t="shared" si="824"/>
        <v>41882.166666652571</v>
      </c>
      <c r="D5823" s="7">
        <v>0</v>
      </c>
      <c r="E5823" s="7"/>
      <c r="G5823">
        <v>42.27</v>
      </c>
      <c r="H5823" s="12">
        <v>151.01078558949075</v>
      </c>
      <c r="I5823" s="13">
        <f>$D$2*tarifas!$D$12/24</f>
        <v>1.4541666666666666</v>
      </c>
      <c r="J5823" s="13" t="e">
        <f>VLOOKUP(E5823&amp;" "&amp;F5823,tarifas!$A$13:$D$20,4,FALSE)*H5823</f>
        <v>#N/A</v>
      </c>
      <c r="K5823" s="13">
        <f>IF(F5823="COD1",tarifas!$D$11*(SUMIFS($H$11:$H$8770,$F$11:$F$8770,"=COD1",$B$11:$B$8770,"="&amp;B5823)/COUNTIFS($F$11:$F$8770,"=COD1",$B$11:$B$8770,"="&amp;B5823))/COUNTIFS($A$11:$A$8770,"="&amp;A5823,$F$11:$F$8770,"=COD1"),0)</f>
        <v>0</v>
      </c>
      <c r="L5823" s="13" t="e">
        <f>(VLOOKUP(F5823,tarifas!$C$7:$D$10,2,FALSE)+tarifas!$D$21)*datos!H5823</f>
        <v>#N/A</v>
      </c>
      <c r="M5823">
        <v>0</v>
      </c>
      <c r="N5823" s="13" t="e">
        <f t="shared" si="818"/>
        <v>#N/A</v>
      </c>
      <c r="O5823">
        <f t="shared" si="819"/>
        <v>0</v>
      </c>
      <c r="P5823" s="12">
        <f t="shared" si="820"/>
        <v>151.01078558949075</v>
      </c>
      <c r="Q5823">
        <f t="shared" si="821"/>
        <v>0</v>
      </c>
      <c r="R5823">
        <f>$D$2*tarifas!$D$12/24</f>
        <v>1.4541666666666666</v>
      </c>
      <c r="S5823" t="e">
        <f>VLOOKUP(E5823&amp;" "&amp;F5823,tarifas!$A$13:$D$20,4,FALSE)*P5823</f>
        <v>#N/A</v>
      </c>
      <c r="T5823">
        <f>IF(F5823="COD1",tarifas!$D$11*(SUMIFS($P$11:$P$8770,$F$11:$F$8770,"=COD1",$B$11:$B$8770,"="&amp;B5823)/COUNTIFS($F$11:$F$8770,"=COD1",$B$11:$B$8770,"="&amp;B5823))/COUNTIFS($A$11:$A$8770,"="&amp;A5823,$F$11:$F$8770,"=COD1"),0)</f>
        <v>0</v>
      </c>
      <c r="U5823" t="e">
        <f>(VLOOKUP(F5823,tarifas!$C$7:$D$10,2,FALSE)+tarifas!$D$21)*datos!P5823</f>
        <v>#N/A</v>
      </c>
      <c r="V5823" t="e">
        <f t="shared" si="822"/>
        <v>#N/A</v>
      </c>
      <c r="W5823">
        <f t="shared" si="823"/>
        <v>0</v>
      </c>
    </row>
    <row r="5824" spans="1:23" x14ac:dyDescent="0.25">
      <c r="A5824">
        <f t="shared" si="816"/>
        <v>240</v>
      </c>
      <c r="B5824">
        <f t="shared" si="817"/>
        <v>8</v>
      </c>
      <c r="C5824" s="1">
        <f t="shared" si="824"/>
        <v>41882.208333319235</v>
      </c>
      <c r="D5824" s="7">
        <v>0</v>
      </c>
      <c r="E5824" s="7"/>
      <c r="G5824">
        <v>42.9</v>
      </c>
      <c r="H5824" s="12">
        <v>151.46132867625218</v>
      </c>
      <c r="I5824" s="13">
        <f>$D$2*tarifas!$D$12/24</f>
        <v>1.4541666666666666</v>
      </c>
      <c r="J5824" s="13" t="e">
        <f>VLOOKUP(E5824&amp;" "&amp;F5824,tarifas!$A$13:$D$20,4,FALSE)*H5824</f>
        <v>#N/A</v>
      </c>
      <c r="K5824" s="13">
        <f>IF(F5824="COD1",tarifas!$D$11*(SUMIFS($H$11:$H$8770,$F$11:$F$8770,"=COD1",$B$11:$B$8770,"="&amp;B5824)/COUNTIFS($F$11:$F$8770,"=COD1",$B$11:$B$8770,"="&amp;B5824))/COUNTIFS($A$11:$A$8770,"="&amp;A5824,$F$11:$F$8770,"=COD1"),0)</f>
        <v>0</v>
      </c>
      <c r="L5824" s="13" t="e">
        <f>(VLOOKUP(F5824,tarifas!$C$7:$D$10,2,FALSE)+tarifas!$D$21)*datos!H5824</f>
        <v>#N/A</v>
      </c>
      <c r="M5824">
        <v>0</v>
      </c>
      <c r="N5824" s="13" t="e">
        <f t="shared" si="818"/>
        <v>#N/A</v>
      </c>
      <c r="O5824">
        <f t="shared" si="819"/>
        <v>0</v>
      </c>
      <c r="P5824" s="12">
        <f t="shared" si="820"/>
        <v>151.46132867625218</v>
      </c>
      <c r="Q5824">
        <f t="shared" si="821"/>
        <v>0</v>
      </c>
      <c r="R5824">
        <f>$D$2*tarifas!$D$12/24</f>
        <v>1.4541666666666666</v>
      </c>
      <c r="S5824" t="e">
        <f>VLOOKUP(E5824&amp;" "&amp;F5824,tarifas!$A$13:$D$20,4,FALSE)*P5824</f>
        <v>#N/A</v>
      </c>
      <c r="T5824">
        <f>IF(F5824="COD1",tarifas!$D$11*(SUMIFS($P$11:$P$8770,$F$11:$F$8770,"=COD1",$B$11:$B$8770,"="&amp;B5824)/COUNTIFS($F$11:$F$8770,"=COD1",$B$11:$B$8770,"="&amp;B5824))/COUNTIFS($A$11:$A$8770,"="&amp;A5824,$F$11:$F$8770,"=COD1"),0)</f>
        <v>0</v>
      </c>
      <c r="U5824" t="e">
        <f>(VLOOKUP(F5824,tarifas!$C$7:$D$10,2,FALSE)+tarifas!$D$21)*datos!P5824</f>
        <v>#N/A</v>
      </c>
      <c r="V5824" t="e">
        <f t="shared" si="822"/>
        <v>#N/A</v>
      </c>
      <c r="W5824">
        <f t="shared" si="823"/>
        <v>0</v>
      </c>
    </row>
    <row r="5825" spans="1:23" x14ac:dyDescent="0.25">
      <c r="A5825">
        <f t="shared" si="816"/>
        <v>240</v>
      </c>
      <c r="B5825">
        <f t="shared" si="817"/>
        <v>8</v>
      </c>
      <c r="C5825" s="1">
        <f t="shared" si="824"/>
        <v>41882.249999985899</v>
      </c>
      <c r="D5825" s="7">
        <v>0</v>
      </c>
      <c r="E5825" s="7"/>
      <c r="G5825">
        <v>41.4</v>
      </c>
      <c r="H5825" s="12">
        <v>134.11974854547594</v>
      </c>
      <c r="I5825" s="13">
        <f>$D$2*tarifas!$D$12/24</f>
        <v>1.4541666666666666</v>
      </c>
      <c r="J5825" s="13" t="e">
        <f>VLOOKUP(E5825&amp;" "&amp;F5825,tarifas!$A$13:$D$20,4,FALSE)*H5825</f>
        <v>#N/A</v>
      </c>
      <c r="K5825" s="13">
        <f>IF(F5825="COD1",tarifas!$D$11*(SUMIFS($H$11:$H$8770,$F$11:$F$8770,"=COD1",$B$11:$B$8770,"="&amp;B5825)/COUNTIFS($F$11:$F$8770,"=COD1",$B$11:$B$8770,"="&amp;B5825))/COUNTIFS($A$11:$A$8770,"="&amp;A5825,$F$11:$F$8770,"=COD1"),0)</f>
        <v>0</v>
      </c>
      <c r="L5825" s="13" t="e">
        <f>(VLOOKUP(F5825,tarifas!$C$7:$D$10,2,FALSE)+tarifas!$D$21)*datos!H5825</f>
        <v>#N/A</v>
      </c>
      <c r="M5825">
        <v>28.03613</v>
      </c>
      <c r="N5825" s="13" t="e">
        <f t="shared" si="818"/>
        <v>#N/A</v>
      </c>
      <c r="O5825">
        <f t="shared" si="819"/>
        <v>28.03613</v>
      </c>
      <c r="P5825" s="12">
        <f t="shared" si="820"/>
        <v>106.08361854547594</v>
      </c>
      <c r="Q5825">
        <f t="shared" si="821"/>
        <v>0</v>
      </c>
      <c r="R5825">
        <f>$D$2*tarifas!$D$12/24</f>
        <v>1.4541666666666666</v>
      </c>
      <c r="S5825" t="e">
        <f>VLOOKUP(E5825&amp;" "&amp;F5825,tarifas!$A$13:$D$20,4,FALSE)*P5825</f>
        <v>#N/A</v>
      </c>
      <c r="T5825">
        <f>IF(F5825="COD1",tarifas!$D$11*(SUMIFS($P$11:$P$8770,$F$11:$F$8770,"=COD1",$B$11:$B$8770,"="&amp;B5825)/COUNTIFS($F$11:$F$8770,"=COD1",$B$11:$B$8770,"="&amp;B5825))/COUNTIFS($A$11:$A$8770,"="&amp;A5825,$F$11:$F$8770,"=COD1"),0)</f>
        <v>0</v>
      </c>
      <c r="U5825" t="e">
        <f>(VLOOKUP(F5825,tarifas!$C$7:$D$10,2,FALSE)+tarifas!$D$21)*datos!P5825</f>
        <v>#N/A</v>
      </c>
      <c r="V5825" t="e">
        <f t="shared" si="822"/>
        <v>#N/A</v>
      </c>
      <c r="W5825">
        <f t="shared" si="823"/>
        <v>0</v>
      </c>
    </row>
    <row r="5826" spans="1:23" x14ac:dyDescent="0.25">
      <c r="A5826">
        <f t="shared" si="816"/>
        <v>240</v>
      </c>
      <c r="B5826">
        <f t="shared" si="817"/>
        <v>8</v>
      </c>
      <c r="C5826" s="1">
        <f t="shared" si="824"/>
        <v>41882.291666652563</v>
      </c>
      <c r="D5826" s="7">
        <v>0</v>
      </c>
      <c r="E5826" s="7"/>
      <c r="G5826">
        <v>42.8</v>
      </c>
      <c r="H5826" s="12">
        <v>133.36949874836867</v>
      </c>
      <c r="I5826" s="13">
        <f>$D$2*tarifas!$D$12/24</f>
        <v>1.4541666666666666</v>
      </c>
      <c r="J5826" s="13" t="e">
        <f>VLOOKUP(E5826&amp;" "&amp;F5826,tarifas!$A$13:$D$20,4,FALSE)*H5826</f>
        <v>#N/A</v>
      </c>
      <c r="K5826" s="13">
        <f>IF(F5826="COD1",tarifas!$D$11*(SUMIFS($H$11:$H$8770,$F$11:$F$8770,"=COD1",$B$11:$B$8770,"="&amp;B5826)/COUNTIFS($F$11:$F$8770,"=COD1",$B$11:$B$8770,"="&amp;B5826))/COUNTIFS($A$11:$A$8770,"="&amp;A5826,$F$11:$F$8770,"=COD1"),0)</f>
        <v>0</v>
      </c>
      <c r="L5826" s="13" t="e">
        <f>(VLOOKUP(F5826,tarifas!$C$7:$D$10,2,FALSE)+tarifas!$D$21)*datos!H5826</f>
        <v>#N/A</v>
      </c>
      <c r="M5826">
        <v>153.15273000000002</v>
      </c>
      <c r="N5826" s="13" t="e">
        <f t="shared" si="818"/>
        <v>#N/A</v>
      </c>
      <c r="O5826">
        <f t="shared" si="819"/>
        <v>133.36949874836867</v>
      </c>
      <c r="P5826" s="12">
        <f t="shared" si="820"/>
        <v>0</v>
      </c>
      <c r="Q5826">
        <f t="shared" si="821"/>
        <v>19.783231251631349</v>
      </c>
      <c r="R5826">
        <f>$D$2*tarifas!$D$12/24</f>
        <v>1.4541666666666666</v>
      </c>
      <c r="S5826" t="e">
        <f>VLOOKUP(E5826&amp;" "&amp;F5826,tarifas!$A$13:$D$20,4,FALSE)*P5826</f>
        <v>#N/A</v>
      </c>
      <c r="T5826">
        <f>IF(F5826="COD1",tarifas!$D$11*(SUMIFS($P$11:$P$8770,$F$11:$F$8770,"=COD1",$B$11:$B$8770,"="&amp;B5826)/COUNTIFS($F$11:$F$8770,"=COD1",$B$11:$B$8770,"="&amp;B5826))/COUNTIFS($A$11:$A$8770,"="&amp;A5826,$F$11:$F$8770,"=COD1"),0)</f>
        <v>0</v>
      </c>
      <c r="U5826" t="e">
        <f>(VLOOKUP(F5826,tarifas!$C$7:$D$10,2,FALSE)+tarifas!$D$21)*datos!P5826</f>
        <v>#N/A</v>
      </c>
      <c r="V5826" t="e">
        <f t="shared" si="822"/>
        <v>#N/A</v>
      </c>
      <c r="W5826">
        <f t="shared" si="823"/>
        <v>0.76205006781283957</v>
      </c>
    </row>
    <row r="5827" spans="1:23" x14ac:dyDescent="0.25">
      <c r="A5827">
        <f t="shared" si="816"/>
        <v>240</v>
      </c>
      <c r="B5827">
        <f t="shared" si="817"/>
        <v>8</v>
      </c>
      <c r="C5827" s="1">
        <f t="shared" si="824"/>
        <v>41882.333333319228</v>
      </c>
      <c r="D5827" s="7">
        <v>0</v>
      </c>
      <c r="E5827" s="7"/>
      <c r="G5827">
        <v>43.29</v>
      </c>
      <c r="H5827" s="12">
        <v>133.68478600514663</v>
      </c>
      <c r="I5827" s="13">
        <f>$D$2*tarifas!$D$12/24</f>
        <v>1.4541666666666666</v>
      </c>
      <c r="J5827" s="13" t="e">
        <f>VLOOKUP(E5827&amp;" "&amp;F5827,tarifas!$A$13:$D$20,4,FALSE)*H5827</f>
        <v>#N/A</v>
      </c>
      <c r="K5827" s="13">
        <f>IF(F5827="COD1",tarifas!$D$11*(SUMIFS($H$11:$H$8770,$F$11:$F$8770,"=COD1",$B$11:$B$8770,"="&amp;B5827)/COUNTIFS($F$11:$F$8770,"=COD1",$B$11:$B$8770,"="&amp;B5827))/COUNTIFS($A$11:$A$8770,"="&amp;A5827,$F$11:$F$8770,"=COD1"),0)</f>
        <v>0</v>
      </c>
      <c r="L5827" s="13" t="e">
        <f>(VLOOKUP(F5827,tarifas!$C$7:$D$10,2,FALSE)+tarifas!$D$21)*datos!H5827</f>
        <v>#N/A</v>
      </c>
      <c r="M5827">
        <v>265.45269000000002</v>
      </c>
      <c r="N5827" s="13" t="e">
        <f t="shared" si="818"/>
        <v>#N/A</v>
      </c>
      <c r="O5827">
        <f t="shared" si="819"/>
        <v>133.68478600514663</v>
      </c>
      <c r="P5827" s="12">
        <f t="shared" si="820"/>
        <v>0</v>
      </c>
      <c r="Q5827">
        <f t="shared" si="821"/>
        <v>131.76790399485338</v>
      </c>
      <c r="R5827">
        <f>$D$2*tarifas!$D$12/24</f>
        <v>1.4541666666666666</v>
      </c>
      <c r="S5827" t="e">
        <f>VLOOKUP(E5827&amp;" "&amp;F5827,tarifas!$A$13:$D$20,4,FALSE)*P5827</f>
        <v>#N/A</v>
      </c>
      <c r="T5827">
        <f>IF(F5827="COD1",tarifas!$D$11*(SUMIFS($P$11:$P$8770,$F$11:$F$8770,"=COD1",$B$11:$B$8770,"="&amp;B5827)/COUNTIFS($F$11:$F$8770,"=COD1",$B$11:$B$8770,"="&amp;B5827))/COUNTIFS($A$11:$A$8770,"="&amp;A5827,$F$11:$F$8770,"=COD1"),0)</f>
        <v>0</v>
      </c>
      <c r="U5827" t="e">
        <f>(VLOOKUP(F5827,tarifas!$C$7:$D$10,2,FALSE)+tarifas!$D$21)*datos!P5827</f>
        <v>#N/A</v>
      </c>
      <c r="V5827" t="e">
        <f t="shared" si="822"/>
        <v>#N/A</v>
      </c>
      <c r="W5827">
        <f t="shared" si="823"/>
        <v>5.1338093075434825</v>
      </c>
    </row>
    <row r="5828" spans="1:23" x14ac:dyDescent="0.25">
      <c r="A5828">
        <f t="shared" si="816"/>
        <v>240</v>
      </c>
      <c r="B5828">
        <f t="shared" si="817"/>
        <v>8</v>
      </c>
      <c r="C5828" s="1">
        <f t="shared" si="824"/>
        <v>41882.374999985892</v>
      </c>
      <c r="D5828" s="7">
        <v>566.92424242424249</v>
      </c>
      <c r="E5828" s="7"/>
      <c r="G5828">
        <v>44.12</v>
      </c>
      <c r="H5828" s="12">
        <v>134.32206976596535</v>
      </c>
      <c r="I5828" s="13">
        <f>$D$2*tarifas!$D$12/24</f>
        <v>1.4541666666666666</v>
      </c>
      <c r="J5828" s="13" t="e">
        <f>VLOOKUP(E5828&amp;" "&amp;F5828,tarifas!$A$13:$D$20,4,FALSE)*H5828</f>
        <v>#N/A</v>
      </c>
      <c r="K5828" s="13">
        <f>IF(F5828="COD1",tarifas!$D$11*(SUMIFS($H$11:$H$8770,$F$11:$F$8770,"=COD1",$B$11:$B$8770,"="&amp;B5828)/COUNTIFS($F$11:$F$8770,"=COD1",$B$11:$B$8770,"="&amp;B5828))/COUNTIFS($A$11:$A$8770,"="&amp;A5828,$F$11:$F$8770,"=COD1"),0)</f>
        <v>0</v>
      </c>
      <c r="L5828" s="13" t="e">
        <f>(VLOOKUP(F5828,tarifas!$C$7:$D$10,2,FALSE)+tarifas!$D$21)*datos!H5828</f>
        <v>#N/A</v>
      </c>
      <c r="M5828">
        <v>396.99698000000001</v>
      </c>
      <c r="N5828" s="13" t="e">
        <f t="shared" si="818"/>
        <v>#N/A</v>
      </c>
      <c r="O5828">
        <f t="shared" si="819"/>
        <v>134.32206976596535</v>
      </c>
      <c r="P5828" s="12">
        <f t="shared" si="820"/>
        <v>0</v>
      </c>
      <c r="Q5828">
        <f t="shared" si="821"/>
        <v>262.67491023403466</v>
      </c>
      <c r="R5828">
        <f>$D$2*tarifas!$D$12/24</f>
        <v>1.4541666666666666</v>
      </c>
      <c r="S5828" t="e">
        <f>VLOOKUP(E5828&amp;" "&amp;F5828,tarifas!$A$13:$D$20,4,FALSE)*P5828</f>
        <v>#N/A</v>
      </c>
      <c r="T5828">
        <f>IF(F5828="COD1",tarifas!$D$11*(SUMIFS($P$11:$P$8770,$F$11:$F$8770,"=COD1",$B$11:$B$8770,"="&amp;B5828)/COUNTIFS($F$11:$F$8770,"=COD1",$B$11:$B$8770,"="&amp;B5828))/COUNTIFS($A$11:$A$8770,"="&amp;A5828,$F$11:$F$8770,"=COD1"),0)</f>
        <v>0</v>
      </c>
      <c r="U5828" t="e">
        <f>(VLOOKUP(F5828,tarifas!$C$7:$D$10,2,FALSE)+tarifas!$D$21)*datos!P5828</f>
        <v>#N/A</v>
      </c>
      <c r="V5828" t="e">
        <f t="shared" si="822"/>
        <v>#N/A</v>
      </c>
      <c r="W5828">
        <f t="shared" si="823"/>
        <v>10.430295335573048</v>
      </c>
    </row>
    <row r="5829" spans="1:23" x14ac:dyDescent="0.25">
      <c r="A5829">
        <f t="shared" si="816"/>
        <v>240</v>
      </c>
      <c r="B5829">
        <f t="shared" si="817"/>
        <v>8</v>
      </c>
      <c r="C5829" s="1">
        <f t="shared" si="824"/>
        <v>41882.416666652556</v>
      </c>
      <c r="D5829" s="7">
        <v>583.66666666666674</v>
      </c>
      <c r="E5829" s="7"/>
      <c r="G5829">
        <v>45.4</v>
      </c>
      <c r="H5829" s="12">
        <v>133.26402257990216</v>
      </c>
      <c r="I5829" s="13">
        <f>$D$2*tarifas!$D$12/24</f>
        <v>1.4541666666666666</v>
      </c>
      <c r="J5829" s="13" t="e">
        <f>VLOOKUP(E5829&amp;" "&amp;F5829,tarifas!$A$13:$D$20,4,FALSE)*H5829</f>
        <v>#N/A</v>
      </c>
      <c r="K5829" s="13">
        <f>IF(F5829="COD1",tarifas!$D$11*(SUMIFS($H$11:$H$8770,$F$11:$F$8770,"=COD1",$B$11:$B$8770,"="&amp;B5829)/COUNTIFS($F$11:$F$8770,"=COD1",$B$11:$B$8770,"="&amp;B5829))/COUNTIFS($A$11:$A$8770,"="&amp;A5829,$F$11:$F$8770,"=COD1"),0)</f>
        <v>0</v>
      </c>
      <c r="L5829" s="13" t="e">
        <f>(VLOOKUP(F5829,tarifas!$C$7:$D$10,2,FALSE)+tarifas!$D$21)*datos!H5829</f>
        <v>#N/A</v>
      </c>
      <c r="M5829">
        <v>461.51279</v>
      </c>
      <c r="N5829" s="13" t="e">
        <f t="shared" si="818"/>
        <v>#N/A</v>
      </c>
      <c r="O5829">
        <f t="shared" si="819"/>
        <v>133.26402257990216</v>
      </c>
      <c r="P5829" s="12">
        <f t="shared" si="820"/>
        <v>0</v>
      </c>
      <c r="Q5829">
        <f t="shared" si="821"/>
        <v>328.24876742009781</v>
      </c>
      <c r="R5829">
        <f>$D$2*tarifas!$D$12/24</f>
        <v>1.4541666666666666</v>
      </c>
      <c r="S5829" t="e">
        <f>VLOOKUP(E5829&amp;" "&amp;F5829,tarifas!$A$13:$D$20,4,FALSE)*P5829</f>
        <v>#N/A</v>
      </c>
      <c r="T5829">
        <f>IF(F5829="COD1",tarifas!$D$11*(SUMIFS($P$11:$P$8770,$F$11:$F$8770,"=COD1",$B$11:$B$8770,"="&amp;B5829)/COUNTIFS($F$11:$F$8770,"=COD1",$B$11:$B$8770,"="&amp;B5829))/COUNTIFS($A$11:$A$8770,"="&amp;A5829,$F$11:$F$8770,"=COD1"),0)</f>
        <v>0</v>
      </c>
      <c r="U5829" t="e">
        <f>(VLOOKUP(F5829,tarifas!$C$7:$D$10,2,FALSE)+tarifas!$D$21)*datos!P5829</f>
        <v>#N/A</v>
      </c>
      <c r="V5829" t="e">
        <f t="shared" si="822"/>
        <v>#N/A</v>
      </c>
      <c r="W5829">
        <f t="shared" si="823"/>
        <v>13.412244636785196</v>
      </c>
    </row>
    <row r="5830" spans="1:23" x14ac:dyDescent="0.25">
      <c r="A5830">
        <f t="shared" si="816"/>
        <v>240</v>
      </c>
      <c r="B5830">
        <f t="shared" si="817"/>
        <v>8</v>
      </c>
      <c r="C5830" s="1">
        <f t="shared" si="824"/>
        <v>41882.45833331922</v>
      </c>
      <c r="D5830" s="7">
        <v>691.33333333333348</v>
      </c>
      <c r="E5830" s="7"/>
      <c r="G5830">
        <v>46.85</v>
      </c>
      <c r="H5830" s="12">
        <v>135.20407371327369</v>
      </c>
      <c r="I5830" s="13">
        <f>$D$2*tarifas!$D$12/24</f>
        <v>1.4541666666666666</v>
      </c>
      <c r="J5830" s="13" t="e">
        <f>VLOOKUP(E5830&amp;" "&amp;F5830,tarifas!$A$13:$D$20,4,FALSE)*H5830</f>
        <v>#N/A</v>
      </c>
      <c r="K5830" s="13">
        <f>IF(F5830="COD1",tarifas!$D$11*(SUMIFS($H$11:$H$8770,$F$11:$F$8770,"=COD1",$B$11:$B$8770,"="&amp;B5830)/COUNTIFS($F$11:$F$8770,"=COD1",$B$11:$B$8770,"="&amp;B5830))/COUNTIFS($A$11:$A$8770,"="&amp;A5830,$F$11:$F$8770,"=COD1"),0)</f>
        <v>0</v>
      </c>
      <c r="L5830" s="13" t="e">
        <f>(VLOOKUP(F5830,tarifas!$C$7:$D$10,2,FALSE)+tarifas!$D$21)*datos!H5830</f>
        <v>#N/A</v>
      </c>
      <c r="M5830">
        <v>490.05146000000002</v>
      </c>
      <c r="N5830" s="13" t="e">
        <f t="shared" si="818"/>
        <v>#N/A</v>
      </c>
      <c r="O5830">
        <f t="shared" si="819"/>
        <v>135.20407371327369</v>
      </c>
      <c r="P5830" s="12">
        <f t="shared" si="820"/>
        <v>0</v>
      </c>
      <c r="Q5830">
        <f t="shared" si="821"/>
        <v>354.84738628672631</v>
      </c>
      <c r="R5830">
        <f>$D$2*tarifas!$D$12/24</f>
        <v>1.4541666666666666</v>
      </c>
      <c r="S5830" t="e">
        <f>VLOOKUP(E5830&amp;" "&amp;F5830,tarifas!$A$13:$D$20,4,FALSE)*P5830</f>
        <v>#N/A</v>
      </c>
      <c r="T5830">
        <f>IF(F5830="COD1",tarifas!$D$11*(SUMIFS($P$11:$P$8770,$F$11:$F$8770,"=COD1",$B$11:$B$8770,"="&amp;B5830)/COUNTIFS($F$11:$F$8770,"=COD1",$B$11:$B$8770,"="&amp;B5830))/COUNTIFS($A$11:$A$8770,"="&amp;A5830,$F$11:$F$8770,"=COD1"),0)</f>
        <v>0</v>
      </c>
      <c r="U5830" t="e">
        <f>(VLOOKUP(F5830,tarifas!$C$7:$D$10,2,FALSE)+tarifas!$D$21)*datos!P5830</f>
        <v>#N/A</v>
      </c>
      <c r="V5830" t="e">
        <f t="shared" si="822"/>
        <v>#N/A</v>
      </c>
      <c r="W5830">
        <f t="shared" si="823"/>
        <v>14.962140042779815</v>
      </c>
    </row>
    <row r="5831" spans="1:23" x14ac:dyDescent="0.25">
      <c r="A5831">
        <f t="shared" si="816"/>
        <v>240</v>
      </c>
      <c r="B5831">
        <f t="shared" si="817"/>
        <v>8</v>
      </c>
      <c r="C5831" s="1">
        <f t="shared" si="824"/>
        <v>41882.499999985885</v>
      </c>
      <c r="D5831" s="7">
        <v>749.54545454545462</v>
      </c>
      <c r="E5831" s="7"/>
      <c r="G5831">
        <v>47.09</v>
      </c>
      <c r="H5831" s="12">
        <v>134.77125257939684</v>
      </c>
      <c r="I5831" s="13">
        <f>$D$2*tarifas!$D$12/24</f>
        <v>1.4541666666666666</v>
      </c>
      <c r="J5831" s="13" t="e">
        <f>VLOOKUP(E5831&amp;" "&amp;F5831,tarifas!$A$13:$D$20,4,FALSE)*H5831</f>
        <v>#N/A</v>
      </c>
      <c r="K5831" s="13">
        <f>IF(F5831="COD1",tarifas!$D$11*(SUMIFS($H$11:$H$8770,$F$11:$F$8770,"=COD1",$B$11:$B$8770,"="&amp;B5831)/COUNTIFS($F$11:$F$8770,"=COD1",$B$11:$B$8770,"="&amp;B5831))/COUNTIFS($A$11:$A$8770,"="&amp;A5831,$F$11:$F$8770,"=COD1"),0)</f>
        <v>0</v>
      </c>
      <c r="L5831" s="13" t="e">
        <f>(VLOOKUP(F5831,tarifas!$C$7:$D$10,2,FALSE)+tarifas!$D$21)*datos!H5831</f>
        <v>#N/A</v>
      </c>
      <c r="M5831">
        <v>485.03017999999997</v>
      </c>
      <c r="N5831" s="13" t="e">
        <f t="shared" si="818"/>
        <v>#N/A</v>
      </c>
      <c r="O5831">
        <f t="shared" si="819"/>
        <v>134.77125257939684</v>
      </c>
      <c r="P5831" s="12">
        <f t="shared" si="820"/>
        <v>0</v>
      </c>
      <c r="Q5831">
        <f t="shared" si="821"/>
        <v>350.25892742060313</v>
      </c>
      <c r="R5831">
        <f>$D$2*tarifas!$D$12/24</f>
        <v>1.4541666666666666</v>
      </c>
      <c r="S5831" t="e">
        <f>VLOOKUP(E5831&amp;" "&amp;F5831,tarifas!$A$13:$D$20,4,FALSE)*P5831</f>
        <v>#N/A</v>
      </c>
      <c r="T5831">
        <f>IF(F5831="COD1",tarifas!$D$11*(SUMIFS($P$11:$P$8770,$F$11:$F$8770,"=COD1",$B$11:$B$8770,"="&amp;B5831)/COUNTIFS($F$11:$F$8770,"=COD1",$B$11:$B$8770,"="&amp;B5831))/COUNTIFS($A$11:$A$8770,"="&amp;A5831,$F$11:$F$8770,"=COD1"),0)</f>
        <v>0</v>
      </c>
      <c r="U5831" t="e">
        <f>(VLOOKUP(F5831,tarifas!$C$7:$D$10,2,FALSE)+tarifas!$D$21)*datos!P5831</f>
        <v>#N/A</v>
      </c>
      <c r="V5831" t="e">
        <f t="shared" si="822"/>
        <v>#N/A</v>
      </c>
      <c r="W5831">
        <f t="shared" si="823"/>
        <v>14.844323603012585</v>
      </c>
    </row>
    <row r="5832" spans="1:23" x14ac:dyDescent="0.25">
      <c r="A5832">
        <f t="shared" si="816"/>
        <v>240</v>
      </c>
      <c r="B5832">
        <f t="shared" si="817"/>
        <v>8</v>
      </c>
      <c r="C5832" s="1">
        <f t="shared" si="824"/>
        <v>41882.541666652549</v>
      </c>
      <c r="D5832" s="7">
        <v>753.92424242424249</v>
      </c>
      <c r="E5832" s="7"/>
      <c r="G5832">
        <v>46.54</v>
      </c>
      <c r="H5832" s="12">
        <v>135.52838935961591</v>
      </c>
      <c r="I5832" s="13">
        <f>$D$2*tarifas!$D$12/24</f>
        <v>1.4541666666666666</v>
      </c>
      <c r="J5832" s="13" t="e">
        <f>VLOOKUP(E5832&amp;" "&amp;F5832,tarifas!$A$13:$D$20,4,FALSE)*H5832</f>
        <v>#N/A</v>
      </c>
      <c r="K5832" s="13">
        <f>IF(F5832="COD1",tarifas!$D$11*(SUMIFS($H$11:$H$8770,$F$11:$F$8770,"=COD1",$B$11:$B$8770,"="&amp;B5832)/COUNTIFS($F$11:$F$8770,"=COD1",$B$11:$B$8770,"="&amp;B5832))/COUNTIFS($A$11:$A$8770,"="&amp;A5832,$F$11:$F$8770,"=COD1"),0)</f>
        <v>0</v>
      </c>
      <c r="L5832" s="13" t="e">
        <f>(VLOOKUP(F5832,tarifas!$C$7:$D$10,2,FALSE)+tarifas!$D$21)*datos!H5832</f>
        <v>#N/A</v>
      </c>
      <c r="M5832">
        <v>460.75382000000002</v>
      </c>
      <c r="N5832" s="13" t="e">
        <f t="shared" si="818"/>
        <v>#N/A</v>
      </c>
      <c r="O5832">
        <f t="shared" si="819"/>
        <v>135.52838935961591</v>
      </c>
      <c r="P5832" s="12">
        <f t="shared" si="820"/>
        <v>0</v>
      </c>
      <c r="Q5832">
        <f t="shared" si="821"/>
        <v>325.2254306403841</v>
      </c>
      <c r="R5832">
        <f>$D$2*tarifas!$D$12/24</f>
        <v>1.4541666666666666</v>
      </c>
      <c r="S5832" t="e">
        <f>VLOOKUP(E5832&amp;" "&amp;F5832,tarifas!$A$13:$D$20,4,FALSE)*P5832</f>
        <v>#N/A</v>
      </c>
      <c r="T5832">
        <f>IF(F5832="COD1",tarifas!$D$11*(SUMIFS($P$11:$P$8770,$F$11:$F$8770,"=COD1",$B$11:$B$8770,"="&amp;B5832)/COUNTIFS($F$11:$F$8770,"=COD1",$B$11:$B$8770,"="&amp;B5832))/COUNTIFS($A$11:$A$8770,"="&amp;A5832,$F$11:$F$8770,"=COD1"),0)</f>
        <v>0</v>
      </c>
      <c r="U5832" t="e">
        <f>(VLOOKUP(F5832,tarifas!$C$7:$D$10,2,FALSE)+tarifas!$D$21)*datos!P5832</f>
        <v>#N/A</v>
      </c>
      <c r="V5832" t="e">
        <f t="shared" si="822"/>
        <v>#N/A</v>
      </c>
      <c r="W5832">
        <f t="shared" si="823"/>
        <v>13.622392387803128</v>
      </c>
    </row>
    <row r="5833" spans="1:23" x14ac:dyDescent="0.25">
      <c r="A5833">
        <f t="shared" si="816"/>
        <v>240</v>
      </c>
      <c r="B5833">
        <f t="shared" si="817"/>
        <v>8</v>
      </c>
      <c r="C5833" s="1">
        <f t="shared" si="824"/>
        <v>41882.583333319213</v>
      </c>
      <c r="D5833" s="7">
        <v>758.56060606060601</v>
      </c>
      <c r="E5833" s="7"/>
      <c r="G5833">
        <v>45.4</v>
      </c>
      <c r="H5833" s="12">
        <v>138.00156220492025</v>
      </c>
      <c r="I5833" s="13">
        <f>$D$2*tarifas!$D$12/24</f>
        <v>1.4541666666666666</v>
      </c>
      <c r="J5833" s="13" t="e">
        <f>VLOOKUP(E5833&amp;" "&amp;F5833,tarifas!$A$13:$D$20,4,FALSE)*H5833</f>
        <v>#N/A</v>
      </c>
      <c r="K5833" s="13">
        <f>IF(F5833="COD1",tarifas!$D$11*(SUMIFS($H$11:$H$8770,$F$11:$F$8770,"=COD1",$B$11:$B$8770,"="&amp;B5833)/COUNTIFS($F$11:$F$8770,"=COD1",$B$11:$B$8770,"="&amp;B5833))/COUNTIFS($A$11:$A$8770,"="&amp;A5833,$F$11:$F$8770,"=COD1"),0)</f>
        <v>0</v>
      </c>
      <c r="L5833" s="13" t="e">
        <f>(VLOOKUP(F5833,tarifas!$C$7:$D$10,2,FALSE)+tarifas!$D$21)*datos!H5833</f>
        <v>#N/A</v>
      </c>
      <c r="M5833">
        <v>404.21519000000001</v>
      </c>
      <c r="N5833" s="13" t="e">
        <f t="shared" si="818"/>
        <v>#N/A</v>
      </c>
      <c r="O5833">
        <f t="shared" si="819"/>
        <v>138.00156220492025</v>
      </c>
      <c r="P5833" s="12">
        <f t="shared" si="820"/>
        <v>0</v>
      </c>
      <c r="Q5833">
        <f t="shared" si="821"/>
        <v>266.21362779507979</v>
      </c>
      <c r="R5833">
        <f>$D$2*tarifas!$D$12/24</f>
        <v>1.4541666666666666</v>
      </c>
      <c r="S5833" t="e">
        <f>VLOOKUP(E5833&amp;" "&amp;F5833,tarifas!$A$13:$D$20,4,FALSE)*P5833</f>
        <v>#N/A</v>
      </c>
      <c r="T5833">
        <f>IF(F5833="COD1",tarifas!$D$11*(SUMIFS($P$11:$P$8770,$F$11:$F$8770,"=COD1",$B$11:$B$8770,"="&amp;B5833)/COUNTIFS($F$11:$F$8770,"=COD1",$B$11:$B$8770,"="&amp;B5833))/COUNTIFS($A$11:$A$8770,"="&amp;A5833,$F$11:$F$8770,"=COD1"),0)</f>
        <v>0</v>
      </c>
      <c r="U5833" t="e">
        <f>(VLOOKUP(F5833,tarifas!$C$7:$D$10,2,FALSE)+tarifas!$D$21)*datos!P5833</f>
        <v>#N/A</v>
      </c>
      <c r="V5833" t="e">
        <f t="shared" si="822"/>
        <v>#N/A</v>
      </c>
      <c r="W5833">
        <f t="shared" si="823"/>
        <v>10.877488831706961</v>
      </c>
    </row>
    <row r="5834" spans="1:23" x14ac:dyDescent="0.25">
      <c r="A5834">
        <f t="shared" si="816"/>
        <v>240</v>
      </c>
      <c r="B5834">
        <f t="shared" si="817"/>
        <v>8</v>
      </c>
      <c r="C5834" s="1">
        <f t="shared" si="824"/>
        <v>41882.624999985877</v>
      </c>
      <c r="D5834" s="7">
        <v>688.5</v>
      </c>
      <c r="E5834" s="7"/>
      <c r="G5834">
        <v>44.08</v>
      </c>
      <c r="H5834" s="12">
        <v>143.46105908357941</v>
      </c>
      <c r="I5834" s="13">
        <f>$D$2*tarifas!$D$12/24</f>
        <v>1.4541666666666666</v>
      </c>
      <c r="J5834" s="13" t="e">
        <f>VLOOKUP(E5834&amp;" "&amp;F5834,tarifas!$A$13:$D$20,4,FALSE)*H5834</f>
        <v>#N/A</v>
      </c>
      <c r="K5834" s="13">
        <f>IF(F5834="COD1",tarifas!$D$11*(SUMIFS($H$11:$H$8770,$F$11:$F$8770,"=COD1",$B$11:$B$8770,"="&amp;B5834)/COUNTIFS($F$11:$F$8770,"=COD1",$B$11:$B$8770,"="&amp;B5834))/COUNTIFS($A$11:$A$8770,"="&amp;A5834,$F$11:$F$8770,"=COD1"),0)</f>
        <v>0</v>
      </c>
      <c r="L5834" s="13" t="e">
        <f>(VLOOKUP(F5834,tarifas!$C$7:$D$10,2,FALSE)+tarifas!$D$21)*datos!H5834</f>
        <v>#N/A</v>
      </c>
      <c r="M5834">
        <v>313.46704999999997</v>
      </c>
      <c r="N5834" s="13" t="e">
        <f t="shared" si="818"/>
        <v>#N/A</v>
      </c>
      <c r="O5834">
        <f t="shared" si="819"/>
        <v>143.46105908357941</v>
      </c>
      <c r="P5834" s="12">
        <f t="shared" si="820"/>
        <v>0</v>
      </c>
      <c r="Q5834">
        <f t="shared" si="821"/>
        <v>170.00599091642056</v>
      </c>
      <c r="R5834">
        <f>$D$2*tarifas!$D$12/24</f>
        <v>1.4541666666666666</v>
      </c>
      <c r="S5834" t="e">
        <f>VLOOKUP(E5834&amp;" "&amp;F5834,tarifas!$A$13:$D$20,4,FALSE)*P5834</f>
        <v>#N/A</v>
      </c>
      <c r="T5834">
        <f>IF(F5834="COD1",tarifas!$D$11*(SUMIFS($P$11:$P$8770,$F$11:$F$8770,"=COD1",$B$11:$B$8770,"="&amp;B5834)/COUNTIFS($F$11:$F$8770,"=COD1",$B$11:$B$8770,"="&amp;B5834))/COUNTIFS($A$11:$A$8770,"="&amp;A5834,$F$11:$F$8770,"=COD1"),0)</f>
        <v>0</v>
      </c>
      <c r="U5834" t="e">
        <f>(VLOOKUP(F5834,tarifas!$C$7:$D$10,2,FALSE)+tarifas!$D$21)*datos!P5834</f>
        <v>#N/A</v>
      </c>
      <c r="V5834" t="e">
        <f t="shared" si="822"/>
        <v>#N/A</v>
      </c>
      <c r="W5834">
        <f t="shared" si="823"/>
        <v>6.7444776716362362</v>
      </c>
    </row>
    <row r="5835" spans="1:23" x14ac:dyDescent="0.25">
      <c r="A5835">
        <f t="shared" si="816"/>
        <v>240</v>
      </c>
      <c r="B5835">
        <f t="shared" si="817"/>
        <v>8</v>
      </c>
      <c r="C5835" s="1">
        <f t="shared" si="824"/>
        <v>41882.666666652542</v>
      </c>
      <c r="D5835" s="7">
        <v>547.34848484848487</v>
      </c>
      <c r="E5835" s="7"/>
      <c r="G5835">
        <v>44.08</v>
      </c>
      <c r="H5835" s="12">
        <v>152.21253166906013</v>
      </c>
      <c r="I5835" s="13">
        <f>$D$2*tarifas!$D$12/24</f>
        <v>1.4541666666666666</v>
      </c>
      <c r="J5835" s="13" t="e">
        <f>VLOOKUP(E5835&amp;" "&amp;F5835,tarifas!$A$13:$D$20,4,FALSE)*H5835</f>
        <v>#N/A</v>
      </c>
      <c r="K5835" s="13">
        <f>IF(F5835="COD1",tarifas!$D$11*(SUMIFS($H$11:$H$8770,$F$11:$F$8770,"=COD1",$B$11:$B$8770,"="&amp;B5835)/COUNTIFS($F$11:$F$8770,"=COD1",$B$11:$B$8770,"="&amp;B5835))/COUNTIFS($A$11:$A$8770,"="&amp;A5835,$F$11:$F$8770,"=COD1"),0)</f>
        <v>0</v>
      </c>
      <c r="L5835" s="13" t="e">
        <f>(VLOOKUP(F5835,tarifas!$C$7:$D$10,2,FALSE)+tarifas!$D$21)*datos!H5835</f>
        <v>#N/A</v>
      </c>
      <c r="M5835">
        <v>190.56195000000002</v>
      </c>
      <c r="N5835" s="13" t="e">
        <f t="shared" si="818"/>
        <v>#N/A</v>
      </c>
      <c r="O5835">
        <f t="shared" si="819"/>
        <v>152.21253166906013</v>
      </c>
      <c r="P5835" s="12">
        <f t="shared" si="820"/>
        <v>0</v>
      </c>
      <c r="Q5835">
        <f t="shared" si="821"/>
        <v>38.349418330939898</v>
      </c>
      <c r="R5835">
        <f>$D$2*tarifas!$D$12/24</f>
        <v>1.4541666666666666</v>
      </c>
      <c r="S5835" t="e">
        <f>VLOOKUP(E5835&amp;" "&amp;F5835,tarifas!$A$13:$D$20,4,FALSE)*P5835</f>
        <v>#N/A</v>
      </c>
      <c r="T5835">
        <f>IF(F5835="COD1",tarifas!$D$11*(SUMIFS($P$11:$P$8770,$F$11:$F$8770,"=COD1",$B$11:$B$8770,"="&amp;B5835)/COUNTIFS($F$11:$F$8770,"=COD1",$B$11:$B$8770,"="&amp;B5835))/COUNTIFS($A$11:$A$8770,"="&amp;A5835,$F$11:$F$8770,"=COD1"),0)</f>
        <v>0</v>
      </c>
      <c r="U5835" t="e">
        <f>(VLOOKUP(F5835,tarifas!$C$7:$D$10,2,FALSE)+tarifas!$D$21)*datos!P5835</f>
        <v>#N/A</v>
      </c>
      <c r="V5835" t="e">
        <f t="shared" si="822"/>
        <v>#N/A</v>
      </c>
      <c r="W5835">
        <f t="shared" si="823"/>
        <v>1.5213981240250476</v>
      </c>
    </row>
    <row r="5836" spans="1:23" x14ac:dyDescent="0.25">
      <c r="A5836">
        <f t="shared" ref="A5836:A5899" si="825">DAYS360($C$11,C5836)</f>
        <v>240</v>
      </c>
      <c r="B5836">
        <f t="shared" ref="B5836:B5899" si="826">MONTH(C5836)</f>
        <v>8</v>
      </c>
      <c r="C5836" s="1">
        <f t="shared" si="824"/>
        <v>41882.708333319206</v>
      </c>
      <c r="D5836" s="7">
        <v>370.65151515151518</v>
      </c>
      <c r="E5836" s="7"/>
      <c r="G5836">
        <v>45.4</v>
      </c>
      <c r="H5836" s="12">
        <v>153.27449462265841</v>
      </c>
      <c r="I5836" s="13">
        <f>$D$2*tarifas!$D$12/24</f>
        <v>1.4541666666666666</v>
      </c>
      <c r="J5836" s="13" t="e">
        <f>VLOOKUP(E5836&amp;" "&amp;F5836,tarifas!$A$13:$D$20,4,FALSE)*H5836</f>
        <v>#N/A</v>
      </c>
      <c r="K5836" s="13">
        <f>IF(F5836="COD1",tarifas!$D$11*(SUMIFS($H$11:$H$8770,$F$11:$F$8770,"=COD1",$B$11:$B$8770,"="&amp;B5836)/COUNTIFS($F$11:$F$8770,"=COD1",$B$11:$B$8770,"="&amp;B5836))/COUNTIFS($A$11:$A$8770,"="&amp;A5836,$F$11:$F$8770,"=COD1"),0)</f>
        <v>0</v>
      </c>
      <c r="L5836" s="13" t="e">
        <f>(VLOOKUP(F5836,tarifas!$C$7:$D$10,2,FALSE)+tarifas!$D$21)*datos!H5836</f>
        <v>#N/A</v>
      </c>
      <c r="M5836">
        <v>55.13608</v>
      </c>
      <c r="N5836" s="13" t="e">
        <f t="shared" ref="N5836:N5899" si="827">(I5836+J5836+K5836+L5836)*1.23</f>
        <v>#N/A</v>
      </c>
      <c r="O5836">
        <f t="shared" ref="O5836:O5899" si="828">IF(M5836&lt;H5836,M5836,H5836)</f>
        <v>55.13608</v>
      </c>
      <c r="P5836" s="12">
        <f t="shared" ref="P5836:P5899" si="829">H5836-O5836</f>
        <v>98.138414622658416</v>
      </c>
      <c r="Q5836">
        <f t="shared" ref="Q5836:Q5899" si="830">IF(M5836&lt;H5836,0,M5836-H5836)</f>
        <v>0</v>
      </c>
      <c r="R5836">
        <f>$D$2*tarifas!$D$12/24</f>
        <v>1.4541666666666666</v>
      </c>
      <c r="S5836" t="e">
        <f>VLOOKUP(E5836&amp;" "&amp;F5836,tarifas!$A$13:$D$20,4,FALSE)*P5836</f>
        <v>#N/A</v>
      </c>
      <c r="T5836">
        <f>IF(F5836="COD1",tarifas!$D$11*(SUMIFS($P$11:$P$8770,$F$11:$F$8770,"=COD1",$B$11:$B$8770,"="&amp;B5836)/COUNTIFS($F$11:$F$8770,"=COD1",$B$11:$B$8770,"="&amp;B5836))/COUNTIFS($A$11:$A$8770,"="&amp;A5836,$F$11:$F$8770,"=COD1"),0)</f>
        <v>0</v>
      </c>
      <c r="U5836" t="e">
        <f>(VLOOKUP(F5836,tarifas!$C$7:$D$10,2,FALSE)+tarifas!$D$21)*datos!P5836</f>
        <v>#N/A</v>
      </c>
      <c r="V5836" t="e">
        <f t="shared" ref="V5836:V5899" si="831">(R5836+S5836+T5836+U5836)*1.23</f>
        <v>#N/A</v>
      </c>
      <c r="W5836">
        <f t="shared" ref="W5836:W5899" si="832">0.9*G5836/1000*Q5836</f>
        <v>0</v>
      </c>
    </row>
    <row r="5837" spans="1:23" x14ac:dyDescent="0.25">
      <c r="A5837">
        <f t="shared" si="825"/>
        <v>240</v>
      </c>
      <c r="B5837">
        <f t="shared" si="826"/>
        <v>8</v>
      </c>
      <c r="C5837" s="1">
        <f t="shared" ref="C5837:C5900" si="833">+C5836+1/24</f>
        <v>41882.74999998587</v>
      </c>
      <c r="D5837" s="7">
        <v>171.80303030303031</v>
      </c>
      <c r="E5837" s="7"/>
      <c r="G5837">
        <v>48.83</v>
      </c>
      <c r="H5837" s="12">
        <v>147.5158291058118</v>
      </c>
      <c r="I5837" s="13">
        <f>$D$2*tarifas!$D$12/24</f>
        <v>1.4541666666666666</v>
      </c>
      <c r="J5837" s="13" t="e">
        <f>VLOOKUP(E5837&amp;" "&amp;F5837,tarifas!$A$13:$D$20,4,FALSE)*H5837</f>
        <v>#N/A</v>
      </c>
      <c r="K5837" s="13">
        <f>IF(F5837="COD1",tarifas!$D$11*(SUMIFS($H$11:$H$8770,$F$11:$F$8770,"=COD1",$B$11:$B$8770,"="&amp;B5837)/COUNTIFS($F$11:$F$8770,"=COD1",$B$11:$B$8770,"="&amp;B5837))/COUNTIFS($A$11:$A$8770,"="&amp;A5837,$F$11:$F$8770,"=COD1"),0)</f>
        <v>0</v>
      </c>
      <c r="L5837" s="13" t="e">
        <f>(VLOOKUP(F5837,tarifas!$C$7:$D$10,2,FALSE)+tarifas!$D$21)*datos!H5837</f>
        <v>#N/A</v>
      </c>
      <c r="M5837">
        <v>0</v>
      </c>
      <c r="N5837" s="13" t="e">
        <f t="shared" si="827"/>
        <v>#N/A</v>
      </c>
      <c r="O5837">
        <f t="shared" si="828"/>
        <v>0</v>
      </c>
      <c r="P5837" s="12">
        <f t="shared" si="829"/>
        <v>147.5158291058118</v>
      </c>
      <c r="Q5837">
        <f t="shared" si="830"/>
        <v>0</v>
      </c>
      <c r="R5837">
        <f>$D$2*tarifas!$D$12/24</f>
        <v>1.4541666666666666</v>
      </c>
      <c r="S5837" t="e">
        <f>VLOOKUP(E5837&amp;" "&amp;F5837,tarifas!$A$13:$D$20,4,FALSE)*P5837</f>
        <v>#N/A</v>
      </c>
      <c r="T5837">
        <f>IF(F5837="COD1",tarifas!$D$11*(SUMIFS($P$11:$P$8770,$F$11:$F$8770,"=COD1",$B$11:$B$8770,"="&amp;B5837)/COUNTIFS($F$11:$F$8770,"=COD1",$B$11:$B$8770,"="&amp;B5837))/COUNTIFS($A$11:$A$8770,"="&amp;A5837,$F$11:$F$8770,"=COD1"),0)</f>
        <v>0</v>
      </c>
      <c r="U5837" t="e">
        <f>(VLOOKUP(F5837,tarifas!$C$7:$D$10,2,FALSE)+tarifas!$D$21)*datos!P5837</f>
        <v>#N/A</v>
      </c>
      <c r="V5837" t="e">
        <f t="shared" si="831"/>
        <v>#N/A</v>
      </c>
      <c r="W5837">
        <f t="shared" si="832"/>
        <v>0</v>
      </c>
    </row>
    <row r="5838" spans="1:23" x14ac:dyDescent="0.25">
      <c r="A5838">
        <f t="shared" si="825"/>
        <v>240</v>
      </c>
      <c r="B5838">
        <f t="shared" si="826"/>
        <v>8</v>
      </c>
      <c r="C5838" s="1">
        <f t="shared" si="833"/>
        <v>41882.791666652534</v>
      </c>
      <c r="D5838" s="7">
        <v>22.40909090909091</v>
      </c>
      <c r="E5838" s="7"/>
      <c r="G5838">
        <v>54.87</v>
      </c>
      <c r="H5838" s="12">
        <v>160.20664561715927</v>
      </c>
      <c r="I5838" s="13">
        <f>$D$2*tarifas!$D$12/24</f>
        <v>1.4541666666666666</v>
      </c>
      <c r="J5838" s="13" t="e">
        <f>VLOOKUP(E5838&amp;" "&amp;F5838,tarifas!$A$13:$D$20,4,FALSE)*H5838</f>
        <v>#N/A</v>
      </c>
      <c r="K5838" s="13">
        <f>IF(F5838="COD1",tarifas!$D$11*(SUMIFS($H$11:$H$8770,$F$11:$F$8770,"=COD1",$B$11:$B$8770,"="&amp;B5838)/COUNTIFS($F$11:$F$8770,"=COD1",$B$11:$B$8770,"="&amp;B5838))/COUNTIFS($A$11:$A$8770,"="&amp;A5838,$F$11:$F$8770,"=COD1"),0)</f>
        <v>0</v>
      </c>
      <c r="L5838" s="13" t="e">
        <f>(VLOOKUP(F5838,tarifas!$C$7:$D$10,2,FALSE)+tarifas!$D$21)*datos!H5838</f>
        <v>#N/A</v>
      </c>
      <c r="M5838">
        <v>0</v>
      </c>
      <c r="N5838" s="13" t="e">
        <f t="shared" si="827"/>
        <v>#N/A</v>
      </c>
      <c r="O5838">
        <f t="shared" si="828"/>
        <v>0</v>
      </c>
      <c r="P5838" s="12">
        <f t="shared" si="829"/>
        <v>160.20664561715927</v>
      </c>
      <c r="Q5838">
        <f t="shared" si="830"/>
        <v>0</v>
      </c>
      <c r="R5838">
        <f>$D$2*tarifas!$D$12/24</f>
        <v>1.4541666666666666</v>
      </c>
      <c r="S5838" t="e">
        <f>VLOOKUP(E5838&amp;" "&amp;F5838,tarifas!$A$13:$D$20,4,FALSE)*P5838</f>
        <v>#N/A</v>
      </c>
      <c r="T5838">
        <f>IF(F5838="COD1",tarifas!$D$11*(SUMIFS($P$11:$P$8770,$F$11:$F$8770,"=COD1",$B$11:$B$8770,"="&amp;B5838)/COUNTIFS($F$11:$F$8770,"=COD1",$B$11:$B$8770,"="&amp;B5838))/COUNTIFS($A$11:$A$8770,"="&amp;A5838,$F$11:$F$8770,"=COD1"),0)</f>
        <v>0</v>
      </c>
      <c r="U5838" t="e">
        <f>(VLOOKUP(F5838,tarifas!$C$7:$D$10,2,FALSE)+tarifas!$D$21)*datos!P5838</f>
        <v>#N/A</v>
      </c>
      <c r="V5838" t="e">
        <f t="shared" si="831"/>
        <v>#N/A</v>
      </c>
      <c r="W5838">
        <f t="shared" si="832"/>
        <v>0</v>
      </c>
    </row>
    <row r="5839" spans="1:23" x14ac:dyDescent="0.25">
      <c r="A5839">
        <f t="shared" si="825"/>
        <v>240</v>
      </c>
      <c r="B5839">
        <f t="shared" si="826"/>
        <v>8</v>
      </c>
      <c r="C5839" s="1">
        <f t="shared" si="833"/>
        <v>41882.833333319199</v>
      </c>
      <c r="D5839" s="7">
        <v>0</v>
      </c>
      <c r="E5839" s="7"/>
      <c r="G5839">
        <v>62.1</v>
      </c>
      <c r="H5839" s="12">
        <v>162.71397352880291</v>
      </c>
      <c r="I5839" s="13">
        <f>$D$2*tarifas!$D$12/24</f>
        <v>1.4541666666666666</v>
      </c>
      <c r="J5839" s="13" t="e">
        <f>VLOOKUP(E5839&amp;" "&amp;F5839,tarifas!$A$13:$D$20,4,FALSE)*H5839</f>
        <v>#N/A</v>
      </c>
      <c r="K5839" s="13">
        <f>IF(F5839="COD1",tarifas!$D$11*(SUMIFS($H$11:$H$8770,$F$11:$F$8770,"=COD1",$B$11:$B$8770,"="&amp;B5839)/COUNTIFS($F$11:$F$8770,"=COD1",$B$11:$B$8770,"="&amp;B5839))/COUNTIFS($A$11:$A$8770,"="&amp;A5839,$F$11:$F$8770,"=COD1"),0)</f>
        <v>0</v>
      </c>
      <c r="L5839" s="13" t="e">
        <f>(VLOOKUP(F5839,tarifas!$C$7:$D$10,2,FALSE)+tarifas!$D$21)*datos!H5839</f>
        <v>#N/A</v>
      </c>
      <c r="M5839">
        <v>0</v>
      </c>
      <c r="N5839" s="13" t="e">
        <f t="shared" si="827"/>
        <v>#N/A</v>
      </c>
      <c r="O5839">
        <f t="shared" si="828"/>
        <v>0</v>
      </c>
      <c r="P5839" s="12">
        <f t="shared" si="829"/>
        <v>162.71397352880291</v>
      </c>
      <c r="Q5839">
        <f t="shared" si="830"/>
        <v>0</v>
      </c>
      <c r="R5839">
        <f>$D$2*tarifas!$D$12/24</f>
        <v>1.4541666666666666</v>
      </c>
      <c r="S5839" t="e">
        <f>VLOOKUP(E5839&amp;" "&amp;F5839,tarifas!$A$13:$D$20,4,FALSE)*P5839</f>
        <v>#N/A</v>
      </c>
      <c r="T5839">
        <f>IF(F5839="COD1",tarifas!$D$11*(SUMIFS($P$11:$P$8770,$F$11:$F$8770,"=COD1",$B$11:$B$8770,"="&amp;B5839)/COUNTIFS($F$11:$F$8770,"=COD1",$B$11:$B$8770,"="&amp;B5839))/COUNTIFS($A$11:$A$8770,"="&amp;A5839,$F$11:$F$8770,"=COD1"),0)</f>
        <v>0</v>
      </c>
      <c r="U5839" t="e">
        <f>(VLOOKUP(F5839,tarifas!$C$7:$D$10,2,FALSE)+tarifas!$D$21)*datos!P5839</f>
        <v>#N/A</v>
      </c>
      <c r="V5839" t="e">
        <f t="shared" si="831"/>
        <v>#N/A</v>
      </c>
      <c r="W5839">
        <f t="shared" si="832"/>
        <v>0</v>
      </c>
    </row>
    <row r="5840" spans="1:23" x14ac:dyDescent="0.25">
      <c r="A5840">
        <f t="shared" si="825"/>
        <v>240</v>
      </c>
      <c r="B5840">
        <f t="shared" si="826"/>
        <v>8</v>
      </c>
      <c r="C5840" s="1">
        <f t="shared" si="833"/>
        <v>41882.874999985863</v>
      </c>
      <c r="D5840" s="7">
        <v>0</v>
      </c>
      <c r="E5840" s="7"/>
      <c r="G5840">
        <v>61.5</v>
      </c>
      <c r="H5840" s="12">
        <v>163.66685194974048</v>
      </c>
      <c r="I5840" s="13">
        <f>$D$2*tarifas!$D$12/24</f>
        <v>1.4541666666666666</v>
      </c>
      <c r="J5840" s="13" t="e">
        <f>VLOOKUP(E5840&amp;" "&amp;F5840,tarifas!$A$13:$D$20,4,FALSE)*H5840</f>
        <v>#N/A</v>
      </c>
      <c r="K5840" s="13">
        <f>IF(F5840="COD1",tarifas!$D$11*(SUMIFS($H$11:$H$8770,$F$11:$F$8770,"=COD1",$B$11:$B$8770,"="&amp;B5840)/COUNTIFS($F$11:$F$8770,"=COD1",$B$11:$B$8770,"="&amp;B5840))/COUNTIFS($A$11:$A$8770,"="&amp;A5840,$F$11:$F$8770,"=COD1"),0)</f>
        <v>0</v>
      </c>
      <c r="L5840" s="13" t="e">
        <f>(VLOOKUP(F5840,tarifas!$C$7:$D$10,2,FALSE)+tarifas!$D$21)*datos!H5840</f>
        <v>#N/A</v>
      </c>
      <c r="M5840">
        <v>0</v>
      </c>
      <c r="N5840" s="13" t="e">
        <f t="shared" si="827"/>
        <v>#N/A</v>
      </c>
      <c r="O5840">
        <f t="shared" si="828"/>
        <v>0</v>
      </c>
      <c r="P5840" s="12">
        <f t="shared" si="829"/>
        <v>163.66685194974048</v>
      </c>
      <c r="Q5840">
        <f t="shared" si="830"/>
        <v>0</v>
      </c>
      <c r="R5840">
        <f>$D$2*tarifas!$D$12/24</f>
        <v>1.4541666666666666</v>
      </c>
      <c r="S5840" t="e">
        <f>VLOOKUP(E5840&amp;" "&amp;F5840,tarifas!$A$13:$D$20,4,FALSE)*P5840</f>
        <v>#N/A</v>
      </c>
      <c r="T5840">
        <f>IF(F5840="COD1",tarifas!$D$11*(SUMIFS($P$11:$P$8770,$F$11:$F$8770,"=COD1",$B$11:$B$8770,"="&amp;B5840)/COUNTIFS($F$11:$F$8770,"=COD1",$B$11:$B$8770,"="&amp;B5840))/COUNTIFS($A$11:$A$8770,"="&amp;A5840,$F$11:$F$8770,"=COD1"),0)</f>
        <v>0</v>
      </c>
      <c r="U5840" t="e">
        <f>(VLOOKUP(F5840,tarifas!$C$7:$D$10,2,FALSE)+tarifas!$D$21)*datos!P5840</f>
        <v>#N/A</v>
      </c>
      <c r="V5840" t="e">
        <f t="shared" si="831"/>
        <v>#N/A</v>
      </c>
      <c r="W5840">
        <f t="shared" si="832"/>
        <v>0</v>
      </c>
    </row>
    <row r="5841" spans="1:23" x14ac:dyDescent="0.25">
      <c r="A5841">
        <f t="shared" si="825"/>
        <v>240</v>
      </c>
      <c r="B5841">
        <f t="shared" si="826"/>
        <v>8</v>
      </c>
      <c r="C5841" s="1">
        <f t="shared" si="833"/>
        <v>41882.916666652527</v>
      </c>
      <c r="D5841" s="7">
        <v>0</v>
      </c>
      <c r="E5841" s="7"/>
      <c r="G5841">
        <v>56.12</v>
      </c>
      <c r="H5841" s="12">
        <v>163.31151381492208</v>
      </c>
      <c r="I5841" s="13">
        <f>$D$2*tarifas!$D$12/24</f>
        <v>1.4541666666666666</v>
      </c>
      <c r="J5841" s="13" t="e">
        <f>VLOOKUP(E5841&amp;" "&amp;F5841,tarifas!$A$13:$D$20,4,FALSE)*H5841</f>
        <v>#N/A</v>
      </c>
      <c r="K5841" s="13">
        <f>IF(F5841="COD1",tarifas!$D$11*(SUMIFS($H$11:$H$8770,$F$11:$F$8770,"=COD1",$B$11:$B$8770,"="&amp;B5841)/COUNTIFS($F$11:$F$8770,"=COD1",$B$11:$B$8770,"="&amp;B5841))/COUNTIFS($A$11:$A$8770,"="&amp;A5841,$F$11:$F$8770,"=COD1"),0)</f>
        <v>0</v>
      </c>
      <c r="L5841" s="13" t="e">
        <f>(VLOOKUP(F5841,tarifas!$C$7:$D$10,2,FALSE)+tarifas!$D$21)*datos!H5841</f>
        <v>#N/A</v>
      </c>
      <c r="M5841">
        <v>0</v>
      </c>
      <c r="N5841" s="13" t="e">
        <f t="shared" si="827"/>
        <v>#N/A</v>
      </c>
      <c r="O5841">
        <f t="shared" si="828"/>
        <v>0</v>
      </c>
      <c r="P5841" s="12">
        <f t="shared" si="829"/>
        <v>163.31151381492208</v>
      </c>
      <c r="Q5841">
        <f t="shared" si="830"/>
        <v>0</v>
      </c>
      <c r="R5841">
        <f>$D$2*tarifas!$D$12/24</f>
        <v>1.4541666666666666</v>
      </c>
      <c r="S5841" t="e">
        <f>VLOOKUP(E5841&amp;" "&amp;F5841,tarifas!$A$13:$D$20,4,FALSE)*P5841</f>
        <v>#N/A</v>
      </c>
      <c r="T5841">
        <f>IF(F5841="COD1",tarifas!$D$11*(SUMIFS($P$11:$P$8770,$F$11:$F$8770,"=COD1",$B$11:$B$8770,"="&amp;B5841)/COUNTIFS($F$11:$F$8770,"=COD1",$B$11:$B$8770,"="&amp;B5841))/COUNTIFS($A$11:$A$8770,"="&amp;A5841,$F$11:$F$8770,"=COD1"),0)</f>
        <v>0</v>
      </c>
      <c r="U5841" t="e">
        <f>(VLOOKUP(F5841,tarifas!$C$7:$D$10,2,FALSE)+tarifas!$D$21)*datos!P5841</f>
        <v>#N/A</v>
      </c>
      <c r="V5841" t="e">
        <f t="shared" si="831"/>
        <v>#N/A</v>
      </c>
      <c r="W5841">
        <f t="shared" si="832"/>
        <v>0</v>
      </c>
    </row>
    <row r="5842" spans="1:23" x14ac:dyDescent="0.25">
      <c r="A5842">
        <f t="shared" si="825"/>
        <v>240</v>
      </c>
      <c r="B5842">
        <f t="shared" si="826"/>
        <v>8</v>
      </c>
      <c r="C5842" s="1">
        <f t="shared" si="833"/>
        <v>41882.958333319191</v>
      </c>
      <c r="D5842" s="7">
        <v>0</v>
      </c>
      <c r="E5842" s="7"/>
      <c r="G5842">
        <v>45.4</v>
      </c>
      <c r="H5842" s="12">
        <v>159.80350221698305</v>
      </c>
      <c r="I5842" s="13">
        <f>$D$2*tarifas!$D$12/24</f>
        <v>1.4541666666666666</v>
      </c>
      <c r="J5842" s="13" t="e">
        <f>VLOOKUP(E5842&amp;" "&amp;F5842,tarifas!$A$13:$D$20,4,FALSE)*H5842</f>
        <v>#N/A</v>
      </c>
      <c r="K5842" s="13">
        <f>IF(F5842="COD1",tarifas!$D$11*(SUMIFS($H$11:$H$8770,$F$11:$F$8770,"=COD1",$B$11:$B$8770,"="&amp;B5842)/COUNTIFS($F$11:$F$8770,"=COD1",$B$11:$B$8770,"="&amp;B5842))/COUNTIFS($A$11:$A$8770,"="&amp;A5842,$F$11:$F$8770,"=COD1"),0)</f>
        <v>0</v>
      </c>
      <c r="L5842" s="13" t="e">
        <f>(VLOOKUP(F5842,tarifas!$C$7:$D$10,2,FALSE)+tarifas!$D$21)*datos!H5842</f>
        <v>#N/A</v>
      </c>
      <c r="M5842">
        <v>0</v>
      </c>
      <c r="N5842" s="13" t="e">
        <f t="shared" si="827"/>
        <v>#N/A</v>
      </c>
      <c r="O5842">
        <f t="shared" si="828"/>
        <v>0</v>
      </c>
      <c r="P5842" s="12">
        <f t="shared" si="829"/>
        <v>159.80350221698305</v>
      </c>
      <c r="Q5842">
        <f t="shared" si="830"/>
        <v>0</v>
      </c>
      <c r="R5842">
        <f>$D$2*tarifas!$D$12/24</f>
        <v>1.4541666666666666</v>
      </c>
      <c r="S5842" t="e">
        <f>VLOOKUP(E5842&amp;" "&amp;F5842,tarifas!$A$13:$D$20,4,FALSE)*P5842</f>
        <v>#N/A</v>
      </c>
      <c r="T5842">
        <f>IF(F5842="COD1",tarifas!$D$11*(SUMIFS($P$11:$P$8770,$F$11:$F$8770,"=COD1",$B$11:$B$8770,"="&amp;B5842)/COUNTIFS($F$11:$F$8770,"=COD1",$B$11:$B$8770,"="&amp;B5842))/COUNTIFS($A$11:$A$8770,"="&amp;A5842,$F$11:$F$8770,"=COD1"),0)</f>
        <v>0</v>
      </c>
      <c r="U5842" t="e">
        <f>(VLOOKUP(F5842,tarifas!$C$7:$D$10,2,FALSE)+tarifas!$D$21)*datos!P5842</f>
        <v>#N/A</v>
      </c>
      <c r="V5842" t="e">
        <f t="shared" si="831"/>
        <v>#N/A</v>
      </c>
      <c r="W5842">
        <f t="shared" si="832"/>
        <v>0</v>
      </c>
    </row>
    <row r="5843" spans="1:23" x14ac:dyDescent="0.25">
      <c r="A5843">
        <f t="shared" si="825"/>
        <v>240</v>
      </c>
      <c r="B5843">
        <f t="shared" si="826"/>
        <v>9</v>
      </c>
      <c r="C5843" s="1">
        <f t="shared" si="833"/>
        <v>41882.999999985856</v>
      </c>
      <c r="D5843" s="7">
        <v>0</v>
      </c>
      <c r="E5843" s="7"/>
      <c r="G5843">
        <v>42.7</v>
      </c>
      <c r="H5843" s="12">
        <v>158.84599813416429</v>
      </c>
      <c r="I5843" s="13">
        <f>$D$2*tarifas!$D$12/24</f>
        <v>1.4541666666666666</v>
      </c>
      <c r="J5843" s="13" t="e">
        <f>VLOOKUP(E5843&amp;" "&amp;F5843,tarifas!$A$13:$D$20,4,FALSE)*H5843</f>
        <v>#N/A</v>
      </c>
      <c r="K5843" s="13">
        <f>IF(F5843="COD1",tarifas!$D$11*(SUMIFS($H$11:$H$8770,$F$11:$F$8770,"=COD1",$B$11:$B$8770,"="&amp;B5843)/COUNTIFS($F$11:$F$8770,"=COD1",$B$11:$B$8770,"="&amp;B5843))/COUNTIFS($A$11:$A$8770,"="&amp;A5843,$F$11:$F$8770,"=COD1"),0)</f>
        <v>0</v>
      </c>
      <c r="L5843" s="13" t="e">
        <f>(VLOOKUP(F5843,tarifas!$C$7:$D$10,2,FALSE)+tarifas!$D$21)*datos!H5843</f>
        <v>#N/A</v>
      </c>
      <c r="M5843">
        <v>0</v>
      </c>
      <c r="N5843" s="13" t="e">
        <f t="shared" si="827"/>
        <v>#N/A</v>
      </c>
      <c r="O5843">
        <f t="shared" si="828"/>
        <v>0</v>
      </c>
      <c r="P5843" s="12">
        <f t="shared" si="829"/>
        <v>158.84599813416429</v>
      </c>
      <c r="Q5843">
        <f t="shared" si="830"/>
        <v>0</v>
      </c>
      <c r="R5843">
        <f>$D$2*tarifas!$D$12/24</f>
        <v>1.4541666666666666</v>
      </c>
      <c r="S5843" t="e">
        <f>VLOOKUP(E5843&amp;" "&amp;F5843,tarifas!$A$13:$D$20,4,FALSE)*P5843</f>
        <v>#N/A</v>
      </c>
      <c r="T5843">
        <f>IF(F5843="COD1",tarifas!$D$11*(SUMIFS($P$11:$P$8770,$F$11:$F$8770,"=COD1",$B$11:$B$8770,"="&amp;B5843)/COUNTIFS($F$11:$F$8770,"=COD1",$B$11:$B$8770,"="&amp;B5843))/COUNTIFS($A$11:$A$8770,"="&amp;A5843,$F$11:$F$8770,"=COD1"),0)</f>
        <v>0</v>
      </c>
      <c r="U5843" t="e">
        <f>(VLOOKUP(F5843,tarifas!$C$7:$D$10,2,FALSE)+tarifas!$D$21)*datos!P5843</f>
        <v>#N/A</v>
      </c>
      <c r="V5843" t="e">
        <f t="shared" si="831"/>
        <v>#N/A</v>
      </c>
      <c r="W5843">
        <f t="shared" si="832"/>
        <v>0</v>
      </c>
    </row>
    <row r="5844" spans="1:23" x14ac:dyDescent="0.25">
      <c r="A5844">
        <f t="shared" si="825"/>
        <v>240</v>
      </c>
      <c r="B5844">
        <f t="shared" si="826"/>
        <v>9</v>
      </c>
      <c r="C5844" s="1">
        <f t="shared" si="833"/>
        <v>41883.04166665252</v>
      </c>
      <c r="D5844" s="7">
        <v>0</v>
      </c>
      <c r="E5844" s="7"/>
      <c r="G5844">
        <v>41</v>
      </c>
      <c r="H5844" s="12">
        <v>156.40250487862568</v>
      </c>
      <c r="I5844" s="13">
        <f>$D$2*tarifas!$D$12/24</f>
        <v>1.4541666666666666</v>
      </c>
      <c r="J5844" s="13" t="e">
        <f>VLOOKUP(E5844&amp;" "&amp;F5844,tarifas!$A$13:$D$20,4,FALSE)*H5844</f>
        <v>#N/A</v>
      </c>
      <c r="K5844" s="13">
        <f>IF(F5844="COD1",tarifas!$D$11*(SUMIFS($H$11:$H$8770,$F$11:$F$8770,"=COD1",$B$11:$B$8770,"="&amp;B5844)/COUNTIFS($F$11:$F$8770,"=COD1",$B$11:$B$8770,"="&amp;B5844))/COUNTIFS($A$11:$A$8770,"="&amp;A5844,$F$11:$F$8770,"=COD1"),0)</f>
        <v>0</v>
      </c>
      <c r="L5844" s="13" t="e">
        <f>(VLOOKUP(F5844,tarifas!$C$7:$D$10,2,FALSE)+tarifas!$D$21)*datos!H5844</f>
        <v>#N/A</v>
      </c>
      <c r="M5844">
        <v>0</v>
      </c>
      <c r="N5844" s="13" t="e">
        <f t="shared" si="827"/>
        <v>#N/A</v>
      </c>
      <c r="O5844">
        <f t="shared" si="828"/>
        <v>0</v>
      </c>
      <c r="P5844" s="12">
        <f t="shared" si="829"/>
        <v>156.40250487862568</v>
      </c>
      <c r="Q5844">
        <f t="shared" si="830"/>
        <v>0</v>
      </c>
      <c r="R5844">
        <f>$D$2*tarifas!$D$12/24</f>
        <v>1.4541666666666666</v>
      </c>
      <c r="S5844" t="e">
        <f>VLOOKUP(E5844&amp;" "&amp;F5844,tarifas!$A$13:$D$20,4,FALSE)*P5844</f>
        <v>#N/A</v>
      </c>
      <c r="T5844">
        <f>IF(F5844="COD1",tarifas!$D$11*(SUMIFS($P$11:$P$8770,$F$11:$F$8770,"=COD1",$B$11:$B$8770,"="&amp;B5844)/COUNTIFS($F$11:$F$8770,"=COD1",$B$11:$B$8770,"="&amp;B5844))/COUNTIFS($A$11:$A$8770,"="&amp;A5844,$F$11:$F$8770,"=COD1"),0)</f>
        <v>0</v>
      </c>
      <c r="U5844" t="e">
        <f>(VLOOKUP(F5844,tarifas!$C$7:$D$10,2,FALSE)+tarifas!$D$21)*datos!P5844</f>
        <v>#N/A</v>
      </c>
      <c r="V5844" t="e">
        <f t="shared" si="831"/>
        <v>#N/A</v>
      </c>
      <c r="W5844">
        <f t="shared" si="832"/>
        <v>0</v>
      </c>
    </row>
    <row r="5845" spans="1:23" x14ac:dyDescent="0.25">
      <c r="A5845">
        <f t="shared" si="825"/>
        <v>240</v>
      </c>
      <c r="B5845">
        <f t="shared" si="826"/>
        <v>9</v>
      </c>
      <c r="C5845" s="1">
        <f t="shared" si="833"/>
        <v>41883.083333319184</v>
      </c>
      <c r="D5845" s="7">
        <v>0</v>
      </c>
      <c r="E5845" s="7"/>
      <c r="G5845">
        <v>39.799999999999997</v>
      </c>
      <c r="H5845" s="12">
        <v>154.37485785804512</v>
      </c>
      <c r="I5845" s="13">
        <f>$D$2*tarifas!$D$12/24</f>
        <v>1.4541666666666666</v>
      </c>
      <c r="J5845" s="13" t="e">
        <f>VLOOKUP(E5845&amp;" "&amp;F5845,tarifas!$A$13:$D$20,4,FALSE)*H5845</f>
        <v>#N/A</v>
      </c>
      <c r="K5845" s="13">
        <f>IF(F5845="COD1",tarifas!$D$11*(SUMIFS($H$11:$H$8770,$F$11:$F$8770,"=COD1",$B$11:$B$8770,"="&amp;B5845)/COUNTIFS($F$11:$F$8770,"=COD1",$B$11:$B$8770,"="&amp;B5845))/COUNTIFS($A$11:$A$8770,"="&amp;A5845,$F$11:$F$8770,"=COD1"),0)</f>
        <v>0</v>
      </c>
      <c r="L5845" s="13" t="e">
        <f>(VLOOKUP(F5845,tarifas!$C$7:$D$10,2,FALSE)+tarifas!$D$21)*datos!H5845</f>
        <v>#N/A</v>
      </c>
      <c r="M5845">
        <v>0</v>
      </c>
      <c r="N5845" s="13" t="e">
        <f t="shared" si="827"/>
        <v>#N/A</v>
      </c>
      <c r="O5845">
        <f t="shared" si="828"/>
        <v>0</v>
      </c>
      <c r="P5845" s="12">
        <f t="shared" si="829"/>
        <v>154.37485785804512</v>
      </c>
      <c r="Q5845">
        <f t="shared" si="830"/>
        <v>0</v>
      </c>
      <c r="R5845">
        <f>$D$2*tarifas!$D$12/24</f>
        <v>1.4541666666666666</v>
      </c>
      <c r="S5845" t="e">
        <f>VLOOKUP(E5845&amp;" "&amp;F5845,tarifas!$A$13:$D$20,4,FALSE)*P5845</f>
        <v>#N/A</v>
      </c>
      <c r="T5845">
        <f>IF(F5845="COD1",tarifas!$D$11*(SUMIFS($P$11:$P$8770,$F$11:$F$8770,"=COD1",$B$11:$B$8770,"="&amp;B5845)/COUNTIFS($F$11:$F$8770,"=COD1",$B$11:$B$8770,"="&amp;B5845))/COUNTIFS($A$11:$A$8770,"="&amp;A5845,$F$11:$F$8770,"=COD1"),0)</f>
        <v>0</v>
      </c>
      <c r="U5845" t="e">
        <f>(VLOOKUP(F5845,tarifas!$C$7:$D$10,2,FALSE)+tarifas!$D$21)*datos!P5845</f>
        <v>#N/A</v>
      </c>
      <c r="V5845" t="e">
        <f t="shared" si="831"/>
        <v>#N/A</v>
      </c>
      <c r="W5845">
        <f t="shared" si="832"/>
        <v>0</v>
      </c>
    </row>
    <row r="5846" spans="1:23" x14ac:dyDescent="0.25">
      <c r="A5846">
        <f t="shared" si="825"/>
        <v>240</v>
      </c>
      <c r="B5846">
        <f t="shared" si="826"/>
        <v>9</v>
      </c>
      <c r="C5846" s="1">
        <f t="shared" si="833"/>
        <v>41883.124999985848</v>
      </c>
      <c r="D5846" s="7">
        <v>0</v>
      </c>
      <c r="E5846" s="7"/>
      <c r="G5846">
        <v>35.5</v>
      </c>
      <c r="H5846" s="12">
        <v>153.69442555329775</v>
      </c>
      <c r="I5846" s="13">
        <f>$D$2*tarifas!$D$12/24</f>
        <v>1.4541666666666666</v>
      </c>
      <c r="J5846" s="13" t="e">
        <f>VLOOKUP(E5846&amp;" "&amp;F5846,tarifas!$A$13:$D$20,4,FALSE)*H5846</f>
        <v>#N/A</v>
      </c>
      <c r="K5846" s="13">
        <f>IF(F5846="COD1",tarifas!$D$11*(SUMIFS($H$11:$H$8770,$F$11:$F$8770,"=COD1",$B$11:$B$8770,"="&amp;B5846)/COUNTIFS($F$11:$F$8770,"=COD1",$B$11:$B$8770,"="&amp;B5846))/COUNTIFS($A$11:$A$8770,"="&amp;A5846,$F$11:$F$8770,"=COD1"),0)</f>
        <v>0</v>
      </c>
      <c r="L5846" s="13" t="e">
        <f>(VLOOKUP(F5846,tarifas!$C$7:$D$10,2,FALSE)+tarifas!$D$21)*datos!H5846</f>
        <v>#N/A</v>
      </c>
      <c r="M5846">
        <v>0</v>
      </c>
      <c r="N5846" s="13" t="e">
        <f t="shared" si="827"/>
        <v>#N/A</v>
      </c>
      <c r="O5846">
        <f t="shared" si="828"/>
        <v>0</v>
      </c>
      <c r="P5846" s="12">
        <f t="shared" si="829"/>
        <v>153.69442555329775</v>
      </c>
      <c r="Q5846">
        <f t="shared" si="830"/>
        <v>0</v>
      </c>
      <c r="R5846">
        <f>$D$2*tarifas!$D$12/24</f>
        <v>1.4541666666666666</v>
      </c>
      <c r="S5846" t="e">
        <f>VLOOKUP(E5846&amp;" "&amp;F5846,tarifas!$A$13:$D$20,4,FALSE)*P5846</f>
        <v>#N/A</v>
      </c>
      <c r="T5846">
        <f>IF(F5846="COD1",tarifas!$D$11*(SUMIFS($P$11:$P$8770,$F$11:$F$8770,"=COD1",$B$11:$B$8770,"="&amp;B5846)/COUNTIFS($F$11:$F$8770,"=COD1",$B$11:$B$8770,"="&amp;B5846))/COUNTIFS($A$11:$A$8770,"="&amp;A5846,$F$11:$F$8770,"=COD1"),0)</f>
        <v>0</v>
      </c>
      <c r="U5846" t="e">
        <f>(VLOOKUP(F5846,tarifas!$C$7:$D$10,2,FALSE)+tarifas!$D$21)*datos!P5846</f>
        <v>#N/A</v>
      </c>
      <c r="V5846" t="e">
        <f t="shared" si="831"/>
        <v>#N/A</v>
      </c>
      <c r="W5846">
        <f t="shared" si="832"/>
        <v>0</v>
      </c>
    </row>
    <row r="5847" spans="1:23" x14ac:dyDescent="0.25">
      <c r="A5847">
        <f t="shared" si="825"/>
        <v>240</v>
      </c>
      <c r="B5847">
        <f t="shared" si="826"/>
        <v>9</v>
      </c>
      <c r="C5847" s="1">
        <f t="shared" si="833"/>
        <v>41883.166666652513</v>
      </c>
      <c r="D5847" s="7">
        <v>0</v>
      </c>
      <c r="E5847" s="7"/>
      <c r="G5847">
        <v>38</v>
      </c>
      <c r="H5847" s="12">
        <v>155.53300236146009</v>
      </c>
      <c r="I5847" s="13">
        <f>$D$2*tarifas!$D$12/24</f>
        <v>1.4541666666666666</v>
      </c>
      <c r="J5847" s="13" t="e">
        <f>VLOOKUP(E5847&amp;" "&amp;F5847,tarifas!$A$13:$D$20,4,FALSE)*H5847</f>
        <v>#N/A</v>
      </c>
      <c r="K5847" s="13">
        <f>IF(F5847="COD1",tarifas!$D$11*(SUMIFS($H$11:$H$8770,$F$11:$F$8770,"=COD1",$B$11:$B$8770,"="&amp;B5847)/COUNTIFS($F$11:$F$8770,"=COD1",$B$11:$B$8770,"="&amp;B5847))/COUNTIFS($A$11:$A$8770,"="&amp;A5847,$F$11:$F$8770,"=COD1"),0)</f>
        <v>0</v>
      </c>
      <c r="L5847" s="13" t="e">
        <f>(VLOOKUP(F5847,tarifas!$C$7:$D$10,2,FALSE)+tarifas!$D$21)*datos!H5847</f>
        <v>#N/A</v>
      </c>
      <c r="M5847">
        <v>0</v>
      </c>
      <c r="N5847" s="13" t="e">
        <f t="shared" si="827"/>
        <v>#N/A</v>
      </c>
      <c r="O5847">
        <f t="shared" si="828"/>
        <v>0</v>
      </c>
      <c r="P5847" s="12">
        <f t="shared" si="829"/>
        <v>155.53300236146009</v>
      </c>
      <c r="Q5847">
        <f t="shared" si="830"/>
        <v>0</v>
      </c>
      <c r="R5847">
        <f>$D$2*tarifas!$D$12/24</f>
        <v>1.4541666666666666</v>
      </c>
      <c r="S5847" t="e">
        <f>VLOOKUP(E5847&amp;" "&amp;F5847,tarifas!$A$13:$D$20,4,FALSE)*P5847</f>
        <v>#N/A</v>
      </c>
      <c r="T5847">
        <f>IF(F5847="COD1",tarifas!$D$11*(SUMIFS($P$11:$P$8770,$F$11:$F$8770,"=COD1",$B$11:$B$8770,"="&amp;B5847)/COUNTIFS($F$11:$F$8770,"=COD1",$B$11:$B$8770,"="&amp;B5847))/COUNTIFS($A$11:$A$8770,"="&amp;A5847,$F$11:$F$8770,"=COD1"),0)</f>
        <v>0</v>
      </c>
      <c r="U5847" t="e">
        <f>(VLOOKUP(F5847,tarifas!$C$7:$D$10,2,FALSE)+tarifas!$D$21)*datos!P5847</f>
        <v>#N/A</v>
      </c>
      <c r="V5847" t="e">
        <f t="shared" si="831"/>
        <v>#N/A</v>
      </c>
      <c r="W5847">
        <f t="shared" si="832"/>
        <v>0</v>
      </c>
    </row>
    <row r="5848" spans="1:23" x14ac:dyDescent="0.25">
      <c r="A5848">
        <f t="shared" si="825"/>
        <v>240</v>
      </c>
      <c r="B5848">
        <f t="shared" si="826"/>
        <v>9</v>
      </c>
      <c r="C5848" s="1">
        <f t="shared" si="833"/>
        <v>41883.208333319177</v>
      </c>
      <c r="D5848" s="7">
        <v>0</v>
      </c>
      <c r="E5848" s="7"/>
      <c r="G5848">
        <v>44.41</v>
      </c>
      <c r="H5848" s="12">
        <v>151.38053926804304</v>
      </c>
      <c r="I5848" s="13">
        <f>$D$2*tarifas!$D$12/24</f>
        <v>1.4541666666666666</v>
      </c>
      <c r="J5848" s="13" t="e">
        <f>VLOOKUP(E5848&amp;" "&amp;F5848,tarifas!$A$13:$D$20,4,FALSE)*H5848</f>
        <v>#N/A</v>
      </c>
      <c r="K5848" s="13">
        <f>IF(F5848="COD1",tarifas!$D$11*(SUMIFS($H$11:$H$8770,$F$11:$F$8770,"=COD1",$B$11:$B$8770,"="&amp;B5848)/COUNTIFS($F$11:$F$8770,"=COD1",$B$11:$B$8770,"="&amp;B5848))/COUNTIFS($A$11:$A$8770,"="&amp;A5848,$F$11:$F$8770,"=COD1"),0)</f>
        <v>0</v>
      </c>
      <c r="L5848" s="13" t="e">
        <f>(VLOOKUP(F5848,tarifas!$C$7:$D$10,2,FALSE)+tarifas!$D$21)*datos!H5848</f>
        <v>#N/A</v>
      </c>
      <c r="M5848">
        <v>0</v>
      </c>
      <c r="N5848" s="13" t="e">
        <f t="shared" si="827"/>
        <v>#N/A</v>
      </c>
      <c r="O5848">
        <f t="shared" si="828"/>
        <v>0</v>
      </c>
      <c r="P5848" s="12">
        <f t="shared" si="829"/>
        <v>151.38053926804304</v>
      </c>
      <c r="Q5848">
        <f t="shared" si="830"/>
        <v>0</v>
      </c>
      <c r="R5848">
        <f>$D$2*tarifas!$D$12/24</f>
        <v>1.4541666666666666</v>
      </c>
      <c r="S5848" t="e">
        <f>VLOOKUP(E5848&amp;" "&amp;F5848,tarifas!$A$13:$D$20,4,FALSE)*P5848</f>
        <v>#N/A</v>
      </c>
      <c r="T5848">
        <f>IF(F5848="COD1",tarifas!$D$11*(SUMIFS($P$11:$P$8770,$F$11:$F$8770,"=COD1",$B$11:$B$8770,"="&amp;B5848)/COUNTIFS($F$11:$F$8770,"=COD1",$B$11:$B$8770,"="&amp;B5848))/COUNTIFS($A$11:$A$8770,"="&amp;A5848,$F$11:$F$8770,"=COD1"),0)</f>
        <v>0</v>
      </c>
      <c r="U5848" t="e">
        <f>(VLOOKUP(F5848,tarifas!$C$7:$D$10,2,FALSE)+tarifas!$D$21)*datos!P5848</f>
        <v>#N/A</v>
      </c>
      <c r="V5848" t="e">
        <f t="shared" si="831"/>
        <v>#N/A</v>
      </c>
      <c r="W5848">
        <f t="shared" si="832"/>
        <v>0</v>
      </c>
    </row>
    <row r="5849" spans="1:23" x14ac:dyDescent="0.25">
      <c r="A5849">
        <f t="shared" si="825"/>
        <v>240</v>
      </c>
      <c r="B5849">
        <f t="shared" si="826"/>
        <v>9</v>
      </c>
      <c r="C5849" s="1">
        <f t="shared" si="833"/>
        <v>41883.249999985841</v>
      </c>
      <c r="D5849" s="7">
        <v>0</v>
      </c>
      <c r="E5849" s="7"/>
      <c r="G5849">
        <v>51.1</v>
      </c>
      <c r="H5849" s="12">
        <v>145.0426546006594</v>
      </c>
      <c r="I5849" s="13">
        <f>$D$2*tarifas!$D$12/24</f>
        <v>1.4541666666666666</v>
      </c>
      <c r="J5849" s="13" t="e">
        <f>VLOOKUP(E5849&amp;" "&amp;F5849,tarifas!$A$13:$D$20,4,FALSE)*H5849</f>
        <v>#N/A</v>
      </c>
      <c r="K5849" s="13">
        <f>IF(F5849="COD1",tarifas!$D$11*(SUMIFS($H$11:$H$8770,$F$11:$F$8770,"=COD1",$B$11:$B$8770,"="&amp;B5849)/COUNTIFS($F$11:$F$8770,"=COD1",$B$11:$B$8770,"="&amp;B5849))/COUNTIFS($A$11:$A$8770,"="&amp;A5849,$F$11:$F$8770,"=COD1"),0)</f>
        <v>0</v>
      </c>
      <c r="L5849" s="13" t="e">
        <f>(VLOOKUP(F5849,tarifas!$C$7:$D$10,2,FALSE)+tarifas!$D$21)*datos!H5849</f>
        <v>#N/A</v>
      </c>
      <c r="M5849">
        <v>28.108580000000003</v>
      </c>
      <c r="N5849" s="13" t="e">
        <f t="shared" si="827"/>
        <v>#N/A</v>
      </c>
      <c r="O5849">
        <f t="shared" si="828"/>
        <v>28.108580000000003</v>
      </c>
      <c r="P5849" s="12">
        <f t="shared" si="829"/>
        <v>116.9340746006594</v>
      </c>
      <c r="Q5849">
        <f t="shared" si="830"/>
        <v>0</v>
      </c>
      <c r="R5849">
        <f>$D$2*tarifas!$D$12/24</f>
        <v>1.4541666666666666</v>
      </c>
      <c r="S5849" t="e">
        <f>VLOOKUP(E5849&amp;" "&amp;F5849,tarifas!$A$13:$D$20,4,FALSE)*P5849</f>
        <v>#N/A</v>
      </c>
      <c r="T5849">
        <f>IF(F5849="COD1",tarifas!$D$11*(SUMIFS($P$11:$P$8770,$F$11:$F$8770,"=COD1",$B$11:$B$8770,"="&amp;B5849)/COUNTIFS($F$11:$F$8770,"=COD1",$B$11:$B$8770,"="&amp;B5849))/COUNTIFS($A$11:$A$8770,"="&amp;A5849,$F$11:$F$8770,"=COD1"),0)</f>
        <v>0</v>
      </c>
      <c r="U5849" t="e">
        <f>(VLOOKUP(F5849,tarifas!$C$7:$D$10,2,FALSE)+tarifas!$D$21)*datos!P5849</f>
        <v>#N/A</v>
      </c>
      <c r="V5849" t="e">
        <f t="shared" si="831"/>
        <v>#N/A</v>
      </c>
      <c r="W5849">
        <f t="shared" si="832"/>
        <v>0</v>
      </c>
    </row>
    <row r="5850" spans="1:23" x14ac:dyDescent="0.25">
      <c r="A5850">
        <f t="shared" si="825"/>
        <v>240</v>
      </c>
      <c r="B5850">
        <f t="shared" si="826"/>
        <v>9</v>
      </c>
      <c r="C5850" s="1">
        <f t="shared" si="833"/>
        <v>41883.291666652505</v>
      </c>
      <c r="D5850" s="7">
        <v>0</v>
      </c>
      <c r="E5850" s="7"/>
      <c r="G5850">
        <v>56.02</v>
      </c>
      <c r="H5850" s="12">
        <v>195.39802531570209</v>
      </c>
      <c r="I5850" s="13">
        <f>$D$2*tarifas!$D$12/24</f>
        <v>1.4541666666666666</v>
      </c>
      <c r="J5850" s="13" t="e">
        <f>VLOOKUP(E5850&amp;" "&amp;F5850,tarifas!$A$13:$D$20,4,FALSE)*H5850</f>
        <v>#N/A</v>
      </c>
      <c r="K5850" s="13">
        <f>IF(F5850="COD1",tarifas!$D$11*(SUMIFS($H$11:$H$8770,$F$11:$F$8770,"=COD1",$B$11:$B$8770,"="&amp;B5850)/COUNTIFS($F$11:$F$8770,"=COD1",$B$11:$B$8770,"="&amp;B5850))/COUNTIFS($A$11:$A$8770,"="&amp;A5850,$F$11:$F$8770,"=COD1"),0)</f>
        <v>0</v>
      </c>
      <c r="L5850" s="13" t="e">
        <f>(VLOOKUP(F5850,tarifas!$C$7:$D$10,2,FALSE)+tarifas!$D$21)*datos!H5850</f>
        <v>#N/A</v>
      </c>
      <c r="M5850">
        <v>160.13551000000001</v>
      </c>
      <c r="N5850" s="13" t="e">
        <f t="shared" si="827"/>
        <v>#N/A</v>
      </c>
      <c r="O5850">
        <f t="shared" si="828"/>
        <v>160.13551000000001</v>
      </c>
      <c r="P5850" s="12">
        <f t="shared" si="829"/>
        <v>35.262515315702075</v>
      </c>
      <c r="Q5850">
        <f t="shared" si="830"/>
        <v>0</v>
      </c>
      <c r="R5850">
        <f>$D$2*tarifas!$D$12/24</f>
        <v>1.4541666666666666</v>
      </c>
      <c r="S5850" t="e">
        <f>VLOOKUP(E5850&amp;" "&amp;F5850,tarifas!$A$13:$D$20,4,FALSE)*P5850</f>
        <v>#N/A</v>
      </c>
      <c r="T5850">
        <f>IF(F5850="COD1",tarifas!$D$11*(SUMIFS($P$11:$P$8770,$F$11:$F$8770,"=COD1",$B$11:$B$8770,"="&amp;B5850)/COUNTIFS($F$11:$F$8770,"=COD1",$B$11:$B$8770,"="&amp;B5850))/COUNTIFS($A$11:$A$8770,"="&amp;A5850,$F$11:$F$8770,"=COD1"),0)</f>
        <v>0</v>
      </c>
      <c r="U5850" t="e">
        <f>(VLOOKUP(F5850,tarifas!$C$7:$D$10,2,FALSE)+tarifas!$D$21)*datos!P5850</f>
        <v>#N/A</v>
      </c>
      <c r="V5850" t="e">
        <f t="shared" si="831"/>
        <v>#N/A</v>
      </c>
      <c r="W5850">
        <f t="shared" si="832"/>
        <v>0</v>
      </c>
    </row>
    <row r="5851" spans="1:23" x14ac:dyDescent="0.25">
      <c r="A5851">
        <f t="shared" si="825"/>
        <v>240</v>
      </c>
      <c r="B5851">
        <f t="shared" si="826"/>
        <v>9</v>
      </c>
      <c r="C5851" s="1">
        <f t="shared" si="833"/>
        <v>41883.333333319169</v>
      </c>
      <c r="D5851" s="7">
        <v>0</v>
      </c>
      <c r="E5851" s="7"/>
      <c r="G5851">
        <v>60</v>
      </c>
      <c r="H5851" s="12">
        <v>303.56865274857125</v>
      </c>
      <c r="I5851" s="13">
        <f>$D$2*tarifas!$D$12/24</f>
        <v>1.4541666666666666</v>
      </c>
      <c r="J5851" s="13" t="e">
        <f>VLOOKUP(E5851&amp;" "&amp;F5851,tarifas!$A$13:$D$20,4,FALSE)*H5851</f>
        <v>#N/A</v>
      </c>
      <c r="K5851" s="13">
        <f>IF(F5851="COD1",tarifas!$D$11*(SUMIFS($H$11:$H$8770,$F$11:$F$8770,"=COD1",$B$11:$B$8770,"="&amp;B5851)/COUNTIFS($F$11:$F$8770,"=COD1",$B$11:$B$8770,"="&amp;B5851))/COUNTIFS($A$11:$A$8770,"="&amp;A5851,$F$11:$F$8770,"=COD1"),0)</f>
        <v>0</v>
      </c>
      <c r="L5851" s="13" t="e">
        <f>(VLOOKUP(F5851,tarifas!$C$7:$D$10,2,FALSE)+tarifas!$D$21)*datos!H5851</f>
        <v>#N/A</v>
      </c>
      <c r="M5851">
        <v>294.14420000000001</v>
      </c>
      <c r="N5851" s="13" t="e">
        <f t="shared" si="827"/>
        <v>#N/A</v>
      </c>
      <c r="O5851">
        <f t="shared" si="828"/>
        <v>294.14420000000001</v>
      </c>
      <c r="P5851" s="12">
        <f t="shared" si="829"/>
        <v>9.424452748571241</v>
      </c>
      <c r="Q5851">
        <f t="shared" si="830"/>
        <v>0</v>
      </c>
      <c r="R5851">
        <f>$D$2*tarifas!$D$12/24</f>
        <v>1.4541666666666666</v>
      </c>
      <c r="S5851" t="e">
        <f>VLOOKUP(E5851&amp;" "&amp;F5851,tarifas!$A$13:$D$20,4,FALSE)*P5851</f>
        <v>#N/A</v>
      </c>
      <c r="T5851">
        <f>IF(F5851="COD1",tarifas!$D$11*(SUMIFS($P$11:$P$8770,$F$11:$F$8770,"=COD1",$B$11:$B$8770,"="&amp;B5851)/COUNTIFS($F$11:$F$8770,"=COD1",$B$11:$B$8770,"="&amp;B5851))/COUNTIFS($A$11:$A$8770,"="&amp;A5851,$F$11:$F$8770,"=COD1"),0)</f>
        <v>0</v>
      </c>
      <c r="U5851" t="e">
        <f>(VLOOKUP(F5851,tarifas!$C$7:$D$10,2,FALSE)+tarifas!$D$21)*datos!P5851</f>
        <v>#N/A</v>
      </c>
      <c r="V5851" t="e">
        <f t="shared" si="831"/>
        <v>#N/A</v>
      </c>
      <c r="W5851">
        <f t="shared" si="832"/>
        <v>0</v>
      </c>
    </row>
    <row r="5852" spans="1:23" x14ac:dyDescent="0.25">
      <c r="A5852">
        <f t="shared" si="825"/>
        <v>240</v>
      </c>
      <c r="B5852">
        <f t="shared" si="826"/>
        <v>9</v>
      </c>
      <c r="C5852" s="1">
        <f t="shared" si="833"/>
        <v>41883.374999985834</v>
      </c>
      <c r="D5852" s="7">
        <v>645.74242424242425</v>
      </c>
      <c r="E5852" s="7"/>
      <c r="G5852">
        <v>61.69</v>
      </c>
      <c r="H5852" s="12">
        <v>444.20137262766866</v>
      </c>
      <c r="I5852" s="13">
        <f>$D$2*tarifas!$D$12/24</f>
        <v>1.4541666666666666</v>
      </c>
      <c r="J5852" s="13" t="e">
        <f>VLOOKUP(E5852&amp;" "&amp;F5852,tarifas!$A$13:$D$20,4,FALSE)*H5852</f>
        <v>#N/A</v>
      </c>
      <c r="K5852" s="13">
        <f>IF(F5852="COD1",tarifas!$D$11*(SUMIFS($H$11:$H$8770,$F$11:$F$8770,"=COD1",$B$11:$B$8770,"="&amp;B5852)/COUNTIFS($F$11:$F$8770,"=COD1",$B$11:$B$8770,"="&amp;B5852))/COUNTIFS($A$11:$A$8770,"="&amp;A5852,$F$11:$F$8770,"=COD1"),0)</f>
        <v>0</v>
      </c>
      <c r="L5852" s="13" t="e">
        <f>(VLOOKUP(F5852,tarifas!$C$7:$D$10,2,FALSE)+tarifas!$D$21)*datos!H5852</f>
        <v>#N/A</v>
      </c>
      <c r="M5852">
        <v>397.80788000000001</v>
      </c>
      <c r="N5852" s="13" t="e">
        <f t="shared" si="827"/>
        <v>#N/A</v>
      </c>
      <c r="O5852">
        <f t="shared" si="828"/>
        <v>397.80788000000001</v>
      </c>
      <c r="P5852" s="12">
        <f t="shared" si="829"/>
        <v>46.39349262766865</v>
      </c>
      <c r="Q5852">
        <f t="shared" si="830"/>
        <v>0</v>
      </c>
      <c r="R5852">
        <f>$D$2*tarifas!$D$12/24</f>
        <v>1.4541666666666666</v>
      </c>
      <c r="S5852" t="e">
        <f>VLOOKUP(E5852&amp;" "&amp;F5852,tarifas!$A$13:$D$20,4,FALSE)*P5852</f>
        <v>#N/A</v>
      </c>
      <c r="T5852">
        <f>IF(F5852="COD1",tarifas!$D$11*(SUMIFS($P$11:$P$8770,$F$11:$F$8770,"=COD1",$B$11:$B$8770,"="&amp;B5852)/COUNTIFS($F$11:$F$8770,"=COD1",$B$11:$B$8770,"="&amp;B5852))/COUNTIFS($A$11:$A$8770,"="&amp;A5852,$F$11:$F$8770,"=COD1"),0)</f>
        <v>0</v>
      </c>
      <c r="U5852" t="e">
        <f>(VLOOKUP(F5852,tarifas!$C$7:$D$10,2,FALSE)+tarifas!$D$21)*datos!P5852</f>
        <v>#N/A</v>
      </c>
      <c r="V5852" t="e">
        <f t="shared" si="831"/>
        <v>#N/A</v>
      </c>
      <c r="W5852">
        <f t="shared" si="832"/>
        <v>0</v>
      </c>
    </row>
    <row r="5853" spans="1:23" x14ac:dyDescent="0.25">
      <c r="A5853">
        <f t="shared" si="825"/>
        <v>240</v>
      </c>
      <c r="B5853">
        <f t="shared" si="826"/>
        <v>9</v>
      </c>
      <c r="C5853" s="1">
        <f t="shared" si="833"/>
        <v>41883.416666652498</v>
      </c>
      <c r="D5853" s="7">
        <v>588.0454545454545</v>
      </c>
      <c r="E5853" s="7"/>
      <c r="G5853">
        <v>63.44</v>
      </c>
      <c r="H5853" s="12">
        <v>482.21707849699766</v>
      </c>
      <c r="I5853" s="13">
        <f>$D$2*tarifas!$D$12/24</f>
        <v>1.4541666666666666</v>
      </c>
      <c r="J5853" s="13" t="e">
        <f>VLOOKUP(E5853&amp;" "&amp;F5853,tarifas!$A$13:$D$20,4,FALSE)*H5853</f>
        <v>#N/A</v>
      </c>
      <c r="K5853" s="13">
        <f>IF(F5853="COD1",tarifas!$D$11*(SUMIFS($H$11:$H$8770,$F$11:$F$8770,"=COD1",$B$11:$B$8770,"="&amp;B5853)/COUNTIFS($F$11:$F$8770,"=COD1",$B$11:$B$8770,"="&amp;B5853))/COUNTIFS($A$11:$A$8770,"="&amp;A5853,$F$11:$F$8770,"=COD1"),0)</f>
        <v>0</v>
      </c>
      <c r="L5853" s="13" t="e">
        <f>(VLOOKUP(F5853,tarifas!$C$7:$D$10,2,FALSE)+tarifas!$D$21)*datos!H5853</f>
        <v>#N/A</v>
      </c>
      <c r="M5853">
        <v>464.10388</v>
      </c>
      <c r="N5853" s="13" t="e">
        <f t="shared" si="827"/>
        <v>#N/A</v>
      </c>
      <c r="O5853">
        <f t="shared" si="828"/>
        <v>464.10388</v>
      </c>
      <c r="P5853" s="12">
        <f t="shared" si="829"/>
        <v>18.113198496997654</v>
      </c>
      <c r="Q5853">
        <f t="shared" si="830"/>
        <v>0</v>
      </c>
      <c r="R5853">
        <f>$D$2*tarifas!$D$12/24</f>
        <v>1.4541666666666666</v>
      </c>
      <c r="S5853" t="e">
        <f>VLOOKUP(E5853&amp;" "&amp;F5853,tarifas!$A$13:$D$20,4,FALSE)*P5853</f>
        <v>#N/A</v>
      </c>
      <c r="T5853">
        <f>IF(F5853="COD1",tarifas!$D$11*(SUMIFS($P$11:$P$8770,$F$11:$F$8770,"=COD1",$B$11:$B$8770,"="&amp;B5853)/COUNTIFS($F$11:$F$8770,"=COD1",$B$11:$B$8770,"="&amp;B5853))/COUNTIFS($A$11:$A$8770,"="&amp;A5853,$F$11:$F$8770,"=COD1"),0)</f>
        <v>0</v>
      </c>
      <c r="U5853" t="e">
        <f>(VLOOKUP(F5853,tarifas!$C$7:$D$10,2,FALSE)+tarifas!$D$21)*datos!P5853</f>
        <v>#N/A</v>
      </c>
      <c r="V5853" t="e">
        <f t="shared" si="831"/>
        <v>#N/A</v>
      </c>
      <c r="W5853">
        <f t="shared" si="832"/>
        <v>0</v>
      </c>
    </row>
    <row r="5854" spans="1:23" x14ac:dyDescent="0.25">
      <c r="A5854">
        <f t="shared" si="825"/>
        <v>240</v>
      </c>
      <c r="B5854">
        <f t="shared" si="826"/>
        <v>9</v>
      </c>
      <c r="C5854" s="1">
        <f t="shared" si="833"/>
        <v>41883.458333319162</v>
      </c>
      <c r="D5854" s="7">
        <v>719.66666666666663</v>
      </c>
      <c r="E5854" s="7"/>
      <c r="G5854">
        <v>64.08</v>
      </c>
      <c r="H5854" s="12">
        <v>427.53168352987996</v>
      </c>
      <c r="I5854" s="13">
        <f>$D$2*tarifas!$D$12/24</f>
        <v>1.4541666666666666</v>
      </c>
      <c r="J5854" s="13" t="e">
        <f>VLOOKUP(E5854&amp;" "&amp;F5854,tarifas!$A$13:$D$20,4,FALSE)*H5854</f>
        <v>#N/A</v>
      </c>
      <c r="K5854" s="13">
        <f>IF(F5854="COD1",tarifas!$D$11*(SUMIFS($H$11:$H$8770,$F$11:$F$8770,"=COD1",$B$11:$B$8770,"="&amp;B5854)/COUNTIFS($F$11:$F$8770,"=COD1",$B$11:$B$8770,"="&amp;B5854))/COUNTIFS($A$11:$A$8770,"="&amp;A5854,$F$11:$F$8770,"=COD1"),0)</f>
        <v>0</v>
      </c>
      <c r="L5854" s="13" t="e">
        <f>(VLOOKUP(F5854,tarifas!$C$7:$D$10,2,FALSE)+tarifas!$D$21)*datos!H5854</f>
        <v>#N/A</v>
      </c>
      <c r="M5854">
        <v>492.80084999999997</v>
      </c>
      <c r="N5854" s="13" t="e">
        <f t="shared" si="827"/>
        <v>#N/A</v>
      </c>
      <c r="O5854">
        <f t="shared" si="828"/>
        <v>427.53168352987996</v>
      </c>
      <c r="P5854" s="12">
        <f t="shared" si="829"/>
        <v>0</v>
      </c>
      <c r="Q5854">
        <f t="shared" si="830"/>
        <v>65.269166470120012</v>
      </c>
      <c r="R5854">
        <f>$D$2*tarifas!$D$12/24</f>
        <v>1.4541666666666666</v>
      </c>
      <c r="S5854" t="e">
        <f>VLOOKUP(E5854&amp;" "&amp;F5854,tarifas!$A$13:$D$20,4,FALSE)*P5854</f>
        <v>#N/A</v>
      </c>
      <c r="T5854">
        <f>IF(F5854="COD1",tarifas!$D$11*(SUMIFS($P$11:$P$8770,$F$11:$F$8770,"=COD1",$B$11:$B$8770,"="&amp;B5854)/COUNTIFS($F$11:$F$8770,"=COD1",$B$11:$B$8770,"="&amp;B5854))/COUNTIFS($A$11:$A$8770,"="&amp;A5854,$F$11:$F$8770,"=COD1"),0)</f>
        <v>0</v>
      </c>
      <c r="U5854" t="e">
        <f>(VLOOKUP(F5854,tarifas!$C$7:$D$10,2,FALSE)+tarifas!$D$21)*datos!P5854</f>
        <v>#N/A</v>
      </c>
      <c r="V5854" t="e">
        <f t="shared" si="831"/>
        <v>#N/A</v>
      </c>
      <c r="W5854">
        <f t="shared" si="832"/>
        <v>3.7642033686647611</v>
      </c>
    </row>
    <row r="5855" spans="1:23" x14ac:dyDescent="0.25">
      <c r="A5855">
        <f t="shared" si="825"/>
        <v>240</v>
      </c>
      <c r="B5855">
        <f t="shared" si="826"/>
        <v>9</v>
      </c>
      <c r="C5855" s="1">
        <f t="shared" si="833"/>
        <v>41883.499999985826</v>
      </c>
      <c r="D5855" s="7">
        <v>751.86363636363637</v>
      </c>
      <c r="E5855" s="7"/>
      <c r="G5855">
        <v>64.11</v>
      </c>
      <c r="H5855" s="12">
        <v>393.71400045055361</v>
      </c>
      <c r="I5855" s="13">
        <f>$D$2*tarifas!$D$12/24</f>
        <v>1.4541666666666666</v>
      </c>
      <c r="J5855" s="13" t="e">
        <f>VLOOKUP(E5855&amp;" "&amp;F5855,tarifas!$A$13:$D$20,4,FALSE)*H5855</f>
        <v>#N/A</v>
      </c>
      <c r="K5855" s="13">
        <f>IF(F5855="COD1",tarifas!$D$11*(SUMIFS($H$11:$H$8770,$F$11:$F$8770,"=COD1",$B$11:$B$8770,"="&amp;B5855)/COUNTIFS($F$11:$F$8770,"=COD1",$B$11:$B$8770,"="&amp;B5855))/COUNTIFS($A$11:$A$8770,"="&amp;A5855,$F$11:$F$8770,"=COD1"),0)</f>
        <v>0</v>
      </c>
      <c r="L5855" s="13" t="e">
        <f>(VLOOKUP(F5855,tarifas!$C$7:$D$10,2,FALSE)+tarifas!$D$21)*datos!H5855</f>
        <v>#N/A</v>
      </c>
      <c r="M5855">
        <v>488.24359000000004</v>
      </c>
      <c r="N5855" s="13" t="e">
        <f t="shared" si="827"/>
        <v>#N/A</v>
      </c>
      <c r="O5855">
        <f t="shared" si="828"/>
        <v>393.71400045055361</v>
      </c>
      <c r="P5855" s="12">
        <f t="shared" si="829"/>
        <v>0</v>
      </c>
      <c r="Q5855">
        <f t="shared" si="830"/>
        <v>94.529589549446428</v>
      </c>
      <c r="R5855">
        <f>$D$2*tarifas!$D$12/24</f>
        <v>1.4541666666666666</v>
      </c>
      <c r="S5855" t="e">
        <f>VLOOKUP(E5855&amp;" "&amp;F5855,tarifas!$A$13:$D$20,4,FALSE)*P5855</f>
        <v>#N/A</v>
      </c>
      <c r="T5855">
        <f>IF(F5855="COD1",tarifas!$D$11*(SUMIFS($P$11:$P$8770,$F$11:$F$8770,"=COD1",$B$11:$B$8770,"="&amp;B5855)/COUNTIFS($F$11:$F$8770,"=COD1",$B$11:$B$8770,"="&amp;B5855))/COUNTIFS($A$11:$A$8770,"="&amp;A5855,$F$11:$F$8770,"=COD1"),0)</f>
        <v>0</v>
      </c>
      <c r="U5855" t="e">
        <f>(VLOOKUP(F5855,tarifas!$C$7:$D$10,2,FALSE)+tarifas!$D$21)*datos!P5855</f>
        <v>#N/A</v>
      </c>
      <c r="V5855" t="e">
        <f t="shared" si="831"/>
        <v>#N/A</v>
      </c>
      <c r="W5855">
        <f t="shared" si="832"/>
        <v>5.4542627874135095</v>
      </c>
    </row>
    <row r="5856" spans="1:23" x14ac:dyDescent="0.25">
      <c r="A5856">
        <f t="shared" si="825"/>
        <v>240</v>
      </c>
      <c r="B5856">
        <f t="shared" si="826"/>
        <v>9</v>
      </c>
      <c r="C5856" s="1">
        <f t="shared" si="833"/>
        <v>41883.541666652491</v>
      </c>
      <c r="D5856" s="7">
        <v>752.89393939393949</v>
      </c>
      <c r="E5856" s="7"/>
      <c r="G5856">
        <v>62.1</v>
      </c>
      <c r="H5856" s="12">
        <v>463.14165401153866</v>
      </c>
      <c r="I5856" s="13">
        <f>$D$2*tarifas!$D$12/24</f>
        <v>1.4541666666666666</v>
      </c>
      <c r="J5856" s="13" t="e">
        <f>VLOOKUP(E5856&amp;" "&amp;F5856,tarifas!$A$13:$D$20,4,FALSE)*H5856</f>
        <v>#N/A</v>
      </c>
      <c r="K5856" s="13">
        <f>IF(F5856="COD1",tarifas!$D$11*(SUMIFS($H$11:$H$8770,$F$11:$F$8770,"=COD1",$B$11:$B$8770,"="&amp;B5856)/COUNTIFS($F$11:$F$8770,"=COD1",$B$11:$B$8770,"="&amp;B5856))/COUNTIFS($A$11:$A$8770,"="&amp;A5856,$F$11:$F$8770,"=COD1"),0)</f>
        <v>0</v>
      </c>
      <c r="L5856" s="13" t="e">
        <f>(VLOOKUP(F5856,tarifas!$C$7:$D$10,2,FALSE)+tarifas!$D$21)*datos!H5856</f>
        <v>#N/A</v>
      </c>
      <c r="M5856">
        <v>464.88815</v>
      </c>
      <c r="N5856" s="13" t="e">
        <f t="shared" si="827"/>
        <v>#N/A</v>
      </c>
      <c r="O5856">
        <f t="shared" si="828"/>
        <v>463.14165401153866</v>
      </c>
      <c r="P5856" s="12">
        <f t="shared" si="829"/>
        <v>0</v>
      </c>
      <c r="Q5856">
        <f t="shared" si="830"/>
        <v>1.7464959884613336</v>
      </c>
      <c r="R5856">
        <f>$D$2*tarifas!$D$12/24</f>
        <v>1.4541666666666666</v>
      </c>
      <c r="S5856" t="e">
        <f>VLOOKUP(E5856&amp;" "&amp;F5856,tarifas!$A$13:$D$20,4,FALSE)*P5856</f>
        <v>#N/A</v>
      </c>
      <c r="T5856">
        <f>IF(F5856="COD1",tarifas!$D$11*(SUMIFS($P$11:$P$8770,$F$11:$F$8770,"=COD1",$B$11:$B$8770,"="&amp;B5856)/COUNTIFS($F$11:$F$8770,"=COD1",$B$11:$B$8770,"="&amp;B5856))/COUNTIFS($A$11:$A$8770,"="&amp;A5856,$F$11:$F$8770,"=COD1"),0)</f>
        <v>0</v>
      </c>
      <c r="U5856" t="e">
        <f>(VLOOKUP(F5856,tarifas!$C$7:$D$10,2,FALSE)+tarifas!$D$21)*datos!P5856</f>
        <v>#N/A</v>
      </c>
      <c r="V5856" t="e">
        <f t="shared" si="831"/>
        <v>#N/A</v>
      </c>
      <c r="W5856">
        <f t="shared" si="832"/>
        <v>9.7611660795103944E-2</v>
      </c>
    </row>
    <row r="5857" spans="1:23" x14ac:dyDescent="0.25">
      <c r="A5857">
        <f t="shared" si="825"/>
        <v>240</v>
      </c>
      <c r="B5857">
        <f t="shared" si="826"/>
        <v>9</v>
      </c>
      <c r="C5857" s="1">
        <f t="shared" si="833"/>
        <v>41883.583333319155</v>
      </c>
      <c r="D5857" s="7">
        <v>702.66666666666674</v>
      </c>
      <c r="E5857" s="7"/>
      <c r="G5857">
        <v>60.07</v>
      </c>
      <c r="H5857" s="12">
        <v>467.66575467906927</v>
      </c>
      <c r="I5857" s="13">
        <f>$D$2*tarifas!$D$12/24</f>
        <v>1.4541666666666666</v>
      </c>
      <c r="J5857" s="13" t="e">
        <f>VLOOKUP(E5857&amp;" "&amp;F5857,tarifas!$A$13:$D$20,4,FALSE)*H5857</f>
        <v>#N/A</v>
      </c>
      <c r="K5857" s="13">
        <f>IF(F5857="COD1",tarifas!$D$11*(SUMIFS($H$11:$H$8770,$F$11:$F$8770,"=COD1",$B$11:$B$8770,"="&amp;B5857)/COUNTIFS($F$11:$F$8770,"=COD1",$B$11:$B$8770,"="&amp;B5857))/COUNTIFS($A$11:$A$8770,"="&amp;A5857,$F$11:$F$8770,"=COD1"),0)</f>
        <v>0</v>
      </c>
      <c r="L5857" s="13" t="e">
        <f>(VLOOKUP(F5857,tarifas!$C$7:$D$10,2,FALSE)+tarifas!$D$21)*datos!H5857</f>
        <v>#N/A</v>
      </c>
      <c r="M5857">
        <v>407.92478999999997</v>
      </c>
      <c r="N5857" s="13" t="e">
        <f t="shared" si="827"/>
        <v>#N/A</v>
      </c>
      <c r="O5857">
        <f t="shared" si="828"/>
        <v>407.92478999999997</v>
      </c>
      <c r="P5857" s="12">
        <f t="shared" si="829"/>
        <v>59.740964679069293</v>
      </c>
      <c r="Q5857">
        <f t="shared" si="830"/>
        <v>0</v>
      </c>
      <c r="R5857">
        <f>$D$2*tarifas!$D$12/24</f>
        <v>1.4541666666666666</v>
      </c>
      <c r="S5857" t="e">
        <f>VLOOKUP(E5857&amp;" "&amp;F5857,tarifas!$A$13:$D$20,4,FALSE)*P5857</f>
        <v>#N/A</v>
      </c>
      <c r="T5857">
        <f>IF(F5857="COD1",tarifas!$D$11*(SUMIFS($P$11:$P$8770,$F$11:$F$8770,"=COD1",$B$11:$B$8770,"="&amp;B5857)/COUNTIFS($F$11:$F$8770,"=COD1",$B$11:$B$8770,"="&amp;B5857))/COUNTIFS($A$11:$A$8770,"="&amp;A5857,$F$11:$F$8770,"=COD1"),0)</f>
        <v>0</v>
      </c>
      <c r="U5857" t="e">
        <f>(VLOOKUP(F5857,tarifas!$C$7:$D$10,2,FALSE)+tarifas!$D$21)*datos!P5857</f>
        <v>#N/A</v>
      </c>
      <c r="V5857" t="e">
        <f t="shared" si="831"/>
        <v>#N/A</v>
      </c>
      <c r="W5857">
        <f t="shared" si="832"/>
        <v>0</v>
      </c>
    </row>
    <row r="5858" spans="1:23" x14ac:dyDescent="0.25">
      <c r="A5858">
        <f t="shared" si="825"/>
        <v>240</v>
      </c>
      <c r="B5858">
        <f t="shared" si="826"/>
        <v>9</v>
      </c>
      <c r="C5858" s="1">
        <f t="shared" si="833"/>
        <v>41883.624999985819</v>
      </c>
      <c r="D5858" s="7">
        <v>634.66666666666674</v>
      </c>
      <c r="E5858" s="7"/>
      <c r="G5858">
        <v>61</v>
      </c>
      <c r="H5858" s="12">
        <v>460.05325920812567</v>
      </c>
      <c r="I5858" s="13">
        <f>$D$2*tarifas!$D$12/24</f>
        <v>1.4541666666666666</v>
      </c>
      <c r="J5858" s="13" t="e">
        <f>VLOOKUP(E5858&amp;" "&amp;F5858,tarifas!$A$13:$D$20,4,FALSE)*H5858</f>
        <v>#N/A</v>
      </c>
      <c r="K5858" s="13">
        <f>IF(F5858="COD1",tarifas!$D$11*(SUMIFS($H$11:$H$8770,$F$11:$F$8770,"=COD1",$B$11:$B$8770,"="&amp;B5858)/COUNTIFS($F$11:$F$8770,"=COD1",$B$11:$B$8770,"="&amp;B5858))/COUNTIFS($A$11:$A$8770,"="&amp;A5858,$F$11:$F$8770,"=COD1"),0)</f>
        <v>0</v>
      </c>
      <c r="L5858" s="13" t="e">
        <f>(VLOOKUP(F5858,tarifas!$C$7:$D$10,2,FALSE)+tarifas!$D$21)*datos!H5858</f>
        <v>#N/A</v>
      </c>
      <c r="M5858">
        <v>316.44445000000002</v>
      </c>
      <c r="N5858" s="13" t="e">
        <f t="shared" si="827"/>
        <v>#N/A</v>
      </c>
      <c r="O5858">
        <f t="shared" si="828"/>
        <v>316.44445000000002</v>
      </c>
      <c r="P5858" s="12">
        <f t="shared" si="829"/>
        <v>143.60880920812565</v>
      </c>
      <c r="Q5858">
        <f t="shared" si="830"/>
        <v>0</v>
      </c>
      <c r="R5858">
        <f>$D$2*tarifas!$D$12/24</f>
        <v>1.4541666666666666</v>
      </c>
      <c r="S5858" t="e">
        <f>VLOOKUP(E5858&amp;" "&amp;F5858,tarifas!$A$13:$D$20,4,FALSE)*P5858</f>
        <v>#N/A</v>
      </c>
      <c r="T5858">
        <f>IF(F5858="COD1",tarifas!$D$11*(SUMIFS($P$11:$P$8770,$F$11:$F$8770,"=COD1",$B$11:$B$8770,"="&amp;B5858)/COUNTIFS($F$11:$F$8770,"=COD1",$B$11:$B$8770,"="&amp;B5858))/COUNTIFS($A$11:$A$8770,"="&amp;A5858,$F$11:$F$8770,"=COD1"),0)</f>
        <v>0</v>
      </c>
      <c r="U5858" t="e">
        <f>(VLOOKUP(F5858,tarifas!$C$7:$D$10,2,FALSE)+tarifas!$D$21)*datos!P5858</f>
        <v>#N/A</v>
      </c>
      <c r="V5858" t="e">
        <f t="shared" si="831"/>
        <v>#N/A</v>
      </c>
      <c r="W5858">
        <f t="shared" si="832"/>
        <v>0</v>
      </c>
    </row>
    <row r="5859" spans="1:23" x14ac:dyDescent="0.25">
      <c r="A5859">
        <f t="shared" si="825"/>
        <v>240</v>
      </c>
      <c r="B5859">
        <f t="shared" si="826"/>
        <v>9</v>
      </c>
      <c r="C5859" s="1">
        <f t="shared" si="833"/>
        <v>41883.666666652483</v>
      </c>
      <c r="D5859" s="7">
        <v>539.87878787878799</v>
      </c>
      <c r="E5859" s="7"/>
      <c r="G5859">
        <v>62.1</v>
      </c>
      <c r="H5859" s="12">
        <v>463.91781447258757</v>
      </c>
      <c r="I5859" s="13">
        <f>$D$2*tarifas!$D$12/24</f>
        <v>1.4541666666666666</v>
      </c>
      <c r="J5859" s="13" t="e">
        <f>VLOOKUP(E5859&amp;" "&amp;F5859,tarifas!$A$13:$D$20,4,FALSE)*H5859</f>
        <v>#N/A</v>
      </c>
      <c r="K5859" s="13">
        <f>IF(F5859="COD1",tarifas!$D$11*(SUMIFS($H$11:$H$8770,$F$11:$F$8770,"=COD1",$B$11:$B$8770,"="&amp;B5859)/COUNTIFS($F$11:$F$8770,"=COD1",$B$11:$B$8770,"="&amp;B5859))/COUNTIFS($A$11:$A$8770,"="&amp;A5859,$F$11:$F$8770,"=COD1"),0)</f>
        <v>0</v>
      </c>
      <c r="L5859" s="13" t="e">
        <f>(VLOOKUP(F5859,tarifas!$C$7:$D$10,2,FALSE)+tarifas!$D$21)*datos!H5859</f>
        <v>#N/A</v>
      </c>
      <c r="M5859">
        <v>191.62463</v>
      </c>
      <c r="N5859" s="13" t="e">
        <f t="shared" si="827"/>
        <v>#N/A</v>
      </c>
      <c r="O5859">
        <f t="shared" si="828"/>
        <v>191.62463</v>
      </c>
      <c r="P5859" s="12">
        <f t="shared" si="829"/>
        <v>272.29318447258754</v>
      </c>
      <c r="Q5859">
        <f t="shared" si="830"/>
        <v>0</v>
      </c>
      <c r="R5859">
        <f>$D$2*tarifas!$D$12/24</f>
        <v>1.4541666666666666</v>
      </c>
      <c r="S5859" t="e">
        <f>VLOOKUP(E5859&amp;" "&amp;F5859,tarifas!$A$13:$D$20,4,FALSE)*P5859</f>
        <v>#N/A</v>
      </c>
      <c r="T5859">
        <f>IF(F5859="COD1",tarifas!$D$11*(SUMIFS($P$11:$P$8770,$F$11:$F$8770,"=COD1",$B$11:$B$8770,"="&amp;B5859)/COUNTIFS($F$11:$F$8770,"=COD1",$B$11:$B$8770,"="&amp;B5859))/COUNTIFS($A$11:$A$8770,"="&amp;A5859,$F$11:$F$8770,"=COD1"),0)</f>
        <v>0</v>
      </c>
      <c r="U5859" t="e">
        <f>(VLOOKUP(F5859,tarifas!$C$7:$D$10,2,FALSE)+tarifas!$D$21)*datos!P5859</f>
        <v>#N/A</v>
      </c>
      <c r="V5859" t="e">
        <f t="shared" si="831"/>
        <v>#N/A</v>
      </c>
      <c r="W5859">
        <f t="shared" si="832"/>
        <v>0</v>
      </c>
    </row>
    <row r="5860" spans="1:23" x14ac:dyDescent="0.25">
      <c r="A5860">
        <f t="shared" si="825"/>
        <v>240</v>
      </c>
      <c r="B5860">
        <f t="shared" si="826"/>
        <v>9</v>
      </c>
      <c r="C5860" s="1">
        <f t="shared" si="833"/>
        <v>41883.708333319148</v>
      </c>
      <c r="D5860" s="7">
        <v>355.96969696969694</v>
      </c>
      <c r="E5860" s="7"/>
      <c r="G5860">
        <v>62.03</v>
      </c>
      <c r="H5860" s="12">
        <v>380.7662323633358</v>
      </c>
      <c r="I5860" s="13">
        <f>$D$2*tarifas!$D$12/24</f>
        <v>1.4541666666666666</v>
      </c>
      <c r="J5860" s="13" t="e">
        <f>VLOOKUP(E5860&amp;" "&amp;F5860,tarifas!$A$13:$D$20,4,FALSE)*H5860</f>
        <v>#N/A</v>
      </c>
      <c r="K5860" s="13">
        <f>IF(F5860="COD1",tarifas!$D$11*(SUMIFS($H$11:$H$8770,$F$11:$F$8770,"=COD1",$B$11:$B$8770,"="&amp;B5860)/COUNTIFS($F$11:$F$8770,"=COD1",$B$11:$B$8770,"="&amp;B5860))/COUNTIFS($A$11:$A$8770,"="&amp;A5860,$F$11:$F$8770,"=COD1"),0)</f>
        <v>0</v>
      </c>
      <c r="L5860" s="13" t="e">
        <f>(VLOOKUP(F5860,tarifas!$C$7:$D$10,2,FALSE)+tarifas!$D$21)*datos!H5860</f>
        <v>#N/A</v>
      </c>
      <c r="M5860">
        <v>54.794119999999999</v>
      </c>
      <c r="N5860" s="13" t="e">
        <f t="shared" si="827"/>
        <v>#N/A</v>
      </c>
      <c r="O5860">
        <f t="shared" si="828"/>
        <v>54.794119999999999</v>
      </c>
      <c r="P5860" s="12">
        <f t="shared" si="829"/>
        <v>325.97211236333578</v>
      </c>
      <c r="Q5860">
        <f t="shared" si="830"/>
        <v>0</v>
      </c>
      <c r="R5860">
        <f>$D$2*tarifas!$D$12/24</f>
        <v>1.4541666666666666</v>
      </c>
      <c r="S5860" t="e">
        <f>VLOOKUP(E5860&amp;" "&amp;F5860,tarifas!$A$13:$D$20,4,FALSE)*P5860</f>
        <v>#N/A</v>
      </c>
      <c r="T5860">
        <f>IF(F5860="COD1",tarifas!$D$11*(SUMIFS($P$11:$P$8770,$F$11:$F$8770,"=COD1",$B$11:$B$8770,"="&amp;B5860)/COUNTIFS($F$11:$F$8770,"=COD1",$B$11:$B$8770,"="&amp;B5860))/COUNTIFS($A$11:$A$8770,"="&amp;A5860,$F$11:$F$8770,"=COD1"),0)</f>
        <v>0</v>
      </c>
      <c r="U5860" t="e">
        <f>(VLOOKUP(F5860,tarifas!$C$7:$D$10,2,FALSE)+tarifas!$D$21)*datos!P5860</f>
        <v>#N/A</v>
      </c>
      <c r="V5860" t="e">
        <f t="shared" si="831"/>
        <v>#N/A</v>
      </c>
      <c r="W5860">
        <f t="shared" si="832"/>
        <v>0</v>
      </c>
    </row>
    <row r="5861" spans="1:23" x14ac:dyDescent="0.25">
      <c r="A5861">
        <f t="shared" si="825"/>
        <v>240</v>
      </c>
      <c r="B5861">
        <f t="shared" si="826"/>
        <v>9</v>
      </c>
      <c r="C5861" s="1">
        <f t="shared" si="833"/>
        <v>41883.749999985812</v>
      </c>
      <c r="D5861" s="7">
        <v>153.25757575757575</v>
      </c>
      <c r="E5861" s="7"/>
      <c r="G5861">
        <v>62.27</v>
      </c>
      <c r="H5861" s="12">
        <v>282.48465066655911</v>
      </c>
      <c r="I5861" s="13">
        <f>$D$2*tarifas!$D$12/24</f>
        <v>1.4541666666666666</v>
      </c>
      <c r="J5861" s="13" t="e">
        <f>VLOOKUP(E5861&amp;" "&amp;F5861,tarifas!$A$13:$D$20,4,FALSE)*H5861</f>
        <v>#N/A</v>
      </c>
      <c r="K5861" s="13">
        <f>IF(F5861="COD1",tarifas!$D$11*(SUMIFS($H$11:$H$8770,$F$11:$F$8770,"=COD1",$B$11:$B$8770,"="&amp;B5861)/COUNTIFS($F$11:$F$8770,"=COD1",$B$11:$B$8770,"="&amp;B5861))/COUNTIFS($A$11:$A$8770,"="&amp;A5861,$F$11:$F$8770,"=COD1"),0)</f>
        <v>0</v>
      </c>
      <c r="L5861" s="13" t="e">
        <f>(VLOOKUP(F5861,tarifas!$C$7:$D$10,2,FALSE)+tarifas!$D$21)*datos!H5861</f>
        <v>#N/A</v>
      </c>
      <c r="M5861">
        <v>0</v>
      </c>
      <c r="N5861" s="13" t="e">
        <f t="shared" si="827"/>
        <v>#N/A</v>
      </c>
      <c r="O5861">
        <f t="shared" si="828"/>
        <v>0</v>
      </c>
      <c r="P5861" s="12">
        <f t="shared" si="829"/>
        <v>282.48465066655911</v>
      </c>
      <c r="Q5861">
        <f t="shared" si="830"/>
        <v>0</v>
      </c>
      <c r="R5861">
        <f>$D$2*tarifas!$D$12/24</f>
        <v>1.4541666666666666</v>
      </c>
      <c r="S5861" t="e">
        <f>VLOOKUP(E5861&amp;" "&amp;F5861,tarifas!$A$13:$D$20,4,FALSE)*P5861</f>
        <v>#N/A</v>
      </c>
      <c r="T5861">
        <f>IF(F5861="COD1",tarifas!$D$11*(SUMIFS($P$11:$P$8770,$F$11:$F$8770,"=COD1",$B$11:$B$8770,"="&amp;B5861)/COUNTIFS($F$11:$F$8770,"=COD1",$B$11:$B$8770,"="&amp;B5861))/COUNTIFS($A$11:$A$8770,"="&amp;A5861,$F$11:$F$8770,"=COD1"),0)</f>
        <v>0</v>
      </c>
      <c r="U5861" t="e">
        <f>(VLOOKUP(F5861,tarifas!$C$7:$D$10,2,FALSE)+tarifas!$D$21)*datos!P5861</f>
        <v>#N/A</v>
      </c>
      <c r="V5861" t="e">
        <f t="shared" si="831"/>
        <v>#N/A</v>
      </c>
      <c r="W5861">
        <f t="shared" si="832"/>
        <v>0</v>
      </c>
    </row>
    <row r="5862" spans="1:23" x14ac:dyDescent="0.25">
      <c r="A5862">
        <f t="shared" si="825"/>
        <v>240</v>
      </c>
      <c r="B5862">
        <f t="shared" si="826"/>
        <v>9</v>
      </c>
      <c r="C5862" s="1">
        <f t="shared" si="833"/>
        <v>41883.791666652476</v>
      </c>
      <c r="D5862" s="7">
        <v>0</v>
      </c>
      <c r="E5862" s="7"/>
      <c r="G5862">
        <v>64.08</v>
      </c>
      <c r="H5862" s="12">
        <v>202.05433404228918</v>
      </c>
      <c r="I5862" s="13">
        <f>$D$2*tarifas!$D$12/24</f>
        <v>1.4541666666666666</v>
      </c>
      <c r="J5862" s="13" t="e">
        <f>VLOOKUP(E5862&amp;" "&amp;F5862,tarifas!$A$13:$D$20,4,FALSE)*H5862</f>
        <v>#N/A</v>
      </c>
      <c r="K5862" s="13">
        <f>IF(F5862="COD1",tarifas!$D$11*(SUMIFS($H$11:$H$8770,$F$11:$F$8770,"=COD1",$B$11:$B$8770,"="&amp;B5862)/COUNTIFS($F$11:$F$8770,"=COD1",$B$11:$B$8770,"="&amp;B5862))/COUNTIFS($A$11:$A$8770,"="&amp;A5862,$F$11:$F$8770,"=COD1"),0)</f>
        <v>0</v>
      </c>
      <c r="L5862" s="13" t="e">
        <f>(VLOOKUP(F5862,tarifas!$C$7:$D$10,2,FALSE)+tarifas!$D$21)*datos!H5862</f>
        <v>#N/A</v>
      </c>
      <c r="M5862">
        <v>0</v>
      </c>
      <c r="N5862" s="13" t="e">
        <f t="shared" si="827"/>
        <v>#N/A</v>
      </c>
      <c r="O5862">
        <f t="shared" si="828"/>
        <v>0</v>
      </c>
      <c r="P5862" s="12">
        <f t="shared" si="829"/>
        <v>202.05433404228918</v>
      </c>
      <c r="Q5862">
        <f t="shared" si="830"/>
        <v>0</v>
      </c>
      <c r="R5862">
        <f>$D$2*tarifas!$D$12/24</f>
        <v>1.4541666666666666</v>
      </c>
      <c r="S5862" t="e">
        <f>VLOOKUP(E5862&amp;" "&amp;F5862,tarifas!$A$13:$D$20,4,FALSE)*P5862</f>
        <v>#N/A</v>
      </c>
      <c r="T5862">
        <f>IF(F5862="COD1",tarifas!$D$11*(SUMIFS($P$11:$P$8770,$F$11:$F$8770,"=COD1",$B$11:$B$8770,"="&amp;B5862)/COUNTIFS($F$11:$F$8770,"=COD1",$B$11:$B$8770,"="&amp;B5862))/COUNTIFS($A$11:$A$8770,"="&amp;A5862,$F$11:$F$8770,"=COD1"),0)</f>
        <v>0</v>
      </c>
      <c r="U5862" t="e">
        <f>(VLOOKUP(F5862,tarifas!$C$7:$D$10,2,FALSE)+tarifas!$D$21)*datos!P5862</f>
        <v>#N/A</v>
      </c>
      <c r="V5862" t="e">
        <f t="shared" si="831"/>
        <v>#N/A</v>
      </c>
      <c r="W5862">
        <f t="shared" si="832"/>
        <v>0</v>
      </c>
    </row>
    <row r="5863" spans="1:23" x14ac:dyDescent="0.25">
      <c r="A5863">
        <f t="shared" si="825"/>
        <v>240</v>
      </c>
      <c r="B5863">
        <f t="shared" si="826"/>
        <v>9</v>
      </c>
      <c r="C5863" s="1">
        <f t="shared" si="833"/>
        <v>41883.83333331914</v>
      </c>
      <c r="D5863" s="7">
        <v>0</v>
      </c>
      <c r="E5863" s="7"/>
      <c r="G5863">
        <v>65.650000000000006</v>
      </c>
      <c r="H5863" s="12">
        <v>191.06177611312467</v>
      </c>
      <c r="I5863" s="13">
        <f>$D$2*tarifas!$D$12/24</f>
        <v>1.4541666666666666</v>
      </c>
      <c r="J5863" s="13" t="e">
        <f>VLOOKUP(E5863&amp;" "&amp;F5863,tarifas!$A$13:$D$20,4,FALSE)*H5863</f>
        <v>#N/A</v>
      </c>
      <c r="K5863" s="13">
        <f>IF(F5863="COD1",tarifas!$D$11*(SUMIFS($H$11:$H$8770,$F$11:$F$8770,"=COD1",$B$11:$B$8770,"="&amp;B5863)/COUNTIFS($F$11:$F$8770,"=COD1",$B$11:$B$8770,"="&amp;B5863))/COUNTIFS($A$11:$A$8770,"="&amp;A5863,$F$11:$F$8770,"=COD1"),0)</f>
        <v>0</v>
      </c>
      <c r="L5863" s="13" t="e">
        <f>(VLOOKUP(F5863,tarifas!$C$7:$D$10,2,FALSE)+tarifas!$D$21)*datos!H5863</f>
        <v>#N/A</v>
      </c>
      <c r="M5863">
        <v>0</v>
      </c>
      <c r="N5863" s="13" t="e">
        <f t="shared" si="827"/>
        <v>#N/A</v>
      </c>
      <c r="O5863">
        <f t="shared" si="828"/>
        <v>0</v>
      </c>
      <c r="P5863" s="12">
        <f t="shared" si="829"/>
        <v>191.06177611312467</v>
      </c>
      <c r="Q5863">
        <f t="shared" si="830"/>
        <v>0</v>
      </c>
      <c r="R5863">
        <f>$D$2*tarifas!$D$12/24</f>
        <v>1.4541666666666666</v>
      </c>
      <c r="S5863" t="e">
        <f>VLOOKUP(E5863&amp;" "&amp;F5863,tarifas!$A$13:$D$20,4,FALSE)*P5863</f>
        <v>#N/A</v>
      </c>
      <c r="T5863">
        <f>IF(F5863="COD1",tarifas!$D$11*(SUMIFS($P$11:$P$8770,$F$11:$F$8770,"=COD1",$B$11:$B$8770,"="&amp;B5863)/COUNTIFS($F$11:$F$8770,"=COD1",$B$11:$B$8770,"="&amp;B5863))/COUNTIFS($A$11:$A$8770,"="&amp;A5863,$F$11:$F$8770,"=COD1"),0)</f>
        <v>0</v>
      </c>
      <c r="U5863" t="e">
        <f>(VLOOKUP(F5863,tarifas!$C$7:$D$10,2,FALSE)+tarifas!$D$21)*datos!P5863</f>
        <v>#N/A</v>
      </c>
      <c r="V5863" t="e">
        <f t="shared" si="831"/>
        <v>#N/A</v>
      </c>
      <c r="W5863">
        <f t="shared" si="832"/>
        <v>0</v>
      </c>
    </row>
    <row r="5864" spans="1:23" x14ac:dyDescent="0.25">
      <c r="A5864">
        <f t="shared" si="825"/>
        <v>240</v>
      </c>
      <c r="B5864">
        <f t="shared" si="826"/>
        <v>9</v>
      </c>
      <c r="C5864" s="1">
        <f t="shared" si="833"/>
        <v>41883.874999985805</v>
      </c>
      <c r="D5864" s="7">
        <v>0</v>
      </c>
      <c r="E5864" s="7"/>
      <c r="G5864">
        <v>60</v>
      </c>
      <c r="H5864" s="12">
        <v>178.77143478881374</v>
      </c>
      <c r="I5864" s="13">
        <f>$D$2*tarifas!$D$12/24</f>
        <v>1.4541666666666666</v>
      </c>
      <c r="J5864" s="13" t="e">
        <f>VLOOKUP(E5864&amp;" "&amp;F5864,tarifas!$A$13:$D$20,4,FALSE)*H5864</f>
        <v>#N/A</v>
      </c>
      <c r="K5864" s="13">
        <f>IF(F5864="COD1",tarifas!$D$11*(SUMIFS($H$11:$H$8770,$F$11:$F$8770,"=COD1",$B$11:$B$8770,"="&amp;B5864)/COUNTIFS($F$11:$F$8770,"=COD1",$B$11:$B$8770,"="&amp;B5864))/COUNTIFS($A$11:$A$8770,"="&amp;A5864,$F$11:$F$8770,"=COD1"),0)</f>
        <v>0</v>
      </c>
      <c r="L5864" s="13" t="e">
        <f>(VLOOKUP(F5864,tarifas!$C$7:$D$10,2,FALSE)+tarifas!$D$21)*datos!H5864</f>
        <v>#N/A</v>
      </c>
      <c r="M5864">
        <v>0</v>
      </c>
      <c r="N5864" s="13" t="e">
        <f t="shared" si="827"/>
        <v>#N/A</v>
      </c>
      <c r="O5864">
        <f t="shared" si="828"/>
        <v>0</v>
      </c>
      <c r="P5864" s="12">
        <f t="shared" si="829"/>
        <v>178.77143478881374</v>
      </c>
      <c r="Q5864">
        <f t="shared" si="830"/>
        <v>0</v>
      </c>
      <c r="R5864">
        <f>$D$2*tarifas!$D$12/24</f>
        <v>1.4541666666666666</v>
      </c>
      <c r="S5864" t="e">
        <f>VLOOKUP(E5864&amp;" "&amp;F5864,tarifas!$A$13:$D$20,4,FALSE)*P5864</f>
        <v>#N/A</v>
      </c>
      <c r="T5864">
        <f>IF(F5864="COD1",tarifas!$D$11*(SUMIFS($P$11:$P$8770,$F$11:$F$8770,"=COD1",$B$11:$B$8770,"="&amp;B5864)/COUNTIFS($F$11:$F$8770,"=COD1",$B$11:$B$8770,"="&amp;B5864))/COUNTIFS($A$11:$A$8770,"="&amp;A5864,$F$11:$F$8770,"=COD1"),0)</f>
        <v>0</v>
      </c>
      <c r="U5864" t="e">
        <f>(VLOOKUP(F5864,tarifas!$C$7:$D$10,2,FALSE)+tarifas!$D$21)*datos!P5864</f>
        <v>#N/A</v>
      </c>
      <c r="V5864" t="e">
        <f t="shared" si="831"/>
        <v>#N/A</v>
      </c>
      <c r="W5864">
        <f t="shared" si="832"/>
        <v>0</v>
      </c>
    </row>
    <row r="5865" spans="1:23" x14ac:dyDescent="0.25">
      <c r="A5865">
        <f t="shared" si="825"/>
        <v>240</v>
      </c>
      <c r="B5865">
        <f t="shared" si="826"/>
        <v>9</v>
      </c>
      <c r="C5865" s="1">
        <f t="shared" si="833"/>
        <v>41883.916666652469</v>
      </c>
      <c r="D5865" s="7">
        <v>0</v>
      </c>
      <c r="E5865" s="7"/>
      <c r="G5865">
        <v>56.5</v>
      </c>
      <c r="H5865" s="12">
        <v>176.85846732603471</v>
      </c>
      <c r="I5865" s="13">
        <f>$D$2*tarifas!$D$12/24</f>
        <v>1.4541666666666666</v>
      </c>
      <c r="J5865" s="13" t="e">
        <f>VLOOKUP(E5865&amp;" "&amp;F5865,tarifas!$A$13:$D$20,4,FALSE)*H5865</f>
        <v>#N/A</v>
      </c>
      <c r="K5865" s="13">
        <f>IF(F5865="COD1",tarifas!$D$11*(SUMIFS($H$11:$H$8770,$F$11:$F$8770,"=COD1",$B$11:$B$8770,"="&amp;B5865)/COUNTIFS($F$11:$F$8770,"=COD1",$B$11:$B$8770,"="&amp;B5865))/COUNTIFS($A$11:$A$8770,"="&amp;A5865,$F$11:$F$8770,"=COD1"),0)</f>
        <v>0</v>
      </c>
      <c r="L5865" s="13" t="e">
        <f>(VLOOKUP(F5865,tarifas!$C$7:$D$10,2,FALSE)+tarifas!$D$21)*datos!H5865</f>
        <v>#N/A</v>
      </c>
      <c r="M5865">
        <v>0</v>
      </c>
      <c r="N5865" s="13" t="e">
        <f t="shared" si="827"/>
        <v>#N/A</v>
      </c>
      <c r="O5865">
        <f t="shared" si="828"/>
        <v>0</v>
      </c>
      <c r="P5865" s="12">
        <f t="shared" si="829"/>
        <v>176.85846732603471</v>
      </c>
      <c r="Q5865">
        <f t="shared" si="830"/>
        <v>0</v>
      </c>
      <c r="R5865">
        <f>$D$2*tarifas!$D$12/24</f>
        <v>1.4541666666666666</v>
      </c>
      <c r="S5865" t="e">
        <f>VLOOKUP(E5865&amp;" "&amp;F5865,tarifas!$A$13:$D$20,4,FALSE)*P5865</f>
        <v>#N/A</v>
      </c>
      <c r="T5865">
        <f>IF(F5865="COD1",tarifas!$D$11*(SUMIFS($P$11:$P$8770,$F$11:$F$8770,"=COD1",$B$11:$B$8770,"="&amp;B5865)/COUNTIFS($F$11:$F$8770,"=COD1",$B$11:$B$8770,"="&amp;B5865))/COUNTIFS($A$11:$A$8770,"="&amp;A5865,$F$11:$F$8770,"=COD1"),0)</f>
        <v>0</v>
      </c>
      <c r="U5865" t="e">
        <f>(VLOOKUP(F5865,tarifas!$C$7:$D$10,2,FALSE)+tarifas!$D$21)*datos!P5865</f>
        <v>#N/A</v>
      </c>
      <c r="V5865" t="e">
        <f t="shared" si="831"/>
        <v>#N/A</v>
      </c>
      <c r="W5865">
        <f t="shared" si="832"/>
        <v>0</v>
      </c>
    </row>
    <row r="5866" spans="1:23" x14ac:dyDescent="0.25">
      <c r="A5866">
        <f t="shared" si="825"/>
        <v>240</v>
      </c>
      <c r="B5866">
        <f t="shared" si="826"/>
        <v>9</v>
      </c>
      <c r="C5866" s="1">
        <f t="shared" si="833"/>
        <v>41883.958333319133</v>
      </c>
      <c r="D5866" s="7">
        <v>0</v>
      </c>
      <c r="E5866" s="7"/>
      <c r="G5866">
        <v>55.96</v>
      </c>
      <c r="H5866" s="12">
        <v>177.90348512904606</v>
      </c>
      <c r="I5866" s="13">
        <f>$D$2*tarifas!$D$12/24</f>
        <v>1.4541666666666666</v>
      </c>
      <c r="J5866" s="13" t="e">
        <f>VLOOKUP(E5866&amp;" "&amp;F5866,tarifas!$A$13:$D$20,4,FALSE)*H5866</f>
        <v>#N/A</v>
      </c>
      <c r="K5866" s="13">
        <f>IF(F5866="COD1",tarifas!$D$11*(SUMIFS($H$11:$H$8770,$F$11:$F$8770,"=COD1",$B$11:$B$8770,"="&amp;B5866)/COUNTIFS($F$11:$F$8770,"=COD1",$B$11:$B$8770,"="&amp;B5866))/COUNTIFS($A$11:$A$8770,"="&amp;A5866,$F$11:$F$8770,"=COD1"),0)</f>
        <v>0</v>
      </c>
      <c r="L5866" s="13" t="e">
        <f>(VLOOKUP(F5866,tarifas!$C$7:$D$10,2,FALSE)+tarifas!$D$21)*datos!H5866</f>
        <v>#N/A</v>
      </c>
      <c r="M5866">
        <v>0</v>
      </c>
      <c r="N5866" s="13" t="e">
        <f t="shared" si="827"/>
        <v>#N/A</v>
      </c>
      <c r="O5866">
        <f t="shared" si="828"/>
        <v>0</v>
      </c>
      <c r="P5866" s="12">
        <f t="shared" si="829"/>
        <v>177.90348512904606</v>
      </c>
      <c r="Q5866">
        <f t="shared" si="830"/>
        <v>0</v>
      </c>
      <c r="R5866">
        <f>$D$2*tarifas!$D$12/24</f>
        <v>1.4541666666666666</v>
      </c>
      <c r="S5866" t="e">
        <f>VLOOKUP(E5866&amp;" "&amp;F5866,tarifas!$A$13:$D$20,4,FALSE)*P5866</f>
        <v>#N/A</v>
      </c>
      <c r="T5866">
        <f>IF(F5866="COD1",tarifas!$D$11*(SUMIFS($P$11:$P$8770,$F$11:$F$8770,"=COD1",$B$11:$B$8770,"="&amp;B5866)/COUNTIFS($F$11:$F$8770,"=COD1",$B$11:$B$8770,"="&amp;B5866))/COUNTIFS($A$11:$A$8770,"="&amp;A5866,$F$11:$F$8770,"=COD1"),0)</f>
        <v>0</v>
      </c>
      <c r="U5866" t="e">
        <f>(VLOOKUP(F5866,tarifas!$C$7:$D$10,2,FALSE)+tarifas!$D$21)*datos!P5866</f>
        <v>#N/A</v>
      </c>
      <c r="V5866" t="e">
        <f t="shared" si="831"/>
        <v>#N/A</v>
      </c>
      <c r="W5866">
        <f t="shared" si="832"/>
        <v>0</v>
      </c>
    </row>
    <row r="5867" spans="1:23" x14ac:dyDescent="0.25">
      <c r="A5867">
        <f t="shared" si="825"/>
        <v>241</v>
      </c>
      <c r="B5867">
        <f t="shared" si="826"/>
        <v>9</v>
      </c>
      <c r="C5867" s="1">
        <f t="shared" si="833"/>
        <v>41883.999999985797</v>
      </c>
      <c r="D5867" s="7">
        <v>0</v>
      </c>
      <c r="E5867" s="7"/>
      <c r="G5867">
        <v>48.1</v>
      </c>
      <c r="H5867" s="12">
        <v>177.5344609239967</v>
      </c>
      <c r="I5867" s="13">
        <f>$D$2*tarifas!$D$12/24</f>
        <v>1.4541666666666666</v>
      </c>
      <c r="J5867" s="13" t="e">
        <f>VLOOKUP(E5867&amp;" "&amp;F5867,tarifas!$A$13:$D$20,4,FALSE)*H5867</f>
        <v>#N/A</v>
      </c>
      <c r="K5867" s="13">
        <f>IF(F5867="COD1",tarifas!$D$11*(SUMIFS($H$11:$H$8770,$F$11:$F$8770,"=COD1",$B$11:$B$8770,"="&amp;B5867)/COUNTIFS($F$11:$F$8770,"=COD1",$B$11:$B$8770,"="&amp;B5867))/COUNTIFS($A$11:$A$8770,"="&amp;A5867,$F$11:$F$8770,"=COD1"),0)</f>
        <v>0</v>
      </c>
      <c r="L5867" s="13" t="e">
        <f>(VLOOKUP(F5867,tarifas!$C$7:$D$10,2,FALSE)+tarifas!$D$21)*datos!H5867</f>
        <v>#N/A</v>
      </c>
      <c r="M5867">
        <v>0</v>
      </c>
      <c r="N5867" s="13" t="e">
        <f t="shared" si="827"/>
        <v>#N/A</v>
      </c>
      <c r="O5867">
        <f t="shared" si="828"/>
        <v>0</v>
      </c>
      <c r="P5867" s="12">
        <f t="shared" si="829"/>
        <v>177.5344609239967</v>
      </c>
      <c r="Q5867">
        <f t="shared" si="830"/>
        <v>0</v>
      </c>
      <c r="R5867">
        <f>$D$2*tarifas!$D$12/24</f>
        <v>1.4541666666666666</v>
      </c>
      <c r="S5867" t="e">
        <f>VLOOKUP(E5867&amp;" "&amp;F5867,tarifas!$A$13:$D$20,4,FALSE)*P5867</f>
        <v>#N/A</v>
      </c>
      <c r="T5867">
        <f>IF(F5867="COD1",tarifas!$D$11*(SUMIFS($P$11:$P$8770,$F$11:$F$8770,"=COD1",$B$11:$B$8770,"="&amp;B5867)/COUNTIFS($F$11:$F$8770,"=COD1",$B$11:$B$8770,"="&amp;B5867))/COUNTIFS($A$11:$A$8770,"="&amp;A5867,$F$11:$F$8770,"=COD1"),0)</f>
        <v>0</v>
      </c>
      <c r="U5867" t="e">
        <f>(VLOOKUP(F5867,tarifas!$C$7:$D$10,2,FALSE)+tarifas!$D$21)*datos!P5867</f>
        <v>#N/A</v>
      </c>
      <c r="V5867" t="e">
        <f t="shared" si="831"/>
        <v>#N/A</v>
      </c>
      <c r="W5867">
        <f t="shared" si="832"/>
        <v>0</v>
      </c>
    </row>
    <row r="5868" spans="1:23" x14ac:dyDescent="0.25">
      <c r="A5868">
        <f t="shared" si="825"/>
        <v>241</v>
      </c>
      <c r="B5868">
        <f t="shared" si="826"/>
        <v>9</v>
      </c>
      <c r="C5868" s="1">
        <f t="shared" si="833"/>
        <v>41884.041666652462</v>
      </c>
      <c r="D5868" s="7">
        <v>0</v>
      </c>
      <c r="E5868" s="7"/>
      <c r="G5868">
        <v>47.5</v>
      </c>
      <c r="H5868" s="12">
        <v>172.08568893259758</v>
      </c>
      <c r="I5868" s="13">
        <f>$D$2*tarifas!$D$12/24</f>
        <v>1.4541666666666666</v>
      </c>
      <c r="J5868" s="13" t="e">
        <f>VLOOKUP(E5868&amp;" "&amp;F5868,tarifas!$A$13:$D$20,4,FALSE)*H5868</f>
        <v>#N/A</v>
      </c>
      <c r="K5868" s="13">
        <f>IF(F5868="COD1",tarifas!$D$11*(SUMIFS($H$11:$H$8770,$F$11:$F$8770,"=COD1",$B$11:$B$8770,"="&amp;B5868)/COUNTIFS($F$11:$F$8770,"=COD1",$B$11:$B$8770,"="&amp;B5868))/COUNTIFS($A$11:$A$8770,"="&amp;A5868,$F$11:$F$8770,"=COD1"),0)</f>
        <v>0</v>
      </c>
      <c r="L5868" s="13" t="e">
        <f>(VLOOKUP(F5868,tarifas!$C$7:$D$10,2,FALSE)+tarifas!$D$21)*datos!H5868</f>
        <v>#N/A</v>
      </c>
      <c r="M5868">
        <v>0</v>
      </c>
      <c r="N5868" s="13" t="e">
        <f t="shared" si="827"/>
        <v>#N/A</v>
      </c>
      <c r="O5868">
        <f t="shared" si="828"/>
        <v>0</v>
      </c>
      <c r="P5868" s="12">
        <f t="shared" si="829"/>
        <v>172.08568893259758</v>
      </c>
      <c r="Q5868">
        <f t="shared" si="830"/>
        <v>0</v>
      </c>
      <c r="R5868">
        <f>$D$2*tarifas!$D$12/24</f>
        <v>1.4541666666666666</v>
      </c>
      <c r="S5868" t="e">
        <f>VLOOKUP(E5868&amp;" "&amp;F5868,tarifas!$A$13:$D$20,4,FALSE)*P5868</f>
        <v>#N/A</v>
      </c>
      <c r="T5868">
        <f>IF(F5868="COD1",tarifas!$D$11*(SUMIFS($P$11:$P$8770,$F$11:$F$8770,"=COD1",$B$11:$B$8770,"="&amp;B5868)/COUNTIFS($F$11:$F$8770,"=COD1",$B$11:$B$8770,"="&amp;B5868))/COUNTIFS($A$11:$A$8770,"="&amp;A5868,$F$11:$F$8770,"=COD1"),0)</f>
        <v>0</v>
      </c>
      <c r="U5868" t="e">
        <f>(VLOOKUP(F5868,tarifas!$C$7:$D$10,2,FALSE)+tarifas!$D$21)*datos!P5868</f>
        <v>#N/A</v>
      </c>
      <c r="V5868" t="e">
        <f t="shared" si="831"/>
        <v>#N/A</v>
      </c>
      <c r="W5868">
        <f t="shared" si="832"/>
        <v>0</v>
      </c>
    </row>
    <row r="5869" spans="1:23" x14ac:dyDescent="0.25">
      <c r="A5869">
        <f t="shared" si="825"/>
        <v>241</v>
      </c>
      <c r="B5869">
        <f t="shared" si="826"/>
        <v>9</v>
      </c>
      <c r="C5869" s="1">
        <f t="shared" si="833"/>
        <v>41884.083333319126</v>
      </c>
      <c r="D5869" s="7">
        <v>0</v>
      </c>
      <c r="E5869" s="7"/>
      <c r="G5869">
        <v>47.6</v>
      </c>
      <c r="H5869" s="12">
        <v>171.6391959919473</v>
      </c>
      <c r="I5869" s="13">
        <f>$D$2*tarifas!$D$12/24</f>
        <v>1.4541666666666666</v>
      </c>
      <c r="J5869" s="13" t="e">
        <f>VLOOKUP(E5869&amp;" "&amp;F5869,tarifas!$A$13:$D$20,4,FALSE)*H5869</f>
        <v>#N/A</v>
      </c>
      <c r="K5869" s="13">
        <f>IF(F5869="COD1",tarifas!$D$11*(SUMIFS($H$11:$H$8770,$F$11:$F$8770,"=COD1",$B$11:$B$8770,"="&amp;B5869)/COUNTIFS($F$11:$F$8770,"=COD1",$B$11:$B$8770,"="&amp;B5869))/COUNTIFS($A$11:$A$8770,"="&amp;A5869,$F$11:$F$8770,"=COD1"),0)</f>
        <v>0</v>
      </c>
      <c r="L5869" s="13" t="e">
        <f>(VLOOKUP(F5869,tarifas!$C$7:$D$10,2,FALSE)+tarifas!$D$21)*datos!H5869</f>
        <v>#N/A</v>
      </c>
      <c r="M5869">
        <v>0</v>
      </c>
      <c r="N5869" s="13" t="e">
        <f t="shared" si="827"/>
        <v>#N/A</v>
      </c>
      <c r="O5869">
        <f t="shared" si="828"/>
        <v>0</v>
      </c>
      <c r="P5869" s="12">
        <f t="shared" si="829"/>
        <v>171.6391959919473</v>
      </c>
      <c r="Q5869">
        <f t="shared" si="830"/>
        <v>0</v>
      </c>
      <c r="R5869">
        <f>$D$2*tarifas!$D$12/24</f>
        <v>1.4541666666666666</v>
      </c>
      <c r="S5869" t="e">
        <f>VLOOKUP(E5869&amp;" "&amp;F5869,tarifas!$A$13:$D$20,4,FALSE)*P5869</f>
        <v>#N/A</v>
      </c>
      <c r="T5869">
        <f>IF(F5869="COD1",tarifas!$D$11*(SUMIFS($P$11:$P$8770,$F$11:$F$8770,"=COD1",$B$11:$B$8770,"="&amp;B5869)/COUNTIFS($F$11:$F$8770,"=COD1",$B$11:$B$8770,"="&amp;B5869))/COUNTIFS($A$11:$A$8770,"="&amp;A5869,$F$11:$F$8770,"=COD1"),0)</f>
        <v>0</v>
      </c>
      <c r="U5869" t="e">
        <f>(VLOOKUP(F5869,tarifas!$C$7:$D$10,2,FALSE)+tarifas!$D$21)*datos!P5869</f>
        <v>#N/A</v>
      </c>
      <c r="V5869" t="e">
        <f t="shared" si="831"/>
        <v>#N/A</v>
      </c>
      <c r="W5869">
        <f t="shared" si="832"/>
        <v>0</v>
      </c>
    </row>
    <row r="5870" spans="1:23" x14ac:dyDescent="0.25">
      <c r="A5870">
        <f t="shared" si="825"/>
        <v>241</v>
      </c>
      <c r="B5870">
        <f t="shared" si="826"/>
        <v>9</v>
      </c>
      <c r="C5870" s="1">
        <f t="shared" si="833"/>
        <v>41884.12499998579</v>
      </c>
      <c r="D5870" s="7">
        <v>0</v>
      </c>
      <c r="E5870" s="7"/>
      <c r="G5870">
        <v>47.1</v>
      </c>
      <c r="H5870" s="12">
        <v>165.24161634996642</v>
      </c>
      <c r="I5870" s="13">
        <f>$D$2*tarifas!$D$12/24</f>
        <v>1.4541666666666666</v>
      </c>
      <c r="J5870" s="13" t="e">
        <f>VLOOKUP(E5870&amp;" "&amp;F5870,tarifas!$A$13:$D$20,4,FALSE)*H5870</f>
        <v>#N/A</v>
      </c>
      <c r="K5870" s="13">
        <f>IF(F5870="COD1",tarifas!$D$11*(SUMIFS($H$11:$H$8770,$F$11:$F$8770,"=COD1",$B$11:$B$8770,"="&amp;B5870)/COUNTIFS($F$11:$F$8770,"=COD1",$B$11:$B$8770,"="&amp;B5870))/COUNTIFS($A$11:$A$8770,"="&amp;A5870,$F$11:$F$8770,"=COD1"),0)</f>
        <v>0</v>
      </c>
      <c r="L5870" s="13" t="e">
        <f>(VLOOKUP(F5870,tarifas!$C$7:$D$10,2,FALSE)+tarifas!$D$21)*datos!H5870</f>
        <v>#N/A</v>
      </c>
      <c r="M5870">
        <v>0</v>
      </c>
      <c r="N5870" s="13" t="e">
        <f t="shared" si="827"/>
        <v>#N/A</v>
      </c>
      <c r="O5870">
        <f t="shared" si="828"/>
        <v>0</v>
      </c>
      <c r="P5870" s="12">
        <f t="shared" si="829"/>
        <v>165.24161634996642</v>
      </c>
      <c r="Q5870">
        <f t="shared" si="830"/>
        <v>0</v>
      </c>
      <c r="R5870">
        <f>$D$2*tarifas!$D$12/24</f>
        <v>1.4541666666666666</v>
      </c>
      <c r="S5870" t="e">
        <f>VLOOKUP(E5870&amp;" "&amp;F5870,tarifas!$A$13:$D$20,4,FALSE)*P5870</f>
        <v>#N/A</v>
      </c>
      <c r="T5870">
        <f>IF(F5870="COD1",tarifas!$D$11*(SUMIFS($P$11:$P$8770,$F$11:$F$8770,"=COD1",$B$11:$B$8770,"="&amp;B5870)/COUNTIFS($F$11:$F$8770,"=COD1",$B$11:$B$8770,"="&amp;B5870))/COUNTIFS($A$11:$A$8770,"="&amp;A5870,$F$11:$F$8770,"=COD1"),0)</f>
        <v>0</v>
      </c>
      <c r="U5870" t="e">
        <f>(VLOOKUP(F5870,tarifas!$C$7:$D$10,2,FALSE)+tarifas!$D$21)*datos!P5870</f>
        <v>#N/A</v>
      </c>
      <c r="V5870" t="e">
        <f t="shared" si="831"/>
        <v>#N/A</v>
      </c>
      <c r="W5870">
        <f t="shared" si="832"/>
        <v>0</v>
      </c>
    </row>
    <row r="5871" spans="1:23" x14ac:dyDescent="0.25">
      <c r="A5871">
        <f t="shared" si="825"/>
        <v>241</v>
      </c>
      <c r="B5871">
        <f t="shared" si="826"/>
        <v>9</v>
      </c>
      <c r="C5871" s="1">
        <f t="shared" si="833"/>
        <v>41884.166666652454</v>
      </c>
      <c r="D5871" s="7">
        <v>0</v>
      </c>
      <c r="E5871" s="7"/>
      <c r="G5871">
        <v>48</v>
      </c>
      <c r="H5871" s="12">
        <v>163.07371179823951</v>
      </c>
      <c r="I5871" s="13">
        <f>$D$2*tarifas!$D$12/24</f>
        <v>1.4541666666666666</v>
      </c>
      <c r="J5871" s="13" t="e">
        <f>VLOOKUP(E5871&amp;" "&amp;F5871,tarifas!$A$13:$D$20,4,FALSE)*H5871</f>
        <v>#N/A</v>
      </c>
      <c r="K5871" s="13">
        <f>IF(F5871="COD1",tarifas!$D$11*(SUMIFS($H$11:$H$8770,$F$11:$F$8770,"=COD1",$B$11:$B$8770,"="&amp;B5871)/COUNTIFS($F$11:$F$8770,"=COD1",$B$11:$B$8770,"="&amp;B5871))/COUNTIFS($A$11:$A$8770,"="&amp;A5871,$F$11:$F$8770,"=COD1"),0)</f>
        <v>0</v>
      </c>
      <c r="L5871" s="13" t="e">
        <f>(VLOOKUP(F5871,tarifas!$C$7:$D$10,2,FALSE)+tarifas!$D$21)*datos!H5871</f>
        <v>#N/A</v>
      </c>
      <c r="M5871">
        <v>0</v>
      </c>
      <c r="N5871" s="13" t="e">
        <f t="shared" si="827"/>
        <v>#N/A</v>
      </c>
      <c r="O5871">
        <f t="shared" si="828"/>
        <v>0</v>
      </c>
      <c r="P5871" s="12">
        <f t="shared" si="829"/>
        <v>163.07371179823951</v>
      </c>
      <c r="Q5871">
        <f t="shared" si="830"/>
        <v>0</v>
      </c>
      <c r="R5871">
        <f>$D$2*tarifas!$D$12/24</f>
        <v>1.4541666666666666</v>
      </c>
      <c r="S5871" t="e">
        <f>VLOOKUP(E5871&amp;" "&amp;F5871,tarifas!$A$13:$D$20,4,FALSE)*P5871</f>
        <v>#N/A</v>
      </c>
      <c r="T5871">
        <f>IF(F5871="COD1",tarifas!$D$11*(SUMIFS($P$11:$P$8770,$F$11:$F$8770,"=COD1",$B$11:$B$8770,"="&amp;B5871)/COUNTIFS($F$11:$F$8770,"=COD1",$B$11:$B$8770,"="&amp;B5871))/COUNTIFS($A$11:$A$8770,"="&amp;A5871,$F$11:$F$8770,"=COD1"),0)</f>
        <v>0</v>
      </c>
      <c r="U5871" t="e">
        <f>(VLOOKUP(F5871,tarifas!$C$7:$D$10,2,FALSE)+tarifas!$D$21)*datos!P5871</f>
        <v>#N/A</v>
      </c>
      <c r="V5871" t="e">
        <f t="shared" si="831"/>
        <v>#N/A</v>
      </c>
      <c r="W5871">
        <f t="shared" si="832"/>
        <v>0</v>
      </c>
    </row>
    <row r="5872" spans="1:23" x14ac:dyDescent="0.25">
      <c r="A5872">
        <f t="shared" si="825"/>
        <v>241</v>
      </c>
      <c r="B5872">
        <f t="shared" si="826"/>
        <v>9</v>
      </c>
      <c r="C5872" s="1">
        <f t="shared" si="833"/>
        <v>41884.208333319119</v>
      </c>
      <c r="D5872" s="7">
        <v>0</v>
      </c>
      <c r="E5872" s="7"/>
      <c r="G5872">
        <v>56.88</v>
      </c>
      <c r="H5872" s="12">
        <v>161.49342420501372</v>
      </c>
      <c r="I5872" s="13">
        <f>$D$2*tarifas!$D$12/24</f>
        <v>1.4541666666666666</v>
      </c>
      <c r="J5872" s="13" t="e">
        <f>VLOOKUP(E5872&amp;" "&amp;F5872,tarifas!$A$13:$D$20,4,FALSE)*H5872</f>
        <v>#N/A</v>
      </c>
      <c r="K5872" s="13">
        <f>IF(F5872="COD1",tarifas!$D$11*(SUMIFS($H$11:$H$8770,$F$11:$F$8770,"=COD1",$B$11:$B$8770,"="&amp;B5872)/COUNTIFS($F$11:$F$8770,"=COD1",$B$11:$B$8770,"="&amp;B5872))/COUNTIFS($A$11:$A$8770,"="&amp;A5872,$F$11:$F$8770,"=COD1"),0)</f>
        <v>0</v>
      </c>
      <c r="L5872" s="13" t="e">
        <f>(VLOOKUP(F5872,tarifas!$C$7:$D$10,2,FALSE)+tarifas!$D$21)*datos!H5872</f>
        <v>#N/A</v>
      </c>
      <c r="M5872">
        <v>0</v>
      </c>
      <c r="N5872" s="13" t="e">
        <f t="shared" si="827"/>
        <v>#N/A</v>
      </c>
      <c r="O5872">
        <f t="shared" si="828"/>
        <v>0</v>
      </c>
      <c r="P5872" s="12">
        <f t="shared" si="829"/>
        <v>161.49342420501372</v>
      </c>
      <c r="Q5872">
        <f t="shared" si="830"/>
        <v>0</v>
      </c>
      <c r="R5872">
        <f>$D$2*tarifas!$D$12/24</f>
        <v>1.4541666666666666</v>
      </c>
      <c r="S5872" t="e">
        <f>VLOOKUP(E5872&amp;" "&amp;F5872,tarifas!$A$13:$D$20,4,FALSE)*P5872</f>
        <v>#N/A</v>
      </c>
      <c r="T5872">
        <f>IF(F5872="COD1",tarifas!$D$11*(SUMIFS($P$11:$P$8770,$F$11:$F$8770,"=COD1",$B$11:$B$8770,"="&amp;B5872)/COUNTIFS($F$11:$F$8770,"=COD1",$B$11:$B$8770,"="&amp;B5872))/COUNTIFS($A$11:$A$8770,"="&amp;A5872,$F$11:$F$8770,"=COD1"),0)</f>
        <v>0</v>
      </c>
      <c r="U5872" t="e">
        <f>(VLOOKUP(F5872,tarifas!$C$7:$D$10,2,FALSE)+tarifas!$D$21)*datos!P5872</f>
        <v>#N/A</v>
      </c>
      <c r="V5872" t="e">
        <f t="shared" si="831"/>
        <v>#N/A</v>
      </c>
      <c r="W5872">
        <f t="shared" si="832"/>
        <v>0</v>
      </c>
    </row>
    <row r="5873" spans="1:23" x14ac:dyDescent="0.25">
      <c r="A5873">
        <f t="shared" si="825"/>
        <v>241</v>
      </c>
      <c r="B5873">
        <f t="shared" si="826"/>
        <v>9</v>
      </c>
      <c r="C5873" s="1">
        <f t="shared" si="833"/>
        <v>41884.249999985783</v>
      </c>
      <c r="D5873" s="7">
        <v>10.81818181818182</v>
      </c>
      <c r="E5873" s="7"/>
      <c r="G5873">
        <v>59.1</v>
      </c>
      <c r="H5873" s="12">
        <v>154.89131480237765</v>
      </c>
      <c r="I5873" s="13">
        <f>$D$2*tarifas!$D$12/24</f>
        <v>1.4541666666666666</v>
      </c>
      <c r="J5873" s="13" t="e">
        <f>VLOOKUP(E5873&amp;" "&amp;F5873,tarifas!$A$13:$D$20,4,FALSE)*H5873</f>
        <v>#N/A</v>
      </c>
      <c r="K5873" s="13">
        <f>IF(F5873="COD1",tarifas!$D$11*(SUMIFS($H$11:$H$8770,$F$11:$F$8770,"=COD1",$B$11:$B$8770,"="&amp;B5873)/COUNTIFS($F$11:$F$8770,"=COD1",$B$11:$B$8770,"="&amp;B5873))/COUNTIFS($A$11:$A$8770,"="&amp;A5873,$F$11:$F$8770,"=COD1"),0)</f>
        <v>0</v>
      </c>
      <c r="L5873" s="13" t="e">
        <f>(VLOOKUP(F5873,tarifas!$C$7:$D$10,2,FALSE)+tarifas!$D$21)*datos!H5873</f>
        <v>#N/A</v>
      </c>
      <c r="M5873">
        <v>27.93404</v>
      </c>
      <c r="N5873" s="13" t="e">
        <f t="shared" si="827"/>
        <v>#N/A</v>
      </c>
      <c r="O5873">
        <f t="shared" si="828"/>
        <v>27.93404</v>
      </c>
      <c r="P5873" s="12">
        <f t="shared" si="829"/>
        <v>126.95727480237765</v>
      </c>
      <c r="Q5873">
        <f t="shared" si="830"/>
        <v>0</v>
      </c>
      <c r="R5873">
        <f>$D$2*tarifas!$D$12/24</f>
        <v>1.4541666666666666</v>
      </c>
      <c r="S5873" t="e">
        <f>VLOOKUP(E5873&amp;" "&amp;F5873,tarifas!$A$13:$D$20,4,FALSE)*P5873</f>
        <v>#N/A</v>
      </c>
      <c r="T5873">
        <f>IF(F5873="COD1",tarifas!$D$11*(SUMIFS($P$11:$P$8770,$F$11:$F$8770,"=COD1",$B$11:$B$8770,"="&amp;B5873)/COUNTIFS($F$11:$F$8770,"=COD1",$B$11:$B$8770,"="&amp;B5873))/COUNTIFS($A$11:$A$8770,"="&amp;A5873,$F$11:$F$8770,"=COD1"),0)</f>
        <v>0</v>
      </c>
      <c r="U5873" t="e">
        <f>(VLOOKUP(F5873,tarifas!$C$7:$D$10,2,FALSE)+tarifas!$D$21)*datos!P5873</f>
        <v>#N/A</v>
      </c>
      <c r="V5873" t="e">
        <f t="shared" si="831"/>
        <v>#N/A</v>
      </c>
      <c r="W5873">
        <f t="shared" si="832"/>
        <v>0</v>
      </c>
    </row>
    <row r="5874" spans="1:23" x14ac:dyDescent="0.25">
      <c r="A5874">
        <f t="shared" si="825"/>
        <v>241</v>
      </c>
      <c r="B5874">
        <f t="shared" si="826"/>
        <v>9</v>
      </c>
      <c r="C5874" s="1">
        <f t="shared" si="833"/>
        <v>41884.291666652447</v>
      </c>
      <c r="D5874" s="7">
        <v>35.545454545454547</v>
      </c>
      <c r="E5874" s="7"/>
      <c r="G5874">
        <v>60</v>
      </c>
      <c r="H5874" s="12">
        <v>201.07025272822548</v>
      </c>
      <c r="I5874" s="13">
        <f>$D$2*tarifas!$D$12/24</f>
        <v>1.4541666666666666</v>
      </c>
      <c r="J5874" s="13" t="e">
        <f>VLOOKUP(E5874&amp;" "&amp;F5874,tarifas!$A$13:$D$20,4,FALSE)*H5874</f>
        <v>#N/A</v>
      </c>
      <c r="K5874" s="13">
        <f>IF(F5874="COD1",tarifas!$D$11*(SUMIFS($H$11:$H$8770,$F$11:$F$8770,"=COD1",$B$11:$B$8770,"="&amp;B5874)/COUNTIFS($F$11:$F$8770,"=COD1",$B$11:$B$8770,"="&amp;B5874))/COUNTIFS($A$11:$A$8770,"="&amp;A5874,$F$11:$F$8770,"=COD1"),0)</f>
        <v>0</v>
      </c>
      <c r="L5874" s="13" t="e">
        <f>(VLOOKUP(F5874,tarifas!$C$7:$D$10,2,FALSE)+tarifas!$D$21)*datos!H5874</f>
        <v>#N/A</v>
      </c>
      <c r="M5874">
        <v>158.36238</v>
      </c>
      <c r="N5874" s="13" t="e">
        <f t="shared" si="827"/>
        <v>#N/A</v>
      </c>
      <c r="O5874">
        <f t="shared" si="828"/>
        <v>158.36238</v>
      </c>
      <c r="P5874" s="12">
        <f t="shared" si="829"/>
        <v>42.707872728225482</v>
      </c>
      <c r="Q5874">
        <f t="shared" si="830"/>
        <v>0</v>
      </c>
      <c r="R5874">
        <f>$D$2*tarifas!$D$12/24</f>
        <v>1.4541666666666666</v>
      </c>
      <c r="S5874" t="e">
        <f>VLOOKUP(E5874&amp;" "&amp;F5874,tarifas!$A$13:$D$20,4,FALSE)*P5874</f>
        <v>#N/A</v>
      </c>
      <c r="T5874">
        <f>IF(F5874="COD1",tarifas!$D$11*(SUMIFS($P$11:$P$8770,$F$11:$F$8770,"=COD1",$B$11:$B$8770,"="&amp;B5874)/COUNTIFS($F$11:$F$8770,"=COD1",$B$11:$B$8770,"="&amp;B5874))/COUNTIFS($A$11:$A$8770,"="&amp;A5874,$F$11:$F$8770,"=COD1"),0)</f>
        <v>0</v>
      </c>
      <c r="U5874" t="e">
        <f>(VLOOKUP(F5874,tarifas!$C$7:$D$10,2,FALSE)+tarifas!$D$21)*datos!P5874</f>
        <v>#N/A</v>
      </c>
      <c r="V5874" t="e">
        <f t="shared" si="831"/>
        <v>#N/A</v>
      </c>
      <c r="W5874">
        <f t="shared" si="832"/>
        <v>0</v>
      </c>
    </row>
    <row r="5875" spans="1:23" x14ac:dyDescent="0.25">
      <c r="A5875">
        <f t="shared" si="825"/>
        <v>241</v>
      </c>
      <c r="B5875">
        <f t="shared" si="826"/>
        <v>9</v>
      </c>
      <c r="C5875" s="1">
        <f t="shared" si="833"/>
        <v>41884.333333319111</v>
      </c>
      <c r="D5875" s="7">
        <v>220.48484848484847</v>
      </c>
      <c r="E5875" s="7"/>
      <c r="G5875">
        <v>63.5</v>
      </c>
      <c r="H5875" s="12">
        <v>357.33687237679669</v>
      </c>
      <c r="I5875" s="13">
        <f>$D$2*tarifas!$D$12/24</f>
        <v>1.4541666666666666</v>
      </c>
      <c r="J5875" s="13" t="e">
        <f>VLOOKUP(E5875&amp;" "&amp;F5875,tarifas!$A$13:$D$20,4,FALSE)*H5875</f>
        <v>#N/A</v>
      </c>
      <c r="K5875" s="13">
        <f>IF(F5875="COD1",tarifas!$D$11*(SUMIFS($H$11:$H$8770,$F$11:$F$8770,"=COD1",$B$11:$B$8770,"="&amp;B5875)/COUNTIFS($F$11:$F$8770,"=COD1",$B$11:$B$8770,"="&amp;B5875))/COUNTIFS($A$11:$A$8770,"="&amp;A5875,$F$11:$F$8770,"=COD1"),0)</f>
        <v>0</v>
      </c>
      <c r="L5875" s="13" t="e">
        <f>(VLOOKUP(F5875,tarifas!$C$7:$D$10,2,FALSE)+tarifas!$D$21)*datos!H5875</f>
        <v>#N/A</v>
      </c>
      <c r="M5875">
        <v>288.09422999999998</v>
      </c>
      <c r="N5875" s="13" t="e">
        <f t="shared" si="827"/>
        <v>#N/A</v>
      </c>
      <c r="O5875">
        <f t="shared" si="828"/>
        <v>288.09422999999998</v>
      </c>
      <c r="P5875" s="12">
        <f t="shared" si="829"/>
        <v>69.242642376796709</v>
      </c>
      <c r="Q5875">
        <f t="shared" si="830"/>
        <v>0</v>
      </c>
      <c r="R5875">
        <f>$D$2*tarifas!$D$12/24</f>
        <v>1.4541666666666666</v>
      </c>
      <c r="S5875" t="e">
        <f>VLOOKUP(E5875&amp;" "&amp;F5875,tarifas!$A$13:$D$20,4,FALSE)*P5875</f>
        <v>#N/A</v>
      </c>
      <c r="T5875">
        <f>IF(F5875="COD1",tarifas!$D$11*(SUMIFS($P$11:$P$8770,$F$11:$F$8770,"=COD1",$B$11:$B$8770,"="&amp;B5875)/COUNTIFS($F$11:$F$8770,"=COD1",$B$11:$B$8770,"="&amp;B5875))/COUNTIFS($A$11:$A$8770,"="&amp;A5875,$F$11:$F$8770,"=COD1"),0)</f>
        <v>0</v>
      </c>
      <c r="U5875" t="e">
        <f>(VLOOKUP(F5875,tarifas!$C$7:$D$10,2,FALSE)+tarifas!$D$21)*datos!P5875</f>
        <v>#N/A</v>
      </c>
      <c r="V5875" t="e">
        <f t="shared" si="831"/>
        <v>#N/A</v>
      </c>
      <c r="W5875">
        <f t="shared" si="832"/>
        <v>0</v>
      </c>
    </row>
    <row r="5876" spans="1:23" x14ac:dyDescent="0.25">
      <c r="A5876">
        <f t="shared" si="825"/>
        <v>241</v>
      </c>
      <c r="B5876">
        <f t="shared" si="826"/>
        <v>9</v>
      </c>
      <c r="C5876" s="1">
        <f t="shared" si="833"/>
        <v>41884.374999985776</v>
      </c>
      <c r="D5876" s="7">
        <v>427.57575757575756</v>
      </c>
      <c r="E5876" s="7"/>
      <c r="G5876">
        <v>64</v>
      </c>
      <c r="H5876" s="12">
        <v>437.51907131532266</v>
      </c>
      <c r="I5876" s="13">
        <f>$D$2*tarifas!$D$12/24</f>
        <v>1.4541666666666666</v>
      </c>
      <c r="J5876" s="13" t="e">
        <f>VLOOKUP(E5876&amp;" "&amp;F5876,tarifas!$A$13:$D$20,4,FALSE)*H5876</f>
        <v>#N/A</v>
      </c>
      <c r="K5876" s="13">
        <f>IF(F5876="COD1",tarifas!$D$11*(SUMIFS($H$11:$H$8770,$F$11:$F$8770,"=COD1",$B$11:$B$8770,"="&amp;B5876)/COUNTIFS($F$11:$F$8770,"=COD1",$B$11:$B$8770,"="&amp;B5876))/COUNTIFS($A$11:$A$8770,"="&amp;A5876,$F$11:$F$8770,"=COD1"),0)</f>
        <v>0</v>
      </c>
      <c r="L5876" s="13" t="e">
        <f>(VLOOKUP(F5876,tarifas!$C$7:$D$10,2,FALSE)+tarifas!$D$21)*datos!H5876</f>
        <v>#N/A</v>
      </c>
      <c r="M5876">
        <v>382.79818999999998</v>
      </c>
      <c r="N5876" s="13" t="e">
        <f t="shared" si="827"/>
        <v>#N/A</v>
      </c>
      <c r="O5876">
        <f t="shared" si="828"/>
        <v>382.79818999999998</v>
      </c>
      <c r="P5876" s="12">
        <f t="shared" si="829"/>
        <v>54.720881315322686</v>
      </c>
      <c r="Q5876">
        <f t="shared" si="830"/>
        <v>0</v>
      </c>
      <c r="R5876">
        <f>$D$2*tarifas!$D$12/24</f>
        <v>1.4541666666666666</v>
      </c>
      <c r="S5876" t="e">
        <f>VLOOKUP(E5876&amp;" "&amp;F5876,tarifas!$A$13:$D$20,4,FALSE)*P5876</f>
        <v>#N/A</v>
      </c>
      <c r="T5876">
        <f>IF(F5876="COD1",tarifas!$D$11*(SUMIFS($P$11:$P$8770,$F$11:$F$8770,"=COD1",$B$11:$B$8770,"="&amp;B5876)/COUNTIFS($F$11:$F$8770,"=COD1",$B$11:$B$8770,"="&amp;B5876))/COUNTIFS($A$11:$A$8770,"="&amp;A5876,$F$11:$F$8770,"=COD1"),0)</f>
        <v>0</v>
      </c>
      <c r="U5876" t="e">
        <f>(VLOOKUP(F5876,tarifas!$C$7:$D$10,2,FALSE)+tarifas!$D$21)*datos!P5876</f>
        <v>#N/A</v>
      </c>
      <c r="V5876" t="e">
        <f t="shared" si="831"/>
        <v>#N/A</v>
      </c>
      <c r="W5876">
        <f t="shared" si="832"/>
        <v>0</v>
      </c>
    </row>
    <row r="5877" spans="1:23" x14ac:dyDescent="0.25">
      <c r="A5877">
        <f t="shared" si="825"/>
        <v>241</v>
      </c>
      <c r="B5877">
        <f t="shared" si="826"/>
        <v>9</v>
      </c>
      <c r="C5877" s="1">
        <f t="shared" si="833"/>
        <v>41884.41666665244</v>
      </c>
      <c r="D5877" s="7">
        <v>583.92424242424249</v>
      </c>
      <c r="E5877" s="7"/>
      <c r="G5877">
        <v>64</v>
      </c>
      <c r="H5877" s="12">
        <v>483.13904671738658</v>
      </c>
      <c r="I5877" s="13">
        <f>$D$2*tarifas!$D$12/24</f>
        <v>1.4541666666666666</v>
      </c>
      <c r="J5877" s="13" t="e">
        <f>VLOOKUP(E5877&amp;" "&amp;F5877,tarifas!$A$13:$D$20,4,FALSE)*H5877</f>
        <v>#N/A</v>
      </c>
      <c r="K5877" s="13">
        <f>IF(F5877="COD1",tarifas!$D$11*(SUMIFS($H$11:$H$8770,$F$11:$F$8770,"=COD1",$B$11:$B$8770,"="&amp;B5877)/COUNTIFS($F$11:$F$8770,"=COD1",$B$11:$B$8770,"="&amp;B5877))/COUNTIFS($A$11:$A$8770,"="&amp;A5877,$F$11:$F$8770,"=COD1"),0)</f>
        <v>0</v>
      </c>
      <c r="L5877" s="13" t="e">
        <f>(VLOOKUP(F5877,tarifas!$C$7:$D$10,2,FALSE)+tarifas!$D$21)*datos!H5877</f>
        <v>#N/A</v>
      </c>
      <c r="M5877">
        <v>449.96916999999996</v>
      </c>
      <c r="N5877" s="13" t="e">
        <f t="shared" si="827"/>
        <v>#N/A</v>
      </c>
      <c r="O5877">
        <f t="shared" si="828"/>
        <v>449.96916999999996</v>
      </c>
      <c r="P5877" s="12">
        <f t="shared" si="829"/>
        <v>33.169876717386614</v>
      </c>
      <c r="Q5877">
        <f t="shared" si="830"/>
        <v>0</v>
      </c>
      <c r="R5877">
        <f>$D$2*tarifas!$D$12/24</f>
        <v>1.4541666666666666</v>
      </c>
      <c r="S5877" t="e">
        <f>VLOOKUP(E5877&amp;" "&amp;F5877,tarifas!$A$13:$D$20,4,FALSE)*P5877</f>
        <v>#N/A</v>
      </c>
      <c r="T5877">
        <f>IF(F5877="COD1",tarifas!$D$11*(SUMIFS($P$11:$P$8770,$F$11:$F$8770,"=COD1",$B$11:$B$8770,"="&amp;B5877)/COUNTIFS($F$11:$F$8770,"=COD1",$B$11:$B$8770,"="&amp;B5877))/COUNTIFS($A$11:$A$8770,"="&amp;A5877,$F$11:$F$8770,"=COD1"),0)</f>
        <v>0</v>
      </c>
      <c r="U5877" t="e">
        <f>(VLOOKUP(F5877,tarifas!$C$7:$D$10,2,FALSE)+tarifas!$D$21)*datos!P5877</f>
        <v>#N/A</v>
      </c>
      <c r="V5877" t="e">
        <f t="shared" si="831"/>
        <v>#N/A</v>
      </c>
      <c r="W5877">
        <f t="shared" si="832"/>
        <v>0</v>
      </c>
    </row>
    <row r="5878" spans="1:23" x14ac:dyDescent="0.25">
      <c r="A5878">
        <f t="shared" si="825"/>
        <v>241</v>
      </c>
      <c r="B5878">
        <f t="shared" si="826"/>
        <v>9</v>
      </c>
      <c r="C5878" s="1">
        <f t="shared" si="833"/>
        <v>41884.458333319104</v>
      </c>
      <c r="D5878" s="7">
        <v>684.89393939393938</v>
      </c>
      <c r="E5878" s="7"/>
      <c r="G5878">
        <v>64.3</v>
      </c>
      <c r="H5878" s="12">
        <v>368.66726317078928</v>
      </c>
      <c r="I5878" s="13">
        <f>$D$2*tarifas!$D$12/24</f>
        <v>1.4541666666666666</v>
      </c>
      <c r="J5878" s="13" t="e">
        <f>VLOOKUP(E5878&amp;" "&amp;F5878,tarifas!$A$13:$D$20,4,FALSE)*H5878</f>
        <v>#N/A</v>
      </c>
      <c r="K5878" s="13">
        <f>IF(F5878="COD1",tarifas!$D$11*(SUMIFS($H$11:$H$8770,$F$11:$F$8770,"=COD1",$B$11:$B$8770,"="&amp;B5878)/COUNTIFS($F$11:$F$8770,"=COD1",$B$11:$B$8770,"="&amp;B5878))/COUNTIFS($A$11:$A$8770,"="&amp;A5878,$F$11:$F$8770,"=COD1"),0)</f>
        <v>0</v>
      </c>
      <c r="L5878" s="13" t="e">
        <f>(VLOOKUP(F5878,tarifas!$C$7:$D$10,2,FALSE)+tarifas!$D$21)*datos!H5878</f>
        <v>#N/A</v>
      </c>
      <c r="M5878">
        <v>485.47487000000001</v>
      </c>
      <c r="N5878" s="13" t="e">
        <f t="shared" si="827"/>
        <v>#N/A</v>
      </c>
      <c r="O5878">
        <f t="shared" si="828"/>
        <v>368.66726317078928</v>
      </c>
      <c r="P5878" s="12">
        <f t="shared" si="829"/>
        <v>0</v>
      </c>
      <c r="Q5878">
        <f t="shared" si="830"/>
        <v>116.80760682921073</v>
      </c>
      <c r="R5878">
        <f>$D$2*tarifas!$D$12/24</f>
        <v>1.4541666666666666</v>
      </c>
      <c r="S5878" t="e">
        <f>VLOOKUP(E5878&amp;" "&amp;F5878,tarifas!$A$13:$D$20,4,FALSE)*P5878</f>
        <v>#N/A</v>
      </c>
      <c r="T5878">
        <f>IF(F5878="COD1",tarifas!$D$11*(SUMIFS($P$11:$P$8770,$F$11:$F$8770,"=COD1",$B$11:$B$8770,"="&amp;B5878)/COUNTIFS($F$11:$F$8770,"=COD1",$B$11:$B$8770,"="&amp;B5878))/COUNTIFS($A$11:$A$8770,"="&amp;A5878,$F$11:$F$8770,"=COD1"),0)</f>
        <v>0</v>
      </c>
      <c r="U5878" t="e">
        <f>(VLOOKUP(F5878,tarifas!$C$7:$D$10,2,FALSE)+tarifas!$D$21)*datos!P5878</f>
        <v>#N/A</v>
      </c>
      <c r="V5878" t="e">
        <f t="shared" si="831"/>
        <v>#N/A</v>
      </c>
      <c r="W5878">
        <f t="shared" si="832"/>
        <v>6.7596562072064241</v>
      </c>
    </row>
    <row r="5879" spans="1:23" x14ac:dyDescent="0.25">
      <c r="A5879">
        <f t="shared" si="825"/>
        <v>241</v>
      </c>
      <c r="B5879">
        <f t="shared" si="826"/>
        <v>9</v>
      </c>
      <c r="C5879" s="1">
        <f t="shared" si="833"/>
        <v>41884.499999985768</v>
      </c>
      <c r="D5879" s="7">
        <v>724.81818181818176</v>
      </c>
      <c r="E5879" s="7"/>
      <c r="G5879">
        <v>64.5</v>
      </c>
      <c r="H5879" s="12">
        <v>356.46465967971869</v>
      </c>
      <c r="I5879" s="13">
        <f>$D$2*tarifas!$D$12/24</f>
        <v>1.4541666666666666</v>
      </c>
      <c r="J5879" s="13" t="e">
        <f>VLOOKUP(E5879&amp;" "&amp;F5879,tarifas!$A$13:$D$20,4,FALSE)*H5879</f>
        <v>#N/A</v>
      </c>
      <c r="K5879" s="13">
        <f>IF(F5879="COD1",tarifas!$D$11*(SUMIFS($H$11:$H$8770,$F$11:$F$8770,"=COD1",$B$11:$B$8770,"="&amp;B5879)/COUNTIFS($F$11:$F$8770,"=COD1",$B$11:$B$8770,"="&amp;B5879))/COUNTIFS($A$11:$A$8770,"="&amp;A5879,$F$11:$F$8770,"=COD1"),0)</f>
        <v>0</v>
      </c>
      <c r="L5879" s="13" t="e">
        <f>(VLOOKUP(F5879,tarifas!$C$7:$D$10,2,FALSE)+tarifas!$D$21)*datos!H5879</f>
        <v>#N/A</v>
      </c>
      <c r="M5879">
        <v>489.73467999999997</v>
      </c>
      <c r="N5879" s="13" t="e">
        <f t="shared" si="827"/>
        <v>#N/A</v>
      </c>
      <c r="O5879">
        <f t="shared" si="828"/>
        <v>356.46465967971869</v>
      </c>
      <c r="P5879" s="12">
        <f t="shared" si="829"/>
        <v>0</v>
      </c>
      <c r="Q5879">
        <f t="shared" si="830"/>
        <v>133.27002032028128</v>
      </c>
      <c r="R5879">
        <f>$D$2*tarifas!$D$12/24</f>
        <v>1.4541666666666666</v>
      </c>
      <c r="S5879" t="e">
        <f>VLOOKUP(E5879&amp;" "&amp;F5879,tarifas!$A$13:$D$20,4,FALSE)*P5879</f>
        <v>#N/A</v>
      </c>
      <c r="T5879">
        <f>IF(F5879="COD1",tarifas!$D$11*(SUMIFS($P$11:$P$8770,$F$11:$F$8770,"=COD1",$B$11:$B$8770,"="&amp;B5879)/COUNTIFS($F$11:$F$8770,"=COD1",$B$11:$B$8770,"="&amp;B5879))/COUNTIFS($A$11:$A$8770,"="&amp;A5879,$F$11:$F$8770,"=COD1"),0)</f>
        <v>0</v>
      </c>
      <c r="U5879" t="e">
        <f>(VLOOKUP(F5879,tarifas!$C$7:$D$10,2,FALSE)+tarifas!$D$21)*datos!P5879</f>
        <v>#N/A</v>
      </c>
      <c r="V5879" t="e">
        <f t="shared" si="831"/>
        <v>#N/A</v>
      </c>
      <c r="W5879">
        <f t="shared" si="832"/>
        <v>7.7363246795923288</v>
      </c>
    </row>
    <row r="5880" spans="1:23" x14ac:dyDescent="0.25">
      <c r="A5880">
        <f t="shared" si="825"/>
        <v>241</v>
      </c>
      <c r="B5880">
        <f t="shared" si="826"/>
        <v>9</v>
      </c>
      <c r="C5880" s="1">
        <f t="shared" si="833"/>
        <v>41884.541666652432</v>
      </c>
      <c r="D5880" s="7">
        <v>734.09090909090912</v>
      </c>
      <c r="E5880" s="7"/>
      <c r="G5880">
        <v>61.62</v>
      </c>
      <c r="H5880" s="12">
        <v>479.06257257811592</v>
      </c>
      <c r="I5880" s="13">
        <f>$D$2*tarifas!$D$12/24</f>
        <v>1.4541666666666666</v>
      </c>
      <c r="J5880" s="13" t="e">
        <f>VLOOKUP(E5880&amp;" "&amp;F5880,tarifas!$A$13:$D$20,4,FALSE)*H5880</f>
        <v>#N/A</v>
      </c>
      <c r="K5880" s="13">
        <f>IF(F5880="COD1",tarifas!$D$11*(SUMIFS($H$11:$H$8770,$F$11:$F$8770,"=COD1",$B$11:$B$8770,"="&amp;B5880)/COUNTIFS($F$11:$F$8770,"=COD1",$B$11:$B$8770,"="&amp;B5880))/COUNTIFS($A$11:$A$8770,"="&amp;A5880,$F$11:$F$8770,"=COD1"),0)</f>
        <v>0</v>
      </c>
      <c r="L5880" s="13" t="e">
        <f>(VLOOKUP(F5880,tarifas!$C$7:$D$10,2,FALSE)+tarifas!$D$21)*datos!H5880</f>
        <v>#N/A</v>
      </c>
      <c r="M5880">
        <v>469.86387999999999</v>
      </c>
      <c r="N5880" s="13" t="e">
        <f t="shared" si="827"/>
        <v>#N/A</v>
      </c>
      <c r="O5880">
        <f t="shared" si="828"/>
        <v>469.86387999999999</v>
      </c>
      <c r="P5880" s="12">
        <f t="shared" si="829"/>
        <v>9.1986925781159243</v>
      </c>
      <c r="Q5880">
        <f t="shared" si="830"/>
        <v>0</v>
      </c>
      <c r="R5880">
        <f>$D$2*tarifas!$D$12/24</f>
        <v>1.4541666666666666</v>
      </c>
      <c r="S5880" t="e">
        <f>VLOOKUP(E5880&amp;" "&amp;F5880,tarifas!$A$13:$D$20,4,FALSE)*P5880</f>
        <v>#N/A</v>
      </c>
      <c r="T5880">
        <f>IF(F5880="COD1",tarifas!$D$11*(SUMIFS($P$11:$P$8770,$F$11:$F$8770,"=COD1",$B$11:$B$8770,"="&amp;B5880)/COUNTIFS($F$11:$F$8770,"=COD1",$B$11:$B$8770,"="&amp;B5880))/COUNTIFS($A$11:$A$8770,"="&amp;A5880,$F$11:$F$8770,"=COD1"),0)</f>
        <v>0</v>
      </c>
      <c r="U5880" t="e">
        <f>(VLOOKUP(F5880,tarifas!$C$7:$D$10,2,FALSE)+tarifas!$D$21)*datos!P5880</f>
        <v>#N/A</v>
      </c>
      <c r="V5880" t="e">
        <f t="shared" si="831"/>
        <v>#N/A</v>
      </c>
      <c r="W5880">
        <f t="shared" si="832"/>
        <v>0</v>
      </c>
    </row>
    <row r="5881" spans="1:23" x14ac:dyDescent="0.25">
      <c r="A5881">
        <f t="shared" si="825"/>
        <v>241</v>
      </c>
      <c r="B5881">
        <f t="shared" si="826"/>
        <v>9</v>
      </c>
      <c r="C5881" s="1">
        <f t="shared" si="833"/>
        <v>41884.583333319097</v>
      </c>
      <c r="D5881" s="7">
        <v>731.5151515151515</v>
      </c>
      <c r="E5881" s="7"/>
      <c r="G5881">
        <v>59.68</v>
      </c>
      <c r="H5881" s="12">
        <v>534.12536204393552</v>
      </c>
      <c r="I5881" s="13">
        <f>$D$2*tarifas!$D$12/24</f>
        <v>1.4541666666666666</v>
      </c>
      <c r="J5881" s="13" t="e">
        <f>VLOOKUP(E5881&amp;" "&amp;F5881,tarifas!$A$13:$D$20,4,FALSE)*H5881</f>
        <v>#N/A</v>
      </c>
      <c r="K5881" s="13">
        <f>IF(F5881="COD1",tarifas!$D$11*(SUMIFS($H$11:$H$8770,$F$11:$F$8770,"=COD1",$B$11:$B$8770,"="&amp;B5881)/COUNTIFS($F$11:$F$8770,"=COD1",$B$11:$B$8770,"="&amp;B5881))/COUNTIFS($A$11:$A$8770,"="&amp;A5881,$F$11:$F$8770,"=COD1"),0)</f>
        <v>0</v>
      </c>
      <c r="L5881" s="13" t="e">
        <f>(VLOOKUP(F5881,tarifas!$C$7:$D$10,2,FALSE)+tarifas!$D$21)*datos!H5881</f>
        <v>#N/A</v>
      </c>
      <c r="M5881">
        <v>412.94195000000002</v>
      </c>
      <c r="N5881" s="13" t="e">
        <f t="shared" si="827"/>
        <v>#N/A</v>
      </c>
      <c r="O5881">
        <f t="shared" si="828"/>
        <v>412.94195000000002</v>
      </c>
      <c r="P5881" s="12">
        <f t="shared" si="829"/>
        <v>121.1834120439355</v>
      </c>
      <c r="Q5881">
        <f t="shared" si="830"/>
        <v>0</v>
      </c>
      <c r="R5881">
        <f>$D$2*tarifas!$D$12/24</f>
        <v>1.4541666666666666</v>
      </c>
      <c r="S5881" t="e">
        <f>VLOOKUP(E5881&amp;" "&amp;F5881,tarifas!$A$13:$D$20,4,FALSE)*P5881</f>
        <v>#N/A</v>
      </c>
      <c r="T5881">
        <f>IF(F5881="COD1",tarifas!$D$11*(SUMIFS($P$11:$P$8770,$F$11:$F$8770,"=COD1",$B$11:$B$8770,"="&amp;B5881)/COUNTIFS($F$11:$F$8770,"=COD1",$B$11:$B$8770,"="&amp;B5881))/COUNTIFS($A$11:$A$8770,"="&amp;A5881,$F$11:$F$8770,"=COD1"),0)</f>
        <v>0</v>
      </c>
      <c r="U5881" t="e">
        <f>(VLOOKUP(F5881,tarifas!$C$7:$D$10,2,FALSE)+tarifas!$D$21)*datos!P5881</f>
        <v>#N/A</v>
      </c>
      <c r="V5881" t="e">
        <f t="shared" si="831"/>
        <v>#N/A</v>
      </c>
      <c r="W5881">
        <f t="shared" si="832"/>
        <v>0</v>
      </c>
    </row>
    <row r="5882" spans="1:23" x14ac:dyDescent="0.25">
      <c r="A5882">
        <f t="shared" si="825"/>
        <v>241</v>
      </c>
      <c r="B5882">
        <f t="shared" si="826"/>
        <v>9</v>
      </c>
      <c r="C5882" s="1">
        <f t="shared" si="833"/>
        <v>41884.624999985761</v>
      </c>
      <c r="D5882" s="7">
        <v>651.92424242424249</v>
      </c>
      <c r="E5882" s="7"/>
      <c r="G5882">
        <v>60</v>
      </c>
      <c r="H5882" s="12">
        <v>540.99988419591045</v>
      </c>
      <c r="I5882" s="13">
        <f>$D$2*tarifas!$D$12/24</f>
        <v>1.4541666666666666</v>
      </c>
      <c r="J5882" s="13" t="e">
        <f>VLOOKUP(E5882&amp;" "&amp;F5882,tarifas!$A$13:$D$20,4,FALSE)*H5882</f>
        <v>#N/A</v>
      </c>
      <c r="K5882" s="13">
        <f>IF(F5882="COD1",tarifas!$D$11*(SUMIFS($H$11:$H$8770,$F$11:$F$8770,"=COD1",$B$11:$B$8770,"="&amp;B5882)/COUNTIFS($F$11:$F$8770,"=COD1",$B$11:$B$8770,"="&amp;B5882))/COUNTIFS($A$11:$A$8770,"="&amp;A5882,$F$11:$F$8770,"=COD1"),0)</f>
        <v>0</v>
      </c>
      <c r="L5882" s="13" t="e">
        <f>(VLOOKUP(F5882,tarifas!$C$7:$D$10,2,FALSE)+tarifas!$D$21)*datos!H5882</f>
        <v>#N/A</v>
      </c>
      <c r="M5882">
        <v>318.65217999999999</v>
      </c>
      <c r="N5882" s="13" t="e">
        <f t="shared" si="827"/>
        <v>#N/A</v>
      </c>
      <c r="O5882">
        <f t="shared" si="828"/>
        <v>318.65217999999999</v>
      </c>
      <c r="P5882" s="12">
        <f t="shared" si="829"/>
        <v>222.34770419591047</v>
      </c>
      <c r="Q5882">
        <f t="shared" si="830"/>
        <v>0</v>
      </c>
      <c r="R5882">
        <f>$D$2*tarifas!$D$12/24</f>
        <v>1.4541666666666666</v>
      </c>
      <c r="S5882" t="e">
        <f>VLOOKUP(E5882&amp;" "&amp;F5882,tarifas!$A$13:$D$20,4,FALSE)*P5882</f>
        <v>#N/A</v>
      </c>
      <c r="T5882">
        <f>IF(F5882="COD1",tarifas!$D$11*(SUMIFS($P$11:$P$8770,$F$11:$F$8770,"=COD1",$B$11:$B$8770,"="&amp;B5882)/COUNTIFS($F$11:$F$8770,"=COD1",$B$11:$B$8770,"="&amp;B5882))/COUNTIFS($A$11:$A$8770,"="&amp;A5882,$F$11:$F$8770,"=COD1"),0)</f>
        <v>0</v>
      </c>
      <c r="U5882" t="e">
        <f>(VLOOKUP(F5882,tarifas!$C$7:$D$10,2,FALSE)+tarifas!$D$21)*datos!P5882</f>
        <v>#N/A</v>
      </c>
      <c r="V5882" t="e">
        <f t="shared" si="831"/>
        <v>#N/A</v>
      </c>
      <c r="W5882">
        <f t="shared" si="832"/>
        <v>0</v>
      </c>
    </row>
    <row r="5883" spans="1:23" x14ac:dyDescent="0.25">
      <c r="A5883">
        <f t="shared" si="825"/>
        <v>241</v>
      </c>
      <c r="B5883">
        <f t="shared" si="826"/>
        <v>9</v>
      </c>
      <c r="C5883" s="1">
        <f t="shared" si="833"/>
        <v>41884.666666652425</v>
      </c>
      <c r="D5883" s="7">
        <v>529.57575757575762</v>
      </c>
      <c r="E5883" s="7"/>
      <c r="G5883">
        <v>60.48</v>
      </c>
      <c r="H5883" s="12">
        <v>438.76627719784017</v>
      </c>
      <c r="I5883" s="13">
        <f>$D$2*tarifas!$D$12/24</f>
        <v>1.4541666666666666</v>
      </c>
      <c r="J5883" s="13" t="e">
        <f>VLOOKUP(E5883&amp;" "&amp;F5883,tarifas!$A$13:$D$20,4,FALSE)*H5883</f>
        <v>#N/A</v>
      </c>
      <c r="K5883" s="13">
        <f>IF(F5883="COD1",tarifas!$D$11*(SUMIFS($H$11:$H$8770,$F$11:$F$8770,"=COD1",$B$11:$B$8770,"="&amp;B5883)/COUNTIFS($F$11:$F$8770,"=COD1",$B$11:$B$8770,"="&amp;B5883))/COUNTIFS($A$11:$A$8770,"="&amp;A5883,$F$11:$F$8770,"=COD1"),0)</f>
        <v>0</v>
      </c>
      <c r="L5883" s="13" t="e">
        <f>(VLOOKUP(F5883,tarifas!$C$7:$D$10,2,FALSE)+tarifas!$D$21)*datos!H5883</f>
        <v>#N/A</v>
      </c>
      <c r="M5883">
        <v>190.33020999999999</v>
      </c>
      <c r="N5883" s="13" t="e">
        <f t="shared" si="827"/>
        <v>#N/A</v>
      </c>
      <c r="O5883">
        <f t="shared" si="828"/>
        <v>190.33020999999999</v>
      </c>
      <c r="P5883" s="12">
        <f t="shared" si="829"/>
        <v>248.43606719784017</v>
      </c>
      <c r="Q5883">
        <f t="shared" si="830"/>
        <v>0</v>
      </c>
      <c r="R5883">
        <f>$D$2*tarifas!$D$12/24</f>
        <v>1.4541666666666666</v>
      </c>
      <c r="S5883" t="e">
        <f>VLOOKUP(E5883&amp;" "&amp;F5883,tarifas!$A$13:$D$20,4,FALSE)*P5883</f>
        <v>#N/A</v>
      </c>
      <c r="T5883">
        <f>IF(F5883="COD1",tarifas!$D$11*(SUMIFS($P$11:$P$8770,$F$11:$F$8770,"=COD1",$B$11:$B$8770,"="&amp;B5883)/COUNTIFS($F$11:$F$8770,"=COD1",$B$11:$B$8770,"="&amp;B5883))/COUNTIFS($A$11:$A$8770,"="&amp;A5883,$F$11:$F$8770,"=COD1"),0)</f>
        <v>0</v>
      </c>
      <c r="U5883" t="e">
        <f>(VLOOKUP(F5883,tarifas!$C$7:$D$10,2,FALSE)+tarifas!$D$21)*datos!P5883</f>
        <v>#N/A</v>
      </c>
      <c r="V5883" t="e">
        <f t="shared" si="831"/>
        <v>#N/A</v>
      </c>
      <c r="W5883">
        <f t="shared" si="832"/>
        <v>0</v>
      </c>
    </row>
    <row r="5884" spans="1:23" x14ac:dyDescent="0.25">
      <c r="A5884">
        <f t="shared" si="825"/>
        <v>241</v>
      </c>
      <c r="B5884">
        <f t="shared" si="826"/>
        <v>9</v>
      </c>
      <c r="C5884" s="1">
        <f t="shared" si="833"/>
        <v>41884.708333319089</v>
      </c>
      <c r="D5884" s="7">
        <v>348.50000000000006</v>
      </c>
      <c r="E5884" s="7"/>
      <c r="G5884">
        <v>61</v>
      </c>
      <c r="H5884" s="12">
        <v>344.25905325326937</v>
      </c>
      <c r="I5884" s="13">
        <f>$D$2*tarifas!$D$12/24</f>
        <v>1.4541666666666666</v>
      </c>
      <c r="J5884" s="13" t="e">
        <f>VLOOKUP(E5884&amp;" "&amp;F5884,tarifas!$A$13:$D$20,4,FALSE)*H5884</f>
        <v>#N/A</v>
      </c>
      <c r="K5884" s="13">
        <f>IF(F5884="COD1",tarifas!$D$11*(SUMIFS($H$11:$H$8770,$F$11:$F$8770,"=COD1",$B$11:$B$8770,"="&amp;B5884)/COUNTIFS($F$11:$F$8770,"=COD1",$B$11:$B$8770,"="&amp;B5884))/COUNTIFS($A$11:$A$8770,"="&amp;A5884,$F$11:$F$8770,"=COD1"),0)</f>
        <v>0</v>
      </c>
      <c r="L5884" s="13" t="e">
        <f>(VLOOKUP(F5884,tarifas!$C$7:$D$10,2,FALSE)+tarifas!$D$21)*datos!H5884</f>
        <v>#N/A</v>
      </c>
      <c r="M5884">
        <v>53.007150000000003</v>
      </c>
      <c r="N5884" s="13" t="e">
        <f t="shared" si="827"/>
        <v>#N/A</v>
      </c>
      <c r="O5884">
        <f t="shared" si="828"/>
        <v>53.007150000000003</v>
      </c>
      <c r="P5884" s="12">
        <f t="shared" si="829"/>
        <v>291.25190325326935</v>
      </c>
      <c r="Q5884">
        <f t="shared" si="830"/>
        <v>0</v>
      </c>
      <c r="R5884">
        <f>$D$2*tarifas!$D$12/24</f>
        <v>1.4541666666666666</v>
      </c>
      <c r="S5884" t="e">
        <f>VLOOKUP(E5884&amp;" "&amp;F5884,tarifas!$A$13:$D$20,4,FALSE)*P5884</f>
        <v>#N/A</v>
      </c>
      <c r="T5884">
        <f>IF(F5884="COD1",tarifas!$D$11*(SUMIFS($P$11:$P$8770,$F$11:$F$8770,"=COD1",$B$11:$B$8770,"="&amp;B5884)/COUNTIFS($F$11:$F$8770,"=COD1",$B$11:$B$8770,"="&amp;B5884))/COUNTIFS($A$11:$A$8770,"="&amp;A5884,$F$11:$F$8770,"=COD1"),0)</f>
        <v>0</v>
      </c>
      <c r="U5884" t="e">
        <f>(VLOOKUP(F5884,tarifas!$C$7:$D$10,2,FALSE)+tarifas!$D$21)*datos!P5884</f>
        <v>#N/A</v>
      </c>
      <c r="V5884" t="e">
        <f t="shared" si="831"/>
        <v>#N/A</v>
      </c>
      <c r="W5884">
        <f t="shared" si="832"/>
        <v>0</v>
      </c>
    </row>
    <row r="5885" spans="1:23" x14ac:dyDescent="0.25">
      <c r="A5885">
        <f t="shared" si="825"/>
        <v>241</v>
      </c>
      <c r="B5885">
        <f t="shared" si="826"/>
        <v>9</v>
      </c>
      <c r="C5885" s="1">
        <f t="shared" si="833"/>
        <v>41884.749999985754</v>
      </c>
      <c r="D5885" s="7">
        <v>140.89393939393941</v>
      </c>
      <c r="E5885" s="7"/>
      <c r="G5885">
        <v>62.17</v>
      </c>
      <c r="H5885" s="12">
        <v>255.39937679786641</v>
      </c>
      <c r="I5885" s="13">
        <f>$D$2*tarifas!$D$12/24</f>
        <v>1.4541666666666666</v>
      </c>
      <c r="J5885" s="13" t="e">
        <f>VLOOKUP(E5885&amp;" "&amp;F5885,tarifas!$A$13:$D$20,4,FALSE)*H5885</f>
        <v>#N/A</v>
      </c>
      <c r="K5885" s="13">
        <f>IF(F5885="COD1",tarifas!$D$11*(SUMIFS($H$11:$H$8770,$F$11:$F$8770,"=COD1",$B$11:$B$8770,"="&amp;B5885)/COUNTIFS($F$11:$F$8770,"=COD1",$B$11:$B$8770,"="&amp;B5885))/COUNTIFS($A$11:$A$8770,"="&amp;A5885,$F$11:$F$8770,"=COD1"),0)</f>
        <v>0</v>
      </c>
      <c r="L5885" s="13" t="e">
        <f>(VLOOKUP(F5885,tarifas!$C$7:$D$10,2,FALSE)+tarifas!$D$21)*datos!H5885</f>
        <v>#N/A</v>
      </c>
      <c r="M5885">
        <v>0</v>
      </c>
      <c r="N5885" s="13" t="e">
        <f t="shared" si="827"/>
        <v>#N/A</v>
      </c>
      <c r="O5885">
        <f t="shared" si="828"/>
        <v>0</v>
      </c>
      <c r="P5885" s="12">
        <f t="shared" si="829"/>
        <v>255.39937679786641</v>
      </c>
      <c r="Q5885">
        <f t="shared" si="830"/>
        <v>0</v>
      </c>
      <c r="R5885">
        <f>$D$2*tarifas!$D$12/24</f>
        <v>1.4541666666666666</v>
      </c>
      <c r="S5885" t="e">
        <f>VLOOKUP(E5885&amp;" "&amp;F5885,tarifas!$A$13:$D$20,4,FALSE)*P5885</f>
        <v>#N/A</v>
      </c>
      <c r="T5885">
        <f>IF(F5885="COD1",tarifas!$D$11*(SUMIFS($P$11:$P$8770,$F$11:$F$8770,"=COD1",$B$11:$B$8770,"="&amp;B5885)/COUNTIFS($F$11:$F$8770,"=COD1",$B$11:$B$8770,"="&amp;B5885))/COUNTIFS($A$11:$A$8770,"="&amp;A5885,$F$11:$F$8770,"=COD1"),0)</f>
        <v>0</v>
      </c>
      <c r="U5885" t="e">
        <f>(VLOOKUP(F5885,tarifas!$C$7:$D$10,2,FALSE)+tarifas!$D$21)*datos!P5885</f>
        <v>#N/A</v>
      </c>
      <c r="V5885" t="e">
        <f t="shared" si="831"/>
        <v>#N/A</v>
      </c>
      <c r="W5885">
        <f t="shared" si="832"/>
        <v>0</v>
      </c>
    </row>
    <row r="5886" spans="1:23" x14ac:dyDescent="0.25">
      <c r="A5886">
        <f t="shared" si="825"/>
        <v>241</v>
      </c>
      <c r="B5886">
        <f t="shared" si="826"/>
        <v>9</v>
      </c>
      <c r="C5886" s="1">
        <f t="shared" si="833"/>
        <v>41884.791666652418</v>
      </c>
      <c r="D5886" s="7">
        <v>8.7575757575757596</v>
      </c>
      <c r="E5886" s="7"/>
      <c r="G5886">
        <v>64.08</v>
      </c>
      <c r="H5886" s="12">
        <v>206.99257316875892</v>
      </c>
      <c r="I5886" s="13">
        <f>$D$2*tarifas!$D$12/24</f>
        <v>1.4541666666666666</v>
      </c>
      <c r="J5886" s="13" t="e">
        <f>VLOOKUP(E5886&amp;" "&amp;F5886,tarifas!$A$13:$D$20,4,FALSE)*H5886</f>
        <v>#N/A</v>
      </c>
      <c r="K5886" s="13">
        <f>IF(F5886="COD1",tarifas!$D$11*(SUMIFS($H$11:$H$8770,$F$11:$F$8770,"=COD1",$B$11:$B$8770,"="&amp;B5886)/COUNTIFS($F$11:$F$8770,"=COD1",$B$11:$B$8770,"="&amp;B5886))/COUNTIFS($A$11:$A$8770,"="&amp;A5886,$F$11:$F$8770,"=COD1"),0)</f>
        <v>0</v>
      </c>
      <c r="L5886" s="13" t="e">
        <f>(VLOOKUP(F5886,tarifas!$C$7:$D$10,2,FALSE)+tarifas!$D$21)*datos!H5886</f>
        <v>#N/A</v>
      </c>
      <c r="M5886">
        <v>0</v>
      </c>
      <c r="N5886" s="13" t="e">
        <f t="shared" si="827"/>
        <v>#N/A</v>
      </c>
      <c r="O5886">
        <f t="shared" si="828"/>
        <v>0</v>
      </c>
      <c r="P5886" s="12">
        <f t="shared" si="829"/>
        <v>206.99257316875892</v>
      </c>
      <c r="Q5886">
        <f t="shared" si="830"/>
        <v>0</v>
      </c>
      <c r="R5886">
        <f>$D$2*tarifas!$D$12/24</f>
        <v>1.4541666666666666</v>
      </c>
      <c r="S5886" t="e">
        <f>VLOOKUP(E5886&amp;" "&amp;F5886,tarifas!$A$13:$D$20,4,FALSE)*P5886</f>
        <v>#N/A</v>
      </c>
      <c r="T5886">
        <f>IF(F5886="COD1",tarifas!$D$11*(SUMIFS($P$11:$P$8770,$F$11:$F$8770,"=COD1",$B$11:$B$8770,"="&amp;B5886)/COUNTIFS($F$11:$F$8770,"=COD1",$B$11:$B$8770,"="&amp;B5886))/COUNTIFS($A$11:$A$8770,"="&amp;A5886,$F$11:$F$8770,"=COD1"),0)</f>
        <v>0</v>
      </c>
      <c r="U5886" t="e">
        <f>(VLOOKUP(F5886,tarifas!$C$7:$D$10,2,FALSE)+tarifas!$D$21)*datos!P5886</f>
        <v>#N/A</v>
      </c>
      <c r="V5886" t="e">
        <f t="shared" si="831"/>
        <v>#N/A</v>
      </c>
      <c r="W5886">
        <f t="shared" si="832"/>
        <v>0</v>
      </c>
    </row>
    <row r="5887" spans="1:23" x14ac:dyDescent="0.25">
      <c r="A5887">
        <f t="shared" si="825"/>
        <v>241</v>
      </c>
      <c r="B5887">
        <f t="shared" si="826"/>
        <v>9</v>
      </c>
      <c r="C5887" s="1">
        <f t="shared" si="833"/>
        <v>41884.833333319082</v>
      </c>
      <c r="D5887" s="7">
        <v>0</v>
      </c>
      <c r="E5887" s="7"/>
      <c r="G5887">
        <v>67.099999999999994</v>
      </c>
      <c r="H5887" s="12">
        <v>191.46419444883594</v>
      </c>
      <c r="I5887" s="13">
        <f>$D$2*tarifas!$D$12/24</f>
        <v>1.4541666666666666</v>
      </c>
      <c r="J5887" s="13" t="e">
        <f>VLOOKUP(E5887&amp;" "&amp;F5887,tarifas!$A$13:$D$20,4,FALSE)*H5887</f>
        <v>#N/A</v>
      </c>
      <c r="K5887" s="13">
        <f>IF(F5887="COD1",tarifas!$D$11*(SUMIFS($H$11:$H$8770,$F$11:$F$8770,"=COD1",$B$11:$B$8770,"="&amp;B5887)/COUNTIFS($F$11:$F$8770,"=COD1",$B$11:$B$8770,"="&amp;B5887))/COUNTIFS($A$11:$A$8770,"="&amp;A5887,$F$11:$F$8770,"=COD1"),0)</f>
        <v>0</v>
      </c>
      <c r="L5887" s="13" t="e">
        <f>(VLOOKUP(F5887,tarifas!$C$7:$D$10,2,FALSE)+tarifas!$D$21)*datos!H5887</f>
        <v>#N/A</v>
      </c>
      <c r="M5887">
        <v>0</v>
      </c>
      <c r="N5887" s="13" t="e">
        <f t="shared" si="827"/>
        <v>#N/A</v>
      </c>
      <c r="O5887">
        <f t="shared" si="828"/>
        <v>0</v>
      </c>
      <c r="P5887" s="12">
        <f t="shared" si="829"/>
        <v>191.46419444883594</v>
      </c>
      <c r="Q5887">
        <f t="shared" si="830"/>
        <v>0</v>
      </c>
      <c r="R5887">
        <f>$D$2*tarifas!$D$12/24</f>
        <v>1.4541666666666666</v>
      </c>
      <c r="S5887" t="e">
        <f>VLOOKUP(E5887&amp;" "&amp;F5887,tarifas!$A$13:$D$20,4,FALSE)*P5887</f>
        <v>#N/A</v>
      </c>
      <c r="T5887">
        <f>IF(F5887="COD1",tarifas!$D$11*(SUMIFS($P$11:$P$8770,$F$11:$F$8770,"=COD1",$B$11:$B$8770,"="&amp;B5887)/COUNTIFS($F$11:$F$8770,"=COD1",$B$11:$B$8770,"="&amp;B5887))/COUNTIFS($A$11:$A$8770,"="&amp;A5887,$F$11:$F$8770,"=COD1"),0)</f>
        <v>0</v>
      </c>
      <c r="U5887" t="e">
        <f>(VLOOKUP(F5887,tarifas!$C$7:$D$10,2,FALSE)+tarifas!$D$21)*datos!P5887</f>
        <v>#N/A</v>
      </c>
      <c r="V5887" t="e">
        <f t="shared" si="831"/>
        <v>#N/A</v>
      </c>
      <c r="W5887">
        <f t="shared" si="832"/>
        <v>0</v>
      </c>
    </row>
    <row r="5888" spans="1:23" x14ac:dyDescent="0.25">
      <c r="A5888">
        <f t="shared" si="825"/>
        <v>241</v>
      </c>
      <c r="B5888">
        <f t="shared" si="826"/>
        <v>9</v>
      </c>
      <c r="C5888" s="1">
        <f t="shared" si="833"/>
        <v>41884.874999985746</v>
      </c>
      <c r="D5888" s="7">
        <v>0</v>
      </c>
      <c r="E5888" s="7"/>
      <c r="G5888">
        <v>62.03</v>
      </c>
      <c r="H5888" s="12">
        <v>197.24597423002189</v>
      </c>
      <c r="I5888" s="13">
        <f>$D$2*tarifas!$D$12/24</f>
        <v>1.4541666666666666</v>
      </c>
      <c r="J5888" s="13" t="e">
        <f>VLOOKUP(E5888&amp;" "&amp;F5888,tarifas!$A$13:$D$20,4,FALSE)*H5888</f>
        <v>#N/A</v>
      </c>
      <c r="K5888" s="13">
        <f>IF(F5888="COD1",tarifas!$D$11*(SUMIFS($H$11:$H$8770,$F$11:$F$8770,"=COD1",$B$11:$B$8770,"="&amp;B5888)/COUNTIFS($F$11:$F$8770,"=COD1",$B$11:$B$8770,"="&amp;B5888))/COUNTIFS($A$11:$A$8770,"="&amp;A5888,$F$11:$F$8770,"=COD1"),0)</f>
        <v>0</v>
      </c>
      <c r="L5888" s="13" t="e">
        <f>(VLOOKUP(F5888,tarifas!$C$7:$D$10,2,FALSE)+tarifas!$D$21)*datos!H5888</f>
        <v>#N/A</v>
      </c>
      <c r="M5888">
        <v>0</v>
      </c>
      <c r="N5888" s="13" t="e">
        <f t="shared" si="827"/>
        <v>#N/A</v>
      </c>
      <c r="O5888">
        <f t="shared" si="828"/>
        <v>0</v>
      </c>
      <c r="P5888" s="12">
        <f t="shared" si="829"/>
        <v>197.24597423002189</v>
      </c>
      <c r="Q5888">
        <f t="shared" si="830"/>
        <v>0</v>
      </c>
      <c r="R5888">
        <f>$D$2*tarifas!$D$12/24</f>
        <v>1.4541666666666666</v>
      </c>
      <c r="S5888" t="e">
        <f>VLOOKUP(E5888&amp;" "&amp;F5888,tarifas!$A$13:$D$20,4,FALSE)*P5888</f>
        <v>#N/A</v>
      </c>
      <c r="T5888">
        <f>IF(F5888="COD1",tarifas!$D$11*(SUMIFS($P$11:$P$8770,$F$11:$F$8770,"=COD1",$B$11:$B$8770,"="&amp;B5888)/COUNTIFS($F$11:$F$8770,"=COD1",$B$11:$B$8770,"="&amp;B5888))/COUNTIFS($A$11:$A$8770,"="&amp;A5888,$F$11:$F$8770,"=COD1"),0)</f>
        <v>0</v>
      </c>
      <c r="U5888" t="e">
        <f>(VLOOKUP(F5888,tarifas!$C$7:$D$10,2,FALSE)+tarifas!$D$21)*datos!P5888</f>
        <v>#N/A</v>
      </c>
      <c r="V5888" t="e">
        <f t="shared" si="831"/>
        <v>#N/A</v>
      </c>
      <c r="W5888">
        <f t="shared" si="832"/>
        <v>0</v>
      </c>
    </row>
    <row r="5889" spans="1:23" x14ac:dyDescent="0.25">
      <c r="A5889">
        <f t="shared" si="825"/>
        <v>241</v>
      </c>
      <c r="B5889">
        <f t="shared" si="826"/>
        <v>9</v>
      </c>
      <c r="C5889" s="1">
        <f t="shared" si="833"/>
        <v>41884.916666652411</v>
      </c>
      <c r="D5889" s="7">
        <v>0</v>
      </c>
      <c r="E5889" s="7"/>
      <c r="G5889">
        <v>59</v>
      </c>
      <c r="H5889" s="12">
        <v>194.988478862119</v>
      </c>
      <c r="I5889" s="13">
        <f>$D$2*tarifas!$D$12/24</f>
        <v>1.4541666666666666</v>
      </c>
      <c r="J5889" s="13" t="e">
        <f>VLOOKUP(E5889&amp;" "&amp;F5889,tarifas!$A$13:$D$20,4,FALSE)*H5889</f>
        <v>#N/A</v>
      </c>
      <c r="K5889" s="13">
        <f>IF(F5889="COD1",tarifas!$D$11*(SUMIFS($H$11:$H$8770,$F$11:$F$8770,"=COD1",$B$11:$B$8770,"="&amp;B5889)/COUNTIFS($F$11:$F$8770,"=COD1",$B$11:$B$8770,"="&amp;B5889))/COUNTIFS($A$11:$A$8770,"="&amp;A5889,$F$11:$F$8770,"=COD1"),0)</f>
        <v>0</v>
      </c>
      <c r="L5889" s="13" t="e">
        <f>(VLOOKUP(F5889,tarifas!$C$7:$D$10,2,FALSE)+tarifas!$D$21)*datos!H5889</f>
        <v>#N/A</v>
      </c>
      <c r="M5889">
        <v>0</v>
      </c>
      <c r="N5889" s="13" t="e">
        <f t="shared" si="827"/>
        <v>#N/A</v>
      </c>
      <c r="O5889">
        <f t="shared" si="828"/>
        <v>0</v>
      </c>
      <c r="P5889" s="12">
        <f t="shared" si="829"/>
        <v>194.988478862119</v>
      </c>
      <c r="Q5889">
        <f t="shared" si="830"/>
        <v>0</v>
      </c>
      <c r="R5889">
        <f>$D$2*tarifas!$D$12/24</f>
        <v>1.4541666666666666</v>
      </c>
      <c r="S5889" t="e">
        <f>VLOOKUP(E5889&amp;" "&amp;F5889,tarifas!$A$13:$D$20,4,FALSE)*P5889</f>
        <v>#N/A</v>
      </c>
      <c r="T5889">
        <f>IF(F5889="COD1",tarifas!$D$11*(SUMIFS($P$11:$P$8770,$F$11:$F$8770,"=COD1",$B$11:$B$8770,"="&amp;B5889)/COUNTIFS($F$11:$F$8770,"=COD1",$B$11:$B$8770,"="&amp;B5889))/COUNTIFS($A$11:$A$8770,"="&amp;A5889,$F$11:$F$8770,"=COD1"),0)</f>
        <v>0</v>
      </c>
      <c r="U5889" t="e">
        <f>(VLOOKUP(F5889,tarifas!$C$7:$D$10,2,FALSE)+tarifas!$D$21)*datos!P5889</f>
        <v>#N/A</v>
      </c>
      <c r="V5889" t="e">
        <f t="shared" si="831"/>
        <v>#N/A</v>
      </c>
      <c r="W5889">
        <f t="shared" si="832"/>
        <v>0</v>
      </c>
    </row>
    <row r="5890" spans="1:23" x14ac:dyDescent="0.25">
      <c r="A5890">
        <f t="shared" si="825"/>
        <v>241</v>
      </c>
      <c r="B5890">
        <f t="shared" si="826"/>
        <v>9</v>
      </c>
      <c r="C5890" s="1">
        <f t="shared" si="833"/>
        <v>41884.958333319075</v>
      </c>
      <c r="D5890" s="7">
        <v>0</v>
      </c>
      <c r="E5890" s="7"/>
      <c r="G5890">
        <v>57.48</v>
      </c>
      <c r="H5890" s="12">
        <v>190.11543777322657</v>
      </c>
      <c r="I5890" s="13">
        <f>$D$2*tarifas!$D$12/24</f>
        <v>1.4541666666666666</v>
      </c>
      <c r="J5890" s="13" t="e">
        <f>VLOOKUP(E5890&amp;" "&amp;F5890,tarifas!$A$13:$D$20,4,FALSE)*H5890</f>
        <v>#N/A</v>
      </c>
      <c r="K5890" s="13">
        <f>IF(F5890="COD1",tarifas!$D$11*(SUMIFS($H$11:$H$8770,$F$11:$F$8770,"=COD1",$B$11:$B$8770,"="&amp;B5890)/COUNTIFS($F$11:$F$8770,"=COD1",$B$11:$B$8770,"="&amp;B5890))/COUNTIFS($A$11:$A$8770,"="&amp;A5890,$F$11:$F$8770,"=COD1"),0)</f>
        <v>0</v>
      </c>
      <c r="L5890" s="13" t="e">
        <f>(VLOOKUP(F5890,tarifas!$C$7:$D$10,2,FALSE)+tarifas!$D$21)*datos!H5890</f>
        <v>#N/A</v>
      </c>
      <c r="M5890">
        <v>0</v>
      </c>
      <c r="N5890" s="13" t="e">
        <f t="shared" si="827"/>
        <v>#N/A</v>
      </c>
      <c r="O5890">
        <f t="shared" si="828"/>
        <v>0</v>
      </c>
      <c r="P5890" s="12">
        <f t="shared" si="829"/>
        <v>190.11543777322657</v>
      </c>
      <c r="Q5890">
        <f t="shared" si="830"/>
        <v>0</v>
      </c>
      <c r="R5890">
        <f>$D$2*tarifas!$D$12/24</f>
        <v>1.4541666666666666</v>
      </c>
      <c r="S5890" t="e">
        <f>VLOOKUP(E5890&amp;" "&amp;F5890,tarifas!$A$13:$D$20,4,FALSE)*P5890</f>
        <v>#N/A</v>
      </c>
      <c r="T5890">
        <f>IF(F5890="COD1",tarifas!$D$11*(SUMIFS($P$11:$P$8770,$F$11:$F$8770,"=COD1",$B$11:$B$8770,"="&amp;B5890)/COUNTIFS($F$11:$F$8770,"=COD1",$B$11:$B$8770,"="&amp;B5890))/COUNTIFS($A$11:$A$8770,"="&amp;A5890,$F$11:$F$8770,"=COD1"),0)</f>
        <v>0</v>
      </c>
      <c r="U5890" t="e">
        <f>(VLOOKUP(F5890,tarifas!$C$7:$D$10,2,FALSE)+tarifas!$D$21)*datos!P5890</f>
        <v>#N/A</v>
      </c>
      <c r="V5890" t="e">
        <f t="shared" si="831"/>
        <v>#N/A</v>
      </c>
      <c r="W5890">
        <f t="shared" si="832"/>
        <v>0</v>
      </c>
    </row>
    <row r="5891" spans="1:23" x14ac:dyDescent="0.25">
      <c r="A5891">
        <f t="shared" si="825"/>
        <v>242</v>
      </c>
      <c r="B5891">
        <f t="shared" si="826"/>
        <v>9</v>
      </c>
      <c r="C5891" s="1">
        <f t="shared" si="833"/>
        <v>41884.999999985739</v>
      </c>
      <c r="D5891" s="7">
        <v>0</v>
      </c>
      <c r="E5891" s="7"/>
      <c r="G5891">
        <v>54.2</v>
      </c>
      <c r="H5891" s="12">
        <v>187.80482781955249</v>
      </c>
      <c r="I5891" s="13">
        <f>$D$2*tarifas!$D$12/24</f>
        <v>1.4541666666666666</v>
      </c>
      <c r="J5891" s="13" t="e">
        <f>VLOOKUP(E5891&amp;" "&amp;F5891,tarifas!$A$13:$D$20,4,FALSE)*H5891</f>
        <v>#N/A</v>
      </c>
      <c r="K5891" s="13">
        <f>IF(F5891="COD1",tarifas!$D$11*(SUMIFS($H$11:$H$8770,$F$11:$F$8770,"=COD1",$B$11:$B$8770,"="&amp;B5891)/COUNTIFS($F$11:$F$8770,"=COD1",$B$11:$B$8770,"="&amp;B5891))/COUNTIFS($A$11:$A$8770,"="&amp;A5891,$F$11:$F$8770,"=COD1"),0)</f>
        <v>0</v>
      </c>
      <c r="L5891" s="13" t="e">
        <f>(VLOOKUP(F5891,tarifas!$C$7:$D$10,2,FALSE)+tarifas!$D$21)*datos!H5891</f>
        <v>#N/A</v>
      </c>
      <c r="M5891">
        <v>0</v>
      </c>
      <c r="N5891" s="13" t="e">
        <f t="shared" si="827"/>
        <v>#N/A</v>
      </c>
      <c r="O5891">
        <f t="shared" si="828"/>
        <v>0</v>
      </c>
      <c r="P5891" s="12">
        <f t="shared" si="829"/>
        <v>187.80482781955249</v>
      </c>
      <c r="Q5891">
        <f t="shared" si="830"/>
        <v>0</v>
      </c>
      <c r="R5891">
        <f>$D$2*tarifas!$D$12/24</f>
        <v>1.4541666666666666</v>
      </c>
      <c r="S5891" t="e">
        <f>VLOOKUP(E5891&amp;" "&amp;F5891,tarifas!$A$13:$D$20,4,FALSE)*P5891</f>
        <v>#N/A</v>
      </c>
      <c r="T5891">
        <f>IF(F5891="COD1",tarifas!$D$11*(SUMIFS($P$11:$P$8770,$F$11:$F$8770,"=COD1",$B$11:$B$8770,"="&amp;B5891)/COUNTIFS($F$11:$F$8770,"=COD1",$B$11:$B$8770,"="&amp;B5891))/COUNTIFS($A$11:$A$8770,"="&amp;A5891,$F$11:$F$8770,"=COD1"),0)</f>
        <v>0</v>
      </c>
      <c r="U5891" t="e">
        <f>(VLOOKUP(F5891,tarifas!$C$7:$D$10,2,FALSE)+tarifas!$D$21)*datos!P5891</f>
        <v>#N/A</v>
      </c>
      <c r="V5891" t="e">
        <f t="shared" si="831"/>
        <v>#N/A</v>
      </c>
      <c r="W5891">
        <f t="shared" si="832"/>
        <v>0</v>
      </c>
    </row>
    <row r="5892" spans="1:23" x14ac:dyDescent="0.25">
      <c r="A5892">
        <f t="shared" si="825"/>
        <v>242</v>
      </c>
      <c r="B5892">
        <f t="shared" si="826"/>
        <v>9</v>
      </c>
      <c r="C5892" s="1">
        <f t="shared" si="833"/>
        <v>41885.041666652403</v>
      </c>
      <c r="D5892" s="7">
        <v>0</v>
      </c>
      <c r="E5892" s="7"/>
      <c r="G5892">
        <v>49</v>
      </c>
      <c r="H5892" s="12">
        <v>183.50952910989901</v>
      </c>
      <c r="I5892" s="13">
        <f>$D$2*tarifas!$D$12/24</f>
        <v>1.4541666666666666</v>
      </c>
      <c r="J5892" s="13" t="e">
        <f>VLOOKUP(E5892&amp;" "&amp;F5892,tarifas!$A$13:$D$20,4,FALSE)*H5892</f>
        <v>#N/A</v>
      </c>
      <c r="K5892" s="13">
        <f>IF(F5892="COD1",tarifas!$D$11*(SUMIFS($H$11:$H$8770,$F$11:$F$8770,"=COD1",$B$11:$B$8770,"="&amp;B5892)/COUNTIFS($F$11:$F$8770,"=COD1",$B$11:$B$8770,"="&amp;B5892))/COUNTIFS($A$11:$A$8770,"="&amp;A5892,$F$11:$F$8770,"=COD1"),0)</f>
        <v>0</v>
      </c>
      <c r="L5892" s="13" t="e">
        <f>(VLOOKUP(F5892,tarifas!$C$7:$D$10,2,FALSE)+tarifas!$D$21)*datos!H5892</f>
        <v>#N/A</v>
      </c>
      <c r="M5892">
        <v>0</v>
      </c>
      <c r="N5892" s="13" t="e">
        <f t="shared" si="827"/>
        <v>#N/A</v>
      </c>
      <c r="O5892">
        <f t="shared" si="828"/>
        <v>0</v>
      </c>
      <c r="P5892" s="12">
        <f t="shared" si="829"/>
        <v>183.50952910989901</v>
      </c>
      <c r="Q5892">
        <f t="shared" si="830"/>
        <v>0</v>
      </c>
      <c r="R5892">
        <f>$D$2*tarifas!$D$12/24</f>
        <v>1.4541666666666666</v>
      </c>
      <c r="S5892" t="e">
        <f>VLOOKUP(E5892&amp;" "&amp;F5892,tarifas!$A$13:$D$20,4,FALSE)*P5892</f>
        <v>#N/A</v>
      </c>
      <c r="T5892">
        <f>IF(F5892="COD1",tarifas!$D$11*(SUMIFS($P$11:$P$8770,$F$11:$F$8770,"=COD1",$B$11:$B$8770,"="&amp;B5892)/COUNTIFS($F$11:$F$8770,"=COD1",$B$11:$B$8770,"="&amp;B5892))/COUNTIFS($A$11:$A$8770,"="&amp;A5892,$F$11:$F$8770,"=COD1"),0)</f>
        <v>0</v>
      </c>
      <c r="U5892" t="e">
        <f>(VLOOKUP(F5892,tarifas!$C$7:$D$10,2,FALSE)+tarifas!$D$21)*datos!P5892</f>
        <v>#N/A</v>
      </c>
      <c r="V5892" t="e">
        <f t="shared" si="831"/>
        <v>#N/A</v>
      </c>
      <c r="W5892">
        <f t="shared" si="832"/>
        <v>0</v>
      </c>
    </row>
    <row r="5893" spans="1:23" x14ac:dyDescent="0.25">
      <c r="A5893">
        <f t="shared" si="825"/>
        <v>242</v>
      </c>
      <c r="B5893">
        <f t="shared" si="826"/>
        <v>9</v>
      </c>
      <c r="C5893" s="1">
        <f t="shared" si="833"/>
        <v>41885.083333319068</v>
      </c>
      <c r="D5893" s="7">
        <v>0</v>
      </c>
      <c r="E5893" s="7"/>
      <c r="G5893">
        <v>49.1</v>
      </c>
      <c r="H5893" s="12">
        <v>171.38663064893166</v>
      </c>
      <c r="I5893" s="13">
        <f>$D$2*tarifas!$D$12/24</f>
        <v>1.4541666666666666</v>
      </c>
      <c r="J5893" s="13" t="e">
        <f>VLOOKUP(E5893&amp;" "&amp;F5893,tarifas!$A$13:$D$20,4,FALSE)*H5893</f>
        <v>#N/A</v>
      </c>
      <c r="K5893" s="13">
        <f>IF(F5893="COD1",tarifas!$D$11*(SUMIFS($H$11:$H$8770,$F$11:$F$8770,"=COD1",$B$11:$B$8770,"="&amp;B5893)/COUNTIFS($F$11:$F$8770,"=COD1",$B$11:$B$8770,"="&amp;B5893))/COUNTIFS($A$11:$A$8770,"="&amp;A5893,$F$11:$F$8770,"=COD1"),0)</f>
        <v>0</v>
      </c>
      <c r="L5893" s="13" t="e">
        <f>(VLOOKUP(F5893,tarifas!$C$7:$D$10,2,FALSE)+tarifas!$D$21)*datos!H5893</f>
        <v>#N/A</v>
      </c>
      <c r="M5893">
        <v>0</v>
      </c>
      <c r="N5893" s="13" t="e">
        <f t="shared" si="827"/>
        <v>#N/A</v>
      </c>
      <c r="O5893">
        <f t="shared" si="828"/>
        <v>0</v>
      </c>
      <c r="P5893" s="12">
        <f t="shared" si="829"/>
        <v>171.38663064893166</v>
      </c>
      <c r="Q5893">
        <f t="shared" si="830"/>
        <v>0</v>
      </c>
      <c r="R5893">
        <f>$D$2*tarifas!$D$12/24</f>
        <v>1.4541666666666666</v>
      </c>
      <c r="S5893" t="e">
        <f>VLOOKUP(E5893&amp;" "&amp;F5893,tarifas!$A$13:$D$20,4,FALSE)*P5893</f>
        <v>#N/A</v>
      </c>
      <c r="T5893">
        <f>IF(F5893="COD1",tarifas!$D$11*(SUMIFS($P$11:$P$8770,$F$11:$F$8770,"=COD1",$B$11:$B$8770,"="&amp;B5893)/COUNTIFS($F$11:$F$8770,"=COD1",$B$11:$B$8770,"="&amp;B5893))/COUNTIFS($A$11:$A$8770,"="&amp;A5893,$F$11:$F$8770,"=COD1"),0)</f>
        <v>0</v>
      </c>
      <c r="U5893" t="e">
        <f>(VLOOKUP(F5893,tarifas!$C$7:$D$10,2,FALSE)+tarifas!$D$21)*datos!P5893</f>
        <v>#N/A</v>
      </c>
      <c r="V5893" t="e">
        <f t="shared" si="831"/>
        <v>#N/A</v>
      </c>
      <c r="W5893">
        <f t="shared" si="832"/>
        <v>0</v>
      </c>
    </row>
    <row r="5894" spans="1:23" x14ac:dyDescent="0.25">
      <c r="A5894">
        <f t="shared" si="825"/>
        <v>242</v>
      </c>
      <c r="B5894">
        <f t="shared" si="826"/>
        <v>9</v>
      </c>
      <c r="C5894" s="1">
        <f t="shared" si="833"/>
        <v>41885.124999985732</v>
      </c>
      <c r="D5894" s="7">
        <v>0</v>
      </c>
      <c r="E5894" s="7"/>
      <c r="G5894">
        <v>47.93</v>
      </c>
      <c r="H5894" s="12">
        <v>165.59660022889733</v>
      </c>
      <c r="I5894" s="13">
        <f>$D$2*tarifas!$D$12/24</f>
        <v>1.4541666666666666</v>
      </c>
      <c r="J5894" s="13" t="e">
        <f>VLOOKUP(E5894&amp;" "&amp;F5894,tarifas!$A$13:$D$20,4,FALSE)*H5894</f>
        <v>#N/A</v>
      </c>
      <c r="K5894" s="13">
        <f>IF(F5894="COD1",tarifas!$D$11*(SUMIFS($H$11:$H$8770,$F$11:$F$8770,"=COD1",$B$11:$B$8770,"="&amp;B5894)/COUNTIFS($F$11:$F$8770,"=COD1",$B$11:$B$8770,"="&amp;B5894))/COUNTIFS($A$11:$A$8770,"="&amp;A5894,$F$11:$F$8770,"=COD1"),0)</f>
        <v>0</v>
      </c>
      <c r="L5894" s="13" t="e">
        <f>(VLOOKUP(F5894,tarifas!$C$7:$D$10,2,FALSE)+tarifas!$D$21)*datos!H5894</f>
        <v>#N/A</v>
      </c>
      <c r="M5894">
        <v>0</v>
      </c>
      <c r="N5894" s="13" t="e">
        <f t="shared" si="827"/>
        <v>#N/A</v>
      </c>
      <c r="O5894">
        <f t="shared" si="828"/>
        <v>0</v>
      </c>
      <c r="P5894" s="12">
        <f t="shared" si="829"/>
        <v>165.59660022889733</v>
      </c>
      <c r="Q5894">
        <f t="shared" si="830"/>
        <v>0</v>
      </c>
      <c r="R5894">
        <f>$D$2*tarifas!$D$12/24</f>
        <v>1.4541666666666666</v>
      </c>
      <c r="S5894" t="e">
        <f>VLOOKUP(E5894&amp;" "&amp;F5894,tarifas!$A$13:$D$20,4,FALSE)*P5894</f>
        <v>#N/A</v>
      </c>
      <c r="T5894">
        <f>IF(F5894="COD1",tarifas!$D$11*(SUMIFS($P$11:$P$8770,$F$11:$F$8770,"=COD1",$B$11:$B$8770,"="&amp;B5894)/COUNTIFS($F$11:$F$8770,"=COD1",$B$11:$B$8770,"="&amp;B5894))/COUNTIFS($A$11:$A$8770,"="&amp;A5894,$F$11:$F$8770,"=COD1"),0)</f>
        <v>0</v>
      </c>
      <c r="U5894" t="e">
        <f>(VLOOKUP(F5894,tarifas!$C$7:$D$10,2,FALSE)+tarifas!$D$21)*datos!P5894</f>
        <v>#N/A</v>
      </c>
      <c r="V5894" t="e">
        <f t="shared" si="831"/>
        <v>#N/A</v>
      </c>
      <c r="W5894">
        <f t="shared" si="832"/>
        <v>0</v>
      </c>
    </row>
    <row r="5895" spans="1:23" x14ac:dyDescent="0.25">
      <c r="A5895">
        <f t="shared" si="825"/>
        <v>242</v>
      </c>
      <c r="B5895">
        <f t="shared" si="826"/>
        <v>9</v>
      </c>
      <c r="C5895" s="1">
        <f t="shared" si="833"/>
        <v>41885.166666652396</v>
      </c>
      <c r="D5895" s="7">
        <v>0</v>
      </c>
      <c r="E5895" s="7"/>
      <c r="G5895">
        <v>49.5</v>
      </c>
      <c r="H5895" s="12">
        <v>165.3080711624512</v>
      </c>
      <c r="I5895" s="13">
        <f>$D$2*tarifas!$D$12/24</f>
        <v>1.4541666666666666</v>
      </c>
      <c r="J5895" s="13" t="e">
        <f>VLOOKUP(E5895&amp;" "&amp;F5895,tarifas!$A$13:$D$20,4,FALSE)*H5895</f>
        <v>#N/A</v>
      </c>
      <c r="K5895" s="13">
        <f>IF(F5895="COD1",tarifas!$D$11*(SUMIFS($H$11:$H$8770,$F$11:$F$8770,"=COD1",$B$11:$B$8770,"="&amp;B5895)/COUNTIFS($F$11:$F$8770,"=COD1",$B$11:$B$8770,"="&amp;B5895))/COUNTIFS($A$11:$A$8770,"="&amp;A5895,$F$11:$F$8770,"=COD1"),0)</f>
        <v>0</v>
      </c>
      <c r="L5895" s="13" t="e">
        <f>(VLOOKUP(F5895,tarifas!$C$7:$D$10,2,FALSE)+tarifas!$D$21)*datos!H5895</f>
        <v>#N/A</v>
      </c>
      <c r="M5895">
        <v>0</v>
      </c>
      <c r="N5895" s="13" t="e">
        <f t="shared" si="827"/>
        <v>#N/A</v>
      </c>
      <c r="O5895">
        <f t="shared" si="828"/>
        <v>0</v>
      </c>
      <c r="P5895" s="12">
        <f t="shared" si="829"/>
        <v>165.3080711624512</v>
      </c>
      <c r="Q5895">
        <f t="shared" si="830"/>
        <v>0</v>
      </c>
      <c r="R5895">
        <f>$D$2*tarifas!$D$12/24</f>
        <v>1.4541666666666666</v>
      </c>
      <c r="S5895" t="e">
        <f>VLOOKUP(E5895&amp;" "&amp;F5895,tarifas!$A$13:$D$20,4,FALSE)*P5895</f>
        <v>#N/A</v>
      </c>
      <c r="T5895">
        <f>IF(F5895="COD1",tarifas!$D$11*(SUMIFS($P$11:$P$8770,$F$11:$F$8770,"=COD1",$B$11:$B$8770,"="&amp;B5895)/COUNTIFS($F$11:$F$8770,"=COD1",$B$11:$B$8770,"="&amp;B5895))/COUNTIFS($A$11:$A$8770,"="&amp;A5895,$F$11:$F$8770,"=COD1"),0)</f>
        <v>0</v>
      </c>
      <c r="U5895" t="e">
        <f>(VLOOKUP(F5895,tarifas!$C$7:$D$10,2,FALSE)+tarifas!$D$21)*datos!P5895</f>
        <v>#N/A</v>
      </c>
      <c r="V5895" t="e">
        <f t="shared" si="831"/>
        <v>#N/A</v>
      </c>
      <c r="W5895">
        <f t="shared" si="832"/>
        <v>0</v>
      </c>
    </row>
    <row r="5896" spans="1:23" x14ac:dyDescent="0.25">
      <c r="A5896">
        <f t="shared" si="825"/>
        <v>242</v>
      </c>
      <c r="B5896">
        <f t="shared" si="826"/>
        <v>9</v>
      </c>
      <c r="C5896" s="1">
        <f t="shared" si="833"/>
        <v>41885.20833331906</v>
      </c>
      <c r="D5896" s="7">
        <v>0</v>
      </c>
      <c r="E5896" s="7"/>
      <c r="G5896">
        <v>57.62</v>
      </c>
      <c r="H5896" s="12">
        <v>165.04890819051946</v>
      </c>
      <c r="I5896" s="13">
        <f>$D$2*tarifas!$D$12/24</f>
        <v>1.4541666666666666</v>
      </c>
      <c r="J5896" s="13" t="e">
        <f>VLOOKUP(E5896&amp;" "&amp;F5896,tarifas!$A$13:$D$20,4,FALSE)*H5896</f>
        <v>#N/A</v>
      </c>
      <c r="K5896" s="13">
        <f>IF(F5896="COD1",tarifas!$D$11*(SUMIFS($H$11:$H$8770,$F$11:$F$8770,"=COD1",$B$11:$B$8770,"="&amp;B5896)/COUNTIFS($F$11:$F$8770,"=COD1",$B$11:$B$8770,"="&amp;B5896))/COUNTIFS($A$11:$A$8770,"="&amp;A5896,$F$11:$F$8770,"=COD1"),0)</f>
        <v>0</v>
      </c>
      <c r="L5896" s="13" t="e">
        <f>(VLOOKUP(F5896,tarifas!$C$7:$D$10,2,FALSE)+tarifas!$D$21)*datos!H5896</f>
        <v>#N/A</v>
      </c>
      <c r="M5896">
        <v>0</v>
      </c>
      <c r="N5896" s="13" t="e">
        <f t="shared" si="827"/>
        <v>#N/A</v>
      </c>
      <c r="O5896">
        <f t="shared" si="828"/>
        <v>0</v>
      </c>
      <c r="P5896" s="12">
        <f t="shared" si="829"/>
        <v>165.04890819051946</v>
      </c>
      <c r="Q5896">
        <f t="shared" si="830"/>
        <v>0</v>
      </c>
      <c r="R5896">
        <f>$D$2*tarifas!$D$12/24</f>
        <v>1.4541666666666666</v>
      </c>
      <c r="S5896" t="e">
        <f>VLOOKUP(E5896&amp;" "&amp;F5896,tarifas!$A$13:$D$20,4,FALSE)*P5896</f>
        <v>#N/A</v>
      </c>
      <c r="T5896">
        <f>IF(F5896="COD1",tarifas!$D$11*(SUMIFS($P$11:$P$8770,$F$11:$F$8770,"=COD1",$B$11:$B$8770,"="&amp;B5896)/COUNTIFS($F$11:$F$8770,"=COD1",$B$11:$B$8770,"="&amp;B5896))/COUNTIFS($A$11:$A$8770,"="&amp;A5896,$F$11:$F$8770,"=COD1"),0)</f>
        <v>0</v>
      </c>
      <c r="U5896" t="e">
        <f>(VLOOKUP(F5896,tarifas!$C$7:$D$10,2,FALSE)+tarifas!$D$21)*datos!P5896</f>
        <v>#N/A</v>
      </c>
      <c r="V5896" t="e">
        <f t="shared" si="831"/>
        <v>#N/A</v>
      </c>
      <c r="W5896">
        <f t="shared" si="832"/>
        <v>0</v>
      </c>
    </row>
    <row r="5897" spans="1:23" x14ac:dyDescent="0.25">
      <c r="A5897">
        <f t="shared" si="825"/>
        <v>242</v>
      </c>
      <c r="B5897">
        <f t="shared" si="826"/>
        <v>9</v>
      </c>
      <c r="C5897" s="1">
        <f t="shared" si="833"/>
        <v>41885.249999985725</v>
      </c>
      <c r="D5897" s="7">
        <v>0</v>
      </c>
      <c r="E5897" s="7"/>
      <c r="G5897">
        <v>62.5</v>
      </c>
      <c r="H5897" s="12">
        <v>183.23123593375897</v>
      </c>
      <c r="I5897" s="13">
        <f>$D$2*tarifas!$D$12/24</f>
        <v>1.4541666666666666</v>
      </c>
      <c r="J5897" s="13" t="e">
        <f>VLOOKUP(E5897&amp;" "&amp;F5897,tarifas!$A$13:$D$20,4,FALSE)*H5897</f>
        <v>#N/A</v>
      </c>
      <c r="K5897" s="13">
        <f>IF(F5897="COD1",tarifas!$D$11*(SUMIFS($H$11:$H$8770,$F$11:$F$8770,"=COD1",$B$11:$B$8770,"="&amp;B5897)/COUNTIFS($F$11:$F$8770,"=COD1",$B$11:$B$8770,"="&amp;B5897))/COUNTIFS($A$11:$A$8770,"="&amp;A5897,$F$11:$F$8770,"=COD1"),0)</f>
        <v>0</v>
      </c>
      <c r="L5897" s="13" t="e">
        <f>(VLOOKUP(F5897,tarifas!$C$7:$D$10,2,FALSE)+tarifas!$D$21)*datos!H5897</f>
        <v>#N/A</v>
      </c>
      <c r="M5897">
        <v>12.43047</v>
      </c>
      <c r="N5897" s="13" t="e">
        <f t="shared" si="827"/>
        <v>#N/A</v>
      </c>
      <c r="O5897">
        <f t="shared" si="828"/>
        <v>12.43047</v>
      </c>
      <c r="P5897" s="12">
        <f t="shared" si="829"/>
        <v>170.80076593375895</v>
      </c>
      <c r="Q5897">
        <f t="shared" si="830"/>
        <v>0</v>
      </c>
      <c r="R5897">
        <f>$D$2*tarifas!$D$12/24</f>
        <v>1.4541666666666666</v>
      </c>
      <c r="S5897" t="e">
        <f>VLOOKUP(E5897&amp;" "&amp;F5897,tarifas!$A$13:$D$20,4,FALSE)*P5897</f>
        <v>#N/A</v>
      </c>
      <c r="T5897">
        <f>IF(F5897="COD1",tarifas!$D$11*(SUMIFS($P$11:$P$8770,$F$11:$F$8770,"=COD1",$B$11:$B$8770,"="&amp;B5897)/COUNTIFS($F$11:$F$8770,"=COD1",$B$11:$B$8770,"="&amp;B5897))/COUNTIFS($A$11:$A$8770,"="&amp;A5897,$F$11:$F$8770,"=COD1"),0)</f>
        <v>0</v>
      </c>
      <c r="U5897" t="e">
        <f>(VLOOKUP(F5897,tarifas!$C$7:$D$10,2,FALSE)+tarifas!$D$21)*datos!P5897</f>
        <v>#N/A</v>
      </c>
      <c r="V5897" t="e">
        <f t="shared" si="831"/>
        <v>#N/A</v>
      </c>
      <c r="W5897">
        <f t="shared" si="832"/>
        <v>0</v>
      </c>
    </row>
    <row r="5898" spans="1:23" x14ac:dyDescent="0.25">
      <c r="A5898">
        <f t="shared" si="825"/>
        <v>242</v>
      </c>
      <c r="B5898">
        <f t="shared" si="826"/>
        <v>9</v>
      </c>
      <c r="C5898" s="1">
        <f t="shared" si="833"/>
        <v>41885.291666652389</v>
      </c>
      <c r="D5898" s="7">
        <v>34</v>
      </c>
      <c r="E5898" s="7"/>
      <c r="G5898">
        <v>63.75</v>
      </c>
      <c r="H5898" s="12">
        <v>239.12661261850019</v>
      </c>
      <c r="I5898" s="13">
        <f>$D$2*tarifas!$D$12/24</f>
        <v>1.4541666666666666</v>
      </c>
      <c r="J5898" s="13" t="e">
        <f>VLOOKUP(E5898&amp;" "&amp;F5898,tarifas!$A$13:$D$20,4,FALSE)*H5898</f>
        <v>#N/A</v>
      </c>
      <c r="K5898" s="13">
        <f>IF(F5898="COD1",tarifas!$D$11*(SUMIFS($H$11:$H$8770,$F$11:$F$8770,"=COD1",$B$11:$B$8770,"="&amp;B5898)/COUNTIFS($F$11:$F$8770,"=COD1",$B$11:$B$8770,"="&amp;B5898))/COUNTIFS($A$11:$A$8770,"="&amp;A5898,$F$11:$F$8770,"=COD1"),0)</f>
        <v>0</v>
      </c>
      <c r="L5898" s="13" t="e">
        <f>(VLOOKUP(F5898,tarifas!$C$7:$D$10,2,FALSE)+tarifas!$D$21)*datos!H5898</f>
        <v>#N/A</v>
      </c>
      <c r="M5898">
        <v>39.647129999999997</v>
      </c>
      <c r="N5898" s="13" t="e">
        <f t="shared" si="827"/>
        <v>#N/A</v>
      </c>
      <c r="O5898">
        <f t="shared" si="828"/>
        <v>39.647129999999997</v>
      </c>
      <c r="P5898" s="12">
        <f t="shared" si="829"/>
        <v>199.47948261850019</v>
      </c>
      <c r="Q5898">
        <f t="shared" si="830"/>
        <v>0</v>
      </c>
      <c r="R5898">
        <f>$D$2*tarifas!$D$12/24</f>
        <v>1.4541666666666666</v>
      </c>
      <c r="S5898" t="e">
        <f>VLOOKUP(E5898&amp;" "&amp;F5898,tarifas!$A$13:$D$20,4,FALSE)*P5898</f>
        <v>#N/A</v>
      </c>
      <c r="T5898">
        <f>IF(F5898="COD1",tarifas!$D$11*(SUMIFS($P$11:$P$8770,$F$11:$F$8770,"=COD1",$B$11:$B$8770,"="&amp;B5898)/COUNTIFS($F$11:$F$8770,"=COD1",$B$11:$B$8770,"="&amp;B5898))/COUNTIFS($A$11:$A$8770,"="&amp;A5898,$F$11:$F$8770,"=COD1"),0)</f>
        <v>0</v>
      </c>
      <c r="U5898" t="e">
        <f>(VLOOKUP(F5898,tarifas!$C$7:$D$10,2,FALSE)+tarifas!$D$21)*datos!P5898</f>
        <v>#N/A</v>
      </c>
      <c r="V5898" t="e">
        <f t="shared" si="831"/>
        <v>#N/A</v>
      </c>
      <c r="W5898">
        <f t="shared" si="832"/>
        <v>0</v>
      </c>
    </row>
    <row r="5899" spans="1:23" x14ac:dyDescent="0.25">
      <c r="A5899">
        <f t="shared" si="825"/>
        <v>242</v>
      </c>
      <c r="B5899">
        <f t="shared" si="826"/>
        <v>9</v>
      </c>
      <c r="C5899" s="1">
        <f t="shared" si="833"/>
        <v>41885.333333319053</v>
      </c>
      <c r="D5899" s="7">
        <v>206.83333333333337</v>
      </c>
      <c r="E5899" s="7"/>
      <c r="G5899">
        <v>64.680000000000007</v>
      </c>
      <c r="H5899" s="12">
        <v>359.63366724607198</v>
      </c>
      <c r="I5899" s="13">
        <f>$D$2*tarifas!$D$12/24</f>
        <v>1.4541666666666666</v>
      </c>
      <c r="J5899" s="13" t="e">
        <f>VLOOKUP(E5899&amp;" "&amp;F5899,tarifas!$A$13:$D$20,4,FALSE)*H5899</f>
        <v>#N/A</v>
      </c>
      <c r="K5899" s="13">
        <f>IF(F5899="COD1",tarifas!$D$11*(SUMIFS($H$11:$H$8770,$F$11:$F$8770,"=COD1",$B$11:$B$8770,"="&amp;B5899)/COUNTIFS($F$11:$F$8770,"=COD1",$B$11:$B$8770,"="&amp;B5899))/COUNTIFS($A$11:$A$8770,"="&amp;A5899,$F$11:$F$8770,"=COD1"),0)</f>
        <v>0</v>
      </c>
      <c r="L5899" s="13" t="e">
        <f>(VLOOKUP(F5899,tarifas!$C$7:$D$10,2,FALSE)+tarifas!$D$21)*datos!H5899</f>
        <v>#N/A</v>
      </c>
      <c r="M5899">
        <v>51.395410000000005</v>
      </c>
      <c r="N5899" s="13" t="e">
        <f t="shared" si="827"/>
        <v>#N/A</v>
      </c>
      <c r="O5899">
        <f t="shared" si="828"/>
        <v>51.395410000000005</v>
      </c>
      <c r="P5899" s="12">
        <f t="shared" si="829"/>
        <v>308.23825724607195</v>
      </c>
      <c r="Q5899">
        <f t="shared" si="830"/>
        <v>0</v>
      </c>
      <c r="R5899">
        <f>$D$2*tarifas!$D$12/24</f>
        <v>1.4541666666666666</v>
      </c>
      <c r="S5899" t="e">
        <f>VLOOKUP(E5899&amp;" "&amp;F5899,tarifas!$A$13:$D$20,4,FALSE)*P5899</f>
        <v>#N/A</v>
      </c>
      <c r="T5899">
        <f>IF(F5899="COD1",tarifas!$D$11*(SUMIFS($P$11:$P$8770,$F$11:$F$8770,"=COD1",$B$11:$B$8770,"="&amp;B5899)/COUNTIFS($F$11:$F$8770,"=COD1",$B$11:$B$8770,"="&amp;B5899))/COUNTIFS($A$11:$A$8770,"="&amp;A5899,$F$11:$F$8770,"=COD1"),0)</f>
        <v>0</v>
      </c>
      <c r="U5899" t="e">
        <f>(VLOOKUP(F5899,tarifas!$C$7:$D$10,2,FALSE)+tarifas!$D$21)*datos!P5899</f>
        <v>#N/A</v>
      </c>
      <c r="V5899" t="e">
        <f t="shared" si="831"/>
        <v>#N/A</v>
      </c>
      <c r="W5899">
        <f t="shared" si="832"/>
        <v>0</v>
      </c>
    </row>
    <row r="5900" spans="1:23" x14ac:dyDescent="0.25">
      <c r="A5900">
        <f t="shared" ref="A5900:A5963" si="834">DAYS360($C$11,C5900)</f>
        <v>242</v>
      </c>
      <c r="B5900">
        <f t="shared" ref="B5900:B5963" si="835">MONTH(C5900)</f>
        <v>9</v>
      </c>
      <c r="C5900" s="1">
        <f t="shared" si="833"/>
        <v>41885.374999985717</v>
      </c>
      <c r="D5900" s="7">
        <v>409.80303030303025</v>
      </c>
      <c r="E5900" s="7"/>
      <c r="G5900">
        <v>65.03</v>
      </c>
      <c r="H5900" s="12">
        <v>442.48384567464996</v>
      </c>
      <c r="I5900" s="13">
        <f>$D$2*tarifas!$D$12/24</f>
        <v>1.4541666666666666</v>
      </c>
      <c r="J5900" s="13" t="e">
        <f>VLOOKUP(E5900&amp;" "&amp;F5900,tarifas!$A$13:$D$20,4,FALSE)*H5900</f>
        <v>#N/A</v>
      </c>
      <c r="K5900" s="13">
        <f>IF(F5900="COD1",tarifas!$D$11*(SUMIFS($H$11:$H$8770,$F$11:$F$8770,"=COD1",$B$11:$B$8770,"="&amp;B5900)/COUNTIFS($F$11:$F$8770,"=COD1",$B$11:$B$8770,"="&amp;B5900))/COUNTIFS($A$11:$A$8770,"="&amp;A5900,$F$11:$F$8770,"=COD1"),0)</f>
        <v>0</v>
      </c>
      <c r="L5900" s="13" t="e">
        <f>(VLOOKUP(F5900,tarifas!$C$7:$D$10,2,FALSE)+tarifas!$D$21)*datos!H5900</f>
        <v>#N/A</v>
      </c>
      <c r="M5900">
        <v>107.11626</v>
      </c>
      <c r="N5900" s="13" t="e">
        <f t="shared" ref="N5900:N5963" si="836">(I5900+J5900+K5900+L5900)*1.23</f>
        <v>#N/A</v>
      </c>
      <c r="O5900">
        <f t="shared" ref="O5900:O5963" si="837">IF(M5900&lt;H5900,M5900,H5900)</f>
        <v>107.11626</v>
      </c>
      <c r="P5900" s="12">
        <f t="shared" ref="P5900:P5963" si="838">H5900-O5900</f>
        <v>335.36758567464994</v>
      </c>
      <c r="Q5900">
        <f t="shared" ref="Q5900:Q5963" si="839">IF(M5900&lt;H5900,0,M5900-H5900)</f>
        <v>0</v>
      </c>
      <c r="R5900">
        <f>$D$2*tarifas!$D$12/24</f>
        <v>1.4541666666666666</v>
      </c>
      <c r="S5900" t="e">
        <f>VLOOKUP(E5900&amp;" "&amp;F5900,tarifas!$A$13:$D$20,4,FALSE)*P5900</f>
        <v>#N/A</v>
      </c>
      <c r="T5900">
        <f>IF(F5900="COD1",tarifas!$D$11*(SUMIFS($P$11:$P$8770,$F$11:$F$8770,"=COD1",$B$11:$B$8770,"="&amp;B5900)/COUNTIFS($F$11:$F$8770,"=COD1",$B$11:$B$8770,"="&amp;B5900))/COUNTIFS($A$11:$A$8770,"="&amp;A5900,$F$11:$F$8770,"=COD1"),0)</f>
        <v>0</v>
      </c>
      <c r="U5900" t="e">
        <f>(VLOOKUP(F5900,tarifas!$C$7:$D$10,2,FALSE)+tarifas!$D$21)*datos!P5900</f>
        <v>#N/A</v>
      </c>
      <c r="V5900" t="e">
        <f t="shared" ref="V5900:V5963" si="840">(R5900+S5900+T5900+U5900)*1.23</f>
        <v>#N/A</v>
      </c>
      <c r="W5900">
        <f t="shared" ref="W5900:W5963" si="841">0.9*G5900/1000*Q5900</f>
        <v>0</v>
      </c>
    </row>
    <row r="5901" spans="1:23" x14ac:dyDescent="0.25">
      <c r="A5901">
        <f t="shared" si="834"/>
        <v>242</v>
      </c>
      <c r="B5901">
        <f t="shared" si="835"/>
        <v>9</v>
      </c>
      <c r="C5901" s="1">
        <f t="shared" ref="C5901:C5964" si="842">+C5900+1/24</f>
        <v>41885.416666652382</v>
      </c>
      <c r="D5901" s="7">
        <v>575.42424242424238</v>
      </c>
      <c r="E5901" s="7"/>
      <c r="G5901">
        <v>65.03</v>
      </c>
      <c r="H5901" s="12">
        <v>507.4860449434284</v>
      </c>
      <c r="I5901" s="13">
        <f>$D$2*tarifas!$D$12/24</f>
        <v>1.4541666666666666</v>
      </c>
      <c r="J5901" s="13" t="e">
        <f>VLOOKUP(E5901&amp;" "&amp;F5901,tarifas!$A$13:$D$20,4,FALSE)*H5901</f>
        <v>#N/A</v>
      </c>
      <c r="K5901" s="13">
        <f>IF(F5901="COD1",tarifas!$D$11*(SUMIFS($H$11:$H$8770,$F$11:$F$8770,"=COD1",$B$11:$B$8770,"="&amp;B5901)/COUNTIFS($F$11:$F$8770,"=COD1",$B$11:$B$8770,"="&amp;B5901))/COUNTIFS($A$11:$A$8770,"="&amp;A5901,$F$11:$F$8770,"=COD1"),0)</f>
        <v>0</v>
      </c>
      <c r="L5901" s="13" t="e">
        <f>(VLOOKUP(F5901,tarifas!$C$7:$D$10,2,FALSE)+tarifas!$D$21)*datos!H5901</f>
        <v>#N/A</v>
      </c>
      <c r="M5901">
        <v>151.14323000000002</v>
      </c>
      <c r="N5901" s="13" t="e">
        <f t="shared" si="836"/>
        <v>#N/A</v>
      </c>
      <c r="O5901">
        <f t="shared" si="837"/>
        <v>151.14323000000002</v>
      </c>
      <c r="P5901" s="12">
        <f t="shared" si="838"/>
        <v>356.34281494342838</v>
      </c>
      <c r="Q5901">
        <f t="shared" si="839"/>
        <v>0</v>
      </c>
      <c r="R5901">
        <f>$D$2*tarifas!$D$12/24</f>
        <v>1.4541666666666666</v>
      </c>
      <c r="S5901" t="e">
        <f>VLOOKUP(E5901&amp;" "&amp;F5901,tarifas!$A$13:$D$20,4,FALSE)*P5901</f>
        <v>#N/A</v>
      </c>
      <c r="T5901">
        <f>IF(F5901="COD1",tarifas!$D$11*(SUMIFS($P$11:$P$8770,$F$11:$F$8770,"=COD1",$B$11:$B$8770,"="&amp;B5901)/COUNTIFS($F$11:$F$8770,"=COD1",$B$11:$B$8770,"="&amp;B5901))/COUNTIFS($A$11:$A$8770,"="&amp;A5901,$F$11:$F$8770,"=COD1"),0)</f>
        <v>0</v>
      </c>
      <c r="U5901" t="e">
        <f>(VLOOKUP(F5901,tarifas!$C$7:$D$10,2,FALSE)+tarifas!$D$21)*datos!P5901</f>
        <v>#N/A</v>
      </c>
      <c r="V5901" t="e">
        <f t="shared" si="840"/>
        <v>#N/A</v>
      </c>
      <c r="W5901">
        <f t="shared" si="841"/>
        <v>0</v>
      </c>
    </row>
    <row r="5902" spans="1:23" x14ac:dyDescent="0.25">
      <c r="A5902">
        <f t="shared" si="834"/>
        <v>242</v>
      </c>
      <c r="B5902">
        <f t="shared" si="835"/>
        <v>9</v>
      </c>
      <c r="C5902" s="1">
        <f t="shared" si="842"/>
        <v>41885.458333319046</v>
      </c>
      <c r="D5902" s="7">
        <v>668.92424242424238</v>
      </c>
      <c r="E5902" s="7"/>
      <c r="G5902">
        <v>65.900000000000006</v>
      </c>
      <c r="H5902" s="12">
        <v>403.56773596278111</v>
      </c>
      <c r="I5902" s="13">
        <f>$D$2*tarifas!$D$12/24</f>
        <v>1.4541666666666666</v>
      </c>
      <c r="J5902" s="13" t="e">
        <f>VLOOKUP(E5902&amp;" "&amp;F5902,tarifas!$A$13:$D$20,4,FALSE)*H5902</f>
        <v>#N/A</v>
      </c>
      <c r="K5902" s="13">
        <f>IF(F5902="COD1",tarifas!$D$11*(SUMIFS($H$11:$H$8770,$F$11:$F$8770,"=COD1",$B$11:$B$8770,"="&amp;B5902)/COUNTIFS($F$11:$F$8770,"=COD1",$B$11:$B$8770,"="&amp;B5902))/COUNTIFS($A$11:$A$8770,"="&amp;A5902,$F$11:$F$8770,"=COD1"),0)</f>
        <v>0</v>
      </c>
      <c r="L5902" s="13" t="e">
        <f>(VLOOKUP(F5902,tarifas!$C$7:$D$10,2,FALSE)+tarifas!$D$21)*datos!H5902</f>
        <v>#N/A</v>
      </c>
      <c r="M5902">
        <v>143.56214000000003</v>
      </c>
      <c r="N5902" s="13" t="e">
        <f t="shared" si="836"/>
        <v>#N/A</v>
      </c>
      <c r="O5902">
        <f t="shared" si="837"/>
        <v>143.56214000000003</v>
      </c>
      <c r="P5902" s="12">
        <f t="shared" si="838"/>
        <v>260.00559596278106</v>
      </c>
      <c r="Q5902">
        <f t="shared" si="839"/>
        <v>0</v>
      </c>
      <c r="R5902">
        <f>$D$2*tarifas!$D$12/24</f>
        <v>1.4541666666666666</v>
      </c>
      <c r="S5902" t="e">
        <f>VLOOKUP(E5902&amp;" "&amp;F5902,tarifas!$A$13:$D$20,4,FALSE)*P5902</f>
        <v>#N/A</v>
      </c>
      <c r="T5902">
        <f>IF(F5902="COD1",tarifas!$D$11*(SUMIFS($P$11:$P$8770,$F$11:$F$8770,"=COD1",$B$11:$B$8770,"="&amp;B5902)/COUNTIFS($F$11:$F$8770,"=COD1",$B$11:$B$8770,"="&amp;B5902))/COUNTIFS($A$11:$A$8770,"="&amp;A5902,$F$11:$F$8770,"=COD1"),0)</f>
        <v>0</v>
      </c>
      <c r="U5902" t="e">
        <f>(VLOOKUP(F5902,tarifas!$C$7:$D$10,2,FALSE)+tarifas!$D$21)*datos!P5902</f>
        <v>#N/A</v>
      </c>
      <c r="V5902" t="e">
        <f t="shared" si="840"/>
        <v>#N/A</v>
      </c>
      <c r="W5902">
        <f t="shared" si="841"/>
        <v>0</v>
      </c>
    </row>
    <row r="5903" spans="1:23" x14ac:dyDescent="0.25">
      <c r="A5903">
        <f t="shared" si="834"/>
        <v>242</v>
      </c>
      <c r="B5903">
        <f t="shared" si="835"/>
        <v>9</v>
      </c>
      <c r="C5903" s="1">
        <f t="shared" si="842"/>
        <v>41885.49999998571</v>
      </c>
      <c r="D5903" s="7">
        <v>710.13636363636363</v>
      </c>
      <c r="E5903" s="7"/>
      <c r="G5903">
        <v>66.5</v>
      </c>
      <c r="H5903" s="12">
        <v>345.48203055001539</v>
      </c>
      <c r="I5903" s="13">
        <f>$D$2*tarifas!$D$12/24</f>
        <v>1.4541666666666666</v>
      </c>
      <c r="J5903" s="13" t="e">
        <f>VLOOKUP(E5903&amp;" "&amp;F5903,tarifas!$A$13:$D$20,4,FALSE)*H5903</f>
        <v>#N/A</v>
      </c>
      <c r="K5903" s="13">
        <f>IF(F5903="COD1",tarifas!$D$11*(SUMIFS($H$11:$H$8770,$F$11:$F$8770,"=COD1",$B$11:$B$8770,"="&amp;B5903)/COUNTIFS($F$11:$F$8770,"=COD1",$B$11:$B$8770,"="&amp;B5903))/COUNTIFS($A$11:$A$8770,"="&amp;A5903,$F$11:$F$8770,"=COD1"),0)</f>
        <v>0</v>
      </c>
      <c r="L5903" s="13" t="e">
        <f>(VLOOKUP(F5903,tarifas!$C$7:$D$10,2,FALSE)+tarifas!$D$21)*datos!H5903</f>
        <v>#N/A</v>
      </c>
      <c r="M5903">
        <v>56.69415</v>
      </c>
      <c r="N5903" s="13" t="e">
        <f t="shared" si="836"/>
        <v>#N/A</v>
      </c>
      <c r="O5903">
        <f t="shared" si="837"/>
        <v>56.69415</v>
      </c>
      <c r="P5903" s="12">
        <f t="shared" si="838"/>
        <v>288.78788055001542</v>
      </c>
      <c r="Q5903">
        <f t="shared" si="839"/>
        <v>0</v>
      </c>
      <c r="R5903">
        <f>$D$2*tarifas!$D$12/24</f>
        <v>1.4541666666666666</v>
      </c>
      <c r="S5903" t="e">
        <f>VLOOKUP(E5903&amp;" "&amp;F5903,tarifas!$A$13:$D$20,4,FALSE)*P5903</f>
        <v>#N/A</v>
      </c>
      <c r="T5903">
        <f>IF(F5903="COD1",tarifas!$D$11*(SUMIFS($P$11:$P$8770,$F$11:$F$8770,"=COD1",$B$11:$B$8770,"="&amp;B5903)/COUNTIFS($F$11:$F$8770,"=COD1",$B$11:$B$8770,"="&amp;B5903))/COUNTIFS($A$11:$A$8770,"="&amp;A5903,$F$11:$F$8770,"=COD1"),0)</f>
        <v>0</v>
      </c>
      <c r="U5903" t="e">
        <f>(VLOOKUP(F5903,tarifas!$C$7:$D$10,2,FALSE)+tarifas!$D$21)*datos!P5903</f>
        <v>#N/A</v>
      </c>
      <c r="V5903" t="e">
        <f t="shared" si="840"/>
        <v>#N/A</v>
      </c>
      <c r="W5903">
        <f t="shared" si="841"/>
        <v>0</v>
      </c>
    </row>
    <row r="5904" spans="1:23" x14ac:dyDescent="0.25">
      <c r="A5904">
        <f t="shared" si="834"/>
        <v>242</v>
      </c>
      <c r="B5904">
        <f t="shared" si="835"/>
        <v>9</v>
      </c>
      <c r="C5904" s="1">
        <f t="shared" si="842"/>
        <v>41885.541666652374</v>
      </c>
      <c r="D5904" s="7">
        <v>722.75757575757586</v>
      </c>
      <c r="E5904" s="7"/>
      <c r="G5904">
        <v>64.08</v>
      </c>
      <c r="H5904" s="12">
        <v>451.88520609672787</v>
      </c>
      <c r="I5904" s="13">
        <f>$D$2*tarifas!$D$12/24</f>
        <v>1.4541666666666666</v>
      </c>
      <c r="J5904" s="13" t="e">
        <f>VLOOKUP(E5904&amp;" "&amp;F5904,tarifas!$A$13:$D$20,4,FALSE)*H5904</f>
        <v>#N/A</v>
      </c>
      <c r="K5904" s="13">
        <f>IF(F5904="COD1",tarifas!$D$11*(SUMIFS($H$11:$H$8770,$F$11:$F$8770,"=COD1",$B$11:$B$8770,"="&amp;B5904)/COUNTIFS($F$11:$F$8770,"=COD1",$B$11:$B$8770,"="&amp;B5904))/COUNTIFS($A$11:$A$8770,"="&amp;A5904,$F$11:$F$8770,"=COD1"),0)</f>
        <v>0</v>
      </c>
      <c r="L5904" s="13" t="e">
        <f>(VLOOKUP(F5904,tarifas!$C$7:$D$10,2,FALSE)+tarifas!$D$21)*datos!H5904</f>
        <v>#N/A</v>
      </c>
      <c r="M5904">
        <v>110.00494999999999</v>
      </c>
      <c r="N5904" s="13" t="e">
        <f t="shared" si="836"/>
        <v>#N/A</v>
      </c>
      <c r="O5904">
        <f t="shared" si="837"/>
        <v>110.00494999999999</v>
      </c>
      <c r="P5904" s="12">
        <f t="shared" si="838"/>
        <v>341.88025609672786</v>
      </c>
      <c r="Q5904">
        <f t="shared" si="839"/>
        <v>0</v>
      </c>
      <c r="R5904">
        <f>$D$2*tarifas!$D$12/24</f>
        <v>1.4541666666666666</v>
      </c>
      <c r="S5904" t="e">
        <f>VLOOKUP(E5904&amp;" "&amp;F5904,tarifas!$A$13:$D$20,4,FALSE)*P5904</f>
        <v>#N/A</v>
      </c>
      <c r="T5904">
        <f>IF(F5904="COD1",tarifas!$D$11*(SUMIFS($P$11:$P$8770,$F$11:$F$8770,"=COD1",$B$11:$B$8770,"="&amp;B5904)/COUNTIFS($F$11:$F$8770,"=COD1",$B$11:$B$8770,"="&amp;B5904))/COUNTIFS($A$11:$A$8770,"="&amp;A5904,$F$11:$F$8770,"=COD1"),0)</f>
        <v>0</v>
      </c>
      <c r="U5904" t="e">
        <f>(VLOOKUP(F5904,tarifas!$C$7:$D$10,2,FALSE)+tarifas!$D$21)*datos!P5904</f>
        <v>#N/A</v>
      </c>
      <c r="V5904" t="e">
        <f t="shared" si="840"/>
        <v>#N/A</v>
      </c>
      <c r="W5904">
        <f t="shared" si="841"/>
        <v>0</v>
      </c>
    </row>
    <row r="5905" spans="1:23" x14ac:dyDescent="0.25">
      <c r="A5905">
        <f t="shared" si="834"/>
        <v>242</v>
      </c>
      <c r="B5905">
        <f t="shared" si="835"/>
        <v>9</v>
      </c>
      <c r="C5905" s="1">
        <f t="shared" si="842"/>
        <v>41885.583333319039</v>
      </c>
      <c r="D5905" s="7">
        <v>719.92424242424249</v>
      </c>
      <c r="E5905" s="7"/>
      <c r="G5905">
        <v>61.18</v>
      </c>
      <c r="H5905" s="12">
        <v>480.69084240613194</v>
      </c>
      <c r="I5905" s="13">
        <f>$D$2*tarifas!$D$12/24</f>
        <v>1.4541666666666666</v>
      </c>
      <c r="J5905" s="13" t="e">
        <f>VLOOKUP(E5905&amp;" "&amp;F5905,tarifas!$A$13:$D$20,4,FALSE)*H5905</f>
        <v>#N/A</v>
      </c>
      <c r="K5905" s="13">
        <f>IF(F5905="COD1",tarifas!$D$11*(SUMIFS($H$11:$H$8770,$F$11:$F$8770,"=COD1",$B$11:$B$8770,"="&amp;B5905)/COUNTIFS($F$11:$F$8770,"=COD1",$B$11:$B$8770,"="&amp;B5905))/COUNTIFS($A$11:$A$8770,"="&amp;A5905,$F$11:$F$8770,"=COD1"),0)</f>
        <v>0</v>
      </c>
      <c r="L5905" s="13" t="e">
        <f>(VLOOKUP(F5905,tarifas!$C$7:$D$10,2,FALSE)+tarifas!$D$21)*datos!H5905</f>
        <v>#N/A</v>
      </c>
      <c r="M5905">
        <v>86.404979999999995</v>
      </c>
      <c r="N5905" s="13" t="e">
        <f t="shared" si="836"/>
        <v>#N/A</v>
      </c>
      <c r="O5905">
        <f t="shared" si="837"/>
        <v>86.404979999999995</v>
      </c>
      <c r="P5905" s="12">
        <f t="shared" si="838"/>
        <v>394.28586240613197</v>
      </c>
      <c r="Q5905">
        <f t="shared" si="839"/>
        <v>0</v>
      </c>
      <c r="R5905">
        <f>$D$2*tarifas!$D$12/24</f>
        <v>1.4541666666666666</v>
      </c>
      <c r="S5905" t="e">
        <f>VLOOKUP(E5905&amp;" "&amp;F5905,tarifas!$A$13:$D$20,4,FALSE)*P5905</f>
        <v>#N/A</v>
      </c>
      <c r="T5905">
        <f>IF(F5905="COD1",tarifas!$D$11*(SUMIFS($P$11:$P$8770,$F$11:$F$8770,"=COD1",$B$11:$B$8770,"="&amp;B5905)/COUNTIFS($F$11:$F$8770,"=COD1",$B$11:$B$8770,"="&amp;B5905))/COUNTIFS($A$11:$A$8770,"="&amp;A5905,$F$11:$F$8770,"=COD1"),0)</f>
        <v>0</v>
      </c>
      <c r="U5905" t="e">
        <f>(VLOOKUP(F5905,tarifas!$C$7:$D$10,2,FALSE)+tarifas!$D$21)*datos!P5905</f>
        <v>#N/A</v>
      </c>
      <c r="V5905" t="e">
        <f t="shared" si="840"/>
        <v>#N/A</v>
      </c>
      <c r="W5905">
        <f t="shared" si="841"/>
        <v>0</v>
      </c>
    </row>
    <row r="5906" spans="1:23" x14ac:dyDescent="0.25">
      <c r="A5906">
        <f t="shared" si="834"/>
        <v>242</v>
      </c>
      <c r="B5906">
        <f t="shared" si="835"/>
        <v>9</v>
      </c>
      <c r="C5906" s="1">
        <f t="shared" si="842"/>
        <v>41885.624999985703</v>
      </c>
      <c r="D5906" s="7">
        <v>652.43939393939388</v>
      </c>
      <c r="E5906" s="7"/>
      <c r="G5906">
        <v>61</v>
      </c>
      <c r="H5906" s="12">
        <v>515.08422822628154</v>
      </c>
      <c r="I5906" s="13">
        <f>$D$2*tarifas!$D$12/24</f>
        <v>1.4541666666666666</v>
      </c>
      <c r="J5906" s="13" t="e">
        <f>VLOOKUP(E5906&amp;" "&amp;F5906,tarifas!$A$13:$D$20,4,FALSE)*H5906</f>
        <v>#N/A</v>
      </c>
      <c r="K5906" s="13">
        <f>IF(F5906="COD1",tarifas!$D$11*(SUMIFS($H$11:$H$8770,$F$11:$F$8770,"=COD1",$B$11:$B$8770,"="&amp;B5906)/COUNTIFS($F$11:$F$8770,"=COD1",$B$11:$B$8770,"="&amp;B5906))/COUNTIFS($A$11:$A$8770,"="&amp;A5906,$F$11:$F$8770,"=COD1"),0)</f>
        <v>0</v>
      </c>
      <c r="L5906" s="13" t="e">
        <f>(VLOOKUP(F5906,tarifas!$C$7:$D$10,2,FALSE)+tarifas!$D$21)*datos!H5906</f>
        <v>#N/A</v>
      </c>
      <c r="M5906">
        <v>70.199330000000003</v>
      </c>
      <c r="N5906" s="13" t="e">
        <f t="shared" si="836"/>
        <v>#N/A</v>
      </c>
      <c r="O5906">
        <f t="shared" si="837"/>
        <v>70.199330000000003</v>
      </c>
      <c r="P5906" s="12">
        <f t="shared" si="838"/>
        <v>444.88489822628151</v>
      </c>
      <c r="Q5906">
        <f t="shared" si="839"/>
        <v>0</v>
      </c>
      <c r="R5906">
        <f>$D$2*tarifas!$D$12/24</f>
        <v>1.4541666666666666</v>
      </c>
      <c r="S5906" t="e">
        <f>VLOOKUP(E5906&amp;" "&amp;F5906,tarifas!$A$13:$D$20,4,FALSE)*P5906</f>
        <v>#N/A</v>
      </c>
      <c r="T5906">
        <f>IF(F5906="COD1",tarifas!$D$11*(SUMIFS($P$11:$P$8770,$F$11:$F$8770,"=COD1",$B$11:$B$8770,"="&amp;B5906)/COUNTIFS($F$11:$F$8770,"=COD1",$B$11:$B$8770,"="&amp;B5906))/COUNTIFS($A$11:$A$8770,"="&amp;A5906,$F$11:$F$8770,"=COD1"),0)</f>
        <v>0</v>
      </c>
      <c r="U5906" t="e">
        <f>(VLOOKUP(F5906,tarifas!$C$7:$D$10,2,FALSE)+tarifas!$D$21)*datos!P5906</f>
        <v>#N/A</v>
      </c>
      <c r="V5906" t="e">
        <f t="shared" si="840"/>
        <v>#N/A</v>
      </c>
      <c r="W5906">
        <f t="shared" si="841"/>
        <v>0</v>
      </c>
    </row>
    <row r="5907" spans="1:23" x14ac:dyDescent="0.25">
      <c r="A5907">
        <f t="shared" si="834"/>
        <v>242</v>
      </c>
      <c r="B5907">
        <f t="shared" si="835"/>
        <v>9</v>
      </c>
      <c r="C5907" s="1">
        <f t="shared" si="842"/>
        <v>41885.666666652367</v>
      </c>
      <c r="D5907" s="7">
        <v>517.21212121212125</v>
      </c>
      <c r="E5907" s="7"/>
      <c r="G5907">
        <v>62.03</v>
      </c>
      <c r="H5907" s="12">
        <v>436.47884222092353</v>
      </c>
      <c r="I5907" s="13">
        <f>$D$2*tarifas!$D$12/24</f>
        <v>1.4541666666666666</v>
      </c>
      <c r="J5907" s="13" t="e">
        <f>VLOOKUP(E5907&amp;" "&amp;F5907,tarifas!$A$13:$D$20,4,FALSE)*H5907</f>
        <v>#N/A</v>
      </c>
      <c r="K5907" s="13">
        <f>IF(F5907="COD1",tarifas!$D$11*(SUMIFS($H$11:$H$8770,$F$11:$F$8770,"=COD1",$B$11:$B$8770,"="&amp;B5907)/COUNTIFS($F$11:$F$8770,"=COD1",$B$11:$B$8770,"="&amp;B5907))/COUNTIFS($A$11:$A$8770,"="&amp;A5907,$F$11:$F$8770,"=COD1"),0)</f>
        <v>0</v>
      </c>
      <c r="L5907" s="13" t="e">
        <f>(VLOOKUP(F5907,tarifas!$C$7:$D$10,2,FALSE)+tarifas!$D$21)*datos!H5907</f>
        <v>#N/A</v>
      </c>
      <c r="M5907">
        <v>79.702399999999997</v>
      </c>
      <c r="N5907" s="13" t="e">
        <f t="shared" si="836"/>
        <v>#N/A</v>
      </c>
      <c r="O5907">
        <f t="shared" si="837"/>
        <v>79.702399999999997</v>
      </c>
      <c r="P5907" s="12">
        <f t="shared" si="838"/>
        <v>356.77644222092351</v>
      </c>
      <c r="Q5907">
        <f t="shared" si="839"/>
        <v>0</v>
      </c>
      <c r="R5907">
        <f>$D$2*tarifas!$D$12/24</f>
        <v>1.4541666666666666</v>
      </c>
      <c r="S5907" t="e">
        <f>VLOOKUP(E5907&amp;" "&amp;F5907,tarifas!$A$13:$D$20,4,FALSE)*P5907</f>
        <v>#N/A</v>
      </c>
      <c r="T5907">
        <f>IF(F5907="COD1",tarifas!$D$11*(SUMIFS($P$11:$P$8770,$F$11:$F$8770,"=COD1",$B$11:$B$8770,"="&amp;B5907)/COUNTIFS($F$11:$F$8770,"=COD1",$B$11:$B$8770,"="&amp;B5907))/COUNTIFS($A$11:$A$8770,"="&amp;A5907,$F$11:$F$8770,"=COD1"),0)</f>
        <v>0</v>
      </c>
      <c r="U5907" t="e">
        <f>(VLOOKUP(F5907,tarifas!$C$7:$D$10,2,FALSE)+tarifas!$D$21)*datos!P5907</f>
        <v>#N/A</v>
      </c>
      <c r="V5907" t="e">
        <f t="shared" si="840"/>
        <v>#N/A</v>
      </c>
      <c r="W5907">
        <f t="shared" si="841"/>
        <v>0</v>
      </c>
    </row>
    <row r="5908" spans="1:23" x14ac:dyDescent="0.25">
      <c r="A5908">
        <f t="shared" si="834"/>
        <v>242</v>
      </c>
      <c r="B5908">
        <f t="shared" si="835"/>
        <v>9</v>
      </c>
      <c r="C5908" s="1">
        <f t="shared" si="842"/>
        <v>41885.708333319031</v>
      </c>
      <c r="D5908" s="7">
        <v>336.13636363636363</v>
      </c>
      <c r="E5908" s="7"/>
      <c r="G5908">
        <v>61.76</v>
      </c>
      <c r="H5908" s="12">
        <v>347.12003409128329</v>
      </c>
      <c r="I5908" s="13">
        <f>$D$2*tarifas!$D$12/24</f>
        <v>1.4541666666666666</v>
      </c>
      <c r="J5908" s="13" t="e">
        <f>VLOOKUP(E5908&amp;" "&amp;F5908,tarifas!$A$13:$D$20,4,FALSE)*H5908</f>
        <v>#N/A</v>
      </c>
      <c r="K5908" s="13">
        <f>IF(F5908="COD1",tarifas!$D$11*(SUMIFS($H$11:$H$8770,$F$11:$F$8770,"=COD1",$B$11:$B$8770,"="&amp;B5908)/COUNTIFS($F$11:$F$8770,"=COD1",$B$11:$B$8770,"="&amp;B5908))/COUNTIFS($A$11:$A$8770,"="&amp;A5908,$F$11:$F$8770,"=COD1"),0)</f>
        <v>0</v>
      </c>
      <c r="L5908" s="13" t="e">
        <f>(VLOOKUP(F5908,tarifas!$C$7:$D$10,2,FALSE)+tarifas!$D$21)*datos!H5908</f>
        <v>#N/A</v>
      </c>
      <c r="M5908">
        <v>31.21339</v>
      </c>
      <c r="N5908" s="13" t="e">
        <f t="shared" si="836"/>
        <v>#N/A</v>
      </c>
      <c r="O5908">
        <f t="shared" si="837"/>
        <v>31.21339</v>
      </c>
      <c r="P5908" s="12">
        <f t="shared" si="838"/>
        <v>315.90664409128328</v>
      </c>
      <c r="Q5908">
        <f t="shared" si="839"/>
        <v>0</v>
      </c>
      <c r="R5908">
        <f>$D$2*tarifas!$D$12/24</f>
        <v>1.4541666666666666</v>
      </c>
      <c r="S5908" t="e">
        <f>VLOOKUP(E5908&amp;" "&amp;F5908,tarifas!$A$13:$D$20,4,FALSE)*P5908</f>
        <v>#N/A</v>
      </c>
      <c r="T5908">
        <f>IF(F5908="COD1",tarifas!$D$11*(SUMIFS($P$11:$P$8770,$F$11:$F$8770,"=COD1",$B$11:$B$8770,"="&amp;B5908)/COUNTIFS($F$11:$F$8770,"=COD1",$B$11:$B$8770,"="&amp;B5908))/COUNTIFS($A$11:$A$8770,"="&amp;A5908,$F$11:$F$8770,"=COD1"),0)</f>
        <v>0</v>
      </c>
      <c r="U5908" t="e">
        <f>(VLOOKUP(F5908,tarifas!$C$7:$D$10,2,FALSE)+tarifas!$D$21)*datos!P5908</f>
        <v>#N/A</v>
      </c>
      <c r="V5908" t="e">
        <f t="shared" si="840"/>
        <v>#N/A</v>
      </c>
      <c r="W5908">
        <f t="shared" si="841"/>
        <v>0</v>
      </c>
    </row>
    <row r="5909" spans="1:23" x14ac:dyDescent="0.25">
      <c r="A5909">
        <f t="shared" si="834"/>
        <v>242</v>
      </c>
      <c r="B5909">
        <f t="shared" si="835"/>
        <v>9</v>
      </c>
      <c r="C5909" s="1">
        <f t="shared" si="842"/>
        <v>41885.749999985695</v>
      </c>
      <c r="D5909" s="7">
        <v>131.87878787878788</v>
      </c>
      <c r="E5909" s="7"/>
      <c r="G5909">
        <v>61.74</v>
      </c>
      <c r="H5909" s="12">
        <v>261.62579763945087</v>
      </c>
      <c r="I5909" s="13">
        <f>$D$2*tarifas!$D$12/24</f>
        <v>1.4541666666666666</v>
      </c>
      <c r="J5909" s="13" t="e">
        <f>VLOOKUP(E5909&amp;" "&amp;F5909,tarifas!$A$13:$D$20,4,FALSE)*H5909</f>
        <v>#N/A</v>
      </c>
      <c r="K5909" s="13">
        <f>IF(F5909="COD1",tarifas!$D$11*(SUMIFS($H$11:$H$8770,$F$11:$F$8770,"=COD1",$B$11:$B$8770,"="&amp;B5909)/COUNTIFS($F$11:$F$8770,"=COD1",$B$11:$B$8770,"="&amp;B5909))/COUNTIFS($A$11:$A$8770,"="&amp;A5909,$F$11:$F$8770,"=COD1"),0)</f>
        <v>0</v>
      </c>
      <c r="L5909" s="13" t="e">
        <f>(VLOOKUP(F5909,tarifas!$C$7:$D$10,2,FALSE)+tarifas!$D$21)*datos!H5909</f>
        <v>#N/A</v>
      </c>
      <c r="M5909">
        <v>5.3349799999999998</v>
      </c>
      <c r="N5909" s="13" t="e">
        <f t="shared" si="836"/>
        <v>#N/A</v>
      </c>
      <c r="O5909">
        <f t="shared" si="837"/>
        <v>5.3349799999999998</v>
      </c>
      <c r="P5909" s="12">
        <f t="shared" si="838"/>
        <v>256.29081763945089</v>
      </c>
      <c r="Q5909">
        <f t="shared" si="839"/>
        <v>0</v>
      </c>
      <c r="R5909">
        <f>$D$2*tarifas!$D$12/24</f>
        <v>1.4541666666666666</v>
      </c>
      <c r="S5909" t="e">
        <f>VLOOKUP(E5909&amp;" "&amp;F5909,tarifas!$A$13:$D$20,4,FALSE)*P5909</f>
        <v>#N/A</v>
      </c>
      <c r="T5909">
        <f>IF(F5909="COD1",tarifas!$D$11*(SUMIFS($P$11:$P$8770,$F$11:$F$8770,"=COD1",$B$11:$B$8770,"="&amp;B5909)/COUNTIFS($F$11:$F$8770,"=COD1",$B$11:$B$8770,"="&amp;B5909))/COUNTIFS($A$11:$A$8770,"="&amp;A5909,$F$11:$F$8770,"=COD1"),0)</f>
        <v>0</v>
      </c>
      <c r="U5909" t="e">
        <f>(VLOOKUP(F5909,tarifas!$C$7:$D$10,2,FALSE)+tarifas!$D$21)*datos!P5909</f>
        <v>#N/A</v>
      </c>
      <c r="V5909" t="e">
        <f t="shared" si="840"/>
        <v>#N/A</v>
      </c>
      <c r="W5909">
        <f t="shared" si="841"/>
        <v>0</v>
      </c>
    </row>
    <row r="5910" spans="1:23" x14ac:dyDescent="0.25">
      <c r="A5910">
        <f t="shared" si="834"/>
        <v>242</v>
      </c>
      <c r="B5910">
        <f t="shared" si="835"/>
        <v>9</v>
      </c>
      <c r="C5910" s="1">
        <f t="shared" si="842"/>
        <v>41885.79166665236</v>
      </c>
      <c r="D5910" s="7">
        <v>0</v>
      </c>
      <c r="E5910" s="7"/>
      <c r="G5910">
        <v>64.239999999999995</v>
      </c>
      <c r="H5910" s="12">
        <v>206.35070256973285</v>
      </c>
      <c r="I5910" s="13">
        <f>$D$2*tarifas!$D$12/24</f>
        <v>1.4541666666666666</v>
      </c>
      <c r="J5910" s="13" t="e">
        <f>VLOOKUP(E5910&amp;" "&amp;F5910,tarifas!$A$13:$D$20,4,FALSE)*H5910</f>
        <v>#N/A</v>
      </c>
      <c r="K5910" s="13">
        <f>IF(F5910="COD1",tarifas!$D$11*(SUMIFS($H$11:$H$8770,$F$11:$F$8770,"=COD1",$B$11:$B$8770,"="&amp;B5910)/COUNTIFS($F$11:$F$8770,"=COD1",$B$11:$B$8770,"="&amp;B5910))/COUNTIFS($A$11:$A$8770,"="&amp;A5910,$F$11:$F$8770,"=COD1"),0)</f>
        <v>0</v>
      </c>
      <c r="L5910" s="13" t="e">
        <f>(VLOOKUP(F5910,tarifas!$C$7:$D$10,2,FALSE)+tarifas!$D$21)*datos!H5910</f>
        <v>#N/A</v>
      </c>
      <c r="M5910">
        <v>0</v>
      </c>
      <c r="N5910" s="13" t="e">
        <f t="shared" si="836"/>
        <v>#N/A</v>
      </c>
      <c r="O5910">
        <f t="shared" si="837"/>
        <v>0</v>
      </c>
      <c r="P5910" s="12">
        <f t="shared" si="838"/>
        <v>206.35070256973285</v>
      </c>
      <c r="Q5910">
        <f t="shared" si="839"/>
        <v>0</v>
      </c>
      <c r="R5910">
        <f>$D$2*tarifas!$D$12/24</f>
        <v>1.4541666666666666</v>
      </c>
      <c r="S5910" t="e">
        <f>VLOOKUP(E5910&amp;" "&amp;F5910,tarifas!$A$13:$D$20,4,FALSE)*P5910</f>
        <v>#N/A</v>
      </c>
      <c r="T5910">
        <f>IF(F5910="COD1",tarifas!$D$11*(SUMIFS($P$11:$P$8770,$F$11:$F$8770,"=COD1",$B$11:$B$8770,"="&amp;B5910)/COUNTIFS($F$11:$F$8770,"=COD1",$B$11:$B$8770,"="&amp;B5910))/COUNTIFS($A$11:$A$8770,"="&amp;A5910,$F$11:$F$8770,"=COD1"),0)</f>
        <v>0</v>
      </c>
      <c r="U5910" t="e">
        <f>(VLOOKUP(F5910,tarifas!$C$7:$D$10,2,FALSE)+tarifas!$D$21)*datos!P5910</f>
        <v>#N/A</v>
      </c>
      <c r="V5910" t="e">
        <f t="shared" si="840"/>
        <v>#N/A</v>
      </c>
      <c r="W5910">
        <f t="shared" si="841"/>
        <v>0</v>
      </c>
    </row>
    <row r="5911" spans="1:23" x14ac:dyDescent="0.25">
      <c r="A5911">
        <f t="shared" si="834"/>
        <v>242</v>
      </c>
      <c r="B5911">
        <f t="shared" si="835"/>
        <v>9</v>
      </c>
      <c r="C5911" s="1">
        <f t="shared" si="842"/>
        <v>41885.833333319024</v>
      </c>
      <c r="D5911" s="7">
        <v>0</v>
      </c>
      <c r="E5911" s="7"/>
      <c r="G5911">
        <v>67.150000000000006</v>
      </c>
      <c r="H5911" s="12">
        <v>188.64955192931808</v>
      </c>
      <c r="I5911" s="13">
        <f>$D$2*tarifas!$D$12/24</f>
        <v>1.4541666666666666</v>
      </c>
      <c r="J5911" s="13" t="e">
        <f>VLOOKUP(E5911&amp;" "&amp;F5911,tarifas!$A$13:$D$20,4,FALSE)*H5911</f>
        <v>#N/A</v>
      </c>
      <c r="K5911" s="13">
        <f>IF(F5911="COD1",tarifas!$D$11*(SUMIFS($H$11:$H$8770,$F$11:$F$8770,"=COD1",$B$11:$B$8770,"="&amp;B5911)/COUNTIFS($F$11:$F$8770,"=COD1",$B$11:$B$8770,"="&amp;B5911))/COUNTIFS($A$11:$A$8770,"="&amp;A5911,$F$11:$F$8770,"=COD1"),0)</f>
        <v>0</v>
      </c>
      <c r="L5911" s="13" t="e">
        <f>(VLOOKUP(F5911,tarifas!$C$7:$D$10,2,FALSE)+tarifas!$D$21)*datos!H5911</f>
        <v>#N/A</v>
      </c>
      <c r="M5911">
        <v>0</v>
      </c>
      <c r="N5911" s="13" t="e">
        <f t="shared" si="836"/>
        <v>#N/A</v>
      </c>
      <c r="O5911">
        <f t="shared" si="837"/>
        <v>0</v>
      </c>
      <c r="P5911" s="12">
        <f t="shared" si="838"/>
        <v>188.64955192931808</v>
      </c>
      <c r="Q5911">
        <f t="shared" si="839"/>
        <v>0</v>
      </c>
      <c r="R5911">
        <f>$D$2*tarifas!$D$12/24</f>
        <v>1.4541666666666666</v>
      </c>
      <c r="S5911" t="e">
        <f>VLOOKUP(E5911&amp;" "&amp;F5911,tarifas!$A$13:$D$20,4,FALSE)*P5911</f>
        <v>#N/A</v>
      </c>
      <c r="T5911">
        <f>IF(F5911="COD1",tarifas!$D$11*(SUMIFS($P$11:$P$8770,$F$11:$F$8770,"=COD1",$B$11:$B$8770,"="&amp;B5911)/COUNTIFS($F$11:$F$8770,"=COD1",$B$11:$B$8770,"="&amp;B5911))/COUNTIFS($A$11:$A$8770,"="&amp;A5911,$F$11:$F$8770,"=COD1"),0)</f>
        <v>0</v>
      </c>
      <c r="U5911" t="e">
        <f>(VLOOKUP(F5911,tarifas!$C$7:$D$10,2,FALSE)+tarifas!$D$21)*datos!P5911</f>
        <v>#N/A</v>
      </c>
      <c r="V5911" t="e">
        <f t="shared" si="840"/>
        <v>#N/A</v>
      </c>
      <c r="W5911">
        <f t="shared" si="841"/>
        <v>0</v>
      </c>
    </row>
    <row r="5912" spans="1:23" x14ac:dyDescent="0.25">
      <c r="A5912">
        <f t="shared" si="834"/>
        <v>242</v>
      </c>
      <c r="B5912">
        <f t="shared" si="835"/>
        <v>9</v>
      </c>
      <c r="C5912" s="1">
        <f t="shared" si="842"/>
        <v>41885.874999985688</v>
      </c>
      <c r="D5912" s="7">
        <v>0</v>
      </c>
      <c r="E5912" s="7"/>
      <c r="G5912">
        <v>63.4</v>
      </c>
      <c r="H5912" s="12">
        <v>183.25280462688505</v>
      </c>
      <c r="I5912" s="13">
        <f>$D$2*tarifas!$D$12/24</f>
        <v>1.4541666666666666</v>
      </c>
      <c r="J5912" s="13" t="e">
        <f>VLOOKUP(E5912&amp;" "&amp;F5912,tarifas!$A$13:$D$20,4,FALSE)*H5912</f>
        <v>#N/A</v>
      </c>
      <c r="K5912" s="13">
        <f>IF(F5912="COD1",tarifas!$D$11*(SUMIFS($H$11:$H$8770,$F$11:$F$8770,"=COD1",$B$11:$B$8770,"="&amp;B5912)/COUNTIFS($F$11:$F$8770,"=COD1",$B$11:$B$8770,"="&amp;B5912))/COUNTIFS($A$11:$A$8770,"="&amp;A5912,$F$11:$F$8770,"=COD1"),0)</f>
        <v>0</v>
      </c>
      <c r="L5912" s="13" t="e">
        <f>(VLOOKUP(F5912,tarifas!$C$7:$D$10,2,FALSE)+tarifas!$D$21)*datos!H5912</f>
        <v>#N/A</v>
      </c>
      <c r="M5912">
        <v>0</v>
      </c>
      <c r="N5912" s="13" t="e">
        <f t="shared" si="836"/>
        <v>#N/A</v>
      </c>
      <c r="O5912">
        <f t="shared" si="837"/>
        <v>0</v>
      </c>
      <c r="P5912" s="12">
        <f t="shared" si="838"/>
        <v>183.25280462688505</v>
      </c>
      <c r="Q5912">
        <f t="shared" si="839"/>
        <v>0</v>
      </c>
      <c r="R5912">
        <f>$D$2*tarifas!$D$12/24</f>
        <v>1.4541666666666666</v>
      </c>
      <c r="S5912" t="e">
        <f>VLOOKUP(E5912&amp;" "&amp;F5912,tarifas!$A$13:$D$20,4,FALSE)*P5912</f>
        <v>#N/A</v>
      </c>
      <c r="T5912">
        <f>IF(F5912="COD1",tarifas!$D$11*(SUMIFS($P$11:$P$8770,$F$11:$F$8770,"=COD1",$B$11:$B$8770,"="&amp;B5912)/COUNTIFS($F$11:$F$8770,"=COD1",$B$11:$B$8770,"="&amp;B5912))/COUNTIFS($A$11:$A$8770,"="&amp;A5912,$F$11:$F$8770,"=COD1"),0)</f>
        <v>0</v>
      </c>
      <c r="U5912" t="e">
        <f>(VLOOKUP(F5912,tarifas!$C$7:$D$10,2,FALSE)+tarifas!$D$21)*datos!P5912</f>
        <v>#N/A</v>
      </c>
      <c r="V5912" t="e">
        <f t="shared" si="840"/>
        <v>#N/A</v>
      </c>
      <c r="W5912">
        <f t="shared" si="841"/>
        <v>0</v>
      </c>
    </row>
    <row r="5913" spans="1:23" x14ac:dyDescent="0.25">
      <c r="A5913">
        <f t="shared" si="834"/>
        <v>242</v>
      </c>
      <c r="B5913">
        <f t="shared" si="835"/>
        <v>9</v>
      </c>
      <c r="C5913" s="1">
        <f t="shared" si="842"/>
        <v>41885.916666652352</v>
      </c>
      <c r="D5913" s="7">
        <v>0</v>
      </c>
      <c r="E5913" s="7"/>
      <c r="G5913">
        <v>59.5</v>
      </c>
      <c r="H5913" s="12">
        <v>184.74870201991615</v>
      </c>
      <c r="I5913" s="13">
        <f>$D$2*tarifas!$D$12/24</f>
        <v>1.4541666666666666</v>
      </c>
      <c r="J5913" s="13" t="e">
        <f>VLOOKUP(E5913&amp;" "&amp;F5913,tarifas!$A$13:$D$20,4,FALSE)*H5913</f>
        <v>#N/A</v>
      </c>
      <c r="K5913" s="13">
        <f>IF(F5913="COD1",tarifas!$D$11*(SUMIFS($H$11:$H$8770,$F$11:$F$8770,"=COD1",$B$11:$B$8770,"="&amp;B5913)/COUNTIFS($F$11:$F$8770,"=COD1",$B$11:$B$8770,"="&amp;B5913))/COUNTIFS($A$11:$A$8770,"="&amp;A5913,$F$11:$F$8770,"=COD1"),0)</f>
        <v>0</v>
      </c>
      <c r="L5913" s="13" t="e">
        <f>(VLOOKUP(F5913,tarifas!$C$7:$D$10,2,FALSE)+tarifas!$D$21)*datos!H5913</f>
        <v>#N/A</v>
      </c>
      <c r="M5913">
        <v>0</v>
      </c>
      <c r="N5913" s="13" t="e">
        <f t="shared" si="836"/>
        <v>#N/A</v>
      </c>
      <c r="O5913">
        <f t="shared" si="837"/>
        <v>0</v>
      </c>
      <c r="P5913" s="12">
        <f t="shared" si="838"/>
        <v>184.74870201991615</v>
      </c>
      <c r="Q5913">
        <f t="shared" si="839"/>
        <v>0</v>
      </c>
      <c r="R5913">
        <f>$D$2*tarifas!$D$12/24</f>
        <v>1.4541666666666666</v>
      </c>
      <c r="S5913" t="e">
        <f>VLOOKUP(E5913&amp;" "&amp;F5913,tarifas!$A$13:$D$20,4,FALSE)*P5913</f>
        <v>#N/A</v>
      </c>
      <c r="T5913">
        <f>IF(F5913="COD1",tarifas!$D$11*(SUMIFS($P$11:$P$8770,$F$11:$F$8770,"=COD1",$B$11:$B$8770,"="&amp;B5913)/COUNTIFS($F$11:$F$8770,"=COD1",$B$11:$B$8770,"="&amp;B5913))/COUNTIFS($A$11:$A$8770,"="&amp;A5913,$F$11:$F$8770,"=COD1"),0)</f>
        <v>0</v>
      </c>
      <c r="U5913" t="e">
        <f>(VLOOKUP(F5913,tarifas!$C$7:$D$10,2,FALSE)+tarifas!$D$21)*datos!P5913</f>
        <v>#N/A</v>
      </c>
      <c r="V5913" t="e">
        <f t="shared" si="840"/>
        <v>#N/A</v>
      </c>
      <c r="W5913">
        <f t="shared" si="841"/>
        <v>0</v>
      </c>
    </row>
    <row r="5914" spans="1:23" x14ac:dyDescent="0.25">
      <c r="A5914">
        <f t="shared" si="834"/>
        <v>242</v>
      </c>
      <c r="B5914">
        <f t="shared" si="835"/>
        <v>9</v>
      </c>
      <c r="C5914" s="1">
        <f t="shared" si="842"/>
        <v>41885.958333319017</v>
      </c>
      <c r="D5914" s="7">
        <v>0</v>
      </c>
      <c r="E5914" s="7"/>
      <c r="G5914">
        <v>64.08</v>
      </c>
      <c r="H5914" s="12">
        <v>179.18149473295207</v>
      </c>
      <c r="I5914" s="13">
        <f>$D$2*tarifas!$D$12/24</f>
        <v>1.4541666666666666</v>
      </c>
      <c r="J5914" s="13" t="e">
        <f>VLOOKUP(E5914&amp;" "&amp;F5914,tarifas!$A$13:$D$20,4,FALSE)*H5914</f>
        <v>#N/A</v>
      </c>
      <c r="K5914" s="13">
        <f>IF(F5914="COD1",tarifas!$D$11*(SUMIFS($H$11:$H$8770,$F$11:$F$8770,"=COD1",$B$11:$B$8770,"="&amp;B5914)/COUNTIFS($F$11:$F$8770,"=COD1",$B$11:$B$8770,"="&amp;B5914))/COUNTIFS($A$11:$A$8770,"="&amp;A5914,$F$11:$F$8770,"=COD1"),0)</f>
        <v>0</v>
      </c>
      <c r="L5914" s="13" t="e">
        <f>(VLOOKUP(F5914,tarifas!$C$7:$D$10,2,FALSE)+tarifas!$D$21)*datos!H5914</f>
        <v>#N/A</v>
      </c>
      <c r="M5914">
        <v>0</v>
      </c>
      <c r="N5914" s="13" t="e">
        <f t="shared" si="836"/>
        <v>#N/A</v>
      </c>
      <c r="O5914">
        <f t="shared" si="837"/>
        <v>0</v>
      </c>
      <c r="P5914" s="12">
        <f t="shared" si="838"/>
        <v>179.18149473295207</v>
      </c>
      <c r="Q5914">
        <f t="shared" si="839"/>
        <v>0</v>
      </c>
      <c r="R5914">
        <f>$D$2*tarifas!$D$12/24</f>
        <v>1.4541666666666666</v>
      </c>
      <c r="S5914" t="e">
        <f>VLOOKUP(E5914&amp;" "&amp;F5914,tarifas!$A$13:$D$20,4,FALSE)*P5914</f>
        <v>#N/A</v>
      </c>
      <c r="T5914">
        <f>IF(F5914="COD1",tarifas!$D$11*(SUMIFS($P$11:$P$8770,$F$11:$F$8770,"=COD1",$B$11:$B$8770,"="&amp;B5914)/COUNTIFS($F$11:$F$8770,"=COD1",$B$11:$B$8770,"="&amp;B5914))/COUNTIFS($A$11:$A$8770,"="&amp;A5914,$F$11:$F$8770,"=COD1"),0)</f>
        <v>0</v>
      </c>
      <c r="U5914" t="e">
        <f>(VLOOKUP(F5914,tarifas!$C$7:$D$10,2,FALSE)+tarifas!$D$21)*datos!P5914</f>
        <v>#N/A</v>
      </c>
      <c r="V5914" t="e">
        <f t="shared" si="840"/>
        <v>#N/A</v>
      </c>
      <c r="W5914">
        <f t="shared" si="841"/>
        <v>0</v>
      </c>
    </row>
    <row r="5915" spans="1:23" x14ac:dyDescent="0.25">
      <c r="A5915">
        <f t="shared" si="834"/>
        <v>243</v>
      </c>
      <c r="B5915">
        <f t="shared" si="835"/>
        <v>9</v>
      </c>
      <c r="C5915" s="1">
        <f t="shared" si="842"/>
        <v>41885.999999985681</v>
      </c>
      <c r="D5915" s="7">
        <v>0</v>
      </c>
      <c r="E5915" s="7"/>
      <c r="G5915">
        <v>60.1</v>
      </c>
      <c r="H5915" s="12">
        <v>177.32349735516368</v>
      </c>
      <c r="I5915" s="13">
        <f>$D$2*tarifas!$D$12/24</f>
        <v>1.4541666666666666</v>
      </c>
      <c r="J5915" s="13" t="e">
        <f>VLOOKUP(E5915&amp;" "&amp;F5915,tarifas!$A$13:$D$20,4,FALSE)*H5915</f>
        <v>#N/A</v>
      </c>
      <c r="K5915" s="13">
        <f>IF(F5915="COD1",tarifas!$D$11*(SUMIFS($H$11:$H$8770,$F$11:$F$8770,"=COD1",$B$11:$B$8770,"="&amp;B5915)/COUNTIFS($F$11:$F$8770,"=COD1",$B$11:$B$8770,"="&amp;B5915))/COUNTIFS($A$11:$A$8770,"="&amp;A5915,$F$11:$F$8770,"=COD1"),0)</f>
        <v>0</v>
      </c>
      <c r="L5915" s="13" t="e">
        <f>(VLOOKUP(F5915,tarifas!$C$7:$D$10,2,FALSE)+tarifas!$D$21)*datos!H5915</f>
        <v>#N/A</v>
      </c>
      <c r="M5915">
        <v>0</v>
      </c>
      <c r="N5915" s="13" t="e">
        <f t="shared" si="836"/>
        <v>#N/A</v>
      </c>
      <c r="O5915">
        <f t="shared" si="837"/>
        <v>0</v>
      </c>
      <c r="P5915" s="12">
        <f t="shared" si="838"/>
        <v>177.32349735516368</v>
      </c>
      <c r="Q5915">
        <f t="shared" si="839"/>
        <v>0</v>
      </c>
      <c r="R5915">
        <f>$D$2*tarifas!$D$12/24</f>
        <v>1.4541666666666666</v>
      </c>
      <c r="S5915" t="e">
        <f>VLOOKUP(E5915&amp;" "&amp;F5915,tarifas!$A$13:$D$20,4,FALSE)*P5915</f>
        <v>#N/A</v>
      </c>
      <c r="T5915">
        <f>IF(F5915="COD1",tarifas!$D$11*(SUMIFS($P$11:$P$8770,$F$11:$F$8770,"=COD1",$B$11:$B$8770,"="&amp;B5915)/COUNTIFS($F$11:$F$8770,"=COD1",$B$11:$B$8770,"="&amp;B5915))/COUNTIFS($A$11:$A$8770,"="&amp;A5915,$F$11:$F$8770,"=COD1"),0)</f>
        <v>0</v>
      </c>
      <c r="U5915" t="e">
        <f>(VLOOKUP(F5915,tarifas!$C$7:$D$10,2,FALSE)+tarifas!$D$21)*datos!P5915</f>
        <v>#N/A</v>
      </c>
      <c r="V5915" t="e">
        <f t="shared" si="840"/>
        <v>#N/A</v>
      </c>
      <c r="W5915">
        <f t="shared" si="841"/>
        <v>0</v>
      </c>
    </row>
    <row r="5916" spans="1:23" x14ac:dyDescent="0.25">
      <c r="A5916">
        <f t="shared" si="834"/>
        <v>243</v>
      </c>
      <c r="B5916">
        <f t="shared" si="835"/>
        <v>9</v>
      </c>
      <c r="C5916" s="1">
        <f t="shared" si="842"/>
        <v>41886.041666652345</v>
      </c>
      <c r="D5916" s="7">
        <v>0</v>
      </c>
      <c r="E5916" s="7"/>
      <c r="G5916">
        <v>57.59</v>
      </c>
      <c r="H5916" s="12">
        <v>175.6248464887741</v>
      </c>
      <c r="I5916" s="13">
        <f>$D$2*tarifas!$D$12/24</f>
        <v>1.4541666666666666</v>
      </c>
      <c r="J5916" s="13" t="e">
        <f>VLOOKUP(E5916&amp;" "&amp;F5916,tarifas!$A$13:$D$20,4,FALSE)*H5916</f>
        <v>#N/A</v>
      </c>
      <c r="K5916" s="13">
        <f>IF(F5916="COD1",tarifas!$D$11*(SUMIFS($H$11:$H$8770,$F$11:$F$8770,"=COD1",$B$11:$B$8770,"="&amp;B5916)/COUNTIFS($F$11:$F$8770,"=COD1",$B$11:$B$8770,"="&amp;B5916))/COUNTIFS($A$11:$A$8770,"="&amp;A5916,$F$11:$F$8770,"=COD1"),0)</f>
        <v>0</v>
      </c>
      <c r="L5916" s="13" t="e">
        <f>(VLOOKUP(F5916,tarifas!$C$7:$D$10,2,FALSE)+tarifas!$D$21)*datos!H5916</f>
        <v>#N/A</v>
      </c>
      <c r="M5916">
        <v>0</v>
      </c>
      <c r="N5916" s="13" t="e">
        <f t="shared" si="836"/>
        <v>#N/A</v>
      </c>
      <c r="O5916">
        <f t="shared" si="837"/>
        <v>0</v>
      </c>
      <c r="P5916" s="12">
        <f t="shared" si="838"/>
        <v>175.6248464887741</v>
      </c>
      <c r="Q5916">
        <f t="shared" si="839"/>
        <v>0</v>
      </c>
      <c r="R5916">
        <f>$D$2*tarifas!$D$12/24</f>
        <v>1.4541666666666666</v>
      </c>
      <c r="S5916" t="e">
        <f>VLOOKUP(E5916&amp;" "&amp;F5916,tarifas!$A$13:$D$20,4,FALSE)*P5916</f>
        <v>#N/A</v>
      </c>
      <c r="T5916">
        <f>IF(F5916="COD1",tarifas!$D$11*(SUMIFS($P$11:$P$8770,$F$11:$F$8770,"=COD1",$B$11:$B$8770,"="&amp;B5916)/COUNTIFS($F$11:$F$8770,"=COD1",$B$11:$B$8770,"="&amp;B5916))/COUNTIFS($A$11:$A$8770,"="&amp;A5916,$F$11:$F$8770,"=COD1"),0)</f>
        <v>0</v>
      </c>
      <c r="U5916" t="e">
        <f>(VLOOKUP(F5916,tarifas!$C$7:$D$10,2,FALSE)+tarifas!$D$21)*datos!P5916</f>
        <v>#N/A</v>
      </c>
      <c r="V5916" t="e">
        <f t="shared" si="840"/>
        <v>#N/A</v>
      </c>
      <c r="W5916">
        <f t="shared" si="841"/>
        <v>0</v>
      </c>
    </row>
    <row r="5917" spans="1:23" x14ac:dyDescent="0.25">
      <c r="A5917">
        <f t="shared" si="834"/>
        <v>243</v>
      </c>
      <c r="B5917">
        <f t="shared" si="835"/>
        <v>9</v>
      </c>
      <c r="C5917" s="1">
        <f t="shared" si="842"/>
        <v>41886.083333319009</v>
      </c>
      <c r="D5917" s="7">
        <v>0</v>
      </c>
      <c r="E5917" s="7"/>
      <c r="G5917">
        <v>57.59</v>
      </c>
      <c r="H5917" s="12">
        <v>173.56300863826743</v>
      </c>
      <c r="I5917" s="13">
        <f>$D$2*tarifas!$D$12/24</f>
        <v>1.4541666666666666</v>
      </c>
      <c r="J5917" s="13" t="e">
        <f>VLOOKUP(E5917&amp;" "&amp;F5917,tarifas!$A$13:$D$20,4,FALSE)*H5917</f>
        <v>#N/A</v>
      </c>
      <c r="K5917" s="13">
        <f>IF(F5917="COD1",tarifas!$D$11*(SUMIFS($H$11:$H$8770,$F$11:$F$8770,"=COD1",$B$11:$B$8770,"="&amp;B5917)/COUNTIFS($F$11:$F$8770,"=COD1",$B$11:$B$8770,"="&amp;B5917))/COUNTIFS($A$11:$A$8770,"="&amp;A5917,$F$11:$F$8770,"=COD1"),0)</f>
        <v>0</v>
      </c>
      <c r="L5917" s="13" t="e">
        <f>(VLOOKUP(F5917,tarifas!$C$7:$D$10,2,FALSE)+tarifas!$D$21)*datos!H5917</f>
        <v>#N/A</v>
      </c>
      <c r="M5917">
        <v>0</v>
      </c>
      <c r="N5917" s="13" t="e">
        <f t="shared" si="836"/>
        <v>#N/A</v>
      </c>
      <c r="O5917">
        <f t="shared" si="837"/>
        <v>0</v>
      </c>
      <c r="P5917" s="12">
        <f t="shared" si="838"/>
        <v>173.56300863826743</v>
      </c>
      <c r="Q5917">
        <f t="shared" si="839"/>
        <v>0</v>
      </c>
      <c r="R5917">
        <f>$D$2*tarifas!$D$12/24</f>
        <v>1.4541666666666666</v>
      </c>
      <c r="S5917" t="e">
        <f>VLOOKUP(E5917&amp;" "&amp;F5917,tarifas!$A$13:$D$20,4,FALSE)*P5917</f>
        <v>#N/A</v>
      </c>
      <c r="T5917">
        <f>IF(F5917="COD1",tarifas!$D$11*(SUMIFS($P$11:$P$8770,$F$11:$F$8770,"=COD1",$B$11:$B$8770,"="&amp;B5917)/COUNTIFS($F$11:$F$8770,"=COD1",$B$11:$B$8770,"="&amp;B5917))/COUNTIFS($A$11:$A$8770,"="&amp;A5917,$F$11:$F$8770,"=COD1"),0)</f>
        <v>0</v>
      </c>
      <c r="U5917" t="e">
        <f>(VLOOKUP(F5917,tarifas!$C$7:$D$10,2,FALSE)+tarifas!$D$21)*datos!P5917</f>
        <v>#N/A</v>
      </c>
      <c r="V5917" t="e">
        <f t="shared" si="840"/>
        <v>#N/A</v>
      </c>
      <c r="W5917">
        <f t="shared" si="841"/>
        <v>0</v>
      </c>
    </row>
    <row r="5918" spans="1:23" x14ac:dyDescent="0.25">
      <c r="A5918">
        <f t="shared" si="834"/>
        <v>243</v>
      </c>
      <c r="B5918">
        <f t="shared" si="835"/>
        <v>9</v>
      </c>
      <c r="C5918" s="1">
        <f t="shared" si="842"/>
        <v>41886.124999985674</v>
      </c>
      <c r="D5918" s="7">
        <v>0</v>
      </c>
      <c r="E5918" s="7"/>
      <c r="G5918">
        <v>57.17</v>
      </c>
      <c r="H5918" s="12">
        <v>171.14317510597181</v>
      </c>
      <c r="I5918" s="13">
        <f>$D$2*tarifas!$D$12/24</f>
        <v>1.4541666666666666</v>
      </c>
      <c r="J5918" s="13" t="e">
        <f>VLOOKUP(E5918&amp;" "&amp;F5918,tarifas!$A$13:$D$20,4,FALSE)*H5918</f>
        <v>#N/A</v>
      </c>
      <c r="K5918" s="13">
        <f>IF(F5918="COD1",tarifas!$D$11*(SUMIFS($H$11:$H$8770,$F$11:$F$8770,"=COD1",$B$11:$B$8770,"="&amp;B5918)/COUNTIFS($F$11:$F$8770,"=COD1",$B$11:$B$8770,"="&amp;B5918))/COUNTIFS($A$11:$A$8770,"="&amp;A5918,$F$11:$F$8770,"=COD1"),0)</f>
        <v>0</v>
      </c>
      <c r="L5918" s="13" t="e">
        <f>(VLOOKUP(F5918,tarifas!$C$7:$D$10,2,FALSE)+tarifas!$D$21)*datos!H5918</f>
        <v>#N/A</v>
      </c>
      <c r="M5918">
        <v>0</v>
      </c>
      <c r="N5918" s="13" t="e">
        <f t="shared" si="836"/>
        <v>#N/A</v>
      </c>
      <c r="O5918">
        <f t="shared" si="837"/>
        <v>0</v>
      </c>
      <c r="P5918" s="12">
        <f t="shared" si="838"/>
        <v>171.14317510597181</v>
      </c>
      <c r="Q5918">
        <f t="shared" si="839"/>
        <v>0</v>
      </c>
      <c r="R5918">
        <f>$D$2*tarifas!$D$12/24</f>
        <v>1.4541666666666666</v>
      </c>
      <c r="S5918" t="e">
        <f>VLOOKUP(E5918&amp;" "&amp;F5918,tarifas!$A$13:$D$20,4,FALSE)*P5918</f>
        <v>#N/A</v>
      </c>
      <c r="T5918">
        <f>IF(F5918="COD1",tarifas!$D$11*(SUMIFS($P$11:$P$8770,$F$11:$F$8770,"=COD1",$B$11:$B$8770,"="&amp;B5918)/COUNTIFS($F$11:$F$8770,"=COD1",$B$11:$B$8770,"="&amp;B5918))/COUNTIFS($A$11:$A$8770,"="&amp;A5918,$F$11:$F$8770,"=COD1"),0)</f>
        <v>0</v>
      </c>
      <c r="U5918" t="e">
        <f>(VLOOKUP(F5918,tarifas!$C$7:$D$10,2,FALSE)+tarifas!$D$21)*datos!P5918</f>
        <v>#N/A</v>
      </c>
      <c r="V5918" t="e">
        <f t="shared" si="840"/>
        <v>#N/A</v>
      </c>
      <c r="W5918">
        <f t="shared" si="841"/>
        <v>0</v>
      </c>
    </row>
    <row r="5919" spans="1:23" x14ac:dyDescent="0.25">
      <c r="A5919">
        <f t="shared" si="834"/>
        <v>243</v>
      </c>
      <c r="B5919">
        <f t="shared" si="835"/>
        <v>9</v>
      </c>
      <c r="C5919" s="1">
        <f t="shared" si="842"/>
        <v>41886.166666652338</v>
      </c>
      <c r="D5919" s="7">
        <v>0</v>
      </c>
      <c r="E5919" s="7"/>
      <c r="G5919">
        <v>58.5</v>
      </c>
      <c r="H5919" s="12">
        <v>171.74990971855155</v>
      </c>
      <c r="I5919" s="13">
        <f>$D$2*tarifas!$D$12/24</f>
        <v>1.4541666666666666</v>
      </c>
      <c r="J5919" s="13" t="e">
        <f>VLOOKUP(E5919&amp;" "&amp;F5919,tarifas!$A$13:$D$20,4,FALSE)*H5919</f>
        <v>#N/A</v>
      </c>
      <c r="K5919" s="13">
        <f>IF(F5919="COD1",tarifas!$D$11*(SUMIFS($H$11:$H$8770,$F$11:$F$8770,"=COD1",$B$11:$B$8770,"="&amp;B5919)/COUNTIFS($F$11:$F$8770,"=COD1",$B$11:$B$8770,"="&amp;B5919))/COUNTIFS($A$11:$A$8770,"="&amp;A5919,$F$11:$F$8770,"=COD1"),0)</f>
        <v>0</v>
      </c>
      <c r="L5919" s="13" t="e">
        <f>(VLOOKUP(F5919,tarifas!$C$7:$D$10,2,FALSE)+tarifas!$D$21)*datos!H5919</f>
        <v>#N/A</v>
      </c>
      <c r="M5919">
        <v>0</v>
      </c>
      <c r="N5919" s="13" t="e">
        <f t="shared" si="836"/>
        <v>#N/A</v>
      </c>
      <c r="O5919">
        <f t="shared" si="837"/>
        <v>0</v>
      </c>
      <c r="P5919" s="12">
        <f t="shared" si="838"/>
        <v>171.74990971855155</v>
      </c>
      <c r="Q5919">
        <f t="shared" si="839"/>
        <v>0</v>
      </c>
      <c r="R5919">
        <f>$D$2*tarifas!$D$12/24</f>
        <v>1.4541666666666666</v>
      </c>
      <c r="S5919" t="e">
        <f>VLOOKUP(E5919&amp;" "&amp;F5919,tarifas!$A$13:$D$20,4,FALSE)*P5919</f>
        <v>#N/A</v>
      </c>
      <c r="T5919">
        <f>IF(F5919="COD1",tarifas!$D$11*(SUMIFS($P$11:$P$8770,$F$11:$F$8770,"=COD1",$B$11:$B$8770,"="&amp;B5919)/COUNTIFS($F$11:$F$8770,"=COD1",$B$11:$B$8770,"="&amp;B5919))/COUNTIFS($A$11:$A$8770,"="&amp;A5919,$F$11:$F$8770,"=COD1"),0)</f>
        <v>0</v>
      </c>
      <c r="U5919" t="e">
        <f>(VLOOKUP(F5919,tarifas!$C$7:$D$10,2,FALSE)+tarifas!$D$21)*datos!P5919</f>
        <v>#N/A</v>
      </c>
      <c r="V5919" t="e">
        <f t="shared" si="840"/>
        <v>#N/A</v>
      </c>
      <c r="W5919">
        <f t="shared" si="841"/>
        <v>0</v>
      </c>
    </row>
    <row r="5920" spans="1:23" x14ac:dyDescent="0.25">
      <c r="A5920">
        <f t="shared" si="834"/>
        <v>243</v>
      </c>
      <c r="B5920">
        <f t="shared" si="835"/>
        <v>9</v>
      </c>
      <c r="C5920" s="1">
        <f t="shared" si="842"/>
        <v>41886.208333319002</v>
      </c>
      <c r="D5920" s="7">
        <v>0</v>
      </c>
      <c r="E5920" s="7"/>
      <c r="G5920">
        <v>64</v>
      </c>
      <c r="H5920" s="12">
        <v>171.54424232722502</v>
      </c>
      <c r="I5920" s="13">
        <f>$D$2*tarifas!$D$12/24</f>
        <v>1.4541666666666666</v>
      </c>
      <c r="J5920" s="13" t="e">
        <f>VLOOKUP(E5920&amp;" "&amp;F5920,tarifas!$A$13:$D$20,4,FALSE)*H5920</f>
        <v>#N/A</v>
      </c>
      <c r="K5920" s="13">
        <f>IF(F5920="COD1",tarifas!$D$11*(SUMIFS($H$11:$H$8770,$F$11:$F$8770,"=COD1",$B$11:$B$8770,"="&amp;B5920)/COUNTIFS($F$11:$F$8770,"=COD1",$B$11:$B$8770,"="&amp;B5920))/COUNTIFS($A$11:$A$8770,"="&amp;A5920,$F$11:$F$8770,"=COD1"),0)</f>
        <v>0</v>
      </c>
      <c r="L5920" s="13" t="e">
        <f>(VLOOKUP(F5920,tarifas!$C$7:$D$10,2,FALSE)+tarifas!$D$21)*datos!H5920</f>
        <v>#N/A</v>
      </c>
      <c r="M5920">
        <v>0</v>
      </c>
      <c r="N5920" s="13" t="e">
        <f t="shared" si="836"/>
        <v>#N/A</v>
      </c>
      <c r="O5920">
        <f t="shared" si="837"/>
        <v>0</v>
      </c>
      <c r="P5920" s="12">
        <f t="shared" si="838"/>
        <v>171.54424232722502</v>
      </c>
      <c r="Q5920">
        <f t="shared" si="839"/>
        <v>0</v>
      </c>
      <c r="R5920">
        <f>$D$2*tarifas!$D$12/24</f>
        <v>1.4541666666666666</v>
      </c>
      <c r="S5920" t="e">
        <f>VLOOKUP(E5920&amp;" "&amp;F5920,tarifas!$A$13:$D$20,4,FALSE)*P5920</f>
        <v>#N/A</v>
      </c>
      <c r="T5920">
        <f>IF(F5920="COD1",tarifas!$D$11*(SUMIFS($P$11:$P$8770,$F$11:$F$8770,"=COD1",$B$11:$B$8770,"="&amp;B5920)/COUNTIFS($F$11:$F$8770,"=COD1",$B$11:$B$8770,"="&amp;B5920))/COUNTIFS($A$11:$A$8770,"="&amp;A5920,$F$11:$F$8770,"=COD1"),0)</f>
        <v>0</v>
      </c>
      <c r="U5920" t="e">
        <f>(VLOOKUP(F5920,tarifas!$C$7:$D$10,2,FALSE)+tarifas!$D$21)*datos!P5920</f>
        <v>#N/A</v>
      </c>
      <c r="V5920" t="e">
        <f t="shared" si="840"/>
        <v>#N/A</v>
      </c>
      <c r="W5920">
        <f t="shared" si="841"/>
        <v>0</v>
      </c>
    </row>
    <row r="5921" spans="1:23" x14ac:dyDescent="0.25">
      <c r="A5921">
        <f t="shared" si="834"/>
        <v>243</v>
      </c>
      <c r="B5921">
        <f t="shared" si="835"/>
        <v>9</v>
      </c>
      <c r="C5921" s="1">
        <f t="shared" si="842"/>
        <v>41886.249999985666</v>
      </c>
      <c r="D5921" s="7">
        <v>0</v>
      </c>
      <c r="E5921" s="7"/>
      <c r="G5921">
        <v>68.22</v>
      </c>
      <c r="H5921" s="12">
        <v>191.56325773028811</v>
      </c>
      <c r="I5921" s="13">
        <f>$D$2*tarifas!$D$12/24</f>
        <v>1.4541666666666666</v>
      </c>
      <c r="J5921" s="13" t="e">
        <f>VLOOKUP(E5921&amp;" "&amp;F5921,tarifas!$A$13:$D$20,4,FALSE)*H5921</f>
        <v>#N/A</v>
      </c>
      <c r="K5921" s="13">
        <f>IF(F5921="COD1",tarifas!$D$11*(SUMIFS($H$11:$H$8770,$F$11:$F$8770,"=COD1",$B$11:$B$8770,"="&amp;B5921)/COUNTIFS($F$11:$F$8770,"=COD1",$B$11:$B$8770,"="&amp;B5921))/COUNTIFS($A$11:$A$8770,"="&amp;A5921,$F$11:$F$8770,"=COD1"),0)</f>
        <v>0</v>
      </c>
      <c r="L5921" s="13" t="e">
        <f>(VLOOKUP(F5921,tarifas!$C$7:$D$10,2,FALSE)+tarifas!$D$21)*datos!H5921</f>
        <v>#N/A</v>
      </c>
      <c r="M5921">
        <v>14.515840000000001</v>
      </c>
      <c r="N5921" s="13" t="e">
        <f t="shared" si="836"/>
        <v>#N/A</v>
      </c>
      <c r="O5921">
        <f t="shared" si="837"/>
        <v>14.515840000000001</v>
      </c>
      <c r="P5921" s="12">
        <f t="shared" si="838"/>
        <v>177.04741773028812</v>
      </c>
      <c r="Q5921">
        <f t="shared" si="839"/>
        <v>0</v>
      </c>
      <c r="R5921">
        <f>$D$2*tarifas!$D$12/24</f>
        <v>1.4541666666666666</v>
      </c>
      <c r="S5921" t="e">
        <f>VLOOKUP(E5921&amp;" "&amp;F5921,tarifas!$A$13:$D$20,4,FALSE)*P5921</f>
        <v>#N/A</v>
      </c>
      <c r="T5921">
        <f>IF(F5921="COD1",tarifas!$D$11*(SUMIFS($P$11:$P$8770,$F$11:$F$8770,"=COD1",$B$11:$B$8770,"="&amp;B5921)/COUNTIFS($F$11:$F$8770,"=COD1",$B$11:$B$8770,"="&amp;B5921))/COUNTIFS($A$11:$A$8770,"="&amp;A5921,$F$11:$F$8770,"=COD1"),0)</f>
        <v>0</v>
      </c>
      <c r="U5921" t="e">
        <f>(VLOOKUP(F5921,tarifas!$C$7:$D$10,2,FALSE)+tarifas!$D$21)*datos!P5921</f>
        <v>#N/A</v>
      </c>
      <c r="V5921" t="e">
        <f t="shared" si="840"/>
        <v>#N/A</v>
      </c>
      <c r="W5921">
        <f t="shared" si="841"/>
        <v>0</v>
      </c>
    </row>
    <row r="5922" spans="1:23" x14ac:dyDescent="0.25">
      <c r="A5922">
        <f t="shared" si="834"/>
        <v>243</v>
      </c>
      <c r="B5922">
        <f t="shared" si="835"/>
        <v>9</v>
      </c>
      <c r="C5922" s="1">
        <f t="shared" si="842"/>
        <v>41886.291666652331</v>
      </c>
      <c r="D5922" s="7">
        <v>0</v>
      </c>
      <c r="E5922" s="7"/>
      <c r="G5922">
        <v>69.23</v>
      </c>
      <c r="H5922" s="12">
        <v>243.21287204150724</v>
      </c>
      <c r="I5922" s="13">
        <f>$D$2*tarifas!$D$12/24</f>
        <v>1.4541666666666666</v>
      </c>
      <c r="J5922" s="13" t="e">
        <f>VLOOKUP(E5922&amp;" "&amp;F5922,tarifas!$A$13:$D$20,4,FALSE)*H5922</f>
        <v>#N/A</v>
      </c>
      <c r="K5922" s="13">
        <f>IF(F5922="COD1",tarifas!$D$11*(SUMIFS($H$11:$H$8770,$F$11:$F$8770,"=COD1",$B$11:$B$8770,"="&amp;B5922)/COUNTIFS($F$11:$F$8770,"=COD1",$B$11:$B$8770,"="&amp;B5922))/COUNTIFS($A$11:$A$8770,"="&amp;A5922,$F$11:$F$8770,"=COD1"),0)</f>
        <v>0</v>
      </c>
      <c r="L5922" s="13" t="e">
        <f>(VLOOKUP(F5922,tarifas!$C$7:$D$10,2,FALSE)+tarifas!$D$21)*datos!H5922</f>
        <v>#N/A</v>
      </c>
      <c r="M5922">
        <v>41.998980000000003</v>
      </c>
      <c r="N5922" s="13" t="e">
        <f t="shared" si="836"/>
        <v>#N/A</v>
      </c>
      <c r="O5922">
        <f t="shared" si="837"/>
        <v>41.998980000000003</v>
      </c>
      <c r="P5922" s="12">
        <f t="shared" si="838"/>
        <v>201.21389204150722</v>
      </c>
      <c r="Q5922">
        <f t="shared" si="839"/>
        <v>0</v>
      </c>
      <c r="R5922">
        <f>$D$2*tarifas!$D$12/24</f>
        <v>1.4541666666666666</v>
      </c>
      <c r="S5922" t="e">
        <f>VLOOKUP(E5922&amp;" "&amp;F5922,tarifas!$A$13:$D$20,4,FALSE)*P5922</f>
        <v>#N/A</v>
      </c>
      <c r="T5922">
        <f>IF(F5922="COD1",tarifas!$D$11*(SUMIFS($P$11:$P$8770,$F$11:$F$8770,"=COD1",$B$11:$B$8770,"="&amp;B5922)/COUNTIFS($F$11:$F$8770,"=COD1",$B$11:$B$8770,"="&amp;B5922))/COUNTIFS($A$11:$A$8770,"="&amp;A5922,$F$11:$F$8770,"=COD1"),0)</f>
        <v>0</v>
      </c>
      <c r="U5922" t="e">
        <f>(VLOOKUP(F5922,tarifas!$C$7:$D$10,2,FALSE)+tarifas!$D$21)*datos!P5922</f>
        <v>#N/A</v>
      </c>
      <c r="V5922" t="e">
        <f t="shared" si="840"/>
        <v>#N/A</v>
      </c>
      <c r="W5922">
        <f t="shared" si="841"/>
        <v>0</v>
      </c>
    </row>
    <row r="5923" spans="1:23" x14ac:dyDescent="0.25">
      <c r="A5923">
        <f t="shared" si="834"/>
        <v>243</v>
      </c>
      <c r="B5923">
        <f t="shared" si="835"/>
        <v>9</v>
      </c>
      <c r="C5923" s="1">
        <f t="shared" si="842"/>
        <v>41886.333333318995</v>
      </c>
      <c r="D5923" s="7">
        <v>0</v>
      </c>
      <c r="E5923" s="7"/>
      <c r="G5923">
        <v>71.56</v>
      </c>
      <c r="H5923" s="12">
        <v>372.90930453313149</v>
      </c>
      <c r="I5923" s="13">
        <f>$D$2*tarifas!$D$12/24</f>
        <v>1.4541666666666666</v>
      </c>
      <c r="J5923" s="13" t="e">
        <f>VLOOKUP(E5923&amp;" "&amp;F5923,tarifas!$A$13:$D$20,4,FALSE)*H5923</f>
        <v>#N/A</v>
      </c>
      <c r="K5923" s="13">
        <f>IF(F5923="COD1",tarifas!$D$11*(SUMIFS($H$11:$H$8770,$F$11:$F$8770,"=COD1",$B$11:$B$8770,"="&amp;B5923)/COUNTIFS($F$11:$F$8770,"=COD1",$B$11:$B$8770,"="&amp;B5923))/COUNTIFS($A$11:$A$8770,"="&amp;A5923,$F$11:$F$8770,"=COD1"),0)</f>
        <v>0</v>
      </c>
      <c r="L5923" s="13" t="e">
        <f>(VLOOKUP(F5923,tarifas!$C$7:$D$10,2,FALSE)+tarifas!$D$21)*datos!H5923</f>
        <v>#N/A</v>
      </c>
      <c r="M5923">
        <v>98.019649999999999</v>
      </c>
      <c r="N5923" s="13" t="e">
        <f t="shared" si="836"/>
        <v>#N/A</v>
      </c>
      <c r="O5923">
        <f t="shared" si="837"/>
        <v>98.019649999999999</v>
      </c>
      <c r="P5923" s="12">
        <f t="shared" si="838"/>
        <v>274.88965453313148</v>
      </c>
      <c r="Q5923">
        <f t="shared" si="839"/>
        <v>0</v>
      </c>
      <c r="R5923">
        <f>$D$2*tarifas!$D$12/24</f>
        <v>1.4541666666666666</v>
      </c>
      <c r="S5923" t="e">
        <f>VLOOKUP(E5923&amp;" "&amp;F5923,tarifas!$A$13:$D$20,4,FALSE)*P5923</f>
        <v>#N/A</v>
      </c>
      <c r="T5923">
        <f>IF(F5923="COD1",tarifas!$D$11*(SUMIFS($P$11:$P$8770,$F$11:$F$8770,"=COD1",$B$11:$B$8770,"="&amp;B5923)/COUNTIFS($F$11:$F$8770,"=COD1",$B$11:$B$8770,"="&amp;B5923))/COUNTIFS($A$11:$A$8770,"="&amp;A5923,$F$11:$F$8770,"=COD1"),0)</f>
        <v>0</v>
      </c>
      <c r="U5923" t="e">
        <f>(VLOOKUP(F5923,tarifas!$C$7:$D$10,2,FALSE)+tarifas!$D$21)*datos!P5923</f>
        <v>#N/A</v>
      </c>
      <c r="V5923" t="e">
        <f t="shared" si="840"/>
        <v>#N/A</v>
      </c>
      <c r="W5923">
        <f t="shared" si="841"/>
        <v>0</v>
      </c>
    </row>
    <row r="5924" spans="1:23" x14ac:dyDescent="0.25">
      <c r="A5924">
        <f t="shared" si="834"/>
        <v>243</v>
      </c>
      <c r="B5924">
        <f t="shared" si="835"/>
        <v>9</v>
      </c>
      <c r="C5924" s="1">
        <f t="shared" si="842"/>
        <v>41886.374999985659</v>
      </c>
      <c r="D5924" s="7">
        <v>706.530303030303</v>
      </c>
      <c r="E5924" s="7"/>
      <c r="G5924">
        <v>72.010000000000005</v>
      </c>
      <c r="H5924" s="12">
        <v>464.25327023252157</v>
      </c>
      <c r="I5924" s="13">
        <f>$D$2*tarifas!$D$12/24</f>
        <v>1.4541666666666666</v>
      </c>
      <c r="J5924" s="13" t="e">
        <f>VLOOKUP(E5924&amp;" "&amp;F5924,tarifas!$A$13:$D$20,4,FALSE)*H5924</f>
        <v>#N/A</v>
      </c>
      <c r="K5924" s="13">
        <f>IF(F5924="COD1",tarifas!$D$11*(SUMIFS($H$11:$H$8770,$F$11:$F$8770,"=COD1",$B$11:$B$8770,"="&amp;B5924)/COUNTIFS($F$11:$F$8770,"=COD1",$B$11:$B$8770,"="&amp;B5924))/COUNTIFS($A$11:$A$8770,"="&amp;A5924,$F$11:$F$8770,"=COD1"),0)</f>
        <v>0</v>
      </c>
      <c r="L5924" s="13" t="e">
        <f>(VLOOKUP(F5924,tarifas!$C$7:$D$10,2,FALSE)+tarifas!$D$21)*datos!H5924</f>
        <v>#N/A</v>
      </c>
      <c r="M5924">
        <v>142.73917</v>
      </c>
      <c r="N5924" s="13" t="e">
        <f t="shared" si="836"/>
        <v>#N/A</v>
      </c>
      <c r="O5924">
        <f t="shared" si="837"/>
        <v>142.73917</v>
      </c>
      <c r="P5924" s="12">
        <f t="shared" si="838"/>
        <v>321.51410023252157</v>
      </c>
      <c r="Q5924">
        <f t="shared" si="839"/>
        <v>0</v>
      </c>
      <c r="R5924">
        <f>$D$2*tarifas!$D$12/24</f>
        <v>1.4541666666666666</v>
      </c>
      <c r="S5924" t="e">
        <f>VLOOKUP(E5924&amp;" "&amp;F5924,tarifas!$A$13:$D$20,4,FALSE)*P5924</f>
        <v>#N/A</v>
      </c>
      <c r="T5924">
        <f>IF(F5924="COD1",tarifas!$D$11*(SUMIFS($P$11:$P$8770,$F$11:$F$8770,"=COD1",$B$11:$B$8770,"="&amp;B5924)/COUNTIFS($F$11:$F$8770,"=COD1",$B$11:$B$8770,"="&amp;B5924))/COUNTIFS($A$11:$A$8770,"="&amp;A5924,$F$11:$F$8770,"=COD1"),0)</f>
        <v>0</v>
      </c>
      <c r="U5924" t="e">
        <f>(VLOOKUP(F5924,tarifas!$C$7:$D$10,2,FALSE)+tarifas!$D$21)*datos!P5924</f>
        <v>#N/A</v>
      </c>
      <c r="V5924" t="e">
        <f t="shared" si="840"/>
        <v>#N/A</v>
      </c>
      <c r="W5924">
        <f t="shared" si="841"/>
        <v>0</v>
      </c>
    </row>
    <row r="5925" spans="1:23" x14ac:dyDescent="0.25">
      <c r="A5925">
        <f t="shared" si="834"/>
        <v>243</v>
      </c>
      <c r="B5925">
        <f t="shared" si="835"/>
        <v>9</v>
      </c>
      <c r="C5925" s="1">
        <f t="shared" si="842"/>
        <v>41886.416666652323</v>
      </c>
      <c r="D5925" s="7">
        <v>504.07575757575762</v>
      </c>
      <c r="E5925" s="7"/>
      <c r="G5925">
        <v>72.180000000000007</v>
      </c>
      <c r="H5925" s="12">
        <v>507.07379064539373</v>
      </c>
      <c r="I5925" s="13">
        <f>$D$2*tarifas!$D$12/24</f>
        <v>1.4541666666666666</v>
      </c>
      <c r="J5925" s="13" t="e">
        <f>VLOOKUP(E5925&amp;" "&amp;F5925,tarifas!$A$13:$D$20,4,FALSE)*H5925</f>
        <v>#N/A</v>
      </c>
      <c r="K5925" s="13">
        <f>IF(F5925="COD1",tarifas!$D$11*(SUMIFS($H$11:$H$8770,$F$11:$F$8770,"=COD1",$B$11:$B$8770,"="&amp;B5925)/COUNTIFS($F$11:$F$8770,"=COD1",$B$11:$B$8770,"="&amp;B5925))/COUNTIFS($A$11:$A$8770,"="&amp;A5925,$F$11:$F$8770,"=COD1"),0)</f>
        <v>0</v>
      </c>
      <c r="L5925" s="13" t="e">
        <f>(VLOOKUP(F5925,tarifas!$C$7:$D$10,2,FALSE)+tarifas!$D$21)*datos!H5925</f>
        <v>#N/A</v>
      </c>
      <c r="M5925">
        <v>101.32989999999999</v>
      </c>
      <c r="N5925" s="13" t="e">
        <f t="shared" si="836"/>
        <v>#N/A</v>
      </c>
      <c r="O5925">
        <f t="shared" si="837"/>
        <v>101.32989999999999</v>
      </c>
      <c r="P5925" s="12">
        <f t="shared" si="838"/>
        <v>405.74389064539372</v>
      </c>
      <c r="Q5925">
        <f t="shared" si="839"/>
        <v>0</v>
      </c>
      <c r="R5925">
        <f>$D$2*tarifas!$D$12/24</f>
        <v>1.4541666666666666</v>
      </c>
      <c r="S5925" t="e">
        <f>VLOOKUP(E5925&amp;" "&amp;F5925,tarifas!$A$13:$D$20,4,FALSE)*P5925</f>
        <v>#N/A</v>
      </c>
      <c r="T5925">
        <f>IF(F5925="COD1",tarifas!$D$11*(SUMIFS($P$11:$P$8770,$F$11:$F$8770,"=COD1",$B$11:$B$8770,"="&amp;B5925)/COUNTIFS($F$11:$F$8770,"=COD1",$B$11:$B$8770,"="&amp;B5925))/COUNTIFS($A$11:$A$8770,"="&amp;A5925,$F$11:$F$8770,"=COD1"),0)</f>
        <v>0</v>
      </c>
      <c r="U5925" t="e">
        <f>(VLOOKUP(F5925,tarifas!$C$7:$D$10,2,FALSE)+tarifas!$D$21)*datos!P5925</f>
        <v>#N/A</v>
      </c>
      <c r="V5925" t="e">
        <f t="shared" si="840"/>
        <v>#N/A</v>
      </c>
      <c r="W5925">
        <f t="shared" si="841"/>
        <v>0</v>
      </c>
    </row>
    <row r="5926" spans="1:23" x14ac:dyDescent="0.25">
      <c r="A5926">
        <f t="shared" si="834"/>
        <v>243</v>
      </c>
      <c r="B5926">
        <f t="shared" si="835"/>
        <v>9</v>
      </c>
      <c r="C5926" s="1">
        <f t="shared" si="842"/>
        <v>41886.458333318988</v>
      </c>
      <c r="D5926" s="7">
        <v>652.18181818181824</v>
      </c>
      <c r="E5926" s="7"/>
      <c r="G5926">
        <v>72.3</v>
      </c>
      <c r="H5926" s="12">
        <v>366.96943769751022</v>
      </c>
      <c r="I5926" s="13">
        <f>$D$2*tarifas!$D$12/24</f>
        <v>1.4541666666666666</v>
      </c>
      <c r="J5926" s="13" t="e">
        <f>VLOOKUP(E5926&amp;" "&amp;F5926,tarifas!$A$13:$D$20,4,FALSE)*H5926</f>
        <v>#N/A</v>
      </c>
      <c r="K5926" s="13">
        <f>IF(F5926="COD1",tarifas!$D$11*(SUMIFS($H$11:$H$8770,$F$11:$F$8770,"=COD1",$B$11:$B$8770,"="&amp;B5926)/COUNTIFS($F$11:$F$8770,"=COD1",$B$11:$B$8770,"="&amp;B5926))/COUNTIFS($A$11:$A$8770,"="&amp;A5926,$F$11:$F$8770,"=COD1"),0)</f>
        <v>0</v>
      </c>
      <c r="L5926" s="13" t="e">
        <f>(VLOOKUP(F5926,tarifas!$C$7:$D$10,2,FALSE)+tarifas!$D$21)*datos!H5926</f>
        <v>#N/A</v>
      </c>
      <c r="M5926">
        <v>155.21756999999999</v>
      </c>
      <c r="N5926" s="13" t="e">
        <f t="shared" si="836"/>
        <v>#N/A</v>
      </c>
      <c r="O5926">
        <f t="shared" si="837"/>
        <v>155.21756999999999</v>
      </c>
      <c r="P5926" s="12">
        <f t="shared" si="838"/>
        <v>211.75186769751022</v>
      </c>
      <c r="Q5926">
        <f t="shared" si="839"/>
        <v>0</v>
      </c>
      <c r="R5926">
        <f>$D$2*tarifas!$D$12/24</f>
        <v>1.4541666666666666</v>
      </c>
      <c r="S5926" t="e">
        <f>VLOOKUP(E5926&amp;" "&amp;F5926,tarifas!$A$13:$D$20,4,FALSE)*P5926</f>
        <v>#N/A</v>
      </c>
      <c r="T5926">
        <f>IF(F5926="COD1",tarifas!$D$11*(SUMIFS($P$11:$P$8770,$F$11:$F$8770,"=COD1",$B$11:$B$8770,"="&amp;B5926)/COUNTIFS($F$11:$F$8770,"=COD1",$B$11:$B$8770,"="&amp;B5926))/COUNTIFS($A$11:$A$8770,"="&amp;A5926,$F$11:$F$8770,"=COD1"),0)</f>
        <v>0</v>
      </c>
      <c r="U5926" t="e">
        <f>(VLOOKUP(F5926,tarifas!$C$7:$D$10,2,FALSE)+tarifas!$D$21)*datos!P5926</f>
        <v>#N/A</v>
      </c>
      <c r="V5926" t="e">
        <f t="shared" si="840"/>
        <v>#N/A</v>
      </c>
      <c r="W5926">
        <f t="shared" si="841"/>
        <v>0</v>
      </c>
    </row>
    <row r="5927" spans="1:23" x14ac:dyDescent="0.25">
      <c r="A5927">
        <f t="shared" si="834"/>
        <v>243</v>
      </c>
      <c r="B5927">
        <f t="shared" si="835"/>
        <v>9</v>
      </c>
      <c r="C5927" s="1">
        <f t="shared" si="842"/>
        <v>41886.499999985652</v>
      </c>
      <c r="D5927" s="7">
        <v>699.31818181818187</v>
      </c>
      <c r="E5927" s="7"/>
      <c r="G5927">
        <v>72.180000000000007</v>
      </c>
      <c r="H5927" s="12">
        <v>344.51652429492367</v>
      </c>
      <c r="I5927" s="13">
        <f>$D$2*tarifas!$D$12/24</f>
        <v>1.4541666666666666</v>
      </c>
      <c r="J5927" s="13" t="e">
        <f>VLOOKUP(E5927&amp;" "&amp;F5927,tarifas!$A$13:$D$20,4,FALSE)*H5927</f>
        <v>#N/A</v>
      </c>
      <c r="K5927" s="13">
        <f>IF(F5927="COD1",tarifas!$D$11*(SUMIFS($H$11:$H$8770,$F$11:$F$8770,"=COD1",$B$11:$B$8770,"="&amp;B5927)/COUNTIFS($F$11:$F$8770,"=COD1",$B$11:$B$8770,"="&amp;B5927))/COUNTIFS($A$11:$A$8770,"="&amp;A5927,$F$11:$F$8770,"=COD1"),0)</f>
        <v>0</v>
      </c>
      <c r="L5927" s="13" t="e">
        <f>(VLOOKUP(F5927,tarifas!$C$7:$D$10,2,FALSE)+tarifas!$D$21)*datos!H5927</f>
        <v>#N/A</v>
      </c>
      <c r="M5927">
        <v>150.91580999999999</v>
      </c>
      <c r="N5927" s="13" t="e">
        <f t="shared" si="836"/>
        <v>#N/A</v>
      </c>
      <c r="O5927">
        <f t="shared" si="837"/>
        <v>150.91580999999999</v>
      </c>
      <c r="P5927" s="12">
        <f t="shared" si="838"/>
        <v>193.60071429492368</v>
      </c>
      <c r="Q5927">
        <f t="shared" si="839"/>
        <v>0</v>
      </c>
      <c r="R5927">
        <f>$D$2*tarifas!$D$12/24</f>
        <v>1.4541666666666666</v>
      </c>
      <c r="S5927" t="e">
        <f>VLOOKUP(E5927&amp;" "&amp;F5927,tarifas!$A$13:$D$20,4,FALSE)*P5927</f>
        <v>#N/A</v>
      </c>
      <c r="T5927">
        <f>IF(F5927="COD1",tarifas!$D$11*(SUMIFS($P$11:$P$8770,$F$11:$F$8770,"=COD1",$B$11:$B$8770,"="&amp;B5927)/COUNTIFS($F$11:$F$8770,"=COD1",$B$11:$B$8770,"="&amp;B5927))/COUNTIFS($A$11:$A$8770,"="&amp;A5927,$F$11:$F$8770,"=COD1"),0)</f>
        <v>0</v>
      </c>
      <c r="U5927" t="e">
        <f>(VLOOKUP(F5927,tarifas!$C$7:$D$10,2,FALSE)+tarifas!$D$21)*datos!P5927</f>
        <v>#N/A</v>
      </c>
      <c r="V5927" t="e">
        <f t="shared" si="840"/>
        <v>#N/A</v>
      </c>
      <c r="W5927">
        <f t="shared" si="841"/>
        <v>0</v>
      </c>
    </row>
    <row r="5928" spans="1:23" x14ac:dyDescent="0.25">
      <c r="A5928">
        <f t="shared" si="834"/>
        <v>243</v>
      </c>
      <c r="B5928">
        <f t="shared" si="835"/>
        <v>9</v>
      </c>
      <c r="C5928" s="1">
        <f t="shared" si="842"/>
        <v>41886.541666652316</v>
      </c>
      <c r="D5928" s="7">
        <v>671.24242424242425</v>
      </c>
      <c r="E5928" s="7"/>
      <c r="G5928">
        <v>70.8</v>
      </c>
      <c r="H5928" s="12">
        <v>511.60103540235934</v>
      </c>
      <c r="I5928" s="13">
        <f>$D$2*tarifas!$D$12/24</f>
        <v>1.4541666666666666</v>
      </c>
      <c r="J5928" s="13" t="e">
        <f>VLOOKUP(E5928&amp;" "&amp;F5928,tarifas!$A$13:$D$20,4,FALSE)*H5928</f>
        <v>#N/A</v>
      </c>
      <c r="K5928" s="13">
        <f>IF(F5928="COD1",tarifas!$D$11*(SUMIFS($H$11:$H$8770,$F$11:$F$8770,"=COD1",$B$11:$B$8770,"="&amp;B5928)/COUNTIFS($F$11:$F$8770,"=COD1",$B$11:$B$8770,"="&amp;B5928))/COUNTIFS($A$11:$A$8770,"="&amp;A5928,$F$11:$F$8770,"=COD1"),0)</f>
        <v>0</v>
      </c>
      <c r="L5928" s="13" t="e">
        <f>(VLOOKUP(F5928,tarifas!$C$7:$D$10,2,FALSE)+tarifas!$D$21)*datos!H5928</f>
        <v>#N/A</v>
      </c>
      <c r="M5928">
        <v>157.87974</v>
      </c>
      <c r="N5928" s="13" t="e">
        <f t="shared" si="836"/>
        <v>#N/A</v>
      </c>
      <c r="O5928">
        <f t="shared" si="837"/>
        <v>157.87974</v>
      </c>
      <c r="P5928" s="12">
        <f t="shared" si="838"/>
        <v>353.72129540235937</v>
      </c>
      <c r="Q5928">
        <f t="shared" si="839"/>
        <v>0</v>
      </c>
      <c r="R5928">
        <f>$D$2*tarifas!$D$12/24</f>
        <v>1.4541666666666666</v>
      </c>
      <c r="S5928" t="e">
        <f>VLOOKUP(E5928&amp;" "&amp;F5928,tarifas!$A$13:$D$20,4,FALSE)*P5928</f>
        <v>#N/A</v>
      </c>
      <c r="T5928">
        <f>IF(F5928="COD1",tarifas!$D$11*(SUMIFS($P$11:$P$8770,$F$11:$F$8770,"=COD1",$B$11:$B$8770,"="&amp;B5928)/COUNTIFS($F$11:$F$8770,"=COD1",$B$11:$B$8770,"="&amp;B5928))/COUNTIFS($A$11:$A$8770,"="&amp;A5928,$F$11:$F$8770,"=COD1"),0)</f>
        <v>0</v>
      </c>
      <c r="U5928" t="e">
        <f>(VLOOKUP(F5928,tarifas!$C$7:$D$10,2,FALSE)+tarifas!$D$21)*datos!P5928</f>
        <v>#N/A</v>
      </c>
      <c r="V5928" t="e">
        <f t="shared" si="840"/>
        <v>#N/A</v>
      </c>
      <c r="W5928">
        <f t="shared" si="841"/>
        <v>0</v>
      </c>
    </row>
    <row r="5929" spans="1:23" x14ac:dyDescent="0.25">
      <c r="A5929">
        <f t="shared" si="834"/>
        <v>243</v>
      </c>
      <c r="B5929">
        <f t="shared" si="835"/>
        <v>9</v>
      </c>
      <c r="C5929" s="1">
        <f t="shared" si="842"/>
        <v>41886.58333331898</v>
      </c>
      <c r="D5929" s="7">
        <v>658.36363636363649</v>
      </c>
      <c r="E5929" s="7"/>
      <c r="G5929">
        <v>69</v>
      </c>
      <c r="H5929" s="12">
        <v>578.48553635397661</v>
      </c>
      <c r="I5929" s="13">
        <f>$D$2*tarifas!$D$12/24</f>
        <v>1.4541666666666666</v>
      </c>
      <c r="J5929" s="13" t="e">
        <f>VLOOKUP(E5929&amp;" "&amp;F5929,tarifas!$A$13:$D$20,4,FALSE)*H5929</f>
        <v>#N/A</v>
      </c>
      <c r="K5929" s="13">
        <f>IF(F5929="COD1",tarifas!$D$11*(SUMIFS($H$11:$H$8770,$F$11:$F$8770,"=COD1",$B$11:$B$8770,"="&amp;B5929)/COUNTIFS($F$11:$F$8770,"=COD1",$B$11:$B$8770,"="&amp;B5929))/COUNTIFS($A$11:$A$8770,"="&amp;A5929,$F$11:$F$8770,"=COD1"),0)</f>
        <v>0</v>
      </c>
      <c r="L5929" s="13" t="e">
        <f>(VLOOKUP(F5929,tarifas!$C$7:$D$10,2,FALSE)+tarifas!$D$21)*datos!H5929</f>
        <v>#N/A</v>
      </c>
      <c r="M5929">
        <v>148.34202999999999</v>
      </c>
      <c r="N5929" s="13" t="e">
        <f t="shared" si="836"/>
        <v>#N/A</v>
      </c>
      <c r="O5929">
        <f t="shared" si="837"/>
        <v>148.34202999999999</v>
      </c>
      <c r="P5929" s="12">
        <f t="shared" si="838"/>
        <v>430.14350635397659</v>
      </c>
      <c r="Q5929">
        <f t="shared" si="839"/>
        <v>0</v>
      </c>
      <c r="R5929">
        <f>$D$2*tarifas!$D$12/24</f>
        <v>1.4541666666666666</v>
      </c>
      <c r="S5929" t="e">
        <f>VLOOKUP(E5929&amp;" "&amp;F5929,tarifas!$A$13:$D$20,4,FALSE)*P5929</f>
        <v>#N/A</v>
      </c>
      <c r="T5929">
        <f>IF(F5929="COD1",tarifas!$D$11*(SUMIFS($P$11:$P$8770,$F$11:$F$8770,"=COD1",$B$11:$B$8770,"="&amp;B5929)/COUNTIFS($F$11:$F$8770,"=COD1",$B$11:$B$8770,"="&amp;B5929))/COUNTIFS($A$11:$A$8770,"="&amp;A5929,$F$11:$F$8770,"=COD1"),0)</f>
        <v>0</v>
      </c>
      <c r="U5929" t="e">
        <f>(VLOOKUP(F5929,tarifas!$C$7:$D$10,2,FALSE)+tarifas!$D$21)*datos!P5929</f>
        <v>#N/A</v>
      </c>
      <c r="V5929" t="e">
        <f t="shared" si="840"/>
        <v>#N/A</v>
      </c>
      <c r="W5929">
        <f t="shared" si="841"/>
        <v>0</v>
      </c>
    </row>
    <row r="5930" spans="1:23" x14ac:dyDescent="0.25">
      <c r="A5930">
        <f t="shared" si="834"/>
        <v>243</v>
      </c>
      <c r="B5930">
        <f t="shared" si="835"/>
        <v>9</v>
      </c>
      <c r="C5930" s="1">
        <f t="shared" si="842"/>
        <v>41886.624999985645</v>
      </c>
      <c r="D5930" s="7">
        <v>464.15151515151518</v>
      </c>
      <c r="E5930" s="7"/>
      <c r="G5930">
        <v>69.23</v>
      </c>
      <c r="H5930" s="12">
        <v>582.71080702622021</v>
      </c>
      <c r="I5930" s="13">
        <f>$D$2*tarifas!$D$12/24</f>
        <v>1.4541666666666666</v>
      </c>
      <c r="J5930" s="13" t="e">
        <f>VLOOKUP(E5930&amp;" "&amp;F5930,tarifas!$A$13:$D$20,4,FALSE)*H5930</f>
        <v>#N/A</v>
      </c>
      <c r="K5930" s="13">
        <f>IF(F5930="COD1",tarifas!$D$11*(SUMIFS($H$11:$H$8770,$F$11:$F$8770,"=COD1",$B$11:$B$8770,"="&amp;B5930)/COUNTIFS($F$11:$F$8770,"=COD1",$B$11:$B$8770,"="&amp;B5930))/COUNTIFS($A$11:$A$8770,"="&amp;A5930,$F$11:$F$8770,"=COD1"),0)</f>
        <v>0</v>
      </c>
      <c r="L5930" s="13" t="e">
        <f>(VLOOKUP(F5930,tarifas!$C$7:$D$10,2,FALSE)+tarifas!$D$21)*datos!H5930</f>
        <v>#N/A</v>
      </c>
      <c r="M5930">
        <v>91.548539999999988</v>
      </c>
      <c r="N5930" s="13" t="e">
        <f t="shared" si="836"/>
        <v>#N/A</v>
      </c>
      <c r="O5930">
        <f t="shared" si="837"/>
        <v>91.548539999999988</v>
      </c>
      <c r="P5930" s="12">
        <f t="shared" si="838"/>
        <v>491.16226702622021</v>
      </c>
      <c r="Q5930">
        <f t="shared" si="839"/>
        <v>0</v>
      </c>
      <c r="R5930">
        <f>$D$2*tarifas!$D$12/24</f>
        <v>1.4541666666666666</v>
      </c>
      <c r="S5930" t="e">
        <f>VLOOKUP(E5930&amp;" "&amp;F5930,tarifas!$A$13:$D$20,4,FALSE)*P5930</f>
        <v>#N/A</v>
      </c>
      <c r="T5930">
        <f>IF(F5930="COD1",tarifas!$D$11*(SUMIFS($P$11:$P$8770,$F$11:$F$8770,"=COD1",$B$11:$B$8770,"="&amp;B5930)/COUNTIFS($F$11:$F$8770,"=COD1",$B$11:$B$8770,"="&amp;B5930))/COUNTIFS($A$11:$A$8770,"="&amp;A5930,$F$11:$F$8770,"=COD1"),0)</f>
        <v>0</v>
      </c>
      <c r="U5930" t="e">
        <f>(VLOOKUP(F5930,tarifas!$C$7:$D$10,2,FALSE)+tarifas!$D$21)*datos!P5930</f>
        <v>#N/A</v>
      </c>
      <c r="V5930" t="e">
        <f t="shared" si="840"/>
        <v>#N/A</v>
      </c>
      <c r="W5930">
        <f t="shared" si="841"/>
        <v>0</v>
      </c>
    </row>
    <row r="5931" spans="1:23" x14ac:dyDescent="0.25">
      <c r="A5931">
        <f t="shared" si="834"/>
        <v>243</v>
      </c>
      <c r="B5931">
        <f t="shared" si="835"/>
        <v>9</v>
      </c>
      <c r="C5931" s="1">
        <f t="shared" si="842"/>
        <v>41886.666666652309</v>
      </c>
      <c r="D5931" s="7">
        <v>283.84848484848487</v>
      </c>
      <c r="E5931" s="7"/>
      <c r="G5931">
        <v>70</v>
      </c>
      <c r="H5931" s="12">
        <v>469.52176445603283</v>
      </c>
      <c r="I5931" s="13">
        <f>$D$2*tarifas!$D$12/24</f>
        <v>1.4541666666666666</v>
      </c>
      <c r="J5931" s="13" t="e">
        <f>VLOOKUP(E5931&amp;" "&amp;F5931,tarifas!$A$13:$D$20,4,FALSE)*H5931</f>
        <v>#N/A</v>
      </c>
      <c r="K5931" s="13">
        <f>IF(F5931="COD1",tarifas!$D$11*(SUMIFS($H$11:$H$8770,$F$11:$F$8770,"=COD1",$B$11:$B$8770,"="&amp;B5931)/COUNTIFS($F$11:$F$8770,"=COD1",$B$11:$B$8770,"="&amp;B5931))/COUNTIFS($A$11:$A$8770,"="&amp;A5931,$F$11:$F$8770,"=COD1"),0)</f>
        <v>0</v>
      </c>
      <c r="L5931" s="13" t="e">
        <f>(VLOOKUP(F5931,tarifas!$C$7:$D$10,2,FALSE)+tarifas!$D$21)*datos!H5931</f>
        <v>#N/A</v>
      </c>
      <c r="M5931">
        <v>128.54578999999998</v>
      </c>
      <c r="N5931" s="13" t="e">
        <f t="shared" si="836"/>
        <v>#N/A</v>
      </c>
      <c r="O5931">
        <f t="shared" si="837"/>
        <v>128.54578999999998</v>
      </c>
      <c r="P5931" s="12">
        <f t="shared" si="838"/>
        <v>340.97597445603287</v>
      </c>
      <c r="Q5931">
        <f t="shared" si="839"/>
        <v>0</v>
      </c>
      <c r="R5931">
        <f>$D$2*tarifas!$D$12/24</f>
        <v>1.4541666666666666</v>
      </c>
      <c r="S5931" t="e">
        <f>VLOOKUP(E5931&amp;" "&amp;F5931,tarifas!$A$13:$D$20,4,FALSE)*P5931</f>
        <v>#N/A</v>
      </c>
      <c r="T5931">
        <f>IF(F5931="COD1",tarifas!$D$11*(SUMIFS($P$11:$P$8770,$F$11:$F$8770,"=COD1",$B$11:$B$8770,"="&amp;B5931)/COUNTIFS($F$11:$F$8770,"=COD1",$B$11:$B$8770,"="&amp;B5931))/COUNTIFS($A$11:$A$8770,"="&amp;A5931,$F$11:$F$8770,"=COD1"),0)</f>
        <v>0</v>
      </c>
      <c r="U5931" t="e">
        <f>(VLOOKUP(F5931,tarifas!$C$7:$D$10,2,FALSE)+tarifas!$D$21)*datos!P5931</f>
        <v>#N/A</v>
      </c>
      <c r="V5931" t="e">
        <f t="shared" si="840"/>
        <v>#N/A</v>
      </c>
      <c r="W5931">
        <f t="shared" si="841"/>
        <v>0</v>
      </c>
    </row>
    <row r="5932" spans="1:23" x14ac:dyDescent="0.25">
      <c r="A5932">
        <f t="shared" si="834"/>
        <v>243</v>
      </c>
      <c r="B5932">
        <f t="shared" si="835"/>
        <v>9</v>
      </c>
      <c r="C5932" s="1">
        <f t="shared" si="842"/>
        <v>41886.708333318973</v>
      </c>
      <c r="D5932" s="7">
        <v>241.86363636363637</v>
      </c>
      <c r="E5932" s="7"/>
      <c r="G5932">
        <v>69.69</v>
      </c>
      <c r="H5932" s="12">
        <v>363.20424223495189</v>
      </c>
      <c r="I5932" s="13">
        <f>$D$2*tarifas!$D$12/24</f>
        <v>1.4541666666666666</v>
      </c>
      <c r="J5932" s="13" t="e">
        <f>VLOOKUP(E5932&amp;" "&amp;F5932,tarifas!$A$13:$D$20,4,FALSE)*H5932</f>
        <v>#N/A</v>
      </c>
      <c r="K5932" s="13">
        <f>IF(F5932="COD1",tarifas!$D$11*(SUMIFS($H$11:$H$8770,$F$11:$F$8770,"=COD1",$B$11:$B$8770,"="&amp;B5932)/COUNTIFS($F$11:$F$8770,"=COD1",$B$11:$B$8770,"="&amp;B5932))/COUNTIFS($A$11:$A$8770,"="&amp;A5932,$F$11:$F$8770,"=COD1"),0)</f>
        <v>0</v>
      </c>
      <c r="L5932" s="13" t="e">
        <f>(VLOOKUP(F5932,tarifas!$C$7:$D$10,2,FALSE)+tarifas!$D$21)*datos!H5932</f>
        <v>#N/A</v>
      </c>
      <c r="M5932">
        <v>29.085799999999999</v>
      </c>
      <c r="N5932" s="13" t="e">
        <f t="shared" si="836"/>
        <v>#N/A</v>
      </c>
      <c r="O5932">
        <f t="shared" si="837"/>
        <v>29.085799999999999</v>
      </c>
      <c r="P5932" s="12">
        <f t="shared" si="838"/>
        <v>334.11844223495189</v>
      </c>
      <c r="Q5932">
        <f t="shared" si="839"/>
        <v>0</v>
      </c>
      <c r="R5932">
        <f>$D$2*tarifas!$D$12/24</f>
        <v>1.4541666666666666</v>
      </c>
      <c r="S5932" t="e">
        <f>VLOOKUP(E5932&amp;" "&amp;F5932,tarifas!$A$13:$D$20,4,FALSE)*P5932</f>
        <v>#N/A</v>
      </c>
      <c r="T5932">
        <f>IF(F5932="COD1",tarifas!$D$11*(SUMIFS($P$11:$P$8770,$F$11:$F$8770,"=COD1",$B$11:$B$8770,"="&amp;B5932)/COUNTIFS($F$11:$F$8770,"=COD1",$B$11:$B$8770,"="&amp;B5932))/COUNTIFS($A$11:$A$8770,"="&amp;A5932,$F$11:$F$8770,"=COD1"),0)</f>
        <v>0</v>
      </c>
      <c r="U5932" t="e">
        <f>(VLOOKUP(F5932,tarifas!$C$7:$D$10,2,FALSE)+tarifas!$D$21)*datos!P5932</f>
        <v>#N/A</v>
      </c>
      <c r="V5932" t="e">
        <f t="shared" si="840"/>
        <v>#N/A</v>
      </c>
      <c r="W5932">
        <f t="shared" si="841"/>
        <v>0</v>
      </c>
    </row>
    <row r="5933" spans="1:23" x14ac:dyDescent="0.25">
      <c r="A5933">
        <f t="shared" si="834"/>
        <v>243</v>
      </c>
      <c r="B5933">
        <f t="shared" si="835"/>
        <v>9</v>
      </c>
      <c r="C5933" s="1">
        <f t="shared" si="842"/>
        <v>41886.749999985637</v>
      </c>
      <c r="D5933" s="7">
        <v>89.893939393939391</v>
      </c>
      <c r="E5933" s="7"/>
      <c r="G5933">
        <v>70</v>
      </c>
      <c r="H5933" s="12">
        <v>266.51875560293496</v>
      </c>
      <c r="I5933" s="13">
        <f>$D$2*tarifas!$D$12/24</f>
        <v>1.4541666666666666</v>
      </c>
      <c r="J5933" s="13" t="e">
        <f>VLOOKUP(E5933&amp;" "&amp;F5933,tarifas!$A$13:$D$20,4,FALSE)*H5933</f>
        <v>#N/A</v>
      </c>
      <c r="K5933" s="13">
        <f>IF(F5933="COD1",tarifas!$D$11*(SUMIFS($H$11:$H$8770,$F$11:$F$8770,"=COD1",$B$11:$B$8770,"="&amp;B5933)/COUNTIFS($F$11:$F$8770,"=COD1",$B$11:$B$8770,"="&amp;B5933))/COUNTIFS($A$11:$A$8770,"="&amp;A5933,$F$11:$F$8770,"=COD1"),0)</f>
        <v>0</v>
      </c>
      <c r="L5933" s="13" t="e">
        <f>(VLOOKUP(F5933,tarifas!$C$7:$D$10,2,FALSE)+tarifas!$D$21)*datos!H5933</f>
        <v>#N/A</v>
      </c>
      <c r="M5933">
        <v>0</v>
      </c>
      <c r="N5933" s="13" t="e">
        <f t="shared" si="836"/>
        <v>#N/A</v>
      </c>
      <c r="O5933">
        <f t="shared" si="837"/>
        <v>0</v>
      </c>
      <c r="P5933" s="12">
        <f t="shared" si="838"/>
        <v>266.51875560293496</v>
      </c>
      <c r="Q5933">
        <f t="shared" si="839"/>
        <v>0</v>
      </c>
      <c r="R5933">
        <f>$D$2*tarifas!$D$12/24</f>
        <v>1.4541666666666666</v>
      </c>
      <c r="S5933" t="e">
        <f>VLOOKUP(E5933&amp;" "&amp;F5933,tarifas!$A$13:$D$20,4,FALSE)*P5933</f>
        <v>#N/A</v>
      </c>
      <c r="T5933">
        <f>IF(F5933="COD1",tarifas!$D$11*(SUMIFS($P$11:$P$8770,$F$11:$F$8770,"=COD1",$B$11:$B$8770,"="&amp;B5933)/COUNTIFS($F$11:$F$8770,"=COD1",$B$11:$B$8770,"="&amp;B5933))/COUNTIFS($A$11:$A$8770,"="&amp;A5933,$F$11:$F$8770,"=COD1"),0)</f>
        <v>0</v>
      </c>
      <c r="U5933" t="e">
        <f>(VLOOKUP(F5933,tarifas!$C$7:$D$10,2,FALSE)+tarifas!$D$21)*datos!P5933</f>
        <v>#N/A</v>
      </c>
      <c r="V5933" t="e">
        <f t="shared" si="840"/>
        <v>#N/A</v>
      </c>
      <c r="W5933">
        <f t="shared" si="841"/>
        <v>0</v>
      </c>
    </row>
    <row r="5934" spans="1:23" x14ac:dyDescent="0.25">
      <c r="A5934">
        <f t="shared" si="834"/>
        <v>243</v>
      </c>
      <c r="B5934">
        <f t="shared" si="835"/>
        <v>9</v>
      </c>
      <c r="C5934" s="1">
        <f t="shared" si="842"/>
        <v>41886.791666652302</v>
      </c>
      <c r="D5934" s="7">
        <v>0</v>
      </c>
      <c r="E5934" s="7"/>
      <c r="G5934">
        <v>71.099999999999994</v>
      </c>
      <c r="H5934" s="12">
        <v>206.45901760880824</v>
      </c>
      <c r="I5934" s="13">
        <f>$D$2*tarifas!$D$12/24</f>
        <v>1.4541666666666666</v>
      </c>
      <c r="J5934" s="13" t="e">
        <f>VLOOKUP(E5934&amp;" "&amp;F5934,tarifas!$A$13:$D$20,4,FALSE)*H5934</f>
        <v>#N/A</v>
      </c>
      <c r="K5934" s="13">
        <f>IF(F5934="COD1",tarifas!$D$11*(SUMIFS($H$11:$H$8770,$F$11:$F$8770,"=COD1",$B$11:$B$8770,"="&amp;B5934)/COUNTIFS($F$11:$F$8770,"=COD1",$B$11:$B$8770,"="&amp;B5934))/COUNTIFS($A$11:$A$8770,"="&amp;A5934,$F$11:$F$8770,"=COD1"),0)</f>
        <v>0</v>
      </c>
      <c r="L5934" s="13" t="e">
        <f>(VLOOKUP(F5934,tarifas!$C$7:$D$10,2,FALSE)+tarifas!$D$21)*datos!H5934</f>
        <v>#N/A</v>
      </c>
      <c r="M5934">
        <v>0</v>
      </c>
      <c r="N5934" s="13" t="e">
        <f t="shared" si="836"/>
        <v>#N/A</v>
      </c>
      <c r="O5934">
        <f t="shared" si="837"/>
        <v>0</v>
      </c>
      <c r="P5934" s="12">
        <f t="shared" si="838"/>
        <v>206.45901760880824</v>
      </c>
      <c r="Q5934">
        <f t="shared" si="839"/>
        <v>0</v>
      </c>
      <c r="R5934">
        <f>$D$2*tarifas!$D$12/24</f>
        <v>1.4541666666666666</v>
      </c>
      <c r="S5934" t="e">
        <f>VLOOKUP(E5934&amp;" "&amp;F5934,tarifas!$A$13:$D$20,4,FALSE)*P5934</f>
        <v>#N/A</v>
      </c>
      <c r="T5934">
        <f>IF(F5934="COD1",tarifas!$D$11*(SUMIFS($P$11:$P$8770,$F$11:$F$8770,"=COD1",$B$11:$B$8770,"="&amp;B5934)/COUNTIFS($F$11:$F$8770,"=COD1",$B$11:$B$8770,"="&amp;B5934))/COUNTIFS($A$11:$A$8770,"="&amp;A5934,$F$11:$F$8770,"=COD1"),0)</f>
        <v>0</v>
      </c>
      <c r="U5934" t="e">
        <f>(VLOOKUP(F5934,tarifas!$C$7:$D$10,2,FALSE)+tarifas!$D$21)*datos!P5934</f>
        <v>#N/A</v>
      </c>
      <c r="V5934" t="e">
        <f t="shared" si="840"/>
        <v>#N/A</v>
      </c>
      <c r="W5934">
        <f t="shared" si="841"/>
        <v>0</v>
      </c>
    </row>
    <row r="5935" spans="1:23" x14ac:dyDescent="0.25">
      <c r="A5935">
        <f t="shared" si="834"/>
        <v>243</v>
      </c>
      <c r="B5935">
        <f t="shared" si="835"/>
        <v>9</v>
      </c>
      <c r="C5935" s="1">
        <f t="shared" si="842"/>
        <v>41886.833333318966</v>
      </c>
      <c r="D5935" s="7">
        <v>0</v>
      </c>
      <c r="E5935" s="7"/>
      <c r="G5935">
        <v>73.099999999999994</v>
      </c>
      <c r="H5935" s="12">
        <v>186.24098157604976</v>
      </c>
      <c r="I5935" s="13">
        <f>$D$2*tarifas!$D$12/24</f>
        <v>1.4541666666666666</v>
      </c>
      <c r="J5935" s="13" t="e">
        <f>VLOOKUP(E5935&amp;" "&amp;F5935,tarifas!$A$13:$D$20,4,FALSE)*H5935</f>
        <v>#N/A</v>
      </c>
      <c r="K5935" s="13">
        <f>IF(F5935="COD1",tarifas!$D$11*(SUMIFS($H$11:$H$8770,$F$11:$F$8770,"=COD1",$B$11:$B$8770,"="&amp;B5935)/COUNTIFS($F$11:$F$8770,"=COD1",$B$11:$B$8770,"="&amp;B5935))/COUNTIFS($A$11:$A$8770,"="&amp;A5935,$F$11:$F$8770,"=COD1"),0)</f>
        <v>0</v>
      </c>
      <c r="L5935" s="13" t="e">
        <f>(VLOOKUP(F5935,tarifas!$C$7:$D$10,2,FALSE)+tarifas!$D$21)*datos!H5935</f>
        <v>#N/A</v>
      </c>
      <c r="M5935">
        <v>0</v>
      </c>
      <c r="N5935" s="13" t="e">
        <f t="shared" si="836"/>
        <v>#N/A</v>
      </c>
      <c r="O5935">
        <f t="shared" si="837"/>
        <v>0</v>
      </c>
      <c r="P5935" s="12">
        <f t="shared" si="838"/>
        <v>186.24098157604976</v>
      </c>
      <c r="Q5935">
        <f t="shared" si="839"/>
        <v>0</v>
      </c>
      <c r="R5935">
        <f>$D$2*tarifas!$D$12/24</f>
        <v>1.4541666666666666</v>
      </c>
      <c r="S5935" t="e">
        <f>VLOOKUP(E5935&amp;" "&amp;F5935,tarifas!$A$13:$D$20,4,FALSE)*P5935</f>
        <v>#N/A</v>
      </c>
      <c r="T5935">
        <f>IF(F5935="COD1",tarifas!$D$11*(SUMIFS($P$11:$P$8770,$F$11:$F$8770,"=COD1",$B$11:$B$8770,"="&amp;B5935)/COUNTIFS($F$11:$F$8770,"=COD1",$B$11:$B$8770,"="&amp;B5935))/COUNTIFS($A$11:$A$8770,"="&amp;A5935,$F$11:$F$8770,"=COD1"),0)</f>
        <v>0</v>
      </c>
      <c r="U5935" t="e">
        <f>(VLOOKUP(F5935,tarifas!$C$7:$D$10,2,FALSE)+tarifas!$D$21)*datos!P5935</f>
        <v>#N/A</v>
      </c>
      <c r="V5935" t="e">
        <f t="shared" si="840"/>
        <v>#N/A</v>
      </c>
      <c r="W5935">
        <f t="shared" si="841"/>
        <v>0</v>
      </c>
    </row>
    <row r="5936" spans="1:23" x14ac:dyDescent="0.25">
      <c r="A5936">
        <f t="shared" si="834"/>
        <v>243</v>
      </c>
      <c r="B5936">
        <f t="shared" si="835"/>
        <v>9</v>
      </c>
      <c r="C5936" s="1">
        <f t="shared" si="842"/>
        <v>41886.87499998563</v>
      </c>
      <c r="D5936" s="7">
        <v>0</v>
      </c>
      <c r="E5936" s="7"/>
      <c r="G5936">
        <v>69.23</v>
      </c>
      <c r="H5936" s="12">
        <v>182.12181489570185</v>
      </c>
      <c r="I5936" s="13">
        <f>$D$2*tarifas!$D$12/24</f>
        <v>1.4541666666666666</v>
      </c>
      <c r="J5936" s="13" t="e">
        <f>VLOOKUP(E5936&amp;" "&amp;F5936,tarifas!$A$13:$D$20,4,FALSE)*H5936</f>
        <v>#N/A</v>
      </c>
      <c r="K5936" s="13">
        <f>IF(F5936="COD1",tarifas!$D$11*(SUMIFS($H$11:$H$8770,$F$11:$F$8770,"=COD1",$B$11:$B$8770,"="&amp;B5936)/COUNTIFS($F$11:$F$8770,"=COD1",$B$11:$B$8770,"="&amp;B5936))/COUNTIFS($A$11:$A$8770,"="&amp;A5936,$F$11:$F$8770,"=COD1"),0)</f>
        <v>0</v>
      </c>
      <c r="L5936" s="13" t="e">
        <f>(VLOOKUP(F5936,tarifas!$C$7:$D$10,2,FALSE)+tarifas!$D$21)*datos!H5936</f>
        <v>#N/A</v>
      </c>
      <c r="M5936">
        <v>0</v>
      </c>
      <c r="N5936" s="13" t="e">
        <f t="shared" si="836"/>
        <v>#N/A</v>
      </c>
      <c r="O5936">
        <f t="shared" si="837"/>
        <v>0</v>
      </c>
      <c r="P5936" s="12">
        <f t="shared" si="838"/>
        <v>182.12181489570185</v>
      </c>
      <c r="Q5936">
        <f t="shared" si="839"/>
        <v>0</v>
      </c>
      <c r="R5936">
        <f>$D$2*tarifas!$D$12/24</f>
        <v>1.4541666666666666</v>
      </c>
      <c r="S5936" t="e">
        <f>VLOOKUP(E5936&amp;" "&amp;F5936,tarifas!$A$13:$D$20,4,FALSE)*P5936</f>
        <v>#N/A</v>
      </c>
      <c r="T5936">
        <f>IF(F5936="COD1",tarifas!$D$11*(SUMIFS($P$11:$P$8770,$F$11:$F$8770,"=COD1",$B$11:$B$8770,"="&amp;B5936)/COUNTIFS($F$11:$F$8770,"=COD1",$B$11:$B$8770,"="&amp;B5936))/COUNTIFS($A$11:$A$8770,"="&amp;A5936,$F$11:$F$8770,"=COD1"),0)</f>
        <v>0</v>
      </c>
      <c r="U5936" t="e">
        <f>(VLOOKUP(F5936,tarifas!$C$7:$D$10,2,FALSE)+tarifas!$D$21)*datos!P5936</f>
        <v>#N/A</v>
      </c>
      <c r="V5936" t="e">
        <f t="shared" si="840"/>
        <v>#N/A</v>
      </c>
      <c r="W5936">
        <f t="shared" si="841"/>
        <v>0</v>
      </c>
    </row>
    <row r="5937" spans="1:23" x14ac:dyDescent="0.25">
      <c r="A5937">
        <f t="shared" si="834"/>
        <v>243</v>
      </c>
      <c r="B5937">
        <f t="shared" si="835"/>
        <v>9</v>
      </c>
      <c r="C5937" s="1">
        <f t="shared" si="842"/>
        <v>41886.916666652294</v>
      </c>
      <c r="D5937" s="7">
        <v>0</v>
      </c>
      <c r="E5937" s="7"/>
      <c r="G5937">
        <v>65.19</v>
      </c>
      <c r="H5937" s="12">
        <v>182.98832901215215</v>
      </c>
      <c r="I5937" s="13">
        <f>$D$2*tarifas!$D$12/24</f>
        <v>1.4541666666666666</v>
      </c>
      <c r="J5937" s="13" t="e">
        <f>VLOOKUP(E5937&amp;" "&amp;F5937,tarifas!$A$13:$D$20,4,FALSE)*H5937</f>
        <v>#N/A</v>
      </c>
      <c r="K5937" s="13">
        <f>IF(F5937="COD1",tarifas!$D$11*(SUMIFS($H$11:$H$8770,$F$11:$F$8770,"=COD1",$B$11:$B$8770,"="&amp;B5937)/COUNTIFS($F$11:$F$8770,"=COD1",$B$11:$B$8770,"="&amp;B5937))/COUNTIFS($A$11:$A$8770,"="&amp;A5937,$F$11:$F$8770,"=COD1"),0)</f>
        <v>0</v>
      </c>
      <c r="L5937" s="13" t="e">
        <f>(VLOOKUP(F5937,tarifas!$C$7:$D$10,2,FALSE)+tarifas!$D$21)*datos!H5937</f>
        <v>#N/A</v>
      </c>
      <c r="M5937">
        <v>0</v>
      </c>
      <c r="N5937" s="13" t="e">
        <f t="shared" si="836"/>
        <v>#N/A</v>
      </c>
      <c r="O5937">
        <f t="shared" si="837"/>
        <v>0</v>
      </c>
      <c r="P5937" s="12">
        <f t="shared" si="838"/>
        <v>182.98832901215215</v>
      </c>
      <c r="Q5937">
        <f t="shared" si="839"/>
        <v>0</v>
      </c>
      <c r="R5937">
        <f>$D$2*tarifas!$D$12/24</f>
        <v>1.4541666666666666</v>
      </c>
      <c r="S5937" t="e">
        <f>VLOOKUP(E5937&amp;" "&amp;F5937,tarifas!$A$13:$D$20,4,FALSE)*P5937</f>
        <v>#N/A</v>
      </c>
      <c r="T5937">
        <f>IF(F5937="COD1",tarifas!$D$11*(SUMIFS($P$11:$P$8770,$F$11:$F$8770,"=COD1",$B$11:$B$8770,"="&amp;B5937)/COUNTIFS($F$11:$F$8770,"=COD1",$B$11:$B$8770,"="&amp;B5937))/COUNTIFS($A$11:$A$8770,"="&amp;A5937,$F$11:$F$8770,"=COD1"),0)</f>
        <v>0</v>
      </c>
      <c r="U5937" t="e">
        <f>(VLOOKUP(F5937,tarifas!$C$7:$D$10,2,FALSE)+tarifas!$D$21)*datos!P5937</f>
        <v>#N/A</v>
      </c>
      <c r="V5937" t="e">
        <f t="shared" si="840"/>
        <v>#N/A</v>
      </c>
      <c r="W5937">
        <f t="shared" si="841"/>
        <v>0</v>
      </c>
    </row>
    <row r="5938" spans="1:23" x14ac:dyDescent="0.25">
      <c r="A5938">
        <f t="shared" si="834"/>
        <v>243</v>
      </c>
      <c r="B5938">
        <f t="shared" si="835"/>
        <v>9</v>
      </c>
      <c r="C5938" s="1">
        <f t="shared" si="842"/>
        <v>41886.958333318958</v>
      </c>
      <c r="D5938" s="7">
        <v>0</v>
      </c>
      <c r="E5938" s="7"/>
      <c r="G5938">
        <v>60</v>
      </c>
      <c r="H5938" s="12">
        <v>178.83840258287981</v>
      </c>
      <c r="I5938" s="13">
        <f>$D$2*tarifas!$D$12/24</f>
        <v>1.4541666666666666</v>
      </c>
      <c r="J5938" s="13" t="e">
        <f>VLOOKUP(E5938&amp;" "&amp;F5938,tarifas!$A$13:$D$20,4,FALSE)*H5938</f>
        <v>#N/A</v>
      </c>
      <c r="K5938" s="13">
        <f>IF(F5938="COD1",tarifas!$D$11*(SUMIFS($H$11:$H$8770,$F$11:$F$8770,"=COD1",$B$11:$B$8770,"="&amp;B5938)/COUNTIFS($F$11:$F$8770,"=COD1",$B$11:$B$8770,"="&amp;B5938))/COUNTIFS($A$11:$A$8770,"="&amp;A5938,$F$11:$F$8770,"=COD1"),0)</f>
        <v>0</v>
      </c>
      <c r="L5938" s="13" t="e">
        <f>(VLOOKUP(F5938,tarifas!$C$7:$D$10,2,FALSE)+tarifas!$D$21)*datos!H5938</f>
        <v>#N/A</v>
      </c>
      <c r="M5938">
        <v>0</v>
      </c>
      <c r="N5938" s="13" t="e">
        <f t="shared" si="836"/>
        <v>#N/A</v>
      </c>
      <c r="O5938">
        <f t="shared" si="837"/>
        <v>0</v>
      </c>
      <c r="P5938" s="12">
        <f t="shared" si="838"/>
        <v>178.83840258287981</v>
      </c>
      <c r="Q5938">
        <f t="shared" si="839"/>
        <v>0</v>
      </c>
      <c r="R5938">
        <f>$D$2*tarifas!$D$12/24</f>
        <v>1.4541666666666666</v>
      </c>
      <c r="S5938" t="e">
        <f>VLOOKUP(E5938&amp;" "&amp;F5938,tarifas!$A$13:$D$20,4,FALSE)*P5938</f>
        <v>#N/A</v>
      </c>
      <c r="T5938">
        <f>IF(F5938="COD1",tarifas!$D$11*(SUMIFS($P$11:$P$8770,$F$11:$F$8770,"=COD1",$B$11:$B$8770,"="&amp;B5938)/COUNTIFS($F$11:$F$8770,"=COD1",$B$11:$B$8770,"="&amp;B5938))/COUNTIFS($A$11:$A$8770,"="&amp;A5938,$F$11:$F$8770,"=COD1"),0)</f>
        <v>0</v>
      </c>
      <c r="U5938" t="e">
        <f>(VLOOKUP(F5938,tarifas!$C$7:$D$10,2,FALSE)+tarifas!$D$21)*datos!P5938</f>
        <v>#N/A</v>
      </c>
      <c r="V5938" t="e">
        <f t="shared" si="840"/>
        <v>#N/A</v>
      </c>
      <c r="W5938">
        <f t="shared" si="841"/>
        <v>0</v>
      </c>
    </row>
    <row r="5939" spans="1:23" x14ac:dyDescent="0.25">
      <c r="A5939">
        <f t="shared" si="834"/>
        <v>244</v>
      </c>
      <c r="B5939">
        <f t="shared" si="835"/>
        <v>9</v>
      </c>
      <c r="C5939" s="1">
        <f t="shared" si="842"/>
        <v>41886.999999985623</v>
      </c>
      <c r="D5939" s="7">
        <v>0</v>
      </c>
      <c r="E5939" s="7"/>
      <c r="G5939">
        <v>56.56</v>
      </c>
      <c r="H5939" s="12">
        <v>178.4273883900596</v>
      </c>
      <c r="I5939" s="13">
        <f>$D$2*tarifas!$D$12/24</f>
        <v>1.4541666666666666</v>
      </c>
      <c r="J5939" s="13" t="e">
        <f>VLOOKUP(E5939&amp;" "&amp;F5939,tarifas!$A$13:$D$20,4,FALSE)*H5939</f>
        <v>#N/A</v>
      </c>
      <c r="K5939" s="13">
        <f>IF(F5939="COD1",tarifas!$D$11*(SUMIFS($H$11:$H$8770,$F$11:$F$8770,"=COD1",$B$11:$B$8770,"="&amp;B5939)/COUNTIFS($F$11:$F$8770,"=COD1",$B$11:$B$8770,"="&amp;B5939))/COUNTIFS($A$11:$A$8770,"="&amp;A5939,$F$11:$F$8770,"=COD1"),0)</f>
        <v>0</v>
      </c>
      <c r="L5939" s="13" t="e">
        <f>(VLOOKUP(F5939,tarifas!$C$7:$D$10,2,FALSE)+tarifas!$D$21)*datos!H5939</f>
        <v>#N/A</v>
      </c>
      <c r="M5939">
        <v>0</v>
      </c>
      <c r="N5939" s="13" t="e">
        <f t="shared" si="836"/>
        <v>#N/A</v>
      </c>
      <c r="O5939">
        <f t="shared" si="837"/>
        <v>0</v>
      </c>
      <c r="P5939" s="12">
        <f t="shared" si="838"/>
        <v>178.4273883900596</v>
      </c>
      <c r="Q5939">
        <f t="shared" si="839"/>
        <v>0</v>
      </c>
      <c r="R5939">
        <f>$D$2*tarifas!$D$12/24</f>
        <v>1.4541666666666666</v>
      </c>
      <c r="S5939" t="e">
        <f>VLOOKUP(E5939&amp;" "&amp;F5939,tarifas!$A$13:$D$20,4,FALSE)*P5939</f>
        <v>#N/A</v>
      </c>
      <c r="T5939">
        <f>IF(F5939="COD1",tarifas!$D$11*(SUMIFS($P$11:$P$8770,$F$11:$F$8770,"=COD1",$B$11:$B$8770,"="&amp;B5939)/COUNTIFS($F$11:$F$8770,"=COD1",$B$11:$B$8770,"="&amp;B5939))/COUNTIFS($A$11:$A$8770,"="&amp;A5939,$F$11:$F$8770,"=COD1"),0)</f>
        <v>0</v>
      </c>
      <c r="U5939" t="e">
        <f>(VLOOKUP(F5939,tarifas!$C$7:$D$10,2,FALSE)+tarifas!$D$21)*datos!P5939</f>
        <v>#N/A</v>
      </c>
      <c r="V5939" t="e">
        <f t="shared" si="840"/>
        <v>#N/A</v>
      </c>
      <c r="W5939">
        <f t="shared" si="841"/>
        <v>0</v>
      </c>
    </row>
    <row r="5940" spans="1:23" x14ac:dyDescent="0.25">
      <c r="A5940">
        <f t="shared" si="834"/>
        <v>244</v>
      </c>
      <c r="B5940">
        <f t="shared" si="835"/>
        <v>9</v>
      </c>
      <c r="C5940" s="1">
        <f t="shared" si="842"/>
        <v>41887.041666652287</v>
      </c>
      <c r="D5940" s="7">
        <v>0</v>
      </c>
      <c r="E5940" s="7"/>
      <c r="G5940">
        <v>52.19</v>
      </c>
      <c r="H5940" s="12">
        <v>176.08660334414833</v>
      </c>
      <c r="I5940" s="13">
        <f>$D$2*tarifas!$D$12/24</f>
        <v>1.4541666666666666</v>
      </c>
      <c r="J5940" s="13" t="e">
        <f>VLOOKUP(E5940&amp;" "&amp;F5940,tarifas!$A$13:$D$20,4,FALSE)*H5940</f>
        <v>#N/A</v>
      </c>
      <c r="K5940" s="13">
        <f>IF(F5940="COD1",tarifas!$D$11*(SUMIFS($H$11:$H$8770,$F$11:$F$8770,"=COD1",$B$11:$B$8770,"="&amp;B5940)/COUNTIFS($F$11:$F$8770,"=COD1",$B$11:$B$8770,"="&amp;B5940))/COUNTIFS($A$11:$A$8770,"="&amp;A5940,$F$11:$F$8770,"=COD1"),0)</f>
        <v>0</v>
      </c>
      <c r="L5940" s="13" t="e">
        <f>(VLOOKUP(F5940,tarifas!$C$7:$D$10,2,FALSE)+tarifas!$D$21)*datos!H5940</f>
        <v>#N/A</v>
      </c>
      <c r="M5940">
        <v>0</v>
      </c>
      <c r="N5940" s="13" t="e">
        <f t="shared" si="836"/>
        <v>#N/A</v>
      </c>
      <c r="O5940">
        <f t="shared" si="837"/>
        <v>0</v>
      </c>
      <c r="P5940" s="12">
        <f t="shared" si="838"/>
        <v>176.08660334414833</v>
      </c>
      <c r="Q5940">
        <f t="shared" si="839"/>
        <v>0</v>
      </c>
      <c r="R5940">
        <f>$D$2*tarifas!$D$12/24</f>
        <v>1.4541666666666666</v>
      </c>
      <c r="S5940" t="e">
        <f>VLOOKUP(E5940&amp;" "&amp;F5940,tarifas!$A$13:$D$20,4,FALSE)*P5940</f>
        <v>#N/A</v>
      </c>
      <c r="T5940">
        <f>IF(F5940="COD1",tarifas!$D$11*(SUMIFS($P$11:$P$8770,$F$11:$F$8770,"=COD1",$B$11:$B$8770,"="&amp;B5940)/COUNTIFS($F$11:$F$8770,"=COD1",$B$11:$B$8770,"="&amp;B5940))/COUNTIFS($A$11:$A$8770,"="&amp;A5940,$F$11:$F$8770,"=COD1"),0)</f>
        <v>0</v>
      </c>
      <c r="U5940" t="e">
        <f>(VLOOKUP(F5940,tarifas!$C$7:$D$10,2,FALSE)+tarifas!$D$21)*datos!P5940</f>
        <v>#N/A</v>
      </c>
      <c r="V5940" t="e">
        <f t="shared" si="840"/>
        <v>#N/A</v>
      </c>
      <c r="W5940">
        <f t="shared" si="841"/>
        <v>0</v>
      </c>
    </row>
    <row r="5941" spans="1:23" x14ac:dyDescent="0.25">
      <c r="A5941">
        <f t="shared" si="834"/>
        <v>244</v>
      </c>
      <c r="B5941">
        <f t="shared" si="835"/>
        <v>9</v>
      </c>
      <c r="C5941" s="1">
        <f t="shared" si="842"/>
        <v>41887.083333318951</v>
      </c>
      <c r="D5941" s="7">
        <v>0</v>
      </c>
      <c r="E5941" s="7"/>
      <c r="G5941">
        <v>52.85</v>
      </c>
      <c r="H5941" s="12">
        <v>174.10829205180858</v>
      </c>
      <c r="I5941" s="13">
        <f>$D$2*tarifas!$D$12/24</f>
        <v>1.4541666666666666</v>
      </c>
      <c r="J5941" s="13" t="e">
        <f>VLOOKUP(E5941&amp;" "&amp;F5941,tarifas!$A$13:$D$20,4,FALSE)*H5941</f>
        <v>#N/A</v>
      </c>
      <c r="K5941" s="13">
        <f>IF(F5941="COD1",tarifas!$D$11*(SUMIFS($H$11:$H$8770,$F$11:$F$8770,"=COD1",$B$11:$B$8770,"="&amp;B5941)/COUNTIFS($F$11:$F$8770,"=COD1",$B$11:$B$8770,"="&amp;B5941))/COUNTIFS($A$11:$A$8770,"="&amp;A5941,$F$11:$F$8770,"=COD1"),0)</f>
        <v>0</v>
      </c>
      <c r="L5941" s="13" t="e">
        <f>(VLOOKUP(F5941,tarifas!$C$7:$D$10,2,FALSE)+tarifas!$D$21)*datos!H5941</f>
        <v>#N/A</v>
      </c>
      <c r="M5941">
        <v>0</v>
      </c>
      <c r="N5941" s="13" t="e">
        <f t="shared" si="836"/>
        <v>#N/A</v>
      </c>
      <c r="O5941">
        <f t="shared" si="837"/>
        <v>0</v>
      </c>
      <c r="P5941" s="12">
        <f t="shared" si="838"/>
        <v>174.10829205180858</v>
      </c>
      <c r="Q5941">
        <f t="shared" si="839"/>
        <v>0</v>
      </c>
      <c r="R5941">
        <f>$D$2*tarifas!$D$12/24</f>
        <v>1.4541666666666666</v>
      </c>
      <c r="S5941" t="e">
        <f>VLOOKUP(E5941&amp;" "&amp;F5941,tarifas!$A$13:$D$20,4,FALSE)*P5941</f>
        <v>#N/A</v>
      </c>
      <c r="T5941">
        <f>IF(F5941="COD1",tarifas!$D$11*(SUMIFS($P$11:$P$8770,$F$11:$F$8770,"=COD1",$B$11:$B$8770,"="&amp;B5941)/COUNTIFS($F$11:$F$8770,"=COD1",$B$11:$B$8770,"="&amp;B5941))/COUNTIFS($A$11:$A$8770,"="&amp;A5941,$F$11:$F$8770,"=COD1"),0)</f>
        <v>0</v>
      </c>
      <c r="U5941" t="e">
        <f>(VLOOKUP(F5941,tarifas!$C$7:$D$10,2,FALSE)+tarifas!$D$21)*datos!P5941</f>
        <v>#N/A</v>
      </c>
      <c r="V5941" t="e">
        <f t="shared" si="840"/>
        <v>#N/A</v>
      </c>
      <c r="W5941">
        <f t="shared" si="841"/>
        <v>0</v>
      </c>
    </row>
    <row r="5942" spans="1:23" x14ac:dyDescent="0.25">
      <c r="A5942">
        <f t="shared" si="834"/>
        <v>244</v>
      </c>
      <c r="B5942">
        <f t="shared" si="835"/>
        <v>9</v>
      </c>
      <c r="C5942" s="1">
        <f t="shared" si="842"/>
        <v>41887.124999985615</v>
      </c>
      <c r="D5942" s="7">
        <v>0</v>
      </c>
      <c r="E5942" s="7"/>
      <c r="G5942">
        <v>52.85</v>
      </c>
      <c r="H5942" s="12">
        <v>175.03098205925286</v>
      </c>
      <c r="I5942" s="13">
        <f>$D$2*tarifas!$D$12/24</f>
        <v>1.4541666666666666</v>
      </c>
      <c r="J5942" s="13" t="e">
        <f>VLOOKUP(E5942&amp;" "&amp;F5942,tarifas!$A$13:$D$20,4,FALSE)*H5942</f>
        <v>#N/A</v>
      </c>
      <c r="K5942" s="13">
        <f>IF(F5942="COD1",tarifas!$D$11*(SUMIFS($H$11:$H$8770,$F$11:$F$8770,"=COD1",$B$11:$B$8770,"="&amp;B5942)/COUNTIFS($F$11:$F$8770,"=COD1",$B$11:$B$8770,"="&amp;B5942))/COUNTIFS($A$11:$A$8770,"="&amp;A5942,$F$11:$F$8770,"=COD1"),0)</f>
        <v>0</v>
      </c>
      <c r="L5942" s="13" t="e">
        <f>(VLOOKUP(F5942,tarifas!$C$7:$D$10,2,FALSE)+tarifas!$D$21)*datos!H5942</f>
        <v>#N/A</v>
      </c>
      <c r="M5942">
        <v>0</v>
      </c>
      <c r="N5942" s="13" t="e">
        <f t="shared" si="836"/>
        <v>#N/A</v>
      </c>
      <c r="O5942">
        <f t="shared" si="837"/>
        <v>0</v>
      </c>
      <c r="P5942" s="12">
        <f t="shared" si="838"/>
        <v>175.03098205925286</v>
      </c>
      <c r="Q5942">
        <f t="shared" si="839"/>
        <v>0</v>
      </c>
      <c r="R5942">
        <f>$D$2*tarifas!$D$12/24</f>
        <v>1.4541666666666666</v>
      </c>
      <c r="S5942" t="e">
        <f>VLOOKUP(E5942&amp;" "&amp;F5942,tarifas!$A$13:$D$20,4,FALSE)*P5942</f>
        <v>#N/A</v>
      </c>
      <c r="T5942">
        <f>IF(F5942="COD1",tarifas!$D$11*(SUMIFS($P$11:$P$8770,$F$11:$F$8770,"=COD1",$B$11:$B$8770,"="&amp;B5942)/COUNTIFS($F$11:$F$8770,"=COD1",$B$11:$B$8770,"="&amp;B5942))/COUNTIFS($A$11:$A$8770,"="&amp;A5942,$F$11:$F$8770,"=COD1"),0)</f>
        <v>0</v>
      </c>
      <c r="U5942" t="e">
        <f>(VLOOKUP(F5942,tarifas!$C$7:$D$10,2,FALSE)+tarifas!$D$21)*datos!P5942</f>
        <v>#N/A</v>
      </c>
      <c r="V5942" t="e">
        <f t="shared" si="840"/>
        <v>#N/A</v>
      </c>
      <c r="W5942">
        <f t="shared" si="841"/>
        <v>0</v>
      </c>
    </row>
    <row r="5943" spans="1:23" x14ac:dyDescent="0.25">
      <c r="A5943">
        <f t="shared" si="834"/>
        <v>244</v>
      </c>
      <c r="B5943">
        <f t="shared" si="835"/>
        <v>9</v>
      </c>
      <c r="C5943" s="1">
        <f t="shared" si="842"/>
        <v>41887.16666665228</v>
      </c>
      <c r="D5943" s="7">
        <v>0</v>
      </c>
      <c r="E5943" s="7"/>
      <c r="G5943">
        <v>55.5</v>
      </c>
      <c r="H5943" s="12">
        <v>172.92951878538022</v>
      </c>
      <c r="I5943" s="13">
        <f>$D$2*tarifas!$D$12/24</f>
        <v>1.4541666666666666</v>
      </c>
      <c r="J5943" s="13" t="e">
        <f>VLOOKUP(E5943&amp;" "&amp;F5943,tarifas!$A$13:$D$20,4,FALSE)*H5943</f>
        <v>#N/A</v>
      </c>
      <c r="K5943" s="13">
        <f>IF(F5943="COD1",tarifas!$D$11*(SUMIFS($H$11:$H$8770,$F$11:$F$8770,"=COD1",$B$11:$B$8770,"="&amp;B5943)/COUNTIFS($F$11:$F$8770,"=COD1",$B$11:$B$8770,"="&amp;B5943))/COUNTIFS($A$11:$A$8770,"="&amp;A5943,$F$11:$F$8770,"=COD1"),0)</f>
        <v>0</v>
      </c>
      <c r="L5943" s="13" t="e">
        <f>(VLOOKUP(F5943,tarifas!$C$7:$D$10,2,FALSE)+tarifas!$D$21)*datos!H5943</f>
        <v>#N/A</v>
      </c>
      <c r="M5943">
        <v>0</v>
      </c>
      <c r="N5943" s="13" t="e">
        <f t="shared" si="836"/>
        <v>#N/A</v>
      </c>
      <c r="O5943">
        <f t="shared" si="837"/>
        <v>0</v>
      </c>
      <c r="P5943" s="12">
        <f t="shared" si="838"/>
        <v>172.92951878538022</v>
      </c>
      <c r="Q5943">
        <f t="shared" si="839"/>
        <v>0</v>
      </c>
      <c r="R5943">
        <f>$D$2*tarifas!$D$12/24</f>
        <v>1.4541666666666666</v>
      </c>
      <c r="S5943" t="e">
        <f>VLOOKUP(E5943&amp;" "&amp;F5943,tarifas!$A$13:$D$20,4,FALSE)*P5943</f>
        <v>#N/A</v>
      </c>
      <c r="T5943">
        <f>IF(F5943="COD1",tarifas!$D$11*(SUMIFS($P$11:$P$8770,$F$11:$F$8770,"=COD1",$B$11:$B$8770,"="&amp;B5943)/COUNTIFS($F$11:$F$8770,"=COD1",$B$11:$B$8770,"="&amp;B5943))/COUNTIFS($A$11:$A$8770,"="&amp;A5943,$F$11:$F$8770,"=COD1"),0)</f>
        <v>0</v>
      </c>
      <c r="U5943" t="e">
        <f>(VLOOKUP(F5943,tarifas!$C$7:$D$10,2,FALSE)+tarifas!$D$21)*datos!P5943</f>
        <v>#N/A</v>
      </c>
      <c r="V5943" t="e">
        <f t="shared" si="840"/>
        <v>#N/A</v>
      </c>
      <c r="W5943">
        <f t="shared" si="841"/>
        <v>0</v>
      </c>
    </row>
    <row r="5944" spans="1:23" x14ac:dyDescent="0.25">
      <c r="A5944">
        <f t="shared" si="834"/>
        <v>244</v>
      </c>
      <c r="B5944">
        <f t="shared" si="835"/>
        <v>9</v>
      </c>
      <c r="C5944" s="1">
        <f t="shared" si="842"/>
        <v>41887.208333318944</v>
      </c>
      <c r="D5944" s="7">
        <v>0</v>
      </c>
      <c r="E5944" s="7"/>
      <c r="G5944">
        <v>61</v>
      </c>
      <c r="H5944" s="12">
        <v>171.20980777958903</v>
      </c>
      <c r="I5944" s="13">
        <f>$D$2*tarifas!$D$12/24</f>
        <v>1.4541666666666666</v>
      </c>
      <c r="J5944" s="13" t="e">
        <f>VLOOKUP(E5944&amp;" "&amp;F5944,tarifas!$A$13:$D$20,4,FALSE)*H5944</f>
        <v>#N/A</v>
      </c>
      <c r="K5944" s="13">
        <f>IF(F5944="COD1",tarifas!$D$11*(SUMIFS($H$11:$H$8770,$F$11:$F$8770,"=COD1",$B$11:$B$8770,"="&amp;B5944)/COUNTIFS($F$11:$F$8770,"=COD1",$B$11:$B$8770,"="&amp;B5944))/COUNTIFS($A$11:$A$8770,"="&amp;A5944,$F$11:$F$8770,"=COD1"),0)</f>
        <v>0</v>
      </c>
      <c r="L5944" s="13" t="e">
        <f>(VLOOKUP(F5944,tarifas!$C$7:$D$10,2,FALSE)+tarifas!$D$21)*datos!H5944</f>
        <v>#N/A</v>
      </c>
      <c r="M5944">
        <v>0</v>
      </c>
      <c r="N5944" s="13" t="e">
        <f t="shared" si="836"/>
        <v>#N/A</v>
      </c>
      <c r="O5944">
        <f t="shared" si="837"/>
        <v>0</v>
      </c>
      <c r="P5944" s="12">
        <f t="shared" si="838"/>
        <v>171.20980777958903</v>
      </c>
      <c r="Q5944">
        <f t="shared" si="839"/>
        <v>0</v>
      </c>
      <c r="R5944">
        <f>$D$2*tarifas!$D$12/24</f>
        <v>1.4541666666666666</v>
      </c>
      <c r="S5944" t="e">
        <f>VLOOKUP(E5944&amp;" "&amp;F5944,tarifas!$A$13:$D$20,4,FALSE)*P5944</f>
        <v>#N/A</v>
      </c>
      <c r="T5944">
        <f>IF(F5944="COD1",tarifas!$D$11*(SUMIFS($P$11:$P$8770,$F$11:$F$8770,"=COD1",$B$11:$B$8770,"="&amp;B5944)/COUNTIFS($F$11:$F$8770,"=COD1",$B$11:$B$8770,"="&amp;B5944))/COUNTIFS($A$11:$A$8770,"="&amp;A5944,$F$11:$F$8770,"=COD1"),0)</f>
        <v>0</v>
      </c>
      <c r="U5944" t="e">
        <f>(VLOOKUP(F5944,tarifas!$C$7:$D$10,2,FALSE)+tarifas!$D$21)*datos!P5944</f>
        <v>#N/A</v>
      </c>
      <c r="V5944" t="e">
        <f t="shared" si="840"/>
        <v>#N/A</v>
      </c>
      <c r="W5944">
        <f t="shared" si="841"/>
        <v>0</v>
      </c>
    </row>
    <row r="5945" spans="1:23" x14ac:dyDescent="0.25">
      <c r="A5945">
        <f t="shared" si="834"/>
        <v>244</v>
      </c>
      <c r="B5945">
        <f t="shared" si="835"/>
        <v>9</v>
      </c>
      <c r="C5945" s="1">
        <f t="shared" si="842"/>
        <v>41887.249999985608</v>
      </c>
      <c r="D5945" s="7">
        <v>14.166666666666666</v>
      </c>
      <c r="E5945" s="7"/>
      <c r="G5945">
        <v>64.7</v>
      </c>
      <c r="H5945" s="12">
        <v>192.89849071005483</v>
      </c>
      <c r="I5945" s="13">
        <f>$D$2*tarifas!$D$12/24</f>
        <v>1.4541666666666666</v>
      </c>
      <c r="J5945" s="13" t="e">
        <f>VLOOKUP(E5945&amp;" "&amp;F5945,tarifas!$A$13:$D$20,4,FALSE)*H5945</f>
        <v>#N/A</v>
      </c>
      <c r="K5945" s="13">
        <f>IF(F5945="COD1",tarifas!$D$11*(SUMIFS($H$11:$H$8770,$F$11:$F$8770,"=COD1",$B$11:$B$8770,"="&amp;B5945)/COUNTIFS($F$11:$F$8770,"=COD1",$B$11:$B$8770,"="&amp;B5945))/COUNTIFS($A$11:$A$8770,"="&amp;A5945,$F$11:$F$8770,"=COD1"),0)</f>
        <v>0</v>
      </c>
      <c r="L5945" s="13" t="e">
        <f>(VLOOKUP(F5945,tarifas!$C$7:$D$10,2,FALSE)+tarifas!$D$21)*datos!H5945</f>
        <v>#N/A</v>
      </c>
      <c r="M5945">
        <v>27.739990000000002</v>
      </c>
      <c r="N5945" s="13" t="e">
        <f t="shared" si="836"/>
        <v>#N/A</v>
      </c>
      <c r="O5945">
        <f t="shared" si="837"/>
        <v>27.739990000000002</v>
      </c>
      <c r="P5945" s="12">
        <f t="shared" si="838"/>
        <v>165.15850071005482</v>
      </c>
      <c r="Q5945">
        <f t="shared" si="839"/>
        <v>0</v>
      </c>
      <c r="R5945">
        <f>$D$2*tarifas!$D$12/24</f>
        <v>1.4541666666666666</v>
      </c>
      <c r="S5945" t="e">
        <f>VLOOKUP(E5945&amp;" "&amp;F5945,tarifas!$A$13:$D$20,4,FALSE)*P5945</f>
        <v>#N/A</v>
      </c>
      <c r="T5945">
        <f>IF(F5945="COD1",tarifas!$D$11*(SUMIFS($P$11:$P$8770,$F$11:$F$8770,"=COD1",$B$11:$B$8770,"="&amp;B5945)/COUNTIFS($F$11:$F$8770,"=COD1",$B$11:$B$8770,"="&amp;B5945))/COUNTIFS($A$11:$A$8770,"="&amp;A5945,$F$11:$F$8770,"=COD1"),0)</f>
        <v>0</v>
      </c>
      <c r="U5945" t="e">
        <f>(VLOOKUP(F5945,tarifas!$C$7:$D$10,2,FALSE)+tarifas!$D$21)*datos!P5945</f>
        <v>#N/A</v>
      </c>
      <c r="V5945" t="e">
        <f t="shared" si="840"/>
        <v>#N/A</v>
      </c>
      <c r="W5945">
        <f t="shared" si="841"/>
        <v>0</v>
      </c>
    </row>
    <row r="5946" spans="1:23" x14ac:dyDescent="0.25">
      <c r="A5946">
        <f t="shared" si="834"/>
        <v>244</v>
      </c>
      <c r="B5946">
        <f t="shared" si="835"/>
        <v>9</v>
      </c>
      <c r="C5946" s="1">
        <f t="shared" si="842"/>
        <v>41887.291666652272</v>
      </c>
      <c r="D5946" s="7">
        <v>35.803030303030312</v>
      </c>
      <c r="E5946" s="7"/>
      <c r="G5946">
        <v>65.5</v>
      </c>
      <c r="H5946" s="12">
        <v>262.19827337097257</v>
      </c>
      <c r="I5946" s="13">
        <f>$D$2*tarifas!$D$12/24</f>
        <v>1.4541666666666666</v>
      </c>
      <c r="J5946" s="13" t="e">
        <f>VLOOKUP(E5946&amp;" "&amp;F5946,tarifas!$A$13:$D$20,4,FALSE)*H5946</f>
        <v>#N/A</v>
      </c>
      <c r="K5946" s="13">
        <f>IF(F5946="COD1",tarifas!$D$11*(SUMIFS($H$11:$H$8770,$F$11:$F$8770,"=COD1",$B$11:$B$8770,"="&amp;B5946)/COUNTIFS($F$11:$F$8770,"=COD1",$B$11:$B$8770,"="&amp;B5946))/COUNTIFS($A$11:$A$8770,"="&amp;A5946,$F$11:$F$8770,"=COD1"),0)</f>
        <v>0</v>
      </c>
      <c r="L5946" s="13" t="e">
        <f>(VLOOKUP(F5946,tarifas!$C$7:$D$10,2,FALSE)+tarifas!$D$21)*datos!H5946</f>
        <v>#N/A</v>
      </c>
      <c r="M5946">
        <v>158.8227</v>
      </c>
      <c r="N5946" s="13" t="e">
        <f t="shared" si="836"/>
        <v>#N/A</v>
      </c>
      <c r="O5946">
        <f t="shared" si="837"/>
        <v>158.8227</v>
      </c>
      <c r="P5946" s="12">
        <f t="shared" si="838"/>
        <v>103.37557337097257</v>
      </c>
      <c r="Q5946">
        <f t="shared" si="839"/>
        <v>0</v>
      </c>
      <c r="R5946">
        <f>$D$2*tarifas!$D$12/24</f>
        <v>1.4541666666666666</v>
      </c>
      <c r="S5946" t="e">
        <f>VLOOKUP(E5946&amp;" "&amp;F5946,tarifas!$A$13:$D$20,4,FALSE)*P5946</f>
        <v>#N/A</v>
      </c>
      <c r="T5946">
        <f>IF(F5946="COD1",tarifas!$D$11*(SUMIFS($P$11:$P$8770,$F$11:$F$8770,"=COD1",$B$11:$B$8770,"="&amp;B5946)/COUNTIFS($F$11:$F$8770,"=COD1",$B$11:$B$8770,"="&amp;B5946))/COUNTIFS($A$11:$A$8770,"="&amp;A5946,$F$11:$F$8770,"=COD1"),0)</f>
        <v>0</v>
      </c>
      <c r="U5946" t="e">
        <f>(VLOOKUP(F5946,tarifas!$C$7:$D$10,2,FALSE)+tarifas!$D$21)*datos!P5946</f>
        <v>#N/A</v>
      </c>
      <c r="V5946" t="e">
        <f t="shared" si="840"/>
        <v>#N/A</v>
      </c>
      <c r="W5946">
        <f t="shared" si="841"/>
        <v>0</v>
      </c>
    </row>
    <row r="5947" spans="1:23" x14ac:dyDescent="0.25">
      <c r="A5947">
        <f t="shared" si="834"/>
        <v>244</v>
      </c>
      <c r="B5947">
        <f t="shared" si="835"/>
        <v>9</v>
      </c>
      <c r="C5947" s="1">
        <f t="shared" si="842"/>
        <v>41887.333333318937</v>
      </c>
      <c r="D5947" s="7">
        <v>199.36363636363637</v>
      </c>
      <c r="E5947" s="7"/>
      <c r="G5947">
        <v>69.099999999999994</v>
      </c>
      <c r="H5947" s="12">
        <v>419.69738700490529</v>
      </c>
      <c r="I5947" s="13">
        <f>$D$2*tarifas!$D$12/24</f>
        <v>1.4541666666666666</v>
      </c>
      <c r="J5947" s="13" t="e">
        <f>VLOOKUP(E5947&amp;" "&amp;F5947,tarifas!$A$13:$D$20,4,FALSE)*H5947</f>
        <v>#N/A</v>
      </c>
      <c r="K5947" s="13">
        <f>IF(F5947="COD1",tarifas!$D$11*(SUMIFS($H$11:$H$8770,$F$11:$F$8770,"=COD1",$B$11:$B$8770,"="&amp;B5947)/COUNTIFS($F$11:$F$8770,"=COD1",$B$11:$B$8770,"="&amp;B5947))/COUNTIFS($A$11:$A$8770,"="&amp;A5947,$F$11:$F$8770,"=COD1"),0)</f>
        <v>0</v>
      </c>
      <c r="L5947" s="13" t="e">
        <f>(VLOOKUP(F5947,tarifas!$C$7:$D$10,2,FALSE)+tarifas!$D$21)*datos!H5947</f>
        <v>#N/A</v>
      </c>
      <c r="M5947">
        <v>289.39279999999997</v>
      </c>
      <c r="N5947" s="13" t="e">
        <f t="shared" si="836"/>
        <v>#N/A</v>
      </c>
      <c r="O5947">
        <f t="shared" si="837"/>
        <v>289.39279999999997</v>
      </c>
      <c r="P5947" s="12">
        <f t="shared" si="838"/>
        <v>130.30458700490533</v>
      </c>
      <c r="Q5947">
        <f t="shared" si="839"/>
        <v>0</v>
      </c>
      <c r="R5947">
        <f>$D$2*tarifas!$D$12/24</f>
        <v>1.4541666666666666</v>
      </c>
      <c r="S5947" t="e">
        <f>VLOOKUP(E5947&amp;" "&amp;F5947,tarifas!$A$13:$D$20,4,FALSE)*P5947</f>
        <v>#N/A</v>
      </c>
      <c r="T5947">
        <f>IF(F5947="COD1",tarifas!$D$11*(SUMIFS($P$11:$P$8770,$F$11:$F$8770,"=COD1",$B$11:$B$8770,"="&amp;B5947)/COUNTIFS($F$11:$F$8770,"=COD1",$B$11:$B$8770,"="&amp;B5947))/COUNTIFS($A$11:$A$8770,"="&amp;A5947,$F$11:$F$8770,"=COD1"),0)</f>
        <v>0</v>
      </c>
      <c r="U5947" t="e">
        <f>(VLOOKUP(F5947,tarifas!$C$7:$D$10,2,FALSE)+tarifas!$D$21)*datos!P5947</f>
        <v>#N/A</v>
      </c>
      <c r="V5947" t="e">
        <f t="shared" si="840"/>
        <v>#N/A</v>
      </c>
      <c r="W5947">
        <f t="shared" si="841"/>
        <v>0</v>
      </c>
    </row>
    <row r="5948" spans="1:23" x14ac:dyDescent="0.25">
      <c r="A5948">
        <f t="shared" si="834"/>
        <v>244</v>
      </c>
      <c r="B5948">
        <f t="shared" si="835"/>
        <v>9</v>
      </c>
      <c r="C5948" s="1">
        <f t="shared" si="842"/>
        <v>41887.374999985601</v>
      </c>
      <c r="D5948" s="7">
        <v>353.39393939393943</v>
      </c>
      <c r="E5948" s="7"/>
      <c r="G5948">
        <v>68.45</v>
      </c>
      <c r="H5948" s="12">
        <v>482.54435388078235</v>
      </c>
      <c r="I5948" s="13">
        <f>$D$2*tarifas!$D$12/24</f>
        <v>1.4541666666666666</v>
      </c>
      <c r="J5948" s="13" t="e">
        <f>VLOOKUP(E5948&amp;" "&amp;F5948,tarifas!$A$13:$D$20,4,FALSE)*H5948</f>
        <v>#N/A</v>
      </c>
      <c r="K5948" s="13">
        <f>IF(F5948="COD1",tarifas!$D$11*(SUMIFS($H$11:$H$8770,$F$11:$F$8770,"=COD1",$B$11:$B$8770,"="&amp;B5948)/COUNTIFS($F$11:$F$8770,"=COD1",$B$11:$B$8770,"="&amp;B5948))/COUNTIFS($A$11:$A$8770,"="&amp;A5948,$F$11:$F$8770,"=COD1"),0)</f>
        <v>0</v>
      </c>
      <c r="L5948" s="13" t="e">
        <f>(VLOOKUP(F5948,tarifas!$C$7:$D$10,2,FALSE)+tarifas!$D$21)*datos!H5948</f>
        <v>#N/A</v>
      </c>
      <c r="M5948">
        <v>386.77452</v>
      </c>
      <c r="N5948" s="13" t="e">
        <f t="shared" si="836"/>
        <v>#N/A</v>
      </c>
      <c r="O5948">
        <f t="shared" si="837"/>
        <v>386.77452</v>
      </c>
      <c r="P5948" s="12">
        <f t="shared" si="838"/>
        <v>95.769833880782357</v>
      </c>
      <c r="Q5948">
        <f t="shared" si="839"/>
        <v>0</v>
      </c>
      <c r="R5948">
        <f>$D$2*tarifas!$D$12/24</f>
        <v>1.4541666666666666</v>
      </c>
      <c r="S5948" t="e">
        <f>VLOOKUP(E5948&amp;" "&amp;F5948,tarifas!$A$13:$D$20,4,FALSE)*P5948</f>
        <v>#N/A</v>
      </c>
      <c r="T5948">
        <f>IF(F5948="COD1",tarifas!$D$11*(SUMIFS($P$11:$P$8770,$F$11:$F$8770,"=COD1",$B$11:$B$8770,"="&amp;B5948)/COUNTIFS($F$11:$F$8770,"=COD1",$B$11:$B$8770,"="&amp;B5948))/COUNTIFS($A$11:$A$8770,"="&amp;A5948,$F$11:$F$8770,"=COD1"),0)</f>
        <v>0</v>
      </c>
      <c r="U5948" t="e">
        <f>(VLOOKUP(F5948,tarifas!$C$7:$D$10,2,FALSE)+tarifas!$D$21)*datos!P5948</f>
        <v>#N/A</v>
      </c>
      <c r="V5948" t="e">
        <f t="shared" si="840"/>
        <v>#N/A</v>
      </c>
      <c r="W5948">
        <f t="shared" si="841"/>
        <v>0</v>
      </c>
    </row>
    <row r="5949" spans="1:23" x14ac:dyDescent="0.25">
      <c r="A5949">
        <f t="shared" si="834"/>
        <v>244</v>
      </c>
      <c r="B5949">
        <f t="shared" si="835"/>
        <v>9</v>
      </c>
      <c r="C5949" s="1">
        <f t="shared" si="842"/>
        <v>41887.416666652265</v>
      </c>
      <c r="D5949" s="7">
        <v>479.60606060606062</v>
      </c>
      <c r="E5949" s="7"/>
      <c r="G5949">
        <v>68.98</v>
      </c>
      <c r="H5949" s="12">
        <v>517.82330557146611</v>
      </c>
      <c r="I5949" s="13">
        <f>$D$2*tarifas!$D$12/24</f>
        <v>1.4541666666666666</v>
      </c>
      <c r="J5949" s="13" t="e">
        <f>VLOOKUP(E5949&amp;" "&amp;F5949,tarifas!$A$13:$D$20,4,FALSE)*H5949</f>
        <v>#N/A</v>
      </c>
      <c r="K5949" s="13">
        <f>IF(F5949="COD1",tarifas!$D$11*(SUMIFS($H$11:$H$8770,$F$11:$F$8770,"=COD1",$B$11:$B$8770,"="&amp;B5949)/COUNTIFS($F$11:$F$8770,"=COD1",$B$11:$B$8770,"="&amp;B5949))/COUNTIFS($A$11:$A$8770,"="&amp;A5949,$F$11:$F$8770,"=COD1"),0)</f>
        <v>0</v>
      </c>
      <c r="L5949" s="13" t="e">
        <f>(VLOOKUP(F5949,tarifas!$C$7:$D$10,2,FALSE)+tarifas!$D$21)*datos!H5949</f>
        <v>#N/A</v>
      </c>
      <c r="M5949">
        <v>454.56018</v>
      </c>
      <c r="N5949" s="13" t="e">
        <f t="shared" si="836"/>
        <v>#N/A</v>
      </c>
      <c r="O5949">
        <f t="shared" si="837"/>
        <v>454.56018</v>
      </c>
      <c r="P5949" s="12">
        <f t="shared" si="838"/>
        <v>63.263125571466105</v>
      </c>
      <c r="Q5949">
        <f t="shared" si="839"/>
        <v>0</v>
      </c>
      <c r="R5949">
        <f>$D$2*tarifas!$D$12/24</f>
        <v>1.4541666666666666</v>
      </c>
      <c r="S5949" t="e">
        <f>VLOOKUP(E5949&amp;" "&amp;F5949,tarifas!$A$13:$D$20,4,FALSE)*P5949</f>
        <v>#N/A</v>
      </c>
      <c r="T5949">
        <f>IF(F5949="COD1",tarifas!$D$11*(SUMIFS($P$11:$P$8770,$F$11:$F$8770,"=COD1",$B$11:$B$8770,"="&amp;B5949)/COUNTIFS($F$11:$F$8770,"=COD1",$B$11:$B$8770,"="&amp;B5949))/COUNTIFS($A$11:$A$8770,"="&amp;A5949,$F$11:$F$8770,"=COD1"),0)</f>
        <v>0</v>
      </c>
      <c r="U5949" t="e">
        <f>(VLOOKUP(F5949,tarifas!$C$7:$D$10,2,FALSE)+tarifas!$D$21)*datos!P5949</f>
        <v>#N/A</v>
      </c>
      <c r="V5949" t="e">
        <f t="shared" si="840"/>
        <v>#N/A</v>
      </c>
      <c r="W5949">
        <f t="shared" si="841"/>
        <v>0</v>
      </c>
    </row>
    <row r="5950" spans="1:23" x14ac:dyDescent="0.25">
      <c r="A5950">
        <f t="shared" si="834"/>
        <v>244</v>
      </c>
      <c r="B5950">
        <f t="shared" si="835"/>
        <v>9</v>
      </c>
      <c r="C5950" s="1">
        <f t="shared" si="842"/>
        <v>41887.458333318929</v>
      </c>
      <c r="D5950" s="7">
        <v>523.90909090909088</v>
      </c>
      <c r="E5950" s="7"/>
      <c r="G5950">
        <v>69.23</v>
      </c>
      <c r="H5950" s="12">
        <v>366.31678893935663</v>
      </c>
      <c r="I5950" s="13">
        <f>$D$2*tarifas!$D$12/24</f>
        <v>1.4541666666666666</v>
      </c>
      <c r="J5950" s="13" t="e">
        <f>VLOOKUP(E5950&amp;" "&amp;F5950,tarifas!$A$13:$D$20,4,FALSE)*H5950</f>
        <v>#N/A</v>
      </c>
      <c r="K5950" s="13">
        <f>IF(F5950="COD1",tarifas!$D$11*(SUMIFS($H$11:$H$8770,$F$11:$F$8770,"=COD1",$B$11:$B$8770,"="&amp;B5950)/COUNTIFS($F$11:$F$8770,"=COD1",$B$11:$B$8770,"="&amp;B5950))/COUNTIFS($A$11:$A$8770,"="&amp;A5950,$F$11:$F$8770,"=COD1"),0)</f>
        <v>0</v>
      </c>
      <c r="L5950" s="13" t="e">
        <f>(VLOOKUP(F5950,tarifas!$C$7:$D$10,2,FALSE)+tarifas!$D$21)*datos!H5950</f>
        <v>#N/A</v>
      </c>
      <c r="M5950">
        <v>491.21258</v>
      </c>
      <c r="N5950" s="13" t="e">
        <f t="shared" si="836"/>
        <v>#N/A</v>
      </c>
      <c r="O5950">
        <f t="shared" si="837"/>
        <v>366.31678893935663</v>
      </c>
      <c r="P5950" s="12">
        <f t="shared" si="838"/>
        <v>0</v>
      </c>
      <c r="Q5950">
        <f t="shared" si="839"/>
        <v>124.89579106064338</v>
      </c>
      <c r="R5950">
        <f>$D$2*tarifas!$D$12/24</f>
        <v>1.4541666666666666</v>
      </c>
      <c r="S5950" t="e">
        <f>VLOOKUP(E5950&amp;" "&amp;F5950,tarifas!$A$13:$D$20,4,FALSE)*P5950</f>
        <v>#N/A</v>
      </c>
      <c r="T5950">
        <f>IF(F5950="COD1",tarifas!$D$11*(SUMIFS($P$11:$P$8770,$F$11:$F$8770,"=COD1",$B$11:$B$8770,"="&amp;B5950)/COUNTIFS($F$11:$F$8770,"=COD1",$B$11:$B$8770,"="&amp;B5950))/COUNTIFS($A$11:$A$8770,"="&amp;A5950,$F$11:$F$8770,"=COD1"),0)</f>
        <v>0</v>
      </c>
      <c r="U5950" t="e">
        <f>(VLOOKUP(F5950,tarifas!$C$7:$D$10,2,FALSE)+tarifas!$D$21)*datos!P5950</f>
        <v>#N/A</v>
      </c>
      <c r="V5950" t="e">
        <f t="shared" si="840"/>
        <v>#N/A</v>
      </c>
      <c r="W5950">
        <f t="shared" si="841"/>
        <v>7.7818820536155071</v>
      </c>
    </row>
    <row r="5951" spans="1:23" x14ac:dyDescent="0.25">
      <c r="A5951">
        <f t="shared" si="834"/>
        <v>244</v>
      </c>
      <c r="B5951">
        <f t="shared" si="835"/>
        <v>9</v>
      </c>
      <c r="C5951" s="1">
        <f t="shared" si="842"/>
        <v>41887.499999985594</v>
      </c>
      <c r="D5951" s="7">
        <v>692.10606060606062</v>
      </c>
      <c r="E5951" s="7"/>
      <c r="G5951">
        <v>69.23</v>
      </c>
      <c r="H5951" s="12">
        <v>345.23891764500598</v>
      </c>
      <c r="I5951" s="13">
        <f>$D$2*tarifas!$D$12/24</f>
        <v>1.4541666666666666</v>
      </c>
      <c r="J5951" s="13" t="e">
        <f>VLOOKUP(E5951&amp;" "&amp;F5951,tarifas!$A$13:$D$20,4,FALSE)*H5951</f>
        <v>#N/A</v>
      </c>
      <c r="K5951" s="13">
        <f>IF(F5951="COD1",tarifas!$D$11*(SUMIFS($H$11:$H$8770,$F$11:$F$8770,"=COD1",$B$11:$B$8770,"="&amp;B5951)/COUNTIFS($F$11:$F$8770,"=COD1",$B$11:$B$8770,"="&amp;B5951))/COUNTIFS($A$11:$A$8770,"="&amp;A5951,$F$11:$F$8770,"=COD1"),0)</f>
        <v>0</v>
      </c>
      <c r="L5951" s="13" t="e">
        <f>(VLOOKUP(F5951,tarifas!$C$7:$D$10,2,FALSE)+tarifas!$D$21)*datos!H5951</f>
        <v>#N/A</v>
      </c>
      <c r="M5951">
        <v>495.77125999999998</v>
      </c>
      <c r="N5951" s="13" t="e">
        <f t="shared" si="836"/>
        <v>#N/A</v>
      </c>
      <c r="O5951">
        <f t="shared" si="837"/>
        <v>345.23891764500598</v>
      </c>
      <c r="P5951" s="12">
        <f t="shared" si="838"/>
        <v>0</v>
      </c>
      <c r="Q5951">
        <f t="shared" si="839"/>
        <v>150.532342354994</v>
      </c>
      <c r="R5951">
        <f>$D$2*tarifas!$D$12/24</f>
        <v>1.4541666666666666</v>
      </c>
      <c r="S5951" t="e">
        <f>VLOOKUP(E5951&amp;" "&amp;F5951,tarifas!$A$13:$D$20,4,FALSE)*P5951</f>
        <v>#N/A</v>
      </c>
      <c r="T5951">
        <f>IF(F5951="COD1",tarifas!$D$11*(SUMIFS($P$11:$P$8770,$F$11:$F$8770,"=COD1",$B$11:$B$8770,"="&amp;B5951)/COUNTIFS($F$11:$F$8770,"=COD1",$B$11:$B$8770,"="&amp;B5951))/COUNTIFS($A$11:$A$8770,"="&amp;A5951,$F$11:$F$8770,"=COD1"),0)</f>
        <v>0</v>
      </c>
      <c r="U5951" t="e">
        <f>(VLOOKUP(F5951,tarifas!$C$7:$D$10,2,FALSE)+tarifas!$D$21)*datos!P5951</f>
        <v>#N/A</v>
      </c>
      <c r="V5951" t="e">
        <f t="shared" si="840"/>
        <v>#N/A</v>
      </c>
      <c r="W5951">
        <f t="shared" si="841"/>
        <v>9.3792186551126111</v>
      </c>
    </row>
    <row r="5952" spans="1:23" x14ac:dyDescent="0.25">
      <c r="A5952">
        <f t="shared" si="834"/>
        <v>244</v>
      </c>
      <c r="B5952">
        <f t="shared" si="835"/>
        <v>9</v>
      </c>
      <c r="C5952" s="1">
        <f t="shared" si="842"/>
        <v>41887.541666652258</v>
      </c>
      <c r="D5952" s="7">
        <v>701.12121212121201</v>
      </c>
      <c r="E5952" s="7"/>
      <c r="G5952">
        <v>66.180000000000007</v>
      </c>
      <c r="H5952" s="12">
        <v>451.21453185755615</v>
      </c>
      <c r="I5952" s="13">
        <f>$D$2*tarifas!$D$12/24</f>
        <v>1.4541666666666666</v>
      </c>
      <c r="J5952" s="13" t="e">
        <f>VLOOKUP(E5952&amp;" "&amp;F5952,tarifas!$A$13:$D$20,4,FALSE)*H5952</f>
        <v>#N/A</v>
      </c>
      <c r="K5952" s="13">
        <f>IF(F5952="COD1",tarifas!$D$11*(SUMIFS($H$11:$H$8770,$F$11:$F$8770,"=COD1",$B$11:$B$8770,"="&amp;B5952)/COUNTIFS($F$11:$F$8770,"=COD1",$B$11:$B$8770,"="&amp;B5952))/COUNTIFS($A$11:$A$8770,"="&amp;A5952,$F$11:$F$8770,"=COD1"),0)</f>
        <v>0</v>
      </c>
      <c r="L5952" s="13" t="e">
        <f>(VLOOKUP(F5952,tarifas!$C$7:$D$10,2,FALSE)+tarifas!$D$21)*datos!H5952</f>
        <v>#N/A</v>
      </c>
      <c r="M5952">
        <v>467.33570000000003</v>
      </c>
      <c r="N5952" s="13" t="e">
        <f t="shared" si="836"/>
        <v>#N/A</v>
      </c>
      <c r="O5952">
        <f t="shared" si="837"/>
        <v>451.21453185755615</v>
      </c>
      <c r="P5952" s="12">
        <f t="shared" si="838"/>
        <v>0</v>
      </c>
      <c r="Q5952">
        <f t="shared" si="839"/>
        <v>16.121168142443878</v>
      </c>
      <c r="R5952">
        <f>$D$2*tarifas!$D$12/24</f>
        <v>1.4541666666666666</v>
      </c>
      <c r="S5952" t="e">
        <f>VLOOKUP(E5952&amp;" "&amp;F5952,tarifas!$A$13:$D$20,4,FALSE)*P5952</f>
        <v>#N/A</v>
      </c>
      <c r="T5952">
        <f>IF(F5952="COD1",tarifas!$D$11*(SUMIFS($P$11:$P$8770,$F$11:$F$8770,"=COD1",$B$11:$B$8770,"="&amp;B5952)/COUNTIFS($F$11:$F$8770,"=COD1",$B$11:$B$8770,"="&amp;B5952))/COUNTIFS($A$11:$A$8770,"="&amp;A5952,$F$11:$F$8770,"=COD1"),0)</f>
        <v>0</v>
      </c>
      <c r="U5952" t="e">
        <f>(VLOOKUP(F5952,tarifas!$C$7:$D$10,2,FALSE)+tarifas!$D$21)*datos!P5952</f>
        <v>#N/A</v>
      </c>
      <c r="V5952" t="e">
        <f t="shared" si="840"/>
        <v>#N/A</v>
      </c>
      <c r="W5952">
        <f t="shared" si="841"/>
        <v>0.9602090169002423</v>
      </c>
    </row>
    <row r="5953" spans="1:23" x14ac:dyDescent="0.25">
      <c r="A5953">
        <f t="shared" si="834"/>
        <v>244</v>
      </c>
      <c r="B5953">
        <f t="shared" si="835"/>
        <v>9</v>
      </c>
      <c r="C5953" s="1">
        <f t="shared" si="842"/>
        <v>41887.583333318922</v>
      </c>
      <c r="D5953" s="7">
        <v>687.21212121212125</v>
      </c>
      <c r="E5953" s="7"/>
      <c r="G5953">
        <v>64.19</v>
      </c>
      <c r="H5953" s="12">
        <v>454.86859636738001</v>
      </c>
      <c r="I5953" s="13">
        <f>$D$2*tarifas!$D$12/24</f>
        <v>1.4541666666666666</v>
      </c>
      <c r="J5953" s="13" t="e">
        <f>VLOOKUP(E5953&amp;" "&amp;F5953,tarifas!$A$13:$D$20,4,FALSE)*H5953</f>
        <v>#N/A</v>
      </c>
      <c r="K5953" s="13">
        <f>IF(F5953="COD1",tarifas!$D$11*(SUMIFS($H$11:$H$8770,$F$11:$F$8770,"=COD1",$B$11:$B$8770,"="&amp;B5953)/COUNTIFS($F$11:$F$8770,"=COD1",$B$11:$B$8770,"="&amp;B5953))/COUNTIFS($A$11:$A$8770,"="&amp;A5953,$F$11:$F$8770,"=COD1"),0)</f>
        <v>0</v>
      </c>
      <c r="L5953" s="13" t="e">
        <f>(VLOOKUP(F5953,tarifas!$C$7:$D$10,2,FALSE)+tarifas!$D$21)*datos!H5953</f>
        <v>#N/A</v>
      </c>
      <c r="M5953">
        <v>405.99074000000002</v>
      </c>
      <c r="N5953" s="13" t="e">
        <f t="shared" si="836"/>
        <v>#N/A</v>
      </c>
      <c r="O5953">
        <f t="shared" si="837"/>
        <v>405.99074000000002</v>
      </c>
      <c r="P5953" s="12">
        <f t="shared" si="838"/>
        <v>48.877856367379991</v>
      </c>
      <c r="Q5953">
        <f t="shared" si="839"/>
        <v>0</v>
      </c>
      <c r="R5953">
        <f>$D$2*tarifas!$D$12/24</f>
        <v>1.4541666666666666</v>
      </c>
      <c r="S5953" t="e">
        <f>VLOOKUP(E5953&amp;" "&amp;F5953,tarifas!$A$13:$D$20,4,FALSE)*P5953</f>
        <v>#N/A</v>
      </c>
      <c r="T5953">
        <f>IF(F5953="COD1",tarifas!$D$11*(SUMIFS($P$11:$P$8770,$F$11:$F$8770,"=COD1",$B$11:$B$8770,"="&amp;B5953)/COUNTIFS($F$11:$F$8770,"=COD1",$B$11:$B$8770,"="&amp;B5953))/COUNTIFS($A$11:$A$8770,"="&amp;A5953,$F$11:$F$8770,"=COD1"),0)</f>
        <v>0</v>
      </c>
      <c r="U5953" t="e">
        <f>(VLOOKUP(F5953,tarifas!$C$7:$D$10,2,FALSE)+tarifas!$D$21)*datos!P5953</f>
        <v>#N/A</v>
      </c>
      <c r="V5953" t="e">
        <f t="shared" si="840"/>
        <v>#N/A</v>
      </c>
      <c r="W5953">
        <f t="shared" si="841"/>
        <v>0</v>
      </c>
    </row>
    <row r="5954" spans="1:23" x14ac:dyDescent="0.25">
      <c r="A5954">
        <f t="shared" si="834"/>
        <v>244</v>
      </c>
      <c r="B5954">
        <f t="shared" si="835"/>
        <v>9</v>
      </c>
      <c r="C5954" s="1">
        <f t="shared" si="842"/>
        <v>41887.624999985586</v>
      </c>
      <c r="D5954" s="7">
        <v>621.530303030303</v>
      </c>
      <c r="E5954" s="7"/>
      <c r="G5954">
        <v>64.08</v>
      </c>
      <c r="H5954" s="12">
        <v>458.58686702914554</v>
      </c>
      <c r="I5954" s="13">
        <f>$D$2*tarifas!$D$12/24</f>
        <v>1.4541666666666666</v>
      </c>
      <c r="J5954" s="13" t="e">
        <f>VLOOKUP(E5954&amp;" "&amp;F5954,tarifas!$A$13:$D$20,4,FALSE)*H5954</f>
        <v>#N/A</v>
      </c>
      <c r="K5954" s="13">
        <f>IF(F5954="COD1",tarifas!$D$11*(SUMIFS($H$11:$H$8770,$F$11:$F$8770,"=COD1",$B$11:$B$8770,"="&amp;B5954)/COUNTIFS($F$11:$F$8770,"=COD1",$B$11:$B$8770,"="&amp;B5954))/COUNTIFS($A$11:$A$8770,"="&amp;A5954,$F$11:$F$8770,"=COD1"),0)</f>
        <v>0</v>
      </c>
      <c r="L5954" s="13" t="e">
        <f>(VLOOKUP(F5954,tarifas!$C$7:$D$10,2,FALSE)+tarifas!$D$21)*datos!H5954</f>
        <v>#N/A</v>
      </c>
      <c r="M5954">
        <v>310.32390000000004</v>
      </c>
      <c r="N5954" s="13" t="e">
        <f t="shared" si="836"/>
        <v>#N/A</v>
      </c>
      <c r="O5954">
        <f t="shared" si="837"/>
        <v>310.32390000000004</v>
      </c>
      <c r="P5954" s="12">
        <f t="shared" si="838"/>
        <v>148.2629670291455</v>
      </c>
      <c r="Q5954">
        <f t="shared" si="839"/>
        <v>0</v>
      </c>
      <c r="R5954">
        <f>$D$2*tarifas!$D$12/24</f>
        <v>1.4541666666666666</v>
      </c>
      <c r="S5954" t="e">
        <f>VLOOKUP(E5954&amp;" "&amp;F5954,tarifas!$A$13:$D$20,4,FALSE)*P5954</f>
        <v>#N/A</v>
      </c>
      <c r="T5954">
        <f>IF(F5954="COD1",tarifas!$D$11*(SUMIFS($P$11:$P$8770,$F$11:$F$8770,"=COD1",$B$11:$B$8770,"="&amp;B5954)/COUNTIFS($F$11:$F$8770,"=COD1",$B$11:$B$8770,"="&amp;B5954))/COUNTIFS($A$11:$A$8770,"="&amp;A5954,$F$11:$F$8770,"=COD1"),0)</f>
        <v>0</v>
      </c>
      <c r="U5954" t="e">
        <f>(VLOOKUP(F5954,tarifas!$C$7:$D$10,2,FALSE)+tarifas!$D$21)*datos!P5954</f>
        <v>#N/A</v>
      </c>
      <c r="V5954" t="e">
        <f t="shared" si="840"/>
        <v>#N/A</v>
      </c>
      <c r="W5954">
        <f t="shared" si="841"/>
        <v>0</v>
      </c>
    </row>
    <row r="5955" spans="1:23" x14ac:dyDescent="0.25">
      <c r="A5955">
        <f t="shared" si="834"/>
        <v>244</v>
      </c>
      <c r="B5955">
        <f t="shared" si="835"/>
        <v>9</v>
      </c>
      <c r="C5955" s="1">
        <f t="shared" si="842"/>
        <v>41887.666666652251</v>
      </c>
      <c r="D5955" s="7">
        <v>492.48484848484844</v>
      </c>
      <c r="E5955" s="7"/>
      <c r="G5955">
        <v>64.17</v>
      </c>
      <c r="H5955" s="12">
        <v>423.85804801218728</v>
      </c>
      <c r="I5955" s="13">
        <f>$D$2*tarifas!$D$12/24</f>
        <v>1.4541666666666666</v>
      </c>
      <c r="J5955" s="13" t="e">
        <f>VLOOKUP(E5955&amp;" "&amp;F5955,tarifas!$A$13:$D$20,4,FALSE)*H5955</f>
        <v>#N/A</v>
      </c>
      <c r="K5955" s="13">
        <f>IF(F5955="COD1",tarifas!$D$11*(SUMIFS($H$11:$H$8770,$F$11:$F$8770,"=COD1",$B$11:$B$8770,"="&amp;B5955)/COUNTIFS($F$11:$F$8770,"=COD1",$B$11:$B$8770,"="&amp;B5955))/COUNTIFS($A$11:$A$8770,"="&amp;A5955,$F$11:$F$8770,"=COD1"),0)</f>
        <v>0</v>
      </c>
      <c r="L5955" s="13" t="e">
        <f>(VLOOKUP(F5955,tarifas!$C$7:$D$10,2,FALSE)+tarifas!$D$21)*datos!H5955</f>
        <v>#N/A</v>
      </c>
      <c r="M5955">
        <v>185.08859000000001</v>
      </c>
      <c r="N5955" s="13" t="e">
        <f t="shared" si="836"/>
        <v>#N/A</v>
      </c>
      <c r="O5955">
        <f t="shared" si="837"/>
        <v>185.08859000000001</v>
      </c>
      <c r="P5955" s="12">
        <f t="shared" si="838"/>
        <v>238.76945801218727</v>
      </c>
      <c r="Q5955">
        <f t="shared" si="839"/>
        <v>0</v>
      </c>
      <c r="R5955">
        <f>$D$2*tarifas!$D$12/24</f>
        <v>1.4541666666666666</v>
      </c>
      <c r="S5955" t="e">
        <f>VLOOKUP(E5955&amp;" "&amp;F5955,tarifas!$A$13:$D$20,4,FALSE)*P5955</f>
        <v>#N/A</v>
      </c>
      <c r="T5955">
        <f>IF(F5955="COD1",tarifas!$D$11*(SUMIFS($P$11:$P$8770,$F$11:$F$8770,"=COD1",$B$11:$B$8770,"="&amp;B5955)/COUNTIFS($F$11:$F$8770,"=COD1",$B$11:$B$8770,"="&amp;B5955))/COUNTIFS($A$11:$A$8770,"="&amp;A5955,$F$11:$F$8770,"=COD1"),0)</f>
        <v>0</v>
      </c>
      <c r="U5955" t="e">
        <f>(VLOOKUP(F5955,tarifas!$C$7:$D$10,2,FALSE)+tarifas!$D$21)*datos!P5955</f>
        <v>#N/A</v>
      </c>
      <c r="V5955" t="e">
        <f t="shared" si="840"/>
        <v>#N/A</v>
      </c>
      <c r="W5955">
        <f t="shared" si="841"/>
        <v>0</v>
      </c>
    </row>
    <row r="5956" spans="1:23" x14ac:dyDescent="0.25">
      <c r="A5956">
        <f t="shared" si="834"/>
        <v>244</v>
      </c>
      <c r="B5956">
        <f t="shared" si="835"/>
        <v>9</v>
      </c>
      <c r="C5956" s="1">
        <f t="shared" si="842"/>
        <v>41887.708333318915</v>
      </c>
      <c r="D5956" s="7">
        <v>317.59090909090912</v>
      </c>
      <c r="E5956" s="7"/>
      <c r="G5956">
        <v>64.03</v>
      </c>
      <c r="H5956" s="12">
        <v>350.57682887273955</v>
      </c>
      <c r="I5956" s="13">
        <f>$D$2*tarifas!$D$12/24</f>
        <v>1.4541666666666666</v>
      </c>
      <c r="J5956" s="13" t="e">
        <f>VLOOKUP(E5956&amp;" "&amp;F5956,tarifas!$A$13:$D$20,4,FALSE)*H5956</f>
        <v>#N/A</v>
      </c>
      <c r="K5956" s="13">
        <f>IF(F5956="COD1",tarifas!$D$11*(SUMIFS($H$11:$H$8770,$F$11:$F$8770,"=COD1",$B$11:$B$8770,"="&amp;B5956)/COUNTIFS($F$11:$F$8770,"=COD1",$B$11:$B$8770,"="&amp;B5956))/COUNTIFS($A$11:$A$8770,"="&amp;A5956,$F$11:$F$8770,"=COD1"),0)</f>
        <v>0</v>
      </c>
      <c r="L5956" s="13" t="e">
        <f>(VLOOKUP(F5956,tarifas!$C$7:$D$10,2,FALSE)+tarifas!$D$21)*datos!H5956</f>
        <v>#N/A</v>
      </c>
      <c r="M5956">
        <v>48.655320000000003</v>
      </c>
      <c r="N5956" s="13" t="e">
        <f t="shared" si="836"/>
        <v>#N/A</v>
      </c>
      <c r="O5956">
        <f t="shared" si="837"/>
        <v>48.655320000000003</v>
      </c>
      <c r="P5956" s="12">
        <f t="shared" si="838"/>
        <v>301.92150887273954</v>
      </c>
      <c r="Q5956">
        <f t="shared" si="839"/>
        <v>0</v>
      </c>
      <c r="R5956">
        <f>$D$2*tarifas!$D$12/24</f>
        <v>1.4541666666666666</v>
      </c>
      <c r="S5956" t="e">
        <f>VLOOKUP(E5956&amp;" "&amp;F5956,tarifas!$A$13:$D$20,4,FALSE)*P5956</f>
        <v>#N/A</v>
      </c>
      <c r="T5956">
        <f>IF(F5956="COD1",tarifas!$D$11*(SUMIFS($P$11:$P$8770,$F$11:$F$8770,"=COD1",$B$11:$B$8770,"="&amp;B5956)/COUNTIFS($F$11:$F$8770,"=COD1",$B$11:$B$8770,"="&amp;B5956))/COUNTIFS($A$11:$A$8770,"="&amp;A5956,$F$11:$F$8770,"=COD1"),0)</f>
        <v>0</v>
      </c>
      <c r="U5956" t="e">
        <f>(VLOOKUP(F5956,tarifas!$C$7:$D$10,2,FALSE)+tarifas!$D$21)*datos!P5956</f>
        <v>#N/A</v>
      </c>
      <c r="V5956" t="e">
        <f t="shared" si="840"/>
        <v>#N/A</v>
      </c>
      <c r="W5956">
        <f t="shared" si="841"/>
        <v>0</v>
      </c>
    </row>
    <row r="5957" spans="1:23" x14ac:dyDescent="0.25">
      <c r="A5957">
        <f t="shared" si="834"/>
        <v>244</v>
      </c>
      <c r="B5957">
        <f t="shared" si="835"/>
        <v>9</v>
      </c>
      <c r="C5957" s="1">
        <f t="shared" si="842"/>
        <v>41887.749999985579</v>
      </c>
      <c r="D5957" s="7">
        <v>115.65151515151516</v>
      </c>
      <c r="E5957" s="7"/>
      <c r="G5957">
        <v>64.08</v>
      </c>
      <c r="H5957" s="12">
        <v>265.90852938112039</v>
      </c>
      <c r="I5957" s="13">
        <f>$D$2*tarifas!$D$12/24</f>
        <v>1.4541666666666666</v>
      </c>
      <c r="J5957" s="13" t="e">
        <f>VLOOKUP(E5957&amp;" "&amp;F5957,tarifas!$A$13:$D$20,4,FALSE)*H5957</f>
        <v>#N/A</v>
      </c>
      <c r="K5957" s="13">
        <f>IF(F5957="COD1",tarifas!$D$11*(SUMIFS($H$11:$H$8770,$F$11:$F$8770,"=COD1",$B$11:$B$8770,"="&amp;B5957)/COUNTIFS($F$11:$F$8770,"=COD1",$B$11:$B$8770,"="&amp;B5957))/COUNTIFS($A$11:$A$8770,"="&amp;A5957,$F$11:$F$8770,"=COD1"),0)</f>
        <v>0</v>
      </c>
      <c r="L5957" s="13" t="e">
        <f>(VLOOKUP(F5957,tarifas!$C$7:$D$10,2,FALSE)+tarifas!$D$21)*datos!H5957</f>
        <v>#N/A</v>
      </c>
      <c r="M5957">
        <v>0</v>
      </c>
      <c r="N5957" s="13" t="e">
        <f t="shared" si="836"/>
        <v>#N/A</v>
      </c>
      <c r="O5957">
        <f t="shared" si="837"/>
        <v>0</v>
      </c>
      <c r="P5957" s="12">
        <f t="shared" si="838"/>
        <v>265.90852938112039</v>
      </c>
      <c r="Q5957">
        <f t="shared" si="839"/>
        <v>0</v>
      </c>
      <c r="R5957">
        <f>$D$2*tarifas!$D$12/24</f>
        <v>1.4541666666666666</v>
      </c>
      <c r="S5957" t="e">
        <f>VLOOKUP(E5957&amp;" "&amp;F5957,tarifas!$A$13:$D$20,4,FALSE)*P5957</f>
        <v>#N/A</v>
      </c>
      <c r="T5957">
        <f>IF(F5957="COD1",tarifas!$D$11*(SUMIFS($P$11:$P$8770,$F$11:$F$8770,"=COD1",$B$11:$B$8770,"="&amp;B5957)/COUNTIFS($F$11:$F$8770,"=COD1",$B$11:$B$8770,"="&amp;B5957))/COUNTIFS($A$11:$A$8770,"="&amp;A5957,$F$11:$F$8770,"=COD1"),0)</f>
        <v>0</v>
      </c>
      <c r="U5957" t="e">
        <f>(VLOOKUP(F5957,tarifas!$C$7:$D$10,2,FALSE)+tarifas!$D$21)*datos!P5957</f>
        <v>#N/A</v>
      </c>
      <c r="V5957" t="e">
        <f t="shared" si="840"/>
        <v>#N/A</v>
      </c>
      <c r="W5957">
        <f t="shared" si="841"/>
        <v>0</v>
      </c>
    </row>
    <row r="5958" spans="1:23" x14ac:dyDescent="0.25">
      <c r="A5958">
        <f t="shared" si="834"/>
        <v>244</v>
      </c>
      <c r="B5958">
        <f t="shared" si="835"/>
        <v>9</v>
      </c>
      <c r="C5958" s="1">
        <f t="shared" si="842"/>
        <v>41887.791666652243</v>
      </c>
      <c r="D5958" s="7">
        <v>0</v>
      </c>
      <c r="E5958" s="7"/>
      <c r="G5958">
        <v>67.099999999999994</v>
      </c>
      <c r="H5958" s="12">
        <v>196.93878369558013</v>
      </c>
      <c r="I5958" s="13">
        <f>$D$2*tarifas!$D$12/24</f>
        <v>1.4541666666666666</v>
      </c>
      <c r="J5958" s="13" t="e">
        <f>VLOOKUP(E5958&amp;" "&amp;F5958,tarifas!$A$13:$D$20,4,FALSE)*H5958</f>
        <v>#N/A</v>
      </c>
      <c r="K5958" s="13">
        <f>IF(F5958="COD1",tarifas!$D$11*(SUMIFS($H$11:$H$8770,$F$11:$F$8770,"=COD1",$B$11:$B$8770,"="&amp;B5958)/COUNTIFS($F$11:$F$8770,"=COD1",$B$11:$B$8770,"="&amp;B5958))/COUNTIFS($A$11:$A$8770,"="&amp;A5958,$F$11:$F$8770,"=COD1"),0)</f>
        <v>0</v>
      </c>
      <c r="L5958" s="13" t="e">
        <f>(VLOOKUP(F5958,tarifas!$C$7:$D$10,2,FALSE)+tarifas!$D$21)*datos!H5958</f>
        <v>#N/A</v>
      </c>
      <c r="M5958">
        <v>0</v>
      </c>
      <c r="N5958" s="13" t="e">
        <f t="shared" si="836"/>
        <v>#N/A</v>
      </c>
      <c r="O5958">
        <f t="shared" si="837"/>
        <v>0</v>
      </c>
      <c r="P5958" s="12">
        <f t="shared" si="838"/>
        <v>196.93878369558013</v>
      </c>
      <c r="Q5958">
        <f t="shared" si="839"/>
        <v>0</v>
      </c>
      <c r="R5958">
        <f>$D$2*tarifas!$D$12/24</f>
        <v>1.4541666666666666</v>
      </c>
      <c r="S5958" t="e">
        <f>VLOOKUP(E5958&amp;" "&amp;F5958,tarifas!$A$13:$D$20,4,FALSE)*P5958</f>
        <v>#N/A</v>
      </c>
      <c r="T5958">
        <f>IF(F5958="COD1",tarifas!$D$11*(SUMIFS($P$11:$P$8770,$F$11:$F$8770,"=COD1",$B$11:$B$8770,"="&amp;B5958)/COUNTIFS($F$11:$F$8770,"=COD1",$B$11:$B$8770,"="&amp;B5958))/COUNTIFS($A$11:$A$8770,"="&amp;A5958,$F$11:$F$8770,"=COD1"),0)</f>
        <v>0</v>
      </c>
      <c r="U5958" t="e">
        <f>(VLOOKUP(F5958,tarifas!$C$7:$D$10,2,FALSE)+tarifas!$D$21)*datos!P5958</f>
        <v>#N/A</v>
      </c>
      <c r="V5958" t="e">
        <f t="shared" si="840"/>
        <v>#N/A</v>
      </c>
      <c r="W5958">
        <f t="shared" si="841"/>
        <v>0</v>
      </c>
    </row>
    <row r="5959" spans="1:23" x14ac:dyDescent="0.25">
      <c r="A5959">
        <f t="shared" si="834"/>
        <v>244</v>
      </c>
      <c r="B5959">
        <f t="shared" si="835"/>
        <v>9</v>
      </c>
      <c r="C5959" s="1">
        <f t="shared" si="842"/>
        <v>41887.833333318908</v>
      </c>
      <c r="D5959" s="7">
        <v>0</v>
      </c>
      <c r="E5959" s="7"/>
      <c r="G5959">
        <v>69.3</v>
      </c>
      <c r="H5959" s="12">
        <v>177.14614625235632</v>
      </c>
      <c r="I5959" s="13">
        <f>$D$2*tarifas!$D$12/24</f>
        <v>1.4541666666666666</v>
      </c>
      <c r="J5959" s="13" t="e">
        <f>VLOOKUP(E5959&amp;" "&amp;F5959,tarifas!$A$13:$D$20,4,FALSE)*H5959</f>
        <v>#N/A</v>
      </c>
      <c r="K5959" s="13">
        <f>IF(F5959="COD1",tarifas!$D$11*(SUMIFS($H$11:$H$8770,$F$11:$F$8770,"=COD1",$B$11:$B$8770,"="&amp;B5959)/COUNTIFS($F$11:$F$8770,"=COD1",$B$11:$B$8770,"="&amp;B5959))/COUNTIFS($A$11:$A$8770,"="&amp;A5959,$F$11:$F$8770,"=COD1"),0)</f>
        <v>0</v>
      </c>
      <c r="L5959" s="13" t="e">
        <f>(VLOOKUP(F5959,tarifas!$C$7:$D$10,2,FALSE)+tarifas!$D$21)*datos!H5959</f>
        <v>#N/A</v>
      </c>
      <c r="M5959">
        <v>0</v>
      </c>
      <c r="N5959" s="13" t="e">
        <f t="shared" si="836"/>
        <v>#N/A</v>
      </c>
      <c r="O5959">
        <f t="shared" si="837"/>
        <v>0</v>
      </c>
      <c r="P5959" s="12">
        <f t="shared" si="838"/>
        <v>177.14614625235632</v>
      </c>
      <c r="Q5959">
        <f t="shared" si="839"/>
        <v>0</v>
      </c>
      <c r="R5959">
        <f>$D$2*tarifas!$D$12/24</f>
        <v>1.4541666666666666</v>
      </c>
      <c r="S5959" t="e">
        <f>VLOOKUP(E5959&amp;" "&amp;F5959,tarifas!$A$13:$D$20,4,FALSE)*P5959</f>
        <v>#N/A</v>
      </c>
      <c r="T5959">
        <f>IF(F5959="COD1",tarifas!$D$11*(SUMIFS($P$11:$P$8770,$F$11:$F$8770,"=COD1",$B$11:$B$8770,"="&amp;B5959)/COUNTIFS($F$11:$F$8770,"=COD1",$B$11:$B$8770,"="&amp;B5959))/COUNTIFS($A$11:$A$8770,"="&amp;A5959,$F$11:$F$8770,"=COD1"),0)</f>
        <v>0</v>
      </c>
      <c r="U5959" t="e">
        <f>(VLOOKUP(F5959,tarifas!$C$7:$D$10,2,FALSE)+tarifas!$D$21)*datos!P5959</f>
        <v>#N/A</v>
      </c>
      <c r="V5959" t="e">
        <f t="shared" si="840"/>
        <v>#N/A</v>
      </c>
      <c r="W5959">
        <f t="shared" si="841"/>
        <v>0</v>
      </c>
    </row>
    <row r="5960" spans="1:23" x14ac:dyDescent="0.25">
      <c r="A5960">
        <f t="shared" si="834"/>
        <v>244</v>
      </c>
      <c r="B5960">
        <f t="shared" si="835"/>
        <v>9</v>
      </c>
      <c r="C5960" s="1">
        <f t="shared" si="842"/>
        <v>41887.874999985572</v>
      </c>
      <c r="D5960" s="7">
        <v>0</v>
      </c>
      <c r="E5960" s="7"/>
      <c r="G5960">
        <v>64.680000000000007</v>
      </c>
      <c r="H5960" s="12">
        <v>171.53904937180377</v>
      </c>
      <c r="I5960" s="13">
        <f>$D$2*tarifas!$D$12/24</f>
        <v>1.4541666666666666</v>
      </c>
      <c r="J5960" s="13" t="e">
        <f>VLOOKUP(E5960&amp;" "&amp;F5960,tarifas!$A$13:$D$20,4,FALSE)*H5960</f>
        <v>#N/A</v>
      </c>
      <c r="K5960" s="13">
        <f>IF(F5960="COD1",tarifas!$D$11*(SUMIFS($H$11:$H$8770,$F$11:$F$8770,"=COD1",$B$11:$B$8770,"="&amp;B5960)/COUNTIFS($F$11:$F$8770,"=COD1",$B$11:$B$8770,"="&amp;B5960))/COUNTIFS($A$11:$A$8770,"="&amp;A5960,$F$11:$F$8770,"=COD1"),0)</f>
        <v>0</v>
      </c>
      <c r="L5960" s="13" t="e">
        <f>(VLOOKUP(F5960,tarifas!$C$7:$D$10,2,FALSE)+tarifas!$D$21)*datos!H5960</f>
        <v>#N/A</v>
      </c>
      <c r="M5960">
        <v>0</v>
      </c>
      <c r="N5960" s="13" t="e">
        <f t="shared" si="836"/>
        <v>#N/A</v>
      </c>
      <c r="O5960">
        <f t="shared" si="837"/>
        <v>0</v>
      </c>
      <c r="P5960" s="12">
        <f t="shared" si="838"/>
        <v>171.53904937180377</v>
      </c>
      <c r="Q5960">
        <f t="shared" si="839"/>
        <v>0</v>
      </c>
      <c r="R5960">
        <f>$D$2*tarifas!$D$12/24</f>
        <v>1.4541666666666666</v>
      </c>
      <c r="S5960" t="e">
        <f>VLOOKUP(E5960&amp;" "&amp;F5960,tarifas!$A$13:$D$20,4,FALSE)*P5960</f>
        <v>#N/A</v>
      </c>
      <c r="T5960">
        <f>IF(F5960="COD1",tarifas!$D$11*(SUMIFS($P$11:$P$8770,$F$11:$F$8770,"=COD1",$B$11:$B$8770,"="&amp;B5960)/COUNTIFS($F$11:$F$8770,"=COD1",$B$11:$B$8770,"="&amp;B5960))/COUNTIFS($A$11:$A$8770,"="&amp;A5960,$F$11:$F$8770,"=COD1"),0)</f>
        <v>0</v>
      </c>
      <c r="U5960" t="e">
        <f>(VLOOKUP(F5960,tarifas!$C$7:$D$10,2,FALSE)+tarifas!$D$21)*datos!P5960</f>
        <v>#N/A</v>
      </c>
      <c r="V5960" t="e">
        <f t="shared" si="840"/>
        <v>#N/A</v>
      </c>
      <c r="W5960">
        <f t="shared" si="841"/>
        <v>0</v>
      </c>
    </row>
    <row r="5961" spans="1:23" x14ac:dyDescent="0.25">
      <c r="A5961">
        <f t="shared" si="834"/>
        <v>244</v>
      </c>
      <c r="B5961">
        <f t="shared" si="835"/>
        <v>9</v>
      </c>
      <c r="C5961" s="1">
        <f t="shared" si="842"/>
        <v>41887.916666652236</v>
      </c>
      <c r="D5961" s="7">
        <v>0</v>
      </c>
      <c r="E5961" s="7"/>
      <c r="G5961">
        <v>62.03</v>
      </c>
      <c r="H5961" s="12">
        <v>169.78364687679891</v>
      </c>
      <c r="I5961" s="13">
        <f>$D$2*tarifas!$D$12/24</f>
        <v>1.4541666666666666</v>
      </c>
      <c r="J5961" s="13" t="e">
        <f>VLOOKUP(E5961&amp;" "&amp;F5961,tarifas!$A$13:$D$20,4,FALSE)*H5961</f>
        <v>#N/A</v>
      </c>
      <c r="K5961" s="13">
        <f>IF(F5961="COD1",tarifas!$D$11*(SUMIFS($H$11:$H$8770,$F$11:$F$8770,"=COD1",$B$11:$B$8770,"="&amp;B5961)/COUNTIFS($F$11:$F$8770,"=COD1",$B$11:$B$8770,"="&amp;B5961))/COUNTIFS($A$11:$A$8770,"="&amp;A5961,$F$11:$F$8770,"=COD1"),0)</f>
        <v>0</v>
      </c>
      <c r="L5961" s="13" t="e">
        <f>(VLOOKUP(F5961,tarifas!$C$7:$D$10,2,FALSE)+tarifas!$D$21)*datos!H5961</f>
        <v>#N/A</v>
      </c>
      <c r="M5961">
        <v>0</v>
      </c>
      <c r="N5961" s="13" t="e">
        <f t="shared" si="836"/>
        <v>#N/A</v>
      </c>
      <c r="O5961">
        <f t="shared" si="837"/>
        <v>0</v>
      </c>
      <c r="P5961" s="12">
        <f t="shared" si="838"/>
        <v>169.78364687679891</v>
      </c>
      <c r="Q5961">
        <f t="shared" si="839"/>
        <v>0</v>
      </c>
      <c r="R5961">
        <f>$D$2*tarifas!$D$12/24</f>
        <v>1.4541666666666666</v>
      </c>
      <c r="S5961" t="e">
        <f>VLOOKUP(E5961&amp;" "&amp;F5961,tarifas!$A$13:$D$20,4,FALSE)*P5961</f>
        <v>#N/A</v>
      </c>
      <c r="T5961">
        <f>IF(F5961="COD1",tarifas!$D$11*(SUMIFS($P$11:$P$8770,$F$11:$F$8770,"=COD1",$B$11:$B$8770,"="&amp;B5961)/COUNTIFS($F$11:$F$8770,"=COD1",$B$11:$B$8770,"="&amp;B5961))/COUNTIFS($A$11:$A$8770,"="&amp;A5961,$F$11:$F$8770,"=COD1"),0)</f>
        <v>0</v>
      </c>
      <c r="U5961" t="e">
        <f>(VLOOKUP(F5961,tarifas!$C$7:$D$10,2,FALSE)+tarifas!$D$21)*datos!P5961</f>
        <v>#N/A</v>
      </c>
      <c r="V5961" t="e">
        <f t="shared" si="840"/>
        <v>#N/A</v>
      </c>
      <c r="W5961">
        <f t="shared" si="841"/>
        <v>0</v>
      </c>
    </row>
    <row r="5962" spans="1:23" x14ac:dyDescent="0.25">
      <c r="A5962">
        <f t="shared" si="834"/>
        <v>244</v>
      </c>
      <c r="B5962">
        <f t="shared" si="835"/>
        <v>9</v>
      </c>
      <c r="C5962" s="1">
        <f t="shared" si="842"/>
        <v>41887.9583333189</v>
      </c>
      <c r="D5962" s="7">
        <v>0</v>
      </c>
      <c r="E5962" s="7"/>
      <c r="G5962">
        <v>64.08</v>
      </c>
      <c r="H5962" s="12">
        <v>170.66397069341045</v>
      </c>
      <c r="I5962" s="13">
        <f>$D$2*tarifas!$D$12/24</f>
        <v>1.4541666666666666</v>
      </c>
      <c r="J5962" s="13" t="e">
        <f>VLOOKUP(E5962&amp;" "&amp;F5962,tarifas!$A$13:$D$20,4,FALSE)*H5962</f>
        <v>#N/A</v>
      </c>
      <c r="K5962" s="13">
        <f>IF(F5962="COD1",tarifas!$D$11*(SUMIFS($H$11:$H$8770,$F$11:$F$8770,"=COD1",$B$11:$B$8770,"="&amp;B5962)/COUNTIFS($F$11:$F$8770,"=COD1",$B$11:$B$8770,"="&amp;B5962))/COUNTIFS($A$11:$A$8770,"="&amp;A5962,$F$11:$F$8770,"=COD1"),0)</f>
        <v>0</v>
      </c>
      <c r="L5962" s="13" t="e">
        <f>(VLOOKUP(F5962,tarifas!$C$7:$D$10,2,FALSE)+tarifas!$D$21)*datos!H5962</f>
        <v>#N/A</v>
      </c>
      <c r="M5962">
        <v>0</v>
      </c>
      <c r="N5962" s="13" t="e">
        <f t="shared" si="836"/>
        <v>#N/A</v>
      </c>
      <c r="O5962">
        <f t="shared" si="837"/>
        <v>0</v>
      </c>
      <c r="P5962" s="12">
        <f t="shared" si="838"/>
        <v>170.66397069341045</v>
      </c>
      <c r="Q5962">
        <f t="shared" si="839"/>
        <v>0</v>
      </c>
      <c r="R5962">
        <f>$D$2*tarifas!$D$12/24</f>
        <v>1.4541666666666666</v>
      </c>
      <c r="S5962" t="e">
        <f>VLOOKUP(E5962&amp;" "&amp;F5962,tarifas!$A$13:$D$20,4,FALSE)*P5962</f>
        <v>#N/A</v>
      </c>
      <c r="T5962">
        <f>IF(F5962="COD1",tarifas!$D$11*(SUMIFS($P$11:$P$8770,$F$11:$F$8770,"=COD1",$B$11:$B$8770,"="&amp;B5962)/COUNTIFS($F$11:$F$8770,"=COD1",$B$11:$B$8770,"="&amp;B5962))/COUNTIFS($A$11:$A$8770,"="&amp;A5962,$F$11:$F$8770,"=COD1"),0)</f>
        <v>0</v>
      </c>
      <c r="U5962" t="e">
        <f>(VLOOKUP(F5962,tarifas!$C$7:$D$10,2,FALSE)+tarifas!$D$21)*datos!P5962</f>
        <v>#N/A</v>
      </c>
      <c r="V5962" t="e">
        <f t="shared" si="840"/>
        <v>#N/A</v>
      </c>
      <c r="W5962">
        <f t="shared" si="841"/>
        <v>0</v>
      </c>
    </row>
    <row r="5963" spans="1:23" x14ac:dyDescent="0.25">
      <c r="A5963">
        <f t="shared" si="834"/>
        <v>245</v>
      </c>
      <c r="B5963">
        <f t="shared" si="835"/>
        <v>9</v>
      </c>
      <c r="C5963" s="1">
        <f t="shared" si="842"/>
        <v>41887.999999985565</v>
      </c>
      <c r="D5963" s="7">
        <v>0</v>
      </c>
      <c r="E5963" s="7"/>
      <c r="G5963">
        <v>60.1</v>
      </c>
      <c r="H5963" s="12">
        <v>168.63540473661166</v>
      </c>
      <c r="I5963" s="13">
        <f>$D$2*tarifas!$D$12/24</f>
        <v>1.4541666666666666</v>
      </c>
      <c r="J5963" s="13" t="e">
        <f>VLOOKUP(E5963&amp;" "&amp;F5963,tarifas!$A$13:$D$20,4,FALSE)*H5963</f>
        <v>#N/A</v>
      </c>
      <c r="K5963" s="13">
        <f>IF(F5963="COD1",tarifas!$D$11*(SUMIFS($H$11:$H$8770,$F$11:$F$8770,"=COD1",$B$11:$B$8770,"="&amp;B5963)/COUNTIFS($F$11:$F$8770,"=COD1",$B$11:$B$8770,"="&amp;B5963))/COUNTIFS($A$11:$A$8770,"="&amp;A5963,$F$11:$F$8770,"=COD1"),0)</f>
        <v>0</v>
      </c>
      <c r="L5963" s="13" t="e">
        <f>(VLOOKUP(F5963,tarifas!$C$7:$D$10,2,FALSE)+tarifas!$D$21)*datos!H5963</f>
        <v>#N/A</v>
      </c>
      <c r="M5963">
        <v>0</v>
      </c>
      <c r="N5963" s="13" t="e">
        <f t="shared" si="836"/>
        <v>#N/A</v>
      </c>
      <c r="O5963">
        <f t="shared" si="837"/>
        <v>0</v>
      </c>
      <c r="P5963" s="12">
        <f t="shared" si="838"/>
        <v>168.63540473661166</v>
      </c>
      <c r="Q5963">
        <f t="shared" si="839"/>
        <v>0</v>
      </c>
      <c r="R5963">
        <f>$D$2*tarifas!$D$12/24</f>
        <v>1.4541666666666666</v>
      </c>
      <c r="S5963" t="e">
        <f>VLOOKUP(E5963&amp;" "&amp;F5963,tarifas!$A$13:$D$20,4,FALSE)*P5963</f>
        <v>#N/A</v>
      </c>
      <c r="T5963">
        <f>IF(F5963="COD1",tarifas!$D$11*(SUMIFS($P$11:$P$8770,$F$11:$F$8770,"=COD1",$B$11:$B$8770,"="&amp;B5963)/COUNTIFS($F$11:$F$8770,"=COD1",$B$11:$B$8770,"="&amp;B5963))/COUNTIFS($A$11:$A$8770,"="&amp;A5963,$F$11:$F$8770,"=COD1"),0)</f>
        <v>0</v>
      </c>
      <c r="U5963" t="e">
        <f>(VLOOKUP(F5963,tarifas!$C$7:$D$10,2,FALSE)+tarifas!$D$21)*datos!P5963</f>
        <v>#N/A</v>
      </c>
      <c r="V5963" t="e">
        <f t="shared" si="840"/>
        <v>#N/A</v>
      </c>
      <c r="W5963">
        <f t="shared" si="841"/>
        <v>0</v>
      </c>
    </row>
    <row r="5964" spans="1:23" x14ac:dyDescent="0.25">
      <c r="A5964">
        <f t="shared" ref="A5964:A6027" si="843">DAYS360($C$11,C5964)</f>
        <v>245</v>
      </c>
      <c r="B5964">
        <f t="shared" ref="B5964:B6027" si="844">MONTH(C5964)</f>
        <v>9</v>
      </c>
      <c r="C5964" s="1">
        <f t="shared" si="842"/>
        <v>41888.041666652229</v>
      </c>
      <c r="D5964" s="7">
        <v>0</v>
      </c>
      <c r="E5964" s="7"/>
      <c r="G5964">
        <v>57.05</v>
      </c>
      <c r="H5964" s="12">
        <v>167.75349474594805</v>
      </c>
      <c r="I5964" s="13">
        <f>$D$2*tarifas!$D$12/24</f>
        <v>1.4541666666666666</v>
      </c>
      <c r="J5964" s="13" t="e">
        <f>VLOOKUP(E5964&amp;" "&amp;F5964,tarifas!$A$13:$D$20,4,FALSE)*H5964</f>
        <v>#N/A</v>
      </c>
      <c r="K5964" s="13">
        <f>IF(F5964="COD1",tarifas!$D$11*(SUMIFS($H$11:$H$8770,$F$11:$F$8770,"=COD1",$B$11:$B$8770,"="&amp;B5964)/COUNTIFS($F$11:$F$8770,"=COD1",$B$11:$B$8770,"="&amp;B5964))/COUNTIFS($A$11:$A$8770,"="&amp;A5964,$F$11:$F$8770,"=COD1"),0)</f>
        <v>0</v>
      </c>
      <c r="L5964" s="13" t="e">
        <f>(VLOOKUP(F5964,tarifas!$C$7:$D$10,2,FALSE)+tarifas!$D$21)*datos!H5964</f>
        <v>#N/A</v>
      </c>
      <c r="M5964">
        <v>0</v>
      </c>
      <c r="N5964" s="13" t="e">
        <f t="shared" ref="N5964:N6027" si="845">(I5964+J5964+K5964+L5964)*1.23</f>
        <v>#N/A</v>
      </c>
      <c r="O5964">
        <f t="shared" ref="O5964:O6027" si="846">IF(M5964&lt;H5964,M5964,H5964)</f>
        <v>0</v>
      </c>
      <c r="P5964" s="12">
        <f t="shared" ref="P5964:P6027" si="847">H5964-O5964</f>
        <v>167.75349474594805</v>
      </c>
      <c r="Q5964">
        <f t="shared" ref="Q5964:Q6027" si="848">IF(M5964&lt;H5964,0,M5964-H5964)</f>
        <v>0</v>
      </c>
      <c r="R5964">
        <f>$D$2*tarifas!$D$12/24</f>
        <v>1.4541666666666666</v>
      </c>
      <c r="S5964" t="e">
        <f>VLOOKUP(E5964&amp;" "&amp;F5964,tarifas!$A$13:$D$20,4,FALSE)*P5964</f>
        <v>#N/A</v>
      </c>
      <c r="T5964">
        <f>IF(F5964="COD1",tarifas!$D$11*(SUMIFS($P$11:$P$8770,$F$11:$F$8770,"=COD1",$B$11:$B$8770,"="&amp;B5964)/COUNTIFS($F$11:$F$8770,"=COD1",$B$11:$B$8770,"="&amp;B5964))/COUNTIFS($A$11:$A$8770,"="&amp;A5964,$F$11:$F$8770,"=COD1"),0)</f>
        <v>0</v>
      </c>
      <c r="U5964" t="e">
        <f>(VLOOKUP(F5964,tarifas!$C$7:$D$10,2,FALSE)+tarifas!$D$21)*datos!P5964</f>
        <v>#N/A</v>
      </c>
      <c r="V5964" t="e">
        <f t="shared" ref="V5964:V6027" si="849">(R5964+S5964+T5964+U5964)*1.23</f>
        <v>#N/A</v>
      </c>
      <c r="W5964">
        <f t="shared" ref="W5964:W6027" si="850">0.9*G5964/1000*Q5964</f>
        <v>0</v>
      </c>
    </row>
    <row r="5965" spans="1:23" x14ac:dyDescent="0.25">
      <c r="A5965">
        <f t="shared" si="843"/>
        <v>245</v>
      </c>
      <c r="B5965">
        <f t="shared" si="844"/>
        <v>9</v>
      </c>
      <c r="C5965" s="1">
        <f t="shared" ref="C5965:C6028" si="851">+C5964+1/24</f>
        <v>41888.083333318893</v>
      </c>
      <c r="D5965" s="7">
        <v>0</v>
      </c>
      <c r="E5965" s="7"/>
      <c r="G5965">
        <v>56.1</v>
      </c>
      <c r="H5965" s="12">
        <v>165.26829521171237</v>
      </c>
      <c r="I5965" s="13">
        <f>$D$2*tarifas!$D$12/24</f>
        <v>1.4541666666666666</v>
      </c>
      <c r="J5965" s="13" t="e">
        <f>VLOOKUP(E5965&amp;" "&amp;F5965,tarifas!$A$13:$D$20,4,FALSE)*H5965</f>
        <v>#N/A</v>
      </c>
      <c r="K5965" s="13">
        <f>IF(F5965="COD1",tarifas!$D$11*(SUMIFS($H$11:$H$8770,$F$11:$F$8770,"=COD1",$B$11:$B$8770,"="&amp;B5965)/COUNTIFS($F$11:$F$8770,"=COD1",$B$11:$B$8770,"="&amp;B5965))/COUNTIFS($A$11:$A$8770,"="&amp;A5965,$F$11:$F$8770,"=COD1"),0)</f>
        <v>0</v>
      </c>
      <c r="L5965" s="13" t="e">
        <f>(VLOOKUP(F5965,tarifas!$C$7:$D$10,2,FALSE)+tarifas!$D$21)*datos!H5965</f>
        <v>#N/A</v>
      </c>
      <c r="M5965">
        <v>0</v>
      </c>
      <c r="N5965" s="13" t="e">
        <f t="shared" si="845"/>
        <v>#N/A</v>
      </c>
      <c r="O5965">
        <f t="shared" si="846"/>
        <v>0</v>
      </c>
      <c r="P5965" s="12">
        <f t="shared" si="847"/>
        <v>165.26829521171237</v>
      </c>
      <c r="Q5965">
        <f t="shared" si="848"/>
        <v>0</v>
      </c>
      <c r="R5965">
        <f>$D$2*tarifas!$D$12/24</f>
        <v>1.4541666666666666</v>
      </c>
      <c r="S5965" t="e">
        <f>VLOOKUP(E5965&amp;" "&amp;F5965,tarifas!$A$13:$D$20,4,FALSE)*P5965</f>
        <v>#N/A</v>
      </c>
      <c r="T5965">
        <f>IF(F5965="COD1",tarifas!$D$11*(SUMIFS($P$11:$P$8770,$F$11:$F$8770,"=COD1",$B$11:$B$8770,"="&amp;B5965)/COUNTIFS($F$11:$F$8770,"=COD1",$B$11:$B$8770,"="&amp;B5965))/COUNTIFS($A$11:$A$8770,"="&amp;A5965,$F$11:$F$8770,"=COD1"),0)</f>
        <v>0</v>
      </c>
      <c r="U5965" t="e">
        <f>(VLOOKUP(F5965,tarifas!$C$7:$D$10,2,FALSE)+tarifas!$D$21)*datos!P5965</f>
        <v>#N/A</v>
      </c>
      <c r="V5965" t="e">
        <f t="shared" si="849"/>
        <v>#N/A</v>
      </c>
      <c r="W5965">
        <f t="shared" si="850"/>
        <v>0</v>
      </c>
    </row>
    <row r="5966" spans="1:23" x14ac:dyDescent="0.25">
      <c r="A5966">
        <f t="shared" si="843"/>
        <v>245</v>
      </c>
      <c r="B5966">
        <f t="shared" si="844"/>
        <v>9</v>
      </c>
      <c r="C5966" s="1">
        <f t="shared" si="851"/>
        <v>41888.124999985557</v>
      </c>
      <c r="D5966" s="7">
        <v>0</v>
      </c>
      <c r="E5966" s="7"/>
      <c r="G5966">
        <v>55.04</v>
      </c>
      <c r="H5966" s="12">
        <v>164.69852505591072</v>
      </c>
      <c r="I5966" s="13">
        <f>$D$2*tarifas!$D$12/24</f>
        <v>1.4541666666666666</v>
      </c>
      <c r="J5966" s="13" t="e">
        <f>VLOOKUP(E5966&amp;" "&amp;F5966,tarifas!$A$13:$D$20,4,FALSE)*H5966</f>
        <v>#N/A</v>
      </c>
      <c r="K5966" s="13">
        <f>IF(F5966="COD1",tarifas!$D$11*(SUMIFS($H$11:$H$8770,$F$11:$F$8770,"=COD1",$B$11:$B$8770,"="&amp;B5966)/COUNTIFS($F$11:$F$8770,"=COD1",$B$11:$B$8770,"="&amp;B5966))/COUNTIFS($A$11:$A$8770,"="&amp;A5966,$F$11:$F$8770,"=COD1"),0)</f>
        <v>0</v>
      </c>
      <c r="L5966" s="13" t="e">
        <f>(VLOOKUP(F5966,tarifas!$C$7:$D$10,2,FALSE)+tarifas!$D$21)*datos!H5966</f>
        <v>#N/A</v>
      </c>
      <c r="M5966">
        <v>0</v>
      </c>
      <c r="N5966" s="13" t="e">
        <f t="shared" si="845"/>
        <v>#N/A</v>
      </c>
      <c r="O5966">
        <f t="shared" si="846"/>
        <v>0</v>
      </c>
      <c r="P5966" s="12">
        <f t="shared" si="847"/>
        <v>164.69852505591072</v>
      </c>
      <c r="Q5966">
        <f t="shared" si="848"/>
        <v>0</v>
      </c>
      <c r="R5966">
        <f>$D$2*tarifas!$D$12/24</f>
        <v>1.4541666666666666</v>
      </c>
      <c r="S5966" t="e">
        <f>VLOOKUP(E5966&amp;" "&amp;F5966,tarifas!$A$13:$D$20,4,FALSE)*P5966</f>
        <v>#N/A</v>
      </c>
      <c r="T5966">
        <f>IF(F5966="COD1",tarifas!$D$11*(SUMIFS($P$11:$P$8770,$F$11:$F$8770,"=COD1",$B$11:$B$8770,"="&amp;B5966)/COUNTIFS($F$11:$F$8770,"=COD1",$B$11:$B$8770,"="&amp;B5966))/COUNTIFS($A$11:$A$8770,"="&amp;A5966,$F$11:$F$8770,"=COD1"),0)</f>
        <v>0</v>
      </c>
      <c r="U5966" t="e">
        <f>(VLOOKUP(F5966,tarifas!$C$7:$D$10,2,FALSE)+tarifas!$D$21)*datos!P5966</f>
        <v>#N/A</v>
      </c>
      <c r="V5966" t="e">
        <f t="shared" si="849"/>
        <v>#N/A</v>
      </c>
      <c r="W5966">
        <f t="shared" si="850"/>
        <v>0</v>
      </c>
    </row>
    <row r="5967" spans="1:23" x14ac:dyDescent="0.25">
      <c r="A5967">
        <f t="shared" si="843"/>
        <v>245</v>
      </c>
      <c r="B5967">
        <f t="shared" si="844"/>
        <v>9</v>
      </c>
      <c r="C5967" s="1">
        <f t="shared" si="851"/>
        <v>41888.166666652221</v>
      </c>
      <c r="D5967" s="7">
        <v>0</v>
      </c>
      <c r="E5967" s="7"/>
      <c r="G5967">
        <v>55.1</v>
      </c>
      <c r="H5967" s="12">
        <v>163.86636546360987</v>
      </c>
      <c r="I5967" s="13">
        <f>$D$2*tarifas!$D$12/24</f>
        <v>1.4541666666666666</v>
      </c>
      <c r="J5967" s="13" t="e">
        <f>VLOOKUP(E5967&amp;" "&amp;F5967,tarifas!$A$13:$D$20,4,FALSE)*H5967</f>
        <v>#N/A</v>
      </c>
      <c r="K5967" s="13">
        <f>IF(F5967="COD1",tarifas!$D$11*(SUMIFS($H$11:$H$8770,$F$11:$F$8770,"=COD1",$B$11:$B$8770,"="&amp;B5967)/COUNTIFS($F$11:$F$8770,"=COD1",$B$11:$B$8770,"="&amp;B5967))/COUNTIFS($A$11:$A$8770,"="&amp;A5967,$F$11:$F$8770,"=COD1"),0)</f>
        <v>0</v>
      </c>
      <c r="L5967" s="13" t="e">
        <f>(VLOOKUP(F5967,tarifas!$C$7:$D$10,2,FALSE)+tarifas!$D$21)*datos!H5967</f>
        <v>#N/A</v>
      </c>
      <c r="M5967">
        <v>0</v>
      </c>
      <c r="N5967" s="13" t="e">
        <f t="shared" si="845"/>
        <v>#N/A</v>
      </c>
      <c r="O5967">
        <f t="shared" si="846"/>
        <v>0</v>
      </c>
      <c r="P5967" s="12">
        <f t="shared" si="847"/>
        <v>163.86636546360987</v>
      </c>
      <c r="Q5967">
        <f t="shared" si="848"/>
        <v>0</v>
      </c>
      <c r="R5967">
        <f>$D$2*tarifas!$D$12/24</f>
        <v>1.4541666666666666</v>
      </c>
      <c r="S5967" t="e">
        <f>VLOOKUP(E5967&amp;" "&amp;F5967,tarifas!$A$13:$D$20,4,FALSE)*P5967</f>
        <v>#N/A</v>
      </c>
      <c r="T5967">
        <f>IF(F5967="COD1",tarifas!$D$11*(SUMIFS($P$11:$P$8770,$F$11:$F$8770,"=COD1",$B$11:$B$8770,"="&amp;B5967)/COUNTIFS($F$11:$F$8770,"=COD1",$B$11:$B$8770,"="&amp;B5967))/COUNTIFS($A$11:$A$8770,"="&amp;A5967,$F$11:$F$8770,"=COD1"),0)</f>
        <v>0</v>
      </c>
      <c r="U5967" t="e">
        <f>(VLOOKUP(F5967,tarifas!$C$7:$D$10,2,FALSE)+tarifas!$D$21)*datos!P5967</f>
        <v>#N/A</v>
      </c>
      <c r="V5967" t="e">
        <f t="shared" si="849"/>
        <v>#N/A</v>
      </c>
      <c r="W5967">
        <f t="shared" si="850"/>
        <v>0</v>
      </c>
    </row>
    <row r="5968" spans="1:23" x14ac:dyDescent="0.25">
      <c r="A5968">
        <f t="shared" si="843"/>
        <v>245</v>
      </c>
      <c r="B5968">
        <f t="shared" si="844"/>
        <v>9</v>
      </c>
      <c r="C5968" s="1">
        <f t="shared" si="851"/>
        <v>41888.208333318886</v>
      </c>
      <c r="D5968" s="7">
        <v>0</v>
      </c>
      <c r="E5968" s="7"/>
      <c r="G5968">
        <v>55.96</v>
      </c>
      <c r="H5968" s="12">
        <v>162.20557068183669</v>
      </c>
      <c r="I5968" s="13">
        <f>$D$2*tarifas!$D$12/24</f>
        <v>1.4541666666666666</v>
      </c>
      <c r="J5968" s="13" t="e">
        <f>VLOOKUP(E5968&amp;" "&amp;F5968,tarifas!$A$13:$D$20,4,FALSE)*H5968</f>
        <v>#N/A</v>
      </c>
      <c r="K5968" s="13">
        <f>IF(F5968="COD1",tarifas!$D$11*(SUMIFS($H$11:$H$8770,$F$11:$F$8770,"=COD1",$B$11:$B$8770,"="&amp;B5968)/COUNTIFS($F$11:$F$8770,"=COD1",$B$11:$B$8770,"="&amp;B5968))/COUNTIFS($A$11:$A$8770,"="&amp;A5968,$F$11:$F$8770,"=COD1"),0)</f>
        <v>0</v>
      </c>
      <c r="L5968" s="13" t="e">
        <f>(VLOOKUP(F5968,tarifas!$C$7:$D$10,2,FALSE)+tarifas!$D$21)*datos!H5968</f>
        <v>#N/A</v>
      </c>
      <c r="M5968">
        <v>0</v>
      </c>
      <c r="N5968" s="13" t="e">
        <f t="shared" si="845"/>
        <v>#N/A</v>
      </c>
      <c r="O5968">
        <f t="shared" si="846"/>
        <v>0</v>
      </c>
      <c r="P5968" s="12">
        <f t="shared" si="847"/>
        <v>162.20557068183669</v>
      </c>
      <c r="Q5968">
        <f t="shared" si="848"/>
        <v>0</v>
      </c>
      <c r="R5968">
        <f>$D$2*tarifas!$D$12/24</f>
        <v>1.4541666666666666</v>
      </c>
      <c r="S5968" t="e">
        <f>VLOOKUP(E5968&amp;" "&amp;F5968,tarifas!$A$13:$D$20,4,FALSE)*P5968</f>
        <v>#N/A</v>
      </c>
      <c r="T5968">
        <f>IF(F5968="COD1",tarifas!$D$11*(SUMIFS($P$11:$P$8770,$F$11:$F$8770,"=COD1",$B$11:$B$8770,"="&amp;B5968)/COUNTIFS($F$11:$F$8770,"=COD1",$B$11:$B$8770,"="&amp;B5968))/COUNTIFS($A$11:$A$8770,"="&amp;A5968,$F$11:$F$8770,"=COD1"),0)</f>
        <v>0</v>
      </c>
      <c r="U5968" t="e">
        <f>(VLOOKUP(F5968,tarifas!$C$7:$D$10,2,FALSE)+tarifas!$D$21)*datos!P5968</f>
        <v>#N/A</v>
      </c>
      <c r="V5968" t="e">
        <f t="shared" si="849"/>
        <v>#N/A</v>
      </c>
      <c r="W5968">
        <f t="shared" si="850"/>
        <v>0</v>
      </c>
    </row>
    <row r="5969" spans="1:23" x14ac:dyDescent="0.25">
      <c r="A5969">
        <f t="shared" si="843"/>
        <v>245</v>
      </c>
      <c r="B5969">
        <f t="shared" si="844"/>
        <v>9</v>
      </c>
      <c r="C5969" s="1">
        <f t="shared" si="851"/>
        <v>41888.24999998555</v>
      </c>
      <c r="D5969" s="7">
        <v>7.9848484848484853</v>
      </c>
      <c r="E5969" s="7"/>
      <c r="G5969">
        <v>56.1</v>
      </c>
      <c r="H5969" s="12">
        <v>144.90903913204247</v>
      </c>
      <c r="I5969" s="13">
        <f>$D$2*tarifas!$D$12/24</f>
        <v>1.4541666666666666</v>
      </c>
      <c r="J5969" s="13" t="e">
        <f>VLOOKUP(E5969&amp;" "&amp;F5969,tarifas!$A$13:$D$20,4,FALSE)*H5969</f>
        <v>#N/A</v>
      </c>
      <c r="K5969" s="13">
        <f>IF(F5969="COD1",tarifas!$D$11*(SUMIFS($H$11:$H$8770,$F$11:$F$8770,"=COD1",$B$11:$B$8770,"="&amp;B5969)/COUNTIFS($F$11:$F$8770,"=COD1",$B$11:$B$8770,"="&amp;B5969))/COUNTIFS($A$11:$A$8770,"="&amp;A5969,$F$11:$F$8770,"=COD1"),0)</f>
        <v>0</v>
      </c>
      <c r="L5969" s="13" t="e">
        <f>(VLOOKUP(F5969,tarifas!$C$7:$D$10,2,FALSE)+tarifas!$D$21)*datos!H5969</f>
        <v>#N/A</v>
      </c>
      <c r="M5969">
        <v>46.727899999999998</v>
      </c>
      <c r="N5969" s="13" t="e">
        <f t="shared" si="845"/>
        <v>#N/A</v>
      </c>
      <c r="O5969">
        <f t="shared" si="846"/>
        <v>46.727899999999998</v>
      </c>
      <c r="P5969" s="12">
        <f t="shared" si="847"/>
        <v>98.18113913204246</v>
      </c>
      <c r="Q5969">
        <f t="shared" si="848"/>
        <v>0</v>
      </c>
      <c r="R5969">
        <f>$D$2*tarifas!$D$12/24</f>
        <v>1.4541666666666666</v>
      </c>
      <c r="S5969" t="e">
        <f>VLOOKUP(E5969&amp;" "&amp;F5969,tarifas!$A$13:$D$20,4,FALSE)*P5969</f>
        <v>#N/A</v>
      </c>
      <c r="T5969">
        <f>IF(F5969="COD1",tarifas!$D$11*(SUMIFS($P$11:$P$8770,$F$11:$F$8770,"=COD1",$B$11:$B$8770,"="&amp;B5969)/COUNTIFS($F$11:$F$8770,"=COD1",$B$11:$B$8770,"="&amp;B5969))/COUNTIFS($A$11:$A$8770,"="&amp;A5969,$F$11:$F$8770,"=COD1"),0)</f>
        <v>0</v>
      </c>
      <c r="U5969" t="e">
        <f>(VLOOKUP(F5969,tarifas!$C$7:$D$10,2,FALSE)+tarifas!$D$21)*datos!P5969</f>
        <v>#N/A</v>
      </c>
      <c r="V5969" t="e">
        <f t="shared" si="849"/>
        <v>#N/A</v>
      </c>
      <c r="W5969">
        <f t="shared" si="850"/>
        <v>0</v>
      </c>
    </row>
    <row r="5970" spans="1:23" x14ac:dyDescent="0.25">
      <c r="A5970">
        <f t="shared" si="843"/>
        <v>245</v>
      </c>
      <c r="B5970">
        <f t="shared" si="844"/>
        <v>9</v>
      </c>
      <c r="C5970" s="1">
        <f t="shared" si="851"/>
        <v>41888.291666652214</v>
      </c>
      <c r="D5970" s="7">
        <v>27.818181818181817</v>
      </c>
      <c r="E5970" s="7"/>
      <c r="G5970">
        <v>57.17</v>
      </c>
      <c r="H5970" s="12">
        <v>143.91421729505376</v>
      </c>
      <c r="I5970" s="13">
        <f>$D$2*tarifas!$D$12/24</f>
        <v>1.4541666666666666</v>
      </c>
      <c r="J5970" s="13" t="e">
        <f>VLOOKUP(E5970&amp;" "&amp;F5970,tarifas!$A$13:$D$20,4,FALSE)*H5970</f>
        <v>#N/A</v>
      </c>
      <c r="K5970" s="13">
        <f>IF(F5970="COD1",tarifas!$D$11*(SUMIFS($H$11:$H$8770,$F$11:$F$8770,"=COD1",$B$11:$B$8770,"="&amp;B5970)/COUNTIFS($F$11:$F$8770,"=COD1",$B$11:$B$8770,"="&amp;B5970))/COUNTIFS($A$11:$A$8770,"="&amp;A5970,$F$11:$F$8770,"=COD1"),0)</f>
        <v>0</v>
      </c>
      <c r="L5970" s="13" t="e">
        <f>(VLOOKUP(F5970,tarifas!$C$7:$D$10,2,FALSE)+tarifas!$D$21)*datos!H5970</f>
        <v>#N/A</v>
      </c>
      <c r="M5970">
        <v>1.8686500000000001</v>
      </c>
      <c r="N5970" s="13" t="e">
        <f t="shared" si="845"/>
        <v>#N/A</v>
      </c>
      <c r="O5970">
        <f t="shared" si="846"/>
        <v>1.8686500000000001</v>
      </c>
      <c r="P5970" s="12">
        <f t="shared" si="847"/>
        <v>142.04556729505376</v>
      </c>
      <c r="Q5970">
        <f t="shared" si="848"/>
        <v>0</v>
      </c>
      <c r="R5970">
        <f>$D$2*tarifas!$D$12/24</f>
        <v>1.4541666666666666</v>
      </c>
      <c r="S5970" t="e">
        <f>VLOOKUP(E5970&amp;" "&amp;F5970,tarifas!$A$13:$D$20,4,FALSE)*P5970</f>
        <v>#N/A</v>
      </c>
      <c r="T5970">
        <f>IF(F5970="COD1",tarifas!$D$11*(SUMIFS($P$11:$P$8770,$F$11:$F$8770,"=COD1",$B$11:$B$8770,"="&amp;B5970)/COUNTIFS($F$11:$F$8770,"=COD1",$B$11:$B$8770,"="&amp;B5970))/COUNTIFS($A$11:$A$8770,"="&amp;A5970,$F$11:$F$8770,"=COD1"),0)</f>
        <v>0</v>
      </c>
      <c r="U5970" t="e">
        <f>(VLOOKUP(F5970,tarifas!$C$7:$D$10,2,FALSE)+tarifas!$D$21)*datos!P5970</f>
        <v>#N/A</v>
      </c>
      <c r="V5970" t="e">
        <f t="shared" si="849"/>
        <v>#N/A</v>
      </c>
      <c r="W5970">
        <f t="shared" si="850"/>
        <v>0</v>
      </c>
    </row>
    <row r="5971" spans="1:23" x14ac:dyDescent="0.25">
      <c r="A5971">
        <f t="shared" si="843"/>
        <v>245</v>
      </c>
      <c r="B5971">
        <f t="shared" si="844"/>
        <v>9</v>
      </c>
      <c r="C5971" s="1">
        <f t="shared" si="851"/>
        <v>41888.333333318878</v>
      </c>
      <c r="D5971" s="7">
        <v>182.10606060606059</v>
      </c>
      <c r="E5971" s="7"/>
      <c r="G5971">
        <v>60</v>
      </c>
      <c r="H5971" s="12">
        <v>147.65141128827182</v>
      </c>
      <c r="I5971" s="13">
        <f>$D$2*tarifas!$D$12/24</f>
        <v>1.4541666666666666</v>
      </c>
      <c r="J5971" s="13" t="e">
        <f>VLOOKUP(E5971&amp;" "&amp;F5971,tarifas!$A$13:$D$20,4,FALSE)*H5971</f>
        <v>#N/A</v>
      </c>
      <c r="K5971" s="13">
        <f>IF(F5971="COD1",tarifas!$D$11*(SUMIFS($H$11:$H$8770,$F$11:$F$8770,"=COD1",$B$11:$B$8770,"="&amp;B5971)/COUNTIFS($F$11:$F$8770,"=COD1",$B$11:$B$8770,"="&amp;B5971))/COUNTIFS($A$11:$A$8770,"="&amp;A5971,$F$11:$F$8770,"=COD1"),0)</f>
        <v>0</v>
      </c>
      <c r="L5971" s="13" t="e">
        <f>(VLOOKUP(F5971,tarifas!$C$7:$D$10,2,FALSE)+tarifas!$D$21)*datos!H5971</f>
        <v>#N/A</v>
      </c>
      <c r="M5971">
        <v>191.71545</v>
      </c>
      <c r="N5971" s="13" t="e">
        <f t="shared" si="845"/>
        <v>#N/A</v>
      </c>
      <c r="O5971">
        <f t="shared" si="846"/>
        <v>147.65141128827182</v>
      </c>
      <c r="P5971" s="12">
        <f t="shared" si="847"/>
        <v>0</v>
      </c>
      <c r="Q5971">
        <f t="shared" si="848"/>
        <v>44.064038711728188</v>
      </c>
      <c r="R5971">
        <f>$D$2*tarifas!$D$12/24</f>
        <v>1.4541666666666666</v>
      </c>
      <c r="S5971" t="e">
        <f>VLOOKUP(E5971&amp;" "&amp;F5971,tarifas!$A$13:$D$20,4,FALSE)*P5971</f>
        <v>#N/A</v>
      </c>
      <c r="T5971">
        <f>IF(F5971="COD1",tarifas!$D$11*(SUMIFS($P$11:$P$8770,$F$11:$F$8770,"=COD1",$B$11:$B$8770,"="&amp;B5971)/COUNTIFS($F$11:$F$8770,"=COD1",$B$11:$B$8770,"="&amp;B5971))/COUNTIFS($A$11:$A$8770,"="&amp;A5971,$F$11:$F$8770,"=COD1"),0)</f>
        <v>0</v>
      </c>
      <c r="U5971" t="e">
        <f>(VLOOKUP(F5971,tarifas!$C$7:$D$10,2,FALSE)+tarifas!$D$21)*datos!P5971</f>
        <v>#N/A</v>
      </c>
      <c r="V5971" t="e">
        <f t="shared" si="849"/>
        <v>#N/A</v>
      </c>
      <c r="W5971">
        <f t="shared" si="850"/>
        <v>2.3794580904333222</v>
      </c>
    </row>
    <row r="5972" spans="1:23" x14ac:dyDescent="0.25">
      <c r="A5972">
        <f t="shared" si="843"/>
        <v>245</v>
      </c>
      <c r="B5972">
        <f t="shared" si="844"/>
        <v>9</v>
      </c>
      <c r="C5972" s="1">
        <f t="shared" si="851"/>
        <v>41888.374999985543</v>
      </c>
      <c r="D5972" s="7">
        <v>369.87878787878793</v>
      </c>
      <c r="E5972" s="7"/>
      <c r="G5972">
        <v>61</v>
      </c>
      <c r="H5972" s="12">
        <v>146.04360107417077</v>
      </c>
      <c r="I5972" s="13">
        <f>$D$2*tarifas!$D$12/24</f>
        <v>1.4541666666666666</v>
      </c>
      <c r="J5972" s="13" t="e">
        <f>VLOOKUP(E5972&amp;" "&amp;F5972,tarifas!$A$13:$D$20,4,FALSE)*H5972</f>
        <v>#N/A</v>
      </c>
      <c r="K5972" s="13">
        <f>IF(F5972="COD1",tarifas!$D$11*(SUMIFS($H$11:$H$8770,$F$11:$F$8770,"=COD1",$B$11:$B$8770,"="&amp;B5972)/COUNTIFS($F$11:$F$8770,"=COD1",$B$11:$B$8770,"="&amp;B5972))/COUNTIFS($A$11:$A$8770,"="&amp;A5972,$F$11:$F$8770,"=COD1"),0)</f>
        <v>0</v>
      </c>
      <c r="L5972" s="13" t="e">
        <f>(VLOOKUP(F5972,tarifas!$C$7:$D$10,2,FALSE)+tarifas!$D$21)*datos!H5972</f>
        <v>#N/A</v>
      </c>
      <c r="M5972">
        <v>172.84621999999999</v>
      </c>
      <c r="N5972" s="13" t="e">
        <f t="shared" si="845"/>
        <v>#N/A</v>
      </c>
      <c r="O5972">
        <f t="shared" si="846"/>
        <v>146.04360107417077</v>
      </c>
      <c r="P5972" s="12">
        <f t="shared" si="847"/>
        <v>0</v>
      </c>
      <c r="Q5972">
        <f t="shared" si="848"/>
        <v>26.802618925829222</v>
      </c>
      <c r="R5972">
        <f>$D$2*tarifas!$D$12/24</f>
        <v>1.4541666666666666</v>
      </c>
      <c r="S5972" t="e">
        <f>VLOOKUP(E5972&amp;" "&amp;F5972,tarifas!$A$13:$D$20,4,FALSE)*P5972</f>
        <v>#N/A</v>
      </c>
      <c r="T5972">
        <f>IF(F5972="COD1",tarifas!$D$11*(SUMIFS($P$11:$P$8770,$F$11:$F$8770,"=COD1",$B$11:$B$8770,"="&amp;B5972)/COUNTIFS($F$11:$F$8770,"=COD1",$B$11:$B$8770,"="&amp;B5972))/COUNTIFS($A$11:$A$8770,"="&amp;A5972,$F$11:$F$8770,"=COD1"),0)</f>
        <v>0</v>
      </c>
      <c r="U5972" t="e">
        <f>(VLOOKUP(F5972,tarifas!$C$7:$D$10,2,FALSE)+tarifas!$D$21)*datos!P5972</f>
        <v>#N/A</v>
      </c>
      <c r="V5972" t="e">
        <f t="shared" si="849"/>
        <v>#N/A</v>
      </c>
      <c r="W5972">
        <f t="shared" si="850"/>
        <v>1.4714637790280243</v>
      </c>
    </row>
    <row r="5973" spans="1:23" x14ac:dyDescent="0.25">
      <c r="A5973">
        <f t="shared" si="843"/>
        <v>245</v>
      </c>
      <c r="B5973">
        <f t="shared" si="844"/>
        <v>9</v>
      </c>
      <c r="C5973" s="1">
        <f t="shared" si="851"/>
        <v>41888.416666652207</v>
      </c>
      <c r="D5973" s="7">
        <v>525.969696969697</v>
      </c>
      <c r="E5973" s="7"/>
      <c r="G5973">
        <v>60.01</v>
      </c>
      <c r="H5973" s="12">
        <v>146.57123747767955</v>
      </c>
      <c r="I5973" s="13">
        <f>$D$2*tarifas!$D$12/24</f>
        <v>1.4541666666666666</v>
      </c>
      <c r="J5973" s="13" t="e">
        <f>VLOOKUP(E5973&amp;" "&amp;F5973,tarifas!$A$13:$D$20,4,FALSE)*H5973</f>
        <v>#N/A</v>
      </c>
      <c r="K5973" s="13">
        <f>IF(F5973="COD1",tarifas!$D$11*(SUMIFS($H$11:$H$8770,$F$11:$F$8770,"=COD1",$B$11:$B$8770,"="&amp;B5973)/COUNTIFS($F$11:$F$8770,"=COD1",$B$11:$B$8770,"="&amp;B5973))/COUNTIFS($A$11:$A$8770,"="&amp;A5973,$F$11:$F$8770,"=COD1"),0)</f>
        <v>0</v>
      </c>
      <c r="L5973" s="13" t="e">
        <f>(VLOOKUP(F5973,tarifas!$C$7:$D$10,2,FALSE)+tarifas!$D$21)*datos!H5973</f>
        <v>#N/A</v>
      </c>
      <c r="M5973">
        <v>168.92325</v>
      </c>
      <c r="N5973" s="13" t="e">
        <f t="shared" si="845"/>
        <v>#N/A</v>
      </c>
      <c r="O5973">
        <f t="shared" si="846"/>
        <v>146.57123747767955</v>
      </c>
      <c r="P5973" s="12">
        <f t="shared" si="847"/>
        <v>0</v>
      </c>
      <c r="Q5973">
        <f t="shared" si="848"/>
        <v>22.35201252232045</v>
      </c>
      <c r="R5973">
        <f>$D$2*tarifas!$D$12/24</f>
        <v>1.4541666666666666</v>
      </c>
      <c r="S5973" t="e">
        <f>VLOOKUP(E5973&amp;" "&amp;F5973,tarifas!$A$13:$D$20,4,FALSE)*P5973</f>
        <v>#N/A</v>
      </c>
      <c r="T5973">
        <f>IF(F5973="COD1",tarifas!$D$11*(SUMIFS($P$11:$P$8770,$F$11:$F$8770,"=COD1",$B$11:$B$8770,"="&amp;B5973)/COUNTIFS($F$11:$F$8770,"=COD1",$B$11:$B$8770,"="&amp;B5973))/COUNTIFS($A$11:$A$8770,"="&amp;A5973,$F$11:$F$8770,"=COD1"),0)</f>
        <v>0</v>
      </c>
      <c r="U5973" t="e">
        <f>(VLOOKUP(F5973,tarifas!$C$7:$D$10,2,FALSE)+tarifas!$D$21)*datos!P5973</f>
        <v>#N/A</v>
      </c>
      <c r="V5973" t="e">
        <f t="shared" si="849"/>
        <v>#N/A</v>
      </c>
      <c r="W5973">
        <f t="shared" si="850"/>
        <v>1.2072098443180053</v>
      </c>
    </row>
    <row r="5974" spans="1:23" x14ac:dyDescent="0.25">
      <c r="A5974">
        <f t="shared" si="843"/>
        <v>245</v>
      </c>
      <c r="B5974">
        <f t="shared" si="844"/>
        <v>9</v>
      </c>
      <c r="C5974" s="1">
        <f t="shared" si="851"/>
        <v>41888.458333318871</v>
      </c>
      <c r="D5974" s="7">
        <v>633.37878787878799</v>
      </c>
      <c r="E5974" s="7"/>
      <c r="G5974">
        <v>60.1</v>
      </c>
      <c r="H5974" s="12">
        <v>147.92386868832085</v>
      </c>
      <c r="I5974" s="13">
        <f>$D$2*tarifas!$D$12/24</f>
        <v>1.4541666666666666</v>
      </c>
      <c r="J5974" s="13" t="e">
        <f>VLOOKUP(E5974&amp;" "&amp;F5974,tarifas!$A$13:$D$20,4,FALSE)*H5974</f>
        <v>#N/A</v>
      </c>
      <c r="K5974" s="13">
        <f>IF(F5974="COD1",tarifas!$D$11*(SUMIFS($H$11:$H$8770,$F$11:$F$8770,"=COD1",$B$11:$B$8770,"="&amp;B5974)/COUNTIFS($F$11:$F$8770,"=COD1",$B$11:$B$8770,"="&amp;B5974))/COUNTIFS($A$11:$A$8770,"="&amp;A5974,$F$11:$F$8770,"=COD1"),0)</f>
        <v>0</v>
      </c>
      <c r="L5974" s="13" t="e">
        <f>(VLOOKUP(F5974,tarifas!$C$7:$D$10,2,FALSE)+tarifas!$D$21)*datos!H5974</f>
        <v>#N/A</v>
      </c>
      <c r="M5974">
        <v>146.41819000000001</v>
      </c>
      <c r="N5974" s="13" t="e">
        <f t="shared" si="845"/>
        <v>#N/A</v>
      </c>
      <c r="O5974">
        <f t="shared" si="846"/>
        <v>146.41819000000001</v>
      </c>
      <c r="P5974" s="12">
        <f t="shared" si="847"/>
        <v>1.5056786883208417</v>
      </c>
      <c r="Q5974">
        <f t="shared" si="848"/>
        <v>0</v>
      </c>
      <c r="R5974">
        <f>$D$2*tarifas!$D$12/24</f>
        <v>1.4541666666666666</v>
      </c>
      <c r="S5974" t="e">
        <f>VLOOKUP(E5974&amp;" "&amp;F5974,tarifas!$A$13:$D$20,4,FALSE)*P5974</f>
        <v>#N/A</v>
      </c>
      <c r="T5974">
        <f>IF(F5974="COD1",tarifas!$D$11*(SUMIFS($P$11:$P$8770,$F$11:$F$8770,"=COD1",$B$11:$B$8770,"="&amp;B5974)/COUNTIFS($F$11:$F$8770,"=COD1",$B$11:$B$8770,"="&amp;B5974))/COUNTIFS($A$11:$A$8770,"="&amp;A5974,$F$11:$F$8770,"=COD1"),0)</f>
        <v>0</v>
      </c>
      <c r="U5974" t="e">
        <f>(VLOOKUP(F5974,tarifas!$C$7:$D$10,2,FALSE)+tarifas!$D$21)*datos!P5974</f>
        <v>#N/A</v>
      </c>
      <c r="V5974" t="e">
        <f t="shared" si="849"/>
        <v>#N/A</v>
      </c>
      <c r="W5974">
        <f t="shared" si="850"/>
        <v>0</v>
      </c>
    </row>
    <row r="5975" spans="1:23" x14ac:dyDescent="0.25">
      <c r="A5975">
        <f t="shared" si="843"/>
        <v>245</v>
      </c>
      <c r="B5975">
        <f t="shared" si="844"/>
        <v>9</v>
      </c>
      <c r="C5975" s="1">
        <f t="shared" si="851"/>
        <v>41888.499999985535</v>
      </c>
      <c r="D5975" s="7">
        <v>673.04545454545462</v>
      </c>
      <c r="E5975" s="7"/>
      <c r="G5975">
        <v>60.1</v>
      </c>
      <c r="H5975" s="12">
        <v>149.51528161006081</v>
      </c>
      <c r="I5975" s="13">
        <f>$D$2*tarifas!$D$12/24</f>
        <v>1.4541666666666666</v>
      </c>
      <c r="J5975" s="13" t="e">
        <f>VLOOKUP(E5975&amp;" "&amp;F5975,tarifas!$A$13:$D$20,4,FALSE)*H5975</f>
        <v>#N/A</v>
      </c>
      <c r="K5975" s="13">
        <f>IF(F5975="COD1",tarifas!$D$11*(SUMIFS($H$11:$H$8770,$F$11:$F$8770,"=COD1",$B$11:$B$8770,"="&amp;B5975)/COUNTIFS($F$11:$F$8770,"=COD1",$B$11:$B$8770,"="&amp;B5975))/COUNTIFS($A$11:$A$8770,"="&amp;A5975,$F$11:$F$8770,"=COD1"),0)</f>
        <v>0</v>
      </c>
      <c r="L5975" s="13" t="e">
        <f>(VLOOKUP(F5975,tarifas!$C$7:$D$10,2,FALSE)+tarifas!$D$21)*datos!H5975</f>
        <v>#N/A</v>
      </c>
      <c r="M5975">
        <v>111.70634</v>
      </c>
      <c r="N5975" s="13" t="e">
        <f t="shared" si="845"/>
        <v>#N/A</v>
      </c>
      <c r="O5975">
        <f t="shared" si="846"/>
        <v>111.70634</v>
      </c>
      <c r="P5975" s="12">
        <f t="shared" si="847"/>
        <v>37.808941610060813</v>
      </c>
      <c r="Q5975">
        <f t="shared" si="848"/>
        <v>0</v>
      </c>
      <c r="R5975">
        <f>$D$2*tarifas!$D$12/24</f>
        <v>1.4541666666666666</v>
      </c>
      <c r="S5975" t="e">
        <f>VLOOKUP(E5975&amp;" "&amp;F5975,tarifas!$A$13:$D$20,4,FALSE)*P5975</f>
        <v>#N/A</v>
      </c>
      <c r="T5975">
        <f>IF(F5975="COD1",tarifas!$D$11*(SUMIFS($P$11:$P$8770,$F$11:$F$8770,"=COD1",$B$11:$B$8770,"="&amp;B5975)/COUNTIFS($F$11:$F$8770,"=COD1",$B$11:$B$8770,"="&amp;B5975))/COUNTIFS($A$11:$A$8770,"="&amp;A5975,$F$11:$F$8770,"=COD1"),0)</f>
        <v>0</v>
      </c>
      <c r="U5975" t="e">
        <f>(VLOOKUP(F5975,tarifas!$C$7:$D$10,2,FALSE)+tarifas!$D$21)*datos!P5975</f>
        <v>#N/A</v>
      </c>
      <c r="V5975" t="e">
        <f t="shared" si="849"/>
        <v>#N/A</v>
      </c>
      <c r="W5975">
        <f t="shared" si="850"/>
        <v>0</v>
      </c>
    </row>
    <row r="5976" spans="1:23" x14ac:dyDescent="0.25">
      <c r="A5976">
        <f t="shared" si="843"/>
        <v>245</v>
      </c>
      <c r="B5976">
        <f t="shared" si="844"/>
        <v>9</v>
      </c>
      <c r="C5976" s="1">
        <f t="shared" si="851"/>
        <v>41888.5416666522</v>
      </c>
      <c r="D5976" s="7">
        <v>691.33333333333348</v>
      </c>
      <c r="E5976" s="7"/>
      <c r="G5976">
        <v>55.96</v>
      </c>
      <c r="H5976" s="12">
        <v>150.01999804842757</v>
      </c>
      <c r="I5976" s="13">
        <f>$D$2*tarifas!$D$12/24</f>
        <v>1.4541666666666666</v>
      </c>
      <c r="J5976" s="13" t="e">
        <f>VLOOKUP(E5976&amp;" "&amp;F5976,tarifas!$A$13:$D$20,4,FALSE)*H5976</f>
        <v>#N/A</v>
      </c>
      <c r="K5976" s="13">
        <f>IF(F5976="COD1",tarifas!$D$11*(SUMIFS($H$11:$H$8770,$F$11:$F$8770,"=COD1",$B$11:$B$8770,"="&amp;B5976)/COUNTIFS($F$11:$F$8770,"=COD1",$B$11:$B$8770,"="&amp;B5976))/COUNTIFS($A$11:$A$8770,"="&amp;A5976,$F$11:$F$8770,"=COD1"),0)</f>
        <v>0</v>
      </c>
      <c r="L5976" s="13" t="e">
        <f>(VLOOKUP(F5976,tarifas!$C$7:$D$10,2,FALSE)+tarifas!$D$21)*datos!H5976</f>
        <v>#N/A</v>
      </c>
      <c r="M5976">
        <v>285.49682000000001</v>
      </c>
      <c r="N5976" s="13" t="e">
        <f t="shared" si="845"/>
        <v>#N/A</v>
      </c>
      <c r="O5976">
        <f t="shared" si="846"/>
        <v>150.01999804842757</v>
      </c>
      <c r="P5976" s="12">
        <f t="shared" si="847"/>
        <v>0</v>
      </c>
      <c r="Q5976">
        <f t="shared" si="848"/>
        <v>135.47682195157245</v>
      </c>
      <c r="R5976">
        <f>$D$2*tarifas!$D$12/24</f>
        <v>1.4541666666666666</v>
      </c>
      <c r="S5976" t="e">
        <f>VLOOKUP(E5976&amp;" "&amp;F5976,tarifas!$A$13:$D$20,4,FALSE)*P5976</f>
        <v>#N/A</v>
      </c>
      <c r="T5976">
        <f>IF(F5976="COD1",tarifas!$D$11*(SUMIFS($P$11:$P$8770,$F$11:$F$8770,"=COD1",$B$11:$B$8770,"="&amp;B5976)/COUNTIFS($F$11:$F$8770,"=COD1",$B$11:$B$8770,"="&amp;B5976))/COUNTIFS($A$11:$A$8770,"="&amp;A5976,$F$11:$F$8770,"=COD1"),0)</f>
        <v>0</v>
      </c>
      <c r="U5976" t="e">
        <f>(VLOOKUP(F5976,tarifas!$C$7:$D$10,2,FALSE)+tarifas!$D$21)*datos!P5976</f>
        <v>#N/A</v>
      </c>
      <c r="V5976" t="e">
        <f t="shared" si="849"/>
        <v>#N/A</v>
      </c>
      <c r="W5976">
        <f t="shared" si="850"/>
        <v>6.8231546607689957</v>
      </c>
    </row>
    <row r="5977" spans="1:23" x14ac:dyDescent="0.25">
      <c r="A5977">
        <f t="shared" si="843"/>
        <v>245</v>
      </c>
      <c r="B5977">
        <f t="shared" si="844"/>
        <v>9</v>
      </c>
      <c r="C5977" s="1">
        <f t="shared" si="851"/>
        <v>41888.583333318864</v>
      </c>
      <c r="D5977" s="7">
        <v>642.13636363636363</v>
      </c>
      <c r="E5977" s="7"/>
      <c r="G5977">
        <v>51.81</v>
      </c>
      <c r="H5977" s="12">
        <v>157.46103168563545</v>
      </c>
      <c r="I5977" s="13">
        <f>$D$2*tarifas!$D$12/24</f>
        <v>1.4541666666666666</v>
      </c>
      <c r="J5977" s="13" t="e">
        <f>VLOOKUP(E5977&amp;" "&amp;F5977,tarifas!$A$13:$D$20,4,FALSE)*H5977</f>
        <v>#N/A</v>
      </c>
      <c r="K5977" s="13">
        <f>IF(F5977="COD1",tarifas!$D$11*(SUMIFS($H$11:$H$8770,$F$11:$F$8770,"=COD1",$B$11:$B$8770,"="&amp;B5977)/COUNTIFS($F$11:$F$8770,"=COD1",$B$11:$B$8770,"="&amp;B5977))/COUNTIFS($A$11:$A$8770,"="&amp;A5977,$F$11:$F$8770,"=COD1"),0)</f>
        <v>0</v>
      </c>
      <c r="L5977" s="13" t="e">
        <f>(VLOOKUP(F5977,tarifas!$C$7:$D$10,2,FALSE)+tarifas!$D$21)*datos!H5977</f>
        <v>#N/A</v>
      </c>
      <c r="M5977">
        <v>233.17307</v>
      </c>
      <c r="N5977" s="13" t="e">
        <f t="shared" si="845"/>
        <v>#N/A</v>
      </c>
      <c r="O5977">
        <f t="shared" si="846"/>
        <v>157.46103168563545</v>
      </c>
      <c r="P5977" s="12">
        <f t="shared" si="847"/>
        <v>0</v>
      </c>
      <c r="Q5977">
        <f t="shared" si="848"/>
        <v>75.712038314364548</v>
      </c>
      <c r="R5977">
        <f>$D$2*tarifas!$D$12/24</f>
        <v>1.4541666666666666</v>
      </c>
      <c r="S5977" t="e">
        <f>VLOOKUP(E5977&amp;" "&amp;F5977,tarifas!$A$13:$D$20,4,FALSE)*P5977</f>
        <v>#N/A</v>
      </c>
      <c r="T5977">
        <f>IF(F5977="COD1",tarifas!$D$11*(SUMIFS($P$11:$P$8770,$F$11:$F$8770,"=COD1",$B$11:$B$8770,"="&amp;B5977)/COUNTIFS($F$11:$F$8770,"=COD1",$B$11:$B$8770,"="&amp;B5977))/COUNTIFS($A$11:$A$8770,"="&amp;A5977,$F$11:$F$8770,"=COD1"),0)</f>
        <v>0</v>
      </c>
      <c r="U5977" t="e">
        <f>(VLOOKUP(F5977,tarifas!$C$7:$D$10,2,FALSE)+tarifas!$D$21)*datos!P5977</f>
        <v>#N/A</v>
      </c>
      <c r="V5977" t="e">
        <f t="shared" si="849"/>
        <v>#N/A</v>
      </c>
      <c r="W5977">
        <f t="shared" si="850"/>
        <v>3.530376634560505</v>
      </c>
    </row>
    <row r="5978" spans="1:23" x14ac:dyDescent="0.25">
      <c r="A5978">
        <f t="shared" si="843"/>
        <v>245</v>
      </c>
      <c r="B5978">
        <f t="shared" si="844"/>
        <v>9</v>
      </c>
      <c r="C5978" s="1">
        <f t="shared" si="851"/>
        <v>41888.624999985528</v>
      </c>
      <c r="D5978" s="7">
        <v>587.27272727272725</v>
      </c>
      <c r="E5978" s="7"/>
      <c r="G5978">
        <v>51</v>
      </c>
      <c r="H5978" s="12">
        <v>164.56019299761306</v>
      </c>
      <c r="I5978" s="13">
        <f>$D$2*tarifas!$D$12/24</f>
        <v>1.4541666666666666</v>
      </c>
      <c r="J5978" s="13" t="e">
        <f>VLOOKUP(E5978&amp;" "&amp;F5978,tarifas!$A$13:$D$20,4,FALSE)*H5978</f>
        <v>#N/A</v>
      </c>
      <c r="K5978" s="13">
        <f>IF(F5978="COD1",tarifas!$D$11*(SUMIFS($H$11:$H$8770,$F$11:$F$8770,"=COD1",$B$11:$B$8770,"="&amp;B5978)/COUNTIFS($F$11:$F$8770,"=COD1",$B$11:$B$8770,"="&amp;B5978))/COUNTIFS($A$11:$A$8770,"="&amp;A5978,$F$11:$F$8770,"=COD1"),0)</f>
        <v>0</v>
      </c>
      <c r="L5978" s="13" t="e">
        <f>(VLOOKUP(F5978,tarifas!$C$7:$D$10,2,FALSE)+tarifas!$D$21)*datos!H5978</f>
        <v>#N/A</v>
      </c>
      <c r="M5978">
        <v>165.74746999999999</v>
      </c>
      <c r="N5978" s="13" t="e">
        <f t="shared" si="845"/>
        <v>#N/A</v>
      </c>
      <c r="O5978">
        <f t="shared" si="846"/>
        <v>164.56019299761306</v>
      </c>
      <c r="P5978" s="12">
        <f t="shared" si="847"/>
        <v>0</v>
      </c>
      <c r="Q5978">
        <f t="shared" si="848"/>
        <v>1.187277002386935</v>
      </c>
      <c r="R5978">
        <f>$D$2*tarifas!$D$12/24</f>
        <v>1.4541666666666666</v>
      </c>
      <c r="S5978" t="e">
        <f>VLOOKUP(E5978&amp;" "&amp;F5978,tarifas!$A$13:$D$20,4,FALSE)*P5978</f>
        <v>#N/A</v>
      </c>
      <c r="T5978">
        <f>IF(F5978="COD1",tarifas!$D$11*(SUMIFS($P$11:$P$8770,$F$11:$F$8770,"=COD1",$B$11:$B$8770,"="&amp;B5978)/COUNTIFS($F$11:$F$8770,"=COD1",$B$11:$B$8770,"="&amp;B5978))/COUNTIFS($A$11:$A$8770,"="&amp;A5978,$F$11:$F$8770,"=COD1"),0)</f>
        <v>0</v>
      </c>
      <c r="U5978" t="e">
        <f>(VLOOKUP(F5978,tarifas!$C$7:$D$10,2,FALSE)+tarifas!$D$21)*datos!P5978</f>
        <v>#N/A</v>
      </c>
      <c r="V5978" t="e">
        <f t="shared" si="849"/>
        <v>#N/A</v>
      </c>
      <c r="W5978">
        <f t="shared" si="850"/>
        <v>5.4496014409560312E-2</v>
      </c>
    </row>
    <row r="5979" spans="1:23" x14ac:dyDescent="0.25">
      <c r="A5979">
        <f t="shared" si="843"/>
        <v>245</v>
      </c>
      <c r="B5979">
        <f t="shared" si="844"/>
        <v>9</v>
      </c>
      <c r="C5979" s="1">
        <f t="shared" si="851"/>
        <v>41888.666666652192</v>
      </c>
      <c r="D5979" s="7">
        <v>475.4848484848485</v>
      </c>
      <c r="E5979" s="7"/>
      <c r="G5979">
        <v>51</v>
      </c>
      <c r="H5979" s="12">
        <v>163.81513224409164</v>
      </c>
      <c r="I5979" s="13">
        <f>$D$2*tarifas!$D$12/24</f>
        <v>1.4541666666666666</v>
      </c>
      <c r="J5979" s="13" t="e">
        <f>VLOOKUP(E5979&amp;" "&amp;F5979,tarifas!$A$13:$D$20,4,FALSE)*H5979</f>
        <v>#N/A</v>
      </c>
      <c r="K5979" s="13">
        <f>IF(F5979="COD1",tarifas!$D$11*(SUMIFS($H$11:$H$8770,$F$11:$F$8770,"=COD1",$B$11:$B$8770,"="&amp;B5979)/COUNTIFS($F$11:$F$8770,"=COD1",$B$11:$B$8770,"="&amp;B5979))/COUNTIFS($A$11:$A$8770,"="&amp;A5979,$F$11:$F$8770,"=COD1"),0)</f>
        <v>0</v>
      </c>
      <c r="L5979" s="13" t="e">
        <f>(VLOOKUP(F5979,tarifas!$C$7:$D$10,2,FALSE)+tarifas!$D$21)*datos!H5979</f>
        <v>#N/A</v>
      </c>
      <c r="M5979">
        <v>129.96564999999998</v>
      </c>
      <c r="N5979" s="13" t="e">
        <f t="shared" si="845"/>
        <v>#N/A</v>
      </c>
      <c r="O5979">
        <f t="shared" si="846"/>
        <v>129.96564999999998</v>
      </c>
      <c r="P5979" s="12">
        <f t="shared" si="847"/>
        <v>33.849482244091661</v>
      </c>
      <c r="Q5979">
        <f t="shared" si="848"/>
        <v>0</v>
      </c>
      <c r="R5979">
        <f>$D$2*tarifas!$D$12/24</f>
        <v>1.4541666666666666</v>
      </c>
      <c r="S5979" t="e">
        <f>VLOOKUP(E5979&amp;" "&amp;F5979,tarifas!$A$13:$D$20,4,FALSE)*P5979</f>
        <v>#N/A</v>
      </c>
      <c r="T5979">
        <f>IF(F5979="COD1",tarifas!$D$11*(SUMIFS($P$11:$P$8770,$F$11:$F$8770,"=COD1",$B$11:$B$8770,"="&amp;B5979)/COUNTIFS($F$11:$F$8770,"=COD1",$B$11:$B$8770,"="&amp;B5979))/COUNTIFS($A$11:$A$8770,"="&amp;A5979,$F$11:$F$8770,"=COD1"),0)</f>
        <v>0</v>
      </c>
      <c r="U5979" t="e">
        <f>(VLOOKUP(F5979,tarifas!$C$7:$D$10,2,FALSE)+tarifas!$D$21)*datos!P5979</f>
        <v>#N/A</v>
      </c>
      <c r="V5979" t="e">
        <f t="shared" si="849"/>
        <v>#N/A</v>
      </c>
      <c r="W5979">
        <f t="shared" si="850"/>
        <v>0</v>
      </c>
    </row>
    <row r="5980" spans="1:23" x14ac:dyDescent="0.25">
      <c r="A5980">
        <f t="shared" si="843"/>
        <v>245</v>
      </c>
      <c r="B5980">
        <f t="shared" si="844"/>
        <v>9</v>
      </c>
      <c r="C5980" s="1">
        <f t="shared" si="851"/>
        <v>41888.708333318857</v>
      </c>
      <c r="D5980" s="7">
        <v>299.56060606060606</v>
      </c>
      <c r="E5980" s="7"/>
      <c r="G5980">
        <v>55</v>
      </c>
      <c r="H5980" s="12">
        <v>165.10818479428187</v>
      </c>
      <c r="I5980" s="13">
        <f>$D$2*tarifas!$D$12/24</f>
        <v>1.4541666666666666</v>
      </c>
      <c r="J5980" s="13" t="e">
        <f>VLOOKUP(E5980&amp;" "&amp;F5980,tarifas!$A$13:$D$20,4,FALSE)*H5980</f>
        <v>#N/A</v>
      </c>
      <c r="K5980" s="13">
        <f>IF(F5980="COD1",tarifas!$D$11*(SUMIFS($H$11:$H$8770,$F$11:$F$8770,"=COD1",$B$11:$B$8770,"="&amp;B5980)/COUNTIFS($F$11:$F$8770,"=COD1",$B$11:$B$8770,"="&amp;B5980))/COUNTIFS($A$11:$A$8770,"="&amp;A5980,$F$11:$F$8770,"=COD1"),0)</f>
        <v>0</v>
      </c>
      <c r="L5980" s="13" t="e">
        <f>(VLOOKUP(F5980,tarifas!$C$7:$D$10,2,FALSE)+tarifas!$D$21)*datos!H5980</f>
        <v>#N/A</v>
      </c>
      <c r="M5980">
        <v>9.5087799999999998</v>
      </c>
      <c r="N5980" s="13" t="e">
        <f t="shared" si="845"/>
        <v>#N/A</v>
      </c>
      <c r="O5980">
        <f t="shared" si="846"/>
        <v>9.5087799999999998</v>
      </c>
      <c r="P5980" s="12">
        <f t="shared" si="847"/>
        <v>155.59940479428187</v>
      </c>
      <c r="Q5980">
        <f t="shared" si="848"/>
        <v>0</v>
      </c>
      <c r="R5980">
        <f>$D$2*tarifas!$D$12/24</f>
        <v>1.4541666666666666</v>
      </c>
      <c r="S5980" t="e">
        <f>VLOOKUP(E5980&amp;" "&amp;F5980,tarifas!$A$13:$D$20,4,FALSE)*P5980</f>
        <v>#N/A</v>
      </c>
      <c r="T5980">
        <f>IF(F5980="COD1",tarifas!$D$11*(SUMIFS($P$11:$P$8770,$F$11:$F$8770,"=COD1",$B$11:$B$8770,"="&amp;B5980)/COUNTIFS($F$11:$F$8770,"=COD1",$B$11:$B$8770,"="&amp;B5980))/COUNTIFS($A$11:$A$8770,"="&amp;A5980,$F$11:$F$8770,"=COD1"),0)</f>
        <v>0</v>
      </c>
      <c r="U5980" t="e">
        <f>(VLOOKUP(F5980,tarifas!$C$7:$D$10,2,FALSE)+tarifas!$D$21)*datos!P5980</f>
        <v>#N/A</v>
      </c>
      <c r="V5980" t="e">
        <f t="shared" si="849"/>
        <v>#N/A</v>
      </c>
      <c r="W5980">
        <f t="shared" si="850"/>
        <v>0</v>
      </c>
    </row>
    <row r="5981" spans="1:23" x14ac:dyDescent="0.25">
      <c r="A5981">
        <f t="shared" si="843"/>
        <v>245</v>
      </c>
      <c r="B5981">
        <f t="shared" si="844"/>
        <v>9</v>
      </c>
      <c r="C5981" s="1">
        <f t="shared" si="851"/>
        <v>41888.749999985521</v>
      </c>
      <c r="D5981" s="7">
        <v>108.69696969696967</v>
      </c>
      <c r="E5981" s="7"/>
      <c r="G5981">
        <v>59.5</v>
      </c>
      <c r="H5981" s="12">
        <v>164.15197706581398</v>
      </c>
      <c r="I5981" s="13">
        <f>$D$2*tarifas!$D$12/24</f>
        <v>1.4541666666666666</v>
      </c>
      <c r="J5981" s="13" t="e">
        <f>VLOOKUP(E5981&amp;" "&amp;F5981,tarifas!$A$13:$D$20,4,FALSE)*H5981</f>
        <v>#N/A</v>
      </c>
      <c r="K5981" s="13">
        <f>IF(F5981="COD1",tarifas!$D$11*(SUMIFS($H$11:$H$8770,$F$11:$F$8770,"=COD1",$B$11:$B$8770,"="&amp;B5981)/COUNTIFS($F$11:$F$8770,"=COD1",$B$11:$B$8770,"="&amp;B5981))/COUNTIFS($A$11:$A$8770,"="&amp;A5981,$F$11:$F$8770,"=COD1"),0)</f>
        <v>0</v>
      </c>
      <c r="L5981" s="13" t="e">
        <f>(VLOOKUP(F5981,tarifas!$C$7:$D$10,2,FALSE)+tarifas!$D$21)*datos!H5981</f>
        <v>#N/A</v>
      </c>
      <c r="M5981">
        <v>0</v>
      </c>
      <c r="N5981" s="13" t="e">
        <f t="shared" si="845"/>
        <v>#N/A</v>
      </c>
      <c r="O5981">
        <f t="shared" si="846"/>
        <v>0</v>
      </c>
      <c r="P5981" s="12">
        <f t="shared" si="847"/>
        <v>164.15197706581398</v>
      </c>
      <c r="Q5981">
        <f t="shared" si="848"/>
        <v>0</v>
      </c>
      <c r="R5981">
        <f>$D$2*tarifas!$D$12/24</f>
        <v>1.4541666666666666</v>
      </c>
      <c r="S5981" t="e">
        <f>VLOOKUP(E5981&amp;" "&amp;F5981,tarifas!$A$13:$D$20,4,FALSE)*P5981</f>
        <v>#N/A</v>
      </c>
      <c r="T5981">
        <f>IF(F5981="COD1",tarifas!$D$11*(SUMIFS($P$11:$P$8770,$F$11:$F$8770,"=COD1",$B$11:$B$8770,"="&amp;B5981)/COUNTIFS($F$11:$F$8770,"=COD1",$B$11:$B$8770,"="&amp;B5981))/COUNTIFS($A$11:$A$8770,"="&amp;A5981,$F$11:$F$8770,"=COD1"),0)</f>
        <v>0</v>
      </c>
      <c r="U5981" t="e">
        <f>(VLOOKUP(F5981,tarifas!$C$7:$D$10,2,FALSE)+tarifas!$D$21)*datos!P5981</f>
        <v>#N/A</v>
      </c>
      <c r="V5981" t="e">
        <f t="shared" si="849"/>
        <v>#N/A</v>
      </c>
      <c r="W5981">
        <f t="shared" si="850"/>
        <v>0</v>
      </c>
    </row>
    <row r="5982" spans="1:23" x14ac:dyDescent="0.25">
      <c r="A5982">
        <f t="shared" si="843"/>
        <v>245</v>
      </c>
      <c r="B5982">
        <f t="shared" si="844"/>
        <v>9</v>
      </c>
      <c r="C5982" s="1">
        <f t="shared" si="851"/>
        <v>41888.791666652185</v>
      </c>
      <c r="D5982" s="7">
        <v>0</v>
      </c>
      <c r="E5982" s="7"/>
      <c r="G5982">
        <v>64.08</v>
      </c>
      <c r="H5982" s="12">
        <v>176.65601159976086</v>
      </c>
      <c r="I5982" s="13">
        <f>$D$2*tarifas!$D$12/24</f>
        <v>1.4541666666666666</v>
      </c>
      <c r="J5982" s="13" t="e">
        <f>VLOOKUP(E5982&amp;" "&amp;F5982,tarifas!$A$13:$D$20,4,FALSE)*H5982</f>
        <v>#N/A</v>
      </c>
      <c r="K5982" s="13">
        <f>IF(F5982="COD1",tarifas!$D$11*(SUMIFS($H$11:$H$8770,$F$11:$F$8770,"=COD1",$B$11:$B$8770,"="&amp;B5982)/COUNTIFS($F$11:$F$8770,"=COD1",$B$11:$B$8770,"="&amp;B5982))/COUNTIFS($A$11:$A$8770,"="&amp;A5982,$F$11:$F$8770,"=COD1"),0)</f>
        <v>0</v>
      </c>
      <c r="L5982" s="13" t="e">
        <f>(VLOOKUP(F5982,tarifas!$C$7:$D$10,2,FALSE)+tarifas!$D$21)*datos!H5982</f>
        <v>#N/A</v>
      </c>
      <c r="M5982">
        <v>0</v>
      </c>
      <c r="N5982" s="13" t="e">
        <f t="shared" si="845"/>
        <v>#N/A</v>
      </c>
      <c r="O5982">
        <f t="shared" si="846"/>
        <v>0</v>
      </c>
      <c r="P5982" s="12">
        <f t="shared" si="847"/>
        <v>176.65601159976086</v>
      </c>
      <c r="Q5982">
        <f t="shared" si="848"/>
        <v>0</v>
      </c>
      <c r="R5982">
        <f>$D$2*tarifas!$D$12/24</f>
        <v>1.4541666666666666</v>
      </c>
      <c r="S5982" t="e">
        <f>VLOOKUP(E5982&amp;" "&amp;F5982,tarifas!$A$13:$D$20,4,FALSE)*P5982</f>
        <v>#N/A</v>
      </c>
      <c r="T5982">
        <f>IF(F5982="COD1",tarifas!$D$11*(SUMIFS($P$11:$P$8770,$F$11:$F$8770,"=COD1",$B$11:$B$8770,"="&amp;B5982)/COUNTIFS($F$11:$F$8770,"=COD1",$B$11:$B$8770,"="&amp;B5982))/COUNTIFS($A$11:$A$8770,"="&amp;A5982,$F$11:$F$8770,"=COD1"),0)</f>
        <v>0</v>
      </c>
      <c r="U5982" t="e">
        <f>(VLOOKUP(F5982,tarifas!$C$7:$D$10,2,FALSE)+tarifas!$D$21)*datos!P5982</f>
        <v>#N/A</v>
      </c>
      <c r="V5982" t="e">
        <f t="shared" si="849"/>
        <v>#N/A</v>
      </c>
      <c r="W5982">
        <f t="shared" si="850"/>
        <v>0</v>
      </c>
    </row>
    <row r="5983" spans="1:23" x14ac:dyDescent="0.25">
      <c r="A5983">
        <f t="shared" si="843"/>
        <v>245</v>
      </c>
      <c r="B5983">
        <f t="shared" si="844"/>
        <v>9</v>
      </c>
      <c r="C5983" s="1">
        <f t="shared" si="851"/>
        <v>41888.833333318849</v>
      </c>
      <c r="D5983" s="7">
        <v>0</v>
      </c>
      <c r="E5983" s="7"/>
      <c r="G5983">
        <v>69.489999999999995</v>
      </c>
      <c r="H5983" s="12">
        <v>170.73422130534274</v>
      </c>
      <c r="I5983" s="13">
        <f>$D$2*tarifas!$D$12/24</f>
        <v>1.4541666666666666</v>
      </c>
      <c r="J5983" s="13" t="e">
        <f>VLOOKUP(E5983&amp;" "&amp;F5983,tarifas!$A$13:$D$20,4,FALSE)*H5983</f>
        <v>#N/A</v>
      </c>
      <c r="K5983" s="13">
        <f>IF(F5983="COD1",tarifas!$D$11*(SUMIFS($H$11:$H$8770,$F$11:$F$8770,"=COD1",$B$11:$B$8770,"="&amp;B5983)/COUNTIFS($F$11:$F$8770,"=COD1",$B$11:$B$8770,"="&amp;B5983))/COUNTIFS($A$11:$A$8770,"="&amp;A5983,$F$11:$F$8770,"=COD1"),0)</f>
        <v>0</v>
      </c>
      <c r="L5983" s="13" t="e">
        <f>(VLOOKUP(F5983,tarifas!$C$7:$D$10,2,FALSE)+tarifas!$D$21)*datos!H5983</f>
        <v>#N/A</v>
      </c>
      <c r="M5983">
        <v>0</v>
      </c>
      <c r="N5983" s="13" t="e">
        <f t="shared" si="845"/>
        <v>#N/A</v>
      </c>
      <c r="O5983">
        <f t="shared" si="846"/>
        <v>0</v>
      </c>
      <c r="P5983" s="12">
        <f t="shared" si="847"/>
        <v>170.73422130534274</v>
      </c>
      <c r="Q5983">
        <f t="shared" si="848"/>
        <v>0</v>
      </c>
      <c r="R5983">
        <f>$D$2*tarifas!$D$12/24</f>
        <v>1.4541666666666666</v>
      </c>
      <c r="S5983" t="e">
        <f>VLOOKUP(E5983&amp;" "&amp;F5983,tarifas!$A$13:$D$20,4,FALSE)*P5983</f>
        <v>#N/A</v>
      </c>
      <c r="T5983">
        <f>IF(F5983="COD1",tarifas!$D$11*(SUMIFS($P$11:$P$8770,$F$11:$F$8770,"=COD1",$B$11:$B$8770,"="&amp;B5983)/COUNTIFS($F$11:$F$8770,"=COD1",$B$11:$B$8770,"="&amp;B5983))/COUNTIFS($A$11:$A$8770,"="&amp;A5983,$F$11:$F$8770,"=COD1"),0)</f>
        <v>0</v>
      </c>
      <c r="U5983" t="e">
        <f>(VLOOKUP(F5983,tarifas!$C$7:$D$10,2,FALSE)+tarifas!$D$21)*datos!P5983</f>
        <v>#N/A</v>
      </c>
      <c r="V5983" t="e">
        <f t="shared" si="849"/>
        <v>#N/A</v>
      </c>
      <c r="W5983">
        <f t="shared" si="850"/>
        <v>0</v>
      </c>
    </row>
    <row r="5984" spans="1:23" x14ac:dyDescent="0.25">
      <c r="A5984">
        <f t="shared" si="843"/>
        <v>245</v>
      </c>
      <c r="B5984">
        <f t="shared" si="844"/>
        <v>9</v>
      </c>
      <c r="C5984" s="1">
        <f t="shared" si="851"/>
        <v>41888.874999985514</v>
      </c>
      <c r="D5984" s="7">
        <v>0</v>
      </c>
      <c r="E5984" s="7"/>
      <c r="G5984">
        <v>65.03</v>
      </c>
      <c r="H5984" s="12">
        <v>173.15520279613656</v>
      </c>
      <c r="I5984" s="13">
        <f>$D$2*tarifas!$D$12/24</f>
        <v>1.4541666666666666</v>
      </c>
      <c r="J5984" s="13" t="e">
        <f>VLOOKUP(E5984&amp;" "&amp;F5984,tarifas!$A$13:$D$20,4,FALSE)*H5984</f>
        <v>#N/A</v>
      </c>
      <c r="K5984" s="13">
        <f>IF(F5984="COD1",tarifas!$D$11*(SUMIFS($H$11:$H$8770,$F$11:$F$8770,"=COD1",$B$11:$B$8770,"="&amp;B5984)/COUNTIFS($F$11:$F$8770,"=COD1",$B$11:$B$8770,"="&amp;B5984))/COUNTIFS($A$11:$A$8770,"="&amp;A5984,$F$11:$F$8770,"=COD1"),0)</f>
        <v>0</v>
      </c>
      <c r="L5984" s="13" t="e">
        <f>(VLOOKUP(F5984,tarifas!$C$7:$D$10,2,FALSE)+tarifas!$D$21)*datos!H5984</f>
        <v>#N/A</v>
      </c>
      <c r="M5984">
        <v>0</v>
      </c>
      <c r="N5984" s="13" t="e">
        <f t="shared" si="845"/>
        <v>#N/A</v>
      </c>
      <c r="O5984">
        <f t="shared" si="846"/>
        <v>0</v>
      </c>
      <c r="P5984" s="12">
        <f t="shared" si="847"/>
        <v>173.15520279613656</v>
      </c>
      <c r="Q5984">
        <f t="shared" si="848"/>
        <v>0</v>
      </c>
      <c r="R5984">
        <f>$D$2*tarifas!$D$12/24</f>
        <v>1.4541666666666666</v>
      </c>
      <c r="S5984" t="e">
        <f>VLOOKUP(E5984&amp;" "&amp;F5984,tarifas!$A$13:$D$20,4,FALSE)*P5984</f>
        <v>#N/A</v>
      </c>
      <c r="T5984">
        <f>IF(F5984="COD1",tarifas!$D$11*(SUMIFS($P$11:$P$8770,$F$11:$F$8770,"=COD1",$B$11:$B$8770,"="&amp;B5984)/COUNTIFS($F$11:$F$8770,"=COD1",$B$11:$B$8770,"="&amp;B5984))/COUNTIFS($A$11:$A$8770,"="&amp;A5984,$F$11:$F$8770,"=COD1"),0)</f>
        <v>0</v>
      </c>
      <c r="U5984" t="e">
        <f>(VLOOKUP(F5984,tarifas!$C$7:$D$10,2,FALSE)+tarifas!$D$21)*datos!P5984</f>
        <v>#N/A</v>
      </c>
      <c r="V5984" t="e">
        <f t="shared" si="849"/>
        <v>#N/A</v>
      </c>
      <c r="W5984">
        <f t="shared" si="850"/>
        <v>0</v>
      </c>
    </row>
    <row r="5985" spans="1:23" x14ac:dyDescent="0.25">
      <c r="A5985">
        <f t="shared" si="843"/>
        <v>245</v>
      </c>
      <c r="B5985">
        <f t="shared" si="844"/>
        <v>9</v>
      </c>
      <c r="C5985" s="1">
        <f t="shared" si="851"/>
        <v>41888.916666652178</v>
      </c>
      <c r="D5985" s="7">
        <v>0</v>
      </c>
      <c r="E5985" s="7"/>
      <c r="G5985">
        <v>62.04</v>
      </c>
      <c r="H5985" s="12">
        <v>172.70367656684775</v>
      </c>
      <c r="I5985" s="13">
        <f>$D$2*tarifas!$D$12/24</f>
        <v>1.4541666666666666</v>
      </c>
      <c r="J5985" s="13" t="e">
        <f>VLOOKUP(E5985&amp;" "&amp;F5985,tarifas!$A$13:$D$20,4,FALSE)*H5985</f>
        <v>#N/A</v>
      </c>
      <c r="K5985" s="13">
        <f>IF(F5985="COD1",tarifas!$D$11*(SUMIFS($H$11:$H$8770,$F$11:$F$8770,"=COD1",$B$11:$B$8770,"="&amp;B5985)/COUNTIFS($F$11:$F$8770,"=COD1",$B$11:$B$8770,"="&amp;B5985))/COUNTIFS($A$11:$A$8770,"="&amp;A5985,$F$11:$F$8770,"=COD1"),0)</f>
        <v>0</v>
      </c>
      <c r="L5985" s="13" t="e">
        <f>(VLOOKUP(F5985,tarifas!$C$7:$D$10,2,FALSE)+tarifas!$D$21)*datos!H5985</f>
        <v>#N/A</v>
      </c>
      <c r="M5985">
        <v>0</v>
      </c>
      <c r="N5985" s="13" t="e">
        <f t="shared" si="845"/>
        <v>#N/A</v>
      </c>
      <c r="O5985">
        <f t="shared" si="846"/>
        <v>0</v>
      </c>
      <c r="P5985" s="12">
        <f t="shared" si="847"/>
        <v>172.70367656684775</v>
      </c>
      <c r="Q5985">
        <f t="shared" si="848"/>
        <v>0</v>
      </c>
      <c r="R5985">
        <f>$D$2*tarifas!$D$12/24</f>
        <v>1.4541666666666666</v>
      </c>
      <c r="S5985" t="e">
        <f>VLOOKUP(E5985&amp;" "&amp;F5985,tarifas!$A$13:$D$20,4,FALSE)*P5985</f>
        <v>#N/A</v>
      </c>
      <c r="T5985">
        <f>IF(F5985="COD1",tarifas!$D$11*(SUMIFS($P$11:$P$8770,$F$11:$F$8770,"=COD1",$B$11:$B$8770,"="&amp;B5985)/COUNTIFS($F$11:$F$8770,"=COD1",$B$11:$B$8770,"="&amp;B5985))/COUNTIFS($A$11:$A$8770,"="&amp;A5985,$F$11:$F$8770,"=COD1"),0)</f>
        <v>0</v>
      </c>
      <c r="U5985" t="e">
        <f>(VLOOKUP(F5985,tarifas!$C$7:$D$10,2,FALSE)+tarifas!$D$21)*datos!P5985</f>
        <v>#N/A</v>
      </c>
      <c r="V5985" t="e">
        <f t="shared" si="849"/>
        <v>#N/A</v>
      </c>
      <c r="W5985">
        <f t="shared" si="850"/>
        <v>0</v>
      </c>
    </row>
    <row r="5986" spans="1:23" x14ac:dyDescent="0.25">
      <c r="A5986">
        <f t="shared" si="843"/>
        <v>245</v>
      </c>
      <c r="B5986">
        <f t="shared" si="844"/>
        <v>9</v>
      </c>
      <c r="C5986" s="1">
        <f t="shared" si="851"/>
        <v>41888.958333318842</v>
      </c>
      <c r="D5986" s="7">
        <v>0</v>
      </c>
      <c r="E5986" s="7"/>
      <c r="G5986">
        <v>60</v>
      </c>
      <c r="H5986" s="12">
        <v>173.57366628672787</v>
      </c>
      <c r="I5986" s="13">
        <f>$D$2*tarifas!$D$12/24</f>
        <v>1.4541666666666666</v>
      </c>
      <c r="J5986" s="13" t="e">
        <f>VLOOKUP(E5986&amp;" "&amp;F5986,tarifas!$A$13:$D$20,4,FALSE)*H5986</f>
        <v>#N/A</v>
      </c>
      <c r="K5986" s="13">
        <f>IF(F5986="COD1",tarifas!$D$11*(SUMIFS($H$11:$H$8770,$F$11:$F$8770,"=COD1",$B$11:$B$8770,"="&amp;B5986)/COUNTIFS($F$11:$F$8770,"=COD1",$B$11:$B$8770,"="&amp;B5986))/COUNTIFS($A$11:$A$8770,"="&amp;A5986,$F$11:$F$8770,"=COD1"),0)</f>
        <v>0</v>
      </c>
      <c r="L5986" s="13" t="e">
        <f>(VLOOKUP(F5986,tarifas!$C$7:$D$10,2,FALSE)+tarifas!$D$21)*datos!H5986</f>
        <v>#N/A</v>
      </c>
      <c r="M5986">
        <v>0</v>
      </c>
      <c r="N5986" s="13" t="e">
        <f t="shared" si="845"/>
        <v>#N/A</v>
      </c>
      <c r="O5986">
        <f t="shared" si="846"/>
        <v>0</v>
      </c>
      <c r="P5986" s="12">
        <f t="shared" si="847"/>
        <v>173.57366628672787</v>
      </c>
      <c r="Q5986">
        <f t="shared" si="848"/>
        <v>0</v>
      </c>
      <c r="R5986">
        <f>$D$2*tarifas!$D$12/24</f>
        <v>1.4541666666666666</v>
      </c>
      <c r="S5986" t="e">
        <f>VLOOKUP(E5986&amp;" "&amp;F5986,tarifas!$A$13:$D$20,4,FALSE)*P5986</f>
        <v>#N/A</v>
      </c>
      <c r="T5986">
        <f>IF(F5986="COD1",tarifas!$D$11*(SUMIFS($P$11:$P$8770,$F$11:$F$8770,"=COD1",$B$11:$B$8770,"="&amp;B5986)/COUNTIFS($F$11:$F$8770,"=COD1",$B$11:$B$8770,"="&amp;B5986))/COUNTIFS($A$11:$A$8770,"="&amp;A5986,$F$11:$F$8770,"=COD1"),0)</f>
        <v>0</v>
      </c>
      <c r="U5986" t="e">
        <f>(VLOOKUP(F5986,tarifas!$C$7:$D$10,2,FALSE)+tarifas!$D$21)*datos!P5986</f>
        <v>#N/A</v>
      </c>
      <c r="V5986" t="e">
        <f t="shared" si="849"/>
        <v>#N/A</v>
      </c>
      <c r="W5986">
        <f t="shared" si="850"/>
        <v>0</v>
      </c>
    </row>
    <row r="5987" spans="1:23" x14ac:dyDescent="0.25">
      <c r="A5987">
        <f t="shared" si="843"/>
        <v>246</v>
      </c>
      <c r="B5987">
        <f t="shared" si="844"/>
        <v>9</v>
      </c>
      <c r="C5987" s="1">
        <f t="shared" si="851"/>
        <v>41888.999999985506</v>
      </c>
      <c r="D5987" s="7">
        <v>0</v>
      </c>
      <c r="E5987" s="7"/>
      <c r="G5987">
        <v>55.3</v>
      </c>
      <c r="H5987" s="12">
        <v>168.66442061212302</v>
      </c>
      <c r="I5987" s="13">
        <f>$D$2*tarifas!$D$12/24</f>
        <v>1.4541666666666666</v>
      </c>
      <c r="J5987" s="13" t="e">
        <f>VLOOKUP(E5987&amp;" "&amp;F5987,tarifas!$A$13:$D$20,4,FALSE)*H5987</f>
        <v>#N/A</v>
      </c>
      <c r="K5987" s="13">
        <f>IF(F5987="COD1",tarifas!$D$11*(SUMIFS($H$11:$H$8770,$F$11:$F$8770,"=COD1",$B$11:$B$8770,"="&amp;B5987)/COUNTIFS($F$11:$F$8770,"=COD1",$B$11:$B$8770,"="&amp;B5987))/COUNTIFS($A$11:$A$8770,"="&amp;A5987,$F$11:$F$8770,"=COD1"),0)</f>
        <v>0</v>
      </c>
      <c r="L5987" s="13" t="e">
        <f>(VLOOKUP(F5987,tarifas!$C$7:$D$10,2,FALSE)+tarifas!$D$21)*datos!H5987</f>
        <v>#N/A</v>
      </c>
      <c r="M5987">
        <v>0</v>
      </c>
      <c r="N5987" s="13" t="e">
        <f t="shared" si="845"/>
        <v>#N/A</v>
      </c>
      <c r="O5987">
        <f t="shared" si="846"/>
        <v>0</v>
      </c>
      <c r="P5987" s="12">
        <f t="shared" si="847"/>
        <v>168.66442061212302</v>
      </c>
      <c r="Q5987">
        <f t="shared" si="848"/>
        <v>0</v>
      </c>
      <c r="R5987">
        <f>$D$2*tarifas!$D$12/24</f>
        <v>1.4541666666666666</v>
      </c>
      <c r="S5987" t="e">
        <f>VLOOKUP(E5987&amp;" "&amp;F5987,tarifas!$A$13:$D$20,4,FALSE)*P5987</f>
        <v>#N/A</v>
      </c>
      <c r="T5987">
        <f>IF(F5987="COD1",tarifas!$D$11*(SUMIFS($P$11:$P$8770,$F$11:$F$8770,"=COD1",$B$11:$B$8770,"="&amp;B5987)/COUNTIFS($F$11:$F$8770,"=COD1",$B$11:$B$8770,"="&amp;B5987))/COUNTIFS($A$11:$A$8770,"="&amp;A5987,$F$11:$F$8770,"=COD1"),0)</f>
        <v>0</v>
      </c>
      <c r="U5987" t="e">
        <f>(VLOOKUP(F5987,tarifas!$C$7:$D$10,2,FALSE)+tarifas!$D$21)*datos!P5987</f>
        <v>#N/A</v>
      </c>
      <c r="V5987" t="e">
        <f t="shared" si="849"/>
        <v>#N/A</v>
      </c>
      <c r="W5987">
        <f t="shared" si="850"/>
        <v>0</v>
      </c>
    </row>
    <row r="5988" spans="1:23" x14ac:dyDescent="0.25">
      <c r="A5988">
        <f t="shared" si="843"/>
        <v>246</v>
      </c>
      <c r="B5988">
        <f t="shared" si="844"/>
        <v>9</v>
      </c>
      <c r="C5988" s="1">
        <f t="shared" si="851"/>
        <v>41889.041666652171</v>
      </c>
      <c r="D5988" s="7">
        <v>0</v>
      </c>
      <c r="E5988" s="7"/>
      <c r="G5988">
        <v>48.9</v>
      </c>
      <c r="H5988" s="12">
        <v>166.97614726176471</v>
      </c>
      <c r="I5988" s="13">
        <f>$D$2*tarifas!$D$12/24</f>
        <v>1.4541666666666666</v>
      </c>
      <c r="J5988" s="13" t="e">
        <f>VLOOKUP(E5988&amp;" "&amp;F5988,tarifas!$A$13:$D$20,4,FALSE)*H5988</f>
        <v>#N/A</v>
      </c>
      <c r="K5988" s="13">
        <f>IF(F5988="COD1",tarifas!$D$11*(SUMIFS($H$11:$H$8770,$F$11:$F$8770,"=COD1",$B$11:$B$8770,"="&amp;B5988)/COUNTIFS($F$11:$F$8770,"=COD1",$B$11:$B$8770,"="&amp;B5988))/COUNTIFS($A$11:$A$8770,"="&amp;A5988,$F$11:$F$8770,"=COD1"),0)</f>
        <v>0</v>
      </c>
      <c r="L5988" s="13" t="e">
        <f>(VLOOKUP(F5988,tarifas!$C$7:$D$10,2,FALSE)+tarifas!$D$21)*datos!H5988</f>
        <v>#N/A</v>
      </c>
      <c r="M5988">
        <v>0</v>
      </c>
      <c r="N5988" s="13" t="e">
        <f t="shared" si="845"/>
        <v>#N/A</v>
      </c>
      <c r="O5988">
        <f t="shared" si="846"/>
        <v>0</v>
      </c>
      <c r="P5988" s="12">
        <f t="shared" si="847"/>
        <v>166.97614726176471</v>
      </c>
      <c r="Q5988">
        <f t="shared" si="848"/>
        <v>0</v>
      </c>
      <c r="R5988">
        <f>$D$2*tarifas!$D$12/24</f>
        <v>1.4541666666666666</v>
      </c>
      <c r="S5988" t="e">
        <f>VLOOKUP(E5988&amp;" "&amp;F5988,tarifas!$A$13:$D$20,4,FALSE)*P5988</f>
        <v>#N/A</v>
      </c>
      <c r="T5988">
        <f>IF(F5988="COD1",tarifas!$D$11*(SUMIFS($P$11:$P$8770,$F$11:$F$8770,"=COD1",$B$11:$B$8770,"="&amp;B5988)/COUNTIFS($F$11:$F$8770,"=COD1",$B$11:$B$8770,"="&amp;B5988))/COUNTIFS($A$11:$A$8770,"="&amp;A5988,$F$11:$F$8770,"=COD1"),0)</f>
        <v>0</v>
      </c>
      <c r="U5988" t="e">
        <f>(VLOOKUP(F5988,tarifas!$C$7:$D$10,2,FALSE)+tarifas!$D$21)*datos!P5988</f>
        <v>#N/A</v>
      </c>
      <c r="V5988" t="e">
        <f t="shared" si="849"/>
        <v>#N/A</v>
      </c>
      <c r="W5988">
        <f t="shared" si="850"/>
        <v>0</v>
      </c>
    </row>
    <row r="5989" spans="1:23" x14ac:dyDescent="0.25">
      <c r="A5989">
        <f t="shared" si="843"/>
        <v>246</v>
      </c>
      <c r="B5989">
        <f t="shared" si="844"/>
        <v>9</v>
      </c>
      <c r="C5989" s="1">
        <f t="shared" si="851"/>
        <v>41889.083333318835</v>
      </c>
      <c r="D5989" s="7">
        <v>0</v>
      </c>
      <c r="E5989" s="7"/>
      <c r="G5989">
        <v>50.25</v>
      </c>
      <c r="H5989" s="12">
        <v>165.20352364494343</v>
      </c>
      <c r="I5989" s="13">
        <f>$D$2*tarifas!$D$12/24</f>
        <v>1.4541666666666666</v>
      </c>
      <c r="J5989" s="13" t="e">
        <f>VLOOKUP(E5989&amp;" "&amp;F5989,tarifas!$A$13:$D$20,4,FALSE)*H5989</f>
        <v>#N/A</v>
      </c>
      <c r="K5989" s="13">
        <f>IF(F5989="COD1",tarifas!$D$11*(SUMIFS($H$11:$H$8770,$F$11:$F$8770,"=COD1",$B$11:$B$8770,"="&amp;B5989)/COUNTIFS($F$11:$F$8770,"=COD1",$B$11:$B$8770,"="&amp;B5989))/COUNTIFS($A$11:$A$8770,"="&amp;A5989,$F$11:$F$8770,"=COD1"),0)</f>
        <v>0</v>
      </c>
      <c r="L5989" s="13" t="e">
        <f>(VLOOKUP(F5989,tarifas!$C$7:$D$10,2,FALSE)+tarifas!$D$21)*datos!H5989</f>
        <v>#N/A</v>
      </c>
      <c r="M5989">
        <v>0</v>
      </c>
      <c r="N5989" s="13" t="e">
        <f t="shared" si="845"/>
        <v>#N/A</v>
      </c>
      <c r="O5989">
        <f t="shared" si="846"/>
        <v>0</v>
      </c>
      <c r="P5989" s="12">
        <f t="shared" si="847"/>
        <v>165.20352364494343</v>
      </c>
      <c r="Q5989">
        <f t="shared" si="848"/>
        <v>0</v>
      </c>
      <c r="R5989">
        <f>$D$2*tarifas!$D$12/24</f>
        <v>1.4541666666666666</v>
      </c>
      <c r="S5989" t="e">
        <f>VLOOKUP(E5989&amp;" "&amp;F5989,tarifas!$A$13:$D$20,4,FALSE)*P5989</f>
        <v>#N/A</v>
      </c>
      <c r="T5989">
        <f>IF(F5989="COD1",tarifas!$D$11*(SUMIFS($P$11:$P$8770,$F$11:$F$8770,"=COD1",$B$11:$B$8770,"="&amp;B5989)/COUNTIFS($F$11:$F$8770,"=COD1",$B$11:$B$8770,"="&amp;B5989))/COUNTIFS($A$11:$A$8770,"="&amp;A5989,$F$11:$F$8770,"=COD1"),0)</f>
        <v>0</v>
      </c>
      <c r="U5989" t="e">
        <f>(VLOOKUP(F5989,tarifas!$C$7:$D$10,2,FALSE)+tarifas!$D$21)*datos!P5989</f>
        <v>#N/A</v>
      </c>
      <c r="V5989" t="e">
        <f t="shared" si="849"/>
        <v>#N/A</v>
      </c>
      <c r="W5989">
        <f t="shared" si="850"/>
        <v>0</v>
      </c>
    </row>
    <row r="5990" spans="1:23" x14ac:dyDescent="0.25">
      <c r="A5990">
        <f t="shared" si="843"/>
        <v>246</v>
      </c>
      <c r="B5990">
        <f t="shared" si="844"/>
        <v>9</v>
      </c>
      <c r="C5990" s="1">
        <f t="shared" si="851"/>
        <v>41889.124999985499</v>
      </c>
      <c r="D5990" s="7">
        <v>0</v>
      </c>
      <c r="E5990" s="7"/>
      <c r="G5990">
        <v>49.1</v>
      </c>
      <c r="H5990" s="12">
        <v>162.97808426635973</v>
      </c>
      <c r="I5990" s="13">
        <f>$D$2*tarifas!$D$12/24</f>
        <v>1.4541666666666666</v>
      </c>
      <c r="J5990" s="13" t="e">
        <f>VLOOKUP(E5990&amp;" "&amp;F5990,tarifas!$A$13:$D$20,4,FALSE)*H5990</f>
        <v>#N/A</v>
      </c>
      <c r="K5990" s="13">
        <f>IF(F5990="COD1",tarifas!$D$11*(SUMIFS($H$11:$H$8770,$F$11:$F$8770,"=COD1",$B$11:$B$8770,"="&amp;B5990)/COUNTIFS($F$11:$F$8770,"=COD1",$B$11:$B$8770,"="&amp;B5990))/COUNTIFS($A$11:$A$8770,"="&amp;A5990,$F$11:$F$8770,"=COD1"),0)</f>
        <v>0</v>
      </c>
      <c r="L5990" s="13" t="e">
        <f>(VLOOKUP(F5990,tarifas!$C$7:$D$10,2,FALSE)+tarifas!$D$21)*datos!H5990</f>
        <v>#N/A</v>
      </c>
      <c r="M5990">
        <v>0</v>
      </c>
      <c r="N5990" s="13" t="e">
        <f t="shared" si="845"/>
        <v>#N/A</v>
      </c>
      <c r="O5990">
        <f t="shared" si="846"/>
        <v>0</v>
      </c>
      <c r="P5990" s="12">
        <f t="shared" si="847"/>
        <v>162.97808426635973</v>
      </c>
      <c r="Q5990">
        <f t="shared" si="848"/>
        <v>0</v>
      </c>
      <c r="R5990">
        <f>$D$2*tarifas!$D$12/24</f>
        <v>1.4541666666666666</v>
      </c>
      <c r="S5990" t="e">
        <f>VLOOKUP(E5990&amp;" "&amp;F5990,tarifas!$A$13:$D$20,4,FALSE)*P5990</f>
        <v>#N/A</v>
      </c>
      <c r="T5990">
        <f>IF(F5990="COD1",tarifas!$D$11*(SUMIFS($P$11:$P$8770,$F$11:$F$8770,"=COD1",$B$11:$B$8770,"="&amp;B5990)/COUNTIFS($F$11:$F$8770,"=COD1",$B$11:$B$8770,"="&amp;B5990))/COUNTIFS($A$11:$A$8770,"="&amp;A5990,$F$11:$F$8770,"=COD1"),0)</f>
        <v>0</v>
      </c>
      <c r="U5990" t="e">
        <f>(VLOOKUP(F5990,tarifas!$C$7:$D$10,2,FALSE)+tarifas!$D$21)*datos!P5990</f>
        <v>#N/A</v>
      </c>
      <c r="V5990" t="e">
        <f t="shared" si="849"/>
        <v>#N/A</v>
      </c>
      <c r="W5990">
        <f t="shared" si="850"/>
        <v>0</v>
      </c>
    </row>
    <row r="5991" spans="1:23" x14ac:dyDescent="0.25">
      <c r="A5991">
        <f t="shared" si="843"/>
        <v>246</v>
      </c>
      <c r="B5991">
        <f t="shared" si="844"/>
        <v>9</v>
      </c>
      <c r="C5991" s="1">
        <f t="shared" si="851"/>
        <v>41889.166666652163</v>
      </c>
      <c r="D5991" s="7">
        <v>0</v>
      </c>
      <c r="E5991" s="7"/>
      <c r="G5991">
        <v>49</v>
      </c>
      <c r="H5991" s="12">
        <v>163.51316427192953</v>
      </c>
      <c r="I5991" s="13">
        <f>$D$2*tarifas!$D$12/24</f>
        <v>1.4541666666666666</v>
      </c>
      <c r="J5991" s="13" t="e">
        <f>VLOOKUP(E5991&amp;" "&amp;F5991,tarifas!$A$13:$D$20,4,FALSE)*H5991</f>
        <v>#N/A</v>
      </c>
      <c r="K5991" s="13">
        <f>IF(F5991="COD1",tarifas!$D$11*(SUMIFS($H$11:$H$8770,$F$11:$F$8770,"=COD1",$B$11:$B$8770,"="&amp;B5991)/COUNTIFS($F$11:$F$8770,"=COD1",$B$11:$B$8770,"="&amp;B5991))/COUNTIFS($A$11:$A$8770,"="&amp;A5991,$F$11:$F$8770,"=COD1"),0)</f>
        <v>0</v>
      </c>
      <c r="L5991" s="13" t="e">
        <f>(VLOOKUP(F5991,tarifas!$C$7:$D$10,2,FALSE)+tarifas!$D$21)*datos!H5991</f>
        <v>#N/A</v>
      </c>
      <c r="M5991">
        <v>0</v>
      </c>
      <c r="N5991" s="13" t="e">
        <f t="shared" si="845"/>
        <v>#N/A</v>
      </c>
      <c r="O5991">
        <f t="shared" si="846"/>
        <v>0</v>
      </c>
      <c r="P5991" s="12">
        <f t="shared" si="847"/>
        <v>163.51316427192953</v>
      </c>
      <c r="Q5991">
        <f t="shared" si="848"/>
        <v>0</v>
      </c>
      <c r="R5991">
        <f>$D$2*tarifas!$D$12/24</f>
        <v>1.4541666666666666</v>
      </c>
      <c r="S5991" t="e">
        <f>VLOOKUP(E5991&amp;" "&amp;F5991,tarifas!$A$13:$D$20,4,FALSE)*P5991</f>
        <v>#N/A</v>
      </c>
      <c r="T5991">
        <f>IF(F5991="COD1",tarifas!$D$11*(SUMIFS($P$11:$P$8770,$F$11:$F$8770,"=COD1",$B$11:$B$8770,"="&amp;B5991)/COUNTIFS($F$11:$F$8770,"=COD1",$B$11:$B$8770,"="&amp;B5991))/COUNTIFS($A$11:$A$8770,"="&amp;A5991,$F$11:$F$8770,"=COD1"),0)</f>
        <v>0</v>
      </c>
      <c r="U5991" t="e">
        <f>(VLOOKUP(F5991,tarifas!$C$7:$D$10,2,FALSE)+tarifas!$D$21)*datos!P5991</f>
        <v>#N/A</v>
      </c>
      <c r="V5991" t="e">
        <f t="shared" si="849"/>
        <v>#N/A</v>
      </c>
      <c r="W5991">
        <f t="shared" si="850"/>
        <v>0</v>
      </c>
    </row>
    <row r="5992" spans="1:23" x14ac:dyDescent="0.25">
      <c r="A5992">
        <f t="shared" si="843"/>
        <v>246</v>
      </c>
      <c r="B5992">
        <f t="shared" si="844"/>
        <v>9</v>
      </c>
      <c r="C5992" s="1">
        <f t="shared" si="851"/>
        <v>41889.208333318827</v>
      </c>
      <c r="D5992" s="7">
        <v>0</v>
      </c>
      <c r="E5992" s="7"/>
      <c r="G5992">
        <v>49</v>
      </c>
      <c r="H5992" s="12">
        <v>163.98034094975867</v>
      </c>
      <c r="I5992" s="13">
        <f>$D$2*tarifas!$D$12/24</f>
        <v>1.4541666666666666</v>
      </c>
      <c r="J5992" s="13" t="e">
        <f>VLOOKUP(E5992&amp;" "&amp;F5992,tarifas!$A$13:$D$20,4,FALSE)*H5992</f>
        <v>#N/A</v>
      </c>
      <c r="K5992" s="13">
        <f>IF(F5992="COD1",tarifas!$D$11*(SUMIFS($H$11:$H$8770,$F$11:$F$8770,"=COD1",$B$11:$B$8770,"="&amp;B5992)/COUNTIFS($F$11:$F$8770,"=COD1",$B$11:$B$8770,"="&amp;B5992))/COUNTIFS($A$11:$A$8770,"="&amp;A5992,$F$11:$F$8770,"=COD1"),0)</f>
        <v>0</v>
      </c>
      <c r="L5992" s="13" t="e">
        <f>(VLOOKUP(F5992,tarifas!$C$7:$D$10,2,FALSE)+tarifas!$D$21)*datos!H5992</f>
        <v>#N/A</v>
      </c>
      <c r="M5992">
        <v>0</v>
      </c>
      <c r="N5992" s="13" t="e">
        <f t="shared" si="845"/>
        <v>#N/A</v>
      </c>
      <c r="O5992">
        <f t="shared" si="846"/>
        <v>0</v>
      </c>
      <c r="P5992" s="12">
        <f t="shared" si="847"/>
        <v>163.98034094975867</v>
      </c>
      <c r="Q5992">
        <f t="shared" si="848"/>
        <v>0</v>
      </c>
      <c r="R5992">
        <f>$D$2*tarifas!$D$12/24</f>
        <v>1.4541666666666666</v>
      </c>
      <c r="S5992" t="e">
        <f>VLOOKUP(E5992&amp;" "&amp;F5992,tarifas!$A$13:$D$20,4,FALSE)*P5992</f>
        <v>#N/A</v>
      </c>
      <c r="T5992">
        <f>IF(F5992="COD1",tarifas!$D$11*(SUMIFS($P$11:$P$8770,$F$11:$F$8770,"=COD1",$B$11:$B$8770,"="&amp;B5992)/COUNTIFS($F$11:$F$8770,"=COD1",$B$11:$B$8770,"="&amp;B5992))/COUNTIFS($A$11:$A$8770,"="&amp;A5992,$F$11:$F$8770,"=COD1"),0)</f>
        <v>0</v>
      </c>
      <c r="U5992" t="e">
        <f>(VLOOKUP(F5992,tarifas!$C$7:$D$10,2,FALSE)+tarifas!$D$21)*datos!P5992</f>
        <v>#N/A</v>
      </c>
      <c r="V5992" t="e">
        <f t="shared" si="849"/>
        <v>#N/A</v>
      </c>
      <c r="W5992">
        <f t="shared" si="850"/>
        <v>0</v>
      </c>
    </row>
    <row r="5993" spans="1:23" x14ac:dyDescent="0.25">
      <c r="A5993">
        <f t="shared" si="843"/>
        <v>246</v>
      </c>
      <c r="B5993">
        <f t="shared" si="844"/>
        <v>9</v>
      </c>
      <c r="C5993" s="1">
        <f t="shared" si="851"/>
        <v>41889.249999985492</v>
      </c>
      <c r="D5993" s="7">
        <v>7.7272727272727266</v>
      </c>
      <c r="E5993" s="7"/>
      <c r="G5993">
        <v>48.5</v>
      </c>
      <c r="H5993" s="12">
        <v>146.1087532698524</v>
      </c>
      <c r="I5993" s="13">
        <f>$D$2*tarifas!$D$12/24</f>
        <v>1.4541666666666666</v>
      </c>
      <c r="J5993" s="13" t="e">
        <f>VLOOKUP(E5993&amp;" "&amp;F5993,tarifas!$A$13:$D$20,4,FALSE)*H5993</f>
        <v>#N/A</v>
      </c>
      <c r="K5993" s="13">
        <f>IF(F5993="COD1",tarifas!$D$11*(SUMIFS($H$11:$H$8770,$F$11:$F$8770,"=COD1",$B$11:$B$8770,"="&amp;B5993)/COUNTIFS($F$11:$F$8770,"=COD1",$B$11:$B$8770,"="&amp;B5993))/COUNTIFS($A$11:$A$8770,"="&amp;A5993,$F$11:$F$8770,"=COD1"),0)</f>
        <v>0</v>
      </c>
      <c r="L5993" s="13" t="e">
        <f>(VLOOKUP(F5993,tarifas!$C$7:$D$10,2,FALSE)+tarifas!$D$21)*datos!H5993</f>
        <v>#N/A</v>
      </c>
      <c r="M5993">
        <v>0</v>
      </c>
      <c r="N5993" s="13" t="e">
        <f t="shared" si="845"/>
        <v>#N/A</v>
      </c>
      <c r="O5993">
        <f t="shared" si="846"/>
        <v>0</v>
      </c>
      <c r="P5993" s="12">
        <f t="shared" si="847"/>
        <v>146.1087532698524</v>
      </c>
      <c r="Q5993">
        <f t="shared" si="848"/>
        <v>0</v>
      </c>
      <c r="R5993">
        <f>$D$2*tarifas!$D$12/24</f>
        <v>1.4541666666666666</v>
      </c>
      <c r="S5993" t="e">
        <f>VLOOKUP(E5993&amp;" "&amp;F5993,tarifas!$A$13:$D$20,4,FALSE)*P5993</f>
        <v>#N/A</v>
      </c>
      <c r="T5993">
        <f>IF(F5993="COD1",tarifas!$D$11*(SUMIFS($P$11:$P$8770,$F$11:$F$8770,"=COD1",$B$11:$B$8770,"="&amp;B5993)/COUNTIFS($F$11:$F$8770,"=COD1",$B$11:$B$8770,"="&amp;B5993))/COUNTIFS($A$11:$A$8770,"="&amp;A5993,$F$11:$F$8770,"=COD1"),0)</f>
        <v>0</v>
      </c>
      <c r="U5993" t="e">
        <f>(VLOOKUP(F5993,tarifas!$C$7:$D$10,2,FALSE)+tarifas!$D$21)*datos!P5993</f>
        <v>#N/A</v>
      </c>
      <c r="V5993" t="e">
        <f t="shared" si="849"/>
        <v>#N/A</v>
      </c>
      <c r="W5993">
        <f t="shared" si="850"/>
        <v>0</v>
      </c>
    </row>
    <row r="5994" spans="1:23" x14ac:dyDescent="0.25">
      <c r="A5994">
        <f t="shared" si="843"/>
        <v>246</v>
      </c>
      <c r="B5994">
        <f t="shared" si="844"/>
        <v>9</v>
      </c>
      <c r="C5994" s="1">
        <f t="shared" si="851"/>
        <v>41889.291666652156</v>
      </c>
      <c r="D5994" s="7">
        <v>28.848484848484848</v>
      </c>
      <c r="E5994" s="7"/>
      <c r="G5994">
        <v>46.75</v>
      </c>
      <c r="H5994" s="12">
        <v>145.34137612687996</v>
      </c>
      <c r="I5994" s="13">
        <f>$D$2*tarifas!$D$12/24</f>
        <v>1.4541666666666666</v>
      </c>
      <c r="J5994" s="13" t="e">
        <f>VLOOKUP(E5994&amp;" "&amp;F5994,tarifas!$A$13:$D$20,4,FALSE)*H5994</f>
        <v>#N/A</v>
      </c>
      <c r="K5994" s="13">
        <f>IF(F5994="COD1",tarifas!$D$11*(SUMIFS($H$11:$H$8770,$F$11:$F$8770,"=COD1",$B$11:$B$8770,"="&amp;B5994)/COUNTIFS($F$11:$F$8770,"=COD1",$B$11:$B$8770,"="&amp;B5994))/COUNTIFS($A$11:$A$8770,"="&amp;A5994,$F$11:$F$8770,"=COD1"),0)</f>
        <v>0</v>
      </c>
      <c r="L5994" s="13" t="e">
        <f>(VLOOKUP(F5994,tarifas!$C$7:$D$10,2,FALSE)+tarifas!$D$21)*datos!H5994</f>
        <v>#N/A</v>
      </c>
      <c r="M5994">
        <v>16.602160000000001</v>
      </c>
      <c r="N5994" s="13" t="e">
        <f t="shared" si="845"/>
        <v>#N/A</v>
      </c>
      <c r="O5994">
        <f t="shared" si="846"/>
        <v>16.602160000000001</v>
      </c>
      <c r="P5994" s="12">
        <f t="shared" si="847"/>
        <v>128.73921612687997</v>
      </c>
      <c r="Q5994">
        <f t="shared" si="848"/>
        <v>0</v>
      </c>
      <c r="R5994">
        <f>$D$2*tarifas!$D$12/24</f>
        <v>1.4541666666666666</v>
      </c>
      <c r="S5994" t="e">
        <f>VLOOKUP(E5994&amp;" "&amp;F5994,tarifas!$A$13:$D$20,4,FALSE)*P5994</f>
        <v>#N/A</v>
      </c>
      <c r="T5994">
        <f>IF(F5994="COD1",tarifas!$D$11*(SUMIFS($P$11:$P$8770,$F$11:$F$8770,"=COD1",$B$11:$B$8770,"="&amp;B5994)/COUNTIFS($F$11:$F$8770,"=COD1",$B$11:$B$8770,"="&amp;B5994))/COUNTIFS($A$11:$A$8770,"="&amp;A5994,$F$11:$F$8770,"=COD1"),0)</f>
        <v>0</v>
      </c>
      <c r="U5994" t="e">
        <f>(VLOOKUP(F5994,tarifas!$C$7:$D$10,2,FALSE)+tarifas!$D$21)*datos!P5994</f>
        <v>#N/A</v>
      </c>
      <c r="V5994" t="e">
        <f t="shared" si="849"/>
        <v>#N/A</v>
      </c>
      <c r="W5994">
        <f t="shared" si="850"/>
        <v>0</v>
      </c>
    </row>
    <row r="5995" spans="1:23" x14ac:dyDescent="0.25">
      <c r="A5995">
        <f t="shared" si="843"/>
        <v>246</v>
      </c>
      <c r="B5995">
        <f t="shared" si="844"/>
        <v>9</v>
      </c>
      <c r="C5995" s="1">
        <f t="shared" si="851"/>
        <v>41889.33333331882</v>
      </c>
      <c r="D5995" s="7">
        <v>179.530303030303</v>
      </c>
      <c r="E5995" s="7"/>
      <c r="G5995">
        <v>49</v>
      </c>
      <c r="H5995" s="12">
        <v>145.66379412481342</v>
      </c>
      <c r="I5995" s="13">
        <f>$D$2*tarifas!$D$12/24</f>
        <v>1.4541666666666666</v>
      </c>
      <c r="J5995" s="13" t="e">
        <f>VLOOKUP(E5995&amp;" "&amp;F5995,tarifas!$A$13:$D$20,4,FALSE)*H5995</f>
        <v>#N/A</v>
      </c>
      <c r="K5995" s="13">
        <f>IF(F5995="COD1",tarifas!$D$11*(SUMIFS($H$11:$H$8770,$F$11:$F$8770,"=COD1",$B$11:$B$8770,"="&amp;B5995)/COUNTIFS($F$11:$F$8770,"=COD1",$B$11:$B$8770,"="&amp;B5995))/COUNTIFS($A$11:$A$8770,"="&amp;A5995,$F$11:$F$8770,"=COD1"),0)</f>
        <v>0</v>
      </c>
      <c r="L5995" s="13" t="e">
        <f>(VLOOKUP(F5995,tarifas!$C$7:$D$10,2,FALSE)+tarifas!$D$21)*datos!H5995</f>
        <v>#N/A</v>
      </c>
      <c r="M5995">
        <v>102.34881</v>
      </c>
      <c r="N5995" s="13" t="e">
        <f t="shared" si="845"/>
        <v>#N/A</v>
      </c>
      <c r="O5995">
        <f t="shared" si="846"/>
        <v>102.34881</v>
      </c>
      <c r="P5995" s="12">
        <f t="shared" si="847"/>
        <v>43.314984124813421</v>
      </c>
      <c r="Q5995">
        <f t="shared" si="848"/>
        <v>0</v>
      </c>
      <c r="R5995">
        <f>$D$2*tarifas!$D$12/24</f>
        <v>1.4541666666666666</v>
      </c>
      <c r="S5995" t="e">
        <f>VLOOKUP(E5995&amp;" "&amp;F5995,tarifas!$A$13:$D$20,4,FALSE)*P5995</f>
        <v>#N/A</v>
      </c>
      <c r="T5995">
        <f>IF(F5995="COD1",tarifas!$D$11*(SUMIFS($P$11:$P$8770,$F$11:$F$8770,"=COD1",$B$11:$B$8770,"="&amp;B5995)/COUNTIFS($F$11:$F$8770,"=COD1",$B$11:$B$8770,"="&amp;B5995))/COUNTIFS($A$11:$A$8770,"="&amp;A5995,$F$11:$F$8770,"=COD1"),0)</f>
        <v>0</v>
      </c>
      <c r="U5995" t="e">
        <f>(VLOOKUP(F5995,tarifas!$C$7:$D$10,2,FALSE)+tarifas!$D$21)*datos!P5995</f>
        <v>#N/A</v>
      </c>
      <c r="V5995" t="e">
        <f t="shared" si="849"/>
        <v>#N/A</v>
      </c>
      <c r="W5995">
        <f t="shared" si="850"/>
        <v>0</v>
      </c>
    </row>
    <row r="5996" spans="1:23" x14ac:dyDescent="0.25">
      <c r="A5996">
        <f t="shared" si="843"/>
        <v>246</v>
      </c>
      <c r="B5996">
        <f t="shared" si="844"/>
        <v>9</v>
      </c>
      <c r="C5996" s="1">
        <f t="shared" si="851"/>
        <v>41889.374999985484</v>
      </c>
      <c r="D5996" s="7">
        <v>276.89393939393938</v>
      </c>
      <c r="E5996" s="7"/>
      <c r="G5996">
        <v>54.25</v>
      </c>
      <c r="H5996" s="12">
        <v>146.31578679048911</v>
      </c>
      <c r="I5996" s="13">
        <f>$D$2*tarifas!$D$12/24</f>
        <v>1.4541666666666666</v>
      </c>
      <c r="J5996" s="13" t="e">
        <f>VLOOKUP(E5996&amp;" "&amp;F5996,tarifas!$A$13:$D$20,4,FALSE)*H5996</f>
        <v>#N/A</v>
      </c>
      <c r="K5996" s="13">
        <f>IF(F5996="COD1",tarifas!$D$11*(SUMIFS($H$11:$H$8770,$F$11:$F$8770,"=COD1",$B$11:$B$8770,"="&amp;B5996)/COUNTIFS($F$11:$F$8770,"=COD1",$B$11:$B$8770,"="&amp;B5996))/COUNTIFS($A$11:$A$8770,"="&amp;A5996,$F$11:$F$8770,"=COD1"),0)</f>
        <v>0</v>
      </c>
      <c r="L5996" s="13" t="e">
        <f>(VLOOKUP(F5996,tarifas!$C$7:$D$10,2,FALSE)+tarifas!$D$21)*datos!H5996</f>
        <v>#N/A</v>
      </c>
      <c r="M5996">
        <v>282.95441</v>
      </c>
      <c r="N5996" s="13" t="e">
        <f t="shared" si="845"/>
        <v>#N/A</v>
      </c>
      <c r="O5996">
        <f t="shared" si="846"/>
        <v>146.31578679048911</v>
      </c>
      <c r="P5996" s="12">
        <f t="shared" si="847"/>
        <v>0</v>
      </c>
      <c r="Q5996">
        <f t="shared" si="848"/>
        <v>136.63862320951088</v>
      </c>
      <c r="R5996">
        <f>$D$2*tarifas!$D$12/24</f>
        <v>1.4541666666666666</v>
      </c>
      <c r="S5996" t="e">
        <f>VLOOKUP(E5996&amp;" "&amp;F5996,tarifas!$A$13:$D$20,4,FALSE)*P5996</f>
        <v>#N/A</v>
      </c>
      <c r="T5996">
        <f>IF(F5996="COD1",tarifas!$D$11*(SUMIFS($P$11:$P$8770,$F$11:$F$8770,"=COD1",$B$11:$B$8770,"="&amp;B5996)/COUNTIFS($F$11:$F$8770,"=COD1",$B$11:$B$8770,"="&amp;B5996))/COUNTIFS($A$11:$A$8770,"="&amp;A5996,$F$11:$F$8770,"=COD1"),0)</f>
        <v>0</v>
      </c>
      <c r="U5996" t="e">
        <f>(VLOOKUP(F5996,tarifas!$C$7:$D$10,2,FALSE)+tarifas!$D$21)*datos!P5996</f>
        <v>#N/A</v>
      </c>
      <c r="V5996" t="e">
        <f t="shared" si="849"/>
        <v>#N/A</v>
      </c>
      <c r="W5996">
        <f t="shared" si="850"/>
        <v>6.6713807782043686</v>
      </c>
    </row>
    <row r="5997" spans="1:23" x14ac:dyDescent="0.25">
      <c r="A5997">
        <f t="shared" si="843"/>
        <v>246</v>
      </c>
      <c r="B5997">
        <f t="shared" si="844"/>
        <v>9</v>
      </c>
      <c r="C5997" s="1">
        <f t="shared" si="851"/>
        <v>41889.416666652149</v>
      </c>
      <c r="D5997" s="7">
        <v>525.71212121212113</v>
      </c>
      <c r="E5997" s="7"/>
      <c r="G5997">
        <v>55.3</v>
      </c>
      <c r="H5997" s="12">
        <v>145.23353624604025</v>
      </c>
      <c r="I5997" s="13">
        <f>$D$2*tarifas!$D$12/24</f>
        <v>1.4541666666666666</v>
      </c>
      <c r="J5997" s="13" t="e">
        <f>VLOOKUP(E5997&amp;" "&amp;F5997,tarifas!$A$13:$D$20,4,FALSE)*H5997</f>
        <v>#N/A</v>
      </c>
      <c r="K5997" s="13">
        <f>IF(F5997="COD1",tarifas!$D$11*(SUMIFS($H$11:$H$8770,$F$11:$F$8770,"=COD1",$B$11:$B$8770,"="&amp;B5997)/COUNTIFS($F$11:$F$8770,"=COD1",$B$11:$B$8770,"="&amp;B5997))/COUNTIFS($A$11:$A$8770,"="&amp;A5997,$F$11:$F$8770,"=COD1"),0)</f>
        <v>0</v>
      </c>
      <c r="L5997" s="13" t="e">
        <f>(VLOOKUP(F5997,tarifas!$C$7:$D$10,2,FALSE)+tarifas!$D$21)*datos!H5997</f>
        <v>#N/A</v>
      </c>
      <c r="M5997">
        <v>323.15290000000005</v>
      </c>
      <c r="N5997" s="13" t="e">
        <f t="shared" si="845"/>
        <v>#N/A</v>
      </c>
      <c r="O5997">
        <f t="shared" si="846"/>
        <v>145.23353624604025</v>
      </c>
      <c r="P5997" s="12">
        <f t="shared" si="847"/>
        <v>0</v>
      </c>
      <c r="Q5997">
        <f t="shared" si="848"/>
        <v>177.9193637539598</v>
      </c>
      <c r="R5997">
        <f>$D$2*tarifas!$D$12/24</f>
        <v>1.4541666666666666</v>
      </c>
      <c r="S5997" t="e">
        <f>VLOOKUP(E5997&amp;" "&amp;F5997,tarifas!$A$13:$D$20,4,FALSE)*P5997</f>
        <v>#N/A</v>
      </c>
      <c r="T5997">
        <f>IF(F5997="COD1",tarifas!$D$11*(SUMIFS($P$11:$P$8770,$F$11:$F$8770,"=COD1",$B$11:$B$8770,"="&amp;B5997)/COUNTIFS($F$11:$F$8770,"=COD1",$B$11:$B$8770,"="&amp;B5997))/COUNTIFS($A$11:$A$8770,"="&amp;A5997,$F$11:$F$8770,"=COD1"),0)</f>
        <v>0</v>
      </c>
      <c r="U5997" t="e">
        <f>(VLOOKUP(F5997,tarifas!$C$7:$D$10,2,FALSE)+tarifas!$D$21)*datos!P5997</f>
        <v>#N/A</v>
      </c>
      <c r="V5997" t="e">
        <f t="shared" si="849"/>
        <v>#N/A</v>
      </c>
      <c r="W5997">
        <f t="shared" si="850"/>
        <v>8.8550467340345786</v>
      </c>
    </row>
    <row r="5998" spans="1:23" x14ac:dyDescent="0.25">
      <c r="A5998">
        <f t="shared" si="843"/>
        <v>246</v>
      </c>
      <c r="B5998">
        <f t="shared" si="844"/>
        <v>9</v>
      </c>
      <c r="C5998" s="1">
        <f t="shared" si="851"/>
        <v>41889.458333318813</v>
      </c>
      <c r="D5998" s="7">
        <v>644.969696969697</v>
      </c>
      <c r="E5998" s="7"/>
      <c r="G5998">
        <v>55.96</v>
      </c>
      <c r="H5998" s="12">
        <v>147.2187909472984</v>
      </c>
      <c r="I5998" s="13">
        <f>$D$2*tarifas!$D$12/24</f>
        <v>1.4541666666666666</v>
      </c>
      <c r="J5998" s="13" t="e">
        <f>VLOOKUP(E5998&amp;" "&amp;F5998,tarifas!$A$13:$D$20,4,FALSE)*H5998</f>
        <v>#N/A</v>
      </c>
      <c r="K5998" s="13">
        <f>IF(F5998="COD1",tarifas!$D$11*(SUMIFS($H$11:$H$8770,$F$11:$F$8770,"=COD1",$B$11:$B$8770,"="&amp;B5998)/COUNTIFS($F$11:$F$8770,"=COD1",$B$11:$B$8770,"="&amp;B5998))/COUNTIFS($A$11:$A$8770,"="&amp;A5998,$F$11:$F$8770,"=COD1"),0)</f>
        <v>0</v>
      </c>
      <c r="L5998" s="13" t="e">
        <f>(VLOOKUP(F5998,tarifas!$C$7:$D$10,2,FALSE)+tarifas!$D$21)*datos!H5998</f>
        <v>#N/A</v>
      </c>
      <c r="M5998">
        <v>228.2199</v>
      </c>
      <c r="N5998" s="13" t="e">
        <f t="shared" si="845"/>
        <v>#N/A</v>
      </c>
      <c r="O5998">
        <f t="shared" si="846"/>
        <v>147.2187909472984</v>
      </c>
      <c r="P5998" s="12">
        <f t="shared" si="847"/>
        <v>0</v>
      </c>
      <c r="Q5998">
        <f t="shared" si="848"/>
        <v>81.001109052701594</v>
      </c>
      <c r="R5998">
        <f>$D$2*tarifas!$D$12/24</f>
        <v>1.4541666666666666</v>
      </c>
      <c r="S5998" t="e">
        <f>VLOOKUP(E5998&amp;" "&amp;F5998,tarifas!$A$13:$D$20,4,FALSE)*P5998</f>
        <v>#N/A</v>
      </c>
      <c r="T5998">
        <f>IF(F5998="COD1",tarifas!$D$11*(SUMIFS($P$11:$P$8770,$F$11:$F$8770,"=COD1",$B$11:$B$8770,"="&amp;B5998)/COUNTIFS($F$11:$F$8770,"=COD1",$B$11:$B$8770,"="&amp;B5998))/COUNTIFS($A$11:$A$8770,"="&amp;A5998,$F$11:$F$8770,"=COD1"),0)</f>
        <v>0</v>
      </c>
      <c r="U5998" t="e">
        <f>(VLOOKUP(F5998,tarifas!$C$7:$D$10,2,FALSE)+tarifas!$D$21)*datos!P5998</f>
        <v>#N/A</v>
      </c>
      <c r="V5998" t="e">
        <f t="shared" si="849"/>
        <v>#N/A</v>
      </c>
      <c r="W5998">
        <f t="shared" si="850"/>
        <v>4.0795398563302632</v>
      </c>
    </row>
    <row r="5999" spans="1:23" x14ac:dyDescent="0.25">
      <c r="A5999">
        <f t="shared" si="843"/>
        <v>246</v>
      </c>
      <c r="B5999">
        <f t="shared" si="844"/>
        <v>9</v>
      </c>
      <c r="C5999" s="1">
        <f t="shared" si="851"/>
        <v>41889.499999985477</v>
      </c>
      <c r="D5999" s="7">
        <v>686.69696969696975</v>
      </c>
      <c r="E5999" s="7"/>
      <c r="G5999">
        <v>55.96</v>
      </c>
      <c r="H5999" s="12">
        <v>146.77557202034714</v>
      </c>
      <c r="I5999" s="13">
        <f>$D$2*tarifas!$D$12/24</f>
        <v>1.4541666666666666</v>
      </c>
      <c r="J5999" s="13" t="e">
        <f>VLOOKUP(E5999&amp;" "&amp;F5999,tarifas!$A$13:$D$20,4,FALSE)*H5999</f>
        <v>#N/A</v>
      </c>
      <c r="K5999" s="13">
        <f>IF(F5999="COD1",tarifas!$D$11*(SUMIFS($H$11:$H$8770,$F$11:$F$8770,"=COD1",$B$11:$B$8770,"="&amp;B5999)/COUNTIFS($F$11:$F$8770,"=COD1",$B$11:$B$8770,"="&amp;B5999))/COUNTIFS($A$11:$A$8770,"="&amp;A5999,$F$11:$F$8770,"=COD1"),0)</f>
        <v>0</v>
      </c>
      <c r="L5999" s="13" t="e">
        <f>(VLOOKUP(F5999,tarifas!$C$7:$D$10,2,FALSE)+tarifas!$D$21)*datos!H5999</f>
        <v>#N/A</v>
      </c>
      <c r="M5999">
        <v>211.82402999999999</v>
      </c>
      <c r="N5999" s="13" t="e">
        <f t="shared" si="845"/>
        <v>#N/A</v>
      </c>
      <c r="O5999">
        <f t="shared" si="846"/>
        <v>146.77557202034714</v>
      </c>
      <c r="P5999" s="12">
        <f t="shared" si="847"/>
        <v>0</v>
      </c>
      <c r="Q5999">
        <f t="shared" si="848"/>
        <v>65.048457979652852</v>
      </c>
      <c r="R5999">
        <f>$D$2*tarifas!$D$12/24</f>
        <v>1.4541666666666666</v>
      </c>
      <c r="S5999" t="e">
        <f>VLOOKUP(E5999&amp;" "&amp;F5999,tarifas!$A$13:$D$20,4,FALSE)*P5999</f>
        <v>#N/A</v>
      </c>
      <c r="T5999">
        <f>IF(F5999="COD1",tarifas!$D$11*(SUMIFS($P$11:$P$8770,$F$11:$F$8770,"=COD1",$B$11:$B$8770,"="&amp;B5999)/COUNTIFS($F$11:$F$8770,"=COD1",$B$11:$B$8770,"="&amp;B5999))/COUNTIFS($A$11:$A$8770,"="&amp;A5999,$F$11:$F$8770,"=COD1"),0)</f>
        <v>0</v>
      </c>
      <c r="U5999" t="e">
        <f>(VLOOKUP(F5999,tarifas!$C$7:$D$10,2,FALSE)+tarifas!$D$21)*datos!P5999</f>
        <v>#N/A</v>
      </c>
      <c r="V5999" t="e">
        <f t="shared" si="849"/>
        <v>#N/A</v>
      </c>
      <c r="W5999">
        <f t="shared" si="850"/>
        <v>3.2761005376872365</v>
      </c>
    </row>
    <row r="6000" spans="1:23" x14ac:dyDescent="0.25">
      <c r="A6000">
        <f t="shared" si="843"/>
        <v>246</v>
      </c>
      <c r="B6000">
        <f t="shared" si="844"/>
        <v>9</v>
      </c>
      <c r="C6000" s="1">
        <f t="shared" si="851"/>
        <v>41889.541666652141</v>
      </c>
      <c r="D6000" s="7">
        <v>721.469696969697</v>
      </c>
      <c r="E6000" s="7"/>
      <c r="G6000">
        <v>51</v>
      </c>
      <c r="H6000" s="12">
        <v>147.55101339160001</v>
      </c>
      <c r="I6000" s="13">
        <f>$D$2*tarifas!$D$12/24</f>
        <v>1.4541666666666666</v>
      </c>
      <c r="J6000" s="13" t="e">
        <f>VLOOKUP(E6000&amp;" "&amp;F6000,tarifas!$A$13:$D$20,4,FALSE)*H6000</f>
        <v>#N/A</v>
      </c>
      <c r="K6000" s="13">
        <f>IF(F6000="COD1",tarifas!$D$11*(SUMIFS($H$11:$H$8770,$F$11:$F$8770,"=COD1",$B$11:$B$8770,"="&amp;B6000)/COUNTIFS($F$11:$F$8770,"=COD1",$B$11:$B$8770,"="&amp;B6000))/COUNTIFS($A$11:$A$8770,"="&amp;A6000,$F$11:$F$8770,"=COD1"),0)</f>
        <v>0</v>
      </c>
      <c r="L6000" s="13" t="e">
        <f>(VLOOKUP(F6000,tarifas!$C$7:$D$10,2,FALSE)+tarifas!$D$21)*datos!H6000</f>
        <v>#N/A</v>
      </c>
      <c r="M6000">
        <v>181.41070000000002</v>
      </c>
      <c r="N6000" s="13" t="e">
        <f t="shared" si="845"/>
        <v>#N/A</v>
      </c>
      <c r="O6000">
        <f t="shared" si="846"/>
        <v>147.55101339160001</v>
      </c>
      <c r="P6000" s="12">
        <f t="shared" si="847"/>
        <v>0</v>
      </c>
      <c r="Q6000">
        <f t="shared" si="848"/>
        <v>33.859686608400011</v>
      </c>
      <c r="R6000">
        <f>$D$2*tarifas!$D$12/24</f>
        <v>1.4541666666666666</v>
      </c>
      <c r="S6000" t="e">
        <f>VLOOKUP(E6000&amp;" "&amp;F6000,tarifas!$A$13:$D$20,4,FALSE)*P6000</f>
        <v>#N/A</v>
      </c>
      <c r="T6000">
        <f>IF(F6000="COD1",tarifas!$D$11*(SUMIFS($P$11:$P$8770,$F$11:$F$8770,"=COD1",$B$11:$B$8770,"="&amp;B6000)/COUNTIFS($F$11:$F$8770,"=COD1",$B$11:$B$8770,"="&amp;B6000))/COUNTIFS($A$11:$A$8770,"="&amp;A6000,$F$11:$F$8770,"=COD1"),0)</f>
        <v>0</v>
      </c>
      <c r="U6000" t="e">
        <f>(VLOOKUP(F6000,tarifas!$C$7:$D$10,2,FALSE)+tarifas!$D$21)*datos!P6000</f>
        <v>#N/A</v>
      </c>
      <c r="V6000" t="e">
        <f t="shared" si="849"/>
        <v>#N/A</v>
      </c>
      <c r="W6000">
        <f t="shared" si="850"/>
        <v>1.5541596153255604</v>
      </c>
    </row>
    <row r="6001" spans="1:23" x14ac:dyDescent="0.25">
      <c r="A6001">
        <f t="shared" si="843"/>
        <v>246</v>
      </c>
      <c r="B6001">
        <f t="shared" si="844"/>
        <v>9</v>
      </c>
      <c r="C6001" s="1">
        <f t="shared" si="851"/>
        <v>41889.583333318806</v>
      </c>
      <c r="D6001" s="7">
        <v>618.43939393939388</v>
      </c>
      <c r="E6001" s="7"/>
      <c r="G6001">
        <v>48.5</v>
      </c>
      <c r="H6001" s="12">
        <v>150.08765896935813</v>
      </c>
      <c r="I6001" s="13">
        <f>$D$2*tarifas!$D$12/24</f>
        <v>1.4541666666666666</v>
      </c>
      <c r="J6001" s="13" t="e">
        <f>VLOOKUP(E6001&amp;" "&amp;F6001,tarifas!$A$13:$D$20,4,FALSE)*H6001</f>
        <v>#N/A</v>
      </c>
      <c r="K6001" s="13">
        <f>IF(F6001="COD1",tarifas!$D$11*(SUMIFS($H$11:$H$8770,$F$11:$F$8770,"=COD1",$B$11:$B$8770,"="&amp;B6001)/COUNTIFS($F$11:$F$8770,"=COD1",$B$11:$B$8770,"="&amp;B6001))/COUNTIFS($A$11:$A$8770,"="&amp;A6001,$F$11:$F$8770,"=COD1"),0)</f>
        <v>0</v>
      </c>
      <c r="L6001" s="13" t="e">
        <f>(VLOOKUP(F6001,tarifas!$C$7:$D$10,2,FALSE)+tarifas!$D$21)*datos!H6001</f>
        <v>#N/A</v>
      </c>
      <c r="M6001">
        <v>381.86493999999999</v>
      </c>
      <c r="N6001" s="13" t="e">
        <f t="shared" si="845"/>
        <v>#N/A</v>
      </c>
      <c r="O6001">
        <f t="shared" si="846"/>
        <v>150.08765896935813</v>
      </c>
      <c r="P6001" s="12">
        <f t="shared" si="847"/>
        <v>0</v>
      </c>
      <c r="Q6001">
        <f t="shared" si="848"/>
        <v>231.77728103064186</v>
      </c>
      <c r="R6001">
        <f>$D$2*tarifas!$D$12/24</f>
        <v>1.4541666666666666</v>
      </c>
      <c r="S6001" t="e">
        <f>VLOOKUP(E6001&amp;" "&amp;F6001,tarifas!$A$13:$D$20,4,FALSE)*P6001</f>
        <v>#N/A</v>
      </c>
      <c r="T6001">
        <f>IF(F6001="COD1",tarifas!$D$11*(SUMIFS($P$11:$P$8770,$F$11:$F$8770,"=COD1",$B$11:$B$8770,"="&amp;B6001)/COUNTIFS($F$11:$F$8770,"=COD1",$B$11:$B$8770,"="&amp;B6001))/COUNTIFS($A$11:$A$8770,"="&amp;A6001,$F$11:$F$8770,"=COD1"),0)</f>
        <v>0</v>
      </c>
      <c r="U6001" t="e">
        <f>(VLOOKUP(F6001,tarifas!$C$7:$D$10,2,FALSE)+tarifas!$D$21)*datos!P6001</f>
        <v>#N/A</v>
      </c>
      <c r="V6001" t="e">
        <f t="shared" si="849"/>
        <v>#N/A</v>
      </c>
      <c r="W6001">
        <f t="shared" si="850"/>
        <v>10.117078316987518</v>
      </c>
    </row>
    <row r="6002" spans="1:23" x14ac:dyDescent="0.25">
      <c r="A6002">
        <f t="shared" si="843"/>
        <v>246</v>
      </c>
      <c r="B6002">
        <f t="shared" si="844"/>
        <v>9</v>
      </c>
      <c r="C6002" s="1">
        <f t="shared" si="851"/>
        <v>41889.62499998547</v>
      </c>
      <c r="D6002" s="7">
        <v>418.81818181818181</v>
      </c>
      <c r="E6002" s="7"/>
      <c r="G6002">
        <v>45.4</v>
      </c>
      <c r="H6002" s="12">
        <v>155.70594851812965</v>
      </c>
      <c r="I6002" s="13">
        <f>$D$2*tarifas!$D$12/24</f>
        <v>1.4541666666666666</v>
      </c>
      <c r="J6002" s="13" t="e">
        <f>VLOOKUP(E6002&amp;" "&amp;F6002,tarifas!$A$13:$D$20,4,FALSE)*H6002</f>
        <v>#N/A</v>
      </c>
      <c r="K6002" s="13">
        <f>IF(F6002="COD1",tarifas!$D$11*(SUMIFS($H$11:$H$8770,$F$11:$F$8770,"=COD1",$B$11:$B$8770,"="&amp;B6002)/COUNTIFS($F$11:$F$8770,"=COD1",$B$11:$B$8770,"="&amp;B6002))/COUNTIFS($A$11:$A$8770,"="&amp;A6002,$F$11:$F$8770,"=COD1"),0)</f>
        <v>0</v>
      </c>
      <c r="L6002" s="13" t="e">
        <f>(VLOOKUP(F6002,tarifas!$C$7:$D$10,2,FALSE)+tarifas!$D$21)*datos!H6002</f>
        <v>#N/A</v>
      </c>
      <c r="M6002">
        <v>232.41639000000001</v>
      </c>
      <c r="N6002" s="13" t="e">
        <f t="shared" si="845"/>
        <v>#N/A</v>
      </c>
      <c r="O6002">
        <f t="shared" si="846"/>
        <v>155.70594851812965</v>
      </c>
      <c r="P6002" s="12">
        <f t="shared" si="847"/>
        <v>0</v>
      </c>
      <c r="Q6002">
        <f t="shared" si="848"/>
        <v>76.710441481870362</v>
      </c>
      <c r="R6002">
        <f>$D$2*tarifas!$D$12/24</f>
        <v>1.4541666666666666</v>
      </c>
      <c r="S6002" t="e">
        <f>VLOOKUP(E6002&amp;" "&amp;F6002,tarifas!$A$13:$D$20,4,FALSE)*P6002</f>
        <v>#N/A</v>
      </c>
      <c r="T6002">
        <f>IF(F6002="COD1",tarifas!$D$11*(SUMIFS($P$11:$P$8770,$F$11:$F$8770,"=COD1",$B$11:$B$8770,"="&amp;B6002)/COUNTIFS($F$11:$F$8770,"=COD1",$B$11:$B$8770,"="&amp;B6002))/COUNTIFS($A$11:$A$8770,"="&amp;A6002,$F$11:$F$8770,"=COD1"),0)</f>
        <v>0</v>
      </c>
      <c r="U6002" t="e">
        <f>(VLOOKUP(F6002,tarifas!$C$7:$D$10,2,FALSE)+tarifas!$D$21)*datos!P6002</f>
        <v>#N/A</v>
      </c>
      <c r="V6002" t="e">
        <f t="shared" si="849"/>
        <v>#N/A</v>
      </c>
      <c r="W6002">
        <f t="shared" si="850"/>
        <v>3.1343886389492228</v>
      </c>
    </row>
    <row r="6003" spans="1:23" x14ac:dyDescent="0.25">
      <c r="A6003">
        <f t="shared" si="843"/>
        <v>246</v>
      </c>
      <c r="B6003">
        <f t="shared" si="844"/>
        <v>9</v>
      </c>
      <c r="C6003" s="1">
        <f t="shared" si="851"/>
        <v>41889.666666652134</v>
      </c>
      <c r="D6003" s="7">
        <v>410.06060606060606</v>
      </c>
      <c r="E6003" s="7"/>
      <c r="G6003">
        <v>45.4</v>
      </c>
      <c r="H6003" s="12">
        <v>164.75957723389732</v>
      </c>
      <c r="I6003" s="13">
        <f>$D$2*tarifas!$D$12/24</f>
        <v>1.4541666666666666</v>
      </c>
      <c r="J6003" s="13" t="e">
        <f>VLOOKUP(E6003&amp;" "&amp;F6003,tarifas!$A$13:$D$20,4,FALSE)*H6003</f>
        <v>#N/A</v>
      </c>
      <c r="K6003" s="13">
        <f>IF(F6003="COD1",tarifas!$D$11*(SUMIFS($H$11:$H$8770,$F$11:$F$8770,"=COD1",$B$11:$B$8770,"="&amp;B6003)/COUNTIFS($F$11:$F$8770,"=COD1",$B$11:$B$8770,"="&amp;B6003))/COUNTIFS($A$11:$A$8770,"="&amp;A6003,$F$11:$F$8770,"=COD1"),0)</f>
        <v>0</v>
      </c>
      <c r="L6003" s="13" t="e">
        <f>(VLOOKUP(F6003,tarifas!$C$7:$D$10,2,FALSE)+tarifas!$D$21)*datos!H6003</f>
        <v>#N/A</v>
      </c>
      <c r="M6003">
        <v>181.50102999999999</v>
      </c>
      <c r="N6003" s="13" t="e">
        <f t="shared" si="845"/>
        <v>#N/A</v>
      </c>
      <c r="O6003">
        <f t="shared" si="846"/>
        <v>164.75957723389732</v>
      </c>
      <c r="P6003" s="12">
        <f t="shared" si="847"/>
        <v>0</v>
      </c>
      <c r="Q6003">
        <f t="shared" si="848"/>
        <v>16.741452766102668</v>
      </c>
      <c r="R6003">
        <f>$D$2*tarifas!$D$12/24</f>
        <v>1.4541666666666666</v>
      </c>
      <c r="S6003" t="e">
        <f>VLOOKUP(E6003&amp;" "&amp;F6003,tarifas!$A$13:$D$20,4,FALSE)*P6003</f>
        <v>#N/A</v>
      </c>
      <c r="T6003">
        <f>IF(F6003="COD1",tarifas!$D$11*(SUMIFS($P$11:$P$8770,$F$11:$F$8770,"=COD1",$B$11:$B$8770,"="&amp;B6003)/COUNTIFS($F$11:$F$8770,"=COD1",$B$11:$B$8770,"="&amp;B6003))/COUNTIFS($A$11:$A$8770,"="&amp;A6003,$F$11:$F$8770,"=COD1"),0)</f>
        <v>0</v>
      </c>
      <c r="U6003" t="e">
        <f>(VLOOKUP(F6003,tarifas!$C$7:$D$10,2,FALSE)+tarifas!$D$21)*datos!P6003</f>
        <v>#N/A</v>
      </c>
      <c r="V6003" t="e">
        <f t="shared" si="849"/>
        <v>#N/A</v>
      </c>
      <c r="W6003">
        <f t="shared" si="850"/>
        <v>0.68405576002295498</v>
      </c>
    </row>
    <row r="6004" spans="1:23" x14ac:dyDescent="0.25">
      <c r="A6004">
        <f t="shared" si="843"/>
        <v>246</v>
      </c>
      <c r="B6004">
        <f t="shared" si="844"/>
        <v>9</v>
      </c>
      <c r="C6004" s="1">
        <f t="shared" si="851"/>
        <v>41889.708333318798</v>
      </c>
      <c r="D6004" s="7">
        <v>280.75757575757575</v>
      </c>
      <c r="E6004" s="7"/>
      <c r="G6004">
        <v>48.4</v>
      </c>
      <c r="H6004" s="12">
        <v>165.86180043390607</v>
      </c>
      <c r="I6004" s="13">
        <f>$D$2*tarifas!$D$12/24</f>
        <v>1.4541666666666666</v>
      </c>
      <c r="J6004" s="13" t="e">
        <f>VLOOKUP(E6004&amp;" "&amp;F6004,tarifas!$A$13:$D$20,4,FALSE)*H6004</f>
        <v>#N/A</v>
      </c>
      <c r="K6004" s="13">
        <f>IF(F6004="COD1",tarifas!$D$11*(SUMIFS($H$11:$H$8770,$F$11:$F$8770,"=COD1",$B$11:$B$8770,"="&amp;B6004)/COUNTIFS($F$11:$F$8770,"=COD1",$B$11:$B$8770,"="&amp;B6004))/COUNTIFS($A$11:$A$8770,"="&amp;A6004,$F$11:$F$8770,"=COD1"),0)</f>
        <v>0</v>
      </c>
      <c r="L6004" s="13" t="e">
        <f>(VLOOKUP(F6004,tarifas!$C$7:$D$10,2,FALSE)+tarifas!$D$21)*datos!H6004</f>
        <v>#N/A</v>
      </c>
      <c r="M6004">
        <v>20.157139999999998</v>
      </c>
      <c r="N6004" s="13" t="e">
        <f t="shared" si="845"/>
        <v>#N/A</v>
      </c>
      <c r="O6004">
        <f t="shared" si="846"/>
        <v>20.157139999999998</v>
      </c>
      <c r="P6004" s="12">
        <f t="shared" si="847"/>
        <v>145.70466043390607</v>
      </c>
      <c r="Q6004">
        <f t="shared" si="848"/>
        <v>0</v>
      </c>
      <c r="R6004">
        <f>$D$2*tarifas!$D$12/24</f>
        <v>1.4541666666666666</v>
      </c>
      <c r="S6004" t="e">
        <f>VLOOKUP(E6004&amp;" "&amp;F6004,tarifas!$A$13:$D$20,4,FALSE)*P6004</f>
        <v>#N/A</v>
      </c>
      <c r="T6004">
        <f>IF(F6004="COD1",tarifas!$D$11*(SUMIFS($P$11:$P$8770,$F$11:$F$8770,"=COD1",$B$11:$B$8770,"="&amp;B6004)/COUNTIFS($F$11:$F$8770,"=COD1",$B$11:$B$8770,"="&amp;B6004))/COUNTIFS($A$11:$A$8770,"="&amp;A6004,$F$11:$F$8770,"=COD1"),0)</f>
        <v>0</v>
      </c>
      <c r="U6004" t="e">
        <f>(VLOOKUP(F6004,tarifas!$C$7:$D$10,2,FALSE)+tarifas!$D$21)*datos!P6004</f>
        <v>#N/A</v>
      </c>
      <c r="V6004" t="e">
        <f t="shared" si="849"/>
        <v>#N/A</v>
      </c>
      <c r="W6004">
        <f t="shared" si="850"/>
        <v>0</v>
      </c>
    </row>
    <row r="6005" spans="1:23" x14ac:dyDescent="0.25">
      <c r="A6005">
        <f t="shared" si="843"/>
        <v>246</v>
      </c>
      <c r="B6005">
        <f t="shared" si="844"/>
        <v>9</v>
      </c>
      <c r="C6005" s="1">
        <f t="shared" si="851"/>
        <v>41889.749999985463</v>
      </c>
      <c r="D6005" s="7">
        <v>103.54545454545455</v>
      </c>
      <c r="E6005" s="7"/>
      <c r="G6005">
        <v>49.07</v>
      </c>
      <c r="H6005" s="12">
        <v>159.89389554534682</v>
      </c>
      <c r="I6005" s="13">
        <f>$D$2*tarifas!$D$12/24</f>
        <v>1.4541666666666666</v>
      </c>
      <c r="J6005" s="13" t="e">
        <f>VLOOKUP(E6005&amp;" "&amp;F6005,tarifas!$A$13:$D$20,4,FALSE)*H6005</f>
        <v>#N/A</v>
      </c>
      <c r="K6005" s="13">
        <f>IF(F6005="COD1",tarifas!$D$11*(SUMIFS($H$11:$H$8770,$F$11:$F$8770,"=COD1",$B$11:$B$8770,"="&amp;B6005)/COUNTIFS($F$11:$F$8770,"=COD1",$B$11:$B$8770,"="&amp;B6005))/COUNTIFS($A$11:$A$8770,"="&amp;A6005,$F$11:$F$8770,"=COD1"),0)</f>
        <v>0</v>
      </c>
      <c r="L6005" s="13" t="e">
        <f>(VLOOKUP(F6005,tarifas!$C$7:$D$10,2,FALSE)+tarifas!$D$21)*datos!H6005</f>
        <v>#N/A</v>
      </c>
      <c r="M6005">
        <v>0</v>
      </c>
      <c r="N6005" s="13" t="e">
        <f t="shared" si="845"/>
        <v>#N/A</v>
      </c>
      <c r="O6005">
        <f t="shared" si="846"/>
        <v>0</v>
      </c>
      <c r="P6005" s="12">
        <f t="shared" si="847"/>
        <v>159.89389554534682</v>
      </c>
      <c r="Q6005">
        <f t="shared" si="848"/>
        <v>0</v>
      </c>
      <c r="R6005">
        <f>$D$2*tarifas!$D$12/24</f>
        <v>1.4541666666666666</v>
      </c>
      <c r="S6005" t="e">
        <f>VLOOKUP(E6005&amp;" "&amp;F6005,tarifas!$A$13:$D$20,4,FALSE)*P6005</f>
        <v>#N/A</v>
      </c>
      <c r="T6005">
        <f>IF(F6005="COD1",tarifas!$D$11*(SUMIFS($P$11:$P$8770,$F$11:$F$8770,"=COD1",$B$11:$B$8770,"="&amp;B6005)/COUNTIFS($F$11:$F$8770,"=COD1",$B$11:$B$8770,"="&amp;B6005))/COUNTIFS($A$11:$A$8770,"="&amp;A6005,$F$11:$F$8770,"=COD1"),0)</f>
        <v>0</v>
      </c>
      <c r="U6005" t="e">
        <f>(VLOOKUP(F6005,tarifas!$C$7:$D$10,2,FALSE)+tarifas!$D$21)*datos!P6005</f>
        <v>#N/A</v>
      </c>
      <c r="V6005" t="e">
        <f t="shared" si="849"/>
        <v>#N/A</v>
      </c>
      <c r="W6005">
        <f t="shared" si="850"/>
        <v>0</v>
      </c>
    </row>
    <row r="6006" spans="1:23" x14ac:dyDescent="0.25">
      <c r="A6006">
        <f t="shared" si="843"/>
        <v>246</v>
      </c>
      <c r="B6006">
        <f t="shared" si="844"/>
        <v>9</v>
      </c>
      <c r="C6006" s="1">
        <f t="shared" si="851"/>
        <v>41889.791666652127</v>
      </c>
      <c r="D6006" s="7">
        <v>0</v>
      </c>
      <c r="E6006" s="7"/>
      <c r="G6006">
        <v>59.12</v>
      </c>
      <c r="H6006" s="12">
        <v>173.07395105853644</v>
      </c>
      <c r="I6006" s="13">
        <f>$D$2*tarifas!$D$12/24</f>
        <v>1.4541666666666666</v>
      </c>
      <c r="J6006" s="13" t="e">
        <f>VLOOKUP(E6006&amp;" "&amp;F6006,tarifas!$A$13:$D$20,4,FALSE)*H6006</f>
        <v>#N/A</v>
      </c>
      <c r="K6006" s="13">
        <f>IF(F6006="COD1",tarifas!$D$11*(SUMIFS($H$11:$H$8770,$F$11:$F$8770,"=COD1",$B$11:$B$8770,"="&amp;B6006)/COUNTIFS($F$11:$F$8770,"=COD1",$B$11:$B$8770,"="&amp;B6006))/COUNTIFS($A$11:$A$8770,"="&amp;A6006,$F$11:$F$8770,"=COD1"),0)</f>
        <v>0</v>
      </c>
      <c r="L6006" s="13" t="e">
        <f>(VLOOKUP(F6006,tarifas!$C$7:$D$10,2,FALSE)+tarifas!$D$21)*datos!H6006</f>
        <v>#N/A</v>
      </c>
      <c r="M6006">
        <v>0</v>
      </c>
      <c r="N6006" s="13" t="e">
        <f t="shared" si="845"/>
        <v>#N/A</v>
      </c>
      <c r="O6006">
        <f t="shared" si="846"/>
        <v>0</v>
      </c>
      <c r="P6006" s="12">
        <f t="shared" si="847"/>
        <v>173.07395105853644</v>
      </c>
      <c r="Q6006">
        <f t="shared" si="848"/>
        <v>0</v>
      </c>
      <c r="R6006">
        <f>$D$2*tarifas!$D$12/24</f>
        <v>1.4541666666666666</v>
      </c>
      <c r="S6006" t="e">
        <f>VLOOKUP(E6006&amp;" "&amp;F6006,tarifas!$A$13:$D$20,4,FALSE)*P6006</f>
        <v>#N/A</v>
      </c>
      <c r="T6006">
        <f>IF(F6006="COD1",tarifas!$D$11*(SUMIFS($P$11:$P$8770,$F$11:$F$8770,"=COD1",$B$11:$B$8770,"="&amp;B6006)/COUNTIFS($F$11:$F$8770,"=COD1",$B$11:$B$8770,"="&amp;B6006))/COUNTIFS($A$11:$A$8770,"="&amp;A6006,$F$11:$F$8770,"=COD1"),0)</f>
        <v>0</v>
      </c>
      <c r="U6006" t="e">
        <f>(VLOOKUP(F6006,tarifas!$C$7:$D$10,2,FALSE)+tarifas!$D$21)*datos!P6006</f>
        <v>#N/A</v>
      </c>
      <c r="V6006" t="e">
        <f t="shared" si="849"/>
        <v>#N/A</v>
      </c>
      <c r="W6006">
        <f t="shared" si="850"/>
        <v>0</v>
      </c>
    </row>
    <row r="6007" spans="1:23" x14ac:dyDescent="0.25">
      <c r="A6007">
        <f t="shared" si="843"/>
        <v>246</v>
      </c>
      <c r="B6007">
        <f t="shared" si="844"/>
        <v>9</v>
      </c>
      <c r="C6007" s="1">
        <f t="shared" si="851"/>
        <v>41889.833333318791</v>
      </c>
      <c r="D6007" s="7">
        <v>0</v>
      </c>
      <c r="E6007" s="7"/>
      <c r="G6007">
        <v>68.099999999999994</v>
      </c>
      <c r="H6007" s="12">
        <v>175.68945394428602</v>
      </c>
      <c r="I6007" s="13">
        <f>$D$2*tarifas!$D$12/24</f>
        <v>1.4541666666666666</v>
      </c>
      <c r="J6007" s="13" t="e">
        <f>VLOOKUP(E6007&amp;" "&amp;F6007,tarifas!$A$13:$D$20,4,FALSE)*H6007</f>
        <v>#N/A</v>
      </c>
      <c r="K6007" s="13">
        <f>IF(F6007="COD1",tarifas!$D$11*(SUMIFS($H$11:$H$8770,$F$11:$F$8770,"=COD1",$B$11:$B$8770,"="&amp;B6007)/COUNTIFS($F$11:$F$8770,"=COD1",$B$11:$B$8770,"="&amp;B6007))/COUNTIFS($A$11:$A$8770,"="&amp;A6007,$F$11:$F$8770,"=COD1"),0)</f>
        <v>0</v>
      </c>
      <c r="L6007" s="13" t="e">
        <f>(VLOOKUP(F6007,tarifas!$C$7:$D$10,2,FALSE)+tarifas!$D$21)*datos!H6007</f>
        <v>#N/A</v>
      </c>
      <c r="M6007">
        <v>0</v>
      </c>
      <c r="N6007" s="13" t="e">
        <f t="shared" si="845"/>
        <v>#N/A</v>
      </c>
      <c r="O6007">
        <f t="shared" si="846"/>
        <v>0</v>
      </c>
      <c r="P6007" s="12">
        <f t="shared" si="847"/>
        <v>175.68945394428602</v>
      </c>
      <c r="Q6007">
        <f t="shared" si="848"/>
        <v>0</v>
      </c>
      <c r="R6007">
        <f>$D$2*tarifas!$D$12/24</f>
        <v>1.4541666666666666</v>
      </c>
      <c r="S6007" t="e">
        <f>VLOOKUP(E6007&amp;" "&amp;F6007,tarifas!$A$13:$D$20,4,FALSE)*P6007</f>
        <v>#N/A</v>
      </c>
      <c r="T6007">
        <f>IF(F6007="COD1",tarifas!$D$11*(SUMIFS($P$11:$P$8770,$F$11:$F$8770,"=COD1",$B$11:$B$8770,"="&amp;B6007)/COUNTIFS($F$11:$F$8770,"=COD1",$B$11:$B$8770,"="&amp;B6007))/COUNTIFS($A$11:$A$8770,"="&amp;A6007,$F$11:$F$8770,"=COD1"),0)</f>
        <v>0</v>
      </c>
      <c r="U6007" t="e">
        <f>(VLOOKUP(F6007,tarifas!$C$7:$D$10,2,FALSE)+tarifas!$D$21)*datos!P6007</f>
        <v>#N/A</v>
      </c>
      <c r="V6007" t="e">
        <f t="shared" si="849"/>
        <v>#N/A</v>
      </c>
      <c r="W6007">
        <f t="shared" si="850"/>
        <v>0</v>
      </c>
    </row>
    <row r="6008" spans="1:23" x14ac:dyDescent="0.25">
      <c r="A6008">
        <f t="shared" si="843"/>
        <v>246</v>
      </c>
      <c r="B6008">
        <f t="shared" si="844"/>
        <v>9</v>
      </c>
      <c r="C6008" s="1">
        <f t="shared" si="851"/>
        <v>41889.874999985455</v>
      </c>
      <c r="D6008" s="7">
        <v>0</v>
      </c>
      <c r="E6008" s="7"/>
      <c r="G6008">
        <v>66.52</v>
      </c>
      <c r="H6008" s="12">
        <v>176.68434804450069</v>
      </c>
      <c r="I6008" s="13">
        <f>$D$2*tarifas!$D$12/24</f>
        <v>1.4541666666666666</v>
      </c>
      <c r="J6008" s="13" t="e">
        <f>VLOOKUP(E6008&amp;" "&amp;F6008,tarifas!$A$13:$D$20,4,FALSE)*H6008</f>
        <v>#N/A</v>
      </c>
      <c r="K6008" s="13">
        <f>IF(F6008="COD1",tarifas!$D$11*(SUMIFS($H$11:$H$8770,$F$11:$F$8770,"=COD1",$B$11:$B$8770,"="&amp;B6008)/COUNTIFS($F$11:$F$8770,"=COD1",$B$11:$B$8770,"="&amp;B6008))/COUNTIFS($A$11:$A$8770,"="&amp;A6008,$F$11:$F$8770,"=COD1"),0)</f>
        <v>0</v>
      </c>
      <c r="L6008" s="13" t="e">
        <f>(VLOOKUP(F6008,tarifas!$C$7:$D$10,2,FALSE)+tarifas!$D$21)*datos!H6008</f>
        <v>#N/A</v>
      </c>
      <c r="M6008">
        <v>0</v>
      </c>
      <c r="N6008" s="13" t="e">
        <f t="shared" si="845"/>
        <v>#N/A</v>
      </c>
      <c r="O6008">
        <f t="shared" si="846"/>
        <v>0</v>
      </c>
      <c r="P6008" s="12">
        <f t="shared" si="847"/>
        <v>176.68434804450069</v>
      </c>
      <c r="Q6008">
        <f t="shared" si="848"/>
        <v>0</v>
      </c>
      <c r="R6008">
        <f>$D$2*tarifas!$D$12/24</f>
        <v>1.4541666666666666</v>
      </c>
      <c r="S6008" t="e">
        <f>VLOOKUP(E6008&amp;" "&amp;F6008,tarifas!$A$13:$D$20,4,FALSE)*P6008</f>
        <v>#N/A</v>
      </c>
      <c r="T6008">
        <f>IF(F6008="COD1",tarifas!$D$11*(SUMIFS($P$11:$P$8770,$F$11:$F$8770,"=COD1",$B$11:$B$8770,"="&amp;B6008)/COUNTIFS($F$11:$F$8770,"=COD1",$B$11:$B$8770,"="&amp;B6008))/COUNTIFS($A$11:$A$8770,"="&amp;A6008,$F$11:$F$8770,"=COD1"),0)</f>
        <v>0</v>
      </c>
      <c r="U6008" t="e">
        <f>(VLOOKUP(F6008,tarifas!$C$7:$D$10,2,FALSE)+tarifas!$D$21)*datos!P6008</f>
        <v>#N/A</v>
      </c>
      <c r="V6008" t="e">
        <f t="shared" si="849"/>
        <v>#N/A</v>
      </c>
      <c r="W6008">
        <f t="shared" si="850"/>
        <v>0</v>
      </c>
    </row>
    <row r="6009" spans="1:23" x14ac:dyDescent="0.25">
      <c r="A6009">
        <f t="shared" si="843"/>
        <v>246</v>
      </c>
      <c r="B6009">
        <f t="shared" si="844"/>
        <v>9</v>
      </c>
      <c r="C6009" s="1">
        <f t="shared" si="851"/>
        <v>41889.91666665212</v>
      </c>
      <c r="D6009" s="7">
        <v>0</v>
      </c>
      <c r="E6009" s="7"/>
      <c r="G6009">
        <v>60.1</v>
      </c>
      <c r="H6009" s="12">
        <v>176.31328454754032</v>
      </c>
      <c r="I6009" s="13">
        <f>$D$2*tarifas!$D$12/24</f>
        <v>1.4541666666666666</v>
      </c>
      <c r="J6009" s="13" t="e">
        <f>VLOOKUP(E6009&amp;" "&amp;F6009,tarifas!$A$13:$D$20,4,FALSE)*H6009</f>
        <v>#N/A</v>
      </c>
      <c r="K6009" s="13">
        <f>IF(F6009="COD1",tarifas!$D$11*(SUMIFS($H$11:$H$8770,$F$11:$F$8770,"=COD1",$B$11:$B$8770,"="&amp;B6009)/COUNTIFS($F$11:$F$8770,"=COD1",$B$11:$B$8770,"="&amp;B6009))/COUNTIFS($A$11:$A$8770,"="&amp;A6009,$F$11:$F$8770,"=COD1"),0)</f>
        <v>0</v>
      </c>
      <c r="L6009" s="13" t="e">
        <f>(VLOOKUP(F6009,tarifas!$C$7:$D$10,2,FALSE)+tarifas!$D$21)*datos!H6009</f>
        <v>#N/A</v>
      </c>
      <c r="M6009">
        <v>0</v>
      </c>
      <c r="N6009" s="13" t="e">
        <f t="shared" si="845"/>
        <v>#N/A</v>
      </c>
      <c r="O6009">
        <f t="shared" si="846"/>
        <v>0</v>
      </c>
      <c r="P6009" s="12">
        <f t="shared" si="847"/>
        <v>176.31328454754032</v>
      </c>
      <c r="Q6009">
        <f t="shared" si="848"/>
        <v>0</v>
      </c>
      <c r="R6009">
        <f>$D$2*tarifas!$D$12/24</f>
        <v>1.4541666666666666</v>
      </c>
      <c r="S6009" t="e">
        <f>VLOOKUP(E6009&amp;" "&amp;F6009,tarifas!$A$13:$D$20,4,FALSE)*P6009</f>
        <v>#N/A</v>
      </c>
      <c r="T6009">
        <f>IF(F6009="COD1",tarifas!$D$11*(SUMIFS($P$11:$P$8770,$F$11:$F$8770,"=COD1",$B$11:$B$8770,"="&amp;B6009)/COUNTIFS($F$11:$F$8770,"=COD1",$B$11:$B$8770,"="&amp;B6009))/COUNTIFS($A$11:$A$8770,"="&amp;A6009,$F$11:$F$8770,"=COD1"),0)</f>
        <v>0</v>
      </c>
      <c r="U6009" t="e">
        <f>(VLOOKUP(F6009,tarifas!$C$7:$D$10,2,FALSE)+tarifas!$D$21)*datos!P6009</f>
        <v>#N/A</v>
      </c>
      <c r="V6009" t="e">
        <f t="shared" si="849"/>
        <v>#N/A</v>
      </c>
      <c r="W6009">
        <f t="shared" si="850"/>
        <v>0</v>
      </c>
    </row>
    <row r="6010" spans="1:23" x14ac:dyDescent="0.25">
      <c r="A6010">
        <f t="shared" si="843"/>
        <v>246</v>
      </c>
      <c r="B6010">
        <f t="shared" si="844"/>
        <v>9</v>
      </c>
      <c r="C6010" s="1">
        <f t="shared" si="851"/>
        <v>41889.958333318784</v>
      </c>
      <c r="D6010" s="7">
        <v>0</v>
      </c>
      <c r="E6010" s="7"/>
      <c r="G6010">
        <v>60</v>
      </c>
      <c r="H6010" s="12">
        <v>174.79545074839669</v>
      </c>
      <c r="I6010" s="13">
        <f>$D$2*tarifas!$D$12/24</f>
        <v>1.4541666666666666</v>
      </c>
      <c r="J6010" s="13" t="e">
        <f>VLOOKUP(E6010&amp;" "&amp;F6010,tarifas!$A$13:$D$20,4,FALSE)*H6010</f>
        <v>#N/A</v>
      </c>
      <c r="K6010" s="13">
        <f>IF(F6010="COD1",tarifas!$D$11*(SUMIFS($H$11:$H$8770,$F$11:$F$8770,"=COD1",$B$11:$B$8770,"="&amp;B6010)/COUNTIFS($F$11:$F$8770,"=COD1",$B$11:$B$8770,"="&amp;B6010))/COUNTIFS($A$11:$A$8770,"="&amp;A6010,$F$11:$F$8770,"=COD1"),0)</f>
        <v>0</v>
      </c>
      <c r="L6010" s="13" t="e">
        <f>(VLOOKUP(F6010,tarifas!$C$7:$D$10,2,FALSE)+tarifas!$D$21)*datos!H6010</f>
        <v>#N/A</v>
      </c>
      <c r="M6010">
        <v>0</v>
      </c>
      <c r="N6010" s="13" t="e">
        <f t="shared" si="845"/>
        <v>#N/A</v>
      </c>
      <c r="O6010">
        <f t="shared" si="846"/>
        <v>0</v>
      </c>
      <c r="P6010" s="12">
        <f t="shared" si="847"/>
        <v>174.79545074839669</v>
      </c>
      <c r="Q6010">
        <f t="shared" si="848"/>
        <v>0</v>
      </c>
      <c r="R6010">
        <f>$D$2*tarifas!$D$12/24</f>
        <v>1.4541666666666666</v>
      </c>
      <c r="S6010" t="e">
        <f>VLOOKUP(E6010&amp;" "&amp;F6010,tarifas!$A$13:$D$20,4,FALSE)*P6010</f>
        <v>#N/A</v>
      </c>
      <c r="T6010">
        <f>IF(F6010="COD1",tarifas!$D$11*(SUMIFS($P$11:$P$8770,$F$11:$F$8770,"=COD1",$B$11:$B$8770,"="&amp;B6010)/COUNTIFS($F$11:$F$8770,"=COD1",$B$11:$B$8770,"="&amp;B6010))/COUNTIFS($A$11:$A$8770,"="&amp;A6010,$F$11:$F$8770,"=COD1"),0)</f>
        <v>0</v>
      </c>
      <c r="U6010" t="e">
        <f>(VLOOKUP(F6010,tarifas!$C$7:$D$10,2,FALSE)+tarifas!$D$21)*datos!P6010</f>
        <v>#N/A</v>
      </c>
      <c r="V6010" t="e">
        <f t="shared" si="849"/>
        <v>#N/A</v>
      </c>
      <c r="W6010">
        <f t="shared" si="850"/>
        <v>0</v>
      </c>
    </row>
    <row r="6011" spans="1:23" x14ac:dyDescent="0.25">
      <c r="A6011">
        <f t="shared" si="843"/>
        <v>247</v>
      </c>
      <c r="B6011">
        <f t="shared" si="844"/>
        <v>9</v>
      </c>
      <c r="C6011" s="1">
        <f t="shared" si="851"/>
        <v>41889.999999985448</v>
      </c>
      <c r="D6011" s="7">
        <v>0</v>
      </c>
      <c r="E6011" s="7"/>
      <c r="G6011">
        <v>51.76</v>
      </c>
      <c r="H6011" s="12">
        <v>173.79109963236789</v>
      </c>
      <c r="I6011" s="13">
        <f>$D$2*tarifas!$D$12/24</f>
        <v>1.4541666666666666</v>
      </c>
      <c r="J6011" s="13" t="e">
        <f>VLOOKUP(E6011&amp;" "&amp;F6011,tarifas!$A$13:$D$20,4,FALSE)*H6011</f>
        <v>#N/A</v>
      </c>
      <c r="K6011" s="13">
        <f>IF(F6011="COD1",tarifas!$D$11*(SUMIFS($H$11:$H$8770,$F$11:$F$8770,"=COD1",$B$11:$B$8770,"="&amp;B6011)/COUNTIFS($F$11:$F$8770,"=COD1",$B$11:$B$8770,"="&amp;B6011))/COUNTIFS($A$11:$A$8770,"="&amp;A6011,$F$11:$F$8770,"=COD1"),0)</f>
        <v>0</v>
      </c>
      <c r="L6011" s="13" t="e">
        <f>(VLOOKUP(F6011,tarifas!$C$7:$D$10,2,FALSE)+tarifas!$D$21)*datos!H6011</f>
        <v>#N/A</v>
      </c>
      <c r="M6011">
        <v>0</v>
      </c>
      <c r="N6011" s="13" t="e">
        <f t="shared" si="845"/>
        <v>#N/A</v>
      </c>
      <c r="O6011">
        <f t="shared" si="846"/>
        <v>0</v>
      </c>
      <c r="P6011" s="12">
        <f t="shared" si="847"/>
        <v>173.79109963236789</v>
      </c>
      <c r="Q6011">
        <f t="shared" si="848"/>
        <v>0</v>
      </c>
      <c r="R6011">
        <f>$D$2*tarifas!$D$12/24</f>
        <v>1.4541666666666666</v>
      </c>
      <c r="S6011" t="e">
        <f>VLOOKUP(E6011&amp;" "&amp;F6011,tarifas!$A$13:$D$20,4,FALSE)*P6011</f>
        <v>#N/A</v>
      </c>
      <c r="T6011">
        <f>IF(F6011="COD1",tarifas!$D$11*(SUMIFS($P$11:$P$8770,$F$11:$F$8770,"=COD1",$B$11:$B$8770,"="&amp;B6011)/COUNTIFS($F$11:$F$8770,"=COD1",$B$11:$B$8770,"="&amp;B6011))/COUNTIFS($A$11:$A$8770,"="&amp;A6011,$F$11:$F$8770,"=COD1"),0)</f>
        <v>0</v>
      </c>
      <c r="U6011" t="e">
        <f>(VLOOKUP(F6011,tarifas!$C$7:$D$10,2,FALSE)+tarifas!$D$21)*datos!P6011</f>
        <v>#N/A</v>
      </c>
      <c r="V6011" t="e">
        <f t="shared" si="849"/>
        <v>#N/A</v>
      </c>
      <c r="W6011">
        <f t="shared" si="850"/>
        <v>0</v>
      </c>
    </row>
    <row r="6012" spans="1:23" x14ac:dyDescent="0.25">
      <c r="A6012">
        <f t="shared" si="843"/>
        <v>247</v>
      </c>
      <c r="B6012">
        <f t="shared" si="844"/>
        <v>9</v>
      </c>
      <c r="C6012" s="1">
        <f t="shared" si="851"/>
        <v>41890.041666652112</v>
      </c>
      <c r="D6012" s="7">
        <v>0</v>
      </c>
      <c r="E6012" s="7"/>
      <c r="G6012">
        <v>48.1</v>
      </c>
      <c r="H6012" s="12">
        <v>171.23089859564521</v>
      </c>
      <c r="I6012" s="13">
        <f>$D$2*tarifas!$D$12/24</f>
        <v>1.4541666666666666</v>
      </c>
      <c r="J6012" s="13" t="e">
        <f>VLOOKUP(E6012&amp;" "&amp;F6012,tarifas!$A$13:$D$20,4,FALSE)*H6012</f>
        <v>#N/A</v>
      </c>
      <c r="K6012" s="13">
        <f>IF(F6012="COD1",tarifas!$D$11*(SUMIFS($H$11:$H$8770,$F$11:$F$8770,"=COD1",$B$11:$B$8770,"="&amp;B6012)/COUNTIFS($F$11:$F$8770,"=COD1",$B$11:$B$8770,"="&amp;B6012))/COUNTIFS($A$11:$A$8770,"="&amp;A6012,$F$11:$F$8770,"=COD1"),0)</f>
        <v>0</v>
      </c>
      <c r="L6012" s="13" t="e">
        <f>(VLOOKUP(F6012,tarifas!$C$7:$D$10,2,FALSE)+tarifas!$D$21)*datos!H6012</f>
        <v>#N/A</v>
      </c>
      <c r="M6012">
        <v>0</v>
      </c>
      <c r="N6012" s="13" t="e">
        <f t="shared" si="845"/>
        <v>#N/A</v>
      </c>
      <c r="O6012">
        <f t="shared" si="846"/>
        <v>0</v>
      </c>
      <c r="P6012" s="12">
        <f t="shared" si="847"/>
        <v>171.23089859564521</v>
      </c>
      <c r="Q6012">
        <f t="shared" si="848"/>
        <v>0</v>
      </c>
      <c r="R6012">
        <f>$D$2*tarifas!$D$12/24</f>
        <v>1.4541666666666666</v>
      </c>
      <c r="S6012" t="e">
        <f>VLOOKUP(E6012&amp;" "&amp;F6012,tarifas!$A$13:$D$20,4,FALSE)*P6012</f>
        <v>#N/A</v>
      </c>
      <c r="T6012">
        <f>IF(F6012="COD1",tarifas!$D$11*(SUMIFS($P$11:$P$8770,$F$11:$F$8770,"=COD1",$B$11:$B$8770,"="&amp;B6012)/COUNTIFS($F$11:$F$8770,"=COD1",$B$11:$B$8770,"="&amp;B6012))/COUNTIFS($A$11:$A$8770,"="&amp;A6012,$F$11:$F$8770,"=COD1"),0)</f>
        <v>0</v>
      </c>
      <c r="U6012" t="e">
        <f>(VLOOKUP(F6012,tarifas!$C$7:$D$10,2,FALSE)+tarifas!$D$21)*datos!P6012</f>
        <v>#N/A</v>
      </c>
      <c r="V6012" t="e">
        <f t="shared" si="849"/>
        <v>#N/A</v>
      </c>
      <c r="W6012">
        <f t="shared" si="850"/>
        <v>0</v>
      </c>
    </row>
    <row r="6013" spans="1:23" x14ac:dyDescent="0.25">
      <c r="A6013">
        <f t="shared" si="843"/>
        <v>247</v>
      </c>
      <c r="B6013">
        <f t="shared" si="844"/>
        <v>9</v>
      </c>
      <c r="C6013" s="1">
        <f t="shared" si="851"/>
        <v>41890.083333318777</v>
      </c>
      <c r="D6013" s="7">
        <v>0</v>
      </c>
      <c r="E6013" s="7"/>
      <c r="G6013">
        <v>46.54</v>
      </c>
      <c r="H6013" s="12">
        <v>169.10960863080078</v>
      </c>
      <c r="I6013" s="13">
        <f>$D$2*tarifas!$D$12/24</f>
        <v>1.4541666666666666</v>
      </c>
      <c r="J6013" s="13" t="e">
        <f>VLOOKUP(E6013&amp;" "&amp;F6013,tarifas!$A$13:$D$20,4,FALSE)*H6013</f>
        <v>#N/A</v>
      </c>
      <c r="K6013" s="13">
        <f>IF(F6013="COD1",tarifas!$D$11*(SUMIFS($H$11:$H$8770,$F$11:$F$8770,"=COD1",$B$11:$B$8770,"="&amp;B6013)/COUNTIFS($F$11:$F$8770,"=COD1",$B$11:$B$8770,"="&amp;B6013))/COUNTIFS($A$11:$A$8770,"="&amp;A6013,$F$11:$F$8770,"=COD1"),0)</f>
        <v>0</v>
      </c>
      <c r="L6013" s="13" t="e">
        <f>(VLOOKUP(F6013,tarifas!$C$7:$D$10,2,FALSE)+tarifas!$D$21)*datos!H6013</f>
        <v>#N/A</v>
      </c>
      <c r="M6013">
        <v>0</v>
      </c>
      <c r="N6013" s="13" t="e">
        <f t="shared" si="845"/>
        <v>#N/A</v>
      </c>
      <c r="O6013">
        <f t="shared" si="846"/>
        <v>0</v>
      </c>
      <c r="P6013" s="12">
        <f t="shared" si="847"/>
        <v>169.10960863080078</v>
      </c>
      <c r="Q6013">
        <f t="shared" si="848"/>
        <v>0</v>
      </c>
      <c r="R6013">
        <f>$D$2*tarifas!$D$12/24</f>
        <v>1.4541666666666666</v>
      </c>
      <c r="S6013" t="e">
        <f>VLOOKUP(E6013&amp;" "&amp;F6013,tarifas!$A$13:$D$20,4,FALSE)*P6013</f>
        <v>#N/A</v>
      </c>
      <c r="T6013">
        <f>IF(F6013="COD1",tarifas!$D$11*(SUMIFS($P$11:$P$8770,$F$11:$F$8770,"=COD1",$B$11:$B$8770,"="&amp;B6013)/COUNTIFS($F$11:$F$8770,"=COD1",$B$11:$B$8770,"="&amp;B6013))/COUNTIFS($A$11:$A$8770,"="&amp;A6013,$F$11:$F$8770,"=COD1"),0)</f>
        <v>0</v>
      </c>
      <c r="U6013" t="e">
        <f>(VLOOKUP(F6013,tarifas!$C$7:$D$10,2,FALSE)+tarifas!$D$21)*datos!P6013</f>
        <v>#N/A</v>
      </c>
      <c r="V6013" t="e">
        <f t="shared" si="849"/>
        <v>#N/A</v>
      </c>
      <c r="W6013">
        <f t="shared" si="850"/>
        <v>0</v>
      </c>
    </row>
    <row r="6014" spans="1:23" x14ac:dyDescent="0.25">
      <c r="A6014">
        <f t="shared" si="843"/>
        <v>247</v>
      </c>
      <c r="B6014">
        <f t="shared" si="844"/>
        <v>9</v>
      </c>
      <c r="C6014" s="1">
        <f t="shared" si="851"/>
        <v>41890.124999985441</v>
      </c>
      <c r="D6014" s="7">
        <v>0</v>
      </c>
      <c r="E6014" s="7"/>
      <c r="G6014">
        <v>46.54</v>
      </c>
      <c r="H6014" s="12">
        <v>168.39842334008432</v>
      </c>
      <c r="I6014" s="13">
        <f>$D$2*tarifas!$D$12/24</f>
        <v>1.4541666666666666</v>
      </c>
      <c r="J6014" s="13" t="e">
        <f>VLOOKUP(E6014&amp;" "&amp;F6014,tarifas!$A$13:$D$20,4,FALSE)*H6014</f>
        <v>#N/A</v>
      </c>
      <c r="K6014" s="13">
        <f>IF(F6014="COD1",tarifas!$D$11*(SUMIFS($H$11:$H$8770,$F$11:$F$8770,"=COD1",$B$11:$B$8770,"="&amp;B6014)/COUNTIFS($F$11:$F$8770,"=COD1",$B$11:$B$8770,"="&amp;B6014))/COUNTIFS($A$11:$A$8770,"="&amp;A6014,$F$11:$F$8770,"=COD1"),0)</f>
        <v>0</v>
      </c>
      <c r="L6014" s="13" t="e">
        <f>(VLOOKUP(F6014,tarifas!$C$7:$D$10,2,FALSE)+tarifas!$D$21)*datos!H6014</f>
        <v>#N/A</v>
      </c>
      <c r="M6014">
        <v>0</v>
      </c>
      <c r="N6014" s="13" t="e">
        <f t="shared" si="845"/>
        <v>#N/A</v>
      </c>
      <c r="O6014">
        <f t="shared" si="846"/>
        <v>0</v>
      </c>
      <c r="P6014" s="12">
        <f t="shared" si="847"/>
        <v>168.39842334008432</v>
      </c>
      <c r="Q6014">
        <f t="shared" si="848"/>
        <v>0</v>
      </c>
      <c r="R6014">
        <f>$D$2*tarifas!$D$12/24</f>
        <v>1.4541666666666666</v>
      </c>
      <c r="S6014" t="e">
        <f>VLOOKUP(E6014&amp;" "&amp;F6014,tarifas!$A$13:$D$20,4,FALSE)*P6014</f>
        <v>#N/A</v>
      </c>
      <c r="T6014">
        <f>IF(F6014="COD1",tarifas!$D$11*(SUMIFS($P$11:$P$8770,$F$11:$F$8770,"=COD1",$B$11:$B$8770,"="&amp;B6014)/COUNTIFS($F$11:$F$8770,"=COD1",$B$11:$B$8770,"="&amp;B6014))/COUNTIFS($A$11:$A$8770,"="&amp;A6014,$F$11:$F$8770,"=COD1"),0)</f>
        <v>0</v>
      </c>
      <c r="U6014" t="e">
        <f>(VLOOKUP(F6014,tarifas!$C$7:$D$10,2,FALSE)+tarifas!$D$21)*datos!P6014</f>
        <v>#N/A</v>
      </c>
      <c r="V6014" t="e">
        <f t="shared" si="849"/>
        <v>#N/A</v>
      </c>
      <c r="W6014">
        <f t="shared" si="850"/>
        <v>0</v>
      </c>
    </row>
    <row r="6015" spans="1:23" x14ac:dyDescent="0.25">
      <c r="A6015">
        <f t="shared" si="843"/>
        <v>247</v>
      </c>
      <c r="B6015">
        <f t="shared" si="844"/>
        <v>9</v>
      </c>
      <c r="C6015" s="1">
        <f t="shared" si="851"/>
        <v>41890.166666652105</v>
      </c>
      <c r="D6015" s="7">
        <v>0</v>
      </c>
      <c r="E6015" s="7"/>
      <c r="G6015">
        <v>48.97</v>
      </c>
      <c r="H6015" s="12">
        <v>170.3208769316081</v>
      </c>
      <c r="I6015" s="13">
        <f>$D$2*tarifas!$D$12/24</f>
        <v>1.4541666666666666</v>
      </c>
      <c r="J6015" s="13" t="e">
        <f>VLOOKUP(E6015&amp;" "&amp;F6015,tarifas!$A$13:$D$20,4,FALSE)*H6015</f>
        <v>#N/A</v>
      </c>
      <c r="K6015" s="13">
        <f>IF(F6015="COD1",tarifas!$D$11*(SUMIFS($H$11:$H$8770,$F$11:$F$8770,"=COD1",$B$11:$B$8770,"="&amp;B6015)/COUNTIFS($F$11:$F$8770,"=COD1",$B$11:$B$8770,"="&amp;B6015))/COUNTIFS($A$11:$A$8770,"="&amp;A6015,$F$11:$F$8770,"=COD1"),0)</f>
        <v>0</v>
      </c>
      <c r="L6015" s="13" t="e">
        <f>(VLOOKUP(F6015,tarifas!$C$7:$D$10,2,FALSE)+tarifas!$D$21)*datos!H6015</f>
        <v>#N/A</v>
      </c>
      <c r="M6015">
        <v>0</v>
      </c>
      <c r="N6015" s="13" t="e">
        <f t="shared" si="845"/>
        <v>#N/A</v>
      </c>
      <c r="O6015">
        <f t="shared" si="846"/>
        <v>0</v>
      </c>
      <c r="P6015" s="12">
        <f t="shared" si="847"/>
        <v>170.3208769316081</v>
      </c>
      <c r="Q6015">
        <f t="shared" si="848"/>
        <v>0</v>
      </c>
      <c r="R6015">
        <f>$D$2*tarifas!$D$12/24</f>
        <v>1.4541666666666666</v>
      </c>
      <c r="S6015" t="e">
        <f>VLOOKUP(E6015&amp;" "&amp;F6015,tarifas!$A$13:$D$20,4,FALSE)*P6015</f>
        <v>#N/A</v>
      </c>
      <c r="T6015">
        <f>IF(F6015="COD1",tarifas!$D$11*(SUMIFS($P$11:$P$8770,$F$11:$F$8770,"=COD1",$B$11:$B$8770,"="&amp;B6015)/COUNTIFS($F$11:$F$8770,"=COD1",$B$11:$B$8770,"="&amp;B6015))/COUNTIFS($A$11:$A$8770,"="&amp;A6015,$F$11:$F$8770,"=COD1"),0)</f>
        <v>0</v>
      </c>
      <c r="U6015" t="e">
        <f>(VLOOKUP(F6015,tarifas!$C$7:$D$10,2,FALSE)+tarifas!$D$21)*datos!P6015</f>
        <v>#N/A</v>
      </c>
      <c r="V6015" t="e">
        <f t="shared" si="849"/>
        <v>#N/A</v>
      </c>
      <c r="W6015">
        <f t="shared" si="850"/>
        <v>0</v>
      </c>
    </row>
    <row r="6016" spans="1:23" x14ac:dyDescent="0.25">
      <c r="A6016">
        <f t="shared" si="843"/>
        <v>247</v>
      </c>
      <c r="B6016">
        <f t="shared" si="844"/>
        <v>9</v>
      </c>
      <c r="C6016" s="1">
        <f t="shared" si="851"/>
        <v>41890.208333318769</v>
      </c>
      <c r="D6016" s="7">
        <v>0</v>
      </c>
      <c r="E6016" s="7"/>
      <c r="G6016">
        <v>59.12</v>
      </c>
      <c r="H6016" s="12">
        <v>165.98256218527479</v>
      </c>
      <c r="I6016" s="13">
        <f>$D$2*tarifas!$D$12/24</f>
        <v>1.4541666666666666</v>
      </c>
      <c r="J6016" s="13" t="e">
        <f>VLOOKUP(E6016&amp;" "&amp;F6016,tarifas!$A$13:$D$20,4,FALSE)*H6016</f>
        <v>#N/A</v>
      </c>
      <c r="K6016" s="13">
        <f>IF(F6016="COD1",tarifas!$D$11*(SUMIFS($H$11:$H$8770,$F$11:$F$8770,"=COD1",$B$11:$B$8770,"="&amp;B6016)/COUNTIFS($F$11:$F$8770,"=COD1",$B$11:$B$8770,"="&amp;B6016))/COUNTIFS($A$11:$A$8770,"="&amp;A6016,$F$11:$F$8770,"=COD1"),0)</f>
        <v>0</v>
      </c>
      <c r="L6016" s="13" t="e">
        <f>(VLOOKUP(F6016,tarifas!$C$7:$D$10,2,FALSE)+tarifas!$D$21)*datos!H6016</f>
        <v>#N/A</v>
      </c>
      <c r="M6016">
        <v>0</v>
      </c>
      <c r="N6016" s="13" t="e">
        <f t="shared" si="845"/>
        <v>#N/A</v>
      </c>
      <c r="O6016">
        <f t="shared" si="846"/>
        <v>0</v>
      </c>
      <c r="P6016" s="12">
        <f t="shared" si="847"/>
        <v>165.98256218527479</v>
      </c>
      <c r="Q6016">
        <f t="shared" si="848"/>
        <v>0</v>
      </c>
      <c r="R6016">
        <f>$D$2*tarifas!$D$12/24</f>
        <v>1.4541666666666666</v>
      </c>
      <c r="S6016" t="e">
        <f>VLOOKUP(E6016&amp;" "&amp;F6016,tarifas!$A$13:$D$20,4,FALSE)*P6016</f>
        <v>#N/A</v>
      </c>
      <c r="T6016">
        <f>IF(F6016="COD1",tarifas!$D$11*(SUMIFS($P$11:$P$8770,$F$11:$F$8770,"=COD1",$B$11:$B$8770,"="&amp;B6016)/COUNTIFS($F$11:$F$8770,"=COD1",$B$11:$B$8770,"="&amp;B6016))/COUNTIFS($A$11:$A$8770,"="&amp;A6016,$F$11:$F$8770,"=COD1"),0)</f>
        <v>0</v>
      </c>
      <c r="U6016" t="e">
        <f>(VLOOKUP(F6016,tarifas!$C$7:$D$10,2,FALSE)+tarifas!$D$21)*datos!P6016</f>
        <v>#N/A</v>
      </c>
      <c r="V6016" t="e">
        <f t="shared" si="849"/>
        <v>#N/A</v>
      </c>
      <c r="W6016">
        <f t="shared" si="850"/>
        <v>0</v>
      </c>
    </row>
    <row r="6017" spans="1:23" x14ac:dyDescent="0.25">
      <c r="A6017">
        <f t="shared" si="843"/>
        <v>247</v>
      </c>
      <c r="B6017">
        <f t="shared" si="844"/>
        <v>9</v>
      </c>
      <c r="C6017" s="1">
        <f t="shared" si="851"/>
        <v>41890.249999985434</v>
      </c>
      <c r="D6017" s="7">
        <v>8.5</v>
      </c>
      <c r="E6017" s="7"/>
      <c r="G6017">
        <v>64.010000000000005</v>
      </c>
      <c r="H6017" s="12">
        <v>159.38724938811151</v>
      </c>
      <c r="I6017" s="13">
        <f>$D$2*tarifas!$D$12/24</f>
        <v>1.4541666666666666</v>
      </c>
      <c r="J6017" s="13" t="e">
        <f>VLOOKUP(E6017&amp;" "&amp;F6017,tarifas!$A$13:$D$20,4,FALSE)*H6017</f>
        <v>#N/A</v>
      </c>
      <c r="K6017" s="13">
        <f>IF(F6017="COD1",tarifas!$D$11*(SUMIFS($H$11:$H$8770,$F$11:$F$8770,"=COD1",$B$11:$B$8770,"="&amp;B6017)/COUNTIFS($F$11:$F$8770,"=COD1",$B$11:$B$8770,"="&amp;B6017))/COUNTIFS($A$11:$A$8770,"="&amp;A6017,$F$11:$F$8770,"=COD1"),0)</f>
        <v>0</v>
      </c>
      <c r="L6017" s="13" t="e">
        <f>(VLOOKUP(F6017,tarifas!$C$7:$D$10,2,FALSE)+tarifas!$D$21)*datos!H6017</f>
        <v>#N/A</v>
      </c>
      <c r="M6017">
        <v>27.247209999999999</v>
      </c>
      <c r="N6017" s="13" t="e">
        <f t="shared" si="845"/>
        <v>#N/A</v>
      </c>
      <c r="O6017">
        <f t="shared" si="846"/>
        <v>27.247209999999999</v>
      </c>
      <c r="P6017" s="12">
        <f t="shared" si="847"/>
        <v>132.14003938811152</v>
      </c>
      <c r="Q6017">
        <f t="shared" si="848"/>
        <v>0</v>
      </c>
      <c r="R6017">
        <f>$D$2*tarifas!$D$12/24</f>
        <v>1.4541666666666666</v>
      </c>
      <c r="S6017" t="e">
        <f>VLOOKUP(E6017&amp;" "&amp;F6017,tarifas!$A$13:$D$20,4,FALSE)*P6017</f>
        <v>#N/A</v>
      </c>
      <c r="T6017">
        <f>IF(F6017="COD1",tarifas!$D$11*(SUMIFS($P$11:$P$8770,$F$11:$F$8770,"=COD1",$B$11:$B$8770,"="&amp;B6017)/COUNTIFS($F$11:$F$8770,"=COD1",$B$11:$B$8770,"="&amp;B6017))/COUNTIFS($A$11:$A$8770,"="&amp;A6017,$F$11:$F$8770,"=COD1"),0)</f>
        <v>0</v>
      </c>
      <c r="U6017" t="e">
        <f>(VLOOKUP(F6017,tarifas!$C$7:$D$10,2,FALSE)+tarifas!$D$21)*datos!P6017</f>
        <v>#N/A</v>
      </c>
      <c r="V6017" t="e">
        <f t="shared" si="849"/>
        <v>#N/A</v>
      </c>
      <c r="W6017">
        <f t="shared" si="850"/>
        <v>0</v>
      </c>
    </row>
    <row r="6018" spans="1:23" x14ac:dyDescent="0.25">
      <c r="A6018">
        <f t="shared" si="843"/>
        <v>247</v>
      </c>
      <c r="B6018">
        <f t="shared" si="844"/>
        <v>9</v>
      </c>
      <c r="C6018" s="1">
        <f t="shared" si="851"/>
        <v>41890.291666652098</v>
      </c>
      <c r="D6018" s="7">
        <v>5.4090909090909101</v>
      </c>
      <c r="E6018" s="7"/>
      <c r="G6018">
        <v>64.08</v>
      </c>
      <c r="H6018" s="12">
        <v>212.49629113452335</v>
      </c>
      <c r="I6018" s="13">
        <f>$D$2*tarifas!$D$12/24</f>
        <v>1.4541666666666666</v>
      </c>
      <c r="J6018" s="13" t="e">
        <f>VLOOKUP(E6018&amp;" "&amp;F6018,tarifas!$A$13:$D$20,4,FALSE)*H6018</f>
        <v>#N/A</v>
      </c>
      <c r="K6018" s="13">
        <f>IF(F6018="COD1",tarifas!$D$11*(SUMIFS($H$11:$H$8770,$F$11:$F$8770,"=COD1",$B$11:$B$8770,"="&amp;B6018)/COUNTIFS($F$11:$F$8770,"=COD1",$B$11:$B$8770,"="&amp;B6018))/COUNTIFS($A$11:$A$8770,"="&amp;A6018,$F$11:$F$8770,"=COD1"),0)</f>
        <v>0</v>
      </c>
      <c r="L6018" s="13" t="e">
        <f>(VLOOKUP(F6018,tarifas!$C$7:$D$10,2,FALSE)+tarifas!$D$21)*datos!H6018</f>
        <v>#N/A</v>
      </c>
      <c r="M6018">
        <v>158.65631999999999</v>
      </c>
      <c r="N6018" s="13" t="e">
        <f t="shared" si="845"/>
        <v>#N/A</v>
      </c>
      <c r="O6018">
        <f t="shared" si="846"/>
        <v>158.65631999999999</v>
      </c>
      <c r="P6018" s="12">
        <f t="shared" si="847"/>
        <v>53.839971134523353</v>
      </c>
      <c r="Q6018">
        <f t="shared" si="848"/>
        <v>0</v>
      </c>
      <c r="R6018">
        <f>$D$2*tarifas!$D$12/24</f>
        <v>1.4541666666666666</v>
      </c>
      <c r="S6018" t="e">
        <f>VLOOKUP(E6018&amp;" "&amp;F6018,tarifas!$A$13:$D$20,4,FALSE)*P6018</f>
        <v>#N/A</v>
      </c>
      <c r="T6018">
        <f>IF(F6018="COD1",tarifas!$D$11*(SUMIFS($P$11:$P$8770,$F$11:$F$8770,"=COD1",$B$11:$B$8770,"="&amp;B6018)/COUNTIFS($F$11:$F$8770,"=COD1",$B$11:$B$8770,"="&amp;B6018))/COUNTIFS($A$11:$A$8770,"="&amp;A6018,$F$11:$F$8770,"=COD1"),0)</f>
        <v>0</v>
      </c>
      <c r="U6018" t="e">
        <f>(VLOOKUP(F6018,tarifas!$C$7:$D$10,2,FALSE)+tarifas!$D$21)*datos!P6018</f>
        <v>#N/A</v>
      </c>
      <c r="V6018" t="e">
        <f t="shared" si="849"/>
        <v>#N/A</v>
      </c>
      <c r="W6018">
        <f t="shared" si="850"/>
        <v>0</v>
      </c>
    </row>
    <row r="6019" spans="1:23" x14ac:dyDescent="0.25">
      <c r="A6019">
        <f t="shared" si="843"/>
        <v>247</v>
      </c>
      <c r="B6019">
        <f t="shared" si="844"/>
        <v>9</v>
      </c>
      <c r="C6019" s="1">
        <f t="shared" si="851"/>
        <v>41890.333333318762</v>
      </c>
      <c r="D6019" s="7">
        <v>52.803030303030305</v>
      </c>
      <c r="E6019" s="7"/>
      <c r="G6019">
        <v>65.099999999999994</v>
      </c>
      <c r="H6019" s="12">
        <v>329.63138115601635</v>
      </c>
      <c r="I6019" s="13">
        <f>$D$2*tarifas!$D$12/24</f>
        <v>1.4541666666666666</v>
      </c>
      <c r="J6019" s="13" t="e">
        <f>VLOOKUP(E6019&amp;" "&amp;F6019,tarifas!$A$13:$D$20,4,FALSE)*H6019</f>
        <v>#N/A</v>
      </c>
      <c r="K6019" s="13">
        <f>IF(F6019="COD1",tarifas!$D$11*(SUMIFS($H$11:$H$8770,$F$11:$F$8770,"=COD1",$B$11:$B$8770,"="&amp;B6019)/COUNTIFS($F$11:$F$8770,"=COD1",$B$11:$B$8770,"="&amp;B6019))/COUNTIFS($A$11:$A$8770,"="&amp;A6019,$F$11:$F$8770,"=COD1"),0)</f>
        <v>0</v>
      </c>
      <c r="L6019" s="13" t="e">
        <f>(VLOOKUP(F6019,tarifas!$C$7:$D$10,2,FALSE)+tarifas!$D$21)*datos!H6019</f>
        <v>#N/A</v>
      </c>
      <c r="M6019">
        <v>108.42256</v>
      </c>
      <c r="N6019" s="13" t="e">
        <f t="shared" si="845"/>
        <v>#N/A</v>
      </c>
      <c r="O6019">
        <f t="shared" si="846"/>
        <v>108.42256</v>
      </c>
      <c r="P6019" s="12">
        <f t="shared" si="847"/>
        <v>221.20882115601634</v>
      </c>
      <c r="Q6019">
        <f t="shared" si="848"/>
        <v>0</v>
      </c>
      <c r="R6019">
        <f>$D$2*tarifas!$D$12/24</f>
        <v>1.4541666666666666</v>
      </c>
      <c r="S6019" t="e">
        <f>VLOOKUP(E6019&amp;" "&amp;F6019,tarifas!$A$13:$D$20,4,FALSE)*P6019</f>
        <v>#N/A</v>
      </c>
      <c r="T6019">
        <f>IF(F6019="COD1",tarifas!$D$11*(SUMIFS($P$11:$P$8770,$F$11:$F$8770,"=COD1",$B$11:$B$8770,"="&amp;B6019)/COUNTIFS($F$11:$F$8770,"=COD1",$B$11:$B$8770,"="&amp;B6019))/COUNTIFS($A$11:$A$8770,"="&amp;A6019,$F$11:$F$8770,"=COD1"),0)</f>
        <v>0</v>
      </c>
      <c r="U6019" t="e">
        <f>(VLOOKUP(F6019,tarifas!$C$7:$D$10,2,FALSE)+tarifas!$D$21)*datos!P6019</f>
        <v>#N/A</v>
      </c>
      <c r="V6019" t="e">
        <f t="shared" si="849"/>
        <v>#N/A</v>
      </c>
      <c r="W6019">
        <f t="shared" si="850"/>
        <v>0</v>
      </c>
    </row>
    <row r="6020" spans="1:23" x14ac:dyDescent="0.25">
      <c r="A6020">
        <f t="shared" si="843"/>
        <v>247</v>
      </c>
      <c r="B6020">
        <f t="shared" si="844"/>
        <v>9</v>
      </c>
      <c r="C6020" s="1">
        <f t="shared" si="851"/>
        <v>41890.374999985426</v>
      </c>
      <c r="D6020" s="7">
        <v>85</v>
      </c>
      <c r="E6020" s="7"/>
      <c r="G6020">
        <v>66.52</v>
      </c>
      <c r="H6020" s="12">
        <v>484.67748811657975</v>
      </c>
      <c r="I6020" s="13">
        <f>$D$2*tarifas!$D$12/24</f>
        <v>1.4541666666666666</v>
      </c>
      <c r="J6020" s="13" t="e">
        <f>VLOOKUP(E6020&amp;" "&amp;F6020,tarifas!$A$13:$D$20,4,FALSE)*H6020</f>
        <v>#N/A</v>
      </c>
      <c r="K6020" s="13">
        <f>IF(F6020="COD1",tarifas!$D$11*(SUMIFS($H$11:$H$8770,$F$11:$F$8770,"=COD1",$B$11:$B$8770,"="&amp;B6020)/COUNTIFS($F$11:$F$8770,"=COD1",$B$11:$B$8770,"="&amp;B6020))/COUNTIFS($A$11:$A$8770,"="&amp;A6020,$F$11:$F$8770,"=COD1"),0)</f>
        <v>0</v>
      </c>
      <c r="L6020" s="13" t="e">
        <f>(VLOOKUP(F6020,tarifas!$C$7:$D$10,2,FALSE)+tarifas!$D$21)*datos!H6020</f>
        <v>#N/A</v>
      </c>
      <c r="M6020">
        <v>192.99642</v>
      </c>
      <c r="N6020" s="13" t="e">
        <f t="shared" si="845"/>
        <v>#N/A</v>
      </c>
      <c r="O6020">
        <f t="shared" si="846"/>
        <v>192.99642</v>
      </c>
      <c r="P6020" s="12">
        <f t="shared" si="847"/>
        <v>291.68106811657975</v>
      </c>
      <c r="Q6020">
        <f t="shared" si="848"/>
        <v>0</v>
      </c>
      <c r="R6020">
        <f>$D$2*tarifas!$D$12/24</f>
        <v>1.4541666666666666</v>
      </c>
      <c r="S6020" t="e">
        <f>VLOOKUP(E6020&amp;" "&amp;F6020,tarifas!$A$13:$D$20,4,FALSE)*P6020</f>
        <v>#N/A</v>
      </c>
      <c r="T6020">
        <f>IF(F6020="COD1",tarifas!$D$11*(SUMIFS($P$11:$P$8770,$F$11:$F$8770,"=COD1",$B$11:$B$8770,"="&amp;B6020)/COUNTIFS($F$11:$F$8770,"=COD1",$B$11:$B$8770,"="&amp;B6020))/COUNTIFS($A$11:$A$8770,"="&amp;A6020,$F$11:$F$8770,"=COD1"),0)</f>
        <v>0</v>
      </c>
      <c r="U6020" t="e">
        <f>(VLOOKUP(F6020,tarifas!$C$7:$D$10,2,FALSE)+tarifas!$D$21)*datos!P6020</f>
        <v>#N/A</v>
      </c>
      <c r="V6020" t="e">
        <f t="shared" si="849"/>
        <v>#N/A</v>
      </c>
      <c r="W6020">
        <f t="shared" si="850"/>
        <v>0</v>
      </c>
    </row>
    <row r="6021" spans="1:23" x14ac:dyDescent="0.25">
      <c r="A6021">
        <f t="shared" si="843"/>
        <v>247</v>
      </c>
      <c r="B6021">
        <f t="shared" si="844"/>
        <v>9</v>
      </c>
      <c r="C6021" s="1">
        <f t="shared" si="851"/>
        <v>41890.41666665209</v>
      </c>
      <c r="D6021" s="7">
        <v>134.45454545454547</v>
      </c>
      <c r="E6021" s="7"/>
      <c r="G6021">
        <v>66.52</v>
      </c>
      <c r="H6021" s="12">
        <v>526.89432089670765</v>
      </c>
      <c r="I6021" s="13">
        <f>$D$2*tarifas!$D$12/24</f>
        <v>1.4541666666666666</v>
      </c>
      <c r="J6021" s="13" t="e">
        <f>VLOOKUP(E6021&amp;" "&amp;F6021,tarifas!$A$13:$D$20,4,FALSE)*H6021</f>
        <v>#N/A</v>
      </c>
      <c r="K6021" s="13">
        <f>IF(F6021="COD1",tarifas!$D$11*(SUMIFS($H$11:$H$8770,$F$11:$F$8770,"=COD1",$B$11:$B$8770,"="&amp;B6021)/COUNTIFS($F$11:$F$8770,"=COD1",$B$11:$B$8770,"="&amp;B6021))/COUNTIFS($A$11:$A$8770,"="&amp;A6021,$F$11:$F$8770,"=COD1"),0)</f>
        <v>0</v>
      </c>
      <c r="L6021" s="13" t="e">
        <f>(VLOOKUP(F6021,tarifas!$C$7:$D$10,2,FALSE)+tarifas!$D$21)*datos!H6021</f>
        <v>#N/A</v>
      </c>
      <c r="M6021">
        <v>263.74506000000002</v>
      </c>
      <c r="N6021" s="13" t="e">
        <f t="shared" si="845"/>
        <v>#N/A</v>
      </c>
      <c r="O6021">
        <f t="shared" si="846"/>
        <v>263.74506000000002</v>
      </c>
      <c r="P6021" s="12">
        <f t="shared" si="847"/>
        <v>263.14926089670763</v>
      </c>
      <c r="Q6021">
        <f t="shared" si="848"/>
        <v>0</v>
      </c>
      <c r="R6021">
        <f>$D$2*tarifas!$D$12/24</f>
        <v>1.4541666666666666</v>
      </c>
      <c r="S6021" t="e">
        <f>VLOOKUP(E6021&amp;" "&amp;F6021,tarifas!$A$13:$D$20,4,FALSE)*P6021</f>
        <v>#N/A</v>
      </c>
      <c r="T6021">
        <f>IF(F6021="COD1",tarifas!$D$11*(SUMIFS($P$11:$P$8770,$F$11:$F$8770,"=COD1",$B$11:$B$8770,"="&amp;B6021)/COUNTIFS($F$11:$F$8770,"=COD1",$B$11:$B$8770,"="&amp;B6021))/COUNTIFS($A$11:$A$8770,"="&amp;A6021,$F$11:$F$8770,"=COD1"),0)</f>
        <v>0</v>
      </c>
      <c r="U6021" t="e">
        <f>(VLOOKUP(F6021,tarifas!$C$7:$D$10,2,FALSE)+tarifas!$D$21)*datos!P6021</f>
        <v>#N/A</v>
      </c>
      <c r="V6021" t="e">
        <f t="shared" si="849"/>
        <v>#N/A</v>
      </c>
      <c r="W6021">
        <f t="shared" si="850"/>
        <v>0</v>
      </c>
    </row>
    <row r="6022" spans="1:23" x14ac:dyDescent="0.25">
      <c r="A6022">
        <f t="shared" si="843"/>
        <v>247</v>
      </c>
      <c r="B6022">
        <f t="shared" si="844"/>
        <v>9</v>
      </c>
      <c r="C6022" s="1">
        <f t="shared" si="851"/>
        <v>41890.458333318755</v>
      </c>
      <c r="D6022" s="7">
        <v>225.37878787878788</v>
      </c>
      <c r="E6022" s="7"/>
      <c r="G6022">
        <v>67.36</v>
      </c>
      <c r="H6022" s="12">
        <v>466.19918938733804</v>
      </c>
      <c r="I6022" s="13">
        <f>$D$2*tarifas!$D$12/24</f>
        <v>1.4541666666666666</v>
      </c>
      <c r="J6022" s="13" t="e">
        <f>VLOOKUP(E6022&amp;" "&amp;F6022,tarifas!$A$13:$D$20,4,FALSE)*H6022</f>
        <v>#N/A</v>
      </c>
      <c r="K6022" s="13">
        <f>IF(F6022="COD1",tarifas!$D$11*(SUMIFS($H$11:$H$8770,$F$11:$F$8770,"=COD1",$B$11:$B$8770,"="&amp;B6022)/COUNTIFS($F$11:$F$8770,"=COD1",$B$11:$B$8770,"="&amp;B6022))/COUNTIFS($A$11:$A$8770,"="&amp;A6022,$F$11:$F$8770,"=COD1"),0)</f>
        <v>0</v>
      </c>
      <c r="L6022" s="13" t="e">
        <f>(VLOOKUP(F6022,tarifas!$C$7:$D$10,2,FALSE)+tarifas!$D$21)*datos!H6022</f>
        <v>#N/A</v>
      </c>
      <c r="M6022">
        <v>384.90835999999996</v>
      </c>
      <c r="N6022" s="13" t="e">
        <f t="shared" si="845"/>
        <v>#N/A</v>
      </c>
      <c r="O6022">
        <f t="shared" si="846"/>
        <v>384.90835999999996</v>
      </c>
      <c r="P6022" s="12">
        <f t="shared" si="847"/>
        <v>81.290829387338079</v>
      </c>
      <c r="Q6022">
        <f t="shared" si="848"/>
        <v>0</v>
      </c>
      <c r="R6022">
        <f>$D$2*tarifas!$D$12/24</f>
        <v>1.4541666666666666</v>
      </c>
      <c r="S6022" t="e">
        <f>VLOOKUP(E6022&amp;" "&amp;F6022,tarifas!$A$13:$D$20,4,FALSE)*P6022</f>
        <v>#N/A</v>
      </c>
      <c r="T6022">
        <f>IF(F6022="COD1",tarifas!$D$11*(SUMIFS($P$11:$P$8770,$F$11:$F$8770,"=COD1",$B$11:$B$8770,"="&amp;B6022)/COUNTIFS($F$11:$F$8770,"=COD1",$B$11:$B$8770,"="&amp;B6022))/COUNTIFS($A$11:$A$8770,"="&amp;A6022,$F$11:$F$8770,"=COD1"),0)</f>
        <v>0</v>
      </c>
      <c r="U6022" t="e">
        <f>(VLOOKUP(F6022,tarifas!$C$7:$D$10,2,FALSE)+tarifas!$D$21)*datos!P6022</f>
        <v>#N/A</v>
      </c>
      <c r="V6022" t="e">
        <f t="shared" si="849"/>
        <v>#N/A</v>
      </c>
      <c r="W6022">
        <f t="shared" si="850"/>
        <v>0</v>
      </c>
    </row>
    <row r="6023" spans="1:23" x14ac:dyDescent="0.25">
      <c r="A6023">
        <f t="shared" si="843"/>
        <v>247</v>
      </c>
      <c r="B6023">
        <f t="shared" si="844"/>
        <v>9</v>
      </c>
      <c r="C6023" s="1">
        <f t="shared" si="851"/>
        <v>41890.499999985419</v>
      </c>
      <c r="D6023" s="7">
        <v>296.9848484848485</v>
      </c>
      <c r="E6023" s="7"/>
      <c r="G6023">
        <v>68</v>
      </c>
      <c r="H6023" s="12">
        <v>428.78339180540792</v>
      </c>
      <c r="I6023" s="13">
        <f>$D$2*tarifas!$D$12/24</f>
        <v>1.4541666666666666</v>
      </c>
      <c r="J6023" s="13" t="e">
        <f>VLOOKUP(E6023&amp;" "&amp;F6023,tarifas!$A$13:$D$20,4,FALSE)*H6023</f>
        <v>#N/A</v>
      </c>
      <c r="K6023" s="13">
        <f>IF(F6023="COD1",tarifas!$D$11*(SUMIFS($H$11:$H$8770,$F$11:$F$8770,"=COD1",$B$11:$B$8770,"="&amp;B6023)/COUNTIFS($F$11:$F$8770,"=COD1",$B$11:$B$8770,"="&amp;B6023))/COUNTIFS($A$11:$A$8770,"="&amp;A6023,$F$11:$F$8770,"=COD1"),0)</f>
        <v>0</v>
      </c>
      <c r="L6023" s="13" t="e">
        <f>(VLOOKUP(F6023,tarifas!$C$7:$D$10,2,FALSE)+tarifas!$D$21)*datos!H6023</f>
        <v>#N/A</v>
      </c>
      <c r="M6023">
        <v>235.51904999999999</v>
      </c>
      <c r="N6023" s="13" t="e">
        <f t="shared" si="845"/>
        <v>#N/A</v>
      </c>
      <c r="O6023">
        <f t="shared" si="846"/>
        <v>235.51904999999999</v>
      </c>
      <c r="P6023" s="12">
        <f t="shared" si="847"/>
        <v>193.26434180540792</v>
      </c>
      <c r="Q6023">
        <f t="shared" si="848"/>
        <v>0</v>
      </c>
      <c r="R6023">
        <f>$D$2*tarifas!$D$12/24</f>
        <v>1.4541666666666666</v>
      </c>
      <c r="S6023" t="e">
        <f>VLOOKUP(E6023&amp;" "&amp;F6023,tarifas!$A$13:$D$20,4,FALSE)*P6023</f>
        <v>#N/A</v>
      </c>
      <c r="T6023">
        <f>IF(F6023="COD1",tarifas!$D$11*(SUMIFS($P$11:$P$8770,$F$11:$F$8770,"=COD1",$B$11:$B$8770,"="&amp;B6023)/COUNTIFS($F$11:$F$8770,"=COD1",$B$11:$B$8770,"="&amp;B6023))/COUNTIFS($A$11:$A$8770,"="&amp;A6023,$F$11:$F$8770,"=COD1"),0)</f>
        <v>0</v>
      </c>
      <c r="U6023" t="e">
        <f>(VLOOKUP(F6023,tarifas!$C$7:$D$10,2,FALSE)+tarifas!$D$21)*datos!P6023</f>
        <v>#N/A</v>
      </c>
      <c r="V6023" t="e">
        <f t="shared" si="849"/>
        <v>#N/A</v>
      </c>
      <c r="W6023">
        <f t="shared" si="850"/>
        <v>0</v>
      </c>
    </row>
    <row r="6024" spans="1:23" x14ac:dyDescent="0.25">
      <c r="A6024">
        <f t="shared" si="843"/>
        <v>247</v>
      </c>
      <c r="B6024">
        <f t="shared" si="844"/>
        <v>9</v>
      </c>
      <c r="C6024" s="1">
        <f t="shared" si="851"/>
        <v>41890.541666652083</v>
      </c>
      <c r="D6024" s="7">
        <v>247.53030303030303</v>
      </c>
      <c r="E6024" s="7"/>
      <c r="G6024">
        <v>66.099999999999994</v>
      </c>
      <c r="H6024" s="12">
        <v>505.69817773677312</v>
      </c>
      <c r="I6024" s="13">
        <f>$D$2*tarifas!$D$12/24</f>
        <v>1.4541666666666666</v>
      </c>
      <c r="J6024" s="13" t="e">
        <f>VLOOKUP(E6024&amp;" "&amp;F6024,tarifas!$A$13:$D$20,4,FALSE)*H6024</f>
        <v>#N/A</v>
      </c>
      <c r="K6024" s="13">
        <f>IF(F6024="COD1",tarifas!$D$11*(SUMIFS($H$11:$H$8770,$F$11:$F$8770,"=COD1",$B$11:$B$8770,"="&amp;B6024)/COUNTIFS($F$11:$F$8770,"=COD1",$B$11:$B$8770,"="&amp;B6024))/COUNTIFS($A$11:$A$8770,"="&amp;A6024,$F$11:$F$8770,"=COD1"),0)</f>
        <v>0</v>
      </c>
      <c r="L6024" s="13" t="e">
        <f>(VLOOKUP(F6024,tarifas!$C$7:$D$10,2,FALSE)+tarifas!$D$21)*datos!H6024</f>
        <v>#N/A</v>
      </c>
      <c r="M6024">
        <v>248.38389000000001</v>
      </c>
      <c r="N6024" s="13" t="e">
        <f t="shared" si="845"/>
        <v>#N/A</v>
      </c>
      <c r="O6024">
        <f t="shared" si="846"/>
        <v>248.38389000000001</v>
      </c>
      <c r="P6024" s="12">
        <f t="shared" si="847"/>
        <v>257.31428773677311</v>
      </c>
      <c r="Q6024">
        <f t="shared" si="848"/>
        <v>0</v>
      </c>
      <c r="R6024">
        <f>$D$2*tarifas!$D$12/24</f>
        <v>1.4541666666666666</v>
      </c>
      <c r="S6024" t="e">
        <f>VLOOKUP(E6024&amp;" "&amp;F6024,tarifas!$A$13:$D$20,4,FALSE)*P6024</f>
        <v>#N/A</v>
      </c>
      <c r="T6024">
        <f>IF(F6024="COD1",tarifas!$D$11*(SUMIFS($P$11:$P$8770,$F$11:$F$8770,"=COD1",$B$11:$B$8770,"="&amp;B6024)/COUNTIFS($F$11:$F$8770,"=COD1",$B$11:$B$8770,"="&amp;B6024))/COUNTIFS($A$11:$A$8770,"="&amp;A6024,$F$11:$F$8770,"=COD1"),0)</f>
        <v>0</v>
      </c>
      <c r="U6024" t="e">
        <f>(VLOOKUP(F6024,tarifas!$C$7:$D$10,2,FALSE)+tarifas!$D$21)*datos!P6024</f>
        <v>#N/A</v>
      </c>
      <c r="V6024" t="e">
        <f t="shared" si="849"/>
        <v>#N/A</v>
      </c>
      <c r="W6024">
        <f t="shared" si="850"/>
        <v>0</v>
      </c>
    </row>
    <row r="6025" spans="1:23" x14ac:dyDescent="0.25">
      <c r="A6025">
        <f t="shared" si="843"/>
        <v>247</v>
      </c>
      <c r="B6025">
        <f t="shared" si="844"/>
        <v>9</v>
      </c>
      <c r="C6025" s="1">
        <f t="shared" si="851"/>
        <v>41890.583333318747</v>
      </c>
      <c r="D6025" s="7">
        <v>261.18181818181819</v>
      </c>
      <c r="E6025" s="7"/>
      <c r="G6025">
        <v>65</v>
      </c>
      <c r="H6025" s="12">
        <v>510.72300441558377</v>
      </c>
      <c r="I6025" s="13">
        <f>$D$2*tarifas!$D$12/24</f>
        <v>1.4541666666666666</v>
      </c>
      <c r="J6025" s="13" t="e">
        <f>VLOOKUP(E6025&amp;" "&amp;F6025,tarifas!$A$13:$D$20,4,FALSE)*H6025</f>
        <v>#N/A</v>
      </c>
      <c r="K6025" s="13">
        <f>IF(F6025="COD1",tarifas!$D$11*(SUMIFS($H$11:$H$8770,$F$11:$F$8770,"=COD1",$B$11:$B$8770,"="&amp;B6025)/COUNTIFS($F$11:$F$8770,"=COD1",$B$11:$B$8770,"="&amp;B6025))/COUNTIFS($A$11:$A$8770,"="&amp;A6025,$F$11:$F$8770,"=COD1"),0)</f>
        <v>0</v>
      </c>
      <c r="L6025" s="13" t="e">
        <f>(VLOOKUP(F6025,tarifas!$C$7:$D$10,2,FALSE)+tarifas!$D$21)*datos!H6025</f>
        <v>#N/A</v>
      </c>
      <c r="M6025">
        <v>269.40523999999999</v>
      </c>
      <c r="N6025" s="13" t="e">
        <f t="shared" si="845"/>
        <v>#N/A</v>
      </c>
      <c r="O6025">
        <f t="shared" si="846"/>
        <v>269.40523999999999</v>
      </c>
      <c r="P6025" s="12">
        <f t="shared" si="847"/>
        <v>241.31776441558378</v>
      </c>
      <c r="Q6025">
        <f t="shared" si="848"/>
        <v>0</v>
      </c>
      <c r="R6025">
        <f>$D$2*tarifas!$D$12/24</f>
        <v>1.4541666666666666</v>
      </c>
      <c r="S6025" t="e">
        <f>VLOOKUP(E6025&amp;" "&amp;F6025,tarifas!$A$13:$D$20,4,FALSE)*P6025</f>
        <v>#N/A</v>
      </c>
      <c r="T6025">
        <f>IF(F6025="COD1",tarifas!$D$11*(SUMIFS($P$11:$P$8770,$F$11:$F$8770,"=COD1",$B$11:$B$8770,"="&amp;B6025)/COUNTIFS($F$11:$F$8770,"=COD1",$B$11:$B$8770,"="&amp;B6025))/COUNTIFS($A$11:$A$8770,"="&amp;A6025,$F$11:$F$8770,"=COD1"),0)</f>
        <v>0</v>
      </c>
      <c r="U6025" t="e">
        <f>(VLOOKUP(F6025,tarifas!$C$7:$D$10,2,FALSE)+tarifas!$D$21)*datos!P6025</f>
        <v>#N/A</v>
      </c>
      <c r="V6025" t="e">
        <f t="shared" si="849"/>
        <v>#N/A</v>
      </c>
      <c r="W6025">
        <f t="shared" si="850"/>
        <v>0</v>
      </c>
    </row>
    <row r="6026" spans="1:23" x14ac:dyDescent="0.25">
      <c r="A6026">
        <f t="shared" si="843"/>
        <v>247</v>
      </c>
      <c r="B6026">
        <f t="shared" si="844"/>
        <v>9</v>
      </c>
      <c r="C6026" s="1">
        <f t="shared" si="851"/>
        <v>41890.624999985412</v>
      </c>
      <c r="D6026" s="7">
        <v>226.66666666666666</v>
      </c>
      <c r="E6026" s="7"/>
      <c r="G6026">
        <v>65</v>
      </c>
      <c r="H6026" s="12">
        <v>502.26878406168731</v>
      </c>
      <c r="I6026" s="13">
        <f>$D$2*tarifas!$D$12/24</f>
        <v>1.4541666666666666</v>
      </c>
      <c r="J6026" s="13" t="e">
        <f>VLOOKUP(E6026&amp;" "&amp;F6026,tarifas!$A$13:$D$20,4,FALSE)*H6026</f>
        <v>#N/A</v>
      </c>
      <c r="K6026" s="13">
        <f>IF(F6026="COD1",tarifas!$D$11*(SUMIFS($H$11:$H$8770,$F$11:$F$8770,"=COD1",$B$11:$B$8770,"="&amp;B6026)/COUNTIFS($F$11:$F$8770,"=COD1",$B$11:$B$8770,"="&amp;B6026))/COUNTIFS($A$11:$A$8770,"="&amp;A6026,$F$11:$F$8770,"=COD1"),0)</f>
        <v>0</v>
      </c>
      <c r="L6026" s="13" t="e">
        <f>(VLOOKUP(F6026,tarifas!$C$7:$D$10,2,FALSE)+tarifas!$D$21)*datos!H6026</f>
        <v>#N/A</v>
      </c>
      <c r="M6026">
        <v>302.16068000000001</v>
      </c>
      <c r="N6026" s="13" t="e">
        <f t="shared" si="845"/>
        <v>#N/A</v>
      </c>
      <c r="O6026">
        <f t="shared" si="846"/>
        <v>302.16068000000001</v>
      </c>
      <c r="P6026" s="12">
        <f t="shared" si="847"/>
        <v>200.1081040616873</v>
      </c>
      <c r="Q6026">
        <f t="shared" si="848"/>
        <v>0</v>
      </c>
      <c r="R6026">
        <f>$D$2*tarifas!$D$12/24</f>
        <v>1.4541666666666666</v>
      </c>
      <c r="S6026" t="e">
        <f>VLOOKUP(E6026&amp;" "&amp;F6026,tarifas!$A$13:$D$20,4,FALSE)*P6026</f>
        <v>#N/A</v>
      </c>
      <c r="T6026">
        <f>IF(F6026="COD1",tarifas!$D$11*(SUMIFS($P$11:$P$8770,$F$11:$F$8770,"=COD1",$B$11:$B$8770,"="&amp;B6026)/COUNTIFS($F$11:$F$8770,"=COD1",$B$11:$B$8770,"="&amp;B6026))/COUNTIFS($A$11:$A$8770,"="&amp;A6026,$F$11:$F$8770,"=COD1"),0)</f>
        <v>0</v>
      </c>
      <c r="U6026" t="e">
        <f>(VLOOKUP(F6026,tarifas!$C$7:$D$10,2,FALSE)+tarifas!$D$21)*datos!P6026</f>
        <v>#N/A</v>
      </c>
      <c r="V6026" t="e">
        <f t="shared" si="849"/>
        <v>#N/A</v>
      </c>
      <c r="W6026">
        <f t="shared" si="850"/>
        <v>0</v>
      </c>
    </row>
    <row r="6027" spans="1:23" x14ac:dyDescent="0.25">
      <c r="A6027">
        <f t="shared" si="843"/>
        <v>247</v>
      </c>
      <c r="B6027">
        <f t="shared" si="844"/>
        <v>9</v>
      </c>
      <c r="C6027" s="1">
        <f t="shared" si="851"/>
        <v>41890.666666652076</v>
      </c>
      <c r="D6027" s="7">
        <v>226.66666666666666</v>
      </c>
      <c r="E6027" s="7"/>
      <c r="G6027">
        <v>67.099999999999994</v>
      </c>
      <c r="H6027" s="12">
        <v>506.56014197695788</v>
      </c>
      <c r="I6027" s="13">
        <f>$D$2*tarifas!$D$12/24</f>
        <v>1.4541666666666666</v>
      </c>
      <c r="J6027" s="13" t="e">
        <f>VLOOKUP(E6027&amp;" "&amp;F6027,tarifas!$A$13:$D$20,4,FALSE)*H6027</f>
        <v>#N/A</v>
      </c>
      <c r="K6027" s="13">
        <f>IF(F6027="COD1",tarifas!$D$11*(SUMIFS($H$11:$H$8770,$F$11:$F$8770,"=COD1",$B$11:$B$8770,"="&amp;B6027)/COUNTIFS($F$11:$F$8770,"=COD1",$B$11:$B$8770,"="&amp;B6027))/COUNTIFS($A$11:$A$8770,"="&amp;A6027,$F$11:$F$8770,"=COD1"),0)</f>
        <v>0</v>
      </c>
      <c r="L6027" s="13" t="e">
        <f>(VLOOKUP(F6027,tarifas!$C$7:$D$10,2,FALSE)+tarifas!$D$21)*datos!H6027</f>
        <v>#N/A</v>
      </c>
      <c r="M6027">
        <v>177.48160999999999</v>
      </c>
      <c r="N6027" s="13" t="e">
        <f t="shared" si="845"/>
        <v>#N/A</v>
      </c>
      <c r="O6027">
        <f t="shared" si="846"/>
        <v>177.48160999999999</v>
      </c>
      <c r="P6027" s="12">
        <f t="shared" si="847"/>
        <v>329.07853197695789</v>
      </c>
      <c r="Q6027">
        <f t="shared" si="848"/>
        <v>0</v>
      </c>
      <c r="R6027">
        <f>$D$2*tarifas!$D$12/24</f>
        <v>1.4541666666666666</v>
      </c>
      <c r="S6027" t="e">
        <f>VLOOKUP(E6027&amp;" "&amp;F6027,tarifas!$A$13:$D$20,4,FALSE)*P6027</f>
        <v>#N/A</v>
      </c>
      <c r="T6027">
        <f>IF(F6027="COD1",tarifas!$D$11*(SUMIFS($P$11:$P$8770,$F$11:$F$8770,"=COD1",$B$11:$B$8770,"="&amp;B6027)/COUNTIFS($F$11:$F$8770,"=COD1",$B$11:$B$8770,"="&amp;B6027))/COUNTIFS($A$11:$A$8770,"="&amp;A6027,$F$11:$F$8770,"=COD1"),0)</f>
        <v>0</v>
      </c>
      <c r="U6027" t="e">
        <f>(VLOOKUP(F6027,tarifas!$C$7:$D$10,2,FALSE)+tarifas!$D$21)*datos!P6027</f>
        <v>#N/A</v>
      </c>
      <c r="V6027" t="e">
        <f t="shared" si="849"/>
        <v>#N/A</v>
      </c>
      <c r="W6027">
        <f t="shared" si="850"/>
        <v>0</v>
      </c>
    </row>
    <row r="6028" spans="1:23" x14ac:dyDescent="0.25">
      <c r="A6028">
        <f t="shared" ref="A6028:A6091" si="852">DAYS360($C$11,C6028)</f>
        <v>247</v>
      </c>
      <c r="B6028">
        <f t="shared" ref="B6028:B6091" si="853">MONTH(C6028)</f>
        <v>9</v>
      </c>
      <c r="C6028" s="1">
        <f t="shared" si="851"/>
        <v>41890.70833331874</v>
      </c>
      <c r="D6028" s="7">
        <v>215.07575757575759</v>
      </c>
      <c r="E6028" s="7"/>
      <c r="G6028">
        <v>67.5</v>
      </c>
      <c r="H6028" s="12">
        <v>414.48566748246759</v>
      </c>
      <c r="I6028" s="13">
        <f>$D$2*tarifas!$D$12/24</f>
        <v>1.4541666666666666</v>
      </c>
      <c r="J6028" s="13" t="e">
        <f>VLOOKUP(E6028&amp;" "&amp;F6028,tarifas!$A$13:$D$20,4,FALSE)*H6028</f>
        <v>#N/A</v>
      </c>
      <c r="K6028" s="13">
        <f>IF(F6028="COD1",tarifas!$D$11*(SUMIFS($H$11:$H$8770,$F$11:$F$8770,"=COD1",$B$11:$B$8770,"="&amp;B6028)/COUNTIFS($F$11:$F$8770,"=COD1",$B$11:$B$8770,"="&amp;B6028))/COUNTIFS($A$11:$A$8770,"="&amp;A6028,$F$11:$F$8770,"=COD1"),0)</f>
        <v>0</v>
      </c>
      <c r="L6028" s="13" t="e">
        <f>(VLOOKUP(F6028,tarifas!$C$7:$D$10,2,FALSE)+tarifas!$D$21)*datos!H6028</f>
        <v>#N/A</v>
      </c>
      <c r="M6028">
        <v>1.08738</v>
      </c>
      <c r="N6028" s="13" t="e">
        <f t="shared" ref="N6028:N6091" si="854">(I6028+J6028+K6028+L6028)*1.23</f>
        <v>#N/A</v>
      </c>
      <c r="O6028">
        <f t="shared" ref="O6028:O6091" si="855">IF(M6028&lt;H6028,M6028,H6028)</f>
        <v>1.08738</v>
      </c>
      <c r="P6028" s="12">
        <f t="shared" ref="P6028:P6091" si="856">H6028-O6028</f>
        <v>413.39828748246759</v>
      </c>
      <c r="Q6028">
        <f t="shared" ref="Q6028:Q6091" si="857">IF(M6028&lt;H6028,0,M6028-H6028)</f>
        <v>0</v>
      </c>
      <c r="R6028">
        <f>$D$2*tarifas!$D$12/24</f>
        <v>1.4541666666666666</v>
      </c>
      <c r="S6028" t="e">
        <f>VLOOKUP(E6028&amp;" "&amp;F6028,tarifas!$A$13:$D$20,4,FALSE)*P6028</f>
        <v>#N/A</v>
      </c>
      <c r="T6028">
        <f>IF(F6028="COD1",tarifas!$D$11*(SUMIFS($P$11:$P$8770,$F$11:$F$8770,"=COD1",$B$11:$B$8770,"="&amp;B6028)/COUNTIFS($F$11:$F$8770,"=COD1",$B$11:$B$8770,"="&amp;B6028))/COUNTIFS($A$11:$A$8770,"="&amp;A6028,$F$11:$F$8770,"=COD1"),0)</f>
        <v>0</v>
      </c>
      <c r="U6028" t="e">
        <f>(VLOOKUP(F6028,tarifas!$C$7:$D$10,2,FALSE)+tarifas!$D$21)*datos!P6028</f>
        <v>#N/A</v>
      </c>
      <c r="V6028" t="e">
        <f t="shared" ref="V6028:V6091" si="858">(R6028+S6028+T6028+U6028)*1.23</f>
        <v>#N/A</v>
      </c>
      <c r="W6028">
        <f t="shared" ref="W6028:W6091" si="859">0.9*G6028/1000*Q6028</f>
        <v>0</v>
      </c>
    </row>
    <row r="6029" spans="1:23" x14ac:dyDescent="0.25">
      <c r="A6029">
        <f t="shared" si="852"/>
        <v>247</v>
      </c>
      <c r="B6029">
        <f t="shared" si="853"/>
        <v>9</v>
      </c>
      <c r="C6029" s="1">
        <f t="shared" ref="C6029:C6092" si="860">+C6028+1/24</f>
        <v>41890.749999985404</v>
      </c>
      <c r="D6029" s="7">
        <v>67.227272727272734</v>
      </c>
      <c r="E6029" s="7"/>
      <c r="G6029">
        <v>67.150000000000006</v>
      </c>
      <c r="H6029" s="12">
        <v>306.60040876430088</v>
      </c>
      <c r="I6029" s="13">
        <f>$D$2*tarifas!$D$12/24</f>
        <v>1.4541666666666666</v>
      </c>
      <c r="J6029" s="13" t="e">
        <f>VLOOKUP(E6029&amp;" "&amp;F6029,tarifas!$A$13:$D$20,4,FALSE)*H6029</f>
        <v>#N/A</v>
      </c>
      <c r="K6029" s="13">
        <f>IF(F6029="COD1",tarifas!$D$11*(SUMIFS($H$11:$H$8770,$F$11:$F$8770,"=COD1",$B$11:$B$8770,"="&amp;B6029)/COUNTIFS($F$11:$F$8770,"=COD1",$B$11:$B$8770,"="&amp;B6029))/COUNTIFS($A$11:$A$8770,"="&amp;A6029,$F$11:$F$8770,"=COD1"),0)</f>
        <v>0</v>
      </c>
      <c r="L6029" s="13" t="e">
        <f>(VLOOKUP(F6029,tarifas!$C$7:$D$10,2,FALSE)+tarifas!$D$21)*datos!H6029</f>
        <v>#N/A</v>
      </c>
      <c r="M6029">
        <v>0</v>
      </c>
      <c r="N6029" s="13" t="e">
        <f t="shared" si="854"/>
        <v>#N/A</v>
      </c>
      <c r="O6029">
        <f t="shared" si="855"/>
        <v>0</v>
      </c>
      <c r="P6029" s="12">
        <f t="shared" si="856"/>
        <v>306.60040876430088</v>
      </c>
      <c r="Q6029">
        <f t="shared" si="857"/>
        <v>0</v>
      </c>
      <c r="R6029">
        <f>$D$2*tarifas!$D$12/24</f>
        <v>1.4541666666666666</v>
      </c>
      <c r="S6029" t="e">
        <f>VLOOKUP(E6029&amp;" "&amp;F6029,tarifas!$A$13:$D$20,4,FALSE)*P6029</f>
        <v>#N/A</v>
      </c>
      <c r="T6029">
        <f>IF(F6029="COD1",tarifas!$D$11*(SUMIFS($P$11:$P$8770,$F$11:$F$8770,"=COD1",$B$11:$B$8770,"="&amp;B6029)/COUNTIFS($F$11:$F$8770,"=COD1",$B$11:$B$8770,"="&amp;B6029))/COUNTIFS($A$11:$A$8770,"="&amp;A6029,$F$11:$F$8770,"=COD1"),0)</f>
        <v>0</v>
      </c>
      <c r="U6029" t="e">
        <f>(VLOOKUP(F6029,tarifas!$C$7:$D$10,2,FALSE)+tarifas!$D$21)*datos!P6029</f>
        <v>#N/A</v>
      </c>
      <c r="V6029" t="e">
        <f t="shared" si="858"/>
        <v>#N/A</v>
      </c>
      <c r="W6029">
        <f t="shared" si="859"/>
        <v>0</v>
      </c>
    </row>
    <row r="6030" spans="1:23" x14ac:dyDescent="0.25">
      <c r="A6030">
        <f t="shared" si="852"/>
        <v>247</v>
      </c>
      <c r="B6030">
        <f t="shared" si="853"/>
        <v>9</v>
      </c>
      <c r="C6030" s="1">
        <f t="shared" si="860"/>
        <v>41890.791666652069</v>
      </c>
      <c r="D6030" s="7">
        <v>0</v>
      </c>
      <c r="E6030" s="7"/>
      <c r="G6030">
        <v>69.02</v>
      </c>
      <c r="H6030" s="12">
        <v>219.61076179088204</v>
      </c>
      <c r="I6030" s="13">
        <f>$D$2*tarifas!$D$12/24</f>
        <v>1.4541666666666666</v>
      </c>
      <c r="J6030" s="13" t="e">
        <f>VLOOKUP(E6030&amp;" "&amp;F6030,tarifas!$A$13:$D$20,4,FALSE)*H6030</f>
        <v>#N/A</v>
      </c>
      <c r="K6030" s="13">
        <f>IF(F6030="COD1",tarifas!$D$11*(SUMIFS($H$11:$H$8770,$F$11:$F$8770,"=COD1",$B$11:$B$8770,"="&amp;B6030)/COUNTIFS($F$11:$F$8770,"=COD1",$B$11:$B$8770,"="&amp;B6030))/COUNTIFS($A$11:$A$8770,"="&amp;A6030,$F$11:$F$8770,"=COD1"),0)</f>
        <v>0</v>
      </c>
      <c r="L6030" s="13" t="e">
        <f>(VLOOKUP(F6030,tarifas!$C$7:$D$10,2,FALSE)+tarifas!$D$21)*datos!H6030</f>
        <v>#N/A</v>
      </c>
      <c r="M6030">
        <v>0</v>
      </c>
      <c r="N6030" s="13" t="e">
        <f t="shared" si="854"/>
        <v>#N/A</v>
      </c>
      <c r="O6030">
        <f t="shared" si="855"/>
        <v>0</v>
      </c>
      <c r="P6030" s="12">
        <f t="shared" si="856"/>
        <v>219.61076179088204</v>
      </c>
      <c r="Q6030">
        <f t="shared" si="857"/>
        <v>0</v>
      </c>
      <c r="R6030">
        <f>$D$2*tarifas!$D$12/24</f>
        <v>1.4541666666666666</v>
      </c>
      <c r="S6030" t="e">
        <f>VLOOKUP(E6030&amp;" "&amp;F6030,tarifas!$A$13:$D$20,4,FALSE)*P6030</f>
        <v>#N/A</v>
      </c>
      <c r="T6030">
        <f>IF(F6030="COD1",tarifas!$D$11*(SUMIFS($P$11:$P$8770,$F$11:$F$8770,"=COD1",$B$11:$B$8770,"="&amp;B6030)/COUNTIFS($F$11:$F$8770,"=COD1",$B$11:$B$8770,"="&amp;B6030))/COUNTIFS($A$11:$A$8770,"="&amp;A6030,$F$11:$F$8770,"=COD1"),0)</f>
        <v>0</v>
      </c>
      <c r="U6030" t="e">
        <f>(VLOOKUP(F6030,tarifas!$C$7:$D$10,2,FALSE)+tarifas!$D$21)*datos!P6030</f>
        <v>#N/A</v>
      </c>
      <c r="V6030" t="e">
        <f t="shared" si="858"/>
        <v>#N/A</v>
      </c>
      <c r="W6030">
        <f t="shared" si="859"/>
        <v>0</v>
      </c>
    </row>
    <row r="6031" spans="1:23" x14ac:dyDescent="0.25">
      <c r="A6031">
        <f t="shared" si="852"/>
        <v>247</v>
      </c>
      <c r="B6031">
        <f t="shared" si="853"/>
        <v>9</v>
      </c>
      <c r="C6031" s="1">
        <f t="shared" si="860"/>
        <v>41890.833333318733</v>
      </c>
      <c r="D6031" s="7">
        <v>0</v>
      </c>
      <c r="E6031" s="7"/>
      <c r="G6031">
        <v>70.8</v>
      </c>
      <c r="H6031" s="12">
        <v>207.87099384261774</v>
      </c>
      <c r="I6031" s="13">
        <f>$D$2*tarifas!$D$12/24</f>
        <v>1.4541666666666666</v>
      </c>
      <c r="J6031" s="13" t="e">
        <f>VLOOKUP(E6031&amp;" "&amp;F6031,tarifas!$A$13:$D$20,4,FALSE)*H6031</f>
        <v>#N/A</v>
      </c>
      <c r="K6031" s="13">
        <f>IF(F6031="COD1",tarifas!$D$11*(SUMIFS($H$11:$H$8770,$F$11:$F$8770,"=COD1",$B$11:$B$8770,"="&amp;B6031)/COUNTIFS($F$11:$F$8770,"=COD1",$B$11:$B$8770,"="&amp;B6031))/COUNTIFS($A$11:$A$8770,"="&amp;A6031,$F$11:$F$8770,"=COD1"),0)</f>
        <v>0</v>
      </c>
      <c r="L6031" s="13" t="e">
        <f>(VLOOKUP(F6031,tarifas!$C$7:$D$10,2,FALSE)+tarifas!$D$21)*datos!H6031</f>
        <v>#N/A</v>
      </c>
      <c r="M6031">
        <v>0</v>
      </c>
      <c r="N6031" s="13" t="e">
        <f t="shared" si="854"/>
        <v>#N/A</v>
      </c>
      <c r="O6031">
        <f t="shared" si="855"/>
        <v>0</v>
      </c>
      <c r="P6031" s="12">
        <f t="shared" si="856"/>
        <v>207.87099384261774</v>
      </c>
      <c r="Q6031">
        <f t="shared" si="857"/>
        <v>0</v>
      </c>
      <c r="R6031">
        <f>$D$2*tarifas!$D$12/24</f>
        <v>1.4541666666666666</v>
      </c>
      <c r="S6031" t="e">
        <f>VLOOKUP(E6031&amp;" "&amp;F6031,tarifas!$A$13:$D$20,4,FALSE)*P6031</f>
        <v>#N/A</v>
      </c>
      <c r="T6031">
        <f>IF(F6031="COD1",tarifas!$D$11*(SUMIFS($P$11:$P$8770,$F$11:$F$8770,"=COD1",$B$11:$B$8770,"="&amp;B6031)/COUNTIFS($F$11:$F$8770,"=COD1",$B$11:$B$8770,"="&amp;B6031))/COUNTIFS($A$11:$A$8770,"="&amp;A6031,$F$11:$F$8770,"=COD1"),0)</f>
        <v>0</v>
      </c>
      <c r="U6031" t="e">
        <f>(VLOOKUP(F6031,tarifas!$C$7:$D$10,2,FALSE)+tarifas!$D$21)*datos!P6031</f>
        <v>#N/A</v>
      </c>
      <c r="V6031" t="e">
        <f t="shared" si="858"/>
        <v>#N/A</v>
      </c>
      <c r="W6031">
        <f t="shared" si="859"/>
        <v>0</v>
      </c>
    </row>
    <row r="6032" spans="1:23" x14ac:dyDescent="0.25">
      <c r="A6032">
        <f t="shared" si="852"/>
        <v>247</v>
      </c>
      <c r="B6032">
        <f t="shared" si="853"/>
        <v>9</v>
      </c>
      <c r="C6032" s="1">
        <f t="shared" si="860"/>
        <v>41890.874999985397</v>
      </c>
      <c r="D6032" s="7">
        <v>0</v>
      </c>
      <c r="E6032" s="7"/>
      <c r="G6032">
        <v>68.099999999999994</v>
      </c>
      <c r="H6032" s="12">
        <v>194.80597060065898</v>
      </c>
      <c r="I6032" s="13">
        <f>$D$2*tarifas!$D$12/24</f>
        <v>1.4541666666666666</v>
      </c>
      <c r="J6032" s="13" t="e">
        <f>VLOOKUP(E6032&amp;" "&amp;F6032,tarifas!$A$13:$D$20,4,FALSE)*H6032</f>
        <v>#N/A</v>
      </c>
      <c r="K6032" s="13">
        <f>IF(F6032="COD1",tarifas!$D$11*(SUMIFS($H$11:$H$8770,$F$11:$F$8770,"=COD1",$B$11:$B$8770,"="&amp;B6032)/COUNTIFS($F$11:$F$8770,"=COD1",$B$11:$B$8770,"="&amp;B6032))/COUNTIFS($A$11:$A$8770,"="&amp;A6032,$F$11:$F$8770,"=COD1"),0)</f>
        <v>0</v>
      </c>
      <c r="L6032" s="13" t="e">
        <f>(VLOOKUP(F6032,tarifas!$C$7:$D$10,2,FALSE)+tarifas!$D$21)*datos!H6032</f>
        <v>#N/A</v>
      </c>
      <c r="M6032">
        <v>0</v>
      </c>
      <c r="N6032" s="13" t="e">
        <f t="shared" si="854"/>
        <v>#N/A</v>
      </c>
      <c r="O6032">
        <f t="shared" si="855"/>
        <v>0</v>
      </c>
      <c r="P6032" s="12">
        <f t="shared" si="856"/>
        <v>194.80597060065898</v>
      </c>
      <c r="Q6032">
        <f t="shared" si="857"/>
        <v>0</v>
      </c>
      <c r="R6032">
        <f>$D$2*tarifas!$D$12/24</f>
        <v>1.4541666666666666</v>
      </c>
      <c r="S6032" t="e">
        <f>VLOOKUP(E6032&amp;" "&amp;F6032,tarifas!$A$13:$D$20,4,FALSE)*P6032</f>
        <v>#N/A</v>
      </c>
      <c r="T6032">
        <f>IF(F6032="COD1",tarifas!$D$11*(SUMIFS($P$11:$P$8770,$F$11:$F$8770,"=COD1",$B$11:$B$8770,"="&amp;B6032)/COUNTIFS($F$11:$F$8770,"=COD1",$B$11:$B$8770,"="&amp;B6032))/COUNTIFS($A$11:$A$8770,"="&amp;A6032,$F$11:$F$8770,"=COD1"),0)</f>
        <v>0</v>
      </c>
      <c r="U6032" t="e">
        <f>(VLOOKUP(F6032,tarifas!$C$7:$D$10,2,FALSE)+tarifas!$D$21)*datos!P6032</f>
        <v>#N/A</v>
      </c>
      <c r="V6032" t="e">
        <f t="shared" si="858"/>
        <v>#N/A</v>
      </c>
      <c r="W6032">
        <f t="shared" si="859"/>
        <v>0</v>
      </c>
    </row>
    <row r="6033" spans="1:23" x14ac:dyDescent="0.25">
      <c r="A6033">
        <f t="shared" si="852"/>
        <v>247</v>
      </c>
      <c r="B6033">
        <f t="shared" si="853"/>
        <v>9</v>
      </c>
      <c r="C6033" s="1">
        <f t="shared" si="860"/>
        <v>41890.916666652061</v>
      </c>
      <c r="D6033" s="7">
        <v>0</v>
      </c>
      <c r="E6033" s="7"/>
      <c r="G6033">
        <v>65</v>
      </c>
      <c r="H6033" s="12">
        <v>192.77885966785675</v>
      </c>
      <c r="I6033" s="13">
        <f>$D$2*tarifas!$D$12/24</f>
        <v>1.4541666666666666</v>
      </c>
      <c r="J6033" s="13" t="e">
        <f>VLOOKUP(E6033&amp;" "&amp;F6033,tarifas!$A$13:$D$20,4,FALSE)*H6033</f>
        <v>#N/A</v>
      </c>
      <c r="K6033" s="13">
        <f>IF(F6033="COD1",tarifas!$D$11*(SUMIFS($H$11:$H$8770,$F$11:$F$8770,"=COD1",$B$11:$B$8770,"="&amp;B6033)/COUNTIFS($F$11:$F$8770,"=COD1",$B$11:$B$8770,"="&amp;B6033))/COUNTIFS($A$11:$A$8770,"="&amp;A6033,$F$11:$F$8770,"=COD1"),0)</f>
        <v>0</v>
      </c>
      <c r="L6033" s="13" t="e">
        <f>(VLOOKUP(F6033,tarifas!$C$7:$D$10,2,FALSE)+tarifas!$D$21)*datos!H6033</f>
        <v>#N/A</v>
      </c>
      <c r="M6033">
        <v>0</v>
      </c>
      <c r="N6033" s="13" t="e">
        <f t="shared" si="854"/>
        <v>#N/A</v>
      </c>
      <c r="O6033">
        <f t="shared" si="855"/>
        <v>0</v>
      </c>
      <c r="P6033" s="12">
        <f t="shared" si="856"/>
        <v>192.77885966785675</v>
      </c>
      <c r="Q6033">
        <f t="shared" si="857"/>
        <v>0</v>
      </c>
      <c r="R6033">
        <f>$D$2*tarifas!$D$12/24</f>
        <v>1.4541666666666666</v>
      </c>
      <c r="S6033" t="e">
        <f>VLOOKUP(E6033&amp;" "&amp;F6033,tarifas!$A$13:$D$20,4,FALSE)*P6033</f>
        <v>#N/A</v>
      </c>
      <c r="T6033">
        <f>IF(F6033="COD1",tarifas!$D$11*(SUMIFS($P$11:$P$8770,$F$11:$F$8770,"=COD1",$B$11:$B$8770,"="&amp;B6033)/COUNTIFS($F$11:$F$8770,"=COD1",$B$11:$B$8770,"="&amp;B6033))/COUNTIFS($A$11:$A$8770,"="&amp;A6033,$F$11:$F$8770,"=COD1"),0)</f>
        <v>0</v>
      </c>
      <c r="U6033" t="e">
        <f>(VLOOKUP(F6033,tarifas!$C$7:$D$10,2,FALSE)+tarifas!$D$21)*datos!P6033</f>
        <v>#N/A</v>
      </c>
      <c r="V6033" t="e">
        <f t="shared" si="858"/>
        <v>#N/A</v>
      </c>
      <c r="W6033">
        <f t="shared" si="859"/>
        <v>0</v>
      </c>
    </row>
    <row r="6034" spans="1:23" x14ac:dyDescent="0.25">
      <c r="A6034">
        <f t="shared" si="852"/>
        <v>247</v>
      </c>
      <c r="B6034">
        <f t="shared" si="853"/>
        <v>9</v>
      </c>
      <c r="C6034" s="1">
        <f t="shared" si="860"/>
        <v>41890.958333318726</v>
      </c>
      <c r="D6034" s="7">
        <v>0</v>
      </c>
      <c r="E6034" s="7"/>
      <c r="G6034">
        <v>64.599999999999994</v>
      </c>
      <c r="H6034" s="12">
        <v>193.75210803942656</v>
      </c>
      <c r="I6034" s="13">
        <f>$D$2*tarifas!$D$12/24</f>
        <v>1.4541666666666666</v>
      </c>
      <c r="J6034" s="13" t="e">
        <f>VLOOKUP(E6034&amp;" "&amp;F6034,tarifas!$A$13:$D$20,4,FALSE)*H6034</f>
        <v>#N/A</v>
      </c>
      <c r="K6034" s="13">
        <f>IF(F6034="COD1",tarifas!$D$11*(SUMIFS($H$11:$H$8770,$F$11:$F$8770,"=COD1",$B$11:$B$8770,"="&amp;B6034)/COUNTIFS($F$11:$F$8770,"=COD1",$B$11:$B$8770,"="&amp;B6034))/COUNTIFS($A$11:$A$8770,"="&amp;A6034,$F$11:$F$8770,"=COD1"),0)</f>
        <v>0</v>
      </c>
      <c r="L6034" s="13" t="e">
        <f>(VLOOKUP(F6034,tarifas!$C$7:$D$10,2,FALSE)+tarifas!$D$21)*datos!H6034</f>
        <v>#N/A</v>
      </c>
      <c r="M6034">
        <v>0</v>
      </c>
      <c r="N6034" s="13" t="e">
        <f t="shared" si="854"/>
        <v>#N/A</v>
      </c>
      <c r="O6034">
        <f t="shared" si="855"/>
        <v>0</v>
      </c>
      <c r="P6034" s="12">
        <f t="shared" si="856"/>
        <v>193.75210803942656</v>
      </c>
      <c r="Q6034">
        <f t="shared" si="857"/>
        <v>0</v>
      </c>
      <c r="R6034">
        <f>$D$2*tarifas!$D$12/24</f>
        <v>1.4541666666666666</v>
      </c>
      <c r="S6034" t="e">
        <f>VLOOKUP(E6034&amp;" "&amp;F6034,tarifas!$A$13:$D$20,4,FALSE)*P6034</f>
        <v>#N/A</v>
      </c>
      <c r="T6034">
        <f>IF(F6034="COD1",tarifas!$D$11*(SUMIFS($P$11:$P$8770,$F$11:$F$8770,"=COD1",$B$11:$B$8770,"="&amp;B6034)/COUNTIFS($F$11:$F$8770,"=COD1",$B$11:$B$8770,"="&amp;B6034))/COUNTIFS($A$11:$A$8770,"="&amp;A6034,$F$11:$F$8770,"=COD1"),0)</f>
        <v>0</v>
      </c>
      <c r="U6034" t="e">
        <f>(VLOOKUP(F6034,tarifas!$C$7:$D$10,2,FALSE)+tarifas!$D$21)*datos!P6034</f>
        <v>#N/A</v>
      </c>
      <c r="V6034" t="e">
        <f t="shared" si="858"/>
        <v>#N/A</v>
      </c>
      <c r="W6034">
        <f t="shared" si="859"/>
        <v>0</v>
      </c>
    </row>
    <row r="6035" spans="1:23" x14ac:dyDescent="0.25">
      <c r="A6035">
        <f t="shared" si="852"/>
        <v>248</v>
      </c>
      <c r="B6035">
        <f t="shared" si="853"/>
        <v>9</v>
      </c>
      <c r="C6035" s="1">
        <f t="shared" si="860"/>
        <v>41890.99999998539</v>
      </c>
      <c r="D6035" s="7">
        <v>0</v>
      </c>
      <c r="E6035" s="7"/>
      <c r="G6035">
        <v>60.13</v>
      </c>
      <c r="H6035" s="12">
        <v>193.3616884345995</v>
      </c>
      <c r="I6035" s="13">
        <f>$D$2*tarifas!$D$12/24</f>
        <v>1.4541666666666666</v>
      </c>
      <c r="J6035" s="13" t="e">
        <f>VLOOKUP(E6035&amp;" "&amp;F6035,tarifas!$A$13:$D$20,4,FALSE)*H6035</f>
        <v>#N/A</v>
      </c>
      <c r="K6035" s="13">
        <f>IF(F6035="COD1",tarifas!$D$11*(SUMIFS($H$11:$H$8770,$F$11:$F$8770,"=COD1",$B$11:$B$8770,"="&amp;B6035)/COUNTIFS($F$11:$F$8770,"=COD1",$B$11:$B$8770,"="&amp;B6035))/COUNTIFS($A$11:$A$8770,"="&amp;A6035,$F$11:$F$8770,"=COD1"),0)</f>
        <v>0</v>
      </c>
      <c r="L6035" s="13" t="e">
        <f>(VLOOKUP(F6035,tarifas!$C$7:$D$10,2,FALSE)+tarifas!$D$21)*datos!H6035</f>
        <v>#N/A</v>
      </c>
      <c r="M6035">
        <v>0</v>
      </c>
      <c r="N6035" s="13" t="e">
        <f t="shared" si="854"/>
        <v>#N/A</v>
      </c>
      <c r="O6035">
        <f t="shared" si="855"/>
        <v>0</v>
      </c>
      <c r="P6035" s="12">
        <f t="shared" si="856"/>
        <v>193.3616884345995</v>
      </c>
      <c r="Q6035">
        <f t="shared" si="857"/>
        <v>0</v>
      </c>
      <c r="R6035">
        <f>$D$2*tarifas!$D$12/24</f>
        <v>1.4541666666666666</v>
      </c>
      <c r="S6035" t="e">
        <f>VLOOKUP(E6035&amp;" "&amp;F6035,tarifas!$A$13:$D$20,4,FALSE)*P6035</f>
        <v>#N/A</v>
      </c>
      <c r="T6035">
        <f>IF(F6035="COD1",tarifas!$D$11*(SUMIFS($P$11:$P$8770,$F$11:$F$8770,"=COD1",$B$11:$B$8770,"="&amp;B6035)/COUNTIFS($F$11:$F$8770,"=COD1",$B$11:$B$8770,"="&amp;B6035))/COUNTIFS($A$11:$A$8770,"="&amp;A6035,$F$11:$F$8770,"=COD1"),0)</f>
        <v>0</v>
      </c>
      <c r="U6035" t="e">
        <f>(VLOOKUP(F6035,tarifas!$C$7:$D$10,2,FALSE)+tarifas!$D$21)*datos!P6035</f>
        <v>#N/A</v>
      </c>
      <c r="V6035" t="e">
        <f t="shared" si="858"/>
        <v>#N/A</v>
      </c>
      <c r="W6035">
        <f t="shared" si="859"/>
        <v>0</v>
      </c>
    </row>
    <row r="6036" spans="1:23" x14ac:dyDescent="0.25">
      <c r="A6036">
        <f t="shared" si="852"/>
        <v>248</v>
      </c>
      <c r="B6036">
        <f t="shared" si="853"/>
        <v>9</v>
      </c>
      <c r="C6036" s="1">
        <f t="shared" si="860"/>
        <v>41891.041666652054</v>
      </c>
      <c r="D6036" s="7">
        <v>0</v>
      </c>
      <c r="E6036" s="7"/>
      <c r="G6036">
        <v>57.52</v>
      </c>
      <c r="H6036" s="12">
        <v>187.60528223387431</v>
      </c>
      <c r="I6036" s="13">
        <f>$D$2*tarifas!$D$12/24</f>
        <v>1.4541666666666666</v>
      </c>
      <c r="J6036" s="13" t="e">
        <f>VLOOKUP(E6036&amp;" "&amp;F6036,tarifas!$A$13:$D$20,4,FALSE)*H6036</f>
        <v>#N/A</v>
      </c>
      <c r="K6036" s="13">
        <f>IF(F6036="COD1",tarifas!$D$11*(SUMIFS($H$11:$H$8770,$F$11:$F$8770,"=COD1",$B$11:$B$8770,"="&amp;B6036)/COUNTIFS($F$11:$F$8770,"=COD1",$B$11:$B$8770,"="&amp;B6036))/COUNTIFS($A$11:$A$8770,"="&amp;A6036,$F$11:$F$8770,"=COD1"),0)</f>
        <v>0</v>
      </c>
      <c r="L6036" s="13" t="e">
        <f>(VLOOKUP(F6036,tarifas!$C$7:$D$10,2,FALSE)+tarifas!$D$21)*datos!H6036</f>
        <v>#N/A</v>
      </c>
      <c r="M6036">
        <v>0</v>
      </c>
      <c r="N6036" s="13" t="e">
        <f t="shared" si="854"/>
        <v>#N/A</v>
      </c>
      <c r="O6036">
        <f t="shared" si="855"/>
        <v>0</v>
      </c>
      <c r="P6036" s="12">
        <f t="shared" si="856"/>
        <v>187.60528223387431</v>
      </c>
      <c r="Q6036">
        <f t="shared" si="857"/>
        <v>0</v>
      </c>
      <c r="R6036">
        <f>$D$2*tarifas!$D$12/24</f>
        <v>1.4541666666666666</v>
      </c>
      <c r="S6036" t="e">
        <f>VLOOKUP(E6036&amp;" "&amp;F6036,tarifas!$A$13:$D$20,4,FALSE)*P6036</f>
        <v>#N/A</v>
      </c>
      <c r="T6036">
        <f>IF(F6036="COD1",tarifas!$D$11*(SUMIFS($P$11:$P$8770,$F$11:$F$8770,"=COD1",$B$11:$B$8770,"="&amp;B6036)/COUNTIFS($F$11:$F$8770,"=COD1",$B$11:$B$8770,"="&amp;B6036))/COUNTIFS($A$11:$A$8770,"="&amp;A6036,$F$11:$F$8770,"=COD1"),0)</f>
        <v>0</v>
      </c>
      <c r="U6036" t="e">
        <f>(VLOOKUP(F6036,tarifas!$C$7:$D$10,2,FALSE)+tarifas!$D$21)*datos!P6036</f>
        <v>#N/A</v>
      </c>
      <c r="V6036" t="e">
        <f t="shared" si="858"/>
        <v>#N/A</v>
      </c>
      <c r="W6036">
        <f t="shared" si="859"/>
        <v>0</v>
      </c>
    </row>
    <row r="6037" spans="1:23" x14ac:dyDescent="0.25">
      <c r="A6037">
        <f t="shared" si="852"/>
        <v>248</v>
      </c>
      <c r="B6037">
        <f t="shared" si="853"/>
        <v>9</v>
      </c>
      <c r="C6037" s="1">
        <f t="shared" si="860"/>
        <v>41891.083333318718</v>
      </c>
      <c r="D6037" s="7">
        <v>0</v>
      </c>
      <c r="E6037" s="7"/>
      <c r="G6037">
        <v>56</v>
      </c>
      <c r="H6037" s="12">
        <v>187.13428990331096</v>
      </c>
      <c r="I6037" s="13">
        <f>$D$2*tarifas!$D$12/24</f>
        <v>1.4541666666666666</v>
      </c>
      <c r="J6037" s="13" t="e">
        <f>VLOOKUP(E6037&amp;" "&amp;F6037,tarifas!$A$13:$D$20,4,FALSE)*H6037</f>
        <v>#N/A</v>
      </c>
      <c r="K6037" s="13">
        <f>IF(F6037="COD1",tarifas!$D$11*(SUMIFS($H$11:$H$8770,$F$11:$F$8770,"=COD1",$B$11:$B$8770,"="&amp;B6037)/COUNTIFS($F$11:$F$8770,"=COD1",$B$11:$B$8770,"="&amp;B6037))/COUNTIFS($A$11:$A$8770,"="&amp;A6037,$F$11:$F$8770,"=COD1"),0)</f>
        <v>0</v>
      </c>
      <c r="L6037" s="13" t="e">
        <f>(VLOOKUP(F6037,tarifas!$C$7:$D$10,2,FALSE)+tarifas!$D$21)*datos!H6037</f>
        <v>#N/A</v>
      </c>
      <c r="M6037">
        <v>0</v>
      </c>
      <c r="N6037" s="13" t="e">
        <f t="shared" si="854"/>
        <v>#N/A</v>
      </c>
      <c r="O6037">
        <f t="shared" si="855"/>
        <v>0</v>
      </c>
      <c r="P6037" s="12">
        <f t="shared" si="856"/>
        <v>187.13428990331096</v>
      </c>
      <c r="Q6037">
        <f t="shared" si="857"/>
        <v>0</v>
      </c>
      <c r="R6037">
        <f>$D$2*tarifas!$D$12/24</f>
        <v>1.4541666666666666</v>
      </c>
      <c r="S6037" t="e">
        <f>VLOOKUP(E6037&amp;" "&amp;F6037,tarifas!$A$13:$D$20,4,FALSE)*P6037</f>
        <v>#N/A</v>
      </c>
      <c r="T6037">
        <f>IF(F6037="COD1",tarifas!$D$11*(SUMIFS($P$11:$P$8770,$F$11:$F$8770,"=COD1",$B$11:$B$8770,"="&amp;B6037)/COUNTIFS($F$11:$F$8770,"=COD1",$B$11:$B$8770,"="&amp;B6037))/COUNTIFS($A$11:$A$8770,"="&amp;A6037,$F$11:$F$8770,"=COD1"),0)</f>
        <v>0</v>
      </c>
      <c r="U6037" t="e">
        <f>(VLOOKUP(F6037,tarifas!$C$7:$D$10,2,FALSE)+tarifas!$D$21)*datos!P6037</f>
        <v>#N/A</v>
      </c>
      <c r="V6037" t="e">
        <f t="shared" si="858"/>
        <v>#N/A</v>
      </c>
      <c r="W6037">
        <f t="shared" si="859"/>
        <v>0</v>
      </c>
    </row>
    <row r="6038" spans="1:23" x14ac:dyDescent="0.25">
      <c r="A6038">
        <f t="shared" si="852"/>
        <v>248</v>
      </c>
      <c r="B6038">
        <f t="shared" si="853"/>
        <v>9</v>
      </c>
      <c r="C6038" s="1">
        <f t="shared" si="860"/>
        <v>41891.124999985383</v>
      </c>
      <c r="D6038" s="7">
        <v>0</v>
      </c>
      <c r="E6038" s="7"/>
      <c r="G6038">
        <v>54.87</v>
      </c>
      <c r="H6038" s="12">
        <v>180.39825256155351</v>
      </c>
      <c r="I6038" s="13">
        <f>$D$2*tarifas!$D$12/24</f>
        <v>1.4541666666666666</v>
      </c>
      <c r="J6038" s="13" t="e">
        <f>VLOOKUP(E6038&amp;" "&amp;F6038,tarifas!$A$13:$D$20,4,FALSE)*H6038</f>
        <v>#N/A</v>
      </c>
      <c r="K6038" s="13">
        <f>IF(F6038="COD1",tarifas!$D$11*(SUMIFS($H$11:$H$8770,$F$11:$F$8770,"=COD1",$B$11:$B$8770,"="&amp;B6038)/COUNTIFS($F$11:$F$8770,"=COD1",$B$11:$B$8770,"="&amp;B6038))/COUNTIFS($A$11:$A$8770,"="&amp;A6038,$F$11:$F$8770,"=COD1"),0)</f>
        <v>0</v>
      </c>
      <c r="L6038" s="13" t="e">
        <f>(VLOOKUP(F6038,tarifas!$C$7:$D$10,2,FALSE)+tarifas!$D$21)*datos!H6038</f>
        <v>#N/A</v>
      </c>
      <c r="M6038">
        <v>0</v>
      </c>
      <c r="N6038" s="13" t="e">
        <f t="shared" si="854"/>
        <v>#N/A</v>
      </c>
      <c r="O6038">
        <f t="shared" si="855"/>
        <v>0</v>
      </c>
      <c r="P6038" s="12">
        <f t="shared" si="856"/>
        <v>180.39825256155351</v>
      </c>
      <c r="Q6038">
        <f t="shared" si="857"/>
        <v>0</v>
      </c>
      <c r="R6038">
        <f>$D$2*tarifas!$D$12/24</f>
        <v>1.4541666666666666</v>
      </c>
      <c r="S6038" t="e">
        <f>VLOOKUP(E6038&amp;" "&amp;F6038,tarifas!$A$13:$D$20,4,FALSE)*P6038</f>
        <v>#N/A</v>
      </c>
      <c r="T6038">
        <f>IF(F6038="COD1",tarifas!$D$11*(SUMIFS($P$11:$P$8770,$F$11:$F$8770,"=COD1",$B$11:$B$8770,"="&amp;B6038)/COUNTIFS($F$11:$F$8770,"=COD1",$B$11:$B$8770,"="&amp;B6038))/COUNTIFS($A$11:$A$8770,"="&amp;A6038,$F$11:$F$8770,"=COD1"),0)</f>
        <v>0</v>
      </c>
      <c r="U6038" t="e">
        <f>(VLOOKUP(F6038,tarifas!$C$7:$D$10,2,FALSE)+tarifas!$D$21)*datos!P6038</f>
        <v>#N/A</v>
      </c>
      <c r="V6038" t="e">
        <f t="shared" si="858"/>
        <v>#N/A</v>
      </c>
      <c r="W6038">
        <f t="shared" si="859"/>
        <v>0</v>
      </c>
    </row>
    <row r="6039" spans="1:23" x14ac:dyDescent="0.25">
      <c r="A6039">
        <f t="shared" si="852"/>
        <v>248</v>
      </c>
      <c r="B6039">
        <f t="shared" si="853"/>
        <v>9</v>
      </c>
      <c r="C6039" s="1">
        <f t="shared" si="860"/>
        <v>41891.166666652047</v>
      </c>
      <c r="D6039" s="7">
        <v>0</v>
      </c>
      <c r="E6039" s="7"/>
      <c r="G6039">
        <v>57.05</v>
      </c>
      <c r="H6039" s="12">
        <v>178.12126102629998</v>
      </c>
      <c r="I6039" s="13">
        <f>$D$2*tarifas!$D$12/24</f>
        <v>1.4541666666666666</v>
      </c>
      <c r="J6039" s="13" t="e">
        <f>VLOOKUP(E6039&amp;" "&amp;F6039,tarifas!$A$13:$D$20,4,FALSE)*H6039</f>
        <v>#N/A</v>
      </c>
      <c r="K6039" s="13">
        <f>IF(F6039="COD1",tarifas!$D$11*(SUMIFS($H$11:$H$8770,$F$11:$F$8770,"=COD1",$B$11:$B$8770,"="&amp;B6039)/COUNTIFS($F$11:$F$8770,"=COD1",$B$11:$B$8770,"="&amp;B6039))/COUNTIFS($A$11:$A$8770,"="&amp;A6039,$F$11:$F$8770,"=COD1"),0)</f>
        <v>0</v>
      </c>
      <c r="L6039" s="13" t="e">
        <f>(VLOOKUP(F6039,tarifas!$C$7:$D$10,2,FALSE)+tarifas!$D$21)*datos!H6039</f>
        <v>#N/A</v>
      </c>
      <c r="M6039">
        <v>0</v>
      </c>
      <c r="N6039" s="13" t="e">
        <f t="shared" si="854"/>
        <v>#N/A</v>
      </c>
      <c r="O6039">
        <f t="shared" si="855"/>
        <v>0</v>
      </c>
      <c r="P6039" s="12">
        <f t="shared" si="856"/>
        <v>178.12126102629998</v>
      </c>
      <c r="Q6039">
        <f t="shared" si="857"/>
        <v>0</v>
      </c>
      <c r="R6039">
        <f>$D$2*tarifas!$D$12/24</f>
        <v>1.4541666666666666</v>
      </c>
      <c r="S6039" t="e">
        <f>VLOOKUP(E6039&amp;" "&amp;F6039,tarifas!$A$13:$D$20,4,FALSE)*P6039</f>
        <v>#N/A</v>
      </c>
      <c r="T6039">
        <f>IF(F6039="COD1",tarifas!$D$11*(SUMIFS($P$11:$P$8770,$F$11:$F$8770,"=COD1",$B$11:$B$8770,"="&amp;B6039)/COUNTIFS($F$11:$F$8770,"=COD1",$B$11:$B$8770,"="&amp;B6039))/COUNTIFS($A$11:$A$8770,"="&amp;A6039,$F$11:$F$8770,"=COD1"),0)</f>
        <v>0</v>
      </c>
      <c r="U6039" t="e">
        <f>(VLOOKUP(F6039,tarifas!$C$7:$D$10,2,FALSE)+tarifas!$D$21)*datos!P6039</f>
        <v>#N/A</v>
      </c>
      <c r="V6039" t="e">
        <f t="shared" si="858"/>
        <v>#N/A</v>
      </c>
      <c r="W6039">
        <f t="shared" si="859"/>
        <v>0</v>
      </c>
    </row>
    <row r="6040" spans="1:23" x14ac:dyDescent="0.25">
      <c r="A6040">
        <f t="shared" si="852"/>
        <v>248</v>
      </c>
      <c r="B6040">
        <f t="shared" si="853"/>
        <v>9</v>
      </c>
      <c r="C6040" s="1">
        <f t="shared" si="860"/>
        <v>41891.208333318711</v>
      </c>
      <c r="D6040" s="7">
        <v>0</v>
      </c>
      <c r="E6040" s="7"/>
      <c r="G6040">
        <v>62.3</v>
      </c>
      <c r="H6040" s="12">
        <v>176.46334580863791</v>
      </c>
      <c r="I6040" s="13">
        <f>$D$2*tarifas!$D$12/24</f>
        <v>1.4541666666666666</v>
      </c>
      <c r="J6040" s="13" t="e">
        <f>VLOOKUP(E6040&amp;" "&amp;F6040,tarifas!$A$13:$D$20,4,FALSE)*H6040</f>
        <v>#N/A</v>
      </c>
      <c r="K6040" s="13">
        <f>IF(F6040="COD1",tarifas!$D$11*(SUMIFS($H$11:$H$8770,$F$11:$F$8770,"=COD1",$B$11:$B$8770,"="&amp;B6040)/COUNTIFS($F$11:$F$8770,"=COD1",$B$11:$B$8770,"="&amp;B6040))/COUNTIFS($A$11:$A$8770,"="&amp;A6040,$F$11:$F$8770,"=COD1"),0)</f>
        <v>0</v>
      </c>
      <c r="L6040" s="13" t="e">
        <f>(VLOOKUP(F6040,tarifas!$C$7:$D$10,2,FALSE)+tarifas!$D$21)*datos!H6040</f>
        <v>#N/A</v>
      </c>
      <c r="M6040">
        <v>0</v>
      </c>
      <c r="N6040" s="13" t="e">
        <f t="shared" si="854"/>
        <v>#N/A</v>
      </c>
      <c r="O6040">
        <f t="shared" si="855"/>
        <v>0</v>
      </c>
      <c r="P6040" s="12">
        <f t="shared" si="856"/>
        <v>176.46334580863791</v>
      </c>
      <c r="Q6040">
        <f t="shared" si="857"/>
        <v>0</v>
      </c>
      <c r="R6040">
        <f>$D$2*tarifas!$D$12/24</f>
        <v>1.4541666666666666</v>
      </c>
      <c r="S6040" t="e">
        <f>VLOOKUP(E6040&amp;" "&amp;F6040,tarifas!$A$13:$D$20,4,FALSE)*P6040</f>
        <v>#N/A</v>
      </c>
      <c r="T6040">
        <f>IF(F6040="COD1",tarifas!$D$11*(SUMIFS($P$11:$P$8770,$F$11:$F$8770,"=COD1",$B$11:$B$8770,"="&amp;B6040)/COUNTIFS($F$11:$F$8770,"=COD1",$B$11:$B$8770,"="&amp;B6040))/COUNTIFS($A$11:$A$8770,"="&amp;A6040,$F$11:$F$8770,"=COD1"),0)</f>
        <v>0</v>
      </c>
      <c r="U6040" t="e">
        <f>(VLOOKUP(F6040,tarifas!$C$7:$D$10,2,FALSE)+tarifas!$D$21)*datos!P6040</f>
        <v>#N/A</v>
      </c>
      <c r="V6040" t="e">
        <f t="shared" si="858"/>
        <v>#N/A</v>
      </c>
      <c r="W6040">
        <f t="shared" si="859"/>
        <v>0</v>
      </c>
    </row>
    <row r="6041" spans="1:23" x14ac:dyDescent="0.25">
      <c r="A6041">
        <f t="shared" si="852"/>
        <v>248</v>
      </c>
      <c r="B6041">
        <f t="shared" si="853"/>
        <v>9</v>
      </c>
      <c r="C6041" s="1">
        <f t="shared" si="860"/>
        <v>41891.249999985375</v>
      </c>
      <c r="D6041" s="7">
        <v>0</v>
      </c>
      <c r="E6041" s="7"/>
      <c r="G6041">
        <v>66.52</v>
      </c>
      <c r="H6041" s="12">
        <v>169.55525619170561</v>
      </c>
      <c r="I6041" s="13">
        <f>$D$2*tarifas!$D$12/24</f>
        <v>1.4541666666666666</v>
      </c>
      <c r="J6041" s="13" t="e">
        <f>VLOOKUP(E6041&amp;" "&amp;F6041,tarifas!$A$13:$D$20,4,FALSE)*H6041</f>
        <v>#N/A</v>
      </c>
      <c r="K6041" s="13">
        <f>IF(F6041="COD1",tarifas!$D$11*(SUMIFS($H$11:$H$8770,$F$11:$F$8770,"=COD1",$B$11:$B$8770,"="&amp;B6041)/COUNTIFS($F$11:$F$8770,"=COD1",$B$11:$B$8770,"="&amp;B6041))/COUNTIFS($A$11:$A$8770,"="&amp;A6041,$F$11:$F$8770,"=COD1"),0)</f>
        <v>0</v>
      </c>
      <c r="L6041" s="13" t="e">
        <f>(VLOOKUP(F6041,tarifas!$C$7:$D$10,2,FALSE)+tarifas!$D$21)*datos!H6041</f>
        <v>#N/A</v>
      </c>
      <c r="M6041">
        <v>26.89911</v>
      </c>
      <c r="N6041" s="13" t="e">
        <f t="shared" si="854"/>
        <v>#N/A</v>
      </c>
      <c r="O6041">
        <f t="shared" si="855"/>
        <v>26.89911</v>
      </c>
      <c r="P6041" s="12">
        <f t="shared" si="856"/>
        <v>142.6561461917056</v>
      </c>
      <c r="Q6041">
        <f t="shared" si="857"/>
        <v>0</v>
      </c>
      <c r="R6041">
        <f>$D$2*tarifas!$D$12/24</f>
        <v>1.4541666666666666</v>
      </c>
      <c r="S6041" t="e">
        <f>VLOOKUP(E6041&amp;" "&amp;F6041,tarifas!$A$13:$D$20,4,FALSE)*P6041</f>
        <v>#N/A</v>
      </c>
      <c r="T6041">
        <f>IF(F6041="COD1",tarifas!$D$11*(SUMIFS($P$11:$P$8770,$F$11:$F$8770,"=COD1",$B$11:$B$8770,"="&amp;B6041)/COUNTIFS($F$11:$F$8770,"=COD1",$B$11:$B$8770,"="&amp;B6041))/COUNTIFS($A$11:$A$8770,"="&amp;A6041,$F$11:$F$8770,"=COD1"),0)</f>
        <v>0</v>
      </c>
      <c r="U6041" t="e">
        <f>(VLOOKUP(F6041,tarifas!$C$7:$D$10,2,FALSE)+tarifas!$D$21)*datos!P6041</f>
        <v>#N/A</v>
      </c>
      <c r="V6041" t="e">
        <f t="shared" si="858"/>
        <v>#N/A</v>
      </c>
      <c r="W6041">
        <f t="shared" si="859"/>
        <v>0</v>
      </c>
    </row>
    <row r="6042" spans="1:23" x14ac:dyDescent="0.25">
      <c r="A6042">
        <f t="shared" si="852"/>
        <v>248</v>
      </c>
      <c r="B6042">
        <f t="shared" si="853"/>
        <v>9</v>
      </c>
      <c r="C6042" s="1">
        <f t="shared" si="860"/>
        <v>41891.29166665204</v>
      </c>
      <c r="D6042" s="7">
        <v>39.666666666666671</v>
      </c>
      <c r="E6042" s="7"/>
      <c r="G6042">
        <v>67.41</v>
      </c>
      <c r="H6042" s="12">
        <v>218.38655318116326</v>
      </c>
      <c r="I6042" s="13">
        <f>$D$2*tarifas!$D$12/24</f>
        <v>1.4541666666666666</v>
      </c>
      <c r="J6042" s="13" t="e">
        <f>VLOOKUP(E6042&amp;" "&amp;F6042,tarifas!$A$13:$D$20,4,FALSE)*H6042</f>
        <v>#N/A</v>
      </c>
      <c r="K6042" s="13">
        <f>IF(F6042="COD1",tarifas!$D$11*(SUMIFS($H$11:$H$8770,$F$11:$F$8770,"=COD1",$B$11:$B$8770,"="&amp;B6042)/COUNTIFS($F$11:$F$8770,"=COD1",$B$11:$B$8770,"="&amp;B6042))/COUNTIFS($A$11:$A$8770,"="&amp;A6042,$F$11:$F$8770,"=COD1"),0)</f>
        <v>0</v>
      </c>
      <c r="L6042" s="13" t="e">
        <f>(VLOOKUP(F6042,tarifas!$C$7:$D$10,2,FALSE)+tarifas!$D$21)*datos!H6042</f>
        <v>#N/A</v>
      </c>
      <c r="M6042">
        <v>158.72461999999999</v>
      </c>
      <c r="N6042" s="13" t="e">
        <f t="shared" si="854"/>
        <v>#N/A</v>
      </c>
      <c r="O6042">
        <f t="shared" si="855"/>
        <v>158.72461999999999</v>
      </c>
      <c r="P6042" s="12">
        <f t="shared" si="856"/>
        <v>59.661933181163278</v>
      </c>
      <c r="Q6042">
        <f t="shared" si="857"/>
        <v>0</v>
      </c>
      <c r="R6042">
        <f>$D$2*tarifas!$D$12/24</f>
        <v>1.4541666666666666</v>
      </c>
      <c r="S6042" t="e">
        <f>VLOOKUP(E6042&amp;" "&amp;F6042,tarifas!$A$13:$D$20,4,FALSE)*P6042</f>
        <v>#N/A</v>
      </c>
      <c r="T6042">
        <f>IF(F6042="COD1",tarifas!$D$11*(SUMIFS($P$11:$P$8770,$F$11:$F$8770,"=COD1",$B$11:$B$8770,"="&amp;B6042)/COUNTIFS($F$11:$F$8770,"=COD1",$B$11:$B$8770,"="&amp;B6042))/COUNTIFS($A$11:$A$8770,"="&amp;A6042,$F$11:$F$8770,"=COD1"),0)</f>
        <v>0</v>
      </c>
      <c r="U6042" t="e">
        <f>(VLOOKUP(F6042,tarifas!$C$7:$D$10,2,FALSE)+tarifas!$D$21)*datos!P6042</f>
        <v>#N/A</v>
      </c>
      <c r="V6042" t="e">
        <f t="shared" si="858"/>
        <v>#N/A</v>
      </c>
      <c r="W6042">
        <f t="shared" si="859"/>
        <v>0</v>
      </c>
    </row>
    <row r="6043" spans="1:23" x14ac:dyDescent="0.25">
      <c r="A6043">
        <f t="shared" si="852"/>
        <v>248</v>
      </c>
      <c r="B6043">
        <f t="shared" si="853"/>
        <v>9</v>
      </c>
      <c r="C6043" s="1">
        <f t="shared" si="860"/>
        <v>41891.333333318704</v>
      </c>
      <c r="D6043" s="7">
        <v>181.33333333333331</v>
      </c>
      <c r="E6043" s="7"/>
      <c r="G6043">
        <v>68.37</v>
      </c>
      <c r="H6043" s="12">
        <v>388.2120142672685</v>
      </c>
      <c r="I6043" s="13">
        <f>$D$2*tarifas!$D$12/24</f>
        <v>1.4541666666666666</v>
      </c>
      <c r="J6043" s="13" t="e">
        <f>VLOOKUP(E6043&amp;" "&amp;F6043,tarifas!$A$13:$D$20,4,FALSE)*H6043</f>
        <v>#N/A</v>
      </c>
      <c r="K6043" s="13">
        <f>IF(F6043="COD1",tarifas!$D$11*(SUMIFS($H$11:$H$8770,$F$11:$F$8770,"=COD1",$B$11:$B$8770,"="&amp;B6043)/COUNTIFS($F$11:$F$8770,"=COD1",$B$11:$B$8770,"="&amp;B6043))/COUNTIFS($A$11:$A$8770,"="&amp;A6043,$F$11:$F$8770,"=COD1"),0)</f>
        <v>0</v>
      </c>
      <c r="L6043" s="13" t="e">
        <f>(VLOOKUP(F6043,tarifas!$C$7:$D$10,2,FALSE)+tarifas!$D$21)*datos!H6043</f>
        <v>#N/A</v>
      </c>
      <c r="M6043">
        <v>285.85906</v>
      </c>
      <c r="N6043" s="13" t="e">
        <f t="shared" si="854"/>
        <v>#N/A</v>
      </c>
      <c r="O6043">
        <f t="shared" si="855"/>
        <v>285.85906</v>
      </c>
      <c r="P6043" s="12">
        <f t="shared" si="856"/>
        <v>102.3529542672685</v>
      </c>
      <c r="Q6043">
        <f t="shared" si="857"/>
        <v>0</v>
      </c>
      <c r="R6043">
        <f>$D$2*tarifas!$D$12/24</f>
        <v>1.4541666666666666</v>
      </c>
      <c r="S6043" t="e">
        <f>VLOOKUP(E6043&amp;" "&amp;F6043,tarifas!$A$13:$D$20,4,FALSE)*P6043</f>
        <v>#N/A</v>
      </c>
      <c r="T6043">
        <f>IF(F6043="COD1",tarifas!$D$11*(SUMIFS($P$11:$P$8770,$F$11:$F$8770,"=COD1",$B$11:$B$8770,"="&amp;B6043)/COUNTIFS($F$11:$F$8770,"=COD1",$B$11:$B$8770,"="&amp;B6043))/COUNTIFS($A$11:$A$8770,"="&amp;A6043,$F$11:$F$8770,"=COD1"),0)</f>
        <v>0</v>
      </c>
      <c r="U6043" t="e">
        <f>(VLOOKUP(F6043,tarifas!$C$7:$D$10,2,FALSE)+tarifas!$D$21)*datos!P6043</f>
        <v>#N/A</v>
      </c>
      <c r="V6043" t="e">
        <f t="shared" si="858"/>
        <v>#N/A</v>
      </c>
      <c r="W6043">
        <f t="shared" si="859"/>
        <v>0</v>
      </c>
    </row>
    <row r="6044" spans="1:23" x14ac:dyDescent="0.25">
      <c r="A6044">
        <f t="shared" si="852"/>
        <v>248</v>
      </c>
      <c r="B6044">
        <f t="shared" si="853"/>
        <v>9</v>
      </c>
      <c r="C6044" s="1">
        <f t="shared" si="860"/>
        <v>41891.374999985368</v>
      </c>
      <c r="D6044" s="7">
        <v>357</v>
      </c>
      <c r="E6044" s="7"/>
      <c r="G6044">
        <v>69.099999999999994</v>
      </c>
      <c r="H6044" s="12">
        <v>476.66136671968354</v>
      </c>
      <c r="I6044" s="13">
        <f>$D$2*tarifas!$D$12/24</f>
        <v>1.4541666666666666</v>
      </c>
      <c r="J6044" s="13" t="e">
        <f>VLOOKUP(E6044&amp;" "&amp;F6044,tarifas!$A$13:$D$20,4,FALSE)*H6044</f>
        <v>#N/A</v>
      </c>
      <c r="K6044" s="13">
        <f>IF(F6044="COD1",tarifas!$D$11*(SUMIFS($H$11:$H$8770,$F$11:$F$8770,"=COD1",$B$11:$B$8770,"="&amp;B6044)/COUNTIFS($F$11:$F$8770,"=COD1",$B$11:$B$8770,"="&amp;B6044))/COUNTIFS($A$11:$A$8770,"="&amp;A6044,$F$11:$F$8770,"=COD1"),0)</f>
        <v>0</v>
      </c>
      <c r="L6044" s="13" t="e">
        <f>(VLOOKUP(F6044,tarifas!$C$7:$D$10,2,FALSE)+tarifas!$D$21)*datos!H6044</f>
        <v>#N/A</v>
      </c>
      <c r="M6044">
        <v>385.74804</v>
      </c>
      <c r="N6044" s="13" t="e">
        <f t="shared" si="854"/>
        <v>#N/A</v>
      </c>
      <c r="O6044">
        <f t="shared" si="855"/>
        <v>385.74804</v>
      </c>
      <c r="P6044" s="12">
        <f t="shared" si="856"/>
        <v>90.913326719683539</v>
      </c>
      <c r="Q6044">
        <f t="shared" si="857"/>
        <v>0</v>
      </c>
      <c r="R6044">
        <f>$D$2*tarifas!$D$12/24</f>
        <v>1.4541666666666666</v>
      </c>
      <c r="S6044" t="e">
        <f>VLOOKUP(E6044&amp;" "&amp;F6044,tarifas!$A$13:$D$20,4,FALSE)*P6044</f>
        <v>#N/A</v>
      </c>
      <c r="T6044">
        <f>IF(F6044="COD1",tarifas!$D$11*(SUMIFS($P$11:$P$8770,$F$11:$F$8770,"=COD1",$B$11:$B$8770,"="&amp;B6044)/COUNTIFS($F$11:$F$8770,"=COD1",$B$11:$B$8770,"="&amp;B6044))/COUNTIFS($A$11:$A$8770,"="&amp;A6044,$F$11:$F$8770,"=COD1"),0)</f>
        <v>0</v>
      </c>
      <c r="U6044" t="e">
        <f>(VLOOKUP(F6044,tarifas!$C$7:$D$10,2,FALSE)+tarifas!$D$21)*datos!P6044</f>
        <v>#N/A</v>
      </c>
      <c r="V6044" t="e">
        <f t="shared" si="858"/>
        <v>#N/A</v>
      </c>
      <c r="W6044">
        <f t="shared" si="859"/>
        <v>0</v>
      </c>
    </row>
    <row r="6045" spans="1:23" x14ac:dyDescent="0.25">
      <c r="A6045">
        <f t="shared" si="852"/>
        <v>248</v>
      </c>
      <c r="B6045">
        <f t="shared" si="853"/>
        <v>9</v>
      </c>
      <c r="C6045" s="1">
        <f t="shared" si="860"/>
        <v>41891.416666652032</v>
      </c>
      <c r="D6045" s="7">
        <v>480.12121212121218</v>
      </c>
      <c r="E6045" s="7"/>
      <c r="G6045">
        <v>69.099999999999994</v>
      </c>
      <c r="H6045" s="12">
        <v>527.21626571813113</v>
      </c>
      <c r="I6045" s="13">
        <f>$D$2*tarifas!$D$12/24</f>
        <v>1.4541666666666666</v>
      </c>
      <c r="J6045" s="13" t="e">
        <f>VLOOKUP(E6045&amp;" "&amp;F6045,tarifas!$A$13:$D$20,4,FALSE)*H6045</f>
        <v>#N/A</v>
      </c>
      <c r="K6045" s="13">
        <f>IF(F6045="COD1",tarifas!$D$11*(SUMIFS($H$11:$H$8770,$F$11:$F$8770,"=COD1",$B$11:$B$8770,"="&amp;B6045)/COUNTIFS($F$11:$F$8770,"=COD1",$B$11:$B$8770,"="&amp;B6045))/COUNTIFS($A$11:$A$8770,"="&amp;A6045,$F$11:$F$8770,"=COD1"),0)</f>
        <v>0</v>
      </c>
      <c r="L6045" s="13" t="e">
        <f>(VLOOKUP(F6045,tarifas!$C$7:$D$10,2,FALSE)+tarifas!$D$21)*datos!H6045</f>
        <v>#N/A</v>
      </c>
      <c r="M6045">
        <v>453.58609000000001</v>
      </c>
      <c r="N6045" s="13" t="e">
        <f t="shared" si="854"/>
        <v>#N/A</v>
      </c>
      <c r="O6045">
        <f t="shared" si="855"/>
        <v>453.58609000000001</v>
      </c>
      <c r="P6045" s="12">
        <f t="shared" si="856"/>
        <v>73.630175718131113</v>
      </c>
      <c r="Q6045">
        <f t="shared" si="857"/>
        <v>0</v>
      </c>
      <c r="R6045">
        <f>$D$2*tarifas!$D$12/24</f>
        <v>1.4541666666666666</v>
      </c>
      <c r="S6045" t="e">
        <f>VLOOKUP(E6045&amp;" "&amp;F6045,tarifas!$A$13:$D$20,4,FALSE)*P6045</f>
        <v>#N/A</v>
      </c>
      <c r="T6045">
        <f>IF(F6045="COD1",tarifas!$D$11*(SUMIFS($P$11:$P$8770,$F$11:$F$8770,"=COD1",$B$11:$B$8770,"="&amp;B6045)/COUNTIFS($F$11:$F$8770,"=COD1",$B$11:$B$8770,"="&amp;B6045))/COUNTIFS($A$11:$A$8770,"="&amp;A6045,$F$11:$F$8770,"=COD1"),0)</f>
        <v>0</v>
      </c>
      <c r="U6045" t="e">
        <f>(VLOOKUP(F6045,tarifas!$C$7:$D$10,2,FALSE)+tarifas!$D$21)*datos!P6045</f>
        <v>#N/A</v>
      </c>
      <c r="V6045" t="e">
        <f t="shared" si="858"/>
        <v>#N/A</v>
      </c>
      <c r="W6045">
        <f t="shared" si="859"/>
        <v>0</v>
      </c>
    </row>
    <row r="6046" spans="1:23" x14ac:dyDescent="0.25">
      <c r="A6046">
        <f t="shared" si="852"/>
        <v>248</v>
      </c>
      <c r="B6046">
        <f t="shared" si="853"/>
        <v>9</v>
      </c>
      <c r="C6046" s="1">
        <f t="shared" si="860"/>
        <v>41891.458333318697</v>
      </c>
      <c r="D6046" s="7">
        <v>638.27272727272737</v>
      </c>
      <c r="E6046" s="7"/>
      <c r="G6046">
        <v>69.099999999999994</v>
      </c>
      <c r="H6046" s="12">
        <v>400.67342174046013</v>
      </c>
      <c r="I6046" s="13">
        <f>$D$2*tarifas!$D$12/24</f>
        <v>1.4541666666666666</v>
      </c>
      <c r="J6046" s="13" t="e">
        <f>VLOOKUP(E6046&amp;" "&amp;F6046,tarifas!$A$13:$D$20,4,FALSE)*H6046</f>
        <v>#N/A</v>
      </c>
      <c r="K6046" s="13">
        <f>IF(F6046="COD1",tarifas!$D$11*(SUMIFS($H$11:$H$8770,$F$11:$F$8770,"=COD1",$B$11:$B$8770,"="&amp;B6046)/COUNTIFS($F$11:$F$8770,"=COD1",$B$11:$B$8770,"="&amp;B6046))/COUNTIFS($A$11:$A$8770,"="&amp;A6046,$F$11:$F$8770,"=COD1"),0)</f>
        <v>0</v>
      </c>
      <c r="L6046" s="13" t="e">
        <f>(VLOOKUP(F6046,tarifas!$C$7:$D$10,2,FALSE)+tarifas!$D$21)*datos!H6046</f>
        <v>#N/A</v>
      </c>
      <c r="M6046">
        <v>488.62984</v>
      </c>
      <c r="N6046" s="13" t="e">
        <f t="shared" si="854"/>
        <v>#N/A</v>
      </c>
      <c r="O6046">
        <f t="shared" si="855"/>
        <v>400.67342174046013</v>
      </c>
      <c r="P6046" s="12">
        <f t="shared" si="856"/>
        <v>0</v>
      </c>
      <c r="Q6046">
        <f t="shared" si="857"/>
        <v>87.956418259539873</v>
      </c>
      <c r="R6046">
        <f>$D$2*tarifas!$D$12/24</f>
        <v>1.4541666666666666</v>
      </c>
      <c r="S6046" t="e">
        <f>VLOOKUP(E6046&amp;" "&amp;F6046,tarifas!$A$13:$D$20,4,FALSE)*P6046</f>
        <v>#N/A</v>
      </c>
      <c r="T6046">
        <f>IF(F6046="COD1",tarifas!$D$11*(SUMIFS($P$11:$P$8770,$F$11:$F$8770,"=COD1",$B$11:$B$8770,"="&amp;B6046)/COUNTIFS($F$11:$F$8770,"=COD1",$B$11:$B$8770,"="&amp;B6046))/COUNTIFS($A$11:$A$8770,"="&amp;A6046,$F$11:$F$8770,"=COD1"),0)</f>
        <v>0</v>
      </c>
      <c r="U6046" t="e">
        <f>(VLOOKUP(F6046,tarifas!$C$7:$D$10,2,FALSE)+tarifas!$D$21)*datos!P6046</f>
        <v>#N/A</v>
      </c>
      <c r="V6046" t="e">
        <f t="shared" si="858"/>
        <v>#N/A</v>
      </c>
      <c r="W6046">
        <f t="shared" si="859"/>
        <v>5.4700096515607841</v>
      </c>
    </row>
    <row r="6047" spans="1:23" x14ac:dyDescent="0.25">
      <c r="A6047">
        <f t="shared" si="852"/>
        <v>248</v>
      </c>
      <c r="B6047">
        <f t="shared" si="853"/>
        <v>9</v>
      </c>
      <c r="C6047" s="1">
        <f t="shared" si="860"/>
        <v>41891.499999985361</v>
      </c>
      <c r="D6047" s="7">
        <v>648.57575757575762</v>
      </c>
      <c r="E6047" s="7"/>
      <c r="G6047">
        <v>69.099999999999994</v>
      </c>
      <c r="H6047" s="12">
        <v>387.25331402356204</v>
      </c>
      <c r="I6047" s="13">
        <f>$D$2*tarifas!$D$12/24</f>
        <v>1.4541666666666666</v>
      </c>
      <c r="J6047" s="13" t="e">
        <f>VLOOKUP(E6047&amp;" "&amp;F6047,tarifas!$A$13:$D$20,4,FALSE)*H6047</f>
        <v>#N/A</v>
      </c>
      <c r="K6047" s="13">
        <f>IF(F6047="COD1",tarifas!$D$11*(SUMIFS($H$11:$H$8770,$F$11:$F$8770,"=COD1",$B$11:$B$8770,"="&amp;B6047)/COUNTIFS($F$11:$F$8770,"=COD1",$B$11:$B$8770,"="&amp;B6047))/COUNTIFS($A$11:$A$8770,"="&amp;A6047,$F$11:$F$8770,"=COD1"),0)</f>
        <v>0</v>
      </c>
      <c r="L6047" s="13" t="e">
        <f>(VLOOKUP(F6047,tarifas!$C$7:$D$10,2,FALSE)+tarifas!$D$21)*datos!H6047</f>
        <v>#N/A</v>
      </c>
      <c r="M6047">
        <v>281.41537</v>
      </c>
      <c r="N6047" s="13" t="e">
        <f t="shared" si="854"/>
        <v>#N/A</v>
      </c>
      <c r="O6047">
        <f t="shared" si="855"/>
        <v>281.41537</v>
      </c>
      <c r="P6047" s="12">
        <f t="shared" si="856"/>
        <v>105.83794402356205</v>
      </c>
      <c r="Q6047">
        <f t="shared" si="857"/>
        <v>0</v>
      </c>
      <c r="R6047">
        <f>$D$2*tarifas!$D$12/24</f>
        <v>1.4541666666666666</v>
      </c>
      <c r="S6047" t="e">
        <f>VLOOKUP(E6047&amp;" "&amp;F6047,tarifas!$A$13:$D$20,4,FALSE)*P6047</f>
        <v>#N/A</v>
      </c>
      <c r="T6047">
        <f>IF(F6047="COD1",tarifas!$D$11*(SUMIFS($P$11:$P$8770,$F$11:$F$8770,"=COD1",$B$11:$B$8770,"="&amp;B6047)/COUNTIFS($F$11:$F$8770,"=COD1",$B$11:$B$8770,"="&amp;B6047))/COUNTIFS($A$11:$A$8770,"="&amp;A6047,$F$11:$F$8770,"=COD1"),0)</f>
        <v>0</v>
      </c>
      <c r="U6047" t="e">
        <f>(VLOOKUP(F6047,tarifas!$C$7:$D$10,2,FALSE)+tarifas!$D$21)*datos!P6047</f>
        <v>#N/A</v>
      </c>
      <c r="V6047" t="e">
        <f t="shared" si="858"/>
        <v>#N/A</v>
      </c>
      <c r="W6047">
        <f t="shared" si="859"/>
        <v>0</v>
      </c>
    </row>
    <row r="6048" spans="1:23" x14ac:dyDescent="0.25">
      <c r="A6048">
        <f t="shared" si="852"/>
        <v>248</v>
      </c>
      <c r="B6048">
        <f t="shared" si="853"/>
        <v>9</v>
      </c>
      <c r="C6048" s="1">
        <f t="shared" si="860"/>
        <v>41891.541666652025</v>
      </c>
      <c r="D6048" s="7">
        <v>545.28787878787887</v>
      </c>
      <c r="E6048" s="7"/>
      <c r="G6048">
        <v>67.83</v>
      </c>
      <c r="H6048" s="12">
        <v>522.69308420683592</v>
      </c>
      <c r="I6048" s="13">
        <f>$D$2*tarifas!$D$12/24</f>
        <v>1.4541666666666666</v>
      </c>
      <c r="J6048" s="13" t="e">
        <f>VLOOKUP(E6048&amp;" "&amp;F6048,tarifas!$A$13:$D$20,4,FALSE)*H6048</f>
        <v>#N/A</v>
      </c>
      <c r="K6048" s="13">
        <f>IF(F6048="COD1",tarifas!$D$11*(SUMIFS($H$11:$H$8770,$F$11:$F$8770,"=COD1",$B$11:$B$8770,"="&amp;B6048)/COUNTIFS($F$11:$F$8770,"=COD1",$B$11:$B$8770,"="&amp;B6048))/COUNTIFS($A$11:$A$8770,"="&amp;A6048,$F$11:$F$8770,"=COD1"),0)</f>
        <v>0</v>
      </c>
      <c r="L6048" s="13" t="e">
        <f>(VLOOKUP(F6048,tarifas!$C$7:$D$10,2,FALSE)+tarifas!$D$21)*datos!H6048</f>
        <v>#N/A</v>
      </c>
      <c r="M6048">
        <v>242.68600000000001</v>
      </c>
      <c r="N6048" s="13" t="e">
        <f t="shared" si="854"/>
        <v>#N/A</v>
      </c>
      <c r="O6048">
        <f t="shared" si="855"/>
        <v>242.68600000000001</v>
      </c>
      <c r="P6048" s="12">
        <f t="shared" si="856"/>
        <v>280.00708420683588</v>
      </c>
      <c r="Q6048">
        <f t="shared" si="857"/>
        <v>0</v>
      </c>
      <c r="R6048">
        <f>$D$2*tarifas!$D$12/24</f>
        <v>1.4541666666666666</v>
      </c>
      <c r="S6048" t="e">
        <f>VLOOKUP(E6048&amp;" "&amp;F6048,tarifas!$A$13:$D$20,4,FALSE)*P6048</f>
        <v>#N/A</v>
      </c>
      <c r="T6048">
        <f>IF(F6048="COD1",tarifas!$D$11*(SUMIFS($P$11:$P$8770,$F$11:$F$8770,"=COD1",$B$11:$B$8770,"="&amp;B6048)/COUNTIFS($F$11:$F$8770,"=COD1",$B$11:$B$8770,"="&amp;B6048))/COUNTIFS($A$11:$A$8770,"="&amp;A6048,$F$11:$F$8770,"=COD1"),0)</f>
        <v>0</v>
      </c>
      <c r="U6048" t="e">
        <f>(VLOOKUP(F6048,tarifas!$C$7:$D$10,2,FALSE)+tarifas!$D$21)*datos!P6048</f>
        <v>#N/A</v>
      </c>
      <c r="V6048" t="e">
        <f t="shared" si="858"/>
        <v>#N/A</v>
      </c>
      <c r="W6048">
        <f t="shared" si="859"/>
        <v>0</v>
      </c>
    </row>
    <row r="6049" spans="1:23" x14ac:dyDescent="0.25">
      <c r="A6049">
        <f t="shared" si="852"/>
        <v>248</v>
      </c>
      <c r="B6049">
        <f t="shared" si="853"/>
        <v>9</v>
      </c>
      <c r="C6049" s="1">
        <f t="shared" si="860"/>
        <v>41891.583333318689</v>
      </c>
      <c r="D6049" s="7">
        <v>384.81818181818181</v>
      </c>
      <c r="E6049" s="7"/>
      <c r="G6049">
        <v>67.099999999999994</v>
      </c>
      <c r="H6049" s="12">
        <v>583.87422347393681</v>
      </c>
      <c r="I6049" s="13">
        <f>$D$2*tarifas!$D$12/24</f>
        <v>1.4541666666666666</v>
      </c>
      <c r="J6049" s="13" t="e">
        <f>VLOOKUP(E6049&amp;" "&amp;F6049,tarifas!$A$13:$D$20,4,FALSE)*H6049</f>
        <v>#N/A</v>
      </c>
      <c r="K6049" s="13">
        <f>IF(F6049="COD1",tarifas!$D$11*(SUMIFS($H$11:$H$8770,$F$11:$F$8770,"=COD1",$B$11:$B$8770,"="&amp;B6049)/COUNTIFS($F$11:$F$8770,"=COD1",$B$11:$B$8770,"="&amp;B6049))/COUNTIFS($A$11:$A$8770,"="&amp;A6049,$F$11:$F$8770,"=COD1"),0)</f>
        <v>0</v>
      </c>
      <c r="L6049" s="13" t="e">
        <f>(VLOOKUP(F6049,tarifas!$C$7:$D$10,2,FALSE)+tarifas!$D$21)*datos!H6049</f>
        <v>#N/A</v>
      </c>
      <c r="M6049">
        <v>402.45431000000002</v>
      </c>
      <c r="N6049" s="13" t="e">
        <f t="shared" si="854"/>
        <v>#N/A</v>
      </c>
      <c r="O6049">
        <f t="shared" si="855"/>
        <v>402.45431000000002</v>
      </c>
      <c r="P6049" s="12">
        <f t="shared" si="856"/>
        <v>181.41991347393679</v>
      </c>
      <c r="Q6049">
        <f t="shared" si="857"/>
        <v>0</v>
      </c>
      <c r="R6049">
        <f>$D$2*tarifas!$D$12/24</f>
        <v>1.4541666666666666</v>
      </c>
      <c r="S6049" t="e">
        <f>VLOOKUP(E6049&amp;" "&amp;F6049,tarifas!$A$13:$D$20,4,FALSE)*P6049</f>
        <v>#N/A</v>
      </c>
      <c r="T6049">
        <f>IF(F6049="COD1",tarifas!$D$11*(SUMIFS($P$11:$P$8770,$F$11:$F$8770,"=COD1",$B$11:$B$8770,"="&amp;B6049)/COUNTIFS($F$11:$F$8770,"=COD1",$B$11:$B$8770,"="&amp;B6049))/COUNTIFS($A$11:$A$8770,"="&amp;A6049,$F$11:$F$8770,"=COD1"),0)</f>
        <v>0</v>
      </c>
      <c r="U6049" t="e">
        <f>(VLOOKUP(F6049,tarifas!$C$7:$D$10,2,FALSE)+tarifas!$D$21)*datos!P6049</f>
        <v>#N/A</v>
      </c>
      <c r="V6049" t="e">
        <f t="shared" si="858"/>
        <v>#N/A</v>
      </c>
      <c r="W6049">
        <f t="shared" si="859"/>
        <v>0</v>
      </c>
    </row>
    <row r="6050" spans="1:23" x14ac:dyDescent="0.25">
      <c r="A6050">
        <f t="shared" si="852"/>
        <v>248</v>
      </c>
      <c r="B6050">
        <f t="shared" si="853"/>
        <v>9</v>
      </c>
      <c r="C6050" s="1">
        <f t="shared" si="860"/>
        <v>41891.624999985353</v>
      </c>
      <c r="D6050" s="7">
        <v>445.09090909090907</v>
      </c>
      <c r="E6050" s="7"/>
      <c r="G6050">
        <v>67.44</v>
      </c>
      <c r="H6050" s="12">
        <v>591.52459970700784</v>
      </c>
      <c r="I6050" s="13">
        <f>$D$2*tarifas!$D$12/24</f>
        <v>1.4541666666666666</v>
      </c>
      <c r="J6050" s="13" t="e">
        <f>VLOOKUP(E6050&amp;" "&amp;F6050,tarifas!$A$13:$D$20,4,FALSE)*H6050</f>
        <v>#N/A</v>
      </c>
      <c r="K6050" s="13">
        <f>IF(F6050="COD1",tarifas!$D$11*(SUMIFS($H$11:$H$8770,$F$11:$F$8770,"=COD1",$B$11:$B$8770,"="&amp;B6050)/COUNTIFS($F$11:$F$8770,"=COD1",$B$11:$B$8770,"="&amp;B6050))/COUNTIFS($A$11:$A$8770,"="&amp;A6050,$F$11:$F$8770,"=COD1"),0)</f>
        <v>0</v>
      </c>
      <c r="L6050" s="13" t="e">
        <f>(VLOOKUP(F6050,tarifas!$C$7:$D$10,2,FALSE)+tarifas!$D$21)*datos!H6050</f>
        <v>#N/A</v>
      </c>
      <c r="M6050">
        <v>294.94223999999997</v>
      </c>
      <c r="N6050" s="13" t="e">
        <f t="shared" si="854"/>
        <v>#N/A</v>
      </c>
      <c r="O6050">
        <f t="shared" si="855"/>
        <v>294.94223999999997</v>
      </c>
      <c r="P6050" s="12">
        <f t="shared" si="856"/>
        <v>296.58235970700787</v>
      </c>
      <c r="Q6050">
        <f t="shared" si="857"/>
        <v>0</v>
      </c>
      <c r="R6050">
        <f>$D$2*tarifas!$D$12/24</f>
        <v>1.4541666666666666</v>
      </c>
      <c r="S6050" t="e">
        <f>VLOOKUP(E6050&amp;" "&amp;F6050,tarifas!$A$13:$D$20,4,FALSE)*P6050</f>
        <v>#N/A</v>
      </c>
      <c r="T6050">
        <f>IF(F6050="COD1",tarifas!$D$11*(SUMIFS($P$11:$P$8770,$F$11:$F$8770,"=COD1",$B$11:$B$8770,"="&amp;B6050)/COUNTIFS($F$11:$F$8770,"=COD1",$B$11:$B$8770,"="&amp;B6050))/COUNTIFS($A$11:$A$8770,"="&amp;A6050,$F$11:$F$8770,"=COD1"),0)</f>
        <v>0</v>
      </c>
      <c r="U6050" t="e">
        <f>(VLOOKUP(F6050,tarifas!$C$7:$D$10,2,FALSE)+tarifas!$D$21)*datos!P6050</f>
        <v>#N/A</v>
      </c>
      <c r="V6050" t="e">
        <f t="shared" si="858"/>
        <v>#N/A</v>
      </c>
      <c r="W6050">
        <f t="shared" si="859"/>
        <v>0</v>
      </c>
    </row>
    <row r="6051" spans="1:23" x14ac:dyDescent="0.25">
      <c r="A6051">
        <f t="shared" si="852"/>
        <v>248</v>
      </c>
      <c r="B6051">
        <f t="shared" si="853"/>
        <v>9</v>
      </c>
      <c r="C6051" s="1">
        <f t="shared" si="860"/>
        <v>41891.666666652018</v>
      </c>
      <c r="D6051" s="7">
        <v>259.89393939393932</v>
      </c>
      <c r="E6051" s="7"/>
      <c r="G6051">
        <v>68.099999999999994</v>
      </c>
      <c r="H6051" s="12">
        <v>478.04151284381152</v>
      </c>
      <c r="I6051" s="13">
        <f>$D$2*tarifas!$D$12/24</f>
        <v>1.4541666666666666</v>
      </c>
      <c r="J6051" s="13" t="e">
        <f>VLOOKUP(E6051&amp;" "&amp;F6051,tarifas!$A$13:$D$20,4,FALSE)*H6051</f>
        <v>#N/A</v>
      </c>
      <c r="K6051" s="13">
        <f>IF(F6051="COD1",tarifas!$D$11*(SUMIFS($H$11:$H$8770,$F$11:$F$8770,"=COD1",$B$11:$B$8770,"="&amp;B6051)/COUNTIFS($F$11:$F$8770,"=COD1",$B$11:$B$8770,"="&amp;B6051))/COUNTIFS($A$11:$A$8770,"="&amp;A6051,$F$11:$F$8770,"=COD1"),0)</f>
        <v>0</v>
      </c>
      <c r="L6051" s="13" t="e">
        <f>(VLOOKUP(F6051,tarifas!$C$7:$D$10,2,FALSE)+tarifas!$D$21)*datos!H6051</f>
        <v>#N/A</v>
      </c>
      <c r="M6051">
        <v>176.68638000000001</v>
      </c>
      <c r="N6051" s="13" t="e">
        <f t="shared" si="854"/>
        <v>#N/A</v>
      </c>
      <c r="O6051">
        <f t="shared" si="855"/>
        <v>176.68638000000001</v>
      </c>
      <c r="P6051" s="12">
        <f t="shared" si="856"/>
        <v>301.35513284381148</v>
      </c>
      <c r="Q6051">
        <f t="shared" si="857"/>
        <v>0</v>
      </c>
      <c r="R6051">
        <f>$D$2*tarifas!$D$12/24</f>
        <v>1.4541666666666666</v>
      </c>
      <c r="S6051" t="e">
        <f>VLOOKUP(E6051&amp;" "&amp;F6051,tarifas!$A$13:$D$20,4,FALSE)*P6051</f>
        <v>#N/A</v>
      </c>
      <c r="T6051">
        <f>IF(F6051="COD1",tarifas!$D$11*(SUMIFS($P$11:$P$8770,$F$11:$F$8770,"=COD1",$B$11:$B$8770,"="&amp;B6051)/COUNTIFS($F$11:$F$8770,"=COD1",$B$11:$B$8770,"="&amp;B6051))/COUNTIFS($A$11:$A$8770,"="&amp;A6051,$F$11:$F$8770,"=COD1"),0)</f>
        <v>0</v>
      </c>
      <c r="U6051" t="e">
        <f>(VLOOKUP(F6051,tarifas!$C$7:$D$10,2,FALSE)+tarifas!$D$21)*datos!P6051</f>
        <v>#N/A</v>
      </c>
      <c r="V6051" t="e">
        <f t="shared" si="858"/>
        <v>#N/A</v>
      </c>
      <c r="W6051">
        <f t="shared" si="859"/>
        <v>0</v>
      </c>
    </row>
    <row r="6052" spans="1:23" x14ac:dyDescent="0.25">
      <c r="A6052">
        <f t="shared" si="852"/>
        <v>248</v>
      </c>
      <c r="B6052">
        <f t="shared" si="853"/>
        <v>9</v>
      </c>
      <c r="C6052" s="1">
        <f t="shared" si="860"/>
        <v>41891.708333318682</v>
      </c>
      <c r="D6052" s="7">
        <v>187.51515151515153</v>
      </c>
      <c r="E6052" s="7"/>
      <c r="G6052">
        <v>68.099999999999994</v>
      </c>
      <c r="H6052" s="12">
        <v>373.84646892211231</v>
      </c>
      <c r="I6052" s="13">
        <f>$D$2*tarifas!$D$12/24</f>
        <v>1.4541666666666666</v>
      </c>
      <c r="J6052" s="13" t="e">
        <f>VLOOKUP(E6052&amp;" "&amp;F6052,tarifas!$A$13:$D$20,4,FALSE)*H6052</f>
        <v>#N/A</v>
      </c>
      <c r="K6052" s="13">
        <f>IF(F6052="COD1",tarifas!$D$11*(SUMIFS($H$11:$H$8770,$F$11:$F$8770,"=COD1",$B$11:$B$8770,"="&amp;B6052)/COUNTIFS($F$11:$F$8770,"=COD1",$B$11:$B$8770,"="&amp;B6052))/COUNTIFS($A$11:$A$8770,"="&amp;A6052,$F$11:$F$8770,"=COD1"),0)</f>
        <v>0</v>
      </c>
      <c r="L6052" s="13" t="e">
        <f>(VLOOKUP(F6052,tarifas!$C$7:$D$10,2,FALSE)+tarifas!$D$21)*datos!H6052</f>
        <v>#N/A</v>
      </c>
      <c r="M6052">
        <v>42.045760000000001</v>
      </c>
      <c r="N6052" s="13" t="e">
        <f t="shared" si="854"/>
        <v>#N/A</v>
      </c>
      <c r="O6052">
        <f t="shared" si="855"/>
        <v>42.045760000000001</v>
      </c>
      <c r="P6052" s="12">
        <f t="shared" si="856"/>
        <v>331.80070892211234</v>
      </c>
      <c r="Q6052">
        <f t="shared" si="857"/>
        <v>0</v>
      </c>
      <c r="R6052">
        <f>$D$2*tarifas!$D$12/24</f>
        <v>1.4541666666666666</v>
      </c>
      <c r="S6052" t="e">
        <f>VLOOKUP(E6052&amp;" "&amp;F6052,tarifas!$A$13:$D$20,4,FALSE)*P6052</f>
        <v>#N/A</v>
      </c>
      <c r="T6052">
        <f>IF(F6052="COD1",tarifas!$D$11*(SUMIFS($P$11:$P$8770,$F$11:$F$8770,"=COD1",$B$11:$B$8770,"="&amp;B6052)/COUNTIFS($F$11:$F$8770,"=COD1",$B$11:$B$8770,"="&amp;B6052))/COUNTIFS($A$11:$A$8770,"="&amp;A6052,$F$11:$F$8770,"=COD1"),0)</f>
        <v>0</v>
      </c>
      <c r="U6052" t="e">
        <f>(VLOOKUP(F6052,tarifas!$C$7:$D$10,2,FALSE)+tarifas!$D$21)*datos!P6052</f>
        <v>#N/A</v>
      </c>
      <c r="V6052" t="e">
        <f t="shared" si="858"/>
        <v>#N/A</v>
      </c>
      <c r="W6052">
        <f t="shared" si="859"/>
        <v>0</v>
      </c>
    </row>
    <row r="6053" spans="1:23" x14ac:dyDescent="0.25">
      <c r="A6053">
        <f t="shared" si="852"/>
        <v>248</v>
      </c>
      <c r="B6053">
        <f t="shared" si="853"/>
        <v>9</v>
      </c>
      <c r="C6053" s="1">
        <f t="shared" si="860"/>
        <v>41891.749999985346</v>
      </c>
      <c r="D6053" s="7">
        <v>75.469696969696969</v>
      </c>
      <c r="E6053" s="7"/>
      <c r="G6053">
        <v>67.45</v>
      </c>
      <c r="H6053" s="12">
        <v>276.87217054889572</v>
      </c>
      <c r="I6053" s="13">
        <f>$D$2*tarifas!$D$12/24</f>
        <v>1.4541666666666666</v>
      </c>
      <c r="J6053" s="13" t="e">
        <f>VLOOKUP(E6053&amp;" "&amp;F6053,tarifas!$A$13:$D$20,4,FALSE)*H6053</f>
        <v>#N/A</v>
      </c>
      <c r="K6053" s="13">
        <f>IF(F6053="COD1",tarifas!$D$11*(SUMIFS($H$11:$H$8770,$F$11:$F$8770,"=COD1",$B$11:$B$8770,"="&amp;B6053)/COUNTIFS($F$11:$F$8770,"=COD1",$B$11:$B$8770,"="&amp;B6053))/COUNTIFS($A$11:$A$8770,"="&amp;A6053,$F$11:$F$8770,"=COD1"),0)</f>
        <v>0</v>
      </c>
      <c r="L6053" s="13" t="e">
        <f>(VLOOKUP(F6053,tarifas!$C$7:$D$10,2,FALSE)+tarifas!$D$21)*datos!H6053</f>
        <v>#N/A</v>
      </c>
      <c r="M6053">
        <v>0</v>
      </c>
      <c r="N6053" s="13" t="e">
        <f t="shared" si="854"/>
        <v>#N/A</v>
      </c>
      <c r="O6053">
        <f t="shared" si="855"/>
        <v>0</v>
      </c>
      <c r="P6053" s="12">
        <f t="shared" si="856"/>
        <v>276.87217054889572</v>
      </c>
      <c r="Q6053">
        <f t="shared" si="857"/>
        <v>0</v>
      </c>
      <c r="R6053">
        <f>$D$2*tarifas!$D$12/24</f>
        <v>1.4541666666666666</v>
      </c>
      <c r="S6053" t="e">
        <f>VLOOKUP(E6053&amp;" "&amp;F6053,tarifas!$A$13:$D$20,4,FALSE)*P6053</f>
        <v>#N/A</v>
      </c>
      <c r="T6053">
        <f>IF(F6053="COD1",tarifas!$D$11*(SUMIFS($P$11:$P$8770,$F$11:$F$8770,"=COD1",$B$11:$B$8770,"="&amp;B6053)/COUNTIFS($F$11:$F$8770,"=COD1",$B$11:$B$8770,"="&amp;B6053))/COUNTIFS($A$11:$A$8770,"="&amp;A6053,$F$11:$F$8770,"=COD1"),0)</f>
        <v>0</v>
      </c>
      <c r="U6053" t="e">
        <f>(VLOOKUP(F6053,tarifas!$C$7:$D$10,2,FALSE)+tarifas!$D$21)*datos!P6053</f>
        <v>#N/A</v>
      </c>
      <c r="V6053" t="e">
        <f t="shared" si="858"/>
        <v>#N/A</v>
      </c>
      <c r="W6053">
        <f t="shared" si="859"/>
        <v>0</v>
      </c>
    </row>
    <row r="6054" spans="1:23" x14ac:dyDescent="0.25">
      <c r="A6054">
        <f t="shared" si="852"/>
        <v>248</v>
      </c>
      <c r="B6054">
        <f t="shared" si="853"/>
        <v>9</v>
      </c>
      <c r="C6054" s="1">
        <f t="shared" si="860"/>
        <v>41891.79166665201</v>
      </c>
      <c r="D6054" s="7">
        <v>0</v>
      </c>
      <c r="E6054" s="7"/>
      <c r="G6054">
        <v>69.099999999999994</v>
      </c>
      <c r="H6054" s="12">
        <v>224.71868924289706</v>
      </c>
      <c r="I6054" s="13">
        <f>$D$2*tarifas!$D$12/24</f>
        <v>1.4541666666666666</v>
      </c>
      <c r="J6054" s="13" t="e">
        <f>VLOOKUP(E6054&amp;" "&amp;F6054,tarifas!$A$13:$D$20,4,FALSE)*H6054</f>
        <v>#N/A</v>
      </c>
      <c r="K6054" s="13">
        <f>IF(F6054="COD1",tarifas!$D$11*(SUMIFS($H$11:$H$8770,$F$11:$F$8770,"=COD1",$B$11:$B$8770,"="&amp;B6054)/COUNTIFS($F$11:$F$8770,"=COD1",$B$11:$B$8770,"="&amp;B6054))/COUNTIFS($A$11:$A$8770,"="&amp;A6054,$F$11:$F$8770,"=COD1"),0)</f>
        <v>0</v>
      </c>
      <c r="L6054" s="13" t="e">
        <f>(VLOOKUP(F6054,tarifas!$C$7:$D$10,2,FALSE)+tarifas!$D$21)*datos!H6054</f>
        <v>#N/A</v>
      </c>
      <c r="M6054">
        <v>0</v>
      </c>
      <c r="N6054" s="13" t="e">
        <f t="shared" si="854"/>
        <v>#N/A</v>
      </c>
      <c r="O6054">
        <f t="shared" si="855"/>
        <v>0</v>
      </c>
      <c r="P6054" s="12">
        <f t="shared" si="856"/>
        <v>224.71868924289706</v>
      </c>
      <c r="Q6054">
        <f t="shared" si="857"/>
        <v>0</v>
      </c>
      <c r="R6054">
        <f>$D$2*tarifas!$D$12/24</f>
        <v>1.4541666666666666</v>
      </c>
      <c r="S6054" t="e">
        <f>VLOOKUP(E6054&amp;" "&amp;F6054,tarifas!$A$13:$D$20,4,FALSE)*P6054</f>
        <v>#N/A</v>
      </c>
      <c r="T6054">
        <f>IF(F6054="COD1",tarifas!$D$11*(SUMIFS($P$11:$P$8770,$F$11:$F$8770,"=COD1",$B$11:$B$8770,"="&amp;B6054)/COUNTIFS($F$11:$F$8770,"=COD1",$B$11:$B$8770,"="&amp;B6054))/COUNTIFS($A$11:$A$8770,"="&amp;A6054,$F$11:$F$8770,"=COD1"),0)</f>
        <v>0</v>
      </c>
      <c r="U6054" t="e">
        <f>(VLOOKUP(F6054,tarifas!$C$7:$D$10,2,FALSE)+tarifas!$D$21)*datos!P6054</f>
        <v>#N/A</v>
      </c>
      <c r="V6054" t="e">
        <f t="shared" si="858"/>
        <v>#N/A</v>
      </c>
      <c r="W6054">
        <f t="shared" si="859"/>
        <v>0</v>
      </c>
    </row>
    <row r="6055" spans="1:23" x14ac:dyDescent="0.25">
      <c r="A6055">
        <f t="shared" si="852"/>
        <v>248</v>
      </c>
      <c r="B6055">
        <f t="shared" si="853"/>
        <v>9</v>
      </c>
      <c r="C6055" s="1">
        <f t="shared" si="860"/>
        <v>41891.833333318675</v>
      </c>
      <c r="D6055" s="7">
        <v>0</v>
      </c>
      <c r="E6055" s="7"/>
      <c r="G6055">
        <v>70.3</v>
      </c>
      <c r="H6055" s="12">
        <v>208.1440081906913</v>
      </c>
      <c r="I6055" s="13">
        <f>$D$2*tarifas!$D$12/24</f>
        <v>1.4541666666666666</v>
      </c>
      <c r="J6055" s="13" t="e">
        <f>VLOOKUP(E6055&amp;" "&amp;F6055,tarifas!$A$13:$D$20,4,FALSE)*H6055</f>
        <v>#N/A</v>
      </c>
      <c r="K6055" s="13">
        <f>IF(F6055="COD1",tarifas!$D$11*(SUMIFS($H$11:$H$8770,$F$11:$F$8770,"=COD1",$B$11:$B$8770,"="&amp;B6055)/COUNTIFS($F$11:$F$8770,"=COD1",$B$11:$B$8770,"="&amp;B6055))/COUNTIFS($A$11:$A$8770,"="&amp;A6055,$F$11:$F$8770,"=COD1"),0)</f>
        <v>0</v>
      </c>
      <c r="L6055" s="13" t="e">
        <f>(VLOOKUP(F6055,tarifas!$C$7:$D$10,2,FALSE)+tarifas!$D$21)*datos!H6055</f>
        <v>#N/A</v>
      </c>
      <c r="M6055">
        <v>0</v>
      </c>
      <c r="N6055" s="13" t="e">
        <f t="shared" si="854"/>
        <v>#N/A</v>
      </c>
      <c r="O6055">
        <f t="shared" si="855"/>
        <v>0</v>
      </c>
      <c r="P6055" s="12">
        <f t="shared" si="856"/>
        <v>208.1440081906913</v>
      </c>
      <c r="Q6055">
        <f t="shared" si="857"/>
        <v>0</v>
      </c>
      <c r="R6055">
        <f>$D$2*tarifas!$D$12/24</f>
        <v>1.4541666666666666</v>
      </c>
      <c r="S6055" t="e">
        <f>VLOOKUP(E6055&amp;" "&amp;F6055,tarifas!$A$13:$D$20,4,FALSE)*P6055</f>
        <v>#N/A</v>
      </c>
      <c r="T6055">
        <f>IF(F6055="COD1",tarifas!$D$11*(SUMIFS($P$11:$P$8770,$F$11:$F$8770,"=COD1",$B$11:$B$8770,"="&amp;B6055)/COUNTIFS($F$11:$F$8770,"=COD1",$B$11:$B$8770,"="&amp;B6055))/COUNTIFS($A$11:$A$8770,"="&amp;A6055,$F$11:$F$8770,"=COD1"),0)</f>
        <v>0</v>
      </c>
      <c r="U6055" t="e">
        <f>(VLOOKUP(F6055,tarifas!$C$7:$D$10,2,FALSE)+tarifas!$D$21)*datos!P6055</f>
        <v>#N/A</v>
      </c>
      <c r="V6055" t="e">
        <f t="shared" si="858"/>
        <v>#N/A</v>
      </c>
      <c r="W6055">
        <f t="shared" si="859"/>
        <v>0</v>
      </c>
    </row>
    <row r="6056" spans="1:23" x14ac:dyDescent="0.25">
      <c r="A6056">
        <f t="shared" si="852"/>
        <v>248</v>
      </c>
      <c r="B6056">
        <f t="shared" si="853"/>
        <v>9</v>
      </c>
      <c r="C6056" s="1">
        <f t="shared" si="860"/>
        <v>41891.874999985339</v>
      </c>
      <c r="D6056" s="7">
        <v>0</v>
      </c>
      <c r="E6056" s="7"/>
      <c r="G6056">
        <v>68.099999999999994</v>
      </c>
      <c r="H6056" s="12">
        <v>214.30452985504473</v>
      </c>
      <c r="I6056" s="13">
        <f>$D$2*tarifas!$D$12/24</f>
        <v>1.4541666666666666</v>
      </c>
      <c r="J6056" s="13" t="e">
        <f>VLOOKUP(E6056&amp;" "&amp;F6056,tarifas!$A$13:$D$20,4,FALSE)*H6056</f>
        <v>#N/A</v>
      </c>
      <c r="K6056" s="13">
        <f>IF(F6056="COD1",tarifas!$D$11*(SUMIFS($H$11:$H$8770,$F$11:$F$8770,"=COD1",$B$11:$B$8770,"="&amp;B6056)/COUNTIFS($F$11:$F$8770,"=COD1",$B$11:$B$8770,"="&amp;B6056))/COUNTIFS($A$11:$A$8770,"="&amp;A6056,$F$11:$F$8770,"=COD1"),0)</f>
        <v>0</v>
      </c>
      <c r="L6056" s="13" t="e">
        <f>(VLOOKUP(F6056,tarifas!$C$7:$D$10,2,FALSE)+tarifas!$D$21)*datos!H6056</f>
        <v>#N/A</v>
      </c>
      <c r="M6056">
        <v>0</v>
      </c>
      <c r="N6056" s="13" t="e">
        <f t="shared" si="854"/>
        <v>#N/A</v>
      </c>
      <c r="O6056">
        <f t="shared" si="855"/>
        <v>0</v>
      </c>
      <c r="P6056" s="12">
        <f t="shared" si="856"/>
        <v>214.30452985504473</v>
      </c>
      <c r="Q6056">
        <f t="shared" si="857"/>
        <v>0</v>
      </c>
      <c r="R6056">
        <f>$D$2*tarifas!$D$12/24</f>
        <v>1.4541666666666666</v>
      </c>
      <c r="S6056" t="e">
        <f>VLOOKUP(E6056&amp;" "&amp;F6056,tarifas!$A$13:$D$20,4,FALSE)*P6056</f>
        <v>#N/A</v>
      </c>
      <c r="T6056">
        <f>IF(F6056="COD1",tarifas!$D$11*(SUMIFS($P$11:$P$8770,$F$11:$F$8770,"=COD1",$B$11:$B$8770,"="&amp;B6056)/COUNTIFS($F$11:$F$8770,"=COD1",$B$11:$B$8770,"="&amp;B6056))/COUNTIFS($A$11:$A$8770,"="&amp;A6056,$F$11:$F$8770,"=COD1"),0)</f>
        <v>0</v>
      </c>
      <c r="U6056" t="e">
        <f>(VLOOKUP(F6056,tarifas!$C$7:$D$10,2,FALSE)+tarifas!$D$21)*datos!P6056</f>
        <v>#N/A</v>
      </c>
      <c r="V6056" t="e">
        <f t="shared" si="858"/>
        <v>#N/A</v>
      </c>
      <c r="W6056">
        <f t="shared" si="859"/>
        <v>0</v>
      </c>
    </row>
    <row r="6057" spans="1:23" x14ac:dyDescent="0.25">
      <c r="A6057">
        <f t="shared" si="852"/>
        <v>248</v>
      </c>
      <c r="B6057">
        <f t="shared" si="853"/>
        <v>9</v>
      </c>
      <c r="C6057" s="1">
        <f t="shared" si="860"/>
        <v>41891.916666652003</v>
      </c>
      <c r="D6057" s="7">
        <v>0</v>
      </c>
      <c r="E6057" s="7"/>
      <c r="G6057">
        <v>64.680000000000007</v>
      </c>
      <c r="H6057" s="12">
        <v>211.89754892296423</v>
      </c>
      <c r="I6057" s="13">
        <f>$D$2*tarifas!$D$12/24</f>
        <v>1.4541666666666666</v>
      </c>
      <c r="J6057" s="13" t="e">
        <f>VLOOKUP(E6057&amp;" "&amp;F6057,tarifas!$A$13:$D$20,4,FALSE)*H6057</f>
        <v>#N/A</v>
      </c>
      <c r="K6057" s="13">
        <f>IF(F6057="COD1",tarifas!$D$11*(SUMIFS($H$11:$H$8770,$F$11:$F$8770,"=COD1",$B$11:$B$8770,"="&amp;B6057)/COUNTIFS($F$11:$F$8770,"=COD1",$B$11:$B$8770,"="&amp;B6057))/COUNTIFS($A$11:$A$8770,"="&amp;A6057,$F$11:$F$8770,"=COD1"),0)</f>
        <v>0</v>
      </c>
      <c r="L6057" s="13" t="e">
        <f>(VLOOKUP(F6057,tarifas!$C$7:$D$10,2,FALSE)+tarifas!$D$21)*datos!H6057</f>
        <v>#N/A</v>
      </c>
      <c r="M6057">
        <v>0</v>
      </c>
      <c r="N6057" s="13" t="e">
        <f t="shared" si="854"/>
        <v>#N/A</v>
      </c>
      <c r="O6057">
        <f t="shared" si="855"/>
        <v>0</v>
      </c>
      <c r="P6057" s="12">
        <f t="shared" si="856"/>
        <v>211.89754892296423</v>
      </c>
      <c r="Q6057">
        <f t="shared" si="857"/>
        <v>0</v>
      </c>
      <c r="R6057">
        <f>$D$2*tarifas!$D$12/24</f>
        <v>1.4541666666666666</v>
      </c>
      <c r="S6057" t="e">
        <f>VLOOKUP(E6057&amp;" "&amp;F6057,tarifas!$A$13:$D$20,4,FALSE)*P6057</f>
        <v>#N/A</v>
      </c>
      <c r="T6057">
        <f>IF(F6057="COD1",tarifas!$D$11*(SUMIFS($P$11:$P$8770,$F$11:$F$8770,"=COD1",$B$11:$B$8770,"="&amp;B6057)/COUNTIFS($F$11:$F$8770,"=COD1",$B$11:$B$8770,"="&amp;B6057))/COUNTIFS($A$11:$A$8770,"="&amp;A6057,$F$11:$F$8770,"=COD1"),0)</f>
        <v>0</v>
      </c>
      <c r="U6057" t="e">
        <f>(VLOOKUP(F6057,tarifas!$C$7:$D$10,2,FALSE)+tarifas!$D$21)*datos!P6057</f>
        <v>#N/A</v>
      </c>
      <c r="V6057" t="e">
        <f t="shared" si="858"/>
        <v>#N/A</v>
      </c>
      <c r="W6057">
        <f t="shared" si="859"/>
        <v>0</v>
      </c>
    </row>
    <row r="6058" spans="1:23" x14ac:dyDescent="0.25">
      <c r="A6058">
        <f t="shared" si="852"/>
        <v>248</v>
      </c>
      <c r="B6058">
        <f t="shared" si="853"/>
        <v>9</v>
      </c>
      <c r="C6058" s="1">
        <f t="shared" si="860"/>
        <v>41891.958333318667</v>
      </c>
      <c r="D6058" s="7">
        <v>0</v>
      </c>
      <c r="E6058" s="7"/>
      <c r="G6058">
        <v>64.11</v>
      </c>
      <c r="H6058" s="12">
        <v>206.56030718737549</v>
      </c>
      <c r="I6058" s="13">
        <f>$D$2*tarifas!$D$12/24</f>
        <v>1.4541666666666666</v>
      </c>
      <c r="J6058" s="13" t="e">
        <f>VLOOKUP(E6058&amp;" "&amp;F6058,tarifas!$A$13:$D$20,4,FALSE)*H6058</f>
        <v>#N/A</v>
      </c>
      <c r="K6058" s="13">
        <f>IF(F6058="COD1",tarifas!$D$11*(SUMIFS($H$11:$H$8770,$F$11:$F$8770,"=COD1",$B$11:$B$8770,"="&amp;B6058)/COUNTIFS($F$11:$F$8770,"=COD1",$B$11:$B$8770,"="&amp;B6058))/COUNTIFS($A$11:$A$8770,"="&amp;A6058,$F$11:$F$8770,"=COD1"),0)</f>
        <v>0</v>
      </c>
      <c r="L6058" s="13" t="e">
        <f>(VLOOKUP(F6058,tarifas!$C$7:$D$10,2,FALSE)+tarifas!$D$21)*datos!H6058</f>
        <v>#N/A</v>
      </c>
      <c r="M6058">
        <v>0</v>
      </c>
      <c r="N6058" s="13" t="e">
        <f t="shared" si="854"/>
        <v>#N/A</v>
      </c>
      <c r="O6058">
        <f t="shared" si="855"/>
        <v>0</v>
      </c>
      <c r="P6058" s="12">
        <f t="shared" si="856"/>
        <v>206.56030718737549</v>
      </c>
      <c r="Q6058">
        <f t="shared" si="857"/>
        <v>0</v>
      </c>
      <c r="R6058">
        <f>$D$2*tarifas!$D$12/24</f>
        <v>1.4541666666666666</v>
      </c>
      <c r="S6058" t="e">
        <f>VLOOKUP(E6058&amp;" "&amp;F6058,tarifas!$A$13:$D$20,4,FALSE)*P6058</f>
        <v>#N/A</v>
      </c>
      <c r="T6058">
        <f>IF(F6058="COD1",tarifas!$D$11*(SUMIFS($P$11:$P$8770,$F$11:$F$8770,"=COD1",$B$11:$B$8770,"="&amp;B6058)/COUNTIFS($F$11:$F$8770,"=COD1",$B$11:$B$8770,"="&amp;B6058))/COUNTIFS($A$11:$A$8770,"="&amp;A6058,$F$11:$F$8770,"=COD1"),0)</f>
        <v>0</v>
      </c>
      <c r="U6058" t="e">
        <f>(VLOOKUP(F6058,tarifas!$C$7:$D$10,2,FALSE)+tarifas!$D$21)*datos!P6058</f>
        <v>#N/A</v>
      </c>
      <c r="V6058" t="e">
        <f t="shared" si="858"/>
        <v>#N/A</v>
      </c>
      <c r="W6058">
        <f t="shared" si="859"/>
        <v>0</v>
      </c>
    </row>
    <row r="6059" spans="1:23" x14ac:dyDescent="0.25">
      <c r="A6059">
        <f t="shared" si="852"/>
        <v>249</v>
      </c>
      <c r="B6059">
        <f t="shared" si="853"/>
        <v>9</v>
      </c>
      <c r="C6059" s="1">
        <f t="shared" si="860"/>
        <v>41891.999999985332</v>
      </c>
      <c r="D6059" s="7">
        <v>0</v>
      </c>
      <c r="E6059" s="7"/>
      <c r="G6059">
        <v>60.1</v>
      </c>
      <c r="H6059" s="12">
        <v>204.10719716429929</v>
      </c>
      <c r="I6059" s="13">
        <f>$D$2*tarifas!$D$12/24</f>
        <v>1.4541666666666666</v>
      </c>
      <c r="J6059" s="13" t="e">
        <f>VLOOKUP(E6059&amp;" "&amp;F6059,tarifas!$A$13:$D$20,4,FALSE)*H6059</f>
        <v>#N/A</v>
      </c>
      <c r="K6059" s="13">
        <f>IF(F6059="COD1",tarifas!$D$11*(SUMIFS($H$11:$H$8770,$F$11:$F$8770,"=COD1",$B$11:$B$8770,"="&amp;B6059)/COUNTIFS($F$11:$F$8770,"=COD1",$B$11:$B$8770,"="&amp;B6059))/COUNTIFS($A$11:$A$8770,"="&amp;A6059,$F$11:$F$8770,"=COD1"),0)</f>
        <v>0</v>
      </c>
      <c r="L6059" s="13" t="e">
        <f>(VLOOKUP(F6059,tarifas!$C$7:$D$10,2,FALSE)+tarifas!$D$21)*datos!H6059</f>
        <v>#N/A</v>
      </c>
      <c r="M6059">
        <v>0</v>
      </c>
      <c r="N6059" s="13" t="e">
        <f t="shared" si="854"/>
        <v>#N/A</v>
      </c>
      <c r="O6059">
        <f t="shared" si="855"/>
        <v>0</v>
      </c>
      <c r="P6059" s="12">
        <f t="shared" si="856"/>
        <v>204.10719716429929</v>
      </c>
      <c r="Q6059">
        <f t="shared" si="857"/>
        <v>0</v>
      </c>
      <c r="R6059">
        <f>$D$2*tarifas!$D$12/24</f>
        <v>1.4541666666666666</v>
      </c>
      <c r="S6059" t="e">
        <f>VLOOKUP(E6059&amp;" "&amp;F6059,tarifas!$A$13:$D$20,4,FALSE)*P6059</f>
        <v>#N/A</v>
      </c>
      <c r="T6059">
        <f>IF(F6059="COD1",tarifas!$D$11*(SUMIFS($P$11:$P$8770,$F$11:$F$8770,"=COD1",$B$11:$B$8770,"="&amp;B6059)/COUNTIFS($F$11:$F$8770,"=COD1",$B$11:$B$8770,"="&amp;B6059))/COUNTIFS($A$11:$A$8770,"="&amp;A6059,$F$11:$F$8770,"=COD1"),0)</f>
        <v>0</v>
      </c>
      <c r="U6059" t="e">
        <f>(VLOOKUP(F6059,tarifas!$C$7:$D$10,2,FALSE)+tarifas!$D$21)*datos!P6059</f>
        <v>#N/A</v>
      </c>
      <c r="V6059" t="e">
        <f t="shared" si="858"/>
        <v>#N/A</v>
      </c>
      <c r="W6059">
        <f t="shared" si="859"/>
        <v>0</v>
      </c>
    </row>
    <row r="6060" spans="1:23" x14ac:dyDescent="0.25">
      <c r="A6060">
        <f t="shared" si="852"/>
        <v>249</v>
      </c>
      <c r="B6060">
        <f t="shared" si="853"/>
        <v>9</v>
      </c>
      <c r="C6060" s="1">
        <f t="shared" si="860"/>
        <v>41892.041666651996</v>
      </c>
      <c r="D6060" s="7">
        <v>0</v>
      </c>
      <c r="E6060" s="7"/>
      <c r="G6060">
        <v>54.87</v>
      </c>
      <c r="H6060" s="12">
        <v>199.55334237270017</v>
      </c>
      <c r="I6060" s="13">
        <f>$D$2*tarifas!$D$12/24</f>
        <v>1.4541666666666666</v>
      </c>
      <c r="J6060" s="13" t="e">
        <f>VLOOKUP(E6060&amp;" "&amp;F6060,tarifas!$A$13:$D$20,4,FALSE)*H6060</f>
        <v>#N/A</v>
      </c>
      <c r="K6060" s="13">
        <f>IF(F6060="COD1",tarifas!$D$11*(SUMIFS($H$11:$H$8770,$F$11:$F$8770,"=COD1",$B$11:$B$8770,"="&amp;B6060)/COUNTIFS($F$11:$F$8770,"=COD1",$B$11:$B$8770,"="&amp;B6060))/COUNTIFS($A$11:$A$8770,"="&amp;A6060,$F$11:$F$8770,"=COD1"),0)</f>
        <v>0</v>
      </c>
      <c r="L6060" s="13" t="e">
        <f>(VLOOKUP(F6060,tarifas!$C$7:$D$10,2,FALSE)+tarifas!$D$21)*datos!H6060</f>
        <v>#N/A</v>
      </c>
      <c r="M6060">
        <v>0</v>
      </c>
      <c r="N6060" s="13" t="e">
        <f t="shared" si="854"/>
        <v>#N/A</v>
      </c>
      <c r="O6060">
        <f t="shared" si="855"/>
        <v>0</v>
      </c>
      <c r="P6060" s="12">
        <f t="shared" si="856"/>
        <v>199.55334237270017</v>
      </c>
      <c r="Q6060">
        <f t="shared" si="857"/>
        <v>0</v>
      </c>
      <c r="R6060">
        <f>$D$2*tarifas!$D$12/24</f>
        <v>1.4541666666666666</v>
      </c>
      <c r="S6060" t="e">
        <f>VLOOKUP(E6060&amp;" "&amp;F6060,tarifas!$A$13:$D$20,4,FALSE)*P6060</f>
        <v>#N/A</v>
      </c>
      <c r="T6060">
        <f>IF(F6060="COD1",tarifas!$D$11*(SUMIFS($P$11:$P$8770,$F$11:$F$8770,"=COD1",$B$11:$B$8770,"="&amp;B6060)/COUNTIFS($F$11:$F$8770,"=COD1",$B$11:$B$8770,"="&amp;B6060))/COUNTIFS($A$11:$A$8770,"="&amp;A6060,$F$11:$F$8770,"=COD1"),0)</f>
        <v>0</v>
      </c>
      <c r="U6060" t="e">
        <f>(VLOOKUP(F6060,tarifas!$C$7:$D$10,2,FALSE)+tarifas!$D$21)*datos!P6060</f>
        <v>#N/A</v>
      </c>
      <c r="V6060" t="e">
        <f t="shared" si="858"/>
        <v>#N/A</v>
      </c>
      <c r="W6060">
        <f t="shared" si="859"/>
        <v>0</v>
      </c>
    </row>
    <row r="6061" spans="1:23" x14ac:dyDescent="0.25">
      <c r="A6061">
        <f t="shared" si="852"/>
        <v>249</v>
      </c>
      <c r="B6061">
        <f t="shared" si="853"/>
        <v>9</v>
      </c>
      <c r="C6061" s="1">
        <f t="shared" si="860"/>
        <v>41892.08333331866</v>
      </c>
      <c r="D6061" s="7">
        <v>0</v>
      </c>
      <c r="E6061" s="7"/>
      <c r="G6061">
        <v>54.32</v>
      </c>
      <c r="H6061" s="12">
        <v>186.74943414617482</v>
      </c>
      <c r="I6061" s="13">
        <f>$D$2*tarifas!$D$12/24</f>
        <v>1.4541666666666666</v>
      </c>
      <c r="J6061" s="13" t="e">
        <f>VLOOKUP(E6061&amp;" "&amp;F6061,tarifas!$A$13:$D$20,4,FALSE)*H6061</f>
        <v>#N/A</v>
      </c>
      <c r="K6061" s="13">
        <f>IF(F6061="COD1",tarifas!$D$11*(SUMIFS($H$11:$H$8770,$F$11:$F$8770,"=COD1",$B$11:$B$8770,"="&amp;B6061)/COUNTIFS($F$11:$F$8770,"=COD1",$B$11:$B$8770,"="&amp;B6061))/COUNTIFS($A$11:$A$8770,"="&amp;A6061,$F$11:$F$8770,"=COD1"),0)</f>
        <v>0</v>
      </c>
      <c r="L6061" s="13" t="e">
        <f>(VLOOKUP(F6061,tarifas!$C$7:$D$10,2,FALSE)+tarifas!$D$21)*datos!H6061</f>
        <v>#N/A</v>
      </c>
      <c r="M6061">
        <v>0</v>
      </c>
      <c r="N6061" s="13" t="e">
        <f t="shared" si="854"/>
        <v>#N/A</v>
      </c>
      <c r="O6061">
        <f t="shared" si="855"/>
        <v>0</v>
      </c>
      <c r="P6061" s="12">
        <f t="shared" si="856"/>
        <v>186.74943414617482</v>
      </c>
      <c r="Q6061">
        <f t="shared" si="857"/>
        <v>0</v>
      </c>
      <c r="R6061">
        <f>$D$2*tarifas!$D$12/24</f>
        <v>1.4541666666666666</v>
      </c>
      <c r="S6061" t="e">
        <f>VLOOKUP(E6061&amp;" "&amp;F6061,tarifas!$A$13:$D$20,4,FALSE)*P6061</f>
        <v>#N/A</v>
      </c>
      <c r="T6061">
        <f>IF(F6061="COD1",tarifas!$D$11*(SUMIFS($P$11:$P$8770,$F$11:$F$8770,"=COD1",$B$11:$B$8770,"="&amp;B6061)/COUNTIFS($F$11:$F$8770,"=COD1",$B$11:$B$8770,"="&amp;B6061))/COUNTIFS($A$11:$A$8770,"="&amp;A6061,$F$11:$F$8770,"=COD1"),0)</f>
        <v>0</v>
      </c>
      <c r="U6061" t="e">
        <f>(VLOOKUP(F6061,tarifas!$C$7:$D$10,2,FALSE)+tarifas!$D$21)*datos!P6061</f>
        <v>#N/A</v>
      </c>
      <c r="V6061" t="e">
        <f t="shared" si="858"/>
        <v>#N/A</v>
      </c>
      <c r="W6061">
        <f t="shared" si="859"/>
        <v>0</v>
      </c>
    </row>
    <row r="6062" spans="1:23" x14ac:dyDescent="0.25">
      <c r="A6062">
        <f t="shared" si="852"/>
        <v>249</v>
      </c>
      <c r="B6062">
        <f t="shared" si="853"/>
        <v>9</v>
      </c>
      <c r="C6062" s="1">
        <f t="shared" si="860"/>
        <v>41892.124999985324</v>
      </c>
      <c r="D6062" s="7">
        <v>0</v>
      </c>
      <c r="E6062" s="7"/>
      <c r="G6062">
        <v>51.6</v>
      </c>
      <c r="H6062" s="12">
        <v>180.66258765518177</v>
      </c>
      <c r="I6062" s="13">
        <f>$D$2*tarifas!$D$12/24</f>
        <v>1.4541666666666666</v>
      </c>
      <c r="J6062" s="13" t="e">
        <f>VLOOKUP(E6062&amp;" "&amp;F6062,tarifas!$A$13:$D$20,4,FALSE)*H6062</f>
        <v>#N/A</v>
      </c>
      <c r="K6062" s="13">
        <f>IF(F6062="COD1",tarifas!$D$11*(SUMIFS($H$11:$H$8770,$F$11:$F$8770,"=COD1",$B$11:$B$8770,"="&amp;B6062)/COUNTIFS($F$11:$F$8770,"=COD1",$B$11:$B$8770,"="&amp;B6062))/COUNTIFS($A$11:$A$8770,"="&amp;A6062,$F$11:$F$8770,"=COD1"),0)</f>
        <v>0</v>
      </c>
      <c r="L6062" s="13" t="e">
        <f>(VLOOKUP(F6062,tarifas!$C$7:$D$10,2,FALSE)+tarifas!$D$21)*datos!H6062</f>
        <v>#N/A</v>
      </c>
      <c r="M6062">
        <v>0</v>
      </c>
      <c r="N6062" s="13" t="e">
        <f t="shared" si="854"/>
        <v>#N/A</v>
      </c>
      <c r="O6062">
        <f t="shared" si="855"/>
        <v>0</v>
      </c>
      <c r="P6062" s="12">
        <f t="shared" si="856"/>
        <v>180.66258765518177</v>
      </c>
      <c r="Q6062">
        <f t="shared" si="857"/>
        <v>0</v>
      </c>
      <c r="R6062">
        <f>$D$2*tarifas!$D$12/24</f>
        <v>1.4541666666666666</v>
      </c>
      <c r="S6062" t="e">
        <f>VLOOKUP(E6062&amp;" "&amp;F6062,tarifas!$A$13:$D$20,4,FALSE)*P6062</f>
        <v>#N/A</v>
      </c>
      <c r="T6062">
        <f>IF(F6062="COD1",tarifas!$D$11*(SUMIFS($P$11:$P$8770,$F$11:$F$8770,"=COD1",$B$11:$B$8770,"="&amp;B6062)/COUNTIFS($F$11:$F$8770,"=COD1",$B$11:$B$8770,"="&amp;B6062))/COUNTIFS($A$11:$A$8770,"="&amp;A6062,$F$11:$F$8770,"=COD1"),0)</f>
        <v>0</v>
      </c>
      <c r="U6062" t="e">
        <f>(VLOOKUP(F6062,tarifas!$C$7:$D$10,2,FALSE)+tarifas!$D$21)*datos!P6062</f>
        <v>#N/A</v>
      </c>
      <c r="V6062" t="e">
        <f t="shared" si="858"/>
        <v>#N/A</v>
      </c>
      <c r="W6062">
        <f t="shared" si="859"/>
        <v>0</v>
      </c>
    </row>
    <row r="6063" spans="1:23" x14ac:dyDescent="0.25">
      <c r="A6063">
        <f t="shared" si="852"/>
        <v>249</v>
      </c>
      <c r="B6063">
        <f t="shared" si="853"/>
        <v>9</v>
      </c>
      <c r="C6063" s="1">
        <f t="shared" si="860"/>
        <v>41892.166666651989</v>
      </c>
      <c r="D6063" s="7">
        <v>0</v>
      </c>
      <c r="E6063" s="7"/>
      <c r="G6063">
        <v>53.11</v>
      </c>
      <c r="H6063" s="12">
        <v>180.35979744352508</v>
      </c>
      <c r="I6063" s="13">
        <f>$D$2*tarifas!$D$12/24</f>
        <v>1.4541666666666666</v>
      </c>
      <c r="J6063" s="13" t="e">
        <f>VLOOKUP(E6063&amp;" "&amp;F6063,tarifas!$A$13:$D$20,4,FALSE)*H6063</f>
        <v>#N/A</v>
      </c>
      <c r="K6063" s="13">
        <f>IF(F6063="COD1",tarifas!$D$11*(SUMIFS($H$11:$H$8770,$F$11:$F$8770,"=COD1",$B$11:$B$8770,"="&amp;B6063)/COUNTIFS($F$11:$F$8770,"=COD1",$B$11:$B$8770,"="&amp;B6063))/COUNTIFS($A$11:$A$8770,"="&amp;A6063,$F$11:$F$8770,"=COD1"),0)</f>
        <v>0</v>
      </c>
      <c r="L6063" s="13" t="e">
        <f>(VLOOKUP(F6063,tarifas!$C$7:$D$10,2,FALSE)+tarifas!$D$21)*datos!H6063</f>
        <v>#N/A</v>
      </c>
      <c r="M6063">
        <v>0</v>
      </c>
      <c r="N6063" s="13" t="e">
        <f t="shared" si="854"/>
        <v>#N/A</v>
      </c>
      <c r="O6063">
        <f t="shared" si="855"/>
        <v>0</v>
      </c>
      <c r="P6063" s="12">
        <f t="shared" si="856"/>
        <v>180.35979744352508</v>
      </c>
      <c r="Q6063">
        <f t="shared" si="857"/>
        <v>0</v>
      </c>
      <c r="R6063">
        <f>$D$2*tarifas!$D$12/24</f>
        <v>1.4541666666666666</v>
      </c>
      <c r="S6063" t="e">
        <f>VLOOKUP(E6063&amp;" "&amp;F6063,tarifas!$A$13:$D$20,4,FALSE)*P6063</f>
        <v>#N/A</v>
      </c>
      <c r="T6063">
        <f>IF(F6063="COD1",tarifas!$D$11*(SUMIFS($P$11:$P$8770,$F$11:$F$8770,"=COD1",$B$11:$B$8770,"="&amp;B6063)/COUNTIFS($F$11:$F$8770,"=COD1",$B$11:$B$8770,"="&amp;B6063))/COUNTIFS($A$11:$A$8770,"="&amp;A6063,$F$11:$F$8770,"=COD1"),0)</f>
        <v>0</v>
      </c>
      <c r="U6063" t="e">
        <f>(VLOOKUP(F6063,tarifas!$C$7:$D$10,2,FALSE)+tarifas!$D$21)*datos!P6063</f>
        <v>#N/A</v>
      </c>
      <c r="V6063" t="e">
        <f t="shared" si="858"/>
        <v>#N/A</v>
      </c>
      <c r="W6063">
        <f t="shared" si="859"/>
        <v>0</v>
      </c>
    </row>
    <row r="6064" spans="1:23" x14ac:dyDescent="0.25">
      <c r="A6064">
        <f t="shared" si="852"/>
        <v>249</v>
      </c>
      <c r="B6064">
        <f t="shared" si="853"/>
        <v>9</v>
      </c>
      <c r="C6064" s="1">
        <f t="shared" si="860"/>
        <v>41892.208333318653</v>
      </c>
      <c r="D6064" s="7">
        <v>0</v>
      </c>
      <c r="E6064" s="7"/>
      <c r="G6064">
        <v>62.6</v>
      </c>
      <c r="H6064" s="12">
        <v>180.08786924146315</v>
      </c>
      <c r="I6064" s="13">
        <f>$D$2*tarifas!$D$12/24</f>
        <v>1.4541666666666666</v>
      </c>
      <c r="J6064" s="13" t="e">
        <f>VLOOKUP(E6064&amp;" "&amp;F6064,tarifas!$A$13:$D$20,4,FALSE)*H6064</f>
        <v>#N/A</v>
      </c>
      <c r="K6064" s="13">
        <f>IF(F6064="COD1",tarifas!$D$11*(SUMIFS($H$11:$H$8770,$F$11:$F$8770,"=COD1",$B$11:$B$8770,"="&amp;B6064)/COUNTIFS($F$11:$F$8770,"=COD1",$B$11:$B$8770,"="&amp;B6064))/COUNTIFS($A$11:$A$8770,"="&amp;A6064,$F$11:$F$8770,"=COD1"),0)</f>
        <v>0</v>
      </c>
      <c r="L6064" s="13" t="e">
        <f>(VLOOKUP(F6064,tarifas!$C$7:$D$10,2,FALSE)+tarifas!$D$21)*datos!H6064</f>
        <v>#N/A</v>
      </c>
      <c r="M6064">
        <v>0</v>
      </c>
      <c r="N6064" s="13" t="e">
        <f t="shared" si="854"/>
        <v>#N/A</v>
      </c>
      <c r="O6064">
        <f t="shared" si="855"/>
        <v>0</v>
      </c>
      <c r="P6064" s="12">
        <f t="shared" si="856"/>
        <v>180.08786924146315</v>
      </c>
      <c r="Q6064">
        <f t="shared" si="857"/>
        <v>0</v>
      </c>
      <c r="R6064">
        <f>$D$2*tarifas!$D$12/24</f>
        <v>1.4541666666666666</v>
      </c>
      <c r="S6064" t="e">
        <f>VLOOKUP(E6064&amp;" "&amp;F6064,tarifas!$A$13:$D$20,4,FALSE)*P6064</f>
        <v>#N/A</v>
      </c>
      <c r="T6064">
        <f>IF(F6064="COD1",tarifas!$D$11*(SUMIFS($P$11:$P$8770,$F$11:$F$8770,"=COD1",$B$11:$B$8770,"="&amp;B6064)/COUNTIFS($F$11:$F$8770,"=COD1",$B$11:$B$8770,"="&amp;B6064))/COUNTIFS($A$11:$A$8770,"="&amp;A6064,$F$11:$F$8770,"=COD1"),0)</f>
        <v>0</v>
      </c>
      <c r="U6064" t="e">
        <f>(VLOOKUP(F6064,tarifas!$C$7:$D$10,2,FALSE)+tarifas!$D$21)*datos!P6064</f>
        <v>#N/A</v>
      </c>
      <c r="V6064" t="e">
        <f t="shared" si="858"/>
        <v>#N/A</v>
      </c>
      <c r="W6064">
        <f t="shared" si="859"/>
        <v>0</v>
      </c>
    </row>
    <row r="6065" spans="1:23" x14ac:dyDescent="0.25">
      <c r="A6065">
        <f t="shared" si="852"/>
        <v>249</v>
      </c>
      <c r="B6065">
        <f t="shared" si="853"/>
        <v>9</v>
      </c>
      <c r="C6065" s="1">
        <f t="shared" si="860"/>
        <v>41892.249999985317</v>
      </c>
      <c r="D6065" s="7">
        <v>8.2424242424242422</v>
      </c>
      <c r="E6065" s="7"/>
      <c r="G6065">
        <v>67.22</v>
      </c>
      <c r="H6065" s="12">
        <v>199.25859110739998</v>
      </c>
      <c r="I6065" s="13">
        <f>$D$2*tarifas!$D$12/24</f>
        <v>1.4541666666666666</v>
      </c>
      <c r="J6065" s="13" t="e">
        <f>VLOOKUP(E6065&amp;" "&amp;F6065,tarifas!$A$13:$D$20,4,FALSE)*H6065</f>
        <v>#N/A</v>
      </c>
      <c r="K6065" s="13">
        <f>IF(F6065="COD1",tarifas!$D$11*(SUMIFS($H$11:$H$8770,$F$11:$F$8770,"=COD1",$B$11:$B$8770,"="&amp;B6065)/COUNTIFS($F$11:$F$8770,"=COD1",$B$11:$B$8770,"="&amp;B6065))/COUNTIFS($A$11:$A$8770,"="&amp;A6065,$F$11:$F$8770,"=COD1"),0)</f>
        <v>0</v>
      </c>
      <c r="L6065" s="13" t="e">
        <f>(VLOOKUP(F6065,tarifas!$C$7:$D$10,2,FALSE)+tarifas!$D$21)*datos!H6065</f>
        <v>#N/A</v>
      </c>
      <c r="M6065">
        <v>26.327459999999999</v>
      </c>
      <c r="N6065" s="13" t="e">
        <f t="shared" si="854"/>
        <v>#N/A</v>
      </c>
      <c r="O6065">
        <f t="shared" si="855"/>
        <v>26.327459999999999</v>
      </c>
      <c r="P6065" s="12">
        <f t="shared" si="856"/>
        <v>172.93113110739998</v>
      </c>
      <c r="Q6065">
        <f t="shared" si="857"/>
        <v>0</v>
      </c>
      <c r="R6065">
        <f>$D$2*tarifas!$D$12/24</f>
        <v>1.4541666666666666</v>
      </c>
      <c r="S6065" t="e">
        <f>VLOOKUP(E6065&amp;" "&amp;F6065,tarifas!$A$13:$D$20,4,FALSE)*P6065</f>
        <v>#N/A</v>
      </c>
      <c r="T6065">
        <f>IF(F6065="COD1",tarifas!$D$11*(SUMIFS($P$11:$P$8770,$F$11:$F$8770,"=COD1",$B$11:$B$8770,"="&amp;B6065)/COUNTIFS($F$11:$F$8770,"=COD1",$B$11:$B$8770,"="&amp;B6065))/COUNTIFS($A$11:$A$8770,"="&amp;A6065,$F$11:$F$8770,"=COD1"),0)</f>
        <v>0</v>
      </c>
      <c r="U6065" t="e">
        <f>(VLOOKUP(F6065,tarifas!$C$7:$D$10,2,FALSE)+tarifas!$D$21)*datos!P6065</f>
        <v>#N/A</v>
      </c>
      <c r="V6065" t="e">
        <f t="shared" si="858"/>
        <v>#N/A</v>
      </c>
      <c r="W6065">
        <f t="shared" si="859"/>
        <v>0</v>
      </c>
    </row>
    <row r="6066" spans="1:23" x14ac:dyDescent="0.25">
      <c r="A6066">
        <f t="shared" si="852"/>
        <v>249</v>
      </c>
      <c r="B6066">
        <f t="shared" si="853"/>
        <v>9</v>
      </c>
      <c r="C6066" s="1">
        <f t="shared" si="860"/>
        <v>41892.291666651981</v>
      </c>
      <c r="D6066" s="7">
        <v>30.909090909090907</v>
      </c>
      <c r="E6066" s="7"/>
      <c r="G6066">
        <v>65.58</v>
      </c>
      <c r="H6066" s="12">
        <v>259.04479229340342</v>
      </c>
      <c r="I6066" s="13">
        <f>$D$2*tarifas!$D$12/24</f>
        <v>1.4541666666666666</v>
      </c>
      <c r="J6066" s="13" t="e">
        <f>VLOOKUP(E6066&amp;" "&amp;F6066,tarifas!$A$13:$D$20,4,FALSE)*H6066</f>
        <v>#N/A</v>
      </c>
      <c r="K6066" s="13">
        <f>IF(F6066="COD1",tarifas!$D$11*(SUMIFS($H$11:$H$8770,$F$11:$F$8770,"=COD1",$B$11:$B$8770,"="&amp;B6066)/COUNTIFS($F$11:$F$8770,"=COD1",$B$11:$B$8770,"="&amp;B6066))/COUNTIFS($A$11:$A$8770,"="&amp;A6066,$F$11:$F$8770,"=COD1"),0)</f>
        <v>0</v>
      </c>
      <c r="L6066" s="13" t="e">
        <f>(VLOOKUP(F6066,tarifas!$C$7:$D$10,2,FALSE)+tarifas!$D$21)*datos!H6066</f>
        <v>#N/A</v>
      </c>
      <c r="M6066">
        <v>40.328240000000001</v>
      </c>
      <c r="N6066" s="13" t="e">
        <f t="shared" si="854"/>
        <v>#N/A</v>
      </c>
      <c r="O6066">
        <f t="shared" si="855"/>
        <v>40.328240000000001</v>
      </c>
      <c r="P6066" s="12">
        <f t="shared" si="856"/>
        <v>218.71655229340342</v>
      </c>
      <c r="Q6066">
        <f t="shared" si="857"/>
        <v>0</v>
      </c>
      <c r="R6066">
        <f>$D$2*tarifas!$D$12/24</f>
        <v>1.4541666666666666</v>
      </c>
      <c r="S6066" t="e">
        <f>VLOOKUP(E6066&amp;" "&amp;F6066,tarifas!$A$13:$D$20,4,FALSE)*P6066</f>
        <v>#N/A</v>
      </c>
      <c r="T6066">
        <f>IF(F6066="COD1",tarifas!$D$11*(SUMIFS($P$11:$P$8770,$F$11:$F$8770,"=COD1",$B$11:$B$8770,"="&amp;B6066)/COUNTIFS($F$11:$F$8770,"=COD1",$B$11:$B$8770,"="&amp;B6066))/COUNTIFS($A$11:$A$8770,"="&amp;A6066,$F$11:$F$8770,"=COD1"),0)</f>
        <v>0</v>
      </c>
      <c r="U6066" t="e">
        <f>(VLOOKUP(F6066,tarifas!$C$7:$D$10,2,FALSE)+tarifas!$D$21)*datos!P6066</f>
        <v>#N/A</v>
      </c>
      <c r="V6066" t="e">
        <f t="shared" si="858"/>
        <v>#N/A</v>
      </c>
      <c r="W6066">
        <f t="shared" si="859"/>
        <v>0</v>
      </c>
    </row>
    <row r="6067" spans="1:23" x14ac:dyDescent="0.25">
      <c r="A6067">
        <f t="shared" si="852"/>
        <v>249</v>
      </c>
      <c r="B6067">
        <f t="shared" si="853"/>
        <v>9</v>
      </c>
      <c r="C6067" s="1">
        <f t="shared" si="860"/>
        <v>41892.333333318646</v>
      </c>
      <c r="D6067" s="7">
        <v>174.89393939393941</v>
      </c>
      <c r="E6067" s="7"/>
      <c r="G6067">
        <v>66.52</v>
      </c>
      <c r="H6067" s="12">
        <v>390.30225983913004</v>
      </c>
      <c r="I6067" s="13">
        <f>$D$2*tarifas!$D$12/24</f>
        <v>1.4541666666666666</v>
      </c>
      <c r="J6067" s="13" t="e">
        <f>VLOOKUP(E6067&amp;" "&amp;F6067,tarifas!$A$13:$D$20,4,FALSE)*H6067</f>
        <v>#N/A</v>
      </c>
      <c r="K6067" s="13">
        <f>IF(F6067="COD1",tarifas!$D$11*(SUMIFS($H$11:$H$8770,$F$11:$F$8770,"=COD1",$B$11:$B$8770,"="&amp;B6067)/COUNTIFS($F$11:$F$8770,"=COD1",$B$11:$B$8770,"="&amp;B6067))/COUNTIFS($A$11:$A$8770,"="&amp;A6067,$F$11:$F$8770,"=COD1"),0)</f>
        <v>0</v>
      </c>
      <c r="L6067" s="13" t="e">
        <f>(VLOOKUP(F6067,tarifas!$C$7:$D$10,2,FALSE)+tarifas!$D$21)*datos!H6067</f>
        <v>#N/A</v>
      </c>
      <c r="M6067">
        <v>288.79909999999995</v>
      </c>
      <c r="N6067" s="13" t="e">
        <f t="shared" si="854"/>
        <v>#N/A</v>
      </c>
      <c r="O6067">
        <f t="shared" si="855"/>
        <v>288.79909999999995</v>
      </c>
      <c r="P6067" s="12">
        <f t="shared" si="856"/>
        <v>101.50315983913009</v>
      </c>
      <c r="Q6067">
        <f t="shared" si="857"/>
        <v>0</v>
      </c>
      <c r="R6067">
        <f>$D$2*tarifas!$D$12/24</f>
        <v>1.4541666666666666</v>
      </c>
      <c r="S6067" t="e">
        <f>VLOOKUP(E6067&amp;" "&amp;F6067,tarifas!$A$13:$D$20,4,FALSE)*P6067</f>
        <v>#N/A</v>
      </c>
      <c r="T6067">
        <f>IF(F6067="COD1",tarifas!$D$11*(SUMIFS($P$11:$P$8770,$F$11:$F$8770,"=COD1",$B$11:$B$8770,"="&amp;B6067)/COUNTIFS($F$11:$F$8770,"=COD1",$B$11:$B$8770,"="&amp;B6067))/COUNTIFS($A$11:$A$8770,"="&amp;A6067,$F$11:$F$8770,"=COD1"),0)</f>
        <v>0</v>
      </c>
      <c r="U6067" t="e">
        <f>(VLOOKUP(F6067,tarifas!$C$7:$D$10,2,FALSE)+tarifas!$D$21)*datos!P6067</f>
        <v>#N/A</v>
      </c>
      <c r="V6067" t="e">
        <f t="shared" si="858"/>
        <v>#N/A</v>
      </c>
      <c r="W6067">
        <f t="shared" si="859"/>
        <v>0</v>
      </c>
    </row>
    <row r="6068" spans="1:23" x14ac:dyDescent="0.25">
      <c r="A6068">
        <f t="shared" si="852"/>
        <v>249</v>
      </c>
      <c r="B6068">
        <f t="shared" si="853"/>
        <v>9</v>
      </c>
      <c r="C6068" s="1">
        <f t="shared" si="860"/>
        <v>41892.37499998531</v>
      </c>
      <c r="D6068" s="7">
        <v>376.06060606060606</v>
      </c>
      <c r="E6068" s="7"/>
      <c r="G6068">
        <v>66.52</v>
      </c>
      <c r="H6068" s="12">
        <v>481.56035619546014</v>
      </c>
      <c r="I6068" s="13">
        <f>$D$2*tarifas!$D$12/24</f>
        <v>1.4541666666666666</v>
      </c>
      <c r="J6068" s="13" t="e">
        <f>VLOOKUP(E6068&amp;" "&amp;F6068,tarifas!$A$13:$D$20,4,FALSE)*H6068</f>
        <v>#N/A</v>
      </c>
      <c r="K6068" s="13">
        <f>IF(F6068="COD1",tarifas!$D$11*(SUMIFS($H$11:$H$8770,$F$11:$F$8770,"=COD1",$B$11:$B$8770,"="&amp;B6068)/COUNTIFS($F$11:$F$8770,"=COD1",$B$11:$B$8770,"="&amp;B6068))/COUNTIFS($A$11:$A$8770,"="&amp;A6068,$F$11:$F$8770,"=COD1"),0)</f>
        <v>0</v>
      </c>
      <c r="L6068" s="13" t="e">
        <f>(VLOOKUP(F6068,tarifas!$C$7:$D$10,2,FALSE)+tarifas!$D$21)*datos!H6068</f>
        <v>#N/A</v>
      </c>
      <c r="M6068">
        <v>64.252690000000001</v>
      </c>
      <c r="N6068" s="13" t="e">
        <f t="shared" si="854"/>
        <v>#N/A</v>
      </c>
      <c r="O6068">
        <f t="shared" si="855"/>
        <v>64.252690000000001</v>
      </c>
      <c r="P6068" s="12">
        <f t="shared" si="856"/>
        <v>417.30766619546011</v>
      </c>
      <c r="Q6068">
        <f t="shared" si="857"/>
        <v>0</v>
      </c>
      <c r="R6068">
        <f>$D$2*tarifas!$D$12/24</f>
        <v>1.4541666666666666</v>
      </c>
      <c r="S6068" t="e">
        <f>VLOOKUP(E6068&amp;" "&amp;F6068,tarifas!$A$13:$D$20,4,FALSE)*P6068</f>
        <v>#N/A</v>
      </c>
      <c r="T6068">
        <f>IF(F6068="COD1",tarifas!$D$11*(SUMIFS($P$11:$P$8770,$F$11:$F$8770,"=COD1",$B$11:$B$8770,"="&amp;B6068)/COUNTIFS($F$11:$F$8770,"=COD1",$B$11:$B$8770,"="&amp;B6068))/COUNTIFS($A$11:$A$8770,"="&amp;A6068,$F$11:$F$8770,"=COD1"),0)</f>
        <v>0</v>
      </c>
      <c r="U6068" t="e">
        <f>(VLOOKUP(F6068,tarifas!$C$7:$D$10,2,FALSE)+tarifas!$D$21)*datos!P6068</f>
        <v>#N/A</v>
      </c>
      <c r="V6068" t="e">
        <f t="shared" si="858"/>
        <v>#N/A</v>
      </c>
      <c r="W6068">
        <f t="shared" si="859"/>
        <v>0</v>
      </c>
    </row>
    <row r="6069" spans="1:23" x14ac:dyDescent="0.25">
      <c r="A6069">
        <f t="shared" si="852"/>
        <v>249</v>
      </c>
      <c r="B6069">
        <f t="shared" si="853"/>
        <v>9</v>
      </c>
      <c r="C6069" s="1">
        <f t="shared" si="860"/>
        <v>41892.416666651974</v>
      </c>
      <c r="D6069" s="7">
        <v>563.31818181818187</v>
      </c>
      <c r="E6069" s="7"/>
      <c r="G6069">
        <v>66.11</v>
      </c>
      <c r="H6069" s="12">
        <v>553.52270724184859</v>
      </c>
      <c r="I6069" s="13">
        <f>$D$2*tarifas!$D$12/24</f>
        <v>1.4541666666666666</v>
      </c>
      <c r="J6069" s="13" t="e">
        <f>VLOOKUP(E6069&amp;" "&amp;F6069,tarifas!$A$13:$D$20,4,FALSE)*H6069</f>
        <v>#N/A</v>
      </c>
      <c r="K6069" s="13">
        <f>IF(F6069="COD1",tarifas!$D$11*(SUMIFS($H$11:$H$8770,$F$11:$F$8770,"=COD1",$B$11:$B$8770,"="&amp;B6069)/COUNTIFS($F$11:$F$8770,"=COD1",$B$11:$B$8770,"="&amp;B6069))/COUNTIFS($A$11:$A$8770,"="&amp;A6069,$F$11:$F$8770,"=COD1"),0)</f>
        <v>0</v>
      </c>
      <c r="L6069" s="13" t="e">
        <f>(VLOOKUP(F6069,tarifas!$C$7:$D$10,2,FALSE)+tarifas!$D$21)*datos!H6069</f>
        <v>#N/A</v>
      </c>
      <c r="M6069">
        <v>133.39723000000001</v>
      </c>
      <c r="N6069" s="13" t="e">
        <f t="shared" si="854"/>
        <v>#N/A</v>
      </c>
      <c r="O6069">
        <f t="shared" si="855"/>
        <v>133.39723000000001</v>
      </c>
      <c r="P6069" s="12">
        <f t="shared" si="856"/>
        <v>420.12547724184856</v>
      </c>
      <c r="Q6069">
        <f t="shared" si="857"/>
        <v>0</v>
      </c>
      <c r="R6069">
        <f>$D$2*tarifas!$D$12/24</f>
        <v>1.4541666666666666</v>
      </c>
      <c r="S6069" t="e">
        <f>VLOOKUP(E6069&amp;" "&amp;F6069,tarifas!$A$13:$D$20,4,FALSE)*P6069</f>
        <v>#N/A</v>
      </c>
      <c r="T6069">
        <f>IF(F6069="COD1",tarifas!$D$11*(SUMIFS($P$11:$P$8770,$F$11:$F$8770,"=COD1",$B$11:$B$8770,"="&amp;B6069)/COUNTIFS($F$11:$F$8770,"=COD1",$B$11:$B$8770,"="&amp;B6069))/COUNTIFS($A$11:$A$8770,"="&amp;A6069,$F$11:$F$8770,"=COD1"),0)</f>
        <v>0</v>
      </c>
      <c r="U6069" t="e">
        <f>(VLOOKUP(F6069,tarifas!$C$7:$D$10,2,FALSE)+tarifas!$D$21)*datos!P6069</f>
        <v>#N/A</v>
      </c>
      <c r="V6069" t="e">
        <f t="shared" si="858"/>
        <v>#N/A</v>
      </c>
      <c r="W6069">
        <f t="shared" si="859"/>
        <v>0</v>
      </c>
    </row>
    <row r="6070" spans="1:23" x14ac:dyDescent="0.25">
      <c r="A6070">
        <f t="shared" si="852"/>
        <v>249</v>
      </c>
      <c r="B6070">
        <f t="shared" si="853"/>
        <v>9</v>
      </c>
      <c r="C6070" s="1">
        <f t="shared" si="860"/>
        <v>41892.458333318638</v>
      </c>
      <c r="D6070" s="7">
        <v>641.10606060606062</v>
      </c>
      <c r="E6070" s="7"/>
      <c r="G6070">
        <v>66.11</v>
      </c>
      <c r="H6070" s="12">
        <v>438.62021511341567</v>
      </c>
      <c r="I6070" s="13">
        <f>$D$2*tarifas!$D$12/24</f>
        <v>1.4541666666666666</v>
      </c>
      <c r="J6070" s="13" t="e">
        <f>VLOOKUP(E6070&amp;" "&amp;F6070,tarifas!$A$13:$D$20,4,FALSE)*H6070</f>
        <v>#N/A</v>
      </c>
      <c r="K6070" s="13">
        <f>IF(F6070="COD1",tarifas!$D$11*(SUMIFS($H$11:$H$8770,$F$11:$F$8770,"=COD1",$B$11:$B$8770,"="&amp;B6070)/COUNTIFS($F$11:$F$8770,"=COD1",$B$11:$B$8770,"="&amp;B6070))/COUNTIFS($A$11:$A$8770,"="&amp;A6070,$F$11:$F$8770,"=COD1"),0)</f>
        <v>0</v>
      </c>
      <c r="L6070" s="13" t="e">
        <f>(VLOOKUP(F6070,tarifas!$C$7:$D$10,2,FALSE)+tarifas!$D$21)*datos!H6070</f>
        <v>#N/A</v>
      </c>
      <c r="M6070">
        <v>238.12511999999998</v>
      </c>
      <c r="N6070" s="13" t="e">
        <f t="shared" si="854"/>
        <v>#N/A</v>
      </c>
      <c r="O6070">
        <f t="shared" si="855"/>
        <v>238.12511999999998</v>
      </c>
      <c r="P6070" s="12">
        <f t="shared" si="856"/>
        <v>200.49509511341569</v>
      </c>
      <c r="Q6070">
        <f t="shared" si="857"/>
        <v>0</v>
      </c>
      <c r="R6070">
        <f>$D$2*tarifas!$D$12/24</f>
        <v>1.4541666666666666</v>
      </c>
      <c r="S6070" t="e">
        <f>VLOOKUP(E6070&amp;" "&amp;F6070,tarifas!$A$13:$D$20,4,FALSE)*P6070</f>
        <v>#N/A</v>
      </c>
      <c r="T6070">
        <f>IF(F6070="COD1",tarifas!$D$11*(SUMIFS($P$11:$P$8770,$F$11:$F$8770,"=COD1",$B$11:$B$8770,"="&amp;B6070)/COUNTIFS($F$11:$F$8770,"=COD1",$B$11:$B$8770,"="&amp;B6070))/COUNTIFS($A$11:$A$8770,"="&amp;A6070,$F$11:$F$8770,"=COD1"),0)</f>
        <v>0</v>
      </c>
      <c r="U6070" t="e">
        <f>(VLOOKUP(F6070,tarifas!$C$7:$D$10,2,FALSE)+tarifas!$D$21)*datos!P6070</f>
        <v>#N/A</v>
      </c>
      <c r="V6070" t="e">
        <f t="shared" si="858"/>
        <v>#N/A</v>
      </c>
      <c r="W6070">
        <f t="shared" si="859"/>
        <v>0</v>
      </c>
    </row>
    <row r="6071" spans="1:23" x14ac:dyDescent="0.25">
      <c r="A6071">
        <f t="shared" si="852"/>
        <v>249</v>
      </c>
      <c r="B6071">
        <f t="shared" si="853"/>
        <v>9</v>
      </c>
      <c r="C6071" s="1">
        <f t="shared" si="860"/>
        <v>41892.499999985303</v>
      </c>
      <c r="D6071" s="7">
        <v>597.06060606060612</v>
      </c>
      <c r="E6071" s="7"/>
      <c r="G6071">
        <v>65.650000000000006</v>
      </c>
      <c r="H6071" s="12">
        <v>374.78050874680451</v>
      </c>
      <c r="I6071" s="13">
        <f>$D$2*tarifas!$D$12/24</f>
        <v>1.4541666666666666</v>
      </c>
      <c r="J6071" s="13" t="e">
        <f>VLOOKUP(E6071&amp;" "&amp;F6071,tarifas!$A$13:$D$20,4,FALSE)*H6071</f>
        <v>#N/A</v>
      </c>
      <c r="K6071" s="13">
        <f>IF(F6071="COD1",tarifas!$D$11*(SUMIFS($H$11:$H$8770,$F$11:$F$8770,"=COD1",$B$11:$B$8770,"="&amp;B6071)/COUNTIFS($F$11:$F$8770,"=COD1",$B$11:$B$8770,"="&amp;B6071))/COUNTIFS($A$11:$A$8770,"="&amp;A6071,$F$11:$F$8770,"=COD1"),0)</f>
        <v>0</v>
      </c>
      <c r="L6071" s="13" t="e">
        <f>(VLOOKUP(F6071,tarifas!$C$7:$D$10,2,FALSE)+tarifas!$D$21)*datos!H6071</f>
        <v>#N/A</v>
      </c>
      <c r="M6071">
        <v>210.48284000000001</v>
      </c>
      <c r="N6071" s="13" t="e">
        <f t="shared" si="854"/>
        <v>#N/A</v>
      </c>
      <c r="O6071">
        <f t="shared" si="855"/>
        <v>210.48284000000001</v>
      </c>
      <c r="P6071" s="12">
        <f t="shared" si="856"/>
        <v>164.2976687468045</v>
      </c>
      <c r="Q6071">
        <f t="shared" si="857"/>
        <v>0</v>
      </c>
      <c r="R6071">
        <f>$D$2*tarifas!$D$12/24</f>
        <v>1.4541666666666666</v>
      </c>
      <c r="S6071" t="e">
        <f>VLOOKUP(E6071&amp;" "&amp;F6071,tarifas!$A$13:$D$20,4,FALSE)*P6071</f>
        <v>#N/A</v>
      </c>
      <c r="T6071">
        <f>IF(F6071="COD1",tarifas!$D$11*(SUMIFS($P$11:$P$8770,$F$11:$F$8770,"=COD1",$B$11:$B$8770,"="&amp;B6071)/COUNTIFS($F$11:$F$8770,"=COD1",$B$11:$B$8770,"="&amp;B6071))/COUNTIFS($A$11:$A$8770,"="&amp;A6071,$F$11:$F$8770,"=COD1"),0)</f>
        <v>0</v>
      </c>
      <c r="U6071" t="e">
        <f>(VLOOKUP(F6071,tarifas!$C$7:$D$10,2,FALSE)+tarifas!$D$21)*datos!P6071</f>
        <v>#N/A</v>
      </c>
      <c r="V6071" t="e">
        <f t="shared" si="858"/>
        <v>#N/A</v>
      </c>
      <c r="W6071">
        <f t="shared" si="859"/>
        <v>0</v>
      </c>
    </row>
    <row r="6072" spans="1:23" x14ac:dyDescent="0.25">
      <c r="A6072">
        <f t="shared" si="852"/>
        <v>249</v>
      </c>
      <c r="B6072">
        <f t="shared" si="853"/>
        <v>9</v>
      </c>
      <c r="C6072" s="1">
        <f t="shared" si="860"/>
        <v>41892.541666651967</v>
      </c>
      <c r="D6072" s="7">
        <v>528.28787878787887</v>
      </c>
      <c r="E6072" s="7"/>
      <c r="G6072">
        <v>63.1</v>
      </c>
      <c r="H6072" s="12">
        <v>491.95109761415284</v>
      </c>
      <c r="I6072" s="13">
        <f>$D$2*tarifas!$D$12/24</f>
        <v>1.4541666666666666</v>
      </c>
      <c r="J6072" s="13" t="e">
        <f>VLOOKUP(E6072&amp;" "&amp;F6072,tarifas!$A$13:$D$20,4,FALSE)*H6072</f>
        <v>#N/A</v>
      </c>
      <c r="K6072" s="13">
        <f>IF(F6072="COD1",tarifas!$D$11*(SUMIFS($H$11:$H$8770,$F$11:$F$8770,"=COD1",$B$11:$B$8770,"="&amp;B6072)/COUNTIFS($F$11:$F$8770,"=COD1",$B$11:$B$8770,"="&amp;B6072))/COUNTIFS($A$11:$A$8770,"="&amp;A6072,$F$11:$F$8770,"=COD1"),0)</f>
        <v>0</v>
      </c>
      <c r="L6072" s="13" t="e">
        <f>(VLOOKUP(F6072,tarifas!$C$7:$D$10,2,FALSE)+tarifas!$D$21)*datos!H6072</f>
        <v>#N/A</v>
      </c>
      <c r="M6072">
        <v>385.80794000000003</v>
      </c>
      <c r="N6072" s="13" t="e">
        <f t="shared" si="854"/>
        <v>#N/A</v>
      </c>
      <c r="O6072">
        <f t="shared" si="855"/>
        <v>385.80794000000003</v>
      </c>
      <c r="P6072" s="12">
        <f t="shared" si="856"/>
        <v>106.14315761415281</v>
      </c>
      <c r="Q6072">
        <f t="shared" si="857"/>
        <v>0</v>
      </c>
      <c r="R6072">
        <f>$D$2*tarifas!$D$12/24</f>
        <v>1.4541666666666666</v>
      </c>
      <c r="S6072" t="e">
        <f>VLOOKUP(E6072&amp;" "&amp;F6072,tarifas!$A$13:$D$20,4,FALSE)*P6072</f>
        <v>#N/A</v>
      </c>
      <c r="T6072">
        <f>IF(F6072="COD1",tarifas!$D$11*(SUMIFS($P$11:$P$8770,$F$11:$F$8770,"=COD1",$B$11:$B$8770,"="&amp;B6072)/COUNTIFS($F$11:$F$8770,"=COD1",$B$11:$B$8770,"="&amp;B6072))/COUNTIFS($A$11:$A$8770,"="&amp;A6072,$F$11:$F$8770,"=COD1"),0)</f>
        <v>0</v>
      </c>
      <c r="U6072" t="e">
        <f>(VLOOKUP(F6072,tarifas!$C$7:$D$10,2,FALSE)+tarifas!$D$21)*datos!P6072</f>
        <v>#N/A</v>
      </c>
      <c r="V6072" t="e">
        <f t="shared" si="858"/>
        <v>#N/A</v>
      </c>
      <c r="W6072">
        <f t="shared" si="859"/>
        <v>0</v>
      </c>
    </row>
    <row r="6073" spans="1:23" x14ac:dyDescent="0.25">
      <c r="A6073">
        <f t="shared" si="852"/>
        <v>249</v>
      </c>
      <c r="B6073">
        <f t="shared" si="853"/>
        <v>9</v>
      </c>
      <c r="C6073" s="1">
        <f t="shared" si="860"/>
        <v>41892.583333318631</v>
      </c>
      <c r="D6073" s="7">
        <v>660.68181818181824</v>
      </c>
      <c r="E6073" s="7"/>
      <c r="G6073">
        <v>58.2</v>
      </c>
      <c r="H6073" s="12">
        <v>523.82578541914029</v>
      </c>
      <c r="I6073" s="13">
        <f>$D$2*tarifas!$D$12/24</f>
        <v>1.4541666666666666</v>
      </c>
      <c r="J6073" s="13" t="e">
        <f>VLOOKUP(E6073&amp;" "&amp;F6073,tarifas!$A$13:$D$20,4,FALSE)*H6073</f>
        <v>#N/A</v>
      </c>
      <c r="K6073" s="13">
        <f>IF(F6073="COD1",tarifas!$D$11*(SUMIFS($H$11:$H$8770,$F$11:$F$8770,"=COD1",$B$11:$B$8770,"="&amp;B6073)/COUNTIFS($F$11:$F$8770,"=COD1",$B$11:$B$8770,"="&amp;B6073))/COUNTIFS($A$11:$A$8770,"="&amp;A6073,$F$11:$F$8770,"=COD1"),0)</f>
        <v>0</v>
      </c>
      <c r="L6073" s="13" t="e">
        <f>(VLOOKUP(F6073,tarifas!$C$7:$D$10,2,FALSE)+tarifas!$D$21)*datos!H6073</f>
        <v>#N/A</v>
      </c>
      <c r="M6073">
        <v>335.21678000000003</v>
      </c>
      <c r="N6073" s="13" t="e">
        <f t="shared" si="854"/>
        <v>#N/A</v>
      </c>
      <c r="O6073">
        <f t="shared" si="855"/>
        <v>335.21678000000003</v>
      </c>
      <c r="P6073" s="12">
        <f t="shared" si="856"/>
        <v>188.60900541914026</v>
      </c>
      <c r="Q6073">
        <f t="shared" si="857"/>
        <v>0</v>
      </c>
      <c r="R6073">
        <f>$D$2*tarifas!$D$12/24</f>
        <v>1.4541666666666666</v>
      </c>
      <c r="S6073" t="e">
        <f>VLOOKUP(E6073&amp;" "&amp;F6073,tarifas!$A$13:$D$20,4,FALSE)*P6073</f>
        <v>#N/A</v>
      </c>
      <c r="T6073">
        <f>IF(F6073="COD1",tarifas!$D$11*(SUMIFS($P$11:$P$8770,$F$11:$F$8770,"=COD1",$B$11:$B$8770,"="&amp;B6073)/COUNTIFS($F$11:$F$8770,"=COD1",$B$11:$B$8770,"="&amp;B6073))/COUNTIFS($A$11:$A$8770,"="&amp;A6073,$F$11:$F$8770,"=COD1"),0)</f>
        <v>0</v>
      </c>
      <c r="U6073" t="e">
        <f>(VLOOKUP(F6073,tarifas!$C$7:$D$10,2,FALSE)+tarifas!$D$21)*datos!P6073</f>
        <v>#N/A</v>
      </c>
      <c r="V6073" t="e">
        <f t="shared" si="858"/>
        <v>#N/A</v>
      </c>
      <c r="W6073">
        <f t="shared" si="859"/>
        <v>0</v>
      </c>
    </row>
    <row r="6074" spans="1:23" x14ac:dyDescent="0.25">
      <c r="A6074">
        <f t="shared" si="852"/>
        <v>249</v>
      </c>
      <c r="B6074">
        <f t="shared" si="853"/>
        <v>9</v>
      </c>
      <c r="C6074" s="1">
        <f t="shared" si="860"/>
        <v>41892.624999985295</v>
      </c>
      <c r="D6074" s="7">
        <v>543.4848484848485</v>
      </c>
      <c r="E6074" s="7"/>
      <c r="G6074">
        <v>59.2</v>
      </c>
      <c r="H6074" s="12">
        <v>561.95132314697264</v>
      </c>
      <c r="I6074" s="13">
        <f>$D$2*tarifas!$D$12/24</f>
        <v>1.4541666666666666</v>
      </c>
      <c r="J6074" s="13" t="e">
        <f>VLOOKUP(E6074&amp;" "&amp;F6074,tarifas!$A$13:$D$20,4,FALSE)*H6074</f>
        <v>#N/A</v>
      </c>
      <c r="K6074" s="13">
        <f>IF(F6074="COD1",tarifas!$D$11*(SUMIFS($H$11:$H$8770,$F$11:$F$8770,"=COD1",$B$11:$B$8770,"="&amp;B6074)/COUNTIFS($F$11:$F$8770,"=COD1",$B$11:$B$8770,"="&amp;B6074))/COUNTIFS($A$11:$A$8770,"="&amp;A6074,$F$11:$F$8770,"=COD1"),0)</f>
        <v>0</v>
      </c>
      <c r="L6074" s="13" t="e">
        <f>(VLOOKUP(F6074,tarifas!$C$7:$D$10,2,FALSE)+tarifas!$D$21)*datos!H6074</f>
        <v>#N/A</v>
      </c>
      <c r="M6074">
        <v>150.05017999999998</v>
      </c>
      <c r="N6074" s="13" t="e">
        <f t="shared" si="854"/>
        <v>#N/A</v>
      </c>
      <c r="O6074">
        <f t="shared" si="855"/>
        <v>150.05017999999998</v>
      </c>
      <c r="P6074" s="12">
        <f t="shared" si="856"/>
        <v>411.90114314697269</v>
      </c>
      <c r="Q6074">
        <f t="shared" si="857"/>
        <v>0</v>
      </c>
      <c r="R6074">
        <f>$D$2*tarifas!$D$12/24</f>
        <v>1.4541666666666666</v>
      </c>
      <c r="S6074" t="e">
        <f>VLOOKUP(E6074&amp;" "&amp;F6074,tarifas!$A$13:$D$20,4,FALSE)*P6074</f>
        <v>#N/A</v>
      </c>
      <c r="T6074">
        <f>IF(F6074="COD1",tarifas!$D$11*(SUMIFS($P$11:$P$8770,$F$11:$F$8770,"=COD1",$B$11:$B$8770,"="&amp;B6074)/COUNTIFS($F$11:$F$8770,"=COD1",$B$11:$B$8770,"="&amp;B6074))/COUNTIFS($A$11:$A$8770,"="&amp;A6074,$F$11:$F$8770,"=COD1"),0)</f>
        <v>0</v>
      </c>
      <c r="U6074" t="e">
        <f>(VLOOKUP(F6074,tarifas!$C$7:$D$10,2,FALSE)+tarifas!$D$21)*datos!P6074</f>
        <v>#N/A</v>
      </c>
      <c r="V6074" t="e">
        <f t="shared" si="858"/>
        <v>#N/A</v>
      </c>
      <c r="W6074">
        <f t="shared" si="859"/>
        <v>0</v>
      </c>
    </row>
    <row r="6075" spans="1:23" x14ac:dyDescent="0.25">
      <c r="A6075">
        <f t="shared" si="852"/>
        <v>249</v>
      </c>
      <c r="B6075">
        <f t="shared" si="853"/>
        <v>9</v>
      </c>
      <c r="C6075" s="1">
        <f t="shared" si="860"/>
        <v>41892.66666665196</v>
      </c>
      <c r="D6075" s="7">
        <v>325.57575757575756</v>
      </c>
      <c r="E6075" s="7"/>
      <c r="G6075">
        <v>61.1</v>
      </c>
      <c r="H6075" s="12">
        <v>474.92674963400373</v>
      </c>
      <c r="I6075" s="13">
        <f>$D$2*tarifas!$D$12/24</f>
        <v>1.4541666666666666</v>
      </c>
      <c r="J6075" s="13" t="e">
        <f>VLOOKUP(E6075&amp;" "&amp;F6075,tarifas!$A$13:$D$20,4,FALSE)*H6075</f>
        <v>#N/A</v>
      </c>
      <c r="K6075" s="13">
        <f>IF(F6075="COD1",tarifas!$D$11*(SUMIFS($H$11:$H$8770,$F$11:$F$8770,"=COD1",$B$11:$B$8770,"="&amp;B6075)/COUNTIFS($F$11:$F$8770,"=COD1",$B$11:$B$8770,"="&amp;B6075))/COUNTIFS($A$11:$A$8770,"="&amp;A6075,$F$11:$F$8770,"=COD1"),0)</f>
        <v>0</v>
      </c>
      <c r="L6075" s="13" t="e">
        <f>(VLOOKUP(F6075,tarifas!$C$7:$D$10,2,FALSE)+tarifas!$D$21)*datos!H6075</f>
        <v>#N/A</v>
      </c>
      <c r="M6075">
        <v>45.342669999999998</v>
      </c>
      <c r="N6075" s="13" t="e">
        <f t="shared" si="854"/>
        <v>#N/A</v>
      </c>
      <c r="O6075">
        <f t="shared" si="855"/>
        <v>45.342669999999998</v>
      </c>
      <c r="P6075" s="12">
        <f t="shared" si="856"/>
        <v>429.58407963400373</v>
      </c>
      <c r="Q6075">
        <f t="shared" si="857"/>
        <v>0</v>
      </c>
      <c r="R6075">
        <f>$D$2*tarifas!$D$12/24</f>
        <v>1.4541666666666666</v>
      </c>
      <c r="S6075" t="e">
        <f>VLOOKUP(E6075&amp;" "&amp;F6075,tarifas!$A$13:$D$20,4,FALSE)*P6075</f>
        <v>#N/A</v>
      </c>
      <c r="T6075">
        <f>IF(F6075="COD1",tarifas!$D$11*(SUMIFS($P$11:$P$8770,$F$11:$F$8770,"=COD1",$B$11:$B$8770,"="&amp;B6075)/COUNTIFS($F$11:$F$8770,"=COD1",$B$11:$B$8770,"="&amp;B6075))/COUNTIFS($A$11:$A$8770,"="&amp;A6075,$F$11:$F$8770,"=COD1"),0)</f>
        <v>0</v>
      </c>
      <c r="U6075" t="e">
        <f>(VLOOKUP(F6075,tarifas!$C$7:$D$10,2,FALSE)+tarifas!$D$21)*datos!P6075</f>
        <v>#N/A</v>
      </c>
      <c r="V6075" t="e">
        <f t="shared" si="858"/>
        <v>#N/A</v>
      </c>
      <c r="W6075">
        <f t="shared" si="859"/>
        <v>0</v>
      </c>
    </row>
    <row r="6076" spans="1:23" x14ac:dyDescent="0.25">
      <c r="A6076">
        <f t="shared" si="852"/>
        <v>249</v>
      </c>
      <c r="B6076">
        <f t="shared" si="853"/>
        <v>9</v>
      </c>
      <c r="C6076" s="1">
        <f t="shared" si="860"/>
        <v>41892.708333318624</v>
      </c>
      <c r="D6076" s="7">
        <v>126.98484848484851</v>
      </c>
      <c r="E6076" s="7"/>
      <c r="G6076">
        <v>61</v>
      </c>
      <c r="H6076" s="12">
        <v>376.57594458265163</v>
      </c>
      <c r="I6076" s="13">
        <f>$D$2*tarifas!$D$12/24</f>
        <v>1.4541666666666666</v>
      </c>
      <c r="J6076" s="13" t="e">
        <f>VLOOKUP(E6076&amp;" "&amp;F6076,tarifas!$A$13:$D$20,4,FALSE)*H6076</f>
        <v>#N/A</v>
      </c>
      <c r="K6076" s="13">
        <f>IF(F6076="COD1",tarifas!$D$11*(SUMIFS($H$11:$H$8770,$F$11:$F$8770,"=COD1",$B$11:$B$8770,"="&amp;B6076)/COUNTIFS($F$11:$F$8770,"=COD1",$B$11:$B$8770,"="&amp;B6076))/COUNTIFS($A$11:$A$8770,"="&amp;A6076,$F$11:$F$8770,"=COD1"),0)</f>
        <v>0</v>
      </c>
      <c r="L6076" s="13" t="e">
        <f>(VLOOKUP(F6076,tarifas!$C$7:$D$10,2,FALSE)+tarifas!$D$21)*datos!H6076</f>
        <v>#N/A</v>
      </c>
      <c r="M6076">
        <v>0</v>
      </c>
      <c r="N6076" s="13" t="e">
        <f t="shared" si="854"/>
        <v>#N/A</v>
      </c>
      <c r="O6076">
        <f t="shared" si="855"/>
        <v>0</v>
      </c>
      <c r="P6076" s="12">
        <f t="shared" si="856"/>
        <v>376.57594458265163</v>
      </c>
      <c r="Q6076">
        <f t="shared" si="857"/>
        <v>0</v>
      </c>
      <c r="R6076">
        <f>$D$2*tarifas!$D$12/24</f>
        <v>1.4541666666666666</v>
      </c>
      <c r="S6076" t="e">
        <f>VLOOKUP(E6076&amp;" "&amp;F6076,tarifas!$A$13:$D$20,4,FALSE)*P6076</f>
        <v>#N/A</v>
      </c>
      <c r="T6076">
        <f>IF(F6076="COD1",tarifas!$D$11*(SUMIFS($P$11:$P$8770,$F$11:$F$8770,"=COD1",$B$11:$B$8770,"="&amp;B6076)/COUNTIFS($F$11:$F$8770,"=COD1",$B$11:$B$8770,"="&amp;B6076))/COUNTIFS($A$11:$A$8770,"="&amp;A6076,$F$11:$F$8770,"=COD1"),0)</f>
        <v>0</v>
      </c>
      <c r="U6076" t="e">
        <f>(VLOOKUP(F6076,tarifas!$C$7:$D$10,2,FALSE)+tarifas!$D$21)*datos!P6076</f>
        <v>#N/A</v>
      </c>
      <c r="V6076" t="e">
        <f t="shared" si="858"/>
        <v>#N/A</v>
      </c>
      <c r="W6076">
        <f t="shared" si="859"/>
        <v>0</v>
      </c>
    </row>
    <row r="6077" spans="1:23" x14ac:dyDescent="0.25">
      <c r="A6077">
        <f t="shared" si="852"/>
        <v>249</v>
      </c>
      <c r="B6077">
        <f t="shared" si="853"/>
        <v>9</v>
      </c>
      <c r="C6077" s="1">
        <f t="shared" si="860"/>
        <v>41892.749999985288</v>
      </c>
      <c r="D6077" s="7">
        <v>71.090909090909093</v>
      </c>
      <c r="E6077" s="7"/>
      <c r="G6077">
        <v>61.73</v>
      </c>
      <c r="H6077" s="12">
        <v>283.3603134493265</v>
      </c>
      <c r="I6077" s="13">
        <f>$D$2*tarifas!$D$12/24</f>
        <v>1.4541666666666666</v>
      </c>
      <c r="J6077" s="13" t="e">
        <f>VLOOKUP(E6077&amp;" "&amp;F6077,tarifas!$A$13:$D$20,4,FALSE)*H6077</f>
        <v>#N/A</v>
      </c>
      <c r="K6077" s="13">
        <f>IF(F6077="COD1",tarifas!$D$11*(SUMIFS($H$11:$H$8770,$F$11:$F$8770,"=COD1",$B$11:$B$8770,"="&amp;B6077)/COUNTIFS($F$11:$F$8770,"=COD1",$B$11:$B$8770,"="&amp;B6077))/COUNTIFS($A$11:$A$8770,"="&amp;A6077,$F$11:$F$8770,"=COD1"),0)</f>
        <v>0</v>
      </c>
      <c r="L6077" s="13" t="e">
        <f>(VLOOKUP(F6077,tarifas!$C$7:$D$10,2,FALSE)+tarifas!$D$21)*datos!H6077</f>
        <v>#N/A</v>
      </c>
      <c r="M6077">
        <v>0</v>
      </c>
      <c r="N6077" s="13" t="e">
        <f t="shared" si="854"/>
        <v>#N/A</v>
      </c>
      <c r="O6077">
        <f t="shared" si="855"/>
        <v>0</v>
      </c>
      <c r="P6077" s="12">
        <f t="shared" si="856"/>
        <v>283.3603134493265</v>
      </c>
      <c r="Q6077">
        <f t="shared" si="857"/>
        <v>0</v>
      </c>
      <c r="R6077">
        <f>$D$2*tarifas!$D$12/24</f>
        <v>1.4541666666666666</v>
      </c>
      <c r="S6077" t="e">
        <f>VLOOKUP(E6077&amp;" "&amp;F6077,tarifas!$A$13:$D$20,4,FALSE)*P6077</f>
        <v>#N/A</v>
      </c>
      <c r="T6077">
        <f>IF(F6077="COD1",tarifas!$D$11*(SUMIFS($P$11:$P$8770,$F$11:$F$8770,"=COD1",$B$11:$B$8770,"="&amp;B6077)/COUNTIFS($F$11:$F$8770,"=COD1",$B$11:$B$8770,"="&amp;B6077))/COUNTIFS($A$11:$A$8770,"="&amp;A6077,$F$11:$F$8770,"=COD1"),0)</f>
        <v>0</v>
      </c>
      <c r="U6077" t="e">
        <f>(VLOOKUP(F6077,tarifas!$C$7:$D$10,2,FALSE)+tarifas!$D$21)*datos!P6077</f>
        <v>#N/A</v>
      </c>
      <c r="V6077" t="e">
        <f t="shared" si="858"/>
        <v>#N/A</v>
      </c>
      <c r="W6077">
        <f t="shared" si="859"/>
        <v>0</v>
      </c>
    </row>
    <row r="6078" spans="1:23" x14ac:dyDescent="0.25">
      <c r="A6078">
        <f t="shared" si="852"/>
        <v>249</v>
      </c>
      <c r="B6078">
        <f t="shared" si="853"/>
        <v>9</v>
      </c>
      <c r="C6078" s="1">
        <f t="shared" si="860"/>
        <v>41892.791666651952</v>
      </c>
      <c r="D6078" s="7">
        <v>0</v>
      </c>
      <c r="E6078" s="7"/>
      <c r="G6078">
        <v>64.5</v>
      </c>
      <c r="H6078" s="12">
        <v>223.85776341773538</v>
      </c>
      <c r="I6078" s="13">
        <f>$D$2*tarifas!$D$12/24</f>
        <v>1.4541666666666666</v>
      </c>
      <c r="J6078" s="13" t="e">
        <f>VLOOKUP(E6078&amp;" "&amp;F6078,tarifas!$A$13:$D$20,4,FALSE)*H6078</f>
        <v>#N/A</v>
      </c>
      <c r="K6078" s="13">
        <f>IF(F6078="COD1",tarifas!$D$11*(SUMIFS($H$11:$H$8770,$F$11:$F$8770,"=COD1",$B$11:$B$8770,"="&amp;B6078)/COUNTIFS($F$11:$F$8770,"=COD1",$B$11:$B$8770,"="&amp;B6078))/COUNTIFS($A$11:$A$8770,"="&amp;A6078,$F$11:$F$8770,"=COD1"),0)</f>
        <v>0</v>
      </c>
      <c r="L6078" s="13" t="e">
        <f>(VLOOKUP(F6078,tarifas!$C$7:$D$10,2,FALSE)+tarifas!$D$21)*datos!H6078</f>
        <v>#N/A</v>
      </c>
      <c r="M6078">
        <v>0</v>
      </c>
      <c r="N6078" s="13" t="e">
        <f t="shared" si="854"/>
        <v>#N/A</v>
      </c>
      <c r="O6078">
        <f t="shared" si="855"/>
        <v>0</v>
      </c>
      <c r="P6078" s="12">
        <f t="shared" si="856"/>
        <v>223.85776341773538</v>
      </c>
      <c r="Q6078">
        <f t="shared" si="857"/>
        <v>0</v>
      </c>
      <c r="R6078">
        <f>$D$2*tarifas!$D$12/24</f>
        <v>1.4541666666666666</v>
      </c>
      <c r="S6078" t="e">
        <f>VLOOKUP(E6078&amp;" "&amp;F6078,tarifas!$A$13:$D$20,4,FALSE)*P6078</f>
        <v>#N/A</v>
      </c>
      <c r="T6078">
        <f>IF(F6078="COD1",tarifas!$D$11*(SUMIFS($P$11:$P$8770,$F$11:$F$8770,"=COD1",$B$11:$B$8770,"="&amp;B6078)/COUNTIFS($F$11:$F$8770,"=COD1",$B$11:$B$8770,"="&amp;B6078))/COUNTIFS($A$11:$A$8770,"="&amp;A6078,$F$11:$F$8770,"=COD1"),0)</f>
        <v>0</v>
      </c>
      <c r="U6078" t="e">
        <f>(VLOOKUP(F6078,tarifas!$C$7:$D$10,2,FALSE)+tarifas!$D$21)*datos!P6078</f>
        <v>#N/A</v>
      </c>
      <c r="V6078" t="e">
        <f t="shared" si="858"/>
        <v>#N/A</v>
      </c>
      <c r="W6078">
        <f t="shared" si="859"/>
        <v>0</v>
      </c>
    </row>
    <row r="6079" spans="1:23" x14ac:dyDescent="0.25">
      <c r="A6079">
        <f t="shared" si="852"/>
        <v>249</v>
      </c>
      <c r="B6079">
        <f t="shared" si="853"/>
        <v>9</v>
      </c>
      <c r="C6079" s="1">
        <f t="shared" si="860"/>
        <v>41892.833333318616</v>
      </c>
      <c r="D6079" s="7">
        <v>0</v>
      </c>
      <c r="E6079" s="7"/>
      <c r="G6079">
        <v>66.650000000000006</v>
      </c>
      <c r="H6079" s="12">
        <v>205.00374680298705</v>
      </c>
      <c r="I6079" s="13">
        <f>$D$2*tarifas!$D$12/24</f>
        <v>1.4541666666666666</v>
      </c>
      <c r="J6079" s="13" t="e">
        <f>VLOOKUP(E6079&amp;" "&amp;F6079,tarifas!$A$13:$D$20,4,FALSE)*H6079</f>
        <v>#N/A</v>
      </c>
      <c r="K6079" s="13">
        <f>IF(F6079="COD1",tarifas!$D$11*(SUMIFS($H$11:$H$8770,$F$11:$F$8770,"=COD1",$B$11:$B$8770,"="&amp;B6079)/COUNTIFS($F$11:$F$8770,"=COD1",$B$11:$B$8770,"="&amp;B6079))/COUNTIFS($A$11:$A$8770,"="&amp;A6079,$F$11:$F$8770,"=COD1"),0)</f>
        <v>0</v>
      </c>
      <c r="L6079" s="13" t="e">
        <f>(VLOOKUP(F6079,tarifas!$C$7:$D$10,2,FALSE)+tarifas!$D$21)*datos!H6079</f>
        <v>#N/A</v>
      </c>
      <c r="M6079">
        <v>0</v>
      </c>
      <c r="N6079" s="13" t="e">
        <f t="shared" si="854"/>
        <v>#N/A</v>
      </c>
      <c r="O6079">
        <f t="shared" si="855"/>
        <v>0</v>
      </c>
      <c r="P6079" s="12">
        <f t="shared" si="856"/>
        <v>205.00374680298705</v>
      </c>
      <c r="Q6079">
        <f t="shared" si="857"/>
        <v>0</v>
      </c>
      <c r="R6079">
        <f>$D$2*tarifas!$D$12/24</f>
        <v>1.4541666666666666</v>
      </c>
      <c r="S6079" t="e">
        <f>VLOOKUP(E6079&amp;" "&amp;F6079,tarifas!$A$13:$D$20,4,FALSE)*P6079</f>
        <v>#N/A</v>
      </c>
      <c r="T6079">
        <f>IF(F6079="COD1",tarifas!$D$11*(SUMIFS($P$11:$P$8770,$F$11:$F$8770,"=COD1",$B$11:$B$8770,"="&amp;B6079)/COUNTIFS($F$11:$F$8770,"=COD1",$B$11:$B$8770,"="&amp;B6079))/COUNTIFS($A$11:$A$8770,"="&amp;A6079,$F$11:$F$8770,"=COD1"),0)</f>
        <v>0</v>
      </c>
      <c r="U6079" t="e">
        <f>(VLOOKUP(F6079,tarifas!$C$7:$D$10,2,FALSE)+tarifas!$D$21)*datos!P6079</f>
        <v>#N/A</v>
      </c>
      <c r="V6079" t="e">
        <f t="shared" si="858"/>
        <v>#N/A</v>
      </c>
      <c r="W6079">
        <f t="shared" si="859"/>
        <v>0</v>
      </c>
    </row>
    <row r="6080" spans="1:23" x14ac:dyDescent="0.25">
      <c r="A6080">
        <f t="shared" si="852"/>
        <v>249</v>
      </c>
      <c r="B6080">
        <f t="shared" si="853"/>
        <v>9</v>
      </c>
      <c r="C6080" s="1">
        <f t="shared" si="860"/>
        <v>41892.874999985281</v>
      </c>
      <c r="D6080" s="7">
        <v>0</v>
      </c>
      <c r="E6080" s="7"/>
      <c r="G6080">
        <v>64.08</v>
      </c>
      <c r="H6080" s="12">
        <v>199.28143405408278</v>
      </c>
      <c r="I6080" s="13">
        <f>$D$2*tarifas!$D$12/24</f>
        <v>1.4541666666666666</v>
      </c>
      <c r="J6080" s="13" t="e">
        <f>VLOOKUP(E6080&amp;" "&amp;F6080,tarifas!$A$13:$D$20,4,FALSE)*H6080</f>
        <v>#N/A</v>
      </c>
      <c r="K6080" s="13">
        <f>IF(F6080="COD1",tarifas!$D$11*(SUMIFS($H$11:$H$8770,$F$11:$F$8770,"=COD1",$B$11:$B$8770,"="&amp;B6080)/COUNTIFS($F$11:$F$8770,"=COD1",$B$11:$B$8770,"="&amp;B6080))/COUNTIFS($A$11:$A$8770,"="&amp;A6080,$F$11:$F$8770,"=COD1"),0)</f>
        <v>0</v>
      </c>
      <c r="L6080" s="13" t="e">
        <f>(VLOOKUP(F6080,tarifas!$C$7:$D$10,2,FALSE)+tarifas!$D$21)*datos!H6080</f>
        <v>#N/A</v>
      </c>
      <c r="M6080">
        <v>0</v>
      </c>
      <c r="N6080" s="13" t="e">
        <f t="shared" si="854"/>
        <v>#N/A</v>
      </c>
      <c r="O6080">
        <f t="shared" si="855"/>
        <v>0</v>
      </c>
      <c r="P6080" s="12">
        <f t="shared" si="856"/>
        <v>199.28143405408278</v>
      </c>
      <c r="Q6080">
        <f t="shared" si="857"/>
        <v>0</v>
      </c>
      <c r="R6080">
        <f>$D$2*tarifas!$D$12/24</f>
        <v>1.4541666666666666</v>
      </c>
      <c r="S6080" t="e">
        <f>VLOOKUP(E6080&amp;" "&amp;F6080,tarifas!$A$13:$D$20,4,FALSE)*P6080</f>
        <v>#N/A</v>
      </c>
      <c r="T6080">
        <f>IF(F6080="COD1",tarifas!$D$11*(SUMIFS($P$11:$P$8770,$F$11:$F$8770,"=COD1",$B$11:$B$8770,"="&amp;B6080)/COUNTIFS($F$11:$F$8770,"=COD1",$B$11:$B$8770,"="&amp;B6080))/COUNTIFS($A$11:$A$8770,"="&amp;A6080,$F$11:$F$8770,"=COD1"),0)</f>
        <v>0</v>
      </c>
      <c r="U6080" t="e">
        <f>(VLOOKUP(F6080,tarifas!$C$7:$D$10,2,FALSE)+tarifas!$D$21)*datos!P6080</f>
        <v>#N/A</v>
      </c>
      <c r="V6080" t="e">
        <f t="shared" si="858"/>
        <v>#N/A</v>
      </c>
      <c r="W6080">
        <f t="shared" si="859"/>
        <v>0</v>
      </c>
    </row>
    <row r="6081" spans="1:23" x14ac:dyDescent="0.25">
      <c r="A6081">
        <f t="shared" si="852"/>
        <v>249</v>
      </c>
      <c r="B6081">
        <f t="shared" si="853"/>
        <v>9</v>
      </c>
      <c r="C6081" s="1">
        <f t="shared" si="860"/>
        <v>41892.916666651945</v>
      </c>
      <c r="D6081" s="7">
        <v>0</v>
      </c>
      <c r="E6081" s="7"/>
      <c r="G6081">
        <v>57.05</v>
      </c>
      <c r="H6081" s="12">
        <v>200.86623952643941</v>
      </c>
      <c r="I6081" s="13">
        <f>$D$2*tarifas!$D$12/24</f>
        <v>1.4541666666666666</v>
      </c>
      <c r="J6081" s="13" t="e">
        <f>VLOOKUP(E6081&amp;" "&amp;F6081,tarifas!$A$13:$D$20,4,FALSE)*H6081</f>
        <v>#N/A</v>
      </c>
      <c r="K6081" s="13">
        <f>IF(F6081="COD1",tarifas!$D$11*(SUMIFS($H$11:$H$8770,$F$11:$F$8770,"=COD1",$B$11:$B$8770,"="&amp;B6081)/COUNTIFS($F$11:$F$8770,"=COD1",$B$11:$B$8770,"="&amp;B6081))/COUNTIFS($A$11:$A$8770,"="&amp;A6081,$F$11:$F$8770,"=COD1"),0)</f>
        <v>0</v>
      </c>
      <c r="L6081" s="13" t="e">
        <f>(VLOOKUP(F6081,tarifas!$C$7:$D$10,2,FALSE)+tarifas!$D$21)*datos!H6081</f>
        <v>#N/A</v>
      </c>
      <c r="M6081">
        <v>0</v>
      </c>
      <c r="N6081" s="13" t="e">
        <f t="shared" si="854"/>
        <v>#N/A</v>
      </c>
      <c r="O6081">
        <f t="shared" si="855"/>
        <v>0</v>
      </c>
      <c r="P6081" s="12">
        <f t="shared" si="856"/>
        <v>200.86623952643941</v>
      </c>
      <c r="Q6081">
        <f t="shared" si="857"/>
        <v>0</v>
      </c>
      <c r="R6081">
        <f>$D$2*tarifas!$D$12/24</f>
        <v>1.4541666666666666</v>
      </c>
      <c r="S6081" t="e">
        <f>VLOOKUP(E6081&amp;" "&amp;F6081,tarifas!$A$13:$D$20,4,FALSE)*P6081</f>
        <v>#N/A</v>
      </c>
      <c r="T6081">
        <f>IF(F6081="COD1",tarifas!$D$11*(SUMIFS($P$11:$P$8770,$F$11:$F$8770,"=COD1",$B$11:$B$8770,"="&amp;B6081)/COUNTIFS($F$11:$F$8770,"=COD1",$B$11:$B$8770,"="&amp;B6081))/COUNTIFS($A$11:$A$8770,"="&amp;A6081,$F$11:$F$8770,"=COD1"),0)</f>
        <v>0</v>
      </c>
      <c r="U6081" t="e">
        <f>(VLOOKUP(F6081,tarifas!$C$7:$D$10,2,FALSE)+tarifas!$D$21)*datos!P6081</f>
        <v>#N/A</v>
      </c>
      <c r="V6081" t="e">
        <f t="shared" si="858"/>
        <v>#N/A</v>
      </c>
      <c r="W6081">
        <f t="shared" si="859"/>
        <v>0</v>
      </c>
    </row>
    <row r="6082" spans="1:23" x14ac:dyDescent="0.25">
      <c r="A6082">
        <f t="shared" si="852"/>
        <v>249</v>
      </c>
      <c r="B6082">
        <f t="shared" si="853"/>
        <v>9</v>
      </c>
      <c r="C6082" s="1">
        <f t="shared" si="860"/>
        <v>41892.958333318609</v>
      </c>
      <c r="D6082" s="7">
        <v>0</v>
      </c>
      <c r="E6082" s="7"/>
      <c r="G6082">
        <v>56.99</v>
      </c>
      <c r="H6082" s="12">
        <v>194.84704177442828</v>
      </c>
      <c r="I6082" s="13">
        <f>$D$2*tarifas!$D$12/24</f>
        <v>1.4541666666666666</v>
      </c>
      <c r="J6082" s="13" t="e">
        <f>VLOOKUP(E6082&amp;" "&amp;F6082,tarifas!$A$13:$D$20,4,FALSE)*H6082</f>
        <v>#N/A</v>
      </c>
      <c r="K6082" s="13">
        <f>IF(F6082="COD1",tarifas!$D$11*(SUMIFS($H$11:$H$8770,$F$11:$F$8770,"=COD1",$B$11:$B$8770,"="&amp;B6082)/COUNTIFS($F$11:$F$8770,"=COD1",$B$11:$B$8770,"="&amp;B6082))/COUNTIFS($A$11:$A$8770,"="&amp;A6082,$F$11:$F$8770,"=COD1"),0)</f>
        <v>0</v>
      </c>
      <c r="L6082" s="13" t="e">
        <f>(VLOOKUP(F6082,tarifas!$C$7:$D$10,2,FALSE)+tarifas!$D$21)*datos!H6082</f>
        <v>#N/A</v>
      </c>
      <c r="M6082">
        <v>0</v>
      </c>
      <c r="N6082" s="13" t="e">
        <f t="shared" si="854"/>
        <v>#N/A</v>
      </c>
      <c r="O6082">
        <f t="shared" si="855"/>
        <v>0</v>
      </c>
      <c r="P6082" s="12">
        <f t="shared" si="856"/>
        <v>194.84704177442828</v>
      </c>
      <c r="Q6082">
        <f t="shared" si="857"/>
        <v>0</v>
      </c>
      <c r="R6082">
        <f>$D$2*tarifas!$D$12/24</f>
        <v>1.4541666666666666</v>
      </c>
      <c r="S6082" t="e">
        <f>VLOOKUP(E6082&amp;" "&amp;F6082,tarifas!$A$13:$D$20,4,FALSE)*P6082</f>
        <v>#N/A</v>
      </c>
      <c r="T6082">
        <f>IF(F6082="COD1",tarifas!$D$11*(SUMIFS($P$11:$P$8770,$F$11:$F$8770,"=COD1",$B$11:$B$8770,"="&amp;B6082)/COUNTIFS($F$11:$F$8770,"=COD1",$B$11:$B$8770,"="&amp;B6082))/COUNTIFS($A$11:$A$8770,"="&amp;A6082,$F$11:$F$8770,"=COD1"),0)</f>
        <v>0</v>
      </c>
      <c r="U6082" t="e">
        <f>(VLOOKUP(F6082,tarifas!$C$7:$D$10,2,FALSE)+tarifas!$D$21)*datos!P6082</f>
        <v>#N/A</v>
      </c>
      <c r="V6082" t="e">
        <f t="shared" si="858"/>
        <v>#N/A</v>
      </c>
      <c r="W6082">
        <f t="shared" si="859"/>
        <v>0</v>
      </c>
    </row>
    <row r="6083" spans="1:23" x14ac:dyDescent="0.25">
      <c r="A6083">
        <f t="shared" si="852"/>
        <v>250</v>
      </c>
      <c r="B6083">
        <f t="shared" si="853"/>
        <v>9</v>
      </c>
      <c r="C6083" s="1">
        <f t="shared" si="860"/>
        <v>41892.999999985273</v>
      </c>
      <c r="D6083" s="7">
        <v>0</v>
      </c>
      <c r="E6083" s="7"/>
      <c r="G6083">
        <v>46.54</v>
      </c>
      <c r="H6083" s="12">
        <v>192.88677226466734</v>
      </c>
      <c r="I6083" s="13">
        <f>$D$2*tarifas!$D$12/24</f>
        <v>1.4541666666666666</v>
      </c>
      <c r="J6083" s="13" t="e">
        <f>VLOOKUP(E6083&amp;" "&amp;F6083,tarifas!$A$13:$D$20,4,FALSE)*H6083</f>
        <v>#N/A</v>
      </c>
      <c r="K6083" s="13">
        <f>IF(F6083="COD1",tarifas!$D$11*(SUMIFS($H$11:$H$8770,$F$11:$F$8770,"=COD1",$B$11:$B$8770,"="&amp;B6083)/COUNTIFS($F$11:$F$8770,"=COD1",$B$11:$B$8770,"="&amp;B6083))/COUNTIFS($A$11:$A$8770,"="&amp;A6083,$F$11:$F$8770,"=COD1"),0)</f>
        <v>0</v>
      </c>
      <c r="L6083" s="13" t="e">
        <f>(VLOOKUP(F6083,tarifas!$C$7:$D$10,2,FALSE)+tarifas!$D$21)*datos!H6083</f>
        <v>#N/A</v>
      </c>
      <c r="M6083">
        <v>0</v>
      </c>
      <c r="N6083" s="13" t="e">
        <f t="shared" si="854"/>
        <v>#N/A</v>
      </c>
      <c r="O6083">
        <f t="shared" si="855"/>
        <v>0</v>
      </c>
      <c r="P6083" s="12">
        <f t="shared" si="856"/>
        <v>192.88677226466734</v>
      </c>
      <c r="Q6083">
        <f t="shared" si="857"/>
        <v>0</v>
      </c>
      <c r="R6083">
        <f>$D$2*tarifas!$D$12/24</f>
        <v>1.4541666666666666</v>
      </c>
      <c r="S6083" t="e">
        <f>VLOOKUP(E6083&amp;" "&amp;F6083,tarifas!$A$13:$D$20,4,FALSE)*P6083</f>
        <v>#N/A</v>
      </c>
      <c r="T6083">
        <f>IF(F6083="COD1",tarifas!$D$11*(SUMIFS($P$11:$P$8770,$F$11:$F$8770,"=COD1",$B$11:$B$8770,"="&amp;B6083)/COUNTIFS($F$11:$F$8770,"=COD1",$B$11:$B$8770,"="&amp;B6083))/COUNTIFS($A$11:$A$8770,"="&amp;A6083,$F$11:$F$8770,"=COD1"),0)</f>
        <v>0</v>
      </c>
      <c r="U6083" t="e">
        <f>(VLOOKUP(F6083,tarifas!$C$7:$D$10,2,FALSE)+tarifas!$D$21)*datos!P6083</f>
        <v>#N/A</v>
      </c>
      <c r="V6083" t="e">
        <f t="shared" si="858"/>
        <v>#N/A</v>
      </c>
      <c r="W6083">
        <f t="shared" si="859"/>
        <v>0</v>
      </c>
    </row>
    <row r="6084" spans="1:23" x14ac:dyDescent="0.25">
      <c r="A6084">
        <f t="shared" si="852"/>
        <v>250</v>
      </c>
      <c r="B6084">
        <f t="shared" si="853"/>
        <v>9</v>
      </c>
      <c r="C6084" s="1">
        <f t="shared" si="860"/>
        <v>41893.041666651938</v>
      </c>
      <c r="D6084" s="7">
        <v>0</v>
      </c>
      <c r="E6084" s="7"/>
      <c r="G6084">
        <v>44.58</v>
      </c>
      <c r="H6084" s="12">
        <v>191.09619284855751</v>
      </c>
      <c r="I6084" s="13">
        <f>$D$2*tarifas!$D$12/24</f>
        <v>1.4541666666666666</v>
      </c>
      <c r="J6084" s="13" t="e">
        <f>VLOOKUP(E6084&amp;" "&amp;F6084,tarifas!$A$13:$D$20,4,FALSE)*H6084</f>
        <v>#N/A</v>
      </c>
      <c r="K6084" s="13">
        <f>IF(F6084="COD1",tarifas!$D$11*(SUMIFS($H$11:$H$8770,$F$11:$F$8770,"=COD1",$B$11:$B$8770,"="&amp;B6084)/COUNTIFS($F$11:$F$8770,"=COD1",$B$11:$B$8770,"="&amp;B6084))/COUNTIFS($A$11:$A$8770,"="&amp;A6084,$F$11:$F$8770,"=COD1"),0)</f>
        <v>0</v>
      </c>
      <c r="L6084" s="13" t="e">
        <f>(VLOOKUP(F6084,tarifas!$C$7:$D$10,2,FALSE)+tarifas!$D$21)*datos!H6084</f>
        <v>#N/A</v>
      </c>
      <c r="M6084">
        <v>0</v>
      </c>
      <c r="N6084" s="13" t="e">
        <f t="shared" si="854"/>
        <v>#N/A</v>
      </c>
      <c r="O6084">
        <f t="shared" si="855"/>
        <v>0</v>
      </c>
      <c r="P6084" s="12">
        <f t="shared" si="856"/>
        <v>191.09619284855751</v>
      </c>
      <c r="Q6084">
        <f t="shared" si="857"/>
        <v>0</v>
      </c>
      <c r="R6084">
        <f>$D$2*tarifas!$D$12/24</f>
        <v>1.4541666666666666</v>
      </c>
      <c r="S6084" t="e">
        <f>VLOOKUP(E6084&amp;" "&amp;F6084,tarifas!$A$13:$D$20,4,FALSE)*P6084</f>
        <v>#N/A</v>
      </c>
      <c r="T6084">
        <f>IF(F6084="COD1",tarifas!$D$11*(SUMIFS($P$11:$P$8770,$F$11:$F$8770,"=COD1",$B$11:$B$8770,"="&amp;B6084)/COUNTIFS($F$11:$F$8770,"=COD1",$B$11:$B$8770,"="&amp;B6084))/COUNTIFS($A$11:$A$8770,"="&amp;A6084,$F$11:$F$8770,"=COD1"),0)</f>
        <v>0</v>
      </c>
      <c r="U6084" t="e">
        <f>(VLOOKUP(F6084,tarifas!$C$7:$D$10,2,FALSE)+tarifas!$D$21)*datos!P6084</f>
        <v>#N/A</v>
      </c>
      <c r="V6084" t="e">
        <f t="shared" si="858"/>
        <v>#N/A</v>
      </c>
      <c r="W6084">
        <f t="shared" si="859"/>
        <v>0</v>
      </c>
    </row>
    <row r="6085" spans="1:23" x14ac:dyDescent="0.25">
      <c r="A6085">
        <f t="shared" si="852"/>
        <v>250</v>
      </c>
      <c r="B6085">
        <f t="shared" si="853"/>
        <v>9</v>
      </c>
      <c r="C6085" s="1">
        <f t="shared" si="860"/>
        <v>41893.083333318602</v>
      </c>
      <c r="D6085" s="7">
        <v>0</v>
      </c>
      <c r="E6085" s="7"/>
      <c r="G6085">
        <v>44.87</v>
      </c>
      <c r="H6085" s="12">
        <v>188.92485001163138</v>
      </c>
      <c r="I6085" s="13">
        <f>$D$2*tarifas!$D$12/24</f>
        <v>1.4541666666666666</v>
      </c>
      <c r="J6085" s="13" t="e">
        <f>VLOOKUP(E6085&amp;" "&amp;F6085,tarifas!$A$13:$D$20,4,FALSE)*H6085</f>
        <v>#N/A</v>
      </c>
      <c r="K6085" s="13">
        <f>IF(F6085="COD1",tarifas!$D$11*(SUMIFS($H$11:$H$8770,$F$11:$F$8770,"=COD1",$B$11:$B$8770,"="&amp;B6085)/COUNTIFS($F$11:$F$8770,"=COD1",$B$11:$B$8770,"="&amp;B6085))/COUNTIFS($A$11:$A$8770,"="&amp;A6085,$F$11:$F$8770,"=COD1"),0)</f>
        <v>0</v>
      </c>
      <c r="L6085" s="13" t="e">
        <f>(VLOOKUP(F6085,tarifas!$C$7:$D$10,2,FALSE)+tarifas!$D$21)*datos!H6085</f>
        <v>#N/A</v>
      </c>
      <c r="M6085">
        <v>0</v>
      </c>
      <c r="N6085" s="13" t="e">
        <f t="shared" si="854"/>
        <v>#N/A</v>
      </c>
      <c r="O6085">
        <f t="shared" si="855"/>
        <v>0</v>
      </c>
      <c r="P6085" s="12">
        <f t="shared" si="856"/>
        <v>188.92485001163138</v>
      </c>
      <c r="Q6085">
        <f t="shared" si="857"/>
        <v>0</v>
      </c>
      <c r="R6085">
        <f>$D$2*tarifas!$D$12/24</f>
        <v>1.4541666666666666</v>
      </c>
      <c r="S6085" t="e">
        <f>VLOOKUP(E6085&amp;" "&amp;F6085,tarifas!$A$13:$D$20,4,FALSE)*P6085</f>
        <v>#N/A</v>
      </c>
      <c r="T6085">
        <f>IF(F6085="COD1",tarifas!$D$11*(SUMIFS($P$11:$P$8770,$F$11:$F$8770,"=COD1",$B$11:$B$8770,"="&amp;B6085)/COUNTIFS($F$11:$F$8770,"=COD1",$B$11:$B$8770,"="&amp;B6085))/COUNTIFS($A$11:$A$8770,"="&amp;A6085,$F$11:$F$8770,"=COD1"),0)</f>
        <v>0</v>
      </c>
      <c r="U6085" t="e">
        <f>(VLOOKUP(F6085,tarifas!$C$7:$D$10,2,FALSE)+tarifas!$D$21)*datos!P6085</f>
        <v>#N/A</v>
      </c>
      <c r="V6085" t="e">
        <f t="shared" si="858"/>
        <v>#N/A</v>
      </c>
      <c r="W6085">
        <f t="shared" si="859"/>
        <v>0</v>
      </c>
    </row>
    <row r="6086" spans="1:23" x14ac:dyDescent="0.25">
      <c r="A6086">
        <f t="shared" si="852"/>
        <v>250</v>
      </c>
      <c r="B6086">
        <f t="shared" si="853"/>
        <v>9</v>
      </c>
      <c r="C6086" s="1">
        <f t="shared" si="860"/>
        <v>41893.124999985266</v>
      </c>
      <c r="D6086" s="7">
        <v>0</v>
      </c>
      <c r="E6086" s="7"/>
      <c r="G6086">
        <v>44.05</v>
      </c>
      <c r="H6086" s="12">
        <v>186.37950419420048</v>
      </c>
      <c r="I6086" s="13">
        <f>$D$2*tarifas!$D$12/24</f>
        <v>1.4541666666666666</v>
      </c>
      <c r="J6086" s="13" t="e">
        <f>VLOOKUP(E6086&amp;" "&amp;F6086,tarifas!$A$13:$D$20,4,FALSE)*H6086</f>
        <v>#N/A</v>
      </c>
      <c r="K6086" s="13">
        <f>IF(F6086="COD1",tarifas!$D$11*(SUMIFS($H$11:$H$8770,$F$11:$F$8770,"=COD1",$B$11:$B$8770,"="&amp;B6086)/COUNTIFS($F$11:$F$8770,"=COD1",$B$11:$B$8770,"="&amp;B6086))/COUNTIFS($A$11:$A$8770,"="&amp;A6086,$F$11:$F$8770,"=COD1"),0)</f>
        <v>0</v>
      </c>
      <c r="L6086" s="13" t="e">
        <f>(VLOOKUP(F6086,tarifas!$C$7:$D$10,2,FALSE)+tarifas!$D$21)*datos!H6086</f>
        <v>#N/A</v>
      </c>
      <c r="M6086">
        <v>0</v>
      </c>
      <c r="N6086" s="13" t="e">
        <f t="shared" si="854"/>
        <v>#N/A</v>
      </c>
      <c r="O6086">
        <f t="shared" si="855"/>
        <v>0</v>
      </c>
      <c r="P6086" s="12">
        <f t="shared" si="856"/>
        <v>186.37950419420048</v>
      </c>
      <c r="Q6086">
        <f t="shared" si="857"/>
        <v>0</v>
      </c>
      <c r="R6086">
        <f>$D$2*tarifas!$D$12/24</f>
        <v>1.4541666666666666</v>
      </c>
      <c r="S6086" t="e">
        <f>VLOOKUP(E6086&amp;" "&amp;F6086,tarifas!$A$13:$D$20,4,FALSE)*P6086</f>
        <v>#N/A</v>
      </c>
      <c r="T6086">
        <f>IF(F6086="COD1",tarifas!$D$11*(SUMIFS($P$11:$P$8770,$F$11:$F$8770,"=COD1",$B$11:$B$8770,"="&amp;B6086)/COUNTIFS($F$11:$F$8770,"=COD1",$B$11:$B$8770,"="&amp;B6086))/COUNTIFS($A$11:$A$8770,"="&amp;A6086,$F$11:$F$8770,"=COD1"),0)</f>
        <v>0</v>
      </c>
      <c r="U6086" t="e">
        <f>(VLOOKUP(F6086,tarifas!$C$7:$D$10,2,FALSE)+tarifas!$D$21)*datos!P6086</f>
        <v>#N/A</v>
      </c>
      <c r="V6086" t="e">
        <f t="shared" si="858"/>
        <v>#N/A</v>
      </c>
      <c r="W6086">
        <f t="shared" si="859"/>
        <v>0</v>
      </c>
    </row>
    <row r="6087" spans="1:23" x14ac:dyDescent="0.25">
      <c r="A6087">
        <f t="shared" si="852"/>
        <v>250</v>
      </c>
      <c r="B6087">
        <f t="shared" si="853"/>
        <v>9</v>
      </c>
      <c r="C6087" s="1">
        <f t="shared" si="860"/>
        <v>41893.16666665193</v>
      </c>
      <c r="D6087" s="7">
        <v>0</v>
      </c>
      <c r="E6087" s="7"/>
      <c r="G6087">
        <v>44</v>
      </c>
      <c r="H6087" s="12">
        <v>187.01739758878375</v>
      </c>
      <c r="I6087" s="13">
        <f>$D$2*tarifas!$D$12/24</f>
        <v>1.4541666666666666</v>
      </c>
      <c r="J6087" s="13" t="e">
        <f>VLOOKUP(E6087&amp;" "&amp;F6087,tarifas!$A$13:$D$20,4,FALSE)*H6087</f>
        <v>#N/A</v>
      </c>
      <c r="K6087" s="13">
        <f>IF(F6087="COD1",tarifas!$D$11*(SUMIFS($H$11:$H$8770,$F$11:$F$8770,"=COD1",$B$11:$B$8770,"="&amp;B6087)/COUNTIFS($F$11:$F$8770,"=COD1",$B$11:$B$8770,"="&amp;B6087))/COUNTIFS($A$11:$A$8770,"="&amp;A6087,$F$11:$F$8770,"=COD1"),0)</f>
        <v>0</v>
      </c>
      <c r="L6087" s="13" t="e">
        <f>(VLOOKUP(F6087,tarifas!$C$7:$D$10,2,FALSE)+tarifas!$D$21)*datos!H6087</f>
        <v>#N/A</v>
      </c>
      <c r="M6087">
        <v>0</v>
      </c>
      <c r="N6087" s="13" t="e">
        <f t="shared" si="854"/>
        <v>#N/A</v>
      </c>
      <c r="O6087">
        <f t="shared" si="855"/>
        <v>0</v>
      </c>
      <c r="P6087" s="12">
        <f t="shared" si="856"/>
        <v>187.01739758878375</v>
      </c>
      <c r="Q6087">
        <f t="shared" si="857"/>
        <v>0</v>
      </c>
      <c r="R6087">
        <f>$D$2*tarifas!$D$12/24</f>
        <v>1.4541666666666666</v>
      </c>
      <c r="S6087" t="e">
        <f>VLOOKUP(E6087&amp;" "&amp;F6087,tarifas!$A$13:$D$20,4,FALSE)*P6087</f>
        <v>#N/A</v>
      </c>
      <c r="T6087">
        <f>IF(F6087="COD1",tarifas!$D$11*(SUMIFS($P$11:$P$8770,$F$11:$F$8770,"=COD1",$B$11:$B$8770,"="&amp;B6087)/COUNTIFS($F$11:$F$8770,"=COD1",$B$11:$B$8770,"="&amp;B6087))/COUNTIFS($A$11:$A$8770,"="&amp;A6087,$F$11:$F$8770,"=COD1"),0)</f>
        <v>0</v>
      </c>
      <c r="U6087" t="e">
        <f>(VLOOKUP(F6087,tarifas!$C$7:$D$10,2,FALSE)+tarifas!$D$21)*datos!P6087</f>
        <v>#N/A</v>
      </c>
      <c r="V6087" t="e">
        <f t="shared" si="858"/>
        <v>#N/A</v>
      </c>
      <c r="W6087">
        <f t="shared" si="859"/>
        <v>0</v>
      </c>
    </row>
    <row r="6088" spans="1:23" x14ac:dyDescent="0.25">
      <c r="A6088">
        <f t="shared" si="852"/>
        <v>250</v>
      </c>
      <c r="B6088">
        <f t="shared" si="853"/>
        <v>9</v>
      </c>
      <c r="C6088" s="1">
        <f t="shared" si="860"/>
        <v>41893.208333318595</v>
      </c>
      <c r="D6088" s="7">
        <v>0</v>
      </c>
      <c r="E6088" s="7"/>
      <c r="G6088">
        <v>46.54</v>
      </c>
      <c r="H6088" s="12">
        <v>186.80114456140893</v>
      </c>
      <c r="I6088" s="13">
        <f>$D$2*tarifas!$D$12/24</f>
        <v>1.4541666666666666</v>
      </c>
      <c r="J6088" s="13" t="e">
        <f>VLOOKUP(E6088&amp;" "&amp;F6088,tarifas!$A$13:$D$20,4,FALSE)*H6088</f>
        <v>#N/A</v>
      </c>
      <c r="K6088" s="13">
        <f>IF(F6088="COD1",tarifas!$D$11*(SUMIFS($H$11:$H$8770,$F$11:$F$8770,"=COD1",$B$11:$B$8770,"="&amp;B6088)/COUNTIFS($F$11:$F$8770,"=COD1",$B$11:$B$8770,"="&amp;B6088))/COUNTIFS($A$11:$A$8770,"="&amp;A6088,$F$11:$F$8770,"=COD1"),0)</f>
        <v>0</v>
      </c>
      <c r="L6088" s="13" t="e">
        <f>(VLOOKUP(F6088,tarifas!$C$7:$D$10,2,FALSE)+tarifas!$D$21)*datos!H6088</f>
        <v>#N/A</v>
      </c>
      <c r="M6088">
        <v>0</v>
      </c>
      <c r="N6088" s="13" t="e">
        <f t="shared" si="854"/>
        <v>#N/A</v>
      </c>
      <c r="O6088">
        <f t="shared" si="855"/>
        <v>0</v>
      </c>
      <c r="P6088" s="12">
        <f t="shared" si="856"/>
        <v>186.80114456140893</v>
      </c>
      <c r="Q6088">
        <f t="shared" si="857"/>
        <v>0</v>
      </c>
      <c r="R6088">
        <f>$D$2*tarifas!$D$12/24</f>
        <v>1.4541666666666666</v>
      </c>
      <c r="S6088" t="e">
        <f>VLOOKUP(E6088&amp;" "&amp;F6088,tarifas!$A$13:$D$20,4,FALSE)*P6088</f>
        <v>#N/A</v>
      </c>
      <c r="T6088">
        <f>IF(F6088="COD1",tarifas!$D$11*(SUMIFS($P$11:$P$8770,$F$11:$F$8770,"=COD1",$B$11:$B$8770,"="&amp;B6088)/COUNTIFS($F$11:$F$8770,"=COD1",$B$11:$B$8770,"="&amp;B6088))/COUNTIFS($A$11:$A$8770,"="&amp;A6088,$F$11:$F$8770,"=COD1"),0)</f>
        <v>0</v>
      </c>
      <c r="U6088" t="e">
        <f>(VLOOKUP(F6088,tarifas!$C$7:$D$10,2,FALSE)+tarifas!$D$21)*datos!P6088</f>
        <v>#N/A</v>
      </c>
      <c r="V6088" t="e">
        <f t="shared" si="858"/>
        <v>#N/A</v>
      </c>
      <c r="W6088">
        <f t="shared" si="859"/>
        <v>0</v>
      </c>
    </row>
    <row r="6089" spans="1:23" x14ac:dyDescent="0.25">
      <c r="A6089">
        <f t="shared" si="852"/>
        <v>250</v>
      </c>
      <c r="B6089">
        <f t="shared" si="853"/>
        <v>9</v>
      </c>
      <c r="C6089" s="1">
        <f t="shared" si="860"/>
        <v>41893.249999985259</v>
      </c>
      <c r="D6089" s="7">
        <v>0</v>
      </c>
      <c r="E6089" s="7"/>
      <c r="G6089">
        <v>57.1</v>
      </c>
      <c r="H6089" s="12">
        <v>207.95274525015174</v>
      </c>
      <c r="I6089" s="13">
        <f>$D$2*tarifas!$D$12/24</f>
        <v>1.4541666666666666</v>
      </c>
      <c r="J6089" s="13" t="e">
        <f>VLOOKUP(E6089&amp;" "&amp;F6089,tarifas!$A$13:$D$20,4,FALSE)*H6089</f>
        <v>#N/A</v>
      </c>
      <c r="K6089" s="13">
        <f>IF(F6089="COD1",tarifas!$D$11*(SUMIFS($H$11:$H$8770,$F$11:$F$8770,"=COD1",$B$11:$B$8770,"="&amp;B6089)/COUNTIFS($F$11:$F$8770,"=COD1",$B$11:$B$8770,"="&amp;B6089))/COUNTIFS($A$11:$A$8770,"="&amp;A6089,$F$11:$F$8770,"=COD1"),0)</f>
        <v>0</v>
      </c>
      <c r="L6089" s="13" t="e">
        <f>(VLOOKUP(F6089,tarifas!$C$7:$D$10,2,FALSE)+tarifas!$D$21)*datos!H6089</f>
        <v>#N/A</v>
      </c>
      <c r="M6089">
        <v>26.304849999999998</v>
      </c>
      <c r="N6089" s="13" t="e">
        <f t="shared" si="854"/>
        <v>#N/A</v>
      </c>
      <c r="O6089">
        <f t="shared" si="855"/>
        <v>26.304849999999998</v>
      </c>
      <c r="P6089" s="12">
        <f t="shared" si="856"/>
        <v>181.64789525015175</v>
      </c>
      <c r="Q6089">
        <f t="shared" si="857"/>
        <v>0</v>
      </c>
      <c r="R6089">
        <f>$D$2*tarifas!$D$12/24</f>
        <v>1.4541666666666666</v>
      </c>
      <c r="S6089" t="e">
        <f>VLOOKUP(E6089&amp;" "&amp;F6089,tarifas!$A$13:$D$20,4,FALSE)*P6089</f>
        <v>#N/A</v>
      </c>
      <c r="T6089">
        <f>IF(F6089="COD1",tarifas!$D$11*(SUMIFS($P$11:$P$8770,$F$11:$F$8770,"=COD1",$B$11:$B$8770,"="&amp;B6089)/COUNTIFS($F$11:$F$8770,"=COD1",$B$11:$B$8770,"="&amp;B6089))/COUNTIFS($A$11:$A$8770,"="&amp;A6089,$F$11:$F$8770,"=COD1"),0)</f>
        <v>0</v>
      </c>
      <c r="U6089" t="e">
        <f>(VLOOKUP(F6089,tarifas!$C$7:$D$10,2,FALSE)+tarifas!$D$21)*datos!P6089</f>
        <v>#N/A</v>
      </c>
      <c r="V6089" t="e">
        <f t="shared" si="858"/>
        <v>#N/A</v>
      </c>
      <c r="W6089">
        <f t="shared" si="859"/>
        <v>0</v>
      </c>
    </row>
    <row r="6090" spans="1:23" x14ac:dyDescent="0.25">
      <c r="A6090">
        <f t="shared" si="852"/>
        <v>250</v>
      </c>
      <c r="B6090">
        <f t="shared" si="853"/>
        <v>9</v>
      </c>
      <c r="C6090" s="1">
        <f t="shared" si="860"/>
        <v>41893.291666651923</v>
      </c>
      <c r="D6090" s="7">
        <v>34</v>
      </c>
      <c r="E6090" s="7"/>
      <c r="G6090">
        <v>57.1</v>
      </c>
      <c r="H6090" s="12">
        <v>263.22709050229463</v>
      </c>
      <c r="I6090" s="13">
        <f>$D$2*tarifas!$D$12/24</f>
        <v>1.4541666666666666</v>
      </c>
      <c r="J6090" s="13" t="e">
        <f>VLOOKUP(E6090&amp;" "&amp;F6090,tarifas!$A$13:$D$20,4,FALSE)*H6090</f>
        <v>#N/A</v>
      </c>
      <c r="K6090" s="13">
        <f>IF(F6090="COD1",tarifas!$D$11*(SUMIFS($H$11:$H$8770,$F$11:$F$8770,"=COD1",$B$11:$B$8770,"="&amp;B6090)/COUNTIFS($F$11:$F$8770,"=COD1",$B$11:$B$8770,"="&amp;B6090))/COUNTIFS($A$11:$A$8770,"="&amp;A6090,$F$11:$F$8770,"=COD1"),0)</f>
        <v>0</v>
      </c>
      <c r="L6090" s="13" t="e">
        <f>(VLOOKUP(F6090,tarifas!$C$7:$D$10,2,FALSE)+tarifas!$D$21)*datos!H6090</f>
        <v>#N/A</v>
      </c>
      <c r="M6090">
        <v>157.11736999999999</v>
      </c>
      <c r="N6090" s="13" t="e">
        <f t="shared" si="854"/>
        <v>#N/A</v>
      </c>
      <c r="O6090">
        <f t="shared" si="855"/>
        <v>157.11736999999999</v>
      </c>
      <c r="P6090" s="12">
        <f t="shared" si="856"/>
        <v>106.10972050229464</v>
      </c>
      <c r="Q6090">
        <f t="shared" si="857"/>
        <v>0</v>
      </c>
      <c r="R6090">
        <f>$D$2*tarifas!$D$12/24</f>
        <v>1.4541666666666666</v>
      </c>
      <c r="S6090" t="e">
        <f>VLOOKUP(E6090&amp;" "&amp;F6090,tarifas!$A$13:$D$20,4,FALSE)*P6090</f>
        <v>#N/A</v>
      </c>
      <c r="T6090">
        <f>IF(F6090="COD1",tarifas!$D$11*(SUMIFS($P$11:$P$8770,$F$11:$F$8770,"=COD1",$B$11:$B$8770,"="&amp;B6090)/COUNTIFS($F$11:$F$8770,"=COD1",$B$11:$B$8770,"="&amp;B6090))/COUNTIFS($A$11:$A$8770,"="&amp;A6090,$F$11:$F$8770,"=COD1"),0)</f>
        <v>0</v>
      </c>
      <c r="U6090" t="e">
        <f>(VLOOKUP(F6090,tarifas!$C$7:$D$10,2,FALSE)+tarifas!$D$21)*datos!P6090</f>
        <v>#N/A</v>
      </c>
      <c r="V6090" t="e">
        <f t="shared" si="858"/>
        <v>#N/A</v>
      </c>
      <c r="W6090">
        <f t="shared" si="859"/>
        <v>0</v>
      </c>
    </row>
    <row r="6091" spans="1:23" x14ac:dyDescent="0.25">
      <c r="A6091">
        <f t="shared" si="852"/>
        <v>250</v>
      </c>
      <c r="B6091">
        <f t="shared" si="853"/>
        <v>9</v>
      </c>
      <c r="C6091" s="1">
        <f t="shared" si="860"/>
        <v>41893.333333318587</v>
      </c>
      <c r="D6091" s="7">
        <v>117.96969696969697</v>
      </c>
      <c r="E6091" s="7"/>
      <c r="G6091">
        <v>59.65</v>
      </c>
      <c r="H6091" s="12">
        <v>404.43802036905055</v>
      </c>
      <c r="I6091" s="13">
        <f>$D$2*tarifas!$D$12/24</f>
        <v>1.4541666666666666</v>
      </c>
      <c r="J6091" s="13" t="e">
        <f>VLOOKUP(E6091&amp;" "&amp;F6091,tarifas!$A$13:$D$20,4,FALSE)*H6091</f>
        <v>#N/A</v>
      </c>
      <c r="K6091" s="13">
        <f>IF(F6091="COD1",tarifas!$D$11*(SUMIFS($H$11:$H$8770,$F$11:$F$8770,"=COD1",$B$11:$B$8770,"="&amp;B6091)/COUNTIFS($F$11:$F$8770,"=COD1",$B$11:$B$8770,"="&amp;B6091))/COUNTIFS($A$11:$A$8770,"="&amp;A6091,$F$11:$F$8770,"=COD1"),0)</f>
        <v>0</v>
      </c>
      <c r="L6091" s="13" t="e">
        <f>(VLOOKUP(F6091,tarifas!$C$7:$D$10,2,FALSE)+tarifas!$D$21)*datos!H6091</f>
        <v>#N/A</v>
      </c>
      <c r="M6091">
        <v>288.80002000000002</v>
      </c>
      <c r="N6091" s="13" t="e">
        <f t="shared" si="854"/>
        <v>#N/A</v>
      </c>
      <c r="O6091">
        <f t="shared" si="855"/>
        <v>288.80002000000002</v>
      </c>
      <c r="P6091" s="12">
        <f t="shared" si="856"/>
        <v>115.63800036905053</v>
      </c>
      <c r="Q6091">
        <f t="shared" si="857"/>
        <v>0</v>
      </c>
      <c r="R6091">
        <f>$D$2*tarifas!$D$12/24</f>
        <v>1.4541666666666666</v>
      </c>
      <c r="S6091" t="e">
        <f>VLOOKUP(E6091&amp;" "&amp;F6091,tarifas!$A$13:$D$20,4,FALSE)*P6091</f>
        <v>#N/A</v>
      </c>
      <c r="T6091">
        <f>IF(F6091="COD1",tarifas!$D$11*(SUMIFS($P$11:$P$8770,$F$11:$F$8770,"=COD1",$B$11:$B$8770,"="&amp;B6091)/COUNTIFS($F$11:$F$8770,"=COD1",$B$11:$B$8770,"="&amp;B6091))/COUNTIFS($A$11:$A$8770,"="&amp;A6091,$F$11:$F$8770,"=COD1"),0)</f>
        <v>0</v>
      </c>
      <c r="U6091" t="e">
        <f>(VLOOKUP(F6091,tarifas!$C$7:$D$10,2,FALSE)+tarifas!$D$21)*datos!P6091</f>
        <v>#N/A</v>
      </c>
      <c r="V6091" t="e">
        <f t="shared" si="858"/>
        <v>#N/A</v>
      </c>
      <c r="W6091">
        <f t="shared" si="859"/>
        <v>0</v>
      </c>
    </row>
    <row r="6092" spans="1:23" x14ac:dyDescent="0.25">
      <c r="A6092">
        <f t="shared" ref="A6092:A6155" si="861">DAYS360($C$11,C6092)</f>
        <v>250</v>
      </c>
      <c r="B6092">
        <f t="shared" ref="B6092:B6155" si="862">MONTH(C6092)</f>
        <v>9</v>
      </c>
      <c r="C6092" s="1">
        <f t="shared" si="860"/>
        <v>41893.374999985252</v>
      </c>
      <c r="D6092" s="7">
        <v>241.86363636363637</v>
      </c>
      <c r="E6092" s="7"/>
      <c r="G6092">
        <v>60.6</v>
      </c>
      <c r="H6092" s="12">
        <v>505.01166159886913</v>
      </c>
      <c r="I6092" s="13">
        <f>$D$2*tarifas!$D$12/24</f>
        <v>1.4541666666666666</v>
      </c>
      <c r="J6092" s="13" t="e">
        <f>VLOOKUP(E6092&amp;" "&amp;F6092,tarifas!$A$13:$D$20,4,FALSE)*H6092</f>
        <v>#N/A</v>
      </c>
      <c r="K6092" s="13">
        <f>IF(F6092="COD1",tarifas!$D$11*(SUMIFS($H$11:$H$8770,$F$11:$F$8770,"=COD1",$B$11:$B$8770,"="&amp;B6092)/COUNTIFS($F$11:$F$8770,"=COD1",$B$11:$B$8770,"="&amp;B6092))/COUNTIFS($A$11:$A$8770,"="&amp;A6092,$F$11:$F$8770,"=COD1"),0)</f>
        <v>0</v>
      </c>
      <c r="L6092" s="13" t="e">
        <f>(VLOOKUP(F6092,tarifas!$C$7:$D$10,2,FALSE)+tarifas!$D$21)*datos!H6092</f>
        <v>#N/A</v>
      </c>
      <c r="M6092">
        <v>388.41555999999997</v>
      </c>
      <c r="N6092" s="13" t="e">
        <f t="shared" ref="N6092:N6155" si="863">(I6092+J6092+K6092+L6092)*1.23</f>
        <v>#N/A</v>
      </c>
      <c r="O6092">
        <f t="shared" ref="O6092:O6155" si="864">IF(M6092&lt;H6092,M6092,H6092)</f>
        <v>388.41555999999997</v>
      </c>
      <c r="P6092" s="12">
        <f t="shared" ref="P6092:P6155" si="865">H6092-O6092</f>
        <v>116.59610159886915</v>
      </c>
      <c r="Q6092">
        <f t="shared" ref="Q6092:Q6155" si="866">IF(M6092&lt;H6092,0,M6092-H6092)</f>
        <v>0</v>
      </c>
      <c r="R6092">
        <f>$D$2*tarifas!$D$12/24</f>
        <v>1.4541666666666666</v>
      </c>
      <c r="S6092" t="e">
        <f>VLOOKUP(E6092&amp;" "&amp;F6092,tarifas!$A$13:$D$20,4,FALSE)*P6092</f>
        <v>#N/A</v>
      </c>
      <c r="T6092">
        <f>IF(F6092="COD1",tarifas!$D$11*(SUMIFS($P$11:$P$8770,$F$11:$F$8770,"=COD1",$B$11:$B$8770,"="&amp;B6092)/COUNTIFS($F$11:$F$8770,"=COD1",$B$11:$B$8770,"="&amp;B6092))/COUNTIFS($A$11:$A$8770,"="&amp;A6092,$F$11:$F$8770,"=COD1"),0)</f>
        <v>0</v>
      </c>
      <c r="U6092" t="e">
        <f>(VLOOKUP(F6092,tarifas!$C$7:$D$10,2,FALSE)+tarifas!$D$21)*datos!P6092</f>
        <v>#N/A</v>
      </c>
      <c r="V6092" t="e">
        <f t="shared" ref="V6092:V6155" si="867">(R6092+S6092+T6092+U6092)*1.23</f>
        <v>#N/A</v>
      </c>
      <c r="W6092">
        <f t="shared" ref="W6092:W6155" si="868">0.9*G6092/1000*Q6092</f>
        <v>0</v>
      </c>
    </row>
    <row r="6093" spans="1:23" x14ac:dyDescent="0.25">
      <c r="A6093">
        <f t="shared" si="861"/>
        <v>250</v>
      </c>
      <c r="B6093">
        <f t="shared" si="862"/>
        <v>9</v>
      </c>
      <c r="C6093" s="1">
        <f t="shared" ref="C6093:C6156" si="869">+C6092+1/24</f>
        <v>41893.416666651916</v>
      </c>
      <c r="D6093" s="7">
        <v>286.68181818181819</v>
      </c>
      <c r="E6093" s="7"/>
      <c r="G6093">
        <v>62</v>
      </c>
      <c r="H6093" s="12">
        <v>552.36114021013248</v>
      </c>
      <c r="I6093" s="13">
        <f>$D$2*tarifas!$D$12/24</f>
        <v>1.4541666666666666</v>
      </c>
      <c r="J6093" s="13" t="e">
        <f>VLOOKUP(E6093&amp;" "&amp;F6093,tarifas!$A$13:$D$20,4,FALSE)*H6093</f>
        <v>#N/A</v>
      </c>
      <c r="K6093" s="13">
        <f>IF(F6093="COD1",tarifas!$D$11*(SUMIFS($H$11:$H$8770,$F$11:$F$8770,"=COD1",$B$11:$B$8770,"="&amp;B6093)/COUNTIFS($F$11:$F$8770,"=COD1",$B$11:$B$8770,"="&amp;B6093))/COUNTIFS($A$11:$A$8770,"="&amp;A6093,$F$11:$F$8770,"=COD1"),0)</f>
        <v>0</v>
      </c>
      <c r="L6093" s="13" t="e">
        <f>(VLOOKUP(F6093,tarifas!$C$7:$D$10,2,FALSE)+tarifas!$D$21)*datos!H6093</f>
        <v>#N/A</v>
      </c>
      <c r="M6093">
        <v>385.21854999999999</v>
      </c>
      <c r="N6093" s="13" t="e">
        <f t="shared" si="863"/>
        <v>#N/A</v>
      </c>
      <c r="O6093">
        <f t="shared" si="864"/>
        <v>385.21854999999999</v>
      </c>
      <c r="P6093" s="12">
        <f t="shared" si="865"/>
        <v>167.14259021013248</v>
      </c>
      <c r="Q6093">
        <f t="shared" si="866"/>
        <v>0</v>
      </c>
      <c r="R6093">
        <f>$D$2*tarifas!$D$12/24</f>
        <v>1.4541666666666666</v>
      </c>
      <c r="S6093" t="e">
        <f>VLOOKUP(E6093&amp;" "&amp;F6093,tarifas!$A$13:$D$20,4,FALSE)*P6093</f>
        <v>#N/A</v>
      </c>
      <c r="T6093">
        <f>IF(F6093="COD1",tarifas!$D$11*(SUMIFS($P$11:$P$8770,$F$11:$F$8770,"=COD1",$B$11:$B$8770,"="&amp;B6093)/COUNTIFS($F$11:$F$8770,"=COD1",$B$11:$B$8770,"="&amp;B6093))/COUNTIFS($A$11:$A$8770,"="&amp;A6093,$F$11:$F$8770,"=COD1"),0)</f>
        <v>0</v>
      </c>
      <c r="U6093" t="e">
        <f>(VLOOKUP(F6093,tarifas!$C$7:$D$10,2,FALSE)+tarifas!$D$21)*datos!P6093</f>
        <v>#N/A</v>
      </c>
      <c r="V6093" t="e">
        <f t="shared" si="867"/>
        <v>#N/A</v>
      </c>
      <c r="W6093">
        <f t="shared" si="868"/>
        <v>0</v>
      </c>
    </row>
    <row r="6094" spans="1:23" x14ac:dyDescent="0.25">
      <c r="A6094">
        <f t="shared" si="861"/>
        <v>250</v>
      </c>
      <c r="B6094">
        <f t="shared" si="862"/>
        <v>9</v>
      </c>
      <c r="C6094" s="1">
        <f t="shared" si="869"/>
        <v>41893.45833331858</v>
      </c>
      <c r="D6094" s="7">
        <v>273.030303030303</v>
      </c>
      <c r="E6094" s="7"/>
      <c r="G6094">
        <v>63.02</v>
      </c>
      <c r="H6094" s="12">
        <v>397.92286155732376</v>
      </c>
      <c r="I6094" s="13">
        <f>$D$2*tarifas!$D$12/24</f>
        <v>1.4541666666666666</v>
      </c>
      <c r="J6094" s="13" t="e">
        <f>VLOOKUP(E6094&amp;" "&amp;F6094,tarifas!$A$13:$D$20,4,FALSE)*H6094</f>
        <v>#N/A</v>
      </c>
      <c r="K6094" s="13">
        <f>IF(F6094="COD1",tarifas!$D$11*(SUMIFS($H$11:$H$8770,$F$11:$F$8770,"=COD1",$B$11:$B$8770,"="&amp;B6094)/COUNTIFS($F$11:$F$8770,"=COD1",$B$11:$B$8770,"="&amp;B6094))/COUNTIFS($A$11:$A$8770,"="&amp;A6094,$F$11:$F$8770,"=COD1"),0)</f>
        <v>0</v>
      </c>
      <c r="L6094" s="13" t="e">
        <f>(VLOOKUP(F6094,tarifas!$C$7:$D$10,2,FALSE)+tarifas!$D$21)*datos!H6094</f>
        <v>#N/A</v>
      </c>
      <c r="M6094">
        <v>412.21110999999996</v>
      </c>
      <c r="N6094" s="13" t="e">
        <f t="shared" si="863"/>
        <v>#N/A</v>
      </c>
      <c r="O6094">
        <f t="shared" si="864"/>
        <v>397.92286155732376</v>
      </c>
      <c r="P6094" s="12">
        <f t="shared" si="865"/>
        <v>0</v>
      </c>
      <c r="Q6094">
        <f t="shared" si="866"/>
        <v>14.288248442676206</v>
      </c>
      <c r="R6094">
        <f>$D$2*tarifas!$D$12/24</f>
        <v>1.4541666666666666</v>
      </c>
      <c r="S6094" t="e">
        <f>VLOOKUP(E6094&amp;" "&amp;F6094,tarifas!$A$13:$D$20,4,FALSE)*P6094</f>
        <v>#N/A</v>
      </c>
      <c r="T6094">
        <f>IF(F6094="COD1",tarifas!$D$11*(SUMIFS($P$11:$P$8770,$F$11:$F$8770,"=COD1",$B$11:$B$8770,"="&amp;B6094)/COUNTIFS($F$11:$F$8770,"=COD1",$B$11:$B$8770,"="&amp;B6094))/COUNTIFS($A$11:$A$8770,"="&amp;A6094,$F$11:$F$8770,"=COD1"),0)</f>
        <v>0</v>
      </c>
      <c r="U6094" t="e">
        <f>(VLOOKUP(F6094,tarifas!$C$7:$D$10,2,FALSE)+tarifas!$D$21)*datos!P6094</f>
        <v>#N/A</v>
      </c>
      <c r="V6094" t="e">
        <f t="shared" si="867"/>
        <v>#N/A</v>
      </c>
      <c r="W6094">
        <f t="shared" si="868"/>
        <v>0.81040087517170911</v>
      </c>
    </row>
    <row r="6095" spans="1:23" x14ac:dyDescent="0.25">
      <c r="A6095">
        <f t="shared" si="861"/>
        <v>250</v>
      </c>
      <c r="B6095">
        <f t="shared" si="862"/>
        <v>9</v>
      </c>
      <c r="C6095" s="1">
        <f t="shared" si="869"/>
        <v>41893.499999985244</v>
      </c>
      <c r="D6095" s="7">
        <v>507.42424242424244</v>
      </c>
      <c r="E6095" s="7"/>
      <c r="G6095">
        <v>62.6</v>
      </c>
      <c r="H6095" s="12">
        <v>373.32859778233865</v>
      </c>
      <c r="I6095" s="13">
        <f>$D$2*tarifas!$D$12/24</f>
        <v>1.4541666666666666</v>
      </c>
      <c r="J6095" s="13" t="e">
        <f>VLOOKUP(E6095&amp;" "&amp;F6095,tarifas!$A$13:$D$20,4,FALSE)*H6095</f>
        <v>#N/A</v>
      </c>
      <c r="K6095" s="13">
        <f>IF(F6095="COD1",tarifas!$D$11*(SUMIFS($H$11:$H$8770,$F$11:$F$8770,"=COD1",$B$11:$B$8770,"="&amp;B6095)/COUNTIFS($F$11:$F$8770,"=COD1",$B$11:$B$8770,"="&amp;B6095))/COUNTIFS($A$11:$A$8770,"="&amp;A6095,$F$11:$F$8770,"=COD1"),0)</f>
        <v>0</v>
      </c>
      <c r="L6095" s="13" t="e">
        <f>(VLOOKUP(F6095,tarifas!$C$7:$D$10,2,FALSE)+tarifas!$D$21)*datos!H6095</f>
        <v>#N/A</v>
      </c>
      <c r="M6095">
        <v>255.55852999999999</v>
      </c>
      <c r="N6095" s="13" t="e">
        <f t="shared" si="863"/>
        <v>#N/A</v>
      </c>
      <c r="O6095">
        <f t="shared" si="864"/>
        <v>255.55852999999999</v>
      </c>
      <c r="P6095" s="12">
        <f t="shared" si="865"/>
        <v>117.77006778233866</v>
      </c>
      <c r="Q6095">
        <f t="shared" si="866"/>
        <v>0</v>
      </c>
      <c r="R6095">
        <f>$D$2*tarifas!$D$12/24</f>
        <v>1.4541666666666666</v>
      </c>
      <c r="S6095" t="e">
        <f>VLOOKUP(E6095&amp;" "&amp;F6095,tarifas!$A$13:$D$20,4,FALSE)*P6095</f>
        <v>#N/A</v>
      </c>
      <c r="T6095">
        <f>IF(F6095="COD1",tarifas!$D$11*(SUMIFS($P$11:$P$8770,$F$11:$F$8770,"=COD1",$B$11:$B$8770,"="&amp;B6095)/COUNTIFS($F$11:$F$8770,"=COD1",$B$11:$B$8770,"="&amp;B6095))/COUNTIFS($A$11:$A$8770,"="&amp;A6095,$F$11:$F$8770,"=COD1"),0)</f>
        <v>0</v>
      </c>
      <c r="U6095" t="e">
        <f>(VLOOKUP(F6095,tarifas!$C$7:$D$10,2,FALSE)+tarifas!$D$21)*datos!P6095</f>
        <v>#N/A</v>
      </c>
      <c r="V6095" t="e">
        <f t="shared" si="867"/>
        <v>#N/A</v>
      </c>
      <c r="W6095">
        <f t="shared" si="868"/>
        <v>0</v>
      </c>
    </row>
    <row r="6096" spans="1:23" x14ac:dyDescent="0.25">
      <c r="A6096">
        <f t="shared" si="861"/>
        <v>250</v>
      </c>
      <c r="B6096">
        <f t="shared" si="862"/>
        <v>9</v>
      </c>
      <c r="C6096" s="1">
        <f t="shared" si="869"/>
        <v>41893.541666651909</v>
      </c>
      <c r="D6096" s="7">
        <v>703.69696969696986</v>
      </c>
      <c r="E6096" s="7"/>
      <c r="G6096">
        <v>60.6</v>
      </c>
      <c r="H6096" s="12">
        <v>557.37346474621472</v>
      </c>
      <c r="I6096" s="13">
        <f>$D$2*tarifas!$D$12/24</f>
        <v>1.4541666666666666</v>
      </c>
      <c r="J6096" s="13" t="e">
        <f>VLOOKUP(E6096&amp;" "&amp;F6096,tarifas!$A$13:$D$20,4,FALSE)*H6096</f>
        <v>#N/A</v>
      </c>
      <c r="K6096" s="13">
        <f>IF(F6096="COD1",tarifas!$D$11*(SUMIFS($H$11:$H$8770,$F$11:$F$8770,"=COD1",$B$11:$B$8770,"="&amp;B6096)/COUNTIFS($F$11:$F$8770,"=COD1",$B$11:$B$8770,"="&amp;B6096))/COUNTIFS($A$11:$A$8770,"="&amp;A6096,$F$11:$F$8770,"=COD1"),0)</f>
        <v>0</v>
      </c>
      <c r="L6096" s="13" t="e">
        <f>(VLOOKUP(F6096,tarifas!$C$7:$D$10,2,FALSE)+tarifas!$D$21)*datos!H6096</f>
        <v>#N/A</v>
      </c>
      <c r="M6096">
        <v>256.07092</v>
      </c>
      <c r="N6096" s="13" t="e">
        <f t="shared" si="863"/>
        <v>#N/A</v>
      </c>
      <c r="O6096">
        <f t="shared" si="864"/>
        <v>256.07092</v>
      </c>
      <c r="P6096" s="12">
        <f t="shared" si="865"/>
        <v>301.30254474621472</v>
      </c>
      <c r="Q6096">
        <f t="shared" si="866"/>
        <v>0</v>
      </c>
      <c r="R6096">
        <f>$D$2*tarifas!$D$12/24</f>
        <v>1.4541666666666666</v>
      </c>
      <c r="S6096" t="e">
        <f>VLOOKUP(E6096&amp;" "&amp;F6096,tarifas!$A$13:$D$20,4,FALSE)*P6096</f>
        <v>#N/A</v>
      </c>
      <c r="T6096">
        <f>IF(F6096="COD1",tarifas!$D$11*(SUMIFS($P$11:$P$8770,$F$11:$F$8770,"=COD1",$B$11:$B$8770,"="&amp;B6096)/COUNTIFS($F$11:$F$8770,"=COD1",$B$11:$B$8770,"="&amp;B6096))/COUNTIFS($A$11:$A$8770,"="&amp;A6096,$F$11:$F$8770,"=COD1"),0)</f>
        <v>0</v>
      </c>
      <c r="U6096" t="e">
        <f>(VLOOKUP(F6096,tarifas!$C$7:$D$10,2,FALSE)+tarifas!$D$21)*datos!P6096</f>
        <v>#N/A</v>
      </c>
      <c r="V6096" t="e">
        <f t="shared" si="867"/>
        <v>#N/A</v>
      </c>
      <c r="W6096">
        <f t="shared" si="868"/>
        <v>0</v>
      </c>
    </row>
    <row r="6097" spans="1:23" x14ac:dyDescent="0.25">
      <c r="A6097">
        <f t="shared" si="861"/>
        <v>250</v>
      </c>
      <c r="B6097">
        <f t="shared" si="862"/>
        <v>9</v>
      </c>
      <c r="C6097" s="1">
        <f t="shared" si="869"/>
        <v>41893.583333318573</v>
      </c>
      <c r="D6097" s="7">
        <v>637.24242424242425</v>
      </c>
      <c r="E6097" s="7"/>
      <c r="G6097">
        <v>57.6</v>
      </c>
      <c r="H6097" s="12">
        <v>631.54658221661987</v>
      </c>
      <c r="I6097" s="13">
        <f>$D$2*tarifas!$D$12/24</f>
        <v>1.4541666666666666</v>
      </c>
      <c r="J6097" s="13" t="e">
        <f>VLOOKUP(E6097&amp;" "&amp;F6097,tarifas!$A$13:$D$20,4,FALSE)*H6097</f>
        <v>#N/A</v>
      </c>
      <c r="K6097" s="13">
        <f>IF(F6097="COD1",tarifas!$D$11*(SUMIFS($H$11:$H$8770,$F$11:$F$8770,"=COD1",$B$11:$B$8770,"="&amp;B6097)/COUNTIFS($F$11:$F$8770,"=COD1",$B$11:$B$8770,"="&amp;B6097))/COUNTIFS($A$11:$A$8770,"="&amp;A6097,$F$11:$F$8770,"=COD1"),0)</f>
        <v>0</v>
      </c>
      <c r="L6097" s="13" t="e">
        <f>(VLOOKUP(F6097,tarifas!$C$7:$D$10,2,FALSE)+tarifas!$D$21)*datos!H6097</f>
        <v>#N/A</v>
      </c>
      <c r="M6097">
        <v>270.11740999999995</v>
      </c>
      <c r="N6097" s="13" t="e">
        <f t="shared" si="863"/>
        <v>#N/A</v>
      </c>
      <c r="O6097">
        <f t="shared" si="864"/>
        <v>270.11740999999995</v>
      </c>
      <c r="P6097" s="12">
        <f t="shared" si="865"/>
        <v>361.42917221661992</v>
      </c>
      <c r="Q6097">
        <f t="shared" si="866"/>
        <v>0</v>
      </c>
      <c r="R6097">
        <f>$D$2*tarifas!$D$12/24</f>
        <v>1.4541666666666666</v>
      </c>
      <c r="S6097" t="e">
        <f>VLOOKUP(E6097&amp;" "&amp;F6097,tarifas!$A$13:$D$20,4,FALSE)*P6097</f>
        <v>#N/A</v>
      </c>
      <c r="T6097">
        <f>IF(F6097="COD1",tarifas!$D$11*(SUMIFS($P$11:$P$8770,$F$11:$F$8770,"=COD1",$B$11:$B$8770,"="&amp;B6097)/COUNTIFS($F$11:$F$8770,"=COD1",$B$11:$B$8770,"="&amp;B6097))/COUNTIFS($A$11:$A$8770,"="&amp;A6097,$F$11:$F$8770,"=COD1"),0)</f>
        <v>0</v>
      </c>
      <c r="U6097" t="e">
        <f>(VLOOKUP(F6097,tarifas!$C$7:$D$10,2,FALSE)+tarifas!$D$21)*datos!P6097</f>
        <v>#N/A</v>
      </c>
      <c r="V6097" t="e">
        <f t="shared" si="867"/>
        <v>#N/A</v>
      </c>
      <c r="W6097">
        <f t="shared" si="868"/>
        <v>0</v>
      </c>
    </row>
    <row r="6098" spans="1:23" x14ac:dyDescent="0.25">
      <c r="A6098">
        <f t="shared" si="861"/>
        <v>250</v>
      </c>
      <c r="B6098">
        <f t="shared" si="862"/>
        <v>9</v>
      </c>
      <c r="C6098" s="1">
        <f t="shared" si="869"/>
        <v>41893.624999985237</v>
      </c>
      <c r="D6098" s="7">
        <v>589.07575757575762</v>
      </c>
      <c r="E6098" s="7"/>
      <c r="G6098">
        <v>58.5</v>
      </c>
      <c r="H6098" s="12">
        <v>636.23937498633188</v>
      </c>
      <c r="I6098" s="13">
        <f>$D$2*tarifas!$D$12/24</f>
        <v>1.4541666666666666</v>
      </c>
      <c r="J6098" s="13" t="e">
        <f>VLOOKUP(E6098&amp;" "&amp;F6098,tarifas!$A$13:$D$20,4,FALSE)*H6098</f>
        <v>#N/A</v>
      </c>
      <c r="K6098" s="13">
        <f>IF(F6098="COD1",tarifas!$D$11*(SUMIFS($H$11:$H$8770,$F$11:$F$8770,"=COD1",$B$11:$B$8770,"="&amp;B6098)/COUNTIFS($F$11:$F$8770,"=COD1",$B$11:$B$8770,"="&amp;B6098))/COUNTIFS($A$11:$A$8770,"="&amp;A6098,$F$11:$F$8770,"=COD1"),0)</f>
        <v>0</v>
      </c>
      <c r="L6098" s="13" t="e">
        <f>(VLOOKUP(F6098,tarifas!$C$7:$D$10,2,FALSE)+tarifas!$D$21)*datos!H6098</f>
        <v>#N/A</v>
      </c>
      <c r="M6098">
        <v>166.99357999999998</v>
      </c>
      <c r="N6098" s="13" t="e">
        <f t="shared" si="863"/>
        <v>#N/A</v>
      </c>
      <c r="O6098">
        <f t="shared" si="864"/>
        <v>166.99357999999998</v>
      </c>
      <c r="P6098" s="12">
        <f t="shared" si="865"/>
        <v>469.24579498633193</v>
      </c>
      <c r="Q6098">
        <f t="shared" si="866"/>
        <v>0</v>
      </c>
      <c r="R6098">
        <f>$D$2*tarifas!$D$12/24</f>
        <v>1.4541666666666666</v>
      </c>
      <c r="S6098" t="e">
        <f>VLOOKUP(E6098&amp;" "&amp;F6098,tarifas!$A$13:$D$20,4,FALSE)*P6098</f>
        <v>#N/A</v>
      </c>
      <c r="T6098">
        <f>IF(F6098="COD1",tarifas!$D$11*(SUMIFS($P$11:$P$8770,$F$11:$F$8770,"=COD1",$B$11:$B$8770,"="&amp;B6098)/COUNTIFS($F$11:$F$8770,"=COD1",$B$11:$B$8770,"="&amp;B6098))/COUNTIFS($A$11:$A$8770,"="&amp;A6098,$F$11:$F$8770,"=COD1"),0)</f>
        <v>0</v>
      </c>
      <c r="U6098" t="e">
        <f>(VLOOKUP(F6098,tarifas!$C$7:$D$10,2,FALSE)+tarifas!$D$21)*datos!P6098</f>
        <v>#N/A</v>
      </c>
      <c r="V6098" t="e">
        <f t="shared" si="867"/>
        <v>#N/A</v>
      </c>
      <c r="W6098">
        <f t="shared" si="868"/>
        <v>0</v>
      </c>
    </row>
    <row r="6099" spans="1:23" x14ac:dyDescent="0.25">
      <c r="A6099">
        <f t="shared" si="861"/>
        <v>250</v>
      </c>
      <c r="B6099">
        <f t="shared" si="862"/>
        <v>9</v>
      </c>
      <c r="C6099" s="1">
        <f t="shared" si="869"/>
        <v>41893.666666651901</v>
      </c>
      <c r="D6099" s="7">
        <v>459.25757575757575</v>
      </c>
      <c r="E6099" s="7"/>
      <c r="G6099">
        <v>60.27</v>
      </c>
      <c r="H6099" s="12">
        <v>510.83130864769043</v>
      </c>
      <c r="I6099" s="13">
        <f>$D$2*tarifas!$D$12/24</f>
        <v>1.4541666666666666</v>
      </c>
      <c r="J6099" s="13" t="e">
        <f>VLOOKUP(E6099&amp;" "&amp;F6099,tarifas!$A$13:$D$20,4,FALSE)*H6099</f>
        <v>#N/A</v>
      </c>
      <c r="K6099" s="13">
        <f>IF(F6099="COD1",tarifas!$D$11*(SUMIFS($H$11:$H$8770,$F$11:$F$8770,"=COD1",$B$11:$B$8770,"="&amp;B6099)/COUNTIFS($F$11:$F$8770,"=COD1",$B$11:$B$8770,"="&amp;B6099))/COUNTIFS($A$11:$A$8770,"="&amp;A6099,$F$11:$F$8770,"=COD1"),0)</f>
        <v>0</v>
      </c>
      <c r="L6099" s="13" t="e">
        <f>(VLOOKUP(F6099,tarifas!$C$7:$D$10,2,FALSE)+tarifas!$D$21)*datos!H6099</f>
        <v>#N/A</v>
      </c>
      <c r="M6099">
        <v>88.50394</v>
      </c>
      <c r="N6099" s="13" t="e">
        <f t="shared" si="863"/>
        <v>#N/A</v>
      </c>
      <c r="O6099">
        <f t="shared" si="864"/>
        <v>88.50394</v>
      </c>
      <c r="P6099" s="12">
        <f t="shared" si="865"/>
        <v>422.32736864769043</v>
      </c>
      <c r="Q6099">
        <f t="shared" si="866"/>
        <v>0</v>
      </c>
      <c r="R6099">
        <f>$D$2*tarifas!$D$12/24</f>
        <v>1.4541666666666666</v>
      </c>
      <c r="S6099" t="e">
        <f>VLOOKUP(E6099&amp;" "&amp;F6099,tarifas!$A$13:$D$20,4,FALSE)*P6099</f>
        <v>#N/A</v>
      </c>
      <c r="T6099">
        <f>IF(F6099="COD1",tarifas!$D$11*(SUMIFS($P$11:$P$8770,$F$11:$F$8770,"=COD1",$B$11:$B$8770,"="&amp;B6099)/COUNTIFS($F$11:$F$8770,"=COD1",$B$11:$B$8770,"="&amp;B6099))/COUNTIFS($A$11:$A$8770,"="&amp;A6099,$F$11:$F$8770,"=COD1"),0)</f>
        <v>0</v>
      </c>
      <c r="U6099" t="e">
        <f>(VLOOKUP(F6099,tarifas!$C$7:$D$10,2,FALSE)+tarifas!$D$21)*datos!P6099</f>
        <v>#N/A</v>
      </c>
      <c r="V6099" t="e">
        <f t="shared" si="867"/>
        <v>#N/A</v>
      </c>
      <c r="W6099">
        <f t="shared" si="868"/>
        <v>0</v>
      </c>
    </row>
    <row r="6100" spans="1:23" x14ac:dyDescent="0.25">
      <c r="A6100">
        <f t="shared" si="861"/>
        <v>250</v>
      </c>
      <c r="B6100">
        <f t="shared" si="862"/>
        <v>9</v>
      </c>
      <c r="C6100" s="1">
        <f t="shared" si="869"/>
        <v>41893.708333318566</v>
      </c>
      <c r="D6100" s="7">
        <v>285.13636363636363</v>
      </c>
      <c r="E6100" s="7"/>
      <c r="G6100">
        <v>59.66</v>
      </c>
      <c r="H6100" s="12">
        <v>393.79484069477593</v>
      </c>
      <c r="I6100" s="13">
        <f>$D$2*tarifas!$D$12/24</f>
        <v>1.4541666666666666</v>
      </c>
      <c r="J6100" s="13" t="e">
        <f>VLOOKUP(E6100&amp;" "&amp;F6100,tarifas!$A$13:$D$20,4,FALSE)*H6100</f>
        <v>#N/A</v>
      </c>
      <c r="K6100" s="13">
        <f>IF(F6100="COD1",tarifas!$D$11*(SUMIFS($H$11:$H$8770,$F$11:$F$8770,"=COD1",$B$11:$B$8770,"="&amp;B6100)/COUNTIFS($F$11:$F$8770,"=COD1",$B$11:$B$8770,"="&amp;B6100))/COUNTIFS($A$11:$A$8770,"="&amp;A6100,$F$11:$F$8770,"=COD1"),0)</f>
        <v>0</v>
      </c>
      <c r="L6100" s="13" t="e">
        <f>(VLOOKUP(F6100,tarifas!$C$7:$D$10,2,FALSE)+tarifas!$D$21)*datos!H6100</f>
        <v>#N/A</v>
      </c>
      <c r="M6100">
        <v>29.29487</v>
      </c>
      <c r="N6100" s="13" t="e">
        <f t="shared" si="863"/>
        <v>#N/A</v>
      </c>
      <c r="O6100">
        <f t="shared" si="864"/>
        <v>29.29487</v>
      </c>
      <c r="P6100" s="12">
        <f t="shared" si="865"/>
        <v>364.49997069477593</v>
      </c>
      <c r="Q6100">
        <f t="shared" si="866"/>
        <v>0</v>
      </c>
      <c r="R6100">
        <f>$D$2*tarifas!$D$12/24</f>
        <v>1.4541666666666666</v>
      </c>
      <c r="S6100" t="e">
        <f>VLOOKUP(E6100&amp;" "&amp;F6100,tarifas!$A$13:$D$20,4,FALSE)*P6100</f>
        <v>#N/A</v>
      </c>
      <c r="T6100">
        <f>IF(F6100="COD1",tarifas!$D$11*(SUMIFS($P$11:$P$8770,$F$11:$F$8770,"=COD1",$B$11:$B$8770,"="&amp;B6100)/COUNTIFS($F$11:$F$8770,"=COD1",$B$11:$B$8770,"="&amp;B6100))/COUNTIFS($A$11:$A$8770,"="&amp;A6100,$F$11:$F$8770,"=COD1"),0)</f>
        <v>0</v>
      </c>
      <c r="U6100" t="e">
        <f>(VLOOKUP(F6100,tarifas!$C$7:$D$10,2,FALSE)+tarifas!$D$21)*datos!P6100</f>
        <v>#N/A</v>
      </c>
      <c r="V6100" t="e">
        <f t="shared" si="867"/>
        <v>#N/A</v>
      </c>
      <c r="W6100">
        <f t="shared" si="868"/>
        <v>0</v>
      </c>
    </row>
    <row r="6101" spans="1:23" x14ac:dyDescent="0.25">
      <c r="A6101">
        <f t="shared" si="861"/>
        <v>250</v>
      </c>
      <c r="B6101">
        <f t="shared" si="862"/>
        <v>9</v>
      </c>
      <c r="C6101" s="1">
        <f t="shared" si="869"/>
        <v>41893.74999998523</v>
      </c>
      <c r="D6101" s="7">
        <v>88.348484848484858</v>
      </c>
      <c r="E6101" s="7"/>
      <c r="G6101">
        <v>60</v>
      </c>
      <c r="H6101" s="12">
        <v>288.4005628203227</v>
      </c>
      <c r="I6101" s="13">
        <f>$D$2*tarifas!$D$12/24</f>
        <v>1.4541666666666666</v>
      </c>
      <c r="J6101" s="13" t="e">
        <f>VLOOKUP(E6101&amp;" "&amp;F6101,tarifas!$A$13:$D$20,4,FALSE)*H6101</f>
        <v>#N/A</v>
      </c>
      <c r="K6101" s="13">
        <f>IF(F6101="COD1",tarifas!$D$11*(SUMIFS($H$11:$H$8770,$F$11:$F$8770,"=COD1",$B$11:$B$8770,"="&amp;B6101)/COUNTIFS($F$11:$F$8770,"=COD1",$B$11:$B$8770,"="&amp;B6101))/COUNTIFS($A$11:$A$8770,"="&amp;A6101,$F$11:$F$8770,"=COD1"),0)</f>
        <v>0</v>
      </c>
      <c r="L6101" s="13" t="e">
        <f>(VLOOKUP(F6101,tarifas!$C$7:$D$10,2,FALSE)+tarifas!$D$21)*datos!H6101</f>
        <v>#N/A</v>
      </c>
      <c r="M6101">
        <v>0</v>
      </c>
      <c r="N6101" s="13" t="e">
        <f t="shared" si="863"/>
        <v>#N/A</v>
      </c>
      <c r="O6101">
        <f t="shared" si="864"/>
        <v>0</v>
      </c>
      <c r="P6101" s="12">
        <f t="shared" si="865"/>
        <v>288.4005628203227</v>
      </c>
      <c r="Q6101">
        <f t="shared" si="866"/>
        <v>0</v>
      </c>
      <c r="R6101">
        <f>$D$2*tarifas!$D$12/24</f>
        <v>1.4541666666666666</v>
      </c>
      <c r="S6101" t="e">
        <f>VLOOKUP(E6101&amp;" "&amp;F6101,tarifas!$A$13:$D$20,4,FALSE)*P6101</f>
        <v>#N/A</v>
      </c>
      <c r="T6101">
        <f>IF(F6101="COD1",tarifas!$D$11*(SUMIFS($P$11:$P$8770,$F$11:$F$8770,"=COD1",$B$11:$B$8770,"="&amp;B6101)/COUNTIFS($F$11:$F$8770,"=COD1",$B$11:$B$8770,"="&amp;B6101))/COUNTIFS($A$11:$A$8770,"="&amp;A6101,$F$11:$F$8770,"=COD1"),0)</f>
        <v>0</v>
      </c>
      <c r="U6101" t="e">
        <f>(VLOOKUP(F6101,tarifas!$C$7:$D$10,2,FALSE)+tarifas!$D$21)*datos!P6101</f>
        <v>#N/A</v>
      </c>
      <c r="V6101" t="e">
        <f t="shared" si="867"/>
        <v>#N/A</v>
      </c>
      <c r="W6101">
        <f t="shared" si="868"/>
        <v>0</v>
      </c>
    </row>
    <row r="6102" spans="1:23" x14ac:dyDescent="0.25">
      <c r="A6102">
        <f t="shared" si="861"/>
        <v>250</v>
      </c>
      <c r="B6102">
        <f t="shared" si="862"/>
        <v>9</v>
      </c>
      <c r="C6102" s="1">
        <f t="shared" si="869"/>
        <v>41893.791666651894</v>
      </c>
      <c r="D6102" s="7">
        <v>0</v>
      </c>
      <c r="E6102" s="7"/>
      <c r="G6102">
        <v>64.69</v>
      </c>
      <c r="H6102" s="12">
        <v>223.80483658801512</v>
      </c>
      <c r="I6102" s="13">
        <f>$D$2*tarifas!$D$12/24</f>
        <v>1.4541666666666666</v>
      </c>
      <c r="J6102" s="13" t="e">
        <f>VLOOKUP(E6102&amp;" "&amp;F6102,tarifas!$A$13:$D$20,4,FALSE)*H6102</f>
        <v>#N/A</v>
      </c>
      <c r="K6102" s="13">
        <f>IF(F6102="COD1",tarifas!$D$11*(SUMIFS($H$11:$H$8770,$F$11:$F$8770,"=COD1",$B$11:$B$8770,"="&amp;B6102)/COUNTIFS($F$11:$F$8770,"=COD1",$B$11:$B$8770,"="&amp;B6102))/COUNTIFS($A$11:$A$8770,"="&amp;A6102,$F$11:$F$8770,"=COD1"),0)</f>
        <v>0</v>
      </c>
      <c r="L6102" s="13" t="e">
        <f>(VLOOKUP(F6102,tarifas!$C$7:$D$10,2,FALSE)+tarifas!$D$21)*datos!H6102</f>
        <v>#N/A</v>
      </c>
      <c r="M6102">
        <v>0</v>
      </c>
      <c r="N6102" s="13" t="e">
        <f t="shared" si="863"/>
        <v>#N/A</v>
      </c>
      <c r="O6102">
        <f t="shared" si="864"/>
        <v>0</v>
      </c>
      <c r="P6102" s="12">
        <f t="shared" si="865"/>
        <v>223.80483658801512</v>
      </c>
      <c r="Q6102">
        <f t="shared" si="866"/>
        <v>0</v>
      </c>
      <c r="R6102">
        <f>$D$2*tarifas!$D$12/24</f>
        <v>1.4541666666666666</v>
      </c>
      <c r="S6102" t="e">
        <f>VLOOKUP(E6102&amp;" "&amp;F6102,tarifas!$A$13:$D$20,4,FALSE)*P6102</f>
        <v>#N/A</v>
      </c>
      <c r="T6102">
        <f>IF(F6102="COD1",tarifas!$D$11*(SUMIFS($P$11:$P$8770,$F$11:$F$8770,"=COD1",$B$11:$B$8770,"="&amp;B6102)/COUNTIFS($F$11:$F$8770,"=COD1",$B$11:$B$8770,"="&amp;B6102))/COUNTIFS($A$11:$A$8770,"="&amp;A6102,$F$11:$F$8770,"=COD1"),0)</f>
        <v>0</v>
      </c>
      <c r="U6102" t="e">
        <f>(VLOOKUP(F6102,tarifas!$C$7:$D$10,2,FALSE)+tarifas!$D$21)*datos!P6102</f>
        <v>#N/A</v>
      </c>
      <c r="V6102" t="e">
        <f t="shared" si="867"/>
        <v>#N/A</v>
      </c>
      <c r="W6102">
        <f t="shared" si="868"/>
        <v>0</v>
      </c>
    </row>
    <row r="6103" spans="1:23" x14ac:dyDescent="0.25">
      <c r="A6103">
        <f t="shared" si="861"/>
        <v>250</v>
      </c>
      <c r="B6103">
        <f t="shared" si="862"/>
        <v>9</v>
      </c>
      <c r="C6103" s="1">
        <f t="shared" si="869"/>
        <v>41893.833333318558</v>
      </c>
      <c r="D6103" s="7">
        <v>0</v>
      </c>
      <c r="E6103" s="7"/>
      <c r="G6103">
        <v>67.17</v>
      </c>
      <c r="H6103" s="12">
        <v>202.31064015926844</v>
      </c>
      <c r="I6103" s="13">
        <f>$D$2*tarifas!$D$12/24</f>
        <v>1.4541666666666666</v>
      </c>
      <c r="J6103" s="13" t="e">
        <f>VLOOKUP(E6103&amp;" "&amp;F6103,tarifas!$A$13:$D$20,4,FALSE)*H6103</f>
        <v>#N/A</v>
      </c>
      <c r="K6103" s="13">
        <f>IF(F6103="COD1",tarifas!$D$11*(SUMIFS($H$11:$H$8770,$F$11:$F$8770,"=COD1",$B$11:$B$8770,"="&amp;B6103)/COUNTIFS($F$11:$F$8770,"=COD1",$B$11:$B$8770,"="&amp;B6103))/COUNTIFS($A$11:$A$8770,"="&amp;A6103,$F$11:$F$8770,"=COD1"),0)</f>
        <v>0</v>
      </c>
      <c r="L6103" s="13" t="e">
        <f>(VLOOKUP(F6103,tarifas!$C$7:$D$10,2,FALSE)+tarifas!$D$21)*datos!H6103</f>
        <v>#N/A</v>
      </c>
      <c r="M6103">
        <v>0</v>
      </c>
      <c r="N6103" s="13" t="e">
        <f t="shared" si="863"/>
        <v>#N/A</v>
      </c>
      <c r="O6103">
        <f t="shared" si="864"/>
        <v>0</v>
      </c>
      <c r="P6103" s="12">
        <f t="shared" si="865"/>
        <v>202.31064015926844</v>
      </c>
      <c r="Q6103">
        <f t="shared" si="866"/>
        <v>0</v>
      </c>
      <c r="R6103">
        <f>$D$2*tarifas!$D$12/24</f>
        <v>1.4541666666666666</v>
      </c>
      <c r="S6103" t="e">
        <f>VLOOKUP(E6103&amp;" "&amp;F6103,tarifas!$A$13:$D$20,4,FALSE)*P6103</f>
        <v>#N/A</v>
      </c>
      <c r="T6103">
        <f>IF(F6103="COD1",tarifas!$D$11*(SUMIFS($P$11:$P$8770,$F$11:$F$8770,"=COD1",$B$11:$B$8770,"="&amp;B6103)/COUNTIFS($F$11:$F$8770,"=COD1",$B$11:$B$8770,"="&amp;B6103))/COUNTIFS($A$11:$A$8770,"="&amp;A6103,$F$11:$F$8770,"=COD1"),0)</f>
        <v>0</v>
      </c>
      <c r="U6103" t="e">
        <f>(VLOOKUP(F6103,tarifas!$C$7:$D$10,2,FALSE)+tarifas!$D$21)*datos!P6103</f>
        <v>#N/A</v>
      </c>
      <c r="V6103" t="e">
        <f t="shared" si="867"/>
        <v>#N/A</v>
      </c>
      <c r="W6103">
        <f t="shared" si="868"/>
        <v>0</v>
      </c>
    </row>
    <row r="6104" spans="1:23" x14ac:dyDescent="0.25">
      <c r="A6104">
        <f t="shared" si="861"/>
        <v>250</v>
      </c>
      <c r="B6104">
        <f t="shared" si="862"/>
        <v>9</v>
      </c>
      <c r="C6104" s="1">
        <f t="shared" si="869"/>
        <v>41893.874999985223</v>
      </c>
      <c r="D6104" s="7">
        <v>0</v>
      </c>
      <c r="E6104" s="7"/>
      <c r="G6104">
        <v>64.099999999999994</v>
      </c>
      <c r="H6104" s="12">
        <v>197.95276117629692</v>
      </c>
      <c r="I6104" s="13">
        <f>$D$2*tarifas!$D$12/24</f>
        <v>1.4541666666666666</v>
      </c>
      <c r="J6104" s="13" t="e">
        <f>VLOOKUP(E6104&amp;" "&amp;F6104,tarifas!$A$13:$D$20,4,FALSE)*H6104</f>
        <v>#N/A</v>
      </c>
      <c r="K6104" s="13">
        <f>IF(F6104="COD1",tarifas!$D$11*(SUMIFS($H$11:$H$8770,$F$11:$F$8770,"=COD1",$B$11:$B$8770,"="&amp;B6104)/COUNTIFS($F$11:$F$8770,"=COD1",$B$11:$B$8770,"="&amp;B6104))/COUNTIFS($A$11:$A$8770,"="&amp;A6104,$F$11:$F$8770,"=COD1"),0)</f>
        <v>0</v>
      </c>
      <c r="L6104" s="13" t="e">
        <f>(VLOOKUP(F6104,tarifas!$C$7:$D$10,2,FALSE)+tarifas!$D$21)*datos!H6104</f>
        <v>#N/A</v>
      </c>
      <c r="M6104">
        <v>0</v>
      </c>
      <c r="N6104" s="13" t="e">
        <f t="shared" si="863"/>
        <v>#N/A</v>
      </c>
      <c r="O6104">
        <f t="shared" si="864"/>
        <v>0</v>
      </c>
      <c r="P6104" s="12">
        <f t="shared" si="865"/>
        <v>197.95276117629692</v>
      </c>
      <c r="Q6104">
        <f t="shared" si="866"/>
        <v>0</v>
      </c>
      <c r="R6104">
        <f>$D$2*tarifas!$D$12/24</f>
        <v>1.4541666666666666</v>
      </c>
      <c r="S6104" t="e">
        <f>VLOOKUP(E6104&amp;" "&amp;F6104,tarifas!$A$13:$D$20,4,FALSE)*P6104</f>
        <v>#N/A</v>
      </c>
      <c r="T6104">
        <f>IF(F6104="COD1",tarifas!$D$11*(SUMIFS($P$11:$P$8770,$F$11:$F$8770,"=COD1",$B$11:$B$8770,"="&amp;B6104)/COUNTIFS($F$11:$F$8770,"=COD1",$B$11:$B$8770,"="&amp;B6104))/COUNTIFS($A$11:$A$8770,"="&amp;A6104,$F$11:$F$8770,"=COD1"),0)</f>
        <v>0</v>
      </c>
      <c r="U6104" t="e">
        <f>(VLOOKUP(F6104,tarifas!$C$7:$D$10,2,FALSE)+tarifas!$D$21)*datos!P6104</f>
        <v>#N/A</v>
      </c>
      <c r="V6104" t="e">
        <f t="shared" si="867"/>
        <v>#N/A</v>
      </c>
      <c r="W6104">
        <f t="shared" si="868"/>
        <v>0</v>
      </c>
    </row>
    <row r="6105" spans="1:23" x14ac:dyDescent="0.25">
      <c r="A6105">
        <f t="shared" si="861"/>
        <v>250</v>
      </c>
      <c r="B6105">
        <f t="shared" si="862"/>
        <v>9</v>
      </c>
      <c r="C6105" s="1">
        <f t="shared" si="869"/>
        <v>41893.916666651887</v>
      </c>
      <c r="D6105" s="7">
        <v>0</v>
      </c>
      <c r="E6105" s="7"/>
      <c r="G6105">
        <v>58.5</v>
      </c>
      <c r="H6105" s="12">
        <v>198.86882541377156</v>
      </c>
      <c r="I6105" s="13">
        <f>$D$2*tarifas!$D$12/24</f>
        <v>1.4541666666666666</v>
      </c>
      <c r="J6105" s="13" t="e">
        <f>VLOOKUP(E6105&amp;" "&amp;F6105,tarifas!$A$13:$D$20,4,FALSE)*H6105</f>
        <v>#N/A</v>
      </c>
      <c r="K6105" s="13">
        <f>IF(F6105="COD1",tarifas!$D$11*(SUMIFS($H$11:$H$8770,$F$11:$F$8770,"=COD1",$B$11:$B$8770,"="&amp;B6105)/COUNTIFS($F$11:$F$8770,"=COD1",$B$11:$B$8770,"="&amp;B6105))/COUNTIFS($A$11:$A$8770,"="&amp;A6105,$F$11:$F$8770,"=COD1"),0)</f>
        <v>0</v>
      </c>
      <c r="L6105" s="13" t="e">
        <f>(VLOOKUP(F6105,tarifas!$C$7:$D$10,2,FALSE)+tarifas!$D$21)*datos!H6105</f>
        <v>#N/A</v>
      </c>
      <c r="M6105">
        <v>0</v>
      </c>
      <c r="N6105" s="13" t="e">
        <f t="shared" si="863"/>
        <v>#N/A</v>
      </c>
      <c r="O6105">
        <f t="shared" si="864"/>
        <v>0</v>
      </c>
      <c r="P6105" s="12">
        <f t="shared" si="865"/>
        <v>198.86882541377156</v>
      </c>
      <c r="Q6105">
        <f t="shared" si="866"/>
        <v>0</v>
      </c>
      <c r="R6105">
        <f>$D$2*tarifas!$D$12/24</f>
        <v>1.4541666666666666</v>
      </c>
      <c r="S6105" t="e">
        <f>VLOOKUP(E6105&amp;" "&amp;F6105,tarifas!$A$13:$D$20,4,FALSE)*P6105</f>
        <v>#N/A</v>
      </c>
      <c r="T6105">
        <f>IF(F6105="COD1",tarifas!$D$11*(SUMIFS($P$11:$P$8770,$F$11:$F$8770,"=COD1",$B$11:$B$8770,"="&amp;B6105)/COUNTIFS($F$11:$F$8770,"=COD1",$B$11:$B$8770,"="&amp;B6105))/COUNTIFS($A$11:$A$8770,"="&amp;A6105,$F$11:$F$8770,"=COD1"),0)</f>
        <v>0</v>
      </c>
      <c r="U6105" t="e">
        <f>(VLOOKUP(F6105,tarifas!$C$7:$D$10,2,FALSE)+tarifas!$D$21)*datos!P6105</f>
        <v>#N/A</v>
      </c>
      <c r="V6105" t="e">
        <f t="shared" si="867"/>
        <v>#N/A</v>
      </c>
      <c r="W6105">
        <f t="shared" si="868"/>
        <v>0</v>
      </c>
    </row>
    <row r="6106" spans="1:23" x14ac:dyDescent="0.25">
      <c r="A6106">
        <f t="shared" si="861"/>
        <v>250</v>
      </c>
      <c r="B6106">
        <f t="shared" si="862"/>
        <v>9</v>
      </c>
      <c r="C6106" s="1">
        <f t="shared" si="869"/>
        <v>41893.958333318551</v>
      </c>
      <c r="D6106" s="7">
        <v>0</v>
      </c>
      <c r="E6106" s="7"/>
      <c r="G6106">
        <v>50.57</v>
      </c>
      <c r="H6106" s="12">
        <v>194.363449755966</v>
      </c>
      <c r="I6106" s="13">
        <f>$D$2*tarifas!$D$12/24</f>
        <v>1.4541666666666666</v>
      </c>
      <c r="J6106" s="13" t="e">
        <f>VLOOKUP(E6106&amp;" "&amp;F6106,tarifas!$A$13:$D$20,4,FALSE)*H6106</f>
        <v>#N/A</v>
      </c>
      <c r="K6106" s="13">
        <f>IF(F6106="COD1",tarifas!$D$11*(SUMIFS($H$11:$H$8770,$F$11:$F$8770,"=COD1",$B$11:$B$8770,"="&amp;B6106)/COUNTIFS($F$11:$F$8770,"=COD1",$B$11:$B$8770,"="&amp;B6106))/COUNTIFS($A$11:$A$8770,"="&amp;A6106,$F$11:$F$8770,"=COD1"),0)</f>
        <v>0</v>
      </c>
      <c r="L6106" s="13" t="e">
        <f>(VLOOKUP(F6106,tarifas!$C$7:$D$10,2,FALSE)+tarifas!$D$21)*datos!H6106</f>
        <v>#N/A</v>
      </c>
      <c r="M6106">
        <v>0</v>
      </c>
      <c r="N6106" s="13" t="e">
        <f t="shared" si="863"/>
        <v>#N/A</v>
      </c>
      <c r="O6106">
        <f t="shared" si="864"/>
        <v>0</v>
      </c>
      <c r="P6106" s="12">
        <f t="shared" si="865"/>
        <v>194.363449755966</v>
      </c>
      <c r="Q6106">
        <f t="shared" si="866"/>
        <v>0</v>
      </c>
      <c r="R6106">
        <f>$D$2*tarifas!$D$12/24</f>
        <v>1.4541666666666666</v>
      </c>
      <c r="S6106" t="e">
        <f>VLOOKUP(E6106&amp;" "&amp;F6106,tarifas!$A$13:$D$20,4,FALSE)*P6106</f>
        <v>#N/A</v>
      </c>
      <c r="T6106">
        <f>IF(F6106="COD1",tarifas!$D$11*(SUMIFS($P$11:$P$8770,$F$11:$F$8770,"=COD1",$B$11:$B$8770,"="&amp;B6106)/COUNTIFS($F$11:$F$8770,"=COD1",$B$11:$B$8770,"="&amp;B6106))/COUNTIFS($A$11:$A$8770,"="&amp;A6106,$F$11:$F$8770,"=COD1"),0)</f>
        <v>0</v>
      </c>
      <c r="U6106" t="e">
        <f>(VLOOKUP(F6106,tarifas!$C$7:$D$10,2,FALSE)+tarifas!$D$21)*datos!P6106</f>
        <v>#N/A</v>
      </c>
      <c r="V6106" t="e">
        <f t="shared" si="867"/>
        <v>#N/A</v>
      </c>
      <c r="W6106">
        <f t="shared" si="868"/>
        <v>0</v>
      </c>
    </row>
    <row r="6107" spans="1:23" x14ac:dyDescent="0.25">
      <c r="A6107">
        <f t="shared" si="861"/>
        <v>251</v>
      </c>
      <c r="B6107">
        <f t="shared" si="862"/>
        <v>9</v>
      </c>
      <c r="C6107" s="1">
        <f t="shared" si="869"/>
        <v>41893.999999985215</v>
      </c>
      <c r="D6107" s="7">
        <v>0</v>
      </c>
      <c r="E6107" s="7"/>
      <c r="G6107">
        <v>46.5</v>
      </c>
      <c r="H6107" s="12">
        <v>193.93037463763304</v>
      </c>
      <c r="I6107" s="13">
        <f>$D$2*tarifas!$D$12/24</f>
        <v>1.4541666666666666</v>
      </c>
      <c r="J6107" s="13" t="e">
        <f>VLOOKUP(E6107&amp;" "&amp;F6107,tarifas!$A$13:$D$20,4,FALSE)*H6107</f>
        <v>#N/A</v>
      </c>
      <c r="K6107" s="13">
        <f>IF(F6107="COD1",tarifas!$D$11*(SUMIFS($H$11:$H$8770,$F$11:$F$8770,"=COD1",$B$11:$B$8770,"="&amp;B6107)/COUNTIFS($F$11:$F$8770,"=COD1",$B$11:$B$8770,"="&amp;B6107))/COUNTIFS($A$11:$A$8770,"="&amp;A6107,$F$11:$F$8770,"=COD1"),0)</f>
        <v>0</v>
      </c>
      <c r="L6107" s="13" t="e">
        <f>(VLOOKUP(F6107,tarifas!$C$7:$D$10,2,FALSE)+tarifas!$D$21)*datos!H6107</f>
        <v>#N/A</v>
      </c>
      <c r="M6107">
        <v>0</v>
      </c>
      <c r="N6107" s="13" t="e">
        <f t="shared" si="863"/>
        <v>#N/A</v>
      </c>
      <c r="O6107">
        <f t="shared" si="864"/>
        <v>0</v>
      </c>
      <c r="P6107" s="12">
        <f t="shared" si="865"/>
        <v>193.93037463763304</v>
      </c>
      <c r="Q6107">
        <f t="shared" si="866"/>
        <v>0</v>
      </c>
      <c r="R6107">
        <f>$D$2*tarifas!$D$12/24</f>
        <v>1.4541666666666666</v>
      </c>
      <c r="S6107" t="e">
        <f>VLOOKUP(E6107&amp;" "&amp;F6107,tarifas!$A$13:$D$20,4,FALSE)*P6107</f>
        <v>#N/A</v>
      </c>
      <c r="T6107">
        <f>IF(F6107="COD1",tarifas!$D$11*(SUMIFS($P$11:$P$8770,$F$11:$F$8770,"=COD1",$B$11:$B$8770,"="&amp;B6107)/COUNTIFS($F$11:$F$8770,"=COD1",$B$11:$B$8770,"="&amp;B6107))/COUNTIFS($A$11:$A$8770,"="&amp;A6107,$F$11:$F$8770,"=COD1"),0)</f>
        <v>0</v>
      </c>
      <c r="U6107" t="e">
        <f>(VLOOKUP(F6107,tarifas!$C$7:$D$10,2,FALSE)+tarifas!$D$21)*datos!P6107</f>
        <v>#N/A</v>
      </c>
      <c r="V6107" t="e">
        <f t="shared" si="867"/>
        <v>#N/A</v>
      </c>
      <c r="W6107">
        <f t="shared" si="868"/>
        <v>0</v>
      </c>
    </row>
    <row r="6108" spans="1:23" x14ac:dyDescent="0.25">
      <c r="A6108">
        <f t="shared" si="861"/>
        <v>251</v>
      </c>
      <c r="B6108">
        <f t="shared" si="862"/>
        <v>9</v>
      </c>
      <c r="C6108" s="1">
        <f t="shared" si="869"/>
        <v>41894.041666651879</v>
      </c>
      <c r="D6108" s="7">
        <v>0</v>
      </c>
      <c r="E6108" s="7"/>
      <c r="G6108">
        <v>45</v>
      </c>
      <c r="H6108" s="12">
        <v>191.46563530078942</v>
      </c>
      <c r="I6108" s="13">
        <f>$D$2*tarifas!$D$12/24</f>
        <v>1.4541666666666666</v>
      </c>
      <c r="J6108" s="13" t="e">
        <f>VLOOKUP(E6108&amp;" "&amp;F6108,tarifas!$A$13:$D$20,4,FALSE)*H6108</f>
        <v>#N/A</v>
      </c>
      <c r="K6108" s="13">
        <f>IF(F6108="COD1",tarifas!$D$11*(SUMIFS($H$11:$H$8770,$F$11:$F$8770,"=COD1",$B$11:$B$8770,"="&amp;B6108)/COUNTIFS($F$11:$F$8770,"=COD1",$B$11:$B$8770,"="&amp;B6108))/COUNTIFS($A$11:$A$8770,"="&amp;A6108,$F$11:$F$8770,"=COD1"),0)</f>
        <v>0</v>
      </c>
      <c r="L6108" s="13" t="e">
        <f>(VLOOKUP(F6108,tarifas!$C$7:$D$10,2,FALSE)+tarifas!$D$21)*datos!H6108</f>
        <v>#N/A</v>
      </c>
      <c r="M6108">
        <v>0</v>
      </c>
      <c r="N6108" s="13" t="e">
        <f t="shared" si="863"/>
        <v>#N/A</v>
      </c>
      <c r="O6108">
        <f t="shared" si="864"/>
        <v>0</v>
      </c>
      <c r="P6108" s="12">
        <f t="shared" si="865"/>
        <v>191.46563530078942</v>
      </c>
      <c r="Q6108">
        <f t="shared" si="866"/>
        <v>0</v>
      </c>
      <c r="R6108">
        <f>$D$2*tarifas!$D$12/24</f>
        <v>1.4541666666666666</v>
      </c>
      <c r="S6108" t="e">
        <f>VLOOKUP(E6108&amp;" "&amp;F6108,tarifas!$A$13:$D$20,4,FALSE)*P6108</f>
        <v>#N/A</v>
      </c>
      <c r="T6108">
        <f>IF(F6108="COD1",tarifas!$D$11*(SUMIFS($P$11:$P$8770,$F$11:$F$8770,"=COD1",$B$11:$B$8770,"="&amp;B6108)/COUNTIFS($F$11:$F$8770,"=COD1",$B$11:$B$8770,"="&amp;B6108))/COUNTIFS($A$11:$A$8770,"="&amp;A6108,$F$11:$F$8770,"=COD1"),0)</f>
        <v>0</v>
      </c>
      <c r="U6108" t="e">
        <f>(VLOOKUP(F6108,tarifas!$C$7:$D$10,2,FALSE)+tarifas!$D$21)*datos!P6108</f>
        <v>#N/A</v>
      </c>
      <c r="V6108" t="e">
        <f t="shared" si="867"/>
        <v>#N/A</v>
      </c>
      <c r="W6108">
        <f t="shared" si="868"/>
        <v>0</v>
      </c>
    </row>
    <row r="6109" spans="1:23" x14ac:dyDescent="0.25">
      <c r="A6109">
        <f t="shared" si="861"/>
        <v>251</v>
      </c>
      <c r="B6109">
        <f t="shared" si="862"/>
        <v>9</v>
      </c>
      <c r="C6109" s="1">
        <f t="shared" si="869"/>
        <v>41894.083333318544</v>
      </c>
      <c r="D6109" s="7">
        <v>0</v>
      </c>
      <c r="E6109" s="7"/>
      <c r="G6109">
        <v>44.8</v>
      </c>
      <c r="H6109" s="12">
        <v>189.38485854234486</v>
      </c>
      <c r="I6109" s="13">
        <f>$D$2*tarifas!$D$12/24</f>
        <v>1.4541666666666666</v>
      </c>
      <c r="J6109" s="13" t="e">
        <f>VLOOKUP(E6109&amp;" "&amp;F6109,tarifas!$A$13:$D$20,4,FALSE)*H6109</f>
        <v>#N/A</v>
      </c>
      <c r="K6109" s="13">
        <f>IF(F6109="COD1",tarifas!$D$11*(SUMIFS($H$11:$H$8770,$F$11:$F$8770,"=COD1",$B$11:$B$8770,"="&amp;B6109)/COUNTIFS($F$11:$F$8770,"=COD1",$B$11:$B$8770,"="&amp;B6109))/COUNTIFS($A$11:$A$8770,"="&amp;A6109,$F$11:$F$8770,"=COD1"),0)</f>
        <v>0</v>
      </c>
      <c r="L6109" s="13" t="e">
        <f>(VLOOKUP(F6109,tarifas!$C$7:$D$10,2,FALSE)+tarifas!$D$21)*datos!H6109</f>
        <v>#N/A</v>
      </c>
      <c r="M6109">
        <v>0</v>
      </c>
      <c r="N6109" s="13" t="e">
        <f t="shared" si="863"/>
        <v>#N/A</v>
      </c>
      <c r="O6109">
        <f t="shared" si="864"/>
        <v>0</v>
      </c>
      <c r="P6109" s="12">
        <f t="shared" si="865"/>
        <v>189.38485854234486</v>
      </c>
      <c r="Q6109">
        <f t="shared" si="866"/>
        <v>0</v>
      </c>
      <c r="R6109">
        <f>$D$2*tarifas!$D$12/24</f>
        <v>1.4541666666666666</v>
      </c>
      <c r="S6109" t="e">
        <f>VLOOKUP(E6109&amp;" "&amp;F6109,tarifas!$A$13:$D$20,4,FALSE)*P6109</f>
        <v>#N/A</v>
      </c>
      <c r="T6109">
        <f>IF(F6109="COD1",tarifas!$D$11*(SUMIFS($P$11:$P$8770,$F$11:$F$8770,"=COD1",$B$11:$B$8770,"="&amp;B6109)/COUNTIFS($F$11:$F$8770,"=COD1",$B$11:$B$8770,"="&amp;B6109))/COUNTIFS($A$11:$A$8770,"="&amp;A6109,$F$11:$F$8770,"=COD1"),0)</f>
        <v>0</v>
      </c>
      <c r="U6109" t="e">
        <f>(VLOOKUP(F6109,tarifas!$C$7:$D$10,2,FALSE)+tarifas!$D$21)*datos!P6109</f>
        <v>#N/A</v>
      </c>
      <c r="V6109" t="e">
        <f t="shared" si="867"/>
        <v>#N/A</v>
      </c>
      <c r="W6109">
        <f t="shared" si="868"/>
        <v>0</v>
      </c>
    </row>
    <row r="6110" spans="1:23" x14ac:dyDescent="0.25">
      <c r="A6110">
        <f t="shared" si="861"/>
        <v>251</v>
      </c>
      <c r="B6110">
        <f t="shared" si="862"/>
        <v>9</v>
      </c>
      <c r="C6110" s="1">
        <f t="shared" si="869"/>
        <v>41894.124999985208</v>
      </c>
      <c r="D6110" s="7">
        <v>0</v>
      </c>
      <c r="E6110" s="7"/>
      <c r="G6110">
        <v>44.58</v>
      </c>
      <c r="H6110" s="12">
        <v>190.3550723234035</v>
      </c>
      <c r="I6110" s="13">
        <f>$D$2*tarifas!$D$12/24</f>
        <v>1.4541666666666666</v>
      </c>
      <c r="J6110" s="13" t="e">
        <f>VLOOKUP(E6110&amp;" "&amp;F6110,tarifas!$A$13:$D$20,4,FALSE)*H6110</f>
        <v>#N/A</v>
      </c>
      <c r="K6110" s="13">
        <f>IF(F6110="COD1",tarifas!$D$11*(SUMIFS($H$11:$H$8770,$F$11:$F$8770,"=COD1",$B$11:$B$8770,"="&amp;B6110)/COUNTIFS($F$11:$F$8770,"=COD1",$B$11:$B$8770,"="&amp;B6110))/COUNTIFS($A$11:$A$8770,"="&amp;A6110,$F$11:$F$8770,"=COD1"),0)</f>
        <v>0</v>
      </c>
      <c r="L6110" s="13" t="e">
        <f>(VLOOKUP(F6110,tarifas!$C$7:$D$10,2,FALSE)+tarifas!$D$21)*datos!H6110</f>
        <v>#N/A</v>
      </c>
      <c r="M6110">
        <v>0</v>
      </c>
      <c r="N6110" s="13" t="e">
        <f t="shared" si="863"/>
        <v>#N/A</v>
      </c>
      <c r="O6110">
        <f t="shared" si="864"/>
        <v>0</v>
      </c>
      <c r="P6110" s="12">
        <f t="shared" si="865"/>
        <v>190.3550723234035</v>
      </c>
      <c r="Q6110">
        <f t="shared" si="866"/>
        <v>0</v>
      </c>
      <c r="R6110">
        <f>$D$2*tarifas!$D$12/24</f>
        <v>1.4541666666666666</v>
      </c>
      <c r="S6110" t="e">
        <f>VLOOKUP(E6110&amp;" "&amp;F6110,tarifas!$A$13:$D$20,4,FALSE)*P6110</f>
        <v>#N/A</v>
      </c>
      <c r="T6110">
        <f>IF(F6110="COD1",tarifas!$D$11*(SUMIFS($P$11:$P$8770,$F$11:$F$8770,"=COD1",$B$11:$B$8770,"="&amp;B6110)/COUNTIFS($F$11:$F$8770,"=COD1",$B$11:$B$8770,"="&amp;B6110))/COUNTIFS($A$11:$A$8770,"="&amp;A6110,$F$11:$F$8770,"=COD1"),0)</f>
        <v>0</v>
      </c>
      <c r="U6110" t="e">
        <f>(VLOOKUP(F6110,tarifas!$C$7:$D$10,2,FALSE)+tarifas!$D$21)*datos!P6110</f>
        <v>#N/A</v>
      </c>
      <c r="V6110" t="e">
        <f t="shared" si="867"/>
        <v>#N/A</v>
      </c>
      <c r="W6110">
        <f t="shared" si="868"/>
        <v>0</v>
      </c>
    </row>
    <row r="6111" spans="1:23" x14ac:dyDescent="0.25">
      <c r="A6111">
        <f t="shared" si="861"/>
        <v>251</v>
      </c>
      <c r="B6111">
        <f t="shared" si="862"/>
        <v>9</v>
      </c>
      <c r="C6111" s="1">
        <f t="shared" si="869"/>
        <v>41894.166666651872</v>
      </c>
      <c r="D6111" s="7">
        <v>0</v>
      </c>
      <c r="E6111" s="7"/>
      <c r="G6111">
        <v>45</v>
      </c>
      <c r="H6111" s="12">
        <v>188.14606127337407</v>
      </c>
      <c r="I6111" s="13">
        <f>$D$2*tarifas!$D$12/24</f>
        <v>1.4541666666666666</v>
      </c>
      <c r="J6111" s="13" t="e">
        <f>VLOOKUP(E6111&amp;" "&amp;F6111,tarifas!$A$13:$D$20,4,FALSE)*H6111</f>
        <v>#N/A</v>
      </c>
      <c r="K6111" s="13">
        <f>IF(F6111="COD1",tarifas!$D$11*(SUMIFS($H$11:$H$8770,$F$11:$F$8770,"=COD1",$B$11:$B$8770,"="&amp;B6111)/COUNTIFS($F$11:$F$8770,"=COD1",$B$11:$B$8770,"="&amp;B6111))/COUNTIFS($A$11:$A$8770,"="&amp;A6111,$F$11:$F$8770,"=COD1"),0)</f>
        <v>0</v>
      </c>
      <c r="L6111" s="13" t="e">
        <f>(VLOOKUP(F6111,tarifas!$C$7:$D$10,2,FALSE)+tarifas!$D$21)*datos!H6111</f>
        <v>#N/A</v>
      </c>
      <c r="M6111">
        <v>0</v>
      </c>
      <c r="N6111" s="13" t="e">
        <f t="shared" si="863"/>
        <v>#N/A</v>
      </c>
      <c r="O6111">
        <f t="shared" si="864"/>
        <v>0</v>
      </c>
      <c r="P6111" s="12">
        <f t="shared" si="865"/>
        <v>188.14606127337407</v>
      </c>
      <c r="Q6111">
        <f t="shared" si="866"/>
        <v>0</v>
      </c>
      <c r="R6111">
        <f>$D$2*tarifas!$D$12/24</f>
        <v>1.4541666666666666</v>
      </c>
      <c r="S6111" t="e">
        <f>VLOOKUP(E6111&amp;" "&amp;F6111,tarifas!$A$13:$D$20,4,FALSE)*P6111</f>
        <v>#N/A</v>
      </c>
      <c r="T6111">
        <f>IF(F6111="COD1",tarifas!$D$11*(SUMIFS($P$11:$P$8770,$F$11:$F$8770,"=COD1",$B$11:$B$8770,"="&amp;B6111)/COUNTIFS($F$11:$F$8770,"=COD1",$B$11:$B$8770,"="&amp;B6111))/COUNTIFS($A$11:$A$8770,"="&amp;A6111,$F$11:$F$8770,"=COD1"),0)</f>
        <v>0</v>
      </c>
      <c r="U6111" t="e">
        <f>(VLOOKUP(F6111,tarifas!$C$7:$D$10,2,FALSE)+tarifas!$D$21)*datos!P6111</f>
        <v>#N/A</v>
      </c>
      <c r="V6111" t="e">
        <f t="shared" si="867"/>
        <v>#N/A</v>
      </c>
      <c r="W6111">
        <f t="shared" si="868"/>
        <v>0</v>
      </c>
    </row>
    <row r="6112" spans="1:23" x14ac:dyDescent="0.25">
      <c r="A6112">
        <f t="shared" si="861"/>
        <v>251</v>
      </c>
      <c r="B6112">
        <f t="shared" si="862"/>
        <v>9</v>
      </c>
      <c r="C6112" s="1">
        <f t="shared" si="869"/>
        <v>41894.208333318536</v>
      </c>
      <c r="D6112" s="7">
        <v>0</v>
      </c>
      <c r="E6112" s="7"/>
      <c r="G6112">
        <v>49</v>
      </c>
      <c r="H6112" s="12">
        <v>186.34019891540328</v>
      </c>
      <c r="I6112" s="13">
        <f>$D$2*tarifas!$D$12/24</f>
        <v>1.4541666666666666</v>
      </c>
      <c r="J6112" s="13" t="e">
        <f>VLOOKUP(E6112&amp;" "&amp;F6112,tarifas!$A$13:$D$20,4,FALSE)*H6112</f>
        <v>#N/A</v>
      </c>
      <c r="K6112" s="13">
        <f>IF(F6112="COD1",tarifas!$D$11*(SUMIFS($H$11:$H$8770,$F$11:$F$8770,"=COD1",$B$11:$B$8770,"="&amp;B6112)/COUNTIFS($F$11:$F$8770,"=COD1",$B$11:$B$8770,"="&amp;B6112))/COUNTIFS($A$11:$A$8770,"="&amp;A6112,$F$11:$F$8770,"=COD1"),0)</f>
        <v>0</v>
      </c>
      <c r="L6112" s="13" t="e">
        <f>(VLOOKUP(F6112,tarifas!$C$7:$D$10,2,FALSE)+tarifas!$D$21)*datos!H6112</f>
        <v>#N/A</v>
      </c>
      <c r="M6112">
        <v>0</v>
      </c>
      <c r="N6112" s="13" t="e">
        <f t="shared" si="863"/>
        <v>#N/A</v>
      </c>
      <c r="O6112">
        <f t="shared" si="864"/>
        <v>0</v>
      </c>
      <c r="P6112" s="12">
        <f t="shared" si="865"/>
        <v>186.34019891540328</v>
      </c>
      <c r="Q6112">
        <f t="shared" si="866"/>
        <v>0</v>
      </c>
      <c r="R6112">
        <f>$D$2*tarifas!$D$12/24</f>
        <v>1.4541666666666666</v>
      </c>
      <c r="S6112" t="e">
        <f>VLOOKUP(E6112&amp;" "&amp;F6112,tarifas!$A$13:$D$20,4,FALSE)*P6112</f>
        <v>#N/A</v>
      </c>
      <c r="T6112">
        <f>IF(F6112="COD1",tarifas!$D$11*(SUMIFS($P$11:$P$8770,$F$11:$F$8770,"=COD1",$B$11:$B$8770,"="&amp;B6112)/COUNTIFS($F$11:$F$8770,"=COD1",$B$11:$B$8770,"="&amp;B6112))/COUNTIFS($A$11:$A$8770,"="&amp;A6112,$F$11:$F$8770,"=COD1"),0)</f>
        <v>0</v>
      </c>
      <c r="U6112" t="e">
        <f>(VLOOKUP(F6112,tarifas!$C$7:$D$10,2,FALSE)+tarifas!$D$21)*datos!P6112</f>
        <v>#N/A</v>
      </c>
      <c r="V6112" t="e">
        <f t="shared" si="867"/>
        <v>#N/A</v>
      </c>
      <c r="W6112">
        <f t="shared" si="868"/>
        <v>0</v>
      </c>
    </row>
    <row r="6113" spans="1:23" x14ac:dyDescent="0.25">
      <c r="A6113">
        <f t="shared" si="861"/>
        <v>251</v>
      </c>
      <c r="B6113">
        <f t="shared" si="862"/>
        <v>9</v>
      </c>
      <c r="C6113" s="1">
        <f t="shared" si="869"/>
        <v>41894.249999985201</v>
      </c>
      <c r="D6113" s="7">
        <v>0</v>
      </c>
      <c r="E6113" s="7"/>
      <c r="G6113">
        <v>61.6</v>
      </c>
      <c r="H6113" s="12">
        <v>209.22710065899807</v>
      </c>
      <c r="I6113" s="13">
        <f>$D$2*tarifas!$D$12/24</f>
        <v>1.4541666666666666</v>
      </c>
      <c r="J6113" s="13" t="e">
        <f>VLOOKUP(E6113&amp;" "&amp;F6113,tarifas!$A$13:$D$20,4,FALSE)*H6113</f>
        <v>#N/A</v>
      </c>
      <c r="K6113" s="13">
        <f>IF(F6113="COD1",tarifas!$D$11*(SUMIFS($H$11:$H$8770,$F$11:$F$8770,"=COD1",$B$11:$B$8770,"="&amp;B6113)/COUNTIFS($F$11:$F$8770,"=COD1",$B$11:$B$8770,"="&amp;B6113))/COUNTIFS($A$11:$A$8770,"="&amp;A6113,$F$11:$F$8770,"=COD1"),0)</f>
        <v>0</v>
      </c>
      <c r="L6113" s="13" t="e">
        <f>(VLOOKUP(F6113,tarifas!$C$7:$D$10,2,FALSE)+tarifas!$D$21)*datos!H6113</f>
        <v>#N/A</v>
      </c>
      <c r="M6113">
        <v>25.239750000000001</v>
      </c>
      <c r="N6113" s="13" t="e">
        <f t="shared" si="863"/>
        <v>#N/A</v>
      </c>
      <c r="O6113">
        <f t="shared" si="864"/>
        <v>25.239750000000001</v>
      </c>
      <c r="P6113" s="12">
        <f t="shared" si="865"/>
        <v>183.98735065899808</v>
      </c>
      <c r="Q6113">
        <f t="shared" si="866"/>
        <v>0</v>
      </c>
      <c r="R6113">
        <f>$D$2*tarifas!$D$12/24</f>
        <v>1.4541666666666666</v>
      </c>
      <c r="S6113" t="e">
        <f>VLOOKUP(E6113&amp;" "&amp;F6113,tarifas!$A$13:$D$20,4,FALSE)*P6113</f>
        <v>#N/A</v>
      </c>
      <c r="T6113">
        <f>IF(F6113="COD1",tarifas!$D$11*(SUMIFS($P$11:$P$8770,$F$11:$F$8770,"=COD1",$B$11:$B$8770,"="&amp;B6113)/COUNTIFS($F$11:$F$8770,"=COD1",$B$11:$B$8770,"="&amp;B6113))/COUNTIFS($A$11:$A$8770,"="&amp;A6113,$F$11:$F$8770,"=COD1"),0)</f>
        <v>0</v>
      </c>
      <c r="U6113" t="e">
        <f>(VLOOKUP(F6113,tarifas!$C$7:$D$10,2,FALSE)+tarifas!$D$21)*datos!P6113</f>
        <v>#N/A</v>
      </c>
      <c r="V6113" t="e">
        <f t="shared" si="867"/>
        <v>#N/A</v>
      </c>
      <c r="W6113">
        <f t="shared" si="868"/>
        <v>0</v>
      </c>
    </row>
    <row r="6114" spans="1:23" x14ac:dyDescent="0.25">
      <c r="A6114">
        <f t="shared" si="861"/>
        <v>251</v>
      </c>
      <c r="B6114">
        <f t="shared" si="862"/>
        <v>9</v>
      </c>
      <c r="C6114" s="1">
        <f t="shared" si="869"/>
        <v>41894.291666651865</v>
      </c>
      <c r="D6114" s="7">
        <v>0</v>
      </c>
      <c r="E6114" s="7"/>
      <c r="G6114">
        <v>62.89</v>
      </c>
      <c r="H6114" s="12">
        <v>283.47783741422279</v>
      </c>
      <c r="I6114" s="13">
        <f>$D$2*tarifas!$D$12/24</f>
        <v>1.4541666666666666</v>
      </c>
      <c r="J6114" s="13" t="e">
        <f>VLOOKUP(E6114&amp;" "&amp;F6114,tarifas!$A$13:$D$20,4,FALSE)*H6114</f>
        <v>#N/A</v>
      </c>
      <c r="K6114" s="13">
        <f>IF(F6114="COD1",tarifas!$D$11*(SUMIFS($H$11:$H$8770,$F$11:$F$8770,"=COD1",$B$11:$B$8770,"="&amp;B6114)/COUNTIFS($F$11:$F$8770,"=COD1",$B$11:$B$8770,"="&amp;B6114))/COUNTIFS($A$11:$A$8770,"="&amp;A6114,$F$11:$F$8770,"=COD1"),0)</f>
        <v>0</v>
      </c>
      <c r="L6114" s="13" t="e">
        <f>(VLOOKUP(F6114,tarifas!$C$7:$D$10,2,FALSE)+tarifas!$D$21)*datos!H6114</f>
        <v>#N/A</v>
      </c>
      <c r="M6114">
        <v>158.62842999999998</v>
      </c>
      <c r="N6114" s="13" t="e">
        <f t="shared" si="863"/>
        <v>#N/A</v>
      </c>
      <c r="O6114">
        <f t="shared" si="864"/>
        <v>158.62842999999998</v>
      </c>
      <c r="P6114" s="12">
        <f t="shared" si="865"/>
        <v>124.84940741422281</v>
      </c>
      <c r="Q6114">
        <f t="shared" si="866"/>
        <v>0</v>
      </c>
      <c r="R6114">
        <f>$D$2*tarifas!$D$12/24</f>
        <v>1.4541666666666666</v>
      </c>
      <c r="S6114" t="e">
        <f>VLOOKUP(E6114&amp;" "&amp;F6114,tarifas!$A$13:$D$20,4,FALSE)*P6114</f>
        <v>#N/A</v>
      </c>
      <c r="T6114">
        <f>IF(F6114="COD1",tarifas!$D$11*(SUMIFS($P$11:$P$8770,$F$11:$F$8770,"=COD1",$B$11:$B$8770,"="&amp;B6114)/COUNTIFS($F$11:$F$8770,"=COD1",$B$11:$B$8770,"="&amp;B6114))/COUNTIFS($A$11:$A$8770,"="&amp;A6114,$F$11:$F$8770,"=COD1"),0)</f>
        <v>0</v>
      </c>
      <c r="U6114" t="e">
        <f>(VLOOKUP(F6114,tarifas!$C$7:$D$10,2,FALSE)+tarifas!$D$21)*datos!P6114</f>
        <v>#N/A</v>
      </c>
      <c r="V6114" t="e">
        <f t="shared" si="867"/>
        <v>#N/A</v>
      </c>
      <c r="W6114">
        <f t="shared" si="868"/>
        <v>0</v>
      </c>
    </row>
    <row r="6115" spans="1:23" x14ac:dyDescent="0.25">
      <c r="A6115">
        <f t="shared" si="861"/>
        <v>251</v>
      </c>
      <c r="B6115">
        <f t="shared" si="862"/>
        <v>9</v>
      </c>
      <c r="C6115" s="1">
        <f t="shared" si="869"/>
        <v>41894.333333318529</v>
      </c>
      <c r="D6115" s="7">
        <v>0</v>
      </c>
      <c r="E6115" s="7"/>
      <c r="G6115">
        <v>64.5</v>
      </c>
      <c r="H6115" s="12">
        <v>455.35631485802082</v>
      </c>
      <c r="I6115" s="13">
        <f>$D$2*tarifas!$D$12/24</f>
        <v>1.4541666666666666</v>
      </c>
      <c r="J6115" s="13" t="e">
        <f>VLOOKUP(E6115&amp;" "&amp;F6115,tarifas!$A$13:$D$20,4,FALSE)*H6115</f>
        <v>#N/A</v>
      </c>
      <c r="K6115" s="13">
        <f>IF(F6115="COD1",tarifas!$D$11*(SUMIFS($H$11:$H$8770,$F$11:$F$8770,"=COD1",$B$11:$B$8770,"="&amp;B6115)/COUNTIFS($F$11:$F$8770,"=COD1",$B$11:$B$8770,"="&amp;B6115))/COUNTIFS($A$11:$A$8770,"="&amp;A6115,$F$11:$F$8770,"=COD1"),0)</f>
        <v>0</v>
      </c>
      <c r="L6115" s="13" t="e">
        <f>(VLOOKUP(F6115,tarifas!$C$7:$D$10,2,FALSE)+tarifas!$D$21)*datos!H6115</f>
        <v>#N/A</v>
      </c>
      <c r="M6115">
        <v>150.09231</v>
      </c>
      <c r="N6115" s="13" t="e">
        <f t="shared" si="863"/>
        <v>#N/A</v>
      </c>
      <c r="O6115">
        <f t="shared" si="864"/>
        <v>150.09231</v>
      </c>
      <c r="P6115" s="12">
        <f t="shared" si="865"/>
        <v>305.26400485802083</v>
      </c>
      <c r="Q6115">
        <f t="shared" si="866"/>
        <v>0</v>
      </c>
      <c r="R6115">
        <f>$D$2*tarifas!$D$12/24</f>
        <v>1.4541666666666666</v>
      </c>
      <c r="S6115" t="e">
        <f>VLOOKUP(E6115&amp;" "&amp;F6115,tarifas!$A$13:$D$20,4,FALSE)*P6115</f>
        <v>#N/A</v>
      </c>
      <c r="T6115">
        <f>IF(F6115="COD1",tarifas!$D$11*(SUMIFS($P$11:$P$8770,$F$11:$F$8770,"=COD1",$B$11:$B$8770,"="&amp;B6115)/COUNTIFS($F$11:$F$8770,"=COD1",$B$11:$B$8770,"="&amp;B6115))/COUNTIFS($A$11:$A$8770,"="&amp;A6115,$F$11:$F$8770,"=COD1"),0)</f>
        <v>0</v>
      </c>
      <c r="U6115" t="e">
        <f>(VLOOKUP(F6115,tarifas!$C$7:$D$10,2,FALSE)+tarifas!$D$21)*datos!P6115</f>
        <v>#N/A</v>
      </c>
      <c r="V6115" t="e">
        <f t="shared" si="867"/>
        <v>#N/A</v>
      </c>
      <c r="W6115">
        <f t="shared" si="868"/>
        <v>0</v>
      </c>
    </row>
    <row r="6116" spans="1:23" x14ac:dyDescent="0.25">
      <c r="A6116">
        <f t="shared" si="861"/>
        <v>251</v>
      </c>
      <c r="B6116">
        <f t="shared" si="862"/>
        <v>9</v>
      </c>
      <c r="C6116" s="1">
        <f t="shared" si="869"/>
        <v>41894.374999985193</v>
      </c>
      <c r="D6116" s="7">
        <v>614.06060606060612</v>
      </c>
      <c r="E6116" s="7"/>
      <c r="G6116">
        <v>64.489999999999995</v>
      </c>
      <c r="H6116" s="12">
        <v>524.59060924973721</v>
      </c>
      <c r="I6116" s="13">
        <f>$D$2*tarifas!$D$12/24</f>
        <v>1.4541666666666666</v>
      </c>
      <c r="J6116" s="13" t="e">
        <f>VLOOKUP(E6116&amp;" "&amp;F6116,tarifas!$A$13:$D$20,4,FALSE)*H6116</f>
        <v>#N/A</v>
      </c>
      <c r="K6116" s="13">
        <f>IF(F6116="COD1",tarifas!$D$11*(SUMIFS($H$11:$H$8770,$F$11:$F$8770,"=COD1",$B$11:$B$8770,"="&amp;B6116)/COUNTIFS($F$11:$F$8770,"=COD1",$B$11:$B$8770,"="&amp;B6116))/COUNTIFS($A$11:$A$8770,"="&amp;A6116,$F$11:$F$8770,"=COD1"),0)</f>
        <v>0</v>
      </c>
      <c r="L6116" s="13" t="e">
        <f>(VLOOKUP(F6116,tarifas!$C$7:$D$10,2,FALSE)+tarifas!$D$21)*datos!H6116</f>
        <v>#N/A</v>
      </c>
      <c r="M6116">
        <v>385.39267000000001</v>
      </c>
      <c r="N6116" s="13" t="e">
        <f t="shared" si="863"/>
        <v>#N/A</v>
      </c>
      <c r="O6116">
        <f t="shared" si="864"/>
        <v>385.39267000000001</v>
      </c>
      <c r="P6116" s="12">
        <f t="shared" si="865"/>
        <v>139.1979392497372</v>
      </c>
      <c r="Q6116">
        <f t="shared" si="866"/>
        <v>0</v>
      </c>
      <c r="R6116">
        <f>$D$2*tarifas!$D$12/24</f>
        <v>1.4541666666666666</v>
      </c>
      <c r="S6116" t="e">
        <f>VLOOKUP(E6116&amp;" "&amp;F6116,tarifas!$A$13:$D$20,4,FALSE)*P6116</f>
        <v>#N/A</v>
      </c>
      <c r="T6116">
        <f>IF(F6116="COD1",tarifas!$D$11*(SUMIFS($P$11:$P$8770,$F$11:$F$8770,"=COD1",$B$11:$B$8770,"="&amp;B6116)/COUNTIFS($F$11:$F$8770,"=COD1",$B$11:$B$8770,"="&amp;B6116))/COUNTIFS($A$11:$A$8770,"="&amp;A6116,$F$11:$F$8770,"=COD1"),0)</f>
        <v>0</v>
      </c>
      <c r="U6116" t="e">
        <f>(VLOOKUP(F6116,tarifas!$C$7:$D$10,2,FALSE)+tarifas!$D$21)*datos!P6116</f>
        <v>#N/A</v>
      </c>
      <c r="V6116" t="e">
        <f t="shared" si="867"/>
        <v>#N/A</v>
      </c>
      <c r="W6116">
        <f t="shared" si="868"/>
        <v>0</v>
      </c>
    </row>
    <row r="6117" spans="1:23" x14ac:dyDescent="0.25">
      <c r="A6117">
        <f t="shared" si="861"/>
        <v>251</v>
      </c>
      <c r="B6117">
        <f t="shared" si="862"/>
        <v>9</v>
      </c>
      <c r="C6117" s="1">
        <f t="shared" si="869"/>
        <v>41894.416666651858</v>
      </c>
      <c r="D6117" s="7">
        <v>545.5454545454545</v>
      </c>
      <c r="E6117" s="7"/>
      <c r="G6117">
        <v>64.98</v>
      </c>
      <c r="H6117" s="12">
        <v>563.56228289622732</v>
      </c>
      <c r="I6117" s="13">
        <f>$D$2*tarifas!$D$12/24</f>
        <v>1.4541666666666666</v>
      </c>
      <c r="J6117" s="13" t="e">
        <f>VLOOKUP(E6117&amp;" "&amp;F6117,tarifas!$A$13:$D$20,4,FALSE)*H6117</f>
        <v>#N/A</v>
      </c>
      <c r="K6117" s="13">
        <f>IF(F6117="COD1",tarifas!$D$11*(SUMIFS($H$11:$H$8770,$F$11:$F$8770,"=COD1",$B$11:$B$8770,"="&amp;B6117)/COUNTIFS($F$11:$F$8770,"=COD1",$B$11:$B$8770,"="&amp;B6117))/COUNTIFS($A$11:$A$8770,"="&amp;A6117,$F$11:$F$8770,"=COD1"),0)</f>
        <v>0</v>
      </c>
      <c r="L6117" s="13" t="e">
        <f>(VLOOKUP(F6117,tarifas!$C$7:$D$10,2,FALSE)+tarifas!$D$21)*datos!H6117</f>
        <v>#N/A</v>
      </c>
      <c r="M6117">
        <v>395.40628999999996</v>
      </c>
      <c r="N6117" s="13" t="e">
        <f t="shared" si="863"/>
        <v>#N/A</v>
      </c>
      <c r="O6117">
        <f t="shared" si="864"/>
        <v>395.40628999999996</v>
      </c>
      <c r="P6117" s="12">
        <f t="shared" si="865"/>
        <v>168.15599289622736</v>
      </c>
      <c r="Q6117">
        <f t="shared" si="866"/>
        <v>0</v>
      </c>
      <c r="R6117">
        <f>$D$2*tarifas!$D$12/24</f>
        <v>1.4541666666666666</v>
      </c>
      <c r="S6117" t="e">
        <f>VLOOKUP(E6117&amp;" "&amp;F6117,tarifas!$A$13:$D$20,4,FALSE)*P6117</f>
        <v>#N/A</v>
      </c>
      <c r="T6117">
        <f>IF(F6117="COD1",tarifas!$D$11*(SUMIFS($P$11:$P$8770,$F$11:$F$8770,"=COD1",$B$11:$B$8770,"="&amp;B6117)/COUNTIFS($F$11:$F$8770,"=COD1",$B$11:$B$8770,"="&amp;B6117))/COUNTIFS($A$11:$A$8770,"="&amp;A6117,$F$11:$F$8770,"=COD1"),0)</f>
        <v>0</v>
      </c>
      <c r="U6117" t="e">
        <f>(VLOOKUP(F6117,tarifas!$C$7:$D$10,2,FALSE)+tarifas!$D$21)*datos!P6117</f>
        <v>#N/A</v>
      </c>
      <c r="V6117" t="e">
        <f t="shared" si="867"/>
        <v>#N/A</v>
      </c>
      <c r="W6117">
        <f t="shared" si="868"/>
        <v>0</v>
      </c>
    </row>
    <row r="6118" spans="1:23" x14ac:dyDescent="0.25">
      <c r="A6118">
        <f t="shared" si="861"/>
        <v>251</v>
      </c>
      <c r="B6118">
        <f t="shared" si="862"/>
        <v>9</v>
      </c>
      <c r="C6118" s="1">
        <f t="shared" si="869"/>
        <v>41894.458333318522</v>
      </c>
      <c r="D6118" s="7">
        <v>631.57575757575762</v>
      </c>
      <c r="E6118" s="7"/>
      <c r="G6118">
        <v>65.03</v>
      </c>
      <c r="H6118" s="12">
        <v>396.7881678239944</v>
      </c>
      <c r="I6118" s="13">
        <f>$D$2*tarifas!$D$12/24</f>
        <v>1.4541666666666666</v>
      </c>
      <c r="J6118" s="13" t="e">
        <f>VLOOKUP(E6118&amp;" "&amp;F6118,tarifas!$A$13:$D$20,4,FALSE)*H6118</f>
        <v>#N/A</v>
      </c>
      <c r="K6118" s="13">
        <f>IF(F6118="COD1",tarifas!$D$11*(SUMIFS($H$11:$H$8770,$F$11:$F$8770,"=COD1",$B$11:$B$8770,"="&amp;B6118)/COUNTIFS($F$11:$F$8770,"=COD1",$B$11:$B$8770,"="&amp;B6118))/COUNTIFS($A$11:$A$8770,"="&amp;A6118,$F$11:$F$8770,"=COD1"),0)</f>
        <v>0</v>
      </c>
      <c r="L6118" s="13" t="e">
        <f>(VLOOKUP(F6118,tarifas!$C$7:$D$10,2,FALSE)+tarifas!$D$21)*datos!H6118</f>
        <v>#N/A</v>
      </c>
      <c r="M6118">
        <v>388.27755999999999</v>
      </c>
      <c r="N6118" s="13" t="e">
        <f t="shared" si="863"/>
        <v>#N/A</v>
      </c>
      <c r="O6118">
        <f t="shared" si="864"/>
        <v>388.27755999999999</v>
      </c>
      <c r="P6118" s="12">
        <f t="shared" si="865"/>
        <v>8.5106078239944054</v>
      </c>
      <c r="Q6118">
        <f t="shared" si="866"/>
        <v>0</v>
      </c>
      <c r="R6118">
        <f>$D$2*tarifas!$D$12/24</f>
        <v>1.4541666666666666</v>
      </c>
      <c r="S6118" t="e">
        <f>VLOOKUP(E6118&amp;" "&amp;F6118,tarifas!$A$13:$D$20,4,FALSE)*P6118</f>
        <v>#N/A</v>
      </c>
      <c r="T6118">
        <f>IF(F6118="COD1",tarifas!$D$11*(SUMIFS($P$11:$P$8770,$F$11:$F$8770,"=COD1",$B$11:$B$8770,"="&amp;B6118)/COUNTIFS($F$11:$F$8770,"=COD1",$B$11:$B$8770,"="&amp;B6118))/COUNTIFS($A$11:$A$8770,"="&amp;A6118,$F$11:$F$8770,"=COD1"),0)</f>
        <v>0</v>
      </c>
      <c r="U6118" t="e">
        <f>(VLOOKUP(F6118,tarifas!$C$7:$D$10,2,FALSE)+tarifas!$D$21)*datos!P6118</f>
        <v>#N/A</v>
      </c>
      <c r="V6118" t="e">
        <f t="shared" si="867"/>
        <v>#N/A</v>
      </c>
      <c r="W6118">
        <f t="shared" si="868"/>
        <v>0</v>
      </c>
    </row>
    <row r="6119" spans="1:23" x14ac:dyDescent="0.25">
      <c r="A6119">
        <f t="shared" si="861"/>
        <v>251</v>
      </c>
      <c r="B6119">
        <f t="shared" si="862"/>
        <v>9</v>
      </c>
      <c r="C6119" s="1">
        <f t="shared" si="869"/>
        <v>41894.499999985186</v>
      </c>
      <c r="D6119" s="7">
        <v>701.89393939393938</v>
      </c>
      <c r="E6119" s="7"/>
      <c r="G6119">
        <v>65.03</v>
      </c>
      <c r="H6119" s="12">
        <v>373.7364031817113</v>
      </c>
      <c r="I6119" s="13">
        <f>$D$2*tarifas!$D$12/24</f>
        <v>1.4541666666666666</v>
      </c>
      <c r="J6119" s="13" t="e">
        <f>VLOOKUP(E6119&amp;" "&amp;F6119,tarifas!$A$13:$D$20,4,FALSE)*H6119</f>
        <v>#N/A</v>
      </c>
      <c r="K6119" s="13">
        <f>IF(F6119="COD1",tarifas!$D$11*(SUMIFS($H$11:$H$8770,$F$11:$F$8770,"=COD1",$B$11:$B$8770,"="&amp;B6119)/COUNTIFS($F$11:$F$8770,"=COD1",$B$11:$B$8770,"="&amp;B6119))/COUNTIFS($A$11:$A$8770,"="&amp;A6119,$F$11:$F$8770,"=COD1"),0)</f>
        <v>0</v>
      </c>
      <c r="L6119" s="13" t="e">
        <f>(VLOOKUP(F6119,tarifas!$C$7:$D$10,2,FALSE)+tarifas!$D$21)*datos!H6119</f>
        <v>#N/A</v>
      </c>
      <c r="M6119">
        <v>229.36986999999999</v>
      </c>
      <c r="N6119" s="13" t="e">
        <f t="shared" si="863"/>
        <v>#N/A</v>
      </c>
      <c r="O6119">
        <f t="shared" si="864"/>
        <v>229.36986999999999</v>
      </c>
      <c r="P6119" s="12">
        <f t="shared" si="865"/>
        <v>144.3665331817113</v>
      </c>
      <c r="Q6119">
        <f t="shared" si="866"/>
        <v>0</v>
      </c>
      <c r="R6119">
        <f>$D$2*tarifas!$D$12/24</f>
        <v>1.4541666666666666</v>
      </c>
      <c r="S6119" t="e">
        <f>VLOOKUP(E6119&amp;" "&amp;F6119,tarifas!$A$13:$D$20,4,FALSE)*P6119</f>
        <v>#N/A</v>
      </c>
      <c r="T6119">
        <f>IF(F6119="COD1",tarifas!$D$11*(SUMIFS($P$11:$P$8770,$F$11:$F$8770,"=COD1",$B$11:$B$8770,"="&amp;B6119)/COUNTIFS($F$11:$F$8770,"=COD1",$B$11:$B$8770,"="&amp;B6119))/COUNTIFS($A$11:$A$8770,"="&amp;A6119,$F$11:$F$8770,"=COD1"),0)</f>
        <v>0</v>
      </c>
      <c r="U6119" t="e">
        <f>(VLOOKUP(F6119,tarifas!$C$7:$D$10,2,FALSE)+tarifas!$D$21)*datos!P6119</f>
        <v>#N/A</v>
      </c>
      <c r="V6119" t="e">
        <f t="shared" si="867"/>
        <v>#N/A</v>
      </c>
      <c r="W6119">
        <f t="shared" si="868"/>
        <v>0</v>
      </c>
    </row>
    <row r="6120" spans="1:23" x14ac:dyDescent="0.25">
      <c r="A6120">
        <f t="shared" si="861"/>
        <v>251</v>
      </c>
      <c r="B6120">
        <f t="shared" si="862"/>
        <v>9</v>
      </c>
      <c r="C6120" s="1">
        <f t="shared" si="869"/>
        <v>41894.54166665185</v>
      </c>
      <c r="D6120" s="7">
        <v>726.10606060606062</v>
      </c>
      <c r="E6120" s="7"/>
      <c r="G6120">
        <v>64.11</v>
      </c>
      <c r="H6120" s="12">
        <v>490.04333982151263</v>
      </c>
      <c r="I6120" s="13">
        <f>$D$2*tarifas!$D$12/24</f>
        <v>1.4541666666666666</v>
      </c>
      <c r="J6120" s="13" t="e">
        <f>VLOOKUP(E6120&amp;" "&amp;F6120,tarifas!$A$13:$D$20,4,FALSE)*H6120</f>
        <v>#N/A</v>
      </c>
      <c r="K6120" s="13">
        <f>IF(F6120="COD1",tarifas!$D$11*(SUMIFS($H$11:$H$8770,$F$11:$F$8770,"=COD1",$B$11:$B$8770,"="&amp;B6120)/COUNTIFS($F$11:$F$8770,"=COD1",$B$11:$B$8770,"="&amp;B6120))/COUNTIFS($A$11:$A$8770,"="&amp;A6120,$F$11:$F$8770,"=COD1"),0)</f>
        <v>0</v>
      </c>
      <c r="L6120" s="13" t="e">
        <f>(VLOOKUP(F6120,tarifas!$C$7:$D$10,2,FALSE)+tarifas!$D$21)*datos!H6120</f>
        <v>#N/A</v>
      </c>
      <c r="M6120">
        <v>430.97730999999999</v>
      </c>
      <c r="N6120" s="13" t="e">
        <f t="shared" si="863"/>
        <v>#N/A</v>
      </c>
      <c r="O6120">
        <f t="shared" si="864"/>
        <v>430.97730999999999</v>
      </c>
      <c r="P6120" s="12">
        <f t="shared" si="865"/>
        <v>59.066029821512643</v>
      </c>
      <c r="Q6120">
        <f t="shared" si="866"/>
        <v>0</v>
      </c>
      <c r="R6120">
        <f>$D$2*tarifas!$D$12/24</f>
        <v>1.4541666666666666</v>
      </c>
      <c r="S6120" t="e">
        <f>VLOOKUP(E6120&amp;" "&amp;F6120,tarifas!$A$13:$D$20,4,FALSE)*P6120</f>
        <v>#N/A</v>
      </c>
      <c r="T6120">
        <f>IF(F6120="COD1",tarifas!$D$11*(SUMIFS($P$11:$P$8770,$F$11:$F$8770,"=COD1",$B$11:$B$8770,"="&amp;B6120)/COUNTIFS($F$11:$F$8770,"=COD1",$B$11:$B$8770,"="&amp;B6120))/COUNTIFS($A$11:$A$8770,"="&amp;A6120,$F$11:$F$8770,"=COD1"),0)</f>
        <v>0</v>
      </c>
      <c r="U6120" t="e">
        <f>(VLOOKUP(F6120,tarifas!$C$7:$D$10,2,FALSE)+tarifas!$D$21)*datos!P6120</f>
        <v>#N/A</v>
      </c>
      <c r="V6120" t="e">
        <f t="shared" si="867"/>
        <v>#N/A</v>
      </c>
      <c r="W6120">
        <f t="shared" si="868"/>
        <v>0</v>
      </c>
    </row>
    <row r="6121" spans="1:23" x14ac:dyDescent="0.25">
      <c r="A6121">
        <f t="shared" si="861"/>
        <v>251</v>
      </c>
      <c r="B6121">
        <f t="shared" si="862"/>
        <v>9</v>
      </c>
      <c r="C6121" s="1">
        <f t="shared" si="869"/>
        <v>41894.583333318515</v>
      </c>
      <c r="D6121" s="7">
        <v>703.69696969696986</v>
      </c>
      <c r="E6121" s="7"/>
      <c r="G6121">
        <v>64.099999999999994</v>
      </c>
      <c r="H6121" s="12">
        <v>494.06941402046294</v>
      </c>
      <c r="I6121" s="13">
        <f>$D$2*tarifas!$D$12/24</f>
        <v>1.4541666666666666</v>
      </c>
      <c r="J6121" s="13" t="e">
        <f>VLOOKUP(E6121&amp;" "&amp;F6121,tarifas!$A$13:$D$20,4,FALSE)*H6121</f>
        <v>#N/A</v>
      </c>
      <c r="K6121" s="13">
        <f>IF(F6121="COD1",tarifas!$D$11*(SUMIFS($H$11:$H$8770,$F$11:$F$8770,"=COD1",$B$11:$B$8770,"="&amp;B6121)/COUNTIFS($F$11:$F$8770,"=COD1",$B$11:$B$8770,"="&amp;B6121))/COUNTIFS($A$11:$A$8770,"="&amp;A6121,$F$11:$F$8770,"=COD1"),0)</f>
        <v>0</v>
      </c>
      <c r="L6121" s="13" t="e">
        <f>(VLOOKUP(F6121,tarifas!$C$7:$D$10,2,FALSE)+tarifas!$D$21)*datos!H6121</f>
        <v>#N/A</v>
      </c>
      <c r="M6121">
        <v>223.48379</v>
      </c>
      <c r="N6121" s="13" t="e">
        <f t="shared" si="863"/>
        <v>#N/A</v>
      </c>
      <c r="O6121">
        <f t="shared" si="864"/>
        <v>223.48379</v>
      </c>
      <c r="P6121" s="12">
        <f t="shared" si="865"/>
        <v>270.58562402046294</v>
      </c>
      <c r="Q6121">
        <f t="shared" si="866"/>
        <v>0</v>
      </c>
      <c r="R6121">
        <f>$D$2*tarifas!$D$12/24</f>
        <v>1.4541666666666666</v>
      </c>
      <c r="S6121" t="e">
        <f>VLOOKUP(E6121&amp;" "&amp;F6121,tarifas!$A$13:$D$20,4,FALSE)*P6121</f>
        <v>#N/A</v>
      </c>
      <c r="T6121">
        <f>IF(F6121="COD1",tarifas!$D$11*(SUMIFS($P$11:$P$8770,$F$11:$F$8770,"=COD1",$B$11:$B$8770,"="&amp;B6121)/COUNTIFS($F$11:$F$8770,"=COD1",$B$11:$B$8770,"="&amp;B6121))/COUNTIFS($A$11:$A$8770,"="&amp;A6121,$F$11:$F$8770,"=COD1"),0)</f>
        <v>0</v>
      </c>
      <c r="U6121" t="e">
        <f>(VLOOKUP(F6121,tarifas!$C$7:$D$10,2,FALSE)+tarifas!$D$21)*datos!P6121</f>
        <v>#N/A</v>
      </c>
      <c r="V6121" t="e">
        <f t="shared" si="867"/>
        <v>#N/A</v>
      </c>
      <c r="W6121">
        <f t="shared" si="868"/>
        <v>0</v>
      </c>
    </row>
    <row r="6122" spans="1:23" x14ac:dyDescent="0.25">
      <c r="A6122">
        <f t="shared" si="861"/>
        <v>251</v>
      </c>
      <c r="B6122">
        <f t="shared" si="862"/>
        <v>9</v>
      </c>
      <c r="C6122" s="1">
        <f t="shared" si="869"/>
        <v>41894.624999985179</v>
      </c>
      <c r="D6122" s="7">
        <v>613.54545454545462</v>
      </c>
      <c r="E6122" s="7"/>
      <c r="G6122">
        <v>64.11</v>
      </c>
      <c r="H6122" s="12">
        <v>498.1671395260484</v>
      </c>
      <c r="I6122" s="13">
        <f>$D$2*tarifas!$D$12/24</f>
        <v>1.4541666666666666</v>
      </c>
      <c r="J6122" s="13" t="e">
        <f>VLOOKUP(E6122&amp;" "&amp;F6122,tarifas!$A$13:$D$20,4,FALSE)*H6122</f>
        <v>#N/A</v>
      </c>
      <c r="K6122" s="13">
        <f>IF(F6122="COD1",tarifas!$D$11*(SUMIFS($H$11:$H$8770,$F$11:$F$8770,"=COD1",$B$11:$B$8770,"="&amp;B6122)/COUNTIFS($F$11:$F$8770,"=COD1",$B$11:$B$8770,"="&amp;B6122))/COUNTIFS($A$11:$A$8770,"="&amp;A6122,$F$11:$F$8770,"=COD1"),0)</f>
        <v>0</v>
      </c>
      <c r="L6122" s="13" t="e">
        <f>(VLOOKUP(F6122,tarifas!$C$7:$D$10,2,FALSE)+tarifas!$D$21)*datos!H6122</f>
        <v>#N/A</v>
      </c>
      <c r="M6122">
        <v>107.08114999999999</v>
      </c>
      <c r="N6122" s="13" t="e">
        <f t="shared" si="863"/>
        <v>#N/A</v>
      </c>
      <c r="O6122">
        <f t="shared" si="864"/>
        <v>107.08114999999999</v>
      </c>
      <c r="P6122" s="12">
        <f t="shared" si="865"/>
        <v>391.08598952604842</v>
      </c>
      <c r="Q6122">
        <f t="shared" si="866"/>
        <v>0</v>
      </c>
      <c r="R6122">
        <f>$D$2*tarifas!$D$12/24</f>
        <v>1.4541666666666666</v>
      </c>
      <c r="S6122" t="e">
        <f>VLOOKUP(E6122&amp;" "&amp;F6122,tarifas!$A$13:$D$20,4,FALSE)*P6122</f>
        <v>#N/A</v>
      </c>
      <c r="T6122">
        <f>IF(F6122="COD1",tarifas!$D$11*(SUMIFS($P$11:$P$8770,$F$11:$F$8770,"=COD1",$B$11:$B$8770,"="&amp;B6122)/COUNTIFS($F$11:$F$8770,"=COD1",$B$11:$B$8770,"="&amp;B6122))/COUNTIFS($A$11:$A$8770,"="&amp;A6122,$F$11:$F$8770,"=COD1"),0)</f>
        <v>0</v>
      </c>
      <c r="U6122" t="e">
        <f>(VLOOKUP(F6122,tarifas!$C$7:$D$10,2,FALSE)+tarifas!$D$21)*datos!P6122</f>
        <v>#N/A</v>
      </c>
      <c r="V6122" t="e">
        <f t="shared" si="867"/>
        <v>#N/A</v>
      </c>
      <c r="W6122">
        <f t="shared" si="868"/>
        <v>0</v>
      </c>
    </row>
    <row r="6123" spans="1:23" x14ac:dyDescent="0.25">
      <c r="A6123">
        <f t="shared" si="861"/>
        <v>251</v>
      </c>
      <c r="B6123">
        <f t="shared" si="862"/>
        <v>9</v>
      </c>
      <c r="C6123" s="1">
        <f t="shared" si="869"/>
        <v>41894.666666651843</v>
      </c>
      <c r="D6123" s="7">
        <v>460.03030303030306</v>
      </c>
      <c r="E6123" s="7"/>
      <c r="G6123">
        <v>64.98</v>
      </c>
      <c r="H6123" s="12">
        <v>459.93127877615149</v>
      </c>
      <c r="I6123" s="13">
        <f>$D$2*tarifas!$D$12/24</f>
        <v>1.4541666666666666</v>
      </c>
      <c r="J6123" s="13" t="e">
        <f>VLOOKUP(E6123&amp;" "&amp;F6123,tarifas!$A$13:$D$20,4,FALSE)*H6123</f>
        <v>#N/A</v>
      </c>
      <c r="K6123" s="13">
        <f>IF(F6123="COD1",tarifas!$D$11*(SUMIFS($H$11:$H$8770,$F$11:$F$8770,"=COD1",$B$11:$B$8770,"="&amp;B6123)/COUNTIFS($F$11:$F$8770,"=COD1",$B$11:$B$8770,"="&amp;B6123))/COUNTIFS($A$11:$A$8770,"="&amp;A6123,$F$11:$F$8770,"=COD1"),0)</f>
        <v>0</v>
      </c>
      <c r="L6123" s="13" t="e">
        <f>(VLOOKUP(F6123,tarifas!$C$7:$D$10,2,FALSE)+tarifas!$D$21)*datos!H6123</f>
        <v>#N/A</v>
      </c>
      <c r="M6123">
        <v>9.83047</v>
      </c>
      <c r="N6123" s="13" t="e">
        <f t="shared" si="863"/>
        <v>#N/A</v>
      </c>
      <c r="O6123">
        <f t="shared" si="864"/>
        <v>9.83047</v>
      </c>
      <c r="P6123" s="12">
        <f t="shared" si="865"/>
        <v>450.1008087761515</v>
      </c>
      <c r="Q6123">
        <f t="shared" si="866"/>
        <v>0</v>
      </c>
      <c r="R6123">
        <f>$D$2*tarifas!$D$12/24</f>
        <v>1.4541666666666666</v>
      </c>
      <c r="S6123" t="e">
        <f>VLOOKUP(E6123&amp;" "&amp;F6123,tarifas!$A$13:$D$20,4,FALSE)*P6123</f>
        <v>#N/A</v>
      </c>
      <c r="T6123">
        <f>IF(F6123="COD1",tarifas!$D$11*(SUMIFS($P$11:$P$8770,$F$11:$F$8770,"=COD1",$B$11:$B$8770,"="&amp;B6123)/COUNTIFS($F$11:$F$8770,"=COD1",$B$11:$B$8770,"="&amp;B6123))/COUNTIFS($A$11:$A$8770,"="&amp;A6123,$F$11:$F$8770,"=COD1"),0)</f>
        <v>0</v>
      </c>
      <c r="U6123" t="e">
        <f>(VLOOKUP(F6123,tarifas!$C$7:$D$10,2,FALSE)+tarifas!$D$21)*datos!P6123</f>
        <v>#N/A</v>
      </c>
      <c r="V6123" t="e">
        <f t="shared" si="867"/>
        <v>#N/A</v>
      </c>
      <c r="W6123">
        <f t="shared" si="868"/>
        <v>0</v>
      </c>
    </row>
    <row r="6124" spans="1:23" x14ac:dyDescent="0.25">
      <c r="A6124">
        <f t="shared" si="861"/>
        <v>251</v>
      </c>
      <c r="B6124">
        <f t="shared" si="862"/>
        <v>9</v>
      </c>
      <c r="C6124" s="1">
        <f t="shared" si="869"/>
        <v>41894.708333318507</v>
      </c>
      <c r="D6124" s="7">
        <v>258.34848484848482</v>
      </c>
      <c r="E6124" s="7"/>
      <c r="G6124">
        <v>64.98</v>
      </c>
      <c r="H6124" s="12">
        <v>379.56971081813703</v>
      </c>
      <c r="I6124" s="13">
        <f>$D$2*tarifas!$D$12/24</f>
        <v>1.4541666666666666</v>
      </c>
      <c r="J6124" s="13" t="e">
        <f>VLOOKUP(E6124&amp;" "&amp;F6124,tarifas!$A$13:$D$20,4,FALSE)*H6124</f>
        <v>#N/A</v>
      </c>
      <c r="K6124" s="13">
        <f>IF(F6124="COD1",tarifas!$D$11*(SUMIFS($H$11:$H$8770,$F$11:$F$8770,"=COD1",$B$11:$B$8770,"="&amp;B6124)/COUNTIFS($F$11:$F$8770,"=COD1",$B$11:$B$8770,"="&amp;B6124))/COUNTIFS($A$11:$A$8770,"="&amp;A6124,$F$11:$F$8770,"=COD1"),0)</f>
        <v>0</v>
      </c>
      <c r="L6124" s="13" t="e">
        <f>(VLOOKUP(F6124,tarifas!$C$7:$D$10,2,FALSE)+tarifas!$D$21)*datos!H6124</f>
        <v>#N/A</v>
      </c>
      <c r="M6124">
        <v>28.633470000000003</v>
      </c>
      <c r="N6124" s="13" t="e">
        <f t="shared" si="863"/>
        <v>#N/A</v>
      </c>
      <c r="O6124">
        <f t="shared" si="864"/>
        <v>28.633470000000003</v>
      </c>
      <c r="P6124" s="12">
        <f t="shared" si="865"/>
        <v>350.93624081813704</v>
      </c>
      <c r="Q6124">
        <f t="shared" si="866"/>
        <v>0</v>
      </c>
      <c r="R6124">
        <f>$D$2*tarifas!$D$12/24</f>
        <v>1.4541666666666666</v>
      </c>
      <c r="S6124" t="e">
        <f>VLOOKUP(E6124&amp;" "&amp;F6124,tarifas!$A$13:$D$20,4,FALSE)*P6124</f>
        <v>#N/A</v>
      </c>
      <c r="T6124">
        <f>IF(F6124="COD1",tarifas!$D$11*(SUMIFS($P$11:$P$8770,$F$11:$F$8770,"=COD1",$B$11:$B$8770,"="&amp;B6124)/COUNTIFS($F$11:$F$8770,"=COD1",$B$11:$B$8770,"="&amp;B6124))/COUNTIFS($A$11:$A$8770,"="&amp;A6124,$F$11:$F$8770,"=COD1"),0)</f>
        <v>0</v>
      </c>
      <c r="U6124" t="e">
        <f>(VLOOKUP(F6124,tarifas!$C$7:$D$10,2,FALSE)+tarifas!$D$21)*datos!P6124</f>
        <v>#N/A</v>
      </c>
      <c r="V6124" t="e">
        <f t="shared" si="867"/>
        <v>#N/A</v>
      </c>
      <c r="W6124">
        <f t="shared" si="868"/>
        <v>0</v>
      </c>
    </row>
    <row r="6125" spans="1:23" x14ac:dyDescent="0.25">
      <c r="A6125">
        <f t="shared" si="861"/>
        <v>251</v>
      </c>
      <c r="B6125">
        <f t="shared" si="862"/>
        <v>9</v>
      </c>
      <c r="C6125" s="1">
        <f t="shared" si="869"/>
        <v>41894.749999985172</v>
      </c>
      <c r="D6125" s="7">
        <v>71.606060606060623</v>
      </c>
      <c r="E6125" s="7"/>
      <c r="G6125">
        <v>65.03</v>
      </c>
      <c r="H6125" s="12">
        <v>287.48682644679428</v>
      </c>
      <c r="I6125" s="13">
        <f>$D$2*tarifas!$D$12/24</f>
        <v>1.4541666666666666</v>
      </c>
      <c r="J6125" s="13" t="e">
        <f>VLOOKUP(E6125&amp;" "&amp;F6125,tarifas!$A$13:$D$20,4,FALSE)*H6125</f>
        <v>#N/A</v>
      </c>
      <c r="K6125" s="13">
        <f>IF(F6125="COD1",tarifas!$D$11*(SUMIFS($H$11:$H$8770,$F$11:$F$8770,"=COD1",$B$11:$B$8770,"="&amp;B6125)/COUNTIFS($F$11:$F$8770,"=COD1",$B$11:$B$8770,"="&amp;B6125))/COUNTIFS($A$11:$A$8770,"="&amp;A6125,$F$11:$F$8770,"=COD1"),0)</f>
        <v>0</v>
      </c>
      <c r="L6125" s="13" t="e">
        <f>(VLOOKUP(F6125,tarifas!$C$7:$D$10,2,FALSE)+tarifas!$D$21)*datos!H6125</f>
        <v>#N/A</v>
      </c>
      <c r="M6125">
        <v>0</v>
      </c>
      <c r="N6125" s="13" t="e">
        <f t="shared" si="863"/>
        <v>#N/A</v>
      </c>
      <c r="O6125">
        <f t="shared" si="864"/>
        <v>0</v>
      </c>
      <c r="P6125" s="12">
        <f t="shared" si="865"/>
        <v>287.48682644679428</v>
      </c>
      <c r="Q6125">
        <f t="shared" si="866"/>
        <v>0</v>
      </c>
      <c r="R6125">
        <f>$D$2*tarifas!$D$12/24</f>
        <v>1.4541666666666666</v>
      </c>
      <c r="S6125" t="e">
        <f>VLOOKUP(E6125&amp;" "&amp;F6125,tarifas!$A$13:$D$20,4,FALSE)*P6125</f>
        <v>#N/A</v>
      </c>
      <c r="T6125">
        <f>IF(F6125="COD1",tarifas!$D$11*(SUMIFS($P$11:$P$8770,$F$11:$F$8770,"=COD1",$B$11:$B$8770,"="&amp;B6125)/COUNTIFS($F$11:$F$8770,"=COD1",$B$11:$B$8770,"="&amp;B6125))/COUNTIFS($A$11:$A$8770,"="&amp;A6125,$F$11:$F$8770,"=COD1"),0)</f>
        <v>0</v>
      </c>
      <c r="U6125" t="e">
        <f>(VLOOKUP(F6125,tarifas!$C$7:$D$10,2,FALSE)+tarifas!$D$21)*datos!P6125</f>
        <v>#N/A</v>
      </c>
      <c r="V6125" t="e">
        <f t="shared" si="867"/>
        <v>#N/A</v>
      </c>
      <c r="W6125">
        <f t="shared" si="868"/>
        <v>0</v>
      </c>
    </row>
    <row r="6126" spans="1:23" x14ac:dyDescent="0.25">
      <c r="A6126">
        <f t="shared" si="861"/>
        <v>251</v>
      </c>
      <c r="B6126">
        <f t="shared" si="862"/>
        <v>9</v>
      </c>
      <c r="C6126" s="1">
        <f t="shared" si="869"/>
        <v>41894.791666651836</v>
      </c>
      <c r="D6126" s="7">
        <v>0</v>
      </c>
      <c r="E6126" s="7"/>
      <c r="G6126">
        <v>66.52</v>
      </c>
      <c r="H6126" s="12">
        <v>213.51436410877272</v>
      </c>
      <c r="I6126" s="13">
        <f>$D$2*tarifas!$D$12/24</f>
        <v>1.4541666666666666</v>
      </c>
      <c r="J6126" s="13" t="e">
        <f>VLOOKUP(E6126&amp;" "&amp;F6126,tarifas!$A$13:$D$20,4,FALSE)*H6126</f>
        <v>#N/A</v>
      </c>
      <c r="K6126" s="13">
        <f>IF(F6126="COD1",tarifas!$D$11*(SUMIFS($H$11:$H$8770,$F$11:$F$8770,"=COD1",$B$11:$B$8770,"="&amp;B6126)/COUNTIFS($F$11:$F$8770,"=COD1",$B$11:$B$8770,"="&amp;B6126))/COUNTIFS($A$11:$A$8770,"="&amp;A6126,$F$11:$F$8770,"=COD1"),0)</f>
        <v>0</v>
      </c>
      <c r="L6126" s="13" t="e">
        <f>(VLOOKUP(F6126,tarifas!$C$7:$D$10,2,FALSE)+tarifas!$D$21)*datos!H6126</f>
        <v>#N/A</v>
      </c>
      <c r="M6126">
        <v>0</v>
      </c>
      <c r="N6126" s="13" t="e">
        <f t="shared" si="863"/>
        <v>#N/A</v>
      </c>
      <c r="O6126">
        <f t="shared" si="864"/>
        <v>0</v>
      </c>
      <c r="P6126" s="12">
        <f t="shared" si="865"/>
        <v>213.51436410877272</v>
      </c>
      <c r="Q6126">
        <f t="shared" si="866"/>
        <v>0</v>
      </c>
      <c r="R6126">
        <f>$D$2*tarifas!$D$12/24</f>
        <v>1.4541666666666666</v>
      </c>
      <c r="S6126" t="e">
        <f>VLOOKUP(E6126&amp;" "&amp;F6126,tarifas!$A$13:$D$20,4,FALSE)*P6126</f>
        <v>#N/A</v>
      </c>
      <c r="T6126">
        <f>IF(F6126="COD1",tarifas!$D$11*(SUMIFS($P$11:$P$8770,$F$11:$F$8770,"=COD1",$B$11:$B$8770,"="&amp;B6126)/COUNTIFS($F$11:$F$8770,"=COD1",$B$11:$B$8770,"="&amp;B6126))/COUNTIFS($A$11:$A$8770,"="&amp;A6126,$F$11:$F$8770,"=COD1"),0)</f>
        <v>0</v>
      </c>
      <c r="U6126" t="e">
        <f>(VLOOKUP(F6126,tarifas!$C$7:$D$10,2,FALSE)+tarifas!$D$21)*datos!P6126</f>
        <v>#N/A</v>
      </c>
      <c r="V6126" t="e">
        <f t="shared" si="867"/>
        <v>#N/A</v>
      </c>
      <c r="W6126">
        <f t="shared" si="868"/>
        <v>0</v>
      </c>
    </row>
    <row r="6127" spans="1:23" x14ac:dyDescent="0.25">
      <c r="A6127">
        <f t="shared" si="861"/>
        <v>251</v>
      </c>
      <c r="B6127">
        <f t="shared" si="862"/>
        <v>9</v>
      </c>
      <c r="C6127" s="1">
        <f t="shared" si="869"/>
        <v>41894.8333333185</v>
      </c>
      <c r="D6127" s="7">
        <v>0</v>
      </c>
      <c r="E6127" s="7"/>
      <c r="G6127">
        <v>69.3</v>
      </c>
      <c r="H6127" s="12">
        <v>192.58092687804896</v>
      </c>
      <c r="I6127" s="13">
        <f>$D$2*tarifas!$D$12/24</f>
        <v>1.4541666666666666</v>
      </c>
      <c r="J6127" s="13" t="e">
        <f>VLOOKUP(E6127&amp;" "&amp;F6127,tarifas!$A$13:$D$20,4,FALSE)*H6127</f>
        <v>#N/A</v>
      </c>
      <c r="K6127" s="13">
        <f>IF(F6127="COD1",tarifas!$D$11*(SUMIFS($H$11:$H$8770,$F$11:$F$8770,"=COD1",$B$11:$B$8770,"="&amp;B6127)/COUNTIFS($F$11:$F$8770,"=COD1",$B$11:$B$8770,"="&amp;B6127))/COUNTIFS($A$11:$A$8770,"="&amp;A6127,$F$11:$F$8770,"=COD1"),0)</f>
        <v>0</v>
      </c>
      <c r="L6127" s="13" t="e">
        <f>(VLOOKUP(F6127,tarifas!$C$7:$D$10,2,FALSE)+tarifas!$D$21)*datos!H6127</f>
        <v>#N/A</v>
      </c>
      <c r="M6127">
        <v>0</v>
      </c>
      <c r="N6127" s="13" t="e">
        <f t="shared" si="863"/>
        <v>#N/A</v>
      </c>
      <c r="O6127">
        <f t="shared" si="864"/>
        <v>0</v>
      </c>
      <c r="P6127" s="12">
        <f t="shared" si="865"/>
        <v>192.58092687804896</v>
      </c>
      <c r="Q6127">
        <f t="shared" si="866"/>
        <v>0</v>
      </c>
      <c r="R6127">
        <f>$D$2*tarifas!$D$12/24</f>
        <v>1.4541666666666666</v>
      </c>
      <c r="S6127" t="e">
        <f>VLOOKUP(E6127&amp;" "&amp;F6127,tarifas!$A$13:$D$20,4,FALSE)*P6127</f>
        <v>#N/A</v>
      </c>
      <c r="T6127">
        <f>IF(F6127="COD1",tarifas!$D$11*(SUMIFS($P$11:$P$8770,$F$11:$F$8770,"=COD1",$B$11:$B$8770,"="&amp;B6127)/COUNTIFS($F$11:$F$8770,"=COD1",$B$11:$B$8770,"="&amp;B6127))/COUNTIFS($A$11:$A$8770,"="&amp;A6127,$F$11:$F$8770,"=COD1"),0)</f>
        <v>0</v>
      </c>
      <c r="U6127" t="e">
        <f>(VLOOKUP(F6127,tarifas!$C$7:$D$10,2,FALSE)+tarifas!$D$21)*datos!P6127</f>
        <v>#N/A</v>
      </c>
      <c r="V6127" t="e">
        <f t="shared" si="867"/>
        <v>#N/A</v>
      </c>
      <c r="W6127">
        <f t="shared" si="868"/>
        <v>0</v>
      </c>
    </row>
    <row r="6128" spans="1:23" x14ac:dyDescent="0.25">
      <c r="A6128">
        <f t="shared" si="861"/>
        <v>251</v>
      </c>
      <c r="B6128">
        <f t="shared" si="862"/>
        <v>9</v>
      </c>
      <c r="C6128" s="1">
        <f t="shared" si="869"/>
        <v>41894.874999985164</v>
      </c>
      <c r="D6128" s="7">
        <v>0</v>
      </c>
      <c r="E6128" s="7"/>
      <c r="G6128">
        <v>65.03</v>
      </c>
      <c r="H6128" s="12">
        <v>186.68580222449972</v>
      </c>
      <c r="I6128" s="13">
        <f>$D$2*tarifas!$D$12/24</f>
        <v>1.4541666666666666</v>
      </c>
      <c r="J6128" s="13" t="e">
        <f>VLOOKUP(E6128&amp;" "&amp;F6128,tarifas!$A$13:$D$20,4,FALSE)*H6128</f>
        <v>#N/A</v>
      </c>
      <c r="K6128" s="13">
        <f>IF(F6128="COD1",tarifas!$D$11*(SUMIFS($H$11:$H$8770,$F$11:$F$8770,"=COD1",$B$11:$B$8770,"="&amp;B6128)/COUNTIFS($F$11:$F$8770,"=COD1",$B$11:$B$8770,"="&amp;B6128))/COUNTIFS($A$11:$A$8770,"="&amp;A6128,$F$11:$F$8770,"=COD1"),0)</f>
        <v>0</v>
      </c>
      <c r="L6128" s="13" t="e">
        <f>(VLOOKUP(F6128,tarifas!$C$7:$D$10,2,FALSE)+tarifas!$D$21)*datos!H6128</f>
        <v>#N/A</v>
      </c>
      <c r="M6128">
        <v>0</v>
      </c>
      <c r="N6128" s="13" t="e">
        <f t="shared" si="863"/>
        <v>#N/A</v>
      </c>
      <c r="O6128">
        <f t="shared" si="864"/>
        <v>0</v>
      </c>
      <c r="P6128" s="12">
        <f t="shared" si="865"/>
        <v>186.68580222449972</v>
      </c>
      <c r="Q6128">
        <f t="shared" si="866"/>
        <v>0</v>
      </c>
      <c r="R6128">
        <f>$D$2*tarifas!$D$12/24</f>
        <v>1.4541666666666666</v>
      </c>
      <c r="S6128" t="e">
        <f>VLOOKUP(E6128&amp;" "&amp;F6128,tarifas!$A$13:$D$20,4,FALSE)*P6128</f>
        <v>#N/A</v>
      </c>
      <c r="T6128">
        <f>IF(F6128="COD1",tarifas!$D$11*(SUMIFS($P$11:$P$8770,$F$11:$F$8770,"=COD1",$B$11:$B$8770,"="&amp;B6128)/COUNTIFS($F$11:$F$8770,"=COD1",$B$11:$B$8770,"="&amp;B6128))/COUNTIFS($A$11:$A$8770,"="&amp;A6128,$F$11:$F$8770,"=COD1"),0)</f>
        <v>0</v>
      </c>
      <c r="U6128" t="e">
        <f>(VLOOKUP(F6128,tarifas!$C$7:$D$10,2,FALSE)+tarifas!$D$21)*datos!P6128</f>
        <v>#N/A</v>
      </c>
      <c r="V6128" t="e">
        <f t="shared" si="867"/>
        <v>#N/A</v>
      </c>
      <c r="W6128">
        <f t="shared" si="868"/>
        <v>0</v>
      </c>
    </row>
    <row r="6129" spans="1:23" x14ac:dyDescent="0.25">
      <c r="A6129">
        <f t="shared" si="861"/>
        <v>251</v>
      </c>
      <c r="B6129">
        <f t="shared" si="862"/>
        <v>9</v>
      </c>
      <c r="C6129" s="1">
        <f t="shared" si="869"/>
        <v>41894.916666651829</v>
      </c>
      <c r="D6129" s="7">
        <v>0</v>
      </c>
      <c r="E6129" s="7"/>
      <c r="G6129">
        <v>63.84</v>
      </c>
      <c r="H6129" s="12">
        <v>184.84390030362562</v>
      </c>
      <c r="I6129" s="13">
        <f>$D$2*tarifas!$D$12/24</f>
        <v>1.4541666666666666</v>
      </c>
      <c r="J6129" s="13" t="e">
        <f>VLOOKUP(E6129&amp;" "&amp;F6129,tarifas!$A$13:$D$20,4,FALSE)*H6129</f>
        <v>#N/A</v>
      </c>
      <c r="K6129" s="13">
        <f>IF(F6129="COD1",tarifas!$D$11*(SUMIFS($H$11:$H$8770,$F$11:$F$8770,"=COD1",$B$11:$B$8770,"="&amp;B6129)/COUNTIFS($F$11:$F$8770,"=COD1",$B$11:$B$8770,"="&amp;B6129))/COUNTIFS($A$11:$A$8770,"="&amp;A6129,$F$11:$F$8770,"=COD1"),0)</f>
        <v>0</v>
      </c>
      <c r="L6129" s="13" t="e">
        <f>(VLOOKUP(F6129,tarifas!$C$7:$D$10,2,FALSE)+tarifas!$D$21)*datos!H6129</f>
        <v>#N/A</v>
      </c>
      <c r="M6129">
        <v>0</v>
      </c>
      <c r="N6129" s="13" t="e">
        <f t="shared" si="863"/>
        <v>#N/A</v>
      </c>
      <c r="O6129">
        <f t="shared" si="864"/>
        <v>0</v>
      </c>
      <c r="P6129" s="12">
        <f t="shared" si="865"/>
        <v>184.84390030362562</v>
      </c>
      <c r="Q6129">
        <f t="shared" si="866"/>
        <v>0</v>
      </c>
      <c r="R6129">
        <f>$D$2*tarifas!$D$12/24</f>
        <v>1.4541666666666666</v>
      </c>
      <c r="S6129" t="e">
        <f>VLOOKUP(E6129&amp;" "&amp;F6129,tarifas!$A$13:$D$20,4,FALSE)*P6129</f>
        <v>#N/A</v>
      </c>
      <c r="T6129">
        <f>IF(F6129="COD1",tarifas!$D$11*(SUMIFS($P$11:$P$8770,$F$11:$F$8770,"=COD1",$B$11:$B$8770,"="&amp;B6129)/COUNTIFS($F$11:$F$8770,"=COD1",$B$11:$B$8770,"="&amp;B6129))/COUNTIFS($A$11:$A$8770,"="&amp;A6129,$F$11:$F$8770,"=COD1"),0)</f>
        <v>0</v>
      </c>
      <c r="U6129" t="e">
        <f>(VLOOKUP(F6129,tarifas!$C$7:$D$10,2,FALSE)+tarifas!$D$21)*datos!P6129</f>
        <v>#N/A</v>
      </c>
      <c r="V6129" t="e">
        <f t="shared" si="867"/>
        <v>#N/A</v>
      </c>
      <c r="W6129">
        <f t="shared" si="868"/>
        <v>0</v>
      </c>
    </row>
    <row r="6130" spans="1:23" x14ac:dyDescent="0.25">
      <c r="A6130">
        <f t="shared" si="861"/>
        <v>251</v>
      </c>
      <c r="B6130">
        <f t="shared" si="862"/>
        <v>9</v>
      </c>
      <c r="C6130" s="1">
        <f t="shared" si="869"/>
        <v>41894.958333318493</v>
      </c>
      <c r="D6130" s="7">
        <v>0</v>
      </c>
      <c r="E6130" s="7"/>
      <c r="G6130">
        <v>57.77</v>
      </c>
      <c r="H6130" s="12">
        <v>185.66315423370233</v>
      </c>
      <c r="I6130" s="13">
        <f>$D$2*tarifas!$D$12/24</f>
        <v>1.4541666666666666</v>
      </c>
      <c r="J6130" s="13" t="e">
        <f>VLOOKUP(E6130&amp;" "&amp;F6130,tarifas!$A$13:$D$20,4,FALSE)*H6130</f>
        <v>#N/A</v>
      </c>
      <c r="K6130" s="13">
        <f>IF(F6130="COD1",tarifas!$D$11*(SUMIFS($H$11:$H$8770,$F$11:$F$8770,"=COD1",$B$11:$B$8770,"="&amp;B6130)/COUNTIFS($F$11:$F$8770,"=COD1",$B$11:$B$8770,"="&amp;B6130))/COUNTIFS($A$11:$A$8770,"="&amp;A6130,$F$11:$F$8770,"=COD1"),0)</f>
        <v>0</v>
      </c>
      <c r="L6130" s="13" t="e">
        <f>(VLOOKUP(F6130,tarifas!$C$7:$D$10,2,FALSE)+tarifas!$D$21)*datos!H6130</f>
        <v>#N/A</v>
      </c>
      <c r="M6130">
        <v>0</v>
      </c>
      <c r="N6130" s="13" t="e">
        <f t="shared" si="863"/>
        <v>#N/A</v>
      </c>
      <c r="O6130">
        <f t="shared" si="864"/>
        <v>0</v>
      </c>
      <c r="P6130" s="12">
        <f t="shared" si="865"/>
        <v>185.66315423370233</v>
      </c>
      <c r="Q6130">
        <f t="shared" si="866"/>
        <v>0</v>
      </c>
      <c r="R6130">
        <f>$D$2*tarifas!$D$12/24</f>
        <v>1.4541666666666666</v>
      </c>
      <c r="S6130" t="e">
        <f>VLOOKUP(E6130&amp;" "&amp;F6130,tarifas!$A$13:$D$20,4,FALSE)*P6130</f>
        <v>#N/A</v>
      </c>
      <c r="T6130">
        <f>IF(F6130="COD1",tarifas!$D$11*(SUMIFS($P$11:$P$8770,$F$11:$F$8770,"=COD1",$B$11:$B$8770,"="&amp;B6130)/COUNTIFS($F$11:$F$8770,"=COD1",$B$11:$B$8770,"="&amp;B6130))/COUNTIFS($A$11:$A$8770,"="&amp;A6130,$F$11:$F$8770,"=COD1"),0)</f>
        <v>0</v>
      </c>
      <c r="U6130" t="e">
        <f>(VLOOKUP(F6130,tarifas!$C$7:$D$10,2,FALSE)+tarifas!$D$21)*datos!P6130</f>
        <v>#N/A</v>
      </c>
      <c r="V6130" t="e">
        <f t="shared" si="867"/>
        <v>#N/A</v>
      </c>
      <c r="W6130">
        <f t="shared" si="868"/>
        <v>0</v>
      </c>
    </row>
    <row r="6131" spans="1:23" x14ac:dyDescent="0.25">
      <c r="A6131">
        <f t="shared" si="861"/>
        <v>252</v>
      </c>
      <c r="B6131">
        <f t="shared" si="862"/>
        <v>9</v>
      </c>
      <c r="C6131" s="1">
        <f t="shared" si="869"/>
        <v>41894.999999985157</v>
      </c>
      <c r="D6131" s="7">
        <v>0</v>
      </c>
      <c r="E6131" s="7"/>
      <c r="G6131">
        <v>55.5</v>
      </c>
      <c r="H6131" s="12">
        <v>183.53914566067837</v>
      </c>
      <c r="I6131" s="13">
        <f>$D$2*tarifas!$D$12/24</f>
        <v>1.4541666666666666</v>
      </c>
      <c r="J6131" s="13" t="e">
        <f>VLOOKUP(E6131&amp;" "&amp;F6131,tarifas!$A$13:$D$20,4,FALSE)*H6131</f>
        <v>#N/A</v>
      </c>
      <c r="K6131" s="13">
        <f>IF(F6131="COD1",tarifas!$D$11*(SUMIFS($H$11:$H$8770,$F$11:$F$8770,"=COD1",$B$11:$B$8770,"="&amp;B6131)/COUNTIFS($F$11:$F$8770,"=COD1",$B$11:$B$8770,"="&amp;B6131))/COUNTIFS($A$11:$A$8770,"="&amp;A6131,$F$11:$F$8770,"=COD1"),0)</f>
        <v>0</v>
      </c>
      <c r="L6131" s="13" t="e">
        <f>(VLOOKUP(F6131,tarifas!$C$7:$D$10,2,FALSE)+tarifas!$D$21)*datos!H6131</f>
        <v>#N/A</v>
      </c>
      <c r="M6131">
        <v>0</v>
      </c>
      <c r="N6131" s="13" t="e">
        <f t="shared" si="863"/>
        <v>#N/A</v>
      </c>
      <c r="O6131">
        <f t="shared" si="864"/>
        <v>0</v>
      </c>
      <c r="P6131" s="12">
        <f t="shared" si="865"/>
        <v>183.53914566067837</v>
      </c>
      <c r="Q6131">
        <f t="shared" si="866"/>
        <v>0</v>
      </c>
      <c r="R6131">
        <f>$D$2*tarifas!$D$12/24</f>
        <v>1.4541666666666666</v>
      </c>
      <c r="S6131" t="e">
        <f>VLOOKUP(E6131&amp;" "&amp;F6131,tarifas!$A$13:$D$20,4,FALSE)*P6131</f>
        <v>#N/A</v>
      </c>
      <c r="T6131">
        <f>IF(F6131="COD1",tarifas!$D$11*(SUMIFS($P$11:$P$8770,$F$11:$F$8770,"=COD1",$B$11:$B$8770,"="&amp;B6131)/COUNTIFS($F$11:$F$8770,"=COD1",$B$11:$B$8770,"="&amp;B6131))/COUNTIFS($A$11:$A$8770,"="&amp;A6131,$F$11:$F$8770,"=COD1"),0)</f>
        <v>0</v>
      </c>
      <c r="U6131" t="e">
        <f>(VLOOKUP(F6131,tarifas!$C$7:$D$10,2,FALSE)+tarifas!$D$21)*datos!P6131</f>
        <v>#N/A</v>
      </c>
      <c r="V6131" t="e">
        <f t="shared" si="867"/>
        <v>#N/A</v>
      </c>
      <c r="W6131">
        <f t="shared" si="868"/>
        <v>0</v>
      </c>
    </row>
    <row r="6132" spans="1:23" x14ac:dyDescent="0.25">
      <c r="A6132">
        <f t="shared" si="861"/>
        <v>252</v>
      </c>
      <c r="B6132">
        <f t="shared" si="862"/>
        <v>9</v>
      </c>
      <c r="C6132" s="1">
        <f t="shared" si="869"/>
        <v>41895.041666651821</v>
      </c>
      <c r="D6132" s="7">
        <v>0</v>
      </c>
      <c r="E6132" s="7"/>
      <c r="G6132">
        <v>49.59</v>
      </c>
      <c r="H6132" s="12">
        <v>182.61653548715395</v>
      </c>
      <c r="I6132" s="13">
        <f>$D$2*tarifas!$D$12/24</f>
        <v>1.4541666666666666</v>
      </c>
      <c r="J6132" s="13" t="e">
        <f>VLOOKUP(E6132&amp;" "&amp;F6132,tarifas!$A$13:$D$20,4,FALSE)*H6132</f>
        <v>#N/A</v>
      </c>
      <c r="K6132" s="13">
        <f>IF(F6132="COD1",tarifas!$D$11*(SUMIFS($H$11:$H$8770,$F$11:$F$8770,"=COD1",$B$11:$B$8770,"="&amp;B6132)/COUNTIFS($F$11:$F$8770,"=COD1",$B$11:$B$8770,"="&amp;B6132))/COUNTIFS($A$11:$A$8770,"="&amp;A6132,$F$11:$F$8770,"=COD1"),0)</f>
        <v>0</v>
      </c>
      <c r="L6132" s="13" t="e">
        <f>(VLOOKUP(F6132,tarifas!$C$7:$D$10,2,FALSE)+tarifas!$D$21)*datos!H6132</f>
        <v>#N/A</v>
      </c>
      <c r="M6132">
        <v>0</v>
      </c>
      <c r="N6132" s="13" t="e">
        <f t="shared" si="863"/>
        <v>#N/A</v>
      </c>
      <c r="O6132">
        <f t="shared" si="864"/>
        <v>0</v>
      </c>
      <c r="P6132" s="12">
        <f t="shared" si="865"/>
        <v>182.61653548715395</v>
      </c>
      <c r="Q6132">
        <f t="shared" si="866"/>
        <v>0</v>
      </c>
      <c r="R6132">
        <f>$D$2*tarifas!$D$12/24</f>
        <v>1.4541666666666666</v>
      </c>
      <c r="S6132" t="e">
        <f>VLOOKUP(E6132&amp;" "&amp;F6132,tarifas!$A$13:$D$20,4,FALSE)*P6132</f>
        <v>#N/A</v>
      </c>
      <c r="T6132">
        <f>IF(F6132="COD1",tarifas!$D$11*(SUMIFS($P$11:$P$8770,$F$11:$F$8770,"=COD1",$B$11:$B$8770,"="&amp;B6132)/COUNTIFS($F$11:$F$8770,"=COD1",$B$11:$B$8770,"="&amp;B6132))/COUNTIFS($A$11:$A$8770,"="&amp;A6132,$F$11:$F$8770,"=COD1"),0)</f>
        <v>0</v>
      </c>
      <c r="U6132" t="e">
        <f>(VLOOKUP(F6132,tarifas!$C$7:$D$10,2,FALSE)+tarifas!$D$21)*datos!P6132</f>
        <v>#N/A</v>
      </c>
      <c r="V6132" t="e">
        <f t="shared" si="867"/>
        <v>#N/A</v>
      </c>
      <c r="W6132">
        <f t="shared" si="868"/>
        <v>0</v>
      </c>
    </row>
    <row r="6133" spans="1:23" x14ac:dyDescent="0.25">
      <c r="A6133">
        <f t="shared" si="861"/>
        <v>252</v>
      </c>
      <c r="B6133">
        <f t="shared" si="862"/>
        <v>9</v>
      </c>
      <c r="C6133" s="1">
        <f t="shared" si="869"/>
        <v>41895.083333318486</v>
      </c>
      <c r="D6133" s="7">
        <v>0</v>
      </c>
      <c r="E6133" s="7"/>
      <c r="G6133">
        <v>49.69</v>
      </c>
      <c r="H6133" s="12">
        <v>180.01931706666346</v>
      </c>
      <c r="I6133" s="13">
        <f>$D$2*tarifas!$D$12/24</f>
        <v>1.4541666666666666</v>
      </c>
      <c r="J6133" s="13" t="e">
        <f>VLOOKUP(E6133&amp;" "&amp;F6133,tarifas!$A$13:$D$20,4,FALSE)*H6133</f>
        <v>#N/A</v>
      </c>
      <c r="K6133" s="13">
        <f>IF(F6133="COD1",tarifas!$D$11*(SUMIFS($H$11:$H$8770,$F$11:$F$8770,"=COD1",$B$11:$B$8770,"="&amp;B6133)/COUNTIFS($F$11:$F$8770,"=COD1",$B$11:$B$8770,"="&amp;B6133))/COUNTIFS($A$11:$A$8770,"="&amp;A6133,$F$11:$F$8770,"=COD1"),0)</f>
        <v>0</v>
      </c>
      <c r="L6133" s="13" t="e">
        <f>(VLOOKUP(F6133,tarifas!$C$7:$D$10,2,FALSE)+tarifas!$D$21)*datos!H6133</f>
        <v>#N/A</v>
      </c>
      <c r="M6133">
        <v>0</v>
      </c>
      <c r="N6133" s="13" t="e">
        <f t="shared" si="863"/>
        <v>#N/A</v>
      </c>
      <c r="O6133">
        <f t="shared" si="864"/>
        <v>0</v>
      </c>
      <c r="P6133" s="12">
        <f t="shared" si="865"/>
        <v>180.01931706666346</v>
      </c>
      <c r="Q6133">
        <f t="shared" si="866"/>
        <v>0</v>
      </c>
      <c r="R6133">
        <f>$D$2*tarifas!$D$12/24</f>
        <v>1.4541666666666666</v>
      </c>
      <c r="S6133" t="e">
        <f>VLOOKUP(E6133&amp;" "&amp;F6133,tarifas!$A$13:$D$20,4,FALSE)*P6133</f>
        <v>#N/A</v>
      </c>
      <c r="T6133">
        <f>IF(F6133="COD1",tarifas!$D$11*(SUMIFS($P$11:$P$8770,$F$11:$F$8770,"=COD1",$B$11:$B$8770,"="&amp;B6133)/COUNTIFS($F$11:$F$8770,"=COD1",$B$11:$B$8770,"="&amp;B6133))/COUNTIFS($A$11:$A$8770,"="&amp;A6133,$F$11:$F$8770,"=COD1"),0)</f>
        <v>0</v>
      </c>
      <c r="U6133" t="e">
        <f>(VLOOKUP(F6133,tarifas!$C$7:$D$10,2,FALSE)+tarifas!$D$21)*datos!P6133</f>
        <v>#N/A</v>
      </c>
      <c r="V6133" t="e">
        <f t="shared" si="867"/>
        <v>#N/A</v>
      </c>
      <c r="W6133">
        <f t="shared" si="868"/>
        <v>0</v>
      </c>
    </row>
    <row r="6134" spans="1:23" x14ac:dyDescent="0.25">
      <c r="A6134">
        <f t="shared" si="861"/>
        <v>252</v>
      </c>
      <c r="B6134">
        <f t="shared" si="862"/>
        <v>9</v>
      </c>
      <c r="C6134" s="1">
        <f t="shared" si="869"/>
        <v>41895.12499998515</v>
      </c>
      <c r="D6134" s="7">
        <v>0</v>
      </c>
      <c r="E6134" s="7"/>
      <c r="G6134">
        <v>49.59</v>
      </c>
      <c r="H6134" s="12">
        <v>179.42443485509696</v>
      </c>
      <c r="I6134" s="13">
        <f>$D$2*tarifas!$D$12/24</f>
        <v>1.4541666666666666</v>
      </c>
      <c r="J6134" s="13" t="e">
        <f>VLOOKUP(E6134&amp;" "&amp;F6134,tarifas!$A$13:$D$20,4,FALSE)*H6134</f>
        <v>#N/A</v>
      </c>
      <c r="K6134" s="13">
        <f>IF(F6134="COD1",tarifas!$D$11*(SUMIFS($H$11:$H$8770,$F$11:$F$8770,"=COD1",$B$11:$B$8770,"="&amp;B6134)/COUNTIFS($F$11:$F$8770,"=COD1",$B$11:$B$8770,"="&amp;B6134))/COUNTIFS($A$11:$A$8770,"="&amp;A6134,$F$11:$F$8770,"=COD1"),0)</f>
        <v>0</v>
      </c>
      <c r="L6134" s="13" t="e">
        <f>(VLOOKUP(F6134,tarifas!$C$7:$D$10,2,FALSE)+tarifas!$D$21)*datos!H6134</f>
        <v>#N/A</v>
      </c>
      <c r="M6134">
        <v>0</v>
      </c>
      <c r="N6134" s="13" t="e">
        <f t="shared" si="863"/>
        <v>#N/A</v>
      </c>
      <c r="O6134">
        <f t="shared" si="864"/>
        <v>0</v>
      </c>
      <c r="P6134" s="12">
        <f t="shared" si="865"/>
        <v>179.42443485509696</v>
      </c>
      <c r="Q6134">
        <f t="shared" si="866"/>
        <v>0</v>
      </c>
      <c r="R6134">
        <f>$D$2*tarifas!$D$12/24</f>
        <v>1.4541666666666666</v>
      </c>
      <c r="S6134" t="e">
        <f>VLOOKUP(E6134&amp;" "&amp;F6134,tarifas!$A$13:$D$20,4,FALSE)*P6134</f>
        <v>#N/A</v>
      </c>
      <c r="T6134">
        <f>IF(F6134="COD1",tarifas!$D$11*(SUMIFS($P$11:$P$8770,$F$11:$F$8770,"=COD1",$B$11:$B$8770,"="&amp;B6134)/COUNTIFS($F$11:$F$8770,"=COD1",$B$11:$B$8770,"="&amp;B6134))/COUNTIFS($A$11:$A$8770,"="&amp;A6134,$F$11:$F$8770,"=COD1"),0)</f>
        <v>0</v>
      </c>
      <c r="U6134" t="e">
        <f>(VLOOKUP(F6134,tarifas!$C$7:$D$10,2,FALSE)+tarifas!$D$21)*datos!P6134</f>
        <v>#N/A</v>
      </c>
      <c r="V6134" t="e">
        <f t="shared" si="867"/>
        <v>#N/A</v>
      </c>
      <c r="W6134">
        <f t="shared" si="868"/>
        <v>0</v>
      </c>
    </row>
    <row r="6135" spans="1:23" x14ac:dyDescent="0.25">
      <c r="A6135">
        <f t="shared" si="861"/>
        <v>252</v>
      </c>
      <c r="B6135">
        <f t="shared" si="862"/>
        <v>9</v>
      </c>
      <c r="C6135" s="1">
        <f t="shared" si="869"/>
        <v>41895.166666651814</v>
      </c>
      <c r="D6135" s="7">
        <v>0</v>
      </c>
      <c r="E6135" s="7"/>
      <c r="G6135">
        <v>49.5</v>
      </c>
      <c r="H6135" s="12">
        <v>178.555990262302</v>
      </c>
      <c r="I6135" s="13">
        <f>$D$2*tarifas!$D$12/24</f>
        <v>1.4541666666666666</v>
      </c>
      <c r="J6135" s="13" t="e">
        <f>VLOOKUP(E6135&amp;" "&amp;F6135,tarifas!$A$13:$D$20,4,FALSE)*H6135</f>
        <v>#N/A</v>
      </c>
      <c r="K6135" s="13">
        <f>IF(F6135="COD1",tarifas!$D$11*(SUMIFS($H$11:$H$8770,$F$11:$F$8770,"=COD1",$B$11:$B$8770,"="&amp;B6135)/COUNTIFS($F$11:$F$8770,"=COD1",$B$11:$B$8770,"="&amp;B6135))/COUNTIFS($A$11:$A$8770,"="&amp;A6135,$F$11:$F$8770,"=COD1"),0)</f>
        <v>0</v>
      </c>
      <c r="L6135" s="13" t="e">
        <f>(VLOOKUP(F6135,tarifas!$C$7:$D$10,2,FALSE)+tarifas!$D$21)*datos!H6135</f>
        <v>#N/A</v>
      </c>
      <c r="M6135">
        <v>0</v>
      </c>
      <c r="N6135" s="13" t="e">
        <f t="shared" si="863"/>
        <v>#N/A</v>
      </c>
      <c r="O6135">
        <f t="shared" si="864"/>
        <v>0</v>
      </c>
      <c r="P6135" s="12">
        <f t="shared" si="865"/>
        <v>178.555990262302</v>
      </c>
      <c r="Q6135">
        <f t="shared" si="866"/>
        <v>0</v>
      </c>
      <c r="R6135">
        <f>$D$2*tarifas!$D$12/24</f>
        <v>1.4541666666666666</v>
      </c>
      <c r="S6135" t="e">
        <f>VLOOKUP(E6135&amp;" "&amp;F6135,tarifas!$A$13:$D$20,4,FALSE)*P6135</f>
        <v>#N/A</v>
      </c>
      <c r="T6135">
        <f>IF(F6135="COD1",tarifas!$D$11*(SUMIFS($P$11:$P$8770,$F$11:$F$8770,"=COD1",$B$11:$B$8770,"="&amp;B6135)/COUNTIFS($F$11:$F$8770,"=COD1",$B$11:$B$8770,"="&amp;B6135))/COUNTIFS($A$11:$A$8770,"="&amp;A6135,$F$11:$F$8770,"=COD1"),0)</f>
        <v>0</v>
      </c>
      <c r="U6135" t="e">
        <f>(VLOOKUP(F6135,tarifas!$C$7:$D$10,2,FALSE)+tarifas!$D$21)*datos!P6135</f>
        <v>#N/A</v>
      </c>
      <c r="V6135" t="e">
        <f t="shared" si="867"/>
        <v>#N/A</v>
      </c>
      <c r="W6135">
        <f t="shared" si="868"/>
        <v>0</v>
      </c>
    </row>
    <row r="6136" spans="1:23" x14ac:dyDescent="0.25">
      <c r="A6136">
        <f t="shared" si="861"/>
        <v>252</v>
      </c>
      <c r="B6136">
        <f t="shared" si="862"/>
        <v>9</v>
      </c>
      <c r="C6136" s="1">
        <f t="shared" si="869"/>
        <v>41895.208333318478</v>
      </c>
      <c r="D6136" s="7">
        <v>0</v>
      </c>
      <c r="E6136" s="7"/>
      <c r="G6136">
        <v>52.02</v>
      </c>
      <c r="H6136" s="12">
        <v>176.82419696419714</v>
      </c>
      <c r="I6136" s="13">
        <f>$D$2*tarifas!$D$12/24</f>
        <v>1.4541666666666666</v>
      </c>
      <c r="J6136" s="13" t="e">
        <f>VLOOKUP(E6136&amp;" "&amp;F6136,tarifas!$A$13:$D$20,4,FALSE)*H6136</f>
        <v>#N/A</v>
      </c>
      <c r="K6136" s="13">
        <f>IF(F6136="COD1",tarifas!$D$11*(SUMIFS($H$11:$H$8770,$F$11:$F$8770,"=COD1",$B$11:$B$8770,"="&amp;B6136)/COUNTIFS($F$11:$F$8770,"=COD1",$B$11:$B$8770,"="&amp;B6136))/COUNTIFS($A$11:$A$8770,"="&amp;A6136,$F$11:$F$8770,"=COD1"),0)</f>
        <v>0</v>
      </c>
      <c r="L6136" s="13" t="e">
        <f>(VLOOKUP(F6136,tarifas!$C$7:$D$10,2,FALSE)+tarifas!$D$21)*datos!H6136</f>
        <v>#N/A</v>
      </c>
      <c r="M6136">
        <v>0</v>
      </c>
      <c r="N6136" s="13" t="e">
        <f t="shared" si="863"/>
        <v>#N/A</v>
      </c>
      <c r="O6136">
        <f t="shared" si="864"/>
        <v>0</v>
      </c>
      <c r="P6136" s="12">
        <f t="shared" si="865"/>
        <v>176.82419696419714</v>
      </c>
      <c r="Q6136">
        <f t="shared" si="866"/>
        <v>0</v>
      </c>
      <c r="R6136">
        <f>$D$2*tarifas!$D$12/24</f>
        <v>1.4541666666666666</v>
      </c>
      <c r="S6136" t="e">
        <f>VLOOKUP(E6136&amp;" "&amp;F6136,tarifas!$A$13:$D$20,4,FALSE)*P6136</f>
        <v>#N/A</v>
      </c>
      <c r="T6136">
        <f>IF(F6136="COD1",tarifas!$D$11*(SUMIFS($P$11:$P$8770,$F$11:$F$8770,"=COD1",$B$11:$B$8770,"="&amp;B6136)/COUNTIFS($F$11:$F$8770,"=COD1",$B$11:$B$8770,"="&amp;B6136))/COUNTIFS($A$11:$A$8770,"="&amp;A6136,$F$11:$F$8770,"=COD1"),0)</f>
        <v>0</v>
      </c>
      <c r="U6136" t="e">
        <f>(VLOOKUP(F6136,tarifas!$C$7:$D$10,2,FALSE)+tarifas!$D$21)*datos!P6136</f>
        <v>#N/A</v>
      </c>
      <c r="V6136" t="e">
        <f t="shared" si="867"/>
        <v>#N/A</v>
      </c>
      <c r="W6136">
        <f t="shared" si="868"/>
        <v>0</v>
      </c>
    </row>
    <row r="6137" spans="1:23" x14ac:dyDescent="0.25">
      <c r="A6137">
        <f t="shared" si="861"/>
        <v>252</v>
      </c>
      <c r="B6137">
        <f t="shared" si="862"/>
        <v>9</v>
      </c>
      <c r="C6137" s="1">
        <f t="shared" si="869"/>
        <v>41895.249999985142</v>
      </c>
      <c r="D6137" s="7">
        <v>4.8939393939393945</v>
      </c>
      <c r="E6137" s="7"/>
      <c r="G6137">
        <v>55.6</v>
      </c>
      <c r="H6137" s="12">
        <v>158.91774408987877</v>
      </c>
      <c r="I6137" s="13">
        <f>$D$2*tarifas!$D$12/24</f>
        <v>1.4541666666666666</v>
      </c>
      <c r="J6137" s="13" t="e">
        <f>VLOOKUP(E6137&amp;" "&amp;F6137,tarifas!$A$13:$D$20,4,FALSE)*H6137</f>
        <v>#N/A</v>
      </c>
      <c r="K6137" s="13">
        <f>IF(F6137="COD1",tarifas!$D$11*(SUMIFS($H$11:$H$8770,$F$11:$F$8770,"=COD1",$B$11:$B$8770,"="&amp;B6137)/COUNTIFS($F$11:$F$8770,"=COD1",$B$11:$B$8770,"="&amp;B6137))/COUNTIFS($A$11:$A$8770,"="&amp;A6137,$F$11:$F$8770,"=COD1"),0)</f>
        <v>0</v>
      </c>
      <c r="L6137" s="13" t="e">
        <f>(VLOOKUP(F6137,tarifas!$C$7:$D$10,2,FALSE)+tarifas!$D$21)*datos!H6137</f>
        <v>#N/A</v>
      </c>
      <c r="M6137">
        <v>26.166319999999999</v>
      </c>
      <c r="N6137" s="13" t="e">
        <f t="shared" si="863"/>
        <v>#N/A</v>
      </c>
      <c r="O6137">
        <f t="shared" si="864"/>
        <v>26.166319999999999</v>
      </c>
      <c r="P6137" s="12">
        <f t="shared" si="865"/>
        <v>132.75142408987875</v>
      </c>
      <c r="Q6137">
        <f t="shared" si="866"/>
        <v>0</v>
      </c>
      <c r="R6137">
        <f>$D$2*tarifas!$D$12/24</f>
        <v>1.4541666666666666</v>
      </c>
      <c r="S6137" t="e">
        <f>VLOOKUP(E6137&amp;" "&amp;F6137,tarifas!$A$13:$D$20,4,FALSE)*P6137</f>
        <v>#N/A</v>
      </c>
      <c r="T6137">
        <f>IF(F6137="COD1",tarifas!$D$11*(SUMIFS($P$11:$P$8770,$F$11:$F$8770,"=COD1",$B$11:$B$8770,"="&amp;B6137)/COUNTIFS($F$11:$F$8770,"=COD1",$B$11:$B$8770,"="&amp;B6137))/COUNTIFS($A$11:$A$8770,"="&amp;A6137,$F$11:$F$8770,"=COD1"),0)</f>
        <v>0</v>
      </c>
      <c r="U6137" t="e">
        <f>(VLOOKUP(F6137,tarifas!$C$7:$D$10,2,FALSE)+tarifas!$D$21)*datos!P6137</f>
        <v>#N/A</v>
      </c>
      <c r="V6137" t="e">
        <f t="shared" si="867"/>
        <v>#N/A</v>
      </c>
      <c r="W6137">
        <f t="shared" si="868"/>
        <v>0</v>
      </c>
    </row>
    <row r="6138" spans="1:23" x14ac:dyDescent="0.25">
      <c r="A6138">
        <f t="shared" si="861"/>
        <v>252</v>
      </c>
      <c r="B6138">
        <f t="shared" si="862"/>
        <v>9</v>
      </c>
      <c r="C6138" s="1">
        <f t="shared" si="869"/>
        <v>41895.291666651807</v>
      </c>
      <c r="D6138" s="7">
        <v>21.893939393939394</v>
      </c>
      <c r="E6138" s="7"/>
      <c r="G6138">
        <v>56.27</v>
      </c>
      <c r="H6138" s="12">
        <v>157.89619721327202</v>
      </c>
      <c r="I6138" s="13">
        <f>$D$2*tarifas!$D$12/24</f>
        <v>1.4541666666666666</v>
      </c>
      <c r="J6138" s="13" t="e">
        <f>VLOOKUP(E6138&amp;" "&amp;F6138,tarifas!$A$13:$D$20,4,FALSE)*H6138</f>
        <v>#N/A</v>
      </c>
      <c r="K6138" s="13">
        <f>IF(F6138="COD1",tarifas!$D$11*(SUMIFS($H$11:$H$8770,$F$11:$F$8770,"=COD1",$B$11:$B$8770,"="&amp;B6138)/COUNTIFS($F$11:$F$8770,"=COD1",$B$11:$B$8770,"="&amp;B6138))/COUNTIFS($A$11:$A$8770,"="&amp;A6138,$F$11:$F$8770,"=COD1"),0)</f>
        <v>0</v>
      </c>
      <c r="L6138" s="13" t="e">
        <f>(VLOOKUP(F6138,tarifas!$C$7:$D$10,2,FALSE)+tarifas!$D$21)*datos!H6138</f>
        <v>#N/A</v>
      </c>
      <c r="M6138">
        <v>122.21021</v>
      </c>
      <c r="N6138" s="13" t="e">
        <f t="shared" si="863"/>
        <v>#N/A</v>
      </c>
      <c r="O6138">
        <f t="shared" si="864"/>
        <v>122.21021</v>
      </c>
      <c r="P6138" s="12">
        <f t="shared" si="865"/>
        <v>35.685987213272014</v>
      </c>
      <c r="Q6138">
        <f t="shared" si="866"/>
        <v>0</v>
      </c>
      <c r="R6138">
        <f>$D$2*tarifas!$D$12/24</f>
        <v>1.4541666666666666</v>
      </c>
      <c r="S6138" t="e">
        <f>VLOOKUP(E6138&amp;" "&amp;F6138,tarifas!$A$13:$D$20,4,FALSE)*P6138</f>
        <v>#N/A</v>
      </c>
      <c r="T6138">
        <f>IF(F6138="COD1",tarifas!$D$11*(SUMIFS($P$11:$P$8770,$F$11:$F$8770,"=COD1",$B$11:$B$8770,"="&amp;B6138)/COUNTIFS($F$11:$F$8770,"=COD1",$B$11:$B$8770,"="&amp;B6138))/COUNTIFS($A$11:$A$8770,"="&amp;A6138,$F$11:$F$8770,"=COD1"),0)</f>
        <v>0</v>
      </c>
      <c r="U6138" t="e">
        <f>(VLOOKUP(F6138,tarifas!$C$7:$D$10,2,FALSE)+tarifas!$D$21)*datos!P6138</f>
        <v>#N/A</v>
      </c>
      <c r="V6138" t="e">
        <f t="shared" si="867"/>
        <v>#N/A</v>
      </c>
      <c r="W6138">
        <f t="shared" si="868"/>
        <v>0</v>
      </c>
    </row>
    <row r="6139" spans="1:23" x14ac:dyDescent="0.25">
      <c r="A6139">
        <f t="shared" si="861"/>
        <v>252</v>
      </c>
      <c r="B6139">
        <f t="shared" si="862"/>
        <v>9</v>
      </c>
      <c r="C6139" s="1">
        <f t="shared" si="869"/>
        <v>41895.333333318471</v>
      </c>
      <c r="D6139" s="7">
        <v>179.01515151515153</v>
      </c>
      <c r="E6139" s="7"/>
      <c r="G6139">
        <v>60</v>
      </c>
      <c r="H6139" s="12">
        <v>161.73905181260355</v>
      </c>
      <c r="I6139" s="13">
        <f>$D$2*tarifas!$D$12/24</f>
        <v>1.4541666666666666</v>
      </c>
      <c r="J6139" s="13" t="e">
        <f>VLOOKUP(E6139&amp;" "&amp;F6139,tarifas!$A$13:$D$20,4,FALSE)*H6139</f>
        <v>#N/A</v>
      </c>
      <c r="K6139" s="13">
        <f>IF(F6139="COD1",tarifas!$D$11*(SUMIFS($H$11:$H$8770,$F$11:$F$8770,"=COD1",$B$11:$B$8770,"="&amp;B6139)/COUNTIFS($F$11:$F$8770,"=COD1",$B$11:$B$8770,"="&amp;B6139))/COUNTIFS($A$11:$A$8770,"="&amp;A6139,$F$11:$F$8770,"=COD1"),0)</f>
        <v>0</v>
      </c>
      <c r="L6139" s="13" t="e">
        <f>(VLOOKUP(F6139,tarifas!$C$7:$D$10,2,FALSE)+tarifas!$D$21)*datos!H6139</f>
        <v>#N/A</v>
      </c>
      <c r="M6139">
        <v>292.68252000000001</v>
      </c>
      <c r="N6139" s="13" t="e">
        <f t="shared" si="863"/>
        <v>#N/A</v>
      </c>
      <c r="O6139">
        <f t="shared" si="864"/>
        <v>161.73905181260355</v>
      </c>
      <c r="P6139" s="12">
        <f t="shared" si="865"/>
        <v>0</v>
      </c>
      <c r="Q6139">
        <f t="shared" si="866"/>
        <v>130.94346818739646</v>
      </c>
      <c r="R6139">
        <f>$D$2*tarifas!$D$12/24</f>
        <v>1.4541666666666666</v>
      </c>
      <c r="S6139" t="e">
        <f>VLOOKUP(E6139&amp;" "&amp;F6139,tarifas!$A$13:$D$20,4,FALSE)*P6139</f>
        <v>#N/A</v>
      </c>
      <c r="T6139">
        <f>IF(F6139="COD1",tarifas!$D$11*(SUMIFS($P$11:$P$8770,$F$11:$F$8770,"=COD1",$B$11:$B$8770,"="&amp;B6139)/COUNTIFS($F$11:$F$8770,"=COD1",$B$11:$B$8770,"="&amp;B6139))/COUNTIFS($A$11:$A$8770,"="&amp;A6139,$F$11:$F$8770,"=COD1"),0)</f>
        <v>0</v>
      </c>
      <c r="U6139" t="e">
        <f>(VLOOKUP(F6139,tarifas!$C$7:$D$10,2,FALSE)+tarifas!$D$21)*datos!P6139</f>
        <v>#N/A</v>
      </c>
      <c r="V6139" t="e">
        <f t="shared" si="867"/>
        <v>#N/A</v>
      </c>
      <c r="W6139">
        <f t="shared" si="868"/>
        <v>7.070947282119409</v>
      </c>
    </row>
    <row r="6140" spans="1:23" x14ac:dyDescent="0.25">
      <c r="A6140">
        <f t="shared" si="861"/>
        <v>252</v>
      </c>
      <c r="B6140">
        <f t="shared" si="862"/>
        <v>9</v>
      </c>
      <c r="C6140" s="1">
        <f t="shared" si="869"/>
        <v>41895.374999985135</v>
      </c>
      <c r="D6140" s="7">
        <v>359.31818181818181</v>
      </c>
      <c r="E6140" s="7"/>
      <c r="G6140">
        <v>62.3</v>
      </c>
      <c r="H6140" s="12">
        <v>160.08404295158542</v>
      </c>
      <c r="I6140" s="13">
        <f>$D$2*tarifas!$D$12/24</f>
        <v>1.4541666666666666</v>
      </c>
      <c r="J6140" s="13" t="e">
        <f>VLOOKUP(E6140&amp;" "&amp;F6140,tarifas!$A$13:$D$20,4,FALSE)*H6140</f>
        <v>#N/A</v>
      </c>
      <c r="K6140" s="13">
        <f>IF(F6140="COD1",tarifas!$D$11*(SUMIFS($H$11:$H$8770,$F$11:$F$8770,"=COD1",$B$11:$B$8770,"="&amp;B6140)/COUNTIFS($F$11:$F$8770,"=COD1",$B$11:$B$8770,"="&amp;B6140))/COUNTIFS($A$11:$A$8770,"="&amp;A6140,$F$11:$F$8770,"=COD1"),0)</f>
        <v>0</v>
      </c>
      <c r="L6140" s="13" t="e">
        <f>(VLOOKUP(F6140,tarifas!$C$7:$D$10,2,FALSE)+tarifas!$D$21)*datos!H6140</f>
        <v>#N/A</v>
      </c>
      <c r="M6140">
        <v>393.11892999999998</v>
      </c>
      <c r="N6140" s="13" t="e">
        <f t="shared" si="863"/>
        <v>#N/A</v>
      </c>
      <c r="O6140">
        <f t="shared" si="864"/>
        <v>160.08404295158542</v>
      </c>
      <c r="P6140" s="12">
        <f t="shared" si="865"/>
        <v>0</v>
      </c>
      <c r="Q6140">
        <f t="shared" si="866"/>
        <v>233.03488704841456</v>
      </c>
      <c r="R6140">
        <f>$D$2*tarifas!$D$12/24</f>
        <v>1.4541666666666666</v>
      </c>
      <c r="S6140" t="e">
        <f>VLOOKUP(E6140&amp;" "&amp;F6140,tarifas!$A$13:$D$20,4,FALSE)*P6140</f>
        <v>#N/A</v>
      </c>
      <c r="T6140">
        <f>IF(F6140="COD1",tarifas!$D$11*(SUMIFS($P$11:$P$8770,$F$11:$F$8770,"=COD1",$B$11:$B$8770,"="&amp;B6140)/COUNTIFS($F$11:$F$8770,"=COD1",$B$11:$B$8770,"="&amp;B6140))/COUNTIFS($A$11:$A$8770,"="&amp;A6140,$F$11:$F$8770,"=COD1"),0)</f>
        <v>0</v>
      </c>
      <c r="U6140" t="e">
        <f>(VLOOKUP(F6140,tarifas!$C$7:$D$10,2,FALSE)+tarifas!$D$21)*datos!P6140</f>
        <v>#N/A</v>
      </c>
      <c r="V6140" t="e">
        <f t="shared" si="867"/>
        <v>#N/A</v>
      </c>
      <c r="W6140">
        <f t="shared" si="868"/>
        <v>13.066266116804606</v>
      </c>
    </row>
    <row r="6141" spans="1:23" x14ac:dyDescent="0.25">
      <c r="A6141">
        <f t="shared" si="861"/>
        <v>252</v>
      </c>
      <c r="B6141">
        <f t="shared" si="862"/>
        <v>9</v>
      </c>
      <c r="C6141" s="1">
        <f t="shared" si="869"/>
        <v>41895.416666651799</v>
      </c>
      <c r="D6141" s="7">
        <v>544</v>
      </c>
      <c r="E6141" s="7"/>
      <c r="G6141">
        <v>63.1</v>
      </c>
      <c r="H6141" s="12">
        <v>160.62688517382429</v>
      </c>
      <c r="I6141" s="13">
        <f>$D$2*tarifas!$D$12/24</f>
        <v>1.4541666666666666</v>
      </c>
      <c r="J6141" s="13" t="e">
        <f>VLOOKUP(E6141&amp;" "&amp;F6141,tarifas!$A$13:$D$20,4,FALSE)*H6141</f>
        <v>#N/A</v>
      </c>
      <c r="K6141" s="13">
        <f>IF(F6141="COD1",tarifas!$D$11*(SUMIFS($H$11:$H$8770,$F$11:$F$8770,"=COD1",$B$11:$B$8770,"="&amp;B6141)/COUNTIFS($F$11:$F$8770,"=COD1",$B$11:$B$8770,"="&amp;B6141))/COUNTIFS($A$11:$A$8770,"="&amp;A6141,$F$11:$F$8770,"=COD1"),0)</f>
        <v>0</v>
      </c>
      <c r="L6141" s="13" t="e">
        <f>(VLOOKUP(F6141,tarifas!$C$7:$D$10,2,FALSE)+tarifas!$D$21)*datos!H6141</f>
        <v>#N/A</v>
      </c>
      <c r="M6141">
        <v>464.94450000000001</v>
      </c>
      <c r="N6141" s="13" t="e">
        <f t="shared" si="863"/>
        <v>#N/A</v>
      </c>
      <c r="O6141">
        <f t="shared" si="864"/>
        <v>160.62688517382429</v>
      </c>
      <c r="P6141" s="12">
        <f t="shared" si="865"/>
        <v>0</v>
      </c>
      <c r="Q6141">
        <f t="shared" si="866"/>
        <v>304.31761482617571</v>
      </c>
      <c r="R6141">
        <f>$D$2*tarifas!$D$12/24</f>
        <v>1.4541666666666666</v>
      </c>
      <c r="S6141" t="e">
        <f>VLOOKUP(E6141&amp;" "&amp;F6141,tarifas!$A$13:$D$20,4,FALSE)*P6141</f>
        <v>#N/A</v>
      </c>
      <c r="T6141">
        <f>IF(F6141="COD1",tarifas!$D$11*(SUMIFS($P$11:$P$8770,$F$11:$F$8770,"=COD1",$B$11:$B$8770,"="&amp;B6141)/COUNTIFS($F$11:$F$8770,"=COD1",$B$11:$B$8770,"="&amp;B6141))/COUNTIFS($A$11:$A$8770,"="&amp;A6141,$F$11:$F$8770,"=COD1"),0)</f>
        <v>0</v>
      </c>
      <c r="U6141" t="e">
        <f>(VLOOKUP(F6141,tarifas!$C$7:$D$10,2,FALSE)+tarifas!$D$21)*datos!P6141</f>
        <v>#N/A</v>
      </c>
      <c r="V6141" t="e">
        <f t="shared" si="867"/>
        <v>#N/A</v>
      </c>
      <c r="W6141">
        <f t="shared" si="868"/>
        <v>17.282197345978521</v>
      </c>
    </row>
    <row r="6142" spans="1:23" x14ac:dyDescent="0.25">
      <c r="A6142">
        <f t="shared" si="861"/>
        <v>252</v>
      </c>
      <c r="B6142">
        <f t="shared" si="862"/>
        <v>9</v>
      </c>
      <c r="C6142" s="1">
        <f t="shared" si="869"/>
        <v>41895.458333318464</v>
      </c>
      <c r="D6142" s="7">
        <v>639.04545454545462</v>
      </c>
      <c r="E6142" s="7"/>
      <c r="G6142">
        <v>61.6</v>
      </c>
      <c r="H6142" s="12">
        <v>162.01975931456025</v>
      </c>
      <c r="I6142" s="13">
        <f>$D$2*tarifas!$D$12/24</f>
        <v>1.4541666666666666</v>
      </c>
      <c r="J6142" s="13" t="e">
        <f>VLOOKUP(E6142&amp;" "&amp;F6142,tarifas!$A$13:$D$20,4,FALSE)*H6142</f>
        <v>#N/A</v>
      </c>
      <c r="K6142" s="13">
        <f>IF(F6142="COD1",tarifas!$D$11*(SUMIFS($H$11:$H$8770,$F$11:$F$8770,"=COD1",$B$11:$B$8770,"="&amp;B6142)/COUNTIFS($F$11:$F$8770,"=COD1",$B$11:$B$8770,"="&amp;B6142))/COUNTIFS($A$11:$A$8770,"="&amp;A6142,$F$11:$F$8770,"=COD1"),0)</f>
        <v>0</v>
      </c>
      <c r="L6142" s="13" t="e">
        <f>(VLOOKUP(F6142,tarifas!$C$7:$D$10,2,FALSE)+tarifas!$D$21)*datos!H6142</f>
        <v>#N/A</v>
      </c>
      <c r="M6142">
        <v>500.81327000000005</v>
      </c>
      <c r="N6142" s="13" t="e">
        <f t="shared" si="863"/>
        <v>#N/A</v>
      </c>
      <c r="O6142">
        <f t="shared" si="864"/>
        <v>162.01975931456025</v>
      </c>
      <c r="P6142" s="12">
        <f t="shared" si="865"/>
        <v>0</v>
      </c>
      <c r="Q6142">
        <f t="shared" si="866"/>
        <v>338.7935106854398</v>
      </c>
      <c r="R6142">
        <f>$D$2*tarifas!$D$12/24</f>
        <v>1.4541666666666666</v>
      </c>
      <c r="S6142" t="e">
        <f>VLOOKUP(E6142&amp;" "&amp;F6142,tarifas!$A$13:$D$20,4,FALSE)*P6142</f>
        <v>#N/A</v>
      </c>
      <c r="T6142">
        <f>IF(F6142="COD1",tarifas!$D$11*(SUMIFS($P$11:$P$8770,$F$11:$F$8770,"=COD1",$B$11:$B$8770,"="&amp;B6142)/COUNTIFS($F$11:$F$8770,"=COD1",$B$11:$B$8770,"="&amp;B6142))/COUNTIFS($A$11:$A$8770,"="&amp;A6142,$F$11:$F$8770,"=COD1"),0)</f>
        <v>0</v>
      </c>
      <c r="U6142" t="e">
        <f>(VLOOKUP(F6142,tarifas!$C$7:$D$10,2,FALSE)+tarifas!$D$21)*datos!P6142</f>
        <v>#N/A</v>
      </c>
      <c r="V6142" t="e">
        <f t="shared" si="867"/>
        <v>#N/A</v>
      </c>
      <c r="W6142">
        <f t="shared" si="868"/>
        <v>18.782712232400783</v>
      </c>
    </row>
    <row r="6143" spans="1:23" x14ac:dyDescent="0.25">
      <c r="A6143">
        <f t="shared" si="861"/>
        <v>252</v>
      </c>
      <c r="B6143">
        <f t="shared" si="862"/>
        <v>9</v>
      </c>
      <c r="C6143" s="1">
        <f t="shared" si="869"/>
        <v>41895.499999985128</v>
      </c>
      <c r="D6143" s="7">
        <v>598.86363636363637</v>
      </c>
      <c r="E6143" s="7"/>
      <c r="G6143">
        <v>62.1</v>
      </c>
      <c r="H6143" s="12">
        <v>163.6607780031427</v>
      </c>
      <c r="I6143" s="13">
        <f>$D$2*tarifas!$D$12/24</f>
        <v>1.4541666666666666</v>
      </c>
      <c r="J6143" s="13" t="e">
        <f>VLOOKUP(E6143&amp;" "&amp;F6143,tarifas!$A$13:$D$20,4,FALSE)*H6143</f>
        <v>#N/A</v>
      </c>
      <c r="K6143" s="13">
        <f>IF(F6143="COD1",tarifas!$D$11*(SUMIFS($H$11:$H$8770,$F$11:$F$8770,"=COD1",$B$11:$B$8770,"="&amp;B6143)/COUNTIFS($F$11:$F$8770,"=COD1",$B$11:$B$8770,"="&amp;B6143))/COUNTIFS($A$11:$A$8770,"="&amp;A6143,$F$11:$F$8770,"=COD1"),0)</f>
        <v>0</v>
      </c>
      <c r="L6143" s="13" t="e">
        <f>(VLOOKUP(F6143,tarifas!$C$7:$D$10,2,FALSE)+tarifas!$D$21)*datos!H6143</f>
        <v>#N/A</v>
      </c>
      <c r="M6143">
        <v>503.113</v>
      </c>
      <c r="N6143" s="13" t="e">
        <f t="shared" si="863"/>
        <v>#N/A</v>
      </c>
      <c r="O6143">
        <f t="shared" si="864"/>
        <v>163.6607780031427</v>
      </c>
      <c r="P6143" s="12">
        <f t="shared" si="865"/>
        <v>0</v>
      </c>
      <c r="Q6143">
        <f t="shared" si="866"/>
        <v>339.4522219968573</v>
      </c>
      <c r="R6143">
        <f>$D$2*tarifas!$D$12/24</f>
        <v>1.4541666666666666</v>
      </c>
      <c r="S6143" t="e">
        <f>VLOOKUP(E6143&amp;" "&amp;F6143,tarifas!$A$13:$D$20,4,FALSE)*P6143</f>
        <v>#N/A</v>
      </c>
      <c r="T6143">
        <f>IF(F6143="COD1",tarifas!$D$11*(SUMIFS($P$11:$P$8770,$F$11:$F$8770,"=COD1",$B$11:$B$8770,"="&amp;B6143)/COUNTIFS($F$11:$F$8770,"=COD1",$B$11:$B$8770,"="&amp;B6143))/COUNTIFS($A$11:$A$8770,"="&amp;A6143,$F$11:$F$8770,"=COD1"),0)</f>
        <v>0</v>
      </c>
      <c r="U6143" t="e">
        <f>(VLOOKUP(F6143,tarifas!$C$7:$D$10,2,FALSE)+tarifas!$D$21)*datos!P6143</f>
        <v>#N/A</v>
      </c>
      <c r="V6143" t="e">
        <f t="shared" si="867"/>
        <v>#N/A</v>
      </c>
      <c r="W6143">
        <f t="shared" si="868"/>
        <v>18.971984687404355</v>
      </c>
    </row>
    <row r="6144" spans="1:23" x14ac:dyDescent="0.25">
      <c r="A6144">
        <f t="shared" si="861"/>
        <v>252</v>
      </c>
      <c r="B6144">
        <f t="shared" si="862"/>
        <v>9</v>
      </c>
      <c r="C6144" s="1">
        <f t="shared" si="869"/>
        <v>41895.541666651792</v>
      </c>
      <c r="D6144" s="7">
        <v>727.13636363636363</v>
      </c>
      <c r="E6144" s="7"/>
      <c r="G6144">
        <v>57.99</v>
      </c>
      <c r="H6144" s="12">
        <v>164.18172278118422</v>
      </c>
      <c r="I6144" s="13">
        <f>$D$2*tarifas!$D$12/24</f>
        <v>1.4541666666666666</v>
      </c>
      <c r="J6144" s="13" t="e">
        <f>VLOOKUP(E6144&amp;" "&amp;F6144,tarifas!$A$13:$D$20,4,FALSE)*H6144</f>
        <v>#N/A</v>
      </c>
      <c r="K6144" s="13">
        <f>IF(F6144="COD1",tarifas!$D$11*(SUMIFS($H$11:$H$8770,$F$11:$F$8770,"=COD1",$B$11:$B$8770,"="&amp;B6144)/COUNTIFS($F$11:$F$8770,"=COD1",$B$11:$B$8770,"="&amp;B6144))/COUNTIFS($A$11:$A$8770,"="&amp;A6144,$F$11:$F$8770,"=COD1"),0)</f>
        <v>0</v>
      </c>
      <c r="L6144" s="13" t="e">
        <f>(VLOOKUP(F6144,tarifas!$C$7:$D$10,2,FALSE)+tarifas!$D$21)*datos!H6144</f>
        <v>#N/A</v>
      </c>
      <c r="M6144">
        <v>363.45265999999998</v>
      </c>
      <c r="N6144" s="13" t="e">
        <f t="shared" si="863"/>
        <v>#N/A</v>
      </c>
      <c r="O6144">
        <f t="shared" si="864"/>
        <v>164.18172278118422</v>
      </c>
      <c r="P6144" s="12">
        <f t="shared" si="865"/>
        <v>0</v>
      </c>
      <c r="Q6144">
        <f t="shared" si="866"/>
        <v>199.27093721881576</v>
      </c>
      <c r="R6144">
        <f>$D$2*tarifas!$D$12/24</f>
        <v>1.4541666666666666</v>
      </c>
      <c r="S6144" t="e">
        <f>VLOOKUP(E6144&amp;" "&amp;F6144,tarifas!$A$13:$D$20,4,FALSE)*P6144</f>
        <v>#N/A</v>
      </c>
      <c r="T6144">
        <f>IF(F6144="COD1",tarifas!$D$11*(SUMIFS($P$11:$P$8770,$F$11:$F$8770,"=COD1",$B$11:$B$8770,"="&amp;B6144)/COUNTIFS($F$11:$F$8770,"=COD1",$B$11:$B$8770,"="&amp;B6144))/COUNTIFS($A$11:$A$8770,"="&amp;A6144,$F$11:$F$8770,"=COD1"),0)</f>
        <v>0</v>
      </c>
      <c r="U6144" t="e">
        <f>(VLOOKUP(F6144,tarifas!$C$7:$D$10,2,FALSE)+tarifas!$D$21)*datos!P6144</f>
        <v>#N/A</v>
      </c>
      <c r="V6144" t="e">
        <f t="shared" si="867"/>
        <v>#N/A</v>
      </c>
      <c r="W6144">
        <f t="shared" si="868"/>
        <v>10.400149484387214</v>
      </c>
    </row>
    <row r="6145" spans="1:23" x14ac:dyDescent="0.25">
      <c r="A6145">
        <f t="shared" si="861"/>
        <v>252</v>
      </c>
      <c r="B6145">
        <f t="shared" si="862"/>
        <v>9</v>
      </c>
      <c r="C6145" s="1">
        <f t="shared" si="869"/>
        <v>41895.583333318456</v>
      </c>
      <c r="D6145" s="7">
        <v>701.63636363636374</v>
      </c>
      <c r="E6145" s="7"/>
      <c r="G6145">
        <v>54.87</v>
      </c>
      <c r="H6145" s="12">
        <v>171.88775586943581</v>
      </c>
      <c r="I6145" s="13">
        <f>$D$2*tarifas!$D$12/24</f>
        <v>1.4541666666666666</v>
      </c>
      <c r="J6145" s="13" t="e">
        <f>VLOOKUP(E6145&amp;" "&amp;F6145,tarifas!$A$13:$D$20,4,FALSE)*H6145</f>
        <v>#N/A</v>
      </c>
      <c r="K6145" s="13">
        <f>IF(F6145="COD1",tarifas!$D$11*(SUMIFS($H$11:$H$8770,$F$11:$F$8770,"=COD1",$B$11:$B$8770,"="&amp;B6145)/COUNTIFS($F$11:$F$8770,"=COD1",$B$11:$B$8770,"="&amp;B6145))/COUNTIFS($A$11:$A$8770,"="&amp;A6145,$F$11:$F$8770,"=COD1"),0)</f>
        <v>0</v>
      </c>
      <c r="L6145" s="13" t="e">
        <f>(VLOOKUP(F6145,tarifas!$C$7:$D$10,2,FALSE)+tarifas!$D$21)*datos!H6145</f>
        <v>#N/A</v>
      </c>
      <c r="M6145">
        <v>339.16505000000001</v>
      </c>
      <c r="N6145" s="13" t="e">
        <f t="shared" si="863"/>
        <v>#N/A</v>
      </c>
      <c r="O6145">
        <f t="shared" si="864"/>
        <v>171.88775586943581</v>
      </c>
      <c r="P6145" s="12">
        <f t="shared" si="865"/>
        <v>0</v>
      </c>
      <c r="Q6145">
        <f t="shared" si="866"/>
        <v>167.2772941305642</v>
      </c>
      <c r="R6145">
        <f>$D$2*tarifas!$D$12/24</f>
        <v>1.4541666666666666</v>
      </c>
      <c r="S6145" t="e">
        <f>VLOOKUP(E6145&amp;" "&amp;F6145,tarifas!$A$13:$D$20,4,FALSE)*P6145</f>
        <v>#N/A</v>
      </c>
      <c r="T6145">
        <f>IF(F6145="COD1",tarifas!$D$11*(SUMIFS($P$11:$P$8770,$F$11:$F$8770,"=COD1",$B$11:$B$8770,"="&amp;B6145)/COUNTIFS($F$11:$F$8770,"=COD1",$B$11:$B$8770,"="&amp;B6145))/COUNTIFS($A$11:$A$8770,"="&amp;A6145,$F$11:$F$8770,"=COD1"),0)</f>
        <v>0</v>
      </c>
      <c r="U6145" t="e">
        <f>(VLOOKUP(F6145,tarifas!$C$7:$D$10,2,FALSE)+tarifas!$D$21)*datos!P6145</f>
        <v>#N/A</v>
      </c>
      <c r="V6145" t="e">
        <f t="shared" si="867"/>
        <v>#N/A</v>
      </c>
      <c r="W6145">
        <f t="shared" si="868"/>
        <v>8.260654616049651</v>
      </c>
    </row>
    <row r="6146" spans="1:23" x14ac:dyDescent="0.25">
      <c r="A6146">
        <f t="shared" si="861"/>
        <v>252</v>
      </c>
      <c r="B6146">
        <f t="shared" si="862"/>
        <v>9</v>
      </c>
      <c r="C6146" s="1">
        <f t="shared" si="869"/>
        <v>41895.624999985121</v>
      </c>
      <c r="D6146" s="7">
        <v>607.10606060606062</v>
      </c>
      <c r="E6146" s="7"/>
      <c r="G6146">
        <v>50.55</v>
      </c>
      <c r="H6146" s="12">
        <v>179.28003868154926</v>
      </c>
      <c r="I6146" s="13">
        <f>$D$2*tarifas!$D$12/24</f>
        <v>1.4541666666666666</v>
      </c>
      <c r="J6146" s="13" t="e">
        <f>VLOOKUP(E6146&amp;" "&amp;F6146,tarifas!$A$13:$D$20,4,FALSE)*H6146</f>
        <v>#N/A</v>
      </c>
      <c r="K6146" s="13">
        <f>IF(F6146="COD1",tarifas!$D$11*(SUMIFS($H$11:$H$8770,$F$11:$F$8770,"=COD1",$B$11:$B$8770,"="&amp;B6146)/COUNTIFS($F$11:$F$8770,"=COD1",$B$11:$B$8770,"="&amp;B6146))/COUNTIFS($A$11:$A$8770,"="&amp;A6146,$F$11:$F$8770,"=COD1"),0)</f>
        <v>0</v>
      </c>
      <c r="L6146" s="13" t="e">
        <f>(VLOOKUP(F6146,tarifas!$C$7:$D$10,2,FALSE)+tarifas!$D$21)*datos!H6146</f>
        <v>#N/A</v>
      </c>
      <c r="M6146">
        <v>305.18322999999998</v>
      </c>
      <c r="N6146" s="13" t="e">
        <f t="shared" si="863"/>
        <v>#N/A</v>
      </c>
      <c r="O6146">
        <f t="shared" si="864"/>
        <v>179.28003868154926</v>
      </c>
      <c r="P6146" s="12">
        <f t="shared" si="865"/>
        <v>0</v>
      </c>
      <c r="Q6146">
        <f t="shared" si="866"/>
        <v>125.90319131845072</v>
      </c>
      <c r="R6146">
        <f>$D$2*tarifas!$D$12/24</f>
        <v>1.4541666666666666</v>
      </c>
      <c r="S6146" t="e">
        <f>VLOOKUP(E6146&amp;" "&amp;F6146,tarifas!$A$13:$D$20,4,FALSE)*P6146</f>
        <v>#N/A</v>
      </c>
      <c r="T6146">
        <f>IF(F6146="COD1",tarifas!$D$11*(SUMIFS($P$11:$P$8770,$F$11:$F$8770,"=COD1",$B$11:$B$8770,"="&amp;B6146)/COUNTIFS($F$11:$F$8770,"=COD1",$B$11:$B$8770,"="&amp;B6146))/COUNTIFS($A$11:$A$8770,"="&amp;A6146,$F$11:$F$8770,"=COD1"),0)</f>
        <v>0</v>
      </c>
      <c r="U6146" t="e">
        <f>(VLOOKUP(F6146,tarifas!$C$7:$D$10,2,FALSE)+tarifas!$D$21)*datos!P6146</f>
        <v>#N/A</v>
      </c>
      <c r="V6146" t="e">
        <f t="shared" si="867"/>
        <v>#N/A</v>
      </c>
      <c r="W6146">
        <f t="shared" si="868"/>
        <v>5.7279656890329154</v>
      </c>
    </row>
    <row r="6147" spans="1:23" x14ac:dyDescent="0.25">
      <c r="A6147">
        <f t="shared" si="861"/>
        <v>252</v>
      </c>
      <c r="B6147">
        <f t="shared" si="862"/>
        <v>9</v>
      </c>
      <c r="C6147" s="1">
        <f t="shared" si="869"/>
        <v>41895.666666651785</v>
      </c>
      <c r="D6147" s="7">
        <v>479.60606060606062</v>
      </c>
      <c r="E6147" s="7"/>
      <c r="G6147">
        <v>50.6</v>
      </c>
      <c r="H6147" s="12">
        <v>178.50253843520835</v>
      </c>
      <c r="I6147" s="13">
        <f>$D$2*tarifas!$D$12/24</f>
        <v>1.4541666666666666</v>
      </c>
      <c r="J6147" s="13" t="e">
        <f>VLOOKUP(E6147&amp;" "&amp;F6147,tarifas!$A$13:$D$20,4,FALSE)*H6147</f>
        <v>#N/A</v>
      </c>
      <c r="K6147" s="13">
        <f>IF(F6147="COD1",tarifas!$D$11*(SUMIFS($H$11:$H$8770,$F$11:$F$8770,"=COD1",$B$11:$B$8770,"="&amp;B6147)/COUNTIFS($F$11:$F$8770,"=COD1",$B$11:$B$8770,"="&amp;B6147))/COUNTIFS($A$11:$A$8770,"="&amp;A6147,$F$11:$F$8770,"=COD1"),0)</f>
        <v>0</v>
      </c>
      <c r="L6147" s="13" t="e">
        <f>(VLOOKUP(F6147,tarifas!$C$7:$D$10,2,FALSE)+tarifas!$D$21)*datos!H6147</f>
        <v>#N/A</v>
      </c>
      <c r="M6147">
        <v>131.05806000000001</v>
      </c>
      <c r="N6147" s="13" t="e">
        <f t="shared" si="863"/>
        <v>#N/A</v>
      </c>
      <c r="O6147">
        <f t="shared" si="864"/>
        <v>131.05806000000001</v>
      </c>
      <c r="P6147" s="12">
        <f t="shared" si="865"/>
        <v>47.444478435208339</v>
      </c>
      <c r="Q6147">
        <f t="shared" si="866"/>
        <v>0</v>
      </c>
      <c r="R6147">
        <f>$D$2*tarifas!$D$12/24</f>
        <v>1.4541666666666666</v>
      </c>
      <c r="S6147" t="e">
        <f>VLOOKUP(E6147&amp;" "&amp;F6147,tarifas!$A$13:$D$20,4,FALSE)*P6147</f>
        <v>#N/A</v>
      </c>
      <c r="T6147">
        <f>IF(F6147="COD1",tarifas!$D$11*(SUMIFS($P$11:$P$8770,$F$11:$F$8770,"=COD1",$B$11:$B$8770,"="&amp;B6147)/COUNTIFS($F$11:$F$8770,"=COD1",$B$11:$B$8770,"="&amp;B6147))/COUNTIFS($A$11:$A$8770,"="&amp;A6147,$F$11:$F$8770,"=COD1"),0)</f>
        <v>0</v>
      </c>
      <c r="U6147" t="e">
        <f>(VLOOKUP(F6147,tarifas!$C$7:$D$10,2,FALSE)+tarifas!$D$21)*datos!P6147</f>
        <v>#N/A</v>
      </c>
      <c r="V6147" t="e">
        <f t="shared" si="867"/>
        <v>#N/A</v>
      </c>
      <c r="W6147">
        <f t="shared" si="868"/>
        <v>0</v>
      </c>
    </row>
    <row r="6148" spans="1:23" x14ac:dyDescent="0.25">
      <c r="A6148">
        <f t="shared" si="861"/>
        <v>252</v>
      </c>
      <c r="B6148">
        <f t="shared" si="862"/>
        <v>9</v>
      </c>
      <c r="C6148" s="1">
        <f t="shared" si="869"/>
        <v>41895.708333318449</v>
      </c>
      <c r="D6148" s="7">
        <v>287.71212121212119</v>
      </c>
      <c r="E6148" s="7"/>
      <c r="G6148">
        <v>54.87</v>
      </c>
      <c r="H6148" s="12">
        <v>179.8521280994741</v>
      </c>
      <c r="I6148" s="13">
        <f>$D$2*tarifas!$D$12/24</f>
        <v>1.4541666666666666</v>
      </c>
      <c r="J6148" s="13" t="e">
        <f>VLOOKUP(E6148&amp;" "&amp;F6148,tarifas!$A$13:$D$20,4,FALSE)*H6148</f>
        <v>#N/A</v>
      </c>
      <c r="K6148" s="13">
        <f>IF(F6148="COD1",tarifas!$D$11*(SUMIFS($H$11:$H$8770,$F$11:$F$8770,"=COD1",$B$11:$B$8770,"="&amp;B6148)/COUNTIFS($F$11:$F$8770,"=COD1",$B$11:$B$8770,"="&amp;B6148))/COUNTIFS($A$11:$A$8770,"="&amp;A6148,$F$11:$F$8770,"=COD1"),0)</f>
        <v>0</v>
      </c>
      <c r="L6148" s="13" t="e">
        <f>(VLOOKUP(F6148,tarifas!$C$7:$D$10,2,FALSE)+tarifas!$D$21)*datos!H6148</f>
        <v>#N/A</v>
      </c>
      <c r="M6148">
        <v>12.85568</v>
      </c>
      <c r="N6148" s="13" t="e">
        <f t="shared" si="863"/>
        <v>#N/A</v>
      </c>
      <c r="O6148">
        <f t="shared" si="864"/>
        <v>12.85568</v>
      </c>
      <c r="P6148" s="12">
        <f t="shared" si="865"/>
        <v>166.99644809947409</v>
      </c>
      <c r="Q6148">
        <f t="shared" si="866"/>
        <v>0</v>
      </c>
      <c r="R6148">
        <f>$D$2*tarifas!$D$12/24</f>
        <v>1.4541666666666666</v>
      </c>
      <c r="S6148" t="e">
        <f>VLOOKUP(E6148&amp;" "&amp;F6148,tarifas!$A$13:$D$20,4,FALSE)*P6148</f>
        <v>#N/A</v>
      </c>
      <c r="T6148">
        <f>IF(F6148="COD1",tarifas!$D$11*(SUMIFS($P$11:$P$8770,$F$11:$F$8770,"=COD1",$B$11:$B$8770,"="&amp;B6148)/COUNTIFS($F$11:$F$8770,"=COD1",$B$11:$B$8770,"="&amp;B6148))/COUNTIFS($A$11:$A$8770,"="&amp;A6148,$F$11:$F$8770,"=COD1"),0)</f>
        <v>0</v>
      </c>
      <c r="U6148" t="e">
        <f>(VLOOKUP(F6148,tarifas!$C$7:$D$10,2,FALSE)+tarifas!$D$21)*datos!P6148</f>
        <v>#N/A</v>
      </c>
      <c r="V6148" t="e">
        <f t="shared" si="867"/>
        <v>#N/A</v>
      </c>
      <c r="W6148">
        <f t="shared" si="868"/>
        <v>0</v>
      </c>
    </row>
    <row r="6149" spans="1:23" x14ac:dyDescent="0.25">
      <c r="A6149">
        <f t="shared" si="861"/>
        <v>252</v>
      </c>
      <c r="B6149">
        <f t="shared" si="862"/>
        <v>9</v>
      </c>
      <c r="C6149" s="1">
        <f t="shared" si="869"/>
        <v>41895.749999985113</v>
      </c>
      <c r="D6149" s="7">
        <v>81.651515151515156</v>
      </c>
      <c r="E6149" s="7"/>
      <c r="G6149">
        <v>55.83</v>
      </c>
      <c r="H6149" s="12">
        <v>178.85400272776596</v>
      </c>
      <c r="I6149" s="13">
        <f>$D$2*tarifas!$D$12/24</f>
        <v>1.4541666666666666</v>
      </c>
      <c r="J6149" s="13" t="e">
        <f>VLOOKUP(E6149&amp;" "&amp;F6149,tarifas!$A$13:$D$20,4,FALSE)*H6149</f>
        <v>#N/A</v>
      </c>
      <c r="K6149" s="13">
        <f>IF(F6149="COD1",tarifas!$D$11*(SUMIFS($H$11:$H$8770,$F$11:$F$8770,"=COD1",$B$11:$B$8770,"="&amp;B6149)/COUNTIFS($F$11:$F$8770,"=COD1",$B$11:$B$8770,"="&amp;B6149))/COUNTIFS($A$11:$A$8770,"="&amp;A6149,$F$11:$F$8770,"=COD1"),0)</f>
        <v>0</v>
      </c>
      <c r="L6149" s="13" t="e">
        <f>(VLOOKUP(F6149,tarifas!$C$7:$D$10,2,FALSE)+tarifas!$D$21)*datos!H6149</f>
        <v>#N/A</v>
      </c>
      <c r="M6149">
        <v>0</v>
      </c>
      <c r="N6149" s="13" t="e">
        <f t="shared" si="863"/>
        <v>#N/A</v>
      </c>
      <c r="O6149">
        <f t="shared" si="864"/>
        <v>0</v>
      </c>
      <c r="P6149" s="12">
        <f t="shared" si="865"/>
        <v>178.85400272776596</v>
      </c>
      <c r="Q6149">
        <f t="shared" si="866"/>
        <v>0</v>
      </c>
      <c r="R6149">
        <f>$D$2*tarifas!$D$12/24</f>
        <v>1.4541666666666666</v>
      </c>
      <c r="S6149" t="e">
        <f>VLOOKUP(E6149&amp;" "&amp;F6149,tarifas!$A$13:$D$20,4,FALSE)*P6149</f>
        <v>#N/A</v>
      </c>
      <c r="T6149">
        <f>IF(F6149="COD1",tarifas!$D$11*(SUMIFS($P$11:$P$8770,$F$11:$F$8770,"=COD1",$B$11:$B$8770,"="&amp;B6149)/COUNTIFS($F$11:$F$8770,"=COD1",$B$11:$B$8770,"="&amp;B6149))/COUNTIFS($A$11:$A$8770,"="&amp;A6149,$F$11:$F$8770,"=COD1"),0)</f>
        <v>0</v>
      </c>
      <c r="U6149" t="e">
        <f>(VLOOKUP(F6149,tarifas!$C$7:$D$10,2,FALSE)+tarifas!$D$21)*datos!P6149</f>
        <v>#N/A</v>
      </c>
      <c r="V6149" t="e">
        <f t="shared" si="867"/>
        <v>#N/A</v>
      </c>
      <c r="W6149">
        <f t="shared" si="868"/>
        <v>0</v>
      </c>
    </row>
    <row r="6150" spans="1:23" x14ac:dyDescent="0.25">
      <c r="A6150">
        <f t="shared" si="861"/>
        <v>252</v>
      </c>
      <c r="B6150">
        <f t="shared" si="862"/>
        <v>9</v>
      </c>
      <c r="C6150" s="1">
        <f t="shared" si="869"/>
        <v>41895.791666651778</v>
      </c>
      <c r="D6150" s="7">
        <v>0</v>
      </c>
      <c r="E6150" s="7"/>
      <c r="G6150">
        <v>63.6</v>
      </c>
      <c r="H6150" s="12">
        <v>191.9512027494431</v>
      </c>
      <c r="I6150" s="13">
        <f>$D$2*tarifas!$D$12/24</f>
        <v>1.4541666666666666</v>
      </c>
      <c r="J6150" s="13" t="e">
        <f>VLOOKUP(E6150&amp;" "&amp;F6150,tarifas!$A$13:$D$20,4,FALSE)*H6150</f>
        <v>#N/A</v>
      </c>
      <c r="K6150" s="13">
        <f>IF(F6150="COD1",tarifas!$D$11*(SUMIFS($H$11:$H$8770,$F$11:$F$8770,"=COD1",$B$11:$B$8770,"="&amp;B6150)/COUNTIFS($F$11:$F$8770,"=COD1",$B$11:$B$8770,"="&amp;B6150))/COUNTIFS($A$11:$A$8770,"="&amp;A6150,$F$11:$F$8770,"=COD1"),0)</f>
        <v>0</v>
      </c>
      <c r="L6150" s="13" t="e">
        <f>(VLOOKUP(F6150,tarifas!$C$7:$D$10,2,FALSE)+tarifas!$D$21)*datos!H6150</f>
        <v>#N/A</v>
      </c>
      <c r="M6150">
        <v>0</v>
      </c>
      <c r="N6150" s="13" t="e">
        <f t="shared" si="863"/>
        <v>#N/A</v>
      </c>
      <c r="O6150">
        <f t="shared" si="864"/>
        <v>0</v>
      </c>
      <c r="P6150" s="12">
        <f t="shared" si="865"/>
        <v>191.9512027494431</v>
      </c>
      <c r="Q6150">
        <f t="shared" si="866"/>
        <v>0</v>
      </c>
      <c r="R6150">
        <f>$D$2*tarifas!$D$12/24</f>
        <v>1.4541666666666666</v>
      </c>
      <c r="S6150" t="e">
        <f>VLOOKUP(E6150&amp;" "&amp;F6150,tarifas!$A$13:$D$20,4,FALSE)*P6150</f>
        <v>#N/A</v>
      </c>
      <c r="T6150">
        <f>IF(F6150="COD1",tarifas!$D$11*(SUMIFS($P$11:$P$8770,$F$11:$F$8770,"=COD1",$B$11:$B$8770,"="&amp;B6150)/COUNTIFS($F$11:$F$8770,"=COD1",$B$11:$B$8770,"="&amp;B6150))/COUNTIFS($A$11:$A$8770,"="&amp;A6150,$F$11:$F$8770,"=COD1"),0)</f>
        <v>0</v>
      </c>
      <c r="U6150" t="e">
        <f>(VLOOKUP(F6150,tarifas!$C$7:$D$10,2,FALSE)+tarifas!$D$21)*datos!P6150</f>
        <v>#N/A</v>
      </c>
      <c r="V6150" t="e">
        <f t="shared" si="867"/>
        <v>#N/A</v>
      </c>
      <c r="W6150">
        <f t="shared" si="868"/>
        <v>0</v>
      </c>
    </row>
    <row r="6151" spans="1:23" x14ac:dyDescent="0.25">
      <c r="A6151">
        <f t="shared" si="861"/>
        <v>252</v>
      </c>
      <c r="B6151">
        <f t="shared" si="862"/>
        <v>9</v>
      </c>
      <c r="C6151" s="1">
        <f t="shared" si="869"/>
        <v>41895.833333318442</v>
      </c>
      <c r="D6151" s="7">
        <v>0</v>
      </c>
      <c r="E6151" s="7"/>
      <c r="G6151">
        <v>68.2</v>
      </c>
      <c r="H6151" s="12">
        <v>185.73675482575072</v>
      </c>
      <c r="I6151" s="13">
        <f>$D$2*tarifas!$D$12/24</f>
        <v>1.4541666666666666</v>
      </c>
      <c r="J6151" s="13" t="e">
        <f>VLOOKUP(E6151&amp;" "&amp;F6151,tarifas!$A$13:$D$20,4,FALSE)*H6151</f>
        <v>#N/A</v>
      </c>
      <c r="K6151" s="13">
        <f>IF(F6151="COD1",tarifas!$D$11*(SUMIFS($H$11:$H$8770,$F$11:$F$8770,"=COD1",$B$11:$B$8770,"="&amp;B6151)/COUNTIFS($F$11:$F$8770,"=COD1",$B$11:$B$8770,"="&amp;B6151))/COUNTIFS($A$11:$A$8770,"="&amp;A6151,$F$11:$F$8770,"=COD1"),0)</f>
        <v>0</v>
      </c>
      <c r="L6151" s="13" t="e">
        <f>(VLOOKUP(F6151,tarifas!$C$7:$D$10,2,FALSE)+tarifas!$D$21)*datos!H6151</f>
        <v>#N/A</v>
      </c>
      <c r="M6151">
        <v>0</v>
      </c>
      <c r="N6151" s="13" t="e">
        <f t="shared" si="863"/>
        <v>#N/A</v>
      </c>
      <c r="O6151">
        <f t="shared" si="864"/>
        <v>0</v>
      </c>
      <c r="P6151" s="12">
        <f t="shared" si="865"/>
        <v>185.73675482575072</v>
      </c>
      <c r="Q6151">
        <f t="shared" si="866"/>
        <v>0</v>
      </c>
      <c r="R6151">
        <f>$D$2*tarifas!$D$12/24</f>
        <v>1.4541666666666666</v>
      </c>
      <c r="S6151" t="e">
        <f>VLOOKUP(E6151&amp;" "&amp;F6151,tarifas!$A$13:$D$20,4,FALSE)*P6151</f>
        <v>#N/A</v>
      </c>
      <c r="T6151">
        <f>IF(F6151="COD1",tarifas!$D$11*(SUMIFS($P$11:$P$8770,$F$11:$F$8770,"=COD1",$B$11:$B$8770,"="&amp;B6151)/COUNTIFS($F$11:$F$8770,"=COD1",$B$11:$B$8770,"="&amp;B6151))/COUNTIFS($A$11:$A$8770,"="&amp;A6151,$F$11:$F$8770,"=COD1"),0)</f>
        <v>0</v>
      </c>
      <c r="U6151" t="e">
        <f>(VLOOKUP(F6151,tarifas!$C$7:$D$10,2,FALSE)+tarifas!$D$21)*datos!P6151</f>
        <v>#N/A</v>
      </c>
      <c r="V6151" t="e">
        <f t="shared" si="867"/>
        <v>#N/A</v>
      </c>
      <c r="W6151">
        <f t="shared" si="868"/>
        <v>0</v>
      </c>
    </row>
    <row r="6152" spans="1:23" x14ac:dyDescent="0.25">
      <c r="A6152">
        <f t="shared" si="861"/>
        <v>252</v>
      </c>
      <c r="B6152">
        <f t="shared" si="862"/>
        <v>9</v>
      </c>
      <c r="C6152" s="1">
        <f t="shared" si="869"/>
        <v>41895.874999985106</v>
      </c>
      <c r="D6152" s="7">
        <v>0</v>
      </c>
      <c r="E6152" s="7"/>
      <c r="G6152">
        <v>64.03</v>
      </c>
      <c r="H6152" s="12">
        <v>188.27496483629773</v>
      </c>
      <c r="I6152" s="13">
        <f>$D$2*tarifas!$D$12/24</f>
        <v>1.4541666666666666</v>
      </c>
      <c r="J6152" s="13" t="e">
        <f>VLOOKUP(E6152&amp;" "&amp;F6152,tarifas!$A$13:$D$20,4,FALSE)*H6152</f>
        <v>#N/A</v>
      </c>
      <c r="K6152" s="13">
        <f>IF(F6152="COD1",tarifas!$D$11*(SUMIFS($H$11:$H$8770,$F$11:$F$8770,"=COD1",$B$11:$B$8770,"="&amp;B6152)/COUNTIFS($F$11:$F$8770,"=COD1",$B$11:$B$8770,"="&amp;B6152))/COUNTIFS($A$11:$A$8770,"="&amp;A6152,$F$11:$F$8770,"=COD1"),0)</f>
        <v>0</v>
      </c>
      <c r="L6152" s="13" t="e">
        <f>(VLOOKUP(F6152,tarifas!$C$7:$D$10,2,FALSE)+tarifas!$D$21)*datos!H6152</f>
        <v>#N/A</v>
      </c>
      <c r="M6152">
        <v>0</v>
      </c>
      <c r="N6152" s="13" t="e">
        <f t="shared" si="863"/>
        <v>#N/A</v>
      </c>
      <c r="O6152">
        <f t="shared" si="864"/>
        <v>0</v>
      </c>
      <c r="P6152" s="12">
        <f t="shared" si="865"/>
        <v>188.27496483629773</v>
      </c>
      <c r="Q6152">
        <f t="shared" si="866"/>
        <v>0</v>
      </c>
      <c r="R6152">
        <f>$D$2*tarifas!$D$12/24</f>
        <v>1.4541666666666666</v>
      </c>
      <c r="S6152" t="e">
        <f>VLOOKUP(E6152&amp;" "&amp;F6152,tarifas!$A$13:$D$20,4,FALSE)*P6152</f>
        <v>#N/A</v>
      </c>
      <c r="T6152">
        <f>IF(F6152="COD1",tarifas!$D$11*(SUMIFS($P$11:$P$8770,$F$11:$F$8770,"=COD1",$B$11:$B$8770,"="&amp;B6152)/COUNTIFS($F$11:$F$8770,"=COD1",$B$11:$B$8770,"="&amp;B6152))/COUNTIFS($A$11:$A$8770,"="&amp;A6152,$F$11:$F$8770,"=COD1"),0)</f>
        <v>0</v>
      </c>
      <c r="U6152" t="e">
        <f>(VLOOKUP(F6152,tarifas!$C$7:$D$10,2,FALSE)+tarifas!$D$21)*datos!P6152</f>
        <v>#N/A</v>
      </c>
      <c r="V6152" t="e">
        <f t="shared" si="867"/>
        <v>#N/A</v>
      </c>
      <c r="W6152">
        <f t="shared" si="868"/>
        <v>0</v>
      </c>
    </row>
    <row r="6153" spans="1:23" x14ac:dyDescent="0.25">
      <c r="A6153">
        <f t="shared" si="861"/>
        <v>252</v>
      </c>
      <c r="B6153">
        <f t="shared" si="862"/>
        <v>9</v>
      </c>
      <c r="C6153" s="1">
        <f t="shared" si="869"/>
        <v>41895.91666665177</v>
      </c>
      <c r="D6153" s="7">
        <v>0</v>
      </c>
      <c r="E6153" s="7"/>
      <c r="G6153">
        <v>58.53</v>
      </c>
      <c r="H6153" s="12">
        <v>187.80131536066725</v>
      </c>
      <c r="I6153" s="13">
        <f>$D$2*tarifas!$D$12/24</f>
        <v>1.4541666666666666</v>
      </c>
      <c r="J6153" s="13" t="e">
        <f>VLOOKUP(E6153&amp;" "&amp;F6153,tarifas!$A$13:$D$20,4,FALSE)*H6153</f>
        <v>#N/A</v>
      </c>
      <c r="K6153" s="13">
        <f>IF(F6153="COD1",tarifas!$D$11*(SUMIFS($H$11:$H$8770,$F$11:$F$8770,"=COD1",$B$11:$B$8770,"="&amp;B6153)/COUNTIFS($F$11:$F$8770,"=COD1",$B$11:$B$8770,"="&amp;B6153))/COUNTIFS($A$11:$A$8770,"="&amp;A6153,$F$11:$F$8770,"=COD1"),0)</f>
        <v>0</v>
      </c>
      <c r="L6153" s="13" t="e">
        <f>(VLOOKUP(F6153,tarifas!$C$7:$D$10,2,FALSE)+tarifas!$D$21)*datos!H6153</f>
        <v>#N/A</v>
      </c>
      <c r="M6153">
        <v>0</v>
      </c>
      <c r="N6153" s="13" t="e">
        <f t="shared" si="863"/>
        <v>#N/A</v>
      </c>
      <c r="O6153">
        <f t="shared" si="864"/>
        <v>0</v>
      </c>
      <c r="P6153" s="12">
        <f t="shared" si="865"/>
        <v>187.80131536066725</v>
      </c>
      <c r="Q6153">
        <f t="shared" si="866"/>
        <v>0</v>
      </c>
      <c r="R6153">
        <f>$D$2*tarifas!$D$12/24</f>
        <v>1.4541666666666666</v>
      </c>
      <c r="S6153" t="e">
        <f>VLOOKUP(E6153&amp;" "&amp;F6153,tarifas!$A$13:$D$20,4,FALSE)*P6153</f>
        <v>#N/A</v>
      </c>
      <c r="T6153">
        <f>IF(F6153="COD1",tarifas!$D$11*(SUMIFS($P$11:$P$8770,$F$11:$F$8770,"=COD1",$B$11:$B$8770,"="&amp;B6153)/COUNTIFS($F$11:$F$8770,"=COD1",$B$11:$B$8770,"="&amp;B6153))/COUNTIFS($A$11:$A$8770,"="&amp;A6153,$F$11:$F$8770,"=COD1"),0)</f>
        <v>0</v>
      </c>
      <c r="U6153" t="e">
        <f>(VLOOKUP(F6153,tarifas!$C$7:$D$10,2,FALSE)+tarifas!$D$21)*datos!P6153</f>
        <v>#N/A</v>
      </c>
      <c r="V6153" t="e">
        <f t="shared" si="867"/>
        <v>#N/A</v>
      </c>
      <c r="W6153">
        <f t="shared" si="868"/>
        <v>0</v>
      </c>
    </row>
    <row r="6154" spans="1:23" x14ac:dyDescent="0.25">
      <c r="A6154">
        <f t="shared" si="861"/>
        <v>252</v>
      </c>
      <c r="B6154">
        <f t="shared" si="862"/>
        <v>9</v>
      </c>
      <c r="C6154" s="1">
        <f t="shared" si="869"/>
        <v>41895.958333318435</v>
      </c>
      <c r="D6154" s="7">
        <v>0</v>
      </c>
      <c r="E6154" s="7"/>
      <c r="G6154">
        <v>63.1</v>
      </c>
      <c r="H6154" s="12">
        <v>188.6093315888443</v>
      </c>
      <c r="I6154" s="13">
        <f>$D$2*tarifas!$D$12/24</f>
        <v>1.4541666666666666</v>
      </c>
      <c r="J6154" s="13" t="e">
        <f>VLOOKUP(E6154&amp;" "&amp;F6154,tarifas!$A$13:$D$20,4,FALSE)*H6154</f>
        <v>#N/A</v>
      </c>
      <c r="K6154" s="13">
        <f>IF(F6154="COD1",tarifas!$D$11*(SUMIFS($H$11:$H$8770,$F$11:$F$8770,"=COD1",$B$11:$B$8770,"="&amp;B6154)/COUNTIFS($F$11:$F$8770,"=COD1",$B$11:$B$8770,"="&amp;B6154))/COUNTIFS($A$11:$A$8770,"="&amp;A6154,$F$11:$F$8770,"=COD1"),0)</f>
        <v>0</v>
      </c>
      <c r="L6154" s="13" t="e">
        <f>(VLOOKUP(F6154,tarifas!$C$7:$D$10,2,FALSE)+tarifas!$D$21)*datos!H6154</f>
        <v>#N/A</v>
      </c>
      <c r="M6154">
        <v>0</v>
      </c>
      <c r="N6154" s="13" t="e">
        <f t="shared" si="863"/>
        <v>#N/A</v>
      </c>
      <c r="O6154">
        <f t="shared" si="864"/>
        <v>0</v>
      </c>
      <c r="P6154" s="12">
        <f t="shared" si="865"/>
        <v>188.6093315888443</v>
      </c>
      <c r="Q6154">
        <f t="shared" si="866"/>
        <v>0</v>
      </c>
      <c r="R6154">
        <f>$D$2*tarifas!$D$12/24</f>
        <v>1.4541666666666666</v>
      </c>
      <c r="S6154" t="e">
        <f>VLOOKUP(E6154&amp;" "&amp;F6154,tarifas!$A$13:$D$20,4,FALSE)*P6154</f>
        <v>#N/A</v>
      </c>
      <c r="T6154">
        <f>IF(F6154="COD1",tarifas!$D$11*(SUMIFS($P$11:$P$8770,$F$11:$F$8770,"=COD1",$B$11:$B$8770,"="&amp;B6154)/COUNTIFS($F$11:$F$8770,"=COD1",$B$11:$B$8770,"="&amp;B6154))/COUNTIFS($A$11:$A$8770,"="&amp;A6154,$F$11:$F$8770,"=COD1"),0)</f>
        <v>0</v>
      </c>
      <c r="U6154" t="e">
        <f>(VLOOKUP(F6154,tarifas!$C$7:$D$10,2,FALSE)+tarifas!$D$21)*datos!P6154</f>
        <v>#N/A</v>
      </c>
      <c r="V6154" t="e">
        <f t="shared" si="867"/>
        <v>#N/A</v>
      </c>
      <c r="W6154">
        <f t="shared" si="868"/>
        <v>0</v>
      </c>
    </row>
    <row r="6155" spans="1:23" x14ac:dyDescent="0.25">
      <c r="A6155">
        <f t="shared" si="861"/>
        <v>253</v>
      </c>
      <c r="B6155">
        <f t="shared" si="862"/>
        <v>9</v>
      </c>
      <c r="C6155" s="1">
        <f t="shared" si="869"/>
        <v>41895.999999985099</v>
      </c>
      <c r="D6155" s="7">
        <v>0</v>
      </c>
      <c r="E6155" s="7"/>
      <c r="G6155">
        <v>58.1</v>
      </c>
      <c r="H6155" s="12">
        <v>183.47266827265582</v>
      </c>
      <c r="I6155" s="13">
        <f>$D$2*tarifas!$D$12/24</f>
        <v>1.4541666666666666</v>
      </c>
      <c r="J6155" s="13" t="e">
        <f>VLOOKUP(E6155&amp;" "&amp;F6155,tarifas!$A$13:$D$20,4,FALSE)*H6155</f>
        <v>#N/A</v>
      </c>
      <c r="K6155" s="13">
        <f>IF(F6155="COD1",tarifas!$D$11*(SUMIFS($H$11:$H$8770,$F$11:$F$8770,"=COD1",$B$11:$B$8770,"="&amp;B6155)/COUNTIFS($F$11:$F$8770,"=COD1",$B$11:$B$8770,"="&amp;B6155))/COUNTIFS($A$11:$A$8770,"="&amp;A6155,$F$11:$F$8770,"=COD1"),0)</f>
        <v>0</v>
      </c>
      <c r="L6155" s="13" t="e">
        <f>(VLOOKUP(F6155,tarifas!$C$7:$D$10,2,FALSE)+tarifas!$D$21)*datos!H6155</f>
        <v>#N/A</v>
      </c>
      <c r="M6155">
        <v>0</v>
      </c>
      <c r="N6155" s="13" t="e">
        <f t="shared" si="863"/>
        <v>#N/A</v>
      </c>
      <c r="O6155">
        <f t="shared" si="864"/>
        <v>0</v>
      </c>
      <c r="P6155" s="12">
        <f t="shared" si="865"/>
        <v>183.47266827265582</v>
      </c>
      <c r="Q6155">
        <f t="shared" si="866"/>
        <v>0</v>
      </c>
      <c r="R6155">
        <f>$D$2*tarifas!$D$12/24</f>
        <v>1.4541666666666666</v>
      </c>
      <c r="S6155" t="e">
        <f>VLOOKUP(E6155&amp;" "&amp;F6155,tarifas!$A$13:$D$20,4,FALSE)*P6155</f>
        <v>#N/A</v>
      </c>
      <c r="T6155">
        <f>IF(F6155="COD1",tarifas!$D$11*(SUMIFS($P$11:$P$8770,$F$11:$F$8770,"=COD1",$B$11:$B$8770,"="&amp;B6155)/COUNTIFS($F$11:$F$8770,"=COD1",$B$11:$B$8770,"="&amp;B6155))/COUNTIFS($A$11:$A$8770,"="&amp;A6155,$F$11:$F$8770,"=COD1"),0)</f>
        <v>0</v>
      </c>
      <c r="U6155" t="e">
        <f>(VLOOKUP(F6155,tarifas!$C$7:$D$10,2,FALSE)+tarifas!$D$21)*datos!P6155</f>
        <v>#N/A</v>
      </c>
      <c r="V6155" t="e">
        <f t="shared" si="867"/>
        <v>#N/A</v>
      </c>
      <c r="W6155">
        <f t="shared" si="868"/>
        <v>0</v>
      </c>
    </row>
    <row r="6156" spans="1:23" x14ac:dyDescent="0.25">
      <c r="A6156">
        <f t="shared" ref="A6156:A6219" si="870">DAYS360($C$11,C6156)</f>
        <v>253</v>
      </c>
      <c r="B6156">
        <f t="shared" ref="B6156:B6219" si="871">MONTH(C6156)</f>
        <v>9</v>
      </c>
      <c r="C6156" s="1">
        <f t="shared" si="869"/>
        <v>41896.041666651763</v>
      </c>
      <c r="D6156" s="7">
        <v>0</v>
      </c>
      <c r="E6156" s="7"/>
      <c r="G6156">
        <v>54.14</v>
      </c>
      <c r="H6156" s="12">
        <v>181.70965175013873</v>
      </c>
      <c r="I6156" s="13">
        <f>$D$2*tarifas!$D$12/24</f>
        <v>1.4541666666666666</v>
      </c>
      <c r="J6156" s="13" t="e">
        <f>VLOOKUP(E6156&amp;" "&amp;F6156,tarifas!$A$13:$D$20,4,FALSE)*H6156</f>
        <v>#N/A</v>
      </c>
      <c r="K6156" s="13">
        <f>IF(F6156="COD1",tarifas!$D$11*(SUMIFS($H$11:$H$8770,$F$11:$F$8770,"=COD1",$B$11:$B$8770,"="&amp;B6156)/COUNTIFS($F$11:$F$8770,"=COD1",$B$11:$B$8770,"="&amp;B6156))/COUNTIFS($A$11:$A$8770,"="&amp;A6156,$F$11:$F$8770,"=COD1"),0)</f>
        <v>0</v>
      </c>
      <c r="L6156" s="13" t="e">
        <f>(VLOOKUP(F6156,tarifas!$C$7:$D$10,2,FALSE)+tarifas!$D$21)*datos!H6156</f>
        <v>#N/A</v>
      </c>
      <c r="M6156">
        <v>0</v>
      </c>
      <c r="N6156" s="13" t="e">
        <f t="shared" ref="N6156:N6219" si="872">(I6156+J6156+K6156+L6156)*1.23</f>
        <v>#N/A</v>
      </c>
      <c r="O6156">
        <f t="shared" ref="O6156:O6219" si="873">IF(M6156&lt;H6156,M6156,H6156)</f>
        <v>0</v>
      </c>
      <c r="P6156" s="12">
        <f t="shared" ref="P6156:P6219" si="874">H6156-O6156</f>
        <v>181.70965175013873</v>
      </c>
      <c r="Q6156">
        <f t="shared" ref="Q6156:Q6219" si="875">IF(M6156&lt;H6156,0,M6156-H6156)</f>
        <v>0</v>
      </c>
      <c r="R6156">
        <f>$D$2*tarifas!$D$12/24</f>
        <v>1.4541666666666666</v>
      </c>
      <c r="S6156" t="e">
        <f>VLOOKUP(E6156&amp;" "&amp;F6156,tarifas!$A$13:$D$20,4,FALSE)*P6156</f>
        <v>#N/A</v>
      </c>
      <c r="T6156">
        <f>IF(F6156="COD1",tarifas!$D$11*(SUMIFS($P$11:$P$8770,$F$11:$F$8770,"=COD1",$B$11:$B$8770,"="&amp;B6156)/COUNTIFS($F$11:$F$8770,"=COD1",$B$11:$B$8770,"="&amp;B6156))/COUNTIFS($A$11:$A$8770,"="&amp;A6156,$F$11:$F$8770,"=COD1"),0)</f>
        <v>0</v>
      </c>
      <c r="U6156" t="e">
        <f>(VLOOKUP(F6156,tarifas!$C$7:$D$10,2,FALSE)+tarifas!$D$21)*datos!P6156</f>
        <v>#N/A</v>
      </c>
      <c r="V6156" t="e">
        <f t="shared" ref="V6156:V6219" si="876">(R6156+S6156+T6156+U6156)*1.23</f>
        <v>#N/A</v>
      </c>
      <c r="W6156">
        <f t="shared" ref="W6156:W6219" si="877">0.9*G6156/1000*Q6156</f>
        <v>0</v>
      </c>
    </row>
    <row r="6157" spans="1:23" x14ac:dyDescent="0.25">
      <c r="A6157">
        <f t="shared" si="870"/>
        <v>253</v>
      </c>
      <c r="B6157">
        <f t="shared" si="871"/>
        <v>9</v>
      </c>
      <c r="C6157" s="1">
        <f t="shared" ref="C6157:C6220" si="878">+C6156+1/24</f>
        <v>41896.083333318427</v>
      </c>
      <c r="D6157" s="7">
        <v>0</v>
      </c>
      <c r="E6157" s="7"/>
      <c r="G6157">
        <v>53</v>
      </c>
      <c r="H6157" s="12">
        <v>179.86056281522917</v>
      </c>
      <c r="I6157" s="13">
        <f>$D$2*tarifas!$D$12/24</f>
        <v>1.4541666666666666</v>
      </c>
      <c r="J6157" s="13" t="e">
        <f>VLOOKUP(E6157&amp;" "&amp;F6157,tarifas!$A$13:$D$20,4,FALSE)*H6157</f>
        <v>#N/A</v>
      </c>
      <c r="K6157" s="13">
        <f>IF(F6157="COD1",tarifas!$D$11*(SUMIFS($H$11:$H$8770,$F$11:$F$8770,"=COD1",$B$11:$B$8770,"="&amp;B6157)/COUNTIFS($F$11:$F$8770,"=COD1",$B$11:$B$8770,"="&amp;B6157))/COUNTIFS($A$11:$A$8770,"="&amp;A6157,$F$11:$F$8770,"=COD1"),0)</f>
        <v>0</v>
      </c>
      <c r="L6157" s="13" t="e">
        <f>(VLOOKUP(F6157,tarifas!$C$7:$D$10,2,FALSE)+tarifas!$D$21)*datos!H6157</f>
        <v>#N/A</v>
      </c>
      <c r="M6157">
        <v>0</v>
      </c>
      <c r="N6157" s="13" t="e">
        <f t="shared" si="872"/>
        <v>#N/A</v>
      </c>
      <c r="O6157">
        <f t="shared" si="873"/>
        <v>0</v>
      </c>
      <c r="P6157" s="12">
        <f t="shared" si="874"/>
        <v>179.86056281522917</v>
      </c>
      <c r="Q6157">
        <f t="shared" si="875"/>
        <v>0</v>
      </c>
      <c r="R6157">
        <f>$D$2*tarifas!$D$12/24</f>
        <v>1.4541666666666666</v>
      </c>
      <c r="S6157" t="e">
        <f>VLOOKUP(E6157&amp;" "&amp;F6157,tarifas!$A$13:$D$20,4,FALSE)*P6157</f>
        <v>#N/A</v>
      </c>
      <c r="T6157">
        <f>IF(F6157="COD1",tarifas!$D$11*(SUMIFS($P$11:$P$8770,$F$11:$F$8770,"=COD1",$B$11:$B$8770,"="&amp;B6157)/COUNTIFS($F$11:$F$8770,"=COD1",$B$11:$B$8770,"="&amp;B6157))/COUNTIFS($A$11:$A$8770,"="&amp;A6157,$F$11:$F$8770,"=COD1"),0)</f>
        <v>0</v>
      </c>
      <c r="U6157" t="e">
        <f>(VLOOKUP(F6157,tarifas!$C$7:$D$10,2,FALSE)+tarifas!$D$21)*datos!P6157</f>
        <v>#N/A</v>
      </c>
      <c r="V6157" t="e">
        <f t="shared" si="876"/>
        <v>#N/A</v>
      </c>
      <c r="W6157">
        <f t="shared" si="877"/>
        <v>0</v>
      </c>
    </row>
    <row r="6158" spans="1:23" x14ac:dyDescent="0.25">
      <c r="A6158">
        <f t="shared" si="870"/>
        <v>253</v>
      </c>
      <c r="B6158">
        <f t="shared" si="871"/>
        <v>9</v>
      </c>
      <c r="C6158" s="1">
        <f t="shared" si="878"/>
        <v>41896.124999985092</v>
      </c>
      <c r="D6158" s="7">
        <v>0</v>
      </c>
      <c r="E6158" s="7"/>
      <c r="G6158">
        <v>50.63</v>
      </c>
      <c r="H6158" s="12">
        <v>177.54215467501476</v>
      </c>
      <c r="I6158" s="13">
        <f>$D$2*tarifas!$D$12/24</f>
        <v>1.4541666666666666</v>
      </c>
      <c r="J6158" s="13" t="e">
        <f>VLOOKUP(E6158&amp;" "&amp;F6158,tarifas!$A$13:$D$20,4,FALSE)*H6158</f>
        <v>#N/A</v>
      </c>
      <c r="K6158" s="13">
        <f>IF(F6158="COD1",tarifas!$D$11*(SUMIFS($H$11:$H$8770,$F$11:$F$8770,"=COD1",$B$11:$B$8770,"="&amp;B6158)/COUNTIFS($F$11:$F$8770,"=COD1",$B$11:$B$8770,"="&amp;B6158))/COUNTIFS($A$11:$A$8770,"="&amp;A6158,$F$11:$F$8770,"=COD1"),0)</f>
        <v>0</v>
      </c>
      <c r="L6158" s="13" t="e">
        <f>(VLOOKUP(F6158,tarifas!$C$7:$D$10,2,FALSE)+tarifas!$D$21)*datos!H6158</f>
        <v>#N/A</v>
      </c>
      <c r="M6158">
        <v>0</v>
      </c>
      <c r="N6158" s="13" t="e">
        <f t="shared" si="872"/>
        <v>#N/A</v>
      </c>
      <c r="O6158">
        <f t="shared" si="873"/>
        <v>0</v>
      </c>
      <c r="P6158" s="12">
        <f t="shared" si="874"/>
        <v>177.54215467501476</v>
      </c>
      <c r="Q6158">
        <f t="shared" si="875"/>
        <v>0</v>
      </c>
      <c r="R6158">
        <f>$D$2*tarifas!$D$12/24</f>
        <v>1.4541666666666666</v>
      </c>
      <c r="S6158" t="e">
        <f>VLOOKUP(E6158&amp;" "&amp;F6158,tarifas!$A$13:$D$20,4,FALSE)*P6158</f>
        <v>#N/A</v>
      </c>
      <c r="T6158">
        <f>IF(F6158="COD1",tarifas!$D$11*(SUMIFS($P$11:$P$8770,$F$11:$F$8770,"=COD1",$B$11:$B$8770,"="&amp;B6158)/COUNTIFS($F$11:$F$8770,"=COD1",$B$11:$B$8770,"="&amp;B6158))/COUNTIFS($A$11:$A$8770,"="&amp;A6158,$F$11:$F$8770,"=COD1"),0)</f>
        <v>0</v>
      </c>
      <c r="U6158" t="e">
        <f>(VLOOKUP(F6158,tarifas!$C$7:$D$10,2,FALSE)+tarifas!$D$21)*datos!P6158</f>
        <v>#N/A</v>
      </c>
      <c r="V6158" t="e">
        <f t="shared" si="876"/>
        <v>#N/A</v>
      </c>
      <c r="W6158">
        <f t="shared" si="877"/>
        <v>0</v>
      </c>
    </row>
    <row r="6159" spans="1:23" x14ac:dyDescent="0.25">
      <c r="A6159">
        <f t="shared" si="870"/>
        <v>253</v>
      </c>
      <c r="B6159">
        <f t="shared" si="871"/>
        <v>9</v>
      </c>
      <c r="C6159" s="1">
        <f t="shared" si="878"/>
        <v>41896.166666651756</v>
      </c>
      <c r="D6159" s="7">
        <v>0</v>
      </c>
      <c r="E6159" s="7"/>
      <c r="G6159">
        <v>50.57</v>
      </c>
      <c r="H6159" s="12">
        <v>178.09927273477487</v>
      </c>
      <c r="I6159" s="13">
        <f>$D$2*tarifas!$D$12/24</f>
        <v>1.4541666666666666</v>
      </c>
      <c r="J6159" s="13" t="e">
        <f>VLOOKUP(E6159&amp;" "&amp;F6159,tarifas!$A$13:$D$20,4,FALSE)*H6159</f>
        <v>#N/A</v>
      </c>
      <c r="K6159" s="13">
        <f>IF(F6159="COD1",tarifas!$D$11*(SUMIFS($H$11:$H$8770,$F$11:$F$8770,"=COD1",$B$11:$B$8770,"="&amp;B6159)/COUNTIFS($F$11:$F$8770,"=COD1",$B$11:$B$8770,"="&amp;B6159))/COUNTIFS($A$11:$A$8770,"="&amp;A6159,$F$11:$F$8770,"=COD1"),0)</f>
        <v>0</v>
      </c>
      <c r="L6159" s="13" t="e">
        <f>(VLOOKUP(F6159,tarifas!$C$7:$D$10,2,FALSE)+tarifas!$D$21)*datos!H6159</f>
        <v>#N/A</v>
      </c>
      <c r="M6159">
        <v>0</v>
      </c>
      <c r="N6159" s="13" t="e">
        <f t="shared" si="872"/>
        <v>#N/A</v>
      </c>
      <c r="O6159">
        <f t="shared" si="873"/>
        <v>0</v>
      </c>
      <c r="P6159" s="12">
        <f t="shared" si="874"/>
        <v>178.09927273477487</v>
      </c>
      <c r="Q6159">
        <f t="shared" si="875"/>
        <v>0</v>
      </c>
      <c r="R6159">
        <f>$D$2*tarifas!$D$12/24</f>
        <v>1.4541666666666666</v>
      </c>
      <c r="S6159" t="e">
        <f>VLOOKUP(E6159&amp;" "&amp;F6159,tarifas!$A$13:$D$20,4,FALSE)*P6159</f>
        <v>#N/A</v>
      </c>
      <c r="T6159">
        <f>IF(F6159="COD1",tarifas!$D$11*(SUMIFS($P$11:$P$8770,$F$11:$F$8770,"=COD1",$B$11:$B$8770,"="&amp;B6159)/COUNTIFS($F$11:$F$8770,"=COD1",$B$11:$B$8770,"="&amp;B6159))/COUNTIFS($A$11:$A$8770,"="&amp;A6159,$F$11:$F$8770,"=COD1"),0)</f>
        <v>0</v>
      </c>
      <c r="U6159" t="e">
        <f>(VLOOKUP(F6159,tarifas!$C$7:$D$10,2,FALSE)+tarifas!$D$21)*datos!P6159</f>
        <v>#N/A</v>
      </c>
      <c r="V6159" t="e">
        <f t="shared" si="876"/>
        <v>#N/A</v>
      </c>
      <c r="W6159">
        <f t="shared" si="877"/>
        <v>0</v>
      </c>
    </row>
    <row r="6160" spans="1:23" x14ac:dyDescent="0.25">
      <c r="A6160">
        <f t="shared" si="870"/>
        <v>253</v>
      </c>
      <c r="B6160">
        <f t="shared" si="871"/>
        <v>9</v>
      </c>
      <c r="C6160" s="1">
        <f t="shared" si="878"/>
        <v>41896.20833331842</v>
      </c>
      <c r="D6160" s="7">
        <v>0</v>
      </c>
      <c r="E6160" s="7"/>
      <c r="G6160">
        <v>54.14</v>
      </c>
      <c r="H6160" s="12">
        <v>178.58585526884971</v>
      </c>
      <c r="I6160" s="13">
        <f>$D$2*tarifas!$D$12/24</f>
        <v>1.4541666666666666</v>
      </c>
      <c r="J6160" s="13" t="e">
        <f>VLOOKUP(E6160&amp;" "&amp;F6160,tarifas!$A$13:$D$20,4,FALSE)*H6160</f>
        <v>#N/A</v>
      </c>
      <c r="K6160" s="13">
        <f>IF(F6160="COD1",tarifas!$D$11*(SUMIFS($H$11:$H$8770,$F$11:$F$8770,"=COD1",$B$11:$B$8770,"="&amp;B6160)/COUNTIFS($F$11:$F$8770,"=COD1",$B$11:$B$8770,"="&amp;B6160))/COUNTIFS($A$11:$A$8770,"="&amp;A6160,$F$11:$F$8770,"=COD1"),0)</f>
        <v>0</v>
      </c>
      <c r="L6160" s="13" t="e">
        <f>(VLOOKUP(F6160,tarifas!$C$7:$D$10,2,FALSE)+tarifas!$D$21)*datos!H6160</f>
        <v>#N/A</v>
      </c>
      <c r="M6160">
        <v>0</v>
      </c>
      <c r="N6160" s="13" t="e">
        <f t="shared" si="872"/>
        <v>#N/A</v>
      </c>
      <c r="O6160">
        <f t="shared" si="873"/>
        <v>0</v>
      </c>
      <c r="P6160" s="12">
        <f t="shared" si="874"/>
        <v>178.58585526884971</v>
      </c>
      <c r="Q6160">
        <f t="shared" si="875"/>
        <v>0</v>
      </c>
      <c r="R6160">
        <f>$D$2*tarifas!$D$12/24</f>
        <v>1.4541666666666666</v>
      </c>
      <c r="S6160" t="e">
        <f>VLOOKUP(E6160&amp;" "&amp;F6160,tarifas!$A$13:$D$20,4,FALSE)*P6160</f>
        <v>#N/A</v>
      </c>
      <c r="T6160">
        <f>IF(F6160="COD1",tarifas!$D$11*(SUMIFS($P$11:$P$8770,$F$11:$F$8770,"=COD1",$B$11:$B$8770,"="&amp;B6160)/COUNTIFS($F$11:$F$8770,"=COD1",$B$11:$B$8770,"="&amp;B6160))/COUNTIFS($A$11:$A$8770,"="&amp;A6160,$F$11:$F$8770,"=COD1"),0)</f>
        <v>0</v>
      </c>
      <c r="U6160" t="e">
        <f>(VLOOKUP(F6160,tarifas!$C$7:$D$10,2,FALSE)+tarifas!$D$21)*datos!P6160</f>
        <v>#N/A</v>
      </c>
      <c r="V6160" t="e">
        <f t="shared" si="876"/>
        <v>#N/A</v>
      </c>
      <c r="W6160">
        <f t="shared" si="877"/>
        <v>0</v>
      </c>
    </row>
    <row r="6161" spans="1:23" x14ac:dyDescent="0.25">
      <c r="A6161">
        <f t="shared" si="870"/>
        <v>253</v>
      </c>
      <c r="B6161">
        <f t="shared" si="871"/>
        <v>9</v>
      </c>
      <c r="C6161" s="1">
        <f t="shared" si="878"/>
        <v>41896.249999985084</v>
      </c>
      <c r="D6161" s="7">
        <v>0</v>
      </c>
      <c r="E6161" s="7"/>
      <c r="G6161">
        <v>54.14</v>
      </c>
      <c r="H6161" s="12">
        <v>160.09592544829172</v>
      </c>
      <c r="I6161" s="13">
        <f>$D$2*tarifas!$D$12/24</f>
        <v>1.4541666666666666</v>
      </c>
      <c r="J6161" s="13" t="e">
        <f>VLOOKUP(E6161&amp;" "&amp;F6161,tarifas!$A$13:$D$20,4,FALSE)*H6161</f>
        <v>#N/A</v>
      </c>
      <c r="K6161" s="13">
        <f>IF(F6161="COD1",tarifas!$D$11*(SUMIFS($H$11:$H$8770,$F$11:$F$8770,"=COD1",$B$11:$B$8770,"="&amp;B6161)/COUNTIFS($F$11:$F$8770,"=COD1",$B$11:$B$8770,"="&amp;B6161))/COUNTIFS($A$11:$A$8770,"="&amp;A6161,$F$11:$F$8770,"=COD1"),0)</f>
        <v>0</v>
      </c>
      <c r="L6161" s="13" t="e">
        <f>(VLOOKUP(F6161,tarifas!$C$7:$D$10,2,FALSE)+tarifas!$D$21)*datos!H6161</f>
        <v>#N/A</v>
      </c>
      <c r="M6161">
        <v>22.846820000000001</v>
      </c>
      <c r="N6161" s="13" t="e">
        <f t="shared" si="872"/>
        <v>#N/A</v>
      </c>
      <c r="O6161">
        <f t="shared" si="873"/>
        <v>22.846820000000001</v>
      </c>
      <c r="P6161" s="12">
        <f t="shared" si="874"/>
        <v>137.24910544829171</v>
      </c>
      <c r="Q6161">
        <f t="shared" si="875"/>
        <v>0</v>
      </c>
      <c r="R6161">
        <f>$D$2*tarifas!$D$12/24</f>
        <v>1.4541666666666666</v>
      </c>
      <c r="S6161" t="e">
        <f>VLOOKUP(E6161&amp;" "&amp;F6161,tarifas!$A$13:$D$20,4,FALSE)*P6161</f>
        <v>#N/A</v>
      </c>
      <c r="T6161">
        <f>IF(F6161="COD1",tarifas!$D$11*(SUMIFS($P$11:$P$8770,$F$11:$F$8770,"=COD1",$B$11:$B$8770,"="&amp;B6161)/COUNTIFS($F$11:$F$8770,"=COD1",$B$11:$B$8770,"="&amp;B6161))/COUNTIFS($A$11:$A$8770,"="&amp;A6161,$F$11:$F$8770,"=COD1"),0)</f>
        <v>0</v>
      </c>
      <c r="U6161" t="e">
        <f>(VLOOKUP(F6161,tarifas!$C$7:$D$10,2,FALSE)+tarifas!$D$21)*datos!P6161</f>
        <v>#N/A</v>
      </c>
      <c r="V6161" t="e">
        <f t="shared" si="876"/>
        <v>#N/A</v>
      </c>
      <c r="W6161">
        <f t="shared" si="877"/>
        <v>0</v>
      </c>
    </row>
    <row r="6162" spans="1:23" x14ac:dyDescent="0.25">
      <c r="A6162">
        <f t="shared" si="870"/>
        <v>253</v>
      </c>
      <c r="B6162">
        <f t="shared" si="871"/>
        <v>9</v>
      </c>
      <c r="C6162" s="1">
        <f t="shared" si="878"/>
        <v>41896.291666651749</v>
      </c>
      <c r="D6162" s="7">
        <v>0</v>
      </c>
      <c r="E6162" s="7"/>
      <c r="G6162">
        <v>50.5</v>
      </c>
      <c r="H6162" s="12">
        <v>159.30856640180991</v>
      </c>
      <c r="I6162" s="13">
        <f>$D$2*tarifas!$D$12/24</f>
        <v>1.4541666666666666</v>
      </c>
      <c r="J6162" s="13" t="e">
        <f>VLOOKUP(E6162&amp;" "&amp;F6162,tarifas!$A$13:$D$20,4,FALSE)*H6162</f>
        <v>#N/A</v>
      </c>
      <c r="K6162" s="13">
        <f>IF(F6162="COD1",tarifas!$D$11*(SUMIFS($H$11:$H$8770,$F$11:$F$8770,"=COD1",$B$11:$B$8770,"="&amp;B6162)/COUNTIFS($F$11:$F$8770,"=COD1",$B$11:$B$8770,"="&amp;B6162))/COUNTIFS($A$11:$A$8770,"="&amp;A6162,$F$11:$F$8770,"=COD1"),0)</f>
        <v>0</v>
      </c>
      <c r="L6162" s="13" t="e">
        <f>(VLOOKUP(F6162,tarifas!$C$7:$D$10,2,FALSE)+tarifas!$D$21)*datos!H6162</f>
        <v>#N/A</v>
      </c>
      <c r="M6162">
        <v>95.106270000000009</v>
      </c>
      <c r="N6162" s="13" t="e">
        <f t="shared" si="872"/>
        <v>#N/A</v>
      </c>
      <c r="O6162">
        <f t="shared" si="873"/>
        <v>95.106270000000009</v>
      </c>
      <c r="P6162" s="12">
        <f t="shared" si="874"/>
        <v>64.202296401809903</v>
      </c>
      <c r="Q6162">
        <f t="shared" si="875"/>
        <v>0</v>
      </c>
      <c r="R6162">
        <f>$D$2*tarifas!$D$12/24</f>
        <v>1.4541666666666666</v>
      </c>
      <c r="S6162" t="e">
        <f>VLOOKUP(E6162&amp;" "&amp;F6162,tarifas!$A$13:$D$20,4,FALSE)*P6162</f>
        <v>#N/A</v>
      </c>
      <c r="T6162">
        <f>IF(F6162="COD1",tarifas!$D$11*(SUMIFS($P$11:$P$8770,$F$11:$F$8770,"=COD1",$B$11:$B$8770,"="&amp;B6162)/COUNTIFS($F$11:$F$8770,"=COD1",$B$11:$B$8770,"="&amp;B6162))/COUNTIFS($A$11:$A$8770,"="&amp;A6162,$F$11:$F$8770,"=COD1"),0)</f>
        <v>0</v>
      </c>
      <c r="U6162" t="e">
        <f>(VLOOKUP(F6162,tarifas!$C$7:$D$10,2,FALSE)+tarifas!$D$21)*datos!P6162</f>
        <v>#N/A</v>
      </c>
      <c r="V6162" t="e">
        <f t="shared" si="876"/>
        <v>#N/A</v>
      </c>
      <c r="W6162">
        <f t="shared" si="877"/>
        <v>0</v>
      </c>
    </row>
    <row r="6163" spans="1:23" x14ac:dyDescent="0.25">
      <c r="A6163">
        <f t="shared" si="870"/>
        <v>253</v>
      </c>
      <c r="B6163">
        <f t="shared" si="871"/>
        <v>9</v>
      </c>
      <c r="C6163" s="1">
        <f t="shared" si="878"/>
        <v>41896.333333318413</v>
      </c>
      <c r="D6163" s="7">
        <v>0</v>
      </c>
      <c r="E6163" s="7"/>
      <c r="G6163">
        <v>54.87</v>
      </c>
      <c r="H6163" s="12">
        <v>159.6393035977581</v>
      </c>
      <c r="I6163" s="13">
        <f>$D$2*tarifas!$D$12/24</f>
        <v>1.4541666666666666</v>
      </c>
      <c r="J6163" s="13" t="e">
        <f>VLOOKUP(E6163&amp;" "&amp;F6163,tarifas!$A$13:$D$20,4,FALSE)*H6163</f>
        <v>#N/A</v>
      </c>
      <c r="K6163" s="13">
        <f>IF(F6163="COD1",tarifas!$D$11*(SUMIFS($H$11:$H$8770,$F$11:$F$8770,"=COD1",$B$11:$B$8770,"="&amp;B6163)/COUNTIFS($F$11:$F$8770,"=COD1",$B$11:$B$8770,"="&amp;B6163))/COUNTIFS($A$11:$A$8770,"="&amp;A6163,$F$11:$F$8770,"=COD1"),0)</f>
        <v>0</v>
      </c>
      <c r="L6163" s="13" t="e">
        <f>(VLOOKUP(F6163,tarifas!$C$7:$D$10,2,FALSE)+tarifas!$D$21)*datos!H6163</f>
        <v>#N/A</v>
      </c>
      <c r="M6163">
        <v>4.9848500000000007</v>
      </c>
      <c r="N6163" s="13" t="e">
        <f t="shared" si="872"/>
        <v>#N/A</v>
      </c>
      <c r="O6163">
        <f t="shared" si="873"/>
        <v>4.9848500000000007</v>
      </c>
      <c r="P6163" s="12">
        <f t="shared" si="874"/>
        <v>154.65445359775811</v>
      </c>
      <c r="Q6163">
        <f t="shared" si="875"/>
        <v>0</v>
      </c>
      <c r="R6163">
        <f>$D$2*tarifas!$D$12/24</f>
        <v>1.4541666666666666</v>
      </c>
      <c r="S6163" t="e">
        <f>VLOOKUP(E6163&amp;" "&amp;F6163,tarifas!$A$13:$D$20,4,FALSE)*P6163</f>
        <v>#N/A</v>
      </c>
      <c r="T6163">
        <f>IF(F6163="COD1",tarifas!$D$11*(SUMIFS($P$11:$P$8770,$F$11:$F$8770,"=COD1",$B$11:$B$8770,"="&amp;B6163)/COUNTIFS($F$11:$F$8770,"=COD1",$B$11:$B$8770,"="&amp;B6163))/COUNTIFS($A$11:$A$8770,"="&amp;A6163,$F$11:$F$8770,"=COD1"),0)</f>
        <v>0</v>
      </c>
      <c r="U6163" t="e">
        <f>(VLOOKUP(F6163,tarifas!$C$7:$D$10,2,FALSE)+tarifas!$D$21)*datos!P6163</f>
        <v>#N/A</v>
      </c>
      <c r="V6163" t="e">
        <f t="shared" si="876"/>
        <v>#N/A</v>
      </c>
      <c r="W6163">
        <f t="shared" si="877"/>
        <v>0</v>
      </c>
    </row>
    <row r="6164" spans="1:23" x14ac:dyDescent="0.25">
      <c r="A6164">
        <f t="shared" si="870"/>
        <v>253</v>
      </c>
      <c r="B6164">
        <f t="shared" si="871"/>
        <v>9</v>
      </c>
      <c r="C6164" s="1">
        <f t="shared" si="878"/>
        <v>41896.374999985077</v>
      </c>
      <c r="D6164" s="7">
        <v>625.13636363636363</v>
      </c>
      <c r="E6164" s="7"/>
      <c r="G6164">
        <v>54.87</v>
      </c>
      <c r="H6164" s="12">
        <v>160.30845665243359</v>
      </c>
      <c r="I6164" s="13">
        <f>$D$2*tarifas!$D$12/24</f>
        <v>1.4541666666666666</v>
      </c>
      <c r="J6164" s="13" t="e">
        <f>VLOOKUP(E6164&amp;" "&amp;F6164,tarifas!$A$13:$D$20,4,FALSE)*H6164</f>
        <v>#N/A</v>
      </c>
      <c r="K6164" s="13">
        <f>IF(F6164="COD1",tarifas!$D$11*(SUMIFS($H$11:$H$8770,$F$11:$F$8770,"=COD1",$B$11:$B$8770,"="&amp;B6164)/COUNTIFS($F$11:$F$8770,"=COD1",$B$11:$B$8770,"="&amp;B6164))/COUNTIFS($A$11:$A$8770,"="&amp;A6164,$F$11:$F$8770,"=COD1"),0)</f>
        <v>0</v>
      </c>
      <c r="L6164" s="13" t="e">
        <f>(VLOOKUP(F6164,tarifas!$C$7:$D$10,2,FALSE)+tarifas!$D$21)*datos!H6164</f>
        <v>#N/A</v>
      </c>
      <c r="M6164">
        <v>266.67683</v>
      </c>
      <c r="N6164" s="13" t="e">
        <f t="shared" si="872"/>
        <v>#N/A</v>
      </c>
      <c r="O6164">
        <f t="shared" si="873"/>
        <v>160.30845665243359</v>
      </c>
      <c r="P6164" s="12">
        <f t="shared" si="874"/>
        <v>0</v>
      </c>
      <c r="Q6164">
        <f t="shared" si="875"/>
        <v>106.3683733475664</v>
      </c>
      <c r="R6164">
        <f>$D$2*tarifas!$D$12/24</f>
        <v>1.4541666666666666</v>
      </c>
      <c r="S6164" t="e">
        <f>VLOOKUP(E6164&amp;" "&amp;F6164,tarifas!$A$13:$D$20,4,FALSE)*P6164</f>
        <v>#N/A</v>
      </c>
      <c r="T6164">
        <f>IF(F6164="COD1",tarifas!$D$11*(SUMIFS($P$11:$P$8770,$F$11:$F$8770,"=COD1",$B$11:$B$8770,"="&amp;B6164)/COUNTIFS($F$11:$F$8770,"=COD1",$B$11:$B$8770,"="&amp;B6164))/COUNTIFS($A$11:$A$8770,"="&amp;A6164,$F$11:$F$8770,"=COD1"),0)</f>
        <v>0</v>
      </c>
      <c r="U6164" t="e">
        <f>(VLOOKUP(F6164,tarifas!$C$7:$D$10,2,FALSE)+tarifas!$D$21)*datos!P6164</f>
        <v>#N/A</v>
      </c>
      <c r="V6164" t="e">
        <f t="shared" si="876"/>
        <v>#N/A</v>
      </c>
      <c r="W6164">
        <f t="shared" si="877"/>
        <v>5.252789381022871</v>
      </c>
    </row>
    <row r="6165" spans="1:23" x14ac:dyDescent="0.25">
      <c r="A6165">
        <f t="shared" si="870"/>
        <v>253</v>
      </c>
      <c r="B6165">
        <f t="shared" si="871"/>
        <v>9</v>
      </c>
      <c r="C6165" s="1">
        <f t="shared" si="878"/>
        <v>41896.416666651741</v>
      </c>
      <c r="D6165" s="7">
        <v>573.87878787878799</v>
      </c>
      <c r="E6165" s="7"/>
      <c r="G6165">
        <v>55.5</v>
      </c>
      <c r="H6165" s="12">
        <v>159.19796885653477</v>
      </c>
      <c r="I6165" s="13">
        <f>$D$2*tarifas!$D$12/24</f>
        <v>1.4541666666666666</v>
      </c>
      <c r="J6165" s="13" t="e">
        <f>VLOOKUP(E6165&amp;" "&amp;F6165,tarifas!$A$13:$D$20,4,FALSE)*H6165</f>
        <v>#N/A</v>
      </c>
      <c r="K6165" s="13">
        <f>IF(F6165="COD1",tarifas!$D$11*(SUMIFS($H$11:$H$8770,$F$11:$F$8770,"=COD1",$B$11:$B$8770,"="&amp;B6165)/COUNTIFS($F$11:$F$8770,"=COD1",$B$11:$B$8770,"="&amp;B6165))/COUNTIFS($A$11:$A$8770,"="&amp;A6165,$F$11:$F$8770,"=COD1"),0)</f>
        <v>0</v>
      </c>
      <c r="L6165" s="13" t="e">
        <f>(VLOOKUP(F6165,tarifas!$C$7:$D$10,2,FALSE)+tarifas!$D$21)*datos!H6165</f>
        <v>#N/A</v>
      </c>
      <c r="M6165">
        <v>210.34028000000001</v>
      </c>
      <c r="N6165" s="13" t="e">
        <f t="shared" si="872"/>
        <v>#N/A</v>
      </c>
      <c r="O6165">
        <f t="shared" si="873"/>
        <v>159.19796885653477</v>
      </c>
      <c r="P6165" s="12">
        <f t="shared" si="874"/>
        <v>0</v>
      </c>
      <c r="Q6165">
        <f t="shared" si="875"/>
        <v>51.142311143465236</v>
      </c>
      <c r="R6165">
        <f>$D$2*tarifas!$D$12/24</f>
        <v>1.4541666666666666</v>
      </c>
      <c r="S6165" t="e">
        <f>VLOOKUP(E6165&amp;" "&amp;F6165,tarifas!$A$13:$D$20,4,FALSE)*P6165</f>
        <v>#N/A</v>
      </c>
      <c r="T6165">
        <f>IF(F6165="COD1",tarifas!$D$11*(SUMIFS($P$11:$P$8770,$F$11:$F$8770,"=COD1",$B$11:$B$8770,"="&amp;B6165)/COUNTIFS($F$11:$F$8770,"=COD1",$B$11:$B$8770,"="&amp;B6165))/COUNTIFS($A$11:$A$8770,"="&amp;A6165,$F$11:$F$8770,"=COD1"),0)</f>
        <v>0</v>
      </c>
      <c r="U6165" t="e">
        <f>(VLOOKUP(F6165,tarifas!$C$7:$D$10,2,FALSE)+tarifas!$D$21)*datos!P6165</f>
        <v>#N/A</v>
      </c>
      <c r="V6165" t="e">
        <f t="shared" si="876"/>
        <v>#N/A</v>
      </c>
      <c r="W6165">
        <f t="shared" si="877"/>
        <v>2.5545584416160887</v>
      </c>
    </row>
    <row r="6166" spans="1:23" x14ac:dyDescent="0.25">
      <c r="A6166">
        <f t="shared" si="870"/>
        <v>253</v>
      </c>
      <c r="B6166">
        <f t="shared" si="871"/>
        <v>9</v>
      </c>
      <c r="C6166" s="1">
        <f t="shared" si="878"/>
        <v>41896.458333318405</v>
      </c>
      <c r="D6166" s="7">
        <v>661.45454545454538</v>
      </c>
      <c r="E6166" s="7"/>
      <c r="G6166">
        <v>54.87</v>
      </c>
      <c r="H6166" s="12">
        <v>161.2359610536607</v>
      </c>
      <c r="I6166" s="13">
        <f>$D$2*tarifas!$D$12/24</f>
        <v>1.4541666666666666</v>
      </c>
      <c r="J6166" s="13" t="e">
        <f>VLOOKUP(E6166&amp;" "&amp;F6166,tarifas!$A$13:$D$20,4,FALSE)*H6166</f>
        <v>#N/A</v>
      </c>
      <c r="K6166" s="13">
        <f>IF(F6166="COD1",tarifas!$D$11*(SUMIFS($H$11:$H$8770,$F$11:$F$8770,"=COD1",$B$11:$B$8770,"="&amp;B6166)/COUNTIFS($F$11:$F$8770,"=COD1",$B$11:$B$8770,"="&amp;B6166))/COUNTIFS($A$11:$A$8770,"="&amp;A6166,$F$11:$F$8770,"=COD1"),0)</f>
        <v>0</v>
      </c>
      <c r="L6166" s="13" t="e">
        <f>(VLOOKUP(F6166,tarifas!$C$7:$D$10,2,FALSE)+tarifas!$D$21)*datos!H6166</f>
        <v>#N/A</v>
      </c>
      <c r="M6166">
        <v>412.54465999999996</v>
      </c>
      <c r="N6166" s="13" t="e">
        <f t="shared" si="872"/>
        <v>#N/A</v>
      </c>
      <c r="O6166">
        <f t="shared" si="873"/>
        <v>161.2359610536607</v>
      </c>
      <c r="P6166" s="12">
        <f t="shared" si="874"/>
        <v>0</v>
      </c>
      <c r="Q6166">
        <f t="shared" si="875"/>
        <v>251.30869894633926</v>
      </c>
      <c r="R6166">
        <f>$D$2*tarifas!$D$12/24</f>
        <v>1.4541666666666666</v>
      </c>
      <c r="S6166" t="e">
        <f>VLOOKUP(E6166&amp;" "&amp;F6166,tarifas!$A$13:$D$20,4,FALSE)*P6166</f>
        <v>#N/A</v>
      </c>
      <c r="T6166">
        <f>IF(F6166="COD1",tarifas!$D$11*(SUMIFS($P$11:$P$8770,$F$11:$F$8770,"=COD1",$B$11:$B$8770,"="&amp;B6166)/COUNTIFS($F$11:$F$8770,"=COD1",$B$11:$B$8770,"="&amp;B6166))/COUNTIFS($A$11:$A$8770,"="&amp;A6166,$F$11:$F$8770,"=COD1"),0)</f>
        <v>0</v>
      </c>
      <c r="U6166" t="e">
        <f>(VLOOKUP(F6166,tarifas!$C$7:$D$10,2,FALSE)+tarifas!$D$21)*datos!P6166</f>
        <v>#N/A</v>
      </c>
      <c r="V6166" t="e">
        <f t="shared" si="876"/>
        <v>#N/A</v>
      </c>
      <c r="W6166">
        <f t="shared" si="877"/>
        <v>12.410377480067071</v>
      </c>
    </row>
    <row r="6167" spans="1:23" x14ac:dyDescent="0.25">
      <c r="A6167">
        <f t="shared" si="870"/>
        <v>253</v>
      </c>
      <c r="B6167">
        <f t="shared" si="871"/>
        <v>9</v>
      </c>
      <c r="C6167" s="1">
        <f t="shared" si="878"/>
        <v>41896.49999998507</v>
      </c>
      <c r="D6167" s="7">
        <v>694.68181818181824</v>
      </c>
      <c r="E6167" s="7"/>
      <c r="G6167">
        <v>54.87</v>
      </c>
      <c r="H6167" s="12">
        <v>160.78061136812255</v>
      </c>
      <c r="I6167" s="13">
        <f>$D$2*tarifas!$D$12/24</f>
        <v>1.4541666666666666</v>
      </c>
      <c r="J6167" s="13" t="e">
        <f>VLOOKUP(E6167&amp;" "&amp;F6167,tarifas!$A$13:$D$20,4,FALSE)*H6167</f>
        <v>#N/A</v>
      </c>
      <c r="K6167" s="13">
        <f>IF(F6167="COD1",tarifas!$D$11*(SUMIFS($H$11:$H$8770,$F$11:$F$8770,"=COD1",$B$11:$B$8770,"="&amp;B6167)/COUNTIFS($F$11:$F$8770,"=COD1",$B$11:$B$8770,"="&amp;B6167))/COUNTIFS($A$11:$A$8770,"="&amp;A6167,$F$11:$F$8770,"=COD1"),0)</f>
        <v>0</v>
      </c>
      <c r="L6167" s="13" t="e">
        <f>(VLOOKUP(F6167,tarifas!$C$7:$D$10,2,FALSE)+tarifas!$D$21)*datos!H6167</f>
        <v>#N/A</v>
      </c>
      <c r="M6167">
        <v>285.50632999999999</v>
      </c>
      <c r="N6167" s="13" t="e">
        <f t="shared" si="872"/>
        <v>#N/A</v>
      </c>
      <c r="O6167">
        <f t="shared" si="873"/>
        <v>160.78061136812255</v>
      </c>
      <c r="P6167" s="12">
        <f t="shared" si="874"/>
        <v>0</v>
      </c>
      <c r="Q6167">
        <f t="shared" si="875"/>
        <v>124.72571863187744</v>
      </c>
      <c r="R6167">
        <f>$D$2*tarifas!$D$12/24</f>
        <v>1.4541666666666666</v>
      </c>
      <c r="S6167" t="e">
        <f>VLOOKUP(E6167&amp;" "&amp;F6167,tarifas!$A$13:$D$20,4,FALSE)*P6167</f>
        <v>#N/A</v>
      </c>
      <c r="T6167">
        <f>IF(F6167="COD1",tarifas!$D$11*(SUMIFS($P$11:$P$8770,$F$11:$F$8770,"=COD1",$B$11:$B$8770,"="&amp;B6167)/COUNTIFS($F$11:$F$8770,"=COD1",$B$11:$B$8770,"="&amp;B6167))/COUNTIFS($A$11:$A$8770,"="&amp;A6167,$F$11:$F$8770,"=COD1"),0)</f>
        <v>0</v>
      </c>
      <c r="U6167" t="e">
        <f>(VLOOKUP(F6167,tarifas!$C$7:$D$10,2,FALSE)+tarifas!$D$21)*datos!P6167</f>
        <v>#N/A</v>
      </c>
      <c r="V6167" t="e">
        <f t="shared" si="876"/>
        <v>#N/A</v>
      </c>
      <c r="W6167">
        <f t="shared" si="877"/>
        <v>6.1593301631980033</v>
      </c>
    </row>
    <row r="6168" spans="1:23" x14ac:dyDescent="0.25">
      <c r="A6168">
        <f t="shared" si="870"/>
        <v>253</v>
      </c>
      <c r="B6168">
        <f t="shared" si="871"/>
        <v>9</v>
      </c>
      <c r="C6168" s="1">
        <f t="shared" si="878"/>
        <v>41896.541666651734</v>
      </c>
      <c r="D6168" s="7">
        <v>716.57575757575762</v>
      </c>
      <c r="E6168" s="7"/>
      <c r="G6168">
        <v>50</v>
      </c>
      <c r="H6168" s="12">
        <v>161.57740809558157</v>
      </c>
      <c r="I6168" s="13">
        <f>$D$2*tarifas!$D$12/24</f>
        <v>1.4541666666666666</v>
      </c>
      <c r="J6168" s="13" t="e">
        <f>VLOOKUP(E6168&amp;" "&amp;F6168,tarifas!$A$13:$D$20,4,FALSE)*H6168</f>
        <v>#N/A</v>
      </c>
      <c r="K6168" s="13">
        <f>IF(F6168="COD1",tarifas!$D$11*(SUMIFS($H$11:$H$8770,$F$11:$F$8770,"=COD1",$B$11:$B$8770,"="&amp;B6168)/COUNTIFS($F$11:$F$8770,"=COD1",$B$11:$B$8770,"="&amp;B6168))/COUNTIFS($A$11:$A$8770,"="&amp;A6168,$F$11:$F$8770,"=COD1"),0)</f>
        <v>0</v>
      </c>
      <c r="L6168" s="13" t="e">
        <f>(VLOOKUP(F6168,tarifas!$C$7:$D$10,2,FALSE)+tarifas!$D$21)*datos!H6168</f>
        <v>#N/A</v>
      </c>
      <c r="M6168">
        <v>228.75193999999999</v>
      </c>
      <c r="N6168" s="13" t="e">
        <f t="shared" si="872"/>
        <v>#N/A</v>
      </c>
      <c r="O6168">
        <f t="shared" si="873"/>
        <v>161.57740809558157</v>
      </c>
      <c r="P6168" s="12">
        <f t="shared" si="874"/>
        <v>0</v>
      </c>
      <c r="Q6168">
        <f t="shared" si="875"/>
        <v>67.174531904418416</v>
      </c>
      <c r="R6168">
        <f>$D$2*tarifas!$D$12/24</f>
        <v>1.4541666666666666</v>
      </c>
      <c r="S6168" t="e">
        <f>VLOOKUP(E6168&amp;" "&amp;F6168,tarifas!$A$13:$D$20,4,FALSE)*P6168</f>
        <v>#N/A</v>
      </c>
      <c r="T6168">
        <f>IF(F6168="COD1",tarifas!$D$11*(SUMIFS($P$11:$P$8770,$F$11:$F$8770,"=COD1",$B$11:$B$8770,"="&amp;B6168)/COUNTIFS($F$11:$F$8770,"=COD1",$B$11:$B$8770,"="&amp;B6168))/COUNTIFS($A$11:$A$8770,"="&amp;A6168,$F$11:$F$8770,"=COD1"),0)</f>
        <v>0</v>
      </c>
      <c r="U6168" t="e">
        <f>(VLOOKUP(F6168,tarifas!$C$7:$D$10,2,FALSE)+tarifas!$D$21)*datos!P6168</f>
        <v>#N/A</v>
      </c>
      <c r="V6168" t="e">
        <f t="shared" si="876"/>
        <v>#N/A</v>
      </c>
      <c r="W6168">
        <f t="shared" si="877"/>
        <v>3.0228539356988287</v>
      </c>
    </row>
    <row r="6169" spans="1:23" x14ac:dyDescent="0.25">
      <c r="A6169">
        <f t="shared" si="870"/>
        <v>253</v>
      </c>
      <c r="B6169">
        <f t="shared" si="871"/>
        <v>9</v>
      </c>
      <c r="C6169" s="1">
        <f t="shared" si="878"/>
        <v>41896.583333318398</v>
      </c>
      <c r="D6169" s="7">
        <v>684.89393939393938</v>
      </c>
      <c r="E6169" s="7"/>
      <c r="G6169">
        <v>46.5</v>
      </c>
      <c r="H6169" s="12">
        <v>164.18810519453572</v>
      </c>
      <c r="I6169" s="13">
        <f>$D$2*tarifas!$D$12/24</f>
        <v>1.4541666666666666</v>
      </c>
      <c r="J6169" s="13" t="e">
        <f>VLOOKUP(E6169&amp;" "&amp;F6169,tarifas!$A$13:$D$20,4,FALSE)*H6169</f>
        <v>#N/A</v>
      </c>
      <c r="K6169" s="13">
        <f>IF(F6169="COD1",tarifas!$D$11*(SUMIFS($H$11:$H$8770,$F$11:$F$8770,"=COD1",$B$11:$B$8770,"="&amp;B6169)/COUNTIFS($F$11:$F$8770,"=COD1",$B$11:$B$8770,"="&amp;B6169))/COUNTIFS($A$11:$A$8770,"="&amp;A6169,$F$11:$F$8770,"=COD1"),0)</f>
        <v>0</v>
      </c>
      <c r="L6169" s="13" t="e">
        <f>(VLOOKUP(F6169,tarifas!$C$7:$D$10,2,FALSE)+tarifas!$D$21)*datos!H6169</f>
        <v>#N/A</v>
      </c>
      <c r="M6169">
        <v>9.1104500000000002</v>
      </c>
      <c r="N6169" s="13" t="e">
        <f t="shared" si="872"/>
        <v>#N/A</v>
      </c>
      <c r="O6169">
        <f t="shared" si="873"/>
        <v>9.1104500000000002</v>
      </c>
      <c r="P6169" s="12">
        <f t="shared" si="874"/>
        <v>155.07765519453574</v>
      </c>
      <c r="Q6169">
        <f t="shared" si="875"/>
        <v>0</v>
      </c>
      <c r="R6169">
        <f>$D$2*tarifas!$D$12/24</f>
        <v>1.4541666666666666</v>
      </c>
      <c r="S6169" t="e">
        <f>VLOOKUP(E6169&amp;" "&amp;F6169,tarifas!$A$13:$D$20,4,FALSE)*P6169</f>
        <v>#N/A</v>
      </c>
      <c r="T6169">
        <f>IF(F6169="COD1",tarifas!$D$11*(SUMIFS($P$11:$P$8770,$F$11:$F$8770,"=COD1",$B$11:$B$8770,"="&amp;B6169)/COUNTIFS($F$11:$F$8770,"=COD1",$B$11:$B$8770,"="&amp;B6169))/COUNTIFS($A$11:$A$8770,"="&amp;A6169,$F$11:$F$8770,"=COD1"),0)</f>
        <v>0</v>
      </c>
      <c r="U6169" t="e">
        <f>(VLOOKUP(F6169,tarifas!$C$7:$D$10,2,FALSE)+tarifas!$D$21)*datos!P6169</f>
        <v>#N/A</v>
      </c>
      <c r="V6169" t="e">
        <f t="shared" si="876"/>
        <v>#N/A</v>
      </c>
      <c r="W6169">
        <f t="shared" si="877"/>
        <v>0</v>
      </c>
    </row>
    <row r="6170" spans="1:23" x14ac:dyDescent="0.25">
      <c r="A6170">
        <f t="shared" si="870"/>
        <v>253</v>
      </c>
      <c r="B6170">
        <f t="shared" si="871"/>
        <v>9</v>
      </c>
      <c r="C6170" s="1">
        <f t="shared" si="878"/>
        <v>41896.624999985062</v>
      </c>
      <c r="D6170" s="7">
        <v>587.53030303030312</v>
      </c>
      <c r="E6170" s="7"/>
      <c r="G6170">
        <v>44.4</v>
      </c>
      <c r="H6170" s="12">
        <v>169.99165285843836</v>
      </c>
      <c r="I6170" s="13">
        <f>$D$2*tarifas!$D$12/24</f>
        <v>1.4541666666666666</v>
      </c>
      <c r="J6170" s="13" t="e">
        <f>VLOOKUP(E6170&amp;" "&amp;F6170,tarifas!$A$13:$D$20,4,FALSE)*H6170</f>
        <v>#N/A</v>
      </c>
      <c r="K6170" s="13">
        <f>IF(F6170="COD1",tarifas!$D$11*(SUMIFS($H$11:$H$8770,$F$11:$F$8770,"=COD1",$B$11:$B$8770,"="&amp;B6170)/COUNTIFS($F$11:$F$8770,"=COD1",$B$11:$B$8770,"="&amp;B6170))/COUNTIFS($A$11:$A$8770,"="&amp;A6170,$F$11:$F$8770,"=COD1"),0)</f>
        <v>0</v>
      </c>
      <c r="L6170" s="13" t="e">
        <f>(VLOOKUP(F6170,tarifas!$C$7:$D$10,2,FALSE)+tarifas!$D$21)*datos!H6170</f>
        <v>#N/A</v>
      </c>
      <c r="M6170">
        <v>294.19117</v>
      </c>
      <c r="N6170" s="13" t="e">
        <f t="shared" si="872"/>
        <v>#N/A</v>
      </c>
      <c r="O6170">
        <f t="shared" si="873"/>
        <v>169.99165285843836</v>
      </c>
      <c r="P6170" s="12">
        <f t="shared" si="874"/>
        <v>0</v>
      </c>
      <c r="Q6170">
        <f t="shared" si="875"/>
        <v>124.19951714156164</v>
      </c>
      <c r="R6170">
        <f>$D$2*tarifas!$D$12/24</f>
        <v>1.4541666666666666</v>
      </c>
      <c r="S6170" t="e">
        <f>VLOOKUP(E6170&amp;" "&amp;F6170,tarifas!$A$13:$D$20,4,FALSE)*P6170</f>
        <v>#N/A</v>
      </c>
      <c r="T6170">
        <f>IF(F6170="COD1",tarifas!$D$11*(SUMIFS($P$11:$P$8770,$F$11:$F$8770,"=COD1",$B$11:$B$8770,"="&amp;B6170)/COUNTIFS($F$11:$F$8770,"=COD1",$B$11:$B$8770,"="&amp;B6170))/COUNTIFS($A$11:$A$8770,"="&amp;A6170,$F$11:$F$8770,"=COD1"),0)</f>
        <v>0</v>
      </c>
      <c r="U6170" t="e">
        <f>(VLOOKUP(F6170,tarifas!$C$7:$D$10,2,FALSE)+tarifas!$D$21)*datos!P6170</f>
        <v>#N/A</v>
      </c>
      <c r="V6170" t="e">
        <f t="shared" si="876"/>
        <v>#N/A</v>
      </c>
      <c r="W6170">
        <f t="shared" si="877"/>
        <v>4.9630127049768031</v>
      </c>
    </row>
    <row r="6171" spans="1:23" x14ac:dyDescent="0.25">
      <c r="A6171">
        <f t="shared" si="870"/>
        <v>253</v>
      </c>
      <c r="B6171">
        <f t="shared" si="871"/>
        <v>9</v>
      </c>
      <c r="C6171" s="1">
        <f t="shared" si="878"/>
        <v>41896.666666651727</v>
      </c>
      <c r="D6171" s="7">
        <v>462.34848484848482</v>
      </c>
      <c r="E6171" s="7"/>
      <c r="G6171">
        <v>44.8</v>
      </c>
      <c r="H6171" s="12">
        <v>179.39779705954078</v>
      </c>
      <c r="I6171" s="13">
        <f>$D$2*tarifas!$D$12/24</f>
        <v>1.4541666666666666</v>
      </c>
      <c r="J6171" s="13" t="e">
        <f>VLOOKUP(E6171&amp;" "&amp;F6171,tarifas!$A$13:$D$20,4,FALSE)*H6171</f>
        <v>#N/A</v>
      </c>
      <c r="K6171" s="13">
        <f>IF(F6171="COD1",tarifas!$D$11*(SUMIFS($H$11:$H$8770,$F$11:$F$8770,"=COD1",$B$11:$B$8770,"="&amp;B6171)/COUNTIFS($F$11:$F$8770,"=COD1",$B$11:$B$8770,"="&amp;B6171))/COUNTIFS($A$11:$A$8770,"="&amp;A6171,$F$11:$F$8770,"=COD1"),0)</f>
        <v>0</v>
      </c>
      <c r="L6171" s="13" t="e">
        <f>(VLOOKUP(F6171,tarifas!$C$7:$D$10,2,FALSE)+tarifas!$D$21)*datos!H6171</f>
        <v>#N/A</v>
      </c>
      <c r="M6171">
        <v>109.60580999999999</v>
      </c>
      <c r="N6171" s="13" t="e">
        <f t="shared" si="872"/>
        <v>#N/A</v>
      </c>
      <c r="O6171">
        <f t="shared" si="873"/>
        <v>109.60580999999999</v>
      </c>
      <c r="P6171" s="12">
        <f t="shared" si="874"/>
        <v>69.791987059540787</v>
      </c>
      <c r="Q6171">
        <f t="shared" si="875"/>
        <v>0</v>
      </c>
      <c r="R6171">
        <f>$D$2*tarifas!$D$12/24</f>
        <v>1.4541666666666666</v>
      </c>
      <c r="S6171" t="e">
        <f>VLOOKUP(E6171&amp;" "&amp;F6171,tarifas!$A$13:$D$20,4,FALSE)*P6171</f>
        <v>#N/A</v>
      </c>
      <c r="T6171">
        <f>IF(F6171="COD1",tarifas!$D$11*(SUMIFS($P$11:$P$8770,$F$11:$F$8770,"=COD1",$B$11:$B$8770,"="&amp;B6171)/COUNTIFS($F$11:$F$8770,"=COD1",$B$11:$B$8770,"="&amp;B6171))/COUNTIFS($A$11:$A$8770,"="&amp;A6171,$F$11:$F$8770,"=COD1"),0)</f>
        <v>0</v>
      </c>
      <c r="U6171" t="e">
        <f>(VLOOKUP(F6171,tarifas!$C$7:$D$10,2,FALSE)+tarifas!$D$21)*datos!P6171</f>
        <v>#N/A</v>
      </c>
      <c r="V6171" t="e">
        <f t="shared" si="876"/>
        <v>#N/A</v>
      </c>
      <c r="W6171">
        <f t="shared" si="877"/>
        <v>0</v>
      </c>
    </row>
    <row r="6172" spans="1:23" x14ac:dyDescent="0.25">
      <c r="A6172">
        <f t="shared" si="870"/>
        <v>253</v>
      </c>
      <c r="B6172">
        <f t="shared" si="871"/>
        <v>9</v>
      </c>
      <c r="C6172" s="1">
        <f t="shared" si="878"/>
        <v>41896.708333318391</v>
      </c>
      <c r="D6172" s="7">
        <v>277.66666666666674</v>
      </c>
      <c r="E6172" s="7"/>
      <c r="G6172">
        <v>47.02</v>
      </c>
      <c r="H6172" s="12">
        <v>180.54699054702843</v>
      </c>
      <c r="I6172" s="13">
        <f>$D$2*tarifas!$D$12/24</f>
        <v>1.4541666666666666</v>
      </c>
      <c r="J6172" s="13" t="e">
        <f>VLOOKUP(E6172&amp;" "&amp;F6172,tarifas!$A$13:$D$20,4,FALSE)*H6172</f>
        <v>#N/A</v>
      </c>
      <c r="K6172" s="13">
        <f>IF(F6172="COD1",tarifas!$D$11*(SUMIFS($H$11:$H$8770,$F$11:$F$8770,"=COD1",$B$11:$B$8770,"="&amp;B6172)/COUNTIFS($F$11:$F$8770,"=COD1",$B$11:$B$8770,"="&amp;B6172))/COUNTIFS($A$11:$A$8770,"="&amp;A6172,$F$11:$F$8770,"=COD1"),0)</f>
        <v>0</v>
      </c>
      <c r="L6172" s="13" t="e">
        <f>(VLOOKUP(F6172,tarifas!$C$7:$D$10,2,FALSE)+tarifas!$D$21)*datos!H6172</f>
        <v>#N/A</v>
      </c>
      <c r="M6172">
        <v>35.189519999999995</v>
      </c>
      <c r="N6172" s="13" t="e">
        <f t="shared" si="872"/>
        <v>#N/A</v>
      </c>
      <c r="O6172">
        <f t="shared" si="873"/>
        <v>35.189519999999995</v>
      </c>
      <c r="P6172" s="12">
        <f t="shared" si="874"/>
        <v>145.35747054702844</v>
      </c>
      <c r="Q6172">
        <f t="shared" si="875"/>
        <v>0</v>
      </c>
      <c r="R6172">
        <f>$D$2*tarifas!$D$12/24</f>
        <v>1.4541666666666666</v>
      </c>
      <c r="S6172" t="e">
        <f>VLOOKUP(E6172&amp;" "&amp;F6172,tarifas!$A$13:$D$20,4,FALSE)*P6172</f>
        <v>#N/A</v>
      </c>
      <c r="T6172">
        <f>IF(F6172="COD1",tarifas!$D$11*(SUMIFS($P$11:$P$8770,$F$11:$F$8770,"=COD1",$B$11:$B$8770,"="&amp;B6172)/COUNTIFS($F$11:$F$8770,"=COD1",$B$11:$B$8770,"="&amp;B6172))/COUNTIFS($A$11:$A$8770,"="&amp;A6172,$F$11:$F$8770,"=COD1"),0)</f>
        <v>0</v>
      </c>
      <c r="U6172" t="e">
        <f>(VLOOKUP(F6172,tarifas!$C$7:$D$10,2,FALSE)+tarifas!$D$21)*datos!P6172</f>
        <v>#N/A</v>
      </c>
      <c r="V6172" t="e">
        <f t="shared" si="876"/>
        <v>#N/A</v>
      </c>
      <c r="W6172">
        <f t="shared" si="877"/>
        <v>0</v>
      </c>
    </row>
    <row r="6173" spans="1:23" x14ac:dyDescent="0.25">
      <c r="A6173">
        <f t="shared" si="870"/>
        <v>253</v>
      </c>
      <c r="B6173">
        <f t="shared" si="871"/>
        <v>9</v>
      </c>
      <c r="C6173" s="1">
        <f t="shared" si="878"/>
        <v>41896.749999985055</v>
      </c>
      <c r="D6173" s="7">
        <v>79.333333333333343</v>
      </c>
      <c r="E6173" s="7"/>
      <c r="G6173">
        <v>50.63</v>
      </c>
      <c r="H6173" s="12">
        <v>174.33497305813776</v>
      </c>
      <c r="I6173" s="13">
        <f>$D$2*tarifas!$D$12/24</f>
        <v>1.4541666666666666</v>
      </c>
      <c r="J6173" s="13" t="e">
        <f>VLOOKUP(E6173&amp;" "&amp;F6173,tarifas!$A$13:$D$20,4,FALSE)*H6173</f>
        <v>#N/A</v>
      </c>
      <c r="K6173" s="13">
        <f>IF(F6173="COD1",tarifas!$D$11*(SUMIFS($H$11:$H$8770,$F$11:$F$8770,"=COD1",$B$11:$B$8770,"="&amp;B6173)/COUNTIFS($F$11:$F$8770,"=COD1",$B$11:$B$8770,"="&amp;B6173))/COUNTIFS($A$11:$A$8770,"="&amp;A6173,$F$11:$F$8770,"=COD1"),0)</f>
        <v>0</v>
      </c>
      <c r="L6173" s="13" t="e">
        <f>(VLOOKUP(F6173,tarifas!$C$7:$D$10,2,FALSE)+tarifas!$D$21)*datos!H6173</f>
        <v>#N/A</v>
      </c>
      <c r="M6173">
        <v>0</v>
      </c>
      <c r="N6173" s="13" t="e">
        <f t="shared" si="872"/>
        <v>#N/A</v>
      </c>
      <c r="O6173">
        <f t="shared" si="873"/>
        <v>0</v>
      </c>
      <c r="P6173" s="12">
        <f t="shared" si="874"/>
        <v>174.33497305813776</v>
      </c>
      <c r="Q6173">
        <f t="shared" si="875"/>
        <v>0</v>
      </c>
      <c r="R6173">
        <f>$D$2*tarifas!$D$12/24</f>
        <v>1.4541666666666666</v>
      </c>
      <c r="S6173" t="e">
        <f>VLOOKUP(E6173&amp;" "&amp;F6173,tarifas!$A$13:$D$20,4,FALSE)*P6173</f>
        <v>#N/A</v>
      </c>
      <c r="T6173">
        <f>IF(F6173="COD1",tarifas!$D$11*(SUMIFS($P$11:$P$8770,$F$11:$F$8770,"=COD1",$B$11:$B$8770,"="&amp;B6173)/COUNTIFS($F$11:$F$8770,"=COD1",$B$11:$B$8770,"="&amp;B6173))/COUNTIFS($A$11:$A$8770,"="&amp;A6173,$F$11:$F$8770,"=COD1"),0)</f>
        <v>0</v>
      </c>
      <c r="U6173" t="e">
        <f>(VLOOKUP(F6173,tarifas!$C$7:$D$10,2,FALSE)+tarifas!$D$21)*datos!P6173</f>
        <v>#N/A</v>
      </c>
      <c r="V6173" t="e">
        <f t="shared" si="876"/>
        <v>#N/A</v>
      </c>
      <c r="W6173">
        <f t="shared" si="877"/>
        <v>0</v>
      </c>
    </row>
    <row r="6174" spans="1:23" x14ac:dyDescent="0.25">
      <c r="A6174">
        <f t="shared" si="870"/>
        <v>253</v>
      </c>
      <c r="B6174">
        <f t="shared" si="871"/>
        <v>9</v>
      </c>
      <c r="C6174" s="1">
        <f t="shared" si="878"/>
        <v>41896.791666651719</v>
      </c>
      <c r="D6174" s="7">
        <v>0</v>
      </c>
      <c r="E6174" s="7"/>
      <c r="G6174">
        <v>63.1</v>
      </c>
      <c r="H6174" s="12">
        <v>188.08580740680989</v>
      </c>
      <c r="I6174" s="13">
        <f>$D$2*tarifas!$D$12/24</f>
        <v>1.4541666666666666</v>
      </c>
      <c r="J6174" s="13" t="e">
        <f>VLOOKUP(E6174&amp;" "&amp;F6174,tarifas!$A$13:$D$20,4,FALSE)*H6174</f>
        <v>#N/A</v>
      </c>
      <c r="K6174" s="13">
        <f>IF(F6174="COD1",tarifas!$D$11*(SUMIFS($H$11:$H$8770,$F$11:$F$8770,"=COD1",$B$11:$B$8770,"="&amp;B6174)/COUNTIFS($F$11:$F$8770,"=COD1",$B$11:$B$8770,"="&amp;B6174))/COUNTIFS($A$11:$A$8770,"="&amp;A6174,$F$11:$F$8770,"=COD1"),0)</f>
        <v>0</v>
      </c>
      <c r="L6174" s="13" t="e">
        <f>(VLOOKUP(F6174,tarifas!$C$7:$D$10,2,FALSE)+tarifas!$D$21)*datos!H6174</f>
        <v>#N/A</v>
      </c>
      <c r="M6174">
        <v>0</v>
      </c>
      <c r="N6174" s="13" t="e">
        <f t="shared" si="872"/>
        <v>#N/A</v>
      </c>
      <c r="O6174">
        <f t="shared" si="873"/>
        <v>0</v>
      </c>
      <c r="P6174" s="12">
        <f t="shared" si="874"/>
        <v>188.08580740680989</v>
      </c>
      <c r="Q6174">
        <f t="shared" si="875"/>
        <v>0</v>
      </c>
      <c r="R6174">
        <f>$D$2*tarifas!$D$12/24</f>
        <v>1.4541666666666666</v>
      </c>
      <c r="S6174" t="e">
        <f>VLOOKUP(E6174&amp;" "&amp;F6174,tarifas!$A$13:$D$20,4,FALSE)*P6174</f>
        <v>#N/A</v>
      </c>
      <c r="T6174">
        <f>IF(F6174="COD1",tarifas!$D$11*(SUMIFS($P$11:$P$8770,$F$11:$F$8770,"=COD1",$B$11:$B$8770,"="&amp;B6174)/COUNTIFS($F$11:$F$8770,"=COD1",$B$11:$B$8770,"="&amp;B6174))/COUNTIFS($A$11:$A$8770,"="&amp;A6174,$F$11:$F$8770,"=COD1"),0)</f>
        <v>0</v>
      </c>
      <c r="U6174" t="e">
        <f>(VLOOKUP(F6174,tarifas!$C$7:$D$10,2,FALSE)+tarifas!$D$21)*datos!P6174</f>
        <v>#N/A</v>
      </c>
      <c r="V6174" t="e">
        <f t="shared" si="876"/>
        <v>#N/A</v>
      </c>
      <c r="W6174">
        <f t="shared" si="877"/>
        <v>0</v>
      </c>
    </row>
    <row r="6175" spans="1:23" x14ac:dyDescent="0.25">
      <c r="A6175">
        <f t="shared" si="870"/>
        <v>253</v>
      </c>
      <c r="B6175">
        <f t="shared" si="871"/>
        <v>9</v>
      </c>
      <c r="C6175" s="1">
        <f t="shared" si="878"/>
        <v>41896.833333318384</v>
      </c>
      <c r="D6175" s="7">
        <v>0</v>
      </c>
      <c r="E6175" s="7"/>
      <c r="G6175">
        <v>69</v>
      </c>
      <c r="H6175" s="12">
        <v>190.82751442901645</v>
      </c>
      <c r="I6175" s="13">
        <f>$D$2*tarifas!$D$12/24</f>
        <v>1.4541666666666666</v>
      </c>
      <c r="J6175" s="13" t="e">
        <f>VLOOKUP(E6175&amp;" "&amp;F6175,tarifas!$A$13:$D$20,4,FALSE)*H6175</f>
        <v>#N/A</v>
      </c>
      <c r="K6175" s="13">
        <f>IF(F6175="COD1",tarifas!$D$11*(SUMIFS($H$11:$H$8770,$F$11:$F$8770,"=COD1",$B$11:$B$8770,"="&amp;B6175)/COUNTIFS($F$11:$F$8770,"=COD1",$B$11:$B$8770,"="&amp;B6175))/COUNTIFS($A$11:$A$8770,"="&amp;A6175,$F$11:$F$8770,"=COD1"),0)</f>
        <v>0</v>
      </c>
      <c r="L6175" s="13" t="e">
        <f>(VLOOKUP(F6175,tarifas!$C$7:$D$10,2,FALSE)+tarifas!$D$21)*datos!H6175</f>
        <v>#N/A</v>
      </c>
      <c r="M6175">
        <v>0</v>
      </c>
      <c r="N6175" s="13" t="e">
        <f t="shared" si="872"/>
        <v>#N/A</v>
      </c>
      <c r="O6175">
        <f t="shared" si="873"/>
        <v>0</v>
      </c>
      <c r="P6175" s="12">
        <f t="shared" si="874"/>
        <v>190.82751442901645</v>
      </c>
      <c r="Q6175">
        <f t="shared" si="875"/>
        <v>0</v>
      </c>
      <c r="R6175">
        <f>$D$2*tarifas!$D$12/24</f>
        <v>1.4541666666666666</v>
      </c>
      <c r="S6175" t="e">
        <f>VLOOKUP(E6175&amp;" "&amp;F6175,tarifas!$A$13:$D$20,4,FALSE)*P6175</f>
        <v>#N/A</v>
      </c>
      <c r="T6175">
        <f>IF(F6175="COD1",tarifas!$D$11*(SUMIFS($P$11:$P$8770,$F$11:$F$8770,"=COD1",$B$11:$B$8770,"="&amp;B6175)/COUNTIFS($F$11:$F$8770,"=COD1",$B$11:$B$8770,"="&amp;B6175))/COUNTIFS($A$11:$A$8770,"="&amp;A6175,$F$11:$F$8770,"=COD1"),0)</f>
        <v>0</v>
      </c>
      <c r="U6175" t="e">
        <f>(VLOOKUP(F6175,tarifas!$C$7:$D$10,2,FALSE)+tarifas!$D$21)*datos!P6175</f>
        <v>#N/A</v>
      </c>
      <c r="V6175" t="e">
        <f t="shared" si="876"/>
        <v>#N/A</v>
      </c>
      <c r="W6175">
        <f t="shared" si="877"/>
        <v>0</v>
      </c>
    </row>
    <row r="6176" spans="1:23" x14ac:dyDescent="0.25">
      <c r="A6176">
        <f t="shared" si="870"/>
        <v>253</v>
      </c>
      <c r="B6176">
        <f t="shared" si="871"/>
        <v>9</v>
      </c>
      <c r="C6176" s="1">
        <f t="shared" si="878"/>
        <v>41896.874999985048</v>
      </c>
      <c r="D6176" s="7">
        <v>0</v>
      </c>
      <c r="E6176" s="7"/>
      <c r="G6176">
        <v>66.08</v>
      </c>
      <c r="H6176" s="12">
        <v>191.87142682172106</v>
      </c>
      <c r="I6176" s="13">
        <f>$D$2*tarifas!$D$12/24</f>
        <v>1.4541666666666666</v>
      </c>
      <c r="J6176" s="13" t="e">
        <f>VLOOKUP(E6176&amp;" "&amp;F6176,tarifas!$A$13:$D$20,4,FALSE)*H6176</f>
        <v>#N/A</v>
      </c>
      <c r="K6176" s="13">
        <f>IF(F6176="COD1",tarifas!$D$11*(SUMIFS($H$11:$H$8770,$F$11:$F$8770,"=COD1",$B$11:$B$8770,"="&amp;B6176)/COUNTIFS($F$11:$F$8770,"=COD1",$B$11:$B$8770,"="&amp;B6176))/COUNTIFS($A$11:$A$8770,"="&amp;A6176,$F$11:$F$8770,"=COD1"),0)</f>
        <v>0</v>
      </c>
      <c r="L6176" s="13" t="e">
        <f>(VLOOKUP(F6176,tarifas!$C$7:$D$10,2,FALSE)+tarifas!$D$21)*datos!H6176</f>
        <v>#N/A</v>
      </c>
      <c r="M6176">
        <v>0</v>
      </c>
      <c r="N6176" s="13" t="e">
        <f t="shared" si="872"/>
        <v>#N/A</v>
      </c>
      <c r="O6176">
        <f t="shared" si="873"/>
        <v>0</v>
      </c>
      <c r="P6176" s="12">
        <f t="shared" si="874"/>
        <v>191.87142682172106</v>
      </c>
      <c r="Q6176">
        <f t="shared" si="875"/>
        <v>0</v>
      </c>
      <c r="R6176">
        <f>$D$2*tarifas!$D$12/24</f>
        <v>1.4541666666666666</v>
      </c>
      <c r="S6176" t="e">
        <f>VLOOKUP(E6176&amp;" "&amp;F6176,tarifas!$A$13:$D$20,4,FALSE)*P6176</f>
        <v>#N/A</v>
      </c>
      <c r="T6176">
        <f>IF(F6176="COD1",tarifas!$D$11*(SUMIFS($P$11:$P$8770,$F$11:$F$8770,"=COD1",$B$11:$B$8770,"="&amp;B6176)/COUNTIFS($F$11:$F$8770,"=COD1",$B$11:$B$8770,"="&amp;B6176))/COUNTIFS($A$11:$A$8770,"="&amp;A6176,$F$11:$F$8770,"=COD1"),0)</f>
        <v>0</v>
      </c>
      <c r="U6176" t="e">
        <f>(VLOOKUP(F6176,tarifas!$C$7:$D$10,2,FALSE)+tarifas!$D$21)*datos!P6176</f>
        <v>#N/A</v>
      </c>
      <c r="V6176" t="e">
        <f t="shared" si="876"/>
        <v>#N/A</v>
      </c>
      <c r="W6176">
        <f t="shared" si="877"/>
        <v>0</v>
      </c>
    </row>
    <row r="6177" spans="1:23" x14ac:dyDescent="0.25">
      <c r="A6177">
        <f t="shared" si="870"/>
        <v>253</v>
      </c>
      <c r="B6177">
        <f t="shared" si="871"/>
        <v>9</v>
      </c>
      <c r="C6177" s="1">
        <f t="shared" si="878"/>
        <v>41896.916666651712</v>
      </c>
      <c r="D6177" s="7">
        <v>0</v>
      </c>
      <c r="E6177" s="7"/>
      <c r="G6177">
        <v>62.18</v>
      </c>
      <c r="H6177" s="12">
        <v>191.48201706892837</v>
      </c>
      <c r="I6177" s="13">
        <f>$D$2*tarifas!$D$12/24</f>
        <v>1.4541666666666666</v>
      </c>
      <c r="J6177" s="13" t="e">
        <f>VLOOKUP(E6177&amp;" "&amp;F6177,tarifas!$A$13:$D$20,4,FALSE)*H6177</f>
        <v>#N/A</v>
      </c>
      <c r="K6177" s="13">
        <f>IF(F6177="COD1",tarifas!$D$11*(SUMIFS($H$11:$H$8770,$F$11:$F$8770,"=COD1",$B$11:$B$8770,"="&amp;B6177)/COUNTIFS($F$11:$F$8770,"=COD1",$B$11:$B$8770,"="&amp;B6177))/COUNTIFS($A$11:$A$8770,"="&amp;A6177,$F$11:$F$8770,"=COD1"),0)</f>
        <v>0</v>
      </c>
      <c r="L6177" s="13" t="e">
        <f>(VLOOKUP(F6177,tarifas!$C$7:$D$10,2,FALSE)+tarifas!$D$21)*datos!H6177</f>
        <v>#N/A</v>
      </c>
      <c r="M6177">
        <v>0</v>
      </c>
      <c r="N6177" s="13" t="e">
        <f t="shared" si="872"/>
        <v>#N/A</v>
      </c>
      <c r="O6177">
        <f t="shared" si="873"/>
        <v>0</v>
      </c>
      <c r="P6177" s="12">
        <f t="shared" si="874"/>
        <v>191.48201706892837</v>
      </c>
      <c r="Q6177">
        <f t="shared" si="875"/>
        <v>0</v>
      </c>
      <c r="R6177">
        <f>$D$2*tarifas!$D$12/24</f>
        <v>1.4541666666666666</v>
      </c>
      <c r="S6177" t="e">
        <f>VLOOKUP(E6177&amp;" "&amp;F6177,tarifas!$A$13:$D$20,4,FALSE)*P6177</f>
        <v>#N/A</v>
      </c>
      <c r="T6177">
        <f>IF(F6177="COD1",tarifas!$D$11*(SUMIFS($P$11:$P$8770,$F$11:$F$8770,"=COD1",$B$11:$B$8770,"="&amp;B6177)/COUNTIFS($F$11:$F$8770,"=COD1",$B$11:$B$8770,"="&amp;B6177))/COUNTIFS($A$11:$A$8770,"="&amp;A6177,$F$11:$F$8770,"=COD1"),0)</f>
        <v>0</v>
      </c>
      <c r="U6177" t="e">
        <f>(VLOOKUP(F6177,tarifas!$C$7:$D$10,2,FALSE)+tarifas!$D$21)*datos!P6177</f>
        <v>#N/A</v>
      </c>
      <c r="V6177" t="e">
        <f t="shared" si="876"/>
        <v>#N/A</v>
      </c>
      <c r="W6177">
        <f t="shared" si="877"/>
        <v>0</v>
      </c>
    </row>
    <row r="6178" spans="1:23" x14ac:dyDescent="0.25">
      <c r="A6178">
        <f t="shared" si="870"/>
        <v>253</v>
      </c>
      <c r="B6178">
        <f t="shared" si="871"/>
        <v>9</v>
      </c>
      <c r="C6178" s="1">
        <f t="shared" si="878"/>
        <v>41896.958333318376</v>
      </c>
      <c r="D6178" s="7">
        <v>0</v>
      </c>
      <c r="E6178" s="7"/>
      <c r="G6178">
        <v>54.9</v>
      </c>
      <c r="H6178" s="12">
        <v>189.78739927981022</v>
      </c>
      <c r="I6178" s="13">
        <f>$D$2*tarifas!$D$12/24</f>
        <v>1.4541666666666666</v>
      </c>
      <c r="J6178" s="13" t="e">
        <f>VLOOKUP(E6178&amp;" "&amp;F6178,tarifas!$A$13:$D$20,4,FALSE)*H6178</f>
        <v>#N/A</v>
      </c>
      <c r="K6178" s="13">
        <f>IF(F6178="COD1",tarifas!$D$11*(SUMIFS($H$11:$H$8770,$F$11:$F$8770,"=COD1",$B$11:$B$8770,"="&amp;B6178)/COUNTIFS($F$11:$F$8770,"=COD1",$B$11:$B$8770,"="&amp;B6178))/COUNTIFS($A$11:$A$8770,"="&amp;A6178,$F$11:$F$8770,"=COD1"),0)</f>
        <v>0</v>
      </c>
      <c r="L6178" s="13" t="e">
        <f>(VLOOKUP(F6178,tarifas!$C$7:$D$10,2,FALSE)+tarifas!$D$21)*datos!H6178</f>
        <v>#N/A</v>
      </c>
      <c r="M6178">
        <v>0</v>
      </c>
      <c r="N6178" s="13" t="e">
        <f t="shared" si="872"/>
        <v>#N/A</v>
      </c>
      <c r="O6178">
        <f t="shared" si="873"/>
        <v>0</v>
      </c>
      <c r="P6178" s="12">
        <f t="shared" si="874"/>
        <v>189.78739927981022</v>
      </c>
      <c r="Q6178">
        <f t="shared" si="875"/>
        <v>0</v>
      </c>
      <c r="R6178">
        <f>$D$2*tarifas!$D$12/24</f>
        <v>1.4541666666666666</v>
      </c>
      <c r="S6178" t="e">
        <f>VLOOKUP(E6178&amp;" "&amp;F6178,tarifas!$A$13:$D$20,4,FALSE)*P6178</f>
        <v>#N/A</v>
      </c>
      <c r="T6178">
        <f>IF(F6178="COD1",tarifas!$D$11*(SUMIFS($P$11:$P$8770,$F$11:$F$8770,"=COD1",$B$11:$B$8770,"="&amp;B6178)/COUNTIFS($F$11:$F$8770,"=COD1",$B$11:$B$8770,"="&amp;B6178))/COUNTIFS($A$11:$A$8770,"="&amp;A6178,$F$11:$F$8770,"=COD1"),0)</f>
        <v>0</v>
      </c>
      <c r="U6178" t="e">
        <f>(VLOOKUP(F6178,tarifas!$C$7:$D$10,2,FALSE)+tarifas!$D$21)*datos!P6178</f>
        <v>#N/A</v>
      </c>
      <c r="V6178" t="e">
        <f t="shared" si="876"/>
        <v>#N/A</v>
      </c>
      <c r="W6178">
        <f t="shared" si="877"/>
        <v>0</v>
      </c>
    </row>
    <row r="6179" spans="1:23" x14ac:dyDescent="0.25">
      <c r="A6179">
        <f t="shared" si="870"/>
        <v>254</v>
      </c>
      <c r="B6179">
        <f t="shared" si="871"/>
        <v>9</v>
      </c>
      <c r="C6179" s="1">
        <f t="shared" si="878"/>
        <v>41896.999999985041</v>
      </c>
      <c r="D6179" s="7">
        <v>0</v>
      </c>
      <c r="E6179" s="7"/>
      <c r="G6179">
        <v>48.2</v>
      </c>
      <c r="H6179" s="12">
        <v>188.73620113057137</v>
      </c>
      <c r="I6179" s="13">
        <f>$D$2*tarifas!$D$12/24</f>
        <v>1.4541666666666666</v>
      </c>
      <c r="J6179" s="13" t="e">
        <f>VLOOKUP(E6179&amp;" "&amp;F6179,tarifas!$A$13:$D$20,4,FALSE)*H6179</f>
        <v>#N/A</v>
      </c>
      <c r="K6179" s="13">
        <f>IF(F6179="COD1",tarifas!$D$11*(SUMIFS($H$11:$H$8770,$F$11:$F$8770,"=COD1",$B$11:$B$8770,"="&amp;B6179)/COUNTIFS($F$11:$F$8770,"=COD1",$B$11:$B$8770,"="&amp;B6179))/COUNTIFS($A$11:$A$8770,"="&amp;A6179,$F$11:$F$8770,"=COD1"),0)</f>
        <v>0</v>
      </c>
      <c r="L6179" s="13" t="e">
        <f>(VLOOKUP(F6179,tarifas!$C$7:$D$10,2,FALSE)+tarifas!$D$21)*datos!H6179</f>
        <v>#N/A</v>
      </c>
      <c r="M6179">
        <v>0</v>
      </c>
      <c r="N6179" s="13" t="e">
        <f t="shared" si="872"/>
        <v>#N/A</v>
      </c>
      <c r="O6179">
        <f t="shared" si="873"/>
        <v>0</v>
      </c>
      <c r="P6179" s="12">
        <f t="shared" si="874"/>
        <v>188.73620113057137</v>
      </c>
      <c r="Q6179">
        <f t="shared" si="875"/>
        <v>0</v>
      </c>
      <c r="R6179">
        <f>$D$2*tarifas!$D$12/24</f>
        <v>1.4541666666666666</v>
      </c>
      <c r="S6179" t="e">
        <f>VLOOKUP(E6179&amp;" "&amp;F6179,tarifas!$A$13:$D$20,4,FALSE)*P6179</f>
        <v>#N/A</v>
      </c>
      <c r="T6179">
        <f>IF(F6179="COD1",tarifas!$D$11*(SUMIFS($P$11:$P$8770,$F$11:$F$8770,"=COD1",$B$11:$B$8770,"="&amp;B6179)/COUNTIFS($F$11:$F$8770,"=COD1",$B$11:$B$8770,"="&amp;B6179))/COUNTIFS($A$11:$A$8770,"="&amp;A6179,$F$11:$F$8770,"=COD1"),0)</f>
        <v>0</v>
      </c>
      <c r="U6179" t="e">
        <f>(VLOOKUP(F6179,tarifas!$C$7:$D$10,2,FALSE)+tarifas!$D$21)*datos!P6179</f>
        <v>#N/A</v>
      </c>
      <c r="V6179" t="e">
        <f t="shared" si="876"/>
        <v>#N/A</v>
      </c>
      <c r="W6179">
        <f t="shared" si="877"/>
        <v>0</v>
      </c>
    </row>
    <row r="6180" spans="1:23" x14ac:dyDescent="0.25">
      <c r="A6180">
        <f t="shared" si="870"/>
        <v>254</v>
      </c>
      <c r="B6180">
        <f t="shared" si="871"/>
        <v>9</v>
      </c>
      <c r="C6180" s="1">
        <f t="shared" si="878"/>
        <v>41897.041666651705</v>
      </c>
      <c r="D6180" s="7">
        <v>0</v>
      </c>
      <c r="E6180" s="7"/>
      <c r="G6180">
        <v>44.9</v>
      </c>
      <c r="H6180" s="12">
        <v>186.05929231266467</v>
      </c>
      <c r="I6180" s="13">
        <f>$D$2*tarifas!$D$12/24</f>
        <v>1.4541666666666666</v>
      </c>
      <c r="J6180" s="13" t="e">
        <f>VLOOKUP(E6180&amp;" "&amp;F6180,tarifas!$A$13:$D$20,4,FALSE)*H6180</f>
        <v>#N/A</v>
      </c>
      <c r="K6180" s="13">
        <f>IF(F6180="COD1",tarifas!$D$11*(SUMIFS($H$11:$H$8770,$F$11:$F$8770,"=COD1",$B$11:$B$8770,"="&amp;B6180)/COUNTIFS($F$11:$F$8770,"=COD1",$B$11:$B$8770,"="&amp;B6180))/COUNTIFS($A$11:$A$8770,"="&amp;A6180,$F$11:$F$8770,"=COD1"),0)</f>
        <v>0</v>
      </c>
      <c r="L6180" s="13" t="e">
        <f>(VLOOKUP(F6180,tarifas!$C$7:$D$10,2,FALSE)+tarifas!$D$21)*datos!H6180</f>
        <v>#N/A</v>
      </c>
      <c r="M6180">
        <v>0</v>
      </c>
      <c r="N6180" s="13" t="e">
        <f t="shared" si="872"/>
        <v>#N/A</v>
      </c>
      <c r="O6180">
        <f t="shared" si="873"/>
        <v>0</v>
      </c>
      <c r="P6180" s="12">
        <f t="shared" si="874"/>
        <v>186.05929231266467</v>
      </c>
      <c r="Q6180">
        <f t="shared" si="875"/>
        <v>0</v>
      </c>
      <c r="R6180">
        <f>$D$2*tarifas!$D$12/24</f>
        <v>1.4541666666666666</v>
      </c>
      <c r="S6180" t="e">
        <f>VLOOKUP(E6180&amp;" "&amp;F6180,tarifas!$A$13:$D$20,4,FALSE)*P6180</f>
        <v>#N/A</v>
      </c>
      <c r="T6180">
        <f>IF(F6180="COD1",tarifas!$D$11*(SUMIFS($P$11:$P$8770,$F$11:$F$8770,"=COD1",$B$11:$B$8770,"="&amp;B6180)/COUNTIFS($F$11:$F$8770,"=COD1",$B$11:$B$8770,"="&amp;B6180))/COUNTIFS($A$11:$A$8770,"="&amp;A6180,$F$11:$F$8770,"=COD1"),0)</f>
        <v>0</v>
      </c>
      <c r="U6180" t="e">
        <f>(VLOOKUP(F6180,tarifas!$C$7:$D$10,2,FALSE)+tarifas!$D$21)*datos!P6180</f>
        <v>#N/A</v>
      </c>
      <c r="V6180" t="e">
        <f t="shared" si="876"/>
        <v>#N/A</v>
      </c>
      <c r="W6180">
        <f t="shared" si="877"/>
        <v>0</v>
      </c>
    </row>
    <row r="6181" spans="1:23" x14ac:dyDescent="0.25">
      <c r="A6181">
        <f t="shared" si="870"/>
        <v>254</v>
      </c>
      <c r="B6181">
        <f t="shared" si="871"/>
        <v>9</v>
      </c>
      <c r="C6181" s="1">
        <f t="shared" si="878"/>
        <v>41897.083333318369</v>
      </c>
      <c r="D6181" s="7">
        <v>0</v>
      </c>
      <c r="E6181" s="7"/>
      <c r="G6181">
        <v>44.5</v>
      </c>
      <c r="H6181" s="12">
        <v>183.84435940355633</v>
      </c>
      <c r="I6181" s="13">
        <f>$D$2*tarifas!$D$12/24</f>
        <v>1.4541666666666666</v>
      </c>
      <c r="J6181" s="13" t="e">
        <f>VLOOKUP(E6181&amp;" "&amp;F6181,tarifas!$A$13:$D$20,4,FALSE)*H6181</f>
        <v>#N/A</v>
      </c>
      <c r="K6181" s="13">
        <f>IF(F6181="COD1",tarifas!$D$11*(SUMIFS($H$11:$H$8770,$F$11:$F$8770,"=COD1",$B$11:$B$8770,"="&amp;B6181)/COUNTIFS($F$11:$F$8770,"=COD1",$B$11:$B$8770,"="&amp;B6181))/COUNTIFS($A$11:$A$8770,"="&amp;A6181,$F$11:$F$8770,"=COD1"),0)</f>
        <v>0</v>
      </c>
      <c r="L6181" s="13" t="e">
        <f>(VLOOKUP(F6181,tarifas!$C$7:$D$10,2,FALSE)+tarifas!$D$21)*datos!H6181</f>
        <v>#N/A</v>
      </c>
      <c r="M6181">
        <v>0</v>
      </c>
      <c r="N6181" s="13" t="e">
        <f t="shared" si="872"/>
        <v>#N/A</v>
      </c>
      <c r="O6181">
        <f t="shared" si="873"/>
        <v>0</v>
      </c>
      <c r="P6181" s="12">
        <f t="shared" si="874"/>
        <v>183.84435940355633</v>
      </c>
      <c r="Q6181">
        <f t="shared" si="875"/>
        <v>0</v>
      </c>
      <c r="R6181">
        <f>$D$2*tarifas!$D$12/24</f>
        <v>1.4541666666666666</v>
      </c>
      <c r="S6181" t="e">
        <f>VLOOKUP(E6181&amp;" "&amp;F6181,tarifas!$A$13:$D$20,4,FALSE)*P6181</f>
        <v>#N/A</v>
      </c>
      <c r="T6181">
        <f>IF(F6181="COD1",tarifas!$D$11*(SUMIFS($P$11:$P$8770,$F$11:$F$8770,"=COD1",$B$11:$B$8770,"="&amp;B6181)/COUNTIFS($F$11:$F$8770,"=COD1",$B$11:$B$8770,"="&amp;B6181))/COUNTIFS($A$11:$A$8770,"="&amp;A6181,$F$11:$F$8770,"=COD1"),0)</f>
        <v>0</v>
      </c>
      <c r="U6181" t="e">
        <f>(VLOOKUP(F6181,tarifas!$C$7:$D$10,2,FALSE)+tarifas!$D$21)*datos!P6181</f>
        <v>#N/A</v>
      </c>
      <c r="V6181" t="e">
        <f t="shared" si="876"/>
        <v>#N/A</v>
      </c>
      <c r="W6181">
        <f t="shared" si="877"/>
        <v>0</v>
      </c>
    </row>
    <row r="6182" spans="1:23" x14ac:dyDescent="0.25">
      <c r="A6182">
        <f t="shared" si="870"/>
        <v>254</v>
      </c>
      <c r="B6182">
        <f t="shared" si="871"/>
        <v>9</v>
      </c>
      <c r="C6182" s="1">
        <f t="shared" si="878"/>
        <v>41897.124999985033</v>
      </c>
      <c r="D6182" s="7">
        <v>0</v>
      </c>
      <c r="E6182" s="7"/>
      <c r="G6182">
        <v>43.5</v>
      </c>
      <c r="H6182" s="12">
        <v>183.10242112687078</v>
      </c>
      <c r="I6182" s="13">
        <f>$D$2*tarifas!$D$12/24</f>
        <v>1.4541666666666666</v>
      </c>
      <c r="J6182" s="13" t="e">
        <f>VLOOKUP(E6182&amp;" "&amp;F6182,tarifas!$A$13:$D$20,4,FALSE)*H6182</f>
        <v>#N/A</v>
      </c>
      <c r="K6182" s="13">
        <f>IF(F6182="COD1",tarifas!$D$11*(SUMIFS($H$11:$H$8770,$F$11:$F$8770,"=COD1",$B$11:$B$8770,"="&amp;B6182)/COUNTIFS($F$11:$F$8770,"=COD1",$B$11:$B$8770,"="&amp;B6182))/COUNTIFS($A$11:$A$8770,"="&amp;A6182,$F$11:$F$8770,"=COD1"),0)</f>
        <v>0</v>
      </c>
      <c r="L6182" s="13" t="e">
        <f>(VLOOKUP(F6182,tarifas!$C$7:$D$10,2,FALSE)+tarifas!$D$21)*datos!H6182</f>
        <v>#N/A</v>
      </c>
      <c r="M6182">
        <v>0</v>
      </c>
      <c r="N6182" s="13" t="e">
        <f t="shared" si="872"/>
        <v>#N/A</v>
      </c>
      <c r="O6182">
        <f t="shared" si="873"/>
        <v>0</v>
      </c>
      <c r="P6182" s="12">
        <f t="shared" si="874"/>
        <v>183.10242112687078</v>
      </c>
      <c r="Q6182">
        <f t="shared" si="875"/>
        <v>0</v>
      </c>
      <c r="R6182">
        <f>$D$2*tarifas!$D$12/24</f>
        <v>1.4541666666666666</v>
      </c>
      <c r="S6182" t="e">
        <f>VLOOKUP(E6182&amp;" "&amp;F6182,tarifas!$A$13:$D$20,4,FALSE)*P6182</f>
        <v>#N/A</v>
      </c>
      <c r="T6182">
        <f>IF(F6182="COD1",tarifas!$D$11*(SUMIFS($P$11:$P$8770,$F$11:$F$8770,"=COD1",$B$11:$B$8770,"="&amp;B6182)/COUNTIFS($F$11:$F$8770,"=COD1",$B$11:$B$8770,"="&amp;B6182))/COUNTIFS($A$11:$A$8770,"="&amp;A6182,$F$11:$F$8770,"=COD1"),0)</f>
        <v>0</v>
      </c>
      <c r="U6182" t="e">
        <f>(VLOOKUP(F6182,tarifas!$C$7:$D$10,2,FALSE)+tarifas!$D$21)*datos!P6182</f>
        <v>#N/A</v>
      </c>
      <c r="V6182" t="e">
        <f t="shared" si="876"/>
        <v>#N/A</v>
      </c>
      <c r="W6182">
        <f t="shared" si="877"/>
        <v>0</v>
      </c>
    </row>
    <row r="6183" spans="1:23" x14ac:dyDescent="0.25">
      <c r="A6183">
        <f t="shared" si="870"/>
        <v>254</v>
      </c>
      <c r="B6183">
        <f t="shared" si="871"/>
        <v>9</v>
      </c>
      <c r="C6183" s="1">
        <f t="shared" si="878"/>
        <v>41897.166666651698</v>
      </c>
      <c r="D6183" s="7">
        <v>0</v>
      </c>
      <c r="E6183" s="7"/>
      <c r="G6183">
        <v>44.9</v>
      </c>
      <c r="H6183" s="12">
        <v>185.10875150175602</v>
      </c>
      <c r="I6183" s="13">
        <f>$D$2*tarifas!$D$12/24</f>
        <v>1.4541666666666666</v>
      </c>
      <c r="J6183" s="13" t="e">
        <f>VLOOKUP(E6183&amp;" "&amp;F6183,tarifas!$A$13:$D$20,4,FALSE)*H6183</f>
        <v>#N/A</v>
      </c>
      <c r="K6183" s="13">
        <f>IF(F6183="COD1",tarifas!$D$11*(SUMIFS($H$11:$H$8770,$F$11:$F$8770,"=COD1",$B$11:$B$8770,"="&amp;B6183)/COUNTIFS($F$11:$F$8770,"=COD1",$B$11:$B$8770,"="&amp;B6183))/COUNTIFS($A$11:$A$8770,"="&amp;A6183,$F$11:$F$8770,"=COD1"),0)</f>
        <v>0</v>
      </c>
      <c r="L6183" s="13" t="e">
        <f>(VLOOKUP(F6183,tarifas!$C$7:$D$10,2,FALSE)+tarifas!$D$21)*datos!H6183</f>
        <v>#N/A</v>
      </c>
      <c r="M6183">
        <v>0</v>
      </c>
      <c r="N6183" s="13" t="e">
        <f t="shared" si="872"/>
        <v>#N/A</v>
      </c>
      <c r="O6183">
        <f t="shared" si="873"/>
        <v>0</v>
      </c>
      <c r="P6183" s="12">
        <f t="shared" si="874"/>
        <v>185.10875150175602</v>
      </c>
      <c r="Q6183">
        <f t="shared" si="875"/>
        <v>0</v>
      </c>
      <c r="R6183">
        <f>$D$2*tarifas!$D$12/24</f>
        <v>1.4541666666666666</v>
      </c>
      <c r="S6183" t="e">
        <f>VLOOKUP(E6183&amp;" "&amp;F6183,tarifas!$A$13:$D$20,4,FALSE)*P6183</f>
        <v>#N/A</v>
      </c>
      <c r="T6183">
        <f>IF(F6183="COD1",tarifas!$D$11*(SUMIFS($P$11:$P$8770,$F$11:$F$8770,"=COD1",$B$11:$B$8770,"="&amp;B6183)/COUNTIFS($F$11:$F$8770,"=COD1",$B$11:$B$8770,"="&amp;B6183))/COUNTIFS($A$11:$A$8770,"="&amp;A6183,$F$11:$F$8770,"=COD1"),0)</f>
        <v>0</v>
      </c>
      <c r="U6183" t="e">
        <f>(VLOOKUP(F6183,tarifas!$C$7:$D$10,2,FALSE)+tarifas!$D$21)*datos!P6183</f>
        <v>#N/A</v>
      </c>
      <c r="V6183" t="e">
        <f t="shared" si="876"/>
        <v>#N/A</v>
      </c>
      <c r="W6183">
        <f t="shared" si="877"/>
        <v>0</v>
      </c>
    </row>
    <row r="6184" spans="1:23" x14ac:dyDescent="0.25">
      <c r="A6184">
        <f t="shared" si="870"/>
        <v>254</v>
      </c>
      <c r="B6184">
        <f t="shared" si="871"/>
        <v>9</v>
      </c>
      <c r="C6184" s="1">
        <f t="shared" si="878"/>
        <v>41897.208333318362</v>
      </c>
      <c r="D6184" s="7">
        <v>0</v>
      </c>
      <c r="E6184" s="7"/>
      <c r="G6184">
        <v>51.2</v>
      </c>
      <c r="H6184" s="12">
        <v>180.58458510250645</v>
      </c>
      <c r="I6184" s="13">
        <f>$D$2*tarifas!$D$12/24</f>
        <v>1.4541666666666666</v>
      </c>
      <c r="J6184" s="13" t="e">
        <f>VLOOKUP(E6184&amp;" "&amp;F6184,tarifas!$A$13:$D$20,4,FALSE)*H6184</f>
        <v>#N/A</v>
      </c>
      <c r="K6184" s="13">
        <f>IF(F6184="COD1",tarifas!$D$11*(SUMIFS($H$11:$H$8770,$F$11:$F$8770,"=COD1",$B$11:$B$8770,"="&amp;B6184)/COUNTIFS($F$11:$F$8770,"=COD1",$B$11:$B$8770,"="&amp;B6184))/COUNTIFS($A$11:$A$8770,"="&amp;A6184,$F$11:$F$8770,"=COD1"),0)</f>
        <v>0</v>
      </c>
      <c r="L6184" s="13" t="e">
        <f>(VLOOKUP(F6184,tarifas!$C$7:$D$10,2,FALSE)+tarifas!$D$21)*datos!H6184</f>
        <v>#N/A</v>
      </c>
      <c r="M6184">
        <v>0</v>
      </c>
      <c r="N6184" s="13" t="e">
        <f t="shared" si="872"/>
        <v>#N/A</v>
      </c>
      <c r="O6184">
        <f t="shared" si="873"/>
        <v>0</v>
      </c>
      <c r="P6184" s="12">
        <f t="shared" si="874"/>
        <v>180.58458510250645</v>
      </c>
      <c r="Q6184">
        <f t="shared" si="875"/>
        <v>0</v>
      </c>
      <c r="R6184">
        <f>$D$2*tarifas!$D$12/24</f>
        <v>1.4541666666666666</v>
      </c>
      <c r="S6184" t="e">
        <f>VLOOKUP(E6184&amp;" "&amp;F6184,tarifas!$A$13:$D$20,4,FALSE)*P6184</f>
        <v>#N/A</v>
      </c>
      <c r="T6184">
        <f>IF(F6184="COD1",tarifas!$D$11*(SUMIFS($P$11:$P$8770,$F$11:$F$8770,"=COD1",$B$11:$B$8770,"="&amp;B6184)/COUNTIFS($F$11:$F$8770,"=COD1",$B$11:$B$8770,"="&amp;B6184))/COUNTIFS($A$11:$A$8770,"="&amp;A6184,$F$11:$F$8770,"=COD1"),0)</f>
        <v>0</v>
      </c>
      <c r="U6184" t="e">
        <f>(VLOOKUP(F6184,tarifas!$C$7:$D$10,2,FALSE)+tarifas!$D$21)*datos!P6184</f>
        <v>#N/A</v>
      </c>
      <c r="V6184" t="e">
        <f t="shared" si="876"/>
        <v>#N/A</v>
      </c>
      <c r="W6184">
        <f t="shared" si="877"/>
        <v>0</v>
      </c>
    </row>
    <row r="6185" spans="1:23" x14ac:dyDescent="0.25">
      <c r="A6185">
        <f t="shared" si="870"/>
        <v>254</v>
      </c>
      <c r="B6185">
        <f t="shared" si="871"/>
        <v>9</v>
      </c>
      <c r="C6185" s="1">
        <f t="shared" si="878"/>
        <v>41897.249999985026</v>
      </c>
      <c r="D6185" s="7">
        <v>0</v>
      </c>
      <c r="E6185" s="7"/>
      <c r="G6185">
        <v>62.48</v>
      </c>
      <c r="H6185" s="12">
        <v>173.73184417556348</v>
      </c>
      <c r="I6185" s="13">
        <f>$D$2*tarifas!$D$12/24</f>
        <v>1.4541666666666666</v>
      </c>
      <c r="J6185" s="13" t="e">
        <f>VLOOKUP(E6185&amp;" "&amp;F6185,tarifas!$A$13:$D$20,4,FALSE)*H6185</f>
        <v>#N/A</v>
      </c>
      <c r="K6185" s="13">
        <f>IF(F6185="COD1",tarifas!$D$11*(SUMIFS($H$11:$H$8770,$F$11:$F$8770,"=COD1",$B$11:$B$8770,"="&amp;B6185)/COUNTIFS($F$11:$F$8770,"=COD1",$B$11:$B$8770,"="&amp;B6185))/COUNTIFS($A$11:$A$8770,"="&amp;A6185,$F$11:$F$8770,"=COD1"),0)</f>
        <v>0</v>
      </c>
      <c r="L6185" s="13" t="e">
        <f>(VLOOKUP(F6185,tarifas!$C$7:$D$10,2,FALSE)+tarifas!$D$21)*datos!H6185</f>
        <v>#N/A</v>
      </c>
      <c r="M6185">
        <v>21.71668</v>
      </c>
      <c r="N6185" s="13" t="e">
        <f t="shared" si="872"/>
        <v>#N/A</v>
      </c>
      <c r="O6185">
        <f t="shared" si="873"/>
        <v>21.71668</v>
      </c>
      <c r="P6185" s="12">
        <f t="shared" si="874"/>
        <v>152.01516417556348</v>
      </c>
      <c r="Q6185">
        <f t="shared" si="875"/>
        <v>0</v>
      </c>
      <c r="R6185">
        <f>$D$2*tarifas!$D$12/24</f>
        <v>1.4541666666666666</v>
      </c>
      <c r="S6185" t="e">
        <f>VLOOKUP(E6185&amp;" "&amp;F6185,tarifas!$A$13:$D$20,4,FALSE)*P6185</f>
        <v>#N/A</v>
      </c>
      <c r="T6185">
        <f>IF(F6185="COD1",tarifas!$D$11*(SUMIFS($P$11:$P$8770,$F$11:$F$8770,"=COD1",$B$11:$B$8770,"="&amp;B6185)/COUNTIFS($F$11:$F$8770,"=COD1",$B$11:$B$8770,"="&amp;B6185))/COUNTIFS($A$11:$A$8770,"="&amp;A6185,$F$11:$F$8770,"=COD1"),0)</f>
        <v>0</v>
      </c>
      <c r="U6185" t="e">
        <f>(VLOOKUP(F6185,tarifas!$C$7:$D$10,2,FALSE)+tarifas!$D$21)*datos!P6185</f>
        <v>#N/A</v>
      </c>
      <c r="V6185" t="e">
        <f t="shared" si="876"/>
        <v>#N/A</v>
      </c>
      <c r="W6185">
        <f t="shared" si="877"/>
        <v>0</v>
      </c>
    </row>
    <row r="6186" spans="1:23" x14ac:dyDescent="0.25">
      <c r="A6186">
        <f t="shared" si="870"/>
        <v>254</v>
      </c>
      <c r="B6186">
        <f t="shared" si="871"/>
        <v>9</v>
      </c>
      <c r="C6186" s="1">
        <f t="shared" si="878"/>
        <v>41897.29166665169</v>
      </c>
      <c r="D6186" s="7">
        <v>0</v>
      </c>
      <c r="E6186" s="7"/>
      <c r="G6186">
        <v>64.92</v>
      </c>
      <c r="H6186" s="12">
        <v>229.59455695334452</v>
      </c>
      <c r="I6186" s="13">
        <f>$D$2*tarifas!$D$12/24</f>
        <v>1.4541666666666666</v>
      </c>
      <c r="J6186" s="13" t="e">
        <f>VLOOKUP(E6186&amp;" "&amp;F6186,tarifas!$A$13:$D$20,4,FALSE)*H6186</f>
        <v>#N/A</v>
      </c>
      <c r="K6186" s="13">
        <f>IF(F6186="COD1",tarifas!$D$11*(SUMIFS($H$11:$H$8770,$F$11:$F$8770,"=COD1",$B$11:$B$8770,"="&amp;B6186)/COUNTIFS($F$11:$F$8770,"=COD1",$B$11:$B$8770,"="&amp;B6186))/COUNTIFS($A$11:$A$8770,"="&amp;A6186,$F$11:$F$8770,"=COD1"),0)</f>
        <v>0</v>
      </c>
      <c r="L6186" s="13" t="e">
        <f>(VLOOKUP(F6186,tarifas!$C$7:$D$10,2,FALSE)+tarifas!$D$21)*datos!H6186</f>
        <v>#N/A</v>
      </c>
      <c r="M6186">
        <v>91.560109999999995</v>
      </c>
      <c r="N6186" s="13" t="e">
        <f t="shared" si="872"/>
        <v>#N/A</v>
      </c>
      <c r="O6186">
        <f t="shared" si="873"/>
        <v>91.560109999999995</v>
      </c>
      <c r="P6186" s="12">
        <f t="shared" si="874"/>
        <v>138.03444695334451</v>
      </c>
      <c r="Q6186">
        <f t="shared" si="875"/>
        <v>0</v>
      </c>
      <c r="R6186">
        <f>$D$2*tarifas!$D$12/24</f>
        <v>1.4541666666666666</v>
      </c>
      <c r="S6186" t="e">
        <f>VLOOKUP(E6186&amp;" "&amp;F6186,tarifas!$A$13:$D$20,4,FALSE)*P6186</f>
        <v>#N/A</v>
      </c>
      <c r="T6186">
        <f>IF(F6186="COD1",tarifas!$D$11*(SUMIFS($P$11:$P$8770,$F$11:$F$8770,"=COD1",$B$11:$B$8770,"="&amp;B6186)/COUNTIFS($F$11:$F$8770,"=COD1",$B$11:$B$8770,"="&amp;B6186))/COUNTIFS($A$11:$A$8770,"="&amp;A6186,$F$11:$F$8770,"=COD1"),0)</f>
        <v>0</v>
      </c>
      <c r="U6186" t="e">
        <f>(VLOOKUP(F6186,tarifas!$C$7:$D$10,2,FALSE)+tarifas!$D$21)*datos!P6186</f>
        <v>#N/A</v>
      </c>
      <c r="V6186" t="e">
        <f t="shared" si="876"/>
        <v>#N/A</v>
      </c>
      <c r="W6186">
        <f t="shared" si="877"/>
        <v>0</v>
      </c>
    </row>
    <row r="6187" spans="1:23" x14ac:dyDescent="0.25">
      <c r="A6187">
        <f t="shared" si="870"/>
        <v>254</v>
      </c>
      <c r="B6187">
        <f t="shared" si="871"/>
        <v>9</v>
      </c>
      <c r="C6187" s="1">
        <f t="shared" si="878"/>
        <v>41897.333333318355</v>
      </c>
      <c r="D6187" s="7">
        <v>0</v>
      </c>
      <c r="E6187" s="7"/>
      <c r="G6187">
        <v>66.59</v>
      </c>
      <c r="H6187" s="12">
        <v>355.69410956346121</v>
      </c>
      <c r="I6187" s="13">
        <f>$D$2*tarifas!$D$12/24</f>
        <v>1.4541666666666666</v>
      </c>
      <c r="J6187" s="13" t="e">
        <f>VLOOKUP(E6187&amp;" "&amp;F6187,tarifas!$A$13:$D$20,4,FALSE)*H6187</f>
        <v>#N/A</v>
      </c>
      <c r="K6187" s="13">
        <f>IF(F6187="COD1",tarifas!$D$11*(SUMIFS($H$11:$H$8770,$F$11:$F$8770,"=COD1",$B$11:$B$8770,"="&amp;B6187)/COUNTIFS($F$11:$F$8770,"=COD1",$B$11:$B$8770,"="&amp;B6187))/COUNTIFS($A$11:$A$8770,"="&amp;A6187,$F$11:$F$8770,"=COD1"),0)</f>
        <v>0</v>
      </c>
      <c r="L6187" s="13" t="e">
        <f>(VLOOKUP(F6187,tarifas!$C$7:$D$10,2,FALSE)+tarifas!$D$21)*datos!H6187</f>
        <v>#N/A</v>
      </c>
      <c r="M6187">
        <v>191.77895999999998</v>
      </c>
      <c r="N6187" s="13" t="e">
        <f t="shared" si="872"/>
        <v>#N/A</v>
      </c>
      <c r="O6187">
        <f t="shared" si="873"/>
        <v>191.77895999999998</v>
      </c>
      <c r="P6187" s="12">
        <f t="shared" si="874"/>
        <v>163.91514956346123</v>
      </c>
      <c r="Q6187">
        <f t="shared" si="875"/>
        <v>0</v>
      </c>
      <c r="R6187">
        <f>$D$2*tarifas!$D$12/24</f>
        <v>1.4541666666666666</v>
      </c>
      <c r="S6187" t="e">
        <f>VLOOKUP(E6187&amp;" "&amp;F6187,tarifas!$A$13:$D$20,4,FALSE)*P6187</f>
        <v>#N/A</v>
      </c>
      <c r="T6187">
        <f>IF(F6187="COD1",tarifas!$D$11*(SUMIFS($P$11:$P$8770,$F$11:$F$8770,"=COD1",$B$11:$B$8770,"="&amp;B6187)/COUNTIFS($F$11:$F$8770,"=COD1",$B$11:$B$8770,"="&amp;B6187))/COUNTIFS($A$11:$A$8770,"="&amp;A6187,$F$11:$F$8770,"=COD1"),0)</f>
        <v>0</v>
      </c>
      <c r="U6187" t="e">
        <f>(VLOOKUP(F6187,tarifas!$C$7:$D$10,2,FALSE)+tarifas!$D$21)*datos!P6187</f>
        <v>#N/A</v>
      </c>
      <c r="V6187" t="e">
        <f t="shared" si="876"/>
        <v>#N/A</v>
      </c>
      <c r="W6187">
        <f t="shared" si="877"/>
        <v>0</v>
      </c>
    </row>
    <row r="6188" spans="1:23" x14ac:dyDescent="0.25">
      <c r="A6188">
        <f t="shared" si="870"/>
        <v>254</v>
      </c>
      <c r="B6188">
        <f t="shared" si="871"/>
        <v>9</v>
      </c>
      <c r="C6188" s="1">
        <f t="shared" si="878"/>
        <v>41897.374999985019</v>
      </c>
      <c r="D6188" s="7">
        <v>632.86363636363626</v>
      </c>
      <c r="E6188" s="7"/>
      <c r="G6188">
        <v>66.59</v>
      </c>
      <c r="H6188" s="12">
        <v>525.1536036054905</v>
      </c>
      <c r="I6188" s="13">
        <f>$D$2*tarifas!$D$12/24</f>
        <v>1.4541666666666666</v>
      </c>
      <c r="J6188" s="13" t="e">
        <f>VLOOKUP(E6188&amp;" "&amp;F6188,tarifas!$A$13:$D$20,4,FALSE)*H6188</f>
        <v>#N/A</v>
      </c>
      <c r="K6188" s="13">
        <f>IF(F6188="COD1",tarifas!$D$11*(SUMIFS($H$11:$H$8770,$F$11:$F$8770,"=COD1",$B$11:$B$8770,"="&amp;B6188)/COUNTIFS($F$11:$F$8770,"=COD1",$B$11:$B$8770,"="&amp;B6188))/COUNTIFS($A$11:$A$8770,"="&amp;A6188,$F$11:$F$8770,"=COD1"),0)</f>
        <v>0</v>
      </c>
      <c r="L6188" s="13" t="e">
        <f>(VLOOKUP(F6188,tarifas!$C$7:$D$10,2,FALSE)+tarifas!$D$21)*datos!H6188</f>
        <v>#N/A</v>
      </c>
      <c r="M6188">
        <v>160.14079999999998</v>
      </c>
      <c r="N6188" s="13" t="e">
        <f t="shared" si="872"/>
        <v>#N/A</v>
      </c>
      <c r="O6188">
        <f t="shared" si="873"/>
        <v>160.14079999999998</v>
      </c>
      <c r="P6188" s="12">
        <f t="shared" si="874"/>
        <v>365.01280360549049</v>
      </c>
      <c r="Q6188">
        <f t="shared" si="875"/>
        <v>0</v>
      </c>
      <c r="R6188">
        <f>$D$2*tarifas!$D$12/24</f>
        <v>1.4541666666666666</v>
      </c>
      <c r="S6188" t="e">
        <f>VLOOKUP(E6188&amp;" "&amp;F6188,tarifas!$A$13:$D$20,4,FALSE)*P6188</f>
        <v>#N/A</v>
      </c>
      <c r="T6188">
        <f>IF(F6188="COD1",tarifas!$D$11*(SUMIFS($P$11:$P$8770,$F$11:$F$8770,"=COD1",$B$11:$B$8770,"="&amp;B6188)/COUNTIFS($F$11:$F$8770,"=COD1",$B$11:$B$8770,"="&amp;B6188))/COUNTIFS($A$11:$A$8770,"="&amp;A6188,$F$11:$F$8770,"=COD1"),0)</f>
        <v>0</v>
      </c>
      <c r="U6188" t="e">
        <f>(VLOOKUP(F6188,tarifas!$C$7:$D$10,2,FALSE)+tarifas!$D$21)*datos!P6188</f>
        <v>#N/A</v>
      </c>
      <c r="V6188" t="e">
        <f t="shared" si="876"/>
        <v>#N/A</v>
      </c>
      <c r="W6188">
        <f t="shared" si="877"/>
        <v>0</v>
      </c>
    </row>
    <row r="6189" spans="1:23" x14ac:dyDescent="0.25">
      <c r="A6189">
        <f t="shared" si="870"/>
        <v>254</v>
      </c>
      <c r="B6189">
        <f t="shared" si="871"/>
        <v>9</v>
      </c>
      <c r="C6189" s="1">
        <f t="shared" si="878"/>
        <v>41897.416666651683</v>
      </c>
      <c r="D6189" s="7">
        <v>548.12121212121212</v>
      </c>
      <c r="E6189" s="7"/>
      <c r="G6189">
        <v>66.099999999999994</v>
      </c>
      <c r="H6189" s="12">
        <v>571.57156329641737</v>
      </c>
      <c r="I6189" s="13">
        <f>$D$2*tarifas!$D$12/24</f>
        <v>1.4541666666666666</v>
      </c>
      <c r="J6189" s="13" t="e">
        <f>VLOOKUP(E6189&amp;" "&amp;F6189,tarifas!$A$13:$D$20,4,FALSE)*H6189</f>
        <v>#N/A</v>
      </c>
      <c r="K6189" s="13">
        <f>IF(F6189="COD1",tarifas!$D$11*(SUMIFS($H$11:$H$8770,$F$11:$F$8770,"=COD1",$B$11:$B$8770,"="&amp;B6189)/COUNTIFS($F$11:$F$8770,"=COD1",$B$11:$B$8770,"="&amp;B6189))/COUNTIFS($A$11:$A$8770,"="&amp;A6189,$F$11:$F$8770,"=COD1"),0)</f>
        <v>0</v>
      </c>
      <c r="L6189" s="13" t="e">
        <f>(VLOOKUP(F6189,tarifas!$C$7:$D$10,2,FALSE)+tarifas!$D$21)*datos!H6189</f>
        <v>#N/A</v>
      </c>
      <c r="M6189">
        <v>312.29660999999999</v>
      </c>
      <c r="N6189" s="13" t="e">
        <f t="shared" si="872"/>
        <v>#N/A</v>
      </c>
      <c r="O6189">
        <f t="shared" si="873"/>
        <v>312.29660999999999</v>
      </c>
      <c r="P6189" s="12">
        <f t="shared" si="874"/>
        <v>259.27495329641738</v>
      </c>
      <c r="Q6189">
        <f t="shared" si="875"/>
        <v>0</v>
      </c>
      <c r="R6189">
        <f>$D$2*tarifas!$D$12/24</f>
        <v>1.4541666666666666</v>
      </c>
      <c r="S6189" t="e">
        <f>VLOOKUP(E6189&amp;" "&amp;F6189,tarifas!$A$13:$D$20,4,FALSE)*P6189</f>
        <v>#N/A</v>
      </c>
      <c r="T6189">
        <f>IF(F6189="COD1",tarifas!$D$11*(SUMIFS($P$11:$P$8770,$F$11:$F$8770,"=COD1",$B$11:$B$8770,"="&amp;B6189)/COUNTIFS($F$11:$F$8770,"=COD1",$B$11:$B$8770,"="&amp;B6189))/COUNTIFS($A$11:$A$8770,"="&amp;A6189,$F$11:$F$8770,"=COD1"),0)</f>
        <v>0</v>
      </c>
      <c r="U6189" t="e">
        <f>(VLOOKUP(F6189,tarifas!$C$7:$D$10,2,FALSE)+tarifas!$D$21)*datos!P6189</f>
        <v>#N/A</v>
      </c>
      <c r="V6189" t="e">
        <f t="shared" si="876"/>
        <v>#N/A</v>
      </c>
      <c r="W6189">
        <f t="shared" si="877"/>
        <v>0</v>
      </c>
    </row>
    <row r="6190" spans="1:23" x14ac:dyDescent="0.25">
      <c r="A6190">
        <f t="shared" si="870"/>
        <v>254</v>
      </c>
      <c r="B6190">
        <f t="shared" si="871"/>
        <v>9</v>
      </c>
      <c r="C6190" s="1">
        <f t="shared" si="878"/>
        <v>41897.458333318347</v>
      </c>
      <c r="D6190" s="7">
        <v>637.50000000000011</v>
      </c>
      <c r="E6190" s="7"/>
      <c r="G6190">
        <v>66.709999999999994</v>
      </c>
      <c r="H6190" s="12">
        <v>504.86669524479589</v>
      </c>
      <c r="I6190" s="13">
        <f>$D$2*tarifas!$D$12/24</f>
        <v>1.4541666666666666</v>
      </c>
      <c r="J6190" s="13" t="e">
        <f>VLOOKUP(E6190&amp;" "&amp;F6190,tarifas!$A$13:$D$20,4,FALSE)*H6190</f>
        <v>#N/A</v>
      </c>
      <c r="K6190" s="13">
        <f>IF(F6190="COD1",tarifas!$D$11*(SUMIFS($H$11:$H$8770,$F$11:$F$8770,"=COD1",$B$11:$B$8770,"="&amp;B6190)/COUNTIFS($F$11:$F$8770,"=COD1",$B$11:$B$8770,"="&amp;B6190))/COUNTIFS($A$11:$A$8770,"="&amp;A6190,$F$11:$F$8770,"=COD1"),0)</f>
        <v>0</v>
      </c>
      <c r="L6190" s="13" t="e">
        <f>(VLOOKUP(F6190,tarifas!$C$7:$D$10,2,FALSE)+tarifas!$D$21)*datos!H6190</f>
        <v>#N/A</v>
      </c>
      <c r="M6190">
        <v>441.06596000000002</v>
      </c>
      <c r="N6190" s="13" t="e">
        <f t="shared" si="872"/>
        <v>#N/A</v>
      </c>
      <c r="O6190">
        <f t="shared" si="873"/>
        <v>441.06596000000002</v>
      </c>
      <c r="P6190" s="12">
        <f t="shared" si="874"/>
        <v>63.800735244795874</v>
      </c>
      <c r="Q6190">
        <f t="shared" si="875"/>
        <v>0</v>
      </c>
      <c r="R6190">
        <f>$D$2*tarifas!$D$12/24</f>
        <v>1.4541666666666666</v>
      </c>
      <c r="S6190" t="e">
        <f>VLOOKUP(E6190&amp;" "&amp;F6190,tarifas!$A$13:$D$20,4,FALSE)*P6190</f>
        <v>#N/A</v>
      </c>
      <c r="T6190">
        <f>IF(F6190="COD1",tarifas!$D$11*(SUMIFS($P$11:$P$8770,$F$11:$F$8770,"=COD1",$B$11:$B$8770,"="&amp;B6190)/COUNTIFS($F$11:$F$8770,"=COD1",$B$11:$B$8770,"="&amp;B6190))/COUNTIFS($A$11:$A$8770,"="&amp;A6190,$F$11:$F$8770,"=COD1"),0)</f>
        <v>0</v>
      </c>
      <c r="U6190" t="e">
        <f>(VLOOKUP(F6190,tarifas!$C$7:$D$10,2,FALSE)+tarifas!$D$21)*datos!P6190</f>
        <v>#N/A</v>
      </c>
      <c r="V6190" t="e">
        <f t="shared" si="876"/>
        <v>#N/A</v>
      </c>
      <c r="W6190">
        <f t="shared" si="877"/>
        <v>0</v>
      </c>
    </row>
    <row r="6191" spans="1:23" x14ac:dyDescent="0.25">
      <c r="A6191">
        <f t="shared" si="870"/>
        <v>254</v>
      </c>
      <c r="B6191">
        <f t="shared" si="871"/>
        <v>9</v>
      </c>
      <c r="C6191" s="1">
        <f t="shared" si="878"/>
        <v>41897.499999985012</v>
      </c>
      <c r="D6191" s="7">
        <v>698.80303030303025</v>
      </c>
      <c r="E6191" s="7"/>
      <c r="G6191">
        <v>66.16</v>
      </c>
      <c r="H6191" s="12">
        <v>463.85278316026199</v>
      </c>
      <c r="I6191" s="13">
        <f>$D$2*tarifas!$D$12/24</f>
        <v>1.4541666666666666</v>
      </c>
      <c r="J6191" s="13" t="e">
        <f>VLOOKUP(E6191&amp;" "&amp;F6191,tarifas!$A$13:$D$20,4,FALSE)*H6191</f>
        <v>#N/A</v>
      </c>
      <c r="K6191" s="13">
        <f>IF(F6191="COD1",tarifas!$D$11*(SUMIFS($H$11:$H$8770,$F$11:$F$8770,"=COD1",$B$11:$B$8770,"="&amp;B6191)/COUNTIFS($F$11:$F$8770,"=COD1",$B$11:$B$8770,"="&amp;B6191))/COUNTIFS($A$11:$A$8770,"="&amp;A6191,$F$11:$F$8770,"=COD1"),0)</f>
        <v>0</v>
      </c>
      <c r="L6191" s="13" t="e">
        <f>(VLOOKUP(F6191,tarifas!$C$7:$D$10,2,FALSE)+tarifas!$D$21)*datos!H6191</f>
        <v>#N/A</v>
      </c>
      <c r="M6191">
        <v>341.83355999999998</v>
      </c>
      <c r="N6191" s="13" t="e">
        <f t="shared" si="872"/>
        <v>#N/A</v>
      </c>
      <c r="O6191">
        <f t="shared" si="873"/>
        <v>341.83355999999998</v>
      </c>
      <c r="P6191" s="12">
        <f t="shared" si="874"/>
        <v>122.01922316026202</v>
      </c>
      <c r="Q6191">
        <f t="shared" si="875"/>
        <v>0</v>
      </c>
      <c r="R6191">
        <f>$D$2*tarifas!$D$12/24</f>
        <v>1.4541666666666666</v>
      </c>
      <c r="S6191" t="e">
        <f>VLOOKUP(E6191&amp;" "&amp;F6191,tarifas!$A$13:$D$20,4,FALSE)*P6191</f>
        <v>#N/A</v>
      </c>
      <c r="T6191">
        <f>IF(F6191="COD1",tarifas!$D$11*(SUMIFS($P$11:$P$8770,$F$11:$F$8770,"=COD1",$B$11:$B$8770,"="&amp;B6191)/COUNTIFS($F$11:$F$8770,"=COD1",$B$11:$B$8770,"="&amp;B6191))/COUNTIFS($A$11:$A$8770,"="&amp;A6191,$F$11:$F$8770,"=COD1"),0)</f>
        <v>0</v>
      </c>
      <c r="U6191" t="e">
        <f>(VLOOKUP(F6191,tarifas!$C$7:$D$10,2,FALSE)+tarifas!$D$21)*datos!P6191</f>
        <v>#N/A</v>
      </c>
      <c r="V6191" t="e">
        <f t="shared" si="876"/>
        <v>#N/A</v>
      </c>
      <c r="W6191">
        <f t="shared" si="877"/>
        <v>0</v>
      </c>
    </row>
    <row r="6192" spans="1:23" x14ac:dyDescent="0.25">
      <c r="A6192">
        <f t="shared" si="870"/>
        <v>254</v>
      </c>
      <c r="B6192">
        <f t="shared" si="871"/>
        <v>9</v>
      </c>
      <c r="C6192" s="1">
        <f t="shared" si="878"/>
        <v>41897.541666651676</v>
      </c>
      <c r="D6192" s="7">
        <v>714.77272727272725</v>
      </c>
      <c r="E6192" s="7"/>
      <c r="G6192">
        <v>65</v>
      </c>
      <c r="H6192" s="12">
        <v>548.25470146200735</v>
      </c>
      <c r="I6192" s="13">
        <f>$D$2*tarifas!$D$12/24</f>
        <v>1.4541666666666666</v>
      </c>
      <c r="J6192" s="13" t="e">
        <f>VLOOKUP(E6192&amp;" "&amp;F6192,tarifas!$A$13:$D$20,4,FALSE)*H6192</f>
        <v>#N/A</v>
      </c>
      <c r="K6192" s="13">
        <f>IF(F6192="COD1",tarifas!$D$11*(SUMIFS($H$11:$H$8770,$F$11:$F$8770,"=COD1",$B$11:$B$8770,"="&amp;B6192)/COUNTIFS($F$11:$F$8770,"=COD1",$B$11:$B$8770,"="&amp;B6192))/COUNTIFS($A$11:$A$8770,"="&amp;A6192,$F$11:$F$8770,"=COD1"),0)</f>
        <v>0</v>
      </c>
      <c r="L6192" s="13" t="e">
        <f>(VLOOKUP(F6192,tarifas!$C$7:$D$10,2,FALSE)+tarifas!$D$21)*datos!H6192</f>
        <v>#N/A</v>
      </c>
      <c r="M6192">
        <v>363.14522999999997</v>
      </c>
      <c r="N6192" s="13" t="e">
        <f t="shared" si="872"/>
        <v>#N/A</v>
      </c>
      <c r="O6192">
        <f t="shared" si="873"/>
        <v>363.14522999999997</v>
      </c>
      <c r="P6192" s="12">
        <f t="shared" si="874"/>
        <v>185.10947146200738</v>
      </c>
      <c r="Q6192">
        <f t="shared" si="875"/>
        <v>0</v>
      </c>
      <c r="R6192">
        <f>$D$2*tarifas!$D$12/24</f>
        <v>1.4541666666666666</v>
      </c>
      <c r="S6192" t="e">
        <f>VLOOKUP(E6192&amp;" "&amp;F6192,tarifas!$A$13:$D$20,4,FALSE)*P6192</f>
        <v>#N/A</v>
      </c>
      <c r="T6192">
        <f>IF(F6192="COD1",tarifas!$D$11*(SUMIFS($P$11:$P$8770,$F$11:$F$8770,"=COD1",$B$11:$B$8770,"="&amp;B6192)/COUNTIFS($F$11:$F$8770,"=COD1",$B$11:$B$8770,"="&amp;B6192))/COUNTIFS($A$11:$A$8770,"="&amp;A6192,$F$11:$F$8770,"=COD1"),0)</f>
        <v>0</v>
      </c>
      <c r="U6192" t="e">
        <f>(VLOOKUP(F6192,tarifas!$C$7:$D$10,2,FALSE)+tarifas!$D$21)*datos!P6192</f>
        <v>#N/A</v>
      </c>
      <c r="V6192" t="e">
        <f t="shared" si="876"/>
        <v>#N/A</v>
      </c>
      <c r="W6192">
        <f t="shared" si="877"/>
        <v>0</v>
      </c>
    </row>
    <row r="6193" spans="1:23" x14ac:dyDescent="0.25">
      <c r="A6193">
        <f t="shared" si="870"/>
        <v>254</v>
      </c>
      <c r="B6193">
        <f t="shared" si="871"/>
        <v>9</v>
      </c>
      <c r="C6193" s="1">
        <f t="shared" si="878"/>
        <v>41897.58333331834</v>
      </c>
      <c r="D6193" s="7">
        <v>662.4848484848485</v>
      </c>
      <c r="E6193" s="7"/>
      <c r="G6193">
        <v>64.2</v>
      </c>
      <c r="H6193" s="12">
        <v>553.780254152098</v>
      </c>
      <c r="I6193" s="13">
        <f>$D$2*tarifas!$D$12/24</f>
        <v>1.4541666666666666</v>
      </c>
      <c r="J6193" s="13" t="e">
        <f>VLOOKUP(E6193&amp;" "&amp;F6193,tarifas!$A$13:$D$20,4,FALSE)*H6193</f>
        <v>#N/A</v>
      </c>
      <c r="K6193" s="13">
        <f>IF(F6193="COD1",tarifas!$D$11*(SUMIFS($H$11:$H$8770,$F$11:$F$8770,"=COD1",$B$11:$B$8770,"="&amp;B6193)/COUNTIFS($F$11:$F$8770,"=COD1",$B$11:$B$8770,"="&amp;B6193))/COUNTIFS($A$11:$A$8770,"="&amp;A6193,$F$11:$F$8770,"=COD1"),0)</f>
        <v>0</v>
      </c>
      <c r="L6193" s="13" t="e">
        <f>(VLOOKUP(F6193,tarifas!$C$7:$D$10,2,FALSE)+tarifas!$D$21)*datos!H6193</f>
        <v>#N/A</v>
      </c>
      <c r="M6193">
        <v>243.65062</v>
      </c>
      <c r="N6193" s="13" t="e">
        <f t="shared" si="872"/>
        <v>#N/A</v>
      </c>
      <c r="O6193">
        <f t="shared" si="873"/>
        <v>243.65062</v>
      </c>
      <c r="P6193" s="12">
        <f t="shared" si="874"/>
        <v>310.12963415209799</v>
      </c>
      <c r="Q6193">
        <f t="shared" si="875"/>
        <v>0</v>
      </c>
      <c r="R6193">
        <f>$D$2*tarifas!$D$12/24</f>
        <v>1.4541666666666666</v>
      </c>
      <c r="S6193" t="e">
        <f>VLOOKUP(E6193&amp;" "&amp;F6193,tarifas!$A$13:$D$20,4,FALSE)*P6193</f>
        <v>#N/A</v>
      </c>
      <c r="T6193">
        <f>IF(F6193="COD1",tarifas!$D$11*(SUMIFS($P$11:$P$8770,$F$11:$F$8770,"=COD1",$B$11:$B$8770,"="&amp;B6193)/COUNTIFS($F$11:$F$8770,"=COD1",$B$11:$B$8770,"="&amp;B6193))/COUNTIFS($A$11:$A$8770,"="&amp;A6193,$F$11:$F$8770,"=COD1"),0)</f>
        <v>0</v>
      </c>
      <c r="U6193" t="e">
        <f>(VLOOKUP(F6193,tarifas!$C$7:$D$10,2,FALSE)+tarifas!$D$21)*datos!P6193</f>
        <v>#N/A</v>
      </c>
      <c r="V6193" t="e">
        <f t="shared" si="876"/>
        <v>#N/A</v>
      </c>
      <c r="W6193">
        <f t="shared" si="877"/>
        <v>0</v>
      </c>
    </row>
    <row r="6194" spans="1:23" x14ac:dyDescent="0.25">
      <c r="A6194">
        <f t="shared" si="870"/>
        <v>254</v>
      </c>
      <c r="B6194">
        <f t="shared" si="871"/>
        <v>9</v>
      </c>
      <c r="C6194" s="1">
        <f t="shared" si="878"/>
        <v>41897.624999985004</v>
      </c>
      <c r="D6194" s="7">
        <v>583.66666666666674</v>
      </c>
      <c r="E6194" s="7"/>
      <c r="G6194">
        <v>65</v>
      </c>
      <c r="H6194" s="12">
        <v>544.48430891524856</v>
      </c>
      <c r="I6194" s="13">
        <f>$D$2*tarifas!$D$12/24</f>
        <v>1.4541666666666666</v>
      </c>
      <c r="J6194" s="13" t="e">
        <f>VLOOKUP(E6194&amp;" "&amp;F6194,tarifas!$A$13:$D$20,4,FALSE)*H6194</f>
        <v>#N/A</v>
      </c>
      <c r="K6194" s="13">
        <f>IF(F6194="COD1",tarifas!$D$11*(SUMIFS($H$11:$H$8770,$F$11:$F$8770,"=COD1",$B$11:$B$8770,"="&amp;B6194)/COUNTIFS($F$11:$F$8770,"=COD1",$B$11:$B$8770,"="&amp;B6194))/COUNTIFS($A$11:$A$8770,"="&amp;A6194,$F$11:$F$8770,"=COD1"),0)</f>
        <v>0</v>
      </c>
      <c r="L6194" s="13" t="e">
        <f>(VLOOKUP(F6194,tarifas!$C$7:$D$10,2,FALSE)+tarifas!$D$21)*datos!H6194</f>
        <v>#N/A</v>
      </c>
      <c r="M6194">
        <v>69.250470000000007</v>
      </c>
      <c r="N6194" s="13" t="e">
        <f t="shared" si="872"/>
        <v>#N/A</v>
      </c>
      <c r="O6194">
        <f t="shared" si="873"/>
        <v>69.250470000000007</v>
      </c>
      <c r="P6194" s="12">
        <f t="shared" si="874"/>
        <v>475.23383891524855</v>
      </c>
      <c r="Q6194">
        <f t="shared" si="875"/>
        <v>0</v>
      </c>
      <c r="R6194">
        <f>$D$2*tarifas!$D$12/24</f>
        <v>1.4541666666666666</v>
      </c>
      <c r="S6194" t="e">
        <f>VLOOKUP(E6194&amp;" "&amp;F6194,tarifas!$A$13:$D$20,4,FALSE)*P6194</f>
        <v>#N/A</v>
      </c>
      <c r="T6194">
        <f>IF(F6194="COD1",tarifas!$D$11*(SUMIFS($P$11:$P$8770,$F$11:$F$8770,"=COD1",$B$11:$B$8770,"="&amp;B6194)/COUNTIFS($F$11:$F$8770,"=COD1",$B$11:$B$8770,"="&amp;B6194))/COUNTIFS($A$11:$A$8770,"="&amp;A6194,$F$11:$F$8770,"=COD1"),0)</f>
        <v>0</v>
      </c>
      <c r="U6194" t="e">
        <f>(VLOOKUP(F6194,tarifas!$C$7:$D$10,2,FALSE)+tarifas!$D$21)*datos!P6194</f>
        <v>#N/A</v>
      </c>
      <c r="V6194" t="e">
        <f t="shared" si="876"/>
        <v>#N/A</v>
      </c>
      <c r="W6194">
        <f t="shared" si="877"/>
        <v>0</v>
      </c>
    </row>
    <row r="6195" spans="1:23" x14ac:dyDescent="0.25">
      <c r="A6195">
        <f t="shared" si="870"/>
        <v>254</v>
      </c>
      <c r="B6195">
        <f t="shared" si="871"/>
        <v>9</v>
      </c>
      <c r="C6195" s="1">
        <f t="shared" si="878"/>
        <v>41897.666666651668</v>
      </c>
      <c r="D6195" s="7">
        <v>449.72727272727275</v>
      </c>
      <c r="E6195" s="7"/>
      <c r="G6195">
        <v>66.59</v>
      </c>
      <c r="H6195" s="12">
        <v>549.20246948132785</v>
      </c>
      <c r="I6195" s="13">
        <f>$D$2*tarifas!$D$12/24</f>
        <v>1.4541666666666666</v>
      </c>
      <c r="J6195" s="13" t="e">
        <f>VLOOKUP(E6195&amp;" "&amp;F6195,tarifas!$A$13:$D$20,4,FALSE)*H6195</f>
        <v>#N/A</v>
      </c>
      <c r="K6195" s="13">
        <f>IF(F6195="COD1",tarifas!$D$11*(SUMIFS($H$11:$H$8770,$F$11:$F$8770,"=COD1",$B$11:$B$8770,"="&amp;B6195)/COUNTIFS($F$11:$F$8770,"=COD1",$B$11:$B$8770,"="&amp;B6195))/COUNTIFS($A$11:$A$8770,"="&amp;A6195,$F$11:$F$8770,"=COD1"),0)</f>
        <v>0</v>
      </c>
      <c r="L6195" s="13" t="e">
        <f>(VLOOKUP(F6195,tarifas!$C$7:$D$10,2,FALSE)+tarifas!$D$21)*datos!H6195</f>
        <v>#N/A</v>
      </c>
      <c r="M6195">
        <v>24.74823</v>
      </c>
      <c r="N6195" s="13" t="e">
        <f t="shared" si="872"/>
        <v>#N/A</v>
      </c>
      <c r="O6195">
        <f t="shared" si="873"/>
        <v>24.74823</v>
      </c>
      <c r="P6195" s="12">
        <f t="shared" si="874"/>
        <v>524.45423948132782</v>
      </c>
      <c r="Q6195">
        <f t="shared" si="875"/>
        <v>0</v>
      </c>
      <c r="R6195">
        <f>$D$2*tarifas!$D$12/24</f>
        <v>1.4541666666666666</v>
      </c>
      <c r="S6195" t="e">
        <f>VLOOKUP(E6195&amp;" "&amp;F6195,tarifas!$A$13:$D$20,4,FALSE)*P6195</f>
        <v>#N/A</v>
      </c>
      <c r="T6195">
        <f>IF(F6195="COD1",tarifas!$D$11*(SUMIFS($P$11:$P$8770,$F$11:$F$8770,"=COD1",$B$11:$B$8770,"="&amp;B6195)/COUNTIFS($F$11:$F$8770,"=COD1",$B$11:$B$8770,"="&amp;B6195))/COUNTIFS($A$11:$A$8770,"="&amp;A6195,$F$11:$F$8770,"=COD1"),0)</f>
        <v>0</v>
      </c>
      <c r="U6195" t="e">
        <f>(VLOOKUP(F6195,tarifas!$C$7:$D$10,2,FALSE)+tarifas!$D$21)*datos!P6195</f>
        <v>#N/A</v>
      </c>
      <c r="V6195" t="e">
        <f t="shared" si="876"/>
        <v>#N/A</v>
      </c>
      <c r="W6195">
        <f t="shared" si="877"/>
        <v>0</v>
      </c>
    </row>
    <row r="6196" spans="1:23" x14ac:dyDescent="0.25">
      <c r="A6196">
        <f t="shared" si="870"/>
        <v>254</v>
      </c>
      <c r="B6196">
        <f t="shared" si="871"/>
        <v>9</v>
      </c>
      <c r="C6196" s="1">
        <f t="shared" si="878"/>
        <v>41897.708333318333</v>
      </c>
      <c r="D6196" s="7">
        <v>271.48484848484856</v>
      </c>
      <c r="E6196" s="7"/>
      <c r="G6196">
        <v>67.599999999999994</v>
      </c>
      <c r="H6196" s="12">
        <v>448.20510260159904</v>
      </c>
      <c r="I6196" s="13">
        <f>$D$2*tarifas!$D$12/24</f>
        <v>1.4541666666666666</v>
      </c>
      <c r="J6196" s="13" t="e">
        <f>VLOOKUP(E6196&amp;" "&amp;F6196,tarifas!$A$13:$D$20,4,FALSE)*H6196</f>
        <v>#N/A</v>
      </c>
      <c r="K6196" s="13">
        <f>IF(F6196="COD1",tarifas!$D$11*(SUMIFS($H$11:$H$8770,$F$11:$F$8770,"=COD1",$B$11:$B$8770,"="&amp;B6196)/COUNTIFS($F$11:$F$8770,"=COD1",$B$11:$B$8770,"="&amp;B6196))/COUNTIFS($A$11:$A$8770,"="&amp;A6196,$F$11:$F$8770,"=COD1"),0)</f>
        <v>0</v>
      </c>
      <c r="L6196" s="13" t="e">
        <f>(VLOOKUP(F6196,tarifas!$C$7:$D$10,2,FALSE)+tarifas!$D$21)*datos!H6196</f>
        <v>#N/A</v>
      </c>
      <c r="M6196">
        <v>28.03547</v>
      </c>
      <c r="N6196" s="13" t="e">
        <f t="shared" si="872"/>
        <v>#N/A</v>
      </c>
      <c r="O6196">
        <f t="shared" si="873"/>
        <v>28.03547</v>
      </c>
      <c r="P6196" s="12">
        <f t="shared" si="874"/>
        <v>420.16963260159906</v>
      </c>
      <c r="Q6196">
        <f t="shared" si="875"/>
        <v>0</v>
      </c>
      <c r="R6196">
        <f>$D$2*tarifas!$D$12/24</f>
        <v>1.4541666666666666</v>
      </c>
      <c r="S6196" t="e">
        <f>VLOOKUP(E6196&amp;" "&amp;F6196,tarifas!$A$13:$D$20,4,FALSE)*P6196</f>
        <v>#N/A</v>
      </c>
      <c r="T6196">
        <f>IF(F6196="COD1",tarifas!$D$11*(SUMIFS($P$11:$P$8770,$F$11:$F$8770,"=COD1",$B$11:$B$8770,"="&amp;B6196)/COUNTIFS($F$11:$F$8770,"=COD1",$B$11:$B$8770,"="&amp;B6196))/COUNTIFS($A$11:$A$8770,"="&amp;A6196,$F$11:$F$8770,"=COD1"),0)</f>
        <v>0</v>
      </c>
      <c r="U6196" t="e">
        <f>(VLOOKUP(F6196,tarifas!$C$7:$D$10,2,FALSE)+tarifas!$D$21)*datos!P6196</f>
        <v>#N/A</v>
      </c>
      <c r="V6196" t="e">
        <f t="shared" si="876"/>
        <v>#N/A</v>
      </c>
      <c r="W6196">
        <f t="shared" si="877"/>
        <v>0</v>
      </c>
    </row>
    <row r="6197" spans="1:23" x14ac:dyDescent="0.25">
      <c r="A6197">
        <f t="shared" si="870"/>
        <v>254</v>
      </c>
      <c r="B6197">
        <f t="shared" si="871"/>
        <v>9</v>
      </c>
      <c r="C6197" s="1">
        <f t="shared" si="878"/>
        <v>41897.749999984997</v>
      </c>
      <c r="D6197" s="7">
        <v>73.924242424242422</v>
      </c>
      <c r="E6197" s="7"/>
      <c r="G6197">
        <v>69.03</v>
      </c>
      <c r="H6197" s="12">
        <v>330.71616686204254</v>
      </c>
      <c r="I6197" s="13">
        <f>$D$2*tarifas!$D$12/24</f>
        <v>1.4541666666666666</v>
      </c>
      <c r="J6197" s="13" t="e">
        <f>VLOOKUP(E6197&amp;" "&amp;F6197,tarifas!$A$13:$D$20,4,FALSE)*H6197</f>
        <v>#N/A</v>
      </c>
      <c r="K6197" s="13">
        <f>IF(F6197="COD1",tarifas!$D$11*(SUMIFS($H$11:$H$8770,$F$11:$F$8770,"=COD1",$B$11:$B$8770,"="&amp;B6197)/COUNTIFS($F$11:$F$8770,"=COD1",$B$11:$B$8770,"="&amp;B6197))/COUNTIFS($A$11:$A$8770,"="&amp;A6197,$F$11:$F$8770,"=COD1"),0)</f>
        <v>0</v>
      </c>
      <c r="L6197" s="13" t="e">
        <f>(VLOOKUP(F6197,tarifas!$C$7:$D$10,2,FALSE)+tarifas!$D$21)*datos!H6197</f>
        <v>#N/A</v>
      </c>
      <c r="M6197">
        <v>0</v>
      </c>
      <c r="N6197" s="13" t="e">
        <f t="shared" si="872"/>
        <v>#N/A</v>
      </c>
      <c r="O6197">
        <f t="shared" si="873"/>
        <v>0</v>
      </c>
      <c r="P6197" s="12">
        <f t="shared" si="874"/>
        <v>330.71616686204254</v>
      </c>
      <c r="Q6197">
        <f t="shared" si="875"/>
        <v>0</v>
      </c>
      <c r="R6197">
        <f>$D$2*tarifas!$D$12/24</f>
        <v>1.4541666666666666</v>
      </c>
      <c r="S6197" t="e">
        <f>VLOOKUP(E6197&amp;" "&amp;F6197,tarifas!$A$13:$D$20,4,FALSE)*P6197</f>
        <v>#N/A</v>
      </c>
      <c r="T6197">
        <f>IF(F6197="COD1",tarifas!$D$11*(SUMIFS($P$11:$P$8770,$F$11:$F$8770,"=COD1",$B$11:$B$8770,"="&amp;B6197)/COUNTIFS($F$11:$F$8770,"=COD1",$B$11:$B$8770,"="&amp;B6197))/COUNTIFS($A$11:$A$8770,"="&amp;A6197,$F$11:$F$8770,"=COD1"),0)</f>
        <v>0</v>
      </c>
      <c r="U6197" t="e">
        <f>(VLOOKUP(F6197,tarifas!$C$7:$D$10,2,FALSE)+tarifas!$D$21)*datos!P6197</f>
        <v>#N/A</v>
      </c>
      <c r="V6197" t="e">
        <f t="shared" si="876"/>
        <v>#N/A</v>
      </c>
      <c r="W6197">
        <f t="shared" si="877"/>
        <v>0</v>
      </c>
    </row>
    <row r="6198" spans="1:23" x14ac:dyDescent="0.25">
      <c r="A6198">
        <f t="shared" si="870"/>
        <v>254</v>
      </c>
      <c r="B6198">
        <f t="shared" si="871"/>
        <v>9</v>
      </c>
      <c r="C6198" s="1">
        <f t="shared" si="878"/>
        <v>41897.791666651661</v>
      </c>
      <c r="D6198" s="7">
        <v>0</v>
      </c>
      <c r="E6198" s="7"/>
      <c r="G6198">
        <v>70.5</v>
      </c>
      <c r="H6198" s="12">
        <v>237.16718953947475</v>
      </c>
      <c r="I6198" s="13">
        <f>$D$2*tarifas!$D$12/24</f>
        <v>1.4541666666666666</v>
      </c>
      <c r="J6198" s="13" t="e">
        <f>VLOOKUP(E6198&amp;" "&amp;F6198,tarifas!$A$13:$D$20,4,FALSE)*H6198</f>
        <v>#N/A</v>
      </c>
      <c r="K6198" s="13">
        <f>IF(F6198="COD1",tarifas!$D$11*(SUMIFS($H$11:$H$8770,$F$11:$F$8770,"=COD1",$B$11:$B$8770,"="&amp;B6198)/COUNTIFS($F$11:$F$8770,"=COD1",$B$11:$B$8770,"="&amp;B6198))/COUNTIFS($A$11:$A$8770,"="&amp;A6198,$F$11:$F$8770,"=COD1"),0)</f>
        <v>0</v>
      </c>
      <c r="L6198" s="13" t="e">
        <f>(VLOOKUP(F6198,tarifas!$C$7:$D$10,2,FALSE)+tarifas!$D$21)*datos!H6198</f>
        <v>#N/A</v>
      </c>
      <c r="M6198">
        <v>0</v>
      </c>
      <c r="N6198" s="13" t="e">
        <f t="shared" si="872"/>
        <v>#N/A</v>
      </c>
      <c r="O6198">
        <f t="shared" si="873"/>
        <v>0</v>
      </c>
      <c r="P6198" s="12">
        <f t="shared" si="874"/>
        <v>237.16718953947475</v>
      </c>
      <c r="Q6198">
        <f t="shared" si="875"/>
        <v>0</v>
      </c>
      <c r="R6198">
        <f>$D$2*tarifas!$D$12/24</f>
        <v>1.4541666666666666</v>
      </c>
      <c r="S6198" t="e">
        <f>VLOOKUP(E6198&amp;" "&amp;F6198,tarifas!$A$13:$D$20,4,FALSE)*P6198</f>
        <v>#N/A</v>
      </c>
      <c r="T6198">
        <f>IF(F6198="COD1",tarifas!$D$11*(SUMIFS($P$11:$P$8770,$F$11:$F$8770,"=COD1",$B$11:$B$8770,"="&amp;B6198)/COUNTIFS($F$11:$F$8770,"=COD1",$B$11:$B$8770,"="&amp;B6198))/COUNTIFS($A$11:$A$8770,"="&amp;A6198,$F$11:$F$8770,"=COD1"),0)</f>
        <v>0</v>
      </c>
      <c r="U6198" t="e">
        <f>(VLOOKUP(F6198,tarifas!$C$7:$D$10,2,FALSE)+tarifas!$D$21)*datos!P6198</f>
        <v>#N/A</v>
      </c>
      <c r="V6198" t="e">
        <f t="shared" si="876"/>
        <v>#N/A</v>
      </c>
      <c r="W6198">
        <f t="shared" si="877"/>
        <v>0</v>
      </c>
    </row>
    <row r="6199" spans="1:23" x14ac:dyDescent="0.25">
      <c r="A6199">
        <f t="shared" si="870"/>
        <v>254</v>
      </c>
      <c r="B6199">
        <f t="shared" si="871"/>
        <v>9</v>
      </c>
      <c r="C6199" s="1">
        <f t="shared" si="878"/>
        <v>41897.833333318325</v>
      </c>
      <c r="D6199" s="7">
        <v>0</v>
      </c>
      <c r="E6199" s="7"/>
      <c r="G6199">
        <v>73.2</v>
      </c>
      <c r="H6199" s="12">
        <v>224.68021157211072</v>
      </c>
      <c r="I6199" s="13">
        <f>$D$2*tarifas!$D$12/24</f>
        <v>1.4541666666666666</v>
      </c>
      <c r="J6199" s="13" t="e">
        <f>VLOOKUP(E6199&amp;" "&amp;F6199,tarifas!$A$13:$D$20,4,FALSE)*H6199</f>
        <v>#N/A</v>
      </c>
      <c r="K6199" s="13">
        <f>IF(F6199="COD1",tarifas!$D$11*(SUMIFS($H$11:$H$8770,$F$11:$F$8770,"=COD1",$B$11:$B$8770,"="&amp;B6199)/COUNTIFS($F$11:$F$8770,"=COD1",$B$11:$B$8770,"="&amp;B6199))/COUNTIFS($A$11:$A$8770,"="&amp;A6199,$F$11:$F$8770,"=COD1"),0)</f>
        <v>0</v>
      </c>
      <c r="L6199" s="13" t="e">
        <f>(VLOOKUP(F6199,tarifas!$C$7:$D$10,2,FALSE)+tarifas!$D$21)*datos!H6199</f>
        <v>#N/A</v>
      </c>
      <c r="M6199">
        <v>0</v>
      </c>
      <c r="N6199" s="13" t="e">
        <f t="shared" si="872"/>
        <v>#N/A</v>
      </c>
      <c r="O6199">
        <f t="shared" si="873"/>
        <v>0</v>
      </c>
      <c r="P6199" s="12">
        <f t="shared" si="874"/>
        <v>224.68021157211072</v>
      </c>
      <c r="Q6199">
        <f t="shared" si="875"/>
        <v>0</v>
      </c>
      <c r="R6199">
        <f>$D$2*tarifas!$D$12/24</f>
        <v>1.4541666666666666</v>
      </c>
      <c r="S6199" t="e">
        <f>VLOOKUP(E6199&amp;" "&amp;F6199,tarifas!$A$13:$D$20,4,FALSE)*P6199</f>
        <v>#N/A</v>
      </c>
      <c r="T6199">
        <f>IF(F6199="COD1",tarifas!$D$11*(SUMIFS($P$11:$P$8770,$F$11:$F$8770,"=COD1",$B$11:$B$8770,"="&amp;B6199)/COUNTIFS($F$11:$F$8770,"=COD1",$B$11:$B$8770,"="&amp;B6199))/COUNTIFS($A$11:$A$8770,"="&amp;A6199,$F$11:$F$8770,"=COD1"),0)</f>
        <v>0</v>
      </c>
      <c r="U6199" t="e">
        <f>(VLOOKUP(F6199,tarifas!$C$7:$D$10,2,FALSE)+tarifas!$D$21)*datos!P6199</f>
        <v>#N/A</v>
      </c>
      <c r="V6199" t="e">
        <f t="shared" si="876"/>
        <v>#N/A</v>
      </c>
      <c r="W6199">
        <f t="shared" si="877"/>
        <v>0</v>
      </c>
    </row>
    <row r="6200" spans="1:23" x14ac:dyDescent="0.25">
      <c r="A6200">
        <f t="shared" si="870"/>
        <v>254</v>
      </c>
      <c r="B6200">
        <f t="shared" si="871"/>
        <v>9</v>
      </c>
      <c r="C6200" s="1">
        <f t="shared" si="878"/>
        <v>41897.87499998499</v>
      </c>
      <c r="D6200" s="7">
        <v>0</v>
      </c>
      <c r="E6200" s="7"/>
      <c r="G6200">
        <v>69.03</v>
      </c>
      <c r="H6200" s="12">
        <v>210.84050641250411</v>
      </c>
      <c r="I6200" s="13">
        <f>$D$2*tarifas!$D$12/24</f>
        <v>1.4541666666666666</v>
      </c>
      <c r="J6200" s="13" t="e">
        <f>VLOOKUP(E6200&amp;" "&amp;F6200,tarifas!$A$13:$D$20,4,FALSE)*H6200</f>
        <v>#N/A</v>
      </c>
      <c r="K6200" s="13">
        <f>IF(F6200="COD1",tarifas!$D$11*(SUMIFS($H$11:$H$8770,$F$11:$F$8770,"=COD1",$B$11:$B$8770,"="&amp;B6200)/COUNTIFS($F$11:$F$8770,"=COD1",$B$11:$B$8770,"="&amp;B6200))/COUNTIFS($A$11:$A$8770,"="&amp;A6200,$F$11:$F$8770,"=COD1"),0)</f>
        <v>0</v>
      </c>
      <c r="L6200" s="13" t="e">
        <f>(VLOOKUP(F6200,tarifas!$C$7:$D$10,2,FALSE)+tarifas!$D$21)*datos!H6200</f>
        <v>#N/A</v>
      </c>
      <c r="M6200">
        <v>0</v>
      </c>
      <c r="N6200" s="13" t="e">
        <f t="shared" si="872"/>
        <v>#N/A</v>
      </c>
      <c r="O6200">
        <f t="shared" si="873"/>
        <v>0</v>
      </c>
      <c r="P6200" s="12">
        <f t="shared" si="874"/>
        <v>210.84050641250411</v>
      </c>
      <c r="Q6200">
        <f t="shared" si="875"/>
        <v>0</v>
      </c>
      <c r="R6200">
        <f>$D$2*tarifas!$D$12/24</f>
        <v>1.4541666666666666</v>
      </c>
      <c r="S6200" t="e">
        <f>VLOOKUP(E6200&amp;" "&amp;F6200,tarifas!$A$13:$D$20,4,FALSE)*P6200</f>
        <v>#N/A</v>
      </c>
      <c r="T6200">
        <f>IF(F6200="COD1",tarifas!$D$11*(SUMIFS($P$11:$P$8770,$F$11:$F$8770,"=COD1",$B$11:$B$8770,"="&amp;B6200)/COUNTIFS($F$11:$F$8770,"=COD1",$B$11:$B$8770,"="&amp;B6200))/COUNTIFS($A$11:$A$8770,"="&amp;A6200,$F$11:$F$8770,"=COD1"),0)</f>
        <v>0</v>
      </c>
      <c r="U6200" t="e">
        <f>(VLOOKUP(F6200,tarifas!$C$7:$D$10,2,FALSE)+tarifas!$D$21)*datos!P6200</f>
        <v>#N/A</v>
      </c>
      <c r="V6200" t="e">
        <f t="shared" si="876"/>
        <v>#N/A</v>
      </c>
      <c r="W6200">
        <f t="shared" si="877"/>
        <v>0</v>
      </c>
    </row>
    <row r="6201" spans="1:23" x14ac:dyDescent="0.25">
      <c r="A6201">
        <f t="shared" si="870"/>
        <v>254</v>
      </c>
      <c r="B6201">
        <f t="shared" si="871"/>
        <v>9</v>
      </c>
      <c r="C6201" s="1">
        <f t="shared" si="878"/>
        <v>41897.916666651654</v>
      </c>
      <c r="D6201" s="7">
        <v>0</v>
      </c>
      <c r="E6201" s="7"/>
      <c r="G6201">
        <v>64.92</v>
      </c>
      <c r="H6201" s="12">
        <v>208.69925200967859</v>
      </c>
      <c r="I6201" s="13">
        <f>$D$2*tarifas!$D$12/24</f>
        <v>1.4541666666666666</v>
      </c>
      <c r="J6201" s="13" t="e">
        <f>VLOOKUP(E6201&amp;" "&amp;F6201,tarifas!$A$13:$D$20,4,FALSE)*H6201</f>
        <v>#N/A</v>
      </c>
      <c r="K6201" s="13">
        <f>IF(F6201="COD1",tarifas!$D$11*(SUMIFS($H$11:$H$8770,$F$11:$F$8770,"=COD1",$B$11:$B$8770,"="&amp;B6201)/COUNTIFS($F$11:$F$8770,"=COD1",$B$11:$B$8770,"="&amp;B6201))/COUNTIFS($A$11:$A$8770,"="&amp;A6201,$F$11:$F$8770,"=COD1"),0)</f>
        <v>0</v>
      </c>
      <c r="L6201" s="13" t="e">
        <f>(VLOOKUP(F6201,tarifas!$C$7:$D$10,2,FALSE)+tarifas!$D$21)*datos!H6201</f>
        <v>#N/A</v>
      </c>
      <c r="M6201">
        <v>0</v>
      </c>
      <c r="N6201" s="13" t="e">
        <f t="shared" si="872"/>
        <v>#N/A</v>
      </c>
      <c r="O6201">
        <f t="shared" si="873"/>
        <v>0</v>
      </c>
      <c r="P6201" s="12">
        <f t="shared" si="874"/>
        <v>208.69925200967859</v>
      </c>
      <c r="Q6201">
        <f t="shared" si="875"/>
        <v>0</v>
      </c>
      <c r="R6201">
        <f>$D$2*tarifas!$D$12/24</f>
        <v>1.4541666666666666</v>
      </c>
      <c r="S6201" t="e">
        <f>VLOOKUP(E6201&amp;" "&amp;F6201,tarifas!$A$13:$D$20,4,FALSE)*P6201</f>
        <v>#N/A</v>
      </c>
      <c r="T6201">
        <f>IF(F6201="COD1",tarifas!$D$11*(SUMIFS($P$11:$P$8770,$F$11:$F$8770,"=COD1",$B$11:$B$8770,"="&amp;B6201)/COUNTIFS($F$11:$F$8770,"=COD1",$B$11:$B$8770,"="&amp;B6201))/COUNTIFS($A$11:$A$8770,"="&amp;A6201,$F$11:$F$8770,"=COD1"),0)</f>
        <v>0</v>
      </c>
      <c r="U6201" t="e">
        <f>(VLOOKUP(F6201,tarifas!$C$7:$D$10,2,FALSE)+tarifas!$D$21)*datos!P6201</f>
        <v>#N/A</v>
      </c>
      <c r="V6201" t="e">
        <f t="shared" si="876"/>
        <v>#N/A</v>
      </c>
      <c r="W6201">
        <f t="shared" si="877"/>
        <v>0</v>
      </c>
    </row>
    <row r="6202" spans="1:23" x14ac:dyDescent="0.25">
      <c r="A6202">
        <f t="shared" si="870"/>
        <v>254</v>
      </c>
      <c r="B6202">
        <f t="shared" si="871"/>
        <v>9</v>
      </c>
      <c r="C6202" s="1">
        <f t="shared" si="878"/>
        <v>41897.958333318318</v>
      </c>
      <c r="D6202" s="7">
        <v>0</v>
      </c>
      <c r="E6202" s="7"/>
      <c r="G6202">
        <v>62.6</v>
      </c>
      <c r="H6202" s="12">
        <v>208.32395930528884</v>
      </c>
      <c r="I6202" s="13">
        <f>$D$2*tarifas!$D$12/24</f>
        <v>1.4541666666666666</v>
      </c>
      <c r="J6202" s="13" t="e">
        <f>VLOOKUP(E6202&amp;" "&amp;F6202,tarifas!$A$13:$D$20,4,FALSE)*H6202</f>
        <v>#N/A</v>
      </c>
      <c r="K6202" s="13">
        <f>IF(F6202="COD1",tarifas!$D$11*(SUMIFS($H$11:$H$8770,$F$11:$F$8770,"=COD1",$B$11:$B$8770,"="&amp;B6202)/COUNTIFS($F$11:$F$8770,"=COD1",$B$11:$B$8770,"="&amp;B6202))/COUNTIFS($A$11:$A$8770,"="&amp;A6202,$F$11:$F$8770,"=COD1"),0)</f>
        <v>0</v>
      </c>
      <c r="L6202" s="13" t="e">
        <f>(VLOOKUP(F6202,tarifas!$C$7:$D$10,2,FALSE)+tarifas!$D$21)*datos!H6202</f>
        <v>#N/A</v>
      </c>
      <c r="M6202">
        <v>0</v>
      </c>
      <c r="N6202" s="13" t="e">
        <f t="shared" si="872"/>
        <v>#N/A</v>
      </c>
      <c r="O6202">
        <f t="shared" si="873"/>
        <v>0</v>
      </c>
      <c r="P6202" s="12">
        <f t="shared" si="874"/>
        <v>208.32395930528884</v>
      </c>
      <c r="Q6202">
        <f t="shared" si="875"/>
        <v>0</v>
      </c>
      <c r="R6202">
        <f>$D$2*tarifas!$D$12/24</f>
        <v>1.4541666666666666</v>
      </c>
      <c r="S6202" t="e">
        <f>VLOOKUP(E6202&amp;" "&amp;F6202,tarifas!$A$13:$D$20,4,FALSE)*P6202</f>
        <v>#N/A</v>
      </c>
      <c r="T6202">
        <f>IF(F6202="COD1",tarifas!$D$11*(SUMIFS($P$11:$P$8770,$F$11:$F$8770,"=COD1",$B$11:$B$8770,"="&amp;B6202)/COUNTIFS($F$11:$F$8770,"=COD1",$B$11:$B$8770,"="&amp;B6202))/COUNTIFS($A$11:$A$8770,"="&amp;A6202,$F$11:$F$8770,"=COD1"),0)</f>
        <v>0</v>
      </c>
      <c r="U6202" t="e">
        <f>(VLOOKUP(F6202,tarifas!$C$7:$D$10,2,FALSE)+tarifas!$D$21)*datos!P6202</f>
        <v>#N/A</v>
      </c>
      <c r="V6202" t="e">
        <f t="shared" si="876"/>
        <v>#N/A</v>
      </c>
      <c r="W6202">
        <f t="shared" si="877"/>
        <v>0</v>
      </c>
    </row>
    <row r="6203" spans="1:23" x14ac:dyDescent="0.25">
      <c r="A6203">
        <f t="shared" si="870"/>
        <v>255</v>
      </c>
      <c r="B6203">
        <f t="shared" si="871"/>
        <v>9</v>
      </c>
      <c r="C6203" s="1">
        <f t="shared" si="878"/>
        <v>41897.999999984982</v>
      </c>
      <c r="D6203" s="7">
        <v>0</v>
      </c>
      <c r="E6203" s="7"/>
      <c r="G6203">
        <v>57.44</v>
      </c>
      <c r="H6203" s="12">
        <v>207.91325431722888</v>
      </c>
      <c r="I6203" s="13">
        <f>$D$2*tarifas!$D$12/24</f>
        <v>1.4541666666666666</v>
      </c>
      <c r="J6203" s="13" t="e">
        <f>VLOOKUP(E6203&amp;" "&amp;F6203,tarifas!$A$13:$D$20,4,FALSE)*H6203</f>
        <v>#N/A</v>
      </c>
      <c r="K6203" s="13">
        <f>IF(F6203="COD1",tarifas!$D$11*(SUMIFS($H$11:$H$8770,$F$11:$F$8770,"=COD1",$B$11:$B$8770,"="&amp;B6203)/COUNTIFS($F$11:$F$8770,"=COD1",$B$11:$B$8770,"="&amp;B6203))/COUNTIFS($A$11:$A$8770,"="&amp;A6203,$F$11:$F$8770,"=COD1"),0)</f>
        <v>0</v>
      </c>
      <c r="L6203" s="13" t="e">
        <f>(VLOOKUP(F6203,tarifas!$C$7:$D$10,2,FALSE)+tarifas!$D$21)*datos!H6203</f>
        <v>#N/A</v>
      </c>
      <c r="M6203">
        <v>0</v>
      </c>
      <c r="N6203" s="13" t="e">
        <f t="shared" si="872"/>
        <v>#N/A</v>
      </c>
      <c r="O6203">
        <f t="shared" si="873"/>
        <v>0</v>
      </c>
      <c r="P6203" s="12">
        <f t="shared" si="874"/>
        <v>207.91325431722888</v>
      </c>
      <c r="Q6203">
        <f t="shared" si="875"/>
        <v>0</v>
      </c>
      <c r="R6203">
        <f>$D$2*tarifas!$D$12/24</f>
        <v>1.4541666666666666</v>
      </c>
      <c r="S6203" t="e">
        <f>VLOOKUP(E6203&amp;" "&amp;F6203,tarifas!$A$13:$D$20,4,FALSE)*P6203</f>
        <v>#N/A</v>
      </c>
      <c r="T6203">
        <f>IF(F6203="COD1",tarifas!$D$11*(SUMIFS($P$11:$P$8770,$F$11:$F$8770,"=COD1",$B$11:$B$8770,"="&amp;B6203)/COUNTIFS($F$11:$F$8770,"=COD1",$B$11:$B$8770,"="&amp;B6203))/COUNTIFS($A$11:$A$8770,"="&amp;A6203,$F$11:$F$8770,"=COD1"),0)</f>
        <v>0</v>
      </c>
      <c r="U6203" t="e">
        <f>(VLOOKUP(F6203,tarifas!$C$7:$D$10,2,FALSE)+tarifas!$D$21)*datos!P6203</f>
        <v>#N/A</v>
      </c>
      <c r="V6203" t="e">
        <f t="shared" si="876"/>
        <v>#N/A</v>
      </c>
      <c r="W6203">
        <f t="shared" si="877"/>
        <v>0</v>
      </c>
    </row>
    <row r="6204" spans="1:23" x14ac:dyDescent="0.25">
      <c r="A6204">
        <f t="shared" si="870"/>
        <v>255</v>
      </c>
      <c r="B6204">
        <f t="shared" si="871"/>
        <v>9</v>
      </c>
      <c r="C6204" s="1">
        <f t="shared" si="878"/>
        <v>41898.041666651647</v>
      </c>
      <c r="D6204" s="7">
        <v>0</v>
      </c>
      <c r="E6204" s="7"/>
      <c r="G6204">
        <v>49.5</v>
      </c>
      <c r="H6204" s="12">
        <v>201.8644945434344</v>
      </c>
      <c r="I6204" s="13">
        <f>$D$2*tarifas!$D$12/24</f>
        <v>1.4541666666666666</v>
      </c>
      <c r="J6204" s="13" t="e">
        <f>VLOOKUP(E6204&amp;" "&amp;F6204,tarifas!$A$13:$D$20,4,FALSE)*H6204</f>
        <v>#N/A</v>
      </c>
      <c r="K6204" s="13">
        <f>IF(F6204="COD1",tarifas!$D$11*(SUMIFS($H$11:$H$8770,$F$11:$F$8770,"=COD1",$B$11:$B$8770,"="&amp;B6204)/COUNTIFS($F$11:$F$8770,"=COD1",$B$11:$B$8770,"="&amp;B6204))/COUNTIFS($A$11:$A$8770,"="&amp;A6204,$F$11:$F$8770,"=COD1"),0)</f>
        <v>0</v>
      </c>
      <c r="L6204" s="13" t="e">
        <f>(VLOOKUP(F6204,tarifas!$C$7:$D$10,2,FALSE)+tarifas!$D$21)*datos!H6204</f>
        <v>#N/A</v>
      </c>
      <c r="M6204">
        <v>0</v>
      </c>
      <c r="N6204" s="13" t="e">
        <f t="shared" si="872"/>
        <v>#N/A</v>
      </c>
      <c r="O6204">
        <f t="shared" si="873"/>
        <v>0</v>
      </c>
      <c r="P6204" s="12">
        <f t="shared" si="874"/>
        <v>201.8644945434344</v>
      </c>
      <c r="Q6204">
        <f t="shared" si="875"/>
        <v>0</v>
      </c>
      <c r="R6204">
        <f>$D$2*tarifas!$D$12/24</f>
        <v>1.4541666666666666</v>
      </c>
      <c r="S6204" t="e">
        <f>VLOOKUP(E6204&amp;" "&amp;F6204,tarifas!$A$13:$D$20,4,FALSE)*P6204</f>
        <v>#N/A</v>
      </c>
      <c r="T6204">
        <f>IF(F6204="COD1",tarifas!$D$11*(SUMIFS($P$11:$P$8770,$F$11:$F$8770,"=COD1",$B$11:$B$8770,"="&amp;B6204)/COUNTIFS($F$11:$F$8770,"=COD1",$B$11:$B$8770,"="&amp;B6204))/COUNTIFS($A$11:$A$8770,"="&amp;A6204,$F$11:$F$8770,"=COD1"),0)</f>
        <v>0</v>
      </c>
      <c r="U6204" t="e">
        <f>(VLOOKUP(F6204,tarifas!$C$7:$D$10,2,FALSE)+tarifas!$D$21)*datos!P6204</f>
        <v>#N/A</v>
      </c>
      <c r="V6204" t="e">
        <f t="shared" si="876"/>
        <v>#N/A</v>
      </c>
      <c r="W6204">
        <f t="shared" si="877"/>
        <v>0</v>
      </c>
    </row>
    <row r="6205" spans="1:23" x14ac:dyDescent="0.25">
      <c r="A6205">
        <f t="shared" si="870"/>
        <v>255</v>
      </c>
      <c r="B6205">
        <f t="shared" si="871"/>
        <v>9</v>
      </c>
      <c r="C6205" s="1">
        <f t="shared" si="878"/>
        <v>41898.083333318311</v>
      </c>
      <c r="D6205" s="7">
        <v>0</v>
      </c>
      <c r="E6205" s="7"/>
      <c r="G6205">
        <v>47.27</v>
      </c>
      <c r="H6205" s="12">
        <v>201.37015991767109</v>
      </c>
      <c r="I6205" s="13">
        <f>$D$2*tarifas!$D$12/24</f>
        <v>1.4541666666666666</v>
      </c>
      <c r="J6205" s="13" t="e">
        <f>VLOOKUP(E6205&amp;" "&amp;F6205,tarifas!$A$13:$D$20,4,FALSE)*H6205</f>
        <v>#N/A</v>
      </c>
      <c r="K6205" s="13">
        <f>IF(F6205="COD1",tarifas!$D$11*(SUMIFS($H$11:$H$8770,$F$11:$F$8770,"=COD1",$B$11:$B$8770,"="&amp;B6205)/COUNTIFS($F$11:$F$8770,"=COD1",$B$11:$B$8770,"="&amp;B6205))/COUNTIFS($A$11:$A$8770,"="&amp;A6205,$F$11:$F$8770,"=COD1"),0)</f>
        <v>0</v>
      </c>
      <c r="L6205" s="13" t="e">
        <f>(VLOOKUP(F6205,tarifas!$C$7:$D$10,2,FALSE)+tarifas!$D$21)*datos!H6205</f>
        <v>#N/A</v>
      </c>
      <c r="M6205">
        <v>0</v>
      </c>
      <c r="N6205" s="13" t="e">
        <f t="shared" si="872"/>
        <v>#N/A</v>
      </c>
      <c r="O6205">
        <f t="shared" si="873"/>
        <v>0</v>
      </c>
      <c r="P6205" s="12">
        <f t="shared" si="874"/>
        <v>201.37015991767109</v>
      </c>
      <c r="Q6205">
        <f t="shared" si="875"/>
        <v>0</v>
      </c>
      <c r="R6205">
        <f>$D$2*tarifas!$D$12/24</f>
        <v>1.4541666666666666</v>
      </c>
      <c r="S6205" t="e">
        <f>VLOOKUP(E6205&amp;" "&amp;F6205,tarifas!$A$13:$D$20,4,FALSE)*P6205</f>
        <v>#N/A</v>
      </c>
      <c r="T6205">
        <f>IF(F6205="COD1",tarifas!$D$11*(SUMIFS($P$11:$P$8770,$F$11:$F$8770,"=COD1",$B$11:$B$8770,"="&amp;B6205)/COUNTIFS($F$11:$F$8770,"=COD1",$B$11:$B$8770,"="&amp;B6205))/COUNTIFS($A$11:$A$8770,"="&amp;A6205,$F$11:$F$8770,"=COD1"),0)</f>
        <v>0</v>
      </c>
      <c r="U6205" t="e">
        <f>(VLOOKUP(F6205,tarifas!$C$7:$D$10,2,FALSE)+tarifas!$D$21)*datos!P6205</f>
        <v>#N/A</v>
      </c>
      <c r="V6205" t="e">
        <f t="shared" si="876"/>
        <v>#N/A</v>
      </c>
      <c r="W6205">
        <f t="shared" si="877"/>
        <v>0</v>
      </c>
    </row>
    <row r="6206" spans="1:23" x14ac:dyDescent="0.25">
      <c r="A6206">
        <f t="shared" si="870"/>
        <v>255</v>
      </c>
      <c r="B6206">
        <f t="shared" si="871"/>
        <v>9</v>
      </c>
      <c r="C6206" s="1">
        <f t="shared" si="878"/>
        <v>41898.124999984975</v>
      </c>
      <c r="D6206" s="7">
        <v>0</v>
      </c>
      <c r="E6206" s="7"/>
      <c r="G6206">
        <v>45.4</v>
      </c>
      <c r="H6206" s="12">
        <v>194.310558147812</v>
      </c>
      <c r="I6206" s="13">
        <f>$D$2*tarifas!$D$12/24</f>
        <v>1.4541666666666666</v>
      </c>
      <c r="J6206" s="13" t="e">
        <f>VLOOKUP(E6206&amp;" "&amp;F6206,tarifas!$A$13:$D$20,4,FALSE)*H6206</f>
        <v>#N/A</v>
      </c>
      <c r="K6206" s="13">
        <f>IF(F6206="COD1",tarifas!$D$11*(SUMIFS($H$11:$H$8770,$F$11:$F$8770,"=COD1",$B$11:$B$8770,"="&amp;B6206)/COUNTIFS($F$11:$F$8770,"=COD1",$B$11:$B$8770,"="&amp;B6206))/COUNTIFS($A$11:$A$8770,"="&amp;A6206,$F$11:$F$8770,"=COD1"),0)</f>
        <v>0</v>
      </c>
      <c r="L6206" s="13" t="e">
        <f>(VLOOKUP(F6206,tarifas!$C$7:$D$10,2,FALSE)+tarifas!$D$21)*datos!H6206</f>
        <v>#N/A</v>
      </c>
      <c r="M6206">
        <v>0</v>
      </c>
      <c r="N6206" s="13" t="e">
        <f t="shared" si="872"/>
        <v>#N/A</v>
      </c>
      <c r="O6206">
        <f t="shared" si="873"/>
        <v>0</v>
      </c>
      <c r="P6206" s="12">
        <f t="shared" si="874"/>
        <v>194.310558147812</v>
      </c>
      <c r="Q6206">
        <f t="shared" si="875"/>
        <v>0</v>
      </c>
      <c r="R6206">
        <f>$D$2*tarifas!$D$12/24</f>
        <v>1.4541666666666666</v>
      </c>
      <c r="S6206" t="e">
        <f>VLOOKUP(E6206&amp;" "&amp;F6206,tarifas!$A$13:$D$20,4,FALSE)*P6206</f>
        <v>#N/A</v>
      </c>
      <c r="T6206">
        <f>IF(F6206="COD1",tarifas!$D$11*(SUMIFS($P$11:$P$8770,$F$11:$F$8770,"=COD1",$B$11:$B$8770,"="&amp;B6206)/COUNTIFS($F$11:$F$8770,"=COD1",$B$11:$B$8770,"="&amp;B6206))/COUNTIFS($A$11:$A$8770,"="&amp;A6206,$F$11:$F$8770,"=COD1"),0)</f>
        <v>0</v>
      </c>
      <c r="U6206" t="e">
        <f>(VLOOKUP(F6206,tarifas!$C$7:$D$10,2,FALSE)+tarifas!$D$21)*datos!P6206</f>
        <v>#N/A</v>
      </c>
      <c r="V6206" t="e">
        <f t="shared" si="876"/>
        <v>#N/A</v>
      </c>
      <c r="W6206">
        <f t="shared" si="877"/>
        <v>0</v>
      </c>
    </row>
    <row r="6207" spans="1:23" x14ac:dyDescent="0.25">
      <c r="A6207">
        <f t="shared" si="870"/>
        <v>255</v>
      </c>
      <c r="B6207">
        <f t="shared" si="871"/>
        <v>9</v>
      </c>
      <c r="C6207" s="1">
        <f t="shared" si="878"/>
        <v>41898.166666651639</v>
      </c>
      <c r="D6207" s="7">
        <v>0</v>
      </c>
      <c r="E6207" s="7"/>
      <c r="G6207">
        <v>44.87</v>
      </c>
      <c r="H6207" s="12">
        <v>191.92877541399284</v>
      </c>
      <c r="I6207" s="13">
        <f>$D$2*tarifas!$D$12/24</f>
        <v>1.4541666666666666</v>
      </c>
      <c r="J6207" s="13" t="e">
        <f>VLOOKUP(E6207&amp;" "&amp;F6207,tarifas!$A$13:$D$20,4,FALSE)*H6207</f>
        <v>#N/A</v>
      </c>
      <c r="K6207" s="13">
        <f>IF(F6207="COD1",tarifas!$D$11*(SUMIFS($H$11:$H$8770,$F$11:$F$8770,"=COD1",$B$11:$B$8770,"="&amp;B6207)/COUNTIFS($F$11:$F$8770,"=COD1",$B$11:$B$8770,"="&amp;B6207))/COUNTIFS($A$11:$A$8770,"="&amp;A6207,$F$11:$F$8770,"=COD1"),0)</f>
        <v>0</v>
      </c>
      <c r="L6207" s="13" t="e">
        <f>(VLOOKUP(F6207,tarifas!$C$7:$D$10,2,FALSE)+tarifas!$D$21)*datos!H6207</f>
        <v>#N/A</v>
      </c>
      <c r="M6207">
        <v>0</v>
      </c>
      <c r="N6207" s="13" t="e">
        <f t="shared" si="872"/>
        <v>#N/A</v>
      </c>
      <c r="O6207">
        <f t="shared" si="873"/>
        <v>0</v>
      </c>
      <c r="P6207" s="12">
        <f t="shared" si="874"/>
        <v>191.92877541399284</v>
      </c>
      <c r="Q6207">
        <f t="shared" si="875"/>
        <v>0</v>
      </c>
      <c r="R6207">
        <f>$D$2*tarifas!$D$12/24</f>
        <v>1.4541666666666666</v>
      </c>
      <c r="S6207" t="e">
        <f>VLOOKUP(E6207&amp;" "&amp;F6207,tarifas!$A$13:$D$20,4,FALSE)*P6207</f>
        <v>#N/A</v>
      </c>
      <c r="T6207">
        <f>IF(F6207="COD1",tarifas!$D$11*(SUMIFS($P$11:$P$8770,$F$11:$F$8770,"=COD1",$B$11:$B$8770,"="&amp;B6207)/COUNTIFS($F$11:$F$8770,"=COD1",$B$11:$B$8770,"="&amp;B6207))/COUNTIFS($A$11:$A$8770,"="&amp;A6207,$F$11:$F$8770,"=COD1"),0)</f>
        <v>0</v>
      </c>
      <c r="U6207" t="e">
        <f>(VLOOKUP(F6207,tarifas!$C$7:$D$10,2,FALSE)+tarifas!$D$21)*datos!P6207</f>
        <v>#N/A</v>
      </c>
      <c r="V6207" t="e">
        <f t="shared" si="876"/>
        <v>#N/A</v>
      </c>
      <c r="W6207">
        <f t="shared" si="877"/>
        <v>0</v>
      </c>
    </row>
    <row r="6208" spans="1:23" x14ac:dyDescent="0.25">
      <c r="A6208">
        <f t="shared" si="870"/>
        <v>255</v>
      </c>
      <c r="B6208">
        <f t="shared" si="871"/>
        <v>9</v>
      </c>
      <c r="C6208" s="1">
        <f t="shared" si="878"/>
        <v>41898.208333318304</v>
      </c>
      <c r="D6208" s="7">
        <v>0</v>
      </c>
      <c r="E6208" s="7"/>
      <c r="G6208">
        <v>46.54</v>
      </c>
      <c r="H6208" s="12">
        <v>190.19611055071169</v>
      </c>
      <c r="I6208" s="13">
        <f>$D$2*tarifas!$D$12/24</f>
        <v>1.4541666666666666</v>
      </c>
      <c r="J6208" s="13" t="e">
        <f>VLOOKUP(E6208&amp;" "&amp;F6208,tarifas!$A$13:$D$20,4,FALSE)*H6208</f>
        <v>#N/A</v>
      </c>
      <c r="K6208" s="13">
        <f>IF(F6208="COD1",tarifas!$D$11*(SUMIFS($H$11:$H$8770,$F$11:$F$8770,"=COD1",$B$11:$B$8770,"="&amp;B6208)/COUNTIFS($F$11:$F$8770,"=COD1",$B$11:$B$8770,"="&amp;B6208))/COUNTIFS($A$11:$A$8770,"="&amp;A6208,$F$11:$F$8770,"=COD1"),0)</f>
        <v>0</v>
      </c>
      <c r="L6208" s="13" t="e">
        <f>(VLOOKUP(F6208,tarifas!$C$7:$D$10,2,FALSE)+tarifas!$D$21)*datos!H6208</f>
        <v>#N/A</v>
      </c>
      <c r="M6208">
        <v>0</v>
      </c>
      <c r="N6208" s="13" t="e">
        <f t="shared" si="872"/>
        <v>#N/A</v>
      </c>
      <c r="O6208">
        <f t="shared" si="873"/>
        <v>0</v>
      </c>
      <c r="P6208" s="12">
        <f t="shared" si="874"/>
        <v>190.19611055071169</v>
      </c>
      <c r="Q6208">
        <f t="shared" si="875"/>
        <v>0</v>
      </c>
      <c r="R6208">
        <f>$D$2*tarifas!$D$12/24</f>
        <v>1.4541666666666666</v>
      </c>
      <c r="S6208" t="e">
        <f>VLOOKUP(E6208&amp;" "&amp;F6208,tarifas!$A$13:$D$20,4,FALSE)*P6208</f>
        <v>#N/A</v>
      </c>
      <c r="T6208">
        <f>IF(F6208="COD1",tarifas!$D$11*(SUMIFS($P$11:$P$8770,$F$11:$F$8770,"=COD1",$B$11:$B$8770,"="&amp;B6208)/COUNTIFS($F$11:$F$8770,"=COD1",$B$11:$B$8770,"="&amp;B6208))/COUNTIFS($A$11:$A$8770,"="&amp;A6208,$F$11:$F$8770,"=COD1"),0)</f>
        <v>0</v>
      </c>
      <c r="U6208" t="e">
        <f>(VLOOKUP(F6208,tarifas!$C$7:$D$10,2,FALSE)+tarifas!$D$21)*datos!P6208</f>
        <v>#N/A</v>
      </c>
      <c r="V6208" t="e">
        <f t="shared" si="876"/>
        <v>#N/A</v>
      </c>
      <c r="W6208">
        <f t="shared" si="877"/>
        <v>0</v>
      </c>
    </row>
    <row r="6209" spans="1:23" x14ac:dyDescent="0.25">
      <c r="A6209">
        <f t="shared" si="870"/>
        <v>255</v>
      </c>
      <c r="B6209">
        <f t="shared" si="871"/>
        <v>9</v>
      </c>
      <c r="C6209" s="1">
        <f t="shared" si="878"/>
        <v>41898.249999984968</v>
      </c>
      <c r="D6209" s="7">
        <v>1.2878787878787878</v>
      </c>
      <c r="E6209" s="7"/>
      <c r="G6209">
        <v>55</v>
      </c>
      <c r="H6209" s="12">
        <v>182.99160761499201</v>
      </c>
      <c r="I6209" s="13">
        <f>$D$2*tarifas!$D$12/24</f>
        <v>1.4541666666666666</v>
      </c>
      <c r="J6209" s="13" t="e">
        <f>VLOOKUP(E6209&amp;" "&amp;F6209,tarifas!$A$13:$D$20,4,FALSE)*H6209</f>
        <v>#N/A</v>
      </c>
      <c r="K6209" s="13">
        <f>IF(F6209="COD1",tarifas!$D$11*(SUMIFS($H$11:$H$8770,$F$11:$F$8770,"=COD1",$B$11:$B$8770,"="&amp;B6209)/COUNTIFS($F$11:$F$8770,"=COD1",$B$11:$B$8770,"="&amp;B6209))/COUNTIFS($A$11:$A$8770,"="&amp;A6209,$F$11:$F$8770,"=COD1"),0)</f>
        <v>0</v>
      </c>
      <c r="L6209" s="13" t="e">
        <f>(VLOOKUP(F6209,tarifas!$C$7:$D$10,2,FALSE)+tarifas!$D$21)*datos!H6209</f>
        <v>#N/A</v>
      </c>
      <c r="M6209">
        <v>22.691959999999998</v>
      </c>
      <c r="N6209" s="13" t="e">
        <f t="shared" si="872"/>
        <v>#N/A</v>
      </c>
      <c r="O6209">
        <f t="shared" si="873"/>
        <v>22.691959999999998</v>
      </c>
      <c r="P6209" s="12">
        <f t="shared" si="874"/>
        <v>160.29964761499201</v>
      </c>
      <c r="Q6209">
        <f t="shared" si="875"/>
        <v>0</v>
      </c>
      <c r="R6209">
        <f>$D$2*tarifas!$D$12/24</f>
        <v>1.4541666666666666</v>
      </c>
      <c r="S6209" t="e">
        <f>VLOOKUP(E6209&amp;" "&amp;F6209,tarifas!$A$13:$D$20,4,FALSE)*P6209</f>
        <v>#N/A</v>
      </c>
      <c r="T6209">
        <f>IF(F6209="COD1",tarifas!$D$11*(SUMIFS($P$11:$P$8770,$F$11:$F$8770,"=COD1",$B$11:$B$8770,"="&amp;B6209)/COUNTIFS($F$11:$F$8770,"=COD1",$B$11:$B$8770,"="&amp;B6209))/COUNTIFS($A$11:$A$8770,"="&amp;A6209,$F$11:$F$8770,"=COD1"),0)</f>
        <v>0</v>
      </c>
      <c r="U6209" t="e">
        <f>(VLOOKUP(F6209,tarifas!$C$7:$D$10,2,FALSE)+tarifas!$D$21)*datos!P6209</f>
        <v>#N/A</v>
      </c>
      <c r="V6209" t="e">
        <f t="shared" si="876"/>
        <v>#N/A</v>
      </c>
      <c r="W6209">
        <f t="shared" si="877"/>
        <v>0</v>
      </c>
    </row>
    <row r="6210" spans="1:23" x14ac:dyDescent="0.25">
      <c r="A6210">
        <f t="shared" si="870"/>
        <v>255</v>
      </c>
      <c r="B6210">
        <f t="shared" si="871"/>
        <v>9</v>
      </c>
      <c r="C6210" s="1">
        <f t="shared" si="878"/>
        <v>41898.291666651632</v>
      </c>
      <c r="D6210" s="7">
        <v>26.530303030303028</v>
      </c>
      <c r="E6210" s="7"/>
      <c r="G6210">
        <v>56.84</v>
      </c>
      <c r="H6210" s="12">
        <v>234.33971117142667</v>
      </c>
      <c r="I6210" s="13">
        <f>$D$2*tarifas!$D$12/24</f>
        <v>1.4541666666666666</v>
      </c>
      <c r="J6210" s="13" t="e">
        <f>VLOOKUP(E6210&amp;" "&amp;F6210,tarifas!$A$13:$D$20,4,FALSE)*H6210</f>
        <v>#N/A</v>
      </c>
      <c r="K6210" s="13">
        <f>IF(F6210="COD1",tarifas!$D$11*(SUMIFS($H$11:$H$8770,$F$11:$F$8770,"=COD1",$B$11:$B$8770,"="&amp;B6210)/COUNTIFS($F$11:$F$8770,"=COD1",$B$11:$B$8770,"="&amp;B6210))/COUNTIFS($A$11:$A$8770,"="&amp;A6210,$F$11:$F$8770,"=COD1"),0)</f>
        <v>0</v>
      </c>
      <c r="L6210" s="13" t="e">
        <f>(VLOOKUP(F6210,tarifas!$C$7:$D$10,2,FALSE)+tarifas!$D$21)*datos!H6210</f>
        <v>#N/A</v>
      </c>
      <c r="M6210">
        <v>22.336259999999999</v>
      </c>
      <c r="N6210" s="13" t="e">
        <f t="shared" si="872"/>
        <v>#N/A</v>
      </c>
      <c r="O6210">
        <f t="shared" si="873"/>
        <v>22.336259999999999</v>
      </c>
      <c r="P6210" s="12">
        <f t="shared" si="874"/>
        <v>212.00345117142666</v>
      </c>
      <c r="Q6210">
        <f t="shared" si="875"/>
        <v>0</v>
      </c>
      <c r="R6210">
        <f>$D$2*tarifas!$D$12/24</f>
        <v>1.4541666666666666</v>
      </c>
      <c r="S6210" t="e">
        <f>VLOOKUP(E6210&amp;" "&amp;F6210,tarifas!$A$13:$D$20,4,FALSE)*P6210</f>
        <v>#N/A</v>
      </c>
      <c r="T6210">
        <f>IF(F6210="COD1",tarifas!$D$11*(SUMIFS($P$11:$P$8770,$F$11:$F$8770,"=COD1",$B$11:$B$8770,"="&amp;B6210)/COUNTIFS($F$11:$F$8770,"=COD1",$B$11:$B$8770,"="&amp;B6210))/COUNTIFS($A$11:$A$8770,"="&amp;A6210,$F$11:$F$8770,"=COD1"),0)</f>
        <v>0</v>
      </c>
      <c r="U6210" t="e">
        <f>(VLOOKUP(F6210,tarifas!$C$7:$D$10,2,FALSE)+tarifas!$D$21)*datos!P6210</f>
        <v>#N/A</v>
      </c>
      <c r="V6210" t="e">
        <f t="shared" si="876"/>
        <v>#N/A</v>
      </c>
      <c r="W6210">
        <f t="shared" si="877"/>
        <v>0</v>
      </c>
    </row>
    <row r="6211" spans="1:23" x14ac:dyDescent="0.25">
      <c r="A6211">
        <f t="shared" si="870"/>
        <v>255</v>
      </c>
      <c r="B6211">
        <f t="shared" si="871"/>
        <v>9</v>
      </c>
      <c r="C6211" s="1">
        <f t="shared" si="878"/>
        <v>41898.333333318296</v>
      </c>
      <c r="D6211" s="7">
        <v>121.31818181818181</v>
      </c>
      <c r="E6211" s="7"/>
      <c r="G6211">
        <v>62.03</v>
      </c>
      <c r="H6211" s="12">
        <v>416.65107122863435</v>
      </c>
      <c r="I6211" s="13">
        <f>$D$2*tarifas!$D$12/24</f>
        <v>1.4541666666666666</v>
      </c>
      <c r="J6211" s="13" t="e">
        <f>VLOOKUP(E6211&amp;" "&amp;F6211,tarifas!$A$13:$D$20,4,FALSE)*H6211</f>
        <v>#N/A</v>
      </c>
      <c r="K6211" s="13">
        <f>IF(F6211="COD1",tarifas!$D$11*(SUMIFS($H$11:$H$8770,$F$11:$F$8770,"=COD1",$B$11:$B$8770,"="&amp;B6211)/COUNTIFS($F$11:$F$8770,"=COD1",$B$11:$B$8770,"="&amp;B6211))/COUNTIFS($A$11:$A$8770,"="&amp;A6211,$F$11:$F$8770,"=COD1"),0)</f>
        <v>0</v>
      </c>
      <c r="L6211" s="13" t="e">
        <f>(VLOOKUP(F6211,tarifas!$C$7:$D$10,2,FALSE)+tarifas!$D$21)*datos!H6211</f>
        <v>#N/A</v>
      </c>
      <c r="M6211">
        <v>120.60858999999999</v>
      </c>
      <c r="N6211" s="13" t="e">
        <f t="shared" si="872"/>
        <v>#N/A</v>
      </c>
      <c r="O6211">
        <f t="shared" si="873"/>
        <v>120.60858999999999</v>
      </c>
      <c r="P6211" s="12">
        <f t="shared" si="874"/>
        <v>296.04248122863436</v>
      </c>
      <c r="Q6211">
        <f t="shared" si="875"/>
        <v>0</v>
      </c>
      <c r="R6211">
        <f>$D$2*tarifas!$D$12/24</f>
        <v>1.4541666666666666</v>
      </c>
      <c r="S6211" t="e">
        <f>VLOOKUP(E6211&amp;" "&amp;F6211,tarifas!$A$13:$D$20,4,FALSE)*P6211</f>
        <v>#N/A</v>
      </c>
      <c r="T6211">
        <f>IF(F6211="COD1",tarifas!$D$11*(SUMIFS($P$11:$P$8770,$F$11:$F$8770,"=COD1",$B$11:$B$8770,"="&amp;B6211)/COUNTIFS($F$11:$F$8770,"=COD1",$B$11:$B$8770,"="&amp;B6211))/COUNTIFS($A$11:$A$8770,"="&amp;A6211,$F$11:$F$8770,"=COD1"),0)</f>
        <v>0</v>
      </c>
      <c r="U6211" t="e">
        <f>(VLOOKUP(F6211,tarifas!$C$7:$D$10,2,FALSE)+tarifas!$D$21)*datos!P6211</f>
        <v>#N/A</v>
      </c>
      <c r="V6211" t="e">
        <f t="shared" si="876"/>
        <v>#N/A</v>
      </c>
      <c r="W6211">
        <f t="shared" si="877"/>
        <v>0</v>
      </c>
    </row>
    <row r="6212" spans="1:23" x14ac:dyDescent="0.25">
      <c r="A6212">
        <f t="shared" si="870"/>
        <v>255</v>
      </c>
      <c r="B6212">
        <f t="shared" si="871"/>
        <v>9</v>
      </c>
      <c r="C6212" s="1">
        <f t="shared" si="878"/>
        <v>41898.374999984961</v>
      </c>
      <c r="D6212" s="7">
        <v>231.56060606060609</v>
      </c>
      <c r="E6212" s="7"/>
      <c r="G6212">
        <v>63.8</v>
      </c>
      <c r="H6212" s="12">
        <v>512.64148614074361</v>
      </c>
      <c r="I6212" s="13">
        <f>$D$2*tarifas!$D$12/24</f>
        <v>1.4541666666666666</v>
      </c>
      <c r="J6212" s="13" t="e">
        <f>VLOOKUP(E6212&amp;" "&amp;F6212,tarifas!$A$13:$D$20,4,FALSE)*H6212</f>
        <v>#N/A</v>
      </c>
      <c r="K6212" s="13">
        <f>IF(F6212="COD1",tarifas!$D$11*(SUMIFS($H$11:$H$8770,$F$11:$F$8770,"=COD1",$B$11:$B$8770,"="&amp;B6212)/COUNTIFS($F$11:$F$8770,"=COD1",$B$11:$B$8770,"="&amp;B6212))/COUNTIFS($A$11:$A$8770,"="&amp;A6212,$F$11:$F$8770,"=COD1"),0)</f>
        <v>0</v>
      </c>
      <c r="L6212" s="13" t="e">
        <f>(VLOOKUP(F6212,tarifas!$C$7:$D$10,2,FALSE)+tarifas!$D$21)*datos!H6212</f>
        <v>#N/A</v>
      </c>
      <c r="M6212">
        <v>355.92750999999998</v>
      </c>
      <c r="N6212" s="13" t="e">
        <f t="shared" si="872"/>
        <v>#N/A</v>
      </c>
      <c r="O6212">
        <f t="shared" si="873"/>
        <v>355.92750999999998</v>
      </c>
      <c r="P6212" s="12">
        <f t="shared" si="874"/>
        <v>156.71397614074363</v>
      </c>
      <c r="Q6212">
        <f t="shared" si="875"/>
        <v>0</v>
      </c>
      <c r="R6212">
        <f>$D$2*tarifas!$D$12/24</f>
        <v>1.4541666666666666</v>
      </c>
      <c r="S6212" t="e">
        <f>VLOOKUP(E6212&amp;" "&amp;F6212,tarifas!$A$13:$D$20,4,FALSE)*P6212</f>
        <v>#N/A</v>
      </c>
      <c r="T6212">
        <f>IF(F6212="COD1",tarifas!$D$11*(SUMIFS($P$11:$P$8770,$F$11:$F$8770,"=COD1",$B$11:$B$8770,"="&amp;B6212)/COUNTIFS($F$11:$F$8770,"=COD1",$B$11:$B$8770,"="&amp;B6212))/COUNTIFS($A$11:$A$8770,"="&amp;A6212,$F$11:$F$8770,"=COD1"),0)</f>
        <v>0</v>
      </c>
      <c r="U6212" t="e">
        <f>(VLOOKUP(F6212,tarifas!$C$7:$D$10,2,FALSE)+tarifas!$D$21)*datos!P6212</f>
        <v>#N/A</v>
      </c>
      <c r="V6212" t="e">
        <f t="shared" si="876"/>
        <v>#N/A</v>
      </c>
      <c r="W6212">
        <f t="shared" si="877"/>
        <v>0</v>
      </c>
    </row>
    <row r="6213" spans="1:23" x14ac:dyDescent="0.25">
      <c r="A6213">
        <f t="shared" si="870"/>
        <v>255</v>
      </c>
      <c r="B6213">
        <f t="shared" si="871"/>
        <v>9</v>
      </c>
      <c r="C6213" s="1">
        <f t="shared" si="878"/>
        <v>41898.416666651625</v>
      </c>
      <c r="D6213" s="7">
        <v>451.53030303030306</v>
      </c>
      <c r="E6213" s="7"/>
      <c r="G6213">
        <v>62</v>
      </c>
      <c r="H6213" s="12">
        <v>567.68719980994683</v>
      </c>
      <c r="I6213" s="13">
        <f>$D$2*tarifas!$D$12/24</f>
        <v>1.4541666666666666</v>
      </c>
      <c r="J6213" s="13" t="e">
        <f>VLOOKUP(E6213&amp;" "&amp;F6213,tarifas!$A$13:$D$20,4,FALSE)*H6213</f>
        <v>#N/A</v>
      </c>
      <c r="K6213" s="13">
        <f>IF(F6213="COD1",tarifas!$D$11*(SUMIFS($H$11:$H$8770,$F$11:$F$8770,"=COD1",$B$11:$B$8770,"="&amp;B6213)/COUNTIFS($F$11:$F$8770,"=COD1",$B$11:$B$8770,"="&amp;B6213))/COUNTIFS($A$11:$A$8770,"="&amp;A6213,$F$11:$F$8770,"=COD1"),0)</f>
        <v>0</v>
      </c>
      <c r="L6213" s="13" t="e">
        <f>(VLOOKUP(F6213,tarifas!$C$7:$D$10,2,FALSE)+tarifas!$D$21)*datos!H6213</f>
        <v>#N/A</v>
      </c>
      <c r="M6213">
        <v>310.86892999999998</v>
      </c>
      <c r="N6213" s="13" t="e">
        <f t="shared" si="872"/>
        <v>#N/A</v>
      </c>
      <c r="O6213">
        <f t="shared" si="873"/>
        <v>310.86892999999998</v>
      </c>
      <c r="P6213" s="12">
        <f t="shared" si="874"/>
        <v>256.81826980994686</v>
      </c>
      <c r="Q6213">
        <f t="shared" si="875"/>
        <v>0</v>
      </c>
      <c r="R6213">
        <f>$D$2*tarifas!$D$12/24</f>
        <v>1.4541666666666666</v>
      </c>
      <c r="S6213" t="e">
        <f>VLOOKUP(E6213&amp;" "&amp;F6213,tarifas!$A$13:$D$20,4,FALSE)*P6213</f>
        <v>#N/A</v>
      </c>
      <c r="T6213">
        <f>IF(F6213="COD1",tarifas!$D$11*(SUMIFS($P$11:$P$8770,$F$11:$F$8770,"=COD1",$B$11:$B$8770,"="&amp;B6213)/COUNTIFS($F$11:$F$8770,"=COD1",$B$11:$B$8770,"="&amp;B6213))/COUNTIFS($A$11:$A$8770,"="&amp;A6213,$F$11:$F$8770,"=COD1"),0)</f>
        <v>0</v>
      </c>
      <c r="U6213" t="e">
        <f>(VLOOKUP(F6213,tarifas!$C$7:$D$10,2,FALSE)+tarifas!$D$21)*datos!P6213</f>
        <v>#N/A</v>
      </c>
      <c r="V6213" t="e">
        <f t="shared" si="876"/>
        <v>#N/A</v>
      </c>
      <c r="W6213">
        <f t="shared" si="877"/>
        <v>0</v>
      </c>
    </row>
    <row r="6214" spans="1:23" x14ac:dyDescent="0.25">
      <c r="A6214">
        <f t="shared" si="870"/>
        <v>255</v>
      </c>
      <c r="B6214">
        <f t="shared" si="871"/>
        <v>9</v>
      </c>
      <c r="C6214" s="1">
        <f t="shared" si="878"/>
        <v>41898.458333318289</v>
      </c>
      <c r="D6214" s="7">
        <v>577.4848484848485</v>
      </c>
      <c r="E6214" s="7"/>
      <c r="G6214">
        <v>60</v>
      </c>
      <c r="H6214" s="12">
        <v>430.14587799990647</v>
      </c>
      <c r="I6214" s="13">
        <f>$D$2*tarifas!$D$12/24</f>
        <v>1.4541666666666666</v>
      </c>
      <c r="J6214" s="13" t="e">
        <f>VLOOKUP(E6214&amp;" "&amp;F6214,tarifas!$A$13:$D$20,4,FALSE)*H6214</f>
        <v>#N/A</v>
      </c>
      <c r="K6214" s="13">
        <f>IF(F6214="COD1",tarifas!$D$11*(SUMIFS($H$11:$H$8770,$F$11:$F$8770,"=COD1",$B$11:$B$8770,"="&amp;B6214)/COUNTIFS($F$11:$F$8770,"=COD1",$B$11:$B$8770,"="&amp;B6214))/COUNTIFS($A$11:$A$8770,"="&amp;A6214,$F$11:$F$8770,"=COD1"),0)</f>
        <v>0</v>
      </c>
      <c r="L6214" s="13" t="e">
        <f>(VLOOKUP(F6214,tarifas!$C$7:$D$10,2,FALSE)+tarifas!$D$21)*datos!H6214</f>
        <v>#N/A</v>
      </c>
      <c r="M6214">
        <v>167.63254000000001</v>
      </c>
      <c r="N6214" s="13" t="e">
        <f t="shared" si="872"/>
        <v>#N/A</v>
      </c>
      <c r="O6214">
        <f t="shared" si="873"/>
        <v>167.63254000000001</v>
      </c>
      <c r="P6214" s="12">
        <f t="shared" si="874"/>
        <v>262.51333799990647</v>
      </c>
      <c r="Q6214">
        <f t="shared" si="875"/>
        <v>0</v>
      </c>
      <c r="R6214">
        <f>$D$2*tarifas!$D$12/24</f>
        <v>1.4541666666666666</v>
      </c>
      <c r="S6214" t="e">
        <f>VLOOKUP(E6214&amp;" "&amp;F6214,tarifas!$A$13:$D$20,4,FALSE)*P6214</f>
        <v>#N/A</v>
      </c>
      <c r="T6214">
        <f>IF(F6214="COD1",tarifas!$D$11*(SUMIFS($P$11:$P$8770,$F$11:$F$8770,"=COD1",$B$11:$B$8770,"="&amp;B6214)/COUNTIFS($F$11:$F$8770,"=COD1",$B$11:$B$8770,"="&amp;B6214))/COUNTIFS($A$11:$A$8770,"="&amp;A6214,$F$11:$F$8770,"=COD1"),0)</f>
        <v>0</v>
      </c>
      <c r="U6214" t="e">
        <f>(VLOOKUP(F6214,tarifas!$C$7:$D$10,2,FALSE)+tarifas!$D$21)*datos!P6214</f>
        <v>#N/A</v>
      </c>
      <c r="V6214" t="e">
        <f t="shared" si="876"/>
        <v>#N/A</v>
      </c>
      <c r="W6214">
        <f t="shared" si="877"/>
        <v>0</v>
      </c>
    </row>
    <row r="6215" spans="1:23" x14ac:dyDescent="0.25">
      <c r="A6215">
        <f t="shared" si="870"/>
        <v>255</v>
      </c>
      <c r="B6215">
        <f t="shared" si="871"/>
        <v>9</v>
      </c>
      <c r="C6215" s="1">
        <f t="shared" si="878"/>
        <v>41898.499999984953</v>
      </c>
      <c r="D6215" s="7">
        <v>684.89393939393938</v>
      </c>
      <c r="E6215" s="7"/>
      <c r="G6215">
        <v>57.98</v>
      </c>
      <c r="H6215" s="12">
        <v>415.61332055245339</v>
      </c>
      <c r="I6215" s="13">
        <f>$D$2*tarifas!$D$12/24</f>
        <v>1.4541666666666666</v>
      </c>
      <c r="J6215" s="13" t="e">
        <f>VLOOKUP(E6215&amp;" "&amp;F6215,tarifas!$A$13:$D$20,4,FALSE)*H6215</f>
        <v>#N/A</v>
      </c>
      <c r="K6215" s="13">
        <f>IF(F6215="COD1",tarifas!$D$11*(SUMIFS($H$11:$H$8770,$F$11:$F$8770,"=COD1",$B$11:$B$8770,"="&amp;B6215)/COUNTIFS($F$11:$F$8770,"=COD1",$B$11:$B$8770,"="&amp;B6215))/COUNTIFS($A$11:$A$8770,"="&amp;A6215,$F$11:$F$8770,"=COD1"),0)</f>
        <v>0</v>
      </c>
      <c r="L6215" s="13" t="e">
        <f>(VLOOKUP(F6215,tarifas!$C$7:$D$10,2,FALSE)+tarifas!$D$21)*datos!H6215</f>
        <v>#N/A</v>
      </c>
      <c r="M6215">
        <v>98.804259999999999</v>
      </c>
      <c r="N6215" s="13" t="e">
        <f t="shared" si="872"/>
        <v>#N/A</v>
      </c>
      <c r="O6215">
        <f t="shared" si="873"/>
        <v>98.804259999999999</v>
      </c>
      <c r="P6215" s="12">
        <f t="shared" si="874"/>
        <v>316.80906055245339</v>
      </c>
      <c r="Q6215">
        <f t="shared" si="875"/>
        <v>0</v>
      </c>
      <c r="R6215">
        <f>$D$2*tarifas!$D$12/24</f>
        <v>1.4541666666666666</v>
      </c>
      <c r="S6215" t="e">
        <f>VLOOKUP(E6215&amp;" "&amp;F6215,tarifas!$A$13:$D$20,4,FALSE)*P6215</f>
        <v>#N/A</v>
      </c>
      <c r="T6215">
        <f>IF(F6215="COD1",tarifas!$D$11*(SUMIFS($P$11:$P$8770,$F$11:$F$8770,"=COD1",$B$11:$B$8770,"="&amp;B6215)/COUNTIFS($F$11:$F$8770,"=COD1",$B$11:$B$8770,"="&amp;B6215))/COUNTIFS($A$11:$A$8770,"="&amp;A6215,$F$11:$F$8770,"=COD1"),0)</f>
        <v>0</v>
      </c>
      <c r="U6215" t="e">
        <f>(VLOOKUP(F6215,tarifas!$C$7:$D$10,2,FALSE)+tarifas!$D$21)*datos!P6215</f>
        <v>#N/A</v>
      </c>
      <c r="V6215" t="e">
        <f t="shared" si="876"/>
        <v>#N/A</v>
      </c>
      <c r="W6215">
        <f t="shared" si="877"/>
        <v>0</v>
      </c>
    </row>
    <row r="6216" spans="1:23" x14ac:dyDescent="0.25">
      <c r="A6216">
        <f t="shared" si="870"/>
        <v>255</v>
      </c>
      <c r="B6216">
        <f t="shared" si="871"/>
        <v>9</v>
      </c>
      <c r="C6216" s="1">
        <f t="shared" si="878"/>
        <v>41898.541666651618</v>
      </c>
      <c r="D6216" s="7">
        <v>696.4848484848485</v>
      </c>
      <c r="E6216" s="7"/>
      <c r="G6216">
        <v>49</v>
      </c>
      <c r="H6216" s="12">
        <v>562.75776401051405</v>
      </c>
      <c r="I6216" s="13">
        <f>$D$2*tarifas!$D$12/24</f>
        <v>1.4541666666666666</v>
      </c>
      <c r="J6216" s="13" t="e">
        <f>VLOOKUP(E6216&amp;" "&amp;F6216,tarifas!$A$13:$D$20,4,FALSE)*H6216</f>
        <v>#N/A</v>
      </c>
      <c r="K6216" s="13">
        <f>IF(F6216="COD1",tarifas!$D$11*(SUMIFS($H$11:$H$8770,$F$11:$F$8770,"=COD1",$B$11:$B$8770,"="&amp;B6216)/COUNTIFS($F$11:$F$8770,"=COD1",$B$11:$B$8770,"="&amp;B6216))/COUNTIFS($A$11:$A$8770,"="&amp;A6216,$F$11:$F$8770,"=COD1"),0)</f>
        <v>0</v>
      </c>
      <c r="L6216" s="13" t="e">
        <f>(VLOOKUP(F6216,tarifas!$C$7:$D$10,2,FALSE)+tarifas!$D$21)*datos!H6216</f>
        <v>#N/A</v>
      </c>
      <c r="M6216">
        <v>167.62381999999999</v>
      </c>
      <c r="N6216" s="13" t="e">
        <f t="shared" si="872"/>
        <v>#N/A</v>
      </c>
      <c r="O6216">
        <f t="shared" si="873"/>
        <v>167.62381999999999</v>
      </c>
      <c r="P6216" s="12">
        <f t="shared" si="874"/>
        <v>395.13394401051403</v>
      </c>
      <c r="Q6216">
        <f t="shared" si="875"/>
        <v>0</v>
      </c>
      <c r="R6216">
        <f>$D$2*tarifas!$D$12/24</f>
        <v>1.4541666666666666</v>
      </c>
      <c r="S6216" t="e">
        <f>VLOOKUP(E6216&amp;" "&amp;F6216,tarifas!$A$13:$D$20,4,FALSE)*P6216</f>
        <v>#N/A</v>
      </c>
      <c r="T6216">
        <f>IF(F6216="COD1",tarifas!$D$11*(SUMIFS($P$11:$P$8770,$F$11:$F$8770,"=COD1",$B$11:$B$8770,"="&amp;B6216)/COUNTIFS($F$11:$F$8770,"=COD1",$B$11:$B$8770,"="&amp;B6216))/COUNTIFS($A$11:$A$8770,"="&amp;A6216,$F$11:$F$8770,"=COD1"),0)</f>
        <v>0</v>
      </c>
      <c r="U6216" t="e">
        <f>(VLOOKUP(F6216,tarifas!$C$7:$D$10,2,FALSE)+tarifas!$D$21)*datos!P6216</f>
        <v>#N/A</v>
      </c>
      <c r="V6216" t="e">
        <f t="shared" si="876"/>
        <v>#N/A</v>
      </c>
      <c r="W6216">
        <f t="shared" si="877"/>
        <v>0</v>
      </c>
    </row>
    <row r="6217" spans="1:23" x14ac:dyDescent="0.25">
      <c r="A6217">
        <f t="shared" si="870"/>
        <v>255</v>
      </c>
      <c r="B6217">
        <f t="shared" si="871"/>
        <v>9</v>
      </c>
      <c r="C6217" s="1">
        <f t="shared" si="878"/>
        <v>41898.583333318282</v>
      </c>
      <c r="D6217" s="7">
        <v>615.34848484848476</v>
      </c>
      <c r="E6217" s="7"/>
      <c r="G6217">
        <v>45.4</v>
      </c>
      <c r="H6217" s="12">
        <v>629.49951472203111</v>
      </c>
      <c r="I6217" s="13">
        <f>$D$2*tarifas!$D$12/24</f>
        <v>1.4541666666666666</v>
      </c>
      <c r="J6217" s="13" t="e">
        <f>VLOOKUP(E6217&amp;" "&amp;F6217,tarifas!$A$13:$D$20,4,FALSE)*H6217</f>
        <v>#N/A</v>
      </c>
      <c r="K6217" s="13">
        <f>IF(F6217="COD1",tarifas!$D$11*(SUMIFS($H$11:$H$8770,$F$11:$F$8770,"=COD1",$B$11:$B$8770,"="&amp;B6217)/COUNTIFS($F$11:$F$8770,"=COD1",$B$11:$B$8770,"="&amp;B6217))/COUNTIFS($A$11:$A$8770,"="&amp;A6217,$F$11:$F$8770,"=COD1"),0)</f>
        <v>0</v>
      </c>
      <c r="L6217" s="13" t="e">
        <f>(VLOOKUP(F6217,tarifas!$C$7:$D$10,2,FALSE)+tarifas!$D$21)*datos!H6217</f>
        <v>#N/A</v>
      </c>
      <c r="M6217">
        <v>132.80250000000001</v>
      </c>
      <c r="N6217" s="13" t="e">
        <f t="shared" si="872"/>
        <v>#N/A</v>
      </c>
      <c r="O6217">
        <f t="shared" si="873"/>
        <v>132.80250000000001</v>
      </c>
      <c r="P6217" s="12">
        <f t="shared" si="874"/>
        <v>496.6970147220311</v>
      </c>
      <c r="Q6217">
        <f t="shared" si="875"/>
        <v>0</v>
      </c>
      <c r="R6217">
        <f>$D$2*tarifas!$D$12/24</f>
        <v>1.4541666666666666</v>
      </c>
      <c r="S6217" t="e">
        <f>VLOOKUP(E6217&amp;" "&amp;F6217,tarifas!$A$13:$D$20,4,FALSE)*P6217</f>
        <v>#N/A</v>
      </c>
      <c r="T6217">
        <f>IF(F6217="COD1",tarifas!$D$11*(SUMIFS($P$11:$P$8770,$F$11:$F$8770,"=COD1",$B$11:$B$8770,"="&amp;B6217)/COUNTIFS($F$11:$F$8770,"=COD1",$B$11:$B$8770,"="&amp;B6217))/COUNTIFS($A$11:$A$8770,"="&amp;A6217,$F$11:$F$8770,"=COD1"),0)</f>
        <v>0</v>
      </c>
      <c r="U6217" t="e">
        <f>(VLOOKUP(F6217,tarifas!$C$7:$D$10,2,FALSE)+tarifas!$D$21)*datos!P6217</f>
        <v>#N/A</v>
      </c>
      <c r="V6217" t="e">
        <f t="shared" si="876"/>
        <v>#N/A</v>
      </c>
      <c r="W6217">
        <f t="shared" si="877"/>
        <v>0</v>
      </c>
    </row>
    <row r="6218" spans="1:23" x14ac:dyDescent="0.25">
      <c r="A6218">
        <f t="shared" si="870"/>
        <v>255</v>
      </c>
      <c r="B6218">
        <f t="shared" si="871"/>
        <v>9</v>
      </c>
      <c r="C6218" s="1">
        <f t="shared" si="878"/>
        <v>41898.624999984946</v>
      </c>
      <c r="D6218" s="7">
        <v>333.30303030303031</v>
      </c>
      <c r="E6218" s="7"/>
      <c r="G6218">
        <v>44.9</v>
      </c>
      <c r="H6218" s="12">
        <v>637.85450585326487</v>
      </c>
      <c r="I6218" s="13">
        <f>$D$2*tarifas!$D$12/24</f>
        <v>1.4541666666666666</v>
      </c>
      <c r="J6218" s="13" t="e">
        <f>VLOOKUP(E6218&amp;" "&amp;F6218,tarifas!$A$13:$D$20,4,FALSE)*H6218</f>
        <v>#N/A</v>
      </c>
      <c r="K6218" s="13">
        <f>IF(F6218="COD1",tarifas!$D$11*(SUMIFS($H$11:$H$8770,$F$11:$F$8770,"=COD1",$B$11:$B$8770,"="&amp;B6218)/COUNTIFS($F$11:$F$8770,"=COD1",$B$11:$B$8770,"="&amp;B6218))/COUNTIFS($A$11:$A$8770,"="&amp;A6218,$F$11:$F$8770,"=COD1"),0)</f>
        <v>0</v>
      </c>
      <c r="L6218" s="13" t="e">
        <f>(VLOOKUP(F6218,tarifas!$C$7:$D$10,2,FALSE)+tarifas!$D$21)*datos!H6218</f>
        <v>#N/A</v>
      </c>
      <c r="M6218">
        <v>94.471879999999999</v>
      </c>
      <c r="N6218" s="13" t="e">
        <f t="shared" si="872"/>
        <v>#N/A</v>
      </c>
      <c r="O6218">
        <f t="shared" si="873"/>
        <v>94.471879999999999</v>
      </c>
      <c r="P6218" s="12">
        <f t="shared" si="874"/>
        <v>543.38262585326493</v>
      </c>
      <c r="Q6218">
        <f t="shared" si="875"/>
        <v>0</v>
      </c>
      <c r="R6218">
        <f>$D$2*tarifas!$D$12/24</f>
        <v>1.4541666666666666</v>
      </c>
      <c r="S6218" t="e">
        <f>VLOOKUP(E6218&amp;" "&amp;F6218,tarifas!$A$13:$D$20,4,FALSE)*P6218</f>
        <v>#N/A</v>
      </c>
      <c r="T6218">
        <f>IF(F6218="COD1",tarifas!$D$11*(SUMIFS($P$11:$P$8770,$F$11:$F$8770,"=COD1",$B$11:$B$8770,"="&amp;B6218)/COUNTIFS($F$11:$F$8770,"=COD1",$B$11:$B$8770,"="&amp;B6218))/COUNTIFS($A$11:$A$8770,"="&amp;A6218,$F$11:$F$8770,"=COD1"),0)</f>
        <v>0</v>
      </c>
      <c r="U6218" t="e">
        <f>(VLOOKUP(F6218,tarifas!$C$7:$D$10,2,FALSE)+tarifas!$D$21)*datos!P6218</f>
        <v>#N/A</v>
      </c>
      <c r="V6218" t="e">
        <f t="shared" si="876"/>
        <v>#N/A</v>
      </c>
      <c r="W6218">
        <f t="shared" si="877"/>
        <v>0</v>
      </c>
    </row>
    <row r="6219" spans="1:23" x14ac:dyDescent="0.25">
      <c r="A6219">
        <f t="shared" si="870"/>
        <v>255</v>
      </c>
      <c r="B6219">
        <f t="shared" si="871"/>
        <v>9</v>
      </c>
      <c r="C6219" s="1">
        <f t="shared" si="878"/>
        <v>41898.66666665161</v>
      </c>
      <c r="D6219" s="7">
        <v>230.53030303030306</v>
      </c>
      <c r="E6219" s="7"/>
      <c r="G6219">
        <v>45.72</v>
      </c>
      <c r="H6219" s="12">
        <v>514.14269578102642</v>
      </c>
      <c r="I6219" s="13">
        <f>$D$2*tarifas!$D$12/24</f>
        <v>1.4541666666666666</v>
      </c>
      <c r="J6219" s="13" t="e">
        <f>VLOOKUP(E6219&amp;" "&amp;F6219,tarifas!$A$13:$D$20,4,FALSE)*H6219</f>
        <v>#N/A</v>
      </c>
      <c r="K6219" s="13">
        <f>IF(F6219="COD1",tarifas!$D$11*(SUMIFS($H$11:$H$8770,$F$11:$F$8770,"=COD1",$B$11:$B$8770,"="&amp;B6219)/COUNTIFS($F$11:$F$8770,"=COD1",$B$11:$B$8770,"="&amp;B6219))/COUNTIFS($A$11:$A$8770,"="&amp;A6219,$F$11:$F$8770,"=COD1"),0)</f>
        <v>0</v>
      </c>
      <c r="L6219" s="13" t="e">
        <f>(VLOOKUP(F6219,tarifas!$C$7:$D$10,2,FALSE)+tarifas!$D$21)*datos!H6219</f>
        <v>#N/A</v>
      </c>
      <c r="M6219">
        <v>1.5331300000000001</v>
      </c>
      <c r="N6219" s="13" t="e">
        <f t="shared" si="872"/>
        <v>#N/A</v>
      </c>
      <c r="O6219">
        <f t="shared" si="873"/>
        <v>1.5331300000000001</v>
      </c>
      <c r="P6219" s="12">
        <f t="shared" si="874"/>
        <v>512.60956578102639</v>
      </c>
      <c r="Q6219">
        <f t="shared" si="875"/>
        <v>0</v>
      </c>
      <c r="R6219">
        <f>$D$2*tarifas!$D$12/24</f>
        <v>1.4541666666666666</v>
      </c>
      <c r="S6219" t="e">
        <f>VLOOKUP(E6219&amp;" "&amp;F6219,tarifas!$A$13:$D$20,4,FALSE)*P6219</f>
        <v>#N/A</v>
      </c>
      <c r="T6219">
        <f>IF(F6219="COD1",tarifas!$D$11*(SUMIFS($P$11:$P$8770,$F$11:$F$8770,"=COD1",$B$11:$B$8770,"="&amp;B6219)/COUNTIFS($F$11:$F$8770,"=COD1",$B$11:$B$8770,"="&amp;B6219))/COUNTIFS($A$11:$A$8770,"="&amp;A6219,$F$11:$F$8770,"=COD1"),0)</f>
        <v>0</v>
      </c>
      <c r="U6219" t="e">
        <f>(VLOOKUP(F6219,tarifas!$C$7:$D$10,2,FALSE)+tarifas!$D$21)*datos!P6219</f>
        <v>#N/A</v>
      </c>
      <c r="V6219" t="e">
        <f t="shared" si="876"/>
        <v>#N/A</v>
      </c>
      <c r="W6219">
        <f t="shared" si="877"/>
        <v>0</v>
      </c>
    </row>
    <row r="6220" spans="1:23" x14ac:dyDescent="0.25">
      <c r="A6220">
        <f t="shared" ref="A6220:A6283" si="879">DAYS360($C$11,C6220)</f>
        <v>255</v>
      </c>
      <c r="B6220">
        <f t="shared" ref="B6220:B6283" si="880">MONTH(C6220)</f>
        <v>9</v>
      </c>
      <c r="C6220" s="1">
        <f t="shared" si="878"/>
        <v>41898.708333318275</v>
      </c>
      <c r="D6220" s="7">
        <v>251.39393939393941</v>
      </c>
      <c r="E6220" s="7"/>
      <c r="G6220">
        <v>46.59</v>
      </c>
      <c r="H6220" s="12">
        <v>401.10809716647265</v>
      </c>
      <c r="I6220" s="13">
        <f>$D$2*tarifas!$D$12/24</f>
        <v>1.4541666666666666</v>
      </c>
      <c r="J6220" s="13" t="e">
        <f>VLOOKUP(E6220&amp;" "&amp;F6220,tarifas!$A$13:$D$20,4,FALSE)*H6220</f>
        <v>#N/A</v>
      </c>
      <c r="K6220" s="13">
        <f>IF(F6220="COD1",tarifas!$D$11*(SUMIFS($H$11:$H$8770,$F$11:$F$8770,"=COD1",$B$11:$B$8770,"="&amp;B6220)/COUNTIFS($F$11:$F$8770,"=COD1",$B$11:$B$8770,"="&amp;B6220))/COUNTIFS($A$11:$A$8770,"="&amp;A6220,$F$11:$F$8770,"=COD1"),0)</f>
        <v>0</v>
      </c>
      <c r="L6220" s="13" t="e">
        <f>(VLOOKUP(F6220,tarifas!$C$7:$D$10,2,FALSE)+tarifas!$D$21)*datos!H6220</f>
        <v>#N/A</v>
      </c>
      <c r="M6220">
        <v>29.221869999999999</v>
      </c>
      <c r="N6220" s="13" t="e">
        <f t="shared" ref="N6220:N6283" si="881">(I6220+J6220+K6220+L6220)*1.23</f>
        <v>#N/A</v>
      </c>
      <c r="O6220">
        <f t="shared" ref="O6220:O6283" si="882">IF(M6220&lt;H6220,M6220,H6220)</f>
        <v>29.221869999999999</v>
      </c>
      <c r="P6220" s="12">
        <f t="shared" ref="P6220:P6283" si="883">H6220-O6220</f>
        <v>371.88622716647262</v>
      </c>
      <c r="Q6220">
        <f t="shared" ref="Q6220:Q6283" si="884">IF(M6220&lt;H6220,0,M6220-H6220)</f>
        <v>0</v>
      </c>
      <c r="R6220">
        <f>$D$2*tarifas!$D$12/24</f>
        <v>1.4541666666666666</v>
      </c>
      <c r="S6220" t="e">
        <f>VLOOKUP(E6220&amp;" "&amp;F6220,tarifas!$A$13:$D$20,4,FALSE)*P6220</f>
        <v>#N/A</v>
      </c>
      <c r="T6220">
        <f>IF(F6220="COD1",tarifas!$D$11*(SUMIFS($P$11:$P$8770,$F$11:$F$8770,"=COD1",$B$11:$B$8770,"="&amp;B6220)/COUNTIFS($F$11:$F$8770,"=COD1",$B$11:$B$8770,"="&amp;B6220))/COUNTIFS($A$11:$A$8770,"="&amp;A6220,$F$11:$F$8770,"=COD1"),0)</f>
        <v>0</v>
      </c>
      <c r="U6220" t="e">
        <f>(VLOOKUP(F6220,tarifas!$C$7:$D$10,2,FALSE)+tarifas!$D$21)*datos!P6220</f>
        <v>#N/A</v>
      </c>
      <c r="V6220" t="e">
        <f t="shared" ref="V6220:V6283" si="885">(R6220+S6220+T6220+U6220)*1.23</f>
        <v>#N/A</v>
      </c>
      <c r="W6220">
        <f t="shared" ref="W6220:W6283" si="886">0.9*G6220/1000*Q6220</f>
        <v>0</v>
      </c>
    </row>
    <row r="6221" spans="1:23" x14ac:dyDescent="0.25">
      <c r="A6221">
        <f t="shared" si="879"/>
        <v>255</v>
      </c>
      <c r="B6221">
        <f t="shared" si="880"/>
        <v>9</v>
      </c>
      <c r="C6221" s="1">
        <f t="shared" ref="C6221:C6284" si="887">+C6220+1/24</f>
        <v>41898.749999984939</v>
      </c>
      <c r="D6221" s="7">
        <v>50.227272727272734</v>
      </c>
      <c r="E6221" s="7"/>
      <c r="G6221">
        <v>47.51</v>
      </c>
      <c r="H6221" s="12">
        <v>296.68350529899442</v>
      </c>
      <c r="I6221" s="13">
        <f>$D$2*tarifas!$D$12/24</f>
        <v>1.4541666666666666</v>
      </c>
      <c r="J6221" s="13" t="e">
        <f>VLOOKUP(E6221&amp;" "&amp;F6221,tarifas!$A$13:$D$20,4,FALSE)*H6221</f>
        <v>#N/A</v>
      </c>
      <c r="K6221" s="13">
        <f>IF(F6221="COD1",tarifas!$D$11*(SUMIFS($H$11:$H$8770,$F$11:$F$8770,"=COD1",$B$11:$B$8770,"="&amp;B6221)/COUNTIFS($F$11:$F$8770,"=COD1",$B$11:$B$8770,"="&amp;B6221))/COUNTIFS($A$11:$A$8770,"="&amp;A6221,$F$11:$F$8770,"=COD1"),0)</f>
        <v>0</v>
      </c>
      <c r="L6221" s="13" t="e">
        <f>(VLOOKUP(F6221,tarifas!$C$7:$D$10,2,FALSE)+tarifas!$D$21)*datos!H6221</f>
        <v>#N/A</v>
      </c>
      <c r="M6221">
        <v>0</v>
      </c>
      <c r="N6221" s="13" t="e">
        <f t="shared" si="881"/>
        <v>#N/A</v>
      </c>
      <c r="O6221">
        <f t="shared" si="882"/>
        <v>0</v>
      </c>
      <c r="P6221" s="12">
        <f t="shared" si="883"/>
        <v>296.68350529899442</v>
      </c>
      <c r="Q6221">
        <f t="shared" si="884"/>
        <v>0</v>
      </c>
      <c r="R6221">
        <f>$D$2*tarifas!$D$12/24</f>
        <v>1.4541666666666666</v>
      </c>
      <c r="S6221" t="e">
        <f>VLOOKUP(E6221&amp;" "&amp;F6221,tarifas!$A$13:$D$20,4,FALSE)*P6221</f>
        <v>#N/A</v>
      </c>
      <c r="T6221">
        <f>IF(F6221="COD1",tarifas!$D$11*(SUMIFS($P$11:$P$8770,$F$11:$F$8770,"=COD1",$B$11:$B$8770,"="&amp;B6221)/COUNTIFS($F$11:$F$8770,"=COD1",$B$11:$B$8770,"="&amp;B6221))/COUNTIFS($A$11:$A$8770,"="&amp;A6221,$F$11:$F$8770,"=COD1"),0)</f>
        <v>0</v>
      </c>
      <c r="U6221" t="e">
        <f>(VLOOKUP(F6221,tarifas!$C$7:$D$10,2,FALSE)+tarifas!$D$21)*datos!P6221</f>
        <v>#N/A</v>
      </c>
      <c r="V6221" t="e">
        <f t="shared" si="885"/>
        <v>#N/A</v>
      </c>
      <c r="W6221">
        <f t="shared" si="886"/>
        <v>0</v>
      </c>
    </row>
    <row r="6222" spans="1:23" x14ac:dyDescent="0.25">
      <c r="A6222">
        <f t="shared" si="879"/>
        <v>255</v>
      </c>
      <c r="B6222">
        <f t="shared" si="880"/>
        <v>9</v>
      </c>
      <c r="C6222" s="1">
        <f t="shared" si="887"/>
        <v>41898.791666651603</v>
      </c>
      <c r="D6222" s="7">
        <v>0</v>
      </c>
      <c r="E6222" s="7"/>
      <c r="G6222">
        <v>54</v>
      </c>
      <c r="H6222" s="12">
        <v>241.05494351130451</v>
      </c>
      <c r="I6222" s="13">
        <f>$D$2*tarifas!$D$12/24</f>
        <v>1.4541666666666666</v>
      </c>
      <c r="J6222" s="13" t="e">
        <f>VLOOKUP(E6222&amp;" "&amp;F6222,tarifas!$A$13:$D$20,4,FALSE)*H6222</f>
        <v>#N/A</v>
      </c>
      <c r="K6222" s="13">
        <f>IF(F6222="COD1",tarifas!$D$11*(SUMIFS($H$11:$H$8770,$F$11:$F$8770,"=COD1",$B$11:$B$8770,"="&amp;B6222)/COUNTIFS($F$11:$F$8770,"=COD1",$B$11:$B$8770,"="&amp;B6222))/COUNTIFS($A$11:$A$8770,"="&amp;A6222,$F$11:$F$8770,"=COD1"),0)</f>
        <v>0</v>
      </c>
      <c r="L6222" s="13" t="e">
        <f>(VLOOKUP(F6222,tarifas!$C$7:$D$10,2,FALSE)+tarifas!$D$21)*datos!H6222</f>
        <v>#N/A</v>
      </c>
      <c r="M6222">
        <v>0</v>
      </c>
      <c r="N6222" s="13" t="e">
        <f t="shared" si="881"/>
        <v>#N/A</v>
      </c>
      <c r="O6222">
        <f t="shared" si="882"/>
        <v>0</v>
      </c>
      <c r="P6222" s="12">
        <f t="shared" si="883"/>
        <v>241.05494351130451</v>
      </c>
      <c r="Q6222">
        <f t="shared" si="884"/>
        <v>0</v>
      </c>
      <c r="R6222">
        <f>$D$2*tarifas!$D$12/24</f>
        <v>1.4541666666666666</v>
      </c>
      <c r="S6222" t="e">
        <f>VLOOKUP(E6222&amp;" "&amp;F6222,tarifas!$A$13:$D$20,4,FALSE)*P6222</f>
        <v>#N/A</v>
      </c>
      <c r="T6222">
        <f>IF(F6222="COD1",tarifas!$D$11*(SUMIFS($P$11:$P$8770,$F$11:$F$8770,"=COD1",$B$11:$B$8770,"="&amp;B6222)/COUNTIFS($F$11:$F$8770,"=COD1",$B$11:$B$8770,"="&amp;B6222))/COUNTIFS($A$11:$A$8770,"="&amp;A6222,$F$11:$F$8770,"=COD1"),0)</f>
        <v>0</v>
      </c>
      <c r="U6222" t="e">
        <f>(VLOOKUP(F6222,tarifas!$C$7:$D$10,2,FALSE)+tarifas!$D$21)*datos!P6222</f>
        <v>#N/A</v>
      </c>
      <c r="V6222" t="e">
        <f t="shared" si="885"/>
        <v>#N/A</v>
      </c>
      <c r="W6222">
        <f t="shared" si="886"/>
        <v>0</v>
      </c>
    </row>
    <row r="6223" spans="1:23" x14ac:dyDescent="0.25">
      <c r="A6223">
        <f t="shared" si="879"/>
        <v>255</v>
      </c>
      <c r="B6223">
        <f t="shared" si="880"/>
        <v>9</v>
      </c>
      <c r="C6223" s="1">
        <f t="shared" si="887"/>
        <v>41898.833333318267</v>
      </c>
      <c r="D6223" s="7">
        <v>0</v>
      </c>
      <c r="E6223" s="7"/>
      <c r="G6223">
        <v>57.98</v>
      </c>
      <c r="H6223" s="12">
        <v>223.50023421417666</v>
      </c>
      <c r="I6223" s="13">
        <f>$D$2*tarifas!$D$12/24</f>
        <v>1.4541666666666666</v>
      </c>
      <c r="J6223" s="13" t="e">
        <f>VLOOKUP(E6223&amp;" "&amp;F6223,tarifas!$A$13:$D$20,4,FALSE)*H6223</f>
        <v>#N/A</v>
      </c>
      <c r="K6223" s="13">
        <f>IF(F6223="COD1",tarifas!$D$11*(SUMIFS($H$11:$H$8770,$F$11:$F$8770,"=COD1",$B$11:$B$8770,"="&amp;B6223)/COUNTIFS($F$11:$F$8770,"=COD1",$B$11:$B$8770,"="&amp;B6223))/COUNTIFS($A$11:$A$8770,"="&amp;A6223,$F$11:$F$8770,"=COD1"),0)</f>
        <v>0</v>
      </c>
      <c r="L6223" s="13" t="e">
        <f>(VLOOKUP(F6223,tarifas!$C$7:$D$10,2,FALSE)+tarifas!$D$21)*datos!H6223</f>
        <v>#N/A</v>
      </c>
      <c r="M6223">
        <v>0</v>
      </c>
      <c r="N6223" s="13" t="e">
        <f t="shared" si="881"/>
        <v>#N/A</v>
      </c>
      <c r="O6223">
        <f t="shared" si="882"/>
        <v>0</v>
      </c>
      <c r="P6223" s="12">
        <f t="shared" si="883"/>
        <v>223.50023421417666</v>
      </c>
      <c r="Q6223">
        <f t="shared" si="884"/>
        <v>0</v>
      </c>
      <c r="R6223">
        <f>$D$2*tarifas!$D$12/24</f>
        <v>1.4541666666666666</v>
      </c>
      <c r="S6223" t="e">
        <f>VLOOKUP(E6223&amp;" "&amp;F6223,tarifas!$A$13:$D$20,4,FALSE)*P6223</f>
        <v>#N/A</v>
      </c>
      <c r="T6223">
        <f>IF(F6223="COD1",tarifas!$D$11*(SUMIFS($P$11:$P$8770,$F$11:$F$8770,"=COD1",$B$11:$B$8770,"="&amp;B6223)/COUNTIFS($F$11:$F$8770,"=COD1",$B$11:$B$8770,"="&amp;B6223))/COUNTIFS($A$11:$A$8770,"="&amp;A6223,$F$11:$F$8770,"=COD1"),0)</f>
        <v>0</v>
      </c>
      <c r="U6223" t="e">
        <f>(VLOOKUP(F6223,tarifas!$C$7:$D$10,2,FALSE)+tarifas!$D$21)*datos!P6223</f>
        <v>#N/A</v>
      </c>
      <c r="V6223" t="e">
        <f t="shared" si="885"/>
        <v>#N/A</v>
      </c>
      <c r="W6223">
        <f t="shared" si="886"/>
        <v>0</v>
      </c>
    </row>
    <row r="6224" spans="1:23" x14ac:dyDescent="0.25">
      <c r="A6224">
        <f t="shared" si="879"/>
        <v>255</v>
      </c>
      <c r="B6224">
        <f t="shared" si="880"/>
        <v>9</v>
      </c>
      <c r="C6224" s="1">
        <f t="shared" si="887"/>
        <v>41898.874999984931</v>
      </c>
      <c r="D6224" s="7">
        <v>0</v>
      </c>
      <c r="E6224" s="7"/>
      <c r="G6224">
        <v>47.2</v>
      </c>
      <c r="H6224" s="12">
        <v>230.01627348107479</v>
      </c>
      <c r="I6224" s="13">
        <f>$D$2*tarifas!$D$12/24</f>
        <v>1.4541666666666666</v>
      </c>
      <c r="J6224" s="13" t="e">
        <f>VLOOKUP(E6224&amp;" "&amp;F6224,tarifas!$A$13:$D$20,4,FALSE)*H6224</f>
        <v>#N/A</v>
      </c>
      <c r="K6224" s="13">
        <f>IF(F6224="COD1",tarifas!$D$11*(SUMIFS($H$11:$H$8770,$F$11:$F$8770,"=COD1",$B$11:$B$8770,"="&amp;B6224)/COUNTIFS($F$11:$F$8770,"=COD1",$B$11:$B$8770,"="&amp;B6224))/COUNTIFS($A$11:$A$8770,"="&amp;A6224,$F$11:$F$8770,"=COD1"),0)</f>
        <v>0</v>
      </c>
      <c r="L6224" s="13" t="e">
        <f>(VLOOKUP(F6224,tarifas!$C$7:$D$10,2,FALSE)+tarifas!$D$21)*datos!H6224</f>
        <v>#N/A</v>
      </c>
      <c r="M6224">
        <v>0</v>
      </c>
      <c r="N6224" s="13" t="e">
        <f t="shared" si="881"/>
        <v>#N/A</v>
      </c>
      <c r="O6224">
        <f t="shared" si="882"/>
        <v>0</v>
      </c>
      <c r="P6224" s="12">
        <f t="shared" si="883"/>
        <v>230.01627348107479</v>
      </c>
      <c r="Q6224">
        <f t="shared" si="884"/>
        <v>0</v>
      </c>
      <c r="R6224">
        <f>$D$2*tarifas!$D$12/24</f>
        <v>1.4541666666666666</v>
      </c>
      <c r="S6224" t="e">
        <f>VLOOKUP(E6224&amp;" "&amp;F6224,tarifas!$A$13:$D$20,4,FALSE)*P6224</f>
        <v>#N/A</v>
      </c>
      <c r="T6224">
        <f>IF(F6224="COD1",tarifas!$D$11*(SUMIFS($P$11:$P$8770,$F$11:$F$8770,"=COD1",$B$11:$B$8770,"="&amp;B6224)/COUNTIFS($F$11:$F$8770,"=COD1",$B$11:$B$8770,"="&amp;B6224))/COUNTIFS($A$11:$A$8770,"="&amp;A6224,$F$11:$F$8770,"=COD1"),0)</f>
        <v>0</v>
      </c>
      <c r="U6224" t="e">
        <f>(VLOOKUP(F6224,tarifas!$C$7:$D$10,2,FALSE)+tarifas!$D$21)*datos!P6224</f>
        <v>#N/A</v>
      </c>
      <c r="V6224" t="e">
        <f t="shared" si="885"/>
        <v>#N/A</v>
      </c>
      <c r="W6224">
        <f t="shared" si="886"/>
        <v>0</v>
      </c>
    </row>
    <row r="6225" spans="1:23" x14ac:dyDescent="0.25">
      <c r="A6225">
        <f t="shared" si="879"/>
        <v>255</v>
      </c>
      <c r="B6225">
        <f t="shared" si="880"/>
        <v>9</v>
      </c>
      <c r="C6225" s="1">
        <f t="shared" si="887"/>
        <v>41898.916666651596</v>
      </c>
      <c r="D6225" s="7">
        <v>0</v>
      </c>
      <c r="E6225" s="7"/>
      <c r="G6225">
        <v>43.5</v>
      </c>
      <c r="H6225" s="12">
        <v>227.46909010629116</v>
      </c>
      <c r="I6225" s="13">
        <f>$D$2*tarifas!$D$12/24</f>
        <v>1.4541666666666666</v>
      </c>
      <c r="J6225" s="13" t="e">
        <f>VLOOKUP(E6225&amp;" "&amp;F6225,tarifas!$A$13:$D$20,4,FALSE)*H6225</f>
        <v>#N/A</v>
      </c>
      <c r="K6225" s="13">
        <f>IF(F6225="COD1",tarifas!$D$11*(SUMIFS($H$11:$H$8770,$F$11:$F$8770,"=COD1",$B$11:$B$8770,"="&amp;B6225)/COUNTIFS($F$11:$F$8770,"=COD1",$B$11:$B$8770,"="&amp;B6225))/COUNTIFS($A$11:$A$8770,"="&amp;A6225,$F$11:$F$8770,"=COD1"),0)</f>
        <v>0</v>
      </c>
      <c r="L6225" s="13" t="e">
        <f>(VLOOKUP(F6225,tarifas!$C$7:$D$10,2,FALSE)+tarifas!$D$21)*datos!H6225</f>
        <v>#N/A</v>
      </c>
      <c r="M6225">
        <v>0</v>
      </c>
      <c r="N6225" s="13" t="e">
        <f t="shared" si="881"/>
        <v>#N/A</v>
      </c>
      <c r="O6225">
        <f t="shared" si="882"/>
        <v>0</v>
      </c>
      <c r="P6225" s="12">
        <f t="shared" si="883"/>
        <v>227.46909010629116</v>
      </c>
      <c r="Q6225">
        <f t="shared" si="884"/>
        <v>0</v>
      </c>
      <c r="R6225">
        <f>$D$2*tarifas!$D$12/24</f>
        <v>1.4541666666666666</v>
      </c>
      <c r="S6225" t="e">
        <f>VLOOKUP(E6225&amp;" "&amp;F6225,tarifas!$A$13:$D$20,4,FALSE)*P6225</f>
        <v>#N/A</v>
      </c>
      <c r="T6225">
        <f>IF(F6225="COD1",tarifas!$D$11*(SUMIFS($P$11:$P$8770,$F$11:$F$8770,"=COD1",$B$11:$B$8770,"="&amp;B6225)/COUNTIFS($F$11:$F$8770,"=COD1",$B$11:$B$8770,"="&amp;B6225))/COUNTIFS($A$11:$A$8770,"="&amp;A6225,$F$11:$F$8770,"=COD1"),0)</f>
        <v>0</v>
      </c>
      <c r="U6225" t="e">
        <f>(VLOOKUP(F6225,tarifas!$C$7:$D$10,2,FALSE)+tarifas!$D$21)*datos!P6225</f>
        <v>#N/A</v>
      </c>
      <c r="V6225" t="e">
        <f t="shared" si="885"/>
        <v>#N/A</v>
      </c>
      <c r="W6225">
        <f t="shared" si="886"/>
        <v>0</v>
      </c>
    </row>
    <row r="6226" spans="1:23" x14ac:dyDescent="0.25">
      <c r="A6226">
        <f t="shared" si="879"/>
        <v>255</v>
      </c>
      <c r="B6226">
        <f t="shared" si="880"/>
        <v>9</v>
      </c>
      <c r="C6226" s="1">
        <f t="shared" si="887"/>
        <v>41898.95833331826</v>
      </c>
      <c r="D6226" s="7">
        <v>0</v>
      </c>
      <c r="E6226" s="7"/>
      <c r="G6226">
        <v>44.31</v>
      </c>
      <c r="H6226" s="12">
        <v>220.38575336398836</v>
      </c>
      <c r="I6226" s="13">
        <f>$D$2*tarifas!$D$12/24</f>
        <v>1.4541666666666666</v>
      </c>
      <c r="J6226" s="13" t="e">
        <f>VLOOKUP(E6226&amp;" "&amp;F6226,tarifas!$A$13:$D$20,4,FALSE)*H6226</f>
        <v>#N/A</v>
      </c>
      <c r="K6226" s="13">
        <f>IF(F6226="COD1",tarifas!$D$11*(SUMIFS($H$11:$H$8770,$F$11:$F$8770,"=COD1",$B$11:$B$8770,"="&amp;B6226)/COUNTIFS($F$11:$F$8770,"=COD1",$B$11:$B$8770,"="&amp;B6226))/COUNTIFS($A$11:$A$8770,"="&amp;A6226,$F$11:$F$8770,"=COD1"),0)</f>
        <v>0</v>
      </c>
      <c r="L6226" s="13" t="e">
        <f>(VLOOKUP(F6226,tarifas!$C$7:$D$10,2,FALSE)+tarifas!$D$21)*datos!H6226</f>
        <v>#N/A</v>
      </c>
      <c r="M6226">
        <v>0</v>
      </c>
      <c r="N6226" s="13" t="e">
        <f t="shared" si="881"/>
        <v>#N/A</v>
      </c>
      <c r="O6226">
        <f t="shared" si="882"/>
        <v>0</v>
      </c>
      <c r="P6226" s="12">
        <f t="shared" si="883"/>
        <v>220.38575336398836</v>
      </c>
      <c r="Q6226">
        <f t="shared" si="884"/>
        <v>0</v>
      </c>
      <c r="R6226">
        <f>$D$2*tarifas!$D$12/24</f>
        <v>1.4541666666666666</v>
      </c>
      <c r="S6226" t="e">
        <f>VLOOKUP(E6226&amp;" "&amp;F6226,tarifas!$A$13:$D$20,4,FALSE)*P6226</f>
        <v>#N/A</v>
      </c>
      <c r="T6226">
        <f>IF(F6226="COD1",tarifas!$D$11*(SUMIFS($P$11:$P$8770,$F$11:$F$8770,"=COD1",$B$11:$B$8770,"="&amp;B6226)/COUNTIFS($F$11:$F$8770,"=COD1",$B$11:$B$8770,"="&amp;B6226))/COUNTIFS($A$11:$A$8770,"="&amp;A6226,$F$11:$F$8770,"=COD1"),0)</f>
        <v>0</v>
      </c>
      <c r="U6226" t="e">
        <f>(VLOOKUP(F6226,tarifas!$C$7:$D$10,2,FALSE)+tarifas!$D$21)*datos!P6226</f>
        <v>#N/A</v>
      </c>
      <c r="V6226" t="e">
        <f t="shared" si="885"/>
        <v>#N/A</v>
      </c>
      <c r="W6226">
        <f t="shared" si="886"/>
        <v>0</v>
      </c>
    </row>
    <row r="6227" spans="1:23" x14ac:dyDescent="0.25">
      <c r="A6227">
        <f t="shared" si="879"/>
        <v>256</v>
      </c>
      <c r="B6227">
        <f t="shared" si="880"/>
        <v>9</v>
      </c>
      <c r="C6227" s="1">
        <f t="shared" si="887"/>
        <v>41898.999999984924</v>
      </c>
      <c r="D6227" s="7">
        <v>0</v>
      </c>
      <c r="E6227" s="7"/>
      <c r="G6227">
        <v>44.27</v>
      </c>
      <c r="H6227" s="12">
        <v>217.80652523622561</v>
      </c>
      <c r="I6227" s="13">
        <f>$D$2*tarifas!$D$12/24</f>
        <v>1.4541666666666666</v>
      </c>
      <c r="J6227" s="13" t="e">
        <f>VLOOKUP(E6227&amp;" "&amp;F6227,tarifas!$A$13:$D$20,4,FALSE)*H6227</f>
        <v>#N/A</v>
      </c>
      <c r="K6227" s="13">
        <f>IF(F6227="COD1",tarifas!$D$11*(SUMIFS($H$11:$H$8770,$F$11:$F$8770,"=COD1",$B$11:$B$8770,"="&amp;B6227)/COUNTIFS($F$11:$F$8770,"=COD1",$B$11:$B$8770,"="&amp;B6227))/COUNTIFS($A$11:$A$8770,"="&amp;A6227,$F$11:$F$8770,"=COD1"),0)</f>
        <v>0</v>
      </c>
      <c r="L6227" s="13" t="e">
        <f>(VLOOKUP(F6227,tarifas!$C$7:$D$10,2,FALSE)+tarifas!$D$21)*datos!H6227</f>
        <v>#N/A</v>
      </c>
      <c r="M6227">
        <v>0</v>
      </c>
      <c r="N6227" s="13" t="e">
        <f t="shared" si="881"/>
        <v>#N/A</v>
      </c>
      <c r="O6227">
        <f t="shared" si="882"/>
        <v>0</v>
      </c>
      <c r="P6227" s="12">
        <f t="shared" si="883"/>
        <v>217.80652523622561</v>
      </c>
      <c r="Q6227">
        <f t="shared" si="884"/>
        <v>0</v>
      </c>
      <c r="R6227">
        <f>$D$2*tarifas!$D$12/24</f>
        <v>1.4541666666666666</v>
      </c>
      <c r="S6227" t="e">
        <f>VLOOKUP(E6227&amp;" "&amp;F6227,tarifas!$A$13:$D$20,4,FALSE)*P6227</f>
        <v>#N/A</v>
      </c>
      <c r="T6227">
        <f>IF(F6227="COD1",tarifas!$D$11*(SUMIFS($P$11:$P$8770,$F$11:$F$8770,"=COD1",$B$11:$B$8770,"="&amp;B6227)/COUNTIFS($F$11:$F$8770,"=COD1",$B$11:$B$8770,"="&amp;B6227))/COUNTIFS($A$11:$A$8770,"="&amp;A6227,$F$11:$F$8770,"=COD1"),0)</f>
        <v>0</v>
      </c>
      <c r="U6227" t="e">
        <f>(VLOOKUP(F6227,tarifas!$C$7:$D$10,2,FALSE)+tarifas!$D$21)*datos!P6227</f>
        <v>#N/A</v>
      </c>
      <c r="V6227" t="e">
        <f t="shared" si="885"/>
        <v>#N/A</v>
      </c>
      <c r="W6227">
        <f t="shared" si="886"/>
        <v>0</v>
      </c>
    </row>
    <row r="6228" spans="1:23" x14ac:dyDescent="0.25">
      <c r="A6228">
        <f t="shared" si="879"/>
        <v>256</v>
      </c>
      <c r="B6228">
        <f t="shared" si="880"/>
        <v>9</v>
      </c>
      <c r="C6228" s="1">
        <f t="shared" si="887"/>
        <v>41899.041666651588</v>
      </c>
      <c r="D6228" s="7">
        <v>0</v>
      </c>
      <c r="E6228" s="7"/>
      <c r="G6228">
        <v>43</v>
      </c>
      <c r="H6228" s="12">
        <v>213.02285859840555</v>
      </c>
      <c r="I6228" s="13">
        <f>$D$2*tarifas!$D$12/24</f>
        <v>1.4541666666666666</v>
      </c>
      <c r="J6228" s="13" t="e">
        <f>VLOOKUP(E6228&amp;" "&amp;F6228,tarifas!$A$13:$D$20,4,FALSE)*H6228</f>
        <v>#N/A</v>
      </c>
      <c r="K6228" s="13">
        <f>IF(F6228="COD1",tarifas!$D$11*(SUMIFS($H$11:$H$8770,$F$11:$F$8770,"=COD1",$B$11:$B$8770,"="&amp;B6228)/COUNTIFS($F$11:$F$8770,"=COD1",$B$11:$B$8770,"="&amp;B6228))/COUNTIFS($A$11:$A$8770,"="&amp;A6228,$F$11:$F$8770,"=COD1"),0)</f>
        <v>0</v>
      </c>
      <c r="L6228" s="13" t="e">
        <f>(VLOOKUP(F6228,tarifas!$C$7:$D$10,2,FALSE)+tarifas!$D$21)*datos!H6228</f>
        <v>#N/A</v>
      </c>
      <c r="M6228">
        <v>0</v>
      </c>
      <c r="N6228" s="13" t="e">
        <f t="shared" si="881"/>
        <v>#N/A</v>
      </c>
      <c r="O6228">
        <f t="shared" si="882"/>
        <v>0</v>
      </c>
      <c r="P6228" s="12">
        <f t="shared" si="883"/>
        <v>213.02285859840555</v>
      </c>
      <c r="Q6228">
        <f t="shared" si="884"/>
        <v>0</v>
      </c>
      <c r="R6228">
        <f>$D$2*tarifas!$D$12/24</f>
        <v>1.4541666666666666</v>
      </c>
      <c r="S6228" t="e">
        <f>VLOOKUP(E6228&amp;" "&amp;F6228,tarifas!$A$13:$D$20,4,FALSE)*P6228</f>
        <v>#N/A</v>
      </c>
      <c r="T6228">
        <f>IF(F6228="COD1",tarifas!$D$11*(SUMIFS($P$11:$P$8770,$F$11:$F$8770,"=COD1",$B$11:$B$8770,"="&amp;B6228)/COUNTIFS($F$11:$F$8770,"=COD1",$B$11:$B$8770,"="&amp;B6228))/COUNTIFS($A$11:$A$8770,"="&amp;A6228,$F$11:$F$8770,"=COD1"),0)</f>
        <v>0</v>
      </c>
      <c r="U6228" t="e">
        <f>(VLOOKUP(F6228,tarifas!$C$7:$D$10,2,FALSE)+tarifas!$D$21)*datos!P6228</f>
        <v>#N/A</v>
      </c>
      <c r="V6228" t="e">
        <f t="shared" si="885"/>
        <v>#N/A</v>
      </c>
      <c r="W6228">
        <f t="shared" si="886"/>
        <v>0</v>
      </c>
    </row>
    <row r="6229" spans="1:23" x14ac:dyDescent="0.25">
      <c r="A6229">
        <f t="shared" si="879"/>
        <v>256</v>
      </c>
      <c r="B6229">
        <f t="shared" si="880"/>
        <v>9</v>
      </c>
      <c r="C6229" s="1">
        <f t="shared" si="887"/>
        <v>41899.083333318253</v>
      </c>
      <c r="D6229" s="7">
        <v>0</v>
      </c>
      <c r="E6229" s="7"/>
      <c r="G6229">
        <v>42.4</v>
      </c>
      <c r="H6229" s="12">
        <v>199.60594012244974</v>
      </c>
      <c r="I6229" s="13">
        <f>$D$2*tarifas!$D$12/24</f>
        <v>1.4541666666666666</v>
      </c>
      <c r="J6229" s="13" t="e">
        <f>VLOOKUP(E6229&amp;" "&amp;F6229,tarifas!$A$13:$D$20,4,FALSE)*H6229</f>
        <v>#N/A</v>
      </c>
      <c r="K6229" s="13">
        <f>IF(F6229="COD1",tarifas!$D$11*(SUMIFS($H$11:$H$8770,$F$11:$F$8770,"=COD1",$B$11:$B$8770,"="&amp;B6229)/COUNTIFS($F$11:$F$8770,"=COD1",$B$11:$B$8770,"="&amp;B6229))/COUNTIFS($A$11:$A$8770,"="&amp;A6229,$F$11:$F$8770,"=COD1"),0)</f>
        <v>0</v>
      </c>
      <c r="L6229" s="13" t="e">
        <f>(VLOOKUP(F6229,tarifas!$C$7:$D$10,2,FALSE)+tarifas!$D$21)*datos!H6229</f>
        <v>#N/A</v>
      </c>
      <c r="M6229">
        <v>0</v>
      </c>
      <c r="N6229" s="13" t="e">
        <f t="shared" si="881"/>
        <v>#N/A</v>
      </c>
      <c r="O6229">
        <f t="shared" si="882"/>
        <v>0</v>
      </c>
      <c r="P6229" s="12">
        <f t="shared" si="883"/>
        <v>199.60594012244974</v>
      </c>
      <c r="Q6229">
        <f t="shared" si="884"/>
        <v>0</v>
      </c>
      <c r="R6229">
        <f>$D$2*tarifas!$D$12/24</f>
        <v>1.4541666666666666</v>
      </c>
      <c r="S6229" t="e">
        <f>VLOOKUP(E6229&amp;" "&amp;F6229,tarifas!$A$13:$D$20,4,FALSE)*P6229</f>
        <v>#N/A</v>
      </c>
      <c r="T6229">
        <f>IF(F6229="COD1",tarifas!$D$11*(SUMIFS($P$11:$P$8770,$F$11:$F$8770,"=COD1",$B$11:$B$8770,"="&amp;B6229)/COUNTIFS($F$11:$F$8770,"=COD1",$B$11:$B$8770,"="&amp;B6229))/COUNTIFS($A$11:$A$8770,"="&amp;A6229,$F$11:$F$8770,"=COD1"),0)</f>
        <v>0</v>
      </c>
      <c r="U6229" t="e">
        <f>(VLOOKUP(F6229,tarifas!$C$7:$D$10,2,FALSE)+tarifas!$D$21)*datos!P6229</f>
        <v>#N/A</v>
      </c>
      <c r="V6229" t="e">
        <f t="shared" si="885"/>
        <v>#N/A</v>
      </c>
      <c r="W6229">
        <f t="shared" si="886"/>
        <v>0</v>
      </c>
    </row>
    <row r="6230" spans="1:23" x14ac:dyDescent="0.25">
      <c r="A6230">
        <f t="shared" si="879"/>
        <v>256</v>
      </c>
      <c r="B6230">
        <f t="shared" si="880"/>
        <v>9</v>
      </c>
      <c r="C6230" s="1">
        <f t="shared" si="887"/>
        <v>41899.124999984917</v>
      </c>
      <c r="D6230" s="7">
        <v>0</v>
      </c>
      <c r="E6230" s="7"/>
      <c r="G6230">
        <v>41.65</v>
      </c>
      <c r="H6230" s="12">
        <v>193.24709302867424</v>
      </c>
      <c r="I6230" s="13">
        <f>$D$2*tarifas!$D$12/24</f>
        <v>1.4541666666666666</v>
      </c>
      <c r="J6230" s="13" t="e">
        <f>VLOOKUP(E6230&amp;" "&amp;F6230,tarifas!$A$13:$D$20,4,FALSE)*H6230</f>
        <v>#N/A</v>
      </c>
      <c r="K6230" s="13">
        <f>IF(F6230="COD1",tarifas!$D$11*(SUMIFS($H$11:$H$8770,$F$11:$F$8770,"=COD1",$B$11:$B$8770,"="&amp;B6230)/COUNTIFS($F$11:$F$8770,"=COD1",$B$11:$B$8770,"="&amp;B6230))/COUNTIFS($A$11:$A$8770,"="&amp;A6230,$F$11:$F$8770,"=COD1"),0)</f>
        <v>0</v>
      </c>
      <c r="L6230" s="13" t="e">
        <f>(VLOOKUP(F6230,tarifas!$C$7:$D$10,2,FALSE)+tarifas!$D$21)*datos!H6230</f>
        <v>#N/A</v>
      </c>
      <c r="M6230">
        <v>0</v>
      </c>
      <c r="N6230" s="13" t="e">
        <f t="shared" si="881"/>
        <v>#N/A</v>
      </c>
      <c r="O6230">
        <f t="shared" si="882"/>
        <v>0</v>
      </c>
      <c r="P6230" s="12">
        <f t="shared" si="883"/>
        <v>193.24709302867424</v>
      </c>
      <c r="Q6230">
        <f t="shared" si="884"/>
        <v>0</v>
      </c>
      <c r="R6230">
        <f>$D$2*tarifas!$D$12/24</f>
        <v>1.4541666666666666</v>
      </c>
      <c r="S6230" t="e">
        <f>VLOOKUP(E6230&amp;" "&amp;F6230,tarifas!$A$13:$D$20,4,FALSE)*P6230</f>
        <v>#N/A</v>
      </c>
      <c r="T6230">
        <f>IF(F6230="COD1",tarifas!$D$11*(SUMIFS($P$11:$P$8770,$F$11:$F$8770,"=COD1",$B$11:$B$8770,"="&amp;B6230)/COUNTIFS($F$11:$F$8770,"=COD1",$B$11:$B$8770,"="&amp;B6230))/COUNTIFS($A$11:$A$8770,"="&amp;A6230,$F$11:$F$8770,"=COD1"),0)</f>
        <v>0</v>
      </c>
      <c r="U6230" t="e">
        <f>(VLOOKUP(F6230,tarifas!$C$7:$D$10,2,FALSE)+tarifas!$D$21)*datos!P6230</f>
        <v>#N/A</v>
      </c>
      <c r="V6230" t="e">
        <f t="shared" si="885"/>
        <v>#N/A</v>
      </c>
      <c r="W6230">
        <f t="shared" si="886"/>
        <v>0</v>
      </c>
    </row>
    <row r="6231" spans="1:23" x14ac:dyDescent="0.25">
      <c r="A6231">
        <f t="shared" si="879"/>
        <v>256</v>
      </c>
      <c r="B6231">
        <f t="shared" si="880"/>
        <v>9</v>
      </c>
      <c r="C6231" s="1">
        <f t="shared" si="887"/>
        <v>41899.166666651581</v>
      </c>
      <c r="D6231" s="7">
        <v>0</v>
      </c>
      <c r="E6231" s="7"/>
      <c r="G6231">
        <v>42</v>
      </c>
      <c r="H6231" s="12">
        <v>192.93113555382953</v>
      </c>
      <c r="I6231" s="13">
        <f>$D$2*tarifas!$D$12/24</f>
        <v>1.4541666666666666</v>
      </c>
      <c r="J6231" s="13" t="e">
        <f>VLOOKUP(E6231&amp;" "&amp;F6231,tarifas!$A$13:$D$20,4,FALSE)*H6231</f>
        <v>#N/A</v>
      </c>
      <c r="K6231" s="13">
        <f>IF(F6231="COD1",tarifas!$D$11*(SUMIFS($H$11:$H$8770,$F$11:$F$8770,"=COD1",$B$11:$B$8770,"="&amp;B6231)/COUNTIFS($F$11:$F$8770,"=COD1",$B$11:$B$8770,"="&amp;B6231))/COUNTIFS($A$11:$A$8770,"="&amp;A6231,$F$11:$F$8770,"=COD1"),0)</f>
        <v>0</v>
      </c>
      <c r="L6231" s="13" t="e">
        <f>(VLOOKUP(F6231,tarifas!$C$7:$D$10,2,FALSE)+tarifas!$D$21)*datos!H6231</f>
        <v>#N/A</v>
      </c>
      <c r="M6231">
        <v>0</v>
      </c>
      <c r="N6231" s="13" t="e">
        <f t="shared" si="881"/>
        <v>#N/A</v>
      </c>
      <c r="O6231">
        <f t="shared" si="882"/>
        <v>0</v>
      </c>
      <c r="P6231" s="12">
        <f t="shared" si="883"/>
        <v>192.93113555382953</v>
      </c>
      <c r="Q6231">
        <f t="shared" si="884"/>
        <v>0</v>
      </c>
      <c r="R6231">
        <f>$D$2*tarifas!$D$12/24</f>
        <v>1.4541666666666666</v>
      </c>
      <c r="S6231" t="e">
        <f>VLOOKUP(E6231&amp;" "&amp;F6231,tarifas!$A$13:$D$20,4,FALSE)*P6231</f>
        <v>#N/A</v>
      </c>
      <c r="T6231">
        <f>IF(F6231="COD1",tarifas!$D$11*(SUMIFS($P$11:$P$8770,$F$11:$F$8770,"=COD1",$B$11:$B$8770,"="&amp;B6231)/COUNTIFS($F$11:$F$8770,"=COD1",$B$11:$B$8770,"="&amp;B6231))/COUNTIFS($A$11:$A$8770,"="&amp;A6231,$F$11:$F$8770,"=COD1"),0)</f>
        <v>0</v>
      </c>
      <c r="U6231" t="e">
        <f>(VLOOKUP(F6231,tarifas!$C$7:$D$10,2,FALSE)+tarifas!$D$21)*datos!P6231</f>
        <v>#N/A</v>
      </c>
      <c r="V6231" t="e">
        <f t="shared" si="885"/>
        <v>#N/A</v>
      </c>
      <c r="W6231">
        <f t="shared" si="886"/>
        <v>0</v>
      </c>
    </row>
    <row r="6232" spans="1:23" x14ac:dyDescent="0.25">
      <c r="A6232">
        <f t="shared" si="879"/>
        <v>256</v>
      </c>
      <c r="B6232">
        <f t="shared" si="880"/>
        <v>9</v>
      </c>
      <c r="C6232" s="1">
        <f t="shared" si="887"/>
        <v>41899.208333318245</v>
      </c>
      <c r="D6232" s="7">
        <v>0</v>
      </c>
      <c r="E6232" s="7"/>
      <c r="G6232">
        <v>44.29</v>
      </c>
      <c r="H6232" s="12">
        <v>192.64741269954527</v>
      </c>
      <c r="I6232" s="13">
        <f>$D$2*tarifas!$D$12/24</f>
        <v>1.4541666666666666</v>
      </c>
      <c r="J6232" s="13" t="e">
        <f>VLOOKUP(E6232&amp;" "&amp;F6232,tarifas!$A$13:$D$20,4,FALSE)*H6232</f>
        <v>#N/A</v>
      </c>
      <c r="K6232" s="13">
        <f>IF(F6232="COD1",tarifas!$D$11*(SUMIFS($H$11:$H$8770,$F$11:$F$8770,"=COD1",$B$11:$B$8770,"="&amp;B6232)/COUNTIFS($F$11:$F$8770,"=COD1",$B$11:$B$8770,"="&amp;B6232))/COUNTIFS($A$11:$A$8770,"="&amp;A6232,$F$11:$F$8770,"=COD1"),0)</f>
        <v>0</v>
      </c>
      <c r="L6232" s="13" t="e">
        <f>(VLOOKUP(F6232,tarifas!$C$7:$D$10,2,FALSE)+tarifas!$D$21)*datos!H6232</f>
        <v>#N/A</v>
      </c>
      <c r="M6232">
        <v>0</v>
      </c>
      <c r="N6232" s="13" t="e">
        <f t="shared" si="881"/>
        <v>#N/A</v>
      </c>
      <c r="O6232">
        <f t="shared" si="882"/>
        <v>0</v>
      </c>
      <c r="P6232" s="12">
        <f t="shared" si="883"/>
        <v>192.64741269954527</v>
      </c>
      <c r="Q6232">
        <f t="shared" si="884"/>
        <v>0</v>
      </c>
      <c r="R6232">
        <f>$D$2*tarifas!$D$12/24</f>
        <v>1.4541666666666666</v>
      </c>
      <c r="S6232" t="e">
        <f>VLOOKUP(E6232&amp;" "&amp;F6232,tarifas!$A$13:$D$20,4,FALSE)*P6232</f>
        <v>#N/A</v>
      </c>
      <c r="T6232">
        <f>IF(F6232="COD1",tarifas!$D$11*(SUMIFS($P$11:$P$8770,$F$11:$F$8770,"=COD1",$B$11:$B$8770,"="&amp;B6232)/COUNTIFS($F$11:$F$8770,"=COD1",$B$11:$B$8770,"="&amp;B6232))/COUNTIFS($A$11:$A$8770,"="&amp;A6232,$F$11:$F$8770,"=COD1"),0)</f>
        <v>0</v>
      </c>
      <c r="U6232" t="e">
        <f>(VLOOKUP(F6232,tarifas!$C$7:$D$10,2,FALSE)+tarifas!$D$21)*datos!P6232</f>
        <v>#N/A</v>
      </c>
      <c r="V6232" t="e">
        <f t="shared" si="885"/>
        <v>#N/A</v>
      </c>
      <c r="W6232">
        <f t="shared" si="886"/>
        <v>0</v>
      </c>
    </row>
    <row r="6233" spans="1:23" x14ac:dyDescent="0.25">
      <c r="A6233">
        <f t="shared" si="879"/>
        <v>256</v>
      </c>
      <c r="B6233">
        <f t="shared" si="880"/>
        <v>9</v>
      </c>
      <c r="C6233" s="1">
        <f t="shared" si="887"/>
        <v>41899.24999998491</v>
      </c>
      <c r="D6233" s="7">
        <v>1.2878787878787878</v>
      </c>
      <c r="E6233" s="7"/>
      <c r="G6233">
        <v>45.4</v>
      </c>
      <c r="H6233" s="12">
        <v>212.71343244043595</v>
      </c>
      <c r="I6233" s="13">
        <f>$D$2*tarifas!$D$12/24</f>
        <v>1.4541666666666666</v>
      </c>
      <c r="J6233" s="13" t="e">
        <f>VLOOKUP(E6233&amp;" "&amp;F6233,tarifas!$A$13:$D$20,4,FALSE)*H6233</f>
        <v>#N/A</v>
      </c>
      <c r="K6233" s="13">
        <f>IF(F6233="COD1",tarifas!$D$11*(SUMIFS($H$11:$H$8770,$F$11:$F$8770,"=COD1",$B$11:$B$8770,"="&amp;B6233)/COUNTIFS($F$11:$F$8770,"=COD1",$B$11:$B$8770,"="&amp;B6233))/COUNTIFS($A$11:$A$8770,"="&amp;A6233,$F$11:$F$8770,"=COD1"),0)</f>
        <v>0</v>
      </c>
      <c r="L6233" s="13" t="e">
        <f>(VLOOKUP(F6233,tarifas!$C$7:$D$10,2,FALSE)+tarifas!$D$21)*datos!H6233</f>
        <v>#N/A</v>
      </c>
      <c r="M6233">
        <v>0</v>
      </c>
      <c r="N6233" s="13" t="e">
        <f t="shared" si="881"/>
        <v>#N/A</v>
      </c>
      <c r="O6233">
        <f t="shared" si="882"/>
        <v>0</v>
      </c>
      <c r="P6233" s="12">
        <f t="shared" si="883"/>
        <v>212.71343244043595</v>
      </c>
      <c r="Q6233">
        <f t="shared" si="884"/>
        <v>0</v>
      </c>
      <c r="R6233">
        <f>$D$2*tarifas!$D$12/24</f>
        <v>1.4541666666666666</v>
      </c>
      <c r="S6233" t="e">
        <f>VLOOKUP(E6233&amp;" "&amp;F6233,tarifas!$A$13:$D$20,4,FALSE)*P6233</f>
        <v>#N/A</v>
      </c>
      <c r="T6233">
        <f>IF(F6233="COD1",tarifas!$D$11*(SUMIFS($P$11:$P$8770,$F$11:$F$8770,"=COD1",$B$11:$B$8770,"="&amp;B6233)/COUNTIFS($F$11:$F$8770,"=COD1",$B$11:$B$8770,"="&amp;B6233))/COUNTIFS($A$11:$A$8770,"="&amp;A6233,$F$11:$F$8770,"=COD1"),0)</f>
        <v>0</v>
      </c>
      <c r="U6233" t="e">
        <f>(VLOOKUP(F6233,tarifas!$C$7:$D$10,2,FALSE)+tarifas!$D$21)*datos!P6233</f>
        <v>#N/A</v>
      </c>
      <c r="V6233" t="e">
        <f t="shared" si="885"/>
        <v>#N/A</v>
      </c>
      <c r="W6233">
        <f t="shared" si="886"/>
        <v>0</v>
      </c>
    </row>
    <row r="6234" spans="1:23" x14ac:dyDescent="0.25">
      <c r="A6234">
        <f t="shared" si="879"/>
        <v>256</v>
      </c>
      <c r="B6234">
        <f t="shared" si="880"/>
        <v>9</v>
      </c>
      <c r="C6234" s="1">
        <f t="shared" si="887"/>
        <v>41899.291666651574</v>
      </c>
      <c r="D6234" s="7">
        <v>26.015151515151516</v>
      </c>
      <c r="E6234" s="7"/>
      <c r="G6234">
        <v>48.43</v>
      </c>
      <c r="H6234" s="12">
        <v>275.87465457061768</v>
      </c>
      <c r="I6234" s="13">
        <f>$D$2*tarifas!$D$12/24</f>
        <v>1.4541666666666666</v>
      </c>
      <c r="J6234" s="13" t="e">
        <f>VLOOKUP(E6234&amp;" "&amp;F6234,tarifas!$A$13:$D$20,4,FALSE)*H6234</f>
        <v>#N/A</v>
      </c>
      <c r="K6234" s="13">
        <f>IF(F6234="COD1",tarifas!$D$11*(SUMIFS($H$11:$H$8770,$F$11:$F$8770,"=COD1",$B$11:$B$8770,"="&amp;B6234)/COUNTIFS($F$11:$F$8770,"=COD1",$B$11:$B$8770,"="&amp;B6234))/COUNTIFS($A$11:$A$8770,"="&amp;A6234,$F$11:$F$8770,"=COD1"),0)</f>
        <v>0</v>
      </c>
      <c r="L6234" s="13" t="e">
        <f>(VLOOKUP(F6234,tarifas!$C$7:$D$10,2,FALSE)+tarifas!$D$21)*datos!H6234</f>
        <v>#N/A</v>
      </c>
      <c r="M6234">
        <v>87.8489</v>
      </c>
      <c r="N6234" s="13" t="e">
        <f t="shared" si="881"/>
        <v>#N/A</v>
      </c>
      <c r="O6234">
        <f t="shared" si="882"/>
        <v>87.8489</v>
      </c>
      <c r="P6234" s="12">
        <f t="shared" si="883"/>
        <v>188.02575457061766</v>
      </c>
      <c r="Q6234">
        <f t="shared" si="884"/>
        <v>0</v>
      </c>
      <c r="R6234">
        <f>$D$2*tarifas!$D$12/24</f>
        <v>1.4541666666666666</v>
      </c>
      <c r="S6234" t="e">
        <f>VLOOKUP(E6234&amp;" "&amp;F6234,tarifas!$A$13:$D$20,4,FALSE)*P6234</f>
        <v>#N/A</v>
      </c>
      <c r="T6234">
        <f>IF(F6234="COD1",tarifas!$D$11*(SUMIFS($P$11:$P$8770,$F$11:$F$8770,"=COD1",$B$11:$B$8770,"="&amp;B6234)/COUNTIFS($F$11:$F$8770,"=COD1",$B$11:$B$8770,"="&amp;B6234))/COUNTIFS($A$11:$A$8770,"="&amp;A6234,$F$11:$F$8770,"=COD1"),0)</f>
        <v>0</v>
      </c>
      <c r="U6234" t="e">
        <f>(VLOOKUP(F6234,tarifas!$C$7:$D$10,2,FALSE)+tarifas!$D$21)*datos!P6234</f>
        <v>#N/A</v>
      </c>
      <c r="V6234" t="e">
        <f t="shared" si="885"/>
        <v>#N/A</v>
      </c>
      <c r="W6234">
        <f t="shared" si="886"/>
        <v>0</v>
      </c>
    </row>
    <row r="6235" spans="1:23" x14ac:dyDescent="0.25">
      <c r="A6235">
        <f t="shared" si="879"/>
        <v>256</v>
      </c>
      <c r="B6235">
        <f t="shared" si="880"/>
        <v>9</v>
      </c>
      <c r="C6235" s="1">
        <f t="shared" si="887"/>
        <v>41899.333333318238</v>
      </c>
      <c r="D6235" s="7">
        <v>145.530303030303</v>
      </c>
      <c r="E6235" s="7"/>
      <c r="G6235">
        <v>54.87</v>
      </c>
      <c r="H6235" s="12">
        <v>416.13419166660566</v>
      </c>
      <c r="I6235" s="13">
        <f>$D$2*tarifas!$D$12/24</f>
        <v>1.4541666666666666</v>
      </c>
      <c r="J6235" s="13" t="e">
        <f>VLOOKUP(E6235&amp;" "&amp;F6235,tarifas!$A$13:$D$20,4,FALSE)*H6235</f>
        <v>#N/A</v>
      </c>
      <c r="K6235" s="13">
        <f>IF(F6235="COD1",tarifas!$D$11*(SUMIFS($H$11:$H$8770,$F$11:$F$8770,"=COD1",$B$11:$B$8770,"="&amp;B6235)/COUNTIFS($F$11:$F$8770,"=COD1",$B$11:$B$8770,"="&amp;B6235))/COUNTIFS($A$11:$A$8770,"="&amp;A6235,$F$11:$F$8770,"=COD1"),0)</f>
        <v>0</v>
      </c>
      <c r="L6235" s="13" t="e">
        <f>(VLOOKUP(F6235,tarifas!$C$7:$D$10,2,FALSE)+tarifas!$D$21)*datos!H6235</f>
        <v>#N/A</v>
      </c>
      <c r="M6235">
        <v>51.548050000000003</v>
      </c>
      <c r="N6235" s="13" t="e">
        <f t="shared" si="881"/>
        <v>#N/A</v>
      </c>
      <c r="O6235">
        <f t="shared" si="882"/>
        <v>51.548050000000003</v>
      </c>
      <c r="P6235" s="12">
        <f t="shared" si="883"/>
        <v>364.58614166660567</v>
      </c>
      <c r="Q6235">
        <f t="shared" si="884"/>
        <v>0</v>
      </c>
      <c r="R6235">
        <f>$D$2*tarifas!$D$12/24</f>
        <v>1.4541666666666666</v>
      </c>
      <c r="S6235" t="e">
        <f>VLOOKUP(E6235&amp;" "&amp;F6235,tarifas!$A$13:$D$20,4,FALSE)*P6235</f>
        <v>#N/A</v>
      </c>
      <c r="T6235">
        <f>IF(F6235="COD1",tarifas!$D$11*(SUMIFS($P$11:$P$8770,$F$11:$F$8770,"=COD1",$B$11:$B$8770,"="&amp;B6235)/COUNTIFS($F$11:$F$8770,"=COD1",$B$11:$B$8770,"="&amp;B6235))/COUNTIFS($A$11:$A$8770,"="&amp;A6235,$F$11:$F$8770,"=COD1"),0)</f>
        <v>0</v>
      </c>
      <c r="U6235" t="e">
        <f>(VLOOKUP(F6235,tarifas!$C$7:$D$10,2,FALSE)+tarifas!$D$21)*datos!P6235</f>
        <v>#N/A</v>
      </c>
      <c r="V6235" t="e">
        <f t="shared" si="885"/>
        <v>#N/A</v>
      </c>
      <c r="W6235">
        <f t="shared" si="886"/>
        <v>0</v>
      </c>
    </row>
    <row r="6236" spans="1:23" x14ac:dyDescent="0.25">
      <c r="A6236">
        <f t="shared" si="879"/>
        <v>256</v>
      </c>
      <c r="B6236">
        <f t="shared" si="880"/>
        <v>9</v>
      </c>
      <c r="C6236" s="1">
        <f t="shared" si="887"/>
        <v>41899.374999984902</v>
      </c>
      <c r="D6236" s="7">
        <v>262.21212121212125</v>
      </c>
      <c r="E6236" s="7"/>
      <c r="G6236">
        <v>55.1</v>
      </c>
      <c r="H6236" s="12">
        <v>514.32426513341591</v>
      </c>
      <c r="I6236" s="13">
        <f>$D$2*tarifas!$D$12/24</f>
        <v>1.4541666666666666</v>
      </c>
      <c r="J6236" s="13" t="e">
        <f>VLOOKUP(E6236&amp;" "&amp;F6236,tarifas!$A$13:$D$20,4,FALSE)*H6236</f>
        <v>#N/A</v>
      </c>
      <c r="K6236" s="13">
        <f>IF(F6236="COD1",tarifas!$D$11*(SUMIFS($H$11:$H$8770,$F$11:$F$8770,"=COD1",$B$11:$B$8770,"="&amp;B6236)/COUNTIFS($F$11:$F$8770,"=COD1",$B$11:$B$8770,"="&amp;B6236))/COUNTIFS($A$11:$A$8770,"="&amp;A6236,$F$11:$F$8770,"=COD1"),0)</f>
        <v>0</v>
      </c>
      <c r="L6236" s="13" t="e">
        <f>(VLOOKUP(F6236,tarifas!$C$7:$D$10,2,FALSE)+tarifas!$D$21)*datos!H6236</f>
        <v>#N/A</v>
      </c>
      <c r="M6236">
        <v>347.84563000000003</v>
      </c>
      <c r="N6236" s="13" t="e">
        <f t="shared" si="881"/>
        <v>#N/A</v>
      </c>
      <c r="O6236">
        <f t="shared" si="882"/>
        <v>347.84563000000003</v>
      </c>
      <c r="P6236" s="12">
        <f t="shared" si="883"/>
        <v>166.47863513341588</v>
      </c>
      <c r="Q6236">
        <f t="shared" si="884"/>
        <v>0</v>
      </c>
      <c r="R6236">
        <f>$D$2*tarifas!$D$12/24</f>
        <v>1.4541666666666666</v>
      </c>
      <c r="S6236" t="e">
        <f>VLOOKUP(E6236&amp;" "&amp;F6236,tarifas!$A$13:$D$20,4,FALSE)*P6236</f>
        <v>#N/A</v>
      </c>
      <c r="T6236">
        <f>IF(F6236="COD1",tarifas!$D$11*(SUMIFS($P$11:$P$8770,$F$11:$F$8770,"=COD1",$B$11:$B$8770,"="&amp;B6236)/COUNTIFS($F$11:$F$8770,"=COD1",$B$11:$B$8770,"="&amp;B6236))/COUNTIFS($A$11:$A$8770,"="&amp;A6236,$F$11:$F$8770,"=COD1"),0)</f>
        <v>0</v>
      </c>
      <c r="U6236" t="e">
        <f>(VLOOKUP(F6236,tarifas!$C$7:$D$10,2,FALSE)+tarifas!$D$21)*datos!P6236</f>
        <v>#N/A</v>
      </c>
      <c r="V6236" t="e">
        <f t="shared" si="885"/>
        <v>#N/A</v>
      </c>
      <c r="W6236">
        <f t="shared" si="886"/>
        <v>0</v>
      </c>
    </row>
    <row r="6237" spans="1:23" x14ac:dyDescent="0.25">
      <c r="A6237">
        <f t="shared" si="879"/>
        <v>256</v>
      </c>
      <c r="B6237">
        <f t="shared" si="880"/>
        <v>9</v>
      </c>
      <c r="C6237" s="1">
        <f t="shared" si="887"/>
        <v>41899.416666651567</v>
      </c>
      <c r="D6237" s="7">
        <v>319.65151515151518</v>
      </c>
      <c r="E6237" s="7"/>
      <c r="G6237">
        <v>57.1</v>
      </c>
      <c r="H6237" s="12">
        <v>591.99085685933892</v>
      </c>
      <c r="I6237" s="13">
        <f>$D$2*tarifas!$D$12/24</f>
        <v>1.4541666666666666</v>
      </c>
      <c r="J6237" s="13" t="e">
        <f>VLOOKUP(E6237&amp;" "&amp;F6237,tarifas!$A$13:$D$20,4,FALSE)*H6237</f>
        <v>#N/A</v>
      </c>
      <c r="K6237" s="13">
        <f>IF(F6237="COD1",tarifas!$D$11*(SUMIFS($H$11:$H$8770,$F$11:$F$8770,"=COD1",$B$11:$B$8770,"="&amp;B6237)/COUNTIFS($F$11:$F$8770,"=COD1",$B$11:$B$8770,"="&amp;B6237))/COUNTIFS($A$11:$A$8770,"="&amp;A6237,$F$11:$F$8770,"=COD1"),0)</f>
        <v>0</v>
      </c>
      <c r="L6237" s="13" t="e">
        <f>(VLOOKUP(F6237,tarifas!$C$7:$D$10,2,FALSE)+tarifas!$D$21)*datos!H6237</f>
        <v>#N/A</v>
      </c>
      <c r="M6237">
        <v>136.46639999999999</v>
      </c>
      <c r="N6237" s="13" t="e">
        <f t="shared" si="881"/>
        <v>#N/A</v>
      </c>
      <c r="O6237">
        <f t="shared" si="882"/>
        <v>136.46639999999999</v>
      </c>
      <c r="P6237" s="12">
        <f t="shared" si="883"/>
        <v>455.5244568593389</v>
      </c>
      <c r="Q6237">
        <f t="shared" si="884"/>
        <v>0</v>
      </c>
      <c r="R6237">
        <f>$D$2*tarifas!$D$12/24</f>
        <v>1.4541666666666666</v>
      </c>
      <c r="S6237" t="e">
        <f>VLOOKUP(E6237&amp;" "&amp;F6237,tarifas!$A$13:$D$20,4,FALSE)*P6237</f>
        <v>#N/A</v>
      </c>
      <c r="T6237">
        <f>IF(F6237="COD1",tarifas!$D$11*(SUMIFS($P$11:$P$8770,$F$11:$F$8770,"=COD1",$B$11:$B$8770,"="&amp;B6237)/COUNTIFS($F$11:$F$8770,"=COD1",$B$11:$B$8770,"="&amp;B6237))/COUNTIFS($A$11:$A$8770,"="&amp;A6237,$F$11:$F$8770,"=COD1"),0)</f>
        <v>0</v>
      </c>
      <c r="U6237" t="e">
        <f>(VLOOKUP(F6237,tarifas!$C$7:$D$10,2,FALSE)+tarifas!$D$21)*datos!P6237</f>
        <v>#N/A</v>
      </c>
      <c r="V6237" t="e">
        <f t="shared" si="885"/>
        <v>#N/A</v>
      </c>
      <c r="W6237">
        <f t="shared" si="886"/>
        <v>0</v>
      </c>
    </row>
    <row r="6238" spans="1:23" x14ac:dyDescent="0.25">
      <c r="A6238">
        <f t="shared" si="879"/>
        <v>256</v>
      </c>
      <c r="B6238">
        <f t="shared" si="880"/>
        <v>9</v>
      </c>
      <c r="C6238" s="1">
        <f t="shared" si="887"/>
        <v>41899.458333318231</v>
      </c>
      <c r="D6238" s="7">
        <v>409.80303030303025</v>
      </c>
      <c r="E6238" s="7"/>
      <c r="G6238">
        <v>57.69</v>
      </c>
      <c r="H6238" s="12">
        <v>468.07348784216407</v>
      </c>
      <c r="I6238" s="13">
        <f>$D$2*tarifas!$D$12/24</f>
        <v>1.4541666666666666</v>
      </c>
      <c r="J6238" s="13" t="e">
        <f>VLOOKUP(E6238&amp;" "&amp;F6238,tarifas!$A$13:$D$20,4,FALSE)*H6238</f>
        <v>#N/A</v>
      </c>
      <c r="K6238" s="13">
        <f>IF(F6238="COD1",tarifas!$D$11*(SUMIFS($H$11:$H$8770,$F$11:$F$8770,"=COD1",$B$11:$B$8770,"="&amp;B6238)/COUNTIFS($F$11:$F$8770,"=COD1",$B$11:$B$8770,"="&amp;B6238))/COUNTIFS($A$11:$A$8770,"="&amp;A6238,$F$11:$F$8770,"=COD1"),0)</f>
        <v>0</v>
      </c>
      <c r="L6238" s="13" t="e">
        <f>(VLOOKUP(F6238,tarifas!$C$7:$D$10,2,FALSE)+tarifas!$D$21)*datos!H6238</f>
        <v>#N/A</v>
      </c>
      <c r="M6238">
        <v>92.168480000000002</v>
      </c>
      <c r="N6238" s="13" t="e">
        <f t="shared" si="881"/>
        <v>#N/A</v>
      </c>
      <c r="O6238">
        <f t="shared" si="882"/>
        <v>92.168480000000002</v>
      </c>
      <c r="P6238" s="12">
        <f t="shared" si="883"/>
        <v>375.90500784216408</v>
      </c>
      <c r="Q6238">
        <f t="shared" si="884"/>
        <v>0</v>
      </c>
      <c r="R6238">
        <f>$D$2*tarifas!$D$12/24</f>
        <v>1.4541666666666666</v>
      </c>
      <c r="S6238" t="e">
        <f>VLOOKUP(E6238&amp;" "&amp;F6238,tarifas!$A$13:$D$20,4,FALSE)*P6238</f>
        <v>#N/A</v>
      </c>
      <c r="T6238">
        <f>IF(F6238="COD1",tarifas!$D$11*(SUMIFS($P$11:$P$8770,$F$11:$F$8770,"=COD1",$B$11:$B$8770,"="&amp;B6238)/COUNTIFS($F$11:$F$8770,"=COD1",$B$11:$B$8770,"="&amp;B6238))/COUNTIFS($A$11:$A$8770,"="&amp;A6238,$F$11:$F$8770,"=COD1"),0)</f>
        <v>0</v>
      </c>
      <c r="U6238" t="e">
        <f>(VLOOKUP(F6238,tarifas!$C$7:$D$10,2,FALSE)+tarifas!$D$21)*datos!P6238</f>
        <v>#N/A</v>
      </c>
      <c r="V6238" t="e">
        <f t="shared" si="885"/>
        <v>#N/A</v>
      </c>
      <c r="W6238">
        <f t="shared" si="886"/>
        <v>0</v>
      </c>
    </row>
    <row r="6239" spans="1:23" x14ac:dyDescent="0.25">
      <c r="A6239">
        <f t="shared" si="879"/>
        <v>256</v>
      </c>
      <c r="B6239">
        <f t="shared" si="880"/>
        <v>9</v>
      </c>
      <c r="C6239" s="1">
        <f t="shared" si="887"/>
        <v>41899.499999984895</v>
      </c>
      <c r="D6239" s="7">
        <v>455.90909090909093</v>
      </c>
      <c r="E6239" s="7"/>
      <c r="G6239">
        <v>57.1</v>
      </c>
      <c r="H6239" s="12">
        <v>399.47664072711166</v>
      </c>
      <c r="I6239" s="13">
        <f>$D$2*tarifas!$D$12/24</f>
        <v>1.4541666666666666</v>
      </c>
      <c r="J6239" s="13" t="e">
        <f>VLOOKUP(E6239&amp;" "&amp;F6239,tarifas!$A$13:$D$20,4,FALSE)*H6239</f>
        <v>#N/A</v>
      </c>
      <c r="K6239" s="13">
        <f>IF(F6239="COD1",tarifas!$D$11*(SUMIFS($H$11:$H$8770,$F$11:$F$8770,"=COD1",$B$11:$B$8770,"="&amp;B6239)/COUNTIFS($F$11:$F$8770,"=COD1",$B$11:$B$8770,"="&amp;B6239))/COUNTIFS($A$11:$A$8770,"="&amp;A6239,$F$11:$F$8770,"=COD1"),0)</f>
        <v>0</v>
      </c>
      <c r="L6239" s="13" t="e">
        <f>(VLOOKUP(F6239,tarifas!$C$7:$D$10,2,FALSE)+tarifas!$D$21)*datos!H6239</f>
        <v>#N/A</v>
      </c>
      <c r="M6239">
        <v>239.13154</v>
      </c>
      <c r="N6239" s="13" t="e">
        <f t="shared" si="881"/>
        <v>#N/A</v>
      </c>
      <c r="O6239">
        <f t="shared" si="882"/>
        <v>239.13154</v>
      </c>
      <c r="P6239" s="12">
        <f t="shared" si="883"/>
        <v>160.34510072711166</v>
      </c>
      <c r="Q6239">
        <f t="shared" si="884"/>
        <v>0</v>
      </c>
      <c r="R6239">
        <f>$D$2*tarifas!$D$12/24</f>
        <v>1.4541666666666666</v>
      </c>
      <c r="S6239" t="e">
        <f>VLOOKUP(E6239&amp;" "&amp;F6239,tarifas!$A$13:$D$20,4,FALSE)*P6239</f>
        <v>#N/A</v>
      </c>
      <c r="T6239">
        <f>IF(F6239="COD1",tarifas!$D$11*(SUMIFS($P$11:$P$8770,$F$11:$F$8770,"=COD1",$B$11:$B$8770,"="&amp;B6239)/COUNTIFS($F$11:$F$8770,"=COD1",$B$11:$B$8770,"="&amp;B6239))/COUNTIFS($A$11:$A$8770,"="&amp;A6239,$F$11:$F$8770,"=COD1"),0)</f>
        <v>0</v>
      </c>
      <c r="U6239" t="e">
        <f>(VLOOKUP(F6239,tarifas!$C$7:$D$10,2,FALSE)+tarifas!$D$21)*datos!P6239</f>
        <v>#N/A</v>
      </c>
      <c r="V6239" t="e">
        <f t="shared" si="885"/>
        <v>#N/A</v>
      </c>
      <c r="W6239">
        <f t="shared" si="886"/>
        <v>0</v>
      </c>
    </row>
    <row r="6240" spans="1:23" x14ac:dyDescent="0.25">
      <c r="A6240">
        <f t="shared" si="879"/>
        <v>256</v>
      </c>
      <c r="B6240">
        <f t="shared" si="880"/>
        <v>9</v>
      </c>
      <c r="C6240" s="1">
        <f t="shared" si="887"/>
        <v>41899.541666651559</v>
      </c>
      <c r="D6240" s="7">
        <v>472.65151515151513</v>
      </c>
      <c r="E6240" s="7"/>
      <c r="G6240">
        <v>54.87</v>
      </c>
      <c r="H6240" s="12">
        <v>525.52739718902933</v>
      </c>
      <c r="I6240" s="13">
        <f>$D$2*tarifas!$D$12/24</f>
        <v>1.4541666666666666</v>
      </c>
      <c r="J6240" s="13" t="e">
        <f>VLOOKUP(E6240&amp;" "&amp;F6240,tarifas!$A$13:$D$20,4,FALSE)*H6240</f>
        <v>#N/A</v>
      </c>
      <c r="K6240" s="13">
        <f>IF(F6240="COD1",tarifas!$D$11*(SUMIFS($H$11:$H$8770,$F$11:$F$8770,"=COD1",$B$11:$B$8770,"="&amp;B6240)/COUNTIFS($F$11:$F$8770,"=COD1",$B$11:$B$8770,"="&amp;B6240))/COUNTIFS($A$11:$A$8770,"="&amp;A6240,$F$11:$F$8770,"=COD1"),0)</f>
        <v>0</v>
      </c>
      <c r="L6240" s="13" t="e">
        <f>(VLOOKUP(F6240,tarifas!$C$7:$D$10,2,FALSE)+tarifas!$D$21)*datos!H6240</f>
        <v>#N/A</v>
      </c>
      <c r="M6240">
        <v>21.900209999999998</v>
      </c>
      <c r="N6240" s="13" t="e">
        <f t="shared" si="881"/>
        <v>#N/A</v>
      </c>
      <c r="O6240">
        <f t="shared" si="882"/>
        <v>21.900209999999998</v>
      </c>
      <c r="P6240" s="12">
        <f t="shared" si="883"/>
        <v>503.62718718902931</v>
      </c>
      <c r="Q6240">
        <f t="shared" si="884"/>
        <v>0</v>
      </c>
      <c r="R6240">
        <f>$D$2*tarifas!$D$12/24</f>
        <v>1.4541666666666666</v>
      </c>
      <c r="S6240" t="e">
        <f>VLOOKUP(E6240&amp;" "&amp;F6240,tarifas!$A$13:$D$20,4,FALSE)*P6240</f>
        <v>#N/A</v>
      </c>
      <c r="T6240">
        <f>IF(F6240="COD1",tarifas!$D$11*(SUMIFS($P$11:$P$8770,$F$11:$F$8770,"=COD1",$B$11:$B$8770,"="&amp;B6240)/COUNTIFS($F$11:$F$8770,"=COD1",$B$11:$B$8770,"="&amp;B6240))/COUNTIFS($A$11:$A$8770,"="&amp;A6240,$F$11:$F$8770,"=COD1"),0)</f>
        <v>0</v>
      </c>
      <c r="U6240" t="e">
        <f>(VLOOKUP(F6240,tarifas!$C$7:$D$10,2,FALSE)+tarifas!$D$21)*datos!P6240</f>
        <v>#N/A</v>
      </c>
      <c r="V6240" t="e">
        <f t="shared" si="885"/>
        <v>#N/A</v>
      </c>
      <c r="W6240">
        <f t="shared" si="886"/>
        <v>0</v>
      </c>
    </row>
    <row r="6241" spans="1:23" x14ac:dyDescent="0.25">
      <c r="A6241">
        <f t="shared" si="879"/>
        <v>256</v>
      </c>
      <c r="B6241">
        <f t="shared" si="880"/>
        <v>9</v>
      </c>
      <c r="C6241" s="1">
        <f t="shared" si="887"/>
        <v>41899.583333318224</v>
      </c>
      <c r="D6241" s="7">
        <v>275.09090909090912</v>
      </c>
      <c r="E6241" s="7"/>
      <c r="G6241">
        <v>50.63</v>
      </c>
      <c r="H6241" s="12">
        <v>559.91871099033517</v>
      </c>
      <c r="I6241" s="13">
        <f>$D$2*tarifas!$D$12/24</f>
        <v>1.4541666666666666</v>
      </c>
      <c r="J6241" s="13" t="e">
        <f>VLOOKUP(E6241&amp;" "&amp;F6241,tarifas!$A$13:$D$20,4,FALSE)*H6241</f>
        <v>#N/A</v>
      </c>
      <c r="K6241" s="13">
        <f>IF(F6241="COD1",tarifas!$D$11*(SUMIFS($H$11:$H$8770,$F$11:$F$8770,"=COD1",$B$11:$B$8770,"="&amp;B6241)/COUNTIFS($F$11:$F$8770,"=COD1",$B$11:$B$8770,"="&amp;B6241))/COUNTIFS($A$11:$A$8770,"="&amp;A6241,$F$11:$F$8770,"=COD1"),0)</f>
        <v>0</v>
      </c>
      <c r="L6241" s="13" t="e">
        <f>(VLOOKUP(F6241,tarifas!$C$7:$D$10,2,FALSE)+tarifas!$D$21)*datos!H6241</f>
        <v>#N/A</v>
      </c>
      <c r="M6241">
        <v>8.7104599999999994</v>
      </c>
      <c r="N6241" s="13" t="e">
        <f t="shared" si="881"/>
        <v>#N/A</v>
      </c>
      <c r="O6241">
        <f t="shared" si="882"/>
        <v>8.7104599999999994</v>
      </c>
      <c r="P6241" s="12">
        <f t="shared" si="883"/>
        <v>551.20825099033516</v>
      </c>
      <c r="Q6241">
        <f t="shared" si="884"/>
        <v>0</v>
      </c>
      <c r="R6241">
        <f>$D$2*tarifas!$D$12/24</f>
        <v>1.4541666666666666</v>
      </c>
      <c r="S6241" t="e">
        <f>VLOOKUP(E6241&amp;" "&amp;F6241,tarifas!$A$13:$D$20,4,FALSE)*P6241</f>
        <v>#N/A</v>
      </c>
      <c r="T6241">
        <f>IF(F6241="COD1",tarifas!$D$11*(SUMIFS($P$11:$P$8770,$F$11:$F$8770,"=COD1",$B$11:$B$8770,"="&amp;B6241)/COUNTIFS($F$11:$F$8770,"=COD1",$B$11:$B$8770,"="&amp;B6241))/COUNTIFS($A$11:$A$8770,"="&amp;A6241,$F$11:$F$8770,"=COD1"),0)</f>
        <v>0</v>
      </c>
      <c r="U6241" t="e">
        <f>(VLOOKUP(F6241,tarifas!$C$7:$D$10,2,FALSE)+tarifas!$D$21)*datos!P6241</f>
        <v>#N/A</v>
      </c>
      <c r="V6241" t="e">
        <f t="shared" si="885"/>
        <v>#N/A</v>
      </c>
      <c r="W6241">
        <f t="shared" si="886"/>
        <v>0</v>
      </c>
    </row>
    <row r="6242" spans="1:23" x14ac:dyDescent="0.25">
      <c r="A6242">
        <f t="shared" si="879"/>
        <v>256</v>
      </c>
      <c r="B6242">
        <f t="shared" si="880"/>
        <v>9</v>
      </c>
      <c r="C6242" s="1">
        <f t="shared" si="887"/>
        <v>41899.624999984888</v>
      </c>
      <c r="D6242" s="7">
        <v>421.39393939393938</v>
      </c>
      <c r="E6242" s="7"/>
      <c r="G6242">
        <v>52.5</v>
      </c>
      <c r="H6242" s="12">
        <v>601.09856065716974</v>
      </c>
      <c r="I6242" s="13">
        <f>$D$2*tarifas!$D$12/24</f>
        <v>1.4541666666666666</v>
      </c>
      <c r="J6242" s="13" t="e">
        <f>VLOOKUP(E6242&amp;" "&amp;F6242,tarifas!$A$13:$D$20,4,FALSE)*H6242</f>
        <v>#N/A</v>
      </c>
      <c r="K6242" s="13">
        <f>IF(F6242="COD1",tarifas!$D$11*(SUMIFS($H$11:$H$8770,$F$11:$F$8770,"=COD1",$B$11:$B$8770,"="&amp;B6242)/COUNTIFS($F$11:$F$8770,"=COD1",$B$11:$B$8770,"="&amp;B6242))/COUNTIFS($A$11:$A$8770,"="&amp;A6242,$F$11:$F$8770,"=COD1"),0)</f>
        <v>0</v>
      </c>
      <c r="L6242" s="13" t="e">
        <f>(VLOOKUP(F6242,tarifas!$C$7:$D$10,2,FALSE)+tarifas!$D$21)*datos!H6242</f>
        <v>#N/A</v>
      </c>
      <c r="M6242">
        <v>54.711849999999998</v>
      </c>
      <c r="N6242" s="13" t="e">
        <f t="shared" si="881"/>
        <v>#N/A</v>
      </c>
      <c r="O6242">
        <f t="shared" si="882"/>
        <v>54.711849999999998</v>
      </c>
      <c r="P6242" s="12">
        <f t="shared" si="883"/>
        <v>546.38671065716971</v>
      </c>
      <c r="Q6242">
        <f t="shared" si="884"/>
        <v>0</v>
      </c>
      <c r="R6242">
        <f>$D$2*tarifas!$D$12/24</f>
        <v>1.4541666666666666</v>
      </c>
      <c r="S6242" t="e">
        <f>VLOOKUP(E6242&amp;" "&amp;F6242,tarifas!$A$13:$D$20,4,FALSE)*P6242</f>
        <v>#N/A</v>
      </c>
      <c r="T6242">
        <f>IF(F6242="COD1",tarifas!$D$11*(SUMIFS($P$11:$P$8770,$F$11:$F$8770,"=COD1",$B$11:$B$8770,"="&amp;B6242)/COUNTIFS($F$11:$F$8770,"=COD1",$B$11:$B$8770,"="&amp;B6242))/COUNTIFS($A$11:$A$8770,"="&amp;A6242,$F$11:$F$8770,"=COD1"),0)</f>
        <v>0</v>
      </c>
      <c r="U6242" t="e">
        <f>(VLOOKUP(F6242,tarifas!$C$7:$D$10,2,FALSE)+tarifas!$D$21)*datos!P6242</f>
        <v>#N/A</v>
      </c>
      <c r="V6242" t="e">
        <f t="shared" si="885"/>
        <v>#N/A</v>
      </c>
      <c r="W6242">
        <f t="shared" si="886"/>
        <v>0</v>
      </c>
    </row>
    <row r="6243" spans="1:23" x14ac:dyDescent="0.25">
      <c r="A6243">
        <f t="shared" si="879"/>
        <v>256</v>
      </c>
      <c r="B6243">
        <f t="shared" si="880"/>
        <v>9</v>
      </c>
      <c r="C6243" s="1">
        <f t="shared" si="887"/>
        <v>41899.666666651552</v>
      </c>
      <c r="D6243" s="7">
        <v>223.31818181818184</v>
      </c>
      <c r="E6243" s="7"/>
      <c r="G6243">
        <v>57.4</v>
      </c>
      <c r="H6243" s="12">
        <v>507.17420293518791</v>
      </c>
      <c r="I6243" s="13">
        <f>$D$2*tarifas!$D$12/24</f>
        <v>1.4541666666666666</v>
      </c>
      <c r="J6243" s="13" t="e">
        <f>VLOOKUP(E6243&amp;" "&amp;F6243,tarifas!$A$13:$D$20,4,FALSE)*H6243</f>
        <v>#N/A</v>
      </c>
      <c r="K6243" s="13">
        <f>IF(F6243="COD1",tarifas!$D$11*(SUMIFS($H$11:$H$8770,$F$11:$F$8770,"=COD1",$B$11:$B$8770,"="&amp;B6243)/COUNTIFS($F$11:$F$8770,"=COD1",$B$11:$B$8770,"="&amp;B6243))/COUNTIFS($A$11:$A$8770,"="&amp;A6243,$F$11:$F$8770,"=COD1"),0)</f>
        <v>0</v>
      </c>
      <c r="L6243" s="13" t="e">
        <f>(VLOOKUP(F6243,tarifas!$C$7:$D$10,2,FALSE)+tarifas!$D$21)*datos!H6243</f>
        <v>#N/A</v>
      </c>
      <c r="M6243">
        <v>1.45723</v>
      </c>
      <c r="N6243" s="13" t="e">
        <f t="shared" si="881"/>
        <v>#N/A</v>
      </c>
      <c r="O6243">
        <f t="shared" si="882"/>
        <v>1.45723</v>
      </c>
      <c r="P6243" s="12">
        <f t="shared" si="883"/>
        <v>505.71697293518793</v>
      </c>
      <c r="Q6243">
        <f t="shared" si="884"/>
        <v>0</v>
      </c>
      <c r="R6243">
        <f>$D$2*tarifas!$D$12/24</f>
        <v>1.4541666666666666</v>
      </c>
      <c r="S6243" t="e">
        <f>VLOOKUP(E6243&amp;" "&amp;F6243,tarifas!$A$13:$D$20,4,FALSE)*P6243</f>
        <v>#N/A</v>
      </c>
      <c r="T6243">
        <f>IF(F6243="COD1",tarifas!$D$11*(SUMIFS($P$11:$P$8770,$F$11:$F$8770,"=COD1",$B$11:$B$8770,"="&amp;B6243)/COUNTIFS($F$11:$F$8770,"=COD1",$B$11:$B$8770,"="&amp;B6243))/COUNTIFS($A$11:$A$8770,"="&amp;A6243,$F$11:$F$8770,"=COD1"),0)</f>
        <v>0</v>
      </c>
      <c r="U6243" t="e">
        <f>(VLOOKUP(F6243,tarifas!$C$7:$D$10,2,FALSE)+tarifas!$D$21)*datos!P6243</f>
        <v>#N/A</v>
      </c>
      <c r="V6243" t="e">
        <f t="shared" si="885"/>
        <v>#N/A</v>
      </c>
      <c r="W6243">
        <f t="shared" si="886"/>
        <v>0</v>
      </c>
    </row>
    <row r="6244" spans="1:23" x14ac:dyDescent="0.25">
      <c r="A6244">
        <f t="shared" si="879"/>
        <v>256</v>
      </c>
      <c r="B6244">
        <f t="shared" si="880"/>
        <v>9</v>
      </c>
      <c r="C6244" s="1">
        <f t="shared" si="887"/>
        <v>41899.708333318216</v>
      </c>
      <c r="D6244" s="7">
        <v>144.24242424242428</v>
      </c>
      <c r="E6244" s="7"/>
      <c r="G6244">
        <v>59.53</v>
      </c>
      <c r="H6244" s="12">
        <v>401.40269855884702</v>
      </c>
      <c r="I6244" s="13">
        <f>$D$2*tarifas!$D$12/24</f>
        <v>1.4541666666666666</v>
      </c>
      <c r="J6244" s="13" t="e">
        <f>VLOOKUP(E6244&amp;" "&amp;F6244,tarifas!$A$13:$D$20,4,FALSE)*H6244</f>
        <v>#N/A</v>
      </c>
      <c r="K6244" s="13">
        <f>IF(F6244="COD1",tarifas!$D$11*(SUMIFS($H$11:$H$8770,$F$11:$F$8770,"=COD1",$B$11:$B$8770,"="&amp;B6244)/COUNTIFS($F$11:$F$8770,"=COD1",$B$11:$B$8770,"="&amp;B6244))/COUNTIFS($A$11:$A$8770,"="&amp;A6244,$F$11:$F$8770,"=COD1"),0)</f>
        <v>0</v>
      </c>
      <c r="L6244" s="13" t="e">
        <f>(VLOOKUP(F6244,tarifas!$C$7:$D$10,2,FALSE)+tarifas!$D$21)*datos!H6244</f>
        <v>#N/A</v>
      </c>
      <c r="M6244">
        <v>30.993080000000003</v>
      </c>
      <c r="N6244" s="13" t="e">
        <f t="shared" si="881"/>
        <v>#N/A</v>
      </c>
      <c r="O6244">
        <f t="shared" si="882"/>
        <v>30.993080000000003</v>
      </c>
      <c r="P6244" s="12">
        <f t="shared" si="883"/>
        <v>370.409618558847</v>
      </c>
      <c r="Q6244">
        <f t="shared" si="884"/>
        <v>0</v>
      </c>
      <c r="R6244">
        <f>$D$2*tarifas!$D$12/24</f>
        <v>1.4541666666666666</v>
      </c>
      <c r="S6244" t="e">
        <f>VLOOKUP(E6244&amp;" "&amp;F6244,tarifas!$A$13:$D$20,4,FALSE)*P6244</f>
        <v>#N/A</v>
      </c>
      <c r="T6244">
        <f>IF(F6244="COD1",tarifas!$D$11*(SUMIFS($P$11:$P$8770,$F$11:$F$8770,"=COD1",$B$11:$B$8770,"="&amp;B6244)/COUNTIFS($F$11:$F$8770,"=COD1",$B$11:$B$8770,"="&amp;B6244))/COUNTIFS($A$11:$A$8770,"="&amp;A6244,$F$11:$F$8770,"=COD1"),0)</f>
        <v>0</v>
      </c>
      <c r="U6244" t="e">
        <f>(VLOOKUP(F6244,tarifas!$C$7:$D$10,2,FALSE)+tarifas!$D$21)*datos!P6244</f>
        <v>#N/A</v>
      </c>
      <c r="V6244" t="e">
        <f t="shared" si="885"/>
        <v>#N/A</v>
      </c>
      <c r="W6244">
        <f t="shared" si="886"/>
        <v>0</v>
      </c>
    </row>
    <row r="6245" spans="1:23" x14ac:dyDescent="0.25">
      <c r="A6245">
        <f t="shared" si="879"/>
        <v>256</v>
      </c>
      <c r="B6245">
        <f t="shared" si="880"/>
        <v>9</v>
      </c>
      <c r="C6245" s="1">
        <f t="shared" si="887"/>
        <v>41899.749999984881</v>
      </c>
      <c r="D6245" s="7">
        <v>21.121212121212125</v>
      </c>
      <c r="E6245" s="7"/>
      <c r="G6245">
        <v>58.24</v>
      </c>
      <c r="H6245" s="12">
        <v>301.73149110018272</v>
      </c>
      <c r="I6245" s="13">
        <f>$D$2*tarifas!$D$12/24</f>
        <v>1.4541666666666666</v>
      </c>
      <c r="J6245" s="13" t="e">
        <f>VLOOKUP(E6245&amp;" "&amp;F6245,tarifas!$A$13:$D$20,4,FALSE)*H6245</f>
        <v>#N/A</v>
      </c>
      <c r="K6245" s="13">
        <f>IF(F6245="COD1",tarifas!$D$11*(SUMIFS($H$11:$H$8770,$F$11:$F$8770,"=COD1",$B$11:$B$8770,"="&amp;B6245)/COUNTIFS($F$11:$F$8770,"=COD1",$B$11:$B$8770,"="&amp;B6245))/COUNTIFS($A$11:$A$8770,"="&amp;A6245,$F$11:$F$8770,"=COD1"),0)</f>
        <v>0</v>
      </c>
      <c r="L6245" s="13" t="e">
        <f>(VLOOKUP(F6245,tarifas!$C$7:$D$10,2,FALSE)+tarifas!$D$21)*datos!H6245</f>
        <v>#N/A</v>
      </c>
      <c r="M6245">
        <v>0</v>
      </c>
      <c r="N6245" s="13" t="e">
        <f t="shared" si="881"/>
        <v>#N/A</v>
      </c>
      <c r="O6245">
        <f t="shared" si="882"/>
        <v>0</v>
      </c>
      <c r="P6245" s="12">
        <f t="shared" si="883"/>
        <v>301.73149110018272</v>
      </c>
      <c r="Q6245">
        <f t="shared" si="884"/>
        <v>0</v>
      </c>
      <c r="R6245">
        <f>$D$2*tarifas!$D$12/24</f>
        <v>1.4541666666666666</v>
      </c>
      <c r="S6245" t="e">
        <f>VLOOKUP(E6245&amp;" "&amp;F6245,tarifas!$A$13:$D$20,4,FALSE)*P6245</f>
        <v>#N/A</v>
      </c>
      <c r="T6245">
        <f>IF(F6245="COD1",tarifas!$D$11*(SUMIFS($P$11:$P$8770,$F$11:$F$8770,"=COD1",$B$11:$B$8770,"="&amp;B6245)/COUNTIFS($F$11:$F$8770,"=COD1",$B$11:$B$8770,"="&amp;B6245))/COUNTIFS($A$11:$A$8770,"="&amp;A6245,$F$11:$F$8770,"=COD1"),0)</f>
        <v>0</v>
      </c>
      <c r="U6245" t="e">
        <f>(VLOOKUP(F6245,tarifas!$C$7:$D$10,2,FALSE)+tarifas!$D$21)*datos!P6245</f>
        <v>#N/A</v>
      </c>
      <c r="V6245" t="e">
        <f t="shared" si="885"/>
        <v>#N/A</v>
      </c>
      <c r="W6245">
        <f t="shared" si="886"/>
        <v>0</v>
      </c>
    </row>
    <row r="6246" spans="1:23" x14ac:dyDescent="0.25">
      <c r="A6246">
        <f t="shared" si="879"/>
        <v>256</v>
      </c>
      <c r="B6246">
        <f t="shared" si="880"/>
        <v>9</v>
      </c>
      <c r="C6246" s="1">
        <f t="shared" si="887"/>
        <v>41899.791666651545</v>
      </c>
      <c r="D6246" s="7">
        <v>0</v>
      </c>
      <c r="E6246" s="7"/>
      <c r="G6246">
        <v>65.67</v>
      </c>
      <c r="H6246" s="12">
        <v>238.61388123183798</v>
      </c>
      <c r="I6246" s="13">
        <f>$D$2*tarifas!$D$12/24</f>
        <v>1.4541666666666666</v>
      </c>
      <c r="J6246" s="13" t="e">
        <f>VLOOKUP(E6246&amp;" "&amp;F6246,tarifas!$A$13:$D$20,4,FALSE)*H6246</f>
        <v>#N/A</v>
      </c>
      <c r="K6246" s="13">
        <f>IF(F6246="COD1",tarifas!$D$11*(SUMIFS($H$11:$H$8770,$F$11:$F$8770,"=COD1",$B$11:$B$8770,"="&amp;B6246)/COUNTIFS($F$11:$F$8770,"=COD1",$B$11:$B$8770,"="&amp;B6246))/COUNTIFS($A$11:$A$8770,"="&amp;A6246,$F$11:$F$8770,"=COD1"),0)</f>
        <v>0</v>
      </c>
      <c r="L6246" s="13" t="e">
        <f>(VLOOKUP(F6246,tarifas!$C$7:$D$10,2,FALSE)+tarifas!$D$21)*datos!H6246</f>
        <v>#N/A</v>
      </c>
      <c r="M6246">
        <v>0</v>
      </c>
      <c r="N6246" s="13" t="e">
        <f t="shared" si="881"/>
        <v>#N/A</v>
      </c>
      <c r="O6246">
        <f t="shared" si="882"/>
        <v>0</v>
      </c>
      <c r="P6246" s="12">
        <f t="shared" si="883"/>
        <v>238.61388123183798</v>
      </c>
      <c r="Q6246">
        <f t="shared" si="884"/>
        <v>0</v>
      </c>
      <c r="R6246">
        <f>$D$2*tarifas!$D$12/24</f>
        <v>1.4541666666666666</v>
      </c>
      <c r="S6246" t="e">
        <f>VLOOKUP(E6246&amp;" "&amp;F6246,tarifas!$A$13:$D$20,4,FALSE)*P6246</f>
        <v>#N/A</v>
      </c>
      <c r="T6246">
        <f>IF(F6246="COD1",tarifas!$D$11*(SUMIFS($P$11:$P$8770,$F$11:$F$8770,"=COD1",$B$11:$B$8770,"="&amp;B6246)/COUNTIFS($F$11:$F$8770,"=COD1",$B$11:$B$8770,"="&amp;B6246))/COUNTIFS($A$11:$A$8770,"="&amp;A6246,$F$11:$F$8770,"=COD1"),0)</f>
        <v>0</v>
      </c>
      <c r="U6246" t="e">
        <f>(VLOOKUP(F6246,tarifas!$C$7:$D$10,2,FALSE)+tarifas!$D$21)*datos!P6246</f>
        <v>#N/A</v>
      </c>
      <c r="V6246" t="e">
        <f t="shared" si="885"/>
        <v>#N/A</v>
      </c>
      <c r="W6246">
        <f t="shared" si="886"/>
        <v>0</v>
      </c>
    </row>
    <row r="6247" spans="1:23" x14ac:dyDescent="0.25">
      <c r="A6247">
        <f t="shared" si="879"/>
        <v>256</v>
      </c>
      <c r="B6247">
        <f t="shared" si="880"/>
        <v>9</v>
      </c>
      <c r="C6247" s="1">
        <f t="shared" si="887"/>
        <v>41899.833333318209</v>
      </c>
      <c r="D6247" s="7">
        <v>0</v>
      </c>
      <c r="E6247" s="7"/>
      <c r="G6247">
        <v>68</v>
      </c>
      <c r="H6247" s="12">
        <v>218.74898423246376</v>
      </c>
      <c r="I6247" s="13">
        <f>$D$2*tarifas!$D$12/24</f>
        <v>1.4541666666666666</v>
      </c>
      <c r="J6247" s="13" t="e">
        <f>VLOOKUP(E6247&amp;" "&amp;F6247,tarifas!$A$13:$D$20,4,FALSE)*H6247</f>
        <v>#N/A</v>
      </c>
      <c r="K6247" s="13">
        <f>IF(F6247="COD1",tarifas!$D$11*(SUMIFS($H$11:$H$8770,$F$11:$F$8770,"=COD1",$B$11:$B$8770,"="&amp;B6247)/COUNTIFS($F$11:$F$8770,"=COD1",$B$11:$B$8770,"="&amp;B6247))/COUNTIFS($A$11:$A$8770,"="&amp;A6247,$F$11:$F$8770,"=COD1"),0)</f>
        <v>0</v>
      </c>
      <c r="L6247" s="13" t="e">
        <f>(VLOOKUP(F6247,tarifas!$C$7:$D$10,2,FALSE)+tarifas!$D$21)*datos!H6247</f>
        <v>#N/A</v>
      </c>
      <c r="M6247">
        <v>0</v>
      </c>
      <c r="N6247" s="13" t="e">
        <f t="shared" si="881"/>
        <v>#N/A</v>
      </c>
      <c r="O6247">
        <f t="shared" si="882"/>
        <v>0</v>
      </c>
      <c r="P6247" s="12">
        <f t="shared" si="883"/>
        <v>218.74898423246376</v>
      </c>
      <c r="Q6247">
        <f t="shared" si="884"/>
        <v>0</v>
      </c>
      <c r="R6247">
        <f>$D$2*tarifas!$D$12/24</f>
        <v>1.4541666666666666</v>
      </c>
      <c r="S6247" t="e">
        <f>VLOOKUP(E6247&amp;" "&amp;F6247,tarifas!$A$13:$D$20,4,FALSE)*P6247</f>
        <v>#N/A</v>
      </c>
      <c r="T6247">
        <f>IF(F6247="COD1",tarifas!$D$11*(SUMIFS($P$11:$P$8770,$F$11:$F$8770,"=COD1",$B$11:$B$8770,"="&amp;B6247)/COUNTIFS($F$11:$F$8770,"=COD1",$B$11:$B$8770,"="&amp;B6247))/COUNTIFS($A$11:$A$8770,"="&amp;A6247,$F$11:$F$8770,"=COD1"),0)</f>
        <v>0</v>
      </c>
      <c r="U6247" t="e">
        <f>(VLOOKUP(F6247,tarifas!$C$7:$D$10,2,FALSE)+tarifas!$D$21)*datos!P6247</f>
        <v>#N/A</v>
      </c>
      <c r="V6247" t="e">
        <f t="shared" si="885"/>
        <v>#N/A</v>
      </c>
      <c r="W6247">
        <f t="shared" si="886"/>
        <v>0</v>
      </c>
    </row>
    <row r="6248" spans="1:23" x14ac:dyDescent="0.25">
      <c r="A6248">
        <f t="shared" si="879"/>
        <v>256</v>
      </c>
      <c r="B6248">
        <f t="shared" si="880"/>
        <v>9</v>
      </c>
      <c r="C6248" s="1">
        <f t="shared" si="887"/>
        <v>41899.874999984873</v>
      </c>
      <c r="D6248" s="7">
        <v>0</v>
      </c>
      <c r="E6248" s="7"/>
      <c r="G6248">
        <v>62.03</v>
      </c>
      <c r="H6248" s="12">
        <v>212.73741178849542</v>
      </c>
      <c r="I6248" s="13">
        <f>$D$2*tarifas!$D$12/24</f>
        <v>1.4541666666666666</v>
      </c>
      <c r="J6248" s="13" t="e">
        <f>VLOOKUP(E6248&amp;" "&amp;F6248,tarifas!$A$13:$D$20,4,FALSE)*H6248</f>
        <v>#N/A</v>
      </c>
      <c r="K6248" s="13">
        <f>IF(F6248="COD1",tarifas!$D$11*(SUMIFS($H$11:$H$8770,$F$11:$F$8770,"=COD1",$B$11:$B$8770,"="&amp;B6248)/COUNTIFS($F$11:$F$8770,"=COD1",$B$11:$B$8770,"="&amp;B6248))/COUNTIFS($A$11:$A$8770,"="&amp;A6248,$F$11:$F$8770,"=COD1"),0)</f>
        <v>0</v>
      </c>
      <c r="L6248" s="13" t="e">
        <f>(VLOOKUP(F6248,tarifas!$C$7:$D$10,2,FALSE)+tarifas!$D$21)*datos!H6248</f>
        <v>#N/A</v>
      </c>
      <c r="M6248">
        <v>0</v>
      </c>
      <c r="N6248" s="13" t="e">
        <f t="shared" si="881"/>
        <v>#N/A</v>
      </c>
      <c r="O6248">
        <f t="shared" si="882"/>
        <v>0</v>
      </c>
      <c r="P6248" s="12">
        <f t="shared" si="883"/>
        <v>212.73741178849542</v>
      </c>
      <c r="Q6248">
        <f t="shared" si="884"/>
        <v>0</v>
      </c>
      <c r="R6248">
        <f>$D$2*tarifas!$D$12/24</f>
        <v>1.4541666666666666</v>
      </c>
      <c r="S6248" t="e">
        <f>VLOOKUP(E6248&amp;" "&amp;F6248,tarifas!$A$13:$D$20,4,FALSE)*P6248</f>
        <v>#N/A</v>
      </c>
      <c r="T6248">
        <f>IF(F6248="COD1",tarifas!$D$11*(SUMIFS($P$11:$P$8770,$F$11:$F$8770,"=COD1",$B$11:$B$8770,"="&amp;B6248)/COUNTIFS($F$11:$F$8770,"=COD1",$B$11:$B$8770,"="&amp;B6248))/COUNTIFS($A$11:$A$8770,"="&amp;A6248,$F$11:$F$8770,"=COD1"),0)</f>
        <v>0</v>
      </c>
      <c r="U6248" t="e">
        <f>(VLOOKUP(F6248,tarifas!$C$7:$D$10,2,FALSE)+tarifas!$D$21)*datos!P6248</f>
        <v>#N/A</v>
      </c>
      <c r="V6248" t="e">
        <f t="shared" si="885"/>
        <v>#N/A</v>
      </c>
      <c r="W6248">
        <f t="shared" si="886"/>
        <v>0</v>
      </c>
    </row>
    <row r="6249" spans="1:23" x14ac:dyDescent="0.25">
      <c r="A6249">
        <f t="shared" si="879"/>
        <v>256</v>
      </c>
      <c r="B6249">
        <f t="shared" si="880"/>
        <v>9</v>
      </c>
      <c r="C6249" s="1">
        <f t="shared" si="887"/>
        <v>41899.916666651538</v>
      </c>
      <c r="D6249" s="7">
        <v>0</v>
      </c>
      <c r="E6249" s="7"/>
      <c r="G6249">
        <v>52.1</v>
      </c>
      <c r="H6249" s="12">
        <v>214.40142123411607</v>
      </c>
      <c r="I6249" s="13">
        <f>$D$2*tarifas!$D$12/24</f>
        <v>1.4541666666666666</v>
      </c>
      <c r="J6249" s="13" t="e">
        <f>VLOOKUP(E6249&amp;" "&amp;F6249,tarifas!$A$13:$D$20,4,FALSE)*H6249</f>
        <v>#N/A</v>
      </c>
      <c r="K6249" s="13">
        <f>IF(F6249="COD1",tarifas!$D$11*(SUMIFS($H$11:$H$8770,$F$11:$F$8770,"=COD1",$B$11:$B$8770,"="&amp;B6249)/COUNTIFS($F$11:$F$8770,"=COD1",$B$11:$B$8770,"="&amp;B6249))/COUNTIFS($A$11:$A$8770,"="&amp;A6249,$F$11:$F$8770,"=COD1"),0)</f>
        <v>0</v>
      </c>
      <c r="L6249" s="13" t="e">
        <f>(VLOOKUP(F6249,tarifas!$C$7:$D$10,2,FALSE)+tarifas!$D$21)*datos!H6249</f>
        <v>#N/A</v>
      </c>
      <c r="M6249">
        <v>0</v>
      </c>
      <c r="N6249" s="13" t="e">
        <f t="shared" si="881"/>
        <v>#N/A</v>
      </c>
      <c r="O6249">
        <f t="shared" si="882"/>
        <v>0</v>
      </c>
      <c r="P6249" s="12">
        <f t="shared" si="883"/>
        <v>214.40142123411607</v>
      </c>
      <c r="Q6249">
        <f t="shared" si="884"/>
        <v>0</v>
      </c>
      <c r="R6249">
        <f>$D$2*tarifas!$D$12/24</f>
        <v>1.4541666666666666</v>
      </c>
      <c r="S6249" t="e">
        <f>VLOOKUP(E6249&amp;" "&amp;F6249,tarifas!$A$13:$D$20,4,FALSE)*P6249</f>
        <v>#N/A</v>
      </c>
      <c r="T6249">
        <f>IF(F6249="COD1",tarifas!$D$11*(SUMIFS($P$11:$P$8770,$F$11:$F$8770,"=COD1",$B$11:$B$8770,"="&amp;B6249)/COUNTIFS($F$11:$F$8770,"=COD1",$B$11:$B$8770,"="&amp;B6249))/COUNTIFS($A$11:$A$8770,"="&amp;A6249,$F$11:$F$8770,"=COD1"),0)</f>
        <v>0</v>
      </c>
      <c r="U6249" t="e">
        <f>(VLOOKUP(F6249,tarifas!$C$7:$D$10,2,FALSE)+tarifas!$D$21)*datos!P6249</f>
        <v>#N/A</v>
      </c>
      <c r="V6249" t="e">
        <f t="shared" si="885"/>
        <v>#N/A</v>
      </c>
      <c r="W6249">
        <f t="shared" si="886"/>
        <v>0</v>
      </c>
    </row>
    <row r="6250" spans="1:23" x14ac:dyDescent="0.25">
      <c r="A6250">
        <f t="shared" si="879"/>
        <v>256</v>
      </c>
      <c r="B6250">
        <f t="shared" si="880"/>
        <v>9</v>
      </c>
      <c r="C6250" s="1">
        <f t="shared" si="887"/>
        <v>41899.958333318202</v>
      </c>
      <c r="D6250" s="7">
        <v>0</v>
      </c>
      <c r="E6250" s="7"/>
      <c r="G6250">
        <v>45.4</v>
      </c>
      <c r="H6250" s="12">
        <v>206.7101941258573</v>
      </c>
      <c r="I6250" s="13">
        <f>$D$2*tarifas!$D$12/24</f>
        <v>1.4541666666666666</v>
      </c>
      <c r="J6250" s="13" t="e">
        <f>VLOOKUP(E6250&amp;" "&amp;F6250,tarifas!$A$13:$D$20,4,FALSE)*H6250</f>
        <v>#N/A</v>
      </c>
      <c r="K6250" s="13">
        <f>IF(F6250="COD1",tarifas!$D$11*(SUMIFS($H$11:$H$8770,$F$11:$F$8770,"=COD1",$B$11:$B$8770,"="&amp;B6250)/COUNTIFS($F$11:$F$8770,"=COD1",$B$11:$B$8770,"="&amp;B6250))/COUNTIFS($A$11:$A$8770,"="&amp;A6250,$F$11:$F$8770,"=COD1"),0)</f>
        <v>0</v>
      </c>
      <c r="L6250" s="13" t="e">
        <f>(VLOOKUP(F6250,tarifas!$C$7:$D$10,2,FALSE)+tarifas!$D$21)*datos!H6250</f>
        <v>#N/A</v>
      </c>
      <c r="M6250">
        <v>0</v>
      </c>
      <c r="N6250" s="13" t="e">
        <f t="shared" si="881"/>
        <v>#N/A</v>
      </c>
      <c r="O6250">
        <f t="shared" si="882"/>
        <v>0</v>
      </c>
      <c r="P6250" s="12">
        <f t="shared" si="883"/>
        <v>206.7101941258573</v>
      </c>
      <c r="Q6250">
        <f t="shared" si="884"/>
        <v>0</v>
      </c>
      <c r="R6250">
        <f>$D$2*tarifas!$D$12/24</f>
        <v>1.4541666666666666</v>
      </c>
      <c r="S6250" t="e">
        <f>VLOOKUP(E6250&amp;" "&amp;F6250,tarifas!$A$13:$D$20,4,FALSE)*P6250</f>
        <v>#N/A</v>
      </c>
      <c r="T6250">
        <f>IF(F6250="COD1",tarifas!$D$11*(SUMIFS($P$11:$P$8770,$F$11:$F$8770,"=COD1",$B$11:$B$8770,"="&amp;B6250)/COUNTIFS($F$11:$F$8770,"=COD1",$B$11:$B$8770,"="&amp;B6250))/COUNTIFS($A$11:$A$8770,"="&amp;A6250,$F$11:$F$8770,"=COD1"),0)</f>
        <v>0</v>
      </c>
      <c r="U6250" t="e">
        <f>(VLOOKUP(F6250,tarifas!$C$7:$D$10,2,FALSE)+tarifas!$D$21)*datos!P6250</f>
        <v>#N/A</v>
      </c>
      <c r="V6250" t="e">
        <f t="shared" si="885"/>
        <v>#N/A</v>
      </c>
      <c r="W6250">
        <f t="shared" si="886"/>
        <v>0</v>
      </c>
    </row>
    <row r="6251" spans="1:23" x14ac:dyDescent="0.25">
      <c r="A6251">
        <f t="shared" si="879"/>
        <v>257</v>
      </c>
      <c r="B6251">
        <f t="shared" si="880"/>
        <v>9</v>
      </c>
      <c r="C6251" s="1">
        <f t="shared" si="887"/>
        <v>41899.999999984866</v>
      </c>
      <c r="D6251" s="7">
        <v>0</v>
      </c>
      <c r="E6251" s="7"/>
      <c r="G6251">
        <v>42.5</v>
      </c>
      <c r="H6251" s="12">
        <v>204.66264467314011</v>
      </c>
      <c r="I6251" s="13">
        <f>$D$2*tarifas!$D$12/24</f>
        <v>1.4541666666666666</v>
      </c>
      <c r="J6251" s="13" t="e">
        <f>VLOOKUP(E6251&amp;" "&amp;F6251,tarifas!$A$13:$D$20,4,FALSE)*H6251</f>
        <v>#N/A</v>
      </c>
      <c r="K6251" s="13">
        <f>IF(F6251="COD1",tarifas!$D$11*(SUMIFS($H$11:$H$8770,$F$11:$F$8770,"=COD1",$B$11:$B$8770,"="&amp;B6251)/COUNTIFS($F$11:$F$8770,"=COD1",$B$11:$B$8770,"="&amp;B6251))/COUNTIFS($A$11:$A$8770,"="&amp;A6251,$F$11:$F$8770,"=COD1"),0)</f>
        <v>0</v>
      </c>
      <c r="L6251" s="13" t="e">
        <f>(VLOOKUP(F6251,tarifas!$C$7:$D$10,2,FALSE)+tarifas!$D$21)*datos!H6251</f>
        <v>#N/A</v>
      </c>
      <c r="M6251">
        <v>0</v>
      </c>
      <c r="N6251" s="13" t="e">
        <f t="shared" si="881"/>
        <v>#N/A</v>
      </c>
      <c r="O6251">
        <f t="shared" si="882"/>
        <v>0</v>
      </c>
      <c r="P6251" s="12">
        <f t="shared" si="883"/>
        <v>204.66264467314011</v>
      </c>
      <c r="Q6251">
        <f t="shared" si="884"/>
        <v>0</v>
      </c>
      <c r="R6251">
        <f>$D$2*tarifas!$D$12/24</f>
        <v>1.4541666666666666</v>
      </c>
      <c r="S6251" t="e">
        <f>VLOOKUP(E6251&amp;" "&amp;F6251,tarifas!$A$13:$D$20,4,FALSE)*P6251</f>
        <v>#N/A</v>
      </c>
      <c r="T6251">
        <f>IF(F6251="COD1",tarifas!$D$11*(SUMIFS($P$11:$P$8770,$F$11:$F$8770,"=COD1",$B$11:$B$8770,"="&amp;B6251)/COUNTIFS($F$11:$F$8770,"=COD1",$B$11:$B$8770,"="&amp;B6251))/COUNTIFS($A$11:$A$8770,"="&amp;A6251,$F$11:$F$8770,"=COD1"),0)</f>
        <v>0</v>
      </c>
      <c r="U6251" t="e">
        <f>(VLOOKUP(F6251,tarifas!$C$7:$D$10,2,FALSE)+tarifas!$D$21)*datos!P6251</f>
        <v>#N/A</v>
      </c>
      <c r="V6251" t="e">
        <f t="shared" si="885"/>
        <v>#N/A</v>
      </c>
      <c r="W6251">
        <f t="shared" si="886"/>
        <v>0</v>
      </c>
    </row>
    <row r="6252" spans="1:23" x14ac:dyDescent="0.25">
      <c r="A6252">
        <f t="shared" si="879"/>
        <v>257</v>
      </c>
      <c r="B6252">
        <f t="shared" si="880"/>
        <v>9</v>
      </c>
      <c r="C6252" s="1">
        <f t="shared" si="887"/>
        <v>41900.04166665153</v>
      </c>
      <c r="D6252" s="7">
        <v>0</v>
      </c>
      <c r="E6252" s="7"/>
      <c r="G6252">
        <v>39.549999999999997</v>
      </c>
      <c r="H6252" s="12">
        <v>202.79320451410518</v>
      </c>
      <c r="I6252" s="13">
        <f>$D$2*tarifas!$D$12/24</f>
        <v>1.4541666666666666</v>
      </c>
      <c r="J6252" s="13" t="e">
        <f>VLOOKUP(E6252&amp;" "&amp;F6252,tarifas!$A$13:$D$20,4,FALSE)*H6252</f>
        <v>#N/A</v>
      </c>
      <c r="K6252" s="13">
        <f>IF(F6252="COD1",tarifas!$D$11*(SUMIFS($H$11:$H$8770,$F$11:$F$8770,"=COD1",$B$11:$B$8770,"="&amp;B6252)/COUNTIFS($F$11:$F$8770,"=COD1",$B$11:$B$8770,"="&amp;B6252))/COUNTIFS($A$11:$A$8770,"="&amp;A6252,$F$11:$F$8770,"=COD1"),0)</f>
        <v>0</v>
      </c>
      <c r="L6252" s="13" t="e">
        <f>(VLOOKUP(F6252,tarifas!$C$7:$D$10,2,FALSE)+tarifas!$D$21)*datos!H6252</f>
        <v>#N/A</v>
      </c>
      <c r="M6252">
        <v>0</v>
      </c>
      <c r="N6252" s="13" t="e">
        <f t="shared" si="881"/>
        <v>#N/A</v>
      </c>
      <c r="O6252">
        <f t="shared" si="882"/>
        <v>0</v>
      </c>
      <c r="P6252" s="12">
        <f t="shared" si="883"/>
        <v>202.79320451410518</v>
      </c>
      <c r="Q6252">
        <f t="shared" si="884"/>
        <v>0</v>
      </c>
      <c r="R6252">
        <f>$D$2*tarifas!$D$12/24</f>
        <v>1.4541666666666666</v>
      </c>
      <c r="S6252" t="e">
        <f>VLOOKUP(E6252&amp;" "&amp;F6252,tarifas!$A$13:$D$20,4,FALSE)*P6252</f>
        <v>#N/A</v>
      </c>
      <c r="T6252">
        <f>IF(F6252="COD1",tarifas!$D$11*(SUMIFS($P$11:$P$8770,$F$11:$F$8770,"=COD1",$B$11:$B$8770,"="&amp;B6252)/COUNTIFS($F$11:$F$8770,"=COD1",$B$11:$B$8770,"="&amp;B6252))/COUNTIFS($A$11:$A$8770,"="&amp;A6252,$F$11:$F$8770,"=COD1"),0)</f>
        <v>0</v>
      </c>
      <c r="U6252" t="e">
        <f>(VLOOKUP(F6252,tarifas!$C$7:$D$10,2,FALSE)+tarifas!$D$21)*datos!P6252</f>
        <v>#N/A</v>
      </c>
      <c r="V6252" t="e">
        <f t="shared" si="885"/>
        <v>#N/A</v>
      </c>
      <c r="W6252">
        <f t="shared" si="886"/>
        <v>0</v>
      </c>
    </row>
    <row r="6253" spans="1:23" x14ac:dyDescent="0.25">
      <c r="A6253">
        <f t="shared" si="879"/>
        <v>257</v>
      </c>
      <c r="B6253">
        <f t="shared" si="880"/>
        <v>9</v>
      </c>
      <c r="C6253" s="1">
        <f t="shared" si="887"/>
        <v>41900.083333318194</v>
      </c>
      <c r="D6253" s="7">
        <v>0</v>
      </c>
      <c r="E6253" s="7"/>
      <c r="G6253">
        <v>39.54</v>
      </c>
      <c r="H6253" s="12">
        <v>200.52737429758389</v>
      </c>
      <c r="I6253" s="13">
        <f>$D$2*tarifas!$D$12/24</f>
        <v>1.4541666666666666</v>
      </c>
      <c r="J6253" s="13" t="e">
        <f>VLOOKUP(E6253&amp;" "&amp;F6253,tarifas!$A$13:$D$20,4,FALSE)*H6253</f>
        <v>#N/A</v>
      </c>
      <c r="K6253" s="13">
        <f>IF(F6253="COD1",tarifas!$D$11*(SUMIFS($H$11:$H$8770,$F$11:$F$8770,"=COD1",$B$11:$B$8770,"="&amp;B6253)/COUNTIFS($F$11:$F$8770,"=COD1",$B$11:$B$8770,"="&amp;B6253))/COUNTIFS($A$11:$A$8770,"="&amp;A6253,$F$11:$F$8770,"=COD1"),0)</f>
        <v>0</v>
      </c>
      <c r="L6253" s="13" t="e">
        <f>(VLOOKUP(F6253,tarifas!$C$7:$D$10,2,FALSE)+tarifas!$D$21)*datos!H6253</f>
        <v>#N/A</v>
      </c>
      <c r="M6253">
        <v>0</v>
      </c>
      <c r="N6253" s="13" t="e">
        <f t="shared" si="881"/>
        <v>#N/A</v>
      </c>
      <c r="O6253">
        <f t="shared" si="882"/>
        <v>0</v>
      </c>
      <c r="P6253" s="12">
        <f t="shared" si="883"/>
        <v>200.52737429758389</v>
      </c>
      <c r="Q6253">
        <f t="shared" si="884"/>
        <v>0</v>
      </c>
      <c r="R6253">
        <f>$D$2*tarifas!$D$12/24</f>
        <v>1.4541666666666666</v>
      </c>
      <c r="S6253" t="e">
        <f>VLOOKUP(E6253&amp;" "&amp;F6253,tarifas!$A$13:$D$20,4,FALSE)*P6253</f>
        <v>#N/A</v>
      </c>
      <c r="T6253">
        <f>IF(F6253="COD1",tarifas!$D$11*(SUMIFS($P$11:$P$8770,$F$11:$F$8770,"=COD1",$B$11:$B$8770,"="&amp;B6253)/COUNTIFS($F$11:$F$8770,"=COD1",$B$11:$B$8770,"="&amp;B6253))/COUNTIFS($A$11:$A$8770,"="&amp;A6253,$F$11:$F$8770,"=COD1"),0)</f>
        <v>0</v>
      </c>
      <c r="U6253" t="e">
        <f>(VLOOKUP(F6253,tarifas!$C$7:$D$10,2,FALSE)+tarifas!$D$21)*datos!P6253</f>
        <v>#N/A</v>
      </c>
      <c r="V6253" t="e">
        <f t="shared" si="885"/>
        <v>#N/A</v>
      </c>
      <c r="W6253">
        <f t="shared" si="886"/>
        <v>0</v>
      </c>
    </row>
    <row r="6254" spans="1:23" x14ac:dyDescent="0.25">
      <c r="A6254">
        <f t="shared" si="879"/>
        <v>257</v>
      </c>
      <c r="B6254">
        <f t="shared" si="880"/>
        <v>9</v>
      </c>
      <c r="C6254" s="1">
        <f t="shared" si="887"/>
        <v>41900.124999984859</v>
      </c>
      <c r="D6254" s="7">
        <v>0</v>
      </c>
      <c r="E6254" s="7"/>
      <c r="G6254">
        <v>38.4</v>
      </c>
      <c r="H6254" s="12">
        <v>197.87292050117259</v>
      </c>
      <c r="I6254" s="13">
        <f>$D$2*tarifas!$D$12/24</f>
        <v>1.4541666666666666</v>
      </c>
      <c r="J6254" s="13" t="e">
        <f>VLOOKUP(E6254&amp;" "&amp;F6254,tarifas!$A$13:$D$20,4,FALSE)*H6254</f>
        <v>#N/A</v>
      </c>
      <c r="K6254" s="13">
        <f>IF(F6254="COD1",tarifas!$D$11*(SUMIFS($H$11:$H$8770,$F$11:$F$8770,"=COD1",$B$11:$B$8770,"="&amp;B6254)/COUNTIFS($F$11:$F$8770,"=COD1",$B$11:$B$8770,"="&amp;B6254))/COUNTIFS($A$11:$A$8770,"="&amp;A6254,$F$11:$F$8770,"=COD1"),0)</f>
        <v>0</v>
      </c>
      <c r="L6254" s="13" t="e">
        <f>(VLOOKUP(F6254,tarifas!$C$7:$D$10,2,FALSE)+tarifas!$D$21)*datos!H6254</f>
        <v>#N/A</v>
      </c>
      <c r="M6254">
        <v>0</v>
      </c>
      <c r="N6254" s="13" t="e">
        <f t="shared" si="881"/>
        <v>#N/A</v>
      </c>
      <c r="O6254">
        <f t="shared" si="882"/>
        <v>0</v>
      </c>
      <c r="P6254" s="12">
        <f t="shared" si="883"/>
        <v>197.87292050117259</v>
      </c>
      <c r="Q6254">
        <f t="shared" si="884"/>
        <v>0</v>
      </c>
      <c r="R6254">
        <f>$D$2*tarifas!$D$12/24</f>
        <v>1.4541666666666666</v>
      </c>
      <c r="S6254" t="e">
        <f>VLOOKUP(E6254&amp;" "&amp;F6254,tarifas!$A$13:$D$20,4,FALSE)*P6254</f>
        <v>#N/A</v>
      </c>
      <c r="T6254">
        <f>IF(F6254="COD1",tarifas!$D$11*(SUMIFS($P$11:$P$8770,$F$11:$F$8770,"=COD1",$B$11:$B$8770,"="&amp;B6254)/COUNTIFS($F$11:$F$8770,"=COD1",$B$11:$B$8770,"="&amp;B6254))/COUNTIFS($A$11:$A$8770,"="&amp;A6254,$F$11:$F$8770,"=COD1"),0)</f>
        <v>0</v>
      </c>
      <c r="U6254" t="e">
        <f>(VLOOKUP(F6254,tarifas!$C$7:$D$10,2,FALSE)+tarifas!$D$21)*datos!P6254</f>
        <v>#N/A</v>
      </c>
      <c r="V6254" t="e">
        <f t="shared" si="885"/>
        <v>#N/A</v>
      </c>
      <c r="W6254">
        <f t="shared" si="886"/>
        <v>0</v>
      </c>
    </row>
    <row r="6255" spans="1:23" x14ac:dyDescent="0.25">
      <c r="A6255">
        <f t="shared" si="879"/>
        <v>257</v>
      </c>
      <c r="B6255">
        <f t="shared" si="880"/>
        <v>9</v>
      </c>
      <c r="C6255" s="1">
        <f t="shared" si="887"/>
        <v>41900.166666651523</v>
      </c>
      <c r="D6255" s="7">
        <v>0</v>
      </c>
      <c r="E6255" s="7"/>
      <c r="G6255">
        <v>39.1</v>
      </c>
      <c r="H6255" s="12">
        <v>198.5379860342274</v>
      </c>
      <c r="I6255" s="13">
        <f>$D$2*tarifas!$D$12/24</f>
        <v>1.4541666666666666</v>
      </c>
      <c r="J6255" s="13" t="e">
        <f>VLOOKUP(E6255&amp;" "&amp;F6255,tarifas!$A$13:$D$20,4,FALSE)*H6255</f>
        <v>#N/A</v>
      </c>
      <c r="K6255" s="13">
        <f>IF(F6255="COD1",tarifas!$D$11*(SUMIFS($H$11:$H$8770,$F$11:$F$8770,"=COD1",$B$11:$B$8770,"="&amp;B6255)/COUNTIFS($F$11:$F$8770,"=COD1",$B$11:$B$8770,"="&amp;B6255))/COUNTIFS($A$11:$A$8770,"="&amp;A6255,$F$11:$F$8770,"=COD1"),0)</f>
        <v>0</v>
      </c>
      <c r="L6255" s="13" t="e">
        <f>(VLOOKUP(F6255,tarifas!$C$7:$D$10,2,FALSE)+tarifas!$D$21)*datos!H6255</f>
        <v>#N/A</v>
      </c>
      <c r="M6255">
        <v>0</v>
      </c>
      <c r="N6255" s="13" t="e">
        <f t="shared" si="881"/>
        <v>#N/A</v>
      </c>
      <c r="O6255">
        <f t="shared" si="882"/>
        <v>0</v>
      </c>
      <c r="P6255" s="12">
        <f t="shared" si="883"/>
        <v>198.5379860342274</v>
      </c>
      <c r="Q6255">
        <f t="shared" si="884"/>
        <v>0</v>
      </c>
      <c r="R6255">
        <f>$D$2*tarifas!$D$12/24</f>
        <v>1.4541666666666666</v>
      </c>
      <c r="S6255" t="e">
        <f>VLOOKUP(E6255&amp;" "&amp;F6255,tarifas!$A$13:$D$20,4,FALSE)*P6255</f>
        <v>#N/A</v>
      </c>
      <c r="T6255">
        <f>IF(F6255="COD1",tarifas!$D$11*(SUMIFS($P$11:$P$8770,$F$11:$F$8770,"=COD1",$B$11:$B$8770,"="&amp;B6255)/COUNTIFS($F$11:$F$8770,"=COD1",$B$11:$B$8770,"="&amp;B6255))/COUNTIFS($A$11:$A$8770,"="&amp;A6255,$F$11:$F$8770,"=COD1"),0)</f>
        <v>0</v>
      </c>
      <c r="U6255" t="e">
        <f>(VLOOKUP(F6255,tarifas!$C$7:$D$10,2,FALSE)+tarifas!$D$21)*datos!P6255</f>
        <v>#N/A</v>
      </c>
      <c r="V6255" t="e">
        <f t="shared" si="885"/>
        <v>#N/A</v>
      </c>
      <c r="W6255">
        <f t="shared" si="886"/>
        <v>0</v>
      </c>
    </row>
    <row r="6256" spans="1:23" x14ac:dyDescent="0.25">
      <c r="A6256">
        <f t="shared" si="879"/>
        <v>257</v>
      </c>
      <c r="B6256">
        <f t="shared" si="880"/>
        <v>9</v>
      </c>
      <c r="C6256" s="1">
        <f t="shared" si="887"/>
        <v>41900.208333318187</v>
      </c>
      <c r="D6256" s="7">
        <v>0</v>
      </c>
      <c r="E6256" s="7"/>
      <c r="G6256">
        <v>44</v>
      </c>
      <c r="H6256" s="12">
        <v>198.31250832964986</v>
      </c>
      <c r="I6256" s="13">
        <f>$D$2*tarifas!$D$12/24</f>
        <v>1.4541666666666666</v>
      </c>
      <c r="J6256" s="13" t="e">
        <f>VLOOKUP(E6256&amp;" "&amp;F6256,tarifas!$A$13:$D$20,4,FALSE)*H6256</f>
        <v>#N/A</v>
      </c>
      <c r="K6256" s="13">
        <f>IF(F6256="COD1",tarifas!$D$11*(SUMIFS($H$11:$H$8770,$F$11:$F$8770,"=COD1",$B$11:$B$8770,"="&amp;B6256)/COUNTIFS($F$11:$F$8770,"=COD1",$B$11:$B$8770,"="&amp;B6256))/COUNTIFS($A$11:$A$8770,"="&amp;A6256,$F$11:$F$8770,"=COD1"),0)</f>
        <v>0</v>
      </c>
      <c r="L6256" s="13" t="e">
        <f>(VLOOKUP(F6256,tarifas!$C$7:$D$10,2,FALSE)+tarifas!$D$21)*datos!H6256</f>
        <v>#N/A</v>
      </c>
      <c r="M6256">
        <v>0</v>
      </c>
      <c r="N6256" s="13" t="e">
        <f t="shared" si="881"/>
        <v>#N/A</v>
      </c>
      <c r="O6256">
        <f t="shared" si="882"/>
        <v>0</v>
      </c>
      <c r="P6256" s="12">
        <f t="shared" si="883"/>
        <v>198.31250832964986</v>
      </c>
      <c r="Q6256">
        <f t="shared" si="884"/>
        <v>0</v>
      </c>
      <c r="R6256">
        <f>$D$2*tarifas!$D$12/24</f>
        <v>1.4541666666666666</v>
      </c>
      <c r="S6256" t="e">
        <f>VLOOKUP(E6256&amp;" "&amp;F6256,tarifas!$A$13:$D$20,4,FALSE)*P6256</f>
        <v>#N/A</v>
      </c>
      <c r="T6256">
        <f>IF(F6256="COD1",tarifas!$D$11*(SUMIFS($P$11:$P$8770,$F$11:$F$8770,"=COD1",$B$11:$B$8770,"="&amp;B6256)/COUNTIFS($F$11:$F$8770,"=COD1",$B$11:$B$8770,"="&amp;B6256))/COUNTIFS($A$11:$A$8770,"="&amp;A6256,$F$11:$F$8770,"=COD1"),0)</f>
        <v>0</v>
      </c>
      <c r="U6256" t="e">
        <f>(VLOOKUP(F6256,tarifas!$C$7:$D$10,2,FALSE)+tarifas!$D$21)*datos!P6256</f>
        <v>#N/A</v>
      </c>
      <c r="V6256" t="e">
        <f t="shared" si="885"/>
        <v>#N/A</v>
      </c>
      <c r="W6256">
        <f t="shared" si="886"/>
        <v>0</v>
      </c>
    </row>
    <row r="6257" spans="1:23" x14ac:dyDescent="0.25">
      <c r="A6257">
        <f t="shared" si="879"/>
        <v>257</v>
      </c>
      <c r="B6257">
        <f t="shared" si="880"/>
        <v>9</v>
      </c>
      <c r="C6257" s="1">
        <f t="shared" si="887"/>
        <v>41900.249999984851</v>
      </c>
      <c r="D6257" s="7">
        <v>0</v>
      </c>
      <c r="E6257" s="7"/>
      <c r="G6257">
        <v>53</v>
      </c>
      <c r="H6257" s="12">
        <v>220.42271192850333</v>
      </c>
      <c r="I6257" s="13">
        <f>$D$2*tarifas!$D$12/24</f>
        <v>1.4541666666666666</v>
      </c>
      <c r="J6257" s="13" t="e">
        <f>VLOOKUP(E6257&amp;" "&amp;F6257,tarifas!$A$13:$D$20,4,FALSE)*H6257</f>
        <v>#N/A</v>
      </c>
      <c r="K6257" s="13">
        <f>IF(F6257="COD1",tarifas!$D$11*(SUMIFS($H$11:$H$8770,$F$11:$F$8770,"=COD1",$B$11:$B$8770,"="&amp;B6257)/COUNTIFS($F$11:$F$8770,"=COD1",$B$11:$B$8770,"="&amp;B6257))/COUNTIFS($A$11:$A$8770,"="&amp;A6257,$F$11:$F$8770,"=COD1"),0)</f>
        <v>0</v>
      </c>
      <c r="L6257" s="13" t="e">
        <f>(VLOOKUP(F6257,tarifas!$C$7:$D$10,2,FALSE)+tarifas!$D$21)*datos!H6257</f>
        <v>#N/A</v>
      </c>
      <c r="M6257">
        <v>0</v>
      </c>
      <c r="N6257" s="13" t="e">
        <f t="shared" si="881"/>
        <v>#N/A</v>
      </c>
      <c r="O6257">
        <f t="shared" si="882"/>
        <v>0</v>
      </c>
      <c r="P6257" s="12">
        <f t="shared" si="883"/>
        <v>220.42271192850333</v>
      </c>
      <c r="Q6257">
        <f t="shared" si="884"/>
        <v>0</v>
      </c>
      <c r="R6257">
        <f>$D$2*tarifas!$D$12/24</f>
        <v>1.4541666666666666</v>
      </c>
      <c r="S6257" t="e">
        <f>VLOOKUP(E6257&amp;" "&amp;F6257,tarifas!$A$13:$D$20,4,FALSE)*P6257</f>
        <v>#N/A</v>
      </c>
      <c r="T6257">
        <f>IF(F6257="COD1",tarifas!$D$11*(SUMIFS($P$11:$P$8770,$F$11:$F$8770,"=COD1",$B$11:$B$8770,"="&amp;B6257)/COUNTIFS($F$11:$F$8770,"=COD1",$B$11:$B$8770,"="&amp;B6257))/COUNTIFS($A$11:$A$8770,"="&amp;A6257,$F$11:$F$8770,"=COD1"),0)</f>
        <v>0</v>
      </c>
      <c r="U6257" t="e">
        <f>(VLOOKUP(F6257,tarifas!$C$7:$D$10,2,FALSE)+tarifas!$D$21)*datos!P6257</f>
        <v>#N/A</v>
      </c>
      <c r="V6257" t="e">
        <f t="shared" si="885"/>
        <v>#N/A</v>
      </c>
      <c r="W6257">
        <f t="shared" si="886"/>
        <v>0</v>
      </c>
    </row>
    <row r="6258" spans="1:23" x14ac:dyDescent="0.25">
      <c r="A6258">
        <f t="shared" si="879"/>
        <v>257</v>
      </c>
      <c r="B6258">
        <f t="shared" si="880"/>
        <v>9</v>
      </c>
      <c r="C6258" s="1">
        <f t="shared" si="887"/>
        <v>41900.291666651516</v>
      </c>
      <c r="D6258" s="7">
        <v>16.484848484848484</v>
      </c>
      <c r="E6258" s="7"/>
      <c r="G6258">
        <v>59.53</v>
      </c>
      <c r="H6258" s="12">
        <v>278.58755514796735</v>
      </c>
      <c r="I6258" s="13">
        <f>$D$2*tarifas!$D$12/24</f>
        <v>1.4541666666666666</v>
      </c>
      <c r="J6258" s="13" t="e">
        <f>VLOOKUP(E6258&amp;" "&amp;F6258,tarifas!$A$13:$D$20,4,FALSE)*H6258</f>
        <v>#N/A</v>
      </c>
      <c r="K6258" s="13">
        <f>IF(F6258="COD1",tarifas!$D$11*(SUMIFS($H$11:$H$8770,$F$11:$F$8770,"=COD1",$B$11:$B$8770,"="&amp;B6258)/COUNTIFS($F$11:$F$8770,"=COD1",$B$11:$B$8770,"="&amp;B6258))/COUNTIFS($A$11:$A$8770,"="&amp;A6258,$F$11:$F$8770,"=COD1"),0)</f>
        <v>0</v>
      </c>
      <c r="L6258" s="13" t="e">
        <f>(VLOOKUP(F6258,tarifas!$C$7:$D$10,2,FALSE)+tarifas!$D$21)*datos!H6258</f>
        <v>#N/A</v>
      </c>
      <c r="M6258">
        <v>53.644080000000002</v>
      </c>
      <c r="N6258" s="13" t="e">
        <f t="shared" si="881"/>
        <v>#N/A</v>
      </c>
      <c r="O6258">
        <f t="shared" si="882"/>
        <v>53.644080000000002</v>
      </c>
      <c r="P6258" s="12">
        <f t="shared" si="883"/>
        <v>224.94347514796735</v>
      </c>
      <c r="Q6258">
        <f t="shared" si="884"/>
        <v>0</v>
      </c>
      <c r="R6258">
        <f>$D$2*tarifas!$D$12/24</f>
        <v>1.4541666666666666</v>
      </c>
      <c r="S6258" t="e">
        <f>VLOOKUP(E6258&amp;" "&amp;F6258,tarifas!$A$13:$D$20,4,FALSE)*P6258</f>
        <v>#N/A</v>
      </c>
      <c r="T6258">
        <f>IF(F6258="COD1",tarifas!$D$11*(SUMIFS($P$11:$P$8770,$F$11:$F$8770,"=COD1",$B$11:$B$8770,"="&amp;B6258)/COUNTIFS($F$11:$F$8770,"=COD1",$B$11:$B$8770,"="&amp;B6258))/COUNTIFS($A$11:$A$8770,"="&amp;A6258,$F$11:$F$8770,"=COD1"),0)</f>
        <v>0</v>
      </c>
      <c r="U6258" t="e">
        <f>(VLOOKUP(F6258,tarifas!$C$7:$D$10,2,FALSE)+tarifas!$D$21)*datos!P6258</f>
        <v>#N/A</v>
      </c>
      <c r="V6258" t="e">
        <f t="shared" si="885"/>
        <v>#N/A</v>
      </c>
      <c r="W6258">
        <f t="shared" si="886"/>
        <v>0</v>
      </c>
    </row>
    <row r="6259" spans="1:23" x14ac:dyDescent="0.25">
      <c r="A6259">
        <f t="shared" si="879"/>
        <v>257</v>
      </c>
      <c r="B6259">
        <f t="shared" si="880"/>
        <v>9</v>
      </c>
      <c r="C6259" s="1">
        <f t="shared" si="887"/>
        <v>41900.33333331818</v>
      </c>
      <c r="D6259" s="7">
        <v>63.363636363636374</v>
      </c>
      <c r="E6259" s="7"/>
      <c r="G6259">
        <v>64.03</v>
      </c>
      <c r="H6259" s="12">
        <v>428.48949269554913</v>
      </c>
      <c r="I6259" s="13">
        <f>$D$2*tarifas!$D$12/24</f>
        <v>1.4541666666666666</v>
      </c>
      <c r="J6259" s="13" t="e">
        <f>VLOOKUP(E6259&amp;" "&amp;F6259,tarifas!$A$13:$D$20,4,FALSE)*H6259</f>
        <v>#N/A</v>
      </c>
      <c r="K6259" s="13">
        <f>IF(F6259="COD1",tarifas!$D$11*(SUMIFS($H$11:$H$8770,$F$11:$F$8770,"=COD1",$B$11:$B$8770,"="&amp;B6259)/COUNTIFS($F$11:$F$8770,"=COD1",$B$11:$B$8770,"="&amp;B6259))/COUNTIFS($A$11:$A$8770,"="&amp;A6259,$F$11:$F$8770,"=COD1"),0)</f>
        <v>0</v>
      </c>
      <c r="L6259" s="13" t="e">
        <f>(VLOOKUP(F6259,tarifas!$C$7:$D$10,2,FALSE)+tarifas!$D$21)*datos!H6259</f>
        <v>#N/A</v>
      </c>
      <c r="M6259">
        <v>16.735979999999998</v>
      </c>
      <c r="N6259" s="13" t="e">
        <f t="shared" si="881"/>
        <v>#N/A</v>
      </c>
      <c r="O6259">
        <f t="shared" si="882"/>
        <v>16.735979999999998</v>
      </c>
      <c r="P6259" s="12">
        <f t="shared" si="883"/>
        <v>411.75351269554915</v>
      </c>
      <c r="Q6259">
        <f t="shared" si="884"/>
        <v>0</v>
      </c>
      <c r="R6259">
        <f>$D$2*tarifas!$D$12/24</f>
        <v>1.4541666666666666</v>
      </c>
      <c r="S6259" t="e">
        <f>VLOOKUP(E6259&amp;" "&amp;F6259,tarifas!$A$13:$D$20,4,FALSE)*P6259</f>
        <v>#N/A</v>
      </c>
      <c r="T6259">
        <f>IF(F6259="COD1",tarifas!$D$11*(SUMIFS($P$11:$P$8770,$F$11:$F$8770,"=COD1",$B$11:$B$8770,"="&amp;B6259)/COUNTIFS($F$11:$F$8770,"=COD1",$B$11:$B$8770,"="&amp;B6259))/COUNTIFS($A$11:$A$8770,"="&amp;A6259,$F$11:$F$8770,"=COD1"),0)</f>
        <v>0</v>
      </c>
      <c r="U6259" t="e">
        <f>(VLOOKUP(F6259,tarifas!$C$7:$D$10,2,FALSE)+tarifas!$D$21)*datos!P6259</f>
        <v>#N/A</v>
      </c>
      <c r="V6259" t="e">
        <f t="shared" si="885"/>
        <v>#N/A</v>
      </c>
      <c r="W6259">
        <f t="shared" si="886"/>
        <v>0</v>
      </c>
    </row>
    <row r="6260" spans="1:23" x14ac:dyDescent="0.25">
      <c r="A6260">
        <f t="shared" si="879"/>
        <v>257</v>
      </c>
      <c r="B6260">
        <f t="shared" si="880"/>
        <v>9</v>
      </c>
      <c r="C6260" s="1">
        <f t="shared" si="887"/>
        <v>41900.374999984844</v>
      </c>
      <c r="D6260" s="7">
        <v>301.36363636363637</v>
      </c>
      <c r="E6260" s="7"/>
      <c r="G6260">
        <v>64.400000000000006</v>
      </c>
      <c r="H6260" s="12">
        <v>535.8493448217971</v>
      </c>
      <c r="I6260" s="13">
        <f>$D$2*tarifas!$D$12/24</f>
        <v>1.4541666666666666</v>
      </c>
      <c r="J6260" s="13" t="e">
        <f>VLOOKUP(E6260&amp;" "&amp;F6260,tarifas!$A$13:$D$20,4,FALSE)*H6260</f>
        <v>#N/A</v>
      </c>
      <c r="K6260" s="13">
        <f>IF(F6260="COD1",tarifas!$D$11*(SUMIFS($H$11:$H$8770,$F$11:$F$8770,"=COD1",$B$11:$B$8770,"="&amp;B6260)/COUNTIFS($F$11:$F$8770,"=COD1",$B$11:$B$8770,"="&amp;B6260))/COUNTIFS($A$11:$A$8770,"="&amp;A6260,$F$11:$F$8770,"=COD1"),0)</f>
        <v>0</v>
      </c>
      <c r="L6260" s="13" t="e">
        <f>(VLOOKUP(F6260,tarifas!$C$7:$D$10,2,FALSE)+tarifas!$D$21)*datos!H6260</f>
        <v>#N/A</v>
      </c>
      <c r="M6260">
        <v>8.4852500000000006</v>
      </c>
      <c r="N6260" s="13" t="e">
        <f t="shared" si="881"/>
        <v>#N/A</v>
      </c>
      <c r="O6260">
        <f t="shared" si="882"/>
        <v>8.4852500000000006</v>
      </c>
      <c r="P6260" s="12">
        <f t="shared" si="883"/>
        <v>527.36409482179715</v>
      </c>
      <c r="Q6260">
        <f t="shared" si="884"/>
        <v>0</v>
      </c>
      <c r="R6260">
        <f>$D$2*tarifas!$D$12/24</f>
        <v>1.4541666666666666</v>
      </c>
      <c r="S6260" t="e">
        <f>VLOOKUP(E6260&amp;" "&amp;F6260,tarifas!$A$13:$D$20,4,FALSE)*P6260</f>
        <v>#N/A</v>
      </c>
      <c r="T6260">
        <f>IF(F6260="COD1",tarifas!$D$11*(SUMIFS($P$11:$P$8770,$F$11:$F$8770,"=COD1",$B$11:$B$8770,"="&amp;B6260)/COUNTIFS($F$11:$F$8770,"=COD1",$B$11:$B$8770,"="&amp;B6260))/COUNTIFS($A$11:$A$8770,"="&amp;A6260,$F$11:$F$8770,"=COD1"),0)</f>
        <v>0</v>
      </c>
      <c r="U6260" t="e">
        <f>(VLOOKUP(F6260,tarifas!$C$7:$D$10,2,FALSE)+tarifas!$D$21)*datos!P6260</f>
        <v>#N/A</v>
      </c>
      <c r="V6260" t="e">
        <f t="shared" si="885"/>
        <v>#N/A</v>
      </c>
      <c r="W6260">
        <f t="shared" si="886"/>
        <v>0</v>
      </c>
    </row>
    <row r="6261" spans="1:23" x14ac:dyDescent="0.25">
      <c r="A6261">
        <f t="shared" si="879"/>
        <v>257</v>
      </c>
      <c r="B6261">
        <f t="shared" si="880"/>
        <v>9</v>
      </c>
      <c r="C6261" s="1">
        <f t="shared" si="887"/>
        <v>41900.416666651508</v>
      </c>
      <c r="D6261" s="7">
        <v>512.31818181818187</v>
      </c>
      <c r="E6261" s="7"/>
      <c r="G6261">
        <v>64.099999999999994</v>
      </c>
      <c r="H6261" s="12">
        <v>586.50019175677869</v>
      </c>
      <c r="I6261" s="13">
        <f>$D$2*tarifas!$D$12/24</f>
        <v>1.4541666666666666</v>
      </c>
      <c r="J6261" s="13" t="e">
        <f>VLOOKUP(E6261&amp;" "&amp;F6261,tarifas!$A$13:$D$20,4,FALSE)*H6261</f>
        <v>#N/A</v>
      </c>
      <c r="K6261" s="13">
        <f>IF(F6261="COD1",tarifas!$D$11*(SUMIFS($H$11:$H$8770,$F$11:$F$8770,"=COD1",$B$11:$B$8770,"="&amp;B6261)/COUNTIFS($F$11:$F$8770,"=COD1",$B$11:$B$8770,"="&amp;B6261))/COUNTIFS($A$11:$A$8770,"="&amp;A6261,$F$11:$F$8770,"=COD1"),0)</f>
        <v>0</v>
      </c>
      <c r="L6261" s="13" t="e">
        <f>(VLOOKUP(F6261,tarifas!$C$7:$D$10,2,FALSE)+tarifas!$D$21)*datos!H6261</f>
        <v>#N/A</v>
      </c>
      <c r="M6261">
        <v>41.79345</v>
      </c>
      <c r="N6261" s="13" t="e">
        <f t="shared" si="881"/>
        <v>#N/A</v>
      </c>
      <c r="O6261">
        <f t="shared" si="882"/>
        <v>41.79345</v>
      </c>
      <c r="P6261" s="12">
        <f t="shared" si="883"/>
        <v>544.70674175677868</v>
      </c>
      <c r="Q6261">
        <f t="shared" si="884"/>
        <v>0</v>
      </c>
      <c r="R6261">
        <f>$D$2*tarifas!$D$12/24</f>
        <v>1.4541666666666666</v>
      </c>
      <c r="S6261" t="e">
        <f>VLOOKUP(E6261&amp;" "&amp;F6261,tarifas!$A$13:$D$20,4,FALSE)*P6261</f>
        <v>#N/A</v>
      </c>
      <c r="T6261">
        <f>IF(F6261="COD1",tarifas!$D$11*(SUMIFS($P$11:$P$8770,$F$11:$F$8770,"=COD1",$B$11:$B$8770,"="&amp;B6261)/COUNTIFS($F$11:$F$8770,"=COD1",$B$11:$B$8770,"="&amp;B6261))/COUNTIFS($A$11:$A$8770,"="&amp;A6261,$F$11:$F$8770,"=COD1"),0)</f>
        <v>0</v>
      </c>
      <c r="U6261" t="e">
        <f>(VLOOKUP(F6261,tarifas!$C$7:$D$10,2,FALSE)+tarifas!$D$21)*datos!P6261</f>
        <v>#N/A</v>
      </c>
      <c r="V6261" t="e">
        <f t="shared" si="885"/>
        <v>#N/A</v>
      </c>
      <c r="W6261">
        <f t="shared" si="886"/>
        <v>0</v>
      </c>
    </row>
    <row r="6262" spans="1:23" x14ac:dyDescent="0.25">
      <c r="A6262">
        <f t="shared" si="879"/>
        <v>257</v>
      </c>
      <c r="B6262">
        <f t="shared" si="880"/>
        <v>9</v>
      </c>
      <c r="C6262" s="1">
        <f t="shared" si="887"/>
        <v>41900.458333318173</v>
      </c>
      <c r="D6262" s="7">
        <v>629.5151515151515</v>
      </c>
      <c r="E6262" s="7"/>
      <c r="G6262">
        <v>64.03</v>
      </c>
      <c r="H6262" s="12">
        <v>421.54782565342219</v>
      </c>
      <c r="I6262" s="13">
        <f>$D$2*tarifas!$D$12/24</f>
        <v>1.4541666666666666</v>
      </c>
      <c r="J6262" s="13" t="e">
        <f>VLOOKUP(E6262&amp;" "&amp;F6262,tarifas!$A$13:$D$20,4,FALSE)*H6262</f>
        <v>#N/A</v>
      </c>
      <c r="K6262" s="13">
        <f>IF(F6262="COD1",tarifas!$D$11*(SUMIFS($H$11:$H$8770,$F$11:$F$8770,"=COD1",$B$11:$B$8770,"="&amp;B6262)/COUNTIFS($F$11:$F$8770,"=COD1",$B$11:$B$8770,"="&amp;B6262))/COUNTIFS($A$11:$A$8770,"="&amp;A6262,$F$11:$F$8770,"=COD1"),0)</f>
        <v>0</v>
      </c>
      <c r="L6262" s="13" t="e">
        <f>(VLOOKUP(F6262,tarifas!$C$7:$D$10,2,FALSE)+tarifas!$D$21)*datos!H6262</f>
        <v>#N/A</v>
      </c>
      <c r="M6262">
        <v>115.25175999999999</v>
      </c>
      <c r="N6262" s="13" t="e">
        <f t="shared" si="881"/>
        <v>#N/A</v>
      </c>
      <c r="O6262">
        <f t="shared" si="882"/>
        <v>115.25175999999999</v>
      </c>
      <c r="P6262" s="12">
        <f t="shared" si="883"/>
        <v>306.2960656534222</v>
      </c>
      <c r="Q6262">
        <f t="shared" si="884"/>
        <v>0</v>
      </c>
      <c r="R6262">
        <f>$D$2*tarifas!$D$12/24</f>
        <v>1.4541666666666666</v>
      </c>
      <c r="S6262" t="e">
        <f>VLOOKUP(E6262&amp;" "&amp;F6262,tarifas!$A$13:$D$20,4,FALSE)*P6262</f>
        <v>#N/A</v>
      </c>
      <c r="T6262">
        <f>IF(F6262="COD1",tarifas!$D$11*(SUMIFS($P$11:$P$8770,$F$11:$F$8770,"=COD1",$B$11:$B$8770,"="&amp;B6262)/COUNTIFS($F$11:$F$8770,"=COD1",$B$11:$B$8770,"="&amp;B6262))/COUNTIFS($A$11:$A$8770,"="&amp;A6262,$F$11:$F$8770,"=COD1"),0)</f>
        <v>0</v>
      </c>
      <c r="U6262" t="e">
        <f>(VLOOKUP(F6262,tarifas!$C$7:$D$10,2,FALSE)+tarifas!$D$21)*datos!P6262</f>
        <v>#N/A</v>
      </c>
      <c r="V6262" t="e">
        <f t="shared" si="885"/>
        <v>#N/A</v>
      </c>
      <c r="W6262">
        <f t="shared" si="886"/>
        <v>0</v>
      </c>
    </row>
    <row r="6263" spans="1:23" x14ac:dyDescent="0.25">
      <c r="A6263">
        <f t="shared" si="879"/>
        <v>257</v>
      </c>
      <c r="B6263">
        <f t="shared" si="880"/>
        <v>9</v>
      </c>
      <c r="C6263" s="1">
        <f t="shared" si="887"/>
        <v>41900.499999984837</v>
      </c>
      <c r="D6263" s="7">
        <v>693.13636363636351</v>
      </c>
      <c r="E6263" s="7"/>
      <c r="G6263">
        <v>62.1</v>
      </c>
      <c r="H6263" s="12">
        <v>395.36110605764912</v>
      </c>
      <c r="I6263" s="13">
        <f>$D$2*tarifas!$D$12/24</f>
        <v>1.4541666666666666</v>
      </c>
      <c r="J6263" s="13" t="e">
        <f>VLOOKUP(E6263&amp;" "&amp;F6263,tarifas!$A$13:$D$20,4,FALSE)*H6263</f>
        <v>#N/A</v>
      </c>
      <c r="K6263" s="13">
        <f>IF(F6263="COD1",tarifas!$D$11*(SUMIFS($H$11:$H$8770,$F$11:$F$8770,"=COD1",$B$11:$B$8770,"="&amp;B6263)/COUNTIFS($F$11:$F$8770,"=COD1",$B$11:$B$8770,"="&amp;B6263))/COUNTIFS($A$11:$A$8770,"="&amp;A6263,$F$11:$F$8770,"=COD1"),0)</f>
        <v>0</v>
      </c>
      <c r="L6263" s="13" t="e">
        <f>(VLOOKUP(F6263,tarifas!$C$7:$D$10,2,FALSE)+tarifas!$D$21)*datos!H6263</f>
        <v>#N/A</v>
      </c>
      <c r="M6263">
        <v>13.57699</v>
      </c>
      <c r="N6263" s="13" t="e">
        <f t="shared" si="881"/>
        <v>#N/A</v>
      </c>
      <c r="O6263">
        <f t="shared" si="882"/>
        <v>13.57699</v>
      </c>
      <c r="P6263" s="12">
        <f t="shared" si="883"/>
        <v>381.7841160576491</v>
      </c>
      <c r="Q6263">
        <f t="shared" si="884"/>
        <v>0</v>
      </c>
      <c r="R6263">
        <f>$D$2*tarifas!$D$12/24</f>
        <v>1.4541666666666666</v>
      </c>
      <c r="S6263" t="e">
        <f>VLOOKUP(E6263&amp;" "&amp;F6263,tarifas!$A$13:$D$20,4,FALSE)*P6263</f>
        <v>#N/A</v>
      </c>
      <c r="T6263">
        <f>IF(F6263="COD1",tarifas!$D$11*(SUMIFS($P$11:$P$8770,$F$11:$F$8770,"=COD1",$B$11:$B$8770,"="&amp;B6263)/COUNTIFS($F$11:$F$8770,"=COD1",$B$11:$B$8770,"="&amp;B6263))/COUNTIFS($A$11:$A$8770,"="&amp;A6263,$F$11:$F$8770,"=COD1"),0)</f>
        <v>0</v>
      </c>
      <c r="U6263" t="e">
        <f>(VLOOKUP(F6263,tarifas!$C$7:$D$10,2,FALSE)+tarifas!$D$21)*datos!P6263</f>
        <v>#N/A</v>
      </c>
      <c r="V6263" t="e">
        <f t="shared" si="885"/>
        <v>#N/A</v>
      </c>
      <c r="W6263">
        <f t="shared" si="886"/>
        <v>0</v>
      </c>
    </row>
    <row r="6264" spans="1:23" x14ac:dyDescent="0.25">
      <c r="A6264">
        <f t="shared" si="879"/>
        <v>257</v>
      </c>
      <c r="B6264">
        <f t="shared" si="880"/>
        <v>9</v>
      </c>
      <c r="C6264" s="1">
        <f t="shared" si="887"/>
        <v>41900.541666651501</v>
      </c>
      <c r="D6264" s="7">
        <v>700.09090909090912</v>
      </c>
      <c r="E6264" s="7"/>
      <c r="G6264">
        <v>55.96</v>
      </c>
      <c r="H6264" s="12">
        <v>591.86526920923166</v>
      </c>
      <c r="I6264" s="13">
        <f>$D$2*tarifas!$D$12/24</f>
        <v>1.4541666666666666</v>
      </c>
      <c r="J6264" s="13" t="e">
        <f>VLOOKUP(E6264&amp;" "&amp;F6264,tarifas!$A$13:$D$20,4,FALSE)*H6264</f>
        <v>#N/A</v>
      </c>
      <c r="K6264" s="13">
        <f>IF(F6264="COD1",tarifas!$D$11*(SUMIFS($H$11:$H$8770,$F$11:$F$8770,"=COD1",$B$11:$B$8770,"="&amp;B6264)/COUNTIFS($F$11:$F$8770,"=COD1",$B$11:$B$8770,"="&amp;B6264))/COUNTIFS($A$11:$A$8770,"="&amp;A6264,$F$11:$F$8770,"=COD1"),0)</f>
        <v>0</v>
      </c>
      <c r="L6264" s="13" t="e">
        <f>(VLOOKUP(F6264,tarifas!$C$7:$D$10,2,FALSE)+tarifas!$D$21)*datos!H6264</f>
        <v>#N/A</v>
      </c>
      <c r="M6264">
        <v>11.811920000000001</v>
      </c>
      <c r="N6264" s="13" t="e">
        <f t="shared" si="881"/>
        <v>#N/A</v>
      </c>
      <c r="O6264">
        <f t="shared" si="882"/>
        <v>11.811920000000001</v>
      </c>
      <c r="P6264" s="12">
        <f t="shared" si="883"/>
        <v>580.05334920923167</v>
      </c>
      <c r="Q6264">
        <f t="shared" si="884"/>
        <v>0</v>
      </c>
      <c r="R6264">
        <f>$D$2*tarifas!$D$12/24</f>
        <v>1.4541666666666666</v>
      </c>
      <c r="S6264" t="e">
        <f>VLOOKUP(E6264&amp;" "&amp;F6264,tarifas!$A$13:$D$20,4,FALSE)*P6264</f>
        <v>#N/A</v>
      </c>
      <c r="T6264">
        <f>IF(F6264="COD1",tarifas!$D$11*(SUMIFS($P$11:$P$8770,$F$11:$F$8770,"=COD1",$B$11:$B$8770,"="&amp;B6264)/COUNTIFS($F$11:$F$8770,"=COD1",$B$11:$B$8770,"="&amp;B6264))/COUNTIFS($A$11:$A$8770,"="&amp;A6264,$F$11:$F$8770,"=COD1"),0)</f>
        <v>0</v>
      </c>
      <c r="U6264" t="e">
        <f>(VLOOKUP(F6264,tarifas!$C$7:$D$10,2,FALSE)+tarifas!$D$21)*datos!P6264</f>
        <v>#N/A</v>
      </c>
      <c r="V6264" t="e">
        <f t="shared" si="885"/>
        <v>#N/A</v>
      </c>
      <c r="W6264">
        <f t="shared" si="886"/>
        <v>0</v>
      </c>
    </row>
    <row r="6265" spans="1:23" x14ac:dyDescent="0.25">
      <c r="A6265">
        <f t="shared" si="879"/>
        <v>257</v>
      </c>
      <c r="B6265">
        <f t="shared" si="880"/>
        <v>9</v>
      </c>
      <c r="C6265" s="1">
        <f t="shared" si="887"/>
        <v>41900.583333318165</v>
      </c>
      <c r="D6265" s="7">
        <v>663.5151515151515</v>
      </c>
      <c r="E6265" s="7"/>
      <c r="G6265">
        <v>54.87</v>
      </c>
      <c r="H6265" s="12">
        <v>671.32242527887877</v>
      </c>
      <c r="I6265" s="13">
        <f>$D$2*tarifas!$D$12/24</f>
        <v>1.4541666666666666</v>
      </c>
      <c r="J6265" s="13" t="e">
        <f>VLOOKUP(E6265&amp;" "&amp;F6265,tarifas!$A$13:$D$20,4,FALSE)*H6265</f>
        <v>#N/A</v>
      </c>
      <c r="K6265" s="13">
        <f>IF(F6265="COD1",tarifas!$D$11*(SUMIFS($H$11:$H$8770,$F$11:$F$8770,"=COD1",$B$11:$B$8770,"="&amp;B6265)/COUNTIFS($F$11:$F$8770,"=COD1",$B$11:$B$8770,"="&amp;B6265))/COUNTIFS($A$11:$A$8770,"="&amp;A6265,$F$11:$F$8770,"=COD1"),0)</f>
        <v>0</v>
      </c>
      <c r="L6265" s="13" t="e">
        <f>(VLOOKUP(F6265,tarifas!$C$7:$D$10,2,FALSE)+tarifas!$D$21)*datos!H6265</f>
        <v>#N/A</v>
      </c>
      <c r="M6265">
        <v>8.4860000000000007</v>
      </c>
      <c r="N6265" s="13" t="e">
        <f t="shared" si="881"/>
        <v>#N/A</v>
      </c>
      <c r="O6265">
        <f t="shared" si="882"/>
        <v>8.4860000000000007</v>
      </c>
      <c r="P6265" s="12">
        <f t="shared" si="883"/>
        <v>662.83642527887878</v>
      </c>
      <c r="Q6265">
        <f t="shared" si="884"/>
        <v>0</v>
      </c>
      <c r="R6265">
        <f>$D$2*tarifas!$D$12/24</f>
        <v>1.4541666666666666</v>
      </c>
      <c r="S6265" t="e">
        <f>VLOOKUP(E6265&amp;" "&amp;F6265,tarifas!$A$13:$D$20,4,FALSE)*P6265</f>
        <v>#N/A</v>
      </c>
      <c r="T6265">
        <f>IF(F6265="COD1",tarifas!$D$11*(SUMIFS($P$11:$P$8770,$F$11:$F$8770,"=COD1",$B$11:$B$8770,"="&amp;B6265)/COUNTIFS($F$11:$F$8770,"=COD1",$B$11:$B$8770,"="&amp;B6265))/COUNTIFS($A$11:$A$8770,"="&amp;A6265,$F$11:$F$8770,"=COD1"),0)</f>
        <v>0</v>
      </c>
      <c r="U6265" t="e">
        <f>(VLOOKUP(F6265,tarifas!$C$7:$D$10,2,FALSE)+tarifas!$D$21)*datos!P6265</f>
        <v>#N/A</v>
      </c>
      <c r="V6265" t="e">
        <f t="shared" si="885"/>
        <v>#N/A</v>
      </c>
      <c r="W6265">
        <f t="shared" si="886"/>
        <v>0</v>
      </c>
    </row>
    <row r="6266" spans="1:23" x14ac:dyDescent="0.25">
      <c r="A6266">
        <f t="shared" si="879"/>
        <v>257</v>
      </c>
      <c r="B6266">
        <f t="shared" si="880"/>
        <v>9</v>
      </c>
      <c r="C6266" s="1">
        <f t="shared" si="887"/>
        <v>41900.62499998483</v>
      </c>
      <c r="D6266" s="7">
        <v>562.54545454545462</v>
      </c>
      <c r="E6266" s="7"/>
      <c r="G6266">
        <v>54.87</v>
      </c>
      <c r="H6266" s="12">
        <v>676.35322993648674</v>
      </c>
      <c r="I6266" s="13">
        <f>$D$2*tarifas!$D$12/24</f>
        <v>1.4541666666666666</v>
      </c>
      <c r="J6266" s="13" t="e">
        <f>VLOOKUP(E6266&amp;" "&amp;F6266,tarifas!$A$13:$D$20,4,FALSE)*H6266</f>
        <v>#N/A</v>
      </c>
      <c r="K6266" s="13">
        <f>IF(F6266="COD1",tarifas!$D$11*(SUMIFS($H$11:$H$8770,$F$11:$F$8770,"=COD1",$B$11:$B$8770,"="&amp;B6266)/COUNTIFS($F$11:$F$8770,"=COD1",$B$11:$B$8770,"="&amp;B6266))/COUNTIFS($A$11:$A$8770,"="&amp;A6266,$F$11:$F$8770,"=COD1"),0)</f>
        <v>0</v>
      </c>
      <c r="L6266" s="13" t="e">
        <f>(VLOOKUP(F6266,tarifas!$C$7:$D$10,2,FALSE)+tarifas!$D$21)*datos!H6266</f>
        <v>#N/A</v>
      </c>
      <c r="M6266">
        <v>38.902839999999998</v>
      </c>
      <c r="N6266" s="13" t="e">
        <f t="shared" si="881"/>
        <v>#N/A</v>
      </c>
      <c r="O6266">
        <f t="shared" si="882"/>
        <v>38.902839999999998</v>
      </c>
      <c r="P6266" s="12">
        <f t="shared" si="883"/>
        <v>637.45038993648677</v>
      </c>
      <c r="Q6266">
        <f t="shared" si="884"/>
        <v>0</v>
      </c>
      <c r="R6266">
        <f>$D$2*tarifas!$D$12/24</f>
        <v>1.4541666666666666</v>
      </c>
      <c r="S6266" t="e">
        <f>VLOOKUP(E6266&amp;" "&amp;F6266,tarifas!$A$13:$D$20,4,FALSE)*P6266</f>
        <v>#N/A</v>
      </c>
      <c r="T6266">
        <f>IF(F6266="COD1",tarifas!$D$11*(SUMIFS($P$11:$P$8770,$F$11:$F$8770,"=COD1",$B$11:$B$8770,"="&amp;B6266)/COUNTIFS($F$11:$F$8770,"=COD1",$B$11:$B$8770,"="&amp;B6266))/COUNTIFS($A$11:$A$8770,"="&amp;A6266,$F$11:$F$8770,"=COD1"),0)</f>
        <v>0</v>
      </c>
      <c r="U6266" t="e">
        <f>(VLOOKUP(F6266,tarifas!$C$7:$D$10,2,FALSE)+tarifas!$D$21)*datos!P6266</f>
        <v>#N/A</v>
      </c>
      <c r="V6266" t="e">
        <f t="shared" si="885"/>
        <v>#N/A</v>
      </c>
      <c r="W6266">
        <f t="shared" si="886"/>
        <v>0</v>
      </c>
    </row>
    <row r="6267" spans="1:23" x14ac:dyDescent="0.25">
      <c r="A6267">
        <f t="shared" si="879"/>
        <v>257</v>
      </c>
      <c r="B6267">
        <f t="shared" si="880"/>
        <v>9</v>
      </c>
      <c r="C6267" s="1">
        <f t="shared" si="887"/>
        <v>41900.666666651494</v>
      </c>
      <c r="D6267" s="7">
        <v>433.75757575757575</v>
      </c>
      <c r="E6267" s="7"/>
      <c r="G6267">
        <v>57.73</v>
      </c>
      <c r="H6267" s="12">
        <v>542.07157336394448</v>
      </c>
      <c r="I6267" s="13">
        <f>$D$2*tarifas!$D$12/24</f>
        <v>1.4541666666666666</v>
      </c>
      <c r="J6267" s="13" t="e">
        <f>VLOOKUP(E6267&amp;" "&amp;F6267,tarifas!$A$13:$D$20,4,FALSE)*H6267</f>
        <v>#N/A</v>
      </c>
      <c r="K6267" s="13">
        <f>IF(F6267="COD1",tarifas!$D$11*(SUMIFS($H$11:$H$8770,$F$11:$F$8770,"=COD1",$B$11:$B$8770,"="&amp;B6267)/COUNTIFS($F$11:$F$8770,"=COD1",$B$11:$B$8770,"="&amp;B6267))/COUNTIFS($A$11:$A$8770,"="&amp;A6267,$F$11:$F$8770,"=COD1"),0)</f>
        <v>0</v>
      </c>
      <c r="L6267" s="13" t="e">
        <f>(VLOOKUP(F6267,tarifas!$C$7:$D$10,2,FALSE)+tarifas!$D$21)*datos!H6267</f>
        <v>#N/A</v>
      </c>
      <c r="M6267">
        <v>7.2619899999999999</v>
      </c>
      <c r="N6267" s="13" t="e">
        <f t="shared" si="881"/>
        <v>#N/A</v>
      </c>
      <c r="O6267">
        <f t="shared" si="882"/>
        <v>7.2619899999999999</v>
      </c>
      <c r="P6267" s="12">
        <f t="shared" si="883"/>
        <v>534.80958336394451</v>
      </c>
      <c r="Q6267">
        <f t="shared" si="884"/>
        <v>0</v>
      </c>
      <c r="R6267">
        <f>$D$2*tarifas!$D$12/24</f>
        <v>1.4541666666666666</v>
      </c>
      <c r="S6267" t="e">
        <f>VLOOKUP(E6267&amp;" "&amp;F6267,tarifas!$A$13:$D$20,4,FALSE)*P6267</f>
        <v>#N/A</v>
      </c>
      <c r="T6267">
        <f>IF(F6267="COD1",tarifas!$D$11*(SUMIFS($P$11:$P$8770,$F$11:$F$8770,"=COD1",$B$11:$B$8770,"="&amp;B6267)/COUNTIFS($F$11:$F$8770,"=COD1",$B$11:$B$8770,"="&amp;B6267))/COUNTIFS($A$11:$A$8770,"="&amp;A6267,$F$11:$F$8770,"=COD1"),0)</f>
        <v>0</v>
      </c>
      <c r="U6267" t="e">
        <f>(VLOOKUP(F6267,tarifas!$C$7:$D$10,2,FALSE)+tarifas!$D$21)*datos!P6267</f>
        <v>#N/A</v>
      </c>
      <c r="V6267" t="e">
        <f t="shared" si="885"/>
        <v>#N/A</v>
      </c>
      <c r="W6267">
        <f t="shared" si="886"/>
        <v>0</v>
      </c>
    </row>
    <row r="6268" spans="1:23" x14ac:dyDescent="0.25">
      <c r="A6268">
        <f t="shared" si="879"/>
        <v>257</v>
      </c>
      <c r="B6268">
        <f t="shared" si="880"/>
        <v>9</v>
      </c>
      <c r="C6268" s="1">
        <f t="shared" si="887"/>
        <v>41900.708333318158</v>
      </c>
      <c r="D6268" s="7">
        <v>247.53030303030303</v>
      </c>
      <c r="E6268" s="7"/>
      <c r="G6268">
        <v>58.1</v>
      </c>
      <c r="H6268" s="12">
        <v>417.15054242427266</v>
      </c>
      <c r="I6268" s="13">
        <f>$D$2*tarifas!$D$12/24</f>
        <v>1.4541666666666666</v>
      </c>
      <c r="J6268" s="13" t="e">
        <f>VLOOKUP(E6268&amp;" "&amp;F6268,tarifas!$A$13:$D$20,4,FALSE)*H6268</f>
        <v>#N/A</v>
      </c>
      <c r="K6268" s="13">
        <f>IF(F6268="COD1",tarifas!$D$11*(SUMIFS($H$11:$H$8770,$F$11:$F$8770,"=COD1",$B$11:$B$8770,"="&amp;B6268)/COUNTIFS($F$11:$F$8770,"=COD1",$B$11:$B$8770,"="&amp;B6268))/COUNTIFS($A$11:$A$8770,"="&amp;A6268,$F$11:$F$8770,"=COD1"),0)</f>
        <v>0</v>
      </c>
      <c r="L6268" s="13" t="e">
        <f>(VLOOKUP(F6268,tarifas!$C$7:$D$10,2,FALSE)+tarifas!$D$21)*datos!H6268</f>
        <v>#N/A</v>
      </c>
      <c r="M6268">
        <v>21.61993</v>
      </c>
      <c r="N6268" s="13" t="e">
        <f t="shared" si="881"/>
        <v>#N/A</v>
      </c>
      <c r="O6268">
        <f t="shared" si="882"/>
        <v>21.61993</v>
      </c>
      <c r="P6268" s="12">
        <f t="shared" si="883"/>
        <v>395.53061242427265</v>
      </c>
      <c r="Q6268">
        <f t="shared" si="884"/>
        <v>0</v>
      </c>
      <c r="R6268">
        <f>$D$2*tarifas!$D$12/24</f>
        <v>1.4541666666666666</v>
      </c>
      <c r="S6268" t="e">
        <f>VLOOKUP(E6268&amp;" "&amp;F6268,tarifas!$A$13:$D$20,4,FALSE)*P6268</f>
        <v>#N/A</v>
      </c>
      <c r="T6268">
        <f>IF(F6268="COD1",tarifas!$D$11*(SUMIFS($P$11:$P$8770,$F$11:$F$8770,"=COD1",$B$11:$B$8770,"="&amp;B6268)/COUNTIFS($F$11:$F$8770,"=COD1",$B$11:$B$8770,"="&amp;B6268))/COUNTIFS($A$11:$A$8770,"="&amp;A6268,$F$11:$F$8770,"=COD1"),0)</f>
        <v>0</v>
      </c>
      <c r="U6268" t="e">
        <f>(VLOOKUP(F6268,tarifas!$C$7:$D$10,2,FALSE)+tarifas!$D$21)*datos!P6268</f>
        <v>#N/A</v>
      </c>
      <c r="V6268" t="e">
        <f t="shared" si="885"/>
        <v>#N/A</v>
      </c>
      <c r="W6268">
        <f t="shared" si="886"/>
        <v>0</v>
      </c>
    </row>
    <row r="6269" spans="1:23" x14ac:dyDescent="0.25">
      <c r="A6269">
        <f t="shared" si="879"/>
        <v>257</v>
      </c>
      <c r="B6269">
        <f t="shared" si="880"/>
        <v>9</v>
      </c>
      <c r="C6269" s="1">
        <f t="shared" si="887"/>
        <v>41900.749999984822</v>
      </c>
      <c r="D6269" s="7">
        <v>56.924242424242429</v>
      </c>
      <c r="E6269" s="7"/>
      <c r="G6269">
        <v>59.73</v>
      </c>
      <c r="H6269" s="12">
        <v>305.20308769681316</v>
      </c>
      <c r="I6269" s="13">
        <f>$D$2*tarifas!$D$12/24</f>
        <v>1.4541666666666666</v>
      </c>
      <c r="J6269" s="13" t="e">
        <f>VLOOKUP(E6269&amp;" "&amp;F6269,tarifas!$A$13:$D$20,4,FALSE)*H6269</f>
        <v>#N/A</v>
      </c>
      <c r="K6269" s="13">
        <f>IF(F6269="COD1",tarifas!$D$11*(SUMIFS($H$11:$H$8770,$F$11:$F$8770,"=COD1",$B$11:$B$8770,"="&amp;B6269)/COUNTIFS($F$11:$F$8770,"=COD1",$B$11:$B$8770,"="&amp;B6269))/COUNTIFS($A$11:$A$8770,"="&amp;A6269,$F$11:$F$8770,"=COD1"),0)</f>
        <v>0</v>
      </c>
      <c r="L6269" s="13" t="e">
        <f>(VLOOKUP(F6269,tarifas!$C$7:$D$10,2,FALSE)+tarifas!$D$21)*datos!H6269</f>
        <v>#N/A</v>
      </c>
      <c r="M6269">
        <v>0</v>
      </c>
      <c r="N6269" s="13" t="e">
        <f t="shared" si="881"/>
        <v>#N/A</v>
      </c>
      <c r="O6269">
        <f t="shared" si="882"/>
        <v>0</v>
      </c>
      <c r="P6269" s="12">
        <f t="shared" si="883"/>
        <v>305.20308769681316</v>
      </c>
      <c r="Q6269">
        <f t="shared" si="884"/>
        <v>0</v>
      </c>
      <c r="R6269">
        <f>$D$2*tarifas!$D$12/24</f>
        <v>1.4541666666666666</v>
      </c>
      <c r="S6269" t="e">
        <f>VLOOKUP(E6269&amp;" "&amp;F6269,tarifas!$A$13:$D$20,4,FALSE)*P6269</f>
        <v>#N/A</v>
      </c>
      <c r="T6269">
        <f>IF(F6269="COD1",tarifas!$D$11*(SUMIFS($P$11:$P$8770,$F$11:$F$8770,"=COD1",$B$11:$B$8770,"="&amp;B6269)/COUNTIFS($F$11:$F$8770,"=COD1",$B$11:$B$8770,"="&amp;B6269))/COUNTIFS($A$11:$A$8770,"="&amp;A6269,$F$11:$F$8770,"=COD1"),0)</f>
        <v>0</v>
      </c>
      <c r="U6269" t="e">
        <f>(VLOOKUP(F6269,tarifas!$C$7:$D$10,2,FALSE)+tarifas!$D$21)*datos!P6269</f>
        <v>#N/A</v>
      </c>
      <c r="V6269" t="e">
        <f t="shared" si="885"/>
        <v>#N/A</v>
      </c>
      <c r="W6269">
        <f t="shared" si="886"/>
        <v>0</v>
      </c>
    </row>
    <row r="6270" spans="1:23" x14ac:dyDescent="0.25">
      <c r="A6270">
        <f t="shared" si="879"/>
        <v>257</v>
      </c>
      <c r="B6270">
        <f t="shared" si="880"/>
        <v>9</v>
      </c>
      <c r="C6270" s="1">
        <f t="shared" si="887"/>
        <v>41900.791666651487</v>
      </c>
      <c r="D6270" s="7">
        <v>0</v>
      </c>
      <c r="E6270" s="7"/>
      <c r="G6270">
        <v>66.61</v>
      </c>
      <c r="H6270" s="12">
        <v>237.05554362109839</v>
      </c>
      <c r="I6270" s="13">
        <f>$D$2*tarifas!$D$12/24</f>
        <v>1.4541666666666666</v>
      </c>
      <c r="J6270" s="13" t="e">
        <f>VLOOKUP(E6270&amp;" "&amp;F6270,tarifas!$A$13:$D$20,4,FALSE)*H6270</f>
        <v>#N/A</v>
      </c>
      <c r="K6270" s="13">
        <f>IF(F6270="COD1",tarifas!$D$11*(SUMIFS($H$11:$H$8770,$F$11:$F$8770,"=COD1",$B$11:$B$8770,"="&amp;B6270)/COUNTIFS($F$11:$F$8770,"=COD1",$B$11:$B$8770,"="&amp;B6270))/COUNTIFS($A$11:$A$8770,"="&amp;A6270,$F$11:$F$8770,"=COD1"),0)</f>
        <v>0</v>
      </c>
      <c r="L6270" s="13" t="e">
        <f>(VLOOKUP(F6270,tarifas!$C$7:$D$10,2,FALSE)+tarifas!$D$21)*datos!H6270</f>
        <v>#N/A</v>
      </c>
      <c r="M6270">
        <v>0</v>
      </c>
      <c r="N6270" s="13" t="e">
        <f t="shared" si="881"/>
        <v>#N/A</v>
      </c>
      <c r="O6270">
        <f t="shared" si="882"/>
        <v>0</v>
      </c>
      <c r="P6270" s="12">
        <f t="shared" si="883"/>
        <v>237.05554362109839</v>
      </c>
      <c r="Q6270">
        <f t="shared" si="884"/>
        <v>0</v>
      </c>
      <c r="R6270">
        <f>$D$2*tarifas!$D$12/24</f>
        <v>1.4541666666666666</v>
      </c>
      <c r="S6270" t="e">
        <f>VLOOKUP(E6270&amp;" "&amp;F6270,tarifas!$A$13:$D$20,4,FALSE)*P6270</f>
        <v>#N/A</v>
      </c>
      <c r="T6270">
        <f>IF(F6270="COD1",tarifas!$D$11*(SUMIFS($P$11:$P$8770,$F$11:$F$8770,"=COD1",$B$11:$B$8770,"="&amp;B6270)/COUNTIFS($F$11:$F$8770,"=COD1",$B$11:$B$8770,"="&amp;B6270))/COUNTIFS($A$11:$A$8770,"="&amp;A6270,$F$11:$F$8770,"=COD1"),0)</f>
        <v>0</v>
      </c>
      <c r="U6270" t="e">
        <f>(VLOOKUP(F6270,tarifas!$C$7:$D$10,2,FALSE)+tarifas!$D$21)*datos!P6270</f>
        <v>#N/A</v>
      </c>
      <c r="V6270" t="e">
        <f t="shared" si="885"/>
        <v>#N/A</v>
      </c>
      <c r="W6270">
        <f t="shared" si="886"/>
        <v>0</v>
      </c>
    </row>
    <row r="6271" spans="1:23" x14ac:dyDescent="0.25">
      <c r="A6271">
        <f t="shared" si="879"/>
        <v>257</v>
      </c>
      <c r="B6271">
        <f t="shared" si="880"/>
        <v>9</v>
      </c>
      <c r="C6271" s="1">
        <f t="shared" si="887"/>
        <v>41900.833333318151</v>
      </c>
      <c r="D6271" s="7">
        <v>0</v>
      </c>
      <c r="E6271" s="7"/>
      <c r="G6271">
        <v>69.05</v>
      </c>
      <c r="H6271" s="12">
        <v>214.51463509549077</v>
      </c>
      <c r="I6271" s="13">
        <f>$D$2*tarifas!$D$12/24</f>
        <v>1.4541666666666666</v>
      </c>
      <c r="J6271" s="13" t="e">
        <f>VLOOKUP(E6271&amp;" "&amp;F6271,tarifas!$A$13:$D$20,4,FALSE)*H6271</f>
        <v>#N/A</v>
      </c>
      <c r="K6271" s="13">
        <f>IF(F6271="COD1",tarifas!$D$11*(SUMIFS($H$11:$H$8770,$F$11:$F$8770,"=COD1",$B$11:$B$8770,"="&amp;B6271)/COUNTIFS($F$11:$F$8770,"=COD1",$B$11:$B$8770,"="&amp;B6271))/COUNTIFS($A$11:$A$8770,"="&amp;A6271,$F$11:$F$8770,"=COD1"),0)</f>
        <v>0</v>
      </c>
      <c r="L6271" s="13" t="e">
        <f>(VLOOKUP(F6271,tarifas!$C$7:$D$10,2,FALSE)+tarifas!$D$21)*datos!H6271</f>
        <v>#N/A</v>
      </c>
      <c r="M6271">
        <v>0</v>
      </c>
      <c r="N6271" s="13" t="e">
        <f t="shared" si="881"/>
        <v>#N/A</v>
      </c>
      <c r="O6271">
        <f t="shared" si="882"/>
        <v>0</v>
      </c>
      <c r="P6271" s="12">
        <f t="shared" si="883"/>
        <v>214.51463509549077</v>
      </c>
      <c r="Q6271">
        <f t="shared" si="884"/>
        <v>0</v>
      </c>
      <c r="R6271">
        <f>$D$2*tarifas!$D$12/24</f>
        <v>1.4541666666666666</v>
      </c>
      <c r="S6271" t="e">
        <f>VLOOKUP(E6271&amp;" "&amp;F6271,tarifas!$A$13:$D$20,4,FALSE)*P6271</f>
        <v>#N/A</v>
      </c>
      <c r="T6271">
        <f>IF(F6271="COD1",tarifas!$D$11*(SUMIFS($P$11:$P$8770,$F$11:$F$8770,"=COD1",$B$11:$B$8770,"="&amp;B6271)/COUNTIFS($F$11:$F$8770,"=COD1",$B$11:$B$8770,"="&amp;B6271))/COUNTIFS($A$11:$A$8770,"="&amp;A6271,$F$11:$F$8770,"=COD1"),0)</f>
        <v>0</v>
      </c>
      <c r="U6271" t="e">
        <f>(VLOOKUP(F6271,tarifas!$C$7:$D$10,2,FALSE)+tarifas!$D$21)*datos!P6271</f>
        <v>#N/A</v>
      </c>
      <c r="V6271" t="e">
        <f t="shared" si="885"/>
        <v>#N/A</v>
      </c>
      <c r="W6271">
        <f t="shared" si="886"/>
        <v>0</v>
      </c>
    </row>
    <row r="6272" spans="1:23" x14ac:dyDescent="0.25">
      <c r="A6272">
        <f t="shared" si="879"/>
        <v>257</v>
      </c>
      <c r="B6272">
        <f t="shared" si="880"/>
        <v>9</v>
      </c>
      <c r="C6272" s="1">
        <f t="shared" si="887"/>
        <v>41900.874999984815</v>
      </c>
      <c r="D6272" s="7">
        <v>0</v>
      </c>
      <c r="E6272" s="7"/>
      <c r="G6272">
        <v>64.03</v>
      </c>
      <c r="H6272" s="12">
        <v>209.95614499654803</v>
      </c>
      <c r="I6272" s="13">
        <f>$D$2*tarifas!$D$12/24</f>
        <v>1.4541666666666666</v>
      </c>
      <c r="J6272" s="13" t="e">
        <f>VLOOKUP(E6272&amp;" "&amp;F6272,tarifas!$A$13:$D$20,4,FALSE)*H6272</f>
        <v>#N/A</v>
      </c>
      <c r="K6272" s="13">
        <f>IF(F6272="COD1",tarifas!$D$11*(SUMIFS($H$11:$H$8770,$F$11:$F$8770,"=COD1",$B$11:$B$8770,"="&amp;B6272)/COUNTIFS($F$11:$F$8770,"=COD1",$B$11:$B$8770,"="&amp;B6272))/COUNTIFS($A$11:$A$8770,"="&amp;A6272,$F$11:$F$8770,"=COD1"),0)</f>
        <v>0</v>
      </c>
      <c r="L6272" s="13" t="e">
        <f>(VLOOKUP(F6272,tarifas!$C$7:$D$10,2,FALSE)+tarifas!$D$21)*datos!H6272</f>
        <v>#N/A</v>
      </c>
      <c r="M6272">
        <v>0</v>
      </c>
      <c r="N6272" s="13" t="e">
        <f t="shared" si="881"/>
        <v>#N/A</v>
      </c>
      <c r="O6272">
        <f t="shared" si="882"/>
        <v>0</v>
      </c>
      <c r="P6272" s="12">
        <f t="shared" si="883"/>
        <v>209.95614499654803</v>
      </c>
      <c r="Q6272">
        <f t="shared" si="884"/>
        <v>0</v>
      </c>
      <c r="R6272">
        <f>$D$2*tarifas!$D$12/24</f>
        <v>1.4541666666666666</v>
      </c>
      <c r="S6272" t="e">
        <f>VLOOKUP(E6272&amp;" "&amp;F6272,tarifas!$A$13:$D$20,4,FALSE)*P6272</f>
        <v>#N/A</v>
      </c>
      <c r="T6272">
        <f>IF(F6272="COD1",tarifas!$D$11*(SUMIFS($P$11:$P$8770,$F$11:$F$8770,"=COD1",$B$11:$B$8770,"="&amp;B6272)/COUNTIFS($F$11:$F$8770,"=COD1",$B$11:$B$8770,"="&amp;B6272))/COUNTIFS($A$11:$A$8770,"="&amp;A6272,$F$11:$F$8770,"=COD1"),0)</f>
        <v>0</v>
      </c>
      <c r="U6272" t="e">
        <f>(VLOOKUP(F6272,tarifas!$C$7:$D$10,2,FALSE)+tarifas!$D$21)*datos!P6272</f>
        <v>#N/A</v>
      </c>
      <c r="V6272" t="e">
        <f t="shared" si="885"/>
        <v>#N/A</v>
      </c>
      <c r="W6272">
        <f t="shared" si="886"/>
        <v>0</v>
      </c>
    </row>
    <row r="6273" spans="1:23" x14ac:dyDescent="0.25">
      <c r="A6273">
        <f t="shared" si="879"/>
        <v>257</v>
      </c>
      <c r="B6273">
        <f t="shared" si="880"/>
        <v>9</v>
      </c>
      <c r="C6273" s="1">
        <f t="shared" si="887"/>
        <v>41900.916666651479</v>
      </c>
      <c r="D6273" s="7">
        <v>0</v>
      </c>
      <c r="E6273" s="7"/>
      <c r="G6273">
        <v>55.96</v>
      </c>
      <c r="H6273" s="12">
        <v>210.91401471164153</v>
      </c>
      <c r="I6273" s="13">
        <f>$D$2*tarifas!$D$12/24</f>
        <v>1.4541666666666666</v>
      </c>
      <c r="J6273" s="13" t="e">
        <f>VLOOKUP(E6273&amp;" "&amp;F6273,tarifas!$A$13:$D$20,4,FALSE)*H6273</f>
        <v>#N/A</v>
      </c>
      <c r="K6273" s="13">
        <f>IF(F6273="COD1",tarifas!$D$11*(SUMIFS($H$11:$H$8770,$F$11:$F$8770,"=COD1",$B$11:$B$8770,"="&amp;B6273)/COUNTIFS($F$11:$F$8770,"=COD1",$B$11:$B$8770,"="&amp;B6273))/COUNTIFS($A$11:$A$8770,"="&amp;A6273,$F$11:$F$8770,"=COD1"),0)</f>
        <v>0</v>
      </c>
      <c r="L6273" s="13" t="e">
        <f>(VLOOKUP(F6273,tarifas!$C$7:$D$10,2,FALSE)+tarifas!$D$21)*datos!H6273</f>
        <v>#N/A</v>
      </c>
      <c r="M6273">
        <v>0</v>
      </c>
      <c r="N6273" s="13" t="e">
        <f t="shared" si="881"/>
        <v>#N/A</v>
      </c>
      <c r="O6273">
        <f t="shared" si="882"/>
        <v>0</v>
      </c>
      <c r="P6273" s="12">
        <f t="shared" si="883"/>
        <v>210.91401471164153</v>
      </c>
      <c r="Q6273">
        <f t="shared" si="884"/>
        <v>0</v>
      </c>
      <c r="R6273">
        <f>$D$2*tarifas!$D$12/24</f>
        <v>1.4541666666666666</v>
      </c>
      <c r="S6273" t="e">
        <f>VLOOKUP(E6273&amp;" "&amp;F6273,tarifas!$A$13:$D$20,4,FALSE)*P6273</f>
        <v>#N/A</v>
      </c>
      <c r="T6273">
        <f>IF(F6273="COD1",tarifas!$D$11*(SUMIFS($P$11:$P$8770,$F$11:$F$8770,"=COD1",$B$11:$B$8770,"="&amp;B6273)/COUNTIFS($F$11:$F$8770,"=COD1",$B$11:$B$8770,"="&amp;B6273))/COUNTIFS($A$11:$A$8770,"="&amp;A6273,$F$11:$F$8770,"=COD1"),0)</f>
        <v>0</v>
      </c>
      <c r="U6273" t="e">
        <f>(VLOOKUP(F6273,tarifas!$C$7:$D$10,2,FALSE)+tarifas!$D$21)*datos!P6273</f>
        <v>#N/A</v>
      </c>
      <c r="V6273" t="e">
        <f t="shared" si="885"/>
        <v>#N/A</v>
      </c>
      <c r="W6273">
        <f t="shared" si="886"/>
        <v>0</v>
      </c>
    </row>
    <row r="6274" spans="1:23" x14ac:dyDescent="0.25">
      <c r="A6274">
        <f t="shared" si="879"/>
        <v>257</v>
      </c>
      <c r="B6274">
        <f t="shared" si="880"/>
        <v>9</v>
      </c>
      <c r="C6274" s="1">
        <f t="shared" si="887"/>
        <v>41900.958333318144</v>
      </c>
      <c r="D6274" s="7">
        <v>0</v>
      </c>
      <c r="E6274" s="7"/>
      <c r="G6274">
        <v>45.5</v>
      </c>
      <c r="H6274" s="12">
        <v>204.84593742827096</v>
      </c>
      <c r="I6274" s="13">
        <f>$D$2*tarifas!$D$12/24</f>
        <v>1.4541666666666666</v>
      </c>
      <c r="J6274" s="13" t="e">
        <f>VLOOKUP(E6274&amp;" "&amp;F6274,tarifas!$A$13:$D$20,4,FALSE)*H6274</f>
        <v>#N/A</v>
      </c>
      <c r="K6274" s="13">
        <f>IF(F6274="COD1",tarifas!$D$11*(SUMIFS($H$11:$H$8770,$F$11:$F$8770,"=COD1",$B$11:$B$8770,"="&amp;B6274)/COUNTIFS($F$11:$F$8770,"=COD1",$B$11:$B$8770,"="&amp;B6274))/COUNTIFS($A$11:$A$8770,"="&amp;A6274,$F$11:$F$8770,"=COD1"),0)</f>
        <v>0</v>
      </c>
      <c r="L6274" s="13" t="e">
        <f>(VLOOKUP(F6274,tarifas!$C$7:$D$10,2,FALSE)+tarifas!$D$21)*datos!H6274</f>
        <v>#N/A</v>
      </c>
      <c r="M6274">
        <v>0</v>
      </c>
      <c r="N6274" s="13" t="e">
        <f t="shared" si="881"/>
        <v>#N/A</v>
      </c>
      <c r="O6274">
        <f t="shared" si="882"/>
        <v>0</v>
      </c>
      <c r="P6274" s="12">
        <f t="shared" si="883"/>
        <v>204.84593742827096</v>
      </c>
      <c r="Q6274">
        <f t="shared" si="884"/>
        <v>0</v>
      </c>
      <c r="R6274">
        <f>$D$2*tarifas!$D$12/24</f>
        <v>1.4541666666666666</v>
      </c>
      <c r="S6274" t="e">
        <f>VLOOKUP(E6274&amp;" "&amp;F6274,tarifas!$A$13:$D$20,4,FALSE)*P6274</f>
        <v>#N/A</v>
      </c>
      <c r="T6274">
        <f>IF(F6274="COD1",tarifas!$D$11*(SUMIFS($P$11:$P$8770,$F$11:$F$8770,"=COD1",$B$11:$B$8770,"="&amp;B6274)/COUNTIFS($F$11:$F$8770,"=COD1",$B$11:$B$8770,"="&amp;B6274))/COUNTIFS($A$11:$A$8770,"="&amp;A6274,$F$11:$F$8770,"=COD1"),0)</f>
        <v>0</v>
      </c>
      <c r="U6274" t="e">
        <f>(VLOOKUP(F6274,tarifas!$C$7:$D$10,2,FALSE)+tarifas!$D$21)*datos!P6274</f>
        <v>#N/A</v>
      </c>
      <c r="V6274" t="e">
        <f t="shared" si="885"/>
        <v>#N/A</v>
      </c>
      <c r="W6274">
        <f t="shared" si="886"/>
        <v>0</v>
      </c>
    </row>
    <row r="6275" spans="1:23" x14ac:dyDescent="0.25">
      <c r="A6275">
        <f t="shared" si="879"/>
        <v>258</v>
      </c>
      <c r="B6275">
        <f t="shared" si="880"/>
        <v>9</v>
      </c>
      <c r="C6275" s="1">
        <f t="shared" si="887"/>
        <v>41900.999999984808</v>
      </c>
      <c r="D6275" s="7">
        <v>0</v>
      </c>
      <c r="E6275" s="7"/>
      <c r="G6275">
        <v>42.8</v>
      </c>
      <c r="H6275" s="12">
        <v>204.39497848851451</v>
      </c>
      <c r="I6275" s="13">
        <f>$D$2*tarifas!$D$12/24</f>
        <v>1.4541666666666666</v>
      </c>
      <c r="J6275" s="13" t="e">
        <f>VLOOKUP(E6275&amp;" "&amp;F6275,tarifas!$A$13:$D$20,4,FALSE)*H6275</f>
        <v>#N/A</v>
      </c>
      <c r="K6275" s="13">
        <f>IF(F6275="COD1",tarifas!$D$11*(SUMIFS($H$11:$H$8770,$F$11:$F$8770,"=COD1",$B$11:$B$8770,"="&amp;B6275)/COUNTIFS($F$11:$F$8770,"=COD1",$B$11:$B$8770,"="&amp;B6275))/COUNTIFS($A$11:$A$8770,"="&amp;A6275,$F$11:$F$8770,"=COD1"),0)</f>
        <v>0</v>
      </c>
      <c r="L6275" s="13" t="e">
        <f>(VLOOKUP(F6275,tarifas!$C$7:$D$10,2,FALSE)+tarifas!$D$21)*datos!H6275</f>
        <v>#N/A</v>
      </c>
      <c r="M6275">
        <v>0</v>
      </c>
      <c r="N6275" s="13" t="e">
        <f t="shared" si="881"/>
        <v>#N/A</v>
      </c>
      <c r="O6275">
        <f t="shared" si="882"/>
        <v>0</v>
      </c>
      <c r="P6275" s="12">
        <f t="shared" si="883"/>
        <v>204.39497848851451</v>
      </c>
      <c r="Q6275">
        <f t="shared" si="884"/>
        <v>0</v>
      </c>
      <c r="R6275">
        <f>$D$2*tarifas!$D$12/24</f>
        <v>1.4541666666666666</v>
      </c>
      <c r="S6275" t="e">
        <f>VLOOKUP(E6275&amp;" "&amp;F6275,tarifas!$A$13:$D$20,4,FALSE)*P6275</f>
        <v>#N/A</v>
      </c>
      <c r="T6275">
        <f>IF(F6275="COD1",tarifas!$D$11*(SUMIFS($P$11:$P$8770,$F$11:$F$8770,"=COD1",$B$11:$B$8770,"="&amp;B6275)/COUNTIFS($F$11:$F$8770,"=COD1",$B$11:$B$8770,"="&amp;B6275))/COUNTIFS($A$11:$A$8770,"="&amp;A6275,$F$11:$F$8770,"=COD1"),0)</f>
        <v>0</v>
      </c>
      <c r="U6275" t="e">
        <f>(VLOOKUP(F6275,tarifas!$C$7:$D$10,2,FALSE)+tarifas!$D$21)*datos!P6275</f>
        <v>#N/A</v>
      </c>
      <c r="V6275" t="e">
        <f t="shared" si="885"/>
        <v>#N/A</v>
      </c>
      <c r="W6275">
        <f t="shared" si="886"/>
        <v>0</v>
      </c>
    </row>
    <row r="6276" spans="1:23" x14ac:dyDescent="0.25">
      <c r="A6276">
        <f t="shared" si="879"/>
        <v>258</v>
      </c>
      <c r="B6276">
        <f t="shared" si="880"/>
        <v>9</v>
      </c>
      <c r="C6276" s="1">
        <f t="shared" si="887"/>
        <v>41901.041666651472</v>
      </c>
      <c r="D6276" s="7">
        <v>0</v>
      </c>
      <c r="E6276" s="7"/>
      <c r="G6276">
        <v>42.1</v>
      </c>
      <c r="H6276" s="12">
        <v>201.82915659642589</v>
      </c>
      <c r="I6276" s="13">
        <f>$D$2*tarifas!$D$12/24</f>
        <v>1.4541666666666666</v>
      </c>
      <c r="J6276" s="13" t="e">
        <f>VLOOKUP(E6276&amp;" "&amp;F6276,tarifas!$A$13:$D$20,4,FALSE)*H6276</f>
        <v>#N/A</v>
      </c>
      <c r="K6276" s="13">
        <f>IF(F6276="COD1",tarifas!$D$11*(SUMIFS($H$11:$H$8770,$F$11:$F$8770,"=COD1",$B$11:$B$8770,"="&amp;B6276)/COUNTIFS($F$11:$F$8770,"=COD1",$B$11:$B$8770,"="&amp;B6276))/COUNTIFS($A$11:$A$8770,"="&amp;A6276,$F$11:$F$8770,"=COD1"),0)</f>
        <v>0</v>
      </c>
      <c r="L6276" s="13" t="e">
        <f>(VLOOKUP(F6276,tarifas!$C$7:$D$10,2,FALSE)+tarifas!$D$21)*datos!H6276</f>
        <v>#N/A</v>
      </c>
      <c r="M6276">
        <v>0</v>
      </c>
      <c r="N6276" s="13" t="e">
        <f t="shared" si="881"/>
        <v>#N/A</v>
      </c>
      <c r="O6276">
        <f t="shared" si="882"/>
        <v>0</v>
      </c>
      <c r="P6276" s="12">
        <f t="shared" si="883"/>
        <v>201.82915659642589</v>
      </c>
      <c r="Q6276">
        <f t="shared" si="884"/>
        <v>0</v>
      </c>
      <c r="R6276">
        <f>$D$2*tarifas!$D$12/24</f>
        <v>1.4541666666666666</v>
      </c>
      <c r="S6276" t="e">
        <f>VLOOKUP(E6276&amp;" "&amp;F6276,tarifas!$A$13:$D$20,4,FALSE)*P6276</f>
        <v>#N/A</v>
      </c>
      <c r="T6276">
        <f>IF(F6276="COD1",tarifas!$D$11*(SUMIFS($P$11:$P$8770,$F$11:$F$8770,"=COD1",$B$11:$B$8770,"="&amp;B6276)/COUNTIFS($F$11:$F$8770,"=COD1",$B$11:$B$8770,"="&amp;B6276))/COUNTIFS($A$11:$A$8770,"="&amp;A6276,$F$11:$F$8770,"=COD1"),0)</f>
        <v>0</v>
      </c>
      <c r="U6276" t="e">
        <f>(VLOOKUP(F6276,tarifas!$C$7:$D$10,2,FALSE)+tarifas!$D$21)*datos!P6276</f>
        <v>#N/A</v>
      </c>
      <c r="V6276" t="e">
        <f t="shared" si="885"/>
        <v>#N/A</v>
      </c>
      <c r="W6276">
        <f t="shared" si="886"/>
        <v>0</v>
      </c>
    </row>
    <row r="6277" spans="1:23" x14ac:dyDescent="0.25">
      <c r="A6277">
        <f t="shared" si="879"/>
        <v>258</v>
      </c>
      <c r="B6277">
        <f t="shared" si="880"/>
        <v>9</v>
      </c>
      <c r="C6277" s="1">
        <f t="shared" si="887"/>
        <v>41901.083333318136</v>
      </c>
      <c r="D6277" s="7">
        <v>0</v>
      </c>
      <c r="E6277" s="7"/>
      <c r="G6277">
        <v>42.4</v>
      </c>
      <c r="H6277" s="12">
        <v>199.66399577099102</v>
      </c>
      <c r="I6277" s="13">
        <f>$D$2*tarifas!$D$12/24</f>
        <v>1.4541666666666666</v>
      </c>
      <c r="J6277" s="13" t="e">
        <f>VLOOKUP(E6277&amp;" "&amp;F6277,tarifas!$A$13:$D$20,4,FALSE)*H6277</f>
        <v>#N/A</v>
      </c>
      <c r="K6277" s="13">
        <f>IF(F6277="COD1",tarifas!$D$11*(SUMIFS($H$11:$H$8770,$F$11:$F$8770,"=COD1",$B$11:$B$8770,"="&amp;B6277)/COUNTIFS($F$11:$F$8770,"=COD1",$B$11:$B$8770,"="&amp;B6277))/COUNTIFS($A$11:$A$8770,"="&amp;A6277,$F$11:$F$8770,"=COD1"),0)</f>
        <v>0</v>
      </c>
      <c r="L6277" s="13" t="e">
        <f>(VLOOKUP(F6277,tarifas!$C$7:$D$10,2,FALSE)+tarifas!$D$21)*datos!H6277</f>
        <v>#N/A</v>
      </c>
      <c r="M6277">
        <v>0</v>
      </c>
      <c r="N6277" s="13" t="e">
        <f t="shared" si="881"/>
        <v>#N/A</v>
      </c>
      <c r="O6277">
        <f t="shared" si="882"/>
        <v>0</v>
      </c>
      <c r="P6277" s="12">
        <f t="shared" si="883"/>
        <v>199.66399577099102</v>
      </c>
      <c r="Q6277">
        <f t="shared" si="884"/>
        <v>0</v>
      </c>
      <c r="R6277">
        <f>$D$2*tarifas!$D$12/24</f>
        <v>1.4541666666666666</v>
      </c>
      <c r="S6277" t="e">
        <f>VLOOKUP(E6277&amp;" "&amp;F6277,tarifas!$A$13:$D$20,4,FALSE)*P6277</f>
        <v>#N/A</v>
      </c>
      <c r="T6277">
        <f>IF(F6277="COD1",tarifas!$D$11*(SUMIFS($P$11:$P$8770,$F$11:$F$8770,"=COD1",$B$11:$B$8770,"="&amp;B6277)/COUNTIFS($F$11:$F$8770,"=COD1",$B$11:$B$8770,"="&amp;B6277))/COUNTIFS($A$11:$A$8770,"="&amp;A6277,$F$11:$F$8770,"=COD1"),0)</f>
        <v>0</v>
      </c>
      <c r="U6277" t="e">
        <f>(VLOOKUP(F6277,tarifas!$C$7:$D$10,2,FALSE)+tarifas!$D$21)*datos!P6277</f>
        <v>#N/A</v>
      </c>
      <c r="V6277" t="e">
        <f t="shared" si="885"/>
        <v>#N/A</v>
      </c>
      <c r="W6277">
        <f t="shared" si="886"/>
        <v>0</v>
      </c>
    </row>
    <row r="6278" spans="1:23" x14ac:dyDescent="0.25">
      <c r="A6278">
        <f t="shared" si="879"/>
        <v>258</v>
      </c>
      <c r="B6278">
        <f t="shared" si="880"/>
        <v>9</v>
      </c>
      <c r="C6278" s="1">
        <f t="shared" si="887"/>
        <v>41901.124999984801</v>
      </c>
      <c r="D6278" s="7">
        <v>0</v>
      </c>
      <c r="E6278" s="7"/>
      <c r="G6278">
        <v>41.9</v>
      </c>
      <c r="H6278" s="12">
        <v>200.67344509526743</v>
      </c>
      <c r="I6278" s="13">
        <f>$D$2*tarifas!$D$12/24</f>
        <v>1.4541666666666666</v>
      </c>
      <c r="J6278" s="13" t="e">
        <f>VLOOKUP(E6278&amp;" "&amp;F6278,tarifas!$A$13:$D$20,4,FALSE)*H6278</f>
        <v>#N/A</v>
      </c>
      <c r="K6278" s="13">
        <f>IF(F6278="COD1",tarifas!$D$11*(SUMIFS($H$11:$H$8770,$F$11:$F$8770,"=COD1",$B$11:$B$8770,"="&amp;B6278)/COUNTIFS($F$11:$F$8770,"=COD1",$B$11:$B$8770,"="&amp;B6278))/COUNTIFS($A$11:$A$8770,"="&amp;A6278,$F$11:$F$8770,"=COD1"),0)</f>
        <v>0</v>
      </c>
      <c r="L6278" s="13" t="e">
        <f>(VLOOKUP(F6278,tarifas!$C$7:$D$10,2,FALSE)+tarifas!$D$21)*datos!H6278</f>
        <v>#N/A</v>
      </c>
      <c r="M6278">
        <v>0</v>
      </c>
      <c r="N6278" s="13" t="e">
        <f t="shared" si="881"/>
        <v>#N/A</v>
      </c>
      <c r="O6278">
        <f t="shared" si="882"/>
        <v>0</v>
      </c>
      <c r="P6278" s="12">
        <f t="shared" si="883"/>
        <v>200.67344509526743</v>
      </c>
      <c r="Q6278">
        <f t="shared" si="884"/>
        <v>0</v>
      </c>
      <c r="R6278">
        <f>$D$2*tarifas!$D$12/24</f>
        <v>1.4541666666666666</v>
      </c>
      <c r="S6278" t="e">
        <f>VLOOKUP(E6278&amp;" "&amp;F6278,tarifas!$A$13:$D$20,4,FALSE)*P6278</f>
        <v>#N/A</v>
      </c>
      <c r="T6278">
        <f>IF(F6278="COD1",tarifas!$D$11*(SUMIFS($P$11:$P$8770,$F$11:$F$8770,"=COD1",$B$11:$B$8770,"="&amp;B6278)/COUNTIFS($F$11:$F$8770,"=COD1",$B$11:$B$8770,"="&amp;B6278))/COUNTIFS($A$11:$A$8770,"="&amp;A6278,$F$11:$F$8770,"=COD1"),0)</f>
        <v>0</v>
      </c>
      <c r="U6278" t="e">
        <f>(VLOOKUP(F6278,tarifas!$C$7:$D$10,2,FALSE)+tarifas!$D$21)*datos!P6278</f>
        <v>#N/A</v>
      </c>
      <c r="V6278" t="e">
        <f t="shared" si="885"/>
        <v>#N/A</v>
      </c>
      <c r="W6278">
        <f t="shared" si="886"/>
        <v>0</v>
      </c>
    </row>
    <row r="6279" spans="1:23" x14ac:dyDescent="0.25">
      <c r="A6279">
        <f t="shared" si="879"/>
        <v>258</v>
      </c>
      <c r="B6279">
        <f t="shared" si="880"/>
        <v>9</v>
      </c>
      <c r="C6279" s="1">
        <f t="shared" si="887"/>
        <v>41901.166666651465</v>
      </c>
      <c r="D6279" s="7">
        <v>0</v>
      </c>
      <c r="E6279" s="7"/>
      <c r="G6279">
        <v>42.4</v>
      </c>
      <c r="H6279" s="12">
        <v>198.37538779918799</v>
      </c>
      <c r="I6279" s="13">
        <f>$D$2*tarifas!$D$12/24</f>
        <v>1.4541666666666666</v>
      </c>
      <c r="J6279" s="13" t="e">
        <f>VLOOKUP(E6279&amp;" "&amp;F6279,tarifas!$A$13:$D$20,4,FALSE)*H6279</f>
        <v>#N/A</v>
      </c>
      <c r="K6279" s="13">
        <f>IF(F6279="COD1",tarifas!$D$11*(SUMIFS($H$11:$H$8770,$F$11:$F$8770,"=COD1",$B$11:$B$8770,"="&amp;B6279)/COUNTIFS($F$11:$F$8770,"=COD1",$B$11:$B$8770,"="&amp;B6279))/COUNTIFS($A$11:$A$8770,"="&amp;A6279,$F$11:$F$8770,"=COD1"),0)</f>
        <v>0</v>
      </c>
      <c r="L6279" s="13" t="e">
        <f>(VLOOKUP(F6279,tarifas!$C$7:$D$10,2,FALSE)+tarifas!$D$21)*datos!H6279</f>
        <v>#N/A</v>
      </c>
      <c r="M6279">
        <v>0</v>
      </c>
      <c r="N6279" s="13" t="e">
        <f t="shared" si="881"/>
        <v>#N/A</v>
      </c>
      <c r="O6279">
        <f t="shared" si="882"/>
        <v>0</v>
      </c>
      <c r="P6279" s="12">
        <f t="shared" si="883"/>
        <v>198.37538779918799</v>
      </c>
      <c r="Q6279">
        <f t="shared" si="884"/>
        <v>0</v>
      </c>
      <c r="R6279">
        <f>$D$2*tarifas!$D$12/24</f>
        <v>1.4541666666666666</v>
      </c>
      <c r="S6279" t="e">
        <f>VLOOKUP(E6279&amp;" "&amp;F6279,tarifas!$A$13:$D$20,4,FALSE)*P6279</f>
        <v>#N/A</v>
      </c>
      <c r="T6279">
        <f>IF(F6279="COD1",tarifas!$D$11*(SUMIFS($P$11:$P$8770,$F$11:$F$8770,"=COD1",$B$11:$B$8770,"="&amp;B6279)/COUNTIFS($F$11:$F$8770,"=COD1",$B$11:$B$8770,"="&amp;B6279))/COUNTIFS($A$11:$A$8770,"="&amp;A6279,$F$11:$F$8770,"=COD1"),0)</f>
        <v>0</v>
      </c>
      <c r="U6279" t="e">
        <f>(VLOOKUP(F6279,tarifas!$C$7:$D$10,2,FALSE)+tarifas!$D$21)*datos!P6279</f>
        <v>#N/A</v>
      </c>
      <c r="V6279" t="e">
        <f t="shared" si="885"/>
        <v>#N/A</v>
      </c>
      <c r="W6279">
        <f t="shared" si="886"/>
        <v>0</v>
      </c>
    </row>
    <row r="6280" spans="1:23" x14ac:dyDescent="0.25">
      <c r="A6280">
        <f t="shared" si="879"/>
        <v>258</v>
      </c>
      <c r="B6280">
        <f t="shared" si="880"/>
        <v>9</v>
      </c>
      <c r="C6280" s="1">
        <f t="shared" si="887"/>
        <v>41901.208333318129</v>
      </c>
      <c r="D6280" s="7">
        <v>0</v>
      </c>
      <c r="E6280" s="7"/>
      <c r="G6280">
        <v>45.61</v>
      </c>
      <c r="H6280" s="12">
        <v>196.49750277854884</v>
      </c>
      <c r="I6280" s="13">
        <f>$D$2*tarifas!$D$12/24</f>
        <v>1.4541666666666666</v>
      </c>
      <c r="J6280" s="13" t="e">
        <f>VLOOKUP(E6280&amp;" "&amp;F6280,tarifas!$A$13:$D$20,4,FALSE)*H6280</f>
        <v>#N/A</v>
      </c>
      <c r="K6280" s="13">
        <f>IF(F6280="COD1",tarifas!$D$11*(SUMIFS($H$11:$H$8770,$F$11:$F$8770,"=COD1",$B$11:$B$8770,"="&amp;B6280)/COUNTIFS($F$11:$F$8770,"=COD1",$B$11:$B$8770,"="&amp;B6280))/COUNTIFS($A$11:$A$8770,"="&amp;A6280,$F$11:$F$8770,"=COD1"),0)</f>
        <v>0</v>
      </c>
      <c r="L6280" s="13" t="e">
        <f>(VLOOKUP(F6280,tarifas!$C$7:$D$10,2,FALSE)+tarifas!$D$21)*datos!H6280</f>
        <v>#N/A</v>
      </c>
      <c r="M6280">
        <v>0</v>
      </c>
      <c r="N6280" s="13" t="e">
        <f t="shared" si="881"/>
        <v>#N/A</v>
      </c>
      <c r="O6280">
        <f t="shared" si="882"/>
        <v>0</v>
      </c>
      <c r="P6280" s="12">
        <f t="shared" si="883"/>
        <v>196.49750277854884</v>
      </c>
      <c r="Q6280">
        <f t="shared" si="884"/>
        <v>0</v>
      </c>
      <c r="R6280">
        <f>$D$2*tarifas!$D$12/24</f>
        <v>1.4541666666666666</v>
      </c>
      <c r="S6280" t="e">
        <f>VLOOKUP(E6280&amp;" "&amp;F6280,tarifas!$A$13:$D$20,4,FALSE)*P6280</f>
        <v>#N/A</v>
      </c>
      <c r="T6280">
        <f>IF(F6280="COD1",tarifas!$D$11*(SUMIFS($P$11:$P$8770,$F$11:$F$8770,"=COD1",$B$11:$B$8770,"="&amp;B6280)/COUNTIFS($F$11:$F$8770,"=COD1",$B$11:$B$8770,"="&amp;B6280))/COUNTIFS($A$11:$A$8770,"="&amp;A6280,$F$11:$F$8770,"=COD1"),0)</f>
        <v>0</v>
      </c>
      <c r="U6280" t="e">
        <f>(VLOOKUP(F6280,tarifas!$C$7:$D$10,2,FALSE)+tarifas!$D$21)*datos!P6280</f>
        <v>#N/A</v>
      </c>
      <c r="V6280" t="e">
        <f t="shared" si="885"/>
        <v>#N/A</v>
      </c>
      <c r="W6280">
        <f t="shared" si="886"/>
        <v>0</v>
      </c>
    </row>
    <row r="6281" spans="1:23" x14ac:dyDescent="0.25">
      <c r="A6281">
        <f t="shared" si="879"/>
        <v>258</v>
      </c>
      <c r="B6281">
        <f t="shared" si="880"/>
        <v>9</v>
      </c>
      <c r="C6281" s="1">
        <f t="shared" si="887"/>
        <v>41901.249999984793</v>
      </c>
      <c r="D6281" s="7">
        <v>0</v>
      </c>
      <c r="E6281" s="7"/>
      <c r="G6281">
        <v>59.69</v>
      </c>
      <c r="H6281" s="12">
        <v>220.34364923428609</v>
      </c>
      <c r="I6281" s="13">
        <f>$D$2*tarifas!$D$12/24</f>
        <v>1.4541666666666666</v>
      </c>
      <c r="J6281" s="13" t="e">
        <f>VLOOKUP(E6281&amp;" "&amp;F6281,tarifas!$A$13:$D$20,4,FALSE)*H6281</f>
        <v>#N/A</v>
      </c>
      <c r="K6281" s="13">
        <f>IF(F6281="COD1",tarifas!$D$11*(SUMIFS($H$11:$H$8770,$F$11:$F$8770,"=COD1",$B$11:$B$8770,"="&amp;B6281)/COUNTIFS($F$11:$F$8770,"=COD1",$B$11:$B$8770,"="&amp;B6281))/COUNTIFS($A$11:$A$8770,"="&amp;A6281,$F$11:$F$8770,"=COD1"),0)</f>
        <v>0</v>
      </c>
      <c r="L6281" s="13" t="e">
        <f>(VLOOKUP(F6281,tarifas!$C$7:$D$10,2,FALSE)+tarifas!$D$21)*datos!H6281</f>
        <v>#N/A</v>
      </c>
      <c r="M6281">
        <v>2.7812899999999998</v>
      </c>
      <c r="N6281" s="13" t="e">
        <f t="shared" si="881"/>
        <v>#N/A</v>
      </c>
      <c r="O6281">
        <f t="shared" si="882"/>
        <v>2.7812899999999998</v>
      </c>
      <c r="P6281" s="12">
        <f t="shared" si="883"/>
        <v>217.56235923428608</v>
      </c>
      <c r="Q6281">
        <f t="shared" si="884"/>
        <v>0</v>
      </c>
      <c r="R6281">
        <f>$D$2*tarifas!$D$12/24</f>
        <v>1.4541666666666666</v>
      </c>
      <c r="S6281" t="e">
        <f>VLOOKUP(E6281&amp;" "&amp;F6281,tarifas!$A$13:$D$20,4,FALSE)*P6281</f>
        <v>#N/A</v>
      </c>
      <c r="T6281">
        <f>IF(F6281="COD1",tarifas!$D$11*(SUMIFS($P$11:$P$8770,$F$11:$F$8770,"=COD1",$B$11:$B$8770,"="&amp;B6281)/COUNTIFS($F$11:$F$8770,"=COD1",$B$11:$B$8770,"="&amp;B6281))/COUNTIFS($A$11:$A$8770,"="&amp;A6281,$F$11:$F$8770,"=COD1"),0)</f>
        <v>0</v>
      </c>
      <c r="U6281" t="e">
        <f>(VLOOKUP(F6281,tarifas!$C$7:$D$10,2,FALSE)+tarifas!$D$21)*datos!P6281</f>
        <v>#N/A</v>
      </c>
      <c r="V6281" t="e">
        <f t="shared" si="885"/>
        <v>#N/A</v>
      </c>
      <c r="W6281">
        <f t="shared" si="886"/>
        <v>0</v>
      </c>
    </row>
    <row r="6282" spans="1:23" x14ac:dyDescent="0.25">
      <c r="A6282">
        <f t="shared" si="879"/>
        <v>258</v>
      </c>
      <c r="B6282">
        <f t="shared" si="880"/>
        <v>9</v>
      </c>
      <c r="C6282" s="1">
        <f t="shared" si="887"/>
        <v>41901.291666651457</v>
      </c>
      <c r="D6282" s="7">
        <v>0</v>
      </c>
      <c r="E6282" s="7"/>
      <c r="G6282">
        <v>63.64</v>
      </c>
      <c r="H6282" s="12">
        <v>298.17093915800837</v>
      </c>
      <c r="I6282" s="13">
        <f>$D$2*tarifas!$D$12/24</f>
        <v>1.4541666666666666</v>
      </c>
      <c r="J6282" s="13" t="e">
        <f>VLOOKUP(E6282&amp;" "&amp;F6282,tarifas!$A$13:$D$20,4,FALSE)*H6282</f>
        <v>#N/A</v>
      </c>
      <c r="K6282" s="13">
        <f>IF(F6282="COD1",tarifas!$D$11*(SUMIFS($H$11:$H$8770,$F$11:$F$8770,"=COD1",$B$11:$B$8770,"="&amp;B6282)/COUNTIFS($F$11:$F$8770,"=COD1",$B$11:$B$8770,"="&amp;B6282))/COUNTIFS($A$11:$A$8770,"="&amp;A6282,$F$11:$F$8770,"=COD1"),0)</f>
        <v>0</v>
      </c>
      <c r="L6282" s="13" t="e">
        <f>(VLOOKUP(F6282,tarifas!$C$7:$D$10,2,FALSE)+tarifas!$D$21)*datos!H6282</f>
        <v>#N/A</v>
      </c>
      <c r="M6282">
        <v>1.2251099999999999</v>
      </c>
      <c r="N6282" s="13" t="e">
        <f t="shared" si="881"/>
        <v>#N/A</v>
      </c>
      <c r="O6282">
        <f t="shared" si="882"/>
        <v>1.2251099999999999</v>
      </c>
      <c r="P6282" s="12">
        <f t="shared" si="883"/>
        <v>296.94582915800839</v>
      </c>
      <c r="Q6282">
        <f t="shared" si="884"/>
        <v>0</v>
      </c>
      <c r="R6282">
        <f>$D$2*tarifas!$D$12/24</f>
        <v>1.4541666666666666</v>
      </c>
      <c r="S6282" t="e">
        <f>VLOOKUP(E6282&amp;" "&amp;F6282,tarifas!$A$13:$D$20,4,FALSE)*P6282</f>
        <v>#N/A</v>
      </c>
      <c r="T6282">
        <f>IF(F6282="COD1",tarifas!$D$11*(SUMIFS($P$11:$P$8770,$F$11:$F$8770,"=COD1",$B$11:$B$8770,"="&amp;B6282)/COUNTIFS($F$11:$F$8770,"=COD1",$B$11:$B$8770,"="&amp;B6282))/COUNTIFS($A$11:$A$8770,"="&amp;A6282,$F$11:$F$8770,"=COD1"),0)</f>
        <v>0</v>
      </c>
      <c r="U6282" t="e">
        <f>(VLOOKUP(F6282,tarifas!$C$7:$D$10,2,FALSE)+tarifas!$D$21)*datos!P6282</f>
        <v>#N/A</v>
      </c>
      <c r="V6282" t="e">
        <f t="shared" si="885"/>
        <v>#N/A</v>
      </c>
      <c r="W6282">
        <f t="shared" si="886"/>
        <v>0</v>
      </c>
    </row>
    <row r="6283" spans="1:23" x14ac:dyDescent="0.25">
      <c r="A6283">
        <f t="shared" si="879"/>
        <v>258</v>
      </c>
      <c r="B6283">
        <f t="shared" si="880"/>
        <v>9</v>
      </c>
      <c r="C6283" s="1">
        <f t="shared" si="887"/>
        <v>41901.333333318122</v>
      </c>
      <c r="D6283" s="7">
        <v>0</v>
      </c>
      <c r="E6283" s="7"/>
      <c r="G6283">
        <v>65.61</v>
      </c>
      <c r="H6283" s="12">
        <v>479.60325941429602</v>
      </c>
      <c r="I6283" s="13">
        <f>$D$2*tarifas!$D$12/24</f>
        <v>1.4541666666666666</v>
      </c>
      <c r="J6283" s="13" t="e">
        <f>VLOOKUP(E6283&amp;" "&amp;F6283,tarifas!$A$13:$D$20,4,FALSE)*H6283</f>
        <v>#N/A</v>
      </c>
      <c r="K6283" s="13">
        <f>IF(F6283="COD1",tarifas!$D$11*(SUMIFS($H$11:$H$8770,$F$11:$F$8770,"=COD1",$B$11:$B$8770,"="&amp;B6283)/COUNTIFS($F$11:$F$8770,"=COD1",$B$11:$B$8770,"="&amp;B6283))/COUNTIFS($A$11:$A$8770,"="&amp;A6283,$F$11:$F$8770,"=COD1"),0)</f>
        <v>0</v>
      </c>
      <c r="L6283" s="13" t="e">
        <f>(VLOOKUP(F6283,tarifas!$C$7:$D$10,2,FALSE)+tarifas!$D$21)*datos!H6283</f>
        <v>#N/A</v>
      </c>
      <c r="M6283">
        <v>39.747810000000001</v>
      </c>
      <c r="N6283" s="13" t="e">
        <f t="shared" si="881"/>
        <v>#N/A</v>
      </c>
      <c r="O6283">
        <f t="shared" si="882"/>
        <v>39.747810000000001</v>
      </c>
      <c r="P6283" s="12">
        <f t="shared" si="883"/>
        <v>439.855449414296</v>
      </c>
      <c r="Q6283">
        <f t="shared" si="884"/>
        <v>0</v>
      </c>
      <c r="R6283">
        <f>$D$2*tarifas!$D$12/24</f>
        <v>1.4541666666666666</v>
      </c>
      <c r="S6283" t="e">
        <f>VLOOKUP(E6283&amp;" "&amp;F6283,tarifas!$A$13:$D$20,4,FALSE)*P6283</f>
        <v>#N/A</v>
      </c>
      <c r="T6283">
        <f>IF(F6283="COD1",tarifas!$D$11*(SUMIFS($P$11:$P$8770,$F$11:$F$8770,"=COD1",$B$11:$B$8770,"="&amp;B6283)/COUNTIFS($F$11:$F$8770,"=COD1",$B$11:$B$8770,"="&amp;B6283))/COUNTIFS($A$11:$A$8770,"="&amp;A6283,$F$11:$F$8770,"=COD1"),0)</f>
        <v>0</v>
      </c>
      <c r="U6283" t="e">
        <f>(VLOOKUP(F6283,tarifas!$C$7:$D$10,2,FALSE)+tarifas!$D$21)*datos!P6283</f>
        <v>#N/A</v>
      </c>
      <c r="V6283" t="e">
        <f t="shared" si="885"/>
        <v>#N/A</v>
      </c>
      <c r="W6283">
        <f t="shared" si="886"/>
        <v>0</v>
      </c>
    </row>
    <row r="6284" spans="1:23" x14ac:dyDescent="0.25">
      <c r="A6284">
        <f t="shared" ref="A6284:A6347" si="888">DAYS360($C$11,C6284)</f>
        <v>258</v>
      </c>
      <c r="B6284">
        <f t="shared" ref="B6284:B6347" si="889">MONTH(C6284)</f>
        <v>9</v>
      </c>
      <c r="C6284" s="1">
        <f t="shared" si="887"/>
        <v>41901.374999984786</v>
      </c>
      <c r="D6284" s="7">
        <v>579.54545454545462</v>
      </c>
      <c r="E6284" s="7"/>
      <c r="G6284">
        <v>66.88</v>
      </c>
      <c r="H6284" s="12">
        <v>552.94586979794224</v>
      </c>
      <c r="I6284" s="13">
        <f>$D$2*tarifas!$D$12/24</f>
        <v>1.4541666666666666</v>
      </c>
      <c r="J6284" s="13" t="e">
        <f>VLOOKUP(E6284&amp;" "&amp;F6284,tarifas!$A$13:$D$20,4,FALSE)*H6284</f>
        <v>#N/A</v>
      </c>
      <c r="K6284" s="13">
        <f>IF(F6284="COD1",tarifas!$D$11*(SUMIFS($H$11:$H$8770,$F$11:$F$8770,"=COD1",$B$11:$B$8770,"="&amp;B6284)/COUNTIFS($F$11:$F$8770,"=COD1",$B$11:$B$8770,"="&amp;B6284))/COUNTIFS($A$11:$A$8770,"="&amp;A6284,$F$11:$F$8770,"=COD1"),0)</f>
        <v>0</v>
      </c>
      <c r="L6284" s="13" t="e">
        <f>(VLOOKUP(F6284,tarifas!$C$7:$D$10,2,FALSE)+tarifas!$D$21)*datos!H6284</f>
        <v>#N/A</v>
      </c>
      <c r="M6284">
        <v>102.48982000000001</v>
      </c>
      <c r="N6284" s="13" t="e">
        <f t="shared" ref="N6284:N6347" si="890">(I6284+J6284+K6284+L6284)*1.23</f>
        <v>#N/A</v>
      </c>
      <c r="O6284">
        <f t="shared" ref="O6284:O6347" si="891">IF(M6284&lt;H6284,M6284,H6284)</f>
        <v>102.48982000000001</v>
      </c>
      <c r="P6284" s="12">
        <f t="shared" ref="P6284:P6347" si="892">H6284-O6284</f>
        <v>450.45604979794223</v>
      </c>
      <c r="Q6284">
        <f t="shared" ref="Q6284:Q6347" si="893">IF(M6284&lt;H6284,0,M6284-H6284)</f>
        <v>0</v>
      </c>
      <c r="R6284">
        <f>$D$2*tarifas!$D$12/24</f>
        <v>1.4541666666666666</v>
      </c>
      <c r="S6284" t="e">
        <f>VLOOKUP(E6284&amp;" "&amp;F6284,tarifas!$A$13:$D$20,4,FALSE)*P6284</f>
        <v>#N/A</v>
      </c>
      <c r="T6284">
        <f>IF(F6284="COD1",tarifas!$D$11*(SUMIFS($P$11:$P$8770,$F$11:$F$8770,"=COD1",$B$11:$B$8770,"="&amp;B6284)/COUNTIFS($F$11:$F$8770,"=COD1",$B$11:$B$8770,"="&amp;B6284))/COUNTIFS($A$11:$A$8770,"="&amp;A6284,$F$11:$F$8770,"=COD1"),0)</f>
        <v>0</v>
      </c>
      <c r="U6284" t="e">
        <f>(VLOOKUP(F6284,tarifas!$C$7:$D$10,2,FALSE)+tarifas!$D$21)*datos!P6284</f>
        <v>#N/A</v>
      </c>
      <c r="V6284" t="e">
        <f t="shared" ref="V6284:V6347" si="894">(R6284+S6284+T6284+U6284)*1.23</f>
        <v>#N/A</v>
      </c>
      <c r="W6284">
        <f t="shared" ref="W6284:W6347" si="895">0.9*G6284/1000*Q6284</f>
        <v>0</v>
      </c>
    </row>
    <row r="6285" spans="1:23" x14ac:dyDescent="0.25">
      <c r="A6285">
        <f t="shared" si="888"/>
        <v>258</v>
      </c>
      <c r="B6285">
        <f t="shared" si="889"/>
        <v>9</v>
      </c>
      <c r="C6285" s="1">
        <f t="shared" ref="C6285:C6348" si="896">+C6284+1/24</f>
        <v>41901.41666665145</v>
      </c>
      <c r="D6285" s="7">
        <v>517.46969696969688</v>
      </c>
      <c r="E6285" s="7"/>
      <c r="G6285">
        <v>66.290000000000006</v>
      </c>
      <c r="H6285" s="12">
        <v>594.27260083064277</v>
      </c>
      <c r="I6285" s="13">
        <f>$D$2*tarifas!$D$12/24</f>
        <v>1.4541666666666666</v>
      </c>
      <c r="J6285" s="13" t="e">
        <f>VLOOKUP(E6285&amp;" "&amp;F6285,tarifas!$A$13:$D$20,4,FALSE)*H6285</f>
        <v>#N/A</v>
      </c>
      <c r="K6285" s="13">
        <f>IF(F6285="COD1",tarifas!$D$11*(SUMIFS($H$11:$H$8770,$F$11:$F$8770,"=COD1",$B$11:$B$8770,"="&amp;B6285)/COUNTIFS($F$11:$F$8770,"=COD1",$B$11:$B$8770,"="&amp;B6285))/COUNTIFS($A$11:$A$8770,"="&amp;A6285,$F$11:$F$8770,"=COD1"),0)</f>
        <v>0</v>
      </c>
      <c r="L6285" s="13" t="e">
        <f>(VLOOKUP(F6285,tarifas!$C$7:$D$10,2,FALSE)+tarifas!$D$21)*datos!H6285</f>
        <v>#N/A</v>
      </c>
      <c r="M6285">
        <v>164.69672</v>
      </c>
      <c r="N6285" s="13" t="e">
        <f t="shared" si="890"/>
        <v>#N/A</v>
      </c>
      <c r="O6285">
        <f t="shared" si="891"/>
        <v>164.69672</v>
      </c>
      <c r="P6285" s="12">
        <f t="shared" si="892"/>
        <v>429.57588083064275</v>
      </c>
      <c r="Q6285">
        <f t="shared" si="893"/>
        <v>0</v>
      </c>
      <c r="R6285">
        <f>$D$2*tarifas!$D$12/24</f>
        <v>1.4541666666666666</v>
      </c>
      <c r="S6285" t="e">
        <f>VLOOKUP(E6285&amp;" "&amp;F6285,tarifas!$A$13:$D$20,4,FALSE)*P6285</f>
        <v>#N/A</v>
      </c>
      <c r="T6285">
        <f>IF(F6285="COD1",tarifas!$D$11*(SUMIFS($P$11:$P$8770,$F$11:$F$8770,"=COD1",$B$11:$B$8770,"="&amp;B6285)/COUNTIFS($F$11:$F$8770,"=COD1",$B$11:$B$8770,"="&amp;B6285))/COUNTIFS($A$11:$A$8770,"="&amp;A6285,$F$11:$F$8770,"=COD1"),0)</f>
        <v>0</v>
      </c>
      <c r="U6285" t="e">
        <f>(VLOOKUP(F6285,tarifas!$C$7:$D$10,2,FALSE)+tarifas!$D$21)*datos!P6285</f>
        <v>#N/A</v>
      </c>
      <c r="V6285" t="e">
        <f t="shared" si="894"/>
        <v>#N/A</v>
      </c>
      <c r="W6285">
        <f t="shared" si="895"/>
        <v>0</v>
      </c>
    </row>
    <row r="6286" spans="1:23" x14ac:dyDescent="0.25">
      <c r="A6286">
        <f t="shared" si="888"/>
        <v>258</v>
      </c>
      <c r="B6286">
        <f t="shared" si="889"/>
        <v>9</v>
      </c>
      <c r="C6286" s="1">
        <f t="shared" si="896"/>
        <v>41901.458333318114</v>
      </c>
      <c r="D6286" s="7">
        <v>611.4848484848485</v>
      </c>
      <c r="E6286" s="7"/>
      <c r="G6286">
        <v>66.599999999999994</v>
      </c>
      <c r="H6286" s="12">
        <v>417.65394601651758</v>
      </c>
      <c r="I6286" s="13">
        <f>$D$2*tarifas!$D$12/24</f>
        <v>1.4541666666666666</v>
      </c>
      <c r="J6286" s="13" t="e">
        <f>VLOOKUP(E6286&amp;" "&amp;F6286,tarifas!$A$13:$D$20,4,FALSE)*H6286</f>
        <v>#N/A</v>
      </c>
      <c r="K6286" s="13">
        <f>IF(F6286="COD1",tarifas!$D$11*(SUMIFS($H$11:$H$8770,$F$11:$F$8770,"=COD1",$B$11:$B$8770,"="&amp;B6286)/COUNTIFS($F$11:$F$8770,"=COD1",$B$11:$B$8770,"="&amp;B6286))/COUNTIFS($A$11:$A$8770,"="&amp;A6286,$F$11:$F$8770,"=COD1"),0)</f>
        <v>0</v>
      </c>
      <c r="L6286" s="13" t="e">
        <f>(VLOOKUP(F6286,tarifas!$C$7:$D$10,2,FALSE)+tarifas!$D$21)*datos!H6286</f>
        <v>#N/A</v>
      </c>
      <c r="M6286">
        <v>62.643239999999999</v>
      </c>
      <c r="N6286" s="13" t="e">
        <f t="shared" si="890"/>
        <v>#N/A</v>
      </c>
      <c r="O6286">
        <f t="shared" si="891"/>
        <v>62.643239999999999</v>
      </c>
      <c r="P6286" s="12">
        <f t="shared" si="892"/>
        <v>355.01070601651759</v>
      </c>
      <c r="Q6286">
        <f t="shared" si="893"/>
        <v>0</v>
      </c>
      <c r="R6286">
        <f>$D$2*tarifas!$D$12/24</f>
        <v>1.4541666666666666</v>
      </c>
      <c r="S6286" t="e">
        <f>VLOOKUP(E6286&amp;" "&amp;F6286,tarifas!$A$13:$D$20,4,FALSE)*P6286</f>
        <v>#N/A</v>
      </c>
      <c r="T6286">
        <f>IF(F6286="COD1",tarifas!$D$11*(SUMIFS($P$11:$P$8770,$F$11:$F$8770,"=COD1",$B$11:$B$8770,"="&amp;B6286)/COUNTIFS($F$11:$F$8770,"=COD1",$B$11:$B$8770,"="&amp;B6286))/COUNTIFS($A$11:$A$8770,"="&amp;A6286,$F$11:$F$8770,"=COD1"),0)</f>
        <v>0</v>
      </c>
      <c r="U6286" t="e">
        <f>(VLOOKUP(F6286,tarifas!$C$7:$D$10,2,FALSE)+tarifas!$D$21)*datos!P6286</f>
        <v>#N/A</v>
      </c>
      <c r="V6286" t="e">
        <f t="shared" si="894"/>
        <v>#N/A</v>
      </c>
      <c r="W6286">
        <f t="shared" si="895"/>
        <v>0</v>
      </c>
    </row>
    <row r="6287" spans="1:23" x14ac:dyDescent="0.25">
      <c r="A6287">
        <f t="shared" si="888"/>
        <v>258</v>
      </c>
      <c r="B6287">
        <f t="shared" si="889"/>
        <v>9</v>
      </c>
      <c r="C6287" s="1">
        <f t="shared" si="896"/>
        <v>41901.499999984779</v>
      </c>
      <c r="D6287" s="7">
        <v>661.45454545454538</v>
      </c>
      <c r="E6287" s="7"/>
      <c r="G6287">
        <v>65.61</v>
      </c>
      <c r="H6287" s="12">
        <v>393.30103243589673</v>
      </c>
      <c r="I6287" s="13">
        <f>$D$2*tarifas!$D$12/24</f>
        <v>1.4541666666666666</v>
      </c>
      <c r="J6287" s="13" t="e">
        <f>VLOOKUP(E6287&amp;" "&amp;F6287,tarifas!$A$13:$D$20,4,FALSE)*H6287</f>
        <v>#N/A</v>
      </c>
      <c r="K6287" s="13">
        <f>IF(F6287="COD1",tarifas!$D$11*(SUMIFS($H$11:$H$8770,$F$11:$F$8770,"=COD1",$B$11:$B$8770,"="&amp;B6287)/COUNTIFS($F$11:$F$8770,"=COD1",$B$11:$B$8770,"="&amp;B6287))/COUNTIFS($A$11:$A$8770,"="&amp;A6287,$F$11:$F$8770,"=COD1"),0)</f>
        <v>0</v>
      </c>
      <c r="L6287" s="13" t="e">
        <f>(VLOOKUP(F6287,tarifas!$C$7:$D$10,2,FALSE)+tarifas!$D$21)*datos!H6287</f>
        <v>#N/A</v>
      </c>
      <c r="M6287">
        <v>69.578649999999996</v>
      </c>
      <c r="N6287" s="13" t="e">
        <f t="shared" si="890"/>
        <v>#N/A</v>
      </c>
      <c r="O6287">
        <f t="shared" si="891"/>
        <v>69.578649999999996</v>
      </c>
      <c r="P6287" s="12">
        <f t="shared" si="892"/>
        <v>323.72238243589675</v>
      </c>
      <c r="Q6287">
        <f t="shared" si="893"/>
        <v>0</v>
      </c>
      <c r="R6287">
        <f>$D$2*tarifas!$D$12/24</f>
        <v>1.4541666666666666</v>
      </c>
      <c r="S6287" t="e">
        <f>VLOOKUP(E6287&amp;" "&amp;F6287,tarifas!$A$13:$D$20,4,FALSE)*P6287</f>
        <v>#N/A</v>
      </c>
      <c r="T6287">
        <f>IF(F6287="COD1",tarifas!$D$11*(SUMIFS($P$11:$P$8770,$F$11:$F$8770,"=COD1",$B$11:$B$8770,"="&amp;B6287)/COUNTIFS($F$11:$F$8770,"=COD1",$B$11:$B$8770,"="&amp;B6287))/COUNTIFS($A$11:$A$8770,"="&amp;A6287,$F$11:$F$8770,"=COD1"),0)</f>
        <v>0</v>
      </c>
      <c r="U6287" t="e">
        <f>(VLOOKUP(F6287,tarifas!$C$7:$D$10,2,FALSE)+tarifas!$D$21)*datos!P6287</f>
        <v>#N/A</v>
      </c>
      <c r="V6287" t="e">
        <f t="shared" si="894"/>
        <v>#N/A</v>
      </c>
      <c r="W6287">
        <f t="shared" si="895"/>
        <v>0</v>
      </c>
    </row>
    <row r="6288" spans="1:23" x14ac:dyDescent="0.25">
      <c r="A6288">
        <f t="shared" si="888"/>
        <v>258</v>
      </c>
      <c r="B6288">
        <f t="shared" si="889"/>
        <v>9</v>
      </c>
      <c r="C6288" s="1">
        <f t="shared" si="896"/>
        <v>41901.541666651443</v>
      </c>
      <c r="D6288" s="7">
        <v>682.57575757575762</v>
      </c>
      <c r="E6288" s="7"/>
      <c r="G6288">
        <v>63.1</v>
      </c>
      <c r="H6288" s="12">
        <v>516.33538623502432</v>
      </c>
      <c r="I6288" s="13">
        <f>$D$2*tarifas!$D$12/24</f>
        <v>1.4541666666666666</v>
      </c>
      <c r="J6288" s="13" t="e">
        <f>VLOOKUP(E6288&amp;" "&amp;F6288,tarifas!$A$13:$D$20,4,FALSE)*H6288</f>
        <v>#N/A</v>
      </c>
      <c r="K6288" s="13">
        <f>IF(F6288="COD1",tarifas!$D$11*(SUMIFS($H$11:$H$8770,$F$11:$F$8770,"=COD1",$B$11:$B$8770,"="&amp;B6288)/COUNTIFS($F$11:$F$8770,"=COD1",$B$11:$B$8770,"="&amp;B6288))/COUNTIFS($A$11:$A$8770,"="&amp;A6288,$F$11:$F$8770,"=COD1"),0)</f>
        <v>0</v>
      </c>
      <c r="L6288" s="13" t="e">
        <f>(VLOOKUP(F6288,tarifas!$C$7:$D$10,2,FALSE)+tarifas!$D$21)*datos!H6288</f>
        <v>#N/A</v>
      </c>
      <c r="M6288">
        <v>308.56208000000004</v>
      </c>
      <c r="N6288" s="13" t="e">
        <f t="shared" si="890"/>
        <v>#N/A</v>
      </c>
      <c r="O6288">
        <f t="shared" si="891"/>
        <v>308.56208000000004</v>
      </c>
      <c r="P6288" s="12">
        <f t="shared" si="892"/>
        <v>207.77330623502428</v>
      </c>
      <c r="Q6288">
        <f t="shared" si="893"/>
        <v>0</v>
      </c>
      <c r="R6288">
        <f>$D$2*tarifas!$D$12/24</f>
        <v>1.4541666666666666</v>
      </c>
      <c r="S6288" t="e">
        <f>VLOOKUP(E6288&amp;" "&amp;F6288,tarifas!$A$13:$D$20,4,FALSE)*P6288</f>
        <v>#N/A</v>
      </c>
      <c r="T6288">
        <f>IF(F6288="COD1",tarifas!$D$11*(SUMIFS($P$11:$P$8770,$F$11:$F$8770,"=COD1",$B$11:$B$8770,"="&amp;B6288)/COUNTIFS($F$11:$F$8770,"=COD1",$B$11:$B$8770,"="&amp;B6288))/COUNTIFS($A$11:$A$8770,"="&amp;A6288,$F$11:$F$8770,"=COD1"),0)</f>
        <v>0</v>
      </c>
      <c r="U6288" t="e">
        <f>(VLOOKUP(F6288,tarifas!$C$7:$D$10,2,FALSE)+tarifas!$D$21)*datos!P6288</f>
        <v>#N/A</v>
      </c>
      <c r="V6288" t="e">
        <f t="shared" si="894"/>
        <v>#N/A</v>
      </c>
      <c r="W6288">
        <f t="shared" si="895"/>
        <v>0</v>
      </c>
    </row>
    <row r="6289" spans="1:23" x14ac:dyDescent="0.25">
      <c r="A6289">
        <f t="shared" si="888"/>
        <v>258</v>
      </c>
      <c r="B6289">
        <f t="shared" si="889"/>
        <v>9</v>
      </c>
      <c r="C6289" s="1">
        <f t="shared" si="896"/>
        <v>41901.583333318107</v>
      </c>
      <c r="D6289" s="7">
        <v>637.24242424242425</v>
      </c>
      <c r="E6289" s="7"/>
      <c r="G6289">
        <v>60.2</v>
      </c>
      <c r="H6289" s="12">
        <v>520.60061709927379</v>
      </c>
      <c r="I6289" s="13">
        <f>$D$2*tarifas!$D$12/24</f>
        <v>1.4541666666666666</v>
      </c>
      <c r="J6289" s="13" t="e">
        <f>VLOOKUP(E6289&amp;" "&amp;F6289,tarifas!$A$13:$D$20,4,FALSE)*H6289</f>
        <v>#N/A</v>
      </c>
      <c r="K6289" s="13">
        <f>IF(F6289="COD1",tarifas!$D$11*(SUMIFS($H$11:$H$8770,$F$11:$F$8770,"=COD1",$B$11:$B$8770,"="&amp;B6289)/COUNTIFS($F$11:$F$8770,"=COD1",$B$11:$B$8770,"="&amp;B6289))/COUNTIFS($A$11:$A$8770,"="&amp;A6289,$F$11:$F$8770,"=COD1"),0)</f>
        <v>0</v>
      </c>
      <c r="L6289" s="13" t="e">
        <f>(VLOOKUP(F6289,tarifas!$C$7:$D$10,2,FALSE)+tarifas!$D$21)*datos!H6289</f>
        <v>#N/A</v>
      </c>
      <c r="M6289">
        <v>199.83617999999998</v>
      </c>
      <c r="N6289" s="13" t="e">
        <f t="shared" si="890"/>
        <v>#N/A</v>
      </c>
      <c r="O6289">
        <f t="shared" si="891"/>
        <v>199.83617999999998</v>
      </c>
      <c r="P6289" s="12">
        <f t="shared" si="892"/>
        <v>320.76443709927378</v>
      </c>
      <c r="Q6289">
        <f t="shared" si="893"/>
        <v>0</v>
      </c>
      <c r="R6289">
        <f>$D$2*tarifas!$D$12/24</f>
        <v>1.4541666666666666</v>
      </c>
      <c r="S6289" t="e">
        <f>VLOOKUP(E6289&amp;" "&amp;F6289,tarifas!$A$13:$D$20,4,FALSE)*P6289</f>
        <v>#N/A</v>
      </c>
      <c r="T6289">
        <f>IF(F6289="COD1",tarifas!$D$11*(SUMIFS($P$11:$P$8770,$F$11:$F$8770,"=COD1",$B$11:$B$8770,"="&amp;B6289)/COUNTIFS($F$11:$F$8770,"=COD1",$B$11:$B$8770,"="&amp;B6289))/COUNTIFS($A$11:$A$8770,"="&amp;A6289,$F$11:$F$8770,"=COD1"),0)</f>
        <v>0</v>
      </c>
      <c r="U6289" t="e">
        <f>(VLOOKUP(F6289,tarifas!$C$7:$D$10,2,FALSE)+tarifas!$D$21)*datos!P6289</f>
        <v>#N/A</v>
      </c>
      <c r="V6289" t="e">
        <f t="shared" si="894"/>
        <v>#N/A</v>
      </c>
      <c r="W6289">
        <f t="shared" si="895"/>
        <v>0</v>
      </c>
    </row>
    <row r="6290" spans="1:23" x14ac:dyDescent="0.25">
      <c r="A6290">
        <f t="shared" si="888"/>
        <v>258</v>
      </c>
      <c r="B6290">
        <f t="shared" si="889"/>
        <v>9</v>
      </c>
      <c r="C6290" s="1">
        <f t="shared" si="896"/>
        <v>41901.624999984771</v>
      </c>
      <c r="D6290" s="7">
        <v>548.63636363636374</v>
      </c>
      <c r="E6290" s="7"/>
      <c r="G6290">
        <v>60.08</v>
      </c>
      <c r="H6290" s="12">
        <v>524.94211561430734</v>
      </c>
      <c r="I6290" s="13">
        <f>$D$2*tarifas!$D$12/24</f>
        <v>1.4541666666666666</v>
      </c>
      <c r="J6290" s="13" t="e">
        <f>VLOOKUP(E6290&amp;" "&amp;F6290,tarifas!$A$13:$D$20,4,FALSE)*H6290</f>
        <v>#N/A</v>
      </c>
      <c r="K6290" s="13">
        <f>IF(F6290="COD1",tarifas!$D$11*(SUMIFS($H$11:$H$8770,$F$11:$F$8770,"=COD1",$B$11:$B$8770,"="&amp;B6290)/COUNTIFS($F$11:$F$8770,"=COD1",$B$11:$B$8770,"="&amp;B6290))/COUNTIFS($A$11:$A$8770,"="&amp;A6290,$F$11:$F$8770,"=COD1"),0)</f>
        <v>0</v>
      </c>
      <c r="L6290" s="13" t="e">
        <f>(VLOOKUP(F6290,tarifas!$C$7:$D$10,2,FALSE)+tarifas!$D$21)*datos!H6290</f>
        <v>#N/A</v>
      </c>
      <c r="M6290">
        <v>219.05924999999999</v>
      </c>
      <c r="N6290" s="13" t="e">
        <f t="shared" si="890"/>
        <v>#N/A</v>
      </c>
      <c r="O6290">
        <f t="shared" si="891"/>
        <v>219.05924999999999</v>
      </c>
      <c r="P6290" s="12">
        <f t="shared" si="892"/>
        <v>305.88286561430732</v>
      </c>
      <c r="Q6290">
        <f t="shared" si="893"/>
        <v>0</v>
      </c>
      <c r="R6290">
        <f>$D$2*tarifas!$D$12/24</f>
        <v>1.4541666666666666</v>
      </c>
      <c r="S6290" t="e">
        <f>VLOOKUP(E6290&amp;" "&amp;F6290,tarifas!$A$13:$D$20,4,FALSE)*P6290</f>
        <v>#N/A</v>
      </c>
      <c r="T6290">
        <f>IF(F6290="COD1",tarifas!$D$11*(SUMIFS($P$11:$P$8770,$F$11:$F$8770,"=COD1",$B$11:$B$8770,"="&amp;B6290)/COUNTIFS($F$11:$F$8770,"=COD1",$B$11:$B$8770,"="&amp;B6290))/COUNTIFS($A$11:$A$8770,"="&amp;A6290,$F$11:$F$8770,"=COD1"),0)</f>
        <v>0</v>
      </c>
      <c r="U6290" t="e">
        <f>(VLOOKUP(F6290,tarifas!$C$7:$D$10,2,FALSE)+tarifas!$D$21)*datos!P6290</f>
        <v>#N/A</v>
      </c>
      <c r="V6290" t="e">
        <f t="shared" si="894"/>
        <v>#N/A</v>
      </c>
      <c r="W6290">
        <f t="shared" si="895"/>
        <v>0</v>
      </c>
    </row>
    <row r="6291" spans="1:23" x14ac:dyDescent="0.25">
      <c r="A6291">
        <f t="shared" si="888"/>
        <v>258</v>
      </c>
      <c r="B6291">
        <f t="shared" si="889"/>
        <v>9</v>
      </c>
      <c r="C6291" s="1">
        <f t="shared" si="896"/>
        <v>41901.666666651436</v>
      </c>
      <c r="D6291" s="7">
        <v>412.89393939393943</v>
      </c>
      <c r="E6291" s="7"/>
      <c r="G6291">
        <v>64.03</v>
      </c>
      <c r="H6291" s="12">
        <v>484.44630595723788</v>
      </c>
      <c r="I6291" s="13">
        <f>$D$2*tarifas!$D$12/24</f>
        <v>1.4541666666666666</v>
      </c>
      <c r="J6291" s="13" t="e">
        <f>VLOOKUP(E6291&amp;" "&amp;F6291,tarifas!$A$13:$D$20,4,FALSE)*H6291</f>
        <v>#N/A</v>
      </c>
      <c r="K6291" s="13">
        <f>IF(F6291="COD1",tarifas!$D$11*(SUMIFS($H$11:$H$8770,$F$11:$F$8770,"=COD1",$B$11:$B$8770,"="&amp;B6291)/COUNTIFS($F$11:$F$8770,"=COD1",$B$11:$B$8770,"="&amp;B6291))/COUNTIFS($A$11:$A$8770,"="&amp;A6291,$F$11:$F$8770,"=COD1"),0)</f>
        <v>0</v>
      </c>
      <c r="L6291" s="13" t="e">
        <f>(VLOOKUP(F6291,tarifas!$C$7:$D$10,2,FALSE)+tarifas!$D$21)*datos!H6291</f>
        <v>#N/A</v>
      </c>
      <c r="M6291">
        <v>153.1266</v>
      </c>
      <c r="N6291" s="13" t="e">
        <f t="shared" si="890"/>
        <v>#N/A</v>
      </c>
      <c r="O6291">
        <f t="shared" si="891"/>
        <v>153.1266</v>
      </c>
      <c r="P6291" s="12">
        <f t="shared" si="892"/>
        <v>331.31970595723789</v>
      </c>
      <c r="Q6291">
        <f t="shared" si="893"/>
        <v>0</v>
      </c>
      <c r="R6291">
        <f>$D$2*tarifas!$D$12/24</f>
        <v>1.4541666666666666</v>
      </c>
      <c r="S6291" t="e">
        <f>VLOOKUP(E6291&amp;" "&amp;F6291,tarifas!$A$13:$D$20,4,FALSE)*P6291</f>
        <v>#N/A</v>
      </c>
      <c r="T6291">
        <f>IF(F6291="COD1",tarifas!$D$11*(SUMIFS($P$11:$P$8770,$F$11:$F$8770,"=COD1",$B$11:$B$8770,"="&amp;B6291)/COUNTIFS($F$11:$F$8770,"=COD1",$B$11:$B$8770,"="&amp;B6291))/COUNTIFS($A$11:$A$8770,"="&amp;A6291,$F$11:$F$8770,"=COD1"),0)</f>
        <v>0</v>
      </c>
      <c r="U6291" t="e">
        <f>(VLOOKUP(F6291,tarifas!$C$7:$D$10,2,FALSE)+tarifas!$D$21)*datos!P6291</f>
        <v>#N/A</v>
      </c>
      <c r="V6291" t="e">
        <f t="shared" si="894"/>
        <v>#N/A</v>
      </c>
      <c r="W6291">
        <f t="shared" si="895"/>
        <v>0</v>
      </c>
    </row>
    <row r="6292" spans="1:23" x14ac:dyDescent="0.25">
      <c r="A6292">
        <f t="shared" si="888"/>
        <v>258</v>
      </c>
      <c r="B6292">
        <f t="shared" si="889"/>
        <v>9</v>
      </c>
      <c r="C6292" s="1">
        <f t="shared" si="896"/>
        <v>41901.7083333181</v>
      </c>
      <c r="D6292" s="7">
        <v>227.43939393939394</v>
      </c>
      <c r="E6292" s="7"/>
      <c r="G6292">
        <v>64.56</v>
      </c>
      <c r="H6292" s="12">
        <v>399.46180749286691</v>
      </c>
      <c r="I6292" s="13">
        <f>$D$2*tarifas!$D$12/24</f>
        <v>1.4541666666666666</v>
      </c>
      <c r="J6292" s="13" t="e">
        <f>VLOOKUP(E6292&amp;" "&amp;F6292,tarifas!$A$13:$D$20,4,FALSE)*H6292</f>
        <v>#N/A</v>
      </c>
      <c r="K6292" s="13">
        <f>IF(F6292="COD1",tarifas!$D$11*(SUMIFS($H$11:$H$8770,$F$11:$F$8770,"=COD1",$B$11:$B$8770,"="&amp;B6292)/COUNTIFS($F$11:$F$8770,"=COD1",$B$11:$B$8770,"="&amp;B6292))/COUNTIFS($A$11:$A$8770,"="&amp;A6292,$F$11:$F$8770,"=COD1"),0)</f>
        <v>0</v>
      </c>
      <c r="L6292" s="13" t="e">
        <f>(VLOOKUP(F6292,tarifas!$C$7:$D$10,2,FALSE)+tarifas!$D$21)*datos!H6292</f>
        <v>#N/A</v>
      </c>
      <c r="M6292">
        <v>27.639950000000002</v>
      </c>
      <c r="N6292" s="13" t="e">
        <f t="shared" si="890"/>
        <v>#N/A</v>
      </c>
      <c r="O6292">
        <f t="shared" si="891"/>
        <v>27.639950000000002</v>
      </c>
      <c r="P6292" s="12">
        <f t="shared" si="892"/>
        <v>371.82185749286691</v>
      </c>
      <c r="Q6292">
        <f t="shared" si="893"/>
        <v>0</v>
      </c>
      <c r="R6292">
        <f>$D$2*tarifas!$D$12/24</f>
        <v>1.4541666666666666</v>
      </c>
      <c r="S6292" t="e">
        <f>VLOOKUP(E6292&amp;" "&amp;F6292,tarifas!$A$13:$D$20,4,FALSE)*P6292</f>
        <v>#N/A</v>
      </c>
      <c r="T6292">
        <f>IF(F6292="COD1",tarifas!$D$11*(SUMIFS($P$11:$P$8770,$F$11:$F$8770,"=COD1",$B$11:$B$8770,"="&amp;B6292)/COUNTIFS($F$11:$F$8770,"=COD1",$B$11:$B$8770,"="&amp;B6292))/COUNTIFS($A$11:$A$8770,"="&amp;A6292,$F$11:$F$8770,"=COD1"),0)</f>
        <v>0</v>
      </c>
      <c r="U6292" t="e">
        <f>(VLOOKUP(F6292,tarifas!$C$7:$D$10,2,FALSE)+tarifas!$D$21)*datos!P6292</f>
        <v>#N/A</v>
      </c>
      <c r="V6292" t="e">
        <f t="shared" si="894"/>
        <v>#N/A</v>
      </c>
      <c r="W6292">
        <f t="shared" si="895"/>
        <v>0</v>
      </c>
    </row>
    <row r="6293" spans="1:23" x14ac:dyDescent="0.25">
      <c r="A6293">
        <f t="shared" si="888"/>
        <v>258</v>
      </c>
      <c r="B6293">
        <f t="shared" si="889"/>
        <v>9</v>
      </c>
      <c r="C6293" s="1">
        <f t="shared" si="896"/>
        <v>41901.749999984764</v>
      </c>
      <c r="D6293" s="7">
        <v>50.742424242424242</v>
      </c>
      <c r="E6293" s="7"/>
      <c r="G6293">
        <v>65.349999999999994</v>
      </c>
      <c r="H6293" s="12">
        <v>302.38675696153757</v>
      </c>
      <c r="I6293" s="13">
        <f>$D$2*tarifas!$D$12/24</f>
        <v>1.4541666666666666</v>
      </c>
      <c r="J6293" s="13" t="e">
        <f>VLOOKUP(E6293&amp;" "&amp;F6293,tarifas!$A$13:$D$20,4,FALSE)*H6293</f>
        <v>#N/A</v>
      </c>
      <c r="K6293" s="13">
        <f>IF(F6293="COD1",tarifas!$D$11*(SUMIFS($H$11:$H$8770,$F$11:$F$8770,"=COD1",$B$11:$B$8770,"="&amp;B6293)/COUNTIFS($F$11:$F$8770,"=COD1",$B$11:$B$8770,"="&amp;B6293))/COUNTIFS($A$11:$A$8770,"="&amp;A6293,$F$11:$F$8770,"=COD1"),0)</f>
        <v>0</v>
      </c>
      <c r="L6293" s="13" t="e">
        <f>(VLOOKUP(F6293,tarifas!$C$7:$D$10,2,FALSE)+tarifas!$D$21)*datos!H6293</f>
        <v>#N/A</v>
      </c>
      <c r="M6293">
        <v>0</v>
      </c>
      <c r="N6293" s="13" t="e">
        <f t="shared" si="890"/>
        <v>#N/A</v>
      </c>
      <c r="O6293">
        <f t="shared" si="891"/>
        <v>0</v>
      </c>
      <c r="P6293" s="12">
        <f t="shared" si="892"/>
        <v>302.38675696153757</v>
      </c>
      <c r="Q6293">
        <f t="shared" si="893"/>
        <v>0</v>
      </c>
      <c r="R6293">
        <f>$D$2*tarifas!$D$12/24</f>
        <v>1.4541666666666666</v>
      </c>
      <c r="S6293" t="e">
        <f>VLOOKUP(E6293&amp;" "&amp;F6293,tarifas!$A$13:$D$20,4,FALSE)*P6293</f>
        <v>#N/A</v>
      </c>
      <c r="T6293">
        <f>IF(F6293="COD1",tarifas!$D$11*(SUMIFS($P$11:$P$8770,$F$11:$F$8770,"=COD1",$B$11:$B$8770,"="&amp;B6293)/COUNTIFS($F$11:$F$8770,"=COD1",$B$11:$B$8770,"="&amp;B6293))/COUNTIFS($A$11:$A$8770,"="&amp;A6293,$F$11:$F$8770,"=COD1"),0)</f>
        <v>0</v>
      </c>
      <c r="U6293" t="e">
        <f>(VLOOKUP(F6293,tarifas!$C$7:$D$10,2,FALSE)+tarifas!$D$21)*datos!P6293</f>
        <v>#N/A</v>
      </c>
      <c r="V6293" t="e">
        <f t="shared" si="894"/>
        <v>#N/A</v>
      </c>
      <c r="W6293">
        <f t="shared" si="895"/>
        <v>0</v>
      </c>
    </row>
    <row r="6294" spans="1:23" x14ac:dyDescent="0.25">
      <c r="A6294">
        <f t="shared" si="888"/>
        <v>258</v>
      </c>
      <c r="B6294">
        <f t="shared" si="889"/>
        <v>9</v>
      </c>
      <c r="C6294" s="1">
        <f t="shared" si="896"/>
        <v>41901.791666651428</v>
      </c>
      <c r="D6294" s="7">
        <v>0</v>
      </c>
      <c r="E6294" s="7"/>
      <c r="G6294">
        <v>69.099999999999994</v>
      </c>
      <c r="H6294" s="12">
        <v>224.82043541510956</v>
      </c>
      <c r="I6294" s="13">
        <f>$D$2*tarifas!$D$12/24</f>
        <v>1.4541666666666666</v>
      </c>
      <c r="J6294" s="13" t="e">
        <f>VLOOKUP(E6294&amp;" "&amp;F6294,tarifas!$A$13:$D$20,4,FALSE)*H6294</f>
        <v>#N/A</v>
      </c>
      <c r="K6294" s="13">
        <f>IF(F6294="COD1",tarifas!$D$11*(SUMIFS($H$11:$H$8770,$F$11:$F$8770,"=COD1",$B$11:$B$8770,"="&amp;B6294)/COUNTIFS($F$11:$F$8770,"=COD1",$B$11:$B$8770,"="&amp;B6294))/COUNTIFS($A$11:$A$8770,"="&amp;A6294,$F$11:$F$8770,"=COD1"),0)</f>
        <v>0</v>
      </c>
      <c r="L6294" s="13" t="e">
        <f>(VLOOKUP(F6294,tarifas!$C$7:$D$10,2,FALSE)+tarifas!$D$21)*datos!H6294</f>
        <v>#N/A</v>
      </c>
      <c r="M6294">
        <v>0</v>
      </c>
      <c r="N6294" s="13" t="e">
        <f t="shared" si="890"/>
        <v>#N/A</v>
      </c>
      <c r="O6294">
        <f t="shared" si="891"/>
        <v>0</v>
      </c>
      <c r="P6294" s="12">
        <f t="shared" si="892"/>
        <v>224.82043541510956</v>
      </c>
      <c r="Q6294">
        <f t="shared" si="893"/>
        <v>0</v>
      </c>
      <c r="R6294">
        <f>$D$2*tarifas!$D$12/24</f>
        <v>1.4541666666666666</v>
      </c>
      <c r="S6294" t="e">
        <f>VLOOKUP(E6294&amp;" "&amp;F6294,tarifas!$A$13:$D$20,4,FALSE)*P6294</f>
        <v>#N/A</v>
      </c>
      <c r="T6294">
        <f>IF(F6294="COD1",tarifas!$D$11*(SUMIFS($P$11:$P$8770,$F$11:$F$8770,"=COD1",$B$11:$B$8770,"="&amp;B6294)/COUNTIFS($F$11:$F$8770,"=COD1",$B$11:$B$8770,"="&amp;B6294))/COUNTIFS($A$11:$A$8770,"="&amp;A6294,$F$11:$F$8770,"=COD1"),0)</f>
        <v>0</v>
      </c>
      <c r="U6294" t="e">
        <f>(VLOOKUP(F6294,tarifas!$C$7:$D$10,2,FALSE)+tarifas!$D$21)*datos!P6294</f>
        <v>#N/A</v>
      </c>
      <c r="V6294" t="e">
        <f t="shared" si="894"/>
        <v>#N/A</v>
      </c>
      <c r="W6294">
        <f t="shared" si="895"/>
        <v>0</v>
      </c>
    </row>
    <row r="6295" spans="1:23" x14ac:dyDescent="0.25">
      <c r="A6295">
        <f t="shared" si="888"/>
        <v>258</v>
      </c>
      <c r="B6295">
        <f t="shared" si="889"/>
        <v>9</v>
      </c>
      <c r="C6295" s="1">
        <f t="shared" si="896"/>
        <v>41901.833333318093</v>
      </c>
      <c r="D6295" s="7">
        <v>0</v>
      </c>
      <c r="E6295" s="7"/>
      <c r="G6295">
        <v>71.099999999999994</v>
      </c>
      <c r="H6295" s="12">
        <v>202.99003920068839</v>
      </c>
      <c r="I6295" s="13">
        <f>$D$2*tarifas!$D$12/24</f>
        <v>1.4541666666666666</v>
      </c>
      <c r="J6295" s="13" t="e">
        <f>VLOOKUP(E6295&amp;" "&amp;F6295,tarifas!$A$13:$D$20,4,FALSE)*H6295</f>
        <v>#N/A</v>
      </c>
      <c r="K6295" s="13">
        <f>IF(F6295="COD1",tarifas!$D$11*(SUMIFS($H$11:$H$8770,$F$11:$F$8770,"=COD1",$B$11:$B$8770,"="&amp;B6295)/COUNTIFS($F$11:$F$8770,"=COD1",$B$11:$B$8770,"="&amp;B6295))/COUNTIFS($A$11:$A$8770,"="&amp;A6295,$F$11:$F$8770,"=COD1"),0)</f>
        <v>0</v>
      </c>
      <c r="L6295" s="13" t="e">
        <f>(VLOOKUP(F6295,tarifas!$C$7:$D$10,2,FALSE)+tarifas!$D$21)*datos!H6295</f>
        <v>#N/A</v>
      </c>
      <c r="M6295">
        <v>0</v>
      </c>
      <c r="N6295" s="13" t="e">
        <f t="shared" si="890"/>
        <v>#N/A</v>
      </c>
      <c r="O6295">
        <f t="shared" si="891"/>
        <v>0</v>
      </c>
      <c r="P6295" s="12">
        <f t="shared" si="892"/>
        <v>202.99003920068839</v>
      </c>
      <c r="Q6295">
        <f t="shared" si="893"/>
        <v>0</v>
      </c>
      <c r="R6295">
        <f>$D$2*tarifas!$D$12/24</f>
        <v>1.4541666666666666</v>
      </c>
      <c r="S6295" t="e">
        <f>VLOOKUP(E6295&amp;" "&amp;F6295,tarifas!$A$13:$D$20,4,FALSE)*P6295</f>
        <v>#N/A</v>
      </c>
      <c r="T6295">
        <f>IF(F6295="COD1",tarifas!$D$11*(SUMIFS($P$11:$P$8770,$F$11:$F$8770,"=COD1",$B$11:$B$8770,"="&amp;B6295)/COUNTIFS($F$11:$F$8770,"=COD1",$B$11:$B$8770,"="&amp;B6295))/COUNTIFS($A$11:$A$8770,"="&amp;A6295,$F$11:$F$8770,"=COD1"),0)</f>
        <v>0</v>
      </c>
      <c r="U6295" t="e">
        <f>(VLOOKUP(F6295,tarifas!$C$7:$D$10,2,FALSE)+tarifas!$D$21)*datos!P6295</f>
        <v>#N/A</v>
      </c>
      <c r="V6295" t="e">
        <f t="shared" si="894"/>
        <v>#N/A</v>
      </c>
      <c r="W6295">
        <f t="shared" si="895"/>
        <v>0</v>
      </c>
    </row>
    <row r="6296" spans="1:23" x14ac:dyDescent="0.25">
      <c r="A6296">
        <f t="shared" si="888"/>
        <v>258</v>
      </c>
      <c r="B6296">
        <f t="shared" si="889"/>
        <v>9</v>
      </c>
      <c r="C6296" s="1">
        <f t="shared" si="896"/>
        <v>41901.874999984757</v>
      </c>
      <c r="D6296" s="7">
        <v>0</v>
      </c>
      <c r="E6296" s="7"/>
      <c r="G6296">
        <v>67</v>
      </c>
      <c r="H6296" s="12">
        <v>196.85683473723216</v>
      </c>
      <c r="I6296" s="13">
        <f>$D$2*tarifas!$D$12/24</f>
        <v>1.4541666666666666</v>
      </c>
      <c r="J6296" s="13" t="e">
        <f>VLOOKUP(E6296&amp;" "&amp;F6296,tarifas!$A$13:$D$20,4,FALSE)*H6296</f>
        <v>#N/A</v>
      </c>
      <c r="K6296" s="13">
        <f>IF(F6296="COD1",tarifas!$D$11*(SUMIFS($H$11:$H$8770,$F$11:$F$8770,"=COD1",$B$11:$B$8770,"="&amp;B6296)/COUNTIFS($F$11:$F$8770,"=COD1",$B$11:$B$8770,"="&amp;B6296))/COUNTIFS($A$11:$A$8770,"="&amp;A6296,$F$11:$F$8770,"=COD1"),0)</f>
        <v>0</v>
      </c>
      <c r="L6296" s="13" t="e">
        <f>(VLOOKUP(F6296,tarifas!$C$7:$D$10,2,FALSE)+tarifas!$D$21)*datos!H6296</f>
        <v>#N/A</v>
      </c>
      <c r="M6296">
        <v>0</v>
      </c>
      <c r="N6296" s="13" t="e">
        <f t="shared" si="890"/>
        <v>#N/A</v>
      </c>
      <c r="O6296">
        <f t="shared" si="891"/>
        <v>0</v>
      </c>
      <c r="P6296" s="12">
        <f t="shared" si="892"/>
        <v>196.85683473723216</v>
      </c>
      <c r="Q6296">
        <f t="shared" si="893"/>
        <v>0</v>
      </c>
      <c r="R6296">
        <f>$D$2*tarifas!$D$12/24</f>
        <v>1.4541666666666666</v>
      </c>
      <c r="S6296" t="e">
        <f>VLOOKUP(E6296&amp;" "&amp;F6296,tarifas!$A$13:$D$20,4,FALSE)*P6296</f>
        <v>#N/A</v>
      </c>
      <c r="T6296">
        <f>IF(F6296="COD1",tarifas!$D$11*(SUMIFS($P$11:$P$8770,$F$11:$F$8770,"=COD1",$B$11:$B$8770,"="&amp;B6296)/COUNTIFS($F$11:$F$8770,"=COD1",$B$11:$B$8770,"="&amp;B6296))/COUNTIFS($A$11:$A$8770,"="&amp;A6296,$F$11:$F$8770,"=COD1"),0)</f>
        <v>0</v>
      </c>
      <c r="U6296" t="e">
        <f>(VLOOKUP(F6296,tarifas!$C$7:$D$10,2,FALSE)+tarifas!$D$21)*datos!P6296</f>
        <v>#N/A</v>
      </c>
      <c r="V6296" t="e">
        <f t="shared" si="894"/>
        <v>#N/A</v>
      </c>
      <c r="W6296">
        <f t="shared" si="895"/>
        <v>0</v>
      </c>
    </row>
    <row r="6297" spans="1:23" x14ac:dyDescent="0.25">
      <c r="A6297">
        <f t="shared" si="888"/>
        <v>258</v>
      </c>
      <c r="B6297">
        <f t="shared" si="889"/>
        <v>9</v>
      </c>
      <c r="C6297" s="1">
        <f t="shared" si="896"/>
        <v>41901.916666651421</v>
      </c>
      <c r="D6297" s="7">
        <v>0</v>
      </c>
      <c r="E6297" s="7"/>
      <c r="G6297">
        <v>64.03</v>
      </c>
      <c r="H6297" s="12">
        <v>194.94207166996858</v>
      </c>
      <c r="I6297" s="13">
        <f>$D$2*tarifas!$D$12/24</f>
        <v>1.4541666666666666</v>
      </c>
      <c r="J6297" s="13" t="e">
        <f>VLOOKUP(E6297&amp;" "&amp;F6297,tarifas!$A$13:$D$20,4,FALSE)*H6297</f>
        <v>#N/A</v>
      </c>
      <c r="K6297" s="13">
        <f>IF(F6297="COD1",tarifas!$D$11*(SUMIFS($H$11:$H$8770,$F$11:$F$8770,"=COD1",$B$11:$B$8770,"="&amp;B6297)/COUNTIFS($F$11:$F$8770,"=COD1",$B$11:$B$8770,"="&amp;B6297))/COUNTIFS($A$11:$A$8770,"="&amp;A6297,$F$11:$F$8770,"=COD1"),0)</f>
        <v>0</v>
      </c>
      <c r="L6297" s="13" t="e">
        <f>(VLOOKUP(F6297,tarifas!$C$7:$D$10,2,FALSE)+tarifas!$D$21)*datos!H6297</f>
        <v>#N/A</v>
      </c>
      <c r="M6297">
        <v>0</v>
      </c>
      <c r="N6297" s="13" t="e">
        <f t="shared" si="890"/>
        <v>#N/A</v>
      </c>
      <c r="O6297">
        <f t="shared" si="891"/>
        <v>0</v>
      </c>
      <c r="P6297" s="12">
        <f t="shared" si="892"/>
        <v>194.94207166996858</v>
      </c>
      <c r="Q6297">
        <f t="shared" si="893"/>
        <v>0</v>
      </c>
      <c r="R6297">
        <f>$D$2*tarifas!$D$12/24</f>
        <v>1.4541666666666666</v>
      </c>
      <c r="S6297" t="e">
        <f>VLOOKUP(E6297&amp;" "&amp;F6297,tarifas!$A$13:$D$20,4,FALSE)*P6297</f>
        <v>#N/A</v>
      </c>
      <c r="T6297">
        <f>IF(F6297="COD1",tarifas!$D$11*(SUMIFS($P$11:$P$8770,$F$11:$F$8770,"=COD1",$B$11:$B$8770,"="&amp;B6297)/COUNTIFS($F$11:$F$8770,"=COD1",$B$11:$B$8770,"="&amp;B6297))/COUNTIFS($A$11:$A$8770,"="&amp;A6297,$F$11:$F$8770,"=COD1"),0)</f>
        <v>0</v>
      </c>
      <c r="U6297" t="e">
        <f>(VLOOKUP(F6297,tarifas!$C$7:$D$10,2,FALSE)+tarifas!$D$21)*datos!P6297</f>
        <v>#N/A</v>
      </c>
      <c r="V6297" t="e">
        <f t="shared" si="894"/>
        <v>#N/A</v>
      </c>
      <c r="W6297">
        <f t="shared" si="895"/>
        <v>0</v>
      </c>
    </row>
    <row r="6298" spans="1:23" x14ac:dyDescent="0.25">
      <c r="A6298">
        <f t="shared" si="888"/>
        <v>258</v>
      </c>
      <c r="B6298">
        <f t="shared" si="889"/>
        <v>9</v>
      </c>
      <c r="C6298" s="1">
        <f t="shared" si="896"/>
        <v>41901.958333318085</v>
      </c>
      <c r="D6298" s="7">
        <v>0</v>
      </c>
      <c r="E6298" s="7"/>
      <c r="G6298">
        <v>55.87</v>
      </c>
      <c r="H6298" s="12">
        <v>194.47122179867171</v>
      </c>
      <c r="I6298" s="13">
        <f>$D$2*tarifas!$D$12/24</f>
        <v>1.4541666666666666</v>
      </c>
      <c r="J6298" s="13" t="e">
        <f>VLOOKUP(E6298&amp;" "&amp;F6298,tarifas!$A$13:$D$20,4,FALSE)*H6298</f>
        <v>#N/A</v>
      </c>
      <c r="K6298" s="13">
        <f>IF(F6298="COD1",tarifas!$D$11*(SUMIFS($H$11:$H$8770,$F$11:$F$8770,"=COD1",$B$11:$B$8770,"="&amp;B6298)/COUNTIFS($F$11:$F$8770,"=COD1",$B$11:$B$8770,"="&amp;B6298))/COUNTIFS($A$11:$A$8770,"="&amp;A6298,$F$11:$F$8770,"=COD1"),0)</f>
        <v>0</v>
      </c>
      <c r="L6298" s="13" t="e">
        <f>(VLOOKUP(F6298,tarifas!$C$7:$D$10,2,FALSE)+tarifas!$D$21)*datos!H6298</f>
        <v>#N/A</v>
      </c>
      <c r="M6298">
        <v>0</v>
      </c>
      <c r="N6298" s="13" t="e">
        <f t="shared" si="890"/>
        <v>#N/A</v>
      </c>
      <c r="O6298">
        <f t="shared" si="891"/>
        <v>0</v>
      </c>
      <c r="P6298" s="12">
        <f t="shared" si="892"/>
        <v>194.47122179867171</v>
      </c>
      <c r="Q6298">
        <f t="shared" si="893"/>
        <v>0</v>
      </c>
      <c r="R6298">
        <f>$D$2*tarifas!$D$12/24</f>
        <v>1.4541666666666666</v>
      </c>
      <c r="S6298" t="e">
        <f>VLOOKUP(E6298&amp;" "&amp;F6298,tarifas!$A$13:$D$20,4,FALSE)*P6298</f>
        <v>#N/A</v>
      </c>
      <c r="T6298">
        <f>IF(F6298="COD1",tarifas!$D$11*(SUMIFS($P$11:$P$8770,$F$11:$F$8770,"=COD1",$B$11:$B$8770,"="&amp;B6298)/COUNTIFS($F$11:$F$8770,"=COD1",$B$11:$B$8770,"="&amp;B6298))/COUNTIFS($A$11:$A$8770,"="&amp;A6298,$F$11:$F$8770,"=COD1"),0)</f>
        <v>0</v>
      </c>
      <c r="U6298" t="e">
        <f>(VLOOKUP(F6298,tarifas!$C$7:$D$10,2,FALSE)+tarifas!$D$21)*datos!P6298</f>
        <v>#N/A</v>
      </c>
      <c r="V6298" t="e">
        <f t="shared" si="894"/>
        <v>#N/A</v>
      </c>
      <c r="W6298">
        <f t="shared" si="895"/>
        <v>0</v>
      </c>
    </row>
    <row r="6299" spans="1:23" x14ac:dyDescent="0.25">
      <c r="A6299">
        <f t="shared" si="888"/>
        <v>259</v>
      </c>
      <c r="B6299">
        <f t="shared" si="889"/>
        <v>9</v>
      </c>
      <c r="C6299" s="1">
        <f t="shared" si="896"/>
        <v>41901.99999998475</v>
      </c>
      <c r="D6299" s="7">
        <v>0</v>
      </c>
      <c r="E6299" s="7"/>
      <c r="G6299">
        <v>47.47</v>
      </c>
      <c r="H6299" s="12">
        <v>192.26872300453709</v>
      </c>
      <c r="I6299" s="13">
        <f>$D$2*tarifas!$D$12/24</f>
        <v>1.4541666666666666</v>
      </c>
      <c r="J6299" s="13" t="e">
        <f>VLOOKUP(E6299&amp;" "&amp;F6299,tarifas!$A$13:$D$20,4,FALSE)*H6299</f>
        <v>#N/A</v>
      </c>
      <c r="K6299" s="13">
        <f>IF(F6299="COD1",tarifas!$D$11*(SUMIFS($H$11:$H$8770,$F$11:$F$8770,"=COD1",$B$11:$B$8770,"="&amp;B6299)/COUNTIFS($F$11:$F$8770,"=COD1",$B$11:$B$8770,"="&amp;B6299))/COUNTIFS($A$11:$A$8770,"="&amp;A6299,$F$11:$F$8770,"=COD1"),0)</f>
        <v>0</v>
      </c>
      <c r="L6299" s="13" t="e">
        <f>(VLOOKUP(F6299,tarifas!$C$7:$D$10,2,FALSE)+tarifas!$D$21)*datos!H6299</f>
        <v>#N/A</v>
      </c>
      <c r="M6299">
        <v>0</v>
      </c>
      <c r="N6299" s="13" t="e">
        <f t="shared" si="890"/>
        <v>#N/A</v>
      </c>
      <c r="O6299">
        <f t="shared" si="891"/>
        <v>0</v>
      </c>
      <c r="P6299" s="12">
        <f t="shared" si="892"/>
        <v>192.26872300453709</v>
      </c>
      <c r="Q6299">
        <f t="shared" si="893"/>
        <v>0</v>
      </c>
      <c r="R6299">
        <f>$D$2*tarifas!$D$12/24</f>
        <v>1.4541666666666666</v>
      </c>
      <c r="S6299" t="e">
        <f>VLOOKUP(E6299&amp;" "&amp;F6299,tarifas!$A$13:$D$20,4,FALSE)*P6299</f>
        <v>#N/A</v>
      </c>
      <c r="T6299">
        <f>IF(F6299="COD1",tarifas!$D$11*(SUMIFS($P$11:$P$8770,$F$11:$F$8770,"=COD1",$B$11:$B$8770,"="&amp;B6299)/COUNTIFS($F$11:$F$8770,"=COD1",$B$11:$B$8770,"="&amp;B6299))/COUNTIFS($A$11:$A$8770,"="&amp;A6299,$F$11:$F$8770,"=COD1"),0)</f>
        <v>0</v>
      </c>
      <c r="U6299" t="e">
        <f>(VLOOKUP(F6299,tarifas!$C$7:$D$10,2,FALSE)+tarifas!$D$21)*datos!P6299</f>
        <v>#N/A</v>
      </c>
      <c r="V6299" t="e">
        <f t="shared" si="894"/>
        <v>#N/A</v>
      </c>
      <c r="W6299">
        <f t="shared" si="895"/>
        <v>0</v>
      </c>
    </row>
    <row r="6300" spans="1:23" x14ac:dyDescent="0.25">
      <c r="A6300">
        <f t="shared" si="888"/>
        <v>259</v>
      </c>
      <c r="B6300">
        <f t="shared" si="889"/>
        <v>9</v>
      </c>
      <c r="C6300" s="1">
        <f t="shared" si="896"/>
        <v>41902.041666651414</v>
      </c>
      <c r="D6300" s="7">
        <v>0</v>
      </c>
      <c r="E6300" s="7"/>
      <c r="G6300">
        <v>45.19</v>
      </c>
      <c r="H6300" s="12">
        <v>191.31224042645252</v>
      </c>
      <c r="I6300" s="13">
        <f>$D$2*tarifas!$D$12/24</f>
        <v>1.4541666666666666</v>
      </c>
      <c r="J6300" s="13" t="e">
        <f>VLOOKUP(E6300&amp;" "&amp;F6300,tarifas!$A$13:$D$20,4,FALSE)*H6300</f>
        <v>#N/A</v>
      </c>
      <c r="K6300" s="13">
        <f>IF(F6300="COD1",tarifas!$D$11*(SUMIFS($H$11:$H$8770,$F$11:$F$8770,"=COD1",$B$11:$B$8770,"="&amp;B6300)/COUNTIFS($F$11:$F$8770,"=COD1",$B$11:$B$8770,"="&amp;B6300))/COUNTIFS($A$11:$A$8770,"="&amp;A6300,$F$11:$F$8770,"=COD1"),0)</f>
        <v>0</v>
      </c>
      <c r="L6300" s="13" t="e">
        <f>(VLOOKUP(F6300,tarifas!$C$7:$D$10,2,FALSE)+tarifas!$D$21)*datos!H6300</f>
        <v>#N/A</v>
      </c>
      <c r="M6300">
        <v>0</v>
      </c>
      <c r="N6300" s="13" t="e">
        <f t="shared" si="890"/>
        <v>#N/A</v>
      </c>
      <c r="O6300">
        <f t="shared" si="891"/>
        <v>0</v>
      </c>
      <c r="P6300" s="12">
        <f t="shared" si="892"/>
        <v>191.31224042645252</v>
      </c>
      <c r="Q6300">
        <f t="shared" si="893"/>
        <v>0</v>
      </c>
      <c r="R6300">
        <f>$D$2*tarifas!$D$12/24</f>
        <v>1.4541666666666666</v>
      </c>
      <c r="S6300" t="e">
        <f>VLOOKUP(E6300&amp;" "&amp;F6300,tarifas!$A$13:$D$20,4,FALSE)*P6300</f>
        <v>#N/A</v>
      </c>
      <c r="T6300">
        <f>IF(F6300="COD1",tarifas!$D$11*(SUMIFS($P$11:$P$8770,$F$11:$F$8770,"=COD1",$B$11:$B$8770,"="&amp;B6300)/COUNTIFS($F$11:$F$8770,"=COD1",$B$11:$B$8770,"="&amp;B6300))/COUNTIFS($A$11:$A$8770,"="&amp;A6300,$F$11:$F$8770,"=COD1"),0)</f>
        <v>0</v>
      </c>
      <c r="U6300" t="e">
        <f>(VLOOKUP(F6300,tarifas!$C$7:$D$10,2,FALSE)+tarifas!$D$21)*datos!P6300</f>
        <v>#N/A</v>
      </c>
      <c r="V6300" t="e">
        <f t="shared" si="894"/>
        <v>#N/A</v>
      </c>
      <c r="W6300">
        <f t="shared" si="895"/>
        <v>0</v>
      </c>
    </row>
    <row r="6301" spans="1:23" x14ac:dyDescent="0.25">
      <c r="A6301">
        <f t="shared" si="888"/>
        <v>259</v>
      </c>
      <c r="B6301">
        <f t="shared" si="889"/>
        <v>9</v>
      </c>
      <c r="C6301" s="1">
        <f t="shared" si="896"/>
        <v>41902.083333318078</v>
      </c>
      <c r="D6301" s="7">
        <v>0</v>
      </c>
      <c r="E6301" s="7"/>
      <c r="G6301">
        <v>45.19</v>
      </c>
      <c r="H6301" s="12">
        <v>188.62041604282814</v>
      </c>
      <c r="I6301" s="13">
        <f>$D$2*tarifas!$D$12/24</f>
        <v>1.4541666666666666</v>
      </c>
      <c r="J6301" s="13" t="e">
        <f>VLOOKUP(E6301&amp;" "&amp;F6301,tarifas!$A$13:$D$20,4,FALSE)*H6301</f>
        <v>#N/A</v>
      </c>
      <c r="K6301" s="13">
        <f>IF(F6301="COD1",tarifas!$D$11*(SUMIFS($H$11:$H$8770,$F$11:$F$8770,"=COD1",$B$11:$B$8770,"="&amp;B6301)/COUNTIFS($F$11:$F$8770,"=COD1",$B$11:$B$8770,"="&amp;B6301))/COUNTIFS($A$11:$A$8770,"="&amp;A6301,$F$11:$F$8770,"=COD1"),0)</f>
        <v>0</v>
      </c>
      <c r="L6301" s="13" t="e">
        <f>(VLOOKUP(F6301,tarifas!$C$7:$D$10,2,FALSE)+tarifas!$D$21)*datos!H6301</f>
        <v>#N/A</v>
      </c>
      <c r="M6301">
        <v>0</v>
      </c>
      <c r="N6301" s="13" t="e">
        <f t="shared" si="890"/>
        <v>#N/A</v>
      </c>
      <c r="O6301">
        <f t="shared" si="891"/>
        <v>0</v>
      </c>
      <c r="P6301" s="12">
        <f t="shared" si="892"/>
        <v>188.62041604282814</v>
      </c>
      <c r="Q6301">
        <f t="shared" si="893"/>
        <v>0</v>
      </c>
      <c r="R6301">
        <f>$D$2*tarifas!$D$12/24</f>
        <v>1.4541666666666666</v>
      </c>
      <c r="S6301" t="e">
        <f>VLOOKUP(E6301&amp;" "&amp;F6301,tarifas!$A$13:$D$20,4,FALSE)*P6301</f>
        <v>#N/A</v>
      </c>
      <c r="T6301">
        <f>IF(F6301="COD1",tarifas!$D$11*(SUMIFS($P$11:$P$8770,$F$11:$F$8770,"=COD1",$B$11:$B$8770,"="&amp;B6301)/COUNTIFS($F$11:$F$8770,"=COD1",$B$11:$B$8770,"="&amp;B6301))/COUNTIFS($A$11:$A$8770,"="&amp;A6301,$F$11:$F$8770,"=COD1"),0)</f>
        <v>0</v>
      </c>
      <c r="U6301" t="e">
        <f>(VLOOKUP(F6301,tarifas!$C$7:$D$10,2,FALSE)+tarifas!$D$21)*datos!P6301</f>
        <v>#N/A</v>
      </c>
      <c r="V6301" t="e">
        <f t="shared" si="894"/>
        <v>#N/A</v>
      </c>
      <c r="W6301">
        <f t="shared" si="895"/>
        <v>0</v>
      </c>
    </row>
    <row r="6302" spans="1:23" x14ac:dyDescent="0.25">
      <c r="A6302">
        <f t="shared" si="888"/>
        <v>259</v>
      </c>
      <c r="B6302">
        <f t="shared" si="889"/>
        <v>9</v>
      </c>
      <c r="C6302" s="1">
        <f t="shared" si="896"/>
        <v>41902.124999984742</v>
      </c>
      <c r="D6302" s="7">
        <v>0</v>
      </c>
      <c r="E6302" s="7"/>
      <c r="G6302">
        <v>45.08</v>
      </c>
      <c r="H6302" s="12">
        <v>188.00402426569451</v>
      </c>
      <c r="I6302" s="13">
        <f>$D$2*tarifas!$D$12/24</f>
        <v>1.4541666666666666</v>
      </c>
      <c r="J6302" s="13" t="e">
        <f>VLOOKUP(E6302&amp;" "&amp;F6302,tarifas!$A$13:$D$20,4,FALSE)*H6302</f>
        <v>#N/A</v>
      </c>
      <c r="K6302" s="13">
        <f>IF(F6302="COD1",tarifas!$D$11*(SUMIFS($H$11:$H$8770,$F$11:$F$8770,"=COD1",$B$11:$B$8770,"="&amp;B6302)/COUNTIFS($F$11:$F$8770,"=COD1",$B$11:$B$8770,"="&amp;B6302))/COUNTIFS($A$11:$A$8770,"="&amp;A6302,$F$11:$F$8770,"=COD1"),0)</f>
        <v>0</v>
      </c>
      <c r="L6302" s="13" t="e">
        <f>(VLOOKUP(F6302,tarifas!$C$7:$D$10,2,FALSE)+tarifas!$D$21)*datos!H6302</f>
        <v>#N/A</v>
      </c>
      <c r="M6302">
        <v>0</v>
      </c>
      <c r="N6302" s="13" t="e">
        <f t="shared" si="890"/>
        <v>#N/A</v>
      </c>
      <c r="O6302">
        <f t="shared" si="891"/>
        <v>0</v>
      </c>
      <c r="P6302" s="12">
        <f t="shared" si="892"/>
        <v>188.00402426569451</v>
      </c>
      <c r="Q6302">
        <f t="shared" si="893"/>
        <v>0</v>
      </c>
      <c r="R6302">
        <f>$D$2*tarifas!$D$12/24</f>
        <v>1.4541666666666666</v>
      </c>
      <c r="S6302" t="e">
        <f>VLOOKUP(E6302&amp;" "&amp;F6302,tarifas!$A$13:$D$20,4,FALSE)*P6302</f>
        <v>#N/A</v>
      </c>
      <c r="T6302">
        <f>IF(F6302="COD1",tarifas!$D$11*(SUMIFS($P$11:$P$8770,$F$11:$F$8770,"=COD1",$B$11:$B$8770,"="&amp;B6302)/COUNTIFS($F$11:$F$8770,"=COD1",$B$11:$B$8770,"="&amp;B6302))/COUNTIFS($A$11:$A$8770,"="&amp;A6302,$F$11:$F$8770,"=COD1"),0)</f>
        <v>0</v>
      </c>
      <c r="U6302" t="e">
        <f>(VLOOKUP(F6302,tarifas!$C$7:$D$10,2,FALSE)+tarifas!$D$21)*datos!P6302</f>
        <v>#N/A</v>
      </c>
      <c r="V6302" t="e">
        <f t="shared" si="894"/>
        <v>#N/A</v>
      </c>
      <c r="W6302">
        <f t="shared" si="895"/>
        <v>0</v>
      </c>
    </row>
    <row r="6303" spans="1:23" x14ac:dyDescent="0.25">
      <c r="A6303">
        <f t="shared" si="888"/>
        <v>259</v>
      </c>
      <c r="B6303">
        <f t="shared" si="889"/>
        <v>9</v>
      </c>
      <c r="C6303" s="1">
        <f t="shared" si="896"/>
        <v>41902.166666651407</v>
      </c>
      <c r="D6303" s="7">
        <v>0</v>
      </c>
      <c r="E6303" s="7"/>
      <c r="G6303">
        <v>45.08</v>
      </c>
      <c r="H6303" s="12">
        <v>187.10428844095378</v>
      </c>
      <c r="I6303" s="13">
        <f>$D$2*tarifas!$D$12/24</f>
        <v>1.4541666666666666</v>
      </c>
      <c r="J6303" s="13" t="e">
        <f>VLOOKUP(E6303&amp;" "&amp;F6303,tarifas!$A$13:$D$20,4,FALSE)*H6303</f>
        <v>#N/A</v>
      </c>
      <c r="K6303" s="13">
        <f>IF(F6303="COD1",tarifas!$D$11*(SUMIFS($H$11:$H$8770,$F$11:$F$8770,"=COD1",$B$11:$B$8770,"="&amp;B6303)/COUNTIFS($F$11:$F$8770,"=COD1",$B$11:$B$8770,"="&amp;B6303))/COUNTIFS($A$11:$A$8770,"="&amp;A6303,$F$11:$F$8770,"=COD1"),0)</f>
        <v>0</v>
      </c>
      <c r="L6303" s="13" t="e">
        <f>(VLOOKUP(F6303,tarifas!$C$7:$D$10,2,FALSE)+tarifas!$D$21)*datos!H6303</f>
        <v>#N/A</v>
      </c>
      <c r="M6303">
        <v>0</v>
      </c>
      <c r="N6303" s="13" t="e">
        <f t="shared" si="890"/>
        <v>#N/A</v>
      </c>
      <c r="O6303">
        <f t="shared" si="891"/>
        <v>0</v>
      </c>
      <c r="P6303" s="12">
        <f t="shared" si="892"/>
        <v>187.10428844095378</v>
      </c>
      <c r="Q6303">
        <f t="shared" si="893"/>
        <v>0</v>
      </c>
      <c r="R6303">
        <f>$D$2*tarifas!$D$12/24</f>
        <v>1.4541666666666666</v>
      </c>
      <c r="S6303" t="e">
        <f>VLOOKUP(E6303&amp;" "&amp;F6303,tarifas!$A$13:$D$20,4,FALSE)*P6303</f>
        <v>#N/A</v>
      </c>
      <c r="T6303">
        <f>IF(F6303="COD1",tarifas!$D$11*(SUMIFS($P$11:$P$8770,$F$11:$F$8770,"=COD1",$B$11:$B$8770,"="&amp;B6303)/COUNTIFS($F$11:$F$8770,"=COD1",$B$11:$B$8770,"="&amp;B6303))/COUNTIFS($A$11:$A$8770,"="&amp;A6303,$F$11:$F$8770,"=COD1"),0)</f>
        <v>0</v>
      </c>
      <c r="U6303" t="e">
        <f>(VLOOKUP(F6303,tarifas!$C$7:$D$10,2,FALSE)+tarifas!$D$21)*datos!P6303</f>
        <v>#N/A</v>
      </c>
      <c r="V6303" t="e">
        <f t="shared" si="894"/>
        <v>#N/A</v>
      </c>
      <c r="W6303">
        <f t="shared" si="895"/>
        <v>0</v>
      </c>
    </row>
    <row r="6304" spans="1:23" x14ac:dyDescent="0.25">
      <c r="A6304">
        <f t="shared" si="888"/>
        <v>259</v>
      </c>
      <c r="B6304">
        <f t="shared" si="889"/>
        <v>9</v>
      </c>
      <c r="C6304" s="1">
        <f t="shared" si="896"/>
        <v>41902.208333318071</v>
      </c>
      <c r="D6304" s="7">
        <v>0</v>
      </c>
      <c r="E6304" s="7"/>
      <c r="G6304">
        <v>45.69</v>
      </c>
      <c r="H6304" s="12">
        <v>185.31049369559975</v>
      </c>
      <c r="I6304" s="13">
        <f>$D$2*tarifas!$D$12/24</f>
        <v>1.4541666666666666</v>
      </c>
      <c r="J6304" s="13" t="e">
        <f>VLOOKUP(E6304&amp;" "&amp;F6304,tarifas!$A$13:$D$20,4,FALSE)*H6304</f>
        <v>#N/A</v>
      </c>
      <c r="K6304" s="13">
        <f>IF(F6304="COD1",tarifas!$D$11*(SUMIFS($H$11:$H$8770,$F$11:$F$8770,"=COD1",$B$11:$B$8770,"="&amp;B6304)/COUNTIFS($F$11:$F$8770,"=COD1",$B$11:$B$8770,"="&amp;B6304))/COUNTIFS($A$11:$A$8770,"="&amp;A6304,$F$11:$F$8770,"=COD1"),0)</f>
        <v>0</v>
      </c>
      <c r="L6304" s="13" t="e">
        <f>(VLOOKUP(F6304,tarifas!$C$7:$D$10,2,FALSE)+tarifas!$D$21)*datos!H6304</f>
        <v>#N/A</v>
      </c>
      <c r="M6304">
        <v>0</v>
      </c>
      <c r="N6304" s="13" t="e">
        <f t="shared" si="890"/>
        <v>#N/A</v>
      </c>
      <c r="O6304">
        <f t="shared" si="891"/>
        <v>0</v>
      </c>
      <c r="P6304" s="12">
        <f t="shared" si="892"/>
        <v>185.31049369559975</v>
      </c>
      <c r="Q6304">
        <f t="shared" si="893"/>
        <v>0</v>
      </c>
      <c r="R6304">
        <f>$D$2*tarifas!$D$12/24</f>
        <v>1.4541666666666666</v>
      </c>
      <c r="S6304" t="e">
        <f>VLOOKUP(E6304&amp;" "&amp;F6304,tarifas!$A$13:$D$20,4,FALSE)*P6304</f>
        <v>#N/A</v>
      </c>
      <c r="T6304">
        <f>IF(F6304="COD1",tarifas!$D$11*(SUMIFS($P$11:$P$8770,$F$11:$F$8770,"=COD1",$B$11:$B$8770,"="&amp;B6304)/COUNTIFS($F$11:$F$8770,"=COD1",$B$11:$B$8770,"="&amp;B6304))/COUNTIFS($A$11:$A$8770,"="&amp;A6304,$F$11:$F$8770,"=COD1"),0)</f>
        <v>0</v>
      </c>
      <c r="U6304" t="e">
        <f>(VLOOKUP(F6304,tarifas!$C$7:$D$10,2,FALSE)+tarifas!$D$21)*datos!P6304</f>
        <v>#N/A</v>
      </c>
      <c r="V6304" t="e">
        <f t="shared" si="894"/>
        <v>#N/A</v>
      </c>
      <c r="W6304">
        <f t="shared" si="895"/>
        <v>0</v>
      </c>
    </row>
    <row r="6305" spans="1:23" x14ac:dyDescent="0.25">
      <c r="A6305">
        <f t="shared" si="888"/>
        <v>259</v>
      </c>
      <c r="B6305">
        <f t="shared" si="889"/>
        <v>9</v>
      </c>
      <c r="C6305" s="1">
        <f t="shared" si="896"/>
        <v>41902.249999984735</v>
      </c>
      <c r="D6305" s="7">
        <v>0</v>
      </c>
      <c r="E6305" s="7"/>
      <c r="G6305">
        <v>47.57</v>
      </c>
      <c r="H6305" s="12">
        <v>166.79928434499121</v>
      </c>
      <c r="I6305" s="13">
        <f>$D$2*tarifas!$D$12/24</f>
        <v>1.4541666666666666</v>
      </c>
      <c r="J6305" s="13" t="e">
        <f>VLOOKUP(E6305&amp;" "&amp;F6305,tarifas!$A$13:$D$20,4,FALSE)*H6305</f>
        <v>#N/A</v>
      </c>
      <c r="K6305" s="13">
        <f>IF(F6305="COD1",tarifas!$D$11*(SUMIFS($H$11:$H$8770,$F$11:$F$8770,"=COD1",$B$11:$B$8770,"="&amp;B6305)/COUNTIFS($F$11:$F$8770,"=COD1",$B$11:$B$8770,"="&amp;B6305))/COUNTIFS($A$11:$A$8770,"="&amp;A6305,$F$11:$F$8770,"=COD1"),0)</f>
        <v>0</v>
      </c>
      <c r="L6305" s="13" t="e">
        <f>(VLOOKUP(F6305,tarifas!$C$7:$D$10,2,FALSE)+tarifas!$D$21)*datos!H6305</f>
        <v>#N/A</v>
      </c>
      <c r="M6305">
        <v>23.97589</v>
      </c>
      <c r="N6305" s="13" t="e">
        <f t="shared" si="890"/>
        <v>#N/A</v>
      </c>
      <c r="O6305">
        <f t="shared" si="891"/>
        <v>23.97589</v>
      </c>
      <c r="P6305" s="12">
        <f t="shared" si="892"/>
        <v>142.82339434499121</v>
      </c>
      <c r="Q6305">
        <f t="shared" si="893"/>
        <v>0</v>
      </c>
      <c r="R6305">
        <f>$D$2*tarifas!$D$12/24</f>
        <v>1.4541666666666666</v>
      </c>
      <c r="S6305" t="e">
        <f>VLOOKUP(E6305&amp;" "&amp;F6305,tarifas!$A$13:$D$20,4,FALSE)*P6305</f>
        <v>#N/A</v>
      </c>
      <c r="T6305">
        <f>IF(F6305="COD1",tarifas!$D$11*(SUMIFS($P$11:$P$8770,$F$11:$F$8770,"=COD1",$B$11:$B$8770,"="&amp;B6305)/COUNTIFS($F$11:$F$8770,"=COD1",$B$11:$B$8770,"="&amp;B6305))/COUNTIFS($A$11:$A$8770,"="&amp;A6305,$F$11:$F$8770,"=COD1"),0)</f>
        <v>0</v>
      </c>
      <c r="U6305" t="e">
        <f>(VLOOKUP(F6305,tarifas!$C$7:$D$10,2,FALSE)+tarifas!$D$21)*datos!P6305</f>
        <v>#N/A</v>
      </c>
      <c r="V6305" t="e">
        <f t="shared" si="894"/>
        <v>#N/A</v>
      </c>
      <c r="W6305">
        <f t="shared" si="895"/>
        <v>0</v>
      </c>
    </row>
    <row r="6306" spans="1:23" x14ac:dyDescent="0.25">
      <c r="A6306">
        <f t="shared" si="888"/>
        <v>259</v>
      </c>
      <c r="B6306">
        <f t="shared" si="889"/>
        <v>9</v>
      </c>
      <c r="C6306" s="1">
        <f t="shared" si="896"/>
        <v>41902.291666651399</v>
      </c>
      <c r="D6306" s="7">
        <v>28.333333333333332</v>
      </c>
      <c r="E6306" s="7"/>
      <c r="G6306">
        <v>54.87</v>
      </c>
      <c r="H6306" s="12">
        <v>165.74559739510761</v>
      </c>
      <c r="I6306" s="13">
        <f>$D$2*tarifas!$D$12/24</f>
        <v>1.4541666666666666</v>
      </c>
      <c r="J6306" s="13" t="e">
        <f>VLOOKUP(E6306&amp;" "&amp;F6306,tarifas!$A$13:$D$20,4,FALSE)*H6306</f>
        <v>#N/A</v>
      </c>
      <c r="K6306" s="13">
        <f>IF(F6306="COD1",tarifas!$D$11*(SUMIFS($H$11:$H$8770,$F$11:$F$8770,"=COD1",$B$11:$B$8770,"="&amp;B6306)/COUNTIFS($F$11:$F$8770,"=COD1",$B$11:$B$8770,"="&amp;B6306))/COUNTIFS($A$11:$A$8770,"="&amp;A6306,$F$11:$F$8770,"=COD1"),0)</f>
        <v>0</v>
      </c>
      <c r="L6306" s="13" t="e">
        <f>(VLOOKUP(F6306,tarifas!$C$7:$D$10,2,FALSE)+tarifas!$D$21)*datos!H6306</f>
        <v>#N/A</v>
      </c>
      <c r="M6306">
        <v>61.200009999999999</v>
      </c>
      <c r="N6306" s="13" t="e">
        <f t="shared" si="890"/>
        <v>#N/A</v>
      </c>
      <c r="O6306">
        <f t="shared" si="891"/>
        <v>61.200009999999999</v>
      </c>
      <c r="P6306" s="12">
        <f t="shared" si="892"/>
        <v>104.54558739510762</v>
      </c>
      <c r="Q6306">
        <f t="shared" si="893"/>
        <v>0</v>
      </c>
      <c r="R6306">
        <f>$D$2*tarifas!$D$12/24</f>
        <v>1.4541666666666666</v>
      </c>
      <c r="S6306" t="e">
        <f>VLOOKUP(E6306&amp;" "&amp;F6306,tarifas!$A$13:$D$20,4,FALSE)*P6306</f>
        <v>#N/A</v>
      </c>
      <c r="T6306">
        <f>IF(F6306="COD1",tarifas!$D$11*(SUMIFS($P$11:$P$8770,$F$11:$F$8770,"=COD1",$B$11:$B$8770,"="&amp;B6306)/COUNTIFS($F$11:$F$8770,"=COD1",$B$11:$B$8770,"="&amp;B6306))/COUNTIFS($A$11:$A$8770,"="&amp;A6306,$F$11:$F$8770,"=COD1"),0)</f>
        <v>0</v>
      </c>
      <c r="U6306" t="e">
        <f>(VLOOKUP(F6306,tarifas!$C$7:$D$10,2,FALSE)+tarifas!$D$21)*datos!P6306</f>
        <v>#N/A</v>
      </c>
      <c r="V6306" t="e">
        <f t="shared" si="894"/>
        <v>#N/A</v>
      </c>
      <c r="W6306">
        <f t="shared" si="895"/>
        <v>0</v>
      </c>
    </row>
    <row r="6307" spans="1:23" x14ac:dyDescent="0.25">
      <c r="A6307">
        <f t="shared" si="888"/>
        <v>259</v>
      </c>
      <c r="B6307">
        <f t="shared" si="889"/>
        <v>9</v>
      </c>
      <c r="C6307" s="1">
        <f t="shared" si="896"/>
        <v>41902.333333318064</v>
      </c>
      <c r="D6307" s="7">
        <v>167.68181818181819</v>
      </c>
      <c r="E6307" s="7"/>
      <c r="G6307">
        <v>61.22</v>
      </c>
      <c r="H6307" s="12">
        <v>169.71085605675572</v>
      </c>
      <c r="I6307" s="13">
        <f>$D$2*tarifas!$D$12/24</f>
        <v>1.4541666666666666</v>
      </c>
      <c r="J6307" s="13" t="e">
        <f>VLOOKUP(E6307&amp;" "&amp;F6307,tarifas!$A$13:$D$20,4,FALSE)*H6307</f>
        <v>#N/A</v>
      </c>
      <c r="K6307" s="13">
        <f>IF(F6307="COD1",tarifas!$D$11*(SUMIFS($H$11:$H$8770,$F$11:$F$8770,"=COD1",$B$11:$B$8770,"="&amp;B6307)/COUNTIFS($F$11:$F$8770,"=COD1",$B$11:$B$8770,"="&amp;B6307))/COUNTIFS($A$11:$A$8770,"="&amp;A6307,$F$11:$F$8770,"=COD1"),0)</f>
        <v>0</v>
      </c>
      <c r="L6307" s="13" t="e">
        <f>(VLOOKUP(F6307,tarifas!$C$7:$D$10,2,FALSE)+tarifas!$D$21)*datos!H6307</f>
        <v>#N/A</v>
      </c>
      <c r="M6307">
        <v>177.52572000000001</v>
      </c>
      <c r="N6307" s="13" t="e">
        <f t="shared" si="890"/>
        <v>#N/A</v>
      </c>
      <c r="O6307">
        <f t="shared" si="891"/>
        <v>169.71085605675572</v>
      </c>
      <c r="P6307" s="12">
        <f t="shared" si="892"/>
        <v>0</v>
      </c>
      <c r="Q6307">
        <f t="shared" si="893"/>
        <v>7.8148639432442906</v>
      </c>
      <c r="R6307">
        <f>$D$2*tarifas!$D$12/24</f>
        <v>1.4541666666666666</v>
      </c>
      <c r="S6307" t="e">
        <f>VLOOKUP(E6307&amp;" "&amp;F6307,tarifas!$A$13:$D$20,4,FALSE)*P6307</f>
        <v>#N/A</v>
      </c>
      <c r="T6307">
        <f>IF(F6307="COD1",tarifas!$D$11*(SUMIFS($P$11:$P$8770,$F$11:$F$8770,"=COD1",$B$11:$B$8770,"="&amp;B6307)/COUNTIFS($F$11:$F$8770,"=COD1",$B$11:$B$8770,"="&amp;B6307))/COUNTIFS($A$11:$A$8770,"="&amp;A6307,$F$11:$F$8770,"=COD1"),0)</f>
        <v>0</v>
      </c>
      <c r="U6307" t="e">
        <f>(VLOOKUP(F6307,tarifas!$C$7:$D$10,2,FALSE)+tarifas!$D$21)*datos!P6307</f>
        <v>#N/A</v>
      </c>
      <c r="V6307" t="e">
        <f t="shared" si="894"/>
        <v>#N/A</v>
      </c>
      <c r="W6307">
        <f t="shared" si="895"/>
        <v>0.43058337354487392</v>
      </c>
    </row>
    <row r="6308" spans="1:23" x14ac:dyDescent="0.25">
      <c r="A6308">
        <f t="shared" si="888"/>
        <v>259</v>
      </c>
      <c r="B6308">
        <f t="shared" si="889"/>
        <v>9</v>
      </c>
      <c r="C6308" s="1">
        <f t="shared" si="896"/>
        <v>41902.374999984728</v>
      </c>
      <c r="D6308" s="7">
        <v>352.87878787878788</v>
      </c>
      <c r="E6308" s="7"/>
      <c r="G6308">
        <v>63.25</v>
      </c>
      <c r="H6308" s="12">
        <v>168.00263581593487</v>
      </c>
      <c r="I6308" s="13">
        <f>$D$2*tarifas!$D$12/24</f>
        <v>1.4541666666666666</v>
      </c>
      <c r="J6308" s="13" t="e">
        <f>VLOOKUP(E6308&amp;" "&amp;F6308,tarifas!$A$13:$D$20,4,FALSE)*H6308</f>
        <v>#N/A</v>
      </c>
      <c r="K6308" s="13">
        <f>IF(F6308="COD1",tarifas!$D$11*(SUMIFS($H$11:$H$8770,$F$11:$F$8770,"=COD1",$B$11:$B$8770,"="&amp;B6308)/COUNTIFS($F$11:$F$8770,"=COD1",$B$11:$B$8770,"="&amp;B6308))/COUNTIFS($A$11:$A$8770,"="&amp;A6308,$F$11:$F$8770,"=COD1"),0)</f>
        <v>0</v>
      </c>
      <c r="L6308" s="13" t="e">
        <f>(VLOOKUP(F6308,tarifas!$C$7:$D$10,2,FALSE)+tarifas!$D$21)*datos!H6308</f>
        <v>#N/A</v>
      </c>
      <c r="M6308">
        <v>351.75738999999999</v>
      </c>
      <c r="N6308" s="13" t="e">
        <f t="shared" si="890"/>
        <v>#N/A</v>
      </c>
      <c r="O6308">
        <f t="shared" si="891"/>
        <v>168.00263581593487</v>
      </c>
      <c r="P6308" s="12">
        <f t="shared" si="892"/>
        <v>0</v>
      </c>
      <c r="Q6308">
        <f t="shared" si="893"/>
        <v>183.75475418406512</v>
      </c>
      <c r="R6308">
        <f>$D$2*tarifas!$D$12/24</f>
        <v>1.4541666666666666</v>
      </c>
      <c r="S6308" t="e">
        <f>VLOOKUP(E6308&amp;" "&amp;F6308,tarifas!$A$13:$D$20,4,FALSE)*P6308</f>
        <v>#N/A</v>
      </c>
      <c r="T6308">
        <f>IF(F6308="COD1",tarifas!$D$11*(SUMIFS($P$11:$P$8770,$F$11:$F$8770,"=COD1",$B$11:$B$8770,"="&amp;B6308)/COUNTIFS($F$11:$F$8770,"=COD1",$B$11:$B$8770,"="&amp;B6308))/COUNTIFS($A$11:$A$8770,"="&amp;A6308,$F$11:$F$8770,"=COD1"),0)</f>
        <v>0</v>
      </c>
      <c r="U6308" t="e">
        <f>(VLOOKUP(F6308,tarifas!$C$7:$D$10,2,FALSE)+tarifas!$D$21)*datos!P6308</f>
        <v>#N/A</v>
      </c>
      <c r="V6308" t="e">
        <f t="shared" si="894"/>
        <v>#N/A</v>
      </c>
      <c r="W6308">
        <f t="shared" si="895"/>
        <v>10.460239381927908</v>
      </c>
    </row>
    <row r="6309" spans="1:23" x14ac:dyDescent="0.25">
      <c r="A6309">
        <f t="shared" si="888"/>
        <v>259</v>
      </c>
      <c r="B6309">
        <f t="shared" si="889"/>
        <v>9</v>
      </c>
      <c r="C6309" s="1">
        <f t="shared" si="896"/>
        <v>41902.416666651392</v>
      </c>
      <c r="D6309" s="7">
        <v>516.69696969696963</v>
      </c>
      <c r="E6309" s="7"/>
      <c r="G6309">
        <v>64.03</v>
      </c>
      <c r="H6309" s="12">
        <v>168.56285081356987</v>
      </c>
      <c r="I6309" s="13">
        <f>$D$2*tarifas!$D$12/24</f>
        <v>1.4541666666666666</v>
      </c>
      <c r="J6309" s="13" t="e">
        <f>VLOOKUP(E6309&amp;" "&amp;F6309,tarifas!$A$13:$D$20,4,FALSE)*H6309</f>
        <v>#N/A</v>
      </c>
      <c r="K6309" s="13">
        <f>IF(F6309="COD1",tarifas!$D$11*(SUMIFS($H$11:$H$8770,$F$11:$F$8770,"=COD1",$B$11:$B$8770,"="&amp;B6309)/COUNTIFS($F$11:$F$8770,"=COD1",$B$11:$B$8770,"="&amp;B6309))/COUNTIFS($A$11:$A$8770,"="&amp;A6309,$F$11:$F$8770,"=COD1"),0)</f>
        <v>0</v>
      </c>
      <c r="L6309" s="13" t="e">
        <f>(VLOOKUP(F6309,tarifas!$C$7:$D$10,2,FALSE)+tarifas!$D$21)*datos!H6309</f>
        <v>#N/A</v>
      </c>
      <c r="M6309">
        <v>469.21069</v>
      </c>
      <c r="N6309" s="13" t="e">
        <f t="shared" si="890"/>
        <v>#N/A</v>
      </c>
      <c r="O6309">
        <f t="shared" si="891"/>
        <v>168.56285081356987</v>
      </c>
      <c r="P6309" s="12">
        <f t="shared" si="892"/>
        <v>0</v>
      </c>
      <c r="Q6309">
        <f t="shared" si="893"/>
        <v>300.64783918643013</v>
      </c>
      <c r="R6309">
        <f>$D$2*tarifas!$D$12/24</f>
        <v>1.4541666666666666</v>
      </c>
      <c r="S6309" t="e">
        <f>VLOOKUP(E6309&amp;" "&amp;F6309,tarifas!$A$13:$D$20,4,FALSE)*P6309</f>
        <v>#N/A</v>
      </c>
      <c r="T6309">
        <f>IF(F6309="COD1",tarifas!$D$11*(SUMIFS($P$11:$P$8770,$F$11:$F$8770,"=COD1",$B$11:$B$8770,"="&amp;B6309)/COUNTIFS($F$11:$F$8770,"=COD1",$B$11:$B$8770,"="&amp;B6309))/COUNTIFS($A$11:$A$8770,"="&amp;A6309,$F$11:$F$8770,"=COD1"),0)</f>
        <v>0</v>
      </c>
      <c r="U6309" t="e">
        <f>(VLOOKUP(F6309,tarifas!$C$7:$D$10,2,FALSE)+tarifas!$D$21)*datos!P6309</f>
        <v>#N/A</v>
      </c>
      <c r="V6309" t="e">
        <f t="shared" si="894"/>
        <v>#N/A</v>
      </c>
      <c r="W6309">
        <f t="shared" si="895"/>
        <v>17.325433028796411</v>
      </c>
    </row>
    <row r="6310" spans="1:23" x14ac:dyDescent="0.25">
      <c r="A6310">
        <f t="shared" si="888"/>
        <v>259</v>
      </c>
      <c r="B6310">
        <f t="shared" si="889"/>
        <v>9</v>
      </c>
      <c r="C6310" s="1">
        <f t="shared" si="896"/>
        <v>41902.458333318056</v>
      </c>
      <c r="D6310" s="7">
        <v>623.59090909090912</v>
      </c>
      <c r="E6310" s="7"/>
      <c r="G6310">
        <v>63.94</v>
      </c>
      <c r="H6310" s="12">
        <v>170.00066036577965</v>
      </c>
      <c r="I6310" s="13">
        <f>$D$2*tarifas!$D$12/24</f>
        <v>1.4541666666666666</v>
      </c>
      <c r="J6310" s="13" t="e">
        <f>VLOOKUP(E6310&amp;" "&amp;F6310,tarifas!$A$13:$D$20,4,FALSE)*H6310</f>
        <v>#N/A</v>
      </c>
      <c r="K6310" s="13">
        <f>IF(F6310="COD1",tarifas!$D$11*(SUMIFS($H$11:$H$8770,$F$11:$F$8770,"=COD1",$B$11:$B$8770,"="&amp;B6310)/COUNTIFS($F$11:$F$8770,"=COD1",$B$11:$B$8770,"="&amp;B6310))/COUNTIFS($A$11:$A$8770,"="&amp;A6310,$F$11:$F$8770,"=COD1"),0)</f>
        <v>0</v>
      </c>
      <c r="L6310" s="13" t="e">
        <f>(VLOOKUP(F6310,tarifas!$C$7:$D$10,2,FALSE)+tarifas!$D$21)*datos!H6310</f>
        <v>#N/A</v>
      </c>
      <c r="M6310">
        <v>505.34457000000003</v>
      </c>
      <c r="N6310" s="13" t="e">
        <f t="shared" si="890"/>
        <v>#N/A</v>
      </c>
      <c r="O6310">
        <f t="shared" si="891"/>
        <v>170.00066036577965</v>
      </c>
      <c r="P6310" s="12">
        <f t="shared" si="892"/>
        <v>0</v>
      </c>
      <c r="Q6310">
        <f t="shared" si="893"/>
        <v>335.34390963422038</v>
      </c>
      <c r="R6310">
        <f>$D$2*tarifas!$D$12/24</f>
        <v>1.4541666666666666</v>
      </c>
      <c r="S6310" t="e">
        <f>VLOOKUP(E6310&amp;" "&amp;F6310,tarifas!$A$13:$D$20,4,FALSE)*P6310</f>
        <v>#N/A</v>
      </c>
      <c r="T6310">
        <f>IF(F6310="COD1",tarifas!$D$11*(SUMIFS($P$11:$P$8770,$F$11:$F$8770,"=COD1",$B$11:$B$8770,"="&amp;B6310)/COUNTIFS($F$11:$F$8770,"=COD1",$B$11:$B$8770,"="&amp;B6310))/COUNTIFS($A$11:$A$8770,"="&amp;A6310,$F$11:$F$8770,"=COD1"),0)</f>
        <v>0</v>
      </c>
      <c r="U6310" t="e">
        <f>(VLOOKUP(F6310,tarifas!$C$7:$D$10,2,FALSE)+tarifas!$D$21)*datos!P6310</f>
        <v>#N/A</v>
      </c>
      <c r="V6310" t="e">
        <f t="shared" si="894"/>
        <v>#N/A</v>
      </c>
      <c r="W6310">
        <f t="shared" si="895"/>
        <v>19.297700623810847</v>
      </c>
    </row>
    <row r="6311" spans="1:23" x14ac:dyDescent="0.25">
      <c r="A6311">
        <f t="shared" si="888"/>
        <v>259</v>
      </c>
      <c r="B6311">
        <f t="shared" si="889"/>
        <v>9</v>
      </c>
      <c r="C6311" s="1">
        <f t="shared" si="896"/>
        <v>41902.49999998472</v>
      </c>
      <c r="D6311" s="7">
        <v>684.37878787878788</v>
      </c>
      <c r="E6311" s="7"/>
      <c r="G6311">
        <v>64.03</v>
      </c>
      <c r="H6311" s="12">
        <v>171.69526145833669</v>
      </c>
      <c r="I6311" s="13">
        <f>$D$2*tarifas!$D$12/24</f>
        <v>1.4541666666666666</v>
      </c>
      <c r="J6311" s="13" t="e">
        <f>VLOOKUP(E6311&amp;" "&amp;F6311,tarifas!$A$13:$D$20,4,FALSE)*H6311</f>
        <v>#N/A</v>
      </c>
      <c r="K6311" s="13">
        <f>IF(F6311="COD1",tarifas!$D$11*(SUMIFS($H$11:$H$8770,$F$11:$F$8770,"=COD1",$B$11:$B$8770,"="&amp;B6311)/COUNTIFS($F$11:$F$8770,"=COD1",$B$11:$B$8770,"="&amp;B6311))/COUNTIFS($A$11:$A$8770,"="&amp;A6311,$F$11:$F$8770,"=COD1"),0)</f>
        <v>0</v>
      </c>
      <c r="L6311" s="13" t="e">
        <f>(VLOOKUP(F6311,tarifas!$C$7:$D$10,2,FALSE)+tarifas!$D$21)*datos!H6311</f>
        <v>#N/A</v>
      </c>
      <c r="M6311">
        <v>504.57193999999998</v>
      </c>
      <c r="N6311" s="13" t="e">
        <f t="shared" si="890"/>
        <v>#N/A</v>
      </c>
      <c r="O6311">
        <f t="shared" si="891"/>
        <v>171.69526145833669</v>
      </c>
      <c r="P6311" s="12">
        <f t="shared" si="892"/>
        <v>0</v>
      </c>
      <c r="Q6311">
        <f t="shared" si="893"/>
        <v>332.8766785416633</v>
      </c>
      <c r="R6311">
        <f>$D$2*tarifas!$D$12/24</f>
        <v>1.4541666666666666</v>
      </c>
      <c r="S6311" t="e">
        <f>VLOOKUP(E6311&amp;" "&amp;F6311,tarifas!$A$13:$D$20,4,FALSE)*P6311</f>
        <v>#N/A</v>
      </c>
      <c r="T6311">
        <f>IF(F6311="COD1",tarifas!$D$11*(SUMIFS($P$11:$P$8770,$F$11:$F$8770,"=COD1",$B$11:$B$8770,"="&amp;B6311)/COUNTIFS($F$11:$F$8770,"=COD1",$B$11:$B$8770,"="&amp;B6311))/COUNTIFS($A$11:$A$8770,"="&amp;A6311,$F$11:$F$8770,"=COD1"),0)</f>
        <v>0</v>
      </c>
      <c r="U6311" t="e">
        <f>(VLOOKUP(F6311,tarifas!$C$7:$D$10,2,FALSE)+tarifas!$D$21)*datos!P6311</f>
        <v>#N/A</v>
      </c>
      <c r="V6311" t="e">
        <f t="shared" si="894"/>
        <v>#N/A</v>
      </c>
      <c r="W6311">
        <f t="shared" si="895"/>
        <v>19.182684354320433</v>
      </c>
    </row>
    <row r="6312" spans="1:23" x14ac:dyDescent="0.25">
      <c r="A6312">
        <f t="shared" si="888"/>
        <v>259</v>
      </c>
      <c r="B6312">
        <f t="shared" si="889"/>
        <v>9</v>
      </c>
      <c r="C6312" s="1">
        <f t="shared" si="896"/>
        <v>41902.541666651385</v>
      </c>
      <c r="D6312" s="7">
        <v>629.5151515151515</v>
      </c>
      <c r="E6312" s="7"/>
      <c r="G6312">
        <v>60.98</v>
      </c>
      <c r="H6312" s="12">
        <v>172.23335674882148</v>
      </c>
      <c r="I6312" s="13">
        <f>$D$2*tarifas!$D$12/24</f>
        <v>1.4541666666666666</v>
      </c>
      <c r="J6312" s="13" t="e">
        <f>VLOOKUP(E6312&amp;" "&amp;F6312,tarifas!$A$13:$D$20,4,FALSE)*H6312</f>
        <v>#N/A</v>
      </c>
      <c r="K6312" s="13">
        <f>IF(F6312="COD1",tarifas!$D$11*(SUMIFS($H$11:$H$8770,$F$11:$F$8770,"=COD1",$B$11:$B$8770,"="&amp;B6312)/COUNTIFS($F$11:$F$8770,"=COD1",$B$11:$B$8770,"="&amp;B6312))/COUNTIFS($A$11:$A$8770,"="&amp;A6312,$F$11:$F$8770,"=COD1"),0)</f>
        <v>0</v>
      </c>
      <c r="L6312" s="13" t="e">
        <f>(VLOOKUP(F6312,tarifas!$C$7:$D$10,2,FALSE)+tarifas!$D$21)*datos!H6312</f>
        <v>#N/A</v>
      </c>
      <c r="M6312">
        <v>401.76087000000001</v>
      </c>
      <c r="N6312" s="13" t="e">
        <f t="shared" si="890"/>
        <v>#N/A</v>
      </c>
      <c r="O6312">
        <f t="shared" si="891"/>
        <v>172.23335674882148</v>
      </c>
      <c r="P6312" s="12">
        <f t="shared" si="892"/>
        <v>0</v>
      </c>
      <c r="Q6312">
        <f t="shared" si="893"/>
        <v>229.52751325117853</v>
      </c>
      <c r="R6312">
        <f>$D$2*tarifas!$D$12/24</f>
        <v>1.4541666666666666</v>
      </c>
      <c r="S6312" t="e">
        <f>VLOOKUP(E6312&amp;" "&amp;F6312,tarifas!$A$13:$D$20,4,FALSE)*P6312</f>
        <v>#N/A</v>
      </c>
      <c r="T6312">
        <f>IF(F6312="COD1",tarifas!$D$11*(SUMIFS($P$11:$P$8770,$F$11:$F$8770,"=COD1",$B$11:$B$8770,"="&amp;B6312)/COUNTIFS($F$11:$F$8770,"=COD1",$B$11:$B$8770,"="&amp;B6312))/COUNTIFS($A$11:$A$8770,"="&amp;A6312,$F$11:$F$8770,"=COD1"),0)</f>
        <v>0</v>
      </c>
      <c r="U6312" t="e">
        <f>(VLOOKUP(F6312,tarifas!$C$7:$D$10,2,FALSE)+tarifas!$D$21)*datos!P6312</f>
        <v>#N/A</v>
      </c>
      <c r="V6312" t="e">
        <f t="shared" si="894"/>
        <v>#N/A</v>
      </c>
      <c r="W6312">
        <f t="shared" si="895"/>
        <v>12.59692898225118</v>
      </c>
    </row>
    <row r="6313" spans="1:23" x14ac:dyDescent="0.25">
      <c r="A6313">
        <f t="shared" si="888"/>
        <v>259</v>
      </c>
      <c r="B6313">
        <f t="shared" si="889"/>
        <v>9</v>
      </c>
      <c r="C6313" s="1">
        <f t="shared" si="896"/>
        <v>41902.583333318049</v>
      </c>
      <c r="D6313" s="7">
        <v>479.86363636363637</v>
      </c>
      <c r="E6313" s="7"/>
      <c r="G6313">
        <v>55.96</v>
      </c>
      <c r="H6313" s="12">
        <v>180.20038366158838</v>
      </c>
      <c r="I6313" s="13">
        <f>$D$2*tarifas!$D$12/24</f>
        <v>1.4541666666666666</v>
      </c>
      <c r="J6313" s="13" t="e">
        <f>VLOOKUP(E6313&amp;" "&amp;F6313,tarifas!$A$13:$D$20,4,FALSE)*H6313</f>
        <v>#N/A</v>
      </c>
      <c r="K6313" s="13">
        <f>IF(F6313="COD1",tarifas!$D$11*(SUMIFS($H$11:$H$8770,$F$11:$F$8770,"=COD1",$B$11:$B$8770,"="&amp;B6313)/COUNTIFS($F$11:$F$8770,"=COD1",$B$11:$B$8770,"="&amp;B6313))/COUNTIFS($A$11:$A$8770,"="&amp;A6313,$F$11:$F$8770,"=COD1"),0)</f>
        <v>0</v>
      </c>
      <c r="L6313" s="13" t="e">
        <f>(VLOOKUP(F6313,tarifas!$C$7:$D$10,2,FALSE)+tarifas!$D$21)*datos!H6313</f>
        <v>#N/A</v>
      </c>
      <c r="M6313">
        <v>71.012789999999995</v>
      </c>
      <c r="N6313" s="13" t="e">
        <f t="shared" si="890"/>
        <v>#N/A</v>
      </c>
      <c r="O6313">
        <f t="shared" si="891"/>
        <v>71.012789999999995</v>
      </c>
      <c r="P6313" s="12">
        <f t="shared" si="892"/>
        <v>109.18759366158838</v>
      </c>
      <c r="Q6313">
        <f t="shared" si="893"/>
        <v>0</v>
      </c>
      <c r="R6313">
        <f>$D$2*tarifas!$D$12/24</f>
        <v>1.4541666666666666</v>
      </c>
      <c r="S6313" t="e">
        <f>VLOOKUP(E6313&amp;" "&amp;F6313,tarifas!$A$13:$D$20,4,FALSE)*P6313</f>
        <v>#N/A</v>
      </c>
      <c r="T6313">
        <f>IF(F6313="COD1",tarifas!$D$11*(SUMIFS($P$11:$P$8770,$F$11:$F$8770,"=COD1",$B$11:$B$8770,"="&amp;B6313)/COUNTIFS($F$11:$F$8770,"=COD1",$B$11:$B$8770,"="&amp;B6313))/COUNTIFS($A$11:$A$8770,"="&amp;A6313,$F$11:$F$8770,"=COD1"),0)</f>
        <v>0</v>
      </c>
      <c r="U6313" t="e">
        <f>(VLOOKUP(F6313,tarifas!$C$7:$D$10,2,FALSE)+tarifas!$D$21)*datos!P6313</f>
        <v>#N/A</v>
      </c>
      <c r="V6313" t="e">
        <f t="shared" si="894"/>
        <v>#N/A</v>
      </c>
      <c r="W6313">
        <f t="shared" si="895"/>
        <v>0</v>
      </c>
    </row>
    <row r="6314" spans="1:23" x14ac:dyDescent="0.25">
      <c r="A6314">
        <f t="shared" si="888"/>
        <v>259</v>
      </c>
      <c r="B6314">
        <f t="shared" si="889"/>
        <v>9</v>
      </c>
      <c r="C6314" s="1">
        <f t="shared" si="896"/>
        <v>41902.624999984713</v>
      </c>
      <c r="D6314" s="7">
        <v>413.92424242424244</v>
      </c>
      <c r="E6314" s="7"/>
      <c r="G6314">
        <v>54.88</v>
      </c>
      <c r="H6314" s="12">
        <v>187.85441623117285</v>
      </c>
      <c r="I6314" s="13">
        <f>$D$2*tarifas!$D$12/24</f>
        <v>1.4541666666666666</v>
      </c>
      <c r="J6314" s="13" t="e">
        <f>VLOOKUP(E6314&amp;" "&amp;F6314,tarifas!$A$13:$D$20,4,FALSE)*H6314</f>
        <v>#N/A</v>
      </c>
      <c r="K6314" s="13">
        <f>IF(F6314="COD1",tarifas!$D$11*(SUMIFS($H$11:$H$8770,$F$11:$F$8770,"=COD1",$B$11:$B$8770,"="&amp;B6314)/COUNTIFS($F$11:$F$8770,"=COD1",$B$11:$B$8770,"="&amp;B6314))/COUNTIFS($A$11:$A$8770,"="&amp;A6314,$F$11:$F$8770,"=COD1"),0)</f>
        <v>0</v>
      </c>
      <c r="L6314" s="13" t="e">
        <f>(VLOOKUP(F6314,tarifas!$C$7:$D$10,2,FALSE)+tarifas!$D$21)*datos!H6314</f>
        <v>#N/A</v>
      </c>
      <c r="M6314">
        <v>289.31414000000001</v>
      </c>
      <c r="N6314" s="13" t="e">
        <f t="shared" si="890"/>
        <v>#N/A</v>
      </c>
      <c r="O6314">
        <f t="shared" si="891"/>
        <v>187.85441623117285</v>
      </c>
      <c r="P6314" s="12">
        <f t="shared" si="892"/>
        <v>0</v>
      </c>
      <c r="Q6314">
        <f t="shared" si="893"/>
        <v>101.45972376882716</v>
      </c>
      <c r="R6314">
        <f>$D$2*tarifas!$D$12/24</f>
        <v>1.4541666666666666</v>
      </c>
      <c r="S6314" t="e">
        <f>VLOOKUP(E6314&amp;" "&amp;F6314,tarifas!$A$13:$D$20,4,FALSE)*P6314</f>
        <v>#N/A</v>
      </c>
      <c r="T6314">
        <f>IF(F6314="COD1",tarifas!$D$11*(SUMIFS($P$11:$P$8770,$F$11:$F$8770,"=COD1",$B$11:$B$8770,"="&amp;B6314)/COUNTIFS($F$11:$F$8770,"=COD1",$B$11:$B$8770,"="&amp;B6314))/COUNTIFS($A$11:$A$8770,"="&amp;A6314,$F$11:$F$8770,"=COD1"),0)</f>
        <v>0</v>
      </c>
      <c r="U6314" t="e">
        <f>(VLOOKUP(F6314,tarifas!$C$7:$D$10,2,FALSE)+tarifas!$D$21)*datos!P6314</f>
        <v>#N/A</v>
      </c>
      <c r="V6314" t="e">
        <f t="shared" si="894"/>
        <v>#N/A</v>
      </c>
      <c r="W6314">
        <f t="shared" si="895"/>
        <v>5.0112986763899112</v>
      </c>
    </row>
    <row r="6315" spans="1:23" x14ac:dyDescent="0.25">
      <c r="A6315">
        <f t="shared" si="888"/>
        <v>259</v>
      </c>
      <c r="B6315">
        <f t="shared" si="889"/>
        <v>9</v>
      </c>
      <c r="C6315" s="1">
        <f t="shared" si="896"/>
        <v>41902.666666651377</v>
      </c>
      <c r="D6315" s="7">
        <v>391</v>
      </c>
      <c r="E6315" s="7"/>
      <c r="G6315">
        <v>56.6</v>
      </c>
      <c r="H6315" s="12">
        <v>187.04891497086302</v>
      </c>
      <c r="I6315" s="13">
        <f>$D$2*tarifas!$D$12/24</f>
        <v>1.4541666666666666</v>
      </c>
      <c r="J6315" s="13" t="e">
        <f>VLOOKUP(E6315&amp;" "&amp;F6315,tarifas!$A$13:$D$20,4,FALSE)*H6315</f>
        <v>#N/A</v>
      </c>
      <c r="K6315" s="13">
        <f>IF(F6315="COD1",tarifas!$D$11*(SUMIFS($H$11:$H$8770,$F$11:$F$8770,"=COD1",$B$11:$B$8770,"="&amp;B6315)/COUNTIFS($F$11:$F$8770,"=COD1",$B$11:$B$8770,"="&amp;B6315))/COUNTIFS($A$11:$A$8770,"="&amp;A6315,$F$11:$F$8770,"=COD1"),0)</f>
        <v>0</v>
      </c>
      <c r="L6315" s="13" t="e">
        <f>(VLOOKUP(F6315,tarifas!$C$7:$D$10,2,FALSE)+tarifas!$D$21)*datos!H6315</f>
        <v>#N/A</v>
      </c>
      <c r="M6315">
        <v>33.098550000000003</v>
      </c>
      <c r="N6315" s="13" t="e">
        <f t="shared" si="890"/>
        <v>#N/A</v>
      </c>
      <c r="O6315">
        <f t="shared" si="891"/>
        <v>33.098550000000003</v>
      </c>
      <c r="P6315" s="12">
        <f t="shared" si="892"/>
        <v>153.95036497086301</v>
      </c>
      <c r="Q6315">
        <f t="shared" si="893"/>
        <v>0</v>
      </c>
      <c r="R6315">
        <f>$D$2*tarifas!$D$12/24</f>
        <v>1.4541666666666666</v>
      </c>
      <c r="S6315" t="e">
        <f>VLOOKUP(E6315&amp;" "&amp;F6315,tarifas!$A$13:$D$20,4,FALSE)*P6315</f>
        <v>#N/A</v>
      </c>
      <c r="T6315">
        <f>IF(F6315="COD1",tarifas!$D$11*(SUMIFS($P$11:$P$8770,$F$11:$F$8770,"=COD1",$B$11:$B$8770,"="&amp;B6315)/COUNTIFS($F$11:$F$8770,"=COD1",$B$11:$B$8770,"="&amp;B6315))/COUNTIFS($A$11:$A$8770,"="&amp;A6315,$F$11:$F$8770,"=COD1"),0)</f>
        <v>0</v>
      </c>
      <c r="U6315" t="e">
        <f>(VLOOKUP(F6315,tarifas!$C$7:$D$10,2,FALSE)+tarifas!$D$21)*datos!P6315</f>
        <v>#N/A</v>
      </c>
      <c r="V6315" t="e">
        <f t="shared" si="894"/>
        <v>#N/A</v>
      </c>
      <c r="W6315">
        <f t="shared" si="895"/>
        <v>0</v>
      </c>
    </row>
    <row r="6316" spans="1:23" x14ac:dyDescent="0.25">
      <c r="A6316">
        <f t="shared" si="888"/>
        <v>259</v>
      </c>
      <c r="B6316">
        <f t="shared" si="889"/>
        <v>9</v>
      </c>
      <c r="C6316" s="1">
        <f t="shared" si="896"/>
        <v>41902.708333318042</v>
      </c>
      <c r="D6316" s="7">
        <v>241.3484848484849</v>
      </c>
      <c r="E6316" s="7"/>
      <c r="G6316">
        <v>60.93</v>
      </c>
      <c r="H6316" s="12">
        <v>188.44717578975585</v>
      </c>
      <c r="I6316" s="13">
        <f>$D$2*tarifas!$D$12/24</f>
        <v>1.4541666666666666</v>
      </c>
      <c r="J6316" s="13" t="e">
        <f>VLOOKUP(E6316&amp;" "&amp;F6316,tarifas!$A$13:$D$20,4,FALSE)*H6316</f>
        <v>#N/A</v>
      </c>
      <c r="K6316" s="13">
        <f>IF(F6316="COD1",tarifas!$D$11*(SUMIFS($H$11:$H$8770,$F$11:$F$8770,"=COD1",$B$11:$B$8770,"="&amp;B6316)/COUNTIFS($F$11:$F$8770,"=COD1",$B$11:$B$8770,"="&amp;B6316))/COUNTIFS($A$11:$A$8770,"="&amp;A6316,$F$11:$F$8770,"=COD1"),0)</f>
        <v>0</v>
      </c>
      <c r="L6316" s="13" t="e">
        <f>(VLOOKUP(F6316,tarifas!$C$7:$D$10,2,FALSE)+tarifas!$D$21)*datos!H6316</f>
        <v>#N/A</v>
      </c>
      <c r="M6316">
        <v>12.665610000000001</v>
      </c>
      <c r="N6316" s="13" t="e">
        <f t="shared" si="890"/>
        <v>#N/A</v>
      </c>
      <c r="O6316">
        <f t="shared" si="891"/>
        <v>12.665610000000001</v>
      </c>
      <c r="P6316" s="12">
        <f t="shared" si="892"/>
        <v>175.78156578975586</v>
      </c>
      <c r="Q6316">
        <f t="shared" si="893"/>
        <v>0</v>
      </c>
      <c r="R6316">
        <f>$D$2*tarifas!$D$12/24</f>
        <v>1.4541666666666666</v>
      </c>
      <c r="S6316" t="e">
        <f>VLOOKUP(E6316&amp;" "&amp;F6316,tarifas!$A$13:$D$20,4,FALSE)*P6316</f>
        <v>#N/A</v>
      </c>
      <c r="T6316">
        <f>IF(F6316="COD1",tarifas!$D$11*(SUMIFS($P$11:$P$8770,$F$11:$F$8770,"=COD1",$B$11:$B$8770,"="&amp;B6316)/COUNTIFS($F$11:$F$8770,"=COD1",$B$11:$B$8770,"="&amp;B6316))/COUNTIFS($A$11:$A$8770,"="&amp;A6316,$F$11:$F$8770,"=COD1"),0)</f>
        <v>0</v>
      </c>
      <c r="U6316" t="e">
        <f>(VLOOKUP(F6316,tarifas!$C$7:$D$10,2,FALSE)+tarifas!$D$21)*datos!P6316</f>
        <v>#N/A</v>
      </c>
      <c r="V6316" t="e">
        <f t="shared" si="894"/>
        <v>#N/A</v>
      </c>
      <c r="W6316">
        <f t="shared" si="895"/>
        <v>0</v>
      </c>
    </row>
    <row r="6317" spans="1:23" x14ac:dyDescent="0.25">
      <c r="A6317">
        <f t="shared" si="888"/>
        <v>259</v>
      </c>
      <c r="B6317">
        <f t="shared" si="889"/>
        <v>9</v>
      </c>
      <c r="C6317" s="1">
        <f t="shared" si="896"/>
        <v>41902.749999984706</v>
      </c>
      <c r="D6317" s="7">
        <v>67.484848484848499</v>
      </c>
      <c r="E6317" s="7"/>
      <c r="G6317">
        <v>64.03</v>
      </c>
      <c r="H6317" s="12">
        <v>187.41302390471228</v>
      </c>
      <c r="I6317" s="13">
        <f>$D$2*tarifas!$D$12/24</f>
        <v>1.4541666666666666</v>
      </c>
      <c r="J6317" s="13" t="e">
        <f>VLOOKUP(E6317&amp;" "&amp;F6317,tarifas!$A$13:$D$20,4,FALSE)*H6317</f>
        <v>#N/A</v>
      </c>
      <c r="K6317" s="13">
        <f>IF(F6317="COD1",tarifas!$D$11*(SUMIFS($H$11:$H$8770,$F$11:$F$8770,"=COD1",$B$11:$B$8770,"="&amp;B6317)/COUNTIFS($F$11:$F$8770,"=COD1",$B$11:$B$8770,"="&amp;B6317))/COUNTIFS($A$11:$A$8770,"="&amp;A6317,$F$11:$F$8770,"=COD1"),0)</f>
        <v>0</v>
      </c>
      <c r="L6317" s="13" t="e">
        <f>(VLOOKUP(F6317,tarifas!$C$7:$D$10,2,FALSE)+tarifas!$D$21)*datos!H6317</f>
        <v>#N/A</v>
      </c>
      <c r="M6317">
        <v>0</v>
      </c>
      <c r="N6317" s="13" t="e">
        <f t="shared" si="890"/>
        <v>#N/A</v>
      </c>
      <c r="O6317">
        <f t="shared" si="891"/>
        <v>0</v>
      </c>
      <c r="P6317" s="12">
        <f t="shared" si="892"/>
        <v>187.41302390471228</v>
      </c>
      <c r="Q6317">
        <f t="shared" si="893"/>
        <v>0</v>
      </c>
      <c r="R6317">
        <f>$D$2*tarifas!$D$12/24</f>
        <v>1.4541666666666666</v>
      </c>
      <c r="S6317" t="e">
        <f>VLOOKUP(E6317&amp;" "&amp;F6317,tarifas!$A$13:$D$20,4,FALSE)*P6317</f>
        <v>#N/A</v>
      </c>
      <c r="T6317">
        <f>IF(F6317="COD1",tarifas!$D$11*(SUMIFS($P$11:$P$8770,$F$11:$F$8770,"=COD1",$B$11:$B$8770,"="&amp;B6317)/COUNTIFS($F$11:$F$8770,"=COD1",$B$11:$B$8770,"="&amp;B6317))/COUNTIFS($A$11:$A$8770,"="&amp;A6317,$F$11:$F$8770,"=COD1"),0)</f>
        <v>0</v>
      </c>
      <c r="U6317" t="e">
        <f>(VLOOKUP(F6317,tarifas!$C$7:$D$10,2,FALSE)+tarifas!$D$21)*datos!P6317</f>
        <v>#N/A</v>
      </c>
      <c r="V6317" t="e">
        <f t="shared" si="894"/>
        <v>#N/A</v>
      </c>
      <c r="W6317">
        <f t="shared" si="895"/>
        <v>0</v>
      </c>
    </row>
    <row r="6318" spans="1:23" x14ac:dyDescent="0.25">
      <c r="A6318">
        <f t="shared" si="888"/>
        <v>259</v>
      </c>
      <c r="B6318">
        <f t="shared" si="889"/>
        <v>9</v>
      </c>
      <c r="C6318" s="1">
        <f t="shared" si="896"/>
        <v>41902.79166665137</v>
      </c>
      <c r="D6318" s="7">
        <v>0</v>
      </c>
      <c r="E6318" s="7"/>
      <c r="G6318">
        <v>66.02</v>
      </c>
      <c r="H6318" s="12">
        <v>200.99557301515316</v>
      </c>
      <c r="I6318" s="13">
        <f>$D$2*tarifas!$D$12/24</f>
        <v>1.4541666666666666</v>
      </c>
      <c r="J6318" s="13" t="e">
        <f>VLOOKUP(E6318&amp;" "&amp;F6318,tarifas!$A$13:$D$20,4,FALSE)*H6318</f>
        <v>#N/A</v>
      </c>
      <c r="K6318" s="13">
        <f>IF(F6318="COD1",tarifas!$D$11*(SUMIFS($H$11:$H$8770,$F$11:$F$8770,"=COD1",$B$11:$B$8770,"="&amp;B6318)/COUNTIFS($F$11:$F$8770,"=COD1",$B$11:$B$8770,"="&amp;B6318))/COUNTIFS($A$11:$A$8770,"="&amp;A6318,$F$11:$F$8770,"=COD1"),0)</f>
        <v>0</v>
      </c>
      <c r="L6318" s="13" t="e">
        <f>(VLOOKUP(F6318,tarifas!$C$7:$D$10,2,FALSE)+tarifas!$D$21)*datos!H6318</f>
        <v>#N/A</v>
      </c>
      <c r="M6318">
        <v>0</v>
      </c>
      <c r="N6318" s="13" t="e">
        <f t="shared" si="890"/>
        <v>#N/A</v>
      </c>
      <c r="O6318">
        <f t="shared" si="891"/>
        <v>0</v>
      </c>
      <c r="P6318" s="12">
        <f t="shared" si="892"/>
        <v>200.99557301515316</v>
      </c>
      <c r="Q6318">
        <f t="shared" si="893"/>
        <v>0</v>
      </c>
      <c r="R6318">
        <f>$D$2*tarifas!$D$12/24</f>
        <v>1.4541666666666666</v>
      </c>
      <c r="S6318" t="e">
        <f>VLOOKUP(E6318&amp;" "&amp;F6318,tarifas!$A$13:$D$20,4,FALSE)*P6318</f>
        <v>#N/A</v>
      </c>
      <c r="T6318">
        <f>IF(F6318="COD1",tarifas!$D$11*(SUMIFS($P$11:$P$8770,$F$11:$F$8770,"=COD1",$B$11:$B$8770,"="&amp;B6318)/COUNTIFS($F$11:$F$8770,"=COD1",$B$11:$B$8770,"="&amp;B6318))/COUNTIFS($A$11:$A$8770,"="&amp;A6318,$F$11:$F$8770,"=COD1"),0)</f>
        <v>0</v>
      </c>
      <c r="U6318" t="e">
        <f>(VLOOKUP(F6318,tarifas!$C$7:$D$10,2,FALSE)+tarifas!$D$21)*datos!P6318</f>
        <v>#N/A</v>
      </c>
      <c r="V6318" t="e">
        <f t="shared" si="894"/>
        <v>#N/A</v>
      </c>
      <c r="W6318">
        <f t="shared" si="895"/>
        <v>0</v>
      </c>
    </row>
    <row r="6319" spans="1:23" x14ac:dyDescent="0.25">
      <c r="A6319">
        <f t="shared" si="888"/>
        <v>259</v>
      </c>
      <c r="B6319">
        <f t="shared" si="889"/>
        <v>9</v>
      </c>
      <c r="C6319" s="1">
        <f t="shared" si="896"/>
        <v>41902.833333318034</v>
      </c>
      <c r="D6319" s="7">
        <v>0</v>
      </c>
      <c r="E6319" s="7"/>
      <c r="G6319">
        <v>68.95</v>
      </c>
      <c r="H6319" s="12">
        <v>194.54755471192527</v>
      </c>
      <c r="I6319" s="13">
        <f>$D$2*tarifas!$D$12/24</f>
        <v>1.4541666666666666</v>
      </c>
      <c r="J6319" s="13" t="e">
        <f>VLOOKUP(E6319&amp;" "&amp;F6319,tarifas!$A$13:$D$20,4,FALSE)*H6319</f>
        <v>#N/A</v>
      </c>
      <c r="K6319" s="13">
        <f>IF(F6319="COD1",tarifas!$D$11*(SUMIFS($H$11:$H$8770,$F$11:$F$8770,"=COD1",$B$11:$B$8770,"="&amp;B6319)/COUNTIFS($F$11:$F$8770,"=COD1",$B$11:$B$8770,"="&amp;B6319))/COUNTIFS($A$11:$A$8770,"="&amp;A6319,$F$11:$F$8770,"=COD1"),0)</f>
        <v>0</v>
      </c>
      <c r="L6319" s="13" t="e">
        <f>(VLOOKUP(F6319,tarifas!$C$7:$D$10,2,FALSE)+tarifas!$D$21)*datos!H6319</f>
        <v>#N/A</v>
      </c>
      <c r="M6319">
        <v>0</v>
      </c>
      <c r="N6319" s="13" t="e">
        <f t="shared" si="890"/>
        <v>#N/A</v>
      </c>
      <c r="O6319">
        <f t="shared" si="891"/>
        <v>0</v>
      </c>
      <c r="P6319" s="12">
        <f t="shared" si="892"/>
        <v>194.54755471192527</v>
      </c>
      <c r="Q6319">
        <f t="shared" si="893"/>
        <v>0</v>
      </c>
      <c r="R6319">
        <f>$D$2*tarifas!$D$12/24</f>
        <v>1.4541666666666666</v>
      </c>
      <c r="S6319" t="e">
        <f>VLOOKUP(E6319&amp;" "&amp;F6319,tarifas!$A$13:$D$20,4,FALSE)*P6319</f>
        <v>#N/A</v>
      </c>
      <c r="T6319">
        <f>IF(F6319="COD1",tarifas!$D$11*(SUMIFS($P$11:$P$8770,$F$11:$F$8770,"=COD1",$B$11:$B$8770,"="&amp;B6319)/COUNTIFS($F$11:$F$8770,"=COD1",$B$11:$B$8770,"="&amp;B6319))/COUNTIFS($A$11:$A$8770,"="&amp;A6319,$F$11:$F$8770,"=COD1"),0)</f>
        <v>0</v>
      </c>
      <c r="U6319" t="e">
        <f>(VLOOKUP(F6319,tarifas!$C$7:$D$10,2,FALSE)+tarifas!$D$21)*datos!P6319</f>
        <v>#N/A</v>
      </c>
      <c r="V6319" t="e">
        <f t="shared" si="894"/>
        <v>#N/A</v>
      </c>
      <c r="W6319">
        <f t="shared" si="895"/>
        <v>0</v>
      </c>
    </row>
    <row r="6320" spans="1:23" x14ac:dyDescent="0.25">
      <c r="A6320">
        <f t="shared" si="888"/>
        <v>259</v>
      </c>
      <c r="B6320">
        <f t="shared" si="889"/>
        <v>9</v>
      </c>
      <c r="C6320" s="1">
        <f t="shared" si="896"/>
        <v>41902.874999984699</v>
      </c>
      <c r="D6320" s="7">
        <v>0</v>
      </c>
      <c r="E6320" s="7"/>
      <c r="G6320">
        <v>65.8</v>
      </c>
      <c r="H6320" s="12">
        <v>197.18048962986214</v>
      </c>
      <c r="I6320" s="13">
        <f>$D$2*tarifas!$D$12/24</f>
        <v>1.4541666666666666</v>
      </c>
      <c r="J6320" s="13" t="e">
        <f>VLOOKUP(E6320&amp;" "&amp;F6320,tarifas!$A$13:$D$20,4,FALSE)*H6320</f>
        <v>#N/A</v>
      </c>
      <c r="K6320" s="13">
        <f>IF(F6320="COD1",tarifas!$D$11*(SUMIFS($H$11:$H$8770,$F$11:$F$8770,"=COD1",$B$11:$B$8770,"="&amp;B6320)/COUNTIFS($F$11:$F$8770,"=COD1",$B$11:$B$8770,"="&amp;B6320))/COUNTIFS($A$11:$A$8770,"="&amp;A6320,$F$11:$F$8770,"=COD1"),0)</f>
        <v>0</v>
      </c>
      <c r="L6320" s="13" t="e">
        <f>(VLOOKUP(F6320,tarifas!$C$7:$D$10,2,FALSE)+tarifas!$D$21)*datos!H6320</f>
        <v>#N/A</v>
      </c>
      <c r="M6320">
        <v>0</v>
      </c>
      <c r="N6320" s="13" t="e">
        <f t="shared" si="890"/>
        <v>#N/A</v>
      </c>
      <c r="O6320">
        <f t="shared" si="891"/>
        <v>0</v>
      </c>
      <c r="P6320" s="12">
        <f t="shared" si="892"/>
        <v>197.18048962986214</v>
      </c>
      <c r="Q6320">
        <f t="shared" si="893"/>
        <v>0</v>
      </c>
      <c r="R6320">
        <f>$D$2*tarifas!$D$12/24</f>
        <v>1.4541666666666666</v>
      </c>
      <c r="S6320" t="e">
        <f>VLOOKUP(E6320&amp;" "&amp;F6320,tarifas!$A$13:$D$20,4,FALSE)*P6320</f>
        <v>#N/A</v>
      </c>
      <c r="T6320">
        <f>IF(F6320="COD1",tarifas!$D$11*(SUMIFS($P$11:$P$8770,$F$11:$F$8770,"=COD1",$B$11:$B$8770,"="&amp;B6320)/COUNTIFS($F$11:$F$8770,"=COD1",$B$11:$B$8770,"="&amp;B6320))/COUNTIFS($A$11:$A$8770,"="&amp;A6320,$F$11:$F$8770,"=COD1"),0)</f>
        <v>0</v>
      </c>
      <c r="U6320" t="e">
        <f>(VLOOKUP(F6320,tarifas!$C$7:$D$10,2,FALSE)+tarifas!$D$21)*datos!P6320</f>
        <v>#N/A</v>
      </c>
      <c r="V6320" t="e">
        <f t="shared" si="894"/>
        <v>#N/A</v>
      </c>
      <c r="W6320">
        <f t="shared" si="895"/>
        <v>0</v>
      </c>
    </row>
    <row r="6321" spans="1:23" x14ac:dyDescent="0.25">
      <c r="A6321">
        <f t="shared" si="888"/>
        <v>259</v>
      </c>
      <c r="B6321">
        <f t="shared" si="889"/>
        <v>9</v>
      </c>
      <c r="C6321" s="1">
        <f t="shared" si="896"/>
        <v>41902.916666651363</v>
      </c>
      <c r="D6321" s="7">
        <v>0</v>
      </c>
      <c r="E6321" s="7"/>
      <c r="G6321">
        <v>64.56</v>
      </c>
      <c r="H6321" s="12">
        <v>196.68909135996361</v>
      </c>
      <c r="I6321" s="13">
        <f>$D$2*tarifas!$D$12/24</f>
        <v>1.4541666666666666</v>
      </c>
      <c r="J6321" s="13" t="e">
        <f>VLOOKUP(E6321&amp;" "&amp;F6321,tarifas!$A$13:$D$20,4,FALSE)*H6321</f>
        <v>#N/A</v>
      </c>
      <c r="K6321" s="13">
        <f>IF(F6321="COD1",tarifas!$D$11*(SUMIFS($H$11:$H$8770,$F$11:$F$8770,"=COD1",$B$11:$B$8770,"="&amp;B6321)/COUNTIFS($F$11:$F$8770,"=COD1",$B$11:$B$8770,"="&amp;B6321))/COUNTIFS($A$11:$A$8770,"="&amp;A6321,$F$11:$F$8770,"=COD1"),0)</f>
        <v>0</v>
      </c>
      <c r="L6321" s="13" t="e">
        <f>(VLOOKUP(F6321,tarifas!$C$7:$D$10,2,FALSE)+tarifas!$D$21)*datos!H6321</f>
        <v>#N/A</v>
      </c>
      <c r="M6321">
        <v>0</v>
      </c>
      <c r="N6321" s="13" t="e">
        <f t="shared" si="890"/>
        <v>#N/A</v>
      </c>
      <c r="O6321">
        <f t="shared" si="891"/>
        <v>0</v>
      </c>
      <c r="P6321" s="12">
        <f t="shared" si="892"/>
        <v>196.68909135996361</v>
      </c>
      <c r="Q6321">
        <f t="shared" si="893"/>
        <v>0</v>
      </c>
      <c r="R6321">
        <f>$D$2*tarifas!$D$12/24</f>
        <v>1.4541666666666666</v>
      </c>
      <c r="S6321" t="e">
        <f>VLOOKUP(E6321&amp;" "&amp;F6321,tarifas!$A$13:$D$20,4,FALSE)*P6321</f>
        <v>#N/A</v>
      </c>
      <c r="T6321">
        <f>IF(F6321="COD1",tarifas!$D$11*(SUMIFS($P$11:$P$8770,$F$11:$F$8770,"=COD1",$B$11:$B$8770,"="&amp;B6321)/COUNTIFS($F$11:$F$8770,"=COD1",$B$11:$B$8770,"="&amp;B6321))/COUNTIFS($A$11:$A$8770,"="&amp;A6321,$F$11:$F$8770,"=COD1"),0)</f>
        <v>0</v>
      </c>
      <c r="U6321" t="e">
        <f>(VLOOKUP(F6321,tarifas!$C$7:$D$10,2,FALSE)+tarifas!$D$21)*datos!P6321</f>
        <v>#N/A</v>
      </c>
      <c r="V6321" t="e">
        <f t="shared" si="894"/>
        <v>#N/A</v>
      </c>
      <c r="W6321">
        <f t="shared" si="895"/>
        <v>0</v>
      </c>
    </row>
    <row r="6322" spans="1:23" x14ac:dyDescent="0.25">
      <c r="A6322">
        <f t="shared" si="888"/>
        <v>259</v>
      </c>
      <c r="B6322">
        <f t="shared" si="889"/>
        <v>9</v>
      </c>
      <c r="C6322" s="1">
        <f t="shared" si="896"/>
        <v>41902.958333318027</v>
      </c>
      <c r="D6322" s="7">
        <v>0</v>
      </c>
      <c r="E6322" s="7"/>
      <c r="G6322">
        <v>64.430000000000007</v>
      </c>
      <c r="H6322" s="12">
        <v>196.20749188271407</v>
      </c>
      <c r="I6322" s="13">
        <f>$D$2*tarifas!$D$12/24</f>
        <v>1.4541666666666666</v>
      </c>
      <c r="J6322" s="13" t="e">
        <f>VLOOKUP(E6322&amp;" "&amp;F6322,tarifas!$A$13:$D$20,4,FALSE)*H6322</f>
        <v>#N/A</v>
      </c>
      <c r="K6322" s="13">
        <f>IF(F6322="COD1",tarifas!$D$11*(SUMIFS($H$11:$H$8770,$F$11:$F$8770,"=COD1",$B$11:$B$8770,"="&amp;B6322)/COUNTIFS($F$11:$F$8770,"=COD1",$B$11:$B$8770,"="&amp;B6322))/COUNTIFS($A$11:$A$8770,"="&amp;A6322,$F$11:$F$8770,"=COD1"),0)</f>
        <v>0</v>
      </c>
      <c r="L6322" s="13" t="e">
        <f>(VLOOKUP(F6322,tarifas!$C$7:$D$10,2,FALSE)+tarifas!$D$21)*datos!H6322</f>
        <v>#N/A</v>
      </c>
      <c r="M6322">
        <v>0</v>
      </c>
      <c r="N6322" s="13" t="e">
        <f t="shared" si="890"/>
        <v>#N/A</v>
      </c>
      <c r="O6322">
        <f t="shared" si="891"/>
        <v>0</v>
      </c>
      <c r="P6322" s="12">
        <f t="shared" si="892"/>
        <v>196.20749188271407</v>
      </c>
      <c r="Q6322">
        <f t="shared" si="893"/>
        <v>0</v>
      </c>
      <c r="R6322">
        <f>$D$2*tarifas!$D$12/24</f>
        <v>1.4541666666666666</v>
      </c>
      <c r="S6322" t="e">
        <f>VLOOKUP(E6322&amp;" "&amp;F6322,tarifas!$A$13:$D$20,4,FALSE)*P6322</f>
        <v>#N/A</v>
      </c>
      <c r="T6322">
        <f>IF(F6322="COD1",tarifas!$D$11*(SUMIFS($P$11:$P$8770,$F$11:$F$8770,"=COD1",$B$11:$B$8770,"="&amp;B6322)/COUNTIFS($F$11:$F$8770,"=COD1",$B$11:$B$8770,"="&amp;B6322))/COUNTIFS($A$11:$A$8770,"="&amp;A6322,$F$11:$F$8770,"=COD1"),0)</f>
        <v>0</v>
      </c>
      <c r="U6322" t="e">
        <f>(VLOOKUP(F6322,tarifas!$C$7:$D$10,2,FALSE)+tarifas!$D$21)*datos!P6322</f>
        <v>#N/A</v>
      </c>
      <c r="V6322" t="e">
        <f t="shared" si="894"/>
        <v>#N/A</v>
      </c>
      <c r="W6322">
        <f t="shared" si="895"/>
        <v>0</v>
      </c>
    </row>
    <row r="6323" spans="1:23" x14ac:dyDescent="0.25">
      <c r="A6323">
        <f t="shared" si="888"/>
        <v>260</v>
      </c>
      <c r="B6323">
        <f t="shared" si="889"/>
        <v>9</v>
      </c>
      <c r="C6323" s="1">
        <f t="shared" si="896"/>
        <v>41902.999999984691</v>
      </c>
      <c r="D6323" s="7">
        <v>0</v>
      </c>
      <c r="E6323" s="7"/>
      <c r="G6323">
        <v>60.31</v>
      </c>
      <c r="H6323" s="12">
        <v>190.89065028770793</v>
      </c>
      <c r="I6323" s="13">
        <f>$D$2*tarifas!$D$12/24</f>
        <v>1.4541666666666666</v>
      </c>
      <c r="J6323" s="13" t="e">
        <f>VLOOKUP(E6323&amp;" "&amp;F6323,tarifas!$A$13:$D$20,4,FALSE)*H6323</f>
        <v>#N/A</v>
      </c>
      <c r="K6323" s="13">
        <f>IF(F6323="COD1",tarifas!$D$11*(SUMIFS($H$11:$H$8770,$F$11:$F$8770,"=COD1",$B$11:$B$8770,"="&amp;B6323)/COUNTIFS($F$11:$F$8770,"=COD1",$B$11:$B$8770,"="&amp;B6323))/COUNTIFS($A$11:$A$8770,"="&amp;A6323,$F$11:$F$8770,"=COD1"),0)</f>
        <v>0</v>
      </c>
      <c r="L6323" s="13" t="e">
        <f>(VLOOKUP(F6323,tarifas!$C$7:$D$10,2,FALSE)+tarifas!$D$21)*datos!H6323</f>
        <v>#N/A</v>
      </c>
      <c r="M6323">
        <v>0</v>
      </c>
      <c r="N6323" s="13" t="e">
        <f t="shared" si="890"/>
        <v>#N/A</v>
      </c>
      <c r="O6323">
        <f t="shared" si="891"/>
        <v>0</v>
      </c>
      <c r="P6323" s="12">
        <f t="shared" si="892"/>
        <v>190.89065028770793</v>
      </c>
      <c r="Q6323">
        <f t="shared" si="893"/>
        <v>0</v>
      </c>
      <c r="R6323">
        <f>$D$2*tarifas!$D$12/24</f>
        <v>1.4541666666666666</v>
      </c>
      <c r="S6323" t="e">
        <f>VLOOKUP(E6323&amp;" "&amp;F6323,tarifas!$A$13:$D$20,4,FALSE)*P6323</f>
        <v>#N/A</v>
      </c>
      <c r="T6323">
        <f>IF(F6323="COD1",tarifas!$D$11*(SUMIFS($P$11:$P$8770,$F$11:$F$8770,"=COD1",$B$11:$B$8770,"="&amp;B6323)/COUNTIFS($F$11:$F$8770,"=COD1",$B$11:$B$8770,"="&amp;B6323))/COUNTIFS($A$11:$A$8770,"="&amp;A6323,$F$11:$F$8770,"=COD1"),0)</f>
        <v>0</v>
      </c>
      <c r="U6323" t="e">
        <f>(VLOOKUP(F6323,tarifas!$C$7:$D$10,2,FALSE)+tarifas!$D$21)*datos!P6323</f>
        <v>#N/A</v>
      </c>
      <c r="V6323" t="e">
        <f t="shared" si="894"/>
        <v>#N/A</v>
      </c>
      <c r="W6323">
        <f t="shared" si="895"/>
        <v>0</v>
      </c>
    </row>
    <row r="6324" spans="1:23" x14ac:dyDescent="0.25">
      <c r="A6324">
        <f t="shared" si="888"/>
        <v>260</v>
      </c>
      <c r="B6324">
        <f t="shared" si="889"/>
        <v>9</v>
      </c>
      <c r="C6324" s="1">
        <f t="shared" si="896"/>
        <v>41903.041666651356</v>
      </c>
      <c r="D6324" s="7">
        <v>0</v>
      </c>
      <c r="E6324" s="7"/>
      <c r="G6324">
        <v>52</v>
      </c>
      <c r="H6324" s="12">
        <v>189.06627919435272</v>
      </c>
      <c r="I6324" s="13">
        <f>$D$2*tarifas!$D$12/24</f>
        <v>1.4541666666666666</v>
      </c>
      <c r="J6324" s="13" t="e">
        <f>VLOOKUP(E6324&amp;" "&amp;F6324,tarifas!$A$13:$D$20,4,FALSE)*H6324</f>
        <v>#N/A</v>
      </c>
      <c r="K6324" s="13">
        <f>IF(F6324="COD1",tarifas!$D$11*(SUMIFS($H$11:$H$8770,$F$11:$F$8770,"=COD1",$B$11:$B$8770,"="&amp;B6324)/COUNTIFS($F$11:$F$8770,"=COD1",$B$11:$B$8770,"="&amp;B6324))/COUNTIFS($A$11:$A$8770,"="&amp;A6324,$F$11:$F$8770,"=COD1"),0)</f>
        <v>0</v>
      </c>
      <c r="L6324" s="13" t="e">
        <f>(VLOOKUP(F6324,tarifas!$C$7:$D$10,2,FALSE)+tarifas!$D$21)*datos!H6324</f>
        <v>#N/A</v>
      </c>
      <c r="M6324">
        <v>0</v>
      </c>
      <c r="N6324" s="13" t="e">
        <f t="shared" si="890"/>
        <v>#N/A</v>
      </c>
      <c r="O6324">
        <f t="shared" si="891"/>
        <v>0</v>
      </c>
      <c r="P6324" s="12">
        <f t="shared" si="892"/>
        <v>189.06627919435272</v>
      </c>
      <c r="Q6324">
        <f t="shared" si="893"/>
        <v>0</v>
      </c>
      <c r="R6324">
        <f>$D$2*tarifas!$D$12/24</f>
        <v>1.4541666666666666</v>
      </c>
      <c r="S6324" t="e">
        <f>VLOOKUP(E6324&amp;" "&amp;F6324,tarifas!$A$13:$D$20,4,FALSE)*P6324</f>
        <v>#N/A</v>
      </c>
      <c r="T6324">
        <f>IF(F6324="COD1",tarifas!$D$11*(SUMIFS($P$11:$P$8770,$F$11:$F$8770,"=COD1",$B$11:$B$8770,"="&amp;B6324)/COUNTIFS($F$11:$F$8770,"=COD1",$B$11:$B$8770,"="&amp;B6324))/COUNTIFS($A$11:$A$8770,"="&amp;A6324,$F$11:$F$8770,"=COD1"),0)</f>
        <v>0</v>
      </c>
      <c r="U6324" t="e">
        <f>(VLOOKUP(F6324,tarifas!$C$7:$D$10,2,FALSE)+tarifas!$D$21)*datos!P6324</f>
        <v>#N/A</v>
      </c>
      <c r="V6324" t="e">
        <f t="shared" si="894"/>
        <v>#N/A</v>
      </c>
      <c r="W6324">
        <f t="shared" si="895"/>
        <v>0</v>
      </c>
    </row>
    <row r="6325" spans="1:23" x14ac:dyDescent="0.25">
      <c r="A6325">
        <f t="shared" si="888"/>
        <v>260</v>
      </c>
      <c r="B6325">
        <f t="shared" si="889"/>
        <v>9</v>
      </c>
      <c r="C6325" s="1">
        <f t="shared" si="896"/>
        <v>41903.08333331802</v>
      </c>
      <c r="D6325" s="7">
        <v>0</v>
      </c>
      <c r="E6325" s="7"/>
      <c r="G6325">
        <v>53.43</v>
      </c>
      <c r="H6325" s="12">
        <v>187.15312342680826</v>
      </c>
      <c r="I6325" s="13">
        <f>$D$2*tarifas!$D$12/24</f>
        <v>1.4541666666666666</v>
      </c>
      <c r="J6325" s="13" t="e">
        <f>VLOOKUP(E6325&amp;" "&amp;F6325,tarifas!$A$13:$D$20,4,FALSE)*H6325</f>
        <v>#N/A</v>
      </c>
      <c r="K6325" s="13">
        <f>IF(F6325="COD1",tarifas!$D$11*(SUMIFS($H$11:$H$8770,$F$11:$F$8770,"=COD1",$B$11:$B$8770,"="&amp;B6325)/COUNTIFS($F$11:$F$8770,"=COD1",$B$11:$B$8770,"="&amp;B6325))/COUNTIFS($A$11:$A$8770,"="&amp;A6325,$F$11:$F$8770,"=COD1"),0)</f>
        <v>0</v>
      </c>
      <c r="L6325" s="13" t="e">
        <f>(VLOOKUP(F6325,tarifas!$C$7:$D$10,2,FALSE)+tarifas!$D$21)*datos!H6325</f>
        <v>#N/A</v>
      </c>
      <c r="M6325">
        <v>0</v>
      </c>
      <c r="N6325" s="13" t="e">
        <f t="shared" si="890"/>
        <v>#N/A</v>
      </c>
      <c r="O6325">
        <f t="shared" si="891"/>
        <v>0</v>
      </c>
      <c r="P6325" s="12">
        <f t="shared" si="892"/>
        <v>187.15312342680826</v>
      </c>
      <c r="Q6325">
        <f t="shared" si="893"/>
        <v>0</v>
      </c>
      <c r="R6325">
        <f>$D$2*tarifas!$D$12/24</f>
        <v>1.4541666666666666</v>
      </c>
      <c r="S6325" t="e">
        <f>VLOOKUP(E6325&amp;" "&amp;F6325,tarifas!$A$13:$D$20,4,FALSE)*P6325</f>
        <v>#N/A</v>
      </c>
      <c r="T6325">
        <f>IF(F6325="COD1",tarifas!$D$11*(SUMIFS($P$11:$P$8770,$F$11:$F$8770,"=COD1",$B$11:$B$8770,"="&amp;B6325)/COUNTIFS($F$11:$F$8770,"=COD1",$B$11:$B$8770,"="&amp;B6325))/COUNTIFS($A$11:$A$8770,"="&amp;A6325,$F$11:$F$8770,"=COD1"),0)</f>
        <v>0</v>
      </c>
      <c r="U6325" t="e">
        <f>(VLOOKUP(F6325,tarifas!$C$7:$D$10,2,FALSE)+tarifas!$D$21)*datos!P6325</f>
        <v>#N/A</v>
      </c>
      <c r="V6325" t="e">
        <f t="shared" si="894"/>
        <v>#N/A</v>
      </c>
      <c r="W6325">
        <f t="shared" si="895"/>
        <v>0</v>
      </c>
    </row>
    <row r="6326" spans="1:23" x14ac:dyDescent="0.25">
      <c r="A6326">
        <f t="shared" si="888"/>
        <v>260</v>
      </c>
      <c r="B6326">
        <f t="shared" si="889"/>
        <v>9</v>
      </c>
      <c r="C6326" s="1">
        <f t="shared" si="896"/>
        <v>41903.124999984684</v>
      </c>
      <c r="D6326" s="7">
        <v>0</v>
      </c>
      <c r="E6326" s="7"/>
      <c r="G6326">
        <v>47.93</v>
      </c>
      <c r="H6326" s="12">
        <v>184.75481433802159</v>
      </c>
      <c r="I6326" s="13">
        <f>$D$2*tarifas!$D$12/24</f>
        <v>1.4541666666666666</v>
      </c>
      <c r="J6326" s="13" t="e">
        <f>VLOOKUP(E6326&amp;" "&amp;F6326,tarifas!$A$13:$D$20,4,FALSE)*H6326</f>
        <v>#N/A</v>
      </c>
      <c r="K6326" s="13">
        <f>IF(F6326="COD1",tarifas!$D$11*(SUMIFS($H$11:$H$8770,$F$11:$F$8770,"=COD1",$B$11:$B$8770,"="&amp;B6326)/COUNTIFS($F$11:$F$8770,"=COD1",$B$11:$B$8770,"="&amp;B6326))/COUNTIFS($A$11:$A$8770,"="&amp;A6326,$F$11:$F$8770,"=COD1"),0)</f>
        <v>0</v>
      </c>
      <c r="L6326" s="13" t="e">
        <f>(VLOOKUP(F6326,tarifas!$C$7:$D$10,2,FALSE)+tarifas!$D$21)*datos!H6326</f>
        <v>#N/A</v>
      </c>
      <c r="M6326">
        <v>0</v>
      </c>
      <c r="N6326" s="13" t="e">
        <f t="shared" si="890"/>
        <v>#N/A</v>
      </c>
      <c r="O6326">
        <f t="shared" si="891"/>
        <v>0</v>
      </c>
      <c r="P6326" s="12">
        <f t="shared" si="892"/>
        <v>184.75481433802159</v>
      </c>
      <c r="Q6326">
        <f t="shared" si="893"/>
        <v>0</v>
      </c>
      <c r="R6326">
        <f>$D$2*tarifas!$D$12/24</f>
        <v>1.4541666666666666</v>
      </c>
      <c r="S6326" t="e">
        <f>VLOOKUP(E6326&amp;" "&amp;F6326,tarifas!$A$13:$D$20,4,FALSE)*P6326</f>
        <v>#N/A</v>
      </c>
      <c r="T6326">
        <f>IF(F6326="COD1",tarifas!$D$11*(SUMIFS($P$11:$P$8770,$F$11:$F$8770,"=COD1",$B$11:$B$8770,"="&amp;B6326)/COUNTIFS($F$11:$F$8770,"=COD1",$B$11:$B$8770,"="&amp;B6326))/COUNTIFS($A$11:$A$8770,"="&amp;A6326,$F$11:$F$8770,"=COD1"),0)</f>
        <v>0</v>
      </c>
      <c r="U6326" t="e">
        <f>(VLOOKUP(F6326,tarifas!$C$7:$D$10,2,FALSE)+tarifas!$D$21)*datos!P6326</f>
        <v>#N/A</v>
      </c>
      <c r="V6326" t="e">
        <f t="shared" si="894"/>
        <v>#N/A</v>
      </c>
      <c r="W6326">
        <f t="shared" si="895"/>
        <v>0</v>
      </c>
    </row>
    <row r="6327" spans="1:23" x14ac:dyDescent="0.25">
      <c r="A6327">
        <f t="shared" si="888"/>
        <v>260</v>
      </c>
      <c r="B6327">
        <f t="shared" si="889"/>
        <v>9</v>
      </c>
      <c r="C6327" s="1">
        <f t="shared" si="896"/>
        <v>41903.166666651348</v>
      </c>
      <c r="D6327" s="7">
        <v>0</v>
      </c>
      <c r="E6327" s="7"/>
      <c r="G6327">
        <v>47.93</v>
      </c>
      <c r="H6327" s="12">
        <v>185.33108830132934</v>
      </c>
      <c r="I6327" s="13">
        <f>$D$2*tarifas!$D$12/24</f>
        <v>1.4541666666666666</v>
      </c>
      <c r="J6327" s="13" t="e">
        <f>VLOOKUP(E6327&amp;" "&amp;F6327,tarifas!$A$13:$D$20,4,FALSE)*H6327</f>
        <v>#N/A</v>
      </c>
      <c r="K6327" s="13">
        <f>IF(F6327="COD1",tarifas!$D$11*(SUMIFS($H$11:$H$8770,$F$11:$F$8770,"=COD1",$B$11:$B$8770,"="&amp;B6327)/COUNTIFS($F$11:$F$8770,"=COD1",$B$11:$B$8770,"="&amp;B6327))/COUNTIFS($A$11:$A$8770,"="&amp;A6327,$F$11:$F$8770,"=COD1"),0)</f>
        <v>0</v>
      </c>
      <c r="L6327" s="13" t="e">
        <f>(VLOOKUP(F6327,tarifas!$C$7:$D$10,2,FALSE)+tarifas!$D$21)*datos!H6327</f>
        <v>#N/A</v>
      </c>
      <c r="M6327">
        <v>0</v>
      </c>
      <c r="N6327" s="13" t="e">
        <f t="shared" si="890"/>
        <v>#N/A</v>
      </c>
      <c r="O6327">
        <f t="shared" si="891"/>
        <v>0</v>
      </c>
      <c r="P6327" s="12">
        <f t="shared" si="892"/>
        <v>185.33108830132934</v>
      </c>
      <c r="Q6327">
        <f t="shared" si="893"/>
        <v>0</v>
      </c>
      <c r="R6327">
        <f>$D$2*tarifas!$D$12/24</f>
        <v>1.4541666666666666</v>
      </c>
      <c r="S6327" t="e">
        <f>VLOOKUP(E6327&amp;" "&amp;F6327,tarifas!$A$13:$D$20,4,FALSE)*P6327</f>
        <v>#N/A</v>
      </c>
      <c r="T6327">
        <f>IF(F6327="COD1",tarifas!$D$11*(SUMIFS($P$11:$P$8770,$F$11:$F$8770,"=COD1",$B$11:$B$8770,"="&amp;B6327)/COUNTIFS($F$11:$F$8770,"=COD1",$B$11:$B$8770,"="&amp;B6327))/COUNTIFS($A$11:$A$8770,"="&amp;A6327,$F$11:$F$8770,"=COD1"),0)</f>
        <v>0</v>
      </c>
      <c r="U6327" t="e">
        <f>(VLOOKUP(F6327,tarifas!$C$7:$D$10,2,FALSE)+tarifas!$D$21)*datos!P6327</f>
        <v>#N/A</v>
      </c>
      <c r="V6327" t="e">
        <f t="shared" si="894"/>
        <v>#N/A</v>
      </c>
      <c r="W6327">
        <f t="shared" si="895"/>
        <v>0</v>
      </c>
    </row>
    <row r="6328" spans="1:23" x14ac:dyDescent="0.25">
      <c r="A6328">
        <f t="shared" si="888"/>
        <v>260</v>
      </c>
      <c r="B6328">
        <f t="shared" si="889"/>
        <v>9</v>
      </c>
      <c r="C6328" s="1">
        <f t="shared" si="896"/>
        <v>41903.208333318013</v>
      </c>
      <c r="D6328" s="7">
        <v>0</v>
      </c>
      <c r="E6328" s="7"/>
      <c r="G6328">
        <v>47.93</v>
      </c>
      <c r="H6328" s="12">
        <v>185.83442466627508</v>
      </c>
      <c r="I6328" s="13">
        <f>$D$2*tarifas!$D$12/24</f>
        <v>1.4541666666666666</v>
      </c>
      <c r="J6328" s="13" t="e">
        <f>VLOOKUP(E6328&amp;" "&amp;F6328,tarifas!$A$13:$D$20,4,FALSE)*H6328</f>
        <v>#N/A</v>
      </c>
      <c r="K6328" s="13">
        <f>IF(F6328="COD1",tarifas!$D$11*(SUMIFS($H$11:$H$8770,$F$11:$F$8770,"=COD1",$B$11:$B$8770,"="&amp;B6328)/COUNTIFS($F$11:$F$8770,"=COD1",$B$11:$B$8770,"="&amp;B6328))/COUNTIFS($A$11:$A$8770,"="&amp;A6328,$F$11:$F$8770,"=COD1"),0)</f>
        <v>0</v>
      </c>
      <c r="L6328" s="13" t="e">
        <f>(VLOOKUP(F6328,tarifas!$C$7:$D$10,2,FALSE)+tarifas!$D$21)*datos!H6328</f>
        <v>#N/A</v>
      </c>
      <c r="M6328">
        <v>0</v>
      </c>
      <c r="N6328" s="13" t="e">
        <f t="shared" si="890"/>
        <v>#N/A</v>
      </c>
      <c r="O6328">
        <f t="shared" si="891"/>
        <v>0</v>
      </c>
      <c r="P6328" s="12">
        <f t="shared" si="892"/>
        <v>185.83442466627508</v>
      </c>
      <c r="Q6328">
        <f t="shared" si="893"/>
        <v>0</v>
      </c>
      <c r="R6328">
        <f>$D$2*tarifas!$D$12/24</f>
        <v>1.4541666666666666</v>
      </c>
      <c r="S6328" t="e">
        <f>VLOOKUP(E6328&amp;" "&amp;F6328,tarifas!$A$13:$D$20,4,FALSE)*P6328</f>
        <v>#N/A</v>
      </c>
      <c r="T6328">
        <f>IF(F6328="COD1",tarifas!$D$11*(SUMIFS($P$11:$P$8770,$F$11:$F$8770,"=COD1",$B$11:$B$8770,"="&amp;B6328)/COUNTIFS($F$11:$F$8770,"=COD1",$B$11:$B$8770,"="&amp;B6328))/COUNTIFS($A$11:$A$8770,"="&amp;A6328,$F$11:$F$8770,"=COD1"),0)</f>
        <v>0</v>
      </c>
      <c r="U6328" t="e">
        <f>(VLOOKUP(F6328,tarifas!$C$7:$D$10,2,FALSE)+tarifas!$D$21)*datos!P6328</f>
        <v>#N/A</v>
      </c>
      <c r="V6328" t="e">
        <f t="shared" si="894"/>
        <v>#N/A</v>
      </c>
      <c r="W6328">
        <f t="shared" si="895"/>
        <v>0</v>
      </c>
    </row>
    <row r="6329" spans="1:23" x14ac:dyDescent="0.25">
      <c r="A6329">
        <f t="shared" si="888"/>
        <v>260</v>
      </c>
      <c r="B6329">
        <f t="shared" si="889"/>
        <v>9</v>
      </c>
      <c r="C6329" s="1">
        <f t="shared" si="896"/>
        <v>41903.249999984677</v>
      </c>
      <c r="D6329" s="7">
        <v>0</v>
      </c>
      <c r="E6329" s="7"/>
      <c r="G6329">
        <v>49.71</v>
      </c>
      <c r="H6329" s="12">
        <v>166.72535269956458</v>
      </c>
      <c r="I6329" s="13">
        <f>$D$2*tarifas!$D$12/24</f>
        <v>1.4541666666666666</v>
      </c>
      <c r="J6329" s="13" t="e">
        <f>VLOOKUP(E6329&amp;" "&amp;F6329,tarifas!$A$13:$D$20,4,FALSE)*H6329</f>
        <v>#N/A</v>
      </c>
      <c r="K6329" s="13">
        <f>IF(F6329="COD1",tarifas!$D$11*(SUMIFS($H$11:$H$8770,$F$11:$F$8770,"=COD1",$B$11:$B$8770,"="&amp;B6329)/COUNTIFS($F$11:$F$8770,"=COD1",$B$11:$B$8770,"="&amp;B6329))/COUNTIFS($A$11:$A$8770,"="&amp;A6329,$F$11:$F$8770,"=COD1"),0)</f>
        <v>0</v>
      </c>
      <c r="L6329" s="13" t="e">
        <f>(VLOOKUP(F6329,tarifas!$C$7:$D$10,2,FALSE)+tarifas!$D$21)*datos!H6329</f>
        <v>#N/A</v>
      </c>
      <c r="M6329">
        <v>23.31118</v>
      </c>
      <c r="N6329" s="13" t="e">
        <f t="shared" si="890"/>
        <v>#N/A</v>
      </c>
      <c r="O6329">
        <f t="shared" si="891"/>
        <v>23.31118</v>
      </c>
      <c r="P6329" s="12">
        <f t="shared" si="892"/>
        <v>143.41417269956457</v>
      </c>
      <c r="Q6329">
        <f t="shared" si="893"/>
        <v>0</v>
      </c>
      <c r="R6329">
        <f>$D$2*tarifas!$D$12/24</f>
        <v>1.4541666666666666</v>
      </c>
      <c r="S6329" t="e">
        <f>VLOOKUP(E6329&amp;" "&amp;F6329,tarifas!$A$13:$D$20,4,FALSE)*P6329</f>
        <v>#N/A</v>
      </c>
      <c r="T6329">
        <f>IF(F6329="COD1",tarifas!$D$11*(SUMIFS($P$11:$P$8770,$F$11:$F$8770,"=COD1",$B$11:$B$8770,"="&amp;B6329)/COUNTIFS($F$11:$F$8770,"=COD1",$B$11:$B$8770,"="&amp;B6329))/COUNTIFS($A$11:$A$8770,"="&amp;A6329,$F$11:$F$8770,"=COD1"),0)</f>
        <v>0</v>
      </c>
      <c r="U6329" t="e">
        <f>(VLOOKUP(F6329,tarifas!$C$7:$D$10,2,FALSE)+tarifas!$D$21)*datos!P6329</f>
        <v>#N/A</v>
      </c>
      <c r="V6329" t="e">
        <f t="shared" si="894"/>
        <v>#N/A</v>
      </c>
      <c r="W6329">
        <f t="shared" si="895"/>
        <v>0</v>
      </c>
    </row>
    <row r="6330" spans="1:23" x14ac:dyDescent="0.25">
      <c r="A6330">
        <f t="shared" si="888"/>
        <v>260</v>
      </c>
      <c r="B6330">
        <f t="shared" si="889"/>
        <v>9</v>
      </c>
      <c r="C6330" s="1">
        <f t="shared" si="896"/>
        <v>41903.291666651341</v>
      </c>
      <c r="D6330" s="7">
        <v>1.0303030303030303</v>
      </c>
      <c r="E6330" s="7"/>
      <c r="G6330">
        <v>48.71</v>
      </c>
      <c r="H6330" s="12">
        <v>165.9125615638921</v>
      </c>
      <c r="I6330" s="13">
        <f>$D$2*tarifas!$D$12/24</f>
        <v>1.4541666666666666</v>
      </c>
      <c r="J6330" s="13" t="e">
        <f>VLOOKUP(E6330&amp;" "&amp;F6330,tarifas!$A$13:$D$20,4,FALSE)*H6330</f>
        <v>#N/A</v>
      </c>
      <c r="K6330" s="13">
        <f>IF(F6330="COD1",tarifas!$D$11*(SUMIFS($H$11:$H$8770,$F$11:$F$8770,"=COD1",$B$11:$B$8770,"="&amp;B6330)/COUNTIFS($F$11:$F$8770,"=COD1",$B$11:$B$8770,"="&amp;B6330))/COUNTIFS($A$11:$A$8770,"="&amp;A6330,$F$11:$F$8770,"=COD1"),0)</f>
        <v>0</v>
      </c>
      <c r="L6330" s="13" t="e">
        <f>(VLOOKUP(F6330,tarifas!$C$7:$D$10,2,FALSE)+tarifas!$D$21)*datos!H6330</f>
        <v>#N/A</v>
      </c>
      <c r="M6330">
        <v>1.12395</v>
      </c>
      <c r="N6330" s="13" t="e">
        <f t="shared" si="890"/>
        <v>#N/A</v>
      </c>
      <c r="O6330">
        <f t="shared" si="891"/>
        <v>1.12395</v>
      </c>
      <c r="P6330" s="12">
        <f t="shared" si="892"/>
        <v>164.78861156389209</v>
      </c>
      <c r="Q6330">
        <f t="shared" si="893"/>
        <v>0</v>
      </c>
      <c r="R6330">
        <f>$D$2*tarifas!$D$12/24</f>
        <v>1.4541666666666666</v>
      </c>
      <c r="S6330" t="e">
        <f>VLOOKUP(E6330&amp;" "&amp;F6330,tarifas!$A$13:$D$20,4,FALSE)*P6330</f>
        <v>#N/A</v>
      </c>
      <c r="T6330">
        <f>IF(F6330="COD1",tarifas!$D$11*(SUMIFS($P$11:$P$8770,$F$11:$F$8770,"=COD1",$B$11:$B$8770,"="&amp;B6330)/COUNTIFS($F$11:$F$8770,"=COD1",$B$11:$B$8770,"="&amp;B6330))/COUNTIFS($A$11:$A$8770,"="&amp;A6330,$F$11:$F$8770,"=COD1"),0)</f>
        <v>0</v>
      </c>
      <c r="U6330" t="e">
        <f>(VLOOKUP(F6330,tarifas!$C$7:$D$10,2,FALSE)+tarifas!$D$21)*datos!P6330</f>
        <v>#N/A</v>
      </c>
      <c r="V6330" t="e">
        <f t="shared" si="894"/>
        <v>#N/A</v>
      </c>
      <c r="W6330">
        <f t="shared" si="895"/>
        <v>0</v>
      </c>
    </row>
    <row r="6331" spans="1:23" x14ac:dyDescent="0.25">
      <c r="A6331">
        <f t="shared" si="888"/>
        <v>260</v>
      </c>
      <c r="B6331">
        <f t="shared" si="889"/>
        <v>9</v>
      </c>
      <c r="C6331" s="1">
        <f t="shared" si="896"/>
        <v>41903.333333318005</v>
      </c>
      <c r="D6331" s="7">
        <v>12.363636363636365</v>
      </c>
      <c r="E6331" s="7"/>
      <c r="G6331">
        <v>53.4</v>
      </c>
      <c r="H6331" s="12">
        <v>166.25397080677976</v>
      </c>
      <c r="I6331" s="13">
        <f>$D$2*tarifas!$D$12/24</f>
        <v>1.4541666666666666</v>
      </c>
      <c r="J6331" s="13" t="e">
        <f>VLOOKUP(E6331&amp;" "&amp;F6331,tarifas!$A$13:$D$20,4,FALSE)*H6331</f>
        <v>#N/A</v>
      </c>
      <c r="K6331" s="13">
        <f>IF(F6331="COD1",tarifas!$D$11*(SUMIFS($H$11:$H$8770,$F$11:$F$8770,"=COD1",$B$11:$B$8770,"="&amp;B6331)/COUNTIFS($F$11:$F$8770,"=COD1",$B$11:$B$8770,"="&amp;B6331))/COUNTIFS($A$11:$A$8770,"="&amp;A6331,$F$11:$F$8770,"=COD1"),0)</f>
        <v>0</v>
      </c>
      <c r="L6331" s="13" t="e">
        <f>(VLOOKUP(F6331,tarifas!$C$7:$D$10,2,FALSE)+tarifas!$D$21)*datos!H6331</f>
        <v>#N/A</v>
      </c>
      <c r="M6331">
        <v>4.4270500000000004</v>
      </c>
      <c r="N6331" s="13" t="e">
        <f t="shared" si="890"/>
        <v>#N/A</v>
      </c>
      <c r="O6331">
        <f t="shared" si="891"/>
        <v>4.4270500000000004</v>
      </c>
      <c r="P6331" s="12">
        <f t="shared" si="892"/>
        <v>161.82692080677975</v>
      </c>
      <c r="Q6331">
        <f t="shared" si="893"/>
        <v>0</v>
      </c>
      <c r="R6331">
        <f>$D$2*tarifas!$D$12/24</f>
        <v>1.4541666666666666</v>
      </c>
      <c r="S6331" t="e">
        <f>VLOOKUP(E6331&amp;" "&amp;F6331,tarifas!$A$13:$D$20,4,FALSE)*P6331</f>
        <v>#N/A</v>
      </c>
      <c r="T6331">
        <f>IF(F6331="COD1",tarifas!$D$11*(SUMIFS($P$11:$P$8770,$F$11:$F$8770,"=COD1",$B$11:$B$8770,"="&amp;B6331)/COUNTIFS($F$11:$F$8770,"=COD1",$B$11:$B$8770,"="&amp;B6331))/COUNTIFS($A$11:$A$8770,"="&amp;A6331,$F$11:$F$8770,"=COD1"),0)</f>
        <v>0</v>
      </c>
      <c r="U6331" t="e">
        <f>(VLOOKUP(F6331,tarifas!$C$7:$D$10,2,FALSE)+tarifas!$D$21)*datos!P6331</f>
        <v>#N/A</v>
      </c>
      <c r="V6331" t="e">
        <f t="shared" si="894"/>
        <v>#N/A</v>
      </c>
      <c r="W6331">
        <f t="shared" si="895"/>
        <v>0</v>
      </c>
    </row>
    <row r="6332" spans="1:23" x14ac:dyDescent="0.25">
      <c r="A6332">
        <f t="shared" si="888"/>
        <v>260</v>
      </c>
      <c r="B6332">
        <f t="shared" si="889"/>
        <v>9</v>
      </c>
      <c r="C6332" s="1">
        <f t="shared" si="896"/>
        <v>41903.37499998467</v>
      </c>
      <c r="D6332" s="7">
        <v>41.212121212121211</v>
      </c>
      <c r="E6332" s="7"/>
      <c r="G6332">
        <v>55.5</v>
      </c>
      <c r="H6332" s="12">
        <v>166.94476404670718</v>
      </c>
      <c r="I6332" s="13">
        <f>$D$2*tarifas!$D$12/24</f>
        <v>1.4541666666666666</v>
      </c>
      <c r="J6332" s="13" t="e">
        <f>VLOOKUP(E6332&amp;" "&amp;F6332,tarifas!$A$13:$D$20,4,FALSE)*H6332</f>
        <v>#N/A</v>
      </c>
      <c r="K6332" s="13">
        <f>IF(F6332="COD1",tarifas!$D$11*(SUMIFS($H$11:$H$8770,$F$11:$F$8770,"=COD1",$B$11:$B$8770,"="&amp;B6332)/COUNTIFS($F$11:$F$8770,"=COD1",$B$11:$B$8770,"="&amp;B6332))/COUNTIFS($A$11:$A$8770,"="&amp;A6332,$F$11:$F$8770,"=COD1"),0)</f>
        <v>0</v>
      </c>
      <c r="L6332" s="13" t="e">
        <f>(VLOOKUP(F6332,tarifas!$C$7:$D$10,2,FALSE)+tarifas!$D$21)*datos!H6332</f>
        <v>#N/A</v>
      </c>
      <c r="M6332">
        <v>72.82632000000001</v>
      </c>
      <c r="N6332" s="13" t="e">
        <f t="shared" si="890"/>
        <v>#N/A</v>
      </c>
      <c r="O6332">
        <f t="shared" si="891"/>
        <v>72.82632000000001</v>
      </c>
      <c r="P6332" s="12">
        <f t="shared" si="892"/>
        <v>94.118444046707168</v>
      </c>
      <c r="Q6332">
        <f t="shared" si="893"/>
        <v>0</v>
      </c>
      <c r="R6332">
        <f>$D$2*tarifas!$D$12/24</f>
        <v>1.4541666666666666</v>
      </c>
      <c r="S6332" t="e">
        <f>VLOOKUP(E6332&amp;" "&amp;F6332,tarifas!$A$13:$D$20,4,FALSE)*P6332</f>
        <v>#N/A</v>
      </c>
      <c r="T6332">
        <f>IF(F6332="COD1",tarifas!$D$11*(SUMIFS($P$11:$P$8770,$F$11:$F$8770,"=COD1",$B$11:$B$8770,"="&amp;B6332)/COUNTIFS($F$11:$F$8770,"=COD1",$B$11:$B$8770,"="&amp;B6332))/COUNTIFS($A$11:$A$8770,"="&amp;A6332,$F$11:$F$8770,"=COD1"),0)</f>
        <v>0</v>
      </c>
      <c r="U6332" t="e">
        <f>(VLOOKUP(F6332,tarifas!$C$7:$D$10,2,FALSE)+tarifas!$D$21)*datos!P6332</f>
        <v>#N/A</v>
      </c>
      <c r="V6332" t="e">
        <f t="shared" si="894"/>
        <v>#N/A</v>
      </c>
      <c r="W6332">
        <f t="shared" si="895"/>
        <v>0</v>
      </c>
    </row>
    <row r="6333" spans="1:23" x14ac:dyDescent="0.25">
      <c r="A6333">
        <f t="shared" si="888"/>
        <v>260</v>
      </c>
      <c r="B6333">
        <f t="shared" si="889"/>
        <v>9</v>
      </c>
      <c r="C6333" s="1">
        <f t="shared" si="896"/>
        <v>41903.416666651334</v>
      </c>
      <c r="D6333" s="7">
        <v>114.62121212121212</v>
      </c>
      <c r="E6333" s="7"/>
      <c r="G6333">
        <v>62.1</v>
      </c>
      <c r="H6333" s="12">
        <v>165.79839888091658</v>
      </c>
      <c r="I6333" s="13">
        <f>$D$2*tarifas!$D$12/24</f>
        <v>1.4541666666666666</v>
      </c>
      <c r="J6333" s="13" t="e">
        <f>VLOOKUP(E6333&amp;" "&amp;F6333,tarifas!$A$13:$D$20,4,FALSE)*H6333</f>
        <v>#N/A</v>
      </c>
      <c r="K6333" s="13">
        <f>IF(F6333="COD1",tarifas!$D$11*(SUMIFS($H$11:$H$8770,$F$11:$F$8770,"=COD1",$B$11:$B$8770,"="&amp;B6333)/COUNTIFS($F$11:$F$8770,"=COD1",$B$11:$B$8770,"="&amp;B6333))/COUNTIFS($A$11:$A$8770,"="&amp;A6333,$F$11:$F$8770,"=COD1"),0)</f>
        <v>0</v>
      </c>
      <c r="L6333" s="13" t="e">
        <f>(VLOOKUP(F6333,tarifas!$C$7:$D$10,2,FALSE)+tarifas!$D$21)*datos!H6333</f>
        <v>#N/A</v>
      </c>
      <c r="M6333">
        <v>456.72603000000004</v>
      </c>
      <c r="N6333" s="13" t="e">
        <f t="shared" si="890"/>
        <v>#N/A</v>
      </c>
      <c r="O6333">
        <f t="shared" si="891"/>
        <v>165.79839888091658</v>
      </c>
      <c r="P6333" s="12">
        <f t="shared" si="892"/>
        <v>0</v>
      </c>
      <c r="Q6333">
        <f t="shared" si="893"/>
        <v>290.92763111908346</v>
      </c>
      <c r="R6333">
        <f>$D$2*tarifas!$D$12/24</f>
        <v>1.4541666666666666</v>
      </c>
      <c r="S6333" t="e">
        <f>VLOOKUP(E6333&amp;" "&amp;F6333,tarifas!$A$13:$D$20,4,FALSE)*P6333</f>
        <v>#N/A</v>
      </c>
      <c r="T6333">
        <f>IF(F6333="COD1",tarifas!$D$11*(SUMIFS($P$11:$P$8770,$F$11:$F$8770,"=COD1",$B$11:$B$8770,"="&amp;B6333)/COUNTIFS($F$11:$F$8770,"=COD1",$B$11:$B$8770,"="&amp;B6333))/COUNTIFS($A$11:$A$8770,"="&amp;A6333,$F$11:$F$8770,"=COD1"),0)</f>
        <v>0</v>
      </c>
      <c r="U6333" t="e">
        <f>(VLOOKUP(F6333,tarifas!$C$7:$D$10,2,FALSE)+tarifas!$D$21)*datos!P6333</f>
        <v>#N/A</v>
      </c>
      <c r="V6333" t="e">
        <f t="shared" si="894"/>
        <v>#N/A</v>
      </c>
      <c r="W6333">
        <f t="shared" si="895"/>
        <v>16.259945303245576</v>
      </c>
    </row>
    <row r="6334" spans="1:23" x14ac:dyDescent="0.25">
      <c r="A6334">
        <f t="shared" si="888"/>
        <v>260</v>
      </c>
      <c r="B6334">
        <f t="shared" si="889"/>
        <v>9</v>
      </c>
      <c r="C6334" s="1">
        <f t="shared" si="896"/>
        <v>41903.458333317998</v>
      </c>
      <c r="D6334" s="7">
        <v>196.01515151515153</v>
      </c>
      <c r="E6334" s="7"/>
      <c r="G6334">
        <v>63.1</v>
      </c>
      <c r="H6334" s="12">
        <v>167.90236860959806</v>
      </c>
      <c r="I6334" s="13">
        <f>$D$2*tarifas!$D$12/24</f>
        <v>1.4541666666666666</v>
      </c>
      <c r="J6334" s="13" t="e">
        <f>VLOOKUP(E6334&amp;" "&amp;F6334,tarifas!$A$13:$D$20,4,FALSE)*H6334</f>
        <v>#N/A</v>
      </c>
      <c r="K6334" s="13">
        <f>IF(F6334="COD1",tarifas!$D$11*(SUMIFS($H$11:$H$8770,$F$11:$F$8770,"=COD1",$B$11:$B$8770,"="&amp;B6334)/COUNTIFS($F$11:$F$8770,"=COD1",$B$11:$B$8770,"="&amp;B6334))/COUNTIFS($A$11:$A$8770,"="&amp;A6334,$F$11:$F$8770,"=COD1"),0)</f>
        <v>0</v>
      </c>
      <c r="L6334" s="13" t="e">
        <f>(VLOOKUP(F6334,tarifas!$C$7:$D$10,2,FALSE)+tarifas!$D$21)*datos!H6334</f>
        <v>#N/A</v>
      </c>
      <c r="M6334">
        <v>490.89315999999997</v>
      </c>
      <c r="N6334" s="13" t="e">
        <f t="shared" si="890"/>
        <v>#N/A</v>
      </c>
      <c r="O6334">
        <f t="shared" si="891"/>
        <v>167.90236860959806</v>
      </c>
      <c r="P6334" s="12">
        <f t="shared" si="892"/>
        <v>0</v>
      </c>
      <c r="Q6334">
        <f t="shared" si="893"/>
        <v>322.99079139040191</v>
      </c>
      <c r="R6334">
        <f>$D$2*tarifas!$D$12/24</f>
        <v>1.4541666666666666</v>
      </c>
      <c r="S6334" t="e">
        <f>VLOOKUP(E6334&amp;" "&amp;F6334,tarifas!$A$13:$D$20,4,FALSE)*P6334</f>
        <v>#N/A</v>
      </c>
      <c r="T6334">
        <f>IF(F6334="COD1",tarifas!$D$11*(SUMIFS($P$11:$P$8770,$F$11:$F$8770,"=COD1",$B$11:$B$8770,"="&amp;B6334)/COUNTIFS($F$11:$F$8770,"=COD1",$B$11:$B$8770,"="&amp;B6334))/COUNTIFS($A$11:$A$8770,"="&amp;A6334,$F$11:$F$8770,"=COD1"),0)</f>
        <v>0</v>
      </c>
      <c r="U6334" t="e">
        <f>(VLOOKUP(F6334,tarifas!$C$7:$D$10,2,FALSE)+tarifas!$D$21)*datos!P6334</f>
        <v>#N/A</v>
      </c>
      <c r="V6334" t="e">
        <f t="shared" si="894"/>
        <v>#N/A</v>
      </c>
      <c r="W6334">
        <f t="shared" si="895"/>
        <v>18.342647043060925</v>
      </c>
    </row>
    <row r="6335" spans="1:23" x14ac:dyDescent="0.25">
      <c r="A6335">
        <f t="shared" si="888"/>
        <v>260</v>
      </c>
      <c r="B6335">
        <f t="shared" si="889"/>
        <v>9</v>
      </c>
      <c r="C6335" s="1">
        <f t="shared" si="896"/>
        <v>41903.499999984662</v>
      </c>
      <c r="D6335" s="7">
        <v>381.21212121212125</v>
      </c>
      <c r="E6335" s="7"/>
      <c r="G6335">
        <v>63.8</v>
      </c>
      <c r="H6335" s="12">
        <v>167.4322264542318</v>
      </c>
      <c r="I6335" s="13">
        <f>$D$2*tarifas!$D$12/24</f>
        <v>1.4541666666666666</v>
      </c>
      <c r="J6335" s="13" t="e">
        <f>VLOOKUP(E6335&amp;" "&amp;F6335,tarifas!$A$13:$D$20,4,FALSE)*H6335</f>
        <v>#N/A</v>
      </c>
      <c r="K6335" s="13">
        <f>IF(F6335="COD1",tarifas!$D$11*(SUMIFS($H$11:$H$8770,$F$11:$F$8770,"=COD1",$B$11:$B$8770,"="&amp;B6335)/COUNTIFS($F$11:$F$8770,"=COD1",$B$11:$B$8770,"="&amp;B6335))/COUNTIFS($A$11:$A$8770,"="&amp;A6335,$F$11:$F$8770,"=COD1"),0)</f>
        <v>0</v>
      </c>
      <c r="L6335" s="13" t="e">
        <f>(VLOOKUP(F6335,tarifas!$C$7:$D$10,2,FALSE)+tarifas!$D$21)*datos!H6335</f>
        <v>#N/A</v>
      </c>
      <c r="M6335">
        <v>491.36016999999998</v>
      </c>
      <c r="N6335" s="13" t="e">
        <f t="shared" si="890"/>
        <v>#N/A</v>
      </c>
      <c r="O6335">
        <f t="shared" si="891"/>
        <v>167.4322264542318</v>
      </c>
      <c r="P6335" s="12">
        <f t="shared" si="892"/>
        <v>0</v>
      </c>
      <c r="Q6335">
        <f t="shared" si="893"/>
        <v>323.92794354576819</v>
      </c>
      <c r="R6335">
        <f>$D$2*tarifas!$D$12/24</f>
        <v>1.4541666666666666</v>
      </c>
      <c r="S6335" t="e">
        <f>VLOOKUP(E6335&amp;" "&amp;F6335,tarifas!$A$13:$D$20,4,FALSE)*P6335</f>
        <v>#N/A</v>
      </c>
      <c r="T6335">
        <f>IF(F6335="COD1",tarifas!$D$11*(SUMIFS($P$11:$P$8770,$F$11:$F$8770,"=COD1",$B$11:$B$8770,"="&amp;B6335)/COUNTIFS($F$11:$F$8770,"=COD1",$B$11:$B$8770,"="&amp;B6335))/COUNTIFS($A$11:$A$8770,"="&amp;A6335,$F$11:$F$8770,"=COD1"),0)</f>
        <v>0</v>
      </c>
      <c r="U6335" t="e">
        <f>(VLOOKUP(F6335,tarifas!$C$7:$D$10,2,FALSE)+tarifas!$D$21)*datos!P6335</f>
        <v>#N/A</v>
      </c>
      <c r="V6335" t="e">
        <f t="shared" si="894"/>
        <v>#N/A</v>
      </c>
      <c r="W6335">
        <f t="shared" si="895"/>
        <v>18.599942518398009</v>
      </c>
    </row>
    <row r="6336" spans="1:23" x14ac:dyDescent="0.25">
      <c r="A6336">
        <f t="shared" si="888"/>
        <v>260</v>
      </c>
      <c r="B6336">
        <f t="shared" si="889"/>
        <v>9</v>
      </c>
      <c r="C6336" s="1">
        <f t="shared" si="896"/>
        <v>41903.541666651327</v>
      </c>
      <c r="D6336" s="7">
        <v>658.10606060606062</v>
      </c>
      <c r="E6336" s="7"/>
      <c r="G6336">
        <v>62.88</v>
      </c>
      <c r="H6336" s="12">
        <v>168.25492673236687</v>
      </c>
      <c r="I6336" s="13">
        <f>$D$2*tarifas!$D$12/24</f>
        <v>1.4541666666666666</v>
      </c>
      <c r="J6336" s="13" t="e">
        <f>VLOOKUP(E6336&amp;" "&amp;F6336,tarifas!$A$13:$D$20,4,FALSE)*H6336</f>
        <v>#N/A</v>
      </c>
      <c r="K6336" s="13">
        <f>IF(F6336="COD1",tarifas!$D$11*(SUMIFS($H$11:$H$8770,$F$11:$F$8770,"=COD1",$B$11:$B$8770,"="&amp;B6336)/COUNTIFS($F$11:$F$8770,"=COD1",$B$11:$B$8770,"="&amp;B6336))/COUNTIFS($A$11:$A$8770,"="&amp;A6336,$F$11:$F$8770,"=COD1"),0)</f>
        <v>0</v>
      </c>
      <c r="L6336" s="13" t="e">
        <f>(VLOOKUP(F6336,tarifas!$C$7:$D$10,2,FALSE)+tarifas!$D$21)*datos!H6336</f>
        <v>#N/A</v>
      </c>
      <c r="M6336">
        <v>270.15169000000003</v>
      </c>
      <c r="N6336" s="13" t="e">
        <f t="shared" si="890"/>
        <v>#N/A</v>
      </c>
      <c r="O6336">
        <f t="shared" si="891"/>
        <v>168.25492673236687</v>
      </c>
      <c r="P6336" s="12">
        <f t="shared" si="892"/>
        <v>0</v>
      </c>
      <c r="Q6336">
        <f t="shared" si="893"/>
        <v>101.89676326763316</v>
      </c>
      <c r="R6336">
        <f>$D$2*tarifas!$D$12/24</f>
        <v>1.4541666666666666</v>
      </c>
      <c r="S6336" t="e">
        <f>VLOOKUP(E6336&amp;" "&amp;F6336,tarifas!$A$13:$D$20,4,FALSE)*P6336</f>
        <v>#N/A</v>
      </c>
      <c r="T6336">
        <f>IF(F6336="COD1",tarifas!$D$11*(SUMIFS($P$11:$P$8770,$F$11:$F$8770,"=COD1",$B$11:$B$8770,"="&amp;B6336)/COUNTIFS($F$11:$F$8770,"=COD1",$B$11:$B$8770,"="&amp;B6336))/COUNTIFS($A$11:$A$8770,"="&amp;A6336,$F$11:$F$8770,"=COD1"),0)</f>
        <v>0</v>
      </c>
      <c r="U6336" t="e">
        <f>(VLOOKUP(F6336,tarifas!$C$7:$D$10,2,FALSE)+tarifas!$D$21)*datos!P6336</f>
        <v>#N/A</v>
      </c>
      <c r="V6336" t="e">
        <f t="shared" si="894"/>
        <v>#N/A</v>
      </c>
      <c r="W6336">
        <f t="shared" si="895"/>
        <v>5.7665416268418959</v>
      </c>
    </row>
    <row r="6337" spans="1:23" x14ac:dyDescent="0.25">
      <c r="A6337">
        <f t="shared" si="888"/>
        <v>260</v>
      </c>
      <c r="B6337">
        <f t="shared" si="889"/>
        <v>9</v>
      </c>
      <c r="C6337" s="1">
        <f t="shared" si="896"/>
        <v>41903.583333317991</v>
      </c>
      <c r="D6337" s="7">
        <v>665.31818181818187</v>
      </c>
      <c r="E6337" s="7"/>
      <c r="G6337">
        <v>55.31</v>
      </c>
      <c r="H6337" s="12">
        <v>170.95109621685467</v>
      </c>
      <c r="I6337" s="13">
        <f>$D$2*tarifas!$D$12/24</f>
        <v>1.4541666666666666</v>
      </c>
      <c r="J6337" s="13" t="e">
        <f>VLOOKUP(E6337&amp;" "&amp;F6337,tarifas!$A$13:$D$20,4,FALSE)*H6337</f>
        <v>#N/A</v>
      </c>
      <c r="K6337" s="13">
        <f>IF(F6337="COD1",tarifas!$D$11*(SUMIFS($H$11:$H$8770,$F$11:$F$8770,"=COD1",$B$11:$B$8770,"="&amp;B6337)/COUNTIFS($F$11:$F$8770,"=COD1",$B$11:$B$8770,"="&amp;B6337))/COUNTIFS($A$11:$A$8770,"="&amp;A6337,$F$11:$F$8770,"=COD1"),0)</f>
        <v>0</v>
      </c>
      <c r="L6337" s="13" t="e">
        <f>(VLOOKUP(F6337,tarifas!$C$7:$D$10,2,FALSE)+tarifas!$D$21)*datos!H6337</f>
        <v>#N/A</v>
      </c>
      <c r="M6337">
        <v>289.43903999999998</v>
      </c>
      <c r="N6337" s="13" t="e">
        <f t="shared" si="890"/>
        <v>#N/A</v>
      </c>
      <c r="O6337">
        <f t="shared" si="891"/>
        <v>170.95109621685467</v>
      </c>
      <c r="P6337" s="12">
        <f t="shared" si="892"/>
        <v>0</v>
      </c>
      <c r="Q6337">
        <f t="shared" si="893"/>
        <v>118.48794378314531</v>
      </c>
      <c r="R6337">
        <f>$D$2*tarifas!$D$12/24</f>
        <v>1.4541666666666666</v>
      </c>
      <c r="S6337" t="e">
        <f>VLOOKUP(E6337&amp;" "&amp;F6337,tarifas!$A$13:$D$20,4,FALSE)*P6337</f>
        <v>#N/A</v>
      </c>
      <c r="T6337">
        <f>IF(F6337="COD1",tarifas!$D$11*(SUMIFS($P$11:$P$8770,$F$11:$F$8770,"=COD1",$B$11:$B$8770,"="&amp;B6337)/COUNTIFS($F$11:$F$8770,"=COD1",$B$11:$B$8770,"="&amp;B6337))/COUNTIFS($A$11:$A$8770,"="&amp;A6337,$F$11:$F$8770,"=COD1"),0)</f>
        <v>0</v>
      </c>
      <c r="U6337" t="e">
        <f>(VLOOKUP(F6337,tarifas!$C$7:$D$10,2,FALSE)+tarifas!$D$21)*datos!P6337</f>
        <v>#N/A</v>
      </c>
      <c r="V6337" t="e">
        <f t="shared" si="894"/>
        <v>#N/A</v>
      </c>
      <c r="W6337">
        <f t="shared" si="895"/>
        <v>5.8982113535811909</v>
      </c>
    </row>
    <row r="6338" spans="1:23" x14ac:dyDescent="0.25">
      <c r="A6338">
        <f t="shared" si="888"/>
        <v>260</v>
      </c>
      <c r="B6338">
        <f t="shared" si="889"/>
        <v>9</v>
      </c>
      <c r="C6338" s="1">
        <f t="shared" si="896"/>
        <v>41903.624999984655</v>
      </c>
      <c r="D6338" s="7">
        <v>508.4545454545455</v>
      </c>
      <c r="E6338" s="7"/>
      <c r="G6338">
        <v>51.94</v>
      </c>
      <c r="H6338" s="12">
        <v>176.94768112888806</v>
      </c>
      <c r="I6338" s="13">
        <f>$D$2*tarifas!$D$12/24</f>
        <v>1.4541666666666666</v>
      </c>
      <c r="J6338" s="13" t="e">
        <f>VLOOKUP(E6338&amp;" "&amp;F6338,tarifas!$A$13:$D$20,4,FALSE)*H6338</f>
        <v>#N/A</v>
      </c>
      <c r="K6338" s="13">
        <f>IF(F6338="COD1",tarifas!$D$11*(SUMIFS($H$11:$H$8770,$F$11:$F$8770,"=COD1",$B$11:$B$8770,"="&amp;B6338)/COUNTIFS($F$11:$F$8770,"=COD1",$B$11:$B$8770,"="&amp;B6338))/COUNTIFS($A$11:$A$8770,"="&amp;A6338,$F$11:$F$8770,"=COD1"),0)</f>
        <v>0</v>
      </c>
      <c r="L6338" s="13" t="e">
        <f>(VLOOKUP(F6338,tarifas!$C$7:$D$10,2,FALSE)+tarifas!$D$21)*datos!H6338</f>
        <v>#N/A</v>
      </c>
      <c r="M6338">
        <v>82.87557000000001</v>
      </c>
      <c r="N6338" s="13" t="e">
        <f t="shared" si="890"/>
        <v>#N/A</v>
      </c>
      <c r="O6338">
        <f t="shared" si="891"/>
        <v>82.87557000000001</v>
      </c>
      <c r="P6338" s="12">
        <f t="shared" si="892"/>
        <v>94.072111128888054</v>
      </c>
      <c r="Q6338">
        <f t="shared" si="893"/>
        <v>0</v>
      </c>
      <c r="R6338">
        <f>$D$2*tarifas!$D$12/24</f>
        <v>1.4541666666666666</v>
      </c>
      <c r="S6338" t="e">
        <f>VLOOKUP(E6338&amp;" "&amp;F6338,tarifas!$A$13:$D$20,4,FALSE)*P6338</f>
        <v>#N/A</v>
      </c>
      <c r="T6338">
        <f>IF(F6338="COD1",tarifas!$D$11*(SUMIFS($P$11:$P$8770,$F$11:$F$8770,"=COD1",$B$11:$B$8770,"="&amp;B6338)/COUNTIFS($F$11:$F$8770,"=COD1",$B$11:$B$8770,"="&amp;B6338))/COUNTIFS($A$11:$A$8770,"="&amp;A6338,$F$11:$F$8770,"=COD1"),0)</f>
        <v>0</v>
      </c>
      <c r="U6338" t="e">
        <f>(VLOOKUP(F6338,tarifas!$C$7:$D$10,2,FALSE)+tarifas!$D$21)*datos!P6338</f>
        <v>#N/A</v>
      </c>
      <c r="V6338" t="e">
        <f t="shared" si="894"/>
        <v>#N/A</v>
      </c>
      <c r="W6338">
        <f t="shared" si="895"/>
        <v>0</v>
      </c>
    </row>
    <row r="6339" spans="1:23" x14ac:dyDescent="0.25">
      <c r="A6339">
        <f t="shared" si="888"/>
        <v>260</v>
      </c>
      <c r="B6339">
        <f t="shared" si="889"/>
        <v>9</v>
      </c>
      <c r="C6339" s="1">
        <f t="shared" si="896"/>
        <v>41903.666666651319</v>
      </c>
      <c r="D6339" s="7">
        <v>345.92424242424244</v>
      </c>
      <c r="E6339" s="7"/>
      <c r="G6339">
        <v>50.36</v>
      </c>
      <c r="H6339" s="12">
        <v>186.67437050092832</v>
      </c>
      <c r="I6339" s="13">
        <f>$D$2*tarifas!$D$12/24</f>
        <v>1.4541666666666666</v>
      </c>
      <c r="J6339" s="13" t="e">
        <f>VLOOKUP(E6339&amp;" "&amp;F6339,tarifas!$A$13:$D$20,4,FALSE)*H6339</f>
        <v>#N/A</v>
      </c>
      <c r="K6339" s="13">
        <f>IF(F6339="COD1",tarifas!$D$11*(SUMIFS($H$11:$H$8770,$F$11:$F$8770,"=COD1",$B$11:$B$8770,"="&amp;B6339)/COUNTIFS($F$11:$F$8770,"=COD1",$B$11:$B$8770,"="&amp;B6339))/COUNTIFS($A$11:$A$8770,"="&amp;A6339,$F$11:$F$8770,"=COD1"),0)</f>
        <v>0</v>
      </c>
      <c r="L6339" s="13" t="e">
        <f>(VLOOKUP(F6339,tarifas!$C$7:$D$10,2,FALSE)+tarifas!$D$21)*datos!H6339</f>
        <v>#N/A</v>
      </c>
      <c r="M6339">
        <v>20.35004</v>
      </c>
      <c r="N6339" s="13" t="e">
        <f t="shared" si="890"/>
        <v>#N/A</v>
      </c>
      <c r="O6339">
        <f t="shared" si="891"/>
        <v>20.35004</v>
      </c>
      <c r="P6339" s="12">
        <f t="shared" si="892"/>
        <v>166.32433050092831</v>
      </c>
      <c r="Q6339">
        <f t="shared" si="893"/>
        <v>0</v>
      </c>
      <c r="R6339">
        <f>$D$2*tarifas!$D$12/24</f>
        <v>1.4541666666666666</v>
      </c>
      <c r="S6339" t="e">
        <f>VLOOKUP(E6339&amp;" "&amp;F6339,tarifas!$A$13:$D$20,4,FALSE)*P6339</f>
        <v>#N/A</v>
      </c>
      <c r="T6339">
        <f>IF(F6339="COD1",tarifas!$D$11*(SUMIFS($P$11:$P$8770,$F$11:$F$8770,"=COD1",$B$11:$B$8770,"="&amp;B6339)/COUNTIFS($F$11:$F$8770,"=COD1",$B$11:$B$8770,"="&amp;B6339))/COUNTIFS($A$11:$A$8770,"="&amp;A6339,$F$11:$F$8770,"=COD1"),0)</f>
        <v>0</v>
      </c>
      <c r="U6339" t="e">
        <f>(VLOOKUP(F6339,tarifas!$C$7:$D$10,2,FALSE)+tarifas!$D$21)*datos!P6339</f>
        <v>#N/A</v>
      </c>
      <c r="V6339" t="e">
        <f t="shared" si="894"/>
        <v>#N/A</v>
      </c>
      <c r="W6339">
        <f t="shared" si="895"/>
        <v>0</v>
      </c>
    </row>
    <row r="6340" spans="1:23" x14ac:dyDescent="0.25">
      <c r="A6340">
        <f t="shared" si="888"/>
        <v>260</v>
      </c>
      <c r="B6340">
        <f t="shared" si="889"/>
        <v>9</v>
      </c>
      <c r="C6340" s="1">
        <f t="shared" si="896"/>
        <v>41903.708333317983</v>
      </c>
      <c r="D6340" s="7">
        <v>178.5</v>
      </c>
      <c r="E6340" s="7"/>
      <c r="G6340">
        <v>55.13</v>
      </c>
      <c r="H6340" s="12">
        <v>187.86329984458598</v>
      </c>
      <c r="I6340" s="13">
        <f>$D$2*tarifas!$D$12/24</f>
        <v>1.4541666666666666</v>
      </c>
      <c r="J6340" s="13" t="e">
        <f>VLOOKUP(E6340&amp;" "&amp;F6340,tarifas!$A$13:$D$20,4,FALSE)*H6340</f>
        <v>#N/A</v>
      </c>
      <c r="K6340" s="13">
        <f>IF(F6340="COD1",tarifas!$D$11*(SUMIFS($H$11:$H$8770,$F$11:$F$8770,"=COD1",$B$11:$B$8770,"="&amp;B6340)/COUNTIFS($F$11:$F$8770,"=COD1",$B$11:$B$8770,"="&amp;B6340))/COUNTIFS($A$11:$A$8770,"="&amp;A6340,$F$11:$F$8770,"=COD1"),0)</f>
        <v>0</v>
      </c>
      <c r="L6340" s="13" t="e">
        <f>(VLOOKUP(F6340,tarifas!$C$7:$D$10,2,FALSE)+tarifas!$D$21)*datos!H6340</f>
        <v>#N/A</v>
      </c>
      <c r="M6340">
        <v>16.96716</v>
      </c>
      <c r="N6340" s="13" t="e">
        <f t="shared" si="890"/>
        <v>#N/A</v>
      </c>
      <c r="O6340">
        <f t="shared" si="891"/>
        <v>16.96716</v>
      </c>
      <c r="P6340" s="12">
        <f t="shared" si="892"/>
        <v>170.89613984458597</v>
      </c>
      <c r="Q6340">
        <f t="shared" si="893"/>
        <v>0</v>
      </c>
      <c r="R6340">
        <f>$D$2*tarifas!$D$12/24</f>
        <v>1.4541666666666666</v>
      </c>
      <c r="S6340" t="e">
        <f>VLOOKUP(E6340&amp;" "&amp;F6340,tarifas!$A$13:$D$20,4,FALSE)*P6340</f>
        <v>#N/A</v>
      </c>
      <c r="T6340">
        <f>IF(F6340="COD1",tarifas!$D$11*(SUMIFS($P$11:$P$8770,$F$11:$F$8770,"=COD1",$B$11:$B$8770,"="&amp;B6340)/COUNTIFS($F$11:$F$8770,"=COD1",$B$11:$B$8770,"="&amp;B6340))/COUNTIFS($A$11:$A$8770,"="&amp;A6340,$F$11:$F$8770,"=COD1"),0)</f>
        <v>0</v>
      </c>
      <c r="U6340" t="e">
        <f>(VLOOKUP(F6340,tarifas!$C$7:$D$10,2,FALSE)+tarifas!$D$21)*datos!P6340</f>
        <v>#N/A</v>
      </c>
      <c r="V6340" t="e">
        <f t="shared" si="894"/>
        <v>#N/A</v>
      </c>
      <c r="W6340">
        <f t="shared" si="895"/>
        <v>0</v>
      </c>
    </row>
    <row r="6341" spans="1:23" x14ac:dyDescent="0.25">
      <c r="A6341">
        <f t="shared" si="888"/>
        <v>260</v>
      </c>
      <c r="B6341">
        <f t="shared" si="889"/>
        <v>9</v>
      </c>
      <c r="C6341" s="1">
        <f t="shared" si="896"/>
        <v>41903.749999984648</v>
      </c>
      <c r="D6341" s="7">
        <v>51.772727272727273</v>
      </c>
      <c r="E6341" s="7"/>
      <c r="G6341">
        <v>55.87</v>
      </c>
      <c r="H6341" s="12">
        <v>181.43792653514765</v>
      </c>
      <c r="I6341" s="13">
        <f>$D$2*tarifas!$D$12/24</f>
        <v>1.4541666666666666</v>
      </c>
      <c r="J6341" s="13" t="e">
        <f>VLOOKUP(E6341&amp;" "&amp;F6341,tarifas!$A$13:$D$20,4,FALSE)*H6341</f>
        <v>#N/A</v>
      </c>
      <c r="K6341" s="13">
        <f>IF(F6341="COD1",tarifas!$D$11*(SUMIFS($H$11:$H$8770,$F$11:$F$8770,"=COD1",$B$11:$B$8770,"="&amp;B6341)/COUNTIFS($F$11:$F$8770,"=COD1",$B$11:$B$8770,"="&amp;B6341))/COUNTIFS($A$11:$A$8770,"="&amp;A6341,$F$11:$F$8770,"=COD1"),0)</f>
        <v>0</v>
      </c>
      <c r="L6341" s="13" t="e">
        <f>(VLOOKUP(F6341,tarifas!$C$7:$D$10,2,FALSE)+tarifas!$D$21)*datos!H6341</f>
        <v>#N/A</v>
      </c>
      <c r="M6341">
        <v>0</v>
      </c>
      <c r="N6341" s="13" t="e">
        <f t="shared" si="890"/>
        <v>#N/A</v>
      </c>
      <c r="O6341">
        <f t="shared" si="891"/>
        <v>0</v>
      </c>
      <c r="P6341" s="12">
        <f t="shared" si="892"/>
        <v>181.43792653514765</v>
      </c>
      <c r="Q6341">
        <f t="shared" si="893"/>
        <v>0</v>
      </c>
      <c r="R6341">
        <f>$D$2*tarifas!$D$12/24</f>
        <v>1.4541666666666666</v>
      </c>
      <c r="S6341" t="e">
        <f>VLOOKUP(E6341&amp;" "&amp;F6341,tarifas!$A$13:$D$20,4,FALSE)*P6341</f>
        <v>#N/A</v>
      </c>
      <c r="T6341">
        <f>IF(F6341="COD1",tarifas!$D$11*(SUMIFS($P$11:$P$8770,$F$11:$F$8770,"=COD1",$B$11:$B$8770,"="&amp;B6341)/COUNTIFS($F$11:$F$8770,"=COD1",$B$11:$B$8770,"="&amp;B6341))/COUNTIFS($A$11:$A$8770,"="&amp;A6341,$F$11:$F$8770,"=COD1"),0)</f>
        <v>0</v>
      </c>
      <c r="U6341" t="e">
        <f>(VLOOKUP(F6341,tarifas!$C$7:$D$10,2,FALSE)+tarifas!$D$21)*datos!P6341</f>
        <v>#N/A</v>
      </c>
      <c r="V6341" t="e">
        <f t="shared" si="894"/>
        <v>#N/A</v>
      </c>
      <c r="W6341">
        <f t="shared" si="895"/>
        <v>0</v>
      </c>
    </row>
    <row r="6342" spans="1:23" x14ac:dyDescent="0.25">
      <c r="A6342">
        <f t="shared" si="888"/>
        <v>260</v>
      </c>
      <c r="B6342">
        <f t="shared" si="889"/>
        <v>9</v>
      </c>
      <c r="C6342" s="1">
        <f t="shared" si="896"/>
        <v>41903.791666651312</v>
      </c>
      <c r="D6342" s="7">
        <v>0</v>
      </c>
      <c r="E6342" s="7"/>
      <c r="G6342">
        <v>64.349999999999994</v>
      </c>
      <c r="H6342" s="12">
        <v>195.6655114083834</v>
      </c>
      <c r="I6342" s="13">
        <f>$D$2*tarifas!$D$12/24</f>
        <v>1.4541666666666666</v>
      </c>
      <c r="J6342" s="13" t="e">
        <f>VLOOKUP(E6342&amp;" "&amp;F6342,tarifas!$A$13:$D$20,4,FALSE)*H6342</f>
        <v>#N/A</v>
      </c>
      <c r="K6342" s="13">
        <f>IF(F6342="COD1",tarifas!$D$11*(SUMIFS($H$11:$H$8770,$F$11:$F$8770,"=COD1",$B$11:$B$8770,"="&amp;B6342)/COUNTIFS($F$11:$F$8770,"=COD1",$B$11:$B$8770,"="&amp;B6342))/COUNTIFS($A$11:$A$8770,"="&amp;A6342,$F$11:$F$8770,"=COD1"),0)</f>
        <v>0</v>
      </c>
      <c r="L6342" s="13" t="e">
        <f>(VLOOKUP(F6342,tarifas!$C$7:$D$10,2,FALSE)+tarifas!$D$21)*datos!H6342</f>
        <v>#N/A</v>
      </c>
      <c r="M6342">
        <v>0</v>
      </c>
      <c r="N6342" s="13" t="e">
        <f t="shared" si="890"/>
        <v>#N/A</v>
      </c>
      <c r="O6342">
        <f t="shared" si="891"/>
        <v>0</v>
      </c>
      <c r="P6342" s="12">
        <f t="shared" si="892"/>
        <v>195.6655114083834</v>
      </c>
      <c r="Q6342">
        <f t="shared" si="893"/>
        <v>0</v>
      </c>
      <c r="R6342">
        <f>$D$2*tarifas!$D$12/24</f>
        <v>1.4541666666666666</v>
      </c>
      <c r="S6342" t="e">
        <f>VLOOKUP(E6342&amp;" "&amp;F6342,tarifas!$A$13:$D$20,4,FALSE)*P6342</f>
        <v>#N/A</v>
      </c>
      <c r="T6342">
        <f>IF(F6342="COD1",tarifas!$D$11*(SUMIFS($P$11:$P$8770,$F$11:$F$8770,"=COD1",$B$11:$B$8770,"="&amp;B6342)/COUNTIFS($F$11:$F$8770,"=COD1",$B$11:$B$8770,"="&amp;B6342))/COUNTIFS($A$11:$A$8770,"="&amp;A6342,$F$11:$F$8770,"=COD1"),0)</f>
        <v>0</v>
      </c>
      <c r="U6342" t="e">
        <f>(VLOOKUP(F6342,tarifas!$C$7:$D$10,2,FALSE)+tarifas!$D$21)*datos!P6342</f>
        <v>#N/A</v>
      </c>
      <c r="V6342" t="e">
        <f t="shared" si="894"/>
        <v>#N/A</v>
      </c>
      <c r="W6342">
        <f t="shared" si="895"/>
        <v>0</v>
      </c>
    </row>
    <row r="6343" spans="1:23" x14ac:dyDescent="0.25">
      <c r="A6343">
        <f t="shared" si="888"/>
        <v>260</v>
      </c>
      <c r="B6343">
        <f t="shared" si="889"/>
        <v>9</v>
      </c>
      <c r="C6343" s="1">
        <f t="shared" si="896"/>
        <v>41903.833333317976</v>
      </c>
      <c r="D6343" s="7">
        <v>0</v>
      </c>
      <c r="E6343" s="7"/>
      <c r="G6343">
        <v>65.099999999999994</v>
      </c>
      <c r="H6343" s="12">
        <v>198.504097198214</v>
      </c>
      <c r="I6343" s="13">
        <f>$D$2*tarifas!$D$12/24</f>
        <v>1.4541666666666666</v>
      </c>
      <c r="J6343" s="13" t="e">
        <f>VLOOKUP(E6343&amp;" "&amp;F6343,tarifas!$A$13:$D$20,4,FALSE)*H6343</f>
        <v>#N/A</v>
      </c>
      <c r="K6343" s="13">
        <f>IF(F6343="COD1",tarifas!$D$11*(SUMIFS($H$11:$H$8770,$F$11:$F$8770,"=COD1",$B$11:$B$8770,"="&amp;B6343)/COUNTIFS($F$11:$F$8770,"=COD1",$B$11:$B$8770,"="&amp;B6343))/COUNTIFS($A$11:$A$8770,"="&amp;A6343,$F$11:$F$8770,"=COD1"),0)</f>
        <v>0</v>
      </c>
      <c r="L6343" s="13" t="e">
        <f>(VLOOKUP(F6343,tarifas!$C$7:$D$10,2,FALSE)+tarifas!$D$21)*datos!H6343</f>
        <v>#N/A</v>
      </c>
      <c r="M6343">
        <v>0</v>
      </c>
      <c r="N6343" s="13" t="e">
        <f t="shared" si="890"/>
        <v>#N/A</v>
      </c>
      <c r="O6343">
        <f t="shared" si="891"/>
        <v>0</v>
      </c>
      <c r="P6343" s="12">
        <f t="shared" si="892"/>
        <v>198.504097198214</v>
      </c>
      <c r="Q6343">
        <f t="shared" si="893"/>
        <v>0</v>
      </c>
      <c r="R6343">
        <f>$D$2*tarifas!$D$12/24</f>
        <v>1.4541666666666666</v>
      </c>
      <c r="S6343" t="e">
        <f>VLOOKUP(E6343&amp;" "&amp;F6343,tarifas!$A$13:$D$20,4,FALSE)*P6343</f>
        <v>#N/A</v>
      </c>
      <c r="T6343">
        <f>IF(F6343="COD1",tarifas!$D$11*(SUMIFS($P$11:$P$8770,$F$11:$F$8770,"=COD1",$B$11:$B$8770,"="&amp;B6343)/COUNTIFS($F$11:$F$8770,"=COD1",$B$11:$B$8770,"="&amp;B6343))/COUNTIFS($A$11:$A$8770,"="&amp;A6343,$F$11:$F$8770,"=COD1"),0)</f>
        <v>0</v>
      </c>
      <c r="U6343" t="e">
        <f>(VLOOKUP(F6343,tarifas!$C$7:$D$10,2,FALSE)+tarifas!$D$21)*datos!P6343</f>
        <v>#N/A</v>
      </c>
      <c r="V6343" t="e">
        <f t="shared" si="894"/>
        <v>#N/A</v>
      </c>
      <c r="W6343">
        <f t="shared" si="895"/>
        <v>0</v>
      </c>
    </row>
    <row r="6344" spans="1:23" x14ac:dyDescent="0.25">
      <c r="A6344">
        <f t="shared" si="888"/>
        <v>260</v>
      </c>
      <c r="B6344">
        <f t="shared" si="889"/>
        <v>9</v>
      </c>
      <c r="C6344" s="1">
        <f t="shared" si="896"/>
        <v>41903.87499998464</v>
      </c>
      <c r="D6344" s="7">
        <v>0</v>
      </c>
      <c r="E6344" s="7"/>
      <c r="G6344">
        <v>63.25</v>
      </c>
      <c r="H6344" s="12">
        <v>199.58503834715768</v>
      </c>
      <c r="I6344" s="13">
        <f>$D$2*tarifas!$D$12/24</f>
        <v>1.4541666666666666</v>
      </c>
      <c r="J6344" s="13" t="e">
        <f>VLOOKUP(E6344&amp;" "&amp;F6344,tarifas!$A$13:$D$20,4,FALSE)*H6344</f>
        <v>#N/A</v>
      </c>
      <c r="K6344" s="13">
        <f>IF(F6344="COD1",tarifas!$D$11*(SUMIFS($H$11:$H$8770,$F$11:$F$8770,"=COD1",$B$11:$B$8770,"="&amp;B6344)/COUNTIFS($F$11:$F$8770,"=COD1",$B$11:$B$8770,"="&amp;B6344))/COUNTIFS($A$11:$A$8770,"="&amp;A6344,$F$11:$F$8770,"=COD1"),0)</f>
        <v>0</v>
      </c>
      <c r="L6344" s="13" t="e">
        <f>(VLOOKUP(F6344,tarifas!$C$7:$D$10,2,FALSE)+tarifas!$D$21)*datos!H6344</f>
        <v>#N/A</v>
      </c>
      <c r="M6344">
        <v>0</v>
      </c>
      <c r="N6344" s="13" t="e">
        <f t="shared" si="890"/>
        <v>#N/A</v>
      </c>
      <c r="O6344">
        <f t="shared" si="891"/>
        <v>0</v>
      </c>
      <c r="P6344" s="12">
        <f t="shared" si="892"/>
        <v>199.58503834715768</v>
      </c>
      <c r="Q6344">
        <f t="shared" si="893"/>
        <v>0</v>
      </c>
      <c r="R6344">
        <f>$D$2*tarifas!$D$12/24</f>
        <v>1.4541666666666666</v>
      </c>
      <c r="S6344" t="e">
        <f>VLOOKUP(E6344&amp;" "&amp;F6344,tarifas!$A$13:$D$20,4,FALSE)*P6344</f>
        <v>#N/A</v>
      </c>
      <c r="T6344">
        <f>IF(F6344="COD1",tarifas!$D$11*(SUMIFS($P$11:$P$8770,$F$11:$F$8770,"=COD1",$B$11:$B$8770,"="&amp;B6344)/COUNTIFS($F$11:$F$8770,"=COD1",$B$11:$B$8770,"="&amp;B6344))/COUNTIFS($A$11:$A$8770,"="&amp;A6344,$F$11:$F$8770,"=COD1"),0)</f>
        <v>0</v>
      </c>
      <c r="U6344" t="e">
        <f>(VLOOKUP(F6344,tarifas!$C$7:$D$10,2,FALSE)+tarifas!$D$21)*datos!P6344</f>
        <v>#N/A</v>
      </c>
      <c r="V6344" t="e">
        <f t="shared" si="894"/>
        <v>#N/A</v>
      </c>
      <c r="W6344">
        <f t="shared" si="895"/>
        <v>0</v>
      </c>
    </row>
    <row r="6345" spans="1:23" x14ac:dyDescent="0.25">
      <c r="A6345">
        <f t="shared" si="888"/>
        <v>260</v>
      </c>
      <c r="B6345">
        <f t="shared" si="889"/>
        <v>9</v>
      </c>
      <c r="C6345" s="1">
        <f t="shared" si="896"/>
        <v>41903.916666651305</v>
      </c>
      <c r="D6345" s="7">
        <v>0</v>
      </c>
      <c r="E6345" s="7"/>
      <c r="G6345">
        <v>60.01</v>
      </c>
      <c r="H6345" s="12">
        <v>199.18180682506085</v>
      </c>
      <c r="I6345" s="13">
        <f>$D$2*tarifas!$D$12/24</f>
        <v>1.4541666666666666</v>
      </c>
      <c r="J6345" s="13" t="e">
        <f>VLOOKUP(E6345&amp;" "&amp;F6345,tarifas!$A$13:$D$20,4,FALSE)*H6345</f>
        <v>#N/A</v>
      </c>
      <c r="K6345" s="13">
        <f>IF(F6345="COD1",tarifas!$D$11*(SUMIFS($H$11:$H$8770,$F$11:$F$8770,"=COD1",$B$11:$B$8770,"="&amp;B6345)/COUNTIFS($F$11:$F$8770,"=COD1",$B$11:$B$8770,"="&amp;B6345))/COUNTIFS($A$11:$A$8770,"="&amp;A6345,$F$11:$F$8770,"=COD1"),0)</f>
        <v>0</v>
      </c>
      <c r="L6345" s="13" t="e">
        <f>(VLOOKUP(F6345,tarifas!$C$7:$D$10,2,FALSE)+tarifas!$D$21)*datos!H6345</f>
        <v>#N/A</v>
      </c>
      <c r="M6345">
        <v>0</v>
      </c>
      <c r="N6345" s="13" t="e">
        <f t="shared" si="890"/>
        <v>#N/A</v>
      </c>
      <c r="O6345">
        <f t="shared" si="891"/>
        <v>0</v>
      </c>
      <c r="P6345" s="12">
        <f t="shared" si="892"/>
        <v>199.18180682506085</v>
      </c>
      <c r="Q6345">
        <f t="shared" si="893"/>
        <v>0</v>
      </c>
      <c r="R6345">
        <f>$D$2*tarifas!$D$12/24</f>
        <v>1.4541666666666666</v>
      </c>
      <c r="S6345" t="e">
        <f>VLOOKUP(E6345&amp;" "&amp;F6345,tarifas!$A$13:$D$20,4,FALSE)*P6345</f>
        <v>#N/A</v>
      </c>
      <c r="T6345">
        <f>IF(F6345="COD1",tarifas!$D$11*(SUMIFS($P$11:$P$8770,$F$11:$F$8770,"=COD1",$B$11:$B$8770,"="&amp;B6345)/COUNTIFS($F$11:$F$8770,"=COD1",$B$11:$B$8770,"="&amp;B6345))/COUNTIFS($A$11:$A$8770,"="&amp;A6345,$F$11:$F$8770,"=COD1"),0)</f>
        <v>0</v>
      </c>
      <c r="U6345" t="e">
        <f>(VLOOKUP(F6345,tarifas!$C$7:$D$10,2,FALSE)+tarifas!$D$21)*datos!P6345</f>
        <v>#N/A</v>
      </c>
      <c r="V6345" t="e">
        <f t="shared" si="894"/>
        <v>#N/A</v>
      </c>
      <c r="W6345">
        <f t="shared" si="895"/>
        <v>0</v>
      </c>
    </row>
    <row r="6346" spans="1:23" x14ac:dyDescent="0.25">
      <c r="A6346">
        <f t="shared" si="888"/>
        <v>260</v>
      </c>
      <c r="B6346">
        <f t="shared" si="889"/>
        <v>9</v>
      </c>
      <c r="C6346" s="1">
        <f t="shared" si="896"/>
        <v>41903.958333317969</v>
      </c>
      <c r="D6346" s="7">
        <v>0</v>
      </c>
      <c r="E6346" s="7"/>
      <c r="G6346">
        <v>44.2</v>
      </c>
      <c r="H6346" s="12">
        <v>196.11364592247054</v>
      </c>
      <c r="I6346" s="13">
        <f>$D$2*tarifas!$D$12/24</f>
        <v>1.4541666666666666</v>
      </c>
      <c r="J6346" s="13" t="e">
        <f>VLOOKUP(E6346&amp;" "&amp;F6346,tarifas!$A$13:$D$20,4,FALSE)*H6346</f>
        <v>#N/A</v>
      </c>
      <c r="K6346" s="13">
        <f>IF(F6346="COD1",tarifas!$D$11*(SUMIFS($H$11:$H$8770,$F$11:$F$8770,"=COD1",$B$11:$B$8770,"="&amp;B6346)/COUNTIFS($F$11:$F$8770,"=COD1",$B$11:$B$8770,"="&amp;B6346))/COUNTIFS($A$11:$A$8770,"="&amp;A6346,$F$11:$F$8770,"=COD1"),0)</f>
        <v>0</v>
      </c>
      <c r="L6346" s="13" t="e">
        <f>(VLOOKUP(F6346,tarifas!$C$7:$D$10,2,FALSE)+tarifas!$D$21)*datos!H6346</f>
        <v>#N/A</v>
      </c>
      <c r="M6346">
        <v>0</v>
      </c>
      <c r="N6346" s="13" t="e">
        <f t="shared" si="890"/>
        <v>#N/A</v>
      </c>
      <c r="O6346">
        <f t="shared" si="891"/>
        <v>0</v>
      </c>
      <c r="P6346" s="12">
        <f t="shared" si="892"/>
        <v>196.11364592247054</v>
      </c>
      <c r="Q6346">
        <f t="shared" si="893"/>
        <v>0</v>
      </c>
      <c r="R6346">
        <f>$D$2*tarifas!$D$12/24</f>
        <v>1.4541666666666666</v>
      </c>
      <c r="S6346" t="e">
        <f>VLOOKUP(E6346&amp;" "&amp;F6346,tarifas!$A$13:$D$20,4,FALSE)*P6346</f>
        <v>#N/A</v>
      </c>
      <c r="T6346">
        <f>IF(F6346="COD1",tarifas!$D$11*(SUMIFS($P$11:$P$8770,$F$11:$F$8770,"=COD1",$B$11:$B$8770,"="&amp;B6346)/COUNTIFS($F$11:$F$8770,"=COD1",$B$11:$B$8770,"="&amp;B6346))/COUNTIFS($A$11:$A$8770,"="&amp;A6346,$F$11:$F$8770,"=COD1"),0)</f>
        <v>0</v>
      </c>
      <c r="U6346" t="e">
        <f>(VLOOKUP(F6346,tarifas!$C$7:$D$10,2,FALSE)+tarifas!$D$21)*datos!P6346</f>
        <v>#N/A</v>
      </c>
      <c r="V6346" t="e">
        <f t="shared" si="894"/>
        <v>#N/A</v>
      </c>
      <c r="W6346">
        <f t="shared" si="895"/>
        <v>0</v>
      </c>
    </row>
    <row r="6347" spans="1:23" x14ac:dyDescent="0.25">
      <c r="A6347">
        <f t="shared" si="888"/>
        <v>261</v>
      </c>
      <c r="B6347">
        <f t="shared" si="889"/>
        <v>9</v>
      </c>
      <c r="C6347" s="1">
        <f t="shared" si="896"/>
        <v>41903.999999984633</v>
      </c>
      <c r="D6347" s="7">
        <v>0</v>
      </c>
      <c r="E6347" s="7"/>
      <c r="G6347">
        <v>40.5</v>
      </c>
      <c r="H6347" s="12">
        <v>195.02740783492371</v>
      </c>
      <c r="I6347" s="13">
        <f>$D$2*tarifas!$D$12/24</f>
        <v>1.4541666666666666</v>
      </c>
      <c r="J6347" s="13" t="e">
        <f>VLOOKUP(E6347&amp;" "&amp;F6347,tarifas!$A$13:$D$20,4,FALSE)*H6347</f>
        <v>#N/A</v>
      </c>
      <c r="K6347" s="13">
        <f>IF(F6347="COD1",tarifas!$D$11*(SUMIFS($H$11:$H$8770,$F$11:$F$8770,"=COD1",$B$11:$B$8770,"="&amp;B6347)/COUNTIFS($F$11:$F$8770,"=COD1",$B$11:$B$8770,"="&amp;B6347))/COUNTIFS($A$11:$A$8770,"="&amp;A6347,$F$11:$F$8770,"=COD1"),0)</f>
        <v>0</v>
      </c>
      <c r="L6347" s="13" t="e">
        <f>(VLOOKUP(F6347,tarifas!$C$7:$D$10,2,FALSE)+tarifas!$D$21)*datos!H6347</f>
        <v>#N/A</v>
      </c>
      <c r="M6347">
        <v>0</v>
      </c>
      <c r="N6347" s="13" t="e">
        <f t="shared" si="890"/>
        <v>#N/A</v>
      </c>
      <c r="O6347">
        <f t="shared" si="891"/>
        <v>0</v>
      </c>
      <c r="P6347" s="12">
        <f t="shared" si="892"/>
        <v>195.02740783492371</v>
      </c>
      <c r="Q6347">
        <f t="shared" si="893"/>
        <v>0</v>
      </c>
      <c r="R6347">
        <f>$D$2*tarifas!$D$12/24</f>
        <v>1.4541666666666666</v>
      </c>
      <c r="S6347" t="e">
        <f>VLOOKUP(E6347&amp;" "&amp;F6347,tarifas!$A$13:$D$20,4,FALSE)*P6347</f>
        <v>#N/A</v>
      </c>
      <c r="T6347">
        <f>IF(F6347="COD1",tarifas!$D$11*(SUMIFS($P$11:$P$8770,$F$11:$F$8770,"=COD1",$B$11:$B$8770,"="&amp;B6347)/COUNTIFS($F$11:$F$8770,"=COD1",$B$11:$B$8770,"="&amp;B6347))/COUNTIFS($A$11:$A$8770,"="&amp;A6347,$F$11:$F$8770,"=COD1"),0)</f>
        <v>0</v>
      </c>
      <c r="U6347" t="e">
        <f>(VLOOKUP(F6347,tarifas!$C$7:$D$10,2,FALSE)+tarifas!$D$21)*datos!P6347</f>
        <v>#N/A</v>
      </c>
      <c r="V6347" t="e">
        <f t="shared" si="894"/>
        <v>#N/A</v>
      </c>
      <c r="W6347">
        <f t="shared" si="895"/>
        <v>0</v>
      </c>
    </row>
    <row r="6348" spans="1:23" x14ac:dyDescent="0.25">
      <c r="A6348">
        <f t="shared" ref="A6348:A6411" si="897">DAYS360($C$11,C6348)</f>
        <v>261</v>
      </c>
      <c r="B6348">
        <f t="shared" ref="B6348:B6411" si="898">MONTH(C6348)</f>
        <v>9</v>
      </c>
      <c r="C6348" s="1">
        <f t="shared" si="896"/>
        <v>41904.041666651297</v>
      </c>
      <c r="D6348" s="7">
        <v>0</v>
      </c>
      <c r="E6348" s="7"/>
      <c r="G6348">
        <v>38</v>
      </c>
      <c r="H6348" s="12">
        <v>192.2612687230868</v>
      </c>
      <c r="I6348" s="13">
        <f>$D$2*tarifas!$D$12/24</f>
        <v>1.4541666666666666</v>
      </c>
      <c r="J6348" s="13" t="e">
        <f>VLOOKUP(E6348&amp;" "&amp;F6348,tarifas!$A$13:$D$20,4,FALSE)*H6348</f>
        <v>#N/A</v>
      </c>
      <c r="K6348" s="13">
        <f>IF(F6348="COD1",tarifas!$D$11*(SUMIFS($H$11:$H$8770,$F$11:$F$8770,"=COD1",$B$11:$B$8770,"="&amp;B6348)/COUNTIFS($F$11:$F$8770,"=COD1",$B$11:$B$8770,"="&amp;B6348))/COUNTIFS($A$11:$A$8770,"="&amp;A6348,$F$11:$F$8770,"=COD1"),0)</f>
        <v>0</v>
      </c>
      <c r="L6348" s="13" t="e">
        <f>(VLOOKUP(F6348,tarifas!$C$7:$D$10,2,FALSE)+tarifas!$D$21)*datos!H6348</f>
        <v>#N/A</v>
      </c>
      <c r="M6348">
        <v>0</v>
      </c>
      <c r="N6348" s="13" t="e">
        <f t="shared" ref="N6348:N6411" si="899">(I6348+J6348+K6348+L6348)*1.23</f>
        <v>#N/A</v>
      </c>
      <c r="O6348">
        <f t="shared" ref="O6348:O6411" si="900">IF(M6348&lt;H6348,M6348,H6348)</f>
        <v>0</v>
      </c>
      <c r="P6348" s="12">
        <f t="shared" ref="P6348:P6411" si="901">H6348-O6348</f>
        <v>192.2612687230868</v>
      </c>
      <c r="Q6348">
        <f t="shared" ref="Q6348:Q6411" si="902">IF(M6348&lt;H6348,0,M6348-H6348)</f>
        <v>0</v>
      </c>
      <c r="R6348">
        <f>$D$2*tarifas!$D$12/24</f>
        <v>1.4541666666666666</v>
      </c>
      <c r="S6348" t="e">
        <f>VLOOKUP(E6348&amp;" "&amp;F6348,tarifas!$A$13:$D$20,4,FALSE)*P6348</f>
        <v>#N/A</v>
      </c>
      <c r="T6348">
        <f>IF(F6348="COD1",tarifas!$D$11*(SUMIFS($P$11:$P$8770,$F$11:$F$8770,"=COD1",$B$11:$B$8770,"="&amp;B6348)/COUNTIFS($F$11:$F$8770,"=COD1",$B$11:$B$8770,"="&amp;B6348))/COUNTIFS($A$11:$A$8770,"="&amp;A6348,$F$11:$F$8770,"=COD1"),0)</f>
        <v>0</v>
      </c>
      <c r="U6348" t="e">
        <f>(VLOOKUP(F6348,tarifas!$C$7:$D$10,2,FALSE)+tarifas!$D$21)*datos!P6348</f>
        <v>#N/A</v>
      </c>
      <c r="V6348" t="e">
        <f t="shared" ref="V6348:V6411" si="903">(R6348+S6348+T6348+U6348)*1.23</f>
        <v>#N/A</v>
      </c>
      <c r="W6348">
        <f t="shared" ref="W6348:W6411" si="904">0.9*G6348/1000*Q6348</f>
        <v>0</v>
      </c>
    </row>
    <row r="6349" spans="1:23" x14ac:dyDescent="0.25">
      <c r="A6349">
        <f t="shared" si="897"/>
        <v>261</v>
      </c>
      <c r="B6349">
        <f t="shared" si="898"/>
        <v>9</v>
      </c>
      <c r="C6349" s="1">
        <f t="shared" ref="C6349:C6412" si="905">+C6348+1/24</f>
        <v>41904.083333317962</v>
      </c>
      <c r="D6349" s="7">
        <v>0</v>
      </c>
      <c r="E6349" s="7"/>
      <c r="G6349">
        <v>38.4</v>
      </c>
      <c r="H6349" s="12">
        <v>189.97250471700818</v>
      </c>
      <c r="I6349" s="13">
        <f>$D$2*tarifas!$D$12/24</f>
        <v>1.4541666666666666</v>
      </c>
      <c r="J6349" s="13" t="e">
        <f>VLOOKUP(E6349&amp;" "&amp;F6349,tarifas!$A$13:$D$20,4,FALSE)*H6349</f>
        <v>#N/A</v>
      </c>
      <c r="K6349" s="13">
        <f>IF(F6349="COD1",tarifas!$D$11*(SUMIFS($H$11:$H$8770,$F$11:$F$8770,"=COD1",$B$11:$B$8770,"="&amp;B6349)/COUNTIFS($F$11:$F$8770,"=COD1",$B$11:$B$8770,"="&amp;B6349))/COUNTIFS($A$11:$A$8770,"="&amp;A6349,$F$11:$F$8770,"=COD1"),0)</f>
        <v>0</v>
      </c>
      <c r="L6349" s="13" t="e">
        <f>(VLOOKUP(F6349,tarifas!$C$7:$D$10,2,FALSE)+tarifas!$D$21)*datos!H6349</f>
        <v>#N/A</v>
      </c>
      <c r="M6349">
        <v>0</v>
      </c>
      <c r="N6349" s="13" t="e">
        <f t="shared" si="899"/>
        <v>#N/A</v>
      </c>
      <c r="O6349">
        <f t="shared" si="900"/>
        <v>0</v>
      </c>
      <c r="P6349" s="12">
        <f t="shared" si="901"/>
        <v>189.97250471700818</v>
      </c>
      <c r="Q6349">
        <f t="shared" si="902"/>
        <v>0</v>
      </c>
      <c r="R6349">
        <f>$D$2*tarifas!$D$12/24</f>
        <v>1.4541666666666666</v>
      </c>
      <c r="S6349" t="e">
        <f>VLOOKUP(E6349&amp;" "&amp;F6349,tarifas!$A$13:$D$20,4,FALSE)*P6349</f>
        <v>#N/A</v>
      </c>
      <c r="T6349">
        <f>IF(F6349="COD1",tarifas!$D$11*(SUMIFS($P$11:$P$8770,$F$11:$F$8770,"=COD1",$B$11:$B$8770,"="&amp;B6349)/COUNTIFS($F$11:$F$8770,"=COD1",$B$11:$B$8770,"="&amp;B6349))/COUNTIFS($A$11:$A$8770,"="&amp;A6349,$F$11:$F$8770,"=COD1"),0)</f>
        <v>0</v>
      </c>
      <c r="U6349" t="e">
        <f>(VLOOKUP(F6349,tarifas!$C$7:$D$10,2,FALSE)+tarifas!$D$21)*datos!P6349</f>
        <v>#N/A</v>
      </c>
      <c r="V6349" t="e">
        <f t="shared" si="903"/>
        <v>#N/A</v>
      </c>
      <c r="W6349">
        <f t="shared" si="904"/>
        <v>0</v>
      </c>
    </row>
    <row r="6350" spans="1:23" x14ac:dyDescent="0.25">
      <c r="A6350">
        <f t="shared" si="897"/>
        <v>261</v>
      </c>
      <c r="B6350">
        <f t="shared" si="898"/>
        <v>9</v>
      </c>
      <c r="C6350" s="1">
        <f t="shared" si="905"/>
        <v>41904.124999984626</v>
      </c>
      <c r="D6350" s="7">
        <v>0</v>
      </c>
      <c r="E6350" s="7"/>
      <c r="G6350">
        <v>35.28</v>
      </c>
      <c r="H6350" s="12">
        <v>189.20583516443313</v>
      </c>
      <c r="I6350" s="13">
        <f>$D$2*tarifas!$D$12/24</f>
        <v>1.4541666666666666</v>
      </c>
      <c r="J6350" s="13" t="e">
        <f>VLOOKUP(E6350&amp;" "&amp;F6350,tarifas!$A$13:$D$20,4,FALSE)*H6350</f>
        <v>#N/A</v>
      </c>
      <c r="K6350" s="13">
        <f>IF(F6350="COD1",tarifas!$D$11*(SUMIFS($H$11:$H$8770,$F$11:$F$8770,"=COD1",$B$11:$B$8770,"="&amp;B6350)/COUNTIFS($F$11:$F$8770,"=COD1",$B$11:$B$8770,"="&amp;B6350))/COUNTIFS($A$11:$A$8770,"="&amp;A6350,$F$11:$F$8770,"=COD1"),0)</f>
        <v>0</v>
      </c>
      <c r="L6350" s="13" t="e">
        <f>(VLOOKUP(F6350,tarifas!$C$7:$D$10,2,FALSE)+tarifas!$D$21)*datos!H6350</f>
        <v>#N/A</v>
      </c>
      <c r="M6350">
        <v>0</v>
      </c>
      <c r="N6350" s="13" t="e">
        <f t="shared" si="899"/>
        <v>#N/A</v>
      </c>
      <c r="O6350">
        <f t="shared" si="900"/>
        <v>0</v>
      </c>
      <c r="P6350" s="12">
        <f t="shared" si="901"/>
        <v>189.20583516443313</v>
      </c>
      <c r="Q6350">
        <f t="shared" si="902"/>
        <v>0</v>
      </c>
      <c r="R6350">
        <f>$D$2*tarifas!$D$12/24</f>
        <v>1.4541666666666666</v>
      </c>
      <c r="S6350" t="e">
        <f>VLOOKUP(E6350&amp;" "&amp;F6350,tarifas!$A$13:$D$20,4,FALSE)*P6350</f>
        <v>#N/A</v>
      </c>
      <c r="T6350">
        <f>IF(F6350="COD1",tarifas!$D$11*(SUMIFS($P$11:$P$8770,$F$11:$F$8770,"=COD1",$B$11:$B$8770,"="&amp;B6350)/COUNTIFS($F$11:$F$8770,"=COD1",$B$11:$B$8770,"="&amp;B6350))/COUNTIFS($A$11:$A$8770,"="&amp;A6350,$F$11:$F$8770,"=COD1"),0)</f>
        <v>0</v>
      </c>
      <c r="U6350" t="e">
        <f>(VLOOKUP(F6350,tarifas!$C$7:$D$10,2,FALSE)+tarifas!$D$21)*datos!P6350</f>
        <v>#N/A</v>
      </c>
      <c r="V6350" t="e">
        <f t="shared" si="903"/>
        <v>#N/A</v>
      </c>
      <c r="W6350">
        <f t="shared" si="904"/>
        <v>0</v>
      </c>
    </row>
    <row r="6351" spans="1:23" x14ac:dyDescent="0.25">
      <c r="A6351">
        <f t="shared" si="897"/>
        <v>261</v>
      </c>
      <c r="B6351">
        <f t="shared" si="898"/>
        <v>9</v>
      </c>
      <c r="C6351" s="1">
        <f t="shared" si="905"/>
        <v>41904.16666665129</v>
      </c>
      <c r="D6351" s="7">
        <v>0</v>
      </c>
      <c r="E6351" s="7"/>
      <c r="G6351">
        <v>38.5</v>
      </c>
      <c r="H6351" s="12">
        <v>191.27904321848118</v>
      </c>
      <c r="I6351" s="13">
        <f>$D$2*tarifas!$D$12/24</f>
        <v>1.4541666666666666</v>
      </c>
      <c r="J6351" s="13" t="e">
        <f>VLOOKUP(E6351&amp;" "&amp;F6351,tarifas!$A$13:$D$20,4,FALSE)*H6351</f>
        <v>#N/A</v>
      </c>
      <c r="K6351" s="13">
        <f>IF(F6351="COD1",tarifas!$D$11*(SUMIFS($H$11:$H$8770,$F$11:$F$8770,"=COD1",$B$11:$B$8770,"="&amp;B6351)/COUNTIFS($F$11:$F$8770,"=COD1",$B$11:$B$8770,"="&amp;B6351))/COUNTIFS($A$11:$A$8770,"="&amp;A6351,$F$11:$F$8770,"=COD1"),0)</f>
        <v>0</v>
      </c>
      <c r="L6351" s="13" t="e">
        <f>(VLOOKUP(F6351,tarifas!$C$7:$D$10,2,FALSE)+tarifas!$D$21)*datos!H6351</f>
        <v>#N/A</v>
      </c>
      <c r="M6351">
        <v>0</v>
      </c>
      <c r="N6351" s="13" t="e">
        <f t="shared" si="899"/>
        <v>#N/A</v>
      </c>
      <c r="O6351">
        <f t="shared" si="900"/>
        <v>0</v>
      </c>
      <c r="P6351" s="12">
        <f t="shared" si="901"/>
        <v>191.27904321848118</v>
      </c>
      <c r="Q6351">
        <f t="shared" si="902"/>
        <v>0</v>
      </c>
      <c r="R6351">
        <f>$D$2*tarifas!$D$12/24</f>
        <v>1.4541666666666666</v>
      </c>
      <c r="S6351" t="e">
        <f>VLOOKUP(E6351&amp;" "&amp;F6351,tarifas!$A$13:$D$20,4,FALSE)*P6351</f>
        <v>#N/A</v>
      </c>
      <c r="T6351">
        <f>IF(F6351="COD1",tarifas!$D$11*(SUMIFS($P$11:$P$8770,$F$11:$F$8770,"=COD1",$B$11:$B$8770,"="&amp;B6351)/COUNTIFS($F$11:$F$8770,"=COD1",$B$11:$B$8770,"="&amp;B6351))/COUNTIFS($A$11:$A$8770,"="&amp;A6351,$F$11:$F$8770,"=COD1"),0)</f>
        <v>0</v>
      </c>
      <c r="U6351" t="e">
        <f>(VLOOKUP(F6351,tarifas!$C$7:$D$10,2,FALSE)+tarifas!$D$21)*datos!P6351</f>
        <v>#N/A</v>
      </c>
      <c r="V6351" t="e">
        <f t="shared" si="903"/>
        <v>#N/A</v>
      </c>
      <c r="W6351">
        <f t="shared" si="904"/>
        <v>0</v>
      </c>
    </row>
    <row r="6352" spans="1:23" x14ac:dyDescent="0.25">
      <c r="A6352">
        <f t="shared" si="897"/>
        <v>261</v>
      </c>
      <c r="B6352">
        <f t="shared" si="898"/>
        <v>9</v>
      </c>
      <c r="C6352" s="1">
        <f t="shared" si="905"/>
        <v>41904.208333317954</v>
      </c>
      <c r="D6352" s="7">
        <v>0</v>
      </c>
      <c r="E6352" s="7"/>
      <c r="G6352">
        <v>45.29</v>
      </c>
      <c r="H6352" s="12">
        <v>186.60407127258998</v>
      </c>
      <c r="I6352" s="13">
        <f>$D$2*tarifas!$D$12/24</f>
        <v>1.4541666666666666</v>
      </c>
      <c r="J6352" s="13" t="e">
        <f>VLOOKUP(E6352&amp;" "&amp;F6352,tarifas!$A$13:$D$20,4,FALSE)*H6352</f>
        <v>#N/A</v>
      </c>
      <c r="K6352" s="13">
        <f>IF(F6352="COD1",tarifas!$D$11*(SUMIFS($H$11:$H$8770,$F$11:$F$8770,"=COD1",$B$11:$B$8770,"="&amp;B6352)/COUNTIFS($F$11:$F$8770,"=COD1",$B$11:$B$8770,"="&amp;B6352))/COUNTIFS($A$11:$A$8770,"="&amp;A6352,$F$11:$F$8770,"=COD1"),0)</f>
        <v>0</v>
      </c>
      <c r="L6352" s="13" t="e">
        <f>(VLOOKUP(F6352,tarifas!$C$7:$D$10,2,FALSE)+tarifas!$D$21)*datos!H6352</f>
        <v>#N/A</v>
      </c>
      <c r="M6352">
        <v>0</v>
      </c>
      <c r="N6352" s="13" t="e">
        <f t="shared" si="899"/>
        <v>#N/A</v>
      </c>
      <c r="O6352">
        <f t="shared" si="900"/>
        <v>0</v>
      </c>
      <c r="P6352" s="12">
        <f t="shared" si="901"/>
        <v>186.60407127258998</v>
      </c>
      <c r="Q6352">
        <f t="shared" si="902"/>
        <v>0</v>
      </c>
      <c r="R6352">
        <f>$D$2*tarifas!$D$12/24</f>
        <v>1.4541666666666666</v>
      </c>
      <c r="S6352" t="e">
        <f>VLOOKUP(E6352&amp;" "&amp;F6352,tarifas!$A$13:$D$20,4,FALSE)*P6352</f>
        <v>#N/A</v>
      </c>
      <c r="T6352">
        <f>IF(F6352="COD1",tarifas!$D$11*(SUMIFS($P$11:$P$8770,$F$11:$F$8770,"=COD1",$B$11:$B$8770,"="&amp;B6352)/COUNTIFS($F$11:$F$8770,"=COD1",$B$11:$B$8770,"="&amp;B6352))/COUNTIFS($A$11:$A$8770,"="&amp;A6352,$F$11:$F$8770,"=COD1"),0)</f>
        <v>0</v>
      </c>
      <c r="U6352" t="e">
        <f>(VLOOKUP(F6352,tarifas!$C$7:$D$10,2,FALSE)+tarifas!$D$21)*datos!P6352</f>
        <v>#N/A</v>
      </c>
      <c r="V6352" t="e">
        <f t="shared" si="903"/>
        <v>#N/A</v>
      </c>
      <c r="W6352">
        <f t="shared" si="904"/>
        <v>0</v>
      </c>
    </row>
    <row r="6353" spans="1:23" x14ac:dyDescent="0.25">
      <c r="A6353">
        <f t="shared" si="897"/>
        <v>261</v>
      </c>
      <c r="B6353">
        <f t="shared" si="898"/>
        <v>9</v>
      </c>
      <c r="C6353" s="1">
        <f t="shared" si="905"/>
        <v>41904.249999984619</v>
      </c>
      <c r="D6353" s="7">
        <v>0</v>
      </c>
      <c r="E6353" s="7"/>
      <c r="G6353">
        <v>64.2</v>
      </c>
      <c r="H6353" s="12">
        <v>179.52290564808226</v>
      </c>
      <c r="I6353" s="13">
        <f>$D$2*tarifas!$D$12/24</f>
        <v>1.4541666666666666</v>
      </c>
      <c r="J6353" s="13" t="e">
        <f>VLOOKUP(E6353&amp;" "&amp;F6353,tarifas!$A$13:$D$20,4,FALSE)*H6353</f>
        <v>#N/A</v>
      </c>
      <c r="K6353" s="13">
        <f>IF(F6353="COD1",tarifas!$D$11*(SUMIFS($H$11:$H$8770,$F$11:$F$8770,"=COD1",$B$11:$B$8770,"="&amp;B6353)/COUNTIFS($F$11:$F$8770,"=COD1",$B$11:$B$8770,"="&amp;B6353))/COUNTIFS($A$11:$A$8770,"="&amp;A6353,$F$11:$F$8770,"=COD1"),0)</f>
        <v>0</v>
      </c>
      <c r="L6353" s="13" t="e">
        <f>(VLOOKUP(F6353,tarifas!$C$7:$D$10,2,FALSE)+tarifas!$D$21)*datos!H6353</f>
        <v>#N/A</v>
      </c>
      <c r="M6353">
        <v>14.072899999999999</v>
      </c>
      <c r="N6353" s="13" t="e">
        <f t="shared" si="899"/>
        <v>#N/A</v>
      </c>
      <c r="O6353">
        <f t="shared" si="900"/>
        <v>14.072899999999999</v>
      </c>
      <c r="P6353" s="12">
        <f t="shared" si="901"/>
        <v>165.45000564808225</v>
      </c>
      <c r="Q6353">
        <f t="shared" si="902"/>
        <v>0</v>
      </c>
      <c r="R6353">
        <f>$D$2*tarifas!$D$12/24</f>
        <v>1.4541666666666666</v>
      </c>
      <c r="S6353" t="e">
        <f>VLOOKUP(E6353&amp;" "&amp;F6353,tarifas!$A$13:$D$20,4,FALSE)*P6353</f>
        <v>#N/A</v>
      </c>
      <c r="T6353">
        <f>IF(F6353="COD1",tarifas!$D$11*(SUMIFS($P$11:$P$8770,$F$11:$F$8770,"=COD1",$B$11:$B$8770,"="&amp;B6353)/COUNTIFS($F$11:$F$8770,"=COD1",$B$11:$B$8770,"="&amp;B6353))/COUNTIFS($A$11:$A$8770,"="&amp;A6353,$F$11:$F$8770,"=COD1"),0)</f>
        <v>0</v>
      </c>
      <c r="U6353" t="e">
        <f>(VLOOKUP(F6353,tarifas!$C$7:$D$10,2,FALSE)+tarifas!$D$21)*datos!P6353</f>
        <v>#N/A</v>
      </c>
      <c r="V6353" t="e">
        <f t="shared" si="903"/>
        <v>#N/A</v>
      </c>
      <c r="W6353">
        <f t="shared" si="904"/>
        <v>0</v>
      </c>
    </row>
    <row r="6354" spans="1:23" x14ac:dyDescent="0.25">
      <c r="A6354">
        <f t="shared" si="897"/>
        <v>261</v>
      </c>
      <c r="B6354">
        <f t="shared" si="898"/>
        <v>9</v>
      </c>
      <c r="C6354" s="1">
        <f t="shared" si="905"/>
        <v>41904.291666651283</v>
      </c>
      <c r="D6354" s="7">
        <v>0</v>
      </c>
      <c r="E6354" s="7"/>
      <c r="G6354">
        <v>66</v>
      </c>
      <c r="H6354" s="12">
        <v>237.2477088517893</v>
      </c>
      <c r="I6354" s="13">
        <f>$D$2*tarifas!$D$12/24</f>
        <v>1.4541666666666666</v>
      </c>
      <c r="J6354" s="13" t="e">
        <f>VLOOKUP(E6354&amp;" "&amp;F6354,tarifas!$A$13:$D$20,4,FALSE)*H6354</f>
        <v>#N/A</v>
      </c>
      <c r="K6354" s="13">
        <f>IF(F6354="COD1",tarifas!$D$11*(SUMIFS($H$11:$H$8770,$F$11:$F$8770,"=COD1",$B$11:$B$8770,"="&amp;B6354)/COUNTIFS($F$11:$F$8770,"=COD1",$B$11:$B$8770,"="&amp;B6354))/COUNTIFS($A$11:$A$8770,"="&amp;A6354,$F$11:$F$8770,"=COD1"),0)</f>
        <v>0</v>
      </c>
      <c r="L6354" s="13" t="e">
        <f>(VLOOKUP(F6354,tarifas!$C$7:$D$10,2,FALSE)+tarifas!$D$21)*datos!H6354</f>
        <v>#N/A</v>
      </c>
      <c r="M6354">
        <v>55.923089999999995</v>
      </c>
      <c r="N6354" s="13" t="e">
        <f t="shared" si="899"/>
        <v>#N/A</v>
      </c>
      <c r="O6354">
        <f t="shared" si="900"/>
        <v>55.923089999999995</v>
      </c>
      <c r="P6354" s="12">
        <f t="shared" si="901"/>
        <v>181.3246188517893</v>
      </c>
      <c r="Q6354">
        <f t="shared" si="902"/>
        <v>0</v>
      </c>
      <c r="R6354">
        <f>$D$2*tarifas!$D$12/24</f>
        <v>1.4541666666666666</v>
      </c>
      <c r="S6354" t="e">
        <f>VLOOKUP(E6354&amp;" "&amp;F6354,tarifas!$A$13:$D$20,4,FALSE)*P6354</f>
        <v>#N/A</v>
      </c>
      <c r="T6354">
        <f>IF(F6354="COD1",tarifas!$D$11*(SUMIFS($P$11:$P$8770,$F$11:$F$8770,"=COD1",$B$11:$B$8770,"="&amp;B6354)/COUNTIFS($F$11:$F$8770,"=COD1",$B$11:$B$8770,"="&amp;B6354))/COUNTIFS($A$11:$A$8770,"="&amp;A6354,$F$11:$F$8770,"=COD1"),0)</f>
        <v>0</v>
      </c>
      <c r="U6354" t="e">
        <f>(VLOOKUP(F6354,tarifas!$C$7:$D$10,2,FALSE)+tarifas!$D$21)*datos!P6354</f>
        <v>#N/A</v>
      </c>
      <c r="V6354" t="e">
        <f t="shared" si="903"/>
        <v>#N/A</v>
      </c>
      <c r="W6354">
        <f t="shared" si="904"/>
        <v>0</v>
      </c>
    </row>
    <row r="6355" spans="1:23" x14ac:dyDescent="0.25">
      <c r="A6355">
        <f t="shared" si="897"/>
        <v>261</v>
      </c>
      <c r="B6355">
        <f t="shared" si="898"/>
        <v>9</v>
      </c>
      <c r="C6355" s="1">
        <f t="shared" si="905"/>
        <v>41904.333333317947</v>
      </c>
      <c r="D6355" s="7">
        <v>0</v>
      </c>
      <c r="E6355" s="7"/>
      <c r="G6355">
        <v>68.91</v>
      </c>
      <c r="H6355" s="12">
        <v>367.5505798822432</v>
      </c>
      <c r="I6355" s="13">
        <f>$D$2*tarifas!$D$12/24</f>
        <v>1.4541666666666666</v>
      </c>
      <c r="J6355" s="13" t="e">
        <f>VLOOKUP(E6355&amp;" "&amp;F6355,tarifas!$A$13:$D$20,4,FALSE)*H6355</f>
        <v>#N/A</v>
      </c>
      <c r="K6355" s="13">
        <f>IF(F6355="COD1",tarifas!$D$11*(SUMIFS($H$11:$H$8770,$F$11:$F$8770,"=COD1",$B$11:$B$8770,"="&amp;B6355)/COUNTIFS($F$11:$F$8770,"=COD1",$B$11:$B$8770,"="&amp;B6355))/COUNTIFS($A$11:$A$8770,"="&amp;A6355,$F$11:$F$8770,"=COD1"),0)</f>
        <v>0</v>
      </c>
      <c r="L6355" s="13" t="e">
        <f>(VLOOKUP(F6355,tarifas!$C$7:$D$10,2,FALSE)+tarifas!$D$21)*datos!H6355</f>
        <v>#N/A</v>
      </c>
      <c r="M6355">
        <v>38.797980000000003</v>
      </c>
      <c r="N6355" s="13" t="e">
        <f t="shared" si="899"/>
        <v>#N/A</v>
      </c>
      <c r="O6355">
        <f t="shared" si="900"/>
        <v>38.797980000000003</v>
      </c>
      <c r="P6355" s="12">
        <f t="shared" si="901"/>
        <v>328.7525998822432</v>
      </c>
      <c r="Q6355">
        <f t="shared" si="902"/>
        <v>0</v>
      </c>
      <c r="R6355">
        <f>$D$2*tarifas!$D$12/24</f>
        <v>1.4541666666666666</v>
      </c>
      <c r="S6355" t="e">
        <f>VLOOKUP(E6355&amp;" "&amp;F6355,tarifas!$A$13:$D$20,4,FALSE)*P6355</f>
        <v>#N/A</v>
      </c>
      <c r="T6355">
        <f>IF(F6355="COD1",tarifas!$D$11*(SUMIFS($P$11:$P$8770,$F$11:$F$8770,"=COD1",$B$11:$B$8770,"="&amp;B6355)/COUNTIFS($F$11:$F$8770,"=COD1",$B$11:$B$8770,"="&amp;B6355))/COUNTIFS($A$11:$A$8770,"="&amp;A6355,$F$11:$F$8770,"=COD1"),0)</f>
        <v>0</v>
      </c>
      <c r="U6355" t="e">
        <f>(VLOOKUP(F6355,tarifas!$C$7:$D$10,2,FALSE)+tarifas!$D$21)*datos!P6355</f>
        <v>#N/A</v>
      </c>
      <c r="V6355" t="e">
        <f t="shared" si="903"/>
        <v>#N/A</v>
      </c>
      <c r="W6355">
        <f t="shared" si="904"/>
        <v>0</v>
      </c>
    </row>
    <row r="6356" spans="1:23" x14ac:dyDescent="0.25">
      <c r="A6356">
        <f t="shared" si="897"/>
        <v>261</v>
      </c>
      <c r="B6356">
        <f t="shared" si="898"/>
        <v>9</v>
      </c>
      <c r="C6356" s="1">
        <f t="shared" si="905"/>
        <v>41904.374999984611</v>
      </c>
      <c r="D6356" s="7">
        <v>626.42424242424249</v>
      </c>
      <c r="E6356" s="7"/>
      <c r="G6356">
        <v>69.3</v>
      </c>
      <c r="H6356" s="12">
        <v>542.65872372567344</v>
      </c>
      <c r="I6356" s="13">
        <f>$D$2*tarifas!$D$12/24</f>
        <v>1.4541666666666666</v>
      </c>
      <c r="J6356" s="13" t="e">
        <f>VLOOKUP(E6356&amp;" "&amp;F6356,tarifas!$A$13:$D$20,4,FALSE)*H6356</f>
        <v>#N/A</v>
      </c>
      <c r="K6356" s="13">
        <f>IF(F6356="COD1",tarifas!$D$11*(SUMIFS($H$11:$H$8770,$F$11:$F$8770,"=COD1",$B$11:$B$8770,"="&amp;B6356)/COUNTIFS($F$11:$F$8770,"=COD1",$B$11:$B$8770,"="&amp;B6356))/COUNTIFS($A$11:$A$8770,"="&amp;A6356,$F$11:$F$8770,"=COD1"),0)</f>
        <v>0</v>
      </c>
      <c r="L6356" s="13" t="e">
        <f>(VLOOKUP(F6356,tarifas!$C$7:$D$10,2,FALSE)+tarifas!$D$21)*datos!H6356</f>
        <v>#N/A</v>
      </c>
      <c r="M6356">
        <v>10.316709999999999</v>
      </c>
      <c r="N6356" s="13" t="e">
        <f t="shared" si="899"/>
        <v>#N/A</v>
      </c>
      <c r="O6356">
        <f t="shared" si="900"/>
        <v>10.316709999999999</v>
      </c>
      <c r="P6356" s="12">
        <f t="shared" si="901"/>
        <v>532.3420137256735</v>
      </c>
      <c r="Q6356">
        <f t="shared" si="902"/>
        <v>0</v>
      </c>
      <c r="R6356">
        <f>$D$2*tarifas!$D$12/24</f>
        <v>1.4541666666666666</v>
      </c>
      <c r="S6356" t="e">
        <f>VLOOKUP(E6356&amp;" "&amp;F6356,tarifas!$A$13:$D$20,4,FALSE)*P6356</f>
        <v>#N/A</v>
      </c>
      <c r="T6356">
        <f>IF(F6356="COD1",tarifas!$D$11*(SUMIFS($P$11:$P$8770,$F$11:$F$8770,"=COD1",$B$11:$B$8770,"="&amp;B6356)/COUNTIFS($F$11:$F$8770,"=COD1",$B$11:$B$8770,"="&amp;B6356))/COUNTIFS($A$11:$A$8770,"="&amp;A6356,$F$11:$F$8770,"=COD1"),0)</f>
        <v>0</v>
      </c>
      <c r="U6356" t="e">
        <f>(VLOOKUP(F6356,tarifas!$C$7:$D$10,2,FALSE)+tarifas!$D$21)*datos!P6356</f>
        <v>#N/A</v>
      </c>
      <c r="V6356" t="e">
        <f t="shared" si="903"/>
        <v>#N/A</v>
      </c>
      <c r="W6356">
        <f t="shared" si="904"/>
        <v>0</v>
      </c>
    </row>
    <row r="6357" spans="1:23" x14ac:dyDescent="0.25">
      <c r="A6357">
        <f t="shared" si="897"/>
        <v>261</v>
      </c>
      <c r="B6357">
        <f t="shared" si="898"/>
        <v>9</v>
      </c>
      <c r="C6357" s="1">
        <f t="shared" si="905"/>
        <v>41904.416666651276</v>
      </c>
      <c r="D6357" s="7">
        <v>537.81818181818187</v>
      </c>
      <c r="E6357" s="7"/>
      <c r="G6357">
        <v>69.599999999999994</v>
      </c>
      <c r="H6357" s="12">
        <v>590.62394873963126</v>
      </c>
      <c r="I6357" s="13">
        <f>$D$2*tarifas!$D$12/24</f>
        <v>1.4541666666666666</v>
      </c>
      <c r="J6357" s="13" t="e">
        <f>VLOOKUP(E6357&amp;" "&amp;F6357,tarifas!$A$13:$D$20,4,FALSE)*H6357</f>
        <v>#N/A</v>
      </c>
      <c r="K6357" s="13">
        <f>IF(F6357="COD1",tarifas!$D$11*(SUMIFS($H$11:$H$8770,$F$11:$F$8770,"=COD1",$B$11:$B$8770,"="&amp;B6357)/COUNTIFS($F$11:$F$8770,"=COD1",$B$11:$B$8770,"="&amp;B6357))/COUNTIFS($A$11:$A$8770,"="&amp;A6357,$F$11:$F$8770,"=COD1"),0)</f>
        <v>0</v>
      </c>
      <c r="L6357" s="13" t="e">
        <f>(VLOOKUP(F6357,tarifas!$C$7:$D$10,2,FALSE)+tarifas!$D$21)*datos!H6357</f>
        <v>#N/A</v>
      </c>
      <c r="M6357">
        <v>117.32102999999999</v>
      </c>
      <c r="N6357" s="13" t="e">
        <f t="shared" si="899"/>
        <v>#N/A</v>
      </c>
      <c r="O6357">
        <f t="shared" si="900"/>
        <v>117.32102999999999</v>
      </c>
      <c r="P6357" s="12">
        <f t="shared" si="901"/>
        <v>473.30291873963125</v>
      </c>
      <c r="Q6357">
        <f t="shared" si="902"/>
        <v>0</v>
      </c>
      <c r="R6357">
        <f>$D$2*tarifas!$D$12/24</f>
        <v>1.4541666666666666</v>
      </c>
      <c r="S6357" t="e">
        <f>VLOOKUP(E6357&amp;" "&amp;F6357,tarifas!$A$13:$D$20,4,FALSE)*P6357</f>
        <v>#N/A</v>
      </c>
      <c r="T6357">
        <f>IF(F6357="COD1",tarifas!$D$11*(SUMIFS($P$11:$P$8770,$F$11:$F$8770,"=COD1",$B$11:$B$8770,"="&amp;B6357)/COUNTIFS($F$11:$F$8770,"=COD1",$B$11:$B$8770,"="&amp;B6357))/COUNTIFS($A$11:$A$8770,"="&amp;A6357,$F$11:$F$8770,"=COD1"),0)</f>
        <v>0</v>
      </c>
      <c r="U6357" t="e">
        <f>(VLOOKUP(F6357,tarifas!$C$7:$D$10,2,FALSE)+tarifas!$D$21)*datos!P6357</f>
        <v>#N/A</v>
      </c>
      <c r="V6357" t="e">
        <f t="shared" si="903"/>
        <v>#N/A</v>
      </c>
      <c r="W6357">
        <f t="shared" si="904"/>
        <v>0</v>
      </c>
    </row>
    <row r="6358" spans="1:23" x14ac:dyDescent="0.25">
      <c r="A6358">
        <f t="shared" si="897"/>
        <v>261</v>
      </c>
      <c r="B6358">
        <f t="shared" si="898"/>
        <v>9</v>
      </c>
      <c r="C6358" s="1">
        <f t="shared" si="905"/>
        <v>41904.45833331794</v>
      </c>
      <c r="D6358" s="7">
        <v>650.89393939393949</v>
      </c>
      <c r="E6358" s="7"/>
      <c r="G6358">
        <v>69.91</v>
      </c>
      <c r="H6358" s="12">
        <v>521.69558508628904</v>
      </c>
      <c r="I6358" s="13">
        <f>$D$2*tarifas!$D$12/24</f>
        <v>1.4541666666666666</v>
      </c>
      <c r="J6358" s="13" t="e">
        <f>VLOOKUP(E6358&amp;" "&amp;F6358,tarifas!$A$13:$D$20,4,FALSE)*H6358</f>
        <v>#N/A</v>
      </c>
      <c r="K6358" s="13">
        <f>IF(F6358="COD1",tarifas!$D$11*(SUMIFS($H$11:$H$8770,$F$11:$F$8770,"=COD1",$B$11:$B$8770,"="&amp;B6358)/COUNTIFS($F$11:$F$8770,"=COD1",$B$11:$B$8770,"="&amp;B6358))/COUNTIFS($A$11:$A$8770,"="&amp;A6358,$F$11:$F$8770,"=COD1"),0)</f>
        <v>0</v>
      </c>
      <c r="L6358" s="13" t="e">
        <f>(VLOOKUP(F6358,tarifas!$C$7:$D$10,2,FALSE)+tarifas!$D$21)*datos!H6358</f>
        <v>#N/A</v>
      </c>
      <c r="M6358">
        <v>130.99677</v>
      </c>
      <c r="N6358" s="13" t="e">
        <f t="shared" si="899"/>
        <v>#N/A</v>
      </c>
      <c r="O6358">
        <f t="shared" si="900"/>
        <v>130.99677</v>
      </c>
      <c r="P6358" s="12">
        <f t="shared" si="901"/>
        <v>390.69881508628907</v>
      </c>
      <c r="Q6358">
        <f t="shared" si="902"/>
        <v>0</v>
      </c>
      <c r="R6358">
        <f>$D$2*tarifas!$D$12/24</f>
        <v>1.4541666666666666</v>
      </c>
      <c r="S6358" t="e">
        <f>VLOOKUP(E6358&amp;" "&amp;F6358,tarifas!$A$13:$D$20,4,FALSE)*P6358</f>
        <v>#N/A</v>
      </c>
      <c r="T6358">
        <f>IF(F6358="COD1",tarifas!$D$11*(SUMIFS($P$11:$P$8770,$F$11:$F$8770,"=COD1",$B$11:$B$8770,"="&amp;B6358)/COUNTIFS($F$11:$F$8770,"=COD1",$B$11:$B$8770,"="&amp;B6358))/COUNTIFS($A$11:$A$8770,"="&amp;A6358,$F$11:$F$8770,"=COD1"),0)</f>
        <v>0</v>
      </c>
      <c r="U6358" t="e">
        <f>(VLOOKUP(F6358,tarifas!$C$7:$D$10,2,FALSE)+tarifas!$D$21)*datos!P6358</f>
        <v>#N/A</v>
      </c>
      <c r="V6358" t="e">
        <f t="shared" si="903"/>
        <v>#N/A</v>
      </c>
      <c r="W6358">
        <f t="shared" si="904"/>
        <v>0</v>
      </c>
    </row>
    <row r="6359" spans="1:23" x14ac:dyDescent="0.25">
      <c r="A6359">
        <f t="shared" si="897"/>
        <v>261</v>
      </c>
      <c r="B6359">
        <f t="shared" si="898"/>
        <v>9</v>
      </c>
      <c r="C6359" s="1">
        <f t="shared" si="905"/>
        <v>41904.499999984604</v>
      </c>
      <c r="D6359" s="7">
        <v>722.75757575757586</v>
      </c>
      <c r="E6359" s="7"/>
      <c r="G6359">
        <v>69.91</v>
      </c>
      <c r="H6359" s="12">
        <v>479.31454259893735</v>
      </c>
      <c r="I6359" s="13">
        <f>$D$2*tarifas!$D$12/24</f>
        <v>1.4541666666666666</v>
      </c>
      <c r="J6359" s="13" t="e">
        <f>VLOOKUP(E6359&amp;" "&amp;F6359,tarifas!$A$13:$D$20,4,FALSE)*H6359</f>
        <v>#N/A</v>
      </c>
      <c r="K6359" s="13">
        <f>IF(F6359="COD1",tarifas!$D$11*(SUMIFS($H$11:$H$8770,$F$11:$F$8770,"=COD1",$B$11:$B$8770,"="&amp;B6359)/COUNTIFS($F$11:$F$8770,"=COD1",$B$11:$B$8770,"="&amp;B6359))/COUNTIFS($A$11:$A$8770,"="&amp;A6359,$F$11:$F$8770,"=COD1"),0)</f>
        <v>0</v>
      </c>
      <c r="L6359" s="13" t="e">
        <f>(VLOOKUP(F6359,tarifas!$C$7:$D$10,2,FALSE)+tarifas!$D$21)*datos!H6359</f>
        <v>#N/A</v>
      </c>
      <c r="M6359">
        <v>272.25905999999998</v>
      </c>
      <c r="N6359" s="13" t="e">
        <f t="shared" si="899"/>
        <v>#N/A</v>
      </c>
      <c r="O6359">
        <f t="shared" si="900"/>
        <v>272.25905999999998</v>
      </c>
      <c r="P6359" s="12">
        <f t="shared" si="901"/>
        <v>207.05548259893737</v>
      </c>
      <c r="Q6359">
        <f t="shared" si="902"/>
        <v>0</v>
      </c>
      <c r="R6359">
        <f>$D$2*tarifas!$D$12/24</f>
        <v>1.4541666666666666</v>
      </c>
      <c r="S6359" t="e">
        <f>VLOOKUP(E6359&amp;" "&amp;F6359,tarifas!$A$13:$D$20,4,FALSE)*P6359</f>
        <v>#N/A</v>
      </c>
      <c r="T6359">
        <f>IF(F6359="COD1",tarifas!$D$11*(SUMIFS($P$11:$P$8770,$F$11:$F$8770,"=COD1",$B$11:$B$8770,"="&amp;B6359)/COUNTIFS($F$11:$F$8770,"=COD1",$B$11:$B$8770,"="&amp;B6359))/COUNTIFS($A$11:$A$8770,"="&amp;A6359,$F$11:$F$8770,"=COD1"),0)</f>
        <v>0</v>
      </c>
      <c r="U6359" t="e">
        <f>(VLOOKUP(F6359,tarifas!$C$7:$D$10,2,FALSE)+tarifas!$D$21)*datos!P6359</f>
        <v>#N/A</v>
      </c>
      <c r="V6359" t="e">
        <f t="shared" si="903"/>
        <v>#N/A</v>
      </c>
      <c r="W6359">
        <f t="shared" si="904"/>
        <v>0</v>
      </c>
    </row>
    <row r="6360" spans="1:23" x14ac:dyDescent="0.25">
      <c r="A6360">
        <f t="shared" si="897"/>
        <v>261</v>
      </c>
      <c r="B6360">
        <f t="shared" si="898"/>
        <v>9</v>
      </c>
      <c r="C6360" s="1">
        <f t="shared" si="905"/>
        <v>41904.541666651268</v>
      </c>
      <c r="D6360" s="7">
        <v>705.75757575757575</v>
      </c>
      <c r="E6360" s="7"/>
      <c r="G6360">
        <v>69.05</v>
      </c>
      <c r="H6360" s="12">
        <v>566.5298581774075</v>
      </c>
      <c r="I6360" s="13">
        <f>$D$2*tarifas!$D$12/24</f>
        <v>1.4541666666666666</v>
      </c>
      <c r="J6360" s="13" t="e">
        <f>VLOOKUP(E6360&amp;" "&amp;F6360,tarifas!$A$13:$D$20,4,FALSE)*H6360</f>
        <v>#N/A</v>
      </c>
      <c r="K6360" s="13">
        <f>IF(F6360="COD1",tarifas!$D$11*(SUMIFS($H$11:$H$8770,$F$11:$F$8770,"=COD1",$B$11:$B$8770,"="&amp;B6360)/COUNTIFS($F$11:$F$8770,"=COD1",$B$11:$B$8770,"="&amp;B6360))/COUNTIFS($A$11:$A$8770,"="&amp;A6360,$F$11:$F$8770,"=COD1"),0)</f>
        <v>0</v>
      </c>
      <c r="L6360" s="13" t="e">
        <f>(VLOOKUP(F6360,tarifas!$C$7:$D$10,2,FALSE)+tarifas!$D$21)*datos!H6360</f>
        <v>#N/A</v>
      </c>
      <c r="M6360">
        <v>56.643380000000001</v>
      </c>
      <c r="N6360" s="13" t="e">
        <f t="shared" si="899"/>
        <v>#N/A</v>
      </c>
      <c r="O6360">
        <f t="shared" si="900"/>
        <v>56.643380000000001</v>
      </c>
      <c r="P6360" s="12">
        <f t="shared" si="901"/>
        <v>509.88647817740753</v>
      </c>
      <c r="Q6360">
        <f t="shared" si="902"/>
        <v>0</v>
      </c>
      <c r="R6360">
        <f>$D$2*tarifas!$D$12/24</f>
        <v>1.4541666666666666</v>
      </c>
      <c r="S6360" t="e">
        <f>VLOOKUP(E6360&amp;" "&amp;F6360,tarifas!$A$13:$D$20,4,FALSE)*P6360</f>
        <v>#N/A</v>
      </c>
      <c r="T6360">
        <f>IF(F6360="COD1",tarifas!$D$11*(SUMIFS($P$11:$P$8770,$F$11:$F$8770,"=COD1",$B$11:$B$8770,"="&amp;B6360)/COUNTIFS($F$11:$F$8770,"=COD1",$B$11:$B$8770,"="&amp;B6360))/COUNTIFS($A$11:$A$8770,"="&amp;A6360,$F$11:$F$8770,"=COD1"),0)</f>
        <v>0</v>
      </c>
      <c r="U6360" t="e">
        <f>(VLOOKUP(F6360,tarifas!$C$7:$D$10,2,FALSE)+tarifas!$D$21)*datos!P6360</f>
        <v>#N/A</v>
      </c>
      <c r="V6360" t="e">
        <f t="shared" si="903"/>
        <v>#N/A</v>
      </c>
      <c r="W6360">
        <f t="shared" si="904"/>
        <v>0</v>
      </c>
    </row>
    <row r="6361" spans="1:23" x14ac:dyDescent="0.25">
      <c r="A6361">
        <f t="shared" si="897"/>
        <v>261</v>
      </c>
      <c r="B6361">
        <f t="shared" si="898"/>
        <v>9</v>
      </c>
      <c r="C6361" s="1">
        <f t="shared" si="905"/>
        <v>41904.583333317933</v>
      </c>
      <c r="D6361" s="7">
        <v>589.59090909090912</v>
      </c>
      <c r="E6361" s="7"/>
      <c r="G6361">
        <v>68</v>
      </c>
      <c r="H6361" s="12">
        <v>572.23959595716781</v>
      </c>
      <c r="I6361" s="13">
        <f>$D$2*tarifas!$D$12/24</f>
        <v>1.4541666666666666</v>
      </c>
      <c r="J6361" s="13" t="e">
        <f>VLOOKUP(E6361&amp;" "&amp;F6361,tarifas!$A$13:$D$20,4,FALSE)*H6361</f>
        <v>#N/A</v>
      </c>
      <c r="K6361" s="13">
        <f>IF(F6361="COD1",tarifas!$D$11*(SUMIFS($H$11:$H$8770,$F$11:$F$8770,"=COD1",$B$11:$B$8770,"="&amp;B6361)/COUNTIFS($F$11:$F$8770,"=COD1",$B$11:$B$8770,"="&amp;B6361))/COUNTIFS($A$11:$A$8770,"="&amp;A6361,$F$11:$F$8770,"=COD1"),0)</f>
        <v>0</v>
      </c>
      <c r="L6361" s="13" t="e">
        <f>(VLOOKUP(F6361,tarifas!$C$7:$D$10,2,FALSE)+tarifas!$D$21)*datos!H6361</f>
        <v>#N/A</v>
      </c>
      <c r="M6361">
        <v>376.62482</v>
      </c>
      <c r="N6361" s="13" t="e">
        <f t="shared" si="899"/>
        <v>#N/A</v>
      </c>
      <c r="O6361">
        <f t="shared" si="900"/>
        <v>376.62482</v>
      </c>
      <c r="P6361" s="12">
        <f t="shared" si="901"/>
        <v>195.61477595716781</v>
      </c>
      <c r="Q6361">
        <f t="shared" si="902"/>
        <v>0</v>
      </c>
      <c r="R6361">
        <f>$D$2*tarifas!$D$12/24</f>
        <v>1.4541666666666666</v>
      </c>
      <c r="S6361" t="e">
        <f>VLOOKUP(E6361&amp;" "&amp;F6361,tarifas!$A$13:$D$20,4,FALSE)*P6361</f>
        <v>#N/A</v>
      </c>
      <c r="T6361">
        <f>IF(F6361="COD1",tarifas!$D$11*(SUMIFS($P$11:$P$8770,$F$11:$F$8770,"=COD1",$B$11:$B$8770,"="&amp;B6361)/COUNTIFS($F$11:$F$8770,"=COD1",$B$11:$B$8770,"="&amp;B6361))/COUNTIFS($A$11:$A$8770,"="&amp;A6361,$F$11:$F$8770,"=COD1"),0)</f>
        <v>0</v>
      </c>
      <c r="U6361" t="e">
        <f>(VLOOKUP(F6361,tarifas!$C$7:$D$10,2,FALSE)+tarifas!$D$21)*datos!P6361</f>
        <v>#N/A</v>
      </c>
      <c r="V6361" t="e">
        <f t="shared" si="903"/>
        <v>#N/A</v>
      </c>
      <c r="W6361">
        <f t="shared" si="904"/>
        <v>0</v>
      </c>
    </row>
    <row r="6362" spans="1:23" x14ac:dyDescent="0.25">
      <c r="A6362">
        <f t="shared" si="897"/>
        <v>261</v>
      </c>
      <c r="B6362">
        <f t="shared" si="898"/>
        <v>9</v>
      </c>
      <c r="C6362" s="1">
        <f t="shared" si="905"/>
        <v>41904.624999984597</v>
      </c>
      <c r="D6362" s="7">
        <v>505.36363636363637</v>
      </c>
      <c r="E6362" s="7"/>
      <c r="G6362">
        <v>67.849999999999994</v>
      </c>
      <c r="H6362" s="12">
        <v>562.63378587909017</v>
      </c>
      <c r="I6362" s="13">
        <f>$D$2*tarifas!$D$12/24</f>
        <v>1.4541666666666666</v>
      </c>
      <c r="J6362" s="13" t="e">
        <f>VLOOKUP(E6362&amp;" "&amp;F6362,tarifas!$A$13:$D$20,4,FALSE)*H6362</f>
        <v>#N/A</v>
      </c>
      <c r="K6362" s="13">
        <f>IF(F6362="COD1",tarifas!$D$11*(SUMIFS($H$11:$H$8770,$F$11:$F$8770,"=COD1",$B$11:$B$8770,"="&amp;B6362)/COUNTIFS($F$11:$F$8770,"=COD1",$B$11:$B$8770,"="&amp;B6362))/COUNTIFS($A$11:$A$8770,"="&amp;A6362,$F$11:$F$8770,"=COD1"),0)</f>
        <v>0</v>
      </c>
      <c r="L6362" s="13" t="e">
        <f>(VLOOKUP(F6362,tarifas!$C$7:$D$10,2,FALSE)+tarifas!$D$21)*datos!H6362</f>
        <v>#N/A</v>
      </c>
      <c r="M6362">
        <v>39.031269999999999</v>
      </c>
      <c r="N6362" s="13" t="e">
        <f t="shared" si="899"/>
        <v>#N/A</v>
      </c>
      <c r="O6362">
        <f t="shared" si="900"/>
        <v>39.031269999999999</v>
      </c>
      <c r="P6362" s="12">
        <f t="shared" si="901"/>
        <v>523.60251587909022</v>
      </c>
      <c r="Q6362">
        <f t="shared" si="902"/>
        <v>0</v>
      </c>
      <c r="R6362">
        <f>$D$2*tarifas!$D$12/24</f>
        <v>1.4541666666666666</v>
      </c>
      <c r="S6362" t="e">
        <f>VLOOKUP(E6362&amp;" "&amp;F6362,tarifas!$A$13:$D$20,4,FALSE)*P6362</f>
        <v>#N/A</v>
      </c>
      <c r="T6362">
        <f>IF(F6362="COD1",tarifas!$D$11*(SUMIFS($P$11:$P$8770,$F$11:$F$8770,"=COD1",$B$11:$B$8770,"="&amp;B6362)/COUNTIFS($F$11:$F$8770,"=COD1",$B$11:$B$8770,"="&amp;B6362))/COUNTIFS($A$11:$A$8770,"="&amp;A6362,$F$11:$F$8770,"=COD1"),0)</f>
        <v>0</v>
      </c>
      <c r="U6362" t="e">
        <f>(VLOOKUP(F6362,tarifas!$C$7:$D$10,2,FALSE)+tarifas!$D$21)*datos!P6362</f>
        <v>#N/A</v>
      </c>
      <c r="V6362" t="e">
        <f t="shared" si="903"/>
        <v>#N/A</v>
      </c>
      <c r="W6362">
        <f t="shared" si="904"/>
        <v>0</v>
      </c>
    </row>
    <row r="6363" spans="1:23" x14ac:dyDescent="0.25">
      <c r="A6363">
        <f t="shared" si="897"/>
        <v>261</v>
      </c>
      <c r="B6363">
        <f t="shared" si="898"/>
        <v>9</v>
      </c>
      <c r="C6363" s="1">
        <f t="shared" si="905"/>
        <v>41904.666666651261</v>
      </c>
      <c r="D6363" s="7">
        <v>264.530303030303</v>
      </c>
      <c r="E6363" s="7"/>
      <c r="G6363">
        <v>68.22</v>
      </c>
      <c r="H6363" s="12">
        <v>567.50921846403867</v>
      </c>
      <c r="I6363" s="13">
        <f>$D$2*tarifas!$D$12/24</f>
        <v>1.4541666666666666</v>
      </c>
      <c r="J6363" s="13" t="e">
        <f>VLOOKUP(E6363&amp;" "&amp;F6363,tarifas!$A$13:$D$20,4,FALSE)*H6363</f>
        <v>#N/A</v>
      </c>
      <c r="K6363" s="13">
        <f>IF(F6363="COD1",tarifas!$D$11*(SUMIFS($H$11:$H$8770,$F$11:$F$8770,"=COD1",$B$11:$B$8770,"="&amp;B6363)/COUNTIFS($F$11:$F$8770,"=COD1",$B$11:$B$8770,"="&amp;B6363))/COUNTIFS($A$11:$A$8770,"="&amp;A6363,$F$11:$F$8770,"=COD1"),0)</f>
        <v>0</v>
      </c>
      <c r="L6363" s="13" t="e">
        <f>(VLOOKUP(F6363,tarifas!$C$7:$D$10,2,FALSE)+tarifas!$D$21)*datos!H6363</f>
        <v>#N/A</v>
      </c>
      <c r="M6363">
        <v>27.697740000000003</v>
      </c>
      <c r="N6363" s="13" t="e">
        <f t="shared" si="899"/>
        <v>#N/A</v>
      </c>
      <c r="O6363">
        <f t="shared" si="900"/>
        <v>27.697740000000003</v>
      </c>
      <c r="P6363" s="12">
        <f t="shared" si="901"/>
        <v>539.81147846403871</v>
      </c>
      <c r="Q6363">
        <f t="shared" si="902"/>
        <v>0</v>
      </c>
      <c r="R6363">
        <f>$D$2*tarifas!$D$12/24</f>
        <v>1.4541666666666666</v>
      </c>
      <c r="S6363" t="e">
        <f>VLOOKUP(E6363&amp;" "&amp;F6363,tarifas!$A$13:$D$20,4,FALSE)*P6363</f>
        <v>#N/A</v>
      </c>
      <c r="T6363">
        <f>IF(F6363="COD1",tarifas!$D$11*(SUMIFS($P$11:$P$8770,$F$11:$F$8770,"=COD1",$B$11:$B$8770,"="&amp;B6363)/COUNTIFS($F$11:$F$8770,"=COD1",$B$11:$B$8770,"="&amp;B6363))/COUNTIFS($A$11:$A$8770,"="&amp;A6363,$F$11:$F$8770,"=COD1"),0)</f>
        <v>0</v>
      </c>
      <c r="U6363" t="e">
        <f>(VLOOKUP(F6363,tarifas!$C$7:$D$10,2,FALSE)+tarifas!$D$21)*datos!P6363</f>
        <v>#N/A</v>
      </c>
      <c r="V6363" t="e">
        <f t="shared" si="903"/>
        <v>#N/A</v>
      </c>
      <c r="W6363">
        <f t="shared" si="904"/>
        <v>0</v>
      </c>
    </row>
    <row r="6364" spans="1:23" x14ac:dyDescent="0.25">
      <c r="A6364">
        <f t="shared" si="897"/>
        <v>261</v>
      </c>
      <c r="B6364">
        <f t="shared" si="898"/>
        <v>9</v>
      </c>
      <c r="C6364" s="1">
        <f t="shared" si="905"/>
        <v>41904.708333317925</v>
      </c>
      <c r="D6364" s="7">
        <v>137.03030303030303</v>
      </c>
      <c r="E6364" s="7"/>
      <c r="G6364">
        <v>67</v>
      </c>
      <c r="H6364" s="12">
        <v>463.14527268831898</v>
      </c>
      <c r="I6364" s="13">
        <f>$D$2*tarifas!$D$12/24</f>
        <v>1.4541666666666666</v>
      </c>
      <c r="J6364" s="13" t="e">
        <f>VLOOKUP(E6364&amp;" "&amp;F6364,tarifas!$A$13:$D$20,4,FALSE)*H6364</f>
        <v>#N/A</v>
      </c>
      <c r="K6364" s="13">
        <f>IF(F6364="COD1",tarifas!$D$11*(SUMIFS($H$11:$H$8770,$F$11:$F$8770,"=COD1",$B$11:$B$8770,"="&amp;B6364)/COUNTIFS($F$11:$F$8770,"=COD1",$B$11:$B$8770,"="&amp;B6364))/COUNTIFS($A$11:$A$8770,"="&amp;A6364,$F$11:$F$8770,"=COD1"),0)</f>
        <v>0</v>
      </c>
      <c r="L6364" s="13" t="e">
        <f>(VLOOKUP(F6364,tarifas!$C$7:$D$10,2,FALSE)+tarifas!$D$21)*datos!H6364</f>
        <v>#N/A</v>
      </c>
      <c r="M6364">
        <v>0</v>
      </c>
      <c r="N6364" s="13" t="e">
        <f t="shared" si="899"/>
        <v>#N/A</v>
      </c>
      <c r="O6364">
        <f t="shared" si="900"/>
        <v>0</v>
      </c>
      <c r="P6364" s="12">
        <f t="shared" si="901"/>
        <v>463.14527268831898</v>
      </c>
      <c r="Q6364">
        <f t="shared" si="902"/>
        <v>0</v>
      </c>
      <c r="R6364">
        <f>$D$2*tarifas!$D$12/24</f>
        <v>1.4541666666666666</v>
      </c>
      <c r="S6364" t="e">
        <f>VLOOKUP(E6364&amp;" "&amp;F6364,tarifas!$A$13:$D$20,4,FALSE)*P6364</f>
        <v>#N/A</v>
      </c>
      <c r="T6364">
        <f>IF(F6364="COD1",tarifas!$D$11*(SUMIFS($P$11:$P$8770,$F$11:$F$8770,"=COD1",$B$11:$B$8770,"="&amp;B6364)/COUNTIFS($F$11:$F$8770,"=COD1",$B$11:$B$8770,"="&amp;B6364))/COUNTIFS($A$11:$A$8770,"="&amp;A6364,$F$11:$F$8770,"=COD1"),0)</f>
        <v>0</v>
      </c>
      <c r="U6364" t="e">
        <f>(VLOOKUP(F6364,tarifas!$C$7:$D$10,2,FALSE)+tarifas!$D$21)*datos!P6364</f>
        <v>#N/A</v>
      </c>
      <c r="V6364" t="e">
        <f t="shared" si="903"/>
        <v>#N/A</v>
      </c>
      <c r="W6364">
        <f t="shared" si="904"/>
        <v>0</v>
      </c>
    </row>
    <row r="6365" spans="1:23" x14ac:dyDescent="0.25">
      <c r="A6365">
        <f t="shared" si="897"/>
        <v>261</v>
      </c>
      <c r="B6365">
        <f t="shared" si="898"/>
        <v>9</v>
      </c>
      <c r="C6365" s="1">
        <f t="shared" si="905"/>
        <v>41904.74999998459</v>
      </c>
      <c r="D6365" s="7">
        <v>42.5</v>
      </c>
      <c r="E6365" s="7"/>
      <c r="G6365">
        <v>66.099999999999994</v>
      </c>
      <c r="H6365" s="12">
        <v>341.74003909077726</v>
      </c>
      <c r="I6365" s="13">
        <f>$D$2*tarifas!$D$12/24</f>
        <v>1.4541666666666666</v>
      </c>
      <c r="J6365" s="13" t="e">
        <f>VLOOKUP(E6365&amp;" "&amp;F6365,tarifas!$A$13:$D$20,4,FALSE)*H6365</f>
        <v>#N/A</v>
      </c>
      <c r="K6365" s="13">
        <f>IF(F6365="COD1",tarifas!$D$11*(SUMIFS($H$11:$H$8770,$F$11:$F$8770,"=COD1",$B$11:$B$8770,"="&amp;B6365)/COUNTIFS($F$11:$F$8770,"=COD1",$B$11:$B$8770,"="&amp;B6365))/COUNTIFS($A$11:$A$8770,"="&amp;A6365,$F$11:$F$8770,"=COD1"),0)</f>
        <v>0</v>
      </c>
      <c r="L6365" s="13" t="e">
        <f>(VLOOKUP(F6365,tarifas!$C$7:$D$10,2,FALSE)+tarifas!$D$21)*datos!H6365</f>
        <v>#N/A</v>
      </c>
      <c r="M6365">
        <v>0</v>
      </c>
      <c r="N6365" s="13" t="e">
        <f t="shared" si="899"/>
        <v>#N/A</v>
      </c>
      <c r="O6365">
        <f t="shared" si="900"/>
        <v>0</v>
      </c>
      <c r="P6365" s="12">
        <f t="shared" si="901"/>
        <v>341.74003909077726</v>
      </c>
      <c r="Q6365">
        <f t="shared" si="902"/>
        <v>0</v>
      </c>
      <c r="R6365">
        <f>$D$2*tarifas!$D$12/24</f>
        <v>1.4541666666666666</v>
      </c>
      <c r="S6365" t="e">
        <f>VLOOKUP(E6365&amp;" "&amp;F6365,tarifas!$A$13:$D$20,4,FALSE)*P6365</f>
        <v>#N/A</v>
      </c>
      <c r="T6365">
        <f>IF(F6365="COD1",tarifas!$D$11*(SUMIFS($P$11:$P$8770,$F$11:$F$8770,"=COD1",$B$11:$B$8770,"="&amp;B6365)/COUNTIFS($F$11:$F$8770,"=COD1",$B$11:$B$8770,"="&amp;B6365))/COUNTIFS($A$11:$A$8770,"="&amp;A6365,$F$11:$F$8770,"=COD1"),0)</f>
        <v>0</v>
      </c>
      <c r="U6365" t="e">
        <f>(VLOOKUP(F6365,tarifas!$C$7:$D$10,2,FALSE)+tarifas!$D$21)*datos!P6365</f>
        <v>#N/A</v>
      </c>
      <c r="V6365" t="e">
        <f t="shared" si="903"/>
        <v>#N/A</v>
      </c>
      <c r="W6365">
        <f t="shared" si="904"/>
        <v>0</v>
      </c>
    </row>
    <row r="6366" spans="1:23" x14ac:dyDescent="0.25">
      <c r="A6366">
        <f t="shared" si="897"/>
        <v>261</v>
      </c>
      <c r="B6366">
        <f t="shared" si="898"/>
        <v>9</v>
      </c>
      <c r="C6366" s="1">
        <f t="shared" si="905"/>
        <v>41904.791666651254</v>
      </c>
      <c r="D6366" s="7">
        <v>0</v>
      </c>
      <c r="E6366" s="7"/>
      <c r="G6366">
        <v>68.91</v>
      </c>
      <c r="H6366" s="12">
        <v>245.07276252412387</v>
      </c>
      <c r="I6366" s="13">
        <f>$D$2*tarifas!$D$12/24</f>
        <v>1.4541666666666666</v>
      </c>
      <c r="J6366" s="13" t="e">
        <f>VLOOKUP(E6366&amp;" "&amp;F6366,tarifas!$A$13:$D$20,4,FALSE)*H6366</f>
        <v>#N/A</v>
      </c>
      <c r="K6366" s="13">
        <f>IF(F6366="COD1",tarifas!$D$11*(SUMIFS($H$11:$H$8770,$F$11:$F$8770,"=COD1",$B$11:$B$8770,"="&amp;B6366)/COUNTIFS($F$11:$F$8770,"=COD1",$B$11:$B$8770,"="&amp;B6366))/COUNTIFS($A$11:$A$8770,"="&amp;A6366,$F$11:$F$8770,"=COD1"),0)</f>
        <v>0</v>
      </c>
      <c r="L6366" s="13" t="e">
        <f>(VLOOKUP(F6366,tarifas!$C$7:$D$10,2,FALSE)+tarifas!$D$21)*datos!H6366</f>
        <v>#N/A</v>
      </c>
      <c r="M6366">
        <v>0</v>
      </c>
      <c r="N6366" s="13" t="e">
        <f t="shared" si="899"/>
        <v>#N/A</v>
      </c>
      <c r="O6366">
        <f t="shared" si="900"/>
        <v>0</v>
      </c>
      <c r="P6366" s="12">
        <f t="shared" si="901"/>
        <v>245.07276252412387</v>
      </c>
      <c r="Q6366">
        <f t="shared" si="902"/>
        <v>0</v>
      </c>
      <c r="R6366">
        <f>$D$2*tarifas!$D$12/24</f>
        <v>1.4541666666666666</v>
      </c>
      <c r="S6366" t="e">
        <f>VLOOKUP(E6366&amp;" "&amp;F6366,tarifas!$A$13:$D$20,4,FALSE)*P6366</f>
        <v>#N/A</v>
      </c>
      <c r="T6366">
        <f>IF(F6366="COD1",tarifas!$D$11*(SUMIFS($P$11:$P$8770,$F$11:$F$8770,"=COD1",$B$11:$B$8770,"="&amp;B6366)/COUNTIFS($F$11:$F$8770,"=COD1",$B$11:$B$8770,"="&amp;B6366))/COUNTIFS($A$11:$A$8770,"="&amp;A6366,$F$11:$F$8770,"=COD1"),0)</f>
        <v>0</v>
      </c>
      <c r="U6366" t="e">
        <f>(VLOOKUP(F6366,tarifas!$C$7:$D$10,2,FALSE)+tarifas!$D$21)*datos!P6366</f>
        <v>#N/A</v>
      </c>
      <c r="V6366" t="e">
        <f t="shared" si="903"/>
        <v>#N/A</v>
      </c>
      <c r="W6366">
        <f t="shared" si="904"/>
        <v>0</v>
      </c>
    </row>
    <row r="6367" spans="1:23" x14ac:dyDescent="0.25">
      <c r="A6367">
        <f t="shared" si="897"/>
        <v>261</v>
      </c>
      <c r="B6367">
        <f t="shared" si="898"/>
        <v>9</v>
      </c>
      <c r="C6367" s="1">
        <f t="shared" si="905"/>
        <v>41904.833333317918</v>
      </c>
      <c r="D6367" s="7">
        <v>0</v>
      </c>
      <c r="E6367" s="7"/>
      <c r="G6367">
        <v>69.88</v>
      </c>
      <c r="H6367" s="12">
        <v>232.16955195784772</v>
      </c>
      <c r="I6367" s="13">
        <f>$D$2*tarifas!$D$12/24</f>
        <v>1.4541666666666666</v>
      </c>
      <c r="J6367" s="13" t="e">
        <f>VLOOKUP(E6367&amp;" "&amp;F6367,tarifas!$A$13:$D$20,4,FALSE)*H6367</f>
        <v>#N/A</v>
      </c>
      <c r="K6367" s="13">
        <f>IF(F6367="COD1",tarifas!$D$11*(SUMIFS($H$11:$H$8770,$F$11:$F$8770,"=COD1",$B$11:$B$8770,"="&amp;B6367)/COUNTIFS($F$11:$F$8770,"=COD1",$B$11:$B$8770,"="&amp;B6367))/COUNTIFS($A$11:$A$8770,"="&amp;A6367,$F$11:$F$8770,"=COD1"),0)</f>
        <v>0</v>
      </c>
      <c r="L6367" s="13" t="e">
        <f>(VLOOKUP(F6367,tarifas!$C$7:$D$10,2,FALSE)+tarifas!$D$21)*datos!H6367</f>
        <v>#N/A</v>
      </c>
      <c r="M6367">
        <v>0</v>
      </c>
      <c r="N6367" s="13" t="e">
        <f t="shared" si="899"/>
        <v>#N/A</v>
      </c>
      <c r="O6367">
        <f t="shared" si="900"/>
        <v>0</v>
      </c>
      <c r="P6367" s="12">
        <f t="shared" si="901"/>
        <v>232.16955195784772</v>
      </c>
      <c r="Q6367">
        <f t="shared" si="902"/>
        <v>0</v>
      </c>
      <c r="R6367">
        <f>$D$2*tarifas!$D$12/24</f>
        <v>1.4541666666666666</v>
      </c>
      <c r="S6367" t="e">
        <f>VLOOKUP(E6367&amp;" "&amp;F6367,tarifas!$A$13:$D$20,4,FALSE)*P6367</f>
        <v>#N/A</v>
      </c>
      <c r="T6367">
        <f>IF(F6367="COD1",tarifas!$D$11*(SUMIFS($P$11:$P$8770,$F$11:$F$8770,"=COD1",$B$11:$B$8770,"="&amp;B6367)/COUNTIFS($F$11:$F$8770,"=COD1",$B$11:$B$8770,"="&amp;B6367))/COUNTIFS($A$11:$A$8770,"="&amp;A6367,$F$11:$F$8770,"=COD1"),0)</f>
        <v>0</v>
      </c>
      <c r="U6367" t="e">
        <f>(VLOOKUP(F6367,tarifas!$C$7:$D$10,2,FALSE)+tarifas!$D$21)*datos!P6367</f>
        <v>#N/A</v>
      </c>
      <c r="V6367" t="e">
        <f t="shared" si="903"/>
        <v>#N/A</v>
      </c>
      <c r="W6367">
        <f t="shared" si="904"/>
        <v>0</v>
      </c>
    </row>
    <row r="6368" spans="1:23" x14ac:dyDescent="0.25">
      <c r="A6368">
        <f t="shared" si="897"/>
        <v>261</v>
      </c>
      <c r="B6368">
        <f t="shared" si="898"/>
        <v>9</v>
      </c>
      <c r="C6368" s="1">
        <f t="shared" si="905"/>
        <v>41904.874999984582</v>
      </c>
      <c r="D6368" s="7">
        <v>0</v>
      </c>
      <c r="E6368" s="7"/>
      <c r="G6368">
        <v>64.89</v>
      </c>
      <c r="H6368" s="12">
        <v>217.86852329292088</v>
      </c>
      <c r="I6368" s="13">
        <f>$D$2*tarifas!$D$12/24</f>
        <v>1.4541666666666666</v>
      </c>
      <c r="J6368" s="13" t="e">
        <f>VLOOKUP(E6368&amp;" "&amp;F6368,tarifas!$A$13:$D$20,4,FALSE)*H6368</f>
        <v>#N/A</v>
      </c>
      <c r="K6368" s="13">
        <f>IF(F6368="COD1",tarifas!$D$11*(SUMIFS($H$11:$H$8770,$F$11:$F$8770,"=COD1",$B$11:$B$8770,"="&amp;B6368)/COUNTIFS($F$11:$F$8770,"=COD1",$B$11:$B$8770,"="&amp;B6368))/COUNTIFS($A$11:$A$8770,"="&amp;A6368,$F$11:$F$8770,"=COD1"),0)</f>
        <v>0</v>
      </c>
      <c r="L6368" s="13" t="e">
        <f>(VLOOKUP(F6368,tarifas!$C$7:$D$10,2,FALSE)+tarifas!$D$21)*datos!H6368</f>
        <v>#N/A</v>
      </c>
      <c r="M6368">
        <v>0</v>
      </c>
      <c r="N6368" s="13" t="e">
        <f t="shared" si="899"/>
        <v>#N/A</v>
      </c>
      <c r="O6368">
        <f t="shared" si="900"/>
        <v>0</v>
      </c>
      <c r="P6368" s="12">
        <f t="shared" si="901"/>
        <v>217.86852329292088</v>
      </c>
      <c r="Q6368">
        <f t="shared" si="902"/>
        <v>0</v>
      </c>
      <c r="R6368">
        <f>$D$2*tarifas!$D$12/24</f>
        <v>1.4541666666666666</v>
      </c>
      <c r="S6368" t="e">
        <f>VLOOKUP(E6368&amp;" "&amp;F6368,tarifas!$A$13:$D$20,4,FALSE)*P6368</f>
        <v>#N/A</v>
      </c>
      <c r="T6368">
        <f>IF(F6368="COD1",tarifas!$D$11*(SUMIFS($P$11:$P$8770,$F$11:$F$8770,"=COD1",$B$11:$B$8770,"="&amp;B6368)/COUNTIFS($F$11:$F$8770,"=COD1",$B$11:$B$8770,"="&amp;B6368))/COUNTIFS($A$11:$A$8770,"="&amp;A6368,$F$11:$F$8770,"=COD1"),0)</f>
        <v>0</v>
      </c>
      <c r="U6368" t="e">
        <f>(VLOOKUP(F6368,tarifas!$C$7:$D$10,2,FALSE)+tarifas!$D$21)*datos!P6368</f>
        <v>#N/A</v>
      </c>
      <c r="V6368" t="e">
        <f t="shared" si="903"/>
        <v>#N/A</v>
      </c>
      <c r="W6368">
        <f t="shared" si="904"/>
        <v>0</v>
      </c>
    </row>
    <row r="6369" spans="1:23" x14ac:dyDescent="0.25">
      <c r="A6369">
        <f t="shared" si="897"/>
        <v>261</v>
      </c>
      <c r="B6369">
        <f t="shared" si="898"/>
        <v>9</v>
      </c>
      <c r="C6369" s="1">
        <f t="shared" si="905"/>
        <v>41904.916666651246</v>
      </c>
      <c r="D6369" s="7">
        <v>0</v>
      </c>
      <c r="E6369" s="7"/>
      <c r="G6369">
        <v>63</v>
      </c>
      <c r="H6369" s="12">
        <v>215.65589374333453</v>
      </c>
      <c r="I6369" s="13">
        <f>$D$2*tarifas!$D$12/24</f>
        <v>1.4541666666666666</v>
      </c>
      <c r="J6369" s="13" t="e">
        <f>VLOOKUP(E6369&amp;" "&amp;F6369,tarifas!$A$13:$D$20,4,FALSE)*H6369</f>
        <v>#N/A</v>
      </c>
      <c r="K6369" s="13">
        <f>IF(F6369="COD1",tarifas!$D$11*(SUMIFS($H$11:$H$8770,$F$11:$F$8770,"=COD1",$B$11:$B$8770,"="&amp;B6369)/COUNTIFS($F$11:$F$8770,"=COD1",$B$11:$B$8770,"="&amp;B6369))/COUNTIFS($A$11:$A$8770,"="&amp;A6369,$F$11:$F$8770,"=COD1"),0)</f>
        <v>0</v>
      </c>
      <c r="L6369" s="13" t="e">
        <f>(VLOOKUP(F6369,tarifas!$C$7:$D$10,2,FALSE)+tarifas!$D$21)*datos!H6369</f>
        <v>#N/A</v>
      </c>
      <c r="M6369">
        <v>0</v>
      </c>
      <c r="N6369" s="13" t="e">
        <f t="shared" si="899"/>
        <v>#N/A</v>
      </c>
      <c r="O6369">
        <f t="shared" si="900"/>
        <v>0</v>
      </c>
      <c r="P6369" s="12">
        <f t="shared" si="901"/>
        <v>215.65589374333453</v>
      </c>
      <c r="Q6369">
        <f t="shared" si="902"/>
        <v>0</v>
      </c>
      <c r="R6369">
        <f>$D$2*tarifas!$D$12/24</f>
        <v>1.4541666666666666</v>
      </c>
      <c r="S6369" t="e">
        <f>VLOOKUP(E6369&amp;" "&amp;F6369,tarifas!$A$13:$D$20,4,FALSE)*P6369</f>
        <v>#N/A</v>
      </c>
      <c r="T6369">
        <f>IF(F6369="COD1",tarifas!$D$11*(SUMIFS($P$11:$P$8770,$F$11:$F$8770,"=COD1",$B$11:$B$8770,"="&amp;B6369)/COUNTIFS($F$11:$F$8770,"=COD1",$B$11:$B$8770,"="&amp;B6369))/COUNTIFS($A$11:$A$8770,"="&amp;A6369,$F$11:$F$8770,"=COD1"),0)</f>
        <v>0</v>
      </c>
      <c r="U6369" t="e">
        <f>(VLOOKUP(F6369,tarifas!$C$7:$D$10,2,FALSE)+tarifas!$D$21)*datos!P6369</f>
        <v>#N/A</v>
      </c>
      <c r="V6369" t="e">
        <f t="shared" si="903"/>
        <v>#N/A</v>
      </c>
      <c r="W6369">
        <f t="shared" si="904"/>
        <v>0</v>
      </c>
    </row>
    <row r="6370" spans="1:23" x14ac:dyDescent="0.25">
      <c r="A6370">
        <f t="shared" si="897"/>
        <v>261</v>
      </c>
      <c r="B6370">
        <f t="shared" si="898"/>
        <v>9</v>
      </c>
      <c r="C6370" s="1">
        <f t="shared" si="905"/>
        <v>41904.958333317911</v>
      </c>
      <c r="D6370" s="7">
        <v>0</v>
      </c>
      <c r="E6370" s="7"/>
      <c r="G6370">
        <v>59.24</v>
      </c>
      <c r="H6370" s="12">
        <v>215.23518070404253</v>
      </c>
      <c r="I6370" s="13">
        <f>$D$2*tarifas!$D$12/24</f>
        <v>1.4541666666666666</v>
      </c>
      <c r="J6370" s="13" t="e">
        <f>VLOOKUP(E6370&amp;" "&amp;F6370,tarifas!$A$13:$D$20,4,FALSE)*H6370</f>
        <v>#N/A</v>
      </c>
      <c r="K6370" s="13">
        <f>IF(F6370="COD1",tarifas!$D$11*(SUMIFS($H$11:$H$8770,$F$11:$F$8770,"=COD1",$B$11:$B$8770,"="&amp;B6370)/COUNTIFS($F$11:$F$8770,"=COD1",$B$11:$B$8770,"="&amp;B6370))/COUNTIFS($A$11:$A$8770,"="&amp;A6370,$F$11:$F$8770,"=COD1"),0)</f>
        <v>0</v>
      </c>
      <c r="L6370" s="13" t="e">
        <f>(VLOOKUP(F6370,tarifas!$C$7:$D$10,2,FALSE)+tarifas!$D$21)*datos!H6370</f>
        <v>#N/A</v>
      </c>
      <c r="M6370">
        <v>0</v>
      </c>
      <c r="N6370" s="13" t="e">
        <f t="shared" si="899"/>
        <v>#N/A</v>
      </c>
      <c r="O6370">
        <f t="shared" si="900"/>
        <v>0</v>
      </c>
      <c r="P6370" s="12">
        <f t="shared" si="901"/>
        <v>215.23518070404253</v>
      </c>
      <c r="Q6370">
        <f t="shared" si="902"/>
        <v>0</v>
      </c>
      <c r="R6370">
        <f>$D$2*tarifas!$D$12/24</f>
        <v>1.4541666666666666</v>
      </c>
      <c r="S6370" t="e">
        <f>VLOOKUP(E6370&amp;" "&amp;F6370,tarifas!$A$13:$D$20,4,FALSE)*P6370</f>
        <v>#N/A</v>
      </c>
      <c r="T6370">
        <f>IF(F6370="COD1",tarifas!$D$11*(SUMIFS($P$11:$P$8770,$F$11:$F$8770,"=COD1",$B$11:$B$8770,"="&amp;B6370)/COUNTIFS($F$11:$F$8770,"=COD1",$B$11:$B$8770,"="&amp;B6370))/COUNTIFS($A$11:$A$8770,"="&amp;A6370,$F$11:$F$8770,"=COD1"),0)</f>
        <v>0</v>
      </c>
      <c r="U6370" t="e">
        <f>(VLOOKUP(F6370,tarifas!$C$7:$D$10,2,FALSE)+tarifas!$D$21)*datos!P6370</f>
        <v>#N/A</v>
      </c>
      <c r="V6370" t="e">
        <f t="shared" si="903"/>
        <v>#N/A</v>
      </c>
      <c r="W6370">
        <f t="shared" si="904"/>
        <v>0</v>
      </c>
    </row>
    <row r="6371" spans="1:23" x14ac:dyDescent="0.25">
      <c r="A6371">
        <f t="shared" si="897"/>
        <v>262</v>
      </c>
      <c r="B6371">
        <f t="shared" si="898"/>
        <v>9</v>
      </c>
      <c r="C6371" s="1">
        <f t="shared" si="905"/>
        <v>41904.999999984575</v>
      </c>
      <c r="D6371" s="7">
        <v>0</v>
      </c>
      <c r="E6371" s="7"/>
      <c r="G6371">
        <v>47.4</v>
      </c>
      <c r="H6371" s="12">
        <v>214.8108504320185</v>
      </c>
      <c r="I6371" s="13">
        <f>$D$2*tarifas!$D$12/24</f>
        <v>1.4541666666666666</v>
      </c>
      <c r="J6371" s="13" t="e">
        <f>VLOOKUP(E6371&amp;" "&amp;F6371,tarifas!$A$13:$D$20,4,FALSE)*H6371</f>
        <v>#N/A</v>
      </c>
      <c r="K6371" s="13">
        <f>IF(F6371="COD1",tarifas!$D$11*(SUMIFS($H$11:$H$8770,$F$11:$F$8770,"=COD1",$B$11:$B$8770,"="&amp;B6371)/COUNTIFS($F$11:$F$8770,"=COD1",$B$11:$B$8770,"="&amp;B6371))/COUNTIFS($A$11:$A$8770,"="&amp;A6371,$F$11:$F$8770,"=COD1"),0)</f>
        <v>0</v>
      </c>
      <c r="L6371" s="13" t="e">
        <f>(VLOOKUP(F6371,tarifas!$C$7:$D$10,2,FALSE)+tarifas!$D$21)*datos!H6371</f>
        <v>#N/A</v>
      </c>
      <c r="M6371">
        <v>0</v>
      </c>
      <c r="N6371" s="13" t="e">
        <f t="shared" si="899"/>
        <v>#N/A</v>
      </c>
      <c r="O6371">
        <f t="shared" si="900"/>
        <v>0</v>
      </c>
      <c r="P6371" s="12">
        <f t="shared" si="901"/>
        <v>214.8108504320185</v>
      </c>
      <c r="Q6371">
        <f t="shared" si="902"/>
        <v>0</v>
      </c>
      <c r="R6371">
        <f>$D$2*tarifas!$D$12/24</f>
        <v>1.4541666666666666</v>
      </c>
      <c r="S6371" t="e">
        <f>VLOOKUP(E6371&amp;" "&amp;F6371,tarifas!$A$13:$D$20,4,FALSE)*P6371</f>
        <v>#N/A</v>
      </c>
      <c r="T6371">
        <f>IF(F6371="COD1",tarifas!$D$11*(SUMIFS($P$11:$P$8770,$F$11:$F$8770,"=COD1",$B$11:$B$8770,"="&amp;B6371)/COUNTIFS($F$11:$F$8770,"=COD1",$B$11:$B$8770,"="&amp;B6371))/COUNTIFS($A$11:$A$8770,"="&amp;A6371,$F$11:$F$8770,"=COD1"),0)</f>
        <v>0</v>
      </c>
      <c r="U6371" t="e">
        <f>(VLOOKUP(F6371,tarifas!$C$7:$D$10,2,FALSE)+tarifas!$D$21)*datos!P6371</f>
        <v>#N/A</v>
      </c>
      <c r="V6371" t="e">
        <f t="shared" si="903"/>
        <v>#N/A</v>
      </c>
      <c r="W6371">
        <f t="shared" si="904"/>
        <v>0</v>
      </c>
    </row>
    <row r="6372" spans="1:23" x14ac:dyDescent="0.25">
      <c r="A6372">
        <f t="shared" si="897"/>
        <v>262</v>
      </c>
      <c r="B6372">
        <f t="shared" si="898"/>
        <v>9</v>
      </c>
      <c r="C6372" s="1">
        <f t="shared" si="905"/>
        <v>41905.041666651239</v>
      </c>
      <c r="D6372" s="7">
        <v>0</v>
      </c>
      <c r="E6372" s="7"/>
      <c r="G6372">
        <v>45</v>
      </c>
      <c r="H6372" s="12">
        <v>208.56142090269526</v>
      </c>
      <c r="I6372" s="13">
        <f>$D$2*tarifas!$D$12/24</f>
        <v>1.4541666666666666</v>
      </c>
      <c r="J6372" s="13" t="e">
        <f>VLOOKUP(E6372&amp;" "&amp;F6372,tarifas!$A$13:$D$20,4,FALSE)*H6372</f>
        <v>#N/A</v>
      </c>
      <c r="K6372" s="13">
        <f>IF(F6372="COD1",tarifas!$D$11*(SUMIFS($H$11:$H$8770,$F$11:$F$8770,"=COD1",$B$11:$B$8770,"="&amp;B6372)/COUNTIFS($F$11:$F$8770,"=COD1",$B$11:$B$8770,"="&amp;B6372))/COUNTIFS($A$11:$A$8770,"="&amp;A6372,$F$11:$F$8770,"=COD1"),0)</f>
        <v>0</v>
      </c>
      <c r="L6372" s="13" t="e">
        <f>(VLOOKUP(F6372,tarifas!$C$7:$D$10,2,FALSE)+tarifas!$D$21)*datos!H6372</f>
        <v>#N/A</v>
      </c>
      <c r="M6372">
        <v>0</v>
      </c>
      <c r="N6372" s="13" t="e">
        <f t="shared" si="899"/>
        <v>#N/A</v>
      </c>
      <c r="O6372">
        <f t="shared" si="900"/>
        <v>0</v>
      </c>
      <c r="P6372" s="12">
        <f t="shared" si="901"/>
        <v>208.56142090269526</v>
      </c>
      <c r="Q6372">
        <f t="shared" si="902"/>
        <v>0</v>
      </c>
      <c r="R6372">
        <f>$D$2*tarifas!$D$12/24</f>
        <v>1.4541666666666666</v>
      </c>
      <c r="S6372" t="e">
        <f>VLOOKUP(E6372&amp;" "&amp;F6372,tarifas!$A$13:$D$20,4,FALSE)*P6372</f>
        <v>#N/A</v>
      </c>
      <c r="T6372">
        <f>IF(F6372="COD1",tarifas!$D$11*(SUMIFS($P$11:$P$8770,$F$11:$F$8770,"=COD1",$B$11:$B$8770,"="&amp;B6372)/COUNTIFS($F$11:$F$8770,"=COD1",$B$11:$B$8770,"="&amp;B6372))/COUNTIFS($A$11:$A$8770,"="&amp;A6372,$F$11:$F$8770,"=COD1"),0)</f>
        <v>0</v>
      </c>
      <c r="U6372" t="e">
        <f>(VLOOKUP(F6372,tarifas!$C$7:$D$10,2,FALSE)+tarifas!$D$21)*datos!P6372</f>
        <v>#N/A</v>
      </c>
      <c r="V6372" t="e">
        <f t="shared" si="903"/>
        <v>#N/A</v>
      </c>
      <c r="W6372">
        <f t="shared" si="904"/>
        <v>0</v>
      </c>
    </row>
    <row r="6373" spans="1:23" x14ac:dyDescent="0.25">
      <c r="A6373">
        <f t="shared" si="897"/>
        <v>262</v>
      </c>
      <c r="B6373">
        <f t="shared" si="898"/>
        <v>9</v>
      </c>
      <c r="C6373" s="1">
        <f t="shared" si="905"/>
        <v>41905.083333317903</v>
      </c>
      <c r="D6373" s="7">
        <v>0</v>
      </c>
      <c r="E6373" s="7"/>
      <c r="G6373">
        <v>44.5</v>
      </c>
      <c r="H6373" s="12">
        <v>208.05068655001091</v>
      </c>
      <c r="I6373" s="13">
        <f>$D$2*tarifas!$D$12/24</f>
        <v>1.4541666666666666</v>
      </c>
      <c r="J6373" s="13" t="e">
        <f>VLOOKUP(E6373&amp;" "&amp;F6373,tarifas!$A$13:$D$20,4,FALSE)*H6373</f>
        <v>#N/A</v>
      </c>
      <c r="K6373" s="13">
        <f>IF(F6373="COD1",tarifas!$D$11*(SUMIFS($H$11:$H$8770,$F$11:$F$8770,"=COD1",$B$11:$B$8770,"="&amp;B6373)/COUNTIFS($F$11:$F$8770,"=COD1",$B$11:$B$8770,"="&amp;B6373))/COUNTIFS($A$11:$A$8770,"="&amp;A6373,$F$11:$F$8770,"=COD1"),0)</f>
        <v>0</v>
      </c>
      <c r="L6373" s="13" t="e">
        <f>(VLOOKUP(F6373,tarifas!$C$7:$D$10,2,FALSE)+tarifas!$D$21)*datos!H6373</f>
        <v>#N/A</v>
      </c>
      <c r="M6373">
        <v>0</v>
      </c>
      <c r="N6373" s="13" t="e">
        <f t="shared" si="899"/>
        <v>#N/A</v>
      </c>
      <c r="O6373">
        <f t="shared" si="900"/>
        <v>0</v>
      </c>
      <c r="P6373" s="12">
        <f t="shared" si="901"/>
        <v>208.05068655001091</v>
      </c>
      <c r="Q6373">
        <f t="shared" si="902"/>
        <v>0</v>
      </c>
      <c r="R6373">
        <f>$D$2*tarifas!$D$12/24</f>
        <v>1.4541666666666666</v>
      </c>
      <c r="S6373" t="e">
        <f>VLOOKUP(E6373&amp;" "&amp;F6373,tarifas!$A$13:$D$20,4,FALSE)*P6373</f>
        <v>#N/A</v>
      </c>
      <c r="T6373">
        <f>IF(F6373="COD1",tarifas!$D$11*(SUMIFS($P$11:$P$8770,$F$11:$F$8770,"=COD1",$B$11:$B$8770,"="&amp;B6373)/COUNTIFS($F$11:$F$8770,"=COD1",$B$11:$B$8770,"="&amp;B6373))/COUNTIFS($A$11:$A$8770,"="&amp;A6373,$F$11:$F$8770,"=COD1"),0)</f>
        <v>0</v>
      </c>
      <c r="U6373" t="e">
        <f>(VLOOKUP(F6373,tarifas!$C$7:$D$10,2,FALSE)+tarifas!$D$21)*datos!P6373</f>
        <v>#N/A</v>
      </c>
      <c r="V6373" t="e">
        <f t="shared" si="903"/>
        <v>#N/A</v>
      </c>
      <c r="W6373">
        <f t="shared" si="904"/>
        <v>0</v>
      </c>
    </row>
    <row r="6374" spans="1:23" x14ac:dyDescent="0.25">
      <c r="A6374">
        <f t="shared" si="897"/>
        <v>262</v>
      </c>
      <c r="B6374">
        <f t="shared" si="898"/>
        <v>9</v>
      </c>
      <c r="C6374" s="1">
        <f t="shared" si="905"/>
        <v>41905.124999984568</v>
      </c>
      <c r="D6374" s="7">
        <v>0</v>
      </c>
      <c r="E6374" s="7"/>
      <c r="G6374">
        <v>44</v>
      </c>
      <c r="H6374" s="12">
        <v>200.7568799820996</v>
      </c>
      <c r="I6374" s="13">
        <f>$D$2*tarifas!$D$12/24</f>
        <v>1.4541666666666666</v>
      </c>
      <c r="J6374" s="13" t="e">
        <f>VLOOKUP(E6374&amp;" "&amp;F6374,tarifas!$A$13:$D$20,4,FALSE)*H6374</f>
        <v>#N/A</v>
      </c>
      <c r="K6374" s="13">
        <f>IF(F6374="COD1",tarifas!$D$11*(SUMIFS($H$11:$H$8770,$F$11:$F$8770,"=COD1",$B$11:$B$8770,"="&amp;B6374)/COUNTIFS($F$11:$F$8770,"=COD1",$B$11:$B$8770,"="&amp;B6374))/COUNTIFS($A$11:$A$8770,"="&amp;A6374,$F$11:$F$8770,"=COD1"),0)</f>
        <v>0</v>
      </c>
      <c r="L6374" s="13" t="e">
        <f>(VLOOKUP(F6374,tarifas!$C$7:$D$10,2,FALSE)+tarifas!$D$21)*datos!H6374</f>
        <v>#N/A</v>
      </c>
      <c r="M6374">
        <v>0</v>
      </c>
      <c r="N6374" s="13" t="e">
        <f t="shared" si="899"/>
        <v>#N/A</v>
      </c>
      <c r="O6374">
        <f t="shared" si="900"/>
        <v>0</v>
      </c>
      <c r="P6374" s="12">
        <f t="shared" si="901"/>
        <v>200.7568799820996</v>
      </c>
      <c r="Q6374">
        <f t="shared" si="902"/>
        <v>0</v>
      </c>
      <c r="R6374">
        <f>$D$2*tarifas!$D$12/24</f>
        <v>1.4541666666666666</v>
      </c>
      <c r="S6374" t="e">
        <f>VLOOKUP(E6374&amp;" "&amp;F6374,tarifas!$A$13:$D$20,4,FALSE)*P6374</f>
        <v>#N/A</v>
      </c>
      <c r="T6374">
        <f>IF(F6374="COD1",tarifas!$D$11*(SUMIFS($P$11:$P$8770,$F$11:$F$8770,"=COD1",$B$11:$B$8770,"="&amp;B6374)/COUNTIFS($F$11:$F$8770,"=COD1",$B$11:$B$8770,"="&amp;B6374))/COUNTIFS($A$11:$A$8770,"="&amp;A6374,$F$11:$F$8770,"=COD1"),0)</f>
        <v>0</v>
      </c>
      <c r="U6374" t="e">
        <f>(VLOOKUP(F6374,tarifas!$C$7:$D$10,2,FALSE)+tarifas!$D$21)*datos!P6374</f>
        <v>#N/A</v>
      </c>
      <c r="V6374" t="e">
        <f t="shared" si="903"/>
        <v>#N/A</v>
      </c>
      <c r="W6374">
        <f t="shared" si="904"/>
        <v>0</v>
      </c>
    </row>
    <row r="6375" spans="1:23" x14ac:dyDescent="0.25">
      <c r="A6375">
        <f t="shared" si="897"/>
        <v>262</v>
      </c>
      <c r="B6375">
        <f t="shared" si="898"/>
        <v>9</v>
      </c>
      <c r="C6375" s="1">
        <f t="shared" si="905"/>
        <v>41905.166666651232</v>
      </c>
      <c r="D6375" s="7">
        <v>0</v>
      </c>
      <c r="E6375" s="7"/>
      <c r="G6375">
        <v>44.4</v>
      </c>
      <c r="H6375" s="12">
        <v>198.29608075948076</v>
      </c>
      <c r="I6375" s="13">
        <f>$D$2*tarifas!$D$12/24</f>
        <v>1.4541666666666666</v>
      </c>
      <c r="J6375" s="13" t="e">
        <f>VLOOKUP(E6375&amp;" "&amp;F6375,tarifas!$A$13:$D$20,4,FALSE)*H6375</f>
        <v>#N/A</v>
      </c>
      <c r="K6375" s="13">
        <f>IF(F6375="COD1",tarifas!$D$11*(SUMIFS($H$11:$H$8770,$F$11:$F$8770,"=COD1",$B$11:$B$8770,"="&amp;B6375)/COUNTIFS($F$11:$F$8770,"=COD1",$B$11:$B$8770,"="&amp;B6375))/COUNTIFS($A$11:$A$8770,"="&amp;A6375,$F$11:$F$8770,"=COD1"),0)</f>
        <v>0</v>
      </c>
      <c r="L6375" s="13" t="e">
        <f>(VLOOKUP(F6375,tarifas!$C$7:$D$10,2,FALSE)+tarifas!$D$21)*datos!H6375</f>
        <v>#N/A</v>
      </c>
      <c r="M6375">
        <v>0</v>
      </c>
      <c r="N6375" s="13" t="e">
        <f t="shared" si="899"/>
        <v>#N/A</v>
      </c>
      <c r="O6375">
        <f t="shared" si="900"/>
        <v>0</v>
      </c>
      <c r="P6375" s="12">
        <f t="shared" si="901"/>
        <v>198.29608075948076</v>
      </c>
      <c r="Q6375">
        <f t="shared" si="902"/>
        <v>0</v>
      </c>
      <c r="R6375">
        <f>$D$2*tarifas!$D$12/24</f>
        <v>1.4541666666666666</v>
      </c>
      <c r="S6375" t="e">
        <f>VLOOKUP(E6375&amp;" "&amp;F6375,tarifas!$A$13:$D$20,4,FALSE)*P6375</f>
        <v>#N/A</v>
      </c>
      <c r="T6375">
        <f>IF(F6375="COD1",tarifas!$D$11*(SUMIFS($P$11:$P$8770,$F$11:$F$8770,"=COD1",$B$11:$B$8770,"="&amp;B6375)/COUNTIFS($F$11:$F$8770,"=COD1",$B$11:$B$8770,"="&amp;B6375))/COUNTIFS($A$11:$A$8770,"="&amp;A6375,$F$11:$F$8770,"=COD1"),0)</f>
        <v>0</v>
      </c>
      <c r="U6375" t="e">
        <f>(VLOOKUP(F6375,tarifas!$C$7:$D$10,2,FALSE)+tarifas!$D$21)*datos!P6375</f>
        <v>#N/A</v>
      </c>
      <c r="V6375" t="e">
        <f t="shared" si="903"/>
        <v>#N/A</v>
      </c>
      <c r="W6375">
        <f t="shared" si="904"/>
        <v>0</v>
      </c>
    </row>
    <row r="6376" spans="1:23" x14ac:dyDescent="0.25">
      <c r="A6376">
        <f t="shared" si="897"/>
        <v>262</v>
      </c>
      <c r="B6376">
        <f t="shared" si="898"/>
        <v>9</v>
      </c>
      <c r="C6376" s="1">
        <f t="shared" si="905"/>
        <v>41905.208333317896</v>
      </c>
      <c r="D6376" s="7">
        <v>0</v>
      </c>
      <c r="E6376" s="7"/>
      <c r="G6376">
        <v>50</v>
      </c>
      <c r="H6376" s="12">
        <v>196.50593412348417</v>
      </c>
      <c r="I6376" s="13">
        <f>$D$2*tarifas!$D$12/24</f>
        <v>1.4541666666666666</v>
      </c>
      <c r="J6376" s="13" t="e">
        <f>VLOOKUP(E6376&amp;" "&amp;F6376,tarifas!$A$13:$D$20,4,FALSE)*H6376</f>
        <v>#N/A</v>
      </c>
      <c r="K6376" s="13">
        <f>IF(F6376="COD1",tarifas!$D$11*(SUMIFS($H$11:$H$8770,$F$11:$F$8770,"=COD1",$B$11:$B$8770,"="&amp;B6376)/COUNTIFS($F$11:$F$8770,"=COD1",$B$11:$B$8770,"="&amp;B6376))/COUNTIFS($A$11:$A$8770,"="&amp;A6376,$F$11:$F$8770,"=COD1"),0)</f>
        <v>0</v>
      </c>
      <c r="L6376" s="13" t="e">
        <f>(VLOOKUP(F6376,tarifas!$C$7:$D$10,2,FALSE)+tarifas!$D$21)*datos!H6376</f>
        <v>#N/A</v>
      </c>
      <c r="M6376">
        <v>0</v>
      </c>
      <c r="N6376" s="13" t="e">
        <f t="shared" si="899"/>
        <v>#N/A</v>
      </c>
      <c r="O6376">
        <f t="shared" si="900"/>
        <v>0</v>
      </c>
      <c r="P6376" s="12">
        <f t="shared" si="901"/>
        <v>196.50593412348417</v>
      </c>
      <c r="Q6376">
        <f t="shared" si="902"/>
        <v>0</v>
      </c>
      <c r="R6376">
        <f>$D$2*tarifas!$D$12/24</f>
        <v>1.4541666666666666</v>
      </c>
      <c r="S6376" t="e">
        <f>VLOOKUP(E6376&amp;" "&amp;F6376,tarifas!$A$13:$D$20,4,FALSE)*P6376</f>
        <v>#N/A</v>
      </c>
      <c r="T6376">
        <f>IF(F6376="COD1",tarifas!$D$11*(SUMIFS($P$11:$P$8770,$F$11:$F$8770,"=COD1",$B$11:$B$8770,"="&amp;B6376)/COUNTIFS($F$11:$F$8770,"=COD1",$B$11:$B$8770,"="&amp;B6376))/COUNTIFS($A$11:$A$8770,"="&amp;A6376,$F$11:$F$8770,"=COD1"),0)</f>
        <v>0</v>
      </c>
      <c r="U6376" t="e">
        <f>(VLOOKUP(F6376,tarifas!$C$7:$D$10,2,FALSE)+tarifas!$D$21)*datos!P6376</f>
        <v>#N/A</v>
      </c>
      <c r="V6376" t="e">
        <f t="shared" si="903"/>
        <v>#N/A</v>
      </c>
      <c r="W6376">
        <f t="shared" si="904"/>
        <v>0</v>
      </c>
    </row>
    <row r="6377" spans="1:23" x14ac:dyDescent="0.25">
      <c r="A6377">
        <f t="shared" si="897"/>
        <v>262</v>
      </c>
      <c r="B6377">
        <f t="shared" si="898"/>
        <v>9</v>
      </c>
      <c r="C6377" s="1">
        <f t="shared" si="905"/>
        <v>41905.24999998456</v>
      </c>
      <c r="D6377" s="7">
        <v>0</v>
      </c>
      <c r="E6377" s="7"/>
      <c r="G6377">
        <v>65</v>
      </c>
      <c r="H6377" s="12">
        <v>189.0624192420297</v>
      </c>
      <c r="I6377" s="13">
        <f>$D$2*tarifas!$D$12/24</f>
        <v>1.4541666666666666</v>
      </c>
      <c r="J6377" s="13" t="e">
        <f>VLOOKUP(E6377&amp;" "&amp;F6377,tarifas!$A$13:$D$20,4,FALSE)*H6377</f>
        <v>#N/A</v>
      </c>
      <c r="K6377" s="13">
        <f>IF(F6377="COD1",tarifas!$D$11*(SUMIFS($H$11:$H$8770,$F$11:$F$8770,"=COD1",$B$11:$B$8770,"="&amp;B6377)/COUNTIFS($F$11:$F$8770,"=COD1",$B$11:$B$8770,"="&amp;B6377))/COUNTIFS($A$11:$A$8770,"="&amp;A6377,$F$11:$F$8770,"=COD1"),0)</f>
        <v>0</v>
      </c>
      <c r="L6377" s="13" t="e">
        <f>(VLOOKUP(F6377,tarifas!$C$7:$D$10,2,FALSE)+tarifas!$D$21)*datos!H6377</f>
        <v>#N/A</v>
      </c>
      <c r="M6377">
        <v>21.900259999999999</v>
      </c>
      <c r="N6377" s="13" t="e">
        <f t="shared" si="899"/>
        <v>#N/A</v>
      </c>
      <c r="O6377">
        <f t="shared" si="900"/>
        <v>21.900259999999999</v>
      </c>
      <c r="P6377" s="12">
        <f t="shared" si="901"/>
        <v>167.1621592420297</v>
      </c>
      <c r="Q6377">
        <f t="shared" si="902"/>
        <v>0</v>
      </c>
      <c r="R6377">
        <f>$D$2*tarifas!$D$12/24</f>
        <v>1.4541666666666666</v>
      </c>
      <c r="S6377" t="e">
        <f>VLOOKUP(E6377&amp;" "&amp;F6377,tarifas!$A$13:$D$20,4,FALSE)*P6377</f>
        <v>#N/A</v>
      </c>
      <c r="T6377">
        <f>IF(F6377="COD1",tarifas!$D$11*(SUMIFS($P$11:$P$8770,$F$11:$F$8770,"=COD1",$B$11:$B$8770,"="&amp;B6377)/COUNTIFS($F$11:$F$8770,"=COD1",$B$11:$B$8770,"="&amp;B6377))/COUNTIFS($A$11:$A$8770,"="&amp;A6377,$F$11:$F$8770,"=COD1"),0)</f>
        <v>0</v>
      </c>
      <c r="U6377" t="e">
        <f>(VLOOKUP(F6377,tarifas!$C$7:$D$10,2,FALSE)+tarifas!$D$21)*datos!P6377</f>
        <v>#N/A</v>
      </c>
      <c r="V6377" t="e">
        <f t="shared" si="903"/>
        <v>#N/A</v>
      </c>
      <c r="W6377">
        <f t="shared" si="904"/>
        <v>0</v>
      </c>
    </row>
    <row r="6378" spans="1:23" x14ac:dyDescent="0.25">
      <c r="A6378">
        <f t="shared" si="897"/>
        <v>262</v>
      </c>
      <c r="B6378">
        <f t="shared" si="898"/>
        <v>9</v>
      </c>
      <c r="C6378" s="1">
        <f t="shared" si="905"/>
        <v>41905.291666651225</v>
      </c>
      <c r="D6378" s="7">
        <v>21.63636363636364</v>
      </c>
      <c r="E6378" s="7"/>
      <c r="G6378">
        <v>67.930000000000007</v>
      </c>
      <c r="H6378" s="12">
        <v>242.11401438564468</v>
      </c>
      <c r="I6378" s="13">
        <f>$D$2*tarifas!$D$12/24</f>
        <v>1.4541666666666666</v>
      </c>
      <c r="J6378" s="13" t="e">
        <f>VLOOKUP(E6378&amp;" "&amp;F6378,tarifas!$A$13:$D$20,4,FALSE)*H6378</f>
        <v>#N/A</v>
      </c>
      <c r="K6378" s="13">
        <f>IF(F6378="COD1",tarifas!$D$11*(SUMIFS($H$11:$H$8770,$F$11:$F$8770,"=COD1",$B$11:$B$8770,"="&amp;B6378)/COUNTIFS($F$11:$F$8770,"=COD1",$B$11:$B$8770,"="&amp;B6378))/COUNTIFS($A$11:$A$8770,"="&amp;A6378,$F$11:$F$8770,"=COD1"),0)</f>
        <v>0</v>
      </c>
      <c r="L6378" s="13" t="e">
        <f>(VLOOKUP(F6378,tarifas!$C$7:$D$10,2,FALSE)+tarifas!$D$21)*datos!H6378</f>
        <v>#N/A</v>
      </c>
      <c r="M6378">
        <v>148.16134</v>
      </c>
      <c r="N6378" s="13" t="e">
        <f t="shared" si="899"/>
        <v>#N/A</v>
      </c>
      <c r="O6378">
        <f t="shared" si="900"/>
        <v>148.16134</v>
      </c>
      <c r="P6378" s="12">
        <f t="shared" si="901"/>
        <v>93.952674385644684</v>
      </c>
      <c r="Q6378">
        <f t="shared" si="902"/>
        <v>0</v>
      </c>
      <c r="R6378">
        <f>$D$2*tarifas!$D$12/24</f>
        <v>1.4541666666666666</v>
      </c>
      <c r="S6378" t="e">
        <f>VLOOKUP(E6378&amp;" "&amp;F6378,tarifas!$A$13:$D$20,4,FALSE)*P6378</f>
        <v>#N/A</v>
      </c>
      <c r="T6378">
        <f>IF(F6378="COD1",tarifas!$D$11*(SUMIFS($P$11:$P$8770,$F$11:$F$8770,"=COD1",$B$11:$B$8770,"="&amp;B6378)/COUNTIFS($F$11:$F$8770,"=COD1",$B$11:$B$8770,"="&amp;B6378))/COUNTIFS($A$11:$A$8770,"="&amp;A6378,$F$11:$F$8770,"=COD1"),0)</f>
        <v>0</v>
      </c>
      <c r="U6378" t="e">
        <f>(VLOOKUP(F6378,tarifas!$C$7:$D$10,2,FALSE)+tarifas!$D$21)*datos!P6378</f>
        <v>#N/A</v>
      </c>
      <c r="V6378" t="e">
        <f t="shared" si="903"/>
        <v>#N/A</v>
      </c>
      <c r="W6378">
        <f t="shared" si="904"/>
        <v>0</v>
      </c>
    </row>
    <row r="6379" spans="1:23" x14ac:dyDescent="0.25">
      <c r="A6379">
        <f t="shared" si="897"/>
        <v>262</v>
      </c>
      <c r="B6379">
        <f t="shared" si="898"/>
        <v>9</v>
      </c>
      <c r="C6379" s="1">
        <f t="shared" si="905"/>
        <v>41905.333333317889</v>
      </c>
      <c r="D6379" s="7">
        <v>85.257575757575765</v>
      </c>
      <c r="E6379" s="7"/>
      <c r="G6379">
        <v>69.010000000000005</v>
      </c>
      <c r="H6379" s="12">
        <v>430.47361861536638</v>
      </c>
      <c r="I6379" s="13">
        <f>$D$2*tarifas!$D$12/24</f>
        <v>1.4541666666666666</v>
      </c>
      <c r="J6379" s="13" t="e">
        <f>VLOOKUP(E6379&amp;" "&amp;F6379,tarifas!$A$13:$D$20,4,FALSE)*H6379</f>
        <v>#N/A</v>
      </c>
      <c r="K6379" s="13">
        <f>IF(F6379="COD1",tarifas!$D$11*(SUMIFS($H$11:$H$8770,$F$11:$F$8770,"=COD1",$B$11:$B$8770,"="&amp;B6379)/COUNTIFS($F$11:$F$8770,"=COD1",$B$11:$B$8770,"="&amp;B6379))/COUNTIFS($A$11:$A$8770,"="&amp;A6379,$F$11:$F$8770,"=COD1"),0)</f>
        <v>0</v>
      </c>
      <c r="L6379" s="13" t="e">
        <f>(VLOOKUP(F6379,tarifas!$C$7:$D$10,2,FALSE)+tarifas!$D$21)*datos!H6379</f>
        <v>#N/A</v>
      </c>
      <c r="M6379">
        <v>142.88405</v>
      </c>
      <c r="N6379" s="13" t="e">
        <f t="shared" si="899"/>
        <v>#N/A</v>
      </c>
      <c r="O6379">
        <f t="shared" si="900"/>
        <v>142.88405</v>
      </c>
      <c r="P6379" s="12">
        <f t="shared" si="901"/>
        <v>287.58956861536637</v>
      </c>
      <c r="Q6379">
        <f t="shared" si="902"/>
        <v>0</v>
      </c>
      <c r="R6379">
        <f>$D$2*tarifas!$D$12/24</f>
        <v>1.4541666666666666</v>
      </c>
      <c r="S6379" t="e">
        <f>VLOOKUP(E6379&amp;" "&amp;F6379,tarifas!$A$13:$D$20,4,FALSE)*P6379</f>
        <v>#N/A</v>
      </c>
      <c r="T6379">
        <f>IF(F6379="COD1",tarifas!$D$11*(SUMIFS($P$11:$P$8770,$F$11:$F$8770,"=COD1",$B$11:$B$8770,"="&amp;B6379)/COUNTIFS($F$11:$F$8770,"=COD1",$B$11:$B$8770,"="&amp;B6379))/COUNTIFS($A$11:$A$8770,"="&amp;A6379,$F$11:$F$8770,"=COD1"),0)</f>
        <v>0</v>
      </c>
      <c r="U6379" t="e">
        <f>(VLOOKUP(F6379,tarifas!$C$7:$D$10,2,FALSE)+tarifas!$D$21)*datos!P6379</f>
        <v>#N/A</v>
      </c>
      <c r="V6379" t="e">
        <f t="shared" si="903"/>
        <v>#N/A</v>
      </c>
      <c r="W6379">
        <f t="shared" si="904"/>
        <v>0</v>
      </c>
    </row>
    <row r="6380" spans="1:23" x14ac:dyDescent="0.25">
      <c r="A6380">
        <f t="shared" si="897"/>
        <v>262</v>
      </c>
      <c r="B6380">
        <f t="shared" si="898"/>
        <v>9</v>
      </c>
      <c r="C6380" s="1">
        <f t="shared" si="905"/>
        <v>41905.374999984553</v>
      </c>
      <c r="D6380" s="7">
        <v>311.92424242424244</v>
      </c>
      <c r="E6380" s="7"/>
      <c r="G6380">
        <v>69.05</v>
      </c>
      <c r="H6380" s="12">
        <v>529.64854966200051</v>
      </c>
      <c r="I6380" s="13">
        <f>$D$2*tarifas!$D$12/24</f>
        <v>1.4541666666666666</v>
      </c>
      <c r="J6380" s="13" t="e">
        <f>VLOOKUP(E6380&amp;" "&amp;F6380,tarifas!$A$13:$D$20,4,FALSE)*H6380</f>
        <v>#N/A</v>
      </c>
      <c r="K6380" s="13">
        <f>IF(F6380="COD1",tarifas!$D$11*(SUMIFS($H$11:$H$8770,$F$11:$F$8770,"=COD1",$B$11:$B$8770,"="&amp;B6380)/COUNTIFS($F$11:$F$8770,"=COD1",$B$11:$B$8770,"="&amp;B6380))/COUNTIFS($A$11:$A$8770,"="&amp;A6380,$F$11:$F$8770,"=COD1"),0)</f>
        <v>0</v>
      </c>
      <c r="L6380" s="13" t="e">
        <f>(VLOOKUP(F6380,tarifas!$C$7:$D$10,2,FALSE)+tarifas!$D$21)*datos!H6380</f>
        <v>#N/A</v>
      </c>
      <c r="M6380">
        <v>272.50891999999999</v>
      </c>
      <c r="N6380" s="13" t="e">
        <f t="shared" si="899"/>
        <v>#N/A</v>
      </c>
      <c r="O6380">
        <f t="shared" si="900"/>
        <v>272.50891999999999</v>
      </c>
      <c r="P6380" s="12">
        <f t="shared" si="901"/>
        <v>257.13962966200052</v>
      </c>
      <c r="Q6380">
        <f t="shared" si="902"/>
        <v>0</v>
      </c>
      <c r="R6380">
        <f>$D$2*tarifas!$D$12/24</f>
        <v>1.4541666666666666</v>
      </c>
      <c r="S6380" t="e">
        <f>VLOOKUP(E6380&amp;" "&amp;F6380,tarifas!$A$13:$D$20,4,FALSE)*P6380</f>
        <v>#N/A</v>
      </c>
      <c r="T6380">
        <f>IF(F6380="COD1",tarifas!$D$11*(SUMIFS($P$11:$P$8770,$F$11:$F$8770,"=COD1",$B$11:$B$8770,"="&amp;B6380)/COUNTIFS($F$11:$F$8770,"=COD1",$B$11:$B$8770,"="&amp;B6380))/COUNTIFS($A$11:$A$8770,"="&amp;A6380,$F$11:$F$8770,"=COD1"),0)</f>
        <v>0</v>
      </c>
      <c r="U6380" t="e">
        <f>(VLOOKUP(F6380,tarifas!$C$7:$D$10,2,FALSE)+tarifas!$D$21)*datos!P6380</f>
        <v>#N/A</v>
      </c>
      <c r="V6380" t="e">
        <f t="shared" si="903"/>
        <v>#N/A</v>
      </c>
      <c r="W6380">
        <f t="shared" si="904"/>
        <v>0</v>
      </c>
    </row>
    <row r="6381" spans="1:23" x14ac:dyDescent="0.25">
      <c r="A6381">
        <f t="shared" si="897"/>
        <v>262</v>
      </c>
      <c r="B6381">
        <f t="shared" si="898"/>
        <v>9</v>
      </c>
      <c r="C6381" s="1">
        <f t="shared" si="905"/>
        <v>41905.416666651217</v>
      </c>
      <c r="D6381" s="7">
        <v>302.13636363636363</v>
      </c>
      <c r="E6381" s="7"/>
      <c r="G6381">
        <v>69.05</v>
      </c>
      <c r="H6381" s="12">
        <v>586.52042444819153</v>
      </c>
      <c r="I6381" s="13">
        <f>$D$2*tarifas!$D$12/24</f>
        <v>1.4541666666666666</v>
      </c>
      <c r="J6381" s="13" t="e">
        <f>VLOOKUP(E6381&amp;" "&amp;F6381,tarifas!$A$13:$D$20,4,FALSE)*H6381</f>
        <v>#N/A</v>
      </c>
      <c r="K6381" s="13">
        <f>IF(F6381="COD1",tarifas!$D$11*(SUMIFS($H$11:$H$8770,$F$11:$F$8770,"=COD1",$B$11:$B$8770,"="&amp;B6381)/COUNTIFS($F$11:$F$8770,"=COD1",$B$11:$B$8770,"="&amp;B6381))/COUNTIFS($A$11:$A$8770,"="&amp;A6381,$F$11:$F$8770,"=COD1"),0)</f>
        <v>0</v>
      </c>
      <c r="L6381" s="13" t="e">
        <f>(VLOOKUP(F6381,tarifas!$C$7:$D$10,2,FALSE)+tarifas!$D$21)*datos!H6381</f>
        <v>#N/A</v>
      </c>
      <c r="M6381">
        <v>319.99440999999996</v>
      </c>
      <c r="N6381" s="13" t="e">
        <f t="shared" si="899"/>
        <v>#N/A</v>
      </c>
      <c r="O6381">
        <f t="shared" si="900"/>
        <v>319.99440999999996</v>
      </c>
      <c r="P6381" s="12">
        <f t="shared" si="901"/>
        <v>266.52601444819157</v>
      </c>
      <c r="Q6381">
        <f t="shared" si="902"/>
        <v>0</v>
      </c>
      <c r="R6381">
        <f>$D$2*tarifas!$D$12/24</f>
        <v>1.4541666666666666</v>
      </c>
      <c r="S6381" t="e">
        <f>VLOOKUP(E6381&amp;" "&amp;F6381,tarifas!$A$13:$D$20,4,FALSE)*P6381</f>
        <v>#N/A</v>
      </c>
      <c r="T6381">
        <f>IF(F6381="COD1",tarifas!$D$11*(SUMIFS($P$11:$P$8770,$F$11:$F$8770,"=COD1",$B$11:$B$8770,"="&amp;B6381)/COUNTIFS($F$11:$F$8770,"=COD1",$B$11:$B$8770,"="&amp;B6381))/COUNTIFS($A$11:$A$8770,"="&amp;A6381,$F$11:$F$8770,"=COD1"),0)</f>
        <v>0</v>
      </c>
      <c r="U6381" t="e">
        <f>(VLOOKUP(F6381,tarifas!$C$7:$D$10,2,FALSE)+tarifas!$D$21)*datos!P6381</f>
        <v>#N/A</v>
      </c>
      <c r="V6381" t="e">
        <f t="shared" si="903"/>
        <v>#N/A</v>
      </c>
      <c r="W6381">
        <f t="shared" si="904"/>
        <v>0</v>
      </c>
    </row>
    <row r="6382" spans="1:23" x14ac:dyDescent="0.25">
      <c r="A6382">
        <f t="shared" si="897"/>
        <v>262</v>
      </c>
      <c r="B6382">
        <f t="shared" si="898"/>
        <v>9</v>
      </c>
      <c r="C6382" s="1">
        <f t="shared" si="905"/>
        <v>41905.458333317882</v>
      </c>
      <c r="D6382" s="7">
        <v>375.80303030303037</v>
      </c>
      <c r="E6382" s="7"/>
      <c r="G6382">
        <v>69.2</v>
      </c>
      <c r="H6382" s="12">
        <v>444.41612039800771</v>
      </c>
      <c r="I6382" s="13">
        <f>$D$2*tarifas!$D$12/24</f>
        <v>1.4541666666666666</v>
      </c>
      <c r="J6382" s="13" t="e">
        <f>VLOOKUP(E6382&amp;" "&amp;F6382,tarifas!$A$13:$D$20,4,FALSE)*H6382</f>
        <v>#N/A</v>
      </c>
      <c r="K6382" s="13">
        <f>IF(F6382="COD1",tarifas!$D$11*(SUMIFS($H$11:$H$8770,$F$11:$F$8770,"=COD1",$B$11:$B$8770,"="&amp;B6382)/COUNTIFS($F$11:$F$8770,"=COD1",$B$11:$B$8770,"="&amp;B6382))/COUNTIFS($A$11:$A$8770,"="&amp;A6382,$F$11:$F$8770,"=COD1"),0)</f>
        <v>0</v>
      </c>
      <c r="L6382" s="13" t="e">
        <f>(VLOOKUP(F6382,tarifas!$C$7:$D$10,2,FALSE)+tarifas!$D$21)*datos!H6382</f>
        <v>#N/A</v>
      </c>
      <c r="M6382">
        <v>434.34783000000004</v>
      </c>
      <c r="N6382" s="13" t="e">
        <f t="shared" si="899"/>
        <v>#N/A</v>
      </c>
      <c r="O6382">
        <f t="shared" si="900"/>
        <v>434.34783000000004</v>
      </c>
      <c r="P6382" s="12">
        <f t="shared" si="901"/>
        <v>10.068290398007662</v>
      </c>
      <c r="Q6382">
        <f t="shared" si="902"/>
        <v>0</v>
      </c>
      <c r="R6382">
        <f>$D$2*tarifas!$D$12/24</f>
        <v>1.4541666666666666</v>
      </c>
      <c r="S6382" t="e">
        <f>VLOOKUP(E6382&amp;" "&amp;F6382,tarifas!$A$13:$D$20,4,FALSE)*P6382</f>
        <v>#N/A</v>
      </c>
      <c r="T6382">
        <f>IF(F6382="COD1",tarifas!$D$11*(SUMIFS($P$11:$P$8770,$F$11:$F$8770,"=COD1",$B$11:$B$8770,"="&amp;B6382)/COUNTIFS($F$11:$F$8770,"=COD1",$B$11:$B$8770,"="&amp;B6382))/COUNTIFS($A$11:$A$8770,"="&amp;A6382,$F$11:$F$8770,"=COD1"),0)</f>
        <v>0</v>
      </c>
      <c r="U6382" t="e">
        <f>(VLOOKUP(F6382,tarifas!$C$7:$D$10,2,FALSE)+tarifas!$D$21)*datos!P6382</f>
        <v>#N/A</v>
      </c>
      <c r="V6382" t="e">
        <f t="shared" si="903"/>
        <v>#N/A</v>
      </c>
      <c r="W6382">
        <f t="shared" si="904"/>
        <v>0</v>
      </c>
    </row>
    <row r="6383" spans="1:23" x14ac:dyDescent="0.25">
      <c r="A6383">
        <f t="shared" si="897"/>
        <v>262</v>
      </c>
      <c r="B6383">
        <f t="shared" si="898"/>
        <v>9</v>
      </c>
      <c r="C6383" s="1">
        <f t="shared" si="905"/>
        <v>41905.499999984546</v>
      </c>
      <c r="D6383" s="7">
        <v>357.77272727272731</v>
      </c>
      <c r="E6383" s="7"/>
      <c r="G6383">
        <v>69.099999999999994</v>
      </c>
      <c r="H6383" s="12">
        <v>429.40144019163438</v>
      </c>
      <c r="I6383" s="13">
        <f>$D$2*tarifas!$D$12/24</f>
        <v>1.4541666666666666</v>
      </c>
      <c r="J6383" s="13" t="e">
        <f>VLOOKUP(E6383&amp;" "&amp;F6383,tarifas!$A$13:$D$20,4,FALSE)*H6383</f>
        <v>#N/A</v>
      </c>
      <c r="K6383" s="13">
        <f>IF(F6383="COD1",tarifas!$D$11*(SUMIFS($H$11:$H$8770,$F$11:$F$8770,"=COD1",$B$11:$B$8770,"="&amp;B6383)/COUNTIFS($F$11:$F$8770,"=COD1",$B$11:$B$8770,"="&amp;B6383))/COUNTIFS($A$11:$A$8770,"="&amp;A6383,$F$11:$F$8770,"=COD1"),0)</f>
        <v>0</v>
      </c>
      <c r="L6383" s="13" t="e">
        <f>(VLOOKUP(F6383,tarifas!$C$7:$D$10,2,FALSE)+tarifas!$D$21)*datos!H6383</f>
        <v>#N/A</v>
      </c>
      <c r="M6383">
        <v>268.31130999999999</v>
      </c>
      <c r="N6383" s="13" t="e">
        <f t="shared" si="899"/>
        <v>#N/A</v>
      </c>
      <c r="O6383">
        <f t="shared" si="900"/>
        <v>268.31130999999999</v>
      </c>
      <c r="P6383" s="12">
        <f t="shared" si="901"/>
        <v>161.09013019163439</v>
      </c>
      <c r="Q6383">
        <f t="shared" si="902"/>
        <v>0</v>
      </c>
      <c r="R6383">
        <f>$D$2*tarifas!$D$12/24</f>
        <v>1.4541666666666666</v>
      </c>
      <c r="S6383" t="e">
        <f>VLOOKUP(E6383&amp;" "&amp;F6383,tarifas!$A$13:$D$20,4,FALSE)*P6383</f>
        <v>#N/A</v>
      </c>
      <c r="T6383">
        <f>IF(F6383="COD1",tarifas!$D$11*(SUMIFS($P$11:$P$8770,$F$11:$F$8770,"=COD1",$B$11:$B$8770,"="&amp;B6383)/COUNTIFS($F$11:$F$8770,"=COD1",$B$11:$B$8770,"="&amp;B6383))/COUNTIFS($A$11:$A$8770,"="&amp;A6383,$F$11:$F$8770,"=COD1"),0)</f>
        <v>0</v>
      </c>
      <c r="U6383" t="e">
        <f>(VLOOKUP(F6383,tarifas!$C$7:$D$10,2,FALSE)+tarifas!$D$21)*datos!P6383</f>
        <v>#N/A</v>
      </c>
      <c r="V6383" t="e">
        <f t="shared" si="903"/>
        <v>#N/A</v>
      </c>
      <c r="W6383">
        <f t="shared" si="904"/>
        <v>0</v>
      </c>
    </row>
    <row r="6384" spans="1:23" x14ac:dyDescent="0.25">
      <c r="A6384">
        <f t="shared" si="897"/>
        <v>262</v>
      </c>
      <c r="B6384">
        <f t="shared" si="898"/>
        <v>9</v>
      </c>
      <c r="C6384" s="1">
        <f t="shared" si="905"/>
        <v>41905.54166665121</v>
      </c>
      <c r="D6384" s="7">
        <v>483.21212121212119</v>
      </c>
      <c r="E6384" s="7"/>
      <c r="G6384">
        <v>68.11</v>
      </c>
      <c r="H6384" s="12">
        <v>581.42745286394347</v>
      </c>
      <c r="I6384" s="13">
        <f>$D$2*tarifas!$D$12/24</f>
        <v>1.4541666666666666</v>
      </c>
      <c r="J6384" s="13" t="e">
        <f>VLOOKUP(E6384&amp;" "&amp;F6384,tarifas!$A$13:$D$20,4,FALSE)*H6384</f>
        <v>#N/A</v>
      </c>
      <c r="K6384" s="13">
        <f>IF(F6384="COD1",tarifas!$D$11*(SUMIFS($H$11:$H$8770,$F$11:$F$8770,"=COD1",$B$11:$B$8770,"="&amp;B6384)/COUNTIFS($F$11:$F$8770,"=COD1",$B$11:$B$8770,"="&amp;B6384))/COUNTIFS($A$11:$A$8770,"="&amp;A6384,$F$11:$F$8770,"=COD1"),0)</f>
        <v>0</v>
      </c>
      <c r="L6384" s="13" t="e">
        <f>(VLOOKUP(F6384,tarifas!$C$7:$D$10,2,FALSE)+tarifas!$D$21)*datos!H6384</f>
        <v>#N/A</v>
      </c>
      <c r="M6384">
        <v>300.61306999999999</v>
      </c>
      <c r="N6384" s="13" t="e">
        <f t="shared" si="899"/>
        <v>#N/A</v>
      </c>
      <c r="O6384">
        <f t="shared" si="900"/>
        <v>300.61306999999999</v>
      </c>
      <c r="P6384" s="12">
        <f t="shared" si="901"/>
        <v>280.81438286394348</v>
      </c>
      <c r="Q6384">
        <f t="shared" si="902"/>
        <v>0</v>
      </c>
      <c r="R6384">
        <f>$D$2*tarifas!$D$12/24</f>
        <v>1.4541666666666666</v>
      </c>
      <c r="S6384" t="e">
        <f>VLOOKUP(E6384&amp;" "&amp;F6384,tarifas!$A$13:$D$20,4,FALSE)*P6384</f>
        <v>#N/A</v>
      </c>
      <c r="T6384">
        <f>IF(F6384="COD1",tarifas!$D$11*(SUMIFS($P$11:$P$8770,$F$11:$F$8770,"=COD1",$B$11:$B$8770,"="&amp;B6384)/COUNTIFS($F$11:$F$8770,"=COD1",$B$11:$B$8770,"="&amp;B6384))/COUNTIFS($A$11:$A$8770,"="&amp;A6384,$F$11:$F$8770,"=COD1"),0)</f>
        <v>0</v>
      </c>
      <c r="U6384" t="e">
        <f>(VLOOKUP(F6384,tarifas!$C$7:$D$10,2,FALSE)+tarifas!$D$21)*datos!P6384</f>
        <v>#N/A</v>
      </c>
      <c r="V6384" t="e">
        <f t="shared" si="903"/>
        <v>#N/A</v>
      </c>
      <c r="W6384">
        <f t="shared" si="904"/>
        <v>0</v>
      </c>
    </row>
    <row r="6385" spans="1:23" x14ac:dyDescent="0.25">
      <c r="A6385">
        <f t="shared" si="897"/>
        <v>262</v>
      </c>
      <c r="B6385">
        <f t="shared" si="898"/>
        <v>9</v>
      </c>
      <c r="C6385" s="1">
        <f t="shared" si="905"/>
        <v>41905.583333317874</v>
      </c>
      <c r="D6385" s="7">
        <v>217.65151515151513</v>
      </c>
      <c r="E6385" s="7"/>
      <c r="G6385">
        <v>68.02</v>
      </c>
      <c r="H6385" s="12">
        <v>650.38338487868623</v>
      </c>
      <c r="I6385" s="13">
        <f>$D$2*tarifas!$D$12/24</f>
        <v>1.4541666666666666</v>
      </c>
      <c r="J6385" s="13" t="e">
        <f>VLOOKUP(E6385&amp;" "&amp;F6385,tarifas!$A$13:$D$20,4,FALSE)*H6385</f>
        <v>#N/A</v>
      </c>
      <c r="K6385" s="13">
        <f>IF(F6385="COD1",tarifas!$D$11*(SUMIFS($H$11:$H$8770,$F$11:$F$8770,"=COD1",$B$11:$B$8770,"="&amp;B6385)/COUNTIFS($F$11:$F$8770,"=COD1",$B$11:$B$8770,"="&amp;B6385))/COUNTIFS($A$11:$A$8770,"="&amp;A6385,$F$11:$F$8770,"=COD1"),0)</f>
        <v>0</v>
      </c>
      <c r="L6385" s="13" t="e">
        <f>(VLOOKUP(F6385,tarifas!$C$7:$D$10,2,FALSE)+tarifas!$D$21)*datos!H6385</f>
        <v>#N/A</v>
      </c>
      <c r="M6385">
        <v>133.51618999999999</v>
      </c>
      <c r="N6385" s="13" t="e">
        <f t="shared" si="899"/>
        <v>#N/A</v>
      </c>
      <c r="O6385">
        <f t="shared" si="900"/>
        <v>133.51618999999999</v>
      </c>
      <c r="P6385" s="12">
        <f t="shared" si="901"/>
        <v>516.86719487868618</v>
      </c>
      <c r="Q6385">
        <f t="shared" si="902"/>
        <v>0</v>
      </c>
      <c r="R6385">
        <f>$D$2*tarifas!$D$12/24</f>
        <v>1.4541666666666666</v>
      </c>
      <c r="S6385" t="e">
        <f>VLOOKUP(E6385&amp;" "&amp;F6385,tarifas!$A$13:$D$20,4,FALSE)*P6385</f>
        <v>#N/A</v>
      </c>
      <c r="T6385">
        <f>IF(F6385="COD1",tarifas!$D$11*(SUMIFS($P$11:$P$8770,$F$11:$F$8770,"=COD1",$B$11:$B$8770,"="&amp;B6385)/COUNTIFS($F$11:$F$8770,"=COD1",$B$11:$B$8770,"="&amp;B6385))/COUNTIFS($A$11:$A$8770,"="&amp;A6385,$F$11:$F$8770,"=COD1"),0)</f>
        <v>0</v>
      </c>
      <c r="U6385" t="e">
        <f>(VLOOKUP(F6385,tarifas!$C$7:$D$10,2,FALSE)+tarifas!$D$21)*datos!P6385</f>
        <v>#N/A</v>
      </c>
      <c r="V6385" t="e">
        <f t="shared" si="903"/>
        <v>#N/A</v>
      </c>
      <c r="W6385">
        <f t="shared" si="904"/>
        <v>0</v>
      </c>
    </row>
    <row r="6386" spans="1:23" x14ac:dyDescent="0.25">
      <c r="A6386">
        <f t="shared" si="897"/>
        <v>262</v>
      </c>
      <c r="B6386">
        <f t="shared" si="898"/>
        <v>9</v>
      </c>
      <c r="C6386" s="1">
        <f t="shared" si="905"/>
        <v>41905.624999984539</v>
      </c>
      <c r="D6386" s="7">
        <v>124.40909090909091</v>
      </c>
      <c r="E6386" s="7"/>
      <c r="G6386">
        <v>68.239999999999995</v>
      </c>
      <c r="H6386" s="12">
        <v>659.01555581048228</v>
      </c>
      <c r="I6386" s="13">
        <f>$D$2*tarifas!$D$12/24</f>
        <v>1.4541666666666666</v>
      </c>
      <c r="J6386" s="13" t="e">
        <f>VLOOKUP(E6386&amp;" "&amp;F6386,tarifas!$A$13:$D$20,4,FALSE)*H6386</f>
        <v>#N/A</v>
      </c>
      <c r="K6386" s="13">
        <f>IF(F6386="COD1",tarifas!$D$11*(SUMIFS($H$11:$H$8770,$F$11:$F$8770,"=COD1",$B$11:$B$8770,"="&amp;B6386)/COUNTIFS($F$11:$F$8770,"=COD1",$B$11:$B$8770,"="&amp;B6386))/COUNTIFS($A$11:$A$8770,"="&amp;A6386,$F$11:$F$8770,"=COD1"),0)</f>
        <v>0</v>
      </c>
      <c r="L6386" s="13" t="e">
        <f>(VLOOKUP(F6386,tarifas!$C$7:$D$10,2,FALSE)+tarifas!$D$21)*datos!H6386</f>
        <v>#N/A</v>
      </c>
      <c r="M6386">
        <v>19.964650000000002</v>
      </c>
      <c r="N6386" s="13" t="e">
        <f t="shared" si="899"/>
        <v>#N/A</v>
      </c>
      <c r="O6386">
        <f t="shared" si="900"/>
        <v>19.964650000000002</v>
      </c>
      <c r="P6386" s="12">
        <f t="shared" si="901"/>
        <v>639.05090581048228</v>
      </c>
      <c r="Q6386">
        <f t="shared" si="902"/>
        <v>0</v>
      </c>
      <c r="R6386">
        <f>$D$2*tarifas!$D$12/24</f>
        <v>1.4541666666666666</v>
      </c>
      <c r="S6386" t="e">
        <f>VLOOKUP(E6386&amp;" "&amp;F6386,tarifas!$A$13:$D$20,4,FALSE)*P6386</f>
        <v>#N/A</v>
      </c>
      <c r="T6386">
        <f>IF(F6386="COD1",tarifas!$D$11*(SUMIFS($P$11:$P$8770,$F$11:$F$8770,"=COD1",$B$11:$B$8770,"="&amp;B6386)/COUNTIFS($F$11:$F$8770,"=COD1",$B$11:$B$8770,"="&amp;B6386))/COUNTIFS($A$11:$A$8770,"="&amp;A6386,$F$11:$F$8770,"=COD1"),0)</f>
        <v>0</v>
      </c>
      <c r="U6386" t="e">
        <f>(VLOOKUP(F6386,tarifas!$C$7:$D$10,2,FALSE)+tarifas!$D$21)*datos!P6386</f>
        <v>#N/A</v>
      </c>
      <c r="V6386" t="e">
        <f t="shared" si="903"/>
        <v>#N/A</v>
      </c>
      <c r="W6386">
        <f t="shared" si="904"/>
        <v>0</v>
      </c>
    </row>
    <row r="6387" spans="1:23" x14ac:dyDescent="0.25">
      <c r="A6387">
        <f t="shared" si="897"/>
        <v>262</v>
      </c>
      <c r="B6387">
        <f t="shared" si="898"/>
        <v>9</v>
      </c>
      <c r="C6387" s="1">
        <f t="shared" si="905"/>
        <v>41905.666666651203</v>
      </c>
      <c r="D6387" s="7">
        <v>68.515151515151516</v>
      </c>
      <c r="E6387" s="7"/>
      <c r="G6387">
        <v>69.05</v>
      </c>
      <c r="H6387" s="12">
        <v>531.19956246570507</v>
      </c>
      <c r="I6387" s="13">
        <f>$D$2*tarifas!$D$12/24</f>
        <v>1.4541666666666666</v>
      </c>
      <c r="J6387" s="13" t="e">
        <f>VLOOKUP(E6387&amp;" "&amp;F6387,tarifas!$A$13:$D$20,4,FALSE)*H6387</f>
        <v>#N/A</v>
      </c>
      <c r="K6387" s="13">
        <f>IF(F6387="COD1",tarifas!$D$11*(SUMIFS($H$11:$H$8770,$F$11:$F$8770,"=COD1",$B$11:$B$8770,"="&amp;B6387)/COUNTIFS($F$11:$F$8770,"=COD1",$B$11:$B$8770,"="&amp;B6387))/COUNTIFS($A$11:$A$8770,"="&amp;A6387,$F$11:$F$8770,"=COD1"),0)</f>
        <v>0</v>
      </c>
      <c r="L6387" s="13" t="e">
        <f>(VLOOKUP(F6387,tarifas!$C$7:$D$10,2,FALSE)+tarifas!$D$21)*datos!H6387</f>
        <v>#N/A</v>
      </c>
      <c r="M6387">
        <v>96.343800000000002</v>
      </c>
      <c r="N6387" s="13" t="e">
        <f t="shared" si="899"/>
        <v>#N/A</v>
      </c>
      <c r="O6387">
        <f t="shared" si="900"/>
        <v>96.343800000000002</v>
      </c>
      <c r="P6387" s="12">
        <f t="shared" si="901"/>
        <v>434.85576246570508</v>
      </c>
      <c r="Q6387">
        <f t="shared" si="902"/>
        <v>0</v>
      </c>
      <c r="R6387">
        <f>$D$2*tarifas!$D$12/24</f>
        <v>1.4541666666666666</v>
      </c>
      <c r="S6387" t="e">
        <f>VLOOKUP(E6387&amp;" "&amp;F6387,tarifas!$A$13:$D$20,4,FALSE)*P6387</f>
        <v>#N/A</v>
      </c>
      <c r="T6387">
        <f>IF(F6387="COD1",tarifas!$D$11*(SUMIFS($P$11:$P$8770,$F$11:$F$8770,"=COD1",$B$11:$B$8770,"="&amp;B6387)/COUNTIFS($F$11:$F$8770,"=COD1",$B$11:$B$8770,"="&amp;B6387))/COUNTIFS($A$11:$A$8770,"="&amp;A6387,$F$11:$F$8770,"=COD1"),0)</f>
        <v>0</v>
      </c>
      <c r="U6387" t="e">
        <f>(VLOOKUP(F6387,tarifas!$C$7:$D$10,2,FALSE)+tarifas!$D$21)*datos!P6387</f>
        <v>#N/A</v>
      </c>
      <c r="V6387" t="e">
        <f t="shared" si="903"/>
        <v>#N/A</v>
      </c>
      <c r="W6387">
        <f t="shared" si="904"/>
        <v>0</v>
      </c>
    </row>
    <row r="6388" spans="1:23" x14ac:dyDescent="0.25">
      <c r="A6388">
        <f t="shared" si="897"/>
        <v>262</v>
      </c>
      <c r="B6388">
        <f t="shared" si="898"/>
        <v>9</v>
      </c>
      <c r="C6388" s="1">
        <f t="shared" si="905"/>
        <v>41905.708333317867</v>
      </c>
      <c r="D6388" s="7">
        <v>31.166666666666664</v>
      </c>
      <c r="E6388" s="7"/>
      <c r="G6388">
        <v>69.05</v>
      </c>
      <c r="H6388" s="12">
        <v>414.41500086393864</v>
      </c>
      <c r="I6388" s="13">
        <f>$D$2*tarifas!$D$12/24</f>
        <v>1.4541666666666666</v>
      </c>
      <c r="J6388" s="13" t="e">
        <f>VLOOKUP(E6388&amp;" "&amp;F6388,tarifas!$A$13:$D$20,4,FALSE)*H6388</f>
        <v>#N/A</v>
      </c>
      <c r="K6388" s="13">
        <f>IF(F6388="COD1",tarifas!$D$11*(SUMIFS($H$11:$H$8770,$F$11:$F$8770,"=COD1",$B$11:$B$8770,"="&amp;B6388)/COUNTIFS($F$11:$F$8770,"=COD1",$B$11:$B$8770,"="&amp;B6388))/COUNTIFS($A$11:$A$8770,"="&amp;A6388,$F$11:$F$8770,"=COD1"),0)</f>
        <v>0</v>
      </c>
      <c r="L6388" s="13" t="e">
        <f>(VLOOKUP(F6388,tarifas!$C$7:$D$10,2,FALSE)+tarifas!$D$21)*datos!H6388</f>
        <v>#N/A</v>
      </c>
      <c r="M6388">
        <v>20.315189999999998</v>
      </c>
      <c r="N6388" s="13" t="e">
        <f t="shared" si="899"/>
        <v>#N/A</v>
      </c>
      <c r="O6388">
        <f t="shared" si="900"/>
        <v>20.315189999999998</v>
      </c>
      <c r="P6388" s="12">
        <f t="shared" si="901"/>
        <v>394.09981086393867</v>
      </c>
      <c r="Q6388">
        <f t="shared" si="902"/>
        <v>0</v>
      </c>
      <c r="R6388">
        <f>$D$2*tarifas!$D$12/24</f>
        <v>1.4541666666666666</v>
      </c>
      <c r="S6388" t="e">
        <f>VLOOKUP(E6388&amp;" "&amp;F6388,tarifas!$A$13:$D$20,4,FALSE)*P6388</f>
        <v>#N/A</v>
      </c>
      <c r="T6388">
        <f>IF(F6388="COD1",tarifas!$D$11*(SUMIFS($P$11:$P$8770,$F$11:$F$8770,"=COD1",$B$11:$B$8770,"="&amp;B6388)/COUNTIFS($F$11:$F$8770,"=COD1",$B$11:$B$8770,"="&amp;B6388))/COUNTIFS($A$11:$A$8770,"="&amp;A6388,$F$11:$F$8770,"=COD1"),0)</f>
        <v>0</v>
      </c>
      <c r="U6388" t="e">
        <f>(VLOOKUP(F6388,tarifas!$C$7:$D$10,2,FALSE)+tarifas!$D$21)*datos!P6388</f>
        <v>#N/A</v>
      </c>
      <c r="V6388" t="e">
        <f t="shared" si="903"/>
        <v>#N/A</v>
      </c>
      <c r="W6388">
        <f t="shared" si="904"/>
        <v>0</v>
      </c>
    </row>
    <row r="6389" spans="1:23" x14ac:dyDescent="0.25">
      <c r="A6389">
        <f t="shared" si="897"/>
        <v>262</v>
      </c>
      <c r="B6389">
        <f t="shared" si="898"/>
        <v>9</v>
      </c>
      <c r="C6389" s="1">
        <f t="shared" si="905"/>
        <v>41905.749999984531</v>
      </c>
      <c r="D6389" s="7">
        <v>10.560606060606062</v>
      </c>
      <c r="E6389" s="7"/>
      <c r="G6389">
        <v>69.3</v>
      </c>
      <c r="H6389" s="12">
        <v>306.52608604351087</v>
      </c>
      <c r="I6389" s="13">
        <f>$D$2*tarifas!$D$12/24</f>
        <v>1.4541666666666666</v>
      </c>
      <c r="J6389" s="13" t="e">
        <f>VLOOKUP(E6389&amp;" "&amp;F6389,tarifas!$A$13:$D$20,4,FALSE)*H6389</f>
        <v>#N/A</v>
      </c>
      <c r="K6389" s="13">
        <f>IF(F6389="COD1",tarifas!$D$11*(SUMIFS($H$11:$H$8770,$F$11:$F$8770,"=COD1",$B$11:$B$8770,"="&amp;B6389)/COUNTIFS($F$11:$F$8770,"=COD1",$B$11:$B$8770,"="&amp;B6389))/COUNTIFS($A$11:$A$8770,"="&amp;A6389,$F$11:$F$8770,"=COD1"),0)</f>
        <v>0</v>
      </c>
      <c r="L6389" s="13" t="e">
        <f>(VLOOKUP(F6389,tarifas!$C$7:$D$10,2,FALSE)+tarifas!$D$21)*datos!H6389</f>
        <v>#N/A</v>
      </c>
      <c r="M6389">
        <v>0</v>
      </c>
      <c r="N6389" s="13" t="e">
        <f t="shared" si="899"/>
        <v>#N/A</v>
      </c>
      <c r="O6389">
        <f t="shared" si="900"/>
        <v>0</v>
      </c>
      <c r="P6389" s="12">
        <f t="shared" si="901"/>
        <v>306.52608604351087</v>
      </c>
      <c r="Q6389">
        <f t="shared" si="902"/>
        <v>0</v>
      </c>
      <c r="R6389">
        <f>$D$2*tarifas!$D$12/24</f>
        <v>1.4541666666666666</v>
      </c>
      <c r="S6389" t="e">
        <f>VLOOKUP(E6389&amp;" "&amp;F6389,tarifas!$A$13:$D$20,4,FALSE)*P6389</f>
        <v>#N/A</v>
      </c>
      <c r="T6389">
        <f>IF(F6389="COD1",tarifas!$D$11*(SUMIFS($P$11:$P$8770,$F$11:$F$8770,"=COD1",$B$11:$B$8770,"="&amp;B6389)/COUNTIFS($F$11:$F$8770,"=COD1",$B$11:$B$8770,"="&amp;B6389))/COUNTIFS($A$11:$A$8770,"="&amp;A6389,$F$11:$F$8770,"=COD1"),0)</f>
        <v>0</v>
      </c>
      <c r="U6389" t="e">
        <f>(VLOOKUP(F6389,tarifas!$C$7:$D$10,2,FALSE)+tarifas!$D$21)*datos!P6389</f>
        <v>#N/A</v>
      </c>
      <c r="V6389" t="e">
        <f t="shared" si="903"/>
        <v>#N/A</v>
      </c>
      <c r="W6389">
        <f t="shared" si="904"/>
        <v>0</v>
      </c>
    </row>
    <row r="6390" spans="1:23" x14ac:dyDescent="0.25">
      <c r="A6390">
        <f t="shared" si="897"/>
        <v>262</v>
      </c>
      <c r="B6390">
        <f t="shared" si="898"/>
        <v>9</v>
      </c>
      <c r="C6390" s="1">
        <f t="shared" si="905"/>
        <v>41905.791666651196</v>
      </c>
      <c r="D6390" s="7">
        <v>0</v>
      </c>
      <c r="E6390" s="7"/>
      <c r="G6390">
        <v>72</v>
      </c>
      <c r="H6390" s="12">
        <v>249.05202694532886</v>
      </c>
      <c r="I6390" s="13">
        <f>$D$2*tarifas!$D$12/24</f>
        <v>1.4541666666666666</v>
      </c>
      <c r="J6390" s="13" t="e">
        <f>VLOOKUP(E6390&amp;" "&amp;F6390,tarifas!$A$13:$D$20,4,FALSE)*H6390</f>
        <v>#N/A</v>
      </c>
      <c r="K6390" s="13">
        <f>IF(F6390="COD1",tarifas!$D$11*(SUMIFS($H$11:$H$8770,$F$11:$F$8770,"=COD1",$B$11:$B$8770,"="&amp;B6390)/COUNTIFS($F$11:$F$8770,"=COD1",$B$11:$B$8770,"="&amp;B6390))/COUNTIFS($A$11:$A$8770,"="&amp;A6390,$F$11:$F$8770,"=COD1"),0)</f>
        <v>0</v>
      </c>
      <c r="L6390" s="13" t="e">
        <f>(VLOOKUP(F6390,tarifas!$C$7:$D$10,2,FALSE)+tarifas!$D$21)*datos!H6390</f>
        <v>#N/A</v>
      </c>
      <c r="M6390">
        <v>0</v>
      </c>
      <c r="N6390" s="13" t="e">
        <f t="shared" si="899"/>
        <v>#N/A</v>
      </c>
      <c r="O6390">
        <f t="shared" si="900"/>
        <v>0</v>
      </c>
      <c r="P6390" s="12">
        <f t="shared" si="901"/>
        <v>249.05202694532886</v>
      </c>
      <c r="Q6390">
        <f t="shared" si="902"/>
        <v>0</v>
      </c>
      <c r="R6390">
        <f>$D$2*tarifas!$D$12/24</f>
        <v>1.4541666666666666</v>
      </c>
      <c r="S6390" t="e">
        <f>VLOOKUP(E6390&amp;" "&amp;F6390,tarifas!$A$13:$D$20,4,FALSE)*P6390</f>
        <v>#N/A</v>
      </c>
      <c r="T6390">
        <f>IF(F6390="COD1",tarifas!$D$11*(SUMIFS($P$11:$P$8770,$F$11:$F$8770,"=COD1",$B$11:$B$8770,"="&amp;B6390)/COUNTIFS($F$11:$F$8770,"=COD1",$B$11:$B$8770,"="&amp;B6390))/COUNTIFS($A$11:$A$8770,"="&amp;A6390,$F$11:$F$8770,"=COD1"),0)</f>
        <v>0</v>
      </c>
      <c r="U6390" t="e">
        <f>(VLOOKUP(F6390,tarifas!$C$7:$D$10,2,FALSE)+tarifas!$D$21)*datos!P6390</f>
        <v>#N/A</v>
      </c>
      <c r="V6390" t="e">
        <f t="shared" si="903"/>
        <v>#N/A</v>
      </c>
      <c r="W6390">
        <f t="shared" si="904"/>
        <v>0</v>
      </c>
    </row>
    <row r="6391" spans="1:23" x14ac:dyDescent="0.25">
      <c r="A6391">
        <f t="shared" si="897"/>
        <v>262</v>
      </c>
      <c r="B6391">
        <f t="shared" si="898"/>
        <v>9</v>
      </c>
      <c r="C6391" s="1">
        <f t="shared" si="905"/>
        <v>41905.83333331786</v>
      </c>
      <c r="D6391" s="7">
        <v>0</v>
      </c>
      <c r="E6391" s="7"/>
      <c r="G6391">
        <v>74</v>
      </c>
      <c r="H6391" s="12">
        <v>230.9149339274432</v>
      </c>
      <c r="I6391" s="13">
        <f>$D$2*tarifas!$D$12/24</f>
        <v>1.4541666666666666</v>
      </c>
      <c r="J6391" s="13" t="e">
        <f>VLOOKUP(E6391&amp;" "&amp;F6391,tarifas!$A$13:$D$20,4,FALSE)*H6391</f>
        <v>#N/A</v>
      </c>
      <c r="K6391" s="13">
        <f>IF(F6391="COD1",tarifas!$D$11*(SUMIFS($H$11:$H$8770,$F$11:$F$8770,"=COD1",$B$11:$B$8770,"="&amp;B6391)/COUNTIFS($F$11:$F$8770,"=COD1",$B$11:$B$8770,"="&amp;B6391))/COUNTIFS($A$11:$A$8770,"="&amp;A6391,$F$11:$F$8770,"=COD1"),0)</f>
        <v>0</v>
      </c>
      <c r="L6391" s="13" t="e">
        <f>(VLOOKUP(F6391,tarifas!$C$7:$D$10,2,FALSE)+tarifas!$D$21)*datos!H6391</f>
        <v>#N/A</v>
      </c>
      <c r="M6391">
        <v>0</v>
      </c>
      <c r="N6391" s="13" t="e">
        <f t="shared" si="899"/>
        <v>#N/A</v>
      </c>
      <c r="O6391">
        <f t="shared" si="900"/>
        <v>0</v>
      </c>
      <c r="P6391" s="12">
        <f t="shared" si="901"/>
        <v>230.9149339274432</v>
      </c>
      <c r="Q6391">
        <f t="shared" si="902"/>
        <v>0</v>
      </c>
      <c r="R6391">
        <f>$D$2*tarifas!$D$12/24</f>
        <v>1.4541666666666666</v>
      </c>
      <c r="S6391" t="e">
        <f>VLOOKUP(E6391&amp;" "&amp;F6391,tarifas!$A$13:$D$20,4,FALSE)*P6391</f>
        <v>#N/A</v>
      </c>
      <c r="T6391">
        <f>IF(F6391="COD1",tarifas!$D$11*(SUMIFS($P$11:$P$8770,$F$11:$F$8770,"=COD1",$B$11:$B$8770,"="&amp;B6391)/COUNTIFS($F$11:$F$8770,"=COD1",$B$11:$B$8770,"="&amp;B6391))/COUNTIFS($A$11:$A$8770,"="&amp;A6391,$F$11:$F$8770,"=COD1"),0)</f>
        <v>0</v>
      </c>
      <c r="U6391" t="e">
        <f>(VLOOKUP(F6391,tarifas!$C$7:$D$10,2,FALSE)+tarifas!$D$21)*datos!P6391</f>
        <v>#N/A</v>
      </c>
      <c r="V6391" t="e">
        <f t="shared" si="903"/>
        <v>#N/A</v>
      </c>
      <c r="W6391">
        <f t="shared" si="904"/>
        <v>0</v>
      </c>
    </row>
    <row r="6392" spans="1:23" x14ac:dyDescent="0.25">
      <c r="A6392">
        <f t="shared" si="897"/>
        <v>262</v>
      </c>
      <c r="B6392">
        <f t="shared" si="898"/>
        <v>9</v>
      </c>
      <c r="C6392" s="1">
        <f t="shared" si="905"/>
        <v>41905.874999984524</v>
      </c>
      <c r="D6392" s="7">
        <v>0</v>
      </c>
      <c r="E6392" s="7"/>
      <c r="G6392">
        <v>68.91</v>
      </c>
      <c r="H6392" s="12">
        <v>237.64714511314835</v>
      </c>
      <c r="I6392" s="13">
        <f>$D$2*tarifas!$D$12/24</f>
        <v>1.4541666666666666</v>
      </c>
      <c r="J6392" s="13" t="e">
        <f>VLOOKUP(E6392&amp;" "&amp;F6392,tarifas!$A$13:$D$20,4,FALSE)*H6392</f>
        <v>#N/A</v>
      </c>
      <c r="K6392" s="13">
        <f>IF(F6392="COD1",tarifas!$D$11*(SUMIFS($H$11:$H$8770,$F$11:$F$8770,"=COD1",$B$11:$B$8770,"="&amp;B6392)/COUNTIFS($F$11:$F$8770,"=COD1",$B$11:$B$8770,"="&amp;B6392))/COUNTIFS($A$11:$A$8770,"="&amp;A6392,$F$11:$F$8770,"=COD1"),0)</f>
        <v>0</v>
      </c>
      <c r="L6392" s="13" t="e">
        <f>(VLOOKUP(F6392,tarifas!$C$7:$D$10,2,FALSE)+tarifas!$D$21)*datos!H6392</f>
        <v>#N/A</v>
      </c>
      <c r="M6392">
        <v>0</v>
      </c>
      <c r="N6392" s="13" t="e">
        <f t="shared" si="899"/>
        <v>#N/A</v>
      </c>
      <c r="O6392">
        <f t="shared" si="900"/>
        <v>0</v>
      </c>
      <c r="P6392" s="12">
        <f t="shared" si="901"/>
        <v>237.64714511314835</v>
      </c>
      <c r="Q6392">
        <f t="shared" si="902"/>
        <v>0</v>
      </c>
      <c r="R6392">
        <f>$D$2*tarifas!$D$12/24</f>
        <v>1.4541666666666666</v>
      </c>
      <c r="S6392" t="e">
        <f>VLOOKUP(E6392&amp;" "&amp;F6392,tarifas!$A$13:$D$20,4,FALSE)*P6392</f>
        <v>#N/A</v>
      </c>
      <c r="T6392">
        <f>IF(F6392="COD1",tarifas!$D$11*(SUMIFS($P$11:$P$8770,$F$11:$F$8770,"=COD1",$B$11:$B$8770,"="&amp;B6392)/COUNTIFS($F$11:$F$8770,"=COD1",$B$11:$B$8770,"="&amp;B6392))/COUNTIFS($A$11:$A$8770,"="&amp;A6392,$F$11:$F$8770,"=COD1"),0)</f>
        <v>0</v>
      </c>
      <c r="U6392" t="e">
        <f>(VLOOKUP(F6392,tarifas!$C$7:$D$10,2,FALSE)+tarifas!$D$21)*datos!P6392</f>
        <v>#N/A</v>
      </c>
      <c r="V6392" t="e">
        <f t="shared" si="903"/>
        <v>#N/A</v>
      </c>
      <c r="W6392">
        <f t="shared" si="904"/>
        <v>0</v>
      </c>
    </row>
    <row r="6393" spans="1:23" x14ac:dyDescent="0.25">
      <c r="A6393">
        <f t="shared" si="897"/>
        <v>262</v>
      </c>
      <c r="B6393">
        <f t="shared" si="898"/>
        <v>9</v>
      </c>
      <c r="C6393" s="1">
        <f t="shared" si="905"/>
        <v>41905.916666651188</v>
      </c>
      <c r="D6393" s="7">
        <v>0</v>
      </c>
      <c r="E6393" s="7"/>
      <c r="G6393">
        <v>64.89</v>
      </c>
      <c r="H6393" s="12">
        <v>235.01545802450937</v>
      </c>
      <c r="I6393" s="13">
        <f>$D$2*tarifas!$D$12/24</f>
        <v>1.4541666666666666</v>
      </c>
      <c r="J6393" s="13" t="e">
        <f>VLOOKUP(E6393&amp;" "&amp;F6393,tarifas!$A$13:$D$20,4,FALSE)*H6393</f>
        <v>#N/A</v>
      </c>
      <c r="K6393" s="13">
        <f>IF(F6393="COD1",tarifas!$D$11*(SUMIFS($H$11:$H$8770,$F$11:$F$8770,"=COD1",$B$11:$B$8770,"="&amp;B6393)/COUNTIFS($F$11:$F$8770,"=COD1",$B$11:$B$8770,"="&amp;B6393))/COUNTIFS($A$11:$A$8770,"="&amp;A6393,$F$11:$F$8770,"=COD1"),0)</f>
        <v>0</v>
      </c>
      <c r="L6393" s="13" t="e">
        <f>(VLOOKUP(F6393,tarifas!$C$7:$D$10,2,FALSE)+tarifas!$D$21)*datos!H6393</f>
        <v>#N/A</v>
      </c>
      <c r="M6393">
        <v>0</v>
      </c>
      <c r="N6393" s="13" t="e">
        <f t="shared" si="899"/>
        <v>#N/A</v>
      </c>
      <c r="O6393">
        <f t="shared" si="900"/>
        <v>0</v>
      </c>
      <c r="P6393" s="12">
        <f t="shared" si="901"/>
        <v>235.01545802450937</v>
      </c>
      <c r="Q6393">
        <f t="shared" si="902"/>
        <v>0</v>
      </c>
      <c r="R6393">
        <f>$D$2*tarifas!$D$12/24</f>
        <v>1.4541666666666666</v>
      </c>
      <c r="S6393" t="e">
        <f>VLOOKUP(E6393&amp;" "&amp;F6393,tarifas!$A$13:$D$20,4,FALSE)*P6393</f>
        <v>#N/A</v>
      </c>
      <c r="T6393">
        <f>IF(F6393="COD1",tarifas!$D$11*(SUMIFS($P$11:$P$8770,$F$11:$F$8770,"=COD1",$B$11:$B$8770,"="&amp;B6393)/COUNTIFS($F$11:$F$8770,"=COD1",$B$11:$B$8770,"="&amp;B6393))/COUNTIFS($A$11:$A$8770,"="&amp;A6393,$F$11:$F$8770,"=COD1"),0)</f>
        <v>0</v>
      </c>
      <c r="U6393" t="e">
        <f>(VLOOKUP(F6393,tarifas!$C$7:$D$10,2,FALSE)+tarifas!$D$21)*datos!P6393</f>
        <v>#N/A</v>
      </c>
      <c r="V6393" t="e">
        <f t="shared" si="903"/>
        <v>#N/A</v>
      </c>
      <c r="W6393">
        <f t="shared" si="904"/>
        <v>0</v>
      </c>
    </row>
    <row r="6394" spans="1:23" x14ac:dyDescent="0.25">
      <c r="A6394">
        <f t="shared" si="897"/>
        <v>262</v>
      </c>
      <c r="B6394">
        <f t="shared" si="898"/>
        <v>9</v>
      </c>
      <c r="C6394" s="1">
        <f t="shared" si="905"/>
        <v>41905.958333317853</v>
      </c>
      <c r="D6394" s="7">
        <v>0</v>
      </c>
      <c r="E6394" s="7"/>
      <c r="G6394">
        <v>55.28</v>
      </c>
      <c r="H6394" s="12">
        <v>227.66264144676157</v>
      </c>
      <c r="I6394" s="13">
        <f>$D$2*tarifas!$D$12/24</f>
        <v>1.4541666666666666</v>
      </c>
      <c r="J6394" s="13" t="e">
        <f>VLOOKUP(E6394&amp;" "&amp;F6394,tarifas!$A$13:$D$20,4,FALSE)*H6394</f>
        <v>#N/A</v>
      </c>
      <c r="K6394" s="13">
        <f>IF(F6394="COD1",tarifas!$D$11*(SUMIFS($H$11:$H$8770,$F$11:$F$8770,"=COD1",$B$11:$B$8770,"="&amp;B6394)/COUNTIFS($F$11:$F$8770,"=COD1",$B$11:$B$8770,"="&amp;B6394))/COUNTIFS($A$11:$A$8770,"="&amp;A6394,$F$11:$F$8770,"=COD1"),0)</f>
        <v>0</v>
      </c>
      <c r="L6394" s="13" t="e">
        <f>(VLOOKUP(F6394,tarifas!$C$7:$D$10,2,FALSE)+tarifas!$D$21)*datos!H6394</f>
        <v>#N/A</v>
      </c>
      <c r="M6394">
        <v>0</v>
      </c>
      <c r="N6394" s="13" t="e">
        <f t="shared" si="899"/>
        <v>#N/A</v>
      </c>
      <c r="O6394">
        <f t="shared" si="900"/>
        <v>0</v>
      </c>
      <c r="P6394" s="12">
        <f t="shared" si="901"/>
        <v>227.66264144676157</v>
      </c>
      <c r="Q6394">
        <f t="shared" si="902"/>
        <v>0</v>
      </c>
      <c r="R6394">
        <f>$D$2*tarifas!$D$12/24</f>
        <v>1.4541666666666666</v>
      </c>
      <c r="S6394" t="e">
        <f>VLOOKUP(E6394&amp;" "&amp;F6394,tarifas!$A$13:$D$20,4,FALSE)*P6394</f>
        <v>#N/A</v>
      </c>
      <c r="T6394">
        <f>IF(F6394="COD1",tarifas!$D$11*(SUMIFS($P$11:$P$8770,$F$11:$F$8770,"=COD1",$B$11:$B$8770,"="&amp;B6394)/COUNTIFS($F$11:$F$8770,"=COD1",$B$11:$B$8770,"="&amp;B6394))/COUNTIFS($A$11:$A$8770,"="&amp;A6394,$F$11:$F$8770,"=COD1"),0)</f>
        <v>0</v>
      </c>
      <c r="U6394" t="e">
        <f>(VLOOKUP(F6394,tarifas!$C$7:$D$10,2,FALSE)+tarifas!$D$21)*datos!P6394</f>
        <v>#N/A</v>
      </c>
      <c r="V6394" t="e">
        <f t="shared" si="903"/>
        <v>#N/A</v>
      </c>
      <c r="W6394">
        <f t="shared" si="904"/>
        <v>0</v>
      </c>
    </row>
    <row r="6395" spans="1:23" x14ac:dyDescent="0.25">
      <c r="A6395">
        <f t="shared" si="897"/>
        <v>263</v>
      </c>
      <c r="B6395">
        <f t="shared" si="898"/>
        <v>9</v>
      </c>
      <c r="C6395" s="1">
        <f t="shared" si="905"/>
        <v>41905.999999984517</v>
      </c>
      <c r="D6395" s="7">
        <v>0</v>
      </c>
      <c r="E6395" s="7"/>
      <c r="G6395">
        <v>47</v>
      </c>
      <c r="H6395" s="12">
        <v>224.998250126101</v>
      </c>
      <c r="I6395" s="13">
        <f>$D$2*tarifas!$D$12/24</f>
        <v>1.4541666666666666</v>
      </c>
      <c r="J6395" s="13" t="e">
        <f>VLOOKUP(E6395&amp;" "&amp;F6395,tarifas!$A$13:$D$20,4,FALSE)*H6395</f>
        <v>#N/A</v>
      </c>
      <c r="K6395" s="13">
        <f>IF(F6395="COD1",tarifas!$D$11*(SUMIFS($H$11:$H$8770,$F$11:$F$8770,"=COD1",$B$11:$B$8770,"="&amp;B6395)/COUNTIFS($F$11:$F$8770,"=COD1",$B$11:$B$8770,"="&amp;B6395))/COUNTIFS($A$11:$A$8770,"="&amp;A6395,$F$11:$F$8770,"=COD1"),0)</f>
        <v>0</v>
      </c>
      <c r="L6395" s="13" t="e">
        <f>(VLOOKUP(F6395,tarifas!$C$7:$D$10,2,FALSE)+tarifas!$D$21)*datos!H6395</f>
        <v>#N/A</v>
      </c>
      <c r="M6395">
        <v>0</v>
      </c>
      <c r="N6395" s="13" t="e">
        <f t="shared" si="899"/>
        <v>#N/A</v>
      </c>
      <c r="O6395">
        <f t="shared" si="900"/>
        <v>0</v>
      </c>
      <c r="P6395" s="12">
        <f t="shared" si="901"/>
        <v>224.998250126101</v>
      </c>
      <c r="Q6395">
        <f t="shared" si="902"/>
        <v>0</v>
      </c>
      <c r="R6395">
        <f>$D$2*tarifas!$D$12/24</f>
        <v>1.4541666666666666</v>
      </c>
      <c r="S6395" t="e">
        <f>VLOOKUP(E6395&amp;" "&amp;F6395,tarifas!$A$13:$D$20,4,FALSE)*P6395</f>
        <v>#N/A</v>
      </c>
      <c r="T6395">
        <f>IF(F6395="COD1",tarifas!$D$11*(SUMIFS($P$11:$P$8770,$F$11:$F$8770,"=COD1",$B$11:$B$8770,"="&amp;B6395)/COUNTIFS($F$11:$F$8770,"=COD1",$B$11:$B$8770,"="&amp;B6395))/COUNTIFS($A$11:$A$8770,"="&amp;A6395,$F$11:$F$8770,"=COD1"),0)</f>
        <v>0</v>
      </c>
      <c r="U6395" t="e">
        <f>(VLOOKUP(F6395,tarifas!$C$7:$D$10,2,FALSE)+tarifas!$D$21)*datos!P6395</f>
        <v>#N/A</v>
      </c>
      <c r="V6395" t="e">
        <f t="shared" si="903"/>
        <v>#N/A</v>
      </c>
      <c r="W6395">
        <f t="shared" si="904"/>
        <v>0</v>
      </c>
    </row>
    <row r="6396" spans="1:23" x14ac:dyDescent="0.25">
      <c r="A6396">
        <f t="shared" si="897"/>
        <v>263</v>
      </c>
      <c r="B6396">
        <f t="shared" si="898"/>
        <v>9</v>
      </c>
      <c r="C6396" s="1">
        <f t="shared" si="905"/>
        <v>41906.041666651181</v>
      </c>
      <c r="D6396" s="7">
        <v>0</v>
      </c>
      <c r="E6396" s="7"/>
      <c r="G6396">
        <v>45.57</v>
      </c>
      <c r="H6396" s="12">
        <v>220.05663223137182</v>
      </c>
      <c r="I6396" s="13">
        <f>$D$2*tarifas!$D$12/24</f>
        <v>1.4541666666666666</v>
      </c>
      <c r="J6396" s="13" t="e">
        <f>VLOOKUP(E6396&amp;" "&amp;F6396,tarifas!$A$13:$D$20,4,FALSE)*H6396</f>
        <v>#N/A</v>
      </c>
      <c r="K6396" s="13">
        <f>IF(F6396="COD1",tarifas!$D$11*(SUMIFS($H$11:$H$8770,$F$11:$F$8770,"=COD1",$B$11:$B$8770,"="&amp;B6396)/COUNTIFS($F$11:$F$8770,"=COD1",$B$11:$B$8770,"="&amp;B6396))/COUNTIFS($A$11:$A$8770,"="&amp;A6396,$F$11:$F$8770,"=COD1"),0)</f>
        <v>0</v>
      </c>
      <c r="L6396" s="13" t="e">
        <f>(VLOOKUP(F6396,tarifas!$C$7:$D$10,2,FALSE)+tarifas!$D$21)*datos!H6396</f>
        <v>#N/A</v>
      </c>
      <c r="M6396">
        <v>0</v>
      </c>
      <c r="N6396" s="13" t="e">
        <f t="shared" si="899"/>
        <v>#N/A</v>
      </c>
      <c r="O6396">
        <f t="shared" si="900"/>
        <v>0</v>
      </c>
      <c r="P6396" s="12">
        <f t="shared" si="901"/>
        <v>220.05663223137182</v>
      </c>
      <c r="Q6396">
        <f t="shared" si="902"/>
        <v>0</v>
      </c>
      <c r="R6396">
        <f>$D$2*tarifas!$D$12/24</f>
        <v>1.4541666666666666</v>
      </c>
      <c r="S6396" t="e">
        <f>VLOOKUP(E6396&amp;" "&amp;F6396,tarifas!$A$13:$D$20,4,FALSE)*P6396</f>
        <v>#N/A</v>
      </c>
      <c r="T6396">
        <f>IF(F6396="COD1",tarifas!$D$11*(SUMIFS($P$11:$P$8770,$F$11:$F$8770,"=COD1",$B$11:$B$8770,"="&amp;B6396)/COUNTIFS($F$11:$F$8770,"=COD1",$B$11:$B$8770,"="&amp;B6396))/COUNTIFS($A$11:$A$8770,"="&amp;A6396,$F$11:$F$8770,"=COD1"),0)</f>
        <v>0</v>
      </c>
      <c r="U6396" t="e">
        <f>(VLOOKUP(F6396,tarifas!$C$7:$D$10,2,FALSE)+tarifas!$D$21)*datos!P6396</f>
        <v>#N/A</v>
      </c>
      <c r="V6396" t="e">
        <f t="shared" si="903"/>
        <v>#N/A</v>
      </c>
      <c r="W6396">
        <f t="shared" si="904"/>
        <v>0</v>
      </c>
    </row>
    <row r="6397" spans="1:23" x14ac:dyDescent="0.25">
      <c r="A6397">
        <f t="shared" si="897"/>
        <v>263</v>
      </c>
      <c r="B6397">
        <f t="shared" si="898"/>
        <v>9</v>
      </c>
      <c r="C6397" s="1">
        <f t="shared" si="905"/>
        <v>41906.083333317845</v>
      </c>
      <c r="D6397" s="7">
        <v>0</v>
      </c>
      <c r="E6397" s="7"/>
      <c r="G6397">
        <v>45.85</v>
      </c>
      <c r="H6397" s="12">
        <v>206.19670229630421</v>
      </c>
      <c r="I6397" s="13">
        <f>$D$2*tarifas!$D$12/24</f>
        <v>1.4541666666666666</v>
      </c>
      <c r="J6397" s="13" t="e">
        <f>VLOOKUP(E6397&amp;" "&amp;F6397,tarifas!$A$13:$D$20,4,FALSE)*H6397</f>
        <v>#N/A</v>
      </c>
      <c r="K6397" s="13">
        <f>IF(F6397="COD1",tarifas!$D$11*(SUMIFS($H$11:$H$8770,$F$11:$F$8770,"=COD1",$B$11:$B$8770,"="&amp;B6397)/COUNTIFS($F$11:$F$8770,"=COD1",$B$11:$B$8770,"="&amp;B6397))/COUNTIFS($A$11:$A$8770,"="&amp;A6397,$F$11:$F$8770,"=COD1"),0)</f>
        <v>0</v>
      </c>
      <c r="L6397" s="13" t="e">
        <f>(VLOOKUP(F6397,tarifas!$C$7:$D$10,2,FALSE)+tarifas!$D$21)*datos!H6397</f>
        <v>#N/A</v>
      </c>
      <c r="M6397">
        <v>0</v>
      </c>
      <c r="N6397" s="13" t="e">
        <f t="shared" si="899"/>
        <v>#N/A</v>
      </c>
      <c r="O6397">
        <f t="shared" si="900"/>
        <v>0</v>
      </c>
      <c r="P6397" s="12">
        <f t="shared" si="901"/>
        <v>206.19670229630421</v>
      </c>
      <c r="Q6397">
        <f t="shared" si="902"/>
        <v>0</v>
      </c>
      <c r="R6397">
        <f>$D$2*tarifas!$D$12/24</f>
        <v>1.4541666666666666</v>
      </c>
      <c r="S6397" t="e">
        <f>VLOOKUP(E6397&amp;" "&amp;F6397,tarifas!$A$13:$D$20,4,FALSE)*P6397</f>
        <v>#N/A</v>
      </c>
      <c r="T6397">
        <f>IF(F6397="COD1",tarifas!$D$11*(SUMIFS($P$11:$P$8770,$F$11:$F$8770,"=COD1",$B$11:$B$8770,"="&amp;B6397)/COUNTIFS($F$11:$F$8770,"=COD1",$B$11:$B$8770,"="&amp;B6397))/COUNTIFS($A$11:$A$8770,"="&amp;A6397,$F$11:$F$8770,"=COD1"),0)</f>
        <v>0</v>
      </c>
      <c r="U6397" t="e">
        <f>(VLOOKUP(F6397,tarifas!$C$7:$D$10,2,FALSE)+tarifas!$D$21)*datos!P6397</f>
        <v>#N/A</v>
      </c>
      <c r="V6397" t="e">
        <f t="shared" si="903"/>
        <v>#N/A</v>
      </c>
      <c r="W6397">
        <f t="shared" si="904"/>
        <v>0</v>
      </c>
    </row>
    <row r="6398" spans="1:23" x14ac:dyDescent="0.25">
      <c r="A6398">
        <f t="shared" si="897"/>
        <v>263</v>
      </c>
      <c r="B6398">
        <f t="shared" si="898"/>
        <v>9</v>
      </c>
      <c r="C6398" s="1">
        <f t="shared" si="905"/>
        <v>41906.124999984509</v>
      </c>
      <c r="D6398" s="7">
        <v>0</v>
      </c>
      <c r="E6398" s="7"/>
      <c r="G6398">
        <v>44.5</v>
      </c>
      <c r="H6398" s="12">
        <v>199.62789327018709</v>
      </c>
      <c r="I6398" s="13">
        <f>$D$2*tarifas!$D$12/24</f>
        <v>1.4541666666666666</v>
      </c>
      <c r="J6398" s="13" t="e">
        <f>VLOOKUP(E6398&amp;" "&amp;F6398,tarifas!$A$13:$D$20,4,FALSE)*H6398</f>
        <v>#N/A</v>
      </c>
      <c r="K6398" s="13">
        <f>IF(F6398="COD1",tarifas!$D$11*(SUMIFS($H$11:$H$8770,$F$11:$F$8770,"=COD1",$B$11:$B$8770,"="&amp;B6398)/COUNTIFS($F$11:$F$8770,"=COD1",$B$11:$B$8770,"="&amp;B6398))/COUNTIFS($A$11:$A$8770,"="&amp;A6398,$F$11:$F$8770,"=COD1"),0)</f>
        <v>0</v>
      </c>
      <c r="L6398" s="13" t="e">
        <f>(VLOOKUP(F6398,tarifas!$C$7:$D$10,2,FALSE)+tarifas!$D$21)*datos!H6398</f>
        <v>#N/A</v>
      </c>
      <c r="M6398">
        <v>0</v>
      </c>
      <c r="N6398" s="13" t="e">
        <f t="shared" si="899"/>
        <v>#N/A</v>
      </c>
      <c r="O6398">
        <f t="shared" si="900"/>
        <v>0</v>
      </c>
      <c r="P6398" s="12">
        <f t="shared" si="901"/>
        <v>199.62789327018709</v>
      </c>
      <c r="Q6398">
        <f t="shared" si="902"/>
        <v>0</v>
      </c>
      <c r="R6398">
        <f>$D$2*tarifas!$D$12/24</f>
        <v>1.4541666666666666</v>
      </c>
      <c r="S6398" t="e">
        <f>VLOOKUP(E6398&amp;" "&amp;F6398,tarifas!$A$13:$D$20,4,FALSE)*P6398</f>
        <v>#N/A</v>
      </c>
      <c r="T6398">
        <f>IF(F6398="COD1",tarifas!$D$11*(SUMIFS($P$11:$P$8770,$F$11:$F$8770,"=COD1",$B$11:$B$8770,"="&amp;B6398)/COUNTIFS($F$11:$F$8770,"=COD1",$B$11:$B$8770,"="&amp;B6398))/COUNTIFS($A$11:$A$8770,"="&amp;A6398,$F$11:$F$8770,"=COD1"),0)</f>
        <v>0</v>
      </c>
      <c r="U6398" t="e">
        <f>(VLOOKUP(F6398,tarifas!$C$7:$D$10,2,FALSE)+tarifas!$D$21)*datos!P6398</f>
        <v>#N/A</v>
      </c>
      <c r="V6398" t="e">
        <f t="shared" si="903"/>
        <v>#N/A</v>
      </c>
      <c r="W6398">
        <f t="shared" si="904"/>
        <v>0</v>
      </c>
    </row>
    <row r="6399" spans="1:23" x14ac:dyDescent="0.25">
      <c r="A6399">
        <f t="shared" si="897"/>
        <v>263</v>
      </c>
      <c r="B6399">
        <f t="shared" si="898"/>
        <v>9</v>
      </c>
      <c r="C6399" s="1">
        <f t="shared" si="905"/>
        <v>41906.166666651174</v>
      </c>
      <c r="D6399" s="7">
        <v>0</v>
      </c>
      <c r="E6399" s="7"/>
      <c r="G6399">
        <v>44.5</v>
      </c>
      <c r="H6399" s="12">
        <v>199.30150323721074</v>
      </c>
      <c r="I6399" s="13">
        <f>$D$2*tarifas!$D$12/24</f>
        <v>1.4541666666666666</v>
      </c>
      <c r="J6399" s="13" t="e">
        <f>VLOOKUP(E6399&amp;" "&amp;F6399,tarifas!$A$13:$D$20,4,FALSE)*H6399</f>
        <v>#N/A</v>
      </c>
      <c r="K6399" s="13">
        <f>IF(F6399="COD1",tarifas!$D$11*(SUMIFS($H$11:$H$8770,$F$11:$F$8770,"=COD1",$B$11:$B$8770,"="&amp;B6399)/COUNTIFS($F$11:$F$8770,"=COD1",$B$11:$B$8770,"="&amp;B6399))/COUNTIFS($A$11:$A$8770,"="&amp;A6399,$F$11:$F$8770,"=COD1"),0)</f>
        <v>0</v>
      </c>
      <c r="L6399" s="13" t="e">
        <f>(VLOOKUP(F6399,tarifas!$C$7:$D$10,2,FALSE)+tarifas!$D$21)*datos!H6399</f>
        <v>#N/A</v>
      </c>
      <c r="M6399">
        <v>0</v>
      </c>
      <c r="N6399" s="13" t="e">
        <f t="shared" si="899"/>
        <v>#N/A</v>
      </c>
      <c r="O6399">
        <f t="shared" si="900"/>
        <v>0</v>
      </c>
      <c r="P6399" s="12">
        <f t="shared" si="901"/>
        <v>199.30150323721074</v>
      </c>
      <c r="Q6399">
        <f t="shared" si="902"/>
        <v>0</v>
      </c>
      <c r="R6399">
        <f>$D$2*tarifas!$D$12/24</f>
        <v>1.4541666666666666</v>
      </c>
      <c r="S6399" t="e">
        <f>VLOOKUP(E6399&amp;" "&amp;F6399,tarifas!$A$13:$D$20,4,FALSE)*P6399</f>
        <v>#N/A</v>
      </c>
      <c r="T6399">
        <f>IF(F6399="COD1",tarifas!$D$11*(SUMIFS($P$11:$P$8770,$F$11:$F$8770,"=COD1",$B$11:$B$8770,"="&amp;B6399)/COUNTIFS($F$11:$F$8770,"=COD1",$B$11:$B$8770,"="&amp;B6399))/COUNTIFS($A$11:$A$8770,"="&amp;A6399,$F$11:$F$8770,"=COD1"),0)</f>
        <v>0</v>
      </c>
      <c r="U6399" t="e">
        <f>(VLOOKUP(F6399,tarifas!$C$7:$D$10,2,FALSE)+tarifas!$D$21)*datos!P6399</f>
        <v>#N/A</v>
      </c>
      <c r="V6399" t="e">
        <f t="shared" si="903"/>
        <v>#N/A</v>
      </c>
      <c r="W6399">
        <f t="shared" si="904"/>
        <v>0</v>
      </c>
    </row>
    <row r="6400" spans="1:23" x14ac:dyDescent="0.25">
      <c r="A6400">
        <f t="shared" si="897"/>
        <v>263</v>
      </c>
      <c r="B6400">
        <f t="shared" si="898"/>
        <v>9</v>
      </c>
      <c r="C6400" s="1">
        <f t="shared" si="905"/>
        <v>41906.208333317838</v>
      </c>
      <c r="D6400" s="7">
        <v>0</v>
      </c>
      <c r="E6400" s="7"/>
      <c r="G6400">
        <v>47.72</v>
      </c>
      <c r="H6400" s="12">
        <v>199.00841217547367</v>
      </c>
      <c r="I6400" s="13">
        <f>$D$2*tarifas!$D$12/24</f>
        <v>1.4541666666666666</v>
      </c>
      <c r="J6400" s="13" t="e">
        <f>VLOOKUP(E6400&amp;" "&amp;F6400,tarifas!$A$13:$D$20,4,FALSE)*H6400</f>
        <v>#N/A</v>
      </c>
      <c r="K6400" s="13">
        <f>IF(F6400="COD1",tarifas!$D$11*(SUMIFS($H$11:$H$8770,$F$11:$F$8770,"=COD1",$B$11:$B$8770,"="&amp;B6400)/COUNTIFS($F$11:$F$8770,"=COD1",$B$11:$B$8770,"="&amp;B6400))/COUNTIFS($A$11:$A$8770,"="&amp;A6400,$F$11:$F$8770,"=COD1"),0)</f>
        <v>0</v>
      </c>
      <c r="L6400" s="13" t="e">
        <f>(VLOOKUP(F6400,tarifas!$C$7:$D$10,2,FALSE)+tarifas!$D$21)*datos!H6400</f>
        <v>#N/A</v>
      </c>
      <c r="M6400">
        <v>0</v>
      </c>
      <c r="N6400" s="13" t="e">
        <f t="shared" si="899"/>
        <v>#N/A</v>
      </c>
      <c r="O6400">
        <f t="shared" si="900"/>
        <v>0</v>
      </c>
      <c r="P6400" s="12">
        <f t="shared" si="901"/>
        <v>199.00841217547367</v>
      </c>
      <c r="Q6400">
        <f t="shared" si="902"/>
        <v>0</v>
      </c>
      <c r="R6400">
        <f>$D$2*tarifas!$D$12/24</f>
        <v>1.4541666666666666</v>
      </c>
      <c r="S6400" t="e">
        <f>VLOOKUP(E6400&amp;" "&amp;F6400,tarifas!$A$13:$D$20,4,FALSE)*P6400</f>
        <v>#N/A</v>
      </c>
      <c r="T6400">
        <f>IF(F6400="COD1",tarifas!$D$11*(SUMIFS($P$11:$P$8770,$F$11:$F$8770,"=COD1",$B$11:$B$8770,"="&amp;B6400)/COUNTIFS($F$11:$F$8770,"=COD1",$B$11:$B$8770,"="&amp;B6400))/COUNTIFS($A$11:$A$8770,"="&amp;A6400,$F$11:$F$8770,"=COD1"),0)</f>
        <v>0</v>
      </c>
      <c r="U6400" t="e">
        <f>(VLOOKUP(F6400,tarifas!$C$7:$D$10,2,FALSE)+tarifas!$D$21)*datos!P6400</f>
        <v>#N/A</v>
      </c>
      <c r="V6400" t="e">
        <f t="shared" si="903"/>
        <v>#N/A</v>
      </c>
      <c r="W6400">
        <f t="shared" si="904"/>
        <v>0</v>
      </c>
    </row>
    <row r="6401" spans="1:23" x14ac:dyDescent="0.25">
      <c r="A6401">
        <f t="shared" si="897"/>
        <v>263</v>
      </c>
      <c r="B6401">
        <f t="shared" si="898"/>
        <v>9</v>
      </c>
      <c r="C6401" s="1">
        <f t="shared" si="905"/>
        <v>41906.249999984502</v>
      </c>
      <c r="D6401" s="7">
        <v>0</v>
      </c>
      <c r="E6401" s="7"/>
      <c r="G6401">
        <v>62.84</v>
      </c>
      <c r="H6401" s="12">
        <v>219.73698917195983</v>
      </c>
      <c r="I6401" s="13">
        <f>$D$2*tarifas!$D$12/24</f>
        <v>1.4541666666666666</v>
      </c>
      <c r="J6401" s="13" t="e">
        <f>VLOOKUP(E6401&amp;" "&amp;F6401,tarifas!$A$13:$D$20,4,FALSE)*H6401</f>
        <v>#N/A</v>
      </c>
      <c r="K6401" s="13">
        <f>IF(F6401="COD1",tarifas!$D$11*(SUMIFS($H$11:$H$8770,$F$11:$F$8770,"=COD1",$B$11:$B$8770,"="&amp;B6401)/COUNTIFS($F$11:$F$8770,"=COD1",$B$11:$B$8770,"="&amp;B6401))/COUNTIFS($A$11:$A$8770,"="&amp;A6401,$F$11:$F$8770,"=COD1"),0)</f>
        <v>0</v>
      </c>
      <c r="L6401" s="13" t="e">
        <f>(VLOOKUP(F6401,tarifas!$C$7:$D$10,2,FALSE)+tarifas!$D$21)*datos!H6401</f>
        <v>#N/A</v>
      </c>
      <c r="M6401">
        <v>18.88166</v>
      </c>
      <c r="N6401" s="13" t="e">
        <f t="shared" si="899"/>
        <v>#N/A</v>
      </c>
      <c r="O6401">
        <f t="shared" si="900"/>
        <v>18.88166</v>
      </c>
      <c r="P6401" s="12">
        <f t="shared" si="901"/>
        <v>200.85532917195982</v>
      </c>
      <c r="Q6401">
        <f t="shared" si="902"/>
        <v>0</v>
      </c>
      <c r="R6401">
        <f>$D$2*tarifas!$D$12/24</f>
        <v>1.4541666666666666</v>
      </c>
      <c r="S6401" t="e">
        <f>VLOOKUP(E6401&amp;" "&amp;F6401,tarifas!$A$13:$D$20,4,FALSE)*P6401</f>
        <v>#N/A</v>
      </c>
      <c r="T6401">
        <f>IF(F6401="COD1",tarifas!$D$11*(SUMIFS($P$11:$P$8770,$F$11:$F$8770,"=COD1",$B$11:$B$8770,"="&amp;B6401)/COUNTIFS($F$11:$F$8770,"=COD1",$B$11:$B$8770,"="&amp;B6401))/COUNTIFS($A$11:$A$8770,"="&amp;A6401,$F$11:$F$8770,"=COD1"),0)</f>
        <v>0</v>
      </c>
      <c r="U6401" t="e">
        <f>(VLOOKUP(F6401,tarifas!$C$7:$D$10,2,FALSE)+tarifas!$D$21)*datos!P6401</f>
        <v>#N/A</v>
      </c>
      <c r="V6401" t="e">
        <f t="shared" si="903"/>
        <v>#N/A</v>
      </c>
      <c r="W6401">
        <f t="shared" si="904"/>
        <v>0</v>
      </c>
    </row>
    <row r="6402" spans="1:23" x14ac:dyDescent="0.25">
      <c r="A6402">
        <f t="shared" si="897"/>
        <v>263</v>
      </c>
      <c r="B6402">
        <f t="shared" si="898"/>
        <v>9</v>
      </c>
      <c r="C6402" s="1">
        <f t="shared" si="905"/>
        <v>41906.291666651166</v>
      </c>
      <c r="D6402" s="7">
        <v>20.09090909090909</v>
      </c>
      <c r="E6402" s="7"/>
      <c r="G6402">
        <v>65.099999999999994</v>
      </c>
      <c r="H6402" s="12">
        <v>284.98372335360978</v>
      </c>
      <c r="I6402" s="13">
        <f>$D$2*tarifas!$D$12/24</f>
        <v>1.4541666666666666</v>
      </c>
      <c r="J6402" s="13" t="e">
        <f>VLOOKUP(E6402&amp;" "&amp;F6402,tarifas!$A$13:$D$20,4,FALSE)*H6402</f>
        <v>#N/A</v>
      </c>
      <c r="K6402" s="13">
        <f>IF(F6402="COD1",tarifas!$D$11*(SUMIFS($H$11:$H$8770,$F$11:$F$8770,"=COD1",$B$11:$B$8770,"="&amp;B6402)/COUNTIFS($F$11:$F$8770,"=COD1",$B$11:$B$8770,"="&amp;B6402))/COUNTIFS($A$11:$A$8770,"="&amp;A6402,$F$11:$F$8770,"=COD1"),0)</f>
        <v>0</v>
      </c>
      <c r="L6402" s="13" t="e">
        <f>(VLOOKUP(F6402,tarifas!$C$7:$D$10,2,FALSE)+tarifas!$D$21)*datos!H6402</f>
        <v>#N/A</v>
      </c>
      <c r="M6402">
        <v>158.67836</v>
      </c>
      <c r="N6402" s="13" t="e">
        <f t="shared" si="899"/>
        <v>#N/A</v>
      </c>
      <c r="O6402">
        <f t="shared" si="900"/>
        <v>158.67836</v>
      </c>
      <c r="P6402" s="12">
        <f t="shared" si="901"/>
        <v>126.30536335360978</v>
      </c>
      <c r="Q6402">
        <f t="shared" si="902"/>
        <v>0</v>
      </c>
      <c r="R6402">
        <f>$D$2*tarifas!$D$12/24</f>
        <v>1.4541666666666666</v>
      </c>
      <c r="S6402" t="e">
        <f>VLOOKUP(E6402&amp;" "&amp;F6402,tarifas!$A$13:$D$20,4,FALSE)*P6402</f>
        <v>#N/A</v>
      </c>
      <c r="T6402">
        <f>IF(F6402="COD1",tarifas!$D$11*(SUMIFS($P$11:$P$8770,$F$11:$F$8770,"=COD1",$B$11:$B$8770,"="&amp;B6402)/COUNTIFS($F$11:$F$8770,"=COD1",$B$11:$B$8770,"="&amp;B6402))/COUNTIFS($A$11:$A$8770,"="&amp;A6402,$F$11:$F$8770,"=COD1"),0)</f>
        <v>0</v>
      </c>
      <c r="U6402" t="e">
        <f>(VLOOKUP(F6402,tarifas!$C$7:$D$10,2,FALSE)+tarifas!$D$21)*datos!P6402</f>
        <v>#N/A</v>
      </c>
      <c r="V6402" t="e">
        <f t="shared" si="903"/>
        <v>#N/A</v>
      </c>
      <c r="W6402">
        <f t="shared" si="904"/>
        <v>0</v>
      </c>
    </row>
    <row r="6403" spans="1:23" x14ac:dyDescent="0.25">
      <c r="A6403">
        <f t="shared" si="897"/>
        <v>263</v>
      </c>
      <c r="B6403">
        <f t="shared" si="898"/>
        <v>9</v>
      </c>
      <c r="C6403" s="1">
        <f t="shared" si="905"/>
        <v>41906.333333317831</v>
      </c>
      <c r="D6403" s="7">
        <v>147.07575757575759</v>
      </c>
      <c r="E6403" s="7"/>
      <c r="G6403">
        <v>68.11</v>
      </c>
      <c r="H6403" s="12">
        <v>429.87447158012571</v>
      </c>
      <c r="I6403" s="13">
        <f>$D$2*tarifas!$D$12/24</f>
        <v>1.4541666666666666</v>
      </c>
      <c r="J6403" s="13" t="e">
        <f>VLOOKUP(E6403&amp;" "&amp;F6403,tarifas!$A$13:$D$20,4,FALSE)*H6403</f>
        <v>#N/A</v>
      </c>
      <c r="K6403" s="13">
        <f>IF(F6403="COD1",tarifas!$D$11*(SUMIFS($H$11:$H$8770,$F$11:$F$8770,"=COD1",$B$11:$B$8770,"="&amp;B6403)/COUNTIFS($F$11:$F$8770,"=COD1",$B$11:$B$8770,"="&amp;B6403))/COUNTIFS($A$11:$A$8770,"="&amp;A6403,$F$11:$F$8770,"=COD1"),0)</f>
        <v>0</v>
      </c>
      <c r="L6403" s="13" t="e">
        <f>(VLOOKUP(F6403,tarifas!$C$7:$D$10,2,FALSE)+tarifas!$D$21)*datos!H6403</f>
        <v>#N/A</v>
      </c>
      <c r="M6403">
        <v>294.89515999999998</v>
      </c>
      <c r="N6403" s="13" t="e">
        <f t="shared" si="899"/>
        <v>#N/A</v>
      </c>
      <c r="O6403">
        <f t="shared" si="900"/>
        <v>294.89515999999998</v>
      </c>
      <c r="P6403" s="12">
        <f t="shared" si="901"/>
        <v>134.97931158012574</v>
      </c>
      <c r="Q6403">
        <f t="shared" si="902"/>
        <v>0</v>
      </c>
      <c r="R6403">
        <f>$D$2*tarifas!$D$12/24</f>
        <v>1.4541666666666666</v>
      </c>
      <c r="S6403" t="e">
        <f>VLOOKUP(E6403&amp;" "&amp;F6403,tarifas!$A$13:$D$20,4,FALSE)*P6403</f>
        <v>#N/A</v>
      </c>
      <c r="T6403">
        <f>IF(F6403="COD1",tarifas!$D$11*(SUMIFS($P$11:$P$8770,$F$11:$F$8770,"=COD1",$B$11:$B$8770,"="&amp;B6403)/COUNTIFS($F$11:$F$8770,"=COD1",$B$11:$B$8770,"="&amp;B6403))/COUNTIFS($A$11:$A$8770,"="&amp;A6403,$F$11:$F$8770,"=COD1"),0)</f>
        <v>0</v>
      </c>
      <c r="U6403" t="e">
        <f>(VLOOKUP(F6403,tarifas!$C$7:$D$10,2,FALSE)+tarifas!$D$21)*datos!P6403</f>
        <v>#N/A</v>
      </c>
      <c r="V6403" t="e">
        <f t="shared" si="903"/>
        <v>#N/A</v>
      </c>
      <c r="W6403">
        <f t="shared" si="904"/>
        <v>0</v>
      </c>
    </row>
    <row r="6404" spans="1:23" x14ac:dyDescent="0.25">
      <c r="A6404">
        <f t="shared" si="897"/>
        <v>263</v>
      </c>
      <c r="B6404">
        <f t="shared" si="898"/>
        <v>9</v>
      </c>
      <c r="C6404" s="1">
        <f t="shared" si="905"/>
        <v>41906.374999984495</v>
      </c>
      <c r="D6404" s="7">
        <v>253.4545454545455</v>
      </c>
      <c r="E6404" s="7"/>
      <c r="G6404">
        <v>69.05</v>
      </c>
      <c r="H6404" s="12">
        <v>531.30667011423623</v>
      </c>
      <c r="I6404" s="13">
        <f>$D$2*tarifas!$D$12/24</f>
        <v>1.4541666666666666</v>
      </c>
      <c r="J6404" s="13" t="e">
        <f>VLOOKUP(E6404&amp;" "&amp;F6404,tarifas!$A$13:$D$20,4,FALSE)*H6404</f>
        <v>#N/A</v>
      </c>
      <c r="K6404" s="13">
        <f>IF(F6404="COD1",tarifas!$D$11*(SUMIFS($H$11:$H$8770,$F$11:$F$8770,"=COD1",$B$11:$B$8770,"="&amp;B6404)/COUNTIFS($F$11:$F$8770,"=COD1",$B$11:$B$8770,"="&amp;B6404))/COUNTIFS($A$11:$A$8770,"="&amp;A6404,$F$11:$F$8770,"=COD1"),0)</f>
        <v>0</v>
      </c>
      <c r="L6404" s="13" t="e">
        <f>(VLOOKUP(F6404,tarifas!$C$7:$D$10,2,FALSE)+tarifas!$D$21)*datos!H6404</f>
        <v>#N/A</v>
      </c>
      <c r="M6404">
        <v>397.66624000000002</v>
      </c>
      <c r="N6404" s="13" t="e">
        <f t="shared" si="899"/>
        <v>#N/A</v>
      </c>
      <c r="O6404">
        <f t="shared" si="900"/>
        <v>397.66624000000002</v>
      </c>
      <c r="P6404" s="12">
        <f t="shared" si="901"/>
        <v>133.64043011423621</v>
      </c>
      <c r="Q6404">
        <f t="shared" si="902"/>
        <v>0</v>
      </c>
      <c r="R6404">
        <f>$D$2*tarifas!$D$12/24</f>
        <v>1.4541666666666666</v>
      </c>
      <c r="S6404" t="e">
        <f>VLOOKUP(E6404&amp;" "&amp;F6404,tarifas!$A$13:$D$20,4,FALSE)*P6404</f>
        <v>#N/A</v>
      </c>
      <c r="T6404">
        <f>IF(F6404="COD1",tarifas!$D$11*(SUMIFS($P$11:$P$8770,$F$11:$F$8770,"=COD1",$B$11:$B$8770,"="&amp;B6404)/COUNTIFS($F$11:$F$8770,"=COD1",$B$11:$B$8770,"="&amp;B6404))/COUNTIFS($A$11:$A$8770,"="&amp;A6404,$F$11:$F$8770,"=COD1"),0)</f>
        <v>0</v>
      </c>
      <c r="U6404" t="e">
        <f>(VLOOKUP(F6404,tarifas!$C$7:$D$10,2,FALSE)+tarifas!$D$21)*datos!P6404</f>
        <v>#N/A</v>
      </c>
      <c r="V6404" t="e">
        <f t="shared" si="903"/>
        <v>#N/A</v>
      </c>
      <c r="W6404">
        <f t="shared" si="904"/>
        <v>0</v>
      </c>
    </row>
    <row r="6405" spans="1:23" x14ac:dyDescent="0.25">
      <c r="A6405">
        <f t="shared" si="897"/>
        <v>263</v>
      </c>
      <c r="B6405">
        <f t="shared" si="898"/>
        <v>9</v>
      </c>
      <c r="C6405" s="1">
        <f t="shared" si="905"/>
        <v>41906.416666651159</v>
      </c>
      <c r="D6405" s="7">
        <v>517.72727272727275</v>
      </c>
      <c r="E6405" s="7"/>
      <c r="G6405">
        <v>68.91</v>
      </c>
      <c r="H6405" s="12">
        <v>611.53772477450593</v>
      </c>
      <c r="I6405" s="13">
        <f>$D$2*tarifas!$D$12/24</f>
        <v>1.4541666666666666</v>
      </c>
      <c r="J6405" s="13" t="e">
        <f>VLOOKUP(E6405&amp;" "&amp;F6405,tarifas!$A$13:$D$20,4,FALSE)*H6405</f>
        <v>#N/A</v>
      </c>
      <c r="K6405" s="13">
        <f>IF(F6405="COD1",tarifas!$D$11*(SUMIFS($H$11:$H$8770,$F$11:$F$8770,"=COD1",$B$11:$B$8770,"="&amp;B6405)/COUNTIFS($F$11:$F$8770,"=COD1",$B$11:$B$8770,"="&amp;B6405))/COUNTIFS($A$11:$A$8770,"="&amp;A6405,$F$11:$F$8770,"=COD1"),0)</f>
        <v>0</v>
      </c>
      <c r="L6405" s="13" t="e">
        <f>(VLOOKUP(F6405,tarifas!$C$7:$D$10,2,FALSE)+tarifas!$D$21)*datos!H6405</f>
        <v>#N/A</v>
      </c>
      <c r="M6405">
        <v>465.13940000000002</v>
      </c>
      <c r="N6405" s="13" t="e">
        <f t="shared" si="899"/>
        <v>#N/A</v>
      </c>
      <c r="O6405">
        <f t="shared" si="900"/>
        <v>465.13940000000002</v>
      </c>
      <c r="P6405" s="12">
        <f t="shared" si="901"/>
        <v>146.39832477450591</v>
      </c>
      <c r="Q6405">
        <f t="shared" si="902"/>
        <v>0</v>
      </c>
      <c r="R6405">
        <f>$D$2*tarifas!$D$12/24</f>
        <v>1.4541666666666666</v>
      </c>
      <c r="S6405" t="e">
        <f>VLOOKUP(E6405&amp;" "&amp;F6405,tarifas!$A$13:$D$20,4,FALSE)*P6405</f>
        <v>#N/A</v>
      </c>
      <c r="T6405">
        <f>IF(F6405="COD1",tarifas!$D$11*(SUMIFS($P$11:$P$8770,$F$11:$F$8770,"=COD1",$B$11:$B$8770,"="&amp;B6405)/COUNTIFS($F$11:$F$8770,"=COD1",$B$11:$B$8770,"="&amp;B6405))/COUNTIFS($A$11:$A$8770,"="&amp;A6405,$F$11:$F$8770,"=COD1"),0)</f>
        <v>0</v>
      </c>
      <c r="U6405" t="e">
        <f>(VLOOKUP(F6405,tarifas!$C$7:$D$10,2,FALSE)+tarifas!$D$21)*datos!P6405</f>
        <v>#N/A</v>
      </c>
      <c r="V6405" t="e">
        <f t="shared" si="903"/>
        <v>#N/A</v>
      </c>
      <c r="W6405">
        <f t="shared" si="904"/>
        <v>0</v>
      </c>
    </row>
    <row r="6406" spans="1:23" x14ac:dyDescent="0.25">
      <c r="A6406">
        <f t="shared" si="897"/>
        <v>263</v>
      </c>
      <c r="B6406">
        <f t="shared" si="898"/>
        <v>9</v>
      </c>
      <c r="C6406" s="1">
        <f t="shared" si="905"/>
        <v>41906.458333317823</v>
      </c>
      <c r="D6406" s="7">
        <v>260.92424242424238</v>
      </c>
      <c r="E6406" s="7"/>
      <c r="G6406">
        <v>68.91</v>
      </c>
      <c r="H6406" s="12">
        <v>483.52874451619783</v>
      </c>
      <c r="I6406" s="13">
        <f>$D$2*tarifas!$D$12/24</f>
        <v>1.4541666666666666</v>
      </c>
      <c r="J6406" s="13" t="e">
        <f>VLOOKUP(E6406&amp;" "&amp;F6406,tarifas!$A$13:$D$20,4,FALSE)*H6406</f>
        <v>#N/A</v>
      </c>
      <c r="K6406" s="13">
        <f>IF(F6406="COD1",tarifas!$D$11*(SUMIFS($H$11:$H$8770,$F$11:$F$8770,"=COD1",$B$11:$B$8770,"="&amp;B6406)/COUNTIFS($F$11:$F$8770,"=COD1",$B$11:$B$8770,"="&amp;B6406))/COUNTIFS($A$11:$A$8770,"="&amp;A6406,$F$11:$F$8770,"=COD1"),0)</f>
        <v>0</v>
      </c>
      <c r="L6406" s="13" t="e">
        <f>(VLOOKUP(F6406,tarifas!$C$7:$D$10,2,FALSE)+tarifas!$D$21)*datos!H6406</f>
        <v>#N/A</v>
      </c>
      <c r="M6406">
        <v>392.70233000000002</v>
      </c>
      <c r="N6406" s="13" t="e">
        <f t="shared" si="899"/>
        <v>#N/A</v>
      </c>
      <c r="O6406">
        <f t="shared" si="900"/>
        <v>392.70233000000002</v>
      </c>
      <c r="P6406" s="12">
        <f t="shared" si="901"/>
        <v>90.826414516197815</v>
      </c>
      <c r="Q6406">
        <f t="shared" si="902"/>
        <v>0</v>
      </c>
      <c r="R6406">
        <f>$D$2*tarifas!$D$12/24</f>
        <v>1.4541666666666666</v>
      </c>
      <c r="S6406" t="e">
        <f>VLOOKUP(E6406&amp;" "&amp;F6406,tarifas!$A$13:$D$20,4,FALSE)*P6406</f>
        <v>#N/A</v>
      </c>
      <c r="T6406">
        <f>IF(F6406="COD1",tarifas!$D$11*(SUMIFS($P$11:$P$8770,$F$11:$F$8770,"=COD1",$B$11:$B$8770,"="&amp;B6406)/COUNTIFS($F$11:$F$8770,"=COD1",$B$11:$B$8770,"="&amp;B6406))/COUNTIFS($A$11:$A$8770,"="&amp;A6406,$F$11:$F$8770,"=COD1"),0)</f>
        <v>0</v>
      </c>
      <c r="U6406" t="e">
        <f>(VLOOKUP(F6406,tarifas!$C$7:$D$10,2,FALSE)+tarifas!$D$21)*datos!P6406</f>
        <v>#N/A</v>
      </c>
      <c r="V6406" t="e">
        <f t="shared" si="903"/>
        <v>#N/A</v>
      </c>
      <c r="W6406">
        <f t="shared" si="904"/>
        <v>0</v>
      </c>
    </row>
    <row r="6407" spans="1:23" x14ac:dyDescent="0.25">
      <c r="A6407">
        <f t="shared" si="897"/>
        <v>263</v>
      </c>
      <c r="B6407">
        <f t="shared" si="898"/>
        <v>9</v>
      </c>
      <c r="C6407" s="1">
        <f t="shared" si="905"/>
        <v>41906.499999984488</v>
      </c>
      <c r="D6407" s="7">
        <v>456.68181818181813</v>
      </c>
      <c r="E6407" s="7"/>
      <c r="G6407">
        <v>68.239999999999995</v>
      </c>
      <c r="H6407" s="12">
        <v>412.6669071662144</v>
      </c>
      <c r="I6407" s="13">
        <f>$D$2*tarifas!$D$12/24</f>
        <v>1.4541666666666666</v>
      </c>
      <c r="J6407" s="13" t="e">
        <f>VLOOKUP(E6407&amp;" "&amp;F6407,tarifas!$A$13:$D$20,4,FALSE)*H6407</f>
        <v>#N/A</v>
      </c>
      <c r="K6407" s="13">
        <f>IF(F6407="COD1",tarifas!$D$11*(SUMIFS($H$11:$H$8770,$F$11:$F$8770,"=COD1",$B$11:$B$8770,"="&amp;B6407)/COUNTIFS($F$11:$F$8770,"=COD1",$B$11:$B$8770,"="&amp;B6407))/COUNTIFS($A$11:$A$8770,"="&amp;A6407,$F$11:$F$8770,"=COD1"),0)</f>
        <v>0</v>
      </c>
      <c r="L6407" s="13" t="e">
        <f>(VLOOKUP(F6407,tarifas!$C$7:$D$10,2,FALSE)+tarifas!$D$21)*datos!H6407</f>
        <v>#N/A</v>
      </c>
      <c r="M6407">
        <v>176.85362000000001</v>
      </c>
      <c r="N6407" s="13" t="e">
        <f t="shared" si="899"/>
        <v>#N/A</v>
      </c>
      <c r="O6407">
        <f t="shared" si="900"/>
        <v>176.85362000000001</v>
      </c>
      <c r="P6407" s="12">
        <f t="shared" si="901"/>
        <v>235.81328716621439</v>
      </c>
      <c r="Q6407">
        <f t="shared" si="902"/>
        <v>0</v>
      </c>
      <c r="R6407">
        <f>$D$2*tarifas!$D$12/24</f>
        <v>1.4541666666666666</v>
      </c>
      <c r="S6407" t="e">
        <f>VLOOKUP(E6407&amp;" "&amp;F6407,tarifas!$A$13:$D$20,4,FALSE)*P6407</f>
        <v>#N/A</v>
      </c>
      <c r="T6407">
        <f>IF(F6407="COD1",tarifas!$D$11*(SUMIFS($P$11:$P$8770,$F$11:$F$8770,"=COD1",$B$11:$B$8770,"="&amp;B6407)/COUNTIFS($F$11:$F$8770,"=COD1",$B$11:$B$8770,"="&amp;B6407))/COUNTIFS($A$11:$A$8770,"="&amp;A6407,$F$11:$F$8770,"=COD1"),0)</f>
        <v>0</v>
      </c>
      <c r="U6407" t="e">
        <f>(VLOOKUP(F6407,tarifas!$C$7:$D$10,2,FALSE)+tarifas!$D$21)*datos!P6407</f>
        <v>#N/A</v>
      </c>
      <c r="V6407" t="e">
        <f t="shared" si="903"/>
        <v>#N/A</v>
      </c>
      <c r="W6407">
        <f t="shared" si="904"/>
        <v>0</v>
      </c>
    </row>
    <row r="6408" spans="1:23" x14ac:dyDescent="0.25">
      <c r="A6408">
        <f t="shared" si="897"/>
        <v>263</v>
      </c>
      <c r="B6408">
        <f t="shared" si="898"/>
        <v>9</v>
      </c>
      <c r="C6408" s="1">
        <f t="shared" si="905"/>
        <v>41906.541666651152</v>
      </c>
      <c r="D6408" s="7">
        <v>549.66666666666674</v>
      </c>
      <c r="E6408" s="7"/>
      <c r="G6408">
        <v>65.510000000000005</v>
      </c>
      <c r="H6408" s="12">
        <v>542.879716907535</v>
      </c>
      <c r="I6408" s="13">
        <f>$D$2*tarifas!$D$12/24</f>
        <v>1.4541666666666666</v>
      </c>
      <c r="J6408" s="13" t="e">
        <f>VLOOKUP(E6408&amp;" "&amp;F6408,tarifas!$A$13:$D$20,4,FALSE)*H6408</f>
        <v>#N/A</v>
      </c>
      <c r="K6408" s="13">
        <f>IF(F6408="COD1",tarifas!$D$11*(SUMIFS($H$11:$H$8770,$F$11:$F$8770,"=COD1",$B$11:$B$8770,"="&amp;B6408)/COUNTIFS($F$11:$F$8770,"=COD1",$B$11:$B$8770,"="&amp;B6408))/COUNTIFS($A$11:$A$8770,"="&amp;A6408,$F$11:$F$8770,"=COD1"),0)</f>
        <v>0</v>
      </c>
      <c r="L6408" s="13" t="e">
        <f>(VLOOKUP(F6408,tarifas!$C$7:$D$10,2,FALSE)+tarifas!$D$21)*datos!H6408</f>
        <v>#N/A</v>
      </c>
      <c r="M6408">
        <v>376.63367999999997</v>
      </c>
      <c r="N6408" s="13" t="e">
        <f t="shared" si="899"/>
        <v>#N/A</v>
      </c>
      <c r="O6408">
        <f t="shared" si="900"/>
        <v>376.63367999999997</v>
      </c>
      <c r="P6408" s="12">
        <f t="shared" si="901"/>
        <v>166.24603690753503</v>
      </c>
      <c r="Q6408">
        <f t="shared" si="902"/>
        <v>0</v>
      </c>
      <c r="R6408">
        <f>$D$2*tarifas!$D$12/24</f>
        <v>1.4541666666666666</v>
      </c>
      <c r="S6408" t="e">
        <f>VLOOKUP(E6408&amp;" "&amp;F6408,tarifas!$A$13:$D$20,4,FALSE)*P6408</f>
        <v>#N/A</v>
      </c>
      <c r="T6408">
        <f>IF(F6408="COD1",tarifas!$D$11*(SUMIFS($P$11:$P$8770,$F$11:$F$8770,"=COD1",$B$11:$B$8770,"="&amp;B6408)/COUNTIFS($F$11:$F$8770,"=COD1",$B$11:$B$8770,"="&amp;B6408))/COUNTIFS($A$11:$A$8770,"="&amp;A6408,$F$11:$F$8770,"=COD1"),0)</f>
        <v>0</v>
      </c>
      <c r="U6408" t="e">
        <f>(VLOOKUP(F6408,tarifas!$C$7:$D$10,2,FALSE)+tarifas!$D$21)*datos!P6408</f>
        <v>#N/A</v>
      </c>
      <c r="V6408" t="e">
        <f t="shared" si="903"/>
        <v>#N/A</v>
      </c>
      <c r="W6408">
        <f t="shared" si="904"/>
        <v>0</v>
      </c>
    </row>
    <row r="6409" spans="1:23" x14ac:dyDescent="0.25">
      <c r="A6409">
        <f t="shared" si="897"/>
        <v>263</v>
      </c>
      <c r="B6409">
        <f t="shared" si="898"/>
        <v>9</v>
      </c>
      <c r="C6409" s="1">
        <f t="shared" si="905"/>
        <v>41906.583333317816</v>
      </c>
      <c r="D6409" s="7">
        <v>370.13636363636363</v>
      </c>
      <c r="E6409" s="7"/>
      <c r="G6409">
        <v>64.349999999999994</v>
      </c>
      <c r="H6409" s="12">
        <v>578.4065929569972</v>
      </c>
      <c r="I6409" s="13">
        <f>$D$2*tarifas!$D$12/24</f>
        <v>1.4541666666666666</v>
      </c>
      <c r="J6409" s="13" t="e">
        <f>VLOOKUP(E6409&amp;" "&amp;F6409,tarifas!$A$13:$D$20,4,FALSE)*H6409</f>
        <v>#N/A</v>
      </c>
      <c r="K6409" s="13">
        <f>IF(F6409="COD1",tarifas!$D$11*(SUMIFS($H$11:$H$8770,$F$11:$F$8770,"=COD1",$B$11:$B$8770,"="&amp;B6409)/COUNTIFS($F$11:$F$8770,"=COD1",$B$11:$B$8770,"="&amp;B6409))/COUNTIFS($A$11:$A$8770,"="&amp;A6409,$F$11:$F$8770,"=COD1"),0)</f>
        <v>0</v>
      </c>
      <c r="L6409" s="13" t="e">
        <f>(VLOOKUP(F6409,tarifas!$C$7:$D$10,2,FALSE)+tarifas!$D$21)*datos!H6409</f>
        <v>#N/A</v>
      </c>
      <c r="M6409">
        <v>388.65075999999999</v>
      </c>
      <c r="N6409" s="13" t="e">
        <f t="shared" si="899"/>
        <v>#N/A</v>
      </c>
      <c r="O6409">
        <f t="shared" si="900"/>
        <v>388.65075999999999</v>
      </c>
      <c r="P6409" s="12">
        <f t="shared" si="901"/>
        <v>189.75583295699721</v>
      </c>
      <c r="Q6409">
        <f t="shared" si="902"/>
        <v>0</v>
      </c>
      <c r="R6409">
        <f>$D$2*tarifas!$D$12/24</f>
        <v>1.4541666666666666</v>
      </c>
      <c r="S6409" t="e">
        <f>VLOOKUP(E6409&amp;" "&amp;F6409,tarifas!$A$13:$D$20,4,FALSE)*P6409</f>
        <v>#N/A</v>
      </c>
      <c r="T6409">
        <f>IF(F6409="COD1",tarifas!$D$11*(SUMIFS($P$11:$P$8770,$F$11:$F$8770,"=COD1",$B$11:$B$8770,"="&amp;B6409)/COUNTIFS($F$11:$F$8770,"=COD1",$B$11:$B$8770,"="&amp;B6409))/COUNTIFS($A$11:$A$8770,"="&amp;A6409,$F$11:$F$8770,"=COD1"),0)</f>
        <v>0</v>
      </c>
      <c r="U6409" t="e">
        <f>(VLOOKUP(F6409,tarifas!$C$7:$D$10,2,FALSE)+tarifas!$D$21)*datos!P6409</f>
        <v>#N/A</v>
      </c>
      <c r="V6409" t="e">
        <f t="shared" si="903"/>
        <v>#N/A</v>
      </c>
      <c r="W6409">
        <f t="shared" si="904"/>
        <v>0</v>
      </c>
    </row>
    <row r="6410" spans="1:23" x14ac:dyDescent="0.25">
      <c r="A6410">
        <f t="shared" si="897"/>
        <v>263</v>
      </c>
      <c r="B6410">
        <f t="shared" si="898"/>
        <v>9</v>
      </c>
      <c r="C6410" s="1">
        <f t="shared" si="905"/>
        <v>41906.62499998448</v>
      </c>
      <c r="D6410" s="7">
        <v>306.77272727272731</v>
      </c>
      <c r="E6410" s="7"/>
      <c r="G6410">
        <v>64.349999999999994</v>
      </c>
      <c r="H6410" s="12">
        <v>620.94615464113292</v>
      </c>
      <c r="I6410" s="13">
        <f>$D$2*tarifas!$D$12/24</f>
        <v>1.4541666666666666</v>
      </c>
      <c r="J6410" s="13" t="e">
        <f>VLOOKUP(E6410&amp;" "&amp;F6410,tarifas!$A$13:$D$20,4,FALSE)*H6410</f>
        <v>#N/A</v>
      </c>
      <c r="K6410" s="13">
        <f>IF(F6410="COD1",tarifas!$D$11*(SUMIFS($H$11:$H$8770,$F$11:$F$8770,"=COD1",$B$11:$B$8770,"="&amp;B6410)/COUNTIFS($F$11:$F$8770,"=COD1",$B$11:$B$8770,"="&amp;B6410))/COUNTIFS($A$11:$A$8770,"="&amp;A6410,$F$11:$F$8770,"=COD1"),0)</f>
        <v>0</v>
      </c>
      <c r="L6410" s="13" t="e">
        <f>(VLOOKUP(F6410,tarifas!$C$7:$D$10,2,FALSE)+tarifas!$D$21)*datos!H6410</f>
        <v>#N/A</v>
      </c>
      <c r="M6410">
        <v>284.62885</v>
      </c>
      <c r="N6410" s="13" t="e">
        <f t="shared" si="899"/>
        <v>#N/A</v>
      </c>
      <c r="O6410">
        <f t="shared" si="900"/>
        <v>284.62885</v>
      </c>
      <c r="P6410" s="12">
        <f t="shared" si="901"/>
        <v>336.31730464113292</v>
      </c>
      <c r="Q6410">
        <f t="shared" si="902"/>
        <v>0</v>
      </c>
      <c r="R6410">
        <f>$D$2*tarifas!$D$12/24</f>
        <v>1.4541666666666666</v>
      </c>
      <c r="S6410" t="e">
        <f>VLOOKUP(E6410&amp;" "&amp;F6410,tarifas!$A$13:$D$20,4,FALSE)*P6410</f>
        <v>#N/A</v>
      </c>
      <c r="T6410">
        <f>IF(F6410="COD1",tarifas!$D$11*(SUMIFS($P$11:$P$8770,$F$11:$F$8770,"=COD1",$B$11:$B$8770,"="&amp;B6410)/COUNTIFS($F$11:$F$8770,"=COD1",$B$11:$B$8770,"="&amp;B6410))/COUNTIFS($A$11:$A$8770,"="&amp;A6410,$F$11:$F$8770,"=COD1"),0)</f>
        <v>0</v>
      </c>
      <c r="U6410" t="e">
        <f>(VLOOKUP(F6410,tarifas!$C$7:$D$10,2,FALSE)+tarifas!$D$21)*datos!P6410</f>
        <v>#N/A</v>
      </c>
      <c r="V6410" t="e">
        <f t="shared" si="903"/>
        <v>#N/A</v>
      </c>
      <c r="W6410">
        <f t="shared" si="904"/>
        <v>0</v>
      </c>
    </row>
    <row r="6411" spans="1:23" x14ac:dyDescent="0.25">
      <c r="A6411">
        <f t="shared" si="897"/>
        <v>263</v>
      </c>
      <c r="B6411">
        <f t="shared" si="898"/>
        <v>9</v>
      </c>
      <c r="C6411" s="1">
        <f t="shared" si="905"/>
        <v>41906.666666651145</v>
      </c>
      <c r="D6411" s="7">
        <v>282.04545454545456</v>
      </c>
      <c r="E6411" s="7"/>
      <c r="G6411">
        <v>65.099999999999994</v>
      </c>
      <c r="H6411" s="12">
        <v>523.9205209566328</v>
      </c>
      <c r="I6411" s="13">
        <f>$D$2*tarifas!$D$12/24</f>
        <v>1.4541666666666666</v>
      </c>
      <c r="J6411" s="13" t="e">
        <f>VLOOKUP(E6411&amp;" "&amp;F6411,tarifas!$A$13:$D$20,4,FALSE)*H6411</f>
        <v>#N/A</v>
      </c>
      <c r="K6411" s="13">
        <f>IF(F6411="COD1",tarifas!$D$11*(SUMIFS($H$11:$H$8770,$F$11:$F$8770,"=COD1",$B$11:$B$8770,"="&amp;B6411)/COUNTIFS($F$11:$F$8770,"=COD1",$B$11:$B$8770,"="&amp;B6411))/COUNTIFS($A$11:$A$8770,"="&amp;A6411,$F$11:$F$8770,"=COD1"),0)</f>
        <v>0</v>
      </c>
      <c r="L6411" s="13" t="e">
        <f>(VLOOKUP(F6411,tarifas!$C$7:$D$10,2,FALSE)+tarifas!$D$21)*datos!H6411</f>
        <v>#N/A</v>
      </c>
      <c r="M6411">
        <v>152.89512999999999</v>
      </c>
      <c r="N6411" s="13" t="e">
        <f t="shared" si="899"/>
        <v>#N/A</v>
      </c>
      <c r="O6411">
        <f t="shared" si="900"/>
        <v>152.89512999999999</v>
      </c>
      <c r="P6411" s="12">
        <f t="shared" si="901"/>
        <v>371.0253909566328</v>
      </c>
      <c r="Q6411">
        <f t="shared" si="902"/>
        <v>0</v>
      </c>
      <c r="R6411">
        <f>$D$2*tarifas!$D$12/24</f>
        <v>1.4541666666666666</v>
      </c>
      <c r="S6411" t="e">
        <f>VLOOKUP(E6411&amp;" "&amp;F6411,tarifas!$A$13:$D$20,4,FALSE)*P6411</f>
        <v>#N/A</v>
      </c>
      <c r="T6411">
        <f>IF(F6411="COD1",tarifas!$D$11*(SUMIFS($P$11:$P$8770,$F$11:$F$8770,"=COD1",$B$11:$B$8770,"="&amp;B6411)/COUNTIFS($F$11:$F$8770,"=COD1",$B$11:$B$8770,"="&amp;B6411))/COUNTIFS($A$11:$A$8770,"="&amp;A6411,$F$11:$F$8770,"=COD1"),0)</f>
        <v>0</v>
      </c>
      <c r="U6411" t="e">
        <f>(VLOOKUP(F6411,tarifas!$C$7:$D$10,2,FALSE)+tarifas!$D$21)*datos!P6411</f>
        <v>#N/A</v>
      </c>
      <c r="V6411" t="e">
        <f t="shared" si="903"/>
        <v>#N/A</v>
      </c>
      <c r="W6411">
        <f t="shared" si="904"/>
        <v>0</v>
      </c>
    </row>
    <row r="6412" spans="1:23" x14ac:dyDescent="0.25">
      <c r="A6412">
        <f t="shared" ref="A6412:A6475" si="906">DAYS360($C$11,C6412)</f>
        <v>263</v>
      </c>
      <c r="B6412">
        <f t="shared" ref="B6412:B6475" si="907">MONTH(C6412)</f>
        <v>9</v>
      </c>
      <c r="C6412" s="1">
        <f t="shared" si="905"/>
        <v>41906.708333317809</v>
      </c>
      <c r="D6412" s="7">
        <v>97.87878787878789</v>
      </c>
      <c r="E6412" s="7"/>
      <c r="G6412">
        <v>65.099999999999994</v>
      </c>
      <c r="H6412" s="12">
        <v>414.65656124711086</v>
      </c>
      <c r="I6412" s="13">
        <f>$D$2*tarifas!$D$12/24</f>
        <v>1.4541666666666666</v>
      </c>
      <c r="J6412" s="13" t="e">
        <f>VLOOKUP(E6412&amp;" "&amp;F6412,tarifas!$A$13:$D$20,4,FALSE)*H6412</f>
        <v>#N/A</v>
      </c>
      <c r="K6412" s="13">
        <f>IF(F6412="COD1",tarifas!$D$11*(SUMIFS($H$11:$H$8770,$F$11:$F$8770,"=COD1",$B$11:$B$8770,"="&amp;B6412)/COUNTIFS($F$11:$F$8770,"=COD1",$B$11:$B$8770,"="&amp;B6412))/COUNTIFS($A$11:$A$8770,"="&amp;A6412,$F$11:$F$8770,"=COD1"),0)</f>
        <v>0</v>
      </c>
      <c r="L6412" s="13" t="e">
        <f>(VLOOKUP(F6412,tarifas!$C$7:$D$10,2,FALSE)+tarifas!$D$21)*datos!H6412</f>
        <v>#N/A</v>
      </c>
      <c r="M6412">
        <v>17.479580000000002</v>
      </c>
      <c r="N6412" s="13" t="e">
        <f t="shared" ref="N6412:N6475" si="908">(I6412+J6412+K6412+L6412)*1.23</f>
        <v>#N/A</v>
      </c>
      <c r="O6412">
        <f t="shared" ref="O6412:O6475" si="909">IF(M6412&lt;H6412,M6412,H6412)</f>
        <v>17.479580000000002</v>
      </c>
      <c r="P6412" s="12">
        <f t="shared" ref="P6412:P6475" si="910">H6412-O6412</f>
        <v>397.17698124711086</v>
      </c>
      <c r="Q6412">
        <f t="shared" ref="Q6412:Q6475" si="911">IF(M6412&lt;H6412,0,M6412-H6412)</f>
        <v>0</v>
      </c>
      <c r="R6412">
        <f>$D$2*tarifas!$D$12/24</f>
        <v>1.4541666666666666</v>
      </c>
      <c r="S6412" t="e">
        <f>VLOOKUP(E6412&amp;" "&amp;F6412,tarifas!$A$13:$D$20,4,FALSE)*P6412</f>
        <v>#N/A</v>
      </c>
      <c r="T6412">
        <f>IF(F6412="COD1",tarifas!$D$11*(SUMIFS($P$11:$P$8770,$F$11:$F$8770,"=COD1",$B$11:$B$8770,"="&amp;B6412)/COUNTIFS($F$11:$F$8770,"=COD1",$B$11:$B$8770,"="&amp;B6412))/COUNTIFS($A$11:$A$8770,"="&amp;A6412,$F$11:$F$8770,"=COD1"),0)</f>
        <v>0</v>
      </c>
      <c r="U6412" t="e">
        <f>(VLOOKUP(F6412,tarifas!$C$7:$D$10,2,FALSE)+tarifas!$D$21)*datos!P6412</f>
        <v>#N/A</v>
      </c>
      <c r="V6412" t="e">
        <f t="shared" ref="V6412:V6475" si="912">(R6412+S6412+T6412+U6412)*1.23</f>
        <v>#N/A</v>
      </c>
      <c r="W6412">
        <f t="shared" ref="W6412:W6475" si="913">0.9*G6412/1000*Q6412</f>
        <v>0</v>
      </c>
    </row>
    <row r="6413" spans="1:23" x14ac:dyDescent="0.25">
      <c r="A6413">
        <f t="shared" si="906"/>
        <v>263</v>
      </c>
      <c r="B6413">
        <f t="shared" si="907"/>
        <v>9</v>
      </c>
      <c r="C6413" s="1">
        <f t="shared" ref="C6413:C6476" si="914">+C6412+1/24</f>
        <v>41906.749999984473</v>
      </c>
      <c r="D6413" s="7">
        <v>14.424242424242424</v>
      </c>
      <c r="E6413" s="7"/>
      <c r="G6413">
        <v>65</v>
      </c>
      <c r="H6413" s="12">
        <v>311.69432335349063</v>
      </c>
      <c r="I6413" s="13">
        <f>$D$2*tarifas!$D$12/24</f>
        <v>1.4541666666666666</v>
      </c>
      <c r="J6413" s="13" t="e">
        <f>VLOOKUP(E6413&amp;" "&amp;F6413,tarifas!$A$13:$D$20,4,FALSE)*H6413</f>
        <v>#N/A</v>
      </c>
      <c r="K6413" s="13">
        <f>IF(F6413="COD1",tarifas!$D$11*(SUMIFS($H$11:$H$8770,$F$11:$F$8770,"=COD1",$B$11:$B$8770,"="&amp;B6413)/COUNTIFS($F$11:$F$8770,"=COD1",$B$11:$B$8770,"="&amp;B6413))/COUNTIFS($A$11:$A$8770,"="&amp;A6413,$F$11:$F$8770,"=COD1"),0)</f>
        <v>0</v>
      </c>
      <c r="L6413" s="13" t="e">
        <f>(VLOOKUP(F6413,tarifas!$C$7:$D$10,2,FALSE)+tarifas!$D$21)*datos!H6413</f>
        <v>#N/A</v>
      </c>
      <c r="M6413">
        <v>0</v>
      </c>
      <c r="N6413" s="13" t="e">
        <f t="shared" si="908"/>
        <v>#N/A</v>
      </c>
      <c r="O6413">
        <f t="shared" si="909"/>
        <v>0</v>
      </c>
      <c r="P6413" s="12">
        <f t="shared" si="910"/>
        <v>311.69432335349063</v>
      </c>
      <c r="Q6413">
        <f t="shared" si="911"/>
        <v>0</v>
      </c>
      <c r="R6413">
        <f>$D$2*tarifas!$D$12/24</f>
        <v>1.4541666666666666</v>
      </c>
      <c r="S6413" t="e">
        <f>VLOOKUP(E6413&amp;" "&amp;F6413,tarifas!$A$13:$D$20,4,FALSE)*P6413</f>
        <v>#N/A</v>
      </c>
      <c r="T6413">
        <f>IF(F6413="COD1",tarifas!$D$11*(SUMIFS($P$11:$P$8770,$F$11:$F$8770,"=COD1",$B$11:$B$8770,"="&amp;B6413)/COUNTIFS($F$11:$F$8770,"=COD1",$B$11:$B$8770,"="&amp;B6413))/COUNTIFS($A$11:$A$8770,"="&amp;A6413,$F$11:$F$8770,"=COD1"),0)</f>
        <v>0</v>
      </c>
      <c r="U6413" t="e">
        <f>(VLOOKUP(F6413,tarifas!$C$7:$D$10,2,FALSE)+tarifas!$D$21)*datos!P6413</f>
        <v>#N/A</v>
      </c>
      <c r="V6413" t="e">
        <f t="shared" si="912"/>
        <v>#N/A</v>
      </c>
      <c r="W6413">
        <f t="shared" si="913"/>
        <v>0</v>
      </c>
    </row>
    <row r="6414" spans="1:23" x14ac:dyDescent="0.25">
      <c r="A6414">
        <f t="shared" si="906"/>
        <v>263</v>
      </c>
      <c r="B6414">
        <f t="shared" si="907"/>
        <v>9</v>
      </c>
      <c r="C6414" s="1">
        <f t="shared" si="914"/>
        <v>41906.791666651137</v>
      </c>
      <c r="D6414" s="7">
        <v>0</v>
      </c>
      <c r="E6414" s="7"/>
      <c r="G6414">
        <v>67.930000000000007</v>
      </c>
      <c r="H6414" s="12">
        <v>246.49264146119117</v>
      </c>
      <c r="I6414" s="13">
        <f>$D$2*tarifas!$D$12/24</f>
        <v>1.4541666666666666</v>
      </c>
      <c r="J6414" s="13" t="e">
        <f>VLOOKUP(E6414&amp;" "&amp;F6414,tarifas!$A$13:$D$20,4,FALSE)*H6414</f>
        <v>#N/A</v>
      </c>
      <c r="K6414" s="13">
        <f>IF(F6414="COD1",tarifas!$D$11*(SUMIFS($H$11:$H$8770,$F$11:$F$8770,"=COD1",$B$11:$B$8770,"="&amp;B6414)/COUNTIFS($F$11:$F$8770,"=COD1",$B$11:$B$8770,"="&amp;B6414))/COUNTIFS($A$11:$A$8770,"="&amp;A6414,$F$11:$F$8770,"=COD1"),0)</f>
        <v>0</v>
      </c>
      <c r="L6414" s="13" t="e">
        <f>(VLOOKUP(F6414,tarifas!$C$7:$D$10,2,FALSE)+tarifas!$D$21)*datos!H6414</f>
        <v>#N/A</v>
      </c>
      <c r="M6414">
        <v>0</v>
      </c>
      <c r="N6414" s="13" t="e">
        <f t="shared" si="908"/>
        <v>#N/A</v>
      </c>
      <c r="O6414">
        <f t="shared" si="909"/>
        <v>0</v>
      </c>
      <c r="P6414" s="12">
        <f t="shared" si="910"/>
        <v>246.49264146119117</v>
      </c>
      <c r="Q6414">
        <f t="shared" si="911"/>
        <v>0</v>
      </c>
      <c r="R6414">
        <f>$D$2*tarifas!$D$12/24</f>
        <v>1.4541666666666666</v>
      </c>
      <c r="S6414" t="e">
        <f>VLOOKUP(E6414&amp;" "&amp;F6414,tarifas!$A$13:$D$20,4,FALSE)*P6414</f>
        <v>#N/A</v>
      </c>
      <c r="T6414">
        <f>IF(F6414="COD1",tarifas!$D$11*(SUMIFS($P$11:$P$8770,$F$11:$F$8770,"=COD1",$B$11:$B$8770,"="&amp;B6414)/COUNTIFS($F$11:$F$8770,"=COD1",$B$11:$B$8770,"="&amp;B6414))/COUNTIFS($A$11:$A$8770,"="&amp;A6414,$F$11:$F$8770,"=COD1"),0)</f>
        <v>0</v>
      </c>
      <c r="U6414" t="e">
        <f>(VLOOKUP(F6414,tarifas!$C$7:$D$10,2,FALSE)+tarifas!$D$21)*datos!P6414</f>
        <v>#N/A</v>
      </c>
      <c r="V6414" t="e">
        <f t="shared" si="912"/>
        <v>#N/A</v>
      </c>
      <c r="W6414">
        <f t="shared" si="913"/>
        <v>0</v>
      </c>
    </row>
    <row r="6415" spans="1:23" x14ac:dyDescent="0.25">
      <c r="A6415">
        <f t="shared" si="906"/>
        <v>263</v>
      </c>
      <c r="B6415">
        <f t="shared" si="907"/>
        <v>9</v>
      </c>
      <c r="C6415" s="1">
        <f t="shared" si="914"/>
        <v>41906.833333317802</v>
      </c>
      <c r="D6415" s="7">
        <v>0</v>
      </c>
      <c r="E6415" s="7"/>
      <c r="G6415">
        <v>67.930000000000007</v>
      </c>
      <c r="H6415" s="12">
        <v>225.97182805146025</v>
      </c>
      <c r="I6415" s="13">
        <f>$D$2*tarifas!$D$12/24</f>
        <v>1.4541666666666666</v>
      </c>
      <c r="J6415" s="13" t="e">
        <f>VLOOKUP(E6415&amp;" "&amp;F6415,tarifas!$A$13:$D$20,4,FALSE)*H6415</f>
        <v>#N/A</v>
      </c>
      <c r="K6415" s="13">
        <f>IF(F6415="COD1",tarifas!$D$11*(SUMIFS($H$11:$H$8770,$F$11:$F$8770,"=COD1",$B$11:$B$8770,"="&amp;B6415)/COUNTIFS($F$11:$F$8770,"=COD1",$B$11:$B$8770,"="&amp;B6415))/COUNTIFS($A$11:$A$8770,"="&amp;A6415,$F$11:$F$8770,"=COD1"),0)</f>
        <v>0</v>
      </c>
      <c r="L6415" s="13" t="e">
        <f>(VLOOKUP(F6415,tarifas!$C$7:$D$10,2,FALSE)+tarifas!$D$21)*datos!H6415</f>
        <v>#N/A</v>
      </c>
      <c r="M6415">
        <v>0</v>
      </c>
      <c r="N6415" s="13" t="e">
        <f t="shared" si="908"/>
        <v>#N/A</v>
      </c>
      <c r="O6415">
        <f t="shared" si="909"/>
        <v>0</v>
      </c>
      <c r="P6415" s="12">
        <f t="shared" si="910"/>
        <v>225.97182805146025</v>
      </c>
      <c r="Q6415">
        <f t="shared" si="911"/>
        <v>0</v>
      </c>
      <c r="R6415">
        <f>$D$2*tarifas!$D$12/24</f>
        <v>1.4541666666666666</v>
      </c>
      <c r="S6415" t="e">
        <f>VLOOKUP(E6415&amp;" "&amp;F6415,tarifas!$A$13:$D$20,4,FALSE)*P6415</f>
        <v>#N/A</v>
      </c>
      <c r="T6415">
        <f>IF(F6415="COD1",tarifas!$D$11*(SUMIFS($P$11:$P$8770,$F$11:$F$8770,"=COD1",$B$11:$B$8770,"="&amp;B6415)/COUNTIFS($F$11:$F$8770,"=COD1",$B$11:$B$8770,"="&amp;B6415))/COUNTIFS($A$11:$A$8770,"="&amp;A6415,$F$11:$F$8770,"=COD1"),0)</f>
        <v>0</v>
      </c>
      <c r="U6415" t="e">
        <f>(VLOOKUP(F6415,tarifas!$C$7:$D$10,2,FALSE)+tarifas!$D$21)*datos!P6415</f>
        <v>#N/A</v>
      </c>
      <c r="V6415" t="e">
        <f t="shared" si="912"/>
        <v>#N/A</v>
      </c>
      <c r="W6415">
        <f t="shared" si="913"/>
        <v>0</v>
      </c>
    </row>
    <row r="6416" spans="1:23" x14ac:dyDescent="0.25">
      <c r="A6416">
        <f t="shared" si="906"/>
        <v>263</v>
      </c>
      <c r="B6416">
        <f t="shared" si="907"/>
        <v>9</v>
      </c>
      <c r="C6416" s="1">
        <f t="shared" si="914"/>
        <v>41906.874999984466</v>
      </c>
      <c r="D6416" s="7">
        <v>0</v>
      </c>
      <c r="E6416" s="7"/>
      <c r="G6416">
        <v>64.3</v>
      </c>
      <c r="H6416" s="12">
        <v>219.76176029094577</v>
      </c>
      <c r="I6416" s="13">
        <f>$D$2*tarifas!$D$12/24</f>
        <v>1.4541666666666666</v>
      </c>
      <c r="J6416" s="13" t="e">
        <f>VLOOKUP(E6416&amp;" "&amp;F6416,tarifas!$A$13:$D$20,4,FALSE)*H6416</f>
        <v>#N/A</v>
      </c>
      <c r="K6416" s="13">
        <f>IF(F6416="COD1",tarifas!$D$11*(SUMIFS($H$11:$H$8770,$F$11:$F$8770,"=COD1",$B$11:$B$8770,"="&amp;B6416)/COUNTIFS($F$11:$F$8770,"=COD1",$B$11:$B$8770,"="&amp;B6416))/COUNTIFS($A$11:$A$8770,"="&amp;A6416,$F$11:$F$8770,"=COD1"),0)</f>
        <v>0</v>
      </c>
      <c r="L6416" s="13" t="e">
        <f>(VLOOKUP(F6416,tarifas!$C$7:$D$10,2,FALSE)+tarifas!$D$21)*datos!H6416</f>
        <v>#N/A</v>
      </c>
      <c r="M6416">
        <v>0</v>
      </c>
      <c r="N6416" s="13" t="e">
        <f t="shared" si="908"/>
        <v>#N/A</v>
      </c>
      <c r="O6416">
        <f t="shared" si="909"/>
        <v>0</v>
      </c>
      <c r="P6416" s="12">
        <f t="shared" si="910"/>
        <v>219.76176029094577</v>
      </c>
      <c r="Q6416">
        <f t="shared" si="911"/>
        <v>0</v>
      </c>
      <c r="R6416">
        <f>$D$2*tarifas!$D$12/24</f>
        <v>1.4541666666666666</v>
      </c>
      <c r="S6416" t="e">
        <f>VLOOKUP(E6416&amp;" "&amp;F6416,tarifas!$A$13:$D$20,4,FALSE)*P6416</f>
        <v>#N/A</v>
      </c>
      <c r="T6416">
        <f>IF(F6416="COD1",tarifas!$D$11*(SUMIFS($P$11:$P$8770,$F$11:$F$8770,"=COD1",$B$11:$B$8770,"="&amp;B6416)/COUNTIFS($F$11:$F$8770,"=COD1",$B$11:$B$8770,"="&amp;B6416))/COUNTIFS($A$11:$A$8770,"="&amp;A6416,$F$11:$F$8770,"=COD1"),0)</f>
        <v>0</v>
      </c>
      <c r="U6416" t="e">
        <f>(VLOOKUP(F6416,tarifas!$C$7:$D$10,2,FALSE)+tarifas!$D$21)*datos!P6416</f>
        <v>#N/A</v>
      </c>
      <c r="V6416" t="e">
        <f t="shared" si="912"/>
        <v>#N/A</v>
      </c>
      <c r="W6416">
        <f t="shared" si="913"/>
        <v>0</v>
      </c>
    </row>
    <row r="6417" spans="1:23" x14ac:dyDescent="0.25">
      <c r="A6417">
        <f t="shared" si="906"/>
        <v>263</v>
      </c>
      <c r="B6417">
        <f t="shared" si="907"/>
        <v>9</v>
      </c>
      <c r="C6417" s="1">
        <f t="shared" si="914"/>
        <v>41906.91666665113</v>
      </c>
      <c r="D6417" s="7">
        <v>0</v>
      </c>
      <c r="E6417" s="7"/>
      <c r="G6417">
        <v>50.13</v>
      </c>
      <c r="H6417" s="12">
        <v>221.48071344467652</v>
      </c>
      <c r="I6417" s="13">
        <f>$D$2*tarifas!$D$12/24</f>
        <v>1.4541666666666666</v>
      </c>
      <c r="J6417" s="13" t="e">
        <f>VLOOKUP(E6417&amp;" "&amp;F6417,tarifas!$A$13:$D$20,4,FALSE)*H6417</f>
        <v>#N/A</v>
      </c>
      <c r="K6417" s="13">
        <f>IF(F6417="COD1",tarifas!$D$11*(SUMIFS($H$11:$H$8770,$F$11:$F$8770,"=COD1",$B$11:$B$8770,"="&amp;B6417)/COUNTIFS($F$11:$F$8770,"=COD1",$B$11:$B$8770,"="&amp;B6417))/COUNTIFS($A$11:$A$8770,"="&amp;A6417,$F$11:$F$8770,"=COD1"),0)</f>
        <v>0</v>
      </c>
      <c r="L6417" s="13" t="e">
        <f>(VLOOKUP(F6417,tarifas!$C$7:$D$10,2,FALSE)+tarifas!$D$21)*datos!H6417</f>
        <v>#N/A</v>
      </c>
      <c r="M6417">
        <v>0</v>
      </c>
      <c r="N6417" s="13" t="e">
        <f t="shared" si="908"/>
        <v>#N/A</v>
      </c>
      <c r="O6417">
        <f t="shared" si="909"/>
        <v>0</v>
      </c>
      <c r="P6417" s="12">
        <f t="shared" si="910"/>
        <v>221.48071344467652</v>
      </c>
      <c r="Q6417">
        <f t="shared" si="911"/>
        <v>0</v>
      </c>
      <c r="R6417">
        <f>$D$2*tarifas!$D$12/24</f>
        <v>1.4541666666666666</v>
      </c>
      <c r="S6417" t="e">
        <f>VLOOKUP(E6417&amp;" "&amp;F6417,tarifas!$A$13:$D$20,4,FALSE)*P6417</f>
        <v>#N/A</v>
      </c>
      <c r="T6417">
        <f>IF(F6417="COD1",tarifas!$D$11*(SUMIFS($P$11:$P$8770,$F$11:$F$8770,"=COD1",$B$11:$B$8770,"="&amp;B6417)/COUNTIFS($F$11:$F$8770,"=COD1",$B$11:$B$8770,"="&amp;B6417))/COUNTIFS($A$11:$A$8770,"="&amp;A6417,$F$11:$F$8770,"=COD1"),0)</f>
        <v>0</v>
      </c>
      <c r="U6417" t="e">
        <f>(VLOOKUP(F6417,tarifas!$C$7:$D$10,2,FALSE)+tarifas!$D$21)*datos!P6417</f>
        <v>#N/A</v>
      </c>
      <c r="V6417" t="e">
        <f t="shared" si="912"/>
        <v>#N/A</v>
      </c>
      <c r="W6417">
        <f t="shared" si="913"/>
        <v>0</v>
      </c>
    </row>
    <row r="6418" spans="1:23" x14ac:dyDescent="0.25">
      <c r="A6418">
        <f t="shared" si="906"/>
        <v>263</v>
      </c>
      <c r="B6418">
        <f t="shared" si="907"/>
        <v>9</v>
      </c>
      <c r="C6418" s="1">
        <f t="shared" si="914"/>
        <v>41906.958333317794</v>
      </c>
      <c r="D6418" s="7">
        <v>0</v>
      </c>
      <c r="E6418" s="7"/>
      <c r="G6418">
        <v>46.23</v>
      </c>
      <c r="H6418" s="12">
        <v>213.50348689055687</v>
      </c>
      <c r="I6418" s="13">
        <f>$D$2*tarifas!$D$12/24</f>
        <v>1.4541666666666666</v>
      </c>
      <c r="J6418" s="13" t="e">
        <f>VLOOKUP(E6418&amp;" "&amp;F6418,tarifas!$A$13:$D$20,4,FALSE)*H6418</f>
        <v>#N/A</v>
      </c>
      <c r="K6418" s="13">
        <f>IF(F6418="COD1",tarifas!$D$11*(SUMIFS($H$11:$H$8770,$F$11:$F$8770,"=COD1",$B$11:$B$8770,"="&amp;B6418)/COUNTIFS($F$11:$F$8770,"=COD1",$B$11:$B$8770,"="&amp;B6418))/COUNTIFS($A$11:$A$8770,"="&amp;A6418,$F$11:$F$8770,"=COD1"),0)</f>
        <v>0</v>
      </c>
      <c r="L6418" s="13" t="e">
        <f>(VLOOKUP(F6418,tarifas!$C$7:$D$10,2,FALSE)+tarifas!$D$21)*datos!H6418</f>
        <v>#N/A</v>
      </c>
      <c r="M6418">
        <v>0</v>
      </c>
      <c r="N6418" s="13" t="e">
        <f t="shared" si="908"/>
        <v>#N/A</v>
      </c>
      <c r="O6418">
        <f t="shared" si="909"/>
        <v>0</v>
      </c>
      <c r="P6418" s="12">
        <f t="shared" si="910"/>
        <v>213.50348689055687</v>
      </c>
      <c r="Q6418">
        <f t="shared" si="911"/>
        <v>0</v>
      </c>
      <c r="R6418">
        <f>$D$2*tarifas!$D$12/24</f>
        <v>1.4541666666666666</v>
      </c>
      <c r="S6418" t="e">
        <f>VLOOKUP(E6418&amp;" "&amp;F6418,tarifas!$A$13:$D$20,4,FALSE)*P6418</f>
        <v>#N/A</v>
      </c>
      <c r="T6418">
        <f>IF(F6418="COD1",tarifas!$D$11*(SUMIFS($P$11:$P$8770,$F$11:$F$8770,"=COD1",$B$11:$B$8770,"="&amp;B6418)/COUNTIFS($F$11:$F$8770,"=COD1",$B$11:$B$8770,"="&amp;B6418))/COUNTIFS($A$11:$A$8770,"="&amp;A6418,$F$11:$F$8770,"=COD1"),0)</f>
        <v>0</v>
      </c>
      <c r="U6418" t="e">
        <f>(VLOOKUP(F6418,tarifas!$C$7:$D$10,2,FALSE)+tarifas!$D$21)*datos!P6418</f>
        <v>#N/A</v>
      </c>
      <c r="V6418" t="e">
        <f t="shared" si="912"/>
        <v>#N/A</v>
      </c>
      <c r="W6418">
        <f t="shared" si="913"/>
        <v>0</v>
      </c>
    </row>
    <row r="6419" spans="1:23" x14ac:dyDescent="0.25">
      <c r="A6419">
        <f t="shared" si="906"/>
        <v>264</v>
      </c>
      <c r="B6419">
        <f t="shared" si="907"/>
        <v>9</v>
      </c>
      <c r="C6419" s="1">
        <f t="shared" si="914"/>
        <v>41906.999999984459</v>
      </c>
      <c r="D6419" s="7">
        <v>0</v>
      </c>
      <c r="E6419" s="7"/>
      <c r="G6419">
        <v>40.5</v>
      </c>
      <c r="H6419" s="12">
        <v>211.38864708023863</v>
      </c>
      <c r="I6419" s="13">
        <f>$D$2*tarifas!$D$12/24</f>
        <v>1.4541666666666666</v>
      </c>
      <c r="J6419" s="13" t="e">
        <f>VLOOKUP(E6419&amp;" "&amp;F6419,tarifas!$A$13:$D$20,4,FALSE)*H6419</f>
        <v>#N/A</v>
      </c>
      <c r="K6419" s="13">
        <f>IF(F6419="COD1",tarifas!$D$11*(SUMIFS($H$11:$H$8770,$F$11:$F$8770,"=COD1",$B$11:$B$8770,"="&amp;B6419)/COUNTIFS($F$11:$F$8770,"=COD1",$B$11:$B$8770,"="&amp;B6419))/COUNTIFS($A$11:$A$8770,"="&amp;A6419,$F$11:$F$8770,"=COD1"),0)</f>
        <v>0</v>
      </c>
      <c r="L6419" s="13" t="e">
        <f>(VLOOKUP(F6419,tarifas!$C$7:$D$10,2,FALSE)+tarifas!$D$21)*datos!H6419</f>
        <v>#N/A</v>
      </c>
      <c r="M6419">
        <v>0</v>
      </c>
      <c r="N6419" s="13" t="e">
        <f t="shared" si="908"/>
        <v>#N/A</v>
      </c>
      <c r="O6419">
        <f t="shared" si="909"/>
        <v>0</v>
      </c>
      <c r="P6419" s="12">
        <f t="shared" si="910"/>
        <v>211.38864708023863</v>
      </c>
      <c r="Q6419">
        <f t="shared" si="911"/>
        <v>0</v>
      </c>
      <c r="R6419">
        <f>$D$2*tarifas!$D$12/24</f>
        <v>1.4541666666666666</v>
      </c>
      <c r="S6419" t="e">
        <f>VLOOKUP(E6419&amp;" "&amp;F6419,tarifas!$A$13:$D$20,4,FALSE)*P6419</f>
        <v>#N/A</v>
      </c>
      <c r="T6419">
        <f>IF(F6419="COD1",tarifas!$D$11*(SUMIFS($P$11:$P$8770,$F$11:$F$8770,"=COD1",$B$11:$B$8770,"="&amp;B6419)/COUNTIFS($F$11:$F$8770,"=COD1",$B$11:$B$8770,"="&amp;B6419))/COUNTIFS($A$11:$A$8770,"="&amp;A6419,$F$11:$F$8770,"=COD1"),0)</f>
        <v>0</v>
      </c>
      <c r="U6419" t="e">
        <f>(VLOOKUP(F6419,tarifas!$C$7:$D$10,2,FALSE)+tarifas!$D$21)*datos!P6419</f>
        <v>#N/A</v>
      </c>
      <c r="V6419" t="e">
        <f t="shared" si="912"/>
        <v>#N/A</v>
      </c>
      <c r="W6419">
        <f t="shared" si="913"/>
        <v>0</v>
      </c>
    </row>
    <row r="6420" spans="1:23" x14ac:dyDescent="0.25">
      <c r="A6420">
        <f t="shared" si="906"/>
        <v>264</v>
      </c>
      <c r="B6420">
        <f t="shared" si="907"/>
        <v>9</v>
      </c>
      <c r="C6420" s="1">
        <f t="shared" si="914"/>
        <v>41907.041666651123</v>
      </c>
      <c r="D6420" s="7">
        <v>0</v>
      </c>
      <c r="E6420" s="7"/>
      <c r="G6420">
        <v>38.4</v>
      </c>
      <c r="H6420" s="12">
        <v>209.45776992067209</v>
      </c>
      <c r="I6420" s="13">
        <f>$D$2*tarifas!$D$12/24</f>
        <v>1.4541666666666666</v>
      </c>
      <c r="J6420" s="13" t="e">
        <f>VLOOKUP(E6420&amp;" "&amp;F6420,tarifas!$A$13:$D$20,4,FALSE)*H6420</f>
        <v>#N/A</v>
      </c>
      <c r="K6420" s="13">
        <f>IF(F6420="COD1",tarifas!$D$11*(SUMIFS($H$11:$H$8770,$F$11:$F$8770,"=COD1",$B$11:$B$8770,"="&amp;B6420)/COUNTIFS($F$11:$F$8770,"=COD1",$B$11:$B$8770,"="&amp;B6420))/COUNTIFS($A$11:$A$8770,"="&amp;A6420,$F$11:$F$8770,"=COD1"),0)</f>
        <v>0</v>
      </c>
      <c r="L6420" s="13" t="e">
        <f>(VLOOKUP(F6420,tarifas!$C$7:$D$10,2,FALSE)+tarifas!$D$21)*datos!H6420</f>
        <v>#N/A</v>
      </c>
      <c r="M6420">
        <v>0</v>
      </c>
      <c r="N6420" s="13" t="e">
        <f t="shared" si="908"/>
        <v>#N/A</v>
      </c>
      <c r="O6420">
        <f t="shared" si="909"/>
        <v>0</v>
      </c>
      <c r="P6420" s="12">
        <f t="shared" si="910"/>
        <v>209.45776992067209</v>
      </c>
      <c r="Q6420">
        <f t="shared" si="911"/>
        <v>0</v>
      </c>
      <c r="R6420">
        <f>$D$2*tarifas!$D$12/24</f>
        <v>1.4541666666666666</v>
      </c>
      <c r="S6420" t="e">
        <f>VLOOKUP(E6420&amp;" "&amp;F6420,tarifas!$A$13:$D$20,4,FALSE)*P6420</f>
        <v>#N/A</v>
      </c>
      <c r="T6420">
        <f>IF(F6420="COD1",tarifas!$D$11*(SUMIFS($P$11:$P$8770,$F$11:$F$8770,"=COD1",$B$11:$B$8770,"="&amp;B6420)/COUNTIFS($F$11:$F$8770,"=COD1",$B$11:$B$8770,"="&amp;B6420))/COUNTIFS($A$11:$A$8770,"="&amp;A6420,$F$11:$F$8770,"=COD1"),0)</f>
        <v>0</v>
      </c>
      <c r="U6420" t="e">
        <f>(VLOOKUP(F6420,tarifas!$C$7:$D$10,2,FALSE)+tarifas!$D$21)*datos!P6420</f>
        <v>#N/A</v>
      </c>
      <c r="V6420" t="e">
        <f t="shared" si="912"/>
        <v>#N/A</v>
      </c>
      <c r="W6420">
        <f t="shared" si="913"/>
        <v>0</v>
      </c>
    </row>
    <row r="6421" spans="1:23" x14ac:dyDescent="0.25">
      <c r="A6421">
        <f t="shared" si="906"/>
        <v>264</v>
      </c>
      <c r="B6421">
        <f t="shared" si="907"/>
        <v>9</v>
      </c>
      <c r="C6421" s="1">
        <f t="shared" si="914"/>
        <v>41907.083333317787</v>
      </c>
      <c r="D6421" s="7">
        <v>0</v>
      </c>
      <c r="E6421" s="7"/>
      <c r="G6421">
        <v>39.5</v>
      </c>
      <c r="H6421" s="12">
        <v>207.11747580032142</v>
      </c>
      <c r="I6421" s="13">
        <f>$D$2*tarifas!$D$12/24</f>
        <v>1.4541666666666666</v>
      </c>
      <c r="J6421" s="13" t="e">
        <f>VLOOKUP(E6421&amp;" "&amp;F6421,tarifas!$A$13:$D$20,4,FALSE)*H6421</f>
        <v>#N/A</v>
      </c>
      <c r="K6421" s="13">
        <f>IF(F6421="COD1",tarifas!$D$11*(SUMIFS($H$11:$H$8770,$F$11:$F$8770,"=COD1",$B$11:$B$8770,"="&amp;B6421)/COUNTIFS($F$11:$F$8770,"=COD1",$B$11:$B$8770,"="&amp;B6421))/COUNTIFS($A$11:$A$8770,"="&amp;A6421,$F$11:$F$8770,"=COD1"),0)</f>
        <v>0</v>
      </c>
      <c r="L6421" s="13" t="e">
        <f>(VLOOKUP(F6421,tarifas!$C$7:$D$10,2,FALSE)+tarifas!$D$21)*datos!H6421</f>
        <v>#N/A</v>
      </c>
      <c r="M6421">
        <v>0</v>
      </c>
      <c r="N6421" s="13" t="e">
        <f t="shared" si="908"/>
        <v>#N/A</v>
      </c>
      <c r="O6421">
        <f t="shared" si="909"/>
        <v>0</v>
      </c>
      <c r="P6421" s="12">
        <f t="shared" si="910"/>
        <v>207.11747580032142</v>
      </c>
      <c r="Q6421">
        <f t="shared" si="911"/>
        <v>0</v>
      </c>
      <c r="R6421">
        <f>$D$2*tarifas!$D$12/24</f>
        <v>1.4541666666666666</v>
      </c>
      <c r="S6421" t="e">
        <f>VLOOKUP(E6421&amp;" "&amp;F6421,tarifas!$A$13:$D$20,4,FALSE)*P6421</f>
        <v>#N/A</v>
      </c>
      <c r="T6421">
        <f>IF(F6421="COD1",tarifas!$D$11*(SUMIFS($P$11:$P$8770,$F$11:$F$8770,"=COD1",$B$11:$B$8770,"="&amp;B6421)/COUNTIFS($F$11:$F$8770,"=COD1",$B$11:$B$8770,"="&amp;B6421))/COUNTIFS($A$11:$A$8770,"="&amp;A6421,$F$11:$F$8770,"=COD1"),0)</f>
        <v>0</v>
      </c>
      <c r="U6421" t="e">
        <f>(VLOOKUP(F6421,tarifas!$C$7:$D$10,2,FALSE)+tarifas!$D$21)*datos!P6421</f>
        <v>#N/A</v>
      </c>
      <c r="V6421" t="e">
        <f t="shared" si="912"/>
        <v>#N/A</v>
      </c>
      <c r="W6421">
        <f t="shared" si="913"/>
        <v>0</v>
      </c>
    </row>
    <row r="6422" spans="1:23" x14ac:dyDescent="0.25">
      <c r="A6422">
        <f t="shared" si="906"/>
        <v>264</v>
      </c>
      <c r="B6422">
        <f t="shared" si="907"/>
        <v>9</v>
      </c>
      <c r="C6422" s="1">
        <f t="shared" si="914"/>
        <v>41907.124999984451</v>
      </c>
      <c r="D6422" s="7">
        <v>0</v>
      </c>
      <c r="E6422" s="7"/>
      <c r="G6422">
        <v>39</v>
      </c>
      <c r="H6422" s="12">
        <v>204.37578643313606</v>
      </c>
      <c r="I6422" s="13">
        <f>$D$2*tarifas!$D$12/24</f>
        <v>1.4541666666666666</v>
      </c>
      <c r="J6422" s="13" t="e">
        <f>VLOOKUP(E6422&amp;" "&amp;F6422,tarifas!$A$13:$D$20,4,FALSE)*H6422</f>
        <v>#N/A</v>
      </c>
      <c r="K6422" s="13">
        <f>IF(F6422="COD1",tarifas!$D$11*(SUMIFS($H$11:$H$8770,$F$11:$F$8770,"=COD1",$B$11:$B$8770,"="&amp;B6422)/COUNTIFS($F$11:$F$8770,"=COD1",$B$11:$B$8770,"="&amp;B6422))/COUNTIFS($A$11:$A$8770,"="&amp;A6422,$F$11:$F$8770,"=COD1"),0)</f>
        <v>0</v>
      </c>
      <c r="L6422" s="13" t="e">
        <f>(VLOOKUP(F6422,tarifas!$C$7:$D$10,2,FALSE)+tarifas!$D$21)*datos!H6422</f>
        <v>#N/A</v>
      </c>
      <c r="M6422">
        <v>0</v>
      </c>
      <c r="N6422" s="13" t="e">
        <f t="shared" si="908"/>
        <v>#N/A</v>
      </c>
      <c r="O6422">
        <f t="shared" si="909"/>
        <v>0</v>
      </c>
      <c r="P6422" s="12">
        <f t="shared" si="910"/>
        <v>204.37578643313606</v>
      </c>
      <c r="Q6422">
        <f t="shared" si="911"/>
        <v>0</v>
      </c>
      <c r="R6422">
        <f>$D$2*tarifas!$D$12/24</f>
        <v>1.4541666666666666</v>
      </c>
      <c r="S6422" t="e">
        <f>VLOOKUP(E6422&amp;" "&amp;F6422,tarifas!$A$13:$D$20,4,FALSE)*P6422</f>
        <v>#N/A</v>
      </c>
      <c r="T6422">
        <f>IF(F6422="COD1",tarifas!$D$11*(SUMIFS($P$11:$P$8770,$F$11:$F$8770,"=COD1",$B$11:$B$8770,"="&amp;B6422)/COUNTIFS($F$11:$F$8770,"=COD1",$B$11:$B$8770,"="&amp;B6422))/COUNTIFS($A$11:$A$8770,"="&amp;A6422,$F$11:$F$8770,"=COD1"),0)</f>
        <v>0</v>
      </c>
      <c r="U6422" t="e">
        <f>(VLOOKUP(F6422,tarifas!$C$7:$D$10,2,FALSE)+tarifas!$D$21)*datos!P6422</f>
        <v>#N/A</v>
      </c>
      <c r="V6422" t="e">
        <f t="shared" si="912"/>
        <v>#N/A</v>
      </c>
      <c r="W6422">
        <f t="shared" si="913"/>
        <v>0</v>
      </c>
    </row>
    <row r="6423" spans="1:23" x14ac:dyDescent="0.25">
      <c r="A6423">
        <f t="shared" si="906"/>
        <v>264</v>
      </c>
      <c r="B6423">
        <f t="shared" si="907"/>
        <v>9</v>
      </c>
      <c r="C6423" s="1">
        <f t="shared" si="914"/>
        <v>41907.166666651116</v>
      </c>
      <c r="D6423" s="7">
        <v>0</v>
      </c>
      <c r="E6423" s="7"/>
      <c r="G6423">
        <v>39.5</v>
      </c>
      <c r="H6423" s="12">
        <v>205.06270857995321</v>
      </c>
      <c r="I6423" s="13">
        <f>$D$2*tarifas!$D$12/24</f>
        <v>1.4541666666666666</v>
      </c>
      <c r="J6423" s="13" t="e">
        <f>VLOOKUP(E6423&amp;" "&amp;F6423,tarifas!$A$13:$D$20,4,FALSE)*H6423</f>
        <v>#N/A</v>
      </c>
      <c r="K6423" s="13">
        <f>IF(F6423="COD1",tarifas!$D$11*(SUMIFS($H$11:$H$8770,$F$11:$F$8770,"=COD1",$B$11:$B$8770,"="&amp;B6423)/COUNTIFS($F$11:$F$8770,"=COD1",$B$11:$B$8770,"="&amp;B6423))/COUNTIFS($A$11:$A$8770,"="&amp;A6423,$F$11:$F$8770,"=COD1"),0)</f>
        <v>0</v>
      </c>
      <c r="L6423" s="13" t="e">
        <f>(VLOOKUP(F6423,tarifas!$C$7:$D$10,2,FALSE)+tarifas!$D$21)*datos!H6423</f>
        <v>#N/A</v>
      </c>
      <c r="M6423">
        <v>0</v>
      </c>
      <c r="N6423" s="13" t="e">
        <f t="shared" si="908"/>
        <v>#N/A</v>
      </c>
      <c r="O6423">
        <f t="shared" si="909"/>
        <v>0</v>
      </c>
      <c r="P6423" s="12">
        <f t="shared" si="910"/>
        <v>205.06270857995321</v>
      </c>
      <c r="Q6423">
        <f t="shared" si="911"/>
        <v>0</v>
      </c>
      <c r="R6423">
        <f>$D$2*tarifas!$D$12/24</f>
        <v>1.4541666666666666</v>
      </c>
      <c r="S6423" t="e">
        <f>VLOOKUP(E6423&amp;" "&amp;F6423,tarifas!$A$13:$D$20,4,FALSE)*P6423</f>
        <v>#N/A</v>
      </c>
      <c r="T6423">
        <f>IF(F6423="COD1",tarifas!$D$11*(SUMIFS($P$11:$P$8770,$F$11:$F$8770,"=COD1",$B$11:$B$8770,"="&amp;B6423)/COUNTIFS($F$11:$F$8770,"=COD1",$B$11:$B$8770,"="&amp;B6423))/COUNTIFS($A$11:$A$8770,"="&amp;A6423,$F$11:$F$8770,"=COD1"),0)</f>
        <v>0</v>
      </c>
      <c r="U6423" t="e">
        <f>(VLOOKUP(F6423,tarifas!$C$7:$D$10,2,FALSE)+tarifas!$D$21)*datos!P6423</f>
        <v>#N/A</v>
      </c>
      <c r="V6423" t="e">
        <f t="shared" si="912"/>
        <v>#N/A</v>
      </c>
      <c r="W6423">
        <f t="shared" si="913"/>
        <v>0</v>
      </c>
    </row>
    <row r="6424" spans="1:23" x14ac:dyDescent="0.25">
      <c r="A6424">
        <f t="shared" si="906"/>
        <v>264</v>
      </c>
      <c r="B6424">
        <f t="shared" si="907"/>
        <v>9</v>
      </c>
      <c r="C6424" s="1">
        <f t="shared" si="914"/>
        <v>41907.20833331778</v>
      </c>
      <c r="D6424" s="7">
        <v>0</v>
      </c>
      <c r="E6424" s="7"/>
      <c r="G6424">
        <v>45.68</v>
      </c>
      <c r="H6424" s="12">
        <v>204.82982080996703</v>
      </c>
      <c r="I6424" s="13">
        <f>$D$2*tarifas!$D$12/24</f>
        <v>1.4541666666666666</v>
      </c>
      <c r="J6424" s="13" t="e">
        <f>VLOOKUP(E6424&amp;" "&amp;F6424,tarifas!$A$13:$D$20,4,FALSE)*H6424</f>
        <v>#N/A</v>
      </c>
      <c r="K6424" s="13">
        <f>IF(F6424="COD1",tarifas!$D$11*(SUMIFS($H$11:$H$8770,$F$11:$F$8770,"=COD1",$B$11:$B$8770,"="&amp;B6424)/COUNTIFS($F$11:$F$8770,"=COD1",$B$11:$B$8770,"="&amp;B6424))/COUNTIFS($A$11:$A$8770,"="&amp;A6424,$F$11:$F$8770,"=COD1"),0)</f>
        <v>0</v>
      </c>
      <c r="L6424" s="13" t="e">
        <f>(VLOOKUP(F6424,tarifas!$C$7:$D$10,2,FALSE)+tarifas!$D$21)*datos!H6424</f>
        <v>#N/A</v>
      </c>
      <c r="M6424">
        <v>0</v>
      </c>
      <c r="N6424" s="13" t="e">
        <f t="shared" si="908"/>
        <v>#N/A</v>
      </c>
      <c r="O6424">
        <f t="shared" si="909"/>
        <v>0</v>
      </c>
      <c r="P6424" s="12">
        <f t="shared" si="910"/>
        <v>204.82982080996703</v>
      </c>
      <c r="Q6424">
        <f t="shared" si="911"/>
        <v>0</v>
      </c>
      <c r="R6424">
        <f>$D$2*tarifas!$D$12/24</f>
        <v>1.4541666666666666</v>
      </c>
      <c r="S6424" t="e">
        <f>VLOOKUP(E6424&amp;" "&amp;F6424,tarifas!$A$13:$D$20,4,FALSE)*P6424</f>
        <v>#N/A</v>
      </c>
      <c r="T6424">
        <f>IF(F6424="COD1",tarifas!$D$11*(SUMIFS($P$11:$P$8770,$F$11:$F$8770,"=COD1",$B$11:$B$8770,"="&amp;B6424)/COUNTIFS($F$11:$F$8770,"=COD1",$B$11:$B$8770,"="&amp;B6424))/COUNTIFS($A$11:$A$8770,"="&amp;A6424,$F$11:$F$8770,"=COD1"),0)</f>
        <v>0</v>
      </c>
      <c r="U6424" t="e">
        <f>(VLOOKUP(F6424,tarifas!$C$7:$D$10,2,FALSE)+tarifas!$D$21)*datos!P6424</f>
        <v>#N/A</v>
      </c>
      <c r="V6424" t="e">
        <f t="shared" si="912"/>
        <v>#N/A</v>
      </c>
      <c r="W6424">
        <f t="shared" si="913"/>
        <v>0</v>
      </c>
    </row>
    <row r="6425" spans="1:23" x14ac:dyDescent="0.25">
      <c r="A6425">
        <f t="shared" si="906"/>
        <v>264</v>
      </c>
      <c r="B6425">
        <f t="shared" si="907"/>
        <v>9</v>
      </c>
      <c r="C6425" s="1">
        <f t="shared" si="914"/>
        <v>41907.249999984444</v>
      </c>
      <c r="D6425" s="7">
        <v>0</v>
      </c>
      <c r="E6425" s="7"/>
      <c r="G6425">
        <v>56</v>
      </c>
      <c r="H6425" s="12">
        <v>227.66665081817246</v>
      </c>
      <c r="I6425" s="13">
        <f>$D$2*tarifas!$D$12/24</f>
        <v>1.4541666666666666</v>
      </c>
      <c r="J6425" s="13" t="e">
        <f>VLOOKUP(E6425&amp;" "&amp;F6425,tarifas!$A$13:$D$20,4,FALSE)*H6425</f>
        <v>#N/A</v>
      </c>
      <c r="K6425" s="13">
        <f>IF(F6425="COD1",tarifas!$D$11*(SUMIFS($H$11:$H$8770,$F$11:$F$8770,"=COD1",$B$11:$B$8770,"="&amp;B6425)/COUNTIFS($F$11:$F$8770,"=COD1",$B$11:$B$8770,"="&amp;B6425))/COUNTIFS($A$11:$A$8770,"="&amp;A6425,$F$11:$F$8770,"=COD1"),0)</f>
        <v>0</v>
      </c>
      <c r="L6425" s="13" t="e">
        <f>(VLOOKUP(F6425,tarifas!$C$7:$D$10,2,FALSE)+tarifas!$D$21)*datos!H6425</f>
        <v>#N/A</v>
      </c>
      <c r="M6425">
        <v>19.688020000000002</v>
      </c>
      <c r="N6425" s="13" t="e">
        <f t="shared" si="908"/>
        <v>#N/A</v>
      </c>
      <c r="O6425">
        <f t="shared" si="909"/>
        <v>19.688020000000002</v>
      </c>
      <c r="P6425" s="12">
        <f t="shared" si="910"/>
        <v>207.97863081817246</v>
      </c>
      <c r="Q6425">
        <f t="shared" si="911"/>
        <v>0</v>
      </c>
      <c r="R6425">
        <f>$D$2*tarifas!$D$12/24</f>
        <v>1.4541666666666666</v>
      </c>
      <c r="S6425" t="e">
        <f>VLOOKUP(E6425&amp;" "&amp;F6425,tarifas!$A$13:$D$20,4,FALSE)*P6425</f>
        <v>#N/A</v>
      </c>
      <c r="T6425">
        <f>IF(F6425="COD1",tarifas!$D$11*(SUMIFS($P$11:$P$8770,$F$11:$F$8770,"=COD1",$B$11:$B$8770,"="&amp;B6425)/COUNTIFS($F$11:$F$8770,"=COD1",$B$11:$B$8770,"="&amp;B6425))/COUNTIFS($A$11:$A$8770,"="&amp;A6425,$F$11:$F$8770,"=COD1"),0)</f>
        <v>0</v>
      </c>
      <c r="U6425" t="e">
        <f>(VLOOKUP(F6425,tarifas!$C$7:$D$10,2,FALSE)+tarifas!$D$21)*datos!P6425</f>
        <v>#N/A</v>
      </c>
      <c r="V6425" t="e">
        <f t="shared" si="912"/>
        <v>#N/A</v>
      </c>
      <c r="W6425">
        <f t="shared" si="913"/>
        <v>0</v>
      </c>
    </row>
    <row r="6426" spans="1:23" x14ac:dyDescent="0.25">
      <c r="A6426">
        <f t="shared" si="906"/>
        <v>264</v>
      </c>
      <c r="B6426">
        <f t="shared" si="907"/>
        <v>9</v>
      </c>
      <c r="C6426" s="1">
        <f t="shared" si="914"/>
        <v>41907.291666651108</v>
      </c>
      <c r="D6426" s="7">
        <v>0</v>
      </c>
      <c r="E6426" s="7"/>
      <c r="G6426">
        <v>62.1</v>
      </c>
      <c r="H6426" s="12">
        <v>287.74301470682076</v>
      </c>
      <c r="I6426" s="13">
        <f>$D$2*tarifas!$D$12/24</f>
        <v>1.4541666666666666</v>
      </c>
      <c r="J6426" s="13" t="e">
        <f>VLOOKUP(E6426&amp;" "&amp;F6426,tarifas!$A$13:$D$20,4,FALSE)*H6426</f>
        <v>#N/A</v>
      </c>
      <c r="K6426" s="13">
        <f>IF(F6426="COD1",tarifas!$D$11*(SUMIFS($H$11:$H$8770,$F$11:$F$8770,"=COD1",$B$11:$B$8770,"="&amp;B6426)/COUNTIFS($F$11:$F$8770,"=COD1",$B$11:$B$8770,"="&amp;B6426))/COUNTIFS($A$11:$A$8770,"="&amp;A6426,$F$11:$F$8770,"=COD1"),0)</f>
        <v>0</v>
      </c>
      <c r="L6426" s="13" t="e">
        <f>(VLOOKUP(F6426,tarifas!$C$7:$D$10,2,FALSE)+tarifas!$D$21)*datos!H6426</f>
        <v>#N/A</v>
      </c>
      <c r="M6426">
        <v>164.15251000000001</v>
      </c>
      <c r="N6426" s="13" t="e">
        <f t="shared" si="908"/>
        <v>#N/A</v>
      </c>
      <c r="O6426">
        <f t="shared" si="909"/>
        <v>164.15251000000001</v>
      </c>
      <c r="P6426" s="12">
        <f t="shared" si="910"/>
        <v>123.59050470682075</v>
      </c>
      <c r="Q6426">
        <f t="shared" si="911"/>
        <v>0</v>
      </c>
      <c r="R6426">
        <f>$D$2*tarifas!$D$12/24</f>
        <v>1.4541666666666666</v>
      </c>
      <c r="S6426" t="e">
        <f>VLOOKUP(E6426&amp;" "&amp;F6426,tarifas!$A$13:$D$20,4,FALSE)*P6426</f>
        <v>#N/A</v>
      </c>
      <c r="T6426">
        <f>IF(F6426="COD1",tarifas!$D$11*(SUMIFS($P$11:$P$8770,$F$11:$F$8770,"=COD1",$B$11:$B$8770,"="&amp;B6426)/COUNTIFS($F$11:$F$8770,"=COD1",$B$11:$B$8770,"="&amp;B6426))/COUNTIFS($A$11:$A$8770,"="&amp;A6426,$F$11:$F$8770,"=COD1"),0)</f>
        <v>0</v>
      </c>
      <c r="U6426" t="e">
        <f>(VLOOKUP(F6426,tarifas!$C$7:$D$10,2,FALSE)+tarifas!$D$21)*datos!P6426</f>
        <v>#N/A</v>
      </c>
      <c r="V6426" t="e">
        <f t="shared" si="912"/>
        <v>#N/A</v>
      </c>
      <c r="W6426">
        <f t="shared" si="913"/>
        <v>0</v>
      </c>
    </row>
    <row r="6427" spans="1:23" x14ac:dyDescent="0.25">
      <c r="A6427">
        <f t="shared" si="906"/>
        <v>264</v>
      </c>
      <c r="B6427">
        <f t="shared" si="907"/>
        <v>9</v>
      </c>
      <c r="C6427" s="1">
        <f t="shared" si="914"/>
        <v>41907.333333317772</v>
      </c>
      <c r="D6427" s="7">
        <v>0</v>
      </c>
      <c r="E6427" s="7"/>
      <c r="G6427">
        <v>64.89</v>
      </c>
      <c r="H6427" s="12">
        <v>442.57130700948733</v>
      </c>
      <c r="I6427" s="13">
        <f>$D$2*tarifas!$D$12/24</f>
        <v>1.4541666666666666</v>
      </c>
      <c r="J6427" s="13" t="e">
        <f>VLOOKUP(E6427&amp;" "&amp;F6427,tarifas!$A$13:$D$20,4,FALSE)*H6427</f>
        <v>#N/A</v>
      </c>
      <c r="K6427" s="13">
        <f>IF(F6427="COD1",tarifas!$D$11*(SUMIFS($H$11:$H$8770,$F$11:$F$8770,"=COD1",$B$11:$B$8770,"="&amp;B6427)/COUNTIFS($F$11:$F$8770,"=COD1",$B$11:$B$8770,"="&amp;B6427))/COUNTIFS($A$11:$A$8770,"="&amp;A6427,$F$11:$F$8770,"=COD1"),0)</f>
        <v>0</v>
      </c>
      <c r="L6427" s="13" t="e">
        <f>(VLOOKUP(F6427,tarifas!$C$7:$D$10,2,FALSE)+tarifas!$D$21)*datos!H6427</f>
        <v>#N/A</v>
      </c>
      <c r="M6427">
        <v>305.72477000000003</v>
      </c>
      <c r="N6427" s="13" t="e">
        <f t="shared" si="908"/>
        <v>#N/A</v>
      </c>
      <c r="O6427">
        <f t="shared" si="909"/>
        <v>305.72477000000003</v>
      </c>
      <c r="P6427" s="12">
        <f t="shared" si="910"/>
        <v>136.84653700948729</v>
      </c>
      <c r="Q6427">
        <f t="shared" si="911"/>
        <v>0</v>
      </c>
      <c r="R6427">
        <f>$D$2*tarifas!$D$12/24</f>
        <v>1.4541666666666666</v>
      </c>
      <c r="S6427" t="e">
        <f>VLOOKUP(E6427&amp;" "&amp;F6427,tarifas!$A$13:$D$20,4,FALSE)*P6427</f>
        <v>#N/A</v>
      </c>
      <c r="T6427">
        <f>IF(F6427="COD1",tarifas!$D$11*(SUMIFS($P$11:$P$8770,$F$11:$F$8770,"=COD1",$B$11:$B$8770,"="&amp;B6427)/COUNTIFS($F$11:$F$8770,"=COD1",$B$11:$B$8770,"="&amp;B6427))/COUNTIFS($A$11:$A$8770,"="&amp;A6427,$F$11:$F$8770,"=COD1"),0)</f>
        <v>0</v>
      </c>
      <c r="U6427" t="e">
        <f>(VLOOKUP(F6427,tarifas!$C$7:$D$10,2,FALSE)+tarifas!$D$21)*datos!P6427</f>
        <v>#N/A</v>
      </c>
      <c r="V6427" t="e">
        <f t="shared" si="912"/>
        <v>#N/A</v>
      </c>
      <c r="W6427">
        <f t="shared" si="913"/>
        <v>0</v>
      </c>
    </row>
    <row r="6428" spans="1:23" x14ac:dyDescent="0.25">
      <c r="A6428">
        <f t="shared" si="906"/>
        <v>264</v>
      </c>
      <c r="B6428">
        <f t="shared" si="907"/>
        <v>9</v>
      </c>
      <c r="C6428" s="1">
        <f t="shared" si="914"/>
        <v>41907.374999984437</v>
      </c>
      <c r="D6428" s="7">
        <v>0</v>
      </c>
      <c r="E6428" s="7"/>
      <c r="G6428">
        <v>65.17</v>
      </c>
      <c r="H6428" s="12">
        <v>553.45941718683275</v>
      </c>
      <c r="I6428" s="13">
        <f>$D$2*tarifas!$D$12/24</f>
        <v>1.4541666666666666</v>
      </c>
      <c r="J6428" s="13" t="e">
        <f>VLOOKUP(E6428&amp;" "&amp;F6428,tarifas!$A$13:$D$20,4,FALSE)*H6428</f>
        <v>#N/A</v>
      </c>
      <c r="K6428" s="13">
        <f>IF(F6428="COD1",tarifas!$D$11*(SUMIFS($H$11:$H$8770,$F$11:$F$8770,"=COD1",$B$11:$B$8770,"="&amp;B6428)/COUNTIFS($F$11:$F$8770,"=COD1",$B$11:$B$8770,"="&amp;B6428))/COUNTIFS($A$11:$A$8770,"="&amp;A6428,$F$11:$F$8770,"=COD1"),0)</f>
        <v>0</v>
      </c>
      <c r="L6428" s="13" t="e">
        <f>(VLOOKUP(F6428,tarifas!$C$7:$D$10,2,FALSE)+tarifas!$D$21)*datos!H6428</f>
        <v>#N/A</v>
      </c>
      <c r="M6428">
        <v>414.17597999999998</v>
      </c>
      <c r="N6428" s="13" t="e">
        <f t="shared" si="908"/>
        <v>#N/A</v>
      </c>
      <c r="O6428">
        <f t="shared" si="909"/>
        <v>414.17597999999998</v>
      </c>
      <c r="P6428" s="12">
        <f t="shared" si="910"/>
        <v>139.28343718683277</v>
      </c>
      <c r="Q6428">
        <f t="shared" si="911"/>
        <v>0</v>
      </c>
      <c r="R6428">
        <f>$D$2*tarifas!$D$12/24</f>
        <v>1.4541666666666666</v>
      </c>
      <c r="S6428" t="e">
        <f>VLOOKUP(E6428&amp;" "&amp;F6428,tarifas!$A$13:$D$20,4,FALSE)*P6428</f>
        <v>#N/A</v>
      </c>
      <c r="T6428">
        <f>IF(F6428="COD1",tarifas!$D$11*(SUMIFS($P$11:$P$8770,$F$11:$F$8770,"=COD1",$B$11:$B$8770,"="&amp;B6428)/COUNTIFS($F$11:$F$8770,"=COD1",$B$11:$B$8770,"="&amp;B6428))/COUNTIFS($A$11:$A$8770,"="&amp;A6428,$F$11:$F$8770,"=COD1"),0)</f>
        <v>0</v>
      </c>
      <c r="U6428" t="e">
        <f>(VLOOKUP(F6428,tarifas!$C$7:$D$10,2,FALSE)+tarifas!$D$21)*datos!P6428</f>
        <v>#N/A</v>
      </c>
      <c r="V6428" t="e">
        <f t="shared" si="912"/>
        <v>#N/A</v>
      </c>
      <c r="W6428">
        <f t="shared" si="913"/>
        <v>0</v>
      </c>
    </row>
    <row r="6429" spans="1:23" x14ac:dyDescent="0.25">
      <c r="A6429">
        <f t="shared" si="906"/>
        <v>264</v>
      </c>
      <c r="B6429">
        <f t="shared" si="907"/>
        <v>9</v>
      </c>
      <c r="C6429" s="1">
        <f t="shared" si="914"/>
        <v>41907.416666651101</v>
      </c>
      <c r="D6429" s="7">
        <v>0</v>
      </c>
      <c r="E6429" s="7"/>
      <c r="G6429">
        <v>67</v>
      </c>
      <c r="H6429" s="12">
        <v>605.77484594596865</v>
      </c>
      <c r="I6429" s="13">
        <f>$D$2*tarifas!$D$12/24</f>
        <v>1.4541666666666666</v>
      </c>
      <c r="J6429" s="13" t="e">
        <f>VLOOKUP(E6429&amp;" "&amp;F6429,tarifas!$A$13:$D$20,4,FALSE)*H6429</f>
        <v>#N/A</v>
      </c>
      <c r="K6429" s="13">
        <f>IF(F6429="COD1",tarifas!$D$11*(SUMIFS($H$11:$H$8770,$F$11:$F$8770,"=COD1",$B$11:$B$8770,"="&amp;B6429)/COUNTIFS($F$11:$F$8770,"=COD1",$B$11:$B$8770,"="&amp;B6429))/COUNTIFS($A$11:$A$8770,"="&amp;A6429,$F$11:$F$8770,"=COD1"),0)</f>
        <v>0</v>
      </c>
      <c r="L6429" s="13" t="e">
        <f>(VLOOKUP(F6429,tarifas!$C$7:$D$10,2,FALSE)+tarifas!$D$21)*datos!H6429</f>
        <v>#N/A</v>
      </c>
      <c r="M6429">
        <v>484.57274999999998</v>
      </c>
      <c r="N6429" s="13" t="e">
        <f t="shared" si="908"/>
        <v>#N/A</v>
      </c>
      <c r="O6429">
        <f t="shared" si="909"/>
        <v>484.57274999999998</v>
      </c>
      <c r="P6429" s="12">
        <f t="shared" si="910"/>
        <v>121.20209594596867</v>
      </c>
      <c r="Q6429">
        <f t="shared" si="911"/>
        <v>0</v>
      </c>
      <c r="R6429">
        <f>$D$2*tarifas!$D$12/24</f>
        <v>1.4541666666666666</v>
      </c>
      <c r="S6429" t="e">
        <f>VLOOKUP(E6429&amp;" "&amp;F6429,tarifas!$A$13:$D$20,4,FALSE)*P6429</f>
        <v>#N/A</v>
      </c>
      <c r="T6429">
        <f>IF(F6429="COD1",tarifas!$D$11*(SUMIFS($P$11:$P$8770,$F$11:$F$8770,"=COD1",$B$11:$B$8770,"="&amp;B6429)/COUNTIFS($F$11:$F$8770,"=COD1",$B$11:$B$8770,"="&amp;B6429))/COUNTIFS($A$11:$A$8770,"="&amp;A6429,$F$11:$F$8770,"=COD1"),0)</f>
        <v>0</v>
      </c>
      <c r="U6429" t="e">
        <f>(VLOOKUP(F6429,tarifas!$C$7:$D$10,2,FALSE)+tarifas!$D$21)*datos!P6429</f>
        <v>#N/A</v>
      </c>
      <c r="V6429" t="e">
        <f t="shared" si="912"/>
        <v>#N/A</v>
      </c>
      <c r="W6429">
        <f t="shared" si="913"/>
        <v>0</v>
      </c>
    </row>
    <row r="6430" spans="1:23" x14ac:dyDescent="0.25">
      <c r="A6430">
        <f t="shared" si="906"/>
        <v>264</v>
      </c>
      <c r="B6430">
        <f t="shared" si="907"/>
        <v>9</v>
      </c>
      <c r="C6430" s="1">
        <f t="shared" si="914"/>
        <v>41907.458333317765</v>
      </c>
      <c r="D6430" s="7">
        <v>251.13636363636365</v>
      </c>
      <c r="E6430" s="7"/>
      <c r="G6430">
        <v>68.11</v>
      </c>
      <c r="H6430" s="12">
        <v>435.40151006456762</v>
      </c>
      <c r="I6430" s="13">
        <f>$D$2*tarifas!$D$12/24</f>
        <v>1.4541666666666666</v>
      </c>
      <c r="J6430" s="13" t="e">
        <f>VLOOKUP(E6430&amp;" "&amp;F6430,tarifas!$A$13:$D$20,4,FALSE)*H6430</f>
        <v>#N/A</v>
      </c>
      <c r="K6430" s="13">
        <f>IF(F6430="COD1",tarifas!$D$11*(SUMIFS($H$11:$H$8770,$F$11:$F$8770,"=COD1",$B$11:$B$8770,"="&amp;B6430)/COUNTIFS($F$11:$F$8770,"=COD1",$B$11:$B$8770,"="&amp;B6430))/COUNTIFS($A$11:$A$8770,"="&amp;A6430,$F$11:$F$8770,"=COD1"),0)</f>
        <v>0</v>
      </c>
      <c r="L6430" s="13" t="e">
        <f>(VLOOKUP(F6430,tarifas!$C$7:$D$10,2,FALSE)+tarifas!$D$21)*datos!H6430</f>
        <v>#N/A</v>
      </c>
      <c r="M6430">
        <v>516.82019000000003</v>
      </c>
      <c r="N6430" s="13" t="e">
        <f t="shared" si="908"/>
        <v>#N/A</v>
      </c>
      <c r="O6430">
        <f t="shared" si="909"/>
        <v>435.40151006456762</v>
      </c>
      <c r="P6430" s="12">
        <f t="shared" si="910"/>
        <v>0</v>
      </c>
      <c r="Q6430">
        <f t="shared" si="911"/>
        <v>81.418679935432408</v>
      </c>
      <c r="R6430">
        <f>$D$2*tarifas!$D$12/24</f>
        <v>1.4541666666666666</v>
      </c>
      <c r="S6430" t="e">
        <f>VLOOKUP(E6430&amp;" "&amp;F6430,tarifas!$A$13:$D$20,4,FALSE)*P6430</f>
        <v>#N/A</v>
      </c>
      <c r="T6430">
        <f>IF(F6430="COD1",tarifas!$D$11*(SUMIFS($P$11:$P$8770,$F$11:$F$8770,"=COD1",$B$11:$B$8770,"="&amp;B6430)/COUNTIFS($F$11:$F$8770,"=COD1",$B$11:$B$8770,"="&amp;B6430))/COUNTIFS($A$11:$A$8770,"="&amp;A6430,$F$11:$F$8770,"=COD1"),0)</f>
        <v>0</v>
      </c>
      <c r="U6430" t="e">
        <f>(VLOOKUP(F6430,tarifas!$C$7:$D$10,2,FALSE)+tarifas!$D$21)*datos!P6430</f>
        <v>#N/A</v>
      </c>
      <c r="V6430" t="e">
        <f t="shared" si="912"/>
        <v>#N/A</v>
      </c>
      <c r="W6430">
        <f t="shared" si="913"/>
        <v>4.9908836613620711</v>
      </c>
    </row>
    <row r="6431" spans="1:23" x14ac:dyDescent="0.25">
      <c r="A6431">
        <f t="shared" si="906"/>
        <v>264</v>
      </c>
      <c r="B6431">
        <f t="shared" si="907"/>
        <v>9</v>
      </c>
      <c r="C6431" s="1">
        <f t="shared" si="914"/>
        <v>41907.499999984429</v>
      </c>
      <c r="D6431" s="7">
        <v>141.92424242424244</v>
      </c>
      <c r="E6431" s="7"/>
      <c r="G6431">
        <v>69.010000000000005</v>
      </c>
      <c r="H6431" s="12">
        <v>408.35419405015409</v>
      </c>
      <c r="I6431" s="13">
        <f>$D$2*tarifas!$D$12/24</f>
        <v>1.4541666666666666</v>
      </c>
      <c r="J6431" s="13" t="e">
        <f>VLOOKUP(E6431&amp;" "&amp;F6431,tarifas!$A$13:$D$20,4,FALSE)*H6431</f>
        <v>#N/A</v>
      </c>
      <c r="K6431" s="13">
        <f>IF(F6431="COD1",tarifas!$D$11*(SUMIFS($H$11:$H$8770,$F$11:$F$8770,"=COD1",$B$11:$B$8770,"="&amp;B6431)/COUNTIFS($F$11:$F$8770,"=COD1",$B$11:$B$8770,"="&amp;B6431))/COUNTIFS($A$11:$A$8770,"="&amp;A6431,$F$11:$F$8770,"=COD1"),0)</f>
        <v>0</v>
      </c>
      <c r="L6431" s="13" t="e">
        <f>(VLOOKUP(F6431,tarifas!$C$7:$D$10,2,FALSE)+tarifas!$D$21)*datos!H6431</f>
        <v>#N/A</v>
      </c>
      <c r="M6431">
        <v>512.56859999999995</v>
      </c>
      <c r="N6431" s="13" t="e">
        <f t="shared" si="908"/>
        <v>#N/A</v>
      </c>
      <c r="O6431">
        <f t="shared" si="909"/>
        <v>408.35419405015409</v>
      </c>
      <c r="P6431" s="12">
        <f t="shared" si="910"/>
        <v>0</v>
      </c>
      <c r="Q6431">
        <f t="shared" si="911"/>
        <v>104.21440594984585</v>
      </c>
      <c r="R6431">
        <f>$D$2*tarifas!$D$12/24</f>
        <v>1.4541666666666666</v>
      </c>
      <c r="S6431" t="e">
        <f>VLOOKUP(E6431&amp;" "&amp;F6431,tarifas!$A$13:$D$20,4,FALSE)*P6431</f>
        <v>#N/A</v>
      </c>
      <c r="T6431">
        <f>IF(F6431="COD1",tarifas!$D$11*(SUMIFS($P$11:$P$8770,$F$11:$F$8770,"=COD1",$B$11:$B$8770,"="&amp;B6431)/COUNTIFS($F$11:$F$8770,"=COD1",$B$11:$B$8770,"="&amp;B6431))/COUNTIFS($A$11:$A$8770,"="&amp;A6431,$F$11:$F$8770,"=COD1"),0)</f>
        <v>0</v>
      </c>
      <c r="U6431" t="e">
        <f>(VLOOKUP(F6431,tarifas!$C$7:$D$10,2,FALSE)+tarifas!$D$21)*datos!P6431</f>
        <v>#N/A</v>
      </c>
      <c r="V6431" t="e">
        <f t="shared" si="912"/>
        <v>#N/A</v>
      </c>
      <c r="W6431">
        <f t="shared" si="913"/>
        <v>6.4726525391389771</v>
      </c>
    </row>
    <row r="6432" spans="1:23" x14ac:dyDescent="0.25">
      <c r="A6432">
        <f t="shared" si="906"/>
        <v>264</v>
      </c>
      <c r="B6432">
        <f t="shared" si="907"/>
        <v>9</v>
      </c>
      <c r="C6432" s="1">
        <f t="shared" si="914"/>
        <v>41907.541666651094</v>
      </c>
      <c r="D6432" s="7">
        <v>168.969696969697</v>
      </c>
      <c r="E6432" s="7"/>
      <c r="G6432">
        <v>68</v>
      </c>
      <c r="H6432" s="12">
        <v>611.31624049779816</v>
      </c>
      <c r="I6432" s="13">
        <f>$D$2*tarifas!$D$12/24</f>
        <v>1.4541666666666666</v>
      </c>
      <c r="J6432" s="13" t="e">
        <f>VLOOKUP(E6432&amp;" "&amp;F6432,tarifas!$A$13:$D$20,4,FALSE)*H6432</f>
        <v>#N/A</v>
      </c>
      <c r="K6432" s="13">
        <f>IF(F6432="COD1",tarifas!$D$11*(SUMIFS($H$11:$H$8770,$F$11:$F$8770,"=COD1",$B$11:$B$8770,"="&amp;B6432)/COUNTIFS($F$11:$F$8770,"=COD1",$B$11:$B$8770,"="&amp;B6432))/COUNTIFS($A$11:$A$8770,"="&amp;A6432,$F$11:$F$8770,"=COD1"),0)</f>
        <v>0</v>
      </c>
      <c r="L6432" s="13" t="e">
        <f>(VLOOKUP(F6432,tarifas!$C$7:$D$10,2,FALSE)+tarifas!$D$21)*datos!H6432</f>
        <v>#N/A</v>
      </c>
      <c r="M6432">
        <v>471.84762000000001</v>
      </c>
      <c r="N6432" s="13" t="e">
        <f t="shared" si="908"/>
        <v>#N/A</v>
      </c>
      <c r="O6432">
        <f t="shared" si="909"/>
        <v>471.84762000000001</v>
      </c>
      <c r="P6432" s="12">
        <f t="shared" si="910"/>
        <v>139.46862049779816</v>
      </c>
      <c r="Q6432">
        <f t="shared" si="911"/>
        <v>0</v>
      </c>
      <c r="R6432">
        <f>$D$2*tarifas!$D$12/24</f>
        <v>1.4541666666666666</v>
      </c>
      <c r="S6432" t="e">
        <f>VLOOKUP(E6432&amp;" "&amp;F6432,tarifas!$A$13:$D$20,4,FALSE)*P6432</f>
        <v>#N/A</v>
      </c>
      <c r="T6432">
        <f>IF(F6432="COD1",tarifas!$D$11*(SUMIFS($P$11:$P$8770,$F$11:$F$8770,"=COD1",$B$11:$B$8770,"="&amp;B6432)/COUNTIFS($F$11:$F$8770,"=COD1",$B$11:$B$8770,"="&amp;B6432))/COUNTIFS($A$11:$A$8770,"="&amp;A6432,$F$11:$F$8770,"=COD1"),0)</f>
        <v>0</v>
      </c>
      <c r="U6432" t="e">
        <f>(VLOOKUP(F6432,tarifas!$C$7:$D$10,2,FALSE)+tarifas!$D$21)*datos!P6432</f>
        <v>#N/A</v>
      </c>
      <c r="V6432" t="e">
        <f t="shared" si="912"/>
        <v>#N/A</v>
      </c>
      <c r="W6432">
        <f t="shared" si="913"/>
        <v>0</v>
      </c>
    </row>
    <row r="6433" spans="1:23" x14ac:dyDescent="0.25">
      <c r="A6433">
        <f t="shared" si="906"/>
        <v>264</v>
      </c>
      <c r="B6433">
        <f t="shared" si="907"/>
        <v>9</v>
      </c>
      <c r="C6433" s="1">
        <f t="shared" si="914"/>
        <v>41907.583333317758</v>
      </c>
      <c r="D6433" s="7">
        <v>91.954545454545453</v>
      </c>
      <c r="E6433" s="7"/>
      <c r="G6433">
        <v>67</v>
      </c>
      <c r="H6433" s="12">
        <v>693.38466460729262</v>
      </c>
      <c r="I6433" s="13">
        <f>$D$2*tarifas!$D$12/24</f>
        <v>1.4541666666666666</v>
      </c>
      <c r="J6433" s="13" t="e">
        <f>VLOOKUP(E6433&amp;" "&amp;F6433,tarifas!$A$13:$D$20,4,FALSE)*H6433</f>
        <v>#N/A</v>
      </c>
      <c r="K6433" s="13">
        <f>IF(F6433="COD1",tarifas!$D$11*(SUMIFS($H$11:$H$8770,$F$11:$F$8770,"=COD1",$B$11:$B$8770,"="&amp;B6433)/COUNTIFS($F$11:$F$8770,"=COD1",$B$11:$B$8770,"="&amp;B6433))/COUNTIFS($A$11:$A$8770,"="&amp;A6433,$F$11:$F$8770,"=COD1"),0)</f>
        <v>0</v>
      </c>
      <c r="L6433" s="13" t="e">
        <f>(VLOOKUP(F6433,tarifas!$C$7:$D$10,2,FALSE)+tarifas!$D$21)*datos!H6433</f>
        <v>#N/A</v>
      </c>
      <c r="M6433">
        <v>396.79498000000001</v>
      </c>
      <c r="N6433" s="13" t="e">
        <f t="shared" si="908"/>
        <v>#N/A</v>
      </c>
      <c r="O6433">
        <f t="shared" si="909"/>
        <v>396.79498000000001</v>
      </c>
      <c r="P6433" s="12">
        <f t="shared" si="910"/>
        <v>296.58968460729261</v>
      </c>
      <c r="Q6433">
        <f t="shared" si="911"/>
        <v>0</v>
      </c>
      <c r="R6433">
        <f>$D$2*tarifas!$D$12/24</f>
        <v>1.4541666666666666</v>
      </c>
      <c r="S6433" t="e">
        <f>VLOOKUP(E6433&amp;" "&amp;F6433,tarifas!$A$13:$D$20,4,FALSE)*P6433</f>
        <v>#N/A</v>
      </c>
      <c r="T6433">
        <f>IF(F6433="COD1",tarifas!$D$11*(SUMIFS($P$11:$P$8770,$F$11:$F$8770,"=COD1",$B$11:$B$8770,"="&amp;B6433)/COUNTIFS($F$11:$F$8770,"=COD1",$B$11:$B$8770,"="&amp;B6433))/COUNTIFS($A$11:$A$8770,"="&amp;A6433,$F$11:$F$8770,"=COD1"),0)</f>
        <v>0</v>
      </c>
      <c r="U6433" t="e">
        <f>(VLOOKUP(F6433,tarifas!$C$7:$D$10,2,FALSE)+tarifas!$D$21)*datos!P6433</f>
        <v>#N/A</v>
      </c>
      <c r="V6433" t="e">
        <f t="shared" si="912"/>
        <v>#N/A</v>
      </c>
      <c r="W6433">
        <f t="shared" si="913"/>
        <v>0</v>
      </c>
    </row>
    <row r="6434" spans="1:23" x14ac:dyDescent="0.25">
      <c r="A6434">
        <f t="shared" si="906"/>
        <v>264</v>
      </c>
      <c r="B6434">
        <f t="shared" si="907"/>
        <v>9</v>
      </c>
      <c r="C6434" s="1">
        <f t="shared" si="914"/>
        <v>41907.624999984422</v>
      </c>
      <c r="D6434" s="7">
        <v>51.000000000000007</v>
      </c>
      <c r="E6434" s="7"/>
      <c r="G6434">
        <v>67.900000000000006</v>
      </c>
      <c r="H6434" s="12">
        <v>698.58080087336668</v>
      </c>
      <c r="I6434" s="13">
        <f>$D$2*tarifas!$D$12/24</f>
        <v>1.4541666666666666</v>
      </c>
      <c r="J6434" s="13" t="e">
        <f>VLOOKUP(E6434&amp;" "&amp;F6434,tarifas!$A$13:$D$20,4,FALSE)*H6434</f>
        <v>#N/A</v>
      </c>
      <c r="K6434" s="13">
        <f>IF(F6434="COD1",tarifas!$D$11*(SUMIFS($H$11:$H$8770,$F$11:$F$8770,"=COD1",$B$11:$B$8770,"="&amp;B6434)/COUNTIFS($F$11:$F$8770,"=COD1",$B$11:$B$8770,"="&amp;B6434))/COUNTIFS($A$11:$A$8770,"="&amp;A6434,$F$11:$F$8770,"=COD1"),0)</f>
        <v>0</v>
      </c>
      <c r="L6434" s="13" t="e">
        <f>(VLOOKUP(F6434,tarifas!$C$7:$D$10,2,FALSE)+tarifas!$D$21)*datos!H6434</f>
        <v>#N/A</v>
      </c>
      <c r="M6434">
        <v>288.96062999999998</v>
      </c>
      <c r="N6434" s="13" t="e">
        <f t="shared" si="908"/>
        <v>#N/A</v>
      </c>
      <c r="O6434">
        <f t="shared" si="909"/>
        <v>288.96062999999998</v>
      </c>
      <c r="P6434" s="12">
        <f t="shared" si="910"/>
        <v>409.6201708733667</v>
      </c>
      <c r="Q6434">
        <f t="shared" si="911"/>
        <v>0</v>
      </c>
      <c r="R6434">
        <f>$D$2*tarifas!$D$12/24</f>
        <v>1.4541666666666666</v>
      </c>
      <c r="S6434" t="e">
        <f>VLOOKUP(E6434&amp;" "&amp;F6434,tarifas!$A$13:$D$20,4,FALSE)*P6434</f>
        <v>#N/A</v>
      </c>
      <c r="T6434">
        <f>IF(F6434="COD1",tarifas!$D$11*(SUMIFS($P$11:$P$8770,$F$11:$F$8770,"=COD1",$B$11:$B$8770,"="&amp;B6434)/COUNTIFS($F$11:$F$8770,"=COD1",$B$11:$B$8770,"="&amp;B6434))/COUNTIFS($A$11:$A$8770,"="&amp;A6434,$F$11:$F$8770,"=COD1"),0)</f>
        <v>0</v>
      </c>
      <c r="U6434" t="e">
        <f>(VLOOKUP(F6434,tarifas!$C$7:$D$10,2,FALSE)+tarifas!$D$21)*datos!P6434</f>
        <v>#N/A</v>
      </c>
      <c r="V6434" t="e">
        <f t="shared" si="912"/>
        <v>#N/A</v>
      </c>
      <c r="W6434">
        <f t="shared" si="913"/>
        <v>0</v>
      </c>
    </row>
    <row r="6435" spans="1:23" x14ac:dyDescent="0.25">
      <c r="A6435">
        <f t="shared" si="906"/>
        <v>264</v>
      </c>
      <c r="B6435">
        <f t="shared" si="907"/>
        <v>9</v>
      </c>
      <c r="C6435" s="1">
        <f t="shared" si="914"/>
        <v>41907.666666651086</v>
      </c>
      <c r="D6435" s="7">
        <v>15.969696969696971</v>
      </c>
      <c r="E6435" s="7"/>
      <c r="G6435">
        <v>68.11</v>
      </c>
      <c r="H6435" s="12">
        <v>559.88613211299435</v>
      </c>
      <c r="I6435" s="13">
        <f>$D$2*tarifas!$D$12/24</f>
        <v>1.4541666666666666</v>
      </c>
      <c r="J6435" s="13" t="e">
        <f>VLOOKUP(E6435&amp;" "&amp;F6435,tarifas!$A$13:$D$20,4,FALSE)*H6435</f>
        <v>#N/A</v>
      </c>
      <c r="K6435" s="13">
        <f>IF(F6435="COD1",tarifas!$D$11*(SUMIFS($H$11:$H$8770,$F$11:$F$8770,"=COD1",$B$11:$B$8770,"="&amp;B6435)/COUNTIFS($F$11:$F$8770,"=COD1",$B$11:$B$8770,"="&amp;B6435))/COUNTIFS($A$11:$A$8770,"="&amp;A6435,$F$11:$F$8770,"=COD1"),0)</f>
        <v>0</v>
      </c>
      <c r="L6435" s="13" t="e">
        <f>(VLOOKUP(F6435,tarifas!$C$7:$D$10,2,FALSE)+tarifas!$D$21)*datos!H6435</f>
        <v>#N/A</v>
      </c>
      <c r="M6435">
        <v>153.64663000000002</v>
      </c>
      <c r="N6435" s="13" t="e">
        <f t="shared" si="908"/>
        <v>#N/A</v>
      </c>
      <c r="O6435">
        <f t="shared" si="909"/>
        <v>153.64663000000002</v>
      </c>
      <c r="P6435" s="12">
        <f t="shared" si="910"/>
        <v>406.23950211299433</v>
      </c>
      <c r="Q6435">
        <f t="shared" si="911"/>
        <v>0</v>
      </c>
      <c r="R6435">
        <f>$D$2*tarifas!$D$12/24</f>
        <v>1.4541666666666666</v>
      </c>
      <c r="S6435" t="e">
        <f>VLOOKUP(E6435&amp;" "&amp;F6435,tarifas!$A$13:$D$20,4,FALSE)*P6435</f>
        <v>#N/A</v>
      </c>
      <c r="T6435">
        <f>IF(F6435="COD1",tarifas!$D$11*(SUMIFS($P$11:$P$8770,$F$11:$F$8770,"=COD1",$B$11:$B$8770,"="&amp;B6435)/COUNTIFS($F$11:$F$8770,"=COD1",$B$11:$B$8770,"="&amp;B6435))/COUNTIFS($A$11:$A$8770,"="&amp;A6435,$F$11:$F$8770,"=COD1"),0)</f>
        <v>0</v>
      </c>
      <c r="U6435" t="e">
        <f>(VLOOKUP(F6435,tarifas!$C$7:$D$10,2,FALSE)+tarifas!$D$21)*datos!P6435</f>
        <v>#N/A</v>
      </c>
      <c r="V6435" t="e">
        <f t="shared" si="912"/>
        <v>#N/A</v>
      </c>
      <c r="W6435">
        <f t="shared" si="913"/>
        <v>0</v>
      </c>
    </row>
    <row r="6436" spans="1:23" x14ac:dyDescent="0.25">
      <c r="A6436">
        <f t="shared" si="906"/>
        <v>264</v>
      </c>
      <c r="B6436">
        <f t="shared" si="907"/>
        <v>9</v>
      </c>
      <c r="C6436" s="1">
        <f t="shared" si="914"/>
        <v>41907.708333317751</v>
      </c>
      <c r="D6436" s="7">
        <v>5.1515151515151514</v>
      </c>
      <c r="E6436" s="7"/>
      <c r="G6436">
        <v>67.930000000000007</v>
      </c>
      <c r="H6436" s="12">
        <v>430.85971517999991</v>
      </c>
      <c r="I6436" s="13">
        <f>$D$2*tarifas!$D$12/24</f>
        <v>1.4541666666666666</v>
      </c>
      <c r="J6436" s="13" t="e">
        <f>VLOOKUP(E6436&amp;" "&amp;F6436,tarifas!$A$13:$D$20,4,FALSE)*H6436</f>
        <v>#N/A</v>
      </c>
      <c r="K6436" s="13">
        <f>IF(F6436="COD1",tarifas!$D$11*(SUMIFS($H$11:$H$8770,$F$11:$F$8770,"=COD1",$B$11:$B$8770,"="&amp;B6436)/COUNTIFS($F$11:$F$8770,"=COD1",$B$11:$B$8770,"="&amp;B6436))/COUNTIFS($A$11:$A$8770,"="&amp;A6436,$F$11:$F$8770,"=COD1"),0)</f>
        <v>0</v>
      </c>
      <c r="L6436" s="13" t="e">
        <f>(VLOOKUP(F6436,tarifas!$C$7:$D$10,2,FALSE)+tarifas!$D$21)*datos!H6436</f>
        <v>#N/A</v>
      </c>
      <c r="M6436">
        <v>16.56776</v>
      </c>
      <c r="N6436" s="13" t="e">
        <f t="shared" si="908"/>
        <v>#N/A</v>
      </c>
      <c r="O6436">
        <f t="shared" si="909"/>
        <v>16.56776</v>
      </c>
      <c r="P6436" s="12">
        <f t="shared" si="910"/>
        <v>414.29195517999989</v>
      </c>
      <c r="Q6436">
        <f t="shared" si="911"/>
        <v>0</v>
      </c>
      <c r="R6436">
        <f>$D$2*tarifas!$D$12/24</f>
        <v>1.4541666666666666</v>
      </c>
      <c r="S6436" t="e">
        <f>VLOOKUP(E6436&amp;" "&amp;F6436,tarifas!$A$13:$D$20,4,FALSE)*P6436</f>
        <v>#N/A</v>
      </c>
      <c r="T6436">
        <f>IF(F6436="COD1",tarifas!$D$11*(SUMIFS($P$11:$P$8770,$F$11:$F$8770,"=COD1",$B$11:$B$8770,"="&amp;B6436)/COUNTIFS($F$11:$F$8770,"=COD1",$B$11:$B$8770,"="&amp;B6436))/COUNTIFS($A$11:$A$8770,"="&amp;A6436,$F$11:$F$8770,"=COD1"),0)</f>
        <v>0</v>
      </c>
      <c r="U6436" t="e">
        <f>(VLOOKUP(F6436,tarifas!$C$7:$D$10,2,FALSE)+tarifas!$D$21)*datos!P6436</f>
        <v>#N/A</v>
      </c>
      <c r="V6436" t="e">
        <f t="shared" si="912"/>
        <v>#N/A</v>
      </c>
      <c r="W6436">
        <f t="shared" si="913"/>
        <v>0</v>
      </c>
    </row>
    <row r="6437" spans="1:23" x14ac:dyDescent="0.25">
      <c r="A6437">
        <f t="shared" si="906"/>
        <v>264</v>
      </c>
      <c r="B6437">
        <f t="shared" si="907"/>
        <v>9</v>
      </c>
      <c r="C6437" s="1">
        <f t="shared" si="914"/>
        <v>41907.749999984415</v>
      </c>
      <c r="D6437" s="7">
        <v>0</v>
      </c>
      <c r="E6437" s="7"/>
      <c r="G6437">
        <v>68</v>
      </c>
      <c r="H6437" s="12">
        <v>315.23323611877419</v>
      </c>
      <c r="I6437" s="13">
        <f>$D$2*tarifas!$D$12/24</f>
        <v>1.4541666666666666</v>
      </c>
      <c r="J6437" s="13" t="e">
        <f>VLOOKUP(E6437&amp;" "&amp;F6437,tarifas!$A$13:$D$20,4,FALSE)*H6437</f>
        <v>#N/A</v>
      </c>
      <c r="K6437" s="13">
        <f>IF(F6437="COD1",tarifas!$D$11*(SUMIFS($H$11:$H$8770,$F$11:$F$8770,"=COD1",$B$11:$B$8770,"="&amp;B6437)/COUNTIFS($F$11:$F$8770,"=COD1",$B$11:$B$8770,"="&amp;B6437))/COUNTIFS($A$11:$A$8770,"="&amp;A6437,$F$11:$F$8770,"=COD1"),0)</f>
        <v>0</v>
      </c>
      <c r="L6437" s="13" t="e">
        <f>(VLOOKUP(F6437,tarifas!$C$7:$D$10,2,FALSE)+tarifas!$D$21)*datos!H6437</f>
        <v>#N/A</v>
      </c>
      <c r="M6437">
        <v>0</v>
      </c>
      <c r="N6437" s="13" t="e">
        <f t="shared" si="908"/>
        <v>#N/A</v>
      </c>
      <c r="O6437">
        <f t="shared" si="909"/>
        <v>0</v>
      </c>
      <c r="P6437" s="12">
        <f t="shared" si="910"/>
        <v>315.23323611877419</v>
      </c>
      <c r="Q6437">
        <f t="shared" si="911"/>
        <v>0</v>
      </c>
      <c r="R6437">
        <f>$D$2*tarifas!$D$12/24</f>
        <v>1.4541666666666666</v>
      </c>
      <c r="S6437" t="e">
        <f>VLOOKUP(E6437&amp;" "&amp;F6437,tarifas!$A$13:$D$20,4,FALSE)*P6437</f>
        <v>#N/A</v>
      </c>
      <c r="T6437">
        <f>IF(F6437="COD1",tarifas!$D$11*(SUMIFS($P$11:$P$8770,$F$11:$F$8770,"=COD1",$B$11:$B$8770,"="&amp;B6437)/COUNTIFS($F$11:$F$8770,"=COD1",$B$11:$B$8770,"="&amp;B6437))/COUNTIFS($A$11:$A$8770,"="&amp;A6437,$F$11:$F$8770,"=COD1"),0)</f>
        <v>0</v>
      </c>
      <c r="U6437" t="e">
        <f>(VLOOKUP(F6437,tarifas!$C$7:$D$10,2,FALSE)+tarifas!$D$21)*datos!P6437</f>
        <v>#N/A</v>
      </c>
      <c r="V6437" t="e">
        <f t="shared" si="912"/>
        <v>#N/A</v>
      </c>
      <c r="W6437">
        <f t="shared" si="913"/>
        <v>0</v>
      </c>
    </row>
    <row r="6438" spans="1:23" x14ac:dyDescent="0.25">
      <c r="A6438">
        <f t="shared" si="906"/>
        <v>264</v>
      </c>
      <c r="B6438">
        <f t="shared" si="907"/>
        <v>9</v>
      </c>
      <c r="C6438" s="1">
        <f t="shared" si="914"/>
        <v>41907.791666651079</v>
      </c>
      <c r="D6438" s="7">
        <v>0</v>
      </c>
      <c r="E6438" s="7"/>
      <c r="G6438">
        <v>68.92</v>
      </c>
      <c r="H6438" s="12">
        <v>244.84610139268381</v>
      </c>
      <c r="I6438" s="13">
        <f>$D$2*tarifas!$D$12/24</f>
        <v>1.4541666666666666</v>
      </c>
      <c r="J6438" s="13" t="e">
        <f>VLOOKUP(E6438&amp;" "&amp;F6438,tarifas!$A$13:$D$20,4,FALSE)*H6438</f>
        <v>#N/A</v>
      </c>
      <c r="K6438" s="13">
        <f>IF(F6438="COD1",tarifas!$D$11*(SUMIFS($H$11:$H$8770,$F$11:$F$8770,"=COD1",$B$11:$B$8770,"="&amp;B6438)/COUNTIFS($F$11:$F$8770,"=COD1",$B$11:$B$8770,"="&amp;B6438))/COUNTIFS($A$11:$A$8770,"="&amp;A6438,$F$11:$F$8770,"=COD1"),0)</f>
        <v>0</v>
      </c>
      <c r="L6438" s="13" t="e">
        <f>(VLOOKUP(F6438,tarifas!$C$7:$D$10,2,FALSE)+tarifas!$D$21)*datos!H6438</f>
        <v>#N/A</v>
      </c>
      <c r="M6438">
        <v>0</v>
      </c>
      <c r="N6438" s="13" t="e">
        <f t="shared" si="908"/>
        <v>#N/A</v>
      </c>
      <c r="O6438">
        <f t="shared" si="909"/>
        <v>0</v>
      </c>
      <c r="P6438" s="12">
        <f t="shared" si="910"/>
        <v>244.84610139268381</v>
      </c>
      <c r="Q6438">
        <f t="shared" si="911"/>
        <v>0</v>
      </c>
      <c r="R6438">
        <f>$D$2*tarifas!$D$12/24</f>
        <v>1.4541666666666666</v>
      </c>
      <c r="S6438" t="e">
        <f>VLOOKUP(E6438&amp;" "&amp;F6438,tarifas!$A$13:$D$20,4,FALSE)*P6438</f>
        <v>#N/A</v>
      </c>
      <c r="T6438">
        <f>IF(F6438="COD1",tarifas!$D$11*(SUMIFS($P$11:$P$8770,$F$11:$F$8770,"=COD1",$B$11:$B$8770,"="&amp;B6438)/COUNTIFS($F$11:$F$8770,"=COD1",$B$11:$B$8770,"="&amp;B6438))/COUNTIFS($A$11:$A$8770,"="&amp;A6438,$F$11:$F$8770,"=COD1"),0)</f>
        <v>0</v>
      </c>
      <c r="U6438" t="e">
        <f>(VLOOKUP(F6438,tarifas!$C$7:$D$10,2,FALSE)+tarifas!$D$21)*datos!P6438</f>
        <v>#N/A</v>
      </c>
      <c r="V6438" t="e">
        <f t="shared" si="912"/>
        <v>#N/A</v>
      </c>
      <c r="W6438">
        <f t="shared" si="913"/>
        <v>0</v>
      </c>
    </row>
    <row r="6439" spans="1:23" x14ac:dyDescent="0.25">
      <c r="A6439">
        <f t="shared" si="906"/>
        <v>264</v>
      </c>
      <c r="B6439">
        <f t="shared" si="907"/>
        <v>9</v>
      </c>
      <c r="C6439" s="1">
        <f t="shared" si="914"/>
        <v>41907.833333317743</v>
      </c>
      <c r="D6439" s="7">
        <v>0</v>
      </c>
      <c r="E6439" s="7"/>
      <c r="G6439">
        <v>69.010000000000005</v>
      </c>
      <c r="H6439" s="12">
        <v>221.5644118357182</v>
      </c>
      <c r="I6439" s="13">
        <f>$D$2*tarifas!$D$12/24</f>
        <v>1.4541666666666666</v>
      </c>
      <c r="J6439" s="13" t="e">
        <f>VLOOKUP(E6439&amp;" "&amp;F6439,tarifas!$A$13:$D$20,4,FALSE)*H6439</f>
        <v>#N/A</v>
      </c>
      <c r="K6439" s="13">
        <f>IF(F6439="COD1",tarifas!$D$11*(SUMIFS($H$11:$H$8770,$F$11:$F$8770,"=COD1",$B$11:$B$8770,"="&amp;B6439)/COUNTIFS($F$11:$F$8770,"=COD1",$B$11:$B$8770,"="&amp;B6439))/COUNTIFS($A$11:$A$8770,"="&amp;A6439,$F$11:$F$8770,"=COD1"),0)</f>
        <v>0</v>
      </c>
      <c r="L6439" s="13" t="e">
        <f>(VLOOKUP(F6439,tarifas!$C$7:$D$10,2,FALSE)+tarifas!$D$21)*datos!H6439</f>
        <v>#N/A</v>
      </c>
      <c r="M6439">
        <v>0</v>
      </c>
      <c r="N6439" s="13" t="e">
        <f t="shared" si="908"/>
        <v>#N/A</v>
      </c>
      <c r="O6439">
        <f t="shared" si="909"/>
        <v>0</v>
      </c>
      <c r="P6439" s="12">
        <f t="shared" si="910"/>
        <v>221.5644118357182</v>
      </c>
      <c r="Q6439">
        <f t="shared" si="911"/>
        <v>0</v>
      </c>
      <c r="R6439">
        <f>$D$2*tarifas!$D$12/24</f>
        <v>1.4541666666666666</v>
      </c>
      <c r="S6439" t="e">
        <f>VLOOKUP(E6439&amp;" "&amp;F6439,tarifas!$A$13:$D$20,4,FALSE)*P6439</f>
        <v>#N/A</v>
      </c>
      <c r="T6439">
        <f>IF(F6439="COD1",tarifas!$D$11*(SUMIFS($P$11:$P$8770,$F$11:$F$8770,"=COD1",$B$11:$B$8770,"="&amp;B6439)/COUNTIFS($F$11:$F$8770,"=COD1",$B$11:$B$8770,"="&amp;B6439))/COUNTIFS($A$11:$A$8770,"="&amp;A6439,$F$11:$F$8770,"=COD1"),0)</f>
        <v>0</v>
      </c>
      <c r="U6439" t="e">
        <f>(VLOOKUP(F6439,tarifas!$C$7:$D$10,2,FALSE)+tarifas!$D$21)*datos!P6439</f>
        <v>#N/A</v>
      </c>
      <c r="V6439" t="e">
        <f t="shared" si="912"/>
        <v>#N/A</v>
      </c>
      <c r="W6439">
        <f t="shared" si="913"/>
        <v>0</v>
      </c>
    </row>
    <row r="6440" spans="1:23" x14ac:dyDescent="0.25">
      <c r="A6440">
        <f t="shared" si="906"/>
        <v>264</v>
      </c>
      <c r="B6440">
        <f t="shared" si="907"/>
        <v>9</v>
      </c>
      <c r="C6440" s="1">
        <f t="shared" si="914"/>
        <v>41907.874999984408</v>
      </c>
      <c r="D6440" s="7">
        <v>0</v>
      </c>
      <c r="E6440" s="7"/>
      <c r="G6440">
        <v>67.010000000000005</v>
      </c>
      <c r="H6440" s="12">
        <v>216.8561122030074</v>
      </c>
      <c r="I6440" s="13">
        <f>$D$2*tarifas!$D$12/24</f>
        <v>1.4541666666666666</v>
      </c>
      <c r="J6440" s="13" t="e">
        <f>VLOOKUP(E6440&amp;" "&amp;F6440,tarifas!$A$13:$D$20,4,FALSE)*H6440</f>
        <v>#N/A</v>
      </c>
      <c r="K6440" s="13">
        <f>IF(F6440="COD1",tarifas!$D$11*(SUMIFS($H$11:$H$8770,$F$11:$F$8770,"=COD1",$B$11:$B$8770,"="&amp;B6440)/COUNTIFS($F$11:$F$8770,"=COD1",$B$11:$B$8770,"="&amp;B6440))/COUNTIFS($A$11:$A$8770,"="&amp;A6440,$F$11:$F$8770,"=COD1"),0)</f>
        <v>0</v>
      </c>
      <c r="L6440" s="13" t="e">
        <f>(VLOOKUP(F6440,tarifas!$C$7:$D$10,2,FALSE)+tarifas!$D$21)*datos!H6440</f>
        <v>#N/A</v>
      </c>
      <c r="M6440">
        <v>0</v>
      </c>
      <c r="N6440" s="13" t="e">
        <f t="shared" si="908"/>
        <v>#N/A</v>
      </c>
      <c r="O6440">
        <f t="shared" si="909"/>
        <v>0</v>
      </c>
      <c r="P6440" s="12">
        <f t="shared" si="910"/>
        <v>216.8561122030074</v>
      </c>
      <c r="Q6440">
        <f t="shared" si="911"/>
        <v>0</v>
      </c>
      <c r="R6440">
        <f>$D$2*tarifas!$D$12/24</f>
        <v>1.4541666666666666</v>
      </c>
      <c r="S6440" t="e">
        <f>VLOOKUP(E6440&amp;" "&amp;F6440,tarifas!$A$13:$D$20,4,FALSE)*P6440</f>
        <v>#N/A</v>
      </c>
      <c r="T6440">
        <f>IF(F6440="COD1",tarifas!$D$11*(SUMIFS($P$11:$P$8770,$F$11:$F$8770,"=COD1",$B$11:$B$8770,"="&amp;B6440)/COUNTIFS($F$11:$F$8770,"=COD1",$B$11:$B$8770,"="&amp;B6440))/COUNTIFS($A$11:$A$8770,"="&amp;A6440,$F$11:$F$8770,"=COD1"),0)</f>
        <v>0</v>
      </c>
      <c r="U6440" t="e">
        <f>(VLOOKUP(F6440,tarifas!$C$7:$D$10,2,FALSE)+tarifas!$D$21)*datos!P6440</f>
        <v>#N/A</v>
      </c>
      <c r="V6440" t="e">
        <f t="shared" si="912"/>
        <v>#N/A</v>
      </c>
      <c r="W6440">
        <f t="shared" si="913"/>
        <v>0</v>
      </c>
    </row>
    <row r="6441" spans="1:23" x14ac:dyDescent="0.25">
      <c r="A6441">
        <f t="shared" si="906"/>
        <v>264</v>
      </c>
      <c r="B6441">
        <f t="shared" si="907"/>
        <v>9</v>
      </c>
      <c r="C6441" s="1">
        <f t="shared" si="914"/>
        <v>41907.916666651072</v>
      </c>
      <c r="D6441" s="7">
        <v>0</v>
      </c>
      <c r="E6441" s="7"/>
      <c r="G6441">
        <v>59.67</v>
      </c>
      <c r="H6441" s="12">
        <v>217.84546120451239</v>
      </c>
      <c r="I6441" s="13">
        <f>$D$2*tarifas!$D$12/24</f>
        <v>1.4541666666666666</v>
      </c>
      <c r="J6441" s="13" t="e">
        <f>VLOOKUP(E6441&amp;" "&amp;F6441,tarifas!$A$13:$D$20,4,FALSE)*H6441</f>
        <v>#N/A</v>
      </c>
      <c r="K6441" s="13">
        <f>IF(F6441="COD1",tarifas!$D$11*(SUMIFS($H$11:$H$8770,$F$11:$F$8770,"=COD1",$B$11:$B$8770,"="&amp;B6441)/COUNTIFS($F$11:$F$8770,"=COD1",$B$11:$B$8770,"="&amp;B6441))/COUNTIFS($A$11:$A$8770,"="&amp;A6441,$F$11:$F$8770,"=COD1"),0)</f>
        <v>0</v>
      </c>
      <c r="L6441" s="13" t="e">
        <f>(VLOOKUP(F6441,tarifas!$C$7:$D$10,2,FALSE)+tarifas!$D$21)*datos!H6441</f>
        <v>#N/A</v>
      </c>
      <c r="M6441">
        <v>0</v>
      </c>
      <c r="N6441" s="13" t="e">
        <f t="shared" si="908"/>
        <v>#N/A</v>
      </c>
      <c r="O6441">
        <f t="shared" si="909"/>
        <v>0</v>
      </c>
      <c r="P6441" s="12">
        <f t="shared" si="910"/>
        <v>217.84546120451239</v>
      </c>
      <c r="Q6441">
        <f t="shared" si="911"/>
        <v>0</v>
      </c>
      <c r="R6441">
        <f>$D$2*tarifas!$D$12/24</f>
        <v>1.4541666666666666</v>
      </c>
      <c r="S6441" t="e">
        <f>VLOOKUP(E6441&amp;" "&amp;F6441,tarifas!$A$13:$D$20,4,FALSE)*P6441</f>
        <v>#N/A</v>
      </c>
      <c r="T6441">
        <f>IF(F6441="COD1",tarifas!$D$11*(SUMIFS($P$11:$P$8770,$F$11:$F$8770,"=COD1",$B$11:$B$8770,"="&amp;B6441)/COUNTIFS($F$11:$F$8770,"=COD1",$B$11:$B$8770,"="&amp;B6441))/COUNTIFS($A$11:$A$8770,"="&amp;A6441,$F$11:$F$8770,"=COD1"),0)</f>
        <v>0</v>
      </c>
      <c r="U6441" t="e">
        <f>(VLOOKUP(F6441,tarifas!$C$7:$D$10,2,FALSE)+tarifas!$D$21)*datos!P6441</f>
        <v>#N/A</v>
      </c>
      <c r="V6441" t="e">
        <f t="shared" si="912"/>
        <v>#N/A</v>
      </c>
      <c r="W6441">
        <f t="shared" si="913"/>
        <v>0</v>
      </c>
    </row>
    <row r="6442" spans="1:23" x14ac:dyDescent="0.25">
      <c r="A6442">
        <f t="shared" si="906"/>
        <v>264</v>
      </c>
      <c r="B6442">
        <f t="shared" si="907"/>
        <v>9</v>
      </c>
      <c r="C6442" s="1">
        <f t="shared" si="914"/>
        <v>41907.958333317736</v>
      </c>
      <c r="D6442" s="7">
        <v>0</v>
      </c>
      <c r="E6442" s="7"/>
      <c r="G6442">
        <v>48.29</v>
      </c>
      <c r="H6442" s="12">
        <v>211.54650547499011</v>
      </c>
      <c r="I6442" s="13">
        <f>$D$2*tarifas!$D$12/24</f>
        <v>1.4541666666666666</v>
      </c>
      <c r="J6442" s="13" t="e">
        <f>VLOOKUP(E6442&amp;" "&amp;F6442,tarifas!$A$13:$D$20,4,FALSE)*H6442</f>
        <v>#N/A</v>
      </c>
      <c r="K6442" s="13">
        <f>IF(F6442="COD1",tarifas!$D$11*(SUMIFS($H$11:$H$8770,$F$11:$F$8770,"=COD1",$B$11:$B$8770,"="&amp;B6442)/COUNTIFS($F$11:$F$8770,"=COD1",$B$11:$B$8770,"="&amp;B6442))/COUNTIFS($A$11:$A$8770,"="&amp;A6442,$F$11:$F$8770,"=COD1"),0)</f>
        <v>0</v>
      </c>
      <c r="L6442" s="13" t="e">
        <f>(VLOOKUP(F6442,tarifas!$C$7:$D$10,2,FALSE)+tarifas!$D$21)*datos!H6442</f>
        <v>#N/A</v>
      </c>
      <c r="M6442">
        <v>0</v>
      </c>
      <c r="N6442" s="13" t="e">
        <f t="shared" si="908"/>
        <v>#N/A</v>
      </c>
      <c r="O6442">
        <f t="shared" si="909"/>
        <v>0</v>
      </c>
      <c r="P6442" s="12">
        <f t="shared" si="910"/>
        <v>211.54650547499011</v>
      </c>
      <c r="Q6442">
        <f t="shared" si="911"/>
        <v>0</v>
      </c>
      <c r="R6442">
        <f>$D$2*tarifas!$D$12/24</f>
        <v>1.4541666666666666</v>
      </c>
      <c r="S6442" t="e">
        <f>VLOOKUP(E6442&amp;" "&amp;F6442,tarifas!$A$13:$D$20,4,FALSE)*P6442</f>
        <v>#N/A</v>
      </c>
      <c r="T6442">
        <f>IF(F6442="COD1",tarifas!$D$11*(SUMIFS($P$11:$P$8770,$F$11:$F$8770,"=COD1",$B$11:$B$8770,"="&amp;B6442)/COUNTIFS($F$11:$F$8770,"=COD1",$B$11:$B$8770,"="&amp;B6442))/COUNTIFS($A$11:$A$8770,"="&amp;A6442,$F$11:$F$8770,"=COD1"),0)</f>
        <v>0</v>
      </c>
      <c r="U6442" t="e">
        <f>(VLOOKUP(F6442,tarifas!$C$7:$D$10,2,FALSE)+tarifas!$D$21)*datos!P6442</f>
        <v>#N/A</v>
      </c>
      <c r="V6442" t="e">
        <f t="shared" si="912"/>
        <v>#N/A</v>
      </c>
      <c r="W6442">
        <f t="shared" si="913"/>
        <v>0</v>
      </c>
    </row>
    <row r="6443" spans="1:23" x14ac:dyDescent="0.25">
      <c r="A6443">
        <f t="shared" si="906"/>
        <v>265</v>
      </c>
      <c r="B6443">
        <f t="shared" si="907"/>
        <v>9</v>
      </c>
      <c r="C6443" s="1">
        <f t="shared" si="914"/>
        <v>41907.9999999844</v>
      </c>
      <c r="D6443" s="7">
        <v>0</v>
      </c>
      <c r="E6443" s="7"/>
      <c r="G6443">
        <v>46.5</v>
      </c>
      <c r="H6443" s="12">
        <v>211.08079554187714</v>
      </c>
      <c r="I6443" s="13">
        <f>$D$2*tarifas!$D$12/24</f>
        <v>1.4541666666666666</v>
      </c>
      <c r="J6443" s="13" t="e">
        <f>VLOOKUP(E6443&amp;" "&amp;F6443,tarifas!$A$13:$D$20,4,FALSE)*H6443</f>
        <v>#N/A</v>
      </c>
      <c r="K6443" s="13">
        <f>IF(F6443="COD1",tarifas!$D$11*(SUMIFS($H$11:$H$8770,$F$11:$F$8770,"=COD1",$B$11:$B$8770,"="&amp;B6443)/COUNTIFS($F$11:$F$8770,"=COD1",$B$11:$B$8770,"="&amp;B6443))/COUNTIFS($A$11:$A$8770,"="&amp;A6443,$F$11:$F$8770,"=COD1"),0)</f>
        <v>0</v>
      </c>
      <c r="L6443" s="13" t="e">
        <f>(VLOOKUP(F6443,tarifas!$C$7:$D$10,2,FALSE)+tarifas!$D$21)*datos!H6443</f>
        <v>#N/A</v>
      </c>
      <c r="M6443">
        <v>0</v>
      </c>
      <c r="N6443" s="13" t="e">
        <f t="shared" si="908"/>
        <v>#N/A</v>
      </c>
      <c r="O6443">
        <f t="shared" si="909"/>
        <v>0</v>
      </c>
      <c r="P6443" s="12">
        <f t="shared" si="910"/>
        <v>211.08079554187714</v>
      </c>
      <c r="Q6443">
        <f t="shared" si="911"/>
        <v>0</v>
      </c>
      <c r="R6443">
        <f>$D$2*tarifas!$D$12/24</f>
        <v>1.4541666666666666</v>
      </c>
      <c r="S6443" t="e">
        <f>VLOOKUP(E6443&amp;" "&amp;F6443,tarifas!$A$13:$D$20,4,FALSE)*P6443</f>
        <v>#N/A</v>
      </c>
      <c r="T6443">
        <f>IF(F6443="COD1",tarifas!$D$11*(SUMIFS($P$11:$P$8770,$F$11:$F$8770,"=COD1",$B$11:$B$8770,"="&amp;B6443)/COUNTIFS($F$11:$F$8770,"=COD1",$B$11:$B$8770,"="&amp;B6443))/COUNTIFS($A$11:$A$8770,"="&amp;A6443,$F$11:$F$8770,"=COD1"),0)</f>
        <v>0</v>
      </c>
      <c r="U6443" t="e">
        <f>(VLOOKUP(F6443,tarifas!$C$7:$D$10,2,FALSE)+tarifas!$D$21)*datos!P6443</f>
        <v>#N/A</v>
      </c>
      <c r="V6443" t="e">
        <f t="shared" si="912"/>
        <v>#N/A</v>
      </c>
      <c r="W6443">
        <f t="shared" si="913"/>
        <v>0</v>
      </c>
    </row>
    <row r="6444" spans="1:23" x14ac:dyDescent="0.25">
      <c r="A6444">
        <f t="shared" si="906"/>
        <v>265</v>
      </c>
      <c r="B6444">
        <f t="shared" si="907"/>
        <v>9</v>
      </c>
      <c r="C6444" s="1">
        <f t="shared" si="914"/>
        <v>41908.041666651065</v>
      </c>
      <c r="D6444" s="7">
        <v>0</v>
      </c>
      <c r="E6444" s="7"/>
      <c r="G6444">
        <v>45.2</v>
      </c>
      <c r="H6444" s="12">
        <v>208.43104489630898</v>
      </c>
      <c r="I6444" s="13">
        <f>$D$2*tarifas!$D$12/24</f>
        <v>1.4541666666666666</v>
      </c>
      <c r="J6444" s="13" t="e">
        <f>VLOOKUP(E6444&amp;" "&amp;F6444,tarifas!$A$13:$D$20,4,FALSE)*H6444</f>
        <v>#N/A</v>
      </c>
      <c r="K6444" s="13">
        <f>IF(F6444="COD1",tarifas!$D$11*(SUMIFS($H$11:$H$8770,$F$11:$F$8770,"=COD1",$B$11:$B$8770,"="&amp;B6444)/COUNTIFS($F$11:$F$8770,"=COD1",$B$11:$B$8770,"="&amp;B6444))/COUNTIFS($A$11:$A$8770,"="&amp;A6444,$F$11:$F$8770,"=COD1"),0)</f>
        <v>0</v>
      </c>
      <c r="L6444" s="13" t="e">
        <f>(VLOOKUP(F6444,tarifas!$C$7:$D$10,2,FALSE)+tarifas!$D$21)*datos!H6444</f>
        <v>#N/A</v>
      </c>
      <c r="M6444">
        <v>0</v>
      </c>
      <c r="N6444" s="13" t="e">
        <f t="shared" si="908"/>
        <v>#N/A</v>
      </c>
      <c r="O6444">
        <f t="shared" si="909"/>
        <v>0</v>
      </c>
      <c r="P6444" s="12">
        <f t="shared" si="910"/>
        <v>208.43104489630898</v>
      </c>
      <c r="Q6444">
        <f t="shared" si="911"/>
        <v>0</v>
      </c>
      <c r="R6444">
        <f>$D$2*tarifas!$D$12/24</f>
        <v>1.4541666666666666</v>
      </c>
      <c r="S6444" t="e">
        <f>VLOOKUP(E6444&amp;" "&amp;F6444,tarifas!$A$13:$D$20,4,FALSE)*P6444</f>
        <v>#N/A</v>
      </c>
      <c r="T6444">
        <f>IF(F6444="COD1",tarifas!$D$11*(SUMIFS($P$11:$P$8770,$F$11:$F$8770,"=COD1",$B$11:$B$8770,"="&amp;B6444)/COUNTIFS($F$11:$F$8770,"=COD1",$B$11:$B$8770,"="&amp;B6444))/COUNTIFS($A$11:$A$8770,"="&amp;A6444,$F$11:$F$8770,"=COD1"),0)</f>
        <v>0</v>
      </c>
      <c r="U6444" t="e">
        <f>(VLOOKUP(F6444,tarifas!$C$7:$D$10,2,FALSE)+tarifas!$D$21)*datos!P6444</f>
        <v>#N/A</v>
      </c>
      <c r="V6444" t="e">
        <f t="shared" si="912"/>
        <v>#N/A</v>
      </c>
      <c r="W6444">
        <f t="shared" si="913"/>
        <v>0</v>
      </c>
    </row>
    <row r="6445" spans="1:23" x14ac:dyDescent="0.25">
      <c r="A6445">
        <f t="shared" si="906"/>
        <v>265</v>
      </c>
      <c r="B6445">
        <f t="shared" si="907"/>
        <v>9</v>
      </c>
      <c r="C6445" s="1">
        <f t="shared" si="914"/>
        <v>41908.083333317729</v>
      </c>
      <c r="D6445" s="7">
        <v>0</v>
      </c>
      <c r="E6445" s="7"/>
      <c r="G6445">
        <v>45.4</v>
      </c>
      <c r="H6445" s="12">
        <v>206.19506105321972</v>
      </c>
      <c r="I6445" s="13">
        <f>$D$2*tarifas!$D$12/24</f>
        <v>1.4541666666666666</v>
      </c>
      <c r="J6445" s="13" t="e">
        <f>VLOOKUP(E6445&amp;" "&amp;F6445,tarifas!$A$13:$D$20,4,FALSE)*H6445</f>
        <v>#N/A</v>
      </c>
      <c r="K6445" s="13">
        <f>IF(F6445="COD1",tarifas!$D$11*(SUMIFS($H$11:$H$8770,$F$11:$F$8770,"=COD1",$B$11:$B$8770,"="&amp;B6445)/COUNTIFS($F$11:$F$8770,"=COD1",$B$11:$B$8770,"="&amp;B6445))/COUNTIFS($A$11:$A$8770,"="&amp;A6445,$F$11:$F$8770,"=COD1"),0)</f>
        <v>0</v>
      </c>
      <c r="L6445" s="13" t="e">
        <f>(VLOOKUP(F6445,tarifas!$C$7:$D$10,2,FALSE)+tarifas!$D$21)*datos!H6445</f>
        <v>#N/A</v>
      </c>
      <c r="M6445">
        <v>0</v>
      </c>
      <c r="N6445" s="13" t="e">
        <f t="shared" si="908"/>
        <v>#N/A</v>
      </c>
      <c r="O6445">
        <f t="shared" si="909"/>
        <v>0</v>
      </c>
      <c r="P6445" s="12">
        <f t="shared" si="910"/>
        <v>206.19506105321972</v>
      </c>
      <c r="Q6445">
        <f t="shared" si="911"/>
        <v>0</v>
      </c>
      <c r="R6445">
        <f>$D$2*tarifas!$D$12/24</f>
        <v>1.4541666666666666</v>
      </c>
      <c r="S6445" t="e">
        <f>VLOOKUP(E6445&amp;" "&amp;F6445,tarifas!$A$13:$D$20,4,FALSE)*P6445</f>
        <v>#N/A</v>
      </c>
      <c r="T6445">
        <f>IF(F6445="COD1",tarifas!$D$11*(SUMIFS($P$11:$P$8770,$F$11:$F$8770,"=COD1",$B$11:$B$8770,"="&amp;B6445)/COUNTIFS($F$11:$F$8770,"=COD1",$B$11:$B$8770,"="&amp;B6445))/COUNTIFS($A$11:$A$8770,"="&amp;A6445,$F$11:$F$8770,"=COD1"),0)</f>
        <v>0</v>
      </c>
      <c r="U6445" t="e">
        <f>(VLOOKUP(F6445,tarifas!$C$7:$D$10,2,FALSE)+tarifas!$D$21)*datos!P6445</f>
        <v>#N/A</v>
      </c>
      <c r="V6445" t="e">
        <f t="shared" si="912"/>
        <v>#N/A</v>
      </c>
      <c r="W6445">
        <f t="shared" si="913"/>
        <v>0</v>
      </c>
    </row>
    <row r="6446" spans="1:23" x14ac:dyDescent="0.25">
      <c r="A6446">
        <f t="shared" si="906"/>
        <v>265</v>
      </c>
      <c r="B6446">
        <f t="shared" si="907"/>
        <v>9</v>
      </c>
      <c r="C6446" s="1">
        <f t="shared" si="914"/>
        <v>41908.124999984393</v>
      </c>
      <c r="D6446" s="7">
        <v>0</v>
      </c>
      <c r="E6446" s="7"/>
      <c r="G6446">
        <v>45.13</v>
      </c>
      <c r="H6446" s="12">
        <v>207.23752974791637</v>
      </c>
      <c r="I6446" s="13">
        <f>$D$2*tarifas!$D$12/24</f>
        <v>1.4541666666666666</v>
      </c>
      <c r="J6446" s="13" t="e">
        <f>VLOOKUP(E6446&amp;" "&amp;F6446,tarifas!$A$13:$D$20,4,FALSE)*H6446</f>
        <v>#N/A</v>
      </c>
      <c r="K6446" s="13">
        <f>IF(F6446="COD1",tarifas!$D$11*(SUMIFS($H$11:$H$8770,$F$11:$F$8770,"=COD1",$B$11:$B$8770,"="&amp;B6446)/COUNTIFS($F$11:$F$8770,"=COD1",$B$11:$B$8770,"="&amp;B6446))/COUNTIFS($A$11:$A$8770,"="&amp;A6446,$F$11:$F$8770,"=COD1"),0)</f>
        <v>0</v>
      </c>
      <c r="L6446" s="13" t="e">
        <f>(VLOOKUP(F6446,tarifas!$C$7:$D$10,2,FALSE)+tarifas!$D$21)*datos!H6446</f>
        <v>#N/A</v>
      </c>
      <c r="M6446">
        <v>0</v>
      </c>
      <c r="N6446" s="13" t="e">
        <f t="shared" si="908"/>
        <v>#N/A</v>
      </c>
      <c r="O6446">
        <f t="shared" si="909"/>
        <v>0</v>
      </c>
      <c r="P6446" s="12">
        <f t="shared" si="910"/>
        <v>207.23752974791637</v>
      </c>
      <c r="Q6446">
        <f t="shared" si="911"/>
        <v>0</v>
      </c>
      <c r="R6446">
        <f>$D$2*tarifas!$D$12/24</f>
        <v>1.4541666666666666</v>
      </c>
      <c r="S6446" t="e">
        <f>VLOOKUP(E6446&amp;" "&amp;F6446,tarifas!$A$13:$D$20,4,FALSE)*P6446</f>
        <v>#N/A</v>
      </c>
      <c r="T6446">
        <f>IF(F6446="COD1",tarifas!$D$11*(SUMIFS($P$11:$P$8770,$F$11:$F$8770,"=COD1",$B$11:$B$8770,"="&amp;B6446)/COUNTIFS($F$11:$F$8770,"=COD1",$B$11:$B$8770,"="&amp;B6446))/COUNTIFS($A$11:$A$8770,"="&amp;A6446,$F$11:$F$8770,"=COD1"),0)</f>
        <v>0</v>
      </c>
      <c r="U6446" t="e">
        <f>(VLOOKUP(F6446,tarifas!$C$7:$D$10,2,FALSE)+tarifas!$D$21)*datos!P6446</f>
        <v>#N/A</v>
      </c>
      <c r="V6446" t="e">
        <f t="shared" si="912"/>
        <v>#N/A</v>
      </c>
      <c r="W6446">
        <f t="shared" si="913"/>
        <v>0</v>
      </c>
    </row>
    <row r="6447" spans="1:23" x14ac:dyDescent="0.25">
      <c r="A6447">
        <f t="shared" si="906"/>
        <v>265</v>
      </c>
      <c r="B6447">
        <f t="shared" si="907"/>
        <v>9</v>
      </c>
      <c r="C6447" s="1">
        <f t="shared" si="914"/>
        <v>41908.166666651057</v>
      </c>
      <c r="D6447" s="7">
        <v>0</v>
      </c>
      <c r="E6447" s="7"/>
      <c r="G6447">
        <v>45.5</v>
      </c>
      <c r="H6447" s="12">
        <v>204.86430235336707</v>
      </c>
      <c r="I6447" s="13">
        <f>$D$2*tarifas!$D$12/24</f>
        <v>1.4541666666666666</v>
      </c>
      <c r="J6447" s="13" t="e">
        <f>VLOOKUP(E6447&amp;" "&amp;F6447,tarifas!$A$13:$D$20,4,FALSE)*H6447</f>
        <v>#N/A</v>
      </c>
      <c r="K6447" s="13">
        <f>IF(F6447="COD1",tarifas!$D$11*(SUMIFS($H$11:$H$8770,$F$11:$F$8770,"=COD1",$B$11:$B$8770,"="&amp;B6447)/COUNTIFS($F$11:$F$8770,"=COD1",$B$11:$B$8770,"="&amp;B6447))/COUNTIFS($A$11:$A$8770,"="&amp;A6447,$F$11:$F$8770,"=COD1"),0)</f>
        <v>0</v>
      </c>
      <c r="L6447" s="13" t="e">
        <f>(VLOOKUP(F6447,tarifas!$C$7:$D$10,2,FALSE)+tarifas!$D$21)*datos!H6447</f>
        <v>#N/A</v>
      </c>
      <c r="M6447">
        <v>0</v>
      </c>
      <c r="N6447" s="13" t="e">
        <f t="shared" si="908"/>
        <v>#N/A</v>
      </c>
      <c r="O6447">
        <f t="shared" si="909"/>
        <v>0</v>
      </c>
      <c r="P6447" s="12">
        <f t="shared" si="910"/>
        <v>204.86430235336707</v>
      </c>
      <c r="Q6447">
        <f t="shared" si="911"/>
        <v>0</v>
      </c>
      <c r="R6447">
        <f>$D$2*tarifas!$D$12/24</f>
        <v>1.4541666666666666</v>
      </c>
      <c r="S6447" t="e">
        <f>VLOOKUP(E6447&amp;" "&amp;F6447,tarifas!$A$13:$D$20,4,FALSE)*P6447</f>
        <v>#N/A</v>
      </c>
      <c r="T6447">
        <f>IF(F6447="COD1",tarifas!$D$11*(SUMIFS($P$11:$P$8770,$F$11:$F$8770,"=COD1",$B$11:$B$8770,"="&amp;B6447)/COUNTIFS($F$11:$F$8770,"=COD1",$B$11:$B$8770,"="&amp;B6447))/COUNTIFS($A$11:$A$8770,"="&amp;A6447,$F$11:$F$8770,"=COD1"),0)</f>
        <v>0</v>
      </c>
      <c r="U6447" t="e">
        <f>(VLOOKUP(F6447,tarifas!$C$7:$D$10,2,FALSE)+tarifas!$D$21)*datos!P6447</f>
        <v>#N/A</v>
      </c>
      <c r="V6447" t="e">
        <f t="shared" si="912"/>
        <v>#N/A</v>
      </c>
      <c r="W6447">
        <f t="shared" si="913"/>
        <v>0</v>
      </c>
    </row>
    <row r="6448" spans="1:23" x14ac:dyDescent="0.25">
      <c r="A6448">
        <f t="shared" si="906"/>
        <v>265</v>
      </c>
      <c r="B6448">
        <f t="shared" si="907"/>
        <v>9</v>
      </c>
      <c r="C6448" s="1">
        <f t="shared" si="914"/>
        <v>41908.208333317722</v>
      </c>
      <c r="D6448" s="7">
        <v>0</v>
      </c>
      <c r="E6448" s="7"/>
      <c r="G6448">
        <v>50.18</v>
      </c>
      <c r="H6448" s="12">
        <v>202.92499118719297</v>
      </c>
      <c r="I6448" s="13">
        <f>$D$2*tarifas!$D$12/24</f>
        <v>1.4541666666666666</v>
      </c>
      <c r="J6448" s="13" t="e">
        <f>VLOOKUP(E6448&amp;" "&amp;F6448,tarifas!$A$13:$D$20,4,FALSE)*H6448</f>
        <v>#N/A</v>
      </c>
      <c r="K6448" s="13">
        <f>IF(F6448="COD1",tarifas!$D$11*(SUMIFS($H$11:$H$8770,$F$11:$F$8770,"=COD1",$B$11:$B$8770,"="&amp;B6448)/COUNTIFS($F$11:$F$8770,"=COD1",$B$11:$B$8770,"="&amp;B6448))/COUNTIFS($A$11:$A$8770,"="&amp;A6448,$F$11:$F$8770,"=COD1"),0)</f>
        <v>0</v>
      </c>
      <c r="L6448" s="13" t="e">
        <f>(VLOOKUP(F6448,tarifas!$C$7:$D$10,2,FALSE)+tarifas!$D$21)*datos!H6448</f>
        <v>#N/A</v>
      </c>
      <c r="M6448">
        <v>0</v>
      </c>
      <c r="N6448" s="13" t="e">
        <f t="shared" si="908"/>
        <v>#N/A</v>
      </c>
      <c r="O6448">
        <f t="shared" si="909"/>
        <v>0</v>
      </c>
      <c r="P6448" s="12">
        <f t="shared" si="910"/>
        <v>202.92499118719297</v>
      </c>
      <c r="Q6448">
        <f t="shared" si="911"/>
        <v>0</v>
      </c>
      <c r="R6448">
        <f>$D$2*tarifas!$D$12/24</f>
        <v>1.4541666666666666</v>
      </c>
      <c r="S6448" t="e">
        <f>VLOOKUP(E6448&amp;" "&amp;F6448,tarifas!$A$13:$D$20,4,FALSE)*P6448</f>
        <v>#N/A</v>
      </c>
      <c r="T6448">
        <f>IF(F6448="COD1",tarifas!$D$11*(SUMIFS($P$11:$P$8770,$F$11:$F$8770,"=COD1",$B$11:$B$8770,"="&amp;B6448)/COUNTIFS($F$11:$F$8770,"=COD1",$B$11:$B$8770,"="&amp;B6448))/COUNTIFS($A$11:$A$8770,"="&amp;A6448,$F$11:$F$8770,"=COD1"),0)</f>
        <v>0</v>
      </c>
      <c r="U6448" t="e">
        <f>(VLOOKUP(F6448,tarifas!$C$7:$D$10,2,FALSE)+tarifas!$D$21)*datos!P6448</f>
        <v>#N/A</v>
      </c>
      <c r="V6448" t="e">
        <f t="shared" si="912"/>
        <v>#N/A</v>
      </c>
      <c r="W6448">
        <f t="shared" si="913"/>
        <v>0</v>
      </c>
    </row>
    <row r="6449" spans="1:23" x14ac:dyDescent="0.25">
      <c r="A6449">
        <f t="shared" si="906"/>
        <v>265</v>
      </c>
      <c r="B6449">
        <f t="shared" si="907"/>
        <v>9</v>
      </c>
      <c r="C6449" s="1">
        <f t="shared" si="914"/>
        <v>41908.249999984386</v>
      </c>
      <c r="D6449" s="7">
        <v>0</v>
      </c>
      <c r="E6449" s="7"/>
      <c r="G6449">
        <v>66.599999999999994</v>
      </c>
      <c r="H6449" s="12">
        <v>227.55115177933288</v>
      </c>
      <c r="I6449" s="13">
        <f>$D$2*tarifas!$D$12/24</f>
        <v>1.4541666666666666</v>
      </c>
      <c r="J6449" s="13" t="e">
        <f>VLOOKUP(E6449&amp;" "&amp;F6449,tarifas!$A$13:$D$20,4,FALSE)*H6449</f>
        <v>#N/A</v>
      </c>
      <c r="K6449" s="13">
        <f>IF(F6449="COD1",tarifas!$D$11*(SUMIFS($H$11:$H$8770,$F$11:$F$8770,"=COD1",$B$11:$B$8770,"="&amp;B6449)/COUNTIFS($F$11:$F$8770,"=COD1",$B$11:$B$8770,"="&amp;B6449))/COUNTIFS($A$11:$A$8770,"="&amp;A6449,$F$11:$F$8770,"=COD1"),0)</f>
        <v>0</v>
      </c>
      <c r="L6449" s="13" t="e">
        <f>(VLOOKUP(F6449,tarifas!$C$7:$D$10,2,FALSE)+tarifas!$D$21)*datos!H6449</f>
        <v>#N/A</v>
      </c>
      <c r="M6449">
        <v>19.85155</v>
      </c>
      <c r="N6449" s="13" t="e">
        <f t="shared" si="908"/>
        <v>#N/A</v>
      </c>
      <c r="O6449">
        <f t="shared" si="909"/>
        <v>19.85155</v>
      </c>
      <c r="P6449" s="12">
        <f t="shared" si="910"/>
        <v>207.69960177933288</v>
      </c>
      <c r="Q6449">
        <f t="shared" si="911"/>
        <v>0</v>
      </c>
      <c r="R6449">
        <f>$D$2*tarifas!$D$12/24</f>
        <v>1.4541666666666666</v>
      </c>
      <c r="S6449" t="e">
        <f>VLOOKUP(E6449&amp;" "&amp;F6449,tarifas!$A$13:$D$20,4,FALSE)*P6449</f>
        <v>#N/A</v>
      </c>
      <c r="T6449">
        <f>IF(F6449="COD1",tarifas!$D$11*(SUMIFS($P$11:$P$8770,$F$11:$F$8770,"=COD1",$B$11:$B$8770,"="&amp;B6449)/COUNTIFS($F$11:$F$8770,"=COD1",$B$11:$B$8770,"="&amp;B6449))/COUNTIFS($A$11:$A$8770,"="&amp;A6449,$F$11:$F$8770,"=COD1"),0)</f>
        <v>0</v>
      </c>
      <c r="U6449" t="e">
        <f>(VLOOKUP(F6449,tarifas!$C$7:$D$10,2,FALSE)+tarifas!$D$21)*datos!P6449</f>
        <v>#N/A</v>
      </c>
      <c r="V6449" t="e">
        <f t="shared" si="912"/>
        <v>#N/A</v>
      </c>
      <c r="W6449">
        <f t="shared" si="913"/>
        <v>0</v>
      </c>
    </row>
    <row r="6450" spans="1:23" x14ac:dyDescent="0.25">
      <c r="A6450">
        <f t="shared" si="906"/>
        <v>265</v>
      </c>
      <c r="B6450">
        <f t="shared" si="907"/>
        <v>9</v>
      </c>
      <c r="C6450" s="1">
        <f t="shared" si="914"/>
        <v>41908.29166665105</v>
      </c>
      <c r="D6450" s="7">
        <v>38.378787878787882</v>
      </c>
      <c r="E6450" s="7"/>
      <c r="G6450">
        <v>67.900000000000006</v>
      </c>
      <c r="H6450" s="12">
        <v>307.92419417719566</v>
      </c>
      <c r="I6450" s="13">
        <f>$D$2*tarifas!$D$12/24</f>
        <v>1.4541666666666666</v>
      </c>
      <c r="J6450" s="13" t="e">
        <f>VLOOKUP(E6450&amp;" "&amp;F6450,tarifas!$A$13:$D$20,4,FALSE)*H6450</f>
        <v>#N/A</v>
      </c>
      <c r="K6450" s="13">
        <f>IF(F6450="COD1",tarifas!$D$11*(SUMIFS($H$11:$H$8770,$F$11:$F$8770,"=COD1",$B$11:$B$8770,"="&amp;B6450)/COUNTIFS($F$11:$F$8770,"=COD1",$B$11:$B$8770,"="&amp;B6450))/COUNTIFS($A$11:$A$8770,"="&amp;A6450,$F$11:$F$8770,"=COD1"),0)</f>
        <v>0</v>
      </c>
      <c r="L6450" s="13" t="e">
        <f>(VLOOKUP(F6450,tarifas!$C$7:$D$10,2,FALSE)+tarifas!$D$21)*datos!H6450</f>
        <v>#N/A</v>
      </c>
      <c r="M6450">
        <v>166.2268</v>
      </c>
      <c r="N6450" s="13" t="e">
        <f t="shared" si="908"/>
        <v>#N/A</v>
      </c>
      <c r="O6450">
        <f t="shared" si="909"/>
        <v>166.2268</v>
      </c>
      <c r="P6450" s="12">
        <f t="shared" si="910"/>
        <v>141.69739417719566</v>
      </c>
      <c r="Q6450">
        <f t="shared" si="911"/>
        <v>0</v>
      </c>
      <c r="R6450">
        <f>$D$2*tarifas!$D$12/24</f>
        <v>1.4541666666666666</v>
      </c>
      <c r="S6450" t="e">
        <f>VLOOKUP(E6450&amp;" "&amp;F6450,tarifas!$A$13:$D$20,4,FALSE)*P6450</f>
        <v>#N/A</v>
      </c>
      <c r="T6450">
        <f>IF(F6450="COD1",tarifas!$D$11*(SUMIFS($P$11:$P$8770,$F$11:$F$8770,"=COD1",$B$11:$B$8770,"="&amp;B6450)/COUNTIFS($F$11:$F$8770,"=COD1",$B$11:$B$8770,"="&amp;B6450))/COUNTIFS($A$11:$A$8770,"="&amp;A6450,$F$11:$F$8770,"=COD1"),0)</f>
        <v>0</v>
      </c>
      <c r="U6450" t="e">
        <f>(VLOOKUP(F6450,tarifas!$C$7:$D$10,2,FALSE)+tarifas!$D$21)*datos!P6450</f>
        <v>#N/A</v>
      </c>
      <c r="V6450" t="e">
        <f t="shared" si="912"/>
        <v>#N/A</v>
      </c>
      <c r="W6450">
        <f t="shared" si="913"/>
        <v>0</v>
      </c>
    </row>
    <row r="6451" spans="1:23" x14ac:dyDescent="0.25">
      <c r="A6451">
        <f t="shared" si="906"/>
        <v>265</v>
      </c>
      <c r="B6451">
        <f t="shared" si="907"/>
        <v>9</v>
      </c>
      <c r="C6451" s="1">
        <f t="shared" si="914"/>
        <v>41908.333333317714</v>
      </c>
      <c r="D6451" s="7">
        <v>138.57575757575759</v>
      </c>
      <c r="E6451" s="7"/>
      <c r="G6451">
        <v>68.02</v>
      </c>
      <c r="H6451" s="12">
        <v>495.29121649794126</v>
      </c>
      <c r="I6451" s="13">
        <f>$D$2*tarifas!$D$12/24</f>
        <v>1.4541666666666666</v>
      </c>
      <c r="J6451" s="13" t="e">
        <f>VLOOKUP(E6451&amp;" "&amp;F6451,tarifas!$A$13:$D$20,4,FALSE)*H6451</f>
        <v>#N/A</v>
      </c>
      <c r="K6451" s="13">
        <f>IF(F6451="COD1",tarifas!$D$11*(SUMIFS($H$11:$H$8770,$F$11:$F$8770,"=COD1",$B$11:$B$8770,"="&amp;B6451)/COUNTIFS($F$11:$F$8770,"=COD1",$B$11:$B$8770,"="&amp;B6451))/COUNTIFS($A$11:$A$8770,"="&amp;A6451,$F$11:$F$8770,"=COD1"),0)</f>
        <v>0</v>
      </c>
      <c r="L6451" s="13" t="e">
        <f>(VLOOKUP(F6451,tarifas!$C$7:$D$10,2,FALSE)+tarifas!$D$21)*datos!H6451</f>
        <v>#N/A</v>
      </c>
      <c r="M6451">
        <v>307.29290999999995</v>
      </c>
      <c r="N6451" s="13" t="e">
        <f t="shared" si="908"/>
        <v>#N/A</v>
      </c>
      <c r="O6451">
        <f t="shared" si="909"/>
        <v>307.29290999999995</v>
      </c>
      <c r="P6451" s="12">
        <f t="shared" si="910"/>
        <v>187.99830649794131</v>
      </c>
      <c r="Q6451">
        <f t="shared" si="911"/>
        <v>0</v>
      </c>
      <c r="R6451">
        <f>$D$2*tarifas!$D$12/24</f>
        <v>1.4541666666666666</v>
      </c>
      <c r="S6451" t="e">
        <f>VLOOKUP(E6451&amp;" "&amp;F6451,tarifas!$A$13:$D$20,4,FALSE)*P6451</f>
        <v>#N/A</v>
      </c>
      <c r="T6451">
        <f>IF(F6451="COD1",tarifas!$D$11*(SUMIFS($P$11:$P$8770,$F$11:$F$8770,"=COD1",$B$11:$B$8770,"="&amp;B6451)/COUNTIFS($F$11:$F$8770,"=COD1",$B$11:$B$8770,"="&amp;B6451))/COUNTIFS($A$11:$A$8770,"="&amp;A6451,$F$11:$F$8770,"=COD1"),0)</f>
        <v>0</v>
      </c>
      <c r="U6451" t="e">
        <f>(VLOOKUP(F6451,tarifas!$C$7:$D$10,2,FALSE)+tarifas!$D$21)*datos!P6451</f>
        <v>#N/A</v>
      </c>
      <c r="V6451" t="e">
        <f t="shared" si="912"/>
        <v>#N/A</v>
      </c>
      <c r="W6451">
        <f t="shared" si="913"/>
        <v>0</v>
      </c>
    </row>
    <row r="6452" spans="1:23" x14ac:dyDescent="0.25">
      <c r="A6452">
        <f t="shared" si="906"/>
        <v>265</v>
      </c>
      <c r="B6452">
        <f t="shared" si="907"/>
        <v>9</v>
      </c>
      <c r="C6452" s="1">
        <f t="shared" si="914"/>
        <v>41908.374999984379</v>
      </c>
      <c r="D6452" s="7">
        <v>308.83333333333343</v>
      </c>
      <c r="E6452" s="7"/>
      <c r="G6452">
        <v>67.92</v>
      </c>
      <c r="H6452" s="12">
        <v>571.0328842305853</v>
      </c>
      <c r="I6452" s="13">
        <f>$D$2*tarifas!$D$12/24</f>
        <v>1.4541666666666666</v>
      </c>
      <c r="J6452" s="13" t="e">
        <f>VLOOKUP(E6452&amp;" "&amp;F6452,tarifas!$A$13:$D$20,4,FALSE)*H6452</f>
        <v>#N/A</v>
      </c>
      <c r="K6452" s="13">
        <f>IF(F6452="COD1",tarifas!$D$11*(SUMIFS($H$11:$H$8770,$F$11:$F$8770,"=COD1",$B$11:$B$8770,"="&amp;B6452)/COUNTIFS($F$11:$F$8770,"=COD1",$B$11:$B$8770,"="&amp;B6452))/COUNTIFS($A$11:$A$8770,"="&amp;A6452,$F$11:$F$8770,"=COD1"),0)</f>
        <v>0</v>
      </c>
      <c r="L6452" s="13" t="e">
        <f>(VLOOKUP(F6452,tarifas!$C$7:$D$10,2,FALSE)+tarifas!$D$21)*datos!H6452</f>
        <v>#N/A</v>
      </c>
      <c r="M6452">
        <v>413.26778999999999</v>
      </c>
      <c r="N6452" s="13" t="e">
        <f t="shared" si="908"/>
        <v>#N/A</v>
      </c>
      <c r="O6452">
        <f t="shared" si="909"/>
        <v>413.26778999999999</v>
      </c>
      <c r="P6452" s="12">
        <f t="shared" si="910"/>
        <v>157.76509423058531</v>
      </c>
      <c r="Q6452">
        <f t="shared" si="911"/>
        <v>0</v>
      </c>
      <c r="R6452">
        <f>$D$2*tarifas!$D$12/24</f>
        <v>1.4541666666666666</v>
      </c>
      <c r="S6452" t="e">
        <f>VLOOKUP(E6452&amp;" "&amp;F6452,tarifas!$A$13:$D$20,4,FALSE)*P6452</f>
        <v>#N/A</v>
      </c>
      <c r="T6452">
        <f>IF(F6452="COD1",tarifas!$D$11*(SUMIFS($P$11:$P$8770,$F$11:$F$8770,"=COD1",$B$11:$B$8770,"="&amp;B6452)/COUNTIFS($F$11:$F$8770,"=COD1",$B$11:$B$8770,"="&amp;B6452))/COUNTIFS($A$11:$A$8770,"="&amp;A6452,$F$11:$F$8770,"=COD1"),0)</f>
        <v>0</v>
      </c>
      <c r="U6452" t="e">
        <f>(VLOOKUP(F6452,tarifas!$C$7:$D$10,2,FALSE)+tarifas!$D$21)*datos!P6452</f>
        <v>#N/A</v>
      </c>
      <c r="V6452" t="e">
        <f t="shared" si="912"/>
        <v>#N/A</v>
      </c>
      <c r="W6452">
        <f t="shared" si="913"/>
        <v>0</v>
      </c>
    </row>
    <row r="6453" spans="1:23" x14ac:dyDescent="0.25">
      <c r="A6453">
        <f t="shared" si="906"/>
        <v>265</v>
      </c>
      <c r="B6453">
        <f t="shared" si="907"/>
        <v>9</v>
      </c>
      <c r="C6453" s="1">
        <f t="shared" si="914"/>
        <v>41908.416666651043</v>
      </c>
      <c r="D6453" s="7">
        <v>522.87878787878788</v>
      </c>
      <c r="E6453" s="7"/>
      <c r="G6453">
        <v>67.930000000000007</v>
      </c>
      <c r="H6453" s="12">
        <v>613.71142422229934</v>
      </c>
      <c r="I6453" s="13">
        <f>$D$2*tarifas!$D$12/24</f>
        <v>1.4541666666666666</v>
      </c>
      <c r="J6453" s="13" t="e">
        <f>VLOOKUP(E6453&amp;" "&amp;F6453,tarifas!$A$13:$D$20,4,FALSE)*H6453</f>
        <v>#N/A</v>
      </c>
      <c r="K6453" s="13">
        <f>IF(F6453="COD1",tarifas!$D$11*(SUMIFS($H$11:$H$8770,$F$11:$F$8770,"=COD1",$B$11:$B$8770,"="&amp;B6453)/COUNTIFS($F$11:$F$8770,"=COD1",$B$11:$B$8770,"="&amp;B6453))/COUNTIFS($A$11:$A$8770,"="&amp;A6453,$F$11:$F$8770,"=COD1"),0)</f>
        <v>0</v>
      </c>
      <c r="L6453" s="13" t="e">
        <f>(VLOOKUP(F6453,tarifas!$C$7:$D$10,2,FALSE)+tarifas!$D$21)*datos!H6453</f>
        <v>#N/A</v>
      </c>
      <c r="M6453">
        <v>479.64350000000002</v>
      </c>
      <c r="N6453" s="13" t="e">
        <f t="shared" si="908"/>
        <v>#N/A</v>
      </c>
      <c r="O6453">
        <f t="shared" si="909"/>
        <v>479.64350000000002</v>
      </c>
      <c r="P6453" s="12">
        <f t="shared" si="910"/>
        <v>134.06792422229933</v>
      </c>
      <c r="Q6453">
        <f t="shared" si="911"/>
        <v>0</v>
      </c>
      <c r="R6453">
        <f>$D$2*tarifas!$D$12/24</f>
        <v>1.4541666666666666</v>
      </c>
      <c r="S6453" t="e">
        <f>VLOOKUP(E6453&amp;" "&amp;F6453,tarifas!$A$13:$D$20,4,FALSE)*P6453</f>
        <v>#N/A</v>
      </c>
      <c r="T6453">
        <f>IF(F6453="COD1",tarifas!$D$11*(SUMIFS($P$11:$P$8770,$F$11:$F$8770,"=COD1",$B$11:$B$8770,"="&amp;B6453)/COUNTIFS($F$11:$F$8770,"=COD1",$B$11:$B$8770,"="&amp;B6453))/COUNTIFS($A$11:$A$8770,"="&amp;A6453,$F$11:$F$8770,"=COD1"),0)</f>
        <v>0</v>
      </c>
      <c r="U6453" t="e">
        <f>(VLOOKUP(F6453,tarifas!$C$7:$D$10,2,FALSE)+tarifas!$D$21)*datos!P6453</f>
        <v>#N/A</v>
      </c>
      <c r="V6453" t="e">
        <f t="shared" si="912"/>
        <v>#N/A</v>
      </c>
      <c r="W6453">
        <f t="shared" si="913"/>
        <v>0</v>
      </c>
    </row>
    <row r="6454" spans="1:23" x14ac:dyDescent="0.25">
      <c r="A6454">
        <f t="shared" si="906"/>
        <v>265</v>
      </c>
      <c r="B6454">
        <f t="shared" si="907"/>
        <v>9</v>
      </c>
      <c r="C6454" s="1">
        <f t="shared" si="914"/>
        <v>41908.458333317707</v>
      </c>
      <c r="D6454" s="7">
        <v>682.83333333333326</v>
      </c>
      <c r="E6454" s="7"/>
      <c r="G6454">
        <v>67.930000000000007</v>
      </c>
      <c r="H6454" s="12">
        <v>431.31552368995517</v>
      </c>
      <c r="I6454" s="13">
        <f>$D$2*tarifas!$D$12/24</f>
        <v>1.4541666666666666</v>
      </c>
      <c r="J6454" s="13" t="e">
        <f>VLOOKUP(E6454&amp;" "&amp;F6454,tarifas!$A$13:$D$20,4,FALSE)*H6454</f>
        <v>#N/A</v>
      </c>
      <c r="K6454" s="13">
        <f>IF(F6454="COD1",tarifas!$D$11*(SUMIFS($H$11:$H$8770,$F$11:$F$8770,"=COD1",$B$11:$B$8770,"="&amp;B6454)/COUNTIFS($F$11:$F$8770,"=COD1",$B$11:$B$8770,"="&amp;B6454))/COUNTIFS($A$11:$A$8770,"="&amp;A6454,$F$11:$F$8770,"=COD1"),0)</f>
        <v>0</v>
      </c>
      <c r="L6454" s="13" t="e">
        <f>(VLOOKUP(F6454,tarifas!$C$7:$D$10,2,FALSE)+tarifas!$D$21)*datos!H6454</f>
        <v>#N/A</v>
      </c>
      <c r="M6454">
        <v>511.38215000000002</v>
      </c>
      <c r="N6454" s="13" t="e">
        <f t="shared" si="908"/>
        <v>#N/A</v>
      </c>
      <c r="O6454">
        <f t="shared" si="909"/>
        <v>431.31552368995517</v>
      </c>
      <c r="P6454" s="12">
        <f t="shared" si="910"/>
        <v>0</v>
      </c>
      <c r="Q6454">
        <f t="shared" si="911"/>
        <v>80.066626310044853</v>
      </c>
      <c r="R6454">
        <f>$D$2*tarifas!$D$12/24</f>
        <v>1.4541666666666666</v>
      </c>
      <c r="S6454" t="e">
        <f>VLOOKUP(E6454&amp;" "&amp;F6454,tarifas!$A$13:$D$20,4,FALSE)*P6454</f>
        <v>#N/A</v>
      </c>
      <c r="T6454">
        <f>IF(F6454="COD1",tarifas!$D$11*(SUMIFS($P$11:$P$8770,$F$11:$F$8770,"=COD1",$B$11:$B$8770,"="&amp;B6454)/COUNTIFS($F$11:$F$8770,"=COD1",$B$11:$B$8770,"="&amp;B6454))/COUNTIFS($A$11:$A$8770,"="&amp;A6454,$F$11:$F$8770,"=COD1"),0)</f>
        <v>0</v>
      </c>
      <c r="U6454" t="e">
        <f>(VLOOKUP(F6454,tarifas!$C$7:$D$10,2,FALSE)+tarifas!$D$21)*datos!P6454</f>
        <v>#N/A</v>
      </c>
      <c r="V6454" t="e">
        <f t="shared" si="912"/>
        <v>#N/A</v>
      </c>
      <c r="W6454">
        <f t="shared" si="913"/>
        <v>4.8950333327172126</v>
      </c>
    </row>
    <row r="6455" spans="1:23" x14ac:dyDescent="0.25">
      <c r="A6455">
        <f t="shared" si="906"/>
        <v>265</v>
      </c>
      <c r="B6455">
        <f t="shared" si="907"/>
        <v>9</v>
      </c>
      <c r="C6455" s="1">
        <f t="shared" si="914"/>
        <v>41908.499999984371</v>
      </c>
      <c r="D6455" s="7">
        <v>702.92424242424249</v>
      </c>
      <c r="E6455" s="7"/>
      <c r="G6455">
        <v>67.599999999999994</v>
      </c>
      <c r="H6455" s="12">
        <v>406.16601947819242</v>
      </c>
      <c r="I6455" s="13">
        <f>$D$2*tarifas!$D$12/24</f>
        <v>1.4541666666666666</v>
      </c>
      <c r="J6455" s="13" t="e">
        <f>VLOOKUP(E6455&amp;" "&amp;F6455,tarifas!$A$13:$D$20,4,FALSE)*H6455</f>
        <v>#N/A</v>
      </c>
      <c r="K6455" s="13">
        <f>IF(F6455="COD1",tarifas!$D$11*(SUMIFS($H$11:$H$8770,$F$11:$F$8770,"=COD1",$B$11:$B$8770,"="&amp;B6455)/COUNTIFS($F$11:$F$8770,"=COD1",$B$11:$B$8770,"="&amp;B6455))/COUNTIFS($A$11:$A$8770,"="&amp;A6455,$F$11:$F$8770,"=COD1"),0)</f>
        <v>0</v>
      </c>
      <c r="L6455" s="13" t="e">
        <f>(VLOOKUP(F6455,tarifas!$C$7:$D$10,2,FALSE)+tarifas!$D$21)*datos!H6455</f>
        <v>#N/A</v>
      </c>
      <c r="M6455">
        <v>507.57941999999997</v>
      </c>
      <c r="N6455" s="13" t="e">
        <f t="shared" si="908"/>
        <v>#N/A</v>
      </c>
      <c r="O6455">
        <f t="shared" si="909"/>
        <v>406.16601947819242</v>
      </c>
      <c r="P6455" s="12">
        <f t="shared" si="910"/>
        <v>0</v>
      </c>
      <c r="Q6455">
        <f t="shared" si="911"/>
        <v>101.41340052180755</v>
      </c>
      <c r="R6455">
        <f>$D$2*tarifas!$D$12/24</f>
        <v>1.4541666666666666</v>
      </c>
      <c r="S6455" t="e">
        <f>VLOOKUP(E6455&amp;" "&amp;F6455,tarifas!$A$13:$D$20,4,FALSE)*P6455</f>
        <v>#N/A</v>
      </c>
      <c r="T6455">
        <f>IF(F6455="COD1",tarifas!$D$11*(SUMIFS($P$11:$P$8770,$F$11:$F$8770,"=COD1",$B$11:$B$8770,"="&amp;B6455)/COUNTIFS($F$11:$F$8770,"=COD1",$B$11:$B$8770,"="&amp;B6455))/COUNTIFS($A$11:$A$8770,"="&amp;A6455,$F$11:$F$8770,"=COD1"),0)</f>
        <v>0</v>
      </c>
      <c r="U6455" t="e">
        <f>(VLOOKUP(F6455,tarifas!$C$7:$D$10,2,FALSE)+tarifas!$D$21)*datos!P6455</f>
        <v>#N/A</v>
      </c>
      <c r="V6455" t="e">
        <f t="shared" si="912"/>
        <v>#N/A</v>
      </c>
      <c r="W6455">
        <f t="shared" si="913"/>
        <v>6.1699912877467709</v>
      </c>
    </row>
    <row r="6456" spans="1:23" x14ac:dyDescent="0.25">
      <c r="A6456">
        <f t="shared" si="906"/>
        <v>265</v>
      </c>
      <c r="B6456">
        <f t="shared" si="907"/>
        <v>9</v>
      </c>
      <c r="C6456" s="1">
        <f t="shared" si="914"/>
        <v>41908.541666651035</v>
      </c>
      <c r="D6456" s="7">
        <v>725.07575757575762</v>
      </c>
      <c r="E6456" s="7"/>
      <c r="G6456">
        <v>65.02</v>
      </c>
      <c r="H6456" s="12">
        <v>533.22486148570272</v>
      </c>
      <c r="I6456" s="13">
        <f>$D$2*tarifas!$D$12/24</f>
        <v>1.4541666666666666</v>
      </c>
      <c r="J6456" s="13" t="e">
        <f>VLOOKUP(E6456&amp;" "&amp;F6456,tarifas!$A$13:$D$20,4,FALSE)*H6456</f>
        <v>#N/A</v>
      </c>
      <c r="K6456" s="13">
        <f>IF(F6456="COD1",tarifas!$D$11*(SUMIFS($H$11:$H$8770,$F$11:$F$8770,"=COD1",$B$11:$B$8770,"="&amp;B6456)/COUNTIFS($F$11:$F$8770,"=COD1",$B$11:$B$8770,"="&amp;B6456))/COUNTIFS($A$11:$A$8770,"="&amp;A6456,$F$11:$F$8770,"=COD1"),0)</f>
        <v>0</v>
      </c>
      <c r="L6456" s="13" t="e">
        <f>(VLOOKUP(F6456,tarifas!$C$7:$D$10,2,FALSE)+tarifas!$D$21)*datos!H6456</f>
        <v>#N/A</v>
      </c>
      <c r="M6456">
        <v>465.52294000000001</v>
      </c>
      <c r="N6456" s="13" t="e">
        <f t="shared" si="908"/>
        <v>#N/A</v>
      </c>
      <c r="O6456">
        <f t="shared" si="909"/>
        <v>465.52294000000001</v>
      </c>
      <c r="P6456" s="12">
        <f t="shared" si="910"/>
        <v>67.701921485702712</v>
      </c>
      <c r="Q6456">
        <f t="shared" si="911"/>
        <v>0</v>
      </c>
      <c r="R6456">
        <f>$D$2*tarifas!$D$12/24</f>
        <v>1.4541666666666666</v>
      </c>
      <c r="S6456" t="e">
        <f>VLOOKUP(E6456&amp;" "&amp;F6456,tarifas!$A$13:$D$20,4,FALSE)*P6456</f>
        <v>#N/A</v>
      </c>
      <c r="T6456">
        <f>IF(F6456="COD1",tarifas!$D$11*(SUMIFS($P$11:$P$8770,$F$11:$F$8770,"=COD1",$B$11:$B$8770,"="&amp;B6456)/COUNTIFS($F$11:$F$8770,"=COD1",$B$11:$B$8770,"="&amp;B6456))/COUNTIFS($A$11:$A$8770,"="&amp;A6456,$F$11:$F$8770,"=COD1"),0)</f>
        <v>0</v>
      </c>
      <c r="U6456" t="e">
        <f>(VLOOKUP(F6456,tarifas!$C$7:$D$10,2,FALSE)+tarifas!$D$21)*datos!P6456</f>
        <v>#N/A</v>
      </c>
      <c r="V6456" t="e">
        <f t="shared" si="912"/>
        <v>#N/A</v>
      </c>
      <c r="W6456">
        <f t="shared" si="913"/>
        <v>0</v>
      </c>
    </row>
    <row r="6457" spans="1:23" x14ac:dyDescent="0.25">
      <c r="A6457">
        <f t="shared" si="906"/>
        <v>265</v>
      </c>
      <c r="B6457">
        <f t="shared" si="907"/>
        <v>9</v>
      </c>
      <c r="C6457" s="1">
        <f t="shared" si="914"/>
        <v>41908.5833333177</v>
      </c>
      <c r="D6457" s="7">
        <v>690.30303030303037</v>
      </c>
      <c r="E6457" s="7"/>
      <c r="G6457">
        <v>63.63</v>
      </c>
      <c r="H6457" s="12">
        <v>537.62960924738081</v>
      </c>
      <c r="I6457" s="13">
        <f>$D$2*tarifas!$D$12/24</f>
        <v>1.4541666666666666</v>
      </c>
      <c r="J6457" s="13" t="e">
        <f>VLOOKUP(E6457&amp;" "&amp;F6457,tarifas!$A$13:$D$20,4,FALSE)*H6457</f>
        <v>#N/A</v>
      </c>
      <c r="K6457" s="13">
        <f>IF(F6457="COD1",tarifas!$D$11*(SUMIFS($H$11:$H$8770,$F$11:$F$8770,"=COD1",$B$11:$B$8770,"="&amp;B6457)/COUNTIFS($F$11:$F$8770,"=COD1",$B$11:$B$8770,"="&amp;B6457))/COUNTIFS($A$11:$A$8770,"="&amp;A6457,$F$11:$F$8770,"=COD1"),0)</f>
        <v>0</v>
      </c>
      <c r="L6457" s="13" t="e">
        <f>(VLOOKUP(F6457,tarifas!$C$7:$D$10,2,FALSE)+tarifas!$D$21)*datos!H6457</f>
        <v>#N/A</v>
      </c>
      <c r="M6457">
        <v>392.11692999999997</v>
      </c>
      <c r="N6457" s="13" t="e">
        <f t="shared" si="908"/>
        <v>#N/A</v>
      </c>
      <c r="O6457">
        <f t="shared" si="909"/>
        <v>392.11692999999997</v>
      </c>
      <c r="P6457" s="12">
        <f t="shared" si="910"/>
        <v>145.51267924738085</v>
      </c>
      <c r="Q6457">
        <f t="shared" si="911"/>
        <v>0</v>
      </c>
      <c r="R6457">
        <f>$D$2*tarifas!$D$12/24</f>
        <v>1.4541666666666666</v>
      </c>
      <c r="S6457" t="e">
        <f>VLOOKUP(E6457&amp;" "&amp;F6457,tarifas!$A$13:$D$20,4,FALSE)*P6457</f>
        <v>#N/A</v>
      </c>
      <c r="T6457">
        <f>IF(F6457="COD1",tarifas!$D$11*(SUMIFS($P$11:$P$8770,$F$11:$F$8770,"=COD1",$B$11:$B$8770,"="&amp;B6457)/COUNTIFS($F$11:$F$8770,"=COD1",$B$11:$B$8770,"="&amp;B6457))/COUNTIFS($A$11:$A$8770,"="&amp;A6457,$F$11:$F$8770,"=COD1"),0)</f>
        <v>0</v>
      </c>
      <c r="U6457" t="e">
        <f>(VLOOKUP(F6457,tarifas!$C$7:$D$10,2,FALSE)+tarifas!$D$21)*datos!P6457</f>
        <v>#N/A</v>
      </c>
      <c r="V6457" t="e">
        <f t="shared" si="912"/>
        <v>#N/A</v>
      </c>
      <c r="W6457">
        <f t="shared" si="913"/>
        <v>0</v>
      </c>
    </row>
    <row r="6458" spans="1:23" x14ac:dyDescent="0.25">
      <c r="A6458">
        <f t="shared" si="906"/>
        <v>265</v>
      </c>
      <c r="B6458">
        <f t="shared" si="907"/>
        <v>9</v>
      </c>
      <c r="C6458" s="1">
        <f t="shared" si="914"/>
        <v>41908.624999984364</v>
      </c>
      <c r="D6458" s="7">
        <v>588.0454545454545</v>
      </c>
      <c r="E6458" s="7"/>
      <c r="G6458">
        <v>64.16</v>
      </c>
      <c r="H6458" s="12">
        <v>542.11311939608379</v>
      </c>
      <c r="I6458" s="13">
        <f>$D$2*tarifas!$D$12/24</f>
        <v>1.4541666666666666</v>
      </c>
      <c r="J6458" s="13" t="e">
        <f>VLOOKUP(E6458&amp;" "&amp;F6458,tarifas!$A$13:$D$20,4,FALSE)*H6458</f>
        <v>#N/A</v>
      </c>
      <c r="K6458" s="13">
        <f>IF(F6458="COD1",tarifas!$D$11*(SUMIFS($H$11:$H$8770,$F$11:$F$8770,"=COD1",$B$11:$B$8770,"="&amp;B6458)/COUNTIFS($F$11:$F$8770,"=COD1",$B$11:$B$8770,"="&amp;B6458))/COUNTIFS($A$11:$A$8770,"="&amp;A6458,$F$11:$F$8770,"=COD1"),0)</f>
        <v>0</v>
      </c>
      <c r="L6458" s="13" t="e">
        <f>(VLOOKUP(F6458,tarifas!$C$7:$D$10,2,FALSE)+tarifas!$D$21)*datos!H6458</f>
        <v>#N/A</v>
      </c>
      <c r="M6458">
        <v>285.93834999999996</v>
      </c>
      <c r="N6458" s="13" t="e">
        <f t="shared" si="908"/>
        <v>#N/A</v>
      </c>
      <c r="O6458">
        <f t="shared" si="909"/>
        <v>285.93834999999996</v>
      </c>
      <c r="P6458" s="12">
        <f t="shared" si="910"/>
        <v>256.17476939608383</v>
      </c>
      <c r="Q6458">
        <f t="shared" si="911"/>
        <v>0</v>
      </c>
      <c r="R6458">
        <f>$D$2*tarifas!$D$12/24</f>
        <v>1.4541666666666666</v>
      </c>
      <c r="S6458" t="e">
        <f>VLOOKUP(E6458&amp;" "&amp;F6458,tarifas!$A$13:$D$20,4,FALSE)*P6458</f>
        <v>#N/A</v>
      </c>
      <c r="T6458">
        <f>IF(F6458="COD1",tarifas!$D$11*(SUMIFS($P$11:$P$8770,$F$11:$F$8770,"=COD1",$B$11:$B$8770,"="&amp;B6458)/COUNTIFS($F$11:$F$8770,"=COD1",$B$11:$B$8770,"="&amp;B6458))/COUNTIFS($A$11:$A$8770,"="&amp;A6458,$F$11:$F$8770,"=COD1"),0)</f>
        <v>0</v>
      </c>
      <c r="U6458" t="e">
        <f>(VLOOKUP(F6458,tarifas!$C$7:$D$10,2,FALSE)+tarifas!$D$21)*datos!P6458</f>
        <v>#N/A</v>
      </c>
      <c r="V6458" t="e">
        <f t="shared" si="912"/>
        <v>#N/A</v>
      </c>
      <c r="W6458">
        <f t="shared" si="913"/>
        <v>0</v>
      </c>
    </row>
    <row r="6459" spans="1:23" x14ac:dyDescent="0.25">
      <c r="A6459">
        <f t="shared" si="906"/>
        <v>265</v>
      </c>
      <c r="B6459">
        <f t="shared" si="907"/>
        <v>9</v>
      </c>
      <c r="C6459" s="1">
        <f t="shared" si="914"/>
        <v>41908.666666651028</v>
      </c>
      <c r="D6459" s="7">
        <v>431.95454545454544</v>
      </c>
      <c r="E6459" s="7"/>
      <c r="G6459">
        <v>64.739999999999995</v>
      </c>
      <c r="H6459" s="12">
        <v>500.29268045116635</v>
      </c>
      <c r="I6459" s="13">
        <f>$D$2*tarifas!$D$12/24</f>
        <v>1.4541666666666666</v>
      </c>
      <c r="J6459" s="13" t="e">
        <f>VLOOKUP(E6459&amp;" "&amp;F6459,tarifas!$A$13:$D$20,4,FALSE)*H6459</f>
        <v>#N/A</v>
      </c>
      <c r="K6459" s="13">
        <f>IF(F6459="COD1",tarifas!$D$11*(SUMIFS($H$11:$H$8770,$F$11:$F$8770,"=COD1",$B$11:$B$8770,"="&amp;B6459)/COUNTIFS($F$11:$F$8770,"=COD1",$B$11:$B$8770,"="&amp;B6459))/COUNTIFS($A$11:$A$8770,"="&amp;A6459,$F$11:$F$8770,"=COD1"),0)</f>
        <v>0</v>
      </c>
      <c r="L6459" s="13" t="e">
        <f>(VLOOKUP(F6459,tarifas!$C$7:$D$10,2,FALSE)+tarifas!$D$21)*datos!H6459</f>
        <v>#N/A</v>
      </c>
      <c r="M6459">
        <v>151.62266</v>
      </c>
      <c r="N6459" s="13" t="e">
        <f t="shared" si="908"/>
        <v>#N/A</v>
      </c>
      <c r="O6459">
        <f t="shared" si="909"/>
        <v>151.62266</v>
      </c>
      <c r="P6459" s="12">
        <f t="shared" si="910"/>
        <v>348.67002045116635</v>
      </c>
      <c r="Q6459">
        <f t="shared" si="911"/>
        <v>0</v>
      </c>
      <c r="R6459">
        <f>$D$2*tarifas!$D$12/24</f>
        <v>1.4541666666666666</v>
      </c>
      <c r="S6459" t="e">
        <f>VLOOKUP(E6459&amp;" "&amp;F6459,tarifas!$A$13:$D$20,4,FALSE)*P6459</f>
        <v>#N/A</v>
      </c>
      <c r="T6459">
        <f>IF(F6459="COD1",tarifas!$D$11*(SUMIFS($P$11:$P$8770,$F$11:$F$8770,"=COD1",$B$11:$B$8770,"="&amp;B6459)/COUNTIFS($F$11:$F$8770,"=COD1",$B$11:$B$8770,"="&amp;B6459))/COUNTIFS($A$11:$A$8770,"="&amp;A6459,$F$11:$F$8770,"=COD1"),0)</f>
        <v>0</v>
      </c>
      <c r="U6459" t="e">
        <f>(VLOOKUP(F6459,tarifas!$C$7:$D$10,2,FALSE)+tarifas!$D$21)*datos!P6459</f>
        <v>#N/A</v>
      </c>
      <c r="V6459" t="e">
        <f t="shared" si="912"/>
        <v>#N/A</v>
      </c>
      <c r="W6459">
        <f t="shared" si="913"/>
        <v>0</v>
      </c>
    </row>
    <row r="6460" spans="1:23" x14ac:dyDescent="0.25">
      <c r="A6460">
        <f t="shared" si="906"/>
        <v>265</v>
      </c>
      <c r="B6460">
        <f t="shared" si="907"/>
        <v>9</v>
      </c>
      <c r="C6460" s="1">
        <f t="shared" si="914"/>
        <v>41908.708333317692</v>
      </c>
      <c r="D6460" s="7">
        <v>216.87878787878788</v>
      </c>
      <c r="E6460" s="7"/>
      <c r="G6460">
        <v>64.95</v>
      </c>
      <c r="H6460" s="12">
        <v>412.5283152145962</v>
      </c>
      <c r="I6460" s="13">
        <f>$D$2*tarifas!$D$12/24</f>
        <v>1.4541666666666666</v>
      </c>
      <c r="J6460" s="13" t="e">
        <f>VLOOKUP(E6460&amp;" "&amp;F6460,tarifas!$A$13:$D$20,4,FALSE)*H6460</f>
        <v>#N/A</v>
      </c>
      <c r="K6460" s="13">
        <f>IF(F6460="COD1",tarifas!$D$11*(SUMIFS($H$11:$H$8770,$F$11:$F$8770,"=COD1",$B$11:$B$8770,"="&amp;B6460)/COUNTIFS($F$11:$F$8770,"=COD1",$B$11:$B$8770,"="&amp;B6460))/COUNTIFS($A$11:$A$8770,"="&amp;A6460,$F$11:$F$8770,"=COD1"),0)</f>
        <v>0</v>
      </c>
      <c r="L6460" s="13" t="e">
        <f>(VLOOKUP(F6460,tarifas!$C$7:$D$10,2,FALSE)+tarifas!$D$21)*datos!H6460</f>
        <v>#N/A</v>
      </c>
      <c r="M6460">
        <v>15.224219999999999</v>
      </c>
      <c r="N6460" s="13" t="e">
        <f t="shared" si="908"/>
        <v>#N/A</v>
      </c>
      <c r="O6460">
        <f t="shared" si="909"/>
        <v>15.224219999999999</v>
      </c>
      <c r="P6460" s="12">
        <f t="shared" si="910"/>
        <v>397.3040952145962</v>
      </c>
      <c r="Q6460">
        <f t="shared" si="911"/>
        <v>0</v>
      </c>
      <c r="R6460">
        <f>$D$2*tarifas!$D$12/24</f>
        <v>1.4541666666666666</v>
      </c>
      <c r="S6460" t="e">
        <f>VLOOKUP(E6460&amp;" "&amp;F6460,tarifas!$A$13:$D$20,4,FALSE)*P6460</f>
        <v>#N/A</v>
      </c>
      <c r="T6460">
        <f>IF(F6460="COD1",tarifas!$D$11*(SUMIFS($P$11:$P$8770,$F$11:$F$8770,"=COD1",$B$11:$B$8770,"="&amp;B6460)/COUNTIFS($F$11:$F$8770,"=COD1",$B$11:$B$8770,"="&amp;B6460))/COUNTIFS($A$11:$A$8770,"="&amp;A6460,$F$11:$F$8770,"=COD1"),0)</f>
        <v>0</v>
      </c>
      <c r="U6460" t="e">
        <f>(VLOOKUP(F6460,tarifas!$C$7:$D$10,2,FALSE)+tarifas!$D$21)*datos!P6460</f>
        <v>#N/A</v>
      </c>
      <c r="V6460" t="e">
        <f t="shared" si="912"/>
        <v>#N/A</v>
      </c>
      <c r="W6460">
        <f t="shared" si="913"/>
        <v>0</v>
      </c>
    </row>
    <row r="6461" spans="1:23" x14ac:dyDescent="0.25">
      <c r="A6461">
        <f t="shared" si="906"/>
        <v>265</v>
      </c>
      <c r="B6461">
        <f t="shared" si="907"/>
        <v>9</v>
      </c>
      <c r="C6461" s="1">
        <f t="shared" si="914"/>
        <v>41908.749999984357</v>
      </c>
      <c r="D6461" s="7">
        <v>37.606060606060609</v>
      </c>
      <c r="E6461" s="7"/>
      <c r="G6461">
        <v>66.569999999999993</v>
      </c>
      <c r="H6461" s="12">
        <v>312.27791256308331</v>
      </c>
      <c r="I6461" s="13">
        <f>$D$2*tarifas!$D$12/24</f>
        <v>1.4541666666666666</v>
      </c>
      <c r="J6461" s="13" t="e">
        <f>VLOOKUP(E6461&amp;" "&amp;F6461,tarifas!$A$13:$D$20,4,FALSE)*H6461</f>
        <v>#N/A</v>
      </c>
      <c r="K6461" s="13">
        <f>IF(F6461="COD1",tarifas!$D$11*(SUMIFS($H$11:$H$8770,$F$11:$F$8770,"=COD1",$B$11:$B$8770,"="&amp;B6461)/COUNTIFS($F$11:$F$8770,"=COD1",$B$11:$B$8770,"="&amp;B6461))/COUNTIFS($A$11:$A$8770,"="&amp;A6461,$F$11:$F$8770,"=COD1"),0)</f>
        <v>0</v>
      </c>
      <c r="L6461" s="13" t="e">
        <f>(VLOOKUP(F6461,tarifas!$C$7:$D$10,2,FALSE)+tarifas!$D$21)*datos!H6461</f>
        <v>#N/A</v>
      </c>
      <c r="M6461">
        <v>0</v>
      </c>
      <c r="N6461" s="13" t="e">
        <f t="shared" si="908"/>
        <v>#N/A</v>
      </c>
      <c r="O6461">
        <f t="shared" si="909"/>
        <v>0</v>
      </c>
      <c r="P6461" s="12">
        <f t="shared" si="910"/>
        <v>312.27791256308331</v>
      </c>
      <c r="Q6461">
        <f t="shared" si="911"/>
        <v>0</v>
      </c>
      <c r="R6461">
        <f>$D$2*tarifas!$D$12/24</f>
        <v>1.4541666666666666</v>
      </c>
      <c r="S6461" t="e">
        <f>VLOOKUP(E6461&amp;" "&amp;F6461,tarifas!$A$13:$D$20,4,FALSE)*P6461</f>
        <v>#N/A</v>
      </c>
      <c r="T6461">
        <f>IF(F6461="COD1",tarifas!$D$11*(SUMIFS($P$11:$P$8770,$F$11:$F$8770,"=COD1",$B$11:$B$8770,"="&amp;B6461)/COUNTIFS($F$11:$F$8770,"=COD1",$B$11:$B$8770,"="&amp;B6461))/COUNTIFS($A$11:$A$8770,"="&amp;A6461,$F$11:$F$8770,"=COD1"),0)</f>
        <v>0</v>
      </c>
      <c r="U6461" t="e">
        <f>(VLOOKUP(F6461,tarifas!$C$7:$D$10,2,FALSE)+tarifas!$D$21)*datos!P6461</f>
        <v>#N/A</v>
      </c>
      <c r="V6461" t="e">
        <f t="shared" si="912"/>
        <v>#N/A</v>
      </c>
      <c r="W6461">
        <f t="shared" si="913"/>
        <v>0</v>
      </c>
    </row>
    <row r="6462" spans="1:23" x14ac:dyDescent="0.25">
      <c r="A6462">
        <f t="shared" si="906"/>
        <v>265</v>
      </c>
      <c r="B6462">
        <f t="shared" si="907"/>
        <v>9</v>
      </c>
      <c r="C6462" s="1">
        <f t="shared" si="914"/>
        <v>41908.791666651021</v>
      </c>
      <c r="D6462" s="7">
        <v>0</v>
      </c>
      <c r="E6462" s="7"/>
      <c r="G6462">
        <v>67.97</v>
      </c>
      <c r="H6462" s="12">
        <v>232.17437489130475</v>
      </c>
      <c r="I6462" s="13">
        <f>$D$2*tarifas!$D$12/24</f>
        <v>1.4541666666666666</v>
      </c>
      <c r="J6462" s="13" t="e">
        <f>VLOOKUP(E6462&amp;" "&amp;F6462,tarifas!$A$13:$D$20,4,FALSE)*H6462</f>
        <v>#N/A</v>
      </c>
      <c r="K6462" s="13">
        <f>IF(F6462="COD1",tarifas!$D$11*(SUMIFS($H$11:$H$8770,$F$11:$F$8770,"=COD1",$B$11:$B$8770,"="&amp;B6462)/COUNTIFS($F$11:$F$8770,"=COD1",$B$11:$B$8770,"="&amp;B6462))/COUNTIFS($A$11:$A$8770,"="&amp;A6462,$F$11:$F$8770,"=COD1"),0)</f>
        <v>0</v>
      </c>
      <c r="L6462" s="13" t="e">
        <f>(VLOOKUP(F6462,tarifas!$C$7:$D$10,2,FALSE)+tarifas!$D$21)*datos!H6462</f>
        <v>#N/A</v>
      </c>
      <c r="M6462">
        <v>0</v>
      </c>
      <c r="N6462" s="13" t="e">
        <f t="shared" si="908"/>
        <v>#N/A</v>
      </c>
      <c r="O6462">
        <f t="shared" si="909"/>
        <v>0</v>
      </c>
      <c r="P6462" s="12">
        <f t="shared" si="910"/>
        <v>232.17437489130475</v>
      </c>
      <c r="Q6462">
        <f t="shared" si="911"/>
        <v>0</v>
      </c>
      <c r="R6462">
        <f>$D$2*tarifas!$D$12/24</f>
        <v>1.4541666666666666</v>
      </c>
      <c r="S6462" t="e">
        <f>VLOOKUP(E6462&amp;" "&amp;F6462,tarifas!$A$13:$D$20,4,FALSE)*P6462</f>
        <v>#N/A</v>
      </c>
      <c r="T6462">
        <f>IF(F6462="COD1",tarifas!$D$11*(SUMIFS($P$11:$P$8770,$F$11:$F$8770,"=COD1",$B$11:$B$8770,"="&amp;B6462)/COUNTIFS($F$11:$F$8770,"=COD1",$B$11:$B$8770,"="&amp;B6462))/COUNTIFS($A$11:$A$8770,"="&amp;A6462,$F$11:$F$8770,"=COD1"),0)</f>
        <v>0</v>
      </c>
      <c r="U6462" t="e">
        <f>(VLOOKUP(F6462,tarifas!$C$7:$D$10,2,FALSE)+tarifas!$D$21)*datos!P6462</f>
        <v>#N/A</v>
      </c>
      <c r="V6462" t="e">
        <f t="shared" si="912"/>
        <v>#N/A</v>
      </c>
      <c r="W6462">
        <f t="shared" si="913"/>
        <v>0</v>
      </c>
    </row>
    <row r="6463" spans="1:23" x14ac:dyDescent="0.25">
      <c r="A6463">
        <f t="shared" si="906"/>
        <v>265</v>
      </c>
      <c r="B6463">
        <f t="shared" si="907"/>
        <v>9</v>
      </c>
      <c r="C6463" s="1">
        <f t="shared" si="914"/>
        <v>41908.833333317685</v>
      </c>
      <c r="D6463" s="7">
        <v>0</v>
      </c>
      <c r="E6463" s="7"/>
      <c r="G6463">
        <v>68.11</v>
      </c>
      <c r="H6463" s="12">
        <v>209.62990029603804</v>
      </c>
      <c r="I6463" s="13">
        <f>$D$2*tarifas!$D$12/24</f>
        <v>1.4541666666666666</v>
      </c>
      <c r="J6463" s="13" t="e">
        <f>VLOOKUP(E6463&amp;" "&amp;F6463,tarifas!$A$13:$D$20,4,FALSE)*H6463</f>
        <v>#N/A</v>
      </c>
      <c r="K6463" s="13">
        <f>IF(F6463="COD1",tarifas!$D$11*(SUMIFS($H$11:$H$8770,$F$11:$F$8770,"=COD1",$B$11:$B$8770,"="&amp;B6463)/COUNTIFS($F$11:$F$8770,"=COD1",$B$11:$B$8770,"="&amp;B6463))/COUNTIFS($A$11:$A$8770,"="&amp;A6463,$F$11:$F$8770,"=COD1"),0)</f>
        <v>0</v>
      </c>
      <c r="L6463" s="13" t="e">
        <f>(VLOOKUP(F6463,tarifas!$C$7:$D$10,2,FALSE)+tarifas!$D$21)*datos!H6463</f>
        <v>#N/A</v>
      </c>
      <c r="M6463">
        <v>0</v>
      </c>
      <c r="N6463" s="13" t="e">
        <f t="shared" si="908"/>
        <v>#N/A</v>
      </c>
      <c r="O6463">
        <f t="shared" si="909"/>
        <v>0</v>
      </c>
      <c r="P6463" s="12">
        <f t="shared" si="910"/>
        <v>209.62990029603804</v>
      </c>
      <c r="Q6463">
        <f t="shared" si="911"/>
        <v>0</v>
      </c>
      <c r="R6463">
        <f>$D$2*tarifas!$D$12/24</f>
        <v>1.4541666666666666</v>
      </c>
      <c r="S6463" t="e">
        <f>VLOOKUP(E6463&amp;" "&amp;F6463,tarifas!$A$13:$D$20,4,FALSE)*P6463</f>
        <v>#N/A</v>
      </c>
      <c r="T6463">
        <f>IF(F6463="COD1",tarifas!$D$11*(SUMIFS($P$11:$P$8770,$F$11:$F$8770,"=COD1",$B$11:$B$8770,"="&amp;B6463)/COUNTIFS($F$11:$F$8770,"=COD1",$B$11:$B$8770,"="&amp;B6463))/COUNTIFS($A$11:$A$8770,"="&amp;A6463,$F$11:$F$8770,"=COD1"),0)</f>
        <v>0</v>
      </c>
      <c r="U6463" t="e">
        <f>(VLOOKUP(F6463,tarifas!$C$7:$D$10,2,FALSE)+tarifas!$D$21)*datos!P6463</f>
        <v>#N/A</v>
      </c>
      <c r="V6463" t="e">
        <f t="shared" si="912"/>
        <v>#N/A</v>
      </c>
      <c r="W6463">
        <f t="shared" si="913"/>
        <v>0</v>
      </c>
    </row>
    <row r="6464" spans="1:23" x14ac:dyDescent="0.25">
      <c r="A6464">
        <f t="shared" si="906"/>
        <v>265</v>
      </c>
      <c r="B6464">
        <f t="shared" si="907"/>
        <v>9</v>
      </c>
      <c r="C6464" s="1">
        <f t="shared" si="914"/>
        <v>41908.874999984349</v>
      </c>
      <c r="D6464" s="7">
        <v>0</v>
      </c>
      <c r="E6464" s="7"/>
      <c r="G6464">
        <v>64.349999999999994</v>
      </c>
      <c r="H6464" s="12">
        <v>203.29607699499212</v>
      </c>
      <c r="I6464" s="13">
        <f>$D$2*tarifas!$D$12/24</f>
        <v>1.4541666666666666</v>
      </c>
      <c r="J6464" s="13" t="e">
        <f>VLOOKUP(E6464&amp;" "&amp;F6464,tarifas!$A$13:$D$20,4,FALSE)*H6464</f>
        <v>#N/A</v>
      </c>
      <c r="K6464" s="13">
        <f>IF(F6464="COD1",tarifas!$D$11*(SUMIFS($H$11:$H$8770,$F$11:$F$8770,"=COD1",$B$11:$B$8770,"="&amp;B6464)/COUNTIFS($F$11:$F$8770,"=COD1",$B$11:$B$8770,"="&amp;B6464))/COUNTIFS($A$11:$A$8770,"="&amp;A6464,$F$11:$F$8770,"=COD1"),0)</f>
        <v>0</v>
      </c>
      <c r="L6464" s="13" t="e">
        <f>(VLOOKUP(F6464,tarifas!$C$7:$D$10,2,FALSE)+tarifas!$D$21)*datos!H6464</f>
        <v>#N/A</v>
      </c>
      <c r="M6464">
        <v>0</v>
      </c>
      <c r="N6464" s="13" t="e">
        <f t="shared" si="908"/>
        <v>#N/A</v>
      </c>
      <c r="O6464">
        <f t="shared" si="909"/>
        <v>0</v>
      </c>
      <c r="P6464" s="12">
        <f t="shared" si="910"/>
        <v>203.29607699499212</v>
      </c>
      <c r="Q6464">
        <f t="shared" si="911"/>
        <v>0</v>
      </c>
      <c r="R6464">
        <f>$D$2*tarifas!$D$12/24</f>
        <v>1.4541666666666666</v>
      </c>
      <c r="S6464" t="e">
        <f>VLOOKUP(E6464&amp;" "&amp;F6464,tarifas!$A$13:$D$20,4,FALSE)*P6464</f>
        <v>#N/A</v>
      </c>
      <c r="T6464">
        <f>IF(F6464="COD1",tarifas!$D$11*(SUMIFS($P$11:$P$8770,$F$11:$F$8770,"=COD1",$B$11:$B$8770,"="&amp;B6464)/COUNTIFS($F$11:$F$8770,"=COD1",$B$11:$B$8770,"="&amp;B6464))/COUNTIFS($A$11:$A$8770,"="&amp;A6464,$F$11:$F$8770,"=COD1"),0)</f>
        <v>0</v>
      </c>
      <c r="U6464" t="e">
        <f>(VLOOKUP(F6464,tarifas!$C$7:$D$10,2,FALSE)+tarifas!$D$21)*datos!P6464</f>
        <v>#N/A</v>
      </c>
      <c r="V6464" t="e">
        <f t="shared" si="912"/>
        <v>#N/A</v>
      </c>
      <c r="W6464">
        <f t="shared" si="913"/>
        <v>0</v>
      </c>
    </row>
    <row r="6465" spans="1:23" x14ac:dyDescent="0.25">
      <c r="A6465">
        <f t="shared" si="906"/>
        <v>265</v>
      </c>
      <c r="B6465">
        <f t="shared" si="907"/>
        <v>9</v>
      </c>
      <c r="C6465" s="1">
        <f t="shared" si="914"/>
        <v>41908.916666651014</v>
      </c>
      <c r="D6465" s="7">
        <v>0</v>
      </c>
      <c r="E6465" s="7"/>
      <c r="G6465">
        <v>54.98</v>
      </c>
      <c r="H6465" s="12">
        <v>201.31868149094885</v>
      </c>
      <c r="I6465" s="13">
        <f>$D$2*tarifas!$D$12/24</f>
        <v>1.4541666666666666</v>
      </c>
      <c r="J6465" s="13" t="e">
        <f>VLOOKUP(E6465&amp;" "&amp;F6465,tarifas!$A$13:$D$20,4,FALSE)*H6465</f>
        <v>#N/A</v>
      </c>
      <c r="K6465" s="13">
        <f>IF(F6465="COD1",tarifas!$D$11*(SUMIFS($H$11:$H$8770,$F$11:$F$8770,"=COD1",$B$11:$B$8770,"="&amp;B6465)/COUNTIFS($F$11:$F$8770,"=COD1",$B$11:$B$8770,"="&amp;B6465))/COUNTIFS($A$11:$A$8770,"="&amp;A6465,$F$11:$F$8770,"=COD1"),0)</f>
        <v>0</v>
      </c>
      <c r="L6465" s="13" t="e">
        <f>(VLOOKUP(F6465,tarifas!$C$7:$D$10,2,FALSE)+tarifas!$D$21)*datos!H6465</f>
        <v>#N/A</v>
      </c>
      <c r="M6465">
        <v>0</v>
      </c>
      <c r="N6465" s="13" t="e">
        <f t="shared" si="908"/>
        <v>#N/A</v>
      </c>
      <c r="O6465">
        <f t="shared" si="909"/>
        <v>0</v>
      </c>
      <c r="P6465" s="12">
        <f t="shared" si="910"/>
        <v>201.31868149094885</v>
      </c>
      <c r="Q6465">
        <f t="shared" si="911"/>
        <v>0</v>
      </c>
      <c r="R6465">
        <f>$D$2*tarifas!$D$12/24</f>
        <v>1.4541666666666666</v>
      </c>
      <c r="S6465" t="e">
        <f>VLOOKUP(E6465&amp;" "&amp;F6465,tarifas!$A$13:$D$20,4,FALSE)*P6465</f>
        <v>#N/A</v>
      </c>
      <c r="T6465">
        <f>IF(F6465="COD1",tarifas!$D$11*(SUMIFS($P$11:$P$8770,$F$11:$F$8770,"=COD1",$B$11:$B$8770,"="&amp;B6465)/COUNTIFS($F$11:$F$8770,"=COD1",$B$11:$B$8770,"="&amp;B6465))/COUNTIFS($A$11:$A$8770,"="&amp;A6465,$F$11:$F$8770,"=COD1"),0)</f>
        <v>0</v>
      </c>
      <c r="U6465" t="e">
        <f>(VLOOKUP(F6465,tarifas!$C$7:$D$10,2,FALSE)+tarifas!$D$21)*datos!P6465</f>
        <v>#N/A</v>
      </c>
      <c r="V6465" t="e">
        <f t="shared" si="912"/>
        <v>#N/A</v>
      </c>
      <c r="W6465">
        <f t="shared" si="913"/>
        <v>0</v>
      </c>
    </row>
    <row r="6466" spans="1:23" x14ac:dyDescent="0.25">
      <c r="A6466">
        <f t="shared" si="906"/>
        <v>265</v>
      </c>
      <c r="B6466">
        <f t="shared" si="907"/>
        <v>9</v>
      </c>
      <c r="C6466" s="1">
        <f t="shared" si="914"/>
        <v>41908.958333317678</v>
      </c>
      <c r="D6466" s="7">
        <v>0</v>
      </c>
      <c r="E6466" s="7"/>
      <c r="G6466">
        <v>54.87</v>
      </c>
      <c r="H6466" s="12">
        <v>200.80284297351221</v>
      </c>
      <c r="I6466" s="13">
        <f>$D$2*tarifas!$D$12/24</f>
        <v>1.4541666666666666</v>
      </c>
      <c r="J6466" s="13" t="e">
        <f>VLOOKUP(E6466&amp;" "&amp;F6466,tarifas!$A$13:$D$20,4,FALSE)*H6466</f>
        <v>#N/A</v>
      </c>
      <c r="K6466" s="13">
        <f>IF(F6466="COD1",tarifas!$D$11*(SUMIFS($H$11:$H$8770,$F$11:$F$8770,"=COD1",$B$11:$B$8770,"="&amp;B6466)/COUNTIFS($F$11:$F$8770,"=COD1",$B$11:$B$8770,"="&amp;B6466))/COUNTIFS($A$11:$A$8770,"="&amp;A6466,$F$11:$F$8770,"=COD1"),0)</f>
        <v>0</v>
      </c>
      <c r="L6466" s="13" t="e">
        <f>(VLOOKUP(F6466,tarifas!$C$7:$D$10,2,FALSE)+tarifas!$D$21)*datos!H6466</f>
        <v>#N/A</v>
      </c>
      <c r="M6466">
        <v>0</v>
      </c>
      <c r="N6466" s="13" t="e">
        <f t="shared" si="908"/>
        <v>#N/A</v>
      </c>
      <c r="O6466">
        <f t="shared" si="909"/>
        <v>0</v>
      </c>
      <c r="P6466" s="12">
        <f t="shared" si="910"/>
        <v>200.80284297351221</v>
      </c>
      <c r="Q6466">
        <f t="shared" si="911"/>
        <v>0</v>
      </c>
      <c r="R6466">
        <f>$D$2*tarifas!$D$12/24</f>
        <v>1.4541666666666666</v>
      </c>
      <c r="S6466" t="e">
        <f>VLOOKUP(E6466&amp;" "&amp;F6466,tarifas!$A$13:$D$20,4,FALSE)*P6466</f>
        <v>#N/A</v>
      </c>
      <c r="T6466">
        <f>IF(F6466="COD1",tarifas!$D$11*(SUMIFS($P$11:$P$8770,$F$11:$F$8770,"=COD1",$B$11:$B$8770,"="&amp;B6466)/COUNTIFS($F$11:$F$8770,"=COD1",$B$11:$B$8770,"="&amp;B6466))/COUNTIFS($A$11:$A$8770,"="&amp;A6466,$F$11:$F$8770,"=COD1"),0)</f>
        <v>0</v>
      </c>
      <c r="U6466" t="e">
        <f>(VLOOKUP(F6466,tarifas!$C$7:$D$10,2,FALSE)+tarifas!$D$21)*datos!P6466</f>
        <v>#N/A</v>
      </c>
      <c r="V6466" t="e">
        <f t="shared" si="912"/>
        <v>#N/A</v>
      </c>
      <c r="W6466">
        <f t="shared" si="913"/>
        <v>0</v>
      </c>
    </row>
    <row r="6467" spans="1:23" x14ac:dyDescent="0.25">
      <c r="A6467">
        <f t="shared" si="906"/>
        <v>266</v>
      </c>
      <c r="B6467">
        <f t="shared" si="907"/>
        <v>9</v>
      </c>
      <c r="C6467" s="1">
        <f t="shared" si="914"/>
        <v>41908.999999984342</v>
      </c>
      <c r="D6467" s="7">
        <v>0</v>
      </c>
      <c r="E6467" s="7"/>
      <c r="G6467">
        <v>47.6</v>
      </c>
      <c r="H6467" s="12">
        <v>198.52863491631274</v>
      </c>
      <c r="I6467" s="13">
        <f>$D$2*tarifas!$D$12/24</f>
        <v>1.4541666666666666</v>
      </c>
      <c r="J6467" s="13" t="e">
        <f>VLOOKUP(E6467&amp;" "&amp;F6467,tarifas!$A$13:$D$20,4,FALSE)*H6467</f>
        <v>#N/A</v>
      </c>
      <c r="K6467" s="13">
        <f>IF(F6467="COD1",tarifas!$D$11*(SUMIFS($H$11:$H$8770,$F$11:$F$8770,"=COD1",$B$11:$B$8770,"="&amp;B6467)/COUNTIFS($F$11:$F$8770,"=COD1",$B$11:$B$8770,"="&amp;B6467))/COUNTIFS($A$11:$A$8770,"="&amp;A6467,$F$11:$F$8770,"=COD1"),0)</f>
        <v>0</v>
      </c>
      <c r="L6467" s="13" t="e">
        <f>(VLOOKUP(F6467,tarifas!$C$7:$D$10,2,FALSE)+tarifas!$D$21)*datos!H6467</f>
        <v>#N/A</v>
      </c>
      <c r="M6467">
        <v>0</v>
      </c>
      <c r="N6467" s="13" t="e">
        <f t="shared" si="908"/>
        <v>#N/A</v>
      </c>
      <c r="O6467">
        <f t="shared" si="909"/>
        <v>0</v>
      </c>
      <c r="P6467" s="12">
        <f t="shared" si="910"/>
        <v>198.52863491631274</v>
      </c>
      <c r="Q6467">
        <f t="shared" si="911"/>
        <v>0</v>
      </c>
      <c r="R6467">
        <f>$D$2*tarifas!$D$12/24</f>
        <v>1.4541666666666666</v>
      </c>
      <c r="S6467" t="e">
        <f>VLOOKUP(E6467&amp;" "&amp;F6467,tarifas!$A$13:$D$20,4,FALSE)*P6467</f>
        <v>#N/A</v>
      </c>
      <c r="T6467">
        <f>IF(F6467="COD1",tarifas!$D$11*(SUMIFS($P$11:$P$8770,$F$11:$F$8770,"=COD1",$B$11:$B$8770,"="&amp;B6467)/COUNTIFS($F$11:$F$8770,"=COD1",$B$11:$B$8770,"="&amp;B6467))/COUNTIFS($A$11:$A$8770,"="&amp;A6467,$F$11:$F$8770,"=COD1"),0)</f>
        <v>0</v>
      </c>
      <c r="U6467" t="e">
        <f>(VLOOKUP(F6467,tarifas!$C$7:$D$10,2,FALSE)+tarifas!$D$21)*datos!P6467</f>
        <v>#N/A</v>
      </c>
      <c r="V6467" t="e">
        <f t="shared" si="912"/>
        <v>#N/A</v>
      </c>
      <c r="W6467">
        <f t="shared" si="913"/>
        <v>0</v>
      </c>
    </row>
    <row r="6468" spans="1:23" x14ac:dyDescent="0.25">
      <c r="A6468">
        <f t="shared" si="906"/>
        <v>266</v>
      </c>
      <c r="B6468">
        <f t="shared" si="907"/>
        <v>9</v>
      </c>
      <c r="C6468" s="1">
        <f t="shared" si="914"/>
        <v>41909.041666651006</v>
      </c>
      <c r="D6468" s="7">
        <v>0</v>
      </c>
      <c r="E6468" s="7"/>
      <c r="G6468">
        <v>45.4</v>
      </c>
      <c r="H6468" s="12">
        <v>197.54101104498818</v>
      </c>
      <c r="I6468" s="13">
        <f>$D$2*tarifas!$D$12/24</f>
        <v>1.4541666666666666</v>
      </c>
      <c r="J6468" s="13" t="e">
        <f>VLOOKUP(E6468&amp;" "&amp;F6468,tarifas!$A$13:$D$20,4,FALSE)*H6468</f>
        <v>#N/A</v>
      </c>
      <c r="K6468" s="13">
        <f>IF(F6468="COD1",tarifas!$D$11*(SUMIFS($H$11:$H$8770,$F$11:$F$8770,"=COD1",$B$11:$B$8770,"="&amp;B6468)/COUNTIFS($F$11:$F$8770,"=COD1",$B$11:$B$8770,"="&amp;B6468))/COUNTIFS($A$11:$A$8770,"="&amp;A6468,$F$11:$F$8770,"=COD1"),0)</f>
        <v>0</v>
      </c>
      <c r="L6468" s="13" t="e">
        <f>(VLOOKUP(F6468,tarifas!$C$7:$D$10,2,FALSE)+tarifas!$D$21)*datos!H6468</f>
        <v>#N/A</v>
      </c>
      <c r="M6468">
        <v>0</v>
      </c>
      <c r="N6468" s="13" t="e">
        <f t="shared" si="908"/>
        <v>#N/A</v>
      </c>
      <c r="O6468">
        <f t="shared" si="909"/>
        <v>0</v>
      </c>
      <c r="P6468" s="12">
        <f t="shared" si="910"/>
        <v>197.54101104498818</v>
      </c>
      <c r="Q6468">
        <f t="shared" si="911"/>
        <v>0</v>
      </c>
      <c r="R6468">
        <f>$D$2*tarifas!$D$12/24</f>
        <v>1.4541666666666666</v>
      </c>
      <c r="S6468" t="e">
        <f>VLOOKUP(E6468&amp;" "&amp;F6468,tarifas!$A$13:$D$20,4,FALSE)*P6468</f>
        <v>#N/A</v>
      </c>
      <c r="T6468">
        <f>IF(F6468="COD1",tarifas!$D$11*(SUMIFS($P$11:$P$8770,$F$11:$F$8770,"=COD1",$B$11:$B$8770,"="&amp;B6468)/COUNTIFS($F$11:$F$8770,"=COD1",$B$11:$B$8770,"="&amp;B6468))/COUNTIFS($A$11:$A$8770,"="&amp;A6468,$F$11:$F$8770,"=COD1"),0)</f>
        <v>0</v>
      </c>
      <c r="U6468" t="e">
        <f>(VLOOKUP(F6468,tarifas!$C$7:$D$10,2,FALSE)+tarifas!$D$21)*datos!P6468</f>
        <v>#N/A</v>
      </c>
      <c r="V6468" t="e">
        <f t="shared" si="912"/>
        <v>#N/A</v>
      </c>
      <c r="W6468">
        <f t="shared" si="913"/>
        <v>0</v>
      </c>
    </row>
    <row r="6469" spans="1:23" x14ac:dyDescent="0.25">
      <c r="A6469">
        <f t="shared" si="906"/>
        <v>266</v>
      </c>
      <c r="B6469">
        <f t="shared" si="907"/>
        <v>9</v>
      </c>
      <c r="C6469" s="1">
        <f t="shared" si="914"/>
        <v>41909.083333317671</v>
      </c>
      <c r="D6469" s="7">
        <v>0</v>
      </c>
      <c r="E6469" s="7"/>
      <c r="G6469">
        <v>45.4</v>
      </c>
      <c r="H6469" s="12">
        <v>194.76154586747839</v>
      </c>
      <c r="I6469" s="13">
        <f>$D$2*tarifas!$D$12/24</f>
        <v>1.4541666666666666</v>
      </c>
      <c r="J6469" s="13" t="e">
        <f>VLOOKUP(E6469&amp;" "&amp;F6469,tarifas!$A$13:$D$20,4,FALSE)*H6469</f>
        <v>#N/A</v>
      </c>
      <c r="K6469" s="13">
        <f>IF(F6469="COD1",tarifas!$D$11*(SUMIFS($H$11:$H$8770,$F$11:$F$8770,"=COD1",$B$11:$B$8770,"="&amp;B6469)/COUNTIFS($F$11:$F$8770,"=COD1",$B$11:$B$8770,"="&amp;B6469))/COUNTIFS($A$11:$A$8770,"="&amp;A6469,$F$11:$F$8770,"=COD1"),0)</f>
        <v>0</v>
      </c>
      <c r="L6469" s="13" t="e">
        <f>(VLOOKUP(F6469,tarifas!$C$7:$D$10,2,FALSE)+tarifas!$D$21)*datos!H6469</f>
        <v>#N/A</v>
      </c>
      <c r="M6469">
        <v>0</v>
      </c>
      <c r="N6469" s="13" t="e">
        <f t="shared" si="908"/>
        <v>#N/A</v>
      </c>
      <c r="O6469">
        <f t="shared" si="909"/>
        <v>0</v>
      </c>
      <c r="P6469" s="12">
        <f t="shared" si="910"/>
        <v>194.76154586747839</v>
      </c>
      <c r="Q6469">
        <f t="shared" si="911"/>
        <v>0</v>
      </c>
      <c r="R6469">
        <f>$D$2*tarifas!$D$12/24</f>
        <v>1.4541666666666666</v>
      </c>
      <c r="S6469" t="e">
        <f>VLOOKUP(E6469&amp;" "&amp;F6469,tarifas!$A$13:$D$20,4,FALSE)*P6469</f>
        <v>#N/A</v>
      </c>
      <c r="T6469">
        <f>IF(F6469="COD1",tarifas!$D$11*(SUMIFS($P$11:$P$8770,$F$11:$F$8770,"=COD1",$B$11:$B$8770,"="&amp;B6469)/COUNTIFS($F$11:$F$8770,"=COD1",$B$11:$B$8770,"="&amp;B6469))/COUNTIFS($A$11:$A$8770,"="&amp;A6469,$F$11:$F$8770,"=COD1"),0)</f>
        <v>0</v>
      </c>
      <c r="U6469" t="e">
        <f>(VLOOKUP(F6469,tarifas!$C$7:$D$10,2,FALSE)+tarifas!$D$21)*datos!P6469</f>
        <v>#N/A</v>
      </c>
      <c r="V6469" t="e">
        <f t="shared" si="912"/>
        <v>#N/A</v>
      </c>
      <c r="W6469">
        <f t="shared" si="913"/>
        <v>0</v>
      </c>
    </row>
    <row r="6470" spans="1:23" x14ac:dyDescent="0.25">
      <c r="A6470">
        <f t="shared" si="906"/>
        <v>266</v>
      </c>
      <c r="B6470">
        <f t="shared" si="907"/>
        <v>9</v>
      </c>
      <c r="C6470" s="1">
        <f t="shared" si="914"/>
        <v>41909.124999984335</v>
      </c>
      <c r="D6470" s="7">
        <v>0</v>
      </c>
      <c r="E6470" s="7"/>
      <c r="G6470">
        <v>45</v>
      </c>
      <c r="H6470" s="12">
        <v>194.12508552085666</v>
      </c>
      <c r="I6470" s="13">
        <f>$D$2*tarifas!$D$12/24</f>
        <v>1.4541666666666666</v>
      </c>
      <c r="J6470" s="13" t="e">
        <f>VLOOKUP(E6470&amp;" "&amp;F6470,tarifas!$A$13:$D$20,4,FALSE)*H6470</f>
        <v>#N/A</v>
      </c>
      <c r="K6470" s="13">
        <f>IF(F6470="COD1",tarifas!$D$11*(SUMIFS($H$11:$H$8770,$F$11:$F$8770,"=COD1",$B$11:$B$8770,"="&amp;B6470)/COUNTIFS($F$11:$F$8770,"=COD1",$B$11:$B$8770,"="&amp;B6470))/COUNTIFS($A$11:$A$8770,"="&amp;A6470,$F$11:$F$8770,"=COD1"),0)</f>
        <v>0</v>
      </c>
      <c r="L6470" s="13" t="e">
        <f>(VLOOKUP(F6470,tarifas!$C$7:$D$10,2,FALSE)+tarifas!$D$21)*datos!H6470</f>
        <v>#N/A</v>
      </c>
      <c r="M6470">
        <v>0</v>
      </c>
      <c r="N6470" s="13" t="e">
        <f t="shared" si="908"/>
        <v>#N/A</v>
      </c>
      <c r="O6470">
        <f t="shared" si="909"/>
        <v>0</v>
      </c>
      <c r="P6470" s="12">
        <f t="shared" si="910"/>
        <v>194.12508552085666</v>
      </c>
      <c r="Q6470">
        <f t="shared" si="911"/>
        <v>0</v>
      </c>
      <c r="R6470">
        <f>$D$2*tarifas!$D$12/24</f>
        <v>1.4541666666666666</v>
      </c>
      <c r="S6470" t="e">
        <f>VLOOKUP(E6470&amp;" "&amp;F6470,tarifas!$A$13:$D$20,4,FALSE)*P6470</f>
        <v>#N/A</v>
      </c>
      <c r="T6470">
        <f>IF(F6470="COD1",tarifas!$D$11*(SUMIFS($P$11:$P$8770,$F$11:$F$8770,"=COD1",$B$11:$B$8770,"="&amp;B6470)/COUNTIFS($F$11:$F$8770,"=COD1",$B$11:$B$8770,"="&amp;B6470))/COUNTIFS($A$11:$A$8770,"="&amp;A6470,$F$11:$F$8770,"=COD1"),0)</f>
        <v>0</v>
      </c>
      <c r="U6470" t="e">
        <f>(VLOOKUP(F6470,tarifas!$C$7:$D$10,2,FALSE)+tarifas!$D$21)*datos!P6470</f>
        <v>#N/A</v>
      </c>
      <c r="V6470" t="e">
        <f t="shared" si="912"/>
        <v>#N/A</v>
      </c>
      <c r="W6470">
        <f t="shared" si="913"/>
        <v>0</v>
      </c>
    </row>
    <row r="6471" spans="1:23" x14ac:dyDescent="0.25">
      <c r="A6471">
        <f t="shared" si="906"/>
        <v>266</v>
      </c>
      <c r="B6471">
        <f t="shared" si="907"/>
        <v>9</v>
      </c>
      <c r="C6471" s="1">
        <f t="shared" si="914"/>
        <v>41909.166666650999</v>
      </c>
      <c r="D6471" s="7">
        <v>0</v>
      </c>
      <c r="E6471" s="7"/>
      <c r="G6471">
        <v>44.11</v>
      </c>
      <c r="H6471" s="12">
        <v>193.19605597158949</v>
      </c>
      <c r="I6471" s="13">
        <f>$D$2*tarifas!$D$12/24</f>
        <v>1.4541666666666666</v>
      </c>
      <c r="J6471" s="13" t="e">
        <f>VLOOKUP(E6471&amp;" "&amp;F6471,tarifas!$A$13:$D$20,4,FALSE)*H6471</f>
        <v>#N/A</v>
      </c>
      <c r="K6471" s="13">
        <f>IF(F6471="COD1",tarifas!$D$11*(SUMIFS($H$11:$H$8770,$F$11:$F$8770,"=COD1",$B$11:$B$8770,"="&amp;B6471)/COUNTIFS($F$11:$F$8770,"=COD1",$B$11:$B$8770,"="&amp;B6471))/COUNTIFS($A$11:$A$8770,"="&amp;A6471,$F$11:$F$8770,"=COD1"),0)</f>
        <v>0</v>
      </c>
      <c r="L6471" s="13" t="e">
        <f>(VLOOKUP(F6471,tarifas!$C$7:$D$10,2,FALSE)+tarifas!$D$21)*datos!H6471</f>
        <v>#N/A</v>
      </c>
      <c r="M6471">
        <v>0</v>
      </c>
      <c r="N6471" s="13" t="e">
        <f t="shared" si="908"/>
        <v>#N/A</v>
      </c>
      <c r="O6471">
        <f t="shared" si="909"/>
        <v>0</v>
      </c>
      <c r="P6471" s="12">
        <f t="shared" si="910"/>
        <v>193.19605597158949</v>
      </c>
      <c r="Q6471">
        <f t="shared" si="911"/>
        <v>0</v>
      </c>
      <c r="R6471">
        <f>$D$2*tarifas!$D$12/24</f>
        <v>1.4541666666666666</v>
      </c>
      <c r="S6471" t="e">
        <f>VLOOKUP(E6471&amp;" "&amp;F6471,tarifas!$A$13:$D$20,4,FALSE)*P6471</f>
        <v>#N/A</v>
      </c>
      <c r="T6471">
        <f>IF(F6471="COD1",tarifas!$D$11*(SUMIFS($P$11:$P$8770,$F$11:$F$8770,"=COD1",$B$11:$B$8770,"="&amp;B6471)/COUNTIFS($F$11:$F$8770,"=COD1",$B$11:$B$8770,"="&amp;B6471))/COUNTIFS($A$11:$A$8770,"="&amp;A6471,$F$11:$F$8770,"=COD1"),0)</f>
        <v>0</v>
      </c>
      <c r="U6471" t="e">
        <f>(VLOOKUP(F6471,tarifas!$C$7:$D$10,2,FALSE)+tarifas!$D$21)*datos!P6471</f>
        <v>#N/A</v>
      </c>
      <c r="V6471" t="e">
        <f t="shared" si="912"/>
        <v>#N/A</v>
      </c>
      <c r="W6471">
        <f t="shared" si="913"/>
        <v>0</v>
      </c>
    </row>
    <row r="6472" spans="1:23" x14ac:dyDescent="0.25">
      <c r="A6472">
        <f t="shared" si="906"/>
        <v>266</v>
      </c>
      <c r="B6472">
        <f t="shared" si="907"/>
        <v>9</v>
      </c>
      <c r="C6472" s="1">
        <f t="shared" si="914"/>
        <v>41909.208333317663</v>
      </c>
      <c r="D6472" s="7">
        <v>0</v>
      </c>
      <c r="E6472" s="7"/>
      <c r="G6472">
        <v>45.4</v>
      </c>
      <c r="H6472" s="12">
        <v>191.34385860661928</v>
      </c>
      <c r="I6472" s="13">
        <f>$D$2*tarifas!$D$12/24</f>
        <v>1.4541666666666666</v>
      </c>
      <c r="J6472" s="13" t="e">
        <f>VLOOKUP(E6472&amp;" "&amp;F6472,tarifas!$A$13:$D$20,4,FALSE)*H6472</f>
        <v>#N/A</v>
      </c>
      <c r="K6472" s="13">
        <f>IF(F6472="COD1",tarifas!$D$11*(SUMIFS($H$11:$H$8770,$F$11:$F$8770,"=COD1",$B$11:$B$8770,"="&amp;B6472)/COUNTIFS($F$11:$F$8770,"=COD1",$B$11:$B$8770,"="&amp;B6472))/COUNTIFS($A$11:$A$8770,"="&amp;A6472,$F$11:$F$8770,"=COD1"),0)</f>
        <v>0</v>
      </c>
      <c r="L6472" s="13" t="e">
        <f>(VLOOKUP(F6472,tarifas!$C$7:$D$10,2,FALSE)+tarifas!$D$21)*datos!H6472</f>
        <v>#N/A</v>
      </c>
      <c r="M6472">
        <v>0</v>
      </c>
      <c r="N6472" s="13" t="e">
        <f t="shared" si="908"/>
        <v>#N/A</v>
      </c>
      <c r="O6472">
        <f t="shared" si="909"/>
        <v>0</v>
      </c>
      <c r="P6472" s="12">
        <f t="shared" si="910"/>
        <v>191.34385860661928</v>
      </c>
      <c r="Q6472">
        <f t="shared" si="911"/>
        <v>0</v>
      </c>
      <c r="R6472">
        <f>$D$2*tarifas!$D$12/24</f>
        <v>1.4541666666666666</v>
      </c>
      <c r="S6472" t="e">
        <f>VLOOKUP(E6472&amp;" "&amp;F6472,tarifas!$A$13:$D$20,4,FALSE)*P6472</f>
        <v>#N/A</v>
      </c>
      <c r="T6472">
        <f>IF(F6472="COD1",tarifas!$D$11*(SUMIFS($P$11:$P$8770,$F$11:$F$8770,"=COD1",$B$11:$B$8770,"="&amp;B6472)/COUNTIFS($F$11:$F$8770,"=COD1",$B$11:$B$8770,"="&amp;B6472))/COUNTIFS($A$11:$A$8770,"="&amp;A6472,$F$11:$F$8770,"=COD1"),0)</f>
        <v>0</v>
      </c>
      <c r="U6472" t="e">
        <f>(VLOOKUP(F6472,tarifas!$C$7:$D$10,2,FALSE)+tarifas!$D$21)*datos!P6472</f>
        <v>#N/A</v>
      </c>
      <c r="V6472" t="e">
        <f t="shared" si="912"/>
        <v>#N/A</v>
      </c>
      <c r="W6472">
        <f t="shared" si="913"/>
        <v>0</v>
      </c>
    </row>
    <row r="6473" spans="1:23" x14ac:dyDescent="0.25">
      <c r="A6473">
        <f t="shared" si="906"/>
        <v>266</v>
      </c>
      <c r="B6473">
        <f t="shared" si="907"/>
        <v>9</v>
      </c>
      <c r="C6473" s="1">
        <f t="shared" si="914"/>
        <v>41909.249999984328</v>
      </c>
      <c r="D6473" s="7">
        <v>0</v>
      </c>
      <c r="E6473" s="7"/>
      <c r="G6473">
        <v>46</v>
      </c>
      <c r="H6473" s="12">
        <v>172.22995871901423</v>
      </c>
      <c r="I6473" s="13">
        <f>$D$2*tarifas!$D$12/24</f>
        <v>1.4541666666666666</v>
      </c>
      <c r="J6473" s="13" t="e">
        <f>VLOOKUP(E6473&amp;" "&amp;F6473,tarifas!$A$13:$D$20,4,FALSE)*H6473</f>
        <v>#N/A</v>
      </c>
      <c r="K6473" s="13">
        <f>IF(F6473="COD1",tarifas!$D$11*(SUMIFS($H$11:$H$8770,$F$11:$F$8770,"=COD1",$B$11:$B$8770,"="&amp;B6473)/COUNTIFS($F$11:$F$8770,"=COD1",$B$11:$B$8770,"="&amp;B6473))/COUNTIFS($A$11:$A$8770,"="&amp;A6473,$F$11:$F$8770,"=COD1"),0)</f>
        <v>0</v>
      </c>
      <c r="L6473" s="13" t="e">
        <f>(VLOOKUP(F6473,tarifas!$C$7:$D$10,2,FALSE)+tarifas!$D$21)*datos!H6473</f>
        <v>#N/A</v>
      </c>
      <c r="M6473">
        <v>5.9306599999999996</v>
      </c>
      <c r="N6473" s="13" t="e">
        <f t="shared" si="908"/>
        <v>#N/A</v>
      </c>
      <c r="O6473">
        <f t="shared" si="909"/>
        <v>5.9306599999999996</v>
      </c>
      <c r="P6473" s="12">
        <f t="shared" si="910"/>
        <v>166.29929871901425</v>
      </c>
      <c r="Q6473">
        <f t="shared" si="911"/>
        <v>0</v>
      </c>
      <c r="R6473">
        <f>$D$2*tarifas!$D$12/24</f>
        <v>1.4541666666666666</v>
      </c>
      <c r="S6473" t="e">
        <f>VLOOKUP(E6473&amp;" "&amp;F6473,tarifas!$A$13:$D$20,4,FALSE)*P6473</f>
        <v>#N/A</v>
      </c>
      <c r="T6473">
        <f>IF(F6473="COD1",tarifas!$D$11*(SUMIFS($P$11:$P$8770,$F$11:$F$8770,"=COD1",$B$11:$B$8770,"="&amp;B6473)/COUNTIFS($F$11:$F$8770,"=COD1",$B$11:$B$8770,"="&amp;B6473))/COUNTIFS($A$11:$A$8770,"="&amp;A6473,$F$11:$F$8770,"=COD1"),0)</f>
        <v>0</v>
      </c>
      <c r="U6473" t="e">
        <f>(VLOOKUP(F6473,tarifas!$C$7:$D$10,2,FALSE)+tarifas!$D$21)*datos!P6473</f>
        <v>#N/A</v>
      </c>
      <c r="V6473" t="e">
        <f t="shared" si="912"/>
        <v>#N/A</v>
      </c>
      <c r="W6473">
        <f t="shared" si="913"/>
        <v>0</v>
      </c>
    </row>
    <row r="6474" spans="1:23" x14ac:dyDescent="0.25">
      <c r="A6474">
        <f t="shared" si="906"/>
        <v>266</v>
      </c>
      <c r="B6474">
        <f t="shared" si="907"/>
        <v>9</v>
      </c>
      <c r="C6474" s="1">
        <f t="shared" si="914"/>
        <v>41909.291666650992</v>
      </c>
      <c r="D6474" s="7">
        <v>0</v>
      </c>
      <c r="E6474" s="7"/>
      <c r="G6474">
        <v>48.73</v>
      </c>
      <c r="H6474" s="12">
        <v>171.14196568239021</v>
      </c>
      <c r="I6474" s="13">
        <f>$D$2*tarifas!$D$12/24</f>
        <v>1.4541666666666666</v>
      </c>
      <c r="J6474" s="13" t="e">
        <f>VLOOKUP(E6474&amp;" "&amp;F6474,tarifas!$A$13:$D$20,4,FALSE)*H6474</f>
        <v>#N/A</v>
      </c>
      <c r="K6474" s="13">
        <f>IF(F6474="COD1",tarifas!$D$11*(SUMIFS($H$11:$H$8770,$F$11:$F$8770,"=COD1",$B$11:$B$8770,"="&amp;B6474)/COUNTIFS($F$11:$F$8770,"=COD1",$B$11:$B$8770,"="&amp;B6474))/COUNTIFS($A$11:$A$8770,"="&amp;A6474,$F$11:$F$8770,"=COD1"),0)</f>
        <v>0</v>
      </c>
      <c r="L6474" s="13" t="e">
        <f>(VLOOKUP(F6474,tarifas!$C$7:$D$10,2,FALSE)+tarifas!$D$21)*datos!H6474</f>
        <v>#N/A</v>
      </c>
      <c r="M6474">
        <v>0.83940999999999999</v>
      </c>
      <c r="N6474" s="13" t="e">
        <f t="shared" si="908"/>
        <v>#N/A</v>
      </c>
      <c r="O6474">
        <f t="shared" si="909"/>
        <v>0.83940999999999999</v>
      </c>
      <c r="P6474" s="12">
        <f t="shared" si="910"/>
        <v>170.30255568239022</v>
      </c>
      <c r="Q6474">
        <f t="shared" si="911"/>
        <v>0</v>
      </c>
      <c r="R6474">
        <f>$D$2*tarifas!$D$12/24</f>
        <v>1.4541666666666666</v>
      </c>
      <c r="S6474" t="e">
        <f>VLOOKUP(E6474&amp;" "&amp;F6474,tarifas!$A$13:$D$20,4,FALSE)*P6474</f>
        <v>#N/A</v>
      </c>
      <c r="T6474">
        <f>IF(F6474="COD1",tarifas!$D$11*(SUMIFS($P$11:$P$8770,$F$11:$F$8770,"=COD1",$B$11:$B$8770,"="&amp;B6474)/COUNTIFS($F$11:$F$8770,"=COD1",$B$11:$B$8770,"="&amp;B6474))/COUNTIFS($A$11:$A$8770,"="&amp;A6474,$F$11:$F$8770,"=COD1"),0)</f>
        <v>0</v>
      </c>
      <c r="U6474" t="e">
        <f>(VLOOKUP(F6474,tarifas!$C$7:$D$10,2,FALSE)+tarifas!$D$21)*datos!P6474</f>
        <v>#N/A</v>
      </c>
      <c r="V6474" t="e">
        <f t="shared" si="912"/>
        <v>#N/A</v>
      </c>
      <c r="W6474">
        <f t="shared" si="913"/>
        <v>0</v>
      </c>
    </row>
    <row r="6475" spans="1:23" x14ac:dyDescent="0.25">
      <c r="A6475">
        <f t="shared" si="906"/>
        <v>266</v>
      </c>
      <c r="B6475">
        <f t="shared" si="907"/>
        <v>9</v>
      </c>
      <c r="C6475" s="1">
        <f t="shared" si="914"/>
        <v>41909.333333317656</v>
      </c>
      <c r="D6475" s="7">
        <v>0</v>
      </c>
      <c r="E6475" s="7"/>
      <c r="G6475">
        <v>54.87</v>
      </c>
      <c r="H6475" s="12">
        <v>175.23632578883615</v>
      </c>
      <c r="I6475" s="13">
        <f>$D$2*tarifas!$D$12/24</f>
        <v>1.4541666666666666</v>
      </c>
      <c r="J6475" s="13" t="e">
        <f>VLOOKUP(E6475&amp;" "&amp;F6475,tarifas!$A$13:$D$20,4,FALSE)*H6475</f>
        <v>#N/A</v>
      </c>
      <c r="K6475" s="13">
        <f>IF(F6475="COD1",tarifas!$D$11*(SUMIFS($H$11:$H$8770,$F$11:$F$8770,"=COD1",$B$11:$B$8770,"="&amp;B6475)/COUNTIFS($F$11:$F$8770,"=COD1",$B$11:$B$8770,"="&amp;B6475))/COUNTIFS($A$11:$A$8770,"="&amp;A6475,$F$11:$F$8770,"=COD1"),0)</f>
        <v>0</v>
      </c>
      <c r="L6475" s="13" t="e">
        <f>(VLOOKUP(F6475,tarifas!$C$7:$D$10,2,FALSE)+tarifas!$D$21)*datos!H6475</f>
        <v>#N/A</v>
      </c>
      <c r="M6475">
        <v>291.14328999999998</v>
      </c>
      <c r="N6475" s="13" t="e">
        <f t="shared" si="908"/>
        <v>#N/A</v>
      </c>
      <c r="O6475">
        <f t="shared" si="909"/>
        <v>175.23632578883615</v>
      </c>
      <c r="P6475" s="12">
        <f t="shared" si="910"/>
        <v>0</v>
      </c>
      <c r="Q6475">
        <f t="shared" si="911"/>
        <v>115.90696421116382</v>
      </c>
      <c r="R6475">
        <f>$D$2*tarifas!$D$12/24</f>
        <v>1.4541666666666666</v>
      </c>
      <c r="S6475" t="e">
        <f>VLOOKUP(E6475&amp;" "&amp;F6475,tarifas!$A$13:$D$20,4,FALSE)*P6475</f>
        <v>#N/A</v>
      </c>
      <c r="T6475">
        <f>IF(F6475="COD1",tarifas!$D$11*(SUMIFS($P$11:$P$8770,$F$11:$F$8770,"=COD1",$B$11:$B$8770,"="&amp;B6475)/COUNTIFS($F$11:$F$8770,"=COD1",$B$11:$B$8770,"="&amp;B6475))/COUNTIFS($A$11:$A$8770,"="&amp;A6475,$F$11:$F$8770,"=COD1"),0)</f>
        <v>0</v>
      </c>
      <c r="U6475" t="e">
        <f>(VLOOKUP(F6475,tarifas!$C$7:$D$10,2,FALSE)+tarifas!$D$21)*datos!P6475</f>
        <v>#N/A</v>
      </c>
      <c r="V6475" t="e">
        <f t="shared" si="912"/>
        <v>#N/A</v>
      </c>
      <c r="W6475">
        <f t="shared" si="913"/>
        <v>5.7238336136399024</v>
      </c>
    </row>
    <row r="6476" spans="1:23" x14ac:dyDescent="0.25">
      <c r="A6476">
        <f t="shared" ref="A6476:A6539" si="915">DAYS360($C$11,C6476)</f>
        <v>266</v>
      </c>
      <c r="B6476">
        <f t="shared" ref="B6476:B6539" si="916">MONTH(C6476)</f>
        <v>9</v>
      </c>
      <c r="C6476" s="1">
        <f t="shared" si="914"/>
        <v>41909.37499998432</v>
      </c>
      <c r="D6476" s="7">
        <v>342.83333333333331</v>
      </c>
      <c r="E6476" s="7"/>
      <c r="G6476">
        <v>60.8</v>
      </c>
      <c r="H6476" s="12">
        <v>173.47248907505835</v>
      </c>
      <c r="I6476" s="13">
        <f>$D$2*tarifas!$D$12/24</f>
        <v>1.4541666666666666</v>
      </c>
      <c r="J6476" s="13" t="e">
        <f>VLOOKUP(E6476&amp;" "&amp;F6476,tarifas!$A$13:$D$20,4,FALSE)*H6476</f>
        <v>#N/A</v>
      </c>
      <c r="K6476" s="13">
        <f>IF(F6476="COD1",tarifas!$D$11*(SUMIFS($H$11:$H$8770,$F$11:$F$8770,"=COD1",$B$11:$B$8770,"="&amp;B6476)/COUNTIFS($F$11:$F$8770,"=COD1",$B$11:$B$8770,"="&amp;B6476))/COUNTIFS($A$11:$A$8770,"="&amp;A6476,$F$11:$F$8770,"=COD1"),0)</f>
        <v>0</v>
      </c>
      <c r="L6476" s="13" t="e">
        <f>(VLOOKUP(F6476,tarifas!$C$7:$D$10,2,FALSE)+tarifas!$D$21)*datos!H6476</f>
        <v>#N/A</v>
      </c>
      <c r="M6476">
        <v>391.95330000000001</v>
      </c>
      <c r="N6476" s="13" t="e">
        <f t="shared" ref="N6476:N6539" si="917">(I6476+J6476+K6476+L6476)*1.23</f>
        <v>#N/A</v>
      </c>
      <c r="O6476">
        <f t="shared" ref="O6476:O6539" si="918">IF(M6476&lt;H6476,M6476,H6476)</f>
        <v>173.47248907505835</v>
      </c>
      <c r="P6476" s="12">
        <f t="shared" ref="P6476:P6539" si="919">H6476-O6476</f>
        <v>0</v>
      </c>
      <c r="Q6476">
        <f t="shared" ref="Q6476:Q6539" si="920">IF(M6476&lt;H6476,0,M6476-H6476)</f>
        <v>218.48081092494166</v>
      </c>
      <c r="R6476">
        <f>$D$2*tarifas!$D$12/24</f>
        <v>1.4541666666666666</v>
      </c>
      <c r="S6476" t="e">
        <f>VLOOKUP(E6476&amp;" "&amp;F6476,tarifas!$A$13:$D$20,4,FALSE)*P6476</f>
        <v>#N/A</v>
      </c>
      <c r="T6476">
        <f>IF(F6476="COD1",tarifas!$D$11*(SUMIFS($P$11:$P$8770,$F$11:$F$8770,"=COD1",$B$11:$B$8770,"="&amp;B6476)/COUNTIFS($F$11:$F$8770,"=COD1",$B$11:$B$8770,"="&amp;B6476))/COUNTIFS($A$11:$A$8770,"="&amp;A6476,$F$11:$F$8770,"=COD1"),0)</f>
        <v>0</v>
      </c>
      <c r="U6476" t="e">
        <f>(VLOOKUP(F6476,tarifas!$C$7:$D$10,2,FALSE)+tarifas!$D$21)*datos!P6476</f>
        <v>#N/A</v>
      </c>
      <c r="V6476" t="e">
        <f t="shared" ref="V6476:V6539" si="921">(R6476+S6476+T6476+U6476)*1.23</f>
        <v>#N/A</v>
      </c>
      <c r="W6476">
        <f t="shared" ref="W6476:W6539" si="922">0.9*G6476/1000*Q6476</f>
        <v>11.955269973812808</v>
      </c>
    </row>
    <row r="6477" spans="1:23" x14ac:dyDescent="0.25">
      <c r="A6477">
        <f t="shared" si="915"/>
        <v>266</v>
      </c>
      <c r="B6477">
        <f t="shared" si="916"/>
        <v>9</v>
      </c>
      <c r="C6477" s="1">
        <f t="shared" ref="C6477:C6540" si="923">+C6476+1/24</f>
        <v>41909.416666650985</v>
      </c>
      <c r="D6477" s="7">
        <v>575.68181818181813</v>
      </c>
      <c r="E6477" s="7"/>
      <c r="G6477">
        <v>62.1</v>
      </c>
      <c r="H6477" s="12">
        <v>174.05094363075588</v>
      </c>
      <c r="I6477" s="13">
        <f>$D$2*tarifas!$D$12/24</f>
        <v>1.4541666666666666</v>
      </c>
      <c r="J6477" s="13" t="e">
        <f>VLOOKUP(E6477&amp;" "&amp;F6477,tarifas!$A$13:$D$20,4,FALSE)*H6477</f>
        <v>#N/A</v>
      </c>
      <c r="K6477" s="13">
        <f>IF(F6477="COD1",tarifas!$D$11*(SUMIFS($H$11:$H$8770,$F$11:$F$8770,"=COD1",$B$11:$B$8770,"="&amp;B6477)/COUNTIFS($F$11:$F$8770,"=COD1",$B$11:$B$8770,"="&amp;B6477))/COUNTIFS($A$11:$A$8770,"="&amp;A6477,$F$11:$F$8770,"=COD1"),0)</f>
        <v>0</v>
      </c>
      <c r="L6477" s="13" t="e">
        <f>(VLOOKUP(F6477,tarifas!$C$7:$D$10,2,FALSE)+tarifas!$D$21)*datos!H6477</f>
        <v>#N/A</v>
      </c>
      <c r="M6477">
        <v>451.81427000000002</v>
      </c>
      <c r="N6477" s="13" t="e">
        <f t="shared" si="917"/>
        <v>#N/A</v>
      </c>
      <c r="O6477">
        <f t="shared" si="918"/>
        <v>174.05094363075588</v>
      </c>
      <c r="P6477" s="12">
        <f t="shared" si="919"/>
        <v>0</v>
      </c>
      <c r="Q6477">
        <f t="shared" si="920"/>
        <v>277.76332636924417</v>
      </c>
      <c r="R6477">
        <f>$D$2*tarifas!$D$12/24</f>
        <v>1.4541666666666666</v>
      </c>
      <c r="S6477" t="e">
        <f>VLOOKUP(E6477&amp;" "&amp;F6477,tarifas!$A$13:$D$20,4,FALSE)*P6477</f>
        <v>#N/A</v>
      </c>
      <c r="T6477">
        <f>IF(F6477="COD1",tarifas!$D$11*(SUMIFS($P$11:$P$8770,$F$11:$F$8770,"=COD1",$B$11:$B$8770,"="&amp;B6477)/COUNTIFS($F$11:$F$8770,"=COD1",$B$11:$B$8770,"="&amp;B6477))/COUNTIFS($A$11:$A$8770,"="&amp;A6477,$F$11:$F$8770,"=COD1"),0)</f>
        <v>0</v>
      </c>
      <c r="U6477" t="e">
        <f>(VLOOKUP(F6477,tarifas!$C$7:$D$10,2,FALSE)+tarifas!$D$21)*datos!P6477</f>
        <v>#N/A</v>
      </c>
      <c r="V6477" t="e">
        <f t="shared" si="921"/>
        <v>#N/A</v>
      </c>
      <c r="W6477">
        <f t="shared" si="922"/>
        <v>15.524192310777057</v>
      </c>
    </row>
    <row r="6478" spans="1:23" x14ac:dyDescent="0.25">
      <c r="A6478">
        <f t="shared" si="915"/>
        <v>266</v>
      </c>
      <c r="B6478">
        <f t="shared" si="916"/>
        <v>9</v>
      </c>
      <c r="C6478" s="1">
        <f t="shared" si="923"/>
        <v>41909.458333317649</v>
      </c>
      <c r="D6478" s="7">
        <v>660.16666666666663</v>
      </c>
      <c r="E6478" s="7"/>
      <c r="G6478">
        <v>61.54</v>
      </c>
      <c r="H6478" s="12">
        <v>175.53556558699108</v>
      </c>
      <c r="I6478" s="13">
        <f>$D$2*tarifas!$D$12/24</f>
        <v>1.4541666666666666</v>
      </c>
      <c r="J6478" s="13" t="e">
        <f>VLOOKUP(E6478&amp;" "&amp;F6478,tarifas!$A$13:$D$20,4,FALSE)*H6478</f>
        <v>#N/A</v>
      </c>
      <c r="K6478" s="13">
        <f>IF(F6478="COD1",tarifas!$D$11*(SUMIFS($H$11:$H$8770,$F$11:$F$8770,"=COD1",$B$11:$B$8770,"="&amp;B6478)/COUNTIFS($F$11:$F$8770,"=COD1",$B$11:$B$8770,"="&amp;B6478))/COUNTIFS($A$11:$A$8770,"="&amp;A6478,$F$11:$F$8770,"=COD1"),0)</f>
        <v>0</v>
      </c>
      <c r="L6478" s="13" t="e">
        <f>(VLOOKUP(F6478,tarifas!$C$7:$D$10,2,FALSE)+tarifas!$D$21)*datos!H6478</f>
        <v>#N/A</v>
      </c>
      <c r="M6478">
        <v>368.37635999999998</v>
      </c>
      <c r="N6478" s="13" t="e">
        <f t="shared" si="917"/>
        <v>#N/A</v>
      </c>
      <c r="O6478">
        <f t="shared" si="918"/>
        <v>175.53556558699108</v>
      </c>
      <c r="P6478" s="12">
        <f t="shared" si="919"/>
        <v>0</v>
      </c>
      <c r="Q6478">
        <f t="shared" si="920"/>
        <v>192.84079441300889</v>
      </c>
      <c r="R6478">
        <f>$D$2*tarifas!$D$12/24</f>
        <v>1.4541666666666666</v>
      </c>
      <c r="S6478" t="e">
        <f>VLOOKUP(E6478&amp;" "&amp;F6478,tarifas!$A$13:$D$20,4,FALSE)*P6478</f>
        <v>#N/A</v>
      </c>
      <c r="T6478">
        <f>IF(F6478="COD1",tarifas!$D$11*(SUMIFS($P$11:$P$8770,$F$11:$F$8770,"=COD1",$B$11:$B$8770,"="&amp;B6478)/COUNTIFS($F$11:$F$8770,"=COD1",$B$11:$B$8770,"="&amp;B6478))/COUNTIFS($A$11:$A$8770,"="&amp;A6478,$F$11:$F$8770,"=COD1"),0)</f>
        <v>0</v>
      </c>
      <c r="U6478" t="e">
        <f>(VLOOKUP(F6478,tarifas!$C$7:$D$10,2,FALSE)+tarifas!$D$21)*datos!P6478</f>
        <v>#N/A</v>
      </c>
      <c r="V6478" t="e">
        <f t="shared" si="921"/>
        <v>#N/A</v>
      </c>
      <c r="W6478">
        <f t="shared" si="922"/>
        <v>10.680680239358912</v>
      </c>
    </row>
    <row r="6479" spans="1:23" x14ac:dyDescent="0.25">
      <c r="A6479">
        <f t="shared" si="915"/>
        <v>266</v>
      </c>
      <c r="B6479">
        <f t="shared" si="916"/>
        <v>9</v>
      </c>
      <c r="C6479" s="1">
        <f t="shared" si="923"/>
        <v>41909.499999984313</v>
      </c>
      <c r="D6479" s="7">
        <v>696.4848484848485</v>
      </c>
      <c r="E6479" s="7"/>
      <c r="G6479">
        <v>61.54</v>
      </c>
      <c r="H6479" s="12">
        <v>177.28533973837554</v>
      </c>
      <c r="I6479" s="13">
        <f>$D$2*tarifas!$D$12/24</f>
        <v>1.4541666666666666</v>
      </c>
      <c r="J6479" s="13" t="e">
        <f>VLOOKUP(E6479&amp;" "&amp;F6479,tarifas!$A$13:$D$20,4,FALSE)*H6479</f>
        <v>#N/A</v>
      </c>
      <c r="K6479" s="13">
        <f>IF(F6479="COD1",tarifas!$D$11*(SUMIFS($H$11:$H$8770,$F$11:$F$8770,"=COD1",$B$11:$B$8770,"="&amp;B6479)/COUNTIFS($F$11:$F$8770,"=COD1",$B$11:$B$8770,"="&amp;B6479))/COUNTIFS($A$11:$A$8770,"="&amp;A6479,$F$11:$F$8770,"=COD1"),0)</f>
        <v>0</v>
      </c>
      <c r="L6479" s="13" t="e">
        <f>(VLOOKUP(F6479,tarifas!$C$7:$D$10,2,FALSE)+tarifas!$D$21)*datos!H6479</f>
        <v>#N/A</v>
      </c>
      <c r="M6479">
        <v>273.82959999999997</v>
      </c>
      <c r="N6479" s="13" t="e">
        <f t="shared" si="917"/>
        <v>#N/A</v>
      </c>
      <c r="O6479">
        <f t="shared" si="918"/>
        <v>177.28533973837554</v>
      </c>
      <c r="P6479" s="12">
        <f t="shared" si="919"/>
        <v>0</v>
      </c>
      <c r="Q6479">
        <f t="shared" si="920"/>
        <v>96.54426026162443</v>
      </c>
      <c r="R6479">
        <f>$D$2*tarifas!$D$12/24</f>
        <v>1.4541666666666666</v>
      </c>
      <c r="S6479" t="e">
        <f>VLOOKUP(E6479&amp;" "&amp;F6479,tarifas!$A$13:$D$20,4,FALSE)*P6479</f>
        <v>#N/A</v>
      </c>
      <c r="T6479">
        <f>IF(F6479="COD1",tarifas!$D$11*(SUMIFS($P$11:$P$8770,$F$11:$F$8770,"=COD1",$B$11:$B$8770,"="&amp;B6479)/COUNTIFS($F$11:$F$8770,"=COD1",$B$11:$B$8770,"="&amp;B6479))/COUNTIFS($A$11:$A$8770,"="&amp;A6479,$F$11:$F$8770,"=COD1"),0)</f>
        <v>0</v>
      </c>
      <c r="U6479" t="e">
        <f>(VLOOKUP(F6479,tarifas!$C$7:$D$10,2,FALSE)+tarifas!$D$21)*datos!P6479</f>
        <v>#N/A</v>
      </c>
      <c r="V6479" t="e">
        <f t="shared" si="921"/>
        <v>#N/A</v>
      </c>
      <c r="W6479">
        <f t="shared" si="922"/>
        <v>5.3472003988503314</v>
      </c>
    </row>
    <row r="6480" spans="1:23" x14ac:dyDescent="0.25">
      <c r="A6480">
        <f t="shared" si="915"/>
        <v>266</v>
      </c>
      <c r="B6480">
        <f t="shared" si="916"/>
        <v>9</v>
      </c>
      <c r="C6480" s="1">
        <f t="shared" si="923"/>
        <v>41909.541666650977</v>
      </c>
      <c r="D6480" s="7">
        <v>689.27272727272737</v>
      </c>
      <c r="E6480" s="7"/>
      <c r="G6480">
        <v>55.96</v>
      </c>
      <c r="H6480" s="12">
        <v>177.84095441041103</v>
      </c>
      <c r="I6480" s="13">
        <f>$D$2*tarifas!$D$12/24</f>
        <v>1.4541666666666666</v>
      </c>
      <c r="J6480" s="13" t="e">
        <f>VLOOKUP(E6480&amp;" "&amp;F6480,tarifas!$A$13:$D$20,4,FALSE)*H6480</f>
        <v>#N/A</v>
      </c>
      <c r="K6480" s="13">
        <f>IF(F6480="COD1",tarifas!$D$11*(SUMIFS($H$11:$H$8770,$F$11:$F$8770,"=COD1",$B$11:$B$8770,"="&amp;B6480)/COUNTIFS($F$11:$F$8770,"=COD1",$B$11:$B$8770,"="&amp;B6480))/COUNTIFS($A$11:$A$8770,"="&amp;A6480,$F$11:$F$8770,"=COD1"),0)</f>
        <v>0</v>
      </c>
      <c r="L6480" s="13" t="e">
        <f>(VLOOKUP(F6480,tarifas!$C$7:$D$10,2,FALSE)+tarifas!$D$21)*datos!H6480</f>
        <v>#N/A</v>
      </c>
      <c r="M6480">
        <v>437.32792000000001</v>
      </c>
      <c r="N6480" s="13" t="e">
        <f t="shared" si="917"/>
        <v>#N/A</v>
      </c>
      <c r="O6480">
        <f t="shared" si="918"/>
        <v>177.84095441041103</v>
      </c>
      <c r="P6480" s="12">
        <f t="shared" si="919"/>
        <v>0</v>
      </c>
      <c r="Q6480">
        <f t="shared" si="920"/>
        <v>259.48696558958898</v>
      </c>
      <c r="R6480">
        <f>$D$2*tarifas!$D$12/24</f>
        <v>1.4541666666666666</v>
      </c>
      <c r="S6480" t="e">
        <f>VLOOKUP(E6480&amp;" "&amp;F6480,tarifas!$A$13:$D$20,4,FALSE)*P6480</f>
        <v>#N/A</v>
      </c>
      <c r="T6480">
        <f>IF(F6480="COD1",tarifas!$D$11*(SUMIFS($P$11:$P$8770,$F$11:$F$8770,"=COD1",$B$11:$B$8770,"="&amp;B6480)/COUNTIFS($F$11:$F$8770,"=COD1",$B$11:$B$8770,"="&amp;B6480))/COUNTIFS($A$11:$A$8770,"="&amp;A6480,$F$11:$F$8770,"=COD1"),0)</f>
        <v>0</v>
      </c>
      <c r="U6480" t="e">
        <f>(VLOOKUP(F6480,tarifas!$C$7:$D$10,2,FALSE)+tarifas!$D$21)*datos!P6480</f>
        <v>#N/A</v>
      </c>
      <c r="V6480" t="e">
        <f t="shared" si="921"/>
        <v>#N/A</v>
      </c>
      <c r="W6480">
        <f t="shared" si="922"/>
        <v>13.06880153495406</v>
      </c>
    </row>
    <row r="6481" spans="1:23" x14ac:dyDescent="0.25">
      <c r="A6481">
        <f t="shared" si="915"/>
        <v>266</v>
      </c>
      <c r="B6481">
        <f t="shared" si="916"/>
        <v>9</v>
      </c>
      <c r="C6481" s="1">
        <f t="shared" si="923"/>
        <v>41909.583333317642</v>
      </c>
      <c r="D6481" s="7">
        <v>628.22727272727275</v>
      </c>
      <c r="E6481" s="7"/>
      <c r="G6481">
        <v>49.92</v>
      </c>
      <c r="H6481" s="12">
        <v>186.06737289708195</v>
      </c>
      <c r="I6481" s="13">
        <f>$D$2*tarifas!$D$12/24</f>
        <v>1.4541666666666666</v>
      </c>
      <c r="J6481" s="13" t="e">
        <f>VLOOKUP(E6481&amp;" "&amp;F6481,tarifas!$A$13:$D$20,4,FALSE)*H6481</f>
        <v>#N/A</v>
      </c>
      <c r="K6481" s="13">
        <f>IF(F6481="COD1",tarifas!$D$11*(SUMIFS($H$11:$H$8770,$F$11:$F$8770,"=COD1",$B$11:$B$8770,"="&amp;B6481)/COUNTIFS($F$11:$F$8770,"=COD1",$B$11:$B$8770,"="&amp;B6481))/COUNTIFS($A$11:$A$8770,"="&amp;A6481,$F$11:$F$8770,"=COD1"),0)</f>
        <v>0</v>
      </c>
      <c r="L6481" s="13" t="e">
        <f>(VLOOKUP(F6481,tarifas!$C$7:$D$10,2,FALSE)+tarifas!$D$21)*datos!H6481</f>
        <v>#N/A</v>
      </c>
      <c r="M6481">
        <v>139.04568</v>
      </c>
      <c r="N6481" s="13" t="e">
        <f t="shared" si="917"/>
        <v>#N/A</v>
      </c>
      <c r="O6481">
        <f t="shared" si="918"/>
        <v>139.04568</v>
      </c>
      <c r="P6481" s="12">
        <f t="shared" si="919"/>
        <v>47.021692897081948</v>
      </c>
      <c r="Q6481">
        <f t="shared" si="920"/>
        <v>0</v>
      </c>
      <c r="R6481">
        <f>$D$2*tarifas!$D$12/24</f>
        <v>1.4541666666666666</v>
      </c>
      <c r="S6481" t="e">
        <f>VLOOKUP(E6481&amp;" "&amp;F6481,tarifas!$A$13:$D$20,4,FALSE)*P6481</f>
        <v>#N/A</v>
      </c>
      <c r="T6481">
        <f>IF(F6481="COD1",tarifas!$D$11*(SUMIFS($P$11:$P$8770,$F$11:$F$8770,"=COD1",$B$11:$B$8770,"="&amp;B6481)/COUNTIFS($F$11:$F$8770,"=COD1",$B$11:$B$8770,"="&amp;B6481))/COUNTIFS($A$11:$A$8770,"="&amp;A6481,$F$11:$F$8770,"=COD1"),0)</f>
        <v>0</v>
      </c>
      <c r="U6481" t="e">
        <f>(VLOOKUP(F6481,tarifas!$C$7:$D$10,2,FALSE)+tarifas!$D$21)*datos!P6481</f>
        <v>#N/A</v>
      </c>
      <c r="V6481" t="e">
        <f t="shared" si="921"/>
        <v>#N/A</v>
      </c>
      <c r="W6481">
        <f t="shared" si="922"/>
        <v>0</v>
      </c>
    </row>
    <row r="6482" spans="1:23" x14ac:dyDescent="0.25">
      <c r="A6482">
        <f t="shared" si="915"/>
        <v>266</v>
      </c>
      <c r="B6482">
        <f t="shared" si="916"/>
        <v>9</v>
      </c>
      <c r="C6482" s="1">
        <f t="shared" si="923"/>
        <v>41909.624999984306</v>
      </c>
      <c r="D6482" s="7">
        <v>290.5454545454545</v>
      </c>
      <c r="E6482" s="7"/>
      <c r="G6482">
        <v>47.6</v>
      </c>
      <c r="H6482" s="12">
        <v>193.97060652707154</v>
      </c>
      <c r="I6482" s="13">
        <f>$D$2*tarifas!$D$12/24</f>
        <v>1.4541666666666666</v>
      </c>
      <c r="J6482" s="13" t="e">
        <f>VLOOKUP(E6482&amp;" "&amp;F6482,tarifas!$A$13:$D$20,4,FALSE)*H6482</f>
        <v>#N/A</v>
      </c>
      <c r="K6482" s="13">
        <f>IF(F6482="COD1",tarifas!$D$11*(SUMIFS($H$11:$H$8770,$F$11:$F$8770,"=COD1",$B$11:$B$8770,"="&amp;B6482)/COUNTIFS($F$11:$F$8770,"=COD1",$B$11:$B$8770,"="&amp;B6482))/COUNTIFS($A$11:$A$8770,"="&amp;A6482,$F$11:$F$8770,"=COD1"),0)</f>
        <v>0</v>
      </c>
      <c r="L6482" s="13" t="e">
        <f>(VLOOKUP(F6482,tarifas!$C$7:$D$10,2,FALSE)+tarifas!$D$21)*datos!H6482</f>
        <v>#N/A</v>
      </c>
      <c r="M6482">
        <v>3.6066700000000003</v>
      </c>
      <c r="N6482" s="13" t="e">
        <f t="shared" si="917"/>
        <v>#N/A</v>
      </c>
      <c r="O6482">
        <f t="shared" si="918"/>
        <v>3.6066700000000003</v>
      </c>
      <c r="P6482" s="12">
        <f t="shared" si="919"/>
        <v>190.36393652707153</v>
      </c>
      <c r="Q6482">
        <f t="shared" si="920"/>
        <v>0</v>
      </c>
      <c r="R6482">
        <f>$D$2*tarifas!$D$12/24</f>
        <v>1.4541666666666666</v>
      </c>
      <c r="S6482" t="e">
        <f>VLOOKUP(E6482&amp;" "&amp;F6482,tarifas!$A$13:$D$20,4,FALSE)*P6482</f>
        <v>#N/A</v>
      </c>
      <c r="T6482">
        <f>IF(F6482="COD1",tarifas!$D$11*(SUMIFS($P$11:$P$8770,$F$11:$F$8770,"=COD1",$B$11:$B$8770,"="&amp;B6482)/COUNTIFS($F$11:$F$8770,"=COD1",$B$11:$B$8770,"="&amp;B6482))/COUNTIFS($A$11:$A$8770,"="&amp;A6482,$F$11:$F$8770,"=COD1"),0)</f>
        <v>0</v>
      </c>
      <c r="U6482" t="e">
        <f>(VLOOKUP(F6482,tarifas!$C$7:$D$10,2,FALSE)+tarifas!$D$21)*datos!P6482</f>
        <v>#N/A</v>
      </c>
      <c r="V6482" t="e">
        <f t="shared" si="921"/>
        <v>#N/A</v>
      </c>
      <c r="W6482">
        <f t="shared" si="922"/>
        <v>0</v>
      </c>
    </row>
    <row r="6483" spans="1:23" x14ac:dyDescent="0.25">
      <c r="A6483">
        <f t="shared" si="915"/>
        <v>266</v>
      </c>
      <c r="B6483">
        <f t="shared" si="916"/>
        <v>9</v>
      </c>
      <c r="C6483" s="1">
        <f t="shared" si="923"/>
        <v>41909.66666665097</v>
      </c>
      <c r="D6483" s="7">
        <v>216.36363636363637</v>
      </c>
      <c r="E6483" s="7"/>
      <c r="G6483">
        <v>50.37</v>
      </c>
      <c r="H6483" s="12">
        <v>193.13887964433303</v>
      </c>
      <c r="I6483" s="13">
        <f>$D$2*tarifas!$D$12/24</f>
        <v>1.4541666666666666</v>
      </c>
      <c r="J6483" s="13" t="e">
        <f>VLOOKUP(E6483&amp;" "&amp;F6483,tarifas!$A$13:$D$20,4,FALSE)*H6483</f>
        <v>#N/A</v>
      </c>
      <c r="K6483" s="13">
        <f>IF(F6483="COD1",tarifas!$D$11*(SUMIFS($H$11:$H$8770,$F$11:$F$8770,"=COD1",$B$11:$B$8770,"="&amp;B6483)/COUNTIFS($F$11:$F$8770,"=COD1",$B$11:$B$8770,"="&amp;B6483))/COUNTIFS($A$11:$A$8770,"="&amp;A6483,$F$11:$F$8770,"=COD1"),0)</f>
        <v>0</v>
      </c>
      <c r="L6483" s="13" t="e">
        <f>(VLOOKUP(F6483,tarifas!$C$7:$D$10,2,FALSE)+tarifas!$D$21)*datos!H6483</f>
        <v>#N/A</v>
      </c>
      <c r="M6483">
        <v>5.6394700000000002</v>
      </c>
      <c r="N6483" s="13" t="e">
        <f t="shared" si="917"/>
        <v>#N/A</v>
      </c>
      <c r="O6483">
        <f t="shared" si="918"/>
        <v>5.6394700000000002</v>
      </c>
      <c r="P6483" s="12">
        <f t="shared" si="919"/>
        <v>187.49940964433304</v>
      </c>
      <c r="Q6483">
        <f t="shared" si="920"/>
        <v>0</v>
      </c>
      <c r="R6483">
        <f>$D$2*tarifas!$D$12/24</f>
        <v>1.4541666666666666</v>
      </c>
      <c r="S6483" t="e">
        <f>VLOOKUP(E6483&amp;" "&amp;F6483,tarifas!$A$13:$D$20,4,FALSE)*P6483</f>
        <v>#N/A</v>
      </c>
      <c r="T6483">
        <f>IF(F6483="COD1",tarifas!$D$11*(SUMIFS($P$11:$P$8770,$F$11:$F$8770,"=COD1",$B$11:$B$8770,"="&amp;B6483)/COUNTIFS($F$11:$F$8770,"=COD1",$B$11:$B$8770,"="&amp;B6483))/COUNTIFS($A$11:$A$8770,"="&amp;A6483,$F$11:$F$8770,"=COD1"),0)</f>
        <v>0</v>
      </c>
      <c r="U6483" t="e">
        <f>(VLOOKUP(F6483,tarifas!$C$7:$D$10,2,FALSE)+tarifas!$D$21)*datos!P6483</f>
        <v>#N/A</v>
      </c>
      <c r="V6483" t="e">
        <f t="shared" si="921"/>
        <v>#N/A</v>
      </c>
      <c r="W6483">
        <f t="shared" si="922"/>
        <v>0</v>
      </c>
    </row>
    <row r="6484" spans="1:23" x14ac:dyDescent="0.25">
      <c r="A6484">
        <f t="shared" si="915"/>
        <v>266</v>
      </c>
      <c r="B6484">
        <f t="shared" si="916"/>
        <v>9</v>
      </c>
      <c r="C6484" s="1">
        <f t="shared" si="923"/>
        <v>41909.708333317634</v>
      </c>
      <c r="D6484" s="7">
        <v>187</v>
      </c>
      <c r="E6484" s="7"/>
      <c r="G6484">
        <v>53</v>
      </c>
      <c r="H6484" s="12">
        <v>194.58266523407349</v>
      </c>
      <c r="I6484" s="13">
        <f>$D$2*tarifas!$D$12/24</f>
        <v>1.4541666666666666</v>
      </c>
      <c r="J6484" s="13" t="e">
        <f>VLOOKUP(E6484&amp;" "&amp;F6484,tarifas!$A$13:$D$20,4,FALSE)*H6484</f>
        <v>#N/A</v>
      </c>
      <c r="K6484" s="13">
        <f>IF(F6484="COD1",tarifas!$D$11*(SUMIFS($H$11:$H$8770,$F$11:$F$8770,"=COD1",$B$11:$B$8770,"="&amp;B6484)/COUNTIFS($F$11:$F$8770,"=COD1",$B$11:$B$8770,"="&amp;B6484))/COUNTIFS($A$11:$A$8770,"="&amp;A6484,$F$11:$F$8770,"=COD1"),0)</f>
        <v>0</v>
      </c>
      <c r="L6484" s="13" t="e">
        <f>(VLOOKUP(F6484,tarifas!$C$7:$D$10,2,FALSE)+tarifas!$D$21)*datos!H6484</f>
        <v>#N/A</v>
      </c>
      <c r="M6484">
        <v>3.4874499999999999</v>
      </c>
      <c r="N6484" s="13" t="e">
        <f t="shared" si="917"/>
        <v>#N/A</v>
      </c>
      <c r="O6484">
        <f t="shared" si="918"/>
        <v>3.4874499999999999</v>
      </c>
      <c r="P6484" s="12">
        <f t="shared" si="919"/>
        <v>191.09521523407349</v>
      </c>
      <c r="Q6484">
        <f t="shared" si="920"/>
        <v>0</v>
      </c>
      <c r="R6484">
        <f>$D$2*tarifas!$D$12/24</f>
        <v>1.4541666666666666</v>
      </c>
      <c r="S6484" t="e">
        <f>VLOOKUP(E6484&amp;" "&amp;F6484,tarifas!$A$13:$D$20,4,FALSE)*P6484</f>
        <v>#N/A</v>
      </c>
      <c r="T6484">
        <f>IF(F6484="COD1",tarifas!$D$11*(SUMIFS($P$11:$P$8770,$F$11:$F$8770,"=COD1",$B$11:$B$8770,"="&amp;B6484)/COUNTIFS($F$11:$F$8770,"=COD1",$B$11:$B$8770,"="&amp;B6484))/COUNTIFS($A$11:$A$8770,"="&amp;A6484,$F$11:$F$8770,"=COD1"),0)</f>
        <v>0</v>
      </c>
      <c r="U6484" t="e">
        <f>(VLOOKUP(F6484,tarifas!$C$7:$D$10,2,FALSE)+tarifas!$D$21)*datos!P6484</f>
        <v>#N/A</v>
      </c>
      <c r="V6484" t="e">
        <f t="shared" si="921"/>
        <v>#N/A</v>
      </c>
      <c r="W6484">
        <f t="shared" si="922"/>
        <v>0</v>
      </c>
    </row>
    <row r="6485" spans="1:23" x14ac:dyDescent="0.25">
      <c r="A6485">
        <f t="shared" si="915"/>
        <v>266</v>
      </c>
      <c r="B6485">
        <f t="shared" si="916"/>
        <v>9</v>
      </c>
      <c r="C6485" s="1">
        <f t="shared" si="923"/>
        <v>41909.749999984298</v>
      </c>
      <c r="D6485" s="7">
        <v>38.636363636363633</v>
      </c>
      <c r="E6485" s="7"/>
      <c r="G6485">
        <v>56.5</v>
      </c>
      <c r="H6485" s="12">
        <v>193.51484328765642</v>
      </c>
      <c r="I6485" s="13">
        <f>$D$2*tarifas!$D$12/24</f>
        <v>1.4541666666666666</v>
      </c>
      <c r="J6485" s="13" t="e">
        <f>VLOOKUP(E6485&amp;" "&amp;F6485,tarifas!$A$13:$D$20,4,FALSE)*H6485</f>
        <v>#N/A</v>
      </c>
      <c r="K6485" s="13">
        <f>IF(F6485="COD1",tarifas!$D$11*(SUMIFS($H$11:$H$8770,$F$11:$F$8770,"=COD1",$B$11:$B$8770,"="&amp;B6485)/COUNTIFS($F$11:$F$8770,"=COD1",$B$11:$B$8770,"="&amp;B6485))/COUNTIFS($A$11:$A$8770,"="&amp;A6485,$F$11:$F$8770,"=COD1"),0)</f>
        <v>0</v>
      </c>
      <c r="L6485" s="13" t="e">
        <f>(VLOOKUP(F6485,tarifas!$C$7:$D$10,2,FALSE)+tarifas!$D$21)*datos!H6485</f>
        <v>#N/A</v>
      </c>
      <c r="M6485">
        <v>0</v>
      </c>
      <c r="N6485" s="13" t="e">
        <f t="shared" si="917"/>
        <v>#N/A</v>
      </c>
      <c r="O6485">
        <f t="shared" si="918"/>
        <v>0</v>
      </c>
      <c r="P6485" s="12">
        <f t="shared" si="919"/>
        <v>193.51484328765642</v>
      </c>
      <c r="Q6485">
        <f t="shared" si="920"/>
        <v>0</v>
      </c>
      <c r="R6485">
        <f>$D$2*tarifas!$D$12/24</f>
        <v>1.4541666666666666</v>
      </c>
      <c r="S6485" t="e">
        <f>VLOOKUP(E6485&amp;" "&amp;F6485,tarifas!$A$13:$D$20,4,FALSE)*P6485</f>
        <v>#N/A</v>
      </c>
      <c r="T6485">
        <f>IF(F6485="COD1",tarifas!$D$11*(SUMIFS($P$11:$P$8770,$F$11:$F$8770,"=COD1",$B$11:$B$8770,"="&amp;B6485)/COUNTIFS($F$11:$F$8770,"=COD1",$B$11:$B$8770,"="&amp;B6485))/COUNTIFS($A$11:$A$8770,"="&amp;A6485,$F$11:$F$8770,"=COD1"),0)</f>
        <v>0</v>
      </c>
      <c r="U6485" t="e">
        <f>(VLOOKUP(F6485,tarifas!$C$7:$D$10,2,FALSE)+tarifas!$D$21)*datos!P6485</f>
        <v>#N/A</v>
      </c>
      <c r="V6485" t="e">
        <f t="shared" si="921"/>
        <v>#N/A</v>
      </c>
      <c r="W6485">
        <f t="shared" si="922"/>
        <v>0</v>
      </c>
    </row>
    <row r="6486" spans="1:23" x14ac:dyDescent="0.25">
      <c r="A6486">
        <f t="shared" si="915"/>
        <v>266</v>
      </c>
      <c r="B6486">
        <f t="shared" si="916"/>
        <v>9</v>
      </c>
      <c r="C6486" s="1">
        <f t="shared" si="923"/>
        <v>41909.791666650963</v>
      </c>
      <c r="D6486" s="7">
        <v>0</v>
      </c>
      <c r="E6486" s="7"/>
      <c r="G6486">
        <v>65.3</v>
      </c>
      <c r="H6486" s="12">
        <v>207.53961492727444</v>
      </c>
      <c r="I6486" s="13">
        <f>$D$2*tarifas!$D$12/24</f>
        <v>1.4541666666666666</v>
      </c>
      <c r="J6486" s="13" t="e">
        <f>VLOOKUP(E6486&amp;" "&amp;F6486,tarifas!$A$13:$D$20,4,FALSE)*H6486</f>
        <v>#N/A</v>
      </c>
      <c r="K6486" s="13">
        <f>IF(F6486="COD1",tarifas!$D$11*(SUMIFS($H$11:$H$8770,$F$11:$F$8770,"=COD1",$B$11:$B$8770,"="&amp;B6486)/COUNTIFS($F$11:$F$8770,"=COD1",$B$11:$B$8770,"="&amp;B6486))/COUNTIFS($A$11:$A$8770,"="&amp;A6486,$F$11:$F$8770,"=COD1"),0)</f>
        <v>0</v>
      </c>
      <c r="L6486" s="13" t="e">
        <f>(VLOOKUP(F6486,tarifas!$C$7:$D$10,2,FALSE)+tarifas!$D$21)*datos!H6486</f>
        <v>#N/A</v>
      </c>
      <c r="M6486">
        <v>0</v>
      </c>
      <c r="N6486" s="13" t="e">
        <f t="shared" si="917"/>
        <v>#N/A</v>
      </c>
      <c r="O6486">
        <f t="shared" si="918"/>
        <v>0</v>
      </c>
      <c r="P6486" s="12">
        <f t="shared" si="919"/>
        <v>207.53961492727444</v>
      </c>
      <c r="Q6486">
        <f t="shared" si="920"/>
        <v>0</v>
      </c>
      <c r="R6486">
        <f>$D$2*tarifas!$D$12/24</f>
        <v>1.4541666666666666</v>
      </c>
      <c r="S6486" t="e">
        <f>VLOOKUP(E6486&amp;" "&amp;F6486,tarifas!$A$13:$D$20,4,FALSE)*P6486</f>
        <v>#N/A</v>
      </c>
      <c r="T6486">
        <f>IF(F6486="COD1",tarifas!$D$11*(SUMIFS($P$11:$P$8770,$F$11:$F$8770,"=COD1",$B$11:$B$8770,"="&amp;B6486)/COUNTIFS($F$11:$F$8770,"=COD1",$B$11:$B$8770,"="&amp;B6486))/COUNTIFS($A$11:$A$8770,"="&amp;A6486,$F$11:$F$8770,"=COD1"),0)</f>
        <v>0</v>
      </c>
      <c r="U6486" t="e">
        <f>(VLOOKUP(F6486,tarifas!$C$7:$D$10,2,FALSE)+tarifas!$D$21)*datos!P6486</f>
        <v>#N/A</v>
      </c>
      <c r="V6486" t="e">
        <f t="shared" si="921"/>
        <v>#N/A</v>
      </c>
      <c r="W6486">
        <f t="shared" si="922"/>
        <v>0</v>
      </c>
    </row>
    <row r="6487" spans="1:23" x14ac:dyDescent="0.25">
      <c r="A6487">
        <f t="shared" si="915"/>
        <v>266</v>
      </c>
      <c r="B6487">
        <f t="shared" si="916"/>
        <v>9</v>
      </c>
      <c r="C6487" s="1">
        <f t="shared" si="923"/>
        <v>41909.833333317627</v>
      </c>
      <c r="D6487" s="7">
        <v>0</v>
      </c>
      <c r="E6487" s="7"/>
      <c r="G6487">
        <v>68.2</v>
      </c>
      <c r="H6487" s="12">
        <v>200.88166114440662</v>
      </c>
      <c r="I6487" s="13">
        <f>$D$2*tarifas!$D$12/24</f>
        <v>1.4541666666666666</v>
      </c>
      <c r="J6487" s="13" t="e">
        <f>VLOOKUP(E6487&amp;" "&amp;F6487,tarifas!$A$13:$D$20,4,FALSE)*H6487</f>
        <v>#N/A</v>
      </c>
      <c r="K6487" s="13">
        <f>IF(F6487="COD1",tarifas!$D$11*(SUMIFS($H$11:$H$8770,$F$11:$F$8770,"=COD1",$B$11:$B$8770,"="&amp;B6487)/COUNTIFS($F$11:$F$8770,"=COD1",$B$11:$B$8770,"="&amp;B6487))/COUNTIFS($A$11:$A$8770,"="&amp;A6487,$F$11:$F$8770,"=COD1"),0)</f>
        <v>0</v>
      </c>
      <c r="L6487" s="13" t="e">
        <f>(VLOOKUP(F6487,tarifas!$C$7:$D$10,2,FALSE)+tarifas!$D$21)*datos!H6487</f>
        <v>#N/A</v>
      </c>
      <c r="M6487">
        <v>0</v>
      </c>
      <c r="N6487" s="13" t="e">
        <f t="shared" si="917"/>
        <v>#N/A</v>
      </c>
      <c r="O6487">
        <f t="shared" si="918"/>
        <v>0</v>
      </c>
      <c r="P6487" s="12">
        <f t="shared" si="919"/>
        <v>200.88166114440662</v>
      </c>
      <c r="Q6487">
        <f t="shared" si="920"/>
        <v>0</v>
      </c>
      <c r="R6487">
        <f>$D$2*tarifas!$D$12/24</f>
        <v>1.4541666666666666</v>
      </c>
      <c r="S6487" t="e">
        <f>VLOOKUP(E6487&amp;" "&amp;F6487,tarifas!$A$13:$D$20,4,FALSE)*P6487</f>
        <v>#N/A</v>
      </c>
      <c r="T6487">
        <f>IF(F6487="COD1",tarifas!$D$11*(SUMIFS($P$11:$P$8770,$F$11:$F$8770,"=COD1",$B$11:$B$8770,"="&amp;B6487)/COUNTIFS($F$11:$F$8770,"=COD1",$B$11:$B$8770,"="&amp;B6487))/COUNTIFS($A$11:$A$8770,"="&amp;A6487,$F$11:$F$8770,"=COD1"),0)</f>
        <v>0</v>
      </c>
      <c r="U6487" t="e">
        <f>(VLOOKUP(F6487,tarifas!$C$7:$D$10,2,FALSE)+tarifas!$D$21)*datos!P6487</f>
        <v>#N/A</v>
      </c>
      <c r="V6487" t="e">
        <f t="shared" si="921"/>
        <v>#N/A</v>
      </c>
      <c r="W6487">
        <f t="shared" si="922"/>
        <v>0</v>
      </c>
    </row>
    <row r="6488" spans="1:23" x14ac:dyDescent="0.25">
      <c r="A6488">
        <f t="shared" si="915"/>
        <v>266</v>
      </c>
      <c r="B6488">
        <f t="shared" si="916"/>
        <v>9</v>
      </c>
      <c r="C6488" s="1">
        <f t="shared" si="923"/>
        <v>41909.874999984291</v>
      </c>
      <c r="D6488" s="7">
        <v>0</v>
      </c>
      <c r="E6488" s="7"/>
      <c r="G6488">
        <v>64.34</v>
      </c>
      <c r="H6488" s="12">
        <v>203.60031952478789</v>
      </c>
      <c r="I6488" s="13">
        <f>$D$2*tarifas!$D$12/24</f>
        <v>1.4541666666666666</v>
      </c>
      <c r="J6488" s="13" t="e">
        <f>VLOOKUP(E6488&amp;" "&amp;F6488,tarifas!$A$13:$D$20,4,FALSE)*H6488</f>
        <v>#N/A</v>
      </c>
      <c r="K6488" s="13">
        <f>IF(F6488="COD1",tarifas!$D$11*(SUMIFS($H$11:$H$8770,$F$11:$F$8770,"=COD1",$B$11:$B$8770,"="&amp;B6488)/COUNTIFS($F$11:$F$8770,"=COD1",$B$11:$B$8770,"="&amp;B6488))/COUNTIFS($A$11:$A$8770,"="&amp;A6488,$F$11:$F$8770,"=COD1"),0)</f>
        <v>0</v>
      </c>
      <c r="L6488" s="13" t="e">
        <f>(VLOOKUP(F6488,tarifas!$C$7:$D$10,2,FALSE)+tarifas!$D$21)*datos!H6488</f>
        <v>#N/A</v>
      </c>
      <c r="M6488">
        <v>0</v>
      </c>
      <c r="N6488" s="13" t="e">
        <f t="shared" si="917"/>
        <v>#N/A</v>
      </c>
      <c r="O6488">
        <f t="shared" si="918"/>
        <v>0</v>
      </c>
      <c r="P6488" s="12">
        <f t="shared" si="919"/>
        <v>203.60031952478789</v>
      </c>
      <c r="Q6488">
        <f t="shared" si="920"/>
        <v>0</v>
      </c>
      <c r="R6488">
        <f>$D$2*tarifas!$D$12/24</f>
        <v>1.4541666666666666</v>
      </c>
      <c r="S6488" t="e">
        <f>VLOOKUP(E6488&amp;" "&amp;F6488,tarifas!$A$13:$D$20,4,FALSE)*P6488</f>
        <v>#N/A</v>
      </c>
      <c r="T6488">
        <f>IF(F6488="COD1",tarifas!$D$11*(SUMIFS($P$11:$P$8770,$F$11:$F$8770,"=COD1",$B$11:$B$8770,"="&amp;B6488)/COUNTIFS($F$11:$F$8770,"=COD1",$B$11:$B$8770,"="&amp;B6488))/COUNTIFS($A$11:$A$8770,"="&amp;A6488,$F$11:$F$8770,"=COD1"),0)</f>
        <v>0</v>
      </c>
      <c r="U6488" t="e">
        <f>(VLOOKUP(F6488,tarifas!$C$7:$D$10,2,FALSE)+tarifas!$D$21)*datos!P6488</f>
        <v>#N/A</v>
      </c>
      <c r="V6488" t="e">
        <f t="shared" si="921"/>
        <v>#N/A</v>
      </c>
      <c r="W6488">
        <f t="shared" si="922"/>
        <v>0</v>
      </c>
    </row>
    <row r="6489" spans="1:23" x14ac:dyDescent="0.25">
      <c r="A6489">
        <f t="shared" si="915"/>
        <v>266</v>
      </c>
      <c r="B6489">
        <f t="shared" si="916"/>
        <v>9</v>
      </c>
      <c r="C6489" s="1">
        <f t="shared" si="923"/>
        <v>41909.916666650955</v>
      </c>
      <c r="D6489" s="7">
        <v>0</v>
      </c>
      <c r="E6489" s="7"/>
      <c r="G6489">
        <v>59.53</v>
      </c>
      <c r="H6489" s="12">
        <v>203.09292224145082</v>
      </c>
      <c r="I6489" s="13">
        <f>$D$2*tarifas!$D$12/24</f>
        <v>1.4541666666666666</v>
      </c>
      <c r="J6489" s="13" t="e">
        <f>VLOOKUP(E6489&amp;" "&amp;F6489,tarifas!$A$13:$D$20,4,FALSE)*H6489</f>
        <v>#N/A</v>
      </c>
      <c r="K6489" s="13">
        <f>IF(F6489="COD1",tarifas!$D$11*(SUMIFS($H$11:$H$8770,$F$11:$F$8770,"=COD1",$B$11:$B$8770,"="&amp;B6489)/COUNTIFS($F$11:$F$8770,"=COD1",$B$11:$B$8770,"="&amp;B6489))/COUNTIFS($A$11:$A$8770,"="&amp;A6489,$F$11:$F$8770,"=COD1"),0)</f>
        <v>0</v>
      </c>
      <c r="L6489" s="13" t="e">
        <f>(VLOOKUP(F6489,tarifas!$C$7:$D$10,2,FALSE)+tarifas!$D$21)*datos!H6489</f>
        <v>#N/A</v>
      </c>
      <c r="M6489">
        <v>0</v>
      </c>
      <c r="N6489" s="13" t="e">
        <f t="shared" si="917"/>
        <v>#N/A</v>
      </c>
      <c r="O6489">
        <f t="shared" si="918"/>
        <v>0</v>
      </c>
      <c r="P6489" s="12">
        <f t="shared" si="919"/>
        <v>203.09292224145082</v>
      </c>
      <c r="Q6489">
        <f t="shared" si="920"/>
        <v>0</v>
      </c>
      <c r="R6489">
        <f>$D$2*tarifas!$D$12/24</f>
        <v>1.4541666666666666</v>
      </c>
      <c r="S6489" t="e">
        <f>VLOOKUP(E6489&amp;" "&amp;F6489,tarifas!$A$13:$D$20,4,FALSE)*P6489</f>
        <v>#N/A</v>
      </c>
      <c r="T6489">
        <f>IF(F6489="COD1",tarifas!$D$11*(SUMIFS($P$11:$P$8770,$F$11:$F$8770,"=COD1",$B$11:$B$8770,"="&amp;B6489)/COUNTIFS($F$11:$F$8770,"=COD1",$B$11:$B$8770,"="&amp;B6489))/COUNTIFS($A$11:$A$8770,"="&amp;A6489,$F$11:$F$8770,"=COD1"),0)</f>
        <v>0</v>
      </c>
      <c r="U6489" t="e">
        <f>(VLOOKUP(F6489,tarifas!$C$7:$D$10,2,FALSE)+tarifas!$D$21)*datos!P6489</f>
        <v>#N/A</v>
      </c>
      <c r="V6489" t="e">
        <f t="shared" si="921"/>
        <v>#N/A</v>
      </c>
      <c r="W6489">
        <f t="shared" si="922"/>
        <v>0</v>
      </c>
    </row>
    <row r="6490" spans="1:23" x14ac:dyDescent="0.25">
      <c r="A6490">
        <f t="shared" si="915"/>
        <v>266</v>
      </c>
      <c r="B6490">
        <f t="shared" si="916"/>
        <v>9</v>
      </c>
      <c r="C6490" s="1">
        <f t="shared" si="923"/>
        <v>41909.95833331762</v>
      </c>
      <c r="D6490" s="7">
        <v>0</v>
      </c>
      <c r="E6490" s="7"/>
      <c r="G6490">
        <v>57.37</v>
      </c>
      <c r="H6490" s="12">
        <v>202.5660680085428</v>
      </c>
      <c r="I6490" s="13">
        <f>$D$2*tarifas!$D$12/24</f>
        <v>1.4541666666666666</v>
      </c>
      <c r="J6490" s="13" t="e">
        <f>VLOOKUP(E6490&amp;" "&amp;F6490,tarifas!$A$13:$D$20,4,FALSE)*H6490</f>
        <v>#N/A</v>
      </c>
      <c r="K6490" s="13">
        <f>IF(F6490="COD1",tarifas!$D$11*(SUMIFS($H$11:$H$8770,$F$11:$F$8770,"=COD1",$B$11:$B$8770,"="&amp;B6490)/COUNTIFS($F$11:$F$8770,"=COD1",$B$11:$B$8770,"="&amp;B6490))/COUNTIFS($A$11:$A$8770,"="&amp;A6490,$F$11:$F$8770,"=COD1"),0)</f>
        <v>0</v>
      </c>
      <c r="L6490" s="13" t="e">
        <f>(VLOOKUP(F6490,tarifas!$C$7:$D$10,2,FALSE)+tarifas!$D$21)*datos!H6490</f>
        <v>#N/A</v>
      </c>
      <c r="M6490">
        <v>0</v>
      </c>
      <c r="N6490" s="13" t="e">
        <f t="shared" si="917"/>
        <v>#N/A</v>
      </c>
      <c r="O6490">
        <f t="shared" si="918"/>
        <v>0</v>
      </c>
      <c r="P6490" s="12">
        <f t="shared" si="919"/>
        <v>202.5660680085428</v>
      </c>
      <c r="Q6490">
        <f t="shared" si="920"/>
        <v>0</v>
      </c>
      <c r="R6490">
        <f>$D$2*tarifas!$D$12/24</f>
        <v>1.4541666666666666</v>
      </c>
      <c r="S6490" t="e">
        <f>VLOOKUP(E6490&amp;" "&amp;F6490,tarifas!$A$13:$D$20,4,FALSE)*P6490</f>
        <v>#N/A</v>
      </c>
      <c r="T6490">
        <f>IF(F6490="COD1",tarifas!$D$11*(SUMIFS($P$11:$P$8770,$F$11:$F$8770,"=COD1",$B$11:$B$8770,"="&amp;B6490)/COUNTIFS($F$11:$F$8770,"=COD1",$B$11:$B$8770,"="&amp;B6490))/COUNTIFS($A$11:$A$8770,"="&amp;A6490,$F$11:$F$8770,"=COD1"),0)</f>
        <v>0</v>
      </c>
      <c r="U6490" t="e">
        <f>(VLOOKUP(F6490,tarifas!$C$7:$D$10,2,FALSE)+tarifas!$D$21)*datos!P6490</f>
        <v>#N/A</v>
      </c>
      <c r="V6490" t="e">
        <f t="shared" si="921"/>
        <v>#N/A</v>
      </c>
      <c r="W6490">
        <f t="shared" si="922"/>
        <v>0</v>
      </c>
    </row>
    <row r="6491" spans="1:23" x14ac:dyDescent="0.25">
      <c r="A6491">
        <f t="shared" si="915"/>
        <v>267</v>
      </c>
      <c r="B6491">
        <f t="shared" si="916"/>
        <v>9</v>
      </c>
      <c r="C6491" s="1">
        <f t="shared" si="923"/>
        <v>41909.999999984284</v>
      </c>
      <c r="D6491" s="7">
        <v>0</v>
      </c>
      <c r="E6491" s="7"/>
      <c r="G6491">
        <v>46.25</v>
      </c>
      <c r="H6491" s="12">
        <v>197.07692136184662</v>
      </c>
      <c r="I6491" s="13">
        <f>$D$2*tarifas!$D$12/24</f>
        <v>1.4541666666666666</v>
      </c>
      <c r="J6491" s="13" t="e">
        <f>VLOOKUP(E6491&amp;" "&amp;F6491,tarifas!$A$13:$D$20,4,FALSE)*H6491</f>
        <v>#N/A</v>
      </c>
      <c r="K6491" s="13">
        <f>IF(F6491="COD1",tarifas!$D$11*(SUMIFS($H$11:$H$8770,$F$11:$F$8770,"=COD1",$B$11:$B$8770,"="&amp;B6491)/COUNTIFS($F$11:$F$8770,"=COD1",$B$11:$B$8770,"="&amp;B6491))/COUNTIFS($A$11:$A$8770,"="&amp;A6491,$F$11:$F$8770,"=COD1"),0)</f>
        <v>0</v>
      </c>
      <c r="L6491" s="13" t="e">
        <f>(VLOOKUP(F6491,tarifas!$C$7:$D$10,2,FALSE)+tarifas!$D$21)*datos!H6491</f>
        <v>#N/A</v>
      </c>
      <c r="M6491">
        <v>0</v>
      </c>
      <c r="N6491" s="13" t="e">
        <f t="shared" si="917"/>
        <v>#N/A</v>
      </c>
      <c r="O6491">
        <f t="shared" si="918"/>
        <v>0</v>
      </c>
      <c r="P6491" s="12">
        <f t="shared" si="919"/>
        <v>197.07692136184662</v>
      </c>
      <c r="Q6491">
        <f t="shared" si="920"/>
        <v>0</v>
      </c>
      <c r="R6491">
        <f>$D$2*tarifas!$D$12/24</f>
        <v>1.4541666666666666</v>
      </c>
      <c r="S6491" t="e">
        <f>VLOOKUP(E6491&amp;" "&amp;F6491,tarifas!$A$13:$D$20,4,FALSE)*P6491</f>
        <v>#N/A</v>
      </c>
      <c r="T6491">
        <f>IF(F6491="COD1",tarifas!$D$11*(SUMIFS($P$11:$P$8770,$F$11:$F$8770,"=COD1",$B$11:$B$8770,"="&amp;B6491)/COUNTIFS($F$11:$F$8770,"=COD1",$B$11:$B$8770,"="&amp;B6491))/COUNTIFS($A$11:$A$8770,"="&amp;A6491,$F$11:$F$8770,"=COD1"),0)</f>
        <v>0</v>
      </c>
      <c r="U6491" t="e">
        <f>(VLOOKUP(F6491,tarifas!$C$7:$D$10,2,FALSE)+tarifas!$D$21)*datos!P6491</f>
        <v>#N/A</v>
      </c>
      <c r="V6491" t="e">
        <f t="shared" si="921"/>
        <v>#N/A</v>
      </c>
      <c r="W6491">
        <f t="shared" si="922"/>
        <v>0</v>
      </c>
    </row>
    <row r="6492" spans="1:23" x14ac:dyDescent="0.25">
      <c r="A6492">
        <f t="shared" si="915"/>
        <v>267</v>
      </c>
      <c r="B6492">
        <f t="shared" si="916"/>
        <v>9</v>
      </c>
      <c r="C6492" s="1">
        <f t="shared" si="923"/>
        <v>41910.041666650948</v>
      </c>
      <c r="D6492" s="7">
        <v>0</v>
      </c>
      <c r="E6492" s="7"/>
      <c r="G6492">
        <v>45.1</v>
      </c>
      <c r="H6492" s="12">
        <v>195.19342713120676</v>
      </c>
      <c r="I6492" s="13">
        <f>$D$2*tarifas!$D$12/24</f>
        <v>1.4541666666666666</v>
      </c>
      <c r="J6492" s="13" t="e">
        <f>VLOOKUP(E6492&amp;" "&amp;F6492,tarifas!$A$13:$D$20,4,FALSE)*H6492</f>
        <v>#N/A</v>
      </c>
      <c r="K6492" s="13">
        <f>IF(F6492="COD1",tarifas!$D$11*(SUMIFS($H$11:$H$8770,$F$11:$F$8770,"=COD1",$B$11:$B$8770,"="&amp;B6492)/COUNTIFS($F$11:$F$8770,"=COD1",$B$11:$B$8770,"="&amp;B6492))/COUNTIFS($A$11:$A$8770,"="&amp;A6492,$F$11:$F$8770,"=COD1"),0)</f>
        <v>0</v>
      </c>
      <c r="L6492" s="13" t="e">
        <f>(VLOOKUP(F6492,tarifas!$C$7:$D$10,2,FALSE)+tarifas!$D$21)*datos!H6492</f>
        <v>#N/A</v>
      </c>
      <c r="M6492">
        <v>0</v>
      </c>
      <c r="N6492" s="13" t="e">
        <f t="shared" si="917"/>
        <v>#N/A</v>
      </c>
      <c r="O6492">
        <f t="shared" si="918"/>
        <v>0</v>
      </c>
      <c r="P6492" s="12">
        <f t="shared" si="919"/>
        <v>195.19342713120676</v>
      </c>
      <c r="Q6492">
        <f t="shared" si="920"/>
        <v>0</v>
      </c>
      <c r="R6492">
        <f>$D$2*tarifas!$D$12/24</f>
        <v>1.4541666666666666</v>
      </c>
      <c r="S6492" t="e">
        <f>VLOOKUP(E6492&amp;" "&amp;F6492,tarifas!$A$13:$D$20,4,FALSE)*P6492</f>
        <v>#N/A</v>
      </c>
      <c r="T6492">
        <f>IF(F6492="COD1",tarifas!$D$11*(SUMIFS($P$11:$P$8770,$F$11:$F$8770,"=COD1",$B$11:$B$8770,"="&amp;B6492)/COUNTIFS($F$11:$F$8770,"=COD1",$B$11:$B$8770,"="&amp;B6492))/COUNTIFS($A$11:$A$8770,"="&amp;A6492,$F$11:$F$8770,"=COD1"),0)</f>
        <v>0</v>
      </c>
      <c r="U6492" t="e">
        <f>(VLOOKUP(F6492,tarifas!$C$7:$D$10,2,FALSE)+tarifas!$D$21)*datos!P6492</f>
        <v>#N/A</v>
      </c>
      <c r="V6492" t="e">
        <f t="shared" si="921"/>
        <v>#N/A</v>
      </c>
      <c r="W6492">
        <f t="shared" si="922"/>
        <v>0</v>
      </c>
    </row>
    <row r="6493" spans="1:23" x14ac:dyDescent="0.25">
      <c r="A6493">
        <f t="shared" si="915"/>
        <v>267</v>
      </c>
      <c r="B6493">
        <f t="shared" si="916"/>
        <v>9</v>
      </c>
      <c r="C6493" s="1">
        <f t="shared" si="923"/>
        <v>41910.083333317612</v>
      </c>
      <c r="D6493" s="7">
        <v>0</v>
      </c>
      <c r="E6493" s="7"/>
      <c r="G6493">
        <v>45.4</v>
      </c>
      <c r="H6493" s="12">
        <v>193.21827094526967</v>
      </c>
      <c r="I6493" s="13">
        <f>$D$2*tarifas!$D$12/24</f>
        <v>1.4541666666666666</v>
      </c>
      <c r="J6493" s="13" t="e">
        <f>VLOOKUP(E6493&amp;" "&amp;F6493,tarifas!$A$13:$D$20,4,FALSE)*H6493</f>
        <v>#N/A</v>
      </c>
      <c r="K6493" s="13">
        <f>IF(F6493="COD1",tarifas!$D$11*(SUMIFS($H$11:$H$8770,$F$11:$F$8770,"=COD1",$B$11:$B$8770,"="&amp;B6493)/COUNTIFS($F$11:$F$8770,"=COD1",$B$11:$B$8770,"="&amp;B6493))/COUNTIFS($A$11:$A$8770,"="&amp;A6493,$F$11:$F$8770,"=COD1"),0)</f>
        <v>0</v>
      </c>
      <c r="L6493" s="13" t="e">
        <f>(VLOOKUP(F6493,tarifas!$C$7:$D$10,2,FALSE)+tarifas!$D$21)*datos!H6493</f>
        <v>#N/A</v>
      </c>
      <c r="M6493">
        <v>0</v>
      </c>
      <c r="N6493" s="13" t="e">
        <f t="shared" si="917"/>
        <v>#N/A</v>
      </c>
      <c r="O6493">
        <f t="shared" si="918"/>
        <v>0</v>
      </c>
      <c r="P6493" s="12">
        <f t="shared" si="919"/>
        <v>193.21827094526967</v>
      </c>
      <c r="Q6493">
        <f t="shared" si="920"/>
        <v>0</v>
      </c>
      <c r="R6493">
        <f>$D$2*tarifas!$D$12/24</f>
        <v>1.4541666666666666</v>
      </c>
      <c r="S6493" t="e">
        <f>VLOOKUP(E6493&amp;" "&amp;F6493,tarifas!$A$13:$D$20,4,FALSE)*P6493</f>
        <v>#N/A</v>
      </c>
      <c r="T6493">
        <f>IF(F6493="COD1",tarifas!$D$11*(SUMIFS($P$11:$P$8770,$F$11:$F$8770,"=COD1",$B$11:$B$8770,"="&amp;B6493)/COUNTIFS($F$11:$F$8770,"=COD1",$B$11:$B$8770,"="&amp;B6493))/COUNTIFS($A$11:$A$8770,"="&amp;A6493,$F$11:$F$8770,"=COD1"),0)</f>
        <v>0</v>
      </c>
      <c r="U6493" t="e">
        <f>(VLOOKUP(F6493,tarifas!$C$7:$D$10,2,FALSE)+tarifas!$D$21)*datos!P6493</f>
        <v>#N/A</v>
      </c>
      <c r="V6493" t="e">
        <f t="shared" si="921"/>
        <v>#N/A</v>
      </c>
      <c r="W6493">
        <f t="shared" si="922"/>
        <v>0</v>
      </c>
    </row>
    <row r="6494" spans="1:23" x14ac:dyDescent="0.25">
      <c r="A6494">
        <f t="shared" si="915"/>
        <v>267</v>
      </c>
      <c r="B6494">
        <f t="shared" si="916"/>
        <v>9</v>
      </c>
      <c r="C6494" s="1">
        <f t="shared" si="923"/>
        <v>41910.124999984277</v>
      </c>
      <c r="D6494" s="7">
        <v>0</v>
      </c>
      <c r="E6494" s="7"/>
      <c r="G6494">
        <v>45.1</v>
      </c>
      <c r="H6494" s="12">
        <v>190.74223887675379</v>
      </c>
      <c r="I6494" s="13">
        <f>$D$2*tarifas!$D$12/24</f>
        <v>1.4541666666666666</v>
      </c>
      <c r="J6494" s="13" t="e">
        <f>VLOOKUP(E6494&amp;" "&amp;F6494,tarifas!$A$13:$D$20,4,FALSE)*H6494</f>
        <v>#N/A</v>
      </c>
      <c r="K6494" s="13">
        <f>IF(F6494="COD1",tarifas!$D$11*(SUMIFS($H$11:$H$8770,$F$11:$F$8770,"=COD1",$B$11:$B$8770,"="&amp;B6494)/COUNTIFS($F$11:$F$8770,"=COD1",$B$11:$B$8770,"="&amp;B6494))/COUNTIFS($A$11:$A$8770,"="&amp;A6494,$F$11:$F$8770,"=COD1"),0)</f>
        <v>0</v>
      </c>
      <c r="L6494" s="13" t="e">
        <f>(VLOOKUP(F6494,tarifas!$C$7:$D$10,2,FALSE)+tarifas!$D$21)*datos!H6494</f>
        <v>#N/A</v>
      </c>
      <c r="M6494">
        <v>0</v>
      </c>
      <c r="N6494" s="13" t="e">
        <f t="shared" si="917"/>
        <v>#N/A</v>
      </c>
      <c r="O6494">
        <f t="shared" si="918"/>
        <v>0</v>
      </c>
      <c r="P6494" s="12">
        <f t="shared" si="919"/>
        <v>190.74223887675379</v>
      </c>
      <c r="Q6494">
        <f t="shared" si="920"/>
        <v>0</v>
      </c>
      <c r="R6494">
        <f>$D$2*tarifas!$D$12/24</f>
        <v>1.4541666666666666</v>
      </c>
      <c r="S6494" t="e">
        <f>VLOOKUP(E6494&amp;" "&amp;F6494,tarifas!$A$13:$D$20,4,FALSE)*P6494</f>
        <v>#N/A</v>
      </c>
      <c r="T6494">
        <f>IF(F6494="COD1",tarifas!$D$11*(SUMIFS($P$11:$P$8770,$F$11:$F$8770,"=COD1",$B$11:$B$8770,"="&amp;B6494)/COUNTIFS($F$11:$F$8770,"=COD1",$B$11:$B$8770,"="&amp;B6494))/COUNTIFS($A$11:$A$8770,"="&amp;A6494,$F$11:$F$8770,"=COD1"),0)</f>
        <v>0</v>
      </c>
      <c r="U6494" t="e">
        <f>(VLOOKUP(F6494,tarifas!$C$7:$D$10,2,FALSE)+tarifas!$D$21)*datos!P6494</f>
        <v>#N/A</v>
      </c>
      <c r="V6494" t="e">
        <f t="shared" si="921"/>
        <v>#N/A</v>
      </c>
      <c r="W6494">
        <f t="shared" si="922"/>
        <v>0</v>
      </c>
    </row>
    <row r="6495" spans="1:23" x14ac:dyDescent="0.25">
      <c r="A6495">
        <f t="shared" si="915"/>
        <v>267</v>
      </c>
      <c r="B6495">
        <f t="shared" si="916"/>
        <v>9</v>
      </c>
      <c r="C6495" s="1">
        <f t="shared" si="923"/>
        <v>41910.166666650941</v>
      </c>
      <c r="D6495" s="7">
        <v>0</v>
      </c>
      <c r="E6495" s="7"/>
      <c r="G6495">
        <v>45.4</v>
      </c>
      <c r="H6495" s="12">
        <v>191.33718838516876</v>
      </c>
      <c r="I6495" s="13">
        <f>$D$2*tarifas!$D$12/24</f>
        <v>1.4541666666666666</v>
      </c>
      <c r="J6495" s="13" t="e">
        <f>VLOOKUP(E6495&amp;" "&amp;F6495,tarifas!$A$13:$D$20,4,FALSE)*H6495</f>
        <v>#N/A</v>
      </c>
      <c r="K6495" s="13">
        <f>IF(F6495="COD1",tarifas!$D$11*(SUMIFS($H$11:$H$8770,$F$11:$F$8770,"=COD1",$B$11:$B$8770,"="&amp;B6495)/COUNTIFS($F$11:$F$8770,"=COD1",$B$11:$B$8770,"="&amp;B6495))/COUNTIFS($A$11:$A$8770,"="&amp;A6495,$F$11:$F$8770,"=COD1"),0)</f>
        <v>0</v>
      </c>
      <c r="L6495" s="13" t="e">
        <f>(VLOOKUP(F6495,tarifas!$C$7:$D$10,2,FALSE)+tarifas!$D$21)*datos!H6495</f>
        <v>#N/A</v>
      </c>
      <c r="M6495">
        <v>0</v>
      </c>
      <c r="N6495" s="13" t="e">
        <f t="shared" si="917"/>
        <v>#N/A</v>
      </c>
      <c r="O6495">
        <f t="shared" si="918"/>
        <v>0</v>
      </c>
      <c r="P6495" s="12">
        <f t="shared" si="919"/>
        <v>191.33718838516876</v>
      </c>
      <c r="Q6495">
        <f t="shared" si="920"/>
        <v>0</v>
      </c>
      <c r="R6495">
        <f>$D$2*tarifas!$D$12/24</f>
        <v>1.4541666666666666</v>
      </c>
      <c r="S6495" t="e">
        <f>VLOOKUP(E6495&amp;" "&amp;F6495,tarifas!$A$13:$D$20,4,FALSE)*P6495</f>
        <v>#N/A</v>
      </c>
      <c r="T6495">
        <f>IF(F6495="COD1",tarifas!$D$11*(SUMIFS($P$11:$P$8770,$F$11:$F$8770,"=COD1",$B$11:$B$8770,"="&amp;B6495)/COUNTIFS($F$11:$F$8770,"=COD1",$B$11:$B$8770,"="&amp;B6495))/COUNTIFS($A$11:$A$8770,"="&amp;A6495,$F$11:$F$8770,"=COD1"),0)</f>
        <v>0</v>
      </c>
      <c r="U6495" t="e">
        <f>(VLOOKUP(F6495,tarifas!$C$7:$D$10,2,FALSE)+tarifas!$D$21)*datos!P6495</f>
        <v>#N/A</v>
      </c>
      <c r="V6495" t="e">
        <f t="shared" si="921"/>
        <v>#N/A</v>
      </c>
      <c r="W6495">
        <f t="shared" si="922"/>
        <v>0</v>
      </c>
    </row>
    <row r="6496" spans="1:23" x14ac:dyDescent="0.25">
      <c r="A6496">
        <f t="shared" si="915"/>
        <v>267</v>
      </c>
      <c r="B6496">
        <f t="shared" si="916"/>
        <v>9</v>
      </c>
      <c r="C6496" s="1">
        <f t="shared" si="923"/>
        <v>41910.208333317605</v>
      </c>
      <c r="D6496" s="7">
        <v>0</v>
      </c>
      <c r="E6496" s="7"/>
      <c r="G6496">
        <v>45.4</v>
      </c>
      <c r="H6496" s="12">
        <v>191.85683657675622</v>
      </c>
      <c r="I6496" s="13">
        <f>$D$2*tarifas!$D$12/24</f>
        <v>1.4541666666666666</v>
      </c>
      <c r="J6496" s="13" t="e">
        <f>VLOOKUP(E6496&amp;" "&amp;F6496,tarifas!$A$13:$D$20,4,FALSE)*H6496</f>
        <v>#N/A</v>
      </c>
      <c r="K6496" s="13">
        <f>IF(F6496="COD1",tarifas!$D$11*(SUMIFS($H$11:$H$8770,$F$11:$F$8770,"=COD1",$B$11:$B$8770,"="&amp;B6496)/COUNTIFS($F$11:$F$8770,"=COD1",$B$11:$B$8770,"="&amp;B6496))/COUNTIFS($A$11:$A$8770,"="&amp;A6496,$F$11:$F$8770,"=COD1"),0)</f>
        <v>0</v>
      </c>
      <c r="L6496" s="13" t="e">
        <f>(VLOOKUP(F6496,tarifas!$C$7:$D$10,2,FALSE)+tarifas!$D$21)*datos!H6496</f>
        <v>#N/A</v>
      </c>
      <c r="M6496">
        <v>0</v>
      </c>
      <c r="N6496" s="13" t="e">
        <f t="shared" si="917"/>
        <v>#N/A</v>
      </c>
      <c r="O6496">
        <f t="shared" si="918"/>
        <v>0</v>
      </c>
      <c r="P6496" s="12">
        <f t="shared" si="919"/>
        <v>191.85683657675622</v>
      </c>
      <c r="Q6496">
        <f t="shared" si="920"/>
        <v>0</v>
      </c>
      <c r="R6496">
        <f>$D$2*tarifas!$D$12/24</f>
        <v>1.4541666666666666</v>
      </c>
      <c r="S6496" t="e">
        <f>VLOOKUP(E6496&amp;" "&amp;F6496,tarifas!$A$13:$D$20,4,FALSE)*P6496</f>
        <v>#N/A</v>
      </c>
      <c r="T6496">
        <f>IF(F6496="COD1",tarifas!$D$11*(SUMIFS($P$11:$P$8770,$F$11:$F$8770,"=COD1",$B$11:$B$8770,"="&amp;B6496)/COUNTIFS($F$11:$F$8770,"=COD1",$B$11:$B$8770,"="&amp;B6496))/COUNTIFS($A$11:$A$8770,"="&amp;A6496,$F$11:$F$8770,"=COD1"),0)</f>
        <v>0</v>
      </c>
      <c r="U6496" t="e">
        <f>(VLOOKUP(F6496,tarifas!$C$7:$D$10,2,FALSE)+tarifas!$D$21)*datos!P6496</f>
        <v>#N/A</v>
      </c>
      <c r="V6496" t="e">
        <f t="shared" si="921"/>
        <v>#N/A</v>
      </c>
      <c r="W6496">
        <f t="shared" si="922"/>
        <v>0</v>
      </c>
    </row>
    <row r="6497" spans="1:23" x14ac:dyDescent="0.25">
      <c r="A6497">
        <f t="shared" si="915"/>
        <v>267</v>
      </c>
      <c r="B6497">
        <f t="shared" si="916"/>
        <v>9</v>
      </c>
      <c r="C6497" s="1">
        <f t="shared" si="923"/>
        <v>41910.249999984269</v>
      </c>
      <c r="D6497" s="7">
        <v>0</v>
      </c>
      <c r="E6497" s="7"/>
      <c r="G6497">
        <v>45.5</v>
      </c>
      <c r="H6497" s="12">
        <v>172.12848912964307</v>
      </c>
      <c r="I6497" s="13">
        <f>$D$2*tarifas!$D$12/24</f>
        <v>1.4541666666666666</v>
      </c>
      <c r="J6497" s="13" t="e">
        <f>VLOOKUP(E6497&amp;" "&amp;F6497,tarifas!$A$13:$D$20,4,FALSE)*H6497</f>
        <v>#N/A</v>
      </c>
      <c r="K6497" s="13">
        <f>IF(F6497="COD1",tarifas!$D$11*(SUMIFS($H$11:$H$8770,$F$11:$F$8770,"=COD1",$B$11:$B$8770,"="&amp;B6497)/COUNTIFS($F$11:$F$8770,"=COD1",$B$11:$B$8770,"="&amp;B6497))/COUNTIFS($A$11:$A$8770,"="&amp;A6497,$F$11:$F$8770,"=COD1"),0)</f>
        <v>0</v>
      </c>
      <c r="L6497" s="13" t="e">
        <f>(VLOOKUP(F6497,tarifas!$C$7:$D$10,2,FALSE)+tarifas!$D$21)*datos!H6497</f>
        <v>#N/A</v>
      </c>
      <c r="M6497">
        <v>16.416930000000001</v>
      </c>
      <c r="N6497" s="13" t="e">
        <f t="shared" si="917"/>
        <v>#N/A</v>
      </c>
      <c r="O6497">
        <f t="shared" si="918"/>
        <v>16.416930000000001</v>
      </c>
      <c r="P6497" s="12">
        <f t="shared" si="919"/>
        <v>155.71155912964306</v>
      </c>
      <c r="Q6497">
        <f t="shared" si="920"/>
        <v>0</v>
      </c>
      <c r="R6497">
        <f>$D$2*tarifas!$D$12/24</f>
        <v>1.4541666666666666</v>
      </c>
      <c r="S6497" t="e">
        <f>VLOOKUP(E6497&amp;" "&amp;F6497,tarifas!$A$13:$D$20,4,FALSE)*P6497</f>
        <v>#N/A</v>
      </c>
      <c r="T6497">
        <f>IF(F6497="COD1",tarifas!$D$11*(SUMIFS($P$11:$P$8770,$F$11:$F$8770,"=COD1",$B$11:$B$8770,"="&amp;B6497)/COUNTIFS($F$11:$F$8770,"=COD1",$B$11:$B$8770,"="&amp;B6497))/COUNTIFS($A$11:$A$8770,"="&amp;A6497,$F$11:$F$8770,"=COD1"),0)</f>
        <v>0</v>
      </c>
      <c r="U6497" t="e">
        <f>(VLOOKUP(F6497,tarifas!$C$7:$D$10,2,FALSE)+tarifas!$D$21)*datos!P6497</f>
        <v>#N/A</v>
      </c>
      <c r="V6497" t="e">
        <f t="shared" si="921"/>
        <v>#N/A</v>
      </c>
      <c r="W6497">
        <f t="shared" si="922"/>
        <v>0</v>
      </c>
    </row>
    <row r="6498" spans="1:23" x14ac:dyDescent="0.25">
      <c r="A6498">
        <f t="shared" si="915"/>
        <v>267</v>
      </c>
      <c r="B6498">
        <f t="shared" si="916"/>
        <v>9</v>
      </c>
      <c r="C6498" s="1">
        <f t="shared" si="923"/>
        <v>41910.291666650934</v>
      </c>
      <c r="D6498" s="7">
        <v>0</v>
      </c>
      <c r="E6498" s="7"/>
      <c r="G6498">
        <v>45.95</v>
      </c>
      <c r="H6498" s="12">
        <v>171.28935754049974</v>
      </c>
      <c r="I6498" s="13">
        <f>$D$2*tarifas!$D$12/24</f>
        <v>1.4541666666666666</v>
      </c>
      <c r="J6498" s="13" t="e">
        <f>VLOOKUP(E6498&amp;" "&amp;F6498,tarifas!$A$13:$D$20,4,FALSE)*H6498</f>
        <v>#N/A</v>
      </c>
      <c r="K6498" s="13">
        <f>IF(F6498="COD1",tarifas!$D$11*(SUMIFS($H$11:$H$8770,$F$11:$F$8770,"=COD1",$B$11:$B$8770,"="&amp;B6498)/COUNTIFS($F$11:$F$8770,"=COD1",$B$11:$B$8770,"="&amp;B6498))/COUNTIFS($A$11:$A$8770,"="&amp;A6498,$F$11:$F$8770,"=COD1"),0)</f>
        <v>0</v>
      </c>
      <c r="L6498" s="13" t="e">
        <f>(VLOOKUP(F6498,tarifas!$C$7:$D$10,2,FALSE)+tarifas!$D$21)*datos!H6498</f>
        <v>#N/A</v>
      </c>
      <c r="M6498">
        <v>0.79003999999999996</v>
      </c>
      <c r="N6498" s="13" t="e">
        <f t="shared" si="917"/>
        <v>#N/A</v>
      </c>
      <c r="O6498">
        <f t="shared" si="918"/>
        <v>0.79003999999999996</v>
      </c>
      <c r="P6498" s="12">
        <f t="shared" si="919"/>
        <v>170.49931754049973</v>
      </c>
      <c r="Q6498">
        <f t="shared" si="920"/>
        <v>0</v>
      </c>
      <c r="R6498">
        <f>$D$2*tarifas!$D$12/24</f>
        <v>1.4541666666666666</v>
      </c>
      <c r="S6498" t="e">
        <f>VLOOKUP(E6498&amp;" "&amp;F6498,tarifas!$A$13:$D$20,4,FALSE)*P6498</f>
        <v>#N/A</v>
      </c>
      <c r="T6498">
        <f>IF(F6498="COD1",tarifas!$D$11*(SUMIFS($P$11:$P$8770,$F$11:$F$8770,"=COD1",$B$11:$B$8770,"="&amp;B6498)/COUNTIFS($F$11:$F$8770,"=COD1",$B$11:$B$8770,"="&amp;B6498))/COUNTIFS($A$11:$A$8770,"="&amp;A6498,$F$11:$F$8770,"=COD1"),0)</f>
        <v>0</v>
      </c>
      <c r="U6498" t="e">
        <f>(VLOOKUP(F6498,tarifas!$C$7:$D$10,2,FALSE)+tarifas!$D$21)*datos!P6498</f>
        <v>#N/A</v>
      </c>
      <c r="V6498" t="e">
        <f t="shared" si="921"/>
        <v>#N/A</v>
      </c>
      <c r="W6498">
        <f t="shared" si="922"/>
        <v>0</v>
      </c>
    </row>
    <row r="6499" spans="1:23" x14ac:dyDescent="0.25">
      <c r="A6499">
        <f t="shared" si="915"/>
        <v>267</v>
      </c>
      <c r="B6499">
        <f t="shared" si="916"/>
        <v>9</v>
      </c>
      <c r="C6499" s="1">
        <f t="shared" si="923"/>
        <v>41910.333333317598</v>
      </c>
      <c r="D6499" s="7">
        <v>0</v>
      </c>
      <c r="E6499" s="7"/>
      <c r="G6499">
        <v>49.1</v>
      </c>
      <c r="H6499" s="12">
        <v>171.64183097181433</v>
      </c>
      <c r="I6499" s="13">
        <f>$D$2*tarifas!$D$12/24</f>
        <v>1.4541666666666666</v>
      </c>
      <c r="J6499" s="13" t="e">
        <f>VLOOKUP(E6499&amp;" "&amp;F6499,tarifas!$A$13:$D$20,4,FALSE)*H6499</f>
        <v>#N/A</v>
      </c>
      <c r="K6499" s="13">
        <f>IF(F6499="COD1",tarifas!$D$11*(SUMIFS($H$11:$H$8770,$F$11:$F$8770,"=COD1",$B$11:$B$8770,"="&amp;B6499)/COUNTIFS($F$11:$F$8770,"=COD1",$B$11:$B$8770,"="&amp;B6499))/COUNTIFS($A$11:$A$8770,"="&amp;A6499,$F$11:$F$8770,"=COD1"),0)</f>
        <v>0</v>
      </c>
      <c r="L6499" s="13" t="e">
        <f>(VLOOKUP(F6499,tarifas!$C$7:$D$10,2,FALSE)+tarifas!$D$21)*datos!H6499</f>
        <v>#N/A</v>
      </c>
      <c r="M6499">
        <v>63.481589999999997</v>
      </c>
      <c r="N6499" s="13" t="e">
        <f t="shared" si="917"/>
        <v>#N/A</v>
      </c>
      <c r="O6499">
        <f t="shared" si="918"/>
        <v>63.481589999999997</v>
      </c>
      <c r="P6499" s="12">
        <f t="shared" si="919"/>
        <v>108.16024097181433</v>
      </c>
      <c r="Q6499">
        <f t="shared" si="920"/>
        <v>0</v>
      </c>
      <c r="R6499">
        <f>$D$2*tarifas!$D$12/24</f>
        <v>1.4541666666666666</v>
      </c>
      <c r="S6499" t="e">
        <f>VLOOKUP(E6499&amp;" "&amp;F6499,tarifas!$A$13:$D$20,4,FALSE)*P6499</f>
        <v>#N/A</v>
      </c>
      <c r="T6499">
        <f>IF(F6499="COD1",tarifas!$D$11*(SUMIFS($P$11:$P$8770,$F$11:$F$8770,"=COD1",$B$11:$B$8770,"="&amp;B6499)/COUNTIFS($F$11:$F$8770,"=COD1",$B$11:$B$8770,"="&amp;B6499))/COUNTIFS($A$11:$A$8770,"="&amp;A6499,$F$11:$F$8770,"=COD1"),0)</f>
        <v>0</v>
      </c>
      <c r="U6499" t="e">
        <f>(VLOOKUP(F6499,tarifas!$C$7:$D$10,2,FALSE)+tarifas!$D$21)*datos!P6499</f>
        <v>#N/A</v>
      </c>
      <c r="V6499" t="e">
        <f t="shared" si="921"/>
        <v>#N/A</v>
      </c>
      <c r="W6499">
        <f t="shared" si="922"/>
        <v>0</v>
      </c>
    </row>
    <row r="6500" spans="1:23" x14ac:dyDescent="0.25">
      <c r="A6500">
        <f t="shared" si="915"/>
        <v>267</v>
      </c>
      <c r="B6500">
        <f t="shared" si="916"/>
        <v>9</v>
      </c>
      <c r="C6500" s="1">
        <f t="shared" si="923"/>
        <v>41910.374999984262</v>
      </c>
      <c r="D6500" s="7">
        <v>95.045454545454547</v>
      </c>
      <c r="E6500" s="7"/>
      <c r="G6500">
        <v>54.87</v>
      </c>
      <c r="H6500" s="12">
        <v>172.35501102970233</v>
      </c>
      <c r="I6500" s="13">
        <f>$D$2*tarifas!$D$12/24</f>
        <v>1.4541666666666666</v>
      </c>
      <c r="J6500" s="13" t="e">
        <f>VLOOKUP(E6500&amp;" "&amp;F6500,tarifas!$A$13:$D$20,4,FALSE)*H6500</f>
        <v>#N/A</v>
      </c>
      <c r="K6500" s="13">
        <f>IF(F6500="COD1",tarifas!$D$11*(SUMIFS($H$11:$H$8770,$F$11:$F$8770,"=COD1",$B$11:$B$8770,"="&amp;B6500)/COUNTIFS($F$11:$F$8770,"=COD1",$B$11:$B$8770,"="&amp;B6500))/COUNTIFS($A$11:$A$8770,"="&amp;A6500,$F$11:$F$8770,"=COD1"),0)</f>
        <v>0</v>
      </c>
      <c r="L6500" s="13" t="e">
        <f>(VLOOKUP(F6500,tarifas!$C$7:$D$10,2,FALSE)+tarifas!$D$21)*datos!H6500</f>
        <v>#N/A</v>
      </c>
      <c r="M6500">
        <v>185.24283</v>
      </c>
      <c r="N6500" s="13" t="e">
        <f t="shared" si="917"/>
        <v>#N/A</v>
      </c>
      <c r="O6500">
        <f t="shared" si="918"/>
        <v>172.35501102970233</v>
      </c>
      <c r="P6500" s="12">
        <f t="shared" si="919"/>
        <v>0</v>
      </c>
      <c r="Q6500">
        <f t="shared" si="920"/>
        <v>12.887818970297673</v>
      </c>
      <c r="R6500">
        <f>$D$2*tarifas!$D$12/24</f>
        <v>1.4541666666666666</v>
      </c>
      <c r="S6500" t="e">
        <f>VLOOKUP(E6500&amp;" "&amp;F6500,tarifas!$A$13:$D$20,4,FALSE)*P6500</f>
        <v>#N/A</v>
      </c>
      <c r="T6500">
        <f>IF(F6500="COD1",tarifas!$D$11*(SUMIFS($P$11:$P$8770,$F$11:$F$8770,"=COD1",$B$11:$B$8770,"="&amp;B6500)/COUNTIFS($F$11:$F$8770,"=COD1",$B$11:$B$8770,"="&amp;B6500))/COUNTIFS($A$11:$A$8770,"="&amp;A6500,$F$11:$F$8770,"=COD1"),0)</f>
        <v>0</v>
      </c>
      <c r="U6500" t="e">
        <f>(VLOOKUP(F6500,tarifas!$C$7:$D$10,2,FALSE)+tarifas!$D$21)*datos!P6500</f>
        <v>#N/A</v>
      </c>
      <c r="V6500" t="e">
        <f t="shared" si="921"/>
        <v>#N/A</v>
      </c>
      <c r="W6500">
        <f t="shared" si="922"/>
        <v>0.63643916421020996</v>
      </c>
    </row>
    <row r="6501" spans="1:23" x14ac:dyDescent="0.25">
      <c r="A6501">
        <f t="shared" si="915"/>
        <v>267</v>
      </c>
      <c r="B6501">
        <f t="shared" si="916"/>
        <v>9</v>
      </c>
      <c r="C6501" s="1">
        <f t="shared" si="923"/>
        <v>41910.416666650926</v>
      </c>
      <c r="D6501" s="7">
        <v>137.28787878787878</v>
      </c>
      <c r="E6501" s="7"/>
      <c r="G6501">
        <v>56.5</v>
      </c>
      <c r="H6501" s="12">
        <v>171.17149514094629</v>
      </c>
      <c r="I6501" s="13">
        <f>$D$2*tarifas!$D$12/24</f>
        <v>1.4541666666666666</v>
      </c>
      <c r="J6501" s="13" t="e">
        <f>VLOOKUP(E6501&amp;" "&amp;F6501,tarifas!$A$13:$D$20,4,FALSE)*H6501</f>
        <v>#N/A</v>
      </c>
      <c r="K6501" s="13">
        <f>IF(F6501="COD1",tarifas!$D$11*(SUMIFS($H$11:$H$8770,$F$11:$F$8770,"=COD1",$B$11:$B$8770,"="&amp;B6501)/COUNTIFS($F$11:$F$8770,"=COD1",$B$11:$B$8770,"="&amp;B6501))/COUNTIFS($A$11:$A$8770,"="&amp;A6501,$F$11:$F$8770,"=COD1"),0)</f>
        <v>0</v>
      </c>
      <c r="L6501" s="13" t="e">
        <f>(VLOOKUP(F6501,tarifas!$C$7:$D$10,2,FALSE)+tarifas!$D$21)*datos!H6501</f>
        <v>#N/A</v>
      </c>
      <c r="M6501">
        <v>116.00508000000001</v>
      </c>
      <c r="N6501" s="13" t="e">
        <f t="shared" si="917"/>
        <v>#N/A</v>
      </c>
      <c r="O6501">
        <f t="shared" si="918"/>
        <v>116.00508000000001</v>
      </c>
      <c r="P6501" s="12">
        <f t="shared" si="919"/>
        <v>55.166415140946285</v>
      </c>
      <c r="Q6501">
        <f t="shared" si="920"/>
        <v>0</v>
      </c>
      <c r="R6501">
        <f>$D$2*tarifas!$D$12/24</f>
        <v>1.4541666666666666</v>
      </c>
      <c r="S6501" t="e">
        <f>VLOOKUP(E6501&amp;" "&amp;F6501,tarifas!$A$13:$D$20,4,FALSE)*P6501</f>
        <v>#N/A</v>
      </c>
      <c r="T6501">
        <f>IF(F6501="COD1",tarifas!$D$11*(SUMIFS($P$11:$P$8770,$F$11:$F$8770,"=COD1",$B$11:$B$8770,"="&amp;B6501)/COUNTIFS($F$11:$F$8770,"=COD1",$B$11:$B$8770,"="&amp;B6501))/COUNTIFS($A$11:$A$8770,"="&amp;A6501,$F$11:$F$8770,"=COD1"),0)</f>
        <v>0</v>
      </c>
      <c r="U6501" t="e">
        <f>(VLOOKUP(F6501,tarifas!$C$7:$D$10,2,FALSE)+tarifas!$D$21)*datos!P6501</f>
        <v>#N/A</v>
      </c>
      <c r="V6501" t="e">
        <f t="shared" si="921"/>
        <v>#N/A</v>
      </c>
      <c r="W6501">
        <f t="shared" si="922"/>
        <v>0</v>
      </c>
    </row>
    <row r="6502" spans="1:23" x14ac:dyDescent="0.25">
      <c r="A6502">
        <f t="shared" si="915"/>
        <v>267</v>
      </c>
      <c r="B6502">
        <f t="shared" si="916"/>
        <v>9</v>
      </c>
      <c r="C6502" s="1">
        <f t="shared" si="923"/>
        <v>41910.458333317591</v>
      </c>
      <c r="D6502" s="7">
        <v>198.84848484848484</v>
      </c>
      <c r="E6502" s="7"/>
      <c r="G6502">
        <v>56.5</v>
      </c>
      <c r="H6502" s="12">
        <v>173.34364907379802</v>
      </c>
      <c r="I6502" s="13">
        <f>$D$2*tarifas!$D$12/24</f>
        <v>1.4541666666666666</v>
      </c>
      <c r="J6502" s="13" t="e">
        <f>VLOOKUP(E6502&amp;" "&amp;F6502,tarifas!$A$13:$D$20,4,FALSE)*H6502</f>
        <v>#N/A</v>
      </c>
      <c r="K6502" s="13">
        <f>IF(F6502="COD1",tarifas!$D$11*(SUMIFS($H$11:$H$8770,$F$11:$F$8770,"=COD1",$B$11:$B$8770,"="&amp;B6502)/COUNTIFS($F$11:$F$8770,"=COD1",$B$11:$B$8770,"="&amp;B6502))/COUNTIFS($A$11:$A$8770,"="&amp;A6502,$F$11:$F$8770,"=COD1"),0)</f>
        <v>0</v>
      </c>
      <c r="L6502" s="13" t="e">
        <f>(VLOOKUP(F6502,tarifas!$C$7:$D$10,2,FALSE)+tarifas!$D$21)*datos!H6502</f>
        <v>#N/A</v>
      </c>
      <c r="M6502">
        <v>255.52265</v>
      </c>
      <c r="N6502" s="13" t="e">
        <f t="shared" si="917"/>
        <v>#N/A</v>
      </c>
      <c r="O6502">
        <f t="shared" si="918"/>
        <v>173.34364907379802</v>
      </c>
      <c r="P6502" s="12">
        <f t="shared" si="919"/>
        <v>0</v>
      </c>
      <c r="Q6502">
        <f t="shared" si="920"/>
        <v>82.179000926201979</v>
      </c>
      <c r="R6502">
        <f>$D$2*tarifas!$D$12/24</f>
        <v>1.4541666666666666</v>
      </c>
      <c r="S6502" t="e">
        <f>VLOOKUP(E6502&amp;" "&amp;F6502,tarifas!$A$13:$D$20,4,FALSE)*P6502</f>
        <v>#N/A</v>
      </c>
      <c r="T6502">
        <f>IF(F6502="COD1",tarifas!$D$11*(SUMIFS($P$11:$P$8770,$F$11:$F$8770,"=COD1",$B$11:$B$8770,"="&amp;B6502)/COUNTIFS($F$11:$F$8770,"=COD1",$B$11:$B$8770,"="&amp;B6502))/COUNTIFS($A$11:$A$8770,"="&amp;A6502,$F$11:$F$8770,"=COD1"),0)</f>
        <v>0</v>
      </c>
      <c r="U6502" t="e">
        <f>(VLOOKUP(F6502,tarifas!$C$7:$D$10,2,FALSE)+tarifas!$D$21)*datos!P6502</f>
        <v>#N/A</v>
      </c>
      <c r="V6502" t="e">
        <f t="shared" si="921"/>
        <v>#N/A</v>
      </c>
      <c r="W6502">
        <f t="shared" si="922"/>
        <v>4.1788021970973706</v>
      </c>
    </row>
    <row r="6503" spans="1:23" x14ac:dyDescent="0.25">
      <c r="A6503">
        <f t="shared" si="915"/>
        <v>267</v>
      </c>
      <c r="B6503">
        <f t="shared" si="916"/>
        <v>9</v>
      </c>
      <c r="C6503" s="1">
        <f t="shared" si="923"/>
        <v>41910.499999984255</v>
      </c>
      <c r="D6503" s="7">
        <v>258.34848484848482</v>
      </c>
      <c r="E6503" s="7"/>
      <c r="G6503">
        <v>61.54</v>
      </c>
      <c r="H6503" s="12">
        <v>172.85827083006339</v>
      </c>
      <c r="I6503" s="13">
        <f>$D$2*tarifas!$D$12/24</f>
        <v>1.4541666666666666</v>
      </c>
      <c r="J6503" s="13" t="e">
        <f>VLOOKUP(E6503&amp;" "&amp;F6503,tarifas!$A$13:$D$20,4,FALSE)*H6503</f>
        <v>#N/A</v>
      </c>
      <c r="K6503" s="13">
        <f>IF(F6503="COD1",tarifas!$D$11*(SUMIFS($H$11:$H$8770,$F$11:$F$8770,"=COD1",$B$11:$B$8770,"="&amp;B6503)/COUNTIFS($F$11:$F$8770,"=COD1",$B$11:$B$8770,"="&amp;B6503))/COUNTIFS($A$11:$A$8770,"="&amp;A6503,$F$11:$F$8770,"=COD1"),0)</f>
        <v>0</v>
      </c>
      <c r="L6503" s="13" t="e">
        <f>(VLOOKUP(F6503,tarifas!$C$7:$D$10,2,FALSE)+tarifas!$D$21)*datos!H6503</f>
        <v>#N/A</v>
      </c>
      <c r="M6503">
        <v>268.86745000000002</v>
      </c>
      <c r="N6503" s="13" t="e">
        <f t="shared" si="917"/>
        <v>#N/A</v>
      </c>
      <c r="O6503">
        <f t="shared" si="918"/>
        <v>172.85827083006339</v>
      </c>
      <c r="P6503" s="12">
        <f t="shared" si="919"/>
        <v>0</v>
      </c>
      <c r="Q6503">
        <f t="shared" si="920"/>
        <v>96.00917916993663</v>
      </c>
      <c r="R6503">
        <f>$D$2*tarifas!$D$12/24</f>
        <v>1.4541666666666666</v>
      </c>
      <c r="S6503" t="e">
        <f>VLOOKUP(E6503&amp;" "&amp;F6503,tarifas!$A$13:$D$20,4,FALSE)*P6503</f>
        <v>#N/A</v>
      </c>
      <c r="T6503">
        <f>IF(F6503="COD1",tarifas!$D$11*(SUMIFS($P$11:$P$8770,$F$11:$F$8770,"=COD1",$B$11:$B$8770,"="&amp;B6503)/COUNTIFS($F$11:$F$8770,"=COD1",$B$11:$B$8770,"="&amp;B6503))/COUNTIFS($A$11:$A$8770,"="&amp;A6503,$F$11:$F$8770,"=COD1"),0)</f>
        <v>0</v>
      </c>
      <c r="U6503" t="e">
        <f>(VLOOKUP(F6503,tarifas!$C$7:$D$10,2,FALSE)+tarifas!$D$21)*datos!P6503</f>
        <v>#N/A</v>
      </c>
      <c r="V6503" t="e">
        <f t="shared" si="921"/>
        <v>#N/A</v>
      </c>
      <c r="W6503">
        <f t="shared" si="922"/>
        <v>5.3175643975061107</v>
      </c>
    </row>
    <row r="6504" spans="1:23" x14ac:dyDescent="0.25">
      <c r="A6504">
        <f t="shared" si="915"/>
        <v>267</v>
      </c>
      <c r="B6504">
        <f t="shared" si="916"/>
        <v>9</v>
      </c>
      <c r="C6504" s="1">
        <f t="shared" si="923"/>
        <v>41910.541666650919</v>
      </c>
      <c r="D6504" s="7">
        <v>212.24242424242422</v>
      </c>
      <c r="E6504" s="7"/>
      <c r="G6504">
        <v>56.5</v>
      </c>
      <c r="H6504" s="12">
        <v>173.70763269128616</v>
      </c>
      <c r="I6504" s="13">
        <f>$D$2*tarifas!$D$12/24</f>
        <v>1.4541666666666666</v>
      </c>
      <c r="J6504" s="13" t="e">
        <f>VLOOKUP(E6504&amp;" "&amp;F6504,tarifas!$A$13:$D$20,4,FALSE)*H6504</f>
        <v>#N/A</v>
      </c>
      <c r="K6504" s="13">
        <f>IF(F6504="COD1",tarifas!$D$11*(SUMIFS($H$11:$H$8770,$F$11:$F$8770,"=COD1",$B$11:$B$8770,"="&amp;B6504)/COUNTIFS($F$11:$F$8770,"=COD1",$B$11:$B$8770,"="&amp;B6504))/COUNTIFS($A$11:$A$8770,"="&amp;A6504,$F$11:$F$8770,"=COD1"),0)</f>
        <v>0</v>
      </c>
      <c r="L6504" s="13" t="e">
        <f>(VLOOKUP(F6504,tarifas!$C$7:$D$10,2,FALSE)+tarifas!$D$21)*datos!H6504</f>
        <v>#N/A</v>
      </c>
      <c r="M6504">
        <v>349.09272999999996</v>
      </c>
      <c r="N6504" s="13" t="e">
        <f t="shared" si="917"/>
        <v>#N/A</v>
      </c>
      <c r="O6504">
        <f t="shared" si="918"/>
        <v>173.70763269128616</v>
      </c>
      <c r="P6504" s="12">
        <f t="shared" si="919"/>
        <v>0</v>
      </c>
      <c r="Q6504">
        <f t="shared" si="920"/>
        <v>175.3850973087138</v>
      </c>
      <c r="R6504">
        <f>$D$2*tarifas!$D$12/24</f>
        <v>1.4541666666666666</v>
      </c>
      <c r="S6504" t="e">
        <f>VLOOKUP(E6504&amp;" "&amp;F6504,tarifas!$A$13:$D$20,4,FALSE)*P6504</f>
        <v>#N/A</v>
      </c>
      <c r="T6504">
        <f>IF(F6504="COD1",tarifas!$D$11*(SUMIFS($P$11:$P$8770,$F$11:$F$8770,"=COD1",$B$11:$B$8770,"="&amp;B6504)/COUNTIFS($F$11:$F$8770,"=COD1",$B$11:$B$8770,"="&amp;B6504))/COUNTIFS($A$11:$A$8770,"="&amp;A6504,$F$11:$F$8770,"=COD1"),0)</f>
        <v>0</v>
      </c>
      <c r="U6504" t="e">
        <f>(VLOOKUP(F6504,tarifas!$C$7:$D$10,2,FALSE)+tarifas!$D$21)*datos!P6504</f>
        <v>#N/A</v>
      </c>
      <c r="V6504" t="e">
        <f t="shared" si="921"/>
        <v>#N/A</v>
      </c>
      <c r="W6504">
        <f t="shared" si="922"/>
        <v>8.9183321981480965</v>
      </c>
    </row>
    <row r="6505" spans="1:23" x14ac:dyDescent="0.25">
      <c r="A6505">
        <f t="shared" si="915"/>
        <v>267</v>
      </c>
      <c r="B6505">
        <f t="shared" si="916"/>
        <v>9</v>
      </c>
      <c r="C6505" s="1">
        <f t="shared" si="923"/>
        <v>41910.583333317583</v>
      </c>
      <c r="D6505" s="7">
        <v>264.01515151515156</v>
      </c>
      <c r="E6505" s="7"/>
      <c r="G6505">
        <v>50.1</v>
      </c>
      <c r="H6505" s="12">
        <v>176.49117803869717</v>
      </c>
      <c r="I6505" s="13">
        <f>$D$2*tarifas!$D$12/24</f>
        <v>1.4541666666666666</v>
      </c>
      <c r="J6505" s="13" t="e">
        <f>VLOOKUP(E6505&amp;" "&amp;F6505,tarifas!$A$13:$D$20,4,FALSE)*H6505</f>
        <v>#N/A</v>
      </c>
      <c r="K6505" s="13">
        <f>IF(F6505="COD1",tarifas!$D$11*(SUMIFS($H$11:$H$8770,$F$11:$F$8770,"=COD1",$B$11:$B$8770,"="&amp;B6505)/COUNTIFS($F$11:$F$8770,"=COD1",$B$11:$B$8770,"="&amp;B6505))/COUNTIFS($A$11:$A$8770,"="&amp;A6505,$F$11:$F$8770,"=COD1"),0)</f>
        <v>0</v>
      </c>
      <c r="L6505" s="13" t="e">
        <f>(VLOOKUP(F6505,tarifas!$C$7:$D$10,2,FALSE)+tarifas!$D$21)*datos!H6505</f>
        <v>#N/A</v>
      </c>
      <c r="M6505">
        <v>121.21083999999999</v>
      </c>
      <c r="N6505" s="13" t="e">
        <f t="shared" si="917"/>
        <v>#N/A</v>
      </c>
      <c r="O6505">
        <f t="shared" si="918"/>
        <v>121.21083999999999</v>
      </c>
      <c r="P6505" s="12">
        <f t="shared" si="919"/>
        <v>55.280338038697181</v>
      </c>
      <c r="Q6505">
        <f t="shared" si="920"/>
        <v>0</v>
      </c>
      <c r="R6505">
        <f>$D$2*tarifas!$D$12/24</f>
        <v>1.4541666666666666</v>
      </c>
      <c r="S6505" t="e">
        <f>VLOOKUP(E6505&amp;" "&amp;F6505,tarifas!$A$13:$D$20,4,FALSE)*P6505</f>
        <v>#N/A</v>
      </c>
      <c r="T6505">
        <f>IF(F6505="COD1",tarifas!$D$11*(SUMIFS($P$11:$P$8770,$F$11:$F$8770,"=COD1",$B$11:$B$8770,"="&amp;B6505)/COUNTIFS($F$11:$F$8770,"=COD1",$B$11:$B$8770,"="&amp;B6505))/COUNTIFS($A$11:$A$8770,"="&amp;A6505,$F$11:$F$8770,"=COD1"),0)</f>
        <v>0</v>
      </c>
      <c r="U6505" t="e">
        <f>(VLOOKUP(F6505,tarifas!$C$7:$D$10,2,FALSE)+tarifas!$D$21)*datos!P6505</f>
        <v>#N/A</v>
      </c>
      <c r="V6505" t="e">
        <f t="shared" si="921"/>
        <v>#N/A</v>
      </c>
      <c r="W6505">
        <f t="shared" si="922"/>
        <v>0</v>
      </c>
    </row>
    <row r="6506" spans="1:23" x14ac:dyDescent="0.25">
      <c r="A6506">
        <f t="shared" si="915"/>
        <v>267</v>
      </c>
      <c r="B6506">
        <f t="shared" si="916"/>
        <v>9</v>
      </c>
      <c r="C6506" s="1">
        <f t="shared" si="923"/>
        <v>41910.624999984248</v>
      </c>
      <c r="D6506" s="7">
        <v>218.16666666666666</v>
      </c>
      <c r="E6506" s="7"/>
      <c r="G6506">
        <v>46.8</v>
      </c>
      <c r="H6506" s="12">
        <v>182.68209672102796</v>
      </c>
      <c r="I6506" s="13">
        <f>$D$2*tarifas!$D$12/24</f>
        <v>1.4541666666666666</v>
      </c>
      <c r="J6506" s="13" t="e">
        <f>VLOOKUP(E6506&amp;" "&amp;F6506,tarifas!$A$13:$D$20,4,FALSE)*H6506</f>
        <v>#N/A</v>
      </c>
      <c r="K6506" s="13">
        <f>IF(F6506="COD1",tarifas!$D$11*(SUMIFS($H$11:$H$8770,$F$11:$F$8770,"=COD1",$B$11:$B$8770,"="&amp;B6506)/COUNTIFS($F$11:$F$8770,"=COD1",$B$11:$B$8770,"="&amp;B6506))/COUNTIFS($A$11:$A$8770,"="&amp;A6506,$F$11:$F$8770,"=COD1"),0)</f>
        <v>0</v>
      </c>
      <c r="L6506" s="13" t="e">
        <f>(VLOOKUP(F6506,tarifas!$C$7:$D$10,2,FALSE)+tarifas!$D$21)*datos!H6506</f>
        <v>#N/A</v>
      </c>
      <c r="M6506">
        <v>114.13582000000001</v>
      </c>
      <c r="N6506" s="13" t="e">
        <f t="shared" si="917"/>
        <v>#N/A</v>
      </c>
      <c r="O6506">
        <f t="shared" si="918"/>
        <v>114.13582000000001</v>
      </c>
      <c r="P6506" s="12">
        <f t="shared" si="919"/>
        <v>68.546276721027951</v>
      </c>
      <c r="Q6506">
        <f t="shared" si="920"/>
        <v>0</v>
      </c>
      <c r="R6506">
        <f>$D$2*tarifas!$D$12/24</f>
        <v>1.4541666666666666</v>
      </c>
      <c r="S6506" t="e">
        <f>VLOOKUP(E6506&amp;" "&amp;F6506,tarifas!$A$13:$D$20,4,FALSE)*P6506</f>
        <v>#N/A</v>
      </c>
      <c r="T6506">
        <f>IF(F6506="COD1",tarifas!$D$11*(SUMIFS($P$11:$P$8770,$F$11:$F$8770,"=COD1",$B$11:$B$8770,"="&amp;B6506)/COUNTIFS($F$11:$F$8770,"=COD1",$B$11:$B$8770,"="&amp;B6506))/COUNTIFS($A$11:$A$8770,"="&amp;A6506,$F$11:$F$8770,"=COD1"),0)</f>
        <v>0</v>
      </c>
      <c r="U6506" t="e">
        <f>(VLOOKUP(F6506,tarifas!$C$7:$D$10,2,FALSE)+tarifas!$D$21)*datos!P6506</f>
        <v>#N/A</v>
      </c>
      <c r="V6506" t="e">
        <f t="shared" si="921"/>
        <v>#N/A</v>
      </c>
      <c r="W6506">
        <f t="shared" si="922"/>
        <v>0</v>
      </c>
    </row>
    <row r="6507" spans="1:23" x14ac:dyDescent="0.25">
      <c r="A6507">
        <f t="shared" si="915"/>
        <v>267</v>
      </c>
      <c r="B6507">
        <f t="shared" si="916"/>
        <v>9</v>
      </c>
      <c r="C6507" s="1">
        <f t="shared" si="923"/>
        <v>41910.666666650912</v>
      </c>
      <c r="D6507" s="7">
        <v>188.28787878787878</v>
      </c>
      <c r="E6507" s="7"/>
      <c r="G6507">
        <v>46.48</v>
      </c>
      <c r="H6507" s="12">
        <v>192.72400287827321</v>
      </c>
      <c r="I6507" s="13">
        <f>$D$2*tarifas!$D$12/24</f>
        <v>1.4541666666666666</v>
      </c>
      <c r="J6507" s="13" t="e">
        <f>VLOOKUP(E6507&amp;" "&amp;F6507,tarifas!$A$13:$D$20,4,FALSE)*H6507</f>
        <v>#N/A</v>
      </c>
      <c r="K6507" s="13">
        <f>IF(F6507="COD1",tarifas!$D$11*(SUMIFS($H$11:$H$8770,$F$11:$F$8770,"=COD1",$B$11:$B$8770,"="&amp;B6507)/COUNTIFS($F$11:$F$8770,"=COD1",$B$11:$B$8770,"="&amp;B6507))/COUNTIFS($A$11:$A$8770,"="&amp;A6507,$F$11:$F$8770,"=COD1"),0)</f>
        <v>0</v>
      </c>
      <c r="L6507" s="13" t="e">
        <f>(VLOOKUP(F6507,tarifas!$C$7:$D$10,2,FALSE)+tarifas!$D$21)*datos!H6507</f>
        <v>#N/A</v>
      </c>
      <c r="M6507">
        <v>6.9698500000000001</v>
      </c>
      <c r="N6507" s="13" t="e">
        <f t="shared" si="917"/>
        <v>#N/A</v>
      </c>
      <c r="O6507">
        <f t="shared" si="918"/>
        <v>6.9698500000000001</v>
      </c>
      <c r="P6507" s="12">
        <f t="shared" si="919"/>
        <v>185.7541528782732</v>
      </c>
      <c r="Q6507">
        <f t="shared" si="920"/>
        <v>0</v>
      </c>
      <c r="R6507">
        <f>$D$2*tarifas!$D$12/24</f>
        <v>1.4541666666666666</v>
      </c>
      <c r="S6507" t="e">
        <f>VLOOKUP(E6507&amp;" "&amp;F6507,tarifas!$A$13:$D$20,4,FALSE)*P6507</f>
        <v>#N/A</v>
      </c>
      <c r="T6507">
        <f>IF(F6507="COD1",tarifas!$D$11*(SUMIFS($P$11:$P$8770,$F$11:$F$8770,"=COD1",$B$11:$B$8770,"="&amp;B6507)/COUNTIFS($F$11:$F$8770,"=COD1",$B$11:$B$8770,"="&amp;B6507))/COUNTIFS($A$11:$A$8770,"="&amp;A6507,$F$11:$F$8770,"=COD1"),0)</f>
        <v>0</v>
      </c>
      <c r="U6507" t="e">
        <f>(VLOOKUP(F6507,tarifas!$C$7:$D$10,2,FALSE)+tarifas!$D$21)*datos!P6507</f>
        <v>#N/A</v>
      </c>
      <c r="V6507" t="e">
        <f t="shared" si="921"/>
        <v>#N/A</v>
      </c>
      <c r="W6507">
        <f t="shared" si="922"/>
        <v>0</v>
      </c>
    </row>
    <row r="6508" spans="1:23" x14ac:dyDescent="0.25">
      <c r="A6508">
        <f t="shared" si="915"/>
        <v>267</v>
      </c>
      <c r="B6508">
        <f t="shared" si="916"/>
        <v>9</v>
      </c>
      <c r="C6508" s="1">
        <f t="shared" si="923"/>
        <v>41910.708333317576</v>
      </c>
      <c r="D6508" s="7">
        <v>93.5</v>
      </c>
      <c r="E6508" s="7"/>
      <c r="G6508">
        <v>52</v>
      </c>
      <c r="H6508" s="12">
        <v>193.95146233954941</v>
      </c>
      <c r="I6508" s="13">
        <f>$D$2*tarifas!$D$12/24</f>
        <v>1.4541666666666666</v>
      </c>
      <c r="J6508" s="13" t="e">
        <f>VLOOKUP(E6508&amp;" "&amp;F6508,tarifas!$A$13:$D$20,4,FALSE)*H6508</f>
        <v>#N/A</v>
      </c>
      <c r="K6508" s="13">
        <f>IF(F6508="COD1",tarifas!$D$11*(SUMIFS($H$11:$H$8770,$F$11:$F$8770,"=COD1",$B$11:$B$8770,"="&amp;B6508)/COUNTIFS($F$11:$F$8770,"=COD1",$B$11:$B$8770,"="&amp;B6508))/COUNTIFS($A$11:$A$8770,"="&amp;A6508,$F$11:$F$8770,"=COD1"),0)</f>
        <v>0</v>
      </c>
      <c r="L6508" s="13" t="e">
        <f>(VLOOKUP(F6508,tarifas!$C$7:$D$10,2,FALSE)+tarifas!$D$21)*datos!H6508</f>
        <v>#N/A</v>
      </c>
      <c r="M6508">
        <v>0</v>
      </c>
      <c r="N6508" s="13" t="e">
        <f t="shared" si="917"/>
        <v>#N/A</v>
      </c>
      <c r="O6508">
        <f t="shared" si="918"/>
        <v>0</v>
      </c>
      <c r="P6508" s="12">
        <f t="shared" si="919"/>
        <v>193.95146233954941</v>
      </c>
      <c r="Q6508">
        <f t="shared" si="920"/>
        <v>0</v>
      </c>
      <c r="R6508">
        <f>$D$2*tarifas!$D$12/24</f>
        <v>1.4541666666666666</v>
      </c>
      <c r="S6508" t="e">
        <f>VLOOKUP(E6508&amp;" "&amp;F6508,tarifas!$A$13:$D$20,4,FALSE)*P6508</f>
        <v>#N/A</v>
      </c>
      <c r="T6508">
        <f>IF(F6508="COD1",tarifas!$D$11*(SUMIFS($P$11:$P$8770,$F$11:$F$8770,"=COD1",$B$11:$B$8770,"="&amp;B6508)/COUNTIFS($F$11:$F$8770,"=COD1",$B$11:$B$8770,"="&amp;B6508))/COUNTIFS($A$11:$A$8770,"="&amp;A6508,$F$11:$F$8770,"=COD1"),0)</f>
        <v>0</v>
      </c>
      <c r="U6508" t="e">
        <f>(VLOOKUP(F6508,tarifas!$C$7:$D$10,2,FALSE)+tarifas!$D$21)*datos!P6508</f>
        <v>#N/A</v>
      </c>
      <c r="V6508" t="e">
        <f t="shared" si="921"/>
        <v>#N/A</v>
      </c>
      <c r="W6508">
        <f t="shared" si="922"/>
        <v>0</v>
      </c>
    </row>
    <row r="6509" spans="1:23" x14ac:dyDescent="0.25">
      <c r="A6509">
        <f t="shared" si="915"/>
        <v>267</v>
      </c>
      <c r="B6509">
        <f t="shared" si="916"/>
        <v>9</v>
      </c>
      <c r="C6509" s="1">
        <f t="shared" si="923"/>
        <v>41910.74999998424</v>
      </c>
      <c r="D6509" s="7">
        <v>17.515151515151519</v>
      </c>
      <c r="E6509" s="7"/>
      <c r="G6509">
        <v>62.84</v>
      </c>
      <c r="H6509" s="12">
        <v>187.3178593395275</v>
      </c>
      <c r="I6509" s="13">
        <f>$D$2*tarifas!$D$12/24</f>
        <v>1.4541666666666666</v>
      </c>
      <c r="J6509" s="13" t="e">
        <f>VLOOKUP(E6509&amp;" "&amp;F6509,tarifas!$A$13:$D$20,4,FALSE)*H6509</f>
        <v>#N/A</v>
      </c>
      <c r="K6509" s="13">
        <f>IF(F6509="COD1",tarifas!$D$11*(SUMIFS($H$11:$H$8770,$F$11:$F$8770,"=COD1",$B$11:$B$8770,"="&amp;B6509)/COUNTIFS($F$11:$F$8770,"=COD1",$B$11:$B$8770,"="&amp;B6509))/COUNTIFS($A$11:$A$8770,"="&amp;A6509,$F$11:$F$8770,"=COD1"),0)</f>
        <v>0</v>
      </c>
      <c r="L6509" s="13" t="e">
        <f>(VLOOKUP(F6509,tarifas!$C$7:$D$10,2,FALSE)+tarifas!$D$21)*datos!H6509</f>
        <v>#N/A</v>
      </c>
      <c r="M6509">
        <v>0</v>
      </c>
      <c r="N6509" s="13" t="e">
        <f t="shared" si="917"/>
        <v>#N/A</v>
      </c>
      <c r="O6509">
        <f t="shared" si="918"/>
        <v>0</v>
      </c>
      <c r="P6509" s="12">
        <f t="shared" si="919"/>
        <v>187.3178593395275</v>
      </c>
      <c r="Q6509">
        <f t="shared" si="920"/>
        <v>0</v>
      </c>
      <c r="R6509">
        <f>$D$2*tarifas!$D$12/24</f>
        <v>1.4541666666666666</v>
      </c>
      <c r="S6509" t="e">
        <f>VLOOKUP(E6509&amp;" "&amp;F6509,tarifas!$A$13:$D$20,4,FALSE)*P6509</f>
        <v>#N/A</v>
      </c>
      <c r="T6509">
        <f>IF(F6509="COD1",tarifas!$D$11*(SUMIFS($P$11:$P$8770,$F$11:$F$8770,"=COD1",$B$11:$B$8770,"="&amp;B6509)/COUNTIFS($F$11:$F$8770,"=COD1",$B$11:$B$8770,"="&amp;B6509))/COUNTIFS($A$11:$A$8770,"="&amp;A6509,$F$11:$F$8770,"=COD1"),0)</f>
        <v>0</v>
      </c>
      <c r="U6509" t="e">
        <f>(VLOOKUP(F6509,tarifas!$C$7:$D$10,2,FALSE)+tarifas!$D$21)*datos!P6509</f>
        <v>#N/A</v>
      </c>
      <c r="V6509" t="e">
        <f t="shared" si="921"/>
        <v>#N/A</v>
      </c>
      <c r="W6509">
        <f t="shared" si="922"/>
        <v>0</v>
      </c>
    </row>
    <row r="6510" spans="1:23" x14ac:dyDescent="0.25">
      <c r="A6510">
        <f t="shared" si="915"/>
        <v>267</v>
      </c>
      <c r="B6510">
        <f t="shared" si="916"/>
        <v>9</v>
      </c>
      <c r="C6510" s="1">
        <f t="shared" si="923"/>
        <v>41910.791666650905</v>
      </c>
      <c r="D6510" s="7">
        <v>0</v>
      </c>
      <c r="E6510" s="7"/>
      <c r="G6510">
        <v>69.05</v>
      </c>
      <c r="H6510" s="12">
        <v>202.00652335217362</v>
      </c>
      <c r="I6510" s="13">
        <f>$D$2*tarifas!$D$12/24</f>
        <v>1.4541666666666666</v>
      </c>
      <c r="J6510" s="13" t="e">
        <f>VLOOKUP(E6510&amp;" "&amp;F6510,tarifas!$A$13:$D$20,4,FALSE)*H6510</f>
        <v>#N/A</v>
      </c>
      <c r="K6510" s="13">
        <f>IF(F6510="COD1",tarifas!$D$11*(SUMIFS($H$11:$H$8770,$F$11:$F$8770,"=COD1",$B$11:$B$8770,"="&amp;B6510)/COUNTIFS($F$11:$F$8770,"=COD1",$B$11:$B$8770,"="&amp;B6510))/COUNTIFS($A$11:$A$8770,"="&amp;A6510,$F$11:$F$8770,"=COD1"),0)</f>
        <v>0</v>
      </c>
      <c r="L6510" s="13" t="e">
        <f>(VLOOKUP(F6510,tarifas!$C$7:$D$10,2,FALSE)+tarifas!$D$21)*datos!H6510</f>
        <v>#N/A</v>
      </c>
      <c r="M6510">
        <v>0</v>
      </c>
      <c r="N6510" s="13" t="e">
        <f t="shared" si="917"/>
        <v>#N/A</v>
      </c>
      <c r="O6510">
        <f t="shared" si="918"/>
        <v>0</v>
      </c>
      <c r="P6510" s="12">
        <f t="shared" si="919"/>
        <v>202.00652335217362</v>
      </c>
      <c r="Q6510">
        <f t="shared" si="920"/>
        <v>0</v>
      </c>
      <c r="R6510">
        <f>$D$2*tarifas!$D$12/24</f>
        <v>1.4541666666666666</v>
      </c>
      <c r="S6510" t="e">
        <f>VLOOKUP(E6510&amp;" "&amp;F6510,tarifas!$A$13:$D$20,4,FALSE)*P6510</f>
        <v>#N/A</v>
      </c>
      <c r="T6510">
        <f>IF(F6510="COD1",tarifas!$D$11*(SUMIFS($P$11:$P$8770,$F$11:$F$8770,"=COD1",$B$11:$B$8770,"="&amp;B6510)/COUNTIFS($F$11:$F$8770,"=COD1",$B$11:$B$8770,"="&amp;B6510))/COUNTIFS($A$11:$A$8770,"="&amp;A6510,$F$11:$F$8770,"=COD1"),0)</f>
        <v>0</v>
      </c>
      <c r="U6510" t="e">
        <f>(VLOOKUP(F6510,tarifas!$C$7:$D$10,2,FALSE)+tarifas!$D$21)*datos!P6510</f>
        <v>#N/A</v>
      </c>
      <c r="V6510" t="e">
        <f t="shared" si="921"/>
        <v>#N/A</v>
      </c>
      <c r="W6510">
        <f t="shared" si="922"/>
        <v>0</v>
      </c>
    </row>
    <row r="6511" spans="1:23" x14ac:dyDescent="0.25">
      <c r="A6511">
        <f t="shared" si="915"/>
        <v>267</v>
      </c>
      <c r="B6511">
        <f t="shared" si="916"/>
        <v>9</v>
      </c>
      <c r="C6511" s="1">
        <f t="shared" si="923"/>
        <v>41910.833333317569</v>
      </c>
      <c r="D6511" s="7">
        <v>0</v>
      </c>
      <c r="E6511" s="7"/>
      <c r="G6511">
        <v>72.25</v>
      </c>
      <c r="H6511" s="12">
        <v>204.93710034815615</v>
      </c>
      <c r="I6511" s="13">
        <f>$D$2*tarifas!$D$12/24</f>
        <v>1.4541666666666666</v>
      </c>
      <c r="J6511" s="13" t="e">
        <f>VLOOKUP(E6511&amp;" "&amp;F6511,tarifas!$A$13:$D$20,4,FALSE)*H6511</f>
        <v>#N/A</v>
      </c>
      <c r="K6511" s="13">
        <f>IF(F6511="COD1",tarifas!$D$11*(SUMIFS($H$11:$H$8770,$F$11:$F$8770,"=COD1",$B$11:$B$8770,"="&amp;B6511)/COUNTIFS($F$11:$F$8770,"=COD1",$B$11:$B$8770,"="&amp;B6511))/COUNTIFS($A$11:$A$8770,"="&amp;A6511,$F$11:$F$8770,"=COD1"),0)</f>
        <v>0</v>
      </c>
      <c r="L6511" s="13" t="e">
        <f>(VLOOKUP(F6511,tarifas!$C$7:$D$10,2,FALSE)+tarifas!$D$21)*datos!H6511</f>
        <v>#N/A</v>
      </c>
      <c r="M6511">
        <v>0</v>
      </c>
      <c r="N6511" s="13" t="e">
        <f t="shared" si="917"/>
        <v>#N/A</v>
      </c>
      <c r="O6511">
        <f t="shared" si="918"/>
        <v>0</v>
      </c>
      <c r="P6511" s="12">
        <f t="shared" si="919"/>
        <v>204.93710034815615</v>
      </c>
      <c r="Q6511">
        <f t="shared" si="920"/>
        <v>0</v>
      </c>
      <c r="R6511">
        <f>$D$2*tarifas!$D$12/24</f>
        <v>1.4541666666666666</v>
      </c>
      <c r="S6511" t="e">
        <f>VLOOKUP(E6511&amp;" "&amp;F6511,tarifas!$A$13:$D$20,4,FALSE)*P6511</f>
        <v>#N/A</v>
      </c>
      <c r="T6511">
        <f>IF(F6511="COD1",tarifas!$D$11*(SUMIFS($P$11:$P$8770,$F$11:$F$8770,"=COD1",$B$11:$B$8770,"="&amp;B6511)/COUNTIFS($F$11:$F$8770,"=COD1",$B$11:$B$8770,"="&amp;B6511))/COUNTIFS($A$11:$A$8770,"="&amp;A6511,$F$11:$F$8770,"=COD1"),0)</f>
        <v>0</v>
      </c>
      <c r="U6511" t="e">
        <f>(VLOOKUP(F6511,tarifas!$C$7:$D$10,2,FALSE)+tarifas!$D$21)*datos!P6511</f>
        <v>#N/A</v>
      </c>
      <c r="V6511" t="e">
        <f t="shared" si="921"/>
        <v>#N/A</v>
      </c>
      <c r="W6511">
        <f t="shared" si="922"/>
        <v>0</v>
      </c>
    </row>
    <row r="6512" spans="1:23" x14ac:dyDescent="0.25">
      <c r="A6512">
        <f t="shared" si="915"/>
        <v>267</v>
      </c>
      <c r="B6512">
        <f t="shared" si="916"/>
        <v>9</v>
      </c>
      <c r="C6512" s="1">
        <f t="shared" si="923"/>
        <v>41910.874999984233</v>
      </c>
      <c r="D6512" s="7">
        <v>0</v>
      </c>
      <c r="E6512" s="7"/>
      <c r="G6512">
        <v>70.12</v>
      </c>
      <c r="H6512" s="12">
        <v>206.05307199729708</v>
      </c>
      <c r="I6512" s="13">
        <f>$D$2*tarifas!$D$12/24</f>
        <v>1.4541666666666666</v>
      </c>
      <c r="J6512" s="13" t="e">
        <f>VLOOKUP(E6512&amp;" "&amp;F6512,tarifas!$A$13:$D$20,4,FALSE)*H6512</f>
        <v>#N/A</v>
      </c>
      <c r="K6512" s="13">
        <f>IF(F6512="COD1",tarifas!$D$11*(SUMIFS($H$11:$H$8770,$F$11:$F$8770,"=COD1",$B$11:$B$8770,"="&amp;B6512)/COUNTIFS($F$11:$F$8770,"=COD1",$B$11:$B$8770,"="&amp;B6512))/COUNTIFS($A$11:$A$8770,"="&amp;A6512,$F$11:$F$8770,"=COD1"),0)</f>
        <v>0</v>
      </c>
      <c r="L6512" s="13" t="e">
        <f>(VLOOKUP(F6512,tarifas!$C$7:$D$10,2,FALSE)+tarifas!$D$21)*datos!H6512</f>
        <v>#N/A</v>
      </c>
      <c r="M6512">
        <v>0</v>
      </c>
      <c r="N6512" s="13" t="e">
        <f t="shared" si="917"/>
        <v>#N/A</v>
      </c>
      <c r="O6512">
        <f t="shared" si="918"/>
        <v>0</v>
      </c>
      <c r="P6512" s="12">
        <f t="shared" si="919"/>
        <v>206.05307199729708</v>
      </c>
      <c r="Q6512">
        <f t="shared" si="920"/>
        <v>0</v>
      </c>
      <c r="R6512">
        <f>$D$2*tarifas!$D$12/24</f>
        <v>1.4541666666666666</v>
      </c>
      <c r="S6512" t="e">
        <f>VLOOKUP(E6512&amp;" "&amp;F6512,tarifas!$A$13:$D$20,4,FALSE)*P6512</f>
        <v>#N/A</v>
      </c>
      <c r="T6512">
        <f>IF(F6512="COD1",tarifas!$D$11*(SUMIFS($P$11:$P$8770,$F$11:$F$8770,"=COD1",$B$11:$B$8770,"="&amp;B6512)/COUNTIFS($F$11:$F$8770,"=COD1",$B$11:$B$8770,"="&amp;B6512))/COUNTIFS($A$11:$A$8770,"="&amp;A6512,$F$11:$F$8770,"=COD1"),0)</f>
        <v>0</v>
      </c>
      <c r="U6512" t="e">
        <f>(VLOOKUP(F6512,tarifas!$C$7:$D$10,2,FALSE)+tarifas!$D$21)*datos!P6512</f>
        <v>#N/A</v>
      </c>
      <c r="V6512" t="e">
        <f t="shared" si="921"/>
        <v>#N/A</v>
      </c>
      <c r="W6512">
        <f t="shared" si="922"/>
        <v>0</v>
      </c>
    </row>
    <row r="6513" spans="1:23" x14ac:dyDescent="0.25">
      <c r="A6513">
        <f t="shared" si="915"/>
        <v>267</v>
      </c>
      <c r="B6513">
        <f t="shared" si="916"/>
        <v>9</v>
      </c>
      <c r="C6513" s="1">
        <f t="shared" si="923"/>
        <v>41910.916666650897</v>
      </c>
      <c r="D6513" s="7">
        <v>0</v>
      </c>
      <c r="E6513" s="7"/>
      <c r="G6513">
        <v>68.39</v>
      </c>
      <c r="H6513" s="12">
        <v>205.63677278698412</v>
      </c>
      <c r="I6513" s="13">
        <f>$D$2*tarifas!$D$12/24</f>
        <v>1.4541666666666666</v>
      </c>
      <c r="J6513" s="13" t="e">
        <f>VLOOKUP(E6513&amp;" "&amp;F6513,tarifas!$A$13:$D$20,4,FALSE)*H6513</f>
        <v>#N/A</v>
      </c>
      <c r="K6513" s="13">
        <f>IF(F6513="COD1",tarifas!$D$11*(SUMIFS($H$11:$H$8770,$F$11:$F$8770,"=COD1",$B$11:$B$8770,"="&amp;B6513)/COUNTIFS($F$11:$F$8770,"=COD1",$B$11:$B$8770,"="&amp;B6513))/COUNTIFS($A$11:$A$8770,"="&amp;A6513,$F$11:$F$8770,"=COD1"),0)</f>
        <v>0</v>
      </c>
      <c r="L6513" s="13" t="e">
        <f>(VLOOKUP(F6513,tarifas!$C$7:$D$10,2,FALSE)+tarifas!$D$21)*datos!H6513</f>
        <v>#N/A</v>
      </c>
      <c r="M6513">
        <v>0</v>
      </c>
      <c r="N6513" s="13" t="e">
        <f t="shared" si="917"/>
        <v>#N/A</v>
      </c>
      <c r="O6513">
        <f t="shared" si="918"/>
        <v>0</v>
      </c>
      <c r="P6513" s="12">
        <f t="shared" si="919"/>
        <v>205.63677278698412</v>
      </c>
      <c r="Q6513">
        <f t="shared" si="920"/>
        <v>0</v>
      </c>
      <c r="R6513">
        <f>$D$2*tarifas!$D$12/24</f>
        <v>1.4541666666666666</v>
      </c>
      <c r="S6513" t="e">
        <f>VLOOKUP(E6513&amp;" "&amp;F6513,tarifas!$A$13:$D$20,4,FALSE)*P6513</f>
        <v>#N/A</v>
      </c>
      <c r="T6513">
        <f>IF(F6513="COD1",tarifas!$D$11*(SUMIFS($P$11:$P$8770,$F$11:$F$8770,"=COD1",$B$11:$B$8770,"="&amp;B6513)/COUNTIFS($F$11:$F$8770,"=COD1",$B$11:$B$8770,"="&amp;B6513))/COUNTIFS($A$11:$A$8770,"="&amp;A6513,$F$11:$F$8770,"=COD1"),0)</f>
        <v>0</v>
      </c>
      <c r="U6513" t="e">
        <f>(VLOOKUP(F6513,tarifas!$C$7:$D$10,2,FALSE)+tarifas!$D$21)*datos!P6513</f>
        <v>#N/A</v>
      </c>
      <c r="V6513" t="e">
        <f t="shared" si="921"/>
        <v>#N/A</v>
      </c>
      <c r="W6513">
        <f t="shared" si="922"/>
        <v>0</v>
      </c>
    </row>
    <row r="6514" spans="1:23" x14ac:dyDescent="0.25">
      <c r="A6514">
        <f t="shared" si="915"/>
        <v>267</v>
      </c>
      <c r="B6514">
        <f t="shared" si="916"/>
        <v>9</v>
      </c>
      <c r="C6514" s="1">
        <f t="shared" si="923"/>
        <v>41910.958333317561</v>
      </c>
      <c r="D6514" s="7">
        <v>0</v>
      </c>
      <c r="E6514" s="7"/>
      <c r="G6514">
        <v>64.89</v>
      </c>
      <c r="H6514" s="12">
        <v>202.43989256513089</v>
      </c>
      <c r="I6514" s="13">
        <f>$D$2*tarifas!$D$12/24</f>
        <v>1.4541666666666666</v>
      </c>
      <c r="J6514" s="13" t="e">
        <f>VLOOKUP(E6514&amp;" "&amp;F6514,tarifas!$A$13:$D$20,4,FALSE)*H6514</f>
        <v>#N/A</v>
      </c>
      <c r="K6514" s="13">
        <f>IF(F6514="COD1",tarifas!$D$11*(SUMIFS($H$11:$H$8770,$F$11:$F$8770,"=COD1",$B$11:$B$8770,"="&amp;B6514)/COUNTIFS($F$11:$F$8770,"=COD1",$B$11:$B$8770,"="&amp;B6514))/COUNTIFS($A$11:$A$8770,"="&amp;A6514,$F$11:$F$8770,"=COD1"),0)</f>
        <v>0</v>
      </c>
      <c r="L6514" s="13" t="e">
        <f>(VLOOKUP(F6514,tarifas!$C$7:$D$10,2,FALSE)+tarifas!$D$21)*datos!H6514</f>
        <v>#N/A</v>
      </c>
      <c r="M6514">
        <v>0</v>
      </c>
      <c r="N6514" s="13" t="e">
        <f t="shared" si="917"/>
        <v>#N/A</v>
      </c>
      <c r="O6514">
        <f t="shared" si="918"/>
        <v>0</v>
      </c>
      <c r="P6514" s="12">
        <f t="shared" si="919"/>
        <v>202.43989256513089</v>
      </c>
      <c r="Q6514">
        <f t="shared" si="920"/>
        <v>0</v>
      </c>
      <c r="R6514">
        <f>$D$2*tarifas!$D$12/24</f>
        <v>1.4541666666666666</v>
      </c>
      <c r="S6514" t="e">
        <f>VLOOKUP(E6514&amp;" "&amp;F6514,tarifas!$A$13:$D$20,4,FALSE)*P6514</f>
        <v>#N/A</v>
      </c>
      <c r="T6514">
        <f>IF(F6514="COD1",tarifas!$D$11*(SUMIFS($P$11:$P$8770,$F$11:$F$8770,"=COD1",$B$11:$B$8770,"="&amp;B6514)/COUNTIFS($F$11:$F$8770,"=COD1",$B$11:$B$8770,"="&amp;B6514))/COUNTIFS($A$11:$A$8770,"="&amp;A6514,$F$11:$F$8770,"=COD1"),0)</f>
        <v>0</v>
      </c>
      <c r="U6514" t="e">
        <f>(VLOOKUP(F6514,tarifas!$C$7:$D$10,2,FALSE)+tarifas!$D$21)*datos!P6514</f>
        <v>#N/A</v>
      </c>
      <c r="V6514" t="e">
        <f t="shared" si="921"/>
        <v>#N/A</v>
      </c>
      <c r="W6514">
        <f t="shared" si="922"/>
        <v>0</v>
      </c>
    </row>
    <row r="6515" spans="1:23" x14ac:dyDescent="0.25">
      <c r="A6515">
        <f t="shared" si="915"/>
        <v>268</v>
      </c>
      <c r="B6515">
        <f t="shared" si="916"/>
        <v>9</v>
      </c>
      <c r="C6515" s="1">
        <f t="shared" si="923"/>
        <v>41910.999999984226</v>
      </c>
      <c r="D6515" s="7">
        <v>0</v>
      </c>
      <c r="E6515" s="7"/>
      <c r="G6515">
        <v>54.87</v>
      </c>
      <c r="H6515" s="12">
        <v>201.31861453927613</v>
      </c>
      <c r="I6515" s="13">
        <f>$D$2*tarifas!$D$12/24</f>
        <v>1.4541666666666666</v>
      </c>
      <c r="J6515" s="13" t="e">
        <f>VLOOKUP(E6515&amp;" "&amp;F6515,tarifas!$A$13:$D$20,4,FALSE)*H6515</f>
        <v>#N/A</v>
      </c>
      <c r="K6515" s="13">
        <f>IF(F6515="COD1",tarifas!$D$11*(SUMIFS($H$11:$H$8770,$F$11:$F$8770,"=COD1",$B$11:$B$8770,"="&amp;B6515)/COUNTIFS($F$11:$F$8770,"=COD1",$B$11:$B$8770,"="&amp;B6515))/COUNTIFS($A$11:$A$8770,"="&amp;A6515,$F$11:$F$8770,"=COD1"),0)</f>
        <v>0</v>
      </c>
      <c r="L6515" s="13" t="e">
        <f>(VLOOKUP(F6515,tarifas!$C$7:$D$10,2,FALSE)+tarifas!$D$21)*datos!H6515</f>
        <v>#N/A</v>
      </c>
      <c r="M6515">
        <v>0</v>
      </c>
      <c r="N6515" s="13" t="e">
        <f t="shared" si="917"/>
        <v>#N/A</v>
      </c>
      <c r="O6515">
        <f t="shared" si="918"/>
        <v>0</v>
      </c>
      <c r="P6515" s="12">
        <f t="shared" si="919"/>
        <v>201.31861453927613</v>
      </c>
      <c r="Q6515">
        <f t="shared" si="920"/>
        <v>0</v>
      </c>
      <c r="R6515">
        <f>$D$2*tarifas!$D$12/24</f>
        <v>1.4541666666666666</v>
      </c>
      <c r="S6515" t="e">
        <f>VLOOKUP(E6515&amp;" "&amp;F6515,tarifas!$A$13:$D$20,4,FALSE)*P6515</f>
        <v>#N/A</v>
      </c>
      <c r="T6515">
        <f>IF(F6515="COD1",tarifas!$D$11*(SUMIFS($P$11:$P$8770,$F$11:$F$8770,"=COD1",$B$11:$B$8770,"="&amp;B6515)/COUNTIFS($F$11:$F$8770,"=COD1",$B$11:$B$8770,"="&amp;B6515))/COUNTIFS($A$11:$A$8770,"="&amp;A6515,$F$11:$F$8770,"=COD1"),0)</f>
        <v>0</v>
      </c>
      <c r="U6515" t="e">
        <f>(VLOOKUP(F6515,tarifas!$C$7:$D$10,2,FALSE)+tarifas!$D$21)*datos!P6515</f>
        <v>#N/A</v>
      </c>
      <c r="V6515" t="e">
        <f t="shared" si="921"/>
        <v>#N/A</v>
      </c>
      <c r="W6515">
        <f t="shared" si="922"/>
        <v>0</v>
      </c>
    </row>
    <row r="6516" spans="1:23" x14ac:dyDescent="0.25">
      <c r="A6516">
        <f t="shared" si="915"/>
        <v>268</v>
      </c>
      <c r="B6516">
        <f t="shared" si="916"/>
        <v>9</v>
      </c>
      <c r="C6516" s="1">
        <f t="shared" si="923"/>
        <v>41911.04166665089</v>
      </c>
      <c r="D6516" s="7">
        <v>0</v>
      </c>
      <c r="E6516" s="7"/>
      <c r="G6516">
        <v>49.1</v>
      </c>
      <c r="H6516" s="12">
        <v>198.46324513350896</v>
      </c>
      <c r="I6516" s="13">
        <f>$D$2*tarifas!$D$12/24</f>
        <v>1.4541666666666666</v>
      </c>
      <c r="J6516" s="13" t="e">
        <f>VLOOKUP(E6516&amp;" "&amp;F6516,tarifas!$A$13:$D$20,4,FALSE)*H6516</f>
        <v>#N/A</v>
      </c>
      <c r="K6516" s="13">
        <f>IF(F6516="COD1",tarifas!$D$11*(SUMIFS($H$11:$H$8770,$F$11:$F$8770,"=COD1",$B$11:$B$8770,"="&amp;B6516)/COUNTIFS($F$11:$F$8770,"=COD1",$B$11:$B$8770,"="&amp;B6516))/COUNTIFS($A$11:$A$8770,"="&amp;A6516,$F$11:$F$8770,"=COD1"),0)</f>
        <v>0</v>
      </c>
      <c r="L6516" s="13" t="e">
        <f>(VLOOKUP(F6516,tarifas!$C$7:$D$10,2,FALSE)+tarifas!$D$21)*datos!H6516</f>
        <v>#N/A</v>
      </c>
      <c r="M6516">
        <v>0</v>
      </c>
      <c r="N6516" s="13" t="e">
        <f t="shared" si="917"/>
        <v>#N/A</v>
      </c>
      <c r="O6516">
        <f t="shared" si="918"/>
        <v>0</v>
      </c>
      <c r="P6516" s="12">
        <f t="shared" si="919"/>
        <v>198.46324513350896</v>
      </c>
      <c r="Q6516">
        <f t="shared" si="920"/>
        <v>0</v>
      </c>
      <c r="R6516">
        <f>$D$2*tarifas!$D$12/24</f>
        <v>1.4541666666666666</v>
      </c>
      <c r="S6516" t="e">
        <f>VLOOKUP(E6516&amp;" "&amp;F6516,tarifas!$A$13:$D$20,4,FALSE)*P6516</f>
        <v>#N/A</v>
      </c>
      <c r="T6516">
        <f>IF(F6516="COD1",tarifas!$D$11*(SUMIFS($P$11:$P$8770,$F$11:$F$8770,"=COD1",$B$11:$B$8770,"="&amp;B6516)/COUNTIFS($F$11:$F$8770,"=COD1",$B$11:$B$8770,"="&amp;B6516))/COUNTIFS($A$11:$A$8770,"="&amp;A6516,$F$11:$F$8770,"=COD1"),0)</f>
        <v>0</v>
      </c>
      <c r="U6516" t="e">
        <f>(VLOOKUP(F6516,tarifas!$C$7:$D$10,2,FALSE)+tarifas!$D$21)*datos!P6516</f>
        <v>#N/A</v>
      </c>
      <c r="V6516" t="e">
        <f t="shared" si="921"/>
        <v>#N/A</v>
      </c>
      <c r="W6516">
        <f t="shared" si="922"/>
        <v>0</v>
      </c>
    </row>
    <row r="6517" spans="1:23" x14ac:dyDescent="0.25">
      <c r="A6517">
        <f t="shared" si="915"/>
        <v>268</v>
      </c>
      <c r="B6517">
        <f t="shared" si="916"/>
        <v>9</v>
      </c>
      <c r="C6517" s="1">
        <f t="shared" si="923"/>
        <v>41911.083333317554</v>
      </c>
      <c r="D6517" s="7">
        <v>0</v>
      </c>
      <c r="E6517" s="7"/>
      <c r="G6517">
        <v>47.35</v>
      </c>
      <c r="H6517" s="12">
        <v>196.10065003046009</v>
      </c>
      <c r="I6517" s="13">
        <f>$D$2*tarifas!$D$12/24</f>
        <v>1.4541666666666666</v>
      </c>
      <c r="J6517" s="13" t="e">
        <f>VLOOKUP(E6517&amp;" "&amp;F6517,tarifas!$A$13:$D$20,4,FALSE)*H6517</f>
        <v>#N/A</v>
      </c>
      <c r="K6517" s="13">
        <f>IF(F6517="COD1",tarifas!$D$11*(SUMIFS($H$11:$H$8770,$F$11:$F$8770,"=COD1",$B$11:$B$8770,"="&amp;B6517)/COUNTIFS($F$11:$F$8770,"=COD1",$B$11:$B$8770,"="&amp;B6517))/COUNTIFS($A$11:$A$8770,"="&amp;A6517,$F$11:$F$8770,"=COD1"),0)</f>
        <v>0</v>
      </c>
      <c r="L6517" s="13" t="e">
        <f>(VLOOKUP(F6517,tarifas!$C$7:$D$10,2,FALSE)+tarifas!$D$21)*datos!H6517</f>
        <v>#N/A</v>
      </c>
      <c r="M6517">
        <v>0</v>
      </c>
      <c r="N6517" s="13" t="e">
        <f t="shared" si="917"/>
        <v>#N/A</v>
      </c>
      <c r="O6517">
        <f t="shared" si="918"/>
        <v>0</v>
      </c>
      <c r="P6517" s="12">
        <f t="shared" si="919"/>
        <v>196.10065003046009</v>
      </c>
      <c r="Q6517">
        <f t="shared" si="920"/>
        <v>0</v>
      </c>
      <c r="R6517">
        <f>$D$2*tarifas!$D$12/24</f>
        <v>1.4541666666666666</v>
      </c>
      <c r="S6517" t="e">
        <f>VLOOKUP(E6517&amp;" "&amp;F6517,tarifas!$A$13:$D$20,4,FALSE)*P6517</f>
        <v>#N/A</v>
      </c>
      <c r="T6517">
        <f>IF(F6517="COD1",tarifas!$D$11*(SUMIFS($P$11:$P$8770,$F$11:$F$8770,"=COD1",$B$11:$B$8770,"="&amp;B6517)/COUNTIFS($F$11:$F$8770,"=COD1",$B$11:$B$8770,"="&amp;B6517))/COUNTIFS($A$11:$A$8770,"="&amp;A6517,$F$11:$F$8770,"=COD1"),0)</f>
        <v>0</v>
      </c>
      <c r="U6517" t="e">
        <f>(VLOOKUP(F6517,tarifas!$C$7:$D$10,2,FALSE)+tarifas!$D$21)*datos!P6517</f>
        <v>#N/A</v>
      </c>
      <c r="V6517" t="e">
        <f t="shared" si="921"/>
        <v>#N/A</v>
      </c>
      <c r="W6517">
        <f t="shared" si="922"/>
        <v>0</v>
      </c>
    </row>
    <row r="6518" spans="1:23" x14ac:dyDescent="0.25">
      <c r="A6518">
        <f t="shared" si="915"/>
        <v>268</v>
      </c>
      <c r="B6518">
        <f t="shared" si="916"/>
        <v>9</v>
      </c>
      <c r="C6518" s="1">
        <f t="shared" si="923"/>
        <v>41911.124999984218</v>
      </c>
      <c r="D6518" s="7">
        <v>0</v>
      </c>
      <c r="E6518" s="7"/>
      <c r="G6518">
        <v>46.88</v>
      </c>
      <c r="H6518" s="12">
        <v>195.3092492019955</v>
      </c>
      <c r="I6518" s="13">
        <f>$D$2*tarifas!$D$12/24</f>
        <v>1.4541666666666666</v>
      </c>
      <c r="J6518" s="13" t="e">
        <f>VLOOKUP(E6518&amp;" "&amp;F6518,tarifas!$A$13:$D$20,4,FALSE)*H6518</f>
        <v>#N/A</v>
      </c>
      <c r="K6518" s="13">
        <f>IF(F6518="COD1",tarifas!$D$11*(SUMIFS($H$11:$H$8770,$F$11:$F$8770,"=COD1",$B$11:$B$8770,"="&amp;B6518)/COUNTIFS($F$11:$F$8770,"=COD1",$B$11:$B$8770,"="&amp;B6518))/COUNTIFS($A$11:$A$8770,"="&amp;A6518,$F$11:$F$8770,"=COD1"),0)</f>
        <v>0</v>
      </c>
      <c r="L6518" s="13" t="e">
        <f>(VLOOKUP(F6518,tarifas!$C$7:$D$10,2,FALSE)+tarifas!$D$21)*datos!H6518</f>
        <v>#N/A</v>
      </c>
      <c r="M6518">
        <v>0</v>
      </c>
      <c r="N6518" s="13" t="e">
        <f t="shared" si="917"/>
        <v>#N/A</v>
      </c>
      <c r="O6518">
        <f t="shared" si="918"/>
        <v>0</v>
      </c>
      <c r="P6518" s="12">
        <f t="shared" si="919"/>
        <v>195.3092492019955</v>
      </c>
      <c r="Q6518">
        <f t="shared" si="920"/>
        <v>0</v>
      </c>
      <c r="R6518">
        <f>$D$2*tarifas!$D$12/24</f>
        <v>1.4541666666666666</v>
      </c>
      <c r="S6518" t="e">
        <f>VLOOKUP(E6518&amp;" "&amp;F6518,tarifas!$A$13:$D$20,4,FALSE)*P6518</f>
        <v>#N/A</v>
      </c>
      <c r="T6518">
        <f>IF(F6518="COD1",tarifas!$D$11*(SUMIFS($P$11:$P$8770,$F$11:$F$8770,"=COD1",$B$11:$B$8770,"="&amp;B6518)/COUNTIFS($F$11:$F$8770,"=COD1",$B$11:$B$8770,"="&amp;B6518))/COUNTIFS($A$11:$A$8770,"="&amp;A6518,$F$11:$F$8770,"=COD1"),0)</f>
        <v>0</v>
      </c>
      <c r="U6518" t="e">
        <f>(VLOOKUP(F6518,tarifas!$C$7:$D$10,2,FALSE)+tarifas!$D$21)*datos!P6518</f>
        <v>#N/A</v>
      </c>
      <c r="V6518" t="e">
        <f t="shared" si="921"/>
        <v>#N/A</v>
      </c>
      <c r="W6518">
        <f t="shared" si="922"/>
        <v>0</v>
      </c>
    </row>
    <row r="6519" spans="1:23" x14ac:dyDescent="0.25">
      <c r="A6519">
        <f t="shared" si="915"/>
        <v>268</v>
      </c>
      <c r="B6519">
        <f t="shared" si="916"/>
        <v>9</v>
      </c>
      <c r="C6519" s="1">
        <f t="shared" si="923"/>
        <v>41911.166666650883</v>
      </c>
      <c r="D6519" s="7">
        <v>0</v>
      </c>
      <c r="E6519" s="7"/>
      <c r="G6519">
        <v>47.05</v>
      </c>
      <c r="H6519" s="12">
        <v>197.44933493520639</v>
      </c>
      <c r="I6519" s="13">
        <f>$D$2*tarifas!$D$12/24</f>
        <v>1.4541666666666666</v>
      </c>
      <c r="J6519" s="13" t="e">
        <f>VLOOKUP(E6519&amp;" "&amp;F6519,tarifas!$A$13:$D$20,4,FALSE)*H6519</f>
        <v>#N/A</v>
      </c>
      <c r="K6519" s="13">
        <f>IF(F6519="COD1",tarifas!$D$11*(SUMIFS($H$11:$H$8770,$F$11:$F$8770,"=COD1",$B$11:$B$8770,"="&amp;B6519)/COUNTIFS($F$11:$F$8770,"=COD1",$B$11:$B$8770,"="&amp;B6519))/COUNTIFS($A$11:$A$8770,"="&amp;A6519,$F$11:$F$8770,"=COD1"),0)</f>
        <v>0</v>
      </c>
      <c r="L6519" s="13" t="e">
        <f>(VLOOKUP(F6519,tarifas!$C$7:$D$10,2,FALSE)+tarifas!$D$21)*datos!H6519</f>
        <v>#N/A</v>
      </c>
      <c r="M6519">
        <v>0</v>
      </c>
      <c r="N6519" s="13" t="e">
        <f t="shared" si="917"/>
        <v>#N/A</v>
      </c>
      <c r="O6519">
        <f t="shared" si="918"/>
        <v>0</v>
      </c>
      <c r="P6519" s="12">
        <f t="shared" si="919"/>
        <v>197.44933493520639</v>
      </c>
      <c r="Q6519">
        <f t="shared" si="920"/>
        <v>0</v>
      </c>
      <c r="R6519">
        <f>$D$2*tarifas!$D$12/24</f>
        <v>1.4541666666666666</v>
      </c>
      <c r="S6519" t="e">
        <f>VLOOKUP(E6519&amp;" "&amp;F6519,tarifas!$A$13:$D$20,4,FALSE)*P6519</f>
        <v>#N/A</v>
      </c>
      <c r="T6519">
        <f>IF(F6519="COD1",tarifas!$D$11*(SUMIFS($P$11:$P$8770,$F$11:$F$8770,"=COD1",$B$11:$B$8770,"="&amp;B6519)/COUNTIFS($F$11:$F$8770,"=COD1",$B$11:$B$8770,"="&amp;B6519))/COUNTIFS($A$11:$A$8770,"="&amp;A6519,$F$11:$F$8770,"=COD1"),0)</f>
        <v>0</v>
      </c>
      <c r="U6519" t="e">
        <f>(VLOOKUP(F6519,tarifas!$C$7:$D$10,2,FALSE)+tarifas!$D$21)*datos!P6519</f>
        <v>#N/A</v>
      </c>
      <c r="V6519" t="e">
        <f t="shared" si="921"/>
        <v>#N/A</v>
      </c>
      <c r="W6519">
        <f t="shared" si="922"/>
        <v>0</v>
      </c>
    </row>
    <row r="6520" spans="1:23" x14ac:dyDescent="0.25">
      <c r="A6520">
        <f t="shared" si="915"/>
        <v>268</v>
      </c>
      <c r="B6520">
        <f t="shared" si="916"/>
        <v>9</v>
      </c>
      <c r="C6520" s="1">
        <f t="shared" si="923"/>
        <v>41911.208333317547</v>
      </c>
      <c r="D6520" s="7">
        <v>0</v>
      </c>
      <c r="E6520" s="7"/>
      <c r="G6520">
        <v>62.84</v>
      </c>
      <c r="H6520" s="12">
        <v>192.62355744267353</v>
      </c>
      <c r="I6520" s="13">
        <f>$D$2*tarifas!$D$12/24</f>
        <v>1.4541666666666666</v>
      </c>
      <c r="J6520" s="13" t="e">
        <f>VLOOKUP(E6520&amp;" "&amp;F6520,tarifas!$A$13:$D$20,4,FALSE)*H6520</f>
        <v>#N/A</v>
      </c>
      <c r="K6520" s="13">
        <f>IF(F6520="COD1",tarifas!$D$11*(SUMIFS($H$11:$H$8770,$F$11:$F$8770,"=COD1",$B$11:$B$8770,"="&amp;B6520)/COUNTIFS($F$11:$F$8770,"=COD1",$B$11:$B$8770,"="&amp;B6520))/COUNTIFS($A$11:$A$8770,"="&amp;A6520,$F$11:$F$8770,"=COD1"),0)</f>
        <v>0</v>
      </c>
      <c r="L6520" s="13" t="e">
        <f>(VLOOKUP(F6520,tarifas!$C$7:$D$10,2,FALSE)+tarifas!$D$21)*datos!H6520</f>
        <v>#N/A</v>
      </c>
      <c r="M6520">
        <v>0</v>
      </c>
      <c r="N6520" s="13" t="e">
        <f t="shared" si="917"/>
        <v>#N/A</v>
      </c>
      <c r="O6520">
        <f t="shared" si="918"/>
        <v>0</v>
      </c>
      <c r="P6520" s="12">
        <f t="shared" si="919"/>
        <v>192.62355744267353</v>
      </c>
      <c r="Q6520">
        <f t="shared" si="920"/>
        <v>0</v>
      </c>
      <c r="R6520">
        <f>$D$2*tarifas!$D$12/24</f>
        <v>1.4541666666666666</v>
      </c>
      <c r="S6520" t="e">
        <f>VLOOKUP(E6520&amp;" "&amp;F6520,tarifas!$A$13:$D$20,4,FALSE)*P6520</f>
        <v>#N/A</v>
      </c>
      <c r="T6520">
        <f>IF(F6520="COD1",tarifas!$D$11*(SUMIFS($P$11:$P$8770,$F$11:$F$8770,"=COD1",$B$11:$B$8770,"="&amp;B6520)/COUNTIFS($F$11:$F$8770,"=COD1",$B$11:$B$8770,"="&amp;B6520))/COUNTIFS($A$11:$A$8770,"="&amp;A6520,$F$11:$F$8770,"=COD1"),0)</f>
        <v>0</v>
      </c>
      <c r="U6520" t="e">
        <f>(VLOOKUP(F6520,tarifas!$C$7:$D$10,2,FALSE)+tarifas!$D$21)*datos!P6520</f>
        <v>#N/A</v>
      </c>
      <c r="V6520" t="e">
        <f t="shared" si="921"/>
        <v>#N/A</v>
      </c>
      <c r="W6520">
        <f t="shared" si="922"/>
        <v>0</v>
      </c>
    </row>
    <row r="6521" spans="1:23" x14ac:dyDescent="0.25">
      <c r="A6521">
        <f t="shared" si="915"/>
        <v>268</v>
      </c>
      <c r="B6521">
        <f t="shared" si="916"/>
        <v>9</v>
      </c>
      <c r="C6521" s="1">
        <f t="shared" si="923"/>
        <v>41911.249999984211</v>
      </c>
      <c r="D6521" s="7">
        <v>0</v>
      </c>
      <c r="E6521" s="7"/>
      <c r="G6521">
        <v>69.05</v>
      </c>
      <c r="H6521" s="12">
        <v>185.31396712060103</v>
      </c>
      <c r="I6521" s="13">
        <f>$D$2*tarifas!$D$12/24</f>
        <v>1.4541666666666666</v>
      </c>
      <c r="J6521" s="13" t="e">
        <f>VLOOKUP(E6521&amp;" "&amp;F6521,tarifas!$A$13:$D$20,4,FALSE)*H6521</f>
        <v>#N/A</v>
      </c>
      <c r="K6521" s="13">
        <f>IF(F6521="COD1",tarifas!$D$11*(SUMIFS($H$11:$H$8770,$F$11:$F$8770,"=COD1",$B$11:$B$8770,"="&amp;B6521)/COUNTIFS($F$11:$F$8770,"=COD1",$B$11:$B$8770,"="&amp;B6521))/COUNTIFS($A$11:$A$8770,"="&amp;A6521,$F$11:$F$8770,"=COD1"),0)</f>
        <v>0</v>
      </c>
      <c r="L6521" s="13" t="e">
        <f>(VLOOKUP(F6521,tarifas!$C$7:$D$10,2,FALSE)+tarifas!$D$21)*datos!H6521</f>
        <v>#N/A</v>
      </c>
      <c r="M6521">
        <v>16.71856</v>
      </c>
      <c r="N6521" s="13" t="e">
        <f t="shared" si="917"/>
        <v>#N/A</v>
      </c>
      <c r="O6521">
        <f t="shared" si="918"/>
        <v>16.71856</v>
      </c>
      <c r="P6521" s="12">
        <f t="shared" si="919"/>
        <v>168.59540712060104</v>
      </c>
      <c r="Q6521">
        <f t="shared" si="920"/>
        <v>0</v>
      </c>
      <c r="R6521">
        <f>$D$2*tarifas!$D$12/24</f>
        <v>1.4541666666666666</v>
      </c>
      <c r="S6521" t="e">
        <f>VLOOKUP(E6521&amp;" "&amp;F6521,tarifas!$A$13:$D$20,4,FALSE)*P6521</f>
        <v>#N/A</v>
      </c>
      <c r="T6521">
        <f>IF(F6521="COD1",tarifas!$D$11*(SUMIFS($P$11:$P$8770,$F$11:$F$8770,"=COD1",$B$11:$B$8770,"="&amp;B6521)/COUNTIFS($F$11:$F$8770,"=COD1",$B$11:$B$8770,"="&amp;B6521))/COUNTIFS($A$11:$A$8770,"="&amp;A6521,$F$11:$F$8770,"=COD1"),0)</f>
        <v>0</v>
      </c>
      <c r="U6521" t="e">
        <f>(VLOOKUP(F6521,tarifas!$C$7:$D$10,2,FALSE)+tarifas!$D$21)*datos!P6521</f>
        <v>#N/A</v>
      </c>
      <c r="V6521" t="e">
        <f t="shared" si="921"/>
        <v>#N/A</v>
      </c>
      <c r="W6521">
        <f t="shared" si="922"/>
        <v>0</v>
      </c>
    </row>
    <row r="6522" spans="1:23" x14ac:dyDescent="0.25">
      <c r="A6522">
        <f t="shared" si="915"/>
        <v>268</v>
      </c>
      <c r="B6522">
        <f t="shared" si="916"/>
        <v>9</v>
      </c>
      <c r="C6522" s="1">
        <f t="shared" si="923"/>
        <v>41911.291666650875</v>
      </c>
      <c r="D6522" s="7">
        <v>0</v>
      </c>
      <c r="E6522" s="7"/>
      <c r="G6522">
        <v>70.349999999999994</v>
      </c>
      <c r="H6522" s="12">
        <v>244.90086075023413</v>
      </c>
      <c r="I6522" s="13">
        <f>$D$2*tarifas!$D$12/24</f>
        <v>1.4541666666666666</v>
      </c>
      <c r="J6522" s="13" t="e">
        <f>VLOOKUP(E6522&amp;" "&amp;F6522,tarifas!$A$13:$D$20,4,FALSE)*H6522</f>
        <v>#N/A</v>
      </c>
      <c r="K6522" s="13">
        <f>IF(F6522="COD1",tarifas!$D$11*(SUMIFS($H$11:$H$8770,$F$11:$F$8770,"=COD1",$B$11:$B$8770,"="&amp;B6522)/COUNTIFS($F$11:$F$8770,"=COD1",$B$11:$B$8770,"="&amp;B6522))/COUNTIFS($A$11:$A$8770,"="&amp;A6522,$F$11:$F$8770,"=COD1"),0)</f>
        <v>0</v>
      </c>
      <c r="L6522" s="13" t="e">
        <f>(VLOOKUP(F6522,tarifas!$C$7:$D$10,2,FALSE)+tarifas!$D$21)*datos!H6522</f>
        <v>#N/A</v>
      </c>
      <c r="M6522">
        <v>158.21773999999999</v>
      </c>
      <c r="N6522" s="13" t="e">
        <f t="shared" si="917"/>
        <v>#N/A</v>
      </c>
      <c r="O6522">
        <f t="shared" si="918"/>
        <v>158.21773999999999</v>
      </c>
      <c r="P6522" s="12">
        <f t="shared" si="919"/>
        <v>86.683120750234139</v>
      </c>
      <c r="Q6522">
        <f t="shared" si="920"/>
        <v>0</v>
      </c>
      <c r="R6522">
        <f>$D$2*tarifas!$D$12/24</f>
        <v>1.4541666666666666</v>
      </c>
      <c r="S6522" t="e">
        <f>VLOOKUP(E6522&amp;" "&amp;F6522,tarifas!$A$13:$D$20,4,FALSE)*P6522</f>
        <v>#N/A</v>
      </c>
      <c r="T6522">
        <f>IF(F6522="COD1",tarifas!$D$11*(SUMIFS($P$11:$P$8770,$F$11:$F$8770,"=COD1",$B$11:$B$8770,"="&amp;B6522)/COUNTIFS($F$11:$F$8770,"=COD1",$B$11:$B$8770,"="&amp;B6522))/COUNTIFS($A$11:$A$8770,"="&amp;A6522,$F$11:$F$8770,"=COD1"),0)</f>
        <v>0</v>
      </c>
      <c r="U6522" t="e">
        <f>(VLOOKUP(F6522,tarifas!$C$7:$D$10,2,FALSE)+tarifas!$D$21)*datos!P6522</f>
        <v>#N/A</v>
      </c>
      <c r="V6522" t="e">
        <f t="shared" si="921"/>
        <v>#N/A</v>
      </c>
      <c r="W6522">
        <f t="shared" si="922"/>
        <v>0</v>
      </c>
    </row>
    <row r="6523" spans="1:23" x14ac:dyDescent="0.25">
      <c r="A6523">
        <f t="shared" si="915"/>
        <v>268</v>
      </c>
      <c r="B6523">
        <f t="shared" si="916"/>
        <v>9</v>
      </c>
      <c r="C6523" s="1">
        <f t="shared" si="923"/>
        <v>41911.33333331754</v>
      </c>
      <c r="D6523" s="7">
        <v>0</v>
      </c>
      <c r="E6523" s="7"/>
      <c r="G6523">
        <v>73.099999999999994</v>
      </c>
      <c r="H6523" s="12">
        <v>379.40705020102524</v>
      </c>
      <c r="I6523" s="13">
        <f>$D$2*tarifas!$D$12/24</f>
        <v>1.4541666666666666</v>
      </c>
      <c r="J6523" s="13" t="e">
        <f>VLOOKUP(E6523&amp;" "&amp;F6523,tarifas!$A$13:$D$20,4,FALSE)*H6523</f>
        <v>#N/A</v>
      </c>
      <c r="K6523" s="13">
        <f>IF(F6523="COD1",tarifas!$D$11*(SUMIFS($H$11:$H$8770,$F$11:$F$8770,"=COD1",$B$11:$B$8770,"="&amp;B6523)/COUNTIFS($F$11:$F$8770,"=COD1",$B$11:$B$8770,"="&amp;B6523))/COUNTIFS($A$11:$A$8770,"="&amp;A6523,$F$11:$F$8770,"=COD1"),0)</f>
        <v>0</v>
      </c>
      <c r="L6523" s="13" t="e">
        <f>(VLOOKUP(F6523,tarifas!$C$7:$D$10,2,FALSE)+tarifas!$D$21)*datos!H6523</f>
        <v>#N/A</v>
      </c>
      <c r="M6523">
        <v>193.52178000000001</v>
      </c>
      <c r="N6523" s="13" t="e">
        <f t="shared" si="917"/>
        <v>#N/A</v>
      </c>
      <c r="O6523">
        <f t="shared" si="918"/>
        <v>193.52178000000001</v>
      </c>
      <c r="P6523" s="12">
        <f t="shared" si="919"/>
        <v>185.88527020102524</v>
      </c>
      <c r="Q6523">
        <f t="shared" si="920"/>
        <v>0</v>
      </c>
      <c r="R6523">
        <f>$D$2*tarifas!$D$12/24</f>
        <v>1.4541666666666666</v>
      </c>
      <c r="S6523" t="e">
        <f>VLOOKUP(E6523&amp;" "&amp;F6523,tarifas!$A$13:$D$20,4,FALSE)*P6523</f>
        <v>#N/A</v>
      </c>
      <c r="T6523">
        <f>IF(F6523="COD1",tarifas!$D$11*(SUMIFS($P$11:$P$8770,$F$11:$F$8770,"=COD1",$B$11:$B$8770,"="&amp;B6523)/COUNTIFS($F$11:$F$8770,"=COD1",$B$11:$B$8770,"="&amp;B6523))/COUNTIFS($A$11:$A$8770,"="&amp;A6523,$F$11:$F$8770,"=COD1"),0)</f>
        <v>0</v>
      </c>
      <c r="U6523" t="e">
        <f>(VLOOKUP(F6523,tarifas!$C$7:$D$10,2,FALSE)+tarifas!$D$21)*datos!P6523</f>
        <v>#N/A</v>
      </c>
      <c r="V6523" t="e">
        <f t="shared" si="921"/>
        <v>#N/A</v>
      </c>
      <c r="W6523">
        <f t="shared" si="922"/>
        <v>0</v>
      </c>
    </row>
    <row r="6524" spans="1:23" x14ac:dyDescent="0.25">
      <c r="A6524">
        <f t="shared" si="915"/>
        <v>268</v>
      </c>
      <c r="B6524">
        <f t="shared" si="916"/>
        <v>9</v>
      </c>
      <c r="C6524" s="1">
        <f t="shared" si="923"/>
        <v>41911.374999984204</v>
      </c>
      <c r="D6524" s="7">
        <v>621.27272727272737</v>
      </c>
      <c r="E6524" s="7"/>
      <c r="G6524">
        <v>73.099999999999994</v>
      </c>
      <c r="H6524" s="12">
        <v>560.16384384585649</v>
      </c>
      <c r="I6524" s="13">
        <f>$D$2*tarifas!$D$12/24</f>
        <v>1.4541666666666666</v>
      </c>
      <c r="J6524" s="13" t="e">
        <f>VLOOKUP(E6524&amp;" "&amp;F6524,tarifas!$A$13:$D$20,4,FALSE)*H6524</f>
        <v>#N/A</v>
      </c>
      <c r="K6524" s="13">
        <f>IF(F6524="COD1",tarifas!$D$11*(SUMIFS($H$11:$H$8770,$F$11:$F$8770,"=COD1",$B$11:$B$8770,"="&amp;B6524)/COUNTIFS($F$11:$F$8770,"=COD1",$B$11:$B$8770,"="&amp;B6524))/COUNTIFS($A$11:$A$8770,"="&amp;A6524,$F$11:$F$8770,"=COD1"),0)</f>
        <v>0</v>
      </c>
      <c r="L6524" s="13" t="e">
        <f>(VLOOKUP(F6524,tarifas!$C$7:$D$10,2,FALSE)+tarifas!$D$21)*datos!H6524</f>
        <v>#N/A</v>
      </c>
      <c r="M6524">
        <v>330.99415000000005</v>
      </c>
      <c r="N6524" s="13" t="e">
        <f t="shared" si="917"/>
        <v>#N/A</v>
      </c>
      <c r="O6524">
        <f t="shared" si="918"/>
        <v>330.99415000000005</v>
      </c>
      <c r="P6524" s="12">
        <f t="shared" si="919"/>
        <v>229.16969384585644</v>
      </c>
      <c r="Q6524">
        <f t="shared" si="920"/>
        <v>0</v>
      </c>
      <c r="R6524">
        <f>$D$2*tarifas!$D$12/24</f>
        <v>1.4541666666666666</v>
      </c>
      <c r="S6524" t="e">
        <f>VLOOKUP(E6524&amp;" "&amp;F6524,tarifas!$A$13:$D$20,4,FALSE)*P6524</f>
        <v>#N/A</v>
      </c>
      <c r="T6524">
        <f>IF(F6524="COD1",tarifas!$D$11*(SUMIFS($P$11:$P$8770,$F$11:$F$8770,"=COD1",$B$11:$B$8770,"="&amp;B6524)/COUNTIFS($F$11:$F$8770,"=COD1",$B$11:$B$8770,"="&amp;B6524))/COUNTIFS($A$11:$A$8770,"="&amp;A6524,$F$11:$F$8770,"=COD1"),0)</f>
        <v>0</v>
      </c>
      <c r="U6524" t="e">
        <f>(VLOOKUP(F6524,tarifas!$C$7:$D$10,2,FALSE)+tarifas!$D$21)*datos!P6524</f>
        <v>#N/A</v>
      </c>
      <c r="V6524" t="e">
        <f t="shared" si="921"/>
        <v>#N/A</v>
      </c>
      <c r="W6524">
        <f t="shared" si="922"/>
        <v>0</v>
      </c>
    </row>
    <row r="6525" spans="1:23" x14ac:dyDescent="0.25">
      <c r="A6525">
        <f t="shared" si="915"/>
        <v>268</v>
      </c>
      <c r="B6525">
        <f t="shared" si="916"/>
        <v>9</v>
      </c>
      <c r="C6525" s="1">
        <f t="shared" si="923"/>
        <v>41911.416666650868</v>
      </c>
      <c r="D6525" s="7">
        <v>554.81818181818176</v>
      </c>
      <c r="E6525" s="7"/>
      <c r="G6525">
        <v>73.23</v>
      </c>
      <c r="H6525" s="12">
        <v>609.67633418284515</v>
      </c>
      <c r="I6525" s="13">
        <f>$D$2*tarifas!$D$12/24</f>
        <v>1.4541666666666666</v>
      </c>
      <c r="J6525" s="13" t="e">
        <f>VLOOKUP(E6525&amp;" "&amp;F6525,tarifas!$A$13:$D$20,4,FALSE)*H6525</f>
        <v>#N/A</v>
      </c>
      <c r="K6525" s="13">
        <f>IF(F6525="COD1",tarifas!$D$11*(SUMIFS($H$11:$H$8770,$F$11:$F$8770,"=COD1",$B$11:$B$8770,"="&amp;B6525)/COUNTIFS($F$11:$F$8770,"=COD1",$B$11:$B$8770,"="&amp;B6525))/COUNTIFS($A$11:$A$8770,"="&amp;A6525,$F$11:$F$8770,"=COD1"),0)</f>
        <v>0</v>
      </c>
      <c r="L6525" s="13" t="e">
        <f>(VLOOKUP(F6525,tarifas!$C$7:$D$10,2,FALSE)+tarifas!$D$21)*datos!H6525</f>
        <v>#N/A</v>
      </c>
      <c r="M6525">
        <v>455.82554999999996</v>
      </c>
      <c r="N6525" s="13" t="e">
        <f t="shared" si="917"/>
        <v>#N/A</v>
      </c>
      <c r="O6525">
        <f t="shared" si="918"/>
        <v>455.82554999999996</v>
      </c>
      <c r="P6525" s="12">
        <f t="shared" si="919"/>
        <v>153.85078418284519</v>
      </c>
      <c r="Q6525">
        <f t="shared" si="920"/>
        <v>0</v>
      </c>
      <c r="R6525">
        <f>$D$2*tarifas!$D$12/24</f>
        <v>1.4541666666666666</v>
      </c>
      <c r="S6525" t="e">
        <f>VLOOKUP(E6525&amp;" "&amp;F6525,tarifas!$A$13:$D$20,4,FALSE)*P6525</f>
        <v>#N/A</v>
      </c>
      <c r="T6525">
        <f>IF(F6525="COD1",tarifas!$D$11*(SUMIFS($P$11:$P$8770,$F$11:$F$8770,"=COD1",$B$11:$B$8770,"="&amp;B6525)/COUNTIFS($F$11:$F$8770,"=COD1",$B$11:$B$8770,"="&amp;B6525))/COUNTIFS($A$11:$A$8770,"="&amp;A6525,$F$11:$F$8770,"=COD1"),0)</f>
        <v>0</v>
      </c>
      <c r="U6525" t="e">
        <f>(VLOOKUP(F6525,tarifas!$C$7:$D$10,2,FALSE)+tarifas!$D$21)*datos!P6525</f>
        <v>#N/A</v>
      </c>
      <c r="V6525" t="e">
        <f t="shared" si="921"/>
        <v>#N/A</v>
      </c>
      <c r="W6525">
        <f t="shared" si="922"/>
        <v>0</v>
      </c>
    </row>
    <row r="6526" spans="1:23" x14ac:dyDescent="0.25">
      <c r="A6526">
        <f t="shared" si="915"/>
        <v>268</v>
      </c>
      <c r="B6526">
        <f t="shared" si="916"/>
        <v>9</v>
      </c>
      <c r="C6526" s="1">
        <f t="shared" si="923"/>
        <v>41911.458333317532</v>
      </c>
      <c r="D6526" s="7">
        <v>601.18181818181824</v>
      </c>
      <c r="E6526" s="7"/>
      <c r="G6526">
        <v>73.099999999999994</v>
      </c>
      <c r="H6526" s="12">
        <v>538.52447492778231</v>
      </c>
      <c r="I6526" s="13">
        <f>$D$2*tarifas!$D$12/24</f>
        <v>1.4541666666666666</v>
      </c>
      <c r="J6526" s="13" t="e">
        <f>VLOOKUP(E6526&amp;" "&amp;F6526,tarifas!$A$13:$D$20,4,FALSE)*H6526</f>
        <v>#N/A</v>
      </c>
      <c r="K6526" s="13">
        <f>IF(F6526="COD1",tarifas!$D$11*(SUMIFS($H$11:$H$8770,$F$11:$F$8770,"=COD1",$B$11:$B$8770,"="&amp;B6526)/COUNTIFS($F$11:$F$8770,"=COD1",$B$11:$B$8770,"="&amp;B6526))/COUNTIFS($A$11:$A$8770,"="&amp;A6526,$F$11:$F$8770,"=COD1"),0)</f>
        <v>0</v>
      </c>
      <c r="L6526" s="13" t="e">
        <f>(VLOOKUP(F6526,tarifas!$C$7:$D$10,2,FALSE)+tarifas!$D$21)*datos!H6526</f>
        <v>#N/A</v>
      </c>
      <c r="M6526">
        <v>483.54121000000004</v>
      </c>
      <c r="N6526" s="13" t="e">
        <f t="shared" si="917"/>
        <v>#N/A</v>
      </c>
      <c r="O6526">
        <f t="shared" si="918"/>
        <v>483.54121000000004</v>
      </c>
      <c r="P6526" s="12">
        <f t="shared" si="919"/>
        <v>54.983264927782272</v>
      </c>
      <c r="Q6526">
        <f t="shared" si="920"/>
        <v>0</v>
      </c>
      <c r="R6526">
        <f>$D$2*tarifas!$D$12/24</f>
        <v>1.4541666666666666</v>
      </c>
      <c r="S6526" t="e">
        <f>VLOOKUP(E6526&amp;" "&amp;F6526,tarifas!$A$13:$D$20,4,FALSE)*P6526</f>
        <v>#N/A</v>
      </c>
      <c r="T6526">
        <f>IF(F6526="COD1",tarifas!$D$11*(SUMIFS($P$11:$P$8770,$F$11:$F$8770,"=COD1",$B$11:$B$8770,"="&amp;B6526)/COUNTIFS($F$11:$F$8770,"=COD1",$B$11:$B$8770,"="&amp;B6526))/COUNTIFS($A$11:$A$8770,"="&amp;A6526,$F$11:$F$8770,"=COD1"),0)</f>
        <v>0</v>
      </c>
      <c r="U6526" t="e">
        <f>(VLOOKUP(F6526,tarifas!$C$7:$D$10,2,FALSE)+tarifas!$D$21)*datos!P6526</f>
        <v>#N/A</v>
      </c>
      <c r="V6526" t="e">
        <f t="shared" si="921"/>
        <v>#N/A</v>
      </c>
      <c r="W6526">
        <f t="shared" si="922"/>
        <v>0</v>
      </c>
    </row>
    <row r="6527" spans="1:23" x14ac:dyDescent="0.25">
      <c r="A6527">
        <f t="shared" si="915"/>
        <v>268</v>
      </c>
      <c r="B6527">
        <f t="shared" si="916"/>
        <v>9</v>
      </c>
      <c r="C6527" s="1">
        <f t="shared" si="923"/>
        <v>41911.499999984197</v>
      </c>
      <c r="D6527" s="7">
        <v>541.16666666666663</v>
      </c>
      <c r="E6527" s="7"/>
      <c r="G6527">
        <v>73</v>
      </c>
      <c r="H6527" s="12">
        <v>494.77630203761282</v>
      </c>
      <c r="I6527" s="13">
        <f>$D$2*tarifas!$D$12/24</f>
        <v>1.4541666666666666</v>
      </c>
      <c r="J6527" s="13" t="e">
        <f>VLOOKUP(E6527&amp;" "&amp;F6527,tarifas!$A$13:$D$20,4,FALSE)*H6527</f>
        <v>#N/A</v>
      </c>
      <c r="K6527" s="13">
        <f>IF(F6527="COD1",tarifas!$D$11*(SUMIFS($H$11:$H$8770,$F$11:$F$8770,"=COD1",$B$11:$B$8770,"="&amp;B6527)/COUNTIFS($F$11:$F$8770,"=COD1",$B$11:$B$8770,"="&amp;B6527))/COUNTIFS($A$11:$A$8770,"="&amp;A6527,$F$11:$F$8770,"=COD1"),0)</f>
        <v>0</v>
      </c>
      <c r="L6527" s="13" t="e">
        <f>(VLOOKUP(F6527,tarifas!$C$7:$D$10,2,FALSE)+tarifas!$D$21)*datos!H6527</f>
        <v>#N/A</v>
      </c>
      <c r="M6527">
        <v>477.90361999999999</v>
      </c>
      <c r="N6527" s="13" t="e">
        <f t="shared" si="917"/>
        <v>#N/A</v>
      </c>
      <c r="O6527">
        <f t="shared" si="918"/>
        <v>477.90361999999999</v>
      </c>
      <c r="P6527" s="12">
        <f t="shared" si="919"/>
        <v>16.872682037612833</v>
      </c>
      <c r="Q6527">
        <f t="shared" si="920"/>
        <v>0</v>
      </c>
      <c r="R6527">
        <f>$D$2*tarifas!$D$12/24</f>
        <v>1.4541666666666666</v>
      </c>
      <c r="S6527" t="e">
        <f>VLOOKUP(E6527&amp;" "&amp;F6527,tarifas!$A$13:$D$20,4,FALSE)*P6527</f>
        <v>#N/A</v>
      </c>
      <c r="T6527">
        <f>IF(F6527="COD1",tarifas!$D$11*(SUMIFS($P$11:$P$8770,$F$11:$F$8770,"=COD1",$B$11:$B$8770,"="&amp;B6527)/COUNTIFS($F$11:$F$8770,"=COD1",$B$11:$B$8770,"="&amp;B6527))/COUNTIFS($A$11:$A$8770,"="&amp;A6527,$F$11:$F$8770,"=COD1"),0)</f>
        <v>0</v>
      </c>
      <c r="U6527" t="e">
        <f>(VLOOKUP(F6527,tarifas!$C$7:$D$10,2,FALSE)+tarifas!$D$21)*datos!P6527</f>
        <v>#N/A</v>
      </c>
      <c r="V6527" t="e">
        <f t="shared" si="921"/>
        <v>#N/A</v>
      </c>
      <c r="W6527">
        <f t="shared" si="922"/>
        <v>0</v>
      </c>
    </row>
    <row r="6528" spans="1:23" x14ac:dyDescent="0.25">
      <c r="A6528">
        <f t="shared" si="915"/>
        <v>268</v>
      </c>
      <c r="B6528">
        <f t="shared" si="916"/>
        <v>9</v>
      </c>
      <c r="C6528" s="1">
        <f t="shared" si="923"/>
        <v>41911.541666650861</v>
      </c>
      <c r="D6528" s="7">
        <v>644.45454545454538</v>
      </c>
      <c r="E6528" s="7"/>
      <c r="G6528">
        <v>70.12</v>
      </c>
      <c r="H6528" s="12">
        <v>584.80501489280778</v>
      </c>
      <c r="I6528" s="13">
        <f>$D$2*tarifas!$D$12/24</f>
        <v>1.4541666666666666</v>
      </c>
      <c r="J6528" s="13" t="e">
        <f>VLOOKUP(E6528&amp;" "&amp;F6528,tarifas!$A$13:$D$20,4,FALSE)*H6528</f>
        <v>#N/A</v>
      </c>
      <c r="K6528" s="13">
        <f>IF(F6528="COD1",tarifas!$D$11*(SUMIFS($H$11:$H$8770,$F$11:$F$8770,"=COD1",$B$11:$B$8770,"="&amp;B6528)/COUNTIFS($F$11:$F$8770,"=COD1",$B$11:$B$8770,"="&amp;B6528))/COUNTIFS($A$11:$A$8770,"="&amp;A6528,$F$11:$F$8770,"=COD1"),0)</f>
        <v>0</v>
      </c>
      <c r="L6528" s="13" t="e">
        <f>(VLOOKUP(F6528,tarifas!$C$7:$D$10,2,FALSE)+tarifas!$D$21)*datos!H6528</f>
        <v>#N/A</v>
      </c>
      <c r="M6528">
        <v>446.55365999999998</v>
      </c>
      <c r="N6528" s="13" t="e">
        <f t="shared" si="917"/>
        <v>#N/A</v>
      </c>
      <c r="O6528">
        <f t="shared" si="918"/>
        <v>446.55365999999998</v>
      </c>
      <c r="P6528" s="12">
        <f t="shared" si="919"/>
        <v>138.2513548928078</v>
      </c>
      <c r="Q6528">
        <f t="shared" si="920"/>
        <v>0</v>
      </c>
      <c r="R6528">
        <f>$D$2*tarifas!$D$12/24</f>
        <v>1.4541666666666666</v>
      </c>
      <c r="S6528" t="e">
        <f>VLOOKUP(E6528&amp;" "&amp;F6528,tarifas!$A$13:$D$20,4,FALSE)*P6528</f>
        <v>#N/A</v>
      </c>
      <c r="T6528">
        <f>IF(F6528="COD1",tarifas!$D$11*(SUMIFS($P$11:$P$8770,$F$11:$F$8770,"=COD1",$B$11:$B$8770,"="&amp;B6528)/COUNTIFS($F$11:$F$8770,"=COD1",$B$11:$B$8770,"="&amp;B6528))/COUNTIFS($A$11:$A$8770,"="&amp;A6528,$F$11:$F$8770,"=COD1"),0)</f>
        <v>0</v>
      </c>
      <c r="U6528" t="e">
        <f>(VLOOKUP(F6528,tarifas!$C$7:$D$10,2,FALSE)+tarifas!$D$21)*datos!P6528</f>
        <v>#N/A</v>
      </c>
      <c r="V6528" t="e">
        <f t="shared" si="921"/>
        <v>#N/A</v>
      </c>
      <c r="W6528">
        <f t="shared" si="922"/>
        <v>0</v>
      </c>
    </row>
    <row r="6529" spans="1:23" x14ac:dyDescent="0.25">
      <c r="A6529">
        <f t="shared" si="915"/>
        <v>268</v>
      </c>
      <c r="B6529">
        <f t="shared" si="916"/>
        <v>9</v>
      </c>
      <c r="C6529" s="1">
        <f t="shared" si="923"/>
        <v>41911.583333317525</v>
      </c>
      <c r="D6529" s="7">
        <v>664.80303030303025</v>
      </c>
      <c r="E6529" s="7"/>
      <c r="G6529">
        <v>69.91</v>
      </c>
      <c r="H6529" s="12">
        <v>590.69893776223785</v>
      </c>
      <c r="I6529" s="13">
        <f>$D$2*tarifas!$D$12/24</f>
        <v>1.4541666666666666</v>
      </c>
      <c r="J6529" s="13" t="e">
        <f>VLOOKUP(E6529&amp;" "&amp;F6529,tarifas!$A$13:$D$20,4,FALSE)*H6529</f>
        <v>#N/A</v>
      </c>
      <c r="K6529" s="13">
        <f>IF(F6529="COD1",tarifas!$D$11*(SUMIFS($H$11:$H$8770,$F$11:$F$8770,"=COD1",$B$11:$B$8770,"="&amp;B6529)/COUNTIFS($F$11:$F$8770,"=COD1",$B$11:$B$8770,"="&amp;B6529))/COUNTIFS($A$11:$A$8770,"="&amp;A6529,$F$11:$F$8770,"=COD1"),0)</f>
        <v>0</v>
      </c>
      <c r="L6529" s="13" t="e">
        <f>(VLOOKUP(F6529,tarifas!$C$7:$D$10,2,FALSE)+tarifas!$D$21)*datos!H6529</f>
        <v>#N/A</v>
      </c>
      <c r="M6529">
        <v>383.45478000000003</v>
      </c>
      <c r="N6529" s="13" t="e">
        <f t="shared" si="917"/>
        <v>#N/A</v>
      </c>
      <c r="O6529">
        <f t="shared" si="918"/>
        <v>383.45478000000003</v>
      </c>
      <c r="P6529" s="12">
        <f t="shared" si="919"/>
        <v>207.24415776223782</v>
      </c>
      <c r="Q6529">
        <f t="shared" si="920"/>
        <v>0</v>
      </c>
      <c r="R6529">
        <f>$D$2*tarifas!$D$12/24</f>
        <v>1.4541666666666666</v>
      </c>
      <c r="S6529" t="e">
        <f>VLOOKUP(E6529&amp;" "&amp;F6529,tarifas!$A$13:$D$20,4,FALSE)*P6529</f>
        <v>#N/A</v>
      </c>
      <c r="T6529">
        <f>IF(F6529="COD1",tarifas!$D$11*(SUMIFS($P$11:$P$8770,$F$11:$F$8770,"=COD1",$B$11:$B$8770,"="&amp;B6529)/COUNTIFS($F$11:$F$8770,"=COD1",$B$11:$B$8770,"="&amp;B6529))/COUNTIFS($A$11:$A$8770,"="&amp;A6529,$F$11:$F$8770,"=COD1"),0)</f>
        <v>0</v>
      </c>
      <c r="U6529" t="e">
        <f>(VLOOKUP(F6529,tarifas!$C$7:$D$10,2,FALSE)+tarifas!$D$21)*datos!P6529</f>
        <v>#N/A</v>
      </c>
      <c r="V6529" t="e">
        <f t="shared" si="921"/>
        <v>#N/A</v>
      </c>
      <c r="W6529">
        <f t="shared" si="922"/>
        <v>0</v>
      </c>
    </row>
    <row r="6530" spans="1:23" x14ac:dyDescent="0.25">
      <c r="A6530">
        <f t="shared" si="915"/>
        <v>268</v>
      </c>
      <c r="B6530">
        <f t="shared" si="916"/>
        <v>9</v>
      </c>
      <c r="C6530" s="1">
        <f t="shared" si="923"/>
        <v>41911.624999984189</v>
      </c>
      <c r="D6530" s="7">
        <v>557.65151515151524</v>
      </c>
      <c r="E6530" s="7"/>
      <c r="G6530">
        <v>69.510000000000005</v>
      </c>
      <c r="H6530" s="12">
        <v>580.78326284293178</v>
      </c>
      <c r="I6530" s="13">
        <f>$D$2*tarifas!$D$12/24</f>
        <v>1.4541666666666666</v>
      </c>
      <c r="J6530" s="13" t="e">
        <f>VLOOKUP(E6530&amp;" "&amp;F6530,tarifas!$A$13:$D$20,4,FALSE)*H6530</f>
        <v>#N/A</v>
      </c>
      <c r="K6530" s="13">
        <f>IF(F6530="COD1",tarifas!$D$11*(SUMIFS($H$11:$H$8770,$F$11:$F$8770,"=COD1",$B$11:$B$8770,"="&amp;B6530)/COUNTIFS($F$11:$F$8770,"=COD1",$B$11:$B$8770,"="&amp;B6530))/COUNTIFS($A$11:$A$8770,"="&amp;A6530,$F$11:$F$8770,"=COD1"),0)</f>
        <v>0</v>
      </c>
      <c r="L6530" s="13" t="e">
        <f>(VLOOKUP(F6530,tarifas!$C$7:$D$10,2,FALSE)+tarifas!$D$21)*datos!H6530</f>
        <v>#N/A</v>
      </c>
      <c r="M6530">
        <v>279.69332000000003</v>
      </c>
      <c r="N6530" s="13" t="e">
        <f t="shared" si="917"/>
        <v>#N/A</v>
      </c>
      <c r="O6530">
        <f t="shared" si="918"/>
        <v>279.69332000000003</v>
      </c>
      <c r="P6530" s="12">
        <f t="shared" si="919"/>
        <v>301.08994284293175</v>
      </c>
      <c r="Q6530">
        <f t="shared" si="920"/>
        <v>0</v>
      </c>
      <c r="R6530">
        <f>$D$2*tarifas!$D$12/24</f>
        <v>1.4541666666666666</v>
      </c>
      <c r="S6530" t="e">
        <f>VLOOKUP(E6530&amp;" "&amp;F6530,tarifas!$A$13:$D$20,4,FALSE)*P6530</f>
        <v>#N/A</v>
      </c>
      <c r="T6530">
        <f>IF(F6530="COD1",tarifas!$D$11*(SUMIFS($P$11:$P$8770,$F$11:$F$8770,"=COD1",$B$11:$B$8770,"="&amp;B6530)/COUNTIFS($F$11:$F$8770,"=COD1",$B$11:$B$8770,"="&amp;B6530))/COUNTIFS($A$11:$A$8770,"="&amp;A6530,$F$11:$F$8770,"=COD1"),0)</f>
        <v>0</v>
      </c>
      <c r="U6530" t="e">
        <f>(VLOOKUP(F6530,tarifas!$C$7:$D$10,2,FALSE)+tarifas!$D$21)*datos!P6530</f>
        <v>#N/A</v>
      </c>
      <c r="V6530" t="e">
        <f t="shared" si="921"/>
        <v>#N/A</v>
      </c>
      <c r="W6530">
        <f t="shared" si="922"/>
        <v>0</v>
      </c>
    </row>
    <row r="6531" spans="1:23" x14ac:dyDescent="0.25">
      <c r="A6531">
        <f t="shared" si="915"/>
        <v>268</v>
      </c>
      <c r="B6531">
        <f t="shared" si="916"/>
        <v>9</v>
      </c>
      <c r="C6531" s="1">
        <f t="shared" si="923"/>
        <v>41911.666666650854</v>
      </c>
      <c r="D6531" s="7">
        <v>399.5</v>
      </c>
      <c r="E6531" s="7"/>
      <c r="G6531">
        <v>70</v>
      </c>
      <c r="H6531" s="12">
        <v>585.81596744674971</v>
      </c>
      <c r="I6531" s="13">
        <f>$D$2*tarifas!$D$12/24</f>
        <v>1.4541666666666666</v>
      </c>
      <c r="J6531" s="13" t="e">
        <f>VLOOKUP(E6531&amp;" "&amp;F6531,tarifas!$A$13:$D$20,4,FALSE)*H6531</f>
        <v>#N/A</v>
      </c>
      <c r="K6531" s="13">
        <f>IF(F6531="COD1",tarifas!$D$11*(SUMIFS($H$11:$H$8770,$F$11:$F$8770,"=COD1",$B$11:$B$8770,"="&amp;B6531)/COUNTIFS($F$11:$F$8770,"=COD1",$B$11:$B$8770,"="&amp;B6531))/COUNTIFS($A$11:$A$8770,"="&amp;A6531,$F$11:$F$8770,"=COD1"),0)</f>
        <v>0</v>
      </c>
      <c r="L6531" s="13" t="e">
        <f>(VLOOKUP(F6531,tarifas!$C$7:$D$10,2,FALSE)+tarifas!$D$21)*datos!H6531</f>
        <v>#N/A</v>
      </c>
      <c r="M6531">
        <v>143.53339000000003</v>
      </c>
      <c r="N6531" s="13" t="e">
        <f t="shared" si="917"/>
        <v>#N/A</v>
      </c>
      <c r="O6531">
        <f t="shared" si="918"/>
        <v>143.53339000000003</v>
      </c>
      <c r="P6531" s="12">
        <f t="shared" si="919"/>
        <v>442.28257744674966</v>
      </c>
      <c r="Q6531">
        <f t="shared" si="920"/>
        <v>0</v>
      </c>
      <c r="R6531">
        <f>$D$2*tarifas!$D$12/24</f>
        <v>1.4541666666666666</v>
      </c>
      <c r="S6531" t="e">
        <f>VLOOKUP(E6531&amp;" "&amp;F6531,tarifas!$A$13:$D$20,4,FALSE)*P6531</f>
        <v>#N/A</v>
      </c>
      <c r="T6531">
        <f>IF(F6531="COD1",tarifas!$D$11*(SUMIFS($P$11:$P$8770,$F$11:$F$8770,"=COD1",$B$11:$B$8770,"="&amp;B6531)/COUNTIFS($F$11:$F$8770,"=COD1",$B$11:$B$8770,"="&amp;B6531))/COUNTIFS($A$11:$A$8770,"="&amp;A6531,$F$11:$F$8770,"=COD1"),0)</f>
        <v>0</v>
      </c>
      <c r="U6531" t="e">
        <f>(VLOOKUP(F6531,tarifas!$C$7:$D$10,2,FALSE)+tarifas!$D$21)*datos!P6531</f>
        <v>#N/A</v>
      </c>
      <c r="V6531" t="e">
        <f t="shared" si="921"/>
        <v>#N/A</v>
      </c>
      <c r="W6531">
        <f t="shared" si="922"/>
        <v>0</v>
      </c>
    </row>
    <row r="6532" spans="1:23" x14ac:dyDescent="0.25">
      <c r="A6532">
        <f t="shared" si="915"/>
        <v>268</v>
      </c>
      <c r="B6532">
        <f t="shared" si="916"/>
        <v>9</v>
      </c>
      <c r="C6532" s="1">
        <f t="shared" si="923"/>
        <v>41911.708333317518</v>
      </c>
      <c r="D6532" s="7">
        <v>205.03030303030303</v>
      </c>
      <c r="E6532" s="7"/>
      <c r="G6532">
        <v>69.94</v>
      </c>
      <c r="H6532" s="12">
        <v>478.08544277503893</v>
      </c>
      <c r="I6532" s="13">
        <f>$D$2*tarifas!$D$12/24</f>
        <v>1.4541666666666666</v>
      </c>
      <c r="J6532" s="13" t="e">
        <f>VLOOKUP(E6532&amp;" "&amp;F6532,tarifas!$A$13:$D$20,4,FALSE)*H6532</f>
        <v>#N/A</v>
      </c>
      <c r="K6532" s="13">
        <f>IF(F6532="COD1",tarifas!$D$11*(SUMIFS($H$11:$H$8770,$F$11:$F$8770,"=COD1",$B$11:$B$8770,"="&amp;B6532)/COUNTIFS($F$11:$F$8770,"=COD1",$B$11:$B$8770,"="&amp;B6532))/COUNTIFS($A$11:$A$8770,"="&amp;A6532,$F$11:$F$8770,"=COD1"),0)</f>
        <v>0</v>
      </c>
      <c r="L6532" s="13" t="e">
        <f>(VLOOKUP(F6532,tarifas!$C$7:$D$10,2,FALSE)+tarifas!$D$21)*datos!H6532</f>
        <v>#N/A</v>
      </c>
      <c r="M6532">
        <v>10.406969999999999</v>
      </c>
      <c r="N6532" s="13" t="e">
        <f t="shared" si="917"/>
        <v>#N/A</v>
      </c>
      <c r="O6532">
        <f t="shared" si="918"/>
        <v>10.406969999999999</v>
      </c>
      <c r="P6532" s="12">
        <f t="shared" si="919"/>
        <v>467.67847277503893</v>
      </c>
      <c r="Q6532">
        <f t="shared" si="920"/>
        <v>0</v>
      </c>
      <c r="R6532">
        <f>$D$2*tarifas!$D$12/24</f>
        <v>1.4541666666666666</v>
      </c>
      <c r="S6532" t="e">
        <f>VLOOKUP(E6532&amp;" "&amp;F6532,tarifas!$A$13:$D$20,4,FALSE)*P6532</f>
        <v>#N/A</v>
      </c>
      <c r="T6532">
        <f>IF(F6532="COD1",tarifas!$D$11*(SUMIFS($P$11:$P$8770,$F$11:$F$8770,"=COD1",$B$11:$B$8770,"="&amp;B6532)/COUNTIFS($F$11:$F$8770,"=COD1",$B$11:$B$8770,"="&amp;B6532))/COUNTIFS($A$11:$A$8770,"="&amp;A6532,$F$11:$F$8770,"=COD1"),0)</f>
        <v>0</v>
      </c>
      <c r="U6532" t="e">
        <f>(VLOOKUP(F6532,tarifas!$C$7:$D$10,2,FALSE)+tarifas!$D$21)*datos!P6532</f>
        <v>#N/A</v>
      </c>
      <c r="V6532" t="e">
        <f t="shared" si="921"/>
        <v>#N/A</v>
      </c>
      <c r="W6532">
        <f t="shared" si="922"/>
        <v>0</v>
      </c>
    </row>
    <row r="6533" spans="1:23" x14ac:dyDescent="0.25">
      <c r="A6533">
        <f t="shared" si="915"/>
        <v>268</v>
      </c>
      <c r="B6533">
        <f t="shared" si="916"/>
        <v>9</v>
      </c>
      <c r="C6533" s="1">
        <f t="shared" si="923"/>
        <v>41911.749999984182</v>
      </c>
      <c r="D6533" s="7">
        <v>23.954545454545453</v>
      </c>
      <c r="E6533" s="7"/>
      <c r="G6533">
        <v>69.94</v>
      </c>
      <c r="H6533" s="12">
        <v>352.76391131951209</v>
      </c>
      <c r="I6533" s="13">
        <f>$D$2*tarifas!$D$12/24</f>
        <v>1.4541666666666666</v>
      </c>
      <c r="J6533" s="13" t="e">
        <f>VLOOKUP(E6533&amp;" "&amp;F6533,tarifas!$A$13:$D$20,4,FALSE)*H6533</f>
        <v>#N/A</v>
      </c>
      <c r="K6533" s="13">
        <f>IF(F6533="COD1",tarifas!$D$11*(SUMIFS($H$11:$H$8770,$F$11:$F$8770,"=COD1",$B$11:$B$8770,"="&amp;B6533)/COUNTIFS($F$11:$F$8770,"=COD1",$B$11:$B$8770,"="&amp;B6533))/COUNTIFS($A$11:$A$8770,"="&amp;A6533,$F$11:$F$8770,"=COD1"),0)</f>
        <v>0</v>
      </c>
      <c r="L6533" s="13" t="e">
        <f>(VLOOKUP(F6533,tarifas!$C$7:$D$10,2,FALSE)+tarifas!$D$21)*datos!H6533</f>
        <v>#N/A</v>
      </c>
      <c r="M6533">
        <v>0</v>
      </c>
      <c r="N6533" s="13" t="e">
        <f t="shared" si="917"/>
        <v>#N/A</v>
      </c>
      <c r="O6533">
        <f t="shared" si="918"/>
        <v>0</v>
      </c>
      <c r="P6533" s="12">
        <f t="shared" si="919"/>
        <v>352.76391131951209</v>
      </c>
      <c r="Q6533">
        <f t="shared" si="920"/>
        <v>0</v>
      </c>
      <c r="R6533">
        <f>$D$2*tarifas!$D$12/24</f>
        <v>1.4541666666666666</v>
      </c>
      <c r="S6533" t="e">
        <f>VLOOKUP(E6533&amp;" "&amp;F6533,tarifas!$A$13:$D$20,4,FALSE)*P6533</f>
        <v>#N/A</v>
      </c>
      <c r="T6533">
        <f>IF(F6533="COD1",tarifas!$D$11*(SUMIFS($P$11:$P$8770,$F$11:$F$8770,"=COD1",$B$11:$B$8770,"="&amp;B6533)/COUNTIFS($F$11:$F$8770,"=COD1",$B$11:$B$8770,"="&amp;B6533))/COUNTIFS($A$11:$A$8770,"="&amp;A6533,$F$11:$F$8770,"=COD1"),0)</f>
        <v>0</v>
      </c>
      <c r="U6533" t="e">
        <f>(VLOOKUP(F6533,tarifas!$C$7:$D$10,2,FALSE)+tarifas!$D$21)*datos!P6533</f>
        <v>#N/A</v>
      </c>
      <c r="V6533" t="e">
        <f t="shared" si="921"/>
        <v>#N/A</v>
      </c>
      <c r="W6533">
        <f t="shared" si="922"/>
        <v>0</v>
      </c>
    </row>
    <row r="6534" spans="1:23" x14ac:dyDescent="0.25">
      <c r="A6534">
        <f t="shared" si="915"/>
        <v>268</v>
      </c>
      <c r="B6534">
        <f t="shared" si="916"/>
        <v>9</v>
      </c>
      <c r="C6534" s="1">
        <f t="shared" si="923"/>
        <v>41911.791666650846</v>
      </c>
      <c r="D6534" s="7">
        <v>0</v>
      </c>
      <c r="E6534" s="7"/>
      <c r="G6534">
        <v>75</v>
      </c>
      <c r="H6534" s="12">
        <v>252.97833550877303</v>
      </c>
      <c r="I6534" s="13">
        <f>$D$2*tarifas!$D$12/24</f>
        <v>1.4541666666666666</v>
      </c>
      <c r="J6534" s="13" t="e">
        <f>VLOOKUP(E6534&amp;" "&amp;F6534,tarifas!$A$13:$D$20,4,FALSE)*H6534</f>
        <v>#N/A</v>
      </c>
      <c r="K6534" s="13">
        <f>IF(F6534="COD1",tarifas!$D$11*(SUMIFS($H$11:$H$8770,$F$11:$F$8770,"=COD1",$B$11:$B$8770,"="&amp;B6534)/COUNTIFS($F$11:$F$8770,"=COD1",$B$11:$B$8770,"="&amp;B6534))/COUNTIFS($A$11:$A$8770,"="&amp;A6534,$F$11:$F$8770,"=COD1"),0)</f>
        <v>0</v>
      </c>
      <c r="L6534" s="13" t="e">
        <f>(VLOOKUP(F6534,tarifas!$C$7:$D$10,2,FALSE)+tarifas!$D$21)*datos!H6534</f>
        <v>#N/A</v>
      </c>
      <c r="M6534">
        <v>0</v>
      </c>
      <c r="N6534" s="13" t="e">
        <f t="shared" si="917"/>
        <v>#N/A</v>
      </c>
      <c r="O6534">
        <f t="shared" si="918"/>
        <v>0</v>
      </c>
      <c r="P6534" s="12">
        <f t="shared" si="919"/>
        <v>252.97833550877303</v>
      </c>
      <c r="Q6534">
        <f t="shared" si="920"/>
        <v>0</v>
      </c>
      <c r="R6534">
        <f>$D$2*tarifas!$D$12/24</f>
        <v>1.4541666666666666</v>
      </c>
      <c r="S6534" t="e">
        <f>VLOOKUP(E6534&amp;" "&amp;F6534,tarifas!$A$13:$D$20,4,FALSE)*P6534</f>
        <v>#N/A</v>
      </c>
      <c r="T6534">
        <f>IF(F6534="COD1",tarifas!$D$11*(SUMIFS($P$11:$P$8770,$F$11:$F$8770,"=COD1",$B$11:$B$8770,"="&amp;B6534)/COUNTIFS($F$11:$F$8770,"=COD1",$B$11:$B$8770,"="&amp;B6534))/COUNTIFS($A$11:$A$8770,"="&amp;A6534,$F$11:$F$8770,"=COD1"),0)</f>
        <v>0</v>
      </c>
      <c r="U6534" t="e">
        <f>(VLOOKUP(F6534,tarifas!$C$7:$D$10,2,FALSE)+tarifas!$D$21)*datos!P6534</f>
        <v>#N/A</v>
      </c>
      <c r="V6534" t="e">
        <f t="shared" si="921"/>
        <v>#N/A</v>
      </c>
      <c r="W6534">
        <f t="shared" si="922"/>
        <v>0</v>
      </c>
    </row>
    <row r="6535" spans="1:23" x14ac:dyDescent="0.25">
      <c r="A6535">
        <f t="shared" si="915"/>
        <v>268</v>
      </c>
      <c r="B6535">
        <f t="shared" si="916"/>
        <v>9</v>
      </c>
      <c r="C6535" s="1">
        <f t="shared" si="923"/>
        <v>41911.833333317511</v>
      </c>
      <c r="D6535" s="7">
        <v>0</v>
      </c>
      <c r="E6535" s="7"/>
      <c r="G6535">
        <v>76.959999999999994</v>
      </c>
      <c r="H6535" s="12">
        <v>239.6588923435848</v>
      </c>
      <c r="I6535" s="13">
        <f>$D$2*tarifas!$D$12/24</f>
        <v>1.4541666666666666</v>
      </c>
      <c r="J6535" s="13" t="e">
        <f>VLOOKUP(E6535&amp;" "&amp;F6535,tarifas!$A$13:$D$20,4,FALSE)*H6535</f>
        <v>#N/A</v>
      </c>
      <c r="K6535" s="13">
        <f>IF(F6535="COD1",tarifas!$D$11*(SUMIFS($H$11:$H$8770,$F$11:$F$8770,"=COD1",$B$11:$B$8770,"="&amp;B6535)/COUNTIFS($F$11:$F$8770,"=COD1",$B$11:$B$8770,"="&amp;B6535))/COUNTIFS($A$11:$A$8770,"="&amp;A6535,$F$11:$F$8770,"=COD1"),0)</f>
        <v>0</v>
      </c>
      <c r="L6535" s="13" t="e">
        <f>(VLOOKUP(F6535,tarifas!$C$7:$D$10,2,FALSE)+tarifas!$D$21)*datos!H6535</f>
        <v>#N/A</v>
      </c>
      <c r="M6535">
        <v>0</v>
      </c>
      <c r="N6535" s="13" t="e">
        <f t="shared" si="917"/>
        <v>#N/A</v>
      </c>
      <c r="O6535">
        <f t="shared" si="918"/>
        <v>0</v>
      </c>
      <c r="P6535" s="12">
        <f t="shared" si="919"/>
        <v>239.6588923435848</v>
      </c>
      <c r="Q6535">
        <f t="shared" si="920"/>
        <v>0</v>
      </c>
      <c r="R6535">
        <f>$D$2*tarifas!$D$12/24</f>
        <v>1.4541666666666666</v>
      </c>
      <c r="S6535" t="e">
        <f>VLOOKUP(E6535&amp;" "&amp;F6535,tarifas!$A$13:$D$20,4,FALSE)*P6535</f>
        <v>#N/A</v>
      </c>
      <c r="T6535">
        <f>IF(F6535="COD1",tarifas!$D$11*(SUMIFS($P$11:$P$8770,$F$11:$F$8770,"=COD1",$B$11:$B$8770,"="&amp;B6535)/COUNTIFS($F$11:$F$8770,"=COD1",$B$11:$B$8770,"="&amp;B6535))/COUNTIFS($A$11:$A$8770,"="&amp;A6535,$F$11:$F$8770,"=COD1"),0)</f>
        <v>0</v>
      </c>
      <c r="U6535" t="e">
        <f>(VLOOKUP(F6535,tarifas!$C$7:$D$10,2,FALSE)+tarifas!$D$21)*datos!P6535</f>
        <v>#N/A</v>
      </c>
      <c r="V6535" t="e">
        <f t="shared" si="921"/>
        <v>#N/A</v>
      </c>
      <c r="W6535">
        <f t="shared" si="922"/>
        <v>0</v>
      </c>
    </row>
    <row r="6536" spans="1:23" x14ac:dyDescent="0.25">
      <c r="A6536">
        <f t="shared" si="915"/>
        <v>268</v>
      </c>
      <c r="B6536">
        <f t="shared" si="916"/>
        <v>9</v>
      </c>
      <c r="C6536" s="1">
        <f t="shared" si="923"/>
        <v>41911.874999984175</v>
      </c>
      <c r="D6536" s="7">
        <v>0</v>
      </c>
      <c r="E6536" s="7"/>
      <c r="G6536">
        <v>70</v>
      </c>
      <c r="H6536" s="12">
        <v>224.89654017333771</v>
      </c>
      <c r="I6536" s="13">
        <f>$D$2*tarifas!$D$12/24</f>
        <v>1.4541666666666666</v>
      </c>
      <c r="J6536" s="13" t="e">
        <f>VLOOKUP(E6536&amp;" "&amp;F6536,tarifas!$A$13:$D$20,4,FALSE)*H6536</f>
        <v>#N/A</v>
      </c>
      <c r="K6536" s="13">
        <f>IF(F6536="COD1",tarifas!$D$11*(SUMIFS($H$11:$H$8770,$F$11:$F$8770,"=COD1",$B$11:$B$8770,"="&amp;B6536)/COUNTIFS($F$11:$F$8770,"=COD1",$B$11:$B$8770,"="&amp;B6536))/COUNTIFS($A$11:$A$8770,"="&amp;A6536,$F$11:$F$8770,"=COD1"),0)</f>
        <v>0</v>
      </c>
      <c r="L6536" s="13" t="e">
        <f>(VLOOKUP(F6536,tarifas!$C$7:$D$10,2,FALSE)+tarifas!$D$21)*datos!H6536</f>
        <v>#N/A</v>
      </c>
      <c r="M6536">
        <v>0</v>
      </c>
      <c r="N6536" s="13" t="e">
        <f t="shared" si="917"/>
        <v>#N/A</v>
      </c>
      <c r="O6536">
        <f t="shared" si="918"/>
        <v>0</v>
      </c>
      <c r="P6536" s="12">
        <f t="shared" si="919"/>
        <v>224.89654017333771</v>
      </c>
      <c r="Q6536">
        <f t="shared" si="920"/>
        <v>0</v>
      </c>
      <c r="R6536">
        <f>$D$2*tarifas!$D$12/24</f>
        <v>1.4541666666666666</v>
      </c>
      <c r="S6536" t="e">
        <f>VLOOKUP(E6536&amp;" "&amp;F6536,tarifas!$A$13:$D$20,4,FALSE)*P6536</f>
        <v>#N/A</v>
      </c>
      <c r="T6536">
        <f>IF(F6536="COD1",tarifas!$D$11*(SUMIFS($P$11:$P$8770,$F$11:$F$8770,"=COD1",$B$11:$B$8770,"="&amp;B6536)/COUNTIFS($F$11:$F$8770,"=COD1",$B$11:$B$8770,"="&amp;B6536))/COUNTIFS($A$11:$A$8770,"="&amp;A6536,$F$11:$F$8770,"=COD1"),0)</f>
        <v>0</v>
      </c>
      <c r="U6536" t="e">
        <f>(VLOOKUP(F6536,tarifas!$C$7:$D$10,2,FALSE)+tarifas!$D$21)*datos!P6536</f>
        <v>#N/A</v>
      </c>
      <c r="V6536" t="e">
        <f t="shared" si="921"/>
        <v>#N/A</v>
      </c>
      <c r="W6536">
        <f t="shared" si="922"/>
        <v>0</v>
      </c>
    </row>
    <row r="6537" spans="1:23" x14ac:dyDescent="0.25">
      <c r="A6537">
        <f t="shared" si="915"/>
        <v>268</v>
      </c>
      <c r="B6537">
        <f t="shared" si="916"/>
        <v>9</v>
      </c>
      <c r="C6537" s="1">
        <f t="shared" si="923"/>
        <v>41911.916666650839</v>
      </c>
      <c r="D6537" s="7">
        <v>0</v>
      </c>
      <c r="E6537" s="7"/>
      <c r="G6537">
        <v>67.77</v>
      </c>
      <c r="H6537" s="12">
        <v>222.6125354769905</v>
      </c>
      <c r="I6537" s="13">
        <f>$D$2*tarifas!$D$12/24</f>
        <v>1.4541666666666666</v>
      </c>
      <c r="J6537" s="13" t="e">
        <f>VLOOKUP(E6537&amp;" "&amp;F6537,tarifas!$A$13:$D$20,4,FALSE)*H6537</f>
        <v>#N/A</v>
      </c>
      <c r="K6537" s="13">
        <f>IF(F6537="COD1",tarifas!$D$11*(SUMIFS($H$11:$H$8770,$F$11:$F$8770,"=COD1",$B$11:$B$8770,"="&amp;B6537)/COUNTIFS($F$11:$F$8770,"=COD1",$B$11:$B$8770,"="&amp;B6537))/COUNTIFS($A$11:$A$8770,"="&amp;A6537,$F$11:$F$8770,"=COD1"),0)</f>
        <v>0</v>
      </c>
      <c r="L6537" s="13" t="e">
        <f>(VLOOKUP(F6537,tarifas!$C$7:$D$10,2,FALSE)+tarifas!$D$21)*datos!H6537</f>
        <v>#N/A</v>
      </c>
      <c r="M6537">
        <v>0</v>
      </c>
      <c r="N6537" s="13" t="e">
        <f t="shared" si="917"/>
        <v>#N/A</v>
      </c>
      <c r="O6537">
        <f t="shared" si="918"/>
        <v>0</v>
      </c>
      <c r="P6537" s="12">
        <f t="shared" si="919"/>
        <v>222.6125354769905</v>
      </c>
      <c r="Q6537">
        <f t="shared" si="920"/>
        <v>0</v>
      </c>
      <c r="R6537">
        <f>$D$2*tarifas!$D$12/24</f>
        <v>1.4541666666666666</v>
      </c>
      <c r="S6537" t="e">
        <f>VLOOKUP(E6537&amp;" "&amp;F6537,tarifas!$A$13:$D$20,4,FALSE)*P6537</f>
        <v>#N/A</v>
      </c>
      <c r="T6537">
        <f>IF(F6537="COD1",tarifas!$D$11*(SUMIFS($P$11:$P$8770,$F$11:$F$8770,"=COD1",$B$11:$B$8770,"="&amp;B6537)/COUNTIFS($F$11:$F$8770,"=COD1",$B$11:$B$8770,"="&amp;B6537))/COUNTIFS($A$11:$A$8770,"="&amp;A6537,$F$11:$F$8770,"=COD1"),0)</f>
        <v>0</v>
      </c>
      <c r="U6537" t="e">
        <f>(VLOOKUP(F6537,tarifas!$C$7:$D$10,2,FALSE)+tarifas!$D$21)*datos!P6537</f>
        <v>#N/A</v>
      </c>
      <c r="V6537" t="e">
        <f t="shared" si="921"/>
        <v>#N/A</v>
      </c>
      <c r="W6537">
        <f t="shared" si="922"/>
        <v>0</v>
      </c>
    </row>
    <row r="6538" spans="1:23" x14ac:dyDescent="0.25">
      <c r="A6538">
        <f t="shared" si="915"/>
        <v>268</v>
      </c>
      <c r="B6538">
        <f t="shared" si="916"/>
        <v>9</v>
      </c>
      <c r="C6538" s="1">
        <f t="shared" si="923"/>
        <v>41911.958333317503</v>
      </c>
      <c r="D6538" s="7">
        <v>0</v>
      </c>
      <c r="E6538" s="7"/>
      <c r="G6538">
        <v>68.39</v>
      </c>
      <c r="H6538" s="12">
        <v>222.14640210279615</v>
      </c>
      <c r="I6538" s="13">
        <f>$D$2*tarifas!$D$12/24</f>
        <v>1.4541666666666666</v>
      </c>
      <c r="J6538" s="13" t="e">
        <f>VLOOKUP(E6538&amp;" "&amp;F6538,tarifas!$A$13:$D$20,4,FALSE)*H6538</f>
        <v>#N/A</v>
      </c>
      <c r="K6538" s="13">
        <f>IF(F6538="COD1",tarifas!$D$11*(SUMIFS($H$11:$H$8770,$F$11:$F$8770,"=COD1",$B$11:$B$8770,"="&amp;B6538)/COUNTIFS($F$11:$F$8770,"=COD1",$B$11:$B$8770,"="&amp;B6538))/COUNTIFS($A$11:$A$8770,"="&amp;A6538,$F$11:$F$8770,"=COD1"),0)</f>
        <v>0</v>
      </c>
      <c r="L6538" s="13" t="e">
        <f>(VLOOKUP(F6538,tarifas!$C$7:$D$10,2,FALSE)+tarifas!$D$21)*datos!H6538</f>
        <v>#N/A</v>
      </c>
      <c r="M6538">
        <v>0</v>
      </c>
      <c r="N6538" s="13" t="e">
        <f t="shared" si="917"/>
        <v>#N/A</v>
      </c>
      <c r="O6538">
        <f t="shared" si="918"/>
        <v>0</v>
      </c>
      <c r="P6538" s="12">
        <f t="shared" si="919"/>
        <v>222.14640210279615</v>
      </c>
      <c r="Q6538">
        <f t="shared" si="920"/>
        <v>0</v>
      </c>
      <c r="R6538">
        <f>$D$2*tarifas!$D$12/24</f>
        <v>1.4541666666666666</v>
      </c>
      <c r="S6538" t="e">
        <f>VLOOKUP(E6538&amp;" "&amp;F6538,tarifas!$A$13:$D$20,4,FALSE)*P6538</f>
        <v>#N/A</v>
      </c>
      <c r="T6538">
        <f>IF(F6538="COD1",tarifas!$D$11*(SUMIFS($P$11:$P$8770,$F$11:$F$8770,"=COD1",$B$11:$B$8770,"="&amp;B6538)/COUNTIFS($F$11:$F$8770,"=COD1",$B$11:$B$8770,"="&amp;B6538))/COUNTIFS($A$11:$A$8770,"="&amp;A6538,$F$11:$F$8770,"=COD1"),0)</f>
        <v>0</v>
      </c>
      <c r="U6538" t="e">
        <f>(VLOOKUP(F6538,tarifas!$C$7:$D$10,2,FALSE)+tarifas!$D$21)*datos!P6538</f>
        <v>#N/A</v>
      </c>
      <c r="V6538" t="e">
        <f t="shared" si="921"/>
        <v>#N/A</v>
      </c>
      <c r="W6538">
        <f t="shared" si="922"/>
        <v>0</v>
      </c>
    </row>
    <row r="6539" spans="1:23" x14ac:dyDescent="0.25">
      <c r="A6539">
        <f t="shared" si="915"/>
        <v>269</v>
      </c>
      <c r="B6539">
        <f t="shared" si="916"/>
        <v>9</v>
      </c>
      <c r="C6539" s="1">
        <f t="shared" si="923"/>
        <v>41911.999999984168</v>
      </c>
      <c r="D6539" s="7">
        <v>0</v>
      </c>
      <c r="E6539" s="7"/>
      <c r="G6539">
        <v>62.84</v>
      </c>
      <c r="H6539" s="12">
        <v>221.70844654680803</v>
      </c>
      <c r="I6539" s="13">
        <f>$D$2*tarifas!$D$12/24</f>
        <v>1.4541666666666666</v>
      </c>
      <c r="J6539" s="13" t="e">
        <f>VLOOKUP(E6539&amp;" "&amp;F6539,tarifas!$A$13:$D$20,4,FALSE)*H6539</f>
        <v>#N/A</v>
      </c>
      <c r="K6539" s="13">
        <f>IF(F6539="COD1",tarifas!$D$11*(SUMIFS($H$11:$H$8770,$F$11:$F$8770,"=COD1",$B$11:$B$8770,"="&amp;B6539)/COUNTIFS($F$11:$F$8770,"=COD1",$B$11:$B$8770,"="&amp;B6539))/COUNTIFS($A$11:$A$8770,"="&amp;A6539,$F$11:$F$8770,"=COD1"),0)</f>
        <v>0</v>
      </c>
      <c r="L6539" s="13" t="e">
        <f>(VLOOKUP(F6539,tarifas!$C$7:$D$10,2,FALSE)+tarifas!$D$21)*datos!H6539</f>
        <v>#N/A</v>
      </c>
      <c r="M6539">
        <v>0</v>
      </c>
      <c r="N6539" s="13" t="e">
        <f t="shared" si="917"/>
        <v>#N/A</v>
      </c>
      <c r="O6539">
        <f t="shared" si="918"/>
        <v>0</v>
      </c>
      <c r="P6539" s="12">
        <f t="shared" si="919"/>
        <v>221.70844654680803</v>
      </c>
      <c r="Q6539">
        <f t="shared" si="920"/>
        <v>0</v>
      </c>
      <c r="R6539">
        <f>$D$2*tarifas!$D$12/24</f>
        <v>1.4541666666666666</v>
      </c>
      <c r="S6539" t="e">
        <f>VLOOKUP(E6539&amp;" "&amp;F6539,tarifas!$A$13:$D$20,4,FALSE)*P6539</f>
        <v>#N/A</v>
      </c>
      <c r="T6539">
        <f>IF(F6539="COD1",tarifas!$D$11*(SUMIFS($P$11:$P$8770,$F$11:$F$8770,"=COD1",$B$11:$B$8770,"="&amp;B6539)/COUNTIFS($F$11:$F$8770,"=COD1",$B$11:$B$8770,"="&amp;B6539))/COUNTIFS($A$11:$A$8770,"="&amp;A6539,$F$11:$F$8770,"=COD1"),0)</f>
        <v>0</v>
      </c>
      <c r="U6539" t="e">
        <f>(VLOOKUP(F6539,tarifas!$C$7:$D$10,2,FALSE)+tarifas!$D$21)*datos!P6539</f>
        <v>#N/A</v>
      </c>
      <c r="V6539" t="e">
        <f t="shared" si="921"/>
        <v>#N/A</v>
      </c>
      <c r="W6539">
        <f t="shared" si="922"/>
        <v>0</v>
      </c>
    </row>
    <row r="6540" spans="1:23" x14ac:dyDescent="0.25">
      <c r="A6540">
        <f t="shared" ref="A6540:A6603" si="924">DAYS360($C$11,C6540)</f>
        <v>269</v>
      </c>
      <c r="B6540">
        <f t="shared" ref="B6540:B6603" si="925">MONTH(C6540)</f>
        <v>9</v>
      </c>
      <c r="C6540" s="1">
        <f t="shared" si="923"/>
        <v>41912.041666650832</v>
      </c>
      <c r="D6540" s="7">
        <v>0</v>
      </c>
      <c r="E6540" s="7"/>
      <c r="G6540">
        <v>54.87</v>
      </c>
      <c r="H6540" s="12">
        <v>215.25834726195609</v>
      </c>
      <c r="I6540" s="13">
        <f>$D$2*tarifas!$D$12/24</f>
        <v>1.4541666666666666</v>
      </c>
      <c r="J6540" s="13" t="e">
        <f>VLOOKUP(E6540&amp;" "&amp;F6540,tarifas!$A$13:$D$20,4,FALSE)*H6540</f>
        <v>#N/A</v>
      </c>
      <c r="K6540" s="13">
        <f>IF(F6540="COD1",tarifas!$D$11*(SUMIFS($H$11:$H$8770,$F$11:$F$8770,"=COD1",$B$11:$B$8770,"="&amp;B6540)/COUNTIFS($F$11:$F$8770,"=COD1",$B$11:$B$8770,"="&amp;B6540))/COUNTIFS($A$11:$A$8770,"="&amp;A6540,$F$11:$F$8770,"=COD1"),0)</f>
        <v>0</v>
      </c>
      <c r="L6540" s="13" t="e">
        <f>(VLOOKUP(F6540,tarifas!$C$7:$D$10,2,FALSE)+tarifas!$D$21)*datos!H6540</f>
        <v>#N/A</v>
      </c>
      <c r="M6540">
        <v>0</v>
      </c>
      <c r="N6540" s="13" t="e">
        <f t="shared" ref="N6540:N6603" si="926">(I6540+J6540+K6540+L6540)*1.23</f>
        <v>#N/A</v>
      </c>
      <c r="O6540">
        <f t="shared" ref="O6540:O6603" si="927">IF(M6540&lt;H6540,M6540,H6540)</f>
        <v>0</v>
      </c>
      <c r="P6540" s="12">
        <f t="shared" ref="P6540:P6603" si="928">H6540-O6540</f>
        <v>215.25834726195609</v>
      </c>
      <c r="Q6540">
        <f t="shared" ref="Q6540:Q6603" si="929">IF(M6540&lt;H6540,0,M6540-H6540)</f>
        <v>0</v>
      </c>
      <c r="R6540">
        <f>$D$2*tarifas!$D$12/24</f>
        <v>1.4541666666666666</v>
      </c>
      <c r="S6540" t="e">
        <f>VLOOKUP(E6540&amp;" "&amp;F6540,tarifas!$A$13:$D$20,4,FALSE)*P6540</f>
        <v>#N/A</v>
      </c>
      <c r="T6540">
        <f>IF(F6540="COD1",tarifas!$D$11*(SUMIFS($P$11:$P$8770,$F$11:$F$8770,"=COD1",$B$11:$B$8770,"="&amp;B6540)/COUNTIFS($F$11:$F$8770,"=COD1",$B$11:$B$8770,"="&amp;B6540))/COUNTIFS($A$11:$A$8770,"="&amp;A6540,$F$11:$F$8770,"=COD1"),0)</f>
        <v>0</v>
      </c>
      <c r="U6540" t="e">
        <f>(VLOOKUP(F6540,tarifas!$C$7:$D$10,2,FALSE)+tarifas!$D$21)*datos!P6540</f>
        <v>#N/A</v>
      </c>
      <c r="V6540" t="e">
        <f t="shared" ref="V6540:V6603" si="930">(R6540+S6540+T6540+U6540)*1.23</f>
        <v>#N/A</v>
      </c>
      <c r="W6540">
        <f t="shared" ref="W6540:W6603" si="931">0.9*G6540/1000*Q6540</f>
        <v>0</v>
      </c>
    </row>
    <row r="6541" spans="1:23" x14ac:dyDescent="0.25">
      <c r="A6541">
        <f t="shared" si="924"/>
        <v>269</v>
      </c>
      <c r="B6541">
        <f t="shared" si="925"/>
        <v>9</v>
      </c>
      <c r="C6541" s="1">
        <f t="shared" ref="C6541:C6604" si="932">+C6540+1/24</f>
        <v>41912.083333317496</v>
      </c>
      <c r="D6541" s="7">
        <v>0</v>
      </c>
      <c r="E6541" s="7"/>
      <c r="G6541">
        <v>54.87</v>
      </c>
      <c r="H6541" s="12">
        <v>214.73121318235067</v>
      </c>
      <c r="I6541" s="13">
        <f>$D$2*tarifas!$D$12/24</f>
        <v>1.4541666666666666</v>
      </c>
      <c r="J6541" s="13" t="e">
        <f>VLOOKUP(E6541&amp;" "&amp;F6541,tarifas!$A$13:$D$20,4,FALSE)*H6541</f>
        <v>#N/A</v>
      </c>
      <c r="K6541" s="13">
        <f>IF(F6541="COD1",tarifas!$D$11*(SUMIFS($H$11:$H$8770,$F$11:$F$8770,"=COD1",$B$11:$B$8770,"="&amp;B6541)/COUNTIFS($F$11:$F$8770,"=COD1",$B$11:$B$8770,"="&amp;B6541))/COUNTIFS($A$11:$A$8770,"="&amp;A6541,$F$11:$F$8770,"=COD1"),0)</f>
        <v>0</v>
      </c>
      <c r="L6541" s="13" t="e">
        <f>(VLOOKUP(F6541,tarifas!$C$7:$D$10,2,FALSE)+tarifas!$D$21)*datos!H6541</f>
        <v>#N/A</v>
      </c>
      <c r="M6541">
        <v>0</v>
      </c>
      <c r="N6541" s="13" t="e">
        <f t="shared" si="926"/>
        <v>#N/A</v>
      </c>
      <c r="O6541">
        <f t="shared" si="927"/>
        <v>0</v>
      </c>
      <c r="P6541" s="12">
        <f t="shared" si="928"/>
        <v>214.73121318235067</v>
      </c>
      <c r="Q6541">
        <f t="shared" si="929"/>
        <v>0</v>
      </c>
      <c r="R6541">
        <f>$D$2*tarifas!$D$12/24</f>
        <v>1.4541666666666666</v>
      </c>
      <c r="S6541" t="e">
        <f>VLOOKUP(E6541&amp;" "&amp;F6541,tarifas!$A$13:$D$20,4,FALSE)*P6541</f>
        <v>#N/A</v>
      </c>
      <c r="T6541">
        <f>IF(F6541="COD1",tarifas!$D$11*(SUMIFS($P$11:$P$8770,$F$11:$F$8770,"=COD1",$B$11:$B$8770,"="&amp;B6541)/COUNTIFS($F$11:$F$8770,"=COD1",$B$11:$B$8770,"="&amp;B6541))/COUNTIFS($A$11:$A$8770,"="&amp;A6541,$F$11:$F$8770,"=COD1"),0)</f>
        <v>0</v>
      </c>
      <c r="U6541" t="e">
        <f>(VLOOKUP(F6541,tarifas!$C$7:$D$10,2,FALSE)+tarifas!$D$21)*datos!P6541</f>
        <v>#N/A</v>
      </c>
      <c r="V6541" t="e">
        <f t="shared" si="930"/>
        <v>#N/A</v>
      </c>
      <c r="W6541">
        <f t="shared" si="931"/>
        <v>0</v>
      </c>
    </row>
    <row r="6542" spans="1:23" x14ac:dyDescent="0.25">
      <c r="A6542">
        <f t="shared" si="924"/>
        <v>269</v>
      </c>
      <c r="B6542">
        <f t="shared" si="925"/>
        <v>9</v>
      </c>
      <c r="C6542" s="1">
        <f t="shared" si="932"/>
        <v>41912.12499998416</v>
      </c>
      <c r="D6542" s="7">
        <v>0</v>
      </c>
      <c r="E6542" s="7"/>
      <c r="G6542">
        <v>50.57</v>
      </c>
      <c r="H6542" s="12">
        <v>207.20320181638718</v>
      </c>
      <c r="I6542" s="13">
        <f>$D$2*tarifas!$D$12/24</f>
        <v>1.4541666666666666</v>
      </c>
      <c r="J6542" s="13" t="e">
        <f>VLOOKUP(E6542&amp;" "&amp;F6542,tarifas!$A$13:$D$20,4,FALSE)*H6542</f>
        <v>#N/A</v>
      </c>
      <c r="K6542" s="13">
        <f>IF(F6542="COD1",tarifas!$D$11*(SUMIFS($H$11:$H$8770,$F$11:$F$8770,"=COD1",$B$11:$B$8770,"="&amp;B6542)/COUNTIFS($F$11:$F$8770,"=COD1",$B$11:$B$8770,"="&amp;B6542))/COUNTIFS($A$11:$A$8770,"="&amp;A6542,$F$11:$F$8770,"=COD1"),0)</f>
        <v>0</v>
      </c>
      <c r="L6542" s="13" t="e">
        <f>(VLOOKUP(F6542,tarifas!$C$7:$D$10,2,FALSE)+tarifas!$D$21)*datos!H6542</f>
        <v>#N/A</v>
      </c>
      <c r="M6542">
        <v>0</v>
      </c>
      <c r="N6542" s="13" t="e">
        <f t="shared" si="926"/>
        <v>#N/A</v>
      </c>
      <c r="O6542">
        <f t="shared" si="927"/>
        <v>0</v>
      </c>
      <c r="P6542" s="12">
        <f t="shared" si="928"/>
        <v>207.20320181638718</v>
      </c>
      <c r="Q6542">
        <f t="shared" si="929"/>
        <v>0</v>
      </c>
      <c r="R6542">
        <f>$D$2*tarifas!$D$12/24</f>
        <v>1.4541666666666666</v>
      </c>
      <c r="S6542" t="e">
        <f>VLOOKUP(E6542&amp;" "&amp;F6542,tarifas!$A$13:$D$20,4,FALSE)*P6542</f>
        <v>#N/A</v>
      </c>
      <c r="T6542">
        <f>IF(F6542="COD1",tarifas!$D$11*(SUMIFS($P$11:$P$8770,$F$11:$F$8770,"=COD1",$B$11:$B$8770,"="&amp;B6542)/COUNTIFS($F$11:$F$8770,"=COD1",$B$11:$B$8770,"="&amp;B6542))/COUNTIFS($A$11:$A$8770,"="&amp;A6542,$F$11:$F$8770,"=COD1"),0)</f>
        <v>0</v>
      </c>
      <c r="U6542" t="e">
        <f>(VLOOKUP(F6542,tarifas!$C$7:$D$10,2,FALSE)+tarifas!$D$21)*datos!P6542</f>
        <v>#N/A</v>
      </c>
      <c r="V6542" t="e">
        <f t="shared" si="930"/>
        <v>#N/A</v>
      </c>
      <c r="W6542">
        <f t="shared" si="931"/>
        <v>0</v>
      </c>
    </row>
    <row r="6543" spans="1:23" x14ac:dyDescent="0.25">
      <c r="A6543">
        <f t="shared" si="924"/>
        <v>269</v>
      </c>
      <c r="B6543">
        <f t="shared" si="925"/>
        <v>9</v>
      </c>
      <c r="C6543" s="1">
        <f t="shared" si="932"/>
        <v>41912.166666650824</v>
      </c>
      <c r="D6543" s="7">
        <v>0</v>
      </c>
      <c r="E6543" s="7"/>
      <c r="G6543">
        <v>54</v>
      </c>
      <c r="H6543" s="12">
        <v>204.66338610496865</v>
      </c>
      <c r="I6543" s="13">
        <f>$D$2*tarifas!$D$12/24</f>
        <v>1.4541666666666666</v>
      </c>
      <c r="J6543" s="13" t="e">
        <f>VLOOKUP(E6543&amp;" "&amp;F6543,tarifas!$A$13:$D$20,4,FALSE)*H6543</f>
        <v>#N/A</v>
      </c>
      <c r="K6543" s="13">
        <f>IF(F6543="COD1",tarifas!$D$11*(SUMIFS($H$11:$H$8770,$F$11:$F$8770,"=COD1",$B$11:$B$8770,"="&amp;B6543)/COUNTIFS($F$11:$F$8770,"=COD1",$B$11:$B$8770,"="&amp;B6543))/COUNTIFS($A$11:$A$8770,"="&amp;A6543,$F$11:$F$8770,"=COD1"),0)</f>
        <v>0</v>
      </c>
      <c r="L6543" s="13" t="e">
        <f>(VLOOKUP(F6543,tarifas!$C$7:$D$10,2,FALSE)+tarifas!$D$21)*datos!H6543</f>
        <v>#N/A</v>
      </c>
      <c r="M6543">
        <v>0</v>
      </c>
      <c r="N6543" s="13" t="e">
        <f t="shared" si="926"/>
        <v>#N/A</v>
      </c>
      <c r="O6543">
        <f t="shared" si="927"/>
        <v>0</v>
      </c>
      <c r="P6543" s="12">
        <f t="shared" si="928"/>
        <v>204.66338610496865</v>
      </c>
      <c r="Q6543">
        <f t="shared" si="929"/>
        <v>0</v>
      </c>
      <c r="R6543">
        <f>$D$2*tarifas!$D$12/24</f>
        <v>1.4541666666666666</v>
      </c>
      <c r="S6543" t="e">
        <f>VLOOKUP(E6543&amp;" "&amp;F6543,tarifas!$A$13:$D$20,4,FALSE)*P6543</f>
        <v>#N/A</v>
      </c>
      <c r="T6543">
        <f>IF(F6543="COD1",tarifas!$D$11*(SUMIFS($P$11:$P$8770,$F$11:$F$8770,"=COD1",$B$11:$B$8770,"="&amp;B6543)/COUNTIFS($F$11:$F$8770,"=COD1",$B$11:$B$8770,"="&amp;B6543))/COUNTIFS($A$11:$A$8770,"="&amp;A6543,$F$11:$F$8770,"=COD1"),0)</f>
        <v>0</v>
      </c>
      <c r="U6543" t="e">
        <f>(VLOOKUP(F6543,tarifas!$C$7:$D$10,2,FALSE)+tarifas!$D$21)*datos!P6543</f>
        <v>#N/A</v>
      </c>
      <c r="V6543" t="e">
        <f t="shared" si="930"/>
        <v>#N/A</v>
      </c>
      <c r="W6543">
        <f t="shared" si="931"/>
        <v>0</v>
      </c>
    </row>
    <row r="6544" spans="1:23" x14ac:dyDescent="0.25">
      <c r="A6544">
        <f t="shared" si="924"/>
        <v>269</v>
      </c>
      <c r="B6544">
        <f t="shared" si="925"/>
        <v>9</v>
      </c>
      <c r="C6544" s="1">
        <f t="shared" si="932"/>
        <v>41912.208333317489</v>
      </c>
      <c r="D6544" s="7">
        <v>0</v>
      </c>
      <c r="E6544" s="7"/>
      <c r="G6544">
        <v>64.89</v>
      </c>
      <c r="H6544" s="12">
        <v>202.81575769625655</v>
      </c>
      <c r="I6544" s="13">
        <f>$D$2*tarifas!$D$12/24</f>
        <v>1.4541666666666666</v>
      </c>
      <c r="J6544" s="13" t="e">
        <f>VLOOKUP(E6544&amp;" "&amp;F6544,tarifas!$A$13:$D$20,4,FALSE)*H6544</f>
        <v>#N/A</v>
      </c>
      <c r="K6544" s="13">
        <f>IF(F6544="COD1",tarifas!$D$11*(SUMIFS($H$11:$H$8770,$F$11:$F$8770,"=COD1",$B$11:$B$8770,"="&amp;B6544)/COUNTIFS($F$11:$F$8770,"=COD1",$B$11:$B$8770,"="&amp;B6544))/COUNTIFS($A$11:$A$8770,"="&amp;A6544,$F$11:$F$8770,"=COD1"),0)</f>
        <v>0</v>
      </c>
      <c r="L6544" s="13" t="e">
        <f>(VLOOKUP(F6544,tarifas!$C$7:$D$10,2,FALSE)+tarifas!$D$21)*datos!H6544</f>
        <v>#N/A</v>
      </c>
      <c r="M6544">
        <v>0</v>
      </c>
      <c r="N6544" s="13" t="e">
        <f t="shared" si="926"/>
        <v>#N/A</v>
      </c>
      <c r="O6544">
        <f t="shared" si="927"/>
        <v>0</v>
      </c>
      <c r="P6544" s="12">
        <f t="shared" si="928"/>
        <v>202.81575769625655</v>
      </c>
      <c r="Q6544">
        <f t="shared" si="929"/>
        <v>0</v>
      </c>
      <c r="R6544">
        <f>$D$2*tarifas!$D$12/24</f>
        <v>1.4541666666666666</v>
      </c>
      <c r="S6544" t="e">
        <f>VLOOKUP(E6544&amp;" "&amp;F6544,tarifas!$A$13:$D$20,4,FALSE)*P6544</f>
        <v>#N/A</v>
      </c>
      <c r="T6544">
        <f>IF(F6544="COD1",tarifas!$D$11*(SUMIFS($P$11:$P$8770,$F$11:$F$8770,"=COD1",$B$11:$B$8770,"="&amp;B6544)/COUNTIFS($F$11:$F$8770,"=COD1",$B$11:$B$8770,"="&amp;B6544))/COUNTIFS($A$11:$A$8770,"="&amp;A6544,$F$11:$F$8770,"=COD1"),0)</f>
        <v>0</v>
      </c>
      <c r="U6544" t="e">
        <f>(VLOOKUP(F6544,tarifas!$C$7:$D$10,2,FALSE)+tarifas!$D$21)*datos!P6544</f>
        <v>#N/A</v>
      </c>
      <c r="V6544" t="e">
        <f t="shared" si="930"/>
        <v>#N/A</v>
      </c>
      <c r="W6544">
        <f t="shared" si="931"/>
        <v>0</v>
      </c>
    </row>
    <row r="6545" spans="1:23" x14ac:dyDescent="0.25">
      <c r="A6545">
        <f t="shared" si="924"/>
        <v>269</v>
      </c>
      <c r="B6545">
        <f t="shared" si="925"/>
        <v>9</v>
      </c>
      <c r="C6545" s="1">
        <f t="shared" si="932"/>
        <v>41912.249999984153</v>
      </c>
      <c r="D6545" s="7">
        <v>0</v>
      </c>
      <c r="E6545" s="7"/>
      <c r="G6545">
        <v>69.91</v>
      </c>
      <c r="H6545" s="12">
        <v>195.13323086906729</v>
      </c>
      <c r="I6545" s="13">
        <f>$D$2*tarifas!$D$12/24</f>
        <v>1.4541666666666666</v>
      </c>
      <c r="J6545" s="13" t="e">
        <f>VLOOKUP(E6545&amp;" "&amp;F6545,tarifas!$A$13:$D$20,4,FALSE)*H6545</f>
        <v>#N/A</v>
      </c>
      <c r="K6545" s="13">
        <f>IF(F6545="COD1",tarifas!$D$11*(SUMIFS($H$11:$H$8770,$F$11:$F$8770,"=COD1",$B$11:$B$8770,"="&amp;B6545)/COUNTIFS($F$11:$F$8770,"=COD1",$B$11:$B$8770,"="&amp;B6545))/COUNTIFS($A$11:$A$8770,"="&amp;A6545,$F$11:$F$8770,"=COD1"),0)</f>
        <v>0</v>
      </c>
      <c r="L6545" s="13" t="e">
        <f>(VLOOKUP(F6545,tarifas!$C$7:$D$10,2,FALSE)+tarifas!$D$21)*datos!H6545</f>
        <v>#N/A</v>
      </c>
      <c r="M6545">
        <v>16.0456</v>
      </c>
      <c r="N6545" s="13" t="e">
        <f t="shared" si="926"/>
        <v>#N/A</v>
      </c>
      <c r="O6545">
        <f t="shared" si="927"/>
        <v>16.0456</v>
      </c>
      <c r="P6545" s="12">
        <f t="shared" si="928"/>
        <v>179.08763086906728</v>
      </c>
      <c r="Q6545">
        <f t="shared" si="929"/>
        <v>0</v>
      </c>
      <c r="R6545">
        <f>$D$2*tarifas!$D$12/24</f>
        <v>1.4541666666666666</v>
      </c>
      <c r="S6545" t="e">
        <f>VLOOKUP(E6545&amp;" "&amp;F6545,tarifas!$A$13:$D$20,4,FALSE)*P6545</f>
        <v>#N/A</v>
      </c>
      <c r="T6545">
        <f>IF(F6545="COD1",tarifas!$D$11*(SUMIFS($P$11:$P$8770,$F$11:$F$8770,"=COD1",$B$11:$B$8770,"="&amp;B6545)/COUNTIFS($F$11:$F$8770,"=COD1",$B$11:$B$8770,"="&amp;B6545))/COUNTIFS($A$11:$A$8770,"="&amp;A6545,$F$11:$F$8770,"=COD1"),0)</f>
        <v>0</v>
      </c>
      <c r="U6545" t="e">
        <f>(VLOOKUP(F6545,tarifas!$C$7:$D$10,2,FALSE)+tarifas!$D$21)*datos!P6545</f>
        <v>#N/A</v>
      </c>
      <c r="V6545" t="e">
        <f t="shared" si="930"/>
        <v>#N/A</v>
      </c>
      <c r="W6545">
        <f t="shared" si="931"/>
        <v>0</v>
      </c>
    </row>
    <row r="6546" spans="1:23" x14ac:dyDescent="0.25">
      <c r="A6546">
        <f t="shared" si="924"/>
        <v>269</v>
      </c>
      <c r="B6546">
        <f t="shared" si="925"/>
        <v>9</v>
      </c>
      <c r="C6546" s="1">
        <f t="shared" si="932"/>
        <v>41912.291666650817</v>
      </c>
      <c r="D6546" s="7">
        <v>24.469696969696972</v>
      </c>
      <c r="E6546" s="7"/>
      <c r="G6546">
        <v>72.010000000000005</v>
      </c>
      <c r="H6546" s="12">
        <v>249.88831759986255</v>
      </c>
      <c r="I6546" s="13">
        <f>$D$2*tarifas!$D$12/24</f>
        <v>1.4541666666666666</v>
      </c>
      <c r="J6546" s="13" t="e">
        <f>VLOOKUP(E6546&amp;" "&amp;F6546,tarifas!$A$13:$D$20,4,FALSE)*H6546</f>
        <v>#N/A</v>
      </c>
      <c r="K6546" s="13">
        <f>IF(F6546="COD1",tarifas!$D$11*(SUMIFS($H$11:$H$8770,$F$11:$F$8770,"=COD1",$B$11:$B$8770,"="&amp;B6546)/COUNTIFS($F$11:$F$8770,"=COD1",$B$11:$B$8770,"="&amp;B6546))/COUNTIFS($A$11:$A$8770,"="&amp;A6546,$F$11:$F$8770,"=COD1"),0)</f>
        <v>0</v>
      </c>
      <c r="L6546" s="13" t="e">
        <f>(VLOOKUP(F6546,tarifas!$C$7:$D$10,2,FALSE)+tarifas!$D$21)*datos!H6546</f>
        <v>#N/A</v>
      </c>
      <c r="M6546">
        <v>157.15797000000001</v>
      </c>
      <c r="N6546" s="13" t="e">
        <f t="shared" si="926"/>
        <v>#N/A</v>
      </c>
      <c r="O6546">
        <f t="shared" si="927"/>
        <v>157.15797000000001</v>
      </c>
      <c r="P6546" s="12">
        <f t="shared" si="928"/>
        <v>92.73034759986254</v>
      </c>
      <c r="Q6546">
        <f t="shared" si="929"/>
        <v>0</v>
      </c>
      <c r="R6546">
        <f>$D$2*tarifas!$D$12/24</f>
        <v>1.4541666666666666</v>
      </c>
      <c r="S6546" t="e">
        <f>VLOOKUP(E6546&amp;" "&amp;F6546,tarifas!$A$13:$D$20,4,FALSE)*P6546</f>
        <v>#N/A</v>
      </c>
      <c r="T6546">
        <f>IF(F6546="COD1",tarifas!$D$11*(SUMIFS($P$11:$P$8770,$F$11:$F$8770,"=COD1",$B$11:$B$8770,"="&amp;B6546)/COUNTIFS($F$11:$F$8770,"=COD1",$B$11:$B$8770,"="&amp;B6546))/COUNTIFS($A$11:$A$8770,"="&amp;A6546,$F$11:$F$8770,"=COD1"),0)</f>
        <v>0</v>
      </c>
      <c r="U6546" t="e">
        <f>(VLOOKUP(F6546,tarifas!$C$7:$D$10,2,FALSE)+tarifas!$D$21)*datos!P6546</f>
        <v>#N/A</v>
      </c>
      <c r="V6546" t="e">
        <f t="shared" si="930"/>
        <v>#N/A</v>
      </c>
      <c r="W6546">
        <f t="shared" si="931"/>
        <v>0</v>
      </c>
    </row>
    <row r="6547" spans="1:23" x14ac:dyDescent="0.25">
      <c r="A6547">
        <f t="shared" si="924"/>
        <v>269</v>
      </c>
      <c r="B6547">
        <f t="shared" si="925"/>
        <v>9</v>
      </c>
      <c r="C6547" s="1">
        <f t="shared" si="932"/>
        <v>41912.333333317481</v>
      </c>
      <c r="D6547" s="7">
        <v>207.8636363636364</v>
      </c>
      <c r="E6547" s="7"/>
      <c r="G6547">
        <v>73.11</v>
      </c>
      <c r="H6547" s="12">
        <v>444.29616600209829</v>
      </c>
      <c r="I6547" s="13">
        <f>$D$2*tarifas!$D$12/24</f>
        <v>1.4541666666666666</v>
      </c>
      <c r="J6547" s="13" t="e">
        <f>VLOOKUP(E6547&amp;" "&amp;F6547,tarifas!$A$13:$D$20,4,FALSE)*H6547</f>
        <v>#N/A</v>
      </c>
      <c r="K6547" s="13">
        <f>IF(F6547="COD1",tarifas!$D$11*(SUMIFS($H$11:$H$8770,$F$11:$F$8770,"=COD1",$B$11:$B$8770,"="&amp;B6547)/COUNTIFS($F$11:$F$8770,"=COD1",$B$11:$B$8770,"="&amp;B6547))/COUNTIFS($A$11:$A$8770,"="&amp;A6547,$F$11:$F$8770,"=COD1"),0)</f>
        <v>0</v>
      </c>
      <c r="L6547" s="13" t="e">
        <f>(VLOOKUP(F6547,tarifas!$C$7:$D$10,2,FALSE)+tarifas!$D$21)*datos!H6547</f>
        <v>#N/A</v>
      </c>
      <c r="M6547">
        <v>293.19792999999999</v>
      </c>
      <c r="N6547" s="13" t="e">
        <f t="shared" si="926"/>
        <v>#N/A</v>
      </c>
      <c r="O6547">
        <f t="shared" si="927"/>
        <v>293.19792999999999</v>
      </c>
      <c r="P6547" s="12">
        <f t="shared" si="928"/>
        <v>151.0982360020983</v>
      </c>
      <c r="Q6547">
        <f t="shared" si="929"/>
        <v>0</v>
      </c>
      <c r="R6547">
        <f>$D$2*tarifas!$D$12/24</f>
        <v>1.4541666666666666</v>
      </c>
      <c r="S6547" t="e">
        <f>VLOOKUP(E6547&amp;" "&amp;F6547,tarifas!$A$13:$D$20,4,FALSE)*P6547</f>
        <v>#N/A</v>
      </c>
      <c r="T6547">
        <f>IF(F6547="COD1",tarifas!$D$11*(SUMIFS($P$11:$P$8770,$F$11:$F$8770,"=COD1",$B$11:$B$8770,"="&amp;B6547)/COUNTIFS($F$11:$F$8770,"=COD1",$B$11:$B$8770,"="&amp;B6547))/COUNTIFS($A$11:$A$8770,"="&amp;A6547,$F$11:$F$8770,"=COD1"),0)</f>
        <v>0</v>
      </c>
      <c r="U6547" t="e">
        <f>(VLOOKUP(F6547,tarifas!$C$7:$D$10,2,FALSE)+tarifas!$D$21)*datos!P6547</f>
        <v>#N/A</v>
      </c>
      <c r="V6547" t="e">
        <f t="shared" si="930"/>
        <v>#N/A</v>
      </c>
      <c r="W6547">
        <f t="shared" si="931"/>
        <v>0</v>
      </c>
    </row>
    <row r="6548" spans="1:23" x14ac:dyDescent="0.25">
      <c r="A6548">
        <f t="shared" si="924"/>
        <v>269</v>
      </c>
      <c r="B6548">
        <f t="shared" si="925"/>
        <v>9</v>
      </c>
      <c r="C6548" s="1">
        <f t="shared" si="932"/>
        <v>41912.374999984146</v>
      </c>
      <c r="D6548" s="7">
        <v>404.13636363636363</v>
      </c>
      <c r="E6548" s="7"/>
      <c r="G6548">
        <v>73.099999999999994</v>
      </c>
      <c r="H6548" s="12">
        <v>546.6556131832574</v>
      </c>
      <c r="I6548" s="13">
        <f>$D$2*tarifas!$D$12/24</f>
        <v>1.4541666666666666</v>
      </c>
      <c r="J6548" s="13" t="e">
        <f>VLOOKUP(E6548&amp;" "&amp;F6548,tarifas!$A$13:$D$20,4,FALSE)*H6548</f>
        <v>#N/A</v>
      </c>
      <c r="K6548" s="13">
        <f>IF(F6548="COD1",tarifas!$D$11*(SUMIFS($H$11:$H$8770,$F$11:$F$8770,"=COD1",$B$11:$B$8770,"="&amp;B6548)/COUNTIFS($F$11:$F$8770,"=COD1",$B$11:$B$8770,"="&amp;B6548))/COUNTIFS($A$11:$A$8770,"="&amp;A6548,$F$11:$F$8770,"=COD1"),0)</f>
        <v>0</v>
      </c>
      <c r="L6548" s="13" t="e">
        <f>(VLOOKUP(F6548,tarifas!$C$7:$D$10,2,FALSE)+tarifas!$D$21)*datos!H6548</f>
        <v>#N/A</v>
      </c>
      <c r="M6548">
        <v>392.91361999999998</v>
      </c>
      <c r="N6548" s="13" t="e">
        <f t="shared" si="926"/>
        <v>#N/A</v>
      </c>
      <c r="O6548">
        <f t="shared" si="927"/>
        <v>392.91361999999998</v>
      </c>
      <c r="P6548" s="12">
        <f t="shared" si="928"/>
        <v>153.74199318325742</v>
      </c>
      <c r="Q6548">
        <f t="shared" si="929"/>
        <v>0</v>
      </c>
      <c r="R6548">
        <f>$D$2*tarifas!$D$12/24</f>
        <v>1.4541666666666666</v>
      </c>
      <c r="S6548" t="e">
        <f>VLOOKUP(E6548&amp;" "&amp;F6548,tarifas!$A$13:$D$20,4,FALSE)*P6548</f>
        <v>#N/A</v>
      </c>
      <c r="T6548">
        <f>IF(F6548="COD1",tarifas!$D$11*(SUMIFS($P$11:$P$8770,$F$11:$F$8770,"=COD1",$B$11:$B$8770,"="&amp;B6548)/COUNTIFS($F$11:$F$8770,"=COD1",$B$11:$B$8770,"="&amp;B6548))/COUNTIFS($A$11:$A$8770,"="&amp;A6548,$F$11:$F$8770,"=COD1"),0)</f>
        <v>0</v>
      </c>
      <c r="U6548" t="e">
        <f>(VLOOKUP(F6548,tarifas!$C$7:$D$10,2,FALSE)+tarifas!$D$21)*datos!P6548</f>
        <v>#N/A</v>
      </c>
      <c r="V6548" t="e">
        <f t="shared" si="930"/>
        <v>#N/A</v>
      </c>
      <c r="W6548">
        <f t="shared" si="931"/>
        <v>0</v>
      </c>
    </row>
    <row r="6549" spans="1:23" x14ac:dyDescent="0.25">
      <c r="A6549">
        <f t="shared" si="924"/>
        <v>269</v>
      </c>
      <c r="B6549">
        <f t="shared" si="925"/>
        <v>9</v>
      </c>
      <c r="C6549" s="1">
        <f t="shared" si="932"/>
        <v>41912.41666665081</v>
      </c>
      <c r="D6549" s="7">
        <v>558.93939393939399</v>
      </c>
      <c r="E6549" s="7"/>
      <c r="G6549">
        <v>72.400000000000006</v>
      </c>
      <c r="H6549" s="12">
        <v>605.35364908643623</v>
      </c>
      <c r="I6549" s="13">
        <f>$D$2*tarifas!$D$12/24</f>
        <v>1.4541666666666666</v>
      </c>
      <c r="J6549" s="13" t="e">
        <f>VLOOKUP(E6549&amp;" "&amp;F6549,tarifas!$A$13:$D$20,4,FALSE)*H6549</f>
        <v>#N/A</v>
      </c>
      <c r="K6549" s="13">
        <f>IF(F6549="COD1",tarifas!$D$11*(SUMIFS($H$11:$H$8770,$F$11:$F$8770,"=COD1",$B$11:$B$8770,"="&amp;B6549)/COUNTIFS($F$11:$F$8770,"=COD1",$B$11:$B$8770,"="&amp;B6549))/COUNTIFS($A$11:$A$8770,"="&amp;A6549,$F$11:$F$8770,"=COD1"),0)</f>
        <v>0</v>
      </c>
      <c r="L6549" s="13" t="e">
        <f>(VLOOKUP(F6549,tarifas!$C$7:$D$10,2,FALSE)+tarifas!$D$21)*datos!H6549</f>
        <v>#N/A</v>
      </c>
      <c r="M6549">
        <v>457.41953999999998</v>
      </c>
      <c r="N6549" s="13" t="e">
        <f t="shared" si="926"/>
        <v>#N/A</v>
      </c>
      <c r="O6549">
        <f t="shared" si="927"/>
        <v>457.41953999999998</v>
      </c>
      <c r="P6549" s="12">
        <f t="shared" si="928"/>
        <v>147.93410908643625</v>
      </c>
      <c r="Q6549">
        <f t="shared" si="929"/>
        <v>0</v>
      </c>
      <c r="R6549">
        <f>$D$2*tarifas!$D$12/24</f>
        <v>1.4541666666666666</v>
      </c>
      <c r="S6549" t="e">
        <f>VLOOKUP(E6549&amp;" "&amp;F6549,tarifas!$A$13:$D$20,4,FALSE)*P6549</f>
        <v>#N/A</v>
      </c>
      <c r="T6549">
        <f>IF(F6549="COD1",tarifas!$D$11*(SUMIFS($P$11:$P$8770,$F$11:$F$8770,"=COD1",$B$11:$B$8770,"="&amp;B6549)/COUNTIFS($F$11:$F$8770,"=COD1",$B$11:$B$8770,"="&amp;B6549))/COUNTIFS($A$11:$A$8770,"="&amp;A6549,$F$11:$F$8770,"=COD1"),0)</f>
        <v>0</v>
      </c>
      <c r="U6549" t="e">
        <f>(VLOOKUP(F6549,tarifas!$C$7:$D$10,2,FALSE)+tarifas!$D$21)*datos!P6549</f>
        <v>#N/A</v>
      </c>
      <c r="V6549" t="e">
        <f t="shared" si="930"/>
        <v>#N/A</v>
      </c>
      <c r="W6549">
        <f t="shared" si="931"/>
        <v>0</v>
      </c>
    </row>
    <row r="6550" spans="1:23" x14ac:dyDescent="0.25">
      <c r="A6550">
        <f t="shared" si="924"/>
        <v>269</v>
      </c>
      <c r="B6550">
        <f t="shared" si="925"/>
        <v>9</v>
      </c>
      <c r="C6550" s="1">
        <f t="shared" si="932"/>
        <v>41912.458333317474</v>
      </c>
      <c r="D6550" s="7">
        <v>648.06060606060612</v>
      </c>
      <c r="E6550" s="7"/>
      <c r="G6550">
        <v>73.11</v>
      </c>
      <c r="H6550" s="12">
        <v>458.68636279610882</v>
      </c>
      <c r="I6550" s="13">
        <f>$D$2*tarifas!$D$12/24</f>
        <v>1.4541666666666666</v>
      </c>
      <c r="J6550" s="13" t="e">
        <f>VLOOKUP(E6550&amp;" "&amp;F6550,tarifas!$A$13:$D$20,4,FALSE)*H6550</f>
        <v>#N/A</v>
      </c>
      <c r="K6550" s="13">
        <f>IF(F6550="COD1",tarifas!$D$11*(SUMIFS($H$11:$H$8770,$F$11:$F$8770,"=COD1",$B$11:$B$8770,"="&amp;B6550)/COUNTIFS($F$11:$F$8770,"=COD1",$B$11:$B$8770,"="&amp;B6550))/COUNTIFS($A$11:$A$8770,"="&amp;A6550,$F$11:$F$8770,"=COD1"),0)</f>
        <v>0</v>
      </c>
      <c r="L6550" s="13" t="e">
        <f>(VLOOKUP(F6550,tarifas!$C$7:$D$10,2,FALSE)+tarifas!$D$21)*datos!H6550</f>
        <v>#N/A</v>
      </c>
      <c r="M6550">
        <v>488.03769</v>
      </c>
      <c r="N6550" s="13" t="e">
        <f t="shared" si="926"/>
        <v>#N/A</v>
      </c>
      <c r="O6550">
        <f t="shared" si="927"/>
        <v>458.68636279610882</v>
      </c>
      <c r="P6550" s="12">
        <f t="shared" si="928"/>
        <v>0</v>
      </c>
      <c r="Q6550">
        <f t="shared" si="929"/>
        <v>29.351327203891174</v>
      </c>
      <c r="R6550">
        <f>$D$2*tarifas!$D$12/24</f>
        <v>1.4541666666666666</v>
      </c>
      <c r="S6550" t="e">
        <f>VLOOKUP(E6550&amp;" "&amp;F6550,tarifas!$A$13:$D$20,4,FALSE)*P6550</f>
        <v>#N/A</v>
      </c>
      <c r="T6550">
        <f>IF(F6550="COD1",tarifas!$D$11*(SUMIFS($P$11:$P$8770,$F$11:$F$8770,"=COD1",$B$11:$B$8770,"="&amp;B6550)/COUNTIFS($F$11:$F$8770,"=COD1",$B$11:$B$8770,"="&amp;B6550))/COUNTIFS($A$11:$A$8770,"="&amp;A6550,$F$11:$F$8770,"=COD1"),0)</f>
        <v>0</v>
      </c>
      <c r="U6550" t="e">
        <f>(VLOOKUP(F6550,tarifas!$C$7:$D$10,2,FALSE)+tarifas!$D$21)*datos!P6550</f>
        <v>#N/A</v>
      </c>
      <c r="V6550" t="e">
        <f t="shared" si="930"/>
        <v>#N/A</v>
      </c>
      <c r="W6550">
        <f t="shared" si="931"/>
        <v>1.9312879786888357</v>
      </c>
    </row>
    <row r="6551" spans="1:23" x14ac:dyDescent="0.25">
      <c r="A6551">
        <f t="shared" si="924"/>
        <v>269</v>
      </c>
      <c r="B6551">
        <f t="shared" si="925"/>
        <v>9</v>
      </c>
      <c r="C6551" s="1">
        <f t="shared" si="932"/>
        <v>41912.499999984138</v>
      </c>
      <c r="D6551" s="7">
        <v>692.36363636363649</v>
      </c>
      <c r="E6551" s="7"/>
      <c r="G6551">
        <v>74.540000000000006</v>
      </c>
      <c r="H6551" s="12">
        <v>443.18955983081526</v>
      </c>
      <c r="I6551" s="13">
        <f>$D$2*tarifas!$D$12/24</f>
        <v>1.4541666666666666</v>
      </c>
      <c r="J6551" s="13" t="e">
        <f>VLOOKUP(E6551&amp;" "&amp;F6551,tarifas!$A$13:$D$20,4,FALSE)*H6551</f>
        <v>#N/A</v>
      </c>
      <c r="K6551" s="13">
        <f>IF(F6551="COD1",tarifas!$D$11*(SUMIFS($H$11:$H$8770,$F$11:$F$8770,"=COD1",$B$11:$B$8770,"="&amp;B6551)/COUNTIFS($F$11:$F$8770,"=COD1",$B$11:$B$8770,"="&amp;B6551))/COUNTIFS($A$11:$A$8770,"="&amp;A6551,$F$11:$F$8770,"=COD1"),0)</f>
        <v>0</v>
      </c>
      <c r="L6551" s="13" t="e">
        <f>(VLOOKUP(F6551,tarifas!$C$7:$D$10,2,FALSE)+tarifas!$D$21)*datos!H6551</f>
        <v>#N/A</v>
      </c>
      <c r="M6551">
        <v>484.98072999999999</v>
      </c>
      <c r="N6551" s="13" t="e">
        <f t="shared" si="926"/>
        <v>#N/A</v>
      </c>
      <c r="O6551">
        <f t="shared" si="927"/>
        <v>443.18955983081526</v>
      </c>
      <c r="P6551" s="12">
        <f t="shared" si="928"/>
        <v>0</v>
      </c>
      <c r="Q6551">
        <f t="shared" si="929"/>
        <v>41.791170169184738</v>
      </c>
      <c r="R6551">
        <f>$D$2*tarifas!$D$12/24</f>
        <v>1.4541666666666666</v>
      </c>
      <c r="S6551" t="e">
        <f>VLOOKUP(E6551&amp;" "&amp;F6551,tarifas!$A$13:$D$20,4,FALSE)*P6551</f>
        <v>#N/A</v>
      </c>
      <c r="T6551">
        <f>IF(F6551="COD1",tarifas!$D$11*(SUMIFS($P$11:$P$8770,$F$11:$F$8770,"=COD1",$B$11:$B$8770,"="&amp;B6551)/COUNTIFS($F$11:$F$8770,"=COD1",$B$11:$B$8770,"="&amp;B6551))/COUNTIFS($A$11:$A$8770,"="&amp;A6551,$F$11:$F$8770,"=COD1"),0)</f>
        <v>0</v>
      </c>
      <c r="U6551" t="e">
        <f>(VLOOKUP(F6551,tarifas!$C$7:$D$10,2,FALSE)+tarifas!$D$21)*datos!P6551</f>
        <v>#N/A</v>
      </c>
      <c r="V6551" t="e">
        <f t="shared" si="930"/>
        <v>#N/A</v>
      </c>
      <c r="W6551">
        <f t="shared" si="931"/>
        <v>2.8036024419699275</v>
      </c>
    </row>
    <row r="6552" spans="1:23" x14ac:dyDescent="0.25">
      <c r="A6552">
        <f t="shared" si="924"/>
        <v>269</v>
      </c>
      <c r="B6552">
        <f t="shared" si="925"/>
        <v>9</v>
      </c>
      <c r="C6552" s="1">
        <f t="shared" si="932"/>
        <v>41912.541666650803</v>
      </c>
      <c r="D6552" s="7">
        <v>704.21212121212113</v>
      </c>
      <c r="E6552" s="7"/>
      <c r="G6552">
        <v>70.900000000000006</v>
      </c>
      <c r="H6552" s="12">
        <v>600.09714171737278</v>
      </c>
      <c r="I6552" s="13">
        <f>$D$2*tarifas!$D$12/24</f>
        <v>1.4541666666666666</v>
      </c>
      <c r="J6552" s="13" t="e">
        <f>VLOOKUP(E6552&amp;" "&amp;F6552,tarifas!$A$13:$D$20,4,FALSE)*H6552</f>
        <v>#N/A</v>
      </c>
      <c r="K6552" s="13">
        <f>IF(F6552="COD1",tarifas!$D$11*(SUMIFS($H$11:$H$8770,$F$11:$F$8770,"=COD1",$B$11:$B$8770,"="&amp;B6552)/COUNTIFS($F$11:$F$8770,"=COD1",$B$11:$B$8770,"="&amp;B6552))/COUNTIFS($A$11:$A$8770,"="&amp;A6552,$F$11:$F$8770,"=COD1"),0)</f>
        <v>0</v>
      </c>
      <c r="L6552" s="13" t="e">
        <f>(VLOOKUP(F6552,tarifas!$C$7:$D$10,2,FALSE)+tarifas!$D$21)*datos!H6552</f>
        <v>#N/A</v>
      </c>
      <c r="M6552">
        <v>445.40607</v>
      </c>
      <c r="N6552" s="13" t="e">
        <f t="shared" si="926"/>
        <v>#N/A</v>
      </c>
      <c r="O6552">
        <f t="shared" si="927"/>
        <v>445.40607</v>
      </c>
      <c r="P6552" s="12">
        <f t="shared" si="928"/>
        <v>154.69107171737278</v>
      </c>
      <c r="Q6552">
        <f t="shared" si="929"/>
        <v>0</v>
      </c>
      <c r="R6552">
        <f>$D$2*tarifas!$D$12/24</f>
        <v>1.4541666666666666</v>
      </c>
      <c r="S6552" t="e">
        <f>VLOOKUP(E6552&amp;" "&amp;F6552,tarifas!$A$13:$D$20,4,FALSE)*P6552</f>
        <v>#N/A</v>
      </c>
      <c r="T6552">
        <f>IF(F6552="COD1",tarifas!$D$11*(SUMIFS($P$11:$P$8770,$F$11:$F$8770,"=COD1",$B$11:$B$8770,"="&amp;B6552)/COUNTIFS($F$11:$F$8770,"=COD1",$B$11:$B$8770,"="&amp;B6552))/COUNTIFS($A$11:$A$8770,"="&amp;A6552,$F$11:$F$8770,"=COD1"),0)</f>
        <v>0</v>
      </c>
      <c r="U6552" t="e">
        <f>(VLOOKUP(F6552,tarifas!$C$7:$D$10,2,FALSE)+tarifas!$D$21)*datos!P6552</f>
        <v>#N/A</v>
      </c>
      <c r="V6552" t="e">
        <f t="shared" si="930"/>
        <v>#N/A</v>
      </c>
      <c r="W6552">
        <f t="shared" si="931"/>
        <v>0</v>
      </c>
    </row>
    <row r="6553" spans="1:23" x14ac:dyDescent="0.25">
      <c r="A6553">
        <f t="shared" si="924"/>
        <v>269</v>
      </c>
      <c r="B6553">
        <f t="shared" si="925"/>
        <v>9</v>
      </c>
      <c r="C6553" s="1">
        <f t="shared" si="932"/>
        <v>41912.583333317467</v>
      </c>
      <c r="D6553" s="7">
        <v>663.25757575757586</v>
      </c>
      <c r="E6553" s="7"/>
      <c r="G6553">
        <v>69.94</v>
      </c>
      <c r="H6553" s="12">
        <v>671.26725503534112</v>
      </c>
      <c r="I6553" s="13">
        <f>$D$2*tarifas!$D$12/24</f>
        <v>1.4541666666666666</v>
      </c>
      <c r="J6553" s="13" t="e">
        <f>VLOOKUP(E6553&amp;" "&amp;F6553,tarifas!$A$13:$D$20,4,FALSE)*H6553</f>
        <v>#N/A</v>
      </c>
      <c r="K6553" s="13">
        <f>IF(F6553="COD1",tarifas!$D$11*(SUMIFS($H$11:$H$8770,$F$11:$F$8770,"=COD1",$B$11:$B$8770,"="&amp;B6553)/COUNTIFS($F$11:$F$8770,"=COD1",$B$11:$B$8770,"="&amp;B6553))/COUNTIFS($A$11:$A$8770,"="&amp;A6553,$F$11:$F$8770,"=COD1"),0)</f>
        <v>0</v>
      </c>
      <c r="L6553" s="13" t="e">
        <f>(VLOOKUP(F6553,tarifas!$C$7:$D$10,2,FALSE)+tarifas!$D$21)*datos!H6553</f>
        <v>#N/A</v>
      </c>
      <c r="M6553">
        <v>374.35914000000002</v>
      </c>
      <c r="N6553" s="13" t="e">
        <f t="shared" si="926"/>
        <v>#N/A</v>
      </c>
      <c r="O6553">
        <f t="shared" si="927"/>
        <v>374.35914000000002</v>
      </c>
      <c r="P6553" s="12">
        <f t="shared" si="928"/>
        <v>296.9081150353411</v>
      </c>
      <c r="Q6553">
        <f t="shared" si="929"/>
        <v>0</v>
      </c>
      <c r="R6553">
        <f>$D$2*tarifas!$D$12/24</f>
        <v>1.4541666666666666</v>
      </c>
      <c r="S6553" t="e">
        <f>VLOOKUP(E6553&amp;" "&amp;F6553,tarifas!$A$13:$D$20,4,FALSE)*P6553</f>
        <v>#N/A</v>
      </c>
      <c r="T6553">
        <f>IF(F6553="COD1",tarifas!$D$11*(SUMIFS($P$11:$P$8770,$F$11:$F$8770,"=COD1",$B$11:$B$8770,"="&amp;B6553)/COUNTIFS($F$11:$F$8770,"=COD1",$B$11:$B$8770,"="&amp;B6553))/COUNTIFS($A$11:$A$8770,"="&amp;A6553,$F$11:$F$8770,"=COD1"),0)</f>
        <v>0</v>
      </c>
      <c r="U6553" t="e">
        <f>(VLOOKUP(F6553,tarifas!$C$7:$D$10,2,FALSE)+tarifas!$D$21)*datos!P6553</f>
        <v>#N/A</v>
      </c>
      <c r="V6553" t="e">
        <f t="shared" si="930"/>
        <v>#N/A</v>
      </c>
      <c r="W6553">
        <f t="shared" si="931"/>
        <v>0</v>
      </c>
    </row>
    <row r="6554" spans="1:23" x14ac:dyDescent="0.25">
      <c r="A6554">
        <f t="shared" si="924"/>
        <v>269</v>
      </c>
      <c r="B6554">
        <f t="shared" si="925"/>
        <v>9</v>
      </c>
      <c r="C6554" s="1">
        <f t="shared" si="932"/>
        <v>41912.624999984131</v>
      </c>
      <c r="D6554" s="7">
        <v>547.34848484848487</v>
      </c>
      <c r="E6554" s="7"/>
      <c r="G6554">
        <v>69.91</v>
      </c>
      <c r="H6554" s="12">
        <v>680.17660576769936</v>
      </c>
      <c r="I6554" s="13">
        <f>$D$2*tarifas!$D$12/24</f>
        <v>1.4541666666666666</v>
      </c>
      <c r="J6554" s="13" t="e">
        <f>VLOOKUP(E6554&amp;" "&amp;F6554,tarifas!$A$13:$D$20,4,FALSE)*H6554</f>
        <v>#N/A</v>
      </c>
      <c r="K6554" s="13">
        <f>IF(F6554="COD1",tarifas!$D$11*(SUMIFS($H$11:$H$8770,$F$11:$F$8770,"=COD1",$B$11:$B$8770,"="&amp;B6554)/COUNTIFS($F$11:$F$8770,"=COD1",$B$11:$B$8770,"="&amp;B6554))/COUNTIFS($A$11:$A$8770,"="&amp;A6554,$F$11:$F$8770,"=COD1"),0)</f>
        <v>0</v>
      </c>
      <c r="L6554" s="13" t="e">
        <f>(VLOOKUP(F6554,tarifas!$C$7:$D$10,2,FALSE)+tarifas!$D$21)*datos!H6554</f>
        <v>#N/A</v>
      </c>
      <c r="M6554">
        <v>270.51466999999997</v>
      </c>
      <c r="N6554" s="13" t="e">
        <f t="shared" si="926"/>
        <v>#N/A</v>
      </c>
      <c r="O6554">
        <f t="shared" si="927"/>
        <v>270.51466999999997</v>
      </c>
      <c r="P6554" s="12">
        <f t="shared" si="928"/>
        <v>409.66193576769939</v>
      </c>
      <c r="Q6554">
        <f t="shared" si="929"/>
        <v>0</v>
      </c>
      <c r="R6554">
        <f>$D$2*tarifas!$D$12/24</f>
        <v>1.4541666666666666</v>
      </c>
      <c r="S6554" t="e">
        <f>VLOOKUP(E6554&amp;" "&amp;F6554,tarifas!$A$13:$D$20,4,FALSE)*P6554</f>
        <v>#N/A</v>
      </c>
      <c r="T6554">
        <f>IF(F6554="COD1",tarifas!$D$11*(SUMIFS($P$11:$P$8770,$F$11:$F$8770,"=COD1",$B$11:$B$8770,"="&amp;B6554)/COUNTIFS($F$11:$F$8770,"=COD1",$B$11:$B$8770,"="&amp;B6554))/COUNTIFS($A$11:$A$8770,"="&amp;A6554,$F$11:$F$8770,"=COD1"),0)</f>
        <v>0</v>
      </c>
      <c r="U6554" t="e">
        <f>(VLOOKUP(F6554,tarifas!$C$7:$D$10,2,FALSE)+tarifas!$D$21)*datos!P6554</f>
        <v>#N/A</v>
      </c>
      <c r="V6554" t="e">
        <f t="shared" si="930"/>
        <v>#N/A</v>
      </c>
      <c r="W6554">
        <f t="shared" si="931"/>
        <v>0</v>
      </c>
    </row>
    <row r="6555" spans="1:23" x14ac:dyDescent="0.25">
      <c r="A6555">
        <f t="shared" si="924"/>
        <v>269</v>
      </c>
      <c r="B6555">
        <f t="shared" si="925"/>
        <v>9</v>
      </c>
      <c r="C6555" s="1">
        <f t="shared" si="932"/>
        <v>41912.666666650795</v>
      </c>
      <c r="D6555" s="7">
        <v>404.65151515151513</v>
      </c>
      <c r="E6555" s="7"/>
      <c r="G6555">
        <v>70.11</v>
      </c>
      <c r="H6555" s="12">
        <v>548.25642915038361</v>
      </c>
      <c r="I6555" s="13">
        <f>$D$2*tarifas!$D$12/24</f>
        <v>1.4541666666666666</v>
      </c>
      <c r="J6555" s="13" t="e">
        <f>VLOOKUP(E6555&amp;" "&amp;F6555,tarifas!$A$13:$D$20,4,FALSE)*H6555</f>
        <v>#N/A</v>
      </c>
      <c r="K6555" s="13">
        <f>IF(F6555="COD1",tarifas!$D$11*(SUMIFS($H$11:$H$8770,$F$11:$F$8770,"=COD1",$B$11:$B$8770,"="&amp;B6555)/COUNTIFS($F$11:$F$8770,"=COD1",$B$11:$B$8770,"="&amp;B6555))/COUNTIFS($A$11:$A$8770,"="&amp;A6555,$F$11:$F$8770,"=COD1"),0)</f>
        <v>0</v>
      </c>
      <c r="L6555" s="13" t="e">
        <f>(VLOOKUP(F6555,tarifas!$C$7:$D$10,2,FALSE)+tarifas!$D$21)*datos!H6555</f>
        <v>#N/A</v>
      </c>
      <c r="M6555">
        <v>138.45813000000001</v>
      </c>
      <c r="N6555" s="13" t="e">
        <f t="shared" si="926"/>
        <v>#N/A</v>
      </c>
      <c r="O6555">
        <f t="shared" si="927"/>
        <v>138.45813000000001</v>
      </c>
      <c r="P6555" s="12">
        <f t="shared" si="928"/>
        <v>409.79829915038363</v>
      </c>
      <c r="Q6555">
        <f t="shared" si="929"/>
        <v>0</v>
      </c>
      <c r="R6555">
        <f>$D$2*tarifas!$D$12/24</f>
        <v>1.4541666666666666</v>
      </c>
      <c r="S6555" t="e">
        <f>VLOOKUP(E6555&amp;" "&amp;F6555,tarifas!$A$13:$D$20,4,FALSE)*P6555</f>
        <v>#N/A</v>
      </c>
      <c r="T6555">
        <f>IF(F6555="COD1",tarifas!$D$11*(SUMIFS($P$11:$P$8770,$F$11:$F$8770,"=COD1",$B$11:$B$8770,"="&amp;B6555)/COUNTIFS($F$11:$F$8770,"=COD1",$B$11:$B$8770,"="&amp;B6555))/COUNTIFS($A$11:$A$8770,"="&amp;A6555,$F$11:$F$8770,"=COD1"),0)</f>
        <v>0</v>
      </c>
      <c r="U6555" t="e">
        <f>(VLOOKUP(F6555,tarifas!$C$7:$D$10,2,FALSE)+tarifas!$D$21)*datos!P6555</f>
        <v>#N/A</v>
      </c>
      <c r="V6555" t="e">
        <f t="shared" si="930"/>
        <v>#N/A</v>
      </c>
      <c r="W6555">
        <f t="shared" si="931"/>
        <v>0</v>
      </c>
    </row>
    <row r="6556" spans="1:23" x14ac:dyDescent="0.25">
      <c r="A6556">
        <f t="shared" si="924"/>
        <v>269</v>
      </c>
      <c r="B6556">
        <f t="shared" si="925"/>
        <v>9</v>
      </c>
      <c r="C6556" s="1">
        <f t="shared" si="932"/>
        <v>41912.70833331746</v>
      </c>
      <c r="D6556" s="7">
        <v>189.83333333333331</v>
      </c>
      <c r="E6556" s="7"/>
      <c r="G6556">
        <v>69.94</v>
      </c>
      <c r="H6556" s="12">
        <v>427.72190456140447</v>
      </c>
      <c r="I6556" s="13">
        <f>$D$2*tarifas!$D$12/24</f>
        <v>1.4541666666666666</v>
      </c>
      <c r="J6556" s="13" t="e">
        <f>VLOOKUP(E6556&amp;" "&amp;F6556,tarifas!$A$13:$D$20,4,FALSE)*H6556</f>
        <v>#N/A</v>
      </c>
      <c r="K6556" s="13">
        <f>IF(F6556="COD1",tarifas!$D$11*(SUMIFS($H$11:$H$8770,$F$11:$F$8770,"=COD1",$B$11:$B$8770,"="&amp;B6556)/COUNTIFS($F$11:$F$8770,"=COD1",$B$11:$B$8770,"="&amp;B6556))/COUNTIFS($A$11:$A$8770,"="&amp;A6556,$F$11:$F$8770,"=COD1"),0)</f>
        <v>0</v>
      </c>
      <c r="L6556" s="13" t="e">
        <f>(VLOOKUP(F6556,tarifas!$C$7:$D$10,2,FALSE)+tarifas!$D$21)*datos!H6556</f>
        <v>#N/A</v>
      </c>
      <c r="M6556">
        <v>8.7167900000000014</v>
      </c>
      <c r="N6556" s="13" t="e">
        <f t="shared" si="926"/>
        <v>#N/A</v>
      </c>
      <c r="O6556">
        <f t="shared" si="927"/>
        <v>8.7167900000000014</v>
      </c>
      <c r="P6556" s="12">
        <f t="shared" si="928"/>
        <v>419.00511456140447</v>
      </c>
      <c r="Q6556">
        <f t="shared" si="929"/>
        <v>0</v>
      </c>
      <c r="R6556">
        <f>$D$2*tarifas!$D$12/24</f>
        <v>1.4541666666666666</v>
      </c>
      <c r="S6556" t="e">
        <f>VLOOKUP(E6556&amp;" "&amp;F6556,tarifas!$A$13:$D$20,4,FALSE)*P6556</f>
        <v>#N/A</v>
      </c>
      <c r="T6556">
        <f>IF(F6556="COD1",tarifas!$D$11*(SUMIFS($P$11:$P$8770,$F$11:$F$8770,"=COD1",$B$11:$B$8770,"="&amp;B6556)/COUNTIFS($F$11:$F$8770,"=COD1",$B$11:$B$8770,"="&amp;B6556))/COUNTIFS($A$11:$A$8770,"="&amp;A6556,$F$11:$F$8770,"=COD1"),0)</f>
        <v>0</v>
      </c>
      <c r="U6556" t="e">
        <f>(VLOOKUP(F6556,tarifas!$C$7:$D$10,2,FALSE)+tarifas!$D$21)*datos!P6556</f>
        <v>#N/A</v>
      </c>
      <c r="V6556" t="e">
        <f t="shared" si="930"/>
        <v>#N/A</v>
      </c>
      <c r="W6556">
        <f t="shared" si="931"/>
        <v>0</v>
      </c>
    </row>
    <row r="6557" spans="1:23" x14ac:dyDescent="0.25">
      <c r="A6557">
        <f t="shared" si="924"/>
        <v>269</v>
      </c>
      <c r="B6557">
        <f t="shared" si="925"/>
        <v>9</v>
      </c>
      <c r="C6557" s="1">
        <f t="shared" si="932"/>
        <v>41912.749999984124</v>
      </c>
      <c r="D6557" s="7">
        <v>15.969696969696971</v>
      </c>
      <c r="E6557" s="7"/>
      <c r="G6557">
        <v>69.94</v>
      </c>
      <c r="H6557" s="12">
        <v>316.36866678802727</v>
      </c>
      <c r="I6557" s="13">
        <f>$D$2*tarifas!$D$12/24</f>
        <v>1.4541666666666666</v>
      </c>
      <c r="J6557" s="13" t="e">
        <f>VLOOKUP(E6557&amp;" "&amp;F6557,tarifas!$A$13:$D$20,4,FALSE)*H6557</f>
        <v>#N/A</v>
      </c>
      <c r="K6557" s="13">
        <f>IF(F6557="COD1",tarifas!$D$11*(SUMIFS($H$11:$H$8770,$F$11:$F$8770,"=COD1",$B$11:$B$8770,"="&amp;B6557)/COUNTIFS($F$11:$F$8770,"=COD1",$B$11:$B$8770,"="&amp;B6557))/COUNTIFS($A$11:$A$8770,"="&amp;A6557,$F$11:$F$8770,"=COD1"),0)</f>
        <v>0</v>
      </c>
      <c r="L6557" s="13" t="e">
        <f>(VLOOKUP(F6557,tarifas!$C$7:$D$10,2,FALSE)+tarifas!$D$21)*datos!H6557</f>
        <v>#N/A</v>
      </c>
      <c r="M6557">
        <v>0</v>
      </c>
      <c r="N6557" s="13" t="e">
        <f t="shared" si="926"/>
        <v>#N/A</v>
      </c>
      <c r="O6557">
        <f t="shared" si="927"/>
        <v>0</v>
      </c>
      <c r="P6557" s="12">
        <f t="shared" si="928"/>
        <v>316.36866678802727</v>
      </c>
      <c r="Q6557">
        <f t="shared" si="929"/>
        <v>0</v>
      </c>
      <c r="R6557">
        <f>$D$2*tarifas!$D$12/24</f>
        <v>1.4541666666666666</v>
      </c>
      <c r="S6557" t="e">
        <f>VLOOKUP(E6557&amp;" "&amp;F6557,tarifas!$A$13:$D$20,4,FALSE)*P6557</f>
        <v>#N/A</v>
      </c>
      <c r="T6557">
        <f>IF(F6557="COD1",tarifas!$D$11*(SUMIFS($P$11:$P$8770,$F$11:$F$8770,"=COD1",$B$11:$B$8770,"="&amp;B6557)/COUNTIFS($F$11:$F$8770,"=COD1",$B$11:$B$8770,"="&amp;B6557))/COUNTIFS($A$11:$A$8770,"="&amp;A6557,$F$11:$F$8770,"=COD1"),0)</f>
        <v>0</v>
      </c>
      <c r="U6557" t="e">
        <f>(VLOOKUP(F6557,tarifas!$C$7:$D$10,2,FALSE)+tarifas!$D$21)*datos!P6557</f>
        <v>#N/A</v>
      </c>
      <c r="V6557" t="e">
        <f t="shared" si="930"/>
        <v>#N/A</v>
      </c>
      <c r="W6557">
        <f t="shared" si="931"/>
        <v>0</v>
      </c>
    </row>
    <row r="6558" spans="1:23" x14ac:dyDescent="0.25">
      <c r="A6558">
        <f t="shared" si="924"/>
        <v>269</v>
      </c>
      <c r="B6558">
        <f t="shared" si="925"/>
        <v>9</v>
      </c>
      <c r="C6558" s="1">
        <f t="shared" si="932"/>
        <v>41912.791666650788</v>
      </c>
      <c r="D6558" s="7">
        <v>0</v>
      </c>
      <c r="E6558" s="7"/>
      <c r="G6558">
        <v>74.11</v>
      </c>
      <c r="H6558" s="12">
        <v>257.04911037935312</v>
      </c>
      <c r="I6558" s="13">
        <f>$D$2*tarifas!$D$12/24</f>
        <v>1.4541666666666666</v>
      </c>
      <c r="J6558" s="13" t="e">
        <f>VLOOKUP(E6558&amp;" "&amp;F6558,tarifas!$A$13:$D$20,4,FALSE)*H6558</f>
        <v>#N/A</v>
      </c>
      <c r="K6558" s="13">
        <f>IF(F6558="COD1",tarifas!$D$11*(SUMIFS($H$11:$H$8770,$F$11:$F$8770,"=COD1",$B$11:$B$8770,"="&amp;B6558)/COUNTIFS($F$11:$F$8770,"=COD1",$B$11:$B$8770,"="&amp;B6558))/COUNTIFS($A$11:$A$8770,"="&amp;A6558,$F$11:$F$8770,"=COD1"),0)</f>
        <v>0</v>
      </c>
      <c r="L6558" s="13" t="e">
        <f>(VLOOKUP(F6558,tarifas!$C$7:$D$10,2,FALSE)+tarifas!$D$21)*datos!H6558</f>
        <v>#N/A</v>
      </c>
      <c r="M6558">
        <v>0</v>
      </c>
      <c r="N6558" s="13" t="e">
        <f t="shared" si="926"/>
        <v>#N/A</v>
      </c>
      <c r="O6558">
        <f t="shared" si="927"/>
        <v>0</v>
      </c>
      <c r="P6558" s="12">
        <f t="shared" si="928"/>
        <v>257.04911037935312</v>
      </c>
      <c r="Q6558">
        <f t="shared" si="929"/>
        <v>0</v>
      </c>
      <c r="R6558">
        <f>$D$2*tarifas!$D$12/24</f>
        <v>1.4541666666666666</v>
      </c>
      <c r="S6558" t="e">
        <f>VLOOKUP(E6558&amp;" "&amp;F6558,tarifas!$A$13:$D$20,4,FALSE)*P6558</f>
        <v>#N/A</v>
      </c>
      <c r="T6558">
        <f>IF(F6558="COD1",tarifas!$D$11*(SUMIFS($P$11:$P$8770,$F$11:$F$8770,"=COD1",$B$11:$B$8770,"="&amp;B6558)/COUNTIFS($F$11:$F$8770,"=COD1",$B$11:$B$8770,"="&amp;B6558))/COUNTIFS($A$11:$A$8770,"="&amp;A6558,$F$11:$F$8770,"=COD1"),0)</f>
        <v>0</v>
      </c>
      <c r="U6558" t="e">
        <f>(VLOOKUP(F6558,tarifas!$C$7:$D$10,2,FALSE)+tarifas!$D$21)*datos!P6558</f>
        <v>#N/A</v>
      </c>
      <c r="V6558" t="e">
        <f t="shared" si="930"/>
        <v>#N/A</v>
      </c>
      <c r="W6558">
        <f t="shared" si="931"/>
        <v>0</v>
      </c>
    </row>
    <row r="6559" spans="1:23" x14ac:dyDescent="0.25">
      <c r="A6559">
        <f t="shared" si="924"/>
        <v>269</v>
      </c>
      <c r="B6559">
        <f t="shared" si="925"/>
        <v>9</v>
      </c>
      <c r="C6559" s="1">
        <f t="shared" si="932"/>
        <v>41912.833333317452</v>
      </c>
      <c r="D6559" s="7">
        <v>0</v>
      </c>
      <c r="E6559" s="7"/>
      <c r="G6559">
        <v>72.11</v>
      </c>
      <c r="H6559" s="12">
        <v>238.32963364070969</v>
      </c>
      <c r="I6559" s="13">
        <f>$D$2*tarifas!$D$12/24</f>
        <v>1.4541666666666666</v>
      </c>
      <c r="J6559" s="13" t="e">
        <f>VLOOKUP(E6559&amp;" "&amp;F6559,tarifas!$A$13:$D$20,4,FALSE)*H6559</f>
        <v>#N/A</v>
      </c>
      <c r="K6559" s="13">
        <f>IF(F6559="COD1",tarifas!$D$11*(SUMIFS($H$11:$H$8770,$F$11:$F$8770,"=COD1",$B$11:$B$8770,"="&amp;B6559)/COUNTIFS($F$11:$F$8770,"=COD1",$B$11:$B$8770,"="&amp;B6559))/COUNTIFS($A$11:$A$8770,"="&amp;A6559,$F$11:$F$8770,"=COD1"),0)</f>
        <v>0</v>
      </c>
      <c r="L6559" s="13" t="e">
        <f>(VLOOKUP(F6559,tarifas!$C$7:$D$10,2,FALSE)+tarifas!$D$21)*datos!H6559</f>
        <v>#N/A</v>
      </c>
      <c r="M6559">
        <v>0</v>
      </c>
      <c r="N6559" s="13" t="e">
        <f t="shared" si="926"/>
        <v>#N/A</v>
      </c>
      <c r="O6559">
        <f t="shared" si="927"/>
        <v>0</v>
      </c>
      <c r="P6559" s="12">
        <f t="shared" si="928"/>
        <v>238.32963364070969</v>
      </c>
      <c r="Q6559">
        <f t="shared" si="929"/>
        <v>0</v>
      </c>
      <c r="R6559">
        <f>$D$2*tarifas!$D$12/24</f>
        <v>1.4541666666666666</v>
      </c>
      <c r="S6559" t="e">
        <f>VLOOKUP(E6559&amp;" "&amp;F6559,tarifas!$A$13:$D$20,4,FALSE)*P6559</f>
        <v>#N/A</v>
      </c>
      <c r="T6559">
        <f>IF(F6559="COD1",tarifas!$D$11*(SUMIFS($P$11:$P$8770,$F$11:$F$8770,"=COD1",$B$11:$B$8770,"="&amp;B6559)/COUNTIFS($F$11:$F$8770,"=COD1",$B$11:$B$8770,"="&amp;B6559))/COUNTIFS($A$11:$A$8770,"="&amp;A6559,$F$11:$F$8770,"=COD1"),0)</f>
        <v>0</v>
      </c>
      <c r="U6559" t="e">
        <f>(VLOOKUP(F6559,tarifas!$C$7:$D$10,2,FALSE)+tarifas!$D$21)*datos!P6559</f>
        <v>#N/A</v>
      </c>
      <c r="V6559" t="e">
        <f t="shared" si="930"/>
        <v>#N/A</v>
      </c>
      <c r="W6559">
        <f t="shared" si="931"/>
        <v>0</v>
      </c>
    </row>
    <row r="6560" spans="1:23" x14ac:dyDescent="0.25">
      <c r="A6560">
        <f t="shared" si="924"/>
        <v>269</v>
      </c>
      <c r="B6560">
        <f t="shared" si="925"/>
        <v>9</v>
      </c>
      <c r="C6560" s="1">
        <f t="shared" si="932"/>
        <v>41912.874999984117</v>
      </c>
      <c r="D6560" s="7">
        <v>0</v>
      </c>
      <c r="E6560" s="7"/>
      <c r="G6560">
        <v>67.25</v>
      </c>
      <c r="H6560" s="12">
        <v>245.27801674522192</v>
      </c>
      <c r="I6560" s="13">
        <f>$D$2*tarifas!$D$12/24</f>
        <v>1.4541666666666666</v>
      </c>
      <c r="J6560" s="13" t="e">
        <f>VLOOKUP(E6560&amp;" "&amp;F6560,tarifas!$A$13:$D$20,4,FALSE)*H6560</f>
        <v>#N/A</v>
      </c>
      <c r="K6560" s="13">
        <f>IF(F6560="COD1",tarifas!$D$11*(SUMIFS($H$11:$H$8770,$F$11:$F$8770,"=COD1",$B$11:$B$8770,"="&amp;B6560)/COUNTIFS($F$11:$F$8770,"=COD1",$B$11:$B$8770,"="&amp;B6560))/COUNTIFS($A$11:$A$8770,"="&amp;A6560,$F$11:$F$8770,"=COD1"),0)</f>
        <v>0</v>
      </c>
      <c r="L6560" s="13" t="e">
        <f>(VLOOKUP(F6560,tarifas!$C$7:$D$10,2,FALSE)+tarifas!$D$21)*datos!H6560</f>
        <v>#N/A</v>
      </c>
      <c r="M6560">
        <v>0</v>
      </c>
      <c r="N6560" s="13" t="e">
        <f t="shared" si="926"/>
        <v>#N/A</v>
      </c>
      <c r="O6560">
        <f t="shared" si="927"/>
        <v>0</v>
      </c>
      <c r="P6560" s="12">
        <f t="shared" si="928"/>
        <v>245.27801674522192</v>
      </c>
      <c r="Q6560">
        <f t="shared" si="929"/>
        <v>0</v>
      </c>
      <c r="R6560">
        <f>$D$2*tarifas!$D$12/24</f>
        <v>1.4541666666666666</v>
      </c>
      <c r="S6560" t="e">
        <f>VLOOKUP(E6560&amp;" "&amp;F6560,tarifas!$A$13:$D$20,4,FALSE)*P6560</f>
        <v>#N/A</v>
      </c>
      <c r="T6560">
        <f>IF(F6560="COD1",tarifas!$D$11*(SUMIFS($P$11:$P$8770,$F$11:$F$8770,"=COD1",$B$11:$B$8770,"="&amp;B6560)/COUNTIFS($F$11:$F$8770,"=COD1",$B$11:$B$8770,"="&amp;B6560))/COUNTIFS($A$11:$A$8770,"="&amp;A6560,$F$11:$F$8770,"=COD1"),0)</f>
        <v>0</v>
      </c>
      <c r="U6560" t="e">
        <f>(VLOOKUP(F6560,tarifas!$C$7:$D$10,2,FALSE)+tarifas!$D$21)*datos!P6560</f>
        <v>#N/A</v>
      </c>
      <c r="V6560" t="e">
        <f t="shared" si="930"/>
        <v>#N/A</v>
      </c>
      <c r="W6560">
        <f t="shared" si="931"/>
        <v>0</v>
      </c>
    </row>
    <row r="6561" spans="1:23" x14ac:dyDescent="0.25">
      <c r="A6561">
        <f t="shared" si="924"/>
        <v>269</v>
      </c>
      <c r="B6561">
        <f t="shared" si="925"/>
        <v>9</v>
      </c>
      <c r="C6561" s="1">
        <f t="shared" si="932"/>
        <v>41912.916666650781</v>
      </c>
      <c r="D6561" s="7">
        <v>0</v>
      </c>
      <c r="E6561" s="7"/>
      <c r="G6561">
        <v>54.63</v>
      </c>
      <c r="H6561" s="12">
        <v>242.56182594272752</v>
      </c>
      <c r="I6561" s="13">
        <f>$D$2*tarifas!$D$12/24</f>
        <v>1.4541666666666666</v>
      </c>
      <c r="J6561" s="13" t="e">
        <f>VLOOKUP(E6561&amp;" "&amp;F6561,tarifas!$A$13:$D$20,4,FALSE)*H6561</f>
        <v>#N/A</v>
      </c>
      <c r="K6561" s="13">
        <f>IF(F6561="COD1",tarifas!$D$11*(SUMIFS($H$11:$H$8770,$F$11:$F$8770,"=COD1",$B$11:$B$8770,"="&amp;B6561)/COUNTIFS($F$11:$F$8770,"=COD1",$B$11:$B$8770,"="&amp;B6561))/COUNTIFS($A$11:$A$8770,"="&amp;A6561,$F$11:$F$8770,"=COD1"),0)</f>
        <v>0</v>
      </c>
      <c r="L6561" s="13" t="e">
        <f>(VLOOKUP(F6561,tarifas!$C$7:$D$10,2,FALSE)+tarifas!$D$21)*datos!H6561</f>
        <v>#N/A</v>
      </c>
      <c r="M6561">
        <v>0</v>
      </c>
      <c r="N6561" s="13" t="e">
        <f t="shared" si="926"/>
        <v>#N/A</v>
      </c>
      <c r="O6561">
        <f t="shared" si="927"/>
        <v>0</v>
      </c>
      <c r="P6561" s="12">
        <f t="shared" si="928"/>
        <v>242.56182594272752</v>
      </c>
      <c r="Q6561">
        <f t="shared" si="929"/>
        <v>0</v>
      </c>
      <c r="R6561">
        <f>$D$2*tarifas!$D$12/24</f>
        <v>1.4541666666666666</v>
      </c>
      <c r="S6561" t="e">
        <f>VLOOKUP(E6561&amp;" "&amp;F6561,tarifas!$A$13:$D$20,4,FALSE)*P6561</f>
        <v>#N/A</v>
      </c>
      <c r="T6561">
        <f>IF(F6561="COD1",tarifas!$D$11*(SUMIFS($P$11:$P$8770,$F$11:$F$8770,"=COD1",$B$11:$B$8770,"="&amp;B6561)/COUNTIFS($F$11:$F$8770,"=COD1",$B$11:$B$8770,"="&amp;B6561))/COUNTIFS($A$11:$A$8770,"="&amp;A6561,$F$11:$F$8770,"=COD1"),0)</f>
        <v>0</v>
      </c>
      <c r="U6561" t="e">
        <f>(VLOOKUP(F6561,tarifas!$C$7:$D$10,2,FALSE)+tarifas!$D$21)*datos!P6561</f>
        <v>#N/A</v>
      </c>
      <c r="V6561" t="e">
        <f t="shared" si="930"/>
        <v>#N/A</v>
      </c>
      <c r="W6561">
        <f t="shared" si="931"/>
        <v>0</v>
      </c>
    </row>
    <row r="6562" spans="1:23" x14ac:dyDescent="0.25">
      <c r="A6562">
        <f t="shared" si="924"/>
        <v>269</v>
      </c>
      <c r="B6562">
        <f t="shared" si="925"/>
        <v>9</v>
      </c>
      <c r="C6562" s="1">
        <f t="shared" si="932"/>
        <v>41912.958333317445</v>
      </c>
      <c r="D6562" s="7">
        <v>0</v>
      </c>
      <c r="E6562" s="7"/>
      <c r="G6562">
        <v>47.9</v>
      </c>
      <c r="H6562" s="12">
        <v>234.93952952953475</v>
      </c>
      <c r="I6562" s="13">
        <f>$D$2*tarifas!$D$12/24</f>
        <v>1.4541666666666666</v>
      </c>
      <c r="J6562" s="13" t="e">
        <f>VLOOKUP(E6562&amp;" "&amp;F6562,tarifas!$A$13:$D$20,4,FALSE)*H6562</f>
        <v>#N/A</v>
      </c>
      <c r="K6562" s="13">
        <f>IF(F6562="COD1",tarifas!$D$11*(SUMIFS($H$11:$H$8770,$F$11:$F$8770,"=COD1",$B$11:$B$8770,"="&amp;B6562)/COUNTIFS($F$11:$F$8770,"=COD1",$B$11:$B$8770,"="&amp;B6562))/COUNTIFS($A$11:$A$8770,"="&amp;A6562,$F$11:$F$8770,"=COD1"),0)</f>
        <v>0</v>
      </c>
      <c r="L6562" s="13" t="e">
        <f>(VLOOKUP(F6562,tarifas!$C$7:$D$10,2,FALSE)+tarifas!$D$21)*datos!H6562</f>
        <v>#N/A</v>
      </c>
      <c r="M6562">
        <v>0</v>
      </c>
      <c r="N6562" s="13" t="e">
        <f t="shared" si="926"/>
        <v>#N/A</v>
      </c>
      <c r="O6562">
        <f t="shared" si="927"/>
        <v>0</v>
      </c>
      <c r="P6562" s="12">
        <f t="shared" si="928"/>
        <v>234.93952952953475</v>
      </c>
      <c r="Q6562">
        <f t="shared" si="929"/>
        <v>0</v>
      </c>
      <c r="R6562">
        <f>$D$2*tarifas!$D$12/24</f>
        <v>1.4541666666666666</v>
      </c>
      <c r="S6562" t="e">
        <f>VLOOKUP(E6562&amp;" "&amp;F6562,tarifas!$A$13:$D$20,4,FALSE)*P6562</f>
        <v>#N/A</v>
      </c>
      <c r="T6562">
        <f>IF(F6562="COD1",tarifas!$D$11*(SUMIFS($P$11:$P$8770,$F$11:$F$8770,"=COD1",$B$11:$B$8770,"="&amp;B6562)/COUNTIFS($F$11:$F$8770,"=COD1",$B$11:$B$8770,"="&amp;B6562))/COUNTIFS($A$11:$A$8770,"="&amp;A6562,$F$11:$F$8770,"=COD1"),0)</f>
        <v>0</v>
      </c>
      <c r="U6562" t="e">
        <f>(VLOOKUP(F6562,tarifas!$C$7:$D$10,2,FALSE)+tarifas!$D$21)*datos!P6562</f>
        <v>#N/A</v>
      </c>
      <c r="V6562" t="e">
        <f t="shared" si="930"/>
        <v>#N/A</v>
      </c>
      <c r="W6562">
        <f t="shared" si="931"/>
        <v>0</v>
      </c>
    </row>
    <row r="6563" spans="1:23" x14ac:dyDescent="0.25">
      <c r="A6563">
        <f t="shared" si="924"/>
        <v>270</v>
      </c>
      <c r="B6563">
        <f t="shared" si="925"/>
        <v>10</v>
      </c>
      <c r="C6563" s="1">
        <f t="shared" si="932"/>
        <v>41912.999999984109</v>
      </c>
      <c r="D6563" s="7">
        <v>0</v>
      </c>
      <c r="E6563" s="7"/>
      <c r="G6563">
        <v>45.4</v>
      </c>
      <c r="H6563" s="12">
        <v>232.18997501597636</v>
      </c>
      <c r="I6563" s="13">
        <f>$D$2*tarifas!$D$12/24</f>
        <v>1.4541666666666666</v>
      </c>
      <c r="J6563" s="13" t="e">
        <f>VLOOKUP(E6563&amp;" "&amp;F6563,tarifas!$A$13:$D$20,4,FALSE)*H6563</f>
        <v>#N/A</v>
      </c>
      <c r="K6563" s="13">
        <f>IF(F6563="COD1",tarifas!$D$11*(SUMIFS($H$11:$H$8770,$F$11:$F$8770,"=COD1",$B$11:$B$8770,"="&amp;B6563)/COUNTIFS($F$11:$F$8770,"=COD1",$B$11:$B$8770,"="&amp;B6563))/COUNTIFS($A$11:$A$8770,"="&amp;A6563,$F$11:$F$8770,"=COD1"),0)</f>
        <v>0</v>
      </c>
      <c r="L6563" s="13" t="e">
        <f>(VLOOKUP(F6563,tarifas!$C$7:$D$10,2,FALSE)+tarifas!$D$21)*datos!H6563</f>
        <v>#N/A</v>
      </c>
      <c r="M6563">
        <v>0</v>
      </c>
      <c r="N6563" s="13" t="e">
        <f t="shared" si="926"/>
        <v>#N/A</v>
      </c>
      <c r="O6563">
        <f t="shared" si="927"/>
        <v>0</v>
      </c>
      <c r="P6563" s="12">
        <f t="shared" si="928"/>
        <v>232.18997501597636</v>
      </c>
      <c r="Q6563">
        <f t="shared" si="929"/>
        <v>0</v>
      </c>
      <c r="R6563">
        <f>$D$2*tarifas!$D$12/24</f>
        <v>1.4541666666666666</v>
      </c>
      <c r="S6563" t="e">
        <f>VLOOKUP(E6563&amp;" "&amp;F6563,tarifas!$A$13:$D$20,4,FALSE)*P6563</f>
        <v>#N/A</v>
      </c>
      <c r="T6563">
        <f>IF(F6563="COD1",tarifas!$D$11*(SUMIFS($P$11:$P$8770,$F$11:$F$8770,"=COD1",$B$11:$B$8770,"="&amp;B6563)/COUNTIFS($F$11:$F$8770,"=COD1",$B$11:$B$8770,"="&amp;B6563))/COUNTIFS($A$11:$A$8770,"="&amp;A6563,$F$11:$F$8770,"=COD1"),0)</f>
        <v>0</v>
      </c>
      <c r="U6563" t="e">
        <f>(VLOOKUP(F6563,tarifas!$C$7:$D$10,2,FALSE)+tarifas!$D$21)*datos!P6563</f>
        <v>#N/A</v>
      </c>
      <c r="V6563" t="e">
        <f t="shared" si="930"/>
        <v>#N/A</v>
      </c>
      <c r="W6563">
        <f t="shared" si="931"/>
        <v>0</v>
      </c>
    </row>
    <row r="6564" spans="1:23" x14ac:dyDescent="0.25">
      <c r="A6564">
        <f t="shared" si="924"/>
        <v>270</v>
      </c>
      <c r="B6564">
        <f t="shared" si="925"/>
        <v>10</v>
      </c>
      <c r="C6564" s="1">
        <f t="shared" si="932"/>
        <v>41913.041666650774</v>
      </c>
      <c r="D6564" s="7">
        <v>0</v>
      </c>
      <c r="E6564" s="7"/>
      <c r="G6564">
        <v>43.05</v>
      </c>
      <c r="H6564" s="12">
        <v>227.09040586433798</v>
      </c>
      <c r="I6564" s="13">
        <f>$D$2*tarifas!$D$12/24</f>
        <v>1.4541666666666666</v>
      </c>
      <c r="J6564" s="13" t="e">
        <f>VLOOKUP(E6564&amp;" "&amp;F6564,tarifas!$A$13:$D$20,4,FALSE)*H6564</f>
        <v>#N/A</v>
      </c>
      <c r="K6564" s="13">
        <f>IF(F6564="COD1",tarifas!$D$11*(SUMIFS($H$11:$H$8770,$F$11:$F$8770,"=COD1",$B$11:$B$8770,"="&amp;B6564)/COUNTIFS($F$11:$F$8770,"=COD1",$B$11:$B$8770,"="&amp;B6564))/COUNTIFS($A$11:$A$8770,"="&amp;A6564,$F$11:$F$8770,"=COD1"),0)</f>
        <v>0</v>
      </c>
      <c r="L6564" s="13" t="e">
        <f>(VLOOKUP(F6564,tarifas!$C$7:$D$10,2,FALSE)+tarifas!$D$21)*datos!H6564</f>
        <v>#N/A</v>
      </c>
      <c r="M6564">
        <v>0</v>
      </c>
      <c r="N6564" s="13" t="e">
        <f t="shared" si="926"/>
        <v>#N/A</v>
      </c>
      <c r="O6564">
        <f t="shared" si="927"/>
        <v>0</v>
      </c>
      <c r="P6564" s="12">
        <f t="shared" si="928"/>
        <v>227.09040586433798</v>
      </c>
      <c r="Q6564">
        <f t="shared" si="929"/>
        <v>0</v>
      </c>
      <c r="R6564">
        <f>$D$2*tarifas!$D$12/24</f>
        <v>1.4541666666666666</v>
      </c>
      <c r="S6564" t="e">
        <f>VLOOKUP(E6564&amp;" "&amp;F6564,tarifas!$A$13:$D$20,4,FALSE)*P6564</f>
        <v>#N/A</v>
      </c>
      <c r="T6564">
        <f>IF(F6564="COD1",tarifas!$D$11*(SUMIFS($P$11:$P$8770,$F$11:$F$8770,"=COD1",$B$11:$B$8770,"="&amp;B6564)/COUNTIFS($F$11:$F$8770,"=COD1",$B$11:$B$8770,"="&amp;B6564))/COUNTIFS($A$11:$A$8770,"="&amp;A6564,$F$11:$F$8770,"=COD1"),0)</f>
        <v>0</v>
      </c>
      <c r="U6564" t="e">
        <f>(VLOOKUP(F6564,tarifas!$C$7:$D$10,2,FALSE)+tarifas!$D$21)*datos!P6564</f>
        <v>#N/A</v>
      </c>
      <c r="V6564" t="e">
        <f t="shared" si="930"/>
        <v>#N/A</v>
      </c>
      <c r="W6564">
        <f t="shared" si="931"/>
        <v>0</v>
      </c>
    </row>
    <row r="6565" spans="1:23" x14ac:dyDescent="0.25">
      <c r="A6565">
        <f t="shared" si="924"/>
        <v>270</v>
      </c>
      <c r="B6565">
        <f t="shared" si="925"/>
        <v>10</v>
      </c>
      <c r="C6565" s="1">
        <f t="shared" si="932"/>
        <v>41913.083333317438</v>
      </c>
      <c r="D6565" s="7">
        <v>0</v>
      </c>
      <c r="E6565" s="7"/>
      <c r="G6565">
        <v>42.8</v>
      </c>
      <c r="H6565" s="12">
        <v>212.78746447015868</v>
      </c>
      <c r="I6565" s="13">
        <f>$D$2*tarifas!$D$12/24</f>
        <v>1.4541666666666666</v>
      </c>
      <c r="J6565" s="13" t="e">
        <f>VLOOKUP(E6565&amp;" "&amp;F6565,tarifas!$A$13:$D$20,4,FALSE)*H6565</f>
        <v>#N/A</v>
      </c>
      <c r="K6565" s="13">
        <f>IF(F6565="COD1",tarifas!$D$11*(SUMIFS($H$11:$H$8770,$F$11:$F$8770,"=COD1",$B$11:$B$8770,"="&amp;B6565)/COUNTIFS($F$11:$F$8770,"=COD1",$B$11:$B$8770,"="&amp;B6565))/COUNTIFS($A$11:$A$8770,"="&amp;A6565,$F$11:$F$8770,"=COD1"),0)</f>
        <v>0</v>
      </c>
      <c r="L6565" s="13" t="e">
        <f>(VLOOKUP(F6565,tarifas!$C$7:$D$10,2,FALSE)+tarifas!$D$21)*datos!H6565</f>
        <v>#N/A</v>
      </c>
      <c r="M6565">
        <v>0</v>
      </c>
      <c r="N6565" s="13" t="e">
        <f t="shared" si="926"/>
        <v>#N/A</v>
      </c>
      <c r="O6565">
        <f t="shared" si="927"/>
        <v>0</v>
      </c>
      <c r="P6565" s="12">
        <f t="shared" si="928"/>
        <v>212.78746447015868</v>
      </c>
      <c r="Q6565">
        <f t="shared" si="929"/>
        <v>0</v>
      </c>
      <c r="R6565">
        <f>$D$2*tarifas!$D$12/24</f>
        <v>1.4541666666666666</v>
      </c>
      <c r="S6565" t="e">
        <f>VLOOKUP(E6565&amp;" "&amp;F6565,tarifas!$A$13:$D$20,4,FALSE)*P6565</f>
        <v>#N/A</v>
      </c>
      <c r="T6565">
        <f>IF(F6565="COD1",tarifas!$D$11*(SUMIFS($P$11:$P$8770,$F$11:$F$8770,"=COD1",$B$11:$B$8770,"="&amp;B6565)/COUNTIFS($F$11:$F$8770,"=COD1",$B$11:$B$8770,"="&amp;B6565))/COUNTIFS($A$11:$A$8770,"="&amp;A6565,$F$11:$F$8770,"=COD1"),0)</f>
        <v>0</v>
      </c>
      <c r="U6565" t="e">
        <f>(VLOOKUP(F6565,tarifas!$C$7:$D$10,2,FALSE)+tarifas!$D$21)*datos!P6565</f>
        <v>#N/A</v>
      </c>
      <c r="V6565" t="e">
        <f t="shared" si="930"/>
        <v>#N/A</v>
      </c>
      <c r="W6565">
        <f t="shared" si="931"/>
        <v>0</v>
      </c>
    </row>
    <row r="6566" spans="1:23" x14ac:dyDescent="0.25">
      <c r="A6566">
        <f t="shared" si="924"/>
        <v>270</v>
      </c>
      <c r="B6566">
        <f t="shared" si="925"/>
        <v>10</v>
      </c>
      <c r="C6566" s="1">
        <f t="shared" si="932"/>
        <v>41913.124999984102</v>
      </c>
      <c r="D6566" s="7">
        <v>0</v>
      </c>
      <c r="E6566" s="7"/>
      <c r="G6566">
        <v>42.4</v>
      </c>
      <c r="H6566" s="12">
        <v>206.0086935116999</v>
      </c>
      <c r="I6566" s="13">
        <f>$D$2*tarifas!$D$12/24</f>
        <v>1.4541666666666666</v>
      </c>
      <c r="J6566" s="13" t="e">
        <f>VLOOKUP(E6566&amp;" "&amp;F6566,tarifas!$A$13:$D$20,4,FALSE)*H6566</f>
        <v>#N/A</v>
      </c>
      <c r="K6566" s="13">
        <f>IF(F6566="COD1",tarifas!$D$11*(SUMIFS($H$11:$H$8770,$F$11:$F$8770,"=COD1",$B$11:$B$8770,"="&amp;B6566)/COUNTIFS($F$11:$F$8770,"=COD1",$B$11:$B$8770,"="&amp;B6566))/COUNTIFS($A$11:$A$8770,"="&amp;A6566,$F$11:$F$8770,"=COD1"),0)</f>
        <v>0</v>
      </c>
      <c r="L6566" s="13" t="e">
        <f>(VLOOKUP(F6566,tarifas!$C$7:$D$10,2,FALSE)+tarifas!$D$21)*datos!H6566</f>
        <v>#N/A</v>
      </c>
      <c r="M6566">
        <v>0</v>
      </c>
      <c r="N6566" s="13" t="e">
        <f t="shared" si="926"/>
        <v>#N/A</v>
      </c>
      <c r="O6566">
        <f t="shared" si="927"/>
        <v>0</v>
      </c>
      <c r="P6566" s="12">
        <f t="shared" si="928"/>
        <v>206.0086935116999</v>
      </c>
      <c r="Q6566">
        <f t="shared" si="929"/>
        <v>0</v>
      </c>
      <c r="R6566">
        <f>$D$2*tarifas!$D$12/24</f>
        <v>1.4541666666666666</v>
      </c>
      <c r="S6566" t="e">
        <f>VLOOKUP(E6566&amp;" "&amp;F6566,tarifas!$A$13:$D$20,4,FALSE)*P6566</f>
        <v>#N/A</v>
      </c>
      <c r="T6566">
        <f>IF(F6566="COD1",tarifas!$D$11*(SUMIFS($P$11:$P$8770,$F$11:$F$8770,"=COD1",$B$11:$B$8770,"="&amp;B6566)/COUNTIFS($F$11:$F$8770,"=COD1",$B$11:$B$8770,"="&amp;B6566))/COUNTIFS($A$11:$A$8770,"="&amp;A6566,$F$11:$F$8770,"=COD1"),0)</f>
        <v>0</v>
      </c>
      <c r="U6566" t="e">
        <f>(VLOOKUP(F6566,tarifas!$C$7:$D$10,2,FALSE)+tarifas!$D$21)*datos!P6566</f>
        <v>#N/A</v>
      </c>
      <c r="V6566" t="e">
        <f t="shared" si="930"/>
        <v>#N/A</v>
      </c>
      <c r="W6566">
        <f t="shared" si="931"/>
        <v>0</v>
      </c>
    </row>
    <row r="6567" spans="1:23" x14ac:dyDescent="0.25">
      <c r="A6567">
        <f t="shared" si="924"/>
        <v>270</v>
      </c>
      <c r="B6567">
        <f t="shared" si="925"/>
        <v>10</v>
      </c>
      <c r="C6567" s="1">
        <f t="shared" si="932"/>
        <v>41913.166666650766</v>
      </c>
      <c r="D6567" s="7">
        <v>0</v>
      </c>
      <c r="E6567" s="7"/>
      <c r="G6567">
        <v>44.49</v>
      </c>
      <c r="H6567" s="12">
        <v>205.67187092059186</v>
      </c>
      <c r="I6567" s="13">
        <f>$D$2*tarifas!$D$12/24</f>
        <v>1.4541666666666666</v>
      </c>
      <c r="J6567" s="13" t="e">
        <f>VLOOKUP(E6567&amp;" "&amp;F6567,tarifas!$A$13:$D$20,4,FALSE)*H6567</f>
        <v>#N/A</v>
      </c>
      <c r="K6567" s="13">
        <f>IF(F6567="COD1",tarifas!$D$11*(SUMIFS($H$11:$H$8770,$F$11:$F$8770,"=COD1",$B$11:$B$8770,"="&amp;B6567)/COUNTIFS($F$11:$F$8770,"=COD1",$B$11:$B$8770,"="&amp;B6567))/COUNTIFS($A$11:$A$8770,"="&amp;A6567,$F$11:$F$8770,"=COD1"),0)</f>
        <v>0</v>
      </c>
      <c r="L6567" s="13" t="e">
        <f>(VLOOKUP(F6567,tarifas!$C$7:$D$10,2,FALSE)+tarifas!$D$21)*datos!H6567</f>
        <v>#N/A</v>
      </c>
      <c r="M6567">
        <v>0</v>
      </c>
      <c r="N6567" s="13" t="e">
        <f t="shared" si="926"/>
        <v>#N/A</v>
      </c>
      <c r="O6567">
        <f t="shared" si="927"/>
        <v>0</v>
      </c>
      <c r="P6567" s="12">
        <f t="shared" si="928"/>
        <v>205.67187092059186</v>
      </c>
      <c r="Q6567">
        <f t="shared" si="929"/>
        <v>0</v>
      </c>
      <c r="R6567">
        <f>$D$2*tarifas!$D$12/24</f>
        <v>1.4541666666666666</v>
      </c>
      <c r="S6567" t="e">
        <f>VLOOKUP(E6567&amp;" "&amp;F6567,tarifas!$A$13:$D$20,4,FALSE)*P6567</f>
        <v>#N/A</v>
      </c>
      <c r="T6567">
        <f>IF(F6567="COD1",tarifas!$D$11*(SUMIFS($P$11:$P$8770,$F$11:$F$8770,"=COD1",$B$11:$B$8770,"="&amp;B6567)/COUNTIFS($F$11:$F$8770,"=COD1",$B$11:$B$8770,"="&amp;B6567))/COUNTIFS($A$11:$A$8770,"="&amp;A6567,$F$11:$F$8770,"=COD1"),0)</f>
        <v>0</v>
      </c>
      <c r="U6567" t="e">
        <f>(VLOOKUP(F6567,tarifas!$C$7:$D$10,2,FALSE)+tarifas!$D$21)*datos!P6567</f>
        <v>#N/A</v>
      </c>
      <c r="V6567" t="e">
        <f t="shared" si="930"/>
        <v>#N/A</v>
      </c>
      <c r="W6567">
        <f t="shared" si="931"/>
        <v>0</v>
      </c>
    </row>
    <row r="6568" spans="1:23" x14ac:dyDescent="0.25">
      <c r="A6568">
        <f t="shared" si="924"/>
        <v>270</v>
      </c>
      <c r="B6568">
        <f t="shared" si="925"/>
        <v>10</v>
      </c>
      <c r="C6568" s="1">
        <f t="shared" si="932"/>
        <v>41913.208333317431</v>
      </c>
      <c r="D6568" s="7">
        <v>0</v>
      </c>
      <c r="E6568" s="7"/>
      <c r="G6568">
        <v>48.11</v>
      </c>
      <c r="H6568" s="12">
        <v>205.369411651402</v>
      </c>
      <c r="I6568" s="13">
        <f>$D$2*tarifas!$D$12/24</f>
        <v>1.4541666666666666</v>
      </c>
      <c r="J6568" s="13" t="e">
        <f>VLOOKUP(E6568&amp;" "&amp;F6568,tarifas!$A$13:$D$20,4,FALSE)*H6568</f>
        <v>#N/A</v>
      </c>
      <c r="K6568" s="13">
        <f>IF(F6568="COD1",tarifas!$D$11*(SUMIFS($H$11:$H$8770,$F$11:$F$8770,"=COD1",$B$11:$B$8770,"="&amp;B6568)/COUNTIFS($F$11:$F$8770,"=COD1",$B$11:$B$8770,"="&amp;B6568))/COUNTIFS($A$11:$A$8770,"="&amp;A6568,$F$11:$F$8770,"=COD1"),0)</f>
        <v>0</v>
      </c>
      <c r="L6568" s="13" t="e">
        <f>(VLOOKUP(F6568,tarifas!$C$7:$D$10,2,FALSE)+tarifas!$D$21)*datos!H6568</f>
        <v>#N/A</v>
      </c>
      <c r="M6568">
        <v>0</v>
      </c>
      <c r="N6568" s="13" t="e">
        <f t="shared" si="926"/>
        <v>#N/A</v>
      </c>
      <c r="O6568">
        <f t="shared" si="927"/>
        <v>0</v>
      </c>
      <c r="P6568" s="12">
        <f t="shared" si="928"/>
        <v>205.369411651402</v>
      </c>
      <c r="Q6568">
        <f t="shared" si="929"/>
        <v>0</v>
      </c>
      <c r="R6568">
        <f>$D$2*tarifas!$D$12/24</f>
        <v>1.4541666666666666</v>
      </c>
      <c r="S6568" t="e">
        <f>VLOOKUP(E6568&amp;" "&amp;F6568,tarifas!$A$13:$D$20,4,FALSE)*P6568</f>
        <v>#N/A</v>
      </c>
      <c r="T6568">
        <f>IF(F6568="COD1",tarifas!$D$11*(SUMIFS($P$11:$P$8770,$F$11:$F$8770,"=COD1",$B$11:$B$8770,"="&amp;B6568)/COUNTIFS($F$11:$F$8770,"=COD1",$B$11:$B$8770,"="&amp;B6568))/COUNTIFS($A$11:$A$8770,"="&amp;A6568,$F$11:$F$8770,"=COD1"),0)</f>
        <v>0</v>
      </c>
      <c r="U6568" t="e">
        <f>(VLOOKUP(F6568,tarifas!$C$7:$D$10,2,FALSE)+tarifas!$D$21)*datos!P6568</f>
        <v>#N/A</v>
      </c>
      <c r="V6568" t="e">
        <f t="shared" si="930"/>
        <v>#N/A</v>
      </c>
      <c r="W6568">
        <f t="shared" si="931"/>
        <v>0</v>
      </c>
    </row>
    <row r="6569" spans="1:23" x14ac:dyDescent="0.25">
      <c r="A6569">
        <f t="shared" si="924"/>
        <v>270</v>
      </c>
      <c r="B6569">
        <f t="shared" si="925"/>
        <v>10</v>
      </c>
      <c r="C6569" s="1">
        <f t="shared" si="932"/>
        <v>41913.249999984095</v>
      </c>
      <c r="D6569" s="7">
        <v>0</v>
      </c>
      <c r="E6569" s="7"/>
      <c r="G6569">
        <v>66.41</v>
      </c>
      <c r="H6569" s="12">
        <v>226.7605459034836</v>
      </c>
      <c r="I6569" s="13">
        <f>$D$2*tarifas!$D$12/24</f>
        <v>1.4541666666666666</v>
      </c>
      <c r="J6569" s="13" t="e">
        <f>VLOOKUP(E6569&amp;" "&amp;F6569,tarifas!$A$13:$D$20,4,FALSE)*H6569</f>
        <v>#N/A</v>
      </c>
      <c r="K6569" s="13">
        <f>IF(F6569="COD1",tarifas!$D$11*(SUMIFS($H$11:$H$8770,$F$11:$F$8770,"=COD1",$B$11:$B$8770,"="&amp;B6569)/COUNTIFS($F$11:$F$8770,"=COD1",$B$11:$B$8770,"="&amp;B6569))/COUNTIFS($A$11:$A$8770,"="&amp;A6569,$F$11:$F$8770,"=COD1"),0)</f>
        <v>0</v>
      </c>
      <c r="L6569" s="13" t="e">
        <f>(VLOOKUP(F6569,tarifas!$C$7:$D$10,2,FALSE)+tarifas!$D$21)*datos!H6569</f>
        <v>#N/A</v>
      </c>
      <c r="M6569">
        <v>14.420120000000001</v>
      </c>
      <c r="N6569" s="13" t="e">
        <f t="shared" si="926"/>
        <v>#N/A</v>
      </c>
      <c r="O6569">
        <f t="shared" si="927"/>
        <v>14.420120000000001</v>
      </c>
      <c r="P6569" s="12">
        <f t="shared" si="928"/>
        <v>212.34042590348361</v>
      </c>
      <c r="Q6569">
        <f t="shared" si="929"/>
        <v>0</v>
      </c>
      <c r="R6569">
        <f>$D$2*tarifas!$D$12/24</f>
        <v>1.4541666666666666</v>
      </c>
      <c r="S6569" t="e">
        <f>VLOOKUP(E6569&amp;" "&amp;F6569,tarifas!$A$13:$D$20,4,FALSE)*P6569</f>
        <v>#N/A</v>
      </c>
      <c r="T6569">
        <f>IF(F6569="COD1",tarifas!$D$11*(SUMIFS($P$11:$P$8770,$F$11:$F$8770,"=COD1",$B$11:$B$8770,"="&amp;B6569)/COUNTIFS($F$11:$F$8770,"=COD1",$B$11:$B$8770,"="&amp;B6569))/COUNTIFS($A$11:$A$8770,"="&amp;A6569,$F$11:$F$8770,"=COD1"),0)</f>
        <v>0</v>
      </c>
      <c r="U6569" t="e">
        <f>(VLOOKUP(F6569,tarifas!$C$7:$D$10,2,FALSE)+tarifas!$D$21)*datos!P6569</f>
        <v>#N/A</v>
      </c>
      <c r="V6569" t="e">
        <f t="shared" si="930"/>
        <v>#N/A</v>
      </c>
      <c r="W6569">
        <f t="shared" si="931"/>
        <v>0</v>
      </c>
    </row>
    <row r="6570" spans="1:23" x14ac:dyDescent="0.25">
      <c r="A6570">
        <f t="shared" si="924"/>
        <v>270</v>
      </c>
      <c r="B6570">
        <f t="shared" si="925"/>
        <v>10</v>
      </c>
      <c r="C6570" s="1">
        <f t="shared" si="932"/>
        <v>41913.291666650759</v>
      </c>
      <c r="D6570" s="7">
        <v>28.075757575757581</v>
      </c>
      <c r="E6570" s="7"/>
      <c r="G6570">
        <v>69.91</v>
      </c>
      <c r="H6570" s="12">
        <v>294.09279213660182</v>
      </c>
      <c r="I6570" s="13">
        <f>$D$2*tarifas!$D$12/24</f>
        <v>1.4541666666666666</v>
      </c>
      <c r="J6570" s="13" t="e">
        <f>VLOOKUP(E6570&amp;" "&amp;F6570,tarifas!$A$13:$D$20,4,FALSE)*H6570</f>
        <v>#N/A</v>
      </c>
      <c r="K6570" s="13">
        <f>IF(F6570="COD1",tarifas!$D$11*(SUMIFS($H$11:$H$8770,$F$11:$F$8770,"=COD1",$B$11:$B$8770,"="&amp;B6570)/COUNTIFS($F$11:$F$8770,"=COD1",$B$11:$B$8770,"="&amp;B6570))/COUNTIFS($A$11:$A$8770,"="&amp;A6570,$F$11:$F$8770,"=COD1"),0)</f>
        <v>0</v>
      </c>
      <c r="L6570" s="13" t="e">
        <f>(VLOOKUP(F6570,tarifas!$C$7:$D$10,2,FALSE)+tarifas!$D$21)*datos!H6570</f>
        <v>#N/A</v>
      </c>
      <c r="M6570">
        <v>154.67925</v>
      </c>
      <c r="N6570" s="13" t="e">
        <f t="shared" si="926"/>
        <v>#N/A</v>
      </c>
      <c r="O6570">
        <f t="shared" si="927"/>
        <v>154.67925</v>
      </c>
      <c r="P6570" s="12">
        <f t="shared" si="928"/>
        <v>139.41354213660182</v>
      </c>
      <c r="Q6570">
        <f t="shared" si="929"/>
        <v>0</v>
      </c>
      <c r="R6570">
        <f>$D$2*tarifas!$D$12/24</f>
        <v>1.4541666666666666</v>
      </c>
      <c r="S6570" t="e">
        <f>VLOOKUP(E6570&amp;" "&amp;F6570,tarifas!$A$13:$D$20,4,FALSE)*P6570</f>
        <v>#N/A</v>
      </c>
      <c r="T6570">
        <f>IF(F6570="COD1",tarifas!$D$11*(SUMIFS($P$11:$P$8770,$F$11:$F$8770,"=COD1",$B$11:$B$8770,"="&amp;B6570)/COUNTIFS($F$11:$F$8770,"=COD1",$B$11:$B$8770,"="&amp;B6570))/COUNTIFS($A$11:$A$8770,"="&amp;A6570,$F$11:$F$8770,"=COD1"),0)</f>
        <v>0</v>
      </c>
      <c r="U6570" t="e">
        <f>(VLOOKUP(F6570,tarifas!$C$7:$D$10,2,FALSE)+tarifas!$D$21)*datos!P6570</f>
        <v>#N/A</v>
      </c>
      <c r="V6570" t="e">
        <f t="shared" si="930"/>
        <v>#N/A</v>
      </c>
      <c r="W6570">
        <f t="shared" si="931"/>
        <v>0</v>
      </c>
    </row>
    <row r="6571" spans="1:23" x14ac:dyDescent="0.25">
      <c r="A6571">
        <f t="shared" si="924"/>
        <v>270</v>
      </c>
      <c r="B6571">
        <f t="shared" si="925"/>
        <v>10</v>
      </c>
      <c r="C6571" s="1">
        <f t="shared" si="932"/>
        <v>41913.333333317423</v>
      </c>
      <c r="D6571" s="7">
        <v>208.37878787878788</v>
      </c>
      <c r="E6571" s="7"/>
      <c r="G6571">
        <v>70.900000000000006</v>
      </c>
      <c r="H6571" s="12">
        <v>443.6147514936456</v>
      </c>
      <c r="I6571" s="13">
        <f>$D$2*tarifas!$D$12/24</f>
        <v>1.4541666666666666</v>
      </c>
      <c r="J6571" s="13" t="e">
        <f>VLOOKUP(E6571&amp;" "&amp;F6571,tarifas!$A$13:$D$20,4,FALSE)*H6571</f>
        <v>#N/A</v>
      </c>
      <c r="K6571" s="13">
        <f>IF(F6571="COD1",tarifas!$D$11*(SUMIFS($H$11:$H$8770,$F$11:$F$8770,"=COD1",$B$11:$B$8770,"="&amp;B6571)/COUNTIFS($F$11:$F$8770,"=COD1",$B$11:$B$8770,"="&amp;B6571))/COUNTIFS($A$11:$A$8770,"="&amp;A6571,$F$11:$F$8770,"=COD1"),0)</f>
        <v>0</v>
      </c>
      <c r="L6571" s="13" t="e">
        <f>(VLOOKUP(F6571,tarifas!$C$7:$D$10,2,FALSE)+tarifas!$D$21)*datos!H6571</f>
        <v>#N/A</v>
      </c>
      <c r="M6571">
        <v>294.50173000000001</v>
      </c>
      <c r="N6571" s="13" t="e">
        <f t="shared" si="926"/>
        <v>#N/A</v>
      </c>
      <c r="O6571">
        <f t="shared" si="927"/>
        <v>294.50173000000001</v>
      </c>
      <c r="P6571" s="12">
        <f t="shared" si="928"/>
        <v>149.11302149364559</v>
      </c>
      <c r="Q6571">
        <f t="shared" si="929"/>
        <v>0</v>
      </c>
      <c r="R6571">
        <f>$D$2*tarifas!$D$12/24</f>
        <v>1.4541666666666666</v>
      </c>
      <c r="S6571" t="e">
        <f>VLOOKUP(E6571&amp;" "&amp;F6571,tarifas!$A$13:$D$20,4,FALSE)*P6571</f>
        <v>#N/A</v>
      </c>
      <c r="T6571">
        <f>IF(F6571="COD1",tarifas!$D$11*(SUMIFS($P$11:$P$8770,$F$11:$F$8770,"=COD1",$B$11:$B$8770,"="&amp;B6571)/COUNTIFS($F$11:$F$8770,"=COD1",$B$11:$B$8770,"="&amp;B6571))/COUNTIFS($A$11:$A$8770,"="&amp;A6571,$F$11:$F$8770,"=COD1"),0)</f>
        <v>0</v>
      </c>
      <c r="U6571" t="e">
        <f>(VLOOKUP(F6571,tarifas!$C$7:$D$10,2,FALSE)+tarifas!$D$21)*datos!P6571</f>
        <v>#N/A</v>
      </c>
      <c r="V6571" t="e">
        <f t="shared" si="930"/>
        <v>#N/A</v>
      </c>
      <c r="W6571">
        <f t="shared" si="931"/>
        <v>0</v>
      </c>
    </row>
    <row r="6572" spans="1:23" x14ac:dyDescent="0.25">
      <c r="A6572">
        <f t="shared" si="924"/>
        <v>270</v>
      </c>
      <c r="B6572">
        <f t="shared" si="925"/>
        <v>10</v>
      </c>
      <c r="C6572" s="1">
        <f t="shared" si="932"/>
        <v>41913.374999984087</v>
      </c>
      <c r="D6572" s="7">
        <v>383.53030303030312</v>
      </c>
      <c r="E6572" s="7"/>
      <c r="G6572">
        <v>70.400000000000006</v>
      </c>
      <c r="H6572" s="12">
        <v>548.28907509505643</v>
      </c>
      <c r="I6572" s="13">
        <f>$D$2*tarifas!$D$12/24</f>
        <v>1.4541666666666666</v>
      </c>
      <c r="J6572" s="13" t="e">
        <f>VLOOKUP(E6572&amp;" "&amp;F6572,tarifas!$A$13:$D$20,4,FALSE)*H6572</f>
        <v>#N/A</v>
      </c>
      <c r="K6572" s="13">
        <f>IF(F6572="COD1",tarifas!$D$11*(SUMIFS($H$11:$H$8770,$F$11:$F$8770,"=COD1",$B$11:$B$8770,"="&amp;B6572)/COUNTIFS($F$11:$F$8770,"=COD1",$B$11:$B$8770,"="&amp;B6572))/COUNTIFS($A$11:$A$8770,"="&amp;A6572,$F$11:$F$8770,"=COD1"),0)</f>
        <v>0</v>
      </c>
      <c r="L6572" s="13" t="e">
        <f>(VLOOKUP(F6572,tarifas!$C$7:$D$10,2,FALSE)+tarifas!$D$21)*datos!H6572</f>
        <v>#N/A</v>
      </c>
      <c r="M6572">
        <v>400.88423999999998</v>
      </c>
      <c r="N6572" s="13" t="e">
        <f t="shared" si="926"/>
        <v>#N/A</v>
      </c>
      <c r="O6572">
        <f t="shared" si="927"/>
        <v>400.88423999999998</v>
      </c>
      <c r="P6572" s="12">
        <f t="shared" si="928"/>
        <v>147.40483509505646</v>
      </c>
      <c r="Q6572">
        <f t="shared" si="929"/>
        <v>0</v>
      </c>
      <c r="R6572">
        <f>$D$2*tarifas!$D$12/24</f>
        <v>1.4541666666666666</v>
      </c>
      <c r="S6572" t="e">
        <f>VLOOKUP(E6572&amp;" "&amp;F6572,tarifas!$A$13:$D$20,4,FALSE)*P6572</f>
        <v>#N/A</v>
      </c>
      <c r="T6572">
        <f>IF(F6572="COD1",tarifas!$D$11*(SUMIFS($P$11:$P$8770,$F$11:$F$8770,"=COD1",$B$11:$B$8770,"="&amp;B6572)/COUNTIFS($F$11:$F$8770,"=COD1",$B$11:$B$8770,"="&amp;B6572))/COUNTIFS($A$11:$A$8770,"="&amp;A6572,$F$11:$F$8770,"=COD1"),0)</f>
        <v>0</v>
      </c>
      <c r="U6572" t="e">
        <f>(VLOOKUP(F6572,tarifas!$C$7:$D$10,2,FALSE)+tarifas!$D$21)*datos!P6572</f>
        <v>#N/A</v>
      </c>
      <c r="V6572" t="e">
        <f t="shared" si="930"/>
        <v>#N/A</v>
      </c>
      <c r="W6572">
        <f t="shared" si="931"/>
        <v>0</v>
      </c>
    </row>
    <row r="6573" spans="1:23" x14ac:dyDescent="0.25">
      <c r="A6573">
        <f t="shared" si="924"/>
        <v>270</v>
      </c>
      <c r="B6573">
        <f t="shared" si="925"/>
        <v>10</v>
      </c>
      <c r="C6573" s="1">
        <f t="shared" si="932"/>
        <v>41913.416666650752</v>
      </c>
      <c r="D6573" s="7">
        <v>555.59090909090912</v>
      </c>
      <c r="E6573" s="7"/>
      <c r="G6573">
        <v>70.12</v>
      </c>
      <c r="H6573" s="12">
        <v>631.0845926896726</v>
      </c>
      <c r="I6573" s="13">
        <f>$D$2*tarifas!$D$12/24</f>
        <v>1.4541666666666666</v>
      </c>
      <c r="J6573" s="13" t="e">
        <f>VLOOKUP(E6573&amp;" "&amp;F6573,tarifas!$A$13:$D$20,4,FALSE)*H6573</f>
        <v>#N/A</v>
      </c>
      <c r="K6573" s="13">
        <f>IF(F6573="COD1",tarifas!$D$11*(SUMIFS($H$11:$H$8770,$F$11:$F$8770,"=COD1",$B$11:$B$8770,"="&amp;B6573)/COUNTIFS($F$11:$F$8770,"=COD1",$B$11:$B$8770,"="&amp;B6573))/COUNTIFS($A$11:$A$8770,"="&amp;A6573,$F$11:$F$8770,"=COD1"),0)</f>
        <v>0</v>
      </c>
      <c r="L6573" s="13" t="e">
        <f>(VLOOKUP(F6573,tarifas!$C$7:$D$10,2,FALSE)+tarifas!$D$21)*datos!H6573</f>
        <v>#N/A</v>
      </c>
      <c r="M6573">
        <v>467.53305</v>
      </c>
      <c r="N6573" s="13" t="e">
        <f t="shared" si="926"/>
        <v>#N/A</v>
      </c>
      <c r="O6573">
        <f t="shared" si="927"/>
        <v>467.53305</v>
      </c>
      <c r="P6573" s="12">
        <f t="shared" si="928"/>
        <v>163.5515426896726</v>
      </c>
      <c r="Q6573">
        <f t="shared" si="929"/>
        <v>0</v>
      </c>
      <c r="R6573">
        <f>$D$2*tarifas!$D$12/24</f>
        <v>1.4541666666666666</v>
      </c>
      <c r="S6573" t="e">
        <f>VLOOKUP(E6573&amp;" "&amp;F6573,tarifas!$A$13:$D$20,4,FALSE)*P6573</f>
        <v>#N/A</v>
      </c>
      <c r="T6573">
        <f>IF(F6573="COD1",tarifas!$D$11*(SUMIFS($P$11:$P$8770,$F$11:$F$8770,"=COD1",$B$11:$B$8770,"="&amp;B6573)/COUNTIFS($F$11:$F$8770,"=COD1",$B$11:$B$8770,"="&amp;B6573))/COUNTIFS($A$11:$A$8770,"="&amp;A6573,$F$11:$F$8770,"=COD1"),0)</f>
        <v>0</v>
      </c>
      <c r="U6573" t="e">
        <f>(VLOOKUP(F6573,tarifas!$C$7:$D$10,2,FALSE)+tarifas!$D$21)*datos!P6573</f>
        <v>#N/A</v>
      </c>
      <c r="V6573" t="e">
        <f t="shared" si="930"/>
        <v>#N/A</v>
      </c>
      <c r="W6573">
        <f t="shared" si="931"/>
        <v>0</v>
      </c>
    </row>
    <row r="6574" spans="1:23" x14ac:dyDescent="0.25">
      <c r="A6574">
        <f t="shared" si="924"/>
        <v>270</v>
      </c>
      <c r="B6574">
        <f t="shared" si="925"/>
        <v>10</v>
      </c>
      <c r="C6574" s="1">
        <f t="shared" si="932"/>
        <v>41913.458333317416</v>
      </c>
      <c r="D6574" s="7">
        <v>630.03030303030312</v>
      </c>
      <c r="E6574" s="7"/>
      <c r="G6574">
        <v>70.11</v>
      </c>
      <c r="H6574" s="12">
        <v>498.98400119023142</v>
      </c>
      <c r="I6574" s="13">
        <f>$D$2*tarifas!$D$12/24</f>
        <v>1.4541666666666666</v>
      </c>
      <c r="J6574" s="13" t="e">
        <f>VLOOKUP(E6574&amp;" "&amp;F6574,tarifas!$A$13:$D$20,4,FALSE)*H6574</f>
        <v>#N/A</v>
      </c>
      <c r="K6574" s="13">
        <f>IF(F6574="COD1",tarifas!$D$11*(SUMIFS($H$11:$H$8770,$F$11:$F$8770,"=COD1",$B$11:$B$8770,"="&amp;B6574)/COUNTIFS($F$11:$F$8770,"=COD1",$B$11:$B$8770,"="&amp;B6574))/COUNTIFS($A$11:$A$8770,"="&amp;A6574,$F$11:$F$8770,"=COD1"),0)</f>
        <v>0</v>
      </c>
      <c r="L6574" s="13" t="e">
        <f>(VLOOKUP(F6574,tarifas!$C$7:$D$10,2,FALSE)+tarifas!$D$21)*datos!H6574</f>
        <v>#N/A</v>
      </c>
      <c r="M6574">
        <v>499.64772999999997</v>
      </c>
      <c r="N6574" s="13" t="e">
        <f t="shared" si="926"/>
        <v>#N/A</v>
      </c>
      <c r="O6574">
        <f t="shared" si="927"/>
        <v>498.98400119023142</v>
      </c>
      <c r="P6574" s="12">
        <f t="shared" si="928"/>
        <v>0</v>
      </c>
      <c r="Q6574">
        <f t="shared" si="929"/>
        <v>0.66372880976854276</v>
      </c>
      <c r="R6574">
        <f>$D$2*tarifas!$D$12/24</f>
        <v>1.4541666666666666</v>
      </c>
      <c r="S6574" t="e">
        <f>VLOOKUP(E6574&amp;" "&amp;F6574,tarifas!$A$13:$D$20,4,FALSE)*P6574</f>
        <v>#N/A</v>
      </c>
      <c r="T6574">
        <f>IF(F6574="COD1",tarifas!$D$11*(SUMIFS($P$11:$P$8770,$F$11:$F$8770,"=COD1",$B$11:$B$8770,"="&amp;B6574)/COUNTIFS($F$11:$F$8770,"=COD1",$B$11:$B$8770,"="&amp;B6574))/COUNTIFS($A$11:$A$8770,"="&amp;A6574,$F$11:$F$8770,"=COD1"),0)</f>
        <v>0</v>
      </c>
      <c r="U6574" t="e">
        <f>(VLOOKUP(F6574,tarifas!$C$7:$D$10,2,FALSE)+tarifas!$D$21)*datos!P6574</f>
        <v>#N/A</v>
      </c>
      <c r="V6574" t="e">
        <f t="shared" si="930"/>
        <v>#N/A</v>
      </c>
      <c r="W6574">
        <f t="shared" si="931"/>
        <v>4.1880624167585284E-2</v>
      </c>
    </row>
    <row r="6575" spans="1:23" x14ac:dyDescent="0.25">
      <c r="A6575">
        <f t="shared" si="924"/>
        <v>270</v>
      </c>
      <c r="B6575">
        <f t="shared" si="925"/>
        <v>10</v>
      </c>
      <c r="C6575" s="1">
        <f t="shared" si="932"/>
        <v>41913.49999998408</v>
      </c>
      <c r="D6575" s="7">
        <v>693.13636363636351</v>
      </c>
      <c r="E6575" s="7"/>
      <c r="G6575">
        <v>70.099999999999994</v>
      </c>
      <c r="H6575" s="12">
        <v>425.85717360531714</v>
      </c>
      <c r="I6575" s="13">
        <f>$D$2*tarifas!$D$12/24</f>
        <v>1.4541666666666666</v>
      </c>
      <c r="J6575" s="13" t="e">
        <f>VLOOKUP(E6575&amp;" "&amp;F6575,tarifas!$A$13:$D$20,4,FALSE)*H6575</f>
        <v>#N/A</v>
      </c>
      <c r="K6575" s="13">
        <f>IF(F6575="COD1",tarifas!$D$11*(SUMIFS($H$11:$H$8770,$F$11:$F$8770,"=COD1",$B$11:$B$8770,"="&amp;B6575)/COUNTIFS($F$11:$F$8770,"=COD1",$B$11:$B$8770,"="&amp;B6575))/COUNTIFS($A$11:$A$8770,"="&amp;A6575,$F$11:$F$8770,"=COD1"),0)</f>
        <v>0</v>
      </c>
      <c r="L6575" s="13" t="e">
        <f>(VLOOKUP(F6575,tarifas!$C$7:$D$10,2,FALSE)+tarifas!$D$21)*datos!H6575</f>
        <v>#N/A</v>
      </c>
      <c r="M6575">
        <v>495.64115999999996</v>
      </c>
      <c r="N6575" s="13" t="e">
        <f t="shared" si="926"/>
        <v>#N/A</v>
      </c>
      <c r="O6575">
        <f t="shared" si="927"/>
        <v>425.85717360531714</v>
      </c>
      <c r="P6575" s="12">
        <f t="shared" si="928"/>
        <v>0</v>
      </c>
      <c r="Q6575">
        <f t="shared" si="929"/>
        <v>69.783986394682813</v>
      </c>
      <c r="R6575">
        <f>$D$2*tarifas!$D$12/24</f>
        <v>1.4541666666666666</v>
      </c>
      <c r="S6575" t="e">
        <f>VLOOKUP(E6575&amp;" "&amp;F6575,tarifas!$A$13:$D$20,4,FALSE)*P6575</f>
        <v>#N/A</v>
      </c>
      <c r="T6575">
        <f>IF(F6575="COD1",tarifas!$D$11*(SUMIFS($P$11:$P$8770,$F$11:$F$8770,"=COD1",$B$11:$B$8770,"="&amp;B6575)/COUNTIFS($F$11:$F$8770,"=COD1",$B$11:$B$8770,"="&amp;B6575))/COUNTIFS($A$11:$A$8770,"="&amp;A6575,$F$11:$F$8770,"=COD1"),0)</f>
        <v>0</v>
      </c>
      <c r="U6575" t="e">
        <f>(VLOOKUP(F6575,tarifas!$C$7:$D$10,2,FALSE)+tarifas!$D$21)*datos!P6575</f>
        <v>#N/A</v>
      </c>
      <c r="V6575" t="e">
        <f t="shared" si="930"/>
        <v>#N/A</v>
      </c>
      <c r="W6575">
        <f t="shared" si="931"/>
        <v>4.4026717016405383</v>
      </c>
    </row>
    <row r="6576" spans="1:23" x14ac:dyDescent="0.25">
      <c r="A6576">
        <f t="shared" si="924"/>
        <v>270</v>
      </c>
      <c r="B6576">
        <f t="shared" si="925"/>
        <v>10</v>
      </c>
      <c r="C6576" s="1">
        <f t="shared" si="932"/>
        <v>41913.541666650744</v>
      </c>
      <c r="D6576" s="7">
        <v>699.06060606060612</v>
      </c>
      <c r="E6576" s="7"/>
      <c r="G6576">
        <v>69.510000000000005</v>
      </c>
      <c r="H6576" s="12">
        <v>560.23203662604055</v>
      </c>
      <c r="I6576" s="13">
        <f>$D$2*tarifas!$D$12/24</f>
        <v>1.4541666666666666</v>
      </c>
      <c r="J6576" s="13" t="e">
        <f>VLOOKUP(E6576&amp;" "&amp;F6576,tarifas!$A$13:$D$20,4,FALSE)*H6576</f>
        <v>#N/A</v>
      </c>
      <c r="K6576" s="13">
        <f>IF(F6576="COD1",tarifas!$D$11*(SUMIFS($H$11:$H$8770,$F$11:$F$8770,"=COD1",$B$11:$B$8770,"="&amp;B6576)/COUNTIFS($F$11:$F$8770,"=COD1",$B$11:$B$8770,"="&amp;B6576))/COUNTIFS($A$11:$A$8770,"="&amp;A6576,$F$11:$F$8770,"=COD1"),0)</f>
        <v>0</v>
      </c>
      <c r="L6576" s="13" t="e">
        <f>(VLOOKUP(F6576,tarifas!$C$7:$D$10,2,FALSE)+tarifas!$D$21)*datos!H6576</f>
        <v>#N/A</v>
      </c>
      <c r="M6576">
        <v>453.28353999999996</v>
      </c>
      <c r="N6576" s="13" t="e">
        <f t="shared" si="926"/>
        <v>#N/A</v>
      </c>
      <c r="O6576">
        <f t="shared" si="927"/>
        <v>453.28353999999996</v>
      </c>
      <c r="P6576" s="12">
        <f t="shared" si="928"/>
        <v>106.94849662604059</v>
      </c>
      <c r="Q6576">
        <f t="shared" si="929"/>
        <v>0</v>
      </c>
      <c r="R6576">
        <f>$D$2*tarifas!$D$12/24</f>
        <v>1.4541666666666666</v>
      </c>
      <c r="S6576" t="e">
        <f>VLOOKUP(E6576&amp;" "&amp;F6576,tarifas!$A$13:$D$20,4,FALSE)*P6576</f>
        <v>#N/A</v>
      </c>
      <c r="T6576">
        <f>IF(F6576="COD1",tarifas!$D$11*(SUMIFS($P$11:$P$8770,$F$11:$F$8770,"=COD1",$B$11:$B$8770,"="&amp;B6576)/COUNTIFS($F$11:$F$8770,"=COD1",$B$11:$B$8770,"="&amp;B6576))/COUNTIFS($A$11:$A$8770,"="&amp;A6576,$F$11:$F$8770,"=COD1"),0)</f>
        <v>0</v>
      </c>
      <c r="U6576" t="e">
        <f>(VLOOKUP(F6576,tarifas!$C$7:$D$10,2,FALSE)+tarifas!$D$21)*datos!P6576</f>
        <v>#N/A</v>
      </c>
      <c r="V6576" t="e">
        <f t="shared" si="930"/>
        <v>#N/A</v>
      </c>
      <c r="W6576">
        <f t="shared" si="931"/>
        <v>0</v>
      </c>
    </row>
    <row r="6577" spans="1:23" x14ac:dyDescent="0.25">
      <c r="A6577">
        <f t="shared" si="924"/>
        <v>270</v>
      </c>
      <c r="B6577">
        <f t="shared" si="925"/>
        <v>10</v>
      </c>
      <c r="C6577" s="1">
        <f t="shared" si="932"/>
        <v>41913.583333317409</v>
      </c>
      <c r="D6577" s="7">
        <v>653.72727272727275</v>
      </c>
      <c r="E6577" s="7"/>
      <c r="G6577">
        <v>67.930000000000007</v>
      </c>
      <c r="H6577" s="12">
        <v>596.89447492365912</v>
      </c>
      <c r="I6577" s="13">
        <f>$D$2*tarifas!$D$12/24</f>
        <v>1.4541666666666666</v>
      </c>
      <c r="J6577" s="13" t="e">
        <f>VLOOKUP(E6577&amp;" "&amp;F6577,tarifas!$A$13:$D$20,4,FALSE)*H6577</f>
        <v>#N/A</v>
      </c>
      <c r="K6577" s="13">
        <f>IF(F6577="COD1",tarifas!$D$11*(SUMIFS($H$11:$H$8770,$F$11:$F$8770,"=COD1",$B$11:$B$8770,"="&amp;B6577)/COUNTIFS($F$11:$F$8770,"=COD1",$B$11:$B$8770,"="&amp;B6577))/COUNTIFS($A$11:$A$8770,"="&amp;A6577,$F$11:$F$8770,"=COD1"),0)</f>
        <v>0</v>
      </c>
      <c r="L6577" s="13" t="e">
        <f>(VLOOKUP(F6577,tarifas!$C$7:$D$10,2,FALSE)+tarifas!$D$21)*datos!H6577</f>
        <v>#N/A</v>
      </c>
      <c r="M6577">
        <v>237.84895</v>
      </c>
      <c r="N6577" s="13" t="e">
        <f t="shared" si="926"/>
        <v>#N/A</v>
      </c>
      <c r="O6577">
        <f t="shared" si="927"/>
        <v>237.84895</v>
      </c>
      <c r="P6577" s="12">
        <f t="shared" si="928"/>
        <v>359.04552492365912</v>
      </c>
      <c r="Q6577">
        <f t="shared" si="929"/>
        <v>0</v>
      </c>
      <c r="R6577">
        <f>$D$2*tarifas!$D$12/24</f>
        <v>1.4541666666666666</v>
      </c>
      <c r="S6577" t="e">
        <f>VLOOKUP(E6577&amp;" "&amp;F6577,tarifas!$A$13:$D$20,4,FALSE)*P6577</f>
        <v>#N/A</v>
      </c>
      <c r="T6577">
        <f>IF(F6577="COD1",tarifas!$D$11*(SUMIFS($P$11:$P$8770,$F$11:$F$8770,"=COD1",$B$11:$B$8770,"="&amp;B6577)/COUNTIFS($F$11:$F$8770,"=COD1",$B$11:$B$8770,"="&amp;B6577))/COUNTIFS($A$11:$A$8770,"="&amp;A6577,$F$11:$F$8770,"=COD1"),0)</f>
        <v>0</v>
      </c>
      <c r="U6577" t="e">
        <f>(VLOOKUP(F6577,tarifas!$C$7:$D$10,2,FALSE)+tarifas!$D$21)*datos!P6577</f>
        <v>#N/A</v>
      </c>
      <c r="V6577" t="e">
        <f t="shared" si="930"/>
        <v>#N/A</v>
      </c>
      <c r="W6577">
        <f t="shared" si="931"/>
        <v>0</v>
      </c>
    </row>
    <row r="6578" spans="1:23" x14ac:dyDescent="0.25">
      <c r="A6578">
        <f t="shared" si="924"/>
        <v>270</v>
      </c>
      <c r="B6578">
        <f t="shared" si="925"/>
        <v>10</v>
      </c>
      <c r="C6578" s="1">
        <f t="shared" si="932"/>
        <v>41913.624999984073</v>
      </c>
      <c r="D6578" s="7">
        <v>548.37878787878788</v>
      </c>
      <c r="E6578" s="7"/>
      <c r="G6578">
        <v>69.05</v>
      </c>
      <c r="H6578" s="12">
        <v>640.79374862509599</v>
      </c>
      <c r="I6578" s="13">
        <f>$D$2*tarifas!$D$12/24</f>
        <v>1.4541666666666666</v>
      </c>
      <c r="J6578" s="13" t="e">
        <f>VLOOKUP(E6578&amp;" "&amp;F6578,tarifas!$A$13:$D$20,4,FALSE)*H6578</f>
        <v>#N/A</v>
      </c>
      <c r="K6578" s="13">
        <f>IF(F6578="COD1",tarifas!$D$11*(SUMIFS($H$11:$H$8770,$F$11:$F$8770,"=COD1",$B$11:$B$8770,"="&amp;B6578)/COUNTIFS($F$11:$F$8770,"=COD1",$B$11:$B$8770,"="&amp;B6578))/COUNTIFS($A$11:$A$8770,"="&amp;A6578,$F$11:$F$8770,"=COD1"),0)</f>
        <v>0</v>
      </c>
      <c r="L6578" s="13" t="e">
        <f>(VLOOKUP(F6578,tarifas!$C$7:$D$10,2,FALSE)+tarifas!$D$21)*datos!H6578</f>
        <v>#N/A</v>
      </c>
      <c r="M6578">
        <v>269.42596999999995</v>
      </c>
      <c r="N6578" s="13" t="e">
        <f t="shared" si="926"/>
        <v>#N/A</v>
      </c>
      <c r="O6578">
        <f t="shared" si="927"/>
        <v>269.42596999999995</v>
      </c>
      <c r="P6578" s="12">
        <f t="shared" si="928"/>
        <v>371.36777862509604</v>
      </c>
      <c r="Q6578">
        <f t="shared" si="929"/>
        <v>0</v>
      </c>
      <c r="R6578">
        <f>$D$2*tarifas!$D$12/24</f>
        <v>1.4541666666666666</v>
      </c>
      <c r="S6578" t="e">
        <f>VLOOKUP(E6578&amp;" "&amp;F6578,tarifas!$A$13:$D$20,4,FALSE)*P6578</f>
        <v>#N/A</v>
      </c>
      <c r="T6578">
        <f>IF(F6578="COD1",tarifas!$D$11*(SUMIFS($P$11:$P$8770,$F$11:$F$8770,"=COD1",$B$11:$B$8770,"="&amp;B6578)/COUNTIFS($F$11:$F$8770,"=COD1",$B$11:$B$8770,"="&amp;B6578))/COUNTIFS($A$11:$A$8770,"="&amp;A6578,$F$11:$F$8770,"=COD1"),0)</f>
        <v>0</v>
      </c>
      <c r="U6578" t="e">
        <f>(VLOOKUP(F6578,tarifas!$C$7:$D$10,2,FALSE)+tarifas!$D$21)*datos!P6578</f>
        <v>#N/A</v>
      </c>
      <c r="V6578" t="e">
        <f t="shared" si="930"/>
        <v>#N/A</v>
      </c>
      <c r="W6578">
        <f t="shared" si="931"/>
        <v>0</v>
      </c>
    </row>
    <row r="6579" spans="1:23" x14ac:dyDescent="0.25">
      <c r="A6579">
        <f t="shared" si="924"/>
        <v>270</v>
      </c>
      <c r="B6579">
        <f t="shared" si="925"/>
        <v>10</v>
      </c>
      <c r="C6579" s="1">
        <f t="shared" si="932"/>
        <v>41913.666666650737</v>
      </c>
      <c r="D6579" s="7">
        <v>390.74242424242425</v>
      </c>
      <c r="E6579" s="7"/>
      <c r="G6579">
        <v>69.91</v>
      </c>
      <c r="H6579" s="12">
        <v>540.66683897807764</v>
      </c>
      <c r="I6579" s="13">
        <f>$D$2*tarifas!$D$12/24</f>
        <v>1.4541666666666666</v>
      </c>
      <c r="J6579" s="13" t="e">
        <f>VLOOKUP(E6579&amp;" "&amp;F6579,tarifas!$A$13:$D$20,4,FALSE)*H6579</f>
        <v>#N/A</v>
      </c>
      <c r="K6579" s="13">
        <f>IF(F6579="COD1",tarifas!$D$11*(SUMIFS($H$11:$H$8770,$F$11:$F$8770,"=COD1",$B$11:$B$8770,"="&amp;B6579)/COUNTIFS($F$11:$F$8770,"=COD1",$B$11:$B$8770,"="&amp;B6579))/COUNTIFS($A$11:$A$8770,"="&amp;A6579,$F$11:$F$8770,"=COD1"),0)</f>
        <v>0</v>
      </c>
      <c r="L6579" s="13" t="e">
        <f>(VLOOKUP(F6579,tarifas!$C$7:$D$10,2,FALSE)+tarifas!$D$21)*datos!H6579</f>
        <v>#N/A</v>
      </c>
      <c r="M6579">
        <v>134.37959000000001</v>
      </c>
      <c r="N6579" s="13" t="e">
        <f t="shared" si="926"/>
        <v>#N/A</v>
      </c>
      <c r="O6579">
        <f t="shared" si="927"/>
        <v>134.37959000000001</v>
      </c>
      <c r="P6579" s="12">
        <f t="shared" si="928"/>
        <v>406.28724897807763</v>
      </c>
      <c r="Q6579">
        <f t="shared" si="929"/>
        <v>0</v>
      </c>
      <c r="R6579">
        <f>$D$2*tarifas!$D$12/24</f>
        <v>1.4541666666666666</v>
      </c>
      <c r="S6579" t="e">
        <f>VLOOKUP(E6579&amp;" "&amp;F6579,tarifas!$A$13:$D$20,4,FALSE)*P6579</f>
        <v>#N/A</v>
      </c>
      <c r="T6579">
        <f>IF(F6579="COD1",tarifas!$D$11*(SUMIFS($P$11:$P$8770,$F$11:$F$8770,"=COD1",$B$11:$B$8770,"="&amp;B6579)/COUNTIFS($F$11:$F$8770,"=COD1",$B$11:$B$8770,"="&amp;B6579))/COUNTIFS($A$11:$A$8770,"="&amp;A6579,$F$11:$F$8770,"=COD1"),0)</f>
        <v>0</v>
      </c>
      <c r="U6579" t="e">
        <f>(VLOOKUP(F6579,tarifas!$C$7:$D$10,2,FALSE)+tarifas!$D$21)*datos!P6579</f>
        <v>#N/A</v>
      </c>
      <c r="V6579" t="e">
        <f t="shared" si="930"/>
        <v>#N/A</v>
      </c>
      <c r="W6579">
        <f t="shared" si="931"/>
        <v>0</v>
      </c>
    </row>
    <row r="6580" spans="1:23" x14ac:dyDescent="0.25">
      <c r="A6580">
        <f t="shared" si="924"/>
        <v>270</v>
      </c>
      <c r="B6580">
        <f t="shared" si="925"/>
        <v>10</v>
      </c>
      <c r="C6580" s="1">
        <f t="shared" si="932"/>
        <v>41913.708333317401</v>
      </c>
      <c r="D6580" s="7">
        <v>201.42424242424244</v>
      </c>
      <c r="E6580" s="7"/>
      <c r="G6580">
        <v>69.510000000000005</v>
      </c>
      <c r="H6580" s="12">
        <v>427.91042393537464</v>
      </c>
      <c r="I6580" s="13">
        <f>$D$2*tarifas!$D$12/24</f>
        <v>1.4541666666666666</v>
      </c>
      <c r="J6580" s="13" t="e">
        <f>VLOOKUP(E6580&amp;" "&amp;F6580,tarifas!$A$13:$D$20,4,FALSE)*H6580</f>
        <v>#N/A</v>
      </c>
      <c r="K6580" s="13">
        <f>IF(F6580="COD1",tarifas!$D$11*(SUMIFS($H$11:$H$8770,$F$11:$F$8770,"=COD1",$B$11:$B$8770,"="&amp;B6580)/COUNTIFS($F$11:$F$8770,"=COD1",$B$11:$B$8770,"="&amp;B6580))/COUNTIFS($A$11:$A$8770,"="&amp;A6580,$F$11:$F$8770,"=COD1"),0)</f>
        <v>0</v>
      </c>
      <c r="L6580" s="13" t="e">
        <f>(VLOOKUP(F6580,tarifas!$C$7:$D$10,2,FALSE)+tarifas!$D$21)*datos!H6580</f>
        <v>#N/A</v>
      </c>
      <c r="M6580">
        <v>6.9219300000000006</v>
      </c>
      <c r="N6580" s="13" t="e">
        <f t="shared" si="926"/>
        <v>#N/A</v>
      </c>
      <c r="O6580">
        <f t="shared" si="927"/>
        <v>6.9219300000000006</v>
      </c>
      <c r="P6580" s="12">
        <f t="shared" si="928"/>
        <v>420.98849393537466</v>
      </c>
      <c r="Q6580">
        <f t="shared" si="929"/>
        <v>0</v>
      </c>
      <c r="R6580">
        <f>$D$2*tarifas!$D$12/24</f>
        <v>1.4541666666666666</v>
      </c>
      <c r="S6580" t="e">
        <f>VLOOKUP(E6580&amp;" "&amp;F6580,tarifas!$A$13:$D$20,4,FALSE)*P6580</f>
        <v>#N/A</v>
      </c>
      <c r="T6580">
        <f>IF(F6580="COD1",tarifas!$D$11*(SUMIFS($P$11:$P$8770,$F$11:$F$8770,"=COD1",$B$11:$B$8770,"="&amp;B6580)/COUNTIFS($F$11:$F$8770,"=COD1",$B$11:$B$8770,"="&amp;B6580))/COUNTIFS($A$11:$A$8770,"="&amp;A6580,$F$11:$F$8770,"=COD1"),0)</f>
        <v>0</v>
      </c>
      <c r="U6580" t="e">
        <f>(VLOOKUP(F6580,tarifas!$C$7:$D$10,2,FALSE)+tarifas!$D$21)*datos!P6580</f>
        <v>#N/A</v>
      </c>
      <c r="V6580" t="e">
        <f t="shared" si="930"/>
        <v>#N/A</v>
      </c>
      <c r="W6580">
        <f t="shared" si="931"/>
        <v>0</v>
      </c>
    </row>
    <row r="6581" spans="1:23" x14ac:dyDescent="0.25">
      <c r="A6581">
        <f t="shared" si="924"/>
        <v>270</v>
      </c>
      <c r="B6581">
        <f t="shared" si="925"/>
        <v>10</v>
      </c>
      <c r="C6581" s="1">
        <f t="shared" si="932"/>
        <v>41913.749999984066</v>
      </c>
      <c r="D6581" s="7">
        <v>0</v>
      </c>
      <c r="E6581" s="7"/>
      <c r="G6581">
        <v>69.91</v>
      </c>
      <c r="H6581" s="12">
        <v>321.65715560679854</v>
      </c>
      <c r="I6581" s="13">
        <f>$D$2*tarifas!$D$12/24</f>
        <v>1.4541666666666666</v>
      </c>
      <c r="J6581" s="13" t="e">
        <f>VLOOKUP(E6581&amp;" "&amp;F6581,tarifas!$A$13:$D$20,4,FALSE)*H6581</f>
        <v>#N/A</v>
      </c>
      <c r="K6581" s="13">
        <f>IF(F6581="COD1",tarifas!$D$11*(SUMIFS($H$11:$H$8770,$F$11:$F$8770,"=COD1",$B$11:$B$8770,"="&amp;B6581)/COUNTIFS($F$11:$F$8770,"=COD1",$B$11:$B$8770,"="&amp;B6581))/COUNTIFS($A$11:$A$8770,"="&amp;A6581,$F$11:$F$8770,"=COD1"),0)</f>
        <v>0</v>
      </c>
      <c r="L6581" s="13" t="e">
        <f>(VLOOKUP(F6581,tarifas!$C$7:$D$10,2,FALSE)+tarifas!$D$21)*datos!H6581</f>
        <v>#N/A</v>
      </c>
      <c r="M6581">
        <v>0</v>
      </c>
      <c r="N6581" s="13" t="e">
        <f t="shared" si="926"/>
        <v>#N/A</v>
      </c>
      <c r="O6581">
        <f t="shared" si="927"/>
        <v>0</v>
      </c>
      <c r="P6581" s="12">
        <f t="shared" si="928"/>
        <v>321.65715560679854</v>
      </c>
      <c r="Q6581">
        <f t="shared" si="929"/>
        <v>0</v>
      </c>
      <c r="R6581">
        <f>$D$2*tarifas!$D$12/24</f>
        <v>1.4541666666666666</v>
      </c>
      <c r="S6581" t="e">
        <f>VLOOKUP(E6581&amp;" "&amp;F6581,tarifas!$A$13:$D$20,4,FALSE)*P6581</f>
        <v>#N/A</v>
      </c>
      <c r="T6581">
        <f>IF(F6581="COD1",tarifas!$D$11*(SUMIFS($P$11:$P$8770,$F$11:$F$8770,"=COD1",$B$11:$B$8770,"="&amp;B6581)/COUNTIFS($F$11:$F$8770,"=COD1",$B$11:$B$8770,"="&amp;B6581))/COUNTIFS($A$11:$A$8770,"="&amp;A6581,$F$11:$F$8770,"=COD1"),0)</f>
        <v>0</v>
      </c>
      <c r="U6581" t="e">
        <f>(VLOOKUP(F6581,tarifas!$C$7:$D$10,2,FALSE)+tarifas!$D$21)*datos!P6581</f>
        <v>#N/A</v>
      </c>
      <c r="V6581" t="e">
        <f t="shared" si="930"/>
        <v>#N/A</v>
      </c>
      <c r="W6581">
        <f t="shared" si="931"/>
        <v>0</v>
      </c>
    </row>
    <row r="6582" spans="1:23" x14ac:dyDescent="0.25">
      <c r="A6582">
        <f t="shared" si="924"/>
        <v>270</v>
      </c>
      <c r="B6582">
        <f t="shared" si="925"/>
        <v>10</v>
      </c>
      <c r="C6582" s="1">
        <f t="shared" si="932"/>
        <v>41913.79166665073</v>
      </c>
      <c r="D6582" s="7">
        <v>0</v>
      </c>
      <c r="E6582" s="7"/>
      <c r="G6582">
        <v>70.98</v>
      </c>
      <c r="H6582" s="12">
        <v>254.37140169054425</v>
      </c>
      <c r="I6582" s="13">
        <f>$D$2*tarifas!$D$12/24</f>
        <v>1.4541666666666666</v>
      </c>
      <c r="J6582" s="13" t="e">
        <f>VLOOKUP(E6582&amp;" "&amp;F6582,tarifas!$A$13:$D$20,4,FALSE)*H6582</f>
        <v>#N/A</v>
      </c>
      <c r="K6582" s="13">
        <f>IF(F6582="COD1",tarifas!$D$11*(SUMIFS($H$11:$H$8770,$F$11:$F$8770,"=COD1",$B$11:$B$8770,"="&amp;B6582)/COUNTIFS($F$11:$F$8770,"=COD1",$B$11:$B$8770,"="&amp;B6582))/COUNTIFS($A$11:$A$8770,"="&amp;A6582,$F$11:$F$8770,"=COD1"),0)</f>
        <v>0</v>
      </c>
      <c r="L6582" s="13" t="e">
        <f>(VLOOKUP(F6582,tarifas!$C$7:$D$10,2,FALSE)+tarifas!$D$21)*datos!H6582</f>
        <v>#N/A</v>
      </c>
      <c r="M6582">
        <v>0</v>
      </c>
      <c r="N6582" s="13" t="e">
        <f t="shared" si="926"/>
        <v>#N/A</v>
      </c>
      <c r="O6582">
        <f t="shared" si="927"/>
        <v>0</v>
      </c>
      <c r="P6582" s="12">
        <f t="shared" si="928"/>
        <v>254.37140169054425</v>
      </c>
      <c r="Q6582">
        <f t="shared" si="929"/>
        <v>0</v>
      </c>
      <c r="R6582">
        <f>$D$2*tarifas!$D$12/24</f>
        <v>1.4541666666666666</v>
      </c>
      <c r="S6582" t="e">
        <f>VLOOKUP(E6582&amp;" "&amp;F6582,tarifas!$A$13:$D$20,4,FALSE)*P6582</f>
        <v>#N/A</v>
      </c>
      <c r="T6582">
        <f>IF(F6582="COD1",tarifas!$D$11*(SUMIFS($P$11:$P$8770,$F$11:$F$8770,"=COD1",$B$11:$B$8770,"="&amp;B6582)/COUNTIFS($F$11:$F$8770,"=COD1",$B$11:$B$8770,"="&amp;B6582))/COUNTIFS($A$11:$A$8770,"="&amp;A6582,$F$11:$F$8770,"=COD1"),0)</f>
        <v>0</v>
      </c>
      <c r="U6582" t="e">
        <f>(VLOOKUP(F6582,tarifas!$C$7:$D$10,2,FALSE)+tarifas!$D$21)*datos!P6582</f>
        <v>#N/A</v>
      </c>
      <c r="V6582" t="e">
        <f t="shared" si="930"/>
        <v>#N/A</v>
      </c>
      <c r="W6582">
        <f t="shared" si="931"/>
        <v>0</v>
      </c>
    </row>
    <row r="6583" spans="1:23" x14ac:dyDescent="0.25">
      <c r="A6583">
        <f t="shared" si="924"/>
        <v>270</v>
      </c>
      <c r="B6583">
        <f t="shared" si="925"/>
        <v>10</v>
      </c>
      <c r="C6583" s="1">
        <f t="shared" si="932"/>
        <v>41913.833333317394</v>
      </c>
      <c r="D6583" s="7">
        <v>0</v>
      </c>
      <c r="E6583" s="7"/>
      <c r="G6583">
        <v>70.11</v>
      </c>
      <c r="H6583" s="12">
        <v>233.19467187045666</v>
      </c>
      <c r="I6583" s="13">
        <f>$D$2*tarifas!$D$12/24</f>
        <v>1.4541666666666666</v>
      </c>
      <c r="J6583" s="13" t="e">
        <f>VLOOKUP(E6583&amp;" "&amp;F6583,tarifas!$A$13:$D$20,4,FALSE)*H6583</f>
        <v>#N/A</v>
      </c>
      <c r="K6583" s="13">
        <f>IF(F6583="COD1",tarifas!$D$11*(SUMIFS($H$11:$H$8770,$F$11:$F$8770,"=COD1",$B$11:$B$8770,"="&amp;B6583)/COUNTIFS($F$11:$F$8770,"=COD1",$B$11:$B$8770,"="&amp;B6583))/COUNTIFS($A$11:$A$8770,"="&amp;A6583,$F$11:$F$8770,"=COD1"),0)</f>
        <v>0</v>
      </c>
      <c r="L6583" s="13" t="e">
        <f>(VLOOKUP(F6583,tarifas!$C$7:$D$10,2,FALSE)+tarifas!$D$21)*datos!H6583</f>
        <v>#N/A</v>
      </c>
      <c r="M6583">
        <v>0</v>
      </c>
      <c r="N6583" s="13" t="e">
        <f t="shared" si="926"/>
        <v>#N/A</v>
      </c>
      <c r="O6583">
        <f t="shared" si="927"/>
        <v>0</v>
      </c>
      <c r="P6583" s="12">
        <f t="shared" si="928"/>
        <v>233.19467187045666</v>
      </c>
      <c r="Q6583">
        <f t="shared" si="929"/>
        <v>0</v>
      </c>
      <c r="R6583">
        <f>$D$2*tarifas!$D$12/24</f>
        <v>1.4541666666666666</v>
      </c>
      <c r="S6583" t="e">
        <f>VLOOKUP(E6583&amp;" "&amp;F6583,tarifas!$A$13:$D$20,4,FALSE)*P6583</f>
        <v>#N/A</v>
      </c>
      <c r="T6583">
        <f>IF(F6583="COD1",tarifas!$D$11*(SUMIFS($P$11:$P$8770,$F$11:$F$8770,"=COD1",$B$11:$B$8770,"="&amp;B6583)/COUNTIFS($F$11:$F$8770,"=COD1",$B$11:$B$8770,"="&amp;B6583))/COUNTIFS($A$11:$A$8770,"="&amp;A6583,$F$11:$F$8770,"=COD1"),0)</f>
        <v>0</v>
      </c>
      <c r="U6583" t="e">
        <f>(VLOOKUP(F6583,tarifas!$C$7:$D$10,2,FALSE)+tarifas!$D$21)*datos!P6583</f>
        <v>#N/A</v>
      </c>
      <c r="V6583" t="e">
        <f t="shared" si="930"/>
        <v>#N/A</v>
      </c>
      <c r="W6583">
        <f t="shared" si="931"/>
        <v>0</v>
      </c>
    </row>
    <row r="6584" spans="1:23" x14ac:dyDescent="0.25">
      <c r="A6584">
        <f t="shared" si="924"/>
        <v>270</v>
      </c>
      <c r="B6584">
        <f t="shared" si="925"/>
        <v>10</v>
      </c>
      <c r="C6584" s="1">
        <f t="shared" si="932"/>
        <v>41913.874999984058</v>
      </c>
      <c r="D6584" s="7">
        <v>0</v>
      </c>
      <c r="E6584" s="7"/>
      <c r="G6584">
        <v>64.34</v>
      </c>
      <c r="H6584" s="12">
        <v>226.78610879339607</v>
      </c>
      <c r="I6584" s="13">
        <f>$D$2*tarifas!$D$12/24</f>
        <v>1.4541666666666666</v>
      </c>
      <c r="J6584" s="13" t="e">
        <f>VLOOKUP(E6584&amp;" "&amp;F6584,tarifas!$A$13:$D$20,4,FALSE)*H6584</f>
        <v>#N/A</v>
      </c>
      <c r="K6584" s="13">
        <f>IF(F6584="COD1",tarifas!$D$11*(SUMIFS($H$11:$H$8770,$F$11:$F$8770,"=COD1",$B$11:$B$8770,"="&amp;B6584)/COUNTIFS($F$11:$F$8770,"=COD1",$B$11:$B$8770,"="&amp;B6584))/COUNTIFS($A$11:$A$8770,"="&amp;A6584,$F$11:$F$8770,"=COD1"),0)</f>
        <v>0</v>
      </c>
      <c r="L6584" s="13" t="e">
        <f>(VLOOKUP(F6584,tarifas!$C$7:$D$10,2,FALSE)+tarifas!$D$21)*datos!H6584</f>
        <v>#N/A</v>
      </c>
      <c r="M6584">
        <v>0</v>
      </c>
      <c r="N6584" s="13" t="e">
        <f t="shared" si="926"/>
        <v>#N/A</v>
      </c>
      <c r="O6584">
        <f t="shared" si="927"/>
        <v>0</v>
      </c>
      <c r="P6584" s="12">
        <f t="shared" si="928"/>
        <v>226.78610879339607</v>
      </c>
      <c r="Q6584">
        <f t="shared" si="929"/>
        <v>0</v>
      </c>
      <c r="R6584">
        <f>$D$2*tarifas!$D$12/24</f>
        <v>1.4541666666666666</v>
      </c>
      <c r="S6584" t="e">
        <f>VLOOKUP(E6584&amp;" "&amp;F6584,tarifas!$A$13:$D$20,4,FALSE)*P6584</f>
        <v>#N/A</v>
      </c>
      <c r="T6584">
        <f>IF(F6584="COD1",tarifas!$D$11*(SUMIFS($P$11:$P$8770,$F$11:$F$8770,"=COD1",$B$11:$B$8770,"="&amp;B6584)/COUNTIFS($F$11:$F$8770,"=COD1",$B$11:$B$8770,"="&amp;B6584))/COUNTIFS($A$11:$A$8770,"="&amp;A6584,$F$11:$F$8770,"=COD1"),0)</f>
        <v>0</v>
      </c>
      <c r="U6584" t="e">
        <f>(VLOOKUP(F6584,tarifas!$C$7:$D$10,2,FALSE)+tarifas!$D$21)*datos!P6584</f>
        <v>#N/A</v>
      </c>
      <c r="V6584" t="e">
        <f t="shared" si="930"/>
        <v>#N/A</v>
      </c>
      <c r="W6584">
        <f t="shared" si="931"/>
        <v>0</v>
      </c>
    </row>
    <row r="6585" spans="1:23" x14ac:dyDescent="0.25">
      <c r="A6585">
        <f t="shared" si="924"/>
        <v>270</v>
      </c>
      <c r="B6585">
        <f t="shared" si="925"/>
        <v>10</v>
      </c>
      <c r="C6585" s="1">
        <f t="shared" si="932"/>
        <v>41913.916666650723</v>
      </c>
      <c r="D6585" s="7">
        <v>0</v>
      </c>
      <c r="E6585" s="7"/>
      <c r="G6585">
        <v>48</v>
      </c>
      <c r="H6585" s="12">
        <v>228.56000565523692</v>
      </c>
      <c r="I6585" s="13">
        <f>$D$2*tarifas!$D$12/24</f>
        <v>1.4541666666666666</v>
      </c>
      <c r="J6585" s="13" t="e">
        <f>VLOOKUP(E6585&amp;" "&amp;F6585,tarifas!$A$13:$D$20,4,FALSE)*H6585</f>
        <v>#N/A</v>
      </c>
      <c r="K6585" s="13">
        <f>IF(F6585="COD1",tarifas!$D$11*(SUMIFS($H$11:$H$8770,$F$11:$F$8770,"=COD1",$B$11:$B$8770,"="&amp;B6585)/COUNTIFS($F$11:$F$8770,"=COD1",$B$11:$B$8770,"="&amp;B6585))/COUNTIFS($A$11:$A$8770,"="&amp;A6585,$F$11:$F$8770,"=COD1"),0)</f>
        <v>0</v>
      </c>
      <c r="L6585" s="13" t="e">
        <f>(VLOOKUP(F6585,tarifas!$C$7:$D$10,2,FALSE)+tarifas!$D$21)*datos!H6585</f>
        <v>#N/A</v>
      </c>
      <c r="M6585">
        <v>0</v>
      </c>
      <c r="N6585" s="13" t="e">
        <f t="shared" si="926"/>
        <v>#N/A</v>
      </c>
      <c r="O6585">
        <f t="shared" si="927"/>
        <v>0</v>
      </c>
      <c r="P6585" s="12">
        <f t="shared" si="928"/>
        <v>228.56000565523692</v>
      </c>
      <c r="Q6585">
        <f t="shared" si="929"/>
        <v>0</v>
      </c>
      <c r="R6585">
        <f>$D$2*tarifas!$D$12/24</f>
        <v>1.4541666666666666</v>
      </c>
      <c r="S6585" t="e">
        <f>VLOOKUP(E6585&amp;" "&amp;F6585,tarifas!$A$13:$D$20,4,FALSE)*P6585</f>
        <v>#N/A</v>
      </c>
      <c r="T6585">
        <f>IF(F6585="COD1",tarifas!$D$11*(SUMIFS($P$11:$P$8770,$F$11:$F$8770,"=COD1",$B$11:$B$8770,"="&amp;B6585)/COUNTIFS($F$11:$F$8770,"=COD1",$B$11:$B$8770,"="&amp;B6585))/COUNTIFS($A$11:$A$8770,"="&amp;A6585,$F$11:$F$8770,"=COD1"),0)</f>
        <v>0</v>
      </c>
      <c r="U6585" t="e">
        <f>(VLOOKUP(F6585,tarifas!$C$7:$D$10,2,FALSE)+tarifas!$D$21)*datos!P6585</f>
        <v>#N/A</v>
      </c>
      <c r="V6585" t="e">
        <f t="shared" si="930"/>
        <v>#N/A</v>
      </c>
      <c r="W6585">
        <f t="shared" si="931"/>
        <v>0</v>
      </c>
    </row>
    <row r="6586" spans="1:23" x14ac:dyDescent="0.25">
      <c r="A6586">
        <f t="shared" si="924"/>
        <v>270</v>
      </c>
      <c r="B6586">
        <f t="shared" si="925"/>
        <v>10</v>
      </c>
      <c r="C6586" s="1">
        <f t="shared" si="932"/>
        <v>41913.958333317387</v>
      </c>
      <c r="D6586" s="7">
        <v>0</v>
      </c>
      <c r="E6586" s="7"/>
      <c r="G6586">
        <v>46</v>
      </c>
      <c r="H6586" s="12">
        <v>220.29677965525639</v>
      </c>
      <c r="I6586" s="13">
        <f>$D$2*tarifas!$D$12/24</f>
        <v>1.4541666666666666</v>
      </c>
      <c r="J6586" s="13" t="e">
        <f>VLOOKUP(E6586&amp;" "&amp;F6586,tarifas!$A$13:$D$20,4,FALSE)*H6586</f>
        <v>#N/A</v>
      </c>
      <c r="K6586" s="13">
        <f>IF(F6586="COD1",tarifas!$D$11*(SUMIFS($H$11:$H$8770,$F$11:$F$8770,"=COD1",$B$11:$B$8770,"="&amp;B6586)/COUNTIFS($F$11:$F$8770,"=COD1",$B$11:$B$8770,"="&amp;B6586))/COUNTIFS($A$11:$A$8770,"="&amp;A6586,$F$11:$F$8770,"=COD1"),0)</f>
        <v>0</v>
      </c>
      <c r="L6586" s="13" t="e">
        <f>(VLOOKUP(F6586,tarifas!$C$7:$D$10,2,FALSE)+tarifas!$D$21)*datos!H6586</f>
        <v>#N/A</v>
      </c>
      <c r="M6586">
        <v>0</v>
      </c>
      <c r="N6586" s="13" t="e">
        <f t="shared" si="926"/>
        <v>#N/A</v>
      </c>
      <c r="O6586">
        <f t="shared" si="927"/>
        <v>0</v>
      </c>
      <c r="P6586" s="12">
        <f t="shared" si="928"/>
        <v>220.29677965525639</v>
      </c>
      <c r="Q6586">
        <f t="shared" si="929"/>
        <v>0</v>
      </c>
      <c r="R6586">
        <f>$D$2*tarifas!$D$12/24</f>
        <v>1.4541666666666666</v>
      </c>
      <c r="S6586" t="e">
        <f>VLOOKUP(E6586&amp;" "&amp;F6586,tarifas!$A$13:$D$20,4,FALSE)*P6586</f>
        <v>#N/A</v>
      </c>
      <c r="T6586">
        <f>IF(F6586="COD1",tarifas!$D$11*(SUMIFS($P$11:$P$8770,$F$11:$F$8770,"=COD1",$B$11:$B$8770,"="&amp;B6586)/COUNTIFS($F$11:$F$8770,"=COD1",$B$11:$B$8770,"="&amp;B6586))/COUNTIFS($A$11:$A$8770,"="&amp;A6586,$F$11:$F$8770,"=COD1"),0)</f>
        <v>0</v>
      </c>
      <c r="U6586" t="e">
        <f>(VLOOKUP(F6586,tarifas!$C$7:$D$10,2,FALSE)+tarifas!$D$21)*datos!P6586</f>
        <v>#N/A</v>
      </c>
      <c r="V6586" t="e">
        <f t="shared" si="930"/>
        <v>#N/A</v>
      </c>
      <c r="W6586">
        <f t="shared" si="931"/>
        <v>0</v>
      </c>
    </row>
    <row r="6587" spans="1:23" x14ac:dyDescent="0.25">
      <c r="A6587">
        <f t="shared" si="924"/>
        <v>271</v>
      </c>
      <c r="B6587">
        <f t="shared" si="925"/>
        <v>10</v>
      </c>
      <c r="C6587" s="1">
        <f t="shared" si="932"/>
        <v>41913.999999984051</v>
      </c>
      <c r="D6587" s="7">
        <v>0</v>
      </c>
      <c r="E6587" s="7"/>
      <c r="G6587">
        <v>42.66</v>
      </c>
      <c r="H6587" s="12">
        <v>218.11464948733709</v>
      </c>
      <c r="I6587" s="13">
        <f>$D$2*tarifas!$D$12/24</f>
        <v>1.4541666666666666</v>
      </c>
      <c r="J6587" s="13" t="e">
        <f>VLOOKUP(E6587&amp;" "&amp;F6587,tarifas!$A$13:$D$20,4,FALSE)*H6587</f>
        <v>#N/A</v>
      </c>
      <c r="K6587" s="13">
        <f>IF(F6587="COD1",tarifas!$D$11*(SUMIFS($H$11:$H$8770,$F$11:$F$8770,"=COD1",$B$11:$B$8770,"="&amp;B6587)/COUNTIFS($F$11:$F$8770,"=COD1",$B$11:$B$8770,"="&amp;B6587))/COUNTIFS($A$11:$A$8770,"="&amp;A6587,$F$11:$F$8770,"=COD1"),0)</f>
        <v>0</v>
      </c>
      <c r="L6587" s="13" t="e">
        <f>(VLOOKUP(F6587,tarifas!$C$7:$D$10,2,FALSE)+tarifas!$D$21)*datos!H6587</f>
        <v>#N/A</v>
      </c>
      <c r="M6587">
        <v>0</v>
      </c>
      <c r="N6587" s="13" t="e">
        <f t="shared" si="926"/>
        <v>#N/A</v>
      </c>
      <c r="O6587">
        <f t="shared" si="927"/>
        <v>0</v>
      </c>
      <c r="P6587" s="12">
        <f t="shared" si="928"/>
        <v>218.11464948733709</v>
      </c>
      <c r="Q6587">
        <f t="shared" si="929"/>
        <v>0</v>
      </c>
      <c r="R6587">
        <f>$D$2*tarifas!$D$12/24</f>
        <v>1.4541666666666666</v>
      </c>
      <c r="S6587" t="e">
        <f>VLOOKUP(E6587&amp;" "&amp;F6587,tarifas!$A$13:$D$20,4,FALSE)*P6587</f>
        <v>#N/A</v>
      </c>
      <c r="T6587">
        <f>IF(F6587="COD1",tarifas!$D$11*(SUMIFS($P$11:$P$8770,$F$11:$F$8770,"=COD1",$B$11:$B$8770,"="&amp;B6587)/COUNTIFS($F$11:$F$8770,"=COD1",$B$11:$B$8770,"="&amp;B6587))/COUNTIFS($A$11:$A$8770,"="&amp;A6587,$F$11:$F$8770,"=COD1"),0)</f>
        <v>0</v>
      </c>
      <c r="U6587" t="e">
        <f>(VLOOKUP(F6587,tarifas!$C$7:$D$10,2,FALSE)+tarifas!$D$21)*datos!P6587</f>
        <v>#N/A</v>
      </c>
      <c r="V6587" t="e">
        <f t="shared" si="930"/>
        <v>#N/A</v>
      </c>
      <c r="W6587">
        <f t="shared" si="931"/>
        <v>0</v>
      </c>
    </row>
    <row r="6588" spans="1:23" x14ac:dyDescent="0.25">
      <c r="A6588">
        <f t="shared" si="924"/>
        <v>271</v>
      </c>
      <c r="B6588">
        <f t="shared" si="925"/>
        <v>10</v>
      </c>
      <c r="C6588" s="1">
        <f t="shared" si="932"/>
        <v>41914.041666650715</v>
      </c>
      <c r="D6588" s="7">
        <v>0</v>
      </c>
      <c r="E6588" s="7"/>
      <c r="G6588">
        <v>40.04</v>
      </c>
      <c r="H6588" s="12">
        <v>216.12233532723889</v>
      </c>
      <c r="I6588" s="13">
        <f>$D$2*tarifas!$D$12/24</f>
        <v>1.4541666666666666</v>
      </c>
      <c r="J6588" s="13" t="e">
        <f>VLOOKUP(E6588&amp;" "&amp;F6588,tarifas!$A$13:$D$20,4,FALSE)*H6588</f>
        <v>#N/A</v>
      </c>
      <c r="K6588" s="13">
        <f>IF(F6588="COD1",tarifas!$D$11*(SUMIFS($H$11:$H$8770,$F$11:$F$8770,"=COD1",$B$11:$B$8770,"="&amp;B6588)/COUNTIFS($F$11:$F$8770,"=COD1",$B$11:$B$8770,"="&amp;B6588))/COUNTIFS($A$11:$A$8770,"="&amp;A6588,$F$11:$F$8770,"=COD1"),0)</f>
        <v>0</v>
      </c>
      <c r="L6588" s="13" t="e">
        <f>(VLOOKUP(F6588,tarifas!$C$7:$D$10,2,FALSE)+tarifas!$D$21)*datos!H6588</f>
        <v>#N/A</v>
      </c>
      <c r="M6588">
        <v>0</v>
      </c>
      <c r="N6588" s="13" t="e">
        <f t="shared" si="926"/>
        <v>#N/A</v>
      </c>
      <c r="O6588">
        <f t="shared" si="927"/>
        <v>0</v>
      </c>
      <c r="P6588" s="12">
        <f t="shared" si="928"/>
        <v>216.12233532723889</v>
      </c>
      <c r="Q6588">
        <f t="shared" si="929"/>
        <v>0</v>
      </c>
      <c r="R6588">
        <f>$D$2*tarifas!$D$12/24</f>
        <v>1.4541666666666666</v>
      </c>
      <c r="S6588" t="e">
        <f>VLOOKUP(E6588&amp;" "&amp;F6588,tarifas!$A$13:$D$20,4,FALSE)*P6588</f>
        <v>#N/A</v>
      </c>
      <c r="T6588">
        <f>IF(F6588="COD1",tarifas!$D$11*(SUMIFS($P$11:$P$8770,$F$11:$F$8770,"=COD1",$B$11:$B$8770,"="&amp;B6588)/COUNTIFS($F$11:$F$8770,"=COD1",$B$11:$B$8770,"="&amp;B6588))/COUNTIFS($A$11:$A$8770,"="&amp;A6588,$F$11:$F$8770,"=COD1"),0)</f>
        <v>0</v>
      </c>
      <c r="U6588" t="e">
        <f>(VLOOKUP(F6588,tarifas!$C$7:$D$10,2,FALSE)+tarifas!$D$21)*datos!P6588</f>
        <v>#N/A</v>
      </c>
      <c r="V6588" t="e">
        <f t="shared" si="930"/>
        <v>#N/A</v>
      </c>
      <c r="W6588">
        <f t="shared" si="931"/>
        <v>0</v>
      </c>
    </row>
    <row r="6589" spans="1:23" x14ac:dyDescent="0.25">
      <c r="A6589">
        <f t="shared" si="924"/>
        <v>271</v>
      </c>
      <c r="B6589">
        <f t="shared" si="925"/>
        <v>10</v>
      </c>
      <c r="C6589" s="1">
        <f t="shared" si="932"/>
        <v>41914.08333331738</v>
      </c>
      <c r="D6589" s="7">
        <v>0</v>
      </c>
      <c r="E6589" s="7"/>
      <c r="G6589">
        <v>40.5</v>
      </c>
      <c r="H6589" s="12">
        <v>213.70757730305888</v>
      </c>
      <c r="I6589" s="13">
        <f>$D$2*tarifas!$D$12/24</f>
        <v>1.4541666666666666</v>
      </c>
      <c r="J6589" s="13" t="e">
        <f>VLOOKUP(E6589&amp;" "&amp;F6589,tarifas!$A$13:$D$20,4,FALSE)*H6589</f>
        <v>#N/A</v>
      </c>
      <c r="K6589" s="13">
        <f>IF(F6589="COD1",tarifas!$D$11*(SUMIFS($H$11:$H$8770,$F$11:$F$8770,"=COD1",$B$11:$B$8770,"="&amp;B6589)/COUNTIFS($F$11:$F$8770,"=COD1",$B$11:$B$8770,"="&amp;B6589))/COUNTIFS($A$11:$A$8770,"="&amp;A6589,$F$11:$F$8770,"=COD1"),0)</f>
        <v>0</v>
      </c>
      <c r="L6589" s="13" t="e">
        <f>(VLOOKUP(F6589,tarifas!$C$7:$D$10,2,FALSE)+tarifas!$D$21)*datos!H6589</f>
        <v>#N/A</v>
      </c>
      <c r="M6589">
        <v>0</v>
      </c>
      <c r="N6589" s="13" t="e">
        <f t="shared" si="926"/>
        <v>#N/A</v>
      </c>
      <c r="O6589">
        <f t="shared" si="927"/>
        <v>0</v>
      </c>
      <c r="P6589" s="12">
        <f t="shared" si="928"/>
        <v>213.70757730305888</v>
      </c>
      <c r="Q6589">
        <f t="shared" si="929"/>
        <v>0</v>
      </c>
      <c r="R6589">
        <f>$D$2*tarifas!$D$12/24</f>
        <v>1.4541666666666666</v>
      </c>
      <c r="S6589" t="e">
        <f>VLOOKUP(E6589&amp;" "&amp;F6589,tarifas!$A$13:$D$20,4,FALSE)*P6589</f>
        <v>#N/A</v>
      </c>
      <c r="T6589">
        <f>IF(F6589="COD1",tarifas!$D$11*(SUMIFS($P$11:$P$8770,$F$11:$F$8770,"=COD1",$B$11:$B$8770,"="&amp;B6589)/COUNTIFS($F$11:$F$8770,"=COD1",$B$11:$B$8770,"="&amp;B6589))/COUNTIFS($A$11:$A$8770,"="&amp;A6589,$F$11:$F$8770,"=COD1"),0)</f>
        <v>0</v>
      </c>
      <c r="U6589" t="e">
        <f>(VLOOKUP(F6589,tarifas!$C$7:$D$10,2,FALSE)+tarifas!$D$21)*datos!P6589</f>
        <v>#N/A</v>
      </c>
      <c r="V6589" t="e">
        <f t="shared" si="930"/>
        <v>#N/A</v>
      </c>
      <c r="W6589">
        <f t="shared" si="931"/>
        <v>0</v>
      </c>
    </row>
    <row r="6590" spans="1:23" x14ac:dyDescent="0.25">
      <c r="A6590">
        <f t="shared" si="924"/>
        <v>271</v>
      </c>
      <c r="B6590">
        <f t="shared" si="925"/>
        <v>10</v>
      </c>
      <c r="C6590" s="1">
        <f t="shared" si="932"/>
        <v>41914.124999984044</v>
      </c>
      <c r="D6590" s="7">
        <v>0</v>
      </c>
      <c r="E6590" s="7"/>
      <c r="G6590">
        <v>40.49</v>
      </c>
      <c r="H6590" s="12">
        <v>210.87865236509941</v>
      </c>
      <c r="I6590" s="13">
        <f>$D$2*tarifas!$D$12/24</f>
        <v>1.4541666666666666</v>
      </c>
      <c r="J6590" s="13" t="e">
        <f>VLOOKUP(E6590&amp;" "&amp;F6590,tarifas!$A$13:$D$20,4,FALSE)*H6590</f>
        <v>#N/A</v>
      </c>
      <c r="K6590" s="13">
        <f>IF(F6590="COD1",tarifas!$D$11*(SUMIFS($H$11:$H$8770,$F$11:$F$8770,"=COD1",$B$11:$B$8770,"="&amp;B6590)/COUNTIFS($F$11:$F$8770,"=COD1",$B$11:$B$8770,"="&amp;B6590))/COUNTIFS($A$11:$A$8770,"="&amp;A6590,$F$11:$F$8770,"=COD1"),0)</f>
        <v>0</v>
      </c>
      <c r="L6590" s="13" t="e">
        <f>(VLOOKUP(F6590,tarifas!$C$7:$D$10,2,FALSE)+tarifas!$D$21)*datos!H6590</f>
        <v>#N/A</v>
      </c>
      <c r="M6590">
        <v>0</v>
      </c>
      <c r="N6590" s="13" t="e">
        <f t="shared" si="926"/>
        <v>#N/A</v>
      </c>
      <c r="O6590">
        <f t="shared" si="927"/>
        <v>0</v>
      </c>
      <c r="P6590" s="12">
        <f t="shared" si="928"/>
        <v>210.87865236509941</v>
      </c>
      <c r="Q6590">
        <f t="shared" si="929"/>
        <v>0</v>
      </c>
      <c r="R6590">
        <f>$D$2*tarifas!$D$12/24</f>
        <v>1.4541666666666666</v>
      </c>
      <c r="S6590" t="e">
        <f>VLOOKUP(E6590&amp;" "&amp;F6590,tarifas!$A$13:$D$20,4,FALSE)*P6590</f>
        <v>#N/A</v>
      </c>
      <c r="T6590">
        <f>IF(F6590="COD1",tarifas!$D$11*(SUMIFS($P$11:$P$8770,$F$11:$F$8770,"=COD1",$B$11:$B$8770,"="&amp;B6590)/COUNTIFS($F$11:$F$8770,"=COD1",$B$11:$B$8770,"="&amp;B6590))/COUNTIFS($A$11:$A$8770,"="&amp;A6590,$F$11:$F$8770,"=COD1"),0)</f>
        <v>0</v>
      </c>
      <c r="U6590" t="e">
        <f>(VLOOKUP(F6590,tarifas!$C$7:$D$10,2,FALSE)+tarifas!$D$21)*datos!P6590</f>
        <v>#N/A</v>
      </c>
      <c r="V6590" t="e">
        <f t="shared" si="930"/>
        <v>#N/A</v>
      </c>
      <c r="W6590">
        <f t="shared" si="931"/>
        <v>0</v>
      </c>
    </row>
    <row r="6591" spans="1:23" x14ac:dyDescent="0.25">
      <c r="A6591">
        <f t="shared" si="924"/>
        <v>271</v>
      </c>
      <c r="B6591">
        <f t="shared" si="925"/>
        <v>10</v>
      </c>
      <c r="C6591" s="1">
        <f t="shared" si="932"/>
        <v>41914.166666650708</v>
      </c>
      <c r="D6591" s="7">
        <v>0</v>
      </c>
      <c r="E6591" s="7"/>
      <c r="G6591">
        <v>41.99</v>
      </c>
      <c r="H6591" s="12">
        <v>211.58743112567896</v>
      </c>
      <c r="I6591" s="13">
        <f>$D$2*tarifas!$D$12/24</f>
        <v>1.4541666666666666</v>
      </c>
      <c r="J6591" s="13" t="e">
        <f>VLOOKUP(E6591&amp;" "&amp;F6591,tarifas!$A$13:$D$20,4,FALSE)*H6591</f>
        <v>#N/A</v>
      </c>
      <c r="K6591" s="13">
        <f>IF(F6591="COD1",tarifas!$D$11*(SUMIFS($H$11:$H$8770,$F$11:$F$8770,"=COD1",$B$11:$B$8770,"="&amp;B6591)/COUNTIFS($F$11:$F$8770,"=COD1",$B$11:$B$8770,"="&amp;B6591))/COUNTIFS($A$11:$A$8770,"="&amp;A6591,$F$11:$F$8770,"=COD1"),0)</f>
        <v>0</v>
      </c>
      <c r="L6591" s="13" t="e">
        <f>(VLOOKUP(F6591,tarifas!$C$7:$D$10,2,FALSE)+tarifas!$D$21)*datos!H6591</f>
        <v>#N/A</v>
      </c>
      <c r="M6591">
        <v>0</v>
      </c>
      <c r="N6591" s="13" t="e">
        <f t="shared" si="926"/>
        <v>#N/A</v>
      </c>
      <c r="O6591">
        <f t="shared" si="927"/>
        <v>0</v>
      </c>
      <c r="P6591" s="12">
        <f t="shared" si="928"/>
        <v>211.58743112567896</v>
      </c>
      <c r="Q6591">
        <f t="shared" si="929"/>
        <v>0</v>
      </c>
      <c r="R6591">
        <f>$D$2*tarifas!$D$12/24</f>
        <v>1.4541666666666666</v>
      </c>
      <c r="S6591" t="e">
        <f>VLOOKUP(E6591&amp;" "&amp;F6591,tarifas!$A$13:$D$20,4,FALSE)*P6591</f>
        <v>#N/A</v>
      </c>
      <c r="T6591">
        <f>IF(F6591="COD1",tarifas!$D$11*(SUMIFS($P$11:$P$8770,$F$11:$F$8770,"=COD1",$B$11:$B$8770,"="&amp;B6591)/COUNTIFS($F$11:$F$8770,"=COD1",$B$11:$B$8770,"="&amp;B6591))/COUNTIFS($A$11:$A$8770,"="&amp;A6591,$F$11:$F$8770,"=COD1"),0)</f>
        <v>0</v>
      </c>
      <c r="U6591" t="e">
        <f>(VLOOKUP(F6591,tarifas!$C$7:$D$10,2,FALSE)+tarifas!$D$21)*datos!P6591</f>
        <v>#N/A</v>
      </c>
      <c r="V6591" t="e">
        <f t="shared" si="930"/>
        <v>#N/A</v>
      </c>
      <c r="W6591">
        <f t="shared" si="931"/>
        <v>0</v>
      </c>
    </row>
    <row r="6592" spans="1:23" x14ac:dyDescent="0.25">
      <c r="A6592">
        <f t="shared" si="924"/>
        <v>271</v>
      </c>
      <c r="B6592">
        <f t="shared" si="925"/>
        <v>10</v>
      </c>
      <c r="C6592" s="1">
        <f t="shared" si="932"/>
        <v>41914.208333317372</v>
      </c>
      <c r="D6592" s="7">
        <v>0</v>
      </c>
      <c r="E6592" s="7"/>
      <c r="G6592">
        <v>48</v>
      </c>
      <c r="H6592" s="12">
        <v>211.34713329028409</v>
      </c>
      <c r="I6592" s="13">
        <f>$D$2*tarifas!$D$12/24</f>
        <v>1.4541666666666666</v>
      </c>
      <c r="J6592" s="13" t="e">
        <f>VLOOKUP(E6592&amp;" "&amp;F6592,tarifas!$A$13:$D$20,4,FALSE)*H6592</f>
        <v>#N/A</v>
      </c>
      <c r="K6592" s="13">
        <f>IF(F6592="COD1",tarifas!$D$11*(SUMIFS($H$11:$H$8770,$F$11:$F$8770,"=COD1",$B$11:$B$8770,"="&amp;B6592)/COUNTIFS($F$11:$F$8770,"=COD1",$B$11:$B$8770,"="&amp;B6592))/COUNTIFS($A$11:$A$8770,"="&amp;A6592,$F$11:$F$8770,"=COD1"),0)</f>
        <v>0</v>
      </c>
      <c r="L6592" s="13" t="e">
        <f>(VLOOKUP(F6592,tarifas!$C$7:$D$10,2,FALSE)+tarifas!$D$21)*datos!H6592</f>
        <v>#N/A</v>
      </c>
      <c r="M6592">
        <v>0</v>
      </c>
      <c r="N6592" s="13" t="e">
        <f t="shared" si="926"/>
        <v>#N/A</v>
      </c>
      <c r="O6592">
        <f t="shared" si="927"/>
        <v>0</v>
      </c>
      <c r="P6592" s="12">
        <f t="shared" si="928"/>
        <v>211.34713329028409</v>
      </c>
      <c r="Q6592">
        <f t="shared" si="929"/>
        <v>0</v>
      </c>
      <c r="R6592">
        <f>$D$2*tarifas!$D$12/24</f>
        <v>1.4541666666666666</v>
      </c>
      <c r="S6592" t="e">
        <f>VLOOKUP(E6592&amp;" "&amp;F6592,tarifas!$A$13:$D$20,4,FALSE)*P6592</f>
        <v>#N/A</v>
      </c>
      <c r="T6592">
        <f>IF(F6592="COD1",tarifas!$D$11*(SUMIFS($P$11:$P$8770,$F$11:$F$8770,"=COD1",$B$11:$B$8770,"="&amp;B6592)/COUNTIFS($F$11:$F$8770,"=COD1",$B$11:$B$8770,"="&amp;B6592))/COUNTIFS($A$11:$A$8770,"="&amp;A6592,$F$11:$F$8770,"=COD1"),0)</f>
        <v>0</v>
      </c>
      <c r="U6592" t="e">
        <f>(VLOOKUP(F6592,tarifas!$C$7:$D$10,2,FALSE)+tarifas!$D$21)*datos!P6592</f>
        <v>#N/A</v>
      </c>
      <c r="V6592" t="e">
        <f t="shared" si="930"/>
        <v>#N/A</v>
      </c>
      <c r="W6592">
        <f t="shared" si="931"/>
        <v>0</v>
      </c>
    </row>
    <row r="6593" spans="1:23" x14ac:dyDescent="0.25">
      <c r="A6593">
        <f t="shared" si="924"/>
        <v>271</v>
      </c>
      <c r="B6593">
        <f t="shared" si="925"/>
        <v>10</v>
      </c>
      <c r="C6593" s="1">
        <f t="shared" si="932"/>
        <v>41914.249999984037</v>
      </c>
      <c r="D6593" s="7">
        <v>0</v>
      </c>
      <c r="E6593" s="7"/>
      <c r="G6593">
        <v>64.349999999999994</v>
      </c>
      <c r="H6593" s="12">
        <v>234.91058970784158</v>
      </c>
      <c r="I6593" s="13">
        <f>$D$2*tarifas!$D$12/24</f>
        <v>1.4541666666666666</v>
      </c>
      <c r="J6593" s="13" t="e">
        <f>VLOOKUP(E6593&amp;" "&amp;F6593,tarifas!$A$13:$D$20,4,FALSE)*H6593</f>
        <v>#N/A</v>
      </c>
      <c r="K6593" s="13">
        <f>IF(F6593="COD1",tarifas!$D$11*(SUMIFS($H$11:$H$8770,$F$11:$F$8770,"=COD1",$B$11:$B$8770,"="&amp;B6593)/COUNTIFS($F$11:$F$8770,"=COD1",$B$11:$B$8770,"="&amp;B6593))/COUNTIFS($A$11:$A$8770,"="&amp;A6593,$F$11:$F$8770,"=COD1"),0)</f>
        <v>0</v>
      </c>
      <c r="L6593" s="13" t="e">
        <f>(VLOOKUP(F6593,tarifas!$C$7:$D$10,2,FALSE)+tarifas!$D$21)*datos!H6593</f>
        <v>#N/A</v>
      </c>
      <c r="M6593">
        <v>13.26939</v>
      </c>
      <c r="N6593" s="13" t="e">
        <f t="shared" si="926"/>
        <v>#N/A</v>
      </c>
      <c r="O6593">
        <f t="shared" si="927"/>
        <v>13.26939</v>
      </c>
      <c r="P6593" s="12">
        <f t="shared" si="928"/>
        <v>221.64119970784159</v>
      </c>
      <c r="Q6593">
        <f t="shared" si="929"/>
        <v>0</v>
      </c>
      <c r="R6593">
        <f>$D$2*tarifas!$D$12/24</f>
        <v>1.4541666666666666</v>
      </c>
      <c r="S6593" t="e">
        <f>VLOOKUP(E6593&amp;" "&amp;F6593,tarifas!$A$13:$D$20,4,FALSE)*P6593</f>
        <v>#N/A</v>
      </c>
      <c r="T6593">
        <f>IF(F6593="COD1",tarifas!$D$11*(SUMIFS($P$11:$P$8770,$F$11:$F$8770,"=COD1",$B$11:$B$8770,"="&amp;B6593)/COUNTIFS($F$11:$F$8770,"=COD1",$B$11:$B$8770,"="&amp;B6593))/COUNTIFS($A$11:$A$8770,"="&amp;A6593,$F$11:$F$8770,"=COD1"),0)</f>
        <v>0</v>
      </c>
      <c r="U6593" t="e">
        <f>(VLOOKUP(F6593,tarifas!$C$7:$D$10,2,FALSE)+tarifas!$D$21)*datos!P6593</f>
        <v>#N/A</v>
      </c>
      <c r="V6593" t="e">
        <f t="shared" si="930"/>
        <v>#N/A</v>
      </c>
      <c r="W6593">
        <f t="shared" si="931"/>
        <v>0</v>
      </c>
    </row>
    <row r="6594" spans="1:23" x14ac:dyDescent="0.25">
      <c r="A6594">
        <f t="shared" si="924"/>
        <v>271</v>
      </c>
      <c r="B6594">
        <f t="shared" si="925"/>
        <v>10</v>
      </c>
      <c r="C6594" s="1">
        <f t="shared" si="932"/>
        <v>41914.291666650701</v>
      </c>
      <c r="D6594" s="7">
        <v>37.090909090909086</v>
      </c>
      <c r="E6594" s="7"/>
      <c r="G6594">
        <v>69</v>
      </c>
      <c r="H6594" s="12">
        <v>296.89847426567417</v>
      </c>
      <c r="I6594" s="13">
        <f>$D$2*tarifas!$D$12/24</f>
        <v>1.4541666666666666</v>
      </c>
      <c r="J6594" s="13" t="e">
        <f>VLOOKUP(E6594&amp;" "&amp;F6594,tarifas!$A$13:$D$20,4,FALSE)*H6594</f>
        <v>#N/A</v>
      </c>
      <c r="K6594" s="13">
        <f>IF(F6594="COD1",tarifas!$D$11*(SUMIFS($H$11:$H$8770,$F$11:$F$8770,"=COD1",$B$11:$B$8770,"="&amp;B6594)/COUNTIFS($F$11:$F$8770,"=COD1",$B$11:$B$8770,"="&amp;B6594))/COUNTIFS($A$11:$A$8770,"="&amp;A6594,$F$11:$F$8770,"=COD1"),0)</f>
        <v>0</v>
      </c>
      <c r="L6594" s="13" t="e">
        <f>(VLOOKUP(F6594,tarifas!$C$7:$D$10,2,FALSE)+tarifas!$D$21)*datos!H6594</f>
        <v>#N/A</v>
      </c>
      <c r="M6594">
        <v>151.82400000000001</v>
      </c>
      <c r="N6594" s="13" t="e">
        <f t="shared" si="926"/>
        <v>#N/A</v>
      </c>
      <c r="O6594">
        <f t="shared" si="927"/>
        <v>151.82400000000001</v>
      </c>
      <c r="P6594" s="12">
        <f t="shared" si="928"/>
        <v>145.07447426567416</v>
      </c>
      <c r="Q6594">
        <f t="shared" si="929"/>
        <v>0</v>
      </c>
      <c r="R6594">
        <f>$D$2*tarifas!$D$12/24</f>
        <v>1.4541666666666666</v>
      </c>
      <c r="S6594" t="e">
        <f>VLOOKUP(E6594&amp;" "&amp;F6594,tarifas!$A$13:$D$20,4,FALSE)*P6594</f>
        <v>#N/A</v>
      </c>
      <c r="T6594">
        <f>IF(F6594="COD1",tarifas!$D$11*(SUMIFS($P$11:$P$8770,$F$11:$F$8770,"=COD1",$B$11:$B$8770,"="&amp;B6594)/COUNTIFS($F$11:$F$8770,"=COD1",$B$11:$B$8770,"="&amp;B6594))/COUNTIFS($A$11:$A$8770,"="&amp;A6594,$F$11:$F$8770,"=COD1"),0)</f>
        <v>0</v>
      </c>
      <c r="U6594" t="e">
        <f>(VLOOKUP(F6594,tarifas!$C$7:$D$10,2,FALSE)+tarifas!$D$21)*datos!P6594</f>
        <v>#N/A</v>
      </c>
      <c r="V6594" t="e">
        <f t="shared" si="930"/>
        <v>#N/A</v>
      </c>
      <c r="W6594">
        <f t="shared" si="931"/>
        <v>0</v>
      </c>
    </row>
    <row r="6595" spans="1:23" x14ac:dyDescent="0.25">
      <c r="A6595">
        <f t="shared" si="924"/>
        <v>271</v>
      </c>
      <c r="B6595">
        <f t="shared" si="925"/>
        <v>10</v>
      </c>
      <c r="C6595" s="1">
        <f t="shared" si="932"/>
        <v>41914.333333317365</v>
      </c>
      <c r="D6595" s="7">
        <v>173.60606060606059</v>
      </c>
      <c r="E6595" s="7"/>
      <c r="G6595">
        <v>69.94</v>
      </c>
      <c r="H6595" s="12">
        <v>456.65312132342558</v>
      </c>
      <c r="I6595" s="13">
        <f>$D$2*tarifas!$D$12/24</f>
        <v>1.4541666666666666</v>
      </c>
      <c r="J6595" s="13" t="e">
        <f>VLOOKUP(E6595&amp;" "&amp;F6595,tarifas!$A$13:$D$20,4,FALSE)*H6595</f>
        <v>#N/A</v>
      </c>
      <c r="K6595" s="13">
        <f>IF(F6595="COD1",tarifas!$D$11*(SUMIFS($H$11:$H$8770,$F$11:$F$8770,"=COD1",$B$11:$B$8770,"="&amp;B6595)/COUNTIFS($F$11:$F$8770,"=COD1",$B$11:$B$8770,"="&amp;B6595))/COUNTIFS($A$11:$A$8770,"="&amp;A6595,$F$11:$F$8770,"=COD1"),0)</f>
        <v>0</v>
      </c>
      <c r="L6595" s="13" t="e">
        <f>(VLOOKUP(F6595,tarifas!$C$7:$D$10,2,FALSE)+tarifas!$D$21)*datos!H6595</f>
        <v>#N/A</v>
      </c>
      <c r="M6595">
        <v>291.14113000000003</v>
      </c>
      <c r="N6595" s="13" t="e">
        <f t="shared" si="926"/>
        <v>#N/A</v>
      </c>
      <c r="O6595">
        <f t="shared" si="927"/>
        <v>291.14113000000003</v>
      </c>
      <c r="P6595" s="12">
        <f t="shared" si="928"/>
        <v>165.51199132342555</v>
      </c>
      <c r="Q6595">
        <f t="shared" si="929"/>
        <v>0</v>
      </c>
      <c r="R6595">
        <f>$D$2*tarifas!$D$12/24</f>
        <v>1.4541666666666666</v>
      </c>
      <c r="S6595" t="e">
        <f>VLOOKUP(E6595&amp;" "&amp;F6595,tarifas!$A$13:$D$20,4,FALSE)*P6595</f>
        <v>#N/A</v>
      </c>
      <c r="T6595">
        <f>IF(F6595="COD1",tarifas!$D$11*(SUMIFS($P$11:$P$8770,$F$11:$F$8770,"=COD1",$B$11:$B$8770,"="&amp;B6595)/COUNTIFS($F$11:$F$8770,"=COD1",$B$11:$B$8770,"="&amp;B6595))/COUNTIFS($A$11:$A$8770,"="&amp;A6595,$F$11:$F$8770,"=COD1"),0)</f>
        <v>0</v>
      </c>
      <c r="U6595" t="e">
        <f>(VLOOKUP(F6595,tarifas!$C$7:$D$10,2,FALSE)+tarifas!$D$21)*datos!P6595</f>
        <v>#N/A</v>
      </c>
      <c r="V6595" t="e">
        <f t="shared" si="930"/>
        <v>#N/A</v>
      </c>
      <c r="W6595">
        <f t="shared" si="931"/>
        <v>0</v>
      </c>
    </row>
    <row r="6596" spans="1:23" x14ac:dyDescent="0.25">
      <c r="A6596">
        <f t="shared" si="924"/>
        <v>271</v>
      </c>
      <c r="B6596">
        <f t="shared" si="925"/>
        <v>10</v>
      </c>
      <c r="C6596" s="1">
        <f t="shared" si="932"/>
        <v>41914.374999984029</v>
      </c>
      <c r="D6596" s="7">
        <v>309.86363636363637</v>
      </c>
      <c r="E6596" s="7"/>
      <c r="G6596">
        <v>70.12</v>
      </c>
      <c r="H6596" s="12">
        <v>571.06948955186817</v>
      </c>
      <c r="I6596" s="13">
        <f>$D$2*tarifas!$D$12/24</f>
        <v>1.4541666666666666</v>
      </c>
      <c r="J6596" s="13" t="e">
        <f>VLOOKUP(E6596&amp;" "&amp;F6596,tarifas!$A$13:$D$20,4,FALSE)*H6596</f>
        <v>#N/A</v>
      </c>
      <c r="K6596" s="13">
        <f>IF(F6596="COD1",tarifas!$D$11*(SUMIFS($H$11:$H$8770,$F$11:$F$8770,"=COD1",$B$11:$B$8770,"="&amp;B6596)/COUNTIFS($F$11:$F$8770,"=COD1",$B$11:$B$8770,"="&amp;B6596))/COUNTIFS($A$11:$A$8770,"="&amp;A6596,$F$11:$F$8770,"=COD1"),0)</f>
        <v>0</v>
      </c>
      <c r="L6596" s="13" t="e">
        <f>(VLOOKUP(F6596,tarifas!$C$7:$D$10,2,FALSE)+tarifas!$D$21)*datos!H6596</f>
        <v>#N/A</v>
      </c>
      <c r="M6596">
        <v>397.49958000000004</v>
      </c>
      <c r="N6596" s="13" t="e">
        <f t="shared" si="926"/>
        <v>#N/A</v>
      </c>
      <c r="O6596">
        <f t="shared" si="927"/>
        <v>397.49958000000004</v>
      </c>
      <c r="P6596" s="12">
        <f t="shared" si="928"/>
        <v>173.56990955186814</v>
      </c>
      <c r="Q6596">
        <f t="shared" si="929"/>
        <v>0</v>
      </c>
      <c r="R6596">
        <f>$D$2*tarifas!$D$12/24</f>
        <v>1.4541666666666666</v>
      </c>
      <c r="S6596" t="e">
        <f>VLOOKUP(E6596&amp;" "&amp;F6596,tarifas!$A$13:$D$20,4,FALSE)*P6596</f>
        <v>#N/A</v>
      </c>
      <c r="T6596">
        <f>IF(F6596="COD1",tarifas!$D$11*(SUMIFS($P$11:$P$8770,$F$11:$F$8770,"=COD1",$B$11:$B$8770,"="&amp;B6596)/COUNTIFS($F$11:$F$8770,"=COD1",$B$11:$B$8770,"="&amp;B6596))/COUNTIFS($A$11:$A$8770,"="&amp;A6596,$F$11:$F$8770,"=COD1"),0)</f>
        <v>0</v>
      </c>
      <c r="U6596" t="e">
        <f>(VLOOKUP(F6596,tarifas!$C$7:$D$10,2,FALSE)+tarifas!$D$21)*datos!P6596</f>
        <v>#N/A</v>
      </c>
      <c r="V6596" t="e">
        <f t="shared" si="930"/>
        <v>#N/A</v>
      </c>
      <c r="W6596">
        <f t="shared" si="931"/>
        <v>0</v>
      </c>
    </row>
    <row r="6597" spans="1:23" x14ac:dyDescent="0.25">
      <c r="A6597">
        <f t="shared" si="924"/>
        <v>271</v>
      </c>
      <c r="B6597">
        <f t="shared" si="925"/>
        <v>10</v>
      </c>
      <c r="C6597" s="1">
        <f t="shared" si="932"/>
        <v>41914.416666650694</v>
      </c>
      <c r="D6597" s="7">
        <v>389.45454545454544</v>
      </c>
      <c r="E6597" s="7"/>
      <c r="G6597">
        <v>70.099999999999994</v>
      </c>
      <c r="H6597" s="12">
        <v>625.0495001351585</v>
      </c>
      <c r="I6597" s="13">
        <f>$D$2*tarifas!$D$12/24</f>
        <v>1.4541666666666666</v>
      </c>
      <c r="J6597" s="13" t="e">
        <f>VLOOKUP(E6597&amp;" "&amp;F6597,tarifas!$A$13:$D$20,4,FALSE)*H6597</f>
        <v>#N/A</v>
      </c>
      <c r="K6597" s="13">
        <f>IF(F6597="COD1",tarifas!$D$11*(SUMIFS($H$11:$H$8770,$F$11:$F$8770,"=COD1",$B$11:$B$8770,"="&amp;B6597)/COUNTIFS($F$11:$F$8770,"=COD1",$B$11:$B$8770,"="&amp;B6597))/COUNTIFS($A$11:$A$8770,"="&amp;A6597,$F$11:$F$8770,"=COD1"),0)</f>
        <v>0</v>
      </c>
      <c r="L6597" s="13" t="e">
        <f>(VLOOKUP(F6597,tarifas!$C$7:$D$10,2,FALSE)+tarifas!$D$21)*datos!H6597</f>
        <v>#N/A</v>
      </c>
      <c r="M6597">
        <v>463.40262999999999</v>
      </c>
      <c r="N6597" s="13" t="e">
        <f t="shared" si="926"/>
        <v>#N/A</v>
      </c>
      <c r="O6597">
        <f t="shared" si="927"/>
        <v>463.40262999999999</v>
      </c>
      <c r="P6597" s="12">
        <f t="shared" si="928"/>
        <v>161.64687013515851</v>
      </c>
      <c r="Q6597">
        <f t="shared" si="929"/>
        <v>0</v>
      </c>
      <c r="R6597">
        <f>$D$2*tarifas!$D$12/24</f>
        <v>1.4541666666666666</v>
      </c>
      <c r="S6597" t="e">
        <f>VLOOKUP(E6597&amp;" "&amp;F6597,tarifas!$A$13:$D$20,4,FALSE)*P6597</f>
        <v>#N/A</v>
      </c>
      <c r="T6597">
        <f>IF(F6597="COD1",tarifas!$D$11*(SUMIFS($P$11:$P$8770,$F$11:$F$8770,"=COD1",$B$11:$B$8770,"="&amp;B6597)/COUNTIFS($F$11:$F$8770,"=COD1",$B$11:$B$8770,"="&amp;B6597))/COUNTIFS($A$11:$A$8770,"="&amp;A6597,$F$11:$F$8770,"=COD1"),0)</f>
        <v>0</v>
      </c>
      <c r="U6597" t="e">
        <f>(VLOOKUP(F6597,tarifas!$C$7:$D$10,2,FALSE)+tarifas!$D$21)*datos!P6597</f>
        <v>#N/A</v>
      </c>
      <c r="V6597" t="e">
        <f t="shared" si="930"/>
        <v>#N/A</v>
      </c>
      <c r="W6597">
        <f t="shared" si="931"/>
        <v>0</v>
      </c>
    </row>
    <row r="6598" spans="1:23" x14ac:dyDescent="0.25">
      <c r="A6598">
        <f t="shared" si="924"/>
        <v>271</v>
      </c>
      <c r="B6598">
        <f t="shared" si="925"/>
        <v>10</v>
      </c>
      <c r="C6598" s="1">
        <f t="shared" si="932"/>
        <v>41914.458333317358</v>
      </c>
      <c r="D6598" s="7">
        <v>433.24242424242425</v>
      </c>
      <c r="E6598" s="7"/>
      <c r="G6598">
        <v>70.2</v>
      </c>
      <c r="H6598" s="12">
        <v>449.25519447571287</v>
      </c>
      <c r="I6598" s="13">
        <f>$D$2*tarifas!$D$12/24</f>
        <v>1.4541666666666666</v>
      </c>
      <c r="J6598" s="13" t="e">
        <f>VLOOKUP(E6598&amp;" "&amp;F6598,tarifas!$A$13:$D$20,4,FALSE)*H6598</f>
        <v>#N/A</v>
      </c>
      <c r="K6598" s="13">
        <f>IF(F6598="COD1",tarifas!$D$11*(SUMIFS($H$11:$H$8770,$F$11:$F$8770,"=COD1",$B$11:$B$8770,"="&amp;B6598)/COUNTIFS($F$11:$F$8770,"=COD1",$B$11:$B$8770,"="&amp;B6598))/COUNTIFS($A$11:$A$8770,"="&amp;A6598,$F$11:$F$8770,"=COD1"),0)</f>
        <v>0</v>
      </c>
      <c r="L6598" s="13" t="e">
        <f>(VLOOKUP(F6598,tarifas!$C$7:$D$10,2,FALSE)+tarifas!$D$21)*datos!H6598</f>
        <v>#N/A</v>
      </c>
      <c r="M6598">
        <v>493.41040000000004</v>
      </c>
      <c r="N6598" s="13" t="e">
        <f t="shared" si="926"/>
        <v>#N/A</v>
      </c>
      <c r="O6598">
        <f t="shared" si="927"/>
        <v>449.25519447571287</v>
      </c>
      <c r="P6598" s="12">
        <f t="shared" si="928"/>
        <v>0</v>
      </c>
      <c r="Q6598">
        <f t="shared" si="929"/>
        <v>44.155205524287169</v>
      </c>
      <c r="R6598">
        <f>$D$2*tarifas!$D$12/24</f>
        <v>1.4541666666666666</v>
      </c>
      <c r="S6598" t="e">
        <f>VLOOKUP(E6598&amp;" "&amp;F6598,tarifas!$A$13:$D$20,4,FALSE)*P6598</f>
        <v>#N/A</v>
      </c>
      <c r="T6598">
        <f>IF(F6598="COD1",tarifas!$D$11*(SUMIFS($P$11:$P$8770,$F$11:$F$8770,"=COD1",$B$11:$B$8770,"="&amp;B6598)/COUNTIFS($F$11:$F$8770,"=COD1",$B$11:$B$8770,"="&amp;B6598))/COUNTIFS($A$11:$A$8770,"="&amp;A6598,$F$11:$F$8770,"=COD1"),0)</f>
        <v>0</v>
      </c>
      <c r="U6598" t="e">
        <f>(VLOOKUP(F6598,tarifas!$C$7:$D$10,2,FALSE)+tarifas!$D$21)*datos!P6598</f>
        <v>#N/A</v>
      </c>
      <c r="V6598" t="e">
        <f t="shared" si="930"/>
        <v>#N/A</v>
      </c>
      <c r="W6598">
        <f t="shared" si="931"/>
        <v>2.7897258850244633</v>
      </c>
    </row>
    <row r="6599" spans="1:23" x14ac:dyDescent="0.25">
      <c r="A6599">
        <f t="shared" si="924"/>
        <v>271</v>
      </c>
      <c r="B6599">
        <f t="shared" si="925"/>
        <v>10</v>
      </c>
      <c r="C6599" s="1">
        <f t="shared" si="932"/>
        <v>41914.499999984022</v>
      </c>
      <c r="D6599" s="7">
        <v>578.00000000000011</v>
      </c>
      <c r="E6599" s="7"/>
      <c r="G6599">
        <v>70.77</v>
      </c>
      <c r="H6599" s="12">
        <v>421.34728204265895</v>
      </c>
      <c r="I6599" s="13">
        <f>$D$2*tarifas!$D$12/24</f>
        <v>1.4541666666666666</v>
      </c>
      <c r="J6599" s="13" t="e">
        <f>VLOOKUP(E6599&amp;" "&amp;F6599,tarifas!$A$13:$D$20,4,FALSE)*H6599</f>
        <v>#N/A</v>
      </c>
      <c r="K6599" s="13">
        <f>IF(F6599="COD1",tarifas!$D$11*(SUMIFS($H$11:$H$8770,$F$11:$F$8770,"=COD1",$B$11:$B$8770,"="&amp;B6599)/COUNTIFS($F$11:$F$8770,"=COD1",$B$11:$B$8770,"="&amp;B6599))/COUNTIFS($A$11:$A$8770,"="&amp;A6599,$F$11:$F$8770,"=COD1"),0)</f>
        <v>0</v>
      </c>
      <c r="L6599" s="13" t="e">
        <f>(VLOOKUP(F6599,tarifas!$C$7:$D$10,2,FALSE)+tarifas!$D$21)*datos!H6599</f>
        <v>#N/A</v>
      </c>
      <c r="M6599">
        <v>468.73015000000004</v>
      </c>
      <c r="N6599" s="13" t="e">
        <f t="shared" si="926"/>
        <v>#N/A</v>
      </c>
      <c r="O6599">
        <f t="shared" si="927"/>
        <v>421.34728204265895</v>
      </c>
      <c r="P6599" s="12">
        <f t="shared" si="928"/>
        <v>0</v>
      </c>
      <c r="Q6599">
        <f t="shared" si="929"/>
        <v>47.382867957341091</v>
      </c>
      <c r="R6599">
        <f>$D$2*tarifas!$D$12/24</f>
        <v>1.4541666666666666</v>
      </c>
      <c r="S6599" t="e">
        <f>VLOOKUP(E6599&amp;" "&amp;F6599,tarifas!$A$13:$D$20,4,FALSE)*P6599</f>
        <v>#N/A</v>
      </c>
      <c r="T6599">
        <f>IF(F6599="COD1",tarifas!$D$11*(SUMIFS($P$11:$P$8770,$F$11:$F$8770,"=COD1",$B$11:$B$8770,"="&amp;B6599)/COUNTIFS($F$11:$F$8770,"=COD1",$B$11:$B$8770,"="&amp;B6599))/COUNTIFS($A$11:$A$8770,"="&amp;A6599,$F$11:$F$8770,"=COD1"),0)</f>
        <v>0</v>
      </c>
      <c r="U6599" t="e">
        <f>(VLOOKUP(F6599,tarifas!$C$7:$D$10,2,FALSE)+tarifas!$D$21)*datos!P6599</f>
        <v>#N/A</v>
      </c>
      <c r="V6599" t="e">
        <f t="shared" si="930"/>
        <v>#N/A</v>
      </c>
      <c r="W6599">
        <f t="shared" si="931"/>
        <v>3.0179570088069263</v>
      </c>
    </row>
    <row r="6600" spans="1:23" x14ac:dyDescent="0.25">
      <c r="A6600">
        <f t="shared" si="924"/>
        <v>271</v>
      </c>
      <c r="B6600">
        <f t="shared" si="925"/>
        <v>10</v>
      </c>
      <c r="C6600" s="1">
        <f t="shared" si="932"/>
        <v>41914.541666650686</v>
      </c>
      <c r="D6600" s="7">
        <v>421.39393939393938</v>
      </c>
      <c r="E6600" s="7"/>
      <c r="G6600">
        <v>69.91</v>
      </c>
      <c r="H6600" s="12">
        <v>630.76721178636433</v>
      </c>
      <c r="I6600" s="13">
        <f>$D$2*tarifas!$D$12/24</f>
        <v>1.4541666666666666</v>
      </c>
      <c r="J6600" s="13" t="e">
        <f>VLOOKUP(E6600&amp;" "&amp;F6600,tarifas!$A$13:$D$20,4,FALSE)*H6600</f>
        <v>#N/A</v>
      </c>
      <c r="K6600" s="13">
        <f>IF(F6600="COD1",tarifas!$D$11*(SUMIFS($H$11:$H$8770,$F$11:$F$8770,"=COD1",$B$11:$B$8770,"="&amp;B6600)/COUNTIFS($F$11:$F$8770,"=COD1",$B$11:$B$8770,"="&amp;B6600))/COUNTIFS($A$11:$A$8770,"="&amp;A6600,$F$11:$F$8770,"=COD1"),0)</f>
        <v>0</v>
      </c>
      <c r="L6600" s="13" t="e">
        <f>(VLOOKUP(F6600,tarifas!$C$7:$D$10,2,FALSE)+tarifas!$D$21)*datos!H6600</f>
        <v>#N/A</v>
      </c>
      <c r="M6600">
        <v>443.92296000000005</v>
      </c>
      <c r="N6600" s="13" t="e">
        <f t="shared" si="926"/>
        <v>#N/A</v>
      </c>
      <c r="O6600">
        <f t="shared" si="927"/>
        <v>443.92296000000005</v>
      </c>
      <c r="P6600" s="12">
        <f t="shared" si="928"/>
        <v>186.84425178636428</v>
      </c>
      <c r="Q6600">
        <f t="shared" si="929"/>
        <v>0</v>
      </c>
      <c r="R6600">
        <f>$D$2*tarifas!$D$12/24</f>
        <v>1.4541666666666666</v>
      </c>
      <c r="S6600" t="e">
        <f>VLOOKUP(E6600&amp;" "&amp;F6600,tarifas!$A$13:$D$20,4,FALSE)*P6600</f>
        <v>#N/A</v>
      </c>
      <c r="T6600">
        <f>IF(F6600="COD1",tarifas!$D$11*(SUMIFS($P$11:$P$8770,$F$11:$F$8770,"=COD1",$B$11:$B$8770,"="&amp;B6600)/COUNTIFS($F$11:$F$8770,"=COD1",$B$11:$B$8770,"="&amp;B6600))/COUNTIFS($A$11:$A$8770,"="&amp;A6600,$F$11:$F$8770,"=COD1"),0)</f>
        <v>0</v>
      </c>
      <c r="U6600" t="e">
        <f>(VLOOKUP(F6600,tarifas!$C$7:$D$10,2,FALSE)+tarifas!$D$21)*datos!P6600</f>
        <v>#N/A</v>
      </c>
      <c r="V6600" t="e">
        <f t="shared" si="930"/>
        <v>#N/A</v>
      </c>
      <c r="W6600">
        <f t="shared" si="931"/>
        <v>0</v>
      </c>
    </row>
    <row r="6601" spans="1:23" x14ac:dyDescent="0.25">
      <c r="A6601">
        <f t="shared" si="924"/>
        <v>271</v>
      </c>
      <c r="B6601">
        <f t="shared" si="925"/>
        <v>10</v>
      </c>
      <c r="C6601" s="1">
        <f t="shared" si="932"/>
        <v>41914.58333331735</v>
      </c>
      <c r="D6601" s="7">
        <v>568.469696969697</v>
      </c>
      <c r="E6601" s="7"/>
      <c r="G6601">
        <v>69.05</v>
      </c>
      <c r="H6601" s="12">
        <v>715.44690393570636</v>
      </c>
      <c r="I6601" s="13">
        <f>$D$2*tarifas!$D$12/24</f>
        <v>1.4541666666666666</v>
      </c>
      <c r="J6601" s="13" t="e">
        <f>VLOOKUP(E6601&amp;" "&amp;F6601,tarifas!$A$13:$D$20,4,FALSE)*H6601</f>
        <v>#N/A</v>
      </c>
      <c r="K6601" s="13">
        <f>IF(F6601="COD1",tarifas!$D$11*(SUMIFS($H$11:$H$8770,$F$11:$F$8770,"=COD1",$B$11:$B$8770,"="&amp;B6601)/COUNTIFS($F$11:$F$8770,"=COD1",$B$11:$B$8770,"="&amp;B6601))/COUNTIFS($A$11:$A$8770,"="&amp;A6601,$F$11:$F$8770,"=COD1"),0)</f>
        <v>0</v>
      </c>
      <c r="L6601" s="13" t="e">
        <f>(VLOOKUP(F6601,tarifas!$C$7:$D$10,2,FALSE)+tarifas!$D$21)*datos!H6601</f>
        <v>#N/A</v>
      </c>
      <c r="M6601">
        <v>368.23665</v>
      </c>
      <c r="N6601" s="13" t="e">
        <f t="shared" si="926"/>
        <v>#N/A</v>
      </c>
      <c r="O6601">
        <f t="shared" si="927"/>
        <v>368.23665</v>
      </c>
      <c r="P6601" s="12">
        <f t="shared" si="928"/>
        <v>347.21025393570636</v>
      </c>
      <c r="Q6601">
        <f t="shared" si="929"/>
        <v>0</v>
      </c>
      <c r="R6601">
        <f>$D$2*tarifas!$D$12/24</f>
        <v>1.4541666666666666</v>
      </c>
      <c r="S6601" t="e">
        <f>VLOOKUP(E6601&amp;" "&amp;F6601,tarifas!$A$13:$D$20,4,FALSE)*P6601</f>
        <v>#N/A</v>
      </c>
      <c r="T6601">
        <f>IF(F6601="COD1",tarifas!$D$11*(SUMIFS($P$11:$P$8770,$F$11:$F$8770,"=COD1",$B$11:$B$8770,"="&amp;B6601)/COUNTIFS($F$11:$F$8770,"=COD1",$B$11:$B$8770,"="&amp;B6601))/COUNTIFS($A$11:$A$8770,"="&amp;A6601,$F$11:$F$8770,"=COD1"),0)</f>
        <v>0</v>
      </c>
      <c r="U6601" t="e">
        <f>(VLOOKUP(F6601,tarifas!$C$7:$D$10,2,FALSE)+tarifas!$D$21)*datos!P6601</f>
        <v>#N/A</v>
      </c>
      <c r="V6601" t="e">
        <f t="shared" si="930"/>
        <v>#N/A</v>
      </c>
      <c r="W6601">
        <f t="shared" si="931"/>
        <v>0</v>
      </c>
    </row>
    <row r="6602" spans="1:23" x14ac:dyDescent="0.25">
      <c r="A6602">
        <f t="shared" si="924"/>
        <v>271</v>
      </c>
      <c r="B6602">
        <f t="shared" si="925"/>
        <v>10</v>
      </c>
      <c r="C6602" s="1">
        <f t="shared" si="932"/>
        <v>41914.624999984015</v>
      </c>
      <c r="D6602" s="7">
        <v>560.74242424242425</v>
      </c>
      <c r="E6602" s="7"/>
      <c r="G6602">
        <v>70</v>
      </c>
      <c r="H6602" s="12">
        <v>720.8083718102464</v>
      </c>
      <c r="I6602" s="13">
        <f>$D$2*tarifas!$D$12/24</f>
        <v>1.4541666666666666</v>
      </c>
      <c r="J6602" s="13" t="e">
        <f>VLOOKUP(E6602&amp;" "&amp;F6602,tarifas!$A$13:$D$20,4,FALSE)*H6602</f>
        <v>#N/A</v>
      </c>
      <c r="K6602" s="13">
        <f>IF(F6602="COD1",tarifas!$D$11*(SUMIFS($H$11:$H$8770,$F$11:$F$8770,"=COD1",$B$11:$B$8770,"="&amp;B6602)/COUNTIFS($F$11:$F$8770,"=COD1",$B$11:$B$8770,"="&amp;B6602))/COUNTIFS($A$11:$A$8770,"="&amp;A6602,$F$11:$F$8770,"=COD1"),0)</f>
        <v>0</v>
      </c>
      <c r="L6602" s="13" t="e">
        <f>(VLOOKUP(F6602,tarifas!$C$7:$D$10,2,FALSE)+tarifas!$D$21)*datos!H6602</f>
        <v>#N/A</v>
      </c>
      <c r="M6602">
        <v>261.48464000000001</v>
      </c>
      <c r="N6602" s="13" t="e">
        <f t="shared" si="926"/>
        <v>#N/A</v>
      </c>
      <c r="O6602">
        <f t="shared" si="927"/>
        <v>261.48464000000001</v>
      </c>
      <c r="P6602" s="12">
        <f t="shared" si="928"/>
        <v>459.32373181024639</v>
      </c>
      <c r="Q6602">
        <f t="shared" si="929"/>
        <v>0</v>
      </c>
      <c r="R6602">
        <f>$D$2*tarifas!$D$12/24</f>
        <v>1.4541666666666666</v>
      </c>
      <c r="S6602" t="e">
        <f>VLOOKUP(E6602&amp;" "&amp;F6602,tarifas!$A$13:$D$20,4,FALSE)*P6602</f>
        <v>#N/A</v>
      </c>
      <c r="T6602">
        <f>IF(F6602="COD1",tarifas!$D$11*(SUMIFS($P$11:$P$8770,$F$11:$F$8770,"=COD1",$B$11:$B$8770,"="&amp;B6602)/COUNTIFS($F$11:$F$8770,"=COD1",$B$11:$B$8770,"="&amp;B6602))/COUNTIFS($A$11:$A$8770,"="&amp;A6602,$F$11:$F$8770,"=COD1"),0)</f>
        <v>0</v>
      </c>
      <c r="U6602" t="e">
        <f>(VLOOKUP(F6602,tarifas!$C$7:$D$10,2,FALSE)+tarifas!$D$21)*datos!P6602</f>
        <v>#N/A</v>
      </c>
      <c r="V6602" t="e">
        <f t="shared" si="930"/>
        <v>#N/A</v>
      </c>
      <c r="W6602">
        <f t="shared" si="931"/>
        <v>0</v>
      </c>
    </row>
    <row r="6603" spans="1:23" x14ac:dyDescent="0.25">
      <c r="A6603">
        <f t="shared" si="924"/>
        <v>271</v>
      </c>
      <c r="B6603">
        <f t="shared" si="925"/>
        <v>10</v>
      </c>
      <c r="C6603" s="1">
        <f t="shared" si="932"/>
        <v>41914.666666650679</v>
      </c>
      <c r="D6603" s="7">
        <v>312.43939393939394</v>
      </c>
      <c r="E6603" s="7"/>
      <c r="G6603">
        <v>70.7</v>
      </c>
      <c r="H6603" s="12">
        <v>577.7006908620441</v>
      </c>
      <c r="I6603" s="13">
        <f>$D$2*tarifas!$D$12/24</f>
        <v>1.4541666666666666</v>
      </c>
      <c r="J6603" s="13" t="e">
        <f>VLOOKUP(E6603&amp;" "&amp;F6603,tarifas!$A$13:$D$20,4,FALSE)*H6603</f>
        <v>#N/A</v>
      </c>
      <c r="K6603" s="13">
        <f>IF(F6603="COD1",tarifas!$D$11*(SUMIFS($H$11:$H$8770,$F$11:$F$8770,"=COD1",$B$11:$B$8770,"="&amp;B6603)/COUNTIFS($F$11:$F$8770,"=COD1",$B$11:$B$8770,"="&amp;B6603))/COUNTIFS($A$11:$A$8770,"="&amp;A6603,$F$11:$F$8770,"=COD1"),0)</f>
        <v>0</v>
      </c>
      <c r="L6603" s="13" t="e">
        <f>(VLOOKUP(F6603,tarifas!$C$7:$D$10,2,FALSE)+tarifas!$D$21)*datos!H6603</f>
        <v>#N/A</v>
      </c>
      <c r="M6603">
        <v>130.45227</v>
      </c>
      <c r="N6603" s="13" t="e">
        <f t="shared" si="926"/>
        <v>#N/A</v>
      </c>
      <c r="O6603">
        <f t="shared" si="927"/>
        <v>130.45227</v>
      </c>
      <c r="P6603" s="12">
        <f t="shared" si="928"/>
        <v>447.2484208620441</v>
      </c>
      <c r="Q6603">
        <f t="shared" si="929"/>
        <v>0</v>
      </c>
      <c r="R6603">
        <f>$D$2*tarifas!$D$12/24</f>
        <v>1.4541666666666666</v>
      </c>
      <c r="S6603" t="e">
        <f>VLOOKUP(E6603&amp;" "&amp;F6603,tarifas!$A$13:$D$20,4,FALSE)*P6603</f>
        <v>#N/A</v>
      </c>
      <c r="T6603">
        <f>IF(F6603="COD1",tarifas!$D$11*(SUMIFS($P$11:$P$8770,$F$11:$F$8770,"=COD1",$B$11:$B$8770,"="&amp;B6603)/COUNTIFS($F$11:$F$8770,"=COD1",$B$11:$B$8770,"="&amp;B6603))/COUNTIFS($A$11:$A$8770,"="&amp;A6603,$F$11:$F$8770,"=COD1"),0)</f>
        <v>0</v>
      </c>
      <c r="U6603" t="e">
        <f>(VLOOKUP(F6603,tarifas!$C$7:$D$10,2,FALSE)+tarifas!$D$21)*datos!P6603</f>
        <v>#N/A</v>
      </c>
      <c r="V6603" t="e">
        <f t="shared" si="930"/>
        <v>#N/A</v>
      </c>
      <c r="W6603">
        <f t="shared" si="931"/>
        <v>0</v>
      </c>
    </row>
    <row r="6604" spans="1:23" x14ac:dyDescent="0.25">
      <c r="A6604">
        <f t="shared" ref="A6604:A6667" si="933">DAYS360($C$11,C6604)</f>
        <v>271</v>
      </c>
      <c r="B6604">
        <f t="shared" ref="B6604:B6667" si="934">MONTH(C6604)</f>
        <v>10</v>
      </c>
      <c r="C6604" s="1">
        <f t="shared" si="932"/>
        <v>41914.708333317343</v>
      </c>
      <c r="D6604" s="7">
        <v>164.33333333333337</v>
      </c>
      <c r="E6604" s="7"/>
      <c r="G6604">
        <v>70.599999999999994</v>
      </c>
      <c r="H6604" s="12">
        <v>444.56888793572716</v>
      </c>
      <c r="I6604" s="13">
        <f>$D$2*tarifas!$D$12/24</f>
        <v>1.4541666666666666</v>
      </c>
      <c r="J6604" s="13" t="e">
        <f>VLOOKUP(E6604&amp;" "&amp;F6604,tarifas!$A$13:$D$20,4,FALSE)*H6604</f>
        <v>#N/A</v>
      </c>
      <c r="K6604" s="13">
        <f>IF(F6604="COD1",tarifas!$D$11*(SUMIFS($H$11:$H$8770,$F$11:$F$8770,"=COD1",$B$11:$B$8770,"="&amp;B6604)/COUNTIFS($F$11:$F$8770,"=COD1",$B$11:$B$8770,"="&amp;B6604))/COUNTIFS($A$11:$A$8770,"="&amp;A6604,$F$11:$F$8770,"=COD1"),0)</f>
        <v>0</v>
      </c>
      <c r="L6604" s="13" t="e">
        <f>(VLOOKUP(F6604,tarifas!$C$7:$D$10,2,FALSE)+tarifas!$D$21)*datos!H6604</f>
        <v>#N/A</v>
      </c>
      <c r="M6604">
        <v>5.4083699999999997</v>
      </c>
      <c r="N6604" s="13" t="e">
        <f t="shared" ref="N6604:N6667" si="935">(I6604+J6604+K6604+L6604)*1.23</f>
        <v>#N/A</v>
      </c>
      <c r="O6604">
        <f t="shared" ref="O6604:O6667" si="936">IF(M6604&lt;H6604,M6604,H6604)</f>
        <v>5.4083699999999997</v>
      </c>
      <c r="P6604" s="12">
        <f t="shared" ref="P6604:P6667" si="937">H6604-O6604</f>
        <v>439.16051793572717</v>
      </c>
      <c r="Q6604">
        <f t="shared" ref="Q6604:Q6667" si="938">IF(M6604&lt;H6604,0,M6604-H6604)</f>
        <v>0</v>
      </c>
      <c r="R6604">
        <f>$D$2*tarifas!$D$12/24</f>
        <v>1.4541666666666666</v>
      </c>
      <c r="S6604" t="e">
        <f>VLOOKUP(E6604&amp;" "&amp;F6604,tarifas!$A$13:$D$20,4,FALSE)*P6604</f>
        <v>#N/A</v>
      </c>
      <c r="T6604">
        <f>IF(F6604="COD1",tarifas!$D$11*(SUMIFS($P$11:$P$8770,$F$11:$F$8770,"=COD1",$B$11:$B$8770,"="&amp;B6604)/COUNTIFS($F$11:$F$8770,"=COD1",$B$11:$B$8770,"="&amp;B6604))/COUNTIFS($A$11:$A$8770,"="&amp;A6604,$F$11:$F$8770,"=COD1"),0)</f>
        <v>0</v>
      </c>
      <c r="U6604" t="e">
        <f>(VLOOKUP(F6604,tarifas!$C$7:$D$10,2,FALSE)+tarifas!$D$21)*datos!P6604</f>
        <v>#N/A</v>
      </c>
      <c r="V6604" t="e">
        <f t="shared" ref="V6604:V6667" si="939">(R6604+S6604+T6604+U6604)*1.23</f>
        <v>#N/A</v>
      </c>
      <c r="W6604">
        <f t="shared" ref="W6604:W6667" si="940">0.9*G6604/1000*Q6604</f>
        <v>0</v>
      </c>
    </row>
    <row r="6605" spans="1:23" x14ac:dyDescent="0.25">
      <c r="A6605">
        <f t="shared" si="933"/>
        <v>271</v>
      </c>
      <c r="B6605">
        <f t="shared" si="934"/>
        <v>10</v>
      </c>
      <c r="C6605" s="1">
        <f t="shared" ref="C6605:C6668" si="941">+C6604+1/24</f>
        <v>41914.749999984007</v>
      </c>
      <c r="D6605" s="7">
        <v>0</v>
      </c>
      <c r="E6605" s="7"/>
      <c r="G6605">
        <v>70.5</v>
      </c>
      <c r="H6605" s="12">
        <v>325.26338454073516</v>
      </c>
      <c r="I6605" s="13">
        <f>$D$2*tarifas!$D$12/24</f>
        <v>1.4541666666666666</v>
      </c>
      <c r="J6605" s="13" t="e">
        <f>VLOOKUP(E6605&amp;" "&amp;F6605,tarifas!$A$13:$D$20,4,FALSE)*H6605</f>
        <v>#N/A</v>
      </c>
      <c r="K6605" s="13">
        <f>IF(F6605="COD1",tarifas!$D$11*(SUMIFS($H$11:$H$8770,$F$11:$F$8770,"=COD1",$B$11:$B$8770,"="&amp;B6605)/COUNTIFS($F$11:$F$8770,"=COD1",$B$11:$B$8770,"="&amp;B6605))/COUNTIFS($A$11:$A$8770,"="&amp;A6605,$F$11:$F$8770,"=COD1"),0)</f>
        <v>0</v>
      </c>
      <c r="L6605" s="13" t="e">
        <f>(VLOOKUP(F6605,tarifas!$C$7:$D$10,2,FALSE)+tarifas!$D$21)*datos!H6605</f>
        <v>#N/A</v>
      </c>
      <c r="M6605">
        <v>0</v>
      </c>
      <c r="N6605" s="13" t="e">
        <f t="shared" si="935"/>
        <v>#N/A</v>
      </c>
      <c r="O6605">
        <f t="shared" si="936"/>
        <v>0</v>
      </c>
      <c r="P6605" s="12">
        <f t="shared" si="937"/>
        <v>325.26338454073516</v>
      </c>
      <c r="Q6605">
        <f t="shared" si="938"/>
        <v>0</v>
      </c>
      <c r="R6605">
        <f>$D$2*tarifas!$D$12/24</f>
        <v>1.4541666666666666</v>
      </c>
      <c r="S6605" t="e">
        <f>VLOOKUP(E6605&amp;" "&amp;F6605,tarifas!$A$13:$D$20,4,FALSE)*P6605</f>
        <v>#N/A</v>
      </c>
      <c r="T6605">
        <f>IF(F6605="COD1",tarifas!$D$11*(SUMIFS($P$11:$P$8770,$F$11:$F$8770,"=COD1",$B$11:$B$8770,"="&amp;B6605)/COUNTIFS($F$11:$F$8770,"=COD1",$B$11:$B$8770,"="&amp;B6605))/COUNTIFS($A$11:$A$8770,"="&amp;A6605,$F$11:$F$8770,"=COD1"),0)</f>
        <v>0</v>
      </c>
      <c r="U6605" t="e">
        <f>(VLOOKUP(F6605,tarifas!$C$7:$D$10,2,FALSE)+tarifas!$D$21)*datos!P6605</f>
        <v>#N/A</v>
      </c>
      <c r="V6605" t="e">
        <f t="shared" si="939"/>
        <v>#N/A</v>
      </c>
      <c r="W6605">
        <f t="shared" si="940"/>
        <v>0</v>
      </c>
    </row>
    <row r="6606" spans="1:23" x14ac:dyDescent="0.25">
      <c r="A6606">
        <f t="shared" si="933"/>
        <v>271</v>
      </c>
      <c r="B6606">
        <f t="shared" si="934"/>
        <v>10</v>
      </c>
      <c r="C6606" s="1">
        <f t="shared" si="941"/>
        <v>41914.791666650672</v>
      </c>
      <c r="D6606" s="7">
        <v>0</v>
      </c>
      <c r="E6606" s="7"/>
      <c r="G6606">
        <v>74.099999999999994</v>
      </c>
      <c r="H6606" s="12">
        <v>252.63665916426919</v>
      </c>
      <c r="I6606" s="13">
        <f>$D$2*tarifas!$D$12/24</f>
        <v>1.4541666666666666</v>
      </c>
      <c r="J6606" s="13" t="e">
        <f>VLOOKUP(E6606&amp;" "&amp;F6606,tarifas!$A$13:$D$20,4,FALSE)*H6606</f>
        <v>#N/A</v>
      </c>
      <c r="K6606" s="13">
        <f>IF(F6606="COD1",tarifas!$D$11*(SUMIFS($H$11:$H$8770,$F$11:$F$8770,"=COD1",$B$11:$B$8770,"="&amp;B6606)/COUNTIFS($F$11:$F$8770,"=COD1",$B$11:$B$8770,"="&amp;B6606))/COUNTIFS($A$11:$A$8770,"="&amp;A6606,$F$11:$F$8770,"=COD1"),0)</f>
        <v>0</v>
      </c>
      <c r="L6606" s="13" t="e">
        <f>(VLOOKUP(F6606,tarifas!$C$7:$D$10,2,FALSE)+tarifas!$D$21)*datos!H6606</f>
        <v>#N/A</v>
      </c>
      <c r="M6606">
        <v>0</v>
      </c>
      <c r="N6606" s="13" t="e">
        <f t="shared" si="935"/>
        <v>#N/A</v>
      </c>
      <c r="O6606">
        <f t="shared" si="936"/>
        <v>0</v>
      </c>
      <c r="P6606" s="12">
        <f t="shared" si="937"/>
        <v>252.63665916426919</v>
      </c>
      <c r="Q6606">
        <f t="shared" si="938"/>
        <v>0</v>
      </c>
      <c r="R6606">
        <f>$D$2*tarifas!$D$12/24</f>
        <v>1.4541666666666666</v>
      </c>
      <c r="S6606" t="e">
        <f>VLOOKUP(E6606&amp;" "&amp;F6606,tarifas!$A$13:$D$20,4,FALSE)*P6606</f>
        <v>#N/A</v>
      </c>
      <c r="T6606">
        <f>IF(F6606="COD1",tarifas!$D$11*(SUMIFS($P$11:$P$8770,$F$11:$F$8770,"=COD1",$B$11:$B$8770,"="&amp;B6606)/COUNTIFS($F$11:$F$8770,"=COD1",$B$11:$B$8770,"="&amp;B6606))/COUNTIFS($A$11:$A$8770,"="&amp;A6606,$F$11:$F$8770,"=COD1"),0)</f>
        <v>0</v>
      </c>
      <c r="U6606" t="e">
        <f>(VLOOKUP(F6606,tarifas!$C$7:$D$10,2,FALSE)+tarifas!$D$21)*datos!P6606</f>
        <v>#N/A</v>
      </c>
      <c r="V6606" t="e">
        <f t="shared" si="939"/>
        <v>#N/A</v>
      </c>
      <c r="W6606">
        <f t="shared" si="940"/>
        <v>0</v>
      </c>
    </row>
    <row r="6607" spans="1:23" x14ac:dyDescent="0.25">
      <c r="A6607">
        <f t="shared" si="933"/>
        <v>271</v>
      </c>
      <c r="B6607">
        <f t="shared" si="934"/>
        <v>10</v>
      </c>
      <c r="C6607" s="1">
        <f t="shared" si="941"/>
        <v>41914.833333317336</v>
      </c>
      <c r="D6607" s="7">
        <v>0</v>
      </c>
      <c r="E6607" s="7"/>
      <c r="G6607">
        <v>74</v>
      </c>
      <c r="H6607" s="12">
        <v>228.61418857594558</v>
      </c>
      <c r="I6607" s="13">
        <f>$D$2*tarifas!$D$12/24</f>
        <v>1.4541666666666666</v>
      </c>
      <c r="J6607" s="13" t="e">
        <f>VLOOKUP(E6607&amp;" "&amp;F6607,tarifas!$A$13:$D$20,4,FALSE)*H6607</f>
        <v>#N/A</v>
      </c>
      <c r="K6607" s="13">
        <f>IF(F6607="COD1",tarifas!$D$11*(SUMIFS($H$11:$H$8770,$F$11:$F$8770,"=COD1",$B$11:$B$8770,"="&amp;B6607)/COUNTIFS($F$11:$F$8770,"=COD1",$B$11:$B$8770,"="&amp;B6607))/COUNTIFS($A$11:$A$8770,"="&amp;A6607,$F$11:$F$8770,"=COD1"),0)</f>
        <v>0</v>
      </c>
      <c r="L6607" s="13" t="e">
        <f>(VLOOKUP(F6607,tarifas!$C$7:$D$10,2,FALSE)+tarifas!$D$21)*datos!H6607</f>
        <v>#N/A</v>
      </c>
      <c r="M6607">
        <v>0</v>
      </c>
      <c r="N6607" s="13" t="e">
        <f t="shared" si="935"/>
        <v>#N/A</v>
      </c>
      <c r="O6607">
        <f t="shared" si="936"/>
        <v>0</v>
      </c>
      <c r="P6607" s="12">
        <f t="shared" si="937"/>
        <v>228.61418857594558</v>
      </c>
      <c r="Q6607">
        <f t="shared" si="938"/>
        <v>0</v>
      </c>
      <c r="R6607">
        <f>$D$2*tarifas!$D$12/24</f>
        <v>1.4541666666666666</v>
      </c>
      <c r="S6607" t="e">
        <f>VLOOKUP(E6607&amp;" "&amp;F6607,tarifas!$A$13:$D$20,4,FALSE)*P6607</f>
        <v>#N/A</v>
      </c>
      <c r="T6607">
        <f>IF(F6607="COD1",tarifas!$D$11*(SUMIFS($P$11:$P$8770,$F$11:$F$8770,"=COD1",$B$11:$B$8770,"="&amp;B6607)/COUNTIFS($F$11:$F$8770,"=COD1",$B$11:$B$8770,"="&amp;B6607))/COUNTIFS($A$11:$A$8770,"="&amp;A6607,$F$11:$F$8770,"=COD1"),0)</f>
        <v>0</v>
      </c>
      <c r="U6607" t="e">
        <f>(VLOOKUP(F6607,tarifas!$C$7:$D$10,2,FALSE)+tarifas!$D$21)*datos!P6607</f>
        <v>#N/A</v>
      </c>
      <c r="V6607" t="e">
        <f t="shared" si="939"/>
        <v>#N/A</v>
      </c>
      <c r="W6607">
        <f t="shared" si="940"/>
        <v>0</v>
      </c>
    </row>
    <row r="6608" spans="1:23" x14ac:dyDescent="0.25">
      <c r="A6608">
        <f t="shared" si="933"/>
        <v>271</v>
      </c>
      <c r="B6608">
        <f t="shared" si="934"/>
        <v>10</v>
      </c>
      <c r="C6608" s="1">
        <f t="shared" si="941"/>
        <v>41914.874999984</v>
      </c>
      <c r="D6608" s="7">
        <v>0</v>
      </c>
      <c r="E6608" s="7"/>
      <c r="G6608">
        <v>69.94</v>
      </c>
      <c r="H6608" s="12">
        <v>223.75607940946668</v>
      </c>
      <c r="I6608" s="13">
        <f>$D$2*tarifas!$D$12/24</f>
        <v>1.4541666666666666</v>
      </c>
      <c r="J6608" s="13" t="e">
        <f>VLOOKUP(E6608&amp;" "&amp;F6608,tarifas!$A$13:$D$20,4,FALSE)*H6608</f>
        <v>#N/A</v>
      </c>
      <c r="K6608" s="13">
        <f>IF(F6608="COD1",tarifas!$D$11*(SUMIFS($H$11:$H$8770,$F$11:$F$8770,"=COD1",$B$11:$B$8770,"="&amp;B6608)/COUNTIFS($F$11:$F$8770,"=COD1",$B$11:$B$8770,"="&amp;B6608))/COUNTIFS($A$11:$A$8770,"="&amp;A6608,$F$11:$F$8770,"=COD1"),0)</f>
        <v>0</v>
      </c>
      <c r="L6608" s="13" t="e">
        <f>(VLOOKUP(F6608,tarifas!$C$7:$D$10,2,FALSE)+tarifas!$D$21)*datos!H6608</f>
        <v>#N/A</v>
      </c>
      <c r="M6608">
        <v>0</v>
      </c>
      <c r="N6608" s="13" t="e">
        <f t="shared" si="935"/>
        <v>#N/A</v>
      </c>
      <c r="O6608">
        <f t="shared" si="936"/>
        <v>0</v>
      </c>
      <c r="P6608" s="12">
        <f t="shared" si="937"/>
        <v>223.75607940946668</v>
      </c>
      <c r="Q6608">
        <f t="shared" si="938"/>
        <v>0</v>
      </c>
      <c r="R6608">
        <f>$D$2*tarifas!$D$12/24</f>
        <v>1.4541666666666666</v>
      </c>
      <c r="S6608" t="e">
        <f>VLOOKUP(E6608&amp;" "&amp;F6608,tarifas!$A$13:$D$20,4,FALSE)*P6608</f>
        <v>#N/A</v>
      </c>
      <c r="T6608">
        <f>IF(F6608="COD1",tarifas!$D$11*(SUMIFS($P$11:$P$8770,$F$11:$F$8770,"=COD1",$B$11:$B$8770,"="&amp;B6608)/COUNTIFS($F$11:$F$8770,"=COD1",$B$11:$B$8770,"="&amp;B6608))/COUNTIFS($A$11:$A$8770,"="&amp;A6608,$F$11:$F$8770,"=COD1"),0)</f>
        <v>0</v>
      </c>
      <c r="U6608" t="e">
        <f>(VLOOKUP(F6608,tarifas!$C$7:$D$10,2,FALSE)+tarifas!$D$21)*datos!P6608</f>
        <v>#N/A</v>
      </c>
      <c r="V6608" t="e">
        <f t="shared" si="939"/>
        <v>#N/A</v>
      </c>
      <c r="W6608">
        <f t="shared" si="940"/>
        <v>0</v>
      </c>
    </row>
    <row r="6609" spans="1:23" x14ac:dyDescent="0.25">
      <c r="A6609">
        <f t="shared" si="933"/>
        <v>271</v>
      </c>
      <c r="B6609">
        <f t="shared" si="934"/>
        <v>10</v>
      </c>
      <c r="C6609" s="1">
        <f t="shared" si="941"/>
        <v>41914.916666650664</v>
      </c>
      <c r="D6609" s="7">
        <v>0</v>
      </c>
      <c r="E6609" s="7"/>
      <c r="G6609">
        <v>65.5</v>
      </c>
      <c r="H6609" s="12">
        <v>224.77690769738319</v>
      </c>
      <c r="I6609" s="13">
        <f>$D$2*tarifas!$D$12/24</f>
        <v>1.4541666666666666</v>
      </c>
      <c r="J6609" s="13" t="e">
        <f>VLOOKUP(E6609&amp;" "&amp;F6609,tarifas!$A$13:$D$20,4,FALSE)*H6609</f>
        <v>#N/A</v>
      </c>
      <c r="K6609" s="13">
        <f>IF(F6609="COD1",tarifas!$D$11*(SUMIFS($H$11:$H$8770,$F$11:$F$8770,"=COD1",$B$11:$B$8770,"="&amp;B6609)/COUNTIFS($F$11:$F$8770,"=COD1",$B$11:$B$8770,"="&amp;B6609))/COUNTIFS($A$11:$A$8770,"="&amp;A6609,$F$11:$F$8770,"=COD1"),0)</f>
        <v>0</v>
      </c>
      <c r="L6609" s="13" t="e">
        <f>(VLOOKUP(F6609,tarifas!$C$7:$D$10,2,FALSE)+tarifas!$D$21)*datos!H6609</f>
        <v>#N/A</v>
      </c>
      <c r="M6609">
        <v>0</v>
      </c>
      <c r="N6609" s="13" t="e">
        <f t="shared" si="935"/>
        <v>#N/A</v>
      </c>
      <c r="O6609">
        <f t="shared" si="936"/>
        <v>0</v>
      </c>
      <c r="P6609" s="12">
        <f t="shared" si="937"/>
        <v>224.77690769738319</v>
      </c>
      <c r="Q6609">
        <f t="shared" si="938"/>
        <v>0</v>
      </c>
      <c r="R6609">
        <f>$D$2*tarifas!$D$12/24</f>
        <v>1.4541666666666666</v>
      </c>
      <c r="S6609" t="e">
        <f>VLOOKUP(E6609&amp;" "&amp;F6609,tarifas!$A$13:$D$20,4,FALSE)*P6609</f>
        <v>#N/A</v>
      </c>
      <c r="T6609">
        <f>IF(F6609="COD1",tarifas!$D$11*(SUMIFS($P$11:$P$8770,$F$11:$F$8770,"=COD1",$B$11:$B$8770,"="&amp;B6609)/COUNTIFS($F$11:$F$8770,"=COD1",$B$11:$B$8770,"="&amp;B6609))/COUNTIFS($A$11:$A$8770,"="&amp;A6609,$F$11:$F$8770,"=COD1"),0)</f>
        <v>0</v>
      </c>
      <c r="U6609" t="e">
        <f>(VLOOKUP(F6609,tarifas!$C$7:$D$10,2,FALSE)+tarifas!$D$21)*datos!P6609</f>
        <v>#N/A</v>
      </c>
      <c r="V6609" t="e">
        <f t="shared" si="939"/>
        <v>#N/A</v>
      </c>
      <c r="W6609">
        <f t="shared" si="940"/>
        <v>0</v>
      </c>
    </row>
    <row r="6610" spans="1:23" x14ac:dyDescent="0.25">
      <c r="A6610">
        <f t="shared" si="933"/>
        <v>271</v>
      </c>
      <c r="B6610">
        <f t="shared" si="934"/>
        <v>10</v>
      </c>
      <c r="C6610" s="1">
        <f t="shared" si="941"/>
        <v>41914.958333317329</v>
      </c>
      <c r="D6610" s="7">
        <v>0</v>
      </c>
      <c r="E6610" s="7"/>
      <c r="G6610">
        <v>64.16</v>
      </c>
      <c r="H6610" s="12">
        <v>218.24707352170924</v>
      </c>
      <c r="I6610" s="13">
        <f>$D$2*tarifas!$D$12/24</f>
        <v>1.4541666666666666</v>
      </c>
      <c r="J6610" s="13" t="e">
        <f>VLOOKUP(E6610&amp;" "&amp;F6610,tarifas!$A$13:$D$20,4,FALSE)*H6610</f>
        <v>#N/A</v>
      </c>
      <c r="K6610" s="13">
        <f>IF(F6610="COD1",tarifas!$D$11*(SUMIFS($H$11:$H$8770,$F$11:$F$8770,"=COD1",$B$11:$B$8770,"="&amp;B6610)/COUNTIFS($F$11:$F$8770,"=COD1",$B$11:$B$8770,"="&amp;B6610))/COUNTIFS($A$11:$A$8770,"="&amp;A6610,$F$11:$F$8770,"=COD1"),0)</f>
        <v>0</v>
      </c>
      <c r="L6610" s="13" t="e">
        <f>(VLOOKUP(F6610,tarifas!$C$7:$D$10,2,FALSE)+tarifas!$D$21)*datos!H6610</f>
        <v>#N/A</v>
      </c>
      <c r="M6610">
        <v>0</v>
      </c>
      <c r="N6610" s="13" t="e">
        <f t="shared" si="935"/>
        <v>#N/A</v>
      </c>
      <c r="O6610">
        <f t="shared" si="936"/>
        <v>0</v>
      </c>
      <c r="P6610" s="12">
        <f t="shared" si="937"/>
        <v>218.24707352170924</v>
      </c>
      <c r="Q6610">
        <f t="shared" si="938"/>
        <v>0</v>
      </c>
      <c r="R6610">
        <f>$D$2*tarifas!$D$12/24</f>
        <v>1.4541666666666666</v>
      </c>
      <c r="S6610" t="e">
        <f>VLOOKUP(E6610&amp;" "&amp;F6610,tarifas!$A$13:$D$20,4,FALSE)*P6610</f>
        <v>#N/A</v>
      </c>
      <c r="T6610">
        <f>IF(F6610="COD1",tarifas!$D$11*(SUMIFS($P$11:$P$8770,$F$11:$F$8770,"=COD1",$B$11:$B$8770,"="&amp;B6610)/COUNTIFS($F$11:$F$8770,"=COD1",$B$11:$B$8770,"="&amp;B6610))/COUNTIFS($A$11:$A$8770,"="&amp;A6610,$F$11:$F$8770,"=COD1"),0)</f>
        <v>0</v>
      </c>
      <c r="U6610" t="e">
        <f>(VLOOKUP(F6610,tarifas!$C$7:$D$10,2,FALSE)+tarifas!$D$21)*datos!P6610</f>
        <v>#N/A</v>
      </c>
      <c r="V6610" t="e">
        <f t="shared" si="939"/>
        <v>#N/A</v>
      </c>
      <c r="W6610">
        <f t="shared" si="940"/>
        <v>0</v>
      </c>
    </row>
    <row r="6611" spans="1:23" x14ac:dyDescent="0.25">
      <c r="A6611">
        <f t="shared" si="933"/>
        <v>272</v>
      </c>
      <c r="B6611">
        <f t="shared" si="934"/>
        <v>10</v>
      </c>
      <c r="C6611" s="1">
        <f t="shared" si="941"/>
        <v>41914.999999983993</v>
      </c>
      <c r="D6611" s="7">
        <v>0</v>
      </c>
      <c r="E6611" s="7"/>
      <c r="G6611">
        <v>54.87</v>
      </c>
      <c r="H6611" s="12">
        <v>217.76661259523974</v>
      </c>
      <c r="I6611" s="13">
        <f>$D$2*tarifas!$D$12/24</f>
        <v>1.4541666666666666</v>
      </c>
      <c r="J6611" s="13" t="e">
        <f>VLOOKUP(E6611&amp;" "&amp;F6611,tarifas!$A$13:$D$20,4,FALSE)*H6611</f>
        <v>#N/A</v>
      </c>
      <c r="K6611" s="13">
        <f>IF(F6611="COD1",tarifas!$D$11*(SUMIFS($H$11:$H$8770,$F$11:$F$8770,"=COD1",$B$11:$B$8770,"="&amp;B6611)/COUNTIFS($F$11:$F$8770,"=COD1",$B$11:$B$8770,"="&amp;B6611))/COUNTIFS($A$11:$A$8770,"="&amp;A6611,$F$11:$F$8770,"=COD1"),0)</f>
        <v>0</v>
      </c>
      <c r="L6611" s="13" t="e">
        <f>(VLOOKUP(F6611,tarifas!$C$7:$D$10,2,FALSE)+tarifas!$D$21)*datos!H6611</f>
        <v>#N/A</v>
      </c>
      <c r="M6611">
        <v>0</v>
      </c>
      <c r="N6611" s="13" t="e">
        <f t="shared" si="935"/>
        <v>#N/A</v>
      </c>
      <c r="O6611">
        <f t="shared" si="936"/>
        <v>0</v>
      </c>
      <c r="P6611" s="12">
        <f t="shared" si="937"/>
        <v>217.76661259523974</v>
      </c>
      <c r="Q6611">
        <f t="shared" si="938"/>
        <v>0</v>
      </c>
      <c r="R6611">
        <f>$D$2*tarifas!$D$12/24</f>
        <v>1.4541666666666666</v>
      </c>
      <c r="S6611" t="e">
        <f>VLOOKUP(E6611&amp;" "&amp;F6611,tarifas!$A$13:$D$20,4,FALSE)*P6611</f>
        <v>#N/A</v>
      </c>
      <c r="T6611">
        <f>IF(F6611="COD1",tarifas!$D$11*(SUMIFS($P$11:$P$8770,$F$11:$F$8770,"=COD1",$B$11:$B$8770,"="&amp;B6611)/COUNTIFS($F$11:$F$8770,"=COD1",$B$11:$B$8770,"="&amp;B6611))/COUNTIFS($A$11:$A$8770,"="&amp;A6611,$F$11:$F$8770,"=COD1"),0)</f>
        <v>0</v>
      </c>
      <c r="U6611" t="e">
        <f>(VLOOKUP(F6611,tarifas!$C$7:$D$10,2,FALSE)+tarifas!$D$21)*datos!P6611</f>
        <v>#N/A</v>
      </c>
      <c r="V6611" t="e">
        <f t="shared" si="939"/>
        <v>#N/A</v>
      </c>
      <c r="W6611">
        <f t="shared" si="940"/>
        <v>0</v>
      </c>
    </row>
    <row r="6612" spans="1:23" x14ac:dyDescent="0.25">
      <c r="A6612">
        <f t="shared" si="933"/>
        <v>272</v>
      </c>
      <c r="B6612">
        <f t="shared" si="934"/>
        <v>10</v>
      </c>
      <c r="C6612" s="1">
        <f t="shared" si="941"/>
        <v>41915.041666650657</v>
      </c>
      <c r="D6612" s="7">
        <v>0</v>
      </c>
      <c r="E6612" s="7"/>
      <c r="G6612">
        <v>52.1</v>
      </c>
      <c r="H6612" s="12">
        <v>215.03293319619206</v>
      </c>
      <c r="I6612" s="13">
        <f>$D$2*tarifas!$D$12/24</f>
        <v>1.4541666666666666</v>
      </c>
      <c r="J6612" s="13" t="e">
        <f>VLOOKUP(E6612&amp;" "&amp;F6612,tarifas!$A$13:$D$20,4,FALSE)*H6612</f>
        <v>#N/A</v>
      </c>
      <c r="K6612" s="13">
        <f>IF(F6612="COD1",tarifas!$D$11*(SUMIFS($H$11:$H$8770,$F$11:$F$8770,"=COD1",$B$11:$B$8770,"="&amp;B6612)/COUNTIFS($F$11:$F$8770,"=COD1",$B$11:$B$8770,"="&amp;B6612))/COUNTIFS($A$11:$A$8770,"="&amp;A6612,$F$11:$F$8770,"=COD1"),0)</f>
        <v>0</v>
      </c>
      <c r="L6612" s="13" t="e">
        <f>(VLOOKUP(F6612,tarifas!$C$7:$D$10,2,FALSE)+tarifas!$D$21)*datos!H6612</f>
        <v>#N/A</v>
      </c>
      <c r="M6612">
        <v>0</v>
      </c>
      <c r="N6612" s="13" t="e">
        <f t="shared" si="935"/>
        <v>#N/A</v>
      </c>
      <c r="O6612">
        <f t="shared" si="936"/>
        <v>0</v>
      </c>
      <c r="P6612" s="12">
        <f t="shared" si="937"/>
        <v>215.03293319619206</v>
      </c>
      <c r="Q6612">
        <f t="shared" si="938"/>
        <v>0</v>
      </c>
      <c r="R6612">
        <f>$D$2*tarifas!$D$12/24</f>
        <v>1.4541666666666666</v>
      </c>
      <c r="S6612" t="e">
        <f>VLOOKUP(E6612&amp;" "&amp;F6612,tarifas!$A$13:$D$20,4,FALSE)*P6612</f>
        <v>#N/A</v>
      </c>
      <c r="T6612">
        <f>IF(F6612="COD1",tarifas!$D$11*(SUMIFS($P$11:$P$8770,$F$11:$F$8770,"=COD1",$B$11:$B$8770,"="&amp;B6612)/COUNTIFS($F$11:$F$8770,"=COD1",$B$11:$B$8770,"="&amp;B6612))/COUNTIFS($A$11:$A$8770,"="&amp;A6612,$F$11:$F$8770,"=COD1"),0)</f>
        <v>0</v>
      </c>
      <c r="U6612" t="e">
        <f>(VLOOKUP(F6612,tarifas!$C$7:$D$10,2,FALSE)+tarifas!$D$21)*datos!P6612</f>
        <v>#N/A</v>
      </c>
      <c r="V6612" t="e">
        <f t="shared" si="939"/>
        <v>#N/A</v>
      </c>
      <c r="W6612">
        <f t="shared" si="940"/>
        <v>0</v>
      </c>
    </row>
    <row r="6613" spans="1:23" x14ac:dyDescent="0.25">
      <c r="A6613">
        <f t="shared" si="933"/>
        <v>272</v>
      </c>
      <c r="B6613">
        <f t="shared" si="934"/>
        <v>10</v>
      </c>
      <c r="C6613" s="1">
        <f t="shared" si="941"/>
        <v>41915.083333317321</v>
      </c>
      <c r="D6613" s="7">
        <v>0</v>
      </c>
      <c r="E6613" s="7"/>
      <c r="G6613">
        <v>54.56</v>
      </c>
      <c r="H6613" s="12">
        <v>212.72612633544836</v>
      </c>
      <c r="I6613" s="13">
        <f>$D$2*tarifas!$D$12/24</f>
        <v>1.4541666666666666</v>
      </c>
      <c r="J6613" s="13" t="e">
        <f>VLOOKUP(E6613&amp;" "&amp;F6613,tarifas!$A$13:$D$20,4,FALSE)*H6613</f>
        <v>#N/A</v>
      </c>
      <c r="K6613" s="13">
        <f>IF(F6613="COD1",tarifas!$D$11*(SUMIFS($H$11:$H$8770,$F$11:$F$8770,"=COD1",$B$11:$B$8770,"="&amp;B6613)/COUNTIFS($F$11:$F$8770,"=COD1",$B$11:$B$8770,"="&amp;B6613))/COUNTIFS($A$11:$A$8770,"="&amp;A6613,$F$11:$F$8770,"=COD1"),0)</f>
        <v>0</v>
      </c>
      <c r="L6613" s="13" t="e">
        <f>(VLOOKUP(F6613,tarifas!$C$7:$D$10,2,FALSE)+tarifas!$D$21)*datos!H6613</f>
        <v>#N/A</v>
      </c>
      <c r="M6613">
        <v>0</v>
      </c>
      <c r="N6613" s="13" t="e">
        <f t="shared" si="935"/>
        <v>#N/A</v>
      </c>
      <c r="O6613">
        <f t="shared" si="936"/>
        <v>0</v>
      </c>
      <c r="P6613" s="12">
        <f t="shared" si="937"/>
        <v>212.72612633544836</v>
      </c>
      <c r="Q6613">
        <f t="shared" si="938"/>
        <v>0</v>
      </c>
      <c r="R6613">
        <f>$D$2*tarifas!$D$12/24</f>
        <v>1.4541666666666666</v>
      </c>
      <c r="S6613" t="e">
        <f>VLOOKUP(E6613&amp;" "&amp;F6613,tarifas!$A$13:$D$20,4,FALSE)*P6613</f>
        <v>#N/A</v>
      </c>
      <c r="T6613">
        <f>IF(F6613="COD1",tarifas!$D$11*(SUMIFS($P$11:$P$8770,$F$11:$F$8770,"=COD1",$B$11:$B$8770,"="&amp;B6613)/COUNTIFS($F$11:$F$8770,"=COD1",$B$11:$B$8770,"="&amp;B6613))/COUNTIFS($A$11:$A$8770,"="&amp;A6613,$F$11:$F$8770,"=COD1"),0)</f>
        <v>0</v>
      </c>
      <c r="U6613" t="e">
        <f>(VLOOKUP(F6613,tarifas!$C$7:$D$10,2,FALSE)+tarifas!$D$21)*datos!P6613</f>
        <v>#N/A</v>
      </c>
      <c r="V6613" t="e">
        <f t="shared" si="939"/>
        <v>#N/A</v>
      </c>
      <c r="W6613">
        <f t="shared" si="940"/>
        <v>0</v>
      </c>
    </row>
    <row r="6614" spans="1:23" x14ac:dyDescent="0.25">
      <c r="A6614">
        <f t="shared" si="933"/>
        <v>272</v>
      </c>
      <c r="B6614">
        <f t="shared" si="934"/>
        <v>10</v>
      </c>
      <c r="C6614" s="1">
        <f t="shared" si="941"/>
        <v>41915.124999983986</v>
      </c>
      <c r="D6614" s="7">
        <v>0</v>
      </c>
      <c r="E6614" s="7"/>
      <c r="G6614">
        <v>54.87</v>
      </c>
      <c r="H6614" s="12">
        <v>213.80161440056531</v>
      </c>
      <c r="I6614" s="13">
        <f>$D$2*tarifas!$D$12/24</f>
        <v>1.4541666666666666</v>
      </c>
      <c r="J6614" s="13" t="e">
        <f>VLOOKUP(E6614&amp;" "&amp;F6614,tarifas!$A$13:$D$20,4,FALSE)*H6614</f>
        <v>#N/A</v>
      </c>
      <c r="K6614" s="13">
        <f>IF(F6614="COD1",tarifas!$D$11*(SUMIFS($H$11:$H$8770,$F$11:$F$8770,"=COD1",$B$11:$B$8770,"="&amp;B6614)/COUNTIFS($F$11:$F$8770,"=COD1",$B$11:$B$8770,"="&amp;B6614))/COUNTIFS($A$11:$A$8770,"="&amp;A6614,$F$11:$F$8770,"=COD1"),0)</f>
        <v>0</v>
      </c>
      <c r="L6614" s="13" t="e">
        <f>(VLOOKUP(F6614,tarifas!$C$7:$D$10,2,FALSE)+tarifas!$D$21)*datos!H6614</f>
        <v>#N/A</v>
      </c>
      <c r="M6614">
        <v>0</v>
      </c>
      <c r="N6614" s="13" t="e">
        <f t="shared" si="935"/>
        <v>#N/A</v>
      </c>
      <c r="O6614">
        <f t="shared" si="936"/>
        <v>0</v>
      </c>
      <c r="P6614" s="12">
        <f t="shared" si="937"/>
        <v>213.80161440056531</v>
      </c>
      <c r="Q6614">
        <f t="shared" si="938"/>
        <v>0</v>
      </c>
      <c r="R6614">
        <f>$D$2*tarifas!$D$12/24</f>
        <v>1.4541666666666666</v>
      </c>
      <c r="S6614" t="e">
        <f>VLOOKUP(E6614&amp;" "&amp;F6614,tarifas!$A$13:$D$20,4,FALSE)*P6614</f>
        <v>#N/A</v>
      </c>
      <c r="T6614">
        <f>IF(F6614="COD1",tarifas!$D$11*(SUMIFS($P$11:$P$8770,$F$11:$F$8770,"=COD1",$B$11:$B$8770,"="&amp;B6614)/COUNTIFS($F$11:$F$8770,"=COD1",$B$11:$B$8770,"="&amp;B6614))/COUNTIFS($A$11:$A$8770,"="&amp;A6614,$F$11:$F$8770,"=COD1"),0)</f>
        <v>0</v>
      </c>
      <c r="U6614" t="e">
        <f>(VLOOKUP(F6614,tarifas!$C$7:$D$10,2,FALSE)+tarifas!$D$21)*datos!P6614</f>
        <v>#N/A</v>
      </c>
      <c r="V6614" t="e">
        <f t="shared" si="939"/>
        <v>#N/A</v>
      </c>
      <c r="W6614">
        <f t="shared" si="940"/>
        <v>0</v>
      </c>
    </row>
    <row r="6615" spans="1:23" x14ac:dyDescent="0.25">
      <c r="A6615">
        <f t="shared" si="933"/>
        <v>272</v>
      </c>
      <c r="B6615">
        <f t="shared" si="934"/>
        <v>10</v>
      </c>
      <c r="C6615" s="1">
        <f t="shared" si="941"/>
        <v>41915.16666665065</v>
      </c>
      <c r="D6615" s="7">
        <v>0</v>
      </c>
      <c r="E6615" s="7"/>
      <c r="G6615">
        <v>59.25</v>
      </c>
      <c r="H6615" s="12">
        <v>211.35321690754608</v>
      </c>
      <c r="I6615" s="13">
        <f>$D$2*tarifas!$D$12/24</f>
        <v>1.4541666666666666</v>
      </c>
      <c r="J6615" s="13" t="e">
        <f>VLOOKUP(E6615&amp;" "&amp;F6615,tarifas!$A$13:$D$20,4,FALSE)*H6615</f>
        <v>#N/A</v>
      </c>
      <c r="K6615" s="13">
        <f>IF(F6615="COD1",tarifas!$D$11*(SUMIFS($H$11:$H$8770,$F$11:$F$8770,"=COD1",$B$11:$B$8770,"="&amp;B6615)/COUNTIFS($F$11:$F$8770,"=COD1",$B$11:$B$8770,"="&amp;B6615))/COUNTIFS($A$11:$A$8770,"="&amp;A6615,$F$11:$F$8770,"=COD1"),0)</f>
        <v>0</v>
      </c>
      <c r="L6615" s="13" t="e">
        <f>(VLOOKUP(F6615,tarifas!$C$7:$D$10,2,FALSE)+tarifas!$D$21)*datos!H6615</f>
        <v>#N/A</v>
      </c>
      <c r="M6615">
        <v>0</v>
      </c>
      <c r="N6615" s="13" t="e">
        <f t="shared" si="935"/>
        <v>#N/A</v>
      </c>
      <c r="O6615">
        <f t="shared" si="936"/>
        <v>0</v>
      </c>
      <c r="P6615" s="12">
        <f t="shared" si="937"/>
        <v>211.35321690754608</v>
      </c>
      <c r="Q6615">
        <f t="shared" si="938"/>
        <v>0</v>
      </c>
      <c r="R6615">
        <f>$D$2*tarifas!$D$12/24</f>
        <v>1.4541666666666666</v>
      </c>
      <c r="S6615" t="e">
        <f>VLOOKUP(E6615&amp;" "&amp;F6615,tarifas!$A$13:$D$20,4,FALSE)*P6615</f>
        <v>#N/A</v>
      </c>
      <c r="T6615">
        <f>IF(F6615="COD1",tarifas!$D$11*(SUMIFS($P$11:$P$8770,$F$11:$F$8770,"=COD1",$B$11:$B$8770,"="&amp;B6615)/COUNTIFS($F$11:$F$8770,"=COD1",$B$11:$B$8770,"="&amp;B6615))/COUNTIFS($A$11:$A$8770,"="&amp;A6615,$F$11:$F$8770,"=COD1"),0)</f>
        <v>0</v>
      </c>
      <c r="U6615" t="e">
        <f>(VLOOKUP(F6615,tarifas!$C$7:$D$10,2,FALSE)+tarifas!$D$21)*datos!P6615</f>
        <v>#N/A</v>
      </c>
      <c r="V6615" t="e">
        <f t="shared" si="939"/>
        <v>#N/A</v>
      </c>
      <c r="W6615">
        <f t="shared" si="940"/>
        <v>0</v>
      </c>
    </row>
    <row r="6616" spans="1:23" x14ac:dyDescent="0.25">
      <c r="A6616">
        <f t="shared" si="933"/>
        <v>272</v>
      </c>
      <c r="B6616">
        <f t="shared" si="934"/>
        <v>10</v>
      </c>
      <c r="C6616" s="1">
        <f t="shared" si="941"/>
        <v>41915.208333317314</v>
      </c>
      <c r="D6616" s="7">
        <v>0</v>
      </c>
      <c r="E6616" s="7"/>
      <c r="G6616">
        <v>67</v>
      </c>
      <c r="H6616" s="12">
        <v>209.35247959583705</v>
      </c>
      <c r="I6616" s="13">
        <f>$D$2*tarifas!$D$12/24</f>
        <v>1.4541666666666666</v>
      </c>
      <c r="J6616" s="13" t="e">
        <f>VLOOKUP(E6616&amp;" "&amp;F6616,tarifas!$A$13:$D$20,4,FALSE)*H6616</f>
        <v>#N/A</v>
      </c>
      <c r="K6616" s="13">
        <f>IF(F6616="COD1",tarifas!$D$11*(SUMIFS($H$11:$H$8770,$F$11:$F$8770,"=COD1",$B$11:$B$8770,"="&amp;B6616)/COUNTIFS($F$11:$F$8770,"=COD1",$B$11:$B$8770,"="&amp;B6616))/COUNTIFS($A$11:$A$8770,"="&amp;A6616,$F$11:$F$8770,"=COD1"),0)</f>
        <v>0</v>
      </c>
      <c r="L6616" s="13" t="e">
        <f>(VLOOKUP(F6616,tarifas!$C$7:$D$10,2,FALSE)+tarifas!$D$21)*datos!H6616</f>
        <v>#N/A</v>
      </c>
      <c r="M6616">
        <v>0</v>
      </c>
      <c r="N6616" s="13" t="e">
        <f t="shared" si="935"/>
        <v>#N/A</v>
      </c>
      <c r="O6616">
        <f t="shared" si="936"/>
        <v>0</v>
      </c>
      <c r="P6616" s="12">
        <f t="shared" si="937"/>
        <v>209.35247959583705</v>
      </c>
      <c r="Q6616">
        <f t="shared" si="938"/>
        <v>0</v>
      </c>
      <c r="R6616">
        <f>$D$2*tarifas!$D$12/24</f>
        <v>1.4541666666666666</v>
      </c>
      <c r="S6616" t="e">
        <f>VLOOKUP(E6616&amp;" "&amp;F6616,tarifas!$A$13:$D$20,4,FALSE)*P6616</f>
        <v>#N/A</v>
      </c>
      <c r="T6616">
        <f>IF(F6616="COD1",tarifas!$D$11*(SUMIFS($P$11:$P$8770,$F$11:$F$8770,"=COD1",$B$11:$B$8770,"="&amp;B6616)/COUNTIFS($F$11:$F$8770,"=COD1",$B$11:$B$8770,"="&amp;B6616))/COUNTIFS($A$11:$A$8770,"="&amp;A6616,$F$11:$F$8770,"=COD1"),0)</f>
        <v>0</v>
      </c>
      <c r="U6616" t="e">
        <f>(VLOOKUP(F6616,tarifas!$C$7:$D$10,2,FALSE)+tarifas!$D$21)*datos!P6616</f>
        <v>#N/A</v>
      </c>
      <c r="V6616" t="e">
        <f t="shared" si="939"/>
        <v>#N/A</v>
      </c>
      <c r="W6616">
        <f t="shared" si="940"/>
        <v>0</v>
      </c>
    </row>
    <row r="6617" spans="1:23" x14ac:dyDescent="0.25">
      <c r="A6617">
        <f t="shared" si="933"/>
        <v>272</v>
      </c>
      <c r="B6617">
        <f t="shared" si="934"/>
        <v>10</v>
      </c>
      <c r="C6617" s="1">
        <f t="shared" si="941"/>
        <v>41915.249999983978</v>
      </c>
      <c r="D6617" s="7">
        <v>0</v>
      </c>
      <c r="E6617" s="7"/>
      <c r="G6617">
        <v>73.209999999999994</v>
      </c>
      <c r="H6617" s="12">
        <v>234.75865432437959</v>
      </c>
      <c r="I6617" s="13">
        <f>$D$2*tarifas!$D$12/24</f>
        <v>1.4541666666666666</v>
      </c>
      <c r="J6617" s="13" t="e">
        <f>VLOOKUP(E6617&amp;" "&amp;F6617,tarifas!$A$13:$D$20,4,FALSE)*H6617</f>
        <v>#N/A</v>
      </c>
      <c r="K6617" s="13">
        <f>IF(F6617="COD1",tarifas!$D$11*(SUMIFS($H$11:$H$8770,$F$11:$F$8770,"=COD1",$B$11:$B$8770,"="&amp;B6617)/COUNTIFS($F$11:$F$8770,"=COD1",$B$11:$B$8770,"="&amp;B6617))/COUNTIFS($A$11:$A$8770,"="&amp;A6617,$F$11:$F$8770,"=COD1"),0)</f>
        <v>0</v>
      </c>
      <c r="L6617" s="13" t="e">
        <f>(VLOOKUP(F6617,tarifas!$C$7:$D$10,2,FALSE)+tarifas!$D$21)*datos!H6617</f>
        <v>#N/A</v>
      </c>
      <c r="M6617">
        <v>12.431889999999999</v>
      </c>
      <c r="N6617" s="13" t="e">
        <f t="shared" si="935"/>
        <v>#N/A</v>
      </c>
      <c r="O6617">
        <f t="shared" si="936"/>
        <v>12.431889999999999</v>
      </c>
      <c r="P6617" s="12">
        <f t="shared" si="937"/>
        <v>222.32676432437958</v>
      </c>
      <c r="Q6617">
        <f t="shared" si="938"/>
        <v>0</v>
      </c>
      <c r="R6617">
        <f>$D$2*tarifas!$D$12/24</f>
        <v>1.4541666666666666</v>
      </c>
      <c r="S6617" t="e">
        <f>VLOOKUP(E6617&amp;" "&amp;F6617,tarifas!$A$13:$D$20,4,FALSE)*P6617</f>
        <v>#N/A</v>
      </c>
      <c r="T6617">
        <f>IF(F6617="COD1",tarifas!$D$11*(SUMIFS($P$11:$P$8770,$F$11:$F$8770,"=COD1",$B$11:$B$8770,"="&amp;B6617)/COUNTIFS($F$11:$F$8770,"=COD1",$B$11:$B$8770,"="&amp;B6617))/COUNTIFS($A$11:$A$8770,"="&amp;A6617,$F$11:$F$8770,"=COD1"),0)</f>
        <v>0</v>
      </c>
      <c r="U6617" t="e">
        <f>(VLOOKUP(F6617,tarifas!$C$7:$D$10,2,FALSE)+tarifas!$D$21)*datos!P6617</f>
        <v>#N/A</v>
      </c>
      <c r="V6617" t="e">
        <f t="shared" si="939"/>
        <v>#N/A</v>
      </c>
      <c r="W6617">
        <f t="shared" si="940"/>
        <v>0</v>
      </c>
    </row>
    <row r="6618" spans="1:23" x14ac:dyDescent="0.25">
      <c r="A6618">
        <f t="shared" si="933"/>
        <v>272</v>
      </c>
      <c r="B6618">
        <f t="shared" si="934"/>
        <v>10</v>
      </c>
      <c r="C6618" s="1">
        <f t="shared" si="941"/>
        <v>41915.291666650643</v>
      </c>
      <c r="D6618" s="7">
        <v>0</v>
      </c>
      <c r="E6618" s="7"/>
      <c r="G6618">
        <v>76.599999999999994</v>
      </c>
      <c r="H6618" s="12">
        <v>317.67744919638278</v>
      </c>
      <c r="I6618" s="13">
        <f>$D$2*tarifas!$D$12/24</f>
        <v>1.4541666666666666</v>
      </c>
      <c r="J6618" s="13" t="e">
        <f>VLOOKUP(E6618&amp;" "&amp;F6618,tarifas!$A$13:$D$20,4,FALSE)*H6618</f>
        <v>#N/A</v>
      </c>
      <c r="K6618" s="13">
        <f>IF(F6618="COD1",tarifas!$D$11*(SUMIFS($H$11:$H$8770,$F$11:$F$8770,"=COD1",$B$11:$B$8770,"="&amp;B6618)/COUNTIFS($F$11:$F$8770,"=COD1",$B$11:$B$8770,"="&amp;B6618))/COUNTIFS($A$11:$A$8770,"="&amp;A6618,$F$11:$F$8770,"=COD1"),0)</f>
        <v>0</v>
      </c>
      <c r="L6618" s="13" t="e">
        <f>(VLOOKUP(F6618,tarifas!$C$7:$D$10,2,FALSE)+tarifas!$D$21)*datos!H6618</f>
        <v>#N/A</v>
      </c>
      <c r="M6618">
        <v>150.35979999999998</v>
      </c>
      <c r="N6618" s="13" t="e">
        <f t="shared" si="935"/>
        <v>#N/A</v>
      </c>
      <c r="O6618">
        <f t="shared" si="936"/>
        <v>150.35979999999998</v>
      </c>
      <c r="P6618" s="12">
        <f t="shared" si="937"/>
        <v>167.3176491963828</v>
      </c>
      <c r="Q6618">
        <f t="shared" si="938"/>
        <v>0</v>
      </c>
      <c r="R6618">
        <f>$D$2*tarifas!$D$12/24</f>
        <v>1.4541666666666666</v>
      </c>
      <c r="S6618" t="e">
        <f>VLOOKUP(E6618&amp;" "&amp;F6618,tarifas!$A$13:$D$20,4,FALSE)*P6618</f>
        <v>#N/A</v>
      </c>
      <c r="T6618">
        <f>IF(F6618="COD1",tarifas!$D$11*(SUMIFS($P$11:$P$8770,$F$11:$F$8770,"=COD1",$B$11:$B$8770,"="&amp;B6618)/COUNTIFS($F$11:$F$8770,"=COD1",$B$11:$B$8770,"="&amp;B6618))/COUNTIFS($A$11:$A$8770,"="&amp;A6618,$F$11:$F$8770,"=COD1"),0)</f>
        <v>0</v>
      </c>
      <c r="U6618" t="e">
        <f>(VLOOKUP(F6618,tarifas!$C$7:$D$10,2,FALSE)+tarifas!$D$21)*datos!P6618</f>
        <v>#N/A</v>
      </c>
      <c r="V6618" t="e">
        <f t="shared" si="939"/>
        <v>#N/A</v>
      </c>
      <c r="W6618">
        <f t="shared" si="940"/>
        <v>0</v>
      </c>
    </row>
    <row r="6619" spans="1:23" x14ac:dyDescent="0.25">
      <c r="A6619">
        <f t="shared" si="933"/>
        <v>272</v>
      </c>
      <c r="B6619">
        <f t="shared" si="934"/>
        <v>10</v>
      </c>
      <c r="C6619" s="1">
        <f t="shared" si="941"/>
        <v>41915.333333317307</v>
      </c>
      <c r="D6619" s="7">
        <v>155.57575757575759</v>
      </c>
      <c r="E6619" s="7"/>
      <c r="G6619">
        <v>79.94</v>
      </c>
      <c r="H6619" s="12">
        <v>510.97917358158645</v>
      </c>
      <c r="I6619" s="13">
        <f>$D$2*tarifas!$D$12/24</f>
        <v>1.4541666666666666</v>
      </c>
      <c r="J6619" s="13" t="e">
        <f>VLOOKUP(E6619&amp;" "&amp;F6619,tarifas!$A$13:$D$20,4,FALSE)*H6619</f>
        <v>#N/A</v>
      </c>
      <c r="K6619" s="13">
        <f>IF(F6619="COD1",tarifas!$D$11*(SUMIFS($H$11:$H$8770,$F$11:$F$8770,"=COD1",$B$11:$B$8770,"="&amp;B6619)/COUNTIFS($F$11:$F$8770,"=COD1",$B$11:$B$8770,"="&amp;B6619))/COUNTIFS($A$11:$A$8770,"="&amp;A6619,$F$11:$F$8770,"=COD1"),0)</f>
        <v>0</v>
      </c>
      <c r="L6619" s="13" t="e">
        <f>(VLOOKUP(F6619,tarifas!$C$7:$D$10,2,FALSE)+tarifas!$D$21)*datos!H6619</f>
        <v>#N/A</v>
      </c>
      <c r="M6619">
        <v>286.93909000000002</v>
      </c>
      <c r="N6619" s="13" t="e">
        <f t="shared" si="935"/>
        <v>#N/A</v>
      </c>
      <c r="O6619">
        <f t="shared" si="936"/>
        <v>286.93909000000002</v>
      </c>
      <c r="P6619" s="12">
        <f t="shared" si="937"/>
        <v>224.04008358158643</v>
      </c>
      <c r="Q6619">
        <f t="shared" si="938"/>
        <v>0</v>
      </c>
      <c r="R6619">
        <f>$D$2*tarifas!$D$12/24</f>
        <v>1.4541666666666666</v>
      </c>
      <c r="S6619" t="e">
        <f>VLOOKUP(E6619&amp;" "&amp;F6619,tarifas!$A$13:$D$20,4,FALSE)*P6619</f>
        <v>#N/A</v>
      </c>
      <c r="T6619">
        <f>IF(F6619="COD1",tarifas!$D$11*(SUMIFS($P$11:$P$8770,$F$11:$F$8770,"=COD1",$B$11:$B$8770,"="&amp;B6619)/COUNTIFS($F$11:$F$8770,"=COD1",$B$11:$B$8770,"="&amp;B6619))/COUNTIFS($A$11:$A$8770,"="&amp;A6619,$F$11:$F$8770,"=COD1"),0)</f>
        <v>0</v>
      </c>
      <c r="U6619" t="e">
        <f>(VLOOKUP(F6619,tarifas!$C$7:$D$10,2,FALSE)+tarifas!$D$21)*datos!P6619</f>
        <v>#N/A</v>
      </c>
      <c r="V6619" t="e">
        <f t="shared" si="939"/>
        <v>#N/A</v>
      </c>
      <c r="W6619">
        <f t="shared" si="940"/>
        <v>0</v>
      </c>
    </row>
    <row r="6620" spans="1:23" x14ac:dyDescent="0.25">
      <c r="A6620">
        <f t="shared" si="933"/>
        <v>272</v>
      </c>
      <c r="B6620">
        <f t="shared" si="934"/>
        <v>10</v>
      </c>
      <c r="C6620" s="1">
        <f t="shared" si="941"/>
        <v>41915.374999983971</v>
      </c>
      <c r="D6620" s="7">
        <v>264.78787878787881</v>
      </c>
      <c r="E6620" s="7"/>
      <c r="G6620">
        <v>77.849999999999994</v>
      </c>
      <c r="H6620" s="12">
        <v>589.11989866322813</v>
      </c>
      <c r="I6620" s="13">
        <f>$D$2*tarifas!$D$12/24</f>
        <v>1.4541666666666666</v>
      </c>
      <c r="J6620" s="13" t="e">
        <f>VLOOKUP(E6620&amp;" "&amp;F6620,tarifas!$A$13:$D$20,4,FALSE)*H6620</f>
        <v>#N/A</v>
      </c>
      <c r="K6620" s="13">
        <f>IF(F6620="COD1",tarifas!$D$11*(SUMIFS($H$11:$H$8770,$F$11:$F$8770,"=COD1",$B$11:$B$8770,"="&amp;B6620)/COUNTIFS($F$11:$F$8770,"=COD1",$B$11:$B$8770,"="&amp;B6620))/COUNTIFS($A$11:$A$8770,"="&amp;A6620,$F$11:$F$8770,"=COD1"),0)</f>
        <v>0</v>
      </c>
      <c r="L6620" s="13" t="e">
        <f>(VLOOKUP(F6620,tarifas!$C$7:$D$10,2,FALSE)+tarifas!$D$21)*datos!H6620</f>
        <v>#N/A</v>
      </c>
      <c r="M6620">
        <v>388.69301000000002</v>
      </c>
      <c r="N6620" s="13" t="e">
        <f t="shared" si="935"/>
        <v>#N/A</v>
      </c>
      <c r="O6620">
        <f t="shared" si="936"/>
        <v>388.69301000000002</v>
      </c>
      <c r="P6620" s="12">
        <f t="shared" si="937"/>
        <v>200.42688866322811</v>
      </c>
      <c r="Q6620">
        <f t="shared" si="938"/>
        <v>0</v>
      </c>
      <c r="R6620">
        <f>$D$2*tarifas!$D$12/24</f>
        <v>1.4541666666666666</v>
      </c>
      <c r="S6620" t="e">
        <f>VLOOKUP(E6620&amp;" "&amp;F6620,tarifas!$A$13:$D$20,4,FALSE)*P6620</f>
        <v>#N/A</v>
      </c>
      <c r="T6620">
        <f>IF(F6620="COD1",tarifas!$D$11*(SUMIFS($P$11:$P$8770,$F$11:$F$8770,"=COD1",$B$11:$B$8770,"="&amp;B6620)/COUNTIFS($F$11:$F$8770,"=COD1",$B$11:$B$8770,"="&amp;B6620))/COUNTIFS($A$11:$A$8770,"="&amp;A6620,$F$11:$F$8770,"=COD1"),0)</f>
        <v>0</v>
      </c>
      <c r="U6620" t="e">
        <f>(VLOOKUP(F6620,tarifas!$C$7:$D$10,2,FALSE)+tarifas!$D$21)*datos!P6620</f>
        <v>#N/A</v>
      </c>
      <c r="V6620" t="e">
        <f t="shared" si="939"/>
        <v>#N/A</v>
      </c>
      <c r="W6620">
        <f t="shared" si="940"/>
        <v>0</v>
      </c>
    </row>
    <row r="6621" spans="1:23" x14ac:dyDescent="0.25">
      <c r="A6621">
        <f t="shared" si="933"/>
        <v>272</v>
      </c>
      <c r="B6621">
        <f t="shared" si="934"/>
        <v>10</v>
      </c>
      <c r="C6621" s="1">
        <f t="shared" si="941"/>
        <v>41915.416666650635</v>
      </c>
      <c r="D6621" s="7">
        <v>496.34848484848487</v>
      </c>
      <c r="E6621" s="7"/>
      <c r="G6621">
        <v>76.19</v>
      </c>
      <c r="H6621" s="12">
        <v>633.1502476139558</v>
      </c>
      <c r="I6621" s="13">
        <f>$D$2*tarifas!$D$12/24</f>
        <v>1.4541666666666666</v>
      </c>
      <c r="J6621" s="13" t="e">
        <f>VLOOKUP(E6621&amp;" "&amp;F6621,tarifas!$A$13:$D$20,4,FALSE)*H6621</f>
        <v>#N/A</v>
      </c>
      <c r="K6621" s="13">
        <f>IF(F6621="COD1",tarifas!$D$11*(SUMIFS($H$11:$H$8770,$F$11:$F$8770,"=COD1",$B$11:$B$8770,"="&amp;B6621)/COUNTIFS($F$11:$F$8770,"=COD1",$B$11:$B$8770,"="&amp;B6621))/COUNTIFS($A$11:$A$8770,"="&amp;A6621,$F$11:$F$8770,"=COD1"),0)</f>
        <v>0</v>
      </c>
      <c r="L6621" s="13" t="e">
        <f>(VLOOKUP(F6621,tarifas!$C$7:$D$10,2,FALSE)+tarifas!$D$21)*datos!H6621</f>
        <v>#N/A</v>
      </c>
      <c r="M6621">
        <v>450.49858</v>
      </c>
      <c r="N6621" s="13" t="e">
        <f t="shared" si="935"/>
        <v>#N/A</v>
      </c>
      <c r="O6621">
        <f t="shared" si="936"/>
        <v>450.49858</v>
      </c>
      <c r="P6621" s="12">
        <f t="shared" si="937"/>
        <v>182.65166761395579</v>
      </c>
      <c r="Q6621">
        <f t="shared" si="938"/>
        <v>0</v>
      </c>
      <c r="R6621">
        <f>$D$2*tarifas!$D$12/24</f>
        <v>1.4541666666666666</v>
      </c>
      <c r="S6621" t="e">
        <f>VLOOKUP(E6621&amp;" "&amp;F6621,tarifas!$A$13:$D$20,4,FALSE)*P6621</f>
        <v>#N/A</v>
      </c>
      <c r="T6621">
        <f>IF(F6621="COD1",tarifas!$D$11*(SUMIFS($P$11:$P$8770,$F$11:$F$8770,"=COD1",$B$11:$B$8770,"="&amp;B6621)/COUNTIFS($F$11:$F$8770,"=COD1",$B$11:$B$8770,"="&amp;B6621))/COUNTIFS($A$11:$A$8770,"="&amp;A6621,$F$11:$F$8770,"=COD1"),0)</f>
        <v>0</v>
      </c>
      <c r="U6621" t="e">
        <f>(VLOOKUP(F6621,tarifas!$C$7:$D$10,2,FALSE)+tarifas!$D$21)*datos!P6621</f>
        <v>#N/A</v>
      </c>
      <c r="V6621" t="e">
        <f t="shared" si="939"/>
        <v>#N/A</v>
      </c>
      <c r="W6621">
        <f t="shared" si="940"/>
        <v>0</v>
      </c>
    </row>
    <row r="6622" spans="1:23" x14ac:dyDescent="0.25">
      <c r="A6622">
        <f t="shared" si="933"/>
        <v>272</v>
      </c>
      <c r="B6622">
        <f t="shared" si="934"/>
        <v>10</v>
      </c>
      <c r="C6622" s="1">
        <f t="shared" si="941"/>
        <v>41915.4583333173</v>
      </c>
      <c r="D6622" s="7">
        <v>478.31818181818181</v>
      </c>
      <c r="E6622" s="7"/>
      <c r="G6622">
        <v>74.92</v>
      </c>
      <c r="H6622" s="12">
        <v>444.97710136339253</v>
      </c>
      <c r="I6622" s="13">
        <f>$D$2*tarifas!$D$12/24</f>
        <v>1.4541666666666666</v>
      </c>
      <c r="J6622" s="13" t="e">
        <f>VLOOKUP(E6622&amp;" "&amp;F6622,tarifas!$A$13:$D$20,4,FALSE)*H6622</f>
        <v>#N/A</v>
      </c>
      <c r="K6622" s="13">
        <f>IF(F6622="COD1",tarifas!$D$11*(SUMIFS($H$11:$H$8770,$F$11:$F$8770,"=COD1",$B$11:$B$8770,"="&amp;B6622)/COUNTIFS($F$11:$F$8770,"=COD1",$B$11:$B$8770,"="&amp;B6622))/COUNTIFS($A$11:$A$8770,"="&amp;A6622,$F$11:$F$8770,"=COD1"),0)</f>
        <v>0</v>
      </c>
      <c r="L6622" s="13" t="e">
        <f>(VLOOKUP(F6622,tarifas!$C$7:$D$10,2,FALSE)+tarifas!$D$21)*datos!H6622</f>
        <v>#N/A</v>
      </c>
      <c r="M6622">
        <v>477.29428999999999</v>
      </c>
      <c r="N6622" s="13" t="e">
        <f t="shared" si="935"/>
        <v>#N/A</v>
      </c>
      <c r="O6622">
        <f t="shared" si="936"/>
        <v>444.97710136339253</v>
      </c>
      <c r="P6622" s="12">
        <f t="shared" si="937"/>
        <v>0</v>
      </c>
      <c r="Q6622">
        <f t="shared" si="938"/>
        <v>32.317188636607455</v>
      </c>
      <c r="R6622">
        <f>$D$2*tarifas!$D$12/24</f>
        <v>1.4541666666666666</v>
      </c>
      <c r="S6622" t="e">
        <f>VLOOKUP(E6622&amp;" "&amp;F6622,tarifas!$A$13:$D$20,4,FALSE)*P6622</f>
        <v>#N/A</v>
      </c>
      <c r="T6622">
        <f>IF(F6622="COD1",tarifas!$D$11*(SUMIFS($P$11:$P$8770,$F$11:$F$8770,"=COD1",$B$11:$B$8770,"="&amp;B6622)/COUNTIFS($F$11:$F$8770,"=COD1",$B$11:$B$8770,"="&amp;B6622))/COUNTIFS($A$11:$A$8770,"="&amp;A6622,$F$11:$F$8770,"=COD1"),0)</f>
        <v>0</v>
      </c>
      <c r="U6622" t="e">
        <f>(VLOOKUP(F6622,tarifas!$C$7:$D$10,2,FALSE)+tarifas!$D$21)*datos!P6622</f>
        <v>#N/A</v>
      </c>
      <c r="V6622" t="e">
        <f t="shared" si="939"/>
        <v>#N/A</v>
      </c>
      <c r="W6622">
        <f t="shared" si="940"/>
        <v>2.1790833953891675</v>
      </c>
    </row>
    <row r="6623" spans="1:23" x14ac:dyDescent="0.25">
      <c r="A6623">
        <f t="shared" si="933"/>
        <v>272</v>
      </c>
      <c r="B6623">
        <f t="shared" si="934"/>
        <v>10</v>
      </c>
      <c r="C6623" s="1">
        <f t="shared" si="941"/>
        <v>41915.499999983964</v>
      </c>
      <c r="D6623" s="7">
        <v>706.78787878787887</v>
      </c>
      <c r="E6623" s="7"/>
      <c r="G6623">
        <v>74.3</v>
      </c>
      <c r="H6623" s="12">
        <v>419.03100652048801</v>
      </c>
      <c r="I6623" s="13">
        <f>$D$2*tarifas!$D$12/24</f>
        <v>1.4541666666666666</v>
      </c>
      <c r="J6623" s="13" t="e">
        <f>VLOOKUP(E6623&amp;" "&amp;F6623,tarifas!$A$13:$D$20,4,FALSE)*H6623</f>
        <v>#N/A</v>
      </c>
      <c r="K6623" s="13">
        <f>IF(F6623="COD1",tarifas!$D$11*(SUMIFS($H$11:$H$8770,$F$11:$F$8770,"=COD1",$B$11:$B$8770,"="&amp;B6623)/COUNTIFS($F$11:$F$8770,"=COD1",$B$11:$B$8770,"="&amp;B6623))/COUNTIFS($A$11:$A$8770,"="&amp;A6623,$F$11:$F$8770,"=COD1"),0)</f>
        <v>0</v>
      </c>
      <c r="L6623" s="13" t="e">
        <f>(VLOOKUP(F6623,tarifas!$C$7:$D$10,2,FALSE)+tarifas!$D$21)*datos!H6623</f>
        <v>#N/A</v>
      </c>
      <c r="M6623">
        <v>470.34300999999999</v>
      </c>
      <c r="N6623" s="13" t="e">
        <f t="shared" si="935"/>
        <v>#N/A</v>
      </c>
      <c r="O6623">
        <f t="shared" si="936"/>
        <v>419.03100652048801</v>
      </c>
      <c r="P6623" s="12">
        <f t="shared" si="937"/>
        <v>0</v>
      </c>
      <c r="Q6623">
        <f t="shared" si="938"/>
        <v>51.312003479511986</v>
      </c>
      <c r="R6623">
        <f>$D$2*tarifas!$D$12/24</f>
        <v>1.4541666666666666</v>
      </c>
      <c r="S6623" t="e">
        <f>VLOOKUP(E6623&amp;" "&amp;F6623,tarifas!$A$13:$D$20,4,FALSE)*P6623</f>
        <v>#N/A</v>
      </c>
      <c r="T6623">
        <f>IF(F6623="COD1",tarifas!$D$11*(SUMIFS($P$11:$P$8770,$F$11:$F$8770,"=COD1",$B$11:$B$8770,"="&amp;B6623)/COUNTIFS($F$11:$F$8770,"=COD1",$B$11:$B$8770,"="&amp;B6623))/COUNTIFS($A$11:$A$8770,"="&amp;A6623,$F$11:$F$8770,"=COD1"),0)</f>
        <v>0</v>
      </c>
      <c r="U6623" t="e">
        <f>(VLOOKUP(F6623,tarifas!$C$7:$D$10,2,FALSE)+tarifas!$D$21)*datos!P6623</f>
        <v>#N/A</v>
      </c>
      <c r="V6623" t="e">
        <f t="shared" si="939"/>
        <v>#N/A</v>
      </c>
      <c r="W6623">
        <f t="shared" si="940"/>
        <v>3.4312336726749666</v>
      </c>
    </row>
    <row r="6624" spans="1:23" x14ac:dyDescent="0.25">
      <c r="A6624">
        <f t="shared" si="933"/>
        <v>272</v>
      </c>
      <c r="B6624">
        <f t="shared" si="934"/>
        <v>10</v>
      </c>
      <c r="C6624" s="1">
        <f t="shared" si="941"/>
        <v>41915.541666650628</v>
      </c>
      <c r="D6624" s="7">
        <v>703.43939393939388</v>
      </c>
      <c r="E6624" s="7"/>
      <c r="G6624">
        <v>74</v>
      </c>
      <c r="H6624" s="12">
        <v>550.11433673638112</v>
      </c>
      <c r="I6624" s="13">
        <f>$D$2*tarifas!$D$12/24</f>
        <v>1.4541666666666666</v>
      </c>
      <c r="J6624" s="13" t="e">
        <f>VLOOKUP(E6624&amp;" "&amp;F6624,tarifas!$A$13:$D$20,4,FALSE)*H6624</f>
        <v>#N/A</v>
      </c>
      <c r="K6624" s="13">
        <f>IF(F6624="COD1",tarifas!$D$11*(SUMIFS($H$11:$H$8770,$F$11:$F$8770,"=COD1",$B$11:$B$8770,"="&amp;B6624)/COUNTIFS($F$11:$F$8770,"=COD1",$B$11:$B$8770,"="&amp;B6624))/COUNTIFS($A$11:$A$8770,"="&amp;A6624,$F$11:$F$8770,"=COD1"),0)</f>
        <v>0</v>
      </c>
      <c r="L6624" s="13" t="e">
        <f>(VLOOKUP(F6624,tarifas!$C$7:$D$10,2,FALSE)+tarifas!$D$21)*datos!H6624</f>
        <v>#N/A</v>
      </c>
      <c r="M6624">
        <v>441.62788</v>
      </c>
      <c r="N6624" s="13" t="e">
        <f t="shared" si="935"/>
        <v>#N/A</v>
      </c>
      <c r="O6624">
        <f t="shared" si="936"/>
        <v>441.62788</v>
      </c>
      <c r="P6624" s="12">
        <f t="shared" si="937"/>
        <v>108.48645673638111</v>
      </c>
      <c r="Q6624">
        <f t="shared" si="938"/>
        <v>0</v>
      </c>
      <c r="R6624">
        <f>$D$2*tarifas!$D$12/24</f>
        <v>1.4541666666666666</v>
      </c>
      <c r="S6624" t="e">
        <f>VLOOKUP(E6624&amp;" "&amp;F6624,tarifas!$A$13:$D$20,4,FALSE)*P6624</f>
        <v>#N/A</v>
      </c>
      <c r="T6624">
        <f>IF(F6624="COD1",tarifas!$D$11*(SUMIFS($P$11:$P$8770,$F$11:$F$8770,"=COD1",$B$11:$B$8770,"="&amp;B6624)/COUNTIFS($F$11:$F$8770,"=COD1",$B$11:$B$8770,"="&amp;B6624))/COUNTIFS($A$11:$A$8770,"="&amp;A6624,$F$11:$F$8770,"=COD1"),0)</f>
        <v>0</v>
      </c>
      <c r="U6624" t="e">
        <f>(VLOOKUP(F6624,tarifas!$C$7:$D$10,2,FALSE)+tarifas!$D$21)*datos!P6624</f>
        <v>#N/A</v>
      </c>
      <c r="V6624" t="e">
        <f t="shared" si="939"/>
        <v>#N/A</v>
      </c>
      <c r="W6624">
        <f t="shared" si="940"/>
        <v>0</v>
      </c>
    </row>
    <row r="6625" spans="1:23" x14ac:dyDescent="0.25">
      <c r="A6625">
        <f t="shared" si="933"/>
        <v>272</v>
      </c>
      <c r="B6625">
        <f t="shared" si="934"/>
        <v>10</v>
      </c>
      <c r="C6625" s="1">
        <f t="shared" si="941"/>
        <v>41915.583333317292</v>
      </c>
      <c r="D6625" s="7">
        <v>664.03030303030312</v>
      </c>
      <c r="E6625" s="7"/>
      <c r="G6625">
        <v>71.010000000000005</v>
      </c>
      <c r="H6625" s="12">
        <v>554.65860139548795</v>
      </c>
      <c r="I6625" s="13">
        <f>$D$2*tarifas!$D$12/24</f>
        <v>1.4541666666666666</v>
      </c>
      <c r="J6625" s="13" t="e">
        <f>VLOOKUP(E6625&amp;" "&amp;F6625,tarifas!$A$13:$D$20,4,FALSE)*H6625</f>
        <v>#N/A</v>
      </c>
      <c r="K6625" s="13">
        <f>IF(F6625="COD1",tarifas!$D$11*(SUMIFS($H$11:$H$8770,$F$11:$F$8770,"=COD1",$B$11:$B$8770,"="&amp;B6625)/COUNTIFS($F$11:$F$8770,"=COD1",$B$11:$B$8770,"="&amp;B6625))/COUNTIFS($A$11:$A$8770,"="&amp;A6625,$F$11:$F$8770,"=COD1"),0)</f>
        <v>0</v>
      </c>
      <c r="L6625" s="13" t="e">
        <f>(VLOOKUP(F6625,tarifas!$C$7:$D$10,2,FALSE)+tarifas!$D$21)*datos!H6625</f>
        <v>#N/A</v>
      </c>
      <c r="M6625">
        <v>374.69274000000001</v>
      </c>
      <c r="N6625" s="13" t="e">
        <f t="shared" si="935"/>
        <v>#N/A</v>
      </c>
      <c r="O6625">
        <f t="shared" si="936"/>
        <v>374.69274000000001</v>
      </c>
      <c r="P6625" s="12">
        <f t="shared" si="937"/>
        <v>179.96586139548793</v>
      </c>
      <c r="Q6625">
        <f t="shared" si="938"/>
        <v>0</v>
      </c>
      <c r="R6625">
        <f>$D$2*tarifas!$D$12/24</f>
        <v>1.4541666666666666</v>
      </c>
      <c r="S6625" t="e">
        <f>VLOOKUP(E6625&amp;" "&amp;F6625,tarifas!$A$13:$D$20,4,FALSE)*P6625</f>
        <v>#N/A</v>
      </c>
      <c r="T6625">
        <f>IF(F6625="COD1",tarifas!$D$11*(SUMIFS($P$11:$P$8770,$F$11:$F$8770,"=COD1",$B$11:$B$8770,"="&amp;B6625)/COUNTIFS($F$11:$F$8770,"=COD1",$B$11:$B$8770,"="&amp;B6625))/COUNTIFS($A$11:$A$8770,"="&amp;A6625,$F$11:$F$8770,"=COD1"),0)</f>
        <v>0</v>
      </c>
      <c r="U6625" t="e">
        <f>(VLOOKUP(F6625,tarifas!$C$7:$D$10,2,FALSE)+tarifas!$D$21)*datos!P6625</f>
        <v>#N/A</v>
      </c>
      <c r="V6625" t="e">
        <f t="shared" si="939"/>
        <v>#N/A</v>
      </c>
      <c r="W6625">
        <f t="shared" si="940"/>
        <v>0</v>
      </c>
    </row>
    <row r="6626" spans="1:23" x14ac:dyDescent="0.25">
      <c r="A6626">
        <f t="shared" si="933"/>
        <v>272</v>
      </c>
      <c r="B6626">
        <f t="shared" si="934"/>
        <v>10</v>
      </c>
      <c r="C6626" s="1">
        <f t="shared" si="941"/>
        <v>41915.624999983957</v>
      </c>
      <c r="D6626" s="7">
        <v>542.19696969696975</v>
      </c>
      <c r="E6626" s="7"/>
      <c r="G6626">
        <v>73.03</v>
      </c>
      <c r="H6626" s="12">
        <v>559.28412317786012</v>
      </c>
      <c r="I6626" s="13">
        <f>$D$2*tarifas!$D$12/24</f>
        <v>1.4541666666666666</v>
      </c>
      <c r="J6626" s="13" t="e">
        <f>VLOOKUP(E6626&amp;" "&amp;F6626,tarifas!$A$13:$D$20,4,FALSE)*H6626</f>
        <v>#N/A</v>
      </c>
      <c r="K6626" s="13">
        <f>IF(F6626="COD1",tarifas!$D$11*(SUMIFS($H$11:$H$8770,$F$11:$F$8770,"=COD1",$B$11:$B$8770,"="&amp;B6626)/COUNTIFS($F$11:$F$8770,"=COD1",$B$11:$B$8770,"="&amp;B6626))/COUNTIFS($A$11:$A$8770,"="&amp;A6626,$F$11:$F$8770,"=COD1"),0)</f>
        <v>0</v>
      </c>
      <c r="L6626" s="13" t="e">
        <f>(VLOOKUP(F6626,tarifas!$C$7:$D$10,2,FALSE)+tarifas!$D$21)*datos!H6626</f>
        <v>#N/A</v>
      </c>
      <c r="M6626">
        <v>211.95107999999999</v>
      </c>
      <c r="N6626" s="13" t="e">
        <f t="shared" si="935"/>
        <v>#N/A</v>
      </c>
      <c r="O6626">
        <f t="shared" si="936"/>
        <v>211.95107999999999</v>
      </c>
      <c r="P6626" s="12">
        <f t="shared" si="937"/>
        <v>347.33304317786013</v>
      </c>
      <c r="Q6626">
        <f t="shared" si="938"/>
        <v>0</v>
      </c>
      <c r="R6626">
        <f>$D$2*tarifas!$D$12/24</f>
        <v>1.4541666666666666</v>
      </c>
      <c r="S6626" t="e">
        <f>VLOOKUP(E6626&amp;" "&amp;F6626,tarifas!$A$13:$D$20,4,FALSE)*P6626</f>
        <v>#N/A</v>
      </c>
      <c r="T6626">
        <f>IF(F6626="COD1",tarifas!$D$11*(SUMIFS($P$11:$P$8770,$F$11:$F$8770,"=COD1",$B$11:$B$8770,"="&amp;B6626)/COUNTIFS($F$11:$F$8770,"=COD1",$B$11:$B$8770,"="&amp;B6626))/COUNTIFS($A$11:$A$8770,"="&amp;A6626,$F$11:$F$8770,"=COD1"),0)</f>
        <v>0</v>
      </c>
      <c r="U6626" t="e">
        <f>(VLOOKUP(F6626,tarifas!$C$7:$D$10,2,FALSE)+tarifas!$D$21)*datos!P6626</f>
        <v>#N/A</v>
      </c>
      <c r="V6626" t="e">
        <f t="shared" si="939"/>
        <v>#N/A</v>
      </c>
      <c r="W6626">
        <f t="shared" si="940"/>
        <v>0</v>
      </c>
    </row>
    <row r="6627" spans="1:23" x14ac:dyDescent="0.25">
      <c r="A6627">
        <f t="shared" si="933"/>
        <v>272</v>
      </c>
      <c r="B6627">
        <f t="shared" si="934"/>
        <v>10</v>
      </c>
      <c r="C6627" s="1">
        <f t="shared" si="941"/>
        <v>41915.666666650621</v>
      </c>
      <c r="D6627" s="7">
        <v>395.12121212121212</v>
      </c>
      <c r="E6627" s="7"/>
      <c r="G6627">
        <v>73.73</v>
      </c>
      <c r="H6627" s="12">
        <v>516.13905494509459</v>
      </c>
      <c r="I6627" s="13">
        <f>$D$2*tarifas!$D$12/24</f>
        <v>1.4541666666666666</v>
      </c>
      <c r="J6627" s="13" t="e">
        <f>VLOOKUP(E6627&amp;" "&amp;F6627,tarifas!$A$13:$D$20,4,FALSE)*H6627</f>
        <v>#N/A</v>
      </c>
      <c r="K6627" s="13">
        <f>IF(F6627="COD1",tarifas!$D$11*(SUMIFS($H$11:$H$8770,$F$11:$F$8770,"=COD1",$B$11:$B$8770,"="&amp;B6627)/COUNTIFS($F$11:$F$8770,"=COD1",$B$11:$B$8770,"="&amp;B6627))/COUNTIFS($A$11:$A$8770,"="&amp;A6627,$F$11:$F$8770,"=COD1"),0)</f>
        <v>0</v>
      </c>
      <c r="L6627" s="13" t="e">
        <f>(VLOOKUP(F6627,tarifas!$C$7:$D$10,2,FALSE)+tarifas!$D$21)*datos!H6627</f>
        <v>#N/A</v>
      </c>
      <c r="M6627">
        <v>69.720300000000009</v>
      </c>
      <c r="N6627" s="13" t="e">
        <f t="shared" si="935"/>
        <v>#N/A</v>
      </c>
      <c r="O6627">
        <f t="shared" si="936"/>
        <v>69.720300000000009</v>
      </c>
      <c r="P6627" s="12">
        <f t="shared" si="937"/>
        <v>446.41875494509458</v>
      </c>
      <c r="Q6627">
        <f t="shared" si="938"/>
        <v>0</v>
      </c>
      <c r="R6627">
        <f>$D$2*tarifas!$D$12/24</f>
        <v>1.4541666666666666</v>
      </c>
      <c r="S6627" t="e">
        <f>VLOOKUP(E6627&amp;" "&amp;F6627,tarifas!$A$13:$D$20,4,FALSE)*P6627</f>
        <v>#N/A</v>
      </c>
      <c r="T6627">
        <f>IF(F6627="COD1",tarifas!$D$11*(SUMIFS($P$11:$P$8770,$F$11:$F$8770,"=COD1",$B$11:$B$8770,"="&amp;B6627)/COUNTIFS($F$11:$F$8770,"=COD1",$B$11:$B$8770,"="&amp;B6627))/COUNTIFS($A$11:$A$8770,"="&amp;A6627,$F$11:$F$8770,"=COD1"),0)</f>
        <v>0</v>
      </c>
      <c r="U6627" t="e">
        <f>(VLOOKUP(F6627,tarifas!$C$7:$D$10,2,FALSE)+tarifas!$D$21)*datos!P6627</f>
        <v>#N/A</v>
      </c>
      <c r="V6627" t="e">
        <f t="shared" si="939"/>
        <v>#N/A</v>
      </c>
      <c r="W6627">
        <f t="shared" si="940"/>
        <v>0</v>
      </c>
    </row>
    <row r="6628" spans="1:23" x14ac:dyDescent="0.25">
      <c r="A6628">
        <f t="shared" si="933"/>
        <v>272</v>
      </c>
      <c r="B6628">
        <f t="shared" si="934"/>
        <v>10</v>
      </c>
      <c r="C6628" s="1">
        <f t="shared" si="941"/>
        <v>41915.708333317285</v>
      </c>
      <c r="D6628" s="7">
        <v>178.5</v>
      </c>
      <c r="E6628" s="7"/>
      <c r="G6628">
        <v>72.400000000000006</v>
      </c>
      <c r="H6628" s="12">
        <v>425.59482293632539</v>
      </c>
      <c r="I6628" s="13">
        <f>$D$2*tarifas!$D$12/24</f>
        <v>1.4541666666666666</v>
      </c>
      <c r="J6628" s="13" t="e">
        <f>VLOOKUP(E6628&amp;" "&amp;F6628,tarifas!$A$13:$D$20,4,FALSE)*H6628</f>
        <v>#N/A</v>
      </c>
      <c r="K6628" s="13">
        <f>IF(F6628="COD1",tarifas!$D$11*(SUMIFS($H$11:$H$8770,$F$11:$F$8770,"=COD1",$B$11:$B$8770,"="&amp;B6628)/COUNTIFS($F$11:$F$8770,"=COD1",$B$11:$B$8770,"="&amp;B6628))/COUNTIFS($A$11:$A$8770,"="&amp;A6628,$F$11:$F$8770,"=COD1"),0)</f>
        <v>0</v>
      </c>
      <c r="L6628" s="13" t="e">
        <f>(VLOOKUP(F6628,tarifas!$C$7:$D$10,2,FALSE)+tarifas!$D$21)*datos!H6628</f>
        <v>#N/A</v>
      </c>
      <c r="M6628">
        <v>7.7538900000000002</v>
      </c>
      <c r="N6628" s="13" t="e">
        <f t="shared" si="935"/>
        <v>#N/A</v>
      </c>
      <c r="O6628">
        <f t="shared" si="936"/>
        <v>7.7538900000000002</v>
      </c>
      <c r="P6628" s="12">
        <f t="shared" si="937"/>
        <v>417.84093293632537</v>
      </c>
      <c r="Q6628">
        <f t="shared" si="938"/>
        <v>0</v>
      </c>
      <c r="R6628">
        <f>$D$2*tarifas!$D$12/24</f>
        <v>1.4541666666666666</v>
      </c>
      <c r="S6628" t="e">
        <f>VLOOKUP(E6628&amp;" "&amp;F6628,tarifas!$A$13:$D$20,4,FALSE)*P6628</f>
        <v>#N/A</v>
      </c>
      <c r="T6628">
        <f>IF(F6628="COD1",tarifas!$D$11*(SUMIFS($P$11:$P$8770,$F$11:$F$8770,"=COD1",$B$11:$B$8770,"="&amp;B6628)/COUNTIFS($F$11:$F$8770,"=COD1",$B$11:$B$8770,"="&amp;B6628))/COUNTIFS($A$11:$A$8770,"="&amp;A6628,$F$11:$F$8770,"=COD1"),0)</f>
        <v>0</v>
      </c>
      <c r="U6628" t="e">
        <f>(VLOOKUP(F6628,tarifas!$C$7:$D$10,2,FALSE)+tarifas!$D$21)*datos!P6628</f>
        <v>#N/A</v>
      </c>
      <c r="V6628" t="e">
        <f t="shared" si="939"/>
        <v>#N/A</v>
      </c>
      <c r="W6628">
        <f t="shared" si="940"/>
        <v>0</v>
      </c>
    </row>
    <row r="6629" spans="1:23" x14ac:dyDescent="0.25">
      <c r="A6629">
        <f t="shared" si="933"/>
        <v>272</v>
      </c>
      <c r="B6629">
        <f t="shared" si="934"/>
        <v>10</v>
      </c>
      <c r="C6629" s="1">
        <f t="shared" si="941"/>
        <v>41915.749999983949</v>
      </c>
      <c r="D6629" s="7">
        <v>20.348484848484848</v>
      </c>
      <c r="E6629" s="7"/>
      <c r="G6629">
        <v>74.599999999999994</v>
      </c>
      <c r="H6629" s="12">
        <v>322.16906816462887</v>
      </c>
      <c r="I6629" s="13">
        <f>$D$2*tarifas!$D$12/24</f>
        <v>1.4541666666666666</v>
      </c>
      <c r="J6629" s="13" t="e">
        <f>VLOOKUP(E6629&amp;" "&amp;F6629,tarifas!$A$13:$D$20,4,FALSE)*H6629</f>
        <v>#N/A</v>
      </c>
      <c r="K6629" s="13">
        <f>IF(F6629="COD1",tarifas!$D$11*(SUMIFS($H$11:$H$8770,$F$11:$F$8770,"=COD1",$B$11:$B$8770,"="&amp;B6629)/COUNTIFS($F$11:$F$8770,"=COD1",$B$11:$B$8770,"="&amp;B6629))/COUNTIFS($A$11:$A$8770,"="&amp;A6629,$F$11:$F$8770,"=COD1"),0)</f>
        <v>0</v>
      </c>
      <c r="L6629" s="13" t="e">
        <f>(VLOOKUP(F6629,tarifas!$C$7:$D$10,2,FALSE)+tarifas!$D$21)*datos!H6629</f>
        <v>#N/A</v>
      </c>
      <c r="M6629">
        <v>0</v>
      </c>
      <c r="N6629" s="13" t="e">
        <f t="shared" si="935"/>
        <v>#N/A</v>
      </c>
      <c r="O6629">
        <f t="shared" si="936"/>
        <v>0</v>
      </c>
      <c r="P6629" s="12">
        <f t="shared" si="937"/>
        <v>322.16906816462887</v>
      </c>
      <c r="Q6629">
        <f t="shared" si="938"/>
        <v>0</v>
      </c>
      <c r="R6629">
        <f>$D$2*tarifas!$D$12/24</f>
        <v>1.4541666666666666</v>
      </c>
      <c r="S6629" t="e">
        <f>VLOOKUP(E6629&amp;" "&amp;F6629,tarifas!$A$13:$D$20,4,FALSE)*P6629</f>
        <v>#N/A</v>
      </c>
      <c r="T6629">
        <f>IF(F6629="COD1",tarifas!$D$11*(SUMIFS($P$11:$P$8770,$F$11:$F$8770,"=COD1",$B$11:$B$8770,"="&amp;B6629)/COUNTIFS($F$11:$F$8770,"=COD1",$B$11:$B$8770,"="&amp;B6629))/COUNTIFS($A$11:$A$8770,"="&amp;A6629,$F$11:$F$8770,"=COD1"),0)</f>
        <v>0</v>
      </c>
      <c r="U6629" t="e">
        <f>(VLOOKUP(F6629,tarifas!$C$7:$D$10,2,FALSE)+tarifas!$D$21)*datos!P6629</f>
        <v>#N/A</v>
      </c>
      <c r="V6629" t="e">
        <f t="shared" si="939"/>
        <v>#N/A</v>
      </c>
      <c r="W6629">
        <f t="shared" si="940"/>
        <v>0</v>
      </c>
    </row>
    <row r="6630" spans="1:23" x14ac:dyDescent="0.25">
      <c r="A6630">
        <f t="shared" si="933"/>
        <v>272</v>
      </c>
      <c r="B6630">
        <f t="shared" si="934"/>
        <v>10</v>
      </c>
      <c r="C6630" s="1">
        <f t="shared" si="941"/>
        <v>41915.791666650613</v>
      </c>
      <c r="D6630" s="7">
        <v>0</v>
      </c>
      <c r="E6630" s="7"/>
      <c r="G6630">
        <v>79.03</v>
      </c>
      <c r="H6630" s="12">
        <v>239.52831436749989</v>
      </c>
      <c r="I6630" s="13">
        <f>$D$2*tarifas!$D$12/24</f>
        <v>1.4541666666666666</v>
      </c>
      <c r="J6630" s="13" t="e">
        <f>VLOOKUP(E6630&amp;" "&amp;F6630,tarifas!$A$13:$D$20,4,FALSE)*H6630</f>
        <v>#N/A</v>
      </c>
      <c r="K6630" s="13">
        <f>IF(F6630="COD1",tarifas!$D$11*(SUMIFS($H$11:$H$8770,$F$11:$F$8770,"=COD1",$B$11:$B$8770,"="&amp;B6630)/COUNTIFS($F$11:$F$8770,"=COD1",$B$11:$B$8770,"="&amp;B6630))/COUNTIFS($A$11:$A$8770,"="&amp;A6630,$F$11:$F$8770,"=COD1"),0)</f>
        <v>0</v>
      </c>
      <c r="L6630" s="13" t="e">
        <f>(VLOOKUP(F6630,tarifas!$C$7:$D$10,2,FALSE)+tarifas!$D$21)*datos!H6630</f>
        <v>#N/A</v>
      </c>
      <c r="M6630">
        <v>0</v>
      </c>
      <c r="N6630" s="13" t="e">
        <f t="shared" si="935"/>
        <v>#N/A</v>
      </c>
      <c r="O6630">
        <f t="shared" si="936"/>
        <v>0</v>
      </c>
      <c r="P6630" s="12">
        <f t="shared" si="937"/>
        <v>239.52831436749989</v>
      </c>
      <c r="Q6630">
        <f t="shared" si="938"/>
        <v>0</v>
      </c>
      <c r="R6630">
        <f>$D$2*tarifas!$D$12/24</f>
        <v>1.4541666666666666</v>
      </c>
      <c r="S6630" t="e">
        <f>VLOOKUP(E6630&amp;" "&amp;F6630,tarifas!$A$13:$D$20,4,FALSE)*P6630</f>
        <v>#N/A</v>
      </c>
      <c r="T6630">
        <f>IF(F6630="COD1",tarifas!$D$11*(SUMIFS($P$11:$P$8770,$F$11:$F$8770,"=COD1",$B$11:$B$8770,"="&amp;B6630)/COUNTIFS($F$11:$F$8770,"=COD1",$B$11:$B$8770,"="&amp;B6630))/COUNTIFS($A$11:$A$8770,"="&amp;A6630,$F$11:$F$8770,"=COD1"),0)</f>
        <v>0</v>
      </c>
      <c r="U6630" t="e">
        <f>(VLOOKUP(F6630,tarifas!$C$7:$D$10,2,FALSE)+tarifas!$D$21)*datos!P6630</f>
        <v>#N/A</v>
      </c>
      <c r="V6630" t="e">
        <f t="shared" si="939"/>
        <v>#N/A</v>
      </c>
      <c r="W6630">
        <f t="shared" si="940"/>
        <v>0</v>
      </c>
    </row>
    <row r="6631" spans="1:23" x14ac:dyDescent="0.25">
      <c r="A6631">
        <f t="shared" si="933"/>
        <v>272</v>
      </c>
      <c r="B6631">
        <f t="shared" si="934"/>
        <v>10</v>
      </c>
      <c r="C6631" s="1">
        <f t="shared" si="941"/>
        <v>41915.833333317278</v>
      </c>
      <c r="D6631" s="7">
        <v>0</v>
      </c>
      <c r="E6631" s="7"/>
      <c r="G6631">
        <v>76.19</v>
      </c>
      <c r="H6631" s="12">
        <v>216.26976139138765</v>
      </c>
      <c r="I6631" s="13">
        <f>$D$2*tarifas!$D$12/24</f>
        <v>1.4541666666666666</v>
      </c>
      <c r="J6631" s="13" t="e">
        <f>VLOOKUP(E6631&amp;" "&amp;F6631,tarifas!$A$13:$D$20,4,FALSE)*H6631</f>
        <v>#N/A</v>
      </c>
      <c r="K6631" s="13">
        <f>IF(F6631="COD1",tarifas!$D$11*(SUMIFS($H$11:$H$8770,$F$11:$F$8770,"=COD1",$B$11:$B$8770,"="&amp;B6631)/COUNTIFS($F$11:$F$8770,"=COD1",$B$11:$B$8770,"="&amp;B6631))/COUNTIFS($A$11:$A$8770,"="&amp;A6631,$F$11:$F$8770,"=COD1"),0)</f>
        <v>0</v>
      </c>
      <c r="L6631" s="13" t="e">
        <f>(VLOOKUP(F6631,tarifas!$C$7:$D$10,2,FALSE)+tarifas!$D$21)*datos!H6631</f>
        <v>#N/A</v>
      </c>
      <c r="M6631">
        <v>0</v>
      </c>
      <c r="N6631" s="13" t="e">
        <f t="shared" si="935"/>
        <v>#N/A</v>
      </c>
      <c r="O6631">
        <f t="shared" si="936"/>
        <v>0</v>
      </c>
      <c r="P6631" s="12">
        <f t="shared" si="937"/>
        <v>216.26976139138765</v>
      </c>
      <c r="Q6631">
        <f t="shared" si="938"/>
        <v>0</v>
      </c>
      <c r="R6631">
        <f>$D$2*tarifas!$D$12/24</f>
        <v>1.4541666666666666</v>
      </c>
      <c r="S6631" t="e">
        <f>VLOOKUP(E6631&amp;" "&amp;F6631,tarifas!$A$13:$D$20,4,FALSE)*P6631</f>
        <v>#N/A</v>
      </c>
      <c r="T6631">
        <f>IF(F6631="COD1",tarifas!$D$11*(SUMIFS($P$11:$P$8770,$F$11:$F$8770,"=COD1",$B$11:$B$8770,"="&amp;B6631)/COUNTIFS($F$11:$F$8770,"=COD1",$B$11:$B$8770,"="&amp;B6631))/COUNTIFS($A$11:$A$8770,"="&amp;A6631,$F$11:$F$8770,"=COD1"),0)</f>
        <v>0</v>
      </c>
      <c r="U6631" t="e">
        <f>(VLOOKUP(F6631,tarifas!$C$7:$D$10,2,FALSE)+tarifas!$D$21)*datos!P6631</f>
        <v>#N/A</v>
      </c>
      <c r="V6631" t="e">
        <f t="shared" si="939"/>
        <v>#N/A</v>
      </c>
      <c r="W6631">
        <f t="shared" si="940"/>
        <v>0</v>
      </c>
    </row>
    <row r="6632" spans="1:23" x14ac:dyDescent="0.25">
      <c r="A6632">
        <f t="shared" si="933"/>
        <v>272</v>
      </c>
      <c r="B6632">
        <f t="shared" si="934"/>
        <v>10</v>
      </c>
      <c r="C6632" s="1">
        <f t="shared" si="941"/>
        <v>41915.874999983942</v>
      </c>
      <c r="D6632" s="7">
        <v>0</v>
      </c>
      <c r="E6632" s="7"/>
      <c r="G6632">
        <v>74</v>
      </c>
      <c r="H6632" s="12">
        <v>209.73531925275202</v>
      </c>
      <c r="I6632" s="13">
        <f>$D$2*tarifas!$D$12/24</f>
        <v>1.4541666666666666</v>
      </c>
      <c r="J6632" s="13" t="e">
        <f>VLOOKUP(E6632&amp;" "&amp;F6632,tarifas!$A$13:$D$20,4,FALSE)*H6632</f>
        <v>#N/A</v>
      </c>
      <c r="K6632" s="13">
        <f>IF(F6632="COD1",tarifas!$D$11*(SUMIFS($H$11:$H$8770,$F$11:$F$8770,"=COD1",$B$11:$B$8770,"="&amp;B6632)/COUNTIFS($F$11:$F$8770,"=COD1",$B$11:$B$8770,"="&amp;B6632))/COUNTIFS($A$11:$A$8770,"="&amp;A6632,$F$11:$F$8770,"=COD1"),0)</f>
        <v>0</v>
      </c>
      <c r="L6632" s="13" t="e">
        <f>(VLOOKUP(F6632,tarifas!$C$7:$D$10,2,FALSE)+tarifas!$D$21)*datos!H6632</f>
        <v>#N/A</v>
      </c>
      <c r="M6632">
        <v>0</v>
      </c>
      <c r="N6632" s="13" t="e">
        <f t="shared" si="935"/>
        <v>#N/A</v>
      </c>
      <c r="O6632">
        <f t="shared" si="936"/>
        <v>0</v>
      </c>
      <c r="P6632" s="12">
        <f t="shared" si="937"/>
        <v>209.73531925275202</v>
      </c>
      <c r="Q6632">
        <f t="shared" si="938"/>
        <v>0</v>
      </c>
      <c r="R6632">
        <f>$D$2*tarifas!$D$12/24</f>
        <v>1.4541666666666666</v>
      </c>
      <c r="S6632" t="e">
        <f>VLOOKUP(E6632&amp;" "&amp;F6632,tarifas!$A$13:$D$20,4,FALSE)*P6632</f>
        <v>#N/A</v>
      </c>
      <c r="T6632">
        <f>IF(F6632="COD1",tarifas!$D$11*(SUMIFS($P$11:$P$8770,$F$11:$F$8770,"=COD1",$B$11:$B$8770,"="&amp;B6632)/COUNTIFS($F$11:$F$8770,"=COD1",$B$11:$B$8770,"="&amp;B6632))/COUNTIFS($A$11:$A$8770,"="&amp;A6632,$F$11:$F$8770,"=COD1"),0)</f>
        <v>0</v>
      </c>
      <c r="U6632" t="e">
        <f>(VLOOKUP(F6632,tarifas!$C$7:$D$10,2,FALSE)+tarifas!$D$21)*datos!P6632</f>
        <v>#N/A</v>
      </c>
      <c r="V6632" t="e">
        <f t="shared" si="939"/>
        <v>#N/A</v>
      </c>
      <c r="W6632">
        <f t="shared" si="940"/>
        <v>0</v>
      </c>
    </row>
    <row r="6633" spans="1:23" x14ac:dyDescent="0.25">
      <c r="A6633">
        <f t="shared" si="933"/>
        <v>272</v>
      </c>
      <c r="B6633">
        <f t="shared" si="934"/>
        <v>10</v>
      </c>
      <c r="C6633" s="1">
        <f t="shared" si="941"/>
        <v>41915.916666650606</v>
      </c>
      <c r="D6633" s="7">
        <v>0</v>
      </c>
      <c r="E6633" s="7"/>
      <c r="G6633">
        <v>69.94</v>
      </c>
      <c r="H6633" s="12">
        <v>207.69529131192911</v>
      </c>
      <c r="I6633" s="13">
        <f>$D$2*tarifas!$D$12/24</f>
        <v>1.4541666666666666</v>
      </c>
      <c r="J6633" s="13" t="e">
        <f>VLOOKUP(E6633&amp;" "&amp;F6633,tarifas!$A$13:$D$20,4,FALSE)*H6633</f>
        <v>#N/A</v>
      </c>
      <c r="K6633" s="13">
        <f>IF(F6633="COD1",tarifas!$D$11*(SUMIFS($H$11:$H$8770,$F$11:$F$8770,"=COD1",$B$11:$B$8770,"="&amp;B6633)/COUNTIFS($F$11:$F$8770,"=COD1",$B$11:$B$8770,"="&amp;B6633))/COUNTIFS($A$11:$A$8770,"="&amp;A6633,$F$11:$F$8770,"=COD1"),0)</f>
        <v>0</v>
      </c>
      <c r="L6633" s="13" t="e">
        <f>(VLOOKUP(F6633,tarifas!$C$7:$D$10,2,FALSE)+tarifas!$D$21)*datos!H6633</f>
        <v>#N/A</v>
      </c>
      <c r="M6633">
        <v>0</v>
      </c>
      <c r="N6633" s="13" t="e">
        <f t="shared" si="935"/>
        <v>#N/A</v>
      </c>
      <c r="O6633">
        <f t="shared" si="936"/>
        <v>0</v>
      </c>
      <c r="P6633" s="12">
        <f t="shared" si="937"/>
        <v>207.69529131192911</v>
      </c>
      <c r="Q6633">
        <f t="shared" si="938"/>
        <v>0</v>
      </c>
      <c r="R6633">
        <f>$D$2*tarifas!$D$12/24</f>
        <v>1.4541666666666666</v>
      </c>
      <c r="S6633" t="e">
        <f>VLOOKUP(E6633&amp;" "&amp;F6633,tarifas!$A$13:$D$20,4,FALSE)*P6633</f>
        <v>#N/A</v>
      </c>
      <c r="T6633">
        <f>IF(F6633="COD1",tarifas!$D$11*(SUMIFS($P$11:$P$8770,$F$11:$F$8770,"=COD1",$B$11:$B$8770,"="&amp;B6633)/COUNTIFS($F$11:$F$8770,"=COD1",$B$11:$B$8770,"="&amp;B6633))/COUNTIFS($A$11:$A$8770,"="&amp;A6633,$F$11:$F$8770,"=COD1"),0)</f>
        <v>0</v>
      </c>
      <c r="U6633" t="e">
        <f>(VLOOKUP(F6633,tarifas!$C$7:$D$10,2,FALSE)+tarifas!$D$21)*datos!P6633</f>
        <v>#N/A</v>
      </c>
      <c r="V6633" t="e">
        <f t="shared" si="939"/>
        <v>#N/A</v>
      </c>
      <c r="W6633">
        <f t="shared" si="940"/>
        <v>0</v>
      </c>
    </row>
    <row r="6634" spans="1:23" x14ac:dyDescent="0.25">
      <c r="A6634">
        <f t="shared" si="933"/>
        <v>272</v>
      </c>
      <c r="B6634">
        <f t="shared" si="934"/>
        <v>10</v>
      </c>
      <c r="C6634" s="1">
        <f t="shared" si="941"/>
        <v>41915.95833331727</v>
      </c>
      <c r="D6634" s="7">
        <v>0</v>
      </c>
      <c r="E6634" s="7"/>
      <c r="G6634">
        <v>67.930000000000007</v>
      </c>
      <c r="H6634" s="12">
        <v>207.13446414835266</v>
      </c>
      <c r="I6634" s="13">
        <f>$D$2*tarifas!$D$12/24</f>
        <v>1.4541666666666666</v>
      </c>
      <c r="J6634" s="13" t="e">
        <f>VLOOKUP(E6634&amp;" "&amp;F6634,tarifas!$A$13:$D$20,4,FALSE)*H6634</f>
        <v>#N/A</v>
      </c>
      <c r="K6634" s="13">
        <f>IF(F6634="COD1",tarifas!$D$11*(SUMIFS($H$11:$H$8770,$F$11:$F$8770,"=COD1",$B$11:$B$8770,"="&amp;B6634)/COUNTIFS($F$11:$F$8770,"=COD1",$B$11:$B$8770,"="&amp;B6634))/COUNTIFS($A$11:$A$8770,"="&amp;A6634,$F$11:$F$8770,"=COD1"),0)</f>
        <v>0</v>
      </c>
      <c r="L6634" s="13" t="e">
        <f>(VLOOKUP(F6634,tarifas!$C$7:$D$10,2,FALSE)+tarifas!$D$21)*datos!H6634</f>
        <v>#N/A</v>
      </c>
      <c r="M6634">
        <v>0</v>
      </c>
      <c r="N6634" s="13" t="e">
        <f t="shared" si="935"/>
        <v>#N/A</v>
      </c>
      <c r="O6634">
        <f t="shared" si="936"/>
        <v>0</v>
      </c>
      <c r="P6634" s="12">
        <f t="shared" si="937"/>
        <v>207.13446414835266</v>
      </c>
      <c r="Q6634">
        <f t="shared" si="938"/>
        <v>0</v>
      </c>
      <c r="R6634">
        <f>$D$2*tarifas!$D$12/24</f>
        <v>1.4541666666666666</v>
      </c>
      <c r="S6634" t="e">
        <f>VLOOKUP(E6634&amp;" "&amp;F6634,tarifas!$A$13:$D$20,4,FALSE)*P6634</f>
        <v>#N/A</v>
      </c>
      <c r="T6634">
        <f>IF(F6634="COD1",tarifas!$D$11*(SUMIFS($P$11:$P$8770,$F$11:$F$8770,"=COD1",$B$11:$B$8770,"="&amp;B6634)/COUNTIFS($F$11:$F$8770,"=COD1",$B$11:$B$8770,"="&amp;B6634))/COUNTIFS($A$11:$A$8770,"="&amp;A6634,$F$11:$F$8770,"=COD1"),0)</f>
        <v>0</v>
      </c>
      <c r="U6634" t="e">
        <f>(VLOOKUP(F6634,tarifas!$C$7:$D$10,2,FALSE)+tarifas!$D$21)*datos!P6634</f>
        <v>#N/A</v>
      </c>
      <c r="V6634" t="e">
        <f t="shared" si="939"/>
        <v>#N/A</v>
      </c>
      <c r="W6634">
        <f t="shared" si="940"/>
        <v>0</v>
      </c>
    </row>
    <row r="6635" spans="1:23" x14ac:dyDescent="0.25">
      <c r="A6635">
        <f t="shared" si="933"/>
        <v>273</v>
      </c>
      <c r="B6635">
        <f t="shared" si="934"/>
        <v>10</v>
      </c>
      <c r="C6635" s="1">
        <f t="shared" si="941"/>
        <v>41915.999999983935</v>
      </c>
      <c r="D6635" s="7">
        <v>0</v>
      </c>
      <c r="E6635" s="7"/>
      <c r="G6635">
        <v>64.89</v>
      </c>
      <c r="H6635" s="12">
        <v>204.78854682808833</v>
      </c>
      <c r="I6635" s="13">
        <f>$D$2*tarifas!$D$12/24</f>
        <v>1.4541666666666666</v>
      </c>
      <c r="J6635" s="13" t="e">
        <f>VLOOKUP(E6635&amp;" "&amp;F6635,tarifas!$A$13:$D$20,4,FALSE)*H6635</f>
        <v>#N/A</v>
      </c>
      <c r="K6635" s="13">
        <f>IF(F6635="COD1",tarifas!$D$11*(SUMIFS($H$11:$H$8770,$F$11:$F$8770,"=COD1",$B$11:$B$8770,"="&amp;B6635)/COUNTIFS($F$11:$F$8770,"=COD1",$B$11:$B$8770,"="&amp;B6635))/COUNTIFS($A$11:$A$8770,"="&amp;A6635,$F$11:$F$8770,"=COD1"),0)</f>
        <v>0</v>
      </c>
      <c r="L6635" s="13" t="e">
        <f>(VLOOKUP(F6635,tarifas!$C$7:$D$10,2,FALSE)+tarifas!$D$21)*datos!H6635</f>
        <v>#N/A</v>
      </c>
      <c r="M6635">
        <v>0</v>
      </c>
      <c r="N6635" s="13" t="e">
        <f t="shared" si="935"/>
        <v>#N/A</v>
      </c>
      <c r="O6635">
        <f t="shared" si="936"/>
        <v>0</v>
      </c>
      <c r="P6635" s="12">
        <f t="shared" si="937"/>
        <v>204.78854682808833</v>
      </c>
      <c r="Q6635">
        <f t="shared" si="938"/>
        <v>0</v>
      </c>
      <c r="R6635">
        <f>$D$2*tarifas!$D$12/24</f>
        <v>1.4541666666666666</v>
      </c>
      <c r="S6635" t="e">
        <f>VLOOKUP(E6635&amp;" "&amp;F6635,tarifas!$A$13:$D$20,4,FALSE)*P6635</f>
        <v>#N/A</v>
      </c>
      <c r="T6635">
        <f>IF(F6635="COD1",tarifas!$D$11*(SUMIFS($P$11:$P$8770,$F$11:$F$8770,"=COD1",$B$11:$B$8770,"="&amp;B6635)/COUNTIFS($F$11:$F$8770,"=COD1",$B$11:$B$8770,"="&amp;B6635))/COUNTIFS($A$11:$A$8770,"="&amp;A6635,$F$11:$F$8770,"=COD1"),0)</f>
        <v>0</v>
      </c>
      <c r="U6635" t="e">
        <f>(VLOOKUP(F6635,tarifas!$C$7:$D$10,2,FALSE)+tarifas!$D$21)*datos!P6635</f>
        <v>#N/A</v>
      </c>
      <c r="V6635" t="e">
        <f t="shared" si="939"/>
        <v>#N/A</v>
      </c>
      <c r="W6635">
        <f t="shared" si="940"/>
        <v>0</v>
      </c>
    </row>
    <row r="6636" spans="1:23" x14ac:dyDescent="0.25">
      <c r="A6636">
        <f t="shared" si="933"/>
        <v>273</v>
      </c>
      <c r="B6636">
        <f t="shared" si="934"/>
        <v>10</v>
      </c>
      <c r="C6636" s="1">
        <f t="shared" si="941"/>
        <v>41916.041666650599</v>
      </c>
      <c r="D6636" s="7">
        <v>0</v>
      </c>
      <c r="E6636" s="7"/>
      <c r="G6636">
        <v>58.8</v>
      </c>
      <c r="H6636" s="12">
        <v>203.76978166352382</v>
      </c>
      <c r="I6636" s="13">
        <f>$D$2*tarifas!$D$12/24</f>
        <v>1.4541666666666666</v>
      </c>
      <c r="J6636" s="13" t="e">
        <f>VLOOKUP(E6636&amp;" "&amp;F6636,tarifas!$A$13:$D$20,4,FALSE)*H6636</f>
        <v>#N/A</v>
      </c>
      <c r="K6636" s="13">
        <f>IF(F6636="COD1",tarifas!$D$11*(SUMIFS($H$11:$H$8770,$F$11:$F$8770,"=COD1",$B$11:$B$8770,"="&amp;B6636)/COUNTIFS($F$11:$F$8770,"=COD1",$B$11:$B$8770,"="&amp;B6636))/COUNTIFS($A$11:$A$8770,"="&amp;A6636,$F$11:$F$8770,"=COD1"),0)</f>
        <v>0</v>
      </c>
      <c r="L6636" s="13" t="e">
        <f>(VLOOKUP(F6636,tarifas!$C$7:$D$10,2,FALSE)+tarifas!$D$21)*datos!H6636</f>
        <v>#N/A</v>
      </c>
      <c r="M6636">
        <v>0</v>
      </c>
      <c r="N6636" s="13" t="e">
        <f t="shared" si="935"/>
        <v>#N/A</v>
      </c>
      <c r="O6636">
        <f t="shared" si="936"/>
        <v>0</v>
      </c>
      <c r="P6636" s="12">
        <f t="shared" si="937"/>
        <v>203.76978166352382</v>
      </c>
      <c r="Q6636">
        <f t="shared" si="938"/>
        <v>0</v>
      </c>
      <c r="R6636">
        <f>$D$2*tarifas!$D$12/24</f>
        <v>1.4541666666666666</v>
      </c>
      <c r="S6636" t="e">
        <f>VLOOKUP(E6636&amp;" "&amp;F6636,tarifas!$A$13:$D$20,4,FALSE)*P6636</f>
        <v>#N/A</v>
      </c>
      <c r="T6636">
        <f>IF(F6636="COD1",tarifas!$D$11*(SUMIFS($P$11:$P$8770,$F$11:$F$8770,"=COD1",$B$11:$B$8770,"="&amp;B6636)/COUNTIFS($F$11:$F$8770,"=COD1",$B$11:$B$8770,"="&amp;B6636))/COUNTIFS($A$11:$A$8770,"="&amp;A6636,$F$11:$F$8770,"=COD1"),0)</f>
        <v>0</v>
      </c>
      <c r="U6636" t="e">
        <f>(VLOOKUP(F6636,tarifas!$C$7:$D$10,2,FALSE)+tarifas!$D$21)*datos!P6636</f>
        <v>#N/A</v>
      </c>
      <c r="V6636" t="e">
        <f t="shared" si="939"/>
        <v>#N/A</v>
      </c>
      <c r="W6636">
        <f t="shared" si="940"/>
        <v>0</v>
      </c>
    </row>
    <row r="6637" spans="1:23" x14ac:dyDescent="0.25">
      <c r="A6637">
        <f t="shared" si="933"/>
        <v>273</v>
      </c>
      <c r="B6637">
        <f t="shared" si="934"/>
        <v>10</v>
      </c>
      <c r="C6637" s="1">
        <f t="shared" si="941"/>
        <v>41916.083333317263</v>
      </c>
      <c r="D6637" s="7">
        <v>0</v>
      </c>
      <c r="E6637" s="7"/>
      <c r="G6637">
        <v>54.87</v>
      </c>
      <c r="H6637" s="12">
        <v>200.90267569212858</v>
      </c>
      <c r="I6637" s="13">
        <f>$D$2*tarifas!$D$12/24</f>
        <v>1.4541666666666666</v>
      </c>
      <c r="J6637" s="13" t="e">
        <f>VLOOKUP(E6637&amp;" "&amp;F6637,tarifas!$A$13:$D$20,4,FALSE)*H6637</f>
        <v>#N/A</v>
      </c>
      <c r="K6637" s="13">
        <f>IF(F6637="COD1",tarifas!$D$11*(SUMIFS($H$11:$H$8770,$F$11:$F$8770,"=COD1",$B$11:$B$8770,"="&amp;B6637)/COUNTIFS($F$11:$F$8770,"=COD1",$B$11:$B$8770,"="&amp;B6637))/COUNTIFS($A$11:$A$8770,"="&amp;A6637,$F$11:$F$8770,"=COD1"),0)</f>
        <v>0</v>
      </c>
      <c r="L6637" s="13" t="e">
        <f>(VLOOKUP(F6637,tarifas!$C$7:$D$10,2,FALSE)+tarifas!$D$21)*datos!H6637</f>
        <v>#N/A</v>
      </c>
      <c r="M6637">
        <v>0</v>
      </c>
      <c r="N6637" s="13" t="e">
        <f t="shared" si="935"/>
        <v>#N/A</v>
      </c>
      <c r="O6637">
        <f t="shared" si="936"/>
        <v>0</v>
      </c>
      <c r="P6637" s="12">
        <f t="shared" si="937"/>
        <v>200.90267569212858</v>
      </c>
      <c r="Q6637">
        <f t="shared" si="938"/>
        <v>0</v>
      </c>
      <c r="R6637">
        <f>$D$2*tarifas!$D$12/24</f>
        <v>1.4541666666666666</v>
      </c>
      <c r="S6637" t="e">
        <f>VLOOKUP(E6637&amp;" "&amp;F6637,tarifas!$A$13:$D$20,4,FALSE)*P6637</f>
        <v>#N/A</v>
      </c>
      <c r="T6637">
        <f>IF(F6637="COD1",tarifas!$D$11*(SUMIFS($P$11:$P$8770,$F$11:$F$8770,"=COD1",$B$11:$B$8770,"="&amp;B6637)/COUNTIFS($F$11:$F$8770,"=COD1",$B$11:$B$8770,"="&amp;B6637))/COUNTIFS($A$11:$A$8770,"="&amp;A6637,$F$11:$F$8770,"=COD1"),0)</f>
        <v>0</v>
      </c>
      <c r="U6637" t="e">
        <f>(VLOOKUP(F6637,tarifas!$C$7:$D$10,2,FALSE)+tarifas!$D$21)*datos!P6637</f>
        <v>#N/A</v>
      </c>
      <c r="V6637" t="e">
        <f t="shared" si="939"/>
        <v>#N/A</v>
      </c>
      <c r="W6637">
        <f t="shared" si="940"/>
        <v>0</v>
      </c>
    </row>
    <row r="6638" spans="1:23" x14ac:dyDescent="0.25">
      <c r="A6638">
        <f t="shared" si="933"/>
        <v>273</v>
      </c>
      <c r="B6638">
        <f t="shared" si="934"/>
        <v>10</v>
      </c>
      <c r="C6638" s="1">
        <f t="shared" si="941"/>
        <v>41916.124999983927</v>
      </c>
      <c r="D6638" s="7">
        <v>0</v>
      </c>
      <c r="E6638" s="7"/>
      <c r="G6638">
        <v>52.1</v>
      </c>
      <c r="H6638" s="12">
        <v>200.2461467760188</v>
      </c>
      <c r="I6638" s="13">
        <f>$D$2*tarifas!$D$12/24</f>
        <v>1.4541666666666666</v>
      </c>
      <c r="J6638" s="13" t="e">
        <f>VLOOKUP(E6638&amp;" "&amp;F6638,tarifas!$A$13:$D$20,4,FALSE)*H6638</f>
        <v>#N/A</v>
      </c>
      <c r="K6638" s="13">
        <f>IF(F6638="COD1",tarifas!$D$11*(SUMIFS($H$11:$H$8770,$F$11:$F$8770,"=COD1",$B$11:$B$8770,"="&amp;B6638)/COUNTIFS($F$11:$F$8770,"=COD1",$B$11:$B$8770,"="&amp;B6638))/COUNTIFS($A$11:$A$8770,"="&amp;A6638,$F$11:$F$8770,"=COD1"),0)</f>
        <v>0</v>
      </c>
      <c r="L6638" s="13" t="e">
        <f>(VLOOKUP(F6638,tarifas!$C$7:$D$10,2,FALSE)+tarifas!$D$21)*datos!H6638</f>
        <v>#N/A</v>
      </c>
      <c r="M6638">
        <v>0</v>
      </c>
      <c r="N6638" s="13" t="e">
        <f t="shared" si="935"/>
        <v>#N/A</v>
      </c>
      <c r="O6638">
        <f t="shared" si="936"/>
        <v>0</v>
      </c>
      <c r="P6638" s="12">
        <f t="shared" si="937"/>
        <v>200.2461467760188</v>
      </c>
      <c r="Q6638">
        <f t="shared" si="938"/>
        <v>0</v>
      </c>
      <c r="R6638">
        <f>$D$2*tarifas!$D$12/24</f>
        <v>1.4541666666666666</v>
      </c>
      <c r="S6638" t="e">
        <f>VLOOKUP(E6638&amp;" "&amp;F6638,tarifas!$A$13:$D$20,4,FALSE)*P6638</f>
        <v>#N/A</v>
      </c>
      <c r="T6638">
        <f>IF(F6638="COD1",tarifas!$D$11*(SUMIFS($P$11:$P$8770,$F$11:$F$8770,"=COD1",$B$11:$B$8770,"="&amp;B6638)/COUNTIFS($F$11:$F$8770,"=COD1",$B$11:$B$8770,"="&amp;B6638))/COUNTIFS($A$11:$A$8770,"="&amp;A6638,$F$11:$F$8770,"=COD1"),0)</f>
        <v>0</v>
      </c>
      <c r="U6638" t="e">
        <f>(VLOOKUP(F6638,tarifas!$C$7:$D$10,2,FALSE)+tarifas!$D$21)*datos!P6638</f>
        <v>#N/A</v>
      </c>
      <c r="V6638" t="e">
        <f t="shared" si="939"/>
        <v>#N/A</v>
      </c>
      <c r="W6638">
        <f t="shared" si="940"/>
        <v>0</v>
      </c>
    </row>
    <row r="6639" spans="1:23" x14ac:dyDescent="0.25">
      <c r="A6639">
        <f t="shared" si="933"/>
        <v>273</v>
      </c>
      <c r="B6639">
        <f t="shared" si="934"/>
        <v>10</v>
      </c>
      <c r="C6639" s="1">
        <f t="shared" si="941"/>
        <v>41916.166666650592</v>
      </c>
      <c r="D6639" s="7">
        <v>0</v>
      </c>
      <c r="E6639" s="7"/>
      <c r="G6639">
        <v>51.6</v>
      </c>
      <c r="H6639" s="12">
        <v>199.28782350222519</v>
      </c>
      <c r="I6639" s="13">
        <f>$D$2*tarifas!$D$12/24</f>
        <v>1.4541666666666666</v>
      </c>
      <c r="J6639" s="13" t="e">
        <f>VLOOKUP(E6639&amp;" "&amp;F6639,tarifas!$A$13:$D$20,4,FALSE)*H6639</f>
        <v>#N/A</v>
      </c>
      <c r="K6639" s="13">
        <f>IF(F6639="COD1",tarifas!$D$11*(SUMIFS($H$11:$H$8770,$F$11:$F$8770,"=COD1",$B$11:$B$8770,"="&amp;B6639)/COUNTIFS($F$11:$F$8770,"=COD1",$B$11:$B$8770,"="&amp;B6639))/COUNTIFS($A$11:$A$8770,"="&amp;A6639,$F$11:$F$8770,"=COD1"),0)</f>
        <v>0</v>
      </c>
      <c r="L6639" s="13" t="e">
        <f>(VLOOKUP(F6639,tarifas!$C$7:$D$10,2,FALSE)+tarifas!$D$21)*datos!H6639</f>
        <v>#N/A</v>
      </c>
      <c r="M6639">
        <v>0</v>
      </c>
      <c r="N6639" s="13" t="e">
        <f t="shared" si="935"/>
        <v>#N/A</v>
      </c>
      <c r="O6639">
        <f t="shared" si="936"/>
        <v>0</v>
      </c>
      <c r="P6639" s="12">
        <f t="shared" si="937"/>
        <v>199.28782350222519</v>
      </c>
      <c r="Q6639">
        <f t="shared" si="938"/>
        <v>0</v>
      </c>
      <c r="R6639">
        <f>$D$2*tarifas!$D$12/24</f>
        <v>1.4541666666666666</v>
      </c>
      <c r="S6639" t="e">
        <f>VLOOKUP(E6639&amp;" "&amp;F6639,tarifas!$A$13:$D$20,4,FALSE)*P6639</f>
        <v>#N/A</v>
      </c>
      <c r="T6639">
        <f>IF(F6639="COD1",tarifas!$D$11*(SUMIFS($P$11:$P$8770,$F$11:$F$8770,"=COD1",$B$11:$B$8770,"="&amp;B6639)/COUNTIFS($F$11:$F$8770,"=COD1",$B$11:$B$8770,"="&amp;B6639))/COUNTIFS($A$11:$A$8770,"="&amp;A6639,$F$11:$F$8770,"=COD1"),0)</f>
        <v>0</v>
      </c>
      <c r="U6639" t="e">
        <f>(VLOOKUP(F6639,tarifas!$C$7:$D$10,2,FALSE)+tarifas!$D$21)*datos!P6639</f>
        <v>#N/A</v>
      </c>
      <c r="V6639" t="e">
        <f t="shared" si="939"/>
        <v>#N/A</v>
      </c>
      <c r="W6639">
        <f t="shared" si="940"/>
        <v>0</v>
      </c>
    </row>
    <row r="6640" spans="1:23" x14ac:dyDescent="0.25">
      <c r="A6640">
        <f t="shared" si="933"/>
        <v>273</v>
      </c>
      <c r="B6640">
        <f t="shared" si="934"/>
        <v>10</v>
      </c>
      <c r="C6640" s="1">
        <f t="shared" si="941"/>
        <v>41916.208333317256</v>
      </c>
      <c r="D6640" s="7">
        <v>0</v>
      </c>
      <c r="E6640" s="7"/>
      <c r="G6640">
        <v>54.87</v>
      </c>
      <c r="H6640" s="12">
        <v>197.37722351763878</v>
      </c>
      <c r="I6640" s="13">
        <f>$D$2*tarifas!$D$12/24</f>
        <v>1.4541666666666666</v>
      </c>
      <c r="J6640" s="13" t="e">
        <f>VLOOKUP(E6640&amp;" "&amp;F6640,tarifas!$A$13:$D$20,4,FALSE)*H6640</f>
        <v>#N/A</v>
      </c>
      <c r="K6640" s="13">
        <f>IF(F6640="COD1",tarifas!$D$11*(SUMIFS($H$11:$H$8770,$F$11:$F$8770,"=COD1",$B$11:$B$8770,"="&amp;B6640)/COUNTIFS($F$11:$F$8770,"=COD1",$B$11:$B$8770,"="&amp;B6640))/COUNTIFS($A$11:$A$8770,"="&amp;A6640,$F$11:$F$8770,"=COD1"),0)</f>
        <v>0</v>
      </c>
      <c r="L6640" s="13" t="e">
        <f>(VLOOKUP(F6640,tarifas!$C$7:$D$10,2,FALSE)+tarifas!$D$21)*datos!H6640</f>
        <v>#N/A</v>
      </c>
      <c r="M6640">
        <v>0</v>
      </c>
      <c r="N6640" s="13" t="e">
        <f t="shared" si="935"/>
        <v>#N/A</v>
      </c>
      <c r="O6640">
        <f t="shared" si="936"/>
        <v>0</v>
      </c>
      <c r="P6640" s="12">
        <f t="shared" si="937"/>
        <v>197.37722351763878</v>
      </c>
      <c r="Q6640">
        <f t="shared" si="938"/>
        <v>0</v>
      </c>
      <c r="R6640">
        <f>$D$2*tarifas!$D$12/24</f>
        <v>1.4541666666666666</v>
      </c>
      <c r="S6640" t="e">
        <f>VLOOKUP(E6640&amp;" "&amp;F6640,tarifas!$A$13:$D$20,4,FALSE)*P6640</f>
        <v>#N/A</v>
      </c>
      <c r="T6640">
        <f>IF(F6640="COD1",tarifas!$D$11*(SUMIFS($P$11:$P$8770,$F$11:$F$8770,"=COD1",$B$11:$B$8770,"="&amp;B6640)/COUNTIFS($F$11:$F$8770,"=COD1",$B$11:$B$8770,"="&amp;B6640))/COUNTIFS($A$11:$A$8770,"="&amp;A6640,$F$11:$F$8770,"=COD1"),0)</f>
        <v>0</v>
      </c>
      <c r="U6640" t="e">
        <f>(VLOOKUP(F6640,tarifas!$C$7:$D$10,2,FALSE)+tarifas!$D$21)*datos!P6640</f>
        <v>#N/A</v>
      </c>
      <c r="V6640" t="e">
        <f t="shared" si="939"/>
        <v>#N/A</v>
      </c>
      <c r="W6640">
        <f t="shared" si="940"/>
        <v>0</v>
      </c>
    </row>
    <row r="6641" spans="1:23" x14ac:dyDescent="0.25">
      <c r="A6641">
        <f t="shared" si="933"/>
        <v>273</v>
      </c>
      <c r="B6641">
        <f t="shared" si="934"/>
        <v>10</v>
      </c>
      <c r="C6641" s="1">
        <f t="shared" si="941"/>
        <v>41916.24999998392</v>
      </c>
      <c r="D6641" s="7">
        <v>0</v>
      </c>
      <c r="E6641" s="7"/>
      <c r="G6641">
        <v>63.6</v>
      </c>
      <c r="H6641" s="12">
        <v>177.66063309303718</v>
      </c>
      <c r="I6641" s="13">
        <f>$D$2*tarifas!$D$12/24</f>
        <v>1.4541666666666666</v>
      </c>
      <c r="J6641" s="13" t="e">
        <f>VLOOKUP(E6641&amp;" "&amp;F6641,tarifas!$A$13:$D$20,4,FALSE)*H6641</f>
        <v>#N/A</v>
      </c>
      <c r="K6641" s="13">
        <f>IF(F6641="COD1",tarifas!$D$11*(SUMIFS($H$11:$H$8770,$F$11:$F$8770,"=COD1",$B$11:$B$8770,"="&amp;B6641)/COUNTIFS($F$11:$F$8770,"=COD1",$B$11:$B$8770,"="&amp;B6641))/COUNTIFS($A$11:$A$8770,"="&amp;A6641,$F$11:$F$8770,"=COD1"),0)</f>
        <v>0</v>
      </c>
      <c r="L6641" s="13" t="e">
        <f>(VLOOKUP(F6641,tarifas!$C$7:$D$10,2,FALSE)+tarifas!$D$21)*datos!H6641</f>
        <v>#N/A</v>
      </c>
      <c r="M6641">
        <v>16.173839999999998</v>
      </c>
      <c r="N6641" s="13" t="e">
        <f t="shared" si="935"/>
        <v>#N/A</v>
      </c>
      <c r="O6641">
        <f t="shared" si="936"/>
        <v>16.173839999999998</v>
      </c>
      <c r="P6641" s="12">
        <f t="shared" si="937"/>
        <v>161.48679309303719</v>
      </c>
      <c r="Q6641">
        <f t="shared" si="938"/>
        <v>0</v>
      </c>
      <c r="R6641">
        <f>$D$2*tarifas!$D$12/24</f>
        <v>1.4541666666666666</v>
      </c>
      <c r="S6641" t="e">
        <f>VLOOKUP(E6641&amp;" "&amp;F6641,tarifas!$A$13:$D$20,4,FALSE)*P6641</f>
        <v>#N/A</v>
      </c>
      <c r="T6641">
        <f>IF(F6641="COD1",tarifas!$D$11*(SUMIFS($P$11:$P$8770,$F$11:$F$8770,"=COD1",$B$11:$B$8770,"="&amp;B6641)/COUNTIFS($F$11:$F$8770,"=COD1",$B$11:$B$8770,"="&amp;B6641))/COUNTIFS($A$11:$A$8770,"="&amp;A6641,$F$11:$F$8770,"=COD1"),0)</f>
        <v>0</v>
      </c>
      <c r="U6641" t="e">
        <f>(VLOOKUP(F6641,tarifas!$C$7:$D$10,2,FALSE)+tarifas!$D$21)*datos!P6641</f>
        <v>#N/A</v>
      </c>
      <c r="V6641" t="e">
        <f t="shared" si="939"/>
        <v>#N/A</v>
      </c>
      <c r="W6641">
        <f t="shared" si="940"/>
        <v>0</v>
      </c>
    </row>
    <row r="6642" spans="1:23" x14ac:dyDescent="0.25">
      <c r="A6642">
        <f t="shared" si="933"/>
        <v>273</v>
      </c>
      <c r="B6642">
        <f t="shared" si="934"/>
        <v>10</v>
      </c>
      <c r="C6642" s="1">
        <f t="shared" si="941"/>
        <v>41916.291666650584</v>
      </c>
      <c r="D6642" s="7">
        <v>21.893939393939394</v>
      </c>
      <c r="E6642" s="7"/>
      <c r="G6642">
        <v>64.349999999999994</v>
      </c>
      <c r="H6642" s="12">
        <v>176.53833396967275</v>
      </c>
      <c r="I6642" s="13">
        <f>$D$2*tarifas!$D$12/24</f>
        <v>1.4541666666666666</v>
      </c>
      <c r="J6642" s="13" t="e">
        <f>VLOOKUP(E6642&amp;" "&amp;F6642,tarifas!$A$13:$D$20,4,FALSE)*H6642</f>
        <v>#N/A</v>
      </c>
      <c r="K6642" s="13">
        <f>IF(F6642="COD1",tarifas!$D$11*(SUMIFS($H$11:$H$8770,$F$11:$F$8770,"=COD1",$B$11:$B$8770,"="&amp;B6642)/COUNTIFS($F$11:$F$8770,"=COD1",$B$11:$B$8770,"="&amp;B6642))/COUNTIFS($A$11:$A$8770,"="&amp;A6642,$F$11:$F$8770,"=COD1"),0)</f>
        <v>0</v>
      </c>
      <c r="L6642" s="13" t="e">
        <f>(VLOOKUP(F6642,tarifas!$C$7:$D$10,2,FALSE)+tarifas!$D$21)*datos!H6642</f>
        <v>#N/A</v>
      </c>
      <c r="M6642">
        <v>133.77083999999999</v>
      </c>
      <c r="N6642" s="13" t="e">
        <f t="shared" si="935"/>
        <v>#N/A</v>
      </c>
      <c r="O6642">
        <f t="shared" si="936"/>
        <v>133.77083999999999</v>
      </c>
      <c r="P6642" s="12">
        <f t="shared" si="937"/>
        <v>42.767493969672756</v>
      </c>
      <c r="Q6642">
        <f t="shared" si="938"/>
        <v>0</v>
      </c>
      <c r="R6642">
        <f>$D$2*tarifas!$D$12/24</f>
        <v>1.4541666666666666</v>
      </c>
      <c r="S6642" t="e">
        <f>VLOOKUP(E6642&amp;" "&amp;F6642,tarifas!$A$13:$D$20,4,FALSE)*P6642</f>
        <v>#N/A</v>
      </c>
      <c r="T6642">
        <f>IF(F6642="COD1",tarifas!$D$11*(SUMIFS($P$11:$P$8770,$F$11:$F$8770,"=COD1",$B$11:$B$8770,"="&amp;B6642)/COUNTIFS($F$11:$F$8770,"=COD1",$B$11:$B$8770,"="&amp;B6642))/COUNTIFS($A$11:$A$8770,"="&amp;A6642,$F$11:$F$8770,"=COD1"),0)</f>
        <v>0</v>
      </c>
      <c r="U6642" t="e">
        <f>(VLOOKUP(F6642,tarifas!$C$7:$D$10,2,FALSE)+tarifas!$D$21)*datos!P6642</f>
        <v>#N/A</v>
      </c>
      <c r="V6642" t="e">
        <f t="shared" si="939"/>
        <v>#N/A</v>
      </c>
      <c r="W6642">
        <f t="shared" si="940"/>
        <v>0</v>
      </c>
    </row>
    <row r="6643" spans="1:23" x14ac:dyDescent="0.25">
      <c r="A6643">
        <f t="shared" si="933"/>
        <v>273</v>
      </c>
      <c r="B6643">
        <f t="shared" si="934"/>
        <v>10</v>
      </c>
      <c r="C6643" s="1">
        <f t="shared" si="941"/>
        <v>41916.333333317249</v>
      </c>
      <c r="D6643" s="7">
        <v>200.39393939393941</v>
      </c>
      <c r="E6643" s="7"/>
      <c r="G6643">
        <v>68.959999999999994</v>
      </c>
      <c r="H6643" s="12">
        <v>180.76179552091656</v>
      </c>
      <c r="I6643" s="13">
        <f>$D$2*tarifas!$D$12/24</f>
        <v>1.4541666666666666</v>
      </c>
      <c r="J6643" s="13" t="e">
        <f>VLOOKUP(E6643&amp;" "&amp;F6643,tarifas!$A$13:$D$20,4,FALSE)*H6643</f>
        <v>#N/A</v>
      </c>
      <c r="K6643" s="13">
        <f>IF(F6643="COD1",tarifas!$D$11*(SUMIFS($H$11:$H$8770,$F$11:$F$8770,"=COD1",$B$11:$B$8770,"="&amp;B6643)/COUNTIFS($F$11:$F$8770,"=COD1",$B$11:$B$8770,"="&amp;B6643))/COUNTIFS($A$11:$A$8770,"="&amp;A6643,$F$11:$F$8770,"=COD1"),0)</f>
        <v>0</v>
      </c>
      <c r="L6643" s="13" t="e">
        <f>(VLOOKUP(F6643,tarifas!$C$7:$D$10,2,FALSE)+tarifas!$D$21)*datos!H6643</f>
        <v>#N/A</v>
      </c>
      <c r="M6643">
        <v>90.368350000000007</v>
      </c>
      <c r="N6643" s="13" t="e">
        <f t="shared" si="935"/>
        <v>#N/A</v>
      </c>
      <c r="O6643">
        <f t="shared" si="936"/>
        <v>90.368350000000007</v>
      </c>
      <c r="P6643" s="12">
        <f t="shared" si="937"/>
        <v>90.393445520916558</v>
      </c>
      <c r="Q6643">
        <f t="shared" si="938"/>
        <v>0</v>
      </c>
      <c r="R6643">
        <f>$D$2*tarifas!$D$12/24</f>
        <v>1.4541666666666666</v>
      </c>
      <c r="S6643" t="e">
        <f>VLOOKUP(E6643&amp;" "&amp;F6643,tarifas!$A$13:$D$20,4,FALSE)*P6643</f>
        <v>#N/A</v>
      </c>
      <c r="T6643">
        <f>IF(F6643="COD1",tarifas!$D$11*(SUMIFS($P$11:$P$8770,$F$11:$F$8770,"=COD1",$B$11:$B$8770,"="&amp;B6643)/COUNTIFS($F$11:$F$8770,"=COD1",$B$11:$B$8770,"="&amp;B6643))/COUNTIFS($A$11:$A$8770,"="&amp;A6643,$F$11:$F$8770,"=COD1"),0)</f>
        <v>0</v>
      </c>
      <c r="U6643" t="e">
        <f>(VLOOKUP(F6643,tarifas!$C$7:$D$10,2,FALSE)+tarifas!$D$21)*datos!P6643</f>
        <v>#N/A</v>
      </c>
      <c r="V6643" t="e">
        <f t="shared" si="939"/>
        <v>#N/A</v>
      </c>
      <c r="W6643">
        <f t="shared" si="940"/>
        <v>0</v>
      </c>
    </row>
    <row r="6644" spans="1:23" x14ac:dyDescent="0.25">
      <c r="A6644">
        <f t="shared" si="933"/>
        <v>273</v>
      </c>
      <c r="B6644">
        <f t="shared" si="934"/>
        <v>10</v>
      </c>
      <c r="C6644" s="1">
        <f t="shared" si="941"/>
        <v>41916.374999983913</v>
      </c>
      <c r="D6644" s="7">
        <v>402.33333333333337</v>
      </c>
      <c r="E6644" s="7"/>
      <c r="G6644">
        <v>69.05</v>
      </c>
      <c r="H6644" s="12">
        <v>178.9423423341818</v>
      </c>
      <c r="I6644" s="13">
        <f>$D$2*tarifas!$D$12/24</f>
        <v>1.4541666666666666</v>
      </c>
      <c r="J6644" s="13" t="e">
        <f>VLOOKUP(E6644&amp;" "&amp;F6644,tarifas!$A$13:$D$20,4,FALSE)*H6644</f>
        <v>#N/A</v>
      </c>
      <c r="K6644" s="13">
        <f>IF(F6644="COD1",tarifas!$D$11*(SUMIFS($H$11:$H$8770,$F$11:$F$8770,"=COD1",$B$11:$B$8770,"="&amp;B6644)/COUNTIFS($F$11:$F$8770,"=COD1",$B$11:$B$8770,"="&amp;B6644))/COUNTIFS($A$11:$A$8770,"="&amp;A6644,$F$11:$F$8770,"=COD1"),0)</f>
        <v>0</v>
      </c>
      <c r="L6644" s="13" t="e">
        <f>(VLOOKUP(F6644,tarifas!$C$7:$D$10,2,FALSE)+tarifas!$D$21)*datos!H6644</f>
        <v>#N/A</v>
      </c>
      <c r="M6644">
        <v>100.48733</v>
      </c>
      <c r="N6644" s="13" t="e">
        <f t="shared" si="935"/>
        <v>#N/A</v>
      </c>
      <c r="O6644">
        <f t="shared" si="936"/>
        <v>100.48733</v>
      </c>
      <c r="P6644" s="12">
        <f t="shared" si="937"/>
        <v>78.455012334181802</v>
      </c>
      <c r="Q6644">
        <f t="shared" si="938"/>
        <v>0</v>
      </c>
      <c r="R6644">
        <f>$D$2*tarifas!$D$12/24</f>
        <v>1.4541666666666666</v>
      </c>
      <c r="S6644" t="e">
        <f>VLOOKUP(E6644&amp;" "&amp;F6644,tarifas!$A$13:$D$20,4,FALSE)*P6644</f>
        <v>#N/A</v>
      </c>
      <c r="T6644">
        <f>IF(F6644="COD1",tarifas!$D$11*(SUMIFS($P$11:$P$8770,$F$11:$F$8770,"=COD1",$B$11:$B$8770,"="&amp;B6644)/COUNTIFS($F$11:$F$8770,"=COD1",$B$11:$B$8770,"="&amp;B6644))/COUNTIFS($A$11:$A$8770,"="&amp;A6644,$F$11:$F$8770,"=COD1"),0)</f>
        <v>0</v>
      </c>
      <c r="U6644" t="e">
        <f>(VLOOKUP(F6644,tarifas!$C$7:$D$10,2,FALSE)+tarifas!$D$21)*datos!P6644</f>
        <v>#N/A</v>
      </c>
      <c r="V6644" t="e">
        <f t="shared" si="939"/>
        <v>#N/A</v>
      </c>
      <c r="W6644">
        <f t="shared" si="940"/>
        <v>0</v>
      </c>
    </row>
    <row r="6645" spans="1:23" x14ac:dyDescent="0.25">
      <c r="A6645">
        <f t="shared" si="933"/>
        <v>273</v>
      </c>
      <c r="B6645">
        <f t="shared" si="934"/>
        <v>10</v>
      </c>
      <c r="C6645" s="1">
        <f t="shared" si="941"/>
        <v>41916.416666650577</v>
      </c>
      <c r="D6645" s="7">
        <v>543.74242424242425</v>
      </c>
      <c r="E6645" s="7"/>
      <c r="G6645">
        <v>67.930000000000007</v>
      </c>
      <c r="H6645" s="12">
        <v>179.53903644794184</v>
      </c>
      <c r="I6645" s="13">
        <f>$D$2*tarifas!$D$12/24</f>
        <v>1.4541666666666666</v>
      </c>
      <c r="J6645" s="13" t="e">
        <f>VLOOKUP(E6645&amp;" "&amp;F6645,tarifas!$A$13:$D$20,4,FALSE)*H6645</f>
        <v>#N/A</v>
      </c>
      <c r="K6645" s="13">
        <f>IF(F6645="COD1",tarifas!$D$11*(SUMIFS($H$11:$H$8770,$F$11:$F$8770,"=COD1",$B$11:$B$8770,"="&amp;B6645)/COUNTIFS($F$11:$F$8770,"=COD1",$B$11:$B$8770,"="&amp;B6645))/COUNTIFS($A$11:$A$8770,"="&amp;A6645,$F$11:$F$8770,"=COD1"),0)</f>
        <v>0</v>
      </c>
      <c r="L6645" s="13" t="e">
        <f>(VLOOKUP(F6645,tarifas!$C$7:$D$10,2,FALSE)+tarifas!$D$21)*datos!H6645</f>
        <v>#N/A</v>
      </c>
      <c r="M6645">
        <v>407.09710999999999</v>
      </c>
      <c r="N6645" s="13" t="e">
        <f t="shared" si="935"/>
        <v>#N/A</v>
      </c>
      <c r="O6645">
        <f t="shared" si="936"/>
        <v>179.53903644794184</v>
      </c>
      <c r="P6645" s="12">
        <f t="shared" si="937"/>
        <v>0</v>
      </c>
      <c r="Q6645">
        <f t="shared" si="938"/>
        <v>227.55807355205815</v>
      </c>
      <c r="R6645">
        <f>$D$2*tarifas!$D$12/24</f>
        <v>1.4541666666666666</v>
      </c>
      <c r="S6645" t="e">
        <f>VLOOKUP(E6645&amp;" "&amp;F6645,tarifas!$A$13:$D$20,4,FALSE)*P6645</f>
        <v>#N/A</v>
      </c>
      <c r="T6645">
        <f>IF(F6645="COD1",tarifas!$D$11*(SUMIFS($P$11:$P$8770,$F$11:$F$8770,"=COD1",$B$11:$B$8770,"="&amp;B6645)/COUNTIFS($F$11:$F$8770,"=COD1",$B$11:$B$8770,"="&amp;B6645))/COUNTIFS($A$11:$A$8770,"="&amp;A6645,$F$11:$F$8770,"=COD1"),0)</f>
        <v>0</v>
      </c>
      <c r="U6645" t="e">
        <f>(VLOOKUP(F6645,tarifas!$C$7:$D$10,2,FALSE)+tarifas!$D$21)*datos!P6645</f>
        <v>#N/A</v>
      </c>
      <c r="V6645" t="e">
        <f t="shared" si="939"/>
        <v>#N/A</v>
      </c>
      <c r="W6645">
        <f t="shared" si="940"/>
        <v>13.912217942752182</v>
      </c>
    </row>
    <row r="6646" spans="1:23" x14ac:dyDescent="0.25">
      <c r="A6646">
        <f t="shared" si="933"/>
        <v>273</v>
      </c>
      <c r="B6646">
        <f t="shared" si="934"/>
        <v>10</v>
      </c>
      <c r="C6646" s="1">
        <f t="shared" si="941"/>
        <v>41916.458333317241</v>
      </c>
      <c r="D6646" s="7">
        <v>647.5454545454545</v>
      </c>
      <c r="E6646" s="7"/>
      <c r="G6646">
        <v>67.930000000000007</v>
      </c>
      <c r="H6646" s="12">
        <v>181.07047080820251</v>
      </c>
      <c r="I6646" s="13">
        <f>$D$2*tarifas!$D$12/24</f>
        <v>1.4541666666666666</v>
      </c>
      <c r="J6646" s="13" t="e">
        <f>VLOOKUP(E6646&amp;" "&amp;F6646,tarifas!$A$13:$D$20,4,FALSE)*H6646</f>
        <v>#N/A</v>
      </c>
      <c r="K6646" s="13">
        <f>IF(F6646="COD1",tarifas!$D$11*(SUMIFS($H$11:$H$8770,$F$11:$F$8770,"=COD1",$B$11:$B$8770,"="&amp;B6646)/COUNTIFS($F$11:$F$8770,"=COD1",$B$11:$B$8770,"="&amp;B6646))/COUNTIFS($A$11:$A$8770,"="&amp;A6646,$F$11:$F$8770,"=COD1"),0)</f>
        <v>0</v>
      </c>
      <c r="L6646" s="13" t="e">
        <f>(VLOOKUP(F6646,tarifas!$C$7:$D$10,2,FALSE)+tarifas!$D$21)*datos!H6646</f>
        <v>#N/A</v>
      </c>
      <c r="M6646">
        <v>485.98590000000002</v>
      </c>
      <c r="N6646" s="13" t="e">
        <f t="shared" si="935"/>
        <v>#N/A</v>
      </c>
      <c r="O6646">
        <f t="shared" si="936"/>
        <v>181.07047080820251</v>
      </c>
      <c r="P6646" s="12">
        <f t="shared" si="937"/>
        <v>0</v>
      </c>
      <c r="Q6646">
        <f t="shared" si="938"/>
        <v>304.9154291917975</v>
      </c>
      <c r="R6646">
        <f>$D$2*tarifas!$D$12/24</f>
        <v>1.4541666666666666</v>
      </c>
      <c r="S6646" t="e">
        <f>VLOOKUP(E6646&amp;" "&amp;F6646,tarifas!$A$13:$D$20,4,FALSE)*P6646</f>
        <v>#N/A</v>
      </c>
      <c r="T6646">
        <f>IF(F6646="COD1",tarifas!$D$11*(SUMIFS($P$11:$P$8770,$F$11:$F$8770,"=COD1",$B$11:$B$8770,"="&amp;B6646)/COUNTIFS($F$11:$F$8770,"=COD1",$B$11:$B$8770,"="&amp;B6646))/COUNTIFS($A$11:$A$8770,"="&amp;A6646,$F$11:$F$8770,"=COD1"),0)</f>
        <v>0</v>
      </c>
      <c r="U6646" t="e">
        <f>(VLOOKUP(F6646,tarifas!$C$7:$D$10,2,FALSE)+tarifas!$D$21)*datos!P6646</f>
        <v>#N/A</v>
      </c>
      <c r="V6646" t="e">
        <f t="shared" si="939"/>
        <v>#N/A</v>
      </c>
      <c r="W6646">
        <f t="shared" si="940"/>
        <v>18.641614594498925</v>
      </c>
    </row>
    <row r="6647" spans="1:23" x14ac:dyDescent="0.25">
      <c r="A6647">
        <f t="shared" si="933"/>
        <v>273</v>
      </c>
      <c r="B6647">
        <f t="shared" si="934"/>
        <v>10</v>
      </c>
      <c r="C6647" s="1">
        <f t="shared" si="941"/>
        <v>41916.499999983906</v>
      </c>
      <c r="D6647" s="7">
        <v>694.93939393939399</v>
      </c>
      <c r="E6647" s="7"/>
      <c r="G6647">
        <v>68</v>
      </c>
      <c r="H6647" s="12">
        <v>182.87541801841439</v>
      </c>
      <c r="I6647" s="13">
        <f>$D$2*tarifas!$D$12/24</f>
        <v>1.4541666666666666</v>
      </c>
      <c r="J6647" s="13" t="e">
        <f>VLOOKUP(E6647&amp;" "&amp;F6647,tarifas!$A$13:$D$20,4,FALSE)*H6647</f>
        <v>#N/A</v>
      </c>
      <c r="K6647" s="13">
        <f>IF(F6647="COD1",tarifas!$D$11*(SUMIFS($H$11:$H$8770,$F$11:$F$8770,"=COD1",$B$11:$B$8770,"="&amp;B6647)/COUNTIFS($F$11:$F$8770,"=COD1",$B$11:$B$8770,"="&amp;B6647))/COUNTIFS($A$11:$A$8770,"="&amp;A6647,$F$11:$F$8770,"=COD1"),0)</f>
        <v>0</v>
      </c>
      <c r="L6647" s="13" t="e">
        <f>(VLOOKUP(F6647,tarifas!$C$7:$D$10,2,FALSE)+tarifas!$D$21)*datos!H6647</f>
        <v>#N/A</v>
      </c>
      <c r="M6647">
        <v>412.91014000000001</v>
      </c>
      <c r="N6647" s="13" t="e">
        <f t="shared" si="935"/>
        <v>#N/A</v>
      </c>
      <c r="O6647">
        <f t="shared" si="936"/>
        <v>182.87541801841439</v>
      </c>
      <c r="P6647" s="12">
        <f t="shared" si="937"/>
        <v>0</v>
      </c>
      <c r="Q6647">
        <f t="shared" si="938"/>
        <v>230.03472198158562</v>
      </c>
      <c r="R6647">
        <f>$D$2*tarifas!$D$12/24</f>
        <v>1.4541666666666666</v>
      </c>
      <c r="S6647" t="e">
        <f>VLOOKUP(E6647&amp;" "&amp;F6647,tarifas!$A$13:$D$20,4,FALSE)*P6647</f>
        <v>#N/A</v>
      </c>
      <c r="T6647">
        <f>IF(F6647="COD1",tarifas!$D$11*(SUMIFS($P$11:$P$8770,$F$11:$F$8770,"=COD1",$B$11:$B$8770,"="&amp;B6647)/COUNTIFS($F$11:$F$8770,"=COD1",$B$11:$B$8770,"="&amp;B6647))/COUNTIFS($A$11:$A$8770,"="&amp;A6647,$F$11:$F$8770,"=COD1"),0)</f>
        <v>0</v>
      </c>
      <c r="U6647" t="e">
        <f>(VLOOKUP(F6647,tarifas!$C$7:$D$10,2,FALSE)+tarifas!$D$21)*datos!P6647</f>
        <v>#N/A</v>
      </c>
      <c r="V6647" t="e">
        <f t="shared" si="939"/>
        <v>#N/A</v>
      </c>
      <c r="W6647">
        <f t="shared" si="940"/>
        <v>14.078124985273041</v>
      </c>
    </row>
    <row r="6648" spans="1:23" x14ac:dyDescent="0.25">
      <c r="A6648">
        <f t="shared" si="933"/>
        <v>273</v>
      </c>
      <c r="B6648">
        <f t="shared" si="934"/>
        <v>10</v>
      </c>
      <c r="C6648" s="1">
        <f t="shared" si="941"/>
        <v>41916.54166665057</v>
      </c>
      <c r="D6648" s="7">
        <v>695.45454545454538</v>
      </c>
      <c r="E6648" s="7"/>
      <c r="G6648">
        <v>65.099999999999994</v>
      </c>
      <c r="H6648" s="12">
        <v>183.44855207200055</v>
      </c>
      <c r="I6648" s="13">
        <f>$D$2*tarifas!$D$12/24</f>
        <v>1.4541666666666666</v>
      </c>
      <c r="J6648" s="13" t="e">
        <f>VLOOKUP(E6648&amp;" "&amp;F6648,tarifas!$A$13:$D$20,4,FALSE)*H6648</f>
        <v>#N/A</v>
      </c>
      <c r="K6648" s="13">
        <f>IF(F6648="COD1",tarifas!$D$11*(SUMIFS($H$11:$H$8770,$F$11:$F$8770,"=COD1",$B$11:$B$8770,"="&amp;B6648)/COUNTIFS($F$11:$F$8770,"=COD1",$B$11:$B$8770,"="&amp;B6648))/COUNTIFS($A$11:$A$8770,"="&amp;A6648,$F$11:$F$8770,"=COD1"),0)</f>
        <v>0</v>
      </c>
      <c r="L6648" s="13" t="e">
        <f>(VLOOKUP(F6648,tarifas!$C$7:$D$10,2,FALSE)+tarifas!$D$21)*datos!H6648</f>
        <v>#N/A</v>
      </c>
      <c r="M6648">
        <v>352.62700999999998</v>
      </c>
      <c r="N6648" s="13" t="e">
        <f t="shared" si="935"/>
        <v>#N/A</v>
      </c>
      <c r="O6648">
        <f t="shared" si="936"/>
        <v>183.44855207200055</v>
      </c>
      <c r="P6648" s="12">
        <f t="shared" si="937"/>
        <v>0</v>
      </c>
      <c r="Q6648">
        <f t="shared" si="938"/>
        <v>169.17845792799943</v>
      </c>
      <c r="R6648">
        <f>$D$2*tarifas!$D$12/24</f>
        <v>1.4541666666666666</v>
      </c>
      <c r="S6648" t="e">
        <f>VLOOKUP(E6648&amp;" "&amp;F6648,tarifas!$A$13:$D$20,4,FALSE)*P6648</f>
        <v>#N/A</v>
      </c>
      <c r="T6648">
        <f>IF(F6648="COD1",tarifas!$D$11*(SUMIFS($P$11:$P$8770,$F$11:$F$8770,"=COD1",$B$11:$B$8770,"="&amp;B6648)/COUNTIFS($F$11:$F$8770,"=COD1",$B$11:$B$8770,"="&amp;B6648))/COUNTIFS($A$11:$A$8770,"="&amp;A6648,$F$11:$F$8770,"=COD1"),0)</f>
        <v>0</v>
      </c>
      <c r="U6648" t="e">
        <f>(VLOOKUP(F6648,tarifas!$C$7:$D$10,2,FALSE)+tarifas!$D$21)*datos!P6648</f>
        <v>#N/A</v>
      </c>
      <c r="V6648" t="e">
        <f t="shared" si="939"/>
        <v>#N/A</v>
      </c>
      <c r="W6648">
        <f t="shared" si="940"/>
        <v>9.912165850001486</v>
      </c>
    </row>
    <row r="6649" spans="1:23" x14ac:dyDescent="0.25">
      <c r="A6649">
        <f t="shared" si="933"/>
        <v>273</v>
      </c>
      <c r="B6649">
        <f t="shared" si="934"/>
        <v>10</v>
      </c>
      <c r="C6649" s="1">
        <f t="shared" si="941"/>
        <v>41916.583333317234</v>
      </c>
      <c r="D6649" s="7">
        <v>646.25757575757575</v>
      </c>
      <c r="E6649" s="7"/>
      <c r="G6649">
        <v>62.84</v>
      </c>
      <c r="H6649" s="12">
        <v>191.93436213257553</v>
      </c>
      <c r="I6649" s="13">
        <f>$D$2*tarifas!$D$12/24</f>
        <v>1.4541666666666666</v>
      </c>
      <c r="J6649" s="13" t="e">
        <f>VLOOKUP(E6649&amp;" "&amp;F6649,tarifas!$A$13:$D$20,4,FALSE)*H6649</f>
        <v>#N/A</v>
      </c>
      <c r="K6649" s="13">
        <f>IF(F6649="COD1",tarifas!$D$11*(SUMIFS($H$11:$H$8770,$F$11:$F$8770,"=COD1",$B$11:$B$8770,"="&amp;B6649)/COUNTIFS($F$11:$F$8770,"=COD1",$B$11:$B$8770,"="&amp;B6649))/COUNTIFS($A$11:$A$8770,"="&amp;A6649,$F$11:$F$8770,"=COD1"),0)</f>
        <v>0</v>
      </c>
      <c r="L6649" s="13" t="e">
        <f>(VLOOKUP(F6649,tarifas!$C$7:$D$10,2,FALSE)+tarifas!$D$21)*datos!H6649</f>
        <v>#N/A</v>
      </c>
      <c r="M6649">
        <v>318.35694999999998</v>
      </c>
      <c r="N6649" s="13" t="e">
        <f t="shared" si="935"/>
        <v>#N/A</v>
      </c>
      <c r="O6649">
        <f t="shared" si="936"/>
        <v>191.93436213257553</v>
      </c>
      <c r="P6649" s="12">
        <f t="shared" si="937"/>
        <v>0</v>
      </c>
      <c r="Q6649">
        <f t="shared" si="938"/>
        <v>126.42258786742445</v>
      </c>
      <c r="R6649">
        <f>$D$2*tarifas!$D$12/24</f>
        <v>1.4541666666666666</v>
      </c>
      <c r="S6649" t="e">
        <f>VLOOKUP(E6649&amp;" "&amp;F6649,tarifas!$A$13:$D$20,4,FALSE)*P6649</f>
        <v>#N/A</v>
      </c>
      <c r="T6649">
        <f>IF(F6649="COD1",tarifas!$D$11*(SUMIFS($P$11:$P$8770,$F$11:$F$8770,"=COD1",$B$11:$B$8770,"="&amp;B6649)/COUNTIFS($F$11:$F$8770,"=COD1",$B$11:$B$8770,"="&amp;B6649))/COUNTIFS($A$11:$A$8770,"="&amp;A6649,$F$11:$F$8770,"=COD1"),0)</f>
        <v>0</v>
      </c>
      <c r="U6649" t="e">
        <f>(VLOOKUP(F6649,tarifas!$C$7:$D$10,2,FALSE)+tarifas!$D$21)*datos!P6649</f>
        <v>#N/A</v>
      </c>
      <c r="V6649" t="e">
        <f t="shared" si="939"/>
        <v>#N/A</v>
      </c>
      <c r="W6649">
        <f t="shared" si="940"/>
        <v>7.1499558794300579</v>
      </c>
    </row>
    <row r="6650" spans="1:23" x14ac:dyDescent="0.25">
      <c r="A6650">
        <f t="shared" si="933"/>
        <v>273</v>
      </c>
      <c r="B6650">
        <f t="shared" si="934"/>
        <v>10</v>
      </c>
      <c r="C6650" s="1">
        <f t="shared" si="941"/>
        <v>41916.624999983898</v>
      </c>
      <c r="D6650" s="7">
        <v>538.33333333333337</v>
      </c>
      <c r="E6650" s="7"/>
      <c r="G6650">
        <v>61</v>
      </c>
      <c r="H6650" s="12">
        <v>200.0867968229702</v>
      </c>
      <c r="I6650" s="13">
        <f>$D$2*tarifas!$D$12/24</f>
        <v>1.4541666666666666</v>
      </c>
      <c r="J6650" s="13" t="e">
        <f>VLOOKUP(E6650&amp;" "&amp;F6650,tarifas!$A$13:$D$20,4,FALSE)*H6650</f>
        <v>#N/A</v>
      </c>
      <c r="K6650" s="13">
        <f>IF(F6650="COD1",tarifas!$D$11*(SUMIFS($H$11:$H$8770,$F$11:$F$8770,"=COD1",$B$11:$B$8770,"="&amp;B6650)/COUNTIFS($F$11:$F$8770,"=COD1",$B$11:$B$8770,"="&amp;B6650))/COUNTIFS($A$11:$A$8770,"="&amp;A6650,$F$11:$F$8770,"=COD1"),0)</f>
        <v>0</v>
      </c>
      <c r="L6650" s="13" t="e">
        <f>(VLOOKUP(F6650,tarifas!$C$7:$D$10,2,FALSE)+tarifas!$D$21)*datos!H6650</f>
        <v>#N/A</v>
      </c>
      <c r="M6650">
        <v>82.795199999999994</v>
      </c>
      <c r="N6650" s="13" t="e">
        <f t="shared" si="935"/>
        <v>#N/A</v>
      </c>
      <c r="O6650">
        <f t="shared" si="936"/>
        <v>82.795199999999994</v>
      </c>
      <c r="P6650" s="12">
        <f t="shared" si="937"/>
        <v>117.29159682297021</v>
      </c>
      <c r="Q6650">
        <f t="shared" si="938"/>
        <v>0</v>
      </c>
      <c r="R6650">
        <f>$D$2*tarifas!$D$12/24</f>
        <v>1.4541666666666666</v>
      </c>
      <c r="S6650" t="e">
        <f>VLOOKUP(E6650&amp;" "&amp;F6650,tarifas!$A$13:$D$20,4,FALSE)*P6650</f>
        <v>#N/A</v>
      </c>
      <c r="T6650">
        <f>IF(F6650="COD1",tarifas!$D$11*(SUMIFS($P$11:$P$8770,$F$11:$F$8770,"=COD1",$B$11:$B$8770,"="&amp;B6650)/COUNTIFS($F$11:$F$8770,"=COD1",$B$11:$B$8770,"="&amp;B6650))/COUNTIFS($A$11:$A$8770,"="&amp;A6650,$F$11:$F$8770,"=COD1"),0)</f>
        <v>0</v>
      </c>
      <c r="U6650" t="e">
        <f>(VLOOKUP(F6650,tarifas!$C$7:$D$10,2,FALSE)+tarifas!$D$21)*datos!P6650</f>
        <v>#N/A</v>
      </c>
      <c r="V6650" t="e">
        <f t="shared" si="939"/>
        <v>#N/A</v>
      </c>
      <c r="W6650">
        <f t="shared" si="940"/>
        <v>0</v>
      </c>
    </row>
    <row r="6651" spans="1:23" x14ac:dyDescent="0.25">
      <c r="A6651">
        <f t="shared" si="933"/>
        <v>273</v>
      </c>
      <c r="B6651">
        <f t="shared" si="934"/>
        <v>10</v>
      </c>
      <c r="C6651" s="1">
        <f t="shared" si="941"/>
        <v>41916.666666650563</v>
      </c>
      <c r="D6651" s="7">
        <v>376.06060606060606</v>
      </c>
      <c r="E6651" s="7"/>
      <c r="G6651">
        <v>60</v>
      </c>
      <c r="H6651" s="12">
        <v>199.22884431780295</v>
      </c>
      <c r="I6651" s="13">
        <f>$D$2*tarifas!$D$12/24</f>
        <v>1.4541666666666666</v>
      </c>
      <c r="J6651" s="13" t="e">
        <f>VLOOKUP(E6651&amp;" "&amp;F6651,tarifas!$A$13:$D$20,4,FALSE)*H6651</f>
        <v>#N/A</v>
      </c>
      <c r="K6651" s="13">
        <f>IF(F6651="COD1",tarifas!$D$11*(SUMIFS($H$11:$H$8770,$F$11:$F$8770,"=COD1",$B$11:$B$8770,"="&amp;B6651)/COUNTIFS($F$11:$F$8770,"=COD1",$B$11:$B$8770,"="&amp;B6651))/COUNTIFS($A$11:$A$8770,"="&amp;A6651,$F$11:$F$8770,"=COD1"),0)</f>
        <v>0</v>
      </c>
      <c r="L6651" s="13" t="e">
        <f>(VLOOKUP(F6651,tarifas!$C$7:$D$10,2,FALSE)+tarifas!$D$21)*datos!H6651</f>
        <v>#N/A</v>
      </c>
      <c r="M6651">
        <v>42.557610000000004</v>
      </c>
      <c r="N6651" s="13" t="e">
        <f t="shared" si="935"/>
        <v>#N/A</v>
      </c>
      <c r="O6651">
        <f t="shared" si="936"/>
        <v>42.557610000000004</v>
      </c>
      <c r="P6651" s="12">
        <f t="shared" si="937"/>
        <v>156.67123431780294</v>
      </c>
      <c r="Q6651">
        <f t="shared" si="938"/>
        <v>0</v>
      </c>
      <c r="R6651">
        <f>$D$2*tarifas!$D$12/24</f>
        <v>1.4541666666666666</v>
      </c>
      <c r="S6651" t="e">
        <f>VLOOKUP(E6651&amp;" "&amp;F6651,tarifas!$A$13:$D$20,4,FALSE)*P6651</f>
        <v>#N/A</v>
      </c>
      <c r="T6651">
        <f>IF(F6651="COD1",tarifas!$D$11*(SUMIFS($P$11:$P$8770,$F$11:$F$8770,"=COD1",$B$11:$B$8770,"="&amp;B6651)/COUNTIFS($F$11:$F$8770,"=COD1",$B$11:$B$8770,"="&amp;B6651))/COUNTIFS($A$11:$A$8770,"="&amp;A6651,$F$11:$F$8770,"=COD1"),0)</f>
        <v>0</v>
      </c>
      <c r="U6651" t="e">
        <f>(VLOOKUP(F6651,tarifas!$C$7:$D$10,2,FALSE)+tarifas!$D$21)*datos!P6651</f>
        <v>#N/A</v>
      </c>
      <c r="V6651" t="e">
        <f t="shared" si="939"/>
        <v>#N/A</v>
      </c>
      <c r="W6651">
        <f t="shared" si="940"/>
        <v>0</v>
      </c>
    </row>
    <row r="6652" spans="1:23" x14ac:dyDescent="0.25">
      <c r="A6652">
        <f t="shared" si="933"/>
        <v>273</v>
      </c>
      <c r="B6652">
        <f t="shared" si="934"/>
        <v>10</v>
      </c>
      <c r="C6652" s="1">
        <f t="shared" si="941"/>
        <v>41916.708333317227</v>
      </c>
      <c r="D6652" s="7">
        <v>169.4848484848485</v>
      </c>
      <c r="E6652" s="7"/>
      <c r="G6652">
        <v>59.53</v>
      </c>
      <c r="H6652" s="12">
        <v>200.7181546783911</v>
      </c>
      <c r="I6652" s="13">
        <f>$D$2*tarifas!$D$12/24</f>
        <v>1.4541666666666666</v>
      </c>
      <c r="J6652" s="13" t="e">
        <f>VLOOKUP(E6652&amp;" "&amp;F6652,tarifas!$A$13:$D$20,4,FALSE)*H6652</f>
        <v>#N/A</v>
      </c>
      <c r="K6652" s="13">
        <f>IF(F6652="COD1",tarifas!$D$11*(SUMIFS($H$11:$H$8770,$F$11:$F$8770,"=COD1",$B$11:$B$8770,"="&amp;B6652)/COUNTIFS($F$11:$F$8770,"=COD1",$B$11:$B$8770,"="&amp;B6652))/COUNTIFS($A$11:$A$8770,"="&amp;A6652,$F$11:$F$8770,"=COD1"),0)</f>
        <v>0</v>
      </c>
      <c r="L6652" s="13" t="e">
        <f>(VLOOKUP(F6652,tarifas!$C$7:$D$10,2,FALSE)+tarifas!$D$21)*datos!H6652</f>
        <v>#N/A</v>
      </c>
      <c r="M6652">
        <v>0.46508999999999995</v>
      </c>
      <c r="N6652" s="13" t="e">
        <f t="shared" si="935"/>
        <v>#N/A</v>
      </c>
      <c r="O6652">
        <f t="shared" si="936"/>
        <v>0.46508999999999995</v>
      </c>
      <c r="P6652" s="12">
        <f t="shared" si="937"/>
        <v>200.2530646783911</v>
      </c>
      <c r="Q6652">
        <f t="shared" si="938"/>
        <v>0</v>
      </c>
      <c r="R6652">
        <f>$D$2*tarifas!$D$12/24</f>
        <v>1.4541666666666666</v>
      </c>
      <c r="S6652" t="e">
        <f>VLOOKUP(E6652&amp;" "&amp;F6652,tarifas!$A$13:$D$20,4,FALSE)*P6652</f>
        <v>#N/A</v>
      </c>
      <c r="T6652">
        <f>IF(F6652="COD1",tarifas!$D$11*(SUMIFS($P$11:$P$8770,$F$11:$F$8770,"=COD1",$B$11:$B$8770,"="&amp;B6652)/COUNTIFS($F$11:$F$8770,"=COD1",$B$11:$B$8770,"="&amp;B6652))/COUNTIFS($A$11:$A$8770,"="&amp;A6652,$F$11:$F$8770,"=COD1"),0)</f>
        <v>0</v>
      </c>
      <c r="U6652" t="e">
        <f>(VLOOKUP(F6652,tarifas!$C$7:$D$10,2,FALSE)+tarifas!$D$21)*datos!P6652</f>
        <v>#N/A</v>
      </c>
      <c r="V6652" t="e">
        <f t="shared" si="939"/>
        <v>#N/A</v>
      </c>
      <c r="W6652">
        <f t="shared" si="940"/>
        <v>0</v>
      </c>
    </row>
    <row r="6653" spans="1:23" x14ac:dyDescent="0.25">
      <c r="A6653">
        <f t="shared" si="933"/>
        <v>273</v>
      </c>
      <c r="B6653">
        <f t="shared" si="934"/>
        <v>10</v>
      </c>
      <c r="C6653" s="1">
        <f t="shared" si="941"/>
        <v>41916.749999983891</v>
      </c>
      <c r="D6653" s="7">
        <v>0</v>
      </c>
      <c r="E6653" s="7"/>
      <c r="G6653">
        <v>64.34</v>
      </c>
      <c r="H6653" s="12">
        <v>199.61666267060053</v>
      </c>
      <c r="I6653" s="13">
        <f>$D$2*tarifas!$D$12/24</f>
        <v>1.4541666666666666</v>
      </c>
      <c r="J6653" s="13" t="e">
        <f>VLOOKUP(E6653&amp;" "&amp;F6653,tarifas!$A$13:$D$20,4,FALSE)*H6653</f>
        <v>#N/A</v>
      </c>
      <c r="K6653" s="13">
        <f>IF(F6653="COD1",tarifas!$D$11*(SUMIFS($H$11:$H$8770,$F$11:$F$8770,"=COD1",$B$11:$B$8770,"="&amp;B6653)/COUNTIFS($F$11:$F$8770,"=COD1",$B$11:$B$8770,"="&amp;B6653))/COUNTIFS($A$11:$A$8770,"="&amp;A6653,$F$11:$F$8770,"=COD1"),0)</f>
        <v>0</v>
      </c>
      <c r="L6653" s="13" t="e">
        <f>(VLOOKUP(F6653,tarifas!$C$7:$D$10,2,FALSE)+tarifas!$D$21)*datos!H6653</f>
        <v>#N/A</v>
      </c>
      <c r="M6653">
        <v>0</v>
      </c>
      <c r="N6653" s="13" t="e">
        <f t="shared" si="935"/>
        <v>#N/A</v>
      </c>
      <c r="O6653">
        <f t="shared" si="936"/>
        <v>0</v>
      </c>
      <c r="P6653" s="12">
        <f t="shared" si="937"/>
        <v>199.61666267060053</v>
      </c>
      <c r="Q6653">
        <f t="shared" si="938"/>
        <v>0</v>
      </c>
      <c r="R6653">
        <f>$D$2*tarifas!$D$12/24</f>
        <v>1.4541666666666666</v>
      </c>
      <c r="S6653" t="e">
        <f>VLOOKUP(E6653&amp;" "&amp;F6653,tarifas!$A$13:$D$20,4,FALSE)*P6653</f>
        <v>#N/A</v>
      </c>
      <c r="T6653">
        <f>IF(F6653="COD1",tarifas!$D$11*(SUMIFS($P$11:$P$8770,$F$11:$F$8770,"=COD1",$B$11:$B$8770,"="&amp;B6653)/COUNTIFS($F$11:$F$8770,"=COD1",$B$11:$B$8770,"="&amp;B6653))/COUNTIFS($A$11:$A$8770,"="&amp;A6653,$F$11:$F$8770,"=COD1"),0)</f>
        <v>0</v>
      </c>
      <c r="U6653" t="e">
        <f>(VLOOKUP(F6653,tarifas!$C$7:$D$10,2,FALSE)+tarifas!$D$21)*datos!P6653</f>
        <v>#N/A</v>
      </c>
      <c r="V6653" t="e">
        <f t="shared" si="939"/>
        <v>#N/A</v>
      </c>
      <c r="W6653">
        <f t="shared" si="940"/>
        <v>0</v>
      </c>
    </row>
    <row r="6654" spans="1:23" x14ac:dyDescent="0.25">
      <c r="A6654">
        <f t="shared" si="933"/>
        <v>273</v>
      </c>
      <c r="B6654">
        <f t="shared" si="934"/>
        <v>10</v>
      </c>
      <c r="C6654" s="1">
        <f t="shared" si="941"/>
        <v>41916.791666650555</v>
      </c>
      <c r="D6654" s="7">
        <v>0</v>
      </c>
      <c r="E6654" s="7"/>
      <c r="G6654">
        <v>69.010000000000005</v>
      </c>
      <c r="H6654" s="12">
        <v>214.08365683939567</v>
      </c>
      <c r="I6654" s="13">
        <f>$D$2*tarifas!$D$12/24</f>
        <v>1.4541666666666666</v>
      </c>
      <c r="J6654" s="13" t="e">
        <f>VLOOKUP(E6654&amp;" "&amp;F6654,tarifas!$A$13:$D$20,4,FALSE)*H6654</f>
        <v>#N/A</v>
      </c>
      <c r="K6654" s="13">
        <f>IF(F6654="COD1",tarifas!$D$11*(SUMIFS($H$11:$H$8770,$F$11:$F$8770,"=COD1",$B$11:$B$8770,"="&amp;B6654)/COUNTIFS($F$11:$F$8770,"=COD1",$B$11:$B$8770,"="&amp;B6654))/COUNTIFS($A$11:$A$8770,"="&amp;A6654,$F$11:$F$8770,"=COD1"),0)</f>
        <v>0</v>
      </c>
      <c r="L6654" s="13" t="e">
        <f>(VLOOKUP(F6654,tarifas!$C$7:$D$10,2,FALSE)+tarifas!$D$21)*datos!H6654</f>
        <v>#N/A</v>
      </c>
      <c r="M6654">
        <v>0</v>
      </c>
      <c r="N6654" s="13" t="e">
        <f t="shared" si="935"/>
        <v>#N/A</v>
      </c>
      <c r="O6654">
        <f t="shared" si="936"/>
        <v>0</v>
      </c>
      <c r="P6654" s="12">
        <f t="shared" si="937"/>
        <v>214.08365683939567</v>
      </c>
      <c r="Q6654">
        <f t="shared" si="938"/>
        <v>0</v>
      </c>
      <c r="R6654">
        <f>$D$2*tarifas!$D$12/24</f>
        <v>1.4541666666666666</v>
      </c>
      <c r="S6654" t="e">
        <f>VLOOKUP(E6654&amp;" "&amp;F6654,tarifas!$A$13:$D$20,4,FALSE)*P6654</f>
        <v>#N/A</v>
      </c>
      <c r="T6654">
        <f>IF(F6654="COD1",tarifas!$D$11*(SUMIFS($P$11:$P$8770,$F$11:$F$8770,"=COD1",$B$11:$B$8770,"="&amp;B6654)/COUNTIFS($F$11:$F$8770,"=COD1",$B$11:$B$8770,"="&amp;B6654))/COUNTIFS($A$11:$A$8770,"="&amp;A6654,$F$11:$F$8770,"=COD1"),0)</f>
        <v>0</v>
      </c>
      <c r="U6654" t="e">
        <f>(VLOOKUP(F6654,tarifas!$C$7:$D$10,2,FALSE)+tarifas!$D$21)*datos!P6654</f>
        <v>#N/A</v>
      </c>
      <c r="V6654" t="e">
        <f t="shared" si="939"/>
        <v>#N/A</v>
      </c>
      <c r="W6654">
        <f t="shared" si="940"/>
        <v>0</v>
      </c>
    </row>
    <row r="6655" spans="1:23" x14ac:dyDescent="0.25">
      <c r="A6655">
        <f t="shared" si="933"/>
        <v>273</v>
      </c>
      <c r="B6655">
        <f t="shared" si="934"/>
        <v>10</v>
      </c>
      <c r="C6655" s="1">
        <f t="shared" si="941"/>
        <v>41916.83333331722</v>
      </c>
      <c r="D6655" s="7">
        <v>0</v>
      </c>
      <c r="E6655" s="7"/>
      <c r="G6655">
        <v>68.14</v>
      </c>
      <c r="H6655" s="12">
        <v>207.21576757688786</v>
      </c>
      <c r="I6655" s="13">
        <f>$D$2*tarifas!$D$12/24</f>
        <v>1.4541666666666666</v>
      </c>
      <c r="J6655" s="13" t="e">
        <f>VLOOKUP(E6655&amp;" "&amp;F6655,tarifas!$A$13:$D$20,4,FALSE)*H6655</f>
        <v>#N/A</v>
      </c>
      <c r="K6655" s="13">
        <f>IF(F6655="COD1",tarifas!$D$11*(SUMIFS($H$11:$H$8770,$F$11:$F$8770,"=COD1",$B$11:$B$8770,"="&amp;B6655)/COUNTIFS($F$11:$F$8770,"=COD1",$B$11:$B$8770,"="&amp;B6655))/COUNTIFS($A$11:$A$8770,"="&amp;A6655,$F$11:$F$8770,"=COD1"),0)</f>
        <v>0</v>
      </c>
      <c r="L6655" s="13" t="e">
        <f>(VLOOKUP(F6655,tarifas!$C$7:$D$10,2,FALSE)+tarifas!$D$21)*datos!H6655</f>
        <v>#N/A</v>
      </c>
      <c r="M6655">
        <v>0</v>
      </c>
      <c r="N6655" s="13" t="e">
        <f t="shared" si="935"/>
        <v>#N/A</v>
      </c>
      <c r="O6655">
        <f t="shared" si="936"/>
        <v>0</v>
      </c>
      <c r="P6655" s="12">
        <f t="shared" si="937"/>
        <v>207.21576757688786</v>
      </c>
      <c r="Q6655">
        <f t="shared" si="938"/>
        <v>0</v>
      </c>
      <c r="R6655">
        <f>$D$2*tarifas!$D$12/24</f>
        <v>1.4541666666666666</v>
      </c>
      <c r="S6655" t="e">
        <f>VLOOKUP(E6655&amp;" "&amp;F6655,tarifas!$A$13:$D$20,4,FALSE)*P6655</f>
        <v>#N/A</v>
      </c>
      <c r="T6655">
        <f>IF(F6655="COD1",tarifas!$D$11*(SUMIFS($P$11:$P$8770,$F$11:$F$8770,"=COD1",$B$11:$B$8770,"="&amp;B6655)/COUNTIFS($F$11:$F$8770,"=COD1",$B$11:$B$8770,"="&amp;B6655))/COUNTIFS($A$11:$A$8770,"="&amp;A6655,$F$11:$F$8770,"=COD1"),0)</f>
        <v>0</v>
      </c>
      <c r="U6655" t="e">
        <f>(VLOOKUP(F6655,tarifas!$C$7:$D$10,2,FALSE)+tarifas!$D$21)*datos!P6655</f>
        <v>#N/A</v>
      </c>
      <c r="V6655" t="e">
        <f t="shared" si="939"/>
        <v>#N/A</v>
      </c>
      <c r="W6655">
        <f t="shared" si="940"/>
        <v>0</v>
      </c>
    </row>
    <row r="6656" spans="1:23" x14ac:dyDescent="0.25">
      <c r="A6656">
        <f t="shared" si="933"/>
        <v>273</v>
      </c>
      <c r="B6656">
        <f t="shared" si="934"/>
        <v>10</v>
      </c>
      <c r="C6656" s="1">
        <f t="shared" si="941"/>
        <v>41916.874999983884</v>
      </c>
      <c r="D6656" s="7">
        <v>0</v>
      </c>
      <c r="E6656" s="7"/>
      <c r="G6656">
        <v>63.15</v>
      </c>
      <c r="H6656" s="12">
        <v>210.02014941971362</v>
      </c>
      <c r="I6656" s="13">
        <f>$D$2*tarifas!$D$12/24</f>
        <v>1.4541666666666666</v>
      </c>
      <c r="J6656" s="13" t="e">
        <f>VLOOKUP(E6656&amp;" "&amp;F6656,tarifas!$A$13:$D$20,4,FALSE)*H6656</f>
        <v>#N/A</v>
      </c>
      <c r="K6656" s="13">
        <f>IF(F6656="COD1",tarifas!$D$11*(SUMIFS($H$11:$H$8770,$F$11:$F$8770,"=COD1",$B$11:$B$8770,"="&amp;B6656)/COUNTIFS($F$11:$F$8770,"=COD1",$B$11:$B$8770,"="&amp;B6656))/COUNTIFS($A$11:$A$8770,"="&amp;A6656,$F$11:$F$8770,"=COD1"),0)</f>
        <v>0</v>
      </c>
      <c r="L6656" s="13" t="e">
        <f>(VLOOKUP(F6656,tarifas!$C$7:$D$10,2,FALSE)+tarifas!$D$21)*datos!H6656</f>
        <v>#N/A</v>
      </c>
      <c r="M6656">
        <v>0</v>
      </c>
      <c r="N6656" s="13" t="e">
        <f t="shared" si="935"/>
        <v>#N/A</v>
      </c>
      <c r="O6656">
        <f t="shared" si="936"/>
        <v>0</v>
      </c>
      <c r="P6656" s="12">
        <f t="shared" si="937"/>
        <v>210.02014941971362</v>
      </c>
      <c r="Q6656">
        <f t="shared" si="938"/>
        <v>0</v>
      </c>
      <c r="R6656">
        <f>$D$2*tarifas!$D$12/24</f>
        <v>1.4541666666666666</v>
      </c>
      <c r="S6656" t="e">
        <f>VLOOKUP(E6656&amp;" "&amp;F6656,tarifas!$A$13:$D$20,4,FALSE)*P6656</f>
        <v>#N/A</v>
      </c>
      <c r="T6656">
        <f>IF(F6656="COD1",tarifas!$D$11*(SUMIFS($P$11:$P$8770,$F$11:$F$8770,"=COD1",$B$11:$B$8770,"="&amp;B6656)/COUNTIFS($F$11:$F$8770,"=COD1",$B$11:$B$8770,"="&amp;B6656))/COUNTIFS($A$11:$A$8770,"="&amp;A6656,$F$11:$F$8770,"=COD1"),0)</f>
        <v>0</v>
      </c>
      <c r="U6656" t="e">
        <f>(VLOOKUP(F6656,tarifas!$C$7:$D$10,2,FALSE)+tarifas!$D$21)*datos!P6656</f>
        <v>#N/A</v>
      </c>
      <c r="V6656" t="e">
        <f t="shared" si="939"/>
        <v>#N/A</v>
      </c>
      <c r="W6656">
        <f t="shared" si="940"/>
        <v>0</v>
      </c>
    </row>
    <row r="6657" spans="1:23" x14ac:dyDescent="0.25">
      <c r="A6657">
        <f t="shared" si="933"/>
        <v>273</v>
      </c>
      <c r="B6657">
        <f t="shared" si="934"/>
        <v>10</v>
      </c>
      <c r="C6657" s="1">
        <f t="shared" si="941"/>
        <v>41916.916666650548</v>
      </c>
      <c r="D6657" s="7">
        <v>0</v>
      </c>
      <c r="E6657" s="7"/>
      <c r="G6657">
        <v>51</v>
      </c>
      <c r="H6657" s="12">
        <v>209.49675312293797</v>
      </c>
      <c r="I6657" s="13">
        <f>$D$2*tarifas!$D$12/24</f>
        <v>1.4541666666666666</v>
      </c>
      <c r="J6657" s="13" t="e">
        <f>VLOOKUP(E6657&amp;" "&amp;F6657,tarifas!$A$13:$D$20,4,FALSE)*H6657</f>
        <v>#N/A</v>
      </c>
      <c r="K6657" s="13">
        <f>IF(F6657="COD1",tarifas!$D$11*(SUMIFS($H$11:$H$8770,$F$11:$F$8770,"=COD1",$B$11:$B$8770,"="&amp;B6657)/COUNTIFS($F$11:$F$8770,"=COD1",$B$11:$B$8770,"="&amp;B6657))/COUNTIFS($A$11:$A$8770,"="&amp;A6657,$F$11:$F$8770,"=COD1"),0)</f>
        <v>0</v>
      </c>
      <c r="L6657" s="13" t="e">
        <f>(VLOOKUP(F6657,tarifas!$C$7:$D$10,2,FALSE)+tarifas!$D$21)*datos!H6657</f>
        <v>#N/A</v>
      </c>
      <c r="M6657">
        <v>0</v>
      </c>
      <c r="N6657" s="13" t="e">
        <f t="shared" si="935"/>
        <v>#N/A</v>
      </c>
      <c r="O6657">
        <f t="shared" si="936"/>
        <v>0</v>
      </c>
      <c r="P6657" s="12">
        <f t="shared" si="937"/>
        <v>209.49675312293797</v>
      </c>
      <c r="Q6657">
        <f t="shared" si="938"/>
        <v>0</v>
      </c>
      <c r="R6657">
        <f>$D$2*tarifas!$D$12/24</f>
        <v>1.4541666666666666</v>
      </c>
      <c r="S6657" t="e">
        <f>VLOOKUP(E6657&amp;" "&amp;F6657,tarifas!$A$13:$D$20,4,FALSE)*P6657</f>
        <v>#N/A</v>
      </c>
      <c r="T6657">
        <f>IF(F6657="COD1",tarifas!$D$11*(SUMIFS($P$11:$P$8770,$F$11:$F$8770,"=COD1",$B$11:$B$8770,"="&amp;B6657)/COUNTIFS($F$11:$F$8770,"=COD1",$B$11:$B$8770,"="&amp;B6657))/COUNTIFS($A$11:$A$8770,"="&amp;A6657,$F$11:$F$8770,"=COD1"),0)</f>
        <v>0</v>
      </c>
      <c r="U6657" t="e">
        <f>(VLOOKUP(F6657,tarifas!$C$7:$D$10,2,FALSE)+tarifas!$D$21)*datos!P6657</f>
        <v>#N/A</v>
      </c>
      <c r="V6657" t="e">
        <f t="shared" si="939"/>
        <v>#N/A</v>
      </c>
      <c r="W6657">
        <f t="shared" si="940"/>
        <v>0</v>
      </c>
    </row>
    <row r="6658" spans="1:23" x14ac:dyDescent="0.25">
      <c r="A6658">
        <f t="shared" si="933"/>
        <v>273</v>
      </c>
      <c r="B6658">
        <f t="shared" si="934"/>
        <v>10</v>
      </c>
      <c r="C6658" s="1">
        <f t="shared" si="941"/>
        <v>41916.958333317212</v>
      </c>
      <c r="D6658" s="7">
        <v>0</v>
      </c>
      <c r="E6658" s="7"/>
      <c r="G6658">
        <v>44.27</v>
      </c>
      <c r="H6658" s="12">
        <v>208.03898145904415</v>
      </c>
      <c r="I6658" s="13">
        <f>$D$2*tarifas!$D$12/24</f>
        <v>1.4541666666666666</v>
      </c>
      <c r="J6658" s="13" t="e">
        <f>VLOOKUP(E6658&amp;" "&amp;F6658,tarifas!$A$13:$D$20,4,FALSE)*H6658</f>
        <v>#N/A</v>
      </c>
      <c r="K6658" s="13">
        <f>IF(F6658="COD1",tarifas!$D$11*(SUMIFS($H$11:$H$8770,$F$11:$F$8770,"=COD1",$B$11:$B$8770,"="&amp;B6658)/COUNTIFS($F$11:$F$8770,"=COD1",$B$11:$B$8770,"="&amp;B6658))/COUNTIFS($A$11:$A$8770,"="&amp;A6658,$F$11:$F$8770,"=COD1"),0)</f>
        <v>0</v>
      </c>
      <c r="L6658" s="13" t="e">
        <f>(VLOOKUP(F6658,tarifas!$C$7:$D$10,2,FALSE)+tarifas!$D$21)*datos!H6658</f>
        <v>#N/A</v>
      </c>
      <c r="M6658">
        <v>0</v>
      </c>
      <c r="N6658" s="13" t="e">
        <f t="shared" si="935"/>
        <v>#N/A</v>
      </c>
      <c r="O6658">
        <f t="shared" si="936"/>
        <v>0</v>
      </c>
      <c r="P6658" s="12">
        <f t="shared" si="937"/>
        <v>208.03898145904415</v>
      </c>
      <c r="Q6658">
        <f t="shared" si="938"/>
        <v>0</v>
      </c>
      <c r="R6658">
        <f>$D$2*tarifas!$D$12/24</f>
        <v>1.4541666666666666</v>
      </c>
      <c r="S6658" t="e">
        <f>VLOOKUP(E6658&amp;" "&amp;F6658,tarifas!$A$13:$D$20,4,FALSE)*P6658</f>
        <v>#N/A</v>
      </c>
      <c r="T6658">
        <f>IF(F6658="COD1",tarifas!$D$11*(SUMIFS($P$11:$P$8770,$F$11:$F$8770,"=COD1",$B$11:$B$8770,"="&amp;B6658)/COUNTIFS($F$11:$F$8770,"=COD1",$B$11:$B$8770,"="&amp;B6658))/COUNTIFS($A$11:$A$8770,"="&amp;A6658,$F$11:$F$8770,"=COD1"),0)</f>
        <v>0</v>
      </c>
      <c r="U6658" t="e">
        <f>(VLOOKUP(F6658,tarifas!$C$7:$D$10,2,FALSE)+tarifas!$D$21)*datos!P6658</f>
        <v>#N/A</v>
      </c>
      <c r="V6658" t="e">
        <f t="shared" si="939"/>
        <v>#N/A</v>
      </c>
      <c r="W6658">
        <f t="shared" si="940"/>
        <v>0</v>
      </c>
    </row>
    <row r="6659" spans="1:23" x14ac:dyDescent="0.25">
      <c r="A6659">
        <f t="shared" si="933"/>
        <v>274</v>
      </c>
      <c r="B6659">
        <f t="shared" si="934"/>
        <v>10</v>
      </c>
      <c r="C6659" s="1">
        <f t="shared" si="941"/>
        <v>41916.999999983876</v>
      </c>
      <c r="D6659" s="7">
        <v>0</v>
      </c>
      <c r="E6659" s="7"/>
      <c r="G6659">
        <v>40.21</v>
      </c>
      <c r="H6659" s="12">
        <v>205.68281995834198</v>
      </c>
      <c r="I6659" s="13">
        <f>$D$2*tarifas!$D$12/24</f>
        <v>1.4541666666666666</v>
      </c>
      <c r="J6659" s="13" t="e">
        <f>VLOOKUP(E6659&amp;" "&amp;F6659,tarifas!$A$13:$D$20,4,FALSE)*H6659</f>
        <v>#N/A</v>
      </c>
      <c r="K6659" s="13">
        <f>IF(F6659="COD1",tarifas!$D$11*(SUMIFS($H$11:$H$8770,$F$11:$F$8770,"=COD1",$B$11:$B$8770,"="&amp;B6659)/COUNTIFS($F$11:$F$8770,"=COD1",$B$11:$B$8770,"="&amp;B6659))/COUNTIFS($A$11:$A$8770,"="&amp;A6659,$F$11:$F$8770,"=COD1"),0)</f>
        <v>0</v>
      </c>
      <c r="L6659" s="13" t="e">
        <f>(VLOOKUP(F6659,tarifas!$C$7:$D$10,2,FALSE)+tarifas!$D$21)*datos!H6659</f>
        <v>#N/A</v>
      </c>
      <c r="M6659">
        <v>0</v>
      </c>
      <c r="N6659" s="13" t="e">
        <f t="shared" si="935"/>
        <v>#N/A</v>
      </c>
      <c r="O6659">
        <f t="shared" si="936"/>
        <v>0</v>
      </c>
      <c r="P6659" s="12">
        <f t="shared" si="937"/>
        <v>205.68281995834198</v>
      </c>
      <c r="Q6659">
        <f t="shared" si="938"/>
        <v>0</v>
      </c>
      <c r="R6659">
        <f>$D$2*tarifas!$D$12/24</f>
        <v>1.4541666666666666</v>
      </c>
      <c r="S6659" t="e">
        <f>VLOOKUP(E6659&amp;" "&amp;F6659,tarifas!$A$13:$D$20,4,FALSE)*P6659</f>
        <v>#N/A</v>
      </c>
      <c r="T6659">
        <f>IF(F6659="COD1",tarifas!$D$11*(SUMIFS($P$11:$P$8770,$F$11:$F$8770,"=COD1",$B$11:$B$8770,"="&amp;B6659)/COUNTIFS($F$11:$F$8770,"=COD1",$B$11:$B$8770,"="&amp;B6659))/COUNTIFS($A$11:$A$8770,"="&amp;A6659,$F$11:$F$8770,"=COD1"),0)</f>
        <v>0</v>
      </c>
      <c r="U6659" t="e">
        <f>(VLOOKUP(F6659,tarifas!$C$7:$D$10,2,FALSE)+tarifas!$D$21)*datos!P6659</f>
        <v>#N/A</v>
      </c>
      <c r="V6659" t="e">
        <f t="shared" si="939"/>
        <v>#N/A</v>
      </c>
      <c r="W6659">
        <f t="shared" si="940"/>
        <v>0</v>
      </c>
    </row>
    <row r="6660" spans="1:23" x14ac:dyDescent="0.25">
      <c r="A6660">
        <f t="shared" si="933"/>
        <v>274</v>
      </c>
      <c r="B6660">
        <f t="shared" si="934"/>
        <v>10</v>
      </c>
      <c r="C6660" s="1">
        <f t="shared" si="941"/>
        <v>41917.041666650541</v>
      </c>
      <c r="D6660" s="7">
        <v>0</v>
      </c>
      <c r="E6660" s="7"/>
      <c r="G6660">
        <v>40.200000000000003</v>
      </c>
      <c r="H6660" s="12">
        <v>204.65960603760033</v>
      </c>
      <c r="I6660" s="13">
        <f>$D$2*tarifas!$D$12/24</f>
        <v>1.4541666666666666</v>
      </c>
      <c r="J6660" s="13" t="e">
        <f>VLOOKUP(E6660&amp;" "&amp;F6660,tarifas!$A$13:$D$20,4,FALSE)*H6660</f>
        <v>#N/A</v>
      </c>
      <c r="K6660" s="13">
        <f>IF(F6660="COD1",tarifas!$D$11*(SUMIFS($H$11:$H$8770,$F$11:$F$8770,"=COD1",$B$11:$B$8770,"="&amp;B6660)/COUNTIFS($F$11:$F$8770,"=COD1",$B$11:$B$8770,"="&amp;B6660))/COUNTIFS($A$11:$A$8770,"="&amp;A6660,$F$11:$F$8770,"=COD1"),0)</f>
        <v>0</v>
      </c>
      <c r="L6660" s="13" t="e">
        <f>(VLOOKUP(F6660,tarifas!$C$7:$D$10,2,FALSE)+tarifas!$D$21)*datos!H6660</f>
        <v>#N/A</v>
      </c>
      <c r="M6660">
        <v>0</v>
      </c>
      <c r="N6660" s="13" t="e">
        <f t="shared" si="935"/>
        <v>#N/A</v>
      </c>
      <c r="O6660">
        <f t="shared" si="936"/>
        <v>0</v>
      </c>
      <c r="P6660" s="12">
        <f t="shared" si="937"/>
        <v>204.65960603760033</v>
      </c>
      <c r="Q6660">
        <f t="shared" si="938"/>
        <v>0</v>
      </c>
      <c r="R6660">
        <f>$D$2*tarifas!$D$12/24</f>
        <v>1.4541666666666666</v>
      </c>
      <c r="S6660" t="e">
        <f>VLOOKUP(E6660&amp;" "&amp;F6660,tarifas!$A$13:$D$20,4,FALSE)*P6660</f>
        <v>#N/A</v>
      </c>
      <c r="T6660">
        <f>IF(F6660="COD1",tarifas!$D$11*(SUMIFS($P$11:$P$8770,$F$11:$F$8770,"=COD1",$B$11:$B$8770,"="&amp;B6660)/COUNTIFS($F$11:$F$8770,"=COD1",$B$11:$B$8770,"="&amp;B6660))/COUNTIFS($A$11:$A$8770,"="&amp;A6660,$F$11:$F$8770,"=COD1"),0)</f>
        <v>0</v>
      </c>
      <c r="U6660" t="e">
        <f>(VLOOKUP(F6660,tarifas!$C$7:$D$10,2,FALSE)+tarifas!$D$21)*datos!P6660</f>
        <v>#N/A</v>
      </c>
      <c r="V6660" t="e">
        <f t="shared" si="939"/>
        <v>#N/A</v>
      </c>
      <c r="W6660">
        <f t="shared" si="940"/>
        <v>0</v>
      </c>
    </row>
    <row r="6661" spans="1:23" x14ac:dyDescent="0.25">
      <c r="A6661">
        <f t="shared" si="933"/>
        <v>274</v>
      </c>
      <c r="B6661">
        <f t="shared" si="934"/>
        <v>10</v>
      </c>
      <c r="C6661" s="1">
        <f t="shared" si="941"/>
        <v>41917.083333317205</v>
      </c>
      <c r="D6661" s="7">
        <v>0</v>
      </c>
      <c r="E6661" s="7"/>
      <c r="G6661">
        <v>38.4</v>
      </c>
      <c r="H6661" s="12">
        <v>201.7799799527929</v>
      </c>
      <c r="I6661" s="13">
        <f>$D$2*tarifas!$D$12/24</f>
        <v>1.4541666666666666</v>
      </c>
      <c r="J6661" s="13" t="e">
        <f>VLOOKUP(E6661&amp;" "&amp;F6661,tarifas!$A$13:$D$20,4,FALSE)*H6661</f>
        <v>#N/A</v>
      </c>
      <c r="K6661" s="13">
        <f>IF(F6661="COD1",tarifas!$D$11*(SUMIFS($H$11:$H$8770,$F$11:$F$8770,"=COD1",$B$11:$B$8770,"="&amp;B6661)/COUNTIFS($F$11:$F$8770,"=COD1",$B$11:$B$8770,"="&amp;B6661))/COUNTIFS($A$11:$A$8770,"="&amp;A6661,$F$11:$F$8770,"=COD1"),0)</f>
        <v>0</v>
      </c>
      <c r="L6661" s="13" t="e">
        <f>(VLOOKUP(F6661,tarifas!$C$7:$D$10,2,FALSE)+tarifas!$D$21)*datos!H6661</f>
        <v>#N/A</v>
      </c>
      <c r="M6661">
        <v>0</v>
      </c>
      <c r="N6661" s="13" t="e">
        <f t="shared" si="935"/>
        <v>#N/A</v>
      </c>
      <c r="O6661">
        <f t="shared" si="936"/>
        <v>0</v>
      </c>
      <c r="P6661" s="12">
        <f t="shared" si="937"/>
        <v>201.7799799527929</v>
      </c>
      <c r="Q6661">
        <f t="shared" si="938"/>
        <v>0</v>
      </c>
      <c r="R6661">
        <f>$D$2*tarifas!$D$12/24</f>
        <v>1.4541666666666666</v>
      </c>
      <c r="S6661" t="e">
        <f>VLOOKUP(E6661&amp;" "&amp;F6661,tarifas!$A$13:$D$20,4,FALSE)*P6661</f>
        <v>#N/A</v>
      </c>
      <c r="T6661">
        <f>IF(F6661="COD1",tarifas!$D$11*(SUMIFS($P$11:$P$8770,$F$11:$F$8770,"=COD1",$B$11:$B$8770,"="&amp;B6661)/COUNTIFS($F$11:$F$8770,"=COD1",$B$11:$B$8770,"="&amp;B6661))/COUNTIFS($A$11:$A$8770,"="&amp;A6661,$F$11:$F$8770,"=COD1"),0)</f>
        <v>0</v>
      </c>
      <c r="U6661" t="e">
        <f>(VLOOKUP(F6661,tarifas!$C$7:$D$10,2,FALSE)+tarifas!$D$21)*datos!P6661</f>
        <v>#N/A</v>
      </c>
      <c r="V6661" t="e">
        <f t="shared" si="939"/>
        <v>#N/A</v>
      </c>
      <c r="W6661">
        <f t="shared" si="940"/>
        <v>0</v>
      </c>
    </row>
    <row r="6662" spans="1:23" x14ac:dyDescent="0.25">
      <c r="A6662">
        <f t="shared" si="933"/>
        <v>274</v>
      </c>
      <c r="B6662">
        <f t="shared" si="934"/>
        <v>10</v>
      </c>
      <c r="C6662" s="1">
        <f t="shared" si="941"/>
        <v>41917.124999983869</v>
      </c>
      <c r="D6662" s="7">
        <v>0</v>
      </c>
      <c r="E6662" s="7"/>
      <c r="G6662">
        <v>38.200000000000003</v>
      </c>
      <c r="H6662" s="12">
        <v>201.12058409818479</v>
      </c>
      <c r="I6662" s="13">
        <f>$D$2*tarifas!$D$12/24</f>
        <v>1.4541666666666666</v>
      </c>
      <c r="J6662" s="13" t="e">
        <f>VLOOKUP(E6662&amp;" "&amp;F6662,tarifas!$A$13:$D$20,4,FALSE)*H6662</f>
        <v>#N/A</v>
      </c>
      <c r="K6662" s="13">
        <f>IF(F6662="COD1",tarifas!$D$11*(SUMIFS($H$11:$H$8770,$F$11:$F$8770,"=COD1",$B$11:$B$8770,"="&amp;B6662)/COUNTIFS($F$11:$F$8770,"=COD1",$B$11:$B$8770,"="&amp;B6662))/COUNTIFS($A$11:$A$8770,"="&amp;A6662,$F$11:$F$8770,"=COD1"),0)</f>
        <v>0</v>
      </c>
      <c r="L6662" s="13" t="e">
        <f>(VLOOKUP(F6662,tarifas!$C$7:$D$10,2,FALSE)+tarifas!$D$21)*datos!H6662</f>
        <v>#N/A</v>
      </c>
      <c r="M6662">
        <v>0</v>
      </c>
      <c r="N6662" s="13" t="e">
        <f t="shared" si="935"/>
        <v>#N/A</v>
      </c>
      <c r="O6662">
        <f t="shared" si="936"/>
        <v>0</v>
      </c>
      <c r="P6662" s="12">
        <f t="shared" si="937"/>
        <v>201.12058409818479</v>
      </c>
      <c r="Q6662">
        <f t="shared" si="938"/>
        <v>0</v>
      </c>
      <c r="R6662">
        <f>$D$2*tarifas!$D$12/24</f>
        <v>1.4541666666666666</v>
      </c>
      <c r="S6662" t="e">
        <f>VLOOKUP(E6662&amp;" "&amp;F6662,tarifas!$A$13:$D$20,4,FALSE)*P6662</f>
        <v>#N/A</v>
      </c>
      <c r="T6662">
        <f>IF(F6662="COD1",tarifas!$D$11*(SUMIFS($P$11:$P$8770,$F$11:$F$8770,"=COD1",$B$11:$B$8770,"="&amp;B6662)/COUNTIFS($F$11:$F$8770,"=COD1",$B$11:$B$8770,"="&amp;B6662))/COUNTIFS($A$11:$A$8770,"="&amp;A6662,$F$11:$F$8770,"=COD1"),0)</f>
        <v>0</v>
      </c>
      <c r="U6662" t="e">
        <f>(VLOOKUP(F6662,tarifas!$C$7:$D$10,2,FALSE)+tarifas!$D$21)*datos!P6662</f>
        <v>#N/A</v>
      </c>
      <c r="V6662" t="e">
        <f t="shared" si="939"/>
        <v>#N/A</v>
      </c>
      <c r="W6662">
        <f t="shared" si="940"/>
        <v>0</v>
      </c>
    </row>
    <row r="6663" spans="1:23" x14ac:dyDescent="0.25">
      <c r="A6663">
        <f t="shared" si="933"/>
        <v>274</v>
      </c>
      <c r="B6663">
        <f t="shared" si="934"/>
        <v>10</v>
      </c>
      <c r="C6663" s="1">
        <f t="shared" si="941"/>
        <v>41917.166666650533</v>
      </c>
      <c r="D6663" s="7">
        <v>0</v>
      </c>
      <c r="E6663" s="7"/>
      <c r="G6663">
        <v>32.4</v>
      </c>
      <c r="H6663" s="12">
        <v>200.1580760066017</v>
      </c>
      <c r="I6663" s="13">
        <f>$D$2*tarifas!$D$12/24</f>
        <v>1.4541666666666666</v>
      </c>
      <c r="J6663" s="13" t="e">
        <f>VLOOKUP(E6663&amp;" "&amp;F6663,tarifas!$A$13:$D$20,4,FALSE)*H6663</f>
        <v>#N/A</v>
      </c>
      <c r="K6663" s="13">
        <f>IF(F6663="COD1",tarifas!$D$11*(SUMIFS($H$11:$H$8770,$F$11:$F$8770,"=COD1",$B$11:$B$8770,"="&amp;B6663)/COUNTIFS($F$11:$F$8770,"=COD1",$B$11:$B$8770,"="&amp;B6663))/COUNTIFS($A$11:$A$8770,"="&amp;A6663,$F$11:$F$8770,"=COD1"),0)</f>
        <v>0</v>
      </c>
      <c r="L6663" s="13" t="e">
        <f>(VLOOKUP(F6663,tarifas!$C$7:$D$10,2,FALSE)+tarifas!$D$21)*datos!H6663</f>
        <v>#N/A</v>
      </c>
      <c r="M6663">
        <v>0</v>
      </c>
      <c r="N6663" s="13" t="e">
        <f t="shared" si="935"/>
        <v>#N/A</v>
      </c>
      <c r="O6663">
        <f t="shared" si="936"/>
        <v>0</v>
      </c>
      <c r="P6663" s="12">
        <f t="shared" si="937"/>
        <v>200.1580760066017</v>
      </c>
      <c r="Q6663">
        <f t="shared" si="938"/>
        <v>0</v>
      </c>
      <c r="R6663">
        <f>$D$2*tarifas!$D$12/24</f>
        <v>1.4541666666666666</v>
      </c>
      <c r="S6663" t="e">
        <f>VLOOKUP(E6663&amp;" "&amp;F6663,tarifas!$A$13:$D$20,4,FALSE)*P6663</f>
        <v>#N/A</v>
      </c>
      <c r="T6663">
        <f>IF(F6663="COD1",tarifas!$D$11*(SUMIFS($P$11:$P$8770,$F$11:$F$8770,"=COD1",$B$11:$B$8770,"="&amp;B6663)/COUNTIFS($F$11:$F$8770,"=COD1",$B$11:$B$8770,"="&amp;B6663))/COUNTIFS($A$11:$A$8770,"="&amp;A6663,$F$11:$F$8770,"=COD1"),0)</f>
        <v>0</v>
      </c>
      <c r="U6663" t="e">
        <f>(VLOOKUP(F6663,tarifas!$C$7:$D$10,2,FALSE)+tarifas!$D$21)*datos!P6663</f>
        <v>#N/A</v>
      </c>
      <c r="V6663" t="e">
        <f t="shared" si="939"/>
        <v>#N/A</v>
      </c>
      <c r="W6663">
        <f t="shared" si="940"/>
        <v>0</v>
      </c>
    </row>
    <row r="6664" spans="1:23" x14ac:dyDescent="0.25">
      <c r="A6664">
        <f t="shared" si="933"/>
        <v>274</v>
      </c>
      <c r="B6664">
        <f t="shared" si="934"/>
        <v>10</v>
      </c>
      <c r="C6664" s="1">
        <f t="shared" si="941"/>
        <v>41917.208333317198</v>
      </c>
      <c r="D6664" s="7">
        <v>0</v>
      </c>
      <c r="E6664" s="7"/>
      <c r="G6664">
        <v>30.04</v>
      </c>
      <c r="H6664" s="12">
        <v>198.23913279064158</v>
      </c>
      <c r="I6664" s="13">
        <f>$D$2*tarifas!$D$12/24</f>
        <v>1.4541666666666666</v>
      </c>
      <c r="J6664" s="13" t="e">
        <f>VLOOKUP(E6664&amp;" "&amp;F6664,tarifas!$A$13:$D$20,4,FALSE)*H6664</f>
        <v>#N/A</v>
      </c>
      <c r="K6664" s="13">
        <f>IF(F6664="COD1",tarifas!$D$11*(SUMIFS($H$11:$H$8770,$F$11:$F$8770,"=COD1",$B$11:$B$8770,"="&amp;B6664)/COUNTIFS($F$11:$F$8770,"=COD1",$B$11:$B$8770,"="&amp;B6664))/COUNTIFS($A$11:$A$8770,"="&amp;A6664,$F$11:$F$8770,"=COD1"),0)</f>
        <v>0</v>
      </c>
      <c r="L6664" s="13" t="e">
        <f>(VLOOKUP(F6664,tarifas!$C$7:$D$10,2,FALSE)+tarifas!$D$21)*datos!H6664</f>
        <v>#N/A</v>
      </c>
      <c r="M6664">
        <v>0</v>
      </c>
      <c r="N6664" s="13" t="e">
        <f t="shared" si="935"/>
        <v>#N/A</v>
      </c>
      <c r="O6664">
        <f t="shared" si="936"/>
        <v>0</v>
      </c>
      <c r="P6664" s="12">
        <f t="shared" si="937"/>
        <v>198.23913279064158</v>
      </c>
      <c r="Q6664">
        <f t="shared" si="938"/>
        <v>0</v>
      </c>
      <c r="R6664">
        <f>$D$2*tarifas!$D$12/24</f>
        <v>1.4541666666666666</v>
      </c>
      <c r="S6664" t="e">
        <f>VLOOKUP(E6664&amp;" "&amp;F6664,tarifas!$A$13:$D$20,4,FALSE)*P6664</f>
        <v>#N/A</v>
      </c>
      <c r="T6664">
        <f>IF(F6664="COD1",tarifas!$D$11*(SUMIFS($P$11:$P$8770,$F$11:$F$8770,"=COD1",$B$11:$B$8770,"="&amp;B6664)/COUNTIFS($F$11:$F$8770,"=COD1",$B$11:$B$8770,"="&amp;B6664))/COUNTIFS($A$11:$A$8770,"="&amp;A6664,$F$11:$F$8770,"=COD1"),0)</f>
        <v>0</v>
      </c>
      <c r="U6664" t="e">
        <f>(VLOOKUP(F6664,tarifas!$C$7:$D$10,2,FALSE)+tarifas!$D$21)*datos!P6664</f>
        <v>#N/A</v>
      </c>
      <c r="V6664" t="e">
        <f t="shared" si="939"/>
        <v>#N/A</v>
      </c>
      <c r="W6664">
        <f t="shared" si="940"/>
        <v>0</v>
      </c>
    </row>
    <row r="6665" spans="1:23" x14ac:dyDescent="0.25">
      <c r="A6665">
        <f t="shared" si="933"/>
        <v>274</v>
      </c>
      <c r="B6665">
        <f t="shared" si="934"/>
        <v>10</v>
      </c>
      <c r="C6665" s="1">
        <f t="shared" si="941"/>
        <v>41917.249999983862</v>
      </c>
      <c r="D6665" s="7">
        <v>0</v>
      </c>
      <c r="E6665" s="7"/>
      <c r="G6665">
        <v>40.130000000000003</v>
      </c>
      <c r="H6665" s="12">
        <v>178.43644371789759</v>
      </c>
      <c r="I6665" s="13">
        <f>$D$2*tarifas!$D$12/24</f>
        <v>1.4541666666666666</v>
      </c>
      <c r="J6665" s="13" t="e">
        <f>VLOOKUP(E6665&amp;" "&amp;F6665,tarifas!$A$13:$D$20,4,FALSE)*H6665</f>
        <v>#N/A</v>
      </c>
      <c r="K6665" s="13">
        <f>IF(F6665="COD1",tarifas!$D$11*(SUMIFS($H$11:$H$8770,$F$11:$F$8770,"=COD1",$B$11:$B$8770,"="&amp;B6665)/COUNTIFS($F$11:$F$8770,"=COD1",$B$11:$B$8770,"="&amp;B6665))/COUNTIFS($A$11:$A$8770,"="&amp;A6665,$F$11:$F$8770,"=COD1"),0)</f>
        <v>0</v>
      </c>
      <c r="L6665" s="13" t="e">
        <f>(VLOOKUP(F6665,tarifas!$C$7:$D$10,2,FALSE)+tarifas!$D$21)*datos!H6665</f>
        <v>#N/A</v>
      </c>
      <c r="M6665">
        <v>4.7698400000000003</v>
      </c>
      <c r="N6665" s="13" t="e">
        <f t="shared" si="935"/>
        <v>#N/A</v>
      </c>
      <c r="O6665">
        <f t="shared" si="936"/>
        <v>4.7698400000000003</v>
      </c>
      <c r="P6665" s="12">
        <f t="shared" si="937"/>
        <v>173.6666037178976</v>
      </c>
      <c r="Q6665">
        <f t="shared" si="938"/>
        <v>0</v>
      </c>
      <c r="R6665">
        <f>$D$2*tarifas!$D$12/24</f>
        <v>1.4541666666666666</v>
      </c>
      <c r="S6665" t="e">
        <f>VLOOKUP(E6665&amp;" "&amp;F6665,tarifas!$A$13:$D$20,4,FALSE)*P6665</f>
        <v>#N/A</v>
      </c>
      <c r="T6665">
        <f>IF(F6665="COD1",tarifas!$D$11*(SUMIFS($P$11:$P$8770,$F$11:$F$8770,"=COD1",$B$11:$B$8770,"="&amp;B6665)/COUNTIFS($F$11:$F$8770,"=COD1",$B$11:$B$8770,"="&amp;B6665))/COUNTIFS($A$11:$A$8770,"="&amp;A6665,$F$11:$F$8770,"=COD1"),0)</f>
        <v>0</v>
      </c>
      <c r="U6665" t="e">
        <f>(VLOOKUP(F6665,tarifas!$C$7:$D$10,2,FALSE)+tarifas!$D$21)*datos!P6665</f>
        <v>#N/A</v>
      </c>
      <c r="V6665" t="e">
        <f t="shared" si="939"/>
        <v>#N/A</v>
      </c>
      <c r="W6665">
        <f t="shared" si="940"/>
        <v>0</v>
      </c>
    </row>
    <row r="6666" spans="1:23" x14ac:dyDescent="0.25">
      <c r="A6666">
        <f t="shared" si="933"/>
        <v>274</v>
      </c>
      <c r="B6666">
        <f t="shared" si="934"/>
        <v>10</v>
      </c>
      <c r="C6666" s="1">
        <f t="shared" si="941"/>
        <v>41917.291666650526</v>
      </c>
      <c r="D6666" s="7">
        <v>0</v>
      </c>
      <c r="E6666" s="7"/>
      <c r="G6666">
        <v>40.21</v>
      </c>
      <c r="H6666" s="12">
        <v>177.30924372499885</v>
      </c>
      <c r="I6666" s="13">
        <f>$D$2*tarifas!$D$12/24</f>
        <v>1.4541666666666666</v>
      </c>
      <c r="J6666" s="13" t="e">
        <f>VLOOKUP(E6666&amp;" "&amp;F6666,tarifas!$A$13:$D$20,4,FALSE)*H6666</f>
        <v>#N/A</v>
      </c>
      <c r="K6666" s="13">
        <f>IF(F6666="COD1",tarifas!$D$11*(SUMIFS($H$11:$H$8770,$F$11:$F$8770,"=COD1",$B$11:$B$8770,"="&amp;B6666)/COUNTIFS($F$11:$F$8770,"=COD1",$B$11:$B$8770,"="&amp;B6666))/COUNTIFS($A$11:$A$8770,"="&amp;A6666,$F$11:$F$8770,"=COD1"),0)</f>
        <v>0</v>
      </c>
      <c r="L6666" s="13" t="e">
        <f>(VLOOKUP(F6666,tarifas!$C$7:$D$10,2,FALSE)+tarifas!$D$21)*datos!H6666</f>
        <v>#N/A</v>
      </c>
      <c r="M6666">
        <v>30.095490000000002</v>
      </c>
      <c r="N6666" s="13" t="e">
        <f t="shared" si="935"/>
        <v>#N/A</v>
      </c>
      <c r="O6666">
        <f t="shared" si="936"/>
        <v>30.095490000000002</v>
      </c>
      <c r="P6666" s="12">
        <f t="shared" si="937"/>
        <v>147.21375372499884</v>
      </c>
      <c r="Q6666">
        <f t="shared" si="938"/>
        <v>0</v>
      </c>
      <c r="R6666">
        <f>$D$2*tarifas!$D$12/24</f>
        <v>1.4541666666666666</v>
      </c>
      <c r="S6666" t="e">
        <f>VLOOKUP(E6666&amp;" "&amp;F6666,tarifas!$A$13:$D$20,4,FALSE)*P6666</f>
        <v>#N/A</v>
      </c>
      <c r="T6666">
        <f>IF(F6666="COD1",tarifas!$D$11*(SUMIFS($P$11:$P$8770,$F$11:$F$8770,"=COD1",$B$11:$B$8770,"="&amp;B6666)/COUNTIFS($F$11:$F$8770,"=COD1",$B$11:$B$8770,"="&amp;B6666))/COUNTIFS($A$11:$A$8770,"="&amp;A6666,$F$11:$F$8770,"=COD1"),0)</f>
        <v>0</v>
      </c>
      <c r="U6666" t="e">
        <f>(VLOOKUP(F6666,tarifas!$C$7:$D$10,2,FALSE)+tarifas!$D$21)*datos!P6666</f>
        <v>#N/A</v>
      </c>
      <c r="V6666" t="e">
        <f t="shared" si="939"/>
        <v>#N/A</v>
      </c>
      <c r="W6666">
        <f t="shared" si="940"/>
        <v>0</v>
      </c>
    </row>
    <row r="6667" spans="1:23" x14ac:dyDescent="0.25">
      <c r="A6667">
        <f t="shared" si="933"/>
        <v>274</v>
      </c>
      <c r="B6667">
        <f t="shared" si="934"/>
        <v>10</v>
      </c>
      <c r="C6667" s="1">
        <f t="shared" si="941"/>
        <v>41917.33333331719</v>
      </c>
      <c r="D6667" s="7">
        <v>0</v>
      </c>
      <c r="E6667" s="7"/>
      <c r="G6667">
        <v>42.8</v>
      </c>
      <c r="H6667" s="12">
        <v>181.55114833978516</v>
      </c>
      <c r="I6667" s="13">
        <f>$D$2*tarifas!$D$12/24</f>
        <v>1.4541666666666666</v>
      </c>
      <c r="J6667" s="13" t="e">
        <f>VLOOKUP(E6667&amp;" "&amp;F6667,tarifas!$A$13:$D$20,4,FALSE)*H6667</f>
        <v>#N/A</v>
      </c>
      <c r="K6667" s="13">
        <f>IF(F6667="COD1",tarifas!$D$11*(SUMIFS($H$11:$H$8770,$F$11:$F$8770,"=COD1",$B$11:$B$8770,"="&amp;B6667)/COUNTIFS($F$11:$F$8770,"=COD1",$B$11:$B$8770,"="&amp;B6667))/COUNTIFS($A$11:$A$8770,"="&amp;A6667,$F$11:$F$8770,"=COD1"),0)</f>
        <v>0</v>
      </c>
      <c r="L6667" s="13" t="e">
        <f>(VLOOKUP(F6667,tarifas!$C$7:$D$10,2,FALSE)+tarifas!$D$21)*datos!H6667</f>
        <v>#N/A</v>
      </c>
      <c r="M6667">
        <v>103.41713</v>
      </c>
      <c r="N6667" s="13" t="e">
        <f t="shared" si="935"/>
        <v>#N/A</v>
      </c>
      <c r="O6667">
        <f t="shared" si="936"/>
        <v>103.41713</v>
      </c>
      <c r="P6667" s="12">
        <f t="shared" si="937"/>
        <v>78.134018339785158</v>
      </c>
      <c r="Q6667">
        <f t="shared" si="938"/>
        <v>0</v>
      </c>
      <c r="R6667">
        <f>$D$2*tarifas!$D$12/24</f>
        <v>1.4541666666666666</v>
      </c>
      <c r="S6667" t="e">
        <f>VLOOKUP(E6667&amp;" "&amp;F6667,tarifas!$A$13:$D$20,4,FALSE)*P6667</f>
        <v>#N/A</v>
      </c>
      <c r="T6667">
        <f>IF(F6667="COD1",tarifas!$D$11*(SUMIFS($P$11:$P$8770,$F$11:$F$8770,"=COD1",$B$11:$B$8770,"="&amp;B6667)/COUNTIFS($F$11:$F$8770,"=COD1",$B$11:$B$8770,"="&amp;B6667))/COUNTIFS($A$11:$A$8770,"="&amp;A6667,$F$11:$F$8770,"=COD1"),0)</f>
        <v>0</v>
      </c>
      <c r="U6667" t="e">
        <f>(VLOOKUP(F6667,tarifas!$C$7:$D$10,2,FALSE)+tarifas!$D$21)*datos!P6667</f>
        <v>#N/A</v>
      </c>
      <c r="V6667" t="e">
        <f t="shared" si="939"/>
        <v>#N/A</v>
      </c>
      <c r="W6667">
        <f t="shared" si="940"/>
        <v>0</v>
      </c>
    </row>
    <row r="6668" spans="1:23" x14ac:dyDescent="0.25">
      <c r="A6668">
        <f t="shared" ref="A6668:A6731" si="942">DAYS360($C$11,C6668)</f>
        <v>274</v>
      </c>
      <c r="B6668">
        <f t="shared" ref="B6668:B6731" si="943">MONTH(C6668)</f>
        <v>10</v>
      </c>
      <c r="C6668" s="1">
        <f t="shared" si="941"/>
        <v>41917.374999983855</v>
      </c>
      <c r="D6668" s="7">
        <v>610.4545454545455</v>
      </c>
      <c r="E6668" s="7"/>
      <c r="G6668">
        <v>44.27</v>
      </c>
      <c r="H6668" s="12">
        <v>179.72374994262802</v>
      </c>
      <c r="I6668" s="13">
        <f>$D$2*tarifas!$D$12/24</f>
        <v>1.4541666666666666</v>
      </c>
      <c r="J6668" s="13" t="e">
        <f>VLOOKUP(E6668&amp;" "&amp;F6668,tarifas!$A$13:$D$20,4,FALSE)*H6668</f>
        <v>#N/A</v>
      </c>
      <c r="K6668" s="13">
        <f>IF(F6668="COD1",tarifas!$D$11*(SUMIFS($H$11:$H$8770,$F$11:$F$8770,"=COD1",$B$11:$B$8770,"="&amp;B6668)/COUNTIFS($F$11:$F$8770,"=COD1",$B$11:$B$8770,"="&amp;B6668))/COUNTIFS($A$11:$A$8770,"="&amp;A6668,$F$11:$F$8770,"=COD1"),0)</f>
        <v>0</v>
      </c>
      <c r="L6668" s="13" t="e">
        <f>(VLOOKUP(F6668,tarifas!$C$7:$D$10,2,FALSE)+tarifas!$D$21)*datos!H6668</f>
        <v>#N/A</v>
      </c>
      <c r="M6668">
        <v>236.34235999999999</v>
      </c>
      <c r="N6668" s="13" t="e">
        <f t="shared" ref="N6668:N6731" si="944">(I6668+J6668+K6668+L6668)*1.23</f>
        <v>#N/A</v>
      </c>
      <c r="O6668">
        <f t="shared" ref="O6668:O6731" si="945">IF(M6668&lt;H6668,M6668,H6668)</f>
        <v>179.72374994262802</v>
      </c>
      <c r="P6668" s="12">
        <f t="shared" ref="P6668:P6731" si="946">H6668-O6668</f>
        <v>0</v>
      </c>
      <c r="Q6668">
        <f t="shared" ref="Q6668:Q6731" si="947">IF(M6668&lt;H6668,0,M6668-H6668)</f>
        <v>56.618610057371967</v>
      </c>
      <c r="R6668">
        <f>$D$2*tarifas!$D$12/24</f>
        <v>1.4541666666666666</v>
      </c>
      <c r="S6668" t="e">
        <f>VLOOKUP(E6668&amp;" "&amp;F6668,tarifas!$A$13:$D$20,4,FALSE)*P6668</f>
        <v>#N/A</v>
      </c>
      <c r="T6668">
        <f>IF(F6668="COD1",tarifas!$D$11*(SUMIFS($P$11:$P$8770,$F$11:$F$8770,"=COD1",$B$11:$B$8770,"="&amp;B6668)/COUNTIFS($F$11:$F$8770,"=COD1",$B$11:$B$8770,"="&amp;B6668))/COUNTIFS($A$11:$A$8770,"="&amp;A6668,$F$11:$F$8770,"=COD1"),0)</f>
        <v>0</v>
      </c>
      <c r="U6668" t="e">
        <f>(VLOOKUP(F6668,tarifas!$C$7:$D$10,2,FALSE)+tarifas!$D$21)*datos!P6668</f>
        <v>#N/A</v>
      </c>
      <c r="V6668" t="e">
        <f t="shared" ref="V6668:V6731" si="948">(R6668+S6668+T6668+U6668)*1.23</f>
        <v>#N/A</v>
      </c>
      <c r="W6668">
        <f t="shared" ref="W6668:W6731" si="949">0.9*G6668/1000*Q6668</f>
        <v>2.2558552805158714</v>
      </c>
    </row>
    <row r="6669" spans="1:23" x14ac:dyDescent="0.25">
      <c r="A6669">
        <f t="shared" si="942"/>
        <v>274</v>
      </c>
      <c r="B6669">
        <f t="shared" si="943"/>
        <v>10</v>
      </c>
      <c r="C6669" s="1">
        <f t="shared" ref="C6669:C6732" si="950">+C6668+1/24</f>
        <v>41917.416666650519</v>
      </c>
      <c r="D6669" s="7">
        <v>521.84848484848476</v>
      </c>
      <c r="E6669" s="7"/>
      <c r="G6669">
        <v>48</v>
      </c>
      <c r="H6669" s="12">
        <v>180.32304970753984</v>
      </c>
      <c r="I6669" s="13">
        <f>$D$2*tarifas!$D$12/24</f>
        <v>1.4541666666666666</v>
      </c>
      <c r="J6669" s="13" t="e">
        <f>VLOOKUP(E6669&amp;" "&amp;F6669,tarifas!$A$13:$D$20,4,FALSE)*H6669</f>
        <v>#N/A</v>
      </c>
      <c r="K6669" s="13">
        <f>IF(F6669="COD1",tarifas!$D$11*(SUMIFS($H$11:$H$8770,$F$11:$F$8770,"=COD1",$B$11:$B$8770,"="&amp;B6669)/COUNTIFS($F$11:$F$8770,"=COD1",$B$11:$B$8770,"="&amp;B6669))/COUNTIFS($A$11:$A$8770,"="&amp;A6669,$F$11:$F$8770,"=COD1"),0)</f>
        <v>0</v>
      </c>
      <c r="L6669" s="13" t="e">
        <f>(VLOOKUP(F6669,tarifas!$C$7:$D$10,2,FALSE)+tarifas!$D$21)*datos!H6669</f>
        <v>#N/A</v>
      </c>
      <c r="M6669">
        <v>271.35760999999997</v>
      </c>
      <c r="N6669" s="13" t="e">
        <f t="shared" si="944"/>
        <v>#N/A</v>
      </c>
      <c r="O6669">
        <f t="shared" si="945"/>
        <v>180.32304970753984</v>
      </c>
      <c r="P6669" s="12">
        <f t="shared" si="946"/>
        <v>0</v>
      </c>
      <c r="Q6669">
        <f t="shared" si="947"/>
        <v>91.034560292460128</v>
      </c>
      <c r="R6669">
        <f>$D$2*tarifas!$D$12/24</f>
        <v>1.4541666666666666</v>
      </c>
      <c r="S6669" t="e">
        <f>VLOOKUP(E6669&amp;" "&amp;F6669,tarifas!$A$13:$D$20,4,FALSE)*P6669</f>
        <v>#N/A</v>
      </c>
      <c r="T6669">
        <f>IF(F6669="COD1",tarifas!$D$11*(SUMIFS($P$11:$P$8770,$F$11:$F$8770,"=COD1",$B$11:$B$8770,"="&amp;B6669)/COUNTIFS($F$11:$F$8770,"=COD1",$B$11:$B$8770,"="&amp;B6669))/COUNTIFS($A$11:$A$8770,"="&amp;A6669,$F$11:$F$8770,"=COD1"),0)</f>
        <v>0</v>
      </c>
      <c r="U6669" t="e">
        <f>(VLOOKUP(F6669,tarifas!$C$7:$D$10,2,FALSE)+tarifas!$D$21)*datos!P6669</f>
        <v>#N/A</v>
      </c>
      <c r="V6669" t="e">
        <f t="shared" si="948"/>
        <v>#N/A</v>
      </c>
      <c r="W6669">
        <f t="shared" si="949"/>
        <v>3.9326930046342778</v>
      </c>
    </row>
    <row r="6670" spans="1:23" x14ac:dyDescent="0.25">
      <c r="A6670">
        <f t="shared" si="942"/>
        <v>274</v>
      </c>
      <c r="B6670">
        <f t="shared" si="943"/>
        <v>10</v>
      </c>
      <c r="C6670" s="1">
        <f t="shared" si="950"/>
        <v>41917.458333317183</v>
      </c>
      <c r="D6670" s="7">
        <v>622.04545454545462</v>
      </c>
      <c r="E6670" s="7"/>
      <c r="G6670">
        <v>52.6</v>
      </c>
      <c r="H6670" s="12">
        <v>181.86117155408985</v>
      </c>
      <c r="I6670" s="13">
        <f>$D$2*tarifas!$D$12/24</f>
        <v>1.4541666666666666</v>
      </c>
      <c r="J6670" s="13" t="e">
        <f>VLOOKUP(E6670&amp;" "&amp;F6670,tarifas!$A$13:$D$20,4,FALSE)*H6670</f>
        <v>#N/A</v>
      </c>
      <c r="K6670" s="13">
        <f>IF(F6670="COD1",tarifas!$D$11*(SUMIFS($H$11:$H$8770,$F$11:$F$8770,"=COD1",$B$11:$B$8770,"="&amp;B6670)/COUNTIFS($F$11:$F$8770,"=COD1",$B$11:$B$8770,"="&amp;B6670))/COUNTIFS($A$11:$A$8770,"="&amp;A6670,$F$11:$F$8770,"=COD1"),0)</f>
        <v>0</v>
      </c>
      <c r="L6670" s="13" t="e">
        <f>(VLOOKUP(F6670,tarifas!$C$7:$D$10,2,FALSE)+tarifas!$D$21)*datos!H6670</f>
        <v>#N/A</v>
      </c>
      <c r="M6670">
        <v>393.35518999999999</v>
      </c>
      <c r="N6670" s="13" t="e">
        <f t="shared" si="944"/>
        <v>#N/A</v>
      </c>
      <c r="O6670">
        <f t="shared" si="945"/>
        <v>181.86117155408985</v>
      </c>
      <c r="P6670" s="12">
        <f t="shared" si="946"/>
        <v>0</v>
      </c>
      <c r="Q6670">
        <f t="shared" si="947"/>
        <v>211.49401844591014</v>
      </c>
      <c r="R6670">
        <f>$D$2*tarifas!$D$12/24</f>
        <v>1.4541666666666666</v>
      </c>
      <c r="S6670" t="e">
        <f>VLOOKUP(E6670&amp;" "&amp;F6670,tarifas!$A$13:$D$20,4,FALSE)*P6670</f>
        <v>#N/A</v>
      </c>
      <c r="T6670">
        <f>IF(F6670="COD1",tarifas!$D$11*(SUMIFS($P$11:$P$8770,$F$11:$F$8770,"=COD1",$B$11:$B$8770,"="&amp;B6670)/COUNTIFS($F$11:$F$8770,"=COD1",$B$11:$B$8770,"="&amp;B6670))/COUNTIFS($A$11:$A$8770,"="&amp;A6670,$F$11:$F$8770,"=COD1"),0)</f>
        <v>0</v>
      </c>
      <c r="U6670" t="e">
        <f>(VLOOKUP(F6670,tarifas!$C$7:$D$10,2,FALSE)+tarifas!$D$21)*datos!P6670</f>
        <v>#N/A</v>
      </c>
      <c r="V6670" t="e">
        <f t="shared" si="948"/>
        <v>#N/A</v>
      </c>
      <c r="W6670">
        <f t="shared" si="949"/>
        <v>10.012126833229386</v>
      </c>
    </row>
    <row r="6671" spans="1:23" x14ac:dyDescent="0.25">
      <c r="A6671">
        <f t="shared" si="942"/>
        <v>274</v>
      </c>
      <c r="B6671">
        <f t="shared" si="943"/>
        <v>10</v>
      </c>
      <c r="C6671" s="1">
        <f t="shared" si="950"/>
        <v>41917.499999983847</v>
      </c>
      <c r="D6671" s="7">
        <v>673.04545454545462</v>
      </c>
      <c r="E6671" s="7"/>
      <c r="G6671">
        <v>60.1</v>
      </c>
      <c r="H6671" s="12">
        <v>183.67400062984851</v>
      </c>
      <c r="I6671" s="13">
        <f>$D$2*tarifas!$D$12/24</f>
        <v>1.4541666666666666</v>
      </c>
      <c r="J6671" s="13" t="e">
        <f>VLOOKUP(E6671&amp;" "&amp;F6671,tarifas!$A$13:$D$20,4,FALSE)*H6671</f>
        <v>#N/A</v>
      </c>
      <c r="K6671" s="13">
        <f>IF(F6671="COD1",tarifas!$D$11*(SUMIFS($H$11:$H$8770,$F$11:$F$8770,"=COD1",$B$11:$B$8770,"="&amp;B6671)/COUNTIFS($F$11:$F$8770,"=COD1",$B$11:$B$8770,"="&amp;B6671))/COUNTIFS($A$11:$A$8770,"="&amp;A6671,$F$11:$F$8770,"=COD1"),0)</f>
        <v>0</v>
      </c>
      <c r="L6671" s="13" t="e">
        <f>(VLOOKUP(F6671,tarifas!$C$7:$D$10,2,FALSE)+tarifas!$D$21)*datos!H6671</f>
        <v>#N/A</v>
      </c>
      <c r="M6671">
        <v>462.07929999999999</v>
      </c>
      <c r="N6671" s="13" t="e">
        <f t="shared" si="944"/>
        <v>#N/A</v>
      </c>
      <c r="O6671">
        <f t="shared" si="945"/>
        <v>183.67400062984851</v>
      </c>
      <c r="P6671" s="12">
        <f t="shared" si="946"/>
        <v>0</v>
      </c>
      <c r="Q6671">
        <f t="shared" si="947"/>
        <v>278.40529937015151</v>
      </c>
      <c r="R6671">
        <f>$D$2*tarifas!$D$12/24</f>
        <v>1.4541666666666666</v>
      </c>
      <c r="S6671" t="e">
        <f>VLOOKUP(E6671&amp;" "&amp;F6671,tarifas!$A$13:$D$20,4,FALSE)*P6671</f>
        <v>#N/A</v>
      </c>
      <c r="T6671">
        <f>IF(F6671="COD1",tarifas!$D$11*(SUMIFS($P$11:$P$8770,$F$11:$F$8770,"=COD1",$B$11:$B$8770,"="&amp;B6671)/COUNTIFS($F$11:$F$8770,"=COD1",$B$11:$B$8770,"="&amp;B6671))/COUNTIFS($A$11:$A$8770,"="&amp;A6671,$F$11:$F$8770,"=COD1"),0)</f>
        <v>0</v>
      </c>
      <c r="U6671" t="e">
        <f>(VLOOKUP(F6671,tarifas!$C$7:$D$10,2,FALSE)+tarifas!$D$21)*datos!P6671</f>
        <v>#N/A</v>
      </c>
      <c r="V6671" t="e">
        <f t="shared" si="948"/>
        <v>#N/A</v>
      </c>
      <c r="W6671">
        <f t="shared" si="949"/>
        <v>15.058942642931497</v>
      </c>
    </row>
    <row r="6672" spans="1:23" x14ac:dyDescent="0.25">
      <c r="A6672">
        <f t="shared" si="942"/>
        <v>274</v>
      </c>
      <c r="B6672">
        <f t="shared" si="943"/>
        <v>10</v>
      </c>
      <c r="C6672" s="1">
        <f t="shared" si="950"/>
        <v>41917.541666650512</v>
      </c>
      <c r="D6672" s="7">
        <v>667.89393939393938</v>
      </c>
      <c r="E6672" s="7"/>
      <c r="G6672">
        <v>52.6</v>
      </c>
      <c r="H6672" s="12">
        <v>184.2496374522276</v>
      </c>
      <c r="I6672" s="13">
        <f>$D$2*tarifas!$D$12/24</f>
        <v>1.4541666666666666</v>
      </c>
      <c r="J6672" s="13" t="e">
        <f>VLOOKUP(E6672&amp;" "&amp;F6672,tarifas!$A$13:$D$20,4,FALSE)*H6672</f>
        <v>#N/A</v>
      </c>
      <c r="K6672" s="13">
        <f>IF(F6672="COD1",tarifas!$D$11*(SUMIFS($H$11:$H$8770,$F$11:$F$8770,"=COD1",$B$11:$B$8770,"="&amp;B6672)/COUNTIFS($F$11:$F$8770,"=COD1",$B$11:$B$8770,"="&amp;B6672))/COUNTIFS($A$11:$A$8770,"="&amp;A6672,$F$11:$F$8770,"=COD1"),0)</f>
        <v>0</v>
      </c>
      <c r="L6672" s="13" t="e">
        <f>(VLOOKUP(F6672,tarifas!$C$7:$D$10,2,FALSE)+tarifas!$D$21)*datos!H6672</f>
        <v>#N/A</v>
      </c>
      <c r="M6672">
        <v>306.29437999999999</v>
      </c>
      <c r="N6672" s="13" t="e">
        <f t="shared" si="944"/>
        <v>#N/A</v>
      </c>
      <c r="O6672">
        <f t="shared" si="945"/>
        <v>184.2496374522276</v>
      </c>
      <c r="P6672" s="12">
        <f t="shared" si="946"/>
        <v>0</v>
      </c>
      <c r="Q6672">
        <f t="shared" si="947"/>
        <v>122.04474254777239</v>
      </c>
      <c r="R6672">
        <f>$D$2*tarifas!$D$12/24</f>
        <v>1.4541666666666666</v>
      </c>
      <c r="S6672" t="e">
        <f>VLOOKUP(E6672&amp;" "&amp;F6672,tarifas!$A$13:$D$20,4,FALSE)*P6672</f>
        <v>#N/A</v>
      </c>
      <c r="T6672">
        <f>IF(F6672="COD1",tarifas!$D$11*(SUMIFS($P$11:$P$8770,$F$11:$F$8770,"=COD1",$B$11:$B$8770,"="&amp;B6672)/COUNTIFS($F$11:$F$8770,"=COD1",$B$11:$B$8770,"="&amp;B6672))/COUNTIFS($A$11:$A$8770,"="&amp;A6672,$F$11:$F$8770,"=COD1"),0)</f>
        <v>0</v>
      </c>
      <c r="U6672" t="e">
        <f>(VLOOKUP(F6672,tarifas!$C$7:$D$10,2,FALSE)+tarifas!$D$21)*datos!P6672</f>
        <v>#N/A</v>
      </c>
      <c r="V6672" t="e">
        <f t="shared" si="948"/>
        <v>#N/A</v>
      </c>
      <c r="W6672">
        <f t="shared" si="949"/>
        <v>5.7775981122115452</v>
      </c>
    </row>
    <row r="6673" spans="1:23" x14ac:dyDescent="0.25">
      <c r="A6673">
        <f t="shared" si="942"/>
        <v>274</v>
      </c>
      <c r="B6673">
        <f t="shared" si="943"/>
        <v>10</v>
      </c>
      <c r="C6673" s="1">
        <f t="shared" si="950"/>
        <v>41917.583333317176</v>
      </c>
      <c r="D6673" s="7">
        <v>609.42424242424238</v>
      </c>
      <c r="E6673" s="7"/>
      <c r="G6673">
        <v>51.1</v>
      </c>
      <c r="H6673" s="12">
        <v>192.77250345193173</v>
      </c>
      <c r="I6673" s="13">
        <f>$D$2*tarifas!$D$12/24</f>
        <v>1.4541666666666666</v>
      </c>
      <c r="J6673" s="13" t="e">
        <f>VLOOKUP(E6673&amp;" "&amp;F6673,tarifas!$A$13:$D$20,4,FALSE)*H6673</f>
        <v>#N/A</v>
      </c>
      <c r="K6673" s="13">
        <f>IF(F6673="COD1",tarifas!$D$11*(SUMIFS($H$11:$H$8770,$F$11:$F$8770,"=COD1",$B$11:$B$8770,"="&amp;B6673)/COUNTIFS($F$11:$F$8770,"=COD1",$B$11:$B$8770,"="&amp;B6673))/COUNTIFS($A$11:$A$8770,"="&amp;A6673,$F$11:$F$8770,"=COD1"),0)</f>
        <v>0</v>
      </c>
      <c r="L6673" s="13" t="e">
        <f>(VLOOKUP(F6673,tarifas!$C$7:$D$10,2,FALSE)+tarifas!$D$21)*datos!H6673</f>
        <v>#N/A</v>
      </c>
      <c r="M6673">
        <v>322.93784999999997</v>
      </c>
      <c r="N6673" s="13" t="e">
        <f t="shared" si="944"/>
        <v>#N/A</v>
      </c>
      <c r="O6673">
        <f t="shared" si="945"/>
        <v>192.77250345193173</v>
      </c>
      <c r="P6673" s="12">
        <f t="shared" si="946"/>
        <v>0</v>
      </c>
      <c r="Q6673">
        <f t="shared" si="947"/>
        <v>130.16534654806824</v>
      </c>
      <c r="R6673">
        <f>$D$2*tarifas!$D$12/24</f>
        <v>1.4541666666666666</v>
      </c>
      <c r="S6673" t="e">
        <f>VLOOKUP(E6673&amp;" "&amp;F6673,tarifas!$A$13:$D$20,4,FALSE)*P6673</f>
        <v>#N/A</v>
      </c>
      <c r="T6673">
        <f>IF(F6673="COD1",tarifas!$D$11*(SUMIFS($P$11:$P$8770,$F$11:$F$8770,"=COD1",$B$11:$B$8770,"="&amp;B6673)/COUNTIFS($F$11:$F$8770,"=COD1",$B$11:$B$8770,"="&amp;B6673))/COUNTIFS($A$11:$A$8770,"="&amp;A6673,$F$11:$F$8770,"=COD1"),0)</f>
        <v>0</v>
      </c>
      <c r="U6673" t="e">
        <f>(VLOOKUP(F6673,tarifas!$C$7:$D$10,2,FALSE)+tarifas!$D$21)*datos!P6673</f>
        <v>#N/A</v>
      </c>
      <c r="V6673" t="e">
        <f t="shared" si="948"/>
        <v>#N/A</v>
      </c>
      <c r="W6673">
        <f t="shared" si="949"/>
        <v>5.9863042877456589</v>
      </c>
    </row>
    <row r="6674" spans="1:23" x14ac:dyDescent="0.25">
      <c r="A6674">
        <f t="shared" si="942"/>
        <v>274</v>
      </c>
      <c r="B6674">
        <f t="shared" si="943"/>
        <v>10</v>
      </c>
      <c r="C6674" s="1">
        <f t="shared" si="950"/>
        <v>41917.62499998384</v>
      </c>
      <c r="D6674" s="7">
        <v>517.21212121212125</v>
      </c>
      <c r="E6674" s="7"/>
      <c r="G6674">
        <v>48.1</v>
      </c>
      <c r="H6674" s="12">
        <v>200.96053829381282</v>
      </c>
      <c r="I6674" s="13">
        <f>$D$2*tarifas!$D$12/24</f>
        <v>1.4541666666666666</v>
      </c>
      <c r="J6674" s="13" t="e">
        <f>VLOOKUP(E6674&amp;" "&amp;F6674,tarifas!$A$13:$D$20,4,FALSE)*H6674</f>
        <v>#N/A</v>
      </c>
      <c r="K6674" s="13">
        <f>IF(F6674="COD1",tarifas!$D$11*(SUMIFS($H$11:$H$8770,$F$11:$F$8770,"=COD1",$B$11:$B$8770,"="&amp;B6674)/COUNTIFS($F$11:$F$8770,"=COD1",$B$11:$B$8770,"="&amp;B6674))/COUNTIFS($A$11:$A$8770,"="&amp;A6674,$F$11:$F$8770,"=COD1"),0)</f>
        <v>0</v>
      </c>
      <c r="L6674" s="13" t="e">
        <f>(VLOOKUP(F6674,tarifas!$C$7:$D$10,2,FALSE)+tarifas!$D$21)*datos!H6674</f>
        <v>#N/A</v>
      </c>
      <c r="M6674">
        <v>269.54692</v>
      </c>
      <c r="N6674" s="13" t="e">
        <f t="shared" si="944"/>
        <v>#N/A</v>
      </c>
      <c r="O6674">
        <f t="shared" si="945"/>
        <v>200.96053829381282</v>
      </c>
      <c r="P6674" s="12">
        <f t="shared" si="946"/>
        <v>0</v>
      </c>
      <c r="Q6674">
        <f t="shared" si="947"/>
        <v>68.586381706187183</v>
      </c>
      <c r="R6674">
        <f>$D$2*tarifas!$D$12/24</f>
        <v>1.4541666666666666</v>
      </c>
      <c r="S6674" t="e">
        <f>VLOOKUP(E6674&amp;" "&amp;F6674,tarifas!$A$13:$D$20,4,FALSE)*P6674</f>
        <v>#N/A</v>
      </c>
      <c r="T6674">
        <f>IF(F6674="COD1",tarifas!$D$11*(SUMIFS($P$11:$P$8770,$F$11:$F$8770,"=COD1",$B$11:$B$8770,"="&amp;B6674)/COUNTIFS($F$11:$F$8770,"=COD1",$B$11:$B$8770,"="&amp;B6674))/COUNTIFS($A$11:$A$8770,"="&amp;A6674,$F$11:$F$8770,"=COD1"),0)</f>
        <v>0</v>
      </c>
      <c r="U6674" t="e">
        <f>(VLOOKUP(F6674,tarifas!$C$7:$D$10,2,FALSE)+tarifas!$D$21)*datos!P6674</f>
        <v>#N/A</v>
      </c>
      <c r="V6674" t="e">
        <f t="shared" si="948"/>
        <v>#N/A</v>
      </c>
      <c r="W6674">
        <f t="shared" si="949"/>
        <v>2.9691044640608433</v>
      </c>
    </row>
    <row r="6675" spans="1:23" x14ac:dyDescent="0.25">
      <c r="A6675">
        <f t="shared" si="942"/>
        <v>274</v>
      </c>
      <c r="B6675">
        <f t="shared" si="943"/>
        <v>10</v>
      </c>
      <c r="C6675" s="1">
        <f t="shared" si="950"/>
        <v>41917.666666650504</v>
      </c>
      <c r="D6675" s="7">
        <v>362.15151515151518</v>
      </c>
      <c r="E6675" s="7"/>
      <c r="G6675">
        <v>48.4</v>
      </c>
      <c r="H6675" s="12">
        <v>200.09883927115581</v>
      </c>
      <c r="I6675" s="13">
        <f>$D$2*tarifas!$D$12/24</f>
        <v>1.4541666666666666</v>
      </c>
      <c r="J6675" s="13" t="e">
        <f>VLOOKUP(E6675&amp;" "&amp;F6675,tarifas!$A$13:$D$20,4,FALSE)*H6675</f>
        <v>#N/A</v>
      </c>
      <c r="K6675" s="13">
        <f>IF(F6675="COD1",tarifas!$D$11*(SUMIFS($H$11:$H$8770,$F$11:$F$8770,"=COD1",$B$11:$B$8770,"="&amp;B6675)/COUNTIFS($F$11:$F$8770,"=COD1",$B$11:$B$8770,"="&amp;B6675))/COUNTIFS($A$11:$A$8770,"="&amp;A6675,$F$11:$F$8770,"=COD1"),0)</f>
        <v>0</v>
      </c>
      <c r="L6675" s="13" t="e">
        <f>(VLOOKUP(F6675,tarifas!$C$7:$D$10,2,FALSE)+tarifas!$D$21)*datos!H6675</f>
        <v>#N/A</v>
      </c>
      <c r="M6675">
        <v>17.196150000000003</v>
      </c>
      <c r="N6675" s="13" t="e">
        <f t="shared" si="944"/>
        <v>#N/A</v>
      </c>
      <c r="O6675">
        <f t="shared" si="945"/>
        <v>17.196150000000003</v>
      </c>
      <c r="P6675" s="12">
        <f t="shared" si="946"/>
        <v>182.90268927115579</v>
      </c>
      <c r="Q6675">
        <f t="shared" si="947"/>
        <v>0</v>
      </c>
      <c r="R6675">
        <f>$D$2*tarifas!$D$12/24</f>
        <v>1.4541666666666666</v>
      </c>
      <c r="S6675" t="e">
        <f>VLOOKUP(E6675&amp;" "&amp;F6675,tarifas!$A$13:$D$20,4,FALSE)*P6675</f>
        <v>#N/A</v>
      </c>
      <c r="T6675">
        <f>IF(F6675="COD1",tarifas!$D$11*(SUMIFS($P$11:$P$8770,$F$11:$F$8770,"=COD1",$B$11:$B$8770,"="&amp;B6675)/COUNTIFS($F$11:$F$8770,"=COD1",$B$11:$B$8770,"="&amp;B6675))/COUNTIFS($A$11:$A$8770,"="&amp;A6675,$F$11:$F$8770,"=COD1"),0)</f>
        <v>0</v>
      </c>
      <c r="U6675" t="e">
        <f>(VLOOKUP(F6675,tarifas!$C$7:$D$10,2,FALSE)+tarifas!$D$21)*datos!P6675</f>
        <v>#N/A</v>
      </c>
      <c r="V6675" t="e">
        <f t="shared" si="948"/>
        <v>#N/A</v>
      </c>
      <c r="W6675">
        <f t="shared" si="949"/>
        <v>0</v>
      </c>
    </row>
    <row r="6676" spans="1:23" x14ac:dyDescent="0.25">
      <c r="A6676">
        <f t="shared" si="942"/>
        <v>274</v>
      </c>
      <c r="B6676">
        <f t="shared" si="943"/>
        <v>10</v>
      </c>
      <c r="C6676" s="1">
        <f t="shared" si="950"/>
        <v>41917.708333317169</v>
      </c>
      <c r="D6676" s="7">
        <v>112.8181818181818</v>
      </c>
      <c r="E6676" s="7"/>
      <c r="G6676">
        <v>49.58</v>
      </c>
      <c r="H6676" s="12">
        <v>201.59465317043646</v>
      </c>
      <c r="I6676" s="13">
        <f>$D$2*tarifas!$D$12/24</f>
        <v>1.4541666666666666</v>
      </c>
      <c r="J6676" s="13" t="e">
        <f>VLOOKUP(E6676&amp;" "&amp;F6676,tarifas!$A$13:$D$20,4,FALSE)*H6676</f>
        <v>#N/A</v>
      </c>
      <c r="K6676" s="13">
        <f>IF(F6676="COD1",tarifas!$D$11*(SUMIFS($H$11:$H$8770,$F$11:$F$8770,"=COD1",$B$11:$B$8770,"="&amp;B6676)/COUNTIFS($F$11:$F$8770,"=COD1",$B$11:$B$8770,"="&amp;B6676))/COUNTIFS($A$11:$A$8770,"="&amp;A6676,$F$11:$F$8770,"=COD1"),0)</f>
        <v>0</v>
      </c>
      <c r="L6676" s="13" t="e">
        <f>(VLOOKUP(F6676,tarifas!$C$7:$D$10,2,FALSE)+tarifas!$D$21)*datos!H6676</f>
        <v>#N/A</v>
      </c>
      <c r="M6676">
        <v>0.37197000000000002</v>
      </c>
      <c r="N6676" s="13" t="e">
        <f t="shared" si="944"/>
        <v>#N/A</v>
      </c>
      <c r="O6676">
        <f t="shared" si="945"/>
        <v>0.37197000000000002</v>
      </c>
      <c r="P6676" s="12">
        <f t="shared" si="946"/>
        <v>201.22268317043645</v>
      </c>
      <c r="Q6676">
        <f t="shared" si="947"/>
        <v>0</v>
      </c>
      <c r="R6676">
        <f>$D$2*tarifas!$D$12/24</f>
        <v>1.4541666666666666</v>
      </c>
      <c r="S6676" t="e">
        <f>VLOOKUP(E6676&amp;" "&amp;F6676,tarifas!$A$13:$D$20,4,FALSE)*P6676</f>
        <v>#N/A</v>
      </c>
      <c r="T6676">
        <f>IF(F6676="COD1",tarifas!$D$11*(SUMIFS($P$11:$P$8770,$F$11:$F$8770,"=COD1",$B$11:$B$8770,"="&amp;B6676)/COUNTIFS($F$11:$F$8770,"=COD1",$B$11:$B$8770,"="&amp;B6676))/COUNTIFS($A$11:$A$8770,"="&amp;A6676,$F$11:$F$8770,"=COD1"),0)</f>
        <v>0</v>
      </c>
      <c r="U6676" t="e">
        <f>(VLOOKUP(F6676,tarifas!$C$7:$D$10,2,FALSE)+tarifas!$D$21)*datos!P6676</f>
        <v>#N/A</v>
      </c>
      <c r="V6676" t="e">
        <f t="shared" si="948"/>
        <v>#N/A</v>
      </c>
      <c r="W6676">
        <f t="shared" si="949"/>
        <v>0</v>
      </c>
    </row>
    <row r="6677" spans="1:23" x14ac:dyDescent="0.25">
      <c r="A6677">
        <f t="shared" si="942"/>
        <v>274</v>
      </c>
      <c r="B6677">
        <f t="shared" si="943"/>
        <v>10</v>
      </c>
      <c r="C6677" s="1">
        <f t="shared" si="950"/>
        <v>41917.749999983833</v>
      </c>
      <c r="D6677" s="7">
        <v>0</v>
      </c>
      <c r="E6677" s="7"/>
      <c r="G6677">
        <v>64.34</v>
      </c>
      <c r="H6677" s="12">
        <v>200.48835115387823</v>
      </c>
      <c r="I6677" s="13">
        <f>$D$2*tarifas!$D$12/24</f>
        <v>1.4541666666666666</v>
      </c>
      <c r="J6677" s="13" t="e">
        <f>VLOOKUP(E6677&amp;" "&amp;F6677,tarifas!$A$13:$D$20,4,FALSE)*H6677</f>
        <v>#N/A</v>
      </c>
      <c r="K6677" s="13">
        <f>IF(F6677="COD1",tarifas!$D$11*(SUMIFS($H$11:$H$8770,$F$11:$F$8770,"=COD1",$B$11:$B$8770,"="&amp;B6677)/COUNTIFS($F$11:$F$8770,"=COD1",$B$11:$B$8770,"="&amp;B6677))/COUNTIFS($A$11:$A$8770,"="&amp;A6677,$F$11:$F$8770,"=COD1"),0)</f>
        <v>0</v>
      </c>
      <c r="L6677" s="13" t="e">
        <f>(VLOOKUP(F6677,tarifas!$C$7:$D$10,2,FALSE)+tarifas!$D$21)*datos!H6677</f>
        <v>#N/A</v>
      </c>
      <c r="M6677">
        <v>0</v>
      </c>
      <c r="N6677" s="13" t="e">
        <f t="shared" si="944"/>
        <v>#N/A</v>
      </c>
      <c r="O6677">
        <f t="shared" si="945"/>
        <v>0</v>
      </c>
      <c r="P6677" s="12">
        <f t="shared" si="946"/>
        <v>200.48835115387823</v>
      </c>
      <c r="Q6677">
        <f t="shared" si="947"/>
        <v>0</v>
      </c>
      <c r="R6677">
        <f>$D$2*tarifas!$D$12/24</f>
        <v>1.4541666666666666</v>
      </c>
      <c r="S6677" t="e">
        <f>VLOOKUP(E6677&amp;" "&amp;F6677,tarifas!$A$13:$D$20,4,FALSE)*P6677</f>
        <v>#N/A</v>
      </c>
      <c r="T6677">
        <f>IF(F6677="COD1",tarifas!$D$11*(SUMIFS($P$11:$P$8770,$F$11:$F$8770,"=COD1",$B$11:$B$8770,"="&amp;B6677)/COUNTIFS($F$11:$F$8770,"=COD1",$B$11:$B$8770,"="&amp;B6677))/COUNTIFS($A$11:$A$8770,"="&amp;A6677,$F$11:$F$8770,"=COD1"),0)</f>
        <v>0</v>
      </c>
      <c r="U6677" t="e">
        <f>(VLOOKUP(F6677,tarifas!$C$7:$D$10,2,FALSE)+tarifas!$D$21)*datos!P6677</f>
        <v>#N/A</v>
      </c>
      <c r="V6677" t="e">
        <f t="shared" si="948"/>
        <v>#N/A</v>
      </c>
      <c r="W6677">
        <f t="shared" si="949"/>
        <v>0</v>
      </c>
    </row>
    <row r="6678" spans="1:23" x14ac:dyDescent="0.25">
      <c r="A6678">
        <f t="shared" si="942"/>
        <v>274</v>
      </c>
      <c r="B6678">
        <f t="shared" si="943"/>
        <v>10</v>
      </c>
      <c r="C6678" s="1">
        <f t="shared" si="950"/>
        <v>41917.791666650497</v>
      </c>
      <c r="D6678" s="7">
        <v>0</v>
      </c>
      <c r="E6678" s="7"/>
      <c r="G6678">
        <v>71</v>
      </c>
      <c r="H6678" s="12">
        <v>215.01851996969873</v>
      </c>
      <c r="I6678" s="13">
        <f>$D$2*tarifas!$D$12/24</f>
        <v>1.4541666666666666</v>
      </c>
      <c r="J6678" s="13" t="e">
        <f>VLOOKUP(E6678&amp;" "&amp;F6678,tarifas!$A$13:$D$20,4,FALSE)*H6678</f>
        <v>#N/A</v>
      </c>
      <c r="K6678" s="13">
        <f>IF(F6678="COD1",tarifas!$D$11*(SUMIFS($H$11:$H$8770,$F$11:$F$8770,"=COD1",$B$11:$B$8770,"="&amp;B6678)/COUNTIFS($F$11:$F$8770,"=COD1",$B$11:$B$8770,"="&amp;B6678))/COUNTIFS($A$11:$A$8770,"="&amp;A6678,$F$11:$F$8770,"=COD1"),0)</f>
        <v>0</v>
      </c>
      <c r="L6678" s="13" t="e">
        <f>(VLOOKUP(F6678,tarifas!$C$7:$D$10,2,FALSE)+tarifas!$D$21)*datos!H6678</f>
        <v>#N/A</v>
      </c>
      <c r="M6678">
        <v>0</v>
      </c>
      <c r="N6678" s="13" t="e">
        <f t="shared" si="944"/>
        <v>#N/A</v>
      </c>
      <c r="O6678">
        <f t="shared" si="945"/>
        <v>0</v>
      </c>
      <c r="P6678" s="12">
        <f t="shared" si="946"/>
        <v>215.01851996969873</v>
      </c>
      <c r="Q6678">
        <f t="shared" si="947"/>
        <v>0</v>
      </c>
      <c r="R6678">
        <f>$D$2*tarifas!$D$12/24</f>
        <v>1.4541666666666666</v>
      </c>
      <c r="S6678" t="e">
        <f>VLOOKUP(E6678&amp;" "&amp;F6678,tarifas!$A$13:$D$20,4,FALSE)*P6678</f>
        <v>#N/A</v>
      </c>
      <c r="T6678">
        <f>IF(F6678="COD1",tarifas!$D$11*(SUMIFS($P$11:$P$8770,$F$11:$F$8770,"=COD1",$B$11:$B$8770,"="&amp;B6678)/COUNTIFS($F$11:$F$8770,"=COD1",$B$11:$B$8770,"="&amp;B6678))/COUNTIFS($A$11:$A$8770,"="&amp;A6678,$F$11:$F$8770,"=COD1"),0)</f>
        <v>0</v>
      </c>
      <c r="U6678" t="e">
        <f>(VLOOKUP(F6678,tarifas!$C$7:$D$10,2,FALSE)+tarifas!$D$21)*datos!P6678</f>
        <v>#N/A</v>
      </c>
      <c r="V6678" t="e">
        <f t="shared" si="948"/>
        <v>#N/A</v>
      </c>
      <c r="W6678">
        <f t="shared" si="949"/>
        <v>0</v>
      </c>
    </row>
    <row r="6679" spans="1:23" x14ac:dyDescent="0.25">
      <c r="A6679">
        <f t="shared" si="942"/>
        <v>274</v>
      </c>
      <c r="B6679">
        <f t="shared" si="943"/>
        <v>10</v>
      </c>
      <c r="C6679" s="1">
        <f t="shared" si="950"/>
        <v>41917.833333317161</v>
      </c>
      <c r="D6679" s="7">
        <v>0</v>
      </c>
      <c r="E6679" s="7"/>
      <c r="G6679">
        <v>75</v>
      </c>
      <c r="H6679" s="12">
        <v>208.12063992438519</v>
      </c>
      <c r="I6679" s="13">
        <f>$D$2*tarifas!$D$12/24</f>
        <v>1.4541666666666666</v>
      </c>
      <c r="J6679" s="13" t="e">
        <f>VLOOKUP(E6679&amp;" "&amp;F6679,tarifas!$A$13:$D$20,4,FALSE)*H6679</f>
        <v>#N/A</v>
      </c>
      <c r="K6679" s="13">
        <f>IF(F6679="COD1",tarifas!$D$11*(SUMIFS($H$11:$H$8770,$F$11:$F$8770,"=COD1",$B$11:$B$8770,"="&amp;B6679)/COUNTIFS($F$11:$F$8770,"=COD1",$B$11:$B$8770,"="&amp;B6679))/COUNTIFS($A$11:$A$8770,"="&amp;A6679,$F$11:$F$8770,"=COD1"),0)</f>
        <v>0</v>
      </c>
      <c r="L6679" s="13" t="e">
        <f>(VLOOKUP(F6679,tarifas!$C$7:$D$10,2,FALSE)+tarifas!$D$21)*datos!H6679</f>
        <v>#N/A</v>
      </c>
      <c r="M6679">
        <v>0</v>
      </c>
      <c r="N6679" s="13" t="e">
        <f t="shared" si="944"/>
        <v>#N/A</v>
      </c>
      <c r="O6679">
        <f t="shared" si="945"/>
        <v>0</v>
      </c>
      <c r="P6679" s="12">
        <f t="shared" si="946"/>
        <v>208.12063992438519</v>
      </c>
      <c r="Q6679">
        <f t="shared" si="947"/>
        <v>0</v>
      </c>
      <c r="R6679">
        <f>$D$2*tarifas!$D$12/24</f>
        <v>1.4541666666666666</v>
      </c>
      <c r="S6679" t="e">
        <f>VLOOKUP(E6679&amp;" "&amp;F6679,tarifas!$A$13:$D$20,4,FALSE)*P6679</f>
        <v>#N/A</v>
      </c>
      <c r="T6679">
        <f>IF(F6679="COD1",tarifas!$D$11*(SUMIFS($P$11:$P$8770,$F$11:$F$8770,"=COD1",$B$11:$B$8770,"="&amp;B6679)/COUNTIFS($F$11:$F$8770,"=COD1",$B$11:$B$8770,"="&amp;B6679))/COUNTIFS($A$11:$A$8770,"="&amp;A6679,$F$11:$F$8770,"=COD1"),0)</f>
        <v>0</v>
      </c>
      <c r="U6679" t="e">
        <f>(VLOOKUP(F6679,tarifas!$C$7:$D$10,2,FALSE)+tarifas!$D$21)*datos!P6679</f>
        <v>#N/A</v>
      </c>
      <c r="V6679" t="e">
        <f t="shared" si="948"/>
        <v>#N/A</v>
      </c>
      <c r="W6679">
        <f t="shared" si="949"/>
        <v>0</v>
      </c>
    </row>
    <row r="6680" spans="1:23" x14ac:dyDescent="0.25">
      <c r="A6680">
        <f t="shared" si="942"/>
        <v>274</v>
      </c>
      <c r="B6680">
        <f t="shared" si="943"/>
        <v>10</v>
      </c>
      <c r="C6680" s="1">
        <f t="shared" si="950"/>
        <v>41917.874999983826</v>
      </c>
      <c r="D6680" s="7">
        <v>0</v>
      </c>
      <c r="E6680" s="7"/>
      <c r="G6680">
        <v>73.72</v>
      </c>
      <c r="H6680" s="12">
        <v>210.93726797613158</v>
      </c>
      <c r="I6680" s="13">
        <f>$D$2*tarifas!$D$12/24</f>
        <v>1.4541666666666666</v>
      </c>
      <c r="J6680" s="13" t="e">
        <f>VLOOKUP(E6680&amp;" "&amp;F6680,tarifas!$A$13:$D$20,4,FALSE)*H6680</f>
        <v>#N/A</v>
      </c>
      <c r="K6680" s="13">
        <f>IF(F6680="COD1",tarifas!$D$11*(SUMIFS($H$11:$H$8770,$F$11:$F$8770,"=COD1",$B$11:$B$8770,"="&amp;B6680)/COUNTIFS($F$11:$F$8770,"=COD1",$B$11:$B$8770,"="&amp;B6680))/COUNTIFS($A$11:$A$8770,"="&amp;A6680,$F$11:$F$8770,"=COD1"),0)</f>
        <v>0</v>
      </c>
      <c r="L6680" s="13" t="e">
        <f>(VLOOKUP(F6680,tarifas!$C$7:$D$10,2,FALSE)+tarifas!$D$21)*datos!H6680</f>
        <v>#N/A</v>
      </c>
      <c r="M6680">
        <v>0</v>
      </c>
      <c r="N6680" s="13" t="e">
        <f t="shared" si="944"/>
        <v>#N/A</v>
      </c>
      <c r="O6680">
        <f t="shared" si="945"/>
        <v>0</v>
      </c>
      <c r="P6680" s="12">
        <f t="shared" si="946"/>
        <v>210.93726797613158</v>
      </c>
      <c r="Q6680">
        <f t="shared" si="947"/>
        <v>0</v>
      </c>
      <c r="R6680">
        <f>$D$2*tarifas!$D$12/24</f>
        <v>1.4541666666666666</v>
      </c>
      <c r="S6680" t="e">
        <f>VLOOKUP(E6680&amp;" "&amp;F6680,tarifas!$A$13:$D$20,4,FALSE)*P6680</f>
        <v>#N/A</v>
      </c>
      <c r="T6680">
        <f>IF(F6680="COD1",tarifas!$D$11*(SUMIFS($P$11:$P$8770,$F$11:$F$8770,"=COD1",$B$11:$B$8770,"="&amp;B6680)/COUNTIFS($F$11:$F$8770,"=COD1",$B$11:$B$8770,"="&amp;B6680))/COUNTIFS($A$11:$A$8770,"="&amp;A6680,$F$11:$F$8770,"=COD1"),0)</f>
        <v>0</v>
      </c>
      <c r="U6680" t="e">
        <f>(VLOOKUP(F6680,tarifas!$C$7:$D$10,2,FALSE)+tarifas!$D$21)*datos!P6680</f>
        <v>#N/A</v>
      </c>
      <c r="V6680" t="e">
        <f t="shared" si="948"/>
        <v>#N/A</v>
      </c>
      <c r="W6680">
        <f t="shared" si="949"/>
        <v>0</v>
      </c>
    </row>
    <row r="6681" spans="1:23" x14ac:dyDescent="0.25">
      <c r="A6681">
        <f t="shared" si="942"/>
        <v>274</v>
      </c>
      <c r="B6681">
        <f t="shared" si="943"/>
        <v>10</v>
      </c>
      <c r="C6681" s="1">
        <f t="shared" si="950"/>
        <v>41917.91666665049</v>
      </c>
      <c r="D6681" s="7">
        <v>0</v>
      </c>
      <c r="E6681" s="7"/>
      <c r="G6681">
        <v>69.05</v>
      </c>
      <c r="H6681" s="12">
        <v>210.41158610600758</v>
      </c>
      <c r="I6681" s="13">
        <f>$D$2*tarifas!$D$12/24</f>
        <v>1.4541666666666666</v>
      </c>
      <c r="J6681" s="13" t="e">
        <f>VLOOKUP(E6681&amp;" "&amp;F6681,tarifas!$A$13:$D$20,4,FALSE)*H6681</f>
        <v>#N/A</v>
      </c>
      <c r="K6681" s="13">
        <f>IF(F6681="COD1",tarifas!$D$11*(SUMIFS($H$11:$H$8770,$F$11:$F$8770,"=COD1",$B$11:$B$8770,"="&amp;B6681)/COUNTIFS($F$11:$F$8770,"=COD1",$B$11:$B$8770,"="&amp;B6681))/COUNTIFS($A$11:$A$8770,"="&amp;A6681,$F$11:$F$8770,"=COD1"),0)</f>
        <v>0</v>
      </c>
      <c r="L6681" s="13" t="e">
        <f>(VLOOKUP(F6681,tarifas!$C$7:$D$10,2,FALSE)+tarifas!$D$21)*datos!H6681</f>
        <v>#N/A</v>
      </c>
      <c r="M6681">
        <v>0</v>
      </c>
      <c r="N6681" s="13" t="e">
        <f t="shared" si="944"/>
        <v>#N/A</v>
      </c>
      <c r="O6681">
        <f t="shared" si="945"/>
        <v>0</v>
      </c>
      <c r="P6681" s="12">
        <f t="shared" si="946"/>
        <v>210.41158610600758</v>
      </c>
      <c r="Q6681">
        <f t="shared" si="947"/>
        <v>0</v>
      </c>
      <c r="R6681">
        <f>$D$2*tarifas!$D$12/24</f>
        <v>1.4541666666666666</v>
      </c>
      <c r="S6681" t="e">
        <f>VLOOKUP(E6681&amp;" "&amp;F6681,tarifas!$A$13:$D$20,4,FALSE)*P6681</f>
        <v>#N/A</v>
      </c>
      <c r="T6681">
        <f>IF(F6681="COD1",tarifas!$D$11*(SUMIFS($P$11:$P$8770,$F$11:$F$8770,"=COD1",$B$11:$B$8770,"="&amp;B6681)/COUNTIFS($F$11:$F$8770,"=COD1",$B$11:$B$8770,"="&amp;B6681))/COUNTIFS($A$11:$A$8770,"="&amp;A6681,$F$11:$F$8770,"=COD1"),0)</f>
        <v>0</v>
      </c>
      <c r="U6681" t="e">
        <f>(VLOOKUP(F6681,tarifas!$C$7:$D$10,2,FALSE)+tarifas!$D$21)*datos!P6681</f>
        <v>#N/A</v>
      </c>
      <c r="V6681" t="e">
        <f t="shared" si="948"/>
        <v>#N/A</v>
      </c>
      <c r="W6681">
        <f t="shared" si="949"/>
        <v>0</v>
      </c>
    </row>
    <row r="6682" spans="1:23" x14ac:dyDescent="0.25">
      <c r="A6682">
        <f t="shared" si="942"/>
        <v>274</v>
      </c>
      <c r="B6682">
        <f t="shared" si="943"/>
        <v>10</v>
      </c>
      <c r="C6682" s="1">
        <f t="shared" si="950"/>
        <v>41917.958333317154</v>
      </c>
      <c r="D6682" s="7">
        <v>0</v>
      </c>
      <c r="E6682" s="7"/>
      <c r="G6682">
        <v>43.52</v>
      </c>
      <c r="H6682" s="12">
        <v>208.76613920779118</v>
      </c>
      <c r="I6682" s="13">
        <f>$D$2*tarifas!$D$12/24</f>
        <v>1.4541666666666666</v>
      </c>
      <c r="J6682" s="13" t="e">
        <f>VLOOKUP(E6682&amp;" "&amp;F6682,tarifas!$A$13:$D$20,4,FALSE)*H6682</f>
        <v>#N/A</v>
      </c>
      <c r="K6682" s="13">
        <f>IF(F6682="COD1",tarifas!$D$11*(SUMIFS($H$11:$H$8770,$F$11:$F$8770,"=COD1",$B$11:$B$8770,"="&amp;B6682)/COUNTIFS($F$11:$F$8770,"=COD1",$B$11:$B$8770,"="&amp;B6682))/COUNTIFS($A$11:$A$8770,"="&amp;A6682,$F$11:$F$8770,"=COD1"),0)</f>
        <v>0</v>
      </c>
      <c r="L6682" s="13" t="e">
        <f>(VLOOKUP(F6682,tarifas!$C$7:$D$10,2,FALSE)+tarifas!$D$21)*datos!H6682</f>
        <v>#N/A</v>
      </c>
      <c r="M6682">
        <v>0</v>
      </c>
      <c r="N6682" s="13" t="e">
        <f t="shared" si="944"/>
        <v>#N/A</v>
      </c>
      <c r="O6682">
        <f t="shared" si="945"/>
        <v>0</v>
      </c>
      <c r="P6682" s="12">
        <f t="shared" si="946"/>
        <v>208.76613920779118</v>
      </c>
      <c r="Q6682">
        <f t="shared" si="947"/>
        <v>0</v>
      </c>
      <c r="R6682">
        <f>$D$2*tarifas!$D$12/24</f>
        <v>1.4541666666666666</v>
      </c>
      <c r="S6682" t="e">
        <f>VLOOKUP(E6682&amp;" "&amp;F6682,tarifas!$A$13:$D$20,4,FALSE)*P6682</f>
        <v>#N/A</v>
      </c>
      <c r="T6682">
        <f>IF(F6682="COD1",tarifas!$D$11*(SUMIFS($P$11:$P$8770,$F$11:$F$8770,"=COD1",$B$11:$B$8770,"="&amp;B6682)/COUNTIFS($F$11:$F$8770,"=COD1",$B$11:$B$8770,"="&amp;B6682))/COUNTIFS($A$11:$A$8770,"="&amp;A6682,$F$11:$F$8770,"=COD1"),0)</f>
        <v>0</v>
      </c>
      <c r="U6682" t="e">
        <f>(VLOOKUP(F6682,tarifas!$C$7:$D$10,2,FALSE)+tarifas!$D$21)*datos!P6682</f>
        <v>#N/A</v>
      </c>
      <c r="V6682" t="e">
        <f t="shared" si="948"/>
        <v>#N/A</v>
      </c>
      <c r="W6682">
        <f t="shared" si="949"/>
        <v>0</v>
      </c>
    </row>
    <row r="6683" spans="1:23" x14ac:dyDescent="0.25">
      <c r="A6683">
        <f t="shared" si="942"/>
        <v>275</v>
      </c>
      <c r="B6683">
        <f t="shared" si="943"/>
        <v>10</v>
      </c>
      <c r="C6683" s="1">
        <f t="shared" si="950"/>
        <v>41917.999999983818</v>
      </c>
      <c r="D6683" s="7">
        <v>0</v>
      </c>
      <c r="E6683" s="7"/>
      <c r="G6683">
        <v>38.4</v>
      </c>
      <c r="H6683" s="12">
        <v>207.60982124362846</v>
      </c>
      <c r="I6683" s="13">
        <f>$D$2*tarifas!$D$12/24</f>
        <v>1.4541666666666666</v>
      </c>
      <c r="J6683" s="13" t="e">
        <f>VLOOKUP(E6683&amp;" "&amp;F6683,tarifas!$A$13:$D$20,4,FALSE)*H6683</f>
        <v>#N/A</v>
      </c>
      <c r="K6683" s="13">
        <f>IF(F6683="COD1",tarifas!$D$11*(SUMIFS($H$11:$H$8770,$F$11:$F$8770,"=COD1",$B$11:$B$8770,"="&amp;B6683)/COUNTIFS($F$11:$F$8770,"=COD1",$B$11:$B$8770,"="&amp;B6683))/COUNTIFS($A$11:$A$8770,"="&amp;A6683,$F$11:$F$8770,"=COD1"),0)</f>
        <v>0</v>
      </c>
      <c r="L6683" s="13" t="e">
        <f>(VLOOKUP(F6683,tarifas!$C$7:$D$10,2,FALSE)+tarifas!$D$21)*datos!H6683</f>
        <v>#N/A</v>
      </c>
      <c r="M6683">
        <v>0</v>
      </c>
      <c r="N6683" s="13" t="e">
        <f t="shared" si="944"/>
        <v>#N/A</v>
      </c>
      <c r="O6683">
        <f t="shared" si="945"/>
        <v>0</v>
      </c>
      <c r="P6683" s="12">
        <f t="shared" si="946"/>
        <v>207.60982124362846</v>
      </c>
      <c r="Q6683">
        <f t="shared" si="947"/>
        <v>0</v>
      </c>
      <c r="R6683">
        <f>$D$2*tarifas!$D$12/24</f>
        <v>1.4541666666666666</v>
      </c>
      <c r="S6683" t="e">
        <f>VLOOKUP(E6683&amp;" "&amp;F6683,tarifas!$A$13:$D$20,4,FALSE)*P6683</f>
        <v>#N/A</v>
      </c>
      <c r="T6683">
        <f>IF(F6683="COD1",tarifas!$D$11*(SUMIFS($P$11:$P$8770,$F$11:$F$8770,"=COD1",$B$11:$B$8770,"="&amp;B6683)/COUNTIFS($F$11:$F$8770,"=COD1",$B$11:$B$8770,"="&amp;B6683))/COUNTIFS($A$11:$A$8770,"="&amp;A6683,$F$11:$F$8770,"=COD1"),0)</f>
        <v>0</v>
      </c>
      <c r="U6683" t="e">
        <f>(VLOOKUP(F6683,tarifas!$C$7:$D$10,2,FALSE)+tarifas!$D$21)*datos!P6683</f>
        <v>#N/A</v>
      </c>
      <c r="V6683" t="e">
        <f t="shared" si="948"/>
        <v>#N/A</v>
      </c>
      <c r="W6683">
        <f t="shared" si="949"/>
        <v>0</v>
      </c>
    </row>
    <row r="6684" spans="1:23" x14ac:dyDescent="0.25">
      <c r="A6684">
        <f t="shared" si="942"/>
        <v>275</v>
      </c>
      <c r="B6684">
        <f t="shared" si="943"/>
        <v>10</v>
      </c>
      <c r="C6684" s="1">
        <f t="shared" si="950"/>
        <v>41918.041666650483</v>
      </c>
      <c r="D6684" s="7">
        <v>0</v>
      </c>
      <c r="E6684" s="7"/>
      <c r="G6684">
        <v>28.46</v>
      </c>
      <c r="H6684" s="12">
        <v>204.66522154393107</v>
      </c>
      <c r="I6684" s="13">
        <f>$D$2*tarifas!$D$12/24</f>
        <v>1.4541666666666666</v>
      </c>
      <c r="J6684" s="13" t="e">
        <f>VLOOKUP(E6684&amp;" "&amp;F6684,tarifas!$A$13:$D$20,4,FALSE)*H6684</f>
        <v>#N/A</v>
      </c>
      <c r="K6684" s="13">
        <f>IF(F6684="COD1",tarifas!$D$11*(SUMIFS($H$11:$H$8770,$F$11:$F$8770,"=COD1",$B$11:$B$8770,"="&amp;B6684)/COUNTIFS($F$11:$F$8770,"=COD1",$B$11:$B$8770,"="&amp;B6684))/COUNTIFS($A$11:$A$8770,"="&amp;A6684,$F$11:$F$8770,"=COD1"),0)</f>
        <v>0</v>
      </c>
      <c r="L6684" s="13" t="e">
        <f>(VLOOKUP(F6684,tarifas!$C$7:$D$10,2,FALSE)+tarifas!$D$21)*datos!H6684</f>
        <v>#N/A</v>
      </c>
      <c r="M6684">
        <v>0</v>
      </c>
      <c r="N6684" s="13" t="e">
        <f t="shared" si="944"/>
        <v>#N/A</v>
      </c>
      <c r="O6684">
        <f t="shared" si="945"/>
        <v>0</v>
      </c>
      <c r="P6684" s="12">
        <f t="shared" si="946"/>
        <v>204.66522154393107</v>
      </c>
      <c r="Q6684">
        <f t="shared" si="947"/>
        <v>0</v>
      </c>
      <c r="R6684">
        <f>$D$2*tarifas!$D$12/24</f>
        <v>1.4541666666666666</v>
      </c>
      <c r="S6684" t="e">
        <f>VLOOKUP(E6684&amp;" "&amp;F6684,tarifas!$A$13:$D$20,4,FALSE)*P6684</f>
        <v>#N/A</v>
      </c>
      <c r="T6684">
        <f>IF(F6684="COD1",tarifas!$D$11*(SUMIFS($P$11:$P$8770,$F$11:$F$8770,"=COD1",$B$11:$B$8770,"="&amp;B6684)/COUNTIFS($F$11:$F$8770,"=COD1",$B$11:$B$8770,"="&amp;B6684))/COUNTIFS($A$11:$A$8770,"="&amp;A6684,$F$11:$F$8770,"=COD1"),0)</f>
        <v>0</v>
      </c>
      <c r="U6684" t="e">
        <f>(VLOOKUP(F6684,tarifas!$C$7:$D$10,2,FALSE)+tarifas!$D$21)*datos!P6684</f>
        <v>#N/A</v>
      </c>
      <c r="V6684" t="e">
        <f t="shared" si="948"/>
        <v>#N/A</v>
      </c>
      <c r="W6684">
        <f t="shared" si="949"/>
        <v>0</v>
      </c>
    </row>
    <row r="6685" spans="1:23" x14ac:dyDescent="0.25">
      <c r="A6685">
        <f t="shared" si="942"/>
        <v>275</v>
      </c>
      <c r="B6685">
        <f t="shared" si="943"/>
        <v>10</v>
      </c>
      <c r="C6685" s="1">
        <f t="shared" si="950"/>
        <v>41918.083333317147</v>
      </c>
      <c r="D6685" s="7">
        <v>0</v>
      </c>
      <c r="E6685" s="7"/>
      <c r="G6685">
        <v>26.95</v>
      </c>
      <c r="H6685" s="12">
        <v>202.22879534391194</v>
      </c>
      <c r="I6685" s="13">
        <f>$D$2*tarifas!$D$12/24</f>
        <v>1.4541666666666666</v>
      </c>
      <c r="J6685" s="13" t="e">
        <f>VLOOKUP(E6685&amp;" "&amp;F6685,tarifas!$A$13:$D$20,4,FALSE)*H6685</f>
        <v>#N/A</v>
      </c>
      <c r="K6685" s="13">
        <f>IF(F6685="COD1",tarifas!$D$11*(SUMIFS($H$11:$H$8770,$F$11:$F$8770,"=COD1",$B$11:$B$8770,"="&amp;B6685)/COUNTIFS($F$11:$F$8770,"=COD1",$B$11:$B$8770,"="&amp;B6685))/COUNTIFS($A$11:$A$8770,"="&amp;A6685,$F$11:$F$8770,"=COD1"),0)</f>
        <v>0</v>
      </c>
      <c r="L6685" s="13" t="e">
        <f>(VLOOKUP(F6685,tarifas!$C$7:$D$10,2,FALSE)+tarifas!$D$21)*datos!H6685</f>
        <v>#N/A</v>
      </c>
      <c r="M6685">
        <v>0</v>
      </c>
      <c r="N6685" s="13" t="e">
        <f t="shared" si="944"/>
        <v>#N/A</v>
      </c>
      <c r="O6685">
        <f t="shared" si="945"/>
        <v>0</v>
      </c>
      <c r="P6685" s="12">
        <f t="shared" si="946"/>
        <v>202.22879534391194</v>
      </c>
      <c r="Q6685">
        <f t="shared" si="947"/>
        <v>0</v>
      </c>
      <c r="R6685">
        <f>$D$2*tarifas!$D$12/24</f>
        <v>1.4541666666666666</v>
      </c>
      <c r="S6685" t="e">
        <f>VLOOKUP(E6685&amp;" "&amp;F6685,tarifas!$A$13:$D$20,4,FALSE)*P6685</f>
        <v>#N/A</v>
      </c>
      <c r="T6685">
        <f>IF(F6685="COD1",tarifas!$D$11*(SUMIFS($P$11:$P$8770,$F$11:$F$8770,"=COD1",$B$11:$B$8770,"="&amp;B6685)/COUNTIFS($F$11:$F$8770,"=COD1",$B$11:$B$8770,"="&amp;B6685))/COUNTIFS($A$11:$A$8770,"="&amp;A6685,$F$11:$F$8770,"=COD1"),0)</f>
        <v>0</v>
      </c>
      <c r="U6685" t="e">
        <f>(VLOOKUP(F6685,tarifas!$C$7:$D$10,2,FALSE)+tarifas!$D$21)*datos!P6685</f>
        <v>#N/A</v>
      </c>
      <c r="V6685" t="e">
        <f t="shared" si="948"/>
        <v>#N/A</v>
      </c>
      <c r="W6685">
        <f t="shared" si="949"/>
        <v>0</v>
      </c>
    </row>
    <row r="6686" spans="1:23" x14ac:dyDescent="0.25">
      <c r="A6686">
        <f t="shared" si="942"/>
        <v>275</v>
      </c>
      <c r="B6686">
        <f t="shared" si="943"/>
        <v>10</v>
      </c>
      <c r="C6686" s="1">
        <f t="shared" si="950"/>
        <v>41918.124999983811</v>
      </c>
      <c r="D6686" s="7">
        <v>0</v>
      </c>
      <c r="E6686" s="7"/>
      <c r="G6686">
        <v>26.75</v>
      </c>
      <c r="H6686" s="12">
        <v>201.41266323955782</v>
      </c>
      <c r="I6686" s="13">
        <f>$D$2*tarifas!$D$12/24</f>
        <v>1.4541666666666666</v>
      </c>
      <c r="J6686" s="13" t="e">
        <f>VLOOKUP(E6686&amp;" "&amp;F6686,tarifas!$A$13:$D$20,4,FALSE)*H6686</f>
        <v>#N/A</v>
      </c>
      <c r="K6686" s="13">
        <f>IF(F6686="COD1",tarifas!$D$11*(SUMIFS($H$11:$H$8770,$F$11:$F$8770,"=COD1",$B$11:$B$8770,"="&amp;B6686)/COUNTIFS($F$11:$F$8770,"=COD1",$B$11:$B$8770,"="&amp;B6686))/COUNTIFS($A$11:$A$8770,"="&amp;A6686,$F$11:$F$8770,"=COD1"),0)</f>
        <v>0</v>
      </c>
      <c r="L6686" s="13" t="e">
        <f>(VLOOKUP(F6686,tarifas!$C$7:$D$10,2,FALSE)+tarifas!$D$21)*datos!H6686</f>
        <v>#N/A</v>
      </c>
      <c r="M6686">
        <v>0</v>
      </c>
      <c r="N6686" s="13" t="e">
        <f t="shared" si="944"/>
        <v>#N/A</v>
      </c>
      <c r="O6686">
        <f t="shared" si="945"/>
        <v>0</v>
      </c>
      <c r="P6686" s="12">
        <f t="shared" si="946"/>
        <v>201.41266323955782</v>
      </c>
      <c r="Q6686">
        <f t="shared" si="947"/>
        <v>0</v>
      </c>
      <c r="R6686">
        <f>$D$2*tarifas!$D$12/24</f>
        <v>1.4541666666666666</v>
      </c>
      <c r="S6686" t="e">
        <f>VLOOKUP(E6686&amp;" "&amp;F6686,tarifas!$A$13:$D$20,4,FALSE)*P6686</f>
        <v>#N/A</v>
      </c>
      <c r="T6686">
        <f>IF(F6686="COD1",tarifas!$D$11*(SUMIFS($P$11:$P$8770,$F$11:$F$8770,"=COD1",$B$11:$B$8770,"="&amp;B6686)/COUNTIFS($F$11:$F$8770,"=COD1",$B$11:$B$8770,"="&amp;B6686))/COUNTIFS($A$11:$A$8770,"="&amp;A6686,$F$11:$F$8770,"=COD1"),0)</f>
        <v>0</v>
      </c>
      <c r="U6686" t="e">
        <f>(VLOOKUP(F6686,tarifas!$C$7:$D$10,2,FALSE)+tarifas!$D$21)*datos!P6686</f>
        <v>#N/A</v>
      </c>
      <c r="V6686" t="e">
        <f t="shared" si="948"/>
        <v>#N/A</v>
      </c>
      <c r="W6686">
        <f t="shared" si="949"/>
        <v>0</v>
      </c>
    </row>
    <row r="6687" spans="1:23" x14ac:dyDescent="0.25">
      <c r="A6687">
        <f t="shared" si="942"/>
        <v>275</v>
      </c>
      <c r="B6687">
        <f t="shared" si="943"/>
        <v>10</v>
      </c>
      <c r="C6687" s="1">
        <f t="shared" si="950"/>
        <v>41918.166666650475</v>
      </c>
      <c r="D6687" s="7">
        <v>0</v>
      </c>
      <c r="E6687" s="7"/>
      <c r="G6687">
        <v>28.46</v>
      </c>
      <c r="H6687" s="12">
        <v>203.61962665193158</v>
      </c>
      <c r="I6687" s="13">
        <f>$D$2*tarifas!$D$12/24</f>
        <v>1.4541666666666666</v>
      </c>
      <c r="J6687" s="13" t="e">
        <f>VLOOKUP(E6687&amp;" "&amp;F6687,tarifas!$A$13:$D$20,4,FALSE)*H6687</f>
        <v>#N/A</v>
      </c>
      <c r="K6687" s="13">
        <f>IF(F6687="COD1",tarifas!$D$11*(SUMIFS($H$11:$H$8770,$F$11:$F$8770,"=COD1",$B$11:$B$8770,"="&amp;B6687)/COUNTIFS($F$11:$F$8770,"=COD1",$B$11:$B$8770,"="&amp;B6687))/COUNTIFS($A$11:$A$8770,"="&amp;A6687,$F$11:$F$8770,"=COD1"),0)</f>
        <v>0</v>
      </c>
      <c r="L6687" s="13" t="e">
        <f>(VLOOKUP(F6687,tarifas!$C$7:$D$10,2,FALSE)+tarifas!$D$21)*datos!H6687</f>
        <v>#N/A</v>
      </c>
      <c r="M6687">
        <v>0</v>
      </c>
      <c r="N6687" s="13" t="e">
        <f t="shared" si="944"/>
        <v>#N/A</v>
      </c>
      <c r="O6687">
        <f t="shared" si="945"/>
        <v>0</v>
      </c>
      <c r="P6687" s="12">
        <f t="shared" si="946"/>
        <v>203.61962665193158</v>
      </c>
      <c r="Q6687">
        <f t="shared" si="947"/>
        <v>0</v>
      </c>
      <c r="R6687">
        <f>$D$2*tarifas!$D$12/24</f>
        <v>1.4541666666666666</v>
      </c>
      <c r="S6687" t="e">
        <f>VLOOKUP(E6687&amp;" "&amp;F6687,tarifas!$A$13:$D$20,4,FALSE)*P6687</f>
        <v>#N/A</v>
      </c>
      <c r="T6687">
        <f>IF(F6687="COD1",tarifas!$D$11*(SUMIFS($P$11:$P$8770,$F$11:$F$8770,"=COD1",$B$11:$B$8770,"="&amp;B6687)/COUNTIFS($F$11:$F$8770,"=COD1",$B$11:$B$8770,"="&amp;B6687))/COUNTIFS($A$11:$A$8770,"="&amp;A6687,$F$11:$F$8770,"=COD1"),0)</f>
        <v>0</v>
      </c>
      <c r="U6687" t="e">
        <f>(VLOOKUP(F6687,tarifas!$C$7:$D$10,2,FALSE)+tarifas!$D$21)*datos!P6687</f>
        <v>#N/A</v>
      </c>
      <c r="V6687" t="e">
        <f t="shared" si="948"/>
        <v>#N/A</v>
      </c>
      <c r="W6687">
        <f t="shared" si="949"/>
        <v>0</v>
      </c>
    </row>
    <row r="6688" spans="1:23" x14ac:dyDescent="0.25">
      <c r="A6688">
        <f t="shared" si="942"/>
        <v>275</v>
      </c>
      <c r="B6688">
        <f t="shared" si="943"/>
        <v>10</v>
      </c>
      <c r="C6688" s="1">
        <f t="shared" si="950"/>
        <v>41918.208333317139</v>
      </c>
      <c r="D6688" s="7">
        <v>0</v>
      </c>
      <c r="E6688" s="7"/>
      <c r="G6688">
        <v>43.24</v>
      </c>
      <c r="H6688" s="12">
        <v>198.64304361275708</v>
      </c>
      <c r="I6688" s="13">
        <f>$D$2*tarifas!$D$12/24</f>
        <v>1.4541666666666666</v>
      </c>
      <c r="J6688" s="13" t="e">
        <f>VLOOKUP(E6688&amp;" "&amp;F6688,tarifas!$A$13:$D$20,4,FALSE)*H6688</f>
        <v>#N/A</v>
      </c>
      <c r="K6688" s="13">
        <f>IF(F6688="COD1",tarifas!$D$11*(SUMIFS($H$11:$H$8770,$F$11:$F$8770,"=COD1",$B$11:$B$8770,"="&amp;B6688)/COUNTIFS($F$11:$F$8770,"=COD1",$B$11:$B$8770,"="&amp;B6688))/COUNTIFS($A$11:$A$8770,"="&amp;A6688,$F$11:$F$8770,"=COD1"),0)</f>
        <v>0</v>
      </c>
      <c r="L6688" s="13" t="e">
        <f>(VLOOKUP(F6688,tarifas!$C$7:$D$10,2,FALSE)+tarifas!$D$21)*datos!H6688</f>
        <v>#N/A</v>
      </c>
      <c r="M6688">
        <v>0</v>
      </c>
      <c r="N6688" s="13" t="e">
        <f t="shared" si="944"/>
        <v>#N/A</v>
      </c>
      <c r="O6688">
        <f t="shared" si="945"/>
        <v>0</v>
      </c>
      <c r="P6688" s="12">
        <f t="shared" si="946"/>
        <v>198.64304361275708</v>
      </c>
      <c r="Q6688">
        <f t="shared" si="947"/>
        <v>0</v>
      </c>
      <c r="R6688">
        <f>$D$2*tarifas!$D$12/24</f>
        <v>1.4541666666666666</v>
      </c>
      <c r="S6688" t="e">
        <f>VLOOKUP(E6688&amp;" "&amp;F6688,tarifas!$A$13:$D$20,4,FALSE)*P6688</f>
        <v>#N/A</v>
      </c>
      <c r="T6688">
        <f>IF(F6688="COD1",tarifas!$D$11*(SUMIFS($P$11:$P$8770,$F$11:$F$8770,"=COD1",$B$11:$B$8770,"="&amp;B6688)/COUNTIFS($F$11:$F$8770,"=COD1",$B$11:$B$8770,"="&amp;B6688))/COUNTIFS($A$11:$A$8770,"="&amp;A6688,$F$11:$F$8770,"=COD1"),0)</f>
        <v>0</v>
      </c>
      <c r="U6688" t="e">
        <f>(VLOOKUP(F6688,tarifas!$C$7:$D$10,2,FALSE)+tarifas!$D$21)*datos!P6688</f>
        <v>#N/A</v>
      </c>
      <c r="V6688" t="e">
        <f t="shared" si="948"/>
        <v>#N/A</v>
      </c>
      <c r="W6688">
        <f t="shared" si="949"/>
        <v>0</v>
      </c>
    </row>
    <row r="6689" spans="1:23" x14ac:dyDescent="0.25">
      <c r="A6689">
        <f t="shared" si="942"/>
        <v>275</v>
      </c>
      <c r="B6689">
        <f t="shared" si="943"/>
        <v>10</v>
      </c>
      <c r="C6689" s="1">
        <f t="shared" si="950"/>
        <v>41918.249999983804</v>
      </c>
      <c r="D6689" s="7">
        <v>0</v>
      </c>
      <c r="E6689" s="7"/>
      <c r="G6689">
        <v>52.78</v>
      </c>
      <c r="H6689" s="12">
        <v>191.10502859311981</v>
      </c>
      <c r="I6689" s="13">
        <f>$D$2*tarifas!$D$12/24</f>
        <v>1.4541666666666666</v>
      </c>
      <c r="J6689" s="13" t="e">
        <f>VLOOKUP(E6689&amp;" "&amp;F6689,tarifas!$A$13:$D$20,4,FALSE)*H6689</f>
        <v>#N/A</v>
      </c>
      <c r="K6689" s="13">
        <f>IF(F6689="COD1",tarifas!$D$11*(SUMIFS($H$11:$H$8770,$F$11:$F$8770,"=COD1",$B$11:$B$8770,"="&amp;B6689)/COUNTIFS($F$11:$F$8770,"=COD1",$B$11:$B$8770,"="&amp;B6689))/COUNTIFS($A$11:$A$8770,"="&amp;A6689,$F$11:$F$8770,"=COD1"),0)</f>
        <v>0</v>
      </c>
      <c r="L6689" s="13" t="e">
        <f>(VLOOKUP(F6689,tarifas!$C$7:$D$10,2,FALSE)+tarifas!$D$21)*datos!H6689</f>
        <v>#N/A</v>
      </c>
      <c r="M6689">
        <v>9.1063500000000008</v>
      </c>
      <c r="N6689" s="13" t="e">
        <f t="shared" si="944"/>
        <v>#N/A</v>
      </c>
      <c r="O6689">
        <f t="shared" si="945"/>
        <v>9.1063500000000008</v>
      </c>
      <c r="P6689" s="12">
        <f t="shared" si="946"/>
        <v>181.99867859311982</v>
      </c>
      <c r="Q6689">
        <f t="shared" si="947"/>
        <v>0</v>
      </c>
      <c r="R6689">
        <f>$D$2*tarifas!$D$12/24</f>
        <v>1.4541666666666666</v>
      </c>
      <c r="S6689" t="e">
        <f>VLOOKUP(E6689&amp;" "&amp;F6689,tarifas!$A$13:$D$20,4,FALSE)*P6689</f>
        <v>#N/A</v>
      </c>
      <c r="T6689">
        <f>IF(F6689="COD1",tarifas!$D$11*(SUMIFS($P$11:$P$8770,$F$11:$F$8770,"=COD1",$B$11:$B$8770,"="&amp;B6689)/COUNTIFS($F$11:$F$8770,"=COD1",$B$11:$B$8770,"="&amp;B6689))/COUNTIFS($A$11:$A$8770,"="&amp;A6689,$F$11:$F$8770,"=COD1"),0)</f>
        <v>0</v>
      </c>
      <c r="U6689" t="e">
        <f>(VLOOKUP(F6689,tarifas!$C$7:$D$10,2,FALSE)+tarifas!$D$21)*datos!P6689</f>
        <v>#N/A</v>
      </c>
      <c r="V6689" t="e">
        <f t="shared" si="948"/>
        <v>#N/A</v>
      </c>
      <c r="W6689">
        <f t="shared" si="949"/>
        <v>0</v>
      </c>
    </row>
    <row r="6690" spans="1:23" x14ac:dyDescent="0.25">
      <c r="A6690">
        <f t="shared" si="942"/>
        <v>275</v>
      </c>
      <c r="B6690">
        <f t="shared" si="943"/>
        <v>10</v>
      </c>
      <c r="C6690" s="1">
        <f t="shared" si="950"/>
        <v>41918.291666650468</v>
      </c>
      <c r="D6690" s="7">
        <v>0</v>
      </c>
      <c r="E6690" s="7"/>
      <c r="G6690">
        <v>63.4</v>
      </c>
      <c r="H6690" s="12">
        <v>252.55401264867893</v>
      </c>
      <c r="I6690" s="13">
        <f>$D$2*tarifas!$D$12/24</f>
        <v>1.4541666666666666</v>
      </c>
      <c r="J6690" s="13" t="e">
        <f>VLOOKUP(E6690&amp;" "&amp;F6690,tarifas!$A$13:$D$20,4,FALSE)*H6690</f>
        <v>#N/A</v>
      </c>
      <c r="K6690" s="13">
        <f>IF(F6690="COD1",tarifas!$D$11*(SUMIFS($H$11:$H$8770,$F$11:$F$8770,"=COD1",$B$11:$B$8770,"="&amp;B6690)/COUNTIFS($F$11:$F$8770,"=COD1",$B$11:$B$8770,"="&amp;B6690))/COUNTIFS($A$11:$A$8770,"="&amp;A6690,$F$11:$F$8770,"=COD1"),0)</f>
        <v>0</v>
      </c>
      <c r="L6690" s="13" t="e">
        <f>(VLOOKUP(F6690,tarifas!$C$7:$D$10,2,FALSE)+tarifas!$D$21)*datos!H6690</f>
        <v>#N/A</v>
      </c>
      <c r="M6690">
        <v>31.314769999999999</v>
      </c>
      <c r="N6690" s="13" t="e">
        <f t="shared" si="944"/>
        <v>#N/A</v>
      </c>
      <c r="O6690">
        <f t="shared" si="945"/>
        <v>31.314769999999999</v>
      </c>
      <c r="P6690" s="12">
        <f t="shared" si="946"/>
        <v>221.23924264867892</v>
      </c>
      <c r="Q6690">
        <f t="shared" si="947"/>
        <v>0</v>
      </c>
      <c r="R6690">
        <f>$D$2*tarifas!$D$12/24</f>
        <v>1.4541666666666666</v>
      </c>
      <c r="S6690" t="e">
        <f>VLOOKUP(E6690&amp;" "&amp;F6690,tarifas!$A$13:$D$20,4,FALSE)*P6690</f>
        <v>#N/A</v>
      </c>
      <c r="T6690">
        <f>IF(F6690="COD1",tarifas!$D$11*(SUMIFS($P$11:$P$8770,$F$11:$F$8770,"=COD1",$B$11:$B$8770,"="&amp;B6690)/COUNTIFS($F$11:$F$8770,"=COD1",$B$11:$B$8770,"="&amp;B6690))/COUNTIFS($A$11:$A$8770,"="&amp;A6690,$F$11:$F$8770,"=COD1"),0)</f>
        <v>0</v>
      </c>
      <c r="U6690" t="e">
        <f>(VLOOKUP(F6690,tarifas!$C$7:$D$10,2,FALSE)+tarifas!$D$21)*datos!P6690</f>
        <v>#N/A</v>
      </c>
      <c r="V6690" t="e">
        <f t="shared" si="948"/>
        <v>#N/A</v>
      </c>
      <c r="W6690">
        <f t="shared" si="949"/>
        <v>0</v>
      </c>
    </row>
    <row r="6691" spans="1:23" x14ac:dyDescent="0.25">
      <c r="A6691">
        <f t="shared" si="942"/>
        <v>275</v>
      </c>
      <c r="B6691">
        <f t="shared" si="943"/>
        <v>10</v>
      </c>
      <c r="C6691" s="1">
        <f t="shared" si="950"/>
        <v>41918.333333317132</v>
      </c>
      <c r="D6691" s="7">
        <v>0</v>
      </c>
      <c r="E6691" s="7"/>
      <c r="G6691">
        <v>67.91</v>
      </c>
      <c r="H6691" s="12">
        <v>391.26352051980723</v>
      </c>
      <c r="I6691" s="13">
        <f>$D$2*tarifas!$D$12/24</f>
        <v>1.4541666666666666</v>
      </c>
      <c r="J6691" s="13" t="e">
        <f>VLOOKUP(E6691&amp;" "&amp;F6691,tarifas!$A$13:$D$20,4,FALSE)*H6691</f>
        <v>#N/A</v>
      </c>
      <c r="K6691" s="13">
        <f>IF(F6691="COD1",tarifas!$D$11*(SUMIFS($H$11:$H$8770,$F$11:$F$8770,"=COD1",$B$11:$B$8770,"="&amp;B6691)/COUNTIFS($F$11:$F$8770,"=COD1",$B$11:$B$8770,"="&amp;B6691))/COUNTIFS($A$11:$A$8770,"="&amp;A6691,$F$11:$F$8770,"=COD1"),0)</f>
        <v>0</v>
      </c>
      <c r="L6691" s="13" t="e">
        <f>(VLOOKUP(F6691,tarifas!$C$7:$D$10,2,FALSE)+tarifas!$D$21)*datos!H6691</f>
        <v>#N/A</v>
      </c>
      <c r="M6691">
        <v>59.178519999999999</v>
      </c>
      <c r="N6691" s="13" t="e">
        <f t="shared" si="944"/>
        <v>#N/A</v>
      </c>
      <c r="O6691">
        <f t="shared" si="945"/>
        <v>59.178519999999999</v>
      </c>
      <c r="P6691" s="12">
        <f t="shared" si="946"/>
        <v>332.08500051980724</v>
      </c>
      <c r="Q6691">
        <f t="shared" si="947"/>
        <v>0</v>
      </c>
      <c r="R6691">
        <f>$D$2*tarifas!$D$12/24</f>
        <v>1.4541666666666666</v>
      </c>
      <c r="S6691" t="e">
        <f>VLOOKUP(E6691&amp;" "&amp;F6691,tarifas!$A$13:$D$20,4,FALSE)*P6691</f>
        <v>#N/A</v>
      </c>
      <c r="T6691">
        <f>IF(F6691="COD1",tarifas!$D$11*(SUMIFS($P$11:$P$8770,$F$11:$F$8770,"=COD1",$B$11:$B$8770,"="&amp;B6691)/COUNTIFS($F$11:$F$8770,"=COD1",$B$11:$B$8770,"="&amp;B6691))/COUNTIFS($A$11:$A$8770,"="&amp;A6691,$F$11:$F$8770,"=COD1"),0)</f>
        <v>0</v>
      </c>
      <c r="U6691" t="e">
        <f>(VLOOKUP(F6691,tarifas!$C$7:$D$10,2,FALSE)+tarifas!$D$21)*datos!P6691</f>
        <v>#N/A</v>
      </c>
      <c r="V6691" t="e">
        <f t="shared" si="948"/>
        <v>#N/A</v>
      </c>
      <c r="W6691">
        <f t="shared" si="949"/>
        <v>0</v>
      </c>
    </row>
    <row r="6692" spans="1:23" x14ac:dyDescent="0.25">
      <c r="A6692">
        <f t="shared" si="942"/>
        <v>275</v>
      </c>
      <c r="B6692">
        <f t="shared" si="943"/>
        <v>10</v>
      </c>
      <c r="C6692" s="1">
        <f t="shared" si="950"/>
        <v>41918.374999983796</v>
      </c>
      <c r="D6692" s="7">
        <v>334.84848484848487</v>
      </c>
      <c r="E6692" s="7"/>
      <c r="G6692">
        <v>67.930000000000007</v>
      </c>
      <c r="H6692" s="12">
        <v>577.66896396603943</v>
      </c>
      <c r="I6692" s="13">
        <f>$D$2*tarifas!$D$12/24</f>
        <v>1.4541666666666666</v>
      </c>
      <c r="J6692" s="13" t="e">
        <f>VLOOKUP(E6692&amp;" "&amp;F6692,tarifas!$A$13:$D$20,4,FALSE)*H6692</f>
        <v>#N/A</v>
      </c>
      <c r="K6692" s="13">
        <f>IF(F6692="COD1",tarifas!$D$11*(SUMIFS($H$11:$H$8770,$F$11:$F$8770,"=COD1",$B$11:$B$8770,"="&amp;B6692)/COUNTIFS($F$11:$F$8770,"=COD1",$B$11:$B$8770,"="&amp;B6692))/COUNTIFS($A$11:$A$8770,"="&amp;A6692,$F$11:$F$8770,"=COD1"),0)</f>
        <v>0</v>
      </c>
      <c r="L6692" s="13" t="e">
        <f>(VLOOKUP(F6692,tarifas!$C$7:$D$10,2,FALSE)+tarifas!$D$21)*datos!H6692</f>
        <v>#N/A</v>
      </c>
      <c r="M6692">
        <v>155.86018999999999</v>
      </c>
      <c r="N6692" s="13" t="e">
        <f t="shared" si="944"/>
        <v>#N/A</v>
      </c>
      <c r="O6692">
        <f t="shared" si="945"/>
        <v>155.86018999999999</v>
      </c>
      <c r="P6692" s="12">
        <f t="shared" si="946"/>
        <v>421.80877396603944</v>
      </c>
      <c r="Q6692">
        <f t="shared" si="947"/>
        <v>0</v>
      </c>
      <c r="R6692">
        <f>$D$2*tarifas!$D$12/24</f>
        <v>1.4541666666666666</v>
      </c>
      <c r="S6692" t="e">
        <f>VLOOKUP(E6692&amp;" "&amp;F6692,tarifas!$A$13:$D$20,4,FALSE)*P6692</f>
        <v>#N/A</v>
      </c>
      <c r="T6692">
        <f>IF(F6692="COD1",tarifas!$D$11*(SUMIFS($P$11:$P$8770,$F$11:$F$8770,"=COD1",$B$11:$B$8770,"="&amp;B6692)/COUNTIFS($F$11:$F$8770,"=COD1",$B$11:$B$8770,"="&amp;B6692))/COUNTIFS($A$11:$A$8770,"="&amp;A6692,$F$11:$F$8770,"=COD1"),0)</f>
        <v>0</v>
      </c>
      <c r="U6692" t="e">
        <f>(VLOOKUP(F6692,tarifas!$C$7:$D$10,2,FALSE)+tarifas!$D$21)*datos!P6692</f>
        <v>#N/A</v>
      </c>
      <c r="V6692" t="e">
        <f t="shared" si="948"/>
        <v>#N/A</v>
      </c>
      <c r="W6692">
        <f t="shared" si="949"/>
        <v>0</v>
      </c>
    </row>
    <row r="6693" spans="1:23" x14ac:dyDescent="0.25">
      <c r="A6693">
        <f t="shared" si="942"/>
        <v>275</v>
      </c>
      <c r="B6693">
        <f t="shared" si="943"/>
        <v>10</v>
      </c>
      <c r="C6693" s="1">
        <f t="shared" si="950"/>
        <v>41918.416666650461</v>
      </c>
      <c r="D6693" s="7">
        <v>358.54545454545456</v>
      </c>
      <c r="E6693" s="7"/>
      <c r="G6693">
        <v>64.349999999999994</v>
      </c>
      <c r="H6693" s="12">
        <v>628.72871962605905</v>
      </c>
      <c r="I6693" s="13">
        <f>$D$2*tarifas!$D$12/24</f>
        <v>1.4541666666666666</v>
      </c>
      <c r="J6693" s="13" t="e">
        <f>VLOOKUP(E6693&amp;" "&amp;F6693,tarifas!$A$13:$D$20,4,FALSE)*H6693</f>
        <v>#N/A</v>
      </c>
      <c r="K6693" s="13">
        <f>IF(F6693="COD1",tarifas!$D$11*(SUMIFS($H$11:$H$8770,$F$11:$F$8770,"=COD1",$B$11:$B$8770,"="&amp;B6693)/COUNTIFS($F$11:$F$8770,"=COD1",$B$11:$B$8770,"="&amp;B6693))/COUNTIFS($A$11:$A$8770,"="&amp;A6693,$F$11:$F$8770,"=COD1"),0)</f>
        <v>0</v>
      </c>
      <c r="L6693" s="13" t="e">
        <f>(VLOOKUP(F6693,tarifas!$C$7:$D$10,2,FALSE)+tarifas!$D$21)*datos!H6693</f>
        <v>#N/A</v>
      </c>
      <c r="M6693">
        <v>130.76050000000001</v>
      </c>
      <c r="N6693" s="13" t="e">
        <f t="shared" si="944"/>
        <v>#N/A</v>
      </c>
      <c r="O6693">
        <f t="shared" si="945"/>
        <v>130.76050000000001</v>
      </c>
      <c r="P6693" s="12">
        <f t="shared" si="946"/>
        <v>497.96821962605907</v>
      </c>
      <c r="Q6693">
        <f t="shared" si="947"/>
        <v>0</v>
      </c>
      <c r="R6693">
        <f>$D$2*tarifas!$D$12/24</f>
        <v>1.4541666666666666</v>
      </c>
      <c r="S6693" t="e">
        <f>VLOOKUP(E6693&amp;" "&amp;F6693,tarifas!$A$13:$D$20,4,FALSE)*P6693</f>
        <v>#N/A</v>
      </c>
      <c r="T6693">
        <f>IF(F6693="COD1",tarifas!$D$11*(SUMIFS($P$11:$P$8770,$F$11:$F$8770,"=COD1",$B$11:$B$8770,"="&amp;B6693)/COUNTIFS($F$11:$F$8770,"=COD1",$B$11:$B$8770,"="&amp;B6693))/COUNTIFS($A$11:$A$8770,"="&amp;A6693,$F$11:$F$8770,"=COD1"),0)</f>
        <v>0</v>
      </c>
      <c r="U6693" t="e">
        <f>(VLOOKUP(F6693,tarifas!$C$7:$D$10,2,FALSE)+tarifas!$D$21)*datos!P6693</f>
        <v>#N/A</v>
      </c>
      <c r="V6693" t="e">
        <f t="shared" si="948"/>
        <v>#N/A</v>
      </c>
      <c r="W6693">
        <f t="shared" si="949"/>
        <v>0</v>
      </c>
    </row>
    <row r="6694" spans="1:23" x14ac:dyDescent="0.25">
      <c r="A6694">
        <f t="shared" si="942"/>
        <v>275</v>
      </c>
      <c r="B6694">
        <f t="shared" si="943"/>
        <v>10</v>
      </c>
      <c r="C6694" s="1">
        <f t="shared" si="950"/>
        <v>41918.458333317125</v>
      </c>
      <c r="D6694" s="7">
        <v>299.81818181818181</v>
      </c>
      <c r="E6694" s="7"/>
      <c r="G6694">
        <v>64.34</v>
      </c>
      <c r="H6694" s="12">
        <v>555.35336476927546</v>
      </c>
      <c r="I6694" s="13">
        <f>$D$2*tarifas!$D$12/24</f>
        <v>1.4541666666666666</v>
      </c>
      <c r="J6694" s="13" t="e">
        <f>VLOOKUP(E6694&amp;" "&amp;F6694,tarifas!$A$13:$D$20,4,FALSE)*H6694</f>
        <v>#N/A</v>
      </c>
      <c r="K6694" s="13">
        <f>IF(F6694="COD1",tarifas!$D$11*(SUMIFS($H$11:$H$8770,$F$11:$F$8770,"=COD1",$B$11:$B$8770,"="&amp;B6694)/COUNTIFS($F$11:$F$8770,"=COD1",$B$11:$B$8770,"="&amp;B6694))/COUNTIFS($A$11:$A$8770,"="&amp;A6694,$F$11:$F$8770,"=COD1"),0)</f>
        <v>0</v>
      </c>
      <c r="L6694" s="13" t="e">
        <f>(VLOOKUP(F6694,tarifas!$C$7:$D$10,2,FALSE)+tarifas!$D$21)*datos!H6694</f>
        <v>#N/A</v>
      </c>
      <c r="M6694">
        <v>116.55931</v>
      </c>
      <c r="N6694" s="13" t="e">
        <f t="shared" si="944"/>
        <v>#N/A</v>
      </c>
      <c r="O6694">
        <f t="shared" si="945"/>
        <v>116.55931</v>
      </c>
      <c r="P6694" s="12">
        <f t="shared" si="946"/>
        <v>438.79405476927548</v>
      </c>
      <c r="Q6694">
        <f t="shared" si="947"/>
        <v>0</v>
      </c>
      <c r="R6694">
        <f>$D$2*tarifas!$D$12/24</f>
        <v>1.4541666666666666</v>
      </c>
      <c r="S6694" t="e">
        <f>VLOOKUP(E6694&amp;" "&amp;F6694,tarifas!$A$13:$D$20,4,FALSE)*P6694</f>
        <v>#N/A</v>
      </c>
      <c r="T6694">
        <f>IF(F6694="COD1",tarifas!$D$11*(SUMIFS($P$11:$P$8770,$F$11:$F$8770,"=COD1",$B$11:$B$8770,"="&amp;B6694)/COUNTIFS($F$11:$F$8770,"=COD1",$B$11:$B$8770,"="&amp;B6694))/COUNTIFS($A$11:$A$8770,"="&amp;A6694,$F$11:$F$8770,"=COD1"),0)</f>
        <v>0</v>
      </c>
      <c r="U6694" t="e">
        <f>(VLOOKUP(F6694,tarifas!$C$7:$D$10,2,FALSE)+tarifas!$D$21)*datos!P6694</f>
        <v>#N/A</v>
      </c>
      <c r="V6694" t="e">
        <f t="shared" si="948"/>
        <v>#N/A</v>
      </c>
      <c r="W6694">
        <f t="shared" si="949"/>
        <v>0</v>
      </c>
    </row>
    <row r="6695" spans="1:23" x14ac:dyDescent="0.25">
      <c r="A6695">
        <f t="shared" si="942"/>
        <v>275</v>
      </c>
      <c r="B6695">
        <f t="shared" si="943"/>
        <v>10</v>
      </c>
      <c r="C6695" s="1">
        <f t="shared" si="950"/>
        <v>41918.499999983789</v>
      </c>
      <c r="D6695" s="7">
        <v>436.84848484848482</v>
      </c>
      <c r="E6695" s="7"/>
      <c r="G6695">
        <v>62.6</v>
      </c>
      <c r="H6695" s="12">
        <v>510.23806147628818</v>
      </c>
      <c r="I6695" s="13">
        <f>$D$2*tarifas!$D$12/24</f>
        <v>1.4541666666666666</v>
      </c>
      <c r="J6695" s="13" t="e">
        <f>VLOOKUP(E6695&amp;" "&amp;F6695,tarifas!$A$13:$D$20,4,FALSE)*H6695</f>
        <v>#N/A</v>
      </c>
      <c r="K6695" s="13">
        <f>IF(F6695="COD1",tarifas!$D$11*(SUMIFS($H$11:$H$8770,$F$11:$F$8770,"=COD1",$B$11:$B$8770,"="&amp;B6695)/COUNTIFS($F$11:$F$8770,"=COD1",$B$11:$B$8770,"="&amp;B6695))/COUNTIFS($A$11:$A$8770,"="&amp;A6695,$F$11:$F$8770,"=COD1"),0)</f>
        <v>0</v>
      </c>
      <c r="L6695" s="13" t="e">
        <f>(VLOOKUP(F6695,tarifas!$C$7:$D$10,2,FALSE)+tarifas!$D$21)*datos!H6695</f>
        <v>#N/A</v>
      </c>
      <c r="M6695">
        <v>102.69416</v>
      </c>
      <c r="N6695" s="13" t="e">
        <f t="shared" si="944"/>
        <v>#N/A</v>
      </c>
      <c r="O6695">
        <f t="shared" si="945"/>
        <v>102.69416</v>
      </c>
      <c r="P6695" s="12">
        <f t="shared" si="946"/>
        <v>407.54390147628817</v>
      </c>
      <c r="Q6695">
        <f t="shared" si="947"/>
        <v>0</v>
      </c>
      <c r="R6695">
        <f>$D$2*tarifas!$D$12/24</f>
        <v>1.4541666666666666</v>
      </c>
      <c r="S6695" t="e">
        <f>VLOOKUP(E6695&amp;" "&amp;F6695,tarifas!$A$13:$D$20,4,FALSE)*P6695</f>
        <v>#N/A</v>
      </c>
      <c r="T6695">
        <f>IF(F6695="COD1",tarifas!$D$11*(SUMIFS($P$11:$P$8770,$F$11:$F$8770,"=COD1",$B$11:$B$8770,"="&amp;B6695)/COUNTIFS($F$11:$F$8770,"=COD1",$B$11:$B$8770,"="&amp;B6695))/COUNTIFS($A$11:$A$8770,"="&amp;A6695,$F$11:$F$8770,"=COD1"),0)</f>
        <v>0</v>
      </c>
      <c r="U6695" t="e">
        <f>(VLOOKUP(F6695,tarifas!$C$7:$D$10,2,FALSE)+tarifas!$D$21)*datos!P6695</f>
        <v>#N/A</v>
      </c>
      <c r="V6695" t="e">
        <f t="shared" si="948"/>
        <v>#N/A</v>
      </c>
      <c r="W6695">
        <f t="shared" si="949"/>
        <v>0</v>
      </c>
    </row>
    <row r="6696" spans="1:23" x14ac:dyDescent="0.25">
      <c r="A6696">
        <f t="shared" si="942"/>
        <v>275</v>
      </c>
      <c r="B6696">
        <f t="shared" si="943"/>
        <v>10</v>
      </c>
      <c r="C6696" s="1">
        <f t="shared" si="950"/>
        <v>41918.541666650453</v>
      </c>
      <c r="D6696" s="7">
        <v>410.06060606060606</v>
      </c>
      <c r="E6696" s="7"/>
      <c r="G6696">
        <v>59</v>
      </c>
      <c r="H6696" s="12">
        <v>603.08017160820805</v>
      </c>
      <c r="I6696" s="13">
        <f>$D$2*tarifas!$D$12/24</f>
        <v>1.4541666666666666</v>
      </c>
      <c r="J6696" s="13" t="e">
        <f>VLOOKUP(E6696&amp;" "&amp;F6696,tarifas!$A$13:$D$20,4,FALSE)*H6696</f>
        <v>#N/A</v>
      </c>
      <c r="K6696" s="13">
        <f>IF(F6696="COD1",tarifas!$D$11*(SUMIFS($H$11:$H$8770,$F$11:$F$8770,"=COD1",$B$11:$B$8770,"="&amp;B6696)/COUNTIFS($F$11:$F$8770,"=COD1",$B$11:$B$8770,"="&amp;B6696))/COUNTIFS($A$11:$A$8770,"="&amp;A6696,$F$11:$F$8770,"=COD1"),0)</f>
        <v>0</v>
      </c>
      <c r="L6696" s="13" t="e">
        <f>(VLOOKUP(F6696,tarifas!$C$7:$D$10,2,FALSE)+tarifas!$D$21)*datos!H6696</f>
        <v>#N/A</v>
      </c>
      <c r="M6696">
        <v>61.964269999999999</v>
      </c>
      <c r="N6696" s="13" t="e">
        <f t="shared" si="944"/>
        <v>#N/A</v>
      </c>
      <c r="O6696">
        <f t="shared" si="945"/>
        <v>61.964269999999999</v>
      </c>
      <c r="P6696" s="12">
        <f t="shared" si="946"/>
        <v>541.11590160820811</v>
      </c>
      <c r="Q6696">
        <f t="shared" si="947"/>
        <v>0</v>
      </c>
      <c r="R6696">
        <f>$D$2*tarifas!$D$12/24</f>
        <v>1.4541666666666666</v>
      </c>
      <c r="S6696" t="e">
        <f>VLOOKUP(E6696&amp;" "&amp;F6696,tarifas!$A$13:$D$20,4,FALSE)*P6696</f>
        <v>#N/A</v>
      </c>
      <c r="T6696">
        <f>IF(F6696="COD1",tarifas!$D$11*(SUMIFS($P$11:$P$8770,$F$11:$F$8770,"=COD1",$B$11:$B$8770,"="&amp;B6696)/COUNTIFS($F$11:$F$8770,"=COD1",$B$11:$B$8770,"="&amp;B6696))/COUNTIFS($A$11:$A$8770,"="&amp;A6696,$F$11:$F$8770,"=COD1"),0)</f>
        <v>0</v>
      </c>
      <c r="U6696" t="e">
        <f>(VLOOKUP(F6696,tarifas!$C$7:$D$10,2,FALSE)+tarifas!$D$21)*datos!P6696</f>
        <v>#N/A</v>
      </c>
      <c r="V6696" t="e">
        <f t="shared" si="948"/>
        <v>#N/A</v>
      </c>
      <c r="W6696">
        <f t="shared" si="949"/>
        <v>0</v>
      </c>
    </row>
    <row r="6697" spans="1:23" x14ac:dyDescent="0.25">
      <c r="A6697">
        <f t="shared" si="942"/>
        <v>275</v>
      </c>
      <c r="B6697">
        <f t="shared" si="943"/>
        <v>10</v>
      </c>
      <c r="C6697" s="1">
        <f t="shared" si="950"/>
        <v>41918.583333317118</v>
      </c>
      <c r="D6697" s="7">
        <v>516.95454545454561</v>
      </c>
      <c r="E6697" s="7"/>
      <c r="G6697">
        <v>54.61</v>
      </c>
      <c r="H6697" s="12">
        <v>609.15827956730766</v>
      </c>
      <c r="I6697" s="13">
        <f>$D$2*tarifas!$D$12/24</f>
        <v>1.4541666666666666</v>
      </c>
      <c r="J6697" s="13" t="e">
        <f>VLOOKUP(E6697&amp;" "&amp;F6697,tarifas!$A$13:$D$20,4,FALSE)*H6697</f>
        <v>#N/A</v>
      </c>
      <c r="K6697" s="13">
        <f>IF(F6697="COD1",tarifas!$D$11*(SUMIFS($H$11:$H$8770,$F$11:$F$8770,"=COD1",$B$11:$B$8770,"="&amp;B6697)/COUNTIFS($F$11:$F$8770,"=COD1",$B$11:$B$8770,"="&amp;B6697))/COUNTIFS($A$11:$A$8770,"="&amp;A6697,$F$11:$F$8770,"=COD1"),0)</f>
        <v>0</v>
      </c>
      <c r="L6697" s="13" t="e">
        <f>(VLOOKUP(F6697,tarifas!$C$7:$D$10,2,FALSE)+tarifas!$D$21)*datos!H6697</f>
        <v>#N/A</v>
      </c>
      <c r="M6697">
        <v>84.961600000000004</v>
      </c>
      <c r="N6697" s="13" t="e">
        <f t="shared" si="944"/>
        <v>#N/A</v>
      </c>
      <c r="O6697">
        <f t="shared" si="945"/>
        <v>84.961600000000004</v>
      </c>
      <c r="P6697" s="12">
        <f t="shared" si="946"/>
        <v>524.19667956730768</v>
      </c>
      <c r="Q6697">
        <f t="shared" si="947"/>
        <v>0</v>
      </c>
      <c r="R6697">
        <f>$D$2*tarifas!$D$12/24</f>
        <v>1.4541666666666666</v>
      </c>
      <c r="S6697" t="e">
        <f>VLOOKUP(E6697&amp;" "&amp;F6697,tarifas!$A$13:$D$20,4,FALSE)*P6697</f>
        <v>#N/A</v>
      </c>
      <c r="T6697">
        <f>IF(F6697="COD1",tarifas!$D$11*(SUMIFS($P$11:$P$8770,$F$11:$F$8770,"=COD1",$B$11:$B$8770,"="&amp;B6697)/COUNTIFS($F$11:$F$8770,"=COD1",$B$11:$B$8770,"="&amp;B6697))/COUNTIFS($A$11:$A$8770,"="&amp;A6697,$F$11:$F$8770,"=COD1"),0)</f>
        <v>0</v>
      </c>
      <c r="U6697" t="e">
        <f>(VLOOKUP(F6697,tarifas!$C$7:$D$10,2,FALSE)+tarifas!$D$21)*datos!P6697</f>
        <v>#N/A</v>
      </c>
      <c r="V6697" t="e">
        <f t="shared" si="948"/>
        <v>#N/A</v>
      </c>
      <c r="W6697">
        <f t="shared" si="949"/>
        <v>0</v>
      </c>
    </row>
    <row r="6698" spans="1:23" x14ac:dyDescent="0.25">
      <c r="A6698">
        <f t="shared" si="942"/>
        <v>275</v>
      </c>
      <c r="B6698">
        <f t="shared" si="943"/>
        <v>10</v>
      </c>
      <c r="C6698" s="1">
        <f t="shared" si="950"/>
        <v>41918.624999983782</v>
      </c>
      <c r="D6698" s="7">
        <v>353.13636363636363</v>
      </c>
      <c r="E6698" s="7"/>
      <c r="G6698">
        <v>54</v>
      </c>
      <c r="H6698" s="12">
        <v>598.93273980677327</v>
      </c>
      <c r="I6698" s="13">
        <f>$D$2*tarifas!$D$12/24</f>
        <v>1.4541666666666666</v>
      </c>
      <c r="J6698" s="13" t="e">
        <f>VLOOKUP(E6698&amp;" "&amp;F6698,tarifas!$A$13:$D$20,4,FALSE)*H6698</f>
        <v>#N/A</v>
      </c>
      <c r="K6698" s="13">
        <f>IF(F6698="COD1",tarifas!$D$11*(SUMIFS($H$11:$H$8770,$F$11:$F$8770,"=COD1",$B$11:$B$8770,"="&amp;B6698)/COUNTIFS($F$11:$F$8770,"=COD1",$B$11:$B$8770,"="&amp;B6698))/COUNTIFS($A$11:$A$8770,"="&amp;A6698,$F$11:$F$8770,"=COD1"),0)</f>
        <v>0</v>
      </c>
      <c r="L6698" s="13" t="e">
        <f>(VLOOKUP(F6698,tarifas!$C$7:$D$10,2,FALSE)+tarifas!$D$21)*datos!H6698</f>
        <v>#N/A</v>
      </c>
      <c r="M6698">
        <v>22.650009999999998</v>
      </c>
      <c r="N6698" s="13" t="e">
        <f t="shared" si="944"/>
        <v>#N/A</v>
      </c>
      <c r="O6698">
        <f t="shared" si="945"/>
        <v>22.650009999999998</v>
      </c>
      <c r="P6698" s="12">
        <f t="shared" si="946"/>
        <v>576.28272980677332</v>
      </c>
      <c r="Q6698">
        <f t="shared" si="947"/>
        <v>0</v>
      </c>
      <c r="R6698">
        <f>$D$2*tarifas!$D$12/24</f>
        <v>1.4541666666666666</v>
      </c>
      <c r="S6698" t="e">
        <f>VLOOKUP(E6698&amp;" "&amp;F6698,tarifas!$A$13:$D$20,4,FALSE)*P6698</f>
        <v>#N/A</v>
      </c>
      <c r="T6698">
        <f>IF(F6698="COD1",tarifas!$D$11*(SUMIFS($P$11:$P$8770,$F$11:$F$8770,"=COD1",$B$11:$B$8770,"="&amp;B6698)/COUNTIFS($F$11:$F$8770,"=COD1",$B$11:$B$8770,"="&amp;B6698))/COUNTIFS($A$11:$A$8770,"="&amp;A6698,$F$11:$F$8770,"=COD1"),0)</f>
        <v>0</v>
      </c>
      <c r="U6698" t="e">
        <f>(VLOOKUP(F6698,tarifas!$C$7:$D$10,2,FALSE)+tarifas!$D$21)*datos!P6698</f>
        <v>#N/A</v>
      </c>
      <c r="V6698" t="e">
        <f t="shared" si="948"/>
        <v>#N/A</v>
      </c>
      <c r="W6698">
        <f t="shared" si="949"/>
        <v>0</v>
      </c>
    </row>
    <row r="6699" spans="1:23" x14ac:dyDescent="0.25">
      <c r="A6699">
        <f t="shared" si="942"/>
        <v>275</v>
      </c>
      <c r="B6699">
        <f t="shared" si="943"/>
        <v>10</v>
      </c>
      <c r="C6699" s="1">
        <f t="shared" si="950"/>
        <v>41918.666666650446</v>
      </c>
      <c r="D6699" s="7">
        <v>246.49999999999997</v>
      </c>
      <c r="E6699" s="7"/>
      <c r="G6699">
        <v>59.53</v>
      </c>
      <c r="H6699" s="12">
        <v>604.12271642946052</v>
      </c>
      <c r="I6699" s="13">
        <f>$D$2*tarifas!$D$12/24</f>
        <v>1.4541666666666666</v>
      </c>
      <c r="J6699" s="13" t="e">
        <f>VLOOKUP(E6699&amp;" "&amp;F6699,tarifas!$A$13:$D$20,4,FALSE)*H6699</f>
        <v>#N/A</v>
      </c>
      <c r="K6699" s="13">
        <f>IF(F6699="COD1",tarifas!$D$11*(SUMIFS($H$11:$H$8770,$F$11:$F$8770,"=COD1",$B$11:$B$8770,"="&amp;B6699)/COUNTIFS($F$11:$F$8770,"=COD1",$B$11:$B$8770,"="&amp;B6699))/COUNTIFS($A$11:$A$8770,"="&amp;A6699,$F$11:$F$8770,"=COD1"),0)</f>
        <v>0</v>
      </c>
      <c r="L6699" s="13" t="e">
        <f>(VLOOKUP(F6699,tarifas!$C$7:$D$10,2,FALSE)+tarifas!$D$21)*datos!H6699</f>
        <v>#N/A</v>
      </c>
      <c r="M6699">
        <v>18.176869999999997</v>
      </c>
      <c r="N6699" s="13" t="e">
        <f t="shared" si="944"/>
        <v>#N/A</v>
      </c>
      <c r="O6699">
        <f t="shared" si="945"/>
        <v>18.176869999999997</v>
      </c>
      <c r="P6699" s="12">
        <f t="shared" si="946"/>
        <v>585.94584642946052</v>
      </c>
      <c r="Q6699">
        <f t="shared" si="947"/>
        <v>0</v>
      </c>
      <c r="R6699">
        <f>$D$2*tarifas!$D$12/24</f>
        <v>1.4541666666666666</v>
      </c>
      <c r="S6699" t="e">
        <f>VLOOKUP(E6699&amp;" "&amp;F6699,tarifas!$A$13:$D$20,4,FALSE)*P6699</f>
        <v>#N/A</v>
      </c>
      <c r="T6699">
        <f>IF(F6699="COD1",tarifas!$D$11*(SUMIFS($P$11:$P$8770,$F$11:$F$8770,"=COD1",$B$11:$B$8770,"="&amp;B6699)/COUNTIFS($F$11:$F$8770,"=COD1",$B$11:$B$8770,"="&amp;B6699))/COUNTIFS($A$11:$A$8770,"="&amp;A6699,$F$11:$F$8770,"=COD1"),0)</f>
        <v>0</v>
      </c>
      <c r="U6699" t="e">
        <f>(VLOOKUP(F6699,tarifas!$C$7:$D$10,2,FALSE)+tarifas!$D$21)*datos!P6699</f>
        <v>#N/A</v>
      </c>
      <c r="V6699" t="e">
        <f t="shared" si="948"/>
        <v>#N/A</v>
      </c>
      <c r="W6699">
        <f t="shared" si="949"/>
        <v>0</v>
      </c>
    </row>
    <row r="6700" spans="1:23" x14ac:dyDescent="0.25">
      <c r="A6700">
        <f t="shared" si="942"/>
        <v>275</v>
      </c>
      <c r="B6700">
        <f t="shared" si="943"/>
        <v>10</v>
      </c>
      <c r="C6700" s="1">
        <f t="shared" si="950"/>
        <v>41918.70833331711</v>
      </c>
      <c r="D6700" s="7">
        <v>113.07575757575756</v>
      </c>
      <c r="E6700" s="7"/>
      <c r="G6700">
        <v>61.28</v>
      </c>
      <c r="H6700" s="12">
        <v>493.02561286175887</v>
      </c>
      <c r="I6700" s="13">
        <f>$D$2*tarifas!$D$12/24</f>
        <v>1.4541666666666666</v>
      </c>
      <c r="J6700" s="13" t="e">
        <f>VLOOKUP(E6700&amp;" "&amp;F6700,tarifas!$A$13:$D$20,4,FALSE)*H6700</f>
        <v>#N/A</v>
      </c>
      <c r="K6700" s="13">
        <f>IF(F6700="COD1",tarifas!$D$11*(SUMIFS($H$11:$H$8770,$F$11:$F$8770,"=COD1",$B$11:$B$8770,"="&amp;B6700)/COUNTIFS($F$11:$F$8770,"=COD1",$B$11:$B$8770,"="&amp;B6700))/COUNTIFS($A$11:$A$8770,"="&amp;A6700,$F$11:$F$8770,"=COD1"),0)</f>
        <v>0</v>
      </c>
      <c r="L6700" s="13" t="e">
        <f>(VLOOKUP(F6700,tarifas!$C$7:$D$10,2,FALSE)+tarifas!$D$21)*datos!H6700</f>
        <v>#N/A</v>
      </c>
      <c r="M6700">
        <v>6.3609399999999994</v>
      </c>
      <c r="N6700" s="13" t="e">
        <f t="shared" si="944"/>
        <v>#N/A</v>
      </c>
      <c r="O6700">
        <f t="shared" si="945"/>
        <v>6.3609399999999994</v>
      </c>
      <c r="P6700" s="12">
        <f t="shared" si="946"/>
        <v>486.66467286175885</v>
      </c>
      <c r="Q6700">
        <f t="shared" si="947"/>
        <v>0</v>
      </c>
      <c r="R6700">
        <f>$D$2*tarifas!$D$12/24</f>
        <v>1.4541666666666666</v>
      </c>
      <c r="S6700" t="e">
        <f>VLOOKUP(E6700&amp;" "&amp;F6700,tarifas!$A$13:$D$20,4,FALSE)*P6700</f>
        <v>#N/A</v>
      </c>
      <c r="T6700">
        <f>IF(F6700="COD1",tarifas!$D$11*(SUMIFS($P$11:$P$8770,$F$11:$F$8770,"=COD1",$B$11:$B$8770,"="&amp;B6700)/COUNTIFS($F$11:$F$8770,"=COD1",$B$11:$B$8770,"="&amp;B6700))/COUNTIFS($A$11:$A$8770,"="&amp;A6700,$F$11:$F$8770,"=COD1"),0)</f>
        <v>0</v>
      </c>
      <c r="U6700" t="e">
        <f>(VLOOKUP(F6700,tarifas!$C$7:$D$10,2,FALSE)+tarifas!$D$21)*datos!P6700</f>
        <v>#N/A</v>
      </c>
      <c r="V6700" t="e">
        <f t="shared" si="948"/>
        <v>#N/A</v>
      </c>
      <c r="W6700">
        <f t="shared" si="949"/>
        <v>0</v>
      </c>
    </row>
    <row r="6701" spans="1:23" x14ac:dyDescent="0.25">
      <c r="A6701">
        <f t="shared" si="942"/>
        <v>275</v>
      </c>
      <c r="B6701">
        <f t="shared" si="943"/>
        <v>10</v>
      </c>
      <c r="C6701" s="1">
        <f t="shared" si="950"/>
        <v>41918.749999983775</v>
      </c>
      <c r="D6701" s="7">
        <v>0</v>
      </c>
      <c r="E6701" s="7"/>
      <c r="G6701">
        <v>68.05</v>
      </c>
      <c r="H6701" s="12">
        <v>363.78778354824681</v>
      </c>
      <c r="I6701" s="13">
        <f>$D$2*tarifas!$D$12/24</f>
        <v>1.4541666666666666</v>
      </c>
      <c r="J6701" s="13" t="e">
        <f>VLOOKUP(E6701&amp;" "&amp;F6701,tarifas!$A$13:$D$20,4,FALSE)*H6701</f>
        <v>#N/A</v>
      </c>
      <c r="K6701" s="13">
        <f>IF(F6701="COD1",tarifas!$D$11*(SUMIFS($H$11:$H$8770,$F$11:$F$8770,"=COD1",$B$11:$B$8770,"="&amp;B6701)/COUNTIFS($F$11:$F$8770,"=COD1",$B$11:$B$8770,"="&amp;B6701))/COUNTIFS($A$11:$A$8770,"="&amp;A6701,$F$11:$F$8770,"=COD1"),0)</f>
        <v>0</v>
      </c>
      <c r="L6701" s="13" t="e">
        <f>(VLOOKUP(F6701,tarifas!$C$7:$D$10,2,FALSE)+tarifas!$D$21)*datos!H6701</f>
        <v>#N/A</v>
      </c>
      <c r="M6701">
        <v>0</v>
      </c>
      <c r="N6701" s="13" t="e">
        <f t="shared" si="944"/>
        <v>#N/A</v>
      </c>
      <c r="O6701">
        <f t="shared" si="945"/>
        <v>0</v>
      </c>
      <c r="P6701" s="12">
        <f t="shared" si="946"/>
        <v>363.78778354824681</v>
      </c>
      <c r="Q6701">
        <f t="shared" si="947"/>
        <v>0</v>
      </c>
      <c r="R6701">
        <f>$D$2*tarifas!$D$12/24</f>
        <v>1.4541666666666666</v>
      </c>
      <c r="S6701" t="e">
        <f>VLOOKUP(E6701&amp;" "&amp;F6701,tarifas!$A$13:$D$20,4,FALSE)*P6701</f>
        <v>#N/A</v>
      </c>
      <c r="T6701">
        <f>IF(F6701="COD1",tarifas!$D$11*(SUMIFS($P$11:$P$8770,$F$11:$F$8770,"=COD1",$B$11:$B$8770,"="&amp;B6701)/COUNTIFS($F$11:$F$8770,"=COD1",$B$11:$B$8770,"="&amp;B6701))/COUNTIFS($A$11:$A$8770,"="&amp;A6701,$F$11:$F$8770,"=COD1"),0)</f>
        <v>0</v>
      </c>
      <c r="U6701" t="e">
        <f>(VLOOKUP(F6701,tarifas!$C$7:$D$10,2,FALSE)+tarifas!$D$21)*datos!P6701</f>
        <v>#N/A</v>
      </c>
      <c r="V6701" t="e">
        <f t="shared" si="948"/>
        <v>#N/A</v>
      </c>
      <c r="W6701">
        <f t="shared" si="949"/>
        <v>0</v>
      </c>
    </row>
    <row r="6702" spans="1:23" x14ac:dyDescent="0.25">
      <c r="A6702">
        <f t="shared" si="942"/>
        <v>275</v>
      </c>
      <c r="B6702">
        <f t="shared" si="943"/>
        <v>10</v>
      </c>
      <c r="C6702" s="1">
        <f t="shared" si="950"/>
        <v>41918.791666650439</v>
      </c>
      <c r="D6702" s="7">
        <v>0</v>
      </c>
      <c r="E6702" s="7"/>
      <c r="G6702">
        <v>70.12</v>
      </c>
      <c r="H6702" s="12">
        <v>260.88390849342215</v>
      </c>
      <c r="I6702" s="13">
        <f>$D$2*tarifas!$D$12/24</f>
        <v>1.4541666666666666</v>
      </c>
      <c r="J6702" s="13" t="e">
        <f>VLOOKUP(E6702&amp;" "&amp;F6702,tarifas!$A$13:$D$20,4,FALSE)*H6702</f>
        <v>#N/A</v>
      </c>
      <c r="K6702" s="13">
        <f>IF(F6702="COD1",tarifas!$D$11*(SUMIFS($H$11:$H$8770,$F$11:$F$8770,"=COD1",$B$11:$B$8770,"="&amp;B6702)/COUNTIFS($F$11:$F$8770,"=COD1",$B$11:$B$8770,"="&amp;B6702))/COUNTIFS($A$11:$A$8770,"="&amp;A6702,$F$11:$F$8770,"=COD1"),0)</f>
        <v>0</v>
      </c>
      <c r="L6702" s="13" t="e">
        <f>(VLOOKUP(F6702,tarifas!$C$7:$D$10,2,FALSE)+tarifas!$D$21)*datos!H6702</f>
        <v>#N/A</v>
      </c>
      <c r="M6702">
        <v>0</v>
      </c>
      <c r="N6702" s="13" t="e">
        <f t="shared" si="944"/>
        <v>#N/A</v>
      </c>
      <c r="O6702">
        <f t="shared" si="945"/>
        <v>0</v>
      </c>
      <c r="P6702" s="12">
        <f t="shared" si="946"/>
        <v>260.88390849342215</v>
      </c>
      <c r="Q6702">
        <f t="shared" si="947"/>
        <v>0</v>
      </c>
      <c r="R6702">
        <f>$D$2*tarifas!$D$12/24</f>
        <v>1.4541666666666666</v>
      </c>
      <c r="S6702" t="e">
        <f>VLOOKUP(E6702&amp;" "&amp;F6702,tarifas!$A$13:$D$20,4,FALSE)*P6702</f>
        <v>#N/A</v>
      </c>
      <c r="T6702">
        <f>IF(F6702="COD1",tarifas!$D$11*(SUMIFS($P$11:$P$8770,$F$11:$F$8770,"=COD1",$B$11:$B$8770,"="&amp;B6702)/COUNTIFS($F$11:$F$8770,"=COD1",$B$11:$B$8770,"="&amp;B6702))/COUNTIFS($A$11:$A$8770,"="&amp;A6702,$F$11:$F$8770,"=COD1"),0)</f>
        <v>0</v>
      </c>
      <c r="U6702" t="e">
        <f>(VLOOKUP(F6702,tarifas!$C$7:$D$10,2,FALSE)+tarifas!$D$21)*datos!P6702</f>
        <v>#N/A</v>
      </c>
      <c r="V6702" t="e">
        <f t="shared" si="948"/>
        <v>#N/A</v>
      </c>
      <c r="W6702">
        <f t="shared" si="949"/>
        <v>0</v>
      </c>
    </row>
    <row r="6703" spans="1:23" x14ac:dyDescent="0.25">
      <c r="A6703">
        <f t="shared" si="942"/>
        <v>275</v>
      </c>
      <c r="B6703">
        <f t="shared" si="943"/>
        <v>10</v>
      </c>
      <c r="C6703" s="1">
        <f t="shared" si="950"/>
        <v>41918.833333317103</v>
      </c>
      <c r="D6703" s="7">
        <v>0</v>
      </c>
      <c r="E6703" s="7"/>
      <c r="G6703">
        <v>69.63</v>
      </c>
      <c r="H6703" s="12">
        <v>247.14823272932179</v>
      </c>
      <c r="I6703" s="13">
        <f>$D$2*tarifas!$D$12/24</f>
        <v>1.4541666666666666</v>
      </c>
      <c r="J6703" s="13" t="e">
        <f>VLOOKUP(E6703&amp;" "&amp;F6703,tarifas!$A$13:$D$20,4,FALSE)*H6703</f>
        <v>#N/A</v>
      </c>
      <c r="K6703" s="13">
        <f>IF(F6703="COD1",tarifas!$D$11*(SUMIFS($H$11:$H$8770,$F$11:$F$8770,"=COD1",$B$11:$B$8770,"="&amp;B6703)/COUNTIFS($F$11:$F$8770,"=COD1",$B$11:$B$8770,"="&amp;B6703))/COUNTIFS($A$11:$A$8770,"="&amp;A6703,$F$11:$F$8770,"=COD1"),0)</f>
        <v>0</v>
      </c>
      <c r="L6703" s="13" t="e">
        <f>(VLOOKUP(F6703,tarifas!$C$7:$D$10,2,FALSE)+tarifas!$D$21)*datos!H6703</f>
        <v>#N/A</v>
      </c>
      <c r="M6703">
        <v>0</v>
      </c>
      <c r="N6703" s="13" t="e">
        <f t="shared" si="944"/>
        <v>#N/A</v>
      </c>
      <c r="O6703">
        <f t="shared" si="945"/>
        <v>0</v>
      </c>
      <c r="P6703" s="12">
        <f t="shared" si="946"/>
        <v>247.14823272932179</v>
      </c>
      <c r="Q6703">
        <f t="shared" si="947"/>
        <v>0</v>
      </c>
      <c r="R6703">
        <f>$D$2*tarifas!$D$12/24</f>
        <v>1.4541666666666666</v>
      </c>
      <c r="S6703" t="e">
        <f>VLOOKUP(E6703&amp;" "&amp;F6703,tarifas!$A$13:$D$20,4,FALSE)*P6703</f>
        <v>#N/A</v>
      </c>
      <c r="T6703">
        <f>IF(F6703="COD1",tarifas!$D$11*(SUMIFS($P$11:$P$8770,$F$11:$F$8770,"=COD1",$B$11:$B$8770,"="&amp;B6703)/COUNTIFS($F$11:$F$8770,"=COD1",$B$11:$B$8770,"="&amp;B6703))/COUNTIFS($A$11:$A$8770,"="&amp;A6703,$F$11:$F$8770,"=COD1"),0)</f>
        <v>0</v>
      </c>
      <c r="U6703" t="e">
        <f>(VLOOKUP(F6703,tarifas!$C$7:$D$10,2,FALSE)+tarifas!$D$21)*datos!P6703</f>
        <v>#N/A</v>
      </c>
      <c r="V6703" t="e">
        <f t="shared" si="948"/>
        <v>#N/A</v>
      </c>
      <c r="W6703">
        <f t="shared" si="949"/>
        <v>0</v>
      </c>
    </row>
    <row r="6704" spans="1:23" x14ac:dyDescent="0.25">
      <c r="A6704">
        <f t="shared" si="942"/>
        <v>275</v>
      </c>
      <c r="B6704">
        <f t="shared" si="943"/>
        <v>10</v>
      </c>
      <c r="C6704" s="1">
        <f t="shared" si="950"/>
        <v>41918.874999983767</v>
      </c>
      <c r="D6704" s="7">
        <v>0</v>
      </c>
      <c r="E6704" s="7"/>
      <c r="G6704">
        <v>60.65</v>
      </c>
      <c r="H6704" s="12">
        <v>231.92455705375448</v>
      </c>
      <c r="I6704" s="13">
        <f>$D$2*tarifas!$D$12/24</f>
        <v>1.4541666666666666</v>
      </c>
      <c r="J6704" s="13" t="e">
        <f>VLOOKUP(E6704&amp;" "&amp;F6704,tarifas!$A$13:$D$20,4,FALSE)*H6704</f>
        <v>#N/A</v>
      </c>
      <c r="K6704" s="13">
        <f>IF(F6704="COD1",tarifas!$D$11*(SUMIFS($H$11:$H$8770,$F$11:$F$8770,"=COD1",$B$11:$B$8770,"="&amp;B6704)/COUNTIFS($F$11:$F$8770,"=COD1",$B$11:$B$8770,"="&amp;B6704))/COUNTIFS($A$11:$A$8770,"="&amp;A6704,$F$11:$F$8770,"=COD1"),0)</f>
        <v>0</v>
      </c>
      <c r="L6704" s="13" t="e">
        <f>(VLOOKUP(F6704,tarifas!$C$7:$D$10,2,FALSE)+tarifas!$D$21)*datos!H6704</f>
        <v>#N/A</v>
      </c>
      <c r="M6704">
        <v>0</v>
      </c>
      <c r="N6704" s="13" t="e">
        <f t="shared" si="944"/>
        <v>#N/A</v>
      </c>
      <c r="O6704">
        <f t="shared" si="945"/>
        <v>0</v>
      </c>
      <c r="P6704" s="12">
        <f t="shared" si="946"/>
        <v>231.92455705375448</v>
      </c>
      <c r="Q6704">
        <f t="shared" si="947"/>
        <v>0</v>
      </c>
      <c r="R6704">
        <f>$D$2*tarifas!$D$12/24</f>
        <v>1.4541666666666666</v>
      </c>
      <c r="S6704" t="e">
        <f>VLOOKUP(E6704&amp;" "&amp;F6704,tarifas!$A$13:$D$20,4,FALSE)*P6704</f>
        <v>#N/A</v>
      </c>
      <c r="T6704">
        <f>IF(F6704="COD1",tarifas!$D$11*(SUMIFS($P$11:$P$8770,$F$11:$F$8770,"=COD1",$B$11:$B$8770,"="&amp;B6704)/COUNTIFS($F$11:$F$8770,"=COD1",$B$11:$B$8770,"="&amp;B6704))/COUNTIFS($A$11:$A$8770,"="&amp;A6704,$F$11:$F$8770,"=COD1"),0)</f>
        <v>0</v>
      </c>
      <c r="U6704" t="e">
        <f>(VLOOKUP(F6704,tarifas!$C$7:$D$10,2,FALSE)+tarifas!$D$21)*datos!P6704</f>
        <v>#N/A</v>
      </c>
      <c r="V6704" t="e">
        <f t="shared" si="948"/>
        <v>#N/A</v>
      </c>
      <c r="W6704">
        <f t="shared" si="949"/>
        <v>0</v>
      </c>
    </row>
    <row r="6705" spans="1:23" x14ac:dyDescent="0.25">
      <c r="A6705">
        <f t="shared" si="942"/>
        <v>275</v>
      </c>
      <c r="B6705">
        <f t="shared" si="943"/>
        <v>10</v>
      </c>
      <c r="C6705" s="1">
        <f t="shared" si="950"/>
        <v>41918.916666650432</v>
      </c>
      <c r="D6705" s="7">
        <v>0</v>
      </c>
      <c r="E6705" s="7"/>
      <c r="G6705">
        <v>49.15</v>
      </c>
      <c r="H6705" s="12">
        <v>229.56917721064639</v>
      </c>
      <c r="I6705" s="13">
        <f>$D$2*tarifas!$D$12/24</f>
        <v>1.4541666666666666</v>
      </c>
      <c r="J6705" s="13" t="e">
        <f>VLOOKUP(E6705&amp;" "&amp;F6705,tarifas!$A$13:$D$20,4,FALSE)*H6705</f>
        <v>#N/A</v>
      </c>
      <c r="K6705" s="13">
        <f>IF(F6705="COD1",tarifas!$D$11*(SUMIFS($H$11:$H$8770,$F$11:$F$8770,"=COD1",$B$11:$B$8770,"="&amp;B6705)/COUNTIFS($F$11:$F$8770,"=COD1",$B$11:$B$8770,"="&amp;B6705))/COUNTIFS($A$11:$A$8770,"="&amp;A6705,$F$11:$F$8770,"=COD1"),0)</f>
        <v>0</v>
      </c>
      <c r="L6705" s="13" t="e">
        <f>(VLOOKUP(F6705,tarifas!$C$7:$D$10,2,FALSE)+tarifas!$D$21)*datos!H6705</f>
        <v>#N/A</v>
      </c>
      <c r="M6705">
        <v>0</v>
      </c>
      <c r="N6705" s="13" t="e">
        <f t="shared" si="944"/>
        <v>#N/A</v>
      </c>
      <c r="O6705">
        <f t="shared" si="945"/>
        <v>0</v>
      </c>
      <c r="P6705" s="12">
        <f t="shared" si="946"/>
        <v>229.56917721064639</v>
      </c>
      <c r="Q6705">
        <f t="shared" si="947"/>
        <v>0</v>
      </c>
      <c r="R6705">
        <f>$D$2*tarifas!$D$12/24</f>
        <v>1.4541666666666666</v>
      </c>
      <c r="S6705" t="e">
        <f>VLOOKUP(E6705&amp;" "&amp;F6705,tarifas!$A$13:$D$20,4,FALSE)*P6705</f>
        <v>#N/A</v>
      </c>
      <c r="T6705">
        <f>IF(F6705="COD1",tarifas!$D$11*(SUMIFS($P$11:$P$8770,$F$11:$F$8770,"=COD1",$B$11:$B$8770,"="&amp;B6705)/COUNTIFS($F$11:$F$8770,"=COD1",$B$11:$B$8770,"="&amp;B6705))/COUNTIFS($A$11:$A$8770,"="&amp;A6705,$F$11:$F$8770,"=COD1"),0)</f>
        <v>0</v>
      </c>
      <c r="U6705" t="e">
        <f>(VLOOKUP(F6705,tarifas!$C$7:$D$10,2,FALSE)+tarifas!$D$21)*datos!P6705</f>
        <v>#N/A</v>
      </c>
      <c r="V6705" t="e">
        <f t="shared" si="948"/>
        <v>#N/A</v>
      </c>
      <c r="W6705">
        <f t="shared" si="949"/>
        <v>0</v>
      </c>
    </row>
    <row r="6706" spans="1:23" x14ac:dyDescent="0.25">
      <c r="A6706">
        <f t="shared" si="942"/>
        <v>275</v>
      </c>
      <c r="B6706">
        <f t="shared" si="943"/>
        <v>10</v>
      </c>
      <c r="C6706" s="1">
        <f t="shared" si="950"/>
        <v>41918.958333317096</v>
      </c>
      <c r="D6706" s="7">
        <v>0</v>
      </c>
      <c r="E6706" s="7"/>
      <c r="G6706">
        <v>30</v>
      </c>
      <c r="H6706" s="12">
        <v>229.05762350154976</v>
      </c>
      <c r="I6706" s="13">
        <f>$D$2*tarifas!$D$12/24</f>
        <v>1.4541666666666666</v>
      </c>
      <c r="J6706" s="13" t="e">
        <f>VLOOKUP(E6706&amp;" "&amp;F6706,tarifas!$A$13:$D$20,4,FALSE)*H6706</f>
        <v>#N/A</v>
      </c>
      <c r="K6706" s="13">
        <f>IF(F6706="COD1",tarifas!$D$11*(SUMIFS($H$11:$H$8770,$F$11:$F$8770,"=COD1",$B$11:$B$8770,"="&amp;B6706)/COUNTIFS($F$11:$F$8770,"=COD1",$B$11:$B$8770,"="&amp;B6706))/COUNTIFS($A$11:$A$8770,"="&amp;A6706,$F$11:$F$8770,"=COD1"),0)</f>
        <v>0</v>
      </c>
      <c r="L6706" s="13" t="e">
        <f>(VLOOKUP(F6706,tarifas!$C$7:$D$10,2,FALSE)+tarifas!$D$21)*datos!H6706</f>
        <v>#N/A</v>
      </c>
      <c r="M6706">
        <v>0</v>
      </c>
      <c r="N6706" s="13" t="e">
        <f t="shared" si="944"/>
        <v>#N/A</v>
      </c>
      <c r="O6706">
        <f t="shared" si="945"/>
        <v>0</v>
      </c>
      <c r="P6706" s="12">
        <f t="shared" si="946"/>
        <v>229.05762350154976</v>
      </c>
      <c r="Q6706">
        <f t="shared" si="947"/>
        <v>0</v>
      </c>
      <c r="R6706">
        <f>$D$2*tarifas!$D$12/24</f>
        <v>1.4541666666666666</v>
      </c>
      <c r="S6706" t="e">
        <f>VLOOKUP(E6706&amp;" "&amp;F6706,tarifas!$A$13:$D$20,4,FALSE)*P6706</f>
        <v>#N/A</v>
      </c>
      <c r="T6706">
        <f>IF(F6706="COD1",tarifas!$D$11*(SUMIFS($P$11:$P$8770,$F$11:$F$8770,"=COD1",$B$11:$B$8770,"="&amp;B6706)/COUNTIFS($F$11:$F$8770,"=COD1",$B$11:$B$8770,"="&amp;B6706))/COUNTIFS($A$11:$A$8770,"="&amp;A6706,$F$11:$F$8770,"=COD1"),0)</f>
        <v>0</v>
      </c>
      <c r="U6706" t="e">
        <f>(VLOOKUP(F6706,tarifas!$C$7:$D$10,2,FALSE)+tarifas!$D$21)*datos!P6706</f>
        <v>#N/A</v>
      </c>
      <c r="V6706" t="e">
        <f t="shared" si="948"/>
        <v>#N/A</v>
      </c>
      <c r="W6706">
        <f t="shared" si="949"/>
        <v>0</v>
      </c>
    </row>
    <row r="6707" spans="1:23" x14ac:dyDescent="0.25">
      <c r="A6707">
        <f t="shared" si="942"/>
        <v>276</v>
      </c>
      <c r="B6707">
        <f t="shared" si="943"/>
        <v>10</v>
      </c>
      <c r="C6707" s="1">
        <f t="shared" si="950"/>
        <v>41918.99999998376</v>
      </c>
      <c r="D6707" s="7">
        <v>0</v>
      </c>
      <c r="E6707" s="7"/>
      <c r="G6707">
        <v>31.4</v>
      </c>
      <c r="H6707" s="12">
        <v>228.60604266159757</v>
      </c>
      <c r="I6707" s="13">
        <f>$D$2*tarifas!$D$12/24</f>
        <v>1.4541666666666666</v>
      </c>
      <c r="J6707" s="13" t="e">
        <f>VLOOKUP(E6707&amp;" "&amp;F6707,tarifas!$A$13:$D$20,4,FALSE)*H6707</f>
        <v>#N/A</v>
      </c>
      <c r="K6707" s="13">
        <f>IF(F6707="COD1",tarifas!$D$11*(SUMIFS($H$11:$H$8770,$F$11:$F$8770,"=COD1",$B$11:$B$8770,"="&amp;B6707)/COUNTIFS($F$11:$F$8770,"=COD1",$B$11:$B$8770,"="&amp;B6707))/COUNTIFS($A$11:$A$8770,"="&amp;A6707,$F$11:$F$8770,"=COD1"),0)</f>
        <v>0</v>
      </c>
      <c r="L6707" s="13" t="e">
        <f>(VLOOKUP(F6707,tarifas!$C$7:$D$10,2,FALSE)+tarifas!$D$21)*datos!H6707</f>
        <v>#N/A</v>
      </c>
      <c r="M6707">
        <v>0</v>
      </c>
      <c r="N6707" s="13" t="e">
        <f t="shared" si="944"/>
        <v>#N/A</v>
      </c>
      <c r="O6707">
        <f t="shared" si="945"/>
        <v>0</v>
      </c>
      <c r="P6707" s="12">
        <f t="shared" si="946"/>
        <v>228.60604266159757</v>
      </c>
      <c r="Q6707">
        <f t="shared" si="947"/>
        <v>0</v>
      </c>
      <c r="R6707">
        <f>$D$2*tarifas!$D$12/24</f>
        <v>1.4541666666666666</v>
      </c>
      <c r="S6707" t="e">
        <f>VLOOKUP(E6707&amp;" "&amp;F6707,tarifas!$A$13:$D$20,4,FALSE)*P6707</f>
        <v>#N/A</v>
      </c>
      <c r="T6707">
        <f>IF(F6707="COD1",tarifas!$D$11*(SUMIFS($P$11:$P$8770,$F$11:$F$8770,"=COD1",$B$11:$B$8770,"="&amp;B6707)/COUNTIFS($F$11:$F$8770,"=COD1",$B$11:$B$8770,"="&amp;B6707))/COUNTIFS($A$11:$A$8770,"="&amp;A6707,$F$11:$F$8770,"=COD1"),0)</f>
        <v>0</v>
      </c>
      <c r="U6707" t="e">
        <f>(VLOOKUP(F6707,tarifas!$C$7:$D$10,2,FALSE)+tarifas!$D$21)*datos!P6707</f>
        <v>#N/A</v>
      </c>
      <c r="V6707" t="e">
        <f t="shared" si="948"/>
        <v>#N/A</v>
      </c>
      <c r="W6707">
        <f t="shared" si="949"/>
        <v>0</v>
      </c>
    </row>
    <row r="6708" spans="1:23" x14ac:dyDescent="0.25">
      <c r="A6708">
        <f t="shared" si="942"/>
        <v>276</v>
      </c>
      <c r="B6708">
        <f t="shared" si="943"/>
        <v>10</v>
      </c>
      <c r="C6708" s="1">
        <f t="shared" si="950"/>
        <v>41919.041666650424</v>
      </c>
      <c r="D6708" s="7">
        <v>0</v>
      </c>
      <c r="E6708" s="7"/>
      <c r="G6708">
        <v>28.76</v>
      </c>
      <c r="H6708" s="12">
        <v>221.95527362121695</v>
      </c>
      <c r="I6708" s="13">
        <f>$D$2*tarifas!$D$12/24</f>
        <v>1.4541666666666666</v>
      </c>
      <c r="J6708" s="13" t="e">
        <f>VLOOKUP(E6708&amp;" "&amp;F6708,tarifas!$A$13:$D$20,4,FALSE)*H6708</f>
        <v>#N/A</v>
      </c>
      <c r="K6708" s="13">
        <f>IF(F6708="COD1",tarifas!$D$11*(SUMIFS($H$11:$H$8770,$F$11:$F$8770,"=COD1",$B$11:$B$8770,"="&amp;B6708)/COUNTIFS($F$11:$F$8770,"=COD1",$B$11:$B$8770,"="&amp;B6708))/COUNTIFS($A$11:$A$8770,"="&amp;A6708,$F$11:$F$8770,"=COD1"),0)</f>
        <v>0</v>
      </c>
      <c r="L6708" s="13" t="e">
        <f>(VLOOKUP(F6708,tarifas!$C$7:$D$10,2,FALSE)+tarifas!$D$21)*datos!H6708</f>
        <v>#N/A</v>
      </c>
      <c r="M6708">
        <v>0</v>
      </c>
      <c r="N6708" s="13" t="e">
        <f t="shared" si="944"/>
        <v>#N/A</v>
      </c>
      <c r="O6708">
        <f t="shared" si="945"/>
        <v>0</v>
      </c>
      <c r="P6708" s="12">
        <f t="shared" si="946"/>
        <v>221.95527362121695</v>
      </c>
      <c r="Q6708">
        <f t="shared" si="947"/>
        <v>0</v>
      </c>
      <c r="R6708">
        <f>$D$2*tarifas!$D$12/24</f>
        <v>1.4541666666666666</v>
      </c>
      <c r="S6708" t="e">
        <f>VLOOKUP(E6708&amp;" "&amp;F6708,tarifas!$A$13:$D$20,4,FALSE)*P6708</f>
        <v>#N/A</v>
      </c>
      <c r="T6708">
        <f>IF(F6708="COD1",tarifas!$D$11*(SUMIFS($P$11:$P$8770,$F$11:$F$8770,"=COD1",$B$11:$B$8770,"="&amp;B6708)/COUNTIFS($F$11:$F$8770,"=COD1",$B$11:$B$8770,"="&amp;B6708))/COUNTIFS($A$11:$A$8770,"="&amp;A6708,$F$11:$F$8770,"=COD1"),0)</f>
        <v>0</v>
      </c>
      <c r="U6708" t="e">
        <f>(VLOOKUP(F6708,tarifas!$C$7:$D$10,2,FALSE)+tarifas!$D$21)*datos!P6708</f>
        <v>#N/A</v>
      </c>
      <c r="V6708" t="e">
        <f t="shared" si="948"/>
        <v>#N/A</v>
      </c>
      <c r="W6708">
        <f t="shared" si="949"/>
        <v>0</v>
      </c>
    </row>
    <row r="6709" spans="1:23" x14ac:dyDescent="0.25">
      <c r="A6709">
        <f t="shared" si="942"/>
        <v>276</v>
      </c>
      <c r="B6709">
        <f t="shared" si="943"/>
        <v>10</v>
      </c>
      <c r="C6709" s="1">
        <f t="shared" si="950"/>
        <v>41919.083333317089</v>
      </c>
      <c r="D6709" s="7">
        <v>0</v>
      </c>
      <c r="E6709" s="7"/>
      <c r="G6709">
        <v>27.67</v>
      </c>
      <c r="H6709" s="12">
        <v>221.41173981469043</v>
      </c>
      <c r="I6709" s="13">
        <f>$D$2*tarifas!$D$12/24</f>
        <v>1.4541666666666666</v>
      </c>
      <c r="J6709" s="13" t="e">
        <f>VLOOKUP(E6709&amp;" "&amp;F6709,tarifas!$A$13:$D$20,4,FALSE)*H6709</f>
        <v>#N/A</v>
      </c>
      <c r="K6709" s="13">
        <f>IF(F6709="COD1",tarifas!$D$11*(SUMIFS($H$11:$H$8770,$F$11:$F$8770,"=COD1",$B$11:$B$8770,"="&amp;B6709)/COUNTIFS($F$11:$F$8770,"=COD1",$B$11:$B$8770,"="&amp;B6709))/COUNTIFS($A$11:$A$8770,"="&amp;A6709,$F$11:$F$8770,"=COD1"),0)</f>
        <v>0</v>
      </c>
      <c r="L6709" s="13" t="e">
        <f>(VLOOKUP(F6709,tarifas!$C$7:$D$10,2,FALSE)+tarifas!$D$21)*datos!H6709</f>
        <v>#N/A</v>
      </c>
      <c r="M6709">
        <v>0</v>
      </c>
      <c r="N6709" s="13" t="e">
        <f t="shared" si="944"/>
        <v>#N/A</v>
      </c>
      <c r="O6709">
        <f t="shared" si="945"/>
        <v>0</v>
      </c>
      <c r="P6709" s="12">
        <f t="shared" si="946"/>
        <v>221.41173981469043</v>
      </c>
      <c r="Q6709">
        <f t="shared" si="947"/>
        <v>0</v>
      </c>
      <c r="R6709">
        <f>$D$2*tarifas!$D$12/24</f>
        <v>1.4541666666666666</v>
      </c>
      <c r="S6709" t="e">
        <f>VLOOKUP(E6709&amp;" "&amp;F6709,tarifas!$A$13:$D$20,4,FALSE)*P6709</f>
        <v>#N/A</v>
      </c>
      <c r="T6709">
        <f>IF(F6709="COD1",tarifas!$D$11*(SUMIFS($P$11:$P$8770,$F$11:$F$8770,"=COD1",$B$11:$B$8770,"="&amp;B6709)/COUNTIFS($F$11:$F$8770,"=COD1",$B$11:$B$8770,"="&amp;B6709))/COUNTIFS($A$11:$A$8770,"="&amp;A6709,$F$11:$F$8770,"=COD1"),0)</f>
        <v>0</v>
      </c>
      <c r="U6709" t="e">
        <f>(VLOOKUP(F6709,tarifas!$C$7:$D$10,2,FALSE)+tarifas!$D$21)*datos!P6709</f>
        <v>#N/A</v>
      </c>
      <c r="V6709" t="e">
        <f t="shared" si="948"/>
        <v>#N/A</v>
      </c>
      <c r="W6709">
        <f t="shared" si="949"/>
        <v>0</v>
      </c>
    </row>
    <row r="6710" spans="1:23" x14ac:dyDescent="0.25">
      <c r="A6710">
        <f t="shared" si="942"/>
        <v>276</v>
      </c>
      <c r="B6710">
        <f t="shared" si="943"/>
        <v>10</v>
      </c>
      <c r="C6710" s="1">
        <f t="shared" si="950"/>
        <v>41919.124999983753</v>
      </c>
      <c r="D6710" s="7">
        <v>0</v>
      </c>
      <c r="E6710" s="7"/>
      <c r="G6710">
        <v>27.59</v>
      </c>
      <c r="H6710" s="12">
        <v>213.64952365067475</v>
      </c>
      <c r="I6710" s="13">
        <f>$D$2*tarifas!$D$12/24</f>
        <v>1.4541666666666666</v>
      </c>
      <c r="J6710" s="13" t="e">
        <f>VLOOKUP(E6710&amp;" "&amp;F6710,tarifas!$A$13:$D$20,4,FALSE)*H6710</f>
        <v>#N/A</v>
      </c>
      <c r="K6710" s="13">
        <f>IF(F6710="COD1",tarifas!$D$11*(SUMIFS($H$11:$H$8770,$F$11:$F$8770,"=COD1",$B$11:$B$8770,"="&amp;B6710)/COUNTIFS($F$11:$F$8770,"=COD1",$B$11:$B$8770,"="&amp;B6710))/COUNTIFS($A$11:$A$8770,"="&amp;A6710,$F$11:$F$8770,"=COD1"),0)</f>
        <v>0</v>
      </c>
      <c r="L6710" s="13" t="e">
        <f>(VLOOKUP(F6710,tarifas!$C$7:$D$10,2,FALSE)+tarifas!$D$21)*datos!H6710</f>
        <v>#N/A</v>
      </c>
      <c r="M6710">
        <v>0</v>
      </c>
      <c r="N6710" s="13" t="e">
        <f t="shared" si="944"/>
        <v>#N/A</v>
      </c>
      <c r="O6710">
        <f t="shared" si="945"/>
        <v>0</v>
      </c>
      <c r="P6710" s="12">
        <f t="shared" si="946"/>
        <v>213.64952365067475</v>
      </c>
      <c r="Q6710">
        <f t="shared" si="947"/>
        <v>0</v>
      </c>
      <c r="R6710">
        <f>$D$2*tarifas!$D$12/24</f>
        <v>1.4541666666666666</v>
      </c>
      <c r="S6710" t="e">
        <f>VLOOKUP(E6710&amp;" "&amp;F6710,tarifas!$A$13:$D$20,4,FALSE)*P6710</f>
        <v>#N/A</v>
      </c>
      <c r="T6710">
        <f>IF(F6710="COD1",tarifas!$D$11*(SUMIFS($P$11:$P$8770,$F$11:$F$8770,"=COD1",$B$11:$B$8770,"="&amp;B6710)/COUNTIFS($F$11:$F$8770,"=COD1",$B$11:$B$8770,"="&amp;B6710))/COUNTIFS($A$11:$A$8770,"="&amp;A6710,$F$11:$F$8770,"=COD1"),0)</f>
        <v>0</v>
      </c>
      <c r="U6710" t="e">
        <f>(VLOOKUP(F6710,tarifas!$C$7:$D$10,2,FALSE)+tarifas!$D$21)*datos!P6710</f>
        <v>#N/A</v>
      </c>
      <c r="V6710" t="e">
        <f t="shared" si="948"/>
        <v>#N/A</v>
      </c>
      <c r="W6710">
        <f t="shared" si="949"/>
        <v>0</v>
      </c>
    </row>
    <row r="6711" spans="1:23" x14ac:dyDescent="0.25">
      <c r="A6711">
        <f t="shared" si="942"/>
        <v>276</v>
      </c>
      <c r="B6711">
        <f t="shared" si="943"/>
        <v>10</v>
      </c>
      <c r="C6711" s="1">
        <f t="shared" si="950"/>
        <v>41919.166666650417</v>
      </c>
      <c r="D6711" s="7">
        <v>0</v>
      </c>
      <c r="E6711" s="7"/>
      <c r="G6711">
        <v>27.51</v>
      </c>
      <c r="H6711" s="12">
        <v>211.03069145045657</v>
      </c>
      <c r="I6711" s="13">
        <f>$D$2*tarifas!$D$12/24</f>
        <v>1.4541666666666666</v>
      </c>
      <c r="J6711" s="13" t="e">
        <f>VLOOKUP(E6711&amp;" "&amp;F6711,tarifas!$A$13:$D$20,4,FALSE)*H6711</f>
        <v>#N/A</v>
      </c>
      <c r="K6711" s="13">
        <f>IF(F6711="COD1",tarifas!$D$11*(SUMIFS($H$11:$H$8770,$F$11:$F$8770,"=COD1",$B$11:$B$8770,"="&amp;B6711)/COUNTIFS($F$11:$F$8770,"=COD1",$B$11:$B$8770,"="&amp;B6711))/COUNTIFS($A$11:$A$8770,"="&amp;A6711,$F$11:$F$8770,"=COD1"),0)</f>
        <v>0</v>
      </c>
      <c r="L6711" s="13" t="e">
        <f>(VLOOKUP(F6711,tarifas!$C$7:$D$10,2,FALSE)+tarifas!$D$21)*datos!H6711</f>
        <v>#N/A</v>
      </c>
      <c r="M6711">
        <v>0</v>
      </c>
      <c r="N6711" s="13" t="e">
        <f t="shared" si="944"/>
        <v>#N/A</v>
      </c>
      <c r="O6711">
        <f t="shared" si="945"/>
        <v>0</v>
      </c>
      <c r="P6711" s="12">
        <f t="shared" si="946"/>
        <v>211.03069145045657</v>
      </c>
      <c r="Q6711">
        <f t="shared" si="947"/>
        <v>0</v>
      </c>
      <c r="R6711">
        <f>$D$2*tarifas!$D$12/24</f>
        <v>1.4541666666666666</v>
      </c>
      <c r="S6711" t="e">
        <f>VLOOKUP(E6711&amp;" "&amp;F6711,tarifas!$A$13:$D$20,4,FALSE)*P6711</f>
        <v>#N/A</v>
      </c>
      <c r="T6711">
        <f>IF(F6711="COD1",tarifas!$D$11*(SUMIFS($P$11:$P$8770,$F$11:$F$8770,"=COD1",$B$11:$B$8770,"="&amp;B6711)/COUNTIFS($F$11:$F$8770,"=COD1",$B$11:$B$8770,"="&amp;B6711))/COUNTIFS($A$11:$A$8770,"="&amp;A6711,$F$11:$F$8770,"=COD1"),0)</f>
        <v>0</v>
      </c>
      <c r="U6711" t="e">
        <f>(VLOOKUP(F6711,tarifas!$C$7:$D$10,2,FALSE)+tarifas!$D$21)*datos!P6711</f>
        <v>#N/A</v>
      </c>
      <c r="V6711" t="e">
        <f t="shared" si="948"/>
        <v>#N/A</v>
      </c>
      <c r="W6711">
        <f t="shared" si="949"/>
        <v>0</v>
      </c>
    </row>
    <row r="6712" spans="1:23" x14ac:dyDescent="0.25">
      <c r="A6712">
        <f t="shared" si="942"/>
        <v>276</v>
      </c>
      <c r="B6712">
        <f t="shared" si="943"/>
        <v>10</v>
      </c>
      <c r="C6712" s="1">
        <f t="shared" si="950"/>
        <v>41919.208333317081</v>
      </c>
      <c r="D6712" s="7">
        <v>0</v>
      </c>
      <c r="E6712" s="7"/>
      <c r="G6712">
        <v>38.99</v>
      </c>
      <c r="H6712" s="12">
        <v>209.12558126902894</v>
      </c>
      <c r="I6712" s="13">
        <f>$D$2*tarifas!$D$12/24</f>
        <v>1.4541666666666666</v>
      </c>
      <c r="J6712" s="13" t="e">
        <f>VLOOKUP(E6712&amp;" "&amp;F6712,tarifas!$A$13:$D$20,4,FALSE)*H6712</f>
        <v>#N/A</v>
      </c>
      <c r="K6712" s="13">
        <f>IF(F6712="COD1",tarifas!$D$11*(SUMIFS($H$11:$H$8770,$F$11:$F$8770,"=COD1",$B$11:$B$8770,"="&amp;B6712)/COUNTIFS($F$11:$F$8770,"=COD1",$B$11:$B$8770,"="&amp;B6712))/COUNTIFS($A$11:$A$8770,"="&amp;A6712,$F$11:$F$8770,"=COD1"),0)</f>
        <v>0</v>
      </c>
      <c r="L6712" s="13" t="e">
        <f>(VLOOKUP(F6712,tarifas!$C$7:$D$10,2,FALSE)+tarifas!$D$21)*datos!H6712</f>
        <v>#N/A</v>
      </c>
      <c r="M6712">
        <v>0</v>
      </c>
      <c r="N6712" s="13" t="e">
        <f t="shared" si="944"/>
        <v>#N/A</v>
      </c>
      <c r="O6712">
        <f t="shared" si="945"/>
        <v>0</v>
      </c>
      <c r="P6712" s="12">
        <f t="shared" si="946"/>
        <v>209.12558126902894</v>
      </c>
      <c r="Q6712">
        <f t="shared" si="947"/>
        <v>0</v>
      </c>
      <c r="R6712">
        <f>$D$2*tarifas!$D$12/24</f>
        <v>1.4541666666666666</v>
      </c>
      <c r="S6712" t="e">
        <f>VLOOKUP(E6712&amp;" "&amp;F6712,tarifas!$A$13:$D$20,4,FALSE)*P6712</f>
        <v>#N/A</v>
      </c>
      <c r="T6712">
        <f>IF(F6712="COD1",tarifas!$D$11*(SUMIFS($P$11:$P$8770,$F$11:$F$8770,"=COD1",$B$11:$B$8770,"="&amp;B6712)/COUNTIFS($F$11:$F$8770,"=COD1",$B$11:$B$8770,"="&amp;B6712))/COUNTIFS($A$11:$A$8770,"="&amp;A6712,$F$11:$F$8770,"=COD1"),0)</f>
        <v>0</v>
      </c>
      <c r="U6712" t="e">
        <f>(VLOOKUP(F6712,tarifas!$C$7:$D$10,2,FALSE)+tarifas!$D$21)*datos!P6712</f>
        <v>#N/A</v>
      </c>
      <c r="V6712" t="e">
        <f t="shared" si="948"/>
        <v>#N/A</v>
      </c>
      <c r="W6712">
        <f t="shared" si="949"/>
        <v>0</v>
      </c>
    </row>
    <row r="6713" spans="1:23" x14ac:dyDescent="0.25">
      <c r="A6713">
        <f t="shared" si="942"/>
        <v>276</v>
      </c>
      <c r="B6713">
        <f t="shared" si="943"/>
        <v>10</v>
      </c>
      <c r="C6713" s="1">
        <f t="shared" si="950"/>
        <v>41919.249999983746</v>
      </c>
      <c r="D6713" s="7">
        <v>0</v>
      </c>
      <c r="E6713" s="7"/>
      <c r="G6713">
        <v>56.79</v>
      </c>
      <c r="H6713" s="12">
        <v>201.20404249610493</v>
      </c>
      <c r="I6713" s="13">
        <f>$D$2*tarifas!$D$12/24</f>
        <v>1.4541666666666666</v>
      </c>
      <c r="J6713" s="13" t="e">
        <f>VLOOKUP(E6713&amp;" "&amp;F6713,tarifas!$A$13:$D$20,4,FALSE)*H6713</f>
        <v>#N/A</v>
      </c>
      <c r="K6713" s="13">
        <f>IF(F6713="COD1",tarifas!$D$11*(SUMIFS($H$11:$H$8770,$F$11:$F$8770,"=COD1",$B$11:$B$8770,"="&amp;B6713)/COUNTIFS($F$11:$F$8770,"=COD1",$B$11:$B$8770,"="&amp;B6713))/COUNTIFS($A$11:$A$8770,"="&amp;A6713,$F$11:$F$8770,"=COD1"),0)</f>
        <v>0</v>
      </c>
      <c r="L6713" s="13" t="e">
        <f>(VLOOKUP(F6713,tarifas!$C$7:$D$10,2,FALSE)+tarifas!$D$21)*datos!H6713</f>
        <v>#N/A</v>
      </c>
      <c r="M6713">
        <v>6.3798000000000004</v>
      </c>
      <c r="N6713" s="13" t="e">
        <f t="shared" si="944"/>
        <v>#N/A</v>
      </c>
      <c r="O6713">
        <f t="shared" si="945"/>
        <v>6.3798000000000004</v>
      </c>
      <c r="P6713" s="12">
        <f t="shared" si="946"/>
        <v>194.82424249610494</v>
      </c>
      <c r="Q6713">
        <f t="shared" si="947"/>
        <v>0</v>
      </c>
      <c r="R6713">
        <f>$D$2*tarifas!$D$12/24</f>
        <v>1.4541666666666666</v>
      </c>
      <c r="S6713" t="e">
        <f>VLOOKUP(E6713&amp;" "&amp;F6713,tarifas!$A$13:$D$20,4,FALSE)*P6713</f>
        <v>#N/A</v>
      </c>
      <c r="T6713">
        <f>IF(F6713="COD1",tarifas!$D$11*(SUMIFS($P$11:$P$8770,$F$11:$F$8770,"=COD1",$B$11:$B$8770,"="&amp;B6713)/COUNTIFS($F$11:$F$8770,"=COD1",$B$11:$B$8770,"="&amp;B6713))/COUNTIFS($A$11:$A$8770,"="&amp;A6713,$F$11:$F$8770,"=COD1"),0)</f>
        <v>0</v>
      </c>
      <c r="U6713" t="e">
        <f>(VLOOKUP(F6713,tarifas!$C$7:$D$10,2,FALSE)+tarifas!$D$21)*datos!P6713</f>
        <v>#N/A</v>
      </c>
      <c r="V6713" t="e">
        <f t="shared" si="948"/>
        <v>#N/A</v>
      </c>
      <c r="W6713">
        <f t="shared" si="949"/>
        <v>0</v>
      </c>
    </row>
    <row r="6714" spans="1:23" x14ac:dyDescent="0.25">
      <c r="A6714">
        <f t="shared" si="942"/>
        <v>276</v>
      </c>
      <c r="B6714">
        <f t="shared" si="943"/>
        <v>10</v>
      </c>
      <c r="C6714" s="1">
        <f t="shared" si="950"/>
        <v>41919.29166665041</v>
      </c>
      <c r="D6714" s="7">
        <v>26.530303030303028</v>
      </c>
      <c r="E6714" s="7"/>
      <c r="G6714">
        <v>60.18</v>
      </c>
      <c r="H6714" s="12">
        <v>257.66262081408047</v>
      </c>
      <c r="I6714" s="13">
        <f>$D$2*tarifas!$D$12/24</f>
        <v>1.4541666666666666</v>
      </c>
      <c r="J6714" s="13" t="e">
        <f>VLOOKUP(E6714&amp;" "&amp;F6714,tarifas!$A$13:$D$20,4,FALSE)*H6714</f>
        <v>#N/A</v>
      </c>
      <c r="K6714" s="13">
        <f>IF(F6714="COD1",tarifas!$D$11*(SUMIFS($H$11:$H$8770,$F$11:$F$8770,"=COD1",$B$11:$B$8770,"="&amp;B6714)/COUNTIFS($F$11:$F$8770,"=COD1",$B$11:$B$8770,"="&amp;B6714))/COUNTIFS($A$11:$A$8770,"="&amp;A6714,$F$11:$F$8770,"=COD1"),0)</f>
        <v>0</v>
      </c>
      <c r="L6714" s="13" t="e">
        <f>(VLOOKUP(F6714,tarifas!$C$7:$D$10,2,FALSE)+tarifas!$D$21)*datos!H6714</f>
        <v>#N/A</v>
      </c>
      <c r="M6714">
        <v>21.347819999999999</v>
      </c>
      <c r="N6714" s="13" t="e">
        <f t="shared" si="944"/>
        <v>#N/A</v>
      </c>
      <c r="O6714">
        <f t="shared" si="945"/>
        <v>21.347819999999999</v>
      </c>
      <c r="P6714" s="12">
        <f t="shared" si="946"/>
        <v>236.31480081408046</v>
      </c>
      <c r="Q6714">
        <f t="shared" si="947"/>
        <v>0</v>
      </c>
      <c r="R6714">
        <f>$D$2*tarifas!$D$12/24</f>
        <v>1.4541666666666666</v>
      </c>
      <c r="S6714" t="e">
        <f>VLOOKUP(E6714&amp;" "&amp;F6714,tarifas!$A$13:$D$20,4,FALSE)*P6714</f>
        <v>#N/A</v>
      </c>
      <c r="T6714">
        <f>IF(F6714="COD1",tarifas!$D$11*(SUMIFS($P$11:$P$8770,$F$11:$F$8770,"=COD1",$B$11:$B$8770,"="&amp;B6714)/COUNTIFS($F$11:$F$8770,"=COD1",$B$11:$B$8770,"="&amp;B6714))/COUNTIFS($A$11:$A$8770,"="&amp;A6714,$F$11:$F$8770,"=COD1"),0)</f>
        <v>0</v>
      </c>
      <c r="U6714" t="e">
        <f>(VLOOKUP(F6714,tarifas!$C$7:$D$10,2,FALSE)+tarifas!$D$21)*datos!P6714</f>
        <v>#N/A</v>
      </c>
      <c r="V6714" t="e">
        <f t="shared" si="948"/>
        <v>#N/A</v>
      </c>
      <c r="W6714">
        <f t="shared" si="949"/>
        <v>0</v>
      </c>
    </row>
    <row r="6715" spans="1:23" x14ac:dyDescent="0.25">
      <c r="A6715">
        <f t="shared" si="942"/>
        <v>276</v>
      </c>
      <c r="B6715">
        <f t="shared" si="943"/>
        <v>10</v>
      </c>
      <c r="C6715" s="1">
        <f t="shared" si="950"/>
        <v>41919.333333317074</v>
      </c>
      <c r="D6715" s="7">
        <v>138.31818181818184</v>
      </c>
      <c r="E6715" s="7"/>
      <c r="G6715">
        <v>62.1</v>
      </c>
      <c r="H6715" s="12">
        <v>458.1187133888302</v>
      </c>
      <c r="I6715" s="13">
        <f>$D$2*tarifas!$D$12/24</f>
        <v>1.4541666666666666</v>
      </c>
      <c r="J6715" s="13" t="e">
        <f>VLOOKUP(E6715&amp;" "&amp;F6715,tarifas!$A$13:$D$20,4,FALSE)*H6715</f>
        <v>#N/A</v>
      </c>
      <c r="K6715" s="13">
        <f>IF(F6715="COD1",tarifas!$D$11*(SUMIFS($H$11:$H$8770,$F$11:$F$8770,"=COD1",$B$11:$B$8770,"="&amp;B6715)/COUNTIFS($F$11:$F$8770,"=COD1",$B$11:$B$8770,"="&amp;B6715))/COUNTIFS($A$11:$A$8770,"="&amp;A6715,$F$11:$F$8770,"=COD1"),0)</f>
        <v>0</v>
      </c>
      <c r="L6715" s="13" t="e">
        <f>(VLOOKUP(F6715,tarifas!$C$7:$D$10,2,FALSE)+tarifas!$D$21)*datos!H6715</f>
        <v>#N/A</v>
      </c>
      <c r="M6715">
        <v>106.86252</v>
      </c>
      <c r="N6715" s="13" t="e">
        <f t="shared" si="944"/>
        <v>#N/A</v>
      </c>
      <c r="O6715">
        <f t="shared" si="945"/>
        <v>106.86252</v>
      </c>
      <c r="P6715" s="12">
        <f t="shared" si="946"/>
        <v>351.25619338883018</v>
      </c>
      <c r="Q6715">
        <f t="shared" si="947"/>
        <v>0</v>
      </c>
      <c r="R6715">
        <f>$D$2*tarifas!$D$12/24</f>
        <v>1.4541666666666666</v>
      </c>
      <c r="S6715" t="e">
        <f>VLOOKUP(E6715&amp;" "&amp;F6715,tarifas!$A$13:$D$20,4,FALSE)*P6715</f>
        <v>#N/A</v>
      </c>
      <c r="T6715">
        <f>IF(F6715="COD1",tarifas!$D$11*(SUMIFS($P$11:$P$8770,$F$11:$F$8770,"=COD1",$B$11:$B$8770,"="&amp;B6715)/COUNTIFS($F$11:$F$8770,"=COD1",$B$11:$B$8770,"="&amp;B6715))/COUNTIFS($A$11:$A$8770,"="&amp;A6715,$F$11:$F$8770,"=COD1"),0)</f>
        <v>0</v>
      </c>
      <c r="U6715" t="e">
        <f>(VLOOKUP(F6715,tarifas!$C$7:$D$10,2,FALSE)+tarifas!$D$21)*datos!P6715</f>
        <v>#N/A</v>
      </c>
      <c r="V6715" t="e">
        <f t="shared" si="948"/>
        <v>#N/A</v>
      </c>
      <c r="W6715">
        <f t="shared" si="949"/>
        <v>0</v>
      </c>
    </row>
    <row r="6716" spans="1:23" x14ac:dyDescent="0.25">
      <c r="A6716">
        <f t="shared" si="942"/>
        <v>276</v>
      </c>
      <c r="B6716">
        <f t="shared" si="943"/>
        <v>10</v>
      </c>
      <c r="C6716" s="1">
        <f t="shared" si="950"/>
        <v>41919.374999983738</v>
      </c>
      <c r="D6716" s="7">
        <v>365.75757575757575</v>
      </c>
      <c r="E6716" s="7"/>
      <c r="G6716">
        <v>62</v>
      </c>
      <c r="H6716" s="12">
        <v>563.66267670451418</v>
      </c>
      <c r="I6716" s="13">
        <f>$D$2*tarifas!$D$12/24</f>
        <v>1.4541666666666666</v>
      </c>
      <c r="J6716" s="13" t="e">
        <f>VLOOKUP(E6716&amp;" "&amp;F6716,tarifas!$A$13:$D$20,4,FALSE)*H6716</f>
        <v>#N/A</v>
      </c>
      <c r="K6716" s="13">
        <f>IF(F6716="COD1",tarifas!$D$11*(SUMIFS($H$11:$H$8770,$F$11:$F$8770,"=COD1",$B$11:$B$8770,"="&amp;B6716)/COUNTIFS($F$11:$F$8770,"=COD1",$B$11:$B$8770,"="&amp;B6716))/COUNTIFS($A$11:$A$8770,"="&amp;A6716,$F$11:$F$8770,"=COD1"),0)</f>
        <v>0</v>
      </c>
      <c r="L6716" s="13" t="e">
        <f>(VLOOKUP(F6716,tarifas!$C$7:$D$10,2,FALSE)+tarifas!$D$21)*datos!H6716</f>
        <v>#N/A</v>
      </c>
      <c r="M6716">
        <v>297.93405000000001</v>
      </c>
      <c r="N6716" s="13" t="e">
        <f t="shared" si="944"/>
        <v>#N/A</v>
      </c>
      <c r="O6716">
        <f t="shared" si="945"/>
        <v>297.93405000000001</v>
      </c>
      <c r="P6716" s="12">
        <f t="shared" si="946"/>
        <v>265.72862670451417</v>
      </c>
      <c r="Q6716">
        <f t="shared" si="947"/>
        <v>0</v>
      </c>
      <c r="R6716">
        <f>$D$2*tarifas!$D$12/24</f>
        <v>1.4541666666666666</v>
      </c>
      <c r="S6716" t="e">
        <f>VLOOKUP(E6716&amp;" "&amp;F6716,tarifas!$A$13:$D$20,4,FALSE)*P6716</f>
        <v>#N/A</v>
      </c>
      <c r="T6716">
        <f>IF(F6716="COD1",tarifas!$D$11*(SUMIFS($P$11:$P$8770,$F$11:$F$8770,"=COD1",$B$11:$B$8770,"="&amp;B6716)/COUNTIFS($F$11:$F$8770,"=COD1",$B$11:$B$8770,"="&amp;B6716))/COUNTIFS($A$11:$A$8770,"="&amp;A6716,$F$11:$F$8770,"=COD1"),0)</f>
        <v>0</v>
      </c>
      <c r="U6716" t="e">
        <f>(VLOOKUP(F6716,tarifas!$C$7:$D$10,2,FALSE)+tarifas!$D$21)*datos!P6716</f>
        <v>#N/A</v>
      </c>
      <c r="V6716" t="e">
        <f t="shared" si="948"/>
        <v>#N/A</v>
      </c>
      <c r="W6716">
        <f t="shared" si="949"/>
        <v>0</v>
      </c>
    </row>
    <row r="6717" spans="1:23" x14ac:dyDescent="0.25">
      <c r="A6717">
        <f t="shared" si="942"/>
        <v>276</v>
      </c>
      <c r="B6717">
        <f t="shared" si="943"/>
        <v>10</v>
      </c>
      <c r="C6717" s="1">
        <f t="shared" si="950"/>
        <v>41919.416666650402</v>
      </c>
      <c r="D6717" s="7">
        <v>523.13636363636363</v>
      </c>
      <c r="E6717" s="7"/>
      <c r="G6717">
        <v>61.06</v>
      </c>
      <c r="H6717" s="12">
        <v>624.18687372468082</v>
      </c>
      <c r="I6717" s="13">
        <f>$D$2*tarifas!$D$12/24</f>
        <v>1.4541666666666666</v>
      </c>
      <c r="J6717" s="13" t="e">
        <f>VLOOKUP(E6717&amp;" "&amp;F6717,tarifas!$A$13:$D$20,4,FALSE)*H6717</f>
        <v>#N/A</v>
      </c>
      <c r="K6717" s="13">
        <f>IF(F6717="COD1",tarifas!$D$11*(SUMIFS($H$11:$H$8770,$F$11:$F$8770,"=COD1",$B$11:$B$8770,"="&amp;B6717)/COUNTIFS($F$11:$F$8770,"=COD1",$B$11:$B$8770,"="&amp;B6717))/COUNTIFS($A$11:$A$8770,"="&amp;A6717,$F$11:$F$8770,"=COD1"),0)</f>
        <v>0</v>
      </c>
      <c r="L6717" s="13" t="e">
        <f>(VLOOKUP(F6717,tarifas!$C$7:$D$10,2,FALSE)+tarifas!$D$21)*datos!H6717</f>
        <v>#N/A</v>
      </c>
      <c r="M6717">
        <v>192.78044</v>
      </c>
      <c r="N6717" s="13" t="e">
        <f t="shared" si="944"/>
        <v>#N/A</v>
      </c>
      <c r="O6717">
        <f t="shared" si="945"/>
        <v>192.78044</v>
      </c>
      <c r="P6717" s="12">
        <f t="shared" si="946"/>
        <v>431.40643372468082</v>
      </c>
      <c r="Q6717">
        <f t="shared" si="947"/>
        <v>0</v>
      </c>
      <c r="R6717">
        <f>$D$2*tarifas!$D$12/24</f>
        <v>1.4541666666666666</v>
      </c>
      <c r="S6717" t="e">
        <f>VLOOKUP(E6717&amp;" "&amp;F6717,tarifas!$A$13:$D$20,4,FALSE)*P6717</f>
        <v>#N/A</v>
      </c>
      <c r="T6717">
        <f>IF(F6717="COD1",tarifas!$D$11*(SUMIFS($P$11:$P$8770,$F$11:$F$8770,"=COD1",$B$11:$B$8770,"="&amp;B6717)/COUNTIFS($F$11:$F$8770,"=COD1",$B$11:$B$8770,"="&amp;B6717))/COUNTIFS($A$11:$A$8770,"="&amp;A6717,$F$11:$F$8770,"=COD1"),0)</f>
        <v>0</v>
      </c>
      <c r="U6717" t="e">
        <f>(VLOOKUP(F6717,tarifas!$C$7:$D$10,2,FALSE)+tarifas!$D$21)*datos!P6717</f>
        <v>#N/A</v>
      </c>
      <c r="V6717" t="e">
        <f t="shared" si="948"/>
        <v>#N/A</v>
      </c>
      <c r="W6717">
        <f t="shared" si="949"/>
        <v>0</v>
      </c>
    </row>
    <row r="6718" spans="1:23" x14ac:dyDescent="0.25">
      <c r="A6718">
        <f t="shared" si="942"/>
        <v>276</v>
      </c>
      <c r="B6718">
        <f t="shared" si="943"/>
        <v>10</v>
      </c>
      <c r="C6718" s="1">
        <f t="shared" si="950"/>
        <v>41919.458333317067</v>
      </c>
      <c r="D6718" s="7">
        <v>625.65151515151513</v>
      </c>
      <c r="E6718" s="7"/>
      <c r="G6718">
        <v>61.12</v>
      </c>
      <c r="H6718" s="12">
        <v>472.95660519420994</v>
      </c>
      <c r="I6718" s="13">
        <f>$D$2*tarifas!$D$12/24</f>
        <v>1.4541666666666666</v>
      </c>
      <c r="J6718" s="13" t="e">
        <f>VLOOKUP(E6718&amp;" "&amp;F6718,tarifas!$A$13:$D$20,4,FALSE)*H6718</f>
        <v>#N/A</v>
      </c>
      <c r="K6718" s="13">
        <f>IF(F6718="COD1",tarifas!$D$11*(SUMIFS($H$11:$H$8770,$F$11:$F$8770,"=COD1",$B$11:$B$8770,"="&amp;B6718)/COUNTIFS($F$11:$F$8770,"=COD1",$B$11:$B$8770,"="&amp;B6718))/COUNTIFS($A$11:$A$8770,"="&amp;A6718,$F$11:$F$8770,"=COD1"),0)</f>
        <v>0</v>
      </c>
      <c r="L6718" s="13" t="e">
        <f>(VLOOKUP(F6718,tarifas!$C$7:$D$10,2,FALSE)+tarifas!$D$21)*datos!H6718</f>
        <v>#N/A</v>
      </c>
      <c r="M6718">
        <v>506.47568999999999</v>
      </c>
      <c r="N6718" s="13" t="e">
        <f t="shared" si="944"/>
        <v>#N/A</v>
      </c>
      <c r="O6718">
        <f t="shared" si="945"/>
        <v>472.95660519420994</v>
      </c>
      <c r="P6718" s="12">
        <f t="shared" si="946"/>
        <v>0</v>
      </c>
      <c r="Q6718">
        <f t="shared" si="947"/>
        <v>33.519084805790044</v>
      </c>
      <c r="R6718">
        <f>$D$2*tarifas!$D$12/24</f>
        <v>1.4541666666666666</v>
      </c>
      <c r="S6718" t="e">
        <f>VLOOKUP(E6718&amp;" "&amp;F6718,tarifas!$A$13:$D$20,4,FALSE)*P6718</f>
        <v>#N/A</v>
      </c>
      <c r="T6718">
        <f>IF(F6718="COD1",tarifas!$D$11*(SUMIFS($P$11:$P$8770,$F$11:$F$8770,"=COD1",$B$11:$B$8770,"="&amp;B6718)/COUNTIFS($F$11:$F$8770,"=COD1",$B$11:$B$8770,"="&amp;B6718))/COUNTIFS($A$11:$A$8770,"="&amp;A6718,$F$11:$F$8770,"=COD1"),0)</f>
        <v>0</v>
      </c>
      <c r="U6718" t="e">
        <f>(VLOOKUP(F6718,tarifas!$C$7:$D$10,2,FALSE)+tarifas!$D$21)*datos!P6718</f>
        <v>#N/A</v>
      </c>
      <c r="V6718" t="e">
        <f t="shared" si="948"/>
        <v>#N/A</v>
      </c>
      <c r="W6718">
        <f t="shared" si="949"/>
        <v>1.8438178169968986</v>
      </c>
    </row>
    <row r="6719" spans="1:23" x14ac:dyDescent="0.25">
      <c r="A6719">
        <f t="shared" si="942"/>
        <v>276</v>
      </c>
      <c r="B6719">
        <f t="shared" si="943"/>
        <v>10</v>
      </c>
      <c r="C6719" s="1">
        <f t="shared" si="950"/>
        <v>41919.499999983731</v>
      </c>
      <c r="D6719" s="7">
        <v>673.04545454545462</v>
      </c>
      <c r="E6719" s="7"/>
      <c r="G6719">
        <v>61</v>
      </c>
      <c r="H6719" s="12">
        <v>456.97767946999608</v>
      </c>
      <c r="I6719" s="13">
        <f>$D$2*tarifas!$D$12/24</f>
        <v>1.4541666666666666</v>
      </c>
      <c r="J6719" s="13" t="e">
        <f>VLOOKUP(E6719&amp;" "&amp;F6719,tarifas!$A$13:$D$20,4,FALSE)*H6719</f>
        <v>#N/A</v>
      </c>
      <c r="K6719" s="13">
        <f>IF(F6719="COD1",tarifas!$D$11*(SUMIFS($H$11:$H$8770,$F$11:$F$8770,"=COD1",$B$11:$B$8770,"="&amp;B6719)/COUNTIFS($F$11:$F$8770,"=COD1",$B$11:$B$8770,"="&amp;B6719))/COUNTIFS($A$11:$A$8770,"="&amp;A6719,$F$11:$F$8770,"=COD1"),0)</f>
        <v>0</v>
      </c>
      <c r="L6719" s="13" t="e">
        <f>(VLOOKUP(F6719,tarifas!$C$7:$D$10,2,FALSE)+tarifas!$D$21)*datos!H6719</f>
        <v>#N/A</v>
      </c>
      <c r="M6719">
        <v>318.16535999999996</v>
      </c>
      <c r="N6719" s="13" t="e">
        <f t="shared" si="944"/>
        <v>#N/A</v>
      </c>
      <c r="O6719">
        <f t="shared" si="945"/>
        <v>318.16535999999996</v>
      </c>
      <c r="P6719" s="12">
        <f t="shared" si="946"/>
        <v>138.81231946999611</v>
      </c>
      <c r="Q6719">
        <f t="shared" si="947"/>
        <v>0</v>
      </c>
      <c r="R6719">
        <f>$D$2*tarifas!$D$12/24</f>
        <v>1.4541666666666666</v>
      </c>
      <c r="S6719" t="e">
        <f>VLOOKUP(E6719&amp;" "&amp;F6719,tarifas!$A$13:$D$20,4,FALSE)*P6719</f>
        <v>#N/A</v>
      </c>
      <c r="T6719">
        <f>IF(F6719="COD1",tarifas!$D$11*(SUMIFS($P$11:$P$8770,$F$11:$F$8770,"=COD1",$B$11:$B$8770,"="&amp;B6719)/COUNTIFS($F$11:$F$8770,"=COD1",$B$11:$B$8770,"="&amp;B6719))/COUNTIFS($A$11:$A$8770,"="&amp;A6719,$F$11:$F$8770,"=COD1"),0)</f>
        <v>0</v>
      </c>
      <c r="U6719" t="e">
        <f>(VLOOKUP(F6719,tarifas!$C$7:$D$10,2,FALSE)+tarifas!$D$21)*datos!P6719</f>
        <v>#N/A</v>
      </c>
      <c r="V6719" t="e">
        <f t="shared" si="948"/>
        <v>#N/A</v>
      </c>
      <c r="W6719">
        <f t="shared" si="949"/>
        <v>0</v>
      </c>
    </row>
    <row r="6720" spans="1:23" x14ac:dyDescent="0.25">
      <c r="A6720">
        <f t="shared" si="942"/>
        <v>276</v>
      </c>
      <c r="B6720">
        <f t="shared" si="943"/>
        <v>10</v>
      </c>
      <c r="C6720" s="1">
        <f t="shared" si="950"/>
        <v>41919.541666650395</v>
      </c>
      <c r="D6720" s="7">
        <v>649.34848484848487</v>
      </c>
      <c r="E6720" s="7"/>
      <c r="G6720">
        <v>50.64</v>
      </c>
      <c r="H6720" s="12">
        <v>618.76683057080209</v>
      </c>
      <c r="I6720" s="13">
        <f>$D$2*tarifas!$D$12/24</f>
        <v>1.4541666666666666</v>
      </c>
      <c r="J6720" s="13" t="e">
        <f>VLOOKUP(E6720&amp;" "&amp;F6720,tarifas!$A$13:$D$20,4,FALSE)*H6720</f>
        <v>#N/A</v>
      </c>
      <c r="K6720" s="13">
        <f>IF(F6720="COD1",tarifas!$D$11*(SUMIFS($H$11:$H$8770,$F$11:$F$8770,"=COD1",$B$11:$B$8770,"="&amp;B6720)/COUNTIFS($F$11:$F$8770,"=COD1",$B$11:$B$8770,"="&amp;B6720))/COUNTIFS($A$11:$A$8770,"="&amp;A6720,$F$11:$F$8770,"=COD1"),0)</f>
        <v>0</v>
      </c>
      <c r="L6720" s="13" t="e">
        <f>(VLOOKUP(F6720,tarifas!$C$7:$D$10,2,FALSE)+tarifas!$D$21)*datos!H6720</f>
        <v>#N/A</v>
      </c>
      <c r="M6720">
        <v>74.071929999999995</v>
      </c>
      <c r="N6720" s="13" t="e">
        <f t="shared" si="944"/>
        <v>#N/A</v>
      </c>
      <c r="O6720">
        <f t="shared" si="945"/>
        <v>74.071929999999995</v>
      </c>
      <c r="P6720" s="12">
        <f t="shared" si="946"/>
        <v>544.69490057080213</v>
      </c>
      <c r="Q6720">
        <f t="shared" si="947"/>
        <v>0</v>
      </c>
      <c r="R6720">
        <f>$D$2*tarifas!$D$12/24</f>
        <v>1.4541666666666666</v>
      </c>
      <c r="S6720" t="e">
        <f>VLOOKUP(E6720&amp;" "&amp;F6720,tarifas!$A$13:$D$20,4,FALSE)*P6720</f>
        <v>#N/A</v>
      </c>
      <c r="T6720">
        <f>IF(F6720="COD1",tarifas!$D$11*(SUMIFS($P$11:$P$8770,$F$11:$F$8770,"=COD1",$B$11:$B$8770,"="&amp;B6720)/COUNTIFS($F$11:$F$8770,"=COD1",$B$11:$B$8770,"="&amp;B6720))/COUNTIFS($A$11:$A$8770,"="&amp;A6720,$F$11:$F$8770,"=COD1"),0)</f>
        <v>0</v>
      </c>
      <c r="U6720" t="e">
        <f>(VLOOKUP(F6720,tarifas!$C$7:$D$10,2,FALSE)+tarifas!$D$21)*datos!P6720</f>
        <v>#N/A</v>
      </c>
      <c r="V6720" t="e">
        <f t="shared" si="948"/>
        <v>#N/A</v>
      </c>
      <c r="W6720">
        <f t="shared" si="949"/>
        <v>0</v>
      </c>
    </row>
    <row r="6721" spans="1:23" x14ac:dyDescent="0.25">
      <c r="A6721">
        <f t="shared" si="942"/>
        <v>276</v>
      </c>
      <c r="B6721">
        <f t="shared" si="943"/>
        <v>10</v>
      </c>
      <c r="C6721" s="1">
        <f t="shared" si="950"/>
        <v>41919.583333317059</v>
      </c>
      <c r="D6721" s="7">
        <v>420.62121212121212</v>
      </c>
      <c r="E6721" s="7"/>
      <c r="G6721">
        <v>50.27</v>
      </c>
      <c r="H6721" s="12">
        <v>692.15112519199613</v>
      </c>
      <c r="I6721" s="13">
        <f>$D$2*tarifas!$D$12/24</f>
        <v>1.4541666666666666</v>
      </c>
      <c r="J6721" s="13" t="e">
        <f>VLOOKUP(E6721&amp;" "&amp;F6721,tarifas!$A$13:$D$20,4,FALSE)*H6721</f>
        <v>#N/A</v>
      </c>
      <c r="K6721" s="13">
        <f>IF(F6721="COD1",tarifas!$D$11*(SUMIFS($H$11:$H$8770,$F$11:$F$8770,"=COD1",$B$11:$B$8770,"="&amp;B6721)/COUNTIFS($F$11:$F$8770,"=COD1",$B$11:$B$8770,"="&amp;B6721))/COUNTIFS($A$11:$A$8770,"="&amp;A6721,$F$11:$F$8770,"=COD1"),0)</f>
        <v>0</v>
      </c>
      <c r="L6721" s="13" t="e">
        <f>(VLOOKUP(F6721,tarifas!$C$7:$D$10,2,FALSE)+tarifas!$D$21)*datos!H6721</f>
        <v>#N/A</v>
      </c>
      <c r="M6721">
        <v>103.78149000000001</v>
      </c>
      <c r="N6721" s="13" t="e">
        <f t="shared" si="944"/>
        <v>#N/A</v>
      </c>
      <c r="O6721">
        <f t="shared" si="945"/>
        <v>103.78149000000001</v>
      </c>
      <c r="P6721" s="12">
        <f t="shared" si="946"/>
        <v>588.36963519199617</v>
      </c>
      <c r="Q6721">
        <f t="shared" si="947"/>
        <v>0</v>
      </c>
      <c r="R6721">
        <f>$D$2*tarifas!$D$12/24</f>
        <v>1.4541666666666666</v>
      </c>
      <c r="S6721" t="e">
        <f>VLOOKUP(E6721&amp;" "&amp;F6721,tarifas!$A$13:$D$20,4,FALSE)*P6721</f>
        <v>#N/A</v>
      </c>
      <c r="T6721">
        <f>IF(F6721="COD1",tarifas!$D$11*(SUMIFS($P$11:$P$8770,$F$11:$F$8770,"=COD1",$B$11:$B$8770,"="&amp;B6721)/COUNTIFS($F$11:$F$8770,"=COD1",$B$11:$B$8770,"="&amp;B6721))/COUNTIFS($A$11:$A$8770,"="&amp;A6721,$F$11:$F$8770,"=COD1"),0)</f>
        <v>0</v>
      </c>
      <c r="U6721" t="e">
        <f>(VLOOKUP(F6721,tarifas!$C$7:$D$10,2,FALSE)+tarifas!$D$21)*datos!P6721</f>
        <v>#N/A</v>
      </c>
      <c r="V6721" t="e">
        <f t="shared" si="948"/>
        <v>#N/A</v>
      </c>
      <c r="W6721">
        <f t="shared" si="949"/>
        <v>0</v>
      </c>
    </row>
    <row r="6722" spans="1:23" x14ac:dyDescent="0.25">
      <c r="A6722">
        <f t="shared" si="942"/>
        <v>276</v>
      </c>
      <c r="B6722">
        <f t="shared" si="943"/>
        <v>10</v>
      </c>
      <c r="C6722" s="1">
        <f t="shared" si="950"/>
        <v>41919.624999983724</v>
      </c>
      <c r="D6722" s="7">
        <v>478.57575757575762</v>
      </c>
      <c r="E6722" s="7"/>
      <c r="G6722">
        <v>52.88</v>
      </c>
      <c r="H6722" s="12">
        <v>701.33765572491666</v>
      </c>
      <c r="I6722" s="13">
        <f>$D$2*tarifas!$D$12/24</f>
        <v>1.4541666666666666</v>
      </c>
      <c r="J6722" s="13" t="e">
        <f>VLOOKUP(E6722&amp;" "&amp;F6722,tarifas!$A$13:$D$20,4,FALSE)*H6722</f>
        <v>#N/A</v>
      </c>
      <c r="K6722" s="13">
        <f>IF(F6722="COD1",tarifas!$D$11*(SUMIFS($H$11:$H$8770,$F$11:$F$8770,"=COD1",$B$11:$B$8770,"="&amp;B6722)/COUNTIFS($F$11:$F$8770,"=COD1",$B$11:$B$8770,"="&amp;B6722))/COUNTIFS($A$11:$A$8770,"="&amp;A6722,$F$11:$F$8770,"=COD1"),0)</f>
        <v>0</v>
      </c>
      <c r="L6722" s="13" t="e">
        <f>(VLOOKUP(F6722,tarifas!$C$7:$D$10,2,FALSE)+tarifas!$D$21)*datos!H6722</f>
        <v>#N/A</v>
      </c>
      <c r="M6722">
        <v>12.348330000000001</v>
      </c>
      <c r="N6722" s="13" t="e">
        <f t="shared" si="944"/>
        <v>#N/A</v>
      </c>
      <c r="O6722">
        <f t="shared" si="945"/>
        <v>12.348330000000001</v>
      </c>
      <c r="P6722" s="12">
        <f t="shared" si="946"/>
        <v>688.98932572491663</v>
      </c>
      <c r="Q6722">
        <f t="shared" si="947"/>
        <v>0</v>
      </c>
      <c r="R6722">
        <f>$D$2*tarifas!$D$12/24</f>
        <v>1.4541666666666666</v>
      </c>
      <c r="S6722" t="e">
        <f>VLOOKUP(E6722&amp;" "&amp;F6722,tarifas!$A$13:$D$20,4,FALSE)*P6722</f>
        <v>#N/A</v>
      </c>
      <c r="T6722">
        <f>IF(F6722="COD1",tarifas!$D$11*(SUMIFS($P$11:$P$8770,$F$11:$F$8770,"=COD1",$B$11:$B$8770,"="&amp;B6722)/COUNTIFS($F$11:$F$8770,"=COD1",$B$11:$B$8770,"="&amp;B6722))/COUNTIFS($A$11:$A$8770,"="&amp;A6722,$F$11:$F$8770,"=COD1"),0)</f>
        <v>0</v>
      </c>
      <c r="U6722" t="e">
        <f>(VLOOKUP(F6722,tarifas!$C$7:$D$10,2,FALSE)+tarifas!$D$21)*datos!P6722</f>
        <v>#N/A</v>
      </c>
      <c r="V6722" t="e">
        <f t="shared" si="948"/>
        <v>#N/A</v>
      </c>
      <c r="W6722">
        <f t="shared" si="949"/>
        <v>0</v>
      </c>
    </row>
    <row r="6723" spans="1:23" x14ac:dyDescent="0.25">
      <c r="A6723">
        <f t="shared" si="942"/>
        <v>276</v>
      </c>
      <c r="B6723">
        <f t="shared" si="943"/>
        <v>10</v>
      </c>
      <c r="C6723" s="1">
        <f t="shared" si="950"/>
        <v>41919.666666650388</v>
      </c>
      <c r="D6723" s="7">
        <v>210.95454545454544</v>
      </c>
      <c r="E6723" s="7"/>
      <c r="G6723">
        <v>59.53</v>
      </c>
      <c r="H6723" s="12">
        <v>565.31329583506215</v>
      </c>
      <c r="I6723" s="13">
        <f>$D$2*tarifas!$D$12/24</f>
        <v>1.4541666666666666</v>
      </c>
      <c r="J6723" s="13" t="e">
        <f>VLOOKUP(E6723&amp;" "&amp;F6723,tarifas!$A$13:$D$20,4,FALSE)*H6723</f>
        <v>#N/A</v>
      </c>
      <c r="K6723" s="13">
        <f>IF(F6723="COD1",tarifas!$D$11*(SUMIFS($H$11:$H$8770,$F$11:$F$8770,"=COD1",$B$11:$B$8770,"="&amp;B6723)/COUNTIFS($F$11:$F$8770,"=COD1",$B$11:$B$8770,"="&amp;B6723))/COUNTIFS($A$11:$A$8770,"="&amp;A6723,$F$11:$F$8770,"=COD1"),0)</f>
        <v>0</v>
      </c>
      <c r="L6723" s="13" t="e">
        <f>(VLOOKUP(F6723,tarifas!$C$7:$D$10,2,FALSE)+tarifas!$D$21)*datos!H6723</f>
        <v>#N/A</v>
      </c>
      <c r="M6723">
        <v>7.16195</v>
      </c>
      <c r="N6723" s="13" t="e">
        <f t="shared" si="944"/>
        <v>#N/A</v>
      </c>
      <c r="O6723">
        <f t="shared" si="945"/>
        <v>7.16195</v>
      </c>
      <c r="P6723" s="12">
        <f t="shared" si="946"/>
        <v>558.1513458350621</v>
      </c>
      <c r="Q6723">
        <f t="shared" si="947"/>
        <v>0</v>
      </c>
      <c r="R6723">
        <f>$D$2*tarifas!$D$12/24</f>
        <v>1.4541666666666666</v>
      </c>
      <c r="S6723" t="e">
        <f>VLOOKUP(E6723&amp;" "&amp;F6723,tarifas!$A$13:$D$20,4,FALSE)*P6723</f>
        <v>#N/A</v>
      </c>
      <c r="T6723">
        <f>IF(F6723="COD1",tarifas!$D$11*(SUMIFS($P$11:$P$8770,$F$11:$F$8770,"=COD1",$B$11:$B$8770,"="&amp;B6723)/COUNTIFS($F$11:$F$8770,"=COD1",$B$11:$B$8770,"="&amp;B6723))/COUNTIFS($A$11:$A$8770,"="&amp;A6723,$F$11:$F$8770,"=COD1"),0)</f>
        <v>0</v>
      </c>
      <c r="U6723" t="e">
        <f>(VLOOKUP(F6723,tarifas!$C$7:$D$10,2,FALSE)+tarifas!$D$21)*datos!P6723</f>
        <v>#N/A</v>
      </c>
      <c r="V6723" t="e">
        <f t="shared" si="948"/>
        <v>#N/A</v>
      </c>
      <c r="W6723">
        <f t="shared" si="949"/>
        <v>0</v>
      </c>
    </row>
    <row r="6724" spans="1:23" x14ac:dyDescent="0.25">
      <c r="A6724">
        <f t="shared" si="942"/>
        <v>276</v>
      </c>
      <c r="B6724">
        <f t="shared" si="943"/>
        <v>10</v>
      </c>
      <c r="C6724" s="1">
        <f t="shared" si="950"/>
        <v>41919.708333317052</v>
      </c>
      <c r="D6724" s="7">
        <v>92.98484848484847</v>
      </c>
      <c r="E6724" s="7"/>
      <c r="G6724">
        <v>62.1</v>
      </c>
      <c r="H6724" s="12">
        <v>441.0288082588703</v>
      </c>
      <c r="I6724" s="13">
        <f>$D$2*tarifas!$D$12/24</f>
        <v>1.4541666666666666</v>
      </c>
      <c r="J6724" s="13" t="e">
        <f>VLOOKUP(E6724&amp;" "&amp;F6724,tarifas!$A$13:$D$20,4,FALSE)*H6724</f>
        <v>#N/A</v>
      </c>
      <c r="K6724" s="13">
        <f>IF(F6724="COD1",tarifas!$D$11*(SUMIFS($H$11:$H$8770,$F$11:$F$8770,"=COD1",$B$11:$B$8770,"="&amp;B6724)/COUNTIFS($F$11:$F$8770,"=COD1",$B$11:$B$8770,"="&amp;B6724))/COUNTIFS($A$11:$A$8770,"="&amp;A6724,$F$11:$F$8770,"=COD1"),0)</f>
        <v>0</v>
      </c>
      <c r="L6724" s="13" t="e">
        <f>(VLOOKUP(F6724,tarifas!$C$7:$D$10,2,FALSE)+tarifas!$D$21)*datos!H6724</f>
        <v>#N/A</v>
      </c>
      <c r="M6724">
        <v>0</v>
      </c>
      <c r="N6724" s="13" t="e">
        <f t="shared" si="944"/>
        <v>#N/A</v>
      </c>
      <c r="O6724">
        <f t="shared" si="945"/>
        <v>0</v>
      </c>
      <c r="P6724" s="12">
        <f t="shared" si="946"/>
        <v>441.0288082588703</v>
      </c>
      <c r="Q6724">
        <f t="shared" si="947"/>
        <v>0</v>
      </c>
      <c r="R6724">
        <f>$D$2*tarifas!$D$12/24</f>
        <v>1.4541666666666666</v>
      </c>
      <c r="S6724" t="e">
        <f>VLOOKUP(E6724&amp;" "&amp;F6724,tarifas!$A$13:$D$20,4,FALSE)*P6724</f>
        <v>#N/A</v>
      </c>
      <c r="T6724">
        <f>IF(F6724="COD1",tarifas!$D$11*(SUMIFS($P$11:$P$8770,$F$11:$F$8770,"=COD1",$B$11:$B$8770,"="&amp;B6724)/COUNTIFS($F$11:$F$8770,"=COD1",$B$11:$B$8770,"="&amp;B6724))/COUNTIFS($A$11:$A$8770,"="&amp;A6724,$F$11:$F$8770,"=COD1"),0)</f>
        <v>0</v>
      </c>
      <c r="U6724" t="e">
        <f>(VLOOKUP(F6724,tarifas!$C$7:$D$10,2,FALSE)+tarifas!$D$21)*datos!P6724</f>
        <v>#N/A</v>
      </c>
      <c r="V6724" t="e">
        <f t="shared" si="948"/>
        <v>#N/A</v>
      </c>
      <c r="W6724">
        <f t="shared" si="949"/>
        <v>0</v>
      </c>
    </row>
    <row r="6725" spans="1:23" x14ac:dyDescent="0.25">
      <c r="A6725">
        <f t="shared" si="942"/>
        <v>276</v>
      </c>
      <c r="B6725">
        <f t="shared" si="943"/>
        <v>10</v>
      </c>
      <c r="C6725" s="1">
        <f t="shared" si="950"/>
        <v>41919.749999983716</v>
      </c>
      <c r="D6725" s="7">
        <v>0</v>
      </c>
      <c r="E6725" s="7"/>
      <c r="G6725">
        <v>65.010000000000005</v>
      </c>
      <c r="H6725" s="12">
        <v>326.21124753254361</v>
      </c>
      <c r="I6725" s="13">
        <f>$D$2*tarifas!$D$12/24</f>
        <v>1.4541666666666666</v>
      </c>
      <c r="J6725" s="13" t="e">
        <f>VLOOKUP(E6725&amp;" "&amp;F6725,tarifas!$A$13:$D$20,4,FALSE)*H6725</f>
        <v>#N/A</v>
      </c>
      <c r="K6725" s="13">
        <f>IF(F6725="COD1",tarifas!$D$11*(SUMIFS($H$11:$H$8770,$F$11:$F$8770,"=COD1",$B$11:$B$8770,"="&amp;B6725)/COUNTIFS($F$11:$F$8770,"=COD1",$B$11:$B$8770,"="&amp;B6725))/COUNTIFS($A$11:$A$8770,"="&amp;A6725,$F$11:$F$8770,"=COD1"),0)</f>
        <v>0</v>
      </c>
      <c r="L6725" s="13" t="e">
        <f>(VLOOKUP(F6725,tarifas!$C$7:$D$10,2,FALSE)+tarifas!$D$21)*datos!H6725</f>
        <v>#N/A</v>
      </c>
      <c r="M6725">
        <v>0</v>
      </c>
      <c r="N6725" s="13" t="e">
        <f t="shared" si="944"/>
        <v>#N/A</v>
      </c>
      <c r="O6725">
        <f t="shared" si="945"/>
        <v>0</v>
      </c>
      <c r="P6725" s="12">
        <f t="shared" si="946"/>
        <v>326.21124753254361</v>
      </c>
      <c r="Q6725">
        <f t="shared" si="947"/>
        <v>0</v>
      </c>
      <c r="R6725">
        <f>$D$2*tarifas!$D$12/24</f>
        <v>1.4541666666666666</v>
      </c>
      <c r="S6725" t="e">
        <f>VLOOKUP(E6725&amp;" "&amp;F6725,tarifas!$A$13:$D$20,4,FALSE)*P6725</f>
        <v>#N/A</v>
      </c>
      <c r="T6725">
        <f>IF(F6725="COD1",tarifas!$D$11*(SUMIFS($P$11:$P$8770,$F$11:$F$8770,"=COD1",$B$11:$B$8770,"="&amp;B6725)/COUNTIFS($F$11:$F$8770,"=COD1",$B$11:$B$8770,"="&amp;B6725))/COUNTIFS($A$11:$A$8770,"="&amp;A6725,$F$11:$F$8770,"=COD1"),0)</f>
        <v>0</v>
      </c>
      <c r="U6725" t="e">
        <f>(VLOOKUP(F6725,tarifas!$C$7:$D$10,2,FALSE)+tarifas!$D$21)*datos!P6725</f>
        <v>#N/A</v>
      </c>
      <c r="V6725" t="e">
        <f t="shared" si="948"/>
        <v>#N/A</v>
      </c>
      <c r="W6725">
        <f t="shared" si="949"/>
        <v>0</v>
      </c>
    </row>
    <row r="6726" spans="1:23" x14ac:dyDescent="0.25">
      <c r="A6726">
        <f t="shared" si="942"/>
        <v>276</v>
      </c>
      <c r="B6726">
        <f t="shared" si="943"/>
        <v>10</v>
      </c>
      <c r="C6726" s="1">
        <f t="shared" si="950"/>
        <v>41919.791666650381</v>
      </c>
      <c r="D6726" s="7">
        <v>0</v>
      </c>
      <c r="E6726" s="7"/>
      <c r="G6726">
        <v>70.12</v>
      </c>
      <c r="H6726" s="12">
        <v>265.04619381337744</v>
      </c>
      <c r="I6726" s="13">
        <f>$D$2*tarifas!$D$12/24</f>
        <v>1.4541666666666666</v>
      </c>
      <c r="J6726" s="13" t="e">
        <f>VLOOKUP(E6726&amp;" "&amp;F6726,tarifas!$A$13:$D$20,4,FALSE)*H6726</f>
        <v>#N/A</v>
      </c>
      <c r="K6726" s="13">
        <f>IF(F6726="COD1",tarifas!$D$11*(SUMIFS($H$11:$H$8770,$F$11:$F$8770,"=COD1",$B$11:$B$8770,"="&amp;B6726)/COUNTIFS($F$11:$F$8770,"=COD1",$B$11:$B$8770,"="&amp;B6726))/COUNTIFS($A$11:$A$8770,"="&amp;A6726,$F$11:$F$8770,"=COD1"),0)</f>
        <v>0</v>
      </c>
      <c r="L6726" s="13" t="e">
        <f>(VLOOKUP(F6726,tarifas!$C$7:$D$10,2,FALSE)+tarifas!$D$21)*datos!H6726</f>
        <v>#N/A</v>
      </c>
      <c r="M6726">
        <v>0</v>
      </c>
      <c r="N6726" s="13" t="e">
        <f t="shared" si="944"/>
        <v>#N/A</v>
      </c>
      <c r="O6726">
        <f t="shared" si="945"/>
        <v>0</v>
      </c>
      <c r="P6726" s="12">
        <f t="shared" si="946"/>
        <v>265.04619381337744</v>
      </c>
      <c r="Q6726">
        <f t="shared" si="947"/>
        <v>0</v>
      </c>
      <c r="R6726">
        <f>$D$2*tarifas!$D$12/24</f>
        <v>1.4541666666666666</v>
      </c>
      <c r="S6726" t="e">
        <f>VLOOKUP(E6726&amp;" "&amp;F6726,tarifas!$A$13:$D$20,4,FALSE)*P6726</f>
        <v>#N/A</v>
      </c>
      <c r="T6726">
        <f>IF(F6726="COD1",tarifas!$D$11*(SUMIFS($P$11:$P$8770,$F$11:$F$8770,"=COD1",$B$11:$B$8770,"="&amp;B6726)/COUNTIFS($F$11:$F$8770,"=COD1",$B$11:$B$8770,"="&amp;B6726))/COUNTIFS($A$11:$A$8770,"="&amp;A6726,$F$11:$F$8770,"=COD1"),0)</f>
        <v>0</v>
      </c>
      <c r="U6726" t="e">
        <f>(VLOOKUP(F6726,tarifas!$C$7:$D$10,2,FALSE)+tarifas!$D$21)*datos!P6726</f>
        <v>#N/A</v>
      </c>
      <c r="V6726" t="e">
        <f t="shared" si="948"/>
        <v>#N/A</v>
      </c>
      <c r="W6726">
        <f t="shared" si="949"/>
        <v>0</v>
      </c>
    </row>
    <row r="6727" spans="1:23" x14ac:dyDescent="0.25">
      <c r="A6727">
        <f t="shared" si="942"/>
        <v>276</v>
      </c>
      <c r="B6727">
        <f t="shared" si="943"/>
        <v>10</v>
      </c>
      <c r="C6727" s="1">
        <f t="shared" si="950"/>
        <v>41919.833333317045</v>
      </c>
      <c r="D6727" s="7">
        <v>0</v>
      </c>
      <c r="E6727" s="7"/>
      <c r="G6727">
        <v>69.63</v>
      </c>
      <c r="H6727" s="12">
        <v>245.7443333539762</v>
      </c>
      <c r="I6727" s="13">
        <f>$D$2*tarifas!$D$12/24</f>
        <v>1.4541666666666666</v>
      </c>
      <c r="J6727" s="13" t="e">
        <f>VLOOKUP(E6727&amp;" "&amp;F6727,tarifas!$A$13:$D$20,4,FALSE)*H6727</f>
        <v>#N/A</v>
      </c>
      <c r="K6727" s="13">
        <f>IF(F6727="COD1",tarifas!$D$11*(SUMIFS($H$11:$H$8770,$F$11:$F$8770,"=COD1",$B$11:$B$8770,"="&amp;B6727)/COUNTIFS($F$11:$F$8770,"=COD1",$B$11:$B$8770,"="&amp;B6727))/COUNTIFS($A$11:$A$8770,"="&amp;A6727,$F$11:$F$8770,"=COD1"),0)</f>
        <v>0</v>
      </c>
      <c r="L6727" s="13" t="e">
        <f>(VLOOKUP(F6727,tarifas!$C$7:$D$10,2,FALSE)+tarifas!$D$21)*datos!H6727</f>
        <v>#N/A</v>
      </c>
      <c r="M6727">
        <v>0</v>
      </c>
      <c r="N6727" s="13" t="e">
        <f t="shared" si="944"/>
        <v>#N/A</v>
      </c>
      <c r="O6727">
        <f t="shared" si="945"/>
        <v>0</v>
      </c>
      <c r="P6727" s="12">
        <f t="shared" si="946"/>
        <v>245.7443333539762</v>
      </c>
      <c r="Q6727">
        <f t="shared" si="947"/>
        <v>0</v>
      </c>
      <c r="R6727">
        <f>$D$2*tarifas!$D$12/24</f>
        <v>1.4541666666666666</v>
      </c>
      <c r="S6727" t="e">
        <f>VLOOKUP(E6727&amp;" "&amp;F6727,tarifas!$A$13:$D$20,4,FALSE)*P6727</f>
        <v>#N/A</v>
      </c>
      <c r="T6727">
        <f>IF(F6727="COD1",tarifas!$D$11*(SUMIFS($P$11:$P$8770,$F$11:$F$8770,"=COD1",$B$11:$B$8770,"="&amp;B6727)/COUNTIFS($F$11:$F$8770,"=COD1",$B$11:$B$8770,"="&amp;B6727))/COUNTIFS($A$11:$A$8770,"="&amp;A6727,$F$11:$F$8770,"=COD1"),0)</f>
        <v>0</v>
      </c>
      <c r="U6727" t="e">
        <f>(VLOOKUP(F6727,tarifas!$C$7:$D$10,2,FALSE)+tarifas!$D$21)*datos!P6727</f>
        <v>#N/A</v>
      </c>
      <c r="V6727" t="e">
        <f t="shared" si="948"/>
        <v>#N/A</v>
      </c>
      <c r="W6727">
        <f t="shared" si="949"/>
        <v>0</v>
      </c>
    </row>
    <row r="6728" spans="1:23" x14ac:dyDescent="0.25">
      <c r="A6728">
        <f t="shared" si="942"/>
        <v>276</v>
      </c>
      <c r="B6728">
        <f t="shared" si="943"/>
        <v>10</v>
      </c>
      <c r="C6728" s="1">
        <f t="shared" si="950"/>
        <v>41919.874999983709</v>
      </c>
      <c r="D6728" s="7">
        <v>0</v>
      </c>
      <c r="E6728" s="7"/>
      <c r="G6728">
        <v>62</v>
      </c>
      <c r="H6728" s="12">
        <v>252.90888837729545</v>
      </c>
      <c r="I6728" s="13">
        <f>$D$2*tarifas!$D$12/24</f>
        <v>1.4541666666666666</v>
      </c>
      <c r="J6728" s="13" t="e">
        <f>VLOOKUP(E6728&amp;" "&amp;F6728,tarifas!$A$13:$D$20,4,FALSE)*H6728</f>
        <v>#N/A</v>
      </c>
      <c r="K6728" s="13">
        <f>IF(F6728="COD1",tarifas!$D$11*(SUMIFS($H$11:$H$8770,$F$11:$F$8770,"=COD1",$B$11:$B$8770,"="&amp;B6728)/COUNTIFS($F$11:$F$8770,"=COD1",$B$11:$B$8770,"="&amp;B6728))/COUNTIFS($A$11:$A$8770,"="&amp;A6728,$F$11:$F$8770,"=COD1"),0)</f>
        <v>0</v>
      </c>
      <c r="L6728" s="13" t="e">
        <f>(VLOOKUP(F6728,tarifas!$C$7:$D$10,2,FALSE)+tarifas!$D$21)*datos!H6728</f>
        <v>#N/A</v>
      </c>
      <c r="M6728">
        <v>0</v>
      </c>
      <c r="N6728" s="13" t="e">
        <f t="shared" si="944"/>
        <v>#N/A</v>
      </c>
      <c r="O6728">
        <f t="shared" si="945"/>
        <v>0</v>
      </c>
      <c r="P6728" s="12">
        <f t="shared" si="946"/>
        <v>252.90888837729545</v>
      </c>
      <c r="Q6728">
        <f t="shared" si="947"/>
        <v>0</v>
      </c>
      <c r="R6728">
        <f>$D$2*tarifas!$D$12/24</f>
        <v>1.4541666666666666</v>
      </c>
      <c r="S6728" t="e">
        <f>VLOOKUP(E6728&amp;" "&amp;F6728,tarifas!$A$13:$D$20,4,FALSE)*P6728</f>
        <v>#N/A</v>
      </c>
      <c r="T6728">
        <f>IF(F6728="COD1",tarifas!$D$11*(SUMIFS($P$11:$P$8770,$F$11:$F$8770,"=COD1",$B$11:$B$8770,"="&amp;B6728)/COUNTIFS($F$11:$F$8770,"=COD1",$B$11:$B$8770,"="&amp;B6728))/COUNTIFS($A$11:$A$8770,"="&amp;A6728,$F$11:$F$8770,"=COD1"),0)</f>
        <v>0</v>
      </c>
      <c r="U6728" t="e">
        <f>(VLOOKUP(F6728,tarifas!$C$7:$D$10,2,FALSE)+tarifas!$D$21)*datos!P6728</f>
        <v>#N/A</v>
      </c>
      <c r="V6728" t="e">
        <f t="shared" si="948"/>
        <v>#N/A</v>
      </c>
      <c r="W6728">
        <f t="shared" si="949"/>
        <v>0</v>
      </c>
    </row>
    <row r="6729" spans="1:23" x14ac:dyDescent="0.25">
      <c r="A6729">
        <f t="shared" si="942"/>
        <v>276</v>
      </c>
      <c r="B6729">
        <f t="shared" si="943"/>
        <v>10</v>
      </c>
      <c r="C6729" s="1">
        <f t="shared" si="950"/>
        <v>41919.916666650373</v>
      </c>
      <c r="D6729" s="7">
        <v>0</v>
      </c>
      <c r="E6729" s="7"/>
      <c r="G6729">
        <v>48.69</v>
      </c>
      <c r="H6729" s="12">
        <v>250.10819386094568</v>
      </c>
      <c r="I6729" s="13">
        <f>$D$2*tarifas!$D$12/24</f>
        <v>1.4541666666666666</v>
      </c>
      <c r="J6729" s="13" t="e">
        <f>VLOOKUP(E6729&amp;" "&amp;F6729,tarifas!$A$13:$D$20,4,FALSE)*H6729</f>
        <v>#N/A</v>
      </c>
      <c r="K6729" s="13">
        <f>IF(F6729="COD1",tarifas!$D$11*(SUMIFS($H$11:$H$8770,$F$11:$F$8770,"=COD1",$B$11:$B$8770,"="&amp;B6729)/COUNTIFS($F$11:$F$8770,"=COD1",$B$11:$B$8770,"="&amp;B6729))/COUNTIFS($A$11:$A$8770,"="&amp;A6729,$F$11:$F$8770,"=COD1"),0)</f>
        <v>0</v>
      </c>
      <c r="L6729" s="13" t="e">
        <f>(VLOOKUP(F6729,tarifas!$C$7:$D$10,2,FALSE)+tarifas!$D$21)*datos!H6729</f>
        <v>#N/A</v>
      </c>
      <c r="M6729">
        <v>0</v>
      </c>
      <c r="N6729" s="13" t="e">
        <f t="shared" si="944"/>
        <v>#N/A</v>
      </c>
      <c r="O6729">
        <f t="shared" si="945"/>
        <v>0</v>
      </c>
      <c r="P6729" s="12">
        <f t="shared" si="946"/>
        <v>250.10819386094568</v>
      </c>
      <c r="Q6729">
        <f t="shared" si="947"/>
        <v>0</v>
      </c>
      <c r="R6729">
        <f>$D$2*tarifas!$D$12/24</f>
        <v>1.4541666666666666</v>
      </c>
      <c r="S6729" t="e">
        <f>VLOOKUP(E6729&amp;" "&amp;F6729,tarifas!$A$13:$D$20,4,FALSE)*P6729</f>
        <v>#N/A</v>
      </c>
      <c r="T6729">
        <f>IF(F6729="COD1",tarifas!$D$11*(SUMIFS($P$11:$P$8770,$F$11:$F$8770,"=COD1",$B$11:$B$8770,"="&amp;B6729)/COUNTIFS($F$11:$F$8770,"=COD1",$B$11:$B$8770,"="&amp;B6729))/COUNTIFS($A$11:$A$8770,"="&amp;A6729,$F$11:$F$8770,"=COD1"),0)</f>
        <v>0</v>
      </c>
      <c r="U6729" t="e">
        <f>(VLOOKUP(F6729,tarifas!$C$7:$D$10,2,FALSE)+tarifas!$D$21)*datos!P6729</f>
        <v>#N/A</v>
      </c>
      <c r="V6729" t="e">
        <f t="shared" si="948"/>
        <v>#N/A</v>
      </c>
      <c r="W6729">
        <f t="shared" si="949"/>
        <v>0</v>
      </c>
    </row>
    <row r="6730" spans="1:23" x14ac:dyDescent="0.25">
      <c r="A6730">
        <f t="shared" si="942"/>
        <v>276</v>
      </c>
      <c r="B6730">
        <f t="shared" si="943"/>
        <v>10</v>
      </c>
      <c r="C6730" s="1">
        <f t="shared" si="950"/>
        <v>41919.958333317038</v>
      </c>
      <c r="D6730" s="7">
        <v>0</v>
      </c>
      <c r="E6730" s="7"/>
      <c r="G6730">
        <v>38.99</v>
      </c>
      <c r="H6730" s="12">
        <v>242.21641761230796</v>
      </c>
      <c r="I6730" s="13">
        <f>$D$2*tarifas!$D$12/24</f>
        <v>1.4541666666666666</v>
      </c>
      <c r="J6730" s="13" t="e">
        <f>VLOOKUP(E6730&amp;" "&amp;F6730,tarifas!$A$13:$D$20,4,FALSE)*H6730</f>
        <v>#N/A</v>
      </c>
      <c r="K6730" s="13">
        <f>IF(F6730="COD1",tarifas!$D$11*(SUMIFS($H$11:$H$8770,$F$11:$F$8770,"=COD1",$B$11:$B$8770,"="&amp;B6730)/COUNTIFS($F$11:$F$8770,"=COD1",$B$11:$B$8770,"="&amp;B6730))/COUNTIFS($A$11:$A$8770,"="&amp;A6730,$F$11:$F$8770,"=COD1"),0)</f>
        <v>0</v>
      </c>
      <c r="L6730" s="13" t="e">
        <f>(VLOOKUP(F6730,tarifas!$C$7:$D$10,2,FALSE)+tarifas!$D$21)*datos!H6730</f>
        <v>#N/A</v>
      </c>
      <c r="M6730">
        <v>0</v>
      </c>
      <c r="N6730" s="13" t="e">
        <f t="shared" si="944"/>
        <v>#N/A</v>
      </c>
      <c r="O6730">
        <f t="shared" si="945"/>
        <v>0</v>
      </c>
      <c r="P6730" s="12">
        <f t="shared" si="946"/>
        <v>242.21641761230796</v>
      </c>
      <c r="Q6730">
        <f t="shared" si="947"/>
        <v>0</v>
      </c>
      <c r="R6730">
        <f>$D$2*tarifas!$D$12/24</f>
        <v>1.4541666666666666</v>
      </c>
      <c r="S6730" t="e">
        <f>VLOOKUP(E6730&amp;" "&amp;F6730,tarifas!$A$13:$D$20,4,FALSE)*P6730</f>
        <v>#N/A</v>
      </c>
      <c r="T6730">
        <f>IF(F6730="COD1",tarifas!$D$11*(SUMIFS($P$11:$P$8770,$F$11:$F$8770,"=COD1",$B$11:$B$8770,"="&amp;B6730)/COUNTIFS($F$11:$F$8770,"=COD1",$B$11:$B$8770,"="&amp;B6730))/COUNTIFS($A$11:$A$8770,"="&amp;A6730,$F$11:$F$8770,"=COD1"),0)</f>
        <v>0</v>
      </c>
      <c r="U6730" t="e">
        <f>(VLOOKUP(F6730,tarifas!$C$7:$D$10,2,FALSE)+tarifas!$D$21)*datos!P6730</f>
        <v>#N/A</v>
      </c>
      <c r="V6730" t="e">
        <f t="shared" si="948"/>
        <v>#N/A</v>
      </c>
      <c r="W6730">
        <f t="shared" si="949"/>
        <v>0</v>
      </c>
    </row>
    <row r="6731" spans="1:23" x14ac:dyDescent="0.25">
      <c r="A6731">
        <f t="shared" si="942"/>
        <v>277</v>
      </c>
      <c r="B6731">
        <f t="shared" si="943"/>
        <v>10</v>
      </c>
      <c r="C6731" s="1">
        <f t="shared" si="950"/>
        <v>41919.999999983702</v>
      </c>
      <c r="D6731" s="7">
        <v>0</v>
      </c>
      <c r="E6731" s="7"/>
      <c r="G6731">
        <v>35</v>
      </c>
      <c r="H6731" s="12">
        <v>239.38169990585172</v>
      </c>
      <c r="I6731" s="13">
        <f>$D$2*tarifas!$D$12/24</f>
        <v>1.4541666666666666</v>
      </c>
      <c r="J6731" s="13" t="e">
        <f>VLOOKUP(E6731&amp;" "&amp;F6731,tarifas!$A$13:$D$20,4,FALSE)*H6731</f>
        <v>#N/A</v>
      </c>
      <c r="K6731" s="13">
        <f>IF(F6731="COD1",tarifas!$D$11*(SUMIFS($H$11:$H$8770,$F$11:$F$8770,"=COD1",$B$11:$B$8770,"="&amp;B6731)/COUNTIFS($F$11:$F$8770,"=COD1",$B$11:$B$8770,"="&amp;B6731))/COUNTIFS($A$11:$A$8770,"="&amp;A6731,$F$11:$F$8770,"=COD1"),0)</f>
        <v>0</v>
      </c>
      <c r="L6731" s="13" t="e">
        <f>(VLOOKUP(F6731,tarifas!$C$7:$D$10,2,FALSE)+tarifas!$D$21)*datos!H6731</f>
        <v>#N/A</v>
      </c>
      <c r="M6731">
        <v>0</v>
      </c>
      <c r="N6731" s="13" t="e">
        <f t="shared" si="944"/>
        <v>#N/A</v>
      </c>
      <c r="O6731">
        <f t="shared" si="945"/>
        <v>0</v>
      </c>
      <c r="P6731" s="12">
        <f t="shared" si="946"/>
        <v>239.38169990585172</v>
      </c>
      <c r="Q6731">
        <f t="shared" si="947"/>
        <v>0</v>
      </c>
      <c r="R6731">
        <f>$D$2*tarifas!$D$12/24</f>
        <v>1.4541666666666666</v>
      </c>
      <c r="S6731" t="e">
        <f>VLOOKUP(E6731&amp;" "&amp;F6731,tarifas!$A$13:$D$20,4,FALSE)*P6731</f>
        <v>#N/A</v>
      </c>
      <c r="T6731">
        <f>IF(F6731="COD1",tarifas!$D$11*(SUMIFS($P$11:$P$8770,$F$11:$F$8770,"=COD1",$B$11:$B$8770,"="&amp;B6731)/COUNTIFS($F$11:$F$8770,"=COD1",$B$11:$B$8770,"="&amp;B6731))/COUNTIFS($A$11:$A$8770,"="&amp;A6731,$F$11:$F$8770,"=COD1"),0)</f>
        <v>0</v>
      </c>
      <c r="U6731" t="e">
        <f>(VLOOKUP(F6731,tarifas!$C$7:$D$10,2,FALSE)+tarifas!$D$21)*datos!P6731</f>
        <v>#N/A</v>
      </c>
      <c r="V6731" t="e">
        <f t="shared" si="948"/>
        <v>#N/A</v>
      </c>
      <c r="W6731">
        <f t="shared" si="949"/>
        <v>0</v>
      </c>
    </row>
    <row r="6732" spans="1:23" x14ac:dyDescent="0.25">
      <c r="A6732">
        <f t="shared" ref="A6732:A6795" si="951">DAYS360($C$11,C6732)</f>
        <v>277</v>
      </c>
      <c r="B6732">
        <f t="shared" ref="B6732:B6795" si="952">MONTH(C6732)</f>
        <v>10</v>
      </c>
      <c r="C6732" s="1">
        <f t="shared" si="950"/>
        <v>41920.041666650366</v>
      </c>
      <c r="D6732" s="7">
        <v>0</v>
      </c>
      <c r="E6732" s="7"/>
      <c r="G6732">
        <v>28.75</v>
      </c>
      <c r="H6732" s="12">
        <v>234.12417949730425</v>
      </c>
      <c r="I6732" s="13">
        <f>$D$2*tarifas!$D$12/24</f>
        <v>1.4541666666666666</v>
      </c>
      <c r="J6732" s="13" t="e">
        <f>VLOOKUP(E6732&amp;" "&amp;F6732,tarifas!$A$13:$D$20,4,FALSE)*H6732</f>
        <v>#N/A</v>
      </c>
      <c r="K6732" s="13">
        <f>IF(F6732="COD1",tarifas!$D$11*(SUMIFS($H$11:$H$8770,$F$11:$F$8770,"=COD1",$B$11:$B$8770,"="&amp;B6732)/COUNTIFS($F$11:$F$8770,"=COD1",$B$11:$B$8770,"="&amp;B6732))/COUNTIFS($A$11:$A$8770,"="&amp;A6732,$F$11:$F$8770,"=COD1"),0)</f>
        <v>0</v>
      </c>
      <c r="L6732" s="13" t="e">
        <f>(VLOOKUP(F6732,tarifas!$C$7:$D$10,2,FALSE)+tarifas!$D$21)*datos!H6732</f>
        <v>#N/A</v>
      </c>
      <c r="M6732">
        <v>0</v>
      </c>
      <c r="N6732" s="13" t="e">
        <f t="shared" ref="N6732:N6795" si="953">(I6732+J6732+K6732+L6732)*1.23</f>
        <v>#N/A</v>
      </c>
      <c r="O6732">
        <f t="shared" ref="O6732:O6795" si="954">IF(M6732&lt;H6732,M6732,H6732)</f>
        <v>0</v>
      </c>
      <c r="P6732" s="12">
        <f t="shared" ref="P6732:P6795" si="955">H6732-O6732</f>
        <v>234.12417949730425</v>
      </c>
      <c r="Q6732">
        <f t="shared" ref="Q6732:Q6795" si="956">IF(M6732&lt;H6732,0,M6732-H6732)</f>
        <v>0</v>
      </c>
      <c r="R6732">
        <f>$D$2*tarifas!$D$12/24</f>
        <v>1.4541666666666666</v>
      </c>
      <c r="S6732" t="e">
        <f>VLOOKUP(E6732&amp;" "&amp;F6732,tarifas!$A$13:$D$20,4,FALSE)*P6732</f>
        <v>#N/A</v>
      </c>
      <c r="T6732">
        <f>IF(F6732="COD1",tarifas!$D$11*(SUMIFS($P$11:$P$8770,$F$11:$F$8770,"=COD1",$B$11:$B$8770,"="&amp;B6732)/COUNTIFS($F$11:$F$8770,"=COD1",$B$11:$B$8770,"="&amp;B6732))/COUNTIFS($A$11:$A$8770,"="&amp;A6732,$F$11:$F$8770,"=COD1"),0)</f>
        <v>0</v>
      </c>
      <c r="U6732" t="e">
        <f>(VLOOKUP(F6732,tarifas!$C$7:$D$10,2,FALSE)+tarifas!$D$21)*datos!P6732</f>
        <v>#N/A</v>
      </c>
      <c r="V6732" t="e">
        <f t="shared" ref="V6732:V6795" si="957">(R6732+S6732+T6732+U6732)*1.23</f>
        <v>#N/A</v>
      </c>
      <c r="W6732">
        <f t="shared" ref="W6732:W6795" si="958">0.9*G6732/1000*Q6732</f>
        <v>0</v>
      </c>
    </row>
    <row r="6733" spans="1:23" x14ac:dyDescent="0.25">
      <c r="A6733">
        <f t="shared" si="951"/>
        <v>277</v>
      </c>
      <c r="B6733">
        <f t="shared" si="952"/>
        <v>10</v>
      </c>
      <c r="C6733" s="1">
        <f t="shared" ref="C6733:C6796" si="959">+C6732+1/24</f>
        <v>41920.08333331703</v>
      </c>
      <c r="D6733" s="7">
        <v>0</v>
      </c>
      <c r="E6733" s="7"/>
      <c r="G6733">
        <v>26.09</v>
      </c>
      <c r="H6733" s="12">
        <v>219.37822664401315</v>
      </c>
      <c r="I6733" s="13">
        <f>$D$2*tarifas!$D$12/24</f>
        <v>1.4541666666666666</v>
      </c>
      <c r="J6733" s="13" t="e">
        <f>VLOOKUP(E6733&amp;" "&amp;F6733,tarifas!$A$13:$D$20,4,FALSE)*H6733</f>
        <v>#N/A</v>
      </c>
      <c r="K6733" s="13">
        <f>IF(F6733="COD1",tarifas!$D$11*(SUMIFS($H$11:$H$8770,$F$11:$F$8770,"=COD1",$B$11:$B$8770,"="&amp;B6733)/COUNTIFS($F$11:$F$8770,"=COD1",$B$11:$B$8770,"="&amp;B6733))/COUNTIFS($A$11:$A$8770,"="&amp;A6733,$F$11:$F$8770,"=COD1"),0)</f>
        <v>0</v>
      </c>
      <c r="L6733" s="13" t="e">
        <f>(VLOOKUP(F6733,tarifas!$C$7:$D$10,2,FALSE)+tarifas!$D$21)*datos!H6733</f>
        <v>#N/A</v>
      </c>
      <c r="M6733">
        <v>0</v>
      </c>
      <c r="N6733" s="13" t="e">
        <f t="shared" si="953"/>
        <v>#N/A</v>
      </c>
      <c r="O6733">
        <f t="shared" si="954"/>
        <v>0</v>
      </c>
      <c r="P6733" s="12">
        <f t="shared" si="955"/>
        <v>219.37822664401315</v>
      </c>
      <c r="Q6733">
        <f t="shared" si="956"/>
        <v>0</v>
      </c>
      <c r="R6733">
        <f>$D$2*tarifas!$D$12/24</f>
        <v>1.4541666666666666</v>
      </c>
      <c r="S6733" t="e">
        <f>VLOOKUP(E6733&amp;" "&amp;F6733,tarifas!$A$13:$D$20,4,FALSE)*P6733</f>
        <v>#N/A</v>
      </c>
      <c r="T6733">
        <f>IF(F6733="COD1",tarifas!$D$11*(SUMIFS($P$11:$P$8770,$F$11:$F$8770,"=COD1",$B$11:$B$8770,"="&amp;B6733)/COUNTIFS($F$11:$F$8770,"=COD1",$B$11:$B$8770,"="&amp;B6733))/COUNTIFS($A$11:$A$8770,"="&amp;A6733,$F$11:$F$8770,"=COD1"),0)</f>
        <v>0</v>
      </c>
      <c r="U6733" t="e">
        <f>(VLOOKUP(F6733,tarifas!$C$7:$D$10,2,FALSE)+tarifas!$D$21)*datos!P6733</f>
        <v>#N/A</v>
      </c>
      <c r="V6733" t="e">
        <f t="shared" si="957"/>
        <v>#N/A</v>
      </c>
      <c r="W6733">
        <f t="shared" si="958"/>
        <v>0</v>
      </c>
    </row>
    <row r="6734" spans="1:23" x14ac:dyDescent="0.25">
      <c r="A6734">
        <f t="shared" si="951"/>
        <v>277</v>
      </c>
      <c r="B6734">
        <f t="shared" si="952"/>
        <v>10</v>
      </c>
      <c r="C6734" s="1">
        <f t="shared" si="959"/>
        <v>41920.124999983695</v>
      </c>
      <c r="D6734" s="7">
        <v>0</v>
      </c>
      <c r="E6734" s="7"/>
      <c r="G6734">
        <v>26.05</v>
      </c>
      <c r="H6734" s="12">
        <v>212.38949375321278</v>
      </c>
      <c r="I6734" s="13">
        <f>$D$2*tarifas!$D$12/24</f>
        <v>1.4541666666666666</v>
      </c>
      <c r="J6734" s="13" t="e">
        <f>VLOOKUP(E6734&amp;" "&amp;F6734,tarifas!$A$13:$D$20,4,FALSE)*H6734</f>
        <v>#N/A</v>
      </c>
      <c r="K6734" s="13">
        <f>IF(F6734="COD1",tarifas!$D$11*(SUMIFS($H$11:$H$8770,$F$11:$F$8770,"=COD1",$B$11:$B$8770,"="&amp;B6734)/COUNTIFS($F$11:$F$8770,"=COD1",$B$11:$B$8770,"="&amp;B6734))/COUNTIFS($A$11:$A$8770,"="&amp;A6734,$F$11:$F$8770,"=COD1"),0)</f>
        <v>0</v>
      </c>
      <c r="L6734" s="13" t="e">
        <f>(VLOOKUP(F6734,tarifas!$C$7:$D$10,2,FALSE)+tarifas!$D$21)*datos!H6734</f>
        <v>#N/A</v>
      </c>
      <c r="M6734">
        <v>0</v>
      </c>
      <c r="N6734" s="13" t="e">
        <f t="shared" si="953"/>
        <v>#N/A</v>
      </c>
      <c r="O6734">
        <f t="shared" si="954"/>
        <v>0</v>
      </c>
      <c r="P6734" s="12">
        <f t="shared" si="955"/>
        <v>212.38949375321278</v>
      </c>
      <c r="Q6734">
        <f t="shared" si="956"/>
        <v>0</v>
      </c>
      <c r="R6734">
        <f>$D$2*tarifas!$D$12/24</f>
        <v>1.4541666666666666</v>
      </c>
      <c r="S6734" t="e">
        <f>VLOOKUP(E6734&amp;" "&amp;F6734,tarifas!$A$13:$D$20,4,FALSE)*P6734</f>
        <v>#N/A</v>
      </c>
      <c r="T6734">
        <f>IF(F6734="COD1",tarifas!$D$11*(SUMIFS($P$11:$P$8770,$F$11:$F$8770,"=COD1",$B$11:$B$8770,"="&amp;B6734)/COUNTIFS($F$11:$F$8770,"=COD1",$B$11:$B$8770,"="&amp;B6734))/COUNTIFS($A$11:$A$8770,"="&amp;A6734,$F$11:$F$8770,"=COD1"),0)</f>
        <v>0</v>
      </c>
      <c r="U6734" t="e">
        <f>(VLOOKUP(F6734,tarifas!$C$7:$D$10,2,FALSE)+tarifas!$D$21)*datos!P6734</f>
        <v>#N/A</v>
      </c>
      <c r="V6734" t="e">
        <f t="shared" si="957"/>
        <v>#N/A</v>
      </c>
      <c r="W6734">
        <f t="shared" si="958"/>
        <v>0</v>
      </c>
    </row>
    <row r="6735" spans="1:23" x14ac:dyDescent="0.25">
      <c r="A6735">
        <f t="shared" si="951"/>
        <v>277</v>
      </c>
      <c r="B6735">
        <f t="shared" si="952"/>
        <v>10</v>
      </c>
      <c r="C6735" s="1">
        <f t="shared" si="959"/>
        <v>41920.166666650359</v>
      </c>
      <c r="D6735" s="7">
        <v>0</v>
      </c>
      <c r="E6735" s="7"/>
      <c r="G6735">
        <v>26.08</v>
      </c>
      <c r="H6735" s="12">
        <v>212.04223860397309</v>
      </c>
      <c r="I6735" s="13">
        <f>$D$2*tarifas!$D$12/24</f>
        <v>1.4541666666666666</v>
      </c>
      <c r="J6735" s="13" t="e">
        <f>VLOOKUP(E6735&amp;" "&amp;F6735,tarifas!$A$13:$D$20,4,FALSE)*H6735</f>
        <v>#N/A</v>
      </c>
      <c r="K6735" s="13">
        <f>IF(F6735="COD1",tarifas!$D$11*(SUMIFS($H$11:$H$8770,$F$11:$F$8770,"=COD1",$B$11:$B$8770,"="&amp;B6735)/COUNTIFS($F$11:$F$8770,"=COD1",$B$11:$B$8770,"="&amp;B6735))/COUNTIFS($A$11:$A$8770,"="&amp;A6735,$F$11:$F$8770,"=COD1"),0)</f>
        <v>0</v>
      </c>
      <c r="L6735" s="13" t="e">
        <f>(VLOOKUP(F6735,tarifas!$C$7:$D$10,2,FALSE)+tarifas!$D$21)*datos!H6735</f>
        <v>#N/A</v>
      </c>
      <c r="M6735">
        <v>0</v>
      </c>
      <c r="N6735" s="13" t="e">
        <f t="shared" si="953"/>
        <v>#N/A</v>
      </c>
      <c r="O6735">
        <f t="shared" si="954"/>
        <v>0</v>
      </c>
      <c r="P6735" s="12">
        <f t="shared" si="955"/>
        <v>212.04223860397309</v>
      </c>
      <c r="Q6735">
        <f t="shared" si="956"/>
        <v>0</v>
      </c>
      <c r="R6735">
        <f>$D$2*tarifas!$D$12/24</f>
        <v>1.4541666666666666</v>
      </c>
      <c r="S6735" t="e">
        <f>VLOOKUP(E6735&amp;" "&amp;F6735,tarifas!$A$13:$D$20,4,FALSE)*P6735</f>
        <v>#N/A</v>
      </c>
      <c r="T6735">
        <f>IF(F6735="COD1",tarifas!$D$11*(SUMIFS($P$11:$P$8770,$F$11:$F$8770,"=COD1",$B$11:$B$8770,"="&amp;B6735)/COUNTIFS($F$11:$F$8770,"=COD1",$B$11:$B$8770,"="&amp;B6735))/COUNTIFS($A$11:$A$8770,"="&amp;A6735,$F$11:$F$8770,"=COD1"),0)</f>
        <v>0</v>
      </c>
      <c r="U6735" t="e">
        <f>(VLOOKUP(F6735,tarifas!$C$7:$D$10,2,FALSE)+tarifas!$D$21)*datos!P6735</f>
        <v>#N/A</v>
      </c>
      <c r="V6735" t="e">
        <f t="shared" si="957"/>
        <v>#N/A</v>
      </c>
      <c r="W6735">
        <f t="shared" si="958"/>
        <v>0</v>
      </c>
    </row>
    <row r="6736" spans="1:23" x14ac:dyDescent="0.25">
      <c r="A6736">
        <f t="shared" si="951"/>
        <v>277</v>
      </c>
      <c r="B6736">
        <f t="shared" si="952"/>
        <v>10</v>
      </c>
      <c r="C6736" s="1">
        <f t="shared" si="959"/>
        <v>41920.208333317023</v>
      </c>
      <c r="D6736" s="7">
        <v>0</v>
      </c>
      <c r="E6736" s="7"/>
      <c r="G6736">
        <v>37.4</v>
      </c>
      <c r="H6736" s="12">
        <v>211.7304111273304</v>
      </c>
      <c r="I6736" s="13">
        <f>$D$2*tarifas!$D$12/24</f>
        <v>1.4541666666666666</v>
      </c>
      <c r="J6736" s="13" t="e">
        <f>VLOOKUP(E6736&amp;" "&amp;F6736,tarifas!$A$13:$D$20,4,FALSE)*H6736</f>
        <v>#N/A</v>
      </c>
      <c r="K6736" s="13">
        <f>IF(F6736="COD1",tarifas!$D$11*(SUMIFS($H$11:$H$8770,$F$11:$F$8770,"=COD1",$B$11:$B$8770,"="&amp;B6736)/COUNTIFS($F$11:$F$8770,"=COD1",$B$11:$B$8770,"="&amp;B6736))/COUNTIFS($A$11:$A$8770,"="&amp;A6736,$F$11:$F$8770,"=COD1"),0)</f>
        <v>0</v>
      </c>
      <c r="L6736" s="13" t="e">
        <f>(VLOOKUP(F6736,tarifas!$C$7:$D$10,2,FALSE)+tarifas!$D$21)*datos!H6736</f>
        <v>#N/A</v>
      </c>
      <c r="M6736">
        <v>0</v>
      </c>
      <c r="N6736" s="13" t="e">
        <f t="shared" si="953"/>
        <v>#N/A</v>
      </c>
      <c r="O6736">
        <f t="shared" si="954"/>
        <v>0</v>
      </c>
      <c r="P6736" s="12">
        <f t="shared" si="955"/>
        <v>211.7304111273304</v>
      </c>
      <c r="Q6736">
        <f t="shared" si="956"/>
        <v>0</v>
      </c>
      <c r="R6736">
        <f>$D$2*tarifas!$D$12/24</f>
        <v>1.4541666666666666</v>
      </c>
      <c r="S6736" t="e">
        <f>VLOOKUP(E6736&amp;" "&amp;F6736,tarifas!$A$13:$D$20,4,FALSE)*P6736</f>
        <v>#N/A</v>
      </c>
      <c r="T6736">
        <f>IF(F6736="COD1",tarifas!$D$11*(SUMIFS($P$11:$P$8770,$F$11:$F$8770,"=COD1",$B$11:$B$8770,"="&amp;B6736)/COUNTIFS($F$11:$F$8770,"=COD1",$B$11:$B$8770,"="&amp;B6736))/COUNTIFS($A$11:$A$8770,"="&amp;A6736,$F$11:$F$8770,"=COD1"),0)</f>
        <v>0</v>
      </c>
      <c r="U6736" t="e">
        <f>(VLOOKUP(F6736,tarifas!$C$7:$D$10,2,FALSE)+tarifas!$D$21)*datos!P6736</f>
        <v>#N/A</v>
      </c>
      <c r="V6736" t="e">
        <f t="shared" si="957"/>
        <v>#N/A</v>
      </c>
      <c r="W6736">
        <f t="shared" si="958"/>
        <v>0</v>
      </c>
    </row>
    <row r="6737" spans="1:23" x14ac:dyDescent="0.25">
      <c r="A6737">
        <f t="shared" si="951"/>
        <v>277</v>
      </c>
      <c r="B6737">
        <f t="shared" si="952"/>
        <v>10</v>
      </c>
      <c r="C6737" s="1">
        <f t="shared" si="959"/>
        <v>41920.249999983687</v>
      </c>
      <c r="D6737" s="7">
        <v>0</v>
      </c>
      <c r="E6737" s="7"/>
      <c r="G6737">
        <v>51.96</v>
      </c>
      <c r="H6737" s="12">
        <v>233.78410263500749</v>
      </c>
      <c r="I6737" s="13">
        <f>$D$2*tarifas!$D$12/24</f>
        <v>1.4541666666666666</v>
      </c>
      <c r="J6737" s="13" t="e">
        <f>VLOOKUP(E6737&amp;" "&amp;F6737,tarifas!$A$13:$D$20,4,FALSE)*H6737</f>
        <v>#N/A</v>
      </c>
      <c r="K6737" s="13">
        <f>IF(F6737="COD1",tarifas!$D$11*(SUMIFS($H$11:$H$8770,$F$11:$F$8770,"=COD1",$B$11:$B$8770,"="&amp;B6737)/COUNTIFS($F$11:$F$8770,"=COD1",$B$11:$B$8770,"="&amp;B6737))/COUNTIFS($A$11:$A$8770,"="&amp;A6737,$F$11:$F$8770,"=COD1"),0)</f>
        <v>0</v>
      </c>
      <c r="L6737" s="13" t="e">
        <f>(VLOOKUP(F6737,tarifas!$C$7:$D$10,2,FALSE)+tarifas!$D$21)*datos!H6737</f>
        <v>#N/A</v>
      </c>
      <c r="M6737">
        <v>0</v>
      </c>
      <c r="N6737" s="13" t="e">
        <f t="shared" si="953"/>
        <v>#N/A</v>
      </c>
      <c r="O6737">
        <f t="shared" si="954"/>
        <v>0</v>
      </c>
      <c r="P6737" s="12">
        <f t="shared" si="955"/>
        <v>233.78410263500749</v>
      </c>
      <c r="Q6737">
        <f t="shared" si="956"/>
        <v>0</v>
      </c>
      <c r="R6737">
        <f>$D$2*tarifas!$D$12/24</f>
        <v>1.4541666666666666</v>
      </c>
      <c r="S6737" t="e">
        <f>VLOOKUP(E6737&amp;" "&amp;F6737,tarifas!$A$13:$D$20,4,FALSE)*P6737</f>
        <v>#N/A</v>
      </c>
      <c r="T6737">
        <f>IF(F6737="COD1",tarifas!$D$11*(SUMIFS($P$11:$P$8770,$F$11:$F$8770,"=COD1",$B$11:$B$8770,"="&amp;B6737)/COUNTIFS($F$11:$F$8770,"=COD1",$B$11:$B$8770,"="&amp;B6737))/COUNTIFS($A$11:$A$8770,"="&amp;A6737,$F$11:$F$8770,"=COD1"),0)</f>
        <v>0</v>
      </c>
      <c r="U6737" t="e">
        <f>(VLOOKUP(F6737,tarifas!$C$7:$D$10,2,FALSE)+tarifas!$D$21)*datos!P6737</f>
        <v>#N/A</v>
      </c>
      <c r="V6737" t="e">
        <f t="shared" si="957"/>
        <v>#N/A</v>
      </c>
      <c r="W6737">
        <f t="shared" si="958"/>
        <v>0</v>
      </c>
    </row>
    <row r="6738" spans="1:23" x14ac:dyDescent="0.25">
      <c r="A6738">
        <f t="shared" si="951"/>
        <v>277</v>
      </c>
      <c r="B6738">
        <f t="shared" si="952"/>
        <v>10</v>
      </c>
      <c r="C6738" s="1">
        <f t="shared" si="959"/>
        <v>41920.291666650352</v>
      </c>
      <c r="D6738" s="7">
        <v>4.6363636363636358</v>
      </c>
      <c r="E6738" s="7"/>
      <c r="G6738">
        <v>59.53</v>
      </c>
      <c r="H6738" s="12">
        <v>303.20186091959397</v>
      </c>
      <c r="I6738" s="13">
        <f>$D$2*tarifas!$D$12/24</f>
        <v>1.4541666666666666</v>
      </c>
      <c r="J6738" s="13" t="e">
        <f>VLOOKUP(E6738&amp;" "&amp;F6738,tarifas!$A$13:$D$20,4,FALSE)*H6738</f>
        <v>#N/A</v>
      </c>
      <c r="K6738" s="13">
        <f>IF(F6738="COD1",tarifas!$D$11*(SUMIFS($H$11:$H$8770,$F$11:$F$8770,"=COD1",$B$11:$B$8770,"="&amp;B6738)/COUNTIFS($F$11:$F$8770,"=COD1",$B$11:$B$8770,"="&amp;B6738))/COUNTIFS($A$11:$A$8770,"="&amp;A6738,$F$11:$F$8770,"=COD1"),0)</f>
        <v>0</v>
      </c>
      <c r="L6738" s="13" t="e">
        <f>(VLOOKUP(F6738,tarifas!$C$7:$D$10,2,FALSE)+tarifas!$D$21)*datos!H6738</f>
        <v>#N/A</v>
      </c>
      <c r="M6738">
        <v>11.391770000000001</v>
      </c>
      <c r="N6738" s="13" t="e">
        <f t="shared" si="953"/>
        <v>#N/A</v>
      </c>
      <c r="O6738">
        <f t="shared" si="954"/>
        <v>11.391770000000001</v>
      </c>
      <c r="P6738" s="12">
        <f t="shared" si="955"/>
        <v>291.81009091959396</v>
      </c>
      <c r="Q6738">
        <f t="shared" si="956"/>
        <v>0</v>
      </c>
      <c r="R6738">
        <f>$D$2*tarifas!$D$12/24</f>
        <v>1.4541666666666666</v>
      </c>
      <c r="S6738" t="e">
        <f>VLOOKUP(E6738&amp;" "&amp;F6738,tarifas!$A$13:$D$20,4,FALSE)*P6738</f>
        <v>#N/A</v>
      </c>
      <c r="T6738">
        <f>IF(F6738="COD1",tarifas!$D$11*(SUMIFS($P$11:$P$8770,$F$11:$F$8770,"=COD1",$B$11:$B$8770,"="&amp;B6738)/COUNTIFS($F$11:$F$8770,"=COD1",$B$11:$B$8770,"="&amp;B6738))/COUNTIFS($A$11:$A$8770,"="&amp;A6738,$F$11:$F$8770,"=COD1"),0)</f>
        <v>0</v>
      </c>
      <c r="U6738" t="e">
        <f>(VLOOKUP(F6738,tarifas!$C$7:$D$10,2,FALSE)+tarifas!$D$21)*datos!P6738</f>
        <v>#N/A</v>
      </c>
      <c r="V6738" t="e">
        <f t="shared" si="957"/>
        <v>#N/A</v>
      </c>
      <c r="W6738">
        <f t="shared" si="958"/>
        <v>0</v>
      </c>
    </row>
    <row r="6739" spans="1:23" x14ac:dyDescent="0.25">
      <c r="A6739">
        <f t="shared" si="951"/>
        <v>277</v>
      </c>
      <c r="B6739">
        <f t="shared" si="952"/>
        <v>10</v>
      </c>
      <c r="C6739" s="1">
        <f t="shared" si="959"/>
        <v>41920.333333317016</v>
      </c>
      <c r="D6739" s="7">
        <v>22.924242424242422</v>
      </c>
      <c r="E6739" s="7"/>
      <c r="G6739">
        <v>60.53</v>
      </c>
      <c r="H6739" s="12">
        <v>457.35503140716565</v>
      </c>
      <c r="I6739" s="13">
        <f>$D$2*tarifas!$D$12/24</f>
        <v>1.4541666666666666</v>
      </c>
      <c r="J6739" s="13" t="e">
        <f>VLOOKUP(E6739&amp;" "&amp;F6739,tarifas!$A$13:$D$20,4,FALSE)*H6739</f>
        <v>#N/A</v>
      </c>
      <c r="K6739" s="13">
        <f>IF(F6739="COD1",tarifas!$D$11*(SUMIFS($H$11:$H$8770,$F$11:$F$8770,"=COD1",$B$11:$B$8770,"="&amp;B6739)/COUNTIFS($F$11:$F$8770,"=COD1",$B$11:$B$8770,"="&amp;B6739))/COUNTIFS($A$11:$A$8770,"="&amp;A6739,$F$11:$F$8770,"=COD1"),0)</f>
        <v>0</v>
      </c>
      <c r="L6739" s="13" t="e">
        <f>(VLOOKUP(F6739,tarifas!$C$7:$D$10,2,FALSE)+tarifas!$D$21)*datos!H6739</f>
        <v>#N/A</v>
      </c>
      <c r="M6739">
        <v>4.2125699999999995</v>
      </c>
      <c r="N6739" s="13" t="e">
        <f t="shared" si="953"/>
        <v>#N/A</v>
      </c>
      <c r="O6739">
        <f t="shared" si="954"/>
        <v>4.2125699999999995</v>
      </c>
      <c r="P6739" s="12">
        <f t="shared" si="955"/>
        <v>453.14246140716568</v>
      </c>
      <c r="Q6739">
        <f t="shared" si="956"/>
        <v>0</v>
      </c>
      <c r="R6739">
        <f>$D$2*tarifas!$D$12/24</f>
        <v>1.4541666666666666</v>
      </c>
      <c r="S6739" t="e">
        <f>VLOOKUP(E6739&amp;" "&amp;F6739,tarifas!$A$13:$D$20,4,FALSE)*P6739</f>
        <v>#N/A</v>
      </c>
      <c r="T6739">
        <f>IF(F6739="COD1",tarifas!$D$11*(SUMIFS($P$11:$P$8770,$F$11:$F$8770,"=COD1",$B$11:$B$8770,"="&amp;B6739)/COUNTIFS($F$11:$F$8770,"=COD1",$B$11:$B$8770,"="&amp;B6739))/COUNTIFS($A$11:$A$8770,"="&amp;A6739,$F$11:$F$8770,"=COD1"),0)</f>
        <v>0</v>
      </c>
      <c r="U6739" t="e">
        <f>(VLOOKUP(F6739,tarifas!$C$7:$D$10,2,FALSE)+tarifas!$D$21)*datos!P6739</f>
        <v>#N/A</v>
      </c>
      <c r="V6739" t="e">
        <f t="shared" si="957"/>
        <v>#N/A</v>
      </c>
      <c r="W6739">
        <f t="shared" si="958"/>
        <v>0</v>
      </c>
    </row>
    <row r="6740" spans="1:23" x14ac:dyDescent="0.25">
      <c r="A6740">
        <f t="shared" si="951"/>
        <v>277</v>
      </c>
      <c r="B6740">
        <f t="shared" si="952"/>
        <v>10</v>
      </c>
      <c r="C6740" s="1">
        <f t="shared" si="959"/>
        <v>41920.37499998368</v>
      </c>
      <c r="D6740" s="7">
        <v>54.348484848484837</v>
      </c>
      <c r="E6740" s="7"/>
      <c r="G6740">
        <v>62</v>
      </c>
      <c r="H6740" s="12">
        <v>565.27148007587687</v>
      </c>
      <c r="I6740" s="13">
        <f>$D$2*tarifas!$D$12/24</f>
        <v>1.4541666666666666</v>
      </c>
      <c r="J6740" s="13" t="e">
        <f>VLOOKUP(E6740&amp;" "&amp;F6740,tarifas!$A$13:$D$20,4,FALSE)*H6740</f>
        <v>#N/A</v>
      </c>
      <c r="K6740" s="13">
        <f>IF(F6740="COD1",tarifas!$D$11*(SUMIFS($H$11:$H$8770,$F$11:$F$8770,"=COD1",$B$11:$B$8770,"="&amp;B6740)/COUNTIFS($F$11:$F$8770,"=COD1",$B$11:$B$8770,"="&amp;B6740))/COUNTIFS($A$11:$A$8770,"="&amp;A6740,$F$11:$F$8770,"=COD1"),0)</f>
        <v>0</v>
      </c>
      <c r="L6740" s="13" t="e">
        <f>(VLOOKUP(F6740,tarifas!$C$7:$D$10,2,FALSE)+tarifas!$D$21)*datos!H6740</f>
        <v>#N/A</v>
      </c>
      <c r="M6740">
        <v>75.492509999999996</v>
      </c>
      <c r="N6740" s="13" t="e">
        <f t="shared" si="953"/>
        <v>#N/A</v>
      </c>
      <c r="O6740">
        <f t="shared" si="954"/>
        <v>75.492509999999996</v>
      </c>
      <c r="P6740" s="12">
        <f t="shared" si="955"/>
        <v>489.77897007587688</v>
      </c>
      <c r="Q6740">
        <f t="shared" si="956"/>
        <v>0</v>
      </c>
      <c r="R6740">
        <f>$D$2*tarifas!$D$12/24</f>
        <v>1.4541666666666666</v>
      </c>
      <c r="S6740" t="e">
        <f>VLOOKUP(E6740&amp;" "&amp;F6740,tarifas!$A$13:$D$20,4,FALSE)*P6740</f>
        <v>#N/A</v>
      </c>
      <c r="T6740">
        <f>IF(F6740="COD1",tarifas!$D$11*(SUMIFS($P$11:$P$8770,$F$11:$F$8770,"=COD1",$B$11:$B$8770,"="&amp;B6740)/COUNTIFS($F$11:$F$8770,"=COD1",$B$11:$B$8770,"="&amp;B6740))/COUNTIFS($A$11:$A$8770,"="&amp;A6740,$F$11:$F$8770,"=COD1"),0)</f>
        <v>0</v>
      </c>
      <c r="U6740" t="e">
        <f>(VLOOKUP(F6740,tarifas!$C$7:$D$10,2,FALSE)+tarifas!$D$21)*datos!P6740</f>
        <v>#N/A</v>
      </c>
      <c r="V6740" t="e">
        <f t="shared" si="957"/>
        <v>#N/A</v>
      </c>
      <c r="W6740">
        <f t="shared" si="958"/>
        <v>0</v>
      </c>
    </row>
    <row r="6741" spans="1:23" x14ac:dyDescent="0.25">
      <c r="A6741">
        <f t="shared" si="951"/>
        <v>277</v>
      </c>
      <c r="B6741">
        <f t="shared" si="952"/>
        <v>10</v>
      </c>
      <c r="C6741" s="1">
        <f t="shared" si="959"/>
        <v>41920.416666650344</v>
      </c>
      <c r="D6741" s="7">
        <v>100.1969696969697</v>
      </c>
      <c r="E6741" s="7"/>
      <c r="G6741">
        <v>60.29</v>
      </c>
      <c r="H6741" s="12">
        <v>650.6314606048395</v>
      </c>
      <c r="I6741" s="13">
        <f>$D$2*tarifas!$D$12/24</f>
        <v>1.4541666666666666</v>
      </c>
      <c r="J6741" s="13" t="e">
        <f>VLOOKUP(E6741&amp;" "&amp;F6741,tarifas!$A$13:$D$20,4,FALSE)*H6741</f>
        <v>#N/A</v>
      </c>
      <c r="K6741" s="13">
        <f>IF(F6741="COD1",tarifas!$D$11*(SUMIFS($H$11:$H$8770,$F$11:$F$8770,"=COD1",$B$11:$B$8770,"="&amp;B6741)/COUNTIFS($F$11:$F$8770,"=COD1",$B$11:$B$8770,"="&amp;B6741))/COUNTIFS($A$11:$A$8770,"="&amp;A6741,$F$11:$F$8770,"=COD1"),0)</f>
        <v>0</v>
      </c>
      <c r="L6741" s="13" t="e">
        <f>(VLOOKUP(F6741,tarifas!$C$7:$D$10,2,FALSE)+tarifas!$D$21)*datos!H6741</f>
        <v>#N/A</v>
      </c>
      <c r="M6741">
        <v>117.27171000000001</v>
      </c>
      <c r="N6741" s="13" t="e">
        <f t="shared" si="953"/>
        <v>#N/A</v>
      </c>
      <c r="O6741">
        <f t="shared" si="954"/>
        <v>117.27171000000001</v>
      </c>
      <c r="P6741" s="12">
        <f t="shared" si="955"/>
        <v>533.35975060483952</v>
      </c>
      <c r="Q6741">
        <f t="shared" si="956"/>
        <v>0</v>
      </c>
      <c r="R6741">
        <f>$D$2*tarifas!$D$12/24</f>
        <v>1.4541666666666666</v>
      </c>
      <c r="S6741" t="e">
        <f>VLOOKUP(E6741&amp;" "&amp;F6741,tarifas!$A$13:$D$20,4,FALSE)*P6741</f>
        <v>#N/A</v>
      </c>
      <c r="T6741">
        <f>IF(F6741="COD1",tarifas!$D$11*(SUMIFS($P$11:$P$8770,$F$11:$F$8770,"=COD1",$B$11:$B$8770,"="&amp;B6741)/COUNTIFS($F$11:$F$8770,"=COD1",$B$11:$B$8770,"="&amp;B6741))/COUNTIFS($A$11:$A$8770,"="&amp;A6741,$F$11:$F$8770,"=COD1"),0)</f>
        <v>0</v>
      </c>
      <c r="U6741" t="e">
        <f>(VLOOKUP(F6741,tarifas!$C$7:$D$10,2,FALSE)+tarifas!$D$21)*datos!P6741</f>
        <v>#N/A</v>
      </c>
      <c r="V6741" t="e">
        <f t="shared" si="957"/>
        <v>#N/A</v>
      </c>
      <c r="W6741">
        <f t="shared" si="958"/>
        <v>0</v>
      </c>
    </row>
    <row r="6742" spans="1:23" x14ac:dyDescent="0.25">
      <c r="A6742">
        <f t="shared" si="951"/>
        <v>277</v>
      </c>
      <c r="B6742">
        <f t="shared" si="952"/>
        <v>10</v>
      </c>
      <c r="C6742" s="1">
        <f t="shared" si="959"/>
        <v>41920.458333317009</v>
      </c>
      <c r="D6742" s="7">
        <v>107.40909090909091</v>
      </c>
      <c r="E6742" s="7"/>
      <c r="G6742">
        <v>60</v>
      </c>
      <c r="H6742" s="12">
        <v>514.43925786426519</v>
      </c>
      <c r="I6742" s="13">
        <f>$D$2*tarifas!$D$12/24</f>
        <v>1.4541666666666666</v>
      </c>
      <c r="J6742" s="13" t="e">
        <f>VLOOKUP(E6742&amp;" "&amp;F6742,tarifas!$A$13:$D$20,4,FALSE)*H6742</f>
        <v>#N/A</v>
      </c>
      <c r="K6742" s="13">
        <f>IF(F6742="COD1",tarifas!$D$11*(SUMIFS($H$11:$H$8770,$F$11:$F$8770,"=COD1",$B$11:$B$8770,"="&amp;B6742)/COUNTIFS($F$11:$F$8770,"=COD1",$B$11:$B$8770,"="&amp;B6742))/COUNTIFS($A$11:$A$8770,"="&amp;A6742,$F$11:$F$8770,"=COD1"),0)</f>
        <v>0</v>
      </c>
      <c r="L6742" s="13" t="e">
        <f>(VLOOKUP(F6742,tarifas!$C$7:$D$10,2,FALSE)+tarifas!$D$21)*datos!H6742</f>
        <v>#N/A</v>
      </c>
      <c r="M6742">
        <v>66.090059999999994</v>
      </c>
      <c r="N6742" s="13" t="e">
        <f t="shared" si="953"/>
        <v>#N/A</v>
      </c>
      <c r="O6742">
        <f t="shared" si="954"/>
        <v>66.090059999999994</v>
      </c>
      <c r="P6742" s="12">
        <f t="shared" si="955"/>
        <v>448.34919786426519</v>
      </c>
      <c r="Q6742">
        <f t="shared" si="956"/>
        <v>0</v>
      </c>
      <c r="R6742">
        <f>$D$2*tarifas!$D$12/24</f>
        <v>1.4541666666666666</v>
      </c>
      <c r="S6742" t="e">
        <f>VLOOKUP(E6742&amp;" "&amp;F6742,tarifas!$A$13:$D$20,4,FALSE)*P6742</f>
        <v>#N/A</v>
      </c>
      <c r="T6742">
        <f>IF(F6742="COD1",tarifas!$D$11*(SUMIFS($P$11:$P$8770,$F$11:$F$8770,"=COD1",$B$11:$B$8770,"="&amp;B6742)/COUNTIFS($F$11:$F$8770,"=COD1",$B$11:$B$8770,"="&amp;B6742))/COUNTIFS($A$11:$A$8770,"="&amp;A6742,$F$11:$F$8770,"=COD1"),0)</f>
        <v>0</v>
      </c>
      <c r="U6742" t="e">
        <f>(VLOOKUP(F6742,tarifas!$C$7:$D$10,2,FALSE)+tarifas!$D$21)*datos!P6742</f>
        <v>#N/A</v>
      </c>
      <c r="V6742" t="e">
        <f t="shared" si="957"/>
        <v>#N/A</v>
      </c>
      <c r="W6742">
        <f t="shared" si="958"/>
        <v>0</v>
      </c>
    </row>
    <row r="6743" spans="1:23" x14ac:dyDescent="0.25">
      <c r="A6743">
        <f t="shared" si="951"/>
        <v>277</v>
      </c>
      <c r="B6743">
        <f t="shared" si="952"/>
        <v>10</v>
      </c>
      <c r="C6743" s="1">
        <f t="shared" si="959"/>
        <v>41920.499999983673</v>
      </c>
      <c r="D6743" s="7">
        <v>139.09090909090909</v>
      </c>
      <c r="E6743" s="7"/>
      <c r="G6743">
        <v>57.37</v>
      </c>
      <c r="H6743" s="12">
        <v>439.04744004441994</v>
      </c>
      <c r="I6743" s="13">
        <f>$D$2*tarifas!$D$12/24</f>
        <v>1.4541666666666666</v>
      </c>
      <c r="J6743" s="13" t="e">
        <f>VLOOKUP(E6743&amp;" "&amp;F6743,tarifas!$A$13:$D$20,4,FALSE)*H6743</f>
        <v>#N/A</v>
      </c>
      <c r="K6743" s="13">
        <f>IF(F6743="COD1",tarifas!$D$11*(SUMIFS($H$11:$H$8770,$F$11:$F$8770,"=COD1",$B$11:$B$8770,"="&amp;B6743)/COUNTIFS($F$11:$F$8770,"=COD1",$B$11:$B$8770,"="&amp;B6743))/COUNTIFS($A$11:$A$8770,"="&amp;A6743,$F$11:$F$8770,"=COD1"),0)</f>
        <v>0</v>
      </c>
      <c r="L6743" s="13" t="e">
        <f>(VLOOKUP(F6743,tarifas!$C$7:$D$10,2,FALSE)+tarifas!$D$21)*datos!H6743</f>
        <v>#N/A</v>
      </c>
      <c r="M6743">
        <v>67.516530000000003</v>
      </c>
      <c r="N6743" s="13" t="e">
        <f t="shared" si="953"/>
        <v>#N/A</v>
      </c>
      <c r="O6743">
        <f t="shared" si="954"/>
        <v>67.516530000000003</v>
      </c>
      <c r="P6743" s="12">
        <f t="shared" si="955"/>
        <v>371.53091004441995</v>
      </c>
      <c r="Q6743">
        <f t="shared" si="956"/>
        <v>0</v>
      </c>
      <c r="R6743">
        <f>$D$2*tarifas!$D$12/24</f>
        <v>1.4541666666666666</v>
      </c>
      <c r="S6743" t="e">
        <f>VLOOKUP(E6743&amp;" "&amp;F6743,tarifas!$A$13:$D$20,4,FALSE)*P6743</f>
        <v>#N/A</v>
      </c>
      <c r="T6743">
        <f>IF(F6743="COD1",tarifas!$D$11*(SUMIFS($P$11:$P$8770,$F$11:$F$8770,"=COD1",$B$11:$B$8770,"="&amp;B6743)/COUNTIFS($F$11:$F$8770,"=COD1",$B$11:$B$8770,"="&amp;B6743))/COUNTIFS($A$11:$A$8770,"="&amp;A6743,$F$11:$F$8770,"=COD1"),0)</f>
        <v>0</v>
      </c>
      <c r="U6743" t="e">
        <f>(VLOOKUP(F6743,tarifas!$C$7:$D$10,2,FALSE)+tarifas!$D$21)*datos!P6743</f>
        <v>#N/A</v>
      </c>
      <c r="V6743" t="e">
        <f t="shared" si="957"/>
        <v>#N/A</v>
      </c>
      <c r="W6743">
        <f t="shared" si="958"/>
        <v>0</v>
      </c>
    </row>
    <row r="6744" spans="1:23" x14ac:dyDescent="0.25">
      <c r="A6744">
        <f t="shared" si="951"/>
        <v>277</v>
      </c>
      <c r="B6744">
        <f t="shared" si="952"/>
        <v>10</v>
      </c>
      <c r="C6744" s="1">
        <f t="shared" si="959"/>
        <v>41920.541666650337</v>
      </c>
      <c r="D6744" s="7">
        <v>113.07575757575756</v>
      </c>
      <c r="E6744" s="7"/>
      <c r="G6744">
        <v>48.44</v>
      </c>
      <c r="H6744" s="12">
        <v>577.58435634454634</v>
      </c>
      <c r="I6744" s="13">
        <f>$D$2*tarifas!$D$12/24</f>
        <v>1.4541666666666666</v>
      </c>
      <c r="J6744" s="13" t="e">
        <f>VLOOKUP(E6744&amp;" "&amp;F6744,tarifas!$A$13:$D$20,4,FALSE)*H6744</f>
        <v>#N/A</v>
      </c>
      <c r="K6744" s="13">
        <f>IF(F6744="COD1",tarifas!$D$11*(SUMIFS($H$11:$H$8770,$F$11:$F$8770,"=COD1",$B$11:$B$8770,"="&amp;B6744)/COUNTIFS($F$11:$F$8770,"=COD1",$B$11:$B$8770,"="&amp;B6744))/COUNTIFS($A$11:$A$8770,"="&amp;A6744,$F$11:$F$8770,"=COD1"),0)</f>
        <v>0</v>
      </c>
      <c r="L6744" s="13" t="e">
        <f>(VLOOKUP(F6744,tarifas!$C$7:$D$10,2,FALSE)+tarifas!$D$21)*datos!H6744</f>
        <v>#N/A</v>
      </c>
      <c r="M6744">
        <v>42.657580000000003</v>
      </c>
      <c r="N6744" s="13" t="e">
        <f t="shared" si="953"/>
        <v>#N/A</v>
      </c>
      <c r="O6744">
        <f t="shared" si="954"/>
        <v>42.657580000000003</v>
      </c>
      <c r="P6744" s="12">
        <f t="shared" si="955"/>
        <v>534.92677634454628</v>
      </c>
      <c r="Q6744">
        <f t="shared" si="956"/>
        <v>0</v>
      </c>
      <c r="R6744">
        <f>$D$2*tarifas!$D$12/24</f>
        <v>1.4541666666666666</v>
      </c>
      <c r="S6744" t="e">
        <f>VLOOKUP(E6744&amp;" "&amp;F6744,tarifas!$A$13:$D$20,4,FALSE)*P6744</f>
        <v>#N/A</v>
      </c>
      <c r="T6744">
        <f>IF(F6744="COD1",tarifas!$D$11*(SUMIFS($P$11:$P$8770,$F$11:$F$8770,"=COD1",$B$11:$B$8770,"="&amp;B6744)/COUNTIFS($F$11:$F$8770,"=COD1",$B$11:$B$8770,"="&amp;B6744))/COUNTIFS($A$11:$A$8770,"="&amp;A6744,$F$11:$F$8770,"=COD1"),0)</f>
        <v>0</v>
      </c>
      <c r="U6744" t="e">
        <f>(VLOOKUP(F6744,tarifas!$C$7:$D$10,2,FALSE)+tarifas!$D$21)*datos!P6744</f>
        <v>#N/A</v>
      </c>
      <c r="V6744" t="e">
        <f t="shared" si="957"/>
        <v>#N/A</v>
      </c>
      <c r="W6744">
        <f t="shared" si="958"/>
        <v>0</v>
      </c>
    </row>
    <row r="6745" spans="1:23" x14ac:dyDescent="0.25">
      <c r="A6745">
        <f t="shared" si="951"/>
        <v>277</v>
      </c>
      <c r="B6745">
        <f t="shared" si="952"/>
        <v>10</v>
      </c>
      <c r="C6745" s="1">
        <f t="shared" si="959"/>
        <v>41920.583333317001</v>
      </c>
      <c r="D6745" s="7">
        <v>167.16666666666669</v>
      </c>
      <c r="E6745" s="7"/>
      <c r="G6745">
        <v>45.58</v>
      </c>
      <c r="H6745" s="12">
        <v>615.38235689032126</v>
      </c>
      <c r="I6745" s="13">
        <f>$D$2*tarifas!$D$12/24</f>
        <v>1.4541666666666666</v>
      </c>
      <c r="J6745" s="13" t="e">
        <f>VLOOKUP(E6745&amp;" "&amp;F6745,tarifas!$A$13:$D$20,4,FALSE)*H6745</f>
        <v>#N/A</v>
      </c>
      <c r="K6745" s="13">
        <f>IF(F6745="COD1",tarifas!$D$11*(SUMIFS($H$11:$H$8770,$F$11:$F$8770,"=COD1",$B$11:$B$8770,"="&amp;B6745)/COUNTIFS($F$11:$F$8770,"=COD1",$B$11:$B$8770,"="&amp;B6745))/COUNTIFS($A$11:$A$8770,"="&amp;A6745,$F$11:$F$8770,"=COD1"),0)</f>
        <v>0</v>
      </c>
      <c r="L6745" s="13" t="e">
        <f>(VLOOKUP(F6745,tarifas!$C$7:$D$10,2,FALSE)+tarifas!$D$21)*datos!H6745</f>
        <v>#N/A</v>
      </c>
      <c r="M6745">
        <v>5.64236</v>
      </c>
      <c r="N6745" s="13" t="e">
        <f t="shared" si="953"/>
        <v>#N/A</v>
      </c>
      <c r="O6745">
        <f t="shared" si="954"/>
        <v>5.64236</v>
      </c>
      <c r="P6745" s="12">
        <f t="shared" si="955"/>
        <v>609.73999689032121</v>
      </c>
      <c r="Q6745">
        <f t="shared" si="956"/>
        <v>0</v>
      </c>
      <c r="R6745">
        <f>$D$2*tarifas!$D$12/24</f>
        <v>1.4541666666666666</v>
      </c>
      <c r="S6745" t="e">
        <f>VLOOKUP(E6745&amp;" "&amp;F6745,tarifas!$A$13:$D$20,4,FALSE)*P6745</f>
        <v>#N/A</v>
      </c>
      <c r="T6745">
        <f>IF(F6745="COD1",tarifas!$D$11*(SUMIFS($P$11:$P$8770,$F$11:$F$8770,"=COD1",$B$11:$B$8770,"="&amp;B6745)/COUNTIFS($F$11:$F$8770,"=COD1",$B$11:$B$8770,"="&amp;B6745))/COUNTIFS($A$11:$A$8770,"="&amp;A6745,$F$11:$F$8770,"=COD1"),0)</f>
        <v>0</v>
      </c>
      <c r="U6745" t="e">
        <f>(VLOOKUP(F6745,tarifas!$C$7:$D$10,2,FALSE)+tarifas!$D$21)*datos!P6745</f>
        <v>#N/A</v>
      </c>
      <c r="V6745" t="e">
        <f t="shared" si="957"/>
        <v>#N/A</v>
      </c>
      <c r="W6745">
        <f t="shared" si="958"/>
        <v>0</v>
      </c>
    </row>
    <row r="6746" spans="1:23" x14ac:dyDescent="0.25">
      <c r="A6746">
        <f t="shared" si="951"/>
        <v>277</v>
      </c>
      <c r="B6746">
        <f t="shared" si="952"/>
        <v>10</v>
      </c>
      <c r="C6746" s="1">
        <f t="shared" si="959"/>
        <v>41920.624999983665</v>
      </c>
      <c r="D6746" s="7">
        <v>126.46969696969698</v>
      </c>
      <c r="E6746" s="7"/>
      <c r="G6746">
        <v>47.84</v>
      </c>
      <c r="H6746" s="12">
        <v>660.64134260905917</v>
      </c>
      <c r="I6746" s="13">
        <f>$D$2*tarifas!$D$12/24</f>
        <v>1.4541666666666666</v>
      </c>
      <c r="J6746" s="13" t="e">
        <f>VLOOKUP(E6746&amp;" "&amp;F6746,tarifas!$A$13:$D$20,4,FALSE)*H6746</f>
        <v>#N/A</v>
      </c>
      <c r="K6746" s="13">
        <f>IF(F6746="COD1",tarifas!$D$11*(SUMIFS($H$11:$H$8770,$F$11:$F$8770,"=COD1",$B$11:$B$8770,"="&amp;B6746)/COUNTIFS($F$11:$F$8770,"=COD1",$B$11:$B$8770,"="&amp;B6746))/COUNTIFS($A$11:$A$8770,"="&amp;A6746,$F$11:$F$8770,"=COD1"),0)</f>
        <v>0</v>
      </c>
      <c r="L6746" s="13" t="e">
        <f>(VLOOKUP(F6746,tarifas!$C$7:$D$10,2,FALSE)+tarifas!$D$21)*datos!H6746</f>
        <v>#N/A</v>
      </c>
      <c r="M6746">
        <v>2.4311100000000003</v>
      </c>
      <c r="N6746" s="13" t="e">
        <f t="shared" si="953"/>
        <v>#N/A</v>
      </c>
      <c r="O6746">
        <f t="shared" si="954"/>
        <v>2.4311100000000003</v>
      </c>
      <c r="P6746" s="12">
        <f t="shared" si="955"/>
        <v>658.21023260905918</v>
      </c>
      <c r="Q6746">
        <f t="shared" si="956"/>
        <v>0</v>
      </c>
      <c r="R6746">
        <f>$D$2*tarifas!$D$12/24</f>
        <v>1.4541666666666666</v>
      </c>
      <c r="S6746" t="e">
        <f>VLOOKUP(E6746&amp;" "&amp;F6746,tarifas!$A$13:$D$20,4,FALSE)*P6746</f>
        <v>#N/A</v>
      </c>
      <c r="T6746">
        <f>IF(F6746="COD1",tarifas!$D$11*(SUMIFS($P$11:$P$8770,$F$11:$F$8770,"=COD1",$B$11:$B$8770,"="&amp;B6746)/COUNTIFS($F$11:$F$8770,"=COD1",$B$11:$B$8770,"="&amp;B6746))/COUNTIFS($A$11:$A$8770,"="&amp;A6746,$F$11:$F$8770,"=COD1"),0)</f>
        <v>0</v>
      </c>
      <c r="U6746" t="e">
        <f>(VLOOKUP(F6746,tarifas!$C$7:$D$10,2,FALSE)+tarifas!$D$21)*datos!P6746</f>
        <v>#N/A</v>
      </c>
      <c r="V6746" t="e">
        <f t="shared" si="957"/>
        <v>#N/A</v>
      </c>
      <c r="W6746">
        <f t="shared" si="958"/>
        <v>0</v>
      </c>
    </row>
    <row r="6747" spans="1:23" x14ac:dyDescent="0.25">
      <c r="A6747">
        <f t="shared" si="951"/>
        <v>277</v>
      </c>
      <c r="B6747">
        <f t="shared" si="952"/>
        <v>10</v>
      </c>
      <c r="C6747" s="1">
        <f t="shared" si="959"/>
        <v>41920.66666665033</v>
      </c>
      <c r="D6747" s="7">
        <v>64.393939393939391</v>
      </c>
      <c r="E6747" s="7"/>
      <c r="G6747">
        <v>53.5</v>
      </c>
      <c r="H6747" s="12">
        <v>557.41315699952258</v>
      </c>
      <c r="I6747" s="13">
        <f>$D$2*tarifas!$D$12/24</f>
        <v>1.4541666666666666</v>
      </c>
      <c r="J6747" s="13" t="e">
        <f>VLOOKUP(E6747&amp;" "&amp;F6747,tarifas!$A$13:$D$20,4,FALSE)*H6747</f>
        <v>#N/A</v>
      </c>
      <c r="K6747" s="13">
        <f>IF(F6747="COD1",tarifas!$D$11*(SUMIFS($H$11:$H$8770,$F$11:$F$8770,"=COD1",$B$11:$B$8770,"="&amp;B6747)/COUNTIFS($F$11:$F$8770,"=COD1",$B$11:$B$8770,"="&amp;B6747))/COUNTIFS($A$11:$A$8770,"="&amp;A6747,$F$11:$F$8770,"=COD1"),0)</f>
        <v>0</v>
      </c>
      <c r="L6747" s="13" t="e">
        <f>(VLOOKUP(F6747,tarifas!$C$7:$D$10,2,FALSE)+tarifas!$D$21)*datos!H6747</f>
        <v>#N/A</v>
      </c>
      <c r="M6747">
        <v>20.18449</v>
      </c>
      <c r="N6747" s="13" t="e">
        <f t="shared" si="953"/>
        <v>#N/A</v>
      </c>
      <c r="O6747">
        <f t="shared" si="954"/>
        <v>20.18449</v>
      </c>
      <c r="P6747" s="12">
        <f t="shared" si="955"/>
        <v>537.2286669995226</v>
      </c>
      <c r="Q6747">
        <f t="shared" si="956"/>
        <v>0</v>
      </c>
      <c r="R6747">
        <f>$D$2*tarifas!$D$12/24</f>
        <v>1.4541666666666666</v>
      </c>
      <c r="S6747" t="e">
        <f>VLOOKUP(E6747&amp;" "&amp;F6747,tarifas!$A$13:$D$20,4,FALSE)*P6747</f>
        <v>#N/A</v>
      </c>
      <c r="T6747">
        <f>IF(F6747="COD1",tarifas!$D$11*(SUMIFS($P$11:$P$8770,$F$11:$F$8770,"=COD1",$B$11:$B$8770,"="&amp;B6747)/COUNTIFS($F$11:$F$8770,"=COD1",$B$11:$B$8770,"="&amp;B6747))/COUNTIFS($A$11:$A$8770,"="&amp;A6747,$F$11:$F$8770,"=COD1"),0)</f>
        <v>0</v>
      </c>
      <c r="U6747" t="e">
        <f>(VLOOKUP(F6747,tarifas!$C$7:$D$10,2,FALSE)+tarifas!$D$21)*datos!P6747</f>
        <v>#N/A</v>
      </c>
      <c r="V6747" t="e">
        <f t="shared" si="957"/>
        <v>#N/A</v>
      </c>
      <c r="W6747">
        <f t="shared" si="958"/>
        <v>0</v>
      </c>
    </row>
    <row r="6748" spans="1:23" x14ac:dyDescent="0.25">
      <c r="A6748">
        <f t="shared" si="951"/>
        <v>277</v>
      </c>
      <c r="B6748">
        <f t="shared" si="952"/>
        <v>10</v>
      </c>
      <c r="C6748" s="1">
        <f t="shared" si="959"/>
        <v>41920.708333316994</v>
      </c>
      <c r="D6748" s="7">
        <v>17.257575757575761</v>
      </c>
      <c r="E6748" s="7"/>
      <c r="G6748">
        <v>58</v>
      </c>
      <c r="H6748" s="12">
        <v>441.16428662363847</v>
      </c>
      <c r="I6748" s="13">
        <f>$D$2*tarifas!$D$12/24</f>
        <v>1.4541666666666666</v>
      </c>
      <c r="J6748" s="13" t="e">
        <f>VLOOKUP(E6748&amp;" "&amp;F6748,tarifas!$A$13:$D$20,4,FALSE)*H6748</f>
        <v>#N/A</v>
      </c>
      <c r="K6748" s="13">
        <f>IF(F6748="COD1",tarifas!$D$11*(SUMIFS($H$11:$H$8770,$F$11:$F$8770,"=COD1",$B$11:$B$8770,"="&amp;B6748)/COUNTIFS($F$11:$F$8770,"=COD1",$B$11:$B$8770,"="&amp;B6748))/COUNTIFS($A$11:$A$8770,"="&amp;A6748,$F$11:$F$8770,"=COD1"),0)</f>
        <v>0</v>
      </c>
      <c r="L6748" s="13" t="e">
        <f>(VLOOKUP(F6748,tarifas!$C$7:$D$10,2,FALSE)+tarifas!$D$21)*datos!H6748</f>
        <v>#N/A</v>
      </c>
      <c r="M6748">
        <v>1.88293</v>
      </c>
      <c r="N6748" s="13" t="e">
        <f t="shared" si="953"/>
        <v>#N/A</v>
      </c>
      <c r="O6748">
        <f t="shared" si="954"/>
        <v>1.88293</v>
      </c>
      <c r="P6748" s="12">
        <f t="shared" si="955"/>
        <v>439.28135662363849</v>
      </c>
      <c r="Q6748">
        <f t="shared" si="956"/>
        <v>0</v>
      </c>
      <c r="R6748">
        <f>$D$2*tarifas!$D$12/24</f>
        <v>1.4541666666666666</v>
      </c>
      <c r="S6748" t="e">
        <f>VLOOKUP(E6748&amp;" "&amp;F6748,tarifas!$A$13:$D$20,4,FALSE)*P6748</f>
        <v>#N/A</v>
      </c>
      <c r="T6748">
        <f>IF(F6748="COD1",tarifas!$D$11*(SUMIFS($P$11:$P$8770,$F$11:$F$8770,"=COD1",$B$11:$B$8770,"="&amp;B6748)/COUNTIFS($F$11:$F$8770,"=COD1",$B$11:$B$8770,"="&amp;B6748))/COUNTIFS($A$11:$A$8770,"="&amp;A6748,$F$11:$F$8770,"=COD1"),0)</f>
        <v>0</v>
      </c>
      <c r="U6748" t="e">
        <f>(VLOOKUP(F6748,tarifas!$C$7:$D$10,2,FALSE)+tarifas!$D$21)*datos!P6748</f>
        <v>#N/A</v>
      </c>
      <c r="V6748" t="e">
        <f t="shared" si="957"/>
        <v>#N/A</v>
      </c>
      <c r="W6748">
        <f t="shared" si="958"/>
        <v>0</v>
      </c>
    </row>
    <row r="6749" spans="1:23" x14ac:dyDescent="0.25">
      <c r="A6749">
        <f t="shared" si="951"/>
        <v>277</v>
      </c>
      <c r="B6749">
        <f t="shared" si="952"/>
        <v>10</v>
      </c>
      <c r="C6749" s="1">
        <f t="shared" si="959"/>
        <v>41920.749999983658</v>
      </c>
      <c r="D6749" s="7">
        <v>0</v>
      </c>
      <c r="E6749" s="7"/>
      <c r="G6749">
        <v>61.34</v>
      </c>
      <c r="H6749" s="12">
        <v>331.61998786010651</v>
      </c>
      <c r="I6749" s="13">
        <f>$D$2*tarifas!$D$12/24</f>
        <v>1.4541666666666666</v>
      </c>
      <c r="J6749" s="13" t="e">
        <f>VLOOKUP(E6749&amp;" "&amp;F6749,tarifas!$A$13:$D$20,4,FALSE)*H6749</f>
        <v>#N/A</v>
      </c>
      <c r="K6749" s="13">
        <f>IF(F6749="COD1",tarifas!$D$11*(SUMIFS($H$11:$H$8770,$F$11:$F$8770,"=COD1",$B$11:$B$8770,"="&amp;B6749)/COUNTIFS($F$11:$F$8770,"=COD1",$B$11:$B$8770,"="&amp;B6749))/COUNTIFS($A$11:$A$8770,"="&amp;A6749,$F$11:$F$8770,"=COD1"),0)</f>
        <v>0</v>
      </c>
      <c r="L6749" s="13" t="e">
        <f>(VLOOKUP(F6749,tarifas!$C$7:$D$10,2,FALSE)+tarifas!$D$21)*datos!H6749</f>
        <v>#N/A</v>
      </c>
      <c r="M6749">
        <v>0</v>
      </c>
      <c r="N6749" s="13" t="e">
        <f t="shared" si="953"/>
        <v>#N/A</v>
      </c>
      <c r="O6749">
        <f t="shared" si="954"/>
        <v>0</v>
      </c>
      <c r="P6749" s="12">
        <f t="shared" si="955"/>
        <v>331.61998786010651</v>
      </c>
      <c r="Q6749">
        <f t="shared" si="956"/>
        <v>0</v>
      </c>
      <c r="R6749">
        <f>$D$2*tarifas!$D$12/24</f>
        <v>1.4541666666666666</v>
      </c>
      <c r="S6749" t="e">
        <f>VLOOKUP(E6749&amp;" "&amp;F6749,tarifas!$A$13:$D$20,4,FALSE)*P6749</f>
        <v>#N/A</v>
      </c>
      <c r="T6749">
        <f>IF(F6749="COD1",tarifas!$D$11*(SUMIFS($P$11:$P$8770,$F$11:$F$8770,"=COD1",$B$11:$B$8770,"="&amp;B6749)/COUNTIFS($F$11:$F$8770,"=COD1",$B$11:$B$8770,"="&amp;B6749))/COUNTIFS($A$11:$A$8770,"="&amp;A6749,$F$11:$F$8770,"=COD1"),0)</f>
        <v>0</v>
      </c>
      <c r="U6749" t="e">
        <f>(VLOOKUP(F6749,tarifas!$C$7:$D$10,2,FALSE)+tarifas!$D$21)*datos!P6749</f>
        <v>#N/A</v>
      </c>
      <c r="V6749" t="e">
        <f t="shared" si="957"/>
        <v>#N/A</v>
      </c>
      <c r="W6749">
        <f t="shared" si="958"/>
        <v>0</v>
      </c>
    </row>
    <row r="6750" spans="1:23" x14ac:dyDescent="0.25">
      <c r="A6750">
        <f t="shared" si="951"/>
        <v>277</v>
      </c>
      <c r="B6750">
        <f t="shared" si="952"/>
        <v>10</v>
      </c>
      <c r="C6750" s="1">
        <f t="shared" si="959"/>
        <v>41920.791666650322</v>
      </c>
      <c r="D6750" s="7">
        <v>0</v>
      </c>
      <c r="E6750" s="7"/>
      <c r="G6750">
        <v>69.91</v>
      </c>
      <c r="H6750" s="12">
        <v>262.25016191989744</v>
      </c>
      <c r="I6750" s="13">
        <f>$D$2*tarifas!$D$12/24</f>
        <v>1.4541666666666666</v>
      </c>
      <c r="J6750" s="13" t="e">
        <f>VLOOKUP(E6750&amp;" "&amp;F6750,tarifas!$A$13:$D$20,4,FALSE)*H6750</f>
        <v>#N/A</v>
      </c>
      <c r="K6750" s="13">
        <f>IF(F6750="COD1",tarifas!$D$11*(SUMIFS($H$11:$H$8770,$F$11:$F$8770,"=COD1",$B$11:$B$8770,"="&amp;B6750)/COUNTIFS($F$11:$F$8770,"=COD1",$B$11:$B$8770,"="&amp;B6750))/COUNTIFS($A$11:$A$8770,"="&amp;A6750,$F$11:$F$8770,"=COD1"),0)</f>
        <v>0</v>
      </c>
      <c r="L6750" s="13" t="e">
        <f>(VLOOKUP(F6750,tarifas!$C$7:$D$10,2,FALSE)+tarifas!$D$21)*datos!H6750</f>
        <v>#N/A</v>
      </c>
      <c r="M6750">
        <v>0</v>
      </c>
      <c r="N6750" s="13" t="e">
        <f t="shared" si="953"/>
        <v>#N/A</v>
      </c>
      <c r="O6750">
        <f t="shared" si="954"/>
        <v>0</v>
      </c>
      <c r="P6750" s="12">
        <f t="shared" si="955"/>
        <v>262.25016191989744</v>
      </c>
      <c r="Q6750">
        <f t="shared" si="956"/>
        <v>0</v>
      </c>
      <c r="R6750">
        <f>$D$2*tarifas!$D$12/24</f>
        <v>1.4541666666666666</v>
      </c>
      <c r="S6750" t="e">
        <f>VLOOKUP(E6750&amp;" "&amp;F6750,tarifas!$A$13:$D$20,4,FALSE)*P6750</f>
        <v>#N/A</v>
      </c>
      <c r="T6750">
        <f>IF(F6750="COD1",tarifas!$D$11*(SUMIFS($P$11:$P$8770,$F$11:$F$8770,"=COD1",$B$11:$B$8770,"="&amp;B6750)/COUNTIFS($F$11:$F$8770,"=COD1",$B$11:$B$8770,"="&amp;B6750))/COUNTIFS($A$11:$A$8770,"="&amp;A6750,$F$11:$F$8770,"=COD1"),0)</f>
        <v>0</v>
      </c>
      <c r="U6750" t="e">
        <f>(VLOOKUP(F6750,tarifas!$C$7:$D$10,2,FALSE)+tarifas!$D$21)*datos!P6750</f>
        <v>#N/A</v>
      </c>
      <c r="V6750" t="e">
        <f t="shared" si="957"/>
        <v>#N/A</v>
      </c>
      <c r="W6750">
        <f t="shared" si="958"/>
        <v>0</v>
      </c>
    </row>
    <row r="6751" spans="1:23" x14ac:dyDescent="0.25">
      <c r="A6751">
        <f t="shared" si="951"/>
        <v>277</v>
      </c>
      <c r="B6751">
        <f t="shared" si="952"/>
        <v>10</v>
      </c>
      <c r="C6751" s="1">
        <f t="shared" si="959"/>
        <v>41920.833333316987</v>
      </c>
      <c r="D6751" s="7">
        <v>0</v>
      </c>
      <c r="E6751" s="7"/>
      <c r="G6751">
        <v>67.53</v>
      </c>
      <c r="H6751" s="12">
        <v>240.41751568945313</v>
      </c>
      <c r="I6751" s="13">
        <f>$D$2*tarifas!$D$12/24</f>
        <v>1.4541666666666666</v>
      </c>
      <c r="J6751" s="13" t="e">
        <f>VLOOKUP(E6751&amp;" "&amp;F6751,tarifas!$A$13:$D$20,4,FALSE)*H6751</f>
        <v>#N/A</v>
      </c>
      <c r="K6751" s="13">
        <f>IF(F6751="COD1",tarifas!$D$11*(SUMIFS($H$11:$H$8770,$F$11:$F$8770,"=COD1",$B$11:$B$8770,"="&amp;B6751)/COUNTIFS($F$11:$F$8770,"=COD1",$B$11:$B$8770,"="&amp;B6751))/COUNTIFS($A$11:$A$8770,"="&amp;A6751,$F$11:$F$8770,"=COD1"),0)</f>
        <v>0</v>
      </c>
      <c r="L6751" s="13" t="e">
        <f>(VLOOKUP(F6751,tarifas!$C$7:$D$10,2,FALSE)+tarifas!$D$21)*datos!H6751</f>
        <v>#N/A</v>
      </c>
      <c r="M6751">
        <v>0</v>
      </c>
      <c r="N6751" s="13" t="e">
        <f t="shared" si="953"/>
        <v>#N/A</v>
      </c>
      <c r="O6751">
        <f t="shared" si="954"/>
        <v>0</v>
      </c>
      <c r="P6751" s="12">
        <f t="shared" si="955"/>
        <v>240.41751568945313</v>
      </c>
      <c r="Q6751">
        <f t="shared" si="956"/>
        <v>0</v>
      </c>
      <c r="R6751">
        <f>$D$2*tarifas!$D$12/24</f>
        <v>1.4541666666666666</v>
      </c>
      <c r="S6751" t="e">
        <f>VLOOKUP(E6751&amp;" "&amp;F6751,tarifas!$A$13:$D$20,4,FALSE)*P6751</f>
        <v>#N/A</v>
      </c>
      <c r="T6751">
        <f>IF(F6751="COD1",tarifas!$D$11*(SUMIFS($P$11:$P$8770,$F$11:$F$8770,"=COD1",$B$11:$B$8770,"="&amp;B6751)/COUNTIFS($F$11:$F$8770,"=COD1",$B$11:$B$8770,"="&amp;B6751))/COUNTIFS($A$11:$A$8770,"="&amp;A6751,$F$11:$F$8770,"=COD1"),0)</f>
        <v>0</v>
      </c>
      <c r="U6751" t="e">
        <f>(VLOOKUP(F6751,tarifas!$C$7:$D$10,2,FALSE)+tarifas!$D$21)*datos!P6751</f>
        <v>#N/A</v>
      </c>
      <c r="V6751" t="e">
        <f t="shared" si="957"/>
        <v>#N/A</v>
      </c>
      <c r="W6751">
        <f t="shared" si="958"/>
        <v>0</v>
      </c>
    </row>
    <row r="6752" spans="1:23" x14ac:dyDescent="0.25">
      <c r="A6752">
        <f t="shared" si="951"/>
        <v>277</v>
      </c>
      <c r="B6752">
        <f t="shared" si="952"/>
        <v>10</v>
      </c>
      <c r="C6752" s="1">
        <f t="shared" si="959"/>
        <v>41920.874999983651</v>
      </c>
      <c r="D6752" s="7">
        <v>0</v>
      </c>
      <c r="E6752" s="7"/>
      <c r="G6752">
        <v>59.87</v>
      </c>
      <c r="H6752" s="12">
        <v>233.81045729584645</v>
      </c>
      <c r="I6752" s="13">
        <f>$D$2*tarifas!$D$12/24</f>
        <v>1.4541666666666666</v>
      </c>
      <c r="J6752" s="13" t="e">
        <f>VLOOKUP(E6752&amp;" "&amp;F6752,tarifas!$A$13:$D$20,4,FALSE)*H6752</f>
        <v>#N/A</v>
      </c>
      <c r="K6752" s="13">
        <f>IF(F6752="COD1",tarifas!$D$11*(SUMIFS($H$11:$H$8770,$F$11:$F$8770,"=COD1",$B$11:$B$8770,"="&amp;B6752)/COUNTIFS($F$11:$F$8770,"=COD1",$B$11:$B$8770,"="&amp;B6752))/COUNTIFS($A$11:$A$8770,"="&amp;A6752,$F$11:$F$8770,"=COD1"),0)</f>
        <v>0</v>
      </c>
      <c r="L6752" s="13" t="e">
        <f>(VLOOKUP(F6752,tarifas!$C$7:$D$10,2,FALSE)+tarifas!$D$21)*datos!H6752</f>
        <v>#N/A</v>
      </c>
      <c r="M6752">
        <v>0</v>
      </c>
      <c r="N6752" s="13" t="e">
        <f t="shared" si="953"/>
        <v>#N/A</v>
      </c>
      <c r="O6752">
        <f t="shared" si="954"/>
        <v>0</v>
      </c>
      <c r="P6752" s="12">
        <f t="shared" si="955"/>
        <v>233.81045729584645</v>
      </c>
      <c r="Q6752">
        <f t="shared" si="956"/>
        <v>0</v>
      </c>
      <c r="R6752">
        <f>$D$2*tarifas!$D$12/24</f>
        <v>1.4541666666666666</v>
      </c>
      <c r="S6752" t="e">
        <f>VLOOKUP(E6752&amp;" "&amp;F6752,tarifas!$A$13:$D$20,4,FALSE)*P6752</f>
        <v>#N/A</v>
      </c>
      <c r="T6752">
        <f>IF(F6752="COD1",tarifas!$D$11*(SUMIFS($P$11:$P$8770,$F$11:$F$8770,"=COD1",$B$11:$B$8770,"="&amp;B6752)/COUNTIFS($F$11:$F$8770,"=COD1",$B$11:$B$8770,"="&amp;B6752))/COUNTIFS($A$11:$A$8770,"="&amp;A6752,$F$11:$F$8770,"=COD1"),0)</f>
        <v>0</v>
      </c>
      <c r="U6752" t="e">
        <f>(VLOOKUP(F6752,tarifas!$C$7:$D$10,2,FALSE)+tarifas!$D$21)*datos!P6752</f>
        <v>#N/A</v>
      </c>
      <c r="V6752" t="e">
        <f t="shared" si="957"/>
        <v>#N/A</v>
      </c>
      <c r="W6752">
        <f t="shared" si="958"/>
        <v>0</v>
      </c>
    </row>
    <row r="6753" spans="1:23" x14ac:dyDescent="0.25">
      <c r="A6753">
        <f t="shared" si="951"/>
        <v>277</v>
      </c>
      <c r="B6753">
        <f t="shared" si="952"/>
        <v>10</v>
      </c>
      <c r="C6753" s="1">
        <f t="shared" si="959"/>
        <v>41920.916666650315</v>
      </c>
      <c r="D6753" s="7">
        <v>0</v>
      </c>
      <c r="E6753" s="7"/>
      <c r="G6753">
        <v>43.88</v>
      </c>
      <c r="H6753" s="12">
        <v>235.6392978657974</v>
      </c>
      <c r="I6753" s="13">
        <f>$D$2*tarifas!$D$12/24</f>
        <v>1.4541666666666666</v>
      </c>
      <c r="J6753" s="13" t="e">
        <f>VLOOKUP(E6753&amp;" "&amp;F6753,tarifas!$A$13:$D$20,4,FALSE)*H6753</f>
        <v>#N/A</v>
      </c>
      <c r="K6753" s="13">
        <f>IF(F6753="COD1",tarifas!$D$11*(SUMIFS($H$11:$H$8770,$F$11:$F$8770,"=COD1",$B$11:$B$8770,"="&amp;B6753)/COUNTIFS($F$11:$F$8770,"=COD1",$B$11:$B$8770,"="&amp;B6753))/COUNTIFS($A$11:$A$8770,"="&amp;A6753,$F$11:$F$8770,"=COD1"),0)</f>
        <v>0</v>
      </c>
      <c r="L6753" s="13" t="e">
        <f>(VLOOKUP(F6753,tarifas!$C$7:$D$10,2,FALSE)+tarifas!$D$21)*datos!H6753</f>
        <v>#N/A</v>
      </c>
      <c r="M6753">
        <v>0</v>
      </c>
      <c r="N6753" s="13" t="e">
        <f t="shared" si="953"/>
        <v>#N/A</v>
      </c>
      <c r="O6753">
        <f t="shared" si="954"/>
        <v>0</v>
      </c>
      <c r="P6753" s="12">
        <f t="shared" si="955"/>
        <v>235.6392978657974</v>
      </c>
      <c r="Q6753">
        <f t="shared" si="956"/>
        <v>0</v>
      </c>
      <c r="R6753">
        <f>$D$2*tarifas!$D$12/24</f>
        <v>1.4541666666666666</v>
      </c>
      <c r="S6753" t="e">
        <f>VLOOKUP(E6753&amp;" "&amp;F6753,tarifas!$A$13:$D$20,4,FALSE)*P6753</f>
        <v>#N/A</v>
      </c>
      <c r="T6753">
        <f>IF(F6753="COD1",tarifas!$D$11*(SUMIFS($P$11:$P$8770,$F$11:$F$8770,"=COD1",$B$11:$B$8770,"="&amp;B6753)/COUNTIFS($F$11:$F$8770,"=COD1",$B$11:$B$8770,"="&amp;B6753))/COUNTIFS($A$11:$A$8770,"="&amp;A6753,$F$11:$F$8770,"=COD1"),0)</f>
        <v>0</v>
      </c>
      <c r="U6753" t="e">
        <f>(VLOOKUP(F6753,tarifas!$C$7:$D$10,2,FALSE)+tarifas!$D$21)*datos!P6753</f>
        <v>#N/A</v>
      </c>
      <c r="V6753" t="e">
        <f t="shared" si="957"/>
        <v>#N/A</v>
      </c>
      <c r="W6753">
        <f t="shared" si="958"/>
        <v>0</v>
      </c>
    </row>
    <row r="6754" spans="1:23" x14ac:dyDescent="0.25">
      <c r="A6754">
        <f t="shared" si="951"/>
        <v>277</v>
      </c>
      <c r="B6754">
        <f t="shared" si="952"/>
        <v>10</v>
      </c>
      <c r="C6754" s="1">
        <f t="shared" si="959"/>
        <v>41920.958333316979</v>
      </c>
      <c r="D6754" s="7">
        <v>0</v>
      </c>
      <c r="E6754" s="7"/>
      <c r="G6754">
        <v>32.53</v>
      </c>
      <c r="H6754" s="12">
        <v>227.09007241995593</v>
      </c>
      <c r="I6754" s="13">
        <f>$D$2*tarifas!$D$12/24</f>
        <v>1.4541666666666666</v>
      </c>
      <c r="J6754" s="13" t="e">
        <f>VLOOKUP(E6754&amp;" "&amp;F6754,tarifas!$A$13:$D$20,4,FALSE)*H6754</f>
        <v>#N/A</v>
      </c>
      <c r="K6754" s="13">
        <f>IF(F6754="COD1",tarifas!$D$11*(SUMIFS($H$11:$H$8770,$F$11:$F$8770,"=COD1",$B$11:$B$8770,"="&amp;B6754)/COUNTIFS($F$11:$F$8770,"=COD1",$B$11:$B$8770,"="&amp;B6754))/COUNTIFS($A$11:$A$8770,"="&amp;A6754,$F$11:$F$8770,"=COD1"),0)</f>
        <v>0</v>
      </c>
      <c r="L6754" s="13" t="e">
        <f>(VLOOKUP(F6754,tarifas!$C$7:$D$10,2,FALSE)+tarifas!$D$21)*datos!H6754</f>
        <v>#N/A</v>
      </c>
      <c r="M6754">
        <v>0</v>
      </c>
      <c r="N6754" s="13" t="e">
        <f t="shared" si="953"/>
        <v>#N/A</v>
      </c>
      <c r="O6754">
        <f t="shared" si="954"/>
        <v>0</v>
      </c>
      <c r="P6754" s="12">
        <f t="shared" si="955"/>
        <v>227.09007241995593</v>
      </c>
      <c r="Q6754">
        <f t="shared" si="956"/>
        <v>0</v>
      </c>
      <c r="R6754">
        <f>$D$2*tarifas!$D$12/24</f>
        <v>1.4541666666666666</v>
      </c>
      <c r="S6754" t="e">
        <f>VLOOKUP(E6754&amp;" "&amp;F6754,tarifas!$A$13:$D$20,4,FALSE)*P6754</f>
        <v>#N/A</v>
      </c>
      <c r="T6754">
        <f>IF(F6754="COD1",tarifas!$D$11*(SUMIFS($P$11:$P$8770,$F$11:$F$8770,"=COD1",$B$11:$B$8770,"="&amp;B6754)/COUNTIFS($F$11:$F$8770,"=COD1",$B$11:$B$8770,"="&amp;B6754))/COUNTIFS($A$11:$A$8770,"="&amp;A6754,$F$11:$F$8770,"=COD1"),0)</f>
        <v>0</v>
      </c>
      <c r="U6754" t="e">
        <f>(VLOOKUP(F6754,tarifas!$C$7:$D$10,2,FALSE)+tarifas!$D$21)*datos!P6754</f>
        <v>#N/A</v>
      </c>
      <c r="V6754" t="e">
        <f t="shared" si="957"/>
        <v>#N/A</v>
      </c>
      <c r="W6754">
        <f t="shared" si="958"/>
        <v>0</v>
      </c>
    </row>
    <row r="6755" spans="1:23" x14ac:dyDescent="0.25">
      <c r="A6755">
        <f t="shared" si="951"/>
        <v>278</v>
      </c>
      <c r="B6755">
        <f t="shared" si="952"/>
        <v>10</v>
      </c>
      <c r="C6755" s="1">
        <f t="shared" si="959"/>
        <v>41920.999999983644</v>
      </c>
      <c r="D6755" s="7">
        <v>0</v>
      </c>
      <c r="E6755" s="7"/>
      <c r="G6755">
        <v>29.5</v>
      </c>
      <c r="H6755" s="12">
        <v>224.84065189443564</v>
      </c>
      <c r="I6755" s="13">
        <f>$D$2*tarifas!$D$12/24</f>
        <v>1.4541666666666666</v>
      </c>
      <c r="J6755" s="13" t="e">
        <f>VLOOKUP(E6755&amp;" "&amp;F6755,tarifas!$A$13:$D$20,4,FALSE)*H6755</f>
        <v>#N/A</v>
      </c>
      <c r="K6755" s="13">
        <f>IF(F6755="COD1",tarifas!$D$11*(SUMIFS($H$11:$H$8770,$F$11:$F$8770,"=COD1",$B$11:$B$8770,"="&amp;B6755)/COUNTIFS($F$11:$F$8770,"=COD1",$B$11:$B$8770,"="&amp;B6755))/COUNTIFS($A$11:$A$8770,"="&amp;A6755,$F$11:$F$8770,"=COD1"),0)</f>
        <v>0</v>
      </c>
      <c r="L6755" s="13" t="e">
        <f>(VLOOKUP(F6755,tarifas!$C$7:$D$10,2,FALSE)+tarifas!$D$21)*datos!H6755</f>
        <v>#N/A</v>
      </c>
      <c r="M6755">
        <v>0</v>
      </c>
      <c r="N6755" s="13" t="e">
        <f t="shared" si="953"/>
        <v>#N/A</v>
      </c>
      <c r="O6755">
        <f t="shared" si="954"/>
        <v>0</v>
      </c>
      <c r="P6755" s="12">
        <f t="shared" si="955"/>
        <v>224.84065189443564</v>
      </c>
      <c r="Q6755">
        <f t="shared" si="956"/>
        <v>0</v>
      </c>
      <c r="R6755">
        <f>$D$2*tarifas!$D$12/24</f>
        <v>1.4541666666666666</v>
      </c>
      <c r="S6755" t="e">
        <f>VLOOKUP(E6755&amp;" "&amp;F6755,tarifas!$A$13:$D$20,4,FALSE)*P6755</f>
        <v>#N/A</v>
      </c>
      <c r="T6755">
        <f>IF(F6755="COD1",tarifas!$D$11*(SUMIFS($P$11:$P$8770,$F$11:$F$8770,"=COD1",$B$11:$B$8770,"="&amp;B6755)/COUNTIFS($F$11:$F$8770,"=COD1",$B$11:$B$8770,"="&amp;B6755))/COUNTIFS($A$11:$A$8770,"="&amp;A6755,$F$11:$F$8770,"=COD1"),0)</f>
        <v>0</v>
      </c>
      <c r="U6755" t="e">
        <f>(VLOOKUP(F6755,tarifas!$C$7:$D$10,2,FALSE)+tarifas!$D$21)*datos!P6755</f>
        <v>#N/A</v>
      </c>
      <c r="V6755" t="e">
        <f t="shared" si="957"/>
        <v>#N/A</v>
      </c>
      <c r="W6755">
        <f t="shared" si="958"/>
        <v>0</v>
      </c>
    </row>
    <row r="6756" spans="1:23" x14ac:dyDescent="0.25">
      <c r="A6756">
        <f t="shared" si="951"/>
        <v>278</v>
      </c>
      <c r="B6756">
        <f t="shared" si="952"/>
        <v>10</v>
      </c>
      <c r="C6756" s="1">
        <f t="shared" si="959"/>
        <v>41921.041666650308</v>
      </c>
      <c r="D6756" s="7">
        <v>0</v>
      </c>
      <c r="E6756" s="7"/>
      <c r="G6756">
        <v>26.51</v>
      </c>
      <c r="H6756" s="12">
        <v>222.78690073380574</v>
      </c>
      <c r="I6756" s="13">
        <f>$D$2*tarifas!$D$12/24</f>
        <v>1.4541666666666666</v>
      </c>
      <c r="J6756" s="13" t="e">
        <f>VLOOKUP(E6756&amp;" "&amp;F6756,tarifas!$A$13:$D$20,4,FALSE)*H6756</f>
        <v>#N/A</v>
      </c>
      <c r="K6756" s="13">
        <f>IF(F6756="COD1",tarifas!$D$11*(SUMIFS($H$11:$H$8770,$F$11:$F$8770,"=COD1",$B$11:$B$8770,"="&amp;B6756)/COUNTIFS($F$11:$F$8770,"=COD1",$B$11:$B$8770,"="&amp;B6756))/COUNTIFS($A$11:$A$8770,"="&amp;A6756,$F$11:$F$8770,"=COD1"),0)</f>
        <v>0</v>
      </c>
      <c r="L6756" s="13" t="e">
        <f>(VLOOKUP(F6756,tarifas!$C$7:$D$10,2,FALSE)+tarifas!$D$21)*datos!H6756</f>
        <v>#N/A</v>
      </c>
      <c r="M6756">
        <v>0</v>
      </c>
      <c r="N6756" s="13" t="e">
        <f t="shared" si="953"/>
        <v>#N/A</v>
      </c>
      <c r="O6756">
        <f t="shared" si="954"/>
        <v>0</v>
      </c>
      <c r="P6756" s="12">
        <f t="shared" si="955"/>
        <v>222.78690073380574</v>
      </c>
      <c r="Q6756">
        <f t="shared" si="956"/>
        <v>0</v>
      </c>
      <c r="R6756">
        <f>$D$2*tarifas!$D$12/24</f>
        <v>1.4541666666666666</v>
      </c>
      <c r="S6756" t="e">
        <f>VLOOKUP(E6756&amp;" "&amp;F6756,tarifas!$A$13:$D$20,4,FALSE)*P6756</f>
        <v>#N/A</v>
      </c>
      <c r="T6756">
        <f>IF(F6756="COD1",tarifas!$D$11*(SUMIFS($P$11:$P$8770,$F$11:$F$8770,"=COD1",$B$11:$B$8770,"="&amp;B6756)/COUNTIFS($F$11:$F$8770,"=COD1",$B$11:$B$8770,"="&amp;B6756))/COUNTIFS($A$11:$A$8770,"="&amp;A6756,$F$11:$F$8770,"=COD1"),0)</f>
        <v>0</v>
      </c>
      <c r="U6756" t="e">
        <f>(VLOOKUP(F6756,tarifas!$C$7:$D$10,2,FALSE)+tarifas!$D$21)*datos!P6756</f>
        <v>#N/A</v>
      </c>
      <c r="V6756" t="e">
        <f t="shared" si="957"/>
        <v>#N/A</v>
      </c>
      <c r="W6756">
        <f t="shared" si="958"/>
        <v>0</v>
      </c>
    </row>
    <row r="6757" spans="1:23" x14ac:dyDescent="0.25">
      <c r="A6757">
        <f t="shared" si="951"/>
        <v>278</v>
      </c>
      <c r="B6757">
        <f t="shared" si="952"/>
        <v>10</v>
      </c>
      <c r="C6757" s="1">
        <f t="shared" si="959"/>
        <v>41921.083333316972</v>
      </c>
      <c r="D6757" s="7">
        <v>0</v>
      </c>
      <c r="E6757" s="7"/>
      <c r="G6757">
        <v>26.07</v>
      </c>
      <c r="H6757" s="12">
        <v>220.29767880579641</v>
      </c>
      <c r="I6757" s="13">
        <f>$D$2*tarifas!$D$12/24</f>
        <v>1.4541666666666666</v>
      </c>
      <c r="J6757" s="13" t="e">
        <f>VLOOKUP(E6757&amp;" "&amp;F6757,tarifas!$A$13:$D$20,4,FALSE)*H6757</f>
        <v>#N/A</v>
      </c>
      <c r="K6757" s="13">
        <f>IF(F6757="COD1",tarifas!$D$11*(SUMIFS($H$11:$H$8770,$F$11:$F$8770,"=COD1",$B$11:$B$8770,"="&amp;B6757)/COUNTIFS($F$11:$F$8770,"=COD1",$B$11:$B$8770,"="&amp;B6757))/COUNTIFS($A$11:$A$8770,"="&amp;A6757,$F$11:$F$8770,"=COD1"),0)</f>
        <v>0</v>
      </c>
      <c r="L6757" s="13" t="e">
        <f>(VLOOKUP(F6757,tarifas!$C$7:$D$10,2,FALSE)+tarifas!$D$21)*datos!H6757</f>
        <v>#N/A</v>
      </c>
      <c r="M6757">
        <v>0</v>
      </c>
      <c r="N6757" s="13" t="e">
        <f t="shared" si="953"/>
        <v>#N/A</v>
      </c>
      <c r="O6757">
        <f t="shared" si="954"/>
        <v>0</v>
      </c>
      <c r="P6757" s="12">
        <f t="shared" si="955"/>
        <v>220.29767880579641</v>
      </c>
      <c r="Q6757">
        <f t="shared" si="956"/>
        <v>0</v>
      </c>
      <c r="R6757">
        <f>$D$2*tarifas!$D$12/24</f>
        <v>1.4541666666666666</v>
      </c>
      <c r="S6757" t="e">
        <f>VLOOKUP(E6757&amp;" "&amp;F6757,tarifas!$A$13:$D$20,4,FALSE)*P6757</f>
        <v>#N/A</v>
      </c>
      <c r="T6757">
        <f>IF(F6757="COD1",tarifas!$D$11*(SUMIFS($P$11:$P$8770,$F$11:$F$8770,"=COD1",$B$11:$B$8770,"="&amp;B6757)/COUNTIFS($F$11:$F$8770,"=COD1",$B$11:$B$8770,"="&amp;B6757))/COUNTIFS($A$11:$A$8770,"="&amp;A6757,$F$11:$F$8770,"=COD1"),0)</f>
        <v>0</v>
      </c>
      <c r="U6757" t="e">
        <f>(VLOOKUP(F6757,tarifas!$C$7:$D$10,2,FALSE)+tarifas!$D$21)*datos!P6757</f>
        <v>#N/A</v>
      </c>
      <c r="V6757" t="e">
        <f t="shared" si="957"/>
        <v>#N/A</v>
      </c>
      <c r="W6757">
        <f t="shared" si="958"/>
        <v>0</v>
      </c>
    </row>
    <row r="6758" spans="1:23" x14ac:dyDescent="0.25">
      <c r="A6758">
        <f t="shared" si="951"/>
        <v>278</v>
      </c>
      <c r="B6758">
        <f t="shared" si="952"/>
        <v>10</v>
      </c>
      <c r="C6758" s="1">
        <f t="shared" si="959"/>
        <v>41921.124999983636</v>
      </c>
      <c r="D6758" s="7">
        <v>0</v>
      </c>
      <c r="E6758" s="7"/>
      <c r="G6758">
        <v>26.08</v>
      </c>
      <c r="H6758" s="12">
        <v>217.38151829706288</v>
      </c>
      <c r="I6758" s="13">
        <f>$D$2*tarifas!$D$12/24</f>
        <v>1.4541666666666666</v>
      </c>
      <c r="J6758" s="13" t="e">
        <f>VLOOKUP(E6758&amp;" "&amp;F6758,tarifas!$A$13:$D$20,4,FALSE)*H6758</f>
        <v>#N/A</v>
      </c>
      <c r="K6758" s="13">
        <f>IF(F6758="COD1",tarifas!$D$11*(SUMIFS($H$11:$H$8770,$F$11:$F$8770,"=COD1",$B$11:$B$8770,"="&amp;B6758)/COUNTIFS($F$11:$F$8770,"=COD1",$B$11:$B$8770,"="&amp;B6758))/COUNTIFS($A$11:$A$8770,"="&amp;A6758,$F$11:$F$8770,"=COD1"),0)</f>
        <v>0</v>
      </c>
      <c r="L6758" s="13" t="e">
        <f>(VLOOKUP(F6758,tarifas!$C$7:$D$10,2,FALSE)+tarifas!$D$21)*datos!H6758</f>
        <v>#N/A</v>
      </c>
      <c r="M6758">
        <v>0</v>
      </c>
      <c r="N6758" s="13" t="e">
        <f t="shared" si="953"/>
        <v>#N/A</v>
      </c>
      <c r="O6758">
        <f t="shared" si="954"/>
        <v>0</v>
      </c>
      <c r="P6758" s="12">
        <f t="shared" si="955"/>
        <v>217.38151829706288</v>
      </c>
      <c r="Q6758">
        <f t="shared" si="956"/>
        <v>0</v>
      </c>
      <c r="R6758">
        <f>$D$2*tarifas!$D$12/24</f>
        <v>1.4541666666666666</v>
      </c>
      <c r="S6758" t="e">
        <f>VLOOKUP(E6758&amp;" "&amp;F6758,tarifas!$A$13:$D$20,4,FALSE)*P6758</f>
        <v>#N/A</v>
      </c>
      <c r="T6758">
        <f>IF(F6758="COD1",tarifas!$D$11*(SUMIFS($P$11:$P$8770,$F$11:$F$8770,"=COD1",$B$11:$B$8770,"="&amp;B6758)/COUNTIFS($F$11:$F$8770,"=COD1",$B$11:$B$8770,"="&amp;B6758))/COUNTIFS($A$11:$A$8770,"="&amp;A6758,$F$11:$F$8770,"=COD1"),0)</f>
        <v>0</v>
      </c>
      <c r="U6758" t="e">
        <f>(VLOOKUP(F6758,tarifas!$C$7:$D$10,2,FALSE)+tarifas!$D$21)*datos!P6758</f>
        <v>#N/A</v>
      </c>
      <c r="V6758" t="e">
        <f t="shared" si="957"/>
        <v>#N/A</v>
      </c>
      <c r="W6758">
        <f t="shared" si="958"/>
        <v>0</v>
      </c>
    </row>
    <row r="6759" spans="1:23" x14ac:dyDescent="0.25">
      <c r="A6759">
        <f t="shared" si="951"/>
        <v>278</v>
      </c>
      <c r="B6759">
        <f t="shared" si="952"/>
        <v>10</v>
      </c>
      <c r="C6759" s="1">
        <f t="shared" si="959"/>
        <v>41921.166666650301</v>
      </c>
      <c r="D6759" s="7">
        <v>0</v>
      </c>
      <c r="E6759" s="7"/>
      <c r="G6759">
        <v>26.04</v>
      </c>
      <c r="H6759" s="12">
        <v>218.11215367140477</v>
      </c>
      <c r="I6759" s="13">
        <f>$D$2*tarifas!$D$12/24</f>
        <v>1.4541666666666666</v>
      </c>
      <c r="J6759" s="13" t="e">
        <f>VLOOKUP(E6759&amp;" "&amp;F6759,tarifas!$A$13:$D$20,4,FALSE)*H6759</f>
        <v>#N/A</v>
      </c>
      <c r="K6759" s="13">
        <f>IF(F6759="COD1",tarifas!$D$11*(SUMIFS($H$11:$H$8770,$F$11:$F$8770,"=COD1",$B$11:$B$8770,"="&amp;B6759)/COUNTIFS($F$11:$F$8770,"=COD1",$B$11:$B$8770,"="&amp;B6759))/COUNTIFS($A$11:$A$8770,"="&amp;A6759,$F$11:$F$8770,"=COD1"),0)</f>
        <v>0</v>
      </c>
      <c r="L6759" s="13" t="e">
        <f>(VLOOKUP(F6759,tarifas!$C$7:$D$10,2,FALSE)+tarifas!$D$21)*datos!H6759</f>
        <v>#N/A</v>
      </c>
      <c r="M6759">
        <v>0</v>
      </c>
      <c r="N6759" s="13" t="e">
        <f t="shared" si="953"/>
        <v>#N/A</v>
      </c>
      <c r="O6759">
        <f t="shared" si="954"/>
        <v>0</v>
      </c>
      <c r="P6759" s="12">
        <f t="shared" si="955"/>
        <v>218.11215367140477</v>
      </c>
      <c r="Q6759">
        <f t="shared" si="956"/>
        <v>0</v>
      </c>
      <c r="R6759">
        <f>$D$2*tarifas!$D$12/24</f>
        <v>1.4541666666666666</v>
      </c>
      <c r="S6759" t="e">
        <f>VLOOKUP(E6759&amp;" "&amp;F6759,tarifas!$A$13:$D$20,4,FALSE)*P6759</f>
        <v>#N/A</v>
      </c>
      <c r="T6759">
        <f>IF(F6759="COD1",tarifas!$D$11*(SUMIFS($P$11:$P$8770,$F$11:$F$8770,"=COD1",$B$11:$B$8770,"="&amp;B6759)/COUNTIFS($F$11:$F$8770,"=COD1",$B$11:$B$8770,"="&amp;B6759))/COUNTIFS($A$11:$A$8770,"="&amp;A6759,$F$11:$F$8770,"=COD1"),0)</f>
        <v>0</v>
      </c>
      <c r="U6759" t="e">
        <f>(VLOOKUP(F6759,tarifas!$C$7:$D$10,2,FALSE)+tarifas!$D$21)*datos!P6759</f>
        <v>#N/A</v>
      </c>
      <c r="V6759" t="e">
        <f t="shared" si="957"/>
        <v>#N/A</v>
      </c>
      <c r="W6759">
        <f t="shared" si="958"/>
        <v>0</v>
      </c>
    </row>
    <row r="6760" spans="1:23" x14ac:dyDescent="0.25">
      <c r="A6760">
        <f t="shared" si="951"/>
        <v>278</v>
      </c>
      <c r="B6760">
        <f t="shared" si="952"/>
        <v>10</v>
      </c>
      <c r="C6760" s="1">
        <f t="shared" si="959"/>
        <v>41921.208333316965</v>
      </c>
      <c r="D6760" s="7">
        <v>0</v>
      </c>
      <c r="E6760" s="7"/>
      <c r="G6760">
        <v>35.799999999999997</v>
      </c>
      <c r="H6760" s="12">
        <v>217.86444577060126</v>
      </c>
      <c r="I6760" s="13">
        <f>$D$2*tarifas!$D$12/24</f>
        <v>1.4541666666666666</v>
      </c>
      <c r="J6760" s="13" t="e">
        <f>VLOOKUP(E6760&amp;" "&amp;F6760,tarifas!$A$13:$D$20,4,FALSE)*H6760</f>
        <v>#N/A</v>
      </c>
      <c r="K6760" s="13">
        <f>IF(F6760="COD1",tarifas!$D$11*(SUMIFS($H$11:$H$8770,$F$11:$F$8770,"=COD1",$B$11:$B$8770,"="&amp;B6760)/COUNTIFS($F$11:$F$8770,"=COD1",$B$11:$B$8770,"="&amp;B6760))/COUNTIFS($A$11:$A$8770,"="&amp;A6760,$F$11:$F$8770,"=COD1"),0)</f>
        <v>0</v>
      </c>
      <c r="L6760" s="13" t="e">
        <f>(VLOOKUP(F6760,tarifas!$C$7:$D$10,2,FALSE)+tarifas!$D$21)*datos!H6760</f>
        <v>#N/A</v>
      </c>
      <c r="M6760">
        <v>0</v>
      </c>
      <c r="N6760" s="13" t="e">
        <f t="shared" si="953"/>
        <v>#N/A</v>
      </c>
      <c r="O6760">
        <f t="shared" si="954"/>
        <v>0</v>
      </c>
      <c r="P6760" s="12">
        <f t="shared" si="955"/>
        <v>217.86444577060126</v>
      </c>
      <c r="Q6760">
        <f t="shared" si="956"/>
        <v>0</v>
      </c>
      <c r="R6760">
        <f>$D$2*tarifas!$D$12/24</f>
        <v>1.4541666666666666</v>
      </c>
      <c r="S6760" t="e">
        <f>VLOOKUP(E6760&amp;" "&amp;F6760,tarifas!$A$13:$D$20,4,FALSE)*P6760</f>
        <v>#N/A</v>
      </c>
      <c r="T6760">
        <f>IF(F6760="COD1",tarifas!$D$11*(SUMIFS($P$11:$P$8770,$F$11:$F$8770,"=COD1",$B$11:$B$8770,"="&amp;B6760)/COUNTIFS($F$11:$F$8770,"=COD1",$B$11:$B$8770,"="&amp;B6760))/COUNTIFS($A$11:$A$8770,"="&amp;A6760,$F$11:$F$8770,"=COD1"),0)</f>
        <v>0</v>
      </c>
      <c r="U6760" t="e">
        <f>(VLOOKUP(F6760,tarifas!$C$7:$D$10,2,FALSE)+tarifas!$D$21)*datos!P6760</f>
        <v>#N/A</v>
      </c>
      <c r="V6760" t="e">
        <f t="shared" si="957"/>
        <v>#N/A</v>
      </c>
      <c r="W6760">
        <f t="shared" si="958"/>
        <v>0</v>
      </c>
    </row>
    <row r="6761" spans="1:23" x14ac:dyDescent="0.25">
      <c r="A6761">
        <f t="shared" si="951"/>
        <v>278</v>
      </c>
      <c r="B6761">
        <f t="shared" si="952"/>
        <v>10</v>
      </c>
      <c r="C6761" s="1">
        <f t="shared" si="959"/>
        <v>41921.249999983629</v>
      </c>
      <c r="D6761" s="7">
        <v>0</v>
      </c>
      <c r="E6761" s="7"/>
      <c r="G6761">
        <v>51.74</v>
      </c>
      <c r="H6761" s="12">
        <v>242.1545285975107</v>
      </c>
      <c r="I6761" s="13">
        <f>$D$2*tarifas!$D$12/24</f>
        <v>1.4541666666666666</v>
      </c>
      <c r="J6761" s="13" t="e">
        <f>VLOOKUP(E6761&amp;" "&amp;F6761,tarifas!$A$13:$D$20,4,FALSE)*H6761</f>
        <v>#N/A</v>
      </c>
      <c r="K6761" s="13">
        <f>IF(F6761="COD1",tarifas!$D$11*(SUMIFS($H$11:$H$8770,$F$11:$F$8770,"=COD1",$B$11:$B$8770,"="&amp;B6761)/COUNTIFS($F$11:$F$8770,"=COD1",$B$11:$B$8770,"="&amp;B6761))/COUNTIFS($A$11:$A$8770,"="&amp;A6761,$F$11:$F$8770,"=COD1"),0)</f>
        <v>0</v>
      </c>
      <c r="L6761" s="13" t="e">
        <f>(VLOOKUP(F6761,tarifas!$C$7:$D$10,2,FALSE)+tarifas!$D$21)*datos!H6761</f>
        <v>#N/A</v>
      </c>
      <c r="M6761">
        <v>1.6733099999999999</v>
      </c>
      <c r="N6761" s="13" t="e">
        <f t="shared" si="953"/>
        <v>#N/A</v>
      </c>
      <c r="O6761">
        <f t="shared" si="954"/>
        <v>1.6733099999999999</v>
      </c>
      <c r="P6761" s="12">
        <f t="shared" si="955"/>
        <v>240.48121859751072</v>
      </c>
      <c r="Q6761">
        <f t="shared" si="956"/>
        <v>0</v>
      </c>
      <c r="R6761">
        <f>$D$2*tarifas!$D$12/24</f>
        <v>1.4541666666666666</v>
      </c>
      <c r="S6761" t="e">
        <f>VLOOKUP(E6761&amp;" "&amp;F6761,tarifas!$A$13:$D$20,4,FALSE)*P6761</f>
        <v>#N/A</v>
      </c>
      <c r="T6761">
        <f>IF(F6761="COD1",tarifas!$D$11*(SUMIFS($P$11:$P$8770,$F$11:$F$8770,"=COD1",$B$11:$B$8770,"="&amp;B6761)/COUNTIFS($F$11:$F$8770,"=COD1",$B$11:$B$8770,"="&amp;B6761))/COUNTIFS($A$11:$A$8770,"="&amp;A6761,$F$11:$F$8770,"=COD1"),0)</f>
        <v>0</v>
      </c>
      <c r="U6761" t="e">
        <f>(VLOOKUP(F6761,tarifas!$C$7:$D$10,2,FALSE)+tarifas!$D$21)*datos!P6761</f>
        <v>#N/A</v>
      </c>
      <c r="V6761" t="e">
        <f t="shared" si="957"/>
        <v>#N/A</v>
      </c>
      <c r="W6761">
        <f t="shared" si="958"/>
        <v>0</v>
      </c>
    </row>
    <row r="6762" spans="1:23" x14ac:dyDescent="0.25">
      <c r="A6762">
        <f t="shared" si="951"/>
        <v>278</v>
      </c>
      <c r="B6762">
        <f t="shared" si="952"/>
        <v>10</v>
      </c>
      <c r="C6762" s="1">
        <f t="shared" si="959"/>
        <v>41921.291666650293</v>
      </c>
      <c r="D6762" s="7">
        <v>0</v>
      </c>
      <c r="E6762" s="7"/>
      <c r="G6762">
        <v>60.84</v>
      </c>
      <c r="H6762" s="12">
        <v>306.05393382452758</v>
      </c>
      <c r="I6762" s="13">
        <f>$D$2*tarifas!$D$12/24</f>
        <v>1.4541666666666666</v>
      </c>
      <c r="J6762" s="13" t="e">
        <f>VLOOKUP(E6762&amp;" "&amp;F6762,tarifas!$A$13:$D$20,4,FALSE)*H6762</f>
        <v>#N/A</v>
      </c>
      <c r="K6762" s="13">
        <f>IF(F6762="COD1",tarifas!$D$11*(SUMIFS($H$11:$H$8770,$F$11:$F$8770,"=COD1",$B$11:$B$8770,"="&amp;B6762)/COUNTIFS($F$11:$F$8770,"=COD1",$B$11:$B$8770,"="&amp;B6762))/COUNTIFS($A$11:$A$8770,"="&amp;A6762,$F$11:$F$8770,"=COD1"),0)</f>
        <v>0</v>
      </c>
      <c r="L6762" s="13" t="e">
        <f>(VLOOKUP(F6762,tarifas!$C$7:$D$10,2,FALSE)+tarifas!$D$21)*datos!H6762</f>
        <v>#N/A</v>
      </c>
      <c r="M6762">
        <v>53.302849999999999</v>
      </c>
      <c r="N6762" s="13" t="e">
        <f t="shared" si="953"/>
        <v>#N/A</v>
      </c>
      <c r="O6762">
        <f t="shared" si="954"/>
        <v>53.302849999999999</v>
      </c>
      <c r="P6762" s="12">
        <f t="shared" si="955"/>
        <v>252.75108382452757</v>
      </c>
      <c r="Q6762">
        <f t="shared" si="956"/>
        <v>0</v>
      </c>
      <c r="R6762">
        <f>$D$2*tarifas!$D$12/24</f>
        <v>1.4541666666666666</v>
      </c>
      <c r="S6762" t="e">
        <f>VLOOKUP(E6762&amp;" "&amp;F6762,tarifas!$A$13:$D$20,4,FALSE)*P6762</f>
        <v>#N/A</v>
      </c>
      <c r="T6762">
        <f>IF(F6762="COD1",tarifas!$D$11*(SUMIFS($P$11:$P$8770,$F$11:$F$8770,"=COD1",$B$11:$B$8770,"="&amp;B6762)/COUNTIFS($F$11:$F$8770,"=COD1",$B$11:$B$8770,"="&amp;B6762))/COUNTIFS($A$11:$A$8770,"="&amp;A6762,$F$11:$F$8770,"=COD1"),0)</f>
        <v>0</v>
      </c>
      <c r="U6762" t="e">
        <f>(VLOOKUP(F6762,tarifas!$C$7:$D$10,2,FALSE)+tarifas!$D$21)*datos!P6762</f>
        <v>#N/A</v>
      </c>
      <c r="V6762" t="e">
        <f t="shared" si="957"/>
        <v>#N/A</v>
      </c>
      <c r="W6762">
        <f t="shared" si="958"/>
        <v>0</v>
      </c>
    </row>
    <row r="6763" spans="1:23" x14ac:dyDescent="0.25">
      <c r="A6763">
        <f t="shared" si="951"/>
        <v>278</v>
      </c>
      <c r="B6763">
        <f t="shared" si="952"/>
        <v>10</v>
      </c>
      <c r="C6763" s="1">
        <f t="shared" si="959"/>
        <v>41921.333333316958</v>
      </c>
      <c r="D6763" s="7">
        <v>0</v>
      </c>
      <c r="E6763" s="7"/>
      <c r="G6763">
        <v>64.14</v>
      </c>
      <c r="H6763" s="12">
        <v>470.73493563736383</v>
      </c>
      <c r="I6763" s="13">
        <f>$D$2*tarifas!$D$12/24</f>
        <v>1.4541666666666666</v>
      </c>
      <c r="J6763" s="13" t="e">
        <f>VLOOKUP(E6763&amp;" "&amp;F6763,tarifas!$A$13:$D$20,4,FALSE)*H6763</f>
        <v>#N/A</v>
      </c>
      <c r="K6763" s="13">
        <f>IF(F6763="COD1",tarifas!$D$11*(SUMIFS($H$11:$H$8770,$F$11:$F$8770,"=COD1",$B$11:$B$8770,"="&amp;B6763)/COUNTIFS($F$11:$F$8770,"=COD1",$B$11:$B$8770,"="&amp;B6763))/COUNTIFS($A$11:$A$8770,"="&amp;A6763,$F$11:$F$8770,"=COD1"),0)</f>
        <v>0</v>
      </c>
      <c r="L6763" s="13" t="e">
        <f>(VLOOKUP(F6763,tarifas!$C$7:$D$10,2,FALSE)+tarifas!$D$21)*datos!H6763</f>
        <v>#N/A</v>
      </c>
      <c r="M6763">
        <v>65.033209999999997</v>
      </c>
      <c r="N6763" s="13" t="e">
        <f t="shared" si="953"/>
        <v>#N/A</v>
      </c>
      <c r="O6763">
        <f t="shared" si="954"/>
        <v>65.033209999999997</v>
      </c>
      <c r="P6763" s="12">
        <f t="shared" si="955"/>
        <v>405.70172563736384</v>
      </c>
      <c r="Q6763">
        <f t="shared" si="956"/>
        <v>0</v>
      </c>
      <c r="R6763">
        <f>$D$2*tarifas!$D$12/24</f>
        <v>1.4541666666666666</v>
      </c>
      <c r="S6763" t="e">
        <f>VLOOKUP(E6763&amp;" "&amp;F6763,tarifas!$A$13:$D$20,4,FALSE)*P6763</f>
        <v>#N/A</v>
      </c>
      <c r="T6763">
        <f>IF(F6763="COD1",tarifas!$D$11*(SUMIFS($P$11:$P$8770,$F$11:$F$8770,"=COD1",$B$11:$B$8770,"="&amp;B6763)/COUNTIFS($F$11:$F$8770,"=COD1",$B$11:$B$8770,"="&amp;B6763))/COUNTIFS($A$11:$A$8770,"="&amp;A6763,$F$11:$F$8770,"=COD1"),0)</f>
        <v>0</v>
      </c>
      <c r="U6763" t="e">
        <f>(VLOOKUP(F6763,tarifas!$C$7:$D$10,2,FALSE)+tarifas!$D$21)*datos!P6763</f>
        <v>#N/A</v>
      </c>
      <c r="V6763" t="e">
        <f t="shared" si="957"/>
        <v>#N/A</v>
      </c>
      <c r="W6763">
        <f t="shared" si="958"/>
        <v>0</v>
      </c>
    </row>
    <row r="6764" spans="1:23" x14ac:dyDescent="0.25">
      <c r="A6764">
        <f t="shared" si="951"/>
        <v>278</v>
      </c>
      <c r="B6764">
        <f t="shared" si="952"/>
        <v>10</v>
      </c>
      <c r="C6764" s="1">
        <f t="shared" si="959"/>
        <v>41921.374999983622</v>
      </c>
      <c r="D6764" s="7">
        <v>38.121212121212118</v>
      </c>
      <c r="E6764" s="7"/>
      <c r="G6764">
        <v>64.349999999999994</v>
      </c>
      <c r="H6764" s="12">
        <v>588.67956191690382</v>
      </c>
      <c r="I6764" s="13">
        <f>$D$2*tarifas!$D$12/24</f>
        <v>1.4541666666666666</v>
      </c>
      <c r="J6764" s="13" t="e">
        <f>VLOOKUP(E6764&amp;" "&amp;F6764,tarifas!$A$13:$D$20,4,FALSE)*H6764</f>
        <v>#N/A</v>
      </c>
      <c r="K6764" s="13">
        <f>IF(F6764="COD1",tarifas!$D$11*(SUMIFS($H$11:$H$8770,$F$11:$F$8770,"=COD1",$B$11:$B$8770,"="&amp;B6764)/COUNTIFS($F$11:$F$8770,"=COD1",$B$11:$B$8770,"="&amp;B6764))/COUNTIFS($A$11:$A$8770,"="&amp;A6764,$F$11:$F$8770,"=COD1"),0)</f>
        <v>0</v>
      </c>
      <c r="L6764" s="13" t="e">
        <f>(VLOOKUP(F6764,tarifas!$C$7:$D$10,2,FALSE)+tarifas!$D$21)*datos!H6764</f>
        <v>#N/A</v>
      </c>
      <c r="M6764">
        <v>154.55104</v>
      </c>
      <c r="N6764" s="13" t="e">
        <f t="shared" si="953"/>
        <v>#N/A</v>
      </c>
      <c r="O6764">
        <f t="shared" si="954"/>
        <v>154.55104</v>
      </c>
      <c r="P6764" s="12">
        <f t="shared" si="955"/>
        <v>434.12852191690382</v>
      </c>
      <c r="Q6764">
        <f t="shared" si="956"/>
        <v>0</v>
      </c>
      <c r="R6764">
        <f>$D$2*tarifas!$D$12/24</f>
        <v>1.4541666666666666</v>
      </c>
      <c r="S6764" t="e">
        <f>VLOOKUP(E6764&amp;" "&amp;F6764,tarifas!$A$13:$D$20,4,FALSE)*P6764</f>
        <v>#N/A</v>
      </c>
      <c r="T6764">
        <f>IF(F6764="COD1",tarifas!$D$11*(SUMIFS($P$11:$P$8770,$F$11:$F$8770,"=COD1",$B$11:$B$8770,"="&amp;B6764)/COUNTIFS($F$11:$F$8770,"=COD1",$B$11:$B$8770,"="&amp;B6764))/COUNTIFS($A$11:$A$8770,"="&amp;A6764,$F$11:$F$8770,"=COD1"),0)</f>
        <v>0</v>
      </c>
      <c r="U6764" t="e">
        <f>(VLOOKUP(F6764,tarifas!$C$7:$D$10,2,FALSE)+tarifas!$D$21)*datos!P6764</f>
        <v>#N/A</v>
      </c>
      <c r="V6764" t="e">
        <f t="shared" si="957"/>
        <v>#N/A</v>
      </c>
      <c r="W6764">
        <f t="shared" si="958"/>
        <v>0</v>
      </c>
    </row>
    <row r="6765" spans="1:23" x14ac:dyDescent="0.25">
      <c r="A6765">
        <f t="shared" si="951"/>
        <v>278</v>
      </c>
      <c r="B6765">
        <f t="shared" si="952"/>
        <v>10</v>
      </c>
      <c r="C6765" s="1">
        <f t="shared" si="959"/>
        <v>41921.416666650286</v>
      </c>
      <c r="D6765" s="7">
        <v>64.909090909090921</v>
      </c>
      <c r="E6765" s="7"/>
      <c r="G6765">
        <v>64.150000000000006</v>
      </c>
      <c r="H6765" s="12">
        <v>644.32415432434846</v>
      </c>
      <c r="I6765" s="13">
        <f>$D$2*tarifas!$D$12/24</f>
        <v>1.4541666666666666</v>
      </c>
      <c r="J6765" s="13" t="e">
        <f>VLOOKUP(E6765&amp;" "&amp;F6765,tarifas!$A$13:$D$20,4,FALSE)*H6765</f>
        <v>#N/A</v>
      </c>
      <c r="K6765" s="13">
        <f>IF(F6765="COD1",tarifas!$D$11*(SUMIFS($H$11:$H$8770,$F$11:$F$8770,"=COD1",$B$11:$B$8770,"="&amp;B6765)/COUNTIFS($F$11:$F$8770,"=COD1",$B$11:$B$8770,"="&amp;B6765))/COUNTIFS($A$11:$A$8770,"="&amp;A6765,$F$11:$F$8770,"=COD1"),0)</f>
        <v>0</v>
      </c>
      <c r="L6765" s="13" t="e">
        <f>(VLOOKUP(F6765,tarifas!$C$7:$D$10,2,FALSE)+tarifas!$D$21)*datos!H6765</f>
        <v>#N/A</v>
      </c>
      <c r="M6765">
        <v>347.28692000000001</v>
      </c>
      <c r="N6765" s="13" t="e">
        <f t="shared" si="953"/>
        <v>#N/A</v>
      </c>
      <c r="O6765">
        <f t="shared" si="954"/>
        <v>347.28692000000001</v>
      </c>
      <c r="P6765" s="12">
        <f t="shared" si="955"/>
        <v>297.03723432434845</v>
      </c>
      <c r="Q6765">
        <f t="shared" si="956"/>
        <v>0</v>
      </c>
      <c r="R6765">
        <f>$D$2*tarifas!$D$12/24</f>
        <v>1.4541666666666666</v>
      </c>
      <c r="S6765" t="e">
        <f>VLOOKUP(E6765&amp;" "&amp;F6765,tarifas!$A$13:$D$20,4,FALSE)*P6765</f>
        <v>#N/A</v>
      </c>
      <c r="T6765">
        <f>IF(F6765="COD1",tarifas!$D$11*(SUMIFS($P$11:$P$8770,$F$11:$F$8770,"=COD1",$B$11:$B$8770,"="&amp;B6765)/COUNTIFS($F$11:$F$8770,"=COD1",$B$11:$B$8770,"="&amp;B6765))/COUNTIFS($A$11:$A$8770,"="&amp;A6765,$F$11:$F$8770,"=COD1"),0)</f>
        <v>0</v>
      </c>
      <c r="U6765" t="e">
        <f>(VLOOKUP(F6765,tarifas!$C$7:$D$10,2,FALSE)+tarifas!$D$21)*datos!P6765</f>
        <v>#N/A</v>
      </c>
      <c r="V6765" t="e">
        <f t="shared" si="957"/>
        <v>#N/A</v>
      </c>
      <c r="W6765">
        <f t="shared" si="958"/>
        <v>0</v>
      </c>
    </row>
    <row r="6766" spans="1:23" x14ac:dyDescent="0.25">
      <c r="A6766">
        <f t="shared" si="951"/>
        <v>278</v>
      </c>
      <c r="B6766">
        <f t="shared" si="952"/>
        <v>10</v>
      </c>
      <c r="C6766" s="1">
        <f t="shared" si="959"/>
        <v>41921.45833331695</v>
      </c>
      <c r="D6766" s="7">
        <v>88.86363636363636</v>
      </c>
      <c r="E6766" s="7"/>
      <c r="G6766">
        <v>64.34</v>
      </c>
      <c r="H6766" s="12">
        <v>463.10887888685824</v>
      </c>
      <c r="I6766" s="13">
        <f>$D$2*tarifas!$D$12/24</f>
        <v>1.4541666666666666</v>
      </c>
      <c r="J6766" s="13" t="e">
        <f>VLOOKUP(E6766&amp;" "&amp;F6766,tarifas!$A$13:$D$20,4,FALSE)*H6766</f>
        <v>#N/A</v>
      </c>
      <c r="K6766" s="13">
        <f>IF(F6766="COD1",tarifas!$D$11*(SUMIFS($H$11:$H$8770,$F$11:$F$8770,"=COD1",$B$11:$B$8770,"="&amp;B6766)/COUNTIFS($F$11:$F$8770,"=COD1",$B$11:$B$8770,"="&amp;B6766))/COUNTIFS($A$11:$A$8770,"="&amp;A6766,$F$11:$F$8770,"=COD1"),0)</f>
        <v>0</v>
      </c>
      <c r="L6766" s="13" t="e">
        <f>(VLOOKUP(F6766,tarifas!$C$7:$D$10,2,FALSE)+tarifas!$D$21)*datos!H6766</f>
        <v>#N/A</v>
      </c>
      <c r="M6766">
        <v>359.32178999999996</v>
      </c>
      <c r="N6766" s="13" t="e">
        <f t="shared" si="953"/>
        <v>#N/A</v>
      </c>
      <c r="O6766">
        <f t="shared" si="954"/>
        <v>359.32178999999996</v>
      </c>
      <c r="P6766" s="12">
        <f t="shared" si="955"/>
        <v>103.78708888685827</v>
      </c>
      <c r="Q6766">
        <f t="shared" si="956"/>
        <v>0</v>
      </c>
      <c r="R6766">
        <f>$D$2*tarifas!$D$12/24</f>
        <v>1.4541666666666666</v>
      </c>
      <c r="S6766" t="e">
        <f>VLOOKUP(E6766&amp;" "&amp;F6766,tarifas!$A$13:$D$20,4,FALSE)*P6766</f>
        <v>#N/A</v>
      </c>
      <c r="T6766">
        <f>IF(F6766="COD1",tarifas!$D$11*(SUMIFS($P$11:$P$8770,$F$11:$F$8770,"=COD1",$B$11:$B$8770,"="&amp;B6766)/COUNTIFS($F$11:$F$8770,"=COD1",$B$11:$B$8770,"="&amp;B6766))/COUNTIFS($A$11:$A$8770,"="&amp;A6766,$F$11:$F$8770,"=COD1"),0)</f>
        <v>0</v>
      </c>
      <c r="U6766" t="e">
        <f>(VLOOKUP(F6766,tarifas!$C$7:$D$10,2,FALSE)+tarifas!$D$21)*datos!P6766</f>
        <v>#N/A</v>
      </c>
      <c r="V6766" t="e">
        <f t="shared" si="957"/>
        <v>#N/A</v>
      </c>
      <c r="W6766">
        <f t="shared" si="958"/>
        <v>0</v>
      </c>
    </row>
    <row r="6767" spans="1:23" x14ac:dyDescent="0.25">
      <c r="A6767">
        <f t="shared" si="951"/>
        <v>278</v>
      </c>
      <c r="B6767">
        <f t="shared" si="952"/>
        <v>10</v>
      </c>
      <c r="C6767" s="1">
        <f t="shared" si="959"/>
        <v>41921.499999983615</v>
      </c>
      <c r="D6767" s="7">
        <v>96.848484848484844</v>
      </c>
      <c r="E6767" s="7"/>
      <c r="G6767">
        <v>63.5</v>
      </c>
      <c r="H6767" s="12">
        <v>434.34037003516391</v>
      </c>
      <c r="I6767" s="13">
        <f>$D$2*tarifas!$D$12/24</f>
        <v>1.4541666666666666</v>
      </c>
      <c r="J6767" s="13" t="e">
        <f>VLOOKUP(E6767&amp;" "&amp;F6767,tarifas!$A$13:$D$20,4,FALSE)*H6767</f>
        <v>#N/A</v>
      </c>
      <c r="K6767" s="13">
        <f>IF(F6767="COD1",tarifas!$D$11*(SUMIFS($H$11:$H$8770,$F$11:$F$8770,"=COD1",$B$11:$B$8770,"="&amp;B6767)/COUNTIFS($F$11:$F$8770,"=COD1",$B$11:$B$8770,"="&amp;B6767))/COUNTIFS($A$11:$A$8770,"="&amp;A6767,$F$11:$F$8770,"=COD1"),0)</f>
        <v>0</v>
      </c>
      <c r="L6767" s="13" t="e">
        <f>(VLOOKUP(F6767,tarifas!$C$7:$D$10,2,FALSE)+tarifas!$D$21)*datos!H6767</f>
        <v>#N/A</v>
      </c>
      <c r="M6767">
        <v>100.28326</v>
      </c>
      <c r="N6767" s="13" t="e">
        <f t="shared" si="953"/>
        <v>#N/A</v>
      </c>
      <c r="O6767">
        <f t="shared" si="954"/>
        <v>100.28326</v>
      </c>
      <c r="P6767" s="12">
        <f t="shared" si="955"/>
        <v>334.05711003516393</v>
      </c>
      <c r="Q6767">
        <f t="shared" si="956"/>
        <v>0</v>
      </c>
      <c r="R6767">
        <f>$D$2*tarifas!$D$12/24</f>
        <v>1.4541666666666666</v>
      </c>
      <c r="S6767" t="e">
        <f>VLOOKUP(E6767&amp;" "&amp;F6767,tarifas!$A$13:$D$20,4,FALSE)*P6767</f>
        <v>#N/A</v>
      </c>
      <c r="T6767">
        <f>IF(F6767="COD1",tarifas!$D$11*(SUMIFS($P$11:$P$8770,$F$11:$F$8770,"=COD1",$B$11:$B$8770,"="&amp;B6767)/COUNTIFS($F$11:$F$8770,"=COD1",$B$11:$B$8770,"="&amp;B6767))/COUNTIFS($A$11:$A$8770,"="&amp;A6767,$F$11:$F$8770,"=COD1"),0)</f>
        <v>0</v>
      </c>
      <c r="U6767" t="e">
        <f>(VLOOKUP(F6767,tarifas!$C$7:$D$10,2,FALSE)+tarifas!$D$21)*datos!P6767</f>
        <v>#N/A</v>
      </c>
      <c r="V6767" t="e">
        <f t="shared" si="957"/>
        <v>#N/A</v>
      </c>
      <c r="W6767">
        <f t="shared" si="958"/>
        <v>0</v>
      </c>
    </row>
    <row r="6768" spans="1:23" x14ac:dyDescent="0.25">
      <c r="A6768">
        <f t="shared" si="951"/>
        <v>278</v>
      </c>
      <c r="B6768">
        <f t="shared" si="952"/>
        <v>10</v>
      </c>
      <c r="C6768" s="1">
        <f t="shared" si="959"/>
        <v>41921.541666650279</v>
      </c>
      <c r="D6768" s="7">
        <v>119.25757575757576</v>
      </c>
      <c r="E6768" s="7"/>
      <c r="G6768">
        <v>62</v>
      </c>
      <c r="H6768" s="12">
        <v>650.21818307493072</v>
      </c>
      <c r="I6768" s="13">
        <f>$D$2*tarifas!$D$12/24</f>
        <v>1.4541666666666666</v>
      </c>
      <c r="J6768" s="13" t="e">
        <f>VLOOKUP(E6768&amp;" "&amp;F6768,tarifas!$A$13:$D$20,4,FALSE)*H6768</f>
        <v>#N/A</v>
      </c>
      <c r="K6768" s="13">
        <f>IF(F6768="COD1",tarifas!$D$11*(SUMIFS($H$11:$H$8770,$F$11:$F$8770,"=COD1",$B$11:$B$8770,"="&amp;B6768)/COUNTIFS($F$11:$F$8770,"=COD1",$B$11:$B$8770,"="&amp;B6768))/COUNTIFS($A$11:$A$8770,"="&amp;A6768,$F$11:$F$8770,"=COD1"),0)</f>
        <v>0</v>
      </c>
      <c r="L6768" s="13" t="e">
        <f>(VLOOKUP(F6768,tarifas!$C$7:$D$10,2,FALSE)+tarifas!$D$21)*datos!H6768</f>
        <v>#N/A</v>
      </c>
      <c r="M6768">
        <v>188.85504999999998</v>
      </c>
      <c r="N6768" s="13" t="e">
        <f t="shared" si="953"/>
        <v>#N/A</v>
      </c>
      <c r="O6768">
        <f t="shared" si="954"/>
        <v>188.85504999999998</v>
      </c>
      <c r="P6768" s="12">
        <f t="shared" si="955"/>
        <v>461.36313307493072</v>
      </c>
      <c r="Q6768">
        <f t="shared" si="956"/>
        <v>0</v>
      </c>
      <c r="R6768">
        <f>$D$2*tarifas!$D$12/24</f>
        <v>1.4541666666666666</v>
      </c>
      <c r="S6768" t="e">
        <f>VLOOKUP(E6768&amp;" "&amp;F6768,tarifas!$A$13:$D$20,4,FALSE)*P6768</f>
        <v>#N/A</v>
      </c>
      <c r="T6768">
        <f>IF(F6768="COD1",tarifas!$D$11*(SUMIFS($P$11:$P$8770,$F$11:$F$8770,"=COD1",$B$11:$B$8770,"="&amp;B6768)/COUNTIFS($F$11:$F$8770,"=COD1",$B$11:$B$8770,"="&amp;B6768))/COUNTIFS($A$11:$A$8770,"="&amp;A6768,$F$11:$F$8770,"=COD1"),0)</f>
        <v>0</v>
      </c>
      <c r="U6768" t="e">
        <f>(VLOOKUP(F6768,tarifas!$C$7:$D$10,2,FALSE)+tarifas!$D$21)*datos!P6768</f>
        <v>#N/A</v>
      </c>
      <c r="V6768" t="e">
        <f t="shared" si="957"/>
        <v>#N/A</v>
      </c>
      <c r="W6768">
        <f t="shared" si="958"/>
        <v>0</v>
      </c>
    </row>
    <row r="6769" spans="1:23" x14ac:dyDescent="0.25">
      <c r="A6769">
        <f t="shared" si="951"/>
        <v>278</v>
      </c>
      <c r="B6769">
        <f t="shared" si="952"/>
        <v>10</v>
      </c>
      <c r="C6769" s="1">
        <f t="shared" si="959"/>
        <v>41921.583333316943</v>
      </c>
      <c r="D6769" s="7">
        <v>232.59090909090912</v>
      </c>
      <c r="E6769" s="7"/>
      <c r="G6769">
        <v>60</v>
      </c>
      <c r="H6769" s="12">
        <v>737.50914326412033</v>
      </c>
      <c r="I6769" s="13">
        <f>$D$2*tarifas!$D$12/24</f>
        <v>1.4541666666666666</v>
      </c>
      <c r="J6769" s="13" t="e">
        <f>VLOOKUP(E6769&amp;" "&amp;F6769,tarifas!$A$13:$D$20,4,FALSE)*H6769</f>
        <v>#N/A</v>
      </c>
      <c r="K6769" s="13">
        <f>IF(F6769="COD1",tarifas!$D$11*(SUMIFS($H$11:$H$8770,$F$11:$F$8770,"=COD1",$B$11:$B$8770,"="&amp;B6769)/COUNTIFS($F$11:$F$8770,"=COD1",$B$11:$B$8770,"="&amp;B6769))/COUNTIFS($A$11:$A$8770,"="&amp;A6769,$F$11:$F$8770,"=COD1"),0)</f>
        <v>0</v>
      </c>
      <c r="L6769" s="13" t="e">
        <f>(VLOOKUP(F6769,tarifas!$C$7:$D$10,2,FALSE)+tarifas!$D$21)*datos!H6769</f>
        <v>#N/A</v>
      </c>
      <c r="M6769">
        <v>142.82201000000001</v>
      </c>
      <c r="N6769" s="13" t="e">
        <f t="shared" si="953"/>
        <v>#N/A</v>
      </c>
      <c r="O6769">
        <f t="shared" si="954"/>
        <v>142.82201000000001</v>
      </c>
      <c r="P6769" s="12">
        <f t="shared" si="955"/>
        <v>594.68713326412035</v>
      </c>
      <c r="Q6769">
        <f t="shared" si="956"/>
        <v>0</v>
      </c>
      <c r="R6769">
        <f>$D$2*tarifas!$D$12/24</f>
        <v>1.4541666666666666</v>
      </c>
      <c r="S6769" t="e">
        <f>VLOOKUP(E6769&amp;" "&amp;F6769,tarifas!$A$13:$D$20,4,FALSE)*P6769</f>
        <v>#N/A</v>
      </c>
      <c r="T6769">
        <f>IF(F6769="COD1",tarifas!$D$11*(SUMIFS($P$11:$P$8770,$F$11:$F$8770,"=COD1",$B$11:$B$8770,"="&amp;B6769)/COUNTIFS($F$11:$F$8770,"=COD1",$B$11:$B$8770,"="&amp;B6769))/COUNTIFS($A$11:$A$8770,"="&amp;A6769,$F$11:$F$8770,"=COD1"),0)</f>
        <v>0</v>
      </c>
      <c r="U6769" t="e">
        <f>(VLOOKUP(F6769,tarifas!$C$7:$D$10,2,FALSE)+tarifas!$D$21)*datos!P6769</f>
        <v>#N/A</v>
      </c>
      <c r="V6769" t="e">
        <f t="shared" si="957"/>
        <v>#N/A</v>
      </c>
      <c r="W6769">
        <f t="shared" si="958"/>
        <v>0</v>
      </c>
    </row>
    <row r="6770" spans="1:23" x14ac:dyDescent="0.25">
      <c r="A6770">
        <f t="shared" si="951"/>
        <v>278</v>
      </c>
      <c r="B6770">
        <f t="shared" si="952"/>
        <v>10</v>
      </c>
      <c r="C6770" s="1">
        <f t="shared" si="959"/>
        <v>41921.624999983607</v>
      </c>
      <c r="D6770" s="7">
        <v>289.25757575757575</v>
      </c>
      <c r="E6770" s="7"/>
      <c r="G6770">
        <v>62.1</v>
      </c>
      <c r="H6770" s="12">
        <v>743.03594274712634</v>
      </c>
      <c r="I6770" s="13">
        <f>$D$2*tarifas!$D$12/24</f>
        <v>1.4541666666666666</v>
      </c>
      <c r="J6770" s="13" t="e">
        <f>VLOOKUP(E6770&amp;" "&amp;F6770,tarifas!$A$13:$D$20,4,FALSE)*H6770</f>
        <v>#N/A</v>
      </c>
      <c r="K6770" s="13">
        <f>IF(F6770="COD1",tarifas!$D$11*(SUMIFS($H$11:$H$8770,$F$11:$F$8770,"=COD1",$B$11:$B$8770,"="&amp;B6770)/COUNTIFS($F$11:$F$8770,"=COD1",$B$11:$B$8770,"="&amp;B6770))/COUNTIFS($A$11:$A$8770,"="&amp;A6770,$F$11:$F$8770,"=COD1"),0)</f>
        <v>0</v>
      </c>
      <c r="L6770" s="13" t="e">
        <f>(VLOOKUP(F6770,tarifas!$C$7:$D$10,2,FALSE)+tarifas!$D$21)*datos!H6770</f>
        <v>#N/A</v>
      </c>
      <c r="M6770">
        <v>174.08195000000001</v>
      </c>
      <c r="N6770" s="13" t="e">
        <f t="shared" si="953"/>
        <v>#N/A</v>
      </c>
      <c r="O6770">
        <f t="shared" si="954"/>
        <v>174.08195000000001</v>
      </c>
      <c r="P6770" s="12">
        <f t="shared" si="955"/>
        <v>568.95399274712634</v>
      </c>
      <c r="Q6770">
        <f t="shared" si="956"/>
        <v>0</v>
      </c>
      <c r="R6770">
        <f>$D$2*tarifas!$D$12/24</f>
        <v>1.4541666666666666</v>
      </c>
      <c r="S6770" t="e">
        <f>VLOOKUP(E6770&amp;" "&amp;F6770,tarifas!$A$13:$D$20,4,FALSE)*P6770</f>
        <v>#N/A</v>
      </c>
      <c r="T6770">
        <f>IF(F6770="COD1",tarifas!$D$11*(SUMIFS($P$11:$P$8770,$F$11:$F$8770,"=COD1",$B$11:$B$8770,"="&amp;B6770)/COUNTIFS($F$11:$F$8770,"=COD1",$B$11:$B$8770,"="&amp;B6770))/COUNTIFS($A$11:$A$8770,"="&amp;A6770,$F$11:$F$8770,"=COD1"),0)</f>
        <v>0</v>
      </c>
      <c r="U6770" t="e">
        <f>(VLOOKUP(F6770,tarifas!$C$7:$D$10,2,FALSE)+tarifas!$D$21)*datos!P6770</f>
        <v>#N/A</v>
      </c>
      <c r="V6770" t="e">
        <f t="shared" si="957"/>
        <v>#N/A</v>
      </c>
      <c r="W6770">
        <f t="shared" si="958"/>
        <v>0</v>
      </c>
    </row>
    <row r="6771" spans="1:23" x14ac:dyDescent="0.25">
      <c r="A6771">
        <f t="shared" si="951"/>
        <v>278</v>
      </c>
      <c r="B6771">
        <f t="shared" si="952"/>
        <v>10</v>
      </c>
      <c r="C6771" s="1">
        <f t="shared" si="959"/>
        <v>41921.666666650272</v>
      </c>
      <c r="D6771" s="7">
        <v>300.59090909090912</v>
      </c>
      <c r="E6771" s="7"/>
      <c r="G6771">
        <v>64.34</v>
      </c>
      <c r="H6771" s="12">
        <v>595.51524961109396</v>
      </c>
      <c r="I6771" s="13">
        <f>$D$2*tarifas!$D$12/24</f>
        <v>1.4541666666666666</v>
      </c>
      <c r="J6771" s="13" t="e">
        <f>VLOOKUP(E6771&amp;" "&amp;F6771,tarifas!$A$13:$D$20,4,FALSE)*H6771</f>
        <v>#N/A</v>
      </c>
      <c r="K6771" s="13">
        <f>IF(F6771="COD1",tarifas!$D$11*(SUMIFS($H$11:$H$8770,$F$11:$F$8770,"=COD1",$B$11:$B$8770,"="&amp;B6771)/COUNTIFS($F$11:$F$8770,"=COD1",$B$11:$B$8770,"="&amp;B6771))/COUNTIFS($A$11:$A$8770,"="&amp;A6771,$F$11:$F$8770,"=COD1"),0)</f>
        <v>0</v>
      </c>
      <c r="L6771" s="13" t="e">
        <f>(VLOOKUP(F6771,tarifas!$C$7:$D$10,2,FALSE)+tarifas!$D$21)*datos!H6771</f>
        <v>#N/A</v>
      </c>
      <c r="M6771">
        <v>14.604209999999998</v>
      </c>
      <c r="N6771" s="13" t="e">
        <f t="shared" si="953"/>
        <v>#N/A</v>
      </c>
      <c r="O6771">
        <f t="shared" si="954"/>
        <v>14.604209999999998</v>
      </c>
      <c r="P6771" s="12">
        <f t="shared" si="955"/>
        <v>580.911039611094</v>
      </c>
      <c r="Q6771">
        <f t="shared" si="956"/>
        <v>0</v>
      </c>
      <c r="R6771">
        <f>$D$2*tarifas!$D$12/24</f>
        <v>1.4541666666666666</v>
      </c>
      <c r="S6771" t="e">
        <f>VLOOKUP(E6771&amp;" "&amp;F6771,tarifas!$A$13:$D$20,4,FALSE)*P6771</f>
        <v>#N/A</v>
      </c>
      <c r="T6771">
        <f>IF(F6771="COD1",tarifas!$D$11*(SUMIFS($P$11:$P$8770,$F$11:$F$8770,"=COD1",$B$11:$B$8770,"="&amp;B6771)/COUNTIFS($F$11:$F$8770,"=COD1",$B$11:$B$8770,"="&amp;B6771))/COUNTIFS($A$11:$A$8770,"="&amp;A6771,$F$11:$F$8770,"=COD1"),0)</f>
        <v>0</v>
      </c>
      <c r="U6771" t="e">
        <f>(VLOOKUP(F6771,tarifas!$C$7:$D$10,2,FALSE)+tarifas!$D$21)*datos!P6771</f>
        <v>#N/A</v>
      </c>
      <c r="V6771" t="e">
        <f t="shared" si="957"/>
        <v>#N/A</v>
      </c>
      <c r="W6771">
        <f t="shared" si="958"/>
        <v>0</v>
      </c>
    </row>
    <row r="6772" spans="1:23" x14ac:dyDescent="0.25">
      <c r="A6772">
        <f t="shared" si="951"/>
        <v>278</v>
      </c>
      <c r="B6772">
        <f t="shared" si="952"/>
        <v>10</v>
      </c>
      <c r="C6772" s="1">
        <f t="shared" si="959"/>
        <v>41921.708333316936</v>
      </c>
      <c r="D6772" s="7">
        <v>78.818181818181813</v>
      </c>
      <c r="E6772" s="7"/>
      <c r="G6772">
        <v>65.010000000000005</v>
      </c>
      <c r="H6772" s="12">
        <v>458.27806069145447</v>
      </c>
      <c r="I6772" s="13">
        <f>$D$2*tarifas!$D$12/24</f>
        <v>1.4541666666666666</v>
      </c>
      <c r="J6772" s="13" t="e">
        <f>VLOOKUP(E6772&amp;" "&amp;F6772,tarifas!$A$13:$D$20,4,FALSE)*H6772</f>
        <v>#N/A</v>
      </c>
      <c r="K6772" s="13">
        <f>IF(F6772="COD1",tarifas!$D$11*(SUMIFS($H$11:$H$8770,$F$11:$F$8770,"=COD1",$B$11:$B$8770,"="&amp;B6772)/COUNTIFS($F$11:$F$8770,"=COD1",$B$11:$B$8770,"="&amp;B6772))/COUNTIFS($A$11:$A$8770,"="&amp;A6772,$F$11:$F$8770,"=COD1"),0)</f>
        <v>0</v>
      </c>
      <c r="L6772" s="13" t="e">
        <f>(VLOOKUP(F6772,tarifas!$C$7:$D$10,2,FALSE)+tarifas!$D$21)*datos!H6772</f>
        <v>#N/A</v>
      </c>
      <c r="M6772">
        <v>0</v>
      </c>
      <c r="N6772" s="13" t="e">
        <f t="shared" si="953"/>
        <v>#N/A</v>
      </c>
      <c r="O6772">
        <f t="shared" si="954"/>
        <v>0</v>
      </c>
      <c r="P6772" s="12">
        <f t="shared" si="955"/>
        <v>458.27806069145447</v>
      </c>
      <c r="Q6772">
        <f t="shared" si="956"/>
        <v>0</v>
      </c>
      <c r="R6772">
        <f>$D$2*tarifas!$D$12/24</f>
        <v>1.4541666666666666</v>
      </c>
      <c r="S6772" t="e">
        <f>VLOOKUP(E6772&amp;" "&amp;F6772,tarifas!$A$13:$D$20,4,FALSE)*P6772</f>
        <v>#N/A</v>
      </c>
      <c r="T6772">
        <f>IF(F6772="COD1",tarifas!$D$11*(SUMIFS($P$11:$P$8770,$F$11:$F$8770,"=COD1",$B$11:$B$8770,"="&amp;B6772)/COUNTIFS($F$11:$F$8770,"=COD1",$B$11:$B$8770,"="&amp;B6772))/COUNTIFS($A$11:$A$8770,"="&amp;A6772,$F$11:$F$8770,"=COD1"),0)</f>
        <v>0</v>
      </c>
      <c r="U6772" t="e">
        <f>(VLOOKUP(F6772,tarifas!$C$7:$D$10,2,FALSE)+tarifas!$D$21)*datos!P6772</f>
        <v>#N/A</v>
      </c>
      <c r="V6772" t="e">
        <f t="shared" si="957"/>
        <v>#N/A</v>
      </c>
      <c r="W6772">
        <f t="shared" si="958"/>
        <v>0</v>
      </c>
    </row>
    <row r="6773" spans="1:23" x14ac:dyDescent="0.25">
      <c r="A6773">
        <f t="shared" si="951"/>
        <v>278</v>
      </c>
      <c r="B6773">
        <f t="shared" si="952"/>
        <v>10</v>
      </c>
      <c r="C6773" s="1">
        <f t="shared" si="959"/>
        <v>41921.7499999836</v>
      </c>
      <c r="D6773" s="7">
        <v>0</v>
      </c>
      <c r="E6773" s="7"/>
      <c r="G6773">
        <v>69.05</v>
      </c>
      <c r="H6773" s="12">
        <v>335.29353296269619</v>
      </c>
      <c r="I6773" s="13">
        <f>$D$2*tarifas!$D$12/24</f>
        <v>1.4541666666666666</v>
      </c>
      <c r="J6773" s="13" t="e">
        <f>VLOOKUP(E6773&amp;" "&amp;F6773,tarifas!$A$13:$D$20,4,FALSE)*H6773</f>
        <v>#N/A</v>
      </c>
      <c r="K6773" s="13">
        <f>IF(F6773="COD1",tarifas!$D$11*(SUMIFS($H$11:$H$8770,$F$11:$F$8770,"=COD1",$B$11:$B$8770,"="&amp;B6773)/COUNTIFS($F$11:$F$8770,"=COD1",$B$11:$B$8770,"="&amp;B6773))/COUNTIFS($A$11:$A$8770,"="&amp;A6773,$F$11:$F$8770,"=COD1"),0)</f>
        <v>0</v>
      </c>
      <c r="L6773" s="13" t="e">
        <f>(VLOOKUP(F6773,tarifas!$C$7:$D$10,2,FALSE)+tarifas!$D$21)*datos!H6773</f>
        <v>#N/A</v>
      </c>
      <c r="M6773">
        <v>0</v>
      </c>
      <c r="N6773" s="13" t="e">
        <f t="shared" si="953"/>
        <v>#N/A</v>
      </c>
      <c r="O6773">
        <f t="shared" si="954"/>
        <v>0</v>
      </c>
      <c r="P6773" s="12">
        <f t="shared" si="955"/>
        <v>335.29353296269619</v>
      </c>
      <c r="Q6773">
        <f t="shared" si="956"/>
        <v>0</v>
      </c>
      <c r="R6773">
        <f>$D$2*tarifas!$D$12/24</f>
        <v>1.4541666666666666</v>
      </c>
      <c r="S6773" t="e">
        <f>VLOOKUP(E6773&amp;" "&amp;F6773,tarifas!$A$13:$D$20,4,FALSE)*P6773</f>
        <v>#N/A</v>
      </c>
      <c r="T6773">
        <f>IF(F6773="COD1",tarifas!$D$11*(SUMIFS($P$11:$P$8770,$F$11:$F$8770,"=COD1",$B$11:$B$8770,"="&amp;B6773)/COUNTIFS($F$11:$F$8770,"=COD1",$B$11:$B$8770,"="&amp;B6773))/COUNTIFS($A$11:$A$8770,"="&amp;A6773,$F$11:$F$8770,"=COD1"),0)</f>
        <v>0</v>
      </c>
      <c r="U6773" t="e">
        <f>(VLOOKUP(F6773,tarifas!$C$7:$D$10,2,FALSE)+tarifas!$D$21)*datos!P6773</f>
        <v>#N/A</v>
      </c>
      <c r="V6773" t="e">
        <f t="shared" si="957"/>
        <v>#N/A</v>
      </c>
      <c r="W6773">
        <f t="shared" si="958"/>
        <v>0</v>
      </c>
    </row>
    <row r="6774" spans="1:23" x14ac:dyDescent="0.25">
      <c r="A6774">
        <f t="shared" si="951"/>
        <v>278</v>
      </c>
      <c r="B6774">
        <f t="shared" si="952"/>
        <v>10</v>
      </c>
      <c r="C6774" s="1">
        <f t="shared" si="959"/>
        <v>41921.791666650264</v>
      </c>
      <c r="D6774" s="7">
        <v>0</v>
      </c>
      <c r="E6774" s="7"/>
      <c r="G6774">
        <v>82.24</v>
      </c>
      <c r="H6774" s="12">
        <v>260.42721693585463</v>
      </c>
      <c r="I6774" s="13">
        <f>$D$2*tarifas!$D$12/24</f>
        <v>1.4541666666666666</v>
      </c>
      <c r="J6774" s="13" t="e">
        <f>VLOOKUP(E6774&amp;" "&amp;F6774,tarifas!$A$13:$D$20,4,FALSE)*H6774</f>
        <v>#N/A</v>
      </c>
      <c r="K6774" s="13">
        <f>IF(F6774="COD1",tarifas!$D$11*(SUMIFS($H$11:$H$8770,$F$11:$F$8770,"=COD1",$B$11:$B$8770,"="&amp;B6774)/COUNTIFS($F$11:$F$8770,"=COD1",$B$11:$B$8770,"="&amp;B6774))/COUNTIFS($A$11:$A$8770,"="&amp;A6774,$F$11:$F$8770,"=COD1"),0)</f>
        <v>0</v>
      </c>
      <c r="L6774" s="13" t="e">
        <f>(VLOOKUP(F6774,tarifas!$C$7:$D$10,2,FALSE)+tarifas!$D$21)*datos!H6774</f>
        <v>#N/A</v>
      </c>
      <c r="M6774">
        <v>0</v>
      </c>
      <c r="N6774" s="13" t="e">
        <f t="shared" si="953"/>
        <v>#N/A</v>
      </c>
      <c r="O6774">
        <f t="shared" si="954"/>
        <v>0</v>
      </c>
      <c r="P6774" s="12">
        <f t="shared" si="955"/>
        <v>260.42721693585463</v>
      </c>
      <c r="Q6774">
        <f t="shared" si="956"/>
        <v>0</v>
      </c>
      <c r="R6774">
        <f>$D$2*tarifas!$D$12/24</f>
        <v>1.4541666666666666</v>
      </c>
      <c r="S6774" t="e">
        <f>VLOOKUP(E6774&amp;" "&amp;F6774,tarifas!$A$13:$D$20,4,FALSE)*P6774</f>
        <v>#N/A</v>
      </c>
      <c r="T6774">
        <f>IF(F6774="COD1",tarifas!$D$11*(SUMIFS($P$11:$P$8770,$F$11:$F$8770,"=COD1",$B$11:$B$8770,"="&amp;B6774)/COUNTIFS($F$11:$F$8770,"=COD1",$B$11:$B$8770,"="&amp;B6774))/COUNTIFS($A$11:$A$8770,"="&amp;A6774,$F$11:$F$8770,"=COD1"),0)</f>
        <v>0</v>
      </c>
      <c r="U6774" t="e">
        <f>(VLOOKUP(F6774,tarifas!$C$7:$D$10,2,FALSE)+tarifas!$D$21)*datos!P6774</f>
        <v>#N/A</v>
      </c>
      <c r="V6774" t="e">
        <f t="shared" si="957"/>
        <v>#N/A</v>
      </c>
      <c r="W6774">
        <f t="shared" si="958"/>
        <v>0</v>
      </c>
    </row>
    <row r="6775" spans="1:23" x14ac:dyDescent="0.25">
      <c r="A6775">
        <f t="shared" si="951"/>
        <v>278</v>
      </c>
      <c r="B6775">
        <f t="shared" si="952"/>
        <v>10</v>
      </c>
      <c r="C6775" s="1">
        <f t="shared" si="959"/>
        <v>41921.833333316928</v>
      </c>
      <c r="D6775" s="7">
        <v>0</v>
      </c>
      <c r="E6775" s="7"/>
      <c r="G6775">
        <v>79.75</v>
      </c>
      <c r="H6775" s="12">
        <v>235.66396531617301</v>
      </c>
      <c r="I6775" s="13">
        <f>$D$2*tarifas!$D$12/24</f>
        <v>1.4541666666666666</v>
      </c>
      <c r="J6775" s="13" t="e">
        <f>VLOOKUP(E6775&amp;" "&amp;F6775,tarifas!$A$13:$D$20,4,FALSE)*H6775</f>
        <v>#N/A</v>
      </c>
      <c r="K6775" s="13">
        <f>IF(F6775="COD1",tarifas!$D$11*(SUMIFS($H$11:$H$8770,$F$11:$F$8770,"=COD1",$B$11:$B$8770,"="&amp;B6775)/COUNTIFS($F$11:$F$8770,"=COD1",$B$11:$B$8770,"="&amp;B6775))/COUNTIFS($A$11:$A$8770,"="&amp;A6775,$F$11:$F$8770,"=COD1"),0)</f>
        <v>0</v>
      </c>
      <c r="L6775" s="13" t="e">
        <f>(VLOOKUP(F6775,tarifas!$C$7:$D$10,2,FALSE)+tarifas!$D$21)*datos!H6775</f>
        <v>#N/A</v>
      </c>
      <c r="M6775">
        <v>0</v>
      </c>
      <c r="N6775" s="13" t="e">
        <f t="shared" si="953"/>
        <v>#N/A</v>
      </c>
      <c r="O6775">
        <f t="shared" si="954"/>
        <v>0</v>
      </c>
      <c r="P6775" s="12">
        <f t="shared" si="955"/>
        <v>235.66396531617301</v>
      </c>
      <c r="Q6775">
        <f t="shared" si="956"/>
        <v>0</v>
      </c>
      <c r="R6775">
        <f>$D$2*tarifas!$D$12/24</f>
        <v>1.4541666666666666</v>
      </c>
      <c r="S6775" t="e">
        <f>VLOOKUP(E6775&amp;" "&amp;F6775,tarifas!$A$13:$D$20,4,FALSE)*P6775</f>
        <v>#N/A</v>
      </c>
      <c r="T6775">
        <f>IF(F6775="COD1",tarifas!$D$11*(SUMIFS($P$11:$P$8770,$F$11:$F$8770,"=COD1",$B$11:$B$8770,"="&amp;B6775)/COUNTIFS($F$11:$F$8770,"=COD1",$B$11:$B$8770,"="&amp;B6775))/COUNTIFS($A$11:$A$8770,"="&amp;A6775,$F$11:$F$8770,"=COD1"),0)</f>
        <v>0</v>
      </c>
      <c r="U6775" t="e">
        <f>(VLOOKUP(F6775,tarifas!$C$7:$D$10,2,FALSE)+tarifas!$D$21)*datos!P6775</f>
        <v>#N/A</v>
      </c>
      <c r="V6775" t="e">
        <f t="shared" si="957"/>
        <v>#N/A</v>
      </c>
      <c r="W6775">
        <f t="shared" si="958"/>
        <v>0</v>
      </c>
    </row>
    <row r="6776" spans="1:23" x14ac:dyDescent="0.25">
      <c r="A6776">
        <f t="shared" si="951"/>
        <v>278</v>
      </c>
      <c r="B6776">
        <f t="shared" si="952"/>
        <v>10</v>
      </c>
      <c r="C6776" s="1">
        <f t="shared" si="959"/>
        <v>41921.874999983593</v>
      </c>
      <c r="D6776" s="7">
        <v>0</v>
      </c>
      <c r="E6776" s="7"/>
      <c r="G6776">
        <v>69.930000000000007</v>
      </c>
      <c r="H6776" s="12">
        <v>230.65604661592602</v>
      </c>
      <c r="I6776" s="13">
        <f>$D$2*tarifas!$D$12/24</f>
        <v>1.4541666666666666</v>
      </c>
      <c r="J6776" s="13" t="e">
        <f>VLOOKUP(E6776&amp;" "&amp;F6776,tarifas!$A$13:$D$20,4,FALSE)*H6776</f>
        <v>#N/A</v>
      </c>
      <c r="K6776" s="13">
        <f>IF(F6776="COD1",tarifas!$D$11*(SUMIFS($H$11:$H$8770,$F$11:$F$8770,"=COD1",$B$11:$B$8770,"="&amp;B6776)/COUNTIFS($F$11:$F$8770,"=COD1",$B$11:$B$8770,"="&amp;B6776))/COUNTIFS($A$11:$A$8770,"="&amp;A6776,$F$11:$F$8770,"=COD1"),0)</f>
        <v>0</v>
      </c>
      <c r="L6776" s="13" t="e">
        <f>(VLOOKUP(F6776,tarifas!$C$7:$D$10,2,FALSE)+tarifas!$D$21)*datos!H6776</f>
        <v>#N/A</v>
      </c>
      <c r="M6776">
        <v>0</v>
      </c>
      <c r="N6776" s="13" t="e">
        <f t="shared" si="953"/>
        <v>#N/A</v>
      </c>
      <c r="O6776">
        <f t="shared" si="954"/>
        <v>0</v>
      </c>
      <c r="P6776" s="12">
        <f t="shared" si="955"/>
        <v>230.65604661592602</v>
      </c>
      <c r="Q6776">
        <f t="shared" si="956"/>
        <v>0</v>
      </c>
      <c r="R6776">
        <f>$D$2*tarifas!$D$12/24</f>
        <v>1.4541666666666666</v>
      </c>
      <c r="S6776" t="e">
        <f>VLOOKUP(E6776&amp;" "&amp;F6776,tarifas!$A$13:$D$20,4,FALSE)*P6776</f>
        <v>#N/A</v>
      </c>
      <c r="T6776">
        <f>IF(F6776="COD1",tarifas!$D$11*(SUMIFS($P$11:$P$8770,$F$11:$F$8770,"=COD1",$B$11:$B$8770,"="&amp;B6776)/COUNTIFS($F$11:$F$8770,"=COD1",$B$11:$B$8770,"="&amp;B6776))/COUNTIFS($A$11:$A$8770,"="&amp;A6776,$F$11:$F$8770,"=COD1"),0)</f>
        <v>0</v>
      </c>
      <c r="U6776" t="e">
        <f>(VLOOKUP(F6776,tarifas!$C$7:$D$10,2,FALSE)+tarifas!$D$21)*datos!P6776</f>
        <v>#N/A</v>
      </c>
      <c r="V6776" t="e">
        <f t="shared" si="957"/>
        <v>#N/A</v>
      </c>
      <c r="W6776">
        <f t="shared" si="958"/>
        <v>0</v>
      </c>
    </row>
    <row r="6777" spans="1:23" x14ac:dyDescent="0.25">
      <c r="A6777">
        <f t="shared" si="951"/>
        <v>278</v>
      </c>
      <c r="B6777">
        <f t="shared" si="952"/>
        <v>10</v>
      </c>
      <c r="C6777" s="1">
        <f t="shared" si="959"/>
        <v>41921.916666650257</v>
      </c>
      <c r="D6777" s="7">
        <v>0</v>
      </c>
      <c r="E6777" s="7"/>
      <c r="G6777">
        <v>64.7</v>
      </c>
      <c r="H6777" s="12">
        <v>231.70835419025408</v>
      </c>
      <c r="I6777" s="13">
        <f>$D$2*tarifas!$D$12/24</f>
        <v>1.4541666666666666</v>
      </c>
      <c r="J6777" s="13" t="e">
        <f>VLOOKUP(E6777&amp;" "&amp;F6777,tarifas!$A$13:$D$20,4,FALSE)*H6777</f>
        <v>#N/A</v>
      </c>
      <c r="K6777" s="13">
        <f>IF(F6777="COD1",tarifas!$D$11*(SUMIFS($H$11:$H$8770,$F$11:$F$8770,"=COD1",$B$11:$B$8770,"="&amp;B6777)/COUNTIFS($F$11:$F$8770,"=COD1",$B$11:$B$8770,"="&amp;B6777))/COUNTIFS($A$11:$A$8770,"="&amp;A6777,$F$11:$F$8770,"=COD1"),0)</f>
        <v>0</v>
      </c>
      <c r="L6777" s="13" t="e">
        <f>(VLOOKUP(F6777,tarifas!$C$7:$D$10,2,FALSE)+tarifas!$D$21)*datos!H6777</f>
        <v>#N/A</v>
      </c>
      <c r="M6777">
        <v>0</v>
      </c>
      <c r="N6777" s="13" t="e">
        <f t="shared" si="953"/>
        <v>#N/A</v>
      </c>
      <c r="O6777">
        <f t="shared" si="954"/>
        <v>0</v>
      </c>
      <c r="P6777" s="12">
        <f t="shared" si="955"/>
        <v>231.70835419025408</v>
      </c>
      <c r="Q6777">
        <f t="shared" si="956"/>
        <v>0</v>
      </c>
      <c r="R6777">
        <f>$D$2*tarifas!$D$12/24</f>
        <v>1.4541666666666666</v>
      </c>
      <c r="S6777" t="e">
        <f>VLOOKUP(E6777&amp;" "&amp;F6777,tarifas!$A$13:$D$20,4,FALSE)*P6777</f>
        <v>#N/A</v>
      </c>
      <c r="T6777">
        <f>IF(F6777="COD1",tarifas!$D$11*(SUMIFS($P$11:$P$8770,$F$11:$F$8770,"=COD1",$B$11:$B$8770,"="&amp;B6777)/COUNTIFS($F$11:$F$8770,"=COD1",$B$11:$B$8770,"="&amp;B6777))/COUNTIFS($A$11:$A$8770,"="&amp;A6777,$F$11:$F$8770,"=COD1"),0)</f>
        <v>0</v>
      </c>
      <c r="U6777" t="e">
        <f>(VLOOKUP(F6777,tarifas!$C$7:$D$10,2,FALSE)+tarifas!$D$21)*datos!P6777</f>
        <v>#N/A</v>
      </c>
      <c r="V6777" t="e">
        <f t="shared" si="957"/>
        <v>#N/A</v>
      </c>
      <c r="W6777">
        <f t="shared" si="958"/>
        <v>0</v>
      </c>
    </row>
    <row r="6778" spans="1:23" x14ac:dyDescent="0.25">
      <c r="A6778">
        <f t="shared" si="951"/>
        <v>278</v>
      </c>
      <c r="B6778">
        <f t="shared" si="952"/>
        <v>10</v>
      </c>
      <c r="C6778" s="1">
        <f t="shared" si="959"/>
        <v>41921.958333316921</v>
      </c>
      <c r="D6778" s="7">
        <v>0</v>
      </c>
      <c r="E6778" s="7"/>
      <c r="G6778">
        <v>67.2</v>
      </c>
      <c r="H6778" s="12">
        <v>224.94764156842839</v>
      </c>
      <c r="I6778" s="13">
        <f>$D$2*tarifas!$D$12/24</f>
        <v>1.4541666666666666</v>
      </c>
      <c r="J6778" s="13" t="e">
        <f>VLOOKUP(E6778&amp;" "&amp;F6778,tarifas!$A$13:$D$20,4,FALSE)*H6778</f>
        <v>#N/A</v>
      </c>
      <c r="K6778" s="13">
        <f>IF(F6778="COD1",tarifas!$D$11*(SUMIFS($H$11:$H$8770,$F$11:$F$8770,"=COD1",$B$11:$B$8770,"="&amp;B6778)/COUNTIFS($F$11:$F$8770,"=COD1",$B$11:$B$8770,"="&amp;B6778))/COUNTIFS($A$11:$A$8770,"="&amp;A6778,$F$11:$F$8770,"=COD1"),0)</f>
        <v>0</v>
      </c>
      <c r="L6778" s="13" t="e">
        <f>(VLOOKUP(F6778,tarifas!$C$7:$D$10,2,FALSE)+tarifas!$D$21)*datos!H6778</f>
        <v>#N/A</v>
      </c>
      <c r="M6778">
        <v>0</v>
      </c>
      <c r="N6778" s="13" t="e">
        <f t="shared" si="953"/>
        <v>#N/A</v>
      </c>
      <c r="O6778">
        <f t="shared" si="954"/>
        <v>0</v>
      </c>
      <c r="P6778" s="12">
        <f t="shared" si="955"/>
        <v>224.94764156842839</v>
      </c>
      <c r="Q6778">
        <f t="shared" si="956"/>
        <v>0</v>
      </c>
      <c r="R6778">
        <f>$D$2*tarifas!$D$12/24</f>
        <v>1.4541666666666666</v>
      </c>
      <c r="S6778" t="e">
        <f>VLOOKUP(E6778&amp;" "&amp;F6778,tarifas!$A$13:$D$20,4,FALSE)*P6778</f>
        <v>#N/A</v>
      </c>
      <c r="T6778">
        <f>IF(F6778="COD1",tarifas!$D$11*(SUMIFS($P$11:$P$8770,$F$11:$F$8770,"=COD1",$B$11:$B$8770,"="&amp;B6778)/COUNTIFS($F$11:$F$8770,"=COD1",$B$11:$B$8770,"="&amp;B6778))/COUNTIFS($A$11:$A$8770,"="&amp;A6778,$F$11:$F$8770,"=COD1"),0)</f>
        <v>0</v>
      </c>
      <c r="U6778" t="e">
        <f>(VLOOKUP(F6778,tarifas!$C$7:$D$10,2,FALSE)+tarifas!$D$21)*datos!P6778</f>
        <v>#N/A</v>
      </c>
      <c r="V6778" t="e">
        <f t="shared" si="957"/>
        <v>#N/A</v>
      </c>
      <c r="W6778">
        <f t="shared" si="958"/>
        <v>0</v>
      </c>
    </row>
    <row r="6779" spans="1:23" x14ac:dyDescent="0.25">
      <c r="A6779">
        <f t="shared" si="951"/>
        <v>279</v>
      </c>
      <c r="B6779">
        <f t="shared" si="952"/>
        <v>10</v>
      </c>
      <c r="C6779" s="1">
        <f t="shared" si="959"/>
        <v>41921.999999983585</v>
      </c>
      <c r="D6779" s="7">
        <v>0</v>
      </c>
      <c r="E6779" s="7"/>
      <c r="G6779">
        <v>64.599999999999994</v>
      </c>
      <c r="H6779" s="12">
        <v>224.45242964860239</v>
      </c>
      <c r="I6779" s="13">
        <f>$D$2*tarifas!$D$12/24</f>
        <v>1.4541666666666666</v>
      </c>
      <c r="J6779" s="13" t="e">
        <f>VLOOKUP(E6779&amp;" "&amp;F6779,tarifas!$A$13:$D$20,4,FALSE)*H6779</f>
        <v>#N/A</v>
      </c>
      <c r="K6779" s="13">
        <f>IF(F6779="COD1",tarifas!$D$11*(SUMIFS($H$11:$H$8770,$F$11:$F$8770,"=COD1",$B$11:$B$8770,"="&amp;B6779)/COUNTIFS($F$11:$F$8770,"=COD1",$B$11:$B$8770,"="&amp;B6779))/COUNTIFS($A$11:$A$8770,"="&amp;A6779,$F$11:$F$8770,"=COD1"),0)</f>
        <v>0</v>
      </c>
      <c r="L6779" s="13" t="e">
        <f>(VLOOKUP(F6779,tarifas!$C$7:$D$10,2,FALSE)+tarifas!$D$21)*datos!H6779</f>
        <v>#N/A</v>
      </c>
      <c r="M6779">
        <v>0</v>
      </c>
      <c r="N6779" s="13" t="e">
        <f t="shared" si="953"/>
        <v>#N/A</v>
      </c>
      <c r="O6779">
        <f t="shared" si="954"/>
        <v>0</v>
      </c>
      <c r="P6779" s="12">
        <f t="shared" si="955"/>
        <v>224.45242964860239</v>
      </c>
      <c r="Q6779">
        <f t="shared" si="956"/>
        <v>0</v>
      </c>
      <c r="R6779">
        <f>$D$2*tarifas!$D$12/24</f>
        <v>1.4541666666666666</v>
      </c>
      <c r="S6779" t="e">
        <f>VLOOKUP(E6779&amp;" "&amp;F6779,tarifas!$A$13:$D$20,4,FALSE)*P6779</f>
        <v>#N/A</v>
      </c>
      <c r="T6779">
        <f>IF(F6779="COD1",tarifas!$D$11*(SUMIFS($P$11:$P$8770,$F$11:$F$8770,"=COD1",$B$11:$B$8770,"="&amp;B6779)/COUNTIFS($F$11:$F$8770,"=COD1",$B$11:$B$8770,"="&amp;B6779))/COUNTIFS($A$11:$A$8770,"="&amp;A6779,$F$11:$F$8770,"=COD1"),0)</f>
        <v>0</v>
      </c>
      <c r="U6779" t="e">
        <f>(VLOOKUP(F6779,tarifas!$C$7:$D$10,2,FALSE)+tarifas!$D$21)*datos!P6779</f>
        <v>#N/A</v>
      </c>
      <c r="V6779" t="e">
        <f t="shared" si="957"/>
        <v>#N/A</v>
      </c>
      <c r="W6779">
        <f t="shared" si="958"/>
        <v>0</v>
      </c>
    </row>
    <row r="6780" spans="1:23" x14ac:dyDescent="0.25">
      <c r="A6780">
        <f t="shared" si="951"/>
        <v>279</v>
      </c>
      <c r="B6780">
        <f t="shared" si="952"/>
        <v>10</v>
      </c>
      <c r="C6780" s="1">
        <f t="shared" si="959"/>
        <v>41922.04166665025</v>
      </c>
      <c r="D6780" s="7">
        <v>0</v>
      </c>
      <c r="E6780" s="7"/>
      <c r="G6780">
        <v>62.68</v>
      </c>
      <c r="H6780" s="12">
        <v>221.63482149607518</v>
      </c>
      <c r="I6780" s="13">
        <f>$D$2*tarifas!$D$12/24</f>
        <v>1.4541666666666666</v>
      </c>
      <c r="J6780" s="13" t="e">
        <f>VLOOKUP(E6780&amp;" "&amp;F6780,tarifas!$A$13:$D$20,4,FALSE)*H6780</f>
        <v>#N/A</v>
      </c>
      <c r="K6780" s="13">
        <f>IF(F6780="COD1",tarifas!$D$11*(SUMIFS($H$11:$H$8770,$F$11:$F$8770,"=COD1",$B$11:$B$8770,"="&amp;B6780)/COUNTIFS($F$11:$F$8770,"=COD1",$B$11:$B$8770,"="&amp;B6780))/COUNTIFS($A$11:$A$8770,"="&amp;A6780,$F$11:$F$8770,"=COD1"),0)</f>
        <v>0</v>
      </c>
      <c r="L6780" s="13" t="e">
        <f>(VLOOKUP(F6780,tarifas!$C$7:$D$10,2,FALSE)+tarifas!$D$21)*datos!H6780</f>
        <v>#N/A</v>
      </c>
      <c r="M6780">
        <v>0</v>
      </c>
      <c r="N6780" s="13" t="e">
        <f t="shared" si="953"/>
        <v>#N/A</v>
      </c>
      <c r="O6780">
        <f t="shared" si="954"/>
        <v>0</v>
      </c>
      <c r="P6780" s="12">
        <f t="shared" si="955"/>
        <v>221.63482149607518</v>
      </c>
      <c r="Q6780">
        <f t="shared" si="956"/>
        <v>0</v>
      </c>
      <c r="R6780">
        <f>$D$2*tarifas!$D$12/24</f>
        <v>1.4541666666666666</v>
      </c>
      <c r="S6780" t="e">
        <f>VLOOKUP(E6780&amp;" "&amp;F6780,tarifas!$A$13:$D$20,4,FALSE)*P6780</f>
        <v>#N/A</v>
      </c>
      <c r="T6780">
        <f>IF(F6780="COD1",tarifas!$D$11*(SUMIFS($P$11:$P$8770,$F$11:$F$8770,"=COD1",$B$11:$B$8770,"="&amp;B6780)/COUNTIFS($F$11:$F$8770,"=COD1",$B$11:$B$8770,"="&amp;B6780))/COUNTIFS($A$11:$A$8770,"="&amp;A6780,$F$11:$F$8770,"=COD1"),0)</f>
        <v>0</v>
      </c>
      <c r="U6780" t="e">
        <f>(VLOOKUP(F6780,tarifas!$C$7:$D$10,2,FALSE)+tarifas!$D$21)*datos!P6780</f>
        <v>#N/A</v>
      </c>
      <c r="V6780" t="e">
        <f t="shared" si="957"/>
        <v>#N/A</v>
      </c>
      <c r="W6780">
        <f t="shared" si="958"/>
        <v>0</v>
      </c>
    </row>
    <row r="6781" spans="1:23" x14ac:dyDescent="0.25">
      <c r="A6781">
        <f t="shared" si="951"/>
        <v>279</v>
      </c>
      <c r="B6781">
        <f t="shared" si="952"/>
        <v>10</v>
      </c>
      <c r="C6781" s="1">
        <f t="shared" si="959"/>
        <v>41922.083333316914</v>
      </c>
      <c r="D6781" s="7">
        <v>0</v>
      </c>
      <c r="E6781" s="7"/>
      <c r="G6781">
        <v>61.8</v>
      </c>
      <c r="H6781" s="12">
        <v>219.25719161767705</v>
      </c>
      <c r="I6781" s="13">
        <f>$D$2*tarifas!$D$12/24</f>
        <v>1.4541666666666666</v>
      </c>
      <c r="J6781" s="13" t="e">
        <f>VLOOKUP(E6781&amp;" "&amp;F6781,tarifas!$A$13:$D$20,4,FALSE)*H6781</f>
        <v>#N/A</v>
      </c>
      <c r="K6781" s="13">
        <f>IF(F6781="COD1",tarifas!$D$11*(SUMIFS($H$11:$H$8770,$F$11:$F$8770,"=COD1",$B$11:$B$8770,"="&amp;B6781)/COUNTIFS($F$11:$F$8770,"=COD1",$B$11:$B$8770,"="&amp;B6781))/COUNTIFS($A$11:$A$8770,"="&amp;A6781,$F$11:$F$8770,"=COD1"),0)</f>
        <v>0</v>
      </c>
      <c r="L6781" s="13" t="e">
        <f>(VLOOKUP(F6781,tarifas!$C$7:$D$10,2,FALSE)+tarifas!$D$21)*datos!H6781</f>
        <v>#N/A</v>
      </c>
      <c r="M6781">
        <v>0</v>
      </c>
      <c r="N6781" s="13" t="e">
        <f t="shared" si="953"/>
        <v>#N/A</v>
      </c>
      <c r="O6781">
        <f t="shared" si="954"/>
        <v>0</v>
      </c>
      <c r="P6781" s="12">
        <f t="shared" si="955"/>
        <v>219.25719161767705</v>
      </c>
      <c r="Q6781">
        <f t="shared" si="956"/>
        <v>0</v>
      </c>
      <c r="R6781">
        <f>$D$2*tarifas!$D$12/24</f>
        <v>1.4541666666666666</v>
      </c>
      <c r="S6781" t="e">
        <f>VLOOKUP(E6781&amp;" "&amp;F6781,tarifas!$A$13:$D$20,4,FALSE)*P6781</f>
        <v>#N/A</v>
      </c>
      <c r="T6781">
        <f>IF(F6781="COD1",tarifas!$D$11*(SUMIFS($P$11:$P$8770,$F$11:$F$8770,"=COD1",$B$11:$B$8770,"="&amp;B6781)/COUNTIFS($F$11:$F$8770,"=COD1",$B$11:$B$8770,"="&amp;B6781))/COUNTIFS($A$11:$A$8770,"="&amp;A6781,$F$11:$F$8770,"=COD1"),0)</f>
        <v>0</v>
      </c>
      <c r="U6781" t="e">
        <f>(VLOOKUP(F6781,tarifas!$C$7:$D$10,2,FALSE)+tarifas!$D$21)*datos!P6781</f>
        <v>#N/A</v>
      </c>
      <c r="V6781" t="e">
        <f t="shared" si="957"/>
        <v>#N/A</v>
      </c>
      <c r="W6781">
        <f t="shared" si="958"/>
        <v>0</v>
      </c>
    </row>
    <row r="6782" spans="1:23" x14ac:dyDescent="0.25">
      <c r="A6782">
        <f t="shared" si="951"/>
        <v>279</v>
      </c>
      <c r="B6782">
        <f t="shared" si="952"/>
        <v>10</v>
      </c>
      <c r="C6782" s="1">
        <f t="shared" si="959"/>
        <v>41922.124999983578</v>
      </c>
      <c r="D6782" s="7">
        <v>0</v>
      </c>
      <c r="E6782" s="7"/>
      <c r="G6782">
        <v>61.9</v>
      </c>
      <c r="H6782" s="12">
        <v>220.36569905321426</v>
      </c>
      <c r="I6782" s="13">
        <f>$D$2*tarifas!$D$12/24</f>
        <v>1.4541666666666666</v>
      </c>
      <c r="J6782" s="13" t="e">
        <f>VLOOKUP(E6782&amp;" "&amp;F6782,tarifas!$A$13:$D$20,4,FALSE)*H6782</f>
        <v>#N/A</v>
      </c>
      <c r="K6782" s="13">
        <f>IF(F6782="COD1",tarifas!$D$11*(SUMIFS($H$11:$H$8770,$F$11:$F$8770,"=COD1",$B$11:$B$8770,"="&amp;B6782)/COUNTIFS($F$11:$F$8770,"=COD1",$B$11:$B$8770,"="&amp;B6782))/COUNTIFS($A$11:$A$8770,"="&amp;A6782,$F$11:$F$8770,"=COD1"),0)</f>
        <v>0</v>
      </c>
      <c r="L6782" s="13" t="e">
        <f>(VLOOKUP(F6782,tarifas!$C$7:$D$10,2,FALSE)+tarifas!$D$21)*datos!H6782</f>
        <v>#N/A</v>
      </c>
      <c r="M6782">
        <v>0</v>
      </c>
      <c r="N6782" s="13" t="e">
        <f t="shared" si="953"/>
        <v>#N/A</v>
      </c>
      <c r="O6782">
        <f t="shared" si="954"/>
        <v>0</v>
      </c>
      <c r="P6782" s="12">
        <f t="shared" si="955"/>
        <v>220.36569905321426</v>
      </c>
      <c r="Q6782">
        <f t="shared" si="956"/>
        <v>0</v>
      </c>
      <c r="R6782">
        <f>$D$2*tarifas!$D$12/24</f>
        <v>1.4541666666666666</v>
      </c>
      <c r="S6782" t="e">
        <f>VLOOKUP(E6782&amp;" "&amp;F6782,tarifas!$A$13:$D$20,4,FALSE)*P6782</f>
        <v>#N/A</v>
      </c>
      <c r="T6782">
        <f>IF(F6782="COD1",tarifas!$D$11*(SUMIFS($P$11:$P$8770,$F$11:$F$8770,"=COD1",$B$11:$B$8770,"="&amp;B6782)/COUNTIFS($F$11:$F$8770,"=COD1",$B$11:$B$8770,"="&amp;B6782))/COUNTIFS($A$11:$A$8770,"="&amp;A6782,$F$11:$F$8770,"=COD1"),0)</f>
        <v>0</v>
      </c>
      <c r="U6782" t="e">
        <f>(VLOOKUP(F6782,tarifas!$C$7:$D$10,2,FALSE)+tarifas!$D$21)*datos!P6782</f>
        <v>#N/A</v>
      </c>
      <c r="V6782" t="e">
        <f t="shared" si="957"/>
        <v>#N/A</v>
      </c>
      <c r="W6782">
        <f t="shared" si="958"/>
        <v>0</v>
      </c>
    </row>
    <row r="6783" spans="1:23" x14ac:dyDescent="0.25">
      <c r="A6783">
        <f t="shared" si="951"/>
        <v>279</v>
      </c>
      <c r="B6783">
        <f t="shared" si="952"/>
        <v>10</v>
      </c>
      <c r="C6783" s="1">
        <f t="shared" si="959"/>
        <v>41922.166666650242</v>
      </c>
      <c r="D6783" s="7">
        <v>0</v>
      </c>
      <c r="E6783" s="7"/>
      <c r="G6783">
        <v>62.18</v>
      </c>
      <c r="H6783" s="12">
        <v>217.84213146172516</v>
      </c>
      <c r="I6783" s="13">
        <f>$D$2*tarifas!$D$12/24</f>
        <v>1.4541666666666666</v>
      </c>
      <c r="J6783" s="13" t="e">
        <f>VLOOKUP(E6783&amp;" "&amp;F6783,tarifas!$A$13:$D$20,4,FALSE)*H6783</f>
        <v>#N/A</v>
      </c>
      <c r="K6783" s="13">
        <f>IF(F6783="COD1",tarifas!$D$11*(SUMIFS($H$11:$H$8770,$F$11:$F$8770,"=COD1",$B$11:$B$8770,"="&amp;B6783)/COUNTIFS($F$11:$F$8770,"=COD1",$B$11:$B$8770,"="&amp;B6783))/COUNTIFS($A$11:$A$8770,"="&amp;A6783,$F$11:$F$8770,"=COD1"),0)</f>
        <v>0</v>
      </c>
      <c r="L6783" s="13" t="e">
        <f>(VLOOKUP(F6783,tarifas!$C$7:$D$10,2,FALSE)+tarifas!$D$21)*datos!H6783</f>
        <v>#N/A</v>
      </c>
      <c r="M6783">
        <v>0</v>
      </c>
      <c r="N6783" s="13" t="e">
        <f t="shared" si="953"/>
        <v>#N/A</v>
      </c>
      <c r="O6783">
        <f t="shared" si="954"/>
        <v>0</v>
      </c>
      <c r="P6783" s="12">
        <f t="shared" si="955"/>
        <v>217.84213146172516</v>
      </c>
      <c r="Q6783">
        <f t="shared" si="956"/>
        <v>0</v>
      </c>
      <c r="R6783">
        <f>$D$2*tarifas!$D$12/24</f>
        <v>1.4541666666666666</v>
      </c>
      <c r="S6783" t="e">
        <f>VLOOKUP(E6783&amp;" "&amp;F6783,tarifas!$A$13:$D$20,4,FALSE)*P6783</f>
        <v>#N/A</v>
      </c>
      <c r="T6783">
        <f>IF(F6783="COD1",tarifas!$D$11*(SUMIFS($P$11:$P$8770,$F$11:$F$8770,"=COD1",$B$11:$B$8770,"="&amp;B6783)/COUNTIFS($F$11:$F$8770,"=COD1",$B$11:$B$8770,"="&amp;B6783))/COUNTIFS($A$11:$A$8770,"="&amp;A6783,$F$11:$F$8770,"=COD1"),0)</f>
        <v>0</v>
      </c>
      <c r="U6783" t="e">
        <f>(VLOOKUP(F6783,tarifas!$C$7:$D$10,2,FALSE)+tarifas!$D$21)*datos!P6783</f>
        <v>#N/A</v>
      </c>
      <c r="V6783" t="e">
        <f t="shared" si="957"/>
        <v>#N/A</v>
      </c>
      <c r="W6783">
        <f t="shared" si="958"/>
        <v>0</v>
      </c>
    </row>
    <row r="6784" spans="1:23" x14ac:dyDescent="0.25">
      <c r="A6784">
        <f t="shared" si="951"/>
        <v>279</v>
      </c>
      <c r="B6784">
        <f t="shared" si="952"/>
        <v>10</v>
      </c>
      <c r="C6784" s="1">
        <f t="shared" si="959"/>
        <v>41922.208333316907</v>
      </c>
      <c r="D6784" s="7">
        <v>0</v>
      </c>
      <c r="E6784" s="7"/>
      <c r="G6784">
        <v>67</v>
      </c>
      <c r="H6784" s="12">
        <v>215.77996800448122</v>
      </c>
      <c r="I6784" s="13">
        <f>$D$2*tarifas!$D$12/24</f>
        <v>1.4541666666666666</v>
      </c>
      <c r="J6784" s="13" t="e">
        <f>VLOOKUP(E6784&amp;" "&amp;F6784,tarifas!$A$13:$D$20,4,FALSE)*H6784</f>
        <v>#N/A</v>
      </c>
      <c r="K6784" s="13">
        <f>IF(F6784="COD1",tarifas!$D$11*(SUMIFS($H$11:$H$8770,$F$11:$F$8770,"=COD1",$B$11:$B$8770,"="&amp;B6784)/COUNTIFS($F$11:$F$8770,"=COD1",$B$11:$B$8770,"="&amp;B6784))/COUNTIFS($A$11:$A$8770,"="&amp;A6784,$F$11:$F$8770,"=COD1"),0)</f>
        <v>0</v>
      </c>
      <c r="L6784" s="13" t="e">
        <f>(VLOOKUP(F6784,tarifas!$C$7:$D$10,2,FALSE)+tarifas!$D$21)*datos!H6784</f>
        <v>#N/A</v>
      </c>
      <c r="M6784">
        <v>0</v>
      </c>
      <c r="N6784" s="13" t="e">
        <f t="shared" si="953"/>
        <v>#N/A</v>
      </c>
      <c r="O6784">
        <f t="shared" si="954"/>
        <v>0</v>
      </c>
      <c r="P6784" s="12">
        <f t="shared" si="955"/>
        <v>215.77996800448122</v>
      </c>
      <c r="Q6784">
        <f t="shared" si="956"/>
        <v>0</v>
      </c>
      <c r="R6784">
        <f>$D$2*tarifas!$D$12/24</f>
        <v>1.4541666666666666</v>
      </c>
      <c r="S6784" t="e">
        <f>VLOOKUP(E6784&amp;" "&amp;F6784,tarifas!$A$13:$D$20,4,FALSE)*P6784</f>
        <v>#N/A</v>
      </c>
      <c r="T6784">
        <f>IF(F6784="COD1",tarifas!$D$11*(SUMIFS($P$11:$P$8770,$F$11:$F$8770,"=COD1",$B$11:$B$8770,"="&amp;B6784)/COUNTIFS($F$11:$F$8770,"=COD1",$B$11:$B$8770,"="&amp;B6784))/COUNTIFS($A$11:$A$8770,"="&amp;A6784,$F$11:$F$8770,"=COD1"),0)</f>
        <v>0</v>
      </c>
      <c r="U6784" t="e">
        <f>(VLOOKUP(F6784,tarifas!$C$7:$D$10,2,FALSE)+tarifas!$D$21)*datos!P6784</f>
        <v>#N/A</v>
      </c>
      <c r="V6784" t="e">
        <f t="shared" si="957"/>
        <v>#N/A</v>
      </c>
      <c r="W6784">
        <f t="shared" si="958"/>
        <v>0</v>
      </c>
    </row>
    <row r="6785" spans="1:23" x14ac:dyDescent="0.25">
      <c r="A6785">
        <f t="shared" si="951"/>
        <v>279</v>
      </c>
      <c r="B6785">
        <f t="shared" si="952"/>
        <v>10</v>
      </c>
      <c r="C6785" s="1">
        <f t="shared" si="959"/>
        <v>41922.249999983571</v>
      </c>
      <c r="D6785" s="7">
        <v>0</v>
      </c>
      <c r="E6785" s="7"/>
      <c r="G6785">
        <v>70.8</v>
      </c>
      <c r="H6785" s="12">
        <v>241.96615686942636</v>
      </c>
      <c r="I6785" s="13">
        <f>$D$2*tarifas!$D$12/24</f>
        <v>1.4541666666666666</v>
      </c>
      <c r="J6785" s="13" t="e">
        <f>VLOOKUP(E6785&amp;" "&amp;F6785,tarifas!$A$13:$D$20,4,FALSE)*H6785</f>
        <v>#N/A</v>
      </c>
      <c r="K6785" s="13">
        <f>IF(F6785="COD1",tarifas!$D$11*(SUMIFS($H$11:$H$8770,$F$11:$F$8770,"=COD1",$B$11:$B$8770,"="&amp;B6785)/COUNTIFS($F$11:$F$8770,"=COD1",$B$11:$B$8770,"="&amp;B6785))/COUNTIFS($A$11:$A$8770,"="&amp;A6785,$F$11:$F$8770,"=COD1"),0)</f>
        <v>0</v>
      </c>
      <c r="L6785" s="13" t="e">
        <f>(VLOOKUP(F6785,tarifas!$C$7:$D$10,2,FALSE)+tarifas!$D$21)*datos!H6785</f>
        <v>#N/A</v>
      </c>
      <c r="M6785">
        <v>1.3319799999999999</v>
      </c>
      <c r="N6785" s="13" t="e">
        <f t="shared" si="953"/>
        <v>#N/A</v>
      </c>
      <c r="O6785">
        <f t="shared" si="954"/>
        <v>1.3319799999999999</v>
      </c>
      <c r="P6785" s="12">
        <f t="shared" si="955"/>
        <v>240.63417686942637</v>
      </c>
      <c r="Q6785">
        <f t="shared" si="956"/>
        <v>0</v>
      </c>
      <c r="R6785">
        <f>$D$2*tarifas!$D$12/24</f>
        <v>1.4541666666666666</v>
      </c>
      <c r="S6785" t="e">
        <f>VLOOKUP(E6785&amp;" "&amp;F6785,tarifas!$A$13:$D$20,4,FALSE)*P6785</f>
        <v>#N/A</v>
      </c>
      <c r="T6785">
        <f>IF(F6785="COD1",tarifas!$D$11*(SUMIFS($P$11:$P$8770,$F$11:$F$8770,"=COD1",$B$11:$B$8770,"="&amp;B6785)/COUNTIFS($F$11:$F$8770,"=COD1",$B$11:$B$8770,"="&amp;B6785))/COUNTIFS($A$11:$A$8770,"="&amp;A6785,$F$11:$F$8770,"=COD1"),0)</f>
        <v>0</v>
      </c>
      <c r="U6785" t="e">
        <f>(VLOOKUP(F6785,tarifas!$C$7:$D$10,2,FALSE)+tarifas!$D$21)*datos!P6785</f>
        <v>#N/A</v>
      </c>
      <c r="V6785" t="e">
        <f t="shared" si="957"/>
        <v>#N/A</v>
      </c>
      <c r="W6785">
        <f t="shared" si="958"/>
        <v>0</v>
      </c>
    </row>
    <row r="6786" spans="1:23" x14ac:dyDescent="0.25">
      <c r="A6786">
        <f t="shared" si="951"/>
        <v>279</v>
      </c>
      <c r="B6786">
        <f t="shared" si="952"/>
        <v>10</v>
      </c>
      <c r="C6786" s="1">
        <f t="shared" si="959"/>
        <v>41922.291666650235</v>
      </c>
      <c r="D6786" s="7">
        <v>5.4090909090909101</v>
      </c>
      <c r="E6786" s="7"/>
      <c r="G6786">
        <v>74.819999999999993</v>
      </c>
      <c r="H6786" s="12">
        <v>327.43070421557002</v>
      </c>
      <c r="I6786" s="13">
        <f>$D$2*tarifas!$D$12/24</f>
        <v>1.4541666666666666</v>
      </c>
      <c r="J6786" s="13" t="e">
        <f>VLOOKUP(E6786&amp;" "&amp;F6786,tarifas!$A$13:$D$20,4,FALSE)*H6786</f>
        <v>#N/A</v>
      </c>
      <c r="K6786" s="13">
        <f>IF(F6786="COD1",tarifas!$D$11*(SUMIFS($H$11:$H$8770,$F$11:$F$8770,"=COD1",$B$11:$B$8770,"="&amp;B6786)/COUNTIFS($F$11:$F$8770,"=COD1",$B$11:$B$8770,"="&amp;B6786))/COUNTIFS($A$11:$A$8770,"="&amp;A6786,$F$11:$F$8770,"=COD1"),0)</f>
        <v>0</v>
      </c>
      <c r="L6786" s="13" t="e">
        <f>(VLOOKUP(F6786,tarifas!$C$7:$D$10,2,FALSE)+tarifas!$D$21)*datos!H6786</f>
        <v>#N/A</v>
      </c>
      <c r="M6786">
        <v>147.52293</v>
      </c>
      <c r="N6786" s="13" t="e">
        <f t="shared" si="953"/>
        <v>#N/A</v>
      </c>
      <c r="O6786">
        <f t="shared" si="954"/>
        <v>147.52293</v>
      </c>
      <c r="P6786" s="12">
        <f t="shared" si="955"/>
        <v>179.90777421557002</v>
      </c>
      <c r="Q6786">
        <f t="shared" si="956"/>
        <v>0</v>
      </c>
      <c r="R6786">
        <f>$D$2*tarifas!$D$12/24</f>
        <v>1.4541666666666666</v>
      </c>
      <c r="S6786" t="e">
        <f>VLOOKUP(E6786&amp;" "&amp;F6786,tarifas!$A$13:$D$20,4,FALSE)*P6786</f>
        <v>#N/A</v>
      </c>
      <c r="T6786">
        <f>IF(F6786="COD1",tarifas!$D$11*(SUMIFS($P$11:$P$8770,$F$11:$F$8770,"=COD1",$B$11:$B$8770,"="&amp;B6786)/COUNTIFS($F$11:$F$8770,"=COD1",$B$11:$B$8770,"="&amp;B6786))/COUNTIFS($A$11:$A$8770,"="&amp;A6786,$F$11:$F$8770,"=COD1"),0)</f>
        <v>0</v>
      </c>
      <c r="U6786" t="e">
        <f>(VLOOKUP(F6786,tarifas!$C$7:$D$10,2,FALSE)+tarifas!$D$21)*datos!P6786</f>
        <v>#N/A</v>
      </c>
      <c r="V6786" t="e">
        <f t="shared" si="957"/>
        <v>#N/A</v>
      </c>
      <c r="W6786">
        <f t="shared" si="958"/>
        <v>0</v>
      </c>
    </row>
    <row r="6787" spans="1:23" x14ac:dyDescent="0.25">
      <c r="A6787">
        <f t="shared" si="951"/>
        <v>279</v>
      </c>
      <c r="B6787">
        <f t="shared" si="952"/>
        <v>10</v>
      </c>
      <c r="C6787" s="1">
        <f t="shared" si="959"/>
        <v>41922.333333316899</v>
      </c>
      <c r="D6787" s="7">
        <v>29.621212121212121</v>
      </c>
      <c r="E6787" s="7"/>
      <c r="G6787">
        <v>78.56</v>
      </c>
      <c r="H6787" s="12">
        <v>526.66713066523175</v>
      </c>
      <c r="I6787" s="13">
        <f>$D$2*tarifas!$D$12/24</f>
        <v>1.4541666666666666</v>
      </c>
      <c r="J6787" s="13" t="e">
        <f>VLOOKUP(E6787&amp;" "&amp;F6787,tarifas!$A$13:$D$20,4,FALSE)*H6787</f>
        <v>#N/A</v>
      </c>
      <c r="K6787" s="13">
        <f>IF(F6787="COD1",tarifas!$D$11*(SUMIFS($H$11:$H$8770,$F$11:$F$8770,"=COD1",$B$11:$B$8770,"="&amp;B6787)/COUNTIFS($F$11:$F$8770,"=COD1",$B$11:$B$8770,"="&amp;B6787))/COUNTIFS($A$11:$A$8770,"="&amp;A6787,$F$11:$F$8770,"=COD1"),0)</f>
        <v>0</v>
      </c>
      <c r="L6787" s="13" t="e">
        <f>(VLOOKUP(F6787,tarifas!$C$7:$D$10,2,FALSE)+tarifas!$D$21)*datos!H6787</f>
        <v>#N/A</v>
      </c>
      <c r="M6787">
        <v>276.38552000000004</v>
      </c>
      <c r="N6787" s="13" t="e">
        <f t="shared" si="953"/>
        <v>#N/A</v>
      </c>
      <c r="O6787">
        <f t="shared" si="954"/>
        <v>276.38552000000004</v>
      </c>
      <c r="P6787" s="12">
        <f t="shared" si="955"/>
        <v>250.28161066523171</v>
      </c>
      <c r="Q6787">
        <f t="shared" si="956"/>
        <v>0</v>
      </c>
      <c r="R6787">
        <f>$D$2*tarifas!$D$12/24</f>
        <v>1.4541666666666666</v>
      </c>
      <c r="S6787" t="e">
        <f>VLOOKUP(E6787&amp;" "&amp;F6787,tarifas!$A$13:$D$20,4,FALSE)*P6787</f>
        <v>#N/A</v>
      </c>
      <c r="T6787">
        <f>IF(F6787="COD1",tarifas!$D$11*(SUMIFS($P$11:$P$8770,$F$11:$F$8770,"=COD1",$B$11:$B$8770,"="&amp;B6787)/COUNTIFS($F$11:$F$8770,"=COD1",$B$11:$B$8770,"="&amp;B6787))/COUNTIFS($A$11:$A$8770,"="&amp;A6787,$F$11:$F$8770,"=COD1"),0)</f>
        <v>0</v>
      </c>
      <c r="U6787" t="e">
        <f>(VLOOKUP(F6787,tarifas!$C$7:$D$10,2,FALSE)+tarifas!$D$21)*datos!P6787</f>
        <v>#N/A</v>
      </c>
      <c r="V6787" t="e">
        <f t="shared" si="957"/>
        <v>#N/A</v>
      </c>
      <c r="W6787">
        <f t="shared" si="958"/>
        <v>0</v>
      </c>
    </row>
    <row r="6788" spans="1:23" x14ac:dyDescent="0.25">
      <c r="A6788">
        <f t="shared" si="951"/>
        <v>279</v>
      </c>
      <c r="B6788">
        <f t="shared" si="952"/>
        <v>10</v>
      </c>
      <c r="C6788" s="1">
        <f t="shared" si="959"/>
        <v>41922.374999983564</v>
      </c>
      <c r="D6788" s="7">
        <v>78.045454545454561</v>
      </c>
      <c r="E6788" s="7"/>
      <c r="G6788">
        <v>80</v>
      </c>
      <c r="H6788" s="12">
        <v>607.20691309587107</v>
      </c>
      <c r="I6788" s="13">
        <f>$D$2*tarifas!$D$12/24</f>
        <v>1.4541666666666666</v>
      </c>
      <c r="J6788" s="13" t="e">
        <f>VLOOKUP(E6788&amp;" "&amp;F6788,tarifas!$A$13:$D$20,4,FALSE)*H6788</f>
        <v>#N/A</v>
      </c>
      <c r="K6788" s="13">
        <f>IF(F6788="COD1",tarifas!$D$11*(SUMIFS($H$11:$H$8770,$F$11:$F$8770,"=COD1",$B$11:$B$8770,"="&amp;B6788)/COUNTIFS($F$11:$F$8770,"=COD1",$B$11:$B$8770,"="&amp;B6788))/COUNTIFS($A$11:$A$8770,"="&amp;A6788,$F$11:$F$8770,"=COD1"),0)</f>
        <v>0</v>
      </c>
      <c r="L6788" s="13" t="e">
        <f>(VLOOKUP(F6788,tarifas!$C$7:$D$10,2,FALSE)+tarifas!$D$21)*datos!H6788</f>
        <v>#N/A</v>
      </c>
      <c r="M6788">
        <v>388.81079999999997</v>
      </c>
      <c r="N6788" s="13" t="e">
        <f t="shared" si="953"/>
        <v>#N/A</v>
      </c>
      <c r="O6788">
        <f t="shared" si="954"/>
        <v>388.81079999999997</v>
      </c>
      <c r="P6788" s="12">
        <f t="shared" si="955"/>
        <v>218.3961130958711</v>
      </c>
      <c r="Q6788">
        <f t="shared" si="956"/>
        <v>0</v>
      </c>
      <c r="R6788">
        <f>$D$2*tarifas!$D$12/24</f>
        <v>1.4541666666666666</v>
      </c>
      <c r="S6788" t="e">
        <f>VLOOKUP(E6788&amp;" "&amp;F6788,tarifas!$A$13:$D$20,4,FALSE)*P6788</f>
        <v>#N/A</v>
      </c>
      <c r="T6788">
        <f>IF(F6788="COD1",tarifas!$D$11*(SUMIFS($P$11:$P$8770,$F$11:$F$8770,"=COD1",$B$11:$B$8770,"="&amp;B6788)/COUNTIFS($F$11:$F$8770,"=COD1",$B$11:$B$8770,"="&amp;B6788))/COUNTIFS($A$11:$A$8770,"="&amp;A6788,$F$11:$F$8770,"=COD1"),0)</f>
        <v>0</v>
      </c>
      <c r="U6788" t="e">
        <f>(VLOOKUP(F6788,tarifas!$C$7:$D$10,2,FALSE)+tarifas!$D$21)*datos!P6788</f>
        <v>#N/A</v>
      </c>
      <c r="V6788" t="e">
        <f t="shared" si="957"/>
        <v>#N/A</v>
      </c>
      <c r="W6788">
        <f t="shared" si="958"/>
        <v>0</v>
      </c>
    </row>
    <row r="6789" spans="1:23" x14ac:dyDescent="0.25">
      <c r="A6789">
        <f t="shared" si="951"/>
        <v>279</v>
      </c>
      <c r="B6789">
        <f t="shared" si="952"/>
        <v>10</v>
      </c>
      <c r="C6789" s="1">
        <f t="shared" si="959"/>
        <v>41922.416666650228</v>
      </c>
      <c r="D6789" s="7">
        <v>138.31818181818184</v>
      </c>
      <c r="E6789" s="7"/>
      <c r="G6789">
        <v>80</v>
      </c>
      <c r="H6789" s="12">
        <v>652.58907100561248</v>
      </c>
      <c r="I6789" s="13">
        <f>$D$2*tarifas!$D$12/24</f>
        <v>1.4541666666666666</v>
      </c>
      <c r="J6789" s="13" t="e">
        <f>VLOOKUP(E6789&amp;" "&amp;F6789,tarifas!$A$13:$D$20,4,FALSE)*H6789</f>
        <v>#N/A</v>
      </c>
      <c r="K6789" s="13">
        <f>IF(F6789="COD1",tarifas!$D$11*(SUMIFS($H$11:$H$8770,$F$11:$F$8770,"=COD1",$B$11:$B$8770,"="&amp;B6789)/COUNTIFS($F$11:$F$8770,"=COD1",$B$11:$B$8770,"="&amp;B6789))/COUNTIFS($A$11:$A$8770,"="&amp;A6789,$F$11:$F$8770,"=COD1"),0)</f>
        <v>0</v>
      </c>
      <c r="L6789" s="13" t="e">
        <f>(VLOOKUP(F6789,tarifas!$C$7:$D$10,2,FALSE)+tarifas!$D$21)*datos!H6789</f>
        <v>#N/A</v>
      </c>
      <c r="M6789">
        <v>455.25171999999998</v>
      </c>
      <c r="N6789" s="13" t="e">
        <f t="shared" si="953"/>
        <v>#N/A</v>
      </c>
      <c r="O6789">
        <f t="shared" si="954"/>
        <v>455.25171999999998</v>
      </c>
      <c r="P6789" s="12">
        <f t="shared" si="955"/>
        <v>197.3373510056125</v>
      </c>
      <c r="Q6789">
        <f t="shared" si="956"/>
        <v>0</v>
      </c>
      <c r="R6789">
        <f>$D$2*tarifas!$D$12/24</f>
        <v>1.4541666666666666</v>
      </c>
      <c r="S6789" t="e">
        <f>VLOOKUP(E6789&amp;" "&amp;F6789,tarifas!$A$13:$D$20,4,FALSE)*P6789</f>
        <v>#N/A</v>
      </c>
      <c r="T6789">
        <f>IF(F6789="COD1",tarifas!$D$11*(SUMIFS($P$11:$P$8770,$F$11:$F$8770,"=COD1",$B$11:$B$8770,"="&amp;B6789)/COUNTIFS($F$11:$F$8770,"=COD1",$B$11:$B$8770,"="&amp;B6789))/COUNTIFS($A$11:$A$8770,"="&amp;A6789,$F$11:$F$8770,"=COD1"),0)</f>
        <v>0</v>
      </c>
      <c r="U6789" t="e">
        <f>(VLOOKUP(F6789,tarifas!$C$7:$D$10,2,FALSE)+tarifas!$D$21)*datos!P6789</f>
        <v>#N/A</v>
      </c>
      <c r="V6789" t="e">
        <f t="shared" si="957"/>
        <v>#N/A</v>
      </c>
      <c r="W6789">
        <f t="shared" si="958"/>
        <v>0</v>
      </c>
    </row>
    <row r="6790" spans="1:23" x14ac:dyDescent="0.25">
      <c r="A6790">
        <f t="shared" si="951"/>
        <v>279</v>
      </c>
      <c r="B6790">
        <f t="shared" si="952"/>
        <v>10</v>
      </c>
      <c r="C6790" s="1">
        <f t="shared" si="959"/>
        <v>41922.458333316892</v>
      </c>
      <c r="D6790" s="7">
        <v>168.969696969697</v>
      </c>
      <c r="E6790" s="7"/>
      <c r="G6790">
        <v>80.099999999999994</v>
      </c>
      <c r="H6790" s="12">
        <v>458.63867903683007</v>
      </c>
      <c r="I6790" s="13">
        <f>$D$2*tarifas!$D$12/24</f>
        <v>1.4541666666666666</v>
      </c>
      <c r="J6790" s="13" t="e">
        <f>VLOOKUP(E6790&amp;" "&amp;F6790,tarifas!$A$13:$D$20,4,FALSE)*H6790</f>
        <v>#N/A</v>
      </c>
      <c r="K6790" s="13">
        <f>IF(F6790="COD1",tarifas!$D$11*(SUMIFS($H$11:$H$8770,$F$11:$F$8770,"=COD1",$B$11:$B$8770,"="&amp;B6790)/COUNTIFS($F$11:$F$8770,"=COD1",$B$11:$B$8770,"="&amp;B6790))/COUNTIFS($A$11:$A$8770,"="&amp;A6790,$F$11:$F$8770,"=COD1"),0)</f>
        <v>0</v>
      </c>
      <c r="L6790" s="13" t="e">
        <f>(VLOOKUP(F6790,tarifas!$C$7:$D$10,2,FALSE)+tarifas!$D$21)*datos!H6790</f>
        <v>#N/A</v>
      </c>
      <c r="M6790">
        <v>297.80134000000004</v>
      </c>
      <c r="N6790" s="13" t="e">
        <f t="shared" si="953"/>
        <v>#N/A</v>
      </c>
      <c r="O6790">
        <f t="shared" si="954"/>
        <v>297.80134000000004</v>
      </c>
      <c r="P6790" s="12">
        <f t="shared" si="955"/>
        <v>160.83733903683003</v>
      </c>
      <c r="Q6790">
        <f t="shared" si="956"/>
        <v>0</v>
      </c>
      <c r="R6790">
        <f>$D$2*tarifas!$D$12/24</f>
        <v>1.4541666666666666</v>
      </c>
      <c r="S6790" t="e">
        <f>VLOOKUP(E6790&amp;" "&amp;F6790,tarifas!$A$13:$D$20,4,FALSE)*P6790</f>
        <v>#N/A</v>
      </c>
      <c r="T6790">
        <f>IF(F6790="COD1",tarifas!$D$11*(SUMIFS($P$11:$P$8770,$F$11:$F$8770,"=COD1",$B$11:$B$8770,"="&amp;B6790)/COUNTIFS($F$11:$F$8770,"=COD1",$B$11:$B$8770,"="&amp;B6790))/COUNTIFS($A$11:$A$8770,"="&amp;A6790,$F$11:$F$8770,"=COD1"),0)</f>
        <v>0</v>
      </c>
      <c r="U6790" t="e">
        <f>(VLOOKUP(F6790,tarifas!$C$7:$D$10,2,FALSE)+tarifas!$D$21)*datos!P6790</f>
        <v>#N/A</v>
      </c>
      <c r="V6790" t="e">
        <f t="shared" si="957"/>
        <v>#N/A</v>
      </c>
      <c r="W6790">
        <f t="shared" si="958"/>
        <v>0</v>
      </c>
    </row>
    <row r="6791" spans="1:23" x14ac:dyDescent="0.25">
      <c r="A6791">
        <f t="shared" si="951"/>
        <v>279</v>
      </c>
      <c r="B6791">
        <f t="shared" si="952"/>
        <v>10</v>
      </c>
      <c r="C6791" s="1">
        <f t="shared" si="959"/>
        <v>41922.499999983556</v>
      </c>
      <c r="D6791" s="7">
        <v>245.46969696969697</v>
      </c>
      <c r="E6791" s="7"/>
      <c r="G6791">
        <v>79.099999999999994</v>
      </c>
      <c r="H6791" s="12">
        <v>431.8959935627837</v>
      </c>
      <c r="I6791" s="13">
        <f>$D$2*tarifas!$D$12/24</f>
        <v>1.4541666666666666</v>
      </c>
      <c r="J6791" s="13" t="e">
        <f>VLOOKUP(E6791&amp;" "&amp;F6791,tarifas!$A$13:$D$20,4,FALSE)*H6791</f>
        <v>#N/A</v>
      </c>
      <c r="K6791" s="13">
        <f>IF(F6791="COD1",tarifas!$D$11*(SUMIFS($H$11:$H$8770,$F$11:$F$8770,"=COD1",$B$11:$B$8770,"="&amp;B6791)/COUNTIFS($F$11:$F$8770,"=COD1",$B$11:$B$8770,"="&amp;B6791))/COUNTIFS($A$11:$A$8770,"="&amp;A6791,$F$11:$F$8770,"=COD1"),0)</f>
        <v>0</v>
      </c>
      <c r="L6791" s="13" t="e">
        <f>(VLOOKUP(F6791,tarifas!$C$7:$D$10,2,FALSE)+tarifas!$D$21)*datos!H6791</f>
        <v>#N/A</v>
      </c>
      <c r="M6791">
        <v>300.92237</v>
      </c>
      <c r="N6791" s="13" t="e">
        <f t="shared" si="953"/>
        <v>#N/A</v>
      </c>
      <c r="O6791">
        <f t="shared" si="954"/>
        <v>300.92237</v>
      </c>
      <c r="P6791" s="12">
        <f t="shared" si="955"/>
        <v>130.9736235627837</v>
      </c>
      <c r="Q6791">
        <f t="shared" si="956"/>
        <v>0</v>
      </c>
      <c r="R6791">
        <f>$D$2*tarifas!$D$12/24</f>
        <v>1.4541666666666666</v>
      </c>
      <c r="S6791" t="e">
        <f>VLOOKUP(E6791&amp;" "&amp;F6791,tarifas!$A$13:$D$20,4,FALSE)*P6791</f>
        <v>#N/A</v>
      </c>
      <c r="T6791">
        <f>IF(F6791="COD1",tarifas!$D$11*(SUMIFS($P$11:$P$8770,$F$11:$F$8770,"=COD1",$B$11:$B$8770,"="&amp;B6791)/COUNTIFS($F$11:$F$8770,"=COD1",$B$11:$B$8770,"="&amp;B6791))/COUNTIFS($A$11:$A$8770,"="&amp;A6791,$F$11:$F$8770,"=COD1"),0)</f>
        <v>0</v>
      </c>
      <c r="U6791" t="e">
        <f>(VLOOKUP(F6791,tarifas!$C$7:$D$10,2,FALSE)+tarifas!$D$21)*datos!P6791</f>
        <v>#N/A</v>
      </c>
      <c r="V6791" t="e">
        <f t="shared" si="957"/>
        <v>#N/A</v>
      </c>
      <c r="W6791">
        <f t="shared" si="958"/>
        <v>0</v>
      </c>
    </row>
    <row r="6792" spans="1:23" x14ac:dyDescent="0.25">
      <c r="A6792">
        <f t="shared" si="951"/>
        <v>279</v>
      </c>
      <c r="B6792">
        <f t="shared" si="952"/>
        <v>10</v>
      </c>
      <c r="C6792" s="1">
        <f t="shared" si="959"/>
        <v>41922.541666650221</v>
      </c>
      <c r="D6792" s="7">
        <v>156.86363636363635</v>
      </c>
      <c r="E6792" s="7"/>
      <c r="G6792">
        <v>73.02</v>
      </c>
      <c r="H6792" s="12">
        <v>567.00381198705941</v>
      </c>
      <c r="I6792" s="13">
        <f>$D$2*tarifas!$D$12/24</f>
        <v>1.4541666666666666</v>
      </c>
      <c r="J6792" s="13" t="e">
        <f>VLOOKUP(E6792&amp;" "&amp;F6792,tarifas!$A$13:$D$20,4,FALSE)*H6792</f>
        <v>#N/A</v>
      </c>
      <c r="K6792" s="13">
        <f>IF(F6792="COD1",tarifas!$D$11*(SUMIFS($H$11:$H$8770,$F$11:$F$8770,"=COD1",$B$11:$B$8770,"="&amp;B6792)/COUNTIFS($F$11:$F$8770,"=COD1",$B$11:$B$8770,"="&amp;B6792))/COUNTIFS($A$11:$A$8770,"="&amp;A6792,$F$11:$F$8770,"=COD1"),0)</f>
        <v>0</v>
      </c>
      <c r="L6792" s="13" t="e">
        <f>(VLOOKUP(F6792,tarifas!$C$7:$D$10,2,FALSE)+tarifas!$D$21)*datos!H6792</f>
        <v>#N/A</v>
      </c>
      <c r="M6792">
        <v>448.67493000000002</v>
      </c>
      <c r="N6792" s="13" t="e">
        <f t="shared" si="953"/>
        <v>#N/A</v>
      </c>
      <c r="O6792">
        <f t="shared" si="954"/>
        <v>448.67493000000002</v>
      </c>
      <c r="P6792" s="12">
        <f t="shared" si="955"/>
        <v>118.32888198705939</v>
      </c>
      <c r="Q6792">
        <f t="shared" si="956"/>
        <v>0</v>
      </c>
      <c r="R6792">
        <f>$D$2*tarifas!$D$12/24</f>
        <v>1.4541666666666666</v>
      </c>
      <c r="S6792" t="e">
        <f>VLOOKUP(E6792&amp;" "&amp;F6792,tarifas!$A$13:$D$20,4,FALSE)*P6792</f>
        <v>#N/A</v>
      </c>
      <c r="T6792">
        <f>IF(F6792="COD1",tarifas!$D$11*(SUMIFS($P$11:$P$8770,$F$11:$F$8770,"=COD1",$B$11:$B$8770,"="&amp;B6792)/COUNTIFS($F$11:$F$8770,"=COD1",$B$11:$B$8770,"="&amp;B6792))/COUNTIFS($A$11:$A$8770,"="&amp;A6792,$F$11:$F$8770,"=COD1"),0)</f>
        <v>0</v>
      </c>
      <c r="U6792" t="e">
        <f>(VLOOKUP(F6792,tarifas!$C$7:$D$10,2,FALSE)+tarifas!$D$21)*datos!P6792</f>
        <v>#N/A</v>
      </c>
      <c r="V6792" t="e">
        <f t="shared" si="957"/>
        <v>#N/A</v>
      </c>
      <c r="W6792">
        <f t="shared" si="958"/>
        <v>0</v>
      </c>
    </row>
    <row r="6793" spans="1:23" x14ac:dyDescent="0.25">
      <c r="A6793">
        <f t="shared" si="951"/>
        <v>279</v>
      </c>
      <c r="B6793">
        <f t="shared" si="952"/>
        <v>10</v>
      </c>
      <c r="C6793" s="1">
        <f t="shared" si="959"/>
        <v>41922.583333316885</v>
      </c>
      <c r="D6793" s="7">
        <v>218.68181818181816</v>
      </c>
      <c r="E6793" s="7"/>
      <c r="G6793">
        <v>70.12</v>
      </c>
      <c r="H6793" s="12">
        <v>571.68759354359497</v>
      </c>
      <c r="I6793" s="13">
        <f>$D$2*tarifas!$D$12/24</f>
        <v>1.4541666666666666</v>
      </c>
      <c r="J6793" s="13" t="e">
        <f>VLOOKUP(E6793&amp;" "&amp;F6793,tarifas!$A$13:$D$20,4,FALSE)*H6793</f>
        <v>#N/A</v>
      </c>
      <c r="K6793" s="13">
        <f>IF(F6793="COD1",tarifas!$D$11*(SUMIFS($H$11:$H$8770,$F$11:$F$8770,"=COD1",$B$11:$B$8770,"="&amp;B6793)/COUNTIFS($F$11:$F$8770,"=COD1",$B$11:$B$8770,"="&amp;B6793))/COUNTIFS($A$11:$A$8770,"="&amp;A6793,$F$11:$F$8770,"=COD1"),0)</f>
        <v>0</v>
      </c>
      <c r="L6793" s="13" t="e">
        <f>(VLOOKUP(F6793,tarifas!$C$7:$D$10,2,FALSE)+tarifas!$D$21)*datos!H6793</f>
        <v>#N/A</v>
      </c>
      <c r="M6793">
        <v>311.95258000000001</v>
      </c>
      <c r="N6793" s="13" t="e">
        <f t="shared" si="953"/>
        <v>#N/A</v>
      </c>
      <c r="O6793">
        <f t="shared" si="954"/>
        <v>311.95258000000001</v>
      </c>
      <c r="P6793" s="12">
        <f t="shared" si="955"/>
        <v>259.73501354359496</v>
      </c>
      <c r="Q6793">
        <f t="shared" si="956"/>
        <v>0</v>
      </c>
      <c r="R6793">
        <f>$D$2*tarifas!$D$12/24</f>
        <v>1.4541666666666666</v>
      </c>
      <c r="S6793" t="e">
        <f>VLOOKUP(E6793&amp;" "&amp;F6793,tarifas!$A$13:$D$20,4,FALSE)*P6793</f>
        <v>#N/A</v>
      </c>
      <c r="T6793">
        <f>IF(F6793="COD1",tarifas!$D$11*(SUMIFS($P$11:$P$8770,$F$11:$F$8770,"=COD1",$B$11:$B$8770,"="&amp;B6793)/COUNTIFS($F$11:$F$8770,"=COD1",$B$11:$B$8770,"="&amp;B6793))/COUNTIFS($A$11:$A$8770,"="&amp;A6793,$F$11:$F$8770,"=COD1"),0)</f>
        <v>0</v>
      </c>
      <c r="U6793" t="e">
        <f>(VLOOKUP(F6793,tarifas!$C$7:$D$10,2,FALSE)+tarifas!$D$21)*datos!P6793</f>
        <v>#N/A</v>
      </c>
      <c r="V6793" t="e">
        <f t="shared" si="957"/>
        <v>#N/A</v>
      </c>
      <c r="W6793">
        <f t="shared" si="958"/>
        <v>0</v>
      </c>
    </row>
    <row r="6794" spans="1:23" x14ac:dyDescent="0.25">
      <c r="A6794">
        <f t="shared" si="951"/>
        <v>279</v>
      </c>
      <c r="B6794">
        <f t="shared" si="952"/>
        <v>10</v>
      </c>
      <c r="C6794" s="1">
        <f t="shared" si="959"/>
        <v>41922.624999983549</v>
      </c>
      <c r="D6794" s="7">
        <v>196.78787878787878</v>
      </c>
      <c r="E6794" s="7"/>
      <c r="G6794">
        <v>69.91</v>
      </c>
      <c r="H6794" s="12">
        <v>576.45512695963657</v>
      </c>
      <c r="I6794" s="13">
        <f>$D$2*tarifas!$D$12/24</f>
        <v>1.4541666666666666</v>
      </c>
      <c r="J6794" s="13" t="e">
        <f>VLOOKUP(E6794&amp;" "&amp;F6794,tarifas!$A$13:$D$20,4,FALSE)*H6794</f>
        <v>#N/A</v>
      </c>
      <c r="K6794" s="13">
        <f>IF(F6794="COD1",tarifas!$D$11*(SUMIFS($H$11:$H$8770,$F$11:$F$8770,"=COD1",$B$11:$B$8770,"="&amp;B6794)/COUNTIFS($F$11:$F$8770,"=COD1",$B$11:$B$8770,"="&amp;B6794))/COUNTIFS($A$11:$A$8770,"="&amp;A6794,$F$11:$F$8770,"=COD1"),0)</f>
        <v>0</v>
      </c>
      <c r="L6794" s="13" t="e">
        <f>(VLOOKUP(F6794,tarifas!$C$7:$D$10,2,FALSE)+tarifas!$D$21)*datos!H6794</f>
        <v>#N/A</v>
      </c>
      <c r="M6794">
        <v>43.437460000000002</v>
      </c>
      <c r="N6794" s="13" t="e">
        <f t="shared" si="953"/>
        <v>#N/A</v>
      </c>
      <c r="O6794">
        <f t="shared" si="954"/>
        <v>43.437460000000002</v>
      </c>
      <c r="P6794" s="12">
        <f t="shared" si="955"/>
        <v>533.01766695963659</v>
      </c>
      <c r="Q6794">
        <f t="shared" si="956"/>
        <v>0</v>
      </c>
      <c r="R6794">
        <f>$D$2*tarifas!$D$12/24</f>
        <v>1.4541666666666666</v>
      </c>
      <c r="S6794" t="e">
        <f>VLOOKUP(E6794&amp;" "&amp;F6794,tarifas!$A$13:$D$20,4,FALSE)*P6794</f>
        <v>#N/A</v>
      </c>
      <c r="T6794">
        <f>IF(F6794="COD1",tarifas!$D$11*(SUMIFS($P$11:$P$8770,$F$11:$F$8770,"=COD1",$B$11:$B$8770,"="&amp;B6794)/COUNTIFS($F$11:$F$8770,"=COD1",$B$11:$B$8770,"="&amp;B6794))/COUNTIFS($A$11:$A$8770,"="&amp;A6794,$F$11:$F$8770,"=COD1"),0)</f>
        <v>0</v>
      </c>
      <c r="U6794" t="e">
        <f>(VLOOKUP(F6794,tarifas!$C$7:$D$10,2,FALSE)+tarifas!$D$21)*datos!P6794</f>
        <v>#N/A</v>
      </c>
      <c r="V6794" t="e">
        <f t="shared" si="957"/>
        <v>#N/A</v>
      </c>
      <c r="W6794">
        <f t="shared" si="958"/>
        <v>0</v>
      </c>
    </row>
    <row r="6795" spans="1:23" x14ac:dyDescent="0.25">
      <c r="A6795">
        <f t="shared" si="951"/>
        <v>279</v>
      </c>
      <c r="B6795">
        <f t="shared" si="952"/>
        <v>10</v>
      </c>
      <c r="C6795" s="1">
        <f t="shared" si="959"/>
        <v>41922.666666650213</v>
      </c>
      <c r="D6795" s="7">
        <v>106.63636363636364</v>
      </c>
      <c r="E6795" s="7"/>
      <c r="G6795">
        <v>70.040000000000006</v>
      </c>
      <c r="H6795" s="12">
        <v>531.98542943902305</v>
      </c>
      <c r="I6795" s="13">
        <f>$D$2*tarifas!$D$12/24</f>
        <v>1.4541666666666666</v>
      </c>
      <c r="J6795" s="13" t="e">
        <f>VLOOKUP(E6795&amp;" "&amp;F6795,tarifas!$A$13:$D$20,4,FALSE)*H6795</f>
        <v>#N/A</v>
      </c>
      <c r="K6795" s="13">
        <f>IF(F6795="COD1",tarifas!$D$11*(SUMIFS($H$11:$H$8770,$F$11:$F$8770,"=COD1",$B$11:$B$8770,"="&amp;B6795)/COUNTIFS($F$11:$F$8770,"=COD1",$B$11:$B$8770,"="&amp;B6795))/COUNTIFS($A$11:$A$8770,"="&amp;A6795,$F$11:$F$8770,"=COD1"),0)</f>
        <v>0</v>
      </c>
      <c r="L6795" s="13" t="e">
        <f>(VLOOKUP(F6795,tarifas!$C$7:$D$10,2,FALSE)+tarifas!$D$21)*datos!H6795</f>
        <v>#N/A</v>
      </c>
      <c r="M6795">
        <v>116.48735000000001</v>
      </c>
      <c r="N6795" s="13" t="e">
        <f t="shared" si="953"/>
        <v>#N/A</v>
      </c>
      <c r="O6795">
        <f t="shared" si="954"/>
        <v>116.48735000000001</v>
      </c>
      <c r="P6795" s="12">
        <f t="shared" si="955"/>
        <v>415.49807943902306</v>
      </c>
      <c r="Q6795">
        <f t="shared" si="956"/>
        <v>0</v>
      </c>
      <c r="R6795">
        <f>$D$2*tarifas!$D$12/24</f>
        <v>1.4541666666666666</v>
      </c>
      <c r="S6795" t="e">
        <f>VLOOKUP(E6795&amp;" "&amp;F6795,tarifas!$A$13:$D$20,4,FALSE)*P6795</f>
        <v>#N/A</v>
      </c>
      <c r="T6795">
        <f>IF(F6795="COD1",tarifas!$D$11*(SUMIFS($P$11:$P$8770,$F$11:$F$8770,"=COD1",$B$11:$B$8770,"="&amp;B6795)/COUNTIFS($F$11:$F$8770,"=COD1",$B$11:$B$8770,"="&amp;B6795))/COUNTIFS($A$11:$A$8770,"="&amp;A6795,$F$11:$F$8770,"=COD1"),0)</f>
        <v>0</v>
      </c>
      <c r="U6795" t="e">
        <f>(VLOOKUP(F6795,tarifas!$C$7:$D$10,2,FALSE)+tarifas!$D$21)*datos!P6795</f>
        <v>#N/A</v>
      </c>
      <c r="V6795" t="e">
        <f t="shared" si="957"/>
        <v>#N/A</v>
      </c>
      <c r="W6795">
        <f t="shared" si="958"/>
        <v>0</v>
      </c>
    </row>
    <row r="6796" spans="1:23" x14ac:dyDescent="0.25">
      <c r="A6796">
        <f t="shared" ref="A6796:A6859" si="960">DAYS360($C$11,C6796)</f>
        <v>279</v>
      </c>
      <c r="B6796">
        <f t="shared" ref="B6796:B6859" si="961">MONTH(C6796)</f>
        <v>10</v>
      </c>
      <c r="C6796" s="1">
        <f t="shared" si="959"/>
        <v>41922.708333316878</v>
      </c>
      <c r="D6796" s="7">
        <v>21.378787878787879</v>
      </c>
      <c r="E6796" s="7"/>
      <c r="G6796">
        <v>70</v>
      </c>
      <c r="H6796" s="12">
        <v>438.66133065805479</v>
      </c>
      <c r="I6796" s="13">
        <f>$D$2*tarifas!$D$12/24</f>
        <v>1.4541666666666666</v>
      </c>
      <c r="J6796" s="13" t="e">
        <f>VLOOKUP(E6796&amp;" "&amp;F6796,tarifas!$A$13:$D$20,4,FALSE)*H6796</f>
        <v>#N/A</v>
      </c>
      <c r="K6796" s="13">
        <f>IF(F6796="COD1",tarifas!$D$11*(SUMIFS($H$11:$H$8770,$F$11:$F$8770,"=COD1",$B$11:$B$8770,"="&amp;B6796)/COUNTIFS($F$11:$F$8770,"=COD1",$B$11:$B$8770,"="&amp;B6796))/COUNTIFS($A$11:$A$8770,"="&amp;A6796,$F$11:$F$8770,"=COD1"),0)</f>
        <v>0</v>
      </c>
      <c r="L6796" s="13" t="e">
        <f>(VLOOKUP(F6796,tarifas!$C$7:$D$10,2,FALSE)+tarifas!$D$21)*datos!H6796</f>
        <v>#N/A</v>
      </c>
      <c r="M6796">
        <v>0</v>
      </c>
      <c r="N6796" s="13" t="e">
        <f t="shared" ref="N6796:N6859" si="962">(I6796+J6796+K6796+L6796)*1.23</f>
        <v>#N/A</v>
      </c>
      <c r="O6796">
        <f t="shared" ref="O6796:O6859" si="963">IF(M6796&lt;H6796,M6796,H6796)</f>
        <v>0</v>
      </c>
      <c r="P6796" s="12">
        <f t="shared" ref="P6796:P6859" si="964">H6796-O6796</f>
        <v>438.66133065805479</v>
      </c>
      <c r="Q6796">
        <f t="shared" ref="Q6796:Q6859" si="965">IF(M6796&lt;H6796,0,M6796-H6796)</f>
        <v>0</v>
      </c>
      <c r="R6796">
        <f>$D$2*tarifas!$D$12/24</f>
        <v>1.4541666666666666</v>
      </c>
      <c r="S6796" t="e">
        <f>VLOOKUP(E6796&amp;" "&amp;F6796,tarifas!$A$13:$D$20,4,FALSE)*P6796</f>
        <v>#N/A</v>
      </c>
      <c r="T6796">
        <f>IF(F6796="COD1",tarifas!$D$11*(SUMIFS($P$11:$P$8770,$F$11:$F$8770,"=COD1",$B$11:$B$8770,"="&amp;B6796)/COUNTIFS($F$11:$F$8770,"=COD1",$B$11:$B$8770,"="&amp;B6796))/COUNTIFS($A$11:$A$8770,"="&amp;A6796,$F$11:$F$8770,"=COD1"),0)</f>
        <v>0</v>
      </c>
      <c r="U6796" t="e">
        <f>(VLOOKUP(F6796,tarifas!$C$7:$D$10,2,FALSE)+tarifas!$D$21)*datos!P6796</f>
        <v>#N/A</v>
      </c>
      <c r="V6796" t="e">
        <f t="shared" ref="V6796:V6859" si="966">(R6796+S6796+T6796+U6796)*1.23</f>
        <v>#N/A</v>
      </c>
      <c r="W6796">
        <f t="shared" ref="W6796:W6859" si="967">0.9*G6796/1000*Q6796</f>
        <v>0</v>
      </c>
    </row>
    <row r="6797" spans="1:23" x14ac:dyDescent="0.25">
      <c r="A6797">
        <f t="shared" si="960"/>
        <v>279</v>
      </c>
      <c r="B6797">
        <f t="shared" si="961"/>
        <v>10</v>
      </c>
      <c r="C6797" s="1">
        <f t="shared" ref="C6797:C6860" si="968">+C6796+1/24</f>
        <v>41922.749999983542</v>
      </c>
      <c r="D6797" s="7">
        <v>0</v>
      </c>
      <c r="E6797" s="7"/>
      <c r="G6797">
        <v>70.69</v>
      </c>
      <c r="H6797" s="12">
        <v>332.06022376617449</v>
      </c>
      <c r="I6797" s="13">
        <f>$D$2*tarifas!$D$12/24</f>
        <v>1.4541666666666666</v>
      </c>
      <c r="J6797" s="13" t="e">
        <f>VLOOKUP(E6797&amp;" "&amp;F6797,tarifas!$A$13:$D$20,4,FALSE)*H6797</f>
        <v>#N/A</v>
      </c>
      <c r="K6797" s="13">
        <f>IF(F6797="COD1",tarifas!$D$11*(SUMIFS($H$11:$H$8770,$F$11:$F$8770,"=COD1",$B$11:$B$8770,"="&amp;B6797)/COUNTIFS($F$11:$F$8770,"=COD1",$B$11:$B$8770,"="&amp;B6797))/COUNTIFS($A$11:$A$8770,"="&amp;A6797,$F$11:$F$8770,"=COD1"),0)</f>
        <v>0</v>
      </c>
      <c r="L6797" s="13" t="e">
        <f>(VLOOKUP(F6797,tarifas!$C$7:$D$10,2,FALSE)+tarifas!$D$21)*datos!H6797</f>
        <v>#N/A</v>
      </c>
      <c r="M6797">
        <v>0</v>
      </c>
      <c r="N6797" s="13" t="e">
        <f t="shared" si="962"/>
        <v>#N/A</v>
      </c>
      <c r="O6797">
        <f t="shared" si="963"/>
        <v>0</v>
      </c>
      <c r="P6797" s="12">
        <f t="shared" si="964"/>
        <v>332.06022376617449</v>
      </c>
      <c r="Q6797">
        <f t="shared" si="965"/>
        <v>0</v>
      </c>
      <c r="R6797">
        <f>$D$2*tarifas!$D$12/24</f>
        <v>1.4541666666666666</v>
      </c>
      <c r="S6797" t="e">
        <f>VLOOKUP(E6797&amp;" "&amp;F6797,tarifas!$A$13:$D$20,4,FALSE)*P6797</f>
        <v>#N/A</v>
      </c>
      <c r="T6797">
        <f>IF(F6797="COD1",tarifas!$D$11*(SUMIFS($P$11:$P$8770,$F$11:$F$8770,"=COD1",$B$11:$B$8770,"="&amp;B6797)/COUNTIFS($F$11:$F$8770,"=COD1",$B$11:$B$8770,"="&amp;B6797))/COUNTIFS($A$11:$A$8770,"="&amp;A6797,$F$11:$F$8770,"=COD1"),0)</f>
        <v>0</v>
      </c>
      <c r="U6797" t="e">
        <f>(VLOOKUP(F6797,tarifas!$C$7:$D$10,2,FALSE)+tarifas!$D$21)*datos!P6797</f>
        <v>#N/A</v>
      </c>
      <c r="V6797" t="e">
        <f t="shared" si="966"/>
        <v>#N/A</v>
      </c>
      <c r="W6797">
        <f t="shared" si="967"/>
        <v>0</v>
      </c>
    </row>
    <row r="6798" spans="1:23" x14ac:dyDescent="0.25">
      <c r="A6798">
        <f t="shared" si="960"/>
        <v>279</v>
      </c>
      <c r="B6798">
        <f t="shared" si="961"/>
        <v>10</v>
      </c>
      <c r="C6798" s="1">
        <f t="shared" si="968"/>
        <v>41922.791666650206</v>
      </c>
      <c r="D6798" s="7">
        <v>0</v>
      </c>
      <c r="E6798" s="7"/>
      <c r="G6798">
        <v>78.83</v>
      </c>
      <c r="H6798" s="12">
        <v>246.88225384369508</v>
      </c>
      <c r="I6798" s="13">
        <f>$D$2*tarifas!$D$12/24</f>
        <v>1.4541666666666666</v>
      </c>
      <c r="J6798" s="13" t="e">
        <f>VLOOKUP(E6798&amp;" "&amp;F6798,tarifas!$A$13:$D$20,4,FALSE)*H6798</f>
        <v>#N/A</v>
      </c>
      <c r="K6798" s="13">
        <f>IF(F6798="COD1",tarifas!$D$11*(SUMIFS($H$11:$H$8770,$F$11:$F$8770,"=COD1",$B$11:$B$8770,"="&amp;B6798)/COUNTIFS($F$11:$F$8770,"=COD1",$B$11:$B$8770,"="&amp;B6798))/COUNTIFS($A$11:$A$8770,"="&amp;A6798,$F$11:$F$8770,"=COD1"),0)</f>
        <v>0</v>
      </c>
      <c r="L6798" s="13" t="e">
        <f>(VLOOKUP(F6798,tarifas!$C$7:$D$10,2,FALSE)+tarifas!$D$21)*datos!H6798</f>
        <v>#N/A</v>
      </c>
      <c r="M6798">
        <v>0</v>
      </c>
      <c r="N6798" s="13" t="e">
        <f t="shared" si="962"/>
        <v>#N/A</v>
      </c>
      <c r="O6798">
        <f t="shared" si="963"/>
        <v>0</v>
      </c>
      <c r="P6798" s="12">
        <f t="shared" si="964"/>
        <v>246.88225384369508</v>
      </c>
      <c r="Q6798">
        <f t="shared" si="965"/>
        <v>0</v>
      </c>
      <c r="R6798">
        <f>$D$2*tarifas!$D$12/24</f>
        <v>1.4541666666666666</v>
      </c>
      <c r="S6798" t="e">
        <f>VLOOKUP(E6798&amp;" "&amp;F6798,tarifas!$A$13:$D$20,4,FALSE)*P6798</f>
        <v>#N/A</v>
      </c>
      <c r="T6798">
        <f>IF(F6798="COD1",tarifas!$D$11*(SUMIFS($P$11:$P$8770,$F$11:$F$8770,"=COD1",$B$11:$B$8770,"="&amp;B6798)/COUNTIFS($F$11:$F$8770,"=COD1",$B$11:$B$8770,"="&amp;B6798))/COUNTIFS($A$11:$A$8770,"="&amp;A6798,$F$11:$F$8770,"=COD1"),0)</f>
        <v>0</v>
      </c>
      <c r="U6798" t="e">
        <f>(VLOOKUP(F6798,tarifas!$C$7:$D$10,2,FALSE)+tarifas!$D$21)*datos!P6798</f>
        <v>#N/A</v>
      </c>
      <c r="V6798" t="e">
        <f t="shared" si="966"/>
        <v>#N/A</v>
      </c>
      <c r="W6798">
        <f t="shared" si="967"/>
        <v>0</v>
      </c>
    </row>
    <row r="6799" spans="1:23" x14ac:dyDescent="0.25">
      <c r="A6799">
        <f t="shared" si="960"/>
        <v>279</v>
      </c>
      <c r="B6799">
        <f t="shared" si="961"/>
        <v>10</v>
      </c>
      <c r="C6799" s="1">
        <f t="shared" si="968"/>
        <v>41922.83333331687</v>
      </c>
      <c r="D6799" s="7">
        <v>0</v>
      </c>
      <c r="E6799" s="7"/>
      <c r="G6799">
        <v>74.739999999999995</v>
      </c>
      <c r="H6799" s="12">
        <v>222.90962248673728</v>
      </c>
      <c r="I6799" s="13">
        <f>$D$2*tarifas!$D$12/24</f>
        <v>1.4541666666666666</v>
      </c>
      <c r="J6799" s="13" t="e">
        <f>VLOOKUP(E6799&amp;" "&amp;F6799,tarifas!$A$13:$D$20,4,FALSE)*H6799</f>
        <v>#N/A</v>
      </c>
      <c r="K6799" s="13">
        <f>IF(F6799="COD1",tarifas!$D$11*(SUMIFS($H$11:$H$8770,$F$11:$F$8770,"=COD1",$B$11:$B$8770,"="&amp;B6799)/COUNTIFS($F$11:$F$8770,"=COD1",$B$11:$B$8770,"="&amp;B6799))/COUNTIFS($A$11:$A$8770,"="&amp;A6799,$F$11:$F$8770,"=COD1"),0)</f>
        <v>0</v>
      </c>
      <c r="L6799" s="13" t="e">
        <f>(VLOOKUP(F6799,tarifas!$C$7:$D$10,2,FALSE)+tarifas!$D$21)*datos!H6799</f>
        <v>#N/A</v>
      </c>
      <c r="M6799">
        <v>0</v>
      </c>
      <c r="N6799" s="13" t="e">
        <f t="shared" si="962"/>
        <v>#N/A</v>
      </c>
      <c r="O6799">
        <f t="shared" si="963"/>
        <v>0</v>
      </c>
      <c r="P6799" s="12">
        <f t="shared" si="964"/>
        <v>222.90962248673728</v>
      </c>
      <c r="Q6799">
        <f t="shared" si="965"/>
        <v>0</v>
      </c>
      <c r="R6799">
        <f>$D$2*tarifas!$D$12/24</f>
        <v>1.4541666666666666</v>
      </c>
      <c r="S6799" t="e">
        <f>VLOOKUP(E6799&amp;" "&amp;F6799,tarifas!$A$13:$D$20,4,FALSE)*P6799</f>
        <v>#N/A</v>
      </c>
      <c r="T6799">
        <f>IF(F6799="COD1",tarifas!$D$11*(SUMIFS($P$11:$P$8770,$F$11:$F$8770,"=COD1",$B$11:$B$8770,"="&amp;B6799)/COUNTIFS($F$11:$F$8770,"=COD1",$B$11:$B$8770,"="&amp;B6799))/COUNTIFS($A$11:$A$8770,"="&amp;A6799,$F$11:$F$8770,"=COD1"),0)</f>
        <v>0</v>
      </c>
      <c r="U6799" t="e">
        <f>(VLOOKUP(F6799,tarifas!$C$7:$D$10,2,FALSE)+tarifas!$D$21)*datos!P6799</f>
        <v>#N/A</v>
      </c>
      <c r="V6799" t="e">
        <f t="shared" si="966"/>
        <v>#N/A</v>
      </c>
      <c r="W6799">
        <f t="shared" si="967"/>
        <v>0</v>
      </c>
    </row>
    <row r="6800" spans="1:23" x14ac:dyDescent="0.25">
      <c r="A6800">
        <f t="shared" si="960"/>
        <v>279</v>
      </c>
      <c r="B6800">
        <f t="shared" si="961"/>
        <v>10</v>
      </c>
      <c r="C6800" s="1">
        <f t="shared" si="968"/>
        <v>41922.874999983535</v>
      </c>
      <c r="D6800" s="7">
        <v>0</v>
      </c>
      <c r="E6800" s="7"/>
      <c r="G6800">
        <v>69.47</v>
      </c>
      <c r="H6800" s="12">
        <v>216.17456151051198</v>
      </c>
      <c r="I6800" s="13">
        <f>$D$2*tarifas!$D$12/24</f>
        <v>1.4541666666666666</v>
      </c>
      <c r="J6800" s="13" t="e">
        <f>VLOOKUP(E6800&amp;" "&amp;F6800,tarifas!$A$13:$D$20,4,FALSE)*H6800</f>
        <v>#N/A</v>
      </c>
      <c r="K6800" s="13">
        <f>IF(F6800="COD1",tarifas!$D$11*(SUMIFS($H$11:$H$8770,$F$11:$F$8770,"=COD1",$B$11:$B$8770,"="&amp;B6800)/COUNTIFS($F$11:$F$8770,"=COD1",$B$11:$B$8770,"="&amp;B6800))/COUNTIFS($A$11:$A$8770,"="&amp;A6800,$F$11:$F$8770,"=COD1"),0)</f>
        <v>0</v>
      </c>
      <c r="L6800" s="13" t="e">
        <f>(VLOOKUP(F6800,tarifas!$C$7:$D$10,2,FALSE)+tarifas!$D$21)*datos!H6800</f>
        <v>#N/A</v>
      </c>
      <c r="M6800">
        <v>0</v>
      </c>
      <c r="N6800" s="13" t="e">
        <f t="shared" si="962"/>
        <v>#N/A</v>
      </c>
      <c r="O6800">
        <f t="shared" si="963"/>
        <v>0</v>
      </c>
      <c r="P6800" s="12">
        <f t="shared" si="964"/>
        <v>216.17456151051198</v>
      </c>
      <c r="Q6800">
        <f t="shared" si="965"/>
        <v>0</v>
      </c>
      <c r="R6800">
        <f>$D$2*tarifas!$D$12/24</f>
        <v>1.4541666666666666</v>
      </c>
      <c r="S6800" t="e">
        <f>VLOOKUP(E6800&amp;" "&amp;F6800,tarifas!$A$13:$D$20,4,FALSE)*P6800</f>
        <v>#N/A</v>
      </c>
      <c r="T6800">
        <f>IF(F6800="COD1",tarifas!$D$11*(SUMIFS($P$11:$P$8770,$F$11:$F$8770,"=COD1",$B$11:$B$8770,"="&amp;B6800)/COUNTIFS($F$11:$F$8770,"=COD1",$B$11:$B$8770,"="&amp;B6800))/COUNTIFS($A$11:$A$8770,"="&amp;A6800,$F$11:$F$8770,"=COD1"),0)</f>
        <v>0</v>
      </c>
      <c r="U6800" t="e">
        <f>(VLOOKUP(F6800,tarifas!$C$7:$D$10,2,FALSE)+tarifas!$D$21)*datos!P6800</f>
        <v>#N/A</v>
      </c>
      <c r="V6800" t="e">
        <f t="shared" si="966"/>
        <v>#N/A</v>
      </c>
      <c r="W6800">
        <f t="shared" si="967"/>
        <v>0</v>
      </c>
    </row>
    <row r="6801" spans="1:23" x14ac:dyDescent="0.25">
      <c r="A6801">
        <f t="shared" si="960"/>
        <v>279</v>
      </c>
      <c r="B6801">
        <f t="shared" si="961"/>
        <v>10</v>
      </c>
      <c r="C6801" s="1">
        <f t="shared" si="968"/>
        <v>41922.916666650199</v>
      </c>
      <c r="D6801" s="7">
        <v>0</v>
      </c>
      <c r="E6801" s="7"/>
      <c r="G6801">
        <v>67.92</v>
      </c>
      <c r="H6801" s="12">
        <v>214.07190113290943</v>
      </c>
      <c r="I6801" s="13">
        <f>$D$2*tarifas!$D$12/24</f>
        <v>1.4541666666666666</v>
      </c>
      <c r="J6801" s="13" t="e">
        <f>VLOOKUP(E6801&amp;" "&amp;F6801,tarifas!$A$13:$D$20,4,FALSE)*H6801</f>
        <v>#N/A</v>
      </c>
      <c r="K6801" s="13">
        <f>IF(F6801="COD1",tarifas!$D$11*(SUMIFS($H$11:$H$8770,$F$11:$F$8770,"=COD1",$B$11:$B$8770,"="&amp;B6801)/COUNTIFS($F$11:$F$8770,"=COD1",$B$11:$B$8770,"="&amp;B6801))/COUNTIFS($A$11:$A$8770,"="&amp;A6801,$F$11:$F$8770,"=COD1"),0)</f>
        <v>0</v>
      </c>
      <c r="L6801" s="13" t="e">
        <f>(VLOOKUP(F6801,tarifas!$C$7:$D$10,2,FALSE)+tarifas!$D$21)*datos!H6801</f>
        <v>#N/A</v>
      </c>
      <c r="M6801">
        <v>0</v>
      </c>
      <c r="N6801" s="13" t="e">
        <f t="shared" si="962"/>
        <v>#N/A</v>
      </c>
      <c r="O6801">
        <f t="shared" si="963"/>
        <v>0</v>
      </c>
      <c r="P6801" s="12">
        <f t="shared" si="964"/>
        <v>214.07190113290943</v>
      </c>
      <c r="Q6801">
        <f t="shared" si="965"/>
        <v>0</v>
      </c>
      <c r="R6801">
        <f>$D$2*tarifas!$D$12/24</f>
        <v>1.4541666666666666</v>
      </c>
      <c r="S6801" t="e">
        <f>VLOOKUP(E6801&amp;" "&amp;F6801,tarifas!$A$13:$D$20,4,FALSE)*P6801</f>
        <v>#N/A</v>
      </c>
      <c r="T6801">
        <f>IF(F6801="COD1",tarifas!$D$11*(SUMIFS($P$11:$P$8770,$F$11:$F$8770,"=COD1",$B$11:$B$8770,"="&amp;B6801)/COUNTIFS($F$11:$F$8770,"=COD1",$B$11:$B$8770,"="&amp;B6801))/COUNTIFS($A$11:$A$8770,"="&amp;A6801,$F$11:$F$8770,"=COD1"),0)</f>
        <v>0</v>
      </c>
      <c r="U6801" t="e">
        <f>(VLOOKUP(F6801,tarifas!$C$7:$D$10,2,FALSE)+tarifas!$D$21)*datos!P6801</f>
        <v>#N/A</v>
      </c>
      <c r="V6801" t="e">
        <f t="shared" si="966"/>
        <v>#N/A</v>
      </c>
      <c r="W6801">
        <f t="shared" si="967"/>
        <v>0</v>
      </c>
    </row>
    <row r="6802" spans="1:23" x14ac:dyDescent="0.25">
      <c r="A6802">
        <f t="shared" si="960"/>
        <v>279</v>
      </c>
      <c r="B6802">
        <f t="shared" si="961"/>
        <v>10</v>
      </c>
      <c r="C6802" s="1">
        <f t="shared" si="968"/>
        <v>41922.958333316863</v>
      </c>
      <c r="D6802" s="7">
        <v>0</v>
      </c>
      <c r="E6802" s="7"/>
      <c r="G6802">
        <v>69.91</v>
      </c>
      <c r="H6802" s="12">
        <v>213.46608532319314</v>
      </c>
      <c r="I6802" s="13">
        <f>$D$2*tarifas!$D$12/24</f>
        <v>1.4541666666666666</v>
      </c>
      <c r="J6802" s="13" t="e">
        <f>VLOOKUP(E6802&amp;" "&amp;F6802,tarifas!$A$13:$D$20,4,FALSE)*H6802</f>
        <v>#N/A</v>
      </c>
      <c r="K6802" s="13">
        <f>IF(F6802="COD1",tarifas!$D$11*(SUMIFS($H$11:$H$8770,$F$11:$F$8770,"=COD1",$B$11:$B$8770,"="&amp;B6802)/COUNTIFS($F$11:$F$8770,"=COD1",$B$11:$B$8770,"="&amp;B6802))/COUNTIFS($A$11:$A$8770,"="&amp;A6802,$F$11:$F$8770,"=COD1"),0)</f>
        <v>0</v>
      </c>
      <c r="L6802" s="13" t="e">
        <f>(VLOOKUP(F6802,tarifas!$C$7:$D$10,2,FALSE)+tarifas!$D$21)*datos!H6802</f>
        <v>#N/A</v>
      </c>
      <c r="M6802">
        <v>0</v>
      </c>
      <c r="N6802" s="13" t="e">
        <f t="shared" si="962"/>
        <v>#N/A</v>
      </c>
      <c r="O6802">
        <f t="shared" si="963"/>
        <v>0</v>
      </c>
      <c r="P6802" s="12">
        <f t="shared" si="964"/>
        <v>213.46608532319314</v>
      </c>
      <c r="Q6802">
        <f t="shared" si="965"/>
        <v>0</v>
      </c>
      <c r="R6802">
        <f>$D$2*tarifas!$D$12/24</f>
        <v>1.4541666666666666</v>
      </c>
      <c r="S6802" t="e">
        <f>VLOOKUP(E6802&amp;" "&amp;F6802,tarifas!$A$13:$D$20,4,FALSE)*P6802</f>
        <v>#N/A</v>
      </c>
      <c r="T6802">
        <f>IF(F6802="COD1",tarifas!$D$11*(SUMIFS($P$11:$P$8770,$F$11:$F$8770,"=COD1",$B$11:$B$8770,"="&amp;B6802)/COUNTIFS($F$11:$F$8770,"=COD1",$B$11:$B$8770,"="&amp;B6802))/COUNTIFS($A$11:$A$8770,"="&amp;A6802,$F$11:$F$8770,"=COD1"),0)</f>
        <v>0</v>
      </c>
      <c r="U6802" t="e">
        <f>(VLOOKUP(F6802,tarifas!$C$7:$D$10,2,FALSE)+tarifas!$D$21)*datos!P6802</f>
        <v>#N/A</v>
      </c>
      <c r="V6802" t="e">
        <f t="shared" si="966"/>
        <v>#N/A</v>
      </c>
      <c r="W6802">
        <f t="shared" si="967"/>
        <v>0</v>
      </c>
    </row>
    <row r="6803" spans="1:23" x14ac:dyDescent="0.25">
      <c r="A6803">
        <f t="shared" si="960"/>
        <v>280</v>
      </c>
      <c r="B6803">
        <f t="shared" si="961"/>
        <v>10</v>
      </c>
      <c r="C6803" s="1">
        <f t="shared" si="968"/>
        <v>41922.999999983527</v>
      </c>
      <c r="D6803" s="7">
        <v>0</v>
      </c>
      <c r="E6803" s="7"/>
      <c r="G6803">
        <v>68.7</v>
      </c>
      <c r="H6803" s="12">
        <v>211.04845873986397</v>
      </c>
      <c r="I6803" s="13">
        <f>$D$2*tarifas!$D$12/24</f>
        <v>1.4541666666666666</v>
      </c>
      <c r="J6803" s="13" t="e">
        <f>VLOOKUP(E6803&amp;" "&amp;F6803,tarifas!$A$13:$D$20,4,FALSE)*H6803</f>
        <v>#N/A</v>
      </c>
      <c r="K6803" s="13">
        <f>IF(F6803="COD1",tarifas!$D$11*(SUMIFS($H$11:$H$8770,$F$11:$F$8770,"=COD1",$B$11:$B$8770,"="&amp;B6803)/COUNTIFS($F$11:$F$8770,"=COD1",$B$11:$B$8770,"="&amp;B6803))/COUNTIFS($A$11:$A$8770,"="&amp;A6803,$F$11:$F$8770,"=COD1"),0)</f>
        <v>0</v>
      </c>
      <c r="L6803" s="13" t="e">
        <f>(VLOOKUP(F6803,tarifas!$C$7:$D$10,2,FALSE)+tarifas!$D$21)*datos!H6803</f>
        <v>#N/A</v>
      </c>
      <c r="M6803">
        <v>0</v>
      </c>
      <c r="N6803" s="13" t="e">
        <f t="shared" si="962"/>
        <v>#N/A</v>
      </c>
      <c r="O6803">
        <f t="shared" si="963"/>
        <v>0</v>
      </c>
      <c r="P6803" s="12">
        <f t="shared" si="964"/>
        <v>211.04845873986397</v>
      </c>
      <c r="Q6803">
        <f t="shared" si="965"/>
        <v>0</v>
      </c>
      <c r="R6803">
        <f>$D$2*tarifas!$D$12/24</f>
        <v>1.4541666666666666</v>
      </c>
      <c r="S6803" t="e">
        <f>VLOOKUP(E6803&amp;" "&amp;F6803,tarifas!$A$13:$D$20,4,FALSE)*P6803</f>
        <v>#N/A</v>
      </c>
      <c r="T6803">
        <f>IF(F6803="COD1",tarifas!$D$11*(SUMIFS($P$11:$P$8770,$F$11:$F$8770,"=COD1",$B$11:$B$8770,"="&amp;B6803)/COUNTIFS($F$11:$F$8770,"=COD1",$B$11:$B$8770,"="&amp;B6803))/COUNTIFS($A$11:$A$8770,"="&amp;A6803,$F$11:$F$8770,"=COD1"),0)</f>
        <v>0</v>
      </c>
      <c r="U6803" t="e">
        <f>(VLOOKUP(F6803,tarifas!$C$7:$D$10,2,FALSE)+tarifas!$D$21)*datos!P6803</f>
        <v>#N/A</v>
      </c>
      <c r="V6803" t="e">
        <f t="shared" si="966"/>
        <v>#N/A</v>
      </c>
      <c r="W6803">
        <f t="shared" si="967"/>
        <v>0</v>
      </c>
    </row>
    <row r="6804" spans="1:23" x14ac:dyDescent="0.25">
      <c r="A6804">
        <f t="shared" si="960"/>
        <v>280</v>
      </c>
      <c r="B6804">
        <f t="shared" si="961"/>
        <v>10</v>
      </c>
      <c r="C6804" s="1">
        <f t="shared" si="968"/>
        <v>41923.041666650191</v>
      </c>
      <c r="D6804" s="7">
        <v>0</v>
      </c>
      <c r="E6804" s="7"/>
      <c r="G6804">
        <v>59.53</v>
      </c>
      <c r="H6804" s="12">
        <v>209.99855228205951</v>
      </c>
      <c r="I6804" s="13">
        <f>$D$2*tarifas!$D$12/24</f>
        <v>1.4541666666666666</v>
      </c>
      <c r="J6804" s="13" t="e">
        <f>VLOOKUP(E6804&amp;" "&amp;F6804,tarifas!$A$13:$D$20,4,FALSE)*H6804</f>
        <v>#N/A</v>
      </c>
      <c r="K6804" s="13">
        <f>IF(F6804="COD1",tarifas!$D$11*(SUMIFS($H$11:$H$8770,$F$11:$F$8770,"=COD1",$B$11:$B$8770,"="&amp;B6804)/COUNTIFS($F$11:$F$8770,"=COD1",$B$11:$B$8770,"="&amp;B6804))/COUNTIFS($A$11:$A$8770,"="&amp;A6804,$F$11:$F$8770,"=COD1"),0)</f>
        <v>0</v>
      </c>
      <c r="L6804" s="13" t="e">
        <f>(VLOOKUP(F6804,tarifas!$C$7:$D$10,2,FALSE)+tarifas!$D$21)*datos!H6804</f>
        <v>#N/A</v>
      </c>
      <c r="M6804">
        <v>0</v>
      </c>
      <c r="N6804" s="13" t="e">
        <f t="shared" si="962"/>
        <v>#N/A</v>
      </c>
      <c r="O6804">
        <f t="shared" si="963"/>
        <v>0</v>
      </c>
      <c r="P6804" s="12">
        <f t="shared" si="964"/>
        <v>209.99855228205951</v>
      </c>
      <c r="Q6804">
        <f t="shared" si="965"/>
        <v>0</v>
      </c>
      <c r="R6804">
        <f>$D$2*tarifas!$D$12/24</f>
        <v>1.4541666666666666</v>
      </c>
      <c r="S6804" t="e">
        <f>VLOOKUP(E6804&amp;" "&amp;F6804,tarifas!$A$13:$D$20,4,FALSE)*P6804</f>
        <v>#N/A</v>
      </c>
      <c r="T6804">
        <f>IF(F6804="COD1",tarifas!$D$11*(SUMIFS($P$11:$P$8770,$F$11:$F$8770,"=COD1",$B$11:$B$8770,"="&amp;B6804)/COUNTIFS($F$11:$F$8770,"=COD1",$B$11:$B$8770,"="&amp;B6804))/COUNTIFS($A$11:$A$8770,"="&amp;A6804,$F$11:$F$8770,"=COD1"),0)</f>
        <v>0</v>
      </c>
      <c r="U6804" t="e">
        <f>(VLOOKUP(F6804,tarifas!$C$7:$D$10,2,FALSE)+tarifas!$D$21)*datos!P6804</f>
        <v>#N/A</v>
      </c>
      <c r="V6804" t="e">
        <f t="shared" si="966"/>
        <v>#N/A</v>
      </c>
      <c r="W6804">
        <f t="shared" si="967"/>
        <v>0</v>
      </c>
    </row>
    <row r="6805" spans="1:23" x14ac:dyDescent="0.25">
      <c r="A6805">
        <f t="shared" si="960"/>
        <v>280</v>
      </c>
      <c r="B6805">
        <f t="shared" si="961"/>
        <v>10</v>
      </c>
      <c r="C6805" s="1">
        <f t="shared" si="968"/>
        <v>41923.083333316856</v>
      </c>
      <c r="D6805" s="7">
        <v>0</v>
      </c>
      <c r="E6805" s="7"/>
      <c r="G6805">
        <v>49.97</v>
      </c>
      <c r="H6805" s="12">
        <v>207.04380551677886</v>
      </c>
      <c r="I6805" s="13">
        <f>$D$2*tarifas!$D$12/24</f>
        <v>1.4541666666666666</v>
      </c>
      <c r="J6805" s="13" t="e">
        <f>VLOOKUP(E6805&amp;" "&amp;F6805,tarifas!$A$13:$D$20,4,FALSE)*H6805</f>
        <v>#N/A</v>
      </c>
      <c r="K6805" s="13">
        <f>IF(F6805="COD1",tarifas!$D$11*(SUMIFS($H$11:$H$8770,$F$11:$F$8770,"=COD1",$B$11:$B$8770,"="&amp;B6805)/COUNTIFS($F$11:$F$8770,"=COD1",$B$11:$B$8770,"="&amp;B6805))/COUNTIFS($A$11:$A$8770,"="&amp;A6805,$F$11:$F$8770,"=COD1"),0)</f>
        <v>0</v>
      </c>
      <c r="L6805" s="13" t="e">
        <f>(VLOOKUP(F6805,tarifas!$C$7:$D$10,2,FALSE)+tarifas!$D$21)*datos!H6805</f>
        <v>#N/A</v>
      </c>
      <c r="M6805">
        <v>0</v>
      </c>
      <c r="N6805" s="13" t="e">
        <f t="shared" si="962"/>
        <v>#N/A</v>
      </c>
      <c r="O6805">
        <f t="shared" si="963"/>
        <v>0</v>
      </c>
      <c r="P6805" s="12">
        <f t="shared" si="964"/>
        <v>207.04380551677886</v>
      </c>
      <c r="Q6805">
        <f t="shared" si="965"/>
        <v>0</v>
      </c>
      <c r="R6805">
        <f>$D$2*tarifas!$D$12/24</f>
        <v>1.4541666666666666</v>
      </c>
      <c r="S6805" t="e">
        <f>VLOOKUP(E6805&amp;" "&amp;F6805,tarifas!$A$13:$D$20,4,FALSE)*P6805</f>
        <v>#N/A</v>
      </c>
      <c r="T6805">
        <f>IF(F6805="COD1",tarifas!$D$11*(SUMIFS($P$11:$P$8770,$F$11:$F$8770,"=COD1",$B$11:$B$8770,"="&amp;B6805)/COUNTIFS($F$11:$F$8770,"=COD1",$B$11:$B$8770,"="&amp;B6805))/COUNTIFS($A$11:$A$8770,"="&amp;A6805,$F$11:$F$8770,"=COD1"),0)</f>
        <v>0</v>
      </c>
      <c r="U6805" t="e">
        <f>(VLOOKUP(F6805,tarifas!$C$7:$D$10,2,FALSE)+tarifas!$D$21)*datos!P6805</f>
        <v>#N/A</v>
      </c>
      <c r="V6805" t="e">
        <f t="shared" si="966"/>
        <v>#N/A</v>
      </c>
      <c r="W6805">
        <f t="shared" si="967"/>
        <v>0</v>
      </c>
    </row>
    <row r="6806" spans="1:23" x14ac:dyDescent="0.25">
      <c r="A6806">
        <f t="shared" si="960"/>
        <v>280</v>
      </c>
      <c r="B6806">
        <f t="shared" si="961"/>
        <v>10</v>
      </c>
      <c r="C6806" s="1">
        <f t="shared" si="968"/>
        <v>41923.12499998352</v>
      </c>
      <c r="D6806" s="7">
        <v>0</v>
      </c>
      <c r="E6806" s="7"/>
      <c r="G6806">
        <v>49.95</v>
      </c>
      <c r="H6806" s="12">
        <v>206.36720803118095</v>
      </c>
      <c r="I6806" s="13">
        <f>$D$2*tarifas!$D$12/24</f>
        <v>1.4541666666666666</v>
      </c>
      <c r="J6806" s="13" t="e">
        <f>VLOOKUP(E6806&amp;" "&amp;F6806,tarifas!$A$13:$D$20,4,FALSE)*H6806</f>
        <v>#N/A</v>
      </c>
      <c r="K6806" s="13">
        <f>IF(F6806="COD1",tarifas!$D$11*(SUMIFS($H$11:$H$8770,$F$11:$F$8770,"=COD1",$B$11:$B$8770,"="&amp;B6806)/COUNTIFS($F$11:$F$8770,"=COD1",$B$11:$B$8770,"="&amp;B6806))/COUNTIFS($A$11:$A$8770,"="&amp;A6806,$F$11:$F$8770,"=COD1"),0)</f>
        <v>0</v>
      </c>
      <c r="L6806" s="13" t="e">
        <f>(VLOOKUP(F6806,tarifas!$C$7:$D$10,2,FALSE)+tarifas!$D$21)*datos!H6806</f>
        <v>#N/A</v>
      </c>
      <c r="M6806">
        <v>0</v>
      </c>
      <c r="N6806" s="13" t="e">
        <f t="shared" si="962"/>
        <v>#N/A</v>
      </c>
      <c r="O6806">
        <f t="shared" si="963"/>
        <v>0</v>
      </c>
      <c r="P6806" s="12">
        <f t="shared" si="964"/>
        <v>206.36720803118095</v>
      </c>
      <c r="Q6806">
        <f t="shared" si="965"/>
        <v>0</v>
      </c>
      <c r="R6806">
        <f>$D$2*tarifas!$D$12/24</f>
        <v>1.4541666666666666</v>
      </c>
      <c r="S6806" t="e">
        <f>VLOOKUP(E6806&amp;" "&amp;F6806,tarifas!$A$13:$D$20,4,FALSE)*P6806</f>
        <v>#N/A</v>
      </c>
      <c r="T6806">
        <f>IF(F6806="COD1",tarifas!$D$11*(SUMIFS($P$11:$P$8770,$F$11:$F$8770,"=COD1",$B$11:$B$8770,"="&amp;B6806)/COUNTIFS($F$11:$F$8770,"=COD1",$B$11:$B$8770,"="&amp;B6806))/COUNTIFS($A$11:$A$8770,"="&amp;A6806,$F$11:$F$8770,"=COD1"),0)</f>
        <v>0</v>
      </c>
      <c r="U6806" t="e">
        <f>(VLOOKUP(F6806,tarifas!$C$7:$D$10,2,FALSE)+tarifas!$D$21)*datos!P6806</f>
        <v>#N/A</v>
      </c>
      <c r="V6806" t="e">
        <f t="shared" si="966"/>
        <v>#N/A</v>
      </c>
      <c r="W6806">
        <f t="shared" si="967"/>
        <v>0</v>
      </c>
    </row>
    <row r="6807" spans="1:23" x14ac:dyDescent="0.25">
      <c r="A6807">
        <f t="shared" si="960"/>
        <v>280</v>
      </c>
      <c r="B6807">
        <f t="shared" si="961"/>
        <v>10</v>
      </c>
      <c r="C6807" s="1">
        <f t="shared" si="968"/>
        <v>41923.166666650184</v>
      </c>
      <c r="D6807" s="7">
        <v>0</v>
      </c>
      <c r="E6807" s="7"/>
      <c r="G6807">
        <v>49.96</v>
      </c>
      <c r="H6807" s="12">
        <v>205.3795910328609</v>
      </c>
      <c r="I6807" s="13">
        <f>$D$2*tarifas!$D$12/24</f>
        <v>1.4541666666666666</v>
      </c>
      <c r="J6807" s="13" t="e">
        <f>VLOOKUP(E6807&amp;" "&amp;F6807,tarifas!$A$13:$D$20,4,FALSE)*H6807</f>
        <v>#N/A</v>
      </c>
      <c r="K6807" s="13">
        <f>IF(F6807="COD1",tarifas!$D$11*(SUMIFS($H$11:$H$8770,$F$11:$F$8770,"=COD1",$B$11:$B$8770,"="&amp;B6807)/COUNTIFS($F$11:$F$8770,"=COD1",$B$11:$B$8770,"="&amp;B6807))/COUNTIFS($A$11:$A$8770,"="&amp;A6807,$F$11:$F$8770,"=COD1"),0)</f>
        <v>0</v>
      </c>
      <c r="L6807" s="13" t="e">
        <f>(VLOOKUP(F6807,tarifas!$C$7:$D$10,2,FALSE)+tarifas!$D$21)*datos!H6807</f>
        <v>#N/A</v>
      </c>
      <c r="M6807">
        <v>0</v>
      </c>
      <c r="N6807" s="13" t="e">
        <f t="shared" si="962"/>
        <v>#N/A</v>
      </c>
      <c r="O6807">
        <f t="shared" si="963"/>
        <v>0</v>
      </c>
      <c r="P6807" s="12">
        <f t="shared" si="964"/>
        <v>205.3795910328609</v>
      </c>
      <c r="Q6807">
        <f t="shared" si="965"/>
        <v>0</v>
      </c>
      <c r="R6807">
        <f>$D$2*tarifas!$D$12/24</f>
        <v>1.4541666666666666</v>
      </c>
      <c r="S6807" t="e">
        <f>VLOOKUP(E6807&amp;" "&amp;F6807,tarifas!$A$13:$D$20,4,FALSE)*P6807</f>
        <v>#N/A</v>
      </c>
      <c r="T6807">
        <f>IF(F6807="COD1",tarifas!$D$11*(SUMIFS($P$11:$P$8770,$F$11:$F$8770,"=COD1",$B$11:$B$8770,"="&amp;B6807)/COUNTIFS($F$11:$F$8770,"=COD1",$B$11:$B$8770,"="&amp;B6807))/COUNTIFS($A$11:$A$8770,"="&amp;A6807,$F$11:$F$8770,"=COD1"),0)</f>
        <v>0</v>
      </c>
      <c r="U6807" t="e">
        <f>(VLOOKUP(F6807,tarifas!$C$7:$D$10,2,FALSE)+tarifas!$D$21)*datos!P6807</f>
        <v>#N/A</v>
      </c>
      <c r="V6807" t="e">
        <f t="shared" si="966"/>
        <v>#N/A</v>
      </c>
      <c r="W6807">
        <f t="shared" si="967"/>
        <v>0</v>
      </c>
    </row>
    <row r="6808" spans="1:23" x14ac:dyDescent="0.25">
      <c r="A6808">
        <f t="shared" si="960"/>
        <v>280</v>
      </c>
      <c r="B6808">
        <f t="shared" si="961"/>
        <v>10</v>
      </c>
      <c r="C6808" s="1">
        <f t="shared" si="968"/>
        <v>41923.208333316848</v>
      </c>
      <c r="D6808" s="7">
        <v>0</v>
      </c>
      <c r="E6808" s="7"/>
      <c r="G6808">
        <v>54.52</v>
      </c>
      <c r="H6808" s="12">
        <v>203.41058842865831</v>
      </c>
      <c r="I6808" s="13">
        <f>$D$2*tarifas!$D$12/24</f>
        <v>1.4541666666666666</v>
      </c>
      <c r="J6808" s="13" t="e">
        <f>VLOOKUP(E6808&amp;" "&amp;F6808,tarifas!$A$13:$D$20,4,FALSE)*H6808</f>
        <v>#N/A</v>
      </c>
      <c r="K6808" s="13">
        <f>IF(F6808="COD1",tarifas!$D$11*(SUMIFS($H$11:$H$8770,$F$11:$F$8770,"=COD1",$B$11:$B$8770,"="&amp;B6808)/COUNTIFS($F$11:$F$8770,"=COD1",$B$11:$B$8770,"="&amp;B6808))/COUNTIFS($A$11:$A$8770,"="&amp;A6808,$F$11:$F$8770,"=COD1"),0)</f>
        <v>0</v>
      </c>
      <c r="L6808" s="13" t="e">
        <f>(VLOOKUP(F6808,tarifas!$C$7:$D$10,2,FALSE)+tarifas!$D$21)*datos!H6808</f>
        <v>#N/A</v>
      </c>
      <c r="M6808">
        <v>0</v>
      </c>
      <c r="N6808" s="13" t="e">
        <f t="shared" si="962"/>
        <v>#N/A</v>
      </c>
      <c r="O6808">
        <f t="shared" si="963"/>
        <v>0</v>
      </c>
      <c r="P6808" s="12">
        <f t="shared" si="964"/>
        <v>203.41058842865831</v>
      </c>
      <c r="Q6808">
        <f t="shared" si="965"/>
        <v>0</v>
      </c>
      <c r="R6808">
        <f>$D$2*tarifas!$D$12/24</f>
        <v>1.4541666666666666</v>
      </c>
      <c r="S6808" t="e">
        <f>VLOOKUP(E6808&amp;" "&amp;F6808,tarifas!$A$13:$D$20,4,FALSE)*P6808</f>
        <v>#N/A</v>
      </c>
      <c r="T6808">
        <f>IF(F6808="COD1",tarifas!$D$11*(SUMIFS($P$11:$P$8770,$F$11:$F$8770,"=COD1",$B$11:$B$8770,"="&amp;B6808)/COUNTIFS($F$11:$F$8770,"=COD1",$B$11:$B$8770,"="&amp;B6808))/COUNTIFS($A$11:$A$8770,"="&amp;A6808,$F$11:$F$8770,"=COD1"),0)</f>
        <v>0</v>
      </c>
      <c r="U6808" t="e">
        <f>(VLOOKUP(F6808,tarifas!$C$7:$D$10,2,FALSE)+tarifas!$D$21)*datos!P6808</f>
        <v>#N/A</v>
      </c>
      <c r="V6808" t="e">
        <f t="shared" si="966"/>
        <v>#N/A</v>
      </c>
      <c r="W6808">
        <f t="shared" si="967"/>
        <v>0</v>
      </c>
    </row>
    <row r="6809" spans="1:23" x14ac:dyDescent="0.25">
      <c r="A6809">
        <f t="shared" si="960"/>
        <v>280</v>
      </c>
      <c r="B6809">
        <f t="shared" si="961"/>
        <v>10</v>
      </c>
      <c r="C6809" s="1">
        <f t="shared" si="968"/>
        <v>41923.249999983513</v>
      </c>
      <c r="D6809" s="7">
        <v>0</v>
      </c>
      <c r="E6809" s="7"/>
      <c r="G6809">
        <v>62.59</v>
      </c>
      <c r="H6809" s="12">
        <v>183.09130746706015</v>
      </c>
      <c r="I6809" s="13">
        <f>$D$2*tarifas!$D$12/24</f>
        <v>1.4541666666666666</v>
      </c>
      <c r="J6809" s="13" t="e">
        <f>VLOOKUP(E6809&amp;" "&amp;F6809,tarifas!$A$13:$D$20,4,FALSE)*H6809</f>
        <v>#N/A</v>
      </c>
      <c r="K6809" s="13">
        <f>IF(F6809="COD1",tarifas!$D$11*(SUMIFS($H$11:$H$8770,$F$11:$F$8770,"=COD1",$B$11:$B$8770,"="&amp;B6809)/COUNTIFS($F$11:$F$8770,"=COD1",$B$11:$B$8770,"="&amp;B6809))/COUNTIFS($A$11:$A$8770,"="&amp;A6809,$F$11:$F$8770,"=COD1"),0)</f>
        <v>0</v>
      </c>
      <c r="L6809" s="13" t="e">
        <f>(VLOOKUP(F6809,tarifas!$C$7:$D$10,2,FALSE)+tarifas!$D$21)*datos!H6809</f>
        <v>#N/A</v>
      </c>
      <c r="M6809">
        <v>0.94920000000000004</v>
      </c>
      <c r="N6809" s="13" t="e">
        <f t="shared" si="962"/>
        <v>#N/A</v>
      </c>
      <c r="O6809">
        <f t="shared" si="963"/>
        <v>0.94920000000000004</v>
      </c>
      <c r="P6809" s="12">
        <f t="shared" si="964"/>
        <v>182.14210746706016</v>
      </c>
      <c r="Q6809">
        <f t="shared" si="965"/>
        <v>0</v>
      </c>
      <c r="R6809">
        <f>$D$2*tarifas!$D$12/24</f>
        <v>1.4541666666666666</v>
      </c>
      <c r="S6809" t="e">
        <f>VLOOKUP(E6809&amp;" "&amp;F6809,tarifas!$A$13:$D$20,4,FALSE)*P6809</f>
        <v>#N/A</v>
      </c>
      <c r="T6809">
        <f>IF(F6809="COD1",tarifas!$D$11*(SUMIFS($P$11:$P$8770,$F$11:$F$8770,"=COD1",$B$11:$B$8770,"="&amp;B6809)/COUNTIFS($F$11:$F$8770,"=COD1",$B$11:$B$8770,"="&amp;B6809))/COUNTIFS($A$11:$A$8770,"="&amp;A6809,$F$11:$F$8770,"=COD1"),0)</f>
        <v>0</v>
      </c>
      <c r="U6809" t="e">
        <f>(VLOOKUP(F6809,tarifas!$C$7:$D$10,2,FALSE)+tarifas!$D$21)*datos!P6809</f>
        <v>#N/A</v>
      </c>
      <c r="V6809" t="e">
        <f t="shared" si="966"/>
        <v>#N/A</v>
      </c>
      <c r="W6809">
        <f t="shared" si="967"/>
        <v>0</v>
      </c>
    </row>
    <row r="6810" spans="1:23" x14ac:dyDescent="0.25">
      <c r="A6810">
        <f t="shared" si="960"/>
        <v>280</v>
      </c>
      <c r="B6810">
        <f t="shared" si="961"/>
        <v>10</v>
      </c>
      <c r="C6810" s="1">
        <f t="shared" si="968"/>
        <v>41923.291666650177</v>
      </c>
      <c r="D6810" s="7">
        <v>0</v>
      </c>
      <c r="E6810" s="7"/>
      <c r="G6810">
        <v>65</v>
      </c>
      <c r="H6810" s="12">
        <v>181.93470225695535</v>
      </c>
      <c r="I6810" s="13">
        <f>$D$2*tarifas!$D$12/24</f>
        <v>1.4541666666666666</v>
      </c>
      <c r="J6810" s="13" t="e">
        <f>VLOOKUP(E6810&amp;" "&amp;F6810,tarifas!$A$13:$D$20,4,FALSE)*H6810</f>
        <v>#N/A</v>
      </c>
      <c r="K6810" s="13">
        <f>IF(F6810="COD1",tarifas!$D$11*(SUMIFS($H$11:$H$8770,$F$11:$F$8770,"=COD1",$B$11:$B$8770,"="&amp;B6810)/COUNTIFS($F$11:$F$8770,"=COD1",$B$11:$B$8770,"="&amp;B6810))/COUNTIFS($A$11:$A$8770,"="&amp;A6810,$F$11:$F$8770,"=COD1"),0)</f>
        <v>0</v>
      </c>
      <c r="L6810" s="13" t="e">
        <f>(VLOOKUP(F6810,tarifas!$C$7:$D$10,2,FALSE)+tarifas!$D$21)*datos!H6810</f>
        <v>#N/A</v>
      </c>
      <c r="M6810">
        <v>28.624189999999999</v>
      </c>
      <c r="N6810" s="13" t="e">
        <f t="shared" si="962"/>
        <v>#N/A</v>
      </c>
      <c r="O6810">
        <f t="shared" si="963"/>
        <v>28.624189999999999</v>
      </c>
      <c r="P6810" s="12">
        <f t="shared" si="964"/>
        <v>153.31051225695535</v>
      </c>
      <c r="Q6810">
        <f t="shared" si="965"/>
        <v>0</v>
      </c>
      <c r="R6810">
        <f>$D$2*tarifas!$D$12/24</f>
        <v>1.4541666666666666</v>
      </c>
      <c r="S6810" t="e">
        <f>VLOOKUP(E6810&amp;" "&amp;F6810,tarifas!$A$13:$D$20,4,FALSE)*P6810</f>
        <v>#N/A</v>
      </c>
      <c r="T6810">
        <f>IF(F6810="COD1",tarifas!$D$11*(SUMIFS($P$11:$P$8770,$F$11:$F$8770,"=COD1",$B$11:$B$8770,"="&amp;B6810)/COUNTIFS($F$11:$F$8770,"=COD1",$B$11:$B$8770,"="&amp;B6810))/COUNTIFS($A$11:$A$8770,"="&amp;A6810,$F$11:$F$8770,"=COD1"),0)</f>
        <v>0</v>
      </c>
      <c r="U6810" t="e">
        <f>(VLOOKUP(F6810,tarifas!$C$7:$D$10,2,FALSE)+tarifas!$D$21)*datos!P6810</f>
        <v>#N/A</v>
      </c>
      <c r="V6810" t="e">
        <f t="shared" si="966"/>
        <v>#N/A</v>
      </c>
      <c r="W6810">
        <f t="shared" si="967"/>
        <v>0</v>
      </c>
    </row>
    <row r="6811" spans="1:23" x14ac:dyDescent="0.25">
      <c r="A6811">
        <f t="shared" si="960"/>
        <v>280</v>
      </c>
      <c r="B6811">
        <f t="shared" si="961"/>
        <v>10</v>
      </c>
      <c r="C6811" s="1">
        <f t="shared" si="968"/>
        <v>41923.333333316841</v>
      </c>
      <c r="D6811" s="7">
        <v>0</v>
      </c>
      <c r="E6811" s="7"/>
      <c r="G6811">
        <v>69.91</v>
      </c>
      <c r="H6811" s="12">
        <v>186.287265252997</v>
      </c>
      <c r="I6811" s="13">
        <f>$D$2*tarifas!$D$12/24</f>
        <v>1.4541666666666666</v>
      </c>
      <c r="J6811" s="13" t="e">
        <f>VLOOKUP(E6811&amp;" "&amp;F6811,tarifas!$A$13:$D$20,4,FALSE)*H6811</f>
        <v>#N/A</v>
      </c>
      <c r="K6811" s="13">
        <f>IF(F6811="COD1",tarifas!$D$11*(SUMIFS($H$11:$H$8770,$F$11:$F$8770,"=COD1",$B$11:$B$8770,"="&amp;B6811)/COUNTIFS($F$11:$F$8770,"=COD1",$B$11:$B$8770,"="&amp;B6811))/COUNTIFS($A$11:$A$8770,"="&amp;A6811,$F$11:$F$8770,"=COD1"),0)</f>
        <v>0</v>
      </c>
      <c r="L6811" s="13" t="e">
        <f>(VLOOKUP(F6811,tarifas!$C$7:$D$10,2,FALSE)+tarifas!$D$21)*datos!H6811</f>
        <v>#N/A</v>
      </c>
      <c r="M6811">
        <v>169.19580999999999</v>
      </c>
      <c r="N6811" s="13" t="e">
        <f t="shared" si="962"/>
        <v>#N/A</v>
      </c>
      <c r="O6811">
        <f t="shared" si="963"/>
        <v>169.19580999999999</v>
      </c>
      <c r="P6811" s="12">
        <f t="shared" si="964"/>
        <v>17.091455252997008</v>
      </c>
      <c r="Q6811">
        <f t="shared" si="965"/>
        <v>0</v>
      </c>
      <c r="R6811">
        <f>$D$2*tarifas!$D$12/24</f>
        <v>1.4541666666666666</v>
      </c>
      <c r="S6811" t="e">
        <f>VLOOKUP(E6811&amp;" "&amp;F6811,tarifas!$A$13:$D$20,4,FALSE)*P6811</f>
        <v>#N/A</v>
      </c>
      <c r="T6811">
        <f>IF(F6811="COD1",tarifas!$D$11*(SUMIFS($P$11:$P$8770,$F$11:$F$8770,"=COD1",$B$11:$B$8770,"="&amp;B6811)/COUNTIFS($F$11:$F$8770,"=COD1",$B$11:$B$8770,"="&amp;B6811))/COUNTIFS($A$11:$A$8770,"="&amp;A6811,$F$11:$F$8770,"=COD1"),0)</f>
        <v>0</v>
      </c>
      <c r="U6811" t="e">
        <f>(VLOOKUP(F6811,tarifas!$C$7:$D$10,2,FALSE)+tarifas!$D$21)*datos!P6811</f>
        <v>#N/A</v>
      </c>
      <c r="V6811" t="e">
        <f t="shared" si="966"/>
        <v>#N/A</v>
      </c>
      <c r="W6811">
        <f t="shared" si="967"/>
        <v>0</v>
      </c>
    </row>
    <row r="6812" spans="1:23" x14ac:dyDescent="0.25">
      <c r="A6812">
        <f t="shared" si="960"/>
        <v>280</v>
      </c>
      <c r="B6812">
        <f t="shared" si="961"/>
        <v>10</v>
      </c>
      <c r="C6812" s="1">
        <f t="shared" si="968"/>
        <v>41923.374999983505</v>
      </c>
      <c r="D6812" s="7">
        <v>431.43939393939388</v>
      </c>
      <c r="E6812" s="7"/>
      <c r="G6812">
        <v>72</v>
      </c>
      <c r="H6812" s="12">
        <v>184.41219559330528</v>
      </c>
      <c r="I6812" s="13">
        <f>$D$2*tarifas!$D$12/24</f>
        <v>1.4541666666666666</v>
      </c>
      <c r="J6812" s="13" t="e">
        <f>VLOOKUP(E6812&amp;" "&amp;F6812,tarifas!$A$13:$D$20,4,FALSE)*H6812</f>
        <v>#N/A</v>
      </c>
      <c r="K6812" s="13">
        <f>IF(F6812="COD1",tarifas!$D$11*(SUMIFS($H$11:$H$8770,$F$11:$F$8770,"=COD1",$B$11:$B$8770,"="&amp;B6812)/COUNTIFS($F$11:$F$8770,"=COD1",$B$11:$B$8770,"="&amp;B6812))/COUNTIFS($A$11:$A$8770,"="&amp;A6812,$F$11:$F$8770,"=COD1"),0)</f>
        <v>0</v>
      </c>
      <c r="L6812" s="13" t="e">
        <f>(VLOOKUP(F6812,tarifas!$C$7:$D$10,2,FALSE)+tarifas!$D$21)*datos!H6812</f>
        <v>#N/A</v>
      </c>
      <c r="M6812">
        <v>348.42541</v>
      </c>
      <c r="N6812" s="13" t="e">
        <f t="shared" si="962"/>
        <v>#N/A</v>
      </c>
      <c r="O6812">
        <f t="shared" si="963"/>
        <v>184.41219559330528</v>
      </c>
      <c r="P6812" s="12">
        <f t="shared" si="964"/>
        <v>0</v>
      </c>
      <c r="Q6812">
        <f t="shared" si="965"/>
        <v>164.01321440669471</v>
      </c>
      <c r="R6812">
        <f>$D$2*tarifas!$D$12/24</f>
        <v>1.4541666666666666</v>
      </c>
      <c r="S6812" t="e">
        <f>VLOOKUP(E6812&amp;" "&amp;F6812,tarifas!$A$13:$D$20,4,FALSE)*P6812</f>
        <v>#N/A</v>
      </c>
      <c r="T6812">
        <f>IF(F6812="COD1",tarifas!$D$11*(SUMIFS($P$11:$P$8770,$F$11:$F$8770,"=COD1",$B$11:$B$8770,"="&amp;B6812)/COUNTIFS($F$11:$F$8770,"=COD1",$B$11:$B$8770,"="&amp;B6812))/COUNTIFS($A$11:$A$8770,"="&amp;A6812,$F$11:$F$8770,"=COD1"),0)</f>
        <v>0</v>
      </c>
      <c r="U6812" t="e">
        <f>(VLOOKUP(F6812,tarifas!$C$7:$D$10,2,FALSE)+tarifas!$D$21)*datos!P6812</f>
        <v>#N/A</v>
      </c>
      <c r="V6812" t="e">
        <f t="shared" si="966"/>
        <v>#N/A</v>
      </c>
      <c r="W6812">
        <f t="shared" si="967"/>
        <v>10.628056293553817</v>
      </c>
    </row>
    <row r="6813" spans="1:23" x14ac:dyDescent="0.25">
      <c r="A6813">
        <f t="shared" si="960"/>
        <v>280</v>
      </c>
      <c r="B6813">
        <f t="shared" si="961"/>
        <v>10</v>
      </c>
      <c r="C6813" s="1">
        <f t="shared" si="968"/>
        <v>41923.41666665017</v>
      </c>
      <c r="D6813" s="7">
        <v>477.03030303030306</v>
      </c>
      <c r="E6813" s="7"/>
      <c r="G6813">
        <v>72.19</v>
      </c>
      <c r="H6813" s="12">
        <v>185.02712926512788</v>
      </c>
      <c r="I6813" s="13">
        <f>$D$2*tarifas!$D$12/24</f>
        <v>1.4541666666666666</v>
      </c>
      <c r="J6813" s="13" t="e">
        <f>VLOOKUP(E6813&amp;" "&amp;F6813,tarifas!$A$13:$D$20,4,FALSE)*H6813</f>
        <v>#N/A</v>
      </c>
      <c r="K6813" s="13">
        <f>IF(F6813="COD1",tarifas!$D$11*(SUMIFS($H$11:$H$8770,$F$11:$F$8770,"=COD1",$B$11:$B$8770,"="&amp;B6813)/COUNTIFS($F$11:$F$8770,"=COD1",$B$11:$B$8770,"="&amp;B6813))/COUNTIFS($A$11:$A$8770,"="&amp;A6813,$F$11:$F$8770,"=COD1"),0)</f>
        <v>0</v>
      </c>
      <c r="L6813" s="13" t="e">
        <f>(VLOOKUP(F6813,tarifas!$C$7:$D$10,2,FALSE)+tarifas!$D$21)*datos!H6813</f>
        <v>#N/A</v>
      </c>
      <c r="M6813">
        <v>328.49691999999999</v>
      </c>
      <c r="N6813" s="13" t="e">
        <f t="shared" si="962"/>
        <v>#N/A</v>
      </c>
      <c r="O6813">
        <f t="shared" si="963"/>
        <v>185.02712926512788</v>
      </c>
      <c r="P6813" s="12">
        <f t="shared" si="964"/>
        <v>0</v>
      </c>
      <c r="Q6813">
        <f t="shared" si="965"/>
        <v>143.46979073487211</v>
      </c>
      <c r="R6813">
        <f>$D$2*tarifas!$D$12/24</f>
        <v>1.4541666666666666</v>
      </c>
      <c r="S6813" t="e">
        <f>VLOOKUP(E6813&amp;" "&amp;F6813,tarifas!$A$13:$D$20,4,FALSE)*P6813</f>
        <v>#N/A</v>
      </c>
      <c r="T6813">
        <f>IF(F6813="COD1",tarifas!$D$11*(SUMIFS($P$11:$P$8770,$F$11:$F$8770,"=COD1",$B$11:$B$8770,"="&amp;B6813)/COUNTIFS($F$11:$F$8770,"=COD1",$B$11:$B$8770,"="&amp;B6813))/COUNTIFS($A$11:$A$8770,"="&amp;A6813,$F$11:$F$8770,"=COD1"),0)</f>
        <v>0</v>
      </c>
      <c r="U6813" t="e">
        <f>(VLOOKUP(F6813,tarifas!$C$7:$D$10,2,FALSE)+tarifas!$D$21)*datos!P6813</f>
        <v>#N/A</v>
      </c>
      <c r="V6813" t="e">
        <f t="shared" si="966"/>
        <v>#N/A</v>
      </c>
      <c r="W6813">
        <f t="shared" si="967"/>
        <v>9.321375773835376</v>
      </c>
    </row>
    <row r="6814" spans="1:23" x14ac:dyDescent="0.25">
      <c r="A6814">
        <f t="shared" si="960"/>
        <v>280</v>
      </c>
      <c r="B6814">
        <f t="shared" si="961"/>
        <v>10</v>
      </c>
      <c r="C6814" s="1">
        <f t="shared" si="968"/>
        <v>41923.458333316834</v>
      </c>
      <c r="D6814" s="7">
        <v>515.92424242424249</v>
      </c>
      <c r="E6814" s="7"/>
      <c r="G6814">
        <v>72.099999999999994</v>
      </c>
      <c r="H6814" s="12">
        <v>186.60537602941397</v>
      </c>
      <c r="I6814" s="13">
        <f>$D$2*tarifas!$D$12/24</f>
        <v>1.4541666666666666</v>
      </c>
      <c r="J6814" s="13" t="e">
        <f>VLOOKUP(E6814&amp;" "&amp;F6814,tarifas!$A$13:$D$20,4,FALSE)*H6814</f>
        <v>#N/A</v>
      </c>
      <c r="K6814" s="13">
        <f>IF(F6814="COD1",tarifas!$D$11*(SUMIFS($H$11:$H$8770,$F$11:$F$8770,"=COD1",$B$11:$B$8770,"="&amp;B6814)/COUNTIFS($F$11:$F$8770,"=COD1",$B$11:$B$8770,"="&amp;B6814))/COUNTIFS($A$11:$A$8770,"="&amp;A6814,$F$11:$F$8770,"=COD1"),0)</f>
        <v>0</v>
      </c>
      <c r="L6814" s="13" t="e">
        <f>(VLOOKUP(F6814,tarifas!$C$7:$D$10,2,FALSE)+tarifas!$D$21)*datos!H6814</f>
        <v>#N/A</v>
      </c>
      <c r="M6814">
        <v>476.91730000000001</v>
      </c>
      <c r="N6814" s="13" t="e">
        <f t="shared" si="962"/>
        <v>#N/A</v>
      </c>
      <c r="O6814">
        <f t="shared" si="963"/>
        <v>186.60537602941397</v>
      </c>
      <c r="P6814" s="12">
        <f t="shared" si="964"/>
        <v>0</v>
      </c>
      <c r="Q6814">
        <f t="shared" si="965"/>
        <v>290.31192397058601</v>
      </c>
      <c r="R6814">
        <f>$D$2*tarifas!$D$12/24</f>
        <v>1.4541666666666666</v>
      </c>
      <c r="S6814" t="e">
        <f>VLOOKUP(E6814&amp;" "&amp;F6814,tarifas!$A$13:$D$20,4,FALSE)*P6814</f>
        <v>#N/A</v>
      </c>
      <c r="T6814">
        <f>IF(F6814="COD1",tarifas!$D$11*(SUMIFS($P$11:$P$8770,$F$11:$F$8770,"=COD1",$B$11:$B$8770,"="&amp;B6814)/COUNTIFS($F$11:$F$8770,"=COD1",$B$11:$B$8770,"="&amp;B6814))/COUNTIFS($A$11:$A$8770,"="&amp;A6814,$F$11:$F$8770,"=COD1"),0)</f>
        <v>0</v>
      </c>
      <c r="U6814" t="e">
        <f>(VLOOKUP(F6814,tarifas!$C$7:$D$10,2,FALSE)+tarifas!$D$21)*datos!P6814</f>
        <v>#N/A</v>
      </c>
      <c r="V6814" t="e">
        <f t="shared" si="966"/>
        <v>#N/A</v>
      </c>
      <c r="W6814">
        <f t="shared" si="967"/>
        <v>18.838340746451326</v>
      </c>
    </row>
    <row r="6815" spans="1:23" x14ac:dyDescent="0.25">
      <c r="A6815">
        <f t="shared" si="960"/>
        <v>280</v>
      </c>
      <c r="B6815">
        <f t="shared" si="961"/>
        <v>10</v>
      </c>
      <c r="C6815" s="1">
        <f t="shared" si="968"/>
        <v>41923.499999983498</v>
      </c>
      <c r="D6815" s="7">
        <v>354.93939393939388</v>
      </c>
      <c r="E6815" s="7"/>
      <c r="G6815">
        <v>70.69</v>
      </c>
      <c r="H6815" s="12">
        <v>188.46549629845327</v>
      </c>
      <c r="I6815" s="13">
        <f>$D$2*tarifas!$D$12/24</f>
        <v>1.4541666666666666</v>
      </c>
      <c r="J6815" s="13" t="e">
        <f>VLOOKUP(E6815&amp;" "&amp;F6815,tarifas!$A$13:$D$20,4,FALSE)*H6815</f>
        <v>#N/A</v>
      </c>
      <c r="K6815" s="13">
        <f>IF(F6815="COD1",tarifas!$D$11*(SUMIFS($H$11:$H$8770,$F$11:$F$8770,"=COD1",$B$11:$B$8770,"="&amp;B6815)/COUNTIFS($F$11:$F$8770,"=COD1",$B$11:$B$8770,"="&amp;B6815))/COUNTIFS($A$11:$A$8770,"="&amp;A6815,$F$11:$F$8770,"=COD1"),0)</f>
        <v>0</v>
      </c>
      <c r="L6815" s="13" t="e">
        <f>(VLOOKUP(F6815,tarifas!$C$7:$D$10,2,FALSE)+tarifas!$D$21)*datos!H6815</f>
        <v>#N/A</v>
      </c>
      <c r="M6815">
        <v>196.39509000000001</v>
      </c>
      <c r="N6815" s="13" t="e">
        <f t="shared" si="962"/>
        <v>#N/A</v>
      </c>
      <c r="O6815">
        <f t="shared" si="963"/>
        <v>188.46549629845327</v>
      </c>
      <c r="P6815" s="12">
        <f t="shared" si="964"/>
        <v>0</v>
      </c>
      <c r="Q6815">
        <f t="shared" si="965"/>
        <v>7.9295937015467359</v>
      </c>
      <c r="R6815">
        <f>$D$2*tarifas!$D$12/24</f>
        <v>1.4541666666666666</v>
      </c>
      <c r="S6815" t="e">
        <f>VLOOKUP(E6815&amp;" "&amp;F6815,tarifas!$A$13:$D$20,4,FALSE)*P6815</f>
        <v>#N/A</v>
      </c>
      <c r="T6815">
        <f>IF(F6815="COD1",tarifas!$D$11*(SUMIFS($P$11:$P$8770,$F$11:$F$8770,"=COD1",$B$11:$B$8770,"="&amp;B6815)/COUNTIFS($F$11:$F$8770,"=COD1",$B$11:$B$8770,"="&amp;B6815))/COUNTIFS($A$11:$A$8770,"="&amp;A6815,$F$11:$F$8770,"=COD1"),0)</f>
        <v>0</v>
      </c>
      <c r="U6815" t="e">
        <f>(VLOOKUP(F6815,tarifas!$C$7:$D$10,2,FALSE)+tarifas!$D$21)*datos!P6815</f>
        <v>#N/A</v>
      </c>
      <c r="V6815" t="e">
        <f t="shared" si="966"/>
        <v>#N/A</v>
      </c>
      <c r="W6815">
        <f t="shared" si="967"/>
        <v>0.50448868088610488</v>
      </c>
    </row>
    <row r="6816" spans="1:23" x14ac:dyDescent="0.25">
      <c r="A6816">
        <f t="shared" si="960"/>
        <v>280</v>
      </c>
      <c r="B6816">
        <f t="shared" si="961"/>
        <v>10</v>
      </c>
      <c r="C6816" s="1">
        <f t="shared" si="968"/>
        <v>41923.541666650162</v>
      </c>
      <c r="D6816" s="7">
        <v>495.57575757575756</v>
      </c>
      <c r="E6816" s="7"/>
      <c r="G6816">
        <v>69.05</v>
      </c>
      <c r="H6816" s="12">
        <v>189.0561497335901</v>
      </c>
      <c r="I6816" s="13">
        <f>$D$2*tarifas!$D$12/24</f>
        <v>1.4541666666666666</v>
      </c>
      <c r="J6816" s="13" t="e">
        <f>VLOOKUP(E6816&amp;" "&amp;F6816,tarifas!$A$13:$D$20,4,FALSE)*H6816</f>
        <v>#N/A</v>
      </c>
      <c r="K6816" s="13">
        <f>IF(F6816="COD1",tarifas!$D$11*(SUMIFS($H$11:$H$8770,$F$11:$F$8770,"=COD1",$B$11:$B$8770,"="&amp;B6816)/COUNTIFS($F$11:$F$8770,"=COD1",$B$11:$B$8770,"="&amp;B6816))/COUNTIFS($A$11:$A$8770,"="&amp;A6816,$F$11:$F$8770,"=COD1"),0)</f>
        <v>0</v>
      </c>
      <c r="L6816" s="13" t="e">
        <f>(VLOOKUP(F6816,tarifas!$C$7:$D$10,2,FALSE)+tarifas!$D$21)*datos!H6816</f>
        <v>#N/A</v>
      </c>
      <c r="M6816">
        <v>150.32389000000001</v>
      </c>
      <c r="N6816" s="13" t="e">
        <f t="shared" si="962"/>
        <v>#N/A</v>
      </c>
      <c r="O6816">
        <f t="shared" si="963"/>
        <v>150.32389000000001</v>
      </c>
      <c r="P6816" s="12">
        <f t="shared" si="964"/>
        <v>38.732259733590098</v>
      </c>
      <c r="Q6816">
        <f t="shared" si="965"/>
        <v>0</v>
      </c>
      <c r="R6816">
        <f>$D$2*tarifas!$D$12/24</f>
        <v>1.4541666666666666</v>
      </c>
      <c r="S6816" t="e">
        <f>VLOOKUP(E6816&amp;" "&amp;F6816,tarifas!$A$13:$D$20,4,FALSE)*P6816</f>
        <v>#N/A</v>
      </c>
      <c r="T6816">
        <f>IF(F6816="COD1",tarifas!$D$11*(SUMIFS($P$11:$P$8770,$F$11:$F$8770,"=COD1",$B$11:$B$8770,"="&amp;B6816)/COUNTIFS($F$11:$F$8770,"=COD1",$B$11:$B$8770,"="&amp;B6816))/COUNTIFS($A$11:$A$8770,"="&amp;A6816,$F$11:$F$8770,"=COD1"),0)</f>
        <v>0</v>
      </c>
      <c r="U6816" t="e">
        <f>(VLOOKUP(F6816,tarifas!$C$7:$D$10,2,FALSE)+tarifas!$D$21)*datos!P6816</f>
        <v>#N/A</v>
      </c>
      <c r="V6816" t="e">
        <f t="shared" si="966"/>
        <v>#N/A</v>
      </c>
      <c r="W6816">
        <f t="shared" si="967"/>
        <v>0</v>
      </c>
    </row>
    <row r="6817" spans="1:23" x14ac:dyDescent="0.25">
      <c r="A6817">
        <f t="shared" si="960"/>
        <v>280</v>
      </c>
      <c r="B6817">
        <f t="shared" si="961"/>
        <v>10</v>
      </c>
      <c r="C6817" s="1">
        <f t="shared" si="968"/>
        <v>41923.583333316827</v>
      </c>
      <c r="D6817" s="7">
        <v>319.65151515151518</v>
      </c>
      <c r="E6817" s="7"/>
      <c r="G6817">
        <v>64.2</v>
      </c>
      <c r="H6817" s="12">
        <v>197.80135136806913</v>
      </c>
      <c r="I6817" s="13">
        <f>$D$2*tarifas!$D$12/24</f>
        <v>1.4541666666666666</v>
      </c>
      <c r="J6817" s="13" t="e">
        <f>VLOOKUP(E6817&amp;" "&amp;F6817,tarifas!$A$13:$D$20,4,FALSE)*H6817</f>
        <v>#N/A</v>
      </c>
      <c r="K6817" s="13">
        <f>IF(F6817="COD1",tarifas!$D$11*(SUMIFS($H$11:$H$8770,$F$11:$F$8770,"=COD1",$B$11:$B$8770,"="&amp;B6817)/COUNTIFS($F$11:$F$8770,"=COD1",$B$11:$B$8770,"="&amp;B6817))/COUNTIFS($A$11:$A$8770,"="&amp;A6817,$F$11:$F$8770,"=COD1"),0)</f>
        <v>0</v>
      </c>
      <c r="L6817" s="13" t="e">
        <f>(VLOOKUP(F6817,tarifas!$C$7:$D$10,2,FALSE)+tarifas!$D$21)*datos!H6817</f>
        <v>#N/A</v>
      </c>
      <c r="M6817">
        <v>88.277770000000004</v>
      </c>
      <c r="N6817" s="13" t="e">
        <f t="shared" si="962"/>
        <v>#N/A</v>
      </c>
      <c r="O6817">
        <f t="shared" si="963"/>
        <v>88.277770000000004</v>
      </c>
      <c r="P6817" s="12">
        <f t="shared" si="964"/>
        <v>109.52358136806913</v>
      </c>
      <c r="Q6817">
        <f t="shared" si="965"/>
        <v>0</v>
      </c>
      <c r="R6817">
        <f>$D$2*tarifas!$D$12/24</f>
        <v>1.4541666666666666</v>
      </c>
      <c r="S6817" t="e">
        <f>VLOOKUP(E6817&amp;" "&amp;F6817,tarifas!$A$13:$D$20,4,FALSE)*P6817</f>
        <v>#N/A</v>
      </c>
      <c r="T6817">
        <f>IF(F6817="COD1",tarifas!$D$11*(SUMIFS($P$11:$P$8770,$F$11:$F$8770,"=COD1",$B$11:$B$8770,"="&amp;B6817)/COUNTIFS($F$11:$F$8770,"=COD1",$B$11:$B$8770,"="&amp;B6817))/COUNTIFS($A$11:$A$8770,"="&amp;A6817,$F$11:$F$8770,"=COD1"),0)</f>
        <v>0</v>
      </c>
      <c r="U6817" t="e">
        <f>(VLOOKUP(F6817,tarifas!$C$7:$D$10,2,FALSE)+tarifas!$D$21)*datos!P6817</f>
        <v>#N/A</v>
      </c>
      <c r="V6817" t="e">
        <f t="shared" si="966"/>
        <v>#N/A</v>
      </c>
      <c r="W6817">
        <f t="shared" si="967"/>
        <v>0</v>
      </c>
    </row>
    <row r="6818" spans="1:23" x14ac:dyDescent="0.25">
      <c r="A6818">
        <f t="shared" si="960"/>
        <v>280</v>
      </c>
      <c r="B6818">
        <f t="shared" si="961"/>
        <v>10</v>
      </c>
      <c r="C6818" s="1">
        <f t="shared" si="968"/>
        <v>41923.624999983491</v>
      </c>
      <c r="D6818" s="7">
        <v>246.75757575757572</v>
      </c>
      <c r="E6818" s="7"/>
      <c r="G6818">
        <v>55</v>
      </c>
      <c r="H6818" s="12">
        <v>206.20298711886886</v>
      </c>
      <c r="I6818" s="13">
        <f>$D$2*tarifas!$D$12/24</f>
        <v>1.4541666666666666</v>
      </c>
      <c r="J6818" s="13" t="e">
        <f>VLOOKUP(E6818&amp;" "&amp;F6818,tarifas!$A$13:$D$20,4,FALSE)*H6818</f>
        <v>#N/A</v>
      </c>
      <c r="K6818" s="13">
        <f>IF(F6818="COD1",tarifas!$D$11*(SUMIFS($H$11:$H$8770,$F$11:$F$8770,"=COD1",$B$11:$B$8770,"="&amp;B6818)/COUNTIFS($F$11:$F$8770,"=COD1",$B$11:$B$8770,"="&amp;B6818))/COUNTIFS($A$11:$A$8770,"="&amp;A6818,$F$11:$F$8770,"=COD1"),0)</f>
        <v>0</v>
      </c>
      <c r="L6818" s="13" t="e">
        <f>(VLOOKUP(F6818,tarifas!$C$7:$D$10,2,FALSE)+tarifas!$D$21)*datos!H6818</f>
        <v>#N/A</v>
      </c>
      <c r="M6818">
        <v>37.875779999999999</v>
      </c>
      <c r="N6818" s="13" t="e">
        <f t="shared" si="962"/>
        <v>#N/A</v>
      </c>
      <c r="O6818">
        <f t="shared" si="963"/>
        <v>37.875779999999999</v>
      </c>
      <c r="P6818" s="12">
        <f t="shared" si="964"/>
        <v>168.32720711886887</v>
      </c>
      <c r="Q6818">
        <f t="shared" si="965"/>
        <v>0</v>
      </c>
      <c r="R6818">
        <f>$D$2*tarifas!$D$12/24</f>
        <v>1.4541666666666666</v>
      </c>
      <c r="S6818" t="e">
        <f>VLOOKUP(E6818&amp;" "&amp;F6818,tarifas!$A$13:$D$20,4,FALSE)*P6818</f>
        <v>#N/A</v>
      </c>
      <c r="T6818">
        <f>IF(F6818="COD1",tarifas!$D$11*(SUMIFS($P$11:$P$8770,$F$11:$F$8770,"=COD1",$B$11:$B$8770,"="&amp;B6818)/COUNTIFS($F$11:$F$8770,"=COD1",$B$11:$B$8770,"="&amp;B6818))/COUNTIFS($A$11:$A$8770,"="&amp;A6818,$F$11:$F$8770,"=COD1"),0)</f>
        <v>0</v>
      </c>
      <c r="U6818" t="e">
        <f>(VLOOKUP(F6818,tarifas!$C$7:$D$10,2,FALSE)+tarifas!$D$21)*datos!P6818</f>
        <v>#N/A</v>
      </c>
      <c r="V6818" t="e">
        <f t="shared" si="966"/>
        <v>#N/A</v>
      </c>
      <c r="W6818">
        <f t="shared" si="967"/>
        <v>0</v>
      </c>
    </row>
    <row r="6819" spans="1:23" x14ac:dyDescent="0.25">
      <c r="A6819">
        <f t="shared" si="960"/>
        <v>280</v>
      </c>
      <c r="B6819">
        <f t="shared" si="961"/>
        <v>10</v>
      </c>
      <c r="C6819" s="1">
        <f t="shared" si="968"/>
        <v>41923.666666650155</v>
      </c>
      <c r="D6819" s="7">
        <v>129.04545454545453</v>
      </c>
      <c r="E6819" s="7"/>
      <c r="G6819">
        <v>54.65</v>
      </c>
      <c r="H6819" s="12">
        <v>205.31880899127293</v>
      </c>
      <c r="I6819" s="13">
        <f>$D$2*tarifas!$D$12/24</f>
        <v>1.4541666666666666</v>
      </c>
      <c r="J6819" s="13" t="e">
        <f>VLOOKUP(E6819&amp;" "&amp;F6819,tarifas!$A$13:$D$20,4,FALSE)*H6819</f>
        <v>#N/A</v>
      </c>
      <c r="K6819" s="13">
        <f>IF(F6819="COD1",tarifas!$D$11*(SUMIFS($H$11:$H$8770,$F$11:$F$8770,"=COD1",$B$11:$B$8770,"="&amp;B6819)/COUNTIFS($F$11:$F$8770,"=COD1",$B$11:$B$8770,"="&amp;B6819))/COUNTIFS($A$11:$A$8770,"="&amp;A6819,$F$11:$F$8770,"=COD1"),0)</f>
        <v>0</v>
      </c>
      <c r="L6819" s="13" t="e">
        <f>(VLOOKUP(F6819,tarifas!$C$7:$D$10,2,FALSE)+tarifas!$D$21)*datos!H6819</f>
        <v>#N/A</v>
      </c>
      <c r="M6819">
        <v>14.727139999999999</v>
      </c>
      <c r="N6819" s="13" t="e">
        <f t="shared" si="962"/>
        <v>#N/A</v>
      </c>
      <c r="O6819">
        <f t="shared" si="963"/>
        <v>14.727139999999999</v>
      </c>
      <c r="P6819" s="12">
        <f t="shared" si="964"/>
        <v>190.59166899127294</v>
      </c>
      <c r="Q6819">
        <f t="shared" si="965"/>
        <v>0</v>
      </c>
      <c r="R6819">
        <f>$D$2*tarifas!$D$12/24</f>
        <v>1.4541666666666666</v>
      </c>
      <c r="S6819" t="e">
        <f>VLOOKUP(E6819&amp;" "&amp;F6819,tarifas!$A$13:$D$20,4,FALSE)*P6819</f>
        <v>#N/A</v>
      </c>
      <c r="T6819">
        <f>IF(F6819="COD1",tarifas!$D$11*(SUMIFS($P$11:$P$8770,$F$11:$F$8770,"=COD1",$B$11:$B$8770,"="&amp;B6819)/COUNTIFS($F$11:$F$8770,"=COD1",$B$11:$B$8770,"="&amp;B6819))/COUNTIFS($A$11:$A$8770,"="&amp;A6819,$F$11:$F$8770,"=COD1"),0)</f>
        <v>0</v>
      </c>
      <c r="U6819" t="e">
        <f>(VLOOKUP(F6819,tarifas!$C$7:$D$10,2,FALSE)+tarifas!$D$21)*datos!P6819</f>
        <v>#N/A</v>
      </c>
      <c r="V6819" t="e">
        <f t="shared" si="966"/>
        <v>#N/A</v>
      </c>
      <c r="W6819">
        <f t="shared" si="967"/>
        <v>0</v>
      </c>
    </row>
    <row r="6820" spans="1:23" x14ac:dyDescent="0.25">
      <c r="A6820">
        <f t="shared" si="960"/>
        <v>280</v>
      </c>
      <c r="B6820">
        <f t="shared" si="961"/>
        <v>10</v>
      </c>
      <c r="C6820" s="1">
        <f t="shared" si="968"/>
        <v>41923.708333316819</v>
      </c>
      <c r="D6820" s="7">
        <v>40.696969696969695</v>
      </c>
      <c r="E6820" s="7"/>
      <c r="G6820">
        <v>58.21</v>
      </c>
      <c r="H6820" s="12">
        <v>206.85364412270877</v>
      </c>
      <c r="I6820" s="13">
        <f>$D$2*tarifas!$D$12/24</f>
        <v>1.4541666666666666</v>
      </c>
      <c r="J6820" s="13" t="e">
        <f>VLOOKUP(E6820&amp;" "&amp;F6820,tarifas!$A$13:$D$20,4,FALSE)*H6820</f>
        <v>#N/A</v>
      </c>
      <c r="K6820" s="13">
        <f>IF(F6820="COD1",tarifas!$D$11*(SUMIFS($H$11:$H$8770,$F$11:$F$8770,"=COD1",$B$11:$B$8770,"="&amp;B6820)/COUNTIFS($F$11:$F$8770,"=COD1",$B$11:$B$8770,"="&amp;B6820))/COUNTIFS($A$11:$A$8770,"="&amp;A6820,$F$11:$F$8770,"=COD1"),0)</f>
        <v>0</v>
      </c>
      <c r="L6820" s="13" t="e">
        <f>(VLOOKUP(F6820,tarifas!$C$7:$D$10,2,FALSE)+tarifas!$D$21)*datos!H6820</f>
        <v>#N/A</v>
      </c>
      <c r="M6820">
        <v>0</v>
      </c>
      <c r="N6820" s="13" t="e">
        <f t="shared" si="962"/>
        <v>#N/A</v>
      </c>
      <c r="O6820">
        <f t="shared" si="963"/>
        <v>0</v>
      </c>
      <c r="P6820" s="12">
        <f t="shared" si="964"/>
        <v>206.85364412270877</v>
      </c>
      <c r="Q6820">
        <f t="shared" si="965"/>
        <v>0</v>
      </c>
      <c r="R6820">
        <f>$D$2*tarifas!$D$12/24</f>
        <v>1.4541666666666666</v>
      </c>
      <c r="S6820" t="e">
        <f>VLOOKUP(E6820&amp;" "&amp;F6820,tarifas!$A$13:$D$20,4,FALSE)*P6820</f>
        <v>#N/A</v>
      </c>
      <c r="T6820">
        <f>IF(F6820="COD1",tarifas!$D$11*(SUMIFS($P$11:$P$8770,$F$11:$F$8770,"=COD1",$B$11:$B$8770,"="&amp;B6820)/COUNTIFS($F$11:$F$8770,"=COD1",$B$11:$B$8770,"="&amp;B6820))/COUNTIFS($A$11:$A$8770,"="&amp;A6820,$F$11:$F$8770,"=COD1"),0)</f>
        <v>0</v>
      </c>
      <c r="U6820" t="e">
        <f>(VLOOKUP(F6820,tarifas!$C$7:$D$10,2,FALSE)+tarifas!$D$21)*datos!P6820</f>
        <v>#N/A</v>
      </c>
      <c r="V6820" t="e">
        <f t="shared" si="966"/>
        <v>#N/A</v>
      </c>
      <c r="W6820">
        <f t="shared" si="967"/>
        <v>0</v>
      </c>
    </row>
    <row r="6821" spans="1:23" x14ac:dyDescent="0.25">
      <c r="A6821">
        <f t="shared" si="960"/>
        <v>280</v>
      </c>
      <c r="B6821">
        <f t="shared" si="961"/>
        <v>10</v>
      </c>
      <c r="C6821" s="1">
        <f t="shared" si="968"/>
        <v>41923.749999983484</v>
      </c>
      <c r="D6821" s="7">
        <v>0</v>
      </c>
      <c r="E6821" s="7"/>
      <c r="G6821">
        <v>64.27</v>
      </c>
      <c r="H6821" s="12">
        <v>205.71848205354465</v>
      </c>
      <c r="I6821" s="13">
        <f>$D$2*tarifas!$D$12/24</f>
        <v>1.4541666666666666</v>
      </c>
      <c r="J6821" s="13" t="e">
        <f>VLOOKUP(E6821&amp;" "&amp;F6821,tarifas!$A$13:$D$20,4,FALSE)*H6821</f>
        <v>#N/A</v>
      </c>
      <c r="K6821" s="13">
        <f>IF(F6821="COD1",tarifas!$D$11*(SUMIFS($H$11:$H$8770,$F$11:$F$8770,"=COD1",$B$11:$B$8770,"="&amp;B6821)/COUNTIFS($F$11:$F$8770,"=COD1",$B$11:$B$8770,"="&amp;B6821))/COUNTIFS($A$11:$A$8770,"="&amp;A6821,$F$11:$F$8770,"=COD1"),0)</f>
        <v>0</v>
      </c>
      <c r="L6821" s="13" t="e">
        <f>(VLOOKUP(F6821,tarifas!$C$7:$D$10,2,FALSE)+tarifas!$D$21)*datos!H6821</f>
        <v>#N/A</v>
      </c>
      <c r="M6821">
        <v>0</v>
      </c>
      <c r="N6821" s="13" t="e">
        <f t="shared" si="962"/>
        <v>#N/A</v>
      </c>
      <c r="O6821">
        <f t="shared" si="963"/>
        <v>0</v>
      </c>
      <c r="P6821" s="12">
        <f t="shared" si="964"/>
        <v>205.71848205354465</v>
      </c>
      <c r="Q6821">
        <f t="shared" si="965"/>
        <v>0</v>
      </c>
      <c r="R6821">
        <f>$D$2*tarifas!$D$12/24</f>
        <v>1.4541666666666666</v>
      </c>
      <c r="S6821" t="e">
        <f>VLOOKUP(E6821&amp;" "&amp;F6821,tarifas!$A$13:$D$20,4,FALSE)*P6821</f>
        <v>#N/A</v>
      </c>
      <c r="T6821">
        <f>IF(F6821="COD1",tarifas!$D$11*(SUMIFS($P$11:$P$8770,$F$11:$F$8770,"=COD1",$B$11:$B$8770,"="&amp;B6821)/COUNTIFS($F$11:$F$8770,"=COD1",$B$11:$B$8770,"="&amp;B6821))/COUNTIFS($A$11:$A$8770,"="&amp;A6821,$F$11:$F$8770,"=COD1"),0)</f>
        <v>0</v>
      </c>
      <c r="U6821" t="e">
        <f>(VLOOKUP(F6821,tarifas!$C$7:$D$10,2,FALSE)+tarifas!$D$21)*datos!P6821</f>
        <v>#N/A</v>
      </c>
      <c r="V6821" t="e">
        <f t="shared" si="966"/>
        <v>#N/A</v>
      </c>
      <c r="W6821">
        <f t="shared" si="967"/>
        <v>0</v>
      </c>
    </row>
    <row r="6822" spans="1:23" x14ac:dyDescent="0.25">
      <c r="A6822">
        <f t="shared" si="960"/>
        <v>280</v>
      </c>
      <c r="B6822">
        <f t="shared" si="961"/>
        <v>10</v>
      </c>
      <c r="C6822" s="1">
        <f t="shared" si="968"/>
        <v>41923.791666650148</v>
      </c>
      <c r="D6822" s="7">
        <v>0</v>
      </c>
      <c r="E6822" s="7"/>
      <c r="G6822">
        <v>69.05</v>
      </c>
      <c r="H6822" s="12">
        <v>220.62769875151696</v>
      </c>
      <c r="I6822" s="13">
        <f>$D$2*tarifas!$D$12/24</f>
        <v>1.4541666666666666</v>
      </c>
      <c r="J6822" s="13" t="e">
        <f>VLOOKUP(E6822&amp;" "&amp;F6822,tarifas!$A$13:$D$20,4,FALSE)*H6822</f>
        <v>#N/A</v>
      </c>
      <c r="K6822" s="13">
        <f>IF(F6822="COD1",tarifas!$D$11*(SUMIFS($H$11:$H$8770,$F$11:$F$8770,"=COD1",$B$11:$B$8770,"="&amp;B6822)/COUNTIFS($F$11:$F$8770,"=COD1",$B$11:$B$8770,"="&amp;B6822))/COUNTIFS($A$11:$A$8770,"="&amp;A6822,$F$11:$F$8770,"=COD1"),0)</f>
        <v>0</v>
      </c>
      <c r="L6822" s="13" t="e">
        <f>(VLOOKUP(F6822,tarifas!$C$7:$D$10,2,FALSE)+tarifas!$D$21)*datos!H6822</f>
        <v>#N/A</v>
      </c>
      <c r="M6822">
        <v>0</v>
      </c>
      <c r="N6822" s="13" t="e">
        <f t="shared" si="962"/>
        <v>#N/A</v>
      </c>
      <c r="O6822">
        <f t="shared" si="963"/>
        <v>0</v>
      </c>
      <c r="P6822" s="12">
        <f t="shared" si="964"/>
        <v>220.62769875151696</v>
      </c>
      <c r="Q6822">
        <f t="shared" si="965"/>
        <v>0</v>
      </c>
      <c r="R6822">
        <f>$D$2*tarifas!$D$12/24</f>
        <v>1.4541666666666666</v>
      </c>
      <c r="S6822" t="e">
        <f>VLOOKUP(E6822&amp;" "&amp;F6822,tarifas!$A$13:$D$20,4,FALSE)*P6822</f>
        <v>#N/A</v>
      </c>
      <c r="T6822">
        <f>IF(F6822="COD1",tarifas!$D$11*(SUMIFS($P$11:$P$8770,$F$11:$F$8770,"=COD1",$B$11:$B$8770,"="&amp;B6822)/COUNTIFS($F$11:$F$8770,"=COD1",$B$11:$B$8770,"="&amp;B6822))/COUNTIFS($A$11:$A$8770,"="&amp;A6822,$F$11:$F$8770,"=COD1"),0)</f>
        <v>0</v>
      </c>
      <c r="U6822" t="e">
        <f>(VLOOKUP(F6822,tarifas!$C$7:$D$10,2,FALSE)+tarifas!$D$21)*datos!P6822</f>
        <v>#N/A</v>
      </c>
      <c r="V6822" t="e">
        <f t="shared" si="966"/>
        <v>#N/A</v>
      </c>
      <c r="W6822">
        <f t="shared" si="967"/>
        <v>0</v>
      </c>
    </row>
    <row r="6823" spans="1:23" x14ac:dyDescent="0.25">
      <c r="A6823">
        <f t="shared" si="960"/>
        <v>280</v>
      </c>
      <c r="B6823">
        <f t="shared" si="961"/>
        <v>10</v>
      </c>
      <c r="C6823" s="1">
        <f t="shared" si="968"/>
        <v>41923.833333316812</v>
      </c>
      <c r="D6823" s="7">
        <v>0</v>
      </c>
      <c r="E6823" s="7"/>
      <c r="G6823">
        <v>68.97</v>
      </c>
      <c r="H6823" s="12">
        <v>213.54987400936918</v>
      </c>
      <c r="I6823" s="13">
        <f>$D$2*tarifas!$D$12/24</f>
        <v>1.4541666666666666</v>
      </c>
      <c r="J6823" s="13" t="e">
        <f>VLOOKUP(E6823&amp;" "&amp;F6823,tarifas!$A$13:$D$20,4,FALSE)*H6823</f>
        <v>#N/A</v>
      </c>
      <c r="K6823" s="13">
        <f>IF(F6823="COD1",tarifas!$D$11*(SUMIFS($H$11:$H$8770,$F$11:$F$8770,"=COD1",$B$11:$B$8770,"="&amp;B6823)/COUNTIFS($F$11:$F$8770,"=COD1",$B$11:$B$8770,"="&amp;B6823))/COUNTIFS($A$11:$A$8770,"="&amp;A6823,$F$11:$F$8770,"=COD1"),0)</f>
        <v>0</v>
      </c>
      <c r="L6823" s="13" t="e">
        <f>(VLOOKUP(F6823,tarifas!$C$7:$D$10,2,FALSE)+tarifas!$D$21)*datos!H6823</f>
        <v>#N/A</v>
      </c>
      <c r="M6823">
        <v>0</v>
      </c>
      <c r="N6823" s="13" t="e">
        <f t="shared" si="962"/>
        <v>#N/A</v>
      </c>
      <c r="O6823">
        <f t="shared" si="963"/>
        <v>0</v>
      </c>
      <c r="P6823" s="12">
        <f t="shared" si="964"/>
        <v>213.54987400936918</v>
      </c>
      <c r="Q6823">
        <f t="shared" si="965"/>
        <v>0</v>
      </c>
      <c r="R6823">
        <f>$D$2*tarifas!$D$12/24</f>
        <v>1.4541666666666666</v>
      </c>
      <c r="S6823" t="e">
        <f>VLOOKUP(E6823&amp;" "&amp;F6823,tarifas!$A$13:$D$20,4,FALSE)*P6823</f>
        <v>#N/A</v>
      </c>
      <c r="T6823">
        <f>IF(F6823="COD1",tarifas!$D$11*(SUMIFS($P$11:$P$8770,$F$11:$F$8770,"=COD1",$B$11:$B$8770,"="&amp;B6823)/COUNTIFS($F$11:$F$8770,"=COD1",$B$11:$B$8770,"="&amp;B6823))/COUNTIFS($A$11:$A$8770,"="&amp;A6823,$F$11:$F$8770,"=COD1"),0)</f>
        <v>0</v>
      </c>
      <c r="U6823" t="e">
        <f>(VLOOKUP(F6823,tarifas!$C$7:$D$10,2,FALSE)+tarifas!$D$21)*datos!P6823</f>
        <v>#N/A</v>
      </c>
      <c r="V6823" t="e">
        <f t="shared" si="966"/>
        <v>#N/A</v>
      </c>
      <c r="W6823">
        <f t="shared" si="967"/>
        <v>0</v>
      </c>
    </row>
    <row r="6824" spans="1:23" x14ac:dyDescent="0.25">
      <c r="A6824">
        <f t="shared" si="960"/>
        <v>280</v>
      </c>
      <c r="B6824">
        <f t="shared" si="961"/>
        <v>10</v>
      </c>
      <c r="C6824" s="1">
        <f t="shared" si="968"/>
        <v>41923.874999983476</v>
      </c>
      <c r="D6824" s="7">
        <v>0</v>
      </c>
      <c r="E6824" s="7"/>
      <c r="G6824">
        <v>62</v>
      </c>
      <c r="H6824" s="12">
        <v>216.43997931463937</v>
      </c>
      <c r="I6824" s="13">
        <f>$D$2*tarifas!$D$12/24</f>
        <v>1.4541666666666666</v>
      </c>
      <c r="J6824" s="13" t="e">
        <f>VLOOKUP(E6824&amp;" "&amp;F6824,tarifas!$A$13:$D$20,4,FALSE)*H6824</f>
        <v>#N/A</v>
      </c>
      <c r="K6824" s="13">
        <f>IF(F6824="COD1",tarifas!$D$11*(SUMIFS($H$11:$H$8770,$F$11:$F$8770,"=COD1",$B$11:$B$8770,"="&amp;B6824)/COUNTIFS($F$11:$F$8770,"=COD1",$B$11:$B$8770,"="&amp;B6824))/COUNTIFS($A$11:$A$8770,"="&amp;A6824,$F$11:$F$8770,"=COD1"),0)</f>
        <v>0</v>
      </c>
      <c r="L6824" s="13" t="e">
        <f>(VLOOKUP(F6824,tarifas!$C$7:$D$10,2,FALSE)+tarifas!$D$21)*datos!H6824</f>
        <v>#N/A</v>
      </c>
      <c r="M6824">
        <v>0</v>
      </c>
      <c r="N6824" s="13" t="e">
        <f t="shared" si="962"/>
        <v>#N/A</v>
      </c>
      <c r="O6824">
        <f t="shared" si="963"/>
        <v>0</v>
      </c>
      <c r="P6824" s="12">
        <f t="shared" si="964"/>
        <v>216.43997931463937</v>
      </c>
      <c r="Q6824">
        <f t="shared" si="965"/>
        <v>0</v>
      </c>
      <c r="R6824">
        <f>$D$2*tarifas!$D$12/24</f>
        <v>1.4541666666666666</v>
      </c>
      <c r="S6824" t="e">
        <f>VLOOKUP(E6824&amp;" "&amp;F6824,tarifas!$A$13:$D$20,4,FALSE)*P6824</f>
        <v>#N/A</v>
      </c>
      <c r="T6824">
        <f>IF(F6824="COD1",tarifas!$D$11*(SUMIFS($P$11:$P$8770,$F$11:$F$8770,"=COD1",$B$11:$B$8770,"="&amp;B6824)/COUNTIFS($F$11:$F$8770,"=COD1",$B$11:$B$8770,"="&amp;B6824))/COUNTIFS($A$11:$A$8770,"="&amp;A6824,$F$11:$F$8770,"=COD1"),0)</f>
        <v>0</v>
      </c>
      <c r="U6824" t="e">
        <f>(VLOOKUP(F6824,tarifas!$C$7:$D$10,2,FALSE)+tarifas!$D$21)*datos!P6824</f>
        <v>#N/A</v>
      </c>
      <c r="V6824" t="e">
        <f t="shared" si="966"/>
        <v>#N/A</v>
      </c>
      <c r="W6824">
        <f t="shared" si="967"/>
        <v>0</v>
      </c>
    </row>
    <row r="6825" spans="1:23" x14ac:dyDescent="0.25">
      <c r="A6825">
        <f t="shared" si="960"/>
        <v>280</v>
      </c>
      <c r="B6825">
        <f t="shared" si="961"/>
        <v>10</v>
      </c>
      <c r="C6825" s="1">
        <f t="shared" si="968"/>
        <v>41923.916666650141</v>
      </c>
      <c r="D6825" s="7">
        <v>0</v>
      </c>
      <c r="E6825" s="7"/>
      <c r="G6825">
        <v>49.4</v>
      </c>
      <c r="H6825" s="12">
        <v>215.90058400442518</v>
      </c>
      <c r="I6825" s="13">
        <f>$D$2*tarifas!$D$12/24</f>
        <v>1.4541666666666666</v>
      </c>
      <c r="J6825" s="13" t="e">
        <f>VLOOKUP(E6825&amp;" "&amp;F6825,tarifas!$A$13:$D$20,4,FALSE)*H6825</f>
        <v>#N/A</v>
      </c>
      <c r="K6825" s="13">
        <f>IF(F6825="COD1",tarifas!$D$11*(SUMIFS($H$11:$H$8770,$F$11:$F$8770,"=COD1",$B$11:$B$8770,"="&amp;B6825)/COUNTIFS($F$11:$F$8770,"=COD1",$B$11:$B$8770,"="&amp;B6825))/COUNTIFS($A$11:$A$8770,"="&amp;A6825,$F$11:$F$8770,"=COD1"),0)</f>
        <v>0</v>
      </c>
      <c r="L6825" s="13" t="e">
        <f>(VLOOKUP(F6825,tarifas!$C$7:$D$10,2,FALSE)+tarifas!$D$21)*datos!H6825</f>
        <v>#N/A</v>
      </c>
      <c r="M6825">
        <v>0</v>
      </c>
      <c r="N6825" s="13" t="e">
        <f t="shared" si="962"/>
        <v>#N/A</v>
      </c>
      <c r="O6825">
        <f t="shared" si="963"/>
        <v>0</v>
      </c>
      <c r="P6825" s="12">
        <f t="shared" si="964"/>
        <v>215.90058400442518</v>
      </c>
      <c r="Q6825">
        <f t="shared" si="965"/>
        <v>0</v>
      </c>
      <c r="R6825">
        <f>$D$2*tarifas!$D$12/24</f>
        <v>1.4541666666666666</v>
      </c>
      <c r="S6825" t="e">
        <f>VLOOKUP(E6825&amp;" "&amp;F6825,tarifas!$A$13:$D$20,4,FALSE)*P6825</f>
        <v>#N/A</v>
      </c>
      <c r="T6825">
        <f>IF(F6825="COD1",tarifas!$D$11*(SUMIFS($P$11:$P$8770,$F$11:$F$8770,"=COD1",$B$11:$B$8770,"="&amp;B6825)/COUNTIFS($F$11:$F$8770,"=COD1",$B$11:$B$8770,"="&amp;B6825))/COUNTIFS($A$11:$A$8770,"="&amp;A6825,$F$11:$F$8770,"=COD1"),0)</f>
        <v>0</v>
      </c>
      <c r="U6825" t="e">
        <f>(VLOOKUP(F6825,tarifas!$C$7:$D$10,2,FALSE)+tarifas!$D$21)*datos!P6825</f>
        <v>#N/A</v>
      </c>
      <c r="V6825" t="e">
        <f t="shared" si="966"/>
        <v>#N/A</v>
      </c>
      <c r="W6825">
        <f t="shared" si="967"/>
        <v>0</v>
      </c>
    </row>
    <row r="6826" spans="1:23" x14ac:dyDescent="0.25">
      <c r="A6826">
        <f t="shared" si="960"/>
        <v>280</v>
      </c>
      <c r="B6826">
        <f t="shared" si="961"/>
        <v>10</v>
      </c>
      <c r="C6826" s="1">
        <f t="shared" si="968"/>
        <v>41923.958333316805</v>
      </c>
      <c r="D6826" s="7">
        <v>0</v>
      </c>
      <c r="E6826" s="7"/>
      <c r="G6826">
        <v>64.27</v>
      </c>
      <c r="H6826" s="12">
        <v>215.28322026020015</v>
      </c>
      <c r="I6826" s="13">
        <f>$D$2*tarifas!$D$12/24</f>
        <v>1.4541666666666666</v>
      </c>
      <c r="J6826" s="13" t="e">
        <f>VLOOKUP(E6826&amp;" "&amp;F6826,tarifas!$A$13:$D$20,4,FALSE)*H6826</f>
        <v>#N/A</v>
      </c>
      <c r="K6826" s="13">
        <f>IF(F6826="COD1",tarifas!$D$11*(SUMIFS($H$11:$H$8770,$F$11:$F$8770,"=COD1",$B$11:$B$8770,"="&amp;B6826)/COUNTIFS($F$11:$F$8770,"=COD1",$B$11:$B$8770,"="&amp;B6826))/COUNTIFS($A$11:$A$8770,"="&amp;A6826,$F$11:$F$8770,"=COD1"),0)</f>
        <v>0</v>
      </c>
      <c r="L6826" s="13" t="e">
        <f>(VLOOKUP(F6826,tarifas!$C$7:$D$10,2,FALSE)+tarifas!$D$21)*datos!H6826</f>
        <v>#N/A</v>
      </c>
      <c r="M6826">
        <v>0</v>
      </c>
      <c r="N6826" s="13" t="e">
        <f t="shared" si="962"/>
        <v>#N/A</v>
      </c>
      <c r="O6826">
        <f t="shared" si="963"/>
        <v>0</v>
      </c>
      <c r="P6826" s="12">
        <f t="shared" si="964"/>
        <v>215.28322026020015</v>
      </c>
      <c r="Q6826">
        <f t="shared" si="965"/>
        <v>0</v>
      </c>
      <c r="R6826">
        <f>$D$2*tarifas!$D$12/24</f>
        <v>1.4541666666666666</v>
      </c>
      <c r="S6826" t="e">
        <f>VLOOKUP(E6826&amp;" "&amp;F6826,tarifas!$A$13:$D$20,4,FALSE)*P6826</f>
        <v>#N/A</v>
      </c>
      <c r="T6826">
        <f>IF(F6826="COD1",tarifas!$D$11*(SUMIFS($P$11:$P$8770,$F$11:$F$8770,"=COD1",$B$11:$B$8770,"="&amp;B6826)/COUNTIFS($F$11:$F$8770,"=COD1",$B$11:$B$8770,"="&amp;B6826))/COUNTIFS($A$11:$A$8770,"="&amp;A6826,$F$11:$F$8770,"=COD1"),0)</f>
        <v>0</v>
      </c>
      <c r="U6826" t="e">
        <f>(VLOOKUP(F6826,tarifas!$C$7:$D$10,2,FALSE)+tarifas!$D$21)*datos!P6826</f>
        <v>#N/A</v>
      </c>
      <c r="V6826" t="e">
        <f t="shared" si="966"/>
        <v>#N/A</v>
      </c>
      <c r="W6826">
        <f t="shared" si="967"/>
        <v>0</v>
      </c>
    </row>
    <row r="6827" spans="1:23" x14ac:dyDescent="0.25">
      <c r="A6827">
        <f t="shared" si="960"/>
        <v>281</v>
      </c>
      <c r="B6827">
        <f t="shared" si="961"/>
        <v>10</v>
      </c>
      <c r="C6827" s="1">
        <f t="shared" si="968"/>
        <v>41923.999999983469</v>
      </c>
      <c r="D6827" s="7">
        <v>0</v>
      </c>
      <c r="E6827" s="7"/>
      <c r="G6827">
        <v>41.26</v>
      </c>
      <c r="H6827" s="12">
        <v>209.44946351012399</v>
      </c>
      <c r="I6827" s="13">
        <f>$D$2*tarifas!$D$12/24</f>
        <v>1.4541666666666666</v>
      </c>
      <c r="J6827" s="13" t="e">
        <f>VLOOKUP(E6827&amp;" "&amp;F6827,tarifas!$A$13:$D$20,4,FALSE)*H6827</f>
        <v>#N/A</v>
      </c>
      <c r="K6827" s="13">
        <f>IF(F6827="COD1",tarifas!$D$11*(SUMIFS($H$11:$H$8770,$F$11:$F$8770,"=COD1",$B$11:$B$8770,"="&amp;B6827)/COUNTIFS($F$11:$F$8770,"=COD1",$B$11:$B$8770,"="&amp;B6827))/COUNTIFS($A$11:$A$8770,"="&amp;A6827,$F$11:$F$8770,"=COD1"),0)</f>
        <v>0</v>
      </c>
      <c r="L6827" s="13" t="e">
        <f>(VLOOKUP(F6827,tarifas!$C$7:$D$10,2,FALSE)+tarifas!$D$21)*datos!H6827</f>
        <v>#N/A</v>
      </c>
      <c r="M6827">
        <v>0</v>
      </c>
      <c r="N6827" s="13" t="e">
        <f t="shared" si="962"/>
        <v>#N/A</v>
      </c>
      <c r="O6827">
        <f t="shared" si="963"/>
        <v>0</v>
      </c>
      <c r="P6827" s="12">
        <f t="shared" si="964"/>
        <v>209.44946351012399</v>
      </c>
      <c r="Q6827">
        <f t="shared" si="965"/>
        <v>0</v>
      </c>
      <c r="R6827">
        <f>$D$2*tarifas!$D$12/24</f>
        <v>1.4541666666666666</v>
      </c>
      <c r="S6827" t="e">
        <f>VLOOKUP(E6827&amp;" "&amp;F6827,tarifas!$A$13:$D$20,4,FALSE)*P6827</f>
        <v>#N/A</v>
      </c>
      <c r="T6827">
        <f>IF(F6827="COD1",tarifas!$D$11*(SUMIFS($P$11:$P$8770,$F$11:$F$8770,"=COD1",$B$11:$B$8770,"="&amp;B6827)/COUNTIFS($F$11:$F$8770,"=COD1",$B$11:$B$8770,"="&amp;B6827))/COUNTIFS($A$11:$A$8770,"="&amp;A6827,$F$11:$F$8770,"=COD1"),0)</f>
        <v>0</v>
      </c>
      <c r="U6827" t="e">
        <f>(VLOOKUP(F6827,tarifas!$C$7:$D$10,2,FALSE)+tarifas!$D$21)*datos!P6827</f>
        <v>#N/A</v>
      </c>
      <c r="V6827" t="e">
        <f t="shared" si="966"/>
        <v>#N/A</v>
      </c>
      <c r="W6827">
        <f t="shared" si="967"/>
        <v>0</v>
      </c>
    </row>
    <row r="6828" spans="1:23" x14ac:dyDescent="0.25">
      <c r="A6828">
        <f t="shared" si="960"/>
        <v>281</v>
      </c>
      <c r="B6828">
        <f t="shared" si="961"/>
        <v>10</v>
      </c>
      <c r="C6828" s="1">
        <f t="shared" si="968"/>
        <v>41924.041666650133</v>
      </c>
      <c r="D6828" s="7">
        <v>0</v>
      </c>
      <c r="E6828" s="7"/>
      <c r="G6828">
        <v>35.130000000000003</v>
      </c>
      <c r="H6828" s="12">
        <v>207.44772300491482</v>
      </c>
      <c r="I6828" s="13">
        <f>$D$2*tarifas!$D$12/24</f>
        <v>1.4541666666666666</v>
      </c>
      <c r="J6828" s="13" t="e">
        <f>VLOOKUP(E6828&amp;" "&amp;F6828,tarifas!$A$13:$D$20,4,FALSE)*H6828</f>
        <v>#N/A</v>
      </c>
      <c r="K6828" s="13">
        <f>IF(F6828="COD1",tarifas!$D$11*(SUMIFS($H$11:$H$8770,$F$11:$F$8770,"=COD1",$B$11:$B$8770,"="&amp;B6828)/COUNTIFS($F$11:$F$8770,"=COD1",$B$11:$B$8770,"="&amp;B6828))/COUNTIFS($A$11:$A$8770,"="&amp;A6828,$F$11:$F$8770,"=COD1"),0)</f>
        <v>0</v>
      </c>
      <c r="L6828" s="13" t="e">
        <f>(VLOOKUP(F6828,tarifas!$C$7:$D$10,2,FALSE)+tarifas!$D$21)*datos!H6828</f>
        <v>#N/A</v>
      </c>
      <c r="M6828">
        <v>0</v>
      </c>
      <c r="N6828" s="13" t="e">
        <f t="shared" si="962"/>
        <v>#N/A</v>
      </c>
      <c r="O6828">
        <f t="shared" si="963"/>
        <v>0</v>
      </c>
      <c r="P6828" s="12">
        <f t="shared" si="964"/>
        <v>207.44772300491482</v>
      </c>
      <c r="Q6828">
        <f t="shared" si="965"/>
        <v>0</v>
      </c>
      <c r="R6828">
        <f>$D$2*tarifas!$D$12/24</f>
        <v>1.4541666666666666</v>
      </c>
      <c r="S6828" t="e">
        <f>VLOOKUP(E6828&amp;" "&amp;F6828,tarifas!$A$13:$D$20,4,FALSE)*P6828</f>
        <v>#N/A</v>
      </c>
      <c r="T6828">
        <f>IF(F6828="COD1",tarifas!$D$11*(SUMIFS($P$11:$P$8770,$F$11:$F$8770,"=COD1",$B$11:$B$8770,"="&amp;B6828)/COUNTIFS($F$11:$F$8770,"=COD1",$B$11:$B$8770,"="&amp;B6828))/COUNTIFS($A$11:$A$8770,"="&amp;A6828,$F$11:$F$8770,"=COD1"),0)</f>
        <v>0</v>
      </c>
      <c r="U6828" t="e">
        <f>(VLOOKUP(F6828,tarifas!$C$7:$D$10,2,FALSE)+tarifas!$D$21)*datos!P6828</f>
        <v>#N/A</v>
      </c>
      <c r="V6828" t="e">
        <f t="shared" si="966"/>
        <v>#N/A</v>
      </c>
      <c r="W6828">
        <f t="shared" si="967"/>
        <v>0</v>
      </c>
    </row>
    <row r="6829" spans="1:23" x14ac:dyDescent="0.25">
      <c r="A6829">
        <f t="shared" si="960"/>
        <v>281</v>
      </c>
      <c r="B6829">
        <f t="shared" si="961"/>
        <v>10</v>
      </c>
      <c r="C6829" s="1">
        <f t="shared" si="968"/>
        <v>41924.083333316798</v>
      </c>
      <c r="D6829" s="7">
        <v>0</v>
      </c>
      <c r="E6829" s="7"/>
      <c r="G6829">
        <v>39.200000000000003</v>
      </c>
      <c r="H6829" s="12">
        <v>205.34856598219241</v>
      </c>
      <c r="I6829" s="13">
        <f>$D$2*tarifas!$D$12/24</f>
        <v>1.4541666666666666</v>
      </c>
      <c r="J6829" s="13" t="e">
        <f>VLOOKUP(E6829&amp;" "&amp;F6829,tarifas!$A$13:$D$20,4,FALSE)*H6829</f>
        <v>#N/A</v>
      </c>
      <c r="K6829" s="13">
        <f>IF(F6829="COD1",tarifas!$D$11*(SUMIFS($H$11:$H$8770,$F$11:$F$8770,"=COD1",$B$11:$B$8770,"="&amp;B6829)/COUNTIFS($F$11:$F$8770,"=COD1",$B$11:$B$8770,"="&amp;B6829))/COUNTIFS($A$11:$A$8770,"="&amp;A6829,$F$11:$F$8770,"=COD1"),0)</f>
        <v>0</v>
      </c>
      <c r="L6829" s="13" t="e">
        <f>(VLOOKUP(F6829,tarifas!$C$7:$D$10,2,FALSE)+tarifas!$D$21)*datos!H6829</f>
        <v>#N/A</v>
      </c>
      <c r="M6829">
        <v>0</v>
      </c>
      <c r="N6829" s="13" t="e">
        <f t="shared" si="962"/>
        <v>#N/A</v>
      </c>
      <c r="O6829">
        <f t="shared" si="963"/>
        <v>0</v>
      </c>
      <c r="P6829" s="12">
        <f t="shared" si="964"/>
        <v>205.34856598219241</v>
      </c>
      <c r="Q6829">
        <f t="shared" si="965"/>
        <v>0</v>
      </c>
      <c r="R6829">
        <f>$D$2*tarifas!$D$12/24</f>
        <v>1.4541666666666666</v>
      </c>
      <c r="S6829" t="e">
        <f>VLOOKUP(E6829&amp;" "&amp;F6829,tarifas!$A$13:$D$20,4,FALSE)*P6829</f>
        <v>#N/A</v>
      </c>
      <c r="T6829">
        <f>IF(F6829="COD1",tarifas!$D$11*(SUMIFS($P$11:$P$8770,$F$11:$F$8770,"=COD1",$B$11:$B$8770,"="&amp;B6829)/COUNTIFS($F$11:$F$8770,"=COD1",$B$11:$B$8770,"="&amp;B6829))/COUNTIFS($A$11:$A$8770,"="&amp;A6829,$F$11:$F$8770,"=COD1"),0)</f>
        <v>0</v>
      </c>
      <c r="U6829" t="e">
        <f>(VLOOKUP(F6829,tarifas!$C$7:$D$10,2,FALSE)+tarifas!$D$21)*datos!P6829</f>
        <v>#N/A</v>
      </c>
      <c r="V6829" t="e">
        <f t="shared" si="966"/>
        <v>#N/A</v>
      </c>
      <c r="W6829">
        <f t="shared" si="967"/>
        <v>0</v>
      </c>
    </row>
    <row r="6830" spans="1:23" x14ac:dyDescent="0.25">
      <c r="A6830">
        <f t="shared" si="960"/>
        <v>281</v>
      </c>
      <c r="B6830">
        <f t="shared" si="961"/>
        <v>10</v>
      </c>
      <c r="C6830" s="1">
        <f t="shared" si="968"/>
        <v>41924.124999983462</v>
      </c>
      <c r="D6830" s="7">
        <v>0</v>
      </c>
      <c r="E6830" s="7"/>
      <c r="G6830">
        <v>30</v>
      </c>
      <c r="H6830" s="12">
        <v>202.71708795421816</v>
      </c>
      <c r="I6830" s="13">
        <f>$D$2*tarifas!$D$12/24</f>
        <v>1.4541666666666666</v>
      </c>
      <c r="J6830" s="13" t="e">
        <f>VLOOKUP(E6830&amp;" "&amp;F6830,tarifas!$A$13:$D$20,4,FALSE)*H6830</f>
        <v>#N/A</v>
      </c>
      <c r="K6830" s="13">
        <f>IF(F6830="COD1",tarifas!$D$11*(SUMIFS($H$11:$H$8770,$F$11:$F$8770,"=COD1",$B$11:$B$8770,"="&amp;B6830)/COUNTIFS($F$11:$F$8770,"=COD1",$B$11:$B$8770,"="&amp;B6830))/COUNTIFS($A$11:$A$8770,"="&amp;A6830,$F$11:$F$8770,"=COD1"),0)</f>
        <v>0</v>
      </c>
      <c r="L6830" s="13" t="e">
        <f>(VLOOKUP(F6830,tarifas!$C$7:$D$10,2,FALSE)+tarifas!$D$21)*datos!H6830</f>
        <v>#N/A</v>
      </c>
      <c r="M6830">
        <v>0</v>
      </c>
      <c r="N6830" s="13" t="e">
        <f t="shared" si="962"/>
        <v>#N/A</v>
      </c>
      <c r="O6830">
        <f t="shared" si="963"/>
        <v>0</v>
      </c>
      <c r="P6830" s="12">
        <f t="shared" si="964"/>
        <v>202.71708795421816</v>
      </c>
      <c r="Q6830">
        <f t="shared" si="965"/>
        <v>0</v>
      </c>
      <c r="R6830">
        <f>$D$2*tarifas!$D$12/24</f>
        <v>1.4541666666666666</v>
      </c>
      <c r="S6830" t="e">
        <f>VLOOKUP(E6830&amp;" "&amp;F6830,tarifas!$A$13:$D$20,4,FALSE)*P6830</f>
        <v>#N/A</v>
      </c>
      <c r="T6830">
        <f>IF(F6830="COD1",tarifas!$D$11*(SUMIFS($P$11:$P$8770,$F$11:$F$8770,"=COD1",$B$11:$B$8770,"="&amp;B6830)/COUNTIFS($F$11:$F$8770,"=COD1",$B$11:$B$8770,"="&amp;B6830))/COUNTIFS($A$11:$A$8770,"="&amp;A6830,$F$11:$F$8770,"=COD1"),0)</f>
        <v>0</v>
      </c>
      <c r="U6830" t="e">
        <f>(VLOOKUP(F6830,tarifas!$C$7:$D$10,2,FALSE)+tarifas!$D$21)*datos!P6830</f>
        <v>#N/A</v>
      </c>
      <c r="V6830" t="e">
        <f t="shared" si="966"/>
        <v>#N/A</v>
      </c>
      <c r="W6830">
        <f t="shared" si="967"/>
        <v>0</v>
      </c>
    </row>
    <row r="6831" spans="1:23" x14ac:dyDescent="0.25">
      <c r="A6831">
        <f t="shared" si="960"/>
        <v>281</v>
      </c>
      <c r="B6831">
        <f t="shared" si="961"/>
        <v>10</v>
      </c>
      <c r="C6831" s="1">
        <f t="shared" si="968"/>
        <v>41924.166666650126</v>
      </c>
      <c r="D6831" s="7">
        <v>0</v>
      </c>
      <c r="E6831" s="7"/>
      <c r="G6831">
        <v>28.6</v>
      </c>
      <c r="H6831" s="12">
        <v>203.3493885528475</v>
      </c>
      <c r="I6831" s="13">
        <f>$D$2*tarifas!$D$12/24</f>
        <v>1.4541666666666666</v>
      </c>
      <c r="J6831" s="13" t="e">
        <f>VLOOKUP(E6831&amp;" "&amp;F6831,tarifas!$A$13:$D$20,4,FALSE)*H6831</f>
        <v>#N/A</v>
      </c>
      <c r="K6831" s="13">
        <f>IF(F6831="COD1",tarifas!$D$11*(SUMIFS($H$11:$H$8770,$F$11:$F$8770,"=COD1",$B$11:$B$8770,"="&amp;B6831)/COUNTIFS($F$11:$F$8770,"=COD1",$B$11:$B$8770,"="&amp;B6831))/COUNTIFS($A$11:$A$8770,"="&amp;A6831,$F$11:$F$8770,"=COD1"),0)</f>
        <v>0</v>
      </c>
      <c r="L6831" s="13" t="e">
        <f>(VLOOKUP(F6831,tarifas!$C$7:$D$10,2,FALSE)+tarifas!$D$21)*datos!H6831</f>
        <v>#N/A</v>
      </c>
      <c r="M6831">
        <v>0</v>
      </c>
      <c r="N6831" s="13" t="e">
        <f t="shared" si="962"/>
        <v>#N/A</v>
      </c>
      <c r="O6831">
        <f t="shared" si="963"/>
        <v>0</v>
      </c>
      <c r="P6831" s="12">
        <f t="shared" si="964"/>
        <v>203.3493885528475</v>
      </c>
      <c r="Q6831">
        <f t="shared" si="965"/>
        <v>0</v>
      </c>
      <c r="R6831">
        <f>$D$2*tarifas!$D$12/24</f>
        <v>1.4541666666666666</v>
      </c>
      <c r="S6831" t="e">
        <f>VLOOKUP(E6831&amp;" "&amp;F6831,tarifas!$A$13:$D$20,4,FALSE)*P6831</f>
        <v>#N/A</v>
      </c>
      <c r="T6831">
        <f>IF(F6831="COD1",tarifas!$D$11*(SUMIFS($P$11:$P$8770,$F$11:$F$8770,"=COD1",$B$11:$B$8770,"="&amp;B6831)/COUNTIFS($F$11:$F$8770,"=COD1",$B$11:$B$8770,"="&amp;B6831))/COUNTIFS($A$11:$A$8770,"="&amp;A6831,$F$11:$F$8770,"=COD1"),0)</f>
        <v>0</v>
      </c>
      <c r="U6831" t="e">
        <f>(VLOOKUP(F6831,tarifas!$C$7:$D$10,2,FALSE)+tarifas!$D$21)*datos!P6831</f>
        <v>#N/A</v>
      </c>
      <c r="V6831" t="e">
        <f t="shared" si="966"/>
        <v>#N/A</v>
      </c>
      <c r="W6831">
        <f t="shared" si="967"/>
        <v>0</v>
      </c>
    </row>
    <row r="6832" spans="1:23" x14ac:dyDescent="0.25">
      <c r="A6832">
        <f t="shared" si="960"/>
        <v>281</v>
      </c>
      <c r="B6832">
        <f t="shared" si="961"/>
        <v>10</v>
      </c>
      <c r="C6832" s="1">
        <f t="shared" si="968"/>
        <v>41924.20833331679</v>
      </c>
      <c r="D6832" s="7">
        <v>0</v>
      </c>
      <c r="E6832" s="7"/>
      <c r="G6832">
        <v>27.52</v>
      </c>
      <c r="H6832" s="12">
        <v>203.9016603977185</v>
      </c>
      <c r="I6832" s="13">
        <f>$D$2*tarifas!$D$12/24</f>
        <v>1.4541666666666666</v>
      </c>
      <c r="J6832" s="13" t="e">
        <f>VLOOKUP(E6832&amp;" "&amp;F6832,tarifas!$A$13:$D$20,4,FALSE)*H6832</f>
        <v>#N/A</v>
      </c>
      <c r="K6832" s="13">
        <f>IF(F6832="COD1",tarifas!$D$11*(SUMIFS($H$11:$H$8770,$F$11:$F$8770,"=COD1",$B$11:$B$8770,"="&amp;B6832)/COUNTIFS($F$11:$F$8770,"=COD1",$B$11:$B$8770,"="&amp;B6832))/COUNTIFS($A$11:$A$8770,"="&amp;A6832,$F$11:$F$8770,"=COD1"),0)</f>
        <v>0</v>
      </c>
      <c r="L6832" s="13" t="e">
        <f>(VLOOKUP(F6832,tarifas!$C$7:$D$10,2,FALSE)+tarifas!$D$21)*datos!H6832</f>
        <v>#N/A</v>
      </c>
      <c r="M6832">
        <v>0</v>
      </c>
      <c r="N6832" s="13" t="e">
        <f t="shared" si="962"/>
        <v>#N/A</v>
      </c>
      <c r="O6832">
        <f t="shared" si="963"/>
        <v>0</v>
      </c>
      <c r="P6832" s="12">
        <f t="shared" si="964"/>
        <v>203.9016603977185</v>
      </c>
      <c r="Q6832">
        <f t="shared" si="965"/>
        <v>0</v>
      </c>
      <c r="R6832">
        <f>$D$2*tarifas!$D$12/24</f>
        <v>1.4541666666666666</v>
      </c>
      <c r="S6832" t="e">
        <f>VLOOKUP(E6832&amp;" "&amp;F6832,tarifas!$A$13:$D$20,4,FALSE)*P6832</f>
        <v>#N/A</v>
      </c>
      <c r="T6832">
        <f>IF(F6832="COD1",tarifas!$D$11*(SUMIFS($P$11:$P$8770,$F$11:$F$8770,"=COD1",$B$11:$B$8770,"="&amp;B6832)/COUNTIFS($F$11:$F$8770,"=COD1",$B$11:$B$8770,"="&amp;B6832))/COUNTIFS($A$11:$A$8770,"="&amp;A6832,$F$11:$F$8770,"=COD1"),0)</f>
        <v>0</v>
      </c>
      <c r="U6832" t="e">
        <f>(VLOOKUP(F6832,tarifas!$C$7:$D$10,2,FALSE)+tarifas!$D$21)*datos!P6832</f>
        <v>#N/A</v>
      </c>
      <c r="V6832" t="e">
        <f t="shared" si="966"/>
        <v>#N/A</v>
      </c>
      <c r="W6832">
        <f t="shared" si="967"/>
        <v>0</v>
      </c>
    </row>
    <row r="6833" spans="1:23" x14ac:dyDescent="0.25">
      <c r="A6833">
        <f t="shared" si="960"/>
        <v>281</v>
      </c>
      <c r="B6833">
        <f t="shared" si="961"/>
        <v>10</v>
      </c>
      <c r="C6833" s="1">
        <f t="shared" si="968"/>
        <v>41924.249999983454</v>
      </c>
      <c r="D6833" s="7">
        <v>0</v>
      </c>
      <c r="E6833" s="7"/>
      <c r="G6833">
        <v>27.47</v>
      </c>
      <c r="H6833" s="12">
        <v>182.93476198980002</v>
      </c>
      <c r="I6833" s="13">
        <f>$D$2*tarifas!$D$12/24</f>
        <v>1.4541666666666666</v>
      </c>
      <c r="J6833" s="13" t="e">
        <f>VLOOKUP(E6833&amp;" "&amp;F6833,tarifas!$A$13:$D$20,4,FALSE)*H6833</f>
        <v>#N/A</v>
      </c>
      <c r="K6833" s="13">
        <f>IF(F6833="COD1",tarifas!$D$11*(SUMIFS($H$11:$H$8770,$F$11:$F$8770,"=COD1",$B$11:$B$8770,"="&amp;B6833)/COUNTIFS($F$11:$F$8770,"=COD1",$B$11:$B$8770,"="&amp;B6833))/COUNTIFS($A$11:$A$8770,"="&amp;A6833,$F$11:$F$8770,"=COD1"),0)</f>
        <v>0</v>
      </c>
      <c r="L6833" s="13" t="e">
        <f>(VLOOKUP(F6833,tarifas!$C$7:$D$10,2,FALSE)+tarifas!$D$21)*datos!H6833</f>
        <v>#N/A</v>
      </c>
      <c r="M6833">
        <v>0.35769999999999996</v>
      </c>
      <c r="N6833" s="13" t="e">
        <f t="shared" si="962"/>
        <v>#N/A</v>
      </c>
      <c r="O6833">
        <f t="shared" si="963"/>
        <v>0.35769999999999996</v>
      </c>
      <c r="P6833" s="12">
        <f t="shared" si="964"/>
        <v>182.57706198980003</v>
      </c>
      <c r="Q6833">
        <f t="shared" si="965"/>
        <v>0</v>
      </c>
      <c r="R6833">
        <f>$D$2*tarifas!$D$12/24</f>
        <v>1.4541666666666666</v>
      </c>
      <c r="S6833" t="e">
        <f>VLOOKUP(E6833&amp;" "&amp;F6833,tarifas!$A$13:$D$20,4,FALSE)*P6833</f>
        <v>#N/A</v>
      </c>
      <c r="T6833">
        <f>IF(F6833="COD1",tarifas!$D$11*(SUMIFS($P$11:$P$8770,$F$11:$F$8770,"=COD1",$B$11:$B$8770,"="&amp;B6833)/COUNTIFS($F$11:$F$8770,"=COD1",$B$11:$B$8770,"="&amp;B6833))/COUNTIFS($A$11:$A$8770,"="&amp;A6833,$F$11:$F$8770,"=COD1"),0)</f>
        <v>0</v>
      </c>
      <c r="U6833" t="e">
        <f>(VLOOKUP(F6833,tarifas!$C$7:$D$10,2,FALSE)+tarifas!$D$21)*datos!P6833</f>
        <v>#N/A</v>
      </c>
      <c r="V6833" t="e">
        <f t="shared" si="966"/>
        <v>#N/A</v>
      </c>
      <c r="W6833">
        <f t="shared" si="967"/>
        <v>0</v>
      </c>
    </row>
    <row r="6834" spans="1:23" x14ac:dyDescent="0.25">
      <c r="A6834">
        <f t="shared" si="960"/>
        <v>281</v>
      </c>
      <c r="B6834">
        <f t="shared" si="961"/>
        <v>10</v>
      </c>
      <c r="C6834" s="1">
        <f t="shared" si="968"/>
        <v>41924.291666650119</v>
      </c>
      <c r="D6834" s="7">
        <v>0</v>
      </c>
      <c r="E6834" s="7"/>
      <c r="G6834">
        <v>28.05</v>
      </c>
      <c r="H6834" s="12">
        <v>182.04294949371496</v>
      </c>
      <c r="I6834" s="13">
        <f>$D$2*tarifas!$D$12/24</f>
        <v>1.4541666666666666</v>
      </c>
      <c r="J6834" s="13" t="e">
        <f>VLOOKUP(E6834&amp;" "&amp;F6834,tarifas!$A$13:$D$20,4,FALSE)*H6834</f>
        <v>#N/A</v>
      </c>
      <c r="K6834" s="13">
        <f>IF(F6834="COD1",tarifas!$D$11*(SUMIFS($H$11:$H$8770,$F$11:$F$8770,"=COD1",$B$11:$B$8770,"="&amp;B6834)/COUNTIFS($F$11:$F$8770,"=COD1",$B$11:$B$8770,"="&amp;B6834))/COUNTIFS($A$11:$A$8770,"="&amp;A6834,$F$11:$F$8770,"=COD1"),0)</f>
        <v>0</v>
      </c>
      <c r="L6834" s="13" t="e">
        <f>(VLOOKUP(F6834,tarifas!$C$7:$D$10,2,FALSE)+tarifas!$D$21)*datos!H6834</f>
        <v>#N/A</v>
      </c>
      <c r="M6834">
        <v>74.342740000000006</v>
      </c>
      <c r="N6834" s="13" t="e">
        <f t="shared" si="962"/>
        <v>#N/A</v>
      </c>
      <c r="O6834">
        <f t="shared" si="963"/>
        <v>74.342740000000006</v>
      </c>
      <c r="P6834" s="12">
        <f t="shared" si="964"/>
        <v>107.70020949371495</v>
      </c>
      <c r="Q6834">
        <f t="shared" si="965"/>
        <v>0</v>
      </c>
      <c r="R6834">
        <f>$D$2*tarifas!$D$12/24</f>
        <v>1.4541666666666666</v>
      </c>
      <c r="S6834" t="e">
        <f>VLOOKUP(E6834&amp;" "&amp;F6834,tarifas!$A$13:$D$20,4,FALSE)*P6834</f>
        <v>#N/A</v>
      </c>
      <c r="T6834">
        <f>IF(F6834="COD1",tarifas!$D$11*(SUMIFS($P$11:$P$8770,$F$11:$F$8770,"=COD1",$B$11:$B$8770,"="&amp;B6834)/COUNTIFS($F$11:$F$8770,"=COD1",$B$11:$B$8770,"="&amp;B6834))/COUNTIFS($A$11:$A$8770,"="&amp;A6834,$F$11:$F$8770,"=COD1"),0)</f>
        <v>0</v>
      </c>
      <c r="U6834" t="e">
        <f>(VLOOKUP(F6834,tarifas!$C$7:$D$10,2,FALSE)+tarifas!$D$21)*datos!P6834</f>
        <v>#N/A</v>
      </c>
      <c r="V6834" t="e">
        <f t="shared" si="966"/>
        <v>#N/A</v>
      </c>
      <c r="W6834">
        <f t="shared" si="967"/>
        <v>0</v>
      </c>
    </row>
    <row r="6835" spans="1:23" x14ac:dyDescent="0.25">
      <c r="A6835">
        <f t="shared" si="960"/>
        <v>281</v>
      </c>
      <c r="B6835">
        <f t="shared" si="961"/>
        <v>10</v>
      </c>
      <c r="C6835" s="1">
        <f t="shared" si="968"/>
        <v>41924.333333316783</v>
      </c>
      <c r="D6835" s="7">
        <v>0</v>
      </c>
      <c r="E6835" s="7"/>
      <c r="G6835">
        <v>32.619999999999997</v>
      </c>
      <c r="H6835" s="12">
        <v>182.41755130188338</v>
      </c>
      <c r="I6835" s="13">
        <f>$D$2*tarifas!$D$12/24</f>
        <v>1.4541666666666666</v>
      </c>
      <c r="J6835" s="13" t="e">
        <f>VLOOKUP(E6835&amp;" "&amp;F6835,tarifas!$A$13:$D$20,4,FALSE)*H6835</f>
        <v>#N/A</v>
      </c>
      <c r="K6835" s="13">
        <f>IF(F6835="COD1",tarifas!$D$11*(SUMIFS($H$11:$H$8770,$F$11:$F$8770,"=COD1",$B$11:$B$8770,"="&amp;B6835)/COUNTIFS($F$11:$F$8770,"=COD1",$B$11:$B$8770,"="&amp;B6835))/COUNTIFS($A$11:$A$8770,"="&amp;A6835,$F$11:$F$8770,"=COD1"),0)</f>
        <v>0</v>
      </c>
      <c r="L6835" s="13" t="e">
        <f>(VLOOKUP(F6835,tarifas!$C$7:$D$10,2,FALSE)+tarifas!$D$21)*datos!H6835</f>
        <v>#N/A</v>
      </c>
      <c r="M6835">
        <v>93.943730000000002</v>
      </c>
      <c r="N6835" s="13" t="e">
        <f t="shared" si="962"/>
        <v>#N/A</v>
      </c>
      <c r="O6835">
        <f t="shared" si="963"/>
        <v>93.943730000000002</v>
      </c>
      <c r="P6835" s="12">
        <f t="shared" si="964"/>
        <v>88.473821301883376</v>
      </c>
      <c r="Q6835">
        <f t="shared" si="965"/>
        <v>0</v>
      </c>
      <c r="R6835">
        <f>$D$2*tarifas!$D$12/24</f>
        <v>1.4541666666666666</v>
      </c>
      <c r="S6835" t="e">
        <f>VLOOKUP(E6835&amp;" "&amp;F6835,tarifas!$A$13:$D$20,4,FALSE)*P6835</f>
        <v>#N/A</v>
      </c>
      <c r="T6835">
        <f>IF(F6835="COD1",tarifas!$D$11*(SUMIFS($P$11:$P$8770,$F$11:$F$8770,"=COD1",$B$11:$B$8770,"="&amp;B6835)/COUNTIFS($F$11:$F$8770,"=COD1",$B$11:$B$8770,"="&amp;B6835))/COUNTIFS($A$11:$A$8770,"="&amp;A6835,$F$11:$F$8770,"=COD1"),0)</f>
        <v>0</v>
      </c>
      <c r="U6835" t="e">
        <f>(VLOOKUP(F6835,tarifas!$C$7:$D$10,2,FALSE)+tarifas!$D$21)*datos!P6835</f>
        <v>#N/A</v>
      </c>
      <c r="V6835" t="e">
        <f t="shared" si="966"/>
        <v>#N/A</v>
      </c>
      <c r="W6835">
        <f t="shared" si="967"/>
        <v>0</v>
      </c>
    </row>
    <row r="6836" spans="1:23" x14ac:dyDescent="0.25">
      <c r="A6836">
        <f t="shared" si="960"/>
        <v>281</v>
      </c>
      <c r="B6836">
        <f t="shared" si="961"/>
        <v>10</v>
      </c>
      <c r="C6836" s="1">
        <f t="shared" si="968"/>
        <v>41924.374999983447</v>
      </c>
      <c r="D6836" s="7">
        <v>0</v>
      </c>
      <c r="E6836" s="7"/>
      <c r="G6836">
        <v>36.56</v>
      </c>
      <c r="H6836" s="12">
        <v>183.17550499569259</v>
      </c>
      <c r="I6836" s="13">
        <f>$D$2*tarifas!$D$12/24</f>
        <v>1.4541666666666666</v>
      </c>
      <c r="J6836" s="13" t="e">
        <f>VLOOKUP(E6836&amp;" "&amp;F6836,tarifas!$A$13:$D$20,4,FALSE)*H6836</f>
        <v>#N/A</v>
      </c>
      <c r="K6836" s="13">
        <f>IF(F6836="COD1",tarifas!$D$11*(SUMIFS($H$11:$H$8770,$F$11:$F$8770,"=COD1",$B$11:$B$8770,"="&amp;B6836)/COUNTIFS($F$11:$F$8770,"=COD1",$B$11:$B$8770,"="&amp;B6836))/COUNTIFS($A$11:$A$8770,"="&amp;A6836,$F$11:$F$8770,"=COD1"),0)</f>
        <v>0</v>
      </c>
      <c r="L6836" s="13" t="e">
        <f>(VLOOKUP(F6836,tarifas!$C$7:$D$10,2,FALSE)+tarifas!$D$21)*datos!H6836</f>
        <v>#N/A</v>
      </c>
      <c r="M6836">
        <v>112.93635</v>
      </c>
      <c r="N6836" s="13" t="e">
        <f t="shared" si="962"/>
        <v>#N/A</v>
      </c>
      <c r="O6836">
        <f t="shared" si="963"/>
        <v>112.93635</v>
      </c>
      <c r="P6836" s="12">
        <f t="shared" si="964"/>
        <v>70.239154995692587</v>
      </c>
      <c r="Q6836">
        <f t="shared" si="965"/>
        <v>0</v>
      </c>
      <c r="R6836">
        <f>$D$2*tarifas!$D$12/24</f>
        <v>1.4541666666666666</v>
      </c>
      <c r="S6836" t="e">
        <f>VLOOKUP(E6836&amp;" "&amp;F6836,tarifas!$A$13:$D$20,4,FALSE)*P6836</f>
        <v>#N/A</v>
      </c>
      <c r="T6836">
        <f>IF(F6836="COD1",tarifas!$D$11*(SUMIFS($P$11:$P$8770,$F$11:$F$8770,"=COD1",$B$11:$B$8770,"="&amp;B6836)/COUNTIFS($F$11:$F$8770,"=COD1",$B$11:$B$8770,"="&amp;B6836))/COUNTIFS($A$11:$A$8770,"="&amp;A6836,$F$11:$F$8770,"=COD1"),0)</f>
        <v>0</v>
      </c>
      <c r="U6836" t="e">
        <f>(VLOOKUP(F6836,tarifas!$C$7:$D$10,2,FALSE)+tarifas!$D$21)*datos!P6836</f>
        <v>#N/A</v>
      </c>
      <c r="V6836" t="e">
        <f t="shared" si="966"/>
        <v>#N/A</v>
      </c>
      <c r="W6836">
        <f t="shared" si="967"/>
        <v>0</v>
      </c>
    </row>
    <row r="6837" spans="1:23" x14ac:dyDescent="0.25">
      <c r="A6837">
        <f t="shared" si="960"/>
        <v>281</v>
      </c>
      <c r="B6837">
        <f t="shared" si="961"/>
        <v>10</v>
      </c>
      <c r="C6837" s="1">
        <f t="shared" si="968"/>
        <v>41924.416666650111</v>
      </c>
      <c r="D6837" s="7">
        <v>0</v>
      </c>
      <c r="E6837" s="7"/>
      <c r="G6837">
        <v>34.67</v>
      </c>
      <c r="H6837" s="12">
        <v>181.91768766100569</v>
      </c>
      <c r="I6837" s="13">
        <f>$D$2*tarifas!$D$12/24</f>
        <v>1.4541666666666666</v>
      </c>
      <c r="J6837" s="13" t="e">
        <f>VLOOKUP(E6837&amp;" "&amp;F6837,tarifas!$A$13:$D$20,4,FALSE)*H6837</f>
        <v>#N/A</v>
      </c>
      <c r="K6837" s="13">
        <f>IF(F6837="COD1",tarifas!$D$11*(SUMIFS($H$11:$H$8770,$F$11:$F$8770,"=COD1",$B$11:$B$8770,"="&amp;B6837)/COUNTIFS($F$11:$F$8770,"=COD1",$B$11:$B$8770,"="&amp;B6837))/COUNTIFS($A$11:$A$8770,"="&amp;A6837,$F$11:$F$8770,"=COD1"),0)</f>
        <v>0</v>
      </c>
      <c r="L6837" s="13" t="e">
        <f>(VLOOKUP(F6837,tarifas!$C$7:$D$10,2,FALSE)+tarifas!$D$21)*datos!H6837</f>
        <v>#N/A</v>
      </c>
      <c r="M6837">
        <v>297.35394000000002</v>
      </c>
      <c r="N6837" s="13" t="e">
        <f t="shared" si="962"/>
        <v>#N/A</v>
      </c>
      <c r="O6837">
        <f t="shared" si="963"/>
        <v>181.91768766100569</v>
      </c>
      <c r="P6837" s="12">
        <f t="shared" si="964"/>
        <v>0</v>
      </c>
      <c r="Q6837">
        <f t="shared" si="965"/>
        <v>115.43625233899434</v>
      </c>
      <c r="R6837">
        <f>$D$2*tarifas!$D$12/24</f>
        <v>1.4541666666666666</v>
      </c>
      <c r="S6837" t="e">
        <f>VLOOKUP(E6837&amp;" "&amp;F6837,tarifas!$A$13:$D$20,4,FALSE)*P6837</f>
        <v>#N/A</v>
      </c>
      <c r="T6837">
        <f>IF(F6837="COD1",tarifas!$D$11*(SUMIFS($P$11:$P$8770,$F$11:$F$8770,"=COD1",$B$11:$B$8770,"="&amp;B6837)/COUNTIFS($F$11:$F$8770,"=COD1",$B$11:$B$8770,"="&amp;B6837))/COUNTIFS($A$11:$A$8770,"="&amp;A6837,$F$11:$F$8770,"=COD1"),0)</f>
        <v>0</v>
      </c>
      <c r="U6837" t="e">
        <f>(VLOOKUP(F6837,tarifas!$C$7:$D$10,2,FALSE)+tarifas!$D$21)*datos!P6837</f>
        <v>#N/A</v>
      </c>
      <c r="V6837" t="e">
        <f t="shared" si="966"/>
        <v>#N/A</v>
      </c>
      <c r="W6837">
        <f t="shared" si="967"/>
        <v>3.6019573817336403</v>
      </c>
    </row>
    <row r="6838" spans="1:23" x14ac:dyDescent="0.25">
      <c r="A6838">
        <f t="shared" si="960"/>
        <v>281</v>
      </c>
      <c r="B6838">
        <f t="shared" si="961"/>
        <v>10</v>
      </c>
      <c r="C6838" s="1">
        <f t="shared" si="968"/>
        <v>41924.458333316776</v>
      </c>
      <c r="D6838" s="7">
        <v>0</v>
      </c>
      <c r="E6838" s="7"/>
      <c r="G6838">
        <v>38.299999999999997</v>
      </c>
      <c r="H6838" s="12">
        <v>184.22621000219789</v>
      </c>
      <c r="I6838" s="13">
        <f>$D$2*tarifas!$D$12/24</f>
        <v>1.4541666666666666</v>
      </c>
      <c r="J6838" s="13" t="e">
        <f>VLOOKUP(E6838&amp;" "&amp;F6838,tarifas!$A$13:$D$20,4,FALSE)*H6838</f>
        <v>#N/A</v>
      </c>
      <c r="K6838" s="13">
        <f>IF(F6838="COD1",tarifas!$D$11*(SUMIFS($H$11:$H$8770,$F$11:$F$8770,"=COD1",$B$11:$B$8770,"="&amp;B6838)/COUNTIFS($F$11:$F$8770,"=COD1",$B$11:$B$8770,"="&amp;B6838))/COUNTIFS($A$11:$A$8770,"="&amp;A6838,$F$11:$F$8770,"=COD1"),0)</f>
        <v>0</v>
      </c>
      <c r="L6838" s="13" t="e">
        <f>(VLOOKUP(F6838,tarifas!$C$7:$D$10,2,FALSE)+tarifas!$D$21)*datos!H6838</f>
        <v>#N/A</v>
      </c>
      <c r="M6838">
        <v>216.85357999999999</v>
      </c>
      <c r="N6838" s="13" t="e">
        <f t="shared" si="962"/>
        <v>#N/A</v>
      </c>
      <c r="O6838">
        <f t="shared" si="963"/>
        <v>184.22621000219789</v>
      </c>
      <c r="P6838" s="12">
        <f t="shared" si="964"/>
        <v>0</v>
      </c>
      <c r="Q6838">
        <f t="shared" si="965"/>
        <v>32.627369997802106</v>
      </c>
      <c r="R6838">
        <f>$D$2*tarifas!$D$12/24</f>
        <v>1.4541666666666666</v>
      </c>
      <c r="S6838" t="e">
        <f>VLOOKUP(E6838&amp;" "&amp;F6838,tarifas!$A$13:$D$20,4,FALSE)*P6838</f>
        <v>#N/A</v>
      </c>
      <c r="T6838">
        <f>IF(F6838="COD1",tarifas!$D$11*(SUMIFS($P$11:$P$8770,$F$11:$F$8770,"=COD1",$B$11:$B$8770,"="&amp;B6838)/COUNTIFS($F$11:$F$8770,"=COD1",$B$11:$B$8770,"="&amp;B6838))/COUNTIFS($A$11:$A$8770,"="&amp;A6838,$F$11:$F$8770,"=COD1"),0)</f>
        <v>0</v>
      </c>
      <c r="U6838" t="e">
        <f>(VLOOKUP(F6838,tarifas!$C$7:$D$10,2,FALSE)+tarifas!$D$21)*datos!P6838</f>
        <v>#N/A</v>
      </c>
      <c r="V6838" t="e">
        <f t="shared" si="966"/>
        <v>#N/A</v>
      </c>
      <c r="W6838">
        <f t="shared" si="967"/>
        <v>1.1246654438242385</v>
      </c>
    </row>
    <row r="6839" spans="1:23" x14ac:dyDescent="0.25">
      <c r="A6839">
        <f t="shared" si="960"/>
        <v>281</v>
      </c>
      <c r="B6839">
        <f t="shared" si="961"/>
        <v>10</v>
      </c>
      <c r="C6839" s="1">
        <f t="shared" si="968"/>
        <v>41924.49999998344</v>
      </c>
      <c r="D6839" s="7">
        <v>0</v>
      </c>
      <c r="E6839" s="7"/>
      <c r="G6839">
        <v>38.4</v>
      </c>
      <c r="H6839" s="12">
        <v>183.71035958172655</v>
      </c>
      <c r="I6839" s="13">
        <f>$D$2*tarifas!$D$12/24</f>
        <v>1.4541666666666666</v>
      </c>
      <c r="J6839" s="13" t="e">
        <f>VLOOKUP(E6839&amp;" "&amp;F6839,tarifas!$A$13:$D$20,4,FALSE)*H6839</f>
        <v>#N/A</v>
      </c>
      <c r="K6839" s="13">
        <f>IF(F6839="COD1",tarifas!$D$11*(SUMIFS($H$11:$H$8770,$F$11:$F$8770,"=COD1",$B$11:$B$8770,"="&amp;B6839)/COUNTIFS($F$11:$F$8770,"=COD1",$B$11:$B$8770,"="&amp;B6839))/COUNTIFS($A$11:$A$8770,"="&amp;A6839,$F$11:$F$8770,"=COD1"),0)</f>
        <v>0</v>
      </c>
      <c r="L6839" s="13" t="e">
        <f>(VLOOKUP(F6839,tarifas!$C$7:$D$10,2,FALSE)+tarifas!$D$21)*datos!H6839</f>
        <v>#N/A</v>
      </c>
      <c r="M6839">
        <v>147.92289000000002</v>
      </c>
      <c r="N6839" s="13" t="e">
        <f t="shared" si="962"/>
        <v>#N/A</v>
      </c>
      <c r="O6839">
        <f t="shared" si="963"/>
        <v>147.92289000000002</v>
      </c>
      <c r="P6839" s="12">
        <f t="shared" si="964"/>
        <v>35.787469581726526</v>
      </c>
      <c r="Q6839">
        <f t="shared" si="965"/>
        <v>0</v>
      </c>
      <c r="R6839">
        <f>$D$2*tarifas!$D$12/24</f>
        <v>1.4541666666666666</v>
      </c>
      <c r="S6839" t="e">
        <f>VLOOKUP(E6839&amp;" "&amp;F6839,tarifas!$A$13:$D$20,4,FALSE)*P6839</f>
        <v>#N/A</v>
      </c>
      <c r="T6839">
        <f>IF(F6839="COD1",tarifas!$D$11*(SUMIFS($P$11:$P$8770,$F$11:$F$8770,"=COD1",$B$11:$B$8770,"="&amp;B6839)/COUNTIFS($F$11:$F$8770,"=COD1",$B$11:$B$8770,"="&amp;B6839))/COUNTIFS($A$11:$A$8770,"="&amp;A6839,$F$11:$F$8770,"=COD1"),0)</f>
        <v>0</v>
      </c>
      <c r="U6839" t="e">
        <f>(VLOOKUP(F6839,tarifas!$C$7:$D$10,2,FALSE)+tarifas!$D$21)*datos!P6839</f>
        <v>#N/A</v>
      </c>
      <c r="V6839" t="e">
        <f t="shared" si="966"/>
        <v>#N/A</v>
      </c>
      <c r="W6839">
        <f t="shared" si="967"/>
        <v>0</v>
      </c>
    </row>
    <row r="6840" spans="1:23" x14ac:dyDescent="0.25">
      <c r="A6840">
        <f t="shared" si="960"/>
        <v>281</v>
      </c>
      <c r="B6840">
        <f t="shared" si="961"/>
        <v>10</v>
      </c>
      <c r="C6840" s="1">
        <f t="shared" si="968"/>
        <v>41924.541666650104</v>
      </c>
      <c r="D6840" s="7">
        <v>0</v>
      </c>
      <c r="E6840" s="7"/>
      <c r="G6840">
        <v>33.130000000000003</v>
      </c>
      <c r="H6840" s="12">
        <v>184.61304460912476</v>
      </c>
      <c r="I6840" s="13">
        <f>$D$2*tarifas!$D$12/24</f>
        <v>1.4541666666666666</v>
      </c>
      <c r="J6840" s="13" t="e">
        <f>VLOOKUP(E6840&amp;" "&amp;F6840,tarifas!$A$13:$D$20,4,FALSE)*H6840</f>
        <v>#N/A</v>
      </c>
      <c r="K6840" s="13">
        <f>IF(F6840="COD1",tarifas!$D$11*(SUMIFS($H$11:$H$8770,$F$11:$F$8770,"=COD1",$B$11:$B$8770,"="&amp;B6840)/COUNTIFS($F$11:$F$8770,"=COD1",$B$11:$B$8770,"="&amp;B6840))/COUNTIFS($A$11:$A$8770,"="&amp;A6840,$F$11:$F$8770,"=COD1"),0)</f>
        <v>0</v>
      </c>
      <c r="L6840" s="13" t="e">
        <f>(VLOOKUP(F6840,tarifas!$C$7:$D$10,2,FALSE)+tarifas!$D$21)*datos!H6840</f>
        <v>#N/A</v>
      </c>
      <c r="M6840">
        <v>135.95774</v>
      </c>
      <c r="N6840" s="13" t="e">
        <f t="shared" si="962"/>
        <v>#N/A</v>
      </c>
      <c r="O6840">
        <f t="shared" si="963"/>
        <v>135.95774</v>
      </c>
      <c r="P6840" s="12">
        <f t="shared" si="964"/>
        <v>48.655304609124755</v>
      </c>
      <c r="Q6840">
        <f t="shared" si="965"/>
        <v>0</v>
      </c>
      <c r="R6840">
        <f>$D$2*tarifas!$D$12/24</f>
        <v>1.4541666666666666</v>
      </c>
      <c r="S6840" t="e">
        <f>VLOOKUP(E6840&amp;" "&amp;F6840,tarifas!$A$13:$D$20,4,FALSE)*P6840</f>
        <v>#N/A</v>
      </c>
      <c r="T6840">
        <f>IF(F6840="COD1",tarifas!$D$11*(SUMIFS($P$11:$P$8770,$F$11:$F$8770,"=COD1",$B$11:$B$8770,"="&amp;B6840)/COUNTIFS($F$11:$F$8770,"=COD1",$B$11:$B$8770,"="&amp;B6840))/COUNTIFS($A$11:$A$8770,"="&amp;A6840,$F$11:$F$8770,"=COD1"),0)</f>
        <v>0</v>
      </c>
      <c r="U6840" t="e">
        <f>(VLOOKUP(F6840,tarifas!$C$7:$D$10,2,FALSE)+tarifas!$D$21)*datos!P6840</f>
        <v>#N/A</v>
      </c>
      <c r="V6840" t="e">
        <f t="shared" si="966"/>
        <v>#N/A</v>
      </c>
      <c r="W6840">
        <f t="shared" si="967"/>
        <v>0</v>
      </c>
    </row>
    <row r="6841" spans="1:23" x14ac:dyDescent="0.25">
      <c r="A6841">
        <f t="shared" si="960"/>
        <v>281</v>
      </c>
      <c r="B6841">
        <f t="shared" si="961"/>
        <v>10</v>
      </c>
      <c r="C6841" s="1">
        <f t="shared" si="968"/>
        <v>41924.583333316768</v>
      </c>
      <c r="D6841" s="7">
        <v>0</v>
      </c>
      <c r="E6841" s="7"/>
      <c r="G6841">
        <v>27.72</v>
      </c>
      <c r="H6841" s="12">
        <v>187.57134168238224</v>
      </c>
      <c r="I6841" s="13">
        <f>$D$2*tarifas!$D$12/24</f>
        <v>1.4541666666666666</v>
      </c>
      <c r="J6841" s="13" t="e">
        <f>VLOOKUP(E6841&amp;" "&amp;F6841,tarifas!$A$13:$D$20,4,FALSE)*H6841</f>
        <v>#N/A</v>
      </c>
      <c r="K6841" s="13">
        <f>IF(F6841="COD1",tarifas!$D$11*(SUMIFS($H$11:$H$8770,$F$11:$F$8770,"=COD1",$B$11:$B$8770,"="&amp;B6841)/COUNTIFS($F$11:$F$8770,"=COD1",$B$11:$B$8770,"="&amp;B6841))/COUNTIFS($A$11:$A$8770,"="&amp;A6841,$F$11:$F$8770,"=COD1"),0)</f>
        <v>0</v>
      </c>
      <c r="L6841" s="13" t="e">
        <f>(VLOOKUP(F6841,tarifas!$C$7:$D$10,2,FALSE)+tarifas!$D$21)*datos!H6841</f>
        <v>#N/A</v>
      </c>
      <c r="M6841">
        <v>117.97278</v>
      </c>
      <c r="N6841" s="13" t="e">
        <f t="shared" si="962"/>
        <v>#N/A</v>
      </c>
      <c r="O6841">
        <f t="shared" si="963"/>
        <v>117.97278</v>
      </c>
      <c r="P6841" s="12">
        <f t="shared" si="964"/>
        <v>69.59856168238224</v>
      </c>
      <c r="Q6841">
        <f t="shared" si="965"/>
        <v>0</v>
      </c>
      <c r="R6841">
        <f>$D$2*tarifas!$D$12/24</f>
        <v>1.4541666666666666</v>
      </c>
      <c r="S6841" t="e">
        <f>VLOOKUP(E6841&amp;" "&amp;F6841,tarifas!$A$13:$D$20,4,FALSE)*P6841</f>
        <v>#N/A</v>
      </c>
      <c r="T6841">
        <f>IF(F6841="COD1",tarifas!$D$11*(SUMIFS($P$11:$P$8770,$F$11:$F$8770,"=COD1",$B$11:$B$8770,"="&amp;B6841)/COUNTIFS($F$11:$F$8770,"=COD1",$B$11:$B$8770,"="&amp;B6841))/COUNTIFS($A$11:$A$8770,"="&amp;A6841,$F$11:$F$8770,"=COD1"),0)</f>
        <v>0</v>
      </c>
      <c r="U6841" t="e">
        <f>(VLOOKUP(F6841,tarifas!$C$7:$D$10,2,FALSE)+tarifas!$D$21)*datos!P6841</f>
        <v>#N/A</v>
      </c>
      <c r="V6841" t="e">
        <f t="shared" si="966"/>
        <v>#N/A</v>
      </c>
      <c r="W6841">
        <f t="shared" si="967"/>
        <v>0</v>
      </c>
    </row>
    <row r="6842" spans="1:23" x14ac:dyDescent="0.25">
      <c r="A6842">
        <f t="shared" si="960"/>
        <v>281</v>
      </c>
      <c r="B6842">
        <f t="shared" si="961"/>
        <v>10</v>
      </c>
      <c r="C6842" s="1">
        <f t="shared" si="968"/>
        <v>41924.624999983433</v>
      </c>
      <c r="D6842" s="7">
        <v>0</v>
      </c>
      <c r="E6842" s="7"/>
      <c r="G6842">
        <v>28.03</v>
      </c>
      <c r="H6842" s="12">
        <v>194.15092790530773</v>
      </c>
      <c r="I6842" s="13">
        <f>$D$2*tarifas!$D$12/24</f>
        <v>1.4541666666666666</v>
      </c>
      <c r="J6842" s="13" t="e">
        <f>VLOOKUP(E6842&amp;" "&amp;F6842,tarifas!$A$13:$D$20,4,FALSE)*H6842</f>
        <v>#N/A</v>
      </c>
      <c r="K6842" s="13">
        <f>IF(F6842="COD1",tarifas!$D$11*(SUMIFS($H$11:$H$8770,$F$11:$F$8770,"=COD1",$B$11:$B$8770,"="&amp;B6842)/COUNTIFS($F$11:$F$8770,"=COD1",$B$11:$B$8770,"="&amp;B6842))/COUNTIFS($A$11:$A$8770,"="&amp;A6842,$F$11:$F$8770,"=COD1"),0)</f>
        <v>0</v>
      </c>
      <c r="L6842" s="13" t="e">
        <f>(VLOOKUP(F6842,tarifas!$C$7:$D$10,2,FALSE)+tarifas!$D$21)*datos!H6842</f>
        <v>#N/A</v>
      </c>
      <c r="M6842">
        <v>36.936160000000001</v>
      </c>
      <c r="N6842" s="13" t="e">
        <f t="shared" si="962"/>
        <v>#N/A</v>
      </c>
      <c r="O6842">
        <f t="shared" si="963"/>
        <v>36.936160000000001</v>
      </c>
      <c r="P6842" s="12">
        <f t="shared" si="964"/>
        <v>157.21476790530772</v>
      </c>
      <c r="Q6842">
        <f t="shared" si="965"/>
        <v>0</v>
      </c>
      <c r="R6842">
        <f>$D$2*tarifas!$D$12/24</f>
        <v>1.4541666666666666</v>
      </c>
      <c r="S6842" t="e">
        <f>VLOOKUP(E6842&amp;" "&amp;F6842,tarifas!$A$13:$D$20,4,FALSE)*P6842</f>
        <v>#N/A</v>
      </c>
      <c r="T6842">
        <f>IF(F6842="COD1",tarifas!$D$11*(SUMIFS($P$11:$P$8770,$F$11:$F$8770,"=COD1",$B$11:$B$8770,"="&amp;B6842)/COUNTIFS($F$11:$F$8770,"=COD1",$B$11:$B$8770,"="&amp;B6842))/COUNTIFS($A$11:$A$8770,"="&amp;A6842,$F$11:$F$8770,"=COD1"),0)</f>
        <v>0</v>
      </c>
      <c r="U6842" t="e">
        <f>(VLOOKUP(F6842,tarifas!$C$7:$D$10,2,FALSE)+tarifas!$D$21)*datos!P6842</f>
        <v>#N/A</v>
      </c>
      <c r="V6842" t="e">
        <f t="shared" si="966"/>
        <v>#N/A</v>
      </c>
      <c r="W6842">
        <f t="shared" si="967"/>
        <v>0</v>
      </c>
    </row>
    <row r="6843" spans="1:23" x14ac:dyDescent="0.25">
      <c r="A6843">
        <f t="shared" si="960"/>
        <v>281</v>
      </c>
      <c r="B6843">
        <f t="shared" si="961"/>
        <v>10</v>
      </c>
      <c r="C6843" s="1">
        <f t="shared" si="968"/>
        <v>41924.666666650097</v>
      </c>
      <c r="D6843" s="7">
        <v>0</v>
      </c>
      <c r="E6843" s="7"/>
      <c r="G6843">
        <v>31.57</v>
      </c>
      <c r="H6843" s="12">
        <v>204.82326763296305</v>
      </c>
      <c r="I6843" s="13">
        <f>$D$2*tarifas!$D$12/24</f>
        <v>1.4541666666666666</v>
      </c>
      <c r="J6843" s="13" t="e">
        <f>VLOOKUP(E6843&amp;" "&amp;F6843,tarifas!$A$13:$D$20,4,FALSE)*H6843</f>
        <v>#N/A</v>
      </c>
      <c r="K6843" s="13">
        <f>IF(F6843="COD1",tarifas!$D$11*(SUMIFS($H$11:$H$8770,$F$11:$F$8770,"=COD1",$B$11:$B$8770,"="&amp;B6843)/COUNTIFS($F$11:$F$8770,"=COD1",$B$11:$B$8770,"="&amp;B6843))/COUNTIFS($A$11:$A$8770,"="&amp;A6843,$F$11:$F$8770,"=COD1"),0)</f>
        <v>0</v>
      </c>
      <c r="L6843" s="13" t="e">
        <f>(VLOOKUP(F6843,tarifas!$C$7:$D$10,2,FALSE)+tarifas!$D$21)*datos!H6843</f>
        <v>#N/A</v>
      </c>
      <c r="M6843">
        <v>92.452470000000005</v>
      </c>
      <c r="N6843" s="13" t="e">
        <f t="shared" si="962"/>
        <v>#N/A</v>
      </c>
      <c r="O6843">
        <f t="shared" si="963"/>
        <v>92.452470000000005</v>
      </c>
      <c r="P6843" s="12">
        <f t="shared" si="964"/>
        <v>112.37079763296305</v>
      </c>
      <c r="Q6843">
        <f t="shared" si="965"/>
        <v>0</v>
      </c>
      <c r="R6843">
        <f>$D$2*tarifas!$D$12/24</f>
        <v>1.4541666666666666</v>
      </c>
      <c r="S6843" t="e">
        <f>VLOOKUP(E6843&amp;" "&amp;F6843,tarifas!$A$13:$D$20,4,FALSE)*P6843</f>
        <v>#N/A</v>
      </c>
      <c r="T6843">
        <f>IF(F6843="COD1",tarifas!$D$11*(SUMIFS($P$11:$P$8770,$F$11:$F$8770,"=COD1",$B$11:$B$8770,"="&amp;B6843)/COUNTIFS($F$11:$F$8770,"=COD1",$B$11:$B$8770,"="&amp;B6843))/COUNTIFS($A$11:$A$8770,"="&amp;A6843,$F$11:$F$8770,"=COD1"),0)</f>
        <v>0</v>
      </c>
      <c r="U6843" t="e">
        <f>(VLOOKUP(F6843,tarifas!$C$7:$D$10,2,FALSE)+tarifas!$D$21)*datos!P6843</f>
        <v>#N/A</v>
      </c>
      <c r="V6843" t="e">
        <f t="shared" si="966"/>
        <v>#N/A</v>
      </c>
      <c r="W6843">
        <f t="shared" si="967"/>
        <v>0</v>
      </c>
    </row>
    <row r="6844" spans="1:23" x14ac:dyDescent="0.25">
      <c r="A6844">
        <f t="shared" si="960"/>
        <v>281</v>
      </c>
      <c r="B6844">
        <f t="shared" si="961"/>
        <v>10</v>
      </c>
      <c r="C6844" s="1">
        <f t="shared" si="968"/>
        <v>41924.708333316761</v>
      </c>
      <c r="D6844" s="7">
        <v>0</v>
      </c>
      <c r="E6844" s="7"/>
      <c r="G6844">
        <v>41.26</v>
      </c>
      <c r="H6844" s="12">
        <v>206.12778732947629</v>
      </c>
      <c r="I6844" s="13">
        <f>$D$2*tarifas!$D$12/24</f>
        <v>1.4541666666666666</v>
      </c>
      <c r="J6844" s="13" t="e">
        <f>VLOOKUP(E6844&amp;" "&amp;F6844,tarifas!$A$13:$D$20,4,FALSE)*H6844</f>
        <v>#N/A</v>
      </c>
      <c r="K6844" s="13">
        <f>IF(F6844="COD1",tarifas!$D$11*(SUMIFS($H$11:$H$8770,$F$11:$F$8770,"=COD1",$B$11:$B$8770,"="&amp;B6844)/COUNTIFS($F$11:$F$8770,"=COD1",$B$11:$B$8770,"="&amp;B6844))/COUNTIFS($A$11:$A$8770,"="&amp;A6844,$F$11:$F$8770,"=COD1"),0)</f>
        <v>0</v>
      </c>
      <c r="L6844" s="13" t="e">
        <f>(VLOOKUP(F6844,tarifas!$C$7:$D$10,2,FALSE)+tarifas!$D$21)*datos!H6844</f>
        <v>#N/A</v>
      </c>
      <c r="M6844">
        <v>0</v>
      </c>
      <c r="N6844" s="13" t="e">
        <f t="shared" si="962"/>
        <v>#N/A</v>
      </c>
      <c r="O6844">
        <f t="shared" si="963"/>
        <v>0</v>
      </c>
      <c r="P6844" s="12">
        <f t="shared" si="964"/>
        <v>206.12778732947629</v>
      </c>
      <c r="Q6844">
        <f t="shared" si="965"/>
        <v>0</v>
      </c>
      <c r="R6844">
        <f>$D$2*tarifas!$D$12/24</f>
        <v>1.4541666666666666</v>
      </c>
      <c r="S6844" t="e">
        <f>VLOOKUP(E6844&amp;" "&amp;F6844,tarifas!$A$13:$D$20,4,FALSE)*P6844</f>
        <v>#N/A</v>
      </c>
      <c r="T6844">
        <f>IF(F6844="COD1",tarifas!$D$11*(SUMIFS($P$11:$P$8770,$F$11:$F$8770,"=COD1",$B$11:$B$8770,"="&amp;B6844)/COUNTIFS($F$11:$F$8770,"=COD1",$B$11:$B$8770,"="&amp;B6844))/COUNTIFS($A$11:$A$8770,"="&amp;A6844,$F$11:$F$8770,"=COD1"),0)</f>
        <v>0</v>
      </c>
      <c r="U6844" t="e">
        <f>(VLOOKUP(F6844,tarifas!$C$7:$D$10,2,FALSE)+tarifas!$D$21)*datos!P6844</f>
        <v>#N/A</v>
      </c>
      <c r="V6844" t="e">
        <f t="shared" si="966"/>
        <v>#N/A</v>
      </c>
      <c r="W6844">
        <f t="shared" si="967"/>
        <v>0</v>
      </c>
    </row>
    <row r="6845" spans="1:23" x14ac:dyDescent="0.25">
      <c r="A6845">
        <f t="shared" si="960"/>
        <v>281</v>
      </c>
      <c r="B6845">
        <f t="shared" si="961"/>
        <v>10</v>
      </c>
      <c r="C6845" s="1">
        <f t="shared" si="968"/>
        <v>41924.749999983425</v>
      </c>
      <c r="D6845" s="7">
        <v>0</v>
      </c>
      <c r="E6845" s="7"/>
      <c r="G6845">
        <v>64.34</v>
      </c>
      <c r="H6845" s="12">
        <v>199.07772494828706</v>
      </c>
      <c r="I6845" s="13">
        <f>$D$2*tarifas!$D$12/24</f>
        <v>1.4541666666666666</v>
      </c>
      <c r="J6845" s="13" t="e">
        <f>VLOOKUP(E6845&amp;" "&amp;F6845,tarifas!$A$13:$D$20,4,FALSE)*H6845</f>
        <v>#N/A</v>
      </c>
      <c r="K6845" s="13">
        <f>IF(F6845="COD1",tarifas!$D$11*(SUMIFS($H$11:$H$8770,$F$11:$F$8770,"=COD1",$B$11:$B$8770,"="&amp;B6845)/COUNTIFS($F$11:$F$8770,"=COD1",$B$11:$B$8770,"="&amp;B6845))/COUNTIFS($A$11:$A$8770,"="&amp;A6845,$F$11:$F$8770,"=COD1"),0)</f>
        <v>0</v>
      </c>
      <c r="L6845" s="13" t="e">
        <f>(VLOOKUP(F6845,tarifas!$C$7:$D$10,2,FALSE)+tarifas!$D$21)*datos!H6845</f>
        <v>#N/A</v>
      </c>
      <c r="M6845">
        <v>0</v>
      </c>
      <c r="N6845" s="13" t="e">
        <f t="shared" si="962"/>
        <v>#N/A</v>
      </c>
      <c r="O6845">
        <f t="shared" si="963"/>
        <v>0</v>
      </c>
      <c r="P6845" s="12">
        <f t="shared" si="964"/>
        <v>199.07772494828706</v>
      </c>
      <c r="Q6845">
        <f t="shared" si="965"/>
        <v>0</v>
      </c>
      <c r="R6845">
        <f>$D$2*tarifas!$D$12/24</f>
        <v>1.4541666666666666</v>
      </c>
      <c r="S6845" t="e">
        <f>VLOOKUP(E6845&amp;" "&amp;F6845,tarifas!$A$13:$D$20,4,FALSE)*P6845</f>
        <v>#N/A</v>
      </c>
      <c r="T6845">
        <f>IF(F6845="COD1",tarifas!$D$11*(SUMIFS($P$11:$P$8770,$F$11:$F$8770,"=COD1",$B$11:$B$8770,"="&amp;B6845)/COUNTIFS($F$11:$F$8770,"=COD1",$B$11:$B$8770,"="&amp;B6845))/COUNTIFS($A$11:$A$8770,"="&amp;A6845,$F$11:$F$8770,"=COD1"),0)</f>
        <v>0</v>
      </c>
      <c r="U6845" t="e">
        <f>(VLOOKUP(F6845,tarifas!$C$7:$D$10,2,FALSE)+tarifas!$D$21)*datos!P6845</f>
        <v>#N/A</v>
      </c>
      <c r="V6845" t="e">
        <f t="shared" si="966"/>
        <v>#N/A</v>
      </c>
      <c r="W6845">
        <f t="shared" si="967"/>
        <v>0</v>
      </c>
    </row>
    <row r="6846" spans="1:23" x14ac:dyDescent="0.25">
      <c r="A6846">
        <f t="shared" si="960"/>
        <v>281</v>
      </c>
      <c r="B6846">
        <f t="shared" si="961"/>
        <v>10</v>
      </c>
      <c r="C6846" s="1">
        <f t="shared" si="968"/>
        <v>41924.79166665009</v>
      </c>
      <c r="D6846" s="7">
        <v>0</v>
      </c>
      <c r="E6846" s="7"/>
      <c r="G6846">
        <v>74.2</v>
      </c>
      <c r="H6846" s="12">
        <v>214.68854723975403</v>
      </c>
      <c r="I6846" s="13">
        <f>$D$2*tarifas!$D$12/24</f>
        <v>1.4541666666666666</v>
      </c>
      <c r="J6846" s="13" t="e">
        <f>VLOOKUP(E6846&amp;" "&amp;F6846,tarifas!$A$13:$D$20,4,FALSE)*H6846</f>
        <v>#N/A</v>
      </c>
      <c r="K6846" s="13">
        <f>IF(F6846="COD1",tarifas!$D$11*(SUMIFS($H$11:$H$8770,$F$11:$F$8770,"=COD1",$B$11:$B$8770,"="&amp;B6846)/COUNTIFS($F$11:$F$8770,"=COD1",$B$11:$B$8770,"="&amp;B6846))/COUNTIFS($A$11:$A$8770,"="&amp;A6846,$F$11:$F$8770,"=COD1"),0)</f>
        <v>0</v>
      </c>
      <c r="L6846" s="13" t="e">
        <f>(VLOOKUP(F6846,tarifas!$C$7:$D$10,2,FALSE)+tarifas!$D$21)*datos!H6846</f>
        <v>#N/A</v>
      </c>
      <c r="M6846">
        <v>0</v>
      </c>
      <c r="N6846" s="13" t="e">
        <f t="shared" si="962"/>
        <v>#N/A</v>
      </c>
      <c r="O6846">
        <f t="shared" si="963"/>
        <v>0</v>
      </c>
      <c r="P6846" s="12">
        <f t="shared" si="964"/>
        <v>214.68854723975403</v>
      </c>
      <c r="Q6846">
        <f t="shared" si="965"/>
        <v>0</v>
      </c>
      <c r="R6846">
        <f>$D$2*tarifas!$D$12/24</f>
        <v>1.4541666666666666</v>
      </c>
      <c r="S6846" t="e">
        <f>VLOOKUP(E6846&amp;" "&amp;F6846,tarifas!$A$13:$D$20,4,FALSE)*P6846</f>
        <v>#N/A</v>
      </c>
      <c r="T6846">
        <f>IF(F6846="COD1",tarifas!$D$11*(SUMIFS($P$11:$P$8770,$F$11:$F$8770,"=COD1",$B$11:$B$8770,"="&amp;B6846)/COUNTIFS($F$11:$F$8770,"=COD1",$B$11:$B$8770,"="&amp;B6846))/COUNTIFS($A$11:$A$8770,"="&amp;A6846,$F$11:$F$8770,"=COD1"),0)</f>
        <v>0</v>
      </c>
      <c r="U6846" t="e">
        <f>(VLOOKUP(F6846,tarifas!$C$7:$D$10,2,FALSE)+tarifas!$D$21)*datos!P6846</f>
        <v>#N/A</v>
      </c>
      <c r="V6846" t="e">
        <f t="shared" si="966"/>
        <v>#N/A</v>
      </c>
      <c r="W6846">
        <f t="shared" si="967"/>
        <v>0</v>
      </c>
    </row>
    <row r="6847" spans="1:23" x14ac:dyDescent="0.25">
      <c r="A6847">
        <f t="shared" si="960"/>
        <v>281</v>
      </c>
      <c r="B6847">
        <f t="shared" si="961"/>
        <v>10</v>
      </c>
      <c r="C6847" s="1">
        <f t="shared" si="968"/>
        <v>41924.833333316754</v>
      </c>
      <c r="D6847" s="7">
        <v>0</v>
      </c>
      <c r="E6847" s="7"/>
      <c r="G6847">
        <v>77.930000000000007</v>
      </c>
      <c r="H6847" s="12">
        <v>217.8031066480404</v>
      </c>
      <c r="I6847" s="13">
        <f>$D$2*tarifas!$D$12/24</f>
        <v>1.4541666666666666</v>
      </c>
      <c r="J6847" s="13" t="e">
        <f>VLOOKUP(E6847&amp;" "&amp;F6847,tarifas!$A$13:$D$20,4,FALSE)*H6847</f>
        <v>#N/A</v>
      </c>
      <c r="K6847" s="13">
        <f>IF(F6847="COD1",tarifas!$D$11*(SUMIFS($H$11:$H$8770,$F$11:$F$8770,"=COD1",$B$11:$B$8770,"="&amp;B6847)/COUNTIFS($F$11:$F$8770,"=COD1",$B$11:$B$8770,"="&amp;B6847))/COUNTIFS($A$11:$A$8770,"="&amp;A6847,$F$11:$F$8770,"=COD1"),0)</f>
        <v>0</v>
      </c>
      <c r="L6847" s="13" t="e">
        <f>(VLOOKUP(F6847,tarifas!$C$7:$D$10,2,FALSE)+tarifas!$D$21)*datos!H6847</f>
        <v>#N/A</v>
      </c>
      <c r="M6847">
        <v>0</v>
      </c>
      <c r="N6847" s="13" t="e">
        <f t="shared" si="962"/>
        <v>#N/A</v>
      </c>
      <c r="O6847">
        <f t="shared" si="963"/>
        <v>0</v>
      </c>
      <c r="P6847" s="12">
        <f t="shared" si="964"/>
        <v>217.8031066480404</v>
      </c>
      <c r="Q6847">
        <f t="shared" si="965"/>
        <v>0</v>
      </c>
      <c r="R6847">
        <f>$D$2*tarifas!$D$12/24</f>
        <v>1.4541666666666666</v>
      </c>
      <c r="S6847" t="e">
        <f>VLOOKUP(E6847&amp;" "&amp;F6847,tarifas!$A$13:$D$20,4,FALSE)*P6847</f>
        <v>#N/A</v>
      </c>
      <c r="T6847">
        <f>IF(F6847="COD1",tarifas!$D$11*(SUMIFS($P$11:$P$8770,$F$11:$F$8770,"=COD1",$B$11:$B$8770,"="&amp;B6847)/COUNTIFS($F$11:$F$8770,"=COD1",$B$11:$B$8770,"="&amp;B6847))/COUNTIFS($A$11:$A$8770,"="&amp;A6847,$F$11:$F$8770,"=COD1"),0)</f>
        <v>0</v>
      </c>
      <c r="U6847" t="e">
        <f>(VLOOKUP(F6847,tarifas!$C$7:$D$10,2,FALSE)+tarifas!$D$21)*datos!P6847</f>
        <v>#N/A</v>
      </c>
      <c r="V6847" t="e">
        <f t="shared" si="966"/>
        <v>#N/A</v>
      </c>
      <c r="W6847">
        <f t="shared" si="967"/>
        <v>0</v>
      </c>
    </row>
    <row r="6848" spans="1:23" x14ac:dyDescent="0.25">
      <c r="A6848">
        <f t="shared" si="960"/>
        <v>281</v>
      </c>
      <c r="B6848">
        <f t="shared" si="961"/>
        <v>10</v>
      </c>
      <c r="C6848" s="1">
        <f t="shared" si="968"/>
        <v>41924.874999983418</v>
      </c>
      <c r="D6848" s="7">
        <v>0</v>
      </c>
      <c r="E6848" s="7"/>
      <c r="G6848">
        <v>76.97</v>
      </c>
      <c r="H6848" s="12">
        <v>218.98913929757583</v>
      </c>
      <c r="I6848" s="13">
        <f>$D$2*tarifas!$D$12/24</f>
        <v>1.4541666666666666</v>
      </c>
      <c r="J6848" s="13" t="e">
        <f>VLOOKUP(E6848&amp;" "&amp;F6848,tarifas!$A$13:$D$20,4,FALSE)*H6848</f>
        <v>#N/A</v>
      </c>
      <c r="K6848" s="13">
        <f>IF(F6848="COD1",tarifas!$D$11*(SUMIFS($H$11:$H$8770,$F$11:$F$8770,"=COD1",$B$11:$B$8770,"="&amp;B6848)/COUNTIFS($F$11:$F$8770,"=COD1",$B$11:$B$8770,"="&amp;B6848))/COUNTIFS($A$11:$A$8770,"="&amp;A6848,$F$11:$F$8770,"=COD1"),0)</f>
        <v>0</v>
      </c>
      <c r="L6848" s="13" t="e">
        <f>(VLOOKUP(F6848,tarifas!$C$7:$D$10,2,FALSE)+tarifas!$D$21)*datos!H6848</f>
        <v>#N/A</v>
      </c>
      <c r="M6848">
        <v>0</v>
      </c>
      <c r="N6848" s="13" t="e">
        <f t="shared" si="962"/>
        <v>#N/A</v>
      </c>
      <c r="O6848">
        <f t="shared" si="963"/>
        <v>0</v>
      </c>
      <c r="P6848" s="12">
        <f t="shared" si="964"/>
        <v>218.98913929757583</v>
      </c>
      <c r="Q6848">
        <f t="shared" si="965"/>
        <v>0</v>
      </c>
      <c r="R6848">
        <f>$D$2*tarifas!$D$12/24</f>
        <v>1.4541666666666666</v>
      </c>
      <c r="S6848" t="e">
        <f>VLOOKUP(E6848&amp;" "&amp;F6848,tarifas!$A$13:$D$20,4,FALSE)*P6848</f>
        <v>#N/A</v>
      </c>
      <c r="T6848">
        <f>IF(F6848="COD1",tarifas!$D$11*(SUMIFS($P$11:$P$8770,$F$11:$F$8770,"=COD1",$B$11:$B$8770,"="&amp;B6848)/COUNTIFS($F$11:$F$8770,"=COD1",$B$11:$B$8770,"="&amp;B6848))/COUNTIFS($A$11:$A$8770,"="&amp;A6848,$F$11:$F$8770,"=COD1"),0)</f>
        <v>0</v>
      </c>
      <c r="U6848" t="e">
        <f>(VLOOKUP(F6848,tarifas!$C$7:$D$10,2,FALSE)+tarifas!$D$21)*datos!P6848</f>
        <v>#N/A</v>
      </c>
      <c r="V6848" t="e">
        <f t="shared" si="966"/>
        <v>#N/A</v>
      </c>
      <c r="W6848">
        <f t="shared" si="967"/>
        <v>0</v>
      </c>
    </row>
    <row r="6849" spans="1:23" x14ac:dyDescent="0.25">
      <c r="A6849">
        <f t="shared" si="960"/>
        <v>281</v>
      </c>
      <c r="B6849">
        <f t="shared" si="961"/>
        <v>10</v>
      </c>
      <c r="C6849" s="1">
        <f t="shared" si="968"/>
        <v>41924.916666650082</v>
      </c>
      <c r="D6849" s="7">
        <v>0</v>
      </c>
      <c r="E6849" s="7"/>
      <c r="G6849">
        <v>71.7</v>
      </c>
      <c r="H6849" s="12">
        <v>218.54670471083065</v>
      </c>
      <c r="I6849" s="13">
        <f>$D$2*tarifas!$D$12/24</f>
        <v>1.4541666666666666</v>
      </c>
      <c r="J6849" s="13" t="e">
        <f>VLOOKUP(E6849&amp;" "&amp;F6849,tarifas!$A$13:$D$20,4,FALSE)*H6849</f>
        <v>#N/A</v>
      </c>
      <c r="K6849" s="13">
        <f>IF(F6849="COD1",tarifas!$D$11*(SUMIFS($H$11:$H$8770,$F$11:$F$8770,"=COD1",$B$11:$B$8770,"="&amp;B6849)/COUNTIFS($F$11:$F$8770,"=COD1",$B$11:$B$8770,"="&amp;B6849))/COUNTIFS($A$11:$A$8770,"="&amp;A6849,$F$11:$F$8770,"=COD1"),0)</f>
        <v>0</v>
      </c>
      <c r="L6849" s="13" t="e">
        <f>(VLOOKUP(F6849,tarifas!$C$7:$D$10,2,FALSE)+tarifas!$D$21)*datos!H6849</f>
        <v>#N/A</v>
      </c>
      <c r="M6849">
        <v>0</v>
      </c>
      <c r="N6849" s="13" t="e">
        <f t="shared" si="962"/>
        <v>#N/A</v>
      </c>
      <c r="O6849">
        <f t="shared" si="963"/>
        <v>0</v>
      </c>
      <c r="P6849" s="12">
        <f t="shared" si="964"/>
        <v>218.54670471083065</v>
      </c>
      <c r="Q6849">
        <f t="shared" si="965"/>
        <v>0</v>
      </c>
      <c r="R6849">
        <f>$D$2*tarifas!$D$12/24</f>
        <v>1.4541666666666666</v>
      </c>
      <c r="S6849" t="e">
        <f>VLOOKUP(E6849&amp;" "&amp;F6849,tarifas!$A$13:$D$20,4,FALSE)*P6849</f>
        <v>#N/A</v>
      </c>
      <c r="T6849">
        <f>IF(F6849="COD1",tarifas!$D$11*(SUMIFS($P$11:$P$8770,$F$11:$F$8770,"=COD1",$B$11:$B$8770,"="&amp;B6849)/COUNTIFS($F$11:$F$8770,"=COD1",$B$11:$B$8770,"="&amp;B6849))/COUNTIFS($A$11:$A$8770,"="&amp;A6849,$F$11:$F$8770,"=COD1"),0)</f>
        <v>0</v>
      </c>
      <c r="U6849" t="e">
        <f>(VLOOKUP(F6849,tarifas!$C$7:$D$10,2,FALSE)+tarifas!$D$21)*datos!P6849</f>
        <v>#N/A</v>
      </c>
      <c r="V6849" t="e">
        <f t="shared" si="966"/>
        <v>#N/A</v>
      </c>
      <c r="W6849">
        <f t="shared" si="967"/>
        <v>0</v>
      </c>
    </row>
    <row r="6850" spans="1:23" x14ac:dyDescent="0.25">
      <c r="A6850">
        <f t="shared" si="960"/>
        <v>281</v>
      </c>
      <c r="B6850">
        <f t="shared" si="961"/>
        <v>10</v>
      </c>
      <c r="C6850" s="1">
        <f t="shared" si="968"/>
        <v>41924.958333316747</v>
      </c>
      <c r="D6850" s="7">
        <v>0</v>
      </c>
      <c r="E6850" s="7"/>
      <c r="G6850">
        <v>41.14</v>
      </c>
      <c r="H6850" s="12">
        <v>215.09238585045156</v>
      </c>
      <c r="I6850" s="13">
        <f>$D$2*tarifas!$D$12/24</f>
        <v>1.4541666666666666</v>
      </c>
      <c r="J6850" s="13" t="e">
        <f>VLOOKUP(E6850&amp;" "&amp;F6850,tarifas!$A$13:$D$20,4,FALSE)*H6850</f>
        <v>#N/A</v>
      </c>
      <c r="K6850" s="13">
        <f>IF(F6850="COD1",tarifas!$D$11*(SUMIFS($H$11:$H$8770,$F$11:$F$8770,"=COD1",$B$11:$B$8770,"="&amp;B6850)/COUNTIFS($F$11:$F$8770,"=COD1",$B$11:$B$8770,"="&amp;B6850))/COUNTIFS($A$11:$A$8770,"="&amp;A6850,$F$11:$F$8770,"=COD1"),0)</f>
        <v>0</v>
      </c>
      <c r="L6850" s="13" t="e">
        <f>(VLOOKUP(F6850,tarifas!$C$7:$D$10,2,FALSE)+tarifas!$D$21)*datos!H6850</f>
        <v>#N/A</v>
      </c>
      <c r="M6850">
        <v>0</v>
      </c>
      <c r="N6850" s="13" t="e">
        <f t="shared" si="962"/>
        <v>#N/A</v>
      </c>
      <c r="O6850">
        <f t="shared" si="963"/>
        <v>0</v>
      </c>
      <c r="P6850" s="12">
        <f t="shared" si="964"/>
        <v>215.09238585045156</v>
      </c>
      <c r="Q6850">
        <f t="shared" si="965"/>
        <v>0</v>
      </c>
      <c r="R6850">
        <f>$D$2*tarifas!$D$12/24</f>
        <v>1.4541666666666666</v>
      </c>
      <c r="S6850" t="e">
        <f>VLOOKUP(E6850&amp;" "&amp;F6850,tarifas!$A$13:$D$20,4,FALSE)*P6850</f>
        <v>#N/A</v>
      </c>
      <c r="T6850">
        <f>IF(F6850="COD1",tarifas!$D$11*(SUMIFS($P$11:$P$8770,$F$11:$F$8770,"=COD1",$B$11:$B$8770,"="&amp;B6850)/COUNTIFS($F$11:$F$8770,"=COD1",$B$11:$B$8770,"="&amp;B6850))/COUNTIFS($A$11:$A$8770,"="&amp;A6850,$F$11:$F$8770,"=COD1"),0)</f>
        <v>0</v>
      </c>
      <c r="U6850" t="e">
        <f>(VLOOKUP(F6850,tarifas!$C$7:$D$10,2,FALSE)+tarifas!$D$21)*datos!P6850</f>
        <v>#N/A</v>
      </c>
      <c r="V6850" t="e">
        <f t="shared" si="966"/>
        <v>#N/A</v>
      </c>
      <c r="W6850">
        <f t="shared" si="967"/>
        <v>0</v>
      </c>
    </row>
    <row r="6851" spans="1:23" x14ac:dyDescent="0.25">
      <c r="A6851">
        <f t="shared" si="960"/>
        <v>282</v>
      </c>
      <c r="B6851">
        <f t="shared" si="961"/>
        <v>10</v>
      </c>
      <c r="C6851" s="1">
        <f t="shared" si="968"/>
        <v>41924.999999983411</v>
      </c>
      <c r="D6851" s="7">
        <v>0</v>
      </c>
      <c r="E6851" s="7"/>
      <c r="G6851">
        <v>27.42</v>
      </c>
      <c r="H6851" s="12">
        <v>213.90102794798088</v>
      </c>
      <c r="I6851" s="13">
        <f>$D$2*tarifas!$D$12/24</f>
        <v>1.4541666666666666</v>
      </c>
      <c r="J6851" s="13" t="e">
        <f>VLOOKUP(E6851&amp;" "&amp;F6851,tarifas!$A$13:$D$20,4,FALSE)*H6851</f>
        <v>#N/A</v>
      </c>
      <c r="K6851" s="13">
        <f>IF(F6851="COD1",tarifas!$D$11*(SUMIFS($H$11:$H$8770,$F$11:$F$8770,"=COD1",$B$11:$B$8770,"="&amp;B6851)/COUNTIFS($F$11:$F$8770,"=COD1",$B$11:$B$8770,"="&amp;B6851))/COUNTIFS($A$11:$A$8770,"="&amp;A6851,$F$11:$F$8770,"=COD1"),0)</f>
        <v>0</v>
      </c>
      <c r="L6851" s="13" t="e">
        <f>(VLOOKUP(F6851,tarifas!$C$7:$D$10,2,FALSE)+tarifas!$D$21)*datos!H6851</f>
        <v>#N/A</v>
      </c>
      <c r="M6851">
        <v>0</v>
      </c>
      <c r="N6851" s="13" t="e">
        <f t="shared" si="962"/>
        <v>#N/A</v>
      </c>
      <c r="O6851">
        <f t="shared" si="963"/>
        <v>0</v>
      </c>
      <c r="P6851" s="12">
        <f t="shared" si="964"/>
        <v>213.90102794798088</v>
      </c>
      <c r="Q6851">
        <f t="shared" si="965"/>
        <v>0</v>
      </c>
      <c r="R6851">
        <f>$D$2*tarifas!$D$12/24</f>
        <v>1.4541666666666666</v>
      </c>
      <c r="S6851" t="e">
        <f>VLOOKUP(E6851&amp;" "&amp;F6851,tarifas!$A$13:$D$20,4,FALSE)*P6851</f>
        <v>#N/A</v>
      </c>
      <c r="T6851">
        <f>IF(F6851="COD1",tarifas!$D$11*(SUMIFS($P$11:$P$8770,$F$11:$F$8770,"=COD1",$B$11:$B$8770,"="&amp;B6851)/COUNTIFS($F$11:$F$8770,"=COD1",$B$11:$B$8770,"="&amp;B6851))/COUNTIFS($A$11:$A$8770,"="&amp;A6851,$F$11:$F$8770,"=COD1"),0)</f>
        <v>0</v>
      </c>
      <c r="U6851" t="e">
        <f>(VLOOKUP(F6851,tarifas!$C$7:$D$10,2,FALSE)+tarifas!$D$21)*datos!P6851</f>
        <v>#N/A</v>
      </c>
      <c r="V6851" t="e">
        <f t="shared" si="966"/>
        <v>#N/A</v>
      </c>
      <c r="W6851">
        <f t="shared" si="967"/>
        <v>0</v>
      </c>
    </row>
    <row r="6852" spans="1:23" x14ac:dyDescent="0.25">
      <c r="A6852">
        <f t="shared" si="960"/>
        <v>282</v>
      </c>
      <c r="B6852">
        <f t="shared" si="961"/>
        <v>10</v>
      </c>
      <c r="C6852" s="1">
        <f t="shared" si="968"/>
        <v>41925.041666650075</v>
      </c>
      <c r="D6852" s="7">
        <v>0</v>
      </c>
      <c r="E6852" s="7"/>
      <c r="G6852">
        <v>25.1</v>
      </c>
      <c r="H6852" s="12">
        <v>210.86719795435326</v>
      </c>
      <c r="I6852" s="13">
        <f>$D$2*tarifas!$D$12/24</f>
        <v>1.4541666666666666</v>
      </c>
      <c r="J6852" s="13" t="e">
        <f>VLOOKUP(E6852&amp;" "&amp;F6852,tarifas!$A$13:$D$20,4,FALSE)*H6852</f>
        <v>#N/A</v>
      </c>
      <c r="K6852" s="13">
        <f>IF(F6852="COD1",tarifas!$D$11*(SUMIFS($H$11:$H$8770,$F$11:$F$8770,"=COD1",$B$11:$B$8770,"="&amp;B6852)/COUNTIFS($F$11:$F$8770,"=COD1",$B$11:$B$8770,"="&amp;B6852))/COUNTIFS($A$11:$A$8770,"="&amp;A6852,$F$11:$F$8770,"=COD1"),0)</f>
        <v>0</v>
      </c>
      <c r="L6852" s="13" t="e">
        <f>(VLOOKUP(F6852,tarifas!$C$7:$D$10,2,FALSE)+tarifas!$D$21)*datos!H6852</f>
        <v>#N/A</v>
      </c>
      <c r="M6852">
        <v>0</v>
      </c>
      <c r="N6852" s="13" t="e">
        <f t="shared" si="962"/>
        <v>#N/A</v>
      </c>
      <c r="O6852">
        <f t="shared" si="963"/>
        <v>0</v>
      </c>
      <c r="P6852" s="12">
        <f t="shared" si="964"/>
        <v>210.86719795435326</v>
      </c>
      <c r="Q6852">
        <f t="shared" si="965"/>
        <v>0</v>
      </c>
      <c r="R6852">
        <f>$D$2*tarifas!$D$12/24</f>
        <v>1.4541666666666666</v>
      </c>
      <c r="S6852" t="e">
        <f>VLOOKUP(E6852&amp;" "&amp;F6852,tarifas!$A$13:$D$20,4,FALSE)*P6852</f>
        <v>#N/A</v>
      </c>
      <c r="T6852">
        <f>IF(F6852="COD1",tarifas!$D$11*(SUMIFS($P$11:$P$8770,$F$11:$F$8770,"=COD1",$B$11:$B$8770,"="&amp;B6852)/COUNTIFS($F$11:$F$8770,"=COD1",$B$11:$B$8770,"="&amp;B6852))/COUNTIFS($A$11:$A$8770,"="&amp;A6852,$F$11:$F$8770,"=COD1"),0)</f>
        <v>0</v>
      </c>
      <c r="U6852" t="e">
        <f>(VLOOKUP(F6852,tarifas!$C$7:$D$10,2,FALSE)+tarifas!$D$21)*datos!P6852</f>
        <v>#N/A</v>
      </c>
      <c r="V6852" t="e">
        <f t="shared" si="966"/>
        <v>#N/A</v>
      </c>
      <c r="W6852">
        <f t="shared" si="967"/>
        <v>0</v>
      </c>
    </row>
    <row r="6853" spans="1:23" x14ac:dyDescent="0.25">
      <c r="A6853">
        <f t="shared" si="960"/>
        <v>282</v>
      </c>
      <c r="B6853">
        <f t="shared" si="961"/>
        <v>10</v>
      </c>
      <c r="C6853" s="1">
        <f t="shared" si="968"/>
        <v>41925.083333316739</v>
      </c>
      <c r="D6853" s="7">
        <v>0</v>
      </c>
      <c r="E6853" s="7"/>
      <c r="G6853">
        <v>26.51</v>
      </c>
      <c r="H6853" s="12">
        <v>208.35694065736382</v>
      </c>
      <c r="I6853" s="13">
        <f>$D$2*tarifas!$D$12/24</f>
        <v>1.4541666666666666</v>
      </c>
      <c r="J6853" s="13" t="e">
        <f>VLOOKUP(E6853&amp;" "&amp;F6853,tarifas!$A$13:$D$20,4,FALSE)*H6853</f>
        <v>#N/A</v>
      </c>
      <c r="K6853" s="13">
        <f>IF(F6853="COD1",tarifas!$D$11*(SUMIFS($H$11:$H$8770,$F$11:$F$8770,"=COD1",$B$11:$B$8770,"="&amp;B6853)/COUNTIFS($F$11:$F$8770,"=COD1",$B$11:$B$8770,"="&amp;B6853))/COUNTIFS($A$11:$A$8770,"="&amp;A6853,$F$11:$F$8770,"=COD1"),0)</f>
        <v>0</v>
      </c>
      <c r="L6853" s="13" t="e">
        <f>(VLOOKUP(F6853,tarifas!$C$7:$D$10,2,FALSE)+tarifas!$D$21)*datos!H6853</f>
        <v>#N/A</v>
      </c>
      <c r="M6853">
        <v>0</v>
      </c>
      <c r="N6853" s="13" t="e">
        <f t="shared" si="962"/>
        <v>#N/A</v>
      </c>
      <c r="O6853">
        <f t="shared" si="963"/>
        <v>0</v>
      </c>
      <c r="P6853" s="12">
        <f t="shared" si="964"/>
        <v>208.35694065736382</v>
      </c>
      <c r="Q6853">
        <f t="shared" si="965"/>
        <v>0</v>
      </c>
      <c r="R6853">
        <f>$D$2*tarifas!$D$12/24</f>
        <v>1.4541666666666666</v>
      </c>
      <c r="S6853" t="e">
        <f>VLOOKUP(E6853&amp;" "&amp;F6853,tarifas!$A$13:$D$20,4,FALSE)*P6853</f>
        <v>#N/A</v>
      </c>
      <c r="T6853">
        <f>IF(F6853="COD1",tarifas!$D$11*(SUMIFS($P$11:$P$8770,$F$11:$F$8770,"=COD1",$B$11:$B$8770,"="&amp;B6853)/COUNTIFS($F$11:$F$8770,"=COD1",$B$11:$B$8770,"="&amp;B6853))/COUNTIFS($A$11:$A$8770,"="&amp;A6853,$F$11:$F$8770,"=COD1"),0)</f>
        <v>0</v>
      </c>
      <c r="U6853" t="e">
        <f>(VLOOKUP(F6853,tarifas!$C$7:$D$10,2,FALSE)+tarifas!$D$21)*datos!P6853</f>
        <v>#N/A</v>
      </c>
      <c r="V6853" t="e">
        <f t="shared" si="966"/>
        <v>#N/A</v>
      </c>
      <c r="W6853">
        <f t="shared" si="967"/>
        <v>0</v>
      </c>
    </row>
    <row r="6854" spans="1:23" x14ac:dyDescent="0.25">
      <c r="A6854">
        <f t="shared" si="960"/>
        <v>282</v>
      </c>
      <c r="B6854">
        <f t="shared" si="961"/>
        <v>10</v>
      </c>
      <c r="C6854" s="1">
        <f t="shared" si="968"/>
        <v>41925.124999983404</v>
      </c>
      <c r="D6854" s="7">
        <v>0</v>
      </c>
      <c r="E6854" s="7"/>
      <c r="G6854">
        <v>25.01</v>
      </c>
      <c r="H6854" s="12">
        <v>207.51607727712019</v>
      </c>
      <c r="I6854" s="13">
        <f>$D$2*tarifas!$D$12/24</f>
        <v>1.4541666666666666</v>
      </c>
      <c r="J6854" s="13" t="e">
        <f>VLOOKUP(E6854&amp;" "&amp;F6854,tarifas!$A$13:$D$20,4,FALSE)*H6854</f>
        <v>#N/A</v>
      </c>
      <c r="K6854" s="13">
        <f>IF(F6854="COD1",tarifas!$D$11*(SUMIFS($H$11:$H$8770,$F$11:$F$8770,"=COD1",$B$11:$B$8770,"="&amp;B6854)/COUNTIFS($F$11:$F$8770,"=COD1",$B$11:$B$8770,"="&amp;B6854))/COUNTIFS($A$11:$A$8770,"="&amp;A6854,$F$11:$F$8770,"=COD1"),0)</f>
        <v>0</v>
      </c>
      <c r="L6854" s="13" t="e">
        <f>(VLOOKUP(F6854,tarifas!$C$7:$D$10,2,FALSE)+tarifas!$D$21)*datos!H6854</f>
        <v>#N/A</v>
      </c>
      <c r="M6854">
        <v>0</v>
      </c>
      <c r="N6854" s="13" t="e">
        <f t="shared" si="962"/>
        <v>#N/A</v>
      </c>
      <c r="O6854">
        <f t="shared" si="963"/>
        <v>0</v>
      </c>
      <c r="P6854" s="12">
        <f t="shared" si="964"/>
        <v>207.51607727712019</v>
      </c>
      <c r="Q6854">
        <f t="shared" si="965"/>
        <v>0</v>
      </c>
      <c r="R6854">
        <f>$D$2*tarifas!$D$12/24</f>
        <v>1.4541666666666666</v>
      </c>
      <c r="S6854" t="e">
        <f>VLOOKUP(E6854&amp;" "&amp;F6854,tarifas!$A$13:$D$20,4,FALSE)*P6854</f>
        <v>#N/A</v>
      </c>
      <c r="T6854">
        <f>IF(F6854="COD1",tarifas!$D$11*(SUMIFS($P$11:$P$8770,$F$11:$F$8770,"=COD1",$B$11:$B$8770,"="&amp;B6854)/COUNTIFS($F$11:$F$8770,"=COD1",$B$11:$B$8770,"="&amp;B6854))/COUNTIFS($A$11:$A$8770,"="&amp;A6854,$F$11:$F$8770,"=COD1"),0)</f>
        <v>0</v>
      </c>
      <c r="U6854" t="e">
        <f>(VLOOKUP(F6854,tarifas!$C$7:$D$10,2,FALSE)+tarifas!$D$21)*datos!P6854</f>
        <v>#N/A</v>
      </c>
      <c r="V6854" t="e">
        <f t="shared" si="966"/>
        <v>#N/A</v>
      </c>
      <c r="W6854">
        <f t="shared" si="967"/>
        <v>0</v>
      </c>
    </row>
    <row r="6855" spans="1:23" x14ac:dyDescent="0.25">
      <c r="A6855">
        <f t="shared" si="960"/>
        <v>282</v>
      </c>
      <c r="B6855">
        <f t="shared" si="961"/>
        <v>10</v>
      </c>
      <c r="C6855" s="1">
        <f t="shared" si="968"/>
        <v>41925.166666650068</v>
      </c>
      <c r="D6855" s="7">
        <v>0</v>
      </c>
      <c r="E6855" s="7"/>
      <c r="G6855">
        <v>24</v>
      </c>
      <c r="H6855" s="12">
        <v>209.78991836865677</v>
      </c>
      <c r="I6855" s="13">
        <f>$D$2*tarifas!$D$12/24</f>
        <v>1.4541666666666666</v>
      </c>
      <c r="J6855" s="13" t="e">
        <f>VLOOKUP(E6855&amp;" "&amp;F6855,tarifas!$A$13:$D$20,4,FALSE)*H6855</f>
        <v>#N/A</v>
      </c>
      <c r="K6855" s="13">
        <f>IF(F6855="COD1",tarifas!$D$11*(SUMIFS($H$11:$H$8770,$F$11:$F$8770,"=COD1",$B$11:$B$8770,"="&amp;B6855)/COUNTIFS($F$11:$F$8770,"=COD1",$B$11:$B$8770,"="&amp;B6855))/COUNTIFS($A$11:$A$8770,"="&amp;A6855,$F$11:$F$8770,"=COD1"),0)</f>
        <v>0</v>
      </c>
      <c r="L6855" s="13" t="e">
        <f>(VLOOKUP(F6855,tarifas!$C$7:$D$10,2,FALSE)+tarifas!$D$21)*datos!H6855</f>
        <v>#N/A</v>
      </c>
      <c r="M6855">
        <v>0</v>
      </c>
      <c r="N6855" s="13" t="e">
        <f t="shared" si="962"/>
        <v>#N/A</v>
      </c>
      <c r="O6855">
        <f t="shared" si="963"/>
        <v>0</v>
      </c>
      <c r="P6855" s="12">
        <f t="shared" si="964"/>
        <v>209.78991836865677</v>
      </c>
      <c r="Q6855">
        <f t="shared" si="965"/>
        <v>0</v>
      </c>
      <c r="R6855">
        <f>$D$2*tarifas!$D$12/24</f>
        <v>1.4541666666666666</v>
      </c>
      <c r="S6855" t="e">
        <f>VLOOKUP(E6855&amp;" "&amp;F6855,tarifas!$A$13:$D$20,4,FALSE)*P6855</f>
        <v>#N/A</v>
      </c>
      <c r="T6855">
        <f>IF(F6855="COD1",tarifas!$D$11*(SUMIFS($P$11:$P$8770,$F$11:$F$8770,"=COD1",$B$11:$B$8770,"="&amp;B6855)/COUNTIFS($F$11:$F$8770,"=COD1",$B$11:$B$8770,"="&amp;B6855))/COUNTIFS($A$11:$A$8770,"="&amp;A6855,$F$11:$F$8770,"=COD1"),0)</f>
        <v>0</v>
      </c>
      <c r="U6855" t="e">
        <f>(VLOOKUP(F6855,tarifas!$C$7:$D$10,2,FALSE)+tarifas!$D$21)*datos!P6855</f>
        <v>#N/A</v>
      </c>
      <c r="V6855" t="e">
        <f t="shared" si="966"/>
        <v>#N/A</v>
      </c>
      <c r="W6855">
        <f t="shared" si="967"/>
        <v>0</v>
      </c>
    </row>
    <row r="6856" spans="1:23" x14ac:dyDescent="0.25">
      <c r="A6856">
        <f t="shared" si="960"/>
        <v>282</v>
      </c>
      <c r="B6856">
        <f t="shared" si="961"/>
        <v>10</v>
      </c>
      <c r="C6856" s="1">
        <f t="shared" si="968"/>
        <v>41925.208333316732</v>
      </c>
      <c r="D6856" s="7">
        <v>0</v>
      </c>
      <c r="E6856" s="7"/>
      <c r="G6856">
        <v>38.58</v>
      </c>
      <c r="H6856" s="12">
        <v>204.66252978284064</v>
      </c>
      <c r="I6856" s="13">
        <f>$D$2*tarifas!$D$12/24</f>
        <v>1.4541666666666666</v>
      </c>
      <c r="J6856" s="13" t="e">
        <f>VLOOKUP(E6856&amp;" "&amp;F6856,tarifas!$A$13:$D$20,4,FALSE)*H6856</f>
        <v>#N/A</v>
      </c>
      <c r="K6856" s="13">
        <f>IF(F6856="COD1",tarifas!$D$11*(SUMIFS($H$11:$H$8770,$F$11:$F$8770,"=COD1",$B$11:$B$8770,"="&amp;B6856)/COUNTIFS($F$11:$F$8770,"=COD1",$B$11:$B$8770,"="&amp;B6856))/COUNTIFS($A$11:$A$8770,"="&amp;A6856,$F$11:$F$8770,"=COD1"),0)</f>
        <v>0</v>
      </c>
      <c r="L6856" s="13" t="e">
        <f>(VLOOKUP(F6856,tarifas!$C$7:$D$10,2,FALSE)+tarifas!$D$21)*datos!H6856</f>
        <v>#N/A</v>
      </c>
      <c r="M6856">
        <v>0</v>
      </c>
      <c r="N6856" s="13" t="e">
        <f t="shared" si="962"/>
        <v>#N/A</v>
      </c>
      <c r="O6856">
        <f t="shared" si="963"/>
        <v>0</v>
      </c>
      <c r="P6856" s="12">
        <f t="shared" si="964"/>
        <v>204.66252978284064</v>
      </c>
      <c r="Q6856">
        <f t="shared" si="965"/>
        <v>0</v>
      </c>
      <c r="R6856">
        <f>$D$2*tarifas!$D$12/24</f>
        <v>1.4541666666666666</v>
      </c>
      <c r="S6856" t="e">
        <f>VLOOKUP(E6856&amp;" "&amp;F6856,tarifas!$A$13:$D$20,4,FALSE)*P6856</f>
        <v>#N/A</v>
      </c>
      <c r="T6856">
        <f>IF(F6856="COD1",tarifas!$D$11*(SUMIFS($P$11:$P$8770,$F$11:$F$8770,"=COD1",$B$11:$B$8770,"="&amp;B6856)/COUNTIFS($F$11:$F$8770,"=COD1",$B$11:$B$8770,"="&amp;B6856))/COUNTIFS($A$11:$A$8770,"="&amp;A6856,$F$11:$F$8770,"=COD1"),0)</f>
        <v>0</v>
      </c>
      <c r="U6856" t="e">
        <f>(VLOOKUP(F6856,tarifas!$C$7:$D$10,2,FALSE)+tarifas!$D$21)*datos!P6856</f>
        <v>#N/A</v>
      </c>
      <c r="V6856" t="e">
        <f t="shared" si="966"/>
        <v>#N/A</v>
      </c>
      <c r="W6856">
        <f t="shared" si="967"/>
        <v>0</v>
      </c>
    </row>
    <row r="6857" spans="1:23" x14ac:dyDescent="0.25">
      <c r="A6857">
        <f t="shared" si="960"/>
        <v>282</v>
      </c>
      <c r="B6857">
        <f t="shared" si="961"/>
        <v>10</v>
      </c>
      <c r="C6857" s="1">
        <f t="shared" si="968"/>
        <v>41925.249999983396</v>
      </c>
      <c r="D6857" s="7">
        <v>0</v>
      </c>
      <c r="E6857" s="7"/>
      <c r="G6857">
        <v>53</v>
      </c>
      <c r="H6857" s="12">
        <v>196.89609006563862</v>
      </c>
      <c r="I6857" s="13">
        <f>$D$2*tarifas!$D$12/24</f>
        <v>1.4541666666666666</v>
      </c>
      <c r="J6857" s="13" t="e">
        <f>VLOOKUP(E6857&amp;" "&amp;F6857,tarifas!$A$13:$D$20,4,FALSE)*H6857</f>
        <v>#N/A</v>
      </c>
      <c r="K6857" s="13">
        <f>IF(F6857="COD1",tarifas!$D$11*(SUMIFS($H$11:$H$8770,$F$11:$F$8770,"=COD1",$B$11:$B$8770,"="&amp;B6857)/COUNTIFS($F$11:$F$8770,"=COD1",$B$11:$B$8770,"="&amp;B6857))/COUNTIFS($A$11:$A$8770,"="&amp;A6857,$F$11:$F$8770,"=COD1"),0)</f>
        <v>0</v>
      </c>
      <c r="L6857" s="13" t="e">
        <f>(VLOOKUP(F6857,tarifas!$C$7:$D$10,2,FALSE)+tarifas!$D$21)*datos!H6857</f>
        <v>#N/A</v>
      </c>
      <c r="M6857">
        <v>0</v>
      </c>
      <c r="N6857" s="13" t="e">
        <f t="shared" si="962"/>
        <v>#N/A</v>
      </c>
      <c r="O6857">
        <f t="shared" si="963"/>
        <v>0</v>
      </c>
      <c r="P6857" s="12">
        <f t="shared" si="964"/>
        <v>196.89609006563862</v>
      </c>
      <c r="Q6857">
        <f t="shared" si="965"/>
        <v>0</v>
      </c>
      <c r="R6857">
        <f>$D$2*tarifas!$D$12/24</f>
        <v>1.4541666666666666</v>
      </c>
      <c r="S6857" t="e">
        <f>VLOOKUP(E6857&amp;" "&amp;F6857,tarifas!$A$13:$D$20,4,FALSE)*P6857</f>
        <v>#N/A</v>
      </c>
      <c r="T6857">
        <f>IF(F6857="COD1",tarifas!$D$11*(SUMIFS($P$11:$P$8770,$F$11:$F$8770,"=COD1",$B$11:$B$8770,"="&amp;B6857)/COUNTIFS($F$11:$F$8770,"=COD1",$B$11:$B$8770,"="&amp;B6857))/COUNTIFS($A$11:$A$8770,"="&amp;A6857,$F$11:$F$8770,"=COD1"),0)</f>
        <v>0</v>
      </c>
      <c r="U6857" t="e">
        <f>(VLOOKUP(F6857,tarifas!$C$7:$D$10,2,FALSE)+tarifas!$D$21)*datos!P6857</f>
        <v>#N/A</v>
      </c>
      <c r="V6857" t="e">
        <f t="shared" si="966"/>
        <v>#N/A</v>
      </c>
      <c r="W6857">
        <f t="shared" si="967"/>
        <v>0</v>
      </c>
    </row>
    <row r="6858" spans="1:23" x14ac:dyDescent="0.25">
      <c r="A6858">
        <f t="shared" si="960"/>
        <v>282</v>
      </c>
      <c r="B6858">
        <f t="shared" si="961"/>
        <v>10</v>
      </c>
      <c r="C6858" s="1">
        <f t="shared" si="968"/>
        <v>41925.291666650061</v>
      </c>
      <c r="D6858" s="7">
        <v>0</v>
      </c>
      <c r="E6858" s="7"/>
      <c r="G6858">
        <v>60.98</v>
      </c>
      <c r="H6858" s="12">
        <v>260.20716454712374</v>
      </c>
      <c r="I6858" s="13">
        <f>$D$2*tarifas!$D$12/24</f>
        <v>1.4541666666666666</v>
      </c>
      <c r="J6858" s="13" t="e">
        <f>VLOOKUP(E6858&amp;" "&amp;F6858,tarifas!$A$13:$D$20,4,FALSE)*H6858</f>
        <v>#N/A</v>
      </c>
      <c r="K6858" s="13">
        <f>IF(F6858="COD1",tarifas!$D$11*(SUMIFS($H$11:$H$8770,$F$11:$F$8770,"=COD1",$B$11:$B$8770,"="&amp;B6858)/COUNTIFS($F$11:$F$8770,"=COD1",$B$11:$B$8770,"="&amp;B6858))/COUNTIFS($A$11:$A$8770,"="&amp;A6858,$F$11:$F$8770,"=COD1"),0)</f>
        <v>0</v>
      </c>
      <c r="L6858" s="13" t="e">
        <f>(VLOOKUP(F6858,tarifas!$C$7:$D$10,2,FALSE)+tarifas!$D$21)*datos!H6858</f>
        <v>#N/A</v>
      </c>
      <c r="M6858">
        <v>70.155169999999998</v>
      </c>
      <c r="N6858" s="13" t="e">
        <f t="shared" si="962"/>
        <v>#N/A</v>
      </c>
      <c r="O6858">
        <f t="shared" si="963"/>
        <v>70.155169999999998</v>
      </c>
      <c r="P6858" s="12">
        <f t="shared" si="964"/>
        <v>190.05199454712374</v>
      </c>
      <c r="Q6858">
        <f t="shared" si="965"/>
        <v>0</v>
      </c>
      <c r="R6858">
        <f>$D$2*tarifas!$D$12/24</f>
        <v>1.4541666666666666</v>
      </c>
      <c r="S6858" t="e">
        <f>VLOOKUP(E6858&amp;" "&amp;F6858,tarifas!$A$13:$D$20,4,FALSE)*P6858</f>
        <v>#N/A</v>
      </c>
      <c r="T6858">
        <f>IF(F6858="COD1",tarifas!$D$11*(SUMIFS($P$11:$P$8770,$F$11:$F$8770,"=COD1",$B$11:$B$8770,"="&amp;B6858)/COUNTIFS($F$11:$F$8770,"=COD1",$B$11:$B$8770,"="&amp;B6858))/COUNTIFS($A$11:$A$8770,"="&amp;A6858,$F$11:$F$8770,"=COD1"),0)</f>
        <v>0</v>
      </c>
      <c r="U6858" t="e">
        <f>(VLOOKUP(F6858,tarifas!$C$7:$D$10,2,FALSE)+tarifas!$D$21)*datos!P6858</f>
        <v>#N/A</v>
      </c>
      <c r="V6858" t="e">
        <f t="shared" si="966"/>
        <v>#N/A</v>
      </c>
      <c r="W6858">
        <f t="shared" si="967"/>
        <v>0</v>
      </c>
    </row>
    <row r="6859" spans="1:23" x14ac:dyDescent="0.25">
      <c r="A6859">
        <f t="shared" si="960"/>
        <v>282</v>
      </c>
      <c r="B6859">
        <f t="shared" si="961"/>
        <v>10</v>
      </c>
      <c r="C6859" s="1">
        <f t="shared" si="968"/>
        <v>41925.333333316725</v>
      </c>
      <c r="D6859" s="7">
        <v>194.98484848484847</v>
      </c>
      <c r="E6859" s="7"/>
      <c r="G6859">
        <v>64.94</v>
      </c>
      <c r="H6859" s="12">
        <v>403.11999083858927</v>
      </c>
      <c r="I6859" s="13">
        <f>$D$2*tarifas!$D$12/24</f>
        <v>1.4541666666666666</v>
      </c>
      <c r="J6859" s="13" t="e">
        <f>VLOOKUP(E6859&amp;" "&amp;F6859,tarifas!$A$13:$D$20,4,FALSE)*H6859</f>
        <v>#N/A</v>
      </c>
      <c r="K6859" s="13">
        <f>IF(F6859="COD1",tarifas!$D$11*(SUMIFS($H$11:$H$8770,$F$11:$F$8770,"=COD1",$B$11:$B$8770,"="&amp;B6859)/COUNTIFS($F$11:$F$8770,"=COD1",$B$11:$B$8770,"="&amp;B6859))/COUNTIFS($A$11:$A$8770,"="&amp;A6859,$F$11:$F$8770,"=COD1"),0)</f>
        <v>0</v>
      </c>
      <c r="L6859" s="13" t="e">
        <f>(VLOOKUP(F6859,tarifas!$C$7:$D$10,2,FALSE)+tarifas!$D$21)*datos!H6859</f>
        <v>#N/A</v>
      </c>
      <c r="M6859">
        <v>52.053230000000006</v>
      </c>
      <c r="N6859" s="13" t="e">
        <f t="shared" si="962"/>
        <v>#N/A</v>
      </c>
      <c r="O6859">
        <f t="shared" si="963"/>
        <v>52.053230000000006</v>
      </c>
      <c r="P6859" s="12">
        <f t="shared" si="964"/>
        <v>351.06676083858929</v>
      </c>
      <c r="Q6859">
        <f t="shared" si="965"/>
        <v>0</v>
      </c>
      <c r="R6859">
        <f>$D$2*tarifas!$D$12/24</f>
        <v>1.4541666666666666</v>
      </c>
      <c r="S6859" t="e">
        <f>VLOOKUP(E6859&amp;" "&amp;F6859,tarifas!$A$13:$D$20,4,FALSE)*P6859</f>
        <v>#N/A</v>
      </c>
      <c r="T6859">
        <f>IF(F6859="COD1",tarifas!$D$11*(SUMIFS($P$11:$P$8770,$F$11:$F$8770,"=COD1",$B$11:$B$8770,"="&amp;B6859)/COUNTIFS($F$11:$F$8770,"=COD1",$B$11:$B$8770,"="&amp;B6859))/COUNTIFS($A$11:$A$8770,"="&amp;A6859,$F$11:$F$8770,"=COD1"),0)</f>
        <v>0</v>
      </c>
      <c r="U6859" t="e">
        <f>(VLOOKUP(F6859,tarifas!$C$7:$D$10,2,FALSE)+tarifas!$D$21)*datos!P6859</f>
        <v>#N/A</v>
      </c>
      <c r="V6859" t="e">
        <f t="shared" si="966"/>
        <v>#N/A</v>
      </c>
      <c r="W6859">
        <f t="shared" si="967"/>
        <v>0</v>
      </c>
    </row>
    <row r="6860" spans="1:23" x14ac:dyDescent="0.25">
      <c r="A6860">
        <f t="shared" ref="A6860:A6923" si="969">DAYS360($C$11,C6860)</f>
        <v>282</v>
      </c>
      <c r="B6860">
        <f t="shared" ref="B6860:B6923" si="970">MONTH(C6860)</f>
        <v>10</v>
      </c>
      <c r="C6860" s="1">
        <f t="shared" si="968"/>
        <v>41925.374999983389</v>
      </c>
      <c r="D6860" s="7">
        <v>404.90909090909093</v>
      </c>
      <c r="E6860" s="7"/>
      <c r="G6860">
        <v>65.12</v>
      </c>
      <c r="H6860" s="12">
        <v>595.17408408622248</v>
      </c>
      <c r="I6860" s="13">
        <f>$D$2*tarifas!$D$12/24</f>
        <v>1.4541666666666666</v>
      </c>
      <c r="J6860" s="13" t="e">
        <f>VLOOKUP(E6860&amp;" "&amp;F6860,tarifas!$A$13:$D$20,4,FALSE)*H6860</f>
        <v>#N/A</v>
      </c>
      <c r="K6860" s="13">
        <f>IF(F6860="COD1",tarifas!$D$11*(SUMIFS($H$11:$H$8770,$F$11:$F$8770,"=COD1",$B$11:$B$8770,"="&amp;B6860)/COUNTIFS($F$11:$F$8770,"=COD1",$B$11:$B$8770,"="&amp;B6860))/COUNTIFS($A$11:$A$8770,"="&amp;A6860,$F$11:$F$8770,"=COD1"),0)</f>
        <v>0</v>
      </c>
      <c r="L6860" s="13" t="e">
        <f>(VLOOKUP(F6860,tarifas!$C$7:$D$10,2,FALSE)+tarifas!$D$21)*datos!H6860</f>
        <v>#N/A</v>
      </c>
      <c r="M6860">
        <v>27.2835</v>
      </c>
      <c r="N6860" s="13" t="e">
        <f t="shared" ref="N6860:N6923" si="971">(I6860+J6860+K6860+L6860)*1.23</f>
        <v>#N/A</v>
      </c>
      <c r="O6860">
        <f t="shared" ref="O6860:O6923" si="972">IF(M6860&lt;H6860,M6860,H6860)</f>
        <v>27.2835</v>
      </c>
      <c r="P6860" s="12">
        <f t="shared" ref="P6860:P6923" si="973">H6860-O6860</f>
        <v>567.89058408622247</v>
      </c>
      <c r="Q6860">
        <f t="shared" ref="Q6860:Q6923" si="974">IF(M6860&lt;H6860,0,M6860-H6860)</f>
        <v>0</v>
      </c>
      <c r="R6860">
        <f>$D$2*tarifas!$D$12/24</f>
        <v>1.4541666666666666</v>
      </c>
      <c r="S6860" t="e">
        <f>VLOOKUP(E6860&amp;" "&amp;F6860,tarifas!$A$13:$D$20,4,FALSE)*P6860</f>
        <v>#N/A</v>
      </c>
      <c r="T6860">
        <f>IF(F6860="COD1",tarifas!$D$11*(SUMIFS($P$11:$P$8770,$F$11:$F$8770,"=COD1",$B$11:$B$8770,"="&amp;B6860)/COUNTIFS($F$11:$F$8770,"=COD1",$B$11:$B$8770,"="&amp;B6860))/COUNTIFS($A$11:$A$8770,"="&amp;A6860,$F$11:$F$8770,"=COD1"),0)</f>
        <v>0</v>
      </c>
      <c r="U6860" t="e">
        <f>(VLOOKUP(F6860,tarifas!$C$7:$D$10,2,FALSE)+tarifas!$D$21)*datos!P6860</f>
        <v>#N/A</v>
      </c>
      <c r="V6860" t="e">
        <f t="shared" ref="V6860:V6923" si="975">(R6860+S6860+T6860+U6860)*1.23</f>
        <v>#N/A</v>
      </c>
      <c r="W6860">
        <f t="shared" ref="W6860:W6923" si="976">0.9*G6860/1000*Q6860</f>
        <v>0</v>
      </c>
    </row>
    <row r="6861" spans="1:23" x14ac:dyDescent="0.25">
      <c r="A6861">
        <f t="shared" si="969"/>
        <v>282</v>
      </c>
      <c r="B6861">
        <f t="shared" si="970"/>
        <v>10</v>
      </c>
      <c r="C6861" s="1">
        <f t="shared" ref="C6861:C6924" si="977">+C6860+1/24</f>
        <v>41925.416666650053</v>
      </c>
      <c r="D6861" s="7">
        <v>544.77272727272725</v>
      </c>
      <c r="E6861" s="7"/>
      <c r="G6861">
        <v>64.349999999999994</v>
      </c>
      <c r="H6861" s="12">
        <v>647.78110506927294</v>
      </c>
      <c r="I6861" s="13">
        <f>$D$2*tarifas!$D$12/24</f>
        <v>1.4541666666666666</v>
      </c>
      <c r="J6861" s="13" t="e">
        <f>VLOOKUP(E6861&amp;" "&amp;F6861,tarifas!$A$13:$D$20,4,FALSE)*H6861</f>
        <v>#N/A</v>
      </c>
      <c r="K6861" s="13">
        <f>IF(F6861="COD1",tarifas!$D$11*(SUMIFS($H$11:$H$8770,$F$11:$F$8770,"=COD1",$B$11:$B$8770,"="&amp;B6861)/COUNTIFS($F$11:$F$8770,"=COD1",$B$11:$B$8770,"="&amp;B6861))/COUNTIFS($A$11:$A$8770,"="&amp;A6861,$F$11:$F$8770,"=COD1"),0)</f>
        <v>0</v>
      </c>
      <c r="L6861" s="13" t="e">
        <f>(VLOOKUP(F6861,tarifas!$C$7:$D$10,2,FALSE)+tarifas!$D$21)*datos!H6861</f>
        <v>#N/A</v>
      </c>
      <c r="M6861">
        <v>28.337419999999998</v>
      </c>
      <c r="N6861" s="13" t="e">
        <f t="shared" si="971"/>
        <v>#N/A</v>
      </c>
      <c r="O6861">
        <f t="shared" si="972"/>
        <v>28.337419999999998</v>
      </c>
      <c r="P6861" s="12">
        <f t="shared" si="973"/>
        <v>619.44368506927299</v>
      </c>
      <c r="Q6861">
        <f t="shared" si="974"/>
        <v>0</v>
      </c>
      <c r="R6861">
        <f>$D$2*tarifas!$D$12/24</f>
        <v>1.4541666666666666</v>
      </c>
      <c r="S6861" t="e">
        <f>VLOOKUP(E6861&amp;" "&amp;F6861,tarifas!$A$13:$D$20,4,FALSE)*P6861</f>
        <v>#N/A</v>
      </c>
      <c r="T6861">
        <f>IF(F6861="COD1",tarifas!$D$11*(SUMIFS($P$11:$P$8770,$F$11:$F$8770,"=COD1",$B$11:$B$8770,"="&amp;B6861)/COUNTIFS($F$11:$F$8770,"=COD1",$B$11:$B$8770,"="&amp;B6861))/COUNTIFS($A$11:$A$8770,"="&amp;A6861,$F$11:$F$8770,"=COD1"),0)</f>
        <v>0</v>
      </c>
      <c r="U6861" t="e">
        <f>(VLOOKUP(F6861,tarifas!$C$7:$D$10,2,FALSE)+tarifas!$D$21)*datos!P6861</f>
        <v>#N/A</v>
      </c>
      <c r="V6861" t="e">
        <f t="shared" si="975"/>
        <v>#N/A</v>
      </c>
      <c r="W6861">
        <f t="shared" si="976"/>
        <v>0</v>
      </c>
    </row>
    <row r="6862" spans="1:23" x14ac:dyDescent="0.25">
      <c r="A6862">
        <f t="shared" si="969"/>
        <v>282</v>
      </c>
      <c r="B6862">
        <f t="shared" si="970"/>
        <v>10</v>
      </c>
      <c r="C6862" s="1">
        <f t="shared" si="977"/>
        <v>41925.458333316717</v>
      </c>
      <c r="D6862" s="7">
        <v>627.71212121212125</v>
      </c>
      <c r="E6862" s="7"/>
      <c r="G6862">
        <v>64</v>
      </c>
      <c r="H6862" s="12">
        <v>572.18225461076872</v>
      </c>
      <c r="I6862" s="13">
        <f>$D$2*tarifas!$D$12/24</f>
        <v>1.4541666666666666</v>
      </c>
      <c r="J6862" s="13" t="e">
        <f>VLOOKUP(E6862&amp;" "&amp;F6862,tarifas!$A$13:$D$20,4,FALSE)*H6862</f>
        <v>#N/A</v>
      </c>
      <c r="K6862" s="13">
        <f>IF(F6862="COD1",tarifas!$D$11*(SUMIFS($H$11:$H$8770,$F$11:$F$8770,"=COD1",$B$11:$B$8770,"="&amp;B6862)/COUNTIFS($F$11:$F$8770,"=COD1",$B$11:$B$8770,"="&amp;B6862))/COUNTIFS($A$11:$A$8770,"="&amp;A6862,$F$11:$F$8770,"=COD1"),0)</f>
        <v>0</v>
      </c>
      <c r="L6862" s="13" t="e">
        <f>(VLOOKUP(F6862,tarifas!$C$7:$D$10,2,FALSE)+tarifas!$D$21)*datos!H6862</f>
        <v>#N/A</v>
      </c>
      <c r="M6862">
        <v>59.71454</v>
      </c>
      <c r="N6862" s="13" t="e">
        <f t="shared" si="971"/>
        <v>#N/A</v>
      </c>
      <c r="O6862">
        <f t="shared" si="972"/>
        <v>59.71454</v>
      </c>
      <c r="P6862" s="12">
        <f t="shared" si="973"/>
        <v>512.46771461076878</v>
      </c>
      <c r="Q6862">
        <f t="shared" si="974"/>
        <v>0</v>
      </c>
      <c r="R6862">
        <f>$D$2*tarifas!$D$12/24</f>
        <v>1.4541666666666666</v>
      </c>
      <c r="S6862" t="e">
        <f>VLOOKUP(E6862&amp;" "&amp;F6862,tarifas!$A$13:$D$20,4,FALSE)*P6862</f>
        <v>#N/A</v>
      </c>
      <c r="T6862">
        <f>IF(F6862="COD1",tarifas!$D$11*(SUMIFS($P$11:$P$8770,$F$11:$F$8770,"=COD1",$B$11:$B$8770,"="&amp;B6862)/COUNTIFS($F$11:$F$8770,"=COD1",$B$11:$B$8770,"="&amp;B6862))/COUNTIFS($A$11:$A$8770,"="&amp;A6862,$F$11:$F$8770,"=COD1"),0)</f>
        <v>0</v>
      </c>
      <c r="U6862" t="e">
        <f>(VLOOKUP(F6862,tarifas!$C$7:$D$10,2,FALSE)+tarifas!$D$21)*datos!P6862</f>
        <v>#N/A</v>
      </c>
      <c r="V6862" t="e">
        <f t="shared" si="975"/>
        <v>#N/A</v>
      </c>
      <c r="W6862">
        <f t="shared" si="976"/>
        <v>0</v>
      </c>
    </row>
    <row r="6863" spans="1:23" x14ac:dyDescent="0.25">
      <c r="A6863">
        <f t="shared" si="969"/>
        <v>282</v>
      </c>
      <c r="B6863">
        <f t="shared" si="970"/>
        <v>10</v>
      </c>
      <c r="C6863" s="1">
        <f t="shared" si="977"/>
        <v>41925.499999983382</v>
      </c>
      <c r="D6863" s="7">
        <v>669.43939393939399</v>
      </c>
      <c r="E6863" s="7"/>
      <c r="G6863">
        <v>60.12</v>
      </c>
      <c r="H6863" s="12">
        <v>525.69982091496354</v>
      </c>
      <c r="I6863" s="13">
        <f>$D$2*tarifas!$D$12/24</f>
        <v>1.4541666666666666</v>
      </c>
      <c r="J6863" s="13" t="e">
        <f>VLOOKUP(E6863&amp;" "&amp;F6863,tarifas!$A$13:$D$20,4,FALSE)*H6863</f>
        <v>#N/A</v>
      </c>
      <c r="K6863" s="13">
        <f>IF(F6863="COD1",tarifas!$D$11*(SUMIFS($H$11:$H$8770,$F$11:$F$8770,"=COD1",$B$11:$B$8770,"="&amp;B6863)/COUNTIFS($F$11:$F$8770,"=COD1",$B$11:$B$8770,"="&amp;B6863))/COUNTIFS($A$11:$A$8770,"="&amp;A6863,$F$11:$F$8770,"=COD1"),0)</f>
        <v>0</v>
      </c>
      <c r="L6863" s="13" t="e">
        <f>(VLOOKUP(F6863,tarifas!$C$7:$D$10,2,FALSE)+tarifas!$D$21)*datos!H6863</f>
        <v>#N/A</v>
      </c>
      <c r="M6863">
        <v>23.010120000000001</v>
      </c>
      <c r="N6863" s="13" t="e">
        <f t="shared" si="971"/>
        <v>#N/A</v>
      </c>
      <c r="O6863">
        <f t="shared" si="972"/>
        <v>23.010120000000001</v>
      </c>
      <c r="P6863" s="12">
        <f t="shared" si="973"/>
        <v>502.68970091496351</v>
      </c>
      <c r="Q6863">
        <f t="shared" si="974"/>
        <v>0</v>
      </c>
      <c r="R6863">
        <f>$D$2*tarifas!$D$12/24</f>
        <v>1.4541666666666666</v>
      </c>
      <c r="S6863" t="e">
        <f>VLOOKUP(E6863&amp;" "&amp;F6863,tarifas!$A$13:$D$20,4,FALSE)*P6863</f>
        <v>#N/A</v>
      </c>
      <c r="T6863">
        <f>IF(F6863="COD1",tarifas!$D$11*(SUMIFS($P$11:$P$8770,$F$11:$F$8770,"=COD1",$B$11:$B$8770,"="&amp;B6863)/COUNTIFS($F$11:$F$8770,"=COD1",$B$11:$B$8770,"="&amp;B6863))/COUNTIFS($A$11:$A$8770,"="&amp;A6863,$F$11:$F$8770,"=COD1"),0)</f>
        <v>0</v>
      </c>
      <c r="U6863" t="e">
        <f>(VLOOKUP(F6863,tarifas!$C$7:$D$10,2,FALSE)+tarifas!$D$21)*datos!P6863</f>
        <v>#N/A</v>
      </c>
      <c r="V6863" t="e">
        <f t="shared" si="975"/>
        <v>#N/A</v>
      </c>
      <c r="W6863">
        <f t="shared" si="976"/>
        <v>0</v>
      </c>
    </row>
    <row r="6864" spans="1:23" x14ac:dyDescent="0.25">
      <c r="A6864">
        <f t="shared" si="969"/>
        <v>282</v>
      </c>
      <c r="B6864">
        <f t="shared" si="970"/>
        <v>10</v>
      </c>
      <c r="C6864" s="1">
        <f t="shared" si="977"/>
        <v>41925.541666650046</v>
      </c>
      <c r="D6864" s="7">
        <v>660.68181818181824</v>
      </c>
      <c r="E6864" s="7"/>
      <c r="G6864">
        <v>46.41</v>
      </c>
      <c r="H6864" s="12">
        <v>621.35532832360832</v>
      </c>
      <c r="I6864" s="13">
        <f>$D$2*tarifas!$D$12/24</f>
        <v>1.4541666666666666</v>
      </c>
      <c r="J6864" s="13" t="e">
        <f>VLOOKUP(E6864&amp;" "&amp;F6864,tarifas!$A$13:$D$20,4,FALSE)*H6864</f>
        <v>#N/A</v>
      </c>
      <c r="K6864" s="13">
        <f>IF(F6864="COD1",tarifas!$D$11*(SUMIFS($H$11:$H$8770,$F$11:$F$8770,"=COD1",$B$11:$B$8770,"="&amp;B6864)/COUNTIFS($F$11:$F$8770,"=COD1",$B$11:$B$8770,"="&amp;B6864))/COUNTIFS($A$11:$A$8770,"="&amp;A6864,$F$11:$F$8770,"=COD1"),0)</f>
        <v>0</v>
      </c>
      <c r="L6864" s="13" t="e">
        <f>(VLOOKUP(F6864,tarifas!$C$7:$D$10,2,FALSE)+tarifas!$D$21)*datos!H6864</f>
        <v>#N/A</v>
      </c>
      <c r="M6864">
        <v>31.79908</v>
      </c>
      <c r="N6864" s="13" t="e">
        <f t="shared" si="971"/>
        <v>#N/A</v>
      </c>
      <c r="O6864">
        <f t="shared" si="972"/>
        <v>31.79908</v>
      </c>
      <c r="P6864" s="12">
        <f t="shared" si="973"/>
        <v>589.55624832360832</v>
      </c>
      <c r="Q6864">
        <f t="shared" si="974"/>
        <v>0</v>
      </c>
      <c r="R6864">
        <f>$D$2*tarifas!$D$12/24</f>
        <v>1.4541666666666666</v>
      </c>
      <c r="S6864" t="e">
        <f>VLOOKUP(E6864&amp;" "&amp;F6864,tarifas!$A$13:$D$20,4,FALSE)*P6864</f>
        <v>#N/A</v>
      </c>
      <c r="T6864">
        <f>IF(F6864="COD1",tarifas!$D$11*(SUMIFS($P$11:$P$8770,$F$11:$F$8770,"=COD1",$B$11:$B$8770,"="&amp;B6864)/COUNTIFS($F$11:$F$8770,"=COD1",$B$11:$B$8770,"="&amp;B6864))/COUNTIFS($A$11:$A$8770,"="&amp;A6864,$F$11:$F$8770,"=COD1"),0)</f>
        <v>0</v>
      </c>
      <c r="U6864" t="e">
        <f>(VLOOKUP(F6864,tarifas!$C$7:$D$10,2,FALSE)+tarifas!$D$21)*datos!P6864</f>
        <v>#N/A</v>
      </c>
      <c r="V6864" t="e">
        <f t="shared" si="975"/>
        <v>#N/A</v>
      </c>
      <c r="W6864">
        <f t="shared" si="976"/>
        <v>0</v>
      </c>
    </row>
    <row r="6865" spans="1:23" x14ac:dyDescent="0.25">
      <c r="A6865">
        <f t="shared" si="969"/>
        <v>282</v>
      </c>
      <c r="B6865">
        <f t="shared" si="970"/>
        <v>10</v>
      </c>
      <c r="C6865" s="1">
        <f t="shared" si="977"/>
        <v>41925.58333331671</v>
      </c>
      <c r="D6865" s="7">
        <v>375.28787878787881</v>
      </c>
      <c r="E6865" s="7"/>
      <c r="G6865">
        <v>45.66</v>
      </c>
      <c r="H6865" s="12">
        <v>627.6176213723777</v>
      </c>
      <c r="I6865" s="13">
        <f>$D$2*tarifas!$D$12/24</f>
        <v>1.4541666666666666</v>
      </c>
      <c r="J6865" s="13" t="e">
        <f>VLOOKUP(E6865&amp;" "&amp;F6865,tarifas!$A$13:$D$20,4,FALSE)*H6865</f>
        <v>#N/A</v>
      </c>
      <c r="K6865" s="13">
        <f>IF(F6865="COD1",tarifas!$D$11*(SUMIFS($H$11:$H$8770,$F$11:$F$8770,"=COD1",$B$11:$B$8770,"="&amp;B6865)/COUNTIFS($F$11:$F$8770,"=COD1",$B$11:$B$8770,"="&amp;B6865))/COUNTIFS($A$11:$A$8770,"="&amp;A6865,$F$11:$F$8770,"=COD1"),0)</f>
        <v>0</v>
      </c>
      <c r="L6865" s="13" t="e">
        <f>(VLOOKUP(F6865,tarifas!$C$7:$D$10,2,FALSE)+tarifas!$D$21)*datos!H6865</f>
        <v>#N/A</v>
      </c>
      <c r="M6865">
        <v>34.02093</v>
      </c>
      <c r="N6865" s="13" t="e">
        <f t="shared" si="971"/>
        <v>#N/A</v>
      </c>
      <c r="O6865">
        <f t="shared" si="972"/>
        <v>34.02093</v>
      </c>
      <c r="P6865" s="12">
        <f t="shared" si="973"/>
        <v>593.59669137237768</v>
      </c>
      <c r="Q6865">
        <f t="shared" si="974"/>
        <v>0</v>
      </c>
      <c r="R6865">
        <f>$D$2*tarifas!$D$12/24</f>
        <v>1.4541666666666666</v>
      </c>
      <c r="S6865" t="e">
        <f>VLOOKUP(E6865&amp;" "&amp;F6865,tarifas!$A$13:$D$20,4,FALSE)*P6865</f>
        <v>#N/A</v>
      </c>
      <c r="T6865">
        <f>IF(F6865="COD1",tarifas!$D$11*(SUMIFS($P$11:$P$8770,$F$11:$F$8770,"=COD1",$B$11:$B$8770,"="&amp;B6865)/COUNTIFS($F$11:$F$8770,"=COD1",$B$11:$B$8770,"="&amp;B6865))/COUNTIFS($A$11:$A$8770,"="&amp;A6865,$F$11:$F$8770,"=COD1"),0)</f>
        <v>0</v>
      </c>
      <c r="U6865" t="e">
        <f>(VLOOKUP(F6865,tarifas!$C$7:$D$10,2,FALSE)+tarifas!$D$21)*datos!P6865</f>
        <v>#N/A</v>
      </c>
      <c r="V6865" t="e">
        <f t="shared" si="975"/>
        <v>#N/A</v>
      </c>
      <c r="W6865">
        <f t="shared" si="976"/>
        <v>0</v>
      </c>
    </row>
    <row r="6866" spans="1:23" x14ac:dyDescent="0.25">
      <c r="A6866">
        <f t="shared" si="969"/>
        <v>282</v>
      </c>
      <c r="B6866">
        <f t="shared" si="970"/>
        <v>10</v>
      </c>
      <c r="C6866" s="1">
        <f t="shared" si="977"/>
        <v>41925.624999983374</v>
      </c>
      <c r="D6866" s="7">
        <v>466.2121212121213</v>
      </c>
      <c r="E6866" s="7"/>
      <c r="G6866">
        <v>45.66</v>
      </c>
      <c r="H6866" s="12">
        <v>617.08221677061499</v>
      </c>
      <c r="I6866" s="13">
        <f>$D$2*tarifas!$D$12/24</f>
        <v>1.4541666666666666</v>
      </c>
      <c r="J6866" s="13" t="e">
        <f>VLOOKUP(E6866&amp;" "&amp;F6866,tarifas!$A$13:$D$20,4,FALSE)*H6866</f>
        <v>#N/A</v>
      </c>
      <c r="K6866" s="13">
        <f>IF(F6866="COD1",tarifas!$D$11*(SUMIFS($H$11:$H$8770,$F$11:$F$8770,"=COD1",$B$11:$B$8770,"="&amp;B6866)/COUNTIFS($F$11:$F$8770,"=COD1",$B$11:$B$8770,"="&amp;B6866))/COUNTIFS($A$11:$A$8770,"="&amp;A6866,$F$11:$F$8770,"=COD1"),0)</f>
        <v>0</v>
      </c>
      <c r="L6866" s="13" t="e">
        <f>(VLOOKUP(F6866,tarifas!$C$7:$D$10,2,FALSE)+tarifas!$D$21)*datos!H6866</f>
        <v>#N/A</v>
      </c>
      <c r="M6866">
        <v>2.0291399999999999</v>
      </c>
      <c r="N6866" s="13" t="e">
        <f t="shared" si="971"/>
        <v>#N/A</v>
      </c>
      <c r="O6866">
        <f t="shared" si="972"/>
        <v>2.0291399999999999</v>
      </c>
      <c r="P6866" s="12">
        <f t="shared" si="973"/>
        <v>615.05307677061501</v>
      </c>
      <c r="Q6866">
        <f t="shared" si="974"/>
        <v>0</v>
      </c>
      <c r="R6866">
        <f>$D$2*tarifas!$D$12/24</f>
        <v>1.4541666666666666</v>
      </c>
      <c r="S6866" t="e">
        <f>VLOOKUP(E6866&amp;" "&amp;F6866,tarifas!$A$13:$D$20,4,FALSE)*P6866</f>
        <v>#N/A</v>
      </c>
      <c r="T6866">
        <f>IF(F6866="COD1",tarifas!$D$11*(SUMIFS($P$11:$P$8770,$F$11:$F$8770,"=COD1",$B$11:$B$8770,"="&amp;B6866)/COUNTIFS($F$11:$F$8770,"=COD1",$B$11:$B$8770,"="&amp;B6866))/COUNTIFS($A$11:$A$8770,"="&amp;A6866,$F$11:$F$8770,"=COD1"),0)</f>
        <v>0</v>
      </c>
      <c r="U6866" t="e">
        <f>(VLOOKUP(F6866,tarifas!$C$7:$D$10,2,FALSE)+tarifas!$D$21)*datos!P6866</f>
        <v>#N/A</v>
      </c>
      <c r="V6866" t="e">
        <f t="shared" si="975"/>
        <v>#N/A</v>
      </c>
      <c r="W6866">
        <f t="shared" si="976"/>
        <v>0</v>
      </c>
    </row>
    <row r="6867" spans="1:23" x14ac:dyDescent="0.25">
      <c r="A6867">
        <f t="shared" si="969"/>
        <v>282</v>
      </c>
      <c r="B6867">
        <f t="shared" si="970"/>
        <v>10</v>
      </c>
      <c r="C6867" s="1">
        <f t="shared" si="977"/>
        <v>41925.666666650039</v>
      </c>
      <c r="D6867" s="7">
        <v>241.86363636363637</v>
      </c>
      <c r="E6867" s="7"/>
      <c r="G6867">
        <v>46.41</v>
      </c>
      <c r="H6867" s="12">
        <v>622.42946541217145</v>
      </c>
      <c r="I6867" s="13">
        <f>$D$2*tarifas!$D$12/24</f>
        <v>1.4541666666666666</v>
      </c>
      <c r="J6867" s="13" t="e">
        <f>VLOOKUP(E6867&amp;" "&amp;F6867,tarifas!$A$13:$D$20,4,FALSE)*H6867</f>
        <v>#N/A</v>
      </c>
      <c r="K6867" s="13">
        <f>IF(F6867="COD1",tarifas!$D$11*(SUMIFS($H$11:$H$8770,$F$11:$F$8770,"=COD1",$B$11:$B$8770,"="&amp;B6867)/COUNTIFS($F$11:$F$8770,"=COD1",$B$11:$B$8770,"="&amp;B6867))/COUNTIFS($A$11:$A$8770,"="&amp;A6867,$F$11:$F$8770,"=COD1"),0)</f>
        <v>0</v>
      </c>
      <c r="L6867" s="13" t="e">
        <f>(VLOOKUP(F6867,tarifas!$C$7:$D$10,2,FALSE)+tarifas!$D$21)*datos!H6867</f>
        <v>#N/A</v>
      </c>
      <c r="M6867">
        <v>13.948129999999999</v>
      </c>
      <c r="N6867" s="13" t="e">
        <f t="shared" si="971"/>
        <v>#N/A</v>
      </c>
      <c r="O6867">
        <f t="shared" si="972"/>
        <v>13.948129999999999</v>
      </c>
      <c r="P6867" s="12">
        <f t="shared" si="973"/>
        <v>608.48133541217146</v>
      </c>
      <c r="Q6867">
        <f t="shared" si="974"/>
        <v>0</v>
      </c>
      <c r="R6867">
        <f>$D$2*tarifas!$D$12/24</f>
        <v>1.4541666666666666</v>
      </c>
      <c r="S6867" t="e">
        <f>VLOOKUP(E6867&amp;" "&amp;F6867,tarifas!$A$13:$D$20,4,FALSE)*P6867</f>
        <v>#N/A</v>
      </c>
      <c r="T6867">
        <f>IF(F6867="COD1",tarifas!$D$11*(SUMIFS($P$11:$P$8770,$F$11:$F$8770,"=COD1",$B$11:$B$8770,"="&amp;B6867)/COUNTIFS($F$11:$F$8770,"=COD1",$B$11:$B$8770,"="&amp;B6867))/COUNTIFS($A$11:$A$8770,"="&amp;A6867,$F$11:$F$8770,"=COD1"),0)</f>
        <v>0</v>
      </c>
      <c r="U6867" t="e">
        <f>(VLOOKUP(F6867,tarifas!$C$7:$D$10,2,FALSE)+tarifas!$D$21)*datos!P6867</f>
        <v>#N/A</v>
      </c>
      <c r="V6867" t="e">
        <f t="shared" si="975"/>
        <v>#N/A</v>
      </c>
      <c r="W6867">
        <f t="shared" si="976"/>
        <v>0</v>
      </c>
    </row>
    <row r="6868" spans="1:23" x14ac:dyDescent="0.25">
      <c r="A6868">
        <f t="shared" si="969"/>
        <v>282</v>
      </c>
      <c r="B6868">
        <f t="shared" si="970"/>
        <v>10</v>
      </c>
      <c r="C6868" s="1">
        <f t="shared" si="977"/>
        <v>41925.708333316703</v>
      </c>
      <c r="D6868" s="7">
        <v>160.72727272727272</v>
      </c>
      <c r="E6868" s="7"/>
      <c r="G6868">
        <v>51.8</v>
      </c>
      <c r="H6868" s="12">
        <v>507.96578294847887</v>
      </c>
      <c r="I6868" s="13">
        <f>$D$2*tarifas!$D$12/24</f>
        <v>1.4541666666666666</v>
      </c>
      <c r="J6868" s="13" t="e">
        <f>VLOOKUP(E6868&amp;" "&amp;F6868,tarifas!$A$13:$D$20,4,FALSE)*H6868</f>
        <v>#N/A</v>
      </c>
      <c r="K6868" s="13">
        <f>IF(F6868="COD1",tarifas!$D$11*(SUMIFS($H$11:$H$8770,$F$11:$F$8770,"=COD1",$B$11:$B$8770,"="&amp;B6868)/COUNTIFS($F$11:$F$8770,"=COD1",$B$11:$B$8770,"="&amp;B6868))/COUNTIFS($A$11:$A$8770,"="&amp;A6868,$F$11:$F$8770,"=COD1"),0)</f>
        <v>0</v>
      </c>
      <c r="L6868" s="13" t="e">
        <f>(VLOOKUP(F6868,tarifas!$C$7:$D$10,2,FALSE)+tarifas!$D$21)*datos!H6868</f>
        <v>#N/A</v>
      </c>
      <c r="M6868">
        <v>0</v>
      </c>
      <c r="N6868" s="13" t="e">
        <f t="shared" si="971"/>
        <v>#N/A</v>
      </c>
      <c r="O6868">
        <f t="shared" si="972"/>
        <v>0</v>
      </c>
      <c r="P6868" s="12">
        <f t="shared" si="973"/>
        <v>507.96578294847887</v>
      </c>
      <c r="Q6868">
        <f t="shared" si="974"/>
        <v>0</v>
      </c>
      <c r="R6868">
        <f>$D$2*tarifas!$D$12/24</f>
        <v>1.4541666666666666</v>
      </c>
      <c r="S6868" t="e">
        <f>VLOOKUP(E6868&amp;" "&amp;F6868,tarifas!$A$13:$D$20,4,FALSE)*P6868</f>
        <v>#N/A</v>
      </c>
      <c r="T6868">
        <f>IF(F6868="COD1",tarifas!$D$11*(SUMIFS($P$11:$P$8770,$F$11:$F$8770,"=COD1",$B$11:$B$8770,"="&amp;B6868)/COUNTIFS($F$11:$F$8770,"=COD1",$B$11:$B$8770,"="&amp;B6868))/COUNTIFS($A$11:$A$8770,"="&amp;A6868,$F$11:$F$8770,"=COD1"),0)</f>
        <v>0</v>
      </c>
      <c r="U6868" t="e">
        <f>(VLOOKUP(F6868,tarifas!$C$7:$D$10,2,FALSE)+tarifas!$D$21)*datos!P6868</f>
        <v>#N/A</v>
      </c>
      <c r="V6868" t="e">
        <f t="shared" si="975"/>
        <v>#N/A</v>
      </c>
      <c r="W6868">
        <f t="shared" si="976"/>
        <v>0</v>
      </c>
    </row>
    <row r="6869" spans="1:23" x14ac:dyDescent="0.25">
      <c r="A6869">
        <f t="shared" si="969"/>
        <v>282</v>
      </c>
      <c r="B6869">
        <f t="shared" si="970"/>
        <v>10</v>
      </c>
      <c r="C6869" s="1">
        <f t="shared" si="977"/>
        <v>41925.749999983367</v>
      </c>
      <c r="D6869" s="7">
        <v>0</v>
      </c>
      <c r="E6869" s="7"/>
      <c r="G6869">
        <v>62.47</v>
      </c>
      <c r="H6869" s="12">
        <v>374.81165577698158</v>
      </c>
      <c r="I6869" s="13">
        <f>$D$2*tarifas!$D$12/24</f>
        <v>1.4541666666666666</v>
      </c>
      <c r="J6869" s="13" t="e">
        <f>VLOOKUP(E6869&amp;" "&amp;F6869,tarifas!$A$13:$D$20,4,FALSE)*H6869</f>
        <v>#N/A</v>
      </c>
      <c r="K6869" s="13">
        <f>IF(F6869="COD1",tarifas!$D$11*(SUMIFS($H$11:$H$8770,$F$11:$F$8770,"=COD1",$B$11:$B$8770,"="&amp;B6869)/COUNTIFS($F$11:$F$8770,"=COD1",$B$11:$B$8770,"="&amp;B6869))/COUNTIFS($A$11:$A$8770,"="&amp;A6869,$F$11:$F$8770,"=COD1"),0)</f>
        <v>0</v>
      </c>
      <c r="L6869" s="13" t="e">
        <f>(VLOOKUP(F6869,tarifas!$C$7:$D$10,2,FALSE)+tarifas!$D$21)*datos!H6869</f>
        <v>#N/A</v>
      </c>
      <c r="M6869">
        <v>0</v>
      </c>
      <c r="N6869" s="13" t="e">
        <f t="shared" si="971"/>
        <v>#N/A</v>
      </c>
      <c r="O6869">
        <f t="shared" si="972"/>
        <v>0</v>
      </c>
      <c r="P6869" s="12">
        <f t="shared" si="973"/>
        <v>374.81165577698158</v>
      </c>
      <c r="Q6869">
        <f t="shared" si="974"/>
        <v>0</v>
      </c>
      <c r="R6869">
        <f>$D$2*tarifas!$D$12/24</f>
        <v>1.4541666666666666</v>
      </c>
      <c r="S6869" t="e">
        <f>VLOOKUP(E6869&amp;" "&amp;F6869,tarifas!$A$13:$D$20,4,FALSE)*P6869</f>
        <v>#N/A</v>
      </c>
      <c r="T6869">
        <f>IF(F6869="COD1",tarifas!$D$11*(SUMIFS($P$11:$P$8770,$F$11:$F$8770,"=COD1",$B$11:$B$8770,"="&amp;B6869)/COUNTIFS($F$11:$F$8770,"=COD1",$B$11:$B$8770,"="&amp;B6869))/COUNTIFS($A$11:$A$8770,"="&amp;A6869,$F$11:$F$8770,"=COD1"),0)</f>
        <v>0</v>
      </c>
      <c r="U6869" t="e">
        <f>(VLOOKUP(F6869,tarifas!$C$7:$D$10,2,FALSE)+tarifas!$D$21)*datos!P6869</f>
        <v>#N/A</v>
      </c>
      <c r="V6869" t="e">
        <f t="shared" si="975"/>
        <v>#N/A</v>
      </c>
      <c r="W6869">
        <f t="shared" si="976"/>
        <v>0</v>
      </c>
    </row>
    <row r="6870" spans="1:23" x14ac:dyDescent="0.25">
      <c r="A6870">
        <f t="shared" si="969"/>
        <v>282</v>
      </c>
      <c r="B6870">
        <f t="shared" si="970"/>
        <v>10</v>
      </c>
      <c r="C6870" s="1">
        <f t="shared" si="977"/>
        <v>41925.791666650031</v>
      </c>
      <c r="D6870" s="7">
        <v>0</v>
      </c>
      <c r="E6870" s="7"/>
      <c r="G6870">
        <v>68.94</v>
      </c>
      <c r="H6870" s="12">
        <v>268.78948147807131</v>
      </c>
      <c r="I6870" s="13">
        <f>$D$2*tarifas!$D$12/24</f>
        <v>1.4541666666666666</v>
      </c>
      <c r="J6870" s="13" t="e">
        <f>VLOOKUP(E6870&amp;" "&amp;F6870,tarifas!$A$13:$D$20,4,FALSE)*H6870</f>
        <v>#N/A</v>
      </c>
      <c r="K6870" s="13">
        <f>IF(F6870="COD1",tarifas!$D$11*(SUMIFS($H$11:$H$8770,$F$11:$F$8770,"=COD1",$B$11:$B$8770,"="&amp;B6870)/COUNTIFS($F$11:$F$8770,"=COD1",$B$11:$B$8770,"="&amp;B6870))/COUNTIFS($A$11:$A$8770,"="&amp;A6870,$F$11:$F$8770,"=COD1"),0)</f>
        <v>0</v>
      </c>
      <c r="L6870" s="13" t="e">
        <f>(VLOOKUP(F6870,tarifas!$C$7:$D$10,2,FALSE)+tarifas!$D$21)*datos!H6870</f>
        <v>#N/A</v>
      </c>
      <c r="M6870">
        <v>0</v>
      </c>
      <c r="N6870" s="13" t="e">
        <f t="shared" si="971"/>
        <v>#N/A</v>
      </c>
      <c r="O6870">
        <f t="shared" si="972"/>
        <v>0</v>
      </c>
      <c r="P6870" s="12">
        <f t="shared" si="973"/>
        <v>268.78948147807131</v>
      </c>
      <c r="Q6870">
        <f t="shared" si="974"/>
        <v>0</v>
      </c>
      <c r="R6870">
        <f>$D$2*tarifas!$D$12/24</f>
        <v>1.4541666666666666</v>
      </c>
      <c r="S6870" t="e">
        <f>VLOOKUP(E6870&amp;" "&amp;F6870,tarifas!$A$13:$D$20,4,FALSE)*P6870</f>
        <v>#N/A</v>
      </c>
      <c r="T6870">
        <f>IF(F6870="COD1",tarifas!$D$11*(SUMIFS($P$11:$P$8770,$F$11:$F$8770,"=COD1",$B$11:$B$8770,"="&amp;B6870)/COUNTIFS($F$11:$F$8770,"=COD1",$B$11:$B$8770,"="&amp;B6870))/COUNTIFS($A$11:$A$8770,"="&amp;A6870,$F$11:$F$8770,"=COD1"),0)</f>
        <v>0</v>
      </c>
      <c r="U6870" t="e">
        <f>(VLOOKUP(F6870,tarifas!$C$7:$D$10,2,FALSE)+tarifas!$D$21)*datos!P6870</f>
        <v>#N/A</v>
      </c>
      <c r="V6870" t="e">
        <f t="shared" si="975"/>
        <v>#N/A</v>
      </c>
      <c r="W6870">
        <f t="shared" si="976"/>
        <v>0</v>
      </c>
    </row>
    <row r="6871" spans="1:23" x14ac:dyDescent="0.25">
      <c r="A6871">
        <f t="shared" si="969"/>
        <v>282</v>
      </c>
      <c r="B6871">
        <f t="shared" si="970"/>
        <v>10</v>
      </c>
      <c r="C6871" s="1">
        <f t="shared" si="977"/>
        <v>41925.833333316696</v>
      </c>
      <c r="D6871" s="7">
        <v>0</v>
      </c>
      <c r="E6871" s="7"/>
      <c r="G6871">
        <v>67.14</v>
      </c>
      <c r="H6871" s="12">
        <v>254.63757311505884</v>
      </c>
      <c r="I6871" s="13">
        <f>$D$2*tarifas!$D$12/24</f>
        <v>1.4541666666666666</v>
      </c>
      <c r="J6871" s="13" t="e">
        <f>VLOOKUP(E6871&amp;" "&amp;F6871,tarifas!$A$13:$D$20,4,FALSE)*H6871</f>
        <v>#N/A</v>
      </c>
      <c r="K6871" s="13">
        <f>IF(F6871="COD1",tarifas!$D$11*(SUMIFS($H$11:$H$8770,$F$11:$F$8770,"=COD1",$B$11:$B$8770,"="&amp;B6871)/COUNTIFS($F$11:$F$8770,"=COD1",$B$11:$B$8770,"="&amp;B6871))/COUNTIFS($A$11:$A$8770,"="&amp;A6871,$F$11:$F$8770,"=COD1"),0)</f>
        <v>0</v>
      </c>
      <c r="L6871" s="13" t="e">
        <f>(VLOOKUP(F6871,tarifas!$C$7:$D$10,2,FALSE)+tarifas!$D$21)*datos!H6871</f>
        <v>#N/A</v>
      </c>
      <c r="M6871">
        <v>0</v>
      </c>
      <c r="N6871" s="13" t="e">
        <f t="shared" si="971"/>
        <v>#N/A</v>
      </c>
      <c r="O6871">
        <f t="shared" si="972"/>
        <v>0</v>
      </c>
      <c r="P6871" s="12">
        <f t="shared" si="973"/>
        <v>254.63757311505884</v>
      </c>
      <c r="Q6871">
        <f t="shared" si="974"/>
        <v>0</v>
      </c>
      <c r="R6871">
        <f>$D$2*tarifas!$D$12/24</f>
        <v>1.4541666666666666</v>
      </c>
      <c r="S6871" t="e">
        <f>VLOOKUP(E6871&amp;" "&amp;F6871,tarifas!$A$13:$D$20,4,FALSE)*P6871</f>
        <v>#N/A</v>
      </c>
      <c r="T6871">
        <f>IF(F6871="COD1",tarifas!$D$11*(SUMIFS($P$11:$P$8770,$F$11:$F$8770,"=COD1",$B$11:$B$8770,"="&amp;B6871)/COUNTIFS($F$11:$F$8770,"=COD1",$B$11:$B$8770,"="&amp;B6871))/COUNTIFS($A$11:$A$8770,"="&amp;A6871,$F$11:$F$8770,"=COD1"),0)</f>
        <v>0</v>
      </c>
      <c r="U6871" t="e">
        <f>(VLOOKUP(F6871,tarifas!$C$7:$D$10,2,FALSE)+tarifas!$D$21)*datos!P6871</f>
        <v>#N/A</v>
      </c>
      <c r="V6871" t="e">
        <f t="shared" si="975"/>
        <v>#N/A</v>
      </c>
      <c r="W6871">
        <f t="shared" si="976"/>
        <v>0</v>
      </c>
    </row>
    <row r="6872" spans="1:23" x14ac:dyDescent="0.25">
      <c r="A6872">
        <f t="shared" si="969"/>
        <v>282</v>
      </c>
      <c r="B6872">
        <f t="shared" si="970"/>
        <v>10</v>
      </c>
      <c r="C6872" s="1">
        <f t="shared" si="977"/>
        <v>41925.87499998336</v>
      </c>
      <c r="D6872" s="7">
        <v>0</v>
      </c>
      <c r="E6872" s="7"/>
      <c r="G6872">
        <v>60.31</v>
      </c>
      <c r="H6872" s="12">
        <v>238.95257393417131</v>
      </c>
      <c r="I6872" s="13">
        <f>$D$2*tarifas!$D$12/24</f>
        <v>1.4541666666666666</v>
      </c>
      <c r="J6872" s="13" t="e">
        <f>VLOOKUP(E6872&amp;" "&amp;F6872,tarifas!$A$13:$D$20,4,FALSE)*H6872</f>
        <v>#N/A</v>
      </c>
      <c r="K6872" s="13">
        <f>IF(F6872="COD1",tarifas!$D$11*(SUMIFS($H$11:$H$8770,$F$11:$F$8770,"=COD1",$B$11:$B$8770,"="&amp;B6872)/COUNTIFS($F$11:$F$8770,"=COD1",$B$11:$B$8770,"="&amp;B6872))/COUNTIFS($A$11:$A$8770,"="&amp;A6872,$F$11:$F$8770,"=COD1"),0)</f>
        <v>0</v>
      </c>
      <c r="L6872" s="13" t="e">
        <f>(VLOOKUP(F6872,tarifas!$C$7:$D$10,2,FALSE)+tarifas!$D$21)*datos!H6872</f>
        <v>#N/A</v>
      </c>
      <c r="M6872">
        <v>0</v>
      </c>
      <c r="N6872" s="13" t="e">
        <f t="shared" si="971"/>
        <v>#N/A</v>
      </c>
      <c r="O6872">
        <f t="shared" si="972"/>
        <v>0</v>
      </c>
      <c r="P6872" s="12">
        <f t="shared" si="973"/>
        <v>238.95257393417131</v>
      </c>
      <c r="Q6872">
        <f t="shared" si="974"/>
        <v>0</v>
      </c>
      <c r="R6872">
        <f>$D$2*tarifas!$D$12/24</f>
        <v>1.4541666666666666</v>
      </c>
      <c r="S6872" t="e">
        <f>VLOOKUP(E6872&amp;" "&amp;F6872,tarifas!$A$13:$D$20,4,FALSE)*P6872</f>
        <v>#N/A</v>
      </c>
      <c r="T6872">
        <f>IF(F6872="COD1",tarifas!$D$11*(SUMIFS($P$11:$P$8770,$F$11:$F$8770,"=COD1",$B$11:$B$8770,"="&amp;B6872)/COUNTIFS($F$11:$F$8770,"=COD1",$B$11:$B$8770,"="&amp;B6872))/COUNTIFS($A$11:$A$8770,"="&amp;A6872,$F$11:$F$8770,"=COD1"),0)</f>
        <v>0</v>
      </c>
      <c r="U6872" t="e">
        <f>(VLOOKUP(F6872,tarifas!$C$7:$D$10,2,FALSE)+tarifas!$D$21)*datos!P6872</f>
        <v>#N/A</v>
      </c>
      <c r="V6872" t="e">
        <f t="shared" si="975"/>
        <v>#N/A</v>
      </c>
      <c r="W6872">
        <f t="shared" si="976"/>
        <v>0</v>
      </c>
    </row>
    <row r="6873" spans="1:23" x14ac:dyDescent="0.25">
      <c r="A6873">
        <f t="shared" si="969"/>
        <v>282</v>
      </c>
      <c r="B6873">
        <f t="shared" si="970"/>
        <v>10</v>
      </c>
      <c r="C6873" s="1">
        <f t="shared" si="977"/>
        <v>41925.916666650024</v>
      </c>
      <c r="D6873" s="7">
        <v>0</v>
      </c>
      <c r="E6873" s="7"/>
      <c r="G6873">
        <v>46.68</v>
      </c>
      <c r="H6873" s="12">
        <v>236.52581894430239</v>
      </c>
      <c r="I6873" s="13">
        <f>$D$2*tarifas!$D$12/24</f>
        <v>1.4541666666666666</v>
      </c>
      <c r="J6873" s="13" t="e">
        <f>VLOOKUP(E6873&amp;" "&amp;F6873,tarifas!$A$13:$D$20,4,FALSE)*H6873</f>
        <v>#N/A</v>
      </c>
      <c r="K6873" s="13">
        <f>IF(F6873="COD1",tarifas!$D$11*(SUMIFS($H$11:$H$8770,$F$11:$F$8770,"=COD1",$B$11:$B$8770,"="&amp;B6873)/COUNTIFS($F$11:$F$8770,"=COD1",$B$11:$B$8770,"="&amp;B6873))/COUNTIFS($A$11:$A$8770,"="&amp;A6873,$F$11:$F$8770,"=COD1"),0)</f>
        <v>0</v>
      </c>
      <c r="L6873" s="13" t="e">
        <f>(VLOOKUP(F6873,tarifas!$C$7:$D$10,2,FALSE)+tarifas!$D$21)*datos!H6873</f>
        <v>#N/A</v>
      </c>
      <c r="M6873">
        <v>0</v>
      </c>
      <c r="N6873" s="13" t="e">
        <f t="shared" si="971"/>
        <v>#N/A</v>
      </c>
      <c r="O6873">
        <f t="shared" si="972"/>
        <v>0</v>
      </c>
      <c r="P6873" s="12">
        <f t="shared" si="973"/>
        <v>236.52581894430239</v>
      </c>
      <c r="Q6873">
        <f t="shared" si="974"/>
        <v>0</v>
      </c>
      <c r="R6873">
        <f>$D$2*tarifas!$D$12/24</f>
        <v>1.4541666666666666</v>
      </c>
      <c r="S6873" t="e">
        <f>VLOOKUP(E6873&amp;" "&amp;F6873,tarifas!$A$13:$D$20,4,FALSE)*P6873</f>
        <v>#N/A</v>
      </c>
      <c r="T6873">
        <f>IF(F6873="COD1",tarifas!$D$11*(SUMIFS($P$11:$P$8770,$F$11:$F$8770,"=COD1",$B$11:$B$8770,"="&amp;B6873)/COUNTIFS($F$11:$F$8770,"=COD1",$B$11:$B$8770,"="&amp;B6873))/COUNTIFS($A$11:$A$8770,"="&amp;A6873,$F$11:$F$8770,"=COD1"),0)</f>
        <v>0</v>
      </c>
      <c r="U6873" t="e">
        <f>(VLOOKUP(F6873,tarifas!$C$7:$D$10,2,FALSE)+tarifas!$D$21)*datos!P6873</f>
        <v>#N/A</v>
      </c>
      <c r="V6873" t="e">
        <f t="shared" si="975"/>
        <v>#N/A</v>
      </c>
      <c r="W6873">
        <f t="shared" si="976"/>
        <v>0</v>
      </c>
    </row>
    <row r="6874" spans="1:23" x14ac:dyDescent="0.25">
      <c r="A6874">
        <f t="shared" si="969"/>
        <v>282</v>
      </c>
      <c r="B6874">
        <f t="shared" si="970"/>
        <v>10</v>
      </c>
      <c r="C6874" s="1">
        <f t="shared" si="977"/>
        <v>41925.958333316688</v>
      </c>
      <c r="D6874" s="7">
        <v>0</v>
      </c>
      <c r="E6874" s="7"/>
      <c r="G6874">
        <v>40</v>
      </c>
      <c r="H6874" s="12">
        <v>235.96884490030345</v>
      </c>
      <c r="I6874" s="13">
        <f>$D$2*tarifas!$D$12/24</f>
        <v>1.4541666666666666</v>
      </c>
      <c r="J6874" s="13" t="e">
        <f>VLOOKUP(E6874&amp;" "&amp;F6874,tarifas!$A$13:$D$20,4,FALSE)*H6874</f>
        <v>#N/A</v>
      </c>
      <c r="K6874" s="13">
        <f>IF(F6874="COD1",tarifas!$D$11*(SUMIFS($H$11:$H$8770,$F$11:$F$8770,"=COD1",$B$11:$B$8770,"="&amp;B6874)/COUNTIFS($F$11:$F$8770,"=COD1",$B$11:$B$8770,"="&amp;B6874))/COUNTIFS($A$11:$A$8770,"="&amp;A6874,$F$11:$F$8770,"=COD1"),0)</f>
        <v>0</v>
      </c>
      <c r="L6874" s="13" t="e">
        <f>(VLOOKUP(F6874,tarifas!$C$7:$D$10,2,FALSE)+tarifas!$D$21)*datos!H6874</f>
        <v>#N/A</v>
      </c>
      <c r="M6874">
        <v>0</v>
      </c>
      <c r="N6874" s="13" t="e">
        <f t="shared" si="971"/>
        <v>#N/A</v>
      </c>
      <c r="O6874">
        <f t="shared" si="972"/>
        <v>0</v>
      </c>
      <c r="P6874" s="12">
        <f t="shared" si="973"/>
        <v>235.96884490030345</v>
      </c>
      <c r="Q6874">
        <f t="shared" si="974"/>
        <v>0</v>
      </c>
      <c r="R6874">
        <f>$D$2*tarifas!$D$12/24</f>
        <v>1.4541666666666666</v>
      </c>
      <c r="S6874" t="e">
        <f>VLOOKUP(E6874&amp;" "&amp;F6874,tarifas!$A$13:$D$20,4,FALSE)*P6874</f>
        <v>#N/A</v>
      </c>
      <c r="T6874">
        <f>IF(F6874="COD1",tarifas!$D$11*(SUMIFS($P$11:$P$8770,$F$11:$F$8770,"=COD1",$B$11:$B$8770,"="&amp;B6874)/COUNTIFS($F$11:$F$8770,"=COD1",$B$11:$B$8770,"="&amp;B6874))/COUNTIFS($A$11:$A$8770,"="&amp;A6874,$F$11:$F$8770,"=COD1"),0)</f>
        <v>0</v>
      </c>
      <c r="U6874" t="e">
        <f>(VLOOKUP(F6874,tarifas!$C$7:$D$10,2,FALSE)+tarifas!$D$21)*datos!P6874</f>
        <v>#N/A</v>
      </c>
      <c r="V6874" t="e">
        <f t="shared" si="975"/>
        <v>#N/A</v>
      </c>
      <c r="W6874">
        <f t="shared" si="976"/>
        <v>0</v>
      </c>
    </row>
    <row r="6875" spans="1:23" x14ac:dyDescent="0.25">
      <c r="A6875">
        <f t="shared" si="969"/>
        <v>283</v>
      </c>
      <c r="B6875">
        <f t="shared" si="970"/>
        <v>10</v>
      </c>
      <c r="C6875" s="1">
        <f t="shared" si="977"/>
        <v>41925.999999983353</v>
      </c>
      <c r="D6875" s="7">
        <v>0</v>
      </c>
      <c r="E6875" s="7"/>
      <c r="G6875">
        <v>38.71</v>
      </c>
      <c r="H6875" s="12">
        <v>235.50363877638719</v>
      </c>
      <c r="I6875" s="13">
        <f>$D$2*tarifas!$D$12/24</f>
        <v>1.4541666666666666</v>
      </c>
      <c r="J6875" s="13" t="e">
        <f>VLOOKUP(E6875&amp;" "&amp;F6875,tarifas!$A$13:$D$20,4,FALSE)*H6875</f>
        <v>#N/A</v>
      </c>
      <c r="K6875" s="13">
        <f>IF(F6875="COD1",tarifas!$D$11*(SUMIFS($H$11:$H$8770,$F$11:$F$8770,"=COD1",$B$11:$B$8770,"="&amp;B6875)/COUNTIFS($F$11:$F$8770,"=COD1",$B$11:$B$8770,"="&amp;B6875))/COUNTIFS($A$11:$A$8770,"="&amp;A6875,$F$11:$F$8770,"=COD1"),0)</f>
        <v>0</v>
      </c>
      <c r="L6875" s="13" t="e">
        <f>(VLOOKUP(F6875,tarifas!$C$7:$D$10,2,FALSE)+tarifas!$D$21)*datos!H6875</f>
        <v>#N/A</v>
      </c>
      <c r="M6875">
        <v>0</v>
      </c>
      <c r="N6875" s="13" t="e">
        <f t="shared" si="971"/>
        <v>#N/A</v>
      </c>
      <c r="O6875">
        <f t="shared" si="972"/>
        <v>0</v>
      </c>
      <c r="P6875" s="12">
        <f t="shared" si="973"/>
        <v>235.50363877638719</v>
      </c>
      <c r="Q6875">
        <f t="shared" si="974"/>
        <v>0</v>
      </c>
      <c r="R6875">
        <f>$D$2*tarifas!$D$12/24</f>
        <v>1.4541666666666666</v>
      </c>
      <c r="S6875" t="e">
        <f>VLOOKUP(E6875&amp;" "&amp;F6875,tarifas!$A$13:$D$20,4,FALSE)*P6875</f>
        <v>#N/A</v>
      </c>
      <c r="T6875">
        <f>IF(F6875="COD1",tarifas!$D$11*(SUMIFS($P$11:$P$8770,$F$11:$F$8770,"=COD1",$B$11:$B$8770,"="&amp;B6875)/COUNTIFS($F$11:$F$8770,"=COD1",$B$11:$B$8770,"="&amp;B6875))/COUNTIFS($A$11:$A$8770,"="&amp;A6875,$F$11:$F$8770,"=COD1"),0)</f>
        <v>0</v>
      </c>
      <c r="U6875" t="e">
        <f>(VLOOKUP(F6875,tarifas!$C$7:$D$10,2,FALSE)+tarifas!$D$21)*datos!P6875</f>
        <v>#N/A</v>
      </c>
      <c r="V6875" t="e">
        <f t="shared" si="975"/>
        <v>#N/A</v>
      </c>
      <c r="W6875">
        <f t="shared" si="976"/>
        <v>0</v>
      </c>
    </row>
    <row r="6876" spans="1:23" x14ac:dyDescent="0.25">
      <c r="A6876">
        <f t="shared" si="969"/>
        <v>283</v>
      </c>
      <c r="B6876">
        <f t="shared" si="970"/>
        <v>10</v>
      </c>
      <c r="C6876" s="1">
        <f t="shared" si="977"/>
        <v>41926.041666650017</v>
      </c>
      <c r="D6876" s="7">
        <v>0</v>
      </c>
      <c r="E6876" s="7"/>
      <c r="G6876">
        <v>37.81</v>
      </c>
      <c r="H6876" s="12">
        <v>228.6521999804778</v>
      </c>
      <c r="I6876" s="13">
        <f>$D$2*tarifas!$D$12/24</f>
        <v>1.4541666666666666</v>
      </c>
      <c r="J6876" s="13" t="e">
        <f>VLOOKUP(E6876&amp;" "&amp;F6876,tarifas!$A$13:$D$20,4,FALSE)*H6876</f>
        <v>#N/A</v>
      </c>
      <c r="K6876" s="13">
        <f>IF(F6876="COD1",tarifas!$D$11*(SUMIFS($H$11:$H$8770,$F$11:$F$8770,"=COD1",$B$11:$B$8770,"="&amp;B6876)/COUNTIFS($F$11:$F$8770,"=COD1",$B$11:$B$8770,"="&amp;B6876))/COUNTIFS($A$11:$A$8770,"="&amp;A6876,$F$11:$F$8770,"=COD1"),0)</f>
        <v>0</v>
      </c>
      <c r="L6876" s="13" t="e">
        <f>(VLOOKUP(F6876,tarifas!$C$7:$D$10,2,FALSE)+tarifas!$D$21)*datos!H6876</f>
        <v>#N/A</v>
      </c>
      <c r="M6876">
        <v>0</v>
      </c>
      <c r="N6876" s="13" t="e">
        <f t="shared" si="971"/>
        <v>#N/A</v>
      </c>
      <c r="O6876">
        <f t="shared" si="972"/>
        <v>0</v>
      </c>
      <c r="P6876" s="12">
        <f t="shared" si="973"/>
        <v>228.6521999804778</v>
      </c>
      <c r="Q6876">
        <f t="shared" si="974"/>
        <v>0</v>
      </c>
      <c r="R6876">
        <f>$D$2*tarifas!$D$12/24</f>
        <v>1.4541666666666666</v>
      </c>
      <c r="S6876" t="e">
        <f>VLOOKUP(E6876&amp;" "&amp;F6876,tarifas!$A$13:$D$20,4,FALSE)*P6876</f>
        <v>#N/A</v>
      </c>
      <c r="T6876">
        <f>IF(F6876="COD1",tarifas!$D$11*(SUMIFS($P$11:$P$8770,$F$11:$F$8770,"=COD1",$B$11:$B$8770,"="&amp;B6876)/COUNTIFS($F$11:$F$8770,"=COD1",$B$11:$B$8770,"="&amp;B6876))/COUNTIFS($A$11:$A$8770,"="&amp;A6876,$F$11:$F$8770,"=COD1"),0)</f>
        <v>0</v>
      </c>
      <c r="U6876" t="e">
        <f>(VLOOKUP(F6876,tarifas!$C$7:$D$10,2,FALSE)+tarifas!$D$21)*datos!P6876</f>
        <v>#N/A</v>
      </c>
      <c r="V6876" t="e">
        <f t="shared" si="975"/>
        <v>#N/A</v>
      </c>
      <c r="W6876">
        <f t="shared" si="976"/>
        <v>0</v>
      </c>
    </row>
    <row r="6877" spans="1:23" x14ac:dyDescent="0.25">
      <c r="A6877">
        <f t="shared" si="969"/>
        <v>283</v>
      </c>
      <c r="B6877">
        <f t="shared" si="970"/>
        <v>10</v>
      </c>
      <c r="C6877" s="1">
        <f t="shared" si="977"/>
        <v>41926.083333316681</v>
      </c>
      <c r="D6877" s="7">
        <v>0</v>
      </c>
      <c r="E6877" s="7"/>
      <c r="G6877">
        <v>38.11</v>
      </c>
      <c r="H6877" s="12">
        <v>228.09226644703025</v>
      </c>
      <c r="I6877" s="13">
        <f>$D$2*tarifas!$D$12/24</f>
        <v>1.4541666666666666</v>
      </c>
      <c r="J6877" s="13" t="e">
        <f>VLOOKUP(E6877&amp;" "&amp;F6877,tarifas!$A$13:$D$20,4,FALSE)*H6877</f>
        <v>#N/A</v>
      </c>
      <c r="K6877" s="13">
        <f>IF(F6877="COD1",tarifas!$D$11*(SUMIFS($H$11:$H$8770,$F$11:$F$8770,"=COD1",$B$11:$B$8770,"="&amp;B6877)/COUNTIFS($F$11:$F$8770,"=COD1",$B$11:$B$8770,"="&amp;B6877))/COUNTIFS($A$11:$A$8770,"="&amp;A6877,$F$11:$F$8770,"=COD1"),0)</f>
        <v>0</v>
      </c>
      <c r="L6877" s="13" t="e">
        <f>(VLOOKUP(F6877,tarifas!$C$7:$D$10,2,FALSE)+tarifas!$D$21)*datos!H6877</f>
        <v>#N/A</v>
      </c>
      <c r="M6877">
        <v>0</v>
      </c>
      <c r="N6877" s="13" t="e">
        <f t="shared" si="971"/>
        <v>#N/A</v>
      </c>
      <c r="O6877">
        <f t="shared" si="972"/>
        <v>0</v>
      </c>
      <c r="P6877" s="12">
        <f t="shared" si="973"/>
        <v>228.09226644703025</v>
      </c>
      <c r="Q6877">
        <f t="shared" si="974"/>
        <v>0</v>
      </c>
      <c r="R6877">
        <f>$D$2*tarifas!$D$12/24</f>
        <v>1.4541666666666666</v>
      </c>
      <c r="S6877" t="e">
        <f>VLOOKUP(E6877&amp;" "&amp;F6877,tarifas!$A$13:$D$20,4,FALSE)*P6877</f>
        <v>#N/A</v>
      </c>
      <c r="T6877">
        <f>IF(F6877="COD1",tarifas!$D$11*(SUMIFS($P$11:$P$8770,$F$11:$F$8770,"=COD1",$B$11:$B$8770,"="&amp;B6877)/COUNTIFS($F$11:$F$8770,"=COD1",$B$11:$B$8770,"="&amp;B6877))/COUNTIFS($A$11:$A$8770,"="&amp;A6877,$F$11:$F$8770,"=COD1"),0)</f>
        <v>0</v>
      </c>
      <c r="U6877" t="e">
        <f>(VLOOKUP(F6877,tarifas!$C$7:$D$10,2,FALSE)+tarifas!$D$21)*datos!P6877</f>
        <v>#N/A</v>
      </c>
      <c r="V6877" t="e">
        <f t="shared" si="975"/>
        <v>#N/A</v>
      </c>
      <c r="W6877">
        <f t="shared" si="976"/>
        <v>0</v>
      </c>
    </row>
    <row r="6878" spans="1:23" x14ac:dyDescent="0.25">
      <c r="A6878">
        <f t="shared" si="969"/>
        <v>283</v>
      </c>
      <c r="B6878">
        <f t="shared" si="970"/>
        <v>10</v>
      </c>
      <c r="C6878" s="1">
        <f t="shared" si="977"/>
        <v>41926.124999983345</v>
      </c>
      <c r="D6878" s="7">
        <v>0</v>
      </c>
      <c r="E6878" s="7"/>
      <c r="G6878">
        <v>37.81</v>
      </c>
      <c r="H6878" s="12">
        <v>220.09584548496235</v>
      </c>
      <c r="I6878" s="13">
        <f>$D$2*tarifas!$D$12/24</f>
        <v>1.4541666666666666</v>
      </c>
      <c r="J6878" s="13" t="e">
        <f>VLOOKUP(E6878&amp;" "&amp;F6878,tarifas!$A$13:$D$20,4,FALSE)*H6878</f>
        <v>#N/A</v>
      </c>
      <c r="K6878" s="13">
        <f>IF(F6878="COD1",tarifas!$D$11*(SUMIFS($H$11:$H$8770,$F$11:$F$8770,"=COD1",$B$11:$B$8770,"="&amp;B6878)/COUNTIFS($F$11:$F$8770,"=COD1",$B$11:$B$8770,"="&amp;B6878))/COUNTIFS($A$11:$A$8770,"="&amp;A6878,$F$11:$F$8770,"=COD1"),0)</f>
        <v>0</v>
      </c>
      <c r="L6878" s="13" t="e">
        <f>(VLOOKUP(F6878,tarifas!$C$7:$D$10,2,FALSE)+tarifas!$D$21)*datos!H6878</f>
        <v>#N/A</v>
      </c>
      <c r="M6878">
        <v>0</v>
      </c>
      <c r="N6878" s="13" t="e">
        <f t="shared" si="971"/>
        <v>#N/A</v>
      </c>
      <c r="O6878">
        <f t="shared" si="972"/>
        <v>0</v>
      </c>
      <c r="P6878" s="12">
        <f t="shared" si="973"/>
        <v>220.09584548496235</v>
      </c>
      <c r="Q6878">
        <f t="shared" si="974"/>
        <v>0</v>
      </c>
      <c r="R6878">
        <f>$D$2*tarifas!$D$12/24</f>
        <v>1.4541666666666666</v>
      </c>
      <c r="S6878" t="e">
        <f>VLOOKUP(E6878&amp;" "&amp;F6878,tarifas!$A$13:$D$20,4,FALSE)*P6878</f>
        <v>#N/A</v>
      </c>
      <c r="T6878">
        <f>IF(F6878="COD1",tarifas!$D$11*(SUMIFS($P$11:$P$8770,$F$11:$F$8770,"=COD1",$B$11:$B$8770,"="&amp;B6878)/COUNTIFS($F$11:$F$8770,"=COD1",$B$11:$B$8770,"="&amp;B6878))/COUNTIFS($A$11:$A$8770,"="&amp;A6878,$F$11:$F$8770,"=COD1"),0)</f>
        <v>0</v>
      </c>
      <c r="U6878" t="e">
        <f>(VLOOKUP(F6878,tarifas!$C$7:$D$10,2,FALSE)+tarifas!$D$21)*datos!P6878</f>
        <v>#N/A</v>
      </c>
      <c r="V6878" t="e">
        <f t="shared" si="975"/>
        <v>#N/A</v>
      </c>
      <c r="W6878">
        <f t="shared" si="976"/>
        <v>0</v>
      </c>
    </row>
    <row r="6879" spans="1:23" x14ac:dyDescent="0.25">
      <c r="A6879">
        <f t="shared" si="969"/>
        <v>283</v>
      </c>
      <c r="B6879">
        <f t="shared" si="970"/>
        <v>10</v>
      </c>
      <c r="C6879" s="1">
        <f t="shared" si="977"/>
        <v>41926.16666665001</v>
      </c>
      <c r="D6879" s="7">
        <v>0</v>
      </c>
      <c r="E6879" s="7"/>
      <c r="G6879">
        <v>39.299999999999997</v>
      </c>
      <c r="H6879" s="12">
        <v>217.39799679594449</v>
      </c>
      <c r="I6879" s="13">
        <f>$D$2*tarifas!$D$12/24</f>
        <v>1.4541666666666666</v>
      </c>
      <c r="J6879" s="13" t="e">
        <f>VLOOKUP(E6879&amp;" "&amp;F6879,tarifas!$A$13:$D$20,4,FALSE)*H6879</f>
        <v>#N/A</v>
      </c>
      <c r="K6879" s="13">
        <f>IF(F6879="COD1",tarifas!$D$11*(SUMIFS($H$11:$H$8770,$F$11:$F$8770,"=COD1",$B$11:$B$8770,"="&amp;B6879)/COUNTIFS($F$11:$F$8770,"=COD1",$B$11:$B$8770,"="&amp;B6879))/COUNTIFS($A$11:$A$8770,"="&amp;A6879,$F$11:$F$8770,"=COD1"),0)</f>
        <v>0</v>
      </c>
      <c r="L6879" s="13" t="e">
        <f>(VLOOKUP(F6879,tarifas!$C$7:$D$10,2,FALSE)+tarifas!$D$21)*datos!H6879</f>
        <v>#N/A</v>
      </c>
      <c r="M6879">
        <v>0</v>
      </c>
      <c r="N6879" s="13" t="e">
        <f t="shared" si="971"/>
        <v>#N/A</v>
      </c>
      <c r="O6879">
        <f t="shared" si="972"/>
        <v>0</v>
      </c>
      <c r="P6879" s="12">
        <f t="shared" si="973"/>
        <v>217.39799679594449</v>
      </c>
      <c r="Q6879">
        <f t="shared" si="974"/>
        <v>0</v>
      </c>
      <c r="R6879">
        <f>$D$2*tarifas!$D$12/24</f>
        <v>1.4541666666666666</v>
      </c>
      <c r="S6879" t="e">
        <f>VLOOKUP(E6879&amp;" "&amp;F6879,tarifas!$A$13:$D$20,4,FALSE)*P6879</f>
        <v>#N/A</v>
      </c>
      <c r="T6879">
        <f>IF(F6879="COD1",tarifas!$D$11*(SUMIFS($P$11:$P$8770,$F$11:$F$8770,"=COD1",$B$11:$B$8770,"="&amp;B6879)/COUNTIFS($F$11:$F$8770,"=COD1",$B$11:$B$8770,"="&amp;B6879))/COUNTIFS($A$11:$A$8770,"="&amp;A6879,$F$11:$F$8770,"=COD1"),0)</f>
        <v>0</v>
      </c>
      <c r="U6879" t="e">
        <f>(VLOOKUP(F6879,tarifas!$C$7:$D$10,2,FALSE)+tarifas!$D$21)*datos!P6879</f>
        <v>#N/A</v>
      </c>
      <c r="V6879" t="e">
        <f t="shared" si="975"/>
        <v>#N/A</v>
      </c>
      <c r="W6879">
        <f t="shared" si="976"/>
        <v>0</v>
      </c>
    </row>
    <row r="6880" spans="1:23" x14ac:dyDescent="0.25">
      <c r="A6880">
        <f t="shared" si="969"/>
        <v>283</v>
      </c>
      <c r="B6880">
        <f t="shared" si="970"/>
        <v>10</v>
      </c>
      <c r="C6880" s="1">
        <f t="shared" si="977"/>
        <v>41926.208333316674</v>
      </c>
      <c r="D6880" s="7">
        <v>0</v>
      </c>
      <c r="E6880" s="7"/>
      <c r="G6880">
        <v>49.39</v>
      </c>
      <c r="H6880" s="12">
        <v>215.43540484180141</v>
      </c>
      <c r="I6880" s="13">
        <f>$D$2*tarifas!$D$12/24</f>
        <v>1.4541666666666666</v>
      </c>
      <c r="J6880" s="13" t="e">
        <f>VLOOKUP(E6880&amp;" "&amp;F6880,tarifas!$A$13:$D$20,4,FALSE)*H6880</f>
        <v>#N/A</v>
      </c>
      <c r="K6880" s="13">
        <f>IF(F6880="COD1",tarifas!$D$11*(SUMIFS($H$11:$H$8770,$F$11:$F$8770,"=COD1",$B$11:$B$8770,"="&amp;B6880)/COUNTIFS($F$11:$F$8770,"=COD1",$B$11:$B$8770,"="&amp;B6880))/COUNTIFS($A$11:$A$8770,"="&amp;A6880,$F$11:$F$8770,"=COD1"),0)</f>
        <v>0</v>
      </c>
      <c r="L6880" s="13" t="e">
        <f>(VLOOKUP(F6880,tarifas!$C$7:$D$10,2,FALSE)+tarifas!$D$21)*datos!H6880</f>
        <v>#N/A</v>
      </c>
      <c r="M6880">
        <v>0</v>
      </c>
      <c r="N6880" s="13" t="e">
        <f t="shared" si="971"/>
        <v>#N/A</v>
      </c>
      <c r="O6880">
        <f t="shared" si="972"/>
        <v>0</v>
      </c>
      <c r="P6880" s="12">
        <f t="shared" si="973"/>
        <v>215.43540484180141</v>
      </c>
      <c r="Q6880">
        <f t="shared" si="974"/>
        <v>0</v>
      </c>
      <c r="R6880">
        <f>$D$2*tarifas!$D$12/24</f>
        <v>1.4541666666666666</v>
      </c>
      <c r="S6880" t="e">
        <f>VLOOKUP(E6880&amp;" "&amp;F6880,tarifas!$A$13:$D$20,4,FALSE)*P6880</f>
        <v>#N/A</v>
      </c>
      <c r="T6880">
        <f>IF(F6880="COD1",tarifas!$D$11*(SUMIFS($P$11:$P$8770,$F$11:$F$8770,"=COD1",$B$11:$B$8770,"="&amp;B6880)/COUNTIFS($F$11:$F$8770,"=COD1",$B$11:$B$8770,"="&amp;B6880))/COUNTIFS($A$11:$A$8770,"="&amp;A6880,$F$11:$F$8770,"=COD1"),0)</f>
        <v>0</v>
      </c>
      <c r="U6880" t="e">
        <f>(VLOOKUP(F6880,tarifas!$C$7:$D$10,2,FALSE)+tarifas!$D$21)*datos!P6880</f>
        <v>#N/A</v>
      </c>
      <c r="V6880" t="e">
        <f t="shared" si="975"/>
        <v>#N/A</v>
      </c>
      <c r="W6880">
        <f t="shared" si="976"/>
        <v>0</v>
      </c>
    </row>
    <row r="6881" spans="1:23" x14ac:dyDescent="0.25">
      <c r="A6881">
        <f t="shared" si="969"/>
        <v>283</v>
      </c>
      <c r="B6881">
        <f t="shared" si="970"/>
        <v>10</v>
      </c>
      <c r="C6881" s="1">
        <f t="shared" si="977"/>
        <v>41926.249999983338</v>
      </c>
      <c r="D6881" s="7">
        <v>0</v>
      </c>
      <c r="E6881" s="7"/>
      <c r="G6881">
        <v>65</v>
      </c>
      <c r="H6881" s="12">
        <v>207.27485412314257</v>
      </c>
      <c r="I6881" s="13">
        <f>$D$2*tarifas!$D$12/24</f>
        <v>1.4541666666666666</v>
      </c>
      <c r="J6881" s="13" t="e">
        <f>VLOOKUP(E6881&amp;" "&amp;F6881,tarifas!$A$13:$D$20,4,FALSE)*H6881</f>
        <v>#N/A</v>
      </c>
      <c r="K6881" s="13">
        <f>IF(F6881="COD1",tarifas!$D$11*(SUMIFS($H$11:$H$8770,$F$11:$F$8770,"=COD1",$B$11:$B$8770,"="&amp;B6881)/COUNTIFS($F$11:$F$8770,"=COD1",$B$11:$B$8770,"="&amp;B6881))/COUNTIFS($A$11:$A$8770,"="&amp;A6881,$F$11:$F$8770,"=COD1"),0)</f>
        <v>0</v>
      </c>
      <c r="L6881" s="13" t="e">
        <f>(VLOOKUP(F6881,tarifas!$C$7:$D$10,2,FALSE)+tarifas!$D$21)*datos!H6881</f>
        <v>#N/A</v>
      </c>
      <c r="M6881">
        <v>0</v>
      </c>
      <c r="N6881" s="13" t="e">
        <f t="shared" si="971"/>
        <v>#N/A</v>
      </c>
      <c r="O6881">
        <f t="shared" si="972"/>
        <v>0</v>
      </c>
      <c r="P6881" s="12">
        <f t="shared" si="973"/>
        <v>207.27485412314257</v>
      </c>
      <c r="Q6881">
        <f t="shared" si="974"/>
        <v>0</v>
      </c>
      <c r="R6881">
        <f>$D$2*tarifas!$D$12/24</f>
        <v>1.4541666666666666</v>
      </c>
      <c r="S6881" t="e">
        <f>VLOOKUP(E6881&amp;" "&amp;F6881,tarifas!$A$13:$D$20,4,FALSE)*P6881</f>
        <v>#N/A</v>
      </c>
      <c r="T6881">
        <f>IF(F6881="COD1",tarifas!$D$11*(SUMIFS($P$11:$P$8770,$F$11:$F$8770,"=COD1",$B$11:$B$8770,"="&amp;B6881)/COUNTIFS($F$11:$F$8770,"=COD1",$B$11:$B$8770,"="&amp;B6881))/COUNTIFS($A$11:$A$8770,"="&amp;A6881,$F$11:$F$8770,"=COD1"),0)</f>
        <v>0</v>
      </c>
      <c r="U6881" t="e">
        <f>(VLOOKUP(F6881,tarifas!$C$7:$D$10,2,FALSE)+tarifas!$D$21)*datos!P6881</f>
        <v>#N/A</v>
      </c>
      <c r="V6881" t="e">
        <f t="shared" si="975"/>
        <v>#N/A</v>
      </c>
      <c r="W6881">
        <f t="shared" si="976"/>
        <v>0</v>
      </c>
    </row>
    <row r="6882" spans="1:23" x14ac:dyDescent="0.25">
      <c r="A6882">
        <f t="shared" si="969"/>
        <v>283</v>
      </c>
      <c r="B6882">
        <f t="shared" si="970"/>
        <v>10</v>
      </c>
      <c r="C6882" s="1">
        <f t="shared" si="977"/>
        <v>41926.291666650002</v>
      </c>
      <c r="D6882" s="7">
        <v>8.7575757575757596</v>
      </c>
      <c r="E6882" s="7"/>
      <c r="G6882">
        <v>68.599999999999994</v>
      </c>
      <c r="H6882" s="12">
        <v>265.43692402829845</v>
      </c>
      <c r="I6882" s="13">
        <f>$D$2*tarifas!$D$12/24</f>
        <v>1.4541666666666666</v>
      </c>
      <c r="J6882" s="13" t="e">
        <f>VLOOKUP(E6882&amp;" "&amp;F6882,tarifas!$A$13:$D$20,4,FALSE)*H6882</f>
        <v>#N/A</v>
      </c>
      <c r="K6882" s="13">
        <f>IF(F6882="COD1",tarifas!$D$11*(SUMIFS($H$11:$H$8770,$F$11:$F$8770,"=COD1",$B$11:$B$8770,"="&amp;B6882)/COUNTIFS($F$11:$F$8770,"=COD1",$B$11:$B$8770,"="&amp;B6882))/COUNTIFS($A$11:$A$8770,"="&amp;A6882,$F$11:$F$8770,"=COD1"),0)</f>
        <v>0</v>
      </c>
      <c r="L6882" s="13" t="e">
        <f>(VLOOKUP(F6882,tarifas!$C$7:$D$10,2,FALSE)+tarifas!$D$21)*datos!H6882</f>
        <v>#N/A</v>
      </c>
      <c r="M6882">
        <v>142.90589000000003</v>
      </c>
      <c r="N6882" s="13" t="e">
        <f t="shared" si="971"/>
        <v>#N/A</v>
      </c>
      <c r="O6882">
        <f t="shared" si="972"/>
        <v>142.90589000000003</v>
      </c>
      <c r="P6882" s="12">
        <f t="shared" si="973"/>
        <v>122.53103402829842</v>
      </c>
      <c r="Q6882">
        <f t="shared" si="974"/>
        <v>0</v>
      </c>
      <c r="R6882">
        <f>$D$2*tarifas!$D$12/24</f>
        <v>1.4541666666666666</v>
      </c>
      <c r="S6882" t="e">
        <f>VLOOKUP(E6882&amp;" "&amp;F6882,tarifas!$A$13:$D$20,4,FALSE)*P6882</f>
        <v>#N/A</v>
      </c>
      <c r="T6882">
        <f>IF(F6882="COD1",tarifas!$D$11*(SUMIFS($P$11:$P$8770,$F$11:$F$8770,"=COD1",$B$11:$B$8770,"="&amp;B6882)/COUNTIFS($F$11:$F$8770,"=COD1",$B$11:$B$8770,"="&amp;B6882))/COUNTIFS($A$11:$A$8770,"="&amp;A6882,$F$11:$F$8770,"=COD1"),0)</f>
        <v>0</v>
      </c>
      <c r="U6882" t="e">
        <f>(VLOOKUP(F6882,tarifas!$C$7:$D$10,2,FALSE)+tarifas!$D$21)*datos!P6882</f>
        <v>#N/A</v>
      </c>
      <c r="V6882" t="e">
        <f t="shared" si="975"/>
        <v>#N/A</v>
      </c>
      <c r="W6882">
        <f t="shared" si="976"/>
        <v>0</v>
      </c>
    </row>
    <row r="6883" spans="1:23" x14ac:dyDescent="0.25">
      <c r="A6883">
        <f t="shared" si="969"/>
        <v>283</v>
      </c>
      <c r="B6883">
        <f t="shared" si="970"/>
        <v>10</v>
      </c>
      <c r="C6883" s="1">
        <f t="shared" si="977"/>
        <v>41926.333333316667</v>
      </c>
      <c r="D6883" s="7">
        <v>117.19696969696969</v>
      </c>
      <c r="E6883" s="7"/>
      <c r="G6883">
        <v>69.91</v>
      </c>
      <c r="H6883" s="12">
        <v>471.94126077556223</v>
      </c>
      <c r="I6883" s="13">
        <f>$D$2*tarifas!$D$12/24</f>
        <v>1.4541666666666666</v>
      </c>
      <c r="J6883" s="13" t="e">
        <f>VLOOKUP(E6883&amp;" "&amp;F6883,tarifas!$A$13:$D$20,4,FALSE)*H6883</f>
        <v>#N/A</v>
      </c>
      <c r="K6883" s="13">
        <f>IF(F6883="COD1",tarifas!$D$11*(SUMIFS($H$11:$H$8770,$F$11:$F$8770,"=COD1",$B$11:$B$8770,"="&amp;B6883)/COUNTIFS($F$11:$F$8770,"=COD1",$B$11:$B$8770,"="&amp;B6883))/COUNTIFS($A$11:$A$8770,"="&amp;A6883,$F$11:$F$8770,"=COD1"),0)</f>
        <v>0</v>
      </c>
      <c r="L6883" s="13" t="e">
        <f>(VLOOKUP(F6883,tarifas!$C$7:$D$10,2,FALSE)+tarifas!$D$21)*datos!H6883</f>
        <v>#N/A</v>
      </c>
      <c r="M6883">
        <v>286.90872999999999</v>
      </c>
      <c r="N6883" s="13" t="e">
        <f t="shared" si="971"/>
        <v>#N/A</v>
      </c>
      <c r="O6883">
        <f t="shared" si="972"/>
        <v>286.90872999999999</v>
      </c>
      <c r="P6883" s="12">
        <f t="shared" si="973"/>
        <v>185.03253077556224</v>
      </c>
      <c r="Q6883">
        <f t="shared" si="974"/>
        <v>0</v>
      </c>
      <c r="R6883">
        <f>$D$2*tarifas!$D$12/24</f>
        <v>1.4541666666666666</v>
      </c>
      <c r="S6883" t="e">
        <f>VLOOKUP(E6883&amp;" "&amp;F6883,tarifas!$A$13:$D$20,4,FALSE)*P6883</f>
        <v>#N/A</v>
      </c>
      <c r="T6883">
        <f>IF(F6883="COD1",tarifas!$D$11*(SUMIFS($P$11:$P$8770,$F$11:$F$8770,"=COD1",$B$11:$B$8770,"="&amp;B6883)/COUNTIFS($F$11:$F$8770,"=COD1",$B$11:$B$8770,"="&amp;B6883))/COUNTIFS($A$11:$A$8770,"="&amp;A6883,$F$11:$F$8770,"=COD1"),0)</f>
        <v>0</v>
      </c>
      <c r="U6883" t="e">
        <f>(VLOOKUP(F6883,tarifas!$C$7:$D$10,2,FALSE)+tarifas!$D$21)*datos!P6883</f>
        <v>#N/A</v>
      </c>
      <c r="V6883" t="e">
        <f t="shared" si="975"/>
        <v>#N/A</v>
      </c>
      <c r="W6883">
        <f t="shared" si="976"/>
        <v>0</v>
      </c>
    </row>
    <row r="6884" spans="1:23" x14ac:dyDescent="0.25">
      <c r="A6884">
        <f t="shared" si="969"/>
        <v>283</v>
      </c>
      <c r="B6884">
        <f t="shared" si="970"/>
        <v>10</v>
      </c>
      <c r="C6884" s="1">
        <f t="shared" si="977"/>
        <v>41926.374999983331</v>
      </c>
      <c r="D6884" s="7">
        <v>149.90909090909091</v>
      </c>
      <c r="E6884" s="7"/>
      <c r="G6884">
        <v>70.02</v>
      </c>
      <c r="H6884" s="12">
        <v>580.66974022577108</v>
      </c>
      <c r="I6884" s="13">
        <f>$D$2*tarifas!$D$12/24</f>
        <v>1.4541666666666666</v>
      </c>
      <c r="J6884" s="13" t="e">
        <f>VLOOKUP(E6884&amp;" "&amp;F6884,tarifas!$A$13:$D$20,4,FALSE)*H6884</f>
        <v>#N/A</v>
      </c>
      <c r="K6884" s="13">
        <f>IF(F6884="COD1",tarifas!$D$11*(SUMIFS($H$11:$H$8770,$F$11:$F$8770,"=COD1",$B$11:$B$8770,"="&amp;B6884)/COUNTIFS($F$11:$F$8770,"=COD1",$B$11:$B$8770,"="&amp;B6884))/COUNTIFS($A$11:$A$8770,"="&amp;A6884,$F$11:$F$8770,"=COD1"),0)</f>
        <v>0</v>
      </c>
      <c r="L6884" s="13" t="e">
        <f>(VLOOKUP(F6884,tarifas!$C$7:$D$10,2,FALSE)+tarifas!$D$21)*datos!H6884</f>
        <v>#N/A</v>
      </c>
      <c r="M6884">
        <v>144.14251000000002</v>
      </c>
      <c r="N6884" s="13" t="e">
        <f t="shared" si="971"/>
        <v>#N/A</v>
      </c>
      <c r="O6884">
        <f t="shared" si="972"/>
        <v>144.14251000000002</v>
      </c>
      <c r="P6884" s="12">
        <f t="shared" si="973"/>
        <v>436.52723022577106</v>
      </c>
      <c r="Q6884">
        <f t="shared" si="974"/>
        <v>0</v>
      </c>
      <c r="R6884">
        <f>$D$2*tarifas!$D$12/24</f>
        <v>1.4541666666666666</v>
      </c>
      <c r="S6884" t="e">
        <f>VLOOKUP(E6884&amp;" "&amp;F6884,tarifas!$A$13:$D$20,4,FALSE)*P6884</f>
        <v>#N/A</v>
      </c>
      <c r="T6884">
        <f>IF(F6884="COD1",tarifas!$D$11*(SUMIFS($P$11:$P$8770,$F$11:$F$8770,"=COD1",$B$11:$B$8770,"="&amp;B6884)/COUNTIFS($F$11:$F$8770,"=COD1",$B$11:$B$8770,"="&amp;B6884))/COUNTIFS($A$11:$A$8770,"="&amp;A6884,$F$11:$F$8770,"=COD1"),0)</f>
        <v>0</v>
      </c>
      <c r="U6884" t="e">
        <f>(VLOOKUP(F6884,tarifas!$C$7:$D$10,2,FALSE)+tarifas!$D$21)*datos!P6884</f>
        <v>#N/A</v>
      </c>
      <c r="V6884" t="e">
        <f t="shared" si="975"/>
        <v>#N/A</v>
      </c>
      <c r="W6884">
        <f t="shared" si="976"/>
        <v>0</v>
      </c>
    </row>
    <row r="6885" spans="1:23" x14ac:dyDescent="0.25">
      <c r="A6885">
        <f t="shared" si="969"/>
        <v>283</v>
      </c>
      <c r="B6885">
        <f t="shared" si="970"/>
        <v>10</v>
      </c>
      <c r="C6885" s="1">
        <f t="shared" si="977"/>
        <v>41926.416666649995</v>
      </c>
      <c r="D6885" s="7">
        <v>104.06060606060606</v>
      </c>
      <c r="E6885" s="7"/>
      <c r="G6885">
        <v>70</v>
      </c>
      <c r="H6885" s="12">
        <v>643.02009836292552</v>
      </c>
      <c r="I6885" s="13">
        <f>$D$2*tarifas!$D$12/24</f>
        <v>1.4541666666666666</v>
      </c>
      <c r="J6885" s="13" t="e">
        <f>VLOOKUP(E6885&amp;" "&amp;F6885,tarifas!$A$13:$D$20,4,FALSE)*H6885</f>
        <v>#N/A</v>
      </c>
      <c r="K6885" s="13">
        <f>IF(F6885="COD1",tarifas!$D$11*(SUMIFS($H$11:$H$8770,$F$11:$F$8770,"=COD1",$B$11:$B$8770,"="&amp;B6885)/COUNTIFS($F$11:$F$8770,"=COD1",$B$11:$B$8770,"="&amp;B6885))/COUNTIFS($A$11:$A$8770,"="&amp;A6885,$F$11:$F$8770,"=COD1"),0)</f>
        <v>0</v>
      </c>
      <c r="L6885" s="13" t="e">
        <f>(VLOOKUP(F6885,tarifas!$C$7:$D$10,2,FALSE)+tarifas!$D$21)*datos!H6885</f>
        <v>#N/A</v>
      </c>
      <c r="M6885">
        <v>245.22782000000001</v>
      </c>
      <c r="N6885" s="13" t="e">
        <f t="shared" si="971"/>
        <v>#N/A</v>
      </c>
      <c r="O6885">
        <f t="shared" si="972"/>
        <v>245.22782000000001</v>
      </c>
      <c r="P6885" s="12">
        <f t="shared" si="973"/>
        <v>397.79227836292552</v>
      </c>
      <c r="Q6885">
        <f t="shared" si="974"/>
        <v>0</v>
      </c>
      <c r="R6885">
        <f>$D$2*tarifas!$D$12/24</f>
        <v>1.4541666666666666</v>
      </c>
      <c r="S6885" t="e">
        <f>VLOOKUP(E6885&amp;" "&amp;F6885,tarifas!$A$13:$D$20,4,FALSE)*P6885</f>
        <v>#N/A</v>
      </c>
      <c r="T6885">
        <f>IF(F6885="COD1",tarifas!$D$11*(SUMIFS($P$11:$P$8770,$F$11:$F$8770,"=COD1",$B$11:$B$8770,"="&amp;B6885)/COUNTIFS($F$11:$F$8770,"=COD1",$B$11:$B$8770,"="&amp;B6885))/COUNTIFS($A$11:$A$8770,"="&amp;A6885,$F$11:$F$8770,"=COD1"),0)</f>
        <v>0</v>
      </c>
      <c r="U6885" t="e">
        <f>(VLOOKUP(F6885,tarifas!$C$7:$D$10,2,FALSE)+tarifas!$D$21)*datos!P6885</f>
        <v>#N/A</v>
      </c>
      <c r="V6885" t="e">
        <f t="shared" si="975"/>
        <v>#N/A</v>
      </c>
      <c r="W6885">
        <f t="shared" si="976"/>
        <v>0</v>
      </c>
    </row>
    <row r="6886" spans="1:23" x14ac:dyDescent="0.25">
      <c r="A6886">
        <f t="shared" si="969"/>
        <v>283</v>
      </c>
      <c r="B6886">
        <f t="shared" si="970"/>
        <v>10</v>
      </c>
      <c r="C6886" s="1">
        <f t="shared" si="977"/>
        <v>41926.458333316659</v>
      </c>
      <c r="D6886" s="7">
        <v>362.40909090909088</v>
      </c>
      <c r="E6886" s="7"/>
      <c r="G6886">
        <v>69.91</v>
      </c>
      <c r="H6886" s="12">
        <v>487.22684759231112</v>
      </c>
      <c r="I6886" s="13">
        <f>$D$2*tarifas!$D$12/24</f>
        <v>1.4541666666666666</v>
      </c>
      <c r="J6886" s="13" t="e">
        <f>VLOOKUP(E6886&amp;" "&amp;F6886,tarifas!$A$13:$D$20,4,FALSE)*H6886</f>
        <v>#N/A</v>
      </c>
      <c r="K6886" s="13">
        <f>IF(F6886="COD1",tarifas!$D$11*(SUMIFS($H$11:$H$8770,$F$11:$F$8770,"=COD1",$B$11:$B$8770,"="&amp;B6886)/COUNTIFS($F$11:$F$8770,"=COD1",$B$11:$B$8770,"="&amp;B6886))/COUNTIFS($A$11:$A$8770,"="&amp;A6886,$F$11:$F$8770,"=COD1"),0)</f>
        <v>0</v>
      </c>
      <c r="L6886" s="13" t="e">
        <f>(VLOOKUP(F6886,tarifas!$C$7:$D$10,2,FALSE)+tarifas!$D$21)*datos!H6886</f>
        <v>#N/A</v>
      </c>
      <c r="M6886">
        <v>138.46393</v>
      </c>
      <c r="N6886" s="13" t="e">
        <f t="shared" si="971"/>
        <v>#N/A</v>
      </c>
      <c r="O6886">
        <f t="shared" si="972"/>
        <v>138.46393</v>
      </c>
      <c r="P6886" s="12">
        <f t="shared" si="973"/>
        <v>348.76291759231111</v>
      </c>
      <c r="Q6886">
        <f t="shared" si="974"/>
        <v>0</v>
      </c>
      <c r="R6886">
        <f>$D$2*tarifas!$D$12/24</f>
        <v>1.4541666666666666</v>
      </c>
      <c r="S6886" t="e">
        <f>VLOOKUP(E6886&amp;" "&amp;F6886,tarifas!$A$13:$D$20,4,FALSE)*P6886</f>
        <v>#N/A</v>
      </c>
      <c r="T6886">
        <f>IF(F6886="COD1",tarifas!$D$11*(SUMIFS($P$11:$P$8770,$F$11:$F$8770,"=COD1",$B$11:$B$8770,"="&amp;B6886)/COUNTIFS($F$11:$F$8770,"=COD1",$B$11:$B$8770,"="&amp;B6886))/COUNTIFS($A$11:$A$8770,"="&amp;A6886,$F$11:$F$8770,"=COD1"),0)</f>
        <v>0</v>
      </c>
      <c r="U6886" t="e">
        <f>(VLOOKUP(F6886,tarifas!$C$7:$D$10,2,FALSE)+tarifas!$D$21)*datos!P6886</f>
        <v>#N/A</v>
      </c>
      <c r="V6886" t="e">
        <f t="shared" si="975"/>
        <v>#N/A</v>
      </c>
      <c r="W6886">
        <f t="shared" si="976"/>
        <v>0</v>
      </c>
    </row>
    <row r="6887" spans="1:23" x14ac:dyDescent="0.25">
      <c r="A6887">
        <f t="shared" si="969"/>
        <v>283</v>
      </c>
      <c r="B6887">
        <f t="shared" si="970"/>
        <v>10</v>
      </c>
      <c r="C6887" s="1">
        <f t="shared" si="977"/>
        <v>41926.499999983324</v>
      </c>
      <c r="D6887" s="7">
        <v>701.37878787878799</v>
      </c>
      <c r="E6887" s="7"/>
      <c r="G6887">
        <v>68.930000000000007</v>
      </c>
      <c r="H6887" s="12">
        <v>470.76579910917707</v>
      </c>
      <c r="I6887" s="13">
        <f>$D$2*tarifas!$D$12/24</f>
        <v>1.4541666666666666</v>
      </c>
      <c r="J6887" s="13" t="e">
        <f>VLOOKUP(E6887&amp;" "&amp;F6887,tarifas!$A$13:$D$20,4,FALSE)*H6887</f>
        <v>#N/A</v>
      </c>
      <c r="K6887" s="13">
        <f>IF(F6887="COD1",tarifas!$D$11*(SUMIFS($H$11:$H$8770,$F$11:$F$8770,"=COD1",$B$11:$B$8770,"="&amp;B6887)/COUNTIFS($F$11:$F$8770,"=COD1",$B$11:$B$8770,"="&amp;B6887))/COUNTIFS($A$11:$A$8770,"="&amp;A6887,$F$11:$F$8770,"=COD1"),0)</f>
        <v>0</v>
      </c>
      <c r="L6887" s="13" t="e">
        <f>(VLOOKUP(F6887,tarifas!$C$7:$D$10,2,FALSE)+tarifas!$D$21)*datos!H6887</f>
        <v>#N/A</v>
      </c>
      <c r="M6887">
        <v>100.82809</v>
      </c>
      <c r="N6887" s="13" t="e">
        <f t="shared" si="971"/>
        <v>#N/A</v>
      </c>
      <c r="O6887">
        <f t="shared" si="972"/>
        <v>100.82809</v>
      </c>
      <c r="P6887" s="12">
        <f t="shared" si="973"/>
        <v>369.93770910917704</v>
      </c>
      <c r="Q6887">
        <f t="shared" si="974"/>
        <v>0</v>
      </c>
      <c r="R6887">
        <f>$D$2*tarifas!$D$12/24</f>
        <v>1.4541666666666666</v>
      </c>
      <c r="S6887" t="e">
        <f>VLOOKUP(E6887&amp;" "&amp;F6887,tarifas!$A$13:$D$20,4,FALSE)*P6887</f>
        <v>#N/A</v>
      </c>
      <c r="T6887">
        <f>IF(F6887="COD1",tarifas!$D$11*(SUMIFS($P$11:$P$8770,$F$11:$F$8770,"=COD1",$B$11:$B$8770,"="&amp;B6887)/COUNTIFS($F$11:$F$8770,"=COD1",$B$11:$B$8770,"="&amp;B6887))/COUNTIFS($A$11:$A$8770,"="&amp;A6887,$F$11:$F$8770,"=COD1"),0)</f>
        <v>0</v>
      </c>
      <c r="U6887" t="e">
        <f>(VLOOKUP(F6887,tarifas!$C$7:$D$10,2,FALSE)+tarifas!$D$21)*datos!P6887</f>
        <v>#N/A</v>
      </c>
      <c r="V6887" t="e">
        <f t="shared" si="975"/>
        <v>#N/A</v>
      </c>
      <c r="W6887">
        <f t="shared" si="976"/>
        <v>0</v>
      </c>
    </row>
    <row r="6888" spans="1:23" x14ac:dyDescent="0.25">
      <c r="A6888">
        <f t="shared" si="969"/>
        <v>283</v>
      </c>
      <c r="B6888">
        <f t="shared" si="970"/>
        <v>10</v>
      </c>
      <c r="C6888" s="1">
        <f t="shared" si="977"/>
        <v>41926.541666649988</v>
      </c>
      <c r="D6888" s="7">
        <v>612</v>
      </c>
      <c r="E6888" s="7"/>
      <c r="G6888">
        <v>64.72</v>
      </c>
      <c r="H6888" s="12">
        <v>637.43651942423139</v>
      </c>
      <c r="I6888" s="13">
        <f>$D$2*tarifas!$D$12/24</f>
        <v>1.4541666666666666</v>
      </c>
      <c r="J6888" s="13" t="e">
        <f>VLOOKUP(E6888&amp;" "&amp;F6888,tarifas!$A$13:$D$20,4,FALSE)*H6888</f>
        <v>#N/A</v>
      </c>
      <c r="K6888" s="13">
        <f>IF(F6888="COD1",tarifas!$D$11*(SUMIFS($H$11:$H$8770,$F$11:$F$8770,"=COD1",$B$11:$B$8770,"="&amp;B6888)/COUNTIFS($F$11:$F$8770,"=COD1",$B$11:$B$8770,"="&amp;B6888))/COUNTIFS($A$11:$A$8770,"="&amp;A6888,$F$11:$F$8770,"=COD1"),0)</f>
        <v>0</v>
      </c>
      <c r="L6888" s="13" t="e">
        <f>(VLOOKUP(F6888,tarifas!$C$7:$D$10,2,FALSE)+tarifas!$D$21)*datos!H6888</f>
        <v>#N/A</v>
      </c>
      <c r="M6888">
        <v>270.84782000000001</v>
      </c>
      <c r="N6888" s="13" t="e">
        <f t="shared" si="971"/>
        <v>#N/A</v>
      </c>
      <c r="O6888">
        <f t="shared" si="972"/>
        <v>270.84782000000001</v>
      </c>
      <c r="P6888" s="12">
        <f t="shared" si="973"/>
        <v>366.58869942423138</v>
      </c>
      <c r="Q6888">
        <f t="shared" si="974"/>
        <v>0</v>
      </c>
      <c r="R6888">
        <f>$D$2*tarifas!$D$12/24</f>
        <v>1.4541666666666666</v>
      </c>
      <c r="S6888" t="e">
        <f>VLOOKUP(E6888&amp;" "&amp;F6888,tarifas!$A$13:$D$20,4,FALSE)*P6888</f>
        <v>#N/A</v>
      </c>
      <c r="T6888">
        <f>IF(F6888="COD1",tarifas!$D$11*(SUMIFS($P$11:$P$8770,$F$11:$F$8770,"=COD1",$B$11:$B$8770,"="&amp;B6888)/COUNTIFS($F$11:$F$8770,"=COD1",$B$11:$B$8770,"="&amp;B6888))/COUNTIFS($A$11:$A$8770,"="&amp;A6888,$F$11:$F$8770,"=COD1"),0)</f>
        <v>0</v>
      </c>
      <c r="U6888" t="e">
        <f>(VLOOKUP(F6888,tarifas!$C$7:$D$10,2,FALSE)+tarifas!$D$21)*datos!P6888</f>
        <v>#N/A</v>
      </c>
      <c r="V6888" t="e">
        <f t="shared" si="975"/>
        <v>#N/A</v>
      </c>
      <c r="W6888">
        <f t="shared" si="976"/>
        <v>0</v>
      </c>
    </row>
    <row r="6889" spans="1:23" x14ac:dyDescent="0.25">
      <c r="A6889">
        <f t="shared" si="969"/>
        <v>283</v>
      </c>
      <c r="B6889">
        <f t="shared" si="970"/>
        <v>10</v>
      </c>
      <c r="C6889" s="1">
        <f t="shared" si="977"/>
        <v>41926.583333316652</v>
      </c>
      <c r="D6889" s="7">
        <v>578.5151515151515</v>
      </c>
      <c r="E6889" s="7"/>
      <c r="G6889">
        <v>60.37</v>
      </c>
      <c r="H6889" s="12">
        <v>713.03499534865125</v>
      </c>
      <c r="I6889" s="13">
        <f>$D$2*tarifas!$D$12/24</f>
        <v>1.4541666666666666</v>
      </c>
      <c r="J6889" s="13" t="e">
        <f>VLOOKUP(E6889&amp;" "&amp;F6889,tarifas!$A$13:$D$20,4,FALSE)*H6889</f>
        <v>#N/A</v>
      </c>
      <c r="K6889" s="13">
        <f>IF(F6889="COD1",tarifas!$D$11*(SUMIFS($H$11:$H$8770,$F$11:$F$8770,"=COD1",$B$11:$B$8770,"="&amp;B6889)/COUNTIFS($F$11:$F$8770,"=COD1",$B$11:$B$8770,"="&amp;B6889))/COUNTIFS($A$11:$A$8770,"="&amp;A6889,$F$11:$F$8770,"=COD1"),0)</f>
        <v>0</v>
      </c>
      <c r="L6889" s="13" t="e">
        <f>(VLOOKUP(F6889,tarifas!$C$7:$D$10,2,FALSE)+tarifas!$D$21)*datos!H6889</f>
        <v>#N/A</v>
      </c>
      <c r="M6889">
        <v>48.506080000000004</v>
      </c>
      <c r="N6889" s="13" t="e">
        <f t="shared" si="971"/>
        <v>#N/A</v>
      </c>
      <c r="O6889">
        <f t="shared" si="972"/>
        <v>48.506080000000004</v>
      </c>
      <c r="P6889" s="12">
        <f t="shared" si="973"/>
        <v>664.52891534865125</v>
      </c>
      <c r="Q6889">
        <f t="shared" si="974"/>
        <v>0</v>
      </c>
      <c r="R6889">
        <f>$D$2*tarifas!$D$12/24</f>
        <v>1.4541666666666666</v>
      </c>
      <c r="S6889" t="e">
        <f>VLOOKUP(E6889&amp;" "&amp;F6889,tarifas!$A$13:$D$20,4,FALSE)*P6889</f>
        <v>#N/A</v>
      </c>
      <c r="T6889">
        <f>IF(F6889="COD1",tarifas!$D$11*(SUMIFS($P$11:$P$8770,$F$11:$F$8770,"=COD1",$B$11:$B$8770,"="&amp;B6889)/COUNTIFS($F$11:$F$8770,"=COD1",$B$11:$B$8770,"="&amp;B6889))/COUNTIFS($A$11:$A$8770,"="&amp;A6889,$F$11:$F$8770,"=COD1"),0)</f>
        <v>0</v>
      </c>
      <c r="U6889" t="e">
        <f>(VLOOKUP(F6889,tarifas!$C$7:$D$10,2,FALSE)+tarifas!$D$21)*datos!P6889</f>
        <v>#N/A</v>
      </c>
      <c r="V6889" t="e">
        <f t="shared" si="975"/>
        <v>#N/A</v>
      </c>
      <c r="W6889">
        <f t="shared" si="976"/>
        <v>0</v>
      </c>
    </row>
    <row r="6890" spans="1:23" x14ac:dyDescent="0.25">
      <c r="A6890">
        <f t="shared" si="969"/>
        <v>283</v>
      </c>
      <c r="B6890">
        <f t="shared" si="970"/>
        <v>10</v>
      </c>
      <c r="C6890" s="1">
        <f t="shared" si="977"/>
        <v>41926.624999983316</v>
      </c>
      <c r="D6890" s="7">
        <v>537.81818181818187</v>
      </c>
      <c r="E6890" s="7"/>
      <c r="G6890">
        <v>59.05</v>
      </c>
      <c r="H6890" s="12">
        <v>722.49870568213396</v>
      </c>
      <c r="I6890" s="13">
        <f>$D$2*tarifas!$D$12/24</f>
        <v>1.4541666666666666</v>
      </c>
      <c r="J6890" s="13" t="e">
        <f>VLOOKUP(E6890&amp;" "&amp;F6890,tarifas!$A$13:$D$20,4,FALSE)*H6890</f>
        <v>#N/A</v>
      </c>
      <c r="K6890" s="13">
        <f>IF(F6890="COD1",tarifas!$D$11*(SUMIFS($H$11:$H$8770,$F$11:$F$8770,"=COD1",$B$11:$B$8770,"="&amp;B6890)/COUNTIFS($F$11:$F$8770,"=COD1",$B$11:$B$8770,"="&amp;B6890))/COUNTIFS($A$11:$A$8770,"="&amp;A6890,$F$11:$F$8770,"=COD1"),0)</f>
        <v>0</v>
      </c>
      <c r="L6890" s="13" t="e">
        <f>(VLOOKUP(F6890,tarifas!$C$7:$D$10,2,FALSE)+tarifas!$D$21)*datos!H6890</f>
        <v>#N/A</v>
      </c>
      <c r="M6890">
        <v>50.336649999999999</v>
      </c>
      <c r="N6890" s="13" t="e">
        <f t="shared" si="971"/>
        <v>#N/A</v>
      </c>
      <c r="O6890">
        <f t="shared" si="972"/>
        <v>50.336649999999999</v>
      </c>
      <c r="P6890" s="12">
        <f t="shared" si="973"/>
        <v>672.162055682134</v>
      </c>
      <c r="Q6890">
        <f t="shared" si="974"/>
        <v>0</v>
      </c>
      <c r="R6890">
        <f>$D$2*tarifas!$D$12/24</f>
        <v>1.4541666666666666</v>
      </c>
      <c r="S6890" t="e">
        <f>VLOOKUP(E6890&amp;" "&amp;F6890,tarifas!$A$13:$D$20,4,FALSE)*P6890</f>
        <v>#N/A</v>
      </c>
      <c r="T6890">
        <f>IF(F6890="COD1",tarifas!$D$11*(SUMIFS($P$11:$P$8770,$F$11:$F$8770,"=COD1",$B$11:$B$8770,"="&amp;B6890)/COUNTIFS($F$11:$F$8770,"=COD1",$B$11:$B$8770,"="&amp;B6890))/COUNTIFS($A$11:$A$8770,"="&amp;A6890,$F$11:$F$8770,"=COD1"),0)</f>
        <v>0</v>
      </c>
      <c r="U6890" t="e">
        <f>(VLOOKUP(F6890,tarifas!$C$7:$D$10,2,FALSE)+tarifas!$D$21)*datos!P6890</f>
        <v>#N/A</v>
      </c>
      <c r="V6890" t="e">
        <f t="shared" si="975"/>
        <v>#N/A</v>
      </c>
      <c r="W6890">
        <f t="shared" si="976"/>
        <v>0</v>
      </c>
    </row>
    <row r="6891" spans="1:23" x14ac:dyDescent="0.25">
      <c r="A6891">
        <f t="shared" si="969"/>
        <v>283</v>
      </c>
      <c r="B6891">
        <f t="shared" si="970"/>
        <v>10</v>
      </c>
      <c r="C6891" s="1">
        <f t="shared" si="977"/>
        <v>41926.66666664998</v>
      </c>
      <c r="D6891" s="7">
        <v>351.33333333333337</v>
      </c>
      <c r="E6891" s="7"/>
      <c r="G6891">
        <v>60.37</v>
      </c>
      <c r="H6891" s="12">
        <v>582.37016251974092</v>
      </c>
      <c r="I6891" s="13">
        <f>$D$2*tarifas!$D$12/24</f>
        <v>1.4541666666666666</v>
      </c>
      <c r="J6891" s="13" t="e">
        <f>VLOOKUP(E6891&amp;" "&amp;F6891,tarifas!$A$13:$D$20,4,FALSE)*H6891</f>
        <v>#N/A</v>
      </c>
      <c r="K6891" s="13">
        <f>IF(F6891="COD1",tarifas!$D$11*(SUMIFS($H$11:$H$8770,$F$11:$F$8770,"=COD1",$B$11:$B$8770,"="&amp;B6891)/COUNTIFS($F$11:$F$8770,"=COD1",$B$11:$B$8770,"="&amp;B6891))/COUNTIFS($A$11:$A$8770,"="&amp;A6891,$F$11:$F$8770,"=COD1"),0)</f>
        <v>0</v>
      </c>
      <c r="L6891" s="13" t="e">
        <f>(VLOOKUP(F6891,tarifas!$C$7:$D$10,2,FALSE)+tarifas!$D$21)*datos!H6891</f>
        <v>#N/A</v>
      </c>
      <c r="M6891">
        <v>40.670389999999998</v>
      </c>
      <c r="N6891" s="13" t="e">
        <f t="shared" si="971"/>
        <v>#N/A</v>
      </c>
      <c r="O6891">
        <f t="shared" si="972"/>
        <v>40.670389999999998</v>
      </c>
      <c r="P6891" s="12">
        <f t="shared" si="973"/>
        <v>541.69977251974092</v>
      </c>
      <c r="Q6891">
        <f t="shared" si="974"/>
        <v>0</v>
      </c>
      <c r="R6891">
        <f>$D$2*tarifas!$D$12/24</f>
        <v>1.4541666666666666</v>
      </c>
      <c r="S6891" t="e">
        <f>VLOOKUP(E6891&amp;" "&amp;F6891,tarifas!$A$13:$D$20,4,FALSE)*P6891</f>
        <v>#N/A</v>
      </c>
      <c r="T6891">
        <f>IF(F6891="COD1",tarifas!$D$11*(SUMIFS($P$11:$P$8770,$F$11:$F$8770,"=COD1",$B$11:$B$8770,"="&amp;B6891)/COUNTIFS($F$11:$F$8770,"=COD1",$B$11:$B$8770,"="&amp;B6891))/COUNTIFS($A$11:$A$8770,"="&amp;A6891,$F$11:$F$8770,"=COD1"),0)</f>
        <v>0</v>
      </c>
      <c r="U6891" t="e">
        <f>(VLOOKUP(F6891,tarifas!$C$7:$D$10,2,FALSE)+tarifas!$D$21)*datos!P6891</f>
        <v>#N/A</v>
      </c>
      <c r="V6891" t="e">
        <f t="shared" si="975"/>
        <v>#N/A</v>
      </c>
      <c r="W6891">
        <f t="shared" si="976"/>
        <v>0</v>
      </c>
    </row>
    <row r="6892" spans="1:23" x14ac:dyDescent="0.25">
      <c r="A6892">
        <f t="shared" si="969"/>
        <v>283</v>
      </c>
      <c r="B6892">
        <f t="shared" si="970"/>
        <v>10</v>
      </c>
      <c r="C6892" s="1">
        <f t="shared" si="977"/>
        <v>41926.708333316645</v>
      </c>
      <c r="D6892" s="7">
        <v>75.212121212121218</v>
      </c>
      <c r="E6892" s="7"/>
      <c r="G6892">
        <v>60.12</v>
      </c>
      <c r="H6892" s="12">
        <v>454.33571195633635</v>
      </c>
      <c r="I6892" s="13">
        <f>$D$2*tarifas!$D$12/24</f>
        <v>1.4541666666666666</v>
      </c>
      <c r="J6892" s="13" t="e">
        <f>VLOOKUP(E6892&amp;" "&amp;F6892,tarifas!$A$13:$D$20,4,FALSE)*H6892</f>
        <v>#N/A</v>
      </c>
      <c r="K6892" s="13">
        <f>IF(F6892="COD1",tarifas!$D$11*(SUMIFS($H$11:$H$8770,$F$11:$F$8770,"=COD1",$B$11:$B$8770,"="&amp;B6892)/COUNTIFS($F$11:$F$8770,"=COD1",$B$11:$B$8770,"="&amp;B6892))/COUNTIFS($A$11:$A$8770,"="&amp;A6892,$F$11:$F$8770,"=COD1"),0)</f>
        <v>0</v>
      </c>
      <c r="L6892" s="13" t="e">
        <f>(VLOOKUP(F6892,tarifas!$C$7:$D$10,2,FALSE)+tarifas!$D$21)*datos!H6892</f>
        <v>#N/A</v>
      </c>
      <c r="M6892">
        <v>0</v>
      </c>
      <c r="N6892" s="13" t="e">
        <f t="shared" si="971"/>
        <v>#N/A</v>
      </c>
      <c r="O6892">
        <f t="shared" si="972"/>
        <v>0</v>
      </c>
      <c r="P6892" s="12">
        <f t="shared" si="973"/>
        <v>454.33571195633635</v>
      </c>
      <c r="Q6892">
        <f t="shared" si="974"/>
        <v>0</v>
      </c>
      <c r="R6892">
        <f>$D$2*tarifas!$D$12/24</f>
        <v>1.4541666666666666</v>
      </c>
      <c r="S6892" t="e">
        <f>VLOOKUP(E6892&amp;" "&amp;F6892,tarifas!$A$13:$D$20,4,FALSE)*P6892</f>
        <v>#N/A</v>
      </c>
      <c r="T6892">
        <f>IF(F6892="COD1",tarifas!$D$11*(SUMIFS($P$11:$P$8770,$F$11:$F$8770,"=COD1",$B$11:$B$8770,"="&amp;B6892)/COUNTIFS($F$11:$F$8770,"=COD1",$B$11:$B$8770,"="&amp;B6892))/COUNTIFS($A$11:$A$8770,"="&amp;A6892,$F$11:$F$8770,"=COD1"),0)</f>
        <v>0</v>
      </c>
      <c r="U6892" t="e">
        <f>(VLOOKUP(F6892,tarifas!$C$7:$D$10,2,FALSE)+tarifas!$D$21)*datos!P6892</f>
        <v>#N/A</v>
      </c>
      <c r="V6892" t="e">
        <f t="shared" si="975"/>
        <v>#N/A</v>
      </c>
      <c r="W6892">
        <f t="shared" si="976"/>
        <v>0</v>
      </c>
    </row>
    <row r="6893" spans="1:23" x14ac:dyDescent="0.25">
      <c r="A6893">
        <f t="shared" si="969"/>
        <v>283</v>
      </c>
      <c r="B6893">
        <f t="shared" si="970"/>
        <v>10</v>
      </c>
      <c r="C6893" s="1">
        <f t="shared" si="977"/>
        <v>41926.749999983309</v>
      </c>
      <c r="D6893" s="7">
        <v>0</v>
      </c>
      <c r="E6893" s="7"/>
      <c r="G6893">
        <v>67.8</v>
      </c>
      <c r="H6893" s="12">
        <v>336.05382827706012</v>
      </c>
      <c r="I6893" s="13">
        <f>$D$2*tarifas!$D$12/24</f>
        <v>1.4541666666666666</v>
      </c>
      <c r="J6893" s="13" t="e">
        <f>VLOOKUP(E6893&amp;" "&amp;F6893,tarifas!$A$13:$D$20,4,FALSE)*H6893</f>
        <v>#N/A</v>
      </c>
      <c r="K6893" s="13">
        <f>IF(F6893="COD1",tarifas!$D$11*(SUMIFS($H$11:$H$8770,$F$11:$F$8770,"=COD1",$B$11:$B$8770,"="&amp;B6893)/COUNTIFS($F$11:$F$8770,"=COD1",$B$11:$B$8770,"="&amp;B6893))/COUNTIFS($A$11:$A$8770,"="&amp;A6893,$F$11:$F$8770,"=COD1"),0)</f>
        <v>0</v>
      </c>
      <c r="L6893" s="13" t="e">
        <f>(VLOOKUP(F6893,tarifas!$C$7:$D$10,2,FALSE)+tarifas!$D$21)*datos!H6893</f>
        <v>#N/A</v>
      </c>
      <c r="M6893">
        <v>0</v>
      </c>
      <c r="N6893" s="13" t="e">
        <f t="shared" si="971"/>
        <v>#N/A</v>
      </c>
      <c r="O6893">
        <f t="shared" si="972"/>
        <v>0</v>
      </c>
      <c r="P6893" s="12">
        <f t="shared" si="973"/>
        <v>336.05382827706012</v>
      </c>
      <c r="Q6893">
        <f t="shared" si="974"/>
        <v>0</v>
      </c>
      <c r="R6893">
        <f>$D$2*tarifas!$D$12/24</f>
        <v>1.4541666666666666</v>
      </c>
      <c r="S6893" t="e">
        <f>VLOOKUP(E6893&amp;" "&amp;F6893,tarifas!$A$13:$D$20,4,FALSE)*P6893</f>
        <v>#N/A</v>
      </c>
      <c r="T6893">
        <f>IF(F6893="COD1",tarifas!$D$11*(SUMIFS($P$11:$P$8770,$F$11:$F$8770,"=COD1",$B$11:$B$8770,"="&amp;B6893)/COUNTIFS($F$11:$F$8770,"=COD1",$B$11:$B$8770,"="&amp;B6893))/COUNTIFS($A$11:$A$8770,"="&amp;A6893,$F$11:$F$8770,"=COD1"),0)</f>
        <v>0</v>
      </c>
      <c r="U6893" t="e">
        <f>(VLOOKUP(F6893,tarifas!$C$7:$D$10,2,FALSE)+tarifas!$D$21)*datos!P6893</f>
        <v>#N/A</v>
      </c>
      <c r="V6893" t="e">
        <f t="shared" si="975"/>
        <v>#N/A</v>
      </c>
      <c r="W6893">
        <f t="shared" si="976"/>
        <v>0</v>
      </c>
    </row>
    <row r="6894" spans="1:23" x14ac:dyDescent="0.25">
      <c r="A6894">
        <f t="shared" si="969"/>
        <v>283</v>
      </c>
      <c r="B6894">
        <f t="shared" si="970"/>
        <v>10</v>
      </c>
      <c r="C6894" s="1">
        <f t="shared" si="977"/>
        <v>41926.791666649973</v>
      </c>
      <c r="D6894" s="7">
        <v>0</v>
      </c>
      <c r="E6894" s="7"/>
      <c r="G6894">
        <v>68.7</v>
      </c>
      <c r="H6894" s="12">
        <v>273.04327724740182</v>
      </c>
      <c r="I6894" s="13">
        <f>$D$2*tarifas!$D$12/24</f>
        <v>1.4541666666666666</v>
      </c>
      <c r="J6894" s="13" t="e">
        <f>VLOOKUP(E6894&amp;" "&amp;F6894,tarifas!$A$13:$D$20,4,FALSE)*H6894</f>
        <v>#N/A</v>
      </c>
      <c r="K6894" s="13">
        <f>IF(F6894="COD1",tarifas!$D$11*(SUMIFS($H$11:$H$8770,$F$11:$F$8770,"=COD1",$B$11:$B$8770,"="&amp;B6894)/COUNTIFS($F$11:$F$8770,"=COD1",$B$11:$B$8770,"="&amp;B6894))/COUNTIFS($A$11:$A$8770,"="&amp;A6894,$F$11:$F$8770,"=COD1"),0)</f>
        <v>0</v>
      </c>
      <c r="L6894" s="13" t="e">
        <f>(VLOOKUP(F6894,tarifas!$C$7:$D$10,2,FALSE)+tarifas!$D$21)*datos!H6894</f>
        <v>#N/A</v>
      </c>
      <c r="M6894">
        <v>0</v>
      </c>
      <c r="N6894" s="13" t="e">
        <f t="shared" si="971"/>
        <v>#N/A</v>
      </c>
      <c r="O6894">
        <f t="shared" si="972"/>
        <v>0</v>
      </c>
      <c r="P6894" s="12">
        <f t="shared" si="973"/>
        <v>273.04327724740182</v>
      </c>
      <c r="Q6894">
        <f t="shared" si="974"/>
        <v>0</v>
      </c>
      <c r="R6894">
        <f>$D$2*tarifas!$D$12/24</f>
        <v>1.4541666666666666</v>
      </c>
      <c r="S6894" t="e">
        <f>VLOOKUP(E6894&amp;" "&amp;F6894,tarifas!$A$13:$D$20,4,FALSE)*P6894</f>
        <v>#N/A</v>
      </c>
      <c r="T6894">
        <f>IF(F6894="COD1",tarifas!$D$11*(SUMIFS($P$11:$P$8770,$F$11:$F$8770,"=COD1",$B$11:$B$8770,"="&amp;B6894)/COUNTIFS($F$11:$F$8770,"=COD1",$B$11:$B$8770,"="&amp;B6894))/COUNTIFS($A$11:$A$8770,"="&amp;A6894,$F$11:$F$8770,"=COD1"),0)</f>
        <v>0</v>
      </c>
      <c r="U6894" t="e">
        <f>(VLOOKUP(F6894,tarifas!$C$7:$D$10,2,FALSE)+tarifas!$D$21)*datos!P6894</f>
        <v>#N/A</v>
      </c>
      <c r="V6894" t="e">
        <f t="shared" si="975"/>
        <v>#N/A</v>
      </c>
      <c r="W6894">
        <f t="shared" si="976"/>
        <v>0</v>
      </c>
    </row>
    <row r="6895" spans="1:23" x14ac:dyDescent="0.25">
      <c r="A6895">
        <f t="shared" si="969"/>
        <v>283</v>
      </c>
      <c r="B6895">
        <f t="shared" si="970"/>
        <v>10</v>
      </c>
      <c r="C6895" s="1">
        <f t="shared" si="977"/>
        <v>41926.833333316637</v>
      </c>
      <c r="D6895" s="7">
        <v>0</v>
      </c>
      <c r="E6895" s="7"/>
      <c r="G6895">
        <v>64.89</v>
      </c>
      <c r="H6895" s="12">
        <v>253.15903306724275</v>
      </c>
      <c r="I6895" s="13">
        <f>$D$2*tarifas!$D$12/24</f>
        <v>1.4541666666666666</v>
      </c>
      <c r="J6895" s="13" t="e">
        <f>VLOOKUP(E6895&amp;" "&amp;F6895,tarifas!$A$13:$D$20,4,FALSE)*H6895</f>
        <v>#N/A</v>
      </c>
      <c r="K6895" s="13">
        <f>IF(F6895="COD1",tarifas!$D$11*(SUMIFS($H$11:$H$8770,$F$11:$F$8770,"=COD1",$B$11:$B$8770,"="&amp;B6895)/COUNTIFS($F$11:$F$8770,"=COD1",$B$11:$B$8770,"="&amp;B6895))/COUNTIFS($A$11:$A$8770,"="&amp;A6895,$F$11:$F$8770,"=COD1"),0)</f>
        <v>0</v>
      </c>
      <c r="L6895" s="13" t="e">
        <f>(VLOOKUP(F6895,tarifas!$C$7:$D$10,2,FALSE)+tarifas!$D$21)*datos!H6895</f>
        <v>#N/A</v>
      </c>
      <c r="M6895">
        <v>0</v>
      </c>
      <c r="N6895" s="13" t="e">
        <f t="shared" si="971"/>
        <v>#N/A</v>
      </c>
      <c r="O6895">
        <f t="shared" si="972"/>
        <v>0</v>
      </c>
      <c r="P6895" s="12">
        <f t="shared" si="973"/>
        <v>253.15903306724275</v>
      </c>
      <c r="Q6895">
        <f t="shared" si="974"/>
        <v>0</v>
      </c>
      <c r="R6895">
        <f>$D$2*tarifas!$D$12/24</f>
        <v>1.4541666666666666</v>
      </c>
      <c r="S6895" t="e">
        <f>VLOOKUP(E6895&amp;" "&amp;F6895,tarifas!$A$13:$D$20,4,FALSE)*P6895</f>
        <v>#N/A</v>
      </c>
      <c r="T6895">
        <f>IF(F6895="COD1",tarifas!$D$11*(SUMIFS($P$11:$P$8770,$F$11:$F$8770,"=COD1",$B$11:$B$8770,"="&amp;B6895)/COUNTIFS($F$11:$F$8770,"=COD1",$B$11:$B$8770,"="&amp;B6895))/COUNTIFS($A$11:$A$8770,"="&amp;A6895,$F$11:$F$8770,"=COD1"),0)</f>
        <v>0</v>
      </c>
      <c r="U6895" t="e">
        <f>(VLOOKUP(F6895,tarifas!$C$7:$D$10,2,FALSE)+tarifas!$D$21)*datos!P6895</f>
        <v>#N/A</v>
      </c>
      <c r="V6895" t="e">
        <f t="shared" si="975"/>
        <v>#N/A</v>
      </c>
      <c r="W6895">
        <f t="shared" si="976"/>
        <v>0</v>
      </c>
    </row>
    <row r="6896" spans="1:23" x14ac:dyDescent="0.25">
      <c r="A6896">
        <f t="shared" si="969"/>
        <v>283</v>
      </c>
      <c r="B6896">
        <f t="shared" si="970"/>
        <v>10</v>
      </c>
      <c r="C6896" s="1">
        <f t="shared" si="977"/>
        <v>41926.874999983302</v>
      </c>
      <c r="D6896" s="7">
        <v>0</v>
      </c>
      <c r="E6896" s="7"/>
      <c r="G6896">
        <v>48.47</v>
      </c>
      <c r="H6896" s="12">
        <v>260.53976000936905</v>
      </c>
      <c r="I6896" s="13">
        <f>$D$2*tarifas!$D$12/24</f>
        <v>1.4541666666666666</v>
      </c>
      <c r="J6896" s="13" t="e">
        <f>VLOOKUP(E6896&amp;" "&amp;F6896,tarifas!$A$13:$D$20,4,FALSE)*H6896</f>
        <v>#N/A</v>
      </c>
      <c r="K6896" s="13">
        <f>IF(F6896="COD1",tarifas!$D$11*(SUMIFS($H$11:$H$8770,$F$11:$F$8770,"=COD1",$B$11:$B$8770,"="&amp;B6896)/COUNTIFS($F$11:$F$8770,"=COD1",$B$11:$B$8770,"="&amp;B6896))/COUNTIFS($A$11:$A$8770,"="&amp;A6896,$F$11:$F$8770,"=COD1"),0)</f>
        <v>0</v>
      </c>
      <c r="L6896" s="13" t="e">
        <f>(VLOOKUP(F6896,tarifas!$C$7:$D$10,2,FALSE)+tarifas!$D$21)*datos!H6896</f>
        <v>#N/A</v>
      </c>
      <c r="M6896">
        <v>0</v>
      </c>
      <c r="N6896" s="13" t="e">
        <f t="shared" si="971"/>
        <v>#N/A</v>
      </c>
      <c r="O6896">
        <f t="shared" si="972"/>
        <v>0</v>
      </c>
      <c r="P6896" s="12">
        <f t="shared" si="973"/>
        <v>260.53976000936905</v>
      </c>
      <c r="Q6896">
        <f t="shared" si="974"/>
        <v>0</v>
      </c>
      <c r="R6896">
        <f>$D$2*tarifas!$D$12/24</f>
        <v>1.4541666666666666</v>
      </c>
      <c r="S6896" t="e">
        <f>VLOOKUP(E6896&amp;" "&amp;F6896,tarifas!$A$13:$D$20,4,FALSE)*P6896</f>
        <v>#N/A</v>
      </c>
      <c r="T6896">
        <f>IF(F6896="COD1",tarifas!$D$11*(SUMIFS($P$11:$P$8770,$F$11:$F$8770,"=COD1",$B$11:$B$8770,"="&amp;B6896)/COUNTIFS($F$11:$F$8770,"=COD1",$B$11:$B$8770,"="&amp;B6896))/COUNTIFS($A$11:$A$8770,"="&amp;A6896,$F$11:$F$8770,"=COD1"),0)</f>
        <v>0</v>
      </c>
      <c r="U6896" t="e">
        <f>(VLOOKUP(F6896,tarifas!$C$7:$D$10,2,FALSE)+tarifas!$D$21)*datos!P6896</f>
        <v>#N/A</v>
      </c>
      <c r="V6896" t="e">
        <f t="shared" si="975"/>
        <v>#N/A</v>
      </c>
      <c r="W6896">
        <f t="shared" si="976"/>
        <v>0</v>
      </c>
    </row>
    <row r="6897" spans="1:23" x14ac:dyDescent="0.25">
      <c r="A6897">
        <f t="shared" si="969"/>
        <v>283</v>
      </c>
      <c r="B6897">
        <f t="shared" si="970"/>
        <v>10</v>
      </c>
      <c r="C6897" s="1">
        <f t="shared" si="977"/>
        <v>41926.916666649966</v>
      </c>
      <c r="D6897" s="7">
        <v>0</v>
      </c>
      <c r="E6897" s="7"/>
      <c r="G6897">
        <v>39.4</v>
      </c>
      <c r="H6897" s="12">
        <v>257.65456177916388</v>
      </c>
      <c r="I6897" s="13">
        <f>$D$2*tarifas!$D$12/24</f>
        <v>1.4541666666666666</v>
      </c>
      <c r="J6897" s="13" t="e">
        <f>VLOOKUP(E6897&amp;" "&amp;F6897,tarifas!$A$13:$D$20,4,FALSE)*H6897</f>
        <v>#N/A</v>
      </c>
      <c r="K6897" s="13">
        <f>IF(F6897="COD1",tarifas!$D$11*(SUMIFS($H$11:$H$8770,$F$11:$F$8770,"=COD1",$B$11:$B$8770,"="&amp;B6897)/COUNTIFS($F$11:$F$8770,"=COD1",$B$11:$B$8770,"="&amp;B6897))/COUNTIFS($A$11:$A$8770,"="&amp;A6897,$F$11:$F$8770,"=COD1"),0)</f>
        <v>0</v>
      </c>
      <c r="L6897" s="13" t="e">
        <f>(VLOOKUP(F6897,tarifas!$C$7:$D$10,2,FALSE)+tarifas!$D$21)*datos!H6897</f>
        <v>#N/A</v>
      </c>
      <c r="M6897">
        <v>0</v>
      </c>
      <c r="N6897" s="13" t="e">
        <f t="shared" si="971"/>
        <v>#N/A</v>
      </c>
      <c r="O6897">
        <f t="shared" si="972"/>
        <v>0</v>
      </c>
      <c r="P6897" s="12">
        <f t="shared" si="973"/>
        <v>257.65456177916388</v>
      </c>
      <c r="Q6897">
        <f t="shared" si="974"/>
        <v>0</v>
      </c>
      <c r="R6897">
        <f>$D$2*tarifas!$D$12/24</f>
        <v>1.4541666666666666</v>
      </c>
      <c r="S6897" t="e">
        <f>VLOOKUP(E6897&amp;" "&amp;F6897,tarifas!$A$13:$D$20,4,FALSE)*P6897</f>
        <v>#N/A</v>
      </c>
      <c r="T6897">
        <f>IF(F6897="COD1",tarifas!$D$11*(SUMIFS($P$11:$P$8770,$F$11:$F$8770,"=COD1",$B$11:$B$8770,"="&amp;B6897)/COUNTIFS($F$11:$F$8770,"=COD1",$B$11:$B$8770,"="&amp;B6897))/COUNTIFS($A$11:$A$8770,"="&amp;A6897,$F$11:$F$8770,"=COD1"),0)</f>
        <v>0</v>
      </c>
      <c r="U6897" t="e">
        <f>(VLOOKUP(F6897,tarifas!$C$7:$D$10,2,FALSE)+tarifas!$D$21)*datos!P6897</f>
        <v>#N/A</v>
      </c>
      <c r="V6897" t="e">
        <f t="shared" si="975"/>
        <v>#N/A</v>
      </c>
      <c r="W6897">
        <f t="shared" si="976"/>
        <v>0</v>
      </c>
    </row>
    <row r="6898" spans="1:23" x14ac:dyDescent="0.25">
      <c r="A6898">
        <f t="shared" si="969"/>
        <v>283</v>
      </c>
      <c r="B6898">
        <f t="shared" si="970"/>
        <v>10</v>
      </c>
      <c r="C6898" s="1">
        <f t="shared" si="977"/>
        <v>41926.95833331663</v>
      </c>
      <c r="D6898" s="7">
        <v>0</v>
      </c>
      <c r="E6898" s="7"/>
      <c r="G6898">
        <v>30</v>
      </c>
      <c r="H6898" s="12">
        <v>249.49330569508112</v>
      </c>
      <c r="I6898" s="13">
        <f>$D$2*tarifas!$D$12/24</f>
        <v>1.4541666666666666</v>
      </c>
      <c r="J6898" s="13" t="e">
        <f>VLOOKUP(E6898&amp;" "&amp;F6898,tarifas!$A$13:$D$20,4,FALSE)*H6898</f>
        <v>#N/A</v>
      </c>
      <c r="K6898" s="13">
        <f>IF(F6898="COD1",tarifas!$D$11*(SUMIFS($H$11:$H$8770,$F$11:$F$8770,"=COD1",$B$11:$B$8770,"="&amp;B6898)/COUNTIFS($F$11:$F$8770,"=COD1",$B$11:$B$8770,"="&amp;B6898))/COUNTIFS($A$11:$A$8770,"="&amp;A6898,$F$11:$F$8770,"=COD1"),0)</f>
        <v>0</v>
      </c>
      <c r="L6898" s="13" t="e">
        <f>(VLOOKUP(F6898,tarifas!$C$7:$D$10,2,FALSE)+tarifas!$D$21)*datos!H6898</f>
        <v>#N/A</v>
      </c>
      <c r="M6898">
        <v>0</v>
      </c>
      <c r="N6898" s="13" t="e">
        <f t="shared" si="971"/>
        <v>#N/A</v>
      </c>
      <c r="O6898">
        <f t="shared" si="972"/>
        <v>0</v>
      </c>
      <c r="P6898" s="12">
        <f t="shared" si="973"/>
        <v>249.49330569508112</v>
      </c>
      <c r="Q6898">
        <f t="shared" si="974"/>
        <v>0</v>
      </c>
      <c r="R6898">
        <f>$D$2*tarifas!$D$12/24</f>
        <v>1.4541666666666666</v>
      </c>
      <c r="S6898" t="e">
        <f>VLOOKUP(E6898&amp;" "&amp;F6898,tarifas!$A$13:$D$20,4,FALSE)*P6898</f>
        <v>#N/A</v>
      </c>
      <c r="T6898">
        <f>IF(F6898="COD1",tarifas!$D$11*(SUMIFS($P$11:$P$8770,$F$11:$F$8770,"=COD1",$B$11:$B$8770,"="&amp;B6898)/COUNTIFS($F$11:$F$8770,"=COD1",$B$11:$B$8770,"="&amp;B6898))/COUNTIFS($A$11:$A$8770,"="&amp;A6898,$F$11:$F$8770,"=COD1"),0)</f>
        <v>0</v>
      </c>
      <c r="U6898" t="e">
        <f>(VLOOKUP(F6898,tarifas!$C$7:$D$10,2,FALSE)+tarifas!$D$21)*datos!P6898</f>
        <v>#N/A</v>
      </c>
      <c r="V6898" t="e">
        <f t="shared" si="975"/>
        <v>#N/A</v>
      </c>
      <c r="W6898">
        <f t="shared" si="976"/>
        <v>0</v>
      </c>
    </row>
    <row r="6899" spans="1:23" x14ac:dyDescent="0.25">
      <c r="A6899">
        <f t="shared" si="969"/>
        <v>284</v>
      </c>
      <c r="B6899">
        <f t="shared" si="970"/>
        <v>10</v>
      </c>
      <c r="C6899" s="1">
        <f t="shared" si="977"/>
        <v>41926.999999983294</v>
      </c>
      <c r="D6899" s="7">
        <v>0</v>
      </c>
      <c r="E6899" s="7"/>
      <c r="G6899">
        <v>27.28</v>
      </c>
      <c r="H6899" s="12">
        <v>246.57342479572708</v>
      </c>
      <c r="I6899" s="13">
        <f>$D$2*tarifas!$D$12/24</f>
        <v>1.4541666666666666</v>
      </c>
      <c r="J6899" s="13" t="e">
        <f>VLOOKUP(E6899&amp;" "&amp;F6899,tarifas!$A$13:$D$20,4,FALSE)*H6899</f>
        <v>#N/A</v>
      </c>
      <c r="K6899" s="13">
        <f>IF(F6899="COD1",tarifas!$D$11*(SUMIFS($H$11:$H$8770,$F$11:$F$8770,"=COD1",$B$11:$B$8770,"="&amp;B6899)/COUNTIFS($F$11:$F$8770,"=COD1",$B$11:$B$8770,"="&amp;B6899))/COUNTIFS($A$11:$A$8770,"="&amp;A6899,$F$11:$F$8770,"=COD1"),0)</f>
        <v>0</v>
      </c>
      <c r="L6899" s="13" t="e">
        <f>(VLOOKUP(F6899,tarifas!$C$7:$D$10,2,FALSE)+tarifas!$D$21)*datos!H6899</f>
        <v>#N/A</v>
      </c>
      <c r="M6899">
        <v>0</v>
      </c>
      <c r="N6899" s="13" t="e">
        <f t="shared" si="971"/>
        <v>#N/A</v>
      </c>
      <c r="O6899">
        <f t="shared" si="972"/>
        <v>0</v>
      </c>
      <c r="P6899" s="12">
        <f t="shared" si="973"/>
        <v>246.57342479572708</v>
      </c>
      <c r="Q6899">
        <f t="shared" si="974"/>
        <v>0</v>
      </c>
      <c r="R6899">
        <f>$D$2*tarifas!$D$12/24</f>
        <v>1.4541666666666666</v>
      </c>
      <c r="S6899" t="e">
        <f>VLOOKUP(E6899&amp;" "&amp;F6899,tarifas!$A$13:$D$20,4,FALSE)*P6899</f>
        <v>#N/A</v>
      </c>
      <c r="T6899">
        <f>IF(F6899="COD1",tarifas!$D$11*(SUMIFS($P$11:$P$8770,$F$11:$F$8770,"=COD1",$B$11:$B$8770,"="&amp;B6899)/COUNTIFS($F$11:$F$8770,"=COD1",$B$11:$B$8770,"="&amp;B6899))/COUNTIFS($A$11:$A$8770,"="&amp;A6899,$F$11:$F$8770,"=COD1"),0)</f>
        <v>0</v>
      </c>
      <c r="U6899" t="e">
        <f>(VLOOKUP(F6899,tarifas!$C$7:$D$10,2,FALSE)+tarifas!$D$21)*datos!P6899</f>
        <v>#N/A</v>
      </c>
      <c r="V6899" t="e">
        <f t="shared" si="975"/>
        <v>#N/A</v>
      </c>
      <c r="W6899">
        <f t="shared" si="976"/>
        <v>0</v>
      </c>
    </row>
    <row r="6900" spans="1:23" x14ac:dyDescent="0.25">
      <c r="A6900">
        <f t="shared" si="969"/>
        <v>284</v>
      </c>
      <c r="B6900">
        <f t="shared" si="970"/>
        <v>10</v>
      </c>
      <c r="C6900" s="1">
        <f t="shared" si="977"/>
        <v>41927.041666649959</v>
      </c>
      <c r="D6900" s="7">
        <v>0</v>
      </c>
      <c r="E6900" s="7"/>
      <c r="G6900">
        <v>19.61</v>
      </c>
      <c r="H6900" s="12">
        <v>241.15795313027044</v>
      </c>
      <c r="I6900" s="13">
        <f>$D$2*tarifas!$D$12/24</f>
        <v>1.4541666666666666</v>
      </c>
      <c r="J6900" s="13" t="e">
        <f>VLOOKUP(E6900&amp;" "&amp;F6900,tarifas!$A$13:$D$20,4,FALSE)*H6900</f>
        <v>#N/A</v>
      </c>
      <c r="K6900" s="13">
        <f>IF(F6900="COD1",tarifas!$D$11*(SUMIFS($H$11:$H$8770,$F$11:$F$8770,"=COD1",$B$11:$B$8770,"="&amp;B6900)/COUNTIFS($F$11:$F$8770,"=COD1",$B$11:$B$8770,"="&amp;B6900))/COUNTIFS($A$11:$A$8770,"="&amp;A6900,$F$11:$F$8770,"=COD1"),0)</f>
        <v>0</v>
      </c>
      <c r="L6900" s="13" t="e">
        <f>(VLOOKUP(F6900,tarifas!$C$7:$D$10,2,FALSE)+tarifas!$D$21)*datos!H6900</f>
        <v>#N/A</v>
      </c>
      <c r="M6900">
        <v>0</v>
      </c>
      <c r="N6900" s="13" t="e">
        <f t="shared" si="971"/>
        <v>#N/A</v>
      </c>
      <c r="O6900">
        <f t="shared" si="972"/>
        <v>0</v>
      </c>
      <c r="P6900" s="12">
        <f t="shared" si="973"/>
        <v>241.15795313027044</v>
      </c>
      <c r="Q6900">
        <f t="shared" si="974"/>
        <v>0</v>
      </c>
      <c r="R6900">
        <f>$D$2*tarifas!$D$12/24</f>
        <v>1.4541666666666666</v>
      </c>
      <c r="S6900" t="e">
        <f>VLOOKUP(E6900&amp;" "&amp;F6900,tarifas!$A$13:$D$20,4,FALSE)*P6900</f>
        <v>#N/A</v>
      </c>
      <c r="T6900">
        <f>IF(F6900="COD1",tarifas!$D$11*(SUMIFS($P$11:$P$8770,$F$11:$F$8770,"=COD1",$B$11:$B$8770,"="&amp;B6900)/COUNTIFS($F$11:$F$8770,"=COD1",$B$11:$B$8770,"="&amp;B6900))/COUNTIFS($A$11:$A$8770,"="&amp;A6900,$F$11:$F$8770,"=COD1"),0)</f>
        <v>0</v>
      </c>
      <c r="U6900" t="e">
        <f>(VLOOKUP(F6900,tarifas!$C$7:$D$10,2,FALSE)+tarifas!$D$21)*datos!P6900</f>
        <v>#N/A</v>
      </c>
      <c r="V6900" t="e">
        <f t="shared" si="975"/>
        <v>#N/A</v>
      </c>
      <c r="W6900">
        <f t="shared" si="976"/>
        <v>0</v>
      </c>
    </row>
    <row r="6901" spans="1:23" x14ac:dyDescent="0.25">
      <c r="A6901">
        <f t="shared" si="969"/>
        <v>284</v>
      </c>
      <c r="B6901">
        <f t="shared" si="970"/>
        <v>10</v>
      </c>
      <c r="C6901" s="1">
        <f t="shared" si="977"/>
        <v>41927.083333316623</v>
      </c>
      <c r="D6901" s="7">
        <v>0</v>
      </c>
      <c r="E6901" s="7"/>
      <c r="G6901">
        <v>19.25</v>
      </c>
      <c r="H6901" s="12">
        <v>225.9689888178676</v>
      </c>
      <c r="I6901" s="13">
        <f>$D$2*tarifas!$D$12/24</f>
        <v>1.4541666666666666</v>
      </c>
      <c r="J6901" s="13" t="e">
        <f>VLOOKUP(E6901&amp;" "&amp;F6901,tarifas!$A$13:$D$20,4,FALSE)*H6901</f>
        <v>#N/A</v>
      </c>
      <c r="K6901" s="13">
        <f>IF(F6901="COD1",tarifas!$D$11*(SUMIFS($H$11:$H$8770,$F$11:$F$8770,"=COD1",$B$11:$B$8770,"="&amp;B6901)/COUNTIFS($F$11:$F$8770,"=COD1",$B$11:$B$8770,"="&amp;B6901))/COUNTIFS($A$11:$A$8770,"="&amp;A6901,$F$11:$F$8770,"=COD1"),0)</f>
        <v>0</v>
      </c>
      <c r="L6901" s="13" t="e">
        <f>(VLOOKUP(F6901,tarifas!$C$7:$D$10,2,FALSE)+tarifas!$D$21)*datos!H6901</f>
        <v>#N/A</v>
      </c>
      <c r="M6901">
        <v>0</v>
      </c>
      <c r="N6901" s="13" t="e">
        <f t="shared" si="971"/>
        <v>#N/A</v>
      </c>
      <c r="O6901">
        <f t="shared" si="972"/>
        <v>0</v>
      </c>
      <c r="P6901" s="12">
        <f t="shared" si="973"/>
        <v>225.9689888178676</v>
      </c>
      <c r="Q6901">
        <f t="shared" si="974"/>
        <v>0</v>
      </c>
      <c r="R6901">
        <f>$D$2*tarifas!$D$12/24</f>
        <v>1.4541666666666666</v>
      </c>
      <c r="S6901" t="e">
        <f>VLOOKUP(E6901&amp;" "&amp;F6901,tarifas!$A$13:$D$20,4,FALSE)*P6901</f>
        <v>#N/A</v>
      </c>
      <c r="T6901">
        <f>IF(F6901="COD1",tarifas!$D$11*(SUMIFS($P$11:$P$8770,$F$11:$F$8770,"=COD1",$B$11:$B$8770,"="&amp;B6901)/COUNTIFS($F$11:$F$8770,"=COD1",$B$11:$B$8770,"="&amp;B6901))/COUNTIFS($A$11:$A$8770,"="&amp;A6901,$F$11:$F$8770,"=COD1"),0)</f>
        <v>0</v>
      </c>
      <c r="U6901" t="e">
        <f>(VLOOKUP(F6901,tarifas!$C$7:$D$10,2,FALSE)+tarifas!$D$21)*datos!P6901</f>
        <v>#N/A</v>
      </c>
      <c r="V6901" t="e">
        <f t="shared" si="975"/>
        <v>#N/A</v>
      </c>
      <c r="W6901">
        <f t="shared" si="976"/>
        <v>0</v>
      </c>
    </row>
    <row r="6902" spans="1:23" x14ac:dyDescent="0.25">
      <c r="A6902">
        <f t="shared" si="969"/>
        <v>284</v>
      </c>
      <c r="B6902">
        <f t="shared" si="970"/>
        <v>10</v>
      </c>
      <c r="C6902" s="1">
        <f t="shared" si="977"/>
        <v>41927.124999983287</v>
      </c>
      <c r="D6902" s="7">
        <v>0</v>
      </c>
      <c r="E6902" s="7"/>
      <c r="G6902">
        <v>18.010000000000002</v>
      </c>
      <c r="H6902" s="12">
        <v>218.77029399472556</v>
      </c>
      <c r="I6902" s="13">
        <f>$D$2*tarifas!$D$12/24</f>
        <v>1.4541666666666666</v>
      </c>
      <c r="J6902" s="13" t="e">
        <f>VLOOKUP(E6902&amp;" "&amp;F6902,tarifas!$A$13:$D$20,4,FALSE)*H6902</f>
        <v>#N/A</v>
      </c>
      <c r="K6902" s="13">
        <f>IF(F6902="COD1",tarifas!$D$11*(SUMIFS($H$11:$H$8770,$F$11:$F$8770,"=COD1",$B$11:$B$8770,"="&amp;B6902)/COUNTIFS($F$11:$F$8770,"=COD1",$B$11:$B$8770,"="&amp;B6902))/COUNTIFS($A$11:$A$8770,"="&amp;A6902,$F$11:$F$8770,"=COD1"),0)</f>
        <v>0</v>
      </c>
      <c r="L6902" s="13" t="e">
        <f>(VLOOKUP(F6902,tarifas!$C$7:$D$10,2,FALSE)+tarifas!$D$21)*datos!H6902</f>
        <v>#N/A</v>
      </c>
      <c r="M6902">
        <v>0</v>
      </c>
      <c r="N6902" s="13" t="e">
        <f t="shared" si="971"/>
        <v>#N/A</v>
      </c>
      <c r="O6902">
        <f t="shared" si="972"/>
        <v>0</v>
      </c>
      <c r="P6902" s="12">
        <f t="shared" si="973"/>
        <v>218.77029399472556</v>
      </c>
      <c r="Q6902">
        <f t="shared" si="974"/>
        <v>0</v>
      </c>
      <c r="R6902">
        <f>$D$2*tarifas!$D$12/24</f>
        <v>1.4541666666666666</v>
      </c>
      <c r="S6902" t="e">
        <f>VLOOKUP(E6902&amp;" "&amp;F6902,tarifas!$A$13:$D$20,4,FALSE)*P6902</f>
        <v>#N/A</v>
      </c>
      <c r="T6902">
        <f>IF(F6902="COD1",tarifas!$D$11*(SUMIFS($P$11:$P$8770,$F$11:$F$8770,"=COD1",$B$11:$B$8770,"="&amp;B6902)/COUNTIFS($F$11:$F$8770,"=COD1",$B$11:$B$8770,"="&amp;B6902))/COUNTIFS($A$11:$A$8770,"="&amp;A6902,$F$11:$F$8770,"=COD1"),0)</f>
        <v>0</v>
      </c>
      <c r="U6902" t="e">
        <f>(VLOOKUP(F6902,tarifas!$C$7:$D$10,2,FALSE)+tarifas!$D$21)*datos!P6902</f>
        <v>#N/A</v>
      </c>
      <c r="V6902" t="e">
        <f t="shared" si="975"/>
        <v>#N/A</v>
      </c>
      <c r="W6902">
        <f t="shared" si="976"/>
        <v>0</v>
      </c>
    </row>
    <row r="6903" spans="1:23" x14ac:dyDescent="0.25">
      <c r="A6903">
        <f t="shared" si="969"/>
        <v>284</v>
      </c>
      <c r="B6903">
        <f t="shared" si="970"/>
        <v>10</v>
      </c>
      <c r="C6903" s="1">
        <f t="shared" si="977"/>
        <v>41927.166666649951</v>
      </c>
      <c r="D6903" s="7">
        <v>0</v>
      </c>
      <c r="E6903" s="7"/>
      <c r="G6903">
        <v>18.04</v>
      </c>
      <c r="H6903" s="12">
        <v>218.41260628735421</v>
      </c>
      <c r="I6903" s="13">
        <f>$D$2*tarifas!$D$12/24</f>
        <v>1.4541666666666666</v>
      </c>
      <c r="J6903" s="13" t="e">
        <f>VLOOKUP(E6903&amp;" "&amp;F6903,tarifas!$A$13:$D$20,4,FALSE)*H6903</f>
        <v>#N/A</v>
      </c>
      <c r="K6903" s="13">
        <f>IF(F6903="COD1",tarifas!$D$11*(SUMIFS($H$11:$H$8770,$F$11:$F$8770,"=COD1",$B$11:$B$8770,"="&amp;B6903)/COUNTIFS($F$11:$F$8770,"=COD1",$B$11:$B$8770,"="&amp;B6903))/COUNTIFS($A$11:$A$8770,"="&amp;A6903,$F$11:$F$8770,"=COD1"),0)</f>
        <v>0</v>
      </c>
      <c r="L6903" s="13" t="e">
        <f>(VLOOKUP(F6903,tarifas!$C$7:$D$10,2,FALSE)+tarifas!$D$21)*datos!H6903</f>
        <v>#N/A</v>
      </c>
      <c r="M6903">
        <v>0</v>
      </c>
      <c r="N6903" s="13" t="e">
        <f t="shared" si="971"/>
        <v>#N/A</v>
      </c>
      <c r="O6903">
        <f t="shared" si="972"/>
        <v>0</v>
      </c>
      <c r="P6903" s="12">
        <f t="shared" si="973"/>
        <v>218.41260628735421</v>
      </c>
      <c r="Q6903">
        <f t="shared" si="974"/>
        <v>0</v>
      </c>
      <c r="R6903">
        <f>$D$2*tarifas!$D$12/24</f>
        <v>1.4541666666666666</v>
      </c>
      <c r="S6903" t="e">
        <f>VLOOKUP(E6903&amp;" "&amp;F6903,tarifas!$A$13:$D$20,4,FALSE)*P6903</f>
        <v>#N/A</v>
      </c>
      <c r="T6903">
        <f>IF(F6903="COD1",tarifas!$D$11*(SUMIFS($P$11:$P$8770,$F$11:$F$8770,"=COD1",$B$11:$B$8770,"="&amp;B6903)/COUNTIFS($F$11:$F$8770,"=COD1",$B$11:$B$8770,"="&amp;B6903))/COUNTIFS($A$11:$A$8770,"="&amp;A6903,$F$11:$F$8770,"=COD1"),0)</f>
        <v>0</v>
      </c>
      <c r="U6903" t="e">
        <f>(VLOOKUP(F6903,tarifas!$C$7:$D$10,2,FALSE)+tarifas!$D$21)*datos!P6903</f>
        <v>#N/A</v>
      </c>
      <c r="V6903" t="e">
        <f t="shared" si="975"/>
        <v>#N/A</v>
      </c>
      <c r="W6903">
        <f t="shared" si="976"/>
        <v>0</v>
      </c>
    </row>
    <row r="6904" spans="1:23" x14ac:dyDescent="0.25">
      <c r="A6904">
        <f t="shared" si="969"/>
        <v>284</v>
      </c>
      <c r="B6904">
        <f t="shared" si="970"/>
        <v>10</v>
      </c>
      <c r="C6904" s="1">
        <f t="shared" si="977"/>
        <v>41927.208333316616</v>
      </c>
      <c r="D6904" s="7">
        <v>0</v>
      </c>
      <c r="E6904" s="7"/>
      <c r="G6904">
        <v>31.49</v>
      </c>
      <c r="H6904" s="12">
        <v>218.09141060325877</v>
      </c>
      <c r="I6904" s="13">
        <f>$D$2*tarifas!$D$12/24</f>
        <v>1.4541666666666666</v>
      </c>
      <c r="J6904" s="13" t="e">
        <f>VLOOKUP(E6904&amp;" "&amp;F6904,tarifas!$A$13:$D$20,4,FALSE)*H6904</f>
        <v>#N/A</v>
      </c>
      <c r="K6904" s="13">
        <f>IF(F6904="COD1",tarifas!$D$11*(SUMIFS($H$11:$H$8770,$F$11:$F$8770,"=COD1",$B$11:$B$8770,"="&amp;B6904)/COUNTIFS($F$11:$F$8770,"=COD1",$B$11:$B$8770,"="&amp;B6904))/COUNTIFS($A$11:$A$8770,"="&amp;A6904,$F$11:$F$8770,"=COD1"),0)</f>
        <v>0</v>
      </c>
      <c r="L6904" s="13" t="e">
        <f>(VLOOKUP(F6904,tarifas!$C$7:$D$10,2,FALSE)+tarifas!$D$21)*datos!H6904</f>
        <v>#N/A</v>
      </c>
      <c r="M6904">
        <v>0</v>
      </c>
      <c r="N6904" s="13" t="e">
        <f t="shared" si="971"/>
        <v>#N/A</v>
      </c>
      <c r="O6904">
        <f t="shared" si="972"/>
        <v>0</v>
      </c>
      <c r="P6904" s="12">
        <f t="shared" si="973"/>
        <v>218.09141060325877</v>
      </c>
      <c r="Q6904">
        <f t="shared" si="974"/>
        <v>0</v>
      </c>
      <c r="R6904">
        <f>$D$2*tarifas!$D$12/24</f>
        <v>1.4541666666666666</v>
      </c>
      <c r="S6904" t="e">
        <f>VLOOKUP(E6904&amp;" "&amp;F6904,tarifas!$A$13:$D$20,4,FALSE)*P6904</f>
        <v>#N/A</v>
      </c>
      <c r="T6904">
        <f>IF(F6904="COD1",tarifas!$D$11*(SUMIFS($P$11:$P$8770,$F$11:$F$8770,"=COD1",$B$11:$B$8770,"="&amp;B6904)/COUNTIFS($F$11:$F$8770,"=COD1",$B$11:$B$8770,"="&amp;B6904))/COUNTIFS($A$11:$A$8770,"="&amp;A6904,$F$11:$F$8770,"=COD1"),0)</f>
        <v>0</v>
      </c>
      <c r="U6904" t="e">
        <f>(VLOOKUP(F6904,tarifas!$C$7:$D$10,2,FALSE)+tarifas!$D$21)*datos!P6904</f>
        <v>#N/A</v>
      </c>
      <c r="V6904" t="e">
        <f t="shared" si="975"/>
        <v>#N/A</v>
      </c>
      <c r="W6904">
        <f t="shared" si="976"/>
        <v>0</v>
      </c>
    </row>
    <row r="6905" spans="1:23" x14ac:dyDescent="0.25">
      <c r="A6905">
        <f t="shared" si="969"/>
        <v>284</v>
      </c>
      <c r="B6905">
        <f t="shared" si="970"/>
        <v>10</v>
      </c>
      <c r="C6905" s="1">
        <f t="shared" si="977"/>
        <v>41927.24999998328</v>
      </c>
      <c r="D6905" s="7">
        <v>0</v>
      </c>
      <c r="E6905" s="7"/>
      <c r="G6905">
        <v>44.27</v>
      </c>
      <c r="H6905" s="12">
        <v>240.80765936653128</v>
      </c>
      <c r="I6905" s="13">
        <f>$D$2*tarifas!$D$12/24</f>
        <v>1.4541666666666666</v>
      </c>
      <c r="J6905" s="13" t="e">
        <f>VLOOKUP(E6905&amp;" "&amp;F6905,tarifas!$A$13:$D$20,4,FALSE)*H6905</f>
        <v>#N/A</v>
      </c>
      <c r="K6905" s="13">
        <f>IF(F6905="COD1",tarifas!$D$11*(SUMIFS($H$11:$H$8770,$F$11:$F$8770,"=COD1",$B$11:$B$8770,"="&amp;B6905)/COUNTIFS($F$11:$F$8770,"=COD1",$B$11:$B$8770,"="&amp;B6905))/COUNTIFS($A$11:$A$8770,"="&amp;A6905,$F$11:$F$8770,"=COD1"),0)</f>
        <v>0</v>
      </c>
      <c r="L6905" s="13" t="e">
        <f>(VLOOKUP(F6905,tarifas!$C$7:$D$10,2,FALSE)+tarifas!$D$21)*datos!H6905</f>
        <v>#N/A</v>
      </c>
      <c r="M6905">
        <v>1.81071</v>
      </c>
      <c r="N6905" s="13" t="e">
        <f t="shared" si="971"/>
        <v>#N/A</v>
      </c>
      <c r="O6905">
        <f t="shared" si="972"/>
        <v>1.81071</v>
      </c>
      <c r="P6905" s="12">
        <f t="shared" si="973"/>
        <v>238.99694936653128</v>
      </c>
      <c r="Q6905">
        <f t="shared" si="974"/>
        <v>0</v>
      </c>
      <c r="R6905">
        <f>$D$2*tarifas!$D$12/24</f>
        <v>1.4541666666666666</v>
      </c>
      <c r="S6905" t="e">
        <f>VLOOKUP(E6905&amp;" "&amp;F6905,tarifas!$A$13:$D$20,4,FALSE)*P6905</f>
        <v>#N/A</v>
      </c>
      <c r="T6905">
        <f>IF(F6905="COD1",tarifas!$D$11*(SUMIFS($P$11:$P$8770,$F$11:$F$8770,"=COD1",$B$11:$B$8770,"="&amp;B6905)/COUNTIFS($F$11:$F$8770,"=COD1",$B$11:$B$8770,"="&amp;B6905))/COUNTIFS($A$11:$A$8770,"="&amp;A6905,$F$11:$F$8770,"=COD1"),0)</f>
        <v>0</v>
      </c>
      <c r="U6905" t="e">
        <f>(VLOOKUP(F6905,tarifas!$C$7:$D$10,2,FALSE)+tarifas!$D$21)*datos!P6905</f>
        <v>#N/A</v>
      </c>
      <c r="V6905" t="e">
        <f t="shared" si="975"/>
        <v>#N/A</v>
      </c>
      <c r="W6905">
        <f t="shared" si="976"/>
        <v>0</v>
      </c>
    </row>
    <row r="6906" spans="1:23" x14ac:dyDescent="0.25">
      <c r="A6906">
        <f t="shared" si="969"/>
        <v>284</v>
      </c>
      <c r="B6906">
        <f t="shared" si="970"/>
        <v>10</v>
      </c>
      <c r="C6906" s="1">
        <f t="shared" si="977"/>
        <v>41927.291666649944</v>
      </c>
      <c r="D6906" s="7">
        <v>5.9242424242424248</v>
      </c>
      <c r="E6906" s="7"/>
      <c r="G6906">
        <v>54.15</v>
      </c>
      <c r="H6906" s="12">
        <v>312.31092970258601</v>
      </c>
      <c r="I6906" s="13">
        <f>$D$2*tarifas!$D$12/24</f>
        <v>1.4541666666666666</v>
      </c>
      <c r="J6906" s="13" t="e">
        <f>VLOOKUP(E6906&amp;" "&amp;F6906,tarifas!$A$13:$D$20,4,FALSE)*H6906</f>
        <v>#N/A</v>
      </c>
      <c r="K6906" s="13">
        <f>IF(F6906="COD1",tarifas!$D$11*(SUMIFS($H$11:$H$8770,$F$11:$F$8770,"=COD1",$B$11:$B$8770,"="&amp;B6906)/COUNTIFS($F$11:$F$8770,"=COD1",$B$11:$B$8770,"="&amp;B6906))/COUNTIFS($A$11:$A$8770,"="&amp;A6906,$F$11:$F$8770,"=COD1"),0)</f>
        <v>0</v>
      </c>
      <c r="L6906" s="13" t="e">
        <f>(VLOOKUP(F6906,tarifas!$C$7:$D$10,2,FALSE)+tarifas!$D$21)*datos!H6906</f>
        <v>#N/A</v>
      </c>
      <c r="M6906">
        <v>15.54158</v>
      </c>
      <c r="N6906" s="13" t="e">
        <f t="shared" si="971"/>
        <v>#N/A</v>
      </c>
      <c r="O6906">
        <f t="shared" si="972"/>
        <v>15.54158</v>
      </c>
      <c r="P6906" s="12">
        <f t="shared" si="973"/>
        <v>296.769349702586</v>
      </c>
      <c r="Q6906">
        <f t="shared" si="974"/>
        <v>0</v>
      </c>
      <c r="R6906">
        <f>$D$2*tarifas!$D$12/24</f>
        <v>1.4541666666666666</v>
      </c>
      <c r="S6906" t="e">
        <f>VLOOKUP(E6906&amp;" "&amp;F6906,tarifas!$A$13:$D$20,4,FALSE)*P6906</f>
        <v>#N/A</v>
      </c>
      <c r="T6906">
        <f>IF(F6906="COD1",tarifas!$D$11*(SUMIFS($P$11:$P$8770,$F$11:$F$8770,"=COD1",$B$11:$B$8770,"="&amp;B6906)/COUNTIFS($F$11:$F$8770,"=COD1",$B$11:$B$8770,"="&amp;B6906))/COUNTIFS($A$11:$A$8770,"="&amp;A6906,$F$11:$F$8770,"=COD1"),0)</f>
        <v>0</v>
      </c>
      <c r="U6906" t="e">
        <f>(VLOOKUP(F6906,tarifas!$C$7:$D$10,2,FALSE)+tarifas!$D$21)*datos!P6906</f>
        <v>#N/A</v>
      </c>
      <c r="V6906" t="e">
        <f t="shared" si="975"/>
        <v>#N/A</v>
      </c>
      <c r="W6906">
        <f t="shared" si="976"/>
        <v>0</v>
      </c>
    </row>
    <row r="6907" spans="1:23" x14ac:dyDescent="0.25">
      <c r="A6907">
        <f t="shared" si="969"/>
        <v>284</v>
      </c>
      <c r="B6907">
        <f t="shared" si="970"/>
        <v>10</v>
      </c>
      <c r="C6907" s="1">
        <f t="shared" si="977"/>
        <v>41927.333333316608</v>
      </c>
      <c r="D6907" s="7">
        <v>86.545454545454561</v>
      </c>
      <c r="E6907" s="7"/>
      <c r="G6907">
        <v>55.82</v>
      </c>
      <c r="H6907" s="12">
        <v>471.0953113206856</v>
      </c>
      <c r="I6907" s="13">
        <f>$D$2*tarifas!$D$12/24</f>
        <v>1.4541666666666666</v>
      </c>
      <c r="J6907" s="13" t="e">
        <f>VLOOKUP(E6907&amp;" "&amp;F6907,tarifas!$A$13:$D$20,4,FALSE)*H6907</f>
        <v>#N/A</v>
      </c>
      <c r="K6907" s="13">
        <f>IF(F6907="COD1",tarifas!$D$11*(SUMIFS($H$11:$H$8770,$F$11:$F$8770,"=COD1",$B$11:$B$8770,"="&amp;B6907)/COUNTIFS($F$11:$F$8770,"=COD1",$B$11:$B$8770,"="&amp;B6907))/COUNTIFS($A$11:$A$8770,"="&amp;A6907,$F$11:$F$8770,"=COD1"),0)</f>
        <v>0</v>
      </c>
      <c r="L6907" s="13" t="e">
        <f>(VLOOKUP(F6907,tarifas!$C$7:$D$10,2,FALSE)+tarifas!$D$21)*datos!H6907</f>
        <v>#N/A</v>
      </c>
      <c r="M6907">
        <v>2.4446699999999999</v>
      </c>
      <c r="N6907" s="13" t="e">
        <f t="shared" si="971"/>
        <v>#N/A</v>
      </c>
      <c r="O6907">
        <f t="shared" si="972"/>
        <v>2.4446699999999999</v>
      </c>
      <c r="P6907" s="12">
        <f t="shared" si="973"/>
        <v>468.65064132068562</v>
      </c>
      <c r="Q6907">
        <f t="shared" si="974"/>
        <v>0</v>
      </c>
      <c r="R6907">
        <f>$D$2*tarifas!$D$12/24</f>
        <v>1.4541666666666666</v>
      </c>
      <c r="S6907" t="e">
        <f>VLOOKUP(E6907&amp;" "&amp;F6907,tarifas!$A$13:$D$20,4,FALSE)*P6907</f>
        <v>#N/A</v>
      </c>
      <c r="T6907">
        <f>IF(F6907="COD1",tarifas!$D$11*(SUMIFS($P$11:$P$8770,$F$11:$F$8770,"=COD1",$B$11:$B$8770,"="&amp;B6907)/COUNTIFS($F$11:$F$8770,"=COD1",$B$11:$B$8770,"="&amp;B6907))/COUNTIFS($A$11:$A$8770,"="&amp;A6907,$F$11:$F$8770,"=COD1"),0)</f>
        <v>0</v>
      </c>
      <c r="U6907" t="e">
        <f>(VLOOKUP(F6907,tarifas!$C$7:$D$10,2,FALSE)+tarifas!$D$21)*datos!P6907</f>
        <v>#N/A</v>
      </c>
      <c r="V6907" t="e">
        <f t="shared" si="975"/>
        <v>#N/A</v>
      </c>
      <c r="W6907">
        <f t="shared" si="976"/>
        <v>0</v>
      </c>
    </row>
    <row r="6908" spans="1:23" x14ac:dyDescent="0.25">
      <c r="A6908">
        <f t="shared" si="969"/>
        <v>284</v>
      </c>
      <c r="B6908">
        <f t="shared" si="970"/>
        <v>10</v>
      </c>
      <c r="C6908" s="1">
        <f t="shared" si="977"/>
        <v>41927.374999983273</v>
      </c>
      <c r="D6908" s="7">
        <v>285.65151515151518</v>
      </c>
      <c r="E6908" s="7"/>
      <c r="G6908">
        <v>56.95</v>
      </c>
      <c r="H6908" s="12">
        <v>582.25388505669707</v>
      </c>
      <c r="I6908" s="13">
        <f>$D$2*tarifas!$D$12/24</f>
        <v>1.4541666666666666</v>
      </c>
      <c r="J6908" s="13" t="e">
        <f>VLOOKUP(E6908&amp;" "&amp;F6908,tarifas!$A$13:$D$20,4,FALSE)*H6908</f>
        <v>#N/A</v>
      </c>
      <c r="K6908" s="13">
        <f>IF(F6908="COD1",tarifas!$D$11*(SUMIFS($H$11:$H$8770,$F$11:$F$8770,"=COD1",$B$11:$B$8770,"="&amp;B6908)/COUNTIFS($F$11:$F$8770,"=COD1",$B$11:$B$8770,"="&amp;B6908))/COUNTIFS($A$11:$A$8770,"="&amp;A6908,$F$11:$F$8770,"=COD1"),0)</f>
        <v>0</v>
      </c>
      <c r="L6908" s="13" t="e">
        <f>(VLOOKUP(F6908,tarifas!$C$7:$D$10,2,FALSE)+tarifas!$D$21)*datos!H6908</f>
        <v>#N/A</v>
      </c>
      <c r="M6908">
        <v>34.181919999999998</v>
      </c>
      <c r="N6908" s="13" t="e">
        <f t="shared" si="971"/>
        <v>#N/A</v>
      </c>
      <c r="O6908">
        <f t="shared" si="972"/>
        <v>34.181919999999998</v>
      </c>
      <c r="P6908" s="12">
        <f t="shared" si="973"/>
        <v>548.07196505669708</v>
      </c>
      <c r="Q6908">
        <f t="shared" si="974"/>
        <v>0</v>
      </c>
      <c r="R6908">
        <f>$D$2*tarifas!$D$12/24</f>
        <v>1.4541666666666666</v>
      </c>
      <c r="S6908" t="e">
        <f>VLOOKUP(E6908&amp;" "&amp;F6908,tarifas!$A$13:$D$20,4,FALSE)*P6908</f>
        <v>#N/A</v>
      </c>
      <c r="T6908">
        <f>IF(F6908="COD1",tarifas!$D$11*(SUMIFS($P$11:$P$8770,$F$11:$F$8770,"=COD1",$B$11:$B$8770,"="&amp;B6908)/COUNTIFS($F$11:$F$8770,"=COD1",$B$11:$B$8770,"="&amp;B6908))/COUNTIFS($A$11:$A$8770,"="&amp;A6908,$F$11:$F$8770,"=COD1"),0)</f>
        <v>0</v>
      </c>
      <c r="U6908" t="e">
        <f>(VLOOKUP(F6908,tarifas!$C$7:$D$10,2,FALSE)+tarifas!$D$21)*datos!P6908</f>
        <v>#N/A</v>
      </c>
      <c r="V6908" t="e">
        <f t="shared" si="975"/>
        <v>#N/A</v>
      </c>
      <c r="W6908">
        <f t="shared" si="976"/>
        <v>0</v>
      </c>
    </row>
    <row r="6909" spans="1:23" x14ac:dyDescent="0.25">
      <c r="A6909">
        <f t="shared" si="969"/>
        <v>284</v>
      </c>
      <c r="B6909">
        <f t="shared" si="970"/>
        <v>10</v>
      </c>
      <c r="C6909" s="1">
        <f t="shared" si="977"/>
        <v>41927.416666649937</v>
      </c>
      <c r="D6909" s="7">
        <v>367.56060606060606</v>
      </c>
      <c r="E6909" s="7"/>
      <c r="G6909">
        <v>56.16</v>
      </c>
      <c r="H6909" s="12">
        <v>670.17832852000629</v>
      </c>
      <c r="I6909" s="13">
        <f>$D$2*tarifas!$D$12/24</f>
        <v>1.4541666666666666</v>
      </c>
      <c r="J6909" s="13" t="e">
        <f>VLOOKUP(E6909&amp;" "&amp;F6909,tarifas!$A$13:$D$20,4,FALSE)*H6909</f>
        <v>#N/A</v>
      </c>
      <c r="K6909" s="13">
        <f>IF(F6909="COD1",tarifas!$D$11*(SUMIFS($H$11:$H$8770,$F$11:$F$8770,"=COD1",$B$11:$B$8770,"="&amp;B6909)/COUNTIFS($F$11:$F$8770,"=COD1",$B$11:$B$8770,"="&amp;B6909))/COUNTIFS($A$11:$A$8770,"="&amp;A6909,$F$11:$F$8770,"=COD1"),0)</f>
        <v>0</v>
      </c>
      <c r="L6909" s="13" t="e">
        <f>(VLOOKUP(F6909,tarifas!$C$7:$D$10,2,FALSE)+tarifas!$D$21)*datos!H6909</f>
        <v>#N/A</v>
      </c>
      <c r="M6909">
        <v>83.502369999999999</v>
      </c>
      <c r="N6909" s="13" t="e">
        <f t="shared" si="971"/>
        <v>#N/A</v>
      </c>
      <c r="O6909">
        <f t="shared" si="972"/>
        <v>83.502369999999999</v>
      </c>
      <c r="P6909" s="12">
        <f t="shared" si="973"/>
        <v>586.67595852000625</v>
      </c>
      <c r="Q6909">
        <f t="shared" si="974"/>
        <v>0</v>
      </c>
      <c r="R6909">
        <f>$D$2*tarifas!$D$12/24</f>
        <v>1.4541666666666666</v>
      </c>
      <c r="S6909" t="e">
        <f>VLOOKUP(E6909&amp;" "&amp;F6909,tarifas!$A$13:$D$20,4,FALSE)*P6909</f>
        <v>#N/A</v>
      </c>
      <c r="T6909">
        <f>IF(F6909="COD1",tarifas!$D$11*(SUMIFS($P$11:$P$8770,$F$11:$F$8770,"=COD1",$B$11:$B$8770,"="&amp;B6909)/COUNTIFS($F$11:$F$8770,"=COD1",$B$11:$B$8770,"="&amp;B6909))/COUNTIFS($A$11:$A$8770,"="&amp;A6909,$F$11:$F$8770,"=COD1"),0)</f>
        <v>0</v>
      </c>
      <c r="U6909" t="e">
        <f>(VLOOKUP(F6909,tarifas!$C$7:$D$10,2,FALSE)+tarifas!$D$21)*datos!P6909</f>
        <v>#N/A</v>
      </c>
      <c r="V6909" t="e">
        <f t="shared" si="975"/>
        <v>#N/A</v>
      </c>
      <c r="W6909">
        <f t="shared" si="976"/>
        <v>0</v>
      </c>
    </row>
    <row r="6910" spans="1:23" x14ac:dyDescent="0.25">
      <c r="A6910">
        <f t="shared" si="969"/>
        <v>284</v>
      </c>
      <c r="B6910">
        <f t="shared" si="970"/>
        <v>10</v>
      </c>
      <c r="C6910" s="1">
        <f t="shared" si="977"/>
        <v>41927.458333316601</v>
      </c>
      <c r="D6910" s="7">
        <v>621.530303030303</v>
      </c>
      <c r="E6910" s="7"/>
      <c r="G6910">
        <v>55</v>
      </c>
      <c r="H6910" s="12">
        <v>529.89451453829884</v>
      </c>
      <c r="I6910" s="13">
        <f>$D$2*tarifas!$D$12/24</f>
        <v>1.4541666666666666</v>
      </c>
      <c r="J6910" s="13" t="e">
        <f>VLOOKUP(E6910&amp;" "&amp;F6910,tarifas!$A$13:$D$20,4,FALSE)*H6910</f>
        <v>#N/A</v>
      </c>
      <c r="K6910" s="13">
        <f>IF(F6910="COD1",tarifas!$D$11*(SUMIFS($H$11:$H$8770,$F$11:$F$8770,"=COD1",$B$11:$B$8770,"="&amp;B6910)/COUNTIFS($F$11:$F$8770,"=COD1",$B$11:$B$8770,"="&amp;B6910))/COUNTIFS($A$11:$A$8770,"="&amp;A6910,$F$11:$F$8770,"=COD1"),0)</f>
        <v>0</v>
      </c>
      <c r="L6910" s="13" t="e">
        <f>(VLOOKUP(F6910,tarifas!$C$7:$D$10,2,FALSE)+tarifas!$D$21)*datos!H6910</f>
        <v>#N/A</v>
      </c>
      <c r="M6910">
        <v>57.7239</v>
      </c>
      <c r="N6910" s="13" t="e">
        <f t="shared" si="971"/>
        <v>#N/A</v>
      </c>
      <c r="O6910">
        <f t="shared" si="972"/>
        <v>57.7239</v>
      </c>
      <c r="P6910" s="12">
        <f t="shared" si="973"/>
        <v>472.17061453829882</v>
      </c>
      <c r="Q6910">
        <f t="shared" si="974"/>
        <v>0</v>
      </c>
      <c r="R6910">
        <f>$D$2*tarifas!$D$12/24</f>
        <v>1.4541666666666666</v>
      </c>
      <c r="S6910" t="e">
        <f>VLOOKUP(E6910&amp;" "&amp;F6910,tarifas!$A$13:$D$20,4,FALSE)*P6910</f>
        <v>#N/A</v>
      </c>
      <c r="T6910">
        <f>IF(F6910="COD1",tarifas!$D$11*(SUMIFS($P$11:$P$8770,$F$11:$F$8770,"=COD1",$B$11:$B$8770,"="&amp;B6910)/COUNTIFS($F$11:$F$8770,"=COD1",$B$11:$B$8770,"="&amp;B6910))/COUNTIFS($A$11:$A$8770,"="&amp;A6910,$F$11:$F$8770,"=COD1"),0)</f>
        <v>0</v>
      </c>
      <c r="U6910" t="e">
        <f>(VLOOKUP(F6910,tarifas!$C$7:$D$10,2,FALSE)+tarifas!$D$21)*datos!P6910</f>
        <v>#N/A</v>
      </c>
      <c r="V6910" t="e">
        <f t="shared" si="975"/>
        <v>#N/A</v>
      </c>
      <c r="W6910">
        <f t="shared" si="976"/>
        <v>0</v>
      </c>
    </row>
    <row r="6911" spans="1:23" x14ac:dyDescent="0.25">
      <c r="A6911">
        <f t="shared" si="969"/>
        <v>284</v>
      </c>
      <c r="B6911">
        <f t="shared" si="970"/>
        <v>10</v>
      </c>
      <c r="C6911" s="1">
        <f t="shared" si="977"/>
        <v>41927.499999983265</v>
      </c>
      <c r="D6911" s="7">
        <v>390.74242424242425</v>
      </c>
      <c r="E6911" s="7"/>
      <c r="G6911">
        <v>54.28</v>
      </c>
      <c r="H6911" s="12">
        <v>452.23770648352263</v>
      </c>
      <c r="I6911" s="13">
        <f>$D$2*tarifas!$D$12/24</f>
        <v>1.4541666666666666</v>
      </c>
      <c r="J6911" s="13" t="e">
        <f>VLOOKUP(E6911&amp;" "&amp;F6911,tarifas!$A$13:$D$20,4,FALSE)*H6911</f>
        <v>#N/A</v>
      </c>
      <c r="K6911" s="13">
        <f>IF(F6911="COD1",tarifas!$D$11*(SUMIFS($H$11:$H$8770,$F$11:$F$8770,"=COD1",$B$11:$B$8770,"="&amp;B6911)/COUNTIFS($F$11:$F$8770,"=COD1",$B$11:$B$8770,"="&amp;B6911))/COUNTIFS($A$11:$A$8770,"="&amp;A6911,$F$11:$F$8770,"=COD1"),0)</f>
        <v>0</v>
      </c>
      <c r="L6911" s="13" t="e">
        <f>(VLOOKUP(F6911,tarifas!$C$7:$D$10,2,FALSE)+tarifas!$D$21)*datos!H6911</f>
        <v>#N/A</v>
      </c>
      <c r="M6911">
        <v>17.958349999999999</v>
      </c>
      <c r="N6911" s="13" t="e">
        <f t="shared" si="971"/>
        <v>#N/A</v>
      </c>
      <c r="O6911">
        <f t="shared" si="972"/>
        <v>17.958349999999999</v>
      </c>
      <c r="P6911" s="12">
        <f t="shared" si="973"/>
        <v>434.27935648352263</v>
      </c>
      <c r="Q6911">
        <f t="shared" si="974"/>
        <v>0</v>
      </c>
      <c r="R6911">
        <f>$D$2*tarifas!$D$12/24</f>
        <v>1.4541666666666666</v>
      </c>
      <c r="S6911" t="e">
        <f>VLOOKUP(E6911&amp;" "&amp;F6911,tarifas!$A$13:$D$20,4,FALSE)*P6911</f>
        <v>#N/A</v>
      </c>
      <c r="T6911">
        <f>IF(F6911="COD1",tarifas!$D$11*(SUMIFS($P$11:$P$8770,$F$11:$F$8770,"=COD1",$B$11:$B$8770,"="&amp;B6911)/COUNTIFS($F$11:$F$8770,"=COD1",$B$11:$B$8770,"="&amp;B6911))/COUNTIFS($A$11:$A$8770,"="&amp;A6911,$F$11:$F$8770,"=COD1"),0)</f>
        <v>0</v>
      </c>
      <c r="U6911" t="e">
        <f>(VLOOKUP(F6911,tarifas!$C$7:$D$10,2,FALSE)+tarifas!$D$21)*datos!P6911</f>
        <v>#N/A</v>
      </c>
      <c r="V6911" t="e">
        <f t="shared" si="975"/>
        <v>#N/A</v>
      </c>
      <c r="W6911">
        <f t="shared" si="976"/>
        <v>0</v>
      </c>
    </row>
    <row r="6912" spans="1:23" x14ac:dyDescent="0.25">
      <c r="A6912">
        <f t="shared" si="969"/>
        <v>284</v>
      </c>
      <c r="B6912">
        <f t="shared" si="970"/>
        <v>10</v>
      </c>
      <c r="C6912" s="1">
        <f t="shared" si="977"/>
        <v>41927.54166664993</v>
      </c>
      <c r="D6912" s="7">
        <v>375.03030303030306</v>
      </c>
      <c r="E6912" s="7"/>
      <c r="G6912">
        <v>47.78</v>
      </c>
      <c r="H6912" s="12">
        <v>594.93667606305189</v>
      </c>
      <c r="I6912" s="13">
        <f>$D$2*tarifas!$D$12/24</f>
        <v>1.4541666666666666</v>
      </c>
      <c r="J6912" s="13" t="e">
        <f>VLOOKUP(E6912&amp;" "&amp;F6912,tarifas!$A$13:$D$20,4,FALSE)*H6912</f>
        <v>#N/A</v>
      </c>
      <c r="K6912" s="13">
        <f>IF(F6912="COD1",tarifas!$D$11*(SUMIFS($H$11:$H$8770,$F$11:$F$8770,"=COD1",$B$11:$B$8770,"="&amp;B6912)/COUNTIFS($F$11:$F$8770,"=COD1",$B$11:$B$8770,"="&amp;B6912))/COUNTIFS($A$11:$A$8770,"="&amp;A6912,$F$11:$F$8770,"=COD1"),0)</f>
        <v>0</v>
      </c>
      <c r="L6912" s="13" t="e">
        <f>(VLOOKUP(F6912,tarifas!$C$7:$D$10,2,FALSE)+tarifas!$D$21)*datos!H6912</f>
        <v>#N/A</v>
      </c>
      <c r="M6912">
        <v>87.184399999999997</v>
      </c>
      <c r="N6912" s="13" t="e">
        <f t="shared" si="971"/>
        <v>#N/A</v>
      </c>
      <c r="O6912">
        <f t="shared" si="972"/>
        <v>87.184399999999997</v>
      </c>
      <c r="P6912" s="12">
        <f t="shared" si="973"/>
        <v>507.75227606305191</v>
      </c>
      <c r="Q6912">
        <f t="shared" si="974"/>
        <v>0</v>
      </c>
      <c r="R6912">
        <f>$D$2*tarifas!$D$12/24</f>
        <v>1.4541666666666666</v>
      </c>
      <c r="S6912" t="e">
        <f>VLOOKUP(E6912&amp;" "&amp;F6912,tarifas!$A$13:$D$20,4,FALSE)*P6912</f>
        <v>#N/A</v>
      </c>
      <c r="T6912">
        <f>IF(F6912="COD1",tarifas!$D$11*(SUMIFS($P$11:$P$8770,$F$11:$F$8770,"=COD1",$B$11:$B$8770,"="&amp;B6912)/COUNTIFS($F$11:$F$8770,"=COD1",$B$11:$B$8770,"="&amp;B6912))/COUNTIFS($A$11:$A$8770,"="&amp;A6912,$F$11:$F$8770,"=COD1"),0)</f>
        <v>0</v>
      </c>
      <c r="U6912" t="e">
        <f>(VLOOKUP(F6912,tarifas!$C$7:$D$10,2,FALSE)+tarifas!$D$21)*datos!P6912</f>
        <v>#N/A</v>
      </c>
      <c r="V6912" t="e">
        <f t="shared" si="975"/>
        <v>#N/A</v>
      </c>
      <c r="W6912">
        <f t="shared" si="976"/>
        <v>0</v>
      </c>
    </row>
    <row r="6913" spans="1:23" x14ac:dyDescent="0.25">
      <c r="A6913">
        <f t="shared" si="969"/>
        <v>284</v>
      </c>
      <c r="B6913">
        <f t="shared" si="970"/>
        <v>10</v>
      </c>
      <c r="C6913" s="1">
        <f t="shared" si="977"/>
        <v>41927.583333316594</v>
      </c>
      <c r="D6913" s="7">
        <v>365.24242424242419</v>
      </c>
      <c r="E6913" s="7"/>
      <c r="G6913">
        <v>44.92</v>
      </c>
      <c r="H6913" s="12">
        <v>633.87023885698318</v>
      </c>
      <c r="I6913" s="13">
        <f>$D$2*tarifas!$D$12/24</f>
        <v>1.4541666666666666</v>
      </c>
      <c r="J6913" s="13" t="e">
        <f>VLOOKUP(E6913&amp;" "&amp;F6913,tarifas!$A$13:$D$20,4,FALSE)*H6913</f>
        <v>#N/A</v>
      </c>
      <c r="K6913" s="13">
        <f>IF(F6913="COD1",tarifas!$D$11*(SUMIFS($H$11:$H$8770,$F$11:$F$8770,"=COD1",$B$11:$B$8770,"="&amp;B6913)/COUNTIFS($F$11:$F$8770,"=COD1",$B$11:$B$8770,"="&amp;B6913))/COUNTIFS($A$11:$A$8770,"="&amp;A6913,$F$11:$F$8770,"=COD1"),0)</f>
        <v>0</v>
      </c>
      <c r="L6913" s="13" t="e">
        <f>(VLOOKUP(F6913,tarifas!$C$7:$D$10,2,FALSE)+tarifas!$D$21)*datos!H6913</f>
        <v>#N/A</v>
      </c>
      <c r="M6913">
        <v>19.936409999999999</v>
      </c>
      <c r="N6913" s="13" t="e">
        <f t="shared" si="971"/>
        <v>#N/A</v>
      </c>
      <c r="O6913">
        <f t="shared" si="972"/>
        <v>19.936409999999999</v>
      </c>
      <c r="P6913" s="12">
        <f t="shared" si="973"/>
        <v>613.93382885698315</v>
      </c>
      <c r="Q6913">
        <f t="shared" si="974"/>
        <v>0</v>
      </c>
      <c r="R6913">
        <f>$D$2*tarifas!$D$12/24</f>
        <v>1.4541666666666666</v>
      </c>
      <c r="S6913" t="e">
        <f>VLOOKUP(E6913&amp;" "&amp;F6913,tarifas!$A$13:$D$20,4,FALSE)*P6913</f>
        <v>#N/A</v>
      </c>
      <c r="T6913">
        <f>IF(F6913="COD1",tarifas!$D$11*(SUMIFS($P$11:$P$8770,$F$11:$F$8770,"=COD1",$B$11:$B$8770,"="&amp;B6913)/COUNTIFS($F$11:$F$8770,"=COD1",$B$11:$B$8770,"="&amp;B6913))/COUNTIFS($A$11:$A$8770,"="&amp;A6913,$F$11:$F$8770,"=COD1"),0)</f>
        <v>0</v>
      </c>
      <c r="U6913" t="e">
        <f>(VLOOKUP(F6913,tarifas!$C$7:$D$10,2,FALSE)+tarifas!$D$21)*datos!P6913</f>
        <v>#N/A</v>
      </c>
      <c r="V6913" t="e">
        <f t="shared" si="975"/>
        <v>#N/A</v>
      </c>
      <c r="W6913">
        <f t="shared" si="976"/>
        <v>0</v>
      </c>
    </row>
    <row r="6914" spans="1:23" x14ac:dyDescent="0.25">
      <c r="A6914">
        <f t="shared" si="969"/>
        <v>284</v>
      </c>
      <c r="B6914">
        <f t="shared" si="970"/>
        <v>10</v>
      </c>
      <c r="C6914" s="1">
        <f t="shared" si="977"/>
        <v>41927.624999983258</v>
      </c>
      <c r="D6914" s="7">
        <v>311.40909090909093</v>
      </c>
      <c r="E6914" s="7"/>
      <c r="G6914">
        <v>45.84</v>
      </c>
      <c r="H6914" s="12">
        <v>680.48893659302223</v>
      </c>
      <c r="I6914" s="13">
        <f>$D$2*tarifas!$D$12/24</f>
        <v>1.4541666666666666</v>
      </c>
      <c r="J6914" s="13" t="e">
        <f>VLOOKUP(E6914&amp;" "&amp;F6914,tarifas!$A$13:$D$20,4,FALSE)*H6914</f>
        <v>#N/A</v>
      </c>
      <c r="K6914" s="13">
        <f>IF(F6914="COD1",tarifas!$D$11*(SUMIFS($H$11:$H$8770,$F$11:$F$8770,"=COD1",$B$11:$B$8770,"="&amp;B6914)/COUNTIFS($F$11:$F$8770,"=COD1",$B$11:$B$8770,"="&amp;B6914))/COUNTIFS($A$11:$A$8770,"="&amp;A6914,$F$11:$F$8770,"=COD1"),0)</f>
        <v>0</v>
      </c>
      <c r="L6914" s="13" t="e">
        <f>(VLOOKUP(F6914,tarifas!$C$7:$D$10,2,FALSE)+tarifas!$D$21)*datos!H6914</f>
        <v>#N/A</v>
      </c>
      <c r="M6914">
        <v>16.996200000000002</v>
      </c>
      <c r="N6914" s="13" t="e">
        <f t="shared" si="971"/>
        <v>#N/A</v>
      </c>
      <c r="O6914">
        <f t="shared" si="972"/>
        <v>16.996200000000002</v>
      </c>
      <c r="P6914" s="12">
        <f t="shared" si="973"/>
        <v>663.49273659302219</v>
      </c>
      <c r="Q6914">
        <f t="shared" si="974"/>
        <v>0</v>
      </c>
      <c r="R6914">
        <f>$D$2*tarifas!$D$12/24</f>
        <v>1.4541666666666666</v>
      </c>
      <c r="S6914" t="e">
        <f>VLOOKUP(E6914&amp;" "&amp;F6914,tarifas!$A$13:$D$20,4,FALSE)*P6914</f>
        <v>#N/A</v>
      </c>
      <c r="T6914">
        <f>IF(F6914="COD1",tarifas!$D$11*(SUMIFS($P$11:$P$8770,$F$11:$F$8770,"=COD1",$B$11:$B$8770,"="&amp;B6914)/COUNTIFS($F$11:$F$8770,"=COD1",$B$11:$B$8770,"="&amp;B6914))/COUNTIFS($A$11:$A$8770,"="&amp;A6914,$F$11:$F$8770,"=COD1"),0)</f>
        <v>0</v>
      </c>
      <c r="U6914" t="e">
        <f>(VLOOKUP(F6914,tarifas!$C$7:$D$10,2,FALSE)+tarifas!$D$21)*datos!P6914</f>
        <v>#N/A</v>
      </c>
      <c r="V6914" t="e">
        <f t="shared" si="975"/>
        <v>#N/A</v>
      </c>
      <c r="W6914">
        <f t="shared" si="976"/>
        <v>0</v>
      </c>
    </row>
    <row r="6915" spans="1:23" x14ac:dyDescent="0.25">
      <c r="A6915">
        <f t="shared" si="969"/>
        <v>284</v>
      </c>
      <c r="B6915">
        <f t="shared" si="970"/>
        <v>10</v>
      </c>
      <c r="C6915" s="1">
        <f t="shared" si="977"/>
        <v>41927.666666649922</v>
      </c>
      <c r="D6915" s="7">
        <v>300.84848484848487</v>
      </c>
      <c r="E6915" s="7"/>
      <c r="G6915">
        <v>48.58</v>
      </c>
      <c r="H6915" s="12">
        <v>574.15947502096742</v>
      </c>
      <c r="I6915" s="13">
        <f>$D$2*tarifas!$D$12/24</f>
        <v>1.4541666666666666</v>
      </c>
      <c r="J6915" s="13" t="e">
        <f>VLOOKUP(E6915&amp;" "&amp;F6915,tarifas!$A$13:$D$20,4,FALSE)*H6915</f>
        <v>#N/A</v>
      </c>
      <c r="K6915" s="13">
        <f>IF(F6915="COD1",tarifas!$D$11*(SUMIFS($H$11:$H$8770,$F$11:$F$8770,"=COD1",$B$11:$B$8770,"="&amp;B6915)/COUNTIFS($F$11:$F$8770,"=COD1",$B$11:$B$8770,"="&amp;B6915))/COUNTIFS($A$11:$A$8770,"="&amp;A6915,$F$11:$F$8770,"=COD1"),0)</f>
        <v>0</v>
      </c>
      <c r="L6915" s="13" t="e">
        <f>(VLOOKUP(F6915,tarifas!$C$7:$D$10,2,FALSE)+tarifas!$D$21)*datos!H6915</f>
        <v>#N/A</v>
      </c>
      <c r="M6915">
        <v>0</v>
      </c>
      <c r="N6915" s="13" t="e">
        <f t="shared" si="971"/>
        <v>#N/A</v>
      </c>
      <c r="O6915">
        <f t="shared" si="972"/>
        <v>0</v>
      </c>
      <c r="P6915" s="12">
        <f t="shared" si="973"/>
        <v>574.15947502096742</v>
      </c>
      <c r="Q6915">
        <f t="shared" si="974"/>
        <v>0</v>
      </c>
      <c r="R6915">
        <f>$D$2*tarifas!$D$12/24</f>
        <v>1.4541666666666666</v>
      </c>
      <c r="S6915" t="e">
        <f>VLOOKUP(E6915&amp;" "&amp;F6915,tarifas!$A$13:$D$20,4,FALSE)*P6915</f>
        <v>#N/A</v>
      </c>
      <c r="T6915">
        <f>IF(F6915="COD1",tarifas!$D$11*(SUMIFS($P$11:$P$8770,$F$11:$F$8770,"=COD1",$B$11:$B$8770,"="&amp;B6915)/COUNTIFS($F$11:$F$8770,"=COD1",$B$11:$B$8770,"="&amp;B6915))/COUNTIFS($A$11:$A$8770,"="&amp;A6915,$F$11:$F$8770,"=COD1"),0)</f>
        <v>0</v>
      </c>
      <c r="U6915" t="e">
        <f>(VLOOKUP(F6915,tarifas!$C$7:$D$10,2,FALSE)+tarifas!$D$21)*datos!P6915</f>
        <v>#N/A</v>
      </c>
      <c r="V6915" t="e">
        <f t="shared" si="975"/>
        <v>#N/A</v>
      </c>
      <c r="W6915">
        <f t="shared" si="976"/>
        <v>0</v>
      </c>
    </row>
    <row r="6916" spans="1:23" x14ac:dyDescent="0.25">
      <c r="A6916">
        <f t="shared" si="969"/>
        <v>284</v>
      </c>
      <c r="B6916">
        <f t="shared" si="970"/>
        <v>10</v>
      </c>
      <c r="C6916" s="1">
        <f t="shared" si="977"/>
        <v>41927.708333316587</v>
      </c>
      <c r="D6916" s="7">
        <v>79.590909090909108</v>
      </c>
      <c r="E6916" s="7"/>
      <c r="G6916">
        <v>51.94</v>
      </c>
      <c r="H6916" s="12">
        <v>454.4181493119022</v>
      </c>
      <c r="I6916" s="13">
        <f>$D$2*tarifas!$D$12/24</f>
        <v>1.4541666666666666</v>
      </c>
      <c r="J6916" s="13" t="e">
        <f>VLOOKUP(E6916&amp;" "&amp;F6916,tarifas!$A$13:$D$20,4,FALSE)*H6916</f>
        <v>#N/A</v>
      </c>
      <c r="K6916" s="13">
        <f>IF(F6916="COD1",tarifas!$D$11*(SUMIFS($H$11:$H$8770,$F$11:$F$8770,"=COD1",$B$11:$B$8770,"="&amp;B6916)/COUNTIFS($F$11:$F$8770,"=COD1",$B$11:$B$8770,"="&amp;B6916))/COUNTIFS($A$11:$A$8770,"="&amp;A6916,$F$11:$F$8770,"=COD1"),0)</f>
        <v>0</v>
      </c>
      <c r="L6916" s="13" t="e">
        <f>(VLOOKUP(F6916,tarifas!$C$7:$D$10,2,FALSE)+tarifas!$D$21)*datos!H6916</f>
        <v>#N/A</v>
      </c>
      <c r="M6916">
        <v>0</v>
      </c>
      <c r="N6916" s="13" t="e">
        <f t="shared" si="971"/>
        <v>#N/A</v>
      </c>
      <c r="O6916">
        <f t="shared" si="972"/>
        <v>0</v>
      </c>
      <c r="P6916" s="12">
        <f t="shared" si="973"/>
        <v>454.4181493119022</v>
      </c>
      <c r="Q6916">
        <f t="shared" si="974"/>
        <v>0</v>
      </c>
      <c r="R6916">
        <f>$D$2*tarifas!$D$12/24</f>
        <v>1.4541666666666666</v>
      </c>
      <c r="S6916" t="e">
        <f>VLOOKUP(E6916&amp;" "&amp;F6916,tarifas!$A$13:$D$20,4,FALSE)*P6916</f>
        <v>#N/A</v>
      </c>
      <c r="T6916">
        <f>IF(F6916="COD1",tarifas!$D$11*(SUMIFS($P$11:$P$8770,$F$11:$F$8770,"=COD1",$B$11:$B$8770,"="&amp;B6916)/COUNTIFS($F$11:$F$8770,"=COD1",$B$11:$B$8770,"="&amp;B6916))/COUNTIFS($A$11:$A$8770,"="&amp;A6916,$F$11:$F$8770,"=COD1"),0)</f>
        <v>0</v>
      </c>
      <c r="U6916" t="e">
        <f>(VLOOKUP(F6916,tarifas!$C$7:$D$10,2,FALSE)+tarifas!$D$21)*datos!P6916</f>
        <v>#N/A</v>
      </c>
      <c r="V6916" t="e">
        <f t="shared" si="975"/>
        <v>#N/A</v>
      </c>
      <c r="W6916">
        <f t="shared" si="976"/>
        <v>0</v>
      </c>
    </row>
    <row r="6917" spans="1:23" x14ac:dyDescent="0.25">
      <c r="A6917">
        <f t="shared" si="969"/>
        <v>284</v>
      </c>
      <c r="B6917">
        <f t="shared" si="970"/>
        <v>10</v>
      </c>
      <c r="C6917" s="1">
        <f t="shared" si="977"/>
        <v>41927.749999983251</v>
      </c>
      <c r="D6917" s="7">
        <v>0</v>
      </c>
      <c r="E6917" s="7"/>
      <c r="G6917">
        <v>61.63</v>
      </c>
      <c r="H6917" s="12">
        <v>341.58282011341436</v>
      </c>
      <c r="I6917" s="13">
        <f>$D$2*tarifas!$D$12/24</f>
        <v>1.4541666666666666</v>
      </c>
      <c r="J6917" s="13" t="e">
        <f>VLOOKUP(E6917&amp;" "&amp;F6917,tarifas!$A$13:$D$20,4,FALSE)*H6917</f>
        <v>#N/A</v>
      </c>
      <c r="K6917" s="13">
        <f>IF(F6917="COD1",tarifas!$D$11*(SUMIFS($H$11:$H$8770,$F$11:$F$8770,"=COD1",$B$11:$B$8770,"="&amp;B6917)/COUNTIFS($F$11:$F$8770,"=COD1",$B$11:$B$8770,"="&amp;B6917))/COUNTIFS($A$11:$A$8770,"="&amp;A6917,$F$11:$F$8770,"=COD1"),0)</f>
        <v>0</v>
      </c>
      <c r="L6917" s="13" t="e">
        <f>(VLOOKUP(F6917,tarifas!$C$7:$D$10,2,FALSE)+tarifas!$D$21)*datos!H6917</f>
        <v>#N/A</v>
      </c>
      <c r="M6917">
        <v>0</v>
      </c>
      <c r="N6917" s="13" t="e">
        <f t="shared" si="971"/>
        <v>#N/A</v>
      </c>
      <c r="O6917">
        <f t="shared" si="972"/>
        <v>0</v>
      </c>
      <c r="P6917" s="12">
        <f t="shared" si="973"/>
        <v>341.58282011341436</v>
      </c>
      <c r="Q6917">
        <f t="shared" si="974"/>
        <v>0</v>
      </c>
      <c r="R6917">
        <f>$D$2*tarifas!$D$12/24</f>
        <v>1.4541666666666666</v>
      </c>
      <c r="S6917" t="e">
        <f>VLOOKUP(E6917&amp;" "&amp;F6917,tarifas!$A$13:$D$20,4,FALSE)*P6917</f>
        <v>#N/A</v>
      </c>
      <c r="T6917">
        <f>IF(F6917="COD1",tarifas!$D$11*(SUMIFS($P$11:$P$8770,$F$11:$F$8770,"=COD1",$B$11:$B$8770,"="&amp;B6917)/COUNTIFS($F$11:$F$8770,"=COD1",$B$11:$B$8770,"="&amp;B6917))/COUNTIFS($A$11:$A$8770,"="&amp;A6917,$F$11:$F$8770,"=COD1"),0)</f>
        <v>0</v>
      </c>
      <c r="U6917" t="e">
        <f>(VLOOKUP(F6917,tarifas!$C$7:$D$10,2,FALSE)+tarifas!$D$21)*datos!P6917</f>
        <v>#N/A</v>
      </c>
      <c r="V6917" t="e">
        <f t="shared" si="975"/>
        <v>#N/A</v>
      </c>
      <c r="W6917">
        <f t="shared" si="976"/>
        <v>0</v>
      </c>
    </row>
    <row r="6918" spans="1:23" x14ac:dyDescent="0.25">
      <c r="A6918">
        <f t="shared" si="969"/>
        <v>284</v>
      </c>
      <c r="B6918">
        <f t="shared" si="970"/>
        <v>10</v>
      </c>
      <c r="C6918" s="1">
        <f t="shared" si="977"/>
        <v>41927.791666649915</v>
      </c>
      <c r="D6918" s="7">
        <v>0</v>
      </c>
      <c r="E6918" s="7"/>
      <c r="G6918">
        <v>64.55</v>
      </c>
      <c r="H6918" s="12">
        <v>270.12892214925057</v>
      </c>
      <c r="I6918" s="13">
        <f>$D$2*tarifas!$D$12/24</f>
        <v>1.4541666666666666</v>
      </c>
      <c r="J6918" s="13" t="e">
        <f>VLOOKUP(E6918&amp;" "&amp;F6918,tarifas!$A$13:$D$20,4,FALSE)*H6918</f>
        <v>#N/A</v>
      </c>
      <c r="K6918" s="13">
        <f>IF(F6918="COD1",tarifas!$D$11*(SUMIFS($H$11:$H$8770,$F$11:$F$8770,"=COD1",$B$11:$B$8770,"="&amp;B6918)/COUNTIFS($F$11:$F$8770,"=COD1",$B$11:$B$8770,"="&amp;B6918))/COUNTIFS($A$11:$A$8770,"="&amp;A6918,$F$11:$F$8770,"=COD1"),0)</f>
        <v>0</v>
      </c>
      <c r="L6918" s="13" t="e">
        <f>(VLOOKUP(F6918,tarifas!$C$7:$D$10,2,FALSE)+tarifas!$D$21)*datos!H6918</f>
        <v>#N/A</v>
      </c>
      <c r="M6918">
        <v>0</v>
      </c>
      <c r="N6918" s="13" t="e">
        <f t="shared" si="971"/>
        <v>#N/A</v>
      </c>
      <c r="O6918">
        <f t="shared" si="972"/>
        <v>0</v>
      </c>
      <c r="P6918" s="12">
        <f t="shared" si="973"/>
        <v>270.12892214925057</v>
      </c>
      <c r="Q6918">
        <f t="shared" si="974"/>
        <v>0</v>
      </c>
      <c r="R6918">
        <f>$D$2*tarifas!$D$12/24</f>
        <v>1.4541666666666666</v>
      </c>
      <c r="S6918" t="e">
        <f>VLOOKUP(E6918&amp;" "&amp;F6918,tarifas!$A$13:$D$20,4,FALSE)*P6918</f>
        <v>#N/A</v>
      </c>
      <c r="T6918">
        <f>IF(F6918="COD1",tarifas!$D$11*(SUMIFS($P$11:$P$8770,$F$11:$F$8770,"=COD1",$B$11:$B$8770,"="&amp;B6918)/COUNTIFS($F$11:$F$8770,"=COD1",$B$11:$B$8770,"="&amp;B6918))/COUNTIFS($A$11:$A$8770,"="&amp;A6918,$F$11:$F$8770,"=COD1"),0)</f>
        <v>0</v>
      </c>
      <c r="U6918" t="e">
        <f>(VLOOKUP(F6918,tarifas!$C$7:$D$10,2,FALSE)+tarifas!$D$21)*datos!P6918</f>
        <v>#N/A</v>
      </c>
      <c r="V6918" t="e">
        <f t="shared" si="975"/>
        <v>#N/A</v>
      </c>
      <c r="W6918">
        <f t="shared" si="976"/>
        <v>0</v>
      </c>
    </row>
    <row r="6919" spans="1:23" x14ac:dyDescent="0.25">
      <c r="A6919">
        <f t="shared" si="969"/>
        <v>284</v>
      </c>
      <c r="B6919">
        <f t="shared" si="970"/>
        <v>10</v>
      </c>
      <c r="C6919" s="1">
        <f t="shared" si="977"/>
        <v>41927.833333316579</v>
      </c>
      <c r="D6919" s="7">
        <v>0</v>
      </c>
      <c r="E6919" s="7"/>
      <c r="G6919">
        <v>60</v>
      </c>
      <c r="H6919" s="12">
        <v>247.64035950844956</v>
      </c>
      <c r="I6919" s="13">
        <f>$D$2*tarifas!$D$12/24</f>
        <v>1.4541666666666666</v>
      </c>
      <c r="J6919" s="13" t="e">
        <f>VLOOKUP(E6919&amp;" "&amp;F6919,tarifas!$A$13:$D$20,4,FALSE)*H6919</f>
        <v>#N/A</v>
      </c>
      <c r="K6919" s="13">
        <f>IF(F6919="COD1",tarifas!$D$11*(SUMIFS($H$11:$H$8770,$F$11:$F$8770,"=COD1",$B$11:$B$8770,"="&amp;B6919)/COUNTIFS($F$11:$F$8770,"=COD1",$B$11:$B$8770,"="&amp;B6919))/COUNTIFS($A$11:$A$8770,"="&amp;A6919,$F$11:$F$8770,"=COD1"),0)</f>
        <v>0</v>
      </c>
      <c r="L6919" s="13" t="e">
        <f>(VLOOKUP(F6919,tarifas!$C$7:$D$10,2,FALSE)+tarifas!$D$21)*datos!H6919</f>
        <v>#N/A</v>
      </c>
      <c r="M6919">
        <v>0</v>
      </c>
      <c r="N6919" s="13" t="e">
        <f t="shared" si="971"/>
        <v>#N/A</v>
      </c>
      <c r="O6919">
        <f t="shared" si="972"/>
        <v>0</v>
      </c>
      <c r="P6919" s="12">
        <f t="shared" si="973"/>
        <v>247.64035950844956</v>
      </c>
      <c r="Q6919">
        <f t="shared" si="974"/>
        <v>0</v>
      </c>
      <c r="R6919">
        <f>$D$2*tarifas!$D$12/24</f>
        <v>1.4541666666666666</v>
      </c>
      <c r="S6919" t="e">
        <f>VLOOKUP(E6919&amp;" "&amp;F6919,tarifas!$A$13:$D$20,4,FALSE)*P6919</f>
        <v>#N/A</v>
      </c>
      <c r="T6919">
        <f>IF(F6919="COD1",tarifas!$D$11*(SUMIFS($P$11:$P$8770,$F$11:$F$8770,"=COD1",$B$11:$B$8770,"="&amp;B6919)/COUNTIFS($F$11:$F$8770,"=COD1",$B$11:$B$8770,"="&amp;B6919))/COUNTIFS($A$11:$A$8770,"="&amp;A6919,$F$11:$F$8770,"=COD1"),0)</f>
        <v>0</v>
      </c>
      <c r="U6919" t="e">
        <f>(VLOOKUP(F6919,tarifas!$C$7:$D$10,2,FALSE)+tarifas!$D$21)*datos!P6919</f>
        <v>#N/A</v>
      </c>
      <c r="V6919" t="e">
        <f t="shared" si="975"/>
        <v>#N/A</v>
      </c>
      <c r="W6919">
        <f t="shared" si="976"/>
        <v>0</v>
      </c>
    </row>
    <row r="6920" spans="1:23" x14ac:dyDescent="0.25">
      <c r="A6920">
        <f t="shared" si="969"/>
        <v>284</v>
      </c>
      <c r="B6920">
        <f t="shared" si="970"/>
        <v>10</v>
      </c>
      <c r="C6920" s="1">
        <f t="shared" si="977"/>
        <v>41927.874999983243</v>
      </c>
      <c r="D6920" s="7">
        <v>0</v>
      </c>
      <c r="E6920" s="7"/>
      <c r="G6920">
        <v>43.5</v>
      </c>
      <c r="H6920" s="12">
        <v>240.83480579829671</v>
      </c>
      <c r="I6920" s="13">
        <f>$D$2*tarifas!$D$12/24</f>
        <v>1.4541666666666666</v>
      </c>
      <c r="J6920" s="13" t="e">
        <f>VLOOKUP(E6920&amp;" "&amp;F6920,tarifas!$A$13:$D$20,4,FALSE)*H6920</f>
        <v>#N/A</v>
      </c>
      <c r="K6920" s="13">
        <f>IF(F6920="COD1",tarifas!$D$11*(SUMIFS($H$11:$H$8770,$F$11:$F$8770,"=COD1",$B$11:$B$8770,"="&amp;B6920)/COUNTIFS($F$11:$F$8770,"=COD1",$B$11:$B$8770,"="&amp;B6920))/COUNTIFS($A$11:$A$8770,"="&amp;A6920,$F$11:$F$8770,"=COD1"),0)</f>
        <v>0</v>
      </c>
      <c r="L6920" s="13" t="e">
        <f>(VLOOKUP(F6920,tarifas!$C$7:$D$10,2,FALSE)+tarifas!$D$21)*datos!H6920</f>
        <v>#N/A</v>
      </c>
      <c r="M6920">
        <v>0</v>
      </c>
      <c r="N6920" s="13" t="e">
        <f t="shared" si="971"/>
        <v>#N/A</v>
      </c>
      <c r="O6920">
        <f t="shared" si="972"/>
        <v>0</v>
      </c>
      <c r="P6920" s="12">
        <f t="shared" si="973"/>
        <v>240.83480579829671</v>
      </c>
      <c r="Q6920">
        <f t="shared" si="974"/>
        <v>0</v>
      </c>
      <c r="R6920">
        <f>$D$2*tarifas!$D$12/24</f>
        <v>1.4541666666666666</v>
      </c>
      <c r="S6920" t="e">
        <f>VLOOKUP(E6920&amp;" "&amp;F6920,tarifas!$A$13:$D$20,4,FALSE)*P6920</f>
        <v>#N/A</v>
      </c>
      <c r="T6920">
        <f>IF(F6920="COD1",tarifas!$D$11*(SUMIFS($P$11:$P$8770,$F$11:$F$8770,"=COD1",$B$11:$B$8770,"="&amp;B6920)/COUNTIFS($F$11:$F$8770,"=COD1",$B$11:$B$8770,"="&amp;B6920))/COUNTIFS($A$11:$A$8770,"="&amp;A6920,$F$11:$F$8770,"=COD1"),0)</f>
        <v>0</v>
      </c>
      <c r="U6920" t="e">
        <f>(VLOOKUP(F6920,tarifas!$C$7:$D$10,2,FALSE)+tarifas!$D$21)*datos!P6920</f>
        <v>#N/A</v>
      </c>
      <c r="V6920" t="e">
        <f t="shared" si="975"/>
        <v>#N/A</v>
      </c>
      <c r="W6920">
        <f t="shared" si="976"/>
        <v>0</v>
      </c>
    </row>
    <row r="6921" spans="1:23" x14ac:dyDescent="0.25">
      <c r="A6921">
        <f t="shared" si="969"/>
        <v>284</v>
      </c>
      <c r="B6921">
        <f t="shared" si="970"/>
        <v>10</v>
      </c>
      <c r="C6921" s="1">
        <f t="shared" si="977"/>
        <v>41927.916666649908</v>
      </c>
      <c r="D6921" s="7">
        <v>0</v>
      </c>
      <c r="E6921" s="7"/>
      <c r="G6921">
        <v>35.58</v>
      </c>
      <c r="H6921" s="12">
        <v>242.7185900763578</v>
      </c>
      <c r="I6921" s="13">
        <f>$D$2*tarifas!$D$12/24</f>
        <v>1.4541666666666666</v>
      </c>
      <c r="J6921" s="13" t="e">
        <f>VLOOKUP(E6921&amp;" "&amp;F6921,tarifas!$A$13:$D$20,4,FALSE)*H6921</f>
        <v>#N/A</v>
      </c>
      <c r="K6921" s="13">
        <f>IF(F6921="COD1",tarifas!$D$11*(SUMIFS($H$11:$H$8770,$F$11:$F$8770,"=COD1",$B$11:$B$8770,"="&amp;B6921)/COUNTIFS($F$11:$F$8770,"=COD1",$B$11:$B$8770,"="&amp;B6921))/COUNTIFS($A$11:$A$8770,"="&amp;A6921,$F$11:$F$8770,"=COD1"),0)</f>
        <v>0</v>
      </c>
      <c r="L6921" s="13" t="e">
        <f>(VLOOKUP(F6921,tarifas!$C$7:$D$10,2,FALSE)+tarifas!$D$21)*datos!H6921</f>
        <v>#N/A</v>
      </c>
      <c r="M6921">
        <v>0</v>
      </c>
      <c r="N6921" s="13" t="e">
        <f t="shared" si="971"/>
        <v>#N/A</v>
      </c>
      <c r="O6921">
        <f t="shared" si="972"/>
        <v>0</v>
      </c>
      <c r="P6921" s="12">
        <f t="shared" si="973"/>
        <v>242.7185900763578</v>
      </c>
      <c r="Q6921">
        <f t="shared" si="974"/>
        <v>0</v>
      </c>
      <c r="R6921">
        <f>$D$2*tarifas!$D$12/24</f>
        <v>1.4541666666666666</v>
      </c>
      <c r="S6921" t="e">
        <f>VLOOKUP(E6921&amp;" "&amp;F6921,tarifas!$A$13:$D$20,4,FALSE)*P6921</f>
        <v>#N/A</v>
      </c>
      <c r="T6921">
        <f>IF(F6921="COD1",tarifas!$D$11*(SUMIFS($P$11:$P$8770,$F$11:$F$8770,"=COD1",$B$11:$B$8770,"="&amp;B6921)/COUNTIFS($F$11:$F$8770,"=COD1",$B$11:$B$8770,"="&amp;B6921))/COUNTIFS($A$11:$A$8770,"="&amp;A6921,$F$11:$F$8770,"=COD1"),0)</f>
        <v>0</v>
      </c>
      <c r="U6921" t="e">
        <f>(VLOOKUP(F6921,tarifas!$C$7:$D$10,2,FALSE)+tarifas!$D$21)*datos!P6921</f>
        <v>#N/A</v>
      </c>
      <c r="V6921" t="e">
        <f t="shared" si="975"/>
        <v>#N/A</v>
      </c>
      <c r="W6921">
        <f t="shared" si="976"/>
        <v>0</v>
      </c>
    </row>
    <row r="6922" spans="1:23" x14ac:dyDescent="0.25">
      <c r="A6922">
        <f t="shared" si="969"/>
        <v>284</v>
      </c>
      <c r="B6922">
        <f t="shared" si="970"/>
        <v>10</v>
      </c>
      <c r="C6922" s="1">
        <f t="shared" si="977"/>
        <v>41927.958333316572</v>
      </c>
      <c r="D6922" s="7">
        <v>0</v>
      </c>
      <c r="E6922" s="7"/>
      <c r="G6922">
        <v>29.87</v>
      </c>
      <c r="H6922" s="12">
        <v>233.30108294768121</v>
      </c>
      <c r="I6922" s="13">
        <f>$D$2*tarifas!$D$12/24</f>
        <v>1.4541666666666666</v>
      </c>
      <c r="J6922" s="13" t="e">
        <f>VLOOKUP(E6922&amp;" "&amp;F6922,tarifas!$A$13:$D$20,4,FALSE)*H6922</f>
        <v>#N/A</v>
      </c>
      <c r="K6922" s="13">
        <f>IF(F6922="COD1",tarifas!$D$11*(SUMIFS($H$11:$H$8770,$F$11:$F$8770,"=COD1",$B$11:$B$8770,"="&amp;B6922)/COUNTIFS($F$11:$F$8770,"=COD1",$B$11:$B$8770,"="&amp;B6922))/COUNTIFS($A$11:$A$8770,"="&amp;A6922,$F$11:$F$8770,"=COD1"),0)</f>
        <v>0</v>
      </c>
      <c r="L6922" s="13" t="e">
        <f>(VLOOKUP(F6922,tarifas!$C$7:$D$10,2,FALSE)+tarifas!$D$21)*datos!H6922</f>
        <v>#N/A</v>
      </c>
      <c r="M6922">
        <v>0</v>
      </c>
      <c r="N6922" s="13" t="e">
        <f t="shared" si="971"/>
        <v>#N/A</v>
      </c>
      <c r="O6922">
        <f t="shared" si="972"/>
        <v>0</v>
      </c>
      <c r="P6922" s="12">
        <f t="shared" si="973"/>
        <v>233.30108294768121</v>
      </c>
      <c r="Q6922">
        <f t="shared" si="974"/>
        <v>0</v>
      </c>
      <c r="R6922">
        <f>$D$2*tarifas!$D$12/24</f>
        <v>1.4541666666666666</v>
      </c>
      <c r="S6922" t="e">
        <f>VLOOKUP(E6922&amp;" "&amp;F6922,tarifas!$A$13:$D$20,4,FALSE)*P6922</f>
        <v>#N/A</v>
      </c>
      <c r="T6922">
        <f>IF(F6922="COD1",tarifas!$D$11*(SUMIFS($P$11:$P$8770,$F$11:$F$8770,"=COD1",$B$11:$B$8770,"="&amp;B6922)/COUNTIFS($F$11:$F$8770,"=COD1",$B$11:$B$8770,"="&amp;B6922))/COUNTIFS($A$11:$A$8770,"="&amp;A6922,$F$11:$F$8770,"=COD1"),0)</f>
        <v>0</v>
      </c>
      <c r="U6922" t="e">
        <f>(VLOOKUP(F6922,tarifas!$C$7:$D$10,2,FALSE)+tarifas!$D$21)*datos!P6922</f>
        <v>#N/A</v>
      </c>
      <c r="V6922" t="e">
        <f t="shared" si="975"/>
        <v>#N/A</v>
      </c>
      <c r="W6922">
        <f t="shared" si="976"/>
        <v>0</v>
      </c>
    </row>
    <row r="6923" spans="1:23" x14ac:dyDescent="0.25">
      <c r="A6923">
        <f t="shared" si="969"/>
        <v>285</v>
      </c>
      <c r="B6923">
        <f t="shared" si="970"/>
        <v>10</v>
      </c>
      <c r="C6923" s="1">
        <f t="shared" si="977"/>
        <v>41927.999999983236</v>
      </c>
      <c r="D6923" s="7">
        <v>0</v>
      </c>
      <c r="E6923" s="7"/>
      <c r="G6923">
        <v>21.01</v>
      </c>
      <c r="H6923" s="12">
        <v>230.99013980949709</v>
      </c>
      <c r="I6923" s="13">
        <f>$D$2*tarifas!$D$12/24</f>
        <v>1.4541666666666666</v>
      </c>
      <c r="J6923" s="13" t="e">
        <f>VLOOKUP(E6923&amp;" "&amp;F6923,tarifas!$A$13:$D$20,4,FALSE)*H6923</f>
        <v>#N/A</v>
      </c>
      <c r="K6923" s="13">
        <f>IF(F6923="COD1",tarifas!$D$11*(SUMIFS($H$11:$H$8770,$F$11:$F$8770,"=COD1",$B$11:$B$8770,"="&amp;B6923)/COUNTIFS($F$11:$F$8770,"=COD1",$B$11:$B$8770,"="&amp;B6923))/COUNTIFS($A$11:$A$8770,"="&amp;A6923,$F$11:$F$8770,"=COD1"),0)</f>
        <v>0</v>
      </c>
      <c r="L6923" s="13" t="e">
        <f>(VLOOKUP(F6923,tarifas!$C$7:$D$10,2,FALSE)+tarifas!$D$21)*datos!H6923</f>
        <v>#N/A</v>
      </c>
      <c r="M6923">
        <v>0</v>
      </c>
      <c r="N6923" s="13" t="e">
        <f t="shared" si="971"/>
        <v>#N/A</v>
      </c>
      <c r="O6923">
        <f t="shared" si="972"/>
        <v>0</v>
      </c>
      <c r="P6923" s="12">
        <f t="shared" si="973"/>
        <v>230.99013980949709</v>
      </c>
      <c r="Q6923">
        <f t="shared" si="974"/>
        <v>0</v>
      </c>
      <c r="R6923">
        <f>$D$2*tarifas!$D$12/24</f>
        <v>1.4541666666666666</v>
      </c>
      <c r="S6923" t="e">
        <f>VLOOKUP(E6923&amp;" "&amp;F6923,tarifas!$A$13:$D$20,4,FALSE)*P6923</f>
        <v>#N/A</v>
      </c>
      <c r="T6923">
        <f>IF(F6923="COD1",tarifas!$D$11*(SUMIFS($P$11:$P$8770,$F$11:$F$8770,"=COD1",$B$11:$B$8770,"="&amp;B6923)/COUNTIFS($F$11:$F$8770,"=COD1",$B$11:$B$8770,"="&amp;B6923))/COUNTIFS($A$11:$A$8770,"="&amp;A6923,$F$11:$F$8770,"=COD1"),0)</f>
        <v>0</v>
      </c>
      <c r="U6923" t="e">
        <f>(VLOOKUP(F6923,tarifas!$C$7:$D$10,2,FALSE)+tarifas!$D$21)*datos!P6923</f>
        <v>#N/A</v>
      </c>
      <c r="V6923" t="e">
        <f t="shared" si="975"/>
        <v>#N/A</v>
      </c>
      <c r="W6923">
        <f t="shared" si="976"/>
        <v>0</v>
      </c>
    </row>
    <row r="6924" spans="1:23" x14ac:dyDescent="0.25">
      <c r="A6924">
        <f t="shared" ref="A6924:A6987" si="978">DAYS360($C$11,C6924)</f>
        <v>285</v>
      </c>
      <c r="B6924">
        <f t="shared" ref="B6924:B6987" si="979">MONTH(C6924)</f>
        <v>10</v>
      </c>
      <c r="C6924" s="1">
        <f t="shared" si="977"/>
        <v>41928.0416666499</v>
      </c>
      <c r="D6924" s="7">
        <v>0</v>
      </c>
      <c r="E6924" s="7"/>
      <c r="G6924">
        <v>16.010000000000002</v>
      </c>
      <c r="H6924" s="12">
        <v>228.88021767695255</v>
      </c>
      <c r="I6924" s="13">
        <f>$D$2*tarifas!$D$12/24</f>
        <v>1.4541666666666666</v>
      </c>
      <c r="J6924" s="13" t="e">
        <f>VLOOKUP(E6924&amp;" "&amp;F6924,tarifas!$A$13:$D$20,4,FALSE)*H6924</f>
        <v>#N/A</v>
      </c>
      <c r="K6924" s="13">
        <f>IF(F6924="COD1",tarifas!$D$11*(SUMIFS($H$11:$H$8770,$F$11:$F$8770,"=COD1",$B$11:$B$8770,"="&amp;B6924)/COUNTIFS($F$11:$F$8770,"=COD1",$B$11:$B$8770,"="&amp;B6924))/COUNTIFS($A$11:$A$8770,"="&amp;A6924,$F$11:$F$8770,"=COD1"),0)</f>
        <v>0</v>
      </c>
      <c r="L6924" s="13" t="e">
        <f>(VLOOKUP(F6924,tarifas!$C$7:$D$10,2,FALSE)+tarifas!$D$21)*datos!H6924</f>
        <v>#N/A</v>
      </c>
      <c r="M6924">
        <v>0</v>
      </c>
      <c r="N6924" s="13" t="e">
        <f t="shared" ref="N6924:N6987" si="980">(I6924+J6924+K6924+L6924)*1.23</f>
        <v>#N/A</v>
      </c>
      <c r="O6924">
        <f t="shared" ref="O6924:O6987" si="981">IF(M6924&lt;H6924,M6924,H6924)</f>
        <v>0</v>
      </c>
      <c r="P6924" s="12">
        <f t="shared" ref="P6924:P6987" si="982">H6924-O6924</f>
        <v>228.88021767695255</v>
      </c>
      <c r="Q6924">
        <f t="shared" ref="Q6924:Q6987" si="983">IF(M6924&lt;H6924,0,M6924-H6924)</f>
        <v>0</v>
      </c>
      <c r="R6924">
        <f>$D$2*tarifas!$D$12/24</f>
        <v>1.4541666666666666</v>
      </c>
      <c r="S6924" t="e">
        <f>VLOOKUP(E6924&amp;" "&amp;F6924,tarifas!$A$13:$D$20,4,FALSE)*P6924</f>
        <v>#N/A</v>
      </c>
      <c r="T6924">
        <f>IF(F6924="COD1",tarifas!$D$11*(SUMIFS($P$11:$P$8770,$F$11:$F$8770,"=COD1",$B$11:$B$8770,"="&amp;B6924)/COUNTIFS($F$11:$F$8770,"=COD1",$B$11:$B$8770,"="&amp;B6924))/COUNTIFS($A$11:$A$8770,"="&amp;A6924,$F$11:$F$8770,"=COD1"),0)</f>
        <v>0</v>
      </c>
      <c r="U6924" t="e">
        <f>(VLOOKUP(F6924,tarifas!$C$7:$D$10,2,FALSE)+tarifas!$D$21)*datos!P6924</f>
        <v>#N/A</v>
      </c>
      <c r="V6924" t="e">
        <f t="shared" ref="V6924:V6987" si="984">(R6924+S6924+T6924+U6924)*1.23</f>
        <v>#N/A</v>
      </c>
      <c r="W6924">
        <f t="shared" ref="W6924:W6987" si="985">0.9*G6924/1000*Q6924</f>
        <v>0</v>
      </c>
    </row>
    <row r="6925" spans="1:23" x14ac:dyDescent="0.25">
      <c r="A6925">
        <f t="shared" si="978"/>
        <v>285</v>
      </c>
      <c r="B6925">
        <f t="shared" si="979"/>
        <v>10</v>
      </c>
      <c r="C6925" s="1">
        <f t="shared" ref="C6925:C6988" si="986">+C6924+1/24</f>
        <v>41928.083333316565</v>
      </c>
      <c r="D6925" s="7">
        <v>0</v>
      </c>
      <c r="E6925" s="7"/>
      <c r="G6925">
        <v>16.010000000000002</v>
      </c>
      <c r="H6925" s="12">
        <v>226.32291446544212</v>
      </c>
      <c r="I6925" s="13">
        <f>$D$2*tarifas!$D$12/24</f>
        <v>1.4541666666666666</v>
      </c>
      <c r="J6925" s="13" t="e">
        <f>VLOOKUP(E6925&amp;" "&amp;F6925,tarifas!$A$13:$D$20,4,FALSE)*H6925</f>
        <v>#N/A</v>
      </c>
      <c r="K6925" s="13">
        <f>IF(F6925="COD1",tarifas!$D$11*(SUMIFS($H$11:$H$8770,$F$11:$F$8770,"=COD1",$B$11:$B$8770,"="&amp;B6925)/COUNTIFS($F$11:$F$8770,"=COD1",$B$11:$B$8770,"="&amp;B6925))/COUNTIFS($A$11:$A$8770,"="&amp;A6925,$F$11:$F$8770,"=COD1"),0)</f>
        <v>0</v>
      </c>
      <c r="L6925" s="13" t="e">
        <f>(VLOOKUP(F6925,tarifas!$C$7:$D$10,2,FALSE)+tarifas!$D$21)*datos!H6925</f>
        <v>#N/A</v>
      </c>
      <c r="M6925">
        <v>0</v>
      </c>
      <c r="N6925" s="13" t="e">
        <f t="shared" si="980"/>
        <v>#N/A</v>
      </c>
      <c r="O6925">
        <f t="shared" si="981"/>
        <v>0</v>
      </c>
      <c r="P6925" s="12">
        <f t="shared" si="982"/>
        <v>226.32291446544212</v>
      </c>
      <c r="Q6925">
        <f t="shared" si="983"/>
        <v>0</v>
      </c>
      <c r="R6925">
        <f>$D$2*tarifas!$D$12/24</f>
        <v>1.4541666666666666</v>
      </c>
      <c r="S6925" t="e">
        <f>VLOOKUP(E6925&amp;" "&amp;F6925,tarifas!$A$13:$D$20,4,FALSE)*P6925</f>
        <v>#N/A</v>
      </c>
      <c r="T6925">
        <f>IF(F6925="COD1",tarifas!$D$11*(SUMIFS($P$11:$P$8770,$F$11:$F$8770,"=COD1",$B$11:$B$8770,"="&amp;B6925)/COUNTIFS($F$11:$F$8770,"=COD1",$B$11:$B$8770,"="&amp;B6925))/COUNTIFS($A$11:$A$8770,"="&amp;A6925,$F$11:$F$8770,"=COD1"),0)</f>
        <v>0</v>
      </c>
      <c r="U6925" t="e">
        <f>(VLOOKUP(F6925,tarifas!$C$7:$D$10,2,FALSE)+tarifas!$D$21)*datos!P6925</f>
        <v>#N/A</v>
      </c>
      <c r="V6925" t="e">
        <f t="shared" si="984"/>
        <v>#N/A</v>
      </c>
      <c r="W6925">
        <f t="shared" si="985"/>
        <v>0</v>
      </c>
    </row>
    <row r="6926" spans="1:23" x14ac:dyDescent="0.25">
      <c r="A6926">
        <f t="shared" si="978"/>
        <v>285</v>
      </c>
      <c r="B6926">
        <f t="shared" si="979"/>
        <v>10</v>
      </c>
      <c r="C6926" s="1">
        <f t="shared" si="986"/>
        <v>41928.124999983229</v>
      </c>
      <c r="D6926" s="7">
        <v>0</v>
      </c>
      <c r="E6926" s="7"/>
      <c r="G6926">
        <v>16.010000000000002</v>
      </c>
      <c r="H6926" s="12">
        <v>223.32699572057226</v>
      </c>
      <c r="I6926" s="13">
        <f>$D$2*tarifas!$D$12/24</f>
        <v>1.4541666666666666</v>
      </c>
      <c r="J6926" s="13" t="e">
        <f>VLOOKUP(E6926&amp;" "&amp;F6926,tarifas!$A$13:$D$20,4,FALSE)*H6926</f>
        <v>#N/A</v>
      </c>
      <c r="K6926" s="13">
        <f>IF(F6926="COD1",tarifas!$D$11*(SUMIFS($H$11:$H$8770,$F$11:$F$8770,"=COD1",$B$11:$B$8770,"="&amp;B6926)/COUNTIFS($F$11:$F$8770,"=COD1",$B$11:$B$8770,"="&amp;B6926))/COUNTIFS($A$11:$A$8770,"="&amp;A6926,$F$11:$F$8770,"=COD1"),0)</f>
        <v>0</v>
      </c>
      <c r="L6926" s="13" t="e">
        <f>(VLOOKUP(F6926,tarifas!$C$7:$D$10,2,FALSE)+tarifas!$D$21)*datos!H6926</f>
        <v>#N/A</v>
      </c>
      <c r="M6926">
        <v>0</v>
      </c>
      <c r="N6926" s="13" t="e">
        <f t="shared" si="980"/>
        <v>#N/A</v>
      </c>
      <c r="O6926">
        <f t="shared" si="981"/>
        <v>0</v>
      </c>
      <c r="P6926" s="12">
        <f t="shared" si="982"/>
        <v>223.32699572057226</v>
      </c>
      <c r="Q6926">
        <f t="shared" si="983"/>
        <v>0</v>
      </c>
      <c r="R6926">
        <f>$D$2*tarifas!$D$12/24</f>
        <v>1.4541666666666666</v>
      </c>
      <c r="S6926" t="e">
        <f>VLOOKUP(E6926&amp;" "&amp;F6926,tarifas!$A$13:$D$20,4,FALSE)*P6926</f>
        <v>#N/A</v>
      </c>
      <c r="T6926">
        <f>IF(F6926="COD1",tarifas!$D$11*(SUMIFS($P$11:$P$8770,$F$11:$F$8770,"=COD1",$B$11:$B$8770,"="&amp;B6926)/COUNTIFS($F$11:$F$8770,"=COD1",$B$11:$B$8770,"="&amp;B6926))/COUNTIFS($A$11:$A$8770,"="&amp;A6926,$F$11:$F$8770,"=COD1"),0)</f>
        <v>0</v>
      </c>
      <c r="U6926" t="e">
        <f>(VLOOKUP(F6926,tarifas!$C$7:$D$10,2,FALSE)+tarifas!$D$21)*datos!P6926</f>
        <v>#N/A</v>
      </c>
      <c r="V6926" t="e">
        <f t="shared" si="984"/>
        <v>#N/A</v>
      </c>
      <c r="W6926">
        <f t="shared" si="985"/>
        <v>0</v>
      </c>
    </row>
    <row r="6927" spans="1:23" x14ac:dyDescent="0.25">
      <c r="A6927">
        <f t="shared" si="978"/>
        <v>285</v>
      </c>
      <c r="B6927">
        <f t="shared" si="979"/>
        <v>10</v>
      </c>
      <c r="C6927" s="1">
        <f t="shared" si="986"/>
        <v>41928.166666649893</v>
      </c>
      <c r="D6927" s="7">
        <v>0</v>
      </c>
      <c r="E6927" s="7"/>
      <c r="G6927">
        <v>16.010000000000002</v>
      </c>
      <c r="H6927" s="12">
        <v>224.07761428463976</v>
      </c>
      <c r="I6927" s="13">
        <f>$D$2*tarifas!$D$12/24</f>
        <v>1.4541666666666666</v>
      </c>
      <c r="J6927" s="13" t="e">
        <f>VLOOKUP(E6927&amp;" "&amp;F6927,tarifas!$A$13:$D$20,4,FALSE)*H6927</f>
        <v>#N/A</v>
      </c>
      <c r="K6927" s="13">
        <f>IF(F6927="COD1",tarifas!$D$11*(SUMIFS($H$11:$H$8770,$F$11:$F$8770,"=COD1",$B$11:$B$8770,"="&amp;B6927)/COUNTIFS($F$11:$F$8770,"=COD1",$B$11:$B$8770,"="&amp;B6927))/COUNTIFS($A$11:$A$8770,"="&amp;A6927,$F$11:$F$8770,"=COD1"),0)</f>
        <v>0</v>
      </c>
      <c r="L6927" s="13" t="e">
        <f>(VLOOKUP(F6927,tarifas!$C$7:$D$10,2,FALSE)+tarifas!$D$21)*datos!H6927</f>
        <v>#N/A</v>
      </c>
      <c r="M6927">
        <v>0</v>
      </c>
      <c r="N6927" s="13" t="e">
        <f t="shared" si="980"/>
        <v>#N/A</v>
      </c>
      <c r="O6927">
        <f t="shared" si="981"/>
        <v>0</v>
      </c>
      <c r="P6927" s="12">
        <f t="shared" si="982"/>
        <v>224.07761428463976</v>
      </c>
      <c r="Q6927">
        <f t="shared" si="983"/>
        <v>0</v>
      </c>
      <c r="R6927">
        <f>$D$2*tarifas!$D$12/24</f>
        <v>1.4541666666666666</v>
      </c>
      <c r="S6927" t="e">
        <f>VLOOKUP(E6927&amp;" "&amp;F6927,tarifas!$A$13:$D$20,4,FALSE)*P6927</f>
        <v>#N/A</v>
      </c>
      <c r="T6927">
        <f>IF(F6927="COD1",tarifas!$D$11*(SUMIFS($P$11:$P$8770,$F$11:$F$8770,"=COD1",$B$11:$B$8770,"="&amp;B6927)/COUNTIFS($F$11:$F$8770,"=COD1",$B$11:$B$8770,"="&amp;B6927))/COUNTIFS($A$11:$A$8770,"="&amp;A6927,$F$11:$F$8770,"=COD1"),0)</f>
        <v>0</v>
      </c>
      <c r="U6927" t="e">
        <f>(VLOOKUP(F6927,tarifas!$C$7:$D$10,2,FALSE)+tarifas!$D$21)*datos!P6927</f>
        <v>#N/A</v>
      </c>
      <c r="V6927" t="e">
        <f t="shared" si="984"/>
        <v>#N/A</v>
      </c>
      <c r="W6927">
        <f t="shared" si="985"/>
        <v>0</v>
      </c>
    </row>
    <row r="6928" spans="1:23" x14ac:dyDescent="0.25">
      <c r="A6928">
        <f t="shared" si="978"/>
        <v>285</v>
      </c>
      <c r="B6928">
        <f t="shared" si="979"/>
        <v>10</v>
      </c>
      <c r="C6928" s="1">
        <f t="shared" si="986"/>
        <v>41928.208333316557</v>
      </c>
      <c r="D6928" s="7">
        <v>0</v>
      </c>
      <c r="E6928" s="7"/>
      <c r="G6928">
        <v>32.11</v>
      </c>
      <c r="H6928" s="12">
        <v>223.8231314668912</v>
      </c>
      <c r="I6928" s="13">
        <f>$D$2*tarifas!$D$12/24</f>
        <v>1.4541666666666666</v>
      </c>
      <c r="J6928" s="13" t="e">
        <f>VLOOKUP(E6928&amp;" "&amp;F6928,tarifas!$A$13:$D$20,4,FALSE)*H6928</f>
        <v>#N/A</v>
      </c>
      <c r="K6928" s="13">
        <f>IF(F6928="COD1",tarifas!$D$11*(SUMIFS($H$11:$H$8770,$F$11:$F$8770,"=COD1",$B$11:$B$8770,"="&amp;B6928)/COUNTIFS($F$11:$F$8770,"=COD1",$B$11:$B$8770,"="&amp;B6928))/COUNTIFS($A$11:$A$8770,"="&amp;A6928,$F$11:$F$8770,"=COD1"),0)</f>
        <v>0</v>
      </c>
      <c r="L6928" s="13" t="e">
        <f>(VLOOKUP(F6928,tarifas!$C$7:$D$10,2,FALSE)+tarifas!$D$21)*datos!H6928</f>
        <v>#N/A</v>
      </c>
      <c r="M6928">
        <v>0</v>
      </c>
      <c r="N6928" s="13" t="e">
        <f t="shared" si="980"/>
        <v>#N/A</v>
      </c>
      <c r="O6928">
        <f t="shared" si="981"/>
        <v>0</v>
      </c>
      <c r="P6928" s="12">
        <f t="shared" si="982"/>
        <v>223.8231314668912</v>
      </c>
      <c r="Q6928">
        <f t="shared" si="983"/>
        <v>0</v>
      </c>
      <c r="R6928">
        <f>$D$2*tarifas!$D$12/24</f>
        <v>1.4541666666666666</v>
      </c>
      <c r="S6928" t="e">
        <f>VLOOKUP(E6928&amp;" "&amp;F6928,tarifas!$A$13:$D$20,4,FALSE)*P6928</f>
        <v>#N/A</v>
      </c>
      <c r="T6928">
        <f>IF(F6928="COD1",tarifas!$D$11*(SUMIFS($P$11:$P$8770,$F$11:$F$8770,"=COD1",$B$11:$B$8770,"="&amp;B6928)/COUNTIFS($F$11:$F$8770,"=COD1",$B$11:$B$8770,"="&amp;B6928))/COUNTIFS($A$11:$A$8770,"="&amp;A6928,$F$11:$F$8770,"=COD1"),0)</f>
        <v>0</v>
      </c>
      <c r="U6928" t="e">
        <f>(VLOOKUP(F6928,tarifas!$C$7:$D$10,2,FALSE)+tarifas!$D$21)*datos!P6928</f>
        <v>#N/A</v>
      </c>
      <c r="V6928" t="e">
        <f t="shared" si="984"/>
        <v>#N/A</v>
      </c>
      <c r="W6928">
        <f t="shared" si="985"/>
        <v>0</v>
      </c>
    </row>
    <row r="6929" spans="1:23" x14ac:dyDescent="0.25">
      <c r="A6929">
        <f t="shared" si="978"/>
        <v>285</v>
      </c>
      <c r="B6929">
        <f t="shared" si="979"/>
        <v>10</v>
      </c>
      <c r="C6929" s="1">
        <f t="shared" si="986"/>
        <v>41928.249999983222</v>
      </c>
      <c r="D6929" s="7">
        <v>0</v>
      </c>
      <c r="E6929" s="7"/>
      <c r="G6929">
        <v>52.98</v>
      </c>
      <c r="H6929" s="12">
        <v>248.77755843949387</v>
      </c>
      <c r="I6929" s="13">
        <f>$D$2*tarifas!$D$12/24</f>
        <v>1.4541666666666666</v>
      </c>
      <c r="J6929" s="13" t="e">
        <f>VLOOKUP(E6929&amp;" "&amp;F6929,tarifas!$A$13:$D$20,4,FALSE)*H6929</f>
        <v>#N/A</v>
      </c>
      <c r="K6929" s="13">
        <f>IF(F6929="COD1",tarifas!$D$11*(SUMIFS($H$11:$H$8770,$F$11:$F$8770,"=COD1",$B$11:$B$8770,"="&amp;B6929)/COUNTIFS($F$11:$F$8770,"=COD1",$B$11:$B$8770,"="&amp;B6929))/COUNTIFS($A$11:$A$8770,"="&amp;A6929,$F$11:$F$8770,"=COD1"),0)</f>
        <v>0</v>
      </c>
      <c r="L6929" s="13" t="e">
        <f>(VLOOKUP(F6929,tarifas!$C$7:$D$10,2,FALSE)+tarifas!$D$21)*datos!H6929</f>
        <v>#N/A</v>
      </c>
      <c r="M6929">
        <v>0</v>
      </c>
      <c r="N6929" s="13" t="e">
        <f t="shared" si="980"/>
        <v>#N/A</v>
      </c>
      <c r="O6929">
        <f t="shared" si="981"/>
        <v>0</v>
      </c>
      <c r="P6929" s="12">
        <f t="shared" si="982"/>
        <v>248.77755843949387</v>
      </c>
      <c r="Q6929">
        <f t="shared" si="983"/>
        <v>0</v>
      </c>
      <c r="R6929">
        <f>$D$2*tarifas!$D$12/24</f>
        <v>1.4541666666666666</v>
      </c>
      <c r="S6929" t="e">
        <f>VLOOKUP(E6929&amp;" "&amp;F6929,tarifas!$A$13:$D$20,4,FALSE)*P6929</f>
        <v>#N/A</v>
      </c>
      <c r="T6929">
        <f>IF(F6929="COD1",tarifas!$D$11*(SUMIFS($P$11:$P$8770,$F$11:$F$8770,"=COD1",$B$11:$B$8770,"="&amp;B6929)/COUNTIFS($F$11:$F$8770,"=COD1",$B$11:$B$8770,"="&amp;B6929))/COUNTIFS($A$11:$A$8770,"="&amp;A6929,$F$11:$F$8770,"=COD1"),0)</f>
        <v>0</v>
      </c>
      <c r="U6929" t="e">
        <f>(VLOOKUP(F6929,tarifas!$C$7:$D$10,2,FALSE)+tarifas!$D$21)*datos!P6929</f>
        <v>#N/A</v>
      </c>
      <c r="V6929" t="e">
        <f t="shared" si="984"/>
        <v>#N/A</v>
      </c>
      <c r="W6929">
        <f t="shared" si="985"/>
        <v>0</v>
      </c>
    </row>
    <row r="6930" spans="1:23" x14ac:dyDescent="0.25">
      <c r="A6930">
        <f t="shared" si="978"/>
        <v>285</v>
      </c>
      <c r="B6930">
        <f t="shared" si="979"/>
        <v>10</v>
      </c>
      <c r="C6930" s="1">
        <f t="shared" si="986"/>
        <v>41928.291666649886</v>
      </c>
      <c r="D6930" s="7">
        <v>2.3181818181818179</v>
      </c>
      <c r="E6930" s="7"/>
      <c r="G6930">
        <v>55.2</v>
      </c>
      <c r="H6930" s="12">
        <v>314.42463970690778</v>
      </c>
      <c r="I6930" s="13">
        <f>$D$2*tarifas!$D$12/24</f>
        <v>1.4541666666666666</v>
      </c>
      <c r="J6930" s="13" t="e">
        <f>VLOOKUP(E6930&amp;" "&amp;F6930,tarifas!$A$13:$D$20,4,FALSE)*H6930</f>
        <v>#N/A</v>
      </c>
      <c r="K6930" s="13">
        <f>IF(F6930="COD1",tarifas!$D$11*(SUMIFS($H$11:$H$8770,$F$11:$F$8770,"=COD1",$B$11:$B$8770,"="&amp;B6930)/COUNTIFS($F$11:$F$8770,"=COD1",$B$11:$B$8770,"="&amp;B6930))/COUNTIFS($A$11:$A$8770,"="&amp;A6930,$F$11:$F$8770,"=COD1"),0)</f>
        <v>0</v>
      </c>
      <c r="L6930" s="13" t="e">
        <f>(VLOOKUP(F6930,tarifas!$C$7:$D$10,2,FALSE)+tarifas!$D$21)*datos!H6930</f>
        <v>#N/A</v>
      </c>
      <c r="M6930">
        <v>17.42531</v>
      </c>
      <c r="N6930" s="13" t="e">
        <f t="shared" si="980"/>
        <v>#N/A</v>
      </c>
      <c r="O6930">
        <f t="shared" si="981"/>
        <v>17.42531</v>
      </c>
      <c r="P6930" s="12">
        <f t="shared" si="982"/>
        <v>296.99932970690776</v>
      </c>
      <c r="Q6930">
        <f t="shared" si="983"/>
        <v>0</v>
      </c>
      <c r="R6930">
        <f>$D$2*tarifas!$D$12/24</f>
        <v>1.4541666666666666</v>
      </c>
      <c r="S6930" t="e">
        <f>VLOOKUP(E6930&amp;" "&amp;F6930,tarifas!$A$13:$D$20,4,FALSE)*P6930</f>
        <v>#N/A</v>
      </c>
      <c r="T6930">
        <f>IF(F6930="COD1",tarifas!$D$11*(SUMIFS($P$11:$P$8770,$F$11:$F$8770,"=COD1",$B$11:$B$8770,"="&amp;B6930)/COUNTIFS($F$11:$F$8770,"=COD1",$B$11:$B$8770,"="&amp;B6930))/COUNTIFS($A$11:$A$8770,"="&amp;A6930,$F$11:$F$8770,"=COD1"),0)</f>
        <v>0</v>
      </c>
      <c r="U6930" t="e">
        <f>(VLOOKUP(F6930,tarifas!$C$7:$D$10,2,FALSE)+tarifas!$D$21)*datos!P6930</f>
        <v>#N/A</v>
      </c>
      <c r="V6930" t="e">
        <f t="shared" si="984"/>
        <v>#N/A</v>
      </c>
      <c r="W6930">
        <f t="shared" si="985"/>
        <v>0</v>
      </c>
    </row>
    <row r="6931" spans="1:23" x14ac:dyDescent="0.25">
      <c r="A6931">
        <f t="shared" si="978"/>
        <v>285</v>
      </c>
      <c r="B6931">
        <f t="shared" si="979"/>
        <v>10</v>
      </c>
      <c r="C6931" s="1">
        <f t="shared" si="986"/>
        <v>41928.33333331655</v>
      </c>
      <c r="D6931" s="7">
        <v>10.560606060606062</v>
      </c>
      <c r="E6931" s="7"/>
      <c r="G6931">
        <v>58</v>
      </c>
      <c r="H6931" s="12">
        <v>483.60973729582156</v>
      </c>
      <c r="I6931" s="13">
        <f>$D$2*tarifas!$D$12/24</f>
        <v>1.4541666666666666</v>
      </c>
      <c r="J6931" s="13" t="e">
        <f>VLOOKUP(E6931&amp;" "&amp;F6931,tarifas!$A$13:$D$20,4,FALSE)*H6931</f>
        <v>#N/A</v>
      </c>
      <c r="K6931" s="13">
        <f>IF(F6931="COD1",tarifas!$D$11*(SUMIFS($H$11:$H$8770,$F$11:$F$8770,"=COD1",$B$11:$B$8770,"="&amp;B6931)/COUNTIFS($F$11:$F$8770,"=COD1",$B$11:$B$8770,"="&amp;B6931))/COUNTIFS($A$11:$A$8770,"="&amp;A6931,$F$11:$F$8770,"=COD1"),0)</f>
        <v>0</v>
      </c>
      <c r="L6931" s="13" t="e">
        <f>(VLOOKUP(F6931,tarifas!$C$7:$D$10,2,FALSE)+tarifas!$D$21)*datos!H6931</f>
        <v>#N/A</v>
      </c>
      <c r="M6931">
        <v>2.2713700000000001</v>
      </c>
      <c r="N6931" s="13" t="e">
        <f t="shared" si="980"/>
        <v>#N/A</v>
      </c>
      <c r="O6931">
        <f t="shared" si="981"/>
        <v>2.2713700000000001</v>
      </c>
      <c r="P6931" s="12">
        <f t="shared" si="982"/>
        <v>481.33836729582157</v>
      </c>
      <c r="Q6931">
        <f t="shared" si="983"/>
        <v>0</v>
      </c>
      <c r="R6931">
        <f>$D$2*tarifas!$D$12/24</f>
        <v>1.4541666666666666</v>
      </c>
      <c r="S6931" t="e">
        <f>VLOOKUP(E6931&amp;" "&amp;F6931,tarifas!$A$13:$D$20,4,FALSE)*P6931</f>
        <v>#N/A</v>
      </c>
      <c r="T6931">
        <f>IF(F6931="COD1",tarifas!$D$11*(SUMIFS($P$11:$P$8770,$F$11:$F$8770,"=COD1",$B$11:$B$8770,"="&amp;B6931)/COUNTIFS($F$11:$F$8770,"=COD1",$B$11:$B$8770,"="&amp;B6931))/COUNTIFS($A$11:$A$8770,"="&amp;A6931,$F$11:$F$8770,"=COD1"),0)</f>
        <v>0</v>
      </c>
      <c r="U6931" t="e">
        <f>(VLOOKUP(F6931,tarifas!$C$7:$D$10,2,FALSE)+tarifas!$D$21)*datos!P6931</f>
        <v>#N/A</v>
      </c>
      <c r="V6931" t="e">
        <f t="shared" si="984"/>
        <v>#N/A</v>
      </c>
      <c r="W6931">
        <f t="shared" si="985"/>
        <v>0</v>
      </c>
    </row>
    <row r="6932" spans="1:23" x14ac:dyDescent="0.25">
      <c r="A6932">
        <f t="shared" si="978"/>
        <v>285</v>
      </c>
      <c r="B6932">
        <f t="shared" si="979"/>
        <v>10</v>
      </c>
      <c r="C6932" s="1">
        <f t="shared" si="986"/>
        <v>41928.374999983214</v>
      </c>
      <c r="D6932" s="7">
        <v>52.030303030303031</v>
      </c>
      <c r="E6932" s="7"/>
      <c r="G6932">
        <v>60.1</v>
      </c>
      <c r="H6932" s="12">
        <v>604.78019950779344</v>
      </c>
      <c r="I6932" s="13">
        <f>$D$2*tarifas!$D$12/24</f>
        <v>1.4541666666666666</v>
      </c>
      <c r="J6932" s="13" t="e">
        <f>VLOOKUP(E6932&amp;" "&amp;F6932,tarifas!$A$13:$D$20,4,FALSE)*H6932</f>
        <v>#N/A</v>
      </c>
      <c r="K6932" s="13">
        <f>IF(F6932="COD1",tarifas!$D$11*(SUMIFS($H$11:$H$8770,$F$11:$F$8770,"=COD1",$B$11:$B$8770,"="&amp;B6932)/COUNTIFS($F$11:$F$8770,"=COD1",$B$11:$B$8770,"="&amp;B6932))/COUNTIFS($A$11:$A$8770,"="&amp;A6932,$F$11:$F$8770,"=COD1"),0)</f>
        <v>0</v>
      </c>
      <c r="L6932" s="13" t="e">
        <f>(VLOOKUP(F6932,tarifas!$C$7:$D$10,2,FALSE)+tarifas!$D$21)*datos!H6932</f>
        <v>#N/A</v>
      </c>
      <c r="M6932">
        <v>65.709740000000011</v>
      </c>
      <c r="N6932" s="13" t="e">
        <f t="shared" si="980"/>
        <v>#N/A</v>
      </c>
      <c r="O6932">
        <f t="shared" si="981"/>
        <v>65.709740000000011</v>
      </c>
      <c r="P6932" s="12">
        <f t="shared" si="982"/>
        <v>539.07045950779343</v>
      </c>
      <c r="Q6932">
        <f t="shared" si="983"/>
        <v>0</v>
      </c>
      <c r="R6932">
        <f>$D$2*tarifas!$D$12/24</f>
        <v>1.4541666666666666</v>
      </c>
      <c r="S6932" t="e">
        <f>VLOOKUP(E6932&amp;" "&amp;F6932,tarifas!$A$13:$D$20,4,FALSE)*P6932</f>
        <v>#N/A</v>
      </c>
      <c r="T6932">
        <f>IF(F6932="COD1",tarifas!$D$11*(SUMIFS($P$11:$P$8770,$F$11:$F$8770,"=COD1",$B$11:$B$8770,"="&amp;B6932)/COUNTIFS($F$11:$F$8770,"=COD1",$B$11:$B$8770,"="&amp;B6932))/COUNTIFS($A$11:$A$8770,"="&amp;A6932,$F$11:$F$8770,"=COD1"),0)</f>
        <v>0</v>
      </c>
      <c r="U6932" t="e">
        <f>(VLOOKUP(F6932,tarifas!$C$7:$D$10,2,FALSE)+tarifas!$D$21)*datos!P6932</f>
        <v>#N/A</v>
      </c>
      <c r="V6932" t="e">
        <f t="shared" si="984"/>
        <v>#N/A</v>
      </c>
      <c r="W6932">
        <f t="shared" si="985"/>
        <v>0</v>
      </c>
    </row>
    <row r="6933" spans="1:23" x14ac:dyDescent="0.25">
      <c r="A6933">
        <f t="shared" si="978"/>
        <v>285</v>
      </c>
      <c r="B6933">
        <f t="shared" si="979"/>
        <v>10</v>
      </c>
      <c r="C6933" s="1">
        <f t="shared" si="986"/>
        <v>41928.416666649879</v>
      </c>
      <c r="D6933" s="7">
        <v>127.24242424242426</v>
      </c>
      <c r="E6933" s="7"/>
      <c r="G6933">
        <v>57.65</v>
      </c>
      <c r="H6933" s="12">
        <v>661.94669529732198</v>
      </c>
      <c r="I6933" s="13">
        <f>$D$2*tarifas!$D$12/24</f>
        <v>1.4541666666666666</v>
      </c>
      <c r="J6933" s="13" t="e">
        <f>VLOOKUP(E6933&amp;" "&amp;F6933,tarifas!$A$13:$D$20,4,FALSE)*H6933</f>
        <v>#N/A</v>
      </c>
      <c r="K6933" s="13">
        <f>IF(F6933="COD1",tarifas!$D$11*(SUMIFS($H$11:$H$8770,$F$11:$F$8770,"=COD1",$B$11:$B$8770,"="&amp;B6933)/COUNTIFS($F$11:$F$8770,"=COD1",$B$11:$B$8770,"="&amp;B6933))/COUNTIFS($A$11:$A$8770,"="&amp;A6933,$F$11:$F$8770,"=COD1"),0)</f>
        <v>0</v>
      </c>
      <c r="L6933" s="13" t="e">
        <f>(VLOOKUP(F6933,tarifas!$C$7:$D$10,2,FALSE)+tarifas!$D$21)*datos!H6933</f>
        <v>#N/A</v>
      </c>
      <c r="M6933">
        <v>33.377189999999999</v>
      </c>
      <c r="N6933" s="13" t="e">
        <f t="shared" si="980"/>
        <v>#N/A</v>
      </c>
      <c r="O6933">
        <f t="shared" si="981"/>
        <v>33.377189999999999</v>
      </c>
      <c r="P6933" s="12">
        <f t="shared" si="982"/>
        <v>628.56950529732194</v>
      </c>
      <c r="Q6933">
        <f t="shared" si="983"/>
        <v>0</v>
      </c>
      <c r="R6933">
        <f>$D$2*tarifas!$D$12/24</f>
        <v>1.4541666666666666</v>
      </c>
      <c r="S6933" t="e">
        <f>VLOOKUP(E6933&amp;" "&amp;F6933,tarifas!$A$13:$D$20,4,FALSE)*P6933</f>
        <v>#N/A</v>
      </c>
      <c r="T6933">
        <f>IF(F6933="COD1",tarifas!$D$11*(SUMIFS($P$11:$P$8770,$F$11:$F$8770,"=COD1",$B$11:$B$8770,"="&amp;B6933)/COUNTIFS($F$11:$F$8770,"=COD1",$B$11:$B$8770,"="&amp;B6933))/COUNTIFS($A$11:$A$8770,"="&amp;A6933,$F$11:$F$8770,"=COD1"),0)</f>
        <v>0</v>
      </c>
      <c r="U6933" t="e">
        <f>(VLOOKUP(F6933,tarifas!$C$7:$D$10,2,FALSE)+tarifas!$D$21)*datos!P6933</f>
        <v>#N/A</v>
      </c>
      <c r="V6933" t="e">
        <f t="shared" si="984"/>
        <v>#N/A</v>
      </c>
      <c r="W6933">
        <f t="shared" si="985"/>
        <v>0</v>
      </c>
    </row>
    <row r="6934" spans="1:23" x14ac:dyDescent="0.25">
      <c r="A6934">
        <f t="shared" si="978"/>
        <v>285</v>
      </c>
      <c r="B6934">
        <f t="shared" si="979"/>
        <v>10</v>
      </c>
      <c r="C6934" s="1">
        <f t="shared" si="986"/>
        <v>41928.458333316543</v>
      </c>
      <c r="D6934" s="7">
        <v>79.590909090909108</v>
      </c>
      <c r="E6934" s="7"/>
      <c r="G6934">
        <v>56.1</v>
      </c>
      <c r="H6934" s="12">
        <v>475.77510463419105</v>
      </c>
      <c r="I6934" s="13">
        <f>$D$2*tarifas!$D$12/24</f>
        <v>1.4541666666666666</v>
      </c>
      <c r="J6934" s="13" t="e">
        <f>VLOOKUP(E6934&amp;" "&amp;F6934,tarifas!$A$13:$D$20,4,FALSE)*H6934</f>
        <v>#N/A</v>
      </c>
      <c r="K6934" s="13">
        <f>IF(F6934="COD1",tarifas!$D$11*(SUMIFS($H$11:$H$8770,$F$11:$F$8770,"=COD1",$B$11:$B$8770,"="&amp;B6934)/COUNTIFS($F$11:$F$8770,"=COD1",$B$11:$B$8770,"="&amp;B6934))/COUNTIFS($A$11:$A$8770,"="&amp;A6934,$F$11:$F$8770,"=COD1"),0)</f>
        <v>0</v>
      </c>
      <c r="L6934" s="13" t="e">
        <f>(VLOOKUP(F6934,tarifas!$C$7:$D$10,2,FALSE)+tarifas!$D$21)*datos!H6934</f>
        <v>#N/A</v>
      </c>
      <c r="M6934">
        <v>46.388309999999997</v>
      </c>
      <c r="N6934" s="13" t="e">
        <f t="shared" si="980"/>
        <v>#N/A</v>
      </c>
      <c r="O6934">
        <f t="shared" si="981"/>
        <v>46.388309999999997</v>
      </c>
      <c r="P6934" s="12">
        <f t="shared" si="982"/>
        <v>429.38679463419106</v>
      </c>
      <c r="Q6934">
        <f t="shared" si="983"/>
        <v>0</v>
      </c>
      <c r="R6934">
        <f>$D$2*tarifas!$D$12/24</f>
        <v>1.4541666666666666</v>
      </c>
      <c r="S6934" t="e">
        <f>VLOOKUP(E6934&amp;" "&amp;F6934,tarifas!$A$13:$D$20,4,FALSE)*P6934</f>
        <v>#N/A</v>
      </c>
      <c r="T6934">
        <f>IF(F6934="COD1",tarifas!$D$11*(SUMIFS($P$11:$P$8770,$F$11:$F$8770,"=COD1",$B$11:$B$8770,"="&amp;B6934)/COUNTIFS($F$11:$F$8770,"=COD1",$B$11:$B$8770,"="&amp;B6934))/COUNTIFS($A$11:$A$8770,"="&amp;A6934,$F$11:$F$8770,"=COD1"),0)</f>
        <v>0</v>
      </c>
      <c r="U6934" t="e">
        <f>(VLOOKUP(F6934,tarifas!$C$7:$D$10,2,FALSE)+tarifas!$D$21)*datos!P6934</f>
        <v>#N/A</v>
      </c>
      <c r="V6934" t="e">
        <f t="shared" si="984"/>
        <v>#N/A</v>
      </c>
      <c r="W6934">
        <f t="shared" si="985"/>
        <v>0</v>
      </c>
    </row>
    <row r="6935" spans="1:23" x14ac:dyDescent="0.25">
      <c r="A6935">
        <f t="shared" si="978"/>
        <v>285</v>
      </c>
      <c r="B6935">
        <f t="shared" si="979"/>
        <v>10</v>
      </c>
      <c r="C6935" s="1">
        <f t="shared" si="986"/>
        <v>41928.499999983207</v>
      </c>
      <c r="D6935" s="7">
        <v>232.8484848484849</v>
      </c>
      <c r="E6935" s="7"/>
      <c r="G6935">
        <v>51.36</v>
      </c>
      <c r="H6935" s="12">
        <v>446.21976477116834</v>
      </c>
      <c r="I6935" s="13">
        <f>$D$2*tarifas!$D$12/24</f>
        <v>1.4541666666666666</v>
      </c>
      <c r="J6935" s="13" t="e">
        <f>VLOOKUP(E6935&amp;" "&amp;F6935,tarifas!$A$13:$D$20,4,FALSE)*H6935</f>
        <v>#N/A</v>
      </c>
      <c r="K6935" s="13">
        <f>IF(F6935="COD1",tarifas!$D$11*(SUMIFS($H$11:$H$8770,$F$11:$F$8770,"=COD1",$B$11:$B$8770,"="&amp;B6935)/COUNTIFS($F$11:$F$8770,"=COD1",$B$11:$B$8770,"="&amp;B6935))/COUNTIFS($A$11:$A$8770,"="&amp;A6935,$F$11:$F$8770,"=COD1"),0)</f>
        <v>0</v>
      </c>
      <c r="L6935" s="13" t="e">
        <f>(VLOOKUP(F6935,tarifas!$C$7:$D$10,2,FALSE)+tarifas!$D$21)*datos!H6935</f>
        <v>#N/A</v>
      </c>
      <c r="M6935">
        <v>65.327640000000002</v>
      </c>
      <c r="N6935" s="13" t="e">
        <f t="shared" si="980"/>
        <v>#N/A</v>
      </c>
      <c r="O6935">
        <f t="shared" si="981"/>
        <v>65.327640000000002</v>
      </c>
      <c r="P6935" s="12">
        <f t="shared" si="982"/>
        <v>380.89212477116837</v>
      </c>
      <c r="Q6935">
        <f t="shared" si="983"/>
        <v>0</v>
      </c>
      <c r="R6935">
        <f>$D$2*tarifas!$D$12/24</f>
        <v>1.4541666666666666</v>
      </c>
      <c r="S6935" t="e">
        <f>VLOOKUP(E6935&amp;" "&amp;F6935,tarifas!$A$13:$D$20,4,FALSE)*P6935</f>
        <v>#N/A</v>
      </c>
      <c r="T6935">
        <f>IF(F6935="COD1",tarifas!$D$11*(SUMIFS($P$11:$P$8770,$F$11:$F$8770,"=COD1",$B$11:$B$8770,"="&amp;B6935)/COUNTIFS($F$11:$F$8770,"=COD1",$B$11:$B$8770,"="&amp;B6935))/COUNTIFS($A$11:$A$8770,"="&amp;A6935,$F$11:$F$8770,"=COD1"),0)</f>
        <v>0</v>
      </c>
      <c r="U6935" t="e">
        <f>(VLOOKUP(F6935,tarifas!$C$7:$D$10,2,FALSE)+tarifas!$D$21)*datos!P6935</f>
        <v>#N/A</v>
      </c>
      <c r="V6935" t="e">
        <f t="shared" si="984"/>
        <v>#N/A</v>
      </c>
      <c r="W6935">
        <f t="shared" si="985"/>
        <v>0</v>
      </c>
    </row>
    <row r="6936" spans="1:23" x14ac:dyDescent="0.25">
      <c r="A6936">
        <f t="shared" si="978"/>
        <v>285</v>
      </c>
      <c r="B6936">
        <f t="shared" si="979"/>
        <v>10</v>
      </c>
      <c r="C6936" s="1">
        <f t="shared" si="986"/>
        <v>41928.541666649871</v>
      </c>
      <c r="D6936" s="7">
        <v>360.60606060606062</v>
      </c>
      <c r="E6936" s="7"/>
      <c r="G6936">
        <v>45.92</v>
      </c>
      <c r="H6936" s="12">
        <v>668.00192825304839</v>
      </c>
      <c r="I6936" s="13">
        <f>$D$2*tarifas!$D$12/24</f>
        <v>1.4541666666666666</v>
      </c>
      <c r="J6936" s="13" t="e">
        <f>VLOOKUP(E6936&amp;" "&amp;F6936,tarifas!$A$13:$D$20,4,FALSE)*H6936</f>
        <v>#N/A</v>
      </c>
      <c r="K6936" s="13">
        <f>IF(F6936="COD1",tarifas!$D$11*(SUMIFS($H$11:$H$8770,$F$11:$F$8770,"=COD1",$B$11:$B$8770,"="&amp;B6936)/COUNTIFS($F$11:$F$8770,"=COD1",$B$11:$B$8770,"="&amp;B6936))/COUNTIFS($A$11:$A$8770,"="&amp;A6936,$F$11:$F$8770,"=COD1"),0)</f>
        <v>0</v>
      </c>
      <c r="L6936" s="13" t="e">
        <f>(VLOOKUP(F6936,tarifas!$C$7:$D$10,2,FALSE)+tarifas!$D$21)*datos!H6936</f>
        <v>#N/A</v>
      </c>
      <c r="M6936">
        <v>57.34525</v>
      </c>
      <c r="N6936" s="13" t="e">
        <f t="shared" si="980"/>
        <v>#N/A</v>
      </c>
      <c r="O6936">
        <f t="shared" si="981"/>
        <v>57.34525</v>
      </c>
      <c r="P6936" s="12">
        <f t="shared" si="982"/>
        <v>610.65667825304843</v>
      </c>
      <c r="Q6936">
        <f t="shared" si="983"/>
        <v>0</v>
      </c>
      <c r="R6936">
        <f>$D$2*tarifas!$D$12/24</f>
        <v>1.4541666666666666</v>
      </c>
      <c r="S6936" t="e">
        <f>VLOOKUP(E6936&amp;" "&amp;F6936,tarifas!$A$13:$D$20,4,FALSE)*P6936</f>
        <v>#N/A</v>
      </c>
      <c r="T6936">
        <f>IF(F6936="COD1",tarifas!$D$11*(SUMIFS($P$11:$P$8770,$F$11:$F$8770,"=COD1",$B$11:$B$8770,"="&amp;B6936)/COUNTIFS($F$11:$F$8770,"=COD1",$B$11:$B$8770,"="&amp;B6936))/COUNTIFS($A$11:$A$8770,"="&amp;A6936,$F$11:$F$8770,"=COD1"),0)</f>
        <v>0</v>
      </c>
      <c r="U6936" t="e">
        <f>(VLOOKUP(F6936,tarifas!$C$7:$D$10,2,FALSE)+tarifas!$D$21)*datos!P6936</f>
        <v>#N/A</v>
      </c>
      <c r="V6936" t="e">
        <f t="shared" si="984"/>
        <v>#N/A</v>
      </c>
      <c r="W6936">
        <f t="shared" si="985"/>
        <v>0</v>
      </c>
    </row>
    <row r="6937" spans="1:23" x14ac:dyDescent="0.25">
      <c r="A6937">
        <f t="shared" si="978"/>
        <v>285</v>
      </c>
      <c r="B6937">
        <f t="shared" si="979"/>
        <v>10</v>
      </c>
      <c r="C6937" s="1">
        <f t="shared" si="986"/>
        <v>41928.583333316536</v>
      </c>
      <c r="D6937" s="7">
        <v>247.0151515151515</v>
      </c>
      <c r="E6937" s="7"/>
      <c r="G6937">
        <v>45.03</v>
      </c>
      <c r="H6937" s="12">
        <v>757.68033350724147</v>
      </c>
      <c r="I6937" s="13">
        <f>$D$2*tarifas!$D$12/24</f>
        <v>1.4541666666666666</v>
      </c>
      <c r="J6937" s="13" t="e">
        <f>VLOOKUP(E6937&amp;" "&amp;F6937,tarifas!$A$13:$D$20,4,FALSE)*H6937</f>
        <v>#N/A</v>
      </c>
      <c r="K6937" s="13">
        <f>IF(F6937="COD1",tarifas!$D$11*(SUMIFS($H$11:$H$8770,$F$11:$F$8770,"=COD1",$B$11:$B$8770,"="&amp;B6937)/COUNTIFS($F$11:$F$8770,"=COD1",$B$11:$B$8770,"="&amp;B6937))/COUNTIFS($A$11:$A$8770,"="&amp;A6937,$F$11:$F$8770,"=COD1"),0)</f>
        <v>0</v>
      </c>
      <c r="L6937" s="13" t="e">
        <f>(VLOOKUP(F6937,tarifas!$C$7:$D$10,2,FALSE)+tarifas!$D$21)*datos!H6937</f>
        <v>#N/A</v>
      </c>
      <c r="M6937">
        <v>29.238799999999998</v>
      </c>
      <c r="N6937" s="13" t="e">
        <f t="shared" si="980"/>
        <v>#N/A</v>
      </c>
      <c r="O6937">
        <f t="shared" si="981"/>
        <v>29.238799999999998</v>
      </c>
      <c r="P6937" s="12">
        <f t="shared" si="982"/>
        <v>728.4415335072415</v>
      </c>
      <c r="Q6937">
        <f t="shared" si="983"/>
        <v>0</v>
      </c>
      <c r="R6937">
        <f>$D$2*tarifas!$D$12/24</f>
        <v>1.4541666666666666</v>
      </c>
      <c r="S6937" t="e">
        <f>VLOOKUP(E6937&amp;" "&amp;F6937,tarifas!$A$13:$D$20,4,FALSE)*P6937</f>
        <v>#N/A</v>
      </c>
      <c r="T6937">
        <f>IF(F6937="COD1",tarifas!$D$11*(SUMIFS($P$11:$P$8770,$F$11:$F$8770,"=COD1",$B$11:$B$8770,"="&amp;B6937)/COUNTIFS($F$11:$F$8770,"=COD1",$B$11:$B$8770,"="&amp;B6937))/COUNTIFS($A$11:$A$8770,"="&amp;A6937,$F$11:$F$8770,"=COD1"),0)</f>
        <v>0</v>
      </c>
      <c r="U6937" t="e">
        <f>(VLOOKUP(F6937,tarifas!$C$7:$D$10,2,FALSE)+tarifas!$D$21)*datos!P6937</f>
        <v>#N/A</v>
      </c>
      <c r="V6937" t="e">
        <f t="shared" si="984"/>
        <v>#N/A</v>
      </c>
      <c r="W6937">
        <f t="shared" si="985"/>
        <v>0</v>
      </c>
    </row>
    <row r="6938" spans="1:23" x14ac:dyDescent="0.25">
      <c r="A6938">
        <f t="shared" si="978"/>
        <v>285</v>
      </c>
      <c r="B6938">
        <f t="shared" si="979"/>
        <v>10</v>
      </c>
      <c r="C6938" s="1">
        <f t="shared" si="986"/>
        <v>41928.6249999832</v>
      </c>
      <c r="D6938" s="7">
        <v>156.09090909090912</v>
      </c>
      <c r="E6938" s="7"/>
      <c r="G6938">
        <v>41.9</v>
      </c>
      <c r="H6938" s="12">
        <v>763.35829331798777</v>
      </c>
      <c r="I6938" s="13">
        <f>$D$2*tarifas!$D$12/24</f>
        <v>1.4541666666666666</v>
      </c>
      <c r="J6938" s="13" t="e">
        <f>VLOOKUP(E6938&amp;" "&amp;F6938,tarifas!$A$13:$D$20,4,FALSE)*H6938</f>
        <v>#N/A</v>
      </c>
      <c r="K6938" s="13">
        <f>IF(F6938="COD1",tarifas!$D$11*(SUMIFS($H$11:$H$8770,$F$11:$F$8770,"=COD1",$B$11:$B$8770,"="&amp;B6938)/COUNTIFS($F$11:$F$8770,"=COD1",$B$11:$B$8770,"="&amp;B6938))/COUNTIFS($A$11:$A$8770,"="&amp;A6938,$F$11:$F$8770,"=COD1"),0)</f>
        <v>0</v>
      </c>
      <c r="L6938" s="13" t="e">
        <f>(VLOOKUP(F6938,tarifas!$C$7:$D$10,2,FALSE)+tarifas!$D$21)*datos!H6938</f>
        <v>#N/A</v>
      </c>
      <c r="M6938">
        <v>1.6893800000000001</v>
      </c>
      <c r="N6938" s="13" t="e">
        <f t="shared" si="980"/>
        <v>#N/A</v>
      </c>
      <c r="O6938">
        <f t="shared" si="981"/>
        <v>1.6893800000000001</v>
      </c>
      <c r="P6938" s="12">
        <f t="shared" si="982"/>
        <v>761.66891331798774</v>
      </c>
      <c r="Q6938">
        <f t="shared" si="983"/>
        <v>0</v>
      </c>
      <c r="R6938">
        <f>$D$2*tarifas!$D$12/24</f>
        <v>1.4541666666666666</v>
      </c>
      <c r="S6938" t="e">
        <f>VLOOKUP(E6938&amp;" "&amp;F6938,tarifas!$A$13:$D$20,4,FALSE)*P6938</f>
        <v>#N/A</v>
      </c>
      <c r="T6938">
        <f>IF(F6938="COD1",tarifas!$D$11*(SUMIFS($P$11:$P$8770,$F$11:$F$8770,"=COD1",$B$11:$B$8770,"="&amp;B6938)/COUNTIFS($F$11:$F$8770,"=COD1",$B$11:$B$8770,"="&amp;B6938))/COUNTIFS($A$11:$A$8770,"="&amp;A6938,$F$11:$F$8770,"=COD1"),0)</f>
        <v>0</v>
      </c>
      <c r="U6938" t="e">
        <f>(VLOOKUP(F6938,tarifas!$C$7:$D$10,2,FALSE)+tarifas!$D$21)*datos!P6938</f>
        <v>#N/A</v>
      </c>
      <c r="V6938" t="e">
        <f t="shared" si="984"/>
        <v>#N/A</v>
      </c>
      <c r="W6938">
        <f t="shared" si="985"/>
        <v>0</v>
      </c>
    </row>
    <row r="6939" spans="1:23" x14ac:dyDescent="0.25">
      <c r="A6939">
        <f t="shared" si="978"/>
        <v>285</v>
      </c>
      <c r="B6939">
        <f t="shared" si="979"/>
        <v>10</v>
      </c>
      <c r="C6939" s="1">
        <f t="shared" si="986"/>
        <v>41928.666666649864</v>
      </c>
      <c r="D6939" s="7">
        <v>143.469696969697</v>
      </c>
      <c r="E6939" s="7"/>
      <c r="G6939">
        <v>44.98</v>
      </c>
      <c r="H6939" s="12">
        <v>611.80284618165365</v>
      </c>
      <c r="I6939" s="13">
        <f>$D$2*tarifas!$D$12/24</f>
        <v>1.4541666666666666</v>
      </c>
      <c r="J6939" s="13" t="e">
        <f>VLOOKUP(E6939&amp;" "&amp;F6939,tarifas!$A$13:$D$20,4,FALSE)*H6939</f>
        <v>#N/A</v>
      </c>
      <c r="K6939" s="13">
        <f>IF(F6939="COD1",tarifas!$D$11*(SUMIFS($H$11:$H$8770,$F$11:$F$8770,"=COD1",$B$11:$B$8770,"="&amp;B6939)/COUNTIFS($F$11:$F$8770,"=COD1",$B$11:$B$8770,"="&amp;B6939))/COUNTIFS($A$11:$A$8770,"="&amp;A6939,$F$11:$F$8770,"=COD1"),0)</f>
        <v>0</v>
      </c>
      <c r="L6939" s="13" t="e">
        <f>(VLOOKUP(F6939,tarifas!$C$7:$D$10,2,FALSE)+tarifas!$D$21)*datos!H6939</f>
        <v>#N/A</v>
      </c>
      <c r="M6939">
        <v>33.003260000000004</v>
      </c>
      <c r="N6939" s="13" t="e">
        <f t="shared" si="980"/>
        <v>#N/A</v>
      </c>
      <c r="O6939">
        <f t="shared" si="981"/>
        <v>33.003260000000004</v>
      </c>
      <c r="P6939" s="12">
        <f t="shared" si="982"/>
        <v>578.79958618165369</v>
      </c>
      <c r="Q6939">
        <f t="shared" si="983"/>
        <v>0</v>
      </c>
      <c r="R6939">
        <f>$D$2*tarifas!$D$12/24</f>
        <v>1.4541666666666666</v>
      </c>
      <c r="S6939" t="e">
        <f>VLOOKUP(E6939&amp;" "&amp;F6939,tarifas!$A$13:$D$20,4,FALSE)*P6939</f>
        <v>#N/A</v>
      </c>
      <c r="T6939">
        <f>IF(F6939="COD1",tarifas!$D$11*(SUMIFS($P$11:$P$8770,$F$11:$F$8770,"=COD1",$B$11:$B$8770,"="&amp;B6939)/COUNTIFS($F$11:$F$8770,"=COD1",$B$11:$B$8770,"="&amp;B6939))/COUNTIFS($A$11:$A$8770,"="&amp;A6939,$F$11:$F$8770,"=COD1"),0)</f>
        <v>0</v>
      </c>
      <c r="U6939" t="e">
        <f>(VLOOKUP(F6939,tarifas!$C$7:$D$10,2,FALSE)+tarifas!$D$21)*datos!P6939</f>
        <v>#N/A</v>
      </c>
      <c r="V6939" t="e">
        <f t="shared" si="984"/>
        <v>#N/A</v>
      </c>
      <c r="W6939">
        <f t="shared" si="985"/>
        <v>0</v>
      </c>
    </row>
    <row r="6940" spans="1:23" x14ac:dyDescent="0.25">
      <c r="A6940">
        <f t="shared" si="978"/>
        <v>285</v>
      </c>
      <c r="B6940">
        <f t="shared" si="979"/>
        <v>10</v>
      </c>
      <c r="C6940" s="1">
        <f t="shared" si="986"/>
        <v>41928.708333316528</v>
      </c>
      <c r="D6940" s="7">
        <v>15.969696969696971</v>
      </c>
      <c r="E6940" s="7"/>
      <c r="G6940">
        <v>49.93</v>
      </c>
      <c r="H6940" s="12">
        <v>470.81216149669075</v>
      </c>
      <c r="I6940" s="13">
        <f>$D$2*tarifas!$D$12/24</f>
        <v>1.4541666666666666</v>
      </c>
      <c r="J6940" s="13" t="e">
        <f>VLOOKUP(E6940&amp;" "&amp;F6940,tarifas!$A$13:$D$20,4,FALSE)*H6940</f>
        <v>#N/A</v>
      </c>
      <c r="K6940" s="13">
        <f>IF(F6940="COD1",tarifas!$D$11*(SUMIFS($H$11:$H$8770,$F$11:$F$8770,"=COD1",$B$11:$B$8770,"="&amp;B6940)/COUNTIFS($F$11:$F$8770,"=COD1",$B$11:$B$8770,"="&amp;B6940))/COUNTIFS($A$11:$A$8770,"="&amp;A6940,$F$11:$F$8770,"=COD1"),0)</f>
        <v>0</v>
      </c>
      <c r="L6940" s="13" t="e">
        <f>(VLOOKUP(F6940,tarifas!$C$7:$D$10,2,FALSE)+tarifas!$D$21)*datos!H6940</f>
        <v>#N/A</v>
      </c>
      <c r="M6940">
        <v>0</v>
      </c>
      <c r="N6940" s="13" t="e">
        <f t="shared" si="980"/>
        <v>#N/A</v>
      </c>
      <c r="O6940">
        <f t="shared" si="981"/>
        <v>0</v>
      </c>
      <c r="P6940" s="12">
        <f t="shared" si="982"/>
        <v>470.81216149669075</v>
      </c>
      <c r="Q6940">
        <f t="shared" si="983"/>
        <v>0</v>
      </c>
      <c r="R6940">
        <f>$D$2*tarifas!$D$12/24</f>
        <v>1.4541666666666666</v>
      </c>
      <c r="S6940" t="e">
        <f>VLOOKUP(E6940&amp;" "&amp;F6940,tarifas!$A$13:$D$20,4,FALSE)*P6940</f>
        <v>#N/A</v>
      </c>
      <c r="T6940">
        <f>IF(F6940="COD1",tarifas!$D$11*(SUMIFS($P$11:$P$8770,$F$11:$F$8770,"=COD1",$B$11:$B$8770,"="&amp;B6940)/COUNTIFS($F$11:$F$8770,"=COD1",$B$11:$B$8770,"="&amp;B6940))/COUNTIFS($A$11:$A$8770,"="&amp;A6940,$F$11:$F$8770,"=COD1"),0)</f>
        <v>0</v>
      </c>
      <c r="U6940" t="e">
        <f>(VLOOKUP(F6940,tarifas!$C$7:$D$10,2,FALSE)+tarifas!$D$21)*datos!P6940</f>
        <v>#N/A</v>
      </c>
      <c r="V6940" t="e">
        <f t="shared" si="984"/>
        <v>#N/A</v>
      </c>
      <c r="W6940">
        <f t="shared" si="985"/>
        <v>0</v>
      </c>
    </row>
    <row r="6941" spans="1:23" x14ac:dyDescent="0.25">
      <c r="A6941">
        <f t="shared" si="978"/>
        <v>285</v>
      </c>
      <c r="B6941">
        <f t="shared" si="979"/>
        <v>10</v>
      </c>
      <c r="C6941" s="1">
        <f t="shared" si="986"/>
        <v>41928.749999983193</v>
      </c>
      <c r="D6941" s="7">
        <v>0</v>
      </c>
      <c r="E6941" s="7"/>
      <c r="G6941">
        <v>57.98</v>
      </c>
      <c r="H6941" s="12">
        <v>344.46395437706042</v>
      </c>
      <c r="I6941" s="13">
        <f>$D$2*tarifas!$D$12/24</f>
        <v>1.4541666666666666</v>
      </c>
      <c r="J6941" s="13" t="e">
        <f>VLOOKUP(E6941&amp;" "&amp;F6941,tarifas!$A$13:$D$20,4,FALSE)*H6941</f>
        <v>#N/A</v>
      </c>
      <c r="K6941" s="13">
        <f>IF(F6941="COD1",tarifas!$D$11*(SUMIFS($H$11:$H$8770,$F$11:$F$8770,"=COD1",$B$11:$B$8770,"="&amp;B6941)/COUNTIFS($F$11:$F$8770,"=COD1",$B$11:$B$8770,"="&amp;B6941))/COUNTIFS($A$11:$A$8770,"="&amp;A6941,$F$11:$F$8770,"=COD1"),0)</f>
        <v>0</v>
      </c>
      <c r="L6941" s="13" t="e">
        <f>(VLOOKUP(F6941,tarifas!$C$7:$D$10,2,FALSE)+tarifas!$D$21)*datos!H6941</f>
        <v>#N/A</v>
      </c>
      <c r="M6941">
        <v>0</v>
      </c>
      <c r="N6941" s="13" t="e">
        <f t="shared" si="980"/>
        <v>#N/A</v>
      </c>
      <c r="O6941">
        <f t="shared" si="981"/>
        <v>0</v>
      </c>
      <c r="P6941" s="12">
        <f t="shared" si="982"/>
        <v>344.46395437706042</v>
      </c>
      <c r="Q6941">
        <f t="shared" si="983"/>
        <v>0</v>
      </c>
      <c r="R6941">
        <f>$D$2*tarifas!$D$12/24</f>
        <v>1.4541666666666666</v>
      </c>
      <c r="S6941" t="e">
        <f>VLOOKUP(E6941&amp;" "&amp;F6941,tarifas!$A$13:$D$20,4,FALSE)*P6941</f>
        <v>#N/A</v>
      </c>
      <c r="T6941">
        <f>IF(F6941="COD1",tarifas!$D$11*(SUMIFS($P$11:$P$8770,$F$11:$F$8770,"=COD1",$B$11:$B$8770,"="&amp;B6941)/COUNTIFS($F$11:$F$8770,"=COD1",$B$11:$B$8770,"="&amp;B6941))/COUNTIFS($A$11:$A$8770,"="&amp;A6941,$F$11:$F$8770,"=COD1"),0)</f>
        <v>0</v>
      </c>
      <c r="U6941" t="e">
        <f>(VLOOKUP(F6941,tarifas!$C$7:$D$10,2,FALSE)+tarifas!$D$21)*datos!P6941</f>
        <v>#N/A</v>
      </c>
      <c r="V6941" t="e">
        <f t="shared" si="984"/>
        <v>#N/A</v>
      </c>
      <c r="W6941">
        <f t="shared" si="985"/>
        <v>0</v>
      </c>
    </row>
    <row r="6942" spans="1:23" x14ac:dyDescent="0.25">
      <c r="A6942">
        <f t="shared" si="978"/>
        <v>285</v>
      </c>
      <c r="B6942">
        <f t="shared" si="979"/>
        <v>10</v>
      </c>
      <c r="C6942" s="1">
        <f t="shared" si="986"/>
        <v>41928.791666649857</v>
      </c>
      <c r="D6942" s="7">
        <v>0</v>
      </c>
      <c r="E6942" s="7"/>
      <c r="G6942">
        <v>64.010000000000005</v>
      </c>
      <c r="H6942" s="12">
        <v>267.55001261273264</v>
      </c>
      <c r="I6942" s="13">
        <f>$D$2*tarifas!$D$12/24</f>
        <v>1.4541666666666666</v>
      </c>
      <c r="J6942" s="13" t="e">
        <f>VLOOKUP(E6942&amp;" "&amp;F6942,tarifas!$A$13:$D$20,4,FALSE)*H6942</f>
        <v>#N/A</v>
      </c>
      <c r="K6942" s="13">
        <f>IF(F6942="COD1",tarifas!$D$11*(SUMIFS($H$11:$H$8770,$F$11:$F$8770,"=COD1",$B$11:$B$8770,"="&amp;B6942)/COUNTIFS($F$11:$F$8770,"=COD1",$B$11:$B$8770,"="&amp;B6942))/COUNTIFS($A$11:$A$8770,"="&amp;A6942,$F$11:$F$8770,"=COD1"),0)</f>
        <v>0</v>
      </c>
      <c r="L6942" s="13" t="e">
        <f>(VLOOKUP(F6942,tarifas!$C$7:$D$10,2,FALSE)+tarifas!$D$21)*datos!H6942</f>
        <v>#N/A</v>
      </c>
      <c r="M6942">
        <v>0</v>
      </c>
      <c r="N6942" s="13" t="e">
        <f t="shared" si="980"/>
        <v>#N/A</v>
      </c>
      <c r="O6942">
        <f t="shared" si="981"/>
        <v>0</v>
      </c>
      <c r="P6942" s="12">
        <f t="shared" si="982"/>
        <v>267.55001261273264</v>
      </c>
      <c r="Q6942">
        <f t="shared" si="983"/>
        <v>0</v>
      </c>
      <c r="R6942">
        <f>$D$2*tarifas!$D$12/24</f>
        <v>1.4541666666666666</v>
      </c>
      <c r="S6942" t="e">
        <f>VLOOKUP(E6942&amp;" "&amp;F6942,tarifas!$A$13:$D$20,4,FALSE)*P6942</f>
        <v>#N/A</v>
      </c>
      <c r="T6942">
        <f>IF(F6942="COD1",tarifas!$D$11*(SUMIFS($P$11:$P$8770,$F$11:$F$8770,"=COD1",$B$11:$B$8770,"="&amp;B6942)/COUNTIFS($F$11:$F$8770,"=COD1",$B$11:$B$8770,"="&amp;B6942))/COUNTIFS($A$11:$A$8770,"="&amp;A6942,$F$11:$F$8770,"=COD1"),0)</f>
        <v>0</v>
      </c>
      <c r="U6942" t="e">
        <f>(VLOOKUP(F6942,tarifas!$C$7:$D$10,2,FALSE)+tarifas!$D$21)*datos!P6942</f>
        <v>#N/A</v>
      </c>
      <c r="V6942" t="e">
        <f t="shared" si="984"/>
        <v>#N/A</v>
      </c>
      <c r="W6942">
        <f t="shared" si="985"/>
        <v>0</v>
      </c>
    </row>
    <row r="6943" spans="1:23" x14ac:dyDescent="0.25">
      <c r="A6943">
        <f t="shared" si="978"/>
        <v>285</v>
      </c>
      <c r="B6943">
        <f t="shared" si="979"/>
        <v>10</v>
      </c>
      <c r="C6943" s="1">
        <f t="shared" si="986"/>
        <v>41928.833333316521</v>
      </c>
      <c r="D6943" s="7">
        <v>0</v>
      </c>
      <c r="E6943" s="7"/>
      <c r="G6943">
        <v>62</v>
      </c>
      <c r="H6943" s="12">
        <v>242.10947547866661</v>
      </c>
      <c r="I6943" s="13">
        <f>$D$2*tarifas!$D$12/24</f>
        <v>1.4541666666666666</v>
      </c>
      <c r="J6943" s="13" t="e">
        <f>VLOOKUP(E6943&amp;" "&amp;F6943,tarifas!$A$13:$D$20,4,FALSE)*H6943</f>
        <v>#N/A</v>
      </c>
      <c r="K6943" s="13">
        <f>IF(F6943="COD1",tarifas!$D$11*(SUMIFS($H$11:$H$8770,$F$11:$F$8770,"=COD1",$B$11:$B$8770,"="&amp;B6943)/COUNTIFS($F$11:$F$8770,"=COD1",$B$11:$B$8770,"="&amp;B6943))/COUNTIFS($A$11:$A$8770,"="&amp;A6943,$F$11:$F$8770,"=COD1"),0)</f>
        <v>0</v>
      </c>
      <c r="L6943" s="13" t="e">
        <f>(VLOOKUP(F6943,tarifas!$C$7:$D$10,2,FALSE)+tarifas!$D$21)*datos!H6943</f>
        <v>#N/A</v>
      </c>
      <c r="M6943">
        <v>0</v>
      </c>
      <c r="N6943" s="13" t="e">
        <f t="shared" si="980"/>
        <v>#N/A</v>
      </c>
      <c r="O6943">
        <f t="shared" si="981"/>
        <v>0</v>
      </c>
      <c r="P6943" s="12">
        <f t="shared" si="982"/>
        <v>242.10947547866661</v>
      </c>
      <c r="Q6943">
        <f t="shared" si="983"/>
        <v>0</v>
      </c>
      <c r="R6943">
        <f>$D$2*tarifas!$D$12/24</f>
        <v>1.4541666666666666</v>
      </c>
      <c r="S6943" t="e">
        <f>VLOOKUP(E6943&amp;" "&amp;F6943,tarifas!$A$13:$D$20,4,FALSE)*P6943</f>
        <v>#N/A</v>
      </c>
      <c r="T6943">
        <f>IF(F6943="COD1",tarifas!$D$11*(SUMIFS($P$11:$P$8770,$F$11:$F$8770,"=COD1",$B$11:$B$8770,"="&amp;B6943)/COUNTIFS($F$11:$F$8770,"=COD1",$B$11:$B$8770,"="&amp;B6943))/COUNTIFS($A$11:$A$8770,"="&amp;A6943,$F$11:$F$8770,"=COD1"),0)</f>
        <v>0</v>
      </c>
      <c r="U6943" t="e">
        <f>(VLOOKUP(F6943,tarifas!$C$7:$D$10,2,FALSE)+tarifas!$D$21)*datos!P6943</f>
        <v>#N/A</v>
      </c>
      <c r="V6943" t="e">
        <f t="shared" si="984"/>
        <v>#N/A</v>
      </c>
      <c r="W6943">
        <f t="shared" si="985"/>
        <v>0</v>
      </c>
    </row>
    <row r="6944" spans="1:23" x14ac:dyDescent="0.25">
      <c r="A6944">
        <f t="shared" si="978"/>
        <v>285</v>
      </c>
      <c r="B6944">
        <f t="shared" si="979"/>
        <v>10</v>
      </c>
      <c r="C6944" s="1">
        <f t="shared" si="986"/>
        <v>41928.874999983185</v>
      </c>
      <c r="D6944" s="7">
        <v>0</v>
      </c>
      <c r="E6944" s="7"/>
      <c r="G6944">
        <v>56</v>
      </c>
      <c r="H6944" s="12">
        <v>236.96458806183165</v>
      </c>
      <c r="I6944" s="13">
        <f>$D$2*tarifas!$D$12/24</f>
        <v>1.4541666666666666</v>
      </c>
      <c r="J6944" s="13" t="e">
        <f>VLOOKUP(E6944&amp;" "&amp;F6944,tarifas!$A$13:$D$20,4,FALSE)*H6944</f>
        <v>#N/A</v>
      </c>
      <c r="K6944" s="13">
        <f>IF(F6944="COD1",tarifas!$D$11*(SUMIFS($H$11:$H$8770,$F$11:$F$8770,"=COD1",$B$11:$B$8770,"="&amp;B6944)/COUNTIFS($F$11:$F$8770,"=COD1",$B$11:$B$8770,"="&amp;B6944))/COUNTIFS($A$11:$A$8770,"="&amp;A6944,$F$11:$F$8770,"=COD1"),0)</f>
        <v>0</v>
      </c>
      <c r="L6944" s="13" t="e">
        <f>(VLOOKUP(F6944,tarifas!$C$7:$D$10,2,FALSE)+tarifas!$D$21)*datos!H6944</f>
        <v>#N/A</v>
      </c>
      <c r="M6944">
        <v>0</v>
      </c>
      <c r="N6944" s="13" t="e">
        <f t="shared" si="980"/>
        <v>#N/A</v>
      </c>
      <c r="O6944">
        <f t="shared" si="981"/>
        <v>0</v>
      </c>
      <c r="P6944" s="12">
        <f t="shared" si="982"/>
        <v>236.96458806183165</v>
      </c>
      <c r="Q6944">
        <f t="shared" si="983"/>
        <v>0</v>
      </c>
      <c r="R6944">
        <f>$D$2*tarifas!$D$12/24</f>
        <v>1.4541666666666666</v>
      </c>
      <c r="S6944" t="e">
        <f>VLOOKUP(E6944&amp;" "&amp;F6944,tarifas!$A$13:$D$20,4,FALSE)*P6944</f>
        <v>#N/A</v>
      </c>
      <c r="T6944">
        <f>IF(F6944="COD1",tarifas!$D$11*(SUMIFS($P$11:$P$8770,$F$11:$F$8770,"=COD1",$B$11:$B$8770,"="&amp;B6944)/COUNTIFS($F$11:$F$8770,"=COD1",$B$11:$B$8770,"="&amp;B6944))/COUNTIFS($A$11:$A$8770,"="&amp;A6944,$F$11:$F$8770,"=COD1"),0)</f>
        <v>0</v>
      </c>
      <c r="U6944" t="e">
        <f>(VLOOKUP(F6944,tarifas!$C$7:$D$10,2,FALSE)+tarifas!$D$21)*datos!P6944</f>
        <v>#N/A</v>
      </c>
      <c r="V6944" t="e">
        <f t="shared" si="984"/>
        <v>#N/A</v>
      </c>
      <c r="W6944">
        <f t="shared" si="985"/>
        <v>0</v>
      </c>
    </row>
    <row r="6945" spans="1:23" x14ac:dyDescent="0.25">
      <c r="A6945">
        <f t="shared" si="978"/>
        <v>285</v>
      </c>
      <c r="B6945">
        <f t="shared" si="979"/>
        <v>10</v>
      </c>
      <c r="C6945" s="1">
        <f t="shared" si="986"/>
        <v>41928.91666664985</v>
      </c>
      <c r="D6945" s="7">
        <v>0</v>
      </c>
      <c r="E6945" s="7"/>
      <c r="G6945">
        <v>42.94</v>
      </c>
      <c r="H6945" s="12">
        <v>238.04567669802168</v>
      </c>
      <c r="I6945" s="13">
        <f>$D$2*tarifas!$D$12/24</f>
        <v>1.4541666666666666</v>
      </c>
      <c r="J6945" s="13" t="e">
        <f>VLOOKUP(E6945&amp;" "&amp;F6945,tarifas!$A$13:$D$20,4,FALSE)*H6945</f>
        <v>#N/A</v>
      </c>
      <c r="K6945" s="13">
        <f>IF(F6945="COD1",tarifas!$D$11*(SUMIFS($H$11:$H$8770,$F$11:$F$8770,"=COD1",$B$11:$B$8770,"="&amp;B6945)/COUNTIFS($F$11:$F$8770,"=COD1",$B$11:$B$8770,"="&amp;B6945))/COUNTIFS($A$11:$A$8770,"="&amp;A6945,$F$11:$F$8770,"=COD1"),0)</f>
        <v>0</v>
      </c>
      <c r="L6945" s="13" t="e">
        <f>(VLOOKUP(F6945,tarifas!$C$7:$D$10,2,FALSE)+tarifas!$D$21)*datos!H6945</f>
        <v>#N/A</v>
      </c>
      <c r="M6945">
        <v>0</v>
      </c>
      <c r="N6945" s="13" t="e">
        <f t="shared" si="980"/>
        <v>#N/A</v>
      </c>
      <c r="O6945">
        <f t="shared" si="981"/>
        <v>0</v>
      </c>
      <c r="P6945" s="12">
        <f t="shared" si="982"/>
        <v>238.04567669802168</v>
      </c>
      <c r="Q6945">
        <f t="shared" si="983"/>
        <v>0</v>
      </c>
      <c r="R6945">
        <f>$D$2*tarifas!$D$12/24</f>
        <v>1.4541666666666666</v>
      </c>
      <c r="S6945" t="e">
        <f>VLOOKUP(E6945&amp;" "&amp;F6945,tarifas!$A$13:$D$20,4,FALSE)*P6945</f>
        <v>#N/A</v>
      </c>
      <c r="T6945">
        <f>IF(F6945="COD1",tarifas!$D$11*(SUMIFS($P$11:$P$8770,$F$11:$F$8770,"=COD1",$B$11:$B$8770,"="&amp;B6945)/COUNTIFS($F$11:$F$8770,"=COD1",$B$11:$B$8770,"="&amp;B6945))/COUNTIFS($A$11:$A$8770,"="&amp;A6945,$F$11:$F$8770,"=COD1"),0)</f>
        <v>0</v>
      </c>
      <c r="U6945" t="e">
        <f>(VLOOKUP(F6945,tarifas!$C$7:$D$10,2,FALSE)+tarifas!$D$21)*datos!P6945</f>
        <v>#N/A</v>
      </c>
      <c r="V6945" t="e">
        <f t="shared" si="984"/>
        <v>#N/A</v>
      </c>
      <c r="W6945">
        <f t="shared" si="985"/>
        <v>0</v>
      </c>
    </row>
    <row r="6946" spans="1:23" x14ac:dyDescent="0.25">
      <c r="A6946">
        <f t="shared" si="978"/>
        <v>285</v>
      </c>
      <c r="B6946">
        <f t="shared" si="979"/>
        <v>10</v>
      </c>
      <c r="C6946" s="1">
        <f t="shared" si="986"/>
        <v>41928.958333316514</v>
      </c>
      <c r="D6946" s="7">
        <v>0</v>
      </c>
      <c r="E6946" s="7"/>
      <c r="G6946">
        <v>30.02</v>
      </c>
      <c r="H6946" s="12">
        <v>230.49954080713852</v>
      </c>
      <c r="I6946" s="13">
        <f>$D$2*tarifas!$D$12/24</f>
        <v>1.4541666666666666</v>
      </c>
      <c r="J6946" s="13" t="e">
        <f>VLOOKUP(E6946&amp;" "&amp;F6946,tarifas!$A$13:$D$20,4,FALSE)*H6946</f>
        <v>#N/A</v>
      </c>
      <c r="K6946" s="13">
        <f>IF(F6946="COD1",tarifas!$D$11*(SUMIFS($H$11:$H$8770,$F$11:$F$8770,"=COD1",$B$11:$B$8770,"="&amp;B6946)/COUNTIFS($F$11:$F$8770,"=COD1",$B$11:$B$8770,"="&amp;B6946))/COUNTIFS($A$11:$A$8770,"="&amp;A6946,$F$11:$F$8770,"=COD1"),0)</f>
        <v>0</v>
      </c>
      <c r="L6946" s="13" t="e">
        <f>(VLOOKUP(F6946,tarifas!$C$7:$D$10,2,FALSE)+tarifas!$D$21)*datos!H6946</f>
        <v>#N/A</v>
      </c>
      <c r="M6946">
        <v>0</v>
      </c>
      <c r="N6946" s="13" t="e">
        <f t="shared" si="980"/>
        <v>#N/A</v>
      </c>
      <c r="O6946">
        <f t="shared" si="981"/>
        <v>0</v>
      </c>
      <c r="P6946" s="12">
        <f t="shared" si="982"/>
        <v>230.49954080713852</v>
      </c>
      <c r="Q6946">
        <f t="shared" si="983"/>
        <v>0</v>
      </c>
      <c r="R6946">
        <f>$D$2*tarifas!$D$12/24</f>
        <v>1.4541666666666666</v>
      </c>
      <c r="S6946" t="e">
        <f>VLOOKUP(E6946&amp;" "&amp;F6946,tarifas!$A$13:$D$20,4,FALSE)*P6946</f>
        <v>#N/A</v>
      </c>
      <c r="T6946">
        <f>IF(F6946="COD1",tarifas!$D$11*(SUMIFS($P$11:$P$8770,$F$11:$F$8770,"=COD1",$B$11:$B$8770,"="&amp;B6946)/COUNTIFS($F$11:$F$8770,"=COD1",$B$11:$B$8770,"="&amp;B6946))/COUNTIFS($A$11:$A$8770,"="&amp;A6946,$F$11:$F$8770,"=COD1"),0)</f>
        <v>0</v>
      </c>
      <c r="U6946" t="e">
        <f>(VLOOKUP(F6946,tarifas!$C$7:$D$10,2,FALSE)+tarifas!$D$21)*datos!P6946</f>
        <v>#N/A</v>
      </c>
      <c r="V6946" t="e">
        <f t="shared" si="984"/>
        <v>#N/A</v>
      </c>
      <c r="W6946">
        <f t="shared" si="985"/>
        <v>0</v>
      </c>
    </row>
    <row r="6947" spans="1:23" x14ac:dyDescent="0.25">
      <c r="A6947">
        <f t="shared" si="978"/>
        <v>286</v>
      </c>
      <c r="B6947">
        <f t="shared" si="979"/>
        <v>10</v>
      </c>
      <c r="C6947" s="1">
        <f t="shared" si="986"/>
        <v>41928.999999983178</v>
      </c>
      <c r="D6947" s="7">
        <v>0</v>
      </c>
      <c r="E6947" s="7"/>
      <c r="G6947">
        <v>28.42</v>
      </c>
      <c r="H6947" s="12">
        <v>229.99210663567422</v>
      </c>
      <c r="I6947" s="13">
        <f>$D$2*tarifas!$D$12/24</f>
        <v>1.4541666666666666</v>
      </c>
      <c r="J6947" s="13" t="e">
        <f>VLOOKUP(E6947&amp;" "&amp;F6947,tarifas!$A$13:$D$20,4,FALSE)*H6947</f>
        <v>#N/A</v>
      </c>
      <c r="K6947" s="13">
        <f>IF(F6947="COD1",tarifas!$D$11*(SUMIFS($H$11:$H$8770,$F$11:$F$8770,"=COD1",$B$11:$B$8770,"="&amp;B6947)/COUNTIFS($F$11:$F$8770,"=COD1",$B$11:$B$8770,"="&amp;B6947))/COUNTIFS($A$11:$A$8770,"="&amp;A6947,$F$11:$F$8770,"=COD1"),0)</f>
        <v>0</v>
      </c>
      <c r="L6947" s="13" t="e">
        <f>(VLOOKUP(F6947,tarifas!$C$7:$D$10,2,FALSE)+tarifas!$D$21)*datos!H6947</f>
        <v>#N/A</v>
      </c>
      <c r="M6947">
        <v>0</v>
      </c>
      <c r="N6947" s="13" t="e">
        <f t="shared" si="980"/>
        <v>#N/A</v>
      </c>
      <c r="O6947">
        <f t="shared" si="981"/>
        <v>0</v>
      </c>
      <c r="P6947" s="12">
        <f t="shared" si="982"/>
        <v>229.99210663567422</v>
      </c>
      <c r="Q6947">
        <f t="shared" si="983"/>
        <v>0</v>
      </c>
      <c r="R6947">
        <f>$D$2*tarifas!$D$12/24</f>
        <v>1.4541666666666666</v>
      </c>
      <c r="S6947" t="e">
        <f>VLOOKUP(E6947&amp;" "&amp;F6947,tarifas!$A$13:$D$20,4,FALSE)*P6947</f>
        <v>#N/A</v>
      </c>
      <c r="T6947">
        <f>IF(F6947="COD1",tarifas!$D$11*(SUMIFS($P$11:$P$8770,$F$11:$F$8770,"=COD1",$B$11:$B$8770,"="&amp;B6947)/COUNTIFS($F$11:$F$8770,"=COD1",$B$11:$B$8770,"="&amp;B6947))/COUNTIFS($A$11:$A$8770,"="&amp;A6947,$F$11:$F$8770,"=COD1"),0)</f>
        <v>0</v>
      </c>
      <c r="U6947" t="e">
        <f>(VLOOKUP(F6947,tarifas!$C$7:$D$10,2,FALSE)+tarifas!$D$21)*datos!P6947</f>
        <v>#N/A</v>
      </c>
      <c r="V6947" t="e">
        <f t="shared" si="984"/>
        <v>#N/A</v>
      </c>
      <c r="W6947">
        <f t="shared" si="985"/>
        <v>0</v>
      </c>
    </row>
    <row r="6948" spans="1:23" x14ac:dyDescent="0.25">
      <c r="A6948">
        <f t="shared" si="978"/>
        <v>286</v>
      </c>
      <c r="B6948">
        <f t="shared" si="979"/>
        <v>10</v>
      </c>
      <c r="C6948" s="1">
        <f t="shared" si="986"/>
        <v>41929.041666649842</v>
      </c>
      <c r="D6948" s="7">
        <v>0</v>
      </c>
      <c r="E6948" s="7"/>
      <c r="G6948">
        <v>27.26</v>
      </c>
      <c r="H6948" s="12">
        <v>227.1049575159783</v>
      </c>
      <c r="I6948" s="13">
        <f>$D$2*tarifas!$D$12/24</f>
        <v>1.4541666666666666</v>
      </c>
      <c r="J6948" s="13" t="e">
        <f>VLOOKUP(E6948&amp;" "&amp;F6948,tarifas!$A$13:$D$20,4,FALSE)*H6948</f>
        <v>#N/A</v>
      </c>
      <c r="K6948" s="13">
        <f>IF(F6948="COD1",tarifas!$D$11*(SUMIFS($H$11:$H$8770,$F$11:$F$8770,"=COD1",$B$11:$B$8770,"="&amp;B6948)/COUNTIFS($F$11:$F$8770,"=COD1",$B$11:$B$8770,"="&amp;B6948))/COUNTIFS($A$11:$A$8770,"="&amp;A6948,$F$11:$F$8770,"=COD1"),0)</f>
        <v>0</v>
      </c>
      <c r="L6948" s="13" t="e">
        <f>(VLOOKUP(F6948,tarifas!$C$7:$D$10,2,FALSE)+tarifas!$D$21)*datos!H6948</f>
        <v>#N/A</v>
      </c>
      <c r="M6948">
        <v>0</v>
      </c>
      <c r="N6948" s="13" t="e">
        <f t="shared" si="980"/>
        <v>#N/A</v>
      </c>
      <c r="O6948">
        <f t="shared" si="981"/>
        <v>0</v>
      </c>
      <c r="P6948" s="12">
        <f t="shared" si="982"/>
        <v>227.1049575159783</v>
      </c>
      <c r="Q6948">
        <f t="shared" si="983"/>
        <v>0</v>
      </c>
      <c r="R6948">
        <f>$D$2*tarifas!$D$12/24</f>
        <v>1.4541666666666666</v>
      </c>
      <c r="S6948" t="e">
        <f>VLOOKUP(E6948&amp;" "&amp;F6948,tarifas!$A$13:$D$20,4,FALSE)*P6948</f>
        <v>#N/A</v>
      </c>
      <c r="T6948">
        <f>IF(F6948="COD1",tarifas!$D$11*(SUMIFS($P$11:$P$8770,$F$11:$F$8770,"=COD1",$B$11:$B$8770,"="&amp;B6948)/COUNTIFS($F$11:$F$8770,"=COD1",$B$11:$B$8770,"="&amp;B6948))/COUNTIFS($A$11:$A$8770,"="&amp;A6948,$F$11:$F$8770,"=COD1"),0)</f>
        <v>0</v>
      </c>
      <c r="U6948" t="e">
        <f>(VLOOKUP(F6948,tarifas!$C$7:$D$10,2,FALSE)+tarifas!$D$21)*datos!P6948</f>
        <v>#N/A</v>
      </c>
      <c r="V6948" t="e">
        <f t="shared" si="984"/>
        <v>#N/A</v>
      </c>
      <c r="W6948">
        <f t="shared" si="985"/>
        <v>0</v>
      </c>
    </row>
    <row r="6949" spans="1:23" x14ac:dyDescent="0.25">
      <c r="A6949">
        <f t="shared" si="978"/>
        <v>286</v>
      </c>
      <c r="B6949">
        <f t="shared" si="979"/>
        <v>10</v>
      </c>
      <c r="C6949" s="1">
        <f t="shared" si="986"/>
        <v>41929.083333316506</v>
      </c>
      <c r="D6949" s="7">
        <v>0</v>
      </c>
      <c r="E6949" s="7"/>
      <c r="G6949">
        <v>22.11</v>
      </c>
      <c r="H6949" s="12">
        <v>224.6686457086665</v>
      </c>
      <c r="I6949" s="13">
        <f>$D$2*tarifas!$D$12/24</f>
        <v>1.4541666666666666</v>
      </c>
      <c r="J6949" s="13" t="e">
        <f>VLOOKUP(E6949&amp;" "&amp;F6949,tarifas!$A$13:$D$20,4,FALSE)*H6949</f>
        <v>#N/A</v>
      </c>
      <c r="K6949" s="13">
        <f>IF(F6949="COD1",tarifas!$D$11*(SUMIFS($H$11:$H$8770,$F$11:$F$8770,"=COD1",$B$11:$B$8770,"="&amp;B6949)/COUNTIFS($F$11:$F$8770,"=COD1",$B$11:$B$8770,"="&amp;B6949))/COUNTIFS($A$11:$A$8770,"="&amp;A6949,$F$11:$F$8770,"=COD1"),0)</f>
        <v>0</v>
      </c>
      <c r="L6949" s="13" t="e">
        <f>(VLOOKUP(F6949,tarifas!$C$7:$D$10,2,FALSE)+tarifas!$D$21)*datos!H6949</f>
        <v>#N/A</v>
      </c>
      <c r="M6949">
        <v>0</v>
      </c>
      <c r="N6949" s="13" t="e">
        <f t="shared" si="980"/>
        <v>#N/A</v>
      </c>
      <c r="O6949">
        <f t="shared" si="981"/>
        <v>0</v>
      </c>
      <c r="P6949" s="12">
        <f t="shared" si="982"/>
        <v>224.6686457086665</v>
      </c>
      <c r="Q6949">
        <f t="shared" si="983"/>
        <v>0</v>
      </c>
      <c r="R6949">
        <f>$D$2*tarifas!$D$12/24</f>
        <v>1.4541666666666666</v>
      </c>
      <c r="S6949" t="e">
        <f>VLOOKUP(E6949&amp;" "&amp;F6949,tarifas!$A$13:$D$20,4,FALSE)*P6949</f>
        <v>#N/A</v>
      </c>
      <c r="T6949">
        <f>IF(F6949="COD1",tarifas!$D$11*(SUMIFS($P$11:$P$8770,$F$11:$F$8770,"=COD1",$B$11:$B$8770,"="&amp;B6949)/COUNTIFS($F$11:$F$8770,"=COD1",$B$11:$B$8770,"="&amp;B6949))/COUNTIFS($A$11:$A$8770,"="&amp;A6949,$F$11:$F$8770,"=COD1"),0)</f>
        <v>0</v>
      </c>
      <c r="U6949" t="e">
        <f>(VLOOKUP(F6949,tarifas!$C$7:$D$10,2,FALSE)+tarifas!$D$21)*datos!P6949</f>
        <v>#N/A</v>
      </c>
      <c r="V6949" t="e">
        <f t="shared" si="984"/>
        <v>#N/A</v>
      </c>
      <c r="W6949">
        <f t="shared" si="985"/>
        <v>0</v>
      </c>
    </row>
    <row r="6950" spans="1:23" x14ac:dyDescent="0.25">
      <c r="A6950">
        <f t="shared" si="978"/>
        <v>286</v>
      </c>
      <c r="B6950">
        <f t="shared" si="979"/>
        <v>10</v>
      </c>
      <c r="C6950" s="1">
        <f t="shared" si="986"/>
        <v>41929.124999983171</v>
      </c>
      <c r="D6950" s="7">
        <v>0</v>
      </c>
      <c r="E6950" s="7"/>
      <c r="G6950">
        <v>20.010000000000002</v>
      </c>
      <c r="H6950" s="12">
        <v>225.80451205112334</v>
      </c>
      <c r="I6950" s="13">
        <f>$D$2*tarifas!$D$12/24</f>
        <v>1.4541666666666666</v>
      </c>
      <c r="J6950" s="13" t="e">
        <f>VLOOKUP(E6950&amp;" "&amp;F6950,tarifas!$A$13:$D$20,4,FALSE)*H6950</f>
        <v>#N/A</v>
      </c>
      <c r="K6950" s="13">
        <f>IF(F6950="COD1",tarifas!$D$11*(SUMIFS($H$11:$H$8770,$F$11:$F$8770,"=COD1",$B$11:$B$8770,"="&amp;B6950)/COUNTIFS($F$11:$F$8770,"=COD1",$B$11:$B$8770,"="&amp;B6950))/COUNTIFS($A$11:$A$8770,"="&amp;A6950,$F$11:$F$8770,"=COD1"),0)</f>
        <v>0</v>
      </c>
      <c r="L6950" s="13" t="e">
        <f>(VLOOKUP(F6950,tarifas!$C$7:$D$10,2,FALSE)+tarifas!$D$21)*datos!H6950</f>
        <v>#N/A</v>
      </c>
      <c r="M6950">
        <v>0</v>
      </c>
      <c r="N6950" s="13" t="e">
        <f t="shared" si="980"/>
        <v>#N/A</v>
      </c>
      <c r="O6950">
        <f t="shared" si="981"/>
        <v>0</v>
      </c>
      <c r="P6950" s="12">
        <f t="shared" si="982"/>
        <v>225.80451205112334</v>
      </c>
      <c r="Q6950">
        <f t="shared" si="983"/>
        <v>0</v>
      </c>
      <c r="R6950">
        <f>$D$2*tarifas!$D$12/24</f>
        <v>1.4541666666666666</v>
      </c>
      <c r="S6950" t="e">
        <f>VLOOKUP(E6950&amp;" "&amp;F6950,tarifas!$A$13:$D$20,4,FALSE)*P6950</f>
        <v>#N/A</v>
      </c>
      <c r="T6950">
        <f>IF(F6950="COD1",tarifas!$D$11*(SUMIFS($P$11:$P$8770,$F$11:$F$8770,"=COD1",$B$11:$B$8770,"="&amp;B6950)/COUNTIFS($F$11:$F$8770,"=COD1",$B$11:$B$8770,"="&amp;B6950))/COUNTIFS($A$11:$A$8770,"="&amp;A6950,$F$11:$F$8770,"=COD1"),0)</f>
        <v>0</v>
      </c>
      <c r="U6950" t="e">
        <f>(VLOOKUP(F6950,tarifas!$C$7:$D$10,2,FALSE)+tarifas!$D$21)*datos!P6950</f>
        <v>#N/A</v>
      </c>
      <c r="V6950" t="e">
        <f t="shared" si="984"/>
        <v>#N/A</v>
      </c>
      <c r="W6950">
        <f t="shared" si="985"/>
        <v>0</v>
      </c>
    </row>
    <row r="6951" spans="1:23" x14ac:dyDescent="0.25">
      <c r="A6951">
        <f t="shared" si="978"/>
        <v>286</v>
      </c>
      <c r="B6951">
        <f t="shared" si="979"/>
        <v>10</v>
      </c>
      <c r="C6951" s="1">
        <f t="shared" si="986"/>
        <v>41929.166666649835</v>
      </c>
      <c r="D6951" s="7">
        <v>0</v>
      </c>
      <c r="E6951" s="7"/>
      <c r="G6951">
        <v>21.01</v>
      </c>
      <c r="H6951" s="12">
        <v>223.21866066375921</v>
      </c>
      <c r="I6951" s="13">
        <f>$D$2*tarifas!$D$12/24</f>
        <v>1.4541666666666666</v>
      </c>
      <c r="J6951" s="13" t="e">
        <f>VLOOKUP(E6951&amp;" "&amp;F6951,tarifas!$A$13:$D$20,4,FALSE)*H6951</f>
        <v>#N/A</v>
      </c>
      <c r="K6951" s="13">
        <f>IF(F6951="COD1",tarifas!$D$11*(SUMIFS($H$11:$H$8770,$F$11:$F$8770,"=COD1",$B$11:$B$8770,"="&amp;B6951)/COUNTIFS($F$11:$F$8770,"=COD1",$B$11:$B$8770,"="&amp;B6951))/COUNTIFS($A$11:$A$8770,"="&amp;A6951,$F$11:$F$8770,"=COD1"),0)</f>
        <v>0</v>
      </c>
      <c r="L6951" s="13" t="e">
        <f>(VLOOKUP(F6951,tarifas!$C$7:$D$10,2,FALSE)+tarifas!$D$21)*datos!H6951</f>
        <v>#N/A</v>
      </c>
      <c r="M6951">
        <v>0</v>
      </c>
      <c r="N6951" s="13" t="e">
        <f t="shared" si="980"/>
        <v>#N/A</v>
      </c>
      <c r="O6951">
        <f t="shared" si="981"/>
        <v>0</v>
      </c>
      <c r="P6951" s="12">
        <f t="shared" si="982"/>
        <v>223.21866066375921</v>
      </c>
      <c r="Q6951">
        <f t="shared" si="983"/>
        <v>0</v>
      </c>
      <c r="R6951">
        <f>$D$2*tarifas!$D$12/24</f>
        <v>1.4541666666666666</v>
      </c>
      <c r="S6951" t="e">
        <f>VLOOKUP(E6951&amp;" "&amp;F6951,tarifas!$A$13:$D$20,4,FALSE)*P6951</f>
        <v>#N/A</v>
      </c>
      <c r="T6951">
        <f>IF(F6951="COD1",tarifas!$D$11*(SUMIFS($P$11:$P$8770,$F$11:$F$8770,"=COD1",$B$11:$B$8770,"="&amp;B6951)/COUNTIFS($F$11:$F$8770,"=COD1",$B$11:$B$8770,"="&amp;B6951))/COUNTIFS($A$11:$A$8770,"="&amp;A6951,$F$11:$F$8770,"=COD1"),0)</f>
        <v>0</v>
      </c>
      <c r="U6951" t="e">
        <f>(VLOOKUP(F6951,tarifas!$C$7:$D$10,2,FALSE)+tarifas!$D$21)*datos!P6951</f>
        <v>#N/A</v>
      </c>
      <c r="V6951" t="e">
        <f t="shared" si="984"/>
        <v>#N/A</v>
      </c>
      <c r="W6951">
        <f t="shared" si="985"/>
        <v>0</v>
      </c>
    </row>
    <row r="6952" spans="1:23" x14ac:dyDescent="0.25">
      <c r="A6952">
        <f t="shared" si="978"/>
        <v>286</v>
      </c>
      <c r="B6952">
        <f t="shared" si="979"/>
        <v>10</v>
      </c>
      <c r="C6952" s="1">
        <f t="shared" si="986"/>
        <v>41929.208333316499</v>
      </c>
      <c r="D6952" s="7">
        <v>0</v>
      </c>
      <c r="E6952" s="7"/>
      <c r="G6952">
        <v>30.11</v>
      </c>
      <c r="H6952" s="12">
        <v>221.10560125735776</v>
      </c>
      <c r="I6952" s="13">
        <f>$D$2*tarifas!$D$12/24</f>
        <v>1.4541666666666666</v>
      </c>
      <c r="J6952" s="13" t="e">
        <f>VLOOKUP(E6952&amp;" "&amp;F6952,tarifas!$A$13:$D$20,4,FALSE)*H6952</f>
        <v>#N/A</v>
      </c>
      <c r="K6952" s="13">
        <f>IF(F6952="COD1",tarifas!$D$11*(SUMIFS($H$11:$H$8770,$F$11:$F$8770,"=COD1",$B$11:$B$8770,"="&amp;B6952)/COUNTIFS($F$11:$F$8770,"=COD1",$B$11:$B$8770,"="&amp;B6952))/COUNTIFS($A$11:$A$8770,"="&amp;A6952,$F$11:$F$8770,"=COD1"),0)</f>
        <v>0</v>
      </c>
      <c r="L6952" s="13" t="e">
        <f>(VLOOKUP(F6952,tarifas!$C$7:$D$10,2,FALSE)+tarifas!$D$21)*datos!H6952</f>
        <v>#N/A</v>
      </c>
      <c r="M6952">
        <v>0</v>
      </c>
      <c r="N6952" s="13" t="e">
        <f t="shared" si="980"/>
        <v>#N/A</v>
      </c>
      <c r="O6952">
        <f t="shared" si="981"/>
        <v>0</v>
      </c>
      <c r="P6952" s="12">
        <f t="shared" si="982"/>
        <v>221.10560125735776</v>
      </c>
      <c r="Q6952">
        <f t="shared" si="983"/>
        <v>0</v>
      </c>
      <c r="R6952">
        <f>$D$2*tarifas!$D$12/24</f>
        <v>1.4541666666666666</v>
      </c>
      <c r="S6952" t="e">
        <f>VLOOKUP(E6952&amp;" "&amp;F6952,tarifas!$A$13:$D$20,4,FALSE)*P6952</f>
        <v>#N/A</v>
      </c>
      <c r="T6952">
        <f>IF(F6952="COD1",tarifas!$D$11*(SUMIFS($P$11:$P$8770,$F$11:$F$8770,"=COD1",$B$11:$B$8770,"="&amp;B6952)/COUNTIFS($F$11:$F$8770,"=COD1",$B$11:$B$8770,"="&amp;B6952))/COUNTIFS($A$11:$A$8770,"="&amp;A6952,$F$11:$F$8770,"=COD1"),0)</f>
        <v>0</v>
      </c>
      <c r="U6952" t="e">
        <f>(VLOOKUP(F6952,tarifas!$C$7:$D$10,2,FALSE)+tarifas!$D$21)*datos!P6952</f>
        <v>#N/A</v>
      </c>
      <c r="V6952" t="e">
        <f t="shared" si="984"/>
        <v>#N/A</v>
      </c>
      <c r="W6952">
        <f t="shared" si="985"/>
        <v>0</v>
      </c>
    </row>
    <row r="6953" spans="1:23" x14ac:dyDescent="0.25">
      <c r="A6953">
        <f t="shared" si="978"/>
        <v>286</v>
      </c>
      <c r="B6953">
        <f t="shared" si="979"/>
        <v>10</v>
      </c>
      <c r="C6953" s="1">
        <f t="shared" si="986"/>
        <v>41929.249999983163</v>
      </c>
      <c r="D6953" s="7">
        <v>0</v>
      </c>
      <c r="E6953" s="7"/>
      <c r="G6953">
        <v>52.48</v>
      </c>
      <c r="H6953" s="12">
        <v>247.93808754960793</v>
      </c>
      <c r="I6953" s="13">
        <f>$D$2*tarifas!$D$12/24</f>
        <v>1.4541666666666666</v>
      </c>
      <c r="J6953" s="13" t="e">
        <f>VLOOKUP(E6953&amp;" "&amp;F6953,tarifas!$A$13:$D$20,4,FALSE)*H6953</f>
        <v>#N/A</v>
      </c>
      <c r="K6953" s="13">
        <f>IF(F6953="COD1",tarifas!$D$11*(SUMIFS($H$11:$H$8770,$F$11:$F$8770,"=COD1",$B$11:$B$8770,"="&amp;B6953)/COUNTIFS($F$11:$F$8770,"=COD1",$B$11:$B$8770,"="&amp;B6953))/COUNTIFS($A$11:$A$8770,"="&amp;A6953,$F$11:$F$8770,"=COD1"),0)</f>
        <v>0</v>
      </c>
      <c r="L6953" s="13" t="e">
        <f>(VLOOKUP(F6953,tarifas!$C$7:$D$10,2,FALSE)+tarifas!$D$21)*datos!H6953</f>
        <v>#N/A</v>
      </c>
      <c r="M6953">
        <v>5.3932000000000002</v>
      </c>
      <c r="N6953" s="13" t="e">
        <f t="shared" si="980"/>
        <v>#N/A</v>
      </c>
      <c r="O6953">
        <f t="shared" si="981"/>
        <v>5.3932000000000002</v>
      </c>
      <c r="P6953" s="12">
        <f t="shared" si="982"/>
        <v>242.54488754960792</v>
      </c>
      <c r="Q6953">
        <f t="shared" si="983"/>
        <v>0</v>
      </c>
      <c r="R6953">
        <f>$D$2*tarifas!$D$12/24</f>
        <v>1.4541666666666666</v>
      </c>
      <c r="S6953" t="e">
        <f>VLOOKUP(E6953&amp;" "&amp;F6953,tarifas!$A$13:$D$20,4,FALSE)*P6953</f>
        <v>#N/A</v>
      </c>
      <c r="T6953">
        <f>IF(F6953="COD1",tarifas!$D$11*(SUMIFS($P$11:$P$8770,$F$11:$F$8770,"=COD1",$B$11:$B$8770,"="&amp;B6953)/COUNTIFS($F$11:$F$8770,"=COD1",$B$11:$B$8770,"="&amp;B6953))/COUNTIFS($A$11:$A$8770,"="&amp;A6953,$F$11:$F$8770,"=COD1"),0)</f>
        <v>0</v>
      </c>
      <c r="U6953" t="e">
        <f>(VLOOKUP(F6953,tarifas!$C$7:$D$10,2,FALSE)+tarifas!$D$21)*datos!P6953</f>
        <v>#N/A</v>
      </c>
      <c r="V6953" t="e">
        <f t="shared" si="984"/>
        <v>#N/A</v>
      </c>
      <c r="W6953">
        <f t="shared" si="985"/>
        <v>0</v>
      </c>
    </row>
    <row r="6954" spans="1:23" x14ac:dyDescent="0.25">
      <c r="A6954">
        <f t="shared" si="978"/>
        <v>286</v>
      </c>
      <c r="B6954">
        <f t="shared" si="979"/>
        <v>10</v>
      </c>
      <c r="C6954" s="1">
        <f t="shared" si="986"/>
        <v>41929.291666649828</v>
      </c>
      <c r="D6954" s="7">
        <v>2.833333333333333</v>
      </c>
      <c r="E6954" s="7"/>
      <c r="G6954">
        <v>53.87</v>
      </c>
      <c r="H6954" s="12">
        <v>335.51197266003936</v>
      </c>
      <c r="I6954" s="13">
        <f>$D$2*tarifas!$D$12/24</f>
        <v>1.4541666666666666</v>
      </c>
      <c r="J6954" s="13" t="e">
        <f>VLOOKUP(E6954&amp;" "&amp;F6954,tarifas!$A$13:$D$20,4,FALSE)*H6954</f>
        <v>#N/A</v>
      </c>
      <c r="K6954" s="13">
        <f>IF(F6954="COD1",tarifas!$D$11*(SUMIFS($H$11:$H$8770,$F$11:$F$8770,"=COD1",$B$11:$B$8770,"="&amp;B6954)/COUNTIFS($F$11:$F$8770,"=COD1",$B$11:$B$8770,"="&amp;B6954))/COUNTIFS($A$11:$A$8770,"="&amp;A6954,$F$11:$F$8770,"=COD1"),0)</f>
        <v>0</v>
      </c>
      <c r="L6954" s="13" t="e">
        <f>(VLOOKUP(F6954,tarifas!$C$7:$D$10,2,FALSE)+tarifas!$D$21)*datos!H6954</f>
        <v>#N/A</v>
      </c>
      <c r="M6954">
        <v>44.815919999999998</v>
      </c>
      <c r="N6954" s="13" t="e">
        <f t="shared" si="980"/>
        <v>#N/A</v>
      </c>
      <c r="O6954">
        <f t="shared" si="981"/>
        <v>44.815919999999998</v>
      </c>
      <c r="P6954" s="12">
        <f t="shared" si="982"/>
        <v>290.69605266003936</v>
      </c>
      <c r="Q6954">
        <f t="shared" si="983"/>
        <v>0</v>
      </c>
      <c r="R6954">
        <f>$D$2*tarifas!$D$12/24</f>
        <v>1.4541666666666666</v>
      </c>
      <c r="S6954" t="e">
        <f>VLOOKUP(E6954&amp;" "&amp;F6954,tarifas!$A$13:$D$20,4,FALSE)*P6954</f>
        <v>#N/A</v>
      </c>
      <c r="T6954">
        <f>IF(F6954="COD1",tarifas!$D$11*(SUMIFS($P$11:$P$8770,$F$11:$F$8770,"=COD1",$B$11:$B$8770,"="&amp;B6954)/COUNTIFS($F$11:$F$8770,"=COD1",$B$11:$B$8770,"="&amp;B6954))/COUNTIFS($A$11:$A$8770,"="&amp;A6954,$F$11:$F$8770,"=COD1"),0)</f>
        <v>0</v>
      </c>
      <c r="U6954" t="e">
        <f>(VLOOKUP(F6954,tarifas!$C$7:$D$10,2,FALSE)+tarifas!$D$21)*datos!P6954</f>
        <v>#N/A</v>
      </c>
      <c r="V6954" t="e">
        <f t="shared" si="984"/>
        <v>#N/A</v>
      </c>
      <c r="W6954">
        <f t="shared" si="985"/>
        <v>0</v>
      </c>
    </row>
    <row r="6955" spans="1:23" x14ac:dyDescent="0.25">
      <c r="A6955">
        <f t="shared" si="978"/>
        <v>286</v>
      </c>
      <c r="B6955">
        <f t="shared" si="979"/>
        <v>10</v>
      </c>
      <c r="C6955" s="1">
        <f t="shared" si="986"/>
        <v>41929.333333316492</v>
      </c>
      <c r="D6955" s="7">
        <v>24.984848484848484</v>
      </c>
      <c r="E6955" s="7"/>
      <c r="G6955">
        <v>57.14</v>
      </c>
      <c r="H6955" s="12">
        <v>539.66572367739479</v>
      </c>
      <c r="I6955" s="13">
        <f>$D$2*tarifas!$D$12/24</f>
        <v>1.4541666666666666</v>
      </c>
      <c r="J6955" s="13" t="e">
        <f>VLOOKUP(E6955&amp;" "&amp;F6955,tarifas!$A$13:$D$20,4,FALSE)*H6955</f>
        <v>#N/A</v>
      </c>
      <c r="K6955" s="13">
        <f>IF(F6955="COD1",tarifas!$D$11*(SUMIFS($H$11:$H$8770,$F$11:$F$8770,"=COD1",$B$11:$B$8770,"="&amp;B6955)/COUNTIFS($F$11:$F$8770,"=COD1",$B$11:$B$8770,"="&amp;B6955))/COUNTIFS($A$11:$A$8770,"="&amp;A6955,$F$11:$F$8770,"=COD1"),0)</f>
        <v>0</v>
      </c>
      <c r="L6955" s="13" t="e">
        <f>(VLOOKUP(F6955,tarifas!$C$7:$D$10,2,FALSE)+tarifas!$D$21)*datos!H6955</f>
        <v>#N/A</v>
      </c>
      <c r="M6955">
        <v>218.93723</v>
      </c>
      <c r="N6955" s="13" t="e">
        <f t="shared" si="980"/>
        <v>#N/A</v>
      </c>
      <c r="O6955">
        <f t="shared" si="981"/>
        <v>218.93723</v>
      </c>
      <c r="P6955" s="12">
        <f t="shared" si="982"/>
        <v>320.72849367739479</v>
      </c>
      <c r="Q6955">
        <f t="shared" si="983"/>
        <v>0</v>
      </c>
      <c r="R6955">
        <f>$D$2*tarifas!$D$12/24</f>
        <v>1.4541666666666666</v>
      </c>
      <c r="S6955" t="e">
        <f>VLOOKUP(E6955&amp;" "&amp;F6955,tarifas!$A$13:$D$20,4,FALSE)*P6955</f>
        <v>#N/A</v>
      </c>
      <c r="T6955">
        <f>IF(F6955="COD1",tarifas!$D$11*(SUMIFS($P$11:$P$8770,$F$11:$F$8770,"=COD1",$B$11:$B$8770,"="&amp;B6955)/COUNTIFS($F$11:$F$8770,"=COD1",$B$11:$B$8770,"="&amp;B6955))/COUNTIFS($A$11:$A$8770,"="&amp;A6955,$F$11:$F$8770,"=COD1"),0)</f>
        <v>0</v>
      </c>
      <c r="U6955" t="e">
        <f>(VLOOKUP(F6955,tarifas!$C$7:$D$10,2,FALSE)+tarifas!$D$21)*datos!P6955</f>
        <v>#N/A</v>
      </c>
      <c r="V6955" t="e">
        <f t="shared" si="984"/>
        <v>#N/A</v>
      </c>
      <c r="W6955">
        <f t="shared" si="985"/>
        <v>0</v>
      </c>
    </row>
    <row r="6956" spans="1:23" x14ac:dyDescent="0.25">
      <c r="A6956">
        <f t="shared" si="978"/>
        <v>286</v>
      </c>
      <c r="B6956">
        <f t="shared" si="979"/>
        <v>10</v>
      </c>
      <c r="C6956" s="1">
        <f t="shared" si="986"/>
        <v>41929.374999983156</v>
      </c>
      <c r="D6956" s="7">
        <v>31.681818181818187</v>
      </c>
      <c r="E6956" s="7"/>
      <c r="G6956">
        <v>58.19</v>
      </c>
      <c r="H6956" s="12">
        <v>622.19329648291819</v>
      </c>
      <c r="I6956" s="13">
        <f>$D$2*tarifas!$D$12/24</f>
        <v>1.4541666666666666</v>
      </c>
      <c r="J6956" s="13" t="e">
        <f>VLOOKUP(E6956&amp;" "&amp;F6956,tarifas!$A$13:$D$20,4,FALSE)*H6956</f>
        <v>#N/A</v>
      </c>
      <c r="K6956" s="13">
        <f>IF(F6956="COD1",tarifas!$D$11*(SUMIFS($H$11:$H$8770,$F$11:$F$8770,"=COD1",$B$11:$B$8770,"="&amp;B6956)/COUNTIFS($F$11:$F$8770,"=COD1",$B$11:$B$8770,"="&amp;B6956))/COUNTIFS($A$11:$A$8770,"="&amp;A6956,$F$11:$F$8770,"=COD1"),0)</f>
        <v>0</v>
      </c>
      <c r="L6956" s="13" t="e">
        <f>(VLOOKUP(F6956,tarifas!$C$7:$D$10,2,FALSE)+tarifas!$D$21)*datos!H6956</f>
        <v>#N/A</v>
      </c>
      <c r="M6956">
        <v>150.10042999999999</v>
      </c>
      <c r="N6956" s="13" t="e">
        <f t="shared" si="980"/>
        <v>#N/A</v>
      </c>
      <c r="O6956">
        <f t="shared" si="981"/>
        <v>150.10042999999999</v>
      </c>
      <c r="P6956" s="12">
        <f t="shared" si="982"/>
        <v>472.09286648291823</v>
      </c>
      <c r="Q6956">
        <f t="shared" si="983"/>
        <v>0</v>
      </c>
      <c r="R6956">
        <f>$D$2*tarifas!$D$12/24</f>
        <v>1.4541666666666666</v>
      </c>
      <c r="S6956" t="e">
        <f>VLOOKUP(E6956&amp;" "&amp;F6956,tarifas!$A$13:$D$20,4,FALSE)*P6956</f>
        <v>#N/A</v>
      </c>
      <c r="T6956">
        <f>IF(F6956="COD1",tarifas!$D$11*(SUMIFS($P$11:$P$8770,$F$11:$F$8770,"=COD1",$B$11:$B$8770,"="&amp;B6956)/COUNTIFS($F$11:$F$8770,"=COD1",$B$11:$B$8770,"="&amp;B6956))/COUNTIFS($A$11:$A$8770,"="&amp;A6956,$F$11:$F$8770,"=COD1"),0)</f>
        <v>0</v>
      </c>
      <c r="U6956" t="e">
        <f>(VLOOKUP(F6956,tarifas!$C$7:$D$10,2,FALSE)+tarifas!$D$21)*datos!P6956</f>
        <v>#N/A</v>
      </c>
      <c r="V6956" t="e">
        <f t="shared" si="984"/>
        <v>#N/A</v>
      </c>
      <c r="W6956">
        <f t="shared" si="985"/>
        <v>0</v>
      </c>
    </row>
    <row r="6957" spans="1:23" x14ac:dyDescent="0.25">
      <c r="A6957">
        <f t="shared" si="978"/>
        <v>286</v>
      </c>
      <c r="B6957">
        <f t="shared" si="979"/>
        <v>10</v>
      </c>
      <c r="C6957" s="1">
        <f t="shared" si="986"/>
        <v>41929.41666664982</v>
      </c>
      <c r="D6957" s="7">
        <v>58.984848484848484</v>
      </c>
      <c r="E6957" s="7"/>
      <c r="G6957">
        <v>54.2</v>
      </c>
      <c r="H6957" s="12">
        <v>668.6955246729849</v>
      </c>
      <c r="I6957" s="13">
        <f>$D$2*tarifas!$D$12/24</f>
        <v>1.4541666666666666</v>
      </c>
      <c r="J6957" s="13" t="e">
        <f>VLOOKUP(E6957&amp;" "&amp;F6957,tarifas!$A$13:$D$20,4,FALSE)*H6957</f>
        <v>#N/A</v>
      </c>
      <c r="K6957" s="13">
        <f>IF(F6957="COD1",tarifas!$D$11*(SUMIFS($H$11:$H$8770,$F$11:$F$8770,"=COD1",$B$11:$B$8770,"="&amp;B6957)/COUNTIFS($F$11:$F$8770,"=COD1",$B$11:$B$8770,"="&amp;B6957))/COUNTIFS($A$11:$A$8770,"="&amp;A6957,$F$11:$F$8770,"=COD1"),0)</f>
        <v>0</v>
      </c>
      <c r="L6957" s="13" t="e">
        <f>(VLOOKUP(F6957,tarifas!$C$7:$D$10,2,FALSE)+tarifas!$D$21)*datos!H6957</f>
        <v>#N/A</v>
      </c>
      <c r="M6957">
        <v>80.473249999999993</v>
      </c>
      <c r="N6957" s="13" t="e">
        <f t="shared" si="980"/>
        <v>#N/A</v>
      </c>
      <c r="O6957">
        <f t="shared" si="981"/>
        <v>80.473249999999993</v>
      </c>
      <c r="P6957" s="12">
        <f t="shared" si="982"/>
        <v>588.2222746729849</v>
      </c>
      <c r="Q6957">
        <f t="shared" si="983"/>
        <v>0</v>
      </c>
      <c r="R6957">
        <f>$D$2*tarifas!$D$12/24</f>
        <v>1.4541666666666666</v>
      </c>
      <c r="S6957" t="e">
        <f>VLOOKUP(E6957&amp;" "&amp;F6957,tarifas!$A$13:$D$20,4,FALSE)*P6957</f>
        <v>#N/A</v>
      </c>
      <c r="T6957">
        <f>IF(F6957="COD1",tarifas!$D$11*(SUMIFS($P$11:$P$8770,$F$11:$F$8770,"=COD1",$B$11:$B$8770,"="&amp;B6957)/COUNTIFS($F$11:$F$8770,"=COD1",$B$11:$B$8770,"="&amp;B6957))/COUNTIFS($A$11:$A$8770,"="&amp;A6957,$F$11:$F$8770,"=COD1"),0)</f>
        <v>0</v>
      </c>
      <c r="U6957" t="e">
        <f>(VLOOKUP(F6957,tarifas!$C$7:$D$10,2,FALSE)+tarifas!$D$21)*datos!P6957</f>
        <v>#N/A</v>
      </c>
      <c r="V6957" t="e">
        <f t="shared" si="984"/>
        <v>#N/A</v>
      </c>
      <c r="W6957">
        <f t="shared" si="985"/>
        <v>0</v>
      </c>
    </row>
    <row r="6958" spans="1:23" x14ac:dyDescent="0.25">
      <c r="A6958">
        <f t="shared" si="978"/>
        <v>286</v>
      </c>
      <c r="B6958">
        <f t="shared" si="979"/>
        <v>10</v>
      </c>
      <c r="C6958" s="1">
        <f t="shared" si="986"/>
        <v>41929.458333316485</v>
      </c>
      <c r="D6958" s="7">
        <v>189.31818181818184</v>
      </c>
      <c r="E6958" s="7"/>
      <c r="G6958">
        <v>53.16</v>
      </c>
      <c r="H6958" s="12">
        <v>469.95827196624964</v>
      </c>
      <c r="I6958" s="13">
        <f>$D$2*tarifas!$D$12/24</f>
        <v>1.4541666666666666</v>
      </c>
      <c r="J6958" s="13" t="e">
        <f>VLOOKUP(E6958&amp;" "&amp;F6958,tarifas!$A$13:$D$20,4,FALSE)*H6958</f>
        <v>#N/A</v>
      </c>
      <c r="K6958" s="13">
        <f>IF(F6958="COD1",tarifas!$D$11*(SUMIFS($H$11:$H$8770,$F$11:$F$8770,"=COD1",$B$11:$B$8770,"="&amp;B6958)/COUNTIFS($F$11:$F$8770,"=COD1",$B$11:$B$8770,"="&amp;B6958))/COUNTIFS($A$11:$A$8770,"="&amp;A6958,$F$11:$F$8770,"=COD1"),0)</f>
        <v>0</v>
      </c>
      <c r="L6958" s="13" t="e">
        <f>(VLOOKUP(F6958,tarifas!$C$7:$D$10,2,FALSE)+tarifas!$D$21)*datos!H6958</f>
        <v>#N/A</v>
      </c>
      <c r="M6958">
        <v>286.59003000000001</v>
      </c>
      <c r="N6958" s="13" t="e">
        <f t="shared" si="980"/>
        <v>#N/A</v>
      </c>
      <c r="O6958">
        <f t="shared" si="981"/>
        <v>286.59003000000001</v>
      </c>
      <c r="P6958" s="12">
        <f t="shared" si="982"/>
        <v>183.36824196624963</v>
      </c>
      <c r="Q6958">
        <f t="shared" si="983"/>
        <v>0</v>
      </c>
      <c r="R6958">
        <f>$D$2*tarifas!$D$12/24</f>
        <v>1.4541666666666666</v>
      </c>
      <c r="S6958" t="e">
        <f>VLOOKUP(E6958&amp;" "&amp;F6958,tarifas!$A$13:$D$20,4,FALSE)*P6958</f>
        <v>#N/A</v>
      </c>
      <c r="T6958">
        <f>IF(F6958="COD1",tarifas!$D$11*(SUMIFS($P$11:$P$8770,$F$11:$F$8770,"=COD1",$B$11:$B$8770,"="&amp;B6958)/COUNTIFS($F$11:$F$8770,"=COD1",$B$11:$B$8770,"="&amp;B6958))/COUNTIFS($A$11:$A$8770,"="&amp;A6958,$F$11:$F$8770,"=COD1"),0)</f>
        <v>0</v>
      </c>
      <c r="U6958" t="e">
        <f>(VLOOKUP(F6958,tarifas!$C$7:$D$10,2,FALSE)+tarifas!$D$21)*datos!P6958</f>
        <v>#N/A</v>
      </c>
      <c r="V6958" t="e">
        <f t="shared" si="984"/>
        <v>#N/A</v>
      </c>
      <c r="W6958">
        <f t="shared" si="985"/>
        <v>0</v>
      </c>
    </row>
    <row r="6959" spans="1:23" x14ac:dyDescent="0.25">
      <c r="A6959">
        <f t="shared" si="978"/>
        <v>286</v>
      </c>
      <c r="B6959">
        <f t="shared" si="979"/>
        <v>10</v>
      </c>
      <c r="C6959" s="1">
        <f t="shared" si="986"/>
        <v>41929.499999983149</v>
      </c>
      <c r="D6959" s="7">
        <v>220.48484848484847</v>
      </c>
      <c r="E6959" s="7"/>
      <c r="G6959">
        <v>50.92</v>
      </c>
      <c r="H6959" s="12">
        <v>442.55555425497153</v>
      </c>
      <c r="I6959" s="13">
        <f>$D$2*tarifas!$D$12/24</f>
        <v>1.4541666666666666</v>
      </c>
      <c r="J6959" s="13" t="e">
        <f>VLOOKUP(E6959&amp;" "&amp;F6959,tarifas!$A$13:$D$20,4,FALSE)*H6959</f>
        <v>#N/A</v>
      </c>
      <c r="K6959" s="13">
        <f>IF(F6959="COD1",tarifas!$D$11*(SUMIFS($H$11:$H$8770,$F$11:$F$8770,"=COD1",$B$11:$B$8770,"="&amp;B6959)/COUNTIFS($F$11:$F$8770,"=COD1",$B$11:$B$8770,"="&amp;B6959))/COUNTIFS($A$11:$A$8770,"="&amp;A6959,$F$11:$F$8770,"=COD1"),0)</f>
        <v>0</v>
      </c>
      <c r="L6959" s="13" t="e">
        <f>(VLOOKUP(F6959,tarifas!$C$7:$D$10,2,FALSE)+tarifas!$D$21)*datos!H6959</f>
        <v>#N/A</v>
      </c>
      <c r="M6959">
        <v>119.08426</v>
      </c>
      <c r="N6959" s="13" t="e">
        <f t="shared" si="980"/>
        <v>#N/A</v>
      </c>
      <c r="O6959">
        <f t="shared" si="981"/>
        <v>119.08426</v>
      </c>
      <c r="P6959" s="12">
        <f t="shared" si="982"/>
        <v>323.47129425497155</v>
      </c>
      <c r="Q6959">
        <f t="shared" si="983"/>
        <v>0</v>
      </c>
      <c r="R6959">
        <f>$D$2*tarifas!$D$12/24</f>
        <v>1.4541666666666666</v>
      </c>
      <c r="S6959" t="e">
        <f>VLOOKUP(E6959&amp;" "&amp;F6959,tarifas!$A$13:$D$20,4,FALSE)*P6959</f>
        <v>#N/A</v>
      </c>
      <c r="T6959">
        <f>IF(F6959="COD1",tarifas!$D$11*(SUMIFS($P$11:$P$8770,$F$11:$F$8770,"=COD1",$B$11:$B$8770,"="&amp;B6959)/COUNTIFS($F$11:$F$8770,"=COD1",$B$11:$B$8770,"="&amp;B6959))/COUNTIFS($A$11:$A$8770,"="&amp;A6959,$F$11:$F$8770,"=COD1"),0)</f>
        <v>0</v>
      </c>
      <c r="U6959" t="e">
        <f>(VLOOKUP(F6959,tarifas!$C$7:$D$10,2,FALSE)+tarifas!$D$21)*datos!P6959</f>
        <v>#N/A</v>
      </c>
      <c r="V6959" t="e">
        <f t="shared" si="984"/>
        <v>#N/A</v>
      </c>
      <c r="W6959">
        <f t="shared" si="985"/>
        <v>0</v>
      </c>
    </row>
    <row r="6960" spans="1:23" x14ac:dyDescent="0.25">
      <c r="A6960">
        <f t="shared" si="978"/>
        <v>286</v>
      </c>
      <c r="B6960">
        <f t="shared" si="979"/>
        <v>10</v>
      </c>
      <c r="C6960" s="1">
        <f t="shared" si="986"/>
        <v>41929.541666649813</v>
      </c>
      <c r="D6960" s="7">
        <v>253.4545454545455</v>
      </c>
      <c r="E6960" s="7"/>
      <c r="G6960">
        <v>43.8</v>
      </c>
      <c r="H6960" s="12">
        <v>580.99794862333579</v>
      </c>
      <c r="I6960" s="13">
        <f>$D$2*tarifas!$D$12/24</f>
        <v>1.4541666666666666</v>
      </c>
      <c r="J6960" s="13" t="e">
        <f>VLOOKUP(E6960&amp;" "&amp;F6960,tarifas!$A$13:$D$20,4,FALSE)*H6960</f>
        <v>#N/A</v>
      </c>
      <c r="K6960" s="13">
        <f>IF(F6960="COD1",tarifas!$D$11*(SUMIFS($H$11:$H$8770,$F$11:$F$8770,"=COD1",$B$11:$B$8770,"="&amp;B6960)/COUNTIFS($F$11:$F$8770,"=COD1",$B$11:$B$8770,"="&amp;B6960))/COUNTIFS($A$11:$A$8770,"="&amp;A6960,$F$11:$F$8770,"=COD1"),0)</f>
        <v>0</v>
      </c>
      <c r="L6960" s="13" t="e">
        <f>(VLOOKUP(F6960,tarifas!$C$7:$D$10,2,FALSE)+tarifas!$D$21)*datos!H6960</f>
        <v>#N/A</v>
      </c>
      <c r="M6960">
        <v>84.289919999999995</v>
      </c>
      <c r="N6960" s="13" t="e">
        <f t="shared" si="980"/>
        <v>#N/A</v>
      </c>
      <c r="O6960">
        <f t="shared" si="981"/>
        <v>84.289919999999995</v>
      </c>
      <c r="P6960" s="12">
        <f t="shared" si="982"/>
        <v>496.70802862333579</v>
      </c>
      <c r="Q6960">
        <f t="shared" si="983"/>
        <v>0</v>
      </c>
      <c r="R6960">
        <f>$D$2*tarifas!$D$12/24</f>
        <v>1.4541666666666666</v>
      </c>
      <c r="S6960" t="e">
        <f>VLOOKUP(E6960&amp;" "&amp;F6960,tarifas!$A$13:$D$20,4,FALSE)*P6960</f>
        <v>#N/A</v>
      </c>
      <c r="T6960">
        <f>IF(F6960="COD1",tarifas!$D$11*(SUMIFS($P$11:$P$8770,$F$11:$F$8770,"=COD1",$B$11:$B$8770,"="&amp;B6960)/COUNTIFS($F$11:$F$8770,"=COD1",$B$11:$B$8770,"="&amp;B6960))/COUNTIFS($A$11:$A$8770,"="&amp;A6960,$F$11:$F$8770,"=COD1"),0)</f>
        <v>0</v>
      </c>
      <c r="U6960" t="e">
        <f>(VLOOKUP(F6960,tarifas!$C$7:$D$10,2,FALSE)+tarifas!$D$21)*datos!P6960</f>
        <v>#N/A</v>
      </c>
      <c r="V6960" t="e">
        <f t="shared" si="984"/>
        <v>#N/A</v>
      </c>
      <c r="W6960">
        <f t="shared" si="985"/>
        <v>0</v>
      </c>
    </row>
    <row r="6961" spans="1:23" x14ac:dyDescent="0.25">
      <c r="A6961">
        <f t="shared" si="978"/>
        <v>286</v>
      </c>
      <c r="B6961">
        <f t="shared" si="979"/>
        <v>10</v>
      </c>
      <c r="C6961" s="1">
        <f t="shared" si="986"/>
        <v>41929.583333316477</v>
      </c>
      <c r="D6961" s="7">
        <v>195.5</v>
      </c>
      <c r="E6961" s="7"/>
      <c r="G6961">
        <v>39.01</v>
      </c>
      <c r="H6961" s="12">
        <v>585.79732989488366</v>
      </c>
      <c r="I6961" s="13">
        <f>$D$2*tarifas!$D$12/24</f>
        <v>1.4541666666666666</v>
      </c>
      <c r="J6961" s="13" t="e">
        <f>VLOOKUP(E6961&amp;" "&amp;F6961,tarifas!$A$13:$D$20,4,FALSE)*H6961</f>
        <v>#N/A</v>
      </c>
      <c r="K6961" s="13">
        <f>IF(F6961="COD1",tarifas!$D$11*(SUMIFS($H$11:$H$8770,$F$11:$F$8770,"=COD1",$B$11:$B$8770,"="&amp;B6961)/COUNTIFS($F$11:$F$8770,"=COD1",$B$11:$B$8770,"="&amp;B6961))/COUNTIFS($A$11:$A$8770,"="&amp;A6961,$F$11:$F$8770,"=COD1"),0)</f>
        <v>0</v>
      </c>
      <c r="L6961" s="13" t="e">
        <f>(VLOOKUP(F6961,tarifas!$C$7:$D$10,2,FALSE)+tarifas!$D$21)*datos!H6961</f>
        <v>#N/A</v>
      </c>
      <c r="M6961">
        <v>102.74767</v>
      </c>
      <c r="N6961" s="13" t="e">
        <f t="shared" si="980"/>
        <v>#N/A</v>
      </c>
      <c r="O6961">
        <f t="shared" si="981"/>
        <v>102.74767</v>
      </c>
      <c r="P6961" s="12">
        <f t="shared" si="982"/>
        <v>483.04965989488369</v>
      </c>
      <c r="Q6961">
        <f t="shared" si="983"/>
        <v>0</v>
      </c>
      <c r="R6961">
        <f>$D$2*tarifas!$D$12/24</f>
        <v>1.4541666666666666</v>
      </c>
      <c r="S6961" t="e">
        <f>VLOOKUP(E6961&amp;" "&amp;F6961,tarifas!$A$13:$D$20,4,FALSE)*P6961</f>
        <v>#N/A</v>
      </c>
      <c r="T6961">
        <f>IF(F6961="COD1",tarifas!$D$11*(SUMIFS($P$11:$P$8770,$F$11:$F$8770,"=COD1",$B$11:$B$8770,"="&amp;B6961)/COUNTIFS($F$11:$F$8770,"=COD1",$B$11:$B$8770,"="&amp;B6961))/COUNTIFS($A$11:$A$8770,"="&amp;A6961,$F$11:$F$8770,"=COD1"),0)</f>
        <v>0</v>
      </c>
      <c r="U6961" t="e">
        <f>(VLOOKUP(F6961,tarifas!$C$7:$D$10,2,FALSE)+tarifas!$D$21)*datos!P6961</f>
        <v>#N/A</v>
      </c>
      <c r="V6961" t="e">
        <f t="shared" si="984"/>
        <v>#N/A</v>
      </c>
      <c r="W6961">
        <f t="shared" si="985"/>
        <v>0</v>
      </c>
    </row>
    <row r="6962" spans="1:23" x14ac:dyDescent="0.25">
      <c r="A6962">
        <f t="shared" si="978"/>
        <v>286</v>
      </c>
      <c r="B6962">
        <f t="shared" si="979"/>
        <v>10</v>
      </c>
      <c r="C6962" s="1">
        <f t="shared" si="986"/>
        <v>41929.624999983142</v>
      </c>
      <c r="D6962" s="7">
        <v>36.833333333333336</v>
      </c>
      <c r="E6962" s="7"/>
      <c r="G6962">
        <v>38.130000000000003</v>
      </c>
      <c r="H6962" s="12">
        <v>590.68253009310843</v>
      </c>
      <c r="I6962" s="13">
        <f>$D$2*tarifas!$D$12/24</f>
        <v>1.4541666666666666</v>
      </c>
      <c r="J6962" s="13" t="e">
        <f>VLOOKUP(E6962&amp;" "&amp;F6962,tarifas!$A$13:$D$20,4,FALSE)*H6962</f>
        <v>#N/A</v>
      </c>
      <c r="K6962" s="13">
        <f>IF(F6962="COD1",tarifas!$D$11*(SUMIFS($H$11:$H$8770,$F$11:$F$8770,"=COD1",$B$11:$B$8770,"="&amp;B6962)/COUNTIFS($F$11:$F$8770,"=COD1",$B$11:$B$8770,"="&amp;B6962))/COUNTIFS($A$11:$A$8770,"="&amp;A6962,$F$11:$F$8770,"=COD1"),0)</f>
        <v>0</v>
      </c>
      <c r="L6962" s="13" t="e">
        <f>(VLOOKUP(F6962,tarifas!$C$7:$D$10,2,FALSE)+tarifas!$D$21)*datos!H6962</f>
        <v>#N/A</v>
      </c>
      <c r="M6962">
        <v>1.5934999999999999</v>
      </c>
      <c r="N6962" s="13" t="e">
        <f t="shared" si="980"/>
        <v>#N/A</v>
      </c>
      <c r="O6962">
        <f t="shared" si="981"/>
        <v>1.5934999999999999</v>
      </c>
      <c r="P6962" s="12">
        <f t="shared" si="982"/>
        <v>589.08903009310848</v>
      </c>
      <c r="Q6962">
        <f t="shared" si="983"/>
        <v>0</v>
      </c>
      <c r="R6962">
        <f>$D$2*tarifas!$D$12/24</f>
        <v>1.4541666666666666</v>
      </c>
      <c r="S6962" t="e">
        <f>VLOOKUP(E6962&amp;" "&amp;F6962,tarifas!$A$13:$D$20,4,FALSE)*P6962</f>
        <v>#N/A</v>
      </c>
      <c r="T6962">
        <f>IF(F6962="COD1",tarifas!$D$11*(SUMIFS($P$11:$P$8770,$F$11:$F$8770,"=COD1",$B$11:$B$8770,"="&amp;B6962)/COUNTIFS($F$11:$F$8770,"=COD1",$B$11:$B$8770,"="&amp;B6962))/COUNTIFS($A$11:$A$8770,"="&amp;A6962,$F$11:$F$8770,"=COD1"),0)</f>
        <v>0</v>
      </c>
      <c r="U6962" t="e">
        <f>(VLOOKUP(F6962,tarifas!$C$7:$D$10,2,FALSE)+tarifas!$D$21)*datos!P6962</f>
        <v>#N/A</v>
      </c>
      <c r="V6962" t="e">
        <f t="shared" si="984"/>
        <v>#N/A</v>
      </c>
      <c r="W6962">
        <f t="shared" si="985"/>
        <v>0</v>
      </c>
    </row>
    <row r="6963" spans="1:23" x14ac:dyDescent="0.25">
      <c r="A6963">
        <f t="shared" si="978"/>
        <v>286</v>
      </c>
      <c r="B6963">
        <f t="shared" si="979"/>
        <v>10</v>
      </c>
      <c r="C6963" s="1">
        <f t="shared" si="986"/>
        <v>41929.666666649806</v>
      </c>
      <c r="D6963" s="7">
        <v>27.818181818181817</v>
      </c>
      <c r="E6963" s="7"/>
      <c r="G6963">
        <v>42.4</v>
      </c>
      <c r="H6963" s="12">
        <v>545.11528259113504</v>
      </c>
      <c r="I6963" s="13">
        <f>$D$2*tarifas!$D$12/24</f>
        <v>1.4541666666666666</v>
      </c>
      <c r="J6963" s="13" t="e">
        <f>VLOOKUP(E6963&amp;" "&amp;F6963,tarifas!$A$13:$D$20,4,FALSE)*H6963</f>
        <v>#N/A</v>
      </c>
      <c r="K6963" s="13">
        <f>IF(F6963="COD1",tarifas!$D$11*(SUMIFS($H$11:$H$8770,$F$11:$F$8770,"=COD1",$B$11:$B$8770,"="&amp;B6963)/COUNTIFS($F$11:$F$8770,"=COD1",$B$11:$B$8770,"="&amp;B6963))/COUNTIFS($A$11:$A$8770,"="&amp;A6963,$F$11:$F$8770,"=COD1"),0)</f>
        <v>0</v>
      </c>
      <c r="L6963" s="13" t="e">
        <f>(VLOOKUP(F6963,tarifas!$C$7:$D$10,2,FALSE)+tarifas!$D$21)*datos!H6963</f>
        <v>#N/A</v>
      </c>
      <c r="M6963">
        <v>10.864930000000001</v>
      </c>
      <c r="N6963" s="13" t="e">
        <f t="shared" si="980"/>
        <v>#N/A</v>
      </c>
      <c r="O6963">
        <f t="shared" si="981"/>
        <v>10.864930000000001</v>
      </c>
      <c r="P6963" s="12">
        <f t="shared" si="982"/>
        <v>534.25035259113508</v>
      </c>
      <c r="Q6963">
        <f t="shared" si="983"/>
        <v>0</v>
      </c>
      <c r="R6963">
        <f>$D$2*tarifas!$D$12/24</f>
        <v>1.4541666666666666</v>
      </c>
      <c r="S6963" t="e">
        <f>VLOOKUP(E6963&amp;" "&amp;F6963,tarifas!$A$13:$D$20,4,FALSE)*P6963</f>
        <v>#N/A</v>
      </c>
      <c r="T6963">
        <f>IF(F6963="COD1",tarifas!$D$11*(SUMIFS($P$11:$P$8770,$F$11:$F$8770,"=COD1",$B$11:$B$8770,"="&amp;B6963)/COUNTIFS($F$11:$F$8770,"=COD1",$B$11:$B$8770,"="&amp;B6963))/COUNTIFS($A$11:$A$8770,"="&amp;A6963,$F$11:$F$8770,"=COD1"),0)</f>
        <v>0</v>
      </c>
      <c r="U6963" t="e">
        <f>(VLOOKUP(F6963,tarifas!$C$7:$D$10,2,FALSE)+tarifas!$D$21)*datos!P6963</f>
        <v>#N/A</v>
      </c>
      <c r="V6963" t="e">
        <f t="shared" si="984"/>
        <v>#N/A</v>
      </c>
      <c r="W6963">
        <f t="shared" si="985"/>
        <v>0</v>
      </c>
    </row>
    <row r="6964" spans="1:23" x14ac:dyDescent="0.25">
      <c r="A6964">
        <f t="shared" si="978"/>
        <v>286</v>
      </c>
      <c r="B6964">
        <f t="shared" si="979"/>
        <v>10</v>
      </c>
      <c r="C6964" s="1">
        <f t="shared" si="986"/>
        <v>41929.70833331647</v>
      </c>
      <c r="D6964" s="7">
        <v>10.303030303030303</v>
      </c>
      <c r="E6964" s="7"/>
      <c r="G6964">
        <v>45.94</v>
      </c>
      <c r="H6964" s="12">
        <v>449.48786562748757</v>
      </c>
      <c r="I6964" s="13">
        <f>$D$2*tarifas!$D$12/24</f>
        <v>1.4541666666666666</v>
      </c>
      <c r="J6964" s="13" t="e">
        <f>VLOOKUP(E6964&amp;" "&amp;F6964,tarifas!$A$13:$D$20,4,FALSE)*H6964</f>
        <v>#N/A</v>
      </c>
      <c r="K6964" s="13">
        <f>IF(F6964="COD1",tarifas!$D$11*(SUMIFS($H$11:$H$8770,$F$11:$F$8770,"=COD1",$B$11:$B$8770,"="&amp;B6964)/COUNTIFS($F$11:$F$8770,"=COD1",$B$11:$B$8770,"="&amp;B6964))/COUNTIFS($A$11:$A$8770,"="&amp;A6964,$F$11:$F$8770,"=COD1"),0)</f>
        <v>0</v>
      </c>
      <c r="L6964" s="13" t="e">
        <f>(VLOOKUP(F6964,tarifas!$C$7:$D$10,2,FALSE)+tarifas!$D$21)*datos!H6964</f>
        <v>#N/A</v>
      </c>
      <c r="M6964">
        <v>0</v>
      </c>
      <c r="N6964" s="13" t="e">
        <f t="shared" si="980"/>
        <v>#N/A</v>
      </c>
      <c r="O6964">
        <f t="shared" si="981"/>
        <v>0</v>
      </c>
      <c r="P6964" s="12">
        <f t="shared" si="982"/>
        <v>449.48786562748757</v>
      </c>
      <c r="Q6964">
        <f t="shared" si="983"/>
        <v>0</v>
      </c>
      <c r="R6964">
        <f>$D$2*tarifas!$D$12/24</f>
        <v>1.4541666666666666</v>
      </c>
      <c r="S6964" t="e">
        <f>VLOOKUP(E6964&amp;" "&amp;F6964,tarifas!$A$13:$D$20,4,FALSE)*P6964</f>
        <v>#N/A</v>
      </c>
      <c r="T6964">
        <f>IF(F6964="COD1",tarifas!$D$11*(SUMIFS($P$11:$P$8770,$F$11:$F$8770,"=COD1",$B$11:$B$8770,"="&amp;B6964)/COUNTIFS($F$11:$F$8770,"=COD1",$B$11:$B$8770,"="&amp;B6964))/COUNTIFS($A$11:$A$8770,"="&amp;A6964,$F$11:$F$8770,"=COD1"),0)</f>
        <v>0</v>
      </c>
      <c r="U6964" t="e">
        <f>(VLOOKUP(F6964,tarifas!$C$7:$D$10,2,FALSE)+tarifas!$D$21)*datos!P6964</f>
        <v>#N/A</v>
      </c>
      <c r="V6964" t="e">
        <f t="shared" si="984"/>
        <v>#N/A</v>
      </c>
      <c r="W6964">
        <f t="shared" si="985"/>
        <v>0</v>
      </c>
    </row>
    <row r="6965" spans="1:23" x14ac:dyDescent="0.25">
      <c r="A6965">
        <f t="shared" si="978"/>
        <v>286</v>
      </c>
      <c r="B6965">
        <f t="shared" si="979"/>
        <v>10</v>
      </c>
      <c r="C6965" s="1">
        <f t="shared" si="986"/>
        <v>41929.749999983134</v>
      </c>
      <c r="D6965" s="7">
        <v>0</v>
      </c>
      <c r="E6965" s="7"/>
      <c r="G6965">
        <v>52.29</v>
      </c>
      <c r="H6965" s="12">
        <v>340.25575269316943</v>
      </c>
      <c r="I6965" s="13">
        <f>$D$2*tarifas!$D$12/24</f>
        <v>1.4541666666666666</v>
      </c>
      <c r="J6965" s="13" t="e">
        <f>VLOOKUP(E6965&amp;" "&amp;F6965,tarifas!$A$13:$D$20,4,FALSE)*H6965</f>
        <v>#N/A</v>
      </c>
      <c r="K6965" s="13">
        <f>IF(F6965="COD1",tarifas!$D$11*(SUMIFS($H$11:$H$8770,$F$11:$F$8770,"=COD1",$B$11:$B$8770,"="&amp;B6965)/COUNTIFS($F$11:$F$8770,"=COD1",$B$11:$B$8770,"="&amp;B6965))/COUNTIFS($A$11:$A$8770,"="&amp;A6965,$F$11:$F$8770,"=COD1"),0)</f>
        <v>0</v>
      </c>
      <c r="L6965" s="13" t="e">
        <f>(VLOOKUP(F6965,tarifas!$C$7:$D$10,2,FALSE)+tarifas!$D$21)*datos!H6965</f>
        <v>#N/A</v>
      </c>
      <c r="M6965">
        <v>0</v>
      </c>
      <c r="N6965" s="13" t="e">
        <f t="shared" si="980"/>
        <v>#N/A</v>
      </c>
      <c r="O6965">
        <f t="shared" si="981"/>
        <v>0</v>
      </c>
      <c r="P6965" s="12">
        <f t="shared" si="982"/>
        <v>340.25575269316943</v>
      </c>
      <c r="Q6965">
        <f t="shared" si="983"/>
        <v>0</v>
      </c>
      <c r="R6965">
        <f>$D$2*tarifas!$D$12/24</f>
        <v>1.4541666666666666</v>
      </c>
      <c r="S6965" t="e">
        <f>VLOOKUP(E6965&amp;" "&amp;F6965,tarifas!$A$13:$D$20,4,FALSE)*P6965</f>
        <v>#N/A</v>
      </c>
      <c r="T6965">
        <f>IF(F6965="COD1",tarifas!$D$11*(SUMIFS($P$11:$P$8770,$F$11:$F$8770,"=COD1",$B$11:$B$8770,"="&amp;B6965)/COUNTIFS($F$11:$F$8770,"=COD1",$B$11:$B$8770,"="&amp;B6965))/COUNTIFS($A$11:$A$8770,"="&amp;A6965,$F$11:$F$8770,"=COD1"),0)</f>
        <v>0</v>
      </c>
      <c r="U6965" t="e">
        <f>(VLOOKUP(F6965,tarifas!$C$7:$D$10,2,FALSE)+tarifas!$D$21)*datos!P6965</f>
        <v>#N/A</v>
      </c>
      <c r="V6965" t="e">
        <f t="shared" si="984"/>
        <v>#N/A</v>
      </c>
      <c r="W6965">
        <f t="shared" si="985"/>
        <v>0</v>
      </c>
    </row>
    <row r="6966" spans="1:23" x14ac:dyDescent="0.25">
      <c r="A6966">
        <f t="shared" si="978"/>
        <v>286</v>
      </c>
      <c r="B6966">
        <f t="shared" si="979"/>
        <v>10</v>
      </c>
      <c r="C6966" s="1">
        <f t="shared" si="986"/>
        <v>41929.791666649799</v>
      </c>
      <c r="D6966" s="7">
        <v>0</v>
      </c>
      <c r="E6966" s="7"/>
      <c r="G6966">
        <v>61.3</v>
      </c>
      <c r="H6966" s="12">
        <v>252.97551798111391</v>
      </c>
      <c r="I6966" s="13">
        <f>$D$2*tarifas!$D$12/24</f>
        <v>1.4541666666666666</v>
      </c>
      <c r="J6966" s="13" t="e">
        <f>VLOOKUP(E6966&amp;" "&amp;F6966,tarifas!$A$13:$D$20,4,FALSE)*H6966</f>
        <v>#N/A</v>
      </c>
      <c r="K6966" s="13">
        <f>IF(F6966="COD1",tarifas!$D$11*(SUMIFS($H$11:$H$8770,$F$11:$F$8770,"=COD1",$B$11:$B$8770,"="&amp;B6966)/COUNTIFS($F$11:$F$8770,"=COD1",$B$11:$B$8770,"="&amp;B6966))/COUNTIFS($A$11:$A$8770,"="&amp;A6966,$F$11:$F$8770,"=COD1"),0)</f>
        <v>0</v>
      </c>
      <c r="L6966" s="13" t="e">
        <f>(VLOOKUP(F6966,tarifas!$C$7:$D$10,2,FALSE)+tarifas!$D$21)*datos!H6966</f>
        <v>#N/A</v>
      </c>
      <c r="M6966">
        <v>0</v>
      </c>
      <c r="N6966" s="13" t="e">
        <f t="shared" si="980"/>
        <v>#N/A</v>
      </c>
      <c r="O6966">
        <f t="shared" si="981"/>
        <v>0</v>
      </c>
      <c r="P6966" s="12">
        <f t="shared" si="982"/>
        <v>252.97551798111391</v>
      </c>
      <c r="Q6966">
        <f t="shared" si="983"/>
        <v>0</v>
      </c>
      <c r="R6966">
        <f>$D$2*tarifas!$D$12/24</f>
        <v>1.4541666666666666</v>
      </c>
      <c r="S6966" t="e">
        <f>VLOOKUP(E6966&amp;" "&amp;F6966,tarifas!$A$13:$D$20,4,FALSE)*P6966</f>
        <v>#N/A</v>
      </c>
      <c r="T6966">
        <f>IF(F6966="COD1",tarifas!$D$11*(SUMIFS($P$11:$P$8770,$F$11:$F$8770,"=COD1",$B$11:$B$8770,"="&amp;B6966)/COUNTIFS($F$11:$F$8770,"=COD1",$B$11:$B$8770,"="&amp;B6966))/COUNTIFS($A$11:$A$8770,"="&amp;A6966,$F$11:$F$8770,"=COD1"),0)</f>
        <v>0</v>
      </c>
      <c r="U6966" t="e">
        <f>(VLOOKUP(F6966,tarifas!$C$7:$D$10,2,FALSE)+tarifas!$D$21)*datos!P6966</f>
        <v>#N/A</v>
      </c>
      <c r="V6966" t="e">
        <f t="shared" si="984"/>
        <v>#N/A</v>
      </c>
      <c r="W6966">
        <f t="shared" si="985"/>
        <v>0</v>
      </c>
    </row>
    <row r="6967" spans="1:23" x14ac:dyDescent="0.25">
      <c r="A6967">
        <f t="shared" si="978"/>
        <v>286</v>
      </c>
      <c r="B6967">
        <f t="shared" si="979"/>
        <v>10</v>
      </c>
      <c r="C6967" s="1">
        <f t="shared" si="986"/>
        <v>41929.833333316463</v>
      </c>
      <c r="D6967" s="7">
        <v>0</v>
      </c>
      <c r="E6967" s="7"/>
      <c r="G6967">
        <v>59.48</v>
      </c>
      <c r="H6967" s="12">
        <v>228.41122168002696</v>
      </c>
      <c r="I6967" s="13">
        <f>$D$2*tarifas!$D$12/24</f>
        <v>1.4541666666666666</v>
      </c>
      <c r="J6967" s="13" t="e">
        <f>VLOOKUP(E6967&amp;" "&amp;F6967,tarifas!$A$13:$D$20,4,FALSE)*H6967</f>
        <v>#N/A</v>
      </c>
      <c r="K6967" s="13">
        <f>IF(F6967="COD1",tarifas!$D$11*(SUMIFS($H$11:$H$8770,$F$11:$F$8770,"=COD1",$B$11:$B$8770,"="&amp;B6967)/COUNTIFS($F$11:$F$8770,"=COD1",$B$11:$B$8770,"="&amp;B6967))/COUNTIFS($A$11:$A$8770,"="&amp;A6967,$F$11:$F$8770,"=COD1"),0)</f>
        <v>0</v>
      </c>
      <c r="L6967" s="13" t="e">
        <f>(VLOOKUP(F6967,tarifas!$C$7:$D$10,2,FALSE)+tarifas!$D$21)*datos!H6967</f>
        <v>#N/A</v>
      </c>
      <c r="M6967">
        <v>0</v>
      </c>
      <c r="N6967" s="13" t="e">
        <f t="shared" si="980"/>
        <v>#N/A</v>
      </c>
      <c r="O6967">
        <f t="shared" si="981"/>
        <v>0</v>
      </c>
      <c r="P6967" s="12">
        <f t="shared" si="982"/>
        <v>228.41122168002696</v>
      </c>
      <c r="Q6967">
        <f t="shared" si="983"/>
        <v>0</v>
      </c>
      <c r="R6967">
        <f>$D$2*tarifas!$D$12/24</f>
        <v>1.4541666666666666</v>
      </c>
      <c r="S6967" t="e">
        <f>VLOOKUP(E6967&amp;" "&amp;F6967,tarifas!$A$13:$D$20,4,FALSE)*P6967</f>
        <v>#N/A</v>
      </c>
      <c r="T6967">
        <f>IF(F6967="COD1",tarifas!$D$11*(SUMIFS($P$11:$P$8770,$F$11:$F$8770,"=COD1",$B$11:$B$8770,"="&amp;B6967)/COUNTIFS($F$11:$F$8770,"=COD1",$B$11:$B$8770,"="&amp;B6967))/COUNTIFS($A$11:$A$8770,"="&amp;A6967,$F$11:$F$8770,"=COD1"),0)</f>
        <v>0</v>
      </c>
      <c r="U6967" t="e">
        <f>(VLOOKUP(F6967,tarifas!$C$7:$D$10,2,FALSE)+tarifas!$D$21)*datos!P6967</f>
        <v>#N/A</v>
      </c>
      <c r="V6967" t="e">
        <f t="shared" si="984"/>
        <v>#N/A</v>
      </c>
      <c r="W6967">
        <f t="shared" si="985"/>
        <v>0</v>
      </c>
    </row>
    <row r="6968" spans="1:23" x14ac:dyDescent="0.25">
      <c r="A6968">
        <f t="shared" si="978"/>
        <v>286</v>
      </c>
      <c r="B6968">
        <f t="shared" si="979"/>
        <v>10</v>
      </c>
      <c r="C6968" s="1">
        <f t="shared" si="986"/>
        <v>41929.874999983127</v>
      </c>
      <c r="D6968" s="7">
        <v>0</v>
      </c>
      <c r="E6968" s="7"/>
      <c r="G6968">
        <v>47.8</v>
      </c>
      <c r="H6968" s="12">
        <v>221.50993366694163</v>
      </c>
      <c r="I6968" s="13">
        <f>$D$2*tarifas!$D$12/24</f>
        <v>1.4541666666666666</v>
      </c>
      <c r="J6968" s="13" t="e">
        <f>VLOOKUP(E6968&amp;" "&amp;F6968,tarifas!$A$13:$D$20,4,FALSE)*H6968</f>
        <v>#N/A</v>
      </c>
      <c r="K6968" s="13">
        <f>IF(F6968="COD1",tarifas!$D$11*(SUMIFS($H$11:$H$8770,$F$11:$F$8770,"=COD1",$B$11:$B$8770,"="&amp;B6968)/COUNTIFS($F$11:$F$8770,"=COD1",$B$11:$B$8770,"="&amp;B6968))/COUNTIFS($A$11:$A$8770,"="&amp;A6968,$F$11:$F$8770,"=COD1"),0)</f>
        <v>0</v>
      </c>
      <c r="L6968" s="13" t="e">
        <f>(VLOOKUP(F6968,tarifas!$C$7:$D$10,2,FALSE)+tarifas!$D$21)*datos!H6968</f>
        <v>#N/A</v>
      </c>
      <c r="M6968">
        <v>0</v>
      </c>
      <c r="N6968" s="13" t="e">
        <f t="shared" si="980"/>
        <v>#N/A</v>
      </c>
      <c r="O6968">
        <f t="shared" si="981"/>
        <v>0</v>
      </c>
      <c r="P6968" s="12">
        <f t="shared" si="982"/>
        <v>221.50993366694163</v>
      </c>
      <c r="Q6968">
        <f t="shared" si="983"/>
        <v>0</v>
      </c>
      <c r="R6968">
        <f>$D$2*tarifas!$D$12/24</f>
        <v>1.4541666666666666</v>
      </c>
      <c r="S6968" t="e">
        <f>VLOOKUP(E6968&amp;" "&amp;F6968,tarifas!$A$13:$D$20,4,FALSE)*P6968</f>
        <v>#N/A</v>
      </c>
      <c r="T6968">
        <f>IF(F6968="COD1",tarifas!$D$11*(SUMIFS($P$11:$P$8770,$F$11:$F$8770,"=COD1",$B$11:$B$8770,"="&amp;B6968)/COUNTIFS($F$11:$F$8770,"=COD1",$B$11:$B$8770,"="&amp;B6968))/COUNTIFS($A$11:$A$8770,"="&amp;A6968,$F$11:$F$8770,"=COD1"),0)</f>
        <v>0</v>
      </c>
      <c r="U6968" t="e">
        <f>(VLOOKUP(F6968,tarifas!$C$7:$D$10,2,FALSE)+tarifas!$D$21)*datos!P6968</f>
        <v>#N/A</v>
      </c>
      <c r="V6968" t="e">
        <f t="shared" si="984"/>
        <v>#N/A</v>
      </c>
      <c r="W6968">
        <f t="shared" si="985"/>
        <v>0</v>
      </c>
    </row>
    <row r="6969" spans="1:23" x14ac:dyDescent="0.25">
      <c r="A6969">
        <f t="shared" si="978"/>
        <v>286</v>
      </c>
      <c r="B6969">
        <f t="shared" si="979"/>
        <v>10</v>
      </c>
      <c r="C6969" s="1">
        <f t="shared" si="986"/>
        <v>41929.916666649791</v>
      </c>
      <c r="D6969" s="7">
        <v>0</v>
      </c>
      <c r="E6969" s="7"/>
      <c r="G6969">
        <v>37.74</v>
      </c>
      <c r="H6969" s="12">
        <v>219.35537784172163</v>
      </c>
      <c r="I6969" s="13">
        <f>$D$2*tarifas!$D$12/24</f>
        <v>1.4541666666666666</v>
      </c>
      <c r="J6969" s="13" t="e">
        <f>VLOOKUP(E6969&amp;" "&amp;F6969,tarifas!$A$13:$D$20,4,FALSE)*H6969</f>
        <v>#N/A</v>
      </c>
      <c r="K6969" s="13">
        <f>IF(F6969="COD1",tarifas!$D$11*(SUMIFS($H$11:$H$8770,$F$11:$F$8770,"=COD1",$B$11:$B$8770,"="&amp;B6969)/COUNTIFS($F$11:$F$8770,"=COD1",$B$11:$B$8770,"="&amp;B6969))/COUNTIFS($A$11:$A$8770,"="&amp;A6969,$F$11:$F$8770,"=COD1"),0)</f>
        <v>0</v>
      </c>
      <c r="L6969" s="13" t="e">
        <f>(VLOOKUP(F6969,tarifas!$C$7:$D$10,2,FALSE)+tarifas!$D$21)*datos!H6969</f>
        <v>#N/A</v>
      </c>
      <c r="M6969">
        <v>0</v>
      </c>
      <c r="N6969" s="13" t="e">
        <f t="shared" si="980"/>
        <v>#N/A</v>
      </c>
      <c r="O6969">
        <f t="shared" si="981"/>
        <v>0</v>
      </c>
      <c r="P6969" s="12">
        <f t="shared" si="982"/>
        <v>219.35537784172163</v>
      </c>
      <c r="Q6969">
        <f t="shared" si="983"/>
        <v>0</v>
      </c>
      <c r="R6969">
        <f>$D$2*tarifas!$D$12/24</f>
        <v>1.4541666666666666</v>
      </c>
      <c r="S6969" t="e">
        <f>VLOOKUP(E6969&amp;" "&amp;F6969,tarifas!$A$13:$D$20,4,FALSE)*P6969</f>
        <v>#N/A</v>
      </c>
      <c r="T6969">
        <f>IF(F6969="COD1",tarifas!$D$11*(SUMIFS($P$11:$P$8770,$F$11:$F$8770,"=COD1",$B$11:$B$8770,"="&amp;B6969)/COUNTIFS($F$11:$F$8770,"=COD1",$B$11:$B$8770,"="&amp;B6969))/COUNTIFS($A$11:$A$8770,"="&amp;A6969,$F$11:$F$8770,"=COD1"),0)</f>
        <v>0</v>
      </c>
      <c r="U6969" t="e">
        <f>(VLOOKUP(F6969,tarifas!$C$7:$D$10,2,FALSE)+tarifas!$D$21)*datos!P6969</f>
        <v>#N/A</v>
      </c>
      <c r="V6969" t="e">
        <f t="shared" si="984"/>
        <v>#N/A</v>
      </c>
      <c r="W6969">
        <f t="shared" si="985"/>
        <v>0</v>
      </c>
    </row>
    <row r="6970" spans="1:23" x14ac:dyDescent="0.25">
      <c r="A6970">
        <f t="shared" si="978"/>
        <v>286</v>
      </c>
      <c r="B6970">
        <f t="shared" si="979"/>
        <v>10</v>
      </c>
      <c r="C6970" s="1">
        <f t="shared" si="986"/>
        <v>41929.958333316456</v>
      </c>
      <c r="D6970" s="7">
        <v>0</v>
      </c>
      <c r="E6970" s="7"/>
      <c r="G6970">
        <v>41.26</v>
      </c>
      <c r="H6970" s="12">
        <v>218.16957533878892</v>
      </c>
      <c r="I6970" s="13">
        <f>$D$2*tarifas!$D$12/24</f>
        <v>1.4541666666666666</v>
      </c>
      <c r="J6970" s="13" t="e">
        <f>VLOOKUP(E6970&amp;" "&amp;F6970,tarifas!$A$13:$D$20,4,FALSE)*H6970</f>
        <v>#N/A</v>
      </c>
      <c r="K6970" s="13">
        <f>IF(F6970="COD1",tarifas!$D$11*(SUMIFS($H$11:$H$8770,$F$11:$F$8770,"=COD1",$B$11:$B$8770,"="&amp;B6970)/COUNTIFS($F$11:$F$8770,"=COD1",$B$11:$B$8770,"="&amp;B6970))/COUNTIFS($A$11:$A$8770,"="&amp;A6970,$F$11:$F$8770,"=COD1"),0)</f>
        <v>0</v>
      </c>
      <c r="L6970" s="13" t="e">
        <f>(VLOOKUP(F6970,tarifas!$C$7:$D$10,2,FALSE)+tarifas!$D$21)*datos!H6970</f>
        <v>#N/A</v>
      </c>
      <c r="M6970">
        <v>0</v>
      </c>
      <c r="N6970" s="13" t="e">
        <f t="shared" si="980"/>
        <v>#N/A</v>
      </c>
      <c r="O6970">
        <f t="shared" si="981"/>
        <v>0</v>
      </c>
      <c r="P6970" s="12">
        <f t="shared" si="982"/>
        <v>218.16957533878892</v>
      </c>
      <c r="Q6970">
        <f t="shared" si="983"/>
        <v>0</v>
      </c>
      <c r="R6970">
        <f>$D$2*tarifas!$D$12/24</f>
        <v>1.4541666666666666</v>
      </c>
      <c r="S6970" t="e">
        <f>VLOOKUP(E6970&amp;" "&amp;F6970,tarifas!$A$13:$D$20,4,FALSE)*P6970</f>
        <v>#N/A</v>
      </c>
      <c r="T6970">
        <f>IF(F6970="COD1",tarifas!$D$11*(SUMIFS($P$11:$P$8770,$F$11:$F$8770,"=COD1",$B$11:$B$8770,"="&amp;B6970)/COUNTIFS($F$11:$F$8770,"=COD1",$B$11:$B$8770,"="&amp;B6970))/COUNTIFS($A$11:$A$8770,"="&amp;A6970,$F$11:$F$8770,"=COD1"),0)</f>
        <v>0</v>
      </c>
      <c r="U6970" t="e">
        <f>(VLOOKUP(F6970,tarifas!$C$7:$D$10,2,FALSE)+tarifas!$D$21)*datos!P6970</f>
        <v>#N/A</v>
      </c>
      <c r="V6970" t="e">
        <f t="shared" si="984"/>
        <v>#N/A</v>
      </c>
      <c r="W6970">
        <f t="shared" si="985"/>
        <v>0</v>
      </c>
    </row>
    <row r="6971" spans="1:23" x14ac:dyDescent="0.25">
      <c r="A6971">
        <f t="shared" si="978"/>
        <v>287</v>
      </c>
      <c r="B6971">
        <f t="shared" si="979"/>
        <v>10</v>
      </c>
      <c r="C6971" s="1">
        <f t="shared" si="986"/>
        <v>41929.99999998312</v>
      </c>
      <c r="D6971" s="7">
        <v>0</v>
      </c>
      <c r="E6971" s="7"/>
      <c r="G6971">
        <v>34.200000000000003</v>
      </c>
      <c r="H6971" s="12">
        <v>215.698679017183</v>
      </c>
      <c r="I6971" s="13">
        <f>$D$2*tarifas!$D$12/24</f>
        <v>1.4541666666666666</v>
      </c>
      <c r="J6971" s="13" t="e">
        <f>VLOOKUP(E6971&amp;" "&amp;F6971,tarifas!$A$13:$D$20,4,FALSE)*H6971</f>
        <v>#N/A</v>
      </c>
      <c r="K6971" s="13">
        <f>IF(F6971="COD1",tarifas!$D$11*(SUMIFS($H$11:$H$8770,$F$11:$F$8770,"=COD1",$B$11:$B$8770,"="&amp;B6971)/COUNTIFS($F$11:$F$8770,"=COD1",$B$11:$B$8770,"="&amp;B6971))/COUNTIFS($A$11:$A$8770,"="&amp;A6971,$F$11:$F$8770,"=COD1"),0)</f>
        <v>0</v>
      </c>
      <c r="L6971" s="13" t="e">
        <f>(VLOOKUP(F6971,tarifas!$C$7:$D$10,2,FALSE)+tarifas!$D$21)*datos!H6971</f>
        <v>#N/A</v>
      </c>
      <c r="M6971">
        <v>0</v>
      </c>
      <c r="N6971" s="13" t="e">
        <f t="shared" si="980"/>
        <v>#N/A</v>
      </c>
      <c r="O6971">
        <f t="shared" si="981"/>
        <v>0</v>
      </c>
      <c r="P6971" s="12">
        <f t="shared" si="982"/>
        <v>215.698679017183</v>
      </c>
      <c r="Q6971">
        <f t="shared" si="983"/>
        <v>0</v>
      </c>
      <c r="R6971">
        <f>$D$2*tarifas!$D$12/24</f>
        <v>1.4541666666666666</v>
      </c>
      <c r="S6971" t="e">
        <f>VLOOKUP(E6971&amp;" "&amp;F6971,tarifas!$A$13:$D$20,4,FALSE)*P6971</f>
        <v>#N/A</v>
      </c>
      <c r="T6971">
        <f>IF(F6971="COD1",tarifas!$D$11*(SUMIFS($P$11:$P$8770,$F$11:$F$8770,"=COD1",$B$11:$B$8770,"="&amp;B6971)/COUNTIFS($F$11:$F$8770,"=COD1",$B$11:$B$8770,"="&amp;B6971))/COUNTIFS($A$11:$A$8770,"="&amp;A6971,$F$11:$F$8770,"=COD1"),0)</f>
        <v>0</v>
      </c>
      <c r="U6971" t="e">
        <f>(VLOOKUP(F6971,tarifas!$C$7:$D$10,2,FALSE)+tarifas!$D$21)*datos!P6971</f>
        <v>#N/A</v>
      </c>
      <c r="V6971" t="e">
        <f t="shared" si="984"/>
        <v>#N/A</v>
      </c>
      <c r="W6971">
        <f t="shared" si="985"/>
        <v>0</v>
      </c>
    </row>
    <row r="6972" spans="1:23" x14ac:dyDescent="0.25">
      <c r="A6972">
        <f t="shared" si="978"/>
        <v>287</v>
      </c>
      <c r="B6972">
        <f t="shared" si="979"/>
        <v>10</v>
      </c>
      <c r="C6972" s="1">
        <f t="shared" si="986"/>
        <v>41930.041666649784</v>
      </c>
      <c r="D6972" s="7">
        <v>0</v>
      </c>
      <c r="E6972" s="7"/>
      <c r="G6972">
        <v>28.62</v>
      </c>
      <c r="H6972" s="12">
        <v>214.62563902725739</v>
      </c>
      <c r="I6972" s="13">
        <f>$D$2*tarifas!$D$12/24</f>
        <v>1.4541666666666666</v>
      </c>
      <c r="J6972" s="13" t="e">
        <f>VLOOKUP(E6972&amp;" "&amp;F6972,tarifas!$A$13:$D$20,4,FALSE)*H6972</f>
        <v>#N/A</v>
      </c>
      <c r="K6972" s="13">
        <f>IF(F6972="COD1",tarifas!$D$11*(SUMIFS($H$11:$H$8770,$F$11:$F$8770,"=COD1",$B$11:$B$8770,"="&amp;B6972)/COUNTIFS($F$11:$F$8770,"=COD1",$B$11:$B$8770,"="&amp;B6972))/COUNTIFS($A$11:$A$8770,"="&amp;A6972,$F$11:$F$8770,"=COD1"),0)</f>
        <v>0</v>
      </c>
      <c r="L6972" s="13" t="e">
        <f>(VLOOKUP(F6972,tarifas!$C$7:$D$10,2,FALSE)+tarifas!$D$21)*datos!H6972</f>
        <v>#N/A</v>
      </c>
      <c r="M6972">
        <v>0</v>
      </c>
      <c r="N6972" s="13" t="e">
        <f t="shared" si="980"/>
        <v>#N/A</v>
      </c>
      <c r="O6972">
        <f t="shared" si="981"/>
        <v>0</v>
      </c>
      <c r="P6972" s="12">
        <f t="shared" si="982"/>
        <v>214.62563902725739</v>
      </c>
      <c r="Q6972">
        <f t="shared" si="983"/>
        <v>0</v>
      </c>
      <c r="R6972">
        <f>$D$2*tarifas!$D$12/24</f>
        <v>1.4541666666666666</v>
      </c>
      <c r="S6972" t="e">
        <f>VLOOKUP(E6972&amp;" "&amp;F6972,tarifas!$A$13:$D$20,4,FALSE)*P6972</f>
        <v>#N/A</v>
      </c>
      <c r="T6972">
        <f>IF(F6972="COD1",tarifas!$D$11*(SUMIFS($P$11:$P$8770,$F$11:$F$8770,"=COD1",$B$11:$B$8770,"="&amp;B6972)/COUNTIFS($F$11:$F$8770,"=COD1",$B$11:$B$8770,"="&amp;B6972))/COUNTIFS($A$11:$A$8770,"="&amp;A6972,$F$11:$F$8770,"=COD1"),0)</f>
        <v>0</v>
      </c>
      <c r="U6972" t="e">
        <f>(VLOOKUP(F6972,tarifas!$C$7:$D$10,2,FALSE)+tarifas!$D$21)*datos!P6972</f>
        <v>#N/A</v>
      </c>
      <c r="V6972" t="e">
        <f t="shared" si="984"/>
        <v>#N/A</v>
      </c>
      <c r="W6972">
        <f t="shared" si="985"/>
        <v>0</v>
      </c>
    </row>
    <row r="6973" spans="1:23" x14ac:dyDescent="0.25">
      <c r="A6973">
        <f t="shared" si="978"/>
        <v>287</v>
      </c>
      <c r="B6973">
        <f t="shared" si="979"/>
        <v>10</v>
      </c>
      <c r="C6973" s="1">
        <f t="shared" si="986"/>
        <v>41930.083333316448</v>
      </c>
      <c r="D6973" s="7">
        <v>0</v>
      </c>
      <c r="E6973" s="7"/>
      <c r="G6973">
        <v>28.81</v>
      </c>
      <c r="H6973" s="12">
        <v>211.60578767223328</v>
      </c>
      <c r="I6973" s="13">
        <f>$D$2*tarifas!$D$12/24</f>
        <v>1.4541666666666666</v>
      </c>
      <c r="J6973" s="13" t="e">
        <f>VLOOKUP(E6973&amp;" "&amp;F6973,tarifas!$A$13:$D$20,4,FALSE)*H6973</f>
        <v>#N/A</v>
      </c>
      <c r="K6973" s="13">
        <f>IF(F6973="COD1",tarifas!$D$11*(SUMIFS($H$11:$H$8770,$F$11:$F$8770,"=COD1",$B$11:$B$8770,"="&amp;B6973)/COUNTIFS($F$11:$F$8770,"=COD1",$B$11:$B$8770,"="&amp;B6973))/COUNTIFS($A$11:$A$8770,"="&amp;A6973,$F$11:$F$8770,"=COD1"),0)</f>
        <v>0</v>
      </c>
      <c r="L6973" s="13" t="e">
        <f>(VLOOKUP(F6973,tarifas!$C$7:$D$10,2,FALSE)+tarifas!$D$21)*datos!H6973</f>
        <v>#N/A</v>
      </c>
      <c r="M6973">
        <v>0</v>
      </c>
      <c r="N6973" s="13" t="e">
        <f t="shared" si="980"/>
        <v>#N/A</v>
      </c>
      <c r="O6973">
        <f t="shared" si="981"/>
        <v>0</v>
      </c>
      <c r="P6973" s="12">
        <f t="shared" si="982"/>
        <v>211.60578767223328</v>
      </c>
      <c r="Q6973">
        <f t="shared" si="983"/>
        <v>0</v>
      </c>
      <c r="R6973">
        <f>$D$2*tarifas!$D$12/24</f>
        <v>1.4541666666666666</v>
      </c>
      <c r="S6973" t="e">
        <f>VLOOKUP(E6973&amp;" "&amp;F6973,tarifas!$A$13:$D$20,4,FALSE)*P6973</f>
        <v>#N/A</v>
      </c>
      <c r="T6973">
        <f>IF(F6973="COD1",tarifas!$D$11*(SUMIFS($P$11:$P$8770,$F$11:$F$8770,"=COD1",$B$11:$B$8770,"="&amp;B6973)/COUNTIFS($F$11:$F$8770,"=COD1",$B$11:$B$8770,"="&amp;B6973))/COUNTIFS($A$11:$A$8770,"="&amp;A6973,$F$11:$F$8770,"=COD1"),0)</f>
        <v>0</v>
      </c>
      <c r="U6973" t="e">
        <f>(VLOOKUP(F6973,tarifas!$C$7:$D$10,2,FALSE)+tarifas!$D$21)*datos!P6973</f>
        <v>#N/A</v>
      </c>
      <c r="V6973" t="e">
        <f t="shared" si="984"/>
        <v>#N/A</v>
      </c>
      <c r="W6973">
        <f t="shared" si="985"/>
        <v>0</v>
      </c>
    </row>
    <row r="6974" spans="1:23" x14ac:dyDescent="0.25">
      <c r="A6974">
        <f t="shared" si="978"/>
        <v>287</v>
      </c>
      <c r="B6974">
        <f t="shared" si="979"/>
        <v>10</v>
      </c>
      <c r="C6974" s="1">
        <f t="shared" si="986"/>
        <v>41930.124999983113</v>
      </c>
      <c r="D6974" s="7">
        <v>0</v>
      </c>
      <c r="E6974" s="7"/>
      <c r="G6974">
        <v>27.5</v>
      </c>
      <c r="H6974" s="12">
        <v>210.91428210644423</v>
      </c>
      <c r="I6974" s="13">
        <f>$D$2*tarifas!$D$12/24</f>
        <v>1.4541666666666666</v>
      </c>
      <c r="J6974" s="13" t="e">
        <f>VLOOKUP(E6974&amp;" "&amp;F6974,tarifas!$A$13:$D$20,4,FALSE)*H6974</f>
        <v>#N/A</v>
      </c>
      <c r="K6974" s="13">
        <f>IF(F6974="COD1",tarifas!$D$11*(SUMIFS($H$11:$H$8770,$F$11:$F$8770,"=COD1",$B$11:$B$8770,"="&amp;B6974)/COUNTIFS($F$11:$F$8770,"=COD1",$B$11:$B$8770,"="&amp;B6974))/COUNTIFS($A$11:$A$8770,"="&amp;A6974,$F$11:$F$8770,"=COD1"),0)</f>
        <v>0</v>
      </c>
      <c r="L6974" s="13" t="e">
        <f>(VLOOKUP(F6974,tarifas!$C$7:$D$10,2,FALSE)+tarifas!$D$21)*datos!H6974</f>
        <v>#N/A</v>
      </c>
      <c r="M6974">
        <v>0</v>
      </c>
      <c r="N6974" s="13" t="e">
        <f t="shared" si="980"/>
        <v>#N/A</v>
      </c>
      <c r="O6974">
        <f t="shared" si="981"/>
        <v>0</v>
      </c>
      <c r="P6974" s="12">
        <f t="shared" si="982"/>
        <v>210.91428210644423</v>
      </c>
      <c r="Q6974">
        <f t="shared" si="983"/>
        <v>0</v>
      </c>
      <c r="R6974">
        <f>$D$2*tarifas!$D$12/24</f>
        <v>1.4541666666666666</v>
      </c>
      <c r="S6974" t="e">
        <f>VLOOKUP(E6974&amp;" "&amp;F6974,tarifas!$A$13:$D$20,4,FALSE)*P6974</f>
        <v>#N/A</v>
      </c>
      <c r="T6974">
        <f>IF(F6974="COD1",tarifas!$D$11*(SUMIFS($P$11:$P$8770,$F$11:$F$8770,"=COD1",$B$11:$B$8770,"="&amp;B6974)/COUNTIFS($F$11:$F$8770,"=COD1",$B$11:$B$8770,"="&amp;B6974))/COUNTIFS($A$11:$A$8770,"="&amp;A6974,$F$11:$F$8770,"=COD1"),0)</f>
        <v>0</v>
      </c>
      <c r="U6974" t="e">
        <f>(VLOOKUP(F6974,tarifas!$C$7:$D$10,2,FALSE)+tarifas!$D$21)*datos!P6974</f>
        <v>#N/A</v>
      </c>
      <c r="V6974" t="e">
        <f t="shared" si="984"/>
        <v>#N/A</v>
      </c>
      <c r="W6974">
        <f t="shared" si="985"/>
        <v>0</v>
      </c>
    </row>
    <row r="6975" spans="1:23" x14ac:dyDescent="0.25">
      <c r="A6975">
        <f t="shared" si="978"/>
        <v>287</v>
      </c>
      <c r="B6975">
        <f t="shared" si="979"/>
        <v>10</v>
      </c>
      <c r="C6975" s="1">
        <f t="shared" si="986"/>
        <v>41930.166666649777</v>
      </c>
      <c r="D6975" s="7">
        <v>0</v>
      </c>
      <c r="E6975" s="7"/>
      <c r="G6975">
        <v>28.28</v>
      </c>
      <c r="H6975" s="12">
        <v>209.90490405561883</v>
      </c>
      <c r="I6975" s="13">
        <f>$D$2*tarifas!$D$12/24</f>
        <v>1.4541666666666666</v>
      </c>
      <c r="J6975" s="13" t="e">
        <f>VLOOKUP(E6975&amp;" "&amp;F6975,tarifas!$A$13:$D$20,4,FALSE)*H6975</f>
        <v>#N/A</v>
      </c>
      <c r="K6975" s="13">
        <f>IF(F6975="COD1",tarifas!$D$11*(SUMIFS($H$11:$H$8770,$F$11:$F$8770,"=COD1",$B$11:$B$8770,"="&amp;B6975)/COUNTIFS($F$11:$F$8770,"=COD1",$B$11:$B$8770,"="&amp;B6975))/COUNTIFS($A$11:$A$8770,"="&amp;A6975,$F$11:$F$8770,"=COD1"),0)</f>
        <v>0</v>
      </c>
      <c r="L6975" s="13" t="e">
        <f>(VLOOKUP(F6975,tarifas!$C$7:$D$10,2,FALSE)+tarifas!$D$21)*datos!H6975</f>
        <v>#N/A</v>
      </c>
      <c r="M6975">
        <v>0</v>
      </c>
      <c r="N6975" s="13" t="e">
        <f t="shared" si="980"/>
        <v>#N/A</v>
      </c>
      <c r="O6975">
        <f t="shared" si="981"/>
        <v>0</v>
      </c>
      <c r="P6975" s="12">
        <f t="shared" si="982"/>
        <v>209.90490405561883</v>
      </c>
      <c r="Q6975">
        <f t="shared" si="983"/>
        <v>0</v>
      </c>
      <c r="R6975">
        <f>$D$2*tarifas!$D$12/24</f>
        <v>1.4541666666666666</v>
      </c>
      <c r="S6975" t="e">
        <f>VLOOKUP(E6975&amp;" "&amp;F6975,tarifas!$A$13:$D$20,4,FALSE)*P6975</f>
        <v>#N/A</v>
      </c>
      <c r="T6975">
        <f>IF(F6975="COD1",tarifas!$D$11*(SUMIFS($P$11:$P$8770,$F$11:$F$8770,"=COD1",$B$11:$B$8770,"="&amp;B6975)/COUNTIFS($F$11:$F$8770,"=COD1",$B$11:$B$8770,"="&amp;B6975))/COUNTIFS($A$11:$A$8770,"="&amp;A6975,$F$11:$F$8770,"=COD1"),0)</f>
        <v>0</v>
      </c>
      <c r="U6975" t="e">
        <f>(VLOOKUP(F6975,tarifas!$C$7:$D$10,2,FALSE)+tarifas!$D$21)*datos!P6975</f>
        <v>#N/A</v>
      </c>
      <c r="V6975" t="e">
        <f t="shared" si="984"/>
        <v>#N/A</v>
      </c>
      <c r="W6975">
        <f t="shared" si="985"/>
        <v>0</v>
      </c>
    </row>
    <row r="6976" spans="1:23" x14ac:dyDescent="0.25">
      <c r="A6976">
        <f t="shared" si="978"/>
        <v>287</v>
      </c>
      <c r="B6976">
        <f t="shared" si="979"/>
        <v>10</v>
      </c>
      <c r="C6976" s="1">
        <f t="shared" si="986"/>
        <v>41930.208333316441</v>
      </c>
      <c r="D6976" s="7">
        <v>0</v>
      </c>
      <c r="E6976" s="7"/>
      <c r="G6976">
        <v>30</v>
      </c>
      <c r="H6976" s="12">
        <v>207.89251664827282</v>
      </c>
      <c r="I6976" s="13">
        <f>$D$2*tarifas!$D$12/24</f>
        <v>1.4541666666666666</v>
      </c>
      <c r="J6976" s="13" t="e">
        <f>VLOOKUP(E6976&amp;" "&amp;F6976,tarifas!$A$13:$D$20,4,FALSE)*H6976</f>
        <v>#N/A</v>
      </c>
      <c r="K6976" s="13">
        <f>IF(F6976="COD1",tarifas!$D$11*(SUMIFS($H$11:$H$8770,$F$11:$F$8770,"=COD1",$B$11:$B$8770,"="&amp;B6976)/COUNTIFS($F$11:$F$8770,"=COD1",$B$11:$B$8770,"="&amp;B6976))/COUNTIFS($A$11:$A$8770,"="&amp;A6976,$F$11:$F$8770,"=COD1"),0)</f>
        <v>0</v>
      </c>
      <c r="L6976" s="13" t="e">
        <f>(VLOOKUP(F6976,tarifas!$C$7:$D$10,2,FALSE)+tarifas!$D$21)*datos!H6976</f>
        <v>#N/A</v>
      </c>
      <c r="M6976">
        <v>0</v>
      </c>
      <c r="N6976" s="13" t="e">
        <f t="shared" si="980"/>
        <v>#N/A</v>
      </c>
      <c r="O6976">
        <f t="shared" si="981"/>
        <v>0</v>
      </c>
      <c r="P6976" s="12">
        <f t="shared" si="982"/>
        <v>207.89251664827282</v>
      </c>
      <c r="Q6976">
        <f t="shared" si="983"/>
        <v>0</v>
      </c>
      <c r="R6976">
        <f>$D$2*tarifas!$D$12/24</f>
        <v>1.4541666666666666</v>
      </c>
      <c r="S6976" t="e">
        <f>VLOOKUP(E6976&amp;" "&amp;F6976,tarifas!$A$13:$D$20,4,FALSE)*P6976</f>
        <v>#N/A</v>
      </c>
      <c r="T6976">
        <f>IF(F6976="COD1",tarifas!$D$11*(SUMIFS($P$11:$P$8770,$F$11:$F$8770,"=COD1",$B$11:$B$8770,"="&amp;B6976)/COUNTIFS($F$11:$F$8770,"=COD1",$B$11:$B$8770,"="&amp;B6976))/COUNTIFS($A$11:$A$8770,"="&amp;A6976,$F$11:$F$8770,"=COD1"),0)</f>
        <v>0</v>
      </c>
      <c r="U6976" t="e">
        <f>(VLOOKUP(F6976,tarifas!$C$7:$D$10,2,FALSE)+tarifas!$D$21)*datos!P6976</f>
        <v>#N/A</v>
      </c>
      <c r="V6976" t="e">
        <f t="shared" si="984"/>
        <v>#N/A</v>
      </c>
      <c r="W6976">
        <f t="shared" si="985"/>
        <v>0</v>
      </c>
    </row>
    <row r="6977" spans="1:23" x14ac:dyDescent="0.25">
      <c r="A6977">
        <f t="shared" si="978"/>
        <v>287</v>
      </c>
      <c r="B6977">
        <f t="shared" si="979"/>
        <v>10</v>
      </c>
      <c r="C6977" s="1">
        <f t="shared" si="986"/>
        <v>41930.249999983105</v>
      </c>
      <c r="D6977" s="7">
        <v>0</v>
      </c>
      <c r="E6977" s="7"/>
      <c r="G6977">
        <v>38.56</v>
      </c>
      <c r="H6977" s="12">
        <v>187.12552271633436</v>
      </c>
      <c r="I6977" s="13">
        <f>$D$2*tarifas!$D$12/24</f>
        <v>1.4541666666666666</v>
      </c>
      <c r="J6977" s="13" t="e">
        <f>VLOOKUP(E6977&amp;" "&amp;F6977,tarifas!$A$13:$D$20,4,FALSE)*H6977</f>
        <v>#N/A</v>
      </c>
      <c r="K6977" s="13">
        <f>IF(F6977="COD1",tarifas!$D$11*(SUMIFS($H$11:$H$8770,$F$11:$F$8770,"=COD1",$B$11:$B$8770,"="&amp;B6977)/COUNTIFS($F$11:$F$8770,"=COD1",$B$11:$B$8770,"="&amp;B6977))/COUNTIFS($A$11:$A$8770,"="&amp;A6977,$F$11:$F$8770,"=COD1"),0)</f>
        <v>0</v>
      </c>
      <c r="L6977" s="13" t="e">
        <f>(VLOOKUP(F6977,tarifas!$C$7:$D$10,2,FALSE)+tarifas!$D$21)*datos!H6977</f>
        <v>#N/A</v>
      </c>
      <c r="M6977">
        <v>4.8563400000000003</v>
      </c>
      <c r="N6977" s="13" t="e">
        <f t="shared" si="980"/>
        <v>#N/A</v>
      </c>
      <c r="O6977">
        <f t="shared" si="981"/>
        <v>4.8563400000000003</v>
      </c>
      <c r="P6977" s="12">
        <f t="shared" si="982"/>
        <v>182.26918271633437</v>
      </c>
      <c r="Q6977">
        <f t="shared" si="983"/>
        <v>0</v>
      </c>
      <c r="R6977">
        <f>$D$2*tarifas!$D$12/24</f>
        <v>1.4541666666666666</v>
      </c>
      <c r="S6977" t="e">
        <f>VLOOKUP(E6977&amp;" "&amp;F6977,tarifas!$A$13:$D$20,4,FALSE)*P6977</f>
        <v>#N/A</v>
      </c>
      <c r="T6977">
        <f>IF(F6977="COD1",tarifas!$D$11*(SUMIFS($P$11:$P$8770,$F$11:$F$8770,"=COD1",$B$11:$B$8770,"="&amp;B6977)/COUNTIFS($F$11:$F$8770,"=COD1",$B$11:$B$8770,"="&amp;B6977))/COUNTIFS($A$11:$A$8770,"="&amp;A6977,$F$11:$F$8770,"=COD1"),0)</f>
        <v>0</v>
      </c>
      <c r="U6977" t="e">
        <f>(VLOOKUP(F6977,tarifas!$C$7:$D$10,2,FALSE)+tarifas!$D$21)*datos!P6977</f>
        <v>#N/A</v>
      </c>
      <c r="V6977" t="e">
        <f t="shared" si="984"/>
        <v>#N/A</v>
      </c>
      <c r="W6977">
        <f t="shared" si="985"/>
        <v>0</v>
      </c>
    </row>
    <row r="6978" spans="1:23" x14ac:dyDescent="0.25">
      <c r="A6978">
        <f t="shared" si="978"/>
        <v>287</v>
      </c>
      <c r="B6978">
        <f t="shared" si="979"/>
        <v>10</v>
      </c>
      <c r="C6978" s="1">
        <f t="shared" si="986"/>
        <v>41930.291666649769</v>
      </c>
      <c r="D6978" s="7">
        <v>0.77272727272727282</v>
      </c>
      <c r="E6978" s="7"/>
      <c r="G6978">
        <v>41.26</v>
      </c>
      <c r="H6978" s="12">
        <v>185.94343298465097</v>
      </c>
      <c r="I6978" s="13">
        <f>$D$2*tarifas!$D$12/24</f>
        <v>1.4541666666666666</v>
      </c>
      <c r="J6978" s="13" t="e">
        <f>VLOOKUP(E6978&amp;" "&amp;F6978,tarifas!$A$13:$D$20,4,FALSE)*H6978</f>
        <v>#N/A</v>
      </c>
      <c r="K6978" s="13">
        <f>IF(F6978="COD1",tarifas!$D$11*(SUMIFS($H$11:$H$8770,$F$11:$F$8770,"=COD1",$B$11:$B$8770,"="&amp;B6978)/COUNTIFS($F$11:$F$8770,"=COD1",$B$11:$B$8770,"="&amp;B6978))/COUNTIFS($A$11:$A$8770,"="&amp;A6978,$F$11:$F$8770,"=COD1"),0)</f>
        <v>0</v>
      </c>
      <c r="L6978" s="13" t="e">
        <f>(VLOOKUP(F6978,tarifas!$C$7:$D$10,2,FALSE)+tarifas!$D$21)*datos!H6978</f>
        <v>#N/A</v>
      </c>
      <c r="M6978">
        <v>12.42577</v>
      </c>
      <c r="N6978" s="13" t="e">
        <f t="shared" si="980"/>
        <v>#N/A</v>
      </c>
      <c r="O6978">
        <f t="shared" si="981"/>
        <v>12.42577</v>
      </c>
      <c r="P6978" s="12">
        <f t="shared" si="982"/>
        <v>173.51766298465097</v>
      </c>
      <c r="Q6978">
        <f t="shared" si="983"/>
        <v>0</v>
      </c>
      <c r="R6978">
        <f>$D$2*tarifas!$D$12/24</f>
        <v>1.4541666666666666</v>
      </c>
      <c r="S6978" t="e">
        <f>VLOOKUP(E6978&amp;" "&amp;F6978,tarifas!$A$13:$D$20,4,FALSE)*P6978</f>
        <v>#N/A</v>
      </c>
      <c r="T6978">
        <f>IF(F6978="COD1",tarifas!$D$11*(SUMIFS($P$11:$P$8770,$F$11:$F$8770,"=COD1",$B$11:$B$8770,"="&amp;B6978)/COUNTIFS($F$11:$F$8770,"=COD1",$B$11:$B$8770,"="&amp;B6978))/COUNTIFS($A$11:$A$8770,"="&amp;A6978,$F$11:$F$8770,"=COD1"),0)</f>
        <v>0</v>
      </c>
      <c r="U6978" t="e">
        <f>(VLOOKUP(F6978,tarifas!$C$7:$D$10,2,FALSE)+tarifas!$D$21)*datos!P6978</f>
        <v>#N/A</v>
      </c>
      <c r="V6978" t="e">
        <f t="shared" si="984"/>
        <v>#N/A</v>
      </c>
      <c r="W6978">
        <f t="shared" si="985"/>
        <v>0</v>
      </c>
    </row>
    <row r="6979" spans="1:23" x14ac:dyDescent="0.25">
      <c r="A6979">
        <f t="shared" si="978"/>
        <v>287</v>
      </c>
      <c r="B6979">
        <f t="shared" si="979"/>
        <v>10</v>
      </c>
      <c r="C6979" s="1">
        <f t="shared" si="986"/>
        <v>41930.333333316434</v>
      </c>
      <c r="D6979" s="7">
        <v>21.63636363636364</v>
      </c>
      <c r="E6979" s="7"/>
      <c r="G6979">
        <v>45</v>
      </c>
      <c r="H6979" s="12">
        <v>190.39189991111382</v>
      </c>
      <c r="I6979" s="13">
        <f>$D$2*tarifas!$D$12/24</f>
        <v>1.4541666666666666</v>
      </c>
      <c r="J6979" s="13" t="e">
        <f>VLOOKUP(E6979&amp;" "&amp;F6979,tarifas!$A$13:$D$20,4,FALSE)*H6979</f>
        <v>#N/A</v>
      </c>
      <c r="K6979" s="13">
        <f>IF(F6979="COD1",tarifas!$D$11*(SUMIFS($H$11:$H$8770,$F$11:$F$8770,"=COD1",$B$11:$B$8770,"="&amp;B6979)/COUNTIFS($F$11:$F$8770,"=COD1",$B$11:$B$8770,"="&amp;B6979))/COUNTIFS($A$11:$A$8770,"="&amp;A6979,$F$11:$F$8770,"=COD1"),0)</f>
        <v>0</v>
      </c>
      <c r="L6979" s="13" t="e">
        <f>(VLOOKUP(F6979,tarifas!$C$7:$D$10,2,FALSE)+tarifas!$D$21)*datos!H6979</f>
        <v>#N/A</v>
      </c>
      <c r="M6979">
        <v>28.76361</v>
      </c>
      <c r="N6979" s="13" t="e">
        <f t="shared" si="980"/>
        <v>#N/A</v>
      </c>
      <c r="O6979">
        <f t="shared" si="981"/>
        <v>28.76361</v>
      </c>
      <c r="P6979" s="12">
        <f t="shared" si="982"/>
        <v>161.62828991111382</v>
      </c>
      <c r="Q6979">
        <f t="shared" si="983"/>
        <v>0</v>
      </c>
      <c r="R6979">
        <f>$D$2*tarifas!$D$12/24</f>
        <v>1.4541666666666666</v>
      </c>
      <c r="S6979" t="e">
        <f>VLOOKUP(E6979&amp;" "&amp;F6979,tarifas!$A$13:$D$20,4,FALSE)*P6979</f>
        <v>#N/A</v>
      </c>
      <c r="T6979">
        <f>IF(F6979="COD1",tarifas!$D$11*(SUMIFS($P$11:$P$8770,$F$11:$F$8770,"=COD1",$B$11:$B$8770,"="&amp;B6979)/COUNTIFS($F$11:$F$8770,"=COD1",$B$11:$B$8770,"="&amp;B6979))/COUNTIFS($A$11:$A$8770,"="&amp;A6979,$F$11:$F$8770,"=COD1"),0)</f>
        <v>0</v>
      </c>
      <c r="U6979" t="e">
        <f>(VLOOKUP(F6979,tarifas!$C$7:$D$10,2,FALSE)+tarifas!$D$21)*datos!P6979</f>
        <v>#N/A</v>
      </c>
      <c r="V6979" t="e">
        <f t="shared" si="984"/>
        <v>#N/A</v>
      </c>
      <c r="W6979">
        <f t="shared" si="985"/>
        <v>0</v>
      </c>
    </row>
    <row r="6980" spans="1:23" x14ac:dyDescent="0.25">
      <c r="A6980">
        <f t="shared" si="978"/>
        <v>287</v>
      </c>
      <c r="B6980">
        <f t="shared" si="979"/>
        <v>10</v>
      </c>
      <c r="C6980" s="1">
        <f t="shared" si="986"/>
        <v>41930.374999983098</v>
      </c>
      <c r="D6980" s="7">
        <v>48.68181818181818</v>
      </c>
      <c r="E6980" s="7"/>
      <c r="G6980">
        <v>41.26</v>
      </c>
      <c r="H6980" s="12">
        <v>188.47551515722557</v>
      </c>
      <c r="I6980" s="13">
        <f>$D$2*tarifas!$D$12/24</f>
        <v>1.4541666666666666</v>
      </c>
      <c r="J6980" s="13" t="e">
        <f>VLOOKUP(E6980&amp;" "&amp;F6980,tarifas!$A$13:$D$20,4,FALSE)*H6980</f>
        <v>#N/A</v>
      </c>
      <c r="K6980" s="13">
        <f>IF(F6980="COD1",tarifas!$D$11*(SUMIFS($H$11:$H$8770,$F$11:$F$8770,"=COD1",$B$11:$B$8770,"="&amp;B6980)/COUNTIFS($F$11:$F$8770,"=COD1",$B$11:$B$8770,"="&amp;B6980))/COUNTIFS($A$11:$A$8770,"="&amp;A6980,$F$11:$F$8770,"=COD1"),0)</f>
        <v>0</v>
      </c>
      <c r="L6980" s="13" t="e">
        <f>(VLOOKUP(F6980,tarifas!$C$7:$D$10,2,FALSE)+tarifas!$D$21)*datos!H6980</f>
        <v>#N/A</v>
      </c>
      <c r="M6980">
        <v>42.582740000000001</v>
      </c>
      <c r="N6980" s="13" t="e">
        <f t="shared" si="980"/>
        <v>#N/A</v>
      </c>
      <c r="O6980">
        <f t="shared" si="981"/>
        <v>42.582740000000001</v>
      </c>
      <c r="P6980" s="12">
        <f t="shared" si="982"/>
        <v>145.89277515722557</v>
      </c>
      <c r="Q6980">
        <f t="shared" si="983"/>
        <v>0</v>
      </c>
      <c r="R6980">
        <f>$D$2*tarifas!$D$12/24</f>
        <v>1.4541666666666666</v>
      </c>
      <c r="S6980" t="e">
        <f>VLOOKUP(E6980&amp;" "&amp;F6980,tarifas!$A$13:$D$20,4,FALSE)*P6980</f>
        <v>#N/A</v>
      </c>
      <c r="T6980">
        <f>IF(F6980="COD1",tarifas!$D$11*(SUMIFS($P$11:$P$8770,$F$11:$F$8770,"=COD1",$B$11:$B$8770,"="&amp;B6980)/COUNTIFS($F$11:$F$8770,"=COD1",$B$11:$B$8770,"="&amp;B6980))/COUNTIFS($A$11:$A$8770,"="&amp;A6980,$F$11:$F$8770,"=COD1"),0)</f>
        <v>0</v>
      </c>
      <c r="U6980" t="e">
        <f>(VLOOKUP(F6980,tarifas!$C$7:$D$10,2,FALSE)+tarifas!$D$21)*datos!P6980</f>
        <v>#N/A</v>
      </c>
      <c r="V6980" t="e">
        <f t="shared" si="984"/>
        <v>#N/A</v>
      </c>
      <c r="W6980">
        <f t="shared" si="985"/>
        <v>0</v>
      </c>
    </row>
    <row r="6981" spans="1:23" x14ac:dyDescent="0.25">
      <c r="A6981">
        <f t="shared" si="978"/>
        <v>287</v>
      </c>
      <c r="B6981">
        <f t="shared" si="979"/>
        <v>10</v>
      </c>
      <c r="C6981" s="1">
        <f t="shared" si="986"/>
        <v>41930.416666649762</v>
      </c>
      <c r="D6981" s="7">
        <v>81.909090909090921</v>
      </c>
      <c r="E6981" s="7"/>
      <c r="G6981">
        <v>41.26</v>
      </c>
      <c r="H6981" s="12">
        <v>189.10399821503745</v>
      </c>
      <c r="I6981" s="13">
        <f>$D$2*tarifas!$D$12/24</f>
        <v>1.4541666666666666</v>
      </c>
      <c r="J6981" s="13" t="e">
        <f>VLOOKUP(E6981&amp;" "&amp;F6981,tarifas!$A$13:$D$20,4,FALSE)*H6981</f>
        <v>#N/A</v>
      </c>
      <c r="K6981" s="13">
        <f>IF(F6981="COD1",tarifas!$D$11*(SUMIFS($H$11:$H$8770,$F$11:$F$8770,"=COD1",$B$11:$B$8770,"="&amp;B6981)/COUNTIFS($F$11:$F$8770,"=COD1",$B$11:$B$8770,"="&amp;B6981))/COUNTIFS($A$11:$A$8770,"="&amp;A6981,$F$11:$F$8770,"=COD1"),0)</f>
        <v>0</v>
      </c>
      <c r="L6981" s="13" t="e">
        <f>(VLOOKUP(F6981,tarifas!$C$7:$D$10,2,FALSE)+tarifas!$D$21)*datos!H6981</f>
        <v>#N/A</v>
      </c>
      <c r="M6981">
        <v>69.520499999999998</v>
      </c>
      <c r="N6981" s="13" t="e">
        <f t="shared" si="980"/>
        <v>#N/A</v>
      </c>
      <c r="O6981">
        <f t="shared" si="981"/>
        <v>69.520499999999998</v>
      </c>
      <c r="P6981" s="12">
        <f t="shared" si="982"/>
        <v>119.58349821503745</v>
      </c>
      <c r="Q6981">
        <f t="shared" si="983"/>
        <v>0</v>
      </c>
      <c r="R6981">
        <f>$D$2*tarifas!$D$12/24</f>
        <v>1.4541666666666666</v>
      </c>
      <c r="S6981" t="e">
        <f>VLOOKUP(E6981&amp;" "&amp;F6981,tarifas!$A$13:$D$20,4,FALSE)*P6981</f>
        <v>#N/A</v>
      </c>
      <c r="T6981">
        <f>IF(F6981="COD1",tarifas!$D$11*(SUMIFS($P$11:$P$8770,$F$11:$F$8770,"=COD1",$B$11:$B$8770,"="&amp;B6981)/COUNTIFS($F$11:$F$8770,"=COD1",$B$11:$B$8770,"="&amp;B6981))/COUNTIFS($A$11:$A$8770,"="&amp;A6981,$F$11:$F$8770,"=COD1"),0)</f>
        <v>0</v>
      </c>
      <c r="U6981" t="e">
        <f>(VLOOKUP(F6981,tarifas!$C$7:$D$10,2,FALSE)+tarifas!$D$21)*datos!P6981</f>
        <v>#N/A</v>
      </c>
      <c r="V6981" t="e">
        <f t="shared" si="984"/>
        <v>#N/A</v>
      </c>
      <c r="W6981">
        <f t="shared" si="985"/>
        <v>0</v>
      </c>
    </row>
    <row r="6982" spans="1:23" x14ac:dyDescent="0.25">
      <c r="A6982">
        <f t="shared" si="978"/>
        <v>287</v>
      </c>
      <c r="B6982">
        <f t="shared" si="979"/>
        <v>10</v>
      </c>
      <c r="C6982" s="1">
        <f t="shared" si="986"/>
        <v>41930.458333316426</v>
      </c>
      <c r="D6982" s="7">
        <v>155.57575757575759</v>
      </c>
      <c r="E6982" s="7"/>
      <c r="G6982">
        <v>41.26</v>
      </c>
      <c r="H6982" s="12">
        <v>190.71701990802816</v>
      </c>
      <c r="I6982" s="13">
        <f>$D$2*tarifas!$D$12/24</f>
        <v>1.4541666666666666</v>
      </c>
      <c r="J6982" s="13" t="e">
        <f>VLOOKUP(E6982&amp;" "&amp;F6982,tarifas!$A$13:$D$20,4,FALSE)*H6982</f>
        <v>#N/A</v>
      </c>
      <c r="K6982" s="13">
        <f>IF(F6982="COD1",tarifas!$D$11*(SUMIFS($H$11:$H$8770,$F$11:$F$8770,"=COD1",$B$11:$B$8770,"="&amp;B6982)/COUNTIFS($F$11:$F$8770,"=COD1",$B$11:$B$8770,"="&amp;B6982))/COUNTIFS($A$11:$A$8770,"="&amp;A6982,$F$11:$F$8770,"=COD1"),0)</f>
        <v>0</v>
      </c>
      <c r="L6982" s="13" t="e">
        <f>(VLOOKUP(F6982,tarifas!$C$7:$D$10,2,FALSE)+tarifas!$D$21)*datos!H6982</f>
        <v>#N/A</v>
      </c>
      <c r="M6982">
        <v>130.96360999999999</v>
      </c>
      <c r="N6982" s="13" t="e">
        <f t="shared" si="980"/>
        <v>#N/A</v>
      </c>
      <c r="O6982">
        <f t="shared" si="981"/>
        <v>130.96360999999999</v>
      </c>
      <c r="P6982" s="12">
        <f t="shared" si="982"/>
        <v>59.753409908028175</v>
      </c>
      <c r="Q6982">
        <f t="shared" si="983"/>
        <v>0</v>
      </c>
      <c r="R6982">
        <f>$D$2*tarifas!$D$12/24</f>
        <v>1.4541666666666666</v>
      </c>
      <c r="S6982" t="e">
        <f>VLOOKUP(E6982&amp;" "&amp;F6982,tarifas!$A$13:$D$20,4,FALSE)*P6982</f>
        <v>#N/A</v>
      </c>
      <c r="T6982">
        <f>IF(F6982="COD1",tarifas!$D$11*(SUMIFS($P$11:$P$8770,$F$11:$F$8770,"=COD1",$B$11:$B$8770,"="&amp;B6982)/COUNTIFS($F$11:$F$8770,"=COD1",$B$11:$B$8770,"="&amp;B6982))/COUNTIFS($A$11:$A$8770,"="&amp;A6982,$F$11:$F$8770,"=COD1"),0)</f>
        <v>0</v>
      </c>
      <c r="U6982" t="e">
        <f>(VLOOKUP(F6982,tarifas!$C$7:$D$10,2,FALSE)+tarifas!$D$21)*datos!P6982</f>
        <v>#N/A</v>
      </c>
      <c r="V6982" t="e">
        <f t="shared" si="984"/>
        <v>#N/A</v>
      </c>
      <c r="W6982">
        <f t="shared" si="985"/>
        <v>0</v>
      </c>
    </row>
    <row r="6983" spans="1:23" x14ac:dyDescent="0.25">
      <c r="A6983">
        <f t="shared" si="978"/>
        <v>287</v>
      </c>
      <c r="B6983">
        <f t="shared" si="979"/>
        <v>10</v>
      </c>
      <c r="C6983" s="1">
        <f t="shared" si="986"/>
        <v>41930.499999983091</v>
      </c>
      <c r="D6983" s="7">
        <v>153</v>
      </c>
      <c r="E6983" s="7"/>
      <c r="G6983">
        <v>43.21</v>
      </c>
      <c r="H6983" s="12">
        <v>192.6181258779107</v>
      </c>
      <c r="I6983" s="13">
        <f>$D$2*tarifas!$D$12/24</f>
        <v>1.4541666666666666</v>
      </c>
      <c r="J6983" s="13" t="e">
        <f>VLOOKUP(E6983&amp;" "&amp;F6983,tarifas!$A$13:$D$20,4,FALSE)*H6983</f>
        <v>#N/A</v>
      </c>
      <c r="K6983" s="13">
        <f>IF(F6983="COD1",tarifas!$D$11*(SUMIFS($H$11:$H$8770,$F$11:$F$8770,"=COD1",$B$11:$B$8770,"="&amp;B6983)/COUNTIFS($F$11:$F$8770,"=COD1",$B$11:$B$8770,"="&amp;B6983))/COUNTIFS($A$11:$A$8770,"="&amp;A6983,$F$11:$F$8770,"=COD1"),0)</f>
        <v>0</v>
      </c>
      <c r="L6983" s="13" t="e">
        <f>(VLOOKUP(F6983,tarifas!$C$7:$D$10,2,FALSE)+tarifas!$D$21)*datos!H6983</f>
        <v>#N/A</v>
      </c>
      <c r="M6983">
        <v>176.22436999999999</v>
      </c>
      <c r="N6983" s="13" t="e">
        <f t="shared" si="980"/>
        <v>#N/A</v>
      </c>
      <c r="O6983">
        <f t="shared" si="981"/>
        <v>176.22436999999999</v>
      </c>
      <c r="P6983" s="12">
        <f t="shared" si="982"/>
        <v>16.393755877910706</v>
      </c>
      <c r="Q6983">
        <f t="shared" si="983"/>
        <v>0</v>
      </c>
      <c r="R6983">
        <f>$D$2*tarifas!$D$12/24</f>
        <v>1.4541666666666666</v>
      </c>
      <c r="S6983" t="e">
        <f>VLOOKUP(E6983&amp;" "&amp;F6983,tarifas!$A$13:$D$20,4,FALSE)*P6983</f>
        <v>#N/A</v>
      </c>
      <c r="T6983">
        <f>IF(F6983="COD1",tarifas!$D$11*(SUMIFS($P$11:$P$8770,$F$11:$F$8770,"=COD1",$B$11:$B$8770,"="&amp;B6983)/COUNTIFS($F$11:$F$8770,"=COD1",$B$11:$B$8770,"="&amp;B6983))/COUNTIFS($A$11:$A$8770,"="&amp;A6983,$F$11:$F$8770,"=COD1"),0)</f>
        <v>0</v>
      </c>
      <c r="U6983" t="e">
        <f>(VLOOKUP(F6983,tarifas!$C$7:$D$10,2,FALSE)+tarifas!$D$21)*datos!P6983</f>
        <v>#N/A</v>
      </c>
      <c r="V6983" t="e">
        <f t="shared" si="984"/>
        <v>#N/A</v>
      </c>
      <c r="W6983">
        <f t="shared" si="985"/>
        <v>0</v>
      </c>
    </row>
    <row r="6984" spans="1:23" x14ac:dyDescent="0.25">
      <c r="A6984">
        <f t="shared" si="978"/>
        <v>287</v>
      </c>
      <c r="B6984">
        <f t="shared" si="979"/>
        <v>10</v>
      </c>
      <c r="C6984" s="1">
        <f t="shared" si="986"/>
        <v>41930.541666649755</v>
      </c>
      <c r="D6984" s="7">
        <v>193.43939393939397</v>
      </c>
      <c r="E6984" s="7"/>
      <c r="G6984">
        <v>38.4</v>
      </c>
      <c r="H6984" s="12">
        <v>193.22179371077087</v>
      </c>
      <c r="I6984" s="13">
        <f>$D$2*tarifas!$D$12/24</f>
        <v>1.4541666666666666</v>
      </c>
      <c r="J6984" s="13" t="e">
        <f>VLOOKUP(E6984&amp;" "&amp;F6984,tarifas!$A$13:$D$20,4,FALSE)*H6984</f>
        <v>#N/A</v>
      </c>
      <c r="K6984" s="13">
        <f>IF(F6984="COD1",tarifas!$D$11*(SUMIFS($H$11:$H$8770,$F$11:$F$8770,"=COD1",$B$11:$B$8770,"="&amp;B6984)/COUNTIFS($F$11:$F$8770,"=COD1",$B$11:$B$8770,"="&amp;B6984))/COUNTIFS($A$11:$A$8770,"="&amp;A6984,$F$11:$F$8770,"=COD1"),0)</f>
        <v>0</v>
      </c>
      <c r="L6984" s="13" t="e">
        <f>(VLOOKUP(F6984,tarifas!$C$7:$D$10,2,FALSE)+tarifas!$D$21)*datos!H6984</f>
        <v>#N/A</v>
      </c>
      <c r="M6984">
        <v>192.0635</v>
      </c>
      <c r="N6984" s="13" t="e">
        <f t="shared" si="980"/>
        <v>#N/A</v>
      </c>
      <c r="O6984">
        <f t="shared" si="981"/>
        <v>192.0635</v>
      </c>
      <c r="P6984" s="12">
        <f t="shared" si="982"/>
        <v>1.1582937107708631</v>
      </c>
      <c r="Q6984">
        <f t="shared" si="983"/>
        <v>0</v>
      </c>
      <c r="R6984">
        <f>$D$2*tarifas!$D$12/24</f>
        <v>1.4541666666666666</v>
      </c>
      <c r="S6984" t="e">
        <f>VLOOKUP(E6984&amp;" "&amp;F6984,tarifas!$A$13:$D$20,4,FALSE)*P6984</f>
        <v>#N/A</v>
      </c>
      <c r="T6984">
        <f>IF(F6984="COD1",tarifas!$D$11*(SUMIFS($P$11:$P$8770,$F$11:$F$8770,"=COD1",$B$11:$B$8770,"="&amp;B6984)/COUNTIFS($F$11:$F$8770,"=COD1",$B$11:$B$8770,"="&amp;B6984))/COUNTIFS($A$11:$A$8770,"="&amp;A6984,$F$11:$F$8770,"=COD1"),0)</f>
        <v>0</v>
      </c>
      <c r="U6984" t="e">
        <f>(VLOOKUP(F6984,tarifas!$C$7:$D$10,2,FALSE)+tarifas!$D$21)*datos!P6984</f>
        <v>#N/A</v>
      </c>
      <c r="V6984" t="e">
        <f t="shared" si="984"/>
        <v>#N/A</v>
      </c>
      <c r="W6984">
        <f t="shared" si="985"/>
        <v>0</v>
      </c>
    </row>
    <row r="6985" spans="1:23" x14ac:dyDescent="0.25">
      <c r="A6985">
        <f t="shared" si="978"/>
        <v>287</v>
      </c>
      <c r="B6985">
        <f t="shared" si="979"/>
        <v>10</v>
      </c>
      <c r="C6985" s="1">
        <f t="shared" si="986"/>
        <v>41930.583333316419</v>
      </c>
      <c r="D6985" s="7">
        <v>194.21212121212119</v>
      </c>
      <c r="E6985" s="7"/>
      <c r="G6985">
        <v>30.4</v>
      </c>
      <c r="H6985" s="12">
        <v>202.15968622872148</v>
      </c>
      <c r="I6985" s="13">
        <f>$D$2*tarifas!$D$12/24</f>
        <v>1.4541666666666666</v>
      </c>
      <c r="J6985" s="13" t="e">
        <f>VLOOKUP(E6985&amp;" "&amp;F6985,tarifas!$A$13:$D$20,4,FALSE)*H6985</f>
        <v>#N/A</v>
      </c>
      <c r="K6985" s="13">
        <f>IF(F6985="COD1",tarifas!$D$11*(SUMIFS($H$11:$H$8770,$F$11:$F$8770,"=COD1",$B$11:$B$8770,"="&amp;B6985)/COUNTIFS($F$11:$F$8770,"=COD1",$B$11:$B$8770,"="&amp;B6985))/COUNTIFS($A$11:$A$8770,"="&amp;A6985,$F$11:$F$8770,"=COD1"),0)</f>
        <v>0</v>
      </c>
      <c r="L6985" s="13" t="e">
        <f>(VLOOKUP(F6985,tarifas!$C$7:$D$10,2,FALSE)+tarifas!$D$21)*datos!H6985</f>
        <v>#N/A</v>
      </c>
      <c r="M6985">
        <v>140.12479999999999</v>
      </c>
      <c r="N6985" s="13" t="e">
        <f t="shared" si="980"/>
        <v>#N/A</v>
      </c>
      <c r="O6985">
        <f t="shared" si="981"/>
        <v>140.12479999999999</v>
      </c>
      <c r="P6985" s="12">
        <f t="shared" si="982"/>
        <v>62.03488622872149</v>
      </c>
      <c r="Q6985">
        <f t="shared" si="983"/>
        <v>0</v>
      </c>
      <c r="R6985">
        <f>$D$2*tarifas!$D$12/24</f>
        <v>1.4541666666666666</v>
      </c>
      <c r="S6985" t="e">
        <f>VLOOKUP(E6985&amp;" "&amp;F6985,tarifas!$A$13:$D$20,4,FALSE)*P6985</f>
        <v>#N/A</v>
      </c>
      <c r="T6985">
        <f>IF(F6985="COD1",tarifas!$D$11*(SUMIFS($P$11:$P$8770,$F$11:$F$8770,"=COD1",$B$11:$B$8770,"="&amp;B6985)/COUNTIFS($F$11:$F$8770,"=COD1",$B$11:$B$8770,"="&amp;B6985))/COUNTIFS($A$11:$A$8770,"="&amp;A6985,$F$11:$F$8770,"=COD1"),0)</f>
        <v>0</v>
      </c>
      <c r="U6985" t="e">
        <f>(VLOOKUP(F6985,tarifas!$C$7:$D$10,2,FALSE)+tarifas!$D$21)*datos!P6985</f>
        <v>#N/A</v>
      </c>
      <c r="V6985" t="e">
        <f t="shared" si="984"/>
        <v>#N/A</v>
      </c>
      <c r="W6985">
        <f t="shared" si="985"/>
        <v>0</v>
      </c>
    </row>
    <row r="6986" spans="1:23" x14ac:dyDescent="0.25">
      <c r="A6986">
        <f t="shared" si="978"/>
        <v>287</v>
      </c>
      <c r="B6986">
        <f t="shared" si="979"/>
        <v>10</v>
      </c>
      <c r="C6986" s="1">
        <f t="shared" si="986"/>
        <v>41930.624999983083</v>
      </c>
      <c r="D6986" s="7">
        <v>138.83333333333337</v>
      </c>
      <c r="E6986" s="7"/>
      <c r="G6986">
        <v>30</v>
      </c>
      <c r="H6986" s="12">
        <v>210.7464427672507</v>
      </c>
      <c r="I6986" s="13">
        <f>$D$2*tarifas!$D$12/24</f>
        <v>1.4541666666666666</v>
      </c>
      <c r="J6986" s="13" t="e">
        <f>VLOOKUP(E6986&amp;" "&amp;F6986,tarifas!$A$13:$D$20,4,FALSE)*H6986</f>
        <v>#N/A</v>
      </c>
      <c r="K6986" s="13">
        <f>IF(F6986="COD1",tarifas!$D$11*(SUMIFS($H$11:$H$8770,$F$11:$F$8770,"=COD1",$B$11:$B$8770,"="&amp;B6986)/COUNTIFS($F$11:$F$8770,"=COD1",$B$11:$B$8770,"="&amp;B6986))/COUNTIFS($A$11:$A$8770,"="&amp;A6986,$F$11:$F$8770,"=COD1"),0)</f>
        <v>0</v>
      </c>
      <c r="L6986" s="13" t="e">
        <f>(VLOOKUP(F6986,tarifas!$C$7:$D$10,2,FALSE)+tarifas!$D$21)*datos!H6986</f>
        <v>#N/A</v>
      </c>
      <c r="M6986">
        <v>119.62072999999999</v>
      </c>
      <c r="N6986" s="13" t="e">
        <f t="shared" si="980"/>
        <v>#N/A</v>
      </c>
      <c r="O6986">
        <f t="shared" si="981"/>
        <v>119.62072999999999</v>
      </c>
      <c r="P6986" s="12">
        <f t="shared" si="982"/>
        <v>91.125712767250704</v>
      </c>
      <c r="Q6986">
        <f t="shared" si="983"/>
        <v>0</v>
      </c>
      <c r="R6986">
        <f>$D$2*tarifas!$D$12/24</f>
        <v>1.4541666666666666</v>
      </c>
      <c r="S6986" t="e">
        <f>VLOOKUP(E6986&amp;" "&amp;F6986,tarifas!$A$13:$D$20,4,FALSE)*P6986</f>
        <v>#N/A</v>
      </c>
      <c r="T6986">
        <f>IF(F6986="COD1",tarifas!$D$11*(SUMIFS($P$11:$P$8770,$F$11:$F$8770,"=COD1",$B$11:$B$8770,"="&amp;B6986)/COUNTIFS($F$11:$F$8770,"=COD1",$B$11:$B$8770,"="&amp;B6986))/COUNTIFS($A$11:$A$8770,"="&amp;A6986,$F$11:$F$8770,"=COD1"),0)</f>
        <v>0</v>
      </c>
      <c r="U6986" t="e">
        <f>(VLOOKUP(F6986,tarifas!$C$7:$D$10,2,FALSE)+tarifas!$D$21)*datos!P6986</f>
        <v>#N/A</v>
      </c>
      <c r="V6986" t="e">
        <f t="shared" si="984"/>
        <v>#N/A</v>
      </c>
      <c r="W6986">
        <f t="shared" si="985"/>
        <v>0</v>
      </c>
    </row>
    <row r="6987" spans="1:23" x14ac:dyDescent="0.25">
      <c r="A6987">
        <f t="shared" si="978"/>
        <v>287</v>
      </c>
      <c r="B6987">
        <f t="shared" si="979"/>
        <v>10</v>
      </c>
      <c r="C6987" s="1">
        <f t="shared" si="986"/>
        <v>41930.666666649748</v>
      </c>
      <c r="D6987" s="7">
        <v>89.893939393939391</v>
      </c>
      <c r="E6987" s="7"/>
      <c r="G6987">
        <v>34.96</v>
      </c>
      <c r="H6987" s="12">
        <v>209.84278274870775</v>
      </c>
      <c r="I6987" s="13">
        <f>$D$2*tarifas!$D$12/24</f>
        <v>1.4541666666666666</v>
      </c>
      <c r="J6987" s="13" t="e">
        <f>VLOOKUP(E6987&amp;" "&amp;F6987,tarifas!$A$13:$D$20,4,FALSE)*H6987</f>
        <v>#N/A</v>
      </c>
      <c r="K6987" s="13">
        <f>IF(F6987="COD1",tarifas!$D$11*(SUMIFS($H$11:$H$8770,$F$11:$F$8770,"=COD1",$B$11:$B$8770,"="&amp;B6987)/COUNTIFS($F$11:$F$8770,"=COD1",$B$11:$B$8770,"="&amp;B6987))/COUNTIFS($A$11:$A$8770,"="&amp;A6987,$F$11:$F$8770,"=COD1"),0)</f>
        <v>0</v>
      </c>
      <c r="L6987" s="13" t="e">
        <f>(VLOOKUP(F6987,tarifas!$C$7:$D$10,2,FALSE)+tarifas!$D$21)*datos!H6987</f>
        <v>#N/A</v>
      </c>
      <c r="M6987">
        <v>0.20683000000000001</v>
      </c>
      <c r="N6987" s="13" t="e">
        <f t="shared" si="980"/>
        <v>#N/A</v>
      </c>
      <c r="O6987">
        <f t="shared" si="981"/>
        <v>0.20683000000000001</v>
      </c>
      <c r="P6987" s="12">
        <f t="shared" si="982"/>
        <v>209.63595274870775</v>
      </c>
      <c r="Q6987">
        <f t="shared" si="983"/>
        <v>0</v>
      </c>
      <c r="R6987">
        <f>$D$2*tarifas!$D$12/24</f>
        <v>1.4541666666666666</v>
      </c>
      <c r="S6987" t="e">
        <f>VLOOKUP(E6987&amp;" "&amp;F6987,tarifas!$A$13:$D$20,4,FALSE)*P6987</f>
        <v>#N/A</v>
      </c>
      <c r="T6987">
        <f>IF(F6987="COD1",tarifas!$D$11*(SUMIFS($P$11:$P$8770,$F$11:$F$8770,"=COD1",$B$11:$B$8770,"="&amp;B6987)/COUNTIFS($F$11:$F$8770,"=COD1",$B$11:$B$8770,"="&amp;B6987))/COUNTIFS($A$11:$A$8770,"="&amp;A6987,$F$11:$F$8770,"=COD1"),0)</f>
        <v>0</v>
      </c>
      <c r="U6987" t="e">
        <f>(VLOOKUP(F6987,tarifas!$C$7:$D$10,2,FALSE)+tarifas!$D$21)*datos!P6987</f>
        <v>#N/A</v>
      </c>
      <c r="V6987" t="e">
        <f t="shared" si="984"/>
        <v>#N/A</v>
      </c>
      <c r="W6987">
        <f t="shared" si="985"/>
        <v>0</v>
      </c>
    </row>
    <row r="6988" spans="1:23" x14ac:dyDescent="0.25">
      <c r="A6988">
        <f t="shared" ref="A6988:A7051" si="987">DAYS360($C$11,C6988)</f>
        <v>287</v>
      </c>
      <c r="B6988">
        <f t="shared" ref="B6988:B7051" si="988">MONTH(C6988)</f>
        <v>10</v>
      </c>
      <c r="C6988" s="1">
        <f t="shared" si="986"/>
        <v>41930.708333316412</v>
      </c>
      <c r="D6988" s="7">
        <v>87.833333333333343</v>
      </c>
      <c r="E6988" s="7"/>
      <c r="G6988">
        <v>41.26</v>
      </c>
      <c r="H6988" s="12">
        <v>211.41143628134472</v>
      </c>
      <c r="I6988" s="13">
        <f>$D$2*tarifas!$D$12/24</f>
        <v>1.4541666666666666</v>
      </c>
      <c r="J6988" s="13" t="e">
        <f>VLOOKUP(E6988&amp;" "&amp;F6988,tarifas!$A$13:$D$20,4,FALSE)*H6988</f>
        <v>#N/A</v>
      </c>
      <c r="K6988" s="13">
        <f>IF(F6988="COD1",tarifas!$D$11*(SUMIFS($H$11:$H$8770,$F$11:$F$8770,"=COD1",$B$11:$B$8770,"="&amp;B6988)/COUNTIFS($F$11:$F$8770,"=COD1",$B$11:$B$8770,"="&amp;B6988))/COUNTIFS($A$11:$A$8770,"="&amp;A6988,$F$11:$F$8770,"=COD1"),0)</f>
        <v>0</v>
      </c>
      <c r="L6988" s="13" t="e">
        <f>(VLOOKUP(F6988,tarifas!$C$7:$D$10,2,FALSE)+tarifas!$D$21)*datos!H6988</f>
        <v>#N/A</v>
      </c>
      <c r="M6988">
        <v>0</v>
      </c>
      <c r="N6988" s="13" t="e">
        <f t="shared" ref="N6988:N7051" si="989">(I6988+J6988+K6988+L6988)*1.23</f>
        <v>#N/A</v>
      </c>
      <c r="O6988">
        <f t="shared" ref="O6988:O7051" si="990">IF(M6988&lt;H6988,M6988,H6988)</f>
        <v>0</v>
      </c>
      <c r="P6988" s="12">
        <f t="shared" ref="P6988:P7051" si="991">H6988-O6988</f>
        <v>211.41143628134472</v>
      </c>
      <c r="Q6988">
        <f t="shared" ref="Q6988:Q7051" si="992">IF(M6988&lt;H6988,0,M6988-H6988)</f>
        <v>0</v>
      </c>
      <c r="R6988">
        <f>$D$2*tarifas!$D$12/24</f>
        <v>1.4541666666666666</v>
      </c>
      <c r="S6988" t="e">
        <f>VLOOKUP(E6988&amp;" "&amp;F6988,tarifas!$A$13:$D$20,4,FALSE)*P6988</f>
        <v>#N/A</v>
      </c>
      <c r="T6988">
        <f>IF(F6988="COD1",tarifas!$D$11*(SUMIFS($P$11:$P$8770,$F$11:$F$8770,"=COD1",$B$11:$B$8770,"="&amp;B6988)/COUNTIFS($F$11:$F$8770,"=COD1",$B$11:$B$8770,"="&amp;B6988))/COUNTIFS($A$11:$A$8770,"="&amp;A6988,$F$11:$F$8770,"=COD1"),0)</f>
        <v>0</v>
      </c>
      <c r="U6988" t="e">
        <f>(VLOOKUP(F6988,tarifas!$C$7:$D$10,2,FALSE)+tarifas!$D$21)*datos!P6988</f>
        <v>#N/A</v>
      </c>
      <c r="V6988" t="e">
        <f t="shared" ref="V6988:V7051" si="993">(R6988+S6988+T6988+U6988)*1.23</f>
        <v>#N/A</v>
      </c>
      <c r="W6988">
        <f t="shared" ref="W6988:W7051" si="994">0.9*G6988/1000*Q6988</f>
        <v>0</v>
      </c>
    </row>
    <row r="6989" spans="1:23" x14ac:dyDescent="0.25">
      <c r="A6989">
        <f t="shared" si="987"/>
        <v>287</v>
      </c>
      <c r="B6989">
        <f t="shared" si="988"/>
        <v>10</v>
      </c>
      <c r="C6989" s="1">
        <f t="shared" ref="C6989:C7052" si="995">+C6988+1/24</f>
        <v>41930.749999983076</v>
      </c>
      <c r="D6989" s="7">
        <v>0</v>
      </c>
      <c r="E6989" s="7"/>
      <c r="G6989">
        <v>48.89</v>
      </c>
      <c r="H6989" s="12">
        <v>210.25126216658884</v>
      </c>
      <c r="I6989" s="13">
        <f>$D$2*tarifas!$D$12/24</f>
        <v>1.4541666666666666</v>
      </c>
      <c r="J6989" s="13" t="e">
        <f>VLOOKUP(E6989&amp;" "&amp;F6989,tarifas!$A$13:$D$20,4,FALSE)*H6989</f>
        <v>#N/A</v>
      </c>
      <c r="K6989" s="13">
        <f>IF(F6989="COD1",tarifas!$D$11*(SUMIFS($H$11:$H$8770,$F$11:$F$8770,"=COD1",$B$11:$B$8770,"="&amp;B6989)/COUNTIFS($F$11:$F$8770,"=COD1",$B$11:$B$8770,"="&amp;B6989))/COUNTIFS($A$11:$A$8770,"="&amp;A6989,$F$11:$F$8770,"=COD1"),0)</f>
        <v>0</v>
      </c>
      <c r="L6989" s="13" t="e">
        <f>(VLOOKUP(F6989,tarifas!$C$7:$D$10,2,FALSE)+tarifas!$D$21)*datos!H6989</f>
        <v>#N/A</v>
      </c>
      <c r="M6989">
        <v>0</v>
      </c>
      <c r="N6989" s="13" t="e">
        <f t="shared" si="989"/>
        <v>#N/A</v>
      </c>
      <c r="O6989">
        <f t="shared" si="990"/>
        <v>0</v>
      </c>
      <c r="P6989" s="12">
        <f t="shared" si="991"/>
        <v>210.25126216658884</v>
      </c>
      <c r="Q6989">
        <f t="shared" si="992"/>
        <v>0</v>
      </c>
      <c r="R6989">
        <f>$D$2*tarifas!$D$12/24</f>
        <v>1.4541666666666666</v>
      </c>
      <c r="S6989" t="e">
        <f>VLOOKUP(E6989&amp;" "&amp;F6989,tarifas!$A$13:$D$20,4,FALSE)*P6989</f>
        <v>#N/A</v>
      </c>
      <c r="T6989">
        <f>IF(F6989="COD1",tarifas!$D$11*(SUMIFS($P$11:$P$8770,$F$11:$F$8770,"=COD1",$B$11:$B$8770,"="&amp;B6989)/COUNTIFS($F$11:$F$8770,"=COD1",$B$11:$B$8770,"="&amp;B6989))/COUNTIFS($A$11:$A$8770,"="&amp;A6989,$F$11:$F$8770,"=COD1"),0)</f>
        <v>0</v>
      </c>
      <c r="U6989" t="e">
        <f>(VLOOKUP(F6989,tarifas!$C$7:$D$10,2,FALSE)+tarifas!$D$21)*datos!P6989</f>
        <v>#N/A</v>
      </c>
      <c r="V6989" t="e">
        <f t="shared" si="993"/>
        <v>#N/A</v>
      </c>
      <c r="W6989">
        <f t="shared" si="994"/>
        <v>0</v>
      </c>
    </row>
    <row r="6990" spans="1:23" x14ac:dyDescent="0.25">
      <c r="A6990">
        <f t="shared" si="987"/>
        <v>287</v>
      </c>
      <c r="B6990">
        <f t="shared" si="988"/>
        <v>10</v>
      </c>
      <c r="C6990" s="1">
        <f t="shared" si="995"/>
        <v>41930.79166664974</v>
      </c>
      <c r="D6990" s="7">
        <v>0</v>
      </c>
      <c r="E6990" s="7"/>
      <c r="G6990">
        <v>64.58</v>
      </c>
      <c r="H6990" s="12">
        <v>225.48898702909275</v>
      </c>
      <c r="I6990" s="13">
        <f>$D$2*tarifas!$D$12/24</f>
        <v>1.4541666666666666</v>
      </c>
      <c r="J6990" s="13" t="e">
        <f>VLOOKUP(E6990&amp;" "&amp;F6990,tarifas!$A$13:$D$20,4,FALSE)*H6990</f>
        <v>#N/A</v>
      </c>
      <c r="K6990" s="13">
        <f>IF(F6990="COD1",tarifas!$D$11*(SUMIFS($H$11:$H$8770,$F$11:$F$8770,"=COD1",$B$11:$B$8770,"="&amp;B6990)/COUNTIFS($F$11:$F$8770,"=COD1",$B$11:$B$8770,"="&amp;B6990))/COUNTIFS($A$11:$A$8770,"="&amp;A6990,$F$11:$F$8770,"=COD1"),0)</f>
        <v>0</v>
      </c>
      <c r="L6990" s="13" t="e">
        <f>(VLOOKUP(F6990,tarifas!$C$7:$D$10,2,FALSE)+tarifas!$D$21)*datos!H6990</f>
        <v>#N/A</v>
      </c>
      <c r="M6990">
        <v>0</v>
      </c>
      <c r="N6990" s="13" t="e">
        <f t="shared" si="989"/>
        <v>#N/A</v>
      </c>
      <c r="O6990">
        <f t="shared" si="990"/>
        <v>0</v>
      </c>
      <c r="P6990" s="12">
        <f t="shared" si="991"/>
        <v>225.48898702909275</v>
      </c>
      <c r="Q6990">
        <f t="shared" si="992"/>
        <v>0</v>
      </c>
      <c r="R6990">
        <f>$D$2*tarifas!$D$12/24</f>
        <v>1.4541666666666666</v>
      </c>
      <c r="S6990" t="e">
        <f>VLOOKUP(E6990&amp;" "&amp;F6990,tarifas!$A$13:$D$20,4,FALSE)*P6990</f>
        <v>#N/A</v>
      </c>
      <c r="T6990">
        <f>IF(F6990="COD1",tarifas!$D$11*(SUMIFS($P$11:$P$8770,$F$11:$F$8770,"=COD1",$B$11:$B$8770,"="&amp;B6990)/COUNTIFS($F$11:$F$8770,"=COD1",$B$11:$B$8770,"="&amp;B6990))/COUNTIFS($A$11:$A$8770,"="&amp;A6990,$F$11:$F$8770,"=COD1"),0)</f>
        <v>0</v>
      </c>
      <c r="U6990" t="e">
        <f>(VLOOKUP(F6990,tarifas!$C$7:$D$10,2,FALSE)+tarifas!$D$21)*datos!P6990</f>
        <v>#N/A</v>
      </c>
      <c r="V6990" t="e">
        <f t="shared" si="993"/>
        <v>#N/A</v>
      </c>
      <c r="W6990">
        <f t="shared" si="994"/>
        <v>0</v>
      </c>
    </row>
    <row r="6991" spans="1:23" x14ac:dyDescent="0.25">
      <c r="A6991">
        <f t="shared" si="987"/>
        <v>287</v>
      </c>
      <c r="B6991">
        <f t="shared" si="988"/>
        <v>10</v>
      </c>
      <c r="C6991" s="1">
        <f t="shared" si="995"/>
        <v>41930.833333316405</v>
      </c>
      <c r="D6991" s="7">
        <v>0</v>
      </c>
      <c r="E6991" s="7"/>
      <c r="G6991">
        <v>64.05</v>
      </c>
      <c r="H6991" s="12">
        <v>218.25521021635527</v>
      </c>
      <c r="I6991" s="13">
        <f>$D$2*tarifas!$D$12/24</f>
        <v>1.4541666666666666</v>
      </c>
      <c r="J6991" s="13" t="e">
        <f>VLOOKUP(E6991&amp;" "&amp;F6991,tarifas!$A$13:$D$20,4,FALSE)*H6991</f>
        <v>#N/A</v>
      </c>
      <c r="K6991" s="13">
        <f>IF(F6991="COD1",tarifas!$D$11*(SUMIFS($H$11:$H$8770,$F$11:$F$8770,"=COD1",$B$11:$B$8770,"="&amp;B6991)/COUNTIFS($F$11:$F$8770,"=COD1",$B$11:$B$8770,"="&amp;B6991))/COUNTIFS($A$11:$A$8770,"="&amp;A6991,$F$11:$F$8770,"=COD1"),0)</f>
        <v>0</v>
      </c>
      <c r="L6991" s="13" t="e">
        <f>(VLOOKUP(F6991,tarifas!$C$7:$D$10,2,FALSE)+tarifas!$D$21)*datos!H6991</f>
        <v>#N/A</v>
      </c>
      <c r="M6991">
        <v>0</v>
      </c>
      <c r="N6991" s="13" t="e">
        <f t="shared" si="989"/>
        <v>#N/A</v>
      </c>
      <c r="O6991">
        <f t="shared" si="990"/>
        <v>0</v>
      </c>
      <c r="P6991" s="12">
        <f t="shared" si="991"/>
        <v>218.25521021635527</v>
      </c>
      <c r="Q6991">
        <f t="shared" si="992"/>
        <v>0</v>
      </c>
      <c r="R6991">
        <f>$D$2*tarifas!$D$12/24</f>
        <v>1.4541666666666666</v>
      </c>
      <c r="S6991" t="e">
        <f>VLOOKUP(E6991&amp;" "&amp;F6991,tarifas!$A$13:$D$20,4,FALSE)*P6991</f>
        <v>#N/A</v>
      </c>
      <c r="T6991">
        <f>IF(F6991="COD1",tarifas!$D$11*(SUMIFS($P$11:$P$8770,$F$11:$F$8770,"=COD1",$B$11:$B$8770,"="&amp;B6991)/COUNTIFS($F$11:$F$8770,"=COD1",$B$11:$B$8770,"="&amp;B6991))/COUNTIFS($A$11:$A$8770,"="&amp;A6991,$F$11:$F$8770,"=COD1"),0)</f>
        <v>0</v>
      </c>
      <c r="U6991" t="e">
        <f>(VLOOKUP(F6991,tarifas!$C$7:$D$10,2,FALSE)+tarifas!$D$21)*datos!P6991</f>
        <v>#N/A</v>
      </c>
      <c r="V6991" t="e">
        <f t="shared" si="993"/>
        <v>#N/A</v>
      </c>
      <c r="W6991">
        <f t="shared" si="994"/>
        <v>0</v>
      </c>
    </row>
    <row r="6992" spans="1:23" x14ac:dyDescent="0.25">
      <c r="A6992">
        <f t="shared" si="987"/>
        <v>287</v>
      </c>
      <c r="B6992">
        <f t="shared" si="988"/>
        <v>10</v>
      </c>
      <c r="C6992" s="1">
        <f t="shared" si="995"/>
        <v>41930.874999983069</v>
      </c>
      <c r="D6992" s="7">
        <v>0</v>
      </c>
      <c r="E6992" s="7"/>
      <c r="G6992">
        <v>59.88</v>
      </c>
      <c r="H6992" s="12">
        <v>221.20899580801279</v>
      </c>
      <c r="I6992" s="13">
        <f>$D$2*tarifas!$D$12/24</f>
        <v>1.4541666666666666</v>
      </c>
      <c r="J6992" s="13" t="e">
        <f>VLOOKUP(E6992&amp;" "&amp;F6992,tarifas!$A$13:$D$20,4,FALSE)*H6992</f>
        <v>#N/A</v>
      </c>
      <c r="K6992" s="13">
        <f>IF(F6992="COD1",tarifas!$D$11*(SUMIFS($H$11:$H$8770,$F$11:$F$8770,"=COD1",$B$11:$B$8770,"="&amp;B6992)/COUNTIFS($F$11:$F$8770,"=COD1",$B$11:$B$8770,"="&amp;B6992))/COUNTIFS($A$11:$A$8770,"="&amp;A6992,$F$11:$F$8770,"=COD1"),0)</f>
        <v>0</v>
      </c>
      <c r="L6992" s="13" t="e">
        <f>(VLOOKUP(F6992,tarifas!$C$7:$D$10,2,FALSE)+tarifas!$D$21)*datos!H6992</f>
        <v>#N/A</v>
      </c>
      <c r="M6992">
        <v>0</v>
      </c>
      <c r="N6992" s="13" t="e">
        <f t="shared" si="989"/>
        <v>#N/A</v>
      </c>
      <c r="O6992">
        <f t="shared" si="990"/>
        <v>0</v>
      </c>
      <c r="P6992" s="12">
        <f t="shared" si="991"/>
        <v>221.20899580801279</v>
      </c>
      <c r="Q6992">
        <f t="shared" si="992"/>
        <v>0</v>
      </c>
      <c r="R6992">
        <f>$D$2*tarifas!$D$12/24</f>
        <v>1.4541666666666666</v>
      </c>
      <c r="S6992" t="e">
        <f>VLOOKUP(E6992&amp;" "&amp;F6992,tarifas!$A$13:$D$20,4,FALSE)*P6992</f>
        <v>#N/A</v>
      </c>
      <c r="T6992">
        <f>IF(F6992="COD1",tarifas!$D$11*(SUMIFS($P$11:$P$8770,$F$11:$F$8770,"=COD1",$B$11:$B$8770,"="&amp;B6992)/COUNTIFS($F$11:$F$8770,"=COD1",$B$11:$B$8770,"="&amp;B6992))/COUNTIFS($A$11:$A$8770,"="&amp;A6992,$F$11:$F$8770,"=COD1"),0)</f>
        <v>0</v>
      </c>
      <c r="U6992" t="e">
        <f>(VLOOKUP(F6992,tarifas!$C$7:$D$10,2,FALSE)+tarifas!$D$21)*datos!P6992</f>
        <v>#N/A</v>
      </c>
      <c r="V6992" t="e">
        <f t="shared" si="993"/>
        <v>#N/A</v>
      </c>
      <c r="W6992">
        <f t="shared" si="994"/>
        <v>0</v>
      </c>
    </row>
    <row r="6993" spans="1:23" x14ac:dyDescent="0.25">
      <c r="A6993">
        <f t="shared" si="987"/>
        <v>287</v>
      </c>
      <c r="B6993">
        <f t="shared" si="988"/>
        <v>10</v>
      </c>
      <c r="C6993" s="1">
        <f t="shared" si="995"/>
        <v>41930.916666649733</v>
      </c>
      <c r="D6993" s="7">
        <v>0</v>
      </c>
      <c r="E6993" s="7"/>
      <c r="G6993">
        <v>58.93</v>
      </c>
      <c r="H6993" s="12">
        <v>220.65771551638707</v>
      </c>
      <c r="I6993" s="13">
        <f>$D$2*tarifas!$D$12/24</f>
        <v>1.4541666666666666</v>
      </c>
      <c r="J6993" s="13" t="e">
        <f>VLOOKUP(E6993&amp;" "&amp;F6993,tarifas!$A$13:$D$20,4,FALSE)*H6993</f>
        <v>#N/A</v>
      </c>
      <c r="K6993" s="13">
        <f>IF(F6993="COD1",tarifas!$D$11*(SUMIFS($H$11:$H$8770,$F$11:$F$8770,"=COD1",$B$11:$B$8770,"="&amp;B6993)/COUNTIFS($F$11:$F$8770,"=COD1",$B$11:$B$8770,"="&amp;B6993))/COUNTIFS($A$11:$A$8770,"="&amp;A6993,$F$11:$F$8770,"=COD1"),0)</f>
        <v>0</v>
      </c>
      <c r="L6993" s="13" t="e">
        <f>(VLOOKUP(F6993,tarifas!$C$7:$D$10,2,FALSE)+tarifas!$D$21)*datos!H6993</f>
        <v>#N/A</v>
      </c>
      <c r="M6993">
        <v>0</v>
      </c>
      <c r="N6993" s="13" t="e">
        <f t="shared" si="989"/>
        <v>#N/A</v>
      </c>
      <c r="O6993">
        <f t="shared" si="990"/>
        <v>0</v>
      </c>
      <c r="P6993" s="12">
        <f t="shared" si="991"/>
        <v>220.65771551638707</v>
      </c>
      <c r="Q6993">
        <f t="shared" si="992"/>
        <v>0</v>
      </c>
      <c r="R6993">
        <f>$D$2*tarifas!$D$12/24</f>
        <v>1.4541666666666666</v>
      </c>
      <c r="S6993" t="e">
        <f>VLOOKUP(E6993&amp;" "&amp;F6993,tarifas!$A$13:$D$20,4,FALSE)*P6993</f>
        <v>#N/A</v>
      </c>
      <c r="T6993">
        <f>IF(F6993="COD1",tarifas!$D$11*(SUMIFS($P$11:$P$8770,$F$11:$F$8770,"=COD1",$B$11:$B$8770,"="&amp;B6993)/COUNTIFS($F$11:$F$8770,"=COD1",$B$11:$B$8770,"="&amp;B6993))/COUNTIFS($A$11:$A$8770,"="&amp;A6993,$F$11:$F$8770,"=COD1"),0)</f>
        <v>0</v>
      </c>
      <c r="U6993" t="e">
        <f>(VLOOKUP(F6993,tarifas!$C$7:$D$10,2,FALSE)+tarifas!$D$21)*datos!P6993</f>
        <v>#N/A</v>
      </c>
      <c r="V6993" t="e">
        <f t="shared" si="993"/>
        <v>#N/A</v>
      </c>
      <c r="W6993">
        <f t="shared" si="994"/>
        <v>0</v>
      </c>
    </row>
    <row r="6994" spans="1:23" x14ac:dyDescent="0.25">
      <c r="A6994">
        <f t="shared" si="987"/>
        <v>287</v>
      </c>
      <c r="B6994">
        <f t="shared" si="988"/>
        <v>10</v>
      </c>
      <c r="C6994" s="1">
        <f t="shared" si="995"/>
        <v>41930.958333316397</v>
      </c>
      <c r="D6994" s="7">
        <v>0</v>
      </c>
      <c r="E6994" s="7"/>
      <c r="G6994">
        <v>49.01</v>
      </c>
      <c r="H6994" s="12">
        <v>219.46171314288756</v>
      </c>
      <c r="I6994" s="13">
        <f>$D$2*tarifas!$D$12/24</f>
        <v>1.4541666666666666</v>
      </c>
      <c r="J6994" s="13" t="e">
        <f>VLOOKUP(E6994&amp;" "&amp;F6994,tarifas!$A$13:$D$20,4,FALSE)*H6994</f>
        <v>#N/A</v>
      </c>
      <c r="K6994" s="13">
        <f>IF(F6994="COD1",tarifas!$D$11*(SUMIFS($H$11:$H$8770,$F$11:$F$8770,"=COD1",$B$11:$B$8770,"="&amp;B6994)/COUNTIFS($F$11:$F$8770,"=COD1",$B$11:$B$8770,"="&amp;B6994))/COUNTIFS($A$11:$A$8770,"="&amp;A6994,$F$11:$F$8770,"=COD1"),0)</f>
        <v>0</v>
      </c>
      <c r="L6994" s="13" t="e">
        <f>(VLOOKUP(F6994,tarifas!$C$7:$D$10,2,FALSE)+tarifas!$D$21)*datos!H6994</f>
        <v>#N/A</v>
      </c>
      <c r="M6994">
        <v>0</v>
      </c>
      <c r="N6994" s="13" t="e">
        <f t="shared" si="989"/>
        <v>#N/A</v>
      </c>
      <c r="O6994">
        <f t="shared" si="990"/>
        <v>0</v>
      </c>
      <c r="P6994" s="12">
        <f t="shared" si="991"/>
        <v>219.46171314288756</v>
      </c>
      <c r="Q6994">
        <f t="shared" si="992"/>
        <v>0</v>
      </c>
      <c r="R6994">
        <f>$D$2*tarifas!$D$12/24</f>
        <v>1.4541666666666666</v>
      </c>
      <c r="S6994" t="e">
        <f>VLOOKUP(E6994&amp;" "&amp;F6994,tarifas!$A$13:$D$20,4,FALSE)*P6994</f>
        <v>#N/A</v>
      </c>
      <c r="T6994">
        <f>IF(F6994="COD1",tarifas!$D$11*(SUMIFS($P$11:$P$8770,$F$11:$F$8770,"=COD1",$B$11:$B$8770,"="&amp;B6994)/COUNTIFS($F$11:$F$8770,"=COD1",$B$11:$B$8770,"="&amp;B6994))/COUNTIFS($A$11:$A$8770,"="&amp;A6994,$F$11:$F$8770,"=COD1"),0)</f>
        <v>0</v>
      </c>
      <c r="U6994" t="e">
        <f>(VLOOKUP(F6994,tarifas!$C$7:$D$10,2,FALSE)+tarifas!$D$21)*datos!P6994</f>
        <v>#N/A</v>
      </c>
      <c r="V6994" t="e">
        <f t="shared" si="993"/>
        <v>#N/A</v>
      </c>
      <c r="W6994">
        <f t="shared" si="994"/>
        <v>0</v>
      </c>
    </row>
    <row r="6995" spans="1:23" x14ac:dyDescent="0.25">
      <c r="A6995">
        <f t="shared" si="987"/>
        <v>288</v>
      </c>
      <c r="B6995">
        <f t="shared" si="988"/>
        <v>10</v>
      </c>
      <c r="C6995" s="1">
        <f t="shared" si="995"/>
        <v>41930.999999983062</v>
      </c>
      <c r="D6995" s="7">
        <v>0</v>
      </c>
      <c r="E6995" s="7"/>
      <c r="G6995">
        <v>43.32</v>
      </c>
      <c r="H6995" s="12">
        <v>213.51472735884369</v>
      </c>
      <c r="I6995" s="13">
        <f>$D$2*tarifas!$D$12/24</f>
        <v>1.4541666666666666</v>
      </c>
      <c r="J6995" s="13" t="e">
        <f>VLOOKUP(E6995&amp;" "&amp;F6995,tarifas!$A$13:$D$20,4,FALSE)*H6995</f>
        <v>#N/A</v>
      </c>
      <c r="K6995" s="13">
        <f>IF(F6995="COD1",tarifas!$D$11*(SUMIFS($H$11:$H$8770,$F$11:$F$8770,"=COD1",$B$11:$B$8770,"="&amp;B6995)/COUNTIFS($F$11:$F$8770,"=COD1",$B$11:$B$8770,"="&amp;B6995))/COUNTIFS($A$11:$A$8770,"="&amp;A6995,$F$11:$F$8770,"=COD1"),0)</f>
        <v>0</v>
      </c>
      <c r="L6995" s="13" t="e">
        <f>(VLOOKUP(F6995,tarifas!$C$7:$D$10,2,FALSE)+tarifas!$D$21)*datos!H6995</f>
        <v>#N/A</v>
      </c>
      <c r="M6995">
        <v>0</v>
      </c>
      <c r="N6995" s="13" t="e">
        <f t="shared" si="989"/>
        <v>#N/A</v>
      </c>
      <c r="O6995">
        <f t="shared" si="990"/>
        <v>0</v>
      </c>
      <c r="P6995" s="12">
        <f t="shared" si="991"/>
        <v>213.51472735884369</v>
      </c>
      <c r="Q6995">
        <f t="shared" si="992"/>
        <v>0</v>
      </c>
      <c r="R6995">
        <f>$D$2*tarifas!$D$12/24</f>
        <v>1.4541666666666666</v>
      </c>
      <c r="S6995" t="e">
        <f>VLOOKUP(E6995&amp;" "&amp;F6995,tarifas!$A$13:$D$20,4,FALSE)*P6995</f>
        <v>#N/A</v>
      </c>
      <c r="T6995">
        <f>IF(F6995="COD1",tarifas!$D$11*(SUMIFS($P$11:$P$8770,$F$11:$F$8770,"=COD1",$B$11:$B$8770,"="&amp;B6995)/COUNTIFS($F$11:$F$8770,"=COD1",$B$11:$B$8770,"="&amp;B6995))/COUNTIFS($A$11:$A$8770,"="&amp;A6995,$F$11:$F$8770,"=COD1"),0)</f>
        <v>0</v>
      </c>
      <c r="U6995" t="e">
        <f>(VLOOKUP(F6995,tarifas!$C$7:$D$10,2,FALSE)+tarifas!$D$21)*datos!P6995</f>
        <v>#N/A</v>
      </c>
      <c r="V6995" t="e">
        <f t="shared" si="993"/>
        <v>#N/A</v>
      </c>
      <c r="W6995">
        <f t="shared" si="994"/>
        <v>0</v>
      </c>
    </row>
    <row r="6996" spans="1:23" x14ac:dyDescent="0.25">
      <c r="A6996">
        <f t="shared" si="987"/>
        <v>288</v>
      </c>
      <c r="B6996">
        <f t="shared" si="988"/>
        <v>10</v>
      </c>
      <c r="C6996" s="1">
        <f t="shared" si="995"/>
        <v>41931.041666649726</v>
      </c>
      <c r="D6996" s="7">
        <v>0</v>
      </c>
      <c r="E6996" s="7"/>
      <c r="G6996">
        <v>33.5</v>
      </c>
      <c r="H6996" s="12">
        <v>211.47413450627602</v>
      </c>
      <c r="I6996" s="13">
        <f>$D$2*tarifas!$D$12/24</f>
        <v>1.4541666666666666</v>
      </c>
      <c r="J6996" s="13" t="e">
        <f>VLOOKUP(E6996&amp;" "&amp;F6996,tarifas!$A$13:$D$20,4,FALSE)*H6996</f>
        <v>#N/A</v>
      </c>
      <c r="K6996" s="13">
        <f>IF(F6996="COD1",tarifas!$D$11*(SUMIFS($H$11:$H$8770,$F$11:$F$8770,"=COD1",$B$11:$B$8770,"="&amp;B6996)/COUNTIFS($F$11:$F$8770,"=COD1",$B$11:$B$8770,"="&amp;B6996))/COUNTIFS($A$11:$A$8770,"="&amp;A6996,$F$11:$F$8770,"=COD1"),0)</f>
        <v>0</v>
      </c>
      <c r="L6996" s="13" t="e">
        <f>(VLOOKUP(F6996,tarifas!$C$7:$D$10,2,FALSE)+tarifas!$D$21)*datos!H6996</f>
        <v>#N/A</v>
      </c>
      <c r="M6996">
        <v>0</v>
      </c>
      <c r="N6996" s="13" t="e">
        <f t="shared" si="989"/>
        <v>#N/A</v>
      </c>
      <c r="O6996">
        <f t="shared" si="990"/>
        <v>0</v>
      </c>
      <c r="P6996" s="12">
        <f t="shared" si="991"/>
        <v>211.47413450627602</v>
      </c>
      <c r="Q6996">
        <f t="shared" si="992"/>
        <v>0</v>
      </c>
      <c r="R6996">
        <f>$D$2*tarifas!$D$12/24</f>
        <v>1.4541666666666666</v>
      </c>
      <c r="S6996" t="e">
        <f>VLOOKUP(E6996&amp;" "&amp;F6996,tarifas!$A$13:$D$20,4,FALSE)*P6996</f>
        <v>#N/A</v>
      </c>
      <c r="T6996">
        <f>IF(F6996="COD1",tarifas!$D$11*(SUMIFS($P$11:$P$8770,$F$11:$F$8770,"=COD1",$B$11:$B$8770,"="&amp;B6996)/COUNTIFS($F$11:$F$8770,"=COD1",$B$11:$B$8770,"="&amp;B6996))/COUNTIFS($A$11:$A$8770,"="&amp;A6996,$F$11:$F$8770,"=COD1"),0)</f>
        <v>0</v>
      </c>
      <c r="U6996" t="e">
        <f>(VLOOKUP(F6996,tarifas!$C$7:$D$10,2,FALSE)+tarifas!$D$21)*datos!P6996</f>
        <v>#N/A</v>
      </c>
      <c r="V6996" t="e">
        <f t="shared" si="993"/>
        <v>#N/A</v>
      </c>
      <c r="W6996">
        <f t="shared" si="994"/>
        <v>0</v>
      </c>
    </row>
    <row r="6997" spans="1:23" x14ac:dyDescent="0.25">
      <c r="A6997">
        <f t="shared" si="987"/>
        <v>288</v>
      </c>
      <c r="B6997">
        <f t="shared" si="988"/>
        <v>10</v>
      </c>
      <c r="C6997" s="1">
        <f t="shared" si="995"/>
        <v>41931.08333331639</v>
      </c>
      <c r="D6997" s="7">
        <v>0</v>
      </c>
      <c r="E6997" s="7"/>
      <c r="G6997">
        <v>33.5</v>
      </c>
      <c r="H6997" s="12">
        <v>209.33423435146702</v>
      </c>
      <c r="I6997" s="13">
        <f>$D$2*tarifas!$D$12/24</f>
        <v>1.4541666666666666</v>
      </c>
      <c r="J6997" s="13" t="e">
        <f>VLOOKUP(E6997&amp;" "&amp;F6997,tarifas!$A$13:$D$20,4,FALSE)*H6997</f>
        <v>#N/A</v>
      </c>
      <c r="K6997" s="13">
        <f>IF(F6997="COD1",tarifas!$D$11*(SUMIFS($H$11:$H$8770,$F$11:$F$8770,"=COD1",$B$11:$B$8770,"="&amp;B6997)/COUNTIFS($F$11:$F$8770,"=COD1",$B$11:$B$8770,"="&amp;B6997))/COUNTIFS($A$11:$A$8770,"="&amp;A6997,$F$11:$F$8770,"=COD1"),0)</f>
        <v>0</v>
      </c>
      <c r="L6997" s="13" t="e">
        <f>(VLOOKUP(F6997,tarifas!$C$7:$D$10,2,FALSE)+tarifas!$D$21)*datos!H6997</f>
        <v>#N/A</v>
      </c>
      <c r="M6997">
        <v>0</v>
      </c>
      <c r="N6997" s="13" t="e">
        <f t="shared" si="989"/>
        <v>#N/A</v>
      </c>
      <c r="O6997">
        <f t="shared" si="990"/>
        <v>0</v>
      </c>
      <c r="P6997" s="12">
        <f t="shared" si="991"/>
        <v>209.33423435146702</v>
      </c>
      <c r="Q6997">
        <f t="shared" si="992"/>
        <v>0</v>
      </c>
      <c r="R6997">
        <f>$D$2*tarifas!$D$12/24</f>
        <v>1.4541666666666666</v>
      </c>
      <c r="S6997" t="e">
        <f>VLOOKUP(E6997&amp;" "&amp;F6997,tarifas!$A$13:$D$20,4,FALSE)*P6997</f>
        <v>#N/A</v>
      </c>
      <c r="T6997">
        <f>IF(F6997="COD1",tarifas!$D$11*(SUMIFS($P$11:$P$8770,$F$11:$F$8770,"=COD1",$B$11:$B$8770,"="&amp;B6997)/COUNTIFS($F$11:$F$8770,"=COD1",$B$11:$B$8770,"="&amp;B6997))/COUNTIFS($A$11:$A$8770,"="&amp;A6997,$F$11:$F$8770,"=COD1"),0)</f>
        <v>0</v>
      </c>
      <c r="U6997" t="e">
        <f>(VLOOKUP(F6997,tarifas!$C$7:$D$10,2,FALSE)+tarifas!$D$21)*datos!P6997</f>
        <v>#N/A</v>
      </c>
      <c r="V6997" t="e">
        <f t="shared" si="993"/>
        <v>#N/A</v>
      </c>
      <c r="W6997">
        <f t="shared" si="994"/>
        <v>0</v>
      </c>
    </row>
    <row r="6998" spans="1:23" x14ac:dyDescent="0.25">
      <c r="A6998">
        <f t="shared" si="987"/>
        <v>288</v>
      </c>
      <c r="B6998">
        <f t="shared" si="988"/>
        <v>10</v>
      </c>
      <c r="C6998" s="1">
        <f t="shared" si="995"/>
        <v>41931.124999983054</v>
      </c>
      <c r="D6998" s="7">
        <v>0</v>
      </c>
      <c r="E6998" s="7"/>
      <c r="G6998">
        <v>32.5</v>
      </c>
      <c r="H6998" s="12">
        <v>206.65168122252786</v>
      </c>
      <c r="I6998" s="13">
        <f>$D$2*tarifas!$D$12/24</f>
        <v>1.4541666666666666</v>
      </c>
      <c r="J6998" s="13" t="e">
        <f>VLOOKUP(E6998&amp;" "&amp;F6998,tarifas!$A$13:$D$20,4,FALSE)*H6998</f>
        <v>#N/A</v>
      </c>
      <c r="K6998" s="13">
        <f>IF(F6998="COD1",tarifas!$D$11*(SUMIFS($H$11:$H$8770,$F$11:$F$8770,"=COD1",$B$11:$B$8770,"="&amp;B6998)/COUNTIFS($F$11:$F$8770,"=COD1",$B$11:$B$8770,"="&amp;B6998))/COUNTIFS($A$11:$A$8770,"="&amp;A6998,$F$11:$F$8770,"=COD1"),0)</f>
        <v>0</v>
      </c>
      <c r="L6998" s="13" t="e">
        <f>(VLOOKUP(F6998,tarifas!$C$7:$D$10,2,FALSE)+tarifas!$D$21)*datos!H6998</f>
        <v>#N/A</v>
      </c>
      <c r="M6998">
        <v>0</v>
      </c>
      <c r="N6998" s="13" t="e">
        <f t="shared" si="989"/>
        <v>#N/A</v>
      </c>
      <c r="O6998">
        <f t="shared" si="990"/>
        <v>0</v>
      </c>
      <c r="P6998" s="12">
        <f t="shared" si="991"/>
        <v>206.65168122252786</v>
      </c>
      <c r="Q6998">
        <f t="shared" si="992"/>
        <v>0</v>
      </c>
      <c r="R6998">
        <f>$D$2*tarifas!$D$12/24</f>
        <v>1.4541666666666666</v>
      </c>
      <c r="S6998" t="e">
        <f>VLOOKUP(E6998&amp;" "&amp;F6998,tarifas!$A$13:$D$20,4,FALSE)*P6998</f>
        <v>#N/A</v>
      </c>
      <c r="T6998">
        <f>IF(F6998="COD1",tarifas!$D$11*(SUMIFS($P$11:$P$8770,$F$11:$F$8770,"=COD1",$B$11:$B$8770,"="&amp;B6998)/COUNTIFS($F$11:$F$8770,"=COD1",$B$11:$B$8770,"="&amp;B6998))/COUNTIFS($A$11:$A$8770,"="&amp;A6998,$F$11:$F$8770,"=COD1"),0)</f>
        <v>0</v>
      </c>
      <c r="U6998" t="e">
        <f>(VLOOKUP(F6998,tarifas!$C$7:$D$10,2,FALSE)+tarifas!$D$21)*datos!P6998</f>
        <v>#N/A</v>
      </c>
      <c r="V6998" t="e">
        <f t="shared" si="993"/>
        <v>#N/A</v>
      </c>
      <c r="W6998">
        <f t="shared" si="994"/>
        <v>0</v>
      </c>
    </row>
    <row r="6999" spans="1:23" x14ac:dyDescent="0.25">
      <c r="A6999">
        <f t="shared" si="987"/>
        <v>288</v>
      </c>
      <c r="B6999">
        <f t="shared" si="988"/>
        <v>10</v>
      </c>
      <c r="C6999" s="1">
        <f t="shared" si="995"/>
        <v>41931.166666649719</v>
      </c>
      <c r="D6999" s="7">
        <v>0</v>
      </c>
      <c r="E6999" s="7"/>
      <c r="G6999">
        <v>32.81</v>
      </c>
      <c r="H6999" s="12">
        <v>207.29625432222764</v>
      </c>
      <c r="I6999" s="13">
        <f>$D$2*tarifas!$D$12/24</f>
        <v>1.4541666666666666</v>
      </c>
      <c r="J6999" s="13" t="e">
        <f>VLOOKUP(E6999&amp;" "&amp;F6999,tarifas!$A$13:$D$20,4,FALSE)*H6999</f>
        <v>#N/A</v>
      </c>
      <c r="K6999" s="13">
        <f>IF(F6999="COD1",tarifas!$D$11*(SUMIFS($H$11:$H$8770,$F$11:$F$8770,"=COD1",$B$11:$B$8770,"="&amp;B6999)/COUNTIFS($F$11:$F$8770,"=COD1",$B$11:$B$8770,"="&amp;B6999))/COUNTIFS($A$11:$A$8770,"="&amp;A6999,$F$11:$F$8770,"=COD1"),0)</f>
        <v>0</v>
      </c>
      <c r="L6999" s="13" t="e">
        <f>(VLOOKUP(F6999,tarifas!$C$7:$D$10,2,FALSE)+tarifas!$D$21)*datos!H6999</f>
        <v>#N/A</v>
      </c>
      <c r="M6999">
        <v>0</v>
      </c>
      <c r="N6999" s="13" t="e">
        <f t="shared" si="989"/>
        <v>#N/A</v>
      </c>
      <c r="O6999">
        <f t="shared" si="990"/>
        <v>0</v>
      </c>
      <c r="P6999" s="12">
        <f t="shared" si="991"/>
        <v>207.29625432222764</v>
      </c>
      <c r="Q6999">
        <f t="shared" si="992"/>
        <v>0</v>
      </c>
      <c r="R6999">
        <f>$D$2*tarifas!$D$12/24</f>
        <v>1.4541666666666666</v>
      </c>
      <c r="S6999" t="e">
        <f>VLOOKUP(E6999&amp;" "&amp;F6999,tarifas!$A$13:$D$20,4,FALSE)*P6999</f>
        <v>#N/A</v>
      </c>
      <c r="T6999">
        <f>IF(F6999="COD1",tarifas!$D$11*(SUMIFS($P$11:$P$8770,$F$11:$F$8770,"=COD1",$B$11:$B$8770,"="&amp;B6999)/COUNTIFS($F$11:$F$8770,"=COD1",$B$11:$B$8770,"="&amp;B6999))/COUNTIFS($A$11:$A$8770,"="&amp;A6999,$F$11:$F$8770,"=COD1"),0)</f>
        <v>0</v>
      </c>
      <c r="U6999" t="e">
        <f>(VLOOKUP(F6999,tarifas!$C$7:$D$10,2,FALSE)+tarifas!$D$21)*datos!P6999</f>
        <v>#N/A</v>
      </c>
      <c r="V6999" t="e">
        <f t="shared" si="993"/>
        <v>#N/A</v>
      </c>
      <c r="W6999">
        <f t="shared" si="994"/>
        <v>0</v>
      </c>
    </row>
    <row r="7000" spans="1:23" x14ac:dyDescent="0.25">
      <c r="A7000">
        <f t="shared" si="987"/>
        <v>288</v>
      </c>
      <c r="B7000">
        <f t="shared" si="988"/>
        <v>10</v>
      </c>
      <c r="C7000" s="1">
        <f t="shared" si="995"/>
        <v>41931.208333316383</v>
      </c>
      <c r="D7000" s="7">
        <v>0</v>
      </c>
      <c r="E7000" s="7"/>
      <c r="G7000">
        <v>33.5</v>
      </c>
      <c r="H7000" s="12">
        <v>207.85924536746325</v>
      </c>
      <c r="I7000" s="13">
        <f>$D$2*tarifas!$D$12/24</f>
        <v>1.4541666666666666</v>
      </c>
      <c r="J7000" s="13" t="e">
        <f>VLOOKUP(E7000&amp;" "&amp;F7000,tarifas!$A$13:$D$20,4,FALSE)*H7000</f>
        <v>#N/A</v>
      </c>
      <c r="K7000" s="13">
        <f>IF(F7000="COD1",tarifas!$D$11*(SUMIFS($H$11:$H$8770,$F$11:$F$8770,"=COD1",$B$11:$B$8770,"="&amp;B7000)/COUNTIFS($F$11:$F$8770,"=COD1",$B$11:$B$8770,"="&amp;B7000))/COUNTIFS($A$11:$A$8770,"="&amp;A7000,$F$11:$F$8770,"=COD1"),0)</f>
        <v>0</v>
      </c>
      <c r="L7000" s="13" t="e">
        <f>(VLOOKUP(F7000,tarifas!$C$7:$D$10,2,FALSE)+tarifas!$D$21)*datos!H7000</f>
        <v>#N/A</v>
      </c>
      <c r="M7000">
        <v>0</v>
      </c>
      <c r="N7000" s="13" t="e">
        <f t="shared" si="989"/>
        <v>#N/A</v>
      </c>
      <c r="O7000">
        <f t="shared" si="990"/>
        <v>0</v>
      </c>
      <c r="P7000" s="12">
        <f t="shared" si="991"/>
        <v>207.85924536746325</v>
      </c>
      <c r="Q7000">
        <f t="shared" si="992"/>
        <v>0</v>
      </c>
      <c r="R7000">
        <f>$D$2*tarifas!$D$12/24</f>
        <v>1.4541666666666666</v>
      </c>
      <c r="S7000" t="e">
        <f>VLOOKUP(E7000&amp;" "&amp;F7000,tarifas!$A$13:$D$20,4,FALSE)*P7000</f>
        <v>#N/A</v>
      </c>
      <c r="T7000">
        <f>IF(F7000="COD1",tarifas!$D$11*(SUMIFS($P$11:$P$8770,$F$11:$F$8770,"=COD1",$B$11:$B$8770,"="&amp;B7000)/COUNTIFS($F$11:$F$8770,"=COD1",$B$11:$B$8770,"="&amp;B7000))/COUNTIFS($A$11:$A$8770,"="&amp;A7000,$F$11:$F$8770,"=COD1"),0)</f>
        <v>0</v>
      </c>
      <c r="U7000" t="e">
        <f>(VLOOKUP(F7000,tarifas!$C$7:$D$10,2,FALSE)+tarifas!$D$21)*datos!P7000</f>
        <v>#N/A</v>
      </c>
      <c r="V7000" t="e">
        <f t="shared" si="993"/>
        <v>#N/A</v>
      </c>
      <c r="W7000">
        <f t="shared" si="994"/>
        <v>0</v>
      </c>
    </row>
    <row r="7001" spans="1:23" x14ac:dyDescent="0.25">
      <c r="A7001">
        <f t="shared" si="987"/>
        <v>288</v>
      </c>
      <c r="B7001">
        <f t="shared" si="988"/>
        <v>10</v>
      </c>
      <c r="C7001" s="1">
        <f t="shared" si="995"/>
        <v>41931.249999983047</v>
      </c>
      <c r="D7001" s="7">
        <v>0</v>
      </c>
      <c r="E7001" s="7"/>
      <c r="G7001">
        <v>38.51</v>
      </c>
      <c r="H7001" s="12">
        <v>186.48539450099443</v>
      </c>
      <c r="I7001" s="13">
        <f>$D$2*tarifas!$D$12/24</f>
        <v>1.4541666666666666</v>
      </c>
      <c r="J7001" s="13" t="e">
        <f>VLOOKUP(E7001&amp;" "&amp;F7001,tarifas!$A$13:$D$20,4,FALSE)*H7001</f>
        <v>#N/A</v>
      </c>
      <c r="K7001" s="13">
        <f>IF(F7001="COD1",tarifas!$D$11*(SUMIFS($H$11:$H$8770,$F$11:$F$8770,"=COD1",$B$11:$B$8770,"="&amp;B7001)/COUNTIFS($F$11:$F$8770,"=COD1",$B$11:$B$8770,"="&amp;B7001))/COUNTIFS($A$11:$A$8770,"="&amp;A7001,$F$11:$F$8770,"=COD1"),0)</f>
        <v>0</v>
      </c>
      <c r="L7001" s="13" t="e">
        <f>(VLOOKUP(F7001,tarifas!$C$7:$D$10,2,FALSE)+tarifas!$D$21)*datos!H7001</f>
        <v>#N/A</v>
      </c>
      <c r="M7001">
        <v>0</v>
      </c>
      <c r="N7001" s="13" t="e">
        <f t="shared" si="989"/>
        <v>#N/A</v>
      </c>
      <c r="O7001">
        <f t="shared" si="990"/>
        <v>0</v>
      </c>
      <c r="P7001" s="12">
        <f t="shared" si="991"/>
        <v>186.48539450099443</v>
      </c>
      <c r="Q7001">
        <f t="shared" si="992"/>
        <v>0</v>
      </c>
      <c r="R7001">
        <f>$D$2*tarifas!$D$12/24</f>
        <v>1.4541666666666666</v>
      </c>
      <c r="S7001" t="e">
        <f>VLOOKUP(E7001&amp;" "&amp;F7001,tarifas!$A$13:$D$20,4,FALSE)*P7001</f>
        <v>#N/A</v>
      </c>
      <c r="T7001">
        <f>IF(F7001="COD1",tarifas!$D$11*(SUMIFS($P$11:$P$8770,$F$11:$F$8770,"=COD1",$B$11:$B$8770,"="&amp;B7001)/COUNTIFS($F$11:$F$8770,"=COD1",$B$11:$B$8770,"="&amp;B7001))/COUNTIFS($A$11:$A$8770,"="&amp;A7001,$F$11:$F$8770,"=COD1"),0)</f>
        <v>0</v>
      </c>
      <c r="U7001" t="e">
        <f>(VLOOKUP(F7001,tarifas!$C$7:$D$10,2,FALSE)+tarifas!$D$21)*datos!P7001</f>
        <v>#N/A</v>
      </c>
      <c r="V7001" t="e">
        <f t="shared" si="993"/>
        <v>#N/A</v>
      </c>
      <c r="W7001">
        <f t="shared" si="994"/>
        <v>0</v>
      </c>
    </row>
    <row r="7002" spans="1:23" x14ac:dyDescent="0.25">
      <c r="A7002">
        <f t="shared" si="987"/>
        <v>288</v>
      </c>
      <c r="B7002">
        <f t="shared" si="988"/>
        <v>10</v>
      </c>
      <c r="C7002" s="1">
        <f t="shared" si="995"/>
        <v>41931.291666649711</v>
      </c>
      <c r="D7002" s="7">
        <v>0</v>
      </c>
      <c r="E7002" s="7"/>
      <c r="G7002">
        <v>38.04</v>
      </c>
      <c r="H7002" s="12">
        <v>185.57627256405709</v>
      </c>
      <c r="I7002" s="13">
        <f>$D$2*tarifas!$D$12/24</f>
        <v>1.4541666666666666</v>
      </c>
      <c r="J7002" s="13" t="e">
        <f>VLOOKUP(E7002&amp;" "&amp;F7002,tarifas!$A$13:$D$20,4,FALSE)*H7002</f>
        <v>#N/A</v>
      </c>
      <c r="K7002" s="13">
        <f>IF(F7002="COD1",tarifas!$D$11*(SUMIFS($H$11:$H$8770,$F$11:$F$8770,"=COD1",$B$11:$B$8770,"="&amp;B7002)/COUNTIFS($F$11:$F$8770,"=COD1",$B$11:$B$8770,"="&amp;B7002))/COUNTIFS($A$11:$A$8770,"="&amp;A7002,$F$11:$F$8770,"=COD1"),0)</f>
        <v>0</v>
      </c>
      <c r="L7002" s="13" t="e">
        <f>(VLOOKUP(F7002,tarifas!$C$7:$D$10,2,FALSE)+tarifas!$D$21)*datos!H7002</f>
        <v>#N/A</v>
      </c>
      <c r="M7002">
        <v>128.99101999999999</v>
      </c>
      <c r="N7002" s="13" t="e">
        <f t="shared" si="989"/>
        <v>#N/A</v>
      </c>
      <c r="O7002">
        <f t="shared" si="990"/>
        <v>128.99101999999999</v>
      </c>
      <c r="P7002" s="12">
        <f t="shared" si="991"/>
        <v>56.5852525640571</v>
      </c>
      <c r="Q7002">
        <f t="shared" si="992"/>
        <v>0</v>
      </c>
      <c r="R7002">
        <f>$D$2*tarifas!$D$12/24</f>
        <v>1.4541666666666666</v>
      </c>
      <c r="S7002" t="e">
        <f>VLOOKUP(E7002&amp;" "&amp;F7002,tarifas!$A$13:$D$20,4,FALSE)*P7002</f>
        <v>#N/A</v>
      </c>
      <c r="T7002">
        <f>IF(F7002="COD1",tarifas!$D$11*(SUMIFS($P$11:$P$8770,$F$11:$F$8770,"=COD1",$B$11:$B$8770,"="&amp;B7002)/COUNTIFS($F$11:$F$8770,"=COD1",$B$11:$B$8770,"="&amp;B7002))/COUNTIFS($A$11:$A$8770,"="&amp;A7002,$F$11:$F$8770,"=COD1"),0)</f>
        <v>0</v>
      </c>
      <c r="U7002" t="e">
        <f>(VLOOKUP(F7002,tarifas!$C$7:$D$10,2,FALSE)+tarifas!$D$21)*datos!P7002</f>
        <v>#N/A</v>
      </c>
      <c r="V7002" t="e">
        <f t="shared" si="993"/>
        <v>#N/A</v>
      </c>
      <c r="W7002">
        <f t="shared" si="994"/>
        <v>0</v>
      </c>
    </row>
    <row r="7003" spans="1:23" x14ac:dyDescent="0.25">
      <c r="A7003">
        <f t="shared" si="987"/>
        <v>288</v>
      </c>
      <c r="B7003">
        <f t="shared" si="988"/>
        <v>10</v>
      </c>
      <c r="C7003" s="1">
        <f t="shared" si="995"/>
        <v>41931.333333316376</v>
      </c>
      <c r="D7003" s="7">
        <v>0</v>
      </c>
      <c r="E7003" s="7"/>
      <c r="G7003">
        <v>43.32</v>
      </c>
      <c r="H7003" s="12">
        <v>185.95814512462036</v>
      </c>
      <c r="I7003" s="13">
        <f>$D$2*tarifas!$D$12/24</f>
        <v>1.4541666666666666</v>
      </c>
      <c r="J7003" s="13" t="e">
        <f>VLOOKUP(E7003&amp;" "&amp;F7003,tarifas!$A$13:$D$20,4,FALSE)*H7003</f>
        <v>#N/A</v>
      </c>
      <c r="K7003" s="13">
        <f>IF(F7003="COD1",tarifas!$D$11*(SUMIFS($H$11:$H$8770,$F$11:$F$8770,"=COD1",$B$11:$B$8770,"="&amp;B7003)/COUNTIFS($F$11:$F$8770,"=COD1",$B$11:$B$8770,"="&amp;B7003))/COUNTIFS($A$11:$A$8770,"="&amp;A7003,$F$11:$F$8770,"=COD1"),0)</f>
        <v>0</v>
      </c>
      <c r="L7003" s="13" t="e">
        <f>(VLOOKUP(F7003,tarifas!$C$7:$D$10,2,FALSE)+tarifas!$D$21)*datos!H7003</f>
        <v>#N/A</v>
      </c>
      <c r="M7003">
        <v>257.32968</v>
      </c>
      <c r="N7003" s="13" t="e">
        <f t="shared" si="989"/>
        <v>#N/A</v>
      </c>
      <c r="O7003">
        <f t="shared" si="990"/>
        <v>185.95814512462036</v>
      </c>
      <c r="P7003" s="12">
        <f t="shared" si="991"/>
        <v>0</v>
      </c>
      <c r="Q7003">
        <f t="shared" si="992"/>
        <v>71.371534875379638</v>
      </c>
      <c r="R7003">
        <f>$D$2*tarifas!$D$12/24</f>
        <v>1.4541666666666666</v>
      </c>
      <c r="S7003" t="e">
        <f>VLOOKUP(E7003&amp;" "&amp;F7003,tarifas!$A$13:$D$20,4,FALSE)*P7003</f>
        <v>#N/A</v>
      </c>
      <c r="T7003">
        <f>IF(F7003="COD1",tarifas!$D$11*(SUMIFS($P$11:$P$8770,$F$11:$F$8770,"=COD1",$B$11:$B$8770,"="&amp;B7003)/COUNTIFS($F$11:$F$8770,"=COD1",$B$11:$B$8770,"="&amp;B7003))/COUNTIFS($A$11:$A$8770,"="&amp;A7003,$F$11:$F$8770,"=COD1"),0)</f>
        <v>0</v>
      </c>
      <c r="U7003" t="e">
        <f>(VLOOKUP(F7003,tarifas!$C$7:$D$10,2,FALSE)+tarifas!$D$21)*datos!P7003</f>
        <v>#N/A</v>
      </c>
      <c r="V7003" t="e">
        <f t="shared" si="993"/>
        <v>#N/A</v>
      </c>
      <c r="W7003">
        <f t="shared" si="994"/>
        <v>2.7826334017213012</v>
      </c>
    </row>
    <row r="7004" spans="1:23" x14ac:dyDescent="0.25">
      <c r="A7004">
        <f t="shared" si="987"/>
        <v>288</v>
      </c>
      <c r="B7004">
        <f t="shared" si="988"/>
        <v>10</v>
      </c>
      <c r="C7004" s="1">
        <f t="shared" si="995"/>
        <v>41931.37499998304</v>
      </c>
      <c r="D7004" s="7">
        <v>0</v>
      </c>
      <c r="E7004" s="7"/>
      <c r="G7004">
        <v>45.65</v>
      </c>
      <c r="H7004" s="12">
        <v>186.73081015594653</v>
      </c>
      <c r="I7004" s="13">
        <f>$D$2*tarifas!$D$12/24</f>
        <v>1.4541666666666666</v>
      </c>
      <c r="J7004" s="13" t="e">
        <f>VLOOKUP(E7004&amp;" "&amp;F7004,tarifas!$A$13:$D$20,4,FALSE)*H7004</f>
        <v>#N/A</v>
      </c>
      <c r="K7004" s="13">
        <f>IF(F7004="COD1",tarifas!$D$11*(SUMIFS($H$11:$H$8770,$F$11:$F$8770,"=COD1",$B$11:$B$8770,"="&amp;B7004)/COUNTIFS($F$11:$F$8770,"=COD1",$B$11:$B$8770,"="&amp;B7004))/COUNTIFS($A$11:$A$8770,"="&amp;A7004,$F$11:$F$8770,"=COD1"),0)</f>
        <v>0</v>
      </c>
      <c r="L7004" s="13" t="e">
        <f>(VLOOKUP(F7004,tarifas!$C$7:$D$10,2,FALSE)+tarifas!$D$21)*datos!H7004</f>
        <v>#N/A</v>
      </c>
      <c r="M7004">
        <v>119.16673</v>
      </c>
      <c r="N7004" s="13" t="e">
        <f t="shared" si="989"/>
        <v>#N/A</v>
      </c>
      <c r="O7004">
        <f t="shared" si="990"/>
        <v>119.16673</v>
      </c>
      <c r="P7004" s="12">
        <f t="shared" si="991"/>
        <v>67.564080155946527</v>
      </c>
      <c r="Q7004">
        <f t="shared" si="992"/>
        <v>0</v>
      </c>
      <c r="R7004">
        <f>$D$2*tarifas!$D$12/24</f>
        <v>1.4541666666666666</v>
      </c>
      <c r="S7004" t="e">
        <f>VLOOKUP(E7004&amp;" "&amp;F7004,tarifas!$A$13:$D$20,4,FALSE)*P7004</f>
        <v>#N/A</v>
      </c>
      <c r="T7004">
        <f>IF(F7004="COD1",tarifas!$D$11*(SUMIFS($P$11:$P$8770,$F$11:$F$8770,"=COD1",$B$11:$B$8770,"="&amp;B7004)/COUNTIFS($F$11:$F$8770,"=COD1",$B$11:$B$8770,"="&amp;B7004))/COUNTIFS($A$11:$A$8770,"="&amp;A7004,$F$11:$F$8770,"=COD1"),0)</f>
        <v>0</v>
      </c>
      <c r="U7004" t="e">
        <f>(VLOOKUP(F7004,tarifas!$C$7:$D$10,2,FALSE)+tarifas!$D$21)*datos!P7004</f>
        <v>#N/A</v>
      </c>
      <c r="V7004" t="e">
        <f t="shared" si="993"/>
        <v>#N/A</v>
      </c>
      <c r="W7004">
        <f t="shared" si="994"/>
        <v>0</v>
      </c>
    </row>
    <row r="7005" spans="1:23" x14ac:dyDescent="0.25">
      <c r="A7005">
        <f t="shared" si="987"/>
        <v>288</v>
      </c>
      <c r="B7005">
        <f t="shared" si="988"/>
        <v>10</v>
      </c>
      <c r="C7005" s="1">
        <f t="shared" si="995"/>
        <v>41931.416666649704</v>
      </c>
      <c r="D7005" s="7">
        <v>0</v>
      </c>
      <c r="E7005" s="7"/>
      <c r="G7005">
        <v>47.13</v>
      </c>
      <c r="H7005" s="12">
        <v>185.44857948902521</v>
      </c>
      <c r="I7005" s="13">
        <f>$D$2*tarifas!$D$12/24</f>
        <v>1.4541666666666666</v>
      </c>
      <c r="J7005" s="13" t="e">
        <f>VLOOKUP(E7005&amp;" "&amp;F7005,tarifas!$A$13:$D$20,4,FALSE)*H7005</f>
        <v>#N/A</v>
      </c>
      <c r="K7005" s="13">
        <f>IF(F7005="COD1",tarifas!$D$11*(SUMIFS($H$11:$H$8770,$F$11:$F$8770,"=COD1",$B$11:$B$8770,"="&amp;B7005)/COUNTIFS($F$11:$F$8770,"=COD1",$B$11:$B$8770,"="&amp;B7005))/COUNTIFS($A$11:$A$8770,"="&amp;A7005,$F$11:$F$8770,"=COD1"),0)</f>
        <v>0</v>
      </c>
      <c r="L7005" s="13" t="e">
        <f>(VLOOKUP(F7005,tarifas!$C$7:$D$10,2,FALSE)+tarifas!$D$21)*datos!H7005</f>
        <v>#N/A</v>
      </c>
      <c r="M7005">
        <v>426.74345</v>
      </c>
      <c r="N7005" s="13" t="e">
        <f t="shared" si="989"/>
        <v>#N/A</v>
      </c>
      <c r="O7005">
        <f t="shared" si="990"/>
        <v>185.44857948902521</v>
      </c>
      <c r="P7005" s="12">
        <f t="shared" si="991"/>
        <v>0</v>
      </c>
      <c r="Q7005">
        <f t="shared" si="992"/>
        <v>241.29487051097479</v>
      </c>
      <c r="R7005">
        <f>$D$2*tarifas!$D$12/24</f>
        <v>1.4541666666666666</v>
      </c>
      <c r="S7005" t="e">
        <f>VLOOKUP(E7005&amp;" "&amp;F7005,tarifas!$A$13:$D$20,4,FALSE)*P7005</f>
        <v>#N/A</v>
      </c>
      <c r="T7005">
        <f>IF(F7005="COD1",tarifas!$D$11*(SUMIFS($P$11:$P$8770,$F$11:$F$8770,"=COD1",$B$11:$B$8770,"="&amp;B7005)/COUNTIFS($F$11:$F$8770,"=COD1",$B$11:$B$8770,"="&amp;B7005))/COUNTIFS($A$11:$A$8770,"="&amp;A7005,$F$11:$F$8770,"=COD1"),0)</f>
        <v>0</v>
      </c>
      <c r="U7005" t="e">
        <f>(VLOOKUP(F7005,tarifas!$C$7:$D$10,2,FALSE)+tarifas!$D$21)*datos!P7005</f>
        <v>#N/A</v>
      </c>
      <c r="V7005" t="e">
        <f t="shared" si="993"/>
        <v>#N/A</v>
      </c>
      <c r="W7005">
        <f t="shared" si="994"/>
        <v>10.235004522464019</v>
      </c>
    </row>
    <row r="7006" spans="1:23" x14ac:dyDescent="0.25">
      <c r="A7006">
        <f t="shared" si="987"/>
        <v>288</v>
      </c>
      <c r="B7006">
        <f t="shared" si="988"/>
        <v>10</v>
      </c>
      <c r="C7006" s="1">
        <f t="shared" si="995"/>
        <v>41931.458333316368</v>
      </c>
      <c r="D7006" s="7">
        <v>0</v>
      </c>
      <c r="E7006" s="7"/>
      <c r="G7006">
        <v>46</v>
      </c>
      <c r="H7006" s="12">
        <v>187.80190859295786</v>
      </c>
      <c r="I7006" s="13">
        <f>$D$2*tarifas!$D$12/24</f>
        <v>1.4541666666666666</v>
      </c>
      <c r="J7006" s="13" t="e">
        <f>VLOOKUP(E7006&amp;" "&amp;F7006,tarifas!$A$13:$D$20,4,FALSE)*H7006</f>
        <v>#N/A</v>
      </c>
      <c r="K7006" s="13">
        <f>IF(F7006="COD1",tarifas!$D$11*(SUMIFS($H$11:$H$8770,$F$11:$F$8770,"=COD1",$B$11:$B$8770,"="&amp;B7006)/COUNTIFS($F$11:$F$8770,"=COD1",$B$11:$B$8770,"="&amp;B7006))/COUNTIFS($A$11:$A$8770,"="&amp;A7006,$F$11:$F$8770,"=COD1"),0)</f>
        <v>0</v>
      </c>
      <c r="L7006" s="13" t="e">
        <f>(VLOOKUP(F7006,tarifas!$C$7:$D$10,2,FALSE)+tarifas!$D$21)*datos!H7006</f>
        <v>#N/A</v>
      </c>
      <c r="M7006">
        <v>474.44756999999998</v>
      </c>
      <c r="N7006" s="13" t="e">
        <f t="shared" si="989"/>
        <v>#N/A</v>
      </c>
      <c r="O7006">
        <f t="shared" si="990"/>
        <v>187.80190859295786</v>
      </c>
      <c r="P7006" s="12">
        <f t="shared" si="991"/>
        <v>0</v>
      </c>
      <c r="Q7006">
        <f t="shared" si="992"/>
        <v>286.6456614070421</v>
      </c>
      <c r="R7006">
        <f>$D$2*tarifas!$D$12/24</f>
        <v>1.4541666666666666</v>
      </c>
      <c r="S7006" t="e">
        <f>VLOOKUP(E7006&amp;" "&amp;F7006,tarifas!$A$13:$D$20,4,FALSE)*P7006</f>
        <v>#N/A</v>
      </c>
      <c r="T7006">
        <f>IF(F7006="COD1",tarifas!$D$11*(SUMIFS($P$11:$P$8770,$F$11:$F$8770,"=COD1",$B$11:$B$8770,"="&amp;B7006)/COUNTIFS($F$11:$F$8770,"=COD1",$B$11:$B$8770,"="&amp;B7006))/COUNTIFS($A$11:$A$8770,"="&amp;A7006,$F$11:$F$8770,"=COD1"),0)</f>
        <v>0</v>
      </c>
      <c r="U7006" t="e">
        <f>(VLOOKUP(F7006,tarifas!$C$7:$D$10,2,FALSE)+tarifas!$D$21)*datos!P7006</f>
        <v>#N/A</v>
      </c>
      <c r="V7006" t="e">
        <f t="shared" si="993"/>
        <v>#N/A</v>
      </c>
      <c r="W7006">
        <f t="shared" si="994"/>
        <v>11.867130382251542</v>
      </c>
    </row>
    <row r="7007" spans="1:23" x14ac:dyDescent="0.25">
      <c r="A7007">
        <f t="shared" si="987"/>
        <v>288</v>
      </c>
      <c r="B7007">
        <f t="shared" si="988"/>
        <v>10</v>
      </c>
      <c r="C7007" s="1">
        <f t="shared" si="995"/>
        <v>41931.499999983032</v>
      </c>
      <c r="D7007" s="7">
        <v>0</v>
      </c>
      <c r="E7007" s="7"/>
      <c r="G7007">
        <v>47.45</v>
      </c>
      <c r="H7007" s="12">
        <v>187.27604588584444</v>
      </c>
      <c r="I7007" s="13">
        <f>$D$2*tarifas!$D$12/24</f>
        <v>1.4541666666666666</v>
      </c>
      <c r="J7007" s="13" t="e">
        <f>VLOOKUP(E7007&amp;" "&amp;F7007,tarifas!$A$13:$D$20,4,FALSE)*H7007</f>
        <v>#N/A</v>
      </c>
      <c r="K7007" s="13">
        <f>IF(F7007="COD1",tarifas!$D$11*(SUMIFS($H$11:$H$8770,$F$11:$F$8770,"=COD1",$B$11:$B$8770,"="&amp;B7007)/COUNTIFS($F$11:$F$8770,"=COD1",$B$11:$B$8770,"="&amp;B7007))/COUNTIFS($A$11:$A$8770,"="&amp;A7007,$F$11:$F$8770,"=COD1"),0)</f>
        <v>0</v>
      </c>
      <c r="L7007" s="13" t="e">
        <f>(VLOOKUP(F7007,tarifas!$C$7:$D$10,2,FALSE)+tarifas!$D$21)*datos!H7007</f>
        <v>#N/A</v>
      </c>
      <c r="M7007">
        <v>469.27046999999999</v>
      </c>
      <c r="N7007" s="13" t="e">
        <f t="shared" si="989"/>
        <v>#N/A</v>
      </c>
      <c r="O7007">
        <f t="shared" si="990"/>
        <v>187.27604588584444</v>
      </c>
      <c r="P7007" s="12">
        <f t="shared" si="991"/>
        <v>0</v>
      </c>
      <c r="Q7007">
        <f t="shared" si="992"/>
        <v>281.99442411415555</v>
      </c>
      <c r="R7007">
        <f>$D$2*tarifas!$D$12/24</f>
        <v>1.4541666666666666</v>
      </c>
      <c r="S7007" t="e">
        <f>VLOOKUP(E7007&amp;" "&amp;F7007,tarifas!$A$13:$D$20,4,FALSE)*P7007</f>
        <v>#N/A</v>
      </c>
      <c r="T7007">
        <f>IF(F7007="COD1",tarifas!$D$11*(SUMIFS($P$11:$P$8770,$F$11:$F$8770,"=COD1",$B$11:$B$8770,"="&amp;B7007)/COUNTIFS($F$11:$F$8770,"=COD1",$B$11:$B$8770,"="&amp;B7007))/COUNTIFS($A$11:$A$8770,"="&amp;A7007,$F$11:$F$8770,"=COD1"),0)</f>
        <v>0</v>
      </c>
      <c r="U7007" t="e">
        <f>(VLOOKUP(F7007,tarifas!$C$7:$D$10,2,FALSE)+tarifas!$D$21)*datos!P7007</f>
        <v>#N/A</v>
      </c>
      <c r="V7007" t="e">
        <f t="shared" si="993"/>
        <v>#N/A</v>
      </c>
      <c r="W7007">
        <f t="shared" si="994"/>
        <v>12.042571881795014</v>
      </c>
    </row>
    <row r="7008" spans="1:23" x14ac:dyDescent="0.25">
      <c r="A7008">
        <f t="shared" si="987"/>
        <v>288</v>
      </c>
      <c r="B7008">
        <f t="shared" si="988"/>
        <v>10</v>
      </c>
      <c r="C7008" s="1">
        <f t="shared" si="995"/>
        <v>41931.541666649697</v>
      </c>
      <c r="D7008" s="7">
        <v>0</v>
      </c>
      <c r="E7008" s="7"/>
      <c r="G7008">
        <v>45.65</v>
      </c>
      <c r="H7008" s="12">
        <v>188.19625138212885</v>
      </c>
      <c r="I7008" s="13">
        <f>$D$2*tarifas!$D$12/24</f>
        <v>1.4541666666666666</v>
      </c>
      <c r="J7008" s="13" t="e">
        <f>VLOOKUP(E7008&amp;" "&amp;F7008,tarifas!$A$13:$D$20,4,FALSE)*H7008</f>
        <v>#N/A</v>
      </c>
      <c r="K7008" s="13">
        <f>IF(F7008="COD1",tarifas!$D$11*(SUMIFS($H$11:$H$8770,$F$11:$F$8770,"=COD1",$B$11:$B$8770,"="&amp;B7008)/COUNTIFS($F$11:$F$8770,"=COD1",$B$11:$B$8770,"="&amp;B7008))/COUNTIFS($A$11:$A$8770,"="&amp;A7008,$F$11:$F$8770,"=COD1"),0)</f>
        <v>0</v>
      </c>
      <c r="L7008" s="13" t="e">
        <f>(VLOOKUP(F7008,tarifas!$C$7:$D$10,2,FALSE)+tarifas!$D$21)*datos!H7008</f>
        <v>#N/A</v>
      </c>
      <c r="M7008">
        <v>424.36581000000001</v>
      </c>
      <c r="N7008" s="13" t="e">
        <f t="shared" si="989"/>
        <v>#N/A</v>
      </c>
      <c r="O7008">
        <f t="shared" si="990"/>
        <v>188.19625138212885</v>
      </c>
      <c r="P7008" s="12">
        <f t="shared" si="991"/>
        <v>0</v>
      </c>
      <c r="Q7008">
        <f t="shared" si="992"/>
        <v>236.16955861787116</v>
      </c>
      <c r="R7008">
        <f>$D$2*tarifas!$D$12/24</f>
        <v>1.4541666666666666</v>
      </c>
      <c r="S7008" t="e">
        <f>VLOOKUP(E7008&amp;" "&amp;F7008,tarifas!$A$13:$D$20,4,FALSE)*P7008</f>
        <v>#N/A</v>
      </c>
      <c r="T7008">
        <f>IF(F7008="COD1",tarifas!$D$11*(SUMIFS($P$11:$P$8770,$F$11:$F$8770,"=COD1",$B$11:$B$8770,"="&amp;B7008)/COUNTIFS($F$11:$F$8770,"=COD1",$B$11:$B$8770,"="&amp;B7008))/COUNTIFS($A$11:$A$8770,"="&amp;A7008,$F$11:$F$8770,"=COD1"),0)</f>
        <v>0</v>
      </c>
      <c r="U7008" t="e">
        <f>(VLOOKUP(F7008,tarifas!$C$7:$D$10,2,FALSE)+tarifas!$D$21)*datos!P7008</f>
        <v>#N/A</v>
      </c>
      <c r="V7008" t="e">
        <f t="shared" si="993"/>
        <v>#N/A</v>
      </c>
      <c r="W7008">
        <f t="shared" si="994"/>
        <v>9.7030263158152383</v>
      </c>
    </row>
    <row r="7009" spans="1:23" x14ac:dyDescent="0.25">
      <c r="A7009">
        <f t="shared" si="987"/>
        <v>288</v>
      </c>
      <c r="B7009">
        <f t="shared" si="988"/>
        <v>10</v>
      </c>
      <c r="C7009" s="1">
        <f t="shared" si="995"/>
        <v>41931.583333316361</v>
      </c>
      <c r="D7009" s="7">
        <v>0</v>
      </c>
      <c r="E7009" s="7"/>
      <c r="G7009">
        <v>42.74</v>
      </c>
      <c r="H7009" s="12">
        <v>191.21196687959298</v>
      </c>
      <c r="I7009" s="13">
        <f>$D$2*tarifas!$D$12/24</f>
        <v>1.4541666666666666</v>
      </c>
      <c r="J7009" s="13" t="e">
        <f>VLOOKUP(E7009&amp;" "&amp;F7009,tarifas!$A$13:$D$20,4,FALSE)*H7009</f>
        <v>#N/A</v>
      </c>
      <c r="K7009" s="13">
        <f>IF(F7009="COD1",tarifas!$D$11*(SUMIFS($H$11:$H$8770,$F$11:$F$8770,"=COD1",$B$11:$B$8770,"="&amp;B7009)/COUNTIFS($F$11:$F$8770,"=COD1",$B$11:$B$8770,"="&amp;B7009))/COUNTIFS($A$11:$A$8770,"="&amp;A7009,$F$11:$F$8770,"=COD1"),0)</f>
        <v>0</v>
      </c>
      <c r="L7009" s="13" t="e">
        <f>(VLOOKUP(F7009,tarifas!$C$7:$D$10,2,FALSE)+tarifas!$D$21)*datos!H7009</f>
        <v>#N/A</v>
      </c>
      <c r="M7009">
        <v>345.59396000000004</v>
      </c>
      <c r="N7009" s="13" t="e">
        <f t="shared" si="989"/>
        <v>#N/A</v>
      </c>
      <c r="O7009">
        <f t="shared" si="990"/>
        <v>191.21196687959298</v>
      </c>
      <c r="P7009" s="12">
        <f t="shared" si="991"/>
        <v>0</v>
      </c>
      <c r="Q7009">
        <f t="shared" si="992"/>
        <v>154.38199312040706</v>
      </c>
      <c r="R7009">
        <f>$D$2*tarifas!$D$12/24</f>
        <v>1.4541666666666666</v>
      </c>
      <c r="S7009" t="e">
        <f>VLOOKUP(E7009&amp;" "&amp;F7009,tarifas!$A$13:$D$20,4,FALSE)*P7009</f>
        <v>#N/A</v>
      </c>
      <c r="T7009">
        <f>IF(F7009="COD1",tarifas!$D$11*(SUMIFS($P$11:$P$8770,$F$11:$F$8770,"=COD1",$B$11:$B$8770,"="&amp;B7009)/COUNTIFS($F$11:$F$8770,"=COD1",$B$11:$B$8770,"="&amp;B7009))/COUNTIFS($A$11:$A$8770,"="&amp;A7009,$F$11:$F$8770,"=COD1"),0)</f>
        <v>0</v>
      </c>
      <c r="U7009" t="e">
        <f>(VLOOKUP(F7009,tarifas!$C$7:$D$10,2,FALSE)+tarifas!$D$21)*datos!P7009</f>
        <v>#N/A</v>
      </c>
      <c r="V7009" t="e">
        <f t="shared" si="993"/>
        <v>#N/A</v>
      </c>
      <c r="W7009">
        <f t="shared" si="994"/>
        <v>5.9384577473695783</v>
      </c>
    </row>
    <row r="7010" spans="1:23" x14ac:dyDescent="0.25">
      <c r="A7010">
        <f t="shared" si="987"/>
        <v>288</v>
      </c>
      <c r="B7010">
        <f t="shared" si="988"/>
        <v>10</v>
      </c>
      <c r="C7010" s="1">
        <f t="shared" si="995"/>
        <v>41931.624999983025</v>
      </c>
      <c r="D7010" s="7">
        <v>0</v>
      </c>
      <c r="E7010" s="7"/>
      <c r="G7010">
        <v>37.57</v>
      </c>
      <c r="H7010" s="12">
        <v>197.91925815157109</v>
      </c>
      <c r="I7010" s="13">
        <f>$D$2*tarifas!$D$12/24</f>
        <v>1.4541666666666666</v>
      </c>
      <c r="J7010" s="13" t="e">
        <f>VLOOKUP(E7010&amp;" "&amp;F7010,tarifas!$A$13:$D$20,4,FALSE)*H7010</f>
        <v>#N/A</v>
      </c>
      <c r="K7010" s="13">
        <f>IF(F7010="COD1",tarifas!$D$11*(SUMIFS($H$11:$H$8770,$F$11:$F$8770,"=COD1",$B$11:$B$8770,"="&amp;B7010)/COUNTIFS($F$11:$F$8770,"=COD1",$B$11:$B$8770,"="&amp;B7010))/COUNTIFS($A$11:$A$8770,"="&amp;A7010,$F$11:$F$8770,"=COD1"),0)</f>
        <v>0</v>
      </c>
      <c r="L7010" s="13" t="e">
        <f>(VLOOKUP(F7010,tarifas!$C$7:$D$10,2,FALSE)+tarifas!$D$21)*datos!H7010</f>
        <v>#N/A</v>
      </c>
      <c r="M7010">
        <v>230.57014000000001</v>
      </c>
      <c r="N7010" s="13" t="e">
        <f t="shared" si="989"/>
        <v>#N/A</v>
      </c>
      <c r="O7010">
        <f t="shared" si="990"/>
        <v>197.91925815157109</v>
      </c>
      <c r="P7010" s="12">
        <f t="shared" si="991"/>
        <v>0</v>
      </c>
      <c r="Q7010">
        <f t="shared" si="992"/>
        <v>32.650881848428924</v>
      </c>
      <c r="R7010">
        <f>$D$2*tarifas!$D$12/24</f>
        <v>1.4541666666666666</v>
      </c>
      <c r="S7010" t="e">
        <f>VLOOKUP(E7010&amp;" "&amp;F7010,tarifas!$A$13:$D$20,4,FALSE)*P7010</f>
        <v>#N/A</v>
      </c>
      <c r="T7010">
        <f>IF(F7010="COD1",tarifas!$D$11*(SUMIFS($P$11:$P$8770,$F$11:$F$8770,"=COD1",$B$11:$B$8770,"="&amp;B7010)/COUNTIFS($F$11:$F$8770,"=COD1",$B$11:$B$8770,"="&amp;B7010))/COUNTIFS($A$11:$A$8770,"="&amp;A7010,$F$11:$F$8770,"=COD1"),0)</f>
        <v>0</v>
      </c>
      <c r="U7010" t="e">
        <f>(VLOOKUP(F7010,tarifas!$C$7:$D$10,2,FALSE)+tarifas!$D$21)*datos!P7010</f>
        <v>#N/A</v>
      </c>
      <c r="V7010" t="e">
        <f t="shared" si="993"/>
        <v>#N/A</v>
      </c>
      <c r="W7010">
        <f t="shared" si="994"/>
        <v>1.1040242679409273</v>
      </c>
    </row>
    <row r="7011" spans="1:23" x14ac:dyDescent="0.25">
      <c r="A7011">
        <f t="shared" si="987"/>
        <v>288</v>
      </c>
      <c r="B7011">
        <f t="shared" si="988"/>
        <v>10</v>
      </c>
      <c r="C7011" s="1">
        <f t="shared" si="995"/>
        <v>41931.666666649689</v>
      </c>
      <c r="D7011" s="7">
        <v>230.01515151515153</v>
      </c>
      <c r="E7011" s="7"/>
      <c r="G7011">
        <v>37.57</v>
      </c>
      <c r="H7011" s="12">
        <v>208.79874033807536</v>
      </c>
      <c r="I7011" s="13">
        <f>$D$2*tarifas!$D$12/24</f>
        <v>1.4541666666666666</v>
      </c>
      <c r="J7011" s="13" t="e">
        <f>VLOOKUP(E7011&amp;" "&amp;F7011,tarifas!$A$13:$D$20,4,FALSE)*H7011</f>
        <v>#N/A</v>
      </c>
      <c r="K7011" s="13">
        <f>IF(F7011="COD1",tarifas!$D$11*(SUMIFS($H$11:$H$8770,$F$11:$F$8770,"=COD1",$B$11:$B$8770,"="&amp;B7011)/COUNTIFS($F$11:$F$8770,"=COD1",$B$11:$B$8770,"="&amp;B7011))/COUNTIFS($A$11:$A$8770,"="&amp;A7011,$F$11:$F$8770,"=COD1"),0)</f>
        <v>0</v>
      </c>
      <c r="L7011" s="13" t="e">
        <f>(VLOOKUP(F7011,tarifas!$C$7:$D$10,2,FALSE)+tarifas!$D$21)*datos!H7011</f>
        <v>#N/A</v>
      </c>
      <c r="M7011">
        <v>57.148510000000002</v>
      </c>
      <c r="N7011" s="13" t="e">
        <f t="shared" si="989"/>
        <v>#N/A</v>
      </c>
      <c r="O7011">
        <f t="shared" si="990"/>
        <v>57.148510000000002</v>
      </c>
      <c r="P7011" s="12">
        <f t="shared" si="991"/>
        <v>151.65023033807535</v>
      </c>
      <c r="Q7011">
        <f t="shared" si="992"/>
        <v>0</v>
      </c>
      <c r="R7011">
        <f>$D$2*tarifas!$D$12/24</f>
        <v>1.4541666666666666</v>
      </c>
      <c r="S7011" t="e">
        <f>VLOOKUP(E7011&amp;" "&amp;F7011,tarifas!$A$13:$D$20,4,FALSE)*P7011</f>
        <v>#N/A</v>
      </c>
      <c r="T7011">
        <f>IF(F7011="COD1",tarifas!$D$11*(SUMIFS($P$11:$P$8770,$F$11:$F$8770,"=COD1",$B$11:$B$8770,"="&amp;B7011)/COUNTIFS($F$11:$F$8770,"=COD1",$B$11:$B$8770,"="&amp;B7011))/COUNTIFS($A$11:$A$8770,"="&amp;A7011,$F$11:$F$8770,"=COD1"),0)</f>
        <v>0</v>
      </c>
      <c r="U7011" t="e">
        <f>(VLOOKUP(F7011,tarifas!$C$7:$D$10,2,FALSE)+tarifas!$D$21)*datos!P7011</f>
        <v>#N/A</v>
      </c>
      <c r="V7011" t="e">
        <f t="shared" si="993"/>
        <v>#N/A</v>
      </c>
      <c r="W7011">
        <f t="shared" si="994"/>
        <v>0</v>
      </c>
    </row>
    <row r="7012" spans="1:23" x14ac:dyDescent="0.25">
      <c r="A7012">
        <f t="shared" si="987"/>
        <v>288</v>
      </c>
      <c r="B7012">
        <f t="shared" si="988"/>
        <v>10</v>
      </c>
      <c r="C7012" s="1">
        <f t="shared" si="995"/>
        <v>41931.708333316354</v>
      </c>
      <c r="D7012" s="7">
        <v>102.77272727272728</v>
      </c>
      <c r="E7012" s="7"/>
      <c r="G7012">
        <v>42.59</v>
      </c>
      <c r="H7012" s="12">
        <v>210.12857982616651</v>
      </c>
      <c r="I7012" s="13">
        <f>$D$2*tarifas!$D$12/24</f>
        <v>1.4541666666666666</v>
      </c>
      <c r="J7012" s="13" t="e">
        <f>VLOOKUP(E7012&amp;" "&amp;F7012,tarifas!$A$13:$D$20,4,FALSE)*H7012</f>
        <v>#N/A</v>
      </c>
      <c r="K7012" s="13">
        <f>IF(F7012="COD1",tarifas!$D$11*(SUMIFS($H$11:$H$8770,$F$11:$F$8770,"=COD1",$B$11:$B$8770,"="&amp;B7012)/COUNTIFS($F$11:$F$8770,"=COD1",$B$11:$B$8770,"="&amp;B7012))/COUNTIFS($A$11:$A$8770,"="&amp;A7012,$F$11:$F$8770,"=COD1"),0)</f>
        <v>0</v>
      </c>
      <c r="L7012" s="13" t="e">
        <f>(VLOOKUP(F7012,tarifas!$C$7:$D$10,2,FALSE)+tarifas!$D$21)*datos!H7012</f>
        <v>#N/A</v>
      </c>
      <c r="M7012">
        <v>0</v>
      </c>
      <c r="N7012" s="13" t="e">
        <f t="shared" si="989"/>
        <v>#N/A</v>
      </c>
      <c r="O7012">
        <f t="shared" si="990"/>
        <v>0</v>
      </c>
      <c r="P7012" s="12">
        <f t="shared" si="991"/>
        <v>210.12857982616651</v>
      </c>
      <c r="Q7012">
        <f t="shared" si="992"/>
        <v>0</v>
      </c>
      <c r="R7012">
        <f>$D$2*tarifas!$D$12/24</f>
        <v>1.4541666666666666</v>
      </c>
      <c r="S7012" t="e">
        <f>VLOOKUP(E7012&amp;" "&amp;F7012,tarifas!$A$13:$D$20,4,FALSE)*P7012</f>
        <v>#N/A</v>
      </c>
      <c r="T7012">
        <f>IF(F7012="COD1",tarifas!$D$11*(SUMIFS($P$11:$P$8770,$F$11:$F$8770,"=COD1",$B$11:$B$8770,"="&amp;B7012)/COUNTIFS($F$11:$F$8770,"=COD1",$B$11:$B$8770,"="&amp;B7012))/COUNTIFS($A$11:$A$8770,"="&amp;A7012,$F$11:$F$8770,"=COD1"),0)</f>
        <v>0</v>
      </c>
      <c r="U7012" t="e">
        <f>(VLOOKUP(F7012,tarifas!$C$7:$D$10,2,FALSE)+tarifas!$D$21)*datos!P7012</f>
        <v>#N/A</v>
      </c>
      <c r="V7012" t="e">
        <f t="shared" si="993"/>
        <v>#N/A</v>
      </c>
      <c r="W7012">
        <f t="shared" si="994"/>
        <v>0</v>
      </c>
    </row>
    <row r="7013" spans="1:23" x14ac:dyDescent="0.25">
      <c r="A7013">
        <f t="shared" si="987"/>
        <v>288</v>
      </c>
      <c r="B7013">
        <f t="shared" si="988"/>
        <v>10</v>
      </c>
      <c r="C7013" s="1">
        <f t="shared" si="995"/>
        <v>41931.749999983018</v>
      </c>
      <c r="D7013" s="7">
        <v>0</v>
      </c>
      <c r="E7013" s="7"/>
      <c r="G7013">
        <v>45.65</v>
      </c>
      <c r="H7013" s="12">
        <v>202.9416807911652</v>
      </c>
      <c r="I7013" s="13">
        <f>$D$2*tarifas!$D$12/24</f>
        <v>1.4541666666666666</v>
      </c>
      <c r="J7013" s="13" t="e">
        <f>VLOOKUP(E7013&amp;" "&amp;F7013,tarifas!$A$13:$D$20,4,FALSE)*H7013</f>
        <v>#N/A</v>
      </c>
      <c r="K7013" s="13">
        <f>IF(F7013="COD1",tarifas!$D$11*(SUMIFS($H$11:$H$8770,$F$11:$F$8770,"=COD1",$B$11:$B$8770,"="&amp;B7013)/COUNTIFS($F$11:$F$8770,"=COD1",$B$11:$B$8770,"="&amp;B7013))/COUNTIFS($A$11:$A$8770,"="&amp;A7013,$F$11:$F$8770,"=COD1"),0)</f>
        <v>0</v>
      </c>
      <c r="L7013" s="13" t="e">
        <f>(VLOOKUP(F7013,tarifas!$C$7:$D$10,2,FALSE)+tarifas!$D$21)*datos!H7013</f>
        <v>#N/A</v>
      </c>
      <c r="M7013">
        <v>0</v>
      </c>
      <c r="N7013" s="13" t="e">
        <f t="shared" si="989"/>
        <v>#N/A</v>
      </c>
      <c r="O7013">
        <f t="shared" si="990"/>
        <v>0</v>
      </c>
      <c r="P7013" s="12">
        <f t="shared" si="991"/>
        <v>202.9416807911652</v>
      </c>
      <c r="Q7013">
        <f t="shared" si="992"/>
        <v>0</v>
      </c>
      <c r="R7013">
        <f>$D$2*tarifas!$D$12/24</f>
        <v>1.4541666666666666</v>
      </c>
      <c r="S7013" t="e">
        <f>VLOOKUP(E7013&amp;" "&amp;F7013,tarifas!$A$13:$D$20,4,FALSE)*P7013</f>
        <v>#N/A</v>
      </c>
      <c r="T7013">
        <f>IF(F7013="COD1",tarifas!$D$11*(SUMIFS($P$11:$P$8770,$F$11:$F$8770,"=COD1",$B$11:$B$8770,"="&amp;B7013)/COUNTIFS($F$11:$F$8770,"=COD1",$B$11:$B$8770,"="&amp;B7013))/COUNTIFS($A$11:$A$8770,"="&amp;A7013,$F$11:$F$8770,"=COD1"),0)</f>
        <v>0</v>
      </c>
      <c r="U7013" t="e">
        <f>(VLOOKUP(F7013,tarifas!$C$7:$D$10,2,FALSE)+tarifas!$D$21)*datos!P7013</f>
        <v>#N/A</v>
      </c>
      <c r="V7013" t="e">
        <f t="shared" si="993"/>
        <v>#N/A</v>
      </c>
      <c r="W7013">
        <f t="shared" si="994"/>
        <v>0</v>
      </c>
    </row>
    <row r="7014" spans="1:23" x14ac:dyDescent="0.25">
      <c r="A7014">
        <f t="shared" si="987"/>
        <v>288</v>
      </c>
      <c r="B7014">
        <f t="shared" si="988"/>
        <v>10</v>
      </c>
      <c r="C7014" s="1">
        <f t="shared" si="995"/>
        <v>41931.791666649682</v>
      </c>
      <c r="D7014" s="7">
        <v>0</v>
      </c>
      <c r="E7014" s="7"/>
      <c r="G7014">
        <v>62</v>
      </c>
      <c r="H7014" s="12">
        <v>218.85549794567328</v>
      </c>
      <c r="I7014" s="13">
        <f>$D$2*tarifas!$D$12/24</f>
        <v>1.4541666666666666</v>
      </c>
      <c r="J7014" s="13" t="e">
        <f>VLOOKUP(E7014&amp;" "&amp;F7014,tarifas!$A$13:$D$20,4,FALSE)*H7014</f>
        <v>#N/A</v>
      </c>
      <c r="K7014" s="13">
        <f>IF(F7014="COD1",tarifas!$D$11*(SUMIFS($H$11:$H$8770,$F$11:$F$8770,"=COD1",$B$11:$B$8770,"="&amp;B7014)/COUNTIFS($F$11:$F$8770,"=COD1",$B$11:$B$8770,"="&amp;B7014))/COUNTIFS($A$11:$A$8770,"="&amp;A7014,$F$11:$F$8770,"=COD1"),0)</f>
        <v>0</v>
      </c>
      <c r="L7014" s="13" t="e">
        <f>(VLOOKUP(F7014,tarifas!$C$7:$D$10,2,FALSE)+tarifas!$D$21)*datos!H7014</f>
        <v>#N/A</v>
      </c>
      <c r="M7014">
        <v>0</v>
      </c>
      <c r="N7014" s="13" t="e">
        <f t="shared" si="989"/>
        <v>#N/A</v>
      </c>
      <c r="O7014">
        <f t="shared" si="990"/>
        <v>0</v>
      </c>
      <c r="P7014" s="12">
        <f t="shared" si="991"/>
        <v>218.85549794567328</v>
      </c>
      <c r="Q7014">
        <f t="shared" si="992"/>
        <v>0</v>
      </c>
      <c r="R7014">
        <f>$D$2*tarifas!$D$12/24</f>
        <v>1.4541666666666666</v>
      </c>
      <c r="S7014" t="e">
        <f>VLOOKUP(E7014&amp;" "&amp;F7014,tarifas!$A$13:$D$20,4,FALSE)*P7014</f>
        <v>#N/A</v>
      </c>
      <c r="T7014">
        <f>IF(F7014="COD1",tarifas!$D$11*(SUMIFS($P$11:$P$8770,$F$11:$F$8770,"=COD1",$B$11:$B$8770,"="&amp;B7014)/COUNTIFS($F$11:$F$8770,"=COD1",$B$11:$B$8770,"="&amp;B7014))/COUNTIFS($A$11:$A$8770,"="&amp;A7014,$F$11:$F$8770,"=COD1"),0)</f>
        <v>0</v>
      </c>
      <c r="U7014" t="e">
        <f>(VLOOKUP(F7014,tarifas!$C$7:$D$10,2,FALSE)+tarifas!$D$21)*datos!P7014</f>
        <v>#N/A</v>
      </c>
      <c r="V7014" t="e">
        <f t="shared" si="993"/>
        <v>#N/A</v>
      </c>
      <c r="W7014">
        <f t="shared" si="994"/>
        <v>0</v>
      </c>
    </row>
    <row r="7015" spans="1:23" x14ac:dyDescent="0.25">
      <c r="A7015">
        <f t="shared" si="987"/>
        <v>288</v>
      </c>
      <c r="B7015">
        <f t="shared" si="988"/>
        <v>10</v>
      </c>
      <c r="C7015" s="1">
        <f t="shared" si="995"/>
        <v>41931.833333316346</v>
      </c>
      <c r="D7015" s="7">
        <v>0</v>
      </c>
      <c r="E7015" s="7"/>
      <c r="G7015">
        <v>63.94</v>
      </c>
      <c r="H7015" s="12">
        <v>222.03050871800235</v>
      </c>
      <c r="I7015" s="13">
        <f>$D$2*tarifas!$D$12/24</f>
        <v>1.4541666666666666</v>
      </c>
      <c r="J7015" s="13" t="e">
        <f>VLOOKUP(E7015&amp;" "&amp;F7015,tarifas!$A$13:$D$20,4,FALSE)*H7015</f>
        <v>#N/A</v>
      </c>
      <c r="K7015" s="13">
        <f>IF(F7015="COD1",tarifas!$D$11*(SUMIFS($H$11:$H$8770,$F$11:$F$8770,"=COD1",$B$11:$B$8770,"="&amp;B7015)/COUNTIFS($F$11:$F$8770,"=COD1",$B$11:$B$8770,"="&amp;B7015))/COUNTIFS($A$11:$A$8770,"="&amp;A7015,$F$11:$F$8770,"=COD1"),0)</f>
        <v>0</v>
      </c>
      <c r="L7015" s="13" t="e">
        <f>(VLOOKUP(F7015,tarifas!$C$7:$D$10,2,FALSE)+tarifas!$D$21)*datos!H7015</f>
        <v>#N/A</v>
      </c>
      <c r="M7015">
        <v>0</v>
      </c>
      <c r="N7015" s="13" t="e">
        <f t="shared" si="989"/>
        <v>#N/A</v>
      </c>
      <c r="O7015">
        <f t="shared" si="990"/>
        <v>0</v>
      </c>
      <c r="P7015" s="12">
        <f t="shared" si="991"/>
        <v>222.03050871800235</v>
      </c>
      <c r="Q7015">
        <f t="shared" si="992"/>
        <v>0</v>
      </c>
      <c r="R7015">
        <f>$D$2*tarifas!$D$12/24</f>
        <v>1.4541666666666666</v>
      </c>
      <c r="S7015" t="e">
        <f>VLOOKUP(E7015&amp;" "&amp;F7015,tarifas!$A$13:$D$20,4,FALSE)*P7015</f>
        <v>#N/A</v>
      </c>
      <c r="T7015">
        <f>IF(F7015="COD1",tarifas!$D$11*(SUMIFS($P$11:$P$8770,$F$11:$F$8770,"=COD1",$B$11:$B$8770,"="&amp;B7015)/COUNTIFS($F$11:$F$8770,"=COD1",$B$11:$B$8770,"="&amp;B7015))/COUNTIFS($A$11:$A$8770,"="&amp;A7015,$F$11:$F$8770,"=COD1"),0)</f>
        <v>0</v>
      </c>
      <c r="U7015" t="e">
        <f>(VLOOKUP(F7015,tarifas!$C$7:$D$10,2,FALSE)+tarifas!$D$21)*datos!P7015</f>
        <v>#N/A</v>
      </c>
      <c r="V7015" t="e">
        <f t="shared" si="993"/>
        <v>#N/A</v>
      </c>
      <c r="W7015">
        <f t="shared" si="994"/>
        <v>0</v>
      </c>
    </row>
    <row r="7016" spans="1:23" x14ac:dyDescent="0.25">
      <c r="A7016">
        <f t="shared" si="987"/>
        <v>288</v>
      </c>
      <c r="B7016">
        <f t="shared" si="988"/>
        <v>10</v>
      </c>
      <c r="C7016" s="1">
        <f t="shared" si="995"/>
        <v>41931.874999983011</v>
      </c>
      <c r="D7016" s="7">
        <v>0</v>
      </c>
      <c r="E7016" s="7"/>
      <c r="G7016">
        <v>59.94</v>
      </c>
      <c r="H7016" s="12">
        <v>223.23956141052452</v>
      </c>
      <c r="I7016" s="13">
        <f>$D$2*tarifas!$D$12/24</f>
        <v>1.4541666666666666</v>
      </c>
      <c r="J7016" s="13" t="e">
        <f>VLOOKUP(E7016&amp;" "&amp;F7016,tarifas!$A$13:$D$20,4,FALSE)*H7016</f>
        <v>#N/A</v>
      </c>
      <c r="K7016" s="13">
        <f>IF(F7016="COD1",tarifas!$D$11*(SUMIFS($H$11:$H$8770,$F$11:$F$8770,"=COD1",$B$11:$B$8770,"="&amp;B7016)/COUNTIFS($F$11:$F$8770,"=COD1",$B$11:$B$8770,"="&amp;B7016))/COUNTIFS($A$11:$A$8770,"="&amp;A7016,$F$11:$F$8770,"=COD1"),0)</f>
        <v>0</v>
      </c>
      <c r="L7016" s="13" t="e">
        <f>(VLOOKUP(F7016,tarifas!$C$7:$D$10,2,FALSE)+tarifas!$D$21)*datos!H7016</f>
        <v>#N/A</v>
      </c>
      <c r="M7016">
        <v>0</v>
      </c>
      <c r="N7016" s="13" t="e">
        <f t="shared" si="989"/>
        <v>#N/A</v>
      </c>
      <c r="O7016">
        <f t="shared" si="990"/>
        <v>0</v>
      </c>
      <c r="P7016" s="12">
        <f t="shared" si="991"/>
        <v>223.23956141052452</v>
      </c>
      <c r="Q7016">
        <f t="shared" si="992"/>
        <v>0</v>
      </c>
      <c r="R7016">
        <f>$D$2*tarifas!$D$12/24</f>
        <v>1.4541666666666666</v>
      </c>
      <c r="S7016" t="e">
        <f>VLOOKUP(E7016&amp;" "&amp;F7016,tarifas!$A$13:$D$20,4,FALSE)*P7016</f>
        <v>#N/A</v>
      </c>
      <c r="T7016">
        <f>IF(F7016="COD1",tarifas!$D$11*(SUMIFS($P$11:$P$8770,$F$11:$F$8770,"=COD1",$B$11:$B$8770,"="&amp;B7016)/COUNTIFS($F$11:$F$8770,"=COD1",$B$11:$B$8770,"="&amp;B7016))/COUNTIFS($A$11:$A$8770,"="&amp;A7016,$F$11:$F$8770,"=COD1"),0)</f>
        <v>0</v>
      </c>
      <c r="U7016" t="e">
        <f>(VLOOKUP(F7016,tarifas!$C$7:$D$10,2,FALSE)+tarifas!$D$21)*datos!P7016</f>
        <v>#N/A</v>
      </c>
      <c r="V7016" t="e">
        <f t="shared" si="993"/>
        <v>#N/A</v>
      </c>
      <c r="W7016">
        <f t="shared" si="994"/>
        <v>0</v>
      </c>
    </row>
    <row r="7017" spans="1:23" x14ac:dyDescent="0.25">
      <c r="A7017">
        <f t="shared" si="987"/>
        <v>288</v>
      </c>
      <c r="B7017">
        <f t="shared" si="988"/>
        <v>10</v>
      </c>
      <c r="C7017" s="1">
        <f t="shared" si="995"/>
        <v>41931.916666649675</v>
      </c>
      <c r="D7017" s="7">
        <v>0</v>
      </c>
      <c r="E7017" s="7"/>
      <c r="G7017">
        <v>48.15</v>
      </c>
      <c r="H7017" s="12">
        <v>222.7885394858088</v>
      </c>
      <c r="I7017" s="13">
        <f>$D$2*tarifas!$D$12/24</f>
        <v>1.4541666666666666</v>
      </c>
      <c r="J7017" s="13" t="e">
        <f>VLOOKUP(E7017&amp;" "&amp;F7017,tarifas!$A$13:$D$20,4,FALSE)*H7017</f>
        <v>#N/A</v>
      </c>
      <c r="K7017" s="13">
        <f>IF(F7017="COD1",tarifas!$D$11*(SUMIFS($H$11:$H$8770,$F$11:$F$8770,"=COD1",$B$11:$B$8770,"="&amp;B7017)/COUNTIFS($F$11:$F$8770,"=COD1",$B$11:$B$8770,"="&amp;B7017))/COUNTIFS($A$11:$A$8770,"="&amp;A7017,$F$11:$F$8770,"=COD1"),0)</f>
        <v>0</v>
      </c>
      <c r="L7017" s="13" t="e">
        <f>(VLOOKUP(F7017,tarifas!$C$7:$D$10,2,FALSE)+tarifas!$D$21)*datos!H7017</f>
        <v>#N/A</v>
      </c>
      <c r="M7017">
        <v>0</v>
      </c>
      <c r="N7017" s="13" t="e">
        <f t="shared" si="989"/>
        <v>#N/A</v>
      </c>
      <c r="O7017">
        <f t="shared" si="990"/>
        <v>0</v>
      </c>
      <c r="P7017" s="12">
        <f t="shared" si="991"/>
        <v>222.7885394858088</v>
      </c>
      <c r="Q7017">
        <f t="shared" si="992"/>
        <v>0</v>
      </c>
      <c r="R7017">
        <f>$D$2*tarifas!$D$12/24</f>
        <v>1.4541666666666666</v>
      </c>
      <c r="S7017" t="e">
        <f>VLOOKUP(E7017&amp;" "&amp;F7017,tarifas!$A$13:$D$20,4,FALSE)*P7017</f>
        <v>#N/A</v>
      </c>
      <c r="T7017">
        <f>IF(F7017="COD1",tarifas!$D$11*(SUMIFS($P$11:$P$8770,$F$11:$F$8770,"=COD1",$B$11:$B$8770,"="&amp;B7017)/COUNTIFS($F$11:$F$8770,"=COD1",$B$11:$B$8770,"="&amp;B7017))/COUNTIFS($A$11:$A$8770,"="&amp;A7017,$F$11:$F$8770,"=COD1"),0)</f>
        <v>0</v>
      </c>
      <c r="U7017" t="e">
        <f>(VLOOKUP(F7017,tarifas!$C$7:$D$10,2,FALSE)+tarifas!$D$21)*datos!P7017</f>
        <v>#N/A</v>
      </c>
      <c r="V7017" t="e">
        <f t="shared" si="993"/>
        <v>#N/A</v>
      </c>
      <c r="W7017">
        <f t="shared" si="994"/>
        <v>0</v>
      </c>
    </row>
    <row r="7018" spans="1:23" x14ac:dyDescent="0.25">
      <c r="A7018">
        <f t="shared" si="987"/>
        <v>288</v>
      </c>
      <c r="B7018">
        <f t="shared" si="988"/>
        <v>10</v>
      </c>
      <c r="C7018" s="1">
        <f t="shared" si="995"/>
        <v>41931.958333316339</v>
      </c>
      <c r="D7018" s="7">
        <v>0</v>
      </c>
      <c r="E7018" s="7"/>
      <c r="G7018">
        <v>33.5</v>
      </c>
      <c r="H7018" s="12">
        <v>218.70738393197175</v>
      </c>
      <c r="I7018" s="13">
        <f>$D$2*tarifas!$D$12/24</f>
        <v>1.4541666666666666</v>
      </c>
      <c r="J7018" s="13" t="e">
        <f>VLOOKUP(E7018&amp;" "&amp;F7018,tarifas!$A$13:$D$20,4,FALSE)*H7018</f>
        <v>#N/A</v>
      </c>
      <c r="K7018" s="13">
        <f>IF(F7018="COD1",tarifas!$D$11*(SUMIFS($H$11:$H$8770,$F$11:$F$8770,"=COD1",$B$11:$B$8770,"="&amp;B7018)/COUNTIFS($F$11:$F$8770,"=COD1",$B$11:$B$8770,"="&amp;B7018))/COUNTIFS($A$11:$A$8770,"="&amp;A7018,$F$11:$F$8770,"=COD1"),0)</f>
        <v>0</v>
      </c>
      <c r="L7018" s="13" t="e">
        <f>(VLOOKUP(F7018,tarifas!$C$7:$D$10,2,FALSE)+tarifas!$D$21)*datos!H7018</f>
        <v>#N/A</v>
      </c>
      <c r="M7018">
        <v>0</v>
      </c>
      <c r="N7018" s="13" t="e">
        <f t="shared" si="989"/>
        <v>#N/A</v>
      </c>
      <c r="O7018">
        <f t="shared" si="990"/>
        <v>0</v>
      </c>
      <c r="P7018" s="12">
        <f t="shared" si="991"/>
        <v>218.70738393197175</v>
      </c>
      <c r="Q7018">
        <f t="shared" si="992"/>
        <v>0</v>
      </c>
      <c r="R7018">
        <f>$D$2*tarifas!$D$12/24</f>
        <v>1.4541666666666666</v>
      </c>
      <c r="S7018" t="e">
        <f>VLOOKUP(E7018&amp;" "&amp;F7018,tarifas!$A$13:$D$20,4,FALSE)*P7018</f>
        <v>#N/A</v>
      </c>
      <c r="T7018">
        <f>IF(F7018="COD1",tarifas!$D$11*(SUMIFS($P$11:$P$8770,$F$11:$F$8770,"=COD1",$B$11:$B$8770,"="&amp;B7018)/COUNTIFS($F$11:$F$8770,"=COD1",$B$11:$B$8770,"="&amp;B7018))/COUNTIFS($A$11:$A$8770,"="&amp;A7018,$F$11:$F$8770,"=COD1"),0)</f>
        <v>0</v>
      </c>
      <c r="U7018" t="e">
        <f>(VLOOKUP(F7018,tarifas!$C$7:$D$10,2,FALSE)+tarifas!$D$21)*datos!P7018</f>
        <v>#N/A</v>
      </c>
      <c r="V7018" t="e">
        <f t="shared" si="993"/>
        <v>#N/A</v>
      </c>
      <c r="W7018">
        <f t="shared" si="994"/>
        <v>0</v>
      </c>
    </row>
    <row r="7019" spans="1:23" x14ac:dyDescent="0.25">
      <c r="A7019">
        <f t="shared" si="987"/>
        <v>289</v>
      </c>
      <c r="B7019">
        <f t="shared" si="988"/>
        <v>10</v>
      </c>
      <c r="C7019" s="1">
        <f t="shared" si="995"/>
        <v>41931.999999983003</v>
      </c>
      <c r="D7019" s="7">
        <v>0</v>
      </c>
      <c r="E7019" s="7"/>
      <c r="G7019">
        <v>27.44</v>
      </c>
      <c r="H7019" s="12">
        <v>217.49600320761078</v>
      </c>
      <c r="I7019" s="13">
        <f>$D$2*tarifas!$D$12/24</f>
        <v>1.4541666666666666</v>
      </c>
      <c r="J7019" s="13" t="e">
        <f>VLOOKUP(E7019&amp;" "&amp;F7019,tarifas!$A$13:$D$20,4,FALSE)*H7019</f>
        <v>#N/A</v>
      </c>
      <c r="K7019" s="13">
        <f>IF(F7019="COD1",tarifas!$D$11*(SUMIFS($H$11:$H$8770,$F$11:$F$8770,"=COD1",$B$11:$B$8770,"="&amp;B7019)/COUNTIFS($F$11:$F$8770,"=COD1",$B$11:$B$8770,"="&amp;B7019))/COUNTIFS($A$11:$A$8770,"="&amp;A7019,$F$11:$F$8770,"=COD1"),0)</f>
        <v>0</v>
      </c>
      <c r="L7019" s="13" t="e">
        <f>(VLOOKUP(F7019,tarifas!$C$7:$D$10,2,FALSE)+tarifas!$D$21)*datos!H7019</f>
        <v>#N/A</v>
      </c>
      <c r="M7019">
        <v>0</v>
      </c>
      <c r="N7019" s="13" t="e">
        <f t="shared" si="989"/>
        <v>#N/A</v>
      </c>
      <c r="O7019">
        <f t="shared" si="990"/>
        <v>0</v>
      </c>
      <c r="P7019" s="12">
        <f t="shared" si="991"/>
        <v>217.49600320761078</v>
      </c>
      <c r="Q7019">
        <f t="shared" si="992"/>
        <v>0</v>
      </c>
      <c r="R7019">
        <f>$D$2*tarifas!$D$12/24</f>
        <v>1.4541666666666666</v>
      </c>
      <c r="S7019" t="e">
        <f>VLOOKUP(E7019&amp;" "&amp;F7019,tarifas!$A$13:$D$20,4,FALSE)*P7019</f>
        <v>#N/A</v>
      </c>
      <c r="T7019">
        <f>IF(F7019="COD1",tarifas!$D$11*(SUMIFS($P$11:$P$8770,$F$11:$F$8770,"=COD1",$B$11:$B$8770,"="&amp;B7019)/COUNTIFS($F$11:$F$8770,"=COD1",$B$11:$B$8770,"="&amp;B7019))/COUNTIFS($A$11:$A$8770,"="&amp;A7019,$F$11:$F$8770,"=COD1"),0)</f>
        <v>0</v>
      </c>
      <c r="U7019" t="e">
        <f>(VLOOKUP(F7019,tarifas!$C$7:$D$10,2,FALSE)+tarifas!$D$21)*datos!P7019</f>
        <v>#N/A</v>
      </c>
      <c r="V7019" t="e">
        <f t="shared" si="993"/>
        <v>#N/A</v>
      </c>
      <c r="W7019">
        <f t="shared" si="994"/>
        <v>0</v>
      </c>
    </row>
    <row r="7020" spans="1:23" x14ac:dyDescent="0.25">
      <c r="A7020">
        <f t="shared" si="987"/>
        <v>289</v>
      </c>
      <c r="B7020">
        <f t="shared" si="988"/>
        <v>10</v>
      </c>
      <c r="C7020" s="1">
        <f t="shared" si="995"/>
        <v>41932.041666649668</v>
      </c>
      <c r="D7020" s="7">
        <v>0</v>
      </c>
      <c r="E7020" s="7"/>
      <c r="G7020">
        <v>16.37</v>
      </c>
      <c r="H7020" s="12">
        <v>214.41118447459448</v>
      </c>
      <c r="I7020" s="13">
        <f>$D$2*tarifas!$D$12/24</f>
        <v>1.4541666666666666</v>
      </c>
      <c r="J7020" s="13" t="e">
        <f>VLOOKUP(E7020&amp;" "&amp;F7020,tarifas!$A$13:$D$20,4,FALSE)*H7020</f>
        <v>#N/A</v>
      </c>
      <c r="K7020" s="13">
        <f>IF(F7020="COD1",tarifas!$D$11*(SUMIFS($H$11:$H$8770,$F$11:$F$8770,"=COD1",$B$11:$B$8770,"="&amp;B7020)/COUNTIFS($F$11:$F$8770,"=COD1",$B$11:$B$8770,"="&amp;B7020))/COUNTIFS($A$11:$A$8770,"="&amp;A7020,$F$11:$F$8770,"=COD1"),0)</f>
        <v>0</v>
      </c>
      <c r="L7020" s="13" t="e">
        <f>(VLOOKUP(F7020,tarifas!$C$7:$D$10,2,FALSE)+tarifas!$D$21)*datos!H7020</f>
        <v>#N/A</v>
      </c>
      <c r="M7020">
        <v>0</v>
      </c>
      <c r="N7020" s="13" t="e">
        <f t="shared" si="989"/>
        <v>#N/A</v>
      </c>
      <c r="O7020">
        <f t="shared" si="990"/>
        <v>0</v>
      </c>
      <c r="P7020" s="12">
        <f t="shared" si="991"/>
        <v>214.41118447459448</v>
      </c>
      <c r="Q7020">
        <f t="shared" si="992"/>
        <v>0</v>
      </c>
      <c r="R7020">
        <f>$D$2*tarifas!$D$12/24</f>
        <v>1.4541666666666666</v>
      </c>
      <c r="S7020" t="e">
        <f>VLOOKUP(E7020&amp;" "&amp;F7020,tarifas!$A$13:$D$20,4,FALSE)*P7020</f>
        <v>#N/A</v>
      </c>
      <c r="T7020">
        <f>IF(F7020="COD1",tarifas!$D$11*(SUMIFS($P$11:$P$8770,$F$11:$F$8770,"=COD1",$B$11:$B$8770,"="&amp;B7020)/COUNTIFS($F$11:$F$8770,"=COD1",$B$11:$B$8770,"="&amp;B7020))/COUNTIFS($A$11:$A$8770,"="&amp;A7020,$F$11:$F$8770,"=COD1"),0)</f>
        <v>0</v>
      </c>
      <c r="U7020" t="e">
        <f>(VLOOKUP(F7020,tarifas!$C$7:$D$10,2,FALSE)+tarifas!$D$21)*datos!P7020</f>
        <v>#N/A</v>
      </c>
      <c r="V7020" t="e">
        <f t="shared" si="993"/>
        <v>#N/A</v>
      </c>
      <c r="W7020">
        <f t="shared" si="994"/>
        <v>0</v>
      </c>
    </row>
    <row r="7021" spans="1:23" x14ac:dyDescent="0.25">
      <c r="A7021">
        <f t="shared" si="987"/>
        <v>289</v>
      </c>
      <c r="B7021">
        <f t="shared" si="988"/>
        <v>10</v>
      </c>
      <c r="C7021" s="1">
        <f t="shared" si="995"/>
        <v>41932.083333316332</v>
      </c>
      <c r="D7021" s="7">
        <v>0</v>
      </c>
      <c r="E7021" s="7"/>
      <c r="G7021">
        <v>27.45</v>
      </c>
      <c r="H7021" s="12">
        <v>211.8587379793363</v>
      </c>
      <c r="I7021" s="13">
        <f>$D$2*tarifas!$D$12/24</f>
        <v>1.4541666666666666</v>
      </c>
      <c r="J7021" s="13" t="e">
        <f>VLOOKUP(E7021&amp;" "&amp;F7021,tarifas!$A$13:$D$20,4,FALSE)*H7021</f>
        <v>#N/A</v>
      </c>
      <c r="K7021" s="13">
        <f>IF(F7021="COD1",tarifas!$D$11*(SUMIFS($H$11:$H$8770,$F$11:$F$8770,"=COD1",$B$11:$B$8770,"="&amp;B7021)/COUNTIFS($F$11:$F$8770,"=COD1",$B$11:$B$8770,"="&amp;B7021))/COUNTIFS($A$11:$A$8770,"="&amp;A7021,$F$11:$F$8770,"=COD1"),0)</f>
        <v>0</v>
      </c>
      <c r="L7021" s="13" t="e">
        <f>(VLOOKUP(F7021,tarifas!$C$7:$D$10,2,FALSE)+tarifas!$D$21)*datos!H7021</f>
        <v>#N/A</v>
      </c>
      <c r="M7021">
        <v>0</v>
      </c>
      <c r="N7021" s="13" t="e">
        <f t="shared" si="989"/>
        <v>#N/A</v>
      </c>
      <c r="O7021">
        <f t="shared" si="990"/>
        <v>0</v>
      </c>
      <c r="P7021" s="12">
        <f t="shared" si="991"/>
        <v>211.8587379793363</v>
      </c>
      <c r="Q7021">
        <f t="shared" si="992"/>
        <v>0</v>
      </c>
      <c r="R7021">
        <f>$D$2*tarifas!$D$12/24</f>
        <v>1.4541666666666666</v>
      </c>
      <c r="S7021" t="e">
        <f>VLOOKUP(E7021&amp;" "&amp;F7021,tarifas!$A$13:$D$20,4,FALSE)*P7021</f>
        <v>#N/A</v>
      </c>
      <c r="T7021">
        <f>IF(F7021="COD1",tarifas!$D$11*(SUMIFS($P$11:$P$8770,$F$11:$F$8770,"=COD1",$B$11:$B$8770,"="&amp;B7021)/COUNTIFS($F$11:$F$8770,"=COD1",$B$11:$B$8770,"="&amp;B7021))/COUNTIFS($A$11:$A$8770,"="&amp;A7021,$F$11:$F$8770,"=COD1"),0)</f>
        <v>0</v>
      </c>
      <c r="U7021" t="e">
        <f>(VLOOKUP(F7021,tarifas!$C$7:$D$10,2,FALSE)+tarifas!$D$21)*datos!P7021</f>
        <v>#N/A</v>
      </c>
      <c r="V7021" t="e">
        <f t="shared" si="993"/>
        <v>#N/A</v>
      </c>
      <c r="W7021">
        <f t="shared" si="994"/>
        <v>0</v>
      </c>
    </row>
    <row r="7022" spans="1:23" x14ac:dyDescent="0.25">
      <c r="A7022">
        <f t="shared" si="987"/>
        <v>289</v>
      </c>
      <c r="B7022">
        <f t="shared" si="988"/>
        <v>10</v>
      </c>
      <c r="C7022" s="1">
        <f t="shared" si="995"/>
        <v>41932.124999982996</v>
      </c>
      <c r="D7022" s="7">
        <v>0</v>
      </c>
      <c r="E7022" s="7"/>
      <c r="G7022">
        <v>27.45</v>
      </c>
      <c r="H7022" s="12">
        <v>211.00374244144155</v>
      </c>
      <c r="I7022" s="13">
        <f>$D$2*tarifas!$D$12/24</f>
        <v>1.4541666666666666</v>
      </c>
      <c r="J7022" s="13" t="e">
        <f>VLOOKUP(E7022&amp;" "&amp;F7022,tarifas!$A$13:$D$20,4,FALSE)*H7022</f>
        <v>#N/A</v>
      </c>
      <c r="K7022" s="13">
        <f>IF(F7022="COD1",tarifas!$D$11*(SUMIFS($H$11:$H$8770,$F$11:$F$8770,"=COD1",$B$11:$B$8770,"="&amp;B7022)/COUNTIFS($F$11:$F$8770,"=COD1",$B$11:$B$8770,"="&amp;B7022))/COUNTIFS($A$11:$A$8770,"="&amp;A7022,$F$11:$F$8770,"=COD1"),0)</f>
        <v>0</v>
      </c>
      <c r="L7022" s="13" t="e">
        <f>(VLOOKUP(F7022,tarifas!$C$7:$D$10,2,FALSE)+tarifas!$D$21)*datos!H7022</f>
        <v>#N/A</v>
      </c>
      <c r="M7022">
        <v>0</v>
      </c>
      <c r="N7022" s="13" t="e">
        <f t="shared" si="989"/>
        <v>#N/A</v>
      </c>
      <c r="O7022">
        <f t="shared" si="990"/>
        <v>0</v>
      </c>
      <c r="P7022" s="12">
        <f t="shared" si="991"/>
        <v>211.00374244144155</v>
      </c>
      <c r="Q7022">
        <f t="shared" si="992"/>
        <v>0</v>
      </c>
      <c r="R7022">
        <f>$D$2*tarifas!$D$12/24</f>
        <v>1.4541666666666666</v>
      </c>
      <c r="S7022" t="e">
        <f>VLOOKUP(E7022&amp;" "&amp;F7022,tarifas!$A$13:$D$20,4,FALSE)*P7022</f>
        <v>#N/A</v>
      </c>
      <c r="T7022">
        <f>IF(F7022="COD1",tarifas!$D$11*(SUMIFS($P$11:$P$8770,$F$11:$F$8770,"=COD1",$B$11:$B$8770,"="&amp;B7022)/COUNTIFS($F$11:$F$8770,"=COD1",$B$11:$B$8770,"="&amp;B7022))/COUNTIFS($A$11:$A$8770,"="&amp;A7022,$F$11:$F$8770,"=COD1"),0)</f>
        <v>0</v>
      </c>
      <c r="U7022" t="e">
        <f>(VLOOKUP(F7022,tarifas!$C$7:$D$10,2,FALSE)+tarifas!$D$21)*datos!P7022</f>
        <v>#N/A</v>
      </c>
      <c r="V7022" t="e">
        <f t="shared" si="993"/>
        <v>#N/A</v>
      </c>
      <c r="W7022">
        <f t="shared" si="994"/>
        <v>0</v>
      </c>
    </row>
    <row r="7023" spans="1:23" x14ac:dyDescent="0.25">
      <c r="A7023">
        <f t="shared" si="987"/>
        <v>289</v>
      </c>
      <c r="B7023">
        <f t="shared" si="988"/>
        <v>10</v>
      </c>
      <c r="C7023" s="1">
        <f t="shared" si="995"/>
        <v>41932.16666664966</v>
      </c>
      <c r="D7023" s="7">
        <v>0</v>
      </c>
      <c r="E7023" s="7"/>
      <c r="G7023">
        <v>28.06</v>
      </c>
      <c r="H7023" s="12">
        <v>213.31579934964262</v>
      </c>
      <c r="I7023" s="13">
        <f>$D$2*tarifas!$D$12/24</f>
        <v>1.4541666666666666</v>
      </c>
      <c r="J7023" s="13" t="e">
        <f>VLOOKUP(E7023&amp;" "&amp;F7023,tarifas!$A$13:$D$20,4,FALSE)*H7023</f>
        <v>#N/A</v>
      </c>
      <c r="K7023" s="13">
        <f>IF(F7023="COD1",tarifas!$D$11*(SUMIFS($H$11:$H$8770,$F$11:$F$8770,"=COD1",$B$11:$B$8770,"="&amp;B7023)/COUNTIFS($F$11:$F$8770,"=COD1",$B$11:$B$8770,"="&amp;B7023))/COUNTIFS($A$11:$A$8770,"="&amp;A7023,$F$11:$F$8770,"=COD1"),0)</f>
        <v>0</v>
      </c>
      <c r="L7023" s="13" t="e">
        <f>(VLOOKUP(F7023,tarifas!$C$7:$D$10,2,FALSE)+tarifas!$D$21)*datos!H7023</f>
        <v>#N/A</v>
      </c>
      <c r="M7023">
        <v>0</v>
      </c>
      <c r="N7023" s="13" t="e">
        <f t="shared" si="989"/>
        <v>#N/A</v>
      </c>
      <c r="O7023">
        <f t="shared" si="990"/>
        <v>0</v>
      </c>
      <c r="P7023" s="12">
        <f t="shared" si="991"/>
        <v>213.31579934964262</v>
      </c>
      <c r="Q7023">
        <f t="shared" si="992"/>
        <v>0</v>
      </c>
      <c r="R7023">
        <f>$D$2*tarifas!$D$12/24</f>
        <v>1.4541666666666666</v>
      </c>
      <c r="S7023" t="e">
        <f>VLOOKUP(E7023&amp;" "&amp;F7023,tarifas!$A$13:$D$20,4,FALSE)*P7023</f>
        <v>#N/A</v>
      </c>
      <c r="T7023">
        <f>IF(F7023="COD1",tarifas!$D$11*(SUMIFS($P$11:$P$8770,$F$11:$F$8770,"=COD1",$B$11:$B$8770,"="&amp;B7023)/COUNTIFS($F$11:$F$8770,"=COD1",$B$11:$B$8770,"="&amp;B7023))/COUNTIFS($A$11:$A$8770,"="&amp;A7023,$F$11:$F$8770,"=COD1"),0)</f>
        <v>0</v>
      </c>
      <c r="U7023" t="e">
        <f>(VLOOKUP(F7023,tarifas!$C$7:$D$10,2,FALSE)+tarifas!$D$21)*datos!P7023</f>
        <v>#N/A</v>
      </c>
      <c r="V7023" t="e">
        <f t="shared" si="993"/>
        <v>#N/A</v>
      </c>
      <c r="W7023">
        <f t="shared" si="994"/>
        <v>0</v>
      </c>
    </row>
    <row r="7024" spans="1:23" x14ac:dyDescent="0.25">
      <c r="A7024">
        <f t="shared" si="987"/>
        <v>289</v>
      </c>
      <c r="B7024">
        <f t="shared" si="988"/>
        <v>10</v>
      </c>
      <c r="C7024" s="1">
        <f t="shared" si="995"/>
        <v>41932.208333316325</v>
      </c>
      <c r="D7024" s="7">
        <v>0</v>
      </c>
      <c r="E7024" s="7"/>
      <c r="G7024">
        <v>40.92</v>
      </c>
      <c r="H7024" s="12">
        <v>208.10223616574552</v>
      </c>
      <c r="I7024" s="13">
        <f>$D$2*tarifas!$D$12/24</f>
        <v>1.4541666666666666</v>
      </c>
      <c r="J7024" s="13" t="e">
        <f>VLOOKUP(E7024&amp;" "&amp;F7024,tarifas!$A$13:$D$20,4,FALSE)*H7024</f>
        <v>#N/A</v>
      </c>
      <c r="K7024" s="13">
        <f>IF(F7024="COD1",tarifas!$D$11*(SUMIFS($H$11:$H$8770,$F$11:$F$8770,"=COD1",$B$11:$B$8770,"="&amp;B7024)/COUNTIFS($F$11:$F$8770,"=COD1",$B$11:$B$8770,"="&amp;B7024))/COUNTIFS($A$11:$A$8770,"="&amp;A7024,$F$11:$F$8770,"=COD1"),0)</f>
        <v>0</v>
      </c>
      <c r="L7024" s="13" t="e">
        <f>(VLOOKUP(F7024,tarifas!$C$7:$D$10,2,FALSE)+tarifas!$D$21)*datos!H7024</f>
        <v>#N/A</v>
      </c>
      <c r="M7024">
        <v>0</v>
      </c>
      <c r="N7024" s="13" t="e">
        <f t="shared" si="989"/>
        <v>#N/A</v>
      </c>
      <c r="O7024">
        <f t="shared" si="990"/>
        <v>0</v>
      </c>
      <c r="P7024" s="12">
        <f t="shared" si="991"/>
        <v>208.10223616574552</v>
      </c>
      <c r="Q7024">
        <f t="shared" si="992"/>
        <v>0</v>
      </c>
      <c r="R7024">
        <f>$D$2*tarifas!$D$12/24</f>
        <v>1.4541666666666666</v>
      </c>
      <c r="S7024" t="e">
        <f>VLOOKUP(E7024&amp;" "&amp;F7024,tarifas!$A$13:$D$20,4,FALSE)*P7024</f>
        <v>#N/A</v>
      </c>
      <c r="T7024">
        <f>IF(F7024="COD1",tarifas!$D$11*(SUMIFS($P$11:$P$8770,$F$11:$F$8770,"=COD1",$B$11:$B$8770,"="&amp;B7024)/COUNTIFS($F$11:$F$8770,"=COD1",$B$11:$B$8770,"="&amp;B7024))/COUNTIFS($A$11:$A$8770,"="&amp;A7024,$F$11:$F$8770,"=COD1"),0)</f>
        <v>0</v>
      </c>
      <c r="U7024" t="e">
        <f>(VLOOKUP(F7024,tarifas!$C$7:$D$10,2,FALSE)+tarifas!$D$21)*datos!P7024</f>
        <v>#N/A</v>
      </c>
      <c r="V7024" t="e">
        <f t="shared" si="993"/>
        <v>#N/A</v>
      </c>
      <c r="W7024">
        <f t="shared" si="994"/>
        <v>0</v>
      </c>
    </row>
    <row r="7025" spans="1:23" x14ac:dyDescent="0.25">
      <c r="A7025">
        <f t="shared" si="987"/>
        <v>289</v>
      </c>
      <c r="B7025">
        <f t="shared" si="988"/>
        <v>10</v>
      </c>
      <c r="C7025" s="1">
        <f t="shared" si="995"/>
        <v>41932.249999982989</v>
      </c>
      <c r="D7025" s="7">
        <v>0</v>
      </c>
      <c r="E7025" s="7"/>
      <c r="G7025">
        <v>59.94</v>
      </c>
      <c r="H7025" s="12">
        <v>200.20526804993506</v>
      </c>
      <c r="I7025" s="13">
        <f>$D$2*tarifas!$D$12/24</f>
        <v>1.4541666666666666</v>
      </c>
      <c r="J7025" s="13" t="e">
        <f>VLOOKUP(E7025&amp;" "&amp;F7025,tarifas!$A$13:$D$20,4,FALSE)*H7025</f>
        <v>#N/A</v>
      </c>
      <c r="K7025" s="13">
        <f>IF(F7025="COD1",tarifas!$D$11*(SUMIFS($H$11:$H$8770,$F$11:$F$8770,"=COD1",$B$11:$B$8770,"="&amp;B7025)/COUNTIFS($F$11:$F$8770,"=COD1",$B$11:$B$8770,"="&amp;B7025))/COUNTIFS($A$11:$A$8770,"="&amp;A7025,$F$11:$F$8770,"=COD1"),0)</f>
        <v>0</v>
      </c>
      <c r="L7025" s="13" t="e">
        <f>(VLOOKUP(F7025,tarifas!$C$7:$D$10,2,FALSE)+tarifas!$D$21)*datos!H7025</f>
        <v>#N/A</v>
      </c>
      <c r="M7025">
        <v>0</v>
      </c>
      <c r="N7025" s="13" t="e">
        <f t="shared" si="989"/>
        <v>#N/A</v>
      </c>
      <c r="O7025">
        <f t="shared" si="990"/>
        <v>0</v>
      </c>
      <c r="P7025" s="12">
        <f t="shared" si="991"/>
        <v>200.20526804993506</v>
      </c>
      <c r="Q7025">
        <f t="shared" si="992"/>
        <v>0</v>
      </c>
      <c r="R7025">
        <f>$D$2*tarifas!$D$12/24</f>
        <v>1.4541666666666666</v>
      </c>
      <c r="S7025" t="e">
        <f>VLOOKUP(E7025&amp;" "&amp;F7025,tarifas!$A$13:$D$20,4,FALSE)*P7025</f>
        <v>#N/A</v>
      </c>
      <c r="T7025">
        <f>IF(F7025="COD1",tarifas!$D$11*(SUMIFS($P$11:$P$8770,$F$11:$F$8770,"=COD1",$B$11:$B$8770,"="&amp;B7025)/COUNTIFS($F$11:$F$8770,"=COD1",$B$11:$B$8770,"="&amp;B7025))/COUNTIFS($A$11:$A$8770,"="&amp;A7025,$F$11:$F$8770,"=COD1"),0)</f>
        <v>0</v>
      </c>
      <c r="U7025" t="e">
        <f>(VLOOKUP(F7025,tarifas!$C$7:$D$10,2,FALSE)+tarifas!$D$21)*datos!P7025</f>
        <v>#N/A</v>
      </c>
      <c r="V7025" t="e">
        <f t="shared" si="993"/>
        <v>#N/A</v>
      </c>
      <c r="W7025">
        <f t="shared" si="994"/>
        <v>0</v>
      </c>
    </row>
    <row r="7026" spans="1:23" x14ac:dyDescent="0.25">
      <c r="A7026">
        <f t="shared" si="987"/>
        <v>289</v>
      </c>
      <c r="B7026">
        <f t="shared" si="988"/>
        <v>10</v>
      </c>
      <c r="C7026" s="1">
        <f t="shared" si="995"/>
        <v>41932.291666649653</v>
      </c>
      <c r="D7026" s="7">
        <v>0</v>
      </c>
      <c r="E7026" s="7"/>
      <c r="G7026">
        <v>65.400000000000006</v>
      </c>
      <c r="H7026" s="12">
        <v>264.58039420337798</v>
      </c>
      <c r="I7026" s="13">
        <f>$D$2*tarifas!$D$12/24</f>
        <v>1.4541666666666666</v>
      </c>
      <c r="J7026" s="13" t="e">
        <f>VLOOKUP(E7026&amp;" "&amp;F7026,tarifas!$A$13:$D$20,4,FALSE)*H7026</f>
        <v>#N/A</v>
      </c>
      <c r="K7026" s="13">
        <f>IF(F7026="COD1",tarifas!$D$11*(SUMIFS($H$11:$H$8770,$F$11:$F$8770,"=COD1",$B$11:$B$8770,"="&amp;B7026)/COUNTIFS($F$11:$F$8770,"=COD1",$B$11:$B$8770,"="&amp;B7026))/COUNTIFS($A$11:$A$8770,"="&amp;A7026,$F$11:$F$8770,"=COD1"),0)</f>
        <v>0</v>
      </c>
      <c r="L7026" s="13" t="e">
        <f>(VLOOKUP(F7026,tarifas!$C$7:$D$10,2,FALSE)+tarifas!$D$21)*datos!H7026</f>
        <v>#N/A</v>
      </c>
      <c r="M7026">
        <v>127.63686</v>
      </c>
      <c r="N7026" s="13" t="e">
        <f t="shared" si="989"/>
        <v>#N/A</v>
      </c>
      <c r="O7026">
        <f t="shared" si="990"/>
        <v>127.63686</v>
      </c>
      <c r="P7026" s="12">
        <f t="shared" si="991"/>
        <v>136.94353420337796</v>
      </c>
      <c r="Q7026">
        <f t="shared" si="992"/>
        <v>0</v>
      </c>
      <c r="R7026">
        <f>$D$2*tarifas!$D$12/24</f>
        <v>1.4541666666666666</v>
      </c>
      <c r="S7026" t="e">
        <f>VLOOKUP(E7026&amp;" "&amp;F7026,tarifas!$A$13:$D$20,4,FALSE)*P7026</f>
        <v>#N/A</v>
      </c>
      <c r="T7026">
        <f>IF(F7026="COD1",tarifas!$D$11*(SUMIFS($P$11:$P$8770,$F$11:$F$8770,"=COD1",$B$11:$B$8770,"="&amp;B7026)/COUNTIFS($F$11:$F$8770,"=COD1",$B$11:$B$8770,"="&amp;B7026))/COUNTIFS($A$11:$A$8770,"="&amp;A7026,$F$11:$F$8770,"=COD1"),0)</f>
        <v>0</v>
      </c>
      <c r="U7026" t="e">
        <f>(VLOOKUP(F7026,tarifas!$C$7:$D$10,2,FALSE)+tarifas!$D$21)*datos!P7026</f>
        <v>#N/A</v>
      </c>
      <c r="V7026" t="e">
        <f t="shared" si="993"/>
        <v>#N/A</v>
      </c>
      <c r="W7026">
        <f t="shared" si="994"/>
        <v>0</v>
      </c>
    </row>
    <row r="7027" spans="1:23" x14ac:dyDescent="0.25">
      <c r="A7027">
        <f t="shared" si="987"/>
        <v>289</v>
      </c>
      <c r="B7027">
        <f t="shared" si="988"/>
        <v>10</v>
      </c>
      <c r="C7027" s="1">
        <f t="shared" si="995"/>
        <v>41932.333333316317</v>
      </c>
      <c r="D7027" s="7">
        <v>0</v>
      </c>
      <c r="E7027" s="7"/>
      <c r="G7027">
        <v>68.150000000000006</v>
      </c>
      <c r="H7027" s="12">
        <v>409.89511673503614</v>
      </c>
      <c r="I7027" s="13">
        <f>$D$2*tarifas!$D$12/24</f>
        <v>1.4541666666666666</v>
      </c>
      <c r="J7027" s="13" t="e">
        <f>VLOOKUP(E7027&amp;" "&amp;F7027,tarifas!$A$13:$D$20,4,FALSE)*H7027</f>
        <v>#N/A</v>
      </c>
      <c r="K7027" s="13">
        <f>IF(F7027="COD1",tarifas!$D$11*(SUMIFS($H$11:$H$8770,$F$11:$F$8770,"=COD1",$B$11:$B$8770,"="&amp;B7027)/COUNTIFS($F$11:$F$8770,"=COD1",$B$11:$B$8770,"="&amp;B7027))/COUNTIFS($A$11:$A$8770,"="&amp;A7027,$F$11:$F$8770,"=COD1"),0)</f>
        <v>0</v>
      </c>
      <c r="L7027" s="13" t="e">
        <f>(VLOOKUP(F7027,tarifas!$C$7:$D$10,2,FALSE)+tarifas!$D$21)*datos!H7027</f>
        <v>#N/A</v>
      </c>
      <c r="M7027">
        <v>268.51664</v>
      </c>
      <c r="N7027" s="13" t="e">
        <f t="shared" si="989"/>
        <v>#N/A</v>
      </c>
      <c r="O7027">
        <f t="shared" si="990"/>
        <v>268.51664</v>
      </c>
      <c r="P7027" s="12">
        <f t="shared" si="991"/>
        <v>141.37847673503614</v>
      </c>
      <c r="Q7027">
        <f t="shared" si="992"/>
        <v>0</v>
      </c>
      <c r="R7027">
        <f>$D$2*tarifas!$D$12/24</f>
        <v>1.4541666666666666</v>
      </c>
      <c r="S7027" t="e">
        <f>VLOOKUP(E7027&amp;" "&amp;F7027,tarifas!$A$13:$D$20,4,FALSE)*P7027</f>
        <v>#N/A</v>
      </c>
      <c r="T7027">
        <f>IF(F7027="COD1",tarifas!$D$11*(SUMIFS($P$11:$P$8770,$F$11:$F$8770,"=COD1",$B$11:$B$8770,"="&amp;B7027)/COUNTIFS($F$11:$F$8770,"=COD1",$B$11:$B$8770,"="&amp;B7027))/COUNTIFS($A$11:$A$8770,"="&amp;A7027,$F$11:$F$8770,"=COD1"),0)</f>
        <v>0</v>
      </c>
      <c r="U7027" t="e">
        <f>(VLOOKUP(F7027,tarifas!$C$7:$D$10,2,FALSE)+tarifas!$D$21)*datos!P7027</f>
        <v>#N/A</v>
      </c>
      <c r="V7027" t="e">
        <f t="shared" si="993"/>
        <v>#N/A</v>
      </c>
      <c r="W7027">
        <f t="shared" si="994"/>
        <v>0</v>
      </c>
    </row>
    <row r="7028" spans="1:23" x14ac:dyDescent="0.25">
      <c r="A7028">
        <f t="shared" si="987"/>
        <v>289</v>
      </c>
      <c r="B7028">
        <f t="shared" si="988"/>
        <v>10</v>
      </c>
      <c r="C7028" s="1">
        <f t="shared" si="995"/>
        <v>41932.374999982982</v>
      </c>
      <c r="D7028" s="7">
        <v>590.87878787878788</v>
      </c>
      <c r="E7028" s="7"/>
      <c r="G7028">
        <v>68.510000000000005</v>
      </c>
      <c r="H7028" s="12">
        <v>605.17700986918419</v>
      </c>
      <c r="I7028" s="13">
        <f>$D$2*tarifas!$D$12/24</f>
        <v>1.4541666666666666</v>
      </c>
      <c r="J7028" s="13" t="e">
        <f>VLOOKUP(E7028&amp;" "&amp;F7028,tarifas!$A$13:$D$20,4,FALSE)*H7028</f>
        <v>#N/A</v>
      </c>
      <c r="K7028" s="13">
        <f>IF(F7028="COD1",tarifas!$D$11*(SUMIFS($H$11:$H$8770,$F$11:$F$8770,"=COD1",$B$11:$B$8770,"="&amp;B7028)/COUNTIFS($F$11:$F$8770,"=COD1",$B$11:$B$8770,"="&amp;B7028))/COUNTIFS($A$11:$A$8770,"="&amp;A7028,$F$11:$F$8770,"=COD1"),0)</f>
        <v>0</v>
      </c>
      <c r="L7028" s="13" t="e">
        <f>(VLOOKUP(F7028,tarifas!$C$7:$D$10,2,FALSE)+tarifas!$D$21)*datos!H7028</f>
        <v>#N/A</v>
      </c>
      <c r="M7028">
        <v>373.29563000000002</v>
      </c>
      <c r="N7028" s="13" t="e">
        <f t="shared" si="989"/>
        <v>#N/A</v>
      </c>
      <c r="O7028">
        <f t="shared" si="990"/>
        <v>373.29563000000002</v>
      </c>
      <c r="P7028" s="12">
        <f t="shared" si="991"/>
        <v>231.88137986918417</v>
      </c>
      <c r="Q7028">
        <f t="shared" si="992"/>
        <v>0</v>
      </c>
      <c r="R7028">
        <f>$D$2*tarifas!$D$12/24</f>
        <v>1.4541666666666666</v>
      </c>
      <c r="S7028" t="e">
        <f>VLOOKUP(E7028&amp;" "&amp;F7028,tarifas!$A$13:$D$20,4,FALSE)*P7028</f>
        <v>#N/A</v>
      </c>
      <c r="T7028">
        <f>IF(F7028="COD1",tarifas!$D$11*(SUMIFS($P$11:$P$8770,$F$11:$F$8770,"=COD1",$B$11:$B$8770,"="&amp;B7028)/COUNTIFS($F$11:$F$8770,"=COD1",$B$11:$B$8770,"="&amp;B7028))/COUNTIFS($A$11:$A$8770,"="&amp;A7028,$F$11:$F$8770,"=COD1"),0)</f>
        <v>0</v>
      </c>
      <c r="U7028" t="e">
        <f>(VLOOKUP(F7028,tarifas!$C$7:$D$10,2,FALSE)+tarifas!$D$21)*datos!P7028</f>
        <v>#N/A</v>
      </c>
      <c r="V7028" t="e">
        <f t="shared" si="993"/>
        <v>#N/A</v>
      </c>
      <c r="W7028">
        <f t="shared" si="994"/>
        <v>0</v>
      </c>
    </row>
    <row r="7029" spans="1:23" x14ac:dyDescent="0.25">
      <c r="A7029">
        <f t="shared" si="987"/>
        <v>289</v>
      </c>
      <c r="B7029">
        <f t="shared" si="988"/>
        <v>10</v>
      </c>
      <c r="C7029" s="1">
        <f t="shared" si="995"/>
        <v>41932.416666649646</v>
      </c>
      <c r="D7029" s="7">
        <v>544.5151515151515</v>
      </c>
      <c r="E7029" s="7"/>
      <c r="G7029">
        <v>66.66</v>
      </c>
      <c r="H7029" s="12">
        <v>658.66818246539515</v>
      </c>
      <c r="I7029" s="13">
        <f>$D$2*tarifas!$D$12/24</f>
        <v>1.4541666666666666</v>
      </c>
      <c r="J7029" s="13" t="e">
        <f>VLOOKUP(E7029&amp;" "&amp;F7029,tarifas!$A$13:$D$20,4,FALSE)*H7029</f>
        <v>#N/A</v>
      </c>
      <c r="K7029" s="13">
        <f>IF(F7029="COD1",tarifas!$D$11*(SUMIFS($H$11:$H$8770,$F$11:$F$8770,"=COD1",$B$11:$B$8770,"="&amp;B7029)/COUNTIFS($F$11:$F$8770,"=COD1",$B$11:$B$8770,"="&amp;B7029))/COUNTIFS($A$11:$A$8770,"="&amp;A7029,$F$11:$F$8770,"=COD1"),0)</f>
        <v>0</v>
      </c>
      <c r="L7029" s="13" t="e">
        <f>(VLOOKUP(F7029,tarifas!$C$7:$D$10,2,FALSE)+tarifas!$D$21)*datos!H7029</f>
        <v>#N/A</v>
      </c>
      <c r="M7029">
        <v>441.22976</v>
      </c>
      <c r="N7029" s="13" t="e">
        <f t="shared" si="989"/>
        <v>#N/A</v>
      </c>
      <c r="O7029">
        <f t="shared" si="990"/>
        <v>441.22976</v>
      </c>
      <c r="P7029" s="12">
        <f t="shared" si="991"/>
        <v>217.43842246539515</v>
      </c>
      <c r="Q7029">
        <f t="shared" si="992"/>
        <v>0</v>
      </c>
      <c r="R7029">
        <f>$D$2*tarifas!$D$12/24</f>
        <v>1.4541666666666666</v>
      </c>
      <c r="S7029" t="e">
        <f>VLOOKUP(E7029&amp;" "&amp;F7029,tarifas!$A$13:$D$20,4,FALSE)*P7029</f>
        <v>#N/A</v>
      </c>
      <c r="T7029">
        <f>IF(F7029="COD1",tarifas!$D$11*(SUMIFS($P$11:$P$8770,$F$11:$F$8770,"=COD1",$B$11:$B$8770,"="&amp;B7029)/COUNTIFS($F$11:$F$8770,"=COD1",$B$11:$B$8770,"="&amp;B7029))/COUNTIFS($A$11:$A$8770,"="&amp;A7029,$F$11:$F$8770,"=COD1"),0)</f>
        <v>0</v>
      </c>
      <c r="U7029" t="e">
        <f>(VLOOKUP(F7029,tarifas!$C$7:$D$10,2,FALSE)+tarifas!$D$21)*datos!P7029</f>
        <v>#N/A</v>
      </c>
      <c r="V7029" t="e">
        <f t="shared" si="993"/>
        <v>#N/A</v>
      </c>
      <c r="W7029">
        <f t="shared" si="994"/>
        <v>0</v>
      </c>
    </row>
    <row r="7030" spans="1:23" x14ac:dyDescent="0.25">
      <c r="A7030">
        <f t="shared" si="987"/>
        <v>289</v>
      </c>
      <c r="B7030">
        <f t="shared" si="988"/>
        <v>10</v>
      </c>
      <c r="C7030" s="1">
        <f t="shared" si="995"/>
        <v>41932.45833331631</v>
      </c>
      <c r="D7030" s="7">
        <v>630.03030303030312</v>
      </c>
      <c r="E7030" s="7"/>
      <c r="G7030">
        <v>67.430000000000007</v>
      </c>
      <c r="H7030" s="12">
        <v>581.79876309162194</v>
      </c>
      <c r="I7030" s="13">
        <f>$D$2*tarifas!$D$12/24</f>
        <v>1.4541666666666666</v>
      </c>
      <c r="J7030" s="13" t="e">
        <f>VLOOKUP(E7030&amp;" "&amp;F7030,tarifas!$A$13:$D$20,4,FALSE)*H7030</f>
        <v>#N/A</v>
      </c>
      <c r="K7030" s="13">
        <f>IF(F7030="COD1",tarifas!$D$11*(SUMIFS($H$11:$H$8770,$F$11:$F$8770,"=COD1",$B$11:$B$8770,"="&amp;B7030)/COUNTIFS($F$11:$F$8770,"=COD1",$B$11:$B$8770,"="&amp;B7030))/COUNTIFS($A$11:$A$8770,"="&amp;A7030,$F$11:$F$8770,"=COD1"),0)</f>
        <v>0</v>
      </c>
      <c r="L7030" s="13" t="e">
        <f>(VLOOKUP(F7030,tarifas!$C$7:$D$10,2,FALSE)+tarifas!$D$21)*datos!H7030</f>
        <v>#N/A</v>
      </c>
      <c r="M7030">
        <v>471.09953000000002</v>
      </c>
      <c r="N7030" s="13" t="e">
        <f t="shared" si="989"/>
        <v>#N/A</v>
      </c>
      <c r="O7030">
        <f t="shared" si="990"/>
        <v>471.09953000000002</v>
      </c>
      <c r="P7030" s="12">
        <f t="shared" si="991"/>
        <v>110.69923309162192</v>
      </c>
      <c r="Q7030">
        <f t="shared" si="992"/>
        <v>0</v>
      </c>
      <c r="R7030">
        <f>$D$2*tarifas!$D$12/24</f>
        <v>1.4541666666666666</v>
      </c>
      <c r="S7030" t="e">
        <f>VLOOKUP(E7030&amp;" "&amp;F7030,tarifas!$A$13:$D$20,4,FALSE)*P7030</f>
        <v>#N/A</v>
      </c>
      <c r="T7030">
        <f>IF(F7030="COD1",tarifas!$D$11*(SUMIFS($P$11:$P$8770,$F$11:$F$8770,"=COD1",$B$11:$B$8770,"="&amp;B7030)/COUNTIFS($F$11:$F$8770,"=COD1",$B$11:$B$8770,"="&amp;B7030))/COUNTIFS($A$11:$A$8770,"="&amp;A7030,$F$11:$F$8770,"=COD1"),0)</f>
        <v>0</v>
      </c>
      <c r="U7030" t="e">
        <f>(VLOOKUP(F7030,tarifas!$C$7:$D$10,2,FALSE)+tarifas!$D$21)*datos!P7030</f>
        <v>#N/A</v>
      </c>
      <c r="V7030" t="e">
        <f t="shared" si="993"/>
        <v>#N/A</v>
      </c>
      <c r="W7030">
        <f t="shared" si="994"/>
        <v>0</v>
      </c>
    </row>
    <row r="7031" spans="1:23" x14ac:dyDescent="0.25">
      <c r="A7031">
        <f t="shared" si="987"/>
        <v>289</v>
      </c>
      <c r="B7031">
        <f t="shared" si="988"/>
        <v>10</v>
      </c>
      <c r="C7031" s="1">
        <f t="shared" si="995"/>
        <v>41932.499999982974</v>
      </c>
      <c r="D7031" s="7">
        <v>673.56060606060623</v>
      </c>
      <c r="E7031" s="7"/>
      <c r="G7031">
        <v>67.510000000000005</v>
      </c>
      <c r="H7031" s="12">
        <v>534.53511202277809</v>
      </c>
      <c r="I7031" s="13">
        <f>$D$2*tarifas!$D$12/24</f>
        <v>1.4541666666666666</v>
      </c>
      <c r="J7031" s="13" t="e">
        <f>VLOOKUP(E7031&amp;" "&amp;F7031,tarifas!$A$13:$D$20,4,FALSE)*H7031</f>
        <v>#N/A</v>
      </c>
      <c r="K7031" s="13">
        <f>IF(F7031="COD1",tarifas!$D$11*(SUMIFS($H$11:$H$8770,$F$11:$F$8770,"=COD1",$B$11:$B$8770,"="&amp;B7031)/COUNTIFS($F$11:$F$8770,"=COD1",$B$11:$B$8770,"="&amp;B7031))/COUNTIFS($A$11:$A$8770,"="&amp;A7031,$F$11:$F$8770,"=COD1"),0)</f>
        <v>0</v>
      </c>
      <c r="L7031" s="13" t="e">
        <f>(VLOOKUP(F7031,tarifas!$C$7:$D$10,2,FALSE)+tarifas!$D$21)*datos!H7031</f>
        <v>#N/A</v>
      </c>
      <c r="M7031">
        <v>464.56834000000003</v>
      </c>
      <c r="N7031" s="13" t="e">
        <f t="shared" si="989"/>
        <v>#N/A</v>
      </c>
      <c r="O7031">
        <f t="shared" si="990"/>
        <v>464.56834000000003</v>
      </c>
      <c r="P7031" s="12">
        <f t="shared" si="991"/>
        <v>69.966772022778059</v>
      </c>
      <c r="Q7031">
        <f t="shared" si="992"/>
        <v>0</v>
      </c>
      <c r="R7031">
        <f>$D$2*tarifas!$D$12/24</f>
        <v>1.4541666666666666</v>
      </c>
      <c r="S7031" t="e">
        <f>VLOOKUP(E7031&amp;" "&amp;F7031,tarifas!$A$13:$D$20,4,FALSE)*P7031</f>
        <v>#N/A</v>
      </c>
      <c r="T7031">
        <f>IF(F7031="COD1",tarifas!$D$11*(SUMIFS($P$11:$P$8770,$F$11:$F$8770,"=COD1",$B$11:$B$8770,"="&amp;B7031)/COUNTIFS($F$11:$F$8770,"=COD1",$B$11:$B$8770,"="&amp;B7031))/COUNTIFS($A$11:$A$8770,"="&amp;A7031,$F$11:$F$8770,"=COD1"),0)</f>
        <v>0</v>
      </c>
      <c r="U7031" t="e">
        <f>(VLOOKUP(F7031,tarifas!$C$7:$D$10,2,FALSE)+tarifas!$D$21)*datos!P7031</f>
        <v>#N/A</v>
      </c>
      <c r="V7031" t="e">
        <f t="shared" si="993"/>
        <v>#N/A</v>
      </c>
      <c r="W7031">
        <f t="shared" si="994"/>
        <v>0</v>
      </c>
    </row>
    <row r="7032" spans="1:23" x14ac:dyDescent="0.25">
      <c r="A7032">
        <f t="shared" si="987"/>
        <v>289</v>
      </c>
      <c r="B7032">
        <f t="shared" si="988"/>
        <v>10</v>
      </c>
      <c r="C7032" s="1">
        <f t="shared" si="995"/>
        <v>41932.541666649639</v>
      </c>
      <c r="D7032" s="7">
        <v>665.06060606060612</v>
      </c>
      <c r="E7032" s="7"/>
      <c r="G7032">
        <v>65.2</v>
      </c>
      <c r="H7032" s="12">
        <v>631.79827501812269</v>
      </c>
      <c r="I7032" s="13">
        <f>$D$2*tarifas!$D$12/24</f>
        <v>1.4541666666666666</v>
      </c>
      <c r="J7032" s="13" t="e">
        <f>VLOOKUP(E7032&amp;" "&amp;F7032,tarifas!$A$13:$D$20,4,FALSE)*H7032</f>
        <v>#N/A</v>
      </c>
      <c r="K7032" s="13">
        <f>IF(F7032="COD1",tarifas!$D$11*(SUMIFS($H$11:$H$8770,$F$11:$F$8770,"=COD1",$B$11:$B$8770,"="&amp;B7032)/COUNTIFS($F$11:$F$8770,"=COD1",$B$11:$B$8770,"="&amp;B7032))/COUNTIFS($A$11:$A$8770,"="&amp;A7032,$F$11:$F$8770,"=COD1"),0)</f>
        <v>0</v>
      </c>
      <c r="L7032" s="13" t="e">
        <f>(VLOOKUP(F7032,tarifas!$C$7:$D$10,2,FALSE)+tarifas!$D$21)*datos!H7032</f>
        <v>#N/A</v>
      </c>
      <c r="M7032">
        <v>418.96269999999998</v>
      </c>
      <c r="N7032" s="13" t="e">
        <f t="shared" si="989"/>
        <v>#N/A</v>
      </c>
      <c r="O7032">
        <f t="shared" si="990"/>
        <v>418.96269999999998</v>
      </c>
      <c r="P7032" s="12">
        <f t="shared" si="991"/>
        <v>212.83557501812271</v>
      </c>
      <c r="Q7032">
        <f t="shared" si="992"/>
        <v>0</v>
      </c>
      <c r="R7032">
        <f>$D$2*tarifas!$D$12/24</f>
        <v>1.4541666666666666</v>
      </c>
      <c r="S7032" t="e">
        <f>VLOOKUP(E7032&amp;" "&amp;F7032,tarifas!$A$13:$D$20,4,FALSE)*P7032</f>
        <v>#N/A</v>
      </c>
      <c r="T7032">
        <f>IF(F7032="COD1",tarifas!$D$11*(SUMIFS($P$11:$P$8770,$F$11:$F$8770,"=COD1",$B$11:$B$8770,"="&amp;B7032)/COUNTIFS($F$11:$F$8770,"=COD1",$B$11:$B$8770,"="&amp;B7032))/COUNTIFS($A$11:$A$8770,"="&amp;A7032,$F$11:$F$8770,"=COD1"),0)</f>
        <v>0</v>
      </c>
      <c r="U7032" t="e">
        <f>(VLOOKUP(F7032,tarifas!$C$7:$D$10,2,FALSE)+tarifas!$D$21)*datos!P7032</f>
        <v>#N/A</v>
      </c>
      <c r="V7032" t="e">
        <f t="shared" si="993"/>
        <v>#N/A</v>
      </c>
      <c r="W7032">
        <f t="shared" si="994"/>
        <v>0</v>
      </c>
    </row>
    <row r="7033" spans="1:23" x14ac:dyDescent="0.25">
      <c r="A7033">
        <f t="shared" si="987"/>
        <v>289</v>
      </c>
      <c r="B7033">
        <f t="shared" si="988"/>
        <v>10</v>
      </c>
      <c r="C7033" s="1">
        <f t="shared" si="995"/>
        <v>41932.583333316303</v>
      </c>
      <c r="D7033" s="7">
        <v>595.77272727272737</v>
      </c>
      <c r="E7033" s="7"/>
      <c r="G7033">
        <v>65</v>
      </c>
      <c r="H7033" s="12">
        <v>638.16581668956042</v>
      </c>
      <c r="I7033" s="13">
        <f>$D$2*tarifas!$D$12/24</f>
        <v>1.4541666666666666</v>
      </c>
      <c r="J7033" s="13" t="e">
        <f>VLOOKUP(E7033&amp;" "&amp;F7033,tarifas!$A$13:$D$20,4,FALSE)*H7033</f>
        <v>#N/A</v>
      </c>
      <c r="K7033" s="13">
        <f>IF(F7033="COD1",tarifas!$D$11*(SUMIFS($H$11:$H$8770,$F$11:$F$8770,"=COD1",$B$11:$B$8770,"="&amp;B7033)/COUNTIFS($F$11:$F$8770,"=COD1",$B$11:$B$8770,"="&amp;B7033))/COUNTIFS($A$11:$A$8770,"="&amp;A7033,$F$11:$F$8770,"=COD1"),0)</f>
        <v>0</v>
      </c>
      <c r="L7033" s="13" t="e">
        <f>(VLOOKUP(F7033,tarifas!$C$7:$D$10,2,FALSE)+tarifas!$D$21)*datos!H7033</f>
        <v>#N/A</v>
      </c>
      <c r="M7033">
        <v>339.56395000000003</v>
      </c>
      <c r="N7033" s="13" t="e">
        <f t="shared" si="989"/>
        <v>#N/A</v>
      </c>
      <c r="O7033">
        <f t="shared" si="990"/>
        <v>339.56395000000003</v>
      </c>
      <c r="P7033" s="12">
        <f t="shared" si="991"/>
        <v>298.60186668956038</v>
      </c>
      <c r="Q7033">
        <f t="shared" si="992"/>
        <v>0</v>
      </c>
      <c r="R7033">
        <f>$D$2*tarifas!$D$12/24</f>
        <v>1.4541666666666666</v>
      </c>
      <c r="S7033" t="e">
        <f>VLOOKUP(E7033&amp;" "&amp;F7033,tarifas!$A$13:$D$20,4,FALSE)*P7033</f>
        <v>#N/A</v>
      </c>
      <c r="T7033">
        <f>IF(F7033="COD1",tarifas!$D$11*(SUMIFS($P$11:$P$8770,$F$11:$F$8770,"=COD1",$B$11:$B$8770,"="&amp;B7033)/COUNTIFS($F$11:$F$8770,"=COD1",$B$11:$B$8770,"="&amp;B7033))/COUNTIFS($A$11:$A$8770,"="&amp;A7033,$F$11:$F$8770,"=COD1"),0)</f>
        <v>0</v>
      </c>
      <c r="U7033" t="e">
        <f>(VLOOKUP(F7033,tarifas!$C$7:$D$10,2,FALSE)+tarifas!$D$21)*datos!P7033</f>
        <v>#N/A</v>
      </c>
      <c r="V7033" t="e">
        <f t="shared" si="993"/>
        <v>#N/A</v>
      </c>
      <c r="W7033">
        <f t="shared" si="994"/>
        <v>0</v>
      </c>
    </row>
    <row r="7034" spans="1:23" x14ac:dyDescent="0.25">
      <c r="A7034">
        <f t="shared" si="987"/>
        <v>289</v>
      </c>
      <c r="B7034">
        <f t="shared" si="988"/>
        <v>10</v>
      </c>
      <c r="C7034" s="1">
        <f t="shared" si="995"/>
        <v>41932.624999982967</v>
      </c>
      <c r="D7034" s="7">
        <v>477.54545454545462</v>
      </c>
      <c r="E7034" s="7"/>
      <c r="G7034">
        <v>66.66</v>
      </c>
      <c r="H7034" s="12">
        <v>627.45334646423873</v>
      </c>
      <c r="I7034" s="13">
        <f>$D$2*tarifas!$D$12/24</f>
        <v>1.4541666666666666</v>
      </c>
      <c r="J7034" s="13" t="e">
        <f>VLOOKUP(E7034&amp;" "&amp;F7034,tarifas!$A$13:$D$20,4,FALSE)*H7034</f>
        <v>#N/A</v>
      </c>
      <c r="K7034" s="13">
        <f>IF(F7034="COD1",tarifas!$D$11*(SUMIFS($H$11:$H$8770,$F$11:$F$8770,"=COD1",$B$11:$B$8770,"="&amp;B7034)/COUNTIFS($F$11:$F$8770,"=COD1",$B$11:$B$8770,"="&amp;B7034))/COUNTIFS($A$11:$A$8770,"="&amp;A7034,$F$11:$F$8770,"=COD1"),0)</f>
        <v>0</v>
      </c>
      <c r="L7034" s="13" t="e">
        <f>(VLOOKUP(F7034,tarifas!$C$7:$D$10,2,FALSE)+tarifas!$D$21)*datos!H7034</f>
        <v>#N/A</v>
      </c>
      <c r="M7034">
        <v>226.20531</v>
      </c>
      <c r="N7034" s="13" t="e">
        <f t="shared" si="989"/>
        <v>#N/A</v>
      </c>
      <c r="O7034">
        <f t="shared" si="990"/>
        <v>226.20531</v>
      </c>
      <c r="P7034" s="12">
        <f t="shared" si="991"/>
        <v>401.24803646423874</v>
      </c>
      <c r="Q7034">
        <f t="shared" si="992"/>
        <v>0</v>
      </c>
      <c r="R7034">
        <f>$D$2*tarifas!$D$12/24</f>
        <v>1.4541666666666666</v>
      </c>
      <c r="S7034" t="e">
        <f>VLOOKUP(E7034&amp;" "&amp;F7034,tarifas!$A$13:$D$20,4,FALSE)*P7034</f>
        <v>#N/A</v>
      </c>
      <c r="T7034">
        <f>IF(F7034="COD1",tarifas!$D$11*(SUMIFS($P$11:$P$8770,$F$11:$F$8770,"=COD1",$B$11:$B$8770,"="&amp;B7034)/COUNTIFS($F$11:$F$8770,"=COD1",$B$11:$B$8770,"="&amp;B7034))/COUNTIFS($A$11:$A$8770,"="&amp;A7034,$F$11:$F$8770,"=COD1"),0)</f>
        <v>0</v>
      </c>
      <c r="U7034" t="e">
        <f>(VLOOKUP(F7034,tarifas!$C$7:$D$10,2,FALSE)+tarifas!$D$21)*datos!P7034</f>
        <v>#N/A</v>
      </c>
      <c r="V7034" t="e">
        <f t="shared" si="993"/>
        <v>#N/A</v>
      </c>
      <c r="W7034">
        <f t="shared" si="994"/>
        <v>0</v>
      </c>
    </row>
    <row r="7035" spans="1:23" x14ac:dyDescent="0.25">
      <c r="A7035">
        <f t="shared" si="987"/>
        <v>289</v>
      </c>
      <c r="B7035">
        <f t="shared" si="988"/>
        <v>10</v>
      </c>
      <c r="C7035" s="1">
        <f t="shared" si="995"/>
        <v>41932.666666649631</v>
      </c>
      <c r="D7035" s="7">
        <v>305.4848484848485</v>
      </c>
      <c r="E7035" s="7"/>
      <c r="G7035">
        <v>68.5</v>
      </c>
      <c r="H7035" s="12">
        <v>632.89046483086349</v>
      </c>
      <c r="I7035" s="13">
        <f>$D$2*tarifas!$D$12/24</f>
        <v>1.4541666666666666</v>
      </c>
      <c r="J7035" s="13" t="e">
        <f>VLOOKUP(E7035&amp;" "&amp;F7035,tarifas!$A$13:$D$20,4,FALSE)*H7035</f>
        <v>#N/A</v>
      </c>
      <c r="K7035" s="13">
        <f>IF(F7035="COD1",tarifas!$D$11*(SUMIFS($H$11:$H$8770,$F$11:$F$8770,"=COD1",$B$11:$B$8770,"="&amp;B7035)/COUNTIFS($F$11:$F$8770,"=COD1",$B$11:$B$8770,"="&amp;B7035))/COUNTIFS($A$11:$A$8770,"="&amp;A7035,$F$11:$F$8770,"=COD1"),0)</f>
        <v>0</v>
      </c>
      <c r="L7035" s="13" t="e">
        <f>(VLOOKUP(F7035,tarifas!$C$7:$D$10,2,FALSE)+tarifas!$D$21)*datos!H7035</f>
        <v>#N/A</v>
      </c>
      <c r="M7035">
        <v>84.715919999999997</v>
      </c>
      <c r="N7035" s="13" t="e">
        <f t="shared" si="989"/>
        <v>#N/A</v>
      </c>
      <c r="O7035">
        <f t="shared" si="990"/>
        <v>84.715919999999997</v>
      </c>
      <c r="P7035" s="12">
        <f t="shared" si="991"/>
        <v>548.17454483086351</v>
      </c>
      <c r="Q7035">
        <f t="shared" si="992"/>
        <v>0</v>
      </c>
      <c r="R7035">
        <f>$D$2*tarifas!$D$12/24</f>
        <v>1.4541666666666666</v>
      </c>
      <c r="S7035" t="e">
        <f>VLOOKUP(E7035&amp;" "&amp;F7035,tarifas!$A$13:$D$20,4,FALSE)*P7035</f>
        <v>#N/A</v>
      </c>
      <c r="T7035">
        <f>IF(F7035="COD1",tarifas!$D$11*(SUMIFS($P$11:$P$8770,$F$11:$F$8770,"=COD1",$B$11:$B$8770,"="&amp;B7035)/COUNTIFS($F$11:$F$8770,"=COD1",$B$11:$B$8770,"="&amp;B7035))/COUNTIFS($A$11:$A$8770,"="&amp;A7035,$F$11:$F$8770,"=COD1"),0)</f>
        <v>0</v>
      </c>
      <c r="U7035" t="e">
        <f>(VLOOKUP(F7035,tarifas!$C$7:$D$10,2,FALSE)+tarifas!$D$21)*datos!P7035</f>
        <v>#N/A</v>
      </c>
      <c r="V7035" t="e">
        <f t="shared" si="993"/>
        <v>#N/A</v>
      </c>
      <c r="W7035">
        <f t="shared" si="994"/>
        <v>0</v>
      </c>
    </row>
    <row r="7036" spans="1:23" x14ac:dyDescent="0.25">
      <c r="A7036">
        <f t="shared" si="987"/>
        <v>289</v>
      </c>
      <c r="B7036">
        <f t="shared" si="988"/>
        <v>10</v>
      </c>
      <c r="C7036" s="1">
        <f t="shared" si="995"/>
        <v>41932.708333316295</v>
      </c>
      <c r="D7036" s="7">
        <v>98.13636363636364</v>
      </c>
      <c r="E7036" s="7"/>
      <c r="G7036">
        <v>70</v>
      </c>
      <c r="H7036" s="12">
        <v>516.50302299803309</v>
      </c>
      <c r="I7036" s="13">
        <f>$D$2*tarifas!$D$12/24</f>
        <v>1.4541666666666666</v>
      </c>
      <c r="J7036" s="13" t="e">
        <f>VLOOKUP(E7036&amp;" "&amp;F7036,tarifas!$A$13:$D$20,4,FALSE)*H7036</f>
        <v>#N/A</v>
      </c>
      <c r="K7036" s="13">
        <f>IF(F7036="COD1",tarifas!$D$11*(SUMIFS($H$11:$H$8770,$F$11:$F$8770,"=COD1",$B$11:$B$8770,"="&amp;B7036)/COUNTIFS($F$11:$F$8770,"=COD1",$B$11:$B$8770,"="&amp;B7036))/COUNTIFS($A$11:$A$8770,"="&amp;A7036,$F$11:$F$8770,"=COD1"),0)</f>
        <v>0</v>
      </c>
      <c r="L7036" s="13" t="e">
        <f>(VLOOKUP(F7036,tarifas!$C$7:$D$10,2,FALSE)+tarifas!$D$21)*datos!H7036</f>
        <v>#N/A</v>
      </c>
      <c r="M7036">
        <v>0</v>
      </c>
      <c r="N7036" s="13" t="e">
        <f t="shared" si="989"/>
        <v>#N/A</v>
      </c>
      <c r="O7036">
        <f t="shared" si="990"/>
        <v>0</v>
      </c>
      <c r="P7036" s="12">
        <f t="shared" si="991"/>
        <v>516.50302299803309</v>
      </c>
      <c r="Q7036">
        <f t="shared" si="992"/>
        <v>0</v>
      </c>
      <c r="R7036">
        <f>$D$2*tarifas!$D$12/24</f>
        <v>1.4541666666666666</v>
      </c>
      <c r="S7036" t="e">
        <f>VLOOKUP(E7036&amp;" "&amp;F7036,tarifas!$A$13:$D$20,4,FALSE)*P7036</f>
        <v>#N/A</v>
      </c>
      <c r="T7036">
        <f>IF(F7036="COD1",tarifas!$D$11*(SUMIFS($P$11:$P$8770,$F$11:$F$8770,"=COD1",$B$11:$B$8770,"="&amp;B7036)/COUNTIFS($F$11:$F$8770,"=COD1",$B$11:$B$8770,"="&amp;B7036))/COUNTIFS($A$11:$A$8770,"="&amp;A7036,$F$11:$F$8770,"=COD1"),0)</f>
        <v>0</v>
      </c>
      <c r="U7036" t="e">
        <f>(VLOOKUP(F7036,tarifas!$C$7:$D$10,2,FALSE)+tarifas!$D$21)*datos!P7036</f>
        <v>#N/A</v>
      </c>
      <c r="V7036" t="e">
        <f t="shared" si="993"/>
        <v>#N/A</v>
      </c>
      <c r="W7036">
        <f t="shared" si="994"/>
        <v>0</v>
      </c>
    </row>
    <row r="7037" spans="1:23" x14ac:dyDescent="0.25">
      <c r="A7037">
        <f t="shared" si="987"/>
        <v>289</v>
      </c>
      <c r="B7037">
        <f t="shared" si="988"/>
        <v>10</v>
      </c>
      <c r="C7037" s="1">
        <f t="shared" si="995"/>
        <v>41932.74999998296</v>
      </c>
      <c r="D7037" s="7">
        <v>0</v>
      </c>
      <c r="E7037" s="7"/>
      <c r="G7037">
        <v>79.03</v>
      </c>
      <c r="H7037" s="12">
        <v>381.11101133625857</v>
      </c>
      <c r="I7037" s="13">
        <f>$D$2*tarifas!$D$12/24</f>
        <v>1.4541666666666666</v>
      </c>
      <c r="J7037" s="13" t="e">
        <f>VLOOKUP(E7037&amp;" "&amp;F7037,tarifas!$A$13:$D$20,4,FALSE)*H7037</f>
        <v>#N/A</v>
      </c>
      <c r="K7037" s="13">
        <f>IF(F7037="COD1",tarifas!$D$11*(SUMIFS($H$11:$H$8770,$F$11:$F$8770,"=COD1",$B$11:$B$8770,"="&amp;B7037)/COUNTIFS($F$11:$F$8770,"=COD1",$B$11:$B$8770,"="&amp;B7037))/COUNTIFS($A$11:$A$8770,"="&amp;A7037,$F$11:$F$8770,"=COD1"),0)</f>
        <v>0</v>
      </c>
      <c r="L7037" s="13" t="e">
        <f>(VLOOKUP(F7037,tarifas!$C$7:$D$10,2,FALSE)+tarifas!$D$21)*datos!H7037</f>
        <v>#N/A</v>
      </c>
      <c r="M7037">
        <v>0</v>
      </c>
      <c r="N7037" s="13" t="e">
        <f t="shared" si="989"/>
        <v>#N/A</v>
      </c>
      <c r="O7037">
        <f t="shared" si="990"/>
        <v>0</v>
      </c>
      <c r="P7037" s="12">
        <f t="shared" si="991"/>
        <v>381.11101133625857</v>
      </c>
      <c r="Q7037">
        <f t="shared" si="992"/>
        <v>0</v>
      </c>
      <c r="R7037">
        <f>$D$2*tarifas!$D$12/24</f>
        <v>1.4541666666666666</v>
      </c>
      <c r="S7037" t="e">
        <f>VLOOKUP(E7037&amp;" "&amp;F7037,tarifas!$A$13:$D$20,4,FALSE)*P7037</f>
        <v>#N/A</v>
      </c>
      <c r="T7037">
        <f>IF(F7037="COD1",tarifas!$D$11*(SUMIFS($P$11:$P$8770,$F$11:$F$8770,"=COD1",$B$11:$B$8770,"="&amp;B7037)/COUNTIFS($F$11:$F$8770,"=COD1",$B$11:$B$8770,"="&amp;B7037))/COUNTIFS($A$11:$A$8770,"="&amp;A7037,$F$11:$F$8770,"=COD1"),0)</f>
        <v>0</v>
      </c>
      <c r="U7037" t="e">
        <f>(VLOOKUP(F7037,tarifas!$C$7:$D$10,2,FALSE)+tarifas!$D$21)*datos!P7037</f>
        <v>#N/A</v>
      </c>
      <c r="V7037" t="e">
        <f t="shared" si="993"/>
        <v>#N/A</v>
      </c>
      <c r="W7037">
        <f t="shared" si="994"/>
        <v>0</v>
      </c>
    </row>
    <row r="7038" spans="1:23" x14ac:dyDescent="0.25">
      <c r="A7038">
        <f t="shared" si="987"/>
        <v>289</v>
      </c>
      <c r="B7038">
        <f t="shared" si="988"/>
        <v>10</v>
      </c>
      <c r="C7038" s="1">
        <f t="shared" si="995"/>
        <v>41932.791666649624</v>
      </c>
      <c r="D7038" s="7">
        <v>0</v>
      </c>
      <c r="E7038" s="7"/>
      <c r="G7038">
        <v>99.77</v>
      </c>
      <c r="H7038" s="12">
        <v>273.3069517550137</v>
      </c>
      <c r="I7038" s="13">
        <f>$D$2*tarifas!$D$12/24</f>
        <v>1.4541666666666666</v>
      </c>
      <c r="J7038" s="13" t="e">
        <f>VLOOKUP(E7038&amp;" "&amp;F7038,tarifas!$A$13:$D$20,4,FALSE)*H7038</f>
        <v>#N/A</v>
      </c>
      <c r="K7038" s="13">
        <f>IF(F7038="COD1",tarifas!$D$11*(SUMIFS($H$11:$H$8770,$F$11:$F$8770,"=COD1",$B$11:$B$8770,"="&amp;B7038)/COUNTIFS($F$11:$F$8770,"=COD1",$B$11:$B$8770,"="&amp;B7038))/COUNTIFS($A$11:$A$8770,"="&amp;A7038,$F$11:$F$8770,"=COD1"),0)</f>
        <v>0</v>
      </c>
      <c r="L7038" s="13" t="e">
        <f>(VLOOKUP(F7038,tarifas!$C$7:$D$10,2,FALSE)+tarifas!$D$21)*datos!H7038</f>
        <v>#N/A</v>
      </c>
      <c r="M7038">
        <v>0</v>
      </c>
      <c r="N7038" s="13" t="e">
        <f t="shared" si="989"/>
        <v>#N/A</v>
      </c>
      <c r="O7038">
        <f t="shared" si="990"/>
        <v>0</v>
      </c>
      <c r="P7038" s="12">
        <f t="shared" si="991"/>
        <v>273.3069517550137</v>
      </c>
      <c r="Q7038">
        <f t="shared" si="992"/>
        <v>0</v>
      </c>
      <c r="R7038">
        <f>$D$2*tarifas!$D$12/24</f>
        <v>1.4541666666666666</v>
      </c>
      <c r="S7038" t="e">
        <f>VLOOKUP(E7038&amp;" "&amp;F7038,tarifas!$A$13:$D$20,4,FALSE)*P7038</f>
        <v>#N/A</v>
      </c>
      <c r="T7038">
        <f>IF(F7038="COD1",tarifas!$D$11*(SUMIFS($P$11:$P$8770,$F$11:$F$8770,"=COD1",$B$11:$B$8770,"="&amp;B7038)/COUNTIFS($F$11:$F$8770,"=COD1",$B$11:$B$8770,"="&amp;B7038))/COUNTIFS($A$11:$A$8770,"="&amp;A7038,$F$11:$F$8770,"=COD1"),0)</f>
        <v>0</v>
      </c>
      <c r="U7038" t="e">
        <f>(VLOOKUP(F7038,tarifas!$C$7:$D$10,2,FALSE)+tarifas!$D$21)*datos!P7038</f>
        <v>#N/A</v>
      </c>
      <c r="V7038" t="e">
        <f t="shared" si="993"/>
        <v>#N/A</v>
      </c>
      <c r="W7038">
        <f t="shared" si="994"/>
        <v>0</v>
      </c>
    </row>
    <row r="7039" spans="1:23" x14ac:dyDescent="0.25">
      <c r="A7039">
        <f t="shared" si="987"/>
        <v>289</v>
      </c>
      <c r="B7039">
        <f t="shared" si="988"/>
        <v>10</v>
      </c>
      <c r="C7039" s="1">
        <f t="shared" si="995"/>
        <v>41932.833333316288</v>
      </c>
      <c r="D7039" s="7">
        <v>0</v>
      </c>
      <c r="E7039" s="7"/>
      <c r="G7039">
        <v>90</v>
      </c>
      <c r="H7039" s="12">
        <v>258.91719619262284</v>
      </c>
      <c r="I7039" s="13">
        <f>$D$2*tarifas!$D$12/24</f>
        <v>1.4541666666666666</v>
      </c>
      <c r="J7039" s="13" t="e">
        <f>VLOOKUP(E7039&amp;" "&amp;F7039,tarifas!$A$13:$D$20,4,FALSE)*H7039</f>
        <v>#N/A</v>
      </c>
      <c r="K7039" s="13">
        <f>IF(F7039="COD1",tarifas!$D$11*(SUMIFS($H$11:$H$8770,$F$11:$F$8770,"=COD1",$B$11:$B$8770,"="&amp;B7039)/COUNTIFS($F$11:$F$8770,"=COD1",$B$11:$B$8770,"="&amp;B7039))/COUNTIFS($A$11:$A$8770,"="&amp;A7039,$F$11:$F$8770,"=COD1"),0)</f>
        <v>0</v>
      </c>
      <c r="L7039" s="13" t="e">
        <f>(VLOOKUP(F7039,tarifas!$C$7:$D$10,2,FALSE)+tarifas!$D$21)*datos!H7039</f>
        <v>#N/A</v>
      </c>
      <c r="M7039">
        <v>0</v>
      </c>
      <c r="N7039" s="13" t="e">
        <f t="shared" si="989"/>
        <v>#N/A</v>
      </c>
      <c r="O7039">
        <f t="shared" si="990"/>
        <v>0</v>
      </c>
      <c r="P7039" s="12">
        <f t="shared" si="991"/>
        <v>258.91719619262284</v>
      </c>
      <c r="Q7039">
        <f t="shared" si="992"/>
        <v>0</v>
      </c>
      <c r="R7039">
        <f>$D$2*tarifas!$D$12/24</f>
        <v>1.4541666666666666</v>
      </c>
      <c r="S7039" t="e">
        <f>VLOOKUP(E7039&amp;" "&amp;F7039,tarifas!$A$13:$D$20,4,FALSE)*P7039</f>
        <v>#N/A</v>
      </c>
      <c r="T7039">
        <f>IF(F7039="COD1",tarifas!$D$11*(SUMIFS($P$11:$P$8770,$F$11:$F$8770,"=COD1",$B$11:$B$8770,"="&amp;B7039)/COUNTIFS($F$11:$F$8770,"=COD1",$B$11:$B$8770,"="&amp;B7039))/COUNTIFS($A$11:$A$8770,"="&amp;A7039,$F$11:$F$8770,"=COD1"),0)</f>
        <v>0</v>
      </c>
      <c r="U7039" t="e">
        <f>(VLOOKUP(F7039,tarifas!$C$7:$D$10,2,FALSE)+tarifas!$D$21)*datos!P7039</f>
        <v>#N/A</v>
      </c>
      <c r="V7039" t="e">
        <f t="shared" si="993"/>
        <v>#N/A</v>
      </c>
      <c r="W7039">
        <f t="shared" si="994"/>
        <v>0</v>
      </c>
    </row>
    <row r="7040" spans="1:23" x14ac:dyDescent="0.25">
      <c r="A7040">
        <f t="shared" si="987"/>
        <v>289</v>
      </c>
      <c r="B7040">
        <f t="shared" si="988"/>
        <v>10</v>
      </c>
      <c r="C7040" s="1">
        <f t="shared" si="995"/>
        <v>41932.874999982952</v>
      </c>
      <c r="D7040" s="7">
        <v>0</v>
      </c>
      <c r="E7040" s="7"/>
      <c r="G7040">
        <v>72.8</v>
      </c>
      <c r="H7040" s="12">
        <v>242.96858358012372</v>
      </c>
      <c r="I7040" s="13">
        <f>$D$2*tarifas!$D$12/24</f>
        <v>1.4541666666666666</v>
      </c>
      <c r="J7040" s="13" t="e">
        <f>VLOOKUP(E7040&amp;" "&amp;F7040,tarifas!$A$13:$D$20,4,FALSE)*H7040</f>
        <v>#N/A</v>
      </c>
      <c r="K7040" s="13">
        <f>IF(F7040="COD1",tarifas!$D$11*(SUMIFS($H$11:$H$8770,$F$11:$F$8770,"=COD1",$B$11:$B$8770,"="&amp;B7040)/COUNTIFS($F$11:$F$8770,"=COD1",$B$11:$B$8770,"="&amp;B7040))/COUNTIFS($A$11:$A$8770,"="&amp;A7040,$F$11:$F$8770,"=COD1"),0)</f>
        <v>0</v>
      </c>
      <c r="L7040" s="13" t="e">
        <f>(VLOOKUP(F7040,tarifas!$C$7:$D$10,2,FALSE)+tarifas!$D$21)*datos!H7040</f>
        <v>#N/A</v>
      </c>
      <c r="M7040">
        <v>0</v>
      </c>
      <c r="N7040" s="13" t="e">
        <f t="shared" si="989"/>
        <v>#N/A</v>
      </c>
      <c r="O7040">
        <f t="shared" si="990"/>
        <v>0</v>
      </c>
      <c r="P7040" s="12">
        <f t="shared" si="991"/>
        <v>242.96858358012372</v>
      </c>
      <c r="Q7040">
        <f t="shared" si="992"/>
        <v>0</v>
      </c>
      <c r="R7040">
        <f>$D$2*tarifas!$D$12/24</f>
        <v>1.4541666666666666</v>
      </c>
      <c r="S7040" t="e">
        <f>VLOOKUP(E7040&amp;" "&amp;F7040,tarifas!$A$13:$D$20,4,FALSE)*P7040</f>
        <v>#N/A</v>
      </c>
      <c r="T7040">
        <f>IF(F7040="COD1",tarifas!$D$11*(SUMIFS($P$11:$P$8770,$F$11:$F$8770,"=COD1",$B$11:$B$8770,"="&amp;B7040)/COUNTIFS($F$11:$F$8770,"=COD1",$B$11:$B$8770,"="&amp;B7040))/COUNTIFS($A$11:$A$8770,"="&amp;A7040,$F$11:$F$8770,"=COD1"),0)</f>
        <v>0</v>
      </c>
      <c r="U7040" t="e">
        <f>(VLOOKUP(F7040,tarifas!$C$7:$D$10,2,FALSE)+tarifas!$D$21)*datos!P7040</f>
        <v>#N/A</v>
      </c>
      <c r="V7040" t="e">
        <f t="shared" si="993"/>
        <v>#N/A</v>
      </c>
      <c r="W7040">
        <f t="shared" si="994"/>
        <v>0</v>
      </c>
    </row>
    <row r="7041" spans="1:23" x14ac:dyDescent="0.25">
      <c r="A7041">
        <f t="shared" si="987"/>
        <v>289</v>
      </c>
      <c r="B7041">
        <f t="shared" si="988"/>
        <v>10</v>
      </c>
      <c r="C7041" s="1">
        <f t="shared" si="995"/>
        <v>41932.916666649617</v>
      </c>
      <c r="D7041" s="7">
        <v>0</v>
      </c>
      <c r="E7041" s="7"/>
      <c r="G7041">
        <v>67.430000000000007</v>
      </c>
      <c r="H7041" s="12">
        <v>240.50104279210578</v>
      </c>
      <c r="I7041" s="13">
        <f>$D$2*tarifas!$D$12/24</f>
        <v>1.4541666666666666</v>
      </c>
      <c r="J7041" s="13" t="e">
        <f>VLOOKUP(E7041&amp;" "&amp;F7041,tarifas!$A$13:$D$20,4,FALSE)*H7041</f>
        <v>#N/A</v>
      </c>
      <c r="K7041" s="13">
        <f>IF(F7041="COD1",tarifas!$D$11*(SUMIFS($H$11:$H$8770,$F$11:$F$8770,"=COD1",$B$11:$B$8770,"="&amp;B7041)/COUNTIFS($F$11:$F$8770,"=COD1",$B$11:$B$8770,"="&amp;B7041))/COUNTIFS($A$11:$A$8770,"="&amp;A7041,$F$11:$F$8770,"=COD1"),0)</f>
        <v>0</v>
      </c>
      <c r="L7041" s="13" t="e">
        <f>(VLOOKUP(F7041,tarifas!$C$7:$D$10,2,FALSE)+tarifas!$D$21)*datos!H7041</f>
        <v>#N/A</v>
      </c>
      <c r="M7041">
        <v>0</v>
      </c>
      <c r="N7041" s="13" t="e">
        <f t="shared" si="989"/>
        <v>#N/A</v>
      </c>
      <c r="O7041">
        <f t="shared" si="990"/>
        <v>0</v>
      </c>
      <c r="P7041" s="12">
        <f t="shared" si="991"/>
        <v>240.50104279210578</v>
      </c>
      <c r="Q7041">
        <f t="shared" si="992"/>
        <v>0</v>
      </c>
      <c r="R7041">
        <f>$D$2*tarifas!$D$12/24</f>
        <v>1.4541666666666666</v>
      </c>
      <c r="S7041" t="e">
        <f>VLOOKUP(E7041&amp;" "&amp;F7041,tarifas!$A$13:$D$20,4,FALSE)*P7041</f>
        <v>#N/A</v>
      </c>
      <c r="T7041">
        <f>IF(F7041="COD1",tarifas!$D$11*(SUMIFS($P$11:$P$8770,$F$11:$F$8770,"=COD1",$B$11:$B$8770,"="&amp;B7041)/COUNTIFS($F$11:$F$8770,"=COD1",$B$11:$B$8770,"="&amp;B7041))/COUNTIFS($A$11:$A$8770,"="&amp;A7041,$F$11:$F$8770,"=COD1"),0)</f>
        <v>0</v>
      </c>
      <c r="U7041" t="e">
        <f>(VLOOKUP(F7041,tarifas!$C$7:$D$10,2,FALSE)+tarifas!$D$21)*datos!P7041</f>
        <v>#N/A</v>
      </c>
      <c r="V7041" t="e">
        <f t="shared" si="993"/>
        <v>#N/A</v>
      </c>
      <c r="W7041">
        <f t="shared" si="994"/>
        <v>0</v>
      </c>
    </row>
    <row r="7042" spans="1:23" x14ac:dyDescent="0.25">
      <c r="A7042">
        <f t="shared" si="987"/>
        <v>289</v>
      </c>
      <c r="B7042">
        <f t="shared" si="988"/>
        <v>10</v>
      </c>
      <c r="C7042" s="1">
        <f t="shared" si="995"/>
        <v>41932.958333316281</v>
      </c>
      <c r="D7042" s="7">
        <v>0</v>
      </c>
      <c r="E7042" s="7"/>
      <c r="G7042">
        <v>67.260000000000005</v>
      </c>
      <c r="H7042" s="12">
        <v>239.32572386541239</v>
      </c>
      <c r="I7042" s="13">
        <f>$D$2*tarifas!$D$12/24</f>
        <v>1.4541666666666666</v>
      </c>
      <c r="J7042" s="13" t="e">
        <f>VLOOKUP(E7042&amp;" "&amp;F7042,tarifas!$A$13:$D$20,4,FALSE)*H7042</f>
        <v>#N/A</v>
      </c>
      <c r="K7042" s="13">
        <f>IF(F7042="COD1",tarifas!$D$11*(SUMIFS($H$11:$H$8770,$F$11:$F$8770,"=COD1",$B$11:$B$8770,"="&amp;B7042)/COUNTIFS($F$11:$F$8770,"=COD1",$B$11:$B$8770,"="&amp;B7042))/COUNTIFS($A$11:$A$8770,"="&amp;A7042,$F$11:$F$8770,"=COD1"),0)</f>
        <v>0</v>
      </c>
      <c r="L7042" s="13" t="e">
        <f>(VLOOKUP(F7042,tarifas!$C$7:$D$10,2,FALSE)+tarifas!$D$21)*datos!H7042</f>
        <v>#N/A</v>
      </c>
      <c r="M7042">
        <v>0</v>
      </c>
      <c r="N7042" s="13" t="e">
        <f t="shared" si="989"/>
        <v>#N/A</v>
      </c>
      <c r="O7042">
        <f t="shared" si="990"/>
        <v>0</v>
      </c>
      <c r="P7042" s="12">
        <f t="shared" si="991"/>
        <v>239.32572386541239</v>
      </c>
      <c r="Q7042">
        <f t="shared" si="992"/>
        <v>0</v>
      </c>
      <c r="R7042">
        <f>$D$2*tarifas!$D$12/24</f>
        <v>1.4541666666666666</v>
      </c>
      <c r="S7042" t="e">
        <f>VLOOKUP(E7042&amp;" "&amp;F7042,tarifas!$A$13:$D$20,4,FALSE)*P7042</f>
        <v>#N/A</v>
      </c>
      <c r="T7042">
        <f>IF(F7042="COD1",tarifas!$D$11*(SUMIFS($P$11:$P$8770,$F$11:$F$8770,"=COD1",$B$11:$B$8770,"="&amp;B7042)/COUNTIFS($F$11:$F$8770,"=COD1",$B$11:$B$8770,"="&amp;B7042))/COUNTIFS($A$11:$A$8770,"="&amp;A7042,$F$11:$F$8770,"=COD1"),0)</f>
        <v>0</v>
      </c>
      <c r="U7042" t="e">
        <f>(VLOOKUP(F7042,tarifas!$C$7:$D$10,2,FALSE)+tarifas!$D$21)*datos!P7042</f>
        <v>#N/A</v>
      </c>
      <c r="V7042" t="e">
        <f t="shared" si="993"/>
        <v>#N/A</v>
      </c>
      <c r="W7042">
        <f t="shared" si="994"/>
        <v>0</v>
      </c>
    </row>
    <row r="7043" spans="1:23" x14ac:dyDescent="0.25">
      <c r="A7043">
        <f t="shared" si="987"/>
        <v>290</v>
      </c>
      <c r="B7043">
        <f t="shared" si="988"/>
        <v>10</v>
      </c>
      <c r="C7043" s="1">
        <f t="shared" si="995"/>
        <v>41932.999999982945</v>
      </c>
      <c r="D7043" s="7">
        <v>0</v>
      </c>
      <c r="E7043" s="7"/>
      <c r="G7043">
        <v>64.599999999999994</v>
      </c>
      <c r="H7043" s="12">
        <v>238.85389974642783</v>
      </c>
      <c r="I7043" s="13">
        <f>$D$2*tarifas!$D$12/24</f>
        <v>1.4541666666666666</v>
      </c>
      <c r="J7043" s="13" t="e">
        <f>VLOOKUP(E7043&amp;" "&amp;F7043,tarifas!$A$13:$D$20,4,FALSE)*H7043</f>
        <v>#N/A</v>
      </c>
      <c r="K7043" s="13">
        <f>IF(F7043="COD1",tarifas!$D$11*(SUMIFS($H$11:$H$8770,$F$11:$F$8770,"=COD1",$B$11:$B$8770,"="&amp;B7043)/COUNTIFS($F$11:$F$8770,"=COD1",$B$11:$B$8770,"="&amp;B7043))/COUNTIFS($A$11:$A$8770,"="&amp;A7043,$F$11:$F$8770,"=COD1"),0)</f>
        <v>0</v>
      </c>
      <c r="L7043" s="13" t="e">
        <f>(VLOOKUP(F7043,tarifas!$C$7:$D$10,2,FALSE)+tarifas!$D$21)*datos!H7043</f>
        <v>#N/A</v>
      </c>
      <c r="M7043">
        <v>0</v>
      </c>
      <c r="N7043" s="13" t="e">
        <f t="shared" si="989"/>
        <v>#N/A</v>
      </c>
      <c r="O7043">
        <f t="shared" si="990"/>
        <v>0</v>
      </c>
      <c r="P7043" s="12">
        <f t="shared" si="991"/>
        <v>238.85389974642783</v>
      </c>
      <c r="Q7043">
        <f t="shared" si="992"/>
        <v>0</v>
      </c>
      <c r="R7043">
        <f>$D$2*tarifas!$D$12/24</f>
        <v>1.4541666666666666</v>
      </c>
      <c r="S7043" t="e">
        <f>VLOOKUP(E7043&amp;" "&amp;F7043,tarifas!$A$13:$D$20,4,FALSE)*P7043</f>
        <v>#N/A</v>
      </c>
      <c r="T7043">
        <f>IF(F7043="COD1",tarifas!$D$11*(SUMIFS($P$11:$P$8770,$F$11:$F$8770,"=COD1",$B$11:$B$8770,"="&amp;B7043)/COUNTIFS($F$11:$F$8770,"=COD1",$B$11:$B$8770,"="&amp;B7043))/COUNTIFS($A$11:$A$8770,"="&amp;A7043,$F$11:$F$8770,"=COD1"),0)</f>
        <v>0</v>
      </c>
      <c r="U7043" t="e">
        <f>(VLOOKUP(F7043,tarifas!$C$7:$D$10,2,FALSE)+tarifas!$D$21)*datos!P7043</f>
        <v>#N/A</v>
      </c>
      <c r="V7043" t="e">
        <f t="shared" si="993"/>
        <v>#N/A</v>
      </c>
      <c r="W7043">
        <f t="shared" si="994"/>
        <v>0</v>
      </c>
    </row>
    <row r="7044" spans="1:23" x14ac:dyDescent="0.25">
      <c r="A7044">
        <f t="shared" si="987"/>
        <v>290</v>
      </c>
      <c r="B7044">
        <f t="shared" si="988"/>
        <v>10</v>
      </c>
      <c r="C7044" s="1">
        <f t="shared" si="995"/>
        <v>41933.041666649609</v>
      </c>
      <c r="D7044" s="7">
        <v>0</v>
      </c>
      <c r="E7044" s="7"/>
      <c r="G7044">
        <v>62.01</v>
      </c>
      <c r="H7044" s="12">
        <v>231.90499278354736</v>
      </c>
      <c r="I7044" s="13">
        <f>$D$2*tarifas!$D$12/24</f>
        <v>1.4541666666666666</v>
      </c>
      <c r="J7044" s="13" t="e">
        <f>VLOOKUP(E7044&amp;" "&amp;F7044,tarifas!$A$13:$D$20,4,FALSE)*H7044</f>
        <v>#N/A</v>
      </c>
      <c r="K7044" s="13">
        <f>IF(F7044="COD1",tarifas!$D$11*(SUMIFS($H$11:$H$8770,$F$11:$F$8770,"=COD1",$B$11:$B$8770,"="&amp;B7044)/COUNTIFS($F$11:$F$8770,"=COD1",$B$11:$B$8770,"="&amp;B7044))/COUNTIFS($A$11:$A$8770,"="&amp;A7044,$F$11:$F$8770,"=COD1"),0)</f>
        <v>0</v>
      </c>
      <c r="L7044" s="13" t="e">
        <f>(VLOOKUP(F7044,tarifas!$C$7:$D$10,2,FALSE)+tarifas!$D$21)*datos!H7044</f>
        <v>#N/A</v>
      </c>
      <c r="M7044">
        <v>0</v>
      </c>
      <c r="N7044" s="13" t="e">
        <f t="shared" si="989"/>
        <v>#N/A</v>
      </c>
      <c r="O7044">
        <f t="shared" si="990"/>
        <v>0</v>
      </c>
      <c r="P7044" s="12">
        <f t="shared" si="991"/>
        <v>231.90499278354736</v>
      </c>
      <c r="Q7044">
        <f t="shared" si="992"/>
        <v>0</v>
      </c>
      <c r="R7044">
        <f>$D$2*tarifas!$D$12/24</f>
        <v>1.4541666666666666</v>
      </c>
      <c r="S7044" t="e">
        <f>VLOOKUP(E7044&amp;" "&amp;F7044,tarifas!$A$13:$D$20,4,FALSE)*P7044</f>
        <v>#N/A</v>
      </c>
      <c r="T7044">
        <f>IF(F7044="COD1",tarifas!$D$11*(SUMIFS($P$11:$P$8770,$F$11:$F$8770,"=COD1",$B$11:$B$8770,"="&amp;B7044)/COUNTIFS($F$11:$F$8770,"=COD1",$B$11:$B$8770,"="&amp;B7044))/COUNTIFS($A$11:$A$8770,"="&amp;A7044,$F$11:$F$8770,"=COD1"),0)</f>
        <v>0</v>
      </c>
      <c r="U7044" t="e">
        <f>(VLOOKUP(F7044,tarifas!$C$7:$D$10,2,FALSE)+tarifas!$D$21)*datos!P7044</f>
        <v>#N/A</v>
      </c>
      <c r="V7044" t="e">
        <f t="shared" si="993"/>
        <v>#N/A</v>
      </c>
      <c r="W7044">
        <f t="shared" si="994"/>
        <v>0</v>
      </c>
    </row>
    <row r="7045" spans="1:23" x14ac:dyDescent="0.25">
      <c r="A7045">
        <f t="shared" si="987"/>
        <v>290</v>
      </c>
      <c r="B7045">
        <f t="shared" si="988"/>
        <v>10</v>
      </c>
      <c r="C7045" s="1">
        <f t="shared" si="995"/>
        <v>41933.083333316274</v>
      </c>
      <c r="D7045" s="7">
        <v>0</v>
      </c>
      <c r="E7045" s="7"/>
      <c r="G7045">
        <v>60.98</v>
      </c>
      <c r="H7045" s="12">
        <v>231.33709366845244</v>
      </c>
      <c r="I7045" s="13">
        <f>$D$2*tarifas!$D$12/24</f>
        <v>1.4541666666666666</v>
      </c>
      <c r="J7045" s="13" t="e">
        <f>VLOOKUP(E7045&amp;" "&amp;F7045,tarifas!$A$13:$D$20,4,FALSE)*H7045</f>
        <v>#N/A</v>
      </c>
      <c r="K7045" s="13">
        <f>IF(F7045="COD1",tarifas!$D$11*(SUMIFS($H$11:$H$8770,$F$11:$F$8770,"=COD1",$B$11:$B$8770,"="&amp;B7045)/COUNTIFS($F$11:$F$8770,"=COD1",$B$11:$B$8770,"="&amp;B7045))/COUNTIFS($A$11:$A$8770,"="&amp;A7045,$F$11:$F$8770,"=COD1"),0)</f>
        <v>0</v>
      </c>
      <c r="L7045" s="13" t="e">
        <f>(VLOOKUP(F7045,tarifas!$C$7:$D$10,2,FALSE)+tarifas!$D$21)*datos!H7045</f>
        <v>#N/A</v>
      </c>
      <c r="M7045">
        <v>0</v>
      </c>
      <c r="N7045" s="13" t="e">
        <f t="shared" si="989"/>
        <v>#N/A</v>
      </c>
      <c r="O7045">
        <f t="shared" si="990"/>
        <v>0</v>
      </c>
      <c r="P7045" s="12">
        <f t="shared" si="991"/>
        <v>231.33709366845244</v>
      </c>
      <c r="Q7045">
        <f t="shared" si="992"/>
        <v>0</v>
      </c>
      <c r="R7045">
        <f>$D$2*tarifas!$D$12/24</f>
        <v>1.4541666666666666</v>
      </c>
      <c r="S7045" t="e">
        <f>VLOOKUP(E7045&amp;" "&amp;F7045,tarifas!$A$13:$D$20,4,FALSE)*P7045</f>
        <v>#N/A</v>
      </c>
      <c r="T7045">
        <f>IF(F7045="COD1",tarifas!$D$11*(SUMIFS($P$11:$P$8770,$F$11:$F$8770,"=COD1",$B$11:$B$8770,"="&amp;B7045)/COUNTIFS($F$11:$F$8770,"=COD1",$B$11:$B$8770,"="&amp;B7045))/COUNTIFS($A$11:$A$8770,"="&amp;A7045,$F$11:$F$8770,"=COD1"),0)</f>
        <v>0</v>
      </c>
      <c r="U7045" t="e">
        <f>(VLOOKUP(F7045,tarifas!$C$7:$D$10,2,FALSE)+tarifas!$D$21)*datos!P7045</f>
        <v>#N/A</v>
      </c>
      <c r="V7045" t="e">
        <f t="shared" si="993"/>
        <v>#N/A</v>
      </c>
      <c r="W7045">
        <f t="shared" si="994"/>
        <v>0</v>
      </c>
    </row>
    <row r="7046" spans="1:23" x14ac:dyDescent="0.25">
      <c r="A7046">
        <f t="shared" si="987"/>
        <v>290</v>
      </c>
      <c r="B7046">
        <f t="shared" si="988"/>
        <v>10</v>
      </c>
      <c r="C7046" s="1">
        <f t="shared" si="995"/>
        <v>41933.124999982938</v>
      </c>
      <c r="D7046" s="7">
        <v>0</v>
      </c>
      <c r="E7046" s="7"/>
      <c r="G7046">
        <v>59.53</v>
      </c>
      <c r="H7046" s="12">
        <v>223.22691609018779</v>
      </c>
      <c r="I7046" s="13">
        <f>$D$2*tarifas!$D$12/24</f>
        <v>1.4541666666666666</v>
      </c>
      <c r="J7046" s="13" t="e">
        <f>VLOOKUP(E7046&amp;" "&amp;F7046,tarifas!$A$13:$D$20,4,FALSE)*H7046</f>
        <v>#N/A</v>
      </c>
      <c r="K7046" s="13">
        <f>IF(F7046="COD1",tarifas!$D$11*(SUMIFS($H$11:$H$8770,$F$11:$F$8770,"=COD1",$B$11:$B$8770,"="&amp;B7046)/COUNTIFS($F$11:$F$8770,"=COD1",$B$11:$B$8770,"="&amp;B7046))/COUNTIFS($A$11:$A$8770,"="&amp;A7046,$F$11:$F$8770,"=COD1"),0)</f>
        <v>0</v>
      </c>
      <c r="L7046" s="13" t="e">
        <f>(VLOOKUP(F7046,tarifas!$C$7:$D$10,2,FALSE)+tarifas!$D$21)*datos!H7046</f>
        <v>#N/A</v>
      </c>
      <c r="M7046">
        <v>0</v>
      </c>
      <c r="N7046" s="13" t="e">
        <f t="shared" si="989"/>
        <v>#N/A</v>
      </c>
      <c r="O7046">
        <f t="shared" si="990"/>
        <v>0</v>
      </c>
      <c r="P7046" s="12">
        <f t="shared" si="991"/>
        <v>223.22691609018779</v>
      </c>
      <c r="Q7046">
        <f t="shared" si="992"/>
        <v>0</v>
      </c>
      <c r="R7046">
        <f>$D$2*tarifas!$D$12/24</f>
        <v>1.4541666666666666</v>
      </c>
      <c r="S7046" t="e">
        <f>VLOOKUP(E7046&amp;" "&amp;F7046,tarifas!$A$13:$D$20,4,FALSE)*P7046</f>
        <v>#N/A</v>
      </c>
      <c r="T7046">
        <f>IF(F7046="COD1",tarifas!$D$11*(SUMIFS($P$11:$P$8770,$F$11:$F$8770,"=COD1",$B$11:$B$8770,"="&amp;B7046)/COUNTIFS($F$11:$F$8770,"=COD1",$B$11:$B$8770,"="&amp;B7046))/COUNTIFS($A$11:$A$8770,"="&amp;A7046,$F$11:$F$8770,"=COD1"),0)</f>
        <v>0</v>
      </c>
      <c r="U7046" t="e">
        <f>(VLOOKUP(F7046,tarifas!$C$7:$D$10,2,FALSE)+tarifas!$D$21)*datos!P7046</f>
        <v>#N/A</v>
      </c>
      <c r="V7046" t="e">
        <f t="shared" si="993"/>
        <v>#N/A</v>
      </c>
      <c r="W7046">
        <f t="shared" si="994"/>
        <v>0</v>
      </c>
    </row>
    <row r="7047" spans="1:23" x14ac:dyDescent="0.25">
      <c r="A7047">
        <f t="shared" si="987"/>
        <v>290</v>
      </c>
      <c r="B7047">
        <f t="shared" si="988"/>
        <v>10</v>
      </c>
      <c r="C7047" s="1">
        <f t="shared" si="995"/>
        <v>41933.166666649602</v>
      </c>
      <c r="D7047" s="7">
        <v>0</v>
      </c>
      <c r="E7047" s="7"/>
      <c r="G7047">
        <v>59.94</v>
      </c>
      <c r="H7047" s="12">
        <v>220.49068796375289</v>
      </c>
      <c r="I7047" s="13">
        <f>$D$2*tarifas!$D$12/24</f>
        <v>1.4541666666666666</v>
      </c>
      <c r="J7047" s="13" t="e">
        <f>VLOOKUP(E7047&amp;" "&amp;F7047,tarifas!$A$13:$D$20,4,FALSE)*H7047</f>
        <v>#N/A</v>
      </c>
      <c r="K7047" s="13">
        <f>IF(F7047="COD1",tarifas!$D$11*(SUMIFS($H$11:$H$8770,$F$11:$F$8770,"=COD1",$B$11:$B$8770,"="&amp;B7047)/COUNTIFS($F$11:$F$8770,"=COD1",$B$11:$B$8770,"="&amp;B7047))/COUNTIFS($A$11:$A$8770,"="&amp;A7047,$F$11:$F$8770,"=COD1"),0)</f>
        <v>0</v>
      </c>
      <c r="L7047" s="13" t="e">
        <f>(VLOOKUP(F7047,tarifas!$C$7:$D$10,2,FALSE)+tarifas!$D$21)*datos!H7047</f>
        <v>#N/A</v>
      </c>
      <c r="M7047">
        <v>0</v>
      </c>
      <c r="N7047" s="13" t="e">
        <f t="shared" si="989"/>
        <v>#N/A</v>
      </c>
      <c r="O7047">
        <f t="shared" si="990"/>
        <v>0</v>
      </c>
      <c r="P7047" s="12">
        <f t="shared" si="991"/>
        <v>220.49068796375289</v>
      </c>
      <c r="Q7047">
        <f t="shared" si="992"/>
        <v>0</v>
      </c>
      <c r="R7047">
        <f>$D$2*tarifas!$D$12/24</f>
        <v>1.4541666666666666</v>
      </c>
      <c r="S7047" t="e">
        <f>VLOOKUP(E7047&amp;" "&amp;F7047,tarifas!$A$13:$D$20,4,FALSE)*P7047</f>
        <v>#N/A</v>
      </c>
      <c r="T7047">
        <f>IF(F7047="COD1",tarifas!$D$11*(SUMIFS($P$11:$P$8770,$F$11:$F$8770,"=COD1",$B$11:$B$8770,"="&amp;B7047)/COUNTIFS($F$11:$F$8770,"=COD1",$B$11:$B$8770,"="&amp;B7047))/COUNTIFS($A$11:$A$8770,"="&amp;A7047,$F$11:$F$8770,"=COD1"),0)</f>
        <v>0</v>
      </c>
      <c r="U7047" t="e">
        <f>(VLOOKUP(F7047,tarifas!$C$7:$D$10,2,FALSE)+tarifas!$D$21)*datos!P7047</f>
        <v>#N/A</v>
      </c>
      <c r="V7047" t="e">
        <f t="shared" si="993"/>
        <v>#N/A</v>
      </c>
      <c r="W7047">
        <f t="shared" si="994"/>
        <v>0</v>
      </c>
    </row>
    <row r="7048" spans="1:23" x14ac:dyDescent="0.25">
      <c r="A7048">
        <f t="shared" si="987"/>
        <v>290</v>
      </c>
      <c r="B7048">
        <f t="shared" si="988"/>
        <v>10</v>
      </c>
      <c r="C7048" s="1">
        <f t="shared" si="995"/>
        <v>41933.208333316266</v>
      </c>
      <c r="D7048" s="7">
        <v>0</v>
      </c>
      <c r="E7048" s="7"/>
      <c r="G7048">
        <v>66.58</v>
      </c>
      <c r="H7048" s="12">
        <v>218.50017629143369</v>
      </c>
      <c r="I7048" s="13">
        <f>$D$2*tarifas!$D$12/24</f>
        <v>1.4541666666666666</v>
      </c>
      <c r="J7048" s="13" t="e">
        <f>VLOOKUP(E7048&amp;" "&amp;F7048,tarifas!$A$13:$D$20,4,FALSE)*H7048</f>
        <v>#N/A</v>
      </c>
      <c r="K7048" s="13">
        <f>IF(F7048="COD1",tarifas!$D$11*(SUMIFS($H$11:$H$8770,$F$11:$F$8770,"=COD1",$B$11:$B$8770,"="&amp;B7048)/COUNTIFS($F$11:$F$8770,"=COD1",$B$11:$B$8770,"="&amp;B7048))/COUNTIFS($A$11:$A$8770,"="&amp;A7048,$F$11:$F$8770,"=COD1"),0)</f>
        <v>0</v>
      </c>
      <c r="L7048" s="13" t="e">
        <f>(VLOOKUP(F7048,tarifas!$C$7:$D$10,2,FALSE)+tarifas!$D$21)*datos!H7048</f>
        <v>#N/A</v>
      </c>
      <c r="M7048">
        <v>0</v>
      </c>
      <c r="N7048" s="13" t="e">
        <f t="shared" si="989"/>
        <v>#N/A</v>
      </c>
      <c r="O7048">
        <f t="shared" si="990"/>
        <v>0</v>
      </c>
      <c r="P7048" s="12">
        <f t="shared" si="991"/>
        <v>218.50017629143369</v>
      </c>
      <c r="Q7048">
        <f t="shared" si="992"/>
        <v>0</v>
      </c>
      <c r="R7048">
        <f>$D$2*tarifas!$D$12/24</f>
        <v>1.4541666666666666</v>
      </c>
      <c r="S7048" t="e">
        <f>VLOOKUP(E7048&amp;" "&amp;F7048,tarifas!$A$13:$D$20,4,FALSE)*P7048</f>
        <v>#N/A</v>
      </c>
      <c r="T7048">
        <f>IF(F7048="COD1",tarifas!$D$11*(SUMIFS($P$11:$P$8770,$F$11:$F$8770,"=COD1",$B$11:$B$8770,"="&amp;B7048)/COUNTIFS($F$11:$F$8770,"=COD1",$B$11:$B$8770,"="&amp;B7048))/COUNTIFS($A$11:$A$8770,"="&amp;A7048,$F$11:$F$8770,"=COD1"),0)</f>
        <v>0</v>
      </c>
      <c r="U7048" t="e">
        <f>(VLOOKUP(F7048,tarifas!$C$7:$D$10,2,FALSE)+tarifas!$D$21)*datos!P7048</f>
        <v>#N/A</v>
      </c>
      <c r="V7048" t="e">
        <f t="shared" si="993"/>
        <v>#N/A</v>
      </c>
      <c r="W7048">
        <f t="shared" si="994"/>
        <v>0</v>
      </c>
    </row>
    <row r="7049" spans="1:23" x14ac:dyDescent="0.25">
      <c r="A7049">
        <f t="shared" si="987"/>
        <v>290</v>
      </c>
      <c r="B7049">
        <f t="shared" si="988"/>
        <v>10</v>
      </c>
      <c r="C7049" s="1">
        <f t="shared" si="995"/>
        <v>41933.249999982931</v>
      </c>
      <c r="D7049" s="7">
        <v>0</v>
      </c>
      <c r="E7049" s="7"/>
      <c r="G7049">
        <v>69.91</v>
      </c>
      <c r="H7049" s="12">
        <v>210.22353405627516</v>
      </c>
      <c r="I7049" s="13">
        <f>$D$2*tarifas!$D$12/24</f>
        <v>1.4541666666666666</v>
      </c>
      <c r="J7049" s="13" t="e">
        <f>VLOOKUP(E7049&amp;" "&amp;F7049,tarifas!$A$13:$D$20,4,FALSE)*H7049</f>
        <v>#N/A</v>
      </c>
      <c r="K7049" s="13">
        <f>IF(F7049="COD1",tarifas!$D$11*(SUMIFS($H$11:$H$8770,$F$11:$F$8770,"=COD1",$B$11:$B$8770,"="&amp;B7049)/COUNTIFS($F$11:$F$8770,"=COD1",$B$11:$B$8770,"="&amp;B7049))/COUNTIFS($A$11:$A$8770,"="&amp;A7049,$F$11:$F$8770,"=COD1"),0)</f>
        <v>0</v>
      </c>
      <c r="L7049" s="13" t="e">
        <f>(VLOOKUP(F7049,tarifas!$C$7:$D$10,2,FALSE)+tarifas!$D$21)*datos!H7049</f>
        <v>#N/A</v>
      </c>
      <c r="M7049">
        <v>0</v>
      </c>
      <c r="N7049" s="13" t="e">
        <f t="shared" si="989"/>
        <v>#N/A</v>
      </c>
      <c r="O7049">
        <f t="shared" si="990"/>
        <v>0</v>
      </c>
      <c r="P7049" s="12">
        <f t="shared" si="991"/>
        <v>210.22353405627516</v>
      </c>
      <c r="Q7049">
        <f t="shared" si="992"/>
        <v>0</v>
      </c>
      <c r="R7049">
        <f>$D$2*tarifas!$D$12/24</f>
        <v>1.4541666666666666</v>
      </c>
      <c r="S7049" t="e">
        <f>VLOOKUP(E7049&amp;" "&amp;F7049,tarifas!$A$13:$D$20,4,FALSE)*P7049</f>
        <v>#N/A</v>
      </c>
      <c r="T7049">
        <f>IF(F7049="COD1",tarifas!$D$11*(SUMIFS($P$11:$P$8770,$F$11:$F$8770,"=COD1",$B$11:$B$8770,"="&amp;B7049)/COUNTIFS($F$11:$F$8770,"=COD1",$B$11:$B$8770,"="&amp;B7049))/COUNTIFS($A$11:$A$8770,"="&amp;A7049,$F$11:$F$8770,"=COD1"),0)</f>
        <v>0</v>
      </c>
      <c r="U7049" t="e">
        <f>(VLOOKUP(F7049,tarifas!$C$7:$D$10,2,FALSE)+tarifas!$D$21)*datos!P7049</f>
        <v>#N/A</v>
      </c>
      <c r="V7049" t="e">
        <f t="shared" si="993"/>
        <v>#N/A</v>
      </c>
      <c r="W7049">
        <f t="shared" si="994"/>
        <v>0</v>
      </c>
    </row>
    <row r="7050" spans="1:23" x14ac:dyDescent="0.25">
      <c r="A7050">
        <f t="shared" si="987"/>
        <v>290</v>
      </c>
      <c r="B7050">
        <f t="shared" si="988"/>
        <v>10</v>
      </c>
      <c r="C7050" s="1">
        <f t="shared" si="995"/>
        <v>41933.291666649595</v>
      </c>
      <c r="D7050" s="7">
        <v>16.742424242424242</v>
      </c>
      <c r="E7050" s="7"/>
      <c r="G7050">
        <v>75.760000000000005</v>
      </c>
      <c r="H7050" s="12">
        <v>269.21301416091853</v>
      </c>
      <c r="I7050" s="13">
        <f>$D$2*tarifas!$D$12/24</f>
        <v>1.4541666666666666</v>
      </c>
      <c r="J7050" s="13" t="e">
        <f>VLOOKUP(E7050&amp;" "&amp;F7050,tarifas!$A$13:$D$20,4,FALSE)*H7050</f>
        <v>#N/A</v>
      </c>
      <c r="K7050" s="13">
        <f>IF(F7050="COD1",tarifas!$D$11*(SUMIFS($H$11:$H$8770,$F$11:$F$8770,"=COD1",$B$11:$B$8770,"="&amp;B7050)/COUNTIFS($F$11:$F$8770,"=COD1",$B$11:$B$8770,"="&amp;B7050))/COUNTIFS($A$11:$A$8770,"="&amp;A7050,$F$11:$F$8770,"=COD1"),0)</f>
        <v>0</v>
      </c>
      <c r="L7050" s="13" t="e">
        <f>(VLOOKUP(F7050,tarifas!$C$7:$D$10,2,FALSE)+tarifas!$D$21)*datos!H7050</f>
        <v>#N/A</v>
      </c>
      <c r="M7050">
        <v>126.70884</v>
      </c>
      <c r="N7050" s="13" t="e">
        <f t="shared" si="989"/>
        <v>#N/A</v>
      </c>
      <c r="O7050">
        <f t="shared" si="990"/>
        <v>126.70884</v>
      </c>
      <c r="P7050" s="12">
        <f t="shared" si="991"/>
        <v>142.50417416091852</v>
      </c>
      <c r="Q7050">
        <f t="shared" si="992"/>
        <v>0</v>
      </c>
      <c r="R7050">
        <f>$D$2*tarifas!$D$12/24</f>
        <v>1.4541666666666666</v>
      </c>
      <c r="S7050" t="e">
        <f>VLOOKUP(E7050&amp;" "&amp;F7050,tarifas!$A$13:$D$20,4,FALSE)*P7050</f>
        <v>#N/A</v>
      </c>
      <c r="T7050">
        <f>IF(F7050="COD1",tarifas!$D$11*(SUMIFS($P$11:$P$8770,$F$11:$F$8770,"=COD1",$B$11:$B$8770,"="&amp;B7050)/COUNTIFS($F$11:$F$8770,"=COD1",$B$11:$B$8770,"="&amp;B7050))/COUNTIFS($A$11:$A$8770,"="&amp;A7050,$F$11:$F$8770,"=COD1"),0)</f>
        <v>0</v>
      </c>
      <c r="U7050" t="e">
        <f>(VLOOKUP(F7050,tarifas!$C$7:$D$10,2,FALSE)+tarifas!$D$21)*datos!P7050</f>
        <v>#N/A</v>
      </c>
      <c r="V7050" t="e">
        <f t="shared" si="993"/>
        <v>#N/A</v>
      </c>
      <c r="W7050">
        <f t="shared" si="994"/>
        <v>0</v>
      </c>
    </row>
    <row r="7051" spans="1:23" x14ac:dyDescent="0.25">
      <c r="A7051">
        <f t="shared" si="987"/>
        <v>290</v>
      </c>
      <c r="B7051">
        <f t="shared" si="988"/>
        <v>10</v>
      </c>
      <c r="C7051" s="1">
        <f t="shared" si="995"/>
        <v>41933.333333316259</v>
      </c>
      <c r="D7051" s="7">
        <v>123.63636363636363</v>
      </c>
      <c r="E7051" s="7"/>
      <c r="G7051">
        <v>75.209999999999994</v>
      </c>
      <c r="H7051" s="12">
        <v>478.65506950626053</v>
      </c>
      <c r="I7051" s="13">
        <f>$D$2*tarifas!$D$12/24</f>
        <v>1.4541666666666666</v>
      </c>
      <c r="J7051" s="13" t="e">
        <f>VLOOKUP(E7051&amp;" "&amp;F7051,tarifas!$A$13:$D$20,4,FALSE)*H7051</f>
        <v>#N/A</v>
      </c>
      <c r="K7051" s="13">
        <f>IF(F7051="COD1",tarifas!$D$11*(SUMIFS($H$11:$H$8770,$F$11:$F$8770,"=COD1",$B$11:$B$8770,"="&amp;B7051)/COUNTIFS($F$11:$F$8770,"=COD1",$B$11:$B$8770,"="&amp;B7051))/COUNTIFS($A$11:$A$8770,"="&amp;A7051,$F$11:$F$8770,"=COD1"),0)</f>
        <v>0</v>
      </c>
      <c r="L7051" s="13" t="e">
        <f>(VLOOKUP(F7051,tarifas!$C$7:$D$10,2,FALSE)+tarifas!$D$21)*datos!H7051</f>
        <v>#N/A</v>
      </c>
      <c r="M7051">
        <v>267.65714000000003</v>
      </c>
      <c r="N7051" s="13" t="e">
        <f t="shared" si="989"/>
        <v>#N/A</v>
      </c>
      <c r="O7051">
        <f t="shared" si="990"/>
        <v>267.65714000000003</v>
      </c>
      <c r="P7051" s="12">
        <f t="shared" si="991"/>
        <v>210.9979295062605</v>
      </c>
      <c r="Q7051">
        <f t="shared" si="992"/>
        <v>0</v>
      </c>
      <c r="R7051">
        <f>$D$2*tarifas!$D$12/24</f>
        <v>1.4541666666666666</v>
      </c>
      <c r="S7051" t="e">
        <f>VLOOKUP(E7051&amp;" "&amp;F7051,tarifas!$A$13:$D$20,4,FALSE)*P7051</f>
        <v>#N/A</v>
      </c>
      <c r="T7051">
        <f>IF(F7051="COD1",tarifas!$D$11*(SUMIFS($P$11:$P$8770,$F$11:$F$8770,"=COD1",$B$11:$B$8770,"="&amp;B7051)/COUNTIFS($F$11:$F$8770,"=COD1",$B$11:$B$8770,"="&amp;B7051))/COUNTIFS($A$11:$A$8770,"="&amp;A7051,$F$11:$F$8770,"=COD1"),0)</f>
        <v>0</v>
      </c>
      <c r="U7051" t="e">
        <f>(VLOOKUP(F7051,tarifas!$C$7:$D$10,2,FALSE)+tarifas!$D$21)*datos!P7051</f>
        <v>#N/A</v>
      </c>
      <c r="V7051" t="e">
        <f t="shared" si="993"/>
        <v>#N/A</v>
      </c>
      <c r="W7051">
        <f t="shared" si="994"/>
        <v>0</v>
      </c>
    </row>
    <row r="7052" spans="1:23" x14ac:dyDescent="0.25">
      <c r="A7052">
        <f t="shared" ref="A7052:A7115" si="996">DAYS360($C$11,C7052)</f>
        <v>290</v>
      </c>
      <c r="B7052">
        <f t="shared" ref="B7052:B7115" si="997">MONTH(C7052)</f>
        <v>10</v>
      </c>
      <c r="C7052" s="1">
        <f t="shared" si="995"/>
        <v>41933.374999982923</v>
      </c>
      <c r="D7052" s="7">
        <v>269.16666666666669</v>
      </c>
      <c r="E7052" s="7"/>
      <c r="G7052">
        <v>74.400000000000006</v>
      </c>
      <c r="H7052" s="12">
        <v>588.9303139360959</v>
      </c>
      <c r="I7052" s="13">
        <f>$D$2*tarifas!$D$12/24</f>
        <v>1.4541666666666666</v>
      </c>
      <c r="J7052" s="13" t="e">
        <f>VLOOKUP(E7052&amp;" "&amp;F7052,tarifas!$A$13:$D$20,4,FALSE)*H7052</f>
        <v>#N/A</v>
      </c>
      <c r="K7052" s="13">
        <f>IF(F7052="COD1",tarifas!$D$11*(SUMIFS($H$11:$H$8770,$F$11:$F$8770,"=COD1",$B$11:$B$8770,"="&amp;B7052)/COUNTIFS($F$11:$F$8770,"=COD1",$B$11:$B$8770,"="&amp;B7052))/COUNTIFS($A$11:$A$8770,"="&amp;A7052,$F$11:$F$8770,"=COD1"),0)</f>
        <v>0</v>
      </c>
      <c r="L7052" s="13" t="e">
        <f>(VLOOKUP(F7052,tarifas!$C$7:$D$10,2,FALSE)+tarifas!$D$21)*datos!H7052</f>
        <v>#N/A</v>
      </c>
      <c r="M7052">
        <v>372.29226</v>
      </c>
      <c r="N7052" s="13" t="e">
        <f t="shared" ref="N7052:N7115" si="998">(I7052+J7052+K7052+L7052)*1.23</f>
        <v>#N/A</v>
      </c>
      <c r="O7052">
        <f t="shared" ref="O7052:O7115" si="999">IF(M7052&lt;H7052,M7052,H7052)</f>
        <v>372.29226</v>
      </c>
      <c r="P7052" s="12">
        <f t="shared" ref="P7052:P7115" si="1000">H7052-O7052</f>
        <v>216.6380539360959</v>
      </c>
      <c r="Q7052">
        <f t="shared" ref="Q7052:Q7115" si="1001">IF(M7052&lt;H7052,0,M7052-H7052)</f>
        <v>0</v>
      </c>
      <c r="R7052">
        <f>$D$2*tarifas!$D$12/24</f>
        <v>1.4541666666666666</v>
      </c>
      <c r="S7052" t="e">
        <f>VLOOKUP(E7052&amp;" "&amp;F7052,tarifas!$A$13:$D$20,4,FALSE)*P7052</f>
        <v>#N/A</v>
      </c>
      <c r="T7052">
        <f>IF(F7052="COD1",tarifas!$D$11*(SUMIFS($P$11:$P$8770,$F$11:$F$8770,"=COD1",$B$11:$B$8770,"="&amp;B7052)/COUNTIFS($F$11:$F$8770,"=COD1",$B$11:$B$8770,"="&amp;B7052))/COUNTIFS($A$11:$A$8770,"="&amp;A7052,$F$11:$F$8770,"=COD1"),0)</f>
        <v>0</v>
      </c>
      <c r="U7052" t="e">
        <f>(VLOOKUP(F7052,tarifas!$C$7:$D$10,2,FALSE)+tarifas!$D$21)*datos!P7052</f>
        <v>#N/A</v>
      </c>
      <c r="V7052" t="e">
        <f t="shared" ref="V7052:V7115" si="1002">(R7052+S7052+T7052+U7052)*1.23</f>
        <v>#N/A</v>
      </c>
      <c r="W7052">
        <f t="shared" ref="W7052:W7115" si="1003">0.9*G7052/1000*Q7052</f>
        <v>0</v>
      </c>
    </row>
    <row r="7053" spans="1:23" x14ac:dyDescent="0.25">
      <c r="A7053">
        <f t="shared" si="996"/>
        <v>290</v>
      </c>
      <c r="B7053">
        <f t="shared" si="997"/>
        <v>10</v>
      </c>
      <c r="C7053" s="1">
        <f t="shared" ref="C7053:C7116" si="1004">+C7052+1/24</f>
        <v>41933.416666649588</v>
      </c>
      <c r="D7053" s="7">
        <v>221.77272727272728</v>
      </c>
      <c r="E7053" s="7"/>
      <c r="G7053">
        <v>70.400000000000006</v>
      </c>
      <c r="H7053" s="12">
        <v>652.16766461578709</v>
      </c>
      <c r="I7053" s="13">
        <f>$D$2*tarifas!$D$12/24</f>
        <v>1.4541666666666666</v>
      </c>
      <c r="J7053" s="13" t="e">
        <f>VLOOKUP(E7053&amp;" "&amp;F7053,tarifas!$A$13:$D$20,4,FALSE)*H7053</f>
        <v>#N/A</v>
      </c>
      <c r="K7053" s="13">
        <f>IF(F7053="COD1",tarifas!$D$11*(SUMIFS($H$11:$H$8770,$F$11:$F$8770,"=COD1",$B$11:$B$8770,"="&amp;B7053)/COUNTIFS($F$11:$F$8770,"=COD1",$B$11:$B$8770,"="&amp;B7053))/COUNTIFS($A$11:$A$8770,"="&amp;A7053,$F$11:$F$8770,"=COD1"),0)</f>
        <v>0</v>
      </c>
      <c r="L7053" s="13" t="e">
        <f>(VLOOKUP(F7053,tarifas!$C$7:$D$10,2,FALSE)+tarifas!$D$21)*datos!H7053</f>
        <v>#N/A</v>
      </c>
      <c r="M7053">
        <v>435.43633</v>
      </c>
      <c r="N7053" s="13" t="e">
        <f t="shared" si="998"/>
        <v>#N/A</v>
      </c>
      <c r="O7053">
        <f t="shared" si="999"/>
        <v>435.43633</v>
      </c>
      <c r="P7053" s="12">
        <f t="shared" si="1000"/>
        <v>216.73133461578709</v>
      </c>
      <c r="Q7053">
        <f t="shared" si="1001"/>
        <v>0</v>
      </c>
      <c r="R7053">
        <f>$D$2*tarifas!$D$12/24</f>
        <v>1.4541666666666666</v>
      </c>
      <c r="S7053" t="e">
        <f>VLOOKUP(E7053&amp;" "&amp;F7053,tarifas!$A$13:$D$20,4,FALSE)*P7053</f>
        <v>#N/A</v>
      </c>
      <c r="T7053">
        <f>IF(F7053="COD1",tarifas!$D$11*(SUMIFS($P$11:$P$8770,$F$11:$F$8770,"=COD1",$B$11:$B$8770,"="&amp;B7053)/COUNTIFS($F$11:$F$8770,"=COD1",$B$11:$B$8770,"="&amp;B7053))/COUNTIFS($A$11:$A$8770,"="&amp;A7053,$F$11:$F$8770,"=COD1"),0)</f>
        <v>0</v>
      </c>
      <c r="U7053" t="e">
        <f>(VLOOKUP(F7053,tarifas!$C$7:$D$10,2,FALSE)+tarifas!$D$21)*datos!P7053</f>
        <v>#N/A</v>
      </c>
      <c r="V7053" t="e">
        <f t="shared" si="1002"/>
        <v>#N/A</v>
      </c>
      <c r="W7053">
        <f t="shared" si="1003"/>
        <v>0</v>
      </c>
    </row>
    <row r="7054" spans="1:23" x14ac:dyDescent="0.25">
      <c r="A7054">
        <f t="shared" si="996"/>
        <v>290</v>
      </c>
      <c r="B7054">
        <f t="shared" si="997"/>
        <v>10</v>
      </c>
      <c r="C7054" s="1">
        <f t="shared" si="1004"/>
        <v>41933.458333316252</v>
      </c>
      <c r="D7054" s="7">
        <v>265.56060606060606</v>
      </c>
      <c r="E7054" s="7"/>
      <c r="G7054">
        <v>69.569999999999993</v>
      </c>
      <c r="H7054" s="12">
        <v>494.15810818567451</v>
      </c>
      <c r="I7054" s="13">
        <f>$D$2*tarifas!$D$12/24</f>
        <v>1.4541666666666666</v>
      </c>
      <c r="J7054" s="13" t="e">
        <f>VLOOKUP(E7054&amp;" "&amp;F7054,tarifas!$A$13:$D$20,4,FALSE)*H7054</f>
        <v>#N/A</v>
      </c>
      <c r="K7054" s="13">
        <f>IF(F7054="COD1",tarifas!$D$11*(SUMIFS($H$11:$H$8770,$F$11:$F$8770,"=COD1",$B$11:$B$8770,"="&amp;B7054)/COUNTIFS($F$11:$F$8770,"=COD1",$B$11:$B$8770,"="&amp;B7054))/COUNTIFS($A$11:$A$8770,"="&amp;A7054,$F$11:$F$8770,"=COD1"),0)</f>
        <v>0</v>
      </c>
      <c r="L7054" s="13" t="e">
        <f>(VLOOKUP(F7054,tarifas!$C$7:$D$10,2,FALSE)+tarifas!$D$21)*datos!H7054</f>
        <v>#N/A</v>
      </c>
      <c r="M7054">
        <v>460.91505000000001</v>
      </c>
      <c r="N7054" s="13" t="e">
        <f t="shared" si="998"/>
        <v>#N/A</v>
      </c>
      <c r="O7054">
        <f t="shared" si="999"/>
        <v>460.91505000000001</v>
      </c>
      <c r="P7054" s="12">
        <f t="shared" si="1000"/>
        <v>33.243058185674499</v>
      </c>
      <c r="Q7054">
        <f t="shared" si="1001"/>
        <v>0</v>
      </c>
      <c r="R7054">
        <f>$D$2*tarifas!$D$12/24</f>
        <v>1.4541666666666666</v>
      </c>
      <c r="S7054" t="e">
        <f>VLOOKUP(E7054&amp;" "&amp;F7054,tarifas!$A$13:$D$20,4,FALSE)*P7054</f>
        <v>#N/A</v>
      </c>
      <c r="T7054">
        <f>IF(F7054="COD1",tarifas!$D$11*(SUMIFS($P$11:$P$8770,$F$11:$F$8770,"=COD1",$B$11:$B$8770,"="&amp;B7054)/COUNTIFS($F$11:$F$8770,"=COD1",$B$11:$B$8770,"="&amp;B7054))/COUNTIFS($A$11:$A$8770,"="&amp;A7054,$F$11:$F$8770,"=COD1"),0)</f>
        <v>0</v>
      </c>
      <c r="U7054" t="e">
        <f>(VLOOKUP(F7054,tarifas!$C$7:$D$10,2,FALSE)+tarifas!$D$21)*datos!P7054</f>
        <v>#N/A</v>
      </c>
      <c r="V7054" t="e">
        <f t="shared" si="1002"/>
        <v>#N/A</v>
      </c>
      <c r="W7054">
        <f t="shared" si="1003"/>
        <v>0</v>
      </c>
    </row>
    <row r="7055" spans="1:23" x14ac:dyDescent="0.25">
      <c r="A7055">
        <f t="shared" si="996"/>
        <v>290</v>
      </c>
      <c r="B7055">
        <f t="shared" si="997"/>
        <v>10</v>
      </c>
      <c r="C7055" s="1">
        <f t="shared" si="1004"/>
        <v>41933.499999982916</v>
      </c>
      <c r="D7055" s="7">
        <v>258.09090909090907</v>
      </c>
      <c r="E7055" s="7"/>
      <c r="G7055">
        <v>68.66</v>
      </c>
      <c r="H7055" s="12">
        <v>477.46288579106488</v>
      </c>
      <c r="I7055" s="13">
        <f>$D$2*tarifas!$D$12/24</f>
        <v>1.4541666666666666</v>
      </c>
      <c r="J7055" s="13" t="e">
        <f>VLOOKUP(E7055&amp;" "&amp;F7055,tarifas!$A$13:$D$20,4,FALSE)*H7055</f>
        <v>#N/A</v>
      </c>
      <c r="K7055" s="13">
        <f>IF(F7055="COD1",tarifas!$D$11*(SUMIFS($H$11:$H$8770,$F$11:$F$8770,"=COD1",$B$11:$B$8770,"="&amp;B7055)/COUNTIFS($F$11:$F$8770,"=COD1",$B$11:$B$8770,"="&amp;B7055))/COUNTIFS($A$11:$A$8770,"="&amp;A7055,$F$11:$F$8770,"=COD1"),0)</f>
        <v>0</v>
      </c>
      <c r="L7055" s="13" t="e">
        <f>(VLOOKUP(F7055,tarifas!$C$7:$D$10,2,FALSE)+tarifas!$D$21)*datos!H7055</f>
        <v>#N/A</v>
      </c>
      <c r="M7055">
        <v>451.03305999999998</v>
      </c>
      <c r="N7055" s="13" t="e">
        <f t="shared" si="998"/>
        <v>#N/A</v>
      </c>
      <c r="O7055">
        <f t="shared" si="999"/>
        <v>451.03305999999998</v>
      </c>
      <c r="P7055" s="12">
        <f t="shared" si="1000"/>
        <v>26.4298257910649</v>
      </c>
      <c r="Q7055">
        <f t="shared" si="1001"/>
        <v>0</v>
      </c>
      <c r="R7055">
        <f>$D$2*tarifas!$D$12/24</f>
        <v>1.4541666666666666</v>
      </c>
      <c r="S7055" t="e">
        <f>VLOOKUP(E7055&amp;" "&amp;F7055,tarifas!$A$13:$D$20,4,FALSE)*P7055</f>
        <v>#N/A</v>
      </c>
      <c r="T7055">
        <f>IF(F7055="COD1",tarifas!$D$11*(SUMIFS($P$11:$P$8770,$F$11:$F$8770,"=COD1",$B$11:$B$8770,"="&amp;B7055)/COUNTIFS($F$11:$F$8770,"=COD1",$B$11:$B$8770,"="&amp;B7055))/COUNTIFS($A$11:$A$8770,"="&amp;A7055,$F$11:$F$8770,"=COD1"),0)</f>
        <v>0</v>
      </c>
      <c r="U7055" t="e">
        <f>(VLOOKUP(F7055,tarifas!$C$7:$D$10,2,FALSE)+tarifas!$D$21)*datos!P7055</f>
        <v>#N/A</v>
      </c>
      <c r="V7055" t="e">
        <f t="shared" si="1002"/>
        <v>#N/A</v>
      </c>
      <c r="W7055">
        <f t="shared" si="1003"/>
        <v>0</v>
      </c>
    </row>
    <row r="7056" spans="1:23" x14ac:dyDescent="0.25">
      <c r="A7056">
        <f t="shared" si="996"/>
        <v>290</v>
      </c>
      <c r="B7056">
        <f t="shared" si="997"/>
        <v>10</v>
      </c>
      <c r="C7056" s="1">
        <f t="shared" si="1004"/>
        <v>41933.54166664958</v>
      </c>
      <c r="D7056" s="7">
        <v>140.12121212121215</v>
      </c>
      <c r="E7056" s="7"/>
      <c r="G7056">
        <v>66.66</v>
      </c>
      <c r="H7056" s="12">
        <v>646.50465401018289</v>
      </c>
      <c r="I7056" s="13">
        <f>$D$2*tarifas!$D$12/24</f>
        <v>1.4541666666666666</v>
      </c>
      <c r="J7056" s="13" t="e">
        <f>VLOOKUP(E7056&amp;" "&amp;F7056,tarifas!$A$13:$D$20,4,FALSE)*H7056</f>
        <v>#N/A</v>
      </c>
      <c r="K7056" s="13">
        <f>IF(F7056="COD1",tarifas!$D$11*(SUMIFS($H$11:$H$8770,$F$11:$F$8770,"=COD1",$B$11:$B$8770,"="&amp;B7056)/COUNTIFS($F$11:$F$8770,"=COD1",$B$11:$B$8770,"="&amp;B7056))/COUNTIFS($A$11:$A$8770,"="&amp;A7056,$F$11:$F$8770,"=COD1"),0)</f>
        <v>0</v>
      </c>
      <c r="L7056" s="13" t="e">
        <f>(VLOOKUP(F7056,tarifas!$C$7:$D$10,2,FALSE)+tarifas!$D$21)*datos!H7056</f>
        <v>#N/A</v>
      </c>
      <c r="M7056">
        <v>410.47034000000002</v>
      </c>
      <c r="N7056" s="13" t="e">
        <f t="shared" si="998"/>
        <v>#N/A</v>
      </c>
      <c r="O7056">
        <f t="shared" si="999"/>
        <v>410.47034000000002</v>
      </c>
      <c r="P7056" s="12">
        <f t="shared" si="1000"/>
        <v>236.03431401018287</v>
      </c>
      <c r="Q7056">
        <f t="shared" si="1001"/>
        <v>0</v>
      </c>
      <c r="R7056">
        <f>$D$2*tarifas!$D$12/24</f>
        <v>1.4541666666666666</v>
      </c>
      <c r="S7056" t="e">
        <f>VLOOKUP(E7056&amp;" "&amp;F7056,tarifas!$A$13:$D$20,4,FALSE)*P7056</f>
        <v>#N/A</v>
      </c>
      <c r="T7056">
        <f>IF(F7056="COD1",tarifas!$D$11*(SUMIFS($P$11:$P$8770,$F$11:$F$8770,"=COD1",$B$11:$B$8770,"="&amp;B7056)/COUNTIFS($F$11:$F$8770,"=COD1",$B$11:$B$8770,"="&amp;B7056))/COUNTIFS($A$11:$A$8770,"="&amp;A7056,$F$11:$F$8770,"=COD1"),0)</f>
        <v>0</v>
      </c>
      <c r="U7056" t="e">
        <f>(VLOOKUP(F7056,tarifas!$C$7:$D$10,2,FALSE)+tarifas!$D$21)*datos!P7056</f>
        <v>#N/A</v>
      </c>
      <c r="V7056" t="e">
        <f t="shared" si="1002"/>
        <v>#N/A</v>
      </c>
      <c r="W7056">
        <f t="shared" si="1003"/>
        <v>0</v>
      </c>
    </row>
    <row r="7057" spans="1:23" x14ac:dyDescent="0.25">
      <c r="A7057">
        <f t="shared" si="996"/>
        <v>290</v>
      </c>
      <c r="B7057">
        <f t="shared" si="997"/>
        <v>10</v>
      </c>
      <c r="C7057" s="1">
        <f t="shared" si="1004"/>
        <v>41933.583333316245</v>
      </c>
      <c r="D7057" s="7">
        <v>136</v>
      </c>
      <c r="E7057" s="7"/>
      <c r="G7057">
        <v>63.15</v>
      </c>
      <c r="H7057" s="12">
        <v>723.17858942474084</v>
      </c>
      <c r="I7057" s="13">
        <f>$D$2*tarifas!$D$12/24</f>
        <v>1.4541666666666666</v>
      </c>
      <c r="J7057" s="13" t="e">
        <f>VLOOKUP(E7057&amp;" "&amp;F7057,tarifas!$A$13:$D$20,4,FALSE)*H7057</f>
        <v>#N/A</v>
      </c>
      <c r="K7057" s="13">
        <f>IF(F7057="COD1",tarifas!$D$11*(SUMIFS($H$11:$H$8770,$F$11:$F$8770,"=COD1",$B$11:$B$8770,"="&amp;B7057)/COUNTIFS($F$11:$F$8770,"=COD1",$B$11:$B$8770,"="&amp;B7057))/COUNTIFS($A$11:$A$8770,"="&amp;A7057,$F$11:$F$8770,"=COD1"),0)</f>
        <v>0</v>
      </c>
      <c r="L7057" s="13" t="e">
        <f>(VLOOKUP(F7057,tarifas!$C$7:$D$10,2,FALSE)+tarifas!$D$21)*datos!H7057</f>
        <v>#N/A</v>
      </c>
      <c r="M7057">
        <v>335.35908000000001</v>
      </c>
      <c r="N7057" s="13" t="e">
        <f t="shared" si="998"/>
        <v>#N/A</v>
      </c>
      <c r="O7057">
        <f t="shared" si="999"/>
        <v>335.35908000000001</v>
      </c>
      <c r="P7057" s="12">
        <f t="shared" si="1000"/>
        <v>387.81950942474083</v>
      </c>
      <c r="Q7057">
        <f t="shared" si="1001"/>
        <v>0</v>
      </c>
      <c r="R7057">
        <f>$D$2*tarifas!$D$12/24</f>
        <v>1.4541666666666666</v>
      </c>
      <c r="S7057" t="e">
        <f>VLOOKUP(E7057&amp;" "&amp;F7057,tarifas!$A$13:$D$20,4,FALSE)*P7057</f>
        <v>#N/A</v>
      </c>
      <c r="T7057">
        <f>IF(F7057="COD1",tarifas!$D$11*(SUMIFS($P$11:$P$8770,$F$11:$F$8770,"=COD1",$B$11:$B$8770,"="&amp;B7057)/COUNTIFS($F$11:$F$8770,"=COD1",$B$11:$B$8770,"="&amp;B7057))/COUNTIFS($A$11:$A$8770,"="&amp;A7057,$F$11:$F$8770,"=COD1"),0)</f>
        <v>0</v>
      </c>
      <c r="U7057" t="e">
        <f>(VLOOKUP(F7057,tarifas!$C$7:$D$10,2,FALSE)+tarifas!$D$21)*datos!P7057</f>
        <v>#N/A</v>
      </c>
      <c r="V7057" t="e">
        <f t="shared" si="1002"/>
        <v>#N/A</v>
      </c>
      <c r="W7057">
        <f t="shared" si="1003"/>
        <v>0</v>
      </c>
    </row>
    <row r="7058" spans="1:23" x14ac:dyDescent="0.25">
      <c r="A7058">
        <f t="shared" si="996"/>
        <v>290</v>
      </c>
      <c r="B7058">
        <f t="shared" si="997"/>
        <v>10</v>
      </c>
      <c r="C7058" s="1">
        <f t="shared" si="1004"/>
        <v>41933.624999982909</v>
      </c>
      <c r="D7058" s="7">
        <v>254.22727272727275</v>
      </c>
      <c r="E7058" s="7"/>
      <c r="G7058">
        <v>61.54</v>
      </c>
      <c r="H7058" s="12">
        <v>732.77692994706808</v>
      </c>
      <c r="I7058" s="13">
        <f>$D$2*tarifas!$D$12/24</f>
        <v>1.4541666666666666</v>
      </c>
      <c r="J7058" s="13" t="e">
        <f>VLOOKUP(E7058&amp;" "&amp;F7058,tarifas!$A$13:$D$20,4,FALSE)*H7058</f>
        <v>#N/A</v>
      </c>
      <c r="K7058" s="13">
        <f>IF(F7058="COD1",tarifas!$D$11*(SUMIFS($H$11:$H$8770,$F$11:$F$8770,"=COD1",$B$11:$B$8770,"="&amp;B7058)/COUNTIFS($F$11:$F$8770,"=COD1",$B$11:$B$8770,"="&amp;B7058))/COUNTIFS($A$11:$A$8770,"="&amp;A7058,$F$11:$F$8770,"=COD1"),0)</f>
        <v>0</v>
      </c>
      <c r="L7058" s="13" t="e">
        <f>(VLOOKUP(F7058,tarifas!$C$7:$D$10,2,FALSE)+tarifas!$D$21)*datos!H7058</f>
        <v>#N/A</v>
      </c>
      <c r="M7058">
        <v>178.55454</v>
      </c>
      <c r="N7058" s="13" t="e">
        <f t="shared" si="998"/>
        <v>#N/A</v>
      </c>
      <c r="O7058">
        <f t="shared" si="999"/>
        <v>178.55454</v>
      </c>
      <c r="P7058" s="12">
        <f t="shared" si="1000"/>
        <v>554.22238994706811</v>
      </c>
      <c r="Q7058">
        <f t="shared" si="1001"/>
        <v>0</v>
      </c>
      <c r="R7058">
        <f>$D$2*tarifas!$D$12/24</f>
        <v>1.4541666666666666</v>
      </c>
      <c r="S7058" t="e">
        <f>VLOOKUP(E7058&amp;" "&amp;F7058,tarifas!$A$13:$D$20,4,FALSE)*P7058</f>
        <v>#N/A</v>
      </c>
      <c r="T7058">
        <f>IF(F7058="COD1",tarifas!$D$11*(SUMIFS($P$11:$P$8770,$F$11:$F$8770,"=COD1",$B$11:$B$8770,"="&amp;B7058)/COUNTIFS($F$11:$F$8770,"=COD1",$B$11:$B$8770,"="&amp;B7058))/COUNTIFS($A$11:$A$8770,"="&amp;A7058,$F$11:$F$8770,"=COD1"),0)</f>
        <v>0</v>
      </c>
      <c r="U7058" t="e">
        <f>(VLOOKUP(F7058,tarifas!$C$7:$D$10,2,FALSE)+tarifas!$D$21)*datos!P7058</f>
        <v>#N/A</v>
      </c>
      <c r="V7058" t="e">
        <f t="shared" si="1002"/>
        <v>#N/A</v>
      </c>
      <c r="W7058">
        <f t="shared" si="1003"/>
        <v>0</v>
      </c>
    </row>
    <row r="7059" spans="1:23" x14ac:dyDescent="0.25">
      <c r="A7059">
        <f t="shared" si="996"/>
        <v>290</v>
      </c>
      <c r="B7059">
        <f t="shared" si="997"/>
        <v>10</v>
      </c>
      <c r="C7059" s="1">
        <f t="shared" si="1004"/>
        <v>41933.666666649573</v>
      </c>
      <c r="D7059" s="7">
        <v>153</v>
      </c>
      <c r="E7059" s="7"/>
      <c r="G7059">
        <v>61.54</v>
      </c>
      <c r="H7059" s="12">
        <v>590.6549263380133</v>
      </c>
      <c r="I7059" s="13">
        <f>$D$2*tarifas!$D$12/24</f>
        <v>1.4541666666666666</v>
      </c>
      <c r="J7059" s="13" t="e">
        <f>VLOOKUP(E7059&amp;" "&amp;F7059,tarifas!$A$13:$D$20,4,FALSE)*H7059</f>
        <v>#N/A</v>
      </c>
      <c r="K7059" s="13">
        <f>IF(F7059="COD1",tarifas!$D$11*(SUMIFS($H$11:$H$8770,$F$11:$F$8770,"=COD1",$B$11:$B$8770,"="&amp;B7059)/COUNTIFS($F$11:$F$8770,"=COD1",$B$11:$B$8770,"="&amp;B7059))/COUNTIFS($A$11:$A$8770,"="&amp;A7059,$F$11:$F$8770,"=COD1"),0)</f>
        <v>0</v>
      </c>
      <c r="L7059" s="13" t="e">
        <f>(VLOOKUP(F7059,tarifas!$C$7:$D$10,2,FALSE)+tarifas!$D$21)*datos!H7059</f>
        <v>#N/A</v>
      </c>
      <c r="M7059">
        <v>82.960710000000006</v>
      </c>
      <c r="N7059" s="13" t="e">
        <f t="shared" si="998"/>
        <v>#N/A</v>
      </c>
      <c r="O7059">
        <f t="shared" si="999"/>
        <v>82.960710000000006</v>
      </c>
      <c r="P7059" s="12">
        <f t="shared" si="1000"/>
        <v>507.69421633801329</v>
      </c>
      <c r="Q7059">
        <f t="shared" si="1001"/>
        <v>0</v>
      </c>
      <c r="R7059">
        <f>$D$2*tarifas!$D$12/24</f>
        <v>1.4541666666666666</v>
      </c>
      <c r="S7059" t="e">
        <f>VLOOKUP(E7059&amp;" "&amp;F7059,tarifas!$A$13:$D$20,4,FALSE)*P7059</f>
        <v>#N/A</v>
      </c>
      <c r="T7059">
        <f>IF(F7059="COD1",tarifas!$D$11*(SUMIFS($P$11:$P$8770,$F$11:$F$8770,"=COD1",$B$11:$B$8770,"="&amp;B7059)/COUNTIFS($F$11:$F$8770,"=COD1",$B$11:$B$8770,"="&amp;B7059))/COUNTIFS($A$11:$A$8770,"="&amp;A7059,$F$11:$F$8770,"=COD1"),0)</f>
        <v>0</v>
      </c>
      <c r="U7059" t="e">
        <f>(VLOOKUP(F7059,tarifas!$C$7:$D$10,2,FALSE)+tarifas!$D$21)*datos!P7059</f>
        <v>#N/A</v>
      </c>
      <c r="V7059" t="e">
        <f t="shared" si="1002"/>
        <v>#N/A</v>
      </c>
      <c r="W7059">
        <f t="shared" si="1003"/>
        <v>0</v>
      </c>
    </row>
    <row r="7060" spans="1:23" x14ac:dyDescent="0.25">
      <c r="A7060">
        <f t="shared" si="996"/>
        <v>290</v>
      </c>
      <c r="B7060">
        <f t="shared" si="997"/>
        <v>10</v>
      </c>
      <c r="C7060" s="1">
        <f t="shared" si="1004"/>
        <v>41933.708333316237</v>
      </c>
      <c r="D7060" s="7">
        <v>61.560606060606055</v>
      </c>
      <c r="E7060" s="7"/>
      <c r="G7060">
        <v>61.1</v>
      </c>
      <c r="H7060" s="12">
        <v>460.79906518081975</v>
      </c>
      <c r="I7060" s="13">
        <f>$D$2*tarifas!$D$12/24</f>
        <v>1.4541666666666666</v>
      </c>
      <c r="J7060" s="13" t="e">
        <f>VLOOKUP(E7060&amp;" "&amp;F7060,tarifas!$A$13:$D$20,4,FALSE)*H7060</f>
        <v>#N/A</v>
      </c>
      <c r="K7060" s="13">
        <f>IF(F7060="COD1",tarifas!$D$11*(SUMIFS($H$11:$H$8770,$F$11:$F$8770,"=COD1",$B$11:$B$8770,"="&amp;B7060)/COUNTIFS($F$11:$F$8770,"=COD1",$B$11:$B$8770,"="&amp;B7060))/COUNTIFS($A$11:$A$8770,"="&amp;A7060,$F$11:$F$8770,"=COD1"),0)</f>
        <v>0</v>
      </c>
      <c r="L7060" s="13" t="e">
        <f>(VLOOKUP(F7060,tarifas!$C$7:$D$10,2,FALSE)+tarifas!$D$21)*datos!H7060</f>
        <v>#N/A</v>
      </c>
      <c r="M7060">
        <v>0</v>
      </c>
      <c r="N7060" s="13" t="e">
        <f t="shared" si="998"/>
        <v>#N/A</v>
      </c>
      <c r="O7060">
        <f t="shared" si="999"/>
        <v>0</v>
      </c>
      <c r="P7060" s="12">
        <f t="shared" si="1000"/>
        <v>460.79906518081975</v>
      </c>
      <c r="Q7060">
        <f t="shared" si="1001"/>
        <v>0</v>
      </c>
      <c r="R7060">
        <f>$D$2*tarifas!$D$12/24</f>
        <v>1.4541666666666666</v>
      </c>
      <c r="S7060" t="e">
        <f>VLOOKUP(E7060&amp;" "&amp;F7060,tarifas!$A$13:$D$20,4,FALSE)*P7060</f>
        <v>#N/A</v>
      </c>
      <c r="T7060">
        <f>IF(F7060="COD1",tarifas!$D$11*(SUMIFS($P$11:$P$8770,$F$11:$F$8770,"=COD1",$B$11:$B$8770,"="&amp;B7060)/COUNTIFS($F$11:$F$8770,"=COD1",$B$11:$B$8770,"="&amp;B7060))/COUNTIFS($A$11:$A$8770,"="&amp;A7060,$F$11:$F$8770,"=COD1"),0)</f>
        <v>0</v>
      </c>
      <c r="U7060" t="e">
        <f>(VLOOKUP(F7060,tarifas!$C$7:$D$10,2,FALSE)+tarifas!$D$21)*datos!P7060</f>
        <v>#N/A</v>
      </c>
      <c r="V7060" t="e">
        <f t="shared" si="1002"/>
        <v>#N/A</v>
      </c>
      <c r="W7060">
        <f t="shared" si="1003"/>
        <v>0</v>
      </c>
    </row>
    <row r="7061" spans="1:23" x14ac:dyDescent="0.25">
      <c r="A7061">
        <f t="shared" si="996"/>
        <v>290</v>
      </c>
      <c r="B7061">
        <f t="shared" si="997"/>
        <v>10</v>
      </c>
      <c r="C7061" s="1">
        <f t="shared" si="1004"/>
        <v>41933.749999982901</v>
      </c>
      <c r="D7061" s="7">
        <v>0</v>
      </c>
      <c r="E7061" s="7"/>
      <c r="G7061">
        <v>64</v>
      </c>
      <c r="H7061" s="12">
        <v>340.83451035296798</v>
      </c>
      <c r="I7061" s="13">
        <f>$D$2*tarifas!$D$12/24</f>
        <v>1.4541666666666666</v>
      </c>
      <c r="J7061" s="13" t="e">
        <f>VLOOKUP(E7061&amp;" "&amp;F7061,tarifas!$A$13:$D$20,4,FALSE)*H7061</f>
        <v>#N/A</v>
      </c>
      <c r="K7061" s="13">
        <f>IF(F7061="COD1",tarifas!$D$11*(SUMIFS($H$11:$H$8770,$F$11:$F$8770,"=COD1",$B$11:$B$8770,"="&amp;B7061)/COUNTIFS($F$11:$F$8770,"=COD1",$B$11:$B$8770,"="&amp;B7061))/COUNTIFS($A$11:$A$8770,"="&amp;A7061,$F$11:$F$8770,"=COD1"),0)</f>
        <v>0</v>
      </c>
      <c r="L7061" s="13" t="e">
        <f>(VLOOKUP(F7061,tarifas!$C$7:$D$10,2,FALSE)+tarifas!$D$21)*datos!H7061</f>
        <v>#N/A</v>
      </c>
      <c r="M7061">
        <v>0</v>
      </c>
      <c r="N7061" s="13" t="e">
        <f t="shared" si="998"/>
        <v>#N/A</v>
      </c>
      <c r="O7061">
        <f t="shared" si="999"/>
        <v>0</v>
      </c>
      <c r="P7061" s="12">
        <f t="shared" si="1000"/>
        <v>340.83451035296798</v>
      </c>
      <c r="Q7061">
        <f t="shared" si="1001"/>
        <v>0</v>
      </c>
      <c r="R7061">
        <f>$D$2*tarifas!$D$12/24</f>
        <v>1.4541666666666666</v>
      </c>
      <c r="S7061" t="e">
        <f>VLOOKUP(E7061&amp;" "&amp;F7061,tarifas!$A$13:$D$20,4,FALSE)*P7061</f>
        <v>#N/A</v>
      </c>
      <c r="T7061">
        <f>IF(F7061="COD1",tarifas!$D$11*(SUMIFS($P$11:$P$8770,$F$11:$F$8770,"=COD1",$B$11:$B$8770,"="&amp;B7061)/COUNTIFS($F$11:$F$8770,"=COD1",$B$11:$B$8770,"="&amp;B7061))/COUNTIFS($A$11:$A$8770,"="&amp;A7061,$F$11:$F$8770,"=COD1"),0)</f>
        <v>0</v>
      </c>
      <c r="U7061" t="e">
        <f>(VLOOKUP(F7061,tarifas!$C$7:$D$10,2,FALSE)+tarifas!$D$21)*datos!P7061</f>
        <v>#N/A</v>
      </c>
      <c r="V7061" t="e">
        <f t="shared" si="1002"/>
        <v>#N/A</v>
      </c>
      <c r="W7061">
        <f t="shared" si="1003"/>
        <v>0</v>
      </c>
    </row>
    <row r="7062" spans="1:23" x14ac:dyDescent="0.25">
      <c r="A7062">
        <f t="shared" si="996"/>
        <v>290</v>
      </c>
      <c r="B7062">
        <f t="shared" si="997"/>
        <v>10</v>
      </c>
      <c r="C7062" s="1">
        <f t="shared" si="1004"/>
        <v>41933.791666649566</v>
      </c>
      <c r="D7062" s="7">
        <v>0</v>
      </c>
      <c r="E7062" s="7"/>
      <c r="G7062">
        <v>67.430000000000007</v>
      </c>
      <c r="H7062" s="12">
        <v>276.92757491535644</v>
      </c>
      <c r="I7062" s="13">
        <f>$D$2*tarifas!$D$12/24</f>
        <v>1.4541666666666666</v>
      </c>
      <c r="J7062" s="13" t="e">
        <f>VLOOKUP(E7062&amp;" "&amp;F7062,tarifas!$A$13:$D$20,4,FALSE)*H7062</f>
        <v>#N/A</v>
      </c>
      <c r="K7062" s="13">
        <f>IF(F7062="COD1",tarifas!$D$11*(SUMIFS($H$11:$H$8770,$F$11:$F$8770,"=COD1",$B$11:$B$8770,"="&amp;B7062)/COUNTIFS($F$11:$F$8770,"=COD1",$B$11:$B$8770,"="&amp;B7062))/COUNTIFS($A$11:$A$8770,"="&amp;A7062,$F$11:$F$8770,"=COD1"),0)</f>
        <v>0</v>
      </c>
      <c r="L7062" s="13" t="e">
        <f>(VLOOKUP(F7062,tarifas!$C$7:$D$10,2,FALSE)+tarifas!$D$21)*datos!H7062</f>
        <v>#N/A</v>
      </c>
      <c r="M7062">
        <v>0</v>
      </c>
      <c r="N7062" s="13" t="e">
        <f t="shared" si="998"/>
        <v>#N/A</v>
      </c>
      <c r="O7062">
        <f t="shared" si="999"/>
        <v>0</v>
      </c>
      <c r="P7062" s="12">
        <f t="shared" si="1000"/>
        <v>276.92757491535644</v>
      </c>
      <c r="Q7062">
        <f t="shared" si="1001"/>
        <v>0</v>
      </c>
      <c r="R7062">
        <f>$D$2*tarifas!$D$12/24</f>
        <v>1.4541666666666666</v>
      </c>
      <c r="S7062" t="e">
        <f>VLOOKUP(E7062&amp;" "&amp;F7062,tarifas!$A$13:$D$20,4,FALSE)*P7062</f>
        <v>#N/A</v>
      </c>
      <c r="T7062">
        <f>IF(F7062="COD1",tarifas!$D$11*(SUMIFS($P$11:$P$8770,$F$11:$F$8770,"=COD1",$B$11:$B$8770,"="&amp;B7062)/COUNTIFS($F$11:$F$8770,"=COD1",$B$11:$B$8770,"="&amp;B7062))/COUNTIFS($A$11:$A$8770,"="&amp;A7062,$F$11:$F$8770,"=COD1"),0)</f>
        <v>0</v>
      </c>
      <c r="U7062" t="e">
        <f>(VLOOKUP(F7062,tarifas!$C$7:$D$10,2,FALSE)+tarifas!$D$21)*datos!P7062</f>
        <v>#N/A</v>
      </c>
      <c r="V7062" t="e">
        <f t="shared" si="1002"/>
        <v>#N/A</v>
      </c>
      <c r="W7062">
        <f t="shared" si="1003"/>
        <v>0</v>
      </c>
    </row>
    <row r="7063" spans="1:23" x14ac:dyDescent="0.25">
      <c r="A7063">
        <f t="shared" si="996"/>
        <v>290</v>
      </c>
      <c r="B7063">
        <f t="shared" si="997"/>
        <v>10</v>
      </c>
      <c r="C7063" s="1">
        <f t="shared" si="1004"/>
        <v>41933.83333331623</v>
      </c>
      <c r="D7063" s="7">
        <v>0</v>
      </c>
      <c r="E7063" s="7"/>
      <c r="G7063">
        <v>65.81</v>
      </c>
      <c r="H7063" s="12">
        <v>256.7604586422579</v>
      </c>
      <c r="I7063" s="13">
        <f>$D$2*tarifas!$D$12/24</f>
        <v>1.4541666666666666</v>
      </c>
      <c r="J7063" s="13" t="e">
        <f>VLOOKUP(E7063&amp;" "&amp;F7063,tarifas!$A$13:$D$20,4,FALSE)*H7063</f>
        <v>#N/A</v>
      </c>
      <c r="K7063" s="13">
        <f>IF(F7063="COD1",tarifas!$D$11*(SUMIFS($H$11:$H$8770,$F$11:$F$8770,"=COD1",$B$11:$B$8770,"="&amp;B7063)/COUNTIFS($F$11:$F$8770,"=COD1",$B$11:$B$8770,"="&amp;B7063))/COUNTIFS($A$11:$A$8770,"="&amp;A7063,$F$11:$F$8770,"=COD1"),0)</f>
        <v>0</v>
      </c>
      <c r="L7063" s="13" t="e">
        <f>(VLOOKUP(F7063,tarifas!$C$7:$D$10,2,FALSE)+tarifas!$D$21)*datos!H7063</f>
        <v>#N/A</v>
      </c>
      <c r="M7063">
        <v>0</v>
      </c>
      <c r="N7063" s="13" t="e">
        <f t="shared" si="998"/>
        <v>#N/A</v>
      </c>
      <c r="O7063">
        <f t="shared" si="999"/>
        <v>0</v>
      </c>
      <c r="P7063" s="12">
        <f t="shared" si="1000"/>
        <v>256.7604586422579</v>
      </c>
      <c r="Q7063">
        <f t="shared" si="1001"/>
        <v>0</v>
      </c>
      <c r="R7063">
        <f>$D$2*tarifas!$D$12/24</f>
        <v>1.4541666666666666</v>
      </c>
      <c r="S7063" t="e">
        <f>VLOOKUP(E7063&amp;" "&amp;F7063,tarifas!$A$13:$D$20,4,FALSE)*P7063</f>
        <v>#N/A</v>
      </c>
      <c r="T7063">
        <f>IF(F7063="COD1",tarifas!$D$11*(SUMIFS($P$11:$P$8770,$F$11:$F$8770,"=COD1",$B$11:$B$8770,"="&amp;B7063)/COUNTIFS($F$11:$F$8770,"=COD1",$B$11:$B$8770,"="&amp;B7063))/COUNTIFS($A$11:$A$8770,"="&amp;A7063,$F$11:$F$8770,"=COD1"),0)</f>
        <v>0</v>
      </c>
      <c r="U7063" t="e">
        <f>(VLOOKUP(F7063,tarifas!$C$7:$D$10,2,FALSE)+tarifas!$D$21)*datos!P7063</f>
        <v>#N/A</v>
      </c>
      <c r="V7063" t="e">
        <f t="shared" si="1002"/>
        <v>#N/A</v>
      </c>
      <c r="W7063">
        <f t="shared" si="1003"/>
        <v>0</v>
      </c>
    </row>
    <row r="7064" spans="1:23" x14ac:dyDescent="0.25">
      <c r="A7064">
        <f t="shared" si="996"/>
        <v>290</v>
      </c>
      <c r="B7064">
        <f t="shared" si="997"/>
        <v>10</v>
      </c>
      <c r="C7064" s="1">
        <f t="shared" si="1004"/>
        <v>41933.874999982894</v>
      </c>
      <c r="D7064" s="7">
        <v>0</v>
      </c>
      <c r="E7064" s="7"/>
      <c r="G7064">
        <v>59.88</v>
      </c>
      <c r="H7064" s="12">
        <v>264.24618337351905</v>
      </c>
      <c r="I7064" s="13">
        <f>$D$2*tarifas!$D$12/24</f>
        <v>1.4541666666666666</v>
      </c>
      <c r="J7064" s="13" t="e">
        <f>VLOOKUP(E7064&amp;" "&amp;F7064,tarifas!$A$13:$D$20,4,FALSE)*H7064</f>
        <v>#N/A</v>
      </c>
      <c r="K7064" s="13">
        <f>IF(F7064="COD1",tarifas!$D$11*(SUMIFS($H$11:$H$8770,$F$11:$F$8770,"=COD1",$B$11:$B$8770,"="&amp;B7064)/COUNTIFS($F$11:$F$8770,"=COD1",$B$11:$B$8770,"="&amp;B7064))/COUNTIFS($A$11:$A$8770,"="&amp;A7064,$F$11:$F$8770,"=COD1"),0)</f>
        <v>0</v>
      </c>
      <c r="L7064" s="13" t="e">
        <f>(VLOOKUP(F7064,tarifas!$C$7:$D$10,2,FALSE)+tarifas!$D$21)*datos!H7064</f>
        <v>#N/A</v>
      </c>
      <c r="M7064">
        <v>0</v>
      </c>
      <c r="N7064" s="13" t="e">
        <f t="shared" si="998"/>
        <v>#N/A</v>
      </c>
      <c r="O7064">
        <f t="shared" si="999"/>
        <v>0</v>
      </c>
      <c r="P7064" s="12">
        <f t="shared" si="1000"/>
        <v>264.24618337351905</v>
      </c>
      <c r="Q7064">
        <f t="shared" si="1001"/>
        <v>0</v>
      </c>
      <c r="R7064">
        <f>$D$2*tarifas!$D$12/24</f>
        <v>1.4541666666666666</v>
      </c>
      <c r="S7064" t="e">
        <f>VLOOKUP(E7064&amp;" "&amp;F7064,tarifas!$A$13:$D$20,4,FALSE)*P7064</f>
        <v>#N/A</v>
      </c>
      <c r="T7064">
        <f>IF(F7064="COD1",tarifas!$D$11*(SUMIFS($P$11:$P$8770,$F$11:$F$8770,"=COD1",$B$11:$B$8770,"="&amp;B7064)/COUNTIFS($F$11:$F$8770,"=COD1",$B$11:$B$8770,"="&amp;B7064))/COUNTIFS($A$11:$A$8770,"="&amp;A7064,$F$11:$F$8770,"=COD1"),0)</f>
        <v>0</v>
      </c>
      <c r="U7064" t="e">
        <f>(VLOOKUP(F7064,tarifas!$C$7:$D$10,2,FALSE)+tarifas!$D$21)*datos!P7064</f>
        <v>#N/A</v>
      </c>
      <c r="V7064" t="e">
        <f t="shared" si="1002"/>
        <v>#N/A</v>
      </c>
      <c r="W7064">
        <f t="shared" si="1003"/>
        <v>0</v>
      </c>
    </row>
    <row r="7065" spans="1:23" x14ac:dyDescent="0.25">
      <c r="A7065">
        <f t="shared" si="996"/>
        <v>290</v>
      </c>
      <c r="B7065">
        <f t="shared" si="997"/>
        <v>10</v>
      </c>
      <c r="C7065" s="1">
        <f t="shared" si="1004"/>
        <v>41933.916666649558</v>
      </c>
      <c r="D7065" s="7">
        <v>0</v>
      </c>
      <c r="E7065" s="7"/>
      <c r="G7065">
        <v>43.83</v>
      </c>
      <c r="H7065" s="12">
        <v>261.31994048229842</v>
      </c>
      <c r="I7065" s="13">
        <f>$D$2*tarifas!$D$12/24</f>
        <v>1.4541666666666666</v>
      </c>
      <c r="J7065" s="13" t="e">
        <f>VLOOKUP(E7065&amp;" "&amp;F7065,tarifas!$A$13:$D$20,4,FALSE)*H7065</f>
        <v>#N/A</v>
      </c>
      <c r="K7065" s="13">
        <f>IF(F7065="COD1",tarifas!$D$11*(SUMIFS($H$11:$H$8770,$F$11:$F$8770,"=COD1",$B$11:$B$8770,"="&amp;B7065)/COUNTIFS($F$11:$F$8770,"=COD1",$B$11:$B$8770,"="&amp;B7065))/COUNTIFS($A$11:$A$8770,"="&amp;A7065,$F$11:$F$8770,"=COD1"),0)</f>
        <v>0</v>
      </c>
      <c r="L7065" s="13" t="e">
        <f>(VLOOKUP(F7065,tarifas!$C$7:$D$10,2,FALSE)+tarifas!$D$21)*datos!H7065</f>
        <v>#N/A</v>
      </c>
      <c r="M7065">
        <v>0</v>
      </c>
      <c r="N7065" s="13" t="e">
        <f t="shared" si="998"/>
        <v>#N/A</v>
      </c>
      <c r="O7065">
        <f t="shared" si="999"/>
        <v>0</v>
      </c>
      <c r="P7065" s="12">
        <f t="shared" si="1000"/>
        <v>261.31994048229842</v>
      </c>
      <c r="Q7065">
        <f t="shared" si="1001"/>
        <v>0</v>
      </c>
      <c r="R7065">
        <f>$D$2*tarifas!$D$12/24</f>
        <v>1.4541666666666666</v>
      </c>
      <c r="S7065" t="e">
        <f>VLOOKUP(E7065&amp;" "&amp;F7065,tarifas!$A$13:$D$20,4,FALSE)*P7065</f>
        <v>#N/A</v>
      </c>
      <c r="T7065">
        <f>IF(F7065="COD1",tarifas!$D$11*(SUMIFS($P$11:$P$8770,$F$11:$F$8770,"=COD1",$B$11:$B$8770,"="&amp;B7065)/COUNTIFS($F$11:$F$8770,"=COD1",$B$11:$B$8770,"="&amp;B7065))/COUNTIFS($A$11:$A$8770,"="&amp;A7065,$F$11:$F$8770,"=COD1"),0)</f>
        <v>0</v>
      </c>
      <c r="U7065" t="e">
        <f>(VLOOKUP(F7065,tarifas!$C$7:$D$10,2,FALSE)+tarifas!$D$21)*datos!P7065</f>
        <v>#N/A</v>
      </c>
      <c r="V7065" t="e">
        <f t="shared" si="1002"/>
        <v>#N/A</v>
      </c>
      <c r="W7065">
        <f t="shared" si="1003"/>
        <v>0</v>
      </c>
    </row>
    <row r="7066" spans="1:23" x14ac:dyDescent="0.25">
      <c r="A7066">
        <f t="shared" si="996"/>
        <v>290</v>
      </c>
      <c r="B7066">
        <f t="shared" si="997"/>
        <v>10</v>
      </c>
      <c r="C7066" s="1">
        <f t="shared" si="1004"/>
        <v>41933.958333316223</v>
      </c>
      <c r="D7066" s="7">
        <v>0</v>
      </c>
      <c r="E7066" s="7"/>
      <c r="G7066">
        <v>36.119999999999997</v>
      </c>
      <c r="H7066" s="12">
        <v>252.4040609281904</v>
      </c>
      <c r="I7066" s="13">
        <f>$D$2*tarifas!$D$12/24</f>
        <v>1.4541666666666666</v>
      </c>
      <c r="J7066" s="13" t="e">
        <f>VLOOKUP(E7066&amp;" "&amp;F7066,tarifas!$A$13:$D$20,4,FALSE)*H7066</f>
        <v>#N/A</v>
      </c>
      <c r="K7066" s="13">
        <f>IF(F7066="COD1",tarifas!$D$11*(SUMIFS($H$11:$H$8770,$F$11:$F$8770,"=COD1",$B$11:$B$8770,"="&amp;B7066)/COUNTIFS($F$11:$F$8770,"=COD1",$B$11:$B$8770,"="&amp;B7066))/COUNTIFS($A$11:$A$8770,"="&amp;A7066,$F$11:$F$8770,"=COD1"),0)</f>
        <v>0</v>
      </c>
      <c r="L7066" s="13" t="e">
        <f>(VLOOKUP(F7066,tarifas!$C$7:$D$10,2,FALSE)+tarifas!$D$21)*datos!H7066</f>
        <v>#N/A</v>
      </c>
      <c r="M7066">
        <v>0</v>
      </c>
      <c r="N7066" s="13" t="e">
        <f t="shared" si="998"/>
        <v>#N/A</v>
      </c>
      <c r="O7066">
        <f t="shared" si="999"/>
        <v>0</v>
      </c>
      <c r="P7066" s="12">
        <f t="shared" si="1000"/>
        <v>252.4040609281904</v>
      </c>
      <c r="Q7066">
        <f t="shared" si="1001"/>
        <v>0</v>
      </c>
      <c r="R7066">
        <f>$D$2*tarifas!$D$12/24</f>
        <v>1.4541666666666666</v>
      </c>
      <c r="S7066" t="e">
        <f>VLOOKUP(E7066&amp;" "&amp;F7066,tarifas!$A$13:$D$20,4,FALSE)*P7066</f>
        <v>#N/A</v>
      </c>
      <c r="T7066">
        <f>IF(F7066="COD1",tarifas!$D$11*(SUMIFS($P$11:$P$8770,$F$11:$F$8770,"=COD1",$B$11:$B$8770,"="&amp;B7066)/COUNTIFS($F$11:$F$8770,"=COD1",$B$11:$B$8770,"="&amp;B7066))/COUNTIFS($A$11:$A$8770,"="&amp;A7066,$F$11:$F$8770,"=COD1"),0)</f>
        <v>0</v>
      </c>
      <c r="U7066" t="e">
        <f>(VLOOKUP(F7066,tarifas!$C$7:$D$10,2,FALSE)+tarifas!$D$21)*datos!P7066</f>
        <v>#N/A</v>
      </c>
      <c r="V7066" t="e">
        <f t="shared" si="1002"/>
        <v>#N/A</v>
      </c>
      <c r="W7066">
        <f t="shared" si="1003"/>
        <v>0</v>
      </c>
    </row>
    <row r="7067" spans="1:23" x14ac:dyDescent="0.25">
      <c r="A7067">
        <f t="shared" si="996"/>
        <v>291</v>
      </c>
      <c r="B7067">
        <f t="shared" si="997"/>
        <v>10</v>
      </c>
      <c r="C7067" s="1">
        <f t="shared" si="1004"/>
        <v>41933.999999982887</v>
      </c>
      <c r="D7067" s="7">
        <v>0</v>
      </c>
      <c r="E7067" s="7"/>
      <c r="G7067">
        <v>28.69</v>
      </c>
      <c r="H7067" s="12">
        <v>249.45011475167721</v>
      </c>
      <c r="I7067" s="13">
        <f>$D$2*tarifas!$D$12/24</f>
        <v>1.4541666666666666</v>
      </c>
      <c r="J7067" s="13" t="e">
        <f>VLOOKUP(E7067&amp;" "&amp;F7067,tarifas!$A$13:$D$20,4,FALSE)*H7067</f>
        <v>#N/A</v>
      </c>
      <c r="K7067" s="13">
        <f>IF(F7067="COD1",tarifas!$D$11*(SUMIFS($H$11:$H$8770,$F$11:$F$8770,"=COD1",$B$11:$B$8770,"="&amp;B7067)/COUNTIFS($F$11:$F$8770,"=COD1",$B$11:$B$8770,"="&amp;B7067))/COUNTIFS($A$11:$A$8770,"="&amp;A7067,$F$11:$F$8770,"=COD1"),0)</f>
        <v>0</v>
      </c>
      <c r="L7067" s="13" t="e">
        <f>(VLOOKUP(F7067,tarifas!$C$7:$D$10,2,FALSE)+tarifas!$D$21)*datos!H7067</f>
        <v>#N/A</v>
      </c>
      <c r="M7067">
        <v>0</v>
      </c>
      <c r="N7067" s="13" t="e">
        <f t="shared" si="998"/>
        <v>#N/A</v>
      </c>
      <c r="O7067">
        <f t="shared" si="999"/>
        <v>0</v>
      </c>
      <c r="P7067" s="12">
        <f t="shared" si="1000"/>
        <v>249.45011475167721</v>
      </c>
      <c r="Q7067">
        <f t="shared" si="1001"/>
        <v>0</v>
      </c>
      <c r="R7067">
        <f>$D$2*tarifas!$D$12/24</f>
        <v>1.4541666666666666</v>
      </c>
      <c r="S7067" t="e">
        <f>VLOOKUP(E7067&amp;" "&amp;F7067,tarifas!$A$13:$D$20,4,FALSE)*P7067</f>
        <v>#N/A</v>
      </c>
      <c r="T7067">
        <f>IF(F7067="COD1",tarifas!$D$11*(SUMIFS($P$11:$P$8770,$F$11:$F$8770,"=COD1",$B$11:$B$8770,"="&amp;B7067)/COUNTIFS($F$11:$F$8770,"=COD1",$B$11:$B$8770,"="&amp;B7067))/COUNTIFS($A$11:$A$8770,"="&amp;A7067,$F$11:$F$8770,"=COD1"),0)</f>
        <v>0</v>
      </c>
      <c r="U7067" t="e">
        <f>(VLOOKUP(F7067,tarifas!$C$7:$D$10,2,FALSE)+tarifas!$D$21)*datos!P7067</f>
        <v>#N/A</v>
      </c>
      <c r="V7067" t="e">
        <f t="shared" si="1002"/>
        <v>#N/A</v>
      </c>
      <c r="W7067">
        <f t="shared" si="1003"/>
        <v>0</v>
      </c>
    </row>
    <row r="7068" spans="1:23" x14ac:dyDescent="0.25">
      <c r="A7068">
        <f t="shared" si="996"/>
        <v>291</v>
      </c>
      <c r="B7068">
        <f t="shared" si="997"/>
        <v>10</v>
      </c>
      <c r="C7068" s="1">
        <f t="shared" si="1004"/>
        <v>41934.041666649551</v>
      </c>
      <c r="D7068" s="7">
        <v>0</v>
      </c>
      <c r="E7068" s="7"/>
      <c r="G7068">
        <v>25.16</v>
      </c>
      <c r="H7068" s="12">
        <v>243.97146258345691</v>
      </c>
      <c r="I7068" s="13">
        <f>$D$2*tarifas!$D$12/24</f>
        <v>1.4541666666666666</v>
      </c>
      <c r="J7068" s="13" t="e">
        <f>VLOOKUP(E7068&amp;" "&amp;F7068,tarifas!$A$13:$D$20,4,FALSE)*H7068</f>
        <v>#N/A</v>
      </c>
      <c r="K7068" s="13">
        <f>IF(F7068="COD1",tarifas!$D$11*(SUMIFS($H$11:$H$8770,$F$11:$F$8770,"=COD1",$B$11:$B$8770,"="&amp;B7068)/COUNTIFS($F$11:$F$8770,"=COD1",$B$11:$B$8770,"="&amp;B7068))/COUNTIFS($A$11:$A$8770,"="&amp;A7068,$F$11:$F$8770,"=COD1"),0)</f>
        <v>0</v>
      </c>
      <c r="L7068" s="13" t="e">
        <f>(VLOOKUP(F7068,tarifas!$C$7:$D$10,2,FALSE)+tarifas!$D$21)*datos!H7068</f>
        <v>#N/A</v>
      </c>
      <c r="M7068">
        <v>0</v>
      </c>
      <c r="N7068" s="13" t="e">
        <f t="shared" si="998"/>
        <v>#N/A</v>
      </c>
      <c r="O7068">
        <f t="shared" si="999"/>
        <v>0</v>
      </c>
      <c r="P7068" s="12">
        <f t="shared" si="1000"/>
        <v>243.97146258345691</v>
      </c>
      <c r="Q7068">
        <f t="shared" si="1001"/>
        <v>0</v>
      </c>
      <c r="R7068">
        <f>$D$2*tarifas!$D$12/24</f>
        <v>1.4541666666666666</v>
      </c>
      <c r="S7068" t="e">
        <f>VLOOKUP(E7068&amp;" "&amp;F7068,tarifas!$A$13:$D$20,4,FALSE)*P7068</f>
        <v>#N/A</v>
      </c>
      <c r="T7068">
        <f>IF(F7068="COD1",tarifas!$D$11*(SUMIFS($P$11:$P$8770,$F$11:$F$8770,"=COD1",$B$11:$B$8770,"="&amp;B7068)/COUNTIFS($F$11:$F$8770,"=COD1",$B$11:$B$8770,"="&amp;B7068))/COUNTIFS($A$11:$A$8770,"="&amp;A7068,$F$11:$F$8770,"=COD1"),0)</f>
        <v>0</v>
      </c>
      <c r="U7068" t="e">
        <f>(VLOOKUP(F7068,tarifas!$C$7:$D$10,2,FALSE)+tarifas!$D$21)*datos!P7068</f>
        <v>#N/A</v>
      </c>
      <c r="V7068" t="e">
        <f t="shared" si="1002"/>
        <v>#N/A</v>
      </c>
      <c r="W7068">
        <f t="shared" si="1003"/>
        <v>0</v>
      </c>
    </row>
    <row r="7069" spans="1:23" x14ac:dyDescent="0.25">
      <c r="A7069">
        <f t="shared" si="996"/>
        <v>291</v>
      </c>
      <c r="B7069">
        <f t="shared" si="997"/>
        <v>10</v>
      </c>
      <c r="C7069" s="1">
        <f t="shared" si="1004"/>
        <v>41934.083333316215</v>
      </c>
      <c r="D7069" s="7">
        <v>0</v>
      </c>
      <c r="E7069" s="7"/>
      <c r="G7069">
        <v>23.69</v>
      </c>
      <c r="H7069" s="12">
        <v>228.60529368740939</v>
      </c>
      <c r="I7069" s="13">
        <f>$D$2*tarifas!$D$12/24</f>
        <v>1.4541666666666666</v>
      </c>
      <c r="J7069" s="13" t="e">
        <f>VLOOKUP(E7069&amp;" "&amp;F7069,tarifas!$A$13:$D$20,4,FALSE)*H7069</f>
        <v>#N/A</v>
      </c>
      <c r="K7069" s="13">
        <f>IF(F7069="COD1",tarifas!$D$11*(SUMIFS($H$11:$H$8770,$F$11:$F$8770,"=COD1",$B$11:$B$8770,"="&amp;B7069)/COUNTIFS($F$11:$F$8770,"=COD1",$B$11:$B$8770,"="&amp;B7069))/COUNTIFS($A$11:$A$8770,"="&amp;A7069,$F$11:$F$8770,"=COD1"),0)</f>
        <v>0</v>
      </c>
      <c r="L7069" s="13" t="e">
        <f>(VLOOKUP(F7069,tarifas!$C$7:$D$10,2,FALSE)+tarifas!$D$21)*datos!H7069</f>
        <v>#N/A</v>
      </c>
      <c r="M7069">
        <v>0</v>
      </c>
      <c r="N7069" s="13" t="e">
        <f t="shared" si="998"/>
        <v>#N/A</v>
      </c>
      <c r="O7069">
        <f t="shared" si="999"/>
        <v>0</v>
      </c>
      <c r="P7069" s="12">
        <f t="shared" si="1000"/>
        <v>228.60529368740939</v>
      </c>
      <c r="Q7069">
        <f t="shared" si="1001"/>
        <v>0</v>
      </c>
      <c r="R7069">
        <f>$D$2*tarifas!$D$12/24</f>
        <v>1.4541666666666666</v>
      </c>
      <c r="S7069" t="e">
        <f>VLOOKUP(E7069&amp;" "&amp;F7069,tarifas!$A$13:$D$20,4,FALSE)*P7069</f>
        <v>#N/A</v>
      </c>
      <c r="T7069">
        <f>IF(F7069="COD1",tarifas!$D$11*(SUMIFS($P$11:$P$8770,$F$11:$F$8770,"=COD1",$B$11:$B$8770,"="&amp;B7069)/COUNTIFS($F$11:$F$8770,"=COD1",$B$11:$B$8770,"="&amp;B7069))/COUNTIFS($A$11:$A$8770,"="&amp;A7069,$F$11:$F$8770,"=COD1"),0)</f>
        <v>0</v>
      </c>
      <c r="U7069" t="e">
        <f>(VLOOKUP(F7069,tarifas!$C$7:$D$10,2,FALSE)+tarifas!$D$21)*datos!P7069</f>
        <v>#N/A</v>
      </c>
      <c r="V7069" t="e">
        <f t="shared" si="1002"/>
        <v>#N/A</v>
      </c>
      <c r="W7069">
        <f t="shared" si="1003"/>
        <v>0</v>
      </c>
    </row>
    <row r="7070" spans="1:23" x14ac:dyDescent="0.25">
      <c r="A7070">
        <f t="shared" si="996"/>
        <v>291</v>
      </c>
      <c r="B7070">
        <f t="shared" si="997"/>
        <v>10</v>
      </c>
      <c r="C7070" s="1">
        <f t="shared" si="1004"/>
        <v>41934.12499998288</v>
      </c>
      <c r="D7070" s="7">
        <v>0</v>
      </c>
      <c r="E7070" s="7"/>
      <c r="G7070">
        <v>21.69</v>
      </c>
      <c r="H7070" s="12">
        <v>221.32261409133071</v>
      </c>
      <c r="I7070" s="13">
        <f>$D$2*tarifas!$D$12/24</f>
        <v>1.4541666666666666</v>
      </c>
      <c r="J7070" s="13" t="e">
        <f>VLOOKUP(E7070&amp;" "&amp;F7070,tarifas!$A$13:$D$20,4,FALSE)*H7070</f>
        <v>#N/A</v>
      </c>
      <c r="K7070" s="13">
        <f>IF(F7070="COD1",tarifas!$D$11*(SUMIFS($H$11:$H$8770,$F$11:$F$8770,"=COD1",$B$11:$B$8770,"="&amp;B7070)/COUNTIFS($F$11:$F$8770,"=COD1",$B$11:$B$8770,"="&amp;B7070))/COUNTIFS($A$11:$A$8770,"="&amp;A7070,$F$11:$F$8770,"=COD1"),0)</f>
        <v>0</v>
      </c>
      <c r="L7070" s="13" t="e">
        <f>(VLOOKUP(F7070,tarifas!$C$7:$D$10,2,FALSE)+tarifas!$D$21)*datos!H7070</f>
        <v>#N/A</v>
      </c>
      <c r="M7070">
        <v>0</v>
      </c>
      <c r="N7070" s="13" t="e">
        <f t="shared" si="998"/>
        <v>#N/A</v>
      </c>
      <c r="O7070">
        <f t="shared" si="999"/>
        <v>0</v>
      </c>
      <c r="P7070" s="12">
        <f t="shared" si="1000"/>
        <v>221.32261409133071</v>
      </c>
      <c r="Q7070">
        <f t="shared" si="1001"/>
        <v>0</v>
      </c>
      <c r="R7070">
        <f>$D$2*tarifas!$D$12/24</f>
        <v>1.4541666666666666</v>
      </c>
      <c r="S7070" t="e">
        <f>VLOOKUP(E7070&amp;" "&amp;F7070,tarifas!$A$13:$D$20,4,FALSE)*P7070</f>
        <v>#N/A</v>
      </c>
      <c r="T7070">
        <f>IF(F7070="COD1",tarifas!$D$11*(SUMIFS($P$11:$P$8770,$F$11:$F$8770,"=COD1",$B$11:$B$8770,"="&amp;B7070)/COUNTIFS($F$11:$F$8770,"=COD1",$B$11:$B$8770,"="&amp;B7070))/COUNTIFS($A$11:$A$8770,"="&amp;A7070,$F$11:$F$8770,"=COD1"),0)</f>
        <v>0</v>
      </c>
      <c r="U7070" t="e">
        <f>(VLOOKUP(F7070,tarifas!$C$7:$D$10,2,FALSE)+tarifas!$D$21)*datos!P7070</f>
        <v>#N/A</v>
      </c>
      <c r="V7070" t="e">
        <f t="shared" si="1002"/>
        <v>#N/A</v>
      </c>
      <c r="W7070">
        <f t="shared" si="1003"/>
        <v>0</v>
      </c>
    </row>
    <row r="7071" spans="1:23" x14ac:dyDescent="0.25">
      <c r="A7071">
        <f t="shared" si="996"/>
        <v>291</v>
      </c>
      <c r="B7071">
        <f t="shared" si="997"/>
        <v>10</v>
      </c>
      <c r="C7071" s="1">
        <f t="shared" si="1004"/>
        <v>41934.166666649544</v>
      </c>
      <c r="D7071" s="7">
        <v>0</v>
      </c>
      <c r="E7071" s="7"/>
      <c r="G7071">
        <v>21.69</v>
      </c>
      <c r="H7071" s="12">
        <v>220.96075336070669</v>
      </c>
      <c r="I7071" s="13">
        <f>$D$2*tarifas!$D$12/24</f>
        <v>1.4541666666666666</v>
      </c>
      <c r="J7071" s="13" t="e">
        <f>VLOOKUP(E7071&amp;" "&amp;F7071,tarifas!$A$13:$D$20,4,FALSE)*H7071</f>
        <v>#N/A</v>
      </c>
      <c r="K7071" s="13">
        <f>IF(F7071="COD1",tarifas!$D$11*(SUMIFS($H$11:$H$8770,$F$11:$F$8770,"=COD1",$B$11:$B$8770,"="&amp;B7071)/COUNTIFS($F$11:$F$8770,"=COD1",$B$11:$B$8770,"="&amp;B7071))/COUNTIFS($A$11:$A$8770,"="&amp;A7071,$F$11:$F$8770,"=COD1"),0)</f>
        <v>0</v>
      </c>
      <c r="L7071" s="13" t="e">
        <f>(VLOOKUP(F7071,tarifas!$C$7:$D$10,2,FALSE)+tarifas!$D$21)*datos!H7071</f>
        <v>#N/A</v>
      </c>
      <c r="M7071">
        <v>0</v>
      </c>
      <c r="N7071" s="13" t="e">
        <f t="shared" si="998"/>
        <v>#N/A</v>
      </c>
      <c r="O7071">
        <f t="shared" si="999"/>
        <v>0</v>
      </c>
      <c r="P7071" s="12">
        <f t="shared" si="1000"/>
        <v>220.96075336070669</v>
      </c>
      <c r="Q7071">
        <f t="shared" si="1001"/>
        <v>0</v>
      </c>
      <c r="R7071">
        <f>$D$2*tarifas!$D$12/24</f>
        <v>1.4541666666666666</v>
      </c>
      <c r="S7071" t="e">
        <f>VLOOKUP(E7071&amp;" "&amp;F7071,tarifas!$A$13:$D$20,4,FALSE)*P7071</f>
        <v>#N/A</v>
      </c>
      <c r="T7071">
        <f>IF(F7071="COD1",tarifas!$D$11*(SUMIFS($P$11:$P$8770,$F$11:$F$8770,"=COD1",$B$11:$B$8770,"="&amp;B7071)/COUNTIFS($F$11:$F$8770,"=COD1",$B$11:$B$8770,"="&amp;B7071))/COUNTIFS($A$11:$A$8770,"="&amp;A7071,$F$11:$F$8770,"=COD1"),0)</f>
        <v>0</v>
      </c>
      <c r="U7071" t="e">
        <f>(VLOOKUP(F7071,tarifas!$C$7:$D$10,2,FALSE)+tarifas!$D$21)*datos!P7071</f>
        <v>#N/A</v>
      </c>
      <c r="V7071" t="e">
        <f t="shared" si="1002"/>
        <v>#N/A</v>
      </c>
      <c r="W7071">
        <f t="shared" si="1003"/>
        <v>0</v>
      </c>
    </row>
    <row r="7072" spans="1:23" x14ac:dyDescent="0.25">
      <c r="A7072">
        <f t="shared" si="996"/>
        <v>291</v>
      </c>
      <c r="B7072">
        <f t="shared" si="997"/>
        <v>10</v>
      </c>
      <c r="C7072" s="1">
        <f t="shared" si="1004"/>
        <v>41934.208333316208</v>
      </c>
      <c r="D7072" s="7">
        <v>0</v>
      </c>
      <c r="E7072" s="7"/>
      <c r="G7072">
        <v>31.09</v>
      </c>
      <c r="H7072" s="12">
        <v>220.63581039363009</v>
      </c>
      <c r="I7072" s="13">
        <f>$D$2*tarifas!$D$12/24</f>
        <v>1.4541666666666666</v>
      </c>
      <c r="J7072" s="13" t="e">
        <f>VLOOKUP(E7072&amp;" "&amp;F7072,tarifas!$A$13:$D$20,4,FALSE)*H7072</f>
        <v>#N/A</v>
      </c>
      <c r="K7072" s="13">
        <f>IF(F7072="COD1",tarifas!$D$11*(SUMIFS($H$11:$H$8770,$F$11:$F$8770,"=COD1",$B$11:$B$8770,"="&amp;B7072)/COUNTIFS($F$11:$F$8770,"=COD1",$B$11:$B$8770,"="&amp;B7072))/COUNTIFS($A$11:$A$8770,"="&amp;A7072,$F$11:$F$8770,"=COD1"),0)</f>
        <v>0</v>
      </c>
      <c r="L7072" s="13" t="e">
        <f>(VLOOKUP(F7072,tarifas!$C$7:$D$10,2,FALSE)+tarifas!$D$21)*datos!H7072</f>
        <v>#N/A</v>
      </c>
      <c r="M7072">
        <v>0</v>
      </c>
      <c r="N7072" s="13" t="e">
        <f t="shared" si="998"/>
        <v>#N/A</v>
      </c>
      <c r="O7072">
        <f t="shared" si="999"/>
        <v>0</v>
      </c>
      <c r="P7072" s="12">
        <f t="shared" si="1000"/>
        <v>220.63581039363009</v>
      </c>
      <c r="Q7072">
        <f t="shared" si="1001"/>
        <v>0</v>
      </c>
      <c r="R7072">
        <f>$D$2*tarifas!$D$12/24</f>
        <v>1.4541666666666666</v>
      </c>
      <c r="S7072" t="e">
        <f>VLOOKUP(E7072&amp;" "&amp;F7072,tarifas!$A$13:$D$20,4,FALSE)*P7072</f>
        <v>#N/A</v>
      </c>
      <c r="T7072">
        <f>IF(F7072="COD1",tarifas!$D$11*(SUMIFS($P$11:$P$8770,$F$11:$F$8770,"=COD1",$B$11:$B$8770,"="&amp;B7072)/COUNTIFS($F$11:$F$8770,"=COD1",$B$11:$B$8770,"="&amp;B7072))/COUNTIFS($A$11:$A$8770,"="&amp;A7072,$F$11:$F$8770,"=COD1"),0)</f>
        <v>0</v>
      </c>
      <c r="U7072" t="e">
        <f>(VLOOKUP(F7072,tarifas!$C$7:$D$10,2,FALSE)+tarifas!$D$21)*datos!P7072</f>
        <v>#N/A</v>
      </c>
      <c r="V7072" t="e">
        <f t="shared" si="1002"/>
        <v>#N/A</v>
      </c>
      <c r="W7072">
        <f t="shared" si="1003"/>
        <v>0</v>
      </c>
    </row>
    <row r="7073" spans="1:23" x14ac:dyDescent="0.25">
      <c r="A7073">
        <f t="shared" si="996"/>
        <v>291</v>
      </c>
      <c r="B7073">
        <f t="shared" si="997"/>
        <v>10</v>
      </c>
      <c r="C7073" s="1">
        <f t="shared" si="1004"/>
        <v>41934.249999982872</v>
      </c>
      <c r="D7073" s="7">
        <v>0</v>
      </c>
      <c r="E7073" s="7"/>
      <c r="G7073">
        <v>54.52</v>
      </c>
      <c r="H7073" s="12">
        <v>243.61708205914078</v>
      </c>
      <c r="I7073" s="13">
        <f>$D$2*tarifas!$D$12/24</f>
        <v>1.4541666666666666</v>
      </c>
      <c r="J7073" s="13" t="e">
        <f>VLOOKUP(E7073&amp;" "&amp;F7073,tarifas!$A$13:$D$20,4,FALSE)*H7073</f>
        <v>#N/A</v>
      </c>
      <c r="K7073" s="13">
        <f>IF(F7073="COD1",tarifas!$D$11*(SUMIFS($H$11:$H$8770,$F$11:$F$8770,"=COD1",$B$11:$B$8770,"="&amp;B7073)/COUNTIFS($F$11:$F$8770,"=COD1",$B$11:$B$8770,"="&amp;B7073))/COUNTIFS($A$11:$A$8770,"="&amp;A7073,$F$11:$F$8770,"=COD1"),0)</f>
        <v>0</v>
      </c>
      <c r="L7073" s="13" t="e">
        <f>(VLOOKUP(F7073,tarifas!$C$7:$D$10,2,FALSE)+tarifas!$D$21)*datos!H7073</f>
        <v>#N/A</v>
      </c>
      <c r="M7073">
        <v>0</v>
      </c>
      <c r="N7073" s="13" t="e">
        <f t="shared" si="998"/>
        <v>#N/A</v>
      </c>
      <c r="O7073">
        <f t="shared" si="999"/>
        <v>0</v>
      </c>
      <c r="P7073" s="12">
        <f t="shared" si="1000"/>
        <v>243.61708205914078</v>
      </c>
      <c r="Q7073">
        <f t="shared" si="1001"/>
        <v>0</v>
      </c>
      <c r="R7073">
        <f>$D$2*tarifas!$D$12/24</f>
        <v>1.4541666666666666</v>
      </c>
      <c r="S7073" t="e">
        <f>VLOOKUP(E7073&amp;" "&amp;F7073,tarifas!$A$13:$D$20,4,FALSE)*P7073</f>
        <v>#N/A</v>
      </c>
      <c r="T7073">
        <f>IF(F7073="COD1",tarifas!$D$11*(SUMIFS($P$11:$P$8770,$F$11:$F$8770,"=COD1",$B$11:$B$8770,"="&amp;B7073)/COUNTIFS($F$11:$F$8770,"=COD1",$B$11:$B$8770,"="&amp;B7073))/COUNTIFS($A$11:$A$8770,"="&amp;A7073,$F$11:$F$8770,"=COD1"),0)</f>
        <v>0</v>
      </c>
      <c r="U7073" t="e">
        <f>(VLOOKUP(F7073,tarifas!$C$7:$D$10,2,FALSE)+tarifas!$D$21)*datos!P7073</f>
        <v>#N/A</v>
      </c>
      <c r="V7073" t="e">
        <f t="shared" si="1002"/>
        <v>#N/A</v>
      </c>
      <c r="W7073">
        <f t="shared" si="1003"/>
        <v>0</v>
      </c>
    </row>
    <row r="7074" spans="1:23" x14ac:dyDescent="0.25">
      <c r="A7074">
        <f t="shared" si="996"/>
        <v>291</v>
      </c>
      <c r="B7074">
        <f t="shared" si="997"/>
        <v>10</v>
      </c>
      <c r="C7074" s="1">
        <f t="shared" si="1004"/>
        <v>41934.291666649537</v>
      </c>
      <c r="D7074" s="7">
        <v>0.25757575757575757</v>
      </c>
      <c r="E7074" s="7"/>
      <c r="G7074">
        <v>59.53</v>
      </c>
      <c r="H7074" s="12">
        <v>315.95455721578281</v>
      </c>
      <c r="I7074" s="13">
        <f>$D$2*tarifas!$D$12/24</f>
        <v>1.4541666666666666</v>
      </c>
      <c r="J7074" s="13" t="e">
        <f>VLOOKUP(E7074&amp;" "&amp;F7074,tarifas!$A$13:$D$20,4,FALSE)*H7074</f>
        <v>#N/A</v>
      </c>
      <c r="K7074" s="13">
        <f>IF(F7074="COD1",tarifas!$D$11*(SUMIFS($H$11:$H$8770,$F$11:$F$8770,"=COD1",$B$11:$B$8770,"="&amp;B7074)/COUNTIFS($F$11:$F$8770,"=COD1",$B$11:$B$8770,"="&amp;B7074))/COUNTIFS($A$11:$A$8770,"="&amp;A7074,$F$11:$F$8770,"=COD1"),0)</f>
        <v>0</v>
      </c>
      <c r="L7074" s="13" t="e">
        <f>(VLOOKUP(F7074,tarifas!$C$7:$D$10,2,FALSE)+tarifas!$D$21)*datos!H7074</f>
        <v>#N/A</v>
      </c>
      <c r="M7074">
        <v>124.87550999999999</v>
      </c>
      <c r="N7074" s="13" t="e">
        <f t="shared" si="998"/>
        <v>#N/A</v>
      </c>
      <c r="O7074">
        <f t="shared" si="999"/>
        <v>124.87550999999999</v>
      </c>
      <c r="P7074" s="12">
        <f t="shared" si="1000"/>
        <v>191.07904721578282</v>
      </c>
      <c r="Q7074">
        <f t="shared" si="1001"/>
        <v>0</v>
      </c>
      <c r="R7074">
        <f>$D$2*tarifas!$D$12/24</f>
        <v>1.4541666666666666</v>
      </c>
      <c r="S7074" t="e">
        <f>VLOOKUP(E7074&amp;" "&amp;F7074,tarifas!$A$13:$D$20,4,FALSE)*P7074</f>
        <v>#N/A</v>
      </c>
      <c r="T7074">
        <f>IF(F7074="COD1",tarifas!$D$11*(SUMIFS($P$11:$P$8770,$F$11:$F$8770,"=COD1",$B$11:$B$8770,"="&amp;B7074)/COUNTIFS($F$11:$F$8770,"=COD1",$B$11:$B$8770,"="&amp;B7074))/COUNTIFS($A$11:$A$8770,"="&amp;A7074,$F$11:$F$8770,"=COD1"),0)</f>
        <v>0</v>
      </c>
      <c r="U7074" t="e">
        <f>(VLOOKUP(F7074,tarifas!$C$7:$D$10,2,FALSE)+tarifas!$D$21)*datos!P7074</f>
        <v>#N/A</v>
      </c>
      <c r="V7074" t="e">
        <f t="shared" si="1002"/>
        <v>#N/A</v>
      </c>
      <c r="W7074">
        <f t="shared" si="1003"/>
        <v>0</v>
      </c>
    </row>
    <row r="7075" spans="1:23" x14ac:dyDescent="0.25">
      <c r="A7075">
        <f t="shared" si="996"/>
        <v>291</v>
      </c>
      <c r="B7075">
        <f t="shared" si="997"/>
        <v>10</v>
      </c>
      <c r="C7075" s="1">
        <f t="shared" si="1004"/>
        <v>41934.333333316201</v>
      </c>
      <c r="D7075" s="7">
        <v>22.40909090909091</v>
      </c>
      <c r="E7075" s="7"/>
      <c r="G7075">
        <v>61.02</v>
      </c>
      <c r="H7075" s="12">
        <v>476.59142328609357</v>
      </c>
      <c r="I7075" s="13">
        <f>$D$2*tarifas!$D$12/24</f>
        <v>1.4541666666666666</v>
      </c>
      <c r="J7075" s="13" t="e">
        <f>VLOOKUP(E7075&amp;" "&amp;F7075,tarifas!$A$13:$D$20,4,FALSE)*H7075</f>
        <v>#N/A</v>
      </c>
      <c r="K7075" s="13">
        <f>IF(F7075="COD1",tarifas!$D$11*(SUMIFS($H$11:$H$8770,$F$11:$F$8770,"=COD1",$B$11:$B$8770,"="&amp;B7075)/COUNTIFS($F$11:$F$8770,"=COD1",$B$11:$B$8770,"="&amp;B7075))/COUNTIFS($A$11:$A$8770,"="&amp;A7075,$F$11:$F$8770,"=COD1"),0)</f>
        <v>0</v>
      </c>
      <c r="L7075" s="13" t="e">
        <f>(VLOOKUP(F7075,tarifas!$C$7:$D$10,2,FALSE)+tarifas!$D$21)*datos!H7075</f>
        <v>#N/A</v>
      </c>
      <c r="M7075">
        <v>265.46863999999999</v>
      </c>
      <c r="N7075" s="13" t="e">
        <f t="shared" si="998"/>
        <v>#N/A</v>
      </c>
      <c r="O7075">
        <f t="shared" si="999"/>
        <v>265.46863999999999</v>
      </c>
      <c r="P7075" s="12">
        <f t="shared" si="1000"/>
        <v>211.12278328609358</v>
      </c>
      <c r="Q7075">
        <f t="shared" si="1001"/>
        <v>0</v>
      </c>
      <c r="R7075">
        <f>$D$2*tarifas!$D$12/24</f>
        <v>1.4541666666666666</v>
      </c>
      <c r="S7075" t="e">
        <f>VLOOKUP(E7075&amp;" "&amp;F7075,tarifas!$A$13:$D$20,4,FALSE)*P7075</f>
        <v>#N/A</v>
      </c>
      <c r="T7075">
        <f>IF(F7075="COD1",tarifas!$D$11*(SUMIFS($P$11:$P$8770,$F$11:$F$8770,"=COD1",$B$11:$B$8770,"="&amp;B7075)/COUNTIFS($F$11:$F$8770,"=COD1",$B$11:$B$8770,"="&amp;B7075))/COUNTIFS($A$11:$A$8770,"="&amp;A7075,$F$11:$F$8770,"=COD1"),0)</f>
        <v>0</v>
      </c>
      <c r="U7075" t="e">
        <f>(VLOOKUP(F7075,tarifas!$C$7:$D$10,2,FALSE)+tarifas!$D$21)*datos!P7075</f>
        <v>#N/A</v>
      </c>
      <c r="V7075" t="e">
        <f t="shared" si="1002"/>
        <v>#N/A</v>
      </c>
      <c r="W7075">
        <f t="shared" si="1003"/>
        <v>0</v>
      </c>
    </row>
    <row r="7076" spans="1:23" x14ac:dyDescent="0.25">
      <c r="A7076">
        <f t="shared" si="996"/>
        <v>291</v>
      </c>
      <c r="B7076">
        <f t="shared" si="997"/>
        <v>10</v>
      </c>
      <c r="C7076" s="1">
        <f t="shared" si="1004"/>
        <v>41934.374999982865</v>
      </c>
      <c r="D7076" s="7">
        <v>78.560606060606048</v>
      </c>
      <c r="E7076" s="7"/>
      <c r="G7076">
        <v>61.02</v>
      </c>
      <c r="H7076" s="12">
        <v>589.04684704902525</v>
      </c>
      <c r="I7076" s="13">
        <f>$D$2*tarifas!$D$12/24</f>
        <v>1.4541666666666666</v>
      </c>
      <c r="J7076" s="13" t="e">
        <f>VLOOKUP(E7076&amp;" "&amp;F7076,tarifas!$A$13:$D$20,4,FALSE)*H7076</f>
        <v>#N/A</v>
      </c>
      <c r="K7076" s="13">
        <f>IF(F7076="COD1",tarifas!$D$11*(SUMIFS($H$11:$H$8770,$F$11:$F$8770,"=COD1",$B$11:$B$8770,"="&amp;B7076)/COUNTIFS($F$11:$F$8770,"=COD1",$B$11:$B$8770,"="&amp;B7076))/COUNTIFS($A$11:$A$8770,"="&amp;A7076,$F$11:$F$8770,"=COD1"),0)</f>
        <v>0</v>
      </c>
      <c r="L7076" s="13" t="e">
        <f>(VLOOKUP(F7076,tarifas!$C$7:$D$10,2,FALSE)+tarifas!$D$21)*datos!H7076</f>
        <v>#N/A</v>
      </c>
      <c r="M7076">
        <v>368.76011999999997</v>
      </c>
      <c r="N7076" s="13" t="e">
        <f t="shared" si="998"/>
        <v>#N/A</v>
      </c>
      <c r="O7076">
        <f t="shared" si="999"/>
        <v>368.76011999999997</v>
      </c>
      <c r="P7076" s="12">
        <f t="shared" si="1000"/>
        <v>220.28672704902527</v>
      </c>
      <c r="Q7076">
        <f t="shared" si="1001"/>
        <v>0</v>
      </c>
      <c r="R7076">
        <f>$D$2*tarifas!$D$12/24</f>
        <v>1.4541666666666666</v>
      </c>
      <c r="S7076" t="e">
        <f>VLOOKUP(E7076&amp;" "&amp;F7076,tarifas!$A$13:$D$20,4,FALSE)*P7076</f>
        <v>#N/A</v>
      </c>
      <c r="T7076">
        <f>IF(F7076="COD1",tarifas!$D$11*(SUMIFS($P$11:$P$8770,$F$11:$F$8770,"=COD1",$B$11:$B$8770,"="&amp;B7076)/COUNTIFS($F$11:$F$8770,"=COD1",$B$11:$B$8770,"="&amp;B7076))/COUNTIFS($A$11:$A$8770,"="&amp;A7076,$F$11:$F$8770,"=COD1"),0)</f>
        <v>0</v>
      </c>
      <c r="U7076" t="e">
        <f>(VLOOKUP(F7076,tarifas!$C$7:$D$10,2,FALSE)+tarifas!$D$21)*datos!P7076</f>
        <v>#N/A</v>
      </c>
      <c r="V7076" t="e">
        <f t="shared" si="1002"/>
        <v>#N/A</v>
      </c>
      <c r="W7076">
        <f t="shared" si="1003"/>
        <v>0</v>
      </c>
    </row>
    <row r="7077" spans="1:23" x14ac:dyDescent="0.25">
      <c r="A7077">
        <f t="shared" si="996"/>
        <v>291</v>
      </c>
      <c r="B7077">
        <f t="shared" si="997"/>
        <v>10</v>
      </c>
      <c r="C7077" s="1">
        <f t="shared" si="1004"/>
        <v>41934.416666649529</v>
      </c>
      <c r="D7077" s="7">
        <v>99.681818181818187</v>
      </c>
      <c r="E7077" s="7"/>
      <c r="G7077">
        <v>60.12</v>
      </c>
      <c r="H7077" s="12">
        <v>677.997075686073</v>
      </c>
      <c r="I7077" s="13">
        <f>$D$2*tarifas!$D$12/24</f>
        <v>1.4541666666666666</v>
      </c>
      <c r="J7077" s="13" t="e">
        <f>VLOOKUP(E7077&amp;" "&amp;F7077,tarifas!$A$13:$D$20,4,FALSE)*H7077</f>
        <v>#N/A</v>
      </c>
      <c r="K7077" s="13">
        <f>IF(F7077="COD1",tarifas!$D$11*(SUMIFS($H$11:$H$8770,$F$11:$F$8770,"=COD1",$B$11:$B$8770,"="&amp;B7077)/COUNTIFS($F$11:$F$8770,"=COD1",$B$11:$B$8770,"="&amp;B7077))/COUNTIFS($A$11:$A$8770,"="&amp;A7077,$F$11:$F$8770,"=COD1"),0)</f>
        <v>0</v>
      </c>
      <c r="L7077" s="13" t="e">
        <f>(VLOOKUP(F7077,tarifas!$C$7:$D$10,2,FALSE)+tarifas!$D$21)*datos!H7077</f>
        <v>#N/A</v>
      </c>
      <c r="M7077">
        <v>430.1318</v>
      </c>
      <c r="N7077" s="13" t="e">
        <f t="shared" si="998"/>
        <v>#N/A</v>
      </c>
      <c r="O7077">
        <f t="shared" si="999"/>
        <v>430.1318</v>
      </c>
      <c r="P7077" s="12">
        <f t="shared" si="1000"/>
        <v>247.86527568607301</v>
      </c>
      <c r="Q7077">
        <f t="shared" si="1001"/>
        <v>0</v>
      </c>
      <c r="R7077">
        <f>$D$2*tarifas!$D$12/24</f>
        <v>1.4541666666666666</v>
      </c>
      <c r="S7077" t="e">
        <f>VLOOKUP(E7077&amp;" "&amp;F7077,tarifas!$A$13:$D$20,4,FALSE)*P7077</f>
        <v>#N/A</v>
      </c>
      <c r="T7077">
        <f>IF(F7077="COD1",tarifas!$D$11*(SUMIFS($P$11:$P$8770,$F$11:$F$8770,"=COD1",$B$11:$B$8770,"="&amp;B7077)/COUNTIFS($F$11:$F$8770,"=COD1",$B$11:$B$8770,"="&amp;B7077))/COUNTIFS($A$11:$A$8770,"="&amp;A7077,$F$11:$F$8770,"=COD1"),0)</f>
        <v>0</v>
      </c>
      <c r="U7077" t="e">
        <f>(VLOOKUP(F7077,tarifas!$C$7:$D$10,2,FALSE)+tarifas!$D$21)*datos!P7077</f>
        <v>#N/A</v>
      </c>
      <c r="V7077" t="e">
        <f t="shared" si="1002"/>
        <v>#N/A</v>
      </c>
      <c r="W7077">
        <f t="shared" si="1003"/>
        <v>0</v>
      </c>
    </row>
    <row r="7078" spans="1:23" x14ac:dyDescent="0.25">
      <c r="A7078">
        <f t="shared" si="996"/>
        <v>291</v>
      </c>
      <c r="B7078">
        <f t="shared" si="997"/>
        <v>10</v>
      </c>
      <c r="C7078" s="1">
        <f t="shared" si="1004"/>
        <v>41934.458333316194</v>
      </c>
      <c r="D7078" s="7">
        <v>160.21212121212122</v>
      </c>
      <c r="E7078" s="7"/>
      <c r="G7078">
        <v>60.16</v>
      </c>
      <c r="H7078" s="12">
        <v>536.07661720791225</v>
      </c>
      <c r="I7078" s="13">
        <f>$D$2*tarifas!$D$12/24</f>
        <v>1.4541666666666666</v>
      </c>
      <c r="J7078" s="13" t="e">
        <f>VLOOKUP(E7078&amp;" "&amp;F7078,tarifas!$A$13:$D$20,4,FALSE)*H7078</f>
        <v>#N/A</v>
      </c>
      <c r="K7078" s="13">
        <f>IF(F7078="COD1",tarifas!$D$11*(SUMIFS($H$11:$H$8770,$F$11:$F$8770,"=COD1",$B$11:$B$8770,"="&amp;B7078)/COUNTIFS($F$11:$F$8770,"=COD1",$B$11:$B$8770,"="&amp;B7078))/COUNTIFS($A$11:$A$8770,"="&amp;A7078,$F$11:$F$8770,"=COD1"),0)</f>
        <v>0</v>
      </c>
      <c r="L7078" s="13" t="e">
        <f>(VLOOKUP(F7078,tarifas!$C$7:$D$10,2,FALSE)+tarifas!$D$21)*datos!H7078</f>
        <v>#N/A</v>
      </c>
      <c r="M7078">
        <v>455.70109000000002</v>
      </c>
      <c r="N7078" s="13" t="e">
        <f t="shared" si="998"/>
        <v>#N/A</v>
      </c>
      <c r="O7078">
        <f t="shared" si="999"/>
        <v>455.70109000000002</v>
      </c>
      <c r="P7078" s="12">
        <f t="shared" si="1000"/>
        <v>80.375527207912228</v>
      </c>
      <c r="Q7078">
        <f t="shared" si="1001"/>
        <v>0</v>
      </c>
      <c r="R7078">
        <f>$D$2*tarifas!$D$12/24</f>
        <v>1.4541666666666666</v>
      </c>
      <c r="S7078" t="e">
        <f>VLOOKUP(E7078&amp;" "&amp;F7078,tarifas!$A$13:$D$20,4,FALSE)*P7078</f>
        <v>#N/A</v>
      </c>
      <c r="T7078">
        <f>IF(F7078="COD1",tarifas!$D$11*(SUMIFS($P$11:$P$8770,$F$11:$F$8770,"=COD1",$B$11:$B$8770,"="&amp;B7078)/COUNTIFS($F$11:$F$8770,"=COD1",$B$11:$B$8770,"="&amp;B7078))/COUNTIFS($A$11:$A$8770,"="&amp;A7078,$F$11:$F$8770,"=COD1"),0)</f>
        <v>0</v>
      </c>
      <c r="U7078" t="e">
        <f>(VLOOKUP(F7078,tarifas!$C$7:$D$10,2,FALSE)+tarifas!$D$21)*datos!P7078</f>
        <v>#N/A</v>
      </c>
      <c r="V7078" t="e">
        <f t="shared" si="1002"/>
        <v>#N/A</v>
      </c>
      <c r="W7078">
        <f t="shared" si="1003"/>
        <v>0</v>
      </c>
    </row>
    <row r="7079" spans="1:23" x14ac:dyDescent="0.25">
      <c r="A7079">
        <f t="shared" si="996"/>
        <v>291</v>
      </c>
      <c r="B7079">
        <f t="shared" si="997"/>
        <v>10</v>
      </c>
      <c r="C7079" s="1">
        <f t="shared" si="1004"/>
        <v>41934.499999982858</v>
      </c>
      <c r="D7079" s="7">
        <v>167.16666666666669</v>
      </c>
      <c r="E7079" s="7"/>
      <c r="G7079">
        <v>60.18</v>
      </c>
      <c r="H7079" s="12">
        <v>457.51381305916374</v>
      </c>
      <c r="I7079" s="13">
        <f>$D$2*tarifas!$D$12/24</f>
        <v>1.4541666666666666</v>
      </c>
      <c r="J7079" s="13" t="e">
        <f>VLOOKUP(E7079&amp;" "&amp;F7079,tarifas!$A$13:$D$20,4,FALSE)*H7079</f>
        <v>#N/A</v>
      </c>
      <c r="K7079" s="13">
        <f>IF(F7079="COD1",tarifas!$D$11*(SUMIFS($H$11:$H$8770,$F$11:$F$8770,"=COD1",$B$11:$B$8770,"="&amp;B7079)/COUNTIFS($F$11:$F$8770,"=COD1",$B$11:$B$8770,"="&amp;B7079))/COUNTIFS($A$11:$A$8770,"="&amp;A7079,$F$11:$F$8770,"=COD1"),0)</f>
        <v>0</v>
      </c>
      <c r="L7079" s="13" t="e">
        <f>(VLOOKUP(F7079,tarifas!$C$7:$D$10,2,FALSE)+tarifas!$D$21)*datos!H7079</f>
        <v>#N/A</v>
      </c>
      <c r="M7079">
        <v>446.47712999999999</v>
      </c>
      <c r="N7079" s="13" t="e">
        <f t="shared" si="998"/>
        <v>#N/A</v>
      </c>
      <c r="O7079">
        <f t="shared" si="999"/>
        <v>446.47712999999999</v>
      </c>
      <c r="P7079" s="12">
        <f t="shared" si="1000"/>
        <v>11.036683059163749</v>
      </c>
      <c r="Q7079">
        <f t="shared" si="1001"/>
        <v>0</v>
      </c>
      <c r="R7079">
        <f>$D$2*tarifas!$D$12/24</f>
        <v>1.4541666666666666</v>
      </c>
      <c r="S7079" t="e">
        <f>VLOOKUP(E7079&amp;" "&amp;F7079,tarifas!$A$13:$D$20,4,FALSE)*P7079</f>
        <v>#N/A</v>
      </c>
      <c r="T7079">
        <f>IF(F7079="COD1",tarifas!$D$11*(SUMIFS($P$11:$P$8770,$F$11:$F$8770,"=COD1",$B$11:$B$8770,"="&amp;B7079)/COUNTIFS($F$11:$F$8770,"=COD1",$B$11:$B$8770,"="&amp;B7079))/COUNTIFS($A$11:$A$8770,"="&amp;A7079,$F$11:$F$8770,"=COD1"),0)</f>
        <v>0</v>
      </c>
      <c r="U7079" t="e">
        <f>(VLOOKUP(F7079,tarifas!$C$7:$D$10,2,FALSE)+tarifas!$D$21)*datos!P7079</f>
        <v>#N/A</v>
      </c>
      <c r="V7079" t="e">
        <f t="shared" si="1002"/>
        <v>#N/A</v>
      </c>
      <c r="W7079">
        <f t="shared" si="1003"/>
        <v>0</v>
      </c>
    </row>
    <row r="7080" spans="1:23" x14ac:dyDescent="0.25">
      <c r="A7080">
        <f t="shared" si="996"/>
        <v>291</v>
      </c>
      <c r="B7080">
        <f t="shared" si="997"/>
        <v>10</v>
      </c>
      <c r="C7080" s="1">
        <f t="shared" si="1004"/>
        <v>41934.541666649522</v>
      </c>
      <c r="D7080" s="7">
        <v>179.01515151515153</v>
      </c>
      <c r="E7080" s="7"/>
      <c r="G7080">
        <v>59.94</v>
      </c>
      <c r="H7080" s="12">
        <v>601.87760395045416</v>
      </c>
      <c r="I7080" s="13">
        <f>$D$2*tarifas!$D$12/24</f>
        <v>1.4541666666666666</v>
      </c>
      <c r="J7080" s="13" t="e">
        <f>VLOOKUP(E7080&amp;" "&amp;F7080,tarifas!$A$13:$D$20,4,FALSE)*H7080</f>
        <v>#N/A</v>
      </c>
      <c r="K7080" s="13">
        <f>IF(F7080="COD1",tarifas!$D$11*(SUMIFS($H$11:$H$8770,$F$11:$F$8770,"=COD1",$B$11:$B$8770,"="&amp;B7080)/COUNTIFS($F$11:$F$8770,"=COD1",$B$11:$B$8770,"="&amp;B7080))/COUNTIFS($A$11:$A$8770,"="&amp;A7080,$F$11:$F$8770,"=COD1"),0)</f>
        <v>0</v>
      </c>
      <c r="L7080" s="13" t="e">
        <f>(VLOOKUP(F7080,tarifas!$C$7:$D$10,2,FALSE)+tarifas!$D$21)*datos!H7080</f>
        <v>#N/A</v>
      </c>
      <c r="M7080">
        <v>408.43502000000001</v>
      </c>
      <c r="N7080" s="13" t="e">
        <f t="shared" si="998"/>
        <v>#N/A</v>
      </c>
      <c r="O7080">
        <f t="shared" si="999"/>
        <v>408.43502000000001</v>
      </c>
      <c r="P7080" s="12">
        <f t="shared" si="1000"/>
        <v>193.44258395045415</v>
      </c>
      <c r="Q7080">
        <f t="shared" si="1001"/>
        <v>0</v>
      </c>
      <c r="R7080">
        <f>$D$2*tarifas!$D$12/24</f>
        <v>1.4541666666666666</v>
      </c>
      <c r="S7080" t="e">
        <f>VLOOKUP(E7080&amp;" "&amp;F7080,tarifas!$A$13:$D$20,4,FALSE)*P7080</f>
        <v>#N/A</v>
      </c>
      <c r="T7080">
        <f>IF(F7080="COD1",tarifas!$D$11*(SUMIFS($P$11:$P$8770,$F$11:$F$8770,"=COD1",$B$11:$B$8770,"="&amp;B7080)/COUNTIFS($F$11:$F$8770,"=COD1",$B$11:$B$8770,"="&amp;B7080))/COUNTIFS($A$11:$A$8770,"="&amp;A7080,$F$11:$F$8770,"=COD1"),0)</f>
        <v>0</v>
      </c>
      <c r="U7080" t="e">
        <f>(VLOOKUP(F7080,tarifas!$C$7:$D$10,2,FALSE)+tarifas!$D$21)*datos!P7080</f>
        <v>#N/A</v>
      </c>
      <c r="V7080" t="e">
        <f t="shared" si="1002"/>
        <v>#N/A</v>
      </c>
      <c r="W7080">
        <f t="shared" si="1003"/>
        <v>0</v>
      </c>
    </row>
    <row r="7081" spans="1:23" x14ac:dyDescent="0.25">
      <c r="A7081">
        <f t="shared" si="996"/>
        <v>291</v>
      </c>
      <c r="B7081">
        <f t="shared" si="997"/>
        <v>10</v>
      </c>
      <c r="C7081" s="1">
        <f t="shared" si="1004"/>
        <v>41934.583333316186</v>
      </c>
      <c r="D7081" s="7">
        <v>262.21212121212125</v>
      </c>
      <c r="E7081" s="7"/>
      <c r="G7081">
        <v>59.53</v>
      </c>
      <c r="H7081" s="12">
        <v>641.26539164364794</v>
      </c>
      <c r="I7081" s="13">
        <f>$D$2*tarifas!$D$12/24</f>
        <v>1.4541666666666666</v>
      </c>
      <c r="J7081" s="13" t="e">
        <f>VLOOKUP(E7081&amp;" "&amp;F7081,tarifas!$A$13:$D$20,4,FALSE)*H7081</f>
        <v>#N/A</v>
      </c>
      <c r="K7081" s="13">
        <f>IF(F7081="COD1",tarifas!$D$11*(SUMIFS($H$11:$H$8770,$F$11:$F$8770,"=COD1",$B$11:$B$8770,"="&amp;B7081)/COUNTIFS($F$11:$F$8770,"=COD1",$B$11:$B$8770,"="&amp;B7081))/COUNTIFS($A$11:$A$8770,"="&amp;A7081,$F$11:$F$8770,"=COD1"),0)</f>
        <v>0</v>
      </c>
      <c r="L7081" s="13" t="e">
        <f>(VLOOKUP(F7081,tarifas!$C$7:$D$10,2,FALSE)+tarifas!$D$21)*datos!H7081</f>
        <v>#N/A</v>
      </c>
      <c r="M7081">
        <v>310.99003999999996</v>
      </c>
      <c r="N7081" s="13" t="e">
        <f t="shared" si="998"/>
        <v>#N/A</v>
      </c>
      <c r="O7081">
        <f t="shared" si="999"/>
        <v>310.99003999999996</v>
      </c>
      <c r="P7081" s="12">
        <f t="shared" si="1000"/>
        <v>330.27535164364798</v>
      </c>
      <c r="Q7081">
        <f t="shared" si="1001"/>
        <v>0</v>
      </c>
      <c r="R7081">
        <f>$D$2*tarifas!$D$12/24</f>
        <v>1.4541666666666666</v>
      </c>
      <c r="S7081" t="e">
        <f>VLOOKUP(E7081&amp;" "&amp;F7081,tarifas!$A$13:$D$20,4,FALSE)*P7081</f>
        <v>#N/A</v>
      </c>
      <c r="T7081">
        <f>IF(F7081="COD1",tarifas!$D$11*(SUMIFS($P$11:$P$8770,$F$11:$F$8770,"=COD1",$B$11:$B$8770,"="&amp;B7081)/COUNTIFS($F$11:$F$8770,"=COD1",$B$11:$B$8770,"="&amp;B7081))/COUNTIFS($A$11:$A$8770,"="&amp;A7081,$F$11:$F$8770,"=COD1"),0)</f>
        <v>0</v>
      </c>
      <c r="U7081" t="e">
        <f>(VLOOKUP(F7081,tarifas!$C$7:$D$10,2,FALSE)+tarifas!$D$21)*datos!P7081</f>
        <v>#N/A</v>
      </c>
      <c r="V7081" t="e">
        <f t="shared" si="1002"/>
        <v>#N/A</v>
      </c>
      <c r="W7081">
        <f t="shared" si="1003"/>
        <v>0</v>
      </c>
    </row>
    <row r="7082" spans="1:23" x14ac:dyDescent="0.25">
      <c r="A7082">
        <f t="shared" si="996"/>
        <v>291</v>
      </c>
      <c r="B7082">
        <f t="shared" si="997"/>
        <v>10</v>
      </c>
      <c r="C7082" s="1">
        <f t="shared" si="1004"/>
        <v>41934.624999982851</v>
      </c>
      <c r="D7082" s="7">
        <v>320.42424242424244</v>
      </c>
      <c r="E7082" s="7"/>
      <c r="G7082">
        <v>60.12</v>
      </c>
      <c r="H7082" s="12">
        <v>688.42797418660746</v>
      </c>
      <c r="I7082" s="13">
        <f>$D$2*tarifas!$D$12/24</f>
        <v>1.4541666666666666</v>
      </c>
      <c r="J7082" s="13" t="e">
        <f>VLOOKUP(E7082&amp;" "&amp;F7082,tarifas!$A$13:$D$20,4,FALSE)*H7082</f>
        <v>#N/A</v>
      </c>
      <c r="K7082" s="13">
        <f>IF(F7082="COD1",tarifas!$D$11*(SUMIFS($H$11:$H$8770,$F$11:$F$8770,"=COD1",$B$11:$B$8770,"="&amp;B7082)/COUNTIFS($F$11:$F$8770,"=COD1",$B$11:$B$8770,"="&amp;B7082))/COUNTIFS($A$11:$A$8770,"="&amp;A7082,$F$11:$F$8770,"=COD1"),0)</f>
        <v>0</v>
      </c>
      <c r="L7082" s="13" t="e">
        <f>(VLOOKUP(F7082,tarifas!$C$7:$D$10,2,FALSE)+tarifas!$D$21)*datos!H7082</f>
        <v>#N/A</v>
      </c>
      <c r="M7082">
        <v>204.23541</v>
      </c>
      <c r="N7082" s="13" t="e">
        <f t="shared" si="998"/>
        <v>#N/A</v>
      </c>
      <c r="O7082">
        <f t="shared" si="999"/>
        <v>204.23541</v>
      </c>
      <c r="P7082" s="12">
        <f t="shared" si="1000"/>
        <v>484.19256418660746</v>
      </c>
      <c r="Q7082">
        <f t="shared" si="1001"/>
        <v>0</v>
      </c>
      <c r="R7082">
        <f>$D$2*tarifas!$D$12/24</f>
        <v>1.4541666666666666</v>
      </c>
      <c r="S7082" t="e">
        <f>VLOOKUP(E7082&amp;" "&amp;F7082,tarifas!$A$13:$D$20,4,FALSE)*P7082</f>
        <v>#N/A</v>
      </c>
      <c r="T7082">
        <f>IF(F7082="COD1",tarifas!$D$11*(SUMIFS($P$11:$P$8770,$F$11:$F$8770,"=COD1",$B$11:$B$8770,"="&amp;B7082)/COUNTIFS($F$11:$F$8770,"=COD1",$B$11:$B$8770,"="&amp;B7082))/COUNTIFS($A$11:$A$8770,"="&amp;A7082,$F$11:$F$8770,"=COD1"),0)</f>
        <v>0</v>
      </c>
      <c r="U7082" t="e">
        <f>(VLOOKUP(F7082,tarifas!$C$7:$D$10,2,FALSE)+tarifas!$D$21)*datos!P7082</f>
        <v>#N/A</v>
      </c>
      <c r="V7082" t="e">
        <f t="shared" si="1002"/>
        <v>#N/A</v>
      </c>
      <c r="W7082">
        <f t="shared" si="1003"/>
        <v>0</v>
      </c>
    </row>
    <row r="7083" spans="1:23" x14ac:dyDescent="0.25">
      <c r="A7083">
        <f t="shared" si="996"/>
        <v>291</v>
      </c>
      <c r="B7083">
        <f t="shared" si="997"/>
        <v>10</v>
      </c>
      <c r="C7083" s="1">
        <f t="shared" si="1004"/>
        <v>41934.666666649515</v>
      </c>
      <c r="D7083" s="7">
        <v>142.18181818181819</v>
      </c>
      <c r="E7083" s="7"/>
      <c r="G7083">
        <v>60.12</v>
      </c>
      <c r="H7083" s="12">
        <v>580.85800222954538</v>
      </c>
      <c r="I7083" s="13">
        <f>$D$2*tarifas!$D$12/24</f>
        <v>1.4541666666666666</v>
      </c>
      <c r="J7083" s="13" t="e">
        <f>VLOOKUP(E7083&amp;" "&amp;F7083,tarifas!$A$13:$D$20,4,FALSE)*H7083</f>
        <v>#N/A</v>
      </c>
      <c r="K7083" s="13">
        <f>IF(F7083="COD1",tarifas!$D$11*(SUMIFS($H$11:$H$8770,$F$11:$F$8770,"=COD1",$B$11:$B$8770,"="&amp;B7083)/COUNTIFS($F$11:$F$8770,"=COD1",$B$11:$B$8770,"="&amp;B7083))/COUNTIFS($A$11:$A$8770,"="&amp;A7083,$F$11:$F$8770,"=COD1"),0)</f>
        <v>0</v>
      </c>
      <c r="L7083" s="13" t="e">
        <f>(VLOOKUP(F7083,tarifas!$C$7:$D$10,2,FALSE)+tarifas!$D$21)*datos!H7083</f>
        <v>#N/A</v>
      </c>
      <c r="M7083">
        <v>16.655339999999999</v>
      </c>
      <c r="N7083" s="13" t="e">
        <f t="shared" si="998"/>
        <v>#N/A</v>
      </c>
      <c r="O7083">
        <f t="shared" si="999"/>
        <v>16.655339999999999</v>
      </c>
      <c r="P7083" s="12">
        <f t="shared" si="1000"/>
        <v>564.20266222954535</v>
      </c>
      <c r="Q7083">
        <f t="shared" si="1001"/>
        <v>0</v>
      </c>
      <c r="R7083">
        <f>$D$2*tarifas!$D$12/24</f>
        <v>1.4541666666666666</v>
      </c>
      <c r="S7083" t="e">
        <f>VLOOKUP(E7083&amp;" "&amp;F7083,tarifas!$A$13:$D$20,4,FALSE)*P7083</f>
        <v>#N/A</v>
      </c>
      <c r="T7083">
        <f>IF(F7083="COD1",tarifas!$D$11*(SUMIFS($P$11:$P$8770,$F$11:$F$8770,"=COD1",$B$11:$B$8770,"="&amp;B7083)/COUNTIFS($F$11:$F$8770,"=COD1",$B$11:$B$8770,"="&amp;B7083))/COUNTIFS($A$11:$A$8770,"="&amp;A7083,$F$11:$F$8770,"=COD1"),0)</f>
        <v>0</v>
      </c>
      <c r="U7083" t="e">
        <f>(VLOOKUP(F7083,tarifas!$C$7:$D$10,2,FALSE)+tarifas!$D$21)*datos!P7083</f>
        <v>#N/A</v>
      </c>
      <c r="V7083" t="e">
        <f t="shared" si="1002"/>
        <v>#N/A</v>
      </c>
      <c r="W7083">
        <f t="shared" si="1003"/>
        <v>0</v>
      </c>
    </row>
    <row r="7084" spans="1:23" x14ac:dyDescent="0.25">
      <c r="A7084">
        <f t="shared" si="996"/>
        <v>291</v>
      </c>
      <c r="B7084">
        <f t="shared" si="997"/>
        <v>10</v>
      </c>
      <c r="C7084" s="1">
        <f t="shared" si="1004"/>
        <v>41934.708333316179</v>
      </c>
      <c r="D7084" s="7">
        <v>35.545454545454547</v>
      </c>
      <c r="E7084" s="7"/>
      <c r="G7084">
        <v>63.93</v>
      </c>
      <c r="H7084" s="12">
        <v>459.71969438720771</v>
      </c>
      <c r="I7084" s="13">
        <f>$D$2*tarifas!$D$12/24</f>
        <v>1.4541666666666666</v>
      </c>
      <c r="J7084" s="13" t="e">
        <f>VLOOKUP(E7084&amp;" "&amp;F7084,tarifas!$A$13:$D$20,4,FALSE)*H7084</f>
        <v>#N/A</v>
      </c>
      <c r="K7084" s="13">
        <f>IF(F7084="COD1",tarifas!$D$11*(SUMIFS($H$11:$H$8770,$F$11:$F$8770,"=COD1",$B$11:$B$8770,"="&amp;B7084)/COUNTIFS($F$11:$F$8770,"=COD1",$B$11:$B$8770,"="&amp;B7084))/COUNTIFS($A$11:$A$8770,"="&amp;A7084,$F$11:$F$8770,"=COD1"),0)</f>
        <v>0</v>
      </c>
      <c r="L7084" s="13" t="e">
        <f>(VLOOKUP(F7084,tarifas!$C$7:$D$10,2,FALSE)+tarifas!$D$21)*datos!H7084</f>
        <v>#N/A</v>
      </c>
      <c r="M7084">
        <v>0</v>
      </c>
      <c r="N7084" s="13" t="e">
        <f t="shared" si="998"/>
        <v>#N/A</v>
      </c>
      <c r="O7084">
        <f t="shared" si="999"/>
        <v>0</v>
      </c>
      <c r="P7084" s="12">
        <f t="shared" si="1000"/>
        <v>459.71969438720771</v>
      </c>
      <c r="Q7084">
        <f t="shared" si="1001"/>
        <v>0</v>
      </c>
      <c r="R7084">
        <f>$D$2*tarifas!$D$12/24</f>
        <v>1.4541666666666666</v>
      </c>
      <c r="S7084" t="e">
        <f>VLOOKUP(E7084&amp;" "&amp;F7084,tarifas!$A$13:$D$20,4,FALSE)*P7084</f>
        <v>#N/A</v>
      </c>
      <c r="T7084">
        <f>IF(F7084="COD1",tarifas!$D$11*(SUMIFS($P$11:$P$8770,$F$11:$F$8770,"=COD1",$B$11:$B$8770,"="&amp;B7084)/COUNTIFS($F$11:$F$8770,"=COD1",$B$11:$B$8770,"="&amp;B7084))/COUNTIFS($A$11:$A$8770,"="&amp;A7084,$F$11:$F$8770,"=COD1"),0)</f>
        <v>0</v>
      </c>
      <c r="U7084" t="e">
        <f>(VLOOKUP(F7084,tarifas!$C$7:$D$10,2,FALSE)+tarifas!$D$21)*datos!P7084</f>
        <v>#N/A</v>
      </c>
      <c r="V7084" t="e">
        <f t="shared" si="1002"/>
        <v>#N/A</v>
      </c>
      <c r="W7084">
        <f t="shared" si="1003"/>
        <v>0</v>
      </c>
    </row>
    <row r="7085" spans="1:23" x14ac:dyDescent="0.25">
      <c r="A7085">
        <f t="shared" si="996"/>
        <v>291</v>
      </c>
      <c r="B7085">
        <f t="shared" si="997"/>
        <v>10</v>
      </c>
      <c r="C7085" s="1">
        <f t="shared" si="1004"/>
        <v>41934.749999982843</v>
      </c>
      <c r="D7085" s="7">
        <v>0</v>
      </c>
      <c r="E7085" s="7"/>
      <c r="G7085">
        <v>66.400000000000006</v>
      </c>
      <c r="H7085" s="12">
        <v>345.56795301473755</v>
      </c>
      <c r="I7085" s="13">
        <f>$D$2*tarifas!$D$12/24</f>
        <v>1.4541666666666666</v>
      </c>
      <c r="J7085" s="13" t="e">
        <f>VLOOKUP(E7085&amp;" "&amp;F7085,tarifas!$A$13:$D$20,4,FALSE)*H7085</f>
        <v>#N/A</v>
      </c>
      <c r="K7085" s="13">
        <f>IF(F7085="COD1",tarifas!$D$11*(SUMIFS($H$11:$H$8770,$F$11:$F$8770,"=COD1",$B$11:$B$8770,"="&amp;B7085)/COUNTIFS($F$11:$F$8770,"=COD1",$B$11:$B$8770,"="&amp;B7085))/COUNTIFS($A$11:$A$8770,"="&amp;A7085,$F$11:$F$8770,"=COD1"),0)</f>
        <v>0</v>
      </c>
      <c r="L7085" s="13" t="e">
        <f>(VLOOKUP(F7085,tarifas!$C$7:$D$10,2,FALSE)+tarifas!$D$21)*datos!H7085</f>
        <v>#N/A</v>
      </c>
      <c r="M7085">
        <v>0</v>
      </c>
      <c r="N7085" s="13" t="e">
        <f t="shared" si="998"/>
        <v>#N/A</v>
      </c>
      <c r="O7085">
        <f t="shared" si="999"/>
        <v>0</v>
      </c>
      <c r="P7085" s="12">
        <f t="shared" si="1000"/>
        <v>345.56795301473755</v>
      </c>
      <c r="Q7085">
        <f t="shared" si="1001"/>
        <v>0</v>
      </c>
      <c r="R7085">
        <f>$D$2*tarifas!$D$12/24</f>
        <v>1.4541666666666666</v>
      </c>
      <c r="S7085" t="e">
        <f>VLOOKUP(E7085&amp;" "&amp;F7085,tarifas!$A$13:$D$20,4,FALSE)*P7085</f>
        <v>#N/A</v>
      </c>
      <c r="T7085">
        <f>IF(F7085="COD1",tarifas!$D$11*(SUMIFS($P$11:$P$8770,$F$11:$F$8770,"=COD1",$B$11:$B$8770,"="&amp;B7085)/COUNTIFS($F$11:$F$8770,"=COD1",$B$11:$B$8770,"="&amp;B7085))/COUNTIFS($A$11:$A$8770,"="&amp;A7085,$F$11:$F$8770,"=COD1"),0)</f>
        <v>0</v>
      </c>
      <c r="U7085" t="e">
        <f>(VLOOKUP(F7085,tarifas!$C$7:$D$10,2,FALSE)+tarifas!$D$21)*datos!P7085</f>
        <v>#N/A</v>
      </c>
      <c r="V7085" t="e">
        <f t="shared" si="1002"/>
        <v>#N/A</v>
      </c>
      <c r="W7085">
        <f t="shared" si="1003"/>
        <v>0</v>
      </c>
    </row>
    <row r="7086" spans="1:23" x14ac:dyDescent="0.25">
      <c r="A7086">
        <f t="shared" si="996"/>
        <v>291</v>
      </c>
      <c r="B7086">
        <f t="shared" si="997"/>
        <v>10</v>
      </c>
      <c r="C7086" s="1">
        <f t="shared" si="1004"/>
        <v>41934.791666649508</v>
      </c>
      <c r="D7086" s="7">
        <v>0</v>
      </c>
      <c r="E7086" s="7"/>
      <c r="G7086">
        <v>71.94</v>
      </c>
      <c r="H7086" s="12">
        <v>273.2804262409918</v>
      </c>
      <c r="I7086" s="13">
        <f>$D$2*tarifas!$D$12/24</f>
        <v>1.4541666666666666</v>
      </c>
      <c r="J7086" s="13" t="e">
        <f>VLOOKUP(E7086&amp;" "&amp;F7086,tarifas!$A$13:$D$20,4,FALSE)*H7086</f>
        <v>#N/A</v>
      </c>
      <c r="K7086" s="13">
        <f>IF(F7086="COD1",tarifas!$D$11*(SUMIFS($H$11:$H$8770,$F$11:$F$8770,"=COD1",$B$11:$B$8770,"="&amp;B7086)/COUNTIFS($F$11:$F$8770,"=COD1",$B$11:$B$8770,"="&amp;B7086))/COUNTIFS($A$11:$A$8770,"="&amp;A7086,$F$11:$F$8770,"=COD1"),0)</f>
        <v>0</v>
      </c>
      <c r="L7086" s="13" t="e">
        <f>(VLOOKUP(F7086,tarifas!$C$7:$D$10,2,FALSE)+tarifas!$D$21)*datos!H7086</f>
        <v>#N/A</v>
      </c>
      <c r="M7086">
        <v>0</v>
      </c>
      <c r="N7086" s="13" t="e">
        <f t="shared" si="998"/>
        <v>#N/A</v>
      </c>
      <c r="O7086">
        <f t="shared" si="999"/>
        <v>0</v>
      </c>
      <c r="P7086" s="12">
        <f t="shared" si="1000"/>
        <v>273.2804262409918</v>
      </c>
      <c r="Q7086">
        <f t="shared" si="1001"/>
        <v>0</v>
      </c>
      <c r="R7086">
        <f>$D$2*tarifas!$D$12/24</f>
        <v>1.4541666666666666</v>
      </c>
      <c r="S7086" t="e">
        <f>VLOOKUP(E7086&amp;" "&amp;F7086,tarifas!$A$13:$D$20,4,FALSE)*P7086</f>
        <v>#N/A</v>
      </c>
      <c r="T7086">
        <f>IF(F7086="COD1",tarifas!$D$11*(SUMIFS($P$11:$P$8770,$F$11:$F$8770,"=COD1",$B$11:$B$8770,"="&amp;B7086)/COUNTIFS($F$11:$F$8770,"=COD1",$B$11:$B$8770,"="&amp;B7086))/COUNTIFS($A$11:$A$8770,"="&amp;A7086,$F$11:$F$8770,"=COD1"),0)</f>
        <v>0</v>
      </c>
      <c r="U7086" t="e">
        <f>(VLOOKUP(F7086,tarifas!$C$7:$D$10,2,FALSE)+tarifas!$D$21)*datos!P7086</f>
        <v>#N/A</v>
      </c>
      <c r="V7086" t="e">
        <f t="shared" si="1002"/>
        <v>#N/A</v>
      </c>
      <c r="W7086">
        <f t="shared" si="1003"/>
        <v>0</v>
      </c>
    </row>
    <row r="7087" spans="1:23" x14ac:dyDescent="0.25">
      <c r="A7087">
        <f t="shared" si="996"/>
        <v>291</v>
      </c>
      <c r="B7087">
        <f t="shared" si="997"/>
        <v>10</v>
      </c>
      <c r="C7087" s="1">
        <f t="shared" si="1004"/>
        <v>41934.833333316172</v>
      </c>
      <c r="D7087" s="7">
        <v>0</v>
      </c>
      <c r="E7087" s="7"/>
      <c r="G7087">
        <v>70.099999999999994</v>
      </c>
      <c r="H7087" s="12">
        <v>250.52949703604813</v>
      </c>
      <c r="I7087" s="13">
        <f>$D$2*tarifas!$D$12/24</f>
        <v>1.4541666666666666</v>
      </c>
      <c r="J7087" s="13" t="e">
        <f>VLOOKUP(E7087&amp;" "&amp;F7087,tarifas!$A$13:$D$20,4,FALSE)*H7087</f>
        <v>#N/A</v>
      </c>
      <c r="K7087" s="13">
        <f>IF(F7087="COD1",tarifas!$D$11*(SUMIFS($H$11:$H$8770,$F$11:$F$8770,"=COD1",$B$11:$B$8770,"="&amp;B7087)/COUNTIFS($F$11:$F$8770,"=COD1",$B$11:$B$8770,"="&amp;B7087))/COUNTIFS($A$11:$A$8770,"="&amp;A7087,$F$11:$F$8770,"=COD1"),0)</f>
        <v>0</v>
      </c>
      <c r="L7087" s="13" t="e">
        <f>(VLOOKUP(F7087,tarifas!$C$7:$D$10,2,FALSE)+tarifas!$D$21)*datos!H7087</f>
        <v>#N/A</v>
      </c>
      <c r="M7087">
        <v>0</v>
      </c>
      <c r="N7087" s="13" t="e">
        <f t="shared" si="998"/>
        <v>#N/A</v>
      </c>
      <c r="O7087">
        <f t="shared" si="999"/>
        <v>0</v>
      </c>
      <c r="P7087" s="12">
        <f t="shared" si="1000"/>
        <v>250.52949703604813</v>
      </c>
      <c r="Q7087">
        <f t="shared" si="1001"/>
        <v>0</v>
      </c>
      <c r="R7087">
        <f>$D$2*tarifas!$D$12/24</f>
        <v>1.4541666666666666</v>
      </c>
      <c r="S7087" t="e">
        <f>VLOOKUP(E7087&amp;" "&amp;F7087,tarifas!$A$13:$D$20,4,FALSE)*P7087</f>
        <v>#N/A</v>
      </c>
      <c r="T7087">
        <f>IF(F7087="COD1",tarifas!$D$11*(SUMIFS($P$11:$P$8770,$F$11:$F$8770,"=COD1",$B$11:$B$8770,"="&amp;B7087)/COUNTIFS($F$11:$F$8770,"=COD1",$B$11:$B$8770,"="&amp;B7087))/COUNTIFS($A$11:$A$8770,"="&amp;A7087,$F$11:$F$8770,"=COD1"),0)</f>
        <v>0</v>
      </c>
      <c r="U7087" t="e">
        <f>(VLOOKUP(F7087,tarifas!$C$7:$D$10,2,FALSE)+tarifas!$D$21)*datos!P7087</f>
        <v>#N/A</v>
      </c>
      <c r="V7087" t="e">
        <f t="shared" si="1002"/>
        <v>#N/A</v>
      </c>
      <c r="W7087">
        <f t="shared" si="1003"/>
        <v>0</v>
      </c>
    </row>
    <row r="7088" spans="1:23" x14ac:dyDescent="0.25">
      <c r="A7088">
        <f t="shared" si="996"/>
        <v>291</v>
      </c>
      <c r="B7088">
        <f t="shared" si="997"/>
        <v>10</v>
      </c>
      <c r="C7088" s="1">
        <f t="shared" si="1004"/>
        <v>41934.874999982836</v>
      </c>
      <c r="D7088" s="7">
        <v>0</v>
      </c>
      <c r="E7088" s="7"/>
      <c r="G7088">
        <v>64.34</v>
      </c>
      <c r="H7088" s="12">
        <v>243.64454519927685</v>
      </c>
      <c r="I7088" s="13">
        <f>$D$2*tarifas!$D$12/24</f>
        <v>1.4541666666666666</v>
      </c>
      <c r="J7088" s="13" t="e">
        <f>VLOOKUP(E7088&amp;" "&amp;F7088,tarifas!$A$13:$D$20,4,FALSE)*H7088</f>
        <v>#N/A</v>
      </c>
      <c r="K7088" s="13">
        <f>IF(F7088="COD1",tarifas!$D$11*(SUMIFS($H$11:$H$8770,$F$11:$F$8770,"=COD1",$B$11:$B$8770,"="&amp;B7088)/COUNTIFS($F$11:$F$8770,"=COD1",$B$11:$B$8770,"="&amp;B7088))/COUNTIFS($A$11:$A$8770,"="&amp;A7088,$F$11:$F$8770,"=COD1"),0)</f>
        <v>0</v>
      </c>
      <c r="L7088" s="13" t="e">
        <f>(VLOOKUP(F7088,tarifas!$C$7:$D$10,2,FALSE)+tarifas!$D$21)*datos!H7088</f>
        <v>#N/A</v>
      </c>
      <c r="M7088">
        <v>0</v>
      </c>
      <c r="N7088" s="13" t="e">
        <f t="shared" si="998"/>
        <v>#N/A</v>
      </c>
      <c r="O7088">
        <f t="shared" si="999"/>
        <v>0</v>
      </c>
      <c r="P7088" s="12">
        <f t="shared" si="1000"/>
        <v>243.64454519927685</v>
      </c>
      <c r="Q7088">
        <f t="shared" si="1001"/>
        <v>0</v>
      </c>
      <c r="R7088">
        <f>$D$2*tarifas!$D$12/24</f>
        <v>1.4541666666666666</v>
      </c>
      <c r="S7088" t="e">
        <f>VLOOKUP(E7088&amp;" "&amp;F7088,tarifas!$A$13:$D$20,4,FALSE)*P7088</f>
        <v>#N/A</v>
      </c>
      <c r="T7088">
        <f>IF(F7088="COD1",tarifas!$D$11*(SUMIFS($P$11:$P$8770,$F$11:$F$8770,"=COD1",$B$11:$B$8770,"="&amp;B7088)/COUNTIFS($F$11:$F$8770,"=COD1",$B$11:$B$8770,"="&amp;B7088))/COUNTIFS($A$11:$A$8770,"="&amp;A7088,$F$11:$F$8770,"=COD1"),0)</f>
        <v>0</v>
      </c>
      <c r="U7088" t="e">
        <f>(VLOOKUP(F7088,tarifas!$C$7:$D$10,2,FALSE)+tarifas!$D$21)*datos!P7088</f>
        <v>#N/A</v>
      </c>
      <c r="V7088" t="e">
        <f t="shared" si="1002"/>
        <v>#N/A</v>
      </c>
      <c r="W7088">
        <f t="shared" si="1003"/>
        <v>0</v>
      </c>
    </row>
    <row r="7089" spans="1:23" x14ac:dyDescent="0.25">
      <c r="A7089">
        <f t="shared" si="996"/>
        <v>291</v>
      </c>
      <c r="B7089">
        <f t="shared" si="997"/>
        <v>10</v>
      </c>
      <c r="C7089" s="1">
        <f t="shared" si="1004"/>
        <v>41934.9166666495</v>
      </c>
      <c r="D7089" s="7">
        <v>0</v>
      </c>
      <c r="E7089" s="7"/>
      <c r="G7089">
        <v>59.53</v>
      </c>
      <c r="H7089" s="12">
        <v>245.55030696058196</v>
      </c>
      <c r="I7089" s="13">
        <f>$D$2*tarifas!$D$12/24</f>
        <v>1.4541666666666666</v>
      </c>
      <c r="J7089" s="13" t="e">
        <f>VLOOKUP(E7089&amp;" "&amp;F7089,tarifas!$A$13:$D$20,4,FALSE)*H7089</f>
        <v>#N/A</v>
      </c>
      <c r="K7089" s="13">
        <f>IF(F7089="COD1",tarifas!$D$11*(SUMIFS($H$11:$H$8770,$F$11:$F$8770,"=COD1",$B$11:$B$8770,"="&amp;B7089)/COUNTIFS($F$11:$F$8770,"=COD1",$B$11:$B$8770,"="&amp;B7089))/COUNTIFS($A$11:$A$8770,"="&amp;A7089,$F$11:$F$8770,"=COD1"),0)</f>
        <v>0</v>
      </c>
      <c r="L7089" s="13" t="e">
        <f>(VLOOKUP(F7089,tarifas!$C$7:$D$10,2,FALSE)+tarifas!$D$21)*datos!H7089</f>
        <v>#N/A</v>
      </c>
      <c r="M7089">
        <v>0</v>
      </c>
      <c r="N7089" s="13" t="e">
        <f t="shared" si="998"/>
        <v>#N/A</v>
      </c>
      <c r="O7089">
        <f t="shared" si="999"/>
        <v>0</v>
      </c>
      <c r="P7089" s="12">
        <f t="shared" si="1000"/>
        <v>245.55030696058196</v>
      </c>
      <c r="Q7089">
        <f t="shared" si="1001"/>
        <v>0</v>
      </c>
      <c r="R7089">
        <f>$D$2*tarifas!$D$12/24</f>
        <v>1.4541666666666666</v>
      </c>
      <c r="S7089" t="e">
        <f>VLOOKUP(E7089&amp;" "&amp;F7089,tarifas!$A$13:$D$20,4,FALSE)*P7089</f>
        <v>#N/A</v>
      </c>
      <c r="T7089">
        <f>IF(F7089="COD1",tarifas!$D$11*(SUMIFS($P$11:$P$8770,$F$11:$F$8770,"=COD1",$B$11:$B$8770,"="&amp;B7089)/COUNTIFS($F$11:$F$8770,"=COD1",$B$11:$B$8770,"="&amp;B7089))/COUNTIFS($A$11:$A$8770,"="&amp;A7089,$F$11:$F$8770,"=COD1"),0)</f>
        <v>0</v>
      </c>
      <c r="U7089" t="e">
        <f>(VLOOKUP(F7089,tarifas!$C$7:$D$10,2,FALSE)+tarifas!$D$21)*datos!P7089</f>
        <v>#N/A</v>
      </c>
      <c r="V7089" t="e">
        <f t="shared" si="1002"/>
        <v>#N/A</v>
      </c>
      <c r="W7089">
        <f t="shared" si="1003"/>
        <v>0</v>
      </c>
    </row>
    <row r="7090" spans="1:23" x14ac:dyDescent="0.25">
      <c r="A7090">
        <f t="shared" si="996"/>
        <v>291</v>
      </c>
      <c r="B7090">
        <f t="shared" si="997"/>
        <v>10</v>
      </c>
      <c r="C7090" s="1">
        <f t="shared" si="1004"/>
        <v>41934.958333316164</v>
      </c>
      <c r="D7090" s="7">
        <v>0</v>
      </c>
      <c r="E7090" s="7"/>
      <c r="G7090">
        <v>59.94</v>
      </c>
      <c r="H7090" s="12">
        <v>236.01840005356104</v>
      </c>
      <c r="I7090" s="13">
        <f>$D$2*tarifas!$D$12/24</f>
        <v>1.4541666666666666</v>
      </c>
      <c r="J7090" s="13" t="e">
        <f>VLOOKUP(E7090&amp;" "&amp;F7090,tarifas!$A$13:$D$20,4,FALSE)*H7090</f>
        <v>#N/A</v>
      </c>
      <c r="K7090" s="13">
        <f>IF(F7090="COD1",tarifas!$D$11*(SUMIFS($H$11:$H$8770,$F$11:$F$8770,"=COD1",$B$11:$B$8770,"="&amp;B7090)/COUNTIFS($F$11:$F$8770,"=COD1",$B$11:$B$8770,"="&amp;B7090))/COUNTIFS($A$11:$A$8770,"="&amp;A7090,$F$11:$F$8770,"=COD1"),0)</f>
        <v>0</v>
      </c>
      <c r="L7090" s="13" t="e">
        <f>(VLOOKUP(F7090,tarifas!$C$7:$D$10,2,FALSE)+tarifas!$D$21)*datos!H7090</f>
        <v>#N/A</v>
      </c>
      <c r="M7090">
        <v>0</v>
      </c>
      <c r="N7090" s="13" t="e">
        <f t="shared" si="998"/>
        <v>#N/A</v>
      </c>
      <c r="O7090">
        <f t="shared" si="999"/>
        <v>0</v>
      </c>
      <c r="P7090" s="12">
        <f t="shared" si="1000"/>
        <v>236.01840005356104</v>
      </c>
      <c r="Q7090">
        <f t="shared" si="1001"/>
        <v>0</v>
      </c>
      <c r="R7090">
        <f>$D$2*tarifas!$D$12/24</f>
        <v>1.4541666666666666</v>
      </c>
      <c r="S7090" t="e">
        <f>VLOOKUP(E7090&amp;" "&amp;F7090,tarifas!$A$13:$D$20,4,FALSE)*P7090</f>
        <v>#N/A</v>
      </c>
      <c r="T7090">
        <f>IF(F7090="COD1",tarifas!$D$11*(SUMIFS($P$11:$P$8770,$F$11:$F$8770,"=COD1",$B$11:$B$8770,"="&amp;B7090)/COUNTIFS($F$11:$F$8770,"=COD1",$B$11:$B$8770,"="&amp;B7090))/COUNTIFS($A$11:$A$8770,"="&amp;A7090,$F$11:$F$8770,"=COD1"),0)</f>
        <v>0</v>
      </c>
      <c r="U7090" t="e">
        <f>(VLOOKUP(F7090,tarifas!$C$7:$D$10,2,FALSE)+tarifas!$D$21)*datos!P7090</f>
        <v>#N/A</v>
      </c>
      <c r="V7090" t="e">
        <f t="shared" si="1002"/>
        <v>#N/A</v>
      </c>
      <c r="W7090">
        <f t="shared" si="1003"/>
        <v>0</v>
      </c>
    </row>
    <row r="7091" spans="1:23" x14ac:dyDescent="0.25">
      <c r="A7091">
        <f t="shared" si="996"/>
        <v>292</v>
      </c>
      <c r="B7091">
        <f t="shared" si="997"/>
        <v>10</v>
      </c>
      <c r="C7091" s="1">
        <f t="shared" si="1004"/>
        <v>41934.999999982829</v>
      </c>
      <c r="D7091" s="7">
        <v>0</v>
      </c>
      <c r="E7091" s="7"/>
      <c r="G7091">
        <v>49.79</v>
      </c>
      <c r="H7091" s="12">
        <v>233.68054077233654</v>
      </c>
      <c r="I7091" s="13">
        <f>$D$2*tarifas!$D$12/24</f>
        <v>1.4541666666666666</v>
      </c>
      <c r="J7091" s="13" t="e">
        <f>VLOOKUP(E7091&amp;" "&amp;F7091,tarifas!$A$13:$D$20,4,FALSE)*H7091</f>
        <v>#N/A</v>
      </c>
      <c r="K7091" s="13">
        <f>IF(F7091="COD1",tarifas!$D$11*(SUMIFS($H$11:$H$8770,$F$11:$F$8770,"=COD1",$B$11:$B$8770,"="&amp;B7091)/COUNTIFS($F$11:$F$8770,"=COD1",$B$11:$B$8770,"="&amp;B7091))/COUNTIFS($A$11:$A$8770,"="&amp;A7091,$F$11:$F$8770,"=COD1"),0)</f>
        <v>0</v>
      </c>
      <c r="L7091" s="13" t="e">
        <f>(VLOOKUP(F7091,tarifas!$C$7:$D$10,2,FALSE)+tarifas!$D$21)*datos!H7091</f>
        <v>#N/A</v>
      </c>
      <c r="M7091">
        <v>0</v>
      </c>
      <c r="N7091" s="13" t="e">
        <f t="shared" si="998"/>
        <v>#N/A</v>
      </c>
      <c r="O7091">
        <f t="shared" si="999"/>
        <v>0</v>
      </c>
      <c r="P7091" s="12">
        <f t="shared" si="1000"/>
        <v>233.68054077233654</v>
      </c>
      <c r="Q7091">
        <f t="shared" si="1001"/>
        <v>0</v>
      </c>
      <c r="R7091">
        <f>$D$2*tarifas!$D$12/24</f>
        <v>1.4541666666666666</v>
      </c>
      <c r="S7091" t="e">
        <f>VLOOKUP(E7091&amp;" "&amp;F7091,tarifas!$A$13:$D$20,4,FALSE)*P7091</f>
        <v>#N/A</v>
      </c>
      <c r="T7091">
        <f>IF(F7091="COD1",tarifas!$D$11*(SUMIFS($P$11:$P$8770,$F$11:$F$8770,"=COD1",$B$11:$B$8770,"="&amp;B7091)/COUNTIFS($F$11:$F$8770,"=COD1",$B$11:$B$8770,"="&amp;B7091))/COUNTIFS($A$11:$A$8770,"="&amp;A7091,$F$11:$F$8770,"=COD1"),0)</f>
        <v>0</v>
      </c>
      <c r="U7091" t="e">
        <f>(VLOOKUP(F7091,tarifas!$C$7:$D$10,2,FALSE)+tarifas!$D$21)*datos!P7091</f>
        <v>#N/A</v>
      </c>
      <c r="V7091" t="e">
        <f t="shared" si="1002"/>
        <v>#N/A</v>
      </c>
      <c r="W7091">
        <f t="shared" si="1003"/>
        <v>0</v>
      </c>
    </row>
    <row r="7092" spans="1:23" x14ac:dyDescent="0.25">
      <c r="A7092">
        <f t="shared" si="996"/>
        <v>292</v>
      </c>
      <c r="B7092">
        <f t="shared" si="997"/>
        <v>10</v>
      </c>
      <c r="C7092" s="1">
        <f t="shared" si="1004"/>
        <v>41935.041666649493</v>
      </c>
      <c r="D7092" s="7">
        <v>0</v>
      </c>
      <c r="E7092" s="7"/>
      <c r="G7092">
        <v>43.92</v>
      </c>
      <c r="H7092" s="12">
        <v>231.54604383957928</v>
      </c>
      <c r="I7092" s="13">
        <f>$D$2*tarifas!$D$12/24</f>
        <v>1.4541666666666666</v>
      </c>
      <c r="J7092" s="13" t="e">
        <f>VLOOKUP(E7092&amp;" "&amp;F7092,tarifas!$A$13:$D$20,4,FALSE)*H7092</f>
        <v>#N/A</v>
      </c>
      <c r="K7092" s="13">
        <f>IF(F7092="COD1",tarifas!$D$11*(SUMIFS($H$11:$H$8770,$F$11:$F$8770,"=COD1",$B$11:$B$8770,"="&amp;B7092)/COUNTIFS($F$11:$F$8770,"=COD1",$B$11:$B$8770,"="&amp;B7092))/COUNTIFS($A$11:$A$8770,"="&amp;A7092,$F$11:$F$8770,"=COD1"),0)</f>
        <v>0</v>
      </c>
      <c r="L7092" s="13" t="e">
        <f>(VLOOKUP(F7092,tarifas!$C$7:$D$10,2,FALSE)+tarifas!$D$21)*datos!H7092</f>
        <v>#N/A</v>
      </c>
      <c r="M7092">
        <v>0</v>
      </c>
      <c r="N7092" s="13" t="e">
        <f t="shared" si="998"/>
        <v>#N/A</v>
      </c>
      <c r="O7092">
        <f t="shared" si="999"/>
        <v>0</v>
      </c>
      <c r="P7092" s="12">
        <f t="shared" si="1000"/>
        <v>231.54604383957928</v>
      </c>
      <c r="Q7092">
        <f t="shared" si="1001"/>
        <v>0</v>
      </c>
      <c r="R7092">
        <f>$D$2*tarifas!$D$12/24</f>
        <v>1.4541666666666666</v>
      </c>
      <c r="S7092" t="e">
        <f>VLOOKUP(E7092&amp;" "&amp;F7092,tarifas!$A$13:$D$20,4,FALSE)*P7092</f>
        <v>#N/A</v>
      </c>
      <c r="T7092">
        <f>IF(F7092="COD1",tarifas!$D$11*(SUMIFS($P$11:$P$8770,$F$11:$F$8770,"=COD1",$B$11:$B$8770,"="&amp;B7092)/COUNTIFS($F$11:$F$8770,"=COD1",$B$11:$B$8770,"="&amp;B7092))/COUNTIFS($A$11:$A$8770,"="&amp;A7092,$F$11:$F$8770,"=COD1"),0)</f>
        <v>0</v>
      </c>
      <c r="U7092" t="e">
        <f>(VLOOKUP(F7092,tarifas!$C$7:$D$10,2,FALSE)+tarifas!$D$21)*datos!P7092</f>
        <v>#N/A</v>
      </c>
      <c r="V7092" t="e">
        <f t="shared" si="1002"/>
        <v>#N/A</v>
      </c>
      <c r="W7092">
        <f t="shared" si="1003"/>
        <v>0</v>
      </c>
    </row>
    <row r="7093" spans="1:23" x14ac:dyDescent="0.25">
      <c r="A7093">
        <f t="shared" si="996"/>
        <v>292</v>
      </c>
      <c r="B7093">
        <f t="shared" si="997"/>
        <v>10</v>
      </c>
      <c r="C7093" s="1">
        <f t="shared" si="1004"/>
        <v>41935.083333316157</v>
      </c>
      <c r="D7093" s="7">
        <v>0</v>
      </c>
      <c r="E7093" s="7"/>
      <c r="G7093">
        <v>43.69</v>
      </c>
      <c r="H7093" s="12">
        <v>228.9589550665371</v>
      </c>
      <c r="I7093" s="13">
        <f>$D$2*tarifas!$D$12/24</f>
        <v>1.4541666666666666</v>
      </c>
      <c r="J7093" s="13" t="e">
        <f>VLOOKUP(E7093&amp;" "&amp;F7093,tarifas!$A$13:$D$20,4,FALSE)*H7093</f>
        <v>#N/A</v>
      </c>
      <c r="K7093" s="13">
        <f>IF(F7093="COD1",tarifas!$D$11*(SUMIFS($H$11:$H$8770,$F$11:$F$8770,"=COD1",$B$11:$B$8770,"="&amp;B7093)/COUNTIFS($F$11:$F$8770,"=COD1",$B$11:$B$8770,"="&amp;B7093))/COUNTIFS($A$11:$A$8770,"="&amp;A7093,$F$11:$F$8770,"=COD1"),0)</f>
        <v>0</v>
      </c>
      <c r="L7093" s="13" t="e">
        <f>(VLOOKUP(F7093,tarifas!$C$7:$D$10,2,FALSE)+tarifas!$D$21)*datos!H7093</f>
        <v>#N/A</v>
      </c>
      <c r="M7093">
        <v>0</v>
      </c>
      <c r="N7093" s="13" t="e">
        <f t="shared" si="998"/>
        <v>#N/A</v>
      </c>
      <c r="O7093">
        <f t="shared" si="999"/>
        <v>0</v>
      </c>
      <c r="P7093" s="12">
        <f t="shared" si="1000"/>
        <v>228.9589550665371</v>
      </c>
      <c r="Q7093">
        <f t="shared" si="1001"/>
        <v>0</v>
      </c>
      <c r="R7093">
        <f>$D$2*tarifas!$D$12/24</f>
        <v>1.4541666666666666</v>
      </c>
      <c r="S7093" t="e">
        <f>VLOOKUP(E7093&amp;" "&amp;F7093,tarifas!$A$13:$D$20,4,FALSE)*P7093</f>
        <v>#N/A</v>
      </c>
      <c r="T7093">
        <f>IF(F7093="COD1",tarifas!$D$11*(SUMIFS($P$11:$P$8770,$F$11:$F$8770,"=COD1",$B$11:$B$8770,"="&amp;B7093)/COUNTIFS($F$11:$F$8770,"=COD1",$B$11:$B$8770,"="&amp;B7093))/COUNTIFS($A$11:$A$8770,"="&amp;A7093,$F$11:$F$8770,"=COD1"),0)</f>
        <v>0</v>
      </c>
      <c r="U7093" t="e">
        <f>(VLOOKUP(F7093,tarifas!$C$7:$D$10,2,FALSE)+tarifas!$D$21)*datos!P7093</f>
        <v>#N/A</v>
      </c>
      <c r="V7093" t="e">
        <f t="shared" si="1002"/>
        <v>#N/A</v>
      </c>
      <c r="W7093">
        <f t="shared" si="1003"/>
        <v>0</v>
      </c>
    </row>
    <row r="7094" spans="1:23" x14ac:dyDescent="0.25">
      <c r="A7094">
        <f t="shared" si="996"/>
        <v>292</v>
      </c>
      <c r="B7094">
        <f t="shared" si="997"/>
        <v>10</v>
      </c>
      <c r="C7094" s="1">
        <f t="shared" si="1004"/>
        <v>41935.124999982821</v>
      </c>
      <c r="D7094" s="7">
        <v>0</v>
      </c>
      <c r="E7094" s="7"/>
      <c r="G7094">
        <v>40.130000000000003</v>
      </c>
      <c r="H7094" s="12">
        <v>225.92814209335765</v>
      </c>
      <c r="I7094" s="13">
        <f>$D$2*tarifas!$D$12/24</f>
        <v>1.4541666666666666</v>
      </c>
      <c r="J7094" s="13" t="e">
        <f>VLOOKUP(E7094&amp;" "&amp;F7094,tarifas!$A$13:$D$20,4,FALSE)*H7094</f>
        <v>#N/A</v>
      </c>
      <c r="K7094" s="13">
        <f>IF(F7094="COD1",tarifas!$D$11*(SUMIFS($H$11:$H$8770,$F$11:$F$8770,"=COD1",$B$11:$B$8770,"="&amp;B7094)/COUNTIFS($F$11:$F$8770,"=COD1",$B$11:$B$8770,"="&amp;B7094))/COUNTIFS($A$11:$A$8770,"="&amp;A7094,$F$11:$F$8770,"=COD1"),0)</f>
        <v>0</v>
      </c>
      <c r="L7094" s="13" t="e">
        <f>(VLOOKUP(F7094,tarifas!$C$7:$D$10,2,FALSE)+tarifas!$D$21)*datos!H7094</f>
        <v>#N/A</v>
      </c>
      <c r="M7094">
        <v>0</v>
      </c>
      <c r="N7094" s="13" t="e">
        <f t="shared" si="998"/>
        <v>#N/A</v>
      </c>
      <c r="O7094">
        <f t="shared" si="999"/>
        <v>0</v>
      </c>
      <c r="P7094" s="12">
        <f t="shared" si="1000"/>
        <v>225.92814209335765</v>
      </c>
      <c r="Q7094">
        <f t="shared" si="1001"/>
        <v>0</v>
      </c>
      <c r="R7094">
        <f>$D$2*tarifas!$D$12/24</f>
        <v>1.4541666666666666</v>
      </c>
      <c r="S7094" t="e">
        <f>VLOOKUP(E7094&amp;" "&amp;F7094,tarifas!$A$13:$D$20,4,FALSE)*P7094</f>
        <v>#N/A</v>
      </c>
      <c r="T7094">
        <f>IF(F7094="COD1",tarifas!$D$11*(SUMIFS($P$11:$P$8770,$F$11:$F$8770,"=COD1",$B$11:$B$8770,"="&amp;B7094)/COUNTIFS($F$11:$F$8770,"=COD1",$B$11:$B$8770,"="&amp;B7094))/COUNTIFS($A$11:$A$8770,"="&amp;A7094,$F$11:$F$8770,"=COD1"),0)</f>
        <v>0</v>
      </c>
      <c r="U7094" t="e">
        <f>(VLOOKUP(F7094,tarifas!$C$7:$D$10,2,FALSE)+tarifas!$D$21)*datos!P7094</f>
        <v>#N/A</v>
      </c>
      <c r="V7094" t="e">
        <f t="shared" si="1002"/>
        <v>#N/A</v>
      </c>
      <c r="W7094">
        <f t="shared" si="1003"/>
        <v>0</v>
      </c>
    </row>
    <row r="7095" spans="1:23" x14ac:dyDescent="0.25">
      <c r="A7095">
        <f t="shared" si="996"/>
        <v>292</v>
      </c>
      <c r="B7095">
        <f t="shared" si="997"/>
        <v>10</v>
      </c>
      <c r="C7095" s="1">
        <f t="shared" si="1004"/>
        <v>41935.166666649486</v>
      </c>
      <c r="D7095" s="7">
        <v>0</v>
      </c>
      <c r="E7095" s="7"/>
      <c r="G7095">
        <v>42.94</v>
      </c>
      <c r="H7095" s="12">
        <v>226.68750330293005</v>
      </c>
      <c r="I7095" s="13">
        <f>$D$2*tarifas!$D$12/24</f>
        <v>1.4541666666666666</v>
      </c>
      <c r="J7095" s="13" t="e">
        <f>VLOOKUP(E7095&amp;" "&amp;F7095,tarifas!$A$13:$D$20,4,FALSE)*H7095</f>
        <v>#N/A</v>
      </c>
      <c r="K7095" s="13">
        <f>IF(F7095="COD1",tarifas!$D$11*(SUMIFS($H$11:$H$8770,$F$11:$F$8770,"=COD1",$B$11:$B$8770,"="&amp;B7095)/COUNTIFS($F$11:$F$8770,"=COD1",$B$11:$B$8770,"="&amp;B7095))/COUNTIFS($A$11:$A$8770,"="&amp;A7095,$F$11:$F$8770,"=COD1"),0)</f>
        <v>0</v>
      </c>
      <c r="L7095" s="13" t="e">
        <f>(VLOOKUP(F7095,tarifas!$C$7:$D$10,2,FALSE)+tarifas!$D$21)*datos!H7095</f>
        <v>#N/A</v>
      </c>
      <c r="M7095">
        <v>0</v>
      </c>
      <c r="N7095" s="13" t="e">
        <f t="shared" si="998"/>
        <v>#N/A</v>
      </c>
      <c r="O7095">
        <f t="shared" si="999"/>
        <v>0</v>
      </c>
      <c r="P7095" s="12">
        <f t="shared" si="1000"/>
        <v>226.68750330293005</v>
      </c>
      <c r="Q7095">
        <f t="shared" si="1001"/>
        <v>0</v>
      </c>
      <c r="R7095">
        <f>$D$2*tarifas!$D$12/24</f>
        <v>1.4541666666666666</v>
      </c>
      <c r="S7095" t="e">
        <f>VLOOKUP(E7095&amp;" "&amp;F7095,tarifas!$A$13:$D$20,4,FALSE)*P7095</f>
        <v>#N/A</v>
      </c>
      <c r="T7095">
        <f>IF(F7095="COD1",tarifas!$D$11*(SUMIFS($P$11:$P$8770,$F$11:$F$8770,"=COD1",$B$11:$B$8770,"="&amp;B7095)/COUNTIFS($F$11:$F$8770,"=COD1",$B$11:$B$8770,"="&amp;B7095))/COUNTIFS($A$11:$A$8770,"="&amp;A7095,$F$11:$F$8770,"=COD1"),0)</f>
        <v>0</v>
      </c>
      <c r="U7095" t="e">
        <f>(VLOOKUP(F7095,tarifas!$C$7:$D$10,2,FALSE)+tarifas!$D$21)*datos!P7095</f>
        <v>#N/A</v>
      </c>
      <c r="V7095" t="e">
        <f t="shared" si="1002"/>
        <v>#N/A</v>
      </c>
      <c r="W7095">
        <f t="shared" si="1003"/>
        <v>0</v>
      </c>
    </row>
    <row r="7096" spans="1:23" x14ac:dyDescent="0.25">
      <c r="A7096">
        <f t="shared" si="996"/>
        <v>292</v>
      </c>
      <c r="B7096">
        <f t="shared" si="997"/>
        <v>10</v>
      </c>
      <c r="C7096" s="1">
        <f t="shared" si="1004"/>
        <v>41935.20833331615</v>
      </c>
      <c r="D7096" s="7">
        <v>0</v>
      </c>
      <c r="E7096" s="7"/>
      <c r="G7096">
        <v>54.87</v>
      </c>
      <c r="H7096" s="12">
        <v>226.43005645901803</v>
      </c>
      <c r="I7096" s="13">
        <f>$D$2*tarifas!$D$12/24</f>
        <v>1.4541666666666666</v>
      </c>
      <c r="J7096" s="13" t="e">
        <f>VLOOKUP(E7096&amp;" "&amp;F7096,tarifas!$A$13:$D$20,4,FALSE)*H7096</f>
        <v>#N/A</v>
      </c>
      <c r="K7096" s="13">
        <f>IF(F7096="COD1",tarifas!$D$11*(SUMIFS($H$11:$H$8770,$F$11:$F$8770,"=COD1",$B$11:$B$8770,"="&amp;B7096)/COUNTIFS($F$11:$F$8770,"=COD1",$B$11:$B$8770,"="&amp;B7096))/COUNTIFS($A$11:$A$8770,"="&amp;A7096,$F$11:$F$8770,"=COD1"),0)</f>
        <v>0</v>
      </c>
      <c r="L7096" s="13" t="e">
        <f>(VLOOKUP(F7096,tarifas!$C$7:$D$10,2,FALSE)+tarifas!$D$21)*datos!H7096</f>
        <v>#N/A</v>
      </c>
      <c r="M7096">
        <v>0</v>
      </c>
      <c r="N7096" s="13" t="e">
        <f t="shared" si="998"/>
        <v>#N/A</v>
      </c>
      <c r="O7096">
        <f t="shared" si="999"/>
        <v>0</v>
      </c>
      <c r="P7096" s="12">
        <f t="shared" si="1000"/>
        <v>226.43005645901803</v>
      </c>
      <c r="Q7096">
        <f t="shared" si="1001"/>
        <v>0</v>
      </c>
      <c r="R7096">
        <f>$D$2*tarifas!$D$12/24</f>
        <v>1.4541666666666666</v>
      </c>
      <c r="S7096" t="e">
        <f>VLOOKUP(E7096&amp;" "&amp;F7096,tarifas!$A$13:$D$20,4,FALSE)*P7096</f>
        <v>#N/A</v>
      </c>
      <c r="T7096">
        <f>IF(F7096="COD1",tarifas!$D$11*(SUMIFS($P$11:$P$8770,$F$11:$F$8770,"=COD1",$B$11:$B$8770,"="&amp;B7096)/COUNTIFS($F$11:$F$8770,"=COD1",$B$11:$B$8770,"="&amp;B7096))/COUNTIFS($A$11:$A$8770,"="&amp;A7096,$F$11:$F$8770,"=COD1"),0)</f>
        <v>0</v>
      </c>
      <c r="U7096" t="e">
        <f>(VLOOKUP(F7096,tarifas!$C$7:$D$10,2,FALSE)+tarifas!$D$21)*datos!P7096</f>
        <v>#N/A</v>
      </c>
      <c r="V7096" t="e">
        <f t="shared" si="1002"/>
        <v>#N/A</v>
      </c>
      <c r="W7096">
        <f t="shared" si="1003"/>
        <v>0</v>
      </c>
    </row>
    <row r="7097" spans="1:23" x14ac:dyDescent="0.25">
      <c r="A7097">
        <f t="shared" si="996"/>
        <v>292</v>
      </c>
      <c r="B7097">
        <f t="shared" si="997"/>
        <v>10</v>
      </c>
      <c r="C7097" s="1">
        <f t="shared" si="1004"/>
        <v>41935.249999982814</v>
      </c>
      <c r="D7097" s="7">
        <v>0</v>
      </c>
      <c r="E7097" s="7"/>
      <c r="G7097">
        <v>64.349999999999994</v>
      </c>
      <c r="H7097" s="12">
        <v>251.67513399536153</v>
      </c>
      <c r="I7097" s="13">
        <f>$D$2*tarifas!$D$12/24</f>
        <v>1.4541666666666666</v>
      </c>
      <c r="J7097" s="13" t="e">
        <f>VLOOKUP(E7097&amp;" "&amp;F7097,tarifas!$A$13:$D$20,4,FALSE)*H7097</f>
        <v>#N/A</v>
      </c>
      <c r="K7097" s="13">
        <f>IF(F7097="COD1",tarifas!$D$11*(SUMIFS($H$11:$H$8770,$F$11:$F$8770,"=COD1",$B$11:$B$8770,"="&amp;B7097)/COUNTIFS($F$11:$F$8770,"=COD1",$B$11:$B$8770,"="&amp;B7097))/COUNTIFS($A$11:$A$8770,"="&amp;A7097,$F$11:$F$8770,"=COD1"),0)</f>
        <v>0</v>
      </c>
      <c r="L7097" s="13" t="e">
        <f>(VLOOKUP(F7097,tarifas!$C$7:$D$10,2,FALSE)+tarifas!$D$21)*datos!H7097</f>
        <v>#N/A</v>
      </c>
      <c r="M7097">
        <v>0</v>
      </c>
      <c r="N7097" s="13" t="e">
        <f t="shared" si="998"/>
        <v>#N/A</v>
      </c>
      <c r="O7097">
        <f t="shared" si="999"/>
        <v>0</v>
      </c>
      <c r="P7097" s="12">
        <f t="shared" si="1000"/>
        <v>251.67513399536153</v>
      </c>
      <c r="Q7097">
        <f t="shared" si="1001"/>
        <v>0</v>
      </c>
      <c r="R7097">
        <f>$D$2*tarifas!$D$12/24</f>
        <v>1.4541666666666666</v>
      </c>
      <c r="S7097" t="e">
        <f>VLOOKUP(E7097&amp;" "&amp;F7097,tarifas!$A$13:$D$20,4,FALSE)*P7097</f>
        <v>#N/A</v>
      </c>
      <c r="T7097">
        <f>IF(F7097="COD1",tarifas!$D$11*(SUMIFS($P$11:$P$8770,$F$11:$F$8770,"=COD1",$B$11:$B$8770,"="&amp;B7097)/COUNTIFS($F$11:$F$8770,"=COD1",$B$11:$B$8770,"="&amp;B7097))/COUNTIFS($A$11:$A$8770,"="&amp;A7097,$F$11:$F$8770,"=COD1"),0)</f>
        <v>0</v>
      </c>
      <c r="U7097" t="e">
        <f>(VLOOKUP(F7097,tarifas!$C$7:$D$10,2,FALSE)+tarifas!$D$21)*datos!P7097</f>
        <v>#N/A</v>
      </c>
      <c r="V7097" t="e">
        <f t="shared" si="1002"/>
        <v>#N/A</v>
      </c>
      <c r="W7097">
        <f t="shared" si="1003"/>
        <v>0</v>
      </c>
    </row>
    <row r="7098" spans="1:23" x14ac:dyDescent="0.25">
      <c r="A7098">
        <f t="shared" si="996"/>
        <v>292</v>
      </c>
      <c r="B7098">
        <f t="shared" si="997"/>
        <v>10</v>
      </c>
      <c r="C7098" s="1">
        <f t="shared" si="1004"/>
        <v>41935.291666649478</v>
      </c>
      <c r="D7098" s="7">
        <v>0</v>
      </c>
      <c r="E7098" s="7"/>
      <c r="G7098">
        <v>70</v>
      </c>
      <c r="H7098" s="12">
        <v>318.08682353044912</v>
      </c>
      <c r="I7098" s="13">
        <f>$D$2*tarifas!$D$12/24</f>
        <v>1.4541666666666666</v>
      </c>
      <c r="J7098" s="13" t="e">
        <f>VLOOKUP(E7098&amp;" "&amp;F7098,tarifas!$A$13:$D$20,4,FALSE)*H7098</f>
        <v>#N/A</v>
      </c>
      <c r="K7098" s="13">
        <f>IF(F7098="COD1",tarifas!$D$11*(SUMIFS($H$11:$H$8770,$F$11:$F$8770,"=COD1",$B$11:$B$8770,"="&amp;B7098)/COUNTIFS($F$11:$F$8770,"=COD1",$B$11:$B$8770,"="&amp;B7098))/COUNTIFS($A$11:$A$8770,"="&amp;A7098,$F$11:$F$8770,"=COD1"),0)</f>
        <v>0</v>
      </c>
      <c r="L7098" s="13" t="e">
        <f>(VLOOKUP(F7098,tarifas!$C$7:$D$10,2,FALSE)+tarifas!$D$21)*datos!H7098</f>
        <v>#N/A</v>
      </c>
      <c r="M7098">
        <v>122.96188000000001</v>
      </c>
      <c r="N7098" s="13" t="e">
        <f t="shared" si="998"/>
        <v>#N/A</v>
      </c>
      <c r="O7098">
        <f t="shared" si="999"/>
        <v>122.96188000000001</v>
      </c>
      <c r="P7098" s="12">
        <f t="shared" si="1000"/>
        <v>195.12494353044912</v>
      </c>
      <c r="Q7098">
        <f t="shared" si="1001"/>
        <v>0</v>
      </c>
      <c r="R7098">
        <f>$D$2*tarifas!$D$12/24</f>
        <v>1.4541666666666666</v>
      </c>
      <c r="S7098" t="e">
        <f>VLOOKUP(E7098&amp;" "&amp;F7098,tarifas!$A$13:$D$20,4,FALSE)*P7098</f>
        <v>#N/A</v>
      </c>
      <c r="T7098">
        <f>IF(F7098="COD1",tarifas!$D$11*(SUMIFS($P$11:$P$8770,$F$11:$F$8770,"=COD1",$B$11:$B$8770,"="&amp;B7098)/COUNTIFS($F$11:$F$8770,"=COD1",$B$11:$B$8770,"="&amp;B7098))/COUNTIFS($A$11:$A$8770,"="&amp;A7098,$F$11:$F$8770,"=COD1"),0)</f>
        <v>0</v>
      </c>
      <c r="U7098" t="e">
        <f>(VLOOKUP(F7098,tarifas!$C$7:$D$10,2,FALSE)+tarifas!$D$21)*datos!P7098</f>
        <v>#N/A</v>
      </c>
      <c r="V7098" t="e">
        <f t="shared" si="1002"/>
        <v>#N/A</v>
      </c>
      <c r="W7098">
        <f t="shared" si="1003"/>
        <v>0</v>
      </c>
    </row>
    <row r="7099" spans="1:23" x14ac:dyDescent="0.25">
      <c r="A7099">
        <f t="shared" si="996"/>
        <v>292</v>
      </c>
      <c r="B7099">
        <f t="shared" si="997"/>
        <v>10</v>
      </c>
      <c r="C7099" s="1">
        <f t="shared" si="1004"/>
        <v>41935.333333316143</v>
      </c>
      <c r="D7099" s="7">
        <v>0</v>
      </c>
      <c r="E7099" s="7"/>
      <c r="G7099">
        <v>70.8</v>
      </c>
      <c r="H7099" s="12">
        <v>489.24246302139687</v>
      </c>
      <c r="I7099" s="13">
        <f>$D$2*tarifas!$D$12/24</f>
        <v>1.4541666666666666</v>
      </c>
      <c r="J7099" s="13" t="e">
        <f>VLOOKUP(E7099&amp;" "&amp;F7099,tarifas!$A$13:$D$20,4,FALSE)*H7099</f>
        <v>#N/A</v>
      </c>
      <c r="K7099" s="13">
        <f>IF(F7099="COD1",tarifas!$D$11*(SUMIFS($H$11:$H$8770,$F$11:$F$8770,"=COD1",$B$11:$B$8770,"="&amp;B7099)/COUNTIFS($F$11:$F$8770,"=COD1",$B$11:$B$8770,"="&amp;B7099))/COUNTIFS($A$11:$A$8770,"="&amp;A7099,$F$11:$F$8770,"=COD1"),0)</f>
        <v>0</v>
      </c>
      <c r="L7099" s="13" t="e">
        <f>(VLOOKUP(F7099,tarifas!$C$7:$D$10,2,FALSE)+tarifas!$D$21)*datos!H7099</f>
        <v>#N/A</v>
      </c>
      <c r="M7099">
        <v>182.90303</v>
      </c>
      <c r="N7099" s="13" t="e">
        <f t="shared" si="998"/>
        <v>#N/A</v>
      </c>
      <c r="O7099">
        <f t="shared" si="999"/>
        <v>182.90303</v>
      </c>
      <c r="P7099" s="12">
        <f t="shared" si="1000"/>
        <v>306.33943302139687</v>
      </c>
      <c r="Q7099">
        <f t="shared" si="1001"/>
        <v>0</v>
      </c>
      <c r="R7099">
        <f>$D$2*tarifas!$D$12/24</f>
        <v>1.4541666666666666</v>
      </c>
      <c r="S7099" t="e">
        <f>VLOOKUP(E7099&amp;" "&amp;F7099,tarifas!$A$13:$D$20,4,FALSE)*P7099</f>
        <v>#N/A</v>
      </c>
      <c r="T7099">
        <f>IF(F7099="COD1",tarifas!$D$11*(SUMIFS($P$11:$P$8770,$F$11:$F$8770,"=COD1",$B$11:$B$8770,"="&amp;B7099)/COUNTIFS($F$11:$F$8770,"=COD1",$B$11:$B$8770,"="&amp;B7099))/COUNTIFS($A$11:$A$8770,"="&amp;A7099,$F$11:$F$8770,"=COD1"),0)</f>
        <v>0</v>
      </c>
      <c r="U7099" t="e">
        <f>(VLOOKUP(F7099,tarifas!$C$7:$D$10,2,FALSE)+tarifas!$D$21)*datos!P7099</f>
        <v>#N/A</v>
      </c>
      <c r="V7099" t="e">
        <f t="shared" si="1002"/>
        <v>#N/A</v>
      </c>
      <c r="W7099">
        <f t="shared" si="1003"/>
        <v>0</v>
      </c>
    </row>
    <row r="7100" spans="1:23" x14ac:dyDescent="0.25">
      <c r="A7100">
        <f t="shared" si="996"/>
        <v>292</v>
      </c>
      <c r="B7100">
        <f t="shared" si="997"/>
        <v>10</v>
      </c>
      <c r="C7100" s="1">
        <f t="shared" si="1004"/>
        <v>41935.374999982807</v>
      </c>
      <c r="D7100" s="7">
        <v>0</v>
      </c>
      <c r="E7100" s="7"/>
      <c r="G7100">
        <v>70.69</v>
      </c>
      <c r="H7100" s="12">
        <v>611.82422845380779</v>
      </c>
      <c r="I7100" s="13">
        <f>$D$2*tarifas!$D$12/24</f>
        <v>1.4541666666666666</v>
      </c>
      <c r="J7100" s="13" t="e">
        <f>VLOOKUP(E7100&amp;" "&amp;F7100,tarifas!$A$13:$D$20,4,FALSE)*H7100</f>
        <v>#N/A</v>
      </c>
      <c r="K7100" s="13">
        <f>IF(F7100="COD1",tarifas!$D$11*(SUMIFS($H$11:$H$8770,$F$11:$F$8770,"=COD1",$B$11:$B$8770,"="&amp;B7100)/COUNTIFS($F$11:$F$8770,"=COD1",$B$11:$B$8770,"="&amp;B7100))/COUNTIFS($A$11:$A$8770,"="&amp;A7100,$F$11:$F$8770,"=COD1"),0)</f>
        <v>0</v>
      </c>
      <c r="L7100" s="13" t="e">
        <f>(VLOOKUP(F7100,tarifas!$C$7:$D$10,2,FALSE)+tarifas!$D$21)*datos!H7100</f>
        <v>#N/A</v>
      </c>
      <c r="M7100">
        <v>369.98621000000003</v>
      </c>
      <c r="N7100" s="13" t="e">
        <f t="shared" si="998"/>
        <v>#N/A</v>
      </c>
      <c r="O7100">
        <f t="shared" si="999"/>
        <v>369.98621000000003</v>
      </c>
      <c r="P7100" s="12">
        <f t="shared" si="1000"/>
        <v>241.83801845380776</v>
      </c>
      <c r="Q7100">
        <f t="shared" si="1001"/>
        <v>0</v>
      </c>
      <c r="R7100">
        <f>$D$2*tarifas!$D$12/24</f>
        <v>1.4541666666666666</v>
      </c>
      <c r="S7100" t="e">
        <f>VLOOKUP(E7100&amp;" "&amp;F7100,tarifas!$A$13:$D$20,4,FALSE)*P7100</f>
        <v>#N/A</v>
      </c>
      <c r="T7100">
        <f>IF(F7100="COD1",tarifas!$D$11*(SUMIFS($P$11:$P$8770,$F$11:$F$8770,"=COD1",$B$11:$B$8770,"="&amp;B7100)/COUNTIFS($F$11:$F$8770,"=COD1",$B$11:$B$8770,"="&amp;B7100))/COUNTIFS($A$11:$A$8770,"="&amp;A7100,$F$11:$F$8770,"=COD1"),0)</f>
        <v>0</v>
      </c>
      <c r="U7100" t="e">
        <f>(VLOOKUP(F7100,tarifas!$C$7:$D$10,2,FALSE)+tarifas!$D$21)*datos!P7100</f>
        <v>#N/A</v>
      </c>
      <c r="V7100" t="e">
        <f t="shared" si="1002"/>
        <v>#N/A</v>
      </c>
      <c r="W7100">
        <f t="shared" si="1003"/>
        <v>0</v>
      </c>
    </row>
    <row r="7101" spans="1:23" x14ac:dyDescent="0.25">
      <c r="A7101">
        <f t="shared" si="996"/>
        <v>292</v>
      </c>
      <c r="B7101">
        <f t="shared" si="997"/>
        <v>10</v>
      </c>
      <c r="C7101" s="1">
        <f t="shared" si="1004"/>
        <v>41935.416666649471</v>
      </c>
      <c r="D7101" s="7">
        <v>0</v>
      </c>
      <c r="E7101" s="7"/>
      <c r="G7101">
        <v>70.02</v>
      </c>
      <c r="H7101" s="12">
        <v>669.65655697299803</v>
      </c>
      <c r="I7101" s="13">
        <f>$D$2*tarifas!$D$12/24</f>
        <v>1.4541666666666666</v>
      </c>
      <c r="J7101" s="13" t="e">
        <f>VLOOKUP(E7101&amp;" "&amp;F7101,tarifas!$A$13:$D$20,4,FALSE)*H7101</f>
        <v>#N/A</v>
      </c>
      <c r="K7101" s="13">
        <f>IF(F7101="COD1",tarifas!$D$11*(SUMIFS($H$11:$H$8770,$F$11:$F$8770,"=COD1",$B$11:$B$8770,"="&amp;B7101)/COUNTIFS($F$11:$F$8770,"=COD1",$B$11:$B$8770,"="&amp;B7101))/COUNTIFS($A$11:$A$8770,"="&amp;A7101,$F$11:$F$8770,"=COD1"),0)</f>
        <v>0</v>
      </c>
      <c r="L7101" s="13" t="e">
        <f>(VLOOKUP(F7101,tarifas!$C$7:$D$10,2,FALSE)+tarifas!$D$21)*datos!H7101</f>
        <v>#N/A</v>
      </c>
      <c r="M7101">
        <v>418.77316999999999</v>
      </c>
      <c r="N7101" s="13" t="e">
        <f t="shared" si="998"/>
        <v>#N/A</v>
      </c>
      <c r="O7101">
        <f t="shared" si="999"/>
        <v>418.77316999999999</v>
      </c>
      <c r="P7101" s="12">
        <f t="shared" si="1000"/>
        <v>250.88338697299804</v>
      </c>
      <c r="Q7101">
        <f t="shared" si="1001"/>
        <v>0</v>
      </c>
      <c r="R7101">
        <f>$D$2*tarifas!$D$12/24</f>
        <v>1.4541666666666666</v>
      </c>
      <c r="S7101" t="e">
        <f>VLOOKUP(E7101&amp;" "&amp;F7101,tarifas!$A$13:$D$20,4,FALSE)*P7101</f>
        <v>#N/A</v>
      </c>
      <c r="T7101">
        <f>IF(F7101="COD1",tarifas!$D$11*(SUMIFS($P$11:$P$8770,$F$11:$F$8770,"=COD1",$B$11:$B$8770,"="&amp;B7101)/COUNTIFS($F$11:$F$8770,"=COD1",$B$11:$B$8770,"="&amp;B7101))/COUNTIFS($A$11:$A$8770,"="&amp;A7101,$F$11:$F$8770,"=COD1"),0)</f>
        <v>0</v>
      </c>
      <c r="U7101" t="e">
        <f>(VLOOKUP(F7101,tarifas!$C$7:$D$10,2,FALSE)+tarifas!$D$21)*datos!P7101</f>
        <v>#N/A</v>
      </c>
      <c r="V7101" t="e">
        <f t="shared" si="1002"/>
        <v>#N/A</v>
      </c>
      <c r="W7101">
        <f t="shared" si="1003"/>
        <v>0</v>
      </c>
    </row>
    <row r="7102" spans="1:23" x14ac:dyDescent="0.25">
      <c r="A7102">
        <f t="shared" si="996"/>
        <v>292</v>
      </c>
      <c r="B7102">
        <f t="shared" si="997"/>
        <v>10</v>
      </c>
      <c r="C7102" s="1">
        <f t="shared" si="1004"/>
        <v>41935.458333316135</v>
      </c>
      <c r="D7102" s="7">
        <v>608.39393939393938</v>
      </c>
      <c r="E7102" s="7"/>
      <c r="G7102">
        <v>69.91</v>
      </c>
      <c r="H7102" s="12">
        <v>481.3165783986492</v>
      </c>
      <c r="I7102" s="13">
        <f>$D$2*tarifas!$D$12/24</f>
        <v>1.4541666666666666</v>
      </c>
      <c r="J7102" s="13" t="e">
        <f>VLOOKUP(E7102&amp;" "&amp;F7102,tarifas!$A$13:$D$20,4,FALSE)*H7102</f>
        <v>#N/A</v>
      </c>
      <c r="K7102" s="13">
        <f>IF(F7102="COD1",tarifas!$D$11*(SUMIFS($H$11:$H$8770,$F$11:$F$8770,"=COD1",$B$11:$B$8770,"="&amp;B7102)/COUNTIFS($F$11:$F$8770,"=COD1",$B$11:$B$8770,"="&amp;B7102))/COUNTIFS($A$11:$A$8770,"="&amp;A7102,$F$11:$F$8770,"=COD1"),0)</f>
        <v>0</v>
      </c>
      <c r="L7102" s="13" t="e">
        <f>(VLOOKUP(F7102,tarifas!$C$7:$D$10,2,FALSE)+tarifas!$D$21)*datos!H7102</f>
        <v>#N/A</v>
      </c>
      <c r="M7102">
        <v>360.43002000000001</v>
      </c>
      <c r="N7102" s="13" t="e">
        <f t="shared" si="998"/>
        <v>#N/A</v>
      </c>
      <c r="O7102">
        <f t="shared" si="999"/>
        <v>360.43002000000001</v>
      </c>
      <c r="P7102" s="12">
        <f t="shared" si="1000"/>
        <v>120.88655839864919</v>
      </c>
      <c r="Q7102">
        <f t="shared" si="1001"/>
        <v>0</v>
      </c>
      <c r="R7102">
        <f>$D$2*tarifas!$D$12/24</f>
        <v>1.4541666666666666</v>
      </c>
      <c r="S7102" t="e">
        <f>VLOOKUP(E7102&amp;" "&amp;F7102,tarifas!$A$13:$D$20,4,FALSE)*P7102</f>
        <v>#N/A</v>
      </c>
      <c r="T7102">
        <f>IF(F7102="COD1",tarifas!$D$11*(SUMIFS($P$11:$P$8770,$F$11:$F$8770,"=COD1",$B$11:$B$8770,"="&amp;B7102)/COUNTIFS($F$11:$F$8770,"=COD1",$B$11:$B$8770,"="&amp;B7102))/COUNTIFS($A$11:$A$8770,"="&amp;A7102,$F$11:$F$8770,"=COD1"),0)</f>
        <v>0</v>
      </c>
      <c r="U7102" t="e">
        <f>(VLOOKUP(F7102,tarifas!$C$7:$D$10,2,FALSE)+tarifas!$D$21)*datos!P7102</f>
        <v>#N/A</v>
      </c>
      <c r="V7102" t="e">
        <f t="shared" si="1002"/>
        <v>#N/A</v>
      </c>
      <c r="W7102">
        <f t="shared" si="1003"/>
        <v>0</v>
      </c>
    </row>
    <row r="7103" spans="1:23" x14ac:dyDescent="0.25">
      <c r="A7103">
        <f t="shared" si="996"/>
        <v>292</v>
      </c>
      <c r="B7103">
        <f t="shared" si="997"/>
        <v>10</v>
      </c>
      <c r="C7103" s="1">
        <f t="shared" si="1004"/>
        <v>41935.4999999828</v>
      </c>
      <c r="D7103" s="7">
        <v>636.72727272727286</v>
      </c>
      <c r="E7103" s="7"/>
      <c r="G7103">
        <v>68.69</v>
      </c>
      <c r="H7103" s="12">
        <v>451.41699996817033</v>
      </c>
      <c r="I7103" s="13">
        <f>$D$2*tarifas!$D$12/24</f>
        <v>1.4541666666666666</v>
      </c>
      <c r="J7103" s="13" t="e">
        <f>VLOOKUP(E7103&amp;" "&amp;F7103,tarifas!$A$13:$D$20,4,FALSE)*H7103</f>
        <v>#N/A</v>
      </c>
      <c r="K7103" s="13">
        <f>IF(F7103="COD1",tarifas!$D$11*(SUMIFS($H$11:$H$8770,$F$11:$F$8770,"=COD1",$B$11:$B$8770,"="&amp;B7103)/COUNTIFS($F$11:$F$8770,"=COD1",$B$11:$B$8770,"="&amp;B7103))/COUNTIFS($A$11:$A$8770,"="&amp;A7103,$F$11:$F$8770,"=COD1"),0)</f>
        <v>0</v>
      </c>
      <c r="L7103" s="13" t="e">
        <f>(VLOOKUP(F7103,tarifas!$C$7:$D$10,2,FALSE)+tarifas!$D$21)*datos!H7103</f>
        <v>#N/A</v>
      </c>
      <c r="M7103">
        <v>341.82817</v>
      </c>
      <c r="N7103" s="13" t="e">
        <f t="shared" si="998"/>
        <v>#N/A</v>
      </c>
      <c r="O7103">
        <f t="shared" si="999"/>
        <v>341.82817</v>
      </c>
      <c r="P7103" s="12">
        <f t="shared" si="1000"/>
        <v>109.58882996817033</v>
      </c>
      <c r="Q7103">
        <f t="shared" si="1001"/>
        <v>0</v>
      </c>
      <c r="R7103">
        <f>$D$2*tarifas!$D$12/24</f>
        <v>1.4541666666666666</v>
      </c>
      <c r="S7103" t="e">
        <f>VLOOKUP(E7103&amp;" "&amp;F7103,tarifas!$A$13:$D$20,4,FALSE)*P7103</f>
        <v>#N/A</v>
      </c>
      <c r="T7103">
        <f>IF(F7103="COD1",tarifas!$D$11*(SUMIFS($P$11:$P$8770,$F$11:$F$8770,"=COD1",$B$11:$B$8770,"="&amp;B7103)/COUNTIFS($F$11:$F$8770,"=COD1",$B$11:$B$8770,"="&amp;B7103))/COUNTIFS($A$11:$A$8770,"="&amp;A7103,$F$11:$F$8770,"=COD1"),0)</f>
        <v>0</v>
      </c>
      <c r="U7103" t="e">
        <f>(VLOOKUP(F7103,tarifas!$C$7:$D$10,2,FALSE)+tarifas!$D$21)*datos!P7103</f>
        <v>#N/A</v>
      </c>
      <c r="V7103" t="e">
        <f t="shared" si="1002"/>
        <v>#N/A</v>
      </c>
      <c r="W7103">
        <f t="shared" si="1003"/>
        <v>0</v>
      </c>
    </row>
    <row r="7104" spans="1:23" x14ac:dyDescent="0.25">
      <c r="A7104">
        <f t="shared" si="996"/>
        <v>292</v>
      </c>
      <c r="B7104">
        <f t="shared" si="997"/>
        <v>10</v>
      </c>
      <c r="C7104" s="1">
        <f t="shared" si="1004"/>
        <v>41935.541666649464</v>
      </c>
      <c r="D7104" s="7">
        <v>494.5454545454545</v>
      </c>
      <c r="E7104" s="7"/>
      <c r="G7104">
        <v>64.349999999999994</v>
      </c>
      <c r="H7104" s="12">
        <v>675.78231676847497</v>
      </c>
      <c r="I7104" s="13">
        <f>$D$2*tarifas!$D$12/24</f>
        <v>1.4541666666666666</v>
      </c>
      <c r="J7104" s="13" t="e">
        <f>VLOOKUP(E7104&amp;" "&amp;F7104,tarifas!$A$13:$D$20,4,FALSE)*H7104</f>
        <v>#N/A</v>
      </c>
      <c r="K7104" s="13">
        <f>IF(F7104="COD1",tarifas!$D$11*(SUMIFS($H$11:$H$8770,$F$11:$F$8770,"=COD1",$B$11:$B$8770,"="&amp;B7104)/COUNTIFS($F$11:$F$8770,"=COD1",$B$11:$B$8770,"="&amp;B7104))/COUNTIFS($A$11:$A$8770,"="&amp;A7104,$F$11:$F$8770,"=COD1"),0)</f>
        <v>0</v>
      </c>
      <c r="L7104" s="13" t="e">
        <f>(VLOOKUP(F7104,tarifas!$C$7:$D$10,2,FALSE)+tarifas!$D$21)*datos!H7104</f>
        <v>#N/A</v>
      </c>
      <c r="M7104">
        <v>346.09522999999996</v>
      </c>
      <c r="N7104" s="13" t="e">
        <f t="shared" si="998"/>
        <v>#N/A</v>
      </c>
      <c r="O7104">
        <f t="shared" si="999"/>
        <v>346.09522999999996</v>
      </c>
      <c r="P7104" s="12">
        <f t="shared" si="1000"/>
        <v>329.68708676847501</v>
      </c>
      <c r="Q7104">
        <f t="shared" si="1001"/>
        <v>0</v>
      </c>
      <c r="R7104">
        <f>$D$2*tarifas!$D$12/24</f>
        <v>1.4541666666666666</v>
      </c>
      <c r="S7104" t="e">
        <f>VLOOKUP(E7104&amp;" "&amp;F7104,tarifas!$A$13:$D$20,4,FALSE)*P7104</f>
        <v>#N/A</v>
      </c>
      <c r="T7104">
        <f>IF(F7104="COD1",tarifas!$D$11*(SUMIFS($P$11:$P$8770,$F$11:$F$8770,"=COD1",$B$11:$B$8770,"="&amp;B7104)/COUNTIFS($F$11:$F$8770,"=COD1",$B$11:$B$8770,"="&amp;B7104))/COUNTIFS($A$11:$A$8770,"="&amp;A7104,$F$11:$F$8770,"=COD1"),0)</f>
        <v>0</v>
      </c>
      <c r="U7104" t="e">
        <f>(VLOOKUP(F7104,tarifas!$C$7:$D$10,2,FALSE)+tarifas!$D$21)*datos!P7104</f>
        <v>#N/A</v>
      </c>
      <c r="V7104" t="e">
        <f t="shared" si="1002"/>
        <v>#N/A</v>
      </c>
      <c r="W7104">
        <f t="shared" si="1003"/>
        <v>0</v>
      </c>
    </row>
    <row r="7105" spans="1:23" x14ac:dyDescent="0.25">
      <c r="A7105">
        <f t="shared" si="996"/>
        <v>292</v>
      </c>
      <c r="B7105">
        <f t="shared" si="997"/>
        <v>10</v>
      </c>
      <c r="C7105" s="1">
        <f t="shared" si="1004"/>
        <v>41935.583333316128</v>
      </c>
      <c r="D7105" s="7">
        <v>219.19696969696969</v>
      </c>
      <c r="E7105" s="7"/>
      <c r="G7105">
        <v>62.5</v>
      </c>
      <c r="H7105" s="12">
        <v>766.50522923860694</v>
      </c>
      <c r="I7105" s="13">
        <f>$D$2*tarifas!$D$12/24</f>
        <v>1.4541666666666666</v>
      </c>
      <c r="J7105" s="13" t="e">
        <f>VLOOKUP(E7105&amp;" "&amp;F7105,tarifas!$A$13:$D$20,4,FALSE)*H7105</f>
        <v>#N/A</v>
      </c>
      <c r="K7105" s="13">
        <f>IF(F7105="COD1",tarifas!$D$11*(SUMIFS($H$11:$H$8770,$F$11:$F$8770,"=COD1",$B$11:$B$8770,"="&amp;B7105)/COUNTIFS($F$11:$F$8770,"=COD1",$B$11:$B$8770,"="&amp;B7105))/COUNTIFS($A$11:$A$8770,"="&amp;A7105,$F$11:$F$8770,"=COD1"),0)</f>
        <v>0</v>
      </c>
      <c r="L7105" s="13" t="e">
        <f>(VLOOKUP(F7105,tarifas!$C$7:$D$10,2,FALSE)+tarifas!$D$21)*datos!H7105</f>
        <v>#N/A</v>
      </c>
      <c r="M7105">
        <v>222.55434</v>
      </c>
      <c r="N7105" s="13" t="e">
        <f t="shared" si="998"/>
        <v>#N/A</v>
      </c>
      <c r="O7105">
        <f t="shared" si="999"/>
        <v>222.55434</v>
      </c>
      <c r="P7105" s="12">
        <f t="shared" si="1000"/>
        <v>543.95088923860692</v>
      </c>
      <c r="Q7105">
        <f t="shared" si="1001"/>
        <v>0</v>
      </c>
      <c r="R7105">
        <f>$D$2*tarifas!$D$12/24</f>
        <v>1.4541666666666666</v>
      </c>
      <c r="S7105" t="e">
        <f>VLOOKUP(E7105&amp;" "&amp;F7105,tarifas!$A$13:$D$20,4,FALSE)*P7105</f>
        <v>#N/A</v>
      </c>
      <c r="T7105">
        <f>IF(F7105="COD1",tarifas!$D$11*(SUMIFS($P$11:$P$8770,$F$11:$F$8770,"=COD1",$B$11:$B$8770,"="&amp;B7105)/COUNTIFS($F$11:$F$8770,"=COD1",$B$11:$B$8770,"="&amp;B7105))/COUNTIFS($A$11:$A$8770,"="&amp;A7105,$F$11:$F$8770,"=COD1"),0)</f>
        <v>0</v>
      </c>
      <c r="U7105" t="e">
        <f>(VLOOKUP(F7105,tarifas!$C$7:$D$10,2,FALSE)+tarifas!$D$21)*datos!P7105</f>
        <v>#N/A</v>
      </c>
      <c r="V7105" t="e">
        <f t="shared" si="1002"/>
        <v>#N/A</v>
      </c>
      <c r="W7105">
        <f t="shared" si="1003"/>
        <v>0</v>
      </c>
    </row>
    <row r="7106" spans="1:23" x14ac:dyDescent="0.25">
      <c r="A7106">
        <f t="shared" si="996"/>
        <v>292</v>
      </c>
      <c r="B7106">
        <f t="shared" si="997"/>
        <v>10</v>
      </c>
      <c r="C7106" s="1">
        <f t="shared" si="1004"/>
        <v>41935.624999982792</v>
      </c>
      <c r="D7106" s="7">
        <v>235.16666666666666</v>
      </c>
      <c r="E7106" s="7"/>
      <c r="G7106">
        <v>62.4</v>
      </c>
      <c r="H7106" s="12">
        <v>772.24932169273984</v>
      </c>
      <c r="I7106" s="13">
        <f>$D$2*tarifas!$D$12/24</f>
        <v>1.4541666666666666</v>
      </c>
      <c r="J7106" s="13" t="e">
        <f>VLOOKUP(E7106&amp;" "&amp;F7106,tarifas!$A$13:$D$20,4,FALSE)*H7106</f>
        <v>#N/A</v>
      </c>
      <c r="K7106" s="13">
        <f>IF(F7106="COD1",tarifas!$D$11*(SUMIFS($H$11:$H$8770,$F$11:$F$8770,"=COD1",$B$11:$B$8770,"="&amp;B7106)/COUNTIFS($F$11:$F$8770,"=COD1",$B$11:$B$8770,"="&amp;B7106))/COUNTIFS($A$11:$A$8770,"="&amp;A7106,$F$11:$F$8770,"=COD1"),0)</f>
        <v>0</v>
      </c>
      <c r="L7106" s="13" t="e">
        <f>(VLOOKUP(F7106,tarifas!$C$7:$D$10,2,FALSE)+tarifas!$D$21)*datos!H7106</f>
        <v>#N/A</v>
      </c>
      <c r="M7106">
        <v>91.841570000000004</v>
      </c>
      <c r="N7106" s="13" t="e">
        <f t="shared" si="998"/>
        <v>#N/A</v>
      </c>
      <c r="O7106">
        <f t="shared" si="999"/>
        <v>91.841570000000004</v>
      </c>
      <c r="P7106" s="12">
        <f t="shared" si="1000"/>
        <v>680.40775169273979</v>
      </c>
      <c r="Q7106">
        <f t="shared" si="1001"/>
        <v>0</v>
      </c>
      <c r="R7106">
        <f>$D$2*tarifas!$D$12/24</f>
        <v>1.4541666666666666</v>
      </c>
      <c r="S7106" t="e">
        <f>VLOOKUP(E7106&amp;" "&amp;F7106,tarifas!$A$13:$D$20,4,FALSE)*P7106</f>
        <v>#N/A</v>
      </c>
      <c r="T7106">
        <f>IF(F7106="COD1",tarifas!$D$11*(SUMIFS($P$11:$P$8770,$F$11:$F$8770,"=COD1",$B$11:$B$8770,"="&amp;B7106)/COUNTIFS($F$11:$F$8770,"=COD1",$B$11:$B$8770,"="&amp;B7106))/COUNTIFS($A$11:$A$8770,"="&amp;A7106,$F$11:$F$8770,"=COD1"),0)</f>
        <v>0</v>
      </c>
      <c r="U7106" t="e">
        <f>(VLOOKUP(F7106,tarifas!$C$7:$D$10,2,FALSE)+tarifas!$D$21)*datos!P7106</f>
        <v>#N/A</v>
      </c>
      <c r="V7106" t="e">
        <f t="shared" si="1002"/>
        <v>#N/A</v>
      </c>
      <c r="W7106">
        <f t="shared" si="1003"/>
        <v>0</v>
      </c>
    </row>
    <row r="7107" spans="1:23" x14ac:dyDescent="0.25">
      <c r="A7107">
        <f t="shared" si="996"/>
        <v>292</v>
      </c>
      <c r="B7107">
        <f t="shared" si="997"/>
        <v>10</v>
      </c>
      <c r="C7107" s="1">
        <f t="shared" si="1004"/>
        <v>41935.666666649457</v>
      </c>
      <c r="D7107" s="7">
        <v>134.71212121212122</v>
      </c>
      <c r="E7107" s="7"/>
      <c r="G7107">
        <v>64.099999999999994</v>
      </c>
      <c r="H7107" s="12">
        <v>618.92866968127373</v>
      </c>
      <c r="I7107" s="13">
        <f>$D$2*tarifas!$D$12/24</f>
        <v>1.4541666666666666</v>
      </c>
      <c r="J7107" s="13" t="e">
        <f>VLOOKUP(E7107&amp;" "&amp;F7107,tarifas!$A$13:$D$20,4,FALSE)*H7107</f>
        <v>#N/A</v>
      </c>
      <c r="K7107" s="13">
        <f>IF(F7107="COD1",tarifas!$D$11*(SUMIFS($H$11:$H$8770,$F$11:$F$8770,"=COD1",$B$11:$B$8770,"="&amp;B7107)/COUNTIFS($F$11:$F$8770,"=COD1",$B$11:$B$8770,"="&amp;B7107))/COUNTIFS($A$11:$A$8770,"="&amp;A7107,$F$11:$F$8770,"=COD1"),0)</f>
        <v>0</v>
      </c>
      <c r="L7107" s="13" t="e">
        <f>(VLOOKUP(F7107,tarifas!$C$7:$D$10,2,FALSE)+tarifas!$D$21)*datos!H7107</f>
        <v>#N/A</v>
      </c>
      <c r="M7107">
        <v>24.5288</v>
      </c>
      <c r="N7107" s="13" t="e">
        <f t="shared" si="998"/>
        <v>#N/A</v>
      </c>
      <c r="O7107">
        <f t="shared" si="999"/>
        <v>24.5288</v>
      </c>
      <c r="P7107" s="12">
        <f t="shared" si="1000"/>
        <v>594.39986968127369</v>
      </c>
      <c r="Q7107">
        <f t="shared" si="1001"/>
        <v>0</v>
      </c>
      <c r="R7107">
        <f>$D$2*tarifas!$D$12/24</f>
        <v>1.4541666666666666</v>
      </c>
      <c r="S7107" t="e">
        <f>VLOOKUP(E7107&amp;" "&amp;F7107,tarifas!$A$13:$D$20,4,FALSE)*P7107</f>
        <v>#N/A</v>
      </c>
      <c r="T7107">
        <f>IF(F7107="COD1",tarifas!$D$11*(SUMIFS($P$11:$P$8770,$F$11:$F$8770,"=COD1",$B$11:$B$8770,"="&amp;B7107)/COUNTIFS($F$11:$F$8770,"=COD1",$B$11:$B$8770,"="&amp;B7107))/COUNTIFS($A$11:$A$8770,"="&amp;A7107,$F$11:$F$8770,"=COD1"),0)</f>
        <v>0</v>
      </c>
      <c r="U7107" t="e">
        <f>(VLOOKUP(F7107,tarifas!$C$7:$D$10,2,FALSE)+tarifas!$D$21)*datos!P7107</f>
        <v>#N/A</v>
      </c>
      <c r="V7107" t="e">
        <f t="shared" si="1002"/>
        <v>#N/A</v>
      </c>
      <c r="W7107">
        <f t="shared" si="1003"/>
        <v>0</v>
      </c>
    </row>
    <row r="7108" spans="1:23" x14ac:dyDescent="0.25">
      <c r="A7108">
        <f t="shared" si="996"/>
        <v>292</v>
      </c>
      <c r="B7108">
        <f t="shared" si="997"/>
        <v>10</v>
      </c>
      <c r="C7108" s="1">
        <f t="shared" si="1004"/>
        <v>41935.708333316121</v>
      </c>
      <c r="D7108" s="7">
        <v>24.72727272727273</v>
      </c>
      <c r="E7108" s="7"/>
      <c r="G7108">
        <v>64.05</v>
      </c>
      <c r="H7108" s="12">
        <v>476.29583059898164</v>
      </c>
      <c r="I7108" s="13">
        <f>$D$2*tarifas!$D$12/24</f>
        <v>1.4541666666666666</v>
      </c>
      <c r="J7108" s="13" t="e">
        <f>VLOOKUP(E7108&amp;" "&amp;F7108,tarifas!$A$13:$D$20,4,FALSE)*H7108</f>
        <v>#N/A</v>
      </c>
      <c r="K7108" s="13">
        <f>IF(F7108="COD1",tarifas!$D$11*(SUMIFS($H$11:$H$8770,$F$11:$F$8770,"=COD1",$B$11:$B$8770,"="&amp;B7108)/COUNTIFS($F$11:$F$8770,"=COD1",$B$11:$B$8770,"="&amp;B7108))/COUNTIFS($A$11:$A$8770,"="&amp;A7108,$F$11:$F$8770,"=COD1"),0)</f>
        <v>0</v>
      </c>
      <c r="L7108" s="13" t="e">
        <f>(VLOOKUP(F7108,tarifas!$C$7:$D$10,2,FALSE)+tarifas!$D$21)*datos!H7108</f>
        <v>#N/A</v>
      </c>
      <c r="M7108">
        <v>0</v>
      </c>
      <c r="N7108" s="13" t="e">
        <f t="shared" si="998"/>
        <v>#N/A</v>
      </c>
      <c r="O7108">
        <f t="shared" si="999"/>
        <v>0</v>
      </c>
      <c r="P7108" s="12">
        <f t="shared" si="1000"/>
        <v>476.29583059898164</v>
      </c>
      <c r="Q7108">
        <f t="shared" si="1001"/>
        <v>0</v>
      </c>
      <c r="R7108">
        <f>$D$2*tarifas!$D$12/24</f>
        <v>1.4541666666666666</v>
      </c>
      <c r="S7108" t="e">
        <f>VLOOKUP(E7108&amp;" "&amp;F7108,tarifas!$A$13:$D$20,4,FALSE)*P7108</f>
        <v>#N/A</v>
      </c>
      <c r="T7108">
        <f>IF(F7108="COD1",tarifas!$D$11*(SUMIFS($P$11:$P$8770,$F$11:$F$8770,"=COD1",$B$11:$B$8770,"="&amp;B7108)/COUNTIFS($F$11:$F$8770,"=COD1",$B$11:$B$8770,"="&amp;B7108))/COUNTIFS($A$11:$A$8770,"="&amp;A7108,$F$11:$F$8770,"=COD1"),0)</f>
        <v>0</v>
      </c>
      <c r="U7108" t="e">
        <f>(VLOOKUP(F7108,tarifas!$C$7:$D$10,2,FALSE)+tarifas!$D$21)*datos!P7108</f>
        <v>#N/A</v>
      </c>
      <c r="V7108" t="e">
        <f t="shared" si="1002"/>
        <v>#N/A</v>
      </c>
      <c r="W7108">
        <f t="shared" si="1003"/>
        <v>0</v>
      </c>
    </row>
    <row r="7109" spans="1:23" x14ac:dyDescent="0.25">
      <c r="A7109">
        <f t="shared" si="996"/>
        <v>292</v>
      </c>
      <c r="B7109">
        <f t="shared" si="997"/>
        <v>10</v>
      </c>
      <c r="C7109" s="1">
        <f t="shared" si="1004"/>
        <v>41935.749999982785</v>
      </c>
      <c r="D7109" s="7">
        <v>0</v>
      </c>
      <c r="E7109" s="7"/>
      <c r="G7109">
        <v>69</v>
      </c>
      <c r="H7109" s="12">
        <v>348.47601374584485</v>
      </c>
      <c r="I7109" s="13">
        <f>$D$2*tarifas!$D$12/24</f>
        <v>1.4541666666666666</v>
      </c>
      <c r="J7109" s="13" t="e">
        <f>VLOOKUP(E7109&amp;" "&amp;F7109,tarifas!$A$13:$D$20,4,FALSE)*H7109</f>
        <v>#N/A</v>
      </c>
      <c r="K7109" s="13">
        <f>IF(F7109="COD1",tarifas!$D$11*(SUMIFS($H$11:$H$8770,$F$11:$F$8770,"=COD1",$B$11:$B$8770,"="&amp;B7109)/COUNTIFS($F$11:$F$8770,"=COD1",$B$11:$B$8770,"="&amp;B7109))/COUNTIFS($A$11:$A$8770,"="&amp;A7109,$F$11:$F$8770,"=COD1"),0)</f>
        <v>0</v>
      </c>
      <c r="L7109" s="13" t="e">
        <f>(VLOOKUP(F7109,tarifas!$C$7:$D$10,2,FALSE)+tarifas!$D$21)*datos!H7109</f>
        <v>#N/A</v>
      </c>
      <c r="M7109">
        <v>0</v>
      </c>
      <c r="N7109" s="13" t="e">
        <f t="shared" si="998"/>
        <v>#N/A</v>
      </c>
      <c r="O7109">
        <f t="shared" si="999"/>
        <v>0</v>
      </c>
      <c r="P7109" s="12">
        <f t="shared" si="1000"/>
        <v>348.47601374584485</v>
      </c>
      <c r="Q7109">
        <f t="shared" si="1001"/>
        <v>0</v>
      </c>
      <c r="R7109">
        <f>$D$2*tarifas!$D$12/24</f>
        <v>1.4541666666666666</v>
      </c>
      <c r="S7109" t="e">
        <f>VLOOKUP(E7109&amp;" "&amp;F7109,tarifas!$A$13:$D$20,4,FALSE)*P7109</f>
        <v>#N/A</v>
      </c>
      <c r="T7109">
        <f>IF(F7109="COD1",tarifas!$D$11*(SUMIFS($P$11:$P$8770,$F$11:$F$8770,"=COD1",$B$11:$B$8770,"="&amp;B7109)/COUNTIFS($F$11:$F$8770,"=COD1",$B$11:$B$8770,"="&amp;B7109))/COUNTIFS($A$11:$A$8770,"="&amp;A7109,$F$11:$F$8770,"=COD1"),0)</f>
        <v>0</v>
      </c>
      <c r="U7109" t="e">
        <f>(VLOOKUP(F7109,tarifas!$C$7:$D$10,2,FALSE)+tarifas!$D$21)*datos!P7109</f>
        <v>#N/A</v>
      </c>
      <c r="V7109" t="e">
        <f t="shared" si="1002"/>
        <v>#N/A</v>
      </c>
      <c r="W7109">
        <f t="shared" si="1003"/>
        <v>0</v>
      </c>
    </row>
    <row r="7110" spans="1:23" x14ac:dyDescent="0.25">
      <c r="A7110">
        <f t="shared" si="996"/>
        <v>292</v>
      </c>
      <c r="B7110">
        <f t="shared" si="997"/>
        <v>10</v>
      </c>
      <c r="C7110" s="1">
        <f t="shared" si="1004"/>
        <v>41935.791666649449</v>
      </c>
      <c r="D7110" s="7">
        <v>0</v>
      </c>
      <c r="E7110" s="7"/>
      <c r="G7110">
        <v>69.900000000000006</v>
      </c>
      <c r="H7110" s="12">
        <v>270.66623572136683</v>
      </c>
      <c r="I7110" s="13">
        <f>$D$2*tarifas!$D$12/24</f>
        <v>1.4541666666666666</v>
      </c>
      <c r="J7110" s="13" t="e">
        <f>VLOOKUP(E7110&amp;" "&amp;F7110,tarifas!$A$13:$D$20,4,FALSE)*H7110</f>
        <v>#N/A</v>
      </c>
      <c r="K7110" s="13">
        <f>IF(F7110="COD1",tarifas!$D$11*(SUMIFS($H$11:$H$8770,$F$11:$F$8770,"=COD1",$B$11:$B$8770,"="&amp;B7110)/COUNTIFS($F$11:$F$8770,"=COD1",$B$11:$B$8770,"="&amp;B7110))/COUNTIFS($A$11:$A$8770,"="&amp;A7110,$F$11:$F$8770,"=COD1"),0)</f>
        <v>0</v>
      </c>
      <c r="L7110" s="13" t="e">
        <f>(VLOOKUP(F7110,tarifas!$C$7:$D$10,2,FALSE)+tarifas!$D$21)*datos!H7110</f>
        <v>#N/A</v>
      </c>
      <c r="M7110">
        <v>0</v>
      </c>
      <c r="N7110" s="13" t="e">
        <f t="shared" si="998"/>
        <v>#N/A</v>
      </c>
      <c r="O7110">
        <f t="shared" si="999"/>
        <v>0</v>
      </c>
      <c r="P7110" s="12">
        <f t="shared" si="1000"/>
        <v>270.66623572136683</v>
      </c>
      <c r="Q7110">
        <f t="shared" si="1001"/>
        <v>0</v>
      </c>
      <c r="R7110">
        <f>$D$2*tarifas!$D$12/24</f>
        <v>1.4541666666666666</v>
      </c>
      <c r="S7110" t="e">
        <f>VLOOKUP(E7110&amp;" "&amp;F7110,tarifas!$A$13:$D$20,4,FALSE)*P7110</f>
        <v>#N/A</v>
      </c>
      <c r="T7110">
        <f>IF(F7110="COD1",tarifas!$D$11*(SUMIFS($P$11:$P$8770,$F$11:$F$8770,"=COD1",$B$11:$B$8770,"="&amp;B7110)/COUNTIFS($F$11:$F$8770,"=COD1",$B$11:$B$8770,"="&amp;B7110))/COUNTIFS($A$11:$A$8770,"="&amp;A7110,$F$11:$F$8770,"=COD1"),0)</f>
        <v>0</v>
      </c>
      <c r="U7110" t="e">
        <f>(VLOOKUP(F7110,tarifas!$C$7:$D$10,2,FALSE)+tarifas!$D$21)*datos!P7110</f>
        <v>#N/A</v>
      </c>
      <c r="V7110" t="e">
        <f t="shared" si="1002"/>
        <v>#N/A</v>
      </c>
      <c r="W7110">
        <f t="shared" si="1003"/>
        <v>0</v>
      </c>
    </row>
    <row r="7111" spans="1:23" x14ac:dyDescent="0.25">
      <c r="A7111">
        <f t="shared" si="996"/>
        <v>292</v>
      </c>
      <c r="B7111">
        <f t="shared" si="997"/>
        <v>10</v>
      </c>
      <c r="C7111" s="1">
        <f t="shared" si="1004"/>
        <v>41935.833333316114</v>
      </c>
      <c r="D7111" s="7">
        <v>0</v>
      </c>
      <c r="E7111" s="7"/>
      <c r="G7111">
        <v>67.05</v>
      </c>
      <c r="H7111" s="12">
        <v>244.92938617475755</v>
      </c>
      <c r="I7111" s="13">
        <f>$D$2*tarifas!$D$12/24</f>
        <v>1.4541666666666666</v>
      </c>
      <c r="J7111" s="13" t="e">
        <f>VLOOKUP(E7111&amp;" "&amp;F7111,tarifas!$A$13:$D$20,4,FALSE)*H7111</f>
        <v>#N/A</v>
      </c>
      <c r="K7111" s="13">
        <f>IF(F7111="COD1",tarifas!$D$11*(SUMIFS($H$11:$H$8770,$F$11:$F$8770,"=COD1",$B$11:$B$8770,"="&amp;B7111)/COUNTIFS($F$11:$F$8770,"=COD1",$B$11:$B$8770,"="&amp;B7111))/COUNTIFS($A$11:$A$8770,"="&amp;A7111,$F$11:$F$8770,"=COD1"),0)</f>
        <v>0</v>
      </c>
      <c r="L7111" s="13" t="e">
        <f>(VLOOKUP(F7111,tarifas!$C$7:$D$10,2,FALSE)+tarifas!$D$21)*datos!H7111</f>
        <v>#N/A</v>
      </c>
      <c r="M7111">
        <v>0</v>
      </c>
      <c r="N7111" s="13" t="e">
        <f t="shared" si="998"/>
        <v>#N/A</v>
      </c>
      <c r="O7111">
        <f t="shared" si="999"/>
        <v>0</v>
      </c>
      <c r="P7111" s="12">
        <f t="shared" si="1000"/>
        <v>244.92938617475755</v>
      </c>
      <c r="Q7111">
        <f t="shared" si="1001"/>
        <v>0</v>
      </c>
      <c r="R7111">
        <f>$D$2*tarifas!$D$12/24</f>
        <v>1.4541666666666666</v>
      </c>
      <c r="S7111" t="e">
        <f>VLOOKUP(E7111&amp;" "&amp;F7111,tarifas!$A$13:$D$20,4,FALSE)*P7111</f>
        <v>#N/A</v>
      </c>
      <c r="T7111">
        <f>IF(F7111="COD1",tarifas!$D$11*(SUMIFS($P$11:$P$8770,$F$11:$F$8770,"=COD1",$B$11:$B$8770,"="&amp;B7111)/COUNTIFS($F$11:$F$8770,"=COD1",$B$11:$B$8770,"="&amp;B7111))/COUNTIFS($A$11:$A$8770,"="&amp;A7111,$F$11:$F$8770,"=COD1"),0)</f>
        <v>0</v>
      </c>
      <c r="U7111" t="e">
        <f>(VLOOKUP(F7111,tarifas!$C$7:$D$10,2,FALSE)+tarifas!$D$21)*datos!P7111</f>
        <v>#N/A</v>
      </c>
      <c r="V7111" t="e">
        <f t="shared" si="1002"/>
        <v>#N/A</v>
      </c>
      <c r="W7111">
        <f t="shared" si="1003"/>
        <v>0</v>
      </c>
    </row>
    <row r="7112" spans="1:23" x14ac:dyDescent="0.25">
      <c r="A7112">
        <f t="shared" si="996"/>
        <v>292</v>
      </c>
      <c r="B7112">
        <f t="shared" si="997"/>
        <v>10</v>
      </c>
      <c r="C7112" s="1">
        <f t="shared" si="1004"/>
        <v>41935.874999982778</v>
      </c>
      <c r="D7112" s="7">
        <v>0</v>
      </c>
      <c r="E7112" s="7"/>
      <c r="G7112">
        <v>63.3</v>
      </c>
      <c r="H7112" s="12">
        <v>239.72457494441539</v>
      </c>
      <c r="I7112" s="13">
        <f>$D$2*tarifas!$D$12/24</f>
        <v>1.4541666666666666</v>
      </c>
      <c r="J7112" s="13" t="e">
        <f>VLOOKUP(E7112&amp;" "&amp;F7112,tarifas!$A$13:$D$20,4,FALSE)*H7112</f>
        <v>#N/A</v>
      </c>
      <c r="K7112" s="13">
        <f>IF(F7112="COD1",tarifas!$D$11*(SUMIFS($H$11:$H$8770,$F$11:$F$8770,"=COD1",$B$11:$B$8770,"="&amp;B7112)/COUNTIFS($F$11:$F$8770,"=COD1",$B$11:$B$8770,"="&amp;B7112))/COUNTIFS($A$11:$A$8770,"="&amp;A7112,$F$11:$F$8770,"=COD1"),0)</f>
        <v>0</v>
      </c>
      <c r="L7112" s="13" t="e">
        <f>(VLOOKUP(F7112,tarifas!$C$7:$D$10,2,FALSE)+tarifas!$D$21)*datos!H7112</f>
        <v>#N/A</v>
      </c>
      <c r="M7112">
        <v>0</v>
      </c>
      <c r="N7112" s="13" t="e">
        <f t="shared" si="998"/>
        <v>#N/A</v>
      </c>
      <c r="O7112">
        <f t="shared" si="999"/>
        <v>0</v>
      </c>
      <c r="P7112" s="12">
        <f t="shared" si="1000"/>
        <v>239.72457494441539</v>
      </c>
      <c r="Q7112">
        <f t="shared" si="1001"/>
        <v>0</v>
      </c>
      <c r="R7112">
        <f>$D$2*tarifas!$D$12/24</f>
        <v>1.4541666666666666</v>
      </c>
      <c r="S7112" t="e">
        <f>VLOOKUP(E7112&amp;" "&amp;F7112,tarifas!$A$13:$D$20,4,FALSE)*P7112</f>
        <v>#N/A</v>
      </c>
      <c r="T7112">
        <f>IF(F7112="COD1",tarifas!$D$11*(SUMIFS($P$11:$P$8770,$F$11:$F$8770,"=COD1",$B$11:$B$8770,"="&amp;B7112)/COUNTIFS($F$11:$F$8770,"=COD1",$B$11:$B$8770,"="&amp;B7112))/COUNTIFS($A$11:$A$8770,"="&amp;A7112,$F$11:$F$8770,"=COD1"),0)</f>
        <v>0</v>
      </c>
      <c r="U7112" t="e">
        <f>(VLOOKUP(F7112,tarifas!$C$7:$D$10,2,FALSE)+tarifas!$D$21)*datos!P7112</f>
        <v>#N/A</v>
      </c>
      <c r="V7112" t="e">
        <f t="shared" si="1002"/>
        <v>#N/A</v>
      </c>
      <c r="W7112">
        <f t="shared" si="1003"/>
        <v>0</v>
      </c>
    </row>
    <row r="7113" spans="1:23" x14ac:dyDescent="0.25">
      <c r="A7113">
        <f t="shared" si="996"/>
        <v>292</v>
      </c>
      <c r="B7113">
        <f t="shared" si="997"/>
        <v>10</v>
      </c>
      <c r="C7113" s="1">
        <f t="shared" si="1004"/>
        <v>41935.916666649442</v>
      </c>
      <c r="D7113" s="7">
        <v>0</v>
      </c>
      <c r="E7113" s="7"/>
      <c r="G7113">
        <v>55</v>
      </c>
      <c r="H7113" s="12">
        <v>240.81825529517005</v>
      </c>
      <c r="I7113" s="13">
        <f>$D$2*tarifas!$D$12/24</f>
        <v>1.4541666666666666</v>
      </c>
      <c r="J7113" s="13" t="e">
        <f>VLOOKUP(E7113&amp;" "&amp;F7113,tarifas!$A$13:$D$20,4,FALSE)*H7113</f>
        <v>#N/A</v>
      </c>
      <c r="K7113" s="13">
        <f>IF(F7113="COD1",tarifas!$D$11*(SUMIFS($H$11:$H$8770,$F$11:$F$8770,"=COD1",$B$11:$B$8770,"="&amp;B7113)/COUNTIFS($F$11:$F$8770,"=COD1",$B$11:$B$8770,"="&amp;B7113))/COUNTIFS($A$11:$A$8770,"="&amp;A7113,$F$11:$F$8770,"=COD1"),0)</f>
        <v>0</v>
      </c>
      <c r="L7113" s="13" t="e">
        <f>(VLOOKUP(F7113,tarifas!$C$7:$D$10,2,FALSE)+tarifas!$D$21)*datos!H7113</f>
        <v>#N/A</v>
      </c>
      <c r="M7113">
        <v>0</v>
      </c>
      <c r="N7113" s="13" t="e">
        <f t="shared" si="998"/>
        <v>#N/A</v>
      </c>
      <c r="O7113">
        <f t="shared" si="999"/>
        <v>0</v>
      </c>
      <c r="P7113" s="12">
        <f t="shared" si="1000"/>
        <v>240.81825529517005</v>
      </c>
      <c r="Q7113">
        <f t="shared" si="1001"/>
        <v>0</v>
      </c>
      <c r="R7113">
        <f>$D$2*tarifas!$D$12/24</f>
        <v>1.4541666666666666</v>
      </c>
      <c r="S7113" t="e">
        <f>VLOOKUP(E7113&amp;" "&amp;F7113,tarifas!$A$13:$D$20,4,FALSE)*P7113</f>
        <v>#N/A</v>
      </c>
      <c r="T7113">
        <f>IF(F7113="COD1",tarifas!$D$11*(SUMIFS($P$11:$P$8770,$F$11:$F$8770,"=COD1",$B$11:$B$8770,"="&amp;B7113)/COUNTIFS($F$11:$F$8770,"=COD1",$B$11:$B$8770,"="&amp;B7113))/COUNTIFS($A$11:$A$8770,"="&amp;A7113,$F$11:$F$8770,"=COD1"),0)</f>
        <v>0</v>
      </c>
      <c r="U7113" t="e">
        <f>(VLOOKUP(F7113,tarifas!$C$7:$D$10,2,FALSE)+tarifas!$D$21)*datos!P7113</f>
        <v>#N/A</v>
      </c>
      <c r="V7113" t="e">
        <f t="shared" si="1002"/>
        <v>#N/A</v>
      </c>
      <c r="W7113">
        <f t="shared" si="1003"/>
        <v>0</v>
      </c>
    </row>
    <row r="7114" spans="1:23" x14ac:dyDescent="0.25">
      <c r="A7114">
        <f t="shared" si="996"/>
        <v>292</v>
      </c>
      <c r="B7114">
        <f t="shared" si="997"/>
        <v>10</v>
      </c>
      <c r="C7114" s="1">
        <f t="shared" si="1004"/>
        <v>41935.958333316106</v>
      </c>
      <c r="D7114" s="7">
        <v>0</v>
      </c>
      <c r="E7114" s="7"/>
      <c r="G7114">
        <v>44.92</v>
      </c>
      <c r="H7114" s="12">
        <v>233.17976802582621</v>
      </c>
      <c r="I7114" s="13">
        <f>$D$2*tarifas!$D$12/24</f>
        <v>1.4541666666666666</v>
      </c>
      <c r="J7114" s="13" t="e">
        <f>VLOOKUP(E7114&amp;" "&amp;F7114,tarifas!$A$13:$D$20,4,FALSE)*H7114</f>
        <v>#N/A</v>
      </c>
      <c r="K7114" s="13">
        <f>IF(F7114="COD1",tarifas!$D$11*(SUMIFS($H$11:$H$8770,$F$11:$F$8770,"=COD1",$B$11:$B$8770,"="&amp;B7114)/COUNTIFS($F$11:$F$8770,"=COD1",$B$11:$B$8770,"="&amp;B7114))/COUNTIFS($A$11:$A$8770,"="&amp;A7114,$F$11:$F$8770,"=COD1"),0)</f>
        <v>0</v>
      </c>
      <c r="L7114" s="13" t="e">
        <f>(VLOOKUP(F7114,tarifas!$C$7:$D$10,2,FALSE)+tarifas!$D$21)*datos!H7114</f>
        <v>#N/A</v>
      </c>
      <c r="M7114">
        <v>0</v>
      </c>
      <c r="N7114" s="13" t="e">
        <f t="shared" si="998"/>
        <v>#N/A</v>
      </c>
      <c r="O7114">
        <f t="shared" si="999"/>
        <v>0</v>
      </c>
      <c r="P7114" s="12">
        <f t="shared" si="1000"/>
        <v>233.17976802582621</v>
      </c>
      <c r="Q7114">
        <f t="shared" si="1001"/>
        <v>0</v>
      </c>
      <c r="R7114">
        <f>$D$2*tarifas!$D$12/24</f>
        <v>1.4541666666666666</v>
      </c>
      <c r="S7114" t="e">
        <f>VLOOKUP(E7114&amp;" "&amp;F7114,tarifas!$A$13:$D$20,4,FALSE)*P7114</f>
        <v>#N/A</v>
      </c>
      <c r="T7114">
        <f>IF(F7114="COD1",tarifas!$D$11*(SUMIFS($P$11:$P$8770,$F$11:$F$8770,"=COD1",$B$11:$B$8770,"="&amp;B7114)/COUNTIFS($F$11:$F$8770,"=COD1",$B$11:$B$8770,"="&amp;B7114))/COUNTIFS($A$11:$A$8770,"="&amp;A7114,$F$11:$F$8770,"=COD1"),0)</f>
        <v>0</v>
      </c>
      <c r="U7114" t="e">
        <f>(VLOOKUP(F7114,tarifas!$C$7:$D$10,2,FALSE)+tarifas!$D$21)*datos!P7114</f>
        <v>#N/A</v>
      </c>
      <c r="V7114" t="e">
        <f t="shared" si="1002"/>
        <v>#N/A</v>
      </c>
      <c r="W7114">
        <f t="shared" si="1003"/>
        <v>0</v>
      </c>
    </row>
    <row r="7115" spans="1:23" x14ac:dyDescent="0.25">
      <c r="A7115">
        <f t="shared" si="996"/>
        <v>293</v>
      </c>
      <c r="B7115">
        <f t="shared" si="997"/>
        <v>10</v>
      </c>
      <c r="C7115" s="1">
        <f t="shared" si="1004"/>
        <v>41935.999999982771</v>
      </c>
      <c r="D7115" s="7">
        <v>0</v>
      </c>
      <c r="E7115" s="7"/>
      <c r="G7115">
        <v>37.4</v>
      </c>
      <c r="H7115" s="12">
        <v>232.66643345701931</v>
      </c>
      <c r="I7115" s="13">
        <f>$D$2*tarifas!$D$12/24</f>
        <v>1.4541666666666666</v>
      </c>
      <c r="J7115" s="13" t="e">
        <f>VLOOKUP(E7115&amp;" "&amp;F7115,tarifas!$A$13:$D$20,4,FALSE)*H7115</f>
        <v>#N/A</v>
      </c>
      <c r="K7115" s="13">
        <f>IF(F7115="COD1",tarifas!$D$11*(SUMIFS($H$11:$H$8770,$F$11:$F$8770,"=COD1",$B$11:$B$8770,"="&amp;B7115)/COUNTIFS($F$11:$F$8770,"=COD1",$B$11:$B$8770,"="&amp;B7115))/COUNTIFS($A$11:$A$8770,"="&amp;A7115,$F$11:$F$8770,"=COD1"),0)</f>
        <v>0</v>
      </c>
      <c r="L7115" s="13" t="e">
        <f>(VLOOKUP(F7115,tarifas!$C$7:$D$10,2,FALSE)+tarifas!$D$21)*datos!H7115</f>
        <v>#N/A</v>
      </c>
      <c r="M7115">
        <v>0</v>
      </c>
      <c r="N7115" s="13" t="e">
        <f t="shared" si="998"/>
        <v>#N/A</v>
      </c>
      <c r="O7115">
        <f t="shared" si="999"/>
        <v>0</v>
      </c>
      <c r="P7115" s="12">
        <f t="shared" si="1000"/>
        <v>232.66643345701931</v>
      </c>
      <c r="Q7115">
        <f t="shared" si="1001"/>
        <v>0</v>
      </c>
      <c r="R7115">
        <f>$D$2*tarifas!$D$12/24</f>
        <v>1.4541666666666666</v>
      </c>
      <c r="S7115" t="e">
        <f>VLOOKUP(E7115&amp;" "&amp;F7115,tarifas!$A$13:$D$20,4,FALSE)*P7115</f>
        <v>#N/A</v>
      </c>
      <c r="T7115">
        <f>IF(F7115="COD1",tarifas!$D$11*(SUMIFS($P$11:$P$8770,$F$11:$F$8770,"=COD1",$B$11:$B$8770,"="&amp;B7115)/COUNTIFS($F$11:$F$8770,"=COD1",$B$11:$B$8770,"="&amp;B7115))/COUNTIFS($A$11:$A$8770,"="&amp;A7115,$F$11:$F$8770,"=COD1"),0)</f>
        <v>0</v>
      </c>
      <c r="U7115" t="e">
        <f>(VLOOKUP(F7115,tarifas!$C$7:$D$10,2,FALSE)+tarifas!$D$21)*datos!P7115</f>
        <v>#N/A</v>
      </c>
      <c r="V7115" t="e">
        <f t="shared" si="1002"/>
        <v>#N/A</v>
      </c>
      <c r="W7115">
        <f t="shared" si="1003"/>
        <v>0</v>
      </c>
    </row>
    <row r="7116" spans="1:23" x14ac:dyDescent="0.25">
      <c r="A7116">
        <f t="shared" ref="A7116:A7179" si="1005">DAYS360($C$11,C7116)</f>
        <v>293</v>
      </c>
      <c r="B7116">
        <f t="shared" ref="B7116:B7179" si="1006">MONTH(C7116)</f>
        <v>10</v>
      </c>
      <c r="C7116" s="1">
        <f t="shared" si="1004"/>
        <v>41936.041666649435</v>
      </c>
      <c r="D7116" s="7">
        <v>0</v>
      </c>
      <c r="E7116" s="7"/>
      <c r="G7116">
        <v>33.5</v>
      </c>
      <c r="H7116" s="12">
        <v>229.7457128359315</v>
      </c>
      <c r="I7116" s="13">
        <f>$D$2*tarifas!$D$12/24</f>
        <v>1.4541666666666666</v>
      </c>
      <c r="J7116" s="13" t="e">
        <f>VLOOKUP(E7116&amp;" "&amp;F7116,tarifas!$A$13:$D$20,4,FALSE)*H7116</f>
        <v>#N/A</v>
      </c>
      <c r="K7116" s="13">
        <f>IF(F7116="COD1",tarifas!$D$11*(SUMIFS($H$11:$H$8770,$F$11:$F$8770,"=COD1",$B$11:$B$8770,"="&amp;B7116)/COUNTIFS($F$11:$F$8770,"=COD1",$B$11:$B$8770,"="&amp;B7116))/COUNTIFS($A$11:$A$8770,"="&amp;A7116,$F$11:$F$8770,"=COD1"),0)</f>
        <v>0</v>
      </c>
      <c r="L7116" s="13" t="e">
        <f>(VLOOKUP(F7116,tarifas!$C$7:$D$10,2,FALSE)+tarifas!$D$21)*datos!H7116</f>
        <v>#N/A</v>
      </c>
      <c r="M7116">
        <v>0</v>
      </c>
      <c r="N7116" s="13" t="e">
        <f t="shared" ref="N7116:N7179" si="1007">(I7116+J7116+K7116+L7116)*1.23</f>
        <v>#N/A</v>
      </c>
      <c r="O7116">
        <f t="shared" ref="O7116:O7179" si="1008">IF(M7116&lt;H7116,M7116,H7116)</f>
        <v>0</v>
      </c>
      <c r="P7116" s="12">
        <f t="shared" ref="P7116:P7179" si="1009">H7116-O7116</f>
        <v>229.7457128359315</v>
      </c>
      <c r="Q7116">
        <f t="shared" ref="Q7116:Q7179" si="1010">IF(M7116&lt;H7116,0,M7116-H7116)</f>
        <v>0</v>
      </c>
      <c r="R7116">
        <f>$D$2*tarifas!$D$12/24</f>
        <v>1.4541666666666666</v>
      </c>
      <c r="S7116" t="e">
        <f>VLOOKUP(E7116&amp;" "&amp;F7116,tarifas!$A$13:$D$20,4,FALSE)*P7116</f>
        <v>#N/A</v>
      </c>
      <c r="T7116">
        <f>IF(F7116="COD1",tarifas!$D$11*(SUMIFS($P$11:$P$8770,$F$11:$F$8770,"=COD1",$B$11:$B$8770,"="&amp;B7116)/COUNTIFS($F$11:$F$8770,"=COD1",$B$11:$B$8770,"="&amp;B7116))/COUNTIFS($A$11:$A$8770,"="&amp;A7116,$F$11:$F$8770,"=COD1"),0)</f>
        <v>0</v>
      </c>
      <c r="U7116" t="e">
        <f>(VLOOKUP(F7116,tarifas!$C$7:$D$10,2,FALSE)+tarifas!$D$21)*datos!P7116</f>
        <v>#N/A</v>
      </c>
      <c r="V7116" t="e">
        <f t="shared" ref="V7116:V7179" si="1011">(R7116+S7116+T7116+U7116)*1.23</f>
        <v>#N/A</v>
      </c>
      <c r="W7116">
        <f t="shared" ref="W7116:W7179" si="1012">0.9*G7116/1000*Q7116</f>
        <v>0</v>
      </c>
    </row>
    <row r="7117" spans="1:23" x14ac:dyDescent="0.25">
      <c r="A7117">
        <f t="shared" si="1005"/>
        <v>293</v>
      </c>
      <c r="B7117">
        <f t="shared" si="1006"/>
        <v>10</v>
      </c>
      <c r="C7117" s="1">
        <f t="shared" ref="C7117:C7180" si="1013">+C7116+1/24</f>
        <v>41936.083333316099</v>
      </c>
      <c r="D7117" s="7">
        <v>0</v>
      </c>
      <c r="E7117" s="7"/>
      <c r="G7117">
        <v>31.7</v>
      </c>
      <c r="H7117" s="12">
        <v>227.28107182155799</v>
      </c>
      <c r="I7117" s="13">
        <f>$D$2*tarifas!$D$12/24</f>
        <v>1.4541666666666666</v>
      </c>
      <c r="J7117" s="13" t="e">
        <f>VLOOKUP(E7117&amp;" "&amp;F7117,tarifas!$A$13:$D$20,4,FALSE)*H7117</f>
        <v>#N/A</v>
      </c>
      <c r="K7117" s="13">
        <f>IF(F7117="COD1",tarifas!$D$11*(SUMIFS($H$11:$H$8770,$F$11:$F$8770,"=COD1",$B$11:$B$8770,"="&amp;B7117)/COUNTIFS($F$11:$F$8770,"=COD1",$B$11:$B$8770,"="&amp;B7117))/COUNTIFS($A$11:$A$8770,"="&amp;A7117,$F$11:$F$8770,"=COD1"),0)</f>
        <v>0</v>
      </c>
      <c r="L7117" s="13" t="e">
        <f>(VLOOKUP(F7117,tarifas!$C$7:$D$10,2,FALSE)+tarifas!$D$21)*datos!H7117</f>
        <v>#N/A</v>
      </c>
      <c r="M7117">
        <v>0</v>
      </c>
      <c r="N7117" s="13" t="e">
        <f t="shared" si="1007"/>
        <v>#N/A</v>
      </c>
      <c r="O7117">
        <f t="shared" si="1008"/>
        <v>0</v>
      </c>
      <c r="P7117" s="12">
        <f t="shared" si="1009"/>
        <v>227.28107182155799</v>
      </c>
      <c r="Q7117">
        <f t="shared" si="1010"/>
        <v>0</v>
      </c>
      <c r="R7117">
        <f>$D$2*tarifas!$D$12/24</f>
        <v>1.4541666666666666</v>
      </c>
      <c r="S7117" t="e">
        <f>VLOOKUP(E7117&amp;" "&amp;F7117,tarifas!$A$13:$D$20,4,FALSE)*P7117</f>
        <v>#N/A</v>
      </c>
      <c r="T7117">
        <f>IF(F7117="COD1",tarifas!$D$11*(SUMIFS($P$11:$P$8770,$F$11:$F$8770,"=COD1",$B$11:$B$8770,"="&amp;B7117)/COUNTIFS($F$11:$F$8770,"=COD1",$B$11:$B$8770,"="&amp;B7117))/COUNTIFS($A$11:$A$8770,"="&amp;A7117,$F$11:$F$8770,"=COD1"),0)</f>
        <v>0</v>
      </c>
      <c r="U7117" t="e">
        <f>(VLOOKUP(F7117,tarifas!$C$7:$D$10,2,FALSE)+tarifas!$D$21)*datos!P7117</f>
        <v>#N/A</v>
      </c>
      <c r="V7117" t="e">
        <f t="shared" si="1011"/>
        <v>#N/A</v>
      </c>
      <c r="W7117">
        <f t="shared" si="1012"/>
        <v>0</v>
      </c>
    </row>
    <row r="7118" spans="1:23" x14ac:dyDescent="0.25">
      <c r="A7118">
        <f t="shared" si="1005"/>
        <v>293</v>
      </c>
      <c r="B7118">
        <f t="shared" si="1006"/>
        <v>10</v>
      </c>
      <c r="C7118" s="1">
        <f t="shared" si="1013"/>
        <v>41936.124999982763</v>
      </c>
      <c r="D7118" s="7">
        <v>0</v>
      </c>
      <c r="E7118" s="7"/>
      <c r="G7118">
        <v>31.5</v>
      </c>
      <c r="H7118" s="12">
        <v>228.43014591218295</v>
      </c>
      <c r="I7118" s="13">
        <f>$D$2*tarifas!$D$12/24</f>
        <v>1.4541666666666666</v>
      </c>
      <c r="J7118" s="13" t="e">
        <f>VLOOKUP(E7118&amp;" "&amp;F7118,tarifas!$A$13:$D$20,4,FALSE)*H7118</f>
        <v>#N/A</v>
      </c>
      <c r="K7118" s="13">
        <f>IF(F7118="COD1",tarifas!$D$11*(SUMIFS($H$11:$H$8770,$F$11:$F$8770,"=COD1",$B$11:$B$8770,"="&amp;B7118)/COUNTIFS($F$11:$F$8770,"=COD1",$B$11:$B$8770,"="&amp;B7118))/COUNTIFS($A$11:$A$8770,"="&amp;A7118,$F$11:$F$8770,"=COD1"),0)</f>
        <v>0</v>
      </c>
      <c r="L7118" s="13" t="e">
        <f>(VLOOKUP(F7118,tarifas!$C$7:$D$10,2,FALSE)+tarifas!$D$21)*datos!H7118</f>
        <v>#N/A</v>
      </c>
      <c r="M7118">
        <v>0</v>
      </c>
      <c r="N7118" s="13" t="e">
        <f t="shared" si="1007"/>
        <v>#N/A</v>
      </c>
      <c r="O7118">
        <f t="shared" si="1008"/>
        <v>0</v>
      </c>
      <c r="P7118" s="12">
        <f t="shared" si="1009"/>
        <v>228.43014591218295</v>
      </c>
      <c r="Q7118">
        <f t="shared" si="1010"/>
        <v>0</v>
      </c>
      <c r="R7118">
        <f>$D$2*tarifas!$D$12/24</f>
        <v>1.4541666666666666</v>
      </c>
      <c r="S7118" t="e">
        <f>VLOOKUP(E7118&amp;" "&amp;F7118,tarifas!$A$13:$D$20,4,FALSE)*P7118</f>
        <v>#N/A</v>
      </c>
      <c r="T7118">
        <f>IF(F7118="COD1",tarifas!$D$11*(SUMIFS($P$11:$P$8770,$F$11:$F$8770,"=COD1",$B$11:$B$8770,"="&amp;B7118)/COUNTIFS($F$11:$F$8770,"=COD1",$B$11:$B$8770,"="&amp;B7118))/COUNTIFS($A$11:$A$8770,"="&amp;A7118,$F$11:$F$8770,"=COD1"),0)</f>
        <v>0</v>
      </c>
      <c r="U7118" t="e">
        <f>(VLOOKUP(F7118,tarifas!$C$7:$D$10,2,FALSE)+tarifas!$D$21)*datos!P7118</f>
        <v>#N/A</v>
      </c>
      <c r="V7118" t="e">
        <f t="shared" si="1011"/>
        <v>#N/A</v>
      </c>
      <c r="W7118">
        <f t="shared" si="1012"/>
        <v>0</v>
      </c>
    </row>
    <row r="7119" spans="1:23" x14ac:dyDescent="0.25">
      <c r="A7119">
        <f t="shared" si="1005"/>
        <v>293</v>
      </c>
      <c r="B7119">
        <f t="shared" si="1006"/>
        <v>10</v>
      </c>
      <c r="C7119" s="1">
        <f t="shared" si="1013"/>
        <v>41936.166666649427</v>
      </c>
      <c r="D7119" s="7">
        <v>0</v>
      </c>
      <c r="E7119" s="7"/>
      <c r="G7119">
        <v>31.5</v>
      </c>
      <c r="H7119" s="12">
        <v>225.81422648543082</v>
      </c>
      <c r="I7119" s="13">
        <f>$D$2*tarifas!$D$12/24</f>
        <v>1.4541666666666666</v>
      </c>
      <c r="J7119" s="13" t="e">
        <f>VLOOKUP(E7119&amp;" "&amp;F7119,tarifas!$A$13:$D$20,4,FALSE)*H7119</f>
        <v>#N/A</v>
      </c>
      <c r="K7119" s="13">
        <f>IF(F7119="COD1",tarifas!$D$11*(SUMIFS($H$11:$H$8770,$F$11:$F$8770,"=COD1",$B$11:$B$8770,"="&amp;B7119)/COUNTIFS($F$11:$F$8770,"=COD1",$B$11:$B$8770,"="&amp;B7119))/COUNTIFS($A$11:$A$8770,"="&amp;A7119,$F$11:$F$8770,"=COD1"),0)</f>
        <v>0</v>
      </c>
      <c r="L7119" s="13" t="e">
        <f>(VLOOKUP(F7119,tarifas!$C$7:$D$10,2,FALSE)+tarifas!$D$21)*datos!H7119</f>
        <v>#N/A</v>
      </c>
      <c r="M7119">
        <v>0</v>
      </c>
      <c r="N7119" s="13" t="e">
        <f t="shared" si="1007"/>
        <v>#N/A</v>
      </c>
      <c r="O7119">
        <f t="shared" si="1008"/>
        <v>0</v>
      </c>
      <c r="P7119" s="12">
        <f t="shared" si="1009"/>
        <v>225.81422648543082</v>
      </c>
      <c r="Q7119">
        <f t="shared" si="1010"/>
        <v>0</v>
      </c>
      <c r="R7119">
        <f>$D$2*tarifas!$D$12/24</f>
        <v>1.4541666666666666</v>
      </c>
      <c r="S7119" t="e">
        <f>VLOOKUP(E7119&amp;" "&amp;F7119,tarifas!$A$13:$D$20,4,FALSE)*P7119</f>
        <v>#N/A</v>
      </c>
      <c r="T7119">
        <f>IF(F7119="COD1",tarifas!$D$11*(SUMIFS($P$11:$P$8770,$F$11:$F$8770,"=COD1",$B$11:$B$8770,"="&amp;B7119)/COUNTIFS($F$11:$F$8770,"=COD1",$B$11:$B$8770,"="&amp;B7119))/COUNTIFS($A$11:$A$8770,"="&amp;A7119,$F$11:$F$8770,"=COD1"),0)</f>
        <v>0</v>
      </c>
      <c r="U7119" t="e">
        <f>(VLOOKUP(F7119,tarifas!$C$7:$D$10,2,FALSE)+tarifas!$D$21)*datos!P7119</f>
        <v>#N/A</v>
      </c>
      <c r="V7119" t="e">
        <f t="shared" si="1011"/>
        <v>#N/A</v>
      </c>
      <c r="W7119">
        <f t="shared" si="1012"/>
        <v>0</v>
      </c>
    </row>
    <row r="7120" spans="1:23" x14ac:dyDescent="0.25">
      <c r="A7120">
        <f t="shared" si="1005"/>
        <v>293</v>
      </c>
      <c r="B7120">
        <f t="shared" si="1006"/>
        <v>10</v>
      </c>
      <c r="C7120" s="1">
        <f t="shared" si="1013"/>
        <v>41936.208333316092</v>
      </c>
      <c r="D7120" s="7">
        <v>0</v>
      </c>
      <c r="E7120" s="7"/>
      <c r="G7120">
        <v>44.58</v>
      </c>
      <c r="H7120" s="12">
        <v>223.67659662081542</v>
      </c>
      <c r="I7120" s="13">
        <f>$D$2*tarifas!$D$12/24</f>
        <v>1.4541666666666666</v>
      </c>
      <c r="J7120" s="13" t="e">
        <f>VLOOKUP(E7120&amp;" "&amp;F7120,tarifas!$A$13:$D$20,4,FALSE)*H7120</f>
        <v>#N/A</v>
      </c>
      <c r="K7120" s="13">
        <f>IF(F7120="COD1",tarifas!$D$11*(SUMIFS($H$11:$H$8770,$F$11:$F$8770,"=COD1",$B$11:$B$8770,"="&amp;B7120)/COUNTIFS($F$11:$F$8770,"=COD1",$B$11:$B$8770,"="&amp;B7120))/COUNTIFS($A$11:$A$8770,"="&amp;A7120,$F$11:$F$8770,"=COD1"),0)</f>
        <v>0</v>
      </c>
      <c r="L7120" s="13" t="e">
        <f>(VLOOKUP(F7120,tarifas!$C$7:$D$10,2,FALSE)+tarifas!$D$21)*datos!H7120</f>
        <v>#N/A</v>
      </c>
      <c r="M7120">
        <v>0</v>
      </c>
      <c r="N7120" s="13" t="e">
        <f t="shared" si="1007"/>
        <v>#N/A</v>
      </c>
      <c r="O7120">
        <f t="shared" si="1008"/>
        <v>0</v>
      </c>
      <c r="P7120" s="12">
        <f t="shared" si="1009"/>
        <v>223.67659662081542</v>
      </c>
      <c r="Q7120">
        <f t="shared" si="1010"/>
        <v>0</v>
      </c>
      <c r="R7120">
        <f>$D$2*tarifas!$D$12/24</f>
        <v>1.4541666666666666</v>
      </c>
      <c r="S7120" t="e">
        <f>VLOOKUP(E7120&amp;" "&amp;F7120,tarifas!$A$13:$D$20,4,FALSE)*P7120</f>
        <v>#N/A</v>
      </c>
      <c r="T7120">
        <f>IF(F7120="COD1",tarifas!$D$11*(SUMIFS($P$11:$P$8770,$F$11:$F$8770,"=COD1",$B$11:$B$8770,"="&amp;B7120)/COUNTIFS($F$11:$F$8770,"=COD1",$B$11:$B$8770,"="&amp;B7120))/COUNTIFS($A$11:$A$8770,"="&amp;A7120,$F$11:$F$8770,"=COD1"),0)</f>
        <v>0</v>
      </c>
      <c r="U7120" t="e">
        <f>(VLOOKUP(F7120,tarifas!$C$7:$D$10,2,FALSE)+tarifas!$D$21)*datos!P7120</f>
        <v>#N/A</v>
      </c>
      <c r="V7120" t="e">
        <f t="shared" si="1011"/>
        <v>#N/A</v>
      </c>
      <c r="W7120">
        <f t="shared" si="1012"/>
        <v>0</v>
      </c>
    </row>
    <row r="7121" spans="1:23" x14ac:dyDescent="0.25">
      <c r="A7121">
        <f t="shared" si="1005"/>
        <v>293</v>
      </c>
      <c r="B7121">
        <f t="shared" si="1006"/>
        <v>10</v>
      </c>
      <c r="C7121" s="1">
        <f t="shared" si="1013"/>
        <v>41936.249999982756</v>
      </c>
      <c r="D7121" s="7">
        <v>0</v>
      </c>
      <c r="E7121" s="7"/>
      <c r="G7121">
        <v>64.89</v>
      </c>
      <c r="H7121" s="12">
        <v>250.82108856762665</v>
      </c>
      <c r="I7121" s="13">
        <f>$D$2*tarifas!$D$12/24</f>
        <v>1.4541666666666666</v>
      </c>
      <c r="J7121" s="13" t="e">
        <f>VLOOKUP(E7121&amp;" "&amp;F7121,tarifas!$A$13:$D$20,4,FALSE)*H7121</f>
        <v>#N/A</v>
      </c>
      <c r="K7121" s="13">
        <f>IF(F7121="COD1",tarifas!$D$11*(SUMIFS($H$11:$H$8770,$F$11:$F$8770,"=COD1",$B$11:$B$8770,"="&amp;B7121)/COUNTIFS($F$11:$F$8770,"=COD1",$B$11:$B$8770,"="&amp;B7121))/COUNTIFS($A$11:$A$8770,"="&amp;A7121,$F$11:$F$8770,"=COD1"),0)</f>
        <v>0</v>
      </c>
      <c r="L7121" s="13" t="e">
        <f>(VLOOKUP(F7121,tarifas!$C$7:$D$10,2,FALSE)+tarifas!$D$21)*datos!H7121</f>
        <v>#N/A</v>
      </c>
      <c r="M7121">
        <v>0</v>
      </c>
      <c r="N7121" s="13" t="e">
        <f t="shared" si="1007"/>
        <v>#N/A</v>
      </c>
      <c r="O7121">
        <f t="shared" si="1008"/>
        <v>0</v>
      </c>
      <c r="P7121" s="12">
        <f t="shared" si="1009"/>
        <v>250.82108856762665</v>
      </c>
      <c r="Q7121">
        <f t="shared" si="1010"/>
        <v>0</v>
      </c>
      <c r="R7121">
        <f>$D$2*tarifas!$D$12/24</f>
        <v>1.4541666666666666</v>
      </c>
      <c r="S7121" t="e">
        <f>VLOOKUP(E7121&amp;" "&amp;F7121,tarifas!$A$13:$D$20,4,FALSE)*P7121</f>
        <v>#N/A</v>
      </c>
      <c r="T7121">
        <f>IF(F7121="COD1",tarifas!$D$11*(SUMIFS($P$11:$P$8770,$F$11:$F$8770,"=COD1",$B$11:$B$8770,"="&amp;B7121)/COUNTIFS($F$11:$F$8770,"=COD1",$B$11:$B$8770,"="&amp;B7121))/COUNTIFS($A$11:$A$8770,"="&amp;A7121,$F$11:$F$8770,"=COD1"),0)</f>
        <v>0</v>
      </c>
      <c r="U7121" t="e">
        <f>(VLOOKUP(F7121,tarifas!$C$7:$D$10,2,FALSE)+tarifas!$D$21)*datos!P7121</f>
        <v>#N/A</v>
      </c>
      <c r="V7121" t="e">
        <f t="shared" si="1011"/>
        <v>#N/A</v>
      </c>
      <c r="W7121">
        <f t="shared" si="1012"/>
        <v>0</v>
      </c>
    </row>
    <row r="7122" spans="1:23" x14ac:dyDescent="0.25">
      <c r="A7122">
        <f t="shared" si="1005"/>
        <v>293</v>
      </c>
      <c r="B7122">
        <f t="shared" si="1006"/>
        <v>10</v>
      </c>
      <c r="C7122" s="1">
        <f t="shared" si="1013"/>
        <v>41936.29166664942</v>
      </c>
      <c r="D7122" s="7">
        <v>0</v>
      </c>
      <c r="E7122" s="7"/>
      <c r="G7122">
        <v>70.400000000000006</v>
      </c>
      <c r="H7122" s="12">
        <v>339.41327466771429</v>
      </c>
      <c r="I7122" s="13">
        <f>$D$2*tarifas!$D$12/24</f>
        <v>1.4541666666666666</v>
      </c>
      <c r="J7122" s="13" t="e">
        <f>VLOOKUP(E7122&amp;" "&amp;F7122,tarifas!$A$13:$D$20,4,FALSE)*H7122</f>
        <v>#N/A</v>
      </c>
      <c r="K7122" s="13">
        <f>IF(F7122="COD1",tarifas!$D$11*(SUMIFS($H$11:$H$8770,$F$11:$F$8770,"=COD1",$B$11:$B$8770,"="&amp;B7122)/COUNTIFS($F$11:$F$8770,"=COD1",$B$11:$B$8770,"="&amp;B7122))/COUNTIFS($A$11:$A$8770,"="&amp;A7122,$F$11:$F$8770,"=COD1"),0)</f>
        <v>0</v>
      </c>
      <c r="L7122" s="13" t="e">
        <f>(VLOOKUP(F7122,tarifas!$C$7:$D$10,2,FALSE)+tarifas!$D$21)*datos!H7122</f>
        <v>#N/A</v>
      </c>
      <c r="M7122">
        <v>66.139229999999998</v>
      </c>
      <c r="N7122" s="13" t="e">
        <f t="shared" si="1007"/>
        <v>#N/A</v>
      </c>
      <c r="O7122">
        <f t="shared" si="1008"/>
        <v>66.139229999999998</v>
      </c>
      <c r="P7122" s="12">
        <f t="shared" si="1009"/>
        <v>273.27404466771429</v>
      </c>
      <c r="Q7122">
        <f t="shared" si="1010"/>
        <v>0</v>
      </c>
      <c r="R7122">
        <f>$D$2*tarifas!$D$12/24</f>
        <v>1.4541666666666666</v>
      </c>
      <c r="S7122" t="e">
        <f>VLOOKUP(E7122&amp;" "&amp;F7122,tarifas!$A$13:$D$20,4,FALSE)*P7122</f>
        <v>#N/A</v>
      </c>
      <c r="T7122">
        <f>IF(F7122="COD1",tarifas!$D$11*(SUMIFS($P$11:$P$8770,$F$11:$F$8770,"=COD1",$B$11:$B$8770,"="&amp;B7122)/COUNTIFS($F$11:$F$8770,"=COD1",$B$11:$B$8770,"="&amp;B7122))/COUNTIFS($A$11:$A$8770,"="&amp;A7122,$F$11:$F$8770,"=COD1"),0)</f>
        <v>0</v>
      </c>
      <c r="U7122" t="e">
        <f>(VLOOKUP(F7122,tarifas!$C$7:$D$10,2,FALSE)+tarifas!$D$21)*datos!P7122</f>
        <v>#N/A</v>
      </c>
      <c r="V7122" t="e">
        <f t="shared" si="1011"/>
        <v>#N/A</v>
      </c>
      <c r="W7122">
        <f t="shared" si="1012"/>
        <v>0</v>
      </c>
    </row>
    <row r="7123" spans="1:23" x14ac:dyDescent="0.25">
      <c r="A7123">
        <f t="shared" si="1005"/>
        <v>293</v>
      </c>
      <c r="B7123">
        <f t="shared" si="1006"/>
        <v>10</v>
      </c>
      <c r="C7123" s="1">
        <f t="shared" si="1013"/>
        <v>41936.333333316084</v>
      </c>
      <c r="D7123" s="7">
        <v>8.5</v>
      </c>
      <c r="E7123" s="7"/>
      <c r="G7123">
        <v>71</v>
      </c>
      <c r="H7123" s="12">
        <v>545.94090651085287</v>
      </c>
      <c r="I7123" s="13">
        <f>$D$2*tarifas!$D$12/24</f>
        <v>1.4541666666666666</v>
      </c>
      <c r="J7123" s="13" t="e">
        <f>VLOOKUP(E7123&amp;" "&amp;F7123,tarifas!$A$13:$D$20,4,FALSE)*H7123</f>
        <v>#N/A</v>
      </c>
      <c r="K7123" s="13">
        <f>IF(F7123="COD1",tarifas!$D$11*(SUMIFS($H$11:$H$8770,$F$11:$F$8770,"=COD1",$B$11:$B$8770,"="&amp;B7123)/COUNTIFS($F$11:$F$8770,"=COD1",$B$11:$B$8770,"="&amp;B7123))/COUNTIFS($A$11:$A$8770,"="&amp;A7123,$F$11:$F$8770,"=COD1"),0)</f>
        <v>0</v>
      </c>
      <c r="L7123" s="13" t="e">
        <f>(VLOOKUP(F7123,tarifas!$C$7:$D$10,2,FALSE)+tarifas!$D$21)*datos!H7123</f>
        <v>#N/A</v>
      </c>
      <c r="M7123">
        <v>116.57584</v>
      </c>
      <c r="N7123" s="13" t="e">
        <f t="shared" si="1007"/>
        <v>#N/A</v>
      </c>
      <c r="O7123">
        <f t="shared" si="1008"/>
        <v>116.57584</v>
      </c>
      <c r="P7123" s="12">
        <f t="shared" si="1009"/>
        <v>429.3650665108529</v>
      </c>
      <c r="Q7123">
        <f t="shared" si="1010"/>
        <v>0</v>
      </c>
      <c r="R7123">
        <f>$D$2*tarifas!$D$12/24</f>
        <v>1.4541666666666666</v>
      </c>
      <c r="S7123" t="e">
        <f>VLOOKUP(E7123&amp;" "&amp;F7123,tarifas!$A$13:$D$20,4,FALSE)*P7123</f>
        <v>#N/A</v>
      </c>
      <c r="T7123">
        <f>IF(F7123="COD1",tarifas!$D$11*(SUMIFS($P$11:$P$8770,$F$11:$F$8770,"=COD1",$B$11:$B$8770,"="&amp;B7123)/COUNTIFS($F$11:$F$8770,"=COD1",$B$11:$B$8770,"="&amp;B7123))/COUNTIFS($A$11:$A$8770,"="&amp;A7123,$F$11:$F$8770,"=COD1"),0)</f>
        <v>0</v>
      </c>
      <c r="U7123" t="e">
        <f>(VLOOKUP(F7123,tarifas!$C$7:$D$10,2,FALSE)+tarifas!$D$21)*datos!P7123</f>
        <v>#N/A</v>
      </c>
      <c r="V7123" t="e">
        <f t="shared" si="1011"/>
        <v>#N/A</v>
      </c>
      <c r="W7123">
        <f t="shared" si="1012"/>
        <v>0</v>
      </c>
    </row>
    <row r="7124" spans="1:23" x14ac:dyDescent="0.25">
      <c r="A7124">
        <f t="shared" si="1005"/>
        <v>293</v>
      </c>
      <c r="B7124">
        <f t="shared" si="1006"/>
        <v>10</v>
      </c>
      <c r="C7124" s="1">
        <f t="shared" si="1013"/>
        <v>41936.374999982749</v>
      </c>
      <c r="D7124" s="7">
        <v>26.530303030303028</v>
      </c>
      <c r="E7124" s="7"/>
      <c r="G7124">
        <v>71.69</v>
      </c>
      <c r="H7124" s="12">
        <v>629.42810225597532</v>
      </c>
      <c r="I7124" s="13">
        <f>$D$2*tarifas!$D$12/24</f>
        <v>1.4541666666666666</v>
      </c>
      <c r="J7124" s="13" t="e">
        <f>VLOOKUP(E7124&amp;" "&amp;F7124,tarifas!$A$13:$D$20,4,FALSE)*H7124</f>
        <v>#N/A</v>
      </c>
      <c r="K7124" s="13">
        <f>IF(F7124="COD1",tarifas!$D$11*(SUMIFS($H$11:$H$8770,$F$11:$F$8770,"=COD1",$B$11:$B$8770,"="&amp;B7124)/COUNTIFS($F$11:$F$8770,"=COD1",$B$11:$B$8770,"="&amp;B7124))/COUNTIFS($A$11:$A$8770,"="&amp;A7124,$F$11:$F$8770,"=COD1"),0)</f>
        <v>0</v>
      </c>
      <c r="L7124" s="13" t="e">
        <f>(VLOOKUP(F7124,tarifas!$C$7:$D$10,2,FALSE)+tarifas!$D$21)*datos!H7124</f>
        <v>#N/A</v>
      </c>
      <c r="M7124">
        <v>356.86840999999998</v>
      </c>
      <c r="N7124" s="13" t="e">
        <f t="shared" si="1007"/>
        <v>#N/A</v>
      </c>
      <c r="O7124">
        <f t="shared" si="1008"/>
        <v>356.86840999999998</v>
      </c>
      <c r="P7124" s="12">
        <f t="shared" si="1009"/>
        <v>272.55969225597534</v>
      </c>
      <c r="Q7124">
        <f t="shared" si="1010"/>
        <v>0</v>
      </c>
      <c r="R7124">
        <f>$D$2*tarifas!$D$12/24</f>
        <v>1.4541666666666666</v>
      </c>
      <c r="S7124" t="e">
        <f>VLOOKUP(E7124&amp;" "&amp;F7124,tarifas!$A$13:$D$20,4,FALSE)*P7124</f>
        <v>#N/A</v>
      </c>
      <c r="T7124">
        <f>IF(F7124="COD1",tarifas!$D$11*(SUMIFS($P$11:$P$8770,$F$11:$F$8770,"=COD1",$B$11:$B$8770,"="&amp;B7124)/COUNTIFS($F$11:$F$8770,"=COD1",$B$11:$B$8770,"="&amp;B7124))/COUNTIFS($A$11:$A$8770,"="&amp;A7124,$F$11:$F$8770,"=COD1"),0)</f>
        <v>0</v>
      </c>
      <c r="U7124" t="e">
        <f>(VLOOKUP(F7124,tarifas!$C$7:$D$10,2,FALSE)+tarifas!$D$21)*datos!P7124</f>
        <v>#N/A</v>
      </c>
      <c r="V7124" t="e">
        <f t="shared" si="1011"/>
        <v>#N/A</v>
      </c>
      <c r="W7124">
        <f t="shared" si="1012"/>
        <v>0</v>
      </c>
    </row>
    <row r="7125" spans="1:23" x14ac:dyDescent="0.25">
      <c r="A7125">
        <f t="shared" si="1005"/>
        <v>293</v>
      </c>
      <c r="B7125">
        <f t="shared" si="1006"/>
        <v>10</v>
      </c>
      <c r="C7125" s="1">
        <f t="shared" si="1013"/>
        <v>41936.416666649413</v>
      </c>
      <c r="D7125" s="7">
        <v>40.439393939393945</v>
      </c>
      <c r="E7125" s="7"/>
      <c r="G7125">
        <v>71</v>
      </c>
      <c r="H7125" s="12">
        <v>676.47105402964758</v>
      </c>
      <c r="I7125" s="13">
        <f>$D$2*tarifas!$D$12/24</f>
        <v>1.4541666666666666</v>
      </c>
      <c r="J7125" s="13" t="e">
        <f>VLOOKUP(E7125&amp;" "&amp;F7125,tarifas!$A$13:$D$20,4,FALSE)*H7125</f>
        <v>#N/A</v>
      </c>
      <c r="K7125" s="13">
        <f>IF(F7125="COD1",tarifas!$D$11*(SUMIFS($H$11:$H$8770,$F$11:$F$8770,"=COD1",$B$11:$B$8770,"="&amp;B7125)/COUNTIFS($F$11:$F$8770,"=COD1",$B$11:$B$8770,"="&amp;B7125))/COUNTIFS($A$11:$A$8770,"="&amp;A7125,$F$11:$F$8770,"=COD1"),0)</f>
        <v>0</v>
      </c>
      <c r="L7125" s="13" t="e">
        <f>(VLOOKUP(F7125,tarifas!$C$7:$D$10,2,FALSE)+tarifas!$D$21)*datos!H7125</f>
        <v>#N/A</v>
      </c>
      <c r="M7125">
        <v>432.08819</v>
      </c>
      <c r="N7125" s="13" t="e">
        <f t="shared" si="1007"/>
        <v>#N/A</v>
      </c>
      <c r="O7125">
        <f t="shared" si="1008"/>
        <v>432.08819</v>
      </c>
      <c r="P7125" s="12">
        <f t="shared" si="1009"/>
        <v>244.38286402964758</v>
      </c>
      <c r="Q7125">
        <f t="shared" si="1010"/>
        <v>0</v>
      </c>
      <c r="R7125">
        <f>$D$2*tarifas!$D$12/24</f>
        <v>1.4541666666666666</v>
      </c>
      <c r="S7125" t="e">
        <f>VLOOKUP(E7125&amp;" "&amp;F7125,tarifas!$A$13:$D$20,4,FALSE)*P7125</f>
        <v>#N/A</v>
      </c>
      <c r="T7125">
        <f>IF(F7125="COD1",tarifas!$D$11*(SUMIFS($P$11:$P$8770,$F$11:$F$8770,"=COD1",$B$11:$B$8770,"="&amp;B7125)/COUNTIFS($F$11:$F$8770,"=COD1",$B$11:$B$8770,"="&amp;B7125))/COUNTIFS($A$11:$A$8770,"="&amp;A7125,$F$11:$F$8770,"=COD1"),0)</f>
        <v>0</v>
      </c>
      <c r="U7125" t="e">
        <f>(VLOOKUP(F7125,tarifas!$C$7:$D$10,2,FALSE)+tarifas!$D$21)*datos!P7125</f>
        <v>#N/A</v>
      </c>
      <c r="V7125" t="e">
        <f t="shared" si="1011"/>
        <v>#N/A</v>
      </c>
      <c r="W7125">
        <f t="shared" si="1012"/>
        <v>0</v>
      </c>
    </row>
    <row r="7126" spans="1:23" x14ac:dyDescent="0.25">
      <c r="A7126">
        <f t="shared" si="1005"/>
        <v>293</v>
      </c>
      <c r="B7126">
        <f t="shared" si="1006"/>
        <v>10</v>
      </c>
      <c r="C7126" s="1">
        <f t="shared" si="1013"/>
        <v>41936.458333316077</v>
      </c>
      <c r="D7126" s="7">
        <v>74.696969696969688</v>
      </c>
      <c r="E7126" s="7"/>
      <c r="G7126">
        <v>71</v>
      </c>
      <c r="H7126" s="12">
        <v>475.42290303562464</v>
      </c>
      <c r="I7126" s="13">
        <f>$D$2*tarifas!$D$12/24</f>
        <v>1.4541666666666666</v>
      </c>
      <c r="J7126" s="13" t="e">
        <f>VLOOKUP(E7126&amp;" "&amp;F7126,tarifas!$A$13:$D$20,4,FALSE)*H7126</f>
        <v>#N/A</v>
      </c>
      <c r="K7126" s="13">
        <f>IF(F7126="COD1",tarifas!$D$11*(SUMIFS($H$11:$H$8770,$F$11:$F$8770,"=COD1",$B$11:$B$8770,"="&amp;B7126)/COUNTIFS($F$11:$F$8770,"=COD1",$B$11:$B$8770,"="&amp;B7126))/COUNTIFS($A$11:$A$8770,"="&amp;A7126,$F$11:$F$8770,"=COD1"),0)</f>
        <v>0</v>
      </c>
      <c r="L7126" s="13" t="e">
        <f>(VLOOKUP(F7126,tarifas!$C$7:$D$10,2,FALSE)+tarifas!$D$21)*datos!H7126</f>
        <v>#N/A</v>
      </c>
      <c r="M7126">
        <v>461.84</v>
      </c>
      <c r="N7126" s="13" t="e">
        <f t="shared" si="1007"/>
        <v>#N/A</v>
      </c>
      <c r="O7126">
        <f t="shared" si="1008"/>
        <v>461.84</v>
      </c>
      <c r="P7126" s="12">
        <f t="shared" si="1009"/>
        <v>13.582903035624668</v>
      </c>
      <c r="Q7126">
        <f t="shared" si="1010"/>
        <v>0</v>
      </c>
      <c r="R7126">
        <f>$D$2*tarifas!$D$12/24</f>
        <v>1.4541666666666666</v>
      </c>
      <c r="S7126" t="e">
        <f>VLOOKUP(E7126&amp;" "&amp;F7126,tarifas!$A$13:$D$20,4,FALSE)*P7126</f>
        <v>#N/A</v>
      </c>
      <c r="T7126">
        <f>IF(F7126="COD1",tarifas!$D$11*(SUMIFS($P$11:$P$8770,$F$11:$F$8770,"=COD1",$B$11:$B$8770,"="&amp;B7126)/COUNTIFS($F$11:$F$8770,"=COD1",$B$11:$B$8770,"="&amp;B7126))/COUNTIFS($A$11:$A$8770,"="&amp;A7126,$F$11:$F$8770,"=COD1"),0)</f>
        <v>0</v>
      </c>
      <c r="U7126" t="e">
        <f>(VLOOKUP(F7126,tarifas!$C$7:$D$10,2,FALSE)+tarifas!$D$21)*datos!P7126</f>
        <v>#N/A</v>
      </c>
      <c r="V7126" t="e">
        <f t="shared" si="1011"/>
        <v>#N/A</v>
      </c>
      <c r="W7126">
        <f t="shared" si="1012"/>
        <v>0</v>
      </c>
    </row>
    <row r="7127" spans="1:23" x14ac:dyDescent="0.25">
      <c r="A7127">
        <f t="shared" si="1005"/>
        <v>293</v>
      </c>
      <c r="B7127">
        <f t="shared" si="1006"/>
        <v>10</v>
      </c>
      <c r="C7127" s="1">
        <f t="shared" si="1013"/>
        <v>41936.499999982741</v>
      </c>
      <c r="D7127" s="7">
        <v>253.19696969696969</v>
      </c>
      <c r="E7127" s="7"/>
      <c r="G7127">
        <v>71.62</v>
      </c>
      <c r="H7127" s="12">
        <v>447.70154907188987</v>
      </c>
      <c r="I7127" s="13">
        <f>$D$2*tarifas!$D$12/24</f>
        <v>1.4541666666666666</v>
      </c>
      <c r="J7127" s="13" t="e">
        <f>VLOOKUP(E7127&amp;" "&amp;F7127,tarifas!$A$13:$D$20,4,FALSE)*H7127</f>
        <v>#N/A</v>
      </c>
      <c r="K7127" s="13">
        <f>IF(F7127="COD1",tarifas!$D$11*(SUMIFS($H$11:$H$8770,$F$11:$F$8770,"=COD1",$B$11:$B$8770,"="&amp;B7127)/COUNTIFS($F$11:$F$8770,"=COD1",$B$11:$B$8770,"="&amp;B7127))/COUNTIFS($A$11:$A$8770,"="&amp;A7127,$F$11:$F$8770,"=COD1"),0)</f>
        <v>0</v>
      </c>
      <c r="L7127" s="13" t="e">
        <f>(VLOOKUP(F7127,tarifas!$C$7:$D$10,2,FALSE)+tarifas!$D$21)*datos!H7127</f>
        <v>#N/A</v>
      </c>
      <c r="M7127">
        <v>369.65298999999999</v>
      </c>
      <c r="N7127" s="13" t="e">
        <f t="shared" si="1007"/>
        <v>#N/A</v>
      </c>
      <c r="O7127">
        <f t="shared" si="1008"/>
        <v>369.65298999999999</v>
      </c>
      <c r="P7127" s="12">
        <f t="shared" si="1009"/>
        <v>78.048559071889883</v>
      </c>
      <c r="Q7127">
        <f t="shared" si="1010"/>
        <v>0</v>
      </c>
      <c r="R7127">
        <f>$D$2*tarifas!$D$12/24</f>
        <v>1.4541666666666666</v>
      </c>
      <c r="S7127" t="e">
        <f>VLOOKUP(E7127&amp;" "&amp;F7127,tarifas!$A$13:$D$20,4,FALSE)*P7127</f>
        <v>#N/A</v>
      </c>
      <c r="T7127">
        <f>IF(F7127="COD1",tarifas!$D$11*(SUMIFS($P$11:$P$8770,$F$11:$F$8770,"=COD1",$B$11:$B$8770,"="&amp;B7127)/COUNTIFS($F$11:$F$8770,"=COD1",$B$11:$B$8770,"="&amp;B7127))/COUNTIFS($A$11:$A$8770,"="&amp;A7127,$F$11:$F$8770,"=COD1"),0)</f>
        <v>0</v>
      </c>
      <c r="U7127" t="e">
        <f>(VLOOKUP(F7127,tarifas!$C$7:$D$10,2,FALSE)+tarifas!$D$21)*datos!P7127</f>
        <v>#N/A</v>
      </c>
      <c r="V7127" t="e">
        <f t="shared" si="1011"/>
        <v>#N/A</v>
      </c>
      <c r="W7127">
        <f t="shared" si="1012"/>
        <v>0</v>
      </c>
    </row>
    <row r="7128" spans="1:23" x14ac:dyDescent="0.25">
      <c r="A7128">
        <f t="shared" si="1005"/>
        <v>293</v>
      </c>
      <c r="B7128">
        <f t="shared" si="1006"/>
        <v>10</v>
      </c>
      <c r="C7128" s="1">
        <f t="shared" si="1013"/>
        <v>41936.541666649406</v>
      </c>
      <c r="D7128" s="7">
        <v>449.9848484848485</v>
      </c>
      <c r="E7128" s="7"/>
      <c r="G7128">
        <v>70.12</v>
      </c>
      <c r="H7128" s="12">
        <v>587.75373872360717</v>
      </c>
      <c r="I7128" s="13">
        <f>$D$2*tarifas!$D$12/24</f>
        <v>1.4541666666666666</v>
      </c>
      <c r="J7128" s="13" t="e">
        <f>VLOOKUP(E7128&amp;" "&amp;F7128,tarifas!$A$13:$D$20,4,FALSE)*H7128</f>
        <v>#N/A</v>
      </c>
      <c r="K7128" s="13">
        <f>IF(F7128="COD1",tarifas!$D$11*(SUMIFS($H$11:$H$8770,$F$11:$F$8770,"=COD1",$B$11:$B$8770,"="&amp;B7128)/COUNTIFS($F$11:$F$8770,"=COD1",$B$11:$B$8770,"="&amp;B7128))/COUNTIFS($A$11:$A$8770,"="&amp;A7128,$F$11:$F$8770,"=COD1"),0)</f>
        <v>0</v>
      </c>
      <c r="L7128" s="13" t="e">
        <f>(VLOOKUP(F7128,tarifas!$C$7:$D$10,2,FALSE)+tarifas!$D$21)*datos!H7128</f>
        <v>#N/A</v>
      </c>
      <c r="M7128">
        <v>406.05629999999996</v>
      </c>
      <c r="N7128" s="13" t="e">
        <f t="shared" si="1007"/>
        <v>#N/A</v>
      </c>
      <c r="O7128">
        <f t="shared" si="1008"/>
        <v>406.05629999999996</v>
      </c>
      <c r="P7128" s="12">
        <f t="shared" si="1009"/>
        <v>181.69743872360721</v>
      </c>
      <c r="Q7128">
        <f t="shared" si="1010"/>
        <v>0</v>
      </c>
      <c r="R7128">
        <f>$D$2*tarifas!$D$12/24</f>
        <v>1.4541666666666666</v>
      </c>
      <c r="S7128" t="e">
        <f>VLOOKUP(E7128&amp;" "&amp;F7128,tarifas!$A$13:$D$20,4,FALSE)*P7128</f>
        <v>#N/A</v>
      </c>
      <c r="T7128">
        <f>IF(F7128="COD1",tarifas!$D$11*(SUMIFS($P$11:$P$8770,$F$11:$F$8770,"=COD1",$B$11:$B$8770,"="&amp;B7128)/COUNTIFS($F$11:$F$8770,"=COD1",$B$11:$B$8770,"="&amp;B7128))/COUNTIFS($A$11:$A$8770,"="&amp;A7128,$F$11:$F$8770,"=COD1"),0)</f>
        <v>0</v>
      </c>
      <c r="U7128" t="e">
        <f>(VLOOKUP(F7128,tarifas!$C$7:$D$10,2,FALSE)+tarifas!$D$21)*datos!P7128</f>
        <v>#N/A</v>
      </c>
      <c r="V7128" t="e">
        <f t="shared" si="1011"/>
        <v>#N/A</v>
      </c>
      <c r="W7128">
        <f t="shared" si="1012"/>
        <v>0</v>
      </c>
    </row>
    <row r="7129" spans="1:23" x14ac:dyDescent="0.25">
      <c r="A7129">
        <f t="shared" si="1005"/>
        <v>293</v>
      </c>
      <c r="B7129">
        <f t="shared" si="1006"/>
        <v>10</v>
      </c>
      <c r="C7129" s="1">
        <f t="shared" si="1013"/>
        <v>41936.58333331607</v>
      </c>
      <c r="D7129" s="7">
        <v>363.69696969696969</v>
      </c>
      <c r="E7129" s="7"/>
      <c r="G7129">
        <v>68.010000000000005</v>
      </c>
      <c r="H7129" s="12">
        <v>592.60892675412651</v>
      </c>
      <c r="I7129" s="13">
        <f>$D$2*tarifas!$D$12/24</f>
        <v>1.4541666666666666</v>
      </c>
      <c r="J7129" s="13" t="e">
        <f>VLOOKUP(E7129&amp;" "&amp;F7129,tarifas!$A$13:$D$20,4,FALSE)*H7129</f>
        <v>#N/A</v>
      </c>
      <c r="K7129" s="13">
        <f>IF(F7129="COD1",tarifas!$D$11*(SUMIFS($H$11:$H$8770,$F$11:$F$8770,"=COD1",$B$11:$B$8770,"="&amp;B7129)/COUNTIFS($F$11:$F$8770,"=COD1",$B$11:$B$8770,"="&amp;B7129))/COUNTIFS($A$11:$A$8770,"="&amp;A7129,$F$11:$F$8770,"=COD1"),0)</f>
        <v>0</v>
      </c>
      <c r="L7129" s="13" t="e">
        <f>(VLOOKUP(F7129,tarifas!$C$7:$D$10,2,FALSE)+tarifas!$D$21)*datos!H7129</f>
        <v>#N/A</v>
      </c>
      <c r="M7129">
        <v>333.99802</v>
      </c>
      <c r="N7129" s="13" t="e">
        <f t="shared" si="1007"/>
        <v>#N/A</v>
      </c>
      <c r="O7129">
        <f t="shared" si="1008"/>
        <v>333.99802</v>
      </c>
      <c r="P7129" s="12">
        <f t="shared" si="1009"/>
        <v>258.61090675412652</v>
      </c>
      <c r="Q7129">
        <f t="shared" si="1010"/>
        <v>0</v>
      </c>
      <c r="R7129">
        <f>$D$2*tarifas!$D$12/24</f>
        <v>1.4541666666666666</v>
      </c>
      <c r="S7129" t="e">
        <f>VLOOKUP(E7129&amp;" "&amp;F7129,tarifas!$A$13:$D$20,4,FALSE)*P7129</f>
        <v>#N/A</v>
      </c>
      <c r="T7129">
        <f>IF(F7129="COD1",tarifas!$D$11*(SUMIFS($P$11:$P$8770,$F$11:$F$8770,"=COD1",$B$11:$B$8770,"="&amp;B7129)/COUNTIFS($F$11:$F$8770,"=COD1",$B$11:$B$8770,"="&amp;B7129))/COUNTIFS($A$11:$A$8770,"="&amp;A7129,$F$11:$F$8770,"=COD1"),0)</f>
        <v>0</v>
      </c>
      <c r="U7129" t="e">
        <f>(VLOOKUP(F7129,tarifas!$C$7:$D$10,2,FALSE)+tarifas!$D$21)*datos!P7129</f>
        <v>#N/A</v>
      </c>
      <c r="V7129" t="e">
        <f t="shared" si="1011"/>
        <v>#N/A</v>
      </c>
      <c r="W7129">
        <f t="shared" si="1012"/>
        <v>0</v>
      </c>
    </row>
    <row r="7130" spans="1:23" x14ac:dyDescent="0.25">
      <c r="A7130">
        <f t="shared" si="1005"/>
        <v>293</v>
      </c>
      <c r="B7130">
        <f t="shared" si="1006"/>
        <v>10</v>
      </c>
      <c r="C7130" s="1">
        <f t="shared" si="1013"/>
        <v>41936.624999982734</v>
      </c>
      <c r="D7130" s="7">
        <v>457.969696969697</v>
      </c>
      <c r="E7130" s="7"/>
      <c r="G7130">
        <v>68.69</v>
      </c>
      <c r="H7130" s="12">
        <v>597.55093160581896</v>
      </c>
      <c r="I7130" s="13">
        <f>$D$2*tarifas!$D$12/24</f>
        <v>1.4541666666666666</v>
      </c>
      <c r="J7130" s="13" t="e">
        <f>VLOOKUP(E7130&amp;" "&amp;F7130,tarifas!$A$13:$D$20,4,FALSE)*H7130</f>
        <v>#N/A</v>
      </c>
      <c r="K7130" s="13">
        <f>IF(F7130="COD1",tarifas!$D$11*(SUMIFS($H$11:$H$8770,$F$11:$F$8770,"=COD1",$B$11:$B$8770,"="&amp;B7130)/COUNTIFS($F$11:$F$8770,"=COD1",$B$11:$B$8770,"="&amp;B7130))/COUNTIFS($A$11:$A$8770,"="&amp;A7130,$F$11:$F$8770,"=COD1"),0)</f>
        <v>0</v>
      </c>
      <c r="L7130" s="13" t="e">
        <f>(VLOOKUP(F7130,tarifas!$C$7:$D$10,2,FALSE)+tarifas!$D$21)*datos!H7130</f>
        <v>#N/A</v>
      </c>
      <c r="M7130">
        <v>219.12463</v>
      </c>
      <c r="N7130" s="13" t="e">
        <f t="shared" si="1007"/>
        <v>#N/A</v>
      </c>
      <c r="O7130">
        <f t="shared" si="1008"/>
        <v>219.12463</v>
      </c>
      <c r="P7130" s="12">
        <f t="shared" si="1009"/>
        <v>378.42630160581894</v>
      </c>
      <c r="Q7130">
        <f t="shared" si="1010"/>
        <v>0</v>
      </c>
      <c r="R7130">
        <f>$D$2*tarifas!$D$12/24</f>
        <v>1.4541666666666666</v>
      </c>
      <c r="S7130" t="e">
        <f>VLOOKUP(E7130&amp;" "&amp;F7130,tarifas!$A$13:$D$20,4,FALSE)*P7130</f>
        <v>#N/A</v>
      </c>
      <c r="T7130">
        <f>IF(F7130="COD1",tarifas!$D$11*(SUMIFS($P$11:$P$8770,$F$11:$F$8770,"=COD1",$B$11:$B$8770,"="&amp;B7130)/COUNTIFS($F$11:$F$8770,"=COD1",$B$11:$B$8770,"="&amp;B7130))/COUNTIFS($A$11:$A$8770,"="&amp;A7130,$F$11:$F$8770,"=COD1"),0)</f>
        <v>0</v>
      </c>
      <c r="U7130" t="e">
        <f>(VLOOKUP(F7130,tarifas!$C$7:$D$10,2,FALSE)+tarifas!$D$21)*datos!P7130</f>
        <v>#N/A</v>
      </c>
      <c r="V7130" t="e">
        <f t="shared" si="1011"/>
        <v>#N/A</v>
      </c>
      <c r="W7130">
        <f t="shared" si="1012"/>
        <v>0</v>
      </c>
    </row>
    <row r="7131" spans="1:23" x14ac:dyDescent="0.25">
      <c r="A7131">
        <f t="shared" si="1005"/>
        <v>293</v>
      </c>
      <c r="B7131">
        <f t="shared" si="1006"/>
        <v>10</v>
      </c>
      <c r="C7131" s="1">
        <f t="shared" si="1013"/>
        <v>41936.666666649398</v>
      </c>
      <c r="D7131" s="7">
        <v>201.68181818181822</v>
      </c>
      <c r="E7131" s="7"/>
      <c r="G7131">
        <v>69.58</v>
      </c>
      <c r="H7131" s="12">
        <v>551.45383238870636</v>
      </c>
      <c r="I7131" s="13">
        <f>$D$2*tarifas!$D$12/24</f>
        <v>1.4541666666666666</v>
      </c>
      <c r="J7131" s="13" t="e">
        <f>VLOOKUP(E7131&amp;" "&amp;F7131,tarifas!$A$13:$D$20,4,FALSE)*H7131</f>
        <v>#N/A</v>
      </c>
      <c r="K7131" s="13">
        <f>IF(F7131="COD1",tarifas!$D$11*(SUMIFS($H$11:$H$8770,$F$11:$F$8770,"=COD1",$B$11:$B$8770,"="&amp;B7131)/COUNTIFS($F$11:$F$8770,"=COD1",$B$11:$B$8770,"="&amp;B7131))/COUNTIFS($A$11:$A$8770,"="&amp;A7131,$F$11:$F$8770,"=COD1"),0)</f>
        <v>0</v>
      </c>
      <c r="L7131" s="13" t="e">
        <f>(VLOOKUP(F7131,tarifas!$C$7:$D$10,2,FALSE)+tarifas!$D$21)*datos!H7131</f>
        <v>#N/A</v>
      </c>
      <c r="M7131">
        <v>63.76323</v>
      </c>
      <c r="N7131" s="13" t="e">
        <f t="shared" si="1007"/>
        <v>#N/A</v>
      </c>
      <c r="O7131">
        <f t="shared" si="1008"/>
        <v>63.76323</v>
      </c>
      <c r="P7131" s="12">
        <f t="shared" si="1009"/>
        <v>487.69060238870634</v>
      </c>
      <c r="Q7131">
        <f t="shared" si="1010"/>
        <v>0</v>
      </c>
      <c r="R7131">
        <f>$D$2*tarifas!$D$12/24</f>
        <v>1.4541666666666666</v>
      </c>
      <c r="S7131" t="e">
        <f>VLOOKUP(E7131&amp;" "&amp;F7131,tarifas!$A$13:$D$20,4,FALSE)*P7131</f>
        <v>#N/A</v>
      </c>
      <c r="T7131">
        <f>IF(F7131="COD1",tarifas!$D$11*(SUMIFS($P$11:$P$8770,$F$11:$F$8770,"=COD1",$B$11:$B$8770,"="&amp;B7131)/COUNTIFS($F$11:$F$8770,"=COD1",$B$11:$B$8770,"="&amp;B7131))/COUNTIFS($A$11:$A$8770,"="&amp;A7131,$F$11:$F$8770,"=COD1"),0)</f>
        <v>0</v>
      </c>
      <c r="U7131" t="e">
        <f>(VLOOKUP(F7131,tarifas!$C$7:$D$10,2,FALSE)+tarifas!$D$21)*datos!P7131</f>
        <v>#N/A</v>
      </c>
      <c r="V7131" t="e">
        <f t="shared" si="1011"/>
        <v>#N/A</v>
      </c>
      <c r="W7131">
        <f t="shared" si="1012"/>
        <v>0</v>
      </c>
    </row>
    <row r="7132" spans="1:23" x14ac:dyDescent="0.25">
      <c r="A7132">
        <f t="shared" si="1005"/>
        <v>293</v>
      </c>
      <c r="B7132">
        <f t="shared" si="1006"/>
        <v>10</v>
      </c>
      <c r="C7132" s="1">
        <f t="shared" si="1013"/>
        <v>41936.708333316063</v>
      </c>
      <c r="D7132" s="7">
        <v>37.090909090909086</v>
      </c>
      <c r="E7132" s="7"/>
      <c r="G7132">
        <v>69.91</v>
      </c>
      <c r="H7132" s="12">
        <v>454.71446871617934</v>
      </c>
      <c r="I7132" s="13">
        <f>$D$2*tarifas!$D$12/24</f>
        <v>1.4541666666666666</v>
      </c>
      <c r="J7132" s="13" t="e">
        <f>VLOOKUP(E7132&amp;" "&amp;F7132,tarifas!$A$13:$D$20,4,FALSE)*H7132</f>
        <v>#N/A</v>
      </c>
      <c r="K7132" s="13">
        <f>IF(F7132="COD1",tarifas!$D$11*(SUMIFS($H$11:$H$8770,$F$11:$F$8770,"=COD1",$B$11:$B$8770,"="&amp;B7132)/COUNTIFS($F$11:$F$8770,"=COD1",$B$11:$B$8770,"="&amp;B7132))/COUNTIFS($A$11:$A$8770,"="&amp;A7132,$F$11:$F$8770,"=COD1"),0)</f>
        <v>0</v>
      </c>
      <c r="L7132" s="13" t="e">
        <f>(VLOOKUP(F7132,tarifas!$C$7:$D$10,2,FALSE)+tarifas!$D$21)*datos!H7132</f>
        <v>#N/A</v>
      </c>
      <c r="M7132">
        <v>0</v>
      </c>
      <c r="N7132" s="13" t="e">
        <f t="shared" si="1007"/>
        <v>#N/A</v>
      </c>
      <c r="O7132">
        <f t="shared" si="1008"/>
        <v>0</v>
      </c>
      <c r="P7132" s="12">
        <f t="shared" si="1009"/>
        <v>454.71446871617934</v>
      </c>
      <c r="Q7132">
        <f t="shared" si="1010"/>
        <v>0</v>
      </c>
      <c r="R7132">
        <f>$D$2*tarifas!$D$12/24</f>
        <v>1.4541666666666666</v>
      </c>
      <c r="S7132" t="e">
        <f>VLOOKUP(E7132&amp;" "&amp;F7132,tarifas!$A$13:$D$20,4,FALSE)*P7132</f>
        <v>#N/A</v>
      </c>
      <c r="T7132">
        <f>IF(F7132="COD1",tarifas!$D$11*(SUMIFS($P$11:$P$8770,$F$11:$F$8770,"=COD1",$B$11:$B$8770,"="&amp;B7132)/COUNTIFS($F$11:$F$8770,"=COD1",$B$11:$B$8770,"="&amp;B7132))/COUNTIFS($A$11:$A$8770,"="&amp;A7132,$F$11:$F$8770,"=COD1"),0)</f>
        <v>0</v>
      </c>
      <c r="U7132" t="e">
        <f>(VLOOKUP(F7132,tarifas!$C$7:$D$10,2,FALSE)+tarifas!$D$21)*datos!P7132</f>
        <v>#N/A</v>
      </c>
      <c r="V7132" t="e">
        <f t="shared" si="1011"/>
        <v>#N/A</v>
      </c>
      <c r="W7132">
        <f t="shared" si="1012"/>
        <v>0</v>
      </c>
    </row>
    <row r="7133" spans="1:23" x14ac:dyDescent="0.25">
      <c r="A7133">
        <f t="shared" si="1005"/>
        <v>293</v>
      </c>
      <c r="B7133">
        <f t="shared" si="1006"/>
        <v>10</v>
      </c>
      <c r="C7133" s="1">
        <f t="shared" si="1013"/>
        <v>41936.749999982727</v>
      </c>
      <c r="D7133" s="7">
        <v>0</v>
      </c>
      <c r="E7133" s="7"/>
      <c r="G7133">
        <v>71.69</v>
      </c>
      <c r="H7133" s="12">
        <v>344.21221493378766</v>
      </c>
      <c r="I7133" s="13">
        <f>$D$2*tarifas!$D$12/24</f>
        <v>1.4541666666666666</v>
      </c>
      <c r="J7133" s="13" t="e">
        <f>VLOOKUP(E7133&amp;" "&amp;F7133,tarifas!$A$13:$D$20,4,FALSE)*H7133</f>
        <v>#N/A</v>
      </c>
      <c r="K7133" s="13">
        <f>IF(F7133="COD1",tarifas!$D$11*(SUMIFS($H$11:$H$8770,$F$11:$F$8770,"=COD1",$B$11:$B$8770,"="&amp;B7133)/COUNTIFS($F$11:$F$8770,"=COD1",$B$11:$B$8770,"="&amp;B7133))/COUNTIFS($A$11:$A$8770,"="&amp;A7133,$F$11:$F$8770,"=COD1"),0)</f>
        <v>0</v>
      </c>
      <c r="L7133" s="13" t="e">
        <f>(VLOOKUP(F7133,tarifas!$C$7:$D$10,2,FALSE)+tarifas!$D$21)*datos!H7133</f>
        <v>#N/A</v>
      </c>
      <c r="M7133">
        <v>0</v>
      </c>
      <c r="N7133" s="13" t="e">
        <f t="shared" si="1007"/>
        <v>#N/A</v>
      </c>
      <c r="O7133">
        <f t="shared" si="1008"/>
        <v>0</v>
      </c>
      <c r="P7133" s="12">
        <f t="shared" si="1009"/>
        <v>344.21221493378766</v>
      </c>
      <c r="Q7133">
        <f t="shared" si="1010"/>
        <v>0</v>
      </c>
      <c r="R7133">
        <f>$D$2*tarifas!$D$12/24</f>
        <v>1.4541666666666666</v>
      </c>
      <c r="S7133" t="e">
        <f>VLOOKUP(E7133&amp;" "&amp;F7133,tarifas!$A$13:$D$20,4,FALSE)*P7133</f>
        <v>#N/A</v>
      </c>
      <c r="T7133">
        <f>IF(F7133="COD1",tarifas!$D$11*(SUMIFS($P$11:$P$8770,$F$11:$F$8770,"=COD1",$B$11:$B$8770,"="&amp;B7133)/COUNTIFS($F$11:$F$8770,"=COD1",$B$11:$B$8770,"="&amp;B7133))/COUNTIFS($A$11:$A$8770,"="&amp;A7133,$F$11:$F$8770,"=COD1"),0)</f>
        <v>0</v>
      </c>
      <c r="U7133" t="e">
        <f>(VLOOKUP(F7133,tarifas!$C$7:$D$10,2,FALSE)+tarifas!$D$21)*datos!P7133</f>
        <v>#N/A</v>
      </c>
      <c r="V7133" t="e">
        <f t="shared" si="1011"/>
        <v>#N/A</v>
      </c>
      <c r="W7133">
        <f t="shared" si="1012"/>
        <v>0</v>
      </c>
    </row>
    <row r="7134" spans="1:23" x14ac:dyDescent="0.25">
      <c r="A7134">
        <f t="shared" si="1005"/>
        <v>293</v>
      </c>
      <c r="B7134">
        <f t="shared" si="1006"/>
        <v>10</v>
      </c>
      <c r="C7134" s="1">
        <f t="shared" si="1013"/>
        <v>41936.791666649391</v>
      </c>
      <c r="D7134" s="7">
        <v>0</v>
      </c>
      <c r="E7134" s="7"/>
      <c r="G7134">
        <v>77.400000000000006</v>
      </c>
      <c r="H7134" s="12">
        <v>255.91709377159199</v>
      </c>
      <c r="I7134" s="13">
        <f>$D$2*tarifas!$D$12/24</f>
        <v>1.4541666666666666</v>
      </c>
      <c r="J7134" s="13" t="e">
        <f>VLOOKUP(E7134&amp;" "&amp;F7134,tarifas!$A$13:$D$20,4,FALSE)*H7134</f>
        <v>#N/A</v>
      </c>
      <c r="K7134" s="13">
        <f>IF(F7134="COD1",tarifas!$D$11*(SUMIFS($H$11:$H$8770,$F$11:$F$8770,"=COD1",$B$11:$B$8770,"="&amp;B7134)/COUNTIFS($F$11:$F$8770,"=COD1",$B$11:$B$8770,"="&amp;B7134))/COUNTIFS($A$11:$A$8770,"="&amp;A7134,$F$11:$F$8770,"=COD1"),0)</f>
        <v>0</v>
      </c>
      <c r="L7134" s="13" t="e">
        <f>(VLOOKUP(F7134,tarifas!$C$7:$D$10,2,FALSE)+tarifas!$D$21)*datos!H7134</f>
        <v>#N/A</v>
      </c>
      <c r="M7134">
        <v>0</v>
      </c>
      <c r="N7134" s="13" t="e">
        <f t="shared" si="1007"/>
        <v>#N/A</v>
      </c>
      <c r="O7134">
        <f t="shared" si="1008"/>
        <v>0</v>
      </c>
      <c r="P7134" s="12">
        <f t="shared" si="1009"/>
        <v>255.91709377159199</v>
      </c>
      <c r="Q7134">
        <f t="shared" si="1010"/>
        <v>0</v>
      </c>
      <c r="R7134">
        <f>$D$2*tarifas!$D$12/24</f>
        <v>1.4541666666666666</v>
      </c>
      <c r="S7134" t="e">
        <f>VLOOKUP(E7134&amp;" "&amp;F7134,tarifas!$A$13:$D$20,4,FALSE)*P7134</f>
        <v>#N/A</v>
      </c>
      <c r="T7134">
        <f>IF(F7134="COD1",tarifas!$D$11*(SUMIFS($P$11:$P$8770,$F$11:$F$8770,"=COD1",$B$11:$B$8770,"="&amp;B7134)/COUNTIFS($F$11:$F$8770,"=COD1",$B$11:$B$8770,"="&amp;B7134))/COUNTIFS($A$11:$A$8770,"="&amp;A7134,$F$11:$F$8770,"=COD1"),0)</f>
        <v>0</v>
      </c>
      <c r="U7134" t="e">
        <f>(VLOOKUP(F7134,tarifas!$C$7:$D$10,2,FALSE)+tarifas!$D$21)*datos!P7134</f>
        <v>#N/A</v>
      </c>
      <c r="V7134" t="e">
        <f t="shared" si="1011"/>
        <v>#N/A</v>
      </c>
      <c r="W7134">
        <f t="shared" si="1012"/>
        <v>0</v>
      </c>
    </row>
    <row r="7135" spans="1:23" x14ac:dyDescent="0.25">
      <c r="A7135">
        <f t="shared" si="1005"/>
        <v>293</v>
      </c>
      <c r="B7135">
        <f t="shared" si="1006"/>
        <v>10</v>
      </c>
      <c r="C7135" s="1">
        <f t="shared" si="1013"/>
        <v>41936.833333316055</v>
      </c>
      <c r="D7135" s="7">
        <v>0</v>
      </c>
      <c r="E7135" s="7"/>
      <c r="G7135">
        <v>72.319999999999993</v>
      </c>
      <c r="H7135" s="12">
        <v>231.0671661181668</v>
      </c>
      <c r="I7135" s="13">
        <f>$D$2*tarifas!$D$12/24</f>
        <v>1.4541666666666666</v>
      </c>
      <c r="J7135" s="13" t="e">
        <f>VLOOKUP(E7135&amp;" "&amp;F7135,tarifas!$A$13:$D$20,4,FALSE)*H7135</f>
        <v>#N/A</v>
      </c>
      <c r="K7135" s="13">
        <f>IF(F7135="COD1",tarifas!$D$11*(SUMIFS($H$11:$H$8770,$F$11:$F$8770,"=COD1",$B$11:$B$8770,"="&amp;B7135)/COUNTIFS($F$11:$F$8770,"=COD1",$B$11:$B$8770,"="&amp;B7135))/COUNTIFS($A$11:$A$8770,"="&amp;A7135,$F$11:$F$8770,"=COD1"),0)</f>
        <v>0</v>
      </c>
      <c r="L7135" s="13" t="e">
        <f>(VLOOKUP(F7135,tarifas!$C$7:$D$10,2,FALSE)+tarifas!$D$21)*datos!H7135</f>
        <v>#N/A</v>
      </c>
      <c r="M7135">
        <v>0</v>
      </c>
      <c r="N7135" s="13" t="e">
        <f t="shared" si="1007"/>
        <v>#N/A</v>
      </c>
      <c r="O7135">
        <f t="shared" si="1008"/>
        <v>0</v>
      </c>
      <c r="P7135" s="12">
        <f t="shared" si="1009"/>
        <v>231.0671661181668</v>
      </c>
      <c r="Q7135">
        <f t="shared" si="1010"/>
        <v>0</v>
      </c>
      <c r="R7135">
        <f>$D$2*tarifas!$D$12/24</f>
        <v>1.4541666666666666</v>
      </c>
      <c r="S7135" t="e">
        <f>VLOOKUP(E7135&amp;" "&amp;F7135,tarifas!$A$13:$D$20,4,FALSE)*P7135</f>
        <v>#N/A</v>
      </c>
      <c r="T7135">
        <f>IF(F7135="COD1",tarifas!$D$11*(SUMIFS($P$11:$P$8770,$F$11:$F$8770,"=COD1",$B$11:$B$8770,"="&amp;B7135)/COUNTIFS($F$11:$F$8770,"=COD1",$B$11:$B$8770,"="&amp;B7135))/COUNTIFS($A$11:$A$8770,"="&amp;A7135,$F$11:$F$8770,"=COD1"),0)</f>
        <v>0</v>
      </c>
      <c r="U7135" t="e">
        <f>(VLOOKUP(F7135,tarifas!$C$7:$D$10,2,FALSE)+tarifas!$D$21)*datos!P7135</f>
        <v>#N/A</v>
      </c>
      <c r="V7135" t="e">
        <f t="shared" si="1011"/>
        <v>#N/A</v>
      </c>
      <c r="W7135">
        <f t="shared" si="1012"/>
        <v>0</v>
      </c>
    </row>
    <row r="7136" spans="1:23" x14ac:dyDescent="0.25">
      <c r="A7136">
        <f t="shared" si="1005"/>
        <v>293</v>
      </c>
      <c r="B7136">
        <f t="shared" si="1006"/>
        <v>10</v>
      </c>
      <c r="C7136" s="1">
        <f t="shared" si="1013"/>
        <v>41936.87499998272</v>
      </c>
      <c r="D7136" s="7">
        <v>0</v>
      </c>
      <c r="E7136" s="7"/>
      <c r="G7136">
        <v>70.12</v>
      </c>
      <c r="H7136" s="12">
        <v>224.08563057004559</v>
      </c>
      <c r="I7136" s="13">
        <f>$D$2*tarifas!$D$12/24</f>
        <v>1.4541666666666666</v>
      </c>
      <c r="J7136" s="13" t="e">
        <f>VLOOKUP(E7136&amp;" "&amp;F7136,tarifas!$A$13:$D$20,4,FALSE)*H7136</f>
        <v>#N/A</v>
      </c>
      <c r="K7136" s="13">
        <f>IF(F7136="COD1",tarifas!$D$11*(SUMIFS($H$11:$H$8770,$F$11:$F$8770,"=COD1",$B$11:$B$8770,"="&amp;B7136)/COUNTIFS($F$11:$F$8770,"=COD1",$B$11:$B$8770,"="&amp;B7136))/COUNTIFS($A$11:$A$8770,"="&amp;A7136,$F$11:$F$8770,"=COD1"),0)</f>
        <v>0</v>
      </c>
      <c r="L7136" s="13" t="e">
        <f>(VLOOKUP(F7136,tarifas!$C$7:$D$10,2,FALSE)+tarifas!$D$21)*datos!H7136</f>
        <v>#N/A</v>
      </c>
      <c r="M7136">
        <v>0</v>
      </c>
      <c r="N7136" s="13" t="e">
        <f t="shared" si="1007"/>
        <v>#N/A</v>
      </c>
      <c r="O7136">
        <f t="shared" si="1008"/>
        <v>0</v>
      </c>
      <c r="P7136" s="12">
        <f t="shared" si="1009"/>
        <v>224.08563057004559</v>
      </c>
      <c r="Q7136">
        <f t="shared" si="1010"/>
        <v>0</v>
      </c>
      <c r="R7136">
        <f>$D$2*tarifas!$D$12/24</f>
        <v>1.4541666666666666</v>
      </c>
      <c r="S7136" t="e">
        <f>VLOOKUP(E7136&amp;" "&amp;F7136,tarifas!$A$13:$D$20,4,FALSE)*P7136</f>
        <v>#N/A</v>
      </c>
      <c r="T7136">
        <f>IF(F7136="COD1",tarifas!$D$11*(SUMIFS($P$11:$P$8770,$F$11:$F$8770,"=COD1",$B$11:$B$8770,"="&amp;B7136)/COUNTIFS($F$11:$F$8770,"=COD1",$B$11:$B$8770,"="&amp;B7136))/COUNTIFS($A$11:$A$8770,"="&amp;A7136,$F$11:$F$8770,"=COD1"),0)</f>
        <v>0</v>
      </c>
      <c r="U7136" t="e">
        <f>(VLOOKUP(F7136,tarifas!$C$7:$D$10,2,FALSE)+tarifas!$D$21)*datos!P7136</f>
        <v>#N/A</v>
      </c>
      <c r="V7136" t="e">
        <f t="shared" si="1011"/>
        <v>#N/A</v>
      </c>
      <c r="W7136">
        <f t="shared" si="1012"/>
        <v>0</v>
      </c>
    </row>
    <row r="7137" spans="1:23" x14ac:dyDescent="0.25">
      <c r="A7137">
        <f t="shared" si="1005"/>
        <v>293</v>
      </c>
      <c r="B7137">
        <f t="shared" si="1006"/>
        <v>10</v>
      </c>
      <c r="C7137" s="1">
        <f t="shared" si="1013"/>
        <v>41936.916666649384</v>
      </c>
      <c r="D7137" s="7">
        <v>0</v>
      </c>
      <c r="E7137" s="7"/>
      <c r="G7137">
        <v>69.05</v>
      </c>
      <c r="H7137" s="12">
        <v>221.90602177011377</v>
      </c>
      <c r="I7137" s="13">
        <f>$D$2*tarifas!$D$12/24</f>
        <v>1.4541666666666666</v>
      </c>
      <c r="J7137" s="13" t="e">
        <f>VLOOKUP(E7137&amp;" "&amp;F7137,tarifas!$A$13:$D$20,4,FALSE)*H7137</f>
        <v>#N/A</v>
      </c>
      <c r="K7137" s="13">
        <f>IF(F7137="COD1",tarifas!$D$11*(SUMIFS($H$11:$H$8770,$F$11:$F$8770,"=COD1",$B$11:$B$8770,"="&amp;B7137)/COUNTIFS($F$11:$F$8770,"=COD1",$B$11:$B$8770,"="&amp;B7137))/COUNTIFS($A$11:$A$8770,"="&amp;A7137,$F$11:$F$8770,"=COD1"),0)</f>
        <v>0</v>
      </c>
      <c r="L7137" s="13" t="e">
        <f>(VLOOKUP(F7137,tarifas!$C$7:$D$10,2,FALSE)+tarifas!$D$21)*datos!H7137</f>
        <v>#N/A</v>
      </c>
      <c r="M7137">
        <v>0</v>
      </c>
      <c r="N7137" s="13" t="e">
        <f t="shared" si="1007"/>
        <v>#N/A</v>
      </c>
      <c r="O7137">
        <f t="shared" si="1008"/>
        <v>0</v>
      </c>
      <c r="P7137" s="12">
        <f t="shared" si="1009"/>
        <v>221.90602177011377</v>
      </c>
      <c r="Q7137">
        <f t="shared" si="1010"/>
        <v>0</v>
      </c>
      <c r="R7137">
        <f>$D$2*tarifas!$D$12/24</f>
        <v>1.4541666666666666</v>
      </c>
      <c r="S7137" t="e">
        <f>VLOOKUP(E7137&amp;" "&amp;F7137,tarifas!$A$13:$D$20,4,FALSE)*P7137</f>
        <v>#N/A</v>
      </c>
      <c r="T7137">
        <f>IF(F7137="COD1",tarifas!$D$11*(SUMIFS($P$11:$P$8770,$F$11:$F$8770,"=COD1",$B$11:$B$8770,"="&amp;B7137)/COUNTIFS($F$11:$F$8770,"=COD1",$B$11:$B$8770,"="&amp;B7137))/COUNTIFS($A$11:$A$8770,"="&amp;A7137,$F$11:$F$8770,"=COD1"),0)</f>
        <v>0</v>
      </c>
      <c r="U7137" t="e">
        <f>(VLOOKUP(F7137,tarifas!$C$7:$D$10,2,FALSE)+tarifas!$D$21)*datos!P7137</f>
        <v>#N/A</v>
      </c>
      <c r="V7137" t="e">
        <f t="shared" si="1011"/>
        <v>#N/A</v>
      </c>
      <c r="W7137">
        <f t="shared" si="1012"/>
        <v>0</v>
      </c>
    </row>
    <row r="7138" spans="1:23" x14ac:dyDescent="0.25">
      <c r="A7138">
        <f t="shared" si="1005"/>
        <v>293</v>
      </c>
      <c r="B7138">
        <f t="shared" si="1006"/>
        <v>10</v>
      </c>
      <c r="C7138" s="1">
        <f t="shared" si="1013"/>
        <v>41936.958333316048</v>
      </c>
      <c r="D7138" s="7">
        <v>0</v>
      </c>
      <c r="E7138" s="7"/>
      <c r="G7138">
        <v>63.69</v>
      </c>
      <c r="H7138" s="12">
        <v>220.70222380872514</v>
      </c>
      <c r="I7138" s="13">
        <f>$D$2*tarifas!$D$12/24</f>
        <v>1.4541666666666666</v>
      </c>
      <c r="J7138" s="13" t="e">
        <f>VLOOKUP(E7138&amp;" "&amp;F7138,tarifas!$A$13:$D$20,4,FALSE)*H7138</f>
        <v>#N/A</v>
      </c>
      <c r="K7138" s="13">
        <f>IF(F7138="COD1",tarifas!$D$11*(SUMIFS($H$11:$H$8770,$F$11:$F$8770,"=COD1",$B$11:$B$8770,"="&amp;B7138)/COUNTIFS($F$11:$F$8770,"=COD1",$B$11:$B$8770,"="&amp;B7138))/COUNTIFS($A$11:$A$8770,"="&amp;A7138,$F$11:$F$8770,"=COD1"),0)</f>
        <v>0</v>
      </c>
      <c r="L7138" s="13" t="e">
        <f>(VLOOKUP(F7138,tarifas!$C$7:$D$10,2,FALSE)+tarifas!$D$21)*datos!H7138</f>
        <v>#N/A</v>
      </c>
      <c r="M7138">
        <v>0</v>
      </c>
      <c r="N7138" s="13" t="e">
        <f t="shared" si="1007"/>
        <v>#N/A</v>
      </c>
      <c r="O7138">
        <f t="shared" si="1008"/>
        <v>0</v>
      </c>
      <c r="P7138" s="12">
        <f t="shared" si="1009"/>
        <v>220.70222380872514</v>
      </c>
      <c r="Q7138">
        <f t="shared" si="1010"/>
        <v>0</v>
      </c>
      <c r="R7138">
        <f>$D$2*tarifas!$D$12/24</f>
        <v>1.4541666666666666</v>
      </c>
      <c r="S7138" t="e">
        <f>VLOOKUP(E7138&amp;" "&amp;F7138,tarifas!$A$13:$D$20,4,FALSE)*P7138</f>
        <v>#N/A</v>
      </c>
      <c r="T7138">
        <f>IF(F7138="COD1",tarifas!$D$11*(SUMIFS($P$11:$P$8770,$F$11:$F$8770,"=COD1",$B$11:$B$8770,"="&amp;B7138)/COUNTIFS($F$11:$F$8770,"=COD1",$B$11:$B$8770,"="&amp;B7138))/COUNTIFS($A$11:$A$8770,"="&amp;A7138,$F$11:$F$8770,"=COD1"),0)</f>
        <v>0</v>
      </c>
      <c r="U7138" t="e">
        <f>(VLOOKUP(F7138,tarifas!$C$7:$D$10,2,FALSE)+tarifas!$D$21)*datos!P7138</f>
        <v>#N/A</v>
      </c>
      <c r="V7138" t="e">
        <f t="shared" si="1011"/>
        <v>#N/A</v>
      </c>
      <c r="W7138">
        <f t="shared" si="1012"/>
        <v>0</v>
      </c>
    </row>
    <row r="7139" spans="1:23" x14ac:dyDescent="0.25">
      <c r="A7139">
        <f t="shared" si="1005"/>
        <v>294</v>
      </c>
      <c r="B7139">
        <f t="shared" si="1006"/>
        <v>10</v>
      </c>
      <c r="C7139" s="1">
        <f t="shared" si="1013"/>
        <v>41936.999999982712</v>
      </c>
      <c r="D7139" s="7">
        <v>0</v>
      </c>
      <c r="E7139" s="7"/>
      <c r="G7139">
        <v>59.53</v>
      </c>
      <c r="H7139" s="12">
        <v>218.20264378189324</v>
      </c>
      <c r="I7139" s="13">
        <f>$D$2*tarifas!$D$12/24</f>
        <v>1.4541666666666666</v>
      </c>
      <c r="J7139" s="13" t="e">
        <f>VLOOKUP(E7139&amp;" "&amp;F7139,tarifas!$A$13:$D$20,4,FALSE)*H7139</f>
        <v>#N/A</v>
      </c>
      <c r="K7139" s="13">
        <f>IF(F7139="COD1",tarifas!$D$11*(SUMIFS($H$11:$H$8770,$F$11:$F$8770,"=COD1",$B$11:$B$8770,"="&amp;B7139)/COUNTIFS($F$11:$F$8770,"=COD1",$B$11:$B$8770,"="&amp;B7139))/COUNTIFS($A$11:$A$8770,"="&amp;A7139,$F$11:$F$8770,"=COD1"),0)</f>
        <v>0</v>
      </c>
      <c r="L7139" s="13" t="e">
        <f>(VLOOKUP(F7139,tarifas!$C$7:$D$10,2,FALSE)+tarifas!$D$21)*datos!H7139</f>
        <v>#N/A</v>
      </c>
      <c r="M7139">
        <v>0</v>
      </c>
      <c r="N7139" s="13" t="e">
        <f t="shared" si="1007"/>
        <v>#N/A</v>
      </c>
      <c r="O7139">
        <f t="shared" si="1008"/>
        <v>0</v>
      </c>
      <c r="P7139" s="12">
        <f t="shared" si="1009"/>
        <v>218.20264378189324</v>
      </c>
      <c r="Q7139">
        <f t="shared" si="1010"/>
        <v>0</v>
      </c>
      <c r="R7139">
        <f>$D$2*tarifas!$D$12/24</f>
        <v>1.4541666666666666</v>
      </c>
      <c r="S7139" t="e">
        <f>VLOOKUP(E7139&amp;" "&amp;F7139,tarifas!$A$13:$D$20,4,FALSE)*P7139</f>
        <v>#N/A</v>
      </c>
      <c r="T7139">
        <f>IF(F7139="COD1",tarifas!$D$11*(SUMIFS($P$11:$P$8770,$F$11:$F$8770,"=COD1",$B$11:$B$8770,"="&amp;B7139)/COUNTIFS($F$11:$F$8770,"=COD1",$B$11:$B$8770,"="&amp;B7139))/COUNTIFS($A$11:$A$8770,"="&amp;A7139,$F$11:$F$8770,"=COD1"),0)</f>
        <v>0</v>
      </c>
      <c r="U7139" t="e">
        <f>(VLOOKUP(F7139,tarifas!$C$7:$D$10,2,FALSE)+tarifas!$D$21)*datos!P7139</f>
        <v>#N/A</v>
      </c>
      <c r="V7139" t="e">
        <f t="shared" si="1011"/>
        <v>#N/A</v>
      </c>
      <c r="W7139">
        <f t="shared" si="1012"/>
        <v>0</v>
      </c>
    </row>
    <row r="7140" spans="1:23" x14ac:dyDescent="0.25">
      <c r="A7140">
        <f t="shared" si="1005"/>
        <v>294</v>
      </c>
      <c r="B7140">
        <f t="shared" si="1006"/>
        <v>10</v>
      </c>
      <c r="C7140" s="1">
        <f t="shared" si="1013"/>
        <v>41937.041666649377</v>
      </c>
      <c r="D7140" s="7">
        <v>0</v>
      </c>
      <c r="E7140" s="7"/>
      <c r="G7140">
        <v>46.3</v>
      </c>
      <c r="H7140" s="12">
        <v>217.11714727467165</v>
      </c>
      <c r="I7140" s="13">
        <f>$D$2*tarifas!$D$12/24</f>
        <v>1.4541666666666666</v>
      </c>
      <c r="J7140" s="13" t="e">
        <f>VLOOKUP(E7140&amp;" "&amp;F7140,tarifas!$A$13:$D$20,4,FALSE)*H7140</f>
        <v>#N/A</v>
      </c>
      <c r="K7140" s="13">
        <f>IF(F7140="COD1",tarifas!$D$11*(SUMIFS($H$11:$H$8770,$F$11:$F$8770,"=COD1",$B$11:$B$8770,"="&amp;B7140)/COUNTIFS($F$11:$F$8770,"=COD1",$B$11:$B$8770,"="&amp;B7140))/COUNTIFS($A$11:$A$8770,"="&amp;A7140,$F$11:$F$8770,"=COD1"),0)</f>
        <v>0</v>
      </c>
      <c r="L7140" s="13" t="e">
        <f>(VLOOKUP(F7140,tarifas!$C$7:$D$10,2,FALSE)+tarifas!$D$21)*datos!H7140</f>
        <v>#N/A</v>
      </c>
      <c r="M7140">
        <v>0</v>
      </c>
      <c r="N7140" s="13" t="e">
        <f t="shared" si="1007"/>
        <v>#N/A</v>
      </c>
      <c r="O7140">
        <f t="shared" si="1008"/>
        <v>0</v>
      </c>
      <c r="P7140" s="12">
        <f t="shared" si="1009"/>
        <v>217.11714727467165</v>
      </c>
      <c r="Q7140">
        <f t="shared" si="1010"/>
        <v>0</v>
      </c>
      <c r="R7140">
        <f>$D$2*tarifas!$D$12/24</f>
        <v>1.4541666666666666</v>
      </c>
      <c r="S7140" t="e">
        <f>VLOOKUP(E7140&amp;" "&amp;F7140,tarifas!$A$13:$D$20,4,FALSE)*P7140</f>
        <v>#N/A</v>
      </c>
      <c r="T7140">
        <f>IF(F7140="COD1",tarifas!$D$11*(SUMIFS($P$11:$P$8770,$F$11:$F$8770,"=COD1",$B$11:$B$8770,"="&amp;B7140)/COUNTIFS($F$11:$F$8770,"=COD1",$B$11:$B$8770,"="&amp;B7140))/COUNTIFS($A$11:$A$8770,"="&amp;A7140,$F$11:$F$8770,"=COD1"),0)</f>
        <v>0</v>
      </c>
      <c r="U7140" t="e">
        <f>(VLOOKUP(F7140,tarifas!$C$7:$D$10,2,FALSE)+tarifas!$D$21)*datos!P7140</f>
        <v>#N/A</v>
      </c>
      <c r="V7140" t="e">
        <f t="shared" si="1011"/>
        <v>#N/A</v>
      </c>
      <c r="W7140">
        <f t="shared" si="1012"/>
        <v>0</v>
      </c>
    </row>
    <row r="7141" spans="1:23" x14ac:dyDescent="0.25">
      <c r="A7141">
        <f t="shared" si="1005"/>
        <v>294</v>
      </c>
      <c r="B7141">
        <f t="shared" si="1006"/>
        <v>10</v>
      </c>
      <c r="C7141" s="1">
        <f t="shared" si="1013"/>
        <v>41937.083333316041</v>
      </c>
      <c r="D7141" s="7">
        <v>0</v>
      </c>
      <c r="E7141" s="7"/>
      <c r="G7141">
        <v>45.2</v>
      </c>
      <c r="H7141" s="12">
        <v>214.06223960209337</v>
      </c>
      <c r="I7141" s="13">
        <f>$D$2*tarifas!$D$12/24</f>
        <v>1.4541666666666666</v>
      </c>
      <c r="J7141" s="13" t="e">
        <f>VLOOKUP(E7141&amp;" "&amp;F7141,tarifas!$A$13:$D$20,4,FALSE)*H7141</f>
        <v>#N/A</v>
      </c>
      <c r="K7141" s="13">
        <f>IF(F7141="COD1",tarifas!$D$11*(SUMIFS($H$11:$H$8770,$F$11:$F$8770,"=COD1",$B$11:$B$8770,"="&amp;B7141)/COUNTIFS($F$11:$F$8770,"=COD1",$B$11:$B$8770,"="&amp;B7141))/COUNTIFS($A$11:$A$8770,"="&amp;A7141,$F$11:$F$8770,"=COD1"),0)</f>
        <v>0</v>
      </c>
      <c r="L7141" s="13" t="e">
        <f>(VLOOKUP(F7141,tarifas!$C$7:$D$10,2,FALSE)+tarifas!$D$21)*datos!H7141</f>
        <v>#N/A</v>
      </c>
      <c r="M7141">
        <v>0</v>
      </c>
      <c r="N7141" s="13" t="e">
        <f t="shared" si="1007"/>
        <v>#N/A</v>
      </c>
      <c r="O7141">
        <f t="shared" si="1008"/>
        <v>0</v>
      </c>
      <c r="P7141" s="12">
        <f t="shared" si="1009"/>
        <v>214.06223960209337</v>
      </c>
      <c r="Q7141">
        <f t="shared" si="1010"/>
        <v>0</v>
      </c>
      <c r="R7141">
        <f>$D$2*tarifas!$D$12/24</f>
        <v>1.4541666666666666</v>
      </c>
      <c r="S7141" t="e">
        <f>VLOOKUP(E7141&amp;" "&amp;F7141,tarifas!$A$13:$D$20,4,FALSE)*P7141</f>
        <v>#N/A</v>
      </c>
      <c r="T7141">
        <f>IF(F7141="COD1",tarifas!$D$11*(SUMIFS($P$11:$P$8770,$F$11:$F$8770,"=COD1",$B$11:$B$8770,"="&amp;B7141)/COUNTIFS($F$11:$F$8770,"=COD1",$B$11:$B$8770,"="&amp;B7141))/COUNTIFS($A$11:$A$8770,"="&amp;A7141,$F$11:$F$8770,"=COD1"),0)</f>
        <v>0</v>
      </c>
      <c r="U7141" t="e">
        <f>(VLOOKUP(F7141,tarifas!$C$7:$D$10,2,FALSE)+tarifas!$D$21)*datos!P7141</f>
        <v>#N/A</v>
      </c>
      <c r="V7141" t="e">
        <f t="shared" si="1011"/>
        <v>#N/A</v>
      </c>
      <c r="W7141">
        <f t="shared" si="1012"/>
        <v>0</v>
      </c>
    </row>
    <row r="7142" spans="1:23" x14ac:dyDescent="0.25">
      <c r="A7142">
        <f t="shared" si="1005"/>
        <v>294</v>
      </c>
      <c r="B7142">
        <f t="shared" si="1006"/>
        <v>10</v>
      </c>
      <c r="C7142" s="1">
        <f t="shared" si="1013"/>
        <v>41937.124999982705</v>
      </c>
      <c r="D7142" s="7">
        <v>0</v>
      </c>
      <c r="E7142" s="7"/>
      <c r="G7142">
        <v>44.58</v>
      </c>
      <c r="H7142" s="12">
        <v>213.36270660850909</v>
      </c>
      <c r="I7142" s="13">
        <f>$D$2*tarifas!$D$12/24</f>
        <v>1.4541666666666666</v>
      </c>
      <c r="J7142" s="13" t="e">
        <f>VLOOKUP(E7142&amp;" "&amp;F7142,tarifas!$A$13:$D$20,4,FALSE)*H7142</f>
        <v>#N/A</v>
      </c>
      <c r="K7142" s="13">
        <f>IF(F7142="COD1",tarifas!$D$11*(SUMIFS($H$11:$H$8770,$F$11:$F$8770,"=COD1",$B$11:$B$8770,"="&amp;B7142)/COUNTIFS($F$11:$F$8770,"=COD1",$B$11:$B$8770,"="&amp;B7142))/COUNTIFS($A$11:$A$8770,"="&amp;A7142,$F$11:$F$8770,"=COD1"),0)</f>
        <v>0</v>
      </c>
      <c r="L7142" s="13" t="e">
        <f>(VLOOKUP(F7142,tarifas!$C$7:$D$10,2,FALSE)+tarifas!$D$21)*datos!H7142</f>
        <v>#N/A</v>
      </c>
      <c r="M7142">
        <v>0</v>
      </c>
      <c r="N7142" s="13" t="e">
        <f t="shared" si="1007"/>
        <v>#N/A</v>
      </c>
      <c r="O7142">
        <f t="shared" si="1008"/>
        <v>0</v>
      </c>
      <c r="P7142" s="12">
        <f t="shared" si="1009"/>
        <v>213.36270660850909</v>
      </c>
      <c r="Q7142">
        <f t="shared" si="1010"/>
        <v>0</v>
      </c>
      <c r="R7142">
        <f>$D$2*tarifas!$D$12/24</f>
        <v>1.4541666666666666</v>
      </c>
      <c r="S7142" t="e">
        <f>VLOOKUP(E7142&amp;" "&amp;F7142,tarifas!$A$13:$D$20,4,FALSE)*P7142</f>
        <v>#N/A</v>
      </c>
      <c r="T7142">
        <f>IF(F7142="COD1",tarifas!$D$11*(SUMIFS($P$11:$P$8770,$F$11:$F$8770,"=COD1",$B$11:$B$8770,"="&amp;B7142)/COUNTIFS($F$11:$F$8770,"=COD1",$B$11:$B$8770,"="&amp;B7142))/COUNTIFS($A$11:$A$8770,"="&amp;A7142,$F$11:$F$8770,"=COD1"),0)</f>
        <v>0</v>
      </c>
      <c r="U7142" t="e">
        <f>(VLOOKUP(F7142,tarifas!$C$7:$D$10,2,FALSE)+tarifas!$D$21)*datos!P7142</f>
        <v>#N/A</v>
      </c>
      <c r="V7142" t="e">
        <f t="shared" si="1011"/>
        <v>#N/A</v>
      </c>
      <c r="W7142">
        <f t="shared" si="1012"/>
        <v>0</v>
      </c>
    </row>
    <row r="7143" spans="1:23" x14ac:dyDescent="0.25">
      <c r="A7143">
        <f t="shared" si="1005"/>
        <v>294</v>
      </c>
      <c r="B7143">
        <f t="shared" si="1006"/>
        <v>10</v>
      </c>
      <c r="C7143" s="1">
        <f t="shared" si="1013"/>
        <v>41937.166666649369</v>
      </c>
      <c r="D7143" s="7">
        <v>0</v>
      </c>
      <c r="E7143" s="7"/>
      <c r="G7143">
        <v>44.08</v>
      </c>
      <c r="H7143" s="12">
        <v>212.34161106787315</v>
      </c>
      <c r="I7143" s="13">
        <f>$D$2*tarifas!$D$12/24</f>
        <v>1.4541666666666666</v>
      </c>
      <c r="J7143" s="13" t="e">
        <f>VLOOKUP(E7143&amp;" "&amp;F7143,tarifas!$A$13:$D$20,4,FALSE)*H7143</f>
        <v>#N/A</v>
      </c>
      <c r="K7143" s="13">
        <f>IF(F7143="COD1",tarifas!$D$11*(SUMIFS($H$11:$H$8770,$F$11:$F$8770,"=COD1",$B$11:$B$8770,"="&amp;B7143)/COUNTIFS($F$11:$F$8770,"=COD1",$B$11:$B$8770,"="&amp;B7143))/COUNTIFS($A$11:$A$8770,"="&amp;A7143,$F$11:$F$8770,"=COD1"),0)</f>
        <v>0</v>
      </c>
      <c r="L7143" s="13" t="e">
        <f>(VLOOKUP(F7143,tarifas!$C$7:$D$10,2,FALSE)+tarifas!$D$21)*datos!H7143</f>
        <v>#N/A</v>
      </c>
      <c r="M7143">
        <v>0</v>
      </c>
      <c r="N7143" s="13" t="e">
        <f t="shared" si="1007"/>
        <v>#N/A</v>
      </c>
      <c r="O7143">
        <f t="shared" si="1008"/>
        <v>0</v>
      </c>
      <c r="P7143" s="12">
        <f t="shared" si="1009"/>
        <v>212.34161106787315</v>
      </c>
      <c r="Q7143">
        <f t="shared" si="1010"/>
        <v>0</v>
      </c>
      <c r="R7143">
        <f>$D$2*tarifas!$D$12/24</f>
        <v>1.4541666666666666</v>
      </c>
      <c r="S7143" t="e">
        <f>VLOOKUP(E7143&amp;" "&amp;F7143,tarifas!$A$13:$D$20,4,FALSE)*P7143</f>
        <v>#N/A</v>
      </c>
      <c r="T7143">
        <f>IF(F7143="COD1",tarifas!$D$11*(SUMIFS($P$11:$P$8770,$F$11:$F$8770,"=COD1",$B$11:$B$8770,"="&amp;B7143)/COUNTIFS($F$11:$F$8770,"=COD1",$B$11:$B$8770,"="&amp;B7143))/COUNTIFS($A$11:$A$8770,"="&amp;A7143,$F$11:$F$8770,"=COD1"),0)</f>
        <v>0</v>
      </c>
      <c r="U7143" t="e">
        <f>(VLOOKUP(F7143,tarifas!$C$7:$D$10,2,FALSE)+tarifas!$D$21)*datos!P7143</f>
        <v>#N/A</v>
      </c>
      <c r="V7143" t="e">
        <f t="shared" si="1011"/>
        <v>#N/A</v>
      </c>
      <c r="W7143">
        <f t="shared" si="1012"/>
        <v>0</v>
      </c>
    </row>
    <row r="7144" spans="1:23" x14ac:dyDescent="0.25">
      <c r="A7144">
        <f t="shared" si="1005"/>
        <v>294</v>
      </c>
      <c r="B7144">
        <f t="shared" si="1006"/>
        <v>10</v>
      </c>
      <c r="C7144" s="1">
        <f t="shared" si="1013"/>
        <v>41937.208333316034</v>
      </c>
      <c r="D7144" s="7">
        <v>0</v>
      </c>
      <c r="E7144" s="7"/>
      <c r="G7144">
        <v>44.58</v>
      </c>
      <c r="H7144" s="12">
        <v>210.30586261268064</v>
      </c>
      <c r="I7144" s="13">
        <f>$D$2*tarifas!$D$12/24</f>
        <v>1.4541666666666666</v>
      </c>
      <c r="J7144" s="13" t="e">
        <f>VLOOKUP(E7144&amp;" "&amp;F7144,tarifas!$A$13:$D$20,4,FALSE)*H7144</f>
        <v>#N/A</v>
      </c>
      <c r="K7144" s="13">
        <f>IF(F7144="COD1",tarifas!$D$11*(SUMIFS($H$11:$H$8770,$F$11:$F$8770,"=COD1",$B$11:$B$8770,"="&amp;B7144)/COUNTIFS($F$11:$F$8770,"=COD1",$B$11:$B$8770,"="&amp;B7144))/COUNTIFS($A$11:$A$8770,"="&amp;A7144,$F$11:$F$8770,"=COD1"),0)</f>
        <v>0</v>
      </c>
      <c r="L7144" s="13" t="e">
        <f>(VLOOKUP(F7144,tarifas!$C$7:$D$10,2,FALSE)+tarifas!$D$21)*datos!H7144</f>
        <v>#N/A</v>
      </c>
      <c r="M7144">
        <v>0</v>
      </c>
      <c r="N7144" s="13" t="e">
        <f t="shared" si="1007"/>
        <v>#N/A</v>
      </c>
      <c r="O7144">
        <f t="shared" si="1008"/>
        <v>0</v>
      </c>
      <c r="P7144" s="12">
        <f t="shared" si="1009"/>
        <v>210.30586261268064</v>
      </c>
      <c r="Q7144">
        <f t="shared" si="1010"/>
        <v>0</v>
      </c>
      <c r="R7144">
        <f>$D$2*tarifas!$D$12/24</f>
        <v>1.4541666666666666</v>
      </c>
      <c r="S7144" t="e">
        <f>VLOOKUP(E7144&amp;" "&amp;F7144,tarifas!$A$13:$D$20,4,FALSE)*P7144</f>
        <v>#N/A</v>
      </c>
      <c r="T7144">
        <f>IF(F7144="COD1",tarifas!$D$11*(SUMIFS($P$11:$P$8770,$F$11:$F$8770,"=COD1",$B$11:$B$8770,"="&amp;B7144)/COUNTIFS($F$11:$F$8770,"=COD1",$B$11:$B$8770,"="&amp;B7144))/COUNTIFS($A$11:$A$8770,"="&amp;A7144,$F$11:$F$8770,"=COD1"),0)</f>
        <v>0</v>
      </c>
      <c r="U7144" t="e">
        <f>(VLOOKUP(F7144,tarifas!$C$7:$D$10,2,FALSE)+tarifas!$D$21)*datos!P7144</f>
        <v>#N/A</v>
      </c>
      <c r="V7144" t="e">
        <f t="shared" si="1011"/>
        <v>#N/A</v>
      </c>
      <c r="W7144">
        <f t="shared" si="1012"/>
        <v>0</v>
      </c>
    </row>
    <row r="7145" spans="1:23" x14ac:dyDescent="0.25">
      <c r="A7145">
        <f t="shared" si="1005"/>
        <v>294</v>
      </c>
      <c r="B7145">
        <f t="shared" si="1006"/>
        <v>10</v>
      </c>
      <c r="C7145" s="1">
        <f t="shared" si="1013"/>
        <v>41937.249999982698</v>
      </c>
      <c r="D7145" s="7">
        <v>0</v>
      </c>
      <c r="E7145" s="7"/>
      <c r="G7145">
        <v>46.98</v>
      </c>
      <c r="H7145" s="12">
        <v>189.29779246594356</v>
      </c>
      <c r="I7145" s="13">
        <f>$D$2*tarifas!$D$12/24</f>
        <v>1.4541666666666666</v>
      </c>
      <c r="J7145" s="13" t="e">
        <f>VLOOKUP(E7145&amp;" "&amp;F7145,tarifas!$A$13:$D$20,4,FALSE)*H7145</f>
        <v>#N/A</v>
      </c>
      <c r="K7145" s="13">
        <f>IF(F7145="COD1",tarifas!$D$11*(SUMIFS($H$11:$H$8770,$F$11:$F$8770,"=COD1",$B$11:$B$8770,"="&amp;B7145)/COUNTIFS($F$11:$F$8770,"=COD1",$B$11:$B$8770,"="&amp;B7145))/COUNTIFS($A$11:$A$8770,"="&amp;A7145,$F$11:$F$8770,"=COD1"),0)</f>
        <v>0</v>
      </c>
      <c r="L7145" s="13" t="e">
        <f>(VLOOKUP(F7145,tarifas!$C$7:$D$10,2,FALSE)+tarifas!$D$21)*datos!H7145</f>
        <v>#N/A</v>
      </c>
      <c r="M7145">
        <v>0</v>
      </c>
      <c r="N7145" s="13" t="e">
        <f t="shared" si="1007"/>
        <v>#N/A</v>
      </c>
      <c r="O7145">
        <f t="shared" si="1008"/>
        <v>0</v>
      </c>
      <c r="P7145" s="12">
        <f t="shared" si="1009"/>
        <v>189.29779246594356</v>
      </c>
      <c r="Q7145">
        <f t="shared" si="1010"/>
        <v>0</v>
      </c>
      <c r="R7145">
        <f>$D$2*tarifas!$D$12/24</f>
        <v>1.4541666666666666</v>
      </c>
      <c r="S7145" t="e">
        <f>VLOOKUP(E7145&amp;" "&amp;F7145,tarifas!$A$13:$D$20,4,FALSE)*P7145</f>
        <v>#N/A</v>
      </c>
      <c r="T7145">
        <f>IF(F7145="COD1",tarifas!$D$11*(SUMIFS($P$11:$P$8770,$F$11:$F$8770,"=COD1",$B$11:$B$8770,"="&amp;B7145)/COUNTIFS($F$11:$F$8770,"=COD1",$B$11:$B$8770,"="&amp;B7145))/COUNTIFS($A$11:$A$8770,"="&amp;A7145,$F$11:$F$8770,"=COD1"),0)</f>
        <v>0</v>
      </c>
      <c r="U7145" t="e">
        <f>(VLOOKUP(F7145,tarifas!$C$7:$D$10,2,FALSE)+tarifas!$D$21)*datos!P7145</f>
        <v>#N/A</v>
      </c>
      <c r="V7145" t="e">
        <f t="shared" si="1011"/>
        <v>#N/A</v>
      </c>
      <c r="W7145">
        <f t="shared" si="1012"/>
        <v>0</v>
      </c>
    </row>
    <row r="7146" spans="1:23" x14ac:dyDescent="0.25">
      <c r="A7146">
        <f t="shared" si="1005"/>
        <v>294</v>
      </c>
      <c r="B7146">
        <f t="shared" si="1006"/>
        <v>10</v>
      </c>
      <c r="C7146" s="1">
        <f t="shared" si="1013"/>
        <v>41937.291666649362</v>
      </c>
      <c r="D7146" s="7">
        <v>5.1515151515151514</v>
      </c>
      <c r="E7146" s="7"/>
      <c r="G7146">
        <v>58.88</v>
      </c>
      <c r="H7146" s="12">
        <v>188.10198029956399</v>
      </c>
      <c r="I7146" s="13">
        <f>$D$2*tarifas!$D$12/24</f>
        <v>1.4541666666666666</v>
      </c>
      <c r="J7146" s="13" t="e">
        <f>VLOOKUP(E7146&amp;" "&amp;F7146,tarifas!$A$13:$D$20,4,FALSE)*H7146</f>
        <v>#N/A</v>
      </c>
      <c r="K7146" s="13">
        <f>IF(F7146="COD1",tarifas!$D$11*(SUMIFS($H$11:$H$8770,$F$11:$F$8770,"=COD1",$B$11:$B$8770,"="&amp;B7146)/COUNTIFS($F$11:$F$8770,"=COD1",$B$11:$B$8770,"="&amp;B7146))/COUNTIFS($A$11:$A$8770,"="&amp;A7146,$F$11:$F$8770,"=COD1"),0)</f>
        <v>0</v>
      </c>
      <c r="L7146" s="13" t="e">
        <f>(VLOOKUP(F7146,tarifas!$C$7:$D$10,2,FALSE)+tarifas!$D$21)*datos!H7146</f>
        <v>#N/A</v>
      </c>
      <c r="M7146">
        <v>120.54438999999999</v>
      </c>
      <c r="N7146" s="13" t="e">
        <f t="shared" si="1007"/>
        <v>#N/A</v>
      </c>
      <c r="O7146">
        <f t="shared" si="1008"/>
        <v>120.54438999999999</v>
      </c>
      <c r="P7146" s="12">
        <f t="shared" si="1009"/>
        <v>67.557590299563998</v>
      </c>
      <c r="Q7146">
        <f t="shared" si="1010"/>
        <v>0</v>
      </c>
      <c r="R7146">
        <f>$D$2*tarifas!$D$12/24</f>
        <v>1.4541666666666666</v>
      </c>
      <c r="S7146" t="e">
        <f>VLOOKUP(E7146&amp;" "&amp;F7146,tarifas!$A$13:$D$20,4,FALSE)*P7146</f>
        <v>#N/A</v>
      </c>
      <c r="T7146">
        <f>IF(F7146="COD1",tarifas!$D$11*(SUMIFS($P$11:$P$8770,$F$11:$F$8770,"=COD1",$B$11:$B$8770,"="&amp;B7146)/COUNTIFS($F$11:$F$8770,"=COD1",$B$11:$B$8770,"="&amp;B7146))/COUNTIFS($A$11:$A$8770,"="&amp;A7146,$F$11:$F$8770,"=COD1"),0)</f>
        <v>0</v>
      </c>
      <c r="U7146" t="e">
        <f>(VLOOKUP(F7146,tarifas!$C$7:$D$10,2,FALSE)+tarifas!$D$21)*datos!P7146</f>
        <v>#N/A</v>
      </c>
      <c r="V7146" t="e">
        <f t="shared" si="1011"/>
        <v>#N/A</v>
      </c>
      <c r="W7146">
        <f t="shared" si="1012"/>
        <v>0</v>
      </c>
    </row>
    <row r="7147" spans="1:23" x14ac:dyDescent="0.25">
      <c r="A7147">
        <f t="shared" si="1005"/>
        <v>294</v>
      </c>
      <c r="B7147">
        <f t="shared" si="1006"/>
        <v>10</v>
      </c>
      <c r="C7147" s="1">
        <f t="shared" si="1013"/>
        <v>41937.333333316026</v>
      </c>
      <c r="D7147" s="7">
        <v>40.439393939393945</v>
      </c>
      <c r="E7147" s="7"/>
      <c r="G7147">
        <v>59.95</v>
      </c>
      <c r="H7147" s="12">
        <v>192.60208780394601</v>
      </c>
      <c r="I7147" s="13">
        <f>$D$2*tarifas!$D$12/24</f>
        <v>1.4541666666666666</v>
      </c>
      <c r="J7147" s="13" t="e">
        <f>VLOOKUP(E7147&amp;" "&amp;F7147,tarifas!$A$13:$D$20,4,FALSE)*H7147</f>
        <v>#N/A</v>
      </c>
      <c r="K7147" s="13">
        <f>IF(F7147="COD1",tarifas!$D$11*(SUMIFS($H$11:$H$8770,$F$11:$F$8770,"=COD1",$B$11:$B$8770,"="&amp;B7147)/COUNTIFS($F$11:$F$8770,"=COD1",$B$11:$B$8770,"="&amp;B7147))/COUNTIFS($A$11:$A$8770,"="&amp;A7147,$F$11:$F$8770,"=COD1"),0)</f>
        <v>0</v>
      </c>
      <c r="L7147" s="13" t="e">
        <f>(VLOOKUP(F7147,tarifas!$C$7:$D$10,2,FALSE)+tarifas!$D$21)*datos!H7147</f>
        <v>#N/A</v>
      </c>
      <c r="M7147">
        <v>264.46262999999999</v>
      </c>
      <c r="N7147" s="13" t="e">
        <f t="shared" si="1007"/>
        <v>#N/A</v>
      </c>
      <c r="O7147">
        <f t="shared" si="1008"/>
        <v>192.60208780394601</v>
      </c>
      <c r="P7147" s="12">
        <f t="shared" si="1009"/>
        <v>0</v>
      </c>
      <c r="Q7147">
        <f t="shared" si="1010"/>
        <v>71.860542196053984</v>
      </c>
      <c r="R7147">
        <f>$D$2*tarifas!$D$12/24</f>
        <v>1.4541666666666666</v>
      </c>
      <c r="S7147" t="e">
        <f>VLOOKUP(E7147&amp;" "&amp;F7147,tarifas!$A$13:$D$20,4,FALSE)*P7147</f>
        <v>#N/A</v>
      </c>
      <c r="T7147">
        <f>IF(F7147="COD1",tarifas!$D$11*(SUMIFS($P$11:$P$8770,$F$11:$F$8770,"=COD1",$B$11:$B$8770,"="&amp;B7147)/COUNTIFS($F$11:$F$8770,"=COD1",$B$11:$B$8770,"="&amp;B7147))/COUNTIFS($A$11:$A$8770,"="&amp;A7147,$F$11:$F$8770,"=COD1"),0)</f>
        <v>0</v>
      </c>
      <c r="U7147" t="e">
        <f>(VLOOKUP(F7147,tarifas!$C$7:$D$10,2,FALSE)+tarifas!$D$21)*datos!P7147</f>
        <v>#N/A</v>
      </c>
      <c r="V7147" t="e">
        <f t="shared" si="1011"/>
        <v>#N/A</v>
      </c>
      <c r="W7147">
        <f t="shared" si="1012"/>
        <v>3.877235554188093</v>
      </c>
    </row>
    <row r="7148" spans="1:23" x14ac:dyDescent="0.25">
      <c r="A7148">
        <f t="shared" si="1005"/>
        <v>294</v>
      </c>
      <c r="B7148">
        <f t="shared" si="1006"/>
        <v>10</v>
      </c>
      <c r="C7148" s="1">
        <f t="shared" si="1013"/>
        <v>41937.37499998269</v>
      </c>
      <c r="D7148" s="7">
        <v>126.72727272727275</v>
      </c>
      <c r="E7148" s="7"/>
      <c r="G7148">
        <v>60.51</v>
      </c>
      <c r="H7148" s="12">
        <v>190.66345646087495</v>
      </c>
      <c r="I7148" s="13">
        <f>$D$2*tarifas!$D$12/24</f>
        <v>1.4541666666666666</v>
      </c>
      <c r="J7148" s="13" t="e">
        <f>VLOOKUP(E7148&amp;" "&amp;F7148,tarifas!$A$13:$D$20,4,FALSE)*H7148</f>
        <v>#N/A</v>
      </c>
      <c r="K7148" s="13">
        <f>IF(F7148="COD1",tarifas!$D$11*(SUMIFS($H$11:$H$8770,$F$11:$F$8770,"=COD1",$B$11:$B$8770,"="&amp;B7148)/COUNTIFS($F$11:$F$8770,"=COD1",$B$11:$B$8770,"="&amp;B7148))/COUNTIFS($A$11:$A$8770,"="&amp;A7148,$F$11:$F$8770,"=COD1"),0)</f>
        <v>0</v>
      </c>
      <c r="L7148" s="13" t="e">
        <f>(VLOOKUP(F7148,tarifas!$C$7:$D$10,2,FALSE)+tarifas!$D$21)*datos!H7148</f>
        <v>#N/A</v>
      </c>
      <c r="M7148">
        <v>371.55340999999999</v>
      </c>
      <c r="N7148" s="13" t="e">
        <f t="shared" si="1007"/>
        <v>#N/A</v>
      </c>
      <c r="O7148">
        <f t="shared" si="1008"/>
        <v>190.66345646087495</v>
      </c>
      <c r="P7148" s="12">
        <f t="shared" si="1009"/>
        <v>0</v>
      </c>
      <c r="Q7148">
        <f t="shared" si="1010"/>
        <v>180.88995353912503</v>
      </c>
      <c r="R7148">
        <f>$D$2*tarifas!$D$12/24</f>
        <v>1.4541666666666666</v>
      </c>
      <c r="S7148" t="e">
        <f>VLOOKUP(E7148&amp;" "&amp;F7148,tarifas!$A$13:$D$20,4,FALSE)*P7148</f>
        <v>#N/A</v>
      </c>
      <c r="T7148">
        <f>IF(F7148="COD1",tarifas!$D$11*(SUMIFS($P$11:$P$8770,$F$11:$F$8770,"=COD1",$B$11:$B$8770,"="&amp;B7148)/COUNTIFS($F$11:$F$8770,"=COD1",$B$11:$B$8770,"="&amp;B7148))/COUNTIFS($A$11:$A$8770,"="&amp;A7148,$F$11:$F$8770,"=COD1"),0)</f>
        <v>0</v>
      </c>
      <c r="U7148" t="e">
        <f>(VLOOKUP(F7148,tarifas!$C$7:$D$10,2,FALSE)+tarifas!$D$21)*datos!P7148</f>
        <v>#N/A</v>
      </c>
      <c r="V7148" t="e">
        <f t="shared" si="1011"/>
        <v>#N/A</v>
      </c>
      <c r="W7148">
        <f t="shared" si="1012"/>
        <v>9.851085979787209</v>
      </c>
    </row>
    <row r="7149" spans="1:23" x14ac:dyDescent="0.25">
      <c r="A7149">
        <f t="shared" si="1005"/>
        <v>294</v>
      </c>
      <c r="B7149">
        <f t="shared" si="1006"/>
        <v>10</v>
      </c>
      <c r="C7149" s="1">
        <f t="shared" si="1013"/>
        <v>41937.416666649355</v>
      </c>
      <c r="D7149" s="7">
        <v>121.57575757575758</v>
      </c>
      <c r="E7149" s="7"/>
      <c r="G7149">
        <v>59.95</v>
      </c>
      <c r="H7149" s="12">
        <v>191.29923534191187</v>
      </c>
      <c r="I7149" s="13">
        <f>$D$2*tarifas!$D$12/24</f>
        <v>1.4541666666666666</v>
      </c>
      <c r="J7149" s="13" t="e">
        <f>VLOOKUP(E7149&amp;" "&amp;F7149,tarifas!$A$13:$D$20,4,FALSE)*H7149</f>
        <v>#N/A</v>
      </c>
      <c r="K7149" s="13">
        <f>IF(F7149="COD1",tarifas!$D$11*(SUMIFS($H$11:$H$8770,$F$11:$F$8770,"=COD1",$B$11:$B$8770,"="&amp;B7149)/COUNTIFS($F$11:$F$8770,"=COD1",$B$11:$B$8770,"="&amp;B7149))/COUNTIFS($A$11:$A$8770,"="&amp;A7149,$F$11:$F$8770,"=COD1"),0)</f>
        <v>0</v>
      </c>
      <c r="L7149" s="13" t="e">
        <f>(VLOOKUP(F7149,tarifas!$C$7:$D$10,2,FALSE)+tarifas!$D$21)*datos!H7149</f>
        <v>#N/A</v>
      </c>
      <c r="M7149">
        <v>436.57321000000002</v>
      </c>
      <c r="N7149" s="13" t="e">
        <f t="shared" si="1007"/>
        <v>#N/A</v>
      </c>
      <c r="O7149">
        <f t="shared" si="1008"/>
        <v>191.29923534191187</v>
      </c>
      <c r="P7149" s="12">
        <f t="shared" si="1009"/>
        <v>0</v>
      </c>
      <c r="Q7149">
        <f t="shared" si="1010"/>
        <v>245.27397465808815</v>
      </c>
      <c r="R7149">
        <f>$D$2*tarifas!$D$12/24</f>
        <v>1.4541666666666666</v>
      </c>
      <c r="S7149" t="e">
        <f>VLOOKUP(E7149&amp;" "&amp;F7149,tarifas!$A$13:$D$20,4,FALSE)*P7149</f>
        <v>#N/A</v>
      </c>
      <c r="T7149">
        <f>IF(F7149="COD1",tarifas!$D$11*(SUMIFS($P$11:$P$8770,$F$11:$F$8770,"=COD1",$B$11:$B$8770,"="&amp;B7149)/COUNTIFS($F$11:$F$8770,"=COD1",$B$11:$B$8770,"="&amp;B7149))/COUNTIFS($A$11:$A$8770,"="&amp;A7149,$F$11:$F$8770,"=COD1"),0)</f>
        <v>0</v>
      </c>
      <c r="U7149" t="e">
        <f>(VLOOKUP(F7149,tarifas!$C$7:$D$10,2,FALSE)+tarifas!$D$21)*datos!P7149</f>
        <v>#N/A</v>
      </c>
      <c r="V7149" t="e">
        <f t="shared" si="1011"/>
        <v>#N/A</v>
      </c>
      <c r="W7149">
        <f t="shared" si="1012"/>
        <v>13.233757302677146</v>
      </c>
    </row>
    <row r="7150" spans="1:23" x14ac:dyDescent="0.25">
      <c r="A7150">
        <f t="shared" si="1005"/>
        <v>294</v>
      </c>
      <c r="B7150">
        <f t="shared" si="1006"/>
        <v>10</v>
      </c>
      <c r="C7150" s="1">
        <f t="shared" si="1013"/>
        <v>41937.458333316019</v>
      </c>
      <c r="D7150" s="7">
        <v>183.13636363636363</v>
      </c>
      <c r="E7150" s="7"/>
      <c r="G7150">
        <v>59.94</v>
      </c>
      <c r="H7150" s="12">
        <v>192.93098199651274</v>
      </c>
      <c r="I7150" s="13">
        <f>$D$2*tarifas!$D$12/24</f>
        <v>1.4541666666666666</v>
      </c>
      <c r="J7150" s="13" t="e">
        <f>VLOOKUP(E7150&amp;" "&amp;F7150,tarifas!$A$13:$D$20,4,FALSE)*H7150</f>
        <v>#N/A</v>
      </c>
      <c r="K7150" s="13">
        <f>IF(F7150="COD1",tarifas!$D$11*(SUMIFS($H$11:$H$8770,$F$11:$F$8770,"=COD1",$B$11:$B$8770,"="&amp;B7150)/COUNTIFS($F$11:$F$8770,"=COD1",$B$11:$B$8770,"="&amp;B7150))/COUNTIFS($A$11:$A$8770,"="&amp;A7150,$F$11:$F$8770,"=COD1"),0)</f>
        <v>0</v>
      </c>
      <c r="L7150" s="13" t="e">
        <f>(VLOOKUP(F7150,tarifas!$C$7:$D$10,2,FALSE)+tarifas!$D$21)*datos!H7150</f>
        <v>#N/A</v>
      </c>
      <c r="M7150">
        <v>465.98133000000001</v>
      </c>
      <c r="N7150" s="13" t="e">
        <f t="shared" si="1007"/>
        <v>#N/A</v>
      </c>
      <c r="O7150">
        <f t="shared" si="1008"/>
        <v>192.93098199651274</v>
      </c>
      <c r="P7150" s="12">
        <f t="shared" si="1009"/>
        <v>0</v>
      </c>
      <c r="Q7150">
        <f t="shared" si="1010"/>
        <v>273.05034800348727</v>
      </c>
      <c r="R7150">
        <f>$D$2*tarifas!$D$12/24</f>
        <v>1.4541666666666666</v>
      </c>
      <c r="S7150" t="e">
        <f>VLOOKUP(E7150&amp;" "&amp;F7150,tarifas!$A$13:$D$20,4,FALSE)*P7150</f>
        <v>#N/A</v>
      </c>
      <c r="T7150">
        <f>IF(F7150="COD1",tarifas!$D$11*(SUMIFS($P$11:$P$8770,$F$11:$F$8770,"=COD1",$B$11:$B$8770,"="&amp;B7150)/COUNTIFS($F$11:$F$8770,"=COD1",$B$11:$B$8770,"="&amp;B7150))/COUNTIFS($A$11:$A$8770,"="&amp;A7150,$F$11:$F$8770,"=COD1"),0)</f>
        <v>0</v>
      </c>
      <c r="U7150" t="e">
        <f>(VLOOKUP(F7150,tarifas!$C$7:$D$10,2,FALSE)+tarifas!$D$21)*datos!P7150</f>
        <v>#N/A</v>
      </c>
      <c r="V7150" t="e">
        <f t="shared" si="1011"/>
        <v>#N/A</v>
      </c>
      <c r="W7150">
        <f t="shared" si="1012"/>
        <v>14.729974073396125</v>
      </c>
    </row>
    <row r="7151" spans="1:23" x14ac:dyDescent="0.25">
      <c r="A7151">
        <f t="shared" si="1005"/>
        <v>294</v>
      </c>
      <c r="B7151">
        <f t="shared" si="1006"/>
        <v>10</v>
      </c>
      <c r="C7151" s="1">
        <f t="shared" si="1013"/>
        <v>41937.499999982683</v>
      </c>
      <c r="D7151" s="7">
        <v>239.80303030303031</v>
      </c>
      <c r="E7151" s="7"/>
      <c r="G7151">
        <v>60.12</v>
      </c>
      <c r="H7151" s="12">
        <v>194.85415718992627</v>
      </c>
      <c r="I7151" s="13">
        <f>$D$2*tarifas!$D$12/24</f>
        <v>1.4541666666666666</v>
      </c>
      <c r="J7151" s="13" t="e">
        <f>VLOOKUP(E7151&amp;" "&amp;F7151,tarifas!$A$13:$D$20,4,FALSE)*H7151</f>
        <v>#N/A</v>
      </c>
      <c r="K7151" s="13">
        <f>IF(F7151="COD1",tarifas!$D$11*(SUMIFS($H$11:$H$8770,$F$11:$F$8770,"=COD1",$B$11:$B$8770,"="&amp;B7151)/COUNTIFS($F$11:$F$8770,"=COD1",$B$11:$B$8770,"="&amp;B7151))/COUNTIFS($A$11:$A$8770,"="&amp;A7151,$F$11:$F$8770,"=COD1"),0)</f>
        <v>0</v>
      </c>
      <c r="L7151" s="13" t="e">
        <f>(VLOOKUP(F7151,tarifas!$C$7:$D$10,2,FALSE)+tarifas!$D$21)*datos!H7151</f>
        <v>#N/A</v>
      </c>
      <c r="M7151">
        <v>458.35492999999997</v>
      </c>
      <c r="N7151" s="13" t="e">
        <f t="shared" si="1007"/>
        <v>#N/A</v>
      </c>
      <c r="O7151">
        <f t="shared" si="1008"/>
        <v>194.85415718992627</v>
      </c>
      <c r="P7151" s="12">
        <f t="shared" si="1009"/>
        <v>0</v>
      </c>
      <c r="Q7151">
        <f t="shared" si="1010"/>
        <v>263.50077281007373</v>
      </c>
      <c r="R7151">
        <f>$D$2*tarifas!$D$12/24</f>
        <v>1.4541666666666666</v>
      </c>
      <c r="S7151" t="e">
        <f>VLOOKUP(E7151&amp;" "&amp;F7151,tarifas!$A$13:$D$20,4,FALSE)*P7151</f>
        <v>#N/A</v>
      </c>
      <c r="T7151">
        <f>IF(F7151="COD1",tarifas!$D$11*(SUMIFS($P$11:$P$8770,$F$11:$F$8770,"=COD1",$B$11:$B$8770,"="&amp;B7151)/COUNTIFS($F$11:$F$8770,"=COD1",$B$11:$B$8770,"="&amp;B7151))/COUNTIFS($A$11:$A$8770,"="&amp;A7151,$F$11:$F$8770,"=COD1"),0)</f>
        <v>0</v>
      </c>
      <c r="U7151" t="e">
        <f>(VLOOKUP(F7151,tarifas!$C$7:$D$10,2,FALSE)+tarifas!$D$21)*datos!P7151</f>
        <v>#N/A</v>
      </c>
      <c r="V7151" t="e">
        <f t="shared" si="1011"/>
        <v>#N/A</v>
      </c>
      <c r="W7151">
        <f t="shared" si="1012"/>
        <v>14.257499815207469</v>
      </c>
    </row>
    <row r="7152" spans="1:23" x14ac:dyDescent="0.25">
      <c r="A7152">
        <f t="shared" si="1005"/>
        <v>294</v>
      </c>
      <c r="B7152">
        <f t="shared" si="1006"/>
        <v>10</v>
      </c>
      <c r="C7152" s="1">
        <f t="shared" si="1013"/>
        <v>41937.541666649347</v>
      </c>
      <c r="D7152" s="7">
        <v>335.62121212121212</v>
      </c>
      <c r="E7152" s="7"/>
      <c r="G7152">
        <v>59.72</v>
      </c>
      <c r="H7152" s="12">
        <v>195.46483277540671</v>
      </c>
      <c r="I7152" s="13">
        <f>$D$2*tarifas!$D$12/24</f>
        <v>1.4541666666666666</v>
      </c>
      <c r="J7152" s="13" t="e">
        <f>VLOOKUP(E7152&amp;" "&amp;F7152,tarifas!$A$13:$D$20,4,FALSE)*H7152</f>
        <v>#N/A</v>
      </c>
      <c r="K7152" s="13">
        <f>IF(F7152="COD1",tarifas!$D$11*(SUMIFS($H$11:$H$8770,$F$11:$F$8770,"=COD1",$B$11:$B$8770,"="&amp;B7152)/COUNTIFS($F$11:$F$8770,"=COD1",$B$11:$B$8770,"="&amp;B7152))/COUNTIFS($A$11:$A$8770,"="&amp;A7152,$F$11:$F$8770,"=COD1"),0)</f>
        <v>0</v>
      </c>
      <c r="L7152" s="13" t="e">
        <f>(VLOOKUP(F7152,tarifas!$C$7:$D$10,2,FALSE)+tarifas!$D$21)*datos!H7152</f>
        <v>#N/A</v>
      </c>
      <c r="M7152">
        <v>414.00284000000005</v>
      </c>
      <c r="N7152" s="13" t="e">
        <f t="shared" si="1007"/>
        <v>#N/A</v>
      </c>
      <c r="O7152">
        <f t="shared" si="1008"/>
        <v>195.46483277540671</v>
      </c>
      <c r="P7152" s="12">
        <f t="shared" si="1009"/>
        <v>0</v>
      </c>
      <c r="Q7152">
        <f t="shared" si="1010"/>
        <v>218.53800722459334</v>
      </c>
      <c r="R7152">
        <f>$D$2*tarifas!$D$12/24</f>
        <v>1.4541666666666666</v>
      </c>
      <c r="S7152" t="e">
        <f>VLOOKUP(E7152&amp;" "&amp;F7152,tarifas!$A$13:$D$20,4,FALSE)*P7152</f>
        <v>#N/A</v>
      </c>
      <c r="T7152">
        <f>IF(F7152="COD1",tarifas!$D$11*(SUMIFS($P$11:$P$8770,$F$11:$F$8770,"=COD1",$B$11:$B$8770,"="&amp;B7152)/COUNTIFS($F$11:$F$8770,"=COD1",$B$11:$B$8770,"="&amp;B7152))/COUNTIFS($A$11:$A$8770,"="&amp;A7152,$F$11:$F$8770,"=COD1"),0)</f>
        <v>0</v>
      </c>
      <c r="U7152" t="e">
        <f>(VLOOKUP(F7152,tarifas!$C$7:$D$10,2,FALSE)+tarifas!$D$21)*datos!P7152</f>
        <v>#N/A</v>
      </c>
      <c r="V7152" t="e">
        <f t="shared" si="1011"/>
        <v>#N/A</v>
      </c>
      <c r="W7152">
        <f t="shared" si="1012"/>
        <v>11.745980812307442</v>
      </c>
    </row>
    <row r="7153" spans="1:23" x14ac:dyDescent="0.25">
      <c r="A7153">
        <f t="shared" si="1005"/>
        <v>294</v>
      </c>
      <c r="B7153">
        <f t="shared" si="1006"/>
        <v>10</v>
      </c>
      <c r="C7153" s="1">
        <f t="shared" si="1013"/>
        <v>41937.583333316012</v>
      </c>
      <c r="D7153" s="7">
        <v>141.92424242424244</v>
      </c>
      <c r="E7153" s="7"/>
      <c r="G7153">
        <v>55</v>
      </c>
      <c r="H7153" s="12">
        <v>204.50648192291891</v>
      </c>
      <c r="I7153" s="13">
        <f>$D$2*tarifas!$D$12/24</f>
        <v>1.4541666666666666</v>
      </c>
      <c r="J7153" s="13" t="e">
        <f>VLOOKUP(E7153&amp;" "&amp;F7153,tarifas!$A$13:$D$20,4,FALSE)*H7153</f>
        <v>#N/A</v>
      </c>
      <c r="K7153" s="13">
        <f>IF(F7153="COD1",tarifas!$D$11*(SUMIFS($H$11:$H$8770,$F$11:$F$8770,"=COD1",$B$11:$B$8770,"="&amp;B7153)/COUNTIFS($F$11:$F$8770,"=COD1",$B$11:$B$8770,"="&amp;B7153))/COUNTIFS($A$11:$A$8770,"="&amp;A7153,$F$11:$F$8770,"=COD1"),0)</f>
        <v>0</v>
      </c>
      <c r="L7153" s="13" t="e">
        <f>(VLOOKUP(F7153,tarifas!$C$7:$D$10,2,FALSE)+tarifas!$D$21)*datos!H7153</f>
        <v>#N/A</v>
      </c>
      <c r="M7153">
        <v>312.65203000000002</v>
      </c>
      <c r="N7153" s="13" t="e">
        <f t="shared" si="1007"/>
        <v>#N/A</v>
      </c>
      <c r="O7153">
        <f t="shared" si="1008"/>
        <v>204.50648192291891</v>
      </c>
      <c r="P7153" s="12">
        <f t="shared" si="1009"/>
        <v>0</v>
      </c>
      <c r="Q7153">
        <f t="shared" si="1010"/>
        <v>108.14554807708112</v>
      </c>
      <c r="R7153">
        <f>$D$2*tarifas!$D$12/24</f>
        <v>1.4541666666666666</v>
      </c>
      <c r="S7153" t="e">
        <f>VLOOKUP(E7153&amp;" "&amp;F7153,tarifas!$A$13:$D$20,4,FALSE)*P7153</f>
        <v>#N/A</v>
      </c>
      <c r="T7153">
        <f>IF(F7153="COD1",tarifas!$D$11*(SUMIFS($P$11:$P$8770,$F$11:$F$8770,"=COD1",$B$11:$B$8770,"="&amp;B7153)/COUNTIFS($F$11:$F$8770,"=COD1",$B$11:$B$8770,"="&amp;B7153))/COUNTIFS($A$11:$A$8770,"="&amp;A7153,$F$11:$F$8770,"=COD1"),0)</f>
        <v>0</v>
      </c>
      <c r="U7153" t="e">
        <f>(VLOOKUP(F7153,tarifas!$C$7:$D$10,2,FALSE)+tarifas!$D$21)*datos!P7153</f>
        <v>#N/A</v>
      </c>
      <c r="V7153" t="e">
        <f t="shared" si="1011"/>
        <v>#N/A</v>
      </c>
      <c r="W7153">
        <f t="shared" si="1012"/>
        <v>5.3532046298155151</v>
      </c>
    </row>
    <row r="7154" spans="1:23" x14ac:dyDescent="0.25">
      <c r="A7154">
        <f t="shared" si="1005"/>
        <v>294</v>
      </c>
      <c r="B7154">
        <f t="shared" si="1006"/>
        <v>10</v>
      </c>
      <c r="C7154" s="1">
        <f t="shared" si="1013"/>
        <v>41937.624999982676</v>
      </c>
      <c r="D7154" s="7">
        <v>50.227272727272734</v>
      </c>
      <c r="E7154" s="7"/>
      <c r="G7154">
        <v>50.13</v>
      </c>
      <c r="H7154" s="12">
        <v>213.19291888561014</v>
      </c>
      <c r="I7154" s="13">
        <f>$D$2*tarifas!$D$12/24</f>
        <v>1.4541666666666666</v>
      </c>
      <c r="J7154" s="13" t="e">
        <f>VLOOKUP(E7154&amp;" "&amp;F7154,tarifas!$A$13:$D$20,4,FALSE)*H7154</f>
        <v>#N/A</v>
      </c>
      <c r="K7154" s="13">
        <f>IF(F7154="COD1",tarifas!$D$11*(SUMIFS($H$11:$H$8770,$F$11:$F$8770,"=COD1",$B$11:$B$8770,"="&amp;B7154)/COUNTIFS($F$11:$F$8770,"=COD1",$B$11:$B$8770,"="&amp;B7154))/COUNTIFS($A$11:$A$8770,"="&amp;A7154,$F$11:$F$8770,"=COD1"),0)</f>
        <v>0</v>
      </c>
      <c r="L7154" s="13" t="e">
        <f>(VLOOKUP(F7154,tarifas!$C$7:$D$10,2,FALSE)+tarifas!$D$21)*datos!H7154</f>
        <v>#N/A</v>
      </c>
      <c r="M7154">
        <v>217.71630999999999</v>
      </c>
      <c r="N7154" s="13" t="e">
        <f t="shared" si="1007"/>
        <v>#N/A</v>
      </c>
      <c r="O7154">
        <f t="shared" si="1008"/>
        <v>213.19291888561014</v>
      </c>
      <c r="P7154" s="12">
        <f t="shared" si="1009"/>
        <v>0</v>
      </c>
      <c r="Q7154">
        <f t="shared" si="1010"/>
        <v>4.5233911143898524</v>
      </c>
      <c r="R7154">
        <f>$D$2*tarifas!$D$12/24</f>
        <v>1.4541666666666666</v>
      </c>
      <c r="S7154" t="e">
        <f>VLOOKUP(E7154&amp;" "&amp;F7154,tarifas!$A$13:$D$20,4,FALSE)*P7154</f>
        <v>#N/A</v>
      </c>
      <c r="T7154">
        <f>IF(F7154="COD1",tarifas!$D$11*(SUMIFS($P$11:$P$8770,$F$11:$F$8770,"=COD1",$B$11:$B$8770,"="&amp;B7154)/COUNTIFS($F$11:$F$8770,"=COD1",$B$11:$B$8770,"="&amp;B7154))/COUNTIFS($A$11:$A$8770,"="&amp;A7154,$F$11:$F$8770,"=COD1"),0)</f>
        <v>0</v>
      </c>
      <c r="U7154" t="e">
        <f>(VLOOKUP(F7154,tarifas!$C$7:$D$10,2,FALSE)+tarifas!$D$21)*datos!P7154</f>
        <v>#N/A</v>
      </c>
      <c r="V7154" t="e">
        <f t="shared" si="1011"/>
        <v>#N/A</v>
      </c>
      <c r="W7154">
        <f t="shared" si="1012"/>
        <v>0.204081836907927</v>
      </c>
    </row>
    <row r="7155" spans="1:23" x14ac:dyDescent="0.25">
      <c r="A7155">
        <f t="shared" si="1005"/>
        <v>294</v>
      </c>
      <c r="B7155">
        <f t="shared" si="1006"/>
        <v>10</v>
      </c>
      <c r="C7155" s="1">
        <f t="shared" si="1013"/>
        <v>41937.66666664934</v>
      </c>
      <c r="D7155" s="7">
        <v>45.075757575757578</v>
      </c>
      <c r="E7155" s="7"/>
      <c r="G7155">
        <v>55</v>
      </c>
      <c r="H7155" s="12">
        <v>212.27876861809574</v>
      </c>
      <c r="I7155" s="13">
        <f>$D$2*tarifas!$D$12/24</f>
        <v>1.4541666666666666</v>
      </c>
      <c r="J7155" s="13" t="e">
        <f>VLOOKUP(E7155&amp;" "&amp;F7155,tarifas!$A$13:$D$20,4,FALSE)*H7155</f>
        <v>#N/A</v>
      </c>
      <c r="K7155" s="13">
        <f>IF(F7155="COD1",tarifas!$D$11*(SUMIFS($H$11:$H$8770,$F$11:$F$8770,"=COD1",$B$11:$B$8770,"="&amp;B7155)/COUNTIFS($F$11:$F$8770,"=COD1",$B$11:$B$8770,"="&amp;B7155))/COUNTIFS($A$11:$A$8770,"="&amp;A7155,$F$11:$F$8770,"=COD1"),0)</f>
        <v>0</v>
      </c>
      <c r="L7155" s="13" t="e">
        <f>(VLOOKUP(F7155,tarifas!$C$7:$D$10,2,FALSE)+tarifas!$D$21)*datos!H7155</f>
        <v>#N/A</v>
      </c>
      <c r="M7155">
        <v>72.195009999999996</v>
      </c>
      <c r="N7155" s="13" t="e">
        <f t="shared" si="1007"/>
        <v>#N/A</v>
      </c>
      <c r="O7155">
        <f t="shared" si="1008"/>
        <v>72.195009999999996</v>
      </c>
      <c r="P7155" s="12">
        <f t="shared" si="1009"/>
        <v>140.08375861809574</v>
      </c>
      <c r="Q7155">
        <f t="shared" si="1010"/>
        <v>0</v>
      </c>
      <c r="R7155">
        <f>$D$2*tarifas!$D$12/24</f>
        <v>1.4541666666666666</v>
      </c>
      <c r="S7155" t="e">
        <f>VLOOKUP(E7155&amp;" "&amp;F7155,tarifas!$A$13:$D$20,4,FALSE)*P7155</f>
        <v>#N/A</v>
      </c>
      <c r="T7155">
        <f>IF(F7155="COD1",tarifas!$D$11*(SUMIFS($P$11:$P$8770,$F$11:$F$8770,"=COD1",$B$11:$B$8770,"="&amp;B7155)/COUNTIFS($F$11:$F$8770,"=COD1",$B$11:$B$8770,"="&amp;B7155))/COUNTIFS($A$11:$A$8770,"="&amp;A7155,$F$11:$F$8770,"=COD1"),0)</f>
        <v>0</v>
      </c>
      <c r="U7155" t="e">
        <f>(VLOOKUP(F7155,tarifas!$C$7:$D$10,2,FALSE)+tarifas!$D$21)*datos!P7155</f>
        <v>#N/A</v>
      </c>
      <c r="V7155" t="e">
        <f t="shared" si="1011"/>
        <v>#N/A</v>
      </c>
      <c r="W7155">
        <f t="shared" si="1012"/>
        <v>0</v>
      </c>
    </row>
    <row r="7156" spans="1:23" x14ac:dyDescent="0.25">
      <c r="A7156">
        <f t="shared" si="1005"/>
        <v>294</v>
      </c>
      <c r="B7156">
        <f t="shared" si="1006"/>
        <v>10</v>
      </c>
      <c r="C7156" s="1">
        <f t="shared" si="1013"/>
        <v>41937.708333316004</v>
      </c>
      <c r="D7156" s="7">
        <v>38.636363636363633</v>
      </c>
      <c r="E7156" s="7"/>
      <c r="G7156">
        <v>59.53</v>
      </c>
      <c r="H7156" s="12">
        <v>213.86563205907174</v>
      </c>
      <c r="I7156" s="13">
        <f>$D$2*tarifas!$D$12/24</f>
        <v>1.4541666666666666</v>
      </c>
      <c r="J7156" s="13" t="e">
        <f>VLOOKUP(E7156&amp;" "&amp;F7156,tarifas!$A$13:$D$20,4,FALSE)*H7156</f>
        <v>#N/A</v>
      </c>
      <c r="K7156" s="13">
        <f>IF(F7156="COD1",tarifas!$D$11*(SUMIFS($H$11:$H$8770,$F$11:$F$8770,"=COD1",$B$11:$B$8770,"="&amp;B7156)/COUNTIFS($F$11:$F$8770,"=COD1",$B$11:$B$8770,"="&amp;B7156))/COUNTIFS($A$11:$A$8770,"="&amp;A7156,$F$11:$F$8770,"=COD1"),0)</f>
        <v>0</v>
      </c>
      <c r="L7156" s="13" t="e">
        <f>(VLOOKUP(F7156,tarifas!$C$7:$D$10,2,FALSE)+tarifas!$D$21)*datos!H7156</f>
        <v>#N/A</v>
      </c>
      <c r="M7156">
        <v>0</v>
      </c>
      <c r="N7156" s="13" t="e">
        <f t="shared" si="1007"/>
        <v>#N/A</v>
      </c>
      <c r="O7156">
        <f t="shared" si="1008"/>
        <v>0</v>
      </c>
      <c r="P7156" s="12">
        <f t="shared" si="1009"/>
        <v>213.86563205907174</v>
      </c>
      <c r="Q7156">
        <f t="shared" si="1010"/>
        <v>0</v>
      </c>
      <c r="R7156">
        <f>$D$2*tarifas!$D$12/24</f>
        <v>1.4541666666666666</v>
      </c>
      <c r="S7156" t="e">
        <f>VLOOKUP(E7156&amp;" "&amp;F7156,tarifas!$A$13:$D$20,4,FALSE)*P7156</f>
        <v>#N/A</v>
      </c>
      <c r="T7156">
        <f>IF(F7156="COD1",tarifas!$D$11*(SUMIFS($P$11:$P$8770,$F$11:$F$8770,"=COD1",$B$11:$B$8770,"="&amp;B7156)/COUNTIFS($F$11:$F$8770,"=COD1",$B$11:$B$8770,"="&amp;B7156))/COUNTIFS($A$11:$A$8770,"="&amp;A7156,$F$11:$F$8770,"=COD1"),0)</f>
        <v>0</v>
      </c>
      <c r="U7156" t="e">
        <f>(VLOOKUP(F7156,tarifas!$C$7:$D$10,2,FALSE)+tarifas!$D$21)*datos!P7156</f>
        <v>#N/A</v>
      </c>
      <c r="V7156" t="e">
        <f t="shared" si="1011"/>
        <v>#N/A</v>
      </c>
      <c r="W7156">
        <f t="shared" si="1012"/>
        <v>0</v>
      </c>
    </row>
    <row r="7157" spans="1:23" x14ac:dyDescent="0.25">
      <c r="A7157">
        <f t="shared" si="1005"/>
        <v>294</v>
      </c>
      <c r="B7157">
        <f t="shared" si="1006"/>
        <v>10</v>
      </c>
      <c r="C7157" s="1">
        <f t="shared" si="1013"/>
        <v>41937.749999982669</v>
      </c>
      <c r="D7157" s="7">
        <v>0</v>
      </c>
      <c r="E7157" s="7"/>
      <c r="G7157">
        <v>62.98</v>
      </c>
      <c r="H7157" s="12">
        <v>212.69198991976648</v>
      </c>
      <c r="I7157" s="13">
        <f>$D$2*tarifas!$D$12/24</f>
        <v>1.4541666666666666</v>
      </c>
      <c r="J7157" s="13" t="e">
        <f>VLOOKUP(E7157&amp;" "&amp;F7157,tarifas!$A$13:$D$20,4,FALSE)*H7157</f>
        <v>#N/A</v>
      </c>
      <c r="K7157" s="13">
        <f>IF(F7157="COD1",tarifas!$D$11*(SUMIFS($H$11:$H$8770,$F$11:$F$8770,"=COD1",$B$11:$B$8770,"="&amp;B7157)/COUNTIFS($F$11:$F$8770,"=COD1",$B$11:$B$8770,"="&amp;B7157))/COUNTIFS($A$11:$A$8770,"="&amp;A7157,$F$11:$F$8770,"=COD1"),0)</f>
        <v>0</v>
      </c>
      <c r="L7157" s="13" t="e">
        <f>(VLOOKUP(F7157,tarifas!$C$7:$D$10,2,FALSE)+tarifas!$D$21)*datos!H7157</f>
        <v>#N/A</v>
      </c>
      <c r="M7157">
        <v>0</v>
      </c>
      <c r="N7157" s="13" t="e">
        <f t="shared" si="1007"/>
        <v>#N/A</v>
      </c>
      <c r="O7157">
        <f t="shared" si="1008"/>
        <v>0</v>
      </c>
      <c r="P7157" s="12">
        <f t="shared" si="1009"/>
        <v>212.69198991976648</v>
      </c>
      <c r="Q7157">
        <f t="shared" si="1010"/>
        <v>0</v>
      </c>
      <c r="R7157">
        <f>$D$2*tarifas!$D$12/24</f>
        <v>1.4541666666666666</v>
      </c>
      <c r="S7157" t="e">
        <f>VLOOKUP(E7157&amp;" "&amp;F7157,tarifas!$A$13:$D$20,4,FALSE)*P7157</f>
        <v>#N/A</v>
      </c>
      <c r="T7157">
        <f>IF(F7157="COD1",tarifas!$D$11*(SUMIFS($P$11:$P$8770,$F$11:$F$8770,"=COD1",$B$11:$B$8770,"="&amp;B7157)/COUNTIFS($F$11:$F$8770,"=COD1",$B$11:$B$8770,"="&amp;B7157))/COUNTIFS($A$11:$A$8770,"="&amp;A7157,$F$11:$F$8770,"=COD1"),0)</f>
        <v>0</v>
      </c>
      <c r="U7157" t="e">
        <f>(VLOOKUP(F7157,tarifas!$C$7:$D$10,2,FALSE)+tarifas!$D$21)*datos!P7157</f>
        <v>#N/A</v>
      </c>
      <c r="V7157" t="e">
        <f t="shared" si="1011"/>
        <v>#N/A</v>
      </c>
      <c r="W7157">
        <f t="shared" si="1012"/>
        <v>0</v>
      </c>
    </row>
    <row r="7158" spans="1:23" x14ac:dyDescent="0.25">
      <c r="A7158">
        <f t="shared" si="1005"/>
        <v>294</v>
      </c>
      <c r="B7158">
        <f t="shared" si="1006"/>
        <v>10</v>
      </c>
      <c r="C7158" s="1">
        <f t="shared" si="1013"/>
        <v>41937.791666649333</v>
      </c>
      <c r="D7158" s="7">
        <v>0</v>
      </c>
      <c r="E7158" s="7"/>
      <c r="G7158">
        <v>69.84</v>
      </c>
      <c r="H7158" s="12">
        <v>228.10660379394128</v>
      </c>
      <c r="I7158" s="13">
        <f>$D$2*tarifas!$D$12/24</f>
        <v>1.4541666666666666</v>
      </c>
      <c r="J7158" s="13" t="e">
        <f>VLOOKUP(E7158&amp;" "&amp;F7158,tarifas!$A$13:$D$20,4,FALSE)*H7158</f>
        <v>#N/A</v>
      </c>
      <c r="K7158" s="13">
        <f>IF(F7158="COD1",tarifas!$D$11*(SUMIFS($H$11:$H$8770,$F$11:$F$8770,"=COD1",$B$11:$B$8770,"="&amp;B7158)/COUNTIFS($F$11:$F$8770,"=COD1",$B$11:$B$8770,"="&amp;B7158))/COUNTIFS($A$11:$A$8770,"="&amp;A7158,$F$11:$F$8770,"=COD1"),0)</f>
        <v>0</v>
      </c>
      <c r="L7158" s="13" t="e">
        <f>(VLOOKUP(F7158,tarifas!$C$7:$D$10,2,FALSE)+tarifas!$D$21)*datos!H7158</f>
        <v>#N/A</v>
      </c>
      <c r="M7158">
        <v>0</v>
      </c>
      <c r="N7158" s="13" t="e">
        <f t="shared" si="1007"/>
        <v>#N/A</v>
      </c>
      <c r="O7158">
        <f t="shared" si="1008"/>
        <v>0</v>
      </c>
      <c r="P7158" s="12">
        <f t="shared" si="1009"/>
        <v>228.10660379394128</v>
      </c>
      <c r="Q7158">
        <f t="shared" si="1010"/>
        <v>0</v>
      </c>
      <c r="R7158">
        <f>$D$2*tarifas!$D$12/24</f>
        <v>1.4541666666666666</v>
      </c>
      <c r="S7158" t="e">
        <f>VLOOKUP(E7158&amp;" "&amp;F7158,tarifas!$A$13:$D$20,4,FALSE)*P7158</f>
        <v>#N/A</v>
      </c>
      <c r="T7158">
        <f>IF(F7158="COD1",tarifas!$D$11*(SUMIFS($P$11:$P$8770,$F$11:$F$8770,"=COD1",$B$11:$B$8770,"="&amp;B7158)/COUNTIFS($F$11:$F$8770,"=COD1",$B$11:$B$8770,"="&amp;B7158))/COUNTIFS($A$11:$A$8770,"="&amp;A7158,$F$11:$F$8770,"=COD1"),0)</f>
        <v>0</v>
      </c>
      <c r="U7158" t="e">
        <f>(VLOOKUP(F7158,tarifas!$C$7:$D$10,2,FALSE)+tarifas!$D$21)*datos!P7158</f>
        <v>#N/A</v>
      </c>
      <c r="V7158" t="e">
        <f t="shared" si="1011"/>
        <v>#N/A</v>
      </c>
      <c r="W7158">
        <f t="shared" si="1012"/>
        <v>0</v>
      </c>
    </row>
    <row r="7159" spans="1:23" x14ac:dyDescent="0.25">
      <c r="A7159">
        <f t="shared" si="1005"/>
        <v>294</v>
      </c>
      <c r="B7159">
        <f t="shared" si="1006"/>
        <v>10</v>
      </c>
      <c r="C7159" s="1">
        <f t="shared" si="1013"/>
        <v>41937.833333315997</v>
      </c>
      <c r="D7159" s="7">
        <v>0</v>
      </c>
      <c r="E7159" s="7"/>
      <c r="G7159">
        <v>69.05</v>
      </c>
      <c r="H7159" s="12">
        <v>220.7888527893478</v>
      </c>
      <c r="I7159" s="13">
        <f>$D$2*tarifas!$D$12/24</f>
        <v>1.4541666666666666</v>
      </c>
      <c r="J7159" s="13" t="e">
        <f>VLOOKUP(E7159&amp;" "&amp;F7159,tarifas!$A$13:$D$20,4,FALSE)*H7159</f>
        <v>#N/A</v>
      </c>
      <c r="K7159" s="13">
        <f>IF(F7159="COD1",tarifas!$D$11*(SUMIFS($H$11:$H$8770,$F$11:$F$8770,"=COD1",$B$11:$B$8770,"="&amp;B7159)/COUNTIFS($F$11:$F$8770,"=COD1",$B$11:$B$8770,"="&amp;B7159))/COUNTIFS($A$11:$A$8770,"="&amp;A7159,$F$11:$F$8770,"=COD1"),0)</f>
        <v>0</v>
      </c>
      <c r="L7159" s="13" t="e">
        <f>(VLOOKUP(F7159,tarifas!$C$7:$D$10,2,FALSE)+tarifas!$D$21)*datos!H7159</f>
        <v>#N/A</v>
      </c>
      <c r="M7159">
        <v>0</v>
      </c>
      <c r="N7159" s="13" t="e">
        <f t="shared" si="1007"/>
        <v>#N/A</v>
      </c>
      <c r="O7159">
        <f t="shared" si="1008"/>
        <v>0</v>
      </c>
      <c r="P7159" s="12">
        <f t="shared" si="1009"/>
        <v>220.7888527893478</v>
      </c>
      <c r="Q7159">
        <f t="shared" si="1010"/>
        <v>0</v>
      </c>
      <c r="R7159">
        <f>$D$2*tarifas!$D$12/24</f>
        <v>1.4541666666666666</v>
      </c>
      <c r="S7159" t="e">
        <f>VLOOKUP(E7159&amp;" "&amp;F7159,tarifas!$A$13:$D$20,4,FALSE)*P7159</f>
        <v>#N/A</v>
      </c>
      <c r="T7159">
        <f>IF(F7159="COD1",tarifas!$D$11*(SUMIFS($P$11:$P$8770,$F$11:$F$8770,"=COD1",$B$11:$B$8770,"="&amp;B7159)/COUNTIFS($F$11:$F$8770,"=COD1",$B$11:$B$8770,"="&amp;B7159))/COUNTIFS($A$11:$A$8770,"="&amp;A7159,$F$11:$F$8770,"=COD1"),0)</f>
        <v>0</v>
      </c>
      <c r="U7159" t="e">
        <f>(VLOOKUP(F7159,tarifas!$C$7:$D$10,2,FALSE)+tarifas!$D$21)*datos!P7159</f>
        <v>#N/A</v>
      </c>
      <c r="V7159" t="e">
        <f t="shared" si="1011"/>
        <v>#N/A</v>
      </c>
      <c r="W7159">
        <f t="shared" si="1012"/>
        <v>0</v>
      </c>
    </row>
    <row r="7160" spans="1:23" x14ac:dyDescent="0.25">
      <c r="A7160">
        <f t="shared" si="1005"/>
        <v>294</v>
      </c>
      <c r="B7160">
        <f t="shared" si="1006"/>
        <v>10</v>
      </c>
      <c r="C7160" s="1">
        <f t="shared" si="1013"/>
        <v>41937.874999982661</v>
      </c>
      <c r="D7160" s="7">
        <v>0</v>
      </c>
      <c r="E7160" s="7"/>
      <c r="G7160">
        <v>64.349999999999994</v>
      </c>
      <c r="H7160" s="12">
        <v>223.77692776598306</v>
      </c>
      <c r="I7160" s="13">
        <f>$D$2*tarifas!$D$12/24</f>
        <v>1.4541666666666666</v>
      </c>
      <c r="J7160" s="13" t="e">
        <f>VLOOKUP(E7160&amp;" "&amp;F7160,tarifas!$A$13:$D$20,4,FALSE)*H7160</f>
        <v>#N/A</v>
      </c>
      <c r="K7160" s="13">
        <f>IF(F7160="COD1",tarifas!$D$11*(SUMIFS($H$11:$H$8770,$F$11:$F$8770,"=COD1",$B$11:$B$8770,"="&amp;B7160)/COUNTIFS($F$11:$F$8770,"=COD1",$B$11:$B$8770,"="&amp;B7160))/COUNTIFS($A$11:$A$8770,"="&amp;A7160,$F$11:$F$8770,"=COD1"),0)</f>
        <v>0</v>
      </c>
      <c r="L7160" s="13" t="e">
        <f>(VLOOKUP(F7160,tarifas!$C$7:$D$10,2,FALSE)+tarifas!$D$21)*datos!H7160</f>
        <v>#N/A</v>
      </c>
      <c r="M7160">
        <v>0</v>
      </c>
      <c r="N7160" s="13" t="e">
        <f t="shared" si="1007"/>
        <v>#N/A</v>
      </c>
      <c r="O7160">
        <f t="shared" si="1008"/>
        <v>0</v>
      </c>
      <c r="P7160" s="12">
        <f t="shared" si="1009"/>
        <v>223.77692776598306</v>
      </c>
      <c r="Q7160">
        <f t="shared" si="1010"/>
        <v>0</v>
      </c>
      <c r="R7160">
        <f>$D$2*tarifas!$D$12/24</f>
        <v>1.4541666666666666</v>
      </c>
      <c r="S7160" t="e">
        <f>VLOOKUP(E7160&amp;" "&amp;F7160,tarifas!$A$13:$D$20,4,FALSE)*P7160</f>
        <v>#N/A</v>
      </c>
      <c r="T7160">
        <f>IF(F7160="COD1",tarifas!$D$11*(SUMIFS($P$11:$P$8770,$F$11:$F$8770,"=COD1",$B$11:$B$8770,"="&amp;B7160)/COUNTIFS($F$11:$F$8770,"=COD1",$B$11:$B$8770,"="&amp;B7160))/COUNTIFS($A$11:$A$8770,"="&amp;A7160,$F$11:$F$8770,"=COD1"),0)</f>
        <v>0</v>
      </c>
      <c r="U7160" t="e">
        <f>(VLOOKUP(F7160,tarifas!$C$7:$D$10,2,FALSE)+tarifas!$D$21)*datos!P7160</f>
        <v>#N/A</v>
      </c>
      <c r="V7160" t="e">
        <f t="shared" si="1011"/>
        <v>#N/A</v>
      </c>
      <c r="W7160">
        <f t="shared" si="1012"/>
        <v>0</v>
      </c>
    </row>
    <row r="7161" spans="1:23" x14ac:dyDescent="0.25">
      <c r="A7161">
        <f t="shared" si="1005"/>
        <v>294</v>
      </c>
      <c r="B7161">
        <f t="shared" si="1006"/>
        <v>10</v>
      </c>
      <c r="C7161" s="1">
        <f t="shared" si="1013"/>
        <v>41937.916666649326</v>
      </c>
      <c r="D7161" s="7">
        <v>0</v>
      </c>
      <c r="E7161" s="7"/>
      <c r="G7161">
        <v>59.53</v>
      </c>
      <c r="H7161" s="12">
        <v>223.21924786898194</v>
      </c>
      <c r="I7161" s="13">
        <f>$D$2*tarifas!$D$12/24</f>
        <v>1.4541666666666666</v>
      </c>
      <c r="J7161" s="13" t="e">
        <f>VLOOKUP(E7161&amp;" "&amp;F7161,tarifas!$A$13:$D$20,4,FALSE)*H7161</f>
        <v>#N/A</v>
      </c>
      <c r="K7161" s="13">
        <f>IF(F7161="COD1",tarifas!$D$11*(SUMIFS($H$11:$H$8770,$F$11:$F$8770,"=COD1",$B$11:$B$8770,"="&amp;B7161)/COUNTIFS($F$11:$F$8770,"=COD1",$B$11:$B$8770,"="&amp;B7161))/COUNTIFS($A$11:$A$8770,"="&amp;A7161,$F$11:$F$8770,"=COD1"),0)</f>
        <v>0</v>
      </c>
      <c r="L7161" s="13" t="e">
        <f>(VLOOKUP(F7161,tarifas!$C$7:$D$10,2,FALSE)+tarifas!$D$21)*datos!H7161</f>
        <v>#N/A</v>
      </c>
      <c r="M7161">
        <v>0</v>
      </c>
      <c r="N7161" s="13" t="e">
        <f t="shared" si="1007"/>
        <v>#N/A</v>
      </c>
      <c r="O7161">
        <f t="shared" si="1008"/>
        <v>0</v>
      </c>
      <c r="P7161" s="12">
        <f t="shared" si="1009"/>
        <v>223.21924786898194</v>
      </c>
      <c r="Q7161">
        <f t="shared" si="1010"/>
        <v>0</v>
      </c>
      <c r="R7161">
        <f>$D$2*tarifas!$D$12/24</f>
        <v>1.4541666666666666</v>
      </c>
      <c r="S7161" t="e">
        <f>VLOOKUP(E7161&amp;" "&amp;F7161,tarifas!$A$13:$D$20,4,FALSE)*P7161</f>
        <v>#N/A</v>
      </c>
      <c r="T7161">
        <f>IF(F7161="COD1",tarifas!$D$11*(SUMIFS($P$11:$P$8770,$F$11:$F$8770,"=COD1",$B$11:$B$8770,"="&amp;B7161)/COUNTIFS($F$11:$F$8770,"=COD1",$B$11:$B$8770,"="&amp;B7161))/COUNTIFS($A$11:$A$8770,"="&amp;A7161,$F$11:$F$8770,"=COD1"),0)</f>
        <v>0</v>
      </c>
      <c r="U7161" t="e">
        <f>(VLOOKUP(F7161,tarifas!$C$7:$D$10,2,FALSE)+tarifas!$D$21)*datos!P7161</f>
        <v>#N/A</v>
      </c>
      <c r="V7161" t="e">
        <f t="shared" si="1011"/>
        <v>#N/A</v>
      </c>
      <c r="W7161">
        <f t="shared" si="1012"/>
        <v>0</v>
      </c>
    </row>
    <row r="7162" spans="1:23" x14ac:dyDescent="0.25">
      <c r="A7162">
        <f t="shared" si="1005"/>
        <v>294</v>
      </c>
      <c r="B7162">
        <f t="shared" si="1006"/>
        <v>10</v>
      </c>
      <c r="C7162" s="1">
        <f t="shared" si="1013"/>
        <v>41937.95833331599</v>
      </c>
      <c r="D7162" s="7">
        <v>0</v>
      </c>
      <c r="E7162" s="7"/>
      <c r="G7162">
        <v>54.87</v>
      </c>
      <c r="H7162" s="12">
        <v>222.00514359321906</v>
      </c>
      <c r="I7162" s="13">
        <f>$D$2*tarifas!$D$12/24</f>
        <v>1.4541666666666666</v>
      </c>
      <c r="J7162" s="13" t="e">
        <f>VLOOKUP(E7162&amp;" "&amp;F7162,tarifas!$A$13:$D$20,4,FALSE)*H7162</f>
        <v>#N/A</v>
      </c>
      <c r="K7162" s="13">
        <f>IF(F7162="COD1",tarifas!$D$11*(SUMIFS($H$11:$H$8770,$F$11:$F$8770,"=COD1",$B$11:$B$8770,"="&amp;B7162)/COUNTIFS($F$11:$F$8770,"=COD1",$B$11:$B$8770,"="&amp;B7162))/COUNTIFS($A$11:$A$8770,"="&amp;A7162,$F$11:$F$8770,"=COD1"),0)</f>
        <v>0</v>
      </c>
      <c r="L7162" s="13" t="e">
        <f>(VLOOKUP(F7162,tarifas!$C$7:$D$10,2,FALSE)+tarifas!$D$21)*datos!H7162</f>
        <v>#N/A</v>
      </c>
      <c r="M7162">
        <v>0</v>
      </c>
      <c r="N7162" s="13" t="e">
        <f t="shared" si="1007"/>
        <v>#N/A</v>
      </c>
      <c r="O7162">
        <f t="shared" si="1008"/>
        <v>0</v>
      </c>
      <c r="P7162" s="12">
        <f t="shared" si="1009"/>
        <v>222.00514359321906</v>
      </c>
      <c r="Q7162">
        <f t="shared" si="1010"/>
        <v>0</v>
      </c>
      <c r="R7162">
        <f>$D$2*tarifas!$D$12/24</f>
        <v>1.4541666666666666</v>
      </c>
      <c r="S7162" t="e">
        <f>VLOOKUP(E7162&amp;" "&amp;F7162,tarifas!$A$13:$D$20,4,FALSE)*P7162</f>
        <v>#N/A</v>
      </c>
      <c r="T7162">
        <f>IF(F7162="COD1",tarifas!$D$11*(SUMIFS($P$11:$P$8770,$F$11:$F$8770,"=COD1",$B$11:$B$8770,"="&amp;B7162)/COUNTIFS($F$11:$F$8770,"=COD1",$B$11:$B$8770,"="&amp;B7162))/COUNTIFS($A$11:$A$8770,"="&amp;A7162,$F$11:$F$8770,"=COD1"),0)</f>
        <v>0</v>
      </c>
      <c r="U7162" t="e">
        <f>(VLOOKUP(F7162,tarifas!$C$7:$D$10,2,FALSE)+tarifas!$D$21)*datos!P7162</f>
        <v>#N/A</v>
      </c>
      <c r="V7162" t="e">
        <f t="shared" si="1011"/>
        <v>#N/A</v>
      </c>
      <c r="W7162">
        <f t="shared" si="1012"/>
        <v>0</v>
      </c>
    </row>
    <row r="7163" spans="1:23" x14ac:dyDescent="0.25">
      <c r="A7163">
        <f t="shared" si="1005"/>
        <v>295</v>
      </c>
      <c r="B7163">
        <f t="shared" si="1006"/>
        <v>10</v>
      </c>
      <c r="C7163" s="1">
        <f t="shared" si="1013"/>
        <v>41937.999999982654</v>
      </c>
      <c r="D7163" s="7">
        <v>0</v>
      </c>
      <c r="E7163" s="7"/>
      <c r="G7163">
        <v>43.06</v>
      </c>
      <c r="H7163" s="12">
        <v>215.98923578849917</v>
      </c>
      <c r="I7163" s="13">
        <f>$D$2*tarifas!$D$12/24</f>
        <v>1.4541666666666666</v>
      </c>
      <c r="J7163" s="13" t="e">
        <f>VLOOKUP(E7163&amp;" "&amp;F7163,tarifas!$A$13:$D$20,4,FALSE)*H7163</f>
        <v>#N/A</v>
      </c>
      <c r="K7163" s="13">
        <f>IF(F7163="COD1",tarifas!$D$11*(SUMIFS($H$11:$H$8770,$F$11:$F$8770,"=COD1",$B$11:$B$8770,"="&amp;B7163)/COUNTIFS($F$11:$F$8770,"=COD1",$B$11:$B$8770,"="&amp;B7163))/COUNTIFS($A$11:$A$8770,"="&amp;A7163,$F$11:$F$8770,"=COD1"),0)</f>
        <v>0</v>
      </c>
      <c r="L7163" s="13" t="e">
        <f>(VLOOKUP(F7163,tarifas!$C$7:$D$10,2,FALSE)+tarifas!$D$21)*datos!H7163</f>
        <v>#N/A</v>
      </c>
      <c r="M7163">
        <v>0</v>
      </c>
      <c r="N7163" s="13" t="e">
        <f t="shared" si="1007"/>
        <v>#N/A</v>
      </c>
      <c r="O7163">
        <f t="shared" si="1008"/>
        <v>0</v>
      </c>
      <c r="P7163" s="12">
        <f t="shared" si="1009"/>
        <v>215.98923578849917</v>
      </c>
      <c r="Q7163">
        <f t="shared" si="1010"/>
        <v>0</v>
      </c>
      <c r="R7163">
        <f>$D$2*tarifas!$D$12/24</f>
        <v>1.4541666666666666</v>
      </c>
      <c r="S7163" t="e">
        <f>VLOOKUP(E7163&amp;" "&amp;F7163,tarifas!$A$13:$D$20,4,FALSE)*P7163</f>
        <v>#N/A</v>
      </c>
      <c r="T7163">
        <f>IF(F7163="COD1",tarifas!$D$11*(SUMIFS($P$11:$P$8770,$F$11:$F$8770,"=COD1",$B$11:$B$8770,"="&amp;B7163)/COUNTIFS($F$11:$F$8770,"=COD1",$B$11:$B$8770,"="&amp;B7163))/COUNTIFS($A$11:$A$8770,"="&amp;A7163,$F$11:$F$8770,"=COD1"),0)</f>
        <v>0</v>
      </c>
      <c r="U7163" t="e">
        <f>(VLOOKUP(F7163,tarifas!$C$7:$D$10,2,FALSE)+tarifas!$D$21)*datos!P7163</f>
        <v>#N/A</v>
      </c>
      <c r="V7163" t="e">
        <f t="shared" si="1011"/>
        <v>#N/A</v>
      </c>
      <c r="W7163">
        <f t="shared" si="1012"/>
        <v>0</v>
      </c>
    </row>
    <row r="7164" spans="1:23" x14ac:dyDescent="0.25">
      <c r="A7164">
        <f t="shared" si="1005"/>
        <v>295</v>
      </c>
      <c r="B7164">
        <f t="shared" si="1006"/>
        <v>10</v>
      </c>
      <c r="C7164" s="1">
        <f t="shared" si="1013"/>
        <v>41938.041666649318</v>
      </c>
      <c r="D7164" s="7">
        <v>0</v>
      </c>
      <c r="E7164" s="7"/>
      <c r="G7164">
        <v>42.32</v>
      </c>
      <c r="H7164" s="12">
        <v>213.92499368101761</v>
      </c>
      <c r="I7164" s="13">
        <f>$D$2*tarifas!$D$12/24</f>
        <v>1.4541666666666666</v>
      </c>
      <c r="J7164" s="13" t="e">
        <f>VLOOKUP(E7164&amp;" "&amp;F7164,tarifas!$A$13:$D$20,4,FALSE)*H7164</f>
        <v>#N/A</v>
      </c>
      <c r="K7164" s="13">
        <f>IF(F7164="COD1",tarifas!$D$11*(SUMIFS($H$11:$H$8770,$F$11:$F$8770,"=COD1",$B$11:$B$8770,"="&amp;B7164)/COUNTIFS($F$11:$F$8770,"=COD1",$B$11:$B$8770,"="&amp;B7164))/COUNTIFS($A$11:$A$8770,"="&amp;A7164,$F$11:$F$8770,"=COD1"),0)</f>
        <v>0</v>
      </c>
      <c r="L7164" s="13" t="e">
        <f>(VLOOKUP(F7164,tarifas!$C$7:$D$10,2,FALSE)+tarifas!$D$21)*datos!H7164</f>
        <v>#N/A</v>
      </c>
      <c r="M7164">
        <v>0</v>
      </c>
      <c r="N7164" s="13" t="e">
        <f t="shared" si="1007"/>
        <v>#N/A</v>
      </c>
      <c r="O7164">
        <f t="shared" si="1008"/>
        <v>0</v>
      </c>
      <c r="P7164" s="12">
        <f t="shared" si="1009"/>
        <v>213.92499368101761</v>
      </c>
      <c r="Q7164">
        <f t="shared" si="1010"/>
        <v>0</v>
      </c>
      <c r="R7164">
        <f>$D$2*tarifas!$D$12/24</f>
        <v>1.4541666666666666</v>
      </c>
      <c r="S7164" t="e">
        <f>VLOOKUP(E7164&amp;" "&amp;F7164,tarifas!$A$13:$D$20,4,FALSE)*P7164</f>
        <v>#N/A</v>
      </c>
      <c r="T7164">
        <f>IF(F7164="COD1",tarifas!$D$11*(SUMIFS($P$11:$P$8770,$F$11:$F$8770,"=COD1",$B$11:$B$8770,"="&amp;B7164)/COUNTIFS($F$11:$F$8770,"=COD1",$B$11:$B$8770,"="&amp;B7164))/COUNTIFS($A$11:$A$8770,"="&amp;A7164,$F$11:$F$8770,"=COD1"),0)</f>
        <v>0</v>
      </c>
      <c r="U7164" t="e">
        <f>(VLOOKUP(F7164,tarifas!$C$7:$D$10,2,FALSE)+tarifas!$D$21)*datos!P7164</f>
        <v>#N/A</v>
      </c>
      <c r="V7164" t="e">
        <f t="shared" si="1011"/>
        <v>#N/A</v>
      </c>
      <c r="W7164">
        <f t="shared" si="1012"/>
        <v>0</v>
      </c>
    </row>
    <row r="7165" spans="1:23" x14ac:dyDescent="0.25">
      <c r="A7165">
        <f t="shared" si="1005"/>
        <v>295</v>
      </c>
      <c r="B7165">
        <f t="shared" si="1006"/>
        <v>10</v>
      </c>
      <c r="C7165" s="1">
        <f t="shared" si="1013"/>
        <v>41938.083333315983</v>
      </c>
      <c r="D7165" s="7">
        <v>0</v>
      </c>
      <c r="E7165" s="7"/>
      <c r="G7165">
        <v>41.63</v>
      </c>
      <c r="H7165" s="12">
        <v>211.76029335885158</v>
      </c>
      <c r="I7165" s="13">
        <f>$D$2*tarifas!$D$12/24</f>
        <v>1.4541666666666666</v>
      </c>
      <c r="J7165" s="13" t="e">
        <f>VLOOKUP(E7165&amp;" "&amp;F7165,tarifas!$A$13:$D$20,4,FALSE)*H7165</f>
        <v>#N/A</v>
      </c>
      <c r="K7165" s="13">
        <f>IF(F7165="COD1",tarifas!$D$11*(SUMIFS($H$11:$H$8770,$F$11:$F$8770,"=COD1",$B$11:$B$8770,"="&amp;B7165)/COUNTIFS($F$11:$F$8770,"=COD1",$B$11:$B$8770,"="&amp;B7165))/COUNTIFS($A$11:$A$8770,"="&amp;A7165,$F$11:$F$8770,"=COD1"),0)</f>
        <v>0</v>
      </c>
      <c r="L7165" s="13" t="e">
        <f>(VLOOKUP(F7165,tarifas!$C$7:$D$10,2,FALSE)+tarifas!$D$21)*datos!H7165</f>
        <v>#N/A</v>
      </c>
      <c r="M7165">
        <v>0</v>
      </c>
      <c r="N7165" s="13" t="e">
        <f t="shared" si="1007"/>
        <v>#N/A</v>
      </c>
      <c r="O7165">
        <f t="shared" si="1008"/>
        <v>0</v>
      </c>
      <c r="P7165" s="12">
        <f t="shared" si="1009"/>
        <v>211.76029335885158</v>
      </c>
      <c r="Q7165">
        <f t="shared" si="1010"/>
        <v>0</v>
      </c>
      <c r="R7165">
        <f>$D$2*tarifas!$D$12/24</f>
        <v>1.4541666666666666</v>
      </c>
      <c r="S7165" t="e">
        <f>VLOOKUP(E7165&amp;" "&amp;F7165,tarifas!$A$13:$D$20,4,FALSE)*P7165</f>
        <v>#N/A</v>
      </c>
      <c r="T7165">
        <f>IF(F7165="COD1",tarifas!$D$11*(SUMIFS($P$11:$P$8770,$F$11:$F$8770,"=COD1",$B$11:$B$8770,"="&amp;B7165)/COUNTIFS($F$11:$F$8770,"=COD1",$B$11:$B$8770,"="&amp;B7165))/COUNTIFS($A$11:$A$8770,"="&amp;A7165,$F$11:$F$8770,"=COD1"),0)</f>
        <v>0</v>
      </c>
      <c r="U7165" t="e">
        <f>(VLOOKUP(F7165,tarifas!$C$7:$D$10,2,FALSE)+tarifas!$D$21)*datos!P7165</f>
        <v>#N/A</v>
      </c>
      <c r="V7165" t="e">
        <f t="shared" si="1011"/>
        <v>#N/A</v>
      </c>
      <c r="W7165">
        <f t="shared" si="1012"/>
        <v>0</v>
      </c>
    </row>
    <row r="7166" spans="1:23" x14ac:dyDescent="0.25">
      <c r="A7166">
        <f t="shared" si="1005"/>
        <v>295</v>
      </c>
      <c r="B7166">
        <f t="shared" si="1006"/>
        <v>10</v>
      </c>
      <c r="C7166" s="1">
        <f t="shared" si="1013"/>
        <v>41938.124999982647</v>
      </c>
      <c r="D7166" s="7">
        <v>0</v>
      </c>
      <c r="E7166" s="7"/>
      <c r="G7166">
        <v>40.049999999999997</v>
      </c>
      <c r="H7166" s="12">
        <v>209.04665103802077</v>
      </c>
      <c r="I7166" s="13">
        <f>$D$2*tarifas!$D$12/24</f>
        <v>1.4541666666666666</v>
      </c>
      <c r="J7166" s="13" t="e">
        <f>VLOOKUP(E7166&amp;" "&amp;F7166,tarifas!$A$13:$D$20,4,FALSE)*H7166</f>
        <v>#N/A</v>
      </c>
      <c r="K7166" s="13">
        <f>IF(F7166="COD1",tarifas!$D$11*(SUMIFS($H$11:$H$8770,$F$11:$F$8770,"=COD1",$B$11:$B$8770,"="&amp;B7166)/COUNTIFS($F$11:$F$8770,"=COD1",$B$11:$B$8770,"="&amp;B7166))/COUNTIFS($A$11:$A$8770,"="&amp;A7166,$F$11:$F$8770,"=COD1"),0)</f>
        <v>0</v>
      </c>
      <c r="L7166" s="13" t="e">
        <f>(VLOOKUP(F7166,tarifas!$C$7:$D$10,2,FALSE)+tarifas!$D$21)*datos!H7166</f>
        <v>#N/A</v>
      </c>
      <c r="M7166">
        <v>0</v>
      </c>
      <c r="N7166" s="13" t="e">
        <f t="shared" si="1007"/>
        <v>#N/A</v>
      </c>
      <c r="O7166">
        <f t="shared" si="1008"/>
        <v>0</v>
      </c>
      <c r="P7166" s="12">
        <f t="shared" si="1009"/>
        <v>209.04665103802077</v>
      </c>
      <c r="Q7166">
        <f t="shared" si="1010"/>
        <v>0</v>
      </c>
      <c r="R7166">
        <f>$D$2*tarifas!$D$12/24</f>
        <v>1.4541666666666666</v>
      </c>
      <c r="S7166" t="e">
        <f>VLOOKUP(E7166&amp;" "&amp;F7166,tarifas!$A$13:$D$20,4,FALSE)*P7166</f>
        <v>#N/A</v>
      </c>
      <c r="T7166">
        <f>IF(F7166="COD1",tarifas!$D$11*(SUMIFS($P$11:$P$8770,$F$11:$F$8770,"=COD1",$B$11:$B$8770,"="&amp;B7166)/COUNTIFS($F$11:$F$8770,"=COD1",$B$11:$B$8770,"="&amp;B7166))/COUNTIFS($A$11:$A$8770,"="&amp;A7166,$F$11:$F$8770,"=COD1"),0)</f>
        <v>0</v>
      </c>
      <c r="U7166" t="e">
        <f>(VLOOKUP(F7166,tarifas!$C$7:$D$10,2,FALSE)+tarifas!$D$21)*datos!P7166</f>
        <v>#N/A</v>
      </c>
      <c r="V7166" t="e">
        <f t="shared" si="1011"/>
        <v>#N/A</v>
      </c>
      <c r="W7166">
        <f t="shared" si="1012"/>
        <v>0</v>
      </c>
    </row>
    <row r="7167" spans="1:23" x14ac:dyDescent="0.25">
      <c r="A7167">
        <f t="shared" si="1005"/>
        <v>295</v>
      </c>
      <c r="B7167">
        <f t="shared" si="1006"/>
        <v>10</v>
      </c>
      <c r="C7167" s="1">
        <f t="shared" si="1013"/>
        <v>41938.166666649311</v>
      </c>
      <c r="D7167" s="7">
        <v>0</v>
      </c>
      <c r="E7167" s="7"/>
      <c r="G7167">
        <v>40</v>
      </c>
      <c r="H7167" s="12">
        <v>209.69869435576339</v>
      </c>
      <c r="I7167" s="13">
        <f>$D$2*tarifas!$D$12/24</f>
        <v>1.4541666666666666</v>
      </c>
      <c r="J7167" s="13" t="e">
        <f>VLOOKUP(E7167&amp;" "&amp;F7167,tarifas!$A$13:$D$20,4,FALSE)*H7167</f>
        <v>#N/A</v>
      </c>
      <c r="K7167" s="13">
        <f>IF(F7167="COD1",tarifas!$D$11*(SUMIFS($H$11:$H$8770,$F$11:$F$8770,"=COD1",$B$11:$B$8770,"="&amp;B7167)/COUNTIFS($F$11:$F$8770,"=COD1",$B$11:$B$8770,"="&amp;B7167))/COUNTIFS($A$11:$A$8770,"="&amp;A7167,$F$11:$F$8770,"=COD1"),0)</f>
        <v>0</v>
      </c>
      <c r="L7167" s="13" t="e">
        <f>(VLOOKUP(F7167,tarifas!$C$7:$D$10,2,FALSE)+tarifas!$D$21)*datos!H7167</f>
        <v>#N/A</v>
      </c>
      <c r="M7167">
        <v>0</v>
      </c>
      <c r="N7167" s="13" t="e">
        <f t="shared" si="1007"/>
        <v>#N/A</v>
      </c>
      <c r="O7167">
        <f t="shared" si="1008"/>
        <v>0</v>
      </c>
      <c r="P7167" s="12">
        <f t="shared" si="1009"/>
        <v>209.69869435576339</v>
      </c>
      <c r="Q7167">
        <f t="shared" si="1010"/>
        <v>0</v>
      </c>
      <c r="R7167">
        <f>$D$2*tarifas!$D$12/24</f>
        <v>1.4541666666666666</v>
      </c>
      <c r="S7167" t="e">
        <f>VLOOKUP(E7167&amp;" "&amp;F7167,tarifas!$A$13:$D$20,4,FALSE)*P7167</f>
        <v>#N/A</v>
      </c>
      <c r="T7167">
        <f>IF(F7167="COD1",tarifas!$D$11*(SUMIFS($P$11:$P$8770,$F$11:$F$8770,"=COD1",$B$11:$B$8770,"="&amp;B7167)/COUNTIFS($F$11:$F$8770,"=COD1",$B$11:$B$8770,"="&amp;B7167))/COUNTIFS($A$11:$A$8770,"="&amp;A7167,$F$11:$F$8770,"=COD1"),0)</f>
        <v>0</v>
      </c>
      <c r="U7167" t="e">
        <f>(VLOOKUP(F7167,tarifas!$C$7:$D$10,2,FALSE)+tarifas!$D$21)*datos!P7167</f>
        <v>#N/A</v>
      </c>
      <c r="V7167" t="e">
        <f t="shared" si="1011"/>
        <v>#N/A</v>
      </c>
      <c r="W7167">
        <f t="shared" si="1012"/>
        <v>0</v>
      </c>
    </row>
    <row r="7168" spans="1:23" x14ac:dyDescent="0.25">
      <c r="A7168">
        <f t="shared" si="1005"/>
        <v>295</v>
      </c>
      <c r="B7168">
        <f t="shared" si="1006"/>
        <v>10</v>
      </c>
      <c r="C7168" s="1">
        <f t="shared" si="1013"/>
        <v>41938.208333315975</v>
      </c>
      <c r="D7168" s="7">
        <v>0</v>
      </c>
      <c r="E7168" s="7"/>
      <c r="G7168">
        <v>40.39</v>
      </c>
      <c r="H7168" s="12">
        <v>210.26821013165571</v>
      </c>
      <c r="I7168" s="13">
        <f>$D$2*tarifas!$D$12/24</f>
        <v>1.4541666666666666</v>
      </c>
      <c r="J7168" s="13" t="e">
        <f>VLOOKUP(E7168&amp;" "&amp;F7168,tarifas!$A$13:$D$20,4,FALSE)*H7168</f>
        <v>#N/A</v>
      </c>
      <c r="K7168" s="13">
        <f>IF(F7168="COD1",tarifas!$D$11*(SUMIFS($H$11:$H$8770,$F$11:$F$8770,"=COD1",$B$11:$B$8770,"="&amp;B7168)/COUNTIFS($F$11:$F$8770,"=COD1",$B$11:$B$8770,"="&amp;B7168))/COUNTIFS($A$11:$A$8770,"="&amp;A7168,$F$11:$F$8770,"=COD1"),0)</f>
        <v>0</v>
      </c>
      <c r="L7168" s="13" t="e">
        <f>(VLOOKUP(F7168,tarifas!$C$7:$D$10,2,FALSE)+tarifas!$D$21)*datos!H7168</f>
        <v>#N/A</v>
      </c>
      <c r="M7168">
        <v>0</v>
      </c>
      <c r="N7168" s="13" t="e">
        <f t="shared" si="1007"/>
        <v>#N/A</v>
      </c>
      <c r="O7168">
        <f t="shared" si="1008"/>
        <v>0</v>
      </c>
      <c r="P7168" s="12">
        <f t="shared" si="1009"/>
        <v>210.26821013165571</v>
      </c>
      <c r="Q7168">
        <f t="shared" si="1010"/>
        <v>0</v>
      </c>
      <c r="R7168">
        <f>$D$2*tarifas!$D$12/24</f>
        <v>1.4541666666666666</v>
      </c>
      <c r="S7168" t="e">
        <f>VLOOKUP(E7168&amp;" "&amp;F7168,tarifas!$A$13:$D$20,4,FALSE)*P7168</f>
        <v>#N/A</v>
      </c>
      <c r="T7168">
        <f>IF(F7168="COD1",tarifas!$D$11*(SUMIFS($P$11:$P$8770,$F$11:$F$8770,"=COD1",$B$11:$B$8770,"="&amp;B7168)/COUNTIFS($F$11:$F$8770,"=COD1",$B$11:$B$8770,"="&amp;B7168))/COUNTIFS($A$11:$A$8770,"="&amp;A7168,$F$11:$F$8770,"=COD1"),0)</f>
        <v>0</v>
      </c>
      <c r="U7168" t="e">
        <f>(VLOOKUP(F7168,tarifas!$C$7:$D$10,2,FALSE)+tarifas!$D$21)*datos!P7168</f>
        <v>#N/A</v>
      </c>
      <c r="V7168" t="e">
        <f t="shared" si="1011"/>
        <v>#N/A</v>
      </c>
      <c r="W7168">
        <f t="shared" si="1012"/>
        <v>0</v>
      </c>
    </row>
    <row r="7169" spans="1:23" x14ac:dyDescent="0.25">
      <c r="A7169">
        <f t="shared" si="1005"/>
        <v>295</v>
      </c>
      <c r="B7169">
        <f t="shared" si="1006"/>
        <v>10</v>
      </c>
      <c r="C7169" s="1">
        <f t="shared" si="1013"/>
        <v>41938.24999998264</v>
      </c>
      <c r="D7169" s="7">
        <v>0</v>
      </c>
      <c r="E7169" s="7"/>
      <c r="G7169">
        <v>40.39</v>
      </c>
      <c r="H7169" s="12">
        <v>188.64664907302586</v>
      </c>
      <c r="I7169" s="13">
        <f>$D$2*tarifas!$D$12/24</f>
        <v>1.4541666666666666</v>
      </c>
      <c r="J7169" s="13" t="e">
        <f>VLOOKUP(E7169&amp;" "&amp;F7169,tarifas!$A$13:$D$20,4,FALSE)*H7169</f>
        <v>#N/A</v>
      </c>
      <c r="K7169" s="13">
        <f>IF(F7169="COD1",tarifas!$D$11*(SUMIFS($H$11:$H$8770,$F$11:$F$8770,"=COD1",$B$11:$B$8770,"="&amp;B7169)/COUNTIFS($F$11:$F$8770,"=COD1",$B$11:$B$8770,"="&amp;B7169))/COUNTIFS($A$11:$A$8770,"="&amp;A7169,$F$11:$F$8770,"=COD1"),0)</f>
        <v>0</v>
      </c>
      <c r="L7169" s="13" t="e">
        <f>(VLOOKUP(F7169,tarifas!$C$7:$D$10,2,FALSE)+tarifas!$D$21)*datos!H7169</f>
        <v>#N/A</v>
      </c>
      <c r="M7169">
        <v>0</v>
      </c>
      <c r="N7169" s="13" t="e">
        <f t="shared" si="1007"/>
        <v>#N/A</v>
      </c>
      <c r="O7169">
        <f t="shared" si="1008"/>
        <v>0</v>
      </c>
      <c r="P7169" s="12">
        <f t="shared" si="1009"/>
        <v>188.64664907302586</v>
      </c>
      <c r="Q7169">
        <f t="shared" si="1010"/>
        <v>0</v>
      </c>
      <c r="R7169">
        <f>$D$2*tarifas!$D$12/24</f>
        <v>1.4541666666666666</v>
      </c>
      <c r="S7169" t="e">
        <f>VLOOKUP(E7169&amp;" "&amp;F7169,tarifas!$A$13:$D$20,4,FALSE)*P7169</f>
        <v>#N/A</v>
      </c>
      <c r="T7169">
        <f>IF(F7169="COD1",tarifas!$D$11*(SUMIFS($P$11:$P$8770,$F$11:$F$8770,"=COD1",$B$11:$B$8770,"="&amp;B7169)/COUNTIFS($F$11:$F$8770,"=COD1",$B$11:$B$8770,"="&amp;B7169))/COUNTIFS($A$11:$A$8770,"="&amp;A7169,$F$11:$F$8770,"=COD1"),0)</f>
        <v>0</v>
      </c>
      <c r="U7169" t="e">
        <f>(VLOOKUP(F7169,tarifas!$C$7:$D$10,2,FALSE)+tarifas!$D$21)*datos!P7169</f>
        <v>#N/A</v>
      </c>
      <c r="V7169" t="e">
        <f t="shared" si="1011"/>
        <v>#N/A</v>
      </c>
      <c r="W7169">
        <f t="shared" si="1012"/>
        <v>0</v>
      </c>
    </row>
    <row r="7170" spans="1:23" x14ac:dyDescent="0.25">
      <c r="A7170">
        <f t="shared" si="1005"/>
        <v>295</v>
      </c>
      <c r="B7170">
        <f t="shared" si="1006"/>
        <v>10</v>
      </c>
      <c r="C7170" s="1">
        <f t="shared" si="1013"/>
        <v>41938.291666649304</v>
      </c>
      <c r="D7170" s="7">
        <v>0</v>
      </c>
      <c r="E7170" s="7"/>
      <c r="G7170">
        <v>40.049999999999997</v>
      </c>
      <c r="H7170" s="12">
        <v>187.72699095470017</v>
      </c>
      <c r="I7170" s="13">
        <f>$D$2*tarifas!$D$12/24</f>
        <v>1.4541666666666666</v>
      </c>
      <c r="J7170" s="13" t="e">
        <f>VLOOKUP(E7170&amp;" "&amp;F7170,tarifas!$A$13:$D$20,4,FALSE)*H7170</f>
        <v>#N/A</v>
      </c>
      <c r="K7170" s="13">
        <f>IF(F7170="COD1",tarifas!$D$11*(SUMIFS($H$11:$H$8770,$F$11:$F$8770,"=COD1",$B$11:$B$8770,"="&amp;B7170)/COUNTIFS($F$11:$F$8770,"=COD1",$B$11:$B$8770,"="&amp;B7170))/COUNTIFS($A$11:$A$8770,"="&amp;A7170,$F$11:$F$8770,"=COD1"),0)</f>
        <v>0</v>
      </c>
      <c r="L7170" s="13" t="e">
        <f>(VLOOKUP(F7170,tarifas!$C$7:$D$10,2,FALSE)+tarifas!$D$21)*datos!H7170</f>
        <v>#N/A</v>
      </c>
      <c r="M7170">
        <v>119.37021</v>
      </c>
      <c r="N7170" s="13" t="e">
        <f t="shared" si="1007"/>
        <v>#N/A</v>
      </c>
      <c r="O7170">
        <f t="shared" si="1008"/>
        <v>119.37021</v>
      </c>
      <c r="P7170" s="12">
        <f t="shared" si="1009"/>
        <v>68.35678095470017</v>
      </c>
      <c r="Q7170">
        <f t="shared" si="1010"/>
        <v>0</v>
      </c>
      <c r="R7170">
        <f>$D$2*tarifas!$D$12/24</f>
        <v>1.4541666666666666</v>
      </c>
      <c r="S7170" t="e">
        <f>VLOOKUP(E7170&amp;" "&amp;F7170,tarifas!$A$13:$D$20,4,FALSE)*P7170</f>
        <v>#N/A</v>
      </c>
      <c r="T7170">
        <f>IF(F7170="COD1",tarifas!$D$11*(SUMIFS($P$11:$P$8770,$F$11:$F$8770,"=COD1",$B$11:$B$8770,"="&amp;B7170)/COUNTIFS($F$11:$F$8770,"=COD1",$B$11:$B$8770,"="&amp;B7170))/COUNTIFS($A$11:$A$8770,"="&amp;A7170,$F$11:$F$8770,"=COD1"),0)</f>
        <v>0</v>
      </c>
      <c r="U7170" t="e">
        <f>(VLOOKUP(F7170,tarifas!$C$7:$D$10,2,FALSE)+tarifas!$D$21)*datos!P7170</f>
        <v>#N/A</v>
      </c>
      <c r="V7170" t="e">
        <f t="shared" si="1011"/>
        <v>#N/A</v>
      </c>
      <c r="W7170">
        <f t="shared" si="1012"/>
        <v>0</v>
      </c>
    </row>
    <row r="7171" spans="1:23" x14ac:dyDescent="0.25">
      <c r="A7171">
        <f t="shared" si="1005"/>
        <v>295</v>
      </c>
      <c r="B7171">
        <f t="shared" si="1006"/>
        <v>10</v>
      </c>
      <c r="C7171" s="1">
        <f t="shared" si="1013"/>
        <v>41938.333333315968</v>
      </c>
      <c r="D7171" s="7">
        <v>0</v>
      </c>
      <c r="E7171" s="7"/>
      <c r="G7171">
        <v>39.4</v>
      </c>
      <c r="H7171" s="12">
        <v>188.11328919063419</v>
      </c>
      <c r="I7171" s="13">
        <f>$D$2*tarifas!$D$12/24</f>
        <v>1.4541666666666666</v>
      </c>
      <c r="J7171" s="13" t="e">
        <f>VLOOKUP(E7171&amp;" "&amp;F7171,tarifas!$A$13:$D$20,4,FALSE)*H7171</f>
        <v>#N/A</v>
      </c>
      <c r="K7171" s="13">
        <f>IF(F7171="COD1",tarifas!$D$11*(SUMIFS($H$11:$H$8770,$F$11:$F$8770,"=COD1",$B$11:$B$8770,"="&amp;B7171)/COUNTIFS($F$11:$F$8770,"=COD1",$B$11:$B$8770,"="&amp;B7171))/COUNTIFS($A$11:$A$8770,"="&amp;A7171,$F$11:$F$8770,"=COD1"),0)</f>
        <v>0</v>
      </c>
      <c r="L7171" s="13" t="e">
        <f>(VLOOKUP(F7171,tarifas!$C$7:$D$10,2,FALSE)+tarifas!$D$21)*datos!H7171</f>
        <v>#N/A</v>
      </c>
      <c r="M7171">
        <v>263.48872999999998</v>
      </c>
      <c r="N7171" s="13" t="e">
        <f t="shared" si="1007"/>
        <v>#N/A</v>
      </c>
      <c r="O7171">
        <f t="shared" si="1008"/>
        <v>188.11328919063419</v>
      </c>
      <c r="P7171" s="12">
        <f t="shared" si="1009"/>
        <v>0</v>
      </c>
      <c r="Q7171">
        <f t="shared" si="1010"/>
        <v>75.375440809365784</v>
      </c>
      <c r="R7171">
        <f>$D$2*tarifas!$D$12/24</f>
        <v>1.4541666666666666</v>
      </c>
      <c r="S7171" t="e">
        <f>VLOOKUP(E7171&amp;" "&amp;F7171,tarifas!$A$13:$D$20,4,FALSE)*P7171</f>
        <v>#N/A</v>
      </c>
      <c r="T7171">
        <f>IF(F7171="COD1",tarifas!$D$11*(SUMIFS($P$11:$P$8770,$F$11:$F$8770,"=COD1",$B$11:$B$8770,"="&amp;B7171)/COUNTIFS($F$11:$F$8770,"=COD1",$B$11:$B$8770,"="&amp;B7171))/COUNTIFS($A$11:$A$8770,"="&amp;A7171,$F$11:$F$8770,"=COD1"),0)</f>
        <v>0</v>
      </c>
      <c r="U7171" t="e">
        <f>(VLOOKUP(F7171,tarifas!$C$7:$D$10,2,FALSE)+tarifas!$D$21)*datos!P7171</f>
        <v>#N/A</v>
      </c>
      <c r="V7171" t="e">
        <f t="shared" si="1011"/>
        <v>#N/A</v>
      </c>
      <c r="W7171">
        <f t="shared" si="1012"/>
        <v>2.6728131311001104</v>
      </c>
    </row>
    <row r="7172" spans="1:23" x14ac:dyDescent="0.25">
      <c r="A7172">
        <f t="shared" si="1005"/>
        <v>295</v>
      </c>
      <c r="B7172">
        <f t="shared" si="1006"/>
        <v>10</v>
      </c>
      <c r="C7172" s="1">
        <f t="shared" si="1013"/>
        <v>41938.374999982632</v>
      </c>
      <c r="D7172" s="7">
        <v>46.106060606060609</v>
      </c>
      <c r="E7172" s="7"/>
      <c r="G7172">
        <v>40.39</v>
      </c>
      <c r="H7172" s="12">
        <v>188.89490894914462</v>
      </c>
      <c r="I7172" s="13">
        <f>$D$2*tarifas!$D$12/24</f>
        <v>1.4541666666666666</v>
      </c>
      <c r="J7172" s="13" t="e">
        <f>VLOOKUP(E7172&amp;" "&amp;F7172,tarifas!$A$13:$D$20,4,FALSE)*H7172</f>
        <v>#N/A</v>
      </c>
      <c r="K7172" s="13">
        <f>IF(F7172="COD1",tarifas!$D$11*(SUMIFS($H$11:$H$8770,$F$11:$F$8770,"=COD1",$B$11:$B$8770,"="&amp;B7172)/COUNTIFS($F$11:$F$8770,"=COD1",$B$11:$B$8770,"="&amp;B7172))/COUNTIFS($A$11:$A$8770,"="&amp;A7172,$F$11:$F$8770,"=COD1"),0)</f>
        <v>0</v>
      </c>
      <c r="L7172" s="13" t="e">
        <f>(VLOOKUP(F7172,tarifas!$C$7:$D$10,2,FALSE)+tarifas!$D$21)*datos!H7172</f>
        <v>#N/A</v>
      </c>
      <c r="M7172">
        <v>369.93232</v>
      </c>
      <c r="N7172" s="13" t="e">
        <f t="shared" si="1007"/>
        <v>#N/A</v>
      </c>
      <c r="O7172">
        <f t="shared" si="1008"/>
        <v>188.89490894914462</v>
      </c>
      <c r="P7172" s="12">
        <f t="shared" si="1009"/>
        <v>0</v>
      </c>
      <c r="Q7172">
        <f t="shared" si="1010"/>
        <v>181.03741105085538</v>
      </c>
      <c r="R7172">
        <f>$D$2*tarifas!$D$12/24</f>
        <v>1.4541666666666666</v>
      </c>
      <c r="S7172" t="e">
        <f>VLOOKUP(E7172&amp;" "&amp;F7172,tarifas!$A$13:$D$20,4,FALSE)*P7172</f>
        <v>#N/A</v>
      </c>
      <c r="T7172">
        <f>IF(F7172="COD1",tarifas!$D$11*(SUMIFS($P$11:$P$8770,$F$11:$F$8770,"=COD1",$B$11:$B$8770,"="&amp;B7172)/COUNTIFS($F$11:$F$8770,"=COD1",$B$11:$B$8770,"="&amp;B7172))/COUNTIFS($A$11:$A$8770,"="&amp;A7172,$F$11:$F$8770,"=COD1"),0)</f>
        <v>0</v>
      </c>
      <c r="U7172" t="e">
        <f>(VLOOKUP(F7172,tarifas!$C$7:$D$10,2,FALSE)+tarifas!$D$21)*datos!P7172</f>
        <v>#N/A</v>
      </c>
      <c r="V7172" t="e">
        <f t="shared" si="1011"/>
        <v>#N/A</v>
      </c>
      <c r="W7172">
        <f t="shared" si="1012"/>
        <v>6.5808909291096445</v>
      </c>
    </row>
    <row r="7173" spans="1:23" x14ac:dyDescent="0.25">
      <c r="A7173">
        <f t="shared" si="1005"/>
        <v>295</v>
      </c>
      <c r="B7173">
        <f t="shared" si="1006"/>
        <v>10</v>
      </c>
      <c r="C7173" s="1">
        <f t="shared" si="1013"/>
        <v>41938.416666649297</v>
      </c>
      <c r="D7173" s="7">
        <v>96.075757575757578</v>
      </c>
      <c r="E7173" s="7"/>
      <c r="G7173">
        <v>44.85</v>
      </c>
      <c r="H7173" s="12">
        <v>187.5978179930371</v>
      </c>
      <c r="I7173" s="13">
        <f>$D$2*tarifas!$D$12/24</f>
        <v>1.4541666666666666</v>
      </c>
      <c r="J7173" s="13" t="e">
        <f>VLOOKUP(E7173&amp;" "&amp;F7173,tarifas!$A$13:$D$20,4,FALSE)*H7173</f>
        <v>#N/A</v>
      </c>
      <c r="K7173" s="13">
        <f>IF(F7173="COD1",tarifas!$D$11*(SUMIFS($H$11:$H$8770,$F$11:$F$8770,"=COD1",$B$11:$B$8770,"="&amp;B7173)/COUNTIFS($F$11:$F$8770,"=COD1",$B$11:$B$8770,"="&amp;B7173))/COUNTIFS($A$11:$A$8770,"="&amp;A7173,$F$11:$F$8770,"=COD1"),0)</f>
        <v>0</v>
      </c>
      <c r="L7173" s="13" t="e">
        <f>(VLOOKUP(F7173,tarifas!$C$7:$D$10,2,FALSE)+tarifas!$D$21)*datos!H7173</f>
        <v>#N/A</v>
      </c>
      <c r="M7173">
        <v>428.90737000000001</v>
      </c>
      <c r="N7173" s="13" t="e">
        <f t="shared" si="1007"/>
        <v>#N/A</v>
      </c>
      <c r="O7173">
        <f t="shared" si="1008"/>
        <v>187.5978179930371</v>
      </c>
      <c r="P7173" s="12">
        <f t="shared" si="1009"/>
        <v>0</v>
      </c>
      <c r="Q7173">
        <f t="shared" si="1010"/>
        <v>241.30955200696292</v>
      </c>
      <c r="R7173">
        <f>$D$2*tarifas!$D$12/24</f>
        <v>1.4541666666666666</v>
      </c>
      <c r="S7173" t="e">
        <f>VLOOKUP(E7173&amp;" "&amp;F7173,tarifas!$A$13:$D$20,4,FALSE)*P7173</f>
        <v>#N/A</v>
      </c>
      <c r="T7173">
        <f>IF(F7173="COD1",tarifas!$D$11*(SUMIFS($P$11:$P$8770,$F$11:$F$8770,"=COD1",$B$11:$B$8770,"="&amp;B7173)/COUNTIFS($F$11:$F$8770,"=COD1",$B$11:$B$8770,"="&amp;B7173))/COUNTIFS($A$11:$A$8770,"="&amp;A7173,$F$11:$F$8770,"=COD1"),0)</f>
        <v>0</v>
      </c>
      <c r="U7173" t="e">
        <f>(VLOOKUP(F7173,tarifas!$C$7:$D$10,2,FALSE)+tarifas!$D$21)*datos!P7173</f>
        <v>#N/A</v>
      </c>
      <c r="V7173" t="e">
        <f t="shared" si="1011"/>
        <v>#N/A</v>
      </c>
      <c r="W7173">
        <f t="shared" si="1012"/>
        <v>9.7404600667610595</v>
      </c>
    </row>
    <row r="7174" spans="1:23" x14ac:dyDescent="0.25">
      <c r="A7174">
        <f t="shared" si="1005"/>
        <v>295</v>
      </c>
      <c r="B7174">
        <f t="shared" si="1006"/>
        <v>10</v>
      </c>
      <c r="C7174" s="1">
        <f t="shared" si="1013"/>
        <v>41938.458333315961</v>
      </c>
      <c r="D7174" s="7">
        <v>342.83333333333331</v>
      </c>
      <c r="E7174" s="7"/>
      <c r="G7174">
        <v>46.98</v>
      </c>
      <c r="H7174" s="12">
        <v>189.97842077863783</v>
      </c>
      <c r="I7174" s="13">
        <f>$D$2*tarifas!$D$12/24</f>
        <v>1.4541666666666666</v>
      </c>
      <c r="J7174" s="13" t="e">
        <f>VLOOKUP(E7174&amp;" "&amp;F7174,tarifas!$A$13:$D$20,4,FALSE)*H7174</f>
        <v>#N/A</v>
      </c>
      <c r="K7174" s="13">
        <f>IF(F7174="COD1",tarifas!$D$11*(SUMIFS($H$11:$H$8770,$F$11:$F$8770,"=COD1",$B$11:$B$8770,"="&amp;B7174)/COUNTIFS($F$11:$F$8770,"=COD1",$B$11:$B$8770,"="&amp;B7174))/COUNTIFS($A$11:$A$8770,"="&amp;A7174,$F$11:$F$8770,"=COD1"),0)</f>
        <v>0</v>
      </c>
      <c r="L7174" s="13" t="e">
        <f>(VLOOKUP(F7174,tarifas!$C$7:$D$10,2,FALSE)+tarifas!$D$21)*datos!H7174</f>
        <v>#N/A</v>
      </c>
      <c r="M7174">
        <v>465.80715999999995</v>
      </c>
      <c r="N7174" s="13" t="e">
        <f t="shared" si="1007"/>
        <v>#N/A</v>
      </c>
      <c r="O7174">
        <f t="shared" si="1008"/>
        <v>189.97842077863783</v>
      </c>
      <c r="P7174" s="12">
        <f t="shared" si="1009"/>
        <v>0</v>
      </c>
      <c r="Q7174">
        <f t="shared" si="1010"/>
        <v>275.82873922136213</v>
      </c>
      <c r="R7174">
        <f>$D$2*tarifas!$D$12/24</f>
        <v>1.4541666666666666</v>
      </c>
      <c r="S7174" t="e">
        <f>VLOOKUP(E7174&amp;" "&amp;F7174,tarifas!$A$13:$D$20,4,FALSE)*P7174</f>
        <v>#N/A</v>
      </c>
      <c r="T7174">
        <f>IF(F7174="COD1",tarifas!$D$11*(SUMIFS($P$11:$P$8770,$F$11:$F$8770,"=COD1",$B$11:$B$8770,"="&amp;B7174)/COUNTIFS($F$11:$F$8770,"=COD1",$B$11:$B$8770,"="&amp;B7174))/COUNTIFS($A$11:$A$8770,"="&amp;A7174,$F$11:$F$8770,"=COD1"),0)</f>
        <v>0</v>
      </c>
      <c r="U7174" t="e">
        <f>(VLOOKUP(F7174,tarifas!$C$7:$D$10,2,FALSE)+tarifas!$D$21)*datos!P7174</f>
        <v>#N/A</v>
      </c>
      <c r="V7174" t="e">
        <f t="shared" si="1011"/>
        <v>#N/A</v>
      </c>
      <c r="W7174">
        <f t="shared" si="1012"/>
        <v>11.662590751757632</v>
      </c>
    </row>
    <row r="7175" spans="1:23" x14ac:dyDescent="0.25">
      <c r="A7175">
        <f t="shared" si="1005"/>
        <v>295</v>
      </c>
      <c r="B7175">
        <f t="shared" si="1006"/>
        <v>10</v>
      </c>
      <c r="C7175" s="1">
        <f t="shared" si="1013"/>
        <v>41938.499999982625</v>
      </c>
      <c r="D7175" s="7">
        <v>484.50000000000006</v>
      </c>
      <c r="E7175" s="7"/>
      <c r="G7175">
        <v>53</v>
      </c>
      <c r="H7175" s="12">
        <v>189.4464636361771</v>
      </c>
      <c r="I7175" s="13">
        <f>$D$2*tarifas!$D$12/24</f>
        <v>1.4541666666666666</v>
      </c>
      <c r="J7175" s="13" t="e">
        <f>VLOOKUP(E7175&amp;" "&amp;F7175,tarifas!$A$13:$D$20,4,FALSE)*H7175</f>
        <v>#N/A</v>
      </c>
      <c r="K7175" s="13">
        <f>IF(F7175="COD1",tarifas!$D$11*(SUMIFS($H$11:$H$8770,$F$11:$F$8770,"=COD1",$B$11:$B$8770,"="&amp;B7175)/COUNTIFS($F$11:$F$8770,"=COD1",$B$11:$B$8770,"="&amp;B7175))/COUNTIFS($A$11:$A$8770,"="&amp;A7175,$F$11:$F$8770,"=COD1"),0)</f>
        <v>0</v>
      </c>
      <c r="L7175" s="13" t="e">
        <f>(VLOOKUP(F7175,tarifas!$C$7:$D$10,2,FALSE)+tarifas!$D$21)*datos!H7175</f>
        <v>#N/A</v>
      </c>
      <c r="M7175">
        <v>458.37645000000003</v>
      </c>
      <c r="N7175" s="13" t="e">
        <f t="shared" si="1007"/>
        <v>#N/A</v>
      </c>
      <c r="O7175">
        <f t="shared" si="1008"/>
        <v>189.4464636361771</v>
      </c>
      <c r="P7175" s="12">
        <f t="shared" si="1009"/>
        <v>0</v>
      </c>
      <c r="Q7175">
        <f t="shared" si="1010"/>
        <v>268.92998636382293</v>
      </c>
      <c r="R7175">
        <f>$D$2*tarifas!$D$12/24</f>
        <v>1.4541666666666666</v>
      </c>
      <c r="S7175" t="e">
        <f>VLOOKUP(E7175&amp;" "&amp;F7175,tarifas!$A$13:$D$20,4,FALSE)*P7175</f>
        <v>#N/A</v>
      </c>
      <c r="T7175">
        <f>IF(F7175="COD1",tarifas!$D$11*(SUMIFS($P$11:$P$8770,$F$11:$F$8770,"=COD1",$B$11:$B$8770,"="&amp;B7175)/COUNTIFS($F$11:$F$8770,"=COD1",$B$11:$B$8770,"="&amp;B7175))/COUNTIFS($A$11:$A$8770,"="&amp;A7175,$F$11:$F$8770,"=COD1"),0)</f>
        <v>0</v>
      </c>
      <c r="U7175" t="e">
        <f>(VLOOKUP(F7175,tarifas!$C$7:$D$10,2,FALSE)+tarifas!$D$21)*datos!P7175</f>
        <v>#N/A</v>
      </c>
      <c r="V7175" t="e">
        <f t="shared" si="1011"/>
        <v>#N/A</v>
      </c>
      <c r="W7175">
        <f t="shared" si="1012"/>
        <v>12.827960349554356</v>
      </c>
    </row>
    <row r="7176" spans="1:23" x14ac:dyDescent="0.25">
      <c r="A7176">
        <f t="shared" si="1005"/>
        <v>295</v>
      </c>
      <c r="B7176">
        <f t="shared" si="1006"/>
        <v>10</v>
      </c>
      <c r="C7176" s="1">
        <f t="shared" si="1013"/>
        <v>41938.541666649289</v>
      </c>
      <c r="D7176" s="7">
        <v>466.9848484848485</v>
      </c>
      <c r="E7176" s="7"/>
      <c r="G7176">
        <v>54.87</v>
      </c>
      <c r="H7176" s="12">
        <v>190.37733376569656</v>
      </c>
      <c r="I7176" s="13">
        <f>$D$2*tarifas!$D$12/24</f>
        <v>1.4541666666666666</v>
      </c>
      <c r="J7176" s="13" t="e">
        <f>VLOOKUP(E7176&amp;" "&amp;F7176,tarifas!$A$13:$D$20,4,FALSE)*H7176</f>
        <v>#N/A</v>
      </c>
      <c r="K7176" s="13">
        <f>IF(F7176="COD1",tarifas!$D$11*(SUMIFS($H$11:$H$8770,$F$11:$F$8770,"=COD1",$B$11:$B$8770,"="&amp;B7176)/COUNTIFS($F$11:$F$8770,"=COD1",$B$11:$B$8770,"="&amp;B7176))/COUNTIFS($A$11:$A$8770,"="&amp;A7176,$F$11:$F$8770,"=COD1"),0)</f>
        <v>0</v>
      </c>
      <c r="L7176" s="13" t="e">
        <f>(VLOOKUP(F7176,tarifas!$C$7:$D$10,2,FALSE)+tarifas!$D$21)*datos!H7176</f>
        <v>#N/A</v>
      </c>
      <c r="M7176">
        <v>414.59323000000001</v>
      </c>
      <c r="N7176" s="13" t="e">
        <f t="shared" si="1007"/>
        <v>#N/A</v>
      </c>
      <c r="O7176">
        <f t="shared" si="1008"/>
        <v>190.37733376569656</v>
      </c>
      <c r="P7176" s="12">
        <f t="shared" si="1009"/>
        <v>0</v>
      </c>
      <c r="Q7176">
        <f t="shared" si="1010"/>
        <v>224.21589623430344</v>
      </c>
      <c r="R7176">
        <f>$D$2*tarifas!$D$12/24</f>
        <v>1.4541666666666666</v>
      </c>
      <c r="S7176" t="e">
        <f>VLOOKUP(E7176&amp;" "&amp;F7176,tarifas!$A$13:$D$20,4,FALSE)*P7176</f>
        <v>#N/A</v>
      </c>
      <c r="T7176">
        <f>IF(F7176="COD1",tarifas!$D$11*(SUMIFS($P$11:$P$8770,$F$11:$F$8770,"=COD1",$B$11:$B$8770,"="&amp;B7176)/COUNTIFS($F$11:$F$8770,"=COD1",$B$11:$B$8770,"="&amp;B7176))/COUNTIFS($A$11:$A$8770,"="&amp;A7176,$F$11:$F$8770,"=COD1"),0)</f>
        <v>0</v>
      </c>
      <c r="U7176" t="e">
        <f>(VLOOKUP(F7176,tarifas!$C$7:$D$10,2,FALSE)+tarifas!$D$21)*datos!P7176</f>
        <v>#N/A</v>
      </c>
      <c r="V7176" t="e">
        <f t="shared" si="1011"/>
        <v>#N/A</v>
      </c>
      <c r="W7176">
        <f t="shared" si="1012"/>
        <v>11.072453603738607</v>
      </c>
    </row>
    <row r="7177" spans="1:23" x14ac:dyDescent="0.25">
      <c r="A7177">
        <f t="shared" si="1005"/>
        <v>295</v>
      </c>
      <c r="B7177">
        <f t="shared" si="1006"/>
        <v>10</v>
      </c>
      <c r="C7177" s="1">
        <f t="shared" si="1013"/>
        <v>41938.583333315953</v>
      </c>
      <c r="D7177" s="7">
        <v>378.12121212121212</v>
      </c>
      <c r="E7177" s="7"/>
      <c r="G7177">
        <v>46.3</v>
      </c>
      <c r="H7177" s="12">
        <v>193.42799960833003</v>
      </c>
      <c r="I7177" s="13">
        <f>$D$2*tarifas!$D$12/24</f>
        <v>1.4541666666666666</v>
      </c>
      <c r="J7177" s="13" t="e">
        <f>VLOOKUP(E7177&amp;" "&amp;F7177,tarifas!$A$13:$D$20,4,FALSE)*H7177</f>
        <v>#N/A</v>
      </c>
      <c r="K7177" s="13">
        <f>IF(F7177="COD1",tarifas!$D$11*(SUMIFS($H$11:$H$8770,$F$11:$F$8770,"=COD1",$B$11:$B$8770,"="&amp;B7177)/COUNTIFS($F$11:$F$8770,"=COD1",$B$11:$B$8770,"="&amp;B7177))/COUNTIFS($A$11:$A$8770,"="&amp;A7177,$F$11:$F$8770,"=COD1"),0)</f>
        <v>0</v>
      </c>
      <c r="L7177" s="13" t="e">
        <f>(VLOOKUP(F7177,tarifas!$C$7:$D$10,2,FALSE)+tarifas!$D$21)*datos!H7177</f>
        <v>#N/A</v>
      </c>
      <c r="M7177">
        <v>323.50290999999999</v>
      </c>
      <c r="N7177" s="13" t="e">
        <f t="shared" si="1007"/>
        <v>#N/A</v>
      </c>
      <c r="O7177">
        <f t="shared" si="1008"/>
        <v>193.42799960833003</v>
      </c>
      <c r="P7177" s="12">
        <f t="shared" si="1009"/>
        <v>0</v>
      </c>
      <c r="Q7177">
        <f t="shared" si="1010"/>
        <v>130.07491039166996</v>
      </c>
      <c r="R7177">
        <f>$D$2*tarifas!$D$12/24</f>
        <v>1.4541666666666666</v>
      </c>
      <c r="S7177" t="e">
        <f>VLOOKUP(E7177&amp;" "&amp;F7177,tarifas!$A$13:$D$20,4,FALSE)*P7177</f>
        <v>#N/A</v>
      </c>
      <c r="T7177">
        <f>IF(F7177="COD1",tarifas!$D$11*(SUMIFS($P$11:$P$8770,$F$11:$F$8770,"=COD1",$B$11:$B$8770,"="&amp;B7177)/COUNTIFS($F$11:$F$8770,"=COD1",$B$11:$B$8770,"="&amp;B7177))/COUNTIFS($A$11:$A$8770,"="&amp;A7177,$F$11:$F$8770,"=COD1"),0)</f>
        <v>0</v>
      </c>
      <c r="U7177" t="e">
        <f>(VLOOKUP(F7177,tarifas!$C$7:$D$10,2,FALSE)+tarifas!$D$21)*datos!P7177</f>
        <v>#N/A</v>
      </c>
      <c r="V7177" t="e">
        <f t="shared" si="1011"/>
        <v>#N/A</v>
      </c>
      <c r="W7177">
        <f t="shared" si="1012"/>
        <v>5.4202215160208871</v>
      </c>
    </row>
    <row r="7178" spans="1:23" x14ac:dyDescent="0.25">
      <c r="A7178">
        <f t="shared" si="1005"/>
        <v>295</v>
      </c>
      <c r="B7178">
        <f t="shared" si="1006"/>
        <v>10</v>
      </c>
      <c r="C7178" s="1">
        <f t="shared" si="1013"/>
        <v>41938.624999982618</v>
      </c>
      <c r="D7178" s="7">
        <v>422.68181818181819</v>
      </c>
      <c r="E7178" s="7"/>
      <c r="G7178">
        <v>45</v>
      </c>
      <c r="H7178" s="12">
        <v>200.21302438842707</v>
      </c>
      <c r="I7178" s="13">
        <f>$D$2*tarifas!$D$12/24</f>
        <v>1.4541666666666666</v>
      </c>
      <c r="J7178" s="13" t="e">
        <f>VLOOKUP(E7178&amp;" "&amp;F7178,tarifas!$A$13:$D$20,4,FALSE)*H7178</f>
        <v>#N/A</v>
      </c>
      <c r="K7178" s="13">
        <f>IF(F7178="COD1",tarifas!$D$11*(SUMIFS($H$11:$H$8770,$F$11:$F$8770,"=COD1",$B$11:$B$8770,"="&amp;B7178)/COUNTIFS($F$11:$F$8770,"=COD1",$B$11:$B$8770,"="&amp;B7178))/COUNTIFS($A$11:$A$8770,"="&amp;A7178,$F$11:$F$8770,"=COD1"),0)</f>
        <v>0</v>
      </c>
      <c r="L7178" s="13" t="e">
        <f>(VLOOKUP(F7178,tarifas!$C$7:$D$10,2,FALSE)+tarifas!$D$21)*datos!H7178</f>
        <v>#N/A</v>
      </c>
      <c r="M7178">
        <v>148.73741000000001</v>
      </c>
      <c r="N7178" s="13" t="e">
        <f t="shared" si="1007"/>
        <v>#N/A</v>
      </c>
      <c r="O7178">
        <f t="shared" si="1008"/>
        <v>148.73741000000001</v>
      </c>
      <c r="P7178" s="12">
        <f t="shared" si="1009"/>
        <v>51.475614388427061</v>
      </c>
      <c r="Q7178">
        <f t="shared" si="1010"/>
        <v>0</v>
      </c>
      <c r="R7178">
        <f>$D$2*tarifas!$D$12/24</f>
        <v>1.4541666666666666</v>
      </c>
      <c r="S7178" t="e">
        <f>VLOOKUP(E7178&amp;" "&amp;F7178,tarifas!$A$13:$D$20,4,FALSE)*P7178</f>
        <v>#N/A</v>
      </c>
      <c r="T7178">
        <f>IF(F7178="COD1",tarifas!$D$11*(SUMIFS($P$11:$P$8770,$F$11:$F$8770,"=COD1",$B$11:$B$8770,"="&amp;B7178)/COUNTIFS($F$11:$F$8770,"=COD1",$B$11:$B$8770,"="&amp;B7178))/COUNTIFS($A$11:$A$8770,"="&amp;A7178,$F$11:$F$8770,"=COD1"),0)</f>
        <v>0</v>
      </c>
      <c r="U7178" t="e">
        <f>(VLOOKUP(F7178,tarifas!$C$7:$D$10,2,FALSE)+tarifas!$D$21)*datos!P7178</f>
        <v>#N/A</v>
      </c>
      <c r="V7178" t="e">
        <f t="shared" si="1011"/>
        <v>#N/A</v>
      </c>
      <c r="W7178">
        <f t="shared" si="1012"/>
        <v>0</v>
      </c>
    </row>
    <row r="7179" spans="1:23" x14ac:dyDescent="0.25">
      <c r="A7179">
        <f t="shared" si="1005"/>
        <v>295</v>
      </c>
      <c r="B7179">
        <f t="shared" si="1006"/>
        <v>10</v>
      </c>
      <c r="C7179" s="1">
        <f t="shared" si="1013"/>
        <v>41938.666666649282</v>
      </c>
      <c r="D7179" s="7">
        <v>246.75757575757572</v>
      </c>
      <c r="E7179" s="7"/>
      <c r="G7179">
        <v>45.2</v>
      </c>
      <c r="H7179" s="12">
        <v>211.21859328901337</v>
      </c>
      <c r="I7179" s="13">
        <f>$D$2*tarifas!$D$12/24</f>
        <v>1.4541666666666666</v>
      </c>
      <c r="J7179" s="13" t="e">
        <f>VLOOKUP(E7179&amp;" "&amp;F7179,tarifas!$A$13:$D$20,4,FALSE)*H7179</f>
        <v>#N/A</v>
      </c>
      <c r="K7179" s="13">
        <f>IF(F7179="COD1",tarifas!$D$11*(SUMIFS($H$11:$H$8770,$F$11:$F$8770,"=COD1",$B$11:$B$8770,"="&amp;B7179)/COUNTIFS($F$11:$F$8770,"=COD1",$B$11:$B$8770,"="&amp;B7179))/COUNTIFS($A$11:$A$8770,"="&amp;A7179,$F$11:$F$8770,"=COD1"),0)</f>
        <v>0</v>
      </c>
      <c r="L7179" s="13" t="e">
        <f>(VLOOKUP(F7179,tarifas!$C$7:$D$10,2,FALSE)+tarifas!$D$21)*datos!H7179</f>
        <v>#N/A</v>
      </c>
      <c r="M7179">
        <v>32.602490000000003</v>
      </c>
      <c r="N7179" s="13" t="e">
        <f t="shared" si="1007"/>
        <v>#N/A</v>
      </c>
      <c r="O7179">
        <f t="shared" si="1008"/>
        <v>32.602490000000003</v>
      </c>
      <c r="P7179" s="12">
        <f t="shared" si="1009"/>
        <v>178.61610328901338</v>
      </c>
      <c r="Q7179">
        <f t="shared" si="1010"/>
        <v>0</v>
      </c>
      <c r="R7179">
        <f>$D$2*tarifas!$D$12/24</f>
        <v>1.4541666666666666</v>
      </c>
      <c r="S7179" t="e">
        <f>VLOOKUP(E7179&amp;" "&amp;F7179,tarifas!$A$13:$D$20,4,FALSE)*P7179</f>
        <v>#N/A</v>
      </c>
      <c r="T7179">
        <f>IF(F7179="COD1",tarifas!$D$11*(SUMIFS($P$11:$P$8770,$F$11:$F$8770,"=COD1",$B$11:$B$8770,"="&amp;B7179)/COUNTIFS($F$11:$F$8770,"=COD1",$B$11:$B$8770,"="&amp;B7179))/COUNTIFS($A$11:$A$8770,"="&amp;A7179,$F$11:$F$8770,"=COD1"),0)</f>
        <v>0</v>
      </c>
      <c r="U7179" t="e">
        <f>(VLOOKUP(F7179,tarifas!$C$7:$D$10,2,FALSE)+tarifas!$D$21)*datos!P7179</f>
        <v>#N/A</v>
      </c>
      <c r="V7179" t="e">
        <f t="shared" si="1011"/>
        <v>#N/A</v>
      </c>
      <c r="W7179">
        <f t="shared" si="1012"/>
        <v>0</v>
      </c>
    </row>
    <row r="7180" spans="1:23" x14ac:dyDescent="0.25">
      <c r="A7180">
        <f t="shared" ref="A7180:A7243" si="1014">DAYS360($C$11,C7180)</f>
        <v>295</v>
      </c>
      <c r="B7180">
        <f t="shared" ref="B7180:B7243" si="1015">MONTH(C7180)</f>
        <v>10</v>
      </c>
      <c r="C7180" s="1">
        <f t="shared" si="1013"/>
        <v>41938.708333315946</v>
      </c>
      <c r="D7180" s="7">
        <v>64.909090909090921</v>
      </c>
      <c r="E7180" s="7"/>
      <c r="G7180">
        <v>54.87</v>
      </c>
      <c r="H7180" s="12">
        <v>212.56384482415191</v>
      </c>
      <c r="I7180" s="13">
        <f>$D$2*tarifas!$D$12/24</f>
        <v>1.4541666666666666</v>
      </c>
      <c r="J7180" s="13" t="e">
        <f>VLOOKUP(E7180&amp;" "&amp;F7180,tarifas!$A$13:$D$20,4,FALSE)*H7180</f>
        <v>#N/A</v>
      </c>
      <c r="K7180" s="13">
        <f>IF(F7180="COD1",tarifas!$D$11*(SUMIFS($H$11:$H$8770,$F$11:$F$8770,"=COD1",$B$11:$B$8770,"="&amp;B7180)/COUNTIFS($F$11:$F$8770,"=COD1",$B$11:$B$8770,"="&amp;B7180))/COUNTIFS($A$11:$A$8770,"="&amp;A7180,$F$11:$F$8770,"=COD1"),0)</f>
        <v>0</v>
      </c>
      <c r="L7180" s="13" t="e">
        <f>(VLOOKUP(F7180,tarifas!$C$7:$D$10,2,FALSE)+tarifas!$D$21)*datos!H7180</f>
        <v>#N/A</v>
      </c>
      <c r="M7180">
        <v>0</v>
      </c>
      <c r="N7180" s="13" t="e">
        <f t="shared" ref="N7180:N7243" si="1016">(I7180+J7180+K7180+L7180)*1.23</f>
        <v>#N/A</v>
      </c>
      <c r="O7180">
        <f t="shared" ref="O7180:O7243" si="1017">IF(M7180&lt;H7180,M7180,H7180)</f>
        <v>0</v>
      </c>
      <c r="P7180" s="12">
        <f t="shared" ref="P7180:P7243" si="1018">H7180-O7180</f>
        <v>212.56384482415191</v>
      </c>
      <c r="Q7180">
        <f t="shared" ref="Q7180:Q7243" si="1019">IF(M7180&lt;H7180,0,M7180-H7180)</f>
        <v>0</v>
      </c>
      <c r="R7180">
        <f>$D$2*tarifas!$D$12/24</f>
        <v>1.4541666666666666</v>
      </c>
      <c r="S7180" t="e">
        <f>VLOOKUP(E7180&amp;" "&amp;F7180,tarifas!$A$13:$D$20,4,FALSE)*P7180</f>
        <v>#N/A</v>
      </c>
      <c r="T7180">
        <f>IF(F7180="COD1",tarifas!$D$11*(SUMIFS($P$11:$P$8770,$F$11:$F$8770,"=COD1",$B$11:$B$8770,"="&amp;B7180)/COUNTIFS($F$11:$F$8770,"=COD1",$B$11:$B$8770,"="&amp;B7180))/COUNTIFS($A$11:$A$8770,"="&amp;A7180,$F$11:$F$8770,"=COD1"),0)</f>
        <v>0</v>
      </c>
      <c r="U7180" t="e">
        <f>(VLOOKUP(F7180,tarifas!$C$7:$D$10,2,FALSE)+tarifas!$D$21)*datos!P7180</f>
        <v>#N/A</v>
      </c>
      <c r="V7180" t="e">
        <f t="shared" ref="V7180:V7243" si="1020">(R7180+S7180+T7180+U7180)*1.23</f>
        <v>#N/A</v>
      </c>
      <c r="W7180">
        <f t="shared" ref="W7180:W7243" si="1021">0.9*G7180/1000*Q7180</f>
        <v>0</v>
      </c>
    </row>
    <row r="7181" spans="1:23" x14ac:dyDescent="0.25">
      <c r="A7181">
        <f t="shared" si="1014"/>
        <v>295</v>
      </c>
      <c r="B7181">
        <f t="shared" si="1015"/>
        <v>10</v>
      </c>
      <c r="C7181" s="1">
        <f t="shared" ref="C7181:C7244" si="1022">+C7180+1/24</f>
        <v>41938.74999998261</v>
      </c>
      <c r="D7181" s="7">
        <v>0</v>
      </c>
      <c r="E7181" s="7"/>
      <c r="G7181">
        <v>63.99</v>
      </c>
      <c r="H7181" s="12">
        <v>205.29365391291714</v>
      </c>
      <c r="I7181" s="13">
        <f>$D$2*tarifas!$D$12/24</f>
        <v>1.4541666666666666</v>
      </c>
      <c r="J7181" s="13" t="e">
        <f>VLOOKUP(E7181&amp;" "&amp;F7181,tarifas!$A$13:$D$20,4,FALSE)*H7181</f>
        <v>#N/A</v>
      </c>
      <c r="K7181" s="13">
        <f>IF(F7181="COD1",tarifas!$D$11*(SUMIFS($H$11:$H$8770,$F$11:$F$8770,"=COD1",$B$11:$B$8770,"="&amp;B7181)/COUNTIFS($F$11:$F$8770,"=COD1",$B$11:$B$8770,"="&amp;B7181))/COUNTIFS($A$11:$A$8770,"="&amp;A7181,$F$11:$F$8770,"=COD1"),0)</f>
        <v>0</v>
      </c>
      <c r="L7181" s="13" t="e">
        <f>(VLOOKUP(F7181,tarifas!$C$7:$D$10,2,FALSE)+tarifas!$D$21)*datos!H7181</f>
        <v>#N/A</v>
      </c>
      <c r="M7181">
        <v>0</v>
      </c>
      <c r="N7181" s="13" t="e">
        <f t="shared" si="1016"/>
        <v>#N/A</v>
      </c>
      <c r="O7181">
        <f t="shared" si="1017"/>
        <v>0</v>
      </c>
      <c r="P7181" s="12">
        <f t="shared" si="1018"/>
        <v>205.29365391291714</v>
      </c>
      <c r="Q7181">
        <f t="shared" si="1019"/>
        <v>0</v>
      </c>
      <c r="R7181">
        <f>$D$2*tarifas!$D$12/24</f>
        <v>1.4541666666666666</v>
      </c>
      <c r="S7181" t="e">
        <f>VLOOKUP(E7181&amp;" "&amp;F7181,tarifas!$A$13:$D$20,4,FALSE)*P7181</f>
        <v>#N/A</v>
      </c>
      <c r="T7181">
        <f>IF(F7181="COD1",tarifas!$D$11*(SUMIFS($P$11:$P$8770,$F$11:$F$8770,"=COD1",$B$11:$B$8770,"="&amp;B7181)/COUNTIFS($F$11:$F$8770,"=COD1",$B$11:$B$8770,"="&amp;B7181))/COUNTIFS($A$11:$A$8770,"="&amp;A7181,$F$11:$F$8770,"=COD1"),0)</f>
        <v>0</v>
      </c>
      <c r="U7181" t="e">
        <f>(VLOOKUP(F7181,tarifas!$C$7:$D$10,2,FALSE)+tarifas!$D$21)*datos!P7181</f>
        <v>#N/A</v>
      </c>
      <c r="V7181" t="e">
        <f t="shared" si="1020"/>
        <v>#N/A</v>
      </c>
      <c r="W7181">
        <f t="shared" si="1021"/>
        <v>0</v>
      </c>
    </row>
    <row r="7182" spans="1:23" x14ac:dyDescent="0.25">
      <c r="A7182">
        <f t="shared" si="1014"/>
        <v>295</v>
      </c>
      <c r="B7182">
        <f t="shared" si="1015"/>
        <v>10</v>
      </c>
      <c r="C7182" s="1">
        <f t="shared" si="1022"/>
        <v>41938.791666649275</v>
      </c>
      <c r="D7182" s="7">
        <v>0</v>
      </c>
      <c r="E7182" s="7"/>
      <c r="G7182">
        <v>64.34</v>
      </c>
      <c r="H7182" s="12">
        <v>221.39190272318936</v>
      </c>
      <c r="I7182" s="13">
        <f>$D$2*tarifas!$D$12/24</f>
        <v>1.4541666666666666</v>
      </c>
      <c r="J7182" s="13" t="e">
        <f>VLOOKUP(E7182&amp;" "&amp;F7182,tarifas!$A$13:$D$20,4,FALSE)*H7182</f>
        <v>#N/A</v>
      </c>
      <c r="K7182" s="13">
        <f>IF(F7182="COD1",tarifas!$D$11*(SUMIFS($H$11:$H$8770,$F$11:$F$8770,"=COD1",$B$11:$B$8770,"="&amp;B7182)/COUNTIFS($F$11:$F$8770,"=COD1",$B$11:$B$8770,"="&amp;B7182))/COUNTIFS($A$11:$A$8770,"="&amp;A7182,$F$11:$F$8770,"=COD1"),0)</f>
        <v>0</v>
      </c>
      <c r="L7182" s="13" t="e">
        <f>(VLOOKUP(F7182,tarifas!$C$7:$D$10,2,FALSE)+tarifas!$D$21)*datos!H7182</f>
        <v>#N/A</v>
      </c>
      <c r="M7182">
        <v>0</v>
      </c>
      <c r="N7182" s="13" t="e">
        <f t="shared" si="1016"/>
        <v>#N/A</v>
      </c>
      <c r="O7182">
        <f t="shared" si="1017"/>
        <v>0</v>
      </c>
      <c r="P7182" s="12">
        <f t="shared" si="1018"/>
        <v>221.39190272318936</v>
      </c>
      <c r="Q7182">
        <f t="shared" si="1019"/>
        <v>0</v>
      </c>
      <c r="R7182">
        <f>$D$2*tarifas!$D$12/24</f>
        <v>1.4541666666666666</v>
      </c>
      <c r="S7182" t="e">
        <f>VLOOKUP(E7182&amp;" "&amp;F7182,tarifas!$A$13:$D$20,4,FALSE)*P7182</f>
        <v>#N/A</v>
      </c>
      <c r="T7182">
        <f>IF(F7182="COD1",tarifas!$D$11*(SUMIFS($P$11:$P$8770,$F$11:$F$8770,"=COD1",$B$11:$B$8770,"="&amp;B7182)/COUNTIFS($F$11:$F$8770,"=COD1",$B$11:$B$8770,"="&amp;B7182))/COUNTIFS($A$11:$A$8770,"="&amp;A7182,$F$11:$F$8770,"=COD1"),0)</f>
        <v>0</v>
      </c>
      <c r="U7182" t="e">
        <f>(VLOOKUP(F7182,tarifas!$C$7:$D$10,2,FALSE)+tarifas!$D$21)*datos!P7182</f>
        <v>#N/A</v>
      </c>
      <c r="V7182" t="e">
        <f t="shared" si="1020"/>
        <v>#N/A</v>
      </c>
      <c r="W7182">
        <f t="shared" si="1021"/>
        <v>0</v>
      </c>
    </row>
    <row r="7183" spans="1:23" x14ac:dyDescent="0.25">
      <c r="A7183">
        <f t="shared" si="1014"/>
        <v>295</v>
      </c>
      <c r="B7183">
        <f t="shared" si="1015"/>
        <v>10</v>
      </c>
      <c r="C7183" s="1">
        <f t="shared" si="1022"/>
        <v>41938.833333315939</v>
      </c>
      <c r="D7183" s="7">
        <v>0</v>
      </c>
      <c r="E7183" s="7"/>
      <c r="G7183">
        <v>65.099999999999994</v>
      </c>
      <c r="H7183" s="12">
        <v>224.60370997797921</v>
      </c>
      <c r="I7183" s="13">
        <f>$D$2*tarifas!$D$12/24</f>
        <v>1.4541666666666666</v>
      </c>
      <c r="J7183" s="13" t="e">
        <f>VLOOKUP(E7183&amp;" "&amp;F7183,tarifas!$A$13:$D$20,4,FALSE)*H7183</f>
        <v>#N/A</v>
      </c>
      <c r="K7183" s="13">
        <f>IF(F7183="COD1",tarifas!$D$11*(SUMIFS($H$11:$H$8770,$F$11:$F$8770,"=COD1",$B$11:$B$8770,"="&amp;B7183)/COUNTIFS($F$11:$F$8770,"=COD1",$B$11:$B$8770,"="&amp;B7183))/COUNTIFS($A$11:$A$8770,"="&amp;A7183,$F$11:$F$8770,"=COD1"),0)</f>
        <v>0</v>
      </c>
      <c r="L7183" s="13" t="e">
        <f>(VLOOKUP(F7183,tarifas!$C$7:$D$10,2,FALSE)+tarifas!$D$21)*datos!H7183</f>
        <v>#N/A</v>
      </c>
      <c r="M7183">
        <v>0</v>
      </c>
      <c r="N7183" s="13" t="e">
        <f t="shared" si="1016"/>
        <v>#N/A</v>
      </c>
      <c r="O7183">
        <f t="shared" si="1017"/>
        <v>0</v>
      </c>
      <c r="P7183" s="12">
        <f t="shared" si="1018"/>
        <v>224.60370997797921</v>
      </c>
      <c r="Q7183">
        <f t="shared" si="1019"/>
        <v>0</v>
      </c>
      <c r="R7183">
        <f>$D$2*tarifas!$D$12/24</f>
        <v>1.4541666666666666</v>
      </c>
      <c r="S7183" t="e">
        <f>VLOOKUP(E7183&amp;" "&amp;F7183,tarifas!$A$13:$D$20,4,FALSE)*P7183</f>
        <v>#N/A</v>
      </c>
      <c r="T7183">
        <f>IF(F7183="COD1",tarifas!$D$11*(SUMIFS($P$11:$P$8770,$F$11:$F$8770,"=COD1",$B$11:$B$8770,"="&amp;B7183)/COUNTIFS($F$11:$F$8770,"=COD1",$B$11:$B$8770,"="&amp;B7183))/COUNTIFS($A$11:$A$8770,"="&amp;A7183,$F$11:$F$8770,"=COD1"),0)</f>
        <v>0</v>
      </c>
      <c r="U7183" t="e">
        <f>(VLOOKUP(F7183,tarifas!$C$7:$D$10,2,FALSE)+tarifas!$D$21)*datos!P7183</f>
        <v>#N/A</v>
      </c>
      <c r="V7183" t="e">
        <f t="shared" si="1020"/>
        <v>#N/A</v>
      </c>
      <c r="W7183">
        <f t="shared" si="1021"/>
        <v>0</v>
      </c>
    </row>
    <row r="7184" spans="1:23" x14ac:dyDescent="0.25">
      <c r="A7184">
        <f t="shared" si="1014"/>
        <v>295</v>
      </c>
      <c r="B7184">
        <f t="shared" si="1015"/>
        <v>10</v>
      </c>
      <c r="C7184" s="1">
        <f t="shared" si="1022"/>
        <v>41938.874999982603</v>
      </c>
      <c r="D7184" s="7">
        <v>0</v>
      </c>
      <c r="E7184" s="7"/>
      <c r="G7184">
        <v>64.89</v>
      </c>
      <c r="H7184" s="12">
        <v>225.82677487058032</v>
      </c>
      <c r="I7184" s="13">
        <f>$D$2*tarifas!$D$12/24</f>
        <v>1.4541666666666666</v>
      </c>
      <c r="J7184" s="13" t="e">
        <f>VLOOKUP(E7184&amp;" "&amp;F7184,tarifas!$A$13:$D$20,4,FALSE)*H7184</f>
        <v>#N/A</v>
      </c>
      <c r="K7184" s="13">
        <f>IF(F7184="COD1",tarifas!$D$11*(SUMIFS($H$11:$H$8770,$F$11:$F$8770,"=COD1",$B$11:$B$8770,"="&amp;B7184)/COUNTIFS($F$11:$F$8770,"=COD1",$B$11:$B$8770,"="&amp;B7184))/COUNTIFS($A$11:$A$8770,"="&amp;A7184,$F$11:$F$8770,"=COD1"),0)</f>
        <v>0</v>
      </c>
      <c r="L7184" s="13" t="e">
        <f>(VLOOKUP(F7184,tarifas!$C$7:$D$10,2,FALSE)+tarifas!$D$21)*datos!H7184</f>
        <v>#N/A</v>
      </c>
      <c r="M7184">
        <v>0</v>
      </c>
      <c r="N7184" s="13" t="e">
        <f t="shared" si="1016"/>
        <v>#N/A</v>
      </c>
      <c r="O7184">
        <f t="shared" si="1017"/>
        <v>0</v>
      </c>
      <c r="P7184" s="12">
        <f t="shared" si="1018"/>
        <v>225.82677487058032</v>
      </c>
      <c r="Q7184">
        <f t="shared" si="1019"/>
        <v>0</v>
      </c>
      <c r="R7184">
        <f>$D$2*tarifas!$D$12/24</f>
        <v>1.4541666666666666</v>
      </c>
      <c r="S7184" t="e">
        <f>VLOOKUP(E7184&amp;" "&amp;F7184,tarifas!$A$13:$D$20,4,FALSE)*P7184</f>
        <v>#N/A</v>
      </c>
      <c r="T7184">
        <f>IF(F7184="COD1",tarifas!$D$11*(SUMIFS($P$11:$P$8770,$F$11:$F$8770,"=COD1",$B$11:$B$8770,"="&amp;B7184)/COUNTIFS($F$11:$F$8770,"=COD1",$B$11:$B$8770,"="&amp;B7184))/COUNTIFS($A$11:$A$8770,"="&amp;A7184,$F$11:$F$8770,"=COD1"),0)</f>
        <v>0</v>
      </c>
      <c r="U7184" t="e">
        <f>(VLOOKUP(F7184,tarifas!$C$7:$D$10,2,FALSE)+tarifas!$D$21)*datos!P7184</f>
        <v>#N/A</v>
      </c>
      <c r="V7184" t="e">
        <f t="shared" si="1020"/>
        <v>#N/A</v>
      </c>
      <c r="W7184">
        <f t="shared" si="1021"/>
        <v>0</v>
      </c>
    </row>
    <row r="7185" spans="1:23" x14ac:dyDescent="0.25">
      <c r="A7185">
        <f t="shared" si="1014"/>
        <v>295</v>
      </c>
      <c r="B7185">
        <f t="shared" si="1015"/>
        <v>10</v>
      </c>
      <c r="C7185" s="1">
        <f t="shared" si="1022"/>
        <v>41938.916666649267</v>
      </c>
      <c r="D7185" s="7">
        <v>0</v>
      </c>
      <c r="E7185" s="7"/>
      <c r="G7185">
        <v>64.89</v>
      </c>
      <c r="H7185" s="12">
        <v>225.37052587057812</v>
      </c>
      <c r="I7185" s="13">
        <f>$D$2*tarifas!$D$12/24</f>
        <v>1.4541666666666666</v>
      </c>
      <c r="J7185" s="13" t="e">
        <f>VLOOKUP(E7185&amp;" "&amp;F7185,tarifas!$A$13:$D$20,4,FALSE)*H7185</f>
        <v>#N/A</v>
      </c>
      <c r="K7185" s="13">
        <f>IF(F7185="COD1",tarifas!$D$11*(SUMIFS($H$11:$H$8770,$F$11:$F$8770,"=COD1",$B$11:$B$8770,"="&amp;B7185)/COUNTIFS($F$11:$F$8770,"=COD1",$B$11:$B$8770,"="&amp;B7185))/COUNTIFS($A$11:$A$8770,"="&amp;A7185,$F$11:$F$8770,"=COD1"),0)</f>
        <v>0</v>
      </c>
      <c r="L7185" s="13" t="e">
        <f>(VLOOKUP(F7185,tarifas!$C$7:$D$10,2,FALSE)+tarifas!$D$21)*datos!H7185</f>
        <v>#N/A</v>
      </c>
      <c r="M7185">
        <v>0</v>
      </c>
      <c r="N7185" s="13" t="e">
        <f t="shared" si="1016"/>
        <v>#N/A</v>
      </c>
      <c r="O7185">
        <f t="shared" si="1017"/>
        <v>0</v>
      </c>
      <c r="P7185" s="12">
        <f t="shared" si="1018"/>
        <v>225.37052587057812</v>
      </c>
      <c r="Q7185">
        <f t="shared" si="1019"/>
        <v>0</v>
      </c>
      <c r="R7185">
        <f>$D$2*tarifas!$D$12/24</f>
        <v>1.4541666666666666</v>
      </c>
      <c r="S7185" t="e">
        <f>VLOOKUP(E7185&amp;" "&amp;F7185,tarifas!$A$13:$D$20,4,FALSE)*P7185</f>
        <v>#N/A</v>
      </c>
      <c r="T7185">
        <f>IF(F7185="COD1",tarifas!$D$11*(SUMIFS($P$11:$P$8770,$F$11:$F$8770,"=COD1",$B$11:$B$8770,"="&amp;B7185)/COUNTIFS($F$11:$F$8770,"=COD1",$B$11:$B$8770,"="&amp;B7185))/COUNTIFS($A$11:$A$8770,"="&amp;A7185,$F$11:$F$8770,"=COD1"),0)</f>
        <v>0</v>
      </c>
      <c r="U7185" t="e">
        <f>(VLOOKUP(F7185,tarifas!$C$7:$D$10,2,FALSE)+tarifas!$D$21)*datos!P7185</f>
        <v>#N/A</v>
      </c>
      <c r="V7185" t="e">
        <f t="shared" si="1020"/>
        <v>#N/A</v>
      </c>
      <c r="W7185">
        <f t="shared" si="1021"/>
        <v>0</v>
      </c>
    </row>
    <row r="7186" spans="1:23" x14ac:dyDescent="0.25">
      <c r="A7186">
        <f t="shared" si="1014"/>
        <v>295</v>
      </c>
      <c r="B7186">
        <f t="shared" si="1015"/>
        <v>10</v>
      </c>
      <c r="C7186" s="1">
        <f t="shared" si="1022"/>
        <v>41938.958333315932</v>
      </c>
      <c r="D7186" s="7">
        <v>0</v>
      </c>
      <c r="E7186" s="7"/>
      <c r="G7186">
        <v>62.1</v>
      </c>
      <c r="H7186" s="12">
        <v>221.23788258903591</v>
      </c>
      <c r="I7186" s="13">
        <f>$D$2*tarifas!$D$12/24</f>
        <v>1.4541666666666666</v>
      </c>
      <c r="J7186" s="13" t="e">
        <f>VLOOKUP(E7186&amp;" "&amp;F7186,tarifas!$A$13:$D$20,4,FALSE)*H7186</f>
        <v>#N/A</v>
      </c>
      <c r="K7186" s="13">
        <f>IF(F7186="COD1",tarifas!$D$11*(SUMIFS($H$11:$H$8770,$F$11:$F$8770,"=COD1",$B$11:$B$8770,"="&amp;B7186)/COUNTIFS($F$11:$F$8770,"=COD1",$B$11:$B$8770,"="&amp;B7186))/COUNTIFS($A$11:$A$8770,"="&amp;A7186,$F$11:$F$8770,"=COD1"),0)</f>
        <v>0</v>
      </c>
      <c r="L7186" s="13" t="e">
        <f>(VLOOKUP(F7186,tarifas!$C$7:$D$10,2,FALSE)+tarifas!$D$21)*datos!H7186</f>
        <v>#N/A</v>
      </c>
      <c r="M7186">
        <v>0</v>
      </c>
      <c r="N7186" s="13" t="e">
        <f t="shared" si="1016"/>
        <v>#N/A</v>
      </c>
      <c r="O7186">
        <f t="shared" si="1017"/>
        <v>0</v>
      </c>
      <c r="P7186" s="12">
        <f t="shared" si="1018"/>
        <v>221.23788258903591</v>
      </c>
      <c r="Q7186">
        <f t="shared" si="1019"/>
        <v>0</v>
      </c>
      <c r="R7186">
        <f>$D$2*tarifas!$D$12/24</f>
        <v>1.4541666666666666</v>
      </c>
      <c r="S7186" t="e">
        <f>VLOOKUP(E7186&amp;" "&amp;F7186,tarifas!$A$13:$D$20,4,FALSE)*P7186</f>
        <v>#N/A</v>
      </c>
      <c r="T7186">
        <f>IF(F7186="COD1",tarifas!$D$11*(SUMIFS($P$11:$P$8770,$F$11:$F$8770,"=COD1",$B$11:$B$8770,"="&amp;B7186)/COUNTIFS($F$11:$F$8770,"=COD1",$B$11:$B$8770,"="&amp;B7186))/COUNTIFS($A$11:$A$8770,"="&amp;A7186,$F$11:$F$8770,"=COD1"),0)</f>
        <v>0</v>
      </c>
      <c r="U7186" t="e">
        <f>(VLOOKUP(F7186,tarifas!$C$7:$D$10,2,FALSE)+tarifas!$D$21)*datos!P7186</f>
        <v>#N/A</v>
      </c>
      <c r="V7186" t="e">
        <f t="shared" si="1020"/>
        <v>#N/A</v>
      </c>
      <c r="W7186">
        <f t="shared" si="1021"/>
        <v>0</v>
      </c>
    </row>
    <row r="7187" spans="1:23" x14ac:dyDescent="0.25">
      <c r="A7187">
        <f t="shared" si="1014"/>
        <v>296</v>
      </c>
      <c r="B7187">
        <f t="shared" si="1015"/>
        <v>10</v>
      </c>
      <c r="C7187" s="1">
        <f t="shared" si="1022"/>
        <v>41938.999999982596</v>
      </c>
      <c r="D7187" s="7">
        <v>0</v>
      </c>
      <c r="E7187" s="7"/>
      <c r="G7187">
        <v>60.12</v>
      </c>
      <c r="H7187" s="12">
        <v>221.23788258903591</v>
      </c>
      <c r="I7187" s="13">
        <f>$D$2*tarifas!$D$12/24</f>
        <v>1.4541666666666666</v>
      </c>
      <c r="J7187" s="13" t="e">
        <f>VLOOKUP(E7187&amp;" "&amp;F7187,tarifas!$A$13:$D$20,4,FALSE)*H7187</f>
        <v>#N/A</v>
      </c>
      <c r="K7187" s="13">
        <f>IF(F7187="COD1",tarifas!$D$11*(SUMIFS($H$11:$H$8770,$F$11:$F$8770,"=COD1",$B$11:$B$8770,"="&amp;B7187)/COUNTIFS($F$11:$F$8770,"=COD1",$B$11:$B$8770,"="&amp;B7187))/COUNTIFS($A$11:$A$8770,"="&amp;A7187,$F$11:$F$8770,"=COD1"),0)</f>
        <v>0</v>
      </c>
      <c r="L7187" s="13" t="e">
        <f>(VLOOKUP(F7187,tarifas!$C$7:$D$10,2,FALSE)+tarifas!$D$21)*datos!H7187</f>
        <v>#N/A</v>
      </c>
      <c r="M7187">
        <v>0</v>
      </c>
      <c r="N7187" s="13" t="e">
        <f t="shared" si="1016"/>
        <v>#N/A</v>
      </c>
      <c r="O7187">
        <f t="shared" si="1017"/>
        <v>0</v>
      </c>
      <c r="P7187" s="12">
        <f t="shared" si="1018"/>
        <v>221.23788258903591</v>
      </c>
      <c r="Q7187">
        <f t="shared" si="1019"/>
        <v>0</v>
      </c>
      <c r="R7187">
        <f>$D$2*tarifas!$D$12/24</f>
        <v>1.4541666666666666</v>
      </c>
      <c r="S7187" t="e">
        <f>VLOOKUP(E7187&amp;" "&amp;F7187,tarifas!$A$13:$D$20,4,FALSE)*P7187</f>
        <v>#N/A</v>
      </c>
      <c r="T7187">
        <f>IF(F7187="COD1",tarifas!$D$11*(SUMIFS($P$11:$P$8770,$F$11:$F$8770,"=COD1",$B$11:$B$8770,"="&amp;B7187)/COUNTIFS($F$11:$F$8770,"=COD1",$B$11:$B$8770,"="&amp;B7187))/COUNTIFS($A$11:$A$8770,"="&amp;A7187,$F$11:$F$8770,"=COD1"),0)</f>
        <v>0</v>
      </c>
      <c r="U7187" t="e">
        <f>(VLOOKUP(F7187,tarifas!$C$7:$D$10,2,FALSE)+tarifas!$D$21)*datos!P7187</f>
        <v>#N/A</v>
      </c>
      <c r="V7187" t="e">
        <f t="shared" si="1020"/>
        <v>#N/A</v>
      </c>
      <c r="W7187">
        <f t="shared" si="1021"/>
        <v>0</v>
      </c>
    </row>
    <row r="7188" spans="1:23" x14ac:dyDescent="0.25">
      <c r="A7188">
        <f t="shared" si="1014"/>
        <v>296</v>
      </c>
      <c r="B7188">
        <f t="shared" si="1015"/>
        <v>10</v>
      </c>
      <c r="C7188" s="1">
        <f t="shared" si="1022"/>
        <v>41939.04166664926</v>
      </c>
      <c r="D7188" s="7">
        <v>0</v>
      </c>
      <c r="E7188" s="7"/>
      <c r="G7188">
        <v>49.13</v>
      </c>
      <c r="H7188" s="12">
        <v>220.01248588935178</v>
      </c>
      <c r="I7188" s="13">
        <f>$D$2*tarifas!$D$12/24</f>
        <v>1.4541666666666666</v>
      </c>
      <c r="J7188" s="13" t="e">
        <f>VLOOKUP(E7188&amp;" "&amp;F7188,tarifas!$A$13:$D$20,4,FALSE)*H7188</f>
        <v>#N/A</v>
      </c>
      <c r="K7188" s="13">
        <f>IF(F7188="COD1",tarifas!$D$11*(SUMIFS($H$11:$H$8770,$F$11:$F$8770,"=COD1",$B$11:$B$8770,"="&amp;B7188)/COUNTIFS($F$11:$F$8770,"=COD1",$B$11:$B$8770,"="&amp;B7188))/COUNTIFS($A$11:$A$8770,"="&amp;A7188,$F$11:$F$8770,"=COD1"),0)</f>
        <v>0</v>
      </c>
      <c r="L7188" s="13" t="e">
        <f>(VLOOKUP(F7188,tarifas!$C$7:$D$10,2,FALSE)+tarifas!$D$21)*datos!H7188</f>
        <v>#N/A</v>
      </c>
      <c r="M7188">
        <v>0</v>
      </c>
      <c r="N7188" s="13" t="e">
        <f t="shared" si="1016"/>
        <v>#N/A</v>
      </c>
      <c r="O7188">
        <f t="shared" si="1017"/>
        <v>0</v>
      </c>
      <c r="P7188" s="12">
        <f t="shared" si="1018"/>
        <v>220.01248588935178</v>
      </c>
      <c r="Q7188">
        <f t="shared" si="1019"/>
        <v>0</v>
      </c>
      <c r="R7188">
        <f>$D$2*tarifas!$D$12/24</f>
        <v>1.4541666666666666</v>
      </c>
      <c r="S7188" t="e">
        <f>VLOOKUP(E7188&amp;" "&amp;F7188,tarifas!$A$13:$D$20,4,FALSE)*P7188</f>
        <v>#N/A</v>
      </c>
      <c r="T7188">
        <f>IF(F7188="COD1",tarifas!$D$11*(SUMIFS($P$11:$P$8770,$F$11:$F$8770,"=COD1",$B$11:$B$8770,"="&amp;B7188)/COUNTIFS($F$11:$F$8770,"=COD1",$B$11:$B$8770,"="&amp;B7188))/COUNTIFS($A$11:$A$8770,"="&amp;A7188,$F$11:$F$8770,"=COD1"),0)</f>
        <v>0</v>
      </c>
      <c r="U7188" t="e">
        <f>(VLOOKUP(F7188,tarifas!$C$7:$D$10,2,FALSE)+tarifas!$D$21)*datos!P7188</f>
        <v>#N/A</v>
      </c>
      <c r="V7188" t="e">
        <f t="shared" si="1020"/>
        <v>#N/A</v>
      </c>
      <c r="W7188">
        <f t="shared" si="1021"/>
        <v>0</v>
      </c>
    </row>
    <row r="7189" spans="1:23" x14ac:dyDescent="0.25">
      <c r="A7189">
        <f t="shared" si="1014"/>
        <v>296</v>
      </c>
      <c r="B7189">
        <f t="shared" si="1015"/>
        <v>10</v>
      </c>
      <c r="C7189" s="1">
        <f t="shared" si="1022"/>
        <v>41939.083333315924</v>
      </c>
      <c r="D7189" s="7">
        <v>0</v>
      </c>
      <c r="E7189" s="7"/>
      <c r="G7189">
        <v>46.03</v>
      </c>
      <c r="H7189" s="12">
        <v>216.89197503876335</v>
      </c>
      <c r="I7189" s="13">
        <f>$D$2*tarifas!$D$12/24</f>
        <v>1.4541666666666666</v>
      </c>
      <c r="J7189" s="13" t="e">
        <f>VLOOKUP(E7189&amp;" "&amp;F7189,tarifas!$A$13:$D$20,4,FALSE)*H7189</f>
        <v>#N/A</v>
      </c>
      <c r="K7189" s="13">
        <f>IF(F7189="COD1",tarifas!$D$11*(SUMIFS($H$11:$H$8770,$F$11:$F$8770,"=COD1",$B$11:$B$8770,"="&amp;B7189)/COUNTIFS($F$11:$F$8770,"=COD1",$B$11:$B$8770,"="&amp;B7189))/COUNTIFS($A$11:$A$8770,"="&amp;A7189,$F$11:$F$8770,"=COD1"),0)</f>
        <v>0</v>
      </c>
      <c r="L7189" s="13" t="e">
        <f>(VLOOKUP(F7189,tarifas!$C$7:$D$10,2,FALSE)+tarifas!$D$21)*datos!H7189</f>
        <v>#N/A</v>
      </c>
      <c r="M7189">
        <v>0</v>
      </c>
      <c r="N7189" s="13" t="e">
        <f t="shared" si="1016"/>
        <v>#N/A</v>
      </c>
      <c r="O7189">
        <f t="shared" si="1017"/>
        <v>0</v>
      </c>
      <c r="P7189" s="12">
        <f t="shared" si="1018"/>
        <v>216.89197503876335</v>
      </c>
      <c r="Q7189">
        <f t="shared" si="1019"/>
        <v>0</v>
      </c>
      <c r="R7189">
        <f>$D$2*tarifas!$D$12/24</f>
        <v>1.4541666666666666</v>
      </c>
      <c r="S7189" t="e">
        <f>VLOOKUP(E7189&amp;" "&amp;F7189,tarifas!$A$13:$D$20,4,FALSE)*P7189</f>
        <v>#N/A</v>
      </c>
      <c r="T7189">
        <f>IF(F7189="COD1",tarifas!$D$11*(SUMIFS($P$11:$P$8770,$F$11:$F$8770,"=COD1",$B$11:$B$8770,"="&amp;B7189)/COUNTIFS($F$11:$F$8770,"=COD1",$B$11:$B$8770,"="&amp;B7189))/COUNTIFS($A$11:$A$8770,"="&amp;A7189,$F$11:$F$8770,"=COD1"),0)</f>
        <v>0</v>
      </c>
      <c r="U7189" t="e">
        <f>(VLOOKUP(F7189,tarifas!$C$7:$D$10,2,FALSE)+tarifas!$D$21)*datos!P7189</f>
        <v>#N/A</v>
      </c>
      <c r="V7189" t="e">
        <f t="shared" si="1020"/>
        <v>#N/A</v>
      </c>
      <c r="W7189">
        <f t="shared" si="1021"/>
        <v>0</v>
      </c>
    </row>
    <row r="7190" spans="1:23" x14ac:dyDescent="0.25">
      <c r="A7190">
        <f t="shared" si="1014"/>
        <v>296</v>
      </c>
      <c r="B7190">
        <f t="shared" si="1015"/>
        <v>10</v>
      </c>
      <c r="C7190" s="1">
        <f t="shared" si="1022"/>
        <v>41939.124999982589</v>
      </c>
      <c r="D7190" s="7">
        <v>0</v>
      </c>
      <c r="E7190" s="7"/>
      <c r="G7190">
        <v>46.03</v>
      </c>
      <c r="H7190" s="12">
        <v>214.30999610471707</v>
      </c>
      <c r="I7190" s="13">
        <f>$D$2*tarifas!$D$12/24</f>
        <v>1.4541666666666666</v>
      </c>
      <c r="J7190" s="13" t="e">
        <f>VLOOKUP(E7190&amp;" "&amp;F7190,tarifas!$A$13:$D$20,4,FALSE)*H7190</f>
        <v>#N/A</v>
      </c>
      <c r="K7190" s="13">
        <f>IF(F7190="COD1",tarifas!$D$11*(SUMIFS($H$11:$H$8770,$F$11:$F$8770,"=COD1",$B$11:$B$8770,"="&amp;B7190)/COUNTIFS($F$11:$F$8770,"=COD1",$B$11:$B$8770,"="&amp;B7190))/COUNTIFS($A$11:$A$8770,"="&amp;A7190,$F$11:$F$8770,"=COD1"),0)</f>
        <v>0</v>
      </c>
      <c r="L7190" s="13" t="e">
        <f>(VLOOKUP(F7190,tarifas!$C$7:$D$10,2,FALSE)+tarifas!$D$21)*datos!H7190</f>
        <v>#N/A</v>
      </c>
      <c r="M7190">
        <v>0</v>
      </c>
      <c r="N7190" s="13" t="e">
        <f t="shared" si="1016"/>
        <v>#N/A</v>
      </c>
      <c r="O7190">
        <f t="shared" si="1017"/>
        <v>0</v>
      </c>
      <c r="P7190" s="12">
        <f t="shared" si="1018"/>
        <v>214.30999610471707</v>
      </c>
      <c r="Q7190">
        <f t="shared" si="1019"/>
        <v>0</v>
      </c>
      <c r="R7190">
        <f>$D$2*tarifas!$D$12/24</f>
        <v>1.4541666666666666</v>
      </c>
      <c r="S7190" t="e">
        <f>VLOOKUP(E7190&amp;" "&amp;F7190,tarifas!$A$13:$D$20,4,FALSE)*P7190</f>
        <v>#N/A</v>
      </c>
      <c r="T7190">
        <f>IF(F7190="COD1",tarifas!$D$11*(SUMIFS($P$11:$P$8770,$F$11:$F$8770,"=COD1",$B$11:$B$8770,"="&amp;B7190)/COUNTIFS($F$11:$F$8770,"=COD1",$B$11:$B$8770,"="&amp;B7190))/COUNTIFS($A$11:$A$8770,"="&amp;A7190,$F$11:$F$8770,"=COD1"),0)</f>
        <v>0</v>
      </c>
      <c r="U7190" t="e">
        <f>(VLOOKUP(F7190,tarifas!$C$7:$D$10,2,FALSE)+tarifas!$D$21)*datos!P7190</f>
        <v>#N/A</v>
      </c>
      <c r="V7190" t="e">
        <f t="shared" si="1020"/>
        <v>#N/A</v>
      </c>
      <c r="W7190">
        <f t="shared" si="1021"/>
        <v>0</v>
      </c>
    </row>
    <row r="7191" spans="1:23" x14ac:dyDescent="0.25">
      <c r="A7191">
        <f t="shared" si="1014"/>
        <v>296</v>
      </c>
      <c r="B7191">
        <f t="shared" si="1015"/>
        <v>10</v>
      </c>
      <c r="C7191" s="1">
        <f t="shared" si="1022"/>
        <v>41939.166666649253</v>
      </c>
      <c r="D7191" s="7">
        <v>0</v>
      </c>
      <c r="E7191" s="7"/>
      <c r="G7191">
        <v>46.03</v>
      </c>
      <c r="H7191" s="12">
        <v>213.44510805646649</v>
      </c>
      <c r="I7191" s="13">
        <f>$D$2*tarifas!$D$12/24</f>
        <v>1.4541666666666666</v>
      </c>
      <c r="J7191" s="13" t="e">
        <f>VLOOKUP(E7191&amp;" "&amp;F7191,tarifas!$A$13:$D$20,4,FALSE)*H7191</f>
        <v>#N/A</v>
      </c>
      <c r="K7191" s="13">
        <f>IF(F7191="COD1",tarifas!$D$11*(SUMIFS($H$11:$H$8770,$F$11:$F$8770,"=COD1",$B$11:$B$8770,"="&amp;B7191)/COUNTIFS($F$11:$F$8770,"=COD1",$B$11:$B$8770,"="&amp;B7191))/COUNTIFS($A$11:$A$8770,"="&amp;A7191,$F$11:$F$8770,"=COD1"),0)</f>
        <v>0</v>
      </c>
      <c r="L7191" s="13" t="e">
        <f>(VLOOKUP(F7191,tarifas!$C$7:$D$10,2,FALSE)+tarifas!$D$21)*datos!H7191</f>
        <v>#N/A</v>
      </c>
      <c r="M7191">
        <v>0</v>
      </c>
      <c r="N7191" s="13" t="e">
        <f t="shared" si="1016"/>
        <v>#N/A</v>
      </c>
      <c r="O7191">
        <f t="shared" si="1017"/>
        <v>0</v>
      </c>
      <c r="P7191" s="12">
        <f t="shared" si="1018"/>
        <v>213.44510805646649</v>
      </c>
      <c r="Q7191">
        <f t="shared" si="1019"/>
        <v>0</v>
      </c>
      <c r="R7191">
        <f>$D$2*tarifas!$D$12/24</f>
        <v>1.4541666666666666</v>
      </c>
      <c r="S7191" t="e">
        <f>VLOOKUP(E7191&amp;" "&amp;F7191,tarifas!$A$13:$D$20,4,FALSE)*P7191</f>
        <v>#N/A</v>
      </c>
      <c r="T7191">
        <f>IF(F7191="COD1",tarifas!$D$11*(SUMIFS($P$11:$P$8770,$F$11:$F$8770,"=COD1",$B$11:$B$8770,"="&amp;B7191)/COUNTIFS($F$11:$F$8770,"=COD1",$B$11:$B$8770,"="&amp;B7191))/COUNTIFS($A$11:$A$8770,"="&amp;A7191,$F$11:$F$8770,"=COD1"),0)</f>
        <v>0</v>
      </c>
      <c r="U7191" t="e">
        <f>(VLOOKUP(F7191,tarifas!$C$7:$D$10,2,FALSE)+tarifas!$D$21)*datos!P7191</f>
        <v>#N/A</v>
      </c>
      <c r="V7191" t="e">
        <f t="shared" si="1020"/>
        <v>#N/A</v>
      </c>
      <c r="W7191">
        <f t="shared" si="1021"/>
        <v>0</v>
      </c>
    </row>
    <row r="7192" spans="1:23" x14ac:dyDescent="0.25">
      <c r="A7192">
        <f t="shared" si="1014"/>
        <v>296</v>
      </c>
      <c r="B7192">
        <f t="shared" si="1015"/>
        <v>10</v>
      </c>
      <c r="C7192" s="1">
        <f t="shared" si="1022"/>
        <v>41939.208333315917</v>
      </c>
      <c r="D7192" s="7">
        <v>0</v>
      </c>
      <c r="E7192" s="7"/>
      <c r="G7192">
        <v>46.3</v>
      </c>
      <c r="H7192" s="12">
        <v>215.7839160363327</v>
      </c>
      <c r="I7192" s="13">
        <f>$D$2*tarifas!$D$12/24</f>
        <v>1.4541666666666666</v>
      </c>
      <c r="J7192" s="13" t="e">
        <f>VLOOKUP(E7192&amp;" "&amp;F7192,tarifas!$A$13:$D$20,4,FALSE)*H7192</f>
        <v>#N/A</v>
      </c>
      <c r="K7192" s="13">
        <f>IF(F7192="COD1",tarifas!$D$11*(SUMIFS($H$11:$H$8770,$F$11:$F$8770,"=COD1",$B$11:$B$8770,"="&amp;B7192)/COUNTIFS($F$11:$F$8770,"=COD1",$B$11:$B$8770,"="&amp;B7192))/COUNTIFS($A$11:$A$8770,"="&amp;A7192,$F$11:$F$8770,"=COD1"),0)</f>
        <v>0</v>
      </c>
      <c r="L7192" s="13" t="e">
        <f>(VLOOKUP(F7192,tarifas!$C$7:$D$10,2,FALSE)+tarifas!$D$21)*datos!H7192</f>
        <v>#N/A</v>
      </c>
      <c r="M7192">
        <v>0</v>
      </c>
      <c r="N7192" s="13" t="e">
        <f t="shared" si="1016"/>
        <v>#N/A</v>
      </c>
      <c r="O7192">
        <f t="shared" si="1017"/>
        <v>0</v>
      </c>
      <c r="P7192" s="12">
        <f t="shared" si="1018"/>
        <v>215.7839160363327</v>
      </c>
      <c r="Q7192">
        <f t="shared" si="1019"/>
        <v>0</v>
      </c>
      <c r="R7192">
        <f>$D$2*tarifas!$D$12/24</f>
        <v>1.4541666666666666</v>
      </c>
      <c r="S7192" t="e">
        <f>VLOOKUP(E7192&amp;" "&amp;F7192,tarifas!$A$13:$D$20,4,FALSE)*P7192</f>
        <v>#N/A</v>
      </c>
      <c r="T7192">
        <f>IF(F7192="COD1",tarifas!$D$11*(SUMIFS($P$11:$P$8770,$F$11:$F$8770,"=COD1",$B$11:$B$8770,"="&amp;B7192)/COUNTIFS($F$11:$F$8770,"=COD1",$B$11:$B$8770,"="&amp;B7192))/COUNTIFS($A$11:$A$8770,"="&amp;A7192,$F$11:$F$8770,"=COD1"),0)</f>
        <v>0</v>
      </c>
      <c r="U7192" t="e">
        <f>(VLOOKUP(F7192,tarifas!$C$7:$D$10,2,FALSE)+tarifas!$D$21)*datos!P7192</f>
        <v>#N/A</v>
      </c>
      <c r="V7192" t="e">
        <f t="shared" si="1020"/>
        <v>#N/A</v>
      </c>
      <c r="W7192">
        <f t="shared" si="1021"/>
        <v>0</v>
      </c>
    </row>
    <row r="7193" spans="1:23" x14ac:dyDescent="0.25">
      <c r="A7193">
        <f t="shared" si="1014"/>
        <v>296</v>
      </c>
      <c r="B7193">
        <f t="shared" si="1015"/>
        <v>10</v>
      </c>
      <c r="C7193" s="1">
        <f t="shared" si="1022"/>
        <v>41939.249999982581</v>
      </c>
      <c r="D7193" s="7">
        <v>0</v>
      </c>
      <c r="E7193" s="7"/>
      <c r="G7193">
        <v>60</v>
      </c>
      <c r="H7193" s="12">
        <v>210.51003063377897</v>
      </c>
      <c r="I7193" s="13">
        <f>$D$2*tarifas!$D$12/24</f>
        <v>1.4541666666666666</v>
      </c>
      <c r="J7193" s="13" t="e">
        <f>VLOOKUP(E7193&amp;" "&amp;F7193,tarifas!$A$13:$D$20,4,FALSE)*H7193</f>
        <v>#N/A</v>
      </c>
      <c r="K7193" s="13">
        <f>IF(F7193="COD1",tarifas!$D$11*(SUMIFS($H$11:$H$8770,$F$11:$F$8770,"=COD1",$B$11:$B$8770,"="&amp;B7193)/COUNTIFS($F$11:$F$8770,"=COD1",$B$11:$B$8770,"="&amp;B7193))/COUNTIFS($A$11:$A$8770,"="&amp;A7193,$F$11:$F$8770,"=COD1"),0)</f>
        <v>0</v>
      </c>
      <c r="L7193" s="13" t="e">
        <f>(VLOOKUP(F7193,tarifas!$C$7:$D$10,2,FALSE)+tarifas!$D$21)*datos!H7193</f>
        <v>#N/A</v>
      </c>
      <c r="M7193">
        <v>0</v>
      </c>
      <c r="N7193" s="13" t="e">
        <f t="shared" si="1016"/>
        <v>#N/A</v>
      </c>
      <c r="O7193">
        <f t="shared" si="1017"/>
        <v>0</v>
      </c>
      <c r="P7193" s="12">
        <f t="shared" si="1018"/>
        <v>210.51003063377897</v>
      </c>
      <c r="Q7193">
        <f t="shared" si="1019"/>
        <v>0</v>
      </c>
      <c r="R7193">
        <f>$D$2*tarifas!$D$12/24</f>
        <v>1.4541666666666666</v>
      </c>
      <c r="S7193" t="e">
        <f>VLOOKUP(E7193&amp;" "&amp;F7193,tarifas!$A$13:$D$20,4,FALSE)*P7193</f>
        <v>#N/A</v>
      </c>
      <c r="T7193">
        <f>IF(F7193="COD1",tarifas!$D$11*(SUMIFS($P$11:$P$8770,$F$11:$F$8770,"=COD1",$B$11:$B$8770,"="&amp;B7193)/COUNTIFS($F$11:$F$8770,"=COD1",$B$11:$B$8770,"="&amp;B7193))/COUNTIFS($A$11:$A$8770,"="&amp;A7193,$F$11:$F$8770,"=COD1"),0)</f>
        <v>0</v>
      </c>
      <c r="U7193" t="e">
        <f>(VLOOKUP(F7193,tarifas!$C$7:$D$10,2,FALSE)+tarifas!$D$21)*datos!P7193</f>
        <v>#N/A</v>
      </c>
      <c r="V7193" t="e">
        <f t="shared" si="1020"/>
        <v>#N/A</v>
      </c>
      <c r="W7193">
        <f t="shared" si="1021"/>
        <v>0</v>
      </c>
    </row>
    <row r="7194" spans="1:23" x14ac:dyDescent="0.25">
      <c r="A7194">
        <f t="shared" si="1014"/>
        <v>296</v>
      </c>
      <c r="B7194">
        <f t="shared" si="1015"/>
        <v>10</v>
      </c>
      <c r="C7194" s="1">
        <f t="shared" si="1022"/>
        <v>41939.291666649246</v>
      </c>
      <c r="D7194" s="7">
        <v>0</v>
      </c>
      <c r="E7194" s="7"/>
      <c r="G7194">
        <v>69.91</v>
      </c>
      <c r="H7194" s="12">
        <v>202.52169263894257</v>
      </c>
      <c r="I7194" s="13">
        <f>$D$2*tarifas!$D$12/24</f>
        <v>1.4541666666666666</v>
      </c>
      <c r="J7194" s="13" t="e">
        <f>VLOOKUP(E7194&amp;" "&amp;F7194,tarifas!$A$13:$D$20,4,FALSE)*H7194</f>
        <v>#N/A</v>
      </c>
      <c r="K7194" s="13">
        <f>IF(F7194="COD1",tarifas!$D$11*(SUMIFS($H$11:$H$8770,$F$11:$F$8770,"=COD1",$B$11:$B$8770,"="&amp;B7194)/COUNTIFS($F$11:$F$8770,"=COD1",$B$11:$B$8770,"="&amp;B7194))/COUNTIFS($A$11:$A$8770,"="&amp;A7194,$F$11:$F$8770,"=COD1"),0)</f>
        <v>0</v>
      </c>
      <c r="L7194" s="13" t="e">
        <f>(VLOOKUP(F7194,tarifas!$C$7:$D$10,2,FALSE)+tarifas!$D$21)*datos!H7194</f>
        <v>#N/A</v>
      </c>
      <c r="M7194">
        <v>103.83691</v>
      </c>
      <c r="N7194" s="13" t="e">
        <f t="shared" si="1016"/>
        <v>#N/A</v>
      </c>
      <c r="O7194">
        <f t="shared" si="1017"/>
        <v>103.83691</v>
      </c>
      <c r="P7194" s="12">
        <f t="shared" si="1018"/>
        <v>98.684782638942565</v>
      </c>
      <c r="Q7194">
        <f t="shared" si="1019"/>
        <v>0</v>
      </c>
      <c r="R7194">
        <f>$D$2*tarifas!$D$12/24</f>
        <v>1.4541666666666666</v>
      </c>
      <c r="S7194" t="e">
        <f>VLOOKUP(E7194&amp;" "&amp;F7194,tarifas!$A$13:$D$20,4,FALSE)*P7194</f>
        <v>#N/A</v>
      </c>
      <c r="T7194">
        <f>IF(F7194="COD1",tarifas!$D$11*(SUMIFS($P$11:$P$8770,$F$11:$F$8770,"=COD1",$B$11:$B$8770,"="&amp;B7194)/COUNTIFS($F$11:$F$8770,"=COD1",$B$11:$B$8770,"="&amp;B7194))/COUNTIFS($A$11:$A$8770,"="&amp;A7194,$F$11:$F$8770,"=COD1"),0)</f>
        <v>0</v>
      </c>
      <c r="U7194" t="e">
        <f>(VLOOKUP(F7194,tarifas!$C$7:$D$10,2,FALSE)+tarifas!$D$21)*datos!P7194</f>
        <v>#N/A</v>
      </c>
      <c r="V7194" t="e">
        <f t="shared" si="1020"/>
        <v>#N/A</v>
      </c>
      <c r="W7194">
        <f t="shared" si="1021"/>
        <v>0</v>
      </c>
    </row>
    <row r="7195" spans="1:23" x14ac:dyDescent="0.25">
      <c r="A7195">
        <f t="shared" si="1014"/>
        <v>296</v>
      </c>
      <c r="B7195">
        <f t="shared" si="1015"/>
        <v>10</v>
      </c>
      <c r="C7195" s="1">
        <f t="shared" si="1022"/>
        <v>41939.33333331591</v>
      </c>
      <c r="D7195" s="7">
        <v>0</v>
      </c>
      <c r="E7195" s="7"/>
      <c r="G7195">
        <v>69.91</v>
      </c>
      <c r="H7195" s="12">
        <v>267.64165496275587</v>
      </c>
      <c r="I7195" s="13">
        <f>$D$2*tarifas!$D$12/24</f>
        <v>1.4541666666666666</v>
      </c>
      <c r="J7195" s="13" t="e">
        <f>VLOOKUP(E7195&amp;" "&amp;F7195,tarifas!$A$13:$D$20,4,FALSE)*H7195</f>
        <v>#N/A</v>
      </c>
      <c r="K7195" s="13">
        <f>IF(F7195="COD1",tarifas!$D$11*(SUMIFS($H$11:$H$8770,$F$11:$F$8770,"=COD1",$B$11:$B$8770,"="&amp;B7195)/COUNTIFS($F$11:$F$8770,"=COD1",$B$11:$B$8770,"="&amp;B7195))/COUNTIFS($A$11:$A$8770,"="&amp;A7195,$F$11:$F$8770,"=COD1"),0)</f>
        <v>0</v>
      </c>
      <c r="L7195" s="13" t="e">
        <f>(VLOOKUP(F7195,tarifas!$C$7:$D$10,2,FALSE)+tarifas!$D$21)*datos!H7195</f>
        <v>#N/A</v>
      </c>
      <c r="M7195">
        <v>243.46451999999999</v>
      </c>
      <c r="N7195" s="13" t="e">
        <f t="shared" si="1016"/>
        <v>#N/A</v>
      </c>
      <c r="O7195">
        <f t="shared" si="1017"/>
        <v>243.46451999999999</v>
      </c>
      <c r="P7195" s="12">
        <f t="shared" si="1018"/>
        <v>24.177134962755872</v>
      </c>
      <c r="Q7195">
        <f t="shared" si="1019"/>
        <v>0</v>
      </c>
      <c r="R7195">
        <f>$D$2*tarifas!$D$12/24</f>
        <v>1.4541666666666666</v>
      </c>
      <c r="S7195" t="e">
        <f>VLOOKUP(E7195&amp;" "&amp;F7195,tarifas!$A$13:$D$20,4,FALSE)*P7195</f>
        <v>#N/A</v>
      </c>
      <c r="T7195">
        <f>IF(F7195="COD1",tarifas!$D$11*(SUMIFS($P$11:$P$8770,$F$11:$F$8770,"=COD1",$B$11:$B$8770,"="&amp;B7195)/COUNTIFS($F$11:$F$8770,"=COD1",$B$11:$B$8770,"="&amp;B7195))/COUNTIFS($A$11:$A$8770,"="&amp;A7195,$F$11:$F$8770,"=COD1"),0)</f>
        <v>0</v>
      </c>
      <c r="U7195" t="e">
        <f>(VLOOKUP(F7195,tarifas!$C$7:$D$10,2,FALSE)+tarifas!$D$21)*datos!P7195</f>
        <v>#N/A</v>
      </c>
      <c r="V7195" t="e">
        <f t="shared" si="1020"/>
        <v>#N/A</v>
      </c>
      <c r="W7195">
        <f t="shared" si="1021"/>
        <v>0</v>
      </c>
    </row>
    <row r="7196" spans="1:23" x14ac:dyDescent="0.25">
      <c r="A7196">
        <f t="shared" si="1014"/>
        <v>296</v>
      </c>
      <c r="B7196">
        <f t="shared" si="1015"/>
        <v>10</v>
      </c>
      <c r="C7196" s="1">
        <f t="shared" si="1022"/>
        <v>41939.374999982574</v>
      </c>
      <c r="D7196" s="7">
        <v>519.0151515151515</v>
      </c>
      <c r="E7196" s="7"/>
      <c r="G7196">
        <v>71.63</v>
      </c>
      <c r="H7196" s="12">
        <v>414.63770486254896</v>
      </c>
      <c r="I7196" s="13">
        <f>$D$2*tarifas!$D$12/24</f>
        <v>1.4541666666666666</v>
      </c>
      <c r="J7196" s="13" t="e">
        <f>VLOOKUP(E7196&amp;" "&amp;F7196,tarifas!$A$13:$D$20,4,FALSE)*H7196</f>
        <v>#N/A</v>
      </c>
      <c r="K7196" s="13">
        <f>IF(F7196="COD1",tarifas!$D$11*(SUMIFS($H$11:$H$8770,$F$11:$F$8770,"=COD1",$B$11:$B$8770,"="&amp;B7196)/COUNTIFS($F$11:$F$8770,"=COD1",$B$11:$B$8770,"="&amp;B7196))/COUNTIFS($A$11:$A$8770,"="&amp;A7196,$F$11:$F$8770,"=COD1"),0)</f>
        <v>0</v>
      </c>
      <c r="L7196" s="13" t="e">
        <f>(VLOOKUP(F7196,tarifas!$C$7:$D$10,2,FALSE)+tarifas!$D$21)*datos!H7196</f>
        <v>#N/A</v>
      </c>
      <c r="M7196">
        <v>341.28582</v>
      </c>
      <c r="N7196" s="13" t="e">
        <f t="shared" si="1016"/>
        <v>#N/A</v>
      </c>
      <c r="O7196">
        <f t="shared" si="1017"/>
        <v>341.28582</v>
      </c>
      <c r="P7196" s="12">
        <f t="shared" si="1018"/>
        <v>73.351884862548957</v>
      </c>
      <c r="Q7196">
        <f t="shared" si="1019"/>
        <v>0</v>
      </c>
      <c r="R7196">
        <f>$D$2*tarifas!$D$12/24</f>
        <v>1.4541666666666666</v>
      </c>
      <c r="S7196" t="e">
        <f>VLOOKUP(E7196&amp;" "&amp;F7196,tarifas!$A$13:$D$20,4,FALSE)*P7196</f>
        <v>#N/A</v>
      </c>
      <c r="T7196">
        <f>IF(F7196="COD1",tarifas!$D$11*(SUMIFS($P$11:$P$8770,$F$11:$F$8770,"=COD1",$B$11:$B$8770,"="&amp;B7196)/COUNTIFS($F$11:$F$8770,"=COD1",$B$11:$B$8770,"="&amp;B7196))/COUNTIFS($A$11:$A$8770,"="&amp;A7196,$F$11:$F$8770,"=COD1"),0)</f>
        <v>0</v>
      </c>
      <c r="U7196" t="e">
        <f>(VLOOKUP(F7196,tarifas!$C$7:$D$10,2,FALSE)+tarifas!$D$21)*datos!P7196</f>
        <v>#N/A</v>
      </c>
      <c r="V7196" t="e">
        <f t="shared" si="1020"/>
        <v>#N/A</v>
      </c>
      <c r="W7196">
        <f t="shared" si="1021"/>
        <v>0</v>
      </c>
    </row>
    <row r="7197" spans="1:23" x14ac:dyDescent="0.25">
      <c r="A7197">
        <f t="shared" si="1014"/>
        <v>296</v>
      </c>
      <c r="B7197">
        <f t="shared" si="1015"/>
        <v>10</v>
      </c>
      <c r="C7197" s="1">
        <f t="shared" si="1022"/>
        <v>41939.416666649238</v>
      </c>
      <c r="D7197" s="7">
        <v>514.63636363636363</v>
      </c>
      <c r="E7197" s="7"/>
      <c r="G7197">
        <v>70</v>
      </c>
      <c r="H7197" s="12">
        <v>612.17905791725741</v>
      </c>
      <c r="I7197" s="13">
        <f>$D$2*tarifas!$D$12/24</f>
        <v>1.4541666666666666</v>
      </c>
      <c r="J7197" s="13" t="e">
        <f>VLOOKUP(E7197&amp;" "&amp;F7197,tarifas!$A$13:$D$20,4,FALSE)*H7197</f>
        <v>#N/A</v>
      </c>
      <c r="K7197" s="13">
        <f>IF(F7197="COD1",tarifas!$D$11*(SUMIFS($H$11:$H$8770,$F$11:$F$8770,"=COD1",$B$11:$B$8770,"="&amp;B7197)/COUNTIFS($F$11:$F$8770,"=COD1",$B$11:$B$8770,"="&amp;B7197))/COUNTIFS($A$11:$A$8770,"="&amp;A7197,$F$11:$F$8770,"=COD1"),0)</f>
        <v>0</v>
      </c>
      <c r="L7197" s="13" t="e">
        <f>(VLOOKUP(F7197,tarifas!$C$7:$D$10,2,FALSE)+tarifas!$D$21)*datos!H7197</f>
        <v>#N/A</v>
      </c>
      <c r="M7197">
        <v>426.31684999999999</v>
      </c>
      <c r="N7197" s="13" t="e">
        <f t="shared" si="1016"/>
        <v>#N/A</v>
      </c>
      <c r="O7197">
        <f t="shared" si="1017"/>
        <v>426.31684999999999</v>
      </c>
      <c r="P7197" s="12">
        <f t="shared" si="1018"/>
        <v>185.86220791725742</v>
      </c>
      <c r="Q7197">
        <f t="shared" si="1019"/>
        <v>0</v>
      </c>
      <c r="R7197">
        <f>$D$2*tarifas!$D$12/24</f>
        <v>1.4541666666666666</v>
      </c>
      <c r="S7197" t="e">
        <f>VLOOKUP(E7197&amp;" "&amp;F7197,tarifas!$A$13:$D$20,4,FALSE)*P7197</f>
        <v>#N/A</v>
      </c>
      <c r="T7197">
        <f>IF(F7197="COD1",tarifas!$D$11*(SUMIFS($P$11:$P$8770,$F$11:$F$8770,"=COD1",$B$11:$B$8770,"="&amp;B7197)/COUNTIFS($F$11:$F$8770,"=COD1",$B$11:$B$8770,"="&amp;B7197))/COUNTIFS($A$11:$A$8770,"="&amp;A7197,$F$11:$F$8770,"=COD1"),0)</f>
        <v>0</v>
      </c>
      <c r="U7197" t="e">
        <f>(VLOOKUP(F7197,tarifas!$C$7:$D$10,2,FALSE)+tarifas!$D$21)*datos!P7197</f>
        <v>#N/A</v>
      </c>
      <c r="V7197" t="e">
        <f t="shared" si="1020"/>
        <v>#N/A</v>
      </c>
      <c r="W7197">
        <f t="shared" si="1021"/>
        <v>0</v>
      </c>
    </row>
    <row r="7198" spans="1:23" x14ac:dyDescent="0.25">
      <c r="A7198">
        <f t="shared" si="1014"/>
        <v>296</v>
      </c>
      <c r="B7198">
        <f t="shared" si="1015"/>
        <v>10</v>
      </c>
      <c r="C7198" s="1">
        <f t="shared" si="1022"/>
        <v>41939.458333315903</v>
      </c>
      <c r="D7198" s="7">
        <v>605.81818181818176</v>
      </c>
      <c r="E7198" s="7"/>
      <c r="G7198">
        <v>69.91</v>
      </c>
      <c r="H7198" s="12">
        <v>666.28913664268089</v>
      </c>
      <c r="I7198" s="13">
        <f>$D$2*tarifas!$D$12/24</f>
        <v>1.4541666666666666</v>
      </c>
      <c r="J7198" s="13" t="e">
        <f>VLOOKUP(E7198&amp;" "&amp;F7198,tarifas!$A$13:$D$20,4,FALSE)*H7198</f>
        <v>#N/A</v>
      </c>
      <c r="K7198" s="13">
        <f>IF(F7198="COD1",tarifas!$D$11*(SUMIFS($H$11:$H$8770,$F$11:$F$8770,"=COD1",$B$11:$B$8770,"="&amp;B7198)/COUNTIFS($F$11:$F$8770,"=COD1",$B$11:$B$8770,"="&amp;B7198))/COUNTIFS($A$11:$A$8770,"="&amp;A7198,$F$11:$F$8770,"=COD1"),0)</f>
        <v>0</v>
      </c>
      <c r="L7198" s="13" t="e">
        <f>(VLOOKUP(F7198,tarifas!$C$7:$D$10,2,FALSE)+tarifas!$D$21)*datos!H7198</f>
        <v>#N/A</v>
      </c>
      <c r="M7198">
        <v>461.86374999999998</v>
      </c>
      <c r="N7198" s="13" t="e">
        <f t="shared" si="1016"/>
        <v>#N/A</v>
      </c>
      <c r="O7198">
        <f t="shared" si="1017"/>
        <v>461.86374999999998</v>
      </c>
      <c r="P7198" s="12">
        <f t="shared" si="1018"/>
        <v>204.42538664268091</v>
      </c>
      <c r="Q7198">
        <f t="shared" si="1019"/>
        <v>0</v>
      </c>
      <c r="R7198">
        <f>$D$2*tarifas!$D$12/24</f>
        <v>1.4541666666666666</v>
      </c>
      <c r="S7198" t="e">
        <f>VLOOKUP(E7198&amp;" "&amp;F7198,tarifas!$A$13:$D$20,4,FALSE)*P7198</f>
        <v>#N/A</v>
      </c>
      <c r="T7198">
        <f>IF(F7198="COD1",tarifas!$D$11*(SUMIFS($P$11:$P$8770,$F$11:$F$8770,"=COD1",$B$11:$B$8770,"="&amp;B7198)/COUNTIFS($F$11:$F$8770,"=COD1",$B$11:$B$8770,"="&amp;B7198))/COUNTIFS($A$11:$A$8770,"="&amp;A7198,$F$11:$F$8770,"=COD1"),0)</f>
        <v>0</v>
      </c>
      <c r="U7198" t="e">
        <f>(VLOOKUP(F7198,tarifas!$C$7:$D$10,2,FALSE)+tarifas!$D$21)*datos!P7198</f>
        <v>#N/A</v>
      </c>
      <c r="V7198" t="e">
        <f t="shared" si="1020"/>
        <v>#N/A</v>
      </c>
      <c r="W7198">
        <f t="shared" si="1021"/>
        <v>0</v>
      </c>
    </row>
    <row r="7199" spans="1:23" x14ac:dyDescent="0.25">
      <c r="A7199">
        <f t="shared" si="1014"/>
        <v>296</v>
      </c>
      <c r="B7199">
        <f t="shared" si="1015"/>
        <v>10</v>
      </c>
      <c r="C7199" s="1">
        <f t="shared" si="1022"/>
        <v>41939.499999982567</v>
      </c>
      <c r="D7199" s="7">
        <v>628.48484848484838</v>
      </c>
      <c r="E7199" s="7"/>
      <c r="G7199">
        <v>70.12</v>
      </c>
      <c r="H7199" s="12">
        <v>588.5303190282192</v>
      </c>
      <c r="I7199" s="13">
        <f>$D$2*tarifas!$D$12/24</f>
        <v>1.4541666666666666</v>
      </c>
      <c r="J7199" s="13" t="e">
        <f>VLOOKUP(E7199&amp;" "&amp;F7199,tarifas!$A$13:$D$20,4,FALSE)*H7199</f>
        <v>#N/A</v>
      </c>
      <c r="K7199" s="13">
        <f>IF(F7199="COD1",tarifas!$D$11*(SUMIFS($H$11:$H$8770,$F$11:$F$8770,"=COD1",$B$11:$B$8770,"="&amp;B7199)/COUNTIFS($F$11:$F$8770,"=COD1",$B$11:$B$8770,"="&amp;B7199))/COUNTIFS($A$11:$A$8770,"="&amp;A7199,$F$11:$F$8770,"=COD1"),0)</f>
        <v>0</v>
      </c>
      <c r="L7199" s="13" t="e">
        <f>(VLOOKUP(F7199,tarifas!$C$7:$D$10,2,FALSE)+tarifas!$D$21)*datos!H7199</f>
        <v>#N/A</v>
      </c>
      <c r="M7199">
        <v>454.56842999999998</v>
      </c>
      <c r="N7199" s="13" t="e">
        <f t="shared" si="1016"/>
        <v>#N/A</v>
      </c>
      <c r="O7199">
        <f t="shared" si="1017"/>
        <v>454.56842999999998</v>
      </c>
      <c r="P7199" s="12">
        <f t="shared" si="1018"/>
        <v>133.96188902821922</v>
      </c>
      <c r="Q7199">
        <f t="shared" si="1019"/>
        <v>0</v>
      </c>
      <c r="R7199">
        <f>$D$2*tarifas!$D$12/24</f>
        <v>1.4541666666666666</v>
      </c>
      <c r="S7199" t="e">
        <f>VLOOKUP(E7199&amp;" "&amp;F7199,tarifas!$A$13:$D$20,4,FALSE)*P7199</f>
        <v>#N/A</v>
      </c>
      <c r="T7199">
        <f>IF(F7199="COD1",tarifas!$D$11*(SUMIFS($P$11:$P$8770,$F$11:$F$8770,"=COD1",$B$11:$B$8770,"="&amp;B7199)/COUNTIFS($F$11:$F$8770,"=COD1",$B$11:$B$8770,"="&amp;B7199))/COUNTIFS($A$11:$A$8770,"="&amp;A7199,$F$11:$F$8770,"=COD1"),0)</f>
        <v>0</v>
      </c>
      <c r="U7199" t="e">
        <f>(VLOOKUP(F7199,tarifas!$C$7:$D$10,2,FALSE)+tarifas!$D$21)*datos!P7199</f>
        <v>#N/A</v>
      </c>
      <c r="V7199" t="e">
        <f t="shared" si="1020"/>
        <v>#N/A</v>
      </c>
      <c r="W7199">
        <f t="shared" si="1021"/>
        <v>0</v>
      </c>
    </row>
    <row r="7200" spans="1:23" x14ac:dyDescent="0.25">
      <c r="A7200">
        <f t="shared" si="1014"/>
        <v>296</v>
      </c>
      <c r="B7200">
        <f t="shared" si="1015"/>
        <v>10</v>
      </c>
      <c r="C7200" s="1">
        <f t="shared" si="1022"/>
        <v>41939.541666649231</v>
      </c>
      <c r="D7200" s="7">
        <v>641.87878787878799</v>
      </c>
      <c r="E7200" s="7"/>
      <c r="G7200">
        <v>69.91</v>
      </c>
      <c r="H7200" s="12">
        <v>540.71981579824819</v>
      </c>
      <c r="I7200" s="13">
        <f>$D$2*tarifas!$D$12/24</f>
        <v>1.4541666666666666</v>
      </c>
      <c r="J7200" s="13" t="e">
        <f>VLOOKUP(E7200&amp;" "&amp;F7200,tarifas!$A$13:$D$20,4,FALSE)*H7200</f>
        <v>#N/A</v>
      </c>
      <c r="K7200" s="13">
        <f>IF(F7200="COD1",tarifas!$D$11*(SUMIFS($H$11:$H$8770,$F$11:$F$8770,"=COD1",$B$11:$B$8770,"="&amp;B7200)/COUNTIFS($F$11:$F$8770,"=COD1",$B$11:$B$8770,"="&amp;B7200))/COUNTIFS($A$11:$A$8770,"="&amp;A7200,$F$11:$F$8770,"=COD1"),0)</f>
        <v>0</v>
      </c>
      <c r="L7200" s="13" t="e">
        <f>(VLOOKUP(F7200,tarifas!$C$7:$D$10,2,FALSE)+tarifas!$D$21)*datos!H7200</f>
        <v>#N/A</v>
      </c>
      <c r="M7200">
        <v>411.22108000000003</v>
      </c>
      <c r="N7200" s="13" t="e">
        <f t="shared" si="1016"/>
        <v>#N/A</v>
      </c>
      <c r="O7200">
        <f t="shared" si="1017"/>
        <v>411.22108000000003</v>
      </c>
      <c r="P7200" s="12">
        <f t="shared" si="1018"/>
        <v>129.49873579824816</v>
      </c>
      <c r="Q7200">
        <f t="shared" si="1019"/>
        <v>0</v>
      </c>
      <c r="R7200">
        <f>$D$2*tarifas!$D$12/24</f>
        <v>1.4541666666666666</v>
      </c>
      <c r="S7200" t="e">
        <f>VLOOKUP(E7200&amp;" "&amp;F7200,tarifas!$A$13:$D$20,4,FALSE)*P7200</f>
        <v>#N/A</v>
      </c>
      <c r="T7200">
        <f>IF(F7200="COD1",tarifas!$D$11*(SUMIFS($P$11:$P$8770,$F$11:$F$8770,"=COD1",$B$11:$B$8770,"="&amp;B7200)/COUNTIFS($F$11:$F$8770,"=COD1",$B$11:$B$8770,"="&amp;B7200))/COUNTIFS($A$11:$A$8770,"="&amp;A7200,$F$11:$F$8770,"=COD1"),0)</f>
        <v>0</v>
      </c>
      <c r="U7200" t="e">
        <f>(VLOOKUP(F7200,tarifas!$C$7:$D$10,2,FALSE)+tarifas!$D$21)*datos!P7200</f>
        <v>#N/A</v>
      </c>
      <c r="V7200" t="e">
        <f t="shared" si="1020"/>
        <v>#N/A</v>
      </c>
      <c r="W7200">
        <f t="shared" si="1021"/>
        <v>0</v>
      </c>
    </row>
    <row r="7201" spans="1:23" x14ac:dyDescent="0.25">
      <c r="A7201">
        <f t="shared" si="1014"/>
        <v>296</v>
      </c>
      <c r="B7201">
        <f t="shared" si="1015"/>
        <v>10</v>
      </c>
      <c r="C7201" s="1">
        <f t="shared" si="1022"/>
        <v>41939.583333315895</v>
      </c>
      <c r="D7201" s="7">
        <v>564.60606060606062</v>
      </c>
      <c r="E7201" s="7"/>
      <c r="G7201">
        <v>68.69</v>
      </c>
      <c r="H7201" s="12">
        <v>639.1083377042828</v>
      </c>
      <c r="I7201" s="13">
        <f>$D$2*tarifas!$D$12/24</f>
        <v>1.4541666666666666</v>
      </c>
      <c r="J7201" s="13" t="e">
        <f>VLOOKUP(E7201&amp;" "&amp;F7201,tarifas!$A$13:$D$20,4,FALSE)*H7201</f>
        <v>#N/A</v>
      </c>
      <c r="K7201" s="13">
        <f>IF(F7201="COD1",tarifas!$D$11*(SUMIFS($H$11:$H$8770,$F$11:$F$8770,"=COD1",$B$11:$B$8770,"="&amp;B7201)/COUNTIFS($F$11:$F$8770,"=COD1",$B$11:$B$8770,"="&amp;B7201))/COUNTIFS($A$11:$A$8770,"="&amp;A7201,$F$11:$F$8770,"=COD1"),0)</f>
        <v>0</v>
      </c>
      <c r="L7201" s="13" t="e">
        <f>(VLOOKUP(F7201,tarifas!$C$7:$D$10,2,FALSE)+tarifas!$D$21)*datos!H7201</f>
        <v>#N/A</v>
      </c>
      <c r="M7201">
        <v>320.56484</v>
      </c>
      <c r="N7201" s="13" t="e">
        <f t="shared" si="1016"/>
        <v>#N/A</v>
      </c>
      <c r="O7201">
        <f t="shared" si="1017"/>
        <v>320.56484</v>
      </c>
      <c r="P7201" s="12">
        <f t="shared" si="1018"/>
        <v>318.5434977042828</v>
      </c>
      <c r="Q7201">
        <f t="shared" si="1019"/>
        <v>0</v>
      </c>
      <c r="R7201">
        <f>$D$2*tarifas!$D$12/24</f>
        <v>1.4541666666666666</v>
      </c>
      <c r="S7201" t="e">
        <f>VLOOKUP(E7201&amp;" "&amp;F7201,tarifas!$A$13:$D$20,4,FALSE)*P7201</f>
        <v>#N/A</v>
      </c>
      <c r="T7201">
        <f>IF(F7201="COD1",tarifas!$D$11*(SUMIFS($P$11:$P$8770,$F$11:$F$8770,"=COD1",$B$11:$B$8770,"="&amp;B7201)/COUNTIFS($F$11:$F$8770,"=COD1",$B$11:$B$8770,"="&amp;B7201))/COUNTIFS($A$11:$A$8770,"="&amp;A7201,$F$11:$F$8770,"=COD1"),0)</f>
        <v>0</v>
      </c>
      <c r="U7201" t="e">
        <f>(VLOOKUP(F7201,tarifas!$C$7:$D$10,2,FALSE)+tarifas!$D$21)*datos!P7201</f>
        <v>#N/A</v>
      </c>
      <c r="V7201" t="e">
        <f t="shared" si="1020"/>
        <v>#N/A</v>
      </c>
      <c r="W7201">
        <f t="shared" si="1021"/>
        <v>0</v>
      </c>
    </row>
    <row r="7202" spans="1:23" x14ac:dyDescent="0.25">
      <c r="A7202">
        <f t="shared" si="1014"/>
        <v>296</v>
      </c>
      <c r="B7202">
        <f t="shared" si="1015"/>
        <v>10</v>
      </c>
      <c r="C7202" s="1">
        <f t="shared" si="1022"/>
        <v>41939.62499998256</v>
      </c>
      <c r="D7202" s="7">
        <v>447.15151515151518</v>
      </c>
      <c r="E7202" s="7"/>
      <c r="G7202">
        <v>67.099999999999994</v>
      </c>
      <c r="H7202" s="12">
        <v>645.54955341158848</v>
      </c>
      <c r="I7202" s="13">
        <f>$D$2*tarifas!$D$12/24</f>
        <v>1.4541666666666666</v>
      </c>
      <c r="J7202" s="13" t="e">
        <f>VLOOKUP(E7202&amp;" "&amp;F7202,tarifas!$A$13:$D$20,4,FALSE)*H7202</f>
        <v>#N/A</v>
      </c>
      <c r="K7202" s="13">
        <f>IF(F7202="COD1",tarifas!$D$11*(SUMIFS($H$11:$H$8770,$F$11:$F$8770,"=COD1",$B$11:$B$8770,"="&amp;B7202)/COUNTIFS($F$11:$F$8770,"=COD1",$B$11:$B$8770,"="&amp;B7202))/COUNTIFS($A$11:$A$8770,"="&amp;A7202,$F$11:$F$8770,"=COD1"),0)</f>
        <v>0</v>
      </c>
      <c r="L7202" s="13" t="e">
        <f>(VLOOKUP(F7202,tarifas!$C$7:$D$10,2,FALSE)+tarifas!$D$21)*datos!H7202</f>
        <v>#N/A</v>
      </c>
      <c r="M7202">
        <v>192.80365</v>
      </c>
      <c r="N7202" s="13" t="e">
        <f t="shared" si="1016"/>
        <v>#N/A</v>
      </c>
      <c r="O7202">
        <f t="shared" si="1017"/>
        <v>192.80365</v>
      </c>
      <c r="P7202" s="12">
        <f t="shared" si="1018"/>
        <v>452.74590341158847</v>
      </c>
      <c r="Q7202">
        <f t="shared" si="1019"/>
        <v>0</v>
      </c>
      <c r="R7202">
        <f>$D$2*tarifas!$D$12/24</f>
        <v>1.4541666666666666</v>
      </c>
      <c r="S7202" t="e">
        <f>VLOOKUP(E7202&amp;" "&amp;F7202,tarifas!$A$13:$D$20,4,FALSE)*P7202</f>
        <v>#N/A</v>
      </c>
      <c r="T7202">
        <f>IF(F7202="COD1",tarifas!$D$11*(SUMIFS($P$11:$P$8770,$F$11:$F$8770,"=COD1",$B$11:$B$8770,"="&amp;B7202)/COUNTIFS($F$11:$F$8770,"=COD1",$B$11:$B$8770,"="&amp;B7202))/COUNTIFS($A$11:$A$8770,"="&amp;A7202,$F$11:$F$8770,"=COD1"),0)</f>
        <v>0</v>
      </c>
      <c r="U7202" t="e">
        <f>(VLOOKUP(F7202,tarifas!$C$7:$D$10,2,FALSE)+tarifas!$D$21)*datos!P7202</f>
        <v>#N/A</v>
      </c>
      <c r="V7202" t="e">
        <f t="shared" si="1020"/>
        <v>#N/A</v>
      </c>
      <c r="W7202">
        <f t="shared" si="1021"/>
        <v>0</v>
      </c>
    </row>
    <row r="7203" spans="1:23" x14ac:dyDescent="0.25">
      <c r="A7203">
        <f t="shared" si="1014"/>
        <v>296</v>
      </c>
      <c r="B7203">
        <f t="shared" si="1015"/>
        <v>10</v>
      </c>
      <c r="C7203" s="1">
        <f t="shared" si="1022"/>
        <v>41939.666666649224</v>
      </c>
      <c r="D7203" s="7">
        <v>259.63636363636368</v>
      </c>
      <c r="E7203" s="7"/>
      <c r="G7203">
        <v>68.680000000000007</v>
      </c>
      <c r="H7203" s="12">
        <v>634.7131372497754</v>
      </c>
      <c r="I7203" s="13">
        <f>$D$2*tarifas!$D$12/24</f>
        <v>1.4541666666666666</v>
      </c>
      <c r="J7203" s="13" t="e">
        <f>VLOOKUP(E7203&amp;" "&amp;F7203,tarifas!$A$13:$D$20,4,FALSE)*H7203</f>
        <v>#N/A</v>
      </c>
      <c r="K7203" s="13">
        <f>IF(F7203="COD1",tarifas!$D$11*(SUMIFS($H$11:$H$8770,$F$11:$F$8770,"=COD1",$B$11:$B$8770,"="&amp;B7203)/COUNTIFS($F$11:$F$8770,"=COD1",$B$11:$B$8770,"="&amp;B7203))/COUNTIFS($A$11:$A$8770,"="&amp;A7203,$F$11:$F$8770,"=COD1"),0)</f>
        <v>0</v>
      </c>
      <c r="L7203" s="13" t="e">
        <f>(VLOOKUP(F7203,tarifas!$C$7:$D$10,2,FALSE)+tarifas!$D$21)*datos!H7203</f>
        <v>#N/A</v>
      </c>
      <c r="M7203">
        <v>69.955629999999999</v>
      </c>
      <c r="N7203" s="13" t="e">
        <f t="shared" si="1016"/>
        <v>#N/A</v>
      </c>
      <c r="O7203">
        <f t="shared" si="1017"/>
        <v>69.955629999999999</v>
      </c>
      <c r="P7203" s="12">
        <f t="shared" si="1018"/>
        <v>564.75750724977536</v>
      </c>
      <c r="Q7203">
        <f t="shared" si="1019"/>
        <v>0</v>
      </c>
      <c r="R7203">
        <f>$D$2*tarifas!$D$12/24</f>
        <v>1.4541666666666666</v>
      </c>
      <c r="S7203" t="e">
        <f>VLOOKUP(E7203&amp;" "&amp;F7203,tarifas!$A$13:$D$20,4,FALSE)*P7203</f>
        <v>#N/A</v>
      </c>
      <c r="T7203">
        <f>IF(F7203="COD1",tarifas!$D$11*(SUMIFS($P$11:$P$8770,$F$11:$F$8770,"=COD1",$B$11:$B$8770,"="&amp;B7203)/COUNTIFS($F$11:$F$8770,"=COD1",$B$11:$B$8770,"="&amp;B7203))/COUNTIFS($A$11:$A$8770,"="&amp;A7203,$F$11:$F$8770,"=COD1"),0)</f>
        <v>0</v>
      </c>
      <c r="U7203" t="e">
        <f>(VLOOKUP(F7203,tarifas!$C$7:$D$10,2,FALSE)+tarifas!$D$21)*datos!P7203</f>
        <v>#N/A</v>
      </c>
      <c r="V7203" t="e">
        <f t="shared" si="1020"/>
        <v>#N/A</v>
      </c>
      <c r="W7203">
        <f t="shared" si="1021"/>
        <v>0</v>
      </c>
    </row>
    <row r="7204" spans="1:23" x14ac:dyDescent="0.25">
      <c r="A7204">
        <f t="shared" si="1014"/>
        <v>296</v>
      </c>
      <c r="B7204">
        <f t="shared" si="1015"/>
        <v>10</v>
      </c>
      <c r="C7204" s="1">
        <f t="shared" si="1022"/>
        <v>41939.708333315888</v>
      </c>
      <c r="D7204" s="7">
        <v>59.500000000000007</v>
      </c>
      <c r="E7204" s="7"/>
      <c r="G7204">
        <v>69.5</v>
      </c>
      <c r="H7204" s="12">
        <v>640.21316442394777</v>
      </c>
      <c r="I7204" s="13">
        <f>$D$2*tarifas!$D$12/24</f>
        <v>1.4541666666666666</v>
      </c>
      <c r="J7204" s="13" t="e">
        <f>VLOOKUP(E7204&amp;" "&amp;F7204,tarifas!$A$13:$D$20,4,FALSE)*H7204</f>
        <v>#N/A</v>
      </c>
      <c r="K7204" s="13">
        <f>IF(F7204="COD1",tarifas!$D$11*(SUMIFS($H$11:$H$8770,$F$11:$F$8770,"=COD1",$B$11:$B$8770,"="&amp;B7204)/COUNTIFS($F$11:$F$8770,"=COD1",$B$11:$B$8770,"="&amp;B7204))/COUNTIFS($A$11:$A$8770,"="&amp;A7204,$F$11:$F$8770,"=COD1"),0)</f>
        <v>0</v>
      </c>
      <c r="L7204" s="13" t="e">
        <f>(VLOOKUP(F7204,tarifas!$C$7:$D$10,2,FALSE)+tarifas!$D$21)*datos!H7204</f>
        <v>#N/A</v>
      </c>
      <c r="M7204">
        <v>0</v>
      </c>
      <c r="N7204" s="13" t="e">
        <f t="shared" si="1016"/>
        <v>#N/A</v>
      </c>
      <c r="O7204">
        <f t="shared" si="1017"/>
        <v>0</v>
      </c>
      <c r="P7204" s="12">
        <f t="shared" si="1018"/>
        <v>640.21316442394777</v>
      </c>
      <c r="Q7204">
        <f t="shared" si="1019"/>
        <v>0</v>
      </c>
      <c r="R7204">
        <f>$D$2*tarifas!$D$12/24</f>
        <v>1.4541666666666666</v>
      </c>
      <c r="S7204" t="e">
        <f>VLOOKUP(E7204&amp;" "&amp;F7204,tarifas!$A$13:$D$20,4,FALSE)*P7204</f>
        <v>#N/A</v>
      </c>
      <c r="T7204">
        <f>IF(F7204="COD1",tarifas!$D$11*(SUMIFS($P$11:$P$8770,$F$11:$F$8770,"=COD1",$B$11:$B$8770,"="&amp;B7204)/COUNTIFS($F$11:$F$8770,"=COD1",$B$11:$B$8770,"="&amp;B7204))/COUNTIFS($A$11:$A$8770,"="&amp;A7204,$F$11:$F$8770,"=COD1"),0)</f>
        <v>0</v>
      </c>
      <c r="U7204" t="e">
        <f>(VLOOKUP(F7204,tarifas!$C$7:$D$10,2,FALSE)+tarifas!$D$21)*datos!P7204</f>
        <v>#N/A</v>
      </c>
      <c r="V7204" t="e">
        <f t="shared" si="1020"/>
        <v>#N/A</v>
      </c>
      <c r="W7204">
        <f t="shared" si="1021"/>
        <v>0</v>
      </c>
    </row>
    <row r="7205" spans="1:23" x14ac:dyDescent="0.25">
      <c r="A7205">
        <f t="shared" si="1014"/>
        <v>296</v>
      </c>
      <c r="B7205">
        <f t="shared" si="1015"/>
        <v>10</v>
      </c>
      <c r="C7205" s="1">
        <f t="shared" si="1022"/>
        <v>41939.749999982552</v>
      </c>
      <c r="D7205" s="7">
        <v>0</v>
      </c>
      <c r="E7205" s="7"/>
      <c r="G7205">
        <v>69.8</v>
      </c>
      <c r="H7205" s="12">
        <v>522.47909103272116</v>
      </c>
      <c r="I7205" s="13">
        <f>$D$2*tarifas!$D$12/24</f>
        <v>1.4541666666666666</v>
      </c>
      <c r="J7205" s="13" t="e">
        <f>VLOOKUP(E7205&amp;" "&amp;F7205,tarifas!$A$13:$D$20,4,FALSE)*H7205</f>
        <v>#N/A</v>
      </c>
      <c r="K7205" s="13">
        <f>IF(F7205="COD1",tarifas!$D$11*(SUMIFS($H$11:$H$8770,$F$11:$F$8770,"=COD1",$B$11:$B$8770,"="&amp;B7205)/COUNTIFS($F$11:$F$8770,"=COD1",$B$11:$B$8770,"="&amp;B7205))/COUNTIFS($A$11:$A$8770,"="&amp;A7205,$F$11:$F$8770,"=COD1"),0)</f>
        <v>0</v>
      </c>
      <c r="L7205" s="13" t="e">
        <f>(VLOOKUP(F7205,tarifas!$C$7:$D$10,2,FALSE)+tarifas!$D$21)*datos!H7205</f>
        <v>#N/A</v>
      </c>
      <c r="M7205">
        <v>0</v>
      </c>
      <c r="N7205" s="13" t="e">
        <f t="shared" si="1016"/>
        <v>#N/A</v>
      </c>
      <c r="O7205">
        <f t="shared" si="1017"/>
        <v>0</v>
      </c>
      <c r="P7205" s="12">
        <f t="shared" si="1018"/>
        <v>522.47909103272116</v>
      </c>
      <c r="Q7205">
        <f t="shared" si="1019"/>
        <v>0</v>
      </c>
      <c r="R7205">
        <f>$D$2*tarifas!$D$12/24</f>
        <v>1.4541666666666666</v>
      </c>
      <c r="S7205" t="e">
        <f>VLOOKUP(E7205&amp;" "&amp;F7205,tarifas!$A$13:$D$20,4,FALSE)*P7205</f>
        <v>#N/A</v>
      </c>
      <c r="T7205">
        <f>IF(F7205="COD1",tarifas!$D$11*(SUMIFS($P$11:$P$8770,$F$11:$F$8770,"=COD1",$B$11:$B$8770,"="&amp;B7205)/COUNTIFS($F$11:$F$8770,"=COD1",$B$11:$B$8770,"="&amp;B7205))/COUNTIFS($A$11:$A$8770,"="&amp;A7205,$F$11:$F$8770,"=COD1"),0)</f>
        <v>0</v>
      </c>
      <c r="U7205" t="e">
        <f>(VLOOKUP(F7205,tarifas!$C$7:$D$10,2,FALSE)+tarifas!$D$21)*datos!P7205</f>
        <v>#N/A</v>
      </c>
      <c r="V7205" t="e">
        <f t="shared" si="1020"/>
        <v>#N/A</v>
      </c>
      <c r="W7205">
        <f t="shared" si="1021"/>
        <v>0</v>
      </c>
    </row>
    <row r="7206" spans="1:23" x14ac:dyDescent="0.25">
      <c r="A7206">
        <f t="shared" si="1014"/>
        <v>296</v>
      </c>
      <c r="B7206">
        <f t="shared" si="1015"/>
        <v>10</v>
      </c>
      <c r="C7206" s="1">
        <f t="shared" si="1022"/>
        <v>41939.791666649216</v>
      </c>
      <c r="D7206" s="7">
        <v>0</v>
      </c>
      <c r="E7206" s="7"/>
      <c r="G7206">
        <v>70.12</v>
      </c>
      <c r="H7206" s="12">
        <v>385.52056022775247</v>
      </c>
      <c r="I7206" s="13">
        <f>$D$2*tarifas!$D$12/24</f>
        <v>1.4541666666666666</v>
      </c>
      <c r="J7206" s="13" t="e">
        <f>VLOOKUP(E7206&amp;" "&amp;F7206,tarifas!$A$13:$D$20,4,FALSE)*H7206</f>
        <v>#N/A</v>
      </c>
      <c r="K7206" s="13">
        <f>IF(F7206="COD1",tarifas!$D$11*(SUMIFS($H$11:$H$8770,$F$11:$F$8770,"=COD1",$B$11:$B$8770,"="&amp;B7206)/COUNTIFS($F$11:$F$8770,"=COD1",$B$11:$B$8770,"="&amp;B7206))/COUNTIFS($A$11:$A$8770,"="&amp;A7206,$F$11:$F$8770,"=COD1"),0)</f>
        <v>0</v>
      </c>
      <c r="L7206" s="13" t="e">
        <f>(VLOOKUP(F7206,tarifas!$C$7:$D$10,2,FALSE)+tarifas!$D$21)*datos!H7206</f>
        <v>#N/A</v>
      </c>
      <c r="M7206">
        <v>0</v>
      </c>
      <c r="N7206" s="13" t="e">
        <f t="shared" si="1016"/>
        <v>#N/A</v>
      </c>
      <c r="O7206">
        <f t="shared" si="1017"/>
        <v>0</v>
      </c>
      <c r="P7206" s="12">
        <f t="shared" si="1018"/>
        <v>385.52056022775247</v>
      </c>
      <c r="Q7206">
        <f t="shared" si="1019"/>
        <v>0</v>
      </c>
      <c r="R7206">
        <f>$D$2*tarifas!$D$12/24</f>
        <v>1.4541666666666666</v>
      </c>
      <c r="S7206" t="e">
        <f>VLOOKUP(E7206&amp;" "&amp;F7206,tarifas!$A$13:$D$20,4,FALSE)*P7206</f>
        <v>#N/A</v>
      </c>
      <c r="T7206">
        <f>IF(F7206="COD1",tarifas!$D$11*(SUMIFS($P$11:$P$8770,$F$11:$F$8770,"=COD1",$B$11:$B$8770,"="&amp;B7206)/COUNTIFS($F$11:$F$8770,"=COD1",$B$11:$B$8770,"="&amp;B7206))/COUNTIFS($A$11:$A$8770,"="&amp;A7206,$F$11:$F$8770,"=COD1"),0)</f>
        <v>0</v>
      </c>
      <c r="U7206" t="e">
        <f>(VLOOKUP(F7206,tarifas!$C$7:$D$10,2,FALSE)+tarifas!$D$21)*datos!P7206</f>
        <v>#N/A</v>
      </c>
      <c r="V7206" t="e">
        <f t="shared" si="1020"/>
        <v>#N/A</v>
      </c>
      <c r="W7206">
        <f t="shared" si="1021"/>
        <v>0</v>
      </c>
    </row>
    <row r="7207" spans="1:23" x14ac:dyDescent="0.25">
      <c r="A7207">
        <f t="shared" si="1014"/>
        <v>296</v>
      </c>
      <c r="B7207">
        <f t="shared" si="1015"/>
        <v>10</v>
      </c>
      <c r="C7207" s="1">
        <f t="shared" si="1022"/>
        <v>41939.833333315881</v>
      </c>
      <c r="D7207" s="7">
        <v>0</v>
      </c>
      <c r="E7207" s="7"/>
      <c r="G7207">
        <v>80.010000000000005</v>
      </c>
      <c r="H7207" s="12">
        <v>276.46918094887337</v>
      </c>
      <c r="I7207" s="13">
        <f>$D$2*tarifas!$D$12/24</f>
        <v>1.4541666666666666</v>
      </c>
      <c r="J7207" s="13" t="e">
        <f>VLOOKUP(E7207&amp;" "&amp;F7207,tarifas!$A$13:$D$20,4,FALSE)*H7207</f>
        <v>#N/A</v>
      </c>
      <c r="K7207" s="13">
        <f>IF(F7207="COD1",tarifas!$D$11*(SUMIFS($H$11:$H$8770,$F$11:$F$8770,"=COD1",$B$11:$B$8770,"="&amp;B7207)/COUNTIFS($F$11:$F$8770,"=COD1",$B$11:$B$8770,"="&amp;B7207))/COUNTIFS($A$11:$A$8770,"="&amp;A7207,$F$11:$F$8770,"=COD1"),0)</f>
        <v>0</v>
      </c>
      <c r="L7207" s="13" t="e">
        <f>(VLOOKUP(F7207,tarifas!$C$7:$D$10,2,FALSE)+tarifas!$D$21)*datos!H7207</f>
        <v>#N/A</v>
      </c>
      <c r="M7207">
        <v>0</v>
      </c>
      <c r="N7207" s="13" t="e">
        <f t="shared" si="1016"/>
        <v>#N/A</v>
      </c>
      <c r="O7207">
        <f t="shared" si="1017"/>
        <v>0</v>
      </c>
      <c r="P7207" s="12">
        <f t="shared" si="1018"/>
        <v>276.46918094887337</v>
      </c>
      <c r="Q7207">
        <f t="shared" si="1019"/>
        <v>0</v>
      </c>
      <c r="R7207">
        <f>$D$2*tarifas!$D$12/24</f>
        <v>1.4541666666666666</v>
      </c>
      <c r="S7207" t="e">
        <f>VLOOKUP(E7207&amp;" "&amp;F7207,tarifas!$A$13:$D$20,4,FALSE)*P7207</f>
        <v>#N/A</v>
      </c>
      <c r="T7207">
        <f>IF(F7207="COD1",tarifas!$D$11*(SUMIFS($P$11:$P$8770,$F$11:$F$8770,"=COD1",$B$11:$B$8770,"="&amp;B7207)/COUNTIFS($F$11:$F$8770,"=COD1",$B$11:$B$8770,"="&amp;B7207))/COUNTIFS($A$11:$A$8770,"="&amp;A7207,$F$11:$F$8770,"=COD1"),0)</f>
        <v>0</v>
      </c>
      <c r="U7207" t="e">
        <f>(VLOOKUP(F7207,tarifas!$C$7:$D$10,2,FALSE)+tarifas!$D$21)*datos!P7207</f>
        <v>#N/A</v>
      </c>
      <c r="V7207" t="e">
        <f t="shared" si="1020"/>
        <v>#N/A</v>
      </c>
      <c r="W7207">
        <f t="shared" si="1021"/>
        <v>0</v>
      </c>
    </row>
    <row r="7208" spans="1:23" x14ac:dyDescent="0.25">
      <c r="A7208">
        <f t="shared" si="1014"/>
        <v>296</v>
      </c>
      <c r="B7208">
        <f t="shared" si="1015"/>
        <v>10</v>
      </c>
      <c r="C7208" s="1">
        <f t="shared" si="1022"/>
        <v>41939.874999982545</v>
      </c>
      <c r="D7208" s="7">
        <v>0</v>
      </c>
      <c r="E7208" s="7"/>
      <c r="G7208">
        <v>71.69</v>
      </c>
      <c r="H7208" s="12">
        <v>261.91293234691761</v>
      </c>
      <c r="I7208" s="13">
        <f>$D$2*tarifas!$D$12/24</f>
        <v>1.4541666666666666</v>
      </c>
      <c r="J7208" s="13" t="e">
        <f>VLOOKUP(E7208&amp;" "&amp;F7208,tarifas!$A$13:$D$20,4,FALSE)*H7208</f>
        <v>#N/A</v>
      </c>
      <c r="K7208" s="13">
        <f>IF(F7208="COD1",tarifas!$D$11*(SUMIFS($H$11:$H$8770,$F$11:$F$8770,"=COD1",$B$11:$B$8770,"="&amp;B7208)/COUNTIFS($F$11:$F$8770,"=COD1",$B$11:$B$8770,"="&amp;B7208))/COUNTIFS($A$11:$A$8770,"="&amp;A7208,$F$11:$F$8770,"=COD1"),0)</f>
        <v>0</v>
      </c>
      <c r="L7208" s="13" t="e">
        <f>(VLOOKUP(F7208,tarifas!$C$7:$D$10,2,FALSE)+tarifas!$D$21)*datos!H7208</f>
        <v>#N/A</v>
      </c>
      <c r="M7208">
        <v>0</v>
      </c>
      <c r="N7208" s="13" t="e">
        <f t="shared" si="1016"/>
        <v>#N/A</v>
      </c>
      <c r="O7208">
        <f t="shared" si="1017"/>
        <v>0</v>
      </c>
      <c r="P7208" s="12">
        <f t="shared" si="1018"/>
        <v>261.91293234691761</v>
      </c>
      <c r="Q7208">
        <f t="shared" si="1019"/>
        <v>0</v>
      </c>
      <c r="R7208">
        <f>$D$2*tarifas!$D$12/24</f>
        <v>1.4541666666666666</v>
      </c>
      <c r="S7208" t="e">
        <f>VLOOKUP(E7208&amp;" "&amp;F7208,tarifas!$A$13:$D$20,4,FALSE)*P7208</f>
        <v>#N/A</v>
      </c>
      <c r="T7208">
        <f>IF(F7208="COD1",tarifas!$D$11*(SUMIFS($P$11:$P$8770,$F$11:$F$8770,"=COD1",$B$11:$B$8770,"="&amp;B7208)/COUNTIFS($F$11:$F$8770,"=COD1",$B$11:$B$8770,"="&amp;B7208))/COUNTIFS($A$11:$A$8770,"="&amp;A7208,$F$11:$F$8770,"=COD1"),0)</f>
        <v>0</v>
      </c>
      <c r="U7208" t="e">
        <f>(VLOOKUP(F7208,tarifas!$C$7:$D$10,2,FALSE)+tarifas!$D$21)*datos!P7208</f>
        <v>#N/A</v>
      </c>
      <c r="V7208" t="e">
        <f t="shared" si="1020"/>
        <v>#N/A</v>
      </c>
      <c r="W7208">
        <f t="shared" si="1021"/>
        <v>0</v>
      </c>
    </row>
    <row r="7209" spans="1:23" x14ac:dyDescent="0.25">
      <c r="A7209">
        <f t="shared" si="1014"/>
        <v>296</v>
      </c>
      <c r="B7209">
        <f t="shared" si="1015"/>
        <v>10</v>
      </c>
      <c r="C7209" s="1">
        <f t="shared" si="1022"/>
        <v>41939.916666649209</v>
      </c>
      <c r="D7209" s="7">
        <v>0</v>
      </c>
      <c r="E7209" s="7"/>
      <c r="G7209">
        <v>68</v>
      </c>
      <c r="H7209" s="12">
        <v>245.77979033229047</v>
      </c>
      <c r="I7209" s="13">
        <f>$D$2*tarifas!$D$12/24</f>
        <v>1.4541666666666666</v>
      </c>
      <c r="J7209" s="13" t="e">
        <f>VLOOKUP(E7209&amp;" "&amp;F7209,tarifas!$A$13:$D$20,4,FALSE)*H7209</f>
        <v>#N/A</v>
      </c>
      <c r="K7209" s="13">
        <f>IF(F7209="COD1",tarifas!$D$11*(SUMIFS($H$11:$H$8770,$F$11:$F$8770,"=COD1",$B$11:$B$8770,"="&amp;B7209)/COUNTIFS($F$11:$F$8770,"=COD1",$B$11:$B$8770,"="&amp;B7209))/COUNTIFS($A$11:$A$8770,"="&amp;A7209,$F$11:$F$8770,"=COD1"),0)</f>
        <v>0</v>
      </c>
      <c r="L7209" s="13" t="e">
        <f>(VLOOKUP(F7209,tarifas!$C$7:$D$10,2,FALSE)+tarifas!$D$21)*datos!H7209</f>
        <v>#N/A</v>
      </c>
      <c r="M7209">
        <v>0</v>
      </c>
      <c r="N7209" s="13" t="e">
        <f t="shared" si="1016"/>
        <v>#N/A</v>
      </c>
      <c r="O7209">
        <f t="shared" si="1017"/>
        <v>0</v>
      </c>
      <c r="P7209" s="12">
        <f t="shared" si="1018"/>
        <v>245.77979033229047</v>
      </c>
      <c r="Q7209">
        <f t="shared" si="1019"/>
        <v>0</v>
      </c>
      <c r="R7209">
        <f>$D$2*tarifas!$D$12/24</f>
        <v>1.4541666666666666</v>
      </c>
      <c r="S7209" t="e">
        <f>VLOOKUP(E7209&amp;" "&amp;F7209,tarifas!$A$13:$D$20,4,FALSE)*P7209</f>
        <v>#N/A</v>
      </c>
      <c r="T7209">
        <f>IF(F7209="COD1",tarifas!$D$11*(SUMIFS($P$11:$P$8770,$F$11:$F$8770,"=COD1",$B$11:$B$8770,"="&amp;B7209)/COUNTIFS($F$11:$F$8770,"=COD1",$B$11:$B$8770,"="&amp;B7209))/COUNTIFS($A$11:$A$8770,"="&amp;A7209,$F$11:$F$8770,"=COD1"),0)</f>
        <v>0</v>
      </c>
      <c r="U7209" t="e">
        <f>(VLOOKUP(F7209,tarifas!$C$7:$D$10,2,FALSE)+tarifas!$D$21)*datos!P7209</f>
        <v>#N/A</v>
      </c>
      <c r="V7209" t="e">
        <f t="shared" si="1020"/>
        <v>#N/A</v>
      </c>
      <c r="W7209">
        <f t="shared" si="1021"/>
        <v>0</v>
      </c>
    </row>
    <row r="7210" spans="1:23" x14ac:dyDescent="0.25">
      <c r="A7210">
        <f t="shared" si="1014"/>
        <v>296</v>
      </c>
      <c r="B7210">
        <f t="shared" si="1015"/>
        <v>10</v>
      </c>
      <c r="C7210" s="1">
        <f t="shared" si="1022"/>
        <v>41939.958333315873</v>
      </c>
      <c r="D7210" s="7">
        <v>0</v>
      </c>
      <c r="E7210" s="7"/>
      <c r="G7210">
        <v>60.49</v>
      </c>
      <c r="H7210" s="12">
        <v>243.28369948556815</v>
      </c>
      <c r="I7210" s="13">
        <f>$D$2*tarifas!$D$12/24</f>
        <v>1.4541666666666666</v>
      </c>
      <c r="J7210" s="13" t="e">
        <f>VLOOKUP(E7210&amp;" "&amp;F7210,tarifas!$A$13:$D$20,4,FALSE)*H7210</f>
        <v>#N/A</v>
      </c>
      <c r="K7210" s="13">
        <f>IF(F7210="COD1",tarifas!$D$11*(SUMIFS($H$11:$H$8770,$F$11:$F$8770,"=COD1",$B$11:$B$8770,"="&amp;B7210)/COUNTIFS($F$11:$F$8770,"=COD1",$B$11:$B$8770,"="&amp;B7210))/COUNTIFS($A$11:$A$8770,"="&amp;A7210,$F$11:$F$8770,"=COD1"),0)</f>
        <v>0</v>
      </c>
      <c r="L7210" s="13" t="e">
        <f>(VLOOKUP(F7210,tarifas!$C$7:$D$10,2,FALSE)+tarifas!$D$21)*datos!H7210</f>
        <v>#N/A</v>
      </c>
      <c r="M7210">
        <v>0</v>
      </c>
      <c r="N7210" s="13" t="e">
        <f t="shared" si="1016"/>
        <v>#N/A</v>
      </c>
      <c r="O7210">
        <f t="shared" si="1017"/>
        <v>0</v>
      </c>
      <c r="P7210" s="12">
        <f t="shared" si="1018"/>
        <v>243.28369948556815</v>
      </c>
      <c r="Q7210">
        <f t="shared" si="1019"/>
        <v>0</v>
      </c>
      <c r="R7210">
        <f>$D$2*tarifas!$D$12/24</f>
        <v>1.4541666666666666</v>
      </c>
      <c r="S7210" t="e">
        <f>VLOOKUP(E7210&amp;" "&amp;F7210,tarifas!$A$13:$D$20,4,FALSE)*P7210</f>
        <v>#N/A</v>
      </c>
      <c r="T7210">
        <f>IF(F7210="COD1",tarifas!$D$11*(SUMIFS($P$11:$P$8770,$F$11:$F$8770,"=COD1",$B$11:$B$8770,"="&amp;B7210)/COUNTIFS($F$11:$F$8770,"=COD1",$B$11:$B$8770,"="&amp;B7210))/COUNTIFS($A$11:$A$8770,"="&amp;A7210,$F$11:$F$8770,"=COD1"),0)</f>
        <v>0</v>
      </c>
      <c r="U7210" t="e">
        <f>(VLOOKUP(F7210,tarifas!$C$7:$D$10,2,FALSE)+tarifas!$D$21)*datos!P7210</f>
        <v>#N/A</v>
      </c>
      <c r="V7210" t="e">
        <f t="shared" si="1020"/>
        <v>#N/A</v>
      </c>
      <c r="W7210">
        <f t="shared" si="1021"/>
        <v>0</v>
      </c>
    </row>
    <row r="7211" spans="1:23" x14ac:dyDescent="0.25">
      <c r="A7211">
        <f t="shared" si="1014"/>
        <v>297</v>
      </c>
      <c r="B7211">
        <f t="shared" si="1015"/>
        <v>10</v>
      </c>
      <c r="C7211" s="1">
        <f t="shared" si="1022"/>
        <v>41939.999999982538</v>
      </c>
      <c r="D7211" s="7">
        <v>0</v>
      </c>
      <c r="E7211" s="7"/>
      <c r="G7211">
        <v>53.28</v>
      </c>
      <c r="H7211" s="12">
        <v>242.09021242491383</v>
      </c>
      <c r="I7211" s="13">
        <f>$D$2*tarifas!$D$12/24</f>
        <v>1.4541666666666666</v>
      </c>
      <c r="J7211" s="13" t="e">
        <f>VLOOKUP(E7211&amp;" "&amp;F7211,tarifas!$A$13:$D$20,4,FALSE)*H7211</f>
        <v>#N/A</v>
      </c>
      <c r="K7211" s="13">
        <f>IF(F7211="COD1",tarifas!$D$11*(SUMIFS($H$11:$H$8770,$F$11:$F$8770,"=COD1",$B$11:$B$8770,"="&amp;B7211)/COUNTIFS($F$11:$F$8770,"=COD1",$B$11:$B$8770,"="&amp;B7211))/COUNTIFS($A$11:$A$8770,"="&amp;A7211,$F$11:$F$8770,"=COD1"),0)</f>
        <v>0</v>
      </c>
      <c r="L7211" s="13" t="e">
        <f>(VLOOKUP(F7211,tarifas!$C$7:$D$10,2,FALSE)+tarifas!$D$21)*datos!H7211</f>
        <v>#N/A</v>
      </c>
      <c r="M7211">
        <v>0</v>
      </c>
      <c r="N7211" s="13" t="e">
        <f t="shared" si="1016"/>
        <v>#N/A</v>
      </c>
      <c r="O7211">
        <f t="shared" si="1017"/>
        <v>0</v>
      </c>
      <c r="P7211" s="12">
        <f t="shared" si="1018"/>
        <v>242.09021242491383</v>
      </c>
      <c r="Q7211">
        <f t="shared" si="1019"/>
        <v>0</v>
      </c>
      <c r="R7211">
        <f>$D$2*tarifas!$D$12/24</f>
        <v>1.4541666666666666</v>
      </c>
      <c r="S7211" t="e">
        <f>VLOOKUP(E7211&amp;" "&amp;F7211,tarifas!$A$13:$D$20,4,FALSE)*P7211</f>
        <v>#N/A</v>
      </c>
      <c r="T7211">
        <f>IF(F7211="COD1",tarifas!$D$11*(SUMIFS($P$11:$P$8770,$F$11:$F$8770,"=COD1",$B$11:$B$8770,"="&amp;B7211)/COUNTIFS($F$11:$F$8770,"=COD1",$B$11:$B$8770,"="&amp;B7211))/COUNTIFS($A$11:$A$8770,"="&amp;A7211,$F$11:$F$8770,"=COD1"),0)</f>
        <v>0</v>
      </c>
      <c r="U7211" t="e">
        <f>(VLOOKUP(F7211,tarifas!$C$7:$D$10,2,FALSE)+tarifas!$D$21)*datos!P7211</f>
        <v>#N/A</v>
      </c>
      <c r="V7211" t="e">
        <f t="shared" si="1020"/>
        <v>#N/A</v>
      </c>
      <c r="W7211">
        <f t="shared" si="1021"/>
        <v>0</v>
      </c>
    </row>
    <row r="7212" spans="1:23" x14ac:dyDescent="0.25">
      <c r="A7212">
        <f t="shared" si="1014"/>
        <v>297</v>
      </c>
      <c r="B7212">
        <f t="shared" si="1015"/>
        <v>10</v>
      </c>
      <c r="C7212" s="1">
        <f t="shared" si="1022"/>
        <v>41940.041666649202</v>
      </c>
      <c r="D7212" s="7">
        <v>0</v>
      </c>
      <c r="E7212" s="7"/>
      <c r="G7212">
        <v>44.58</v>
      </c>
      <c r="H7212" s="12">
        <v>241.61293819234368</v>
      </c>
      <c r="I7212" s="13">
        <f>$D$2*tarifas!$D$12/24</f>
        <v>1.4541666666666666</v>
      </c>
      <c r="J7212" s="13" t="e">
        <f>VLOOKUP(E7212&amp;" "&amp;F7212,tarifas!$A$13:$D$20,4,FALSE)*H7212</f>
        <v>#N/A</v>
      </c>
      <c r="K7212" s="13">
        <f>IF(F7212="COD1",tarifas!$D$11*(SUMIFS($H$11:$H$8770,$F$11:$F$8770,"=COD1",$B$11:$B$8770,"="&amp;B7212)/COUNTIFS($F$11:$F$8770,"=COD1",$B$11:$B$8770,"="&amp;B7212))/COUNTIFS($A$11:$A$8770,"="&amp;A7212,$F$11:$F$8770,"=COD1"),0)</f>
        <v>0</v>
      </c>
      <c r="L7212" s="13" t="e">
        <f>(VLOOKUP(F7212,tarifas!$C$7:$D$10,2,FALSE)+tarifas!$D$21)*datos!H7212</f>
        <v>#N/A</v>
      </c>
      <c r="M7212">
        <v>0</v>
      </c>
      <c r="N7212" s="13" t="e">
        <f t="shared" si="1016"/>
        <v>#N/A</v>
      </c>
      <c r="O7212">
        <f t="shared" si="1017"/>
        <v>0</v>
      </c>
      <c r="P7212" s="12">
        <f t="shared" si="1018"/>
        <v>241.61293819234368</v>
      </c>
      <c r="Q7212">
        <f t="shared" si="1019"/>
        <v>0</v>
      </c>
      <c r="R7212">
        <f>$D$2*tarifas!$D$12/24</f>
        <v>1.4541666666666666</v>
      </c>
      <c r="S7212" t="e">
        <f>VLOOKUP(E7212&amp;" "&amp;F7212,tarifas!$A$13:$D$20,4,FALSE)*P7212</f>
        <v>#N/A</v>
      </c>
      <c r="T7212">
        <f>IF(F7212="COD1",tarifas!$D$11*(SUMIFS($P$11:$P$8770,$F$11:$F$8770,"=COD1",$B$11:$B$8770,"="&amp;B7212)/COUNTIFS($F$11:$F$8770,"=COD1",$B$11:$B$8770,"="&amp;B7212))/COUNTIFS($A$11:$A$8770,"="&amp;A7212,$F$11:$F$8770,"=COD1"),0)</f>
        <v>0</v>
      </c>
      <c r="U7212" t="e">
        <f>(VLOOKUP(F7212,tarifas!$C$7:$D$10,2,FALSE)+tarifas!$D$21)*datos!P7212</f>
        <v>#N/A</v>
      </c>
      <c r="V7212" t="e">
        <f t="shared" si="1020"/>
        <v>#N/A</v>
      </c>
      <c r="W7212">
        <f t="shared" si="1021"/>
        <v>0</v>
      </c>
    </row>
    <row r="7213" spans="1:23" x14ac:dyDescent="0.25">
      <c r="A7213">
        <f t="shared" si="1014"/>
        <v>297</v>
      </c>
      <c r="B7213">
        <f t="shared" si="1015"/>
        <v>10</v>
      </c>
      <c r="C7213" s="1">
        <f t="shared" si="1022"/>
        <v>41940.083333315866</v>
      </c>
      <c r="D7213" s="7">
        <v>0</v>
      </c>
      <c r="E7213" s="7"/>
      <c r="G7213">
        <v>40.1</v>
      </c>
      <c r="H7213" s="12">
        <v>234.58376332725175</v>
      </c>
      <c r="I7213" s="13">
        <f>$D$2*tarifas!$D$12/24</f>
        <v>1.4541666666666666</v>
      </c>
      <c r="J7213" s="13" t="e">
        <f>VLOOKUP(E7213&amp;" "&amp;F7213,tarifas!$A$13:$D$20,4,FALSE)*H7213</f>
        <v>#N/A</v>
      </c>
      <c r="K7213" s="13">
        <f>IF(F7213="COD1",tarifas!$D$11*(SUMIFS($H$11:$H$8770,$F$11:$F$8770,"=COD1",$B$11:$B$8770,"="&amp;B7213)/COUNTIFS($F$11:$F$8770,"=COD1",$B$11:$B$8770,"="&amp;B7213))/COUNTIFS($A$11:$A$8770,"="&amp;A7213,$F$11:$F$8770,"=COD1"),0)</f>
        <v>0</v>
      </c>
      <c r="L7213" s="13" t="e">
        <f>(VLOOKUP(F7213,tarifas!$C$7:$D$10,2,FALSE)+tarifas!$D$21)*datos!H7213</f>
        <v>#N/A</v>
      </c>
      <c r="M7213">
        <v>0</v>
      </c>
      <c r="N7213" s="13" t="e">
        <f t="shared" si="1016"/>
        <v>#N/A</v>
      </c>
      <c r="O7213">
        <f t="shared" si="1017"/>
        <v>0</v>
      </c>
      <c r="P7213" s="12">
        <f t="shared" si="1018"/>
        <v>234.58376332725175</v>
      </c>
      <c r="Q7213">
        <f t="shared" si="1019"/>
        <v>0</v>
      </c>
      <c r="R7213">
        <f>$D$2*tarifas!$D$12/24</f>
        <v>1.4541666666666666</v>
      </c>
      <c r="S7213" t="e">
        <f>VLOOKUP(E7213&amp;" "&amp;F7213,tarifas!$A$13:$D$20,4,FALSE)*P7213</f>
        <v>#N/A</v>
      </c>
      <c r="T7213">
        <f>IF(F7213="COD1",tarifas!$D$11*(SUMIFS($P$11:$P$8770,$F$11:$F$8770,"=COD1",$B$11:$B$8770,"="&amp;B7213)/COUNTIFS($F$11:$F$8770,"=COD1",$B$11:$B$8770,"="&amp;B7213))/COUNTIFS($A$11:$A$8770,"="&amp;A7213,$F$11:$F$8770,"=COD1"),0)</f>
        <v>0</v>
      </c>
      <c r="U7213" t="e">
        <f>(VLOOKUP(F7213,tarifas!$C$7:$D$10,2,FALSE)+tarifas!$D$21)*datos!P7213</f>
        <v>#N/A</v>
      </c>
      <c r="V7213" t="e">
        <f t="shared" si="1020"/>
        <v>#N/A</v>
      </c>
      <c r="W7213">
        <f t="shared" si="1021"/>
        <v>0</v>
      </c>
    </row>
    <row r="7214" spans="1:23" x14ac:dyDescent="0.25">
      <c r="A7214">
        <f t="shared" si="1014"/>
        <v>297</v>
      </c>
      <c r="B7214">
        <f t="shared" si="1015"/>
        <v>10</v>
      </c>
      <c r="C7214" s="1">
        <f t="shared" si="1022"/>
        <v>41940.12499998253</v>
      </c>
      <c r="D7214" s="7">
        <v>0</v>
      </c>
      <c r="E7214" s="7"/>
      <c r="G7214">
        <v>38.4</v>
      </c>
      <c r="H7214" s="12">
        <v>234.00930432138838</v>
      </c>
      <c r="I7214" s="13">
        <f>$D$2*tarifas!$D$12/24</f>
        <v>1.4541666666666666</v>
      </c>
      <c r="J7214" s="13" t="e">
        <f>VLOOKUP(E7214&amp;" "&amp;F7214,tarifas!$A$13:$D$20,4,FALSE)*H7214</f>
        <v>#N/A</v>
      </c>
      <c r="K7214" s="13">
        <f>IF(F7214="COD1",tarifas!$D$11*(SUMIFS($H$11:$H$8770,$F$11:$F$8770,"=COD1",$B$11:$B$8770,"="&amp;B7214)/COUNTIFS($F$11:$F$8770,"=COD1",$B$11:$B$8770,"="&amp;B7214))/COUNTIFS($A$11:$A$8770,"="&amp;A7214,$F$11:$F$8770,"=COD1"),0)</f>
        <v>0</v>
      </c>
      <c r="L7214" s="13" t="e">
        <f>(VLOOKUP(F7214,tarifas!$C$7:$D$10,2,FALSE)+tarifas!$D$21)*datos!H7214</f>
        <v>#N/A</v>
      </c>
      <c r="M7214">
        <v>0</v>
      </c>
      <c r="N7214" s="13" t="e">
        <f t="shared" si="1016"/>
        <v>#N/A</v>
      </c>
      <c r="O7214">
        <f t="shared" si="1017"/>
        <v>0</v>
      </c>
      <c r="P7214" s="12">
        <f t="shared" si="1018"/>
        <v>234.00930432138838</v>
      </c>
      <c r="Q7214">
        <f t="shared" si="1019"/>
        <v>0</v>
      </c>
      <c r="R7214">
        <f>$D$2*tarifas!$D$12/24</f>
        <v>1.4541666666666666</v>
      </c>
      <c r="S7214" t="e">
        <f>VLOOKUP(E7214&amp;" "&amp;F7214,tarifas!$A$13:$D$20,4,FALSE)*P7214</f>
        <v>#N/A</v>
      </c>
      <c r="T7214">
        <f>IF(F7214="COD1",tarifas!$D$11*(SUMIFS($P$11:$P$8770,$F$11:$F$8770,"=COD1",$B$11:$B$8770,"="&amp;B7214)/COUNTIFS($F$11:$F$8770,"=COD1",$B$11:$B$8770,"="&amp;B7214))/COUNTIFS($A$11:$A$8770,"="&amp;A7214,$F$11:$F$8770,"=COD1"),0)</f>
        <v>0</v>
      </c>
      <c r="U7214" t="e">
        <f>(VLOOKUP(F7214,tarifas!$C$7:$D$10,2,FALSE)+tarifas!$D$21)*datos!P7214</f>
        <v>#N/A</v>
      </c>
      <c r="V7214" t="e">
        <f t="shared" si="1020"/>
        <v>#N/A</v>
      </c>
      <c r="W7214">
        <f t="shared" si="1021"/>
        <v>0</v>
      </c>
    </row>
    <row r="7215" spans="1:23" x14ac:dyDescent="0.25">
      <c r="A7215">
        <f t="shared" si="1014"/>
        <v>297</v>
      </c>
      <c r="B7215">
        <f t="shared" si="1015"/>
        <v>10</v>
      </c>
      <c r="C7215" s="1">
        <f t="shared" si="1022"/>
        <v>41940.166666649195</v>
      </c>
      <c r="D7215" s="7">
        <v>0</v>
      </c>
      <c r="E7215" s="7"/>
      <c r="G7215">
        <v>37.5</v>
      </c>
      <c r="H7215" s="12">
        <v>225.8054448239028</v>
      </c>
      <c r="I7215" s="13">
        <f>$D$2*tarifas!$D$12/24</f>
        <v>1.4541666666666666</v>
      </c>
      <c r="J7215" s="13" t="e">
        <f>VLOOKUP(E7215&amp;" "&amp;F7215,tarifas!$A$13:$D$20,4,FALSE)*H7215</f>
        <v>#N/A</v>
      </c>
      <c r="K7215" s="13">
        <f>IF(F7215="COD1",tarifas!$D$11*(SUMIFS($H$11:$H$8770,$F$11:$F$8770,"=COD1",$B$11:$B$8770,"="&amp;B7215)/COUNTIFS($F$11:$F$8770,"=COD1",$B$11:$B$8770,"="&amp;B7215))/COUNTIFS($A$11:$A$8770,"="&amp;A7215,$F$11:$F$8770,"=COD1"),0)</f>
        <v>0</v>
      </c>
      <c r="L7215" s="13" t="e">
        <f>(VLOOKUP(F7215,tarifas!$C$7:$D$10,2,FALSE)+tarifas!$D$21)*datos!H7215</f>
        <v>#N/A</v>
      </c>
      <c r="M7215">
        <v>0</v>
      </c>
      <c r="N7215" s="13" t="e">
        <f t="shared" si="1016"/>
        <v>#N/A</v>
      </c>
      <c r="O7215">
        <f t="shared" si="1017"/>
        <v>0</v>
      </c>
      <c r="P7215" s="12">
        <f t="shared" si="1018"/>
        <v>225.8054448239028</v>
      </c>
      <c r="Q7215">
        <f t="shared" si="1019"/>
        <v>0</v>
      </c>
      <c r="R7215">
        <f>$D$2*tarifas!$D$12/24</f>
        <v>1.4541666666666666</v>
      </c>
      <c r="S7215" t="e">
        <f>VLOOKUP(E7215&amp;" "&amp;F7215,tarifas!$A$13:$D$20,4,FALSE)*P7215</f>
        <v>#N/A</v>
      </c>
      <c r="T7215">
        <f>IF(F7215="COD1",tarifas!$D$11*(SUMIFS($P$11:$P$8770,$F$11:$F$8770,"=COD1",$B$11:$B$8770,"="&amp;B7215)/COUNTIFS($F$11:$F$8770,"=COD1",$B$11:$B$8770,"="&amp;B7215))/COUNTIFS($A$11:$A$8770,"="&amp;A7215,$F$11:$F$8770,"=COD1"),0)</f>
        <v>0</v>
      </c>
      <c r="U7215" t="e">
        <f>(VLOOKUP(F7215,tarifas!$C$7:$D$10,2,FALSE)+tarifas!$D$21)*datos!P7215</f>
        <v>#N/A</v>
      </c>
      <c r="V7215" t="e">
        <f t="shared" si="1020"/>
        <v>#N/A</v>
      </c>
      <c r="W7215">
        <f t="shared" si="1021"/>
        <v>0</v>
      </c>
    </row>
    <row r="7216" spans="1:23" x14ac:dyDescent="0.25">
      <c r="A7216">
        <f t="shared" si="1014"/>
        <v>297</v>
      </c>
      <c r="B7216">
        <f t="shared" si="1015"/>
        <v>10</v>
      </c>
      <c r="C7216" s="1">
        <f t="shared" si="1022"/>
        <v>41940.208333315859</v>
      </c>
      <c r="D7216" s="7">
        <v>0</v>
      </c>
      <c r="E7216" s="7"/>
      <c r="G7216">
        <v>40</v>
      </c>
      <c r="H7216" s="12">
        <v>223.03761010194808</v>
      </c>
      <c r="I7216" s="13">
        <f>$D$2*tarifas!$D$12/24</f>
        <v>1.4541666666666666</v>
      </c>
      <c r="J7216" s="13" t="e">
        <f>VLOOKUP(E7216&amp;" "&amp;F7216,tarifas!$A$13:$D$20,4,FALSE)*H7216</f>
        <v>#N/A</v>
      </c>
      <c r="K7216" s="13">
        <f>IF(F7216="COD1",tarifas!$D$11*(SUMIFS($H$11:$H$8770,$F$11:$F$8770,"=COD1",$B$11:$B$8770,"="&amp;B7216)/COUNTIFS($F$11:$F$8770,"=COD1",$B$11:$B$8770,"="&amp;B7216))/COUNTIFS($A$11:$A$8770,"="&amp;A7216,$F$11:$F$8770,"=COD1"),0)</f>
        <v>0</v>
      </c>
      <c r="L7216" s="13" t="e">
        <f>(VLOOKUP(F7216,tarifas!$C$7:$D$10,2,FALSE)+tarifas!$D$21)*datos!H7216</f>
        <v>#N/A</v>
      </c>
      <c r="M7216">
        <v>0</v>
      </c>
      <c r="N7216" s="13" t="e">
        <f t="shared" si="1016"/>
        <v>#N/A</v>
      </c>
      <c r="O7216">
        <f t="shared" si="1017"/>
        <v>0</v>
      </c>
      <c r="P7216" s="12">
        <f t="shared" si="1018"/>
        <v>223.03761010194808</v>
      </c>
      <c r="Q7216">
        <f t="shared" si="1019"/>
        <v>0</v>
      </c>
      <c r="R7216">
        <f>$D$2*tarifas!$D$12/24</f>
        <v>1.4541666666666666</v>
      </c>
      <c r="S7216" t="e">
        <f>VLOOKUP(E7216&amp;" "&amp;F7216,tarifas!$A$13:$D$20,4,FALSE)*P7216</f>
        <v>#N/A</v>
      </c>
      <c r="T7216">
        <f>IF(F7216="COD1",tarifas!$D$11*(SUMIFS($P$11:$P$8770,$F$11:$F$8770,"=COD1",$B$11:$B$8770,"="&amp;B7216)/COUNTIFS($F$11:$F$8770,"=COD1",$B$11:$B$8770,"="&amp;B7216))/COUNTIFS($A$11:$A$8770,"="&amp;A7216,$F$11:$F$8770,"=COD1"),0)</f>
        <v>0</v>
      </c>
      <c r="U7216" t="e">
        <f>(VLOOKUP(F7216,tarifas!$C$7:$D$10,2,FALSE)+tarifas!$D$21)*datos!P7216</f>
        <v>#N/A</v>
      </c>
      <c r="V7216" t="e">
        <f t="shared" si="1020"/>
        <v>#N/A</v>
      </c>
      <c r="W7216">
        <f t="shared" si="1021"/>
        <v>0</v>
      </c>
    </row>
    <row r="7217" spans="1:23" x14ac:dyDescent="0.25">
      <c r="A7217">
        <f t="shared" si="1014"/>
        <v>297</v>
      </c>
      <c r="B7217">
        <f t="shared" si="1015"/>
        <v>10</v>
      </c>
      <c r="C7217" s="1">
        <f t="shared" si="1022"/>
        <v>41940.249999982523</v>
      </c>
      <c r="D7217" s="7">
        <v>0</v>
      </c>
      <c r="E7217" s="7"/>
      <c r="G7217">
        <v>46.5</v>
      </c>
      <c r="H7217" s="12">
        <v>221.02410572054271</v>
      </c>
      <c r="I7217" s="13">
        <f>$D$2*tarifas!$D$12/24</f>
        <v>1.4541666666666666</v>
      </c>
      <c r="J7217" s="13" t="e">
        <f>VLOOKUP(E7217&amp;" "&amp;F7217,tarifas!$A$13:$D$20,4,FALSE)*H7217</f>
        <v>#N/A</v>
      </c>
      <c r="K7217" s="13">
        <f>IF(F7217="COD1",tarifas!$D$11*(SUMIFS($H$11:$H$8770,$F$11:$F$8770,"=COD1",$B$11:$B$8770,"="&amp;B7217)/COUNTIFS($F$11:$F$8770,"=COD1",$B$11:$B$8770,"="&amp;B7217))/COUNTIFS($A$11:$A$8770,"="&amp;A7217,$F$11:$F$8770,"=COD1"),0)</f>
        <v>0</v>
      </c>
      <c r="L7217" s="13" t="e">
        <f>(VLOOKUP(F7217,tarifas!$C$7:$D$10,2,FALSE)+tarifas!$D$21)*datos!H7217</f>
        <v>#N/A</v>
      </c>
      <c r="M7217">
        <v>0</v>
      </c>
      <c r="N7217" s="13" t="e">
        <f t="shared" si="1016"/>
        <v>#N/A</v>
      </c>
      <c r="O7217">
        <f t="shared" si="1017"/>
        <v>0</v>
      </c>
      <c r="P7217" s="12">
        <f t="shared" si="1018"/>
        <v>221.02410572054271</v>
      </c>
      <c r="Q7217">
        <f t="shared" si="1019"/>
        <v>0</v>
      </c>
      <c r="R7217">
        <f>$D$2*tarifas!$D$12/24</f>
        <v>1.4541666666666666</v>
      </c>
      <c r="S7217" t="e">
        <f>VLOOKUP(E7217&amp;" "&amp;F7217,tarifas!$A$13:$D$20,4,FALSE)*P7217</f>
        <v>#N/A</v>
      </c>
      <c r="T7217">
        <f>IF(F7217="COD1",tarifas!$D$11*(SUMIFS($P$11:$P$8770,$F$11:$F$8770,"=COD1",$B$11:$B$8770,"="&amp;B7217)/COUNTIFS($F$11:$F$8770,"=COD1",$B$11:$B$8770,"="&amp;B7217))/COUNTIFS($A$11:$A$8770,"="&amp;A7217,$F$11:$F$8770,"=COD1"),0)</f>
        <v>0</v>
      </c>
      <c r="U7217" t="e">
        <f>(VLOOKUP(F7217,tarifas!$C$7:$D$10,2,FALSE)+tarifas!$D$21)*datos!P7217</f>
        <v>#N/A</v>
      </c>
      <c r="V7217" t="e">
        <f t="shared" si="1020"/>
        <v>#N/A</v>
      </c>
      <c r="W7217">
        <f t="shared" si="1021"/>
        <v>0</v>
      </c>
    </row>
    <row r="7218" spans="1:23" x14ac:dyDescent="0.25">
      <c r="A7218">
        <f t="shared" si="1014"/>
        <v>297</v>
      </c>
      <c r="B7218">
        <f t="shared" si="1015"/>
        <v>10</v>
      </c>
      <c r="C7218" s="1">
        <f t="shared" si="1022"/>
        <v>41940.291666649187</v>
      </c>
      <c r="D7218" s="7">
        <v>185.45454545454547</v>
      </c>
      <c r="E7218" s="7"/>
      <c r="G7218">
        <v>64.34</v>
      </c>
      <c r="H7218" s="12">
        <v>212.65185870709024</v>
      </c>
      <c r="I7218" s="13">
        <f>$D$2*tarifas!$D$12/24</f>
        <v>1.4541666666666666</v>
      </c>
      <c r="J7218" s="13" t="e">
        <f>VLOOKUP(E7218&amp;" "&amp;F7218,tarifas!$A$13:$D$20,4,FALSE)*H7218</f>
        <v>#N/A</v>
      </c>
      <c r="K7218" s="13">
        <f>IF(F7218="COD1",tarifas!$D$11*(SUMIFS($H$11:$H$8770,$F$11:$F$8770,"=COD1",$B$11:$B$8770,"="&amp;B7218)/COUNTIFS($F$11:$F$8770,"=COD1",$B$11:$B$8770,"="&amp;B7218))/COUNTIFS($A$11:$A$8770,"="&amp;A7218,$F$11:$F$8770,"=COD1"),0)</f>
        <v>0</v>
      </c>
      <c r="L7218" s="13" t="e">
        <f>(VLOOKUP(F7218,tarifas!$C$7:$D$10,2,FALSE)+tarifas!$D$21)*datos!H7218</f>
        <v>#N/A</v>
      </c>
      <c r="M7218">
        <v>57.105059999999995</v>
      </c>
      <c r="N7218" s="13" t="e">
        <f t="shared" si="1016"/>
        <v>#N/A</v>
      </c>
      <c r="O7218">
        <f t="shared" si="1017"/>
        <v>57.105059999999995</v>
      </c>
      <c r="P7218" s="12">
        <f t="shared" si="1018"/>
        <v>155.54679870709026</v>
      </c>
      <c r="Q7218">
        <f t="shared" si="1019"/>
        <v>0</v>
      </c>
      <c r="R7218">
        <f>$D$2*tarifas!$D$12/24</f>
        <v>1.4541666666666666</v>
      </c>
      <c r="S7218" t="e">
        <f>VLOOKUP(E7218&amp;" "&amp;F7218,tarifas!$A$13:$D$20,4,FALSE)*P7218</f>
        <v>#N/A</v>
      </c>
      <c r="T7218">
        <f>IF(F7218="COD1",tarifas!$D$11*(SUMIFS($P$11:$P$8770,$F$11:$F$8770,"=COD1",$B$11:$B$8770,"="&amp;B7218)/COUNTIFS($F$11:$F$8770,"=COD1",$B$11:$B$8770,"="&amp;B7218))/COUNTIFS($A$11:$A$8770,"="&amp;A7218,$F$11:$F$8770,"=COD1"),0)</f>
        <v>0</v>
      </c>
      <c r="U7218" t="e">
        <f>(VLOOKUP(F7218,tarifas!$C$7:$D$10,2,FALSE)+tarifas!$D$21)*datos!P7218</f>
        <v>#N/A</v>
      </c>
      <c r="V7218" t="e">
        <f t="shared" si="1020"/>
        <v>#N/A</v>
      </c>
      <c r="W7218">
        <f t="shared" si="1021"/>
        <v>0</v>
      </c>
    </row>
    <row r="7219" spans="1:23" x14ac:dyDescent="0.25">
      <c r="A7219">
        <f t="shared" si="1014"/>
        <v>297</v>
      </c>
      <c r="B7219">
        <f t="shared" si="1015"/>
        <v>10</v>
      </c>
      <c r="C7219" s="1">
        <f t="shared" si="1022"/>
        <v>41940.333333315852</v>
      </c>
      <c r="D7219" s="7">
        <v>406.19696969696975</v>
      </c>
      <c r="E7219" s="7"/>
      <c r="G7219">
        <v>66.819999999999993</v>
      </c>
      <c r="H7219" s="12">
        <v>272.32273544660575</v>
      </c>
      <c r="I7219" s="13">
        <f>$D$2*tarifas!$D$12/24</f>
        <v>1.4541666666666666</v>
      </c>
      <c r="J7219" s="13" t="e">
        <f>VLOOKUP(E7219&amp;" "&amp;F7219,tarifas!$A$13:$D$20,4,FALSE)*H7219</f>
        <v>#N/A</v>
      </c>
      <c r="K7219" s="13">
        <f>IF(F7219="COD1",tarifas!$D$11*(SUMIFS($H$11:$H$8770,$F$11:$F$8770,"=COD1",$B$11:$B$8770,"="&amp;B7219)/COUNTIFS($F$11:$F$8770,"=COD1",$B$11:$B$8770,"="&amp;B7219))/COUNTIFS($A$11:$A$8770,"="&amp;A7219,$F$11:$F$8770,"=COD1"),0)</f>
        <v>0</v>
      </c>
      <c r="L7219" s="13" t="e">
        <f>(VLOOKUP(F7219,tarifas!$C$7:$D$10,2,FALSE)+tarifas!$D$21)*datos!H7219</f>
        <v>#N/A</v>
      </c>
      <c r="M7219">
        <v>16.784320000000001</v>
      </c>
      <c r="N7219" s="13" t="e">
        <f t="shared" si="1016"/>
        <v>#N/A</v>
      </c>
      <c r="O7219">
        <f t="shared" si="1017"/>
        <v>16.784320000000001</v>
      </c>
      <c r="P7219" s="12">
        <f t="shared" si="1018"/>
        <v>255.53841544660574</v>
      </c>
      <c r="Q7219">
        <f t="shared" si="1019"/>
        <v>0</v>
      </c>
      <c r="R7219">
        <f>$D$2*tarifas!$D$12/24</f>
        <v>1.4541666666666666</v>
      </c>
      <c r="S7219" t="e">
        <f>VLOOKUP(E7219&amp;" "&amp;F7219,tarifas!$A$13:$D$20,4,FALSE)*P7219</f>
        <v>#N/A</v>
      </c>
      <c r="T7219">
        <f>IF(F7219="COD1",tarifas!$D$11*(SUMIFS($P$11:$P$8770,$F$11:$F$8770,"=COD1",$B$11:$B$8770,"="&amp;B7219)/COUNTIFS($F$11:$F$8770,"=COD1",$B$11:$B$8770,"="&amp;B7219))/COUNTIFS($A$11:$A$8770,"="&amp;A7219,$F$11:$F$8770,"=COD1"),0)</f>
        <v>0</v>
      </c>
      <c r="U7219" t="e">
        <f>(VLOOKUP(F7219,tarifas!$C$7:$D$10,2,FALSE)+tarifas!$D$21)*datos!P7219</f>
        <v>#N/A</v>
      </c>
      <c r="V7219" t="e">
        <f t="shared" si="1020"/>
        <v>#N/A</v>
      </c>
      <c r="W7219">
        <f t="shared" si="1021"/>
        <v>0</v>
      </c>
    </row>
    <row r="7220" spans="1:23" x14ac:dyDescent="0.25">
      <c r="A7220">
        <f t="shared" si="1014"/>
        <v>297</v>
      </c>
      <c r="B7220">
        <f t="shared" si="1015"/>
        <v>10</v>
      </c>
      <c r="C7220" s="1">
        <f t="shared" si="1022"/>
        <v>41940.374999982516</v>
      </c>
      <c r="D7220" s="7">
        <v>567.9545454545455</v>
      </c>
      <c r="E7220" s="7"/>
      <c r="G7220">
        <v>68.69</v>
      </c>
      <c r="H7220" s="12">
        <v>484.18408846095338</v>
      </c>
      <c r="I7220" s="13">
        <f>$D$2*tarifas!$D$12/24</f>
        <v>1.4541666666666666</v>
      </c>
      <c r="J7220" s="13" t="e">
        <f>VLOOKUP(E7220&amp;" "&amp;F7220,tarifas!$A$13:$D$20,4,FALSE)*H7220</f>
        <v>#N/A</v>
      </c>
      <c r="K7220" s="13">
        <f>IF(F7220="COD1",tarifas!$D$11*(SUMIFS($H$11:$H$8770,$F$11:$F$8770,"=COD1",$B$11:$B$8770,"="&amp;B7220)/COUNTIFS($F$11:$F$8770,"=COD1",$B$11:$B$8770,"="&amp;B7220))/COUNTIFS($A$11:$A$8770,"="&amp;A7220,$F$11:$F$8770,"=COD1"),0)</f>
        <v>0</v>
      </c>
      <c r="L7220" s="13" t="e">
        <f>(VLOOKUP(F7220,tarifas!$C$7:$D$10,2,FALSE)+tarifas!$D$21)*datos!H7220</f>
        <v>#N/A</v>
      </c>
      <c r="M7220">
        <v>128.17953</v>
      </c>
      <c r="N7220" s="13" t="e">
        <f t="shared" si="1016"/>
        <v>#N/A</v>
      </c>
      <c r="O7220">
        <f t="shared" si="1017"/>
        <v>128.17953</v>
      </c>
      <c r="P7220" s="12">
        <f t="shared" si="1018"/>
        <v>356.00455846095338</v>
      </c>
      <c r="Q7220">
        <f t="shared" si="1019"/>
        <v>0</v>
      </c>
      <c r="R7220">
        <f>$D$2*tarifas!$D$12/24</f>
        <v>1.4541666666666666</v>
      </c>
      <c r="S7220" t="e">
        <f>VLOOKUP(E7220&amp;" "&amp;F7220,tarifas!$A$13:$D$20,4,FALSE)*P7220</f>
        <v>#N/A</v>
      </c>
      <c r="T7220">
        <f>IF(F7220="COD1",tarifas!$D$11*(SUMIFS($P$11:$P$8770,$F$11:$F$8770,"=COD1",$B$11:$B$8770,"="&amp;B7220)/COUNTIFS($F$11:$F$8770,"=COD1",$B$11:$B$8770,"="&amp;B7220))/COUNTIFS($A$11:$A$8770,"="&amp;A7220,$F$11:$F$8770,"=COD1"),0)</f>
        <v>0</v>
      </c>
      <c r="U7220" t="e">
        <f>(VLOOKUP(F7220,tarifas!$C$7:$D$10,2,FALSE)+tarifas!$D$21)*datos!P7220</f>
        <v>#N/A</v>
      </c>
      <c r="V7220" t="e">
        <f t="shared" si="1020"/>
        <v>#N/A</v>
      </c>
      <c r="W7220">
        <f t="shared" si="1021"/>
        <v>0</v>
      </c>
    </row>
    <row r="7221" spans="1:23" x14ac:dyDescent="0.25">
      <c r="A7221">
        <f t="shared" si="1014"/>
        <v>297</v>
      </c>
      <c r="B7221">
        <f t="shared" si="1015"/>
        <v>10</v>
      </c>
      <c r="C7221" s="1">
        <f t="shared" si="1022"/>
        <v>41940.41666664918</v>
      </c>
      <c r="D7221" s="7">
        <v>669.43939393939399</v>
      </c>
      <c r="E7221" s="7"/>
      <c r="G7221">
        <v>68.69</v>
      </c>
      <c r="H7221" s="12">
        <v>595.73313934459861</v>
      </c>
      <c r="I7221" s="13">
        <f>$D$2*tarifas!$D$12/24</f>
        <v>1.4541666666666666</v>
      </c>
      <c r="J7221" s="13" t="e">
        <f>VLOOKUP(E7221&amp;" "&amp;F7221,tarifas!$A$13:$D$20,4,FALSE)*H7221</f>
        <v>#N/A</v>
      </c>
      <c r="K7221" s="13">
        <f>IF(F7221="COD1",tarifas!$D$11*(SUMIFS($H$11:$H$8770,$F$11:$F$8770,"=COD1",$B$11:$B$8770,"="&amp;B7221)/COUNTIFS($F$11:$F$8770,"=COD1",$B$11:$B$8770,"="&amp;B7221))/COUNTIFS($A$11:$A$8770,"="&amp;A7221,$F$11:$F$8770,"=COD1"),0)</f>
        <v>0</v>
      </c>
      <c r="L7221" s="13" t="e">
        <f>(VLOOKUP(F7221,tarifas!$C$7:$D$10,2,FALSE)+tarifas!$D$21)*datos!H7221</f>
        <v>#N/A</v>
      </c>
      <c r="M7221">
        <v>328.41480999999999</v>
      </c>
      <c r="N7221" s="13" t="e">
        <f t="shared" si="1016"/>
        <v>#N/A</v>
      </c>
      <c r="O7221">
        <f t="shared" si="1017"/>
        <v>328.41480999999999</v>
      </c>
      <c r="P7221" s="12">
        <f t="shared" si="1018"/>
        <v>267.31832934459862</v>
      </c>
      <c r="Q7221">
        <f t="shared" si="1019"/>
        <v>0</v>
      </c>
      <c r="R7221">
        <f>$D$2*tarifas!$D$12/24</f>
        <v>1.4541666666666666</v>
      </c>
      <c r="S7221" t="e">
        <f>VLOOKUP(E7221&amp;" "&amp;F7221,tarifas!$A$13:$D$20,4,FALSE)*P7221</f>
        <v>#N/A</v>
      </c>
      <c r="T7221">
        <f>IF(F7221="COD1",tarifas!$D$11*(SUMIFS($P$11:$P$8770,$F$11:$F$8770,"=COD1",$B$11:$B$8770,"="&amp;B7221)/COUNTIFS($F$11:$F$8770,"=COD1",$B$11:$B$8770,"="&amp;B7221))/COUNTIFS($A$11:$A$8770,"="&amp;A7221,$F$11:$F$8770,"=COD1"),0)</f>
        <v>0</v>
      </c>
      <c r="U7221" t="e">
        <f>(VLOOKUP(F7221,tarifas!$C$7:$D$10,2,FALSE)+tarifas!$D$21)*datos!P7221</f>
        <v>#N/A</v>
      </c>
      <c r="V7221" t="e">
        <f t="shared" si="1020"/>
        <v>#N/A</v>
      </c>
      <c r="W7221">
        <f t="shared" si="1021"/>
        <v>0</v>
      </c>
    </row>
    <row r="7222" spans="1:23" x14ac:dyDescent="0.25">
      <c r="A7222">
        <f t="shared" si="1014"/>
        <v>297</v>
      </c>
      <c r="B7222">
        <f t="shared" si="1015"/>
        <v>10</v>
      </c>
      <c r="C7222" s="1">
        <f t="shared" si="1022"/>
        <v>41940.458333315844</v>
      </c>
      <c r="D7222" s="7">
        <v>699.06060606060612</v>
      </c>
      <c r="E7222" s="7"/>
      <c r="G7222">
        <v>69.349999999999994</v>
      </c>
      <c r="H7222" s="12">
        <v>659.7009544710852</v>
      </c>
      <c r="I7222" s="13">
        <f>$D$2*tarifas!$D$12/24</f>
        <v>1.4541666666666666</v>
      </c>
      <c r="J7222" s="13" t="e">
        <f>VLOOKUP(E7222&amp;" "&amp;F7222,tarifas!$A$13:$D$20,4,FALSE)*H7222</f>
        <v>#N/A</v>
      </c>
      <c r="K7222" s="13">
        <f>IF(F7222="COD1",tarifas!$D$11*(SUMIFS($H$11:$H$8770,$F$11:$F$8770,"=COD1",$B$11:$B$8770,"="&amp;B7222)/COUNTIFS($F$11:$F$8770,"=COD1",$B$11:$B$8770,"="&amp;B7222))/COUNTIFS($A$11:$A$8770,"="&amp;A7222,$F$11:$F$8770,"=COD1"),0)</f>
        <v>0</v>
      </c>
      <c r="L7222" s="13" t="e">
        <f>(VLOOKUP(F7222,tarifas!$C$7:$D$10,2,FALSE)+tarifas!$D$21)*datos!H7222</f>
        <v>#N/A</v>
      </c>
      <c r="M7222">
        <v>406.56134000000003</v>
      </c>
      <c r="N7222" s="13" t="e">
        <f t="shared" si="1016"/>
        <v>#N/A</v>
      </c>
      <c r="O7222">
        <f t="shared" si="1017"/>
        <v>406.56134000000003</v>
      </c>
      <c r="P7222" s="12">
        <f t="shared" si="1018"/>
        <v>253.13961447108517</v>
      </c>
      <c r="Q7222">
        <f t="shared" si="1019"/>
        <v>0</v>
      </c>
      <c r="R7222">
        <f>$D$2*tarifas!$D$12/24</f>
        <v>1.4541666666666666</v>
      </c>
      <c r="S7222" t="e">
        <f>VLOOKUP(E7222&amp;" "&amp;F7222,tarifas!$A$13:$D$20,4,FALSE)*P7222</f>
        <v>#N/A</v>
      </c>
      <c r="T7222">
        <f>IF(F7222="COD1",tarifas!$D$11*(SUMIFS($P$11:$P$8770,$F$11:$F$8770,"=COD1",$B$11:$B$8770,"="&amp;B7222)/COUNTIFS($F$11:$F$8770,"=COD1",$B$11:$B$8770,"="&amp;B7222))/COUNTIFS($A$11:$A$8770,"="&amp;A7222,$F$11:$F$8770,"=COD1"),0)</f>
        <v>0</v>
      </c>
      <c r="U7222" t="e">
        <f>(VLOOKUP(F7222,tarifas!$C$7:$D$10,2,FALSE)+tarifas!$D$21)*datos!P7222</f>
        <v>#N/A</v>
      </c>
      <c r="V7222" t="e">
        <f t="shared" si="1020"/>
        <v>#N/A</v>
      </c>
      <c r="W7222">
        <f t="shared" si="1021"/>
        <v>0</v>
      </c>
    </row>
    <row r="7223" spans="1:23" x14ac:dyDescent="0.25">
      <c r="A7223">
        <f t="shared" si="1014"/>
        <v>297</v>
      </c>
      <c r="B7223">
        <f t="shared" si="1015"/>
        <v>10</v>
      </c>
      <c r="C7223" s="1">
        <f t="shared" si="1022"/>
        <v>41940.499999982509</v>
      </c>
      <c r="D7223" s="7">
        <v>670.9848484848485</v>
      </c>
      <c r="E7223" s="7"/>
      <c r="G7223">
        <v>69.7</v>
      </c>
      <c r="H7223" s="12">
        <v>499.866205144915</v>
      </c>
      <c r="I7223" s="13">
        <f>$D$2*tarifas!$D$12/24</f>
        <v>1.4541666666666666</v>
      </c>
      <c r="J7223" s="13" t="e">
        <f>VLOOKUP(E7223&amp;" "&amp;F7223,tarifas!$A$13:$D$20,4,FALSE)*H7223</f>
        <v>#N/A</v>
      </c>
      <c r="K7223" s="13">
        <f>IF(F7223="COD1",tarifas!$D$11*(SUMIFS($H$11:$H$8770,$F$11:$F$8770,"=COD1",$B$11:$B$8770,"="&amp;B7223)/COUNTIFS($F$11:$F$8770,"=COD1",$B$11:$B$8770,"="&amp;B7223))/COUNTIFS($A$11:$A$8770,"="&amp;A7223,$F$11:$F$8770,"=COD1"),0)</f>
        <v>0</v>
      </c>
      <c r="L7223" s="13" t="e">
        <f>(VLOOKUP(F7223,tarifas!$C$7:$D$10,2,FALSE)+tarifas!$D$21)*datos!H7223</f>
        <v>#N/A</v>
      </c>
      <c r="M7223">
        <v>376.32040000000001</v>
      </c>
      <c r="N7223" s="13" t="e">
        <f t="shared" si="1016"/>
        <v>#N/A</v>
      </c>
      <c r="O7223">
        <f t="shared" si="1017"/>
        <v>376.32040000000001</v>
      </c>
      <c r="P7223" s="12">
        <f t="shared" si="1018"/>
        <v>123.54580514491499</v>
      </c>
      <c r="Q7223">
        <f t="shared" si="1019"/>
        <v>0</v>
      </c>
      <c r="R7223">
        <f>$D$2*tarifas!$D$12/24</f>
        <v>1.4541666666666666</v>
      </c>
      <c r="S7223" t="e">
        <f>VLOOKUP(E7223&amp;" "&amp;F7223,tarifas!$A$13:$D$20,4,FALSE)*P7223</f>
        <v>#N/A</v>
      </c>
      <c r="T7223">
        <f>IF(F7223="COD1",tarifas!$D$11*(SUMIFS($P$11:$P$8770,$F$11:$F$8770,"=COD1",$B$11:$B$8770,"="&amp;B7223)/COUNTIFS($F$11:$F$8770,"=COD1",$B$11:$B$8770,"="&amp;B7223))/COUNTIFS($A$11:$A$8770,"="&amp;A7223,$F$11:$F$8770,"=COD1"),0)</f>
        <v>0</v>
      </c>
      <c r="U7223" t="e">
        <f>(VLOOKUP(F7223,tarifas!$C$7:$D$10,2,FALSE)+tarifas!$D$21)*datos!P7223</f>
        <v>#N/A</v>
      </c>
      <c r="V7223" t="e">
        <f t="shared" si="1020"/>
        <v>#N/A</v>
      </c>
      <c r="W7223">
        <f t="shared" si="1021"/>
        <v>0</v>
      </c>
    </row>
    <row r="7224" spans="1:23" x14ac:dyDescent="0.25">
      <c r="A7224">
        <f t="shared" si="1014"/>
        <v>297</v>
      </c>
      <c r="B7224">
        <f t="shared" si="1015"/>
        <v>10</v>
      </c>
      <c r="C7224" s="1">
        <f t="shared" si="1022"/>
        <v>41940.541666649173</v>
      </c>
      <c r="D7224" s="7">
        <v>592.16666666666663</v>
      </c>
      <c r="E7224" s="7"/>
      <c r="G7224">
        <v>69.05</v>
      </c>
      <c r="H7224" s="12">
        <v>482.97813364673732</v>
      </c>
      <c r="I7224" s="13">
        <f>$D$2*tarifas!$D$12/24</f>
        <v>1.4541666666666666</v>
      </c>
      <c r="J7224" s="13" t="e">
        <f>VLOOKUP(E7224&amp;" "&amp;F7224,tarifas!$A$13:$D$20,4,FALSE)*H7224</f>
        <v>#N/A</v>
      </c>
      <c r="K7224" s="13">
        <f>IF(F7224="COD1",tarifas!$D$11*(SUMIFS($H$11:$H$8770,$F$11:$F$8770,"=COD1",$B$11:$B$8770,"="&amp;B7224)/COUNTIFS($F$11:$F$8770,"=COD1",$B$11:$B$8770,"="&amp;B7224))/COUNTIFS($A$11:$A$8770,"="&amp;A7224,$F$11:$F$8770,"=COD1"),0)</f>
        <v>0</v>
      </c>
      <c r="L7224" s="13" t="e">
        <f>(VLOOKUP(F7224,tarifas!$C$7:$D$10,2,FALSE)+tarifas!$D$21)*datos!H7224</f>
        <v>#N/A</v>
      </c>
      <c r="M7224">
        <v>383.12114000000003</v>
      </c>
      <c r="N7224" s="13" t="e">
        <f t="shared" si="1016"/>
        <v>#N/A</v>
      </c>
      <c r="O7224">
        <f t="shared" si="1017"/>
        <v>383.12114000000003</v>
      </c>
      <c r="P7224" s="12">
        <f t="shared" si="1018"/>
        <v>99.856993646737294</v>
      </c>
      <c r="Q7224">
        <f t="shared" si="1019"/>
        <v>0</v>
      </c>
      <c r="R7224">
        <f>$D$2*tarifas!$D$12/24</f>
        <v>1.4541666666666666</v>
      </c>
      <c r="S7224" t="e">
        <f>VLOOKUP(E7224&amp;" "&amp;F7224,tarifas!$A$13:$D$20,4,FALSE)*P7224</f>
        <v>#N/A</v>
      </c>
      <c r="T7224">
        <f>IF(F7224="COD1",tarifas!$D$11*(SUMIFS($P$11:$P$8770,$F$11:$F$8770,"=COD1",$B$11:$B$8770,"="&amp;B7224)/COUNTIFS($F$11:$F$8770,"=COD1",$B$11:$B$8770,"="&amp;B7224))/COUNTIFS($A$11:$A$8770,"="&amp;A7224,$F$11:$F$8770,"=COD1"),0)</f>
        <v>0</v>
      </c>
      <c r="U7224" t="e">
        <f>(VLOOKUP(F7224,tarifas!$C$7:$D$10,2,FALSE)+tarifas!$D$21)*datos!P7224</f>
        <v>#N/A</v>
      </c>
      <c r="V7224" t="e">
        <f t="shared" si="1020"/>
        <v>#N/A</v>
      </c>
      <c r="W7224">
        <f t="shared" si="1021"/>
        <v>0</v>
      </c>
    </row>
    <row r="7225" spans="1:23" x14ac:dyDescent="0.25">
      <c r="A7225">
        <f t="shared" si="1014"/>
        <v>297</v>
      </c>
      <c r="B7225">
        <f t="shared" si="1015"/>
        <v>10</v>
      </c>
      <c r="C7225" s="1">
        <f t="shared" si="1022"/>
        <v>41940.583333315837</v>
      </c>
      <c r="D7225" s="7">
        <v>459</v>
      </c>
      <c r="E7225" s="7"/>
      <c r="G7225">
        <v>68.69</v>
      </c>
      <c r="H7225" s="12">
        <v>653.97252955155454</v>
      </c>
      <c r="I7225" s="13">
        <f>$D$2*tarifas!$D$12/24</f>
        <v>1.4541666666666666</v>
      </c>
      <c r="J7225" s="13" t="e">
        <f>VLOOKUP(E7225&amp;" "&amp;F7225,tarifas!$A$13:$D$20,4,FALSE)*H7225</f>
        <v>#N/A</v>
      </c>
      <c r="K7225" s="13">
        <f>IF(F7225="COD1",tarifas!$D$11*(SUMIFS($H$11:$H$8770,$F$11:$F$8770,"=COD1",$B$11:$B$8770,"="&amp;B7225)/COUNTIFS($F$11:$F$8770,"=COD1",$B$11:$B$8770,"="&amp;B7225))/COUNTIFS($A$11:$A$8770,"="&amp;A7225,$F$11:$F$8770,"=COD1"),0)</f>
        <v>0</v>
      </c>
      <c r="L7225" s="13" t="e">
        <f>(VLOOKUP(F7225,tarifas!$C$7:$D$10,2,FALSE)+tarifas!$D$21)*datos!H7225</f>
        <v>#N/A</v>
      </c>
      <c r="M7225">
        <v>140.61135999999999</v>
      </c>
      <c r="N7225" s="13" t="e">
        <f t="shared" si="1016"/>
        <v>#N/A</v>
      </c>
      <c r="O7225">
        <f t="shared" si="1017"/>
        <v>140.61135999999999</v>
      </c>
      <c r="P7225" s="12">
        <f t="shared" si="1018"/>
        <v>513.36116955155455</v>
      </c>
      <c r="Q7225">
        <f t="shared" si="1019"/>
        <v>0</v>
      </c>
      <c r="R7225">
        <f>$D$2*tarifas!$D$12/24</f>
        <v>1.4541666666666666</v>
      </c>
      <c r="S7225" t="e">
        <f>VLOOKUP(E7225&amp;" "&amp;F7225,tarifas!$A$13:$D$20,4,FALSE)*P7225</f>
        <v>#N/A</v>
      </c>
      <c r="T7225">
        <f>IF(F7225="COD1",tarifas!$D$11*(SUMIFS($P$11:$P$8770,$F$11:$F$8770,"=COD1",$B$11:$B$8770,"="&amp;B7225)/COUNTIFS($F$11:$F$8770,"=COD1",$B$11:$B$8770,"="&amp;B7225))/COUNTIFS($A$11:$A$8770,"="&amp;A7225,$F$11:$F$8770,"=COD1"),0)</f>
        <v>0</v>
      </c>
      <c r="U7225" t="e">
        <f>(VLOOKUP(F7225,tarifas!$C$7:$D$10,2,FALSE)+tarifas!$D$21)*datos!P7225</f>
        <v>#N/A</v>
      </c>
      <c r="V7225" t="e">
        <f t="shared" si="1020"/>
        <v>#N/A</v>
      </c>
      <c r="W7225">
        <f t="shared" si="1021"/>
        <v>0</v>
      </c>
    </row>
    <row r="7226" spans="1:23" x14ac:dyDescent="0.25">
      <c r="A7226">
        <f t="shared" si="1014"/>
        <v>297</v>
      </c>
      <c r="B7226">
        <f t="shared" si="1015"/>
        <v>10</v>
      </c>
      <c r="C7226" s="1">
        <f t="shared" si="1022"/>
        <v>41940.624999982501</v>
      </c>
      <c r="D7226" s="7">
        <v>268.39393939393943</v>
      </c>
      <c r="E7226" s="7"/>
      <c r="G7226">
        <v>68.12</v>
      </c>
      <c r="H7226" s="12">
        <v>731.53213748740291</v>
      </c>
      <c r="I7226" s="13">
        <f>$D$2*tarifas!$D$12/24</f>
        <v>1.4541666666666666</v>
      </c>
      <c r="J7226" s="13" t="e">
        <f>VLOOKUP(E7226&amp;" "&amp;F7226,tarifas!$A$13:$D$20,4,FALSE)*H7226</f>
        <v>#N/A</v>
      </c>
      <c r="K7226" s="13">
        <f>IF(F7226="COD1",tarifas!$D$11*(SUMIFS($H$11:$H$8770,$F$11:$F$8770,"=COD1",$B$11:$B$8770,"="&amp;B7226)/COUNTIFS($F$11:$F$8770,"=COD1",$B$11:$B$8770,"="&amp;B7226))/COUNTIFS($A$11:$A$8770,"="&amp;A7226,$F$11:$F$8770,"=COD1"),0)</f>
        <v>0</v>
      </c>
      <c r="L7226" s="13" t="e">
        <f>(VLOOKUP(F7226,tarifas!$C$7:$D$10,2,FALSE)+tarifas!$D$21)*datos!H7226</f>
        <v>#N/A</v>
      </c>
      <c r="M7226">
        <v>14.941120000000002</v>
      </c>
      <c r="N7226" s="13" t="e">
        <f t="shared" si="1016"/>
        <v>#N/A</v>
      </c>
      <c r="O7226">
        <f t="shared" si="1017"/>
        <v>14.941120000000002</v>
      </c>
      <c r="P7226" s="12">
        <f t="shared" si="1018"/>
        <v>716.59101748740295</v>
      </c>
      <c r="Q7226">
        <f t="shared" si="1019"/>
        <v>0</v>
      </c>
      <c r="R7226">
        <f>$D$2*tarifas!$D$12/24</f>
        <v>1.4541666666666666</v>
      </c>
      <c r="S7226" t="e">
        <f>VLOOKUP(E7226&amp;" "&amp;F7226,tarifas!$A$13:$D$20,4,FALSE)*P7226</f>
        <v>#N/A</v>
      </c>
      <c r="T7226">
        <f>IF(F7226="COD1",tarifas!$D$11*(SUMIFS($P$11:$P$8770,$F$11:$F$8770,"=COD1",$B$11:$B$8770,"="&amp;B7226)/COUNTIFS($F$11:$F$8770,"=COD1",$B$11:$B$8770,"="&amp;B7226))/COUNTIFS($A$11:$A$8770,"="&amp;A7226,$F$11:$F$8770,"=COD1"),0)</f>
        <v>0</v>
      </c>
      <c r="U7226" t="e">
        <f>(VLOOKUP(F7226,tarifas!$C$7:$D$10,2,FALSE)+tarifas!$D$21)*datos!P7226</f>
        <v>#N/A</v>
      </c>
      <c r="V7226" t="e">
        <f t="shared" si="1020"/>
        <v>#N/A</v>
      </c>
      <c r="W7226">
        <f t="shared" si="1021"/>
        <v>0</v>
      </c>
    </row>
    <row r="7227" spans="1:23" x14ac:dyDescent="0.25">
      <c r="A7227">
        <f t="shared" si="1014"/>
        <v>297</v>
      </c>
      <c r="B7227">
        <f t="shared" si="1015"/>
        <v>10</v>
      </c>
      <c r="C7227" s="1">
        <f t="shared" si="1022"/>
        <v>41940.666666649166</v>
      </c>
      <c r="D7227" s="7">
        <v>58.984848484848484</v>
      </c>
      <c r="E7227" s="7"/>
      <c r="G7227">
        <v>68.680000000000007</v>
      </c>
      <c r="H7227" s="12">
        <v>741.24134992995505</v>
      </c>
      <c r="I7227" s="13">
        <f>$D$2*tarifas!$D$12/24</f>
        <v>1.4541666666666666</v>
      </c>
      <c r="J7227" s="13" t="e">
        <f>VLOOKUP(E7227&amp;" "&amp;F7227,tarifas!$A$13:$D$20,4,FALSE)*H7227</f>
        <v>#N/A</v>
      </c>
      <c r="K7227" s="13">
        <f>IF(F7227="COD1",tarifas!$D$11*(SUMIFS($H$11:$H$8770,$F$11:$F$8770,"=COD1",$B$11:$B$8770,"="&amp;B7227)/COUNTIFS($F$11:$F$8770,"=COD1",$B$11:$B$8770,"="&amp;B7227))/COUNTIFS($A$11:$A$8770,"="&amp;A7227,$F$11:$F$8770,"=COD1"),0)</f>
        <v>0</v>
      </c>
      <c r="L7227" s="13" t="e">
        <f>(VLOOKUP(F7227,tarifas!$C$7:$D$10,2,FALSE)+tarifas!$D$21)*datos!H7227</f>
        <v>#N/A</v>
      </c>
      <c r="M7227">
        <v>6.2755799999999997</v>
      </c>
      <c r="N7227" s="13" t="e">
        <f t="shared" si="1016"/>
        <v>#N/A</v>
      </c>
      <c r="O7227">
        <f t="shared" si="1017"/>
        <v>6.2755799999999997</v>
      </c>
      <c r="P7227" s="12">
        <f t="shared" si="1018"/>
        <v>734.96576992995506</v>
      </c>
      <c r="Q7227">
        <f t="shared" si="1019"/>
        <v>0</v>
      </c>
      <c r="R7227">
        <f>$D$2*tarifas!$D$12/24</f>
        <v>1.4541666666666666</v>
      </c>
      <c r="S7227" t="e">
        <f>VLOOKUP(E7227&amp;" "&amp;F7227,tarifas!$A$13:$D$20,4,FALSE)*P7227</f>
        <v>#N/A</v>
      </c>
      <c r="T7227">
        <f>IF(F7227="COD1",tarifas!$D$11*(SUMIFS($P$11:$P$8770,$F$11:$F$8770,"=COD1",$B$11:$B$8770,"="&amp;B7227)/COUNTIFS($F$11:$F$8770,"=COD1",$B$11:$B$8770,"="&amp;B7227))/COUNTIFS($A$11:$A$8770,"="&amp;A7227,$F$11:$F$8770,"=COD1"),0)</f>
        <v>0</v>
      </c>
      <c r="U7227" t="e">
        <f>(VLOOKUP(F7227,tarifas!$C$7:$D$10,2,FALSE)+tarifas!$D$21)*datos!P7227</f>
        <v>#N/A</v>
      </c>
      <c r="V7227" t="e">
        <f t="shared" si="1020"/>
        <v>#N/A</v>
      </c>
      <c r="W7227">
        <f t="shared" si="1021"/>
        <v>0</v>
      </c>
    </row>
    <row r="7228" spans="1:23" x14ac:dyDescent="0.25">
      <c r="A7228">
        <f t="shared" si="1014"/>
        <v>297</v>
      </c>
      <c r="B7228">
        <f t="shared" si="1015"/>
        <v>10</v>
      </c>
      <c r="C7228" s="1">
        <f t="shared" si="1022"/>
        <v>41940.70833331583</v>
      </c>
      <c r="D7228" s="7">
        <v>0</v>
      </c>
      <c r="E7228" s="7"/>
      <c r="G7228">
        <v>68.010000000000005</v>
      </c>
      <c r="H7228" s="12">
        <v>597.47767301188469</v>
      </c>
      <c r="I7228" s="13">
        <f>$D$2*tarifas!$D$12/24</f>
        <v>1.4541666666666666</v>
      </c>
      <c r="J7228" s="13" t="e">
        <f>VLOOKUP(E7228&amp;" "&amp;F7228,tarifas!$A$13:$D$20,4,FALSE)*H7228</f>
        <v>#N/A</v>
      </c>
      <c r="K7228" s="13">
        <f>IF(F7228="COD1",tarifas!$D$11*(SUMIFS($H$11:$H$8770,$F$11:$F$8770,"=COD1",$B$11:$B$8770,"="&amp;B7228)/COUNTIFS($F$11:$F$8770,"=COD1",$B$11:$B$8770,"="&amp;B7228))/COUNTIFS($A$11:$A$8770,"="&amp;A7228,$F$11:$F$8770,"=COD1"),0)</f>
        <v>0</v>
      </c>
      <c r="L7228" s="13" t="e">
        <f>(VLOOKUP(F7228,tarifas!$C$7:$D$10,2,FALSE)+tarifas!$D$21)*datos!H7228</f>
        <v>#N/A</v>
      </c>
      <c r="M7228">
        <v>0</v>
      </c>
      <c r="N7228" s="13" t="e">
        <f t="shared" si="1016"/>
        <v>#N/A</v>
      </c>
      <c r="O7228">
        <f t="shared" si="1017"/>
        <v>0</v>
      </c>
      <c r="P7228" s="12">
        <f t="shared" si="1018"/>
        <v>597.47767301188469</v>
      </c>
      <c r="Q7228">
        <f t="shared" si="1019"/>
        <v>0</v>
      </c>
      <c r="R7228">
        <f>$D$2*tarifas!$D$12/24</f>
        <v>1.4541666666666666</v>
      </c>
      <c r="S7228" t="e">
        <f>VLOOKUP(E7228&amp;" "&amp;F7228,tarifas!$A$13:$D$20,4,FALSE)*P7228</f>
        <v>#N/A</v>
      </c>
      <c r="T7228">
        <f>IF(F7228="COD1",tarifas!$D$11*(SUMIFS($P$11:$P$8770,$F$11:$F$8770,"=COD1",$B$11:$B$8770,"="&amp;B7228)/COUNTIFS($F$11:$F$8770,"=COD1",$B$11:$B$8770,"="&amp;B7228))/COUNTIFS($A$11:$A$8770,"="&amp;A7228,$F$11:$F$8770,"=COD1"),0)</f>
        <v>0</v>
      </c>
      <c r="U7228" t="e">
        <f>(VLOOKUP(F7228,tarifas!$C$7:$D$10,2,FALSE)+tarifas!$D$21)*datos!P7228</f>
        <v>#N/A</v>
      </c>
      <c r="V7228" t="e">
        <f t="shared" si="1020"/>
        <v>#N/A</v>
      </c>
      <c r="W7228">
        <f t="shared" si="1021"/>
        <v>0</v>
      </c>
    </row>
    <row r="7229" spans="1:23" x14ac:dyDescent="0.25">
      <c r="A7229">
        <f t="shared" si="1014"/>
        <v>297</v>
      </c>
      <c r="B7229">
        <f t="shared" si="1015"/>
        <v>10</v>
      </c>
      <c r="C7229" s="1">
        <f t="shared" si="1022"/>
        <v>41940.749999982494</v>
      </c>
      <c r="D7229" s="7">
        <v>0</v>
      </c>
      <c r="E7229" s="7"/>
      <c r="G7229">
        <v>69.7</v>
      </c>
      <c r="H7229" s="12">
        <v>466.12182665980617</v>
      </c>
      <c r="I7229" s="13">
        <f>$D$2*tarifas!$D$12/24</f>
        <v>1.4541666666666666</v>
      </c>
      <c r="J7229" s="13" t="e">
        <f>VLOOKUP(E7229&amp;" "&amp;F7229,tarifas!$A$13:$D$20,4,FALSE)*H7229</f>
        <v>#N/A</v>
      </c>
      <c r="K7229" s="13">
        <f>IF(F7229="COD1",tarifas!$D$11*(SUMIFS($H$11:$H$8770,$F$11:$F$8770,"=COD1",$B$11:$B$8770,"="&amp;B7229)/COUNTIFS($F$11:$F$8770,"=COD1",$B$11:$B$8770,"="&amp;B7229))/COUNTIFS($A$11:$A$8770,"="&amp;A7229,$F$11:$F$8770,"=COD1"),0)</f>
        <v>0</v>
      </c>
      <c r="L7229" s="13" t="e">
        <f>(VLOOKUP(F7229,tarifas!$C$7:$D$10,2,FALSE)+tarifas!$D$21)*datos!H7229</f>
        <v>#N/A</v>
      </c>
      <c r="M7229">
        <v>0</v>
      </c>
      <c r="N7229" s="13" t="e">
        <f t="shared" si="1016"/>
        <v>#N/A</v>
      </c>
      <c r="O7229">
        <f t="shared" si="1017"/>
        <v>0</v>
      </c>
      <c r="P7229" s="12">
        <f t="shared" si="1018"/>
        <v>466.12182665980617</v>
      </c>
      <c r="Q7229">
        <f t="shared" si="1019"/>
        <v>0</v>
      </c>
      <c r="R7229">
        <f>$D$2*tarifas!$D$12/24</f>
        <v>1.4541666666666666</v>
      </c>
      <c r="S7229" t="e">
        <f>VLOOKUP(E7229&amp;" "&amp;F7229,tarifas!$A$13:$D$20,4,FALSE)*P7229</f>
        <v>#N/A</v>
      </c>
      <c r="T7229">
        <f>IF(F7229="COD1",tarifas!$D$11*(SUMIFS($P$11:$P$8770,$F$11:$F$8770,"=COD1",$B$11:$B$8770,"="&amp;B7229)/COUNTIFS($F$11:$F$8770,"=COD1",$B$11:$B$8770,"="&amp;B7229))/COUNTIFS($A$11:$A$8770,"="&amp;A7229,$F$11:$F$8770,"=COD1"),0)</f>
        <v>0</v>
      </c>
      <c r="U7229" t="e">
        <f>(VLOOKUP(F7229,tarifas!$C$7:$D$10,2,FALSE)+tarifas!$D$21)*datos!P7229</f>
        <v>#N/A</v>
      </c>
      <c r="V7229" t="e">
        <f t="shared" si="1020"/>
        <v>#N/A</v>
      </c>
      <c r="W7229">
        <f t="shared" si="1021"/>
        <v>0</v>
      </c>
    </row>
    <row r="7230" spans="1:23" x14ac:dyDescent="0.25">
      <c r="A7230">
        <f t="shared" si="1014"/>
        <v>297</v>
      </c>
      <c r="B7230">
        <f t="shared" si="1015"/>
        <v>10</v>
      </c>
      <c r="C7230" s="1">
        <f t="shared" si="1022"/>
        <v>41940.791666649158</v>
      </c>
      <c r="D7230" s="7">
        <v>0</v>
      </c>
      <c r="E7230" s="7"/>
      <c r="G7230">
        <v>70</v>
      </c>
      <c r="H7230" s="12">
        <v>344.77154265077456</v>
      </c>
      <c r="I7230" s="13">
        <f>$D$2*tarifas!$D$12/24</f>
        <v>1.4541666666666666</v>
      </c>
      <c r="J7230" s="13" t="e">
        <f>VLOOKUP(E7230&amp;" "&amp;F7230,tarifas!$A$13:$D$20,4,FALSE)*H7230</f>
        <v>#N/A</v>
      </c>
      <c r="K7230" s="13">
        <f>IF(F7230="COD1",tarifas!$D$11*(SUMIFS($H$11:$H$8770,$F$11:$F$8770,"=COD1",$B$11:$B$8770,"="&amp;B7230)/COUNTIFS($F$11:$F$8770,"=COD1",$B$11:$B$8770,"="&amp;B7230))/COUNTIFS($A$11:$A$8770,"="&amp;A7230,$F$11:$F$8770,"=COD1"),0)</f>
        <v>0</v>
      </c>
      <c r="L7230" s="13" t="e">
        <f>(VLOOKUP(F7230,tarifas!$C$7:$D$10,2,FALSE)+tarifas!$D$21)*datos!H7230</f>
        <v>#N/A</v>
      </c>
      <c r="M7230">
        <v>0</v>
      </c>
      <c r="N7230" s="13" t="e">
        <f t="shared" si="1016"/>
        <v>#N/A</v>
      </c>
      <c r="O7230">
        <f t="shared" si="1017"/>
        <v>0</v>
      </c>
      <c r="P7230" s="12">
        <f t="shared" si="1018"/>
        <v>344.77154265077456</v>
      </c>
      <c r="Q7230">
        <f t="shared" si="1019"/>
        <v>0</v>
      </c>
      <c r="R7230">
        <f>$D$2*tarifas!$D$12/24</f>
        <v>1.4541666666666666</v>
      </c>
      <c r="S7230" t="e">
        <f>VLOOKUP(E7230&amp;" "&amp;F7230,tarifas!$A$13:$D$20,4,FALSE)*P7230</f>
        <v>#N/A</v>
      </c>
      <c r="T7230">
        <f>IF(F7230="COD1",tarifas!$D$11*(SUMIFS($P$11:$P$8770,$F$11:$F$8770,"=COD1",$B$11:$B$8770,"="&amp;B7230)/COUNTIFS($F$11:$F$8770,"=COD1",$B$11:$B$8770,"="&amp;B7230))/COUNTIFS($A$11:$A$8770,"="&amp;A7230,$F$11:$F$8770,"=COD1"),0)</f>
        <v>0</v>
      </c>
      <c r="U7230" t="e">
        <f>(VLOOKUP(F7230,tarifas!$C$7:$D$10,2,FALSE)+tarifas!$D$21)*datos!P7230</f>
        <v>#N/A</v>
      </c>
      <c r="V7230" t="e">
        <f t="shared" si="1020"/>
        <v>#N/A</v>
      </c>
      <c r="W7230">
        <f t="shared" si="1021"/>
        <v>0</v>
      </c>
    </row>
    <row r="7231" spans="1:23" x14ac:dyDescent="0.25">
      <c r="A7231">
        <f t="shared" si="1014"/>
        <v>297</v>
      </c>
      <c r="B7231">
        <f t="shared" si="1015"/>
        <v>10</v>
      </c>
      <c r="C7231" s="1">
        <f t="shared" si="1022"/>
        <v>41940.833333315823</v>
      </c>
      <c r="D7231" s="7">
        <v>0</v>
      </c>
      <c r="E7231" s="7"/>
      <c r="G7231">
        <v>73.58</v>
      </c>
      <c r="H7231" s="12">
        <v>280.12640828896622</v>
      </c>
      <c r="I7231" s="13">
        <f>$D$2*tarifas!$D$12/24</f>
        <v>1.4541666666666666</v>
      </c>
      <c r="J7231" s="13" t="e">
        <f>VLOOKUP(E7231&amp;" "&amp;F7231,tarifas!$A$13:$D$20,4,FALSE)*H7231</f>
        <v>#N/A</v>
      </c>
      <c r="K7231" s="13">
        <f>IF(F7231="COD1",tarifas!$D$11*(SUMIFS($H$11:$H$8770,$F$11:$F$8770,"=COD1",$B$11:$B$8770,"="&amp;B7231)/COUNTIFS($F$11:$F$8770,"=COD1",$B$11:$B$8770,"="&amp;B7231))/COUNTIFS($A$11:$A$8770,"="&amp;A7231,$F$11:$F$8770,"=COD1"),0)</f>
        <v>0</v>
      </c>
      <c r="L7231" s="13" t="e">
        <f>(VLOOKUP(F7231,tarifas!$C$7:$D$10,2,FALSE)+tarifas!$D$21)*datos!H7231</f>
        <v>#N/A</v>
      </c>
      <c r="M7231">
        <v>0</v>
      </c>
      <c r="N7231" s="13" t="e">
        <f t="shared" si="1016"/>
        <v>#N/A</v>
      </c>
      <c r="O7231">
        <f t="shared" si="1017"/>
        <v>0</v>
      </c>
      <c r="P7231" s="12">
        <f t="shared" si="1018"/>
        <v>280.12640828896622</v>
      </c>
      <c r="Q7231">
        <f t="shared" si="1019"/>
        <v>0</v>
      </c>
      <c r="R7231">
        <f>$D$2*tarifas!$D$12/24</f>
        <v>1.4541666666666666</v>
      </c>
      <c r="S7231" t="e">
        <f>VLOOKUP(E7231&amp;" "&amp;F7231,tarifas!$A$13:$D$20,4,FALSE)*P7231</f>
        <v>#N/A</v>
      </c>
      <c r="T7231">
        <f>IF(F7231="COD1",tarifas!$D$11*(SUMIFS($P$11:$P$8770,$F$11:$F$8770,"=COD1",$B$11:$B$8770,"="&amp;B7231)/COUNTIFS($F$11:$F$8770,"=COD1",$B$11:$B$8770,"="&amp;B7231))/COUNTIFS($A$11:$A$8770,"="&amp;A7231,$F$11:$F$8770,"=COD1"),0)</f>
        <v>0</v>
      </c>
      <c r="U7231" t="e">
        <f>(VLOOKUP(F7231,tarifas!$C$7:$D$10,2,FALSE)+tarifas!$D$21)*datos!P7231</f>
        <v>#N/A</v>
      </c>
      <c r="V7231" t="e">
        <f t="shared" si="1020"/>
        <v>#N/A</v>
      </c>
      <c r="W7231">
        <f t="shared" si="1021"/>
        <v>0</v>
      </c>
    </row>
    <row r="7232" spans="1:23" x14ac:dyDescent="0.25">
      <c r="A7232">
        <f t="shared" si="1014"/>
        <v>297</v>
      </c>
      <c r="B7232">
        <f t="shared" si="1015"/>
        <v>10</v>
      </c>
      <c r="C7232" s="1">
        <f t="shared" si="1022"/>
        <v>41940.874999982487</v>
      </c>
      <c r="D7232" s="7">
        <v>0</v>
      </c>
      <c r="E7232" s="7"/>
      <c r="G7232">
        <v>70.12</v>
      </c>
      <c r="H7232" s="12">
        <v>259.72633852756451</v>
      </c>
      <c r="I7232" s="13">
        <f>$D$2*tarifas!$D$12/24</f>
        <v>1.4541666666666666</v>
      </c>
      <c r="J7232" s="13" t="e">
        <f>VLOOKUP(E7232&amp;" "&amp;F7232,tarifas!$A$13:$D$20,4,FALSE)*H7232</f>
        <v>#N/A</v>
      </c>
      <c r="K7232" s="13">
        <f>IF(F7232="COD1",tarifas!$D$11*(SUMIFS($H$11:$H$8770,$F$11:$F$8770,"=COD1",$B$11:$B$8770,"="&amp;B7232)/COUNTIFS($F$11:$F$8770,"=COD1",$B$11:$B$8770,"="&amp;B7232))/COUNTIFS($A$11:$A$8770,"="&amp;A7232,$F$11:$F$8770,"=COD1"),0)</f>
        <v>0</v>
      </c>
      <c r="L7232" s="13" t="e">
        <f>(VLOOKUP(F7232,tarifas!$C$7:$D$10,2,FALSE)+tarifas!$D$21)*datos!H7232</f>
        <v>#N/A</v>
      </c>
      <c r="M7232">
        <v>0</v>
      </c>
      <c r="N7232" s="13" t="e">
        <f t="shared" si="1016"/>
        <v>#N/A</v>
      </c>
      <c r="O7232">
        <f t="shared" si="1017"/>
        <v>0</v>
      </c>
      <c r="P7232" s="12">
        <f t="shared" si="1018"/>
        <v>259.72633852756451</v>
      </c>
      <c r="Q7232">
        <f t="shared" si="1019"/>
        <v>0</v>
      </c>
      <c r="R7232">
        <f>$D$2*tarifas!$D$12/24</f>
        <v>1.4541666666666666</v>
      </c>
      <c r="S7232" t="e">
        <f>VLOOKUP(E7232&amp;" "&amp;F7232,tarifas!$A$13:$D$20,4,FALSE)*P7232</f>
        <v>#N/A</v>
      </c>
      <c r="T7232">
        <f>IF(F7232="COD1",tarifas!$D$11*(SUMIFS($P$11:$P$8770,$F$11:$F$8770,"=COD1",$B$11:$B$8770,"="&amp;B7232)/COUNTIFS($F$11:$F$8770,"=COD1",$B$11:$B$8770,"="&amp;B7232))/COUNTIFS($A$11:$A$8770,"="&amp;A7232,$F$11:$F$8770,"=COD1"),0)</f>
        <v>0</v>
      </c>
      <c r="U7232" t="e">
        <f>(VLOOKUP(F7232,tarifas!$C$7:$D$10,2,FALSE)+tarifas!$D$21)*datos!P7232</f>
        <v>#N/A</v>
      </c>
      <c r="V7232" t="e">
        <f t="shared" si="1020"/>
        <v>#N/A</v>
      </c>
      <c r="W7232">
        <f t="shared" si="1021"/>
        <v>0</v>
      </c>
    </row>
    <row r="7233" spans="1:23" x14ac:dyDescent="0.25">
      <c r="A7233">
        <f t="shared" si="1014"/>
        <v>297</v>
      </c>
      <c r="B7233">
        <f t="shared" si="1015"/>
        <v>10</v>
      </c>
      <c r="C7233" s="1">
        <f t="shared" si="1022"/>
        <v>41940.916666649151</v>
      </c>
      <c r="D7233" s="7">
        <v>0</v>
      </c>
      <c r="E7233" s="7"/>
      <c r="G7233">
        <v>64.349999999999994</v>
      </c>
      <c r="H7233" s="12">
        <v>267.29853202634848</v>
      </c>
      <c r="I7233" s="13">
        <f>$D$2*tarifas!$D$12/24</f>
        <v>1.4541666666666666</v>
      </c>
      <c r="J7233" s="13" t="e">
        <f>VLOOKUP(E7233&amp;" "&amp;F7233,tarifas!$A$13:$D$20,4,FALSE)*H7233</f>
        <v>#N/A</v>
      </c>
      <c r="K7233" s="13">
        <f>IF(F7233="COD1",tarifas!$D$11*(SUMIFS($H$11:$H$8770,$F$11:$F$8770,"=COD1",$B$11:$B$8770,"="&amp;B7233)/COUNTIFS($F$11:$F$8770,"=COD1",$B$11:$B$8770,"="&amp;B7233))/COUNTIFS($A$11:$A$8770,"="&amp;A7233,$F$11:$F$8770,"=COD1"),0)</f>
        <v>0</v>
      </c>
      <c r="L7233" s="13" t="e">
        <f>(VLOOKUP(F7233,tarifas!$C$7:$D$10,2,FALSE)+tarifas!$D$21)*datos!H7233</f>
        <v>#N/A</v>
      </c>
      <c r="M7233">
        <v>0</v>
      </c>
      <c r="N7233" s="13" t="e">
        <f t="shared" si="1016"/>
        <v>#N/A</v>
      </c>
      <c r="O7233">
        <f t="shared" si="1017"/>
        <v>0</v>
      </c>
      <c r="P7233" s="12">
        <f t="shared" si="1018"/>
        <v>267.29853202634848</v>
      </c>
      <c r="Q7233">
        <f t="shared" si="1019"/>
        <v>0</v>
      </c>
      <c r="R7233">
        <f>$D$2*tarifas!$D$12/24</f>
        <v>1.4541666666666666</v>
      </c>
      <c r="S7233" t="e">
        <f>VLOOKUP(E7233&amp;" "&amp;F7233,tarifas!$A$13:$D$20,4,FALSE)*P7233</f>
        <v>#N/A</v>
      </c>
      <c r="T7233">
        <f>IF(F7233="COD1",tarifas!$D$11*(SUMIFS($P$11:$P$8770,$F$11:$F$8770,"=COD1",$B$11:$B$8770,"="&amp;B7233)/COUNTIFS($F$11:$F$8770,"=COD1",$B$11:$B$8770,"="&amp;B7233))/COUNTIFS($A$11:$A$8770,"="&amp;A7233,$F$11:$F$8770,"=COD1"),0)</f>
        <v>0</v>
      </c>
      <c r="U7233" t="e">
        <f>(VLOOKUP(F7233,tarifas!$C$7:$D$10,2,FALSE)+tarifas!$D$21)*datos!P7233</f>
        <v>#N/A</v>
      </c>
      <c r="V7233" t="e">
        <f t="shared" si="1020"/>
        <v>#N/A</v>
      </c>
      <c r="W7233">
        <f t="shared" si="1021"/>
        <v>0</v>
      </c>
    </row>
    <row r="7234" spans="1:23" x14ac:dyDescent="0.25">
      <c r="A7234">
        <f t="shared" si="1014"/>
        <v>297</v>
      </c>
      <c r="B7234">
        <f t="shared" si="1015"/>
        <v>10</v>
      </c>
      <c r="C7234" s="1">
        <f t="shared" si="1022"/>
        <v>41940.958333315815</v>
      </c>
      <c r="D7234" s="7">
        <v>0</v>
      </c>
      <c r="E7234" s="7"/>
      <c r="G7234">
        <v>59.1</v>
      </c>
      <c r="H7234" s="12">
        <v>264.33848764958572</v>
      </c>
      <c r="I7234" s="13">
        <f>$D$2*tarifas!$D$12/24</f>
        <v>1.4541666666666666</v>
      </c>
      <c r="J7234" s="13" t="e">
        <f>VLOOKUP(E7234&amp;" "&amp;F7234,tarifas!$A$13:$D$20,4,FALSE)*H7234</f>
        <v>#N/A</v>
      </c>
      <c r="K7234" s="13">
        <f>IF(F7234="COD1",tarifas!$D$11*(SUMIFS($H$11:$H$8770,$F$11:$F$8770,"=COD1",$B$11:$B$8770,"="&amp;B7234)/COUNTIFS($F$11:$F$8770,"=COD1",$B$11:$B$8770,"="&amp;B7234))/COUNTIFS($A$11:$A$8770,"="&amp;A7234,$F$11:$F$8770,"=COD1"),0)</f>
        <v>0</v>
      </c>
      <c r="L7234" s="13" t="e">
        <f>(VLOOKUP(F7234,tarifas!$C$7:$D$10,2,FALSE)+tarifas!$D$21)*datos!H7234</f>
        <v>#N/A</v>
      </c>
      <c r="M7234">
        <v>0</v>
      </c>
      <c r="N7234" s="13" t="e">
        <f t="shared" si="1016"/>
        <v>#N/A</v>
      </c>
      <c r="O7234">
        <f t="shared" si="1017"/>
        <v>0</v>
      </c>
      <c r="P7234" s="12">
        <f t="shared" si="1018"/>
        <v>264.33848764958572</v>
      </c>
      <c r="Q7234">
        <f t="shared" si="1019"/>
        <v>0</v>
      </c>
      <c r="R7234">
        <f>$D$2*tarifas!$D$12/24</f>
        <v>1.4541666666666666</v>
      </c>
      <c r="S7234" t="e">
        <f>VLOOKUP(E7234&amp;" "&amp;F7234,tarifas!$A$13:$D$20,4,FALSE)*P7234</f>
        <v>#N/A</v>
      </c>
      <c r="T7234">
        <f>IF(F7234="COD1",tarifas!$D$11*(SUMIFS($P$11:$P$8770,$F$11:$F$8770,"=COD1",$B$11:$B$8770,"="&amp;B7234)/COUNTIFS($F$11:$F$8770,"=COD1",$B$11:$B$8770,"="&amp;B7234))/COUNTIFS($A$11:$A$8770,"="&amp;A7234,$F$11:$F$8770,"=COD1"),0)</f>
        <v>0</v>
      </c>
      <c r="U7234" t="e">
        <f>(VLOOKUP(F7234,tarifas!$C$7:$D$10,2,FALSE)+tarifas!$D$21)*datos!P7234</f>
        <v>#N/A</v>
      </c>
      <c r="V7234" t="e">
        <f t="shared" si="1020"/>
        <v>#N/A</v>
      </c>
      <c r="W7234">
        <f t="shared" si="1021"/>
        <v>0</v>
      </c>
    </row>
    <row r="7235" spans="1:23" x14ac:dyDescent="0.25">
      <c r="A7235">
        <f t="shared" si="1014"/>
        <v>298</v>
      </c>
      <c r="B7235">
        <f t="shared" si="1015"/>
        <v>10</v>
      </c>
      <c r="C7235" s="1">
        <f t="shared" si="1022"/>
        <v>41940.999999982479</v>
      </c>
      <c r="D7235" s="7">
        <v>0</v>
      </c>
      <c r="E7235" s="7"/>
      <c r="G7235">
        <v>46.98</v>
      </c>
      <c r="H7235" s="12">
        <v>255.31481616129969</v>
      </c>
      <c r="I7235" s="13">
        <f>$D$2*tarifas!$D$12/24</f>
        <v>1.4541666666666666</v>
      </c>
      <c r="J7235" s="13" t="e">
        <f>VLOOKUP(E7235&amp;" "&amp;F7235,tarifas!$A$13:$D$20,4,FALSE)*H7235</f>
        <v>#N/A</v>
      </c>
      <c r="K7235" s="13">
        <f>IF(F7235="COD1",tarifas!$D$11*(SUMIFS($H$11:$H$8770,$F$11:$F$8770,"=COD1",$B$11:$B$8770,"="&amp;B7235)/COUNTIFS($F$11:$F$8770,"=COD1",$B$11:$B$8770,"="&amp;B7235))/COUNTIFS($A$11:$A$8770,"="&amp;A7235,$F$11:$F$8770,"=COD1"),0)</f>
        <v>0</v>
      </c>
      <c r="L7235" s="13" t="e">
        <f>(VLOOKUP(F7235,tarifas!$C$7:$D$10,2,FALSE)+tarifas!$D$21)*datos!H7235</f>
        <v>#N/A</v>
      </c>
      <c r="M7235">
        <v>0</v>
      </c>
      <c r="N7235" s="13" t="e">
        <f t="shared" si="1016"/>
        <v>#N/A</v>
      </c>
      <c r="O7235">
        <f t="shared" si="1017"/>
        <v>0</v>
      </c>
      <c r="P7235" s="12">
        <f t="shared" si="1018"/>
        <v>255.31481616129969</v>
      </c>
      <c r="Q7235">
        <f t="shared" si="1019"/>
        <v>0</v>
      </c>
      <c r="R7235">
        <f>$D$2*tarifas!$D$12/24</f>
        <v>1.4541666666666666</v>
      </c>
      <c r="S7235" t="e">
        <f>VLOOKUP(E7235&amp;" "&amp;F7235,tarifas!$A$13:$D$20,4,FALSE)*P7235</f>
        <v>#N/A</v>
      </c>
      <c r="T7235">
        <f>IF(F7235="COD1",tarifas!$D$11*(SUMIFS($P$11:$P$8770,$F$11:$F$8770,"=COD1",$B$11:$B$8770,"="&amp;B7235)/COUNTIFS($F$11:$F$8770,"=COD1",$B$11:$B$8770,"="&amp;B7235))/COUNTIFS($A$11:$A$8770,"="&amp;A7235,$F$11:$F$8770,"=COD1"),0)</f>
        <v>0</v>
      </c>
      <c r="U7235" t="e">
        <f>(VLOOKUP(F7235,tarifas!$C$7:$D$10,2,FALSE)+tarifas!$D$21)*datos!P7235</f>
        <v>#N/A</v>
      </c>
      <c r="V7235" t="e">
        <f t="shared" si="1020"/>
        <v>#N/A</v>
      </c>
      <c r="W7235">
        <f t="shared" si="1021"/>
        <v>0</v>
      </c>
    </row>
    <row r="7236" spans="1:23" x14ac:dyDescent="0.25">
      <c r="A7236">
        <f t="shared" si="1014"/>
        <v>298</v>
      </c>
      <c r="B7236">
        <f t="shared" si="1015"/>
        <v>10</v>
      </c>
      <c r="C7236" s="1">
        <f t="shared" si="1022"/>
        <v>41941.041666649144</v>
      </c>
      <c r="D7236" s="7">
        <v>0</v>
      </c>
      <c r="E7236" s="7"/>
      <c r="G7236">
        <v>44.58</v>
      </c>
      <c r="H7236" s="12">
        <v>252.32680470762739</v>
      </c>
      <c r="I7236" s="13">
        <f>$D$2*tarifas!$D$12/24</f>
        <v>1.4541666666666666</v>
      </c>
      <c r="J7236" s="13" t="e">
        <f>VLOOKUP(E7236&amp;" "&amp;F7236,tarifas!$A$13:$D$20,4,FALSE)*H7236</f>
        <v>#N/A</v>
      </c>
      <c r="K7236" s="13">
        <f>IF(F7236="COD1",tarifas!$D$11*(SUMIFS($H$11:$H$8770,$F$11:$F$8770,"=COD1",$B$11:$B$8770,"="&amp;B7236)/COUNTIFS($F$11:$F$8770,"=COD1",$B$11:$B$8770,"="&amp;B7236))/COUNTIFS($A$11:$A$8770,"="&amp;A7236,$F$11:$F$8770,"=COD1"),0)</f>
        <v>0</v>
      </c>
      <c r="L7236" s="13" t="e">
        <f>(VLOOKUP(F7236,tarifas!$C$7:$D$10,2,FALSE)+tarifas!$D$21)*datos!H7236</f>
        <v>#N/A</v>
      </c>
      <c r="M7236">
        <v>0</v>
      </c>
      <c r="N7236" s="13" t="e">
        <f t="shared" si="1016"/>
        <v>#N/A</v>
      </c>
      <c r="O7236">
        <f t="shared" si="1017"/>
        <v>0</v>
      </c>
      <c r="P7236" s="12">
        <f t="shared" si="1018"/>
        <v>252.32680470762739</v>
      </c>
      <c r="Q7236">
        <f t="shared" si="1019"/>
        <v>0</v>
      </c>
      <c r="R7236">
        <f>$D$2*tarifas!$D$12/24</f>
        <v>1.4541666666666666</v>
      </c>
      <c r="S7236" t="e">
        <f>VLOOKUP(E7236&amp;" "&amp;F7236,tarifas!$A$13:$D$20,4,FALSE)*P7236</f>
        <v>#N/A</v>
      </c>
      <c r="T7236">
        <f>IF(F7236="COD1",tarifas!$D$11*(SUMIFS($P$11:$P$8770,$F$11:$F$8770,"=COD1",$B$11:$B$8770,"="&amp;B7236)/COUNTIFS($F$11:$F$8770,"=COD1",$B$11:$B$8770,"="&amp;B7236))/COUNTIFS($A$11:$A$8770,"="&amp;A7236,$F$11:$F$8770,"=COD1"),0)</f>
        <v>0</v>
      </c>
      <c r="U7236" t="e">
        <f>(VLOOKUP(F7236,tarifas!$C$7:$D$10,2,FALSE)+tarifas!$D$21)*datos!P7236</f>
        <v>#N/A</v>
      </c>
      <c r="V7236" t="e">
        <f t="shared" si="1020"/>
        <v>#N/A</v>
      </c>
      <c r="W7236">
        <f t="shared" si="1021"/>
        <v>0</v>
      </c>
    </row>
    <row r="7237" spans="1:23" x14ac:dyDescent="0.25">
      <c r="A7237">
        <f t="shared" si="1014"/>
        <v>298</v>
      </c>
      <c r="B7237">
        <f t="shared" si="1015"/>
        <v>10</v>
      </c>
      <c r="C7237" s="1">
        <f t="shared" si="1022"/>
        <v>41941.083333315808</v>
      </c>
      <c r="D7237" s="7">
        <v>0</v>
      </c>
      <c r="E7237" s="7"/>
      <c r="G7237">
        <v>40</v>
      </c>
      <c r="H7237" s="12">
        <v>246.78497203664341</v>
      </c>
      <c r="I7237" s="13">
        <f>$D$2*tarifas!$D$12/24</f>
        <v>1.4541666666666666</v>
      </c>
      <c r="J7237" s="13" t="e">
        <f>VLOOKUP(E7237&amp;" "&amp;F7237,tarifas!$A$13:$D$20,4,FALSE)*H7237</f>
        <v>#N/A</v>
      </c>
      <c r="K7237" s="13">
        <f>IF(F7237="COD1",tarifas!$D$11*(SUMIFS($H$11:$H$8770,$F$11:$F$8770,"=COD1",$B$11:$B$8770,"="&amp;B7237)/COUNTIFS($F$11:$F$8770,"=COD1",$B$11:$B$8770,"="&amp;B7237))/COUNTIFS($A$11:$A$8770,"="&amp;A7237,$F$11:$F$8770,"=COD1"),0)</f>
        <v>0</v>
      </c>
      <c r="L7237" s="13" t="e">
        <f>(VLOOKUP(F7237,tarifas!$C$7:$D$10,2,FALSE)+tarifas!$D$21)*datos!H7237</f>
        <v>#N/A</v>
      </c>
      <c r="M7237">
        <v>0</v>
      </c>
      <c r="N7237" s="13" t="e">
        <f t="shared" si="1016"/>
        <v>#N/A</v>
      </c>
      <c r="O7237">
        <f t="shared" si="1017"/>
        <v>0</v>
      </c>
      <c r="P7237" s="12">
        <f t="shared" si="1018"/>
        <v>246.78497203664341</v>
      </c>
      <c r="Q7237">
        <f t="shared" si="1019"/>
        <v>0</v>
      </c>
      <c r="R7237">
        <f>$D$2*tarifas!$D$12/24</f>
        <v>1.4541666666666666</v>
      </c>
      <c r="S7237" t="e">
        <f>VLOOKUP(E7237&amp;" "&amp;F7237,tarifas!$A$13:$D$20,4,FALSE)*P7237</f>
        <v>#N/A</v>
      </c>
      <c r="T7237">
        <f>IF(F7237="COD1",tarifas!$D$11*(SUMIFS($P$11:$P$8770,$F$11:$F$8770,"=COD1",$B$11:$B$8770,"="&amp;B7237)/COUNTIFS($F$11:$F$8770,"=COD1",$B$11:$B$8770,"="&amp;B7237))/COUNTIFS($A$11:$A$8770,"="&amp;A7237,$F$11:$F$8770,"=COD1"),0)</f>
        <v>0</v>
      </c>
      <c r="U7237" t="e">
        <f>(VLOOKUP(F7237,tarifas!$C$7:$D$10,2,FALSE)+tarifas!$D$21)*datos!P7237</f>
        <v>#N/A</v>
      </c>
      <c r="V7237" t="e">
        <f t="shared" si="1020"/>
        <v>#N/A</v>
      </c>
      <c r="W7237">
        <f t="shared" si="1021"/>
        <v>0</v>
      </c>
    </row>
    <row r="7238" spans="1:23" x14ac:dyDescent="0.25">
      <c r="A7238">
        <f t="shared" si="1014"/>
        <v>298</v>
      </c>
      <c r="B7238">
        <f t="shared" si="1015"/>
        <v>10</v>
      </c>
      <c r="C7238" s="1">
        <f t="shared" si="1022"/>
        <v>41941.124999982472</v>
      </c>
      <c r="D7238" s="7">
        <v>0</v>
      </c>
      <c r="E7238" s="7"/>
      <c r="G7238">
        <v>39</v>
      </c>
      <c r="H7238" s="12">
        <v>231.2415985569512</v>
      </c>
      <c r="I7238" s="13">
        <f>$D$2*tarifas!$D$12/24</f>
        <v>1.4541666666666666</v>
      </c>
      <c r="J7238" s="13" t="e">
        <f>VLOOKUP(E7238&amp;" "&amp;F7238,tarifas!$A$13:$D$20,4,FALSE)*H7238</f>
        <v>#N/A</v>
      </c>
      <c r="K7238" s="13">
        <f>IF(F7238="COD1",tarifas!$D$11*(SUMIFS($H$11:$H$8770,$F$11:$F$8770,"=COD1",$B$11:$B$8770,"="&amp;B7238)/COUNTIFS($F$11:$F$8770,"=COD1",$B$11:$B$8770,"="&amp;B7238))/COUNTIFS($A$11:$A$8770,"="&amp;A7238,$F$11:$F$8770,"=COD1"),0)</f>
        <v>0</v>
      </c>
      <c r="L7238" s="13" t="e">
        <f>(VLOOKUP(F7238,tarifas!$C$7:$D$10,2,FALSE)+tarifas!$D$21)*datos!H7238</f>
        <v>#N/A</v>
      </c>
      <c r="M7238">
        <v>0</v>
      </c>
      <c r="N7238" s="13" t="e">
        <f t="shared" si="1016"/>
        <v>#N/A</v>
      </c>
      <c r="O7238">
        <f t="shared" si="1017"/>
        <v>0</v>
      </c>
      <c r="P7238" s="12">
        <f t="shared" si="1018"/>
        <v>231.2415985569512</v>
      </c>
      <c r="Q7238">
        <f t="shared" si="1019"/>
        <v>0</v>
      </c>
      <c r="R7238">
        <f>$D$2*tarifas!$D$12/24</f>
        <v>1.4541666666666666</v>
      </c>
      <c r="S7238" t="e">
        <f>VLOOKUP(E7238&amp;" "&amp;F7238,tarifas!$A$13:$D$20,4,FALSE)*P7238</f>
        <v>#N/A</v>
      </c>
      <c r="T7238">
        <f>IF(F7238="COD1",tarifas!$D$11*(SUMIFS($P$11:$P$8770,$F$11:$F$8770,"=COD1",$B$11:$B$8770,"="&amp;B7238)/COUNTIFS($F$11:$F$8770,"=COD1",$B$11:$B$8770,"="&amp;B7238))/COUNTIFS($A$11:$A$8770,"="&amp;A7238,$F$11:$F$8770,"=COD1"),0)</f>
        <v>0</v>
      </c>
      <c r="U7238" t="e">
        <f>(VLOOKUP(F7238,tarifas!$C$7:$D$10,2,FALSE)+tarifas!$D$21)*datos!P7238</f>
        <v>#N/A</v>
      </c>
      <c r="V7238" t="e">
        <f t="shared" si="1020"/>
        <v>#N/A</v>
      </c>
      <c r="W7238">
        <f t="shared" si="1021"/>
        <v>0</v>
      </c>
    </row>
    <row r="7239" spans="1:23" x14ac:dyDescent="0.25">
      <c r="A7239">
        <f t="shared" si="1014"/>
        <v>298</v>
      </c>
      <c r="B7239">
        <f t="shared" si="1015"/>
        <v>10</v>
      </c>
      <c r="C7239" s="1">
        <f t="shared" si="1022"/>
        <v>41941.166666649136</v>
      </c>
      <c r="D7239" s="7">
        <v>0</v>
      </c>
      <c r="E7239" s="7"/>
      <c r="G7239">
        <v>39.4</v>
      </c>
      <c r="H7239" s="12">
        <v>223.87493418793582</v>
      </c>
      <c r="I7239" s="13">
        <f>$D$2*tarifas!$D$12/24</f>
        <v>1.4541666666666666</v>
      </c>
      <c r="J7239" s="13" t="e">
        <f>VLOOKUP(E7239&amp;" "&amp;F7239,tarifas!$A$13:$D$20,4,FALSE)*H7239</f>
        <v>#N/A</v>
      </c>
      <c r="K7239" s="13">
        <f>IF(F7239="COD1",tarifas!$D$11*(SUMIFS($H$11:$H$8770,$F$11:$F$8770,"=COD1",$B$11:$B$8770,"="&amp;B7239)/COUNTIFS($F$11:$F$8770,"=COD1",$B$11:$B$8770,"="&amp;B7239))/COUNTIFS($A$11:$A$8770,"="&amp;A7239,$F$11:$F$8770,"=COD1"),0)</f>
        <v>0</v>
      </c>
      <c r="L7239" s="13" t="e">
        <f>(VLOOKUP(F7239,tarifas!$C$7:$D$10,2,FALSE)+tarifas!$D$21)*datos!H7239</f>
        <v>#N/A</v>
      </c>
      <c r="M7239">
        <v>0</v>
      </c>
      <c r="N7239" s="13" t="e">
        <f t="shared" si="1016"/>
        <v>#N/A</v>
      </c>
      <c r="O7239">
        <f t="shared" si="1017"/>
        <v>0</v>
      </c>
      <c r="P7239" s="12">
        <f t="shared" si="1018"/>
        <v>223.87493418793582</v>
      </c>
      <c r="Q7239">
        <f t="shared" si="1019"/>
        <v>0</v>
      </c>
      <c r="R7239">
        <f>$D$2*tarifas!$D$12/24</f>
        <v>1.4541666666666666</v>
      </c>
      <c r="S7239" t="e">
        <f>VLOOKUP(E7239&amp;" "&amp;F7239,tarifas!$A$13:$D$20,4,FALSE)*P7239</f>
        <v>#N/A</v>
      </c>
      <c r="T7239">
        <f>IF(F7239="COD1",tarifas!$D$11*(SUMIFS($P$11:$P$8770,$F$11:$F$8770,"=COD1",$B$11:$B$8770,"="&amp;B7239)/COUNTIFS($F$11:$F$8770,"=COD1",$B$11:$B$8770,"="&amp;B7239))/COUNTIFS($A$11:$A$8770,"="&amp;A7239,$F$11:$F$8770,"=COD1"),0)</f>
        <v>0</v>
      </c>
      <c r="U7239" t="e">
        <f>(VLOOKUP(F7239,tarifas!$C$7:$D$10,2,FALSE)+tarifas!$D$21)*datos!P7239</f>
        <v>#N/A</v>
      </c>
      <c r="V7239" t="e">
        <f t="shared" si="1020"/>
        <v>#N/A</v>
      </c>
      <c r="W7239">
        <f t="shared" si="1021"/>
        <v>0</v>
      </c>
    </row>
    <row r="7240" spans="1:23" x14ac:dyDescent="0.25">
      <c r="A7240">
        <f t="shared" si="1014"/>
        <v>298</v>
      </c>
      <c r="B7240">
        <f t="shared" si="1015"/>
        <v>10</v>
      </c>
      <c r="C7240" s="1">
        <f t="shared" si="1022"/>
        <v>41941.208333315801</v>
      </c>
      <c r="D7240" s="7">
        <v>0</v>
      </c>
      <c r="E7240" s="7"/>
      <c r="G7240">
        <v>43.02</v>
      </c>
      <c r="H7240" s="12">
        <v>223.50890043405914</v>
      </c>
      <c r="I7240" s="13">
        <f>$D$2*tarifas!$D$12/24</f>
        <v>1.4541666666666666</v>
      </c>
      <c r="J7240" s="13" t="e">
        <f>VLOOKUP(E7240&amp;" "&amp;F7240,tarifas!$A$13:$D$20,4,FALSE)*H7240</f>
        <v>#N/A</v>
      </c>
      <c r="K7240" s="13">
        <f>IF(F7240="COD1",tarifas!$D$11*(SUMIFS($H$11:$H$8770,$F$11:$F$8770,"=COD1",$B$11:$B$8770,"="&amp;B7240)/COUNTIFS($F$11:$F$8770,"=COD1",$B$11:$B$8770,"="&amp;B7240))/COUNTIFS($A$11:$A$8770,"="&amp;A7240,$F$11:$F$8770,"=COD1"),0)</f>
        <v>0</v>
      </c>
      <c r="L7240" s="13" t="e">
        <f>(VLOOKUP(F7240,tarifas!$C$7:$D$10,2,FALSE)+tarifas!$D$21)*datos!H7240</f>
        <v>#N/A</v>
      </c>
      <c r="M7240">
        <v>0</v>
      </c>
      <c r="N7240" s="13" t="e">
        <f t="shared" si="1016"/>
        <v>#N/A</v>
      </c>
      <c r="O7240">
        <f t="shared" si="1017"/>
        <v>0</v>
      </c>
      <c r="P7240" s="12">
        <f t="shared" si="1018"/>
        <v>223.50890043405914</v>
      </c>
      <c r="Q7240">
        <f t="shared" si="1019"/>
        <v>0</v>
      </c>
      <c r="R7240">
        <f>$D$2*tarifas!$D$12/24</f>
        <v>1.4541666666666666</v>
      </c>
      <c r="S7240" t="e">
        <f>VLOOKUP(E7240&amp;" "&amp;F7240,tarifas!$A$13:$D$20,4,FALSE)*P7240</f>
        <v>#N/A</v>
      </c>
      <c r="T7240">
        <f>IF(F7240="COD1",tarifas!$D$11*(SUMIFS($P$11:$P$8770,$F$11:$F$8770,"=COD1",$B$11:$B$8770,"="&amp;B7240)/COUNTIFS($F$11:$F$8770,"=COD1",$B$11:$B$8770,"="&amp;B7240))/COUNTIFS($A$11:$A$8770,"="&amp;A7240,$F$11:$F$8770,"=COD1"),0)</f>
        <v>0</v>
      </c>
      <c r="U7240" t="e">
        <f>(VLOOKUP(F7240,tarifas!$C$7:$D$10,2,FALSE)+tarifas!$D$21)*datos!P7240</f>
        <v>#N/A</v>
      </c>
      <c r="V7240" t="e">
        <f t="shared" si="1020"/>
        <v>#N/A</v>
      </c>
      <c r="W7240">
        <f t="shared" si="1021"/>
        <v>0</v>
      </c>
    </row>
    <row r="7241" spans="1:23" x14ac:dyDescent="0.25">
      <c r="A7241">
        <f t="shared" si="1014"/>
        <v>298</v>
      </c>
      <c r="B7241">
        <f t="shared" si="1015"/>
        <v>10</v>
      </c>
      <c r="C7241" s="1">
        <f t="shared" si="1022"/>
        <v>41941.249999982465</v>
      </c>
      <c r="D7241" s="7">
        <v>8.7575757575757596</v>
      </c>
      <c r="E7241" s="7"/>
      <c r="G7241">
        <v>47.84</v>
      </c>
      <c r="H7241" s="12">
        <v>223.18021018400145</v>
      </c>
      <c r="I7241" s="13">
        <f>$D$2*tarifas!$D$12/24</f>
        <v>1.4541666666666666</v>
      </c>
      <c r="J7241" s="13" t="e">
        <f>VLOOKUP(E7241&amp;" "&amp;F7241,tarifas!$A$13:$D$20,4,FALSE)*H7241</f>
        <v>#N/A</v>
      </c>
      <c r="K7241" s="13">
        <f>IF(F7241="COD1",tarifas!$D$11*(SUMIFS($H$11:$H$8770,$F$11:$F$8770,"=COD1",$B$11:$B$8770,"="&amp;B7241)/COUNTIFS($F$11:$F$8770,"=COD1",$B$11:$B$8770,"="&amp;B7241))/COUNTIFS($A$11:$A$8770,"="&amp;A7241,$F$11:$F$8770,"=COD1"),0)</f>
        <v>0</v>
      </c>
      <c r="L7241" s="13" t="e">
        <f>(VLOOKUP(F7241,tarifas!$C$7:$D$10,2,FALSE)+tarifas!$D$21)*datos!H7241</f>
        <v>#N/A</v>
      </c>
      <c r="M7241">
        <v>0</v>
      </c>
      <c r="N7241" s="13" t="e">
        <f t="shared" si="1016"/>
        <v>#N/A</v>
      </c>
      <c r="O7241">
        <f t="shared" si="1017"/>
        <v>0</v>
      </c>
      <c r="P7241" s="12">
        <f t="shared" si="1018"/>
        <v>223.18021018400145</v>
      </c>
      <c r="Q7241">
        <f t="shared" si="1019"/>
        <v>0</v>
      </c>
      <c r="R7241">
        <f>$D$2*tarifas!$D$12/24</f>
        <v>1.4541666666666666</v>
      </c>
      <c r="S7241" t="e">
        <f>VLOOKUP(E7241&amp;" "&amp;F7241,tarifas!$A$13:$D$20,4,FALSE)*P7241</f>
        <v>#N/A</v>
      </c>
      <c r="T7241">
        <f>IF(F7241="COD1",tarifas!$D$11*(SUMIFS($P$11:$P$8770,$F$11:$F$8770,"=COD1",$B$11:$B$8770,"="&amp;B7241)/COUNTIFS($F$11:$F$8770,"=COD1",$B$11:$B$8770,"="&amp;B7241))/COUNTIFS($A$11:$A$8770,"="&amp;A7241,$F$11:$F$8770,"=COD1"),0)</f>
        <v>0</v>
      </c>
      <c r="U7241" t="e">
        <f>(VLOOKUP(F7241,tarifas!$C$7:$D$10,2,FALSE)+tarifas!$D$21)*datos!P7241</f>
        <v>#N/A</v>
      </c>
      <c r="V7241" t="e">
        <f t="shared" si="1020"/>
        <v>#N/A</v>
      </c>
      <c r="W7241">
        <f t="shared" si="1021"/>
        <v>0</v>
      </c>
    </row>
    <row r="7242" spans="1:23" x14ac:dyDescent="0.25">
      <c r="A7242">
        <f t="shared" si="1014"/>
        <v>298</v>
      </c>
      <c r="B7242">
        <f t="shared" si="1015"/>
        <v>10</v>
      </c>
      <c r="C7242" s="1">
        <f t="shared" si="1022"/>
        <v>41941.291666649129</v>
      </c>
      <c r="D7242" s="7">
        <v>169.4848484848485</v>
      </c>
      <c r="E7242" s="7"/>
      <c r="G7242">
        <v>69.38</v>
      </c>
      <c r="H7242" s="12">
        <v>246.42650475175034</v>
      </c>
      <c r="I7242" s="13">
        <f>$D$2*tarifas!$D$12/24</f>
        <v>1.4541666666666666</v>
      </c>
      <c r="J7242" s="13" t="e">
        <f>VLOOKUP(E7242&amp;" "&amp;F7242,tarifas!$A$13:$D$20,4,FALSE)*H7242</f>
        <v>#N/A</v>
      </c>
      <c r="K7242" s="13">
        <f>IF(F7242="COD1",tarifas!$D$11*(SUMIFS($H$11:$H$8770,$F$11:$F$8770,"=COD1",$B$11:$B$8770,"="&amp;B7242)/COUNTIFS($F$11:$F$8770,"=COD1",$B$11:$B$8770,"="&amp;B7242))/COUNTIFS($A$11:$A$8770,"="&amp;A7242,$F$11:$F$8770,"=COD1"),0)</f>
        <v>0</v>
      </c>
      <c r="L7242" s="13" t="e">
        <f>(VLOOKUP(F7242,tarifas!$C$7:$D$10,2,FALSE)+tarifas!$D$21)*datos!H7242</f>
        <v>#N/A</v>
      </c>
      <c r="M7242">
        <v>20.581669999999999</v>
      </c>
      <c r="N7242" s="13" t="e">
        <f t="shared" si="1016"/>
        <v>#N/A</v>
      </c>
      <c r="O7242">
        <f t="shared" si="1017"/>
        <v>20.581669999999999</v>
      </c>
      <c r="P7242" s="12">
        <f t="shared" si="1018"/>
        <v>225.84483475175034</v>
      </c>
      <c r="Q7242">
        <f t="shared" si="1019"/>
        <v>0</v>
      </c>
      <c r="R7242">
        <f>$D$2*tarifas!$D$12/24</f>
        <v>1.4541666666666666</v>
      </c>
      <c r="S7242" t="e">
        <f>VLOOKUP(E7242&amp;" "&amp;F7242,tarifas!$A$13:$D$20,4,FALSE)*P7242</f>
        <v>#N/A</v>
      </c>
      <c r="T7242">
        <f>IF(F7242="COD1",tarifas!$D$11*(SUMIFS($P$11:$P$8770,$F$11:$F$8770,"=COD1",$B$11:$B$8770,"="&amp;B7242)/COUNTIFS($F$11:$F$8770,"=COD1",$B$11:$B$8770,"="&amp;B7242))/COUNTIFS($A$11:$A$8770,"="&amp;A7242,$F$11:$F$8770,"=COD1"),0)</f>
        <v>0</v>
      </c>
      <c r="U7242" t="e">
        <f>(VLOOKUP(F7242,tarifas!$C$7:$D$10,2,FALSE)+tarifas!$D$21)*datos!P7242</f>
        <v>#N/A</v>
      </c>
      <c r="V7242" t="e">
        <f t="shared" si="1020"/>
        <v>#N/A</v>
      </c>
      <c r="W7242">
        <f t="shared" si="1021"/>
        <v>0</v>
      </c>
    </row>
    <row r="7243" spans="1:23" x14ac:dyDescent="0.25">
      <c r="A7243">
        <f t="shared" si="1014"/>
        <v>298</v>
      </c>
      <c r="B7243">
        <f t="shared" si="1015"/>
        <v>10</v>
      </c>
      <c r="C7243" s="1">
        <f t="shared" si="1022"/>
        <v>41941.333333315793</v>
      </c>
      <c r="D7243" s="7">
        <v>392.28787878787875</v>
      </c>
      <c r="E7243" s="7"/>
      <c r="G7243">
        <v>70.12</v>
      </c>
      <c r="H7243" s="12">
        <v>319.59818472897967</v>
      </c>
      <c r="I7243" s="13">
        <f>$D$2*tarifas!$D$12/24</f>
        <v>1.4541666666666666</v>
      </c>
      <c r="J7243" s="13" t="e">
        <f>VLOOKUP(E7243&amp;" "&amp;F7243,tarifas!$A$13:$D$20,4,FALSE)*H7243</f>
        <v>#N/A</v>
      </c>
      <c r="K7243" s="13">
        <f>IF(F7243="COD1",tarifas!$D$11*(SUMIFS($H$11:$H$8770,$F$11:$F$8770,"=COD1",$B$11:$B$8770,"="&amp;B7243)/COUNTIFS($F$11:$F$8770,"=COD1",$B$11:$B$8770,"="&amp;B7243))/COUNTIFS($A$11:$A$8770,"="&amp;A7243,$F$11:$F$8770,"=COD1"),0)</f>
        <v>0</v>
      </c>
      <c r="L7243" s="13" t="e">
        <f>(VLOOKUP(F7243,tarifas!$C$7:$D$10,2,FALSE)+tarifas!$D$21)*datos!H7243</f>
        <v>#N/A</v>
      </c>
      <c r="M7243">
        <v>153.14658</v>
      </c>
      <c r="N7243" s="13" t="e">
        <f t="shared" si="1016"/>
        <v>#N/A</v>
      </c>
      <c r="O7243">
        <f t="shared" si="1017"/>
        <v>153.14658</v>
      </c>
      <c r="P7243" s="12">
        <f t="shared" si="1018"/>
        <v>166.45160472897967</v>
      </c>
      <c r="Q7243">
        <f t="shared" si="1019"/>
        <v>0</v>
      </c>
      <c r="R7243">
        <f>$D$2*tarifas!$D$12/24</f>
        <v>1.4541666666666666</v>
      </c>
      <c r="S7243" t="e">
        <f>VLOOKUP(E7243&amp;" "&amp;F7243,tarifas!$A$13:$D$20,4,FALSE)*P7243</f>
        <v>#N/A</v>
      </c>
      <c r="T7243">
        <f>IF(F7243="COD1",tarifas!$D$11*(SUMIFS($P$11:$P$8770,$F$11:$F$8770,"=COD1",$B$11:$B$8770,"="&amp;B7243)/COUNTIFS($F$11:$F$8770,"=COD1",$B$11:$B$8770,"="&amp;B7243))/COUNTIFS($A$11:$A$8770,"="&amp;A7243,$F$11:$F$8770,"=COD1"),0)</f>
        <v>0</v>
      </c>
      <c r="U7243" t="e">
        <f>(VLOOKUP(F7243,tarifas!$C$7:$D$10,2,FALSE)+tarifas!$D$21)*datos!P7243</f>
        <v>#N/A</v>
      </c>
      <c r="V7243" t="e">
        <f t="shared" si="1020"/>
        <v>#N/A</v>
      </c>
      <c r="W7243">
        <f t="shared" si="1021"/>
        <v>0</v>
      </c>
    </row>
    <row r="7244" spans="1:23" x14ac:dyDescent="0.25">
      <c r="A7244">
        <f t="shared" ref="A7244:A7307" si="1023">DAYS360($C$11,C7244)</f>
        <v>298</v>
      </c>
      <c r="B7244">
        <f t="shared" ref="B7244:B7307" si="1024">MONTH(C7244)</f>
        <v>10</v>
      </c>
      <c r="C7244" s="1">
        <f t="shared" si="1022"/>
        <v>41941.374999982458</v>
      </c>
      <c r="D7244" s="7">
        <v>542.71212121212125</v>
      </c>
      <c r="E7244" s="7"/>
      <c r="G7244">
        <v>70.989999999999995</v>
      </c>
      <c r="H7244" s="12">
        <v>482.08753525150155</v>
      </c>
      <c r="I7244" s="13">
        <f>$D$2*tarifas!$D$12/24</f>
        <v>1.4541666666666666</v>
      </c>
      <c r="J7244" s="13" t="e">
        <f>VLOOKUP(E7244&amp;" "&amp;F7244,tarifas!$A$13:$D$20,4,FALSE)*H7244</f>
        <v>#N/A</v>
      </c>
      <c r="K7244" s="13">
        <f>IF(F7244="COD1",tarifas!$D$11*(SUMIFS($H$11:$H$8770,$F$11:$F$8770,"=COD1",$B$11:$B$8770,"="&amp;B7244)/COUNTIFS($F$11:$F$8770,"=COD1",$B$11:$B$8770,"="&amp;B7244))/COUNTIFS($A$11:$A$8770,"="&amp;A7244,$F$11:$F$8770,"=COD1"),0)</f>
        <v>0</v>
      </c>
      <c r="L7244" s="13" t="e">
        <f>(VLOOKUP(F7244,tarifas!$C$7:$D$10,2,FALSE)+tarifas!$D$21)*datos!H7244</f>
        <v>#N/A</v>
      </c>
      <c r="M7244">
        <v>363.60124999999999</v>
      </c>
      <c r="N7244" s="13" t="e">
        <f t="shared" ref="N7244:N7307" si="1025">(I7244+J7244+K7244+L7244)*1.23</f>
        <v>#N/A</v>
      </c>
      <c r="O7244">
        <f t="shared" ref="O7244:O7307" si="1026">IF(M7244&lt;H7244,M7244,H7244)</f>
        <v>363.60124999999999</v>
      </c>
      <c r="P7244" s="12">
        <f t="shared" ref="P7244:P7307" si="1027">H7244-O7244</f>
        <v>118.48628525150156</v>
      </c>
      <c r="Q7244">
        <f t="shared" ref="Q7244:Q7307" si="1028">IF(M7244&lt;H7244,0,M7244-H7244)</f>
        <v>0</v>
      </c>
      <c r="R7244">
        <f>$D$2*tarifas!$D$12/24</f>
        <v>1.4541666666666666</v>
      </c>
      <c r="S7244" t="e">
        <f>VLOOKUP(E7244&amp;" "&amp;F7244,tarifas!$A$13:$D$20,4,FALSE)*P7244</f>
        <v>#N/A</v>
      </c>
      <c r="T7244">
        <f>IF(F7244="COD1",tarifas!$D$11*(SUMIFS($P$11:$P$8770,$F$11:$F$8770,"=COD1",$B$11:$B$8770,"="&amp;B7244)/COUNTIFS($F$11:$F$8770,"=COD1",$B$11:$B$8770,"="&amp;B7244))/COUNTIFS($A$11:$A$8770,"="&amp;A7244,$F$11:$F$8770,"=COD1"),0)</f>
        <v>0</v>
      </c>
      <c r="U7244" t="e">
        <f>(VLOOKUP(F7244,tarifas!$C$7:$D$10,2,FALSE)+tarifas!$D$21)*datos!P7244</f>
        <v>#N/A</v>
      </c>
      <c r="V7244" t="e">
        <f t="shared" ref="V7244:V7307" si="1029">(R7244+S7244+T7244+U7244)*1.23</f>
        <v>#N/A</v>
      </c>
      <c r="W7244">
        <f t="shared" ref="W7244:W7307" si="1030">0.9*G7244/1000*Q7244</f>
        <v>0</v>
      </c>
    </row>
    <row r="7245" spans="1:23" x14ac:dyDescent="0.25">
      <c r="A7245">
        <f t="shared" si="1023"/>
        <v>298</v>
      </c>
      <c r="B7245">
        <f t="shared" si="1024"/>
        <v>10</v>
      </c>
      <c r="C7245" s="1">
        <f t="shared" ref="C7245:C7308" si="1031">+C7244+1/24</f>
        <v>41941.416666649122</v>
      </c>
      <c r="D7245" s="7">
        <v>632.09090909090912</v>
      </c>
      <c r="E7245" s="7"/>
      <c r="G7245">
        <v>70.12</v>
      </c>
      <c r="H7245" s="12">
        <v>595.83980904135342</v>
      </c>
      <c r="I7245" s="13">
        <f>$D$2*tarifas!$D$12/24</f>
        <v>1.4541666666666666</v>
      </c>
      <c r="J7245" s="13" t="e">
        <f>VLOOKUP(E7245&amp;" "&amp;F7245,tarifas!$A$13:$D$20,4,FALSE)*H7245</f>
        <v>#N/A</v>
      </c>
      <c r="K7245" s="13">
        <f>IF(F7245="COD1",tarifas!$D$11*(SUMIFS($H$11:$H$8770,$F$11:$F$8770,"=COD1",$B$11:$B$8770,"="&amp;B7245)/COUNTIFS($F$11:$F$8770,"=COD1",$B$11:$B$8770,"="&amp;B7245))/COUNTIFS($A$11:$A$8770,"="&amp;A7245,$F$11:$F$8770,"=COD1"),0)</f>
        <v>0</v>
      </c>
      <c r="L7245" s="13" t="e">
        <f>(VLOOKUP(F7245,tarifas!$C$7:$D$10,2,FALSE)+tarifas!$D$21)*datos!H7245</f>
        <v>#N/A</v>
      </c>
      <c r="M7245">
        <v>430.52295000000004</v>
      </c>
      <c r="N7245" s="13" t="e">
        <f t="shared" si="1025"/>
        <v>#N/A</v>
      </c>
      <c r="O7245">
        <f t="shared" si="1026"/>
        <v>430.52295000000004</v>
      </c>
      <c r="P7245" s="12">
        <f t="shared" si="1027"/>
        <v>165.31685904135338</v>
      </c>
      <c r="Q7245">
        <f t="shared" si="1028"/>
        <v>0</v>
      </c>
      <c r="R7245">
        <f>$D$2*tarifas!$D$12/24</f>
        <v>1.4541666666666666</v>
      </c>
      <c r="S7245" t="e">
        <f>VLOOKUP(E7245&amp;" "&amp;F7245,tarifas!$A$13:$D$20,4,FALSE)*P7245</f>
        <v>#N/A</v>
      </c>
      <c r="T7245">
        <f>IF(F7245="COD1",tarifas!$D$11*(SUMIFS($P$11:$P$8770,$F$11:$F$8770,"=COD1",$B$11:$B$8770,"="&amp;B7245)/COUNTIFS($F$11:$F$8770,"=COD1",$B$11:$B$8770,"="&amp;B7245))/COUNTIFS($A$11:$A$8770,"="&amp;A7245,$F$11:$F$8770,"=COD1"),0)</f>
        <v>0</v>
      </c>
      <c r="U7245" t="e">
        <f>(VLOOKUP(F7245,tarifas!$C$7:$D$10,2,FALSE)+tarifas!$D$21)*datos!P7245</f>
        <v>#N/A</v>
      </c>
      <c r="V7245" t="e">
        <f t="shared" si="1029"/>
        <v>#N/A</v>
      </c>
      <c r="W7245">
        <f t="shared" si="1030"/>
        <v>0</v>
      </c>
    </row>
    <row r="7246" spans="1:23" x14ac:dyDescent="0.25">
      <c r="A7246">
        <f t="shared" si="1023"/>
        <v>298</v>
      </c>
      <c r="B7246">
        <f t="shared" si="1024"/>
        <v>10</v>
      </c>
      <c r="C7246" s="1">
        <f t="shared" si="1031"/>
        <v>41941.458333315786</v>
      </c>
      <c r="D7246" s="7">
        <v>626.68181818181824</v>
      </c>
      <c r="E7246" s="7"/>
      <c r="G7246">
        <v>70.010000000000005</v>
      </c>
      <c r="H7246" s="12">
        <v>685.81582285213972</v>
      </c>
      <c r="I7246" s="13">
        <f>$D$2*tarifas!$D$12/24</f>
        <v>1.4541666666666666</v>
      </c>
      <c r="J7246" s="13" t="e">
        <f>VLOOKUP(E7246&amp;" "&amp;F7246,tarifas!$A$13:$D$20,4,FALSE)*H7246</f>
        <v>#N/A</v>
      </c>
      <c r="K7246" s="13">
        <f>IF(F7246="COD1",tarifas!$D$11*(SUMIFS($H$11:$H$8770,$F$11:$F$8770,"=COD1",$B$11:$B$8770,"="&amp;B7246)/COUNTIFS($F$11:$F$8770,"=COD1",$B$11:$B$8770,"="&amp;B7246))/COUNTIFS($A$11:$A$8770,"="&amp;A7246,$F$11:$F$8770,"=COD1"),0)</f>
        <v>0</v>
      </c>
      <c r="L7246" s="13" t="e">
        <f>(VLOOKUP(F7246,tarifas!$C$7:$D$10,2,FALSE)+tarifas!$D$21)*datos!H7246</f>
        <v>#N/A</v>
      </c>
      <c r="M7246">
        <v>459.21093999999999</v>
      </c>
      <c r="N7246" s="13" t="e">
        <f t="shared" si="1025"/>
        <v>#N/A</v>
      </c>
      <c r="O7246">
        <f t="shared" si="1026"/>
        <v>459.21093999999999</v>
      </c>
      <c r="P7246" s="12">
        <f t="shared" si="1027"/>
        <v>226.60488285213972</v>
      </c>
      <c r="Q7246">
        <f t="shared" si="1028"/>
        <v>0</v>
      </c>
      <c r="R7246">
        <f>$D$2*tarifas!$D$12/24</f>
        <v>1.4541666666666666</v>
      </c>
      <c r="S7246" t="e">
        <f>VLOOKUP(E7246&amp;" "&amp;F7246,tarifas!$A$13:$D$20,4,FALSE)*P7246</f>
        <v>#N/A</v>
      </c>
      <c r="T7246">
        <f>IF(F7246="COD1",tarifas!$D$11*(SUMIFS($P$11:$P$8770,$F$11:$F$8770,"=COD1",$B$11:$B$8770,"="&amp;B7246)/COUNTIFS($F$11:$F$8770,"=COD1",$B$11:$B$8770,"="&amp;B7246))/COUNTIFS($A$11:$A$8770,"="&amp;A7246,$F$11:$F$8770,"=COD1"),0)</f>
        <v>0</v>
      </c>
      <c r="U7246" t="e">
        <f>(VLOOKUP(F7246,tarifas!$C$7:$D$10,2,FALSE)+tarifas!$D$21)*datos!P7246</f>
        <v>#N/A</v>
      </c>
      <c r="V7246" t="e">
        <f t="shared" si="1029"/>
        <v>#N/A</v>
      </c>
      <c r="W7246">
        <f t="shared" si="1030"/>
        <v>0</v>
      </c>
    </row>
    <row r="7247" spans="1:23" x14ac:dyDescent="0.25">
      <c r="A7247">
        <f t="shared" si="1023"/>
        <v>298</v>
      </c>
      <c r="B7247">
        <f t="shared" si="1024"/>
        <v>10</v>
      </c>
      <c r="C7247" s="1">
        <f t="shared" si="1031"/>
        <v>41941.49999998245</v>
      </c>
      <c r="D7247" s="7">
        <v>267.87878787878788</v>
      </c>
      <c r="E7247" s="7"/>
      <c r="G7247">
        <v>70.2</v>
      </c>
      <c r="H7247" s="12">
        <v>542.25871987752589</v>
      </c>
      <c r="I7247" s="13">
        <f>$D$2*tarifas!$D$12/24</f>
        <v>1.4541666666666666</v>
      </c>
      <c r="J7247" s="13" t="e">
        <f>VLOOKUP(E7247&amp;" "&amp;F7247,tarifas!$A$13:$D$20,4,FALSE)*H7247</f>
        <v>#N/A</v>
      </c>
      <c r="K7247" s="13">
        <f>IF(F7247="COD1",tarifas!$D$11*(SUMIFS($H$11:$H$8770,$F$11:$F$8770,"=COD1",$B$11:$B$8770,"="&amp;B7247)/COUNTIFS($F$11:$F$8770,"=COD1",$B$11:$B$8770,"="&amp;B7247))/COUNTIFS($A$11:$A$8770,"="&amp;A7247,$F$11:$F$8770,"=COD1"),0)</f>
        <v>0</v>
      </c>
      <c r="L7247" s="13" t="e">
        <f>(VLOOKUP(F7247,tarifas!$C$7:$D$10,2,FALSE)+tarifas!$D$21)*datos!H7247</f>
        <v>#N/A</v>
      </c>
      <c r="M7247">
        <v>451.05427000000003</v>
      </c>
      <c r="N7247" s="13" t="e">
        <f t="shared" si="1025"/>
        <v>#N/A</v>
      </c>
      <c r="O7247">
        <f t="shared" si="1026"/>
        <v>451.05427000000003</v>
      </c>
      <c r="P7247" s="12">
        <f t="shared" si="1027"/>
        <v>91.20444987752586</v>
      </c>
      <c r="Q7247">
        <f t="shared" si="1028"/>
        <v>0</v>
      </c>
      <c r="R7247">
        <f>$D$2*tarifas!$D$12/24</f>
        <v>1.4541666666666666</v>
      </c>
      <c r="S7247" t="e">
        <f>VLOOKUP(E7247&amp;" "&amp;F7247,tarifas!$A$13:$D$20,4,FALSE)*P7247</f>
        <v>#N/A</v>
      </c>
      <c r="T7247">
        <f>IF(F7247="COD1",tarifas!$D$11*(SUMIFS($P$11:$P$8770,$F$11:$F$8770,"=COD1",$B$11:$B$8770,"="&amp;B7247)/COUNTIFS($F$11:$F$8770,"=COD1",$B$11:$B$8770,"="&amp;B7247))/COUNTIFS($A$11:$A$8770,"="&amp;A7247,$F$11:$F$8770,"=COD1"),0)</f>
        <v>0</v>
      </c>
      <c r="U7247" t="e">
        <f>(VLOOKUP(F7247,tarifas!$C$7:$D$10,2,FALSE)+tarifas!$D$21)*datos!P7247</f>
        <v>#N/A</v>
      </c>
      <c r="V7247" t="e">
        <f t="shared" si="1029"/>
        <v>#N/A</v>
      </c>
      <c r="W7247">
        <f t="shared" si="1030"/>
        <v>0</v>
      </c>
    </row>
    <row r="7248" spans="1:23" x14ac:dyDescent="0.25">
      <c r="A7248">
        <f t="shared" si="1023"/>
        <v>298</v>
      </c>
      <c r="B7248">
        <f t="shared" si="1024"/>
        <v>10</v>
      </c>
      <c r="C7248" s="1">
        <f t="shared" si="1031"/>
        <v>41941.541666649115</v>
      </c>
      <c r="D7248" s="7">
        <v>91.696969696969688</v>
      </c>
      <c r="E7248" s="7"/>
      <c r="G7248">
        <v>70.12</v>
      </c>
      <c r="H7248" s="12">
        <v>462.78991963480485</v>
      </c>
      <c r="I7248" s="13">
        <f>$D$2*tarifas!$D$12/24</f>
        <v>1.4541666666666666</v>
      </c>
      <c r="J7248" s="13" t="e">
        <f>VLOOKUP(E7248&amp;" "&amp;F7248,tarifas!$A$13:$D$20,4,FALSE)*H7248</f>
        <v>#N/A</v>
      </c>
      <c r="K7248" s="13">
        <f>IF(F7248="COD1",tarifas!$D$11*(SUMIFS($H$11:$H$8770,$F$11:$F$8770,"=COD1",$B$11:$B$8770,"="&amp;B7248)/COUNTIFS($F$11:$F$8770,"=COD1",$B$11:$B$8770,"="&amp;B7248))/COUNTIFS($A$11:$A$8770,"="&amp;A7248,$F$11:$F$8770,"=COD1"),0)</f>
        <v>0</v>
      </c>
      <c r="L7248" s="13" t="e">
        <f>(VLOOKUP(F7248,tarifas!$C$7:$D$10,2,FALSE)+tarifas!$D$21)*datos!H7248</f>
        <v>#N/A</v>
      </c>
      <c r="M7248">
        <v>407.38034000000005</v>
      </c>
      <c r="N7248" s="13" t="e">
        <f t="shared" si="1025"/>
        <v>#N/A</v>
      </c>
      <c r="O7248">
        <f t="shared" si="1026"/>
        <v>407.38034000000005</v>
      </c>
      <c r="P7248" s="12">
        <f t="shared" si="1027"/>
        <v>55.4095796348048</v>
      </c>
      <c r="Q7248">
        <f t="shared" si="1028"/>
        <v>0</v>
      </c>
      <c r="R7248">
        <f>$D$2*tarifas!$D$12/24</f>
        <v>1.4541666666666666</v>
      </c>
      <c r="S7248" t="e">
        <f>VLOOKUP(E7248&amp;" "&amp;F7248,tarifas!$A$13:$D$20,4,FALSE)*P7248</f>
        <v>#N/A</v>
      </c>
      <c r="T7248">
        <f>IF(F7248="COD1",tarifas!$D$11*(SUMIFS($P$11:$P$8770,$F$11:$F$8770,"=COD1",$B$11:$B$8770,"="&amp;B7248)/COUNTIFS($F$11:$F$8770,"=COD1",$B$11:$B$8770,"="&amp;B7248))/COUNTIFS($A$11:$A$8770,"="&amp;A7248,$F$11:$F$8770,"=COD1"),0)</f>
        <v>0</v>
      </c>
      <c r="U7248" t="e">
        <f>(VLOOKUP(F7248,tarifas!$C$7:$D$10,2,FALSE)+tarifas!$D$21)*datos!P7248</f>
        <v>#N/A</v>
      </c>
      <c r="V7248" t="e">
        <f t="shared" si="1029"/>
        <v>#N/A</v>
      </c>
      <c r="W7248">
        <f t="shared" si="1030"/>
        <v>0</v>
      </c>
    </row>
    <row r="7249" spans="1:23" x14ac:dyDescent="0.25">
      <c r="A7249">
        <f t="shared" si="1023"/>
        <v>298</v>
      </c>
      <c r="B7249">
        <f t="shared" si="1024"/>
        <v>10</v>
      </c>
      <c r="C7249" s="1">
        <f t="shared" si="1031"/>
        <v>41941.583333315779</v>
      </c>
      <c r="D7249" s="7">
        <v>37.606060606060609</v>
      </c>
      <c r="E7249" s="7"/>
      <c r="G7249">
        <v>69.05</v>
      </c>
      <c r="H7249" s="12">
        <v>608.81853183785643</v>
      </c>
      <c r="I7249" s="13">
        <f>$D$2*tarifas!$D$12/24</f>
        <v>1.4541666666666666</v>
      </c>
      <c r="J7249" s="13" t="e">
        <f>VLOOKUP(E7249&amp;" "&amp;F7249,tarifas!$A$13:$D$20,4,FALSE)*H7249</f>
        <v>#N/A</v>
      </c>
      <c r="K7249" s="13">
        <f>IF(F7249="COD1",tarifas!$D$11*(SUMIFS($H$11:$H$8770,$F$11:$F$8770,"=COD1",$B$11:$B$8770,"="&amp;B7249)/COUNTIFS($F$11:$F$8770,"=COD1",$B$11:$B$8770,"="&amp;B7249))/COUNTIFS($A$11:$A$8770,"="&amp;A7249,$F$11:$F$8770,"=COD1"),0)</f>
        <v>0</v>
      </c>
      <c r="L7249" s="13" t="e">
        <f>(VLOOKUP(F7249,tarifas!$C$7:$D$10,2,FALSE)+tarifas!$D$21)*datos!H7249</f>
        <v>#N/A</v>
      </c>
      <c r="M7249">
        <v>327.76865999999995</v>
      </c>
      <c r="N7249" s="13" t="e">
        <f t="shared" si="1025"/>
        <v>#N/A</v>
      </c>
      <c r="O7249">
        <f t="shared" si="1026"/>
        <v>327.76865999999995</v>
      </c>
      <c r="P7249" s="12">
        <f t="shared" si="1027"/>
        <v>281.04987183785647</v>
      </c>
      <c r="Q7249">
        <f t="shared" si="1028"/>
        <v>0</v>
      </c>
      <c r="R7249">
        <f>$D$2*tarifas!$D$12/24</f>
        <v>1.4541666666666666</v>
      </c>
      <c r="S7249" t="e">
        <f>VLOOKUP(E7249&amp;" "&amp;F7249,tarifas!$A$13:$D$20,4,FALSE)*P7249</f>
        <v>#N/A</v>
      </c>
      <c r="T7249">
        <f>IF(F7249="COD1",tarifas!$D$11*(SUMIFS($P$11:$P$8770,$F$11:$F$8770,"=COD1",$B$11:$B$8770,"="&amp;B7249)/COUNTIFS($F$11:$F$8770,"=COD1",$B$11:$B$8770,"="&amp;B7249))/COUNTIFS($A$11:$A$8770,"="&amp;A7249,$F$11:$F$8770,"=COD1"),0)</f>
        <v>0</v>
      </c>
      <c r="U7249" t="e">
        <f>(VLOOKUP(F7249,tarifas!$C$7:$D$10,2,FALSE)+tarifas!$D$21)*datos!P7249</f>
        <v>#N/A</v>
      </c>
      <c r="V7249" t="e">
        <f t="shared" si="1029"/>
        <v>#N/A</v>
      </c>
      <c r="W7249">
        <f t="shared" si="1030"/>
        <v>0</v>
      </c>
    </row>
    <row r="7250" spans="1:23" x14ac:dyDescent="0.25">
      <c r="A7250">
        <f t="shared" si="1023"/>
        <v>298</v>
      </c>
      <c r="B7250">
        <f t="shared" si="1024"/>
        <v>10</v>
      </c>
      <c r="C7250" s="1">
        <f t="shared" si="1031"/>
        <v>41941.624999982443</v>
      </c>
      <c r="D7250" s="7">
        <v>32.969696969696969</v>
      </c>
      <c r="E7250" s="7"/>
      <c r="G7250">
        <v>68.63</v>
      </c>
      <c r="H7250" s="12">
        <v>648.66054443031283</v>
      </c>
      <c r="I7250" s="13">
        <f>$D$2*tarifas!$D$12/24</f>
        <v>1.4541666666666666</v>
      </c>
      <c r="J7250" s="13" t="e">
        <f>VLOOKUP(E7250&amp;" "&amp;F7250,tarifas!$A$13:$D$20,4,FALSE)*H7250</f>
        <v>#N/A</v>
      </c>
      <c r="K7250" s="13">
        <f>IF(F7250="COD1",tarifas!$D$11*(SUMIFS($H$11:$H$8770,$F$11:$F$8770,"=COD1",$B$11:$B$8770,"="&amp;B7250)/COUNTIFS($F$11:$F$8770,"=COD1",$B$11:$B$8770,"="&amp;B7250))/COUNTIFS($A$11:$A$8770,"="&amp;A7250,$F$11:$F$8770,"=COD1"),0)</f>
        <v>0</v>
      </c>
      <c r="L7250" s="13" t="e">
        <f>(VLOOKUP(F7250,tarifas!$C$7:$D$10,2,FALSE)+tarifas!$D$21)*datos!H7250</f>
        <v>#N/A</v>
      </c>
      <c r="M7250">
        <v>210.72954000000001</v>
      </c>
      <c r="N7250" s="13" t="e">
        <f t="shared" si="1025"/>
        <v>#N/A</v>
      </c>
      <c r="O7250">
        <f t="shared" si="1026"/>
        <v>210.72954000000001</v>
      </c>
      <c r="P7250" s="12">
        <f t="shared" si="1027"/>
        <v>437.93100443031278</v>
      </c>
      <c r="Q7250">
        <f t="shared" si="1028"/>
        <v>0</v>
      </c>
      <c r="R7250">
        <f>$D$2*tarifas!$D$12/24</f>
        <v>1.4541666666666666</v>
      </c>
      <c r="S7250" t="e">
        <f>VLOOKUP(E7250&amp;" "&amp;F7250,tarifas!$A$13:$D$20,4,FALSE)*P7250</f>
        <v>#N/A</v>
      </c>
      <c r="T7250">
        <f>IF(F7250="COD1",tarifas!$D$11*(SUMIFS($P$11:$P$8770,$F$11:$F$8770,"=COD1",$B$11:$B$8770,"="&amp;B7250)/COUNTIFS($F$11:$F$8770,"=COD1",$B$11:$B$8770,"="&amp;B7250))/COUNTIFS($A$11:$A$8770,"="&amp;A7250,$F$11:$F$8770,"=COD1"),0)</f>
        <v>0</v>
      </c>
      <c r="U7250" t="e">
        <f>(VLOOKUP(F7250,tarifas!$C$7:$D$10,2,FALSE)+tarifas!$D$21)*datos!P7250</f>
        <v>#N/A</v>
      </c>
      <c r="V7250" t="e">
        <f t="shared" si="1029"/>
        <v>#N/A</v>
      </c>
      <c r="W7250">
        <f t="shared" si="1030"/>
        <v>0</v>
      </c>
    </row>
    <row r="7251" spans="1:23" x14ac:dyDescent="0.25">
      <c r="A7251">
        <f t="shared" si="1023"/>
        <v>298</v>
      </c>
      <c r="B7251">
        <f t="shared" si="1024"/>
        <v>10</v>
      </c>
      <c r="C7251" s="1">
        <f t="shared" si="1031"/>
        <v>41941.666666649107</v>
      </c>
      <c r="D7251" s="7">
        <v>0</v>
      </c>
      <c r="E7251" s="7"/>
      <c r="G7251">
        <v>69.38</v>
      </c>
      <c r="H7251" s="12">
        <v>696.3670117801928</v>
      </c>
      <c r="I7251" s="13">
        <f>$D$2*tarifas!$D$12/24</f>
        <v>1.4541666666666666</v>
      </c>
      <c r="J7251" s="13" t="e">
        <f>VLOOKUP(E7251&amp;" "&amp;F7251,tarifas!$A$13:$D$20,4,FALSE)*H7251</f>
        <v>#N/A</v>
      </c>
      <c r="K7251" s="13">
        <f>IF(F7251="COD1",tarifas!$D$11*(SUMIFS($H$11:$H$8770,$F$11:$F$8770,"=COD1",$B$11:$B$8770,"="&amp;B7251)/COUNTIFS($F$11:$F$8770,"=COD1",$B$11:$B$8770,"="&amp;B7251))/COUNTIFS($A$11:$A$8770,"="&amp;A7251,$F$11:$F$8770,"=COD1"),0)</f>
        <v>0</v>
      </c>
      <c r="L7251" s="13" t="e">
        <f>(VLOOKUP(F7251,tarifas!$C$7:$D$10,2,FALSE)+tarifas!$D$21)*datos!H7251</f>
        <v>#N/A</v>
      </c>
      <c r="M7251">
        <v>61.351800000000004</v>
      </c>
      <c r="N7251" s="13" t="e">
        <f t="shared" si="1025"/>
        <v>#N/A</v>
      </c>
      <c r="O7251">
        <f t="shared" si="1026"/>
        <v>61.351800000000004</v>
      </c>
      <c r="P7251" s="12">
        <f t="shared" si="1027"/>
        <v>635.01521178019277</v>
      </c>
      <c r="Q7251">
        <f t="shared" si="1028"/>
        <v>0</v>
      </c>
      <c r="R7251">
        <f>$D$2*tarifas!$D$12/24</f>
        <v>1.4541666666666666</v>
      </c>
      <c r="S7251" t="e">
        <f>VLOOKUP(E7251&amp;" "&amp;F7251,tarifas!$A$13:$D$20,4,FALSE)*P7251</f>
        <v>#N/A</v>
      </c>
      <c r="T7251">
        <f>IF(F7251="COD1",tarifas!$D$11*(SUMIFS($P$11:$P$8770,$F$11:$F$8770,"=COD1",$B$11:$B$8770,"="&amp;B7251)/COUNTIFS($F$11:$F$8770,"=COD1",$B$11:$B$8770,"="&amp;B7251))/COUNTIFS($A$11:$A$8770,"="&amp;A7251,$F$11:$F$8770,"=COD1"),0)</f>
        <v>0</v>
      </c>
      <c r="U7251" t="e">
        <f>(VLOOKUP(F7251,tarifas!$C$7:$D$10,2,FALSE)+tarifas!$D$21)*datos!P7251</f>
        <v>#N/A</v>
      </c>
      <c r="V7251" t="e">
        <f t="shared" si="1029"/>
        <v>#N/A</v>
      </c>
      <c r="W7251">
        <f t="shared" si="1030"/>
        <v>0</v>
      </c>
    </row>
    <row r="7252" spans="1:23" x14ac:dyDescent="0.25">
      <c r="A7252">
        <f t="shared" si="1023"/>
        <v>298</v>
      </c>
      <c r="B7252">
        <f t="shared" si="1024"/>
        <v>10</v>
      </c>
      <c r="C7252" s="1">
        <f t="shared" si="1031"/>
        <v>41941.708333315772</v>
      </c>
      <c r="D7252" s="7">
        <v>0</v>
      </c>
      <c r="E7252" s="7"/>
      <c r="G7252">
        <v>70.989999999999995</v>
      </c>
      <c r="H7252" s="12">
        <v>587.55652943812333</v>
      </c>
      <c r="I7252" s="13">
        <f>$D$2*tarifas!$D$12/24</f>
        <v>1.4541666666666666</v>
      </c>
      <c r="J7252" s="13" t="e">
        <f>VLOOKUP(E7252&amp;" "&amp;F7252,tarifas!$A$13:$D$20,4,FALSE)*H7252</f>
        <v>#N/A</v>
      </c>
      <c r="K7252" s="13">
        <f>IF(F7252="COD1",tarifas!$D$11*(SUMIFS($H$11:$H$8770,$F$11:$F$8770,"=COD1",$B$11:$B$8770,"="&amp;B7252)/COUNTIFS($F$11:$F$8770,"=COD1",$B$11:$B$8770,"="&amp;B7252))/COUNTIFS($A$11:$A$8770,"="&amp;A7252,$F$11:$F$8770,"=COD1"),0)</f>
        <v>0</v>
      </c>
      <c r="L7252" s="13" t="e">
        <f>(VLOOKUP(F7252,tarifas!$C$7:$D$10,2,FALSE)+tarifas!$D$21)*datos!H7252</f>
        <v>#N/A</v>
      </c>
      <c r="M7252">
        <v>0</v>
      </c>
      <c r="N7252" s="13" t="e">
        <f t="shared" si="1025"/>
        <v>#N/A</v>
      </c>
      <c r="O7252">
        <f t="shared" si="1026"/>
        <v>0</v>
      </c>
      <c r="P7252" s="12">
        <f t="shared" si="1027"/>
        <v>587.55652943812333</v>
      </c>
      <c r="Q7252">
        <f t="shared" si="1028"/>
        <v>0</v>
      </c>
      <c r="R7252">
        <f>$D$2*tarifas!$D$12/24</f>
        <v>1.4541666666666666</v>
      </c>
      <c r="S7252" t="e">
        <f>VLOOKUP(E7252&amp;" "&amp;F7252,tarifas!$A$13:$D$20,4,FALSE)*P7252</f>
        <v>#N/A</v>
      </c>
      <c r="T7252">
        <f>IF(F7252="COD1",tarifas!$D$11*(SUMIFS($P$11:$P$8770,$F$11:$F$8770,"=COD1",$B$11:$B$8770,"="&amp;B7252)/COUNTIFS($F$11:$F$8770,"=COD1",$B$11:$B$8770,"="&amp;B7252))/COUNTIFS($A$11:$A$8770,"="&amp;A7252,$F$11:$F$8770,"=COD1"),0)</f>
        <v>0</v>
      </c>
      <c r="U7252" t="e">
        <f>(VLOOKUP(F7252,tarifas!$C$7:$D$10,2,FALSE)+tarifas!$D$21)*datos!P7252</f>
        <v>#N/A</v>
      </c>
      <c r="V7252" t="e">
        <f t="shared" si="1029"/>
        <v>#N/A</v>
      </c>
      <c r="W7252">
        <f t="shared" si="1030"/>
        <v>0</v>
      </c>
    </row>
    <row r="7253" spans="1:23" x14ac:dyDescent="0.25">
      <c r="A7253">
        <f t="shared" si="1023"/>
        <v>298</v>
      </c>
      <c r="B7253">
        <f t="shared" si="1024"/>
        <v>10</v>
      </c>
      <c r="C7253" s="1">
        <f t="shared" si="1031"/>
        <v>41941.749999982436</v>
      </c>
      <c r="D7253" s="7">
        <v>0</v>
      </c>
      <c r="E7253" s="7"/>
      <c r="G7253">
        <v>73.989999999999995</v>
      </c>
      <c r="H7253" s="12">
        <v>465.02123946251328</v>
      </c>
      <c r="I7253" s="13">
        <f>$D$2*tarifas!$D$12/24</f>
        <v>1.4541666666666666</v>
      </c>
      <c r="J7253" s="13" t="e">
        <f>VLOOKUP(E7253&amp;" "&amp;F7253,tarifas!$A$13:$D$20,4,FALSE)*H7253</f>
        <v>#N/A</v>
      </c>
      <c r="K7253" s="13">
        <f>IF(F7253="COD1",tarifas!$D$11*(SUMIFS($H$11:$H$8770,$F$11:$F$8770,"=COD1",$B$11:$B$8770,"="&amp;B7253)/COUNTIFS($F$11:$F$8770,"=COD1",$B$11:$B$8770,"="&amp;B7253))/COUNTIFS($A$11:$A$8770,"="&amp;A7253,$F$11:$F$8770,"=COD1"),0)</f>
        <v>0</v>
      </c>
      <c r="L7253" s="13" t="e">
        <f>(VLOOKUP(F7253,tarifas!$C$7:$D$10,2,FALSE)+tarifas!$D$21)*datos!H7253</f>
        <v>#N/A</v>
      </c>
      <c r="M7253">
        <v>0</v>
      </c>
      <c r="N7253" s="13" t="e">
        <f t="shared" si="1025"/>
        <v>#N/A</v>
      </c>
      <c r="O7253">
        <f t="shared" si="1026"/>
        <v>0</v>
      </c>
      <c r="P7253" s="12">
        <f t="shared" si="1027"/>
        <v>465.02123946251328</v>
      </c>
      <c r="Q7253">
        <f t="shared" si="1028"/>
        <v>0</v>
      </c>
      <c r="R7253">
        <f>$D$2*tarifas!$D$12/24</f>
        <v>1.4541666666666666</v>
      </c>
      <c r="S7253" t="e">
        <f>VLOOKUP(E7253&amp;" "&amp;F7253,tarifas!$A$13:$D$20,4,FALSE)*P7253</f>
        <v>#N/A</v>
      </c>
      <c r="T7253">
        <f>IF(F7253="COD1",tarifas!$D$11*(SUMIFS($P$11:$P$8770,$F$11:$F$8770,"=COD1",$B$11:$B$8770,"="&amp;B7253)/COUNTIFS($F$11:$F$8770,"=COD1",$B$11:$B$8770,"="&amp;B7253))/COUNTIFS($A$11:$A$8770,"="&amp;A7253,$F$11:$F$8770,"=COD1"),0)</f>
        <v>0</v>
      </c>
      <c r="U7253" t="e">
        <f>(VLOOKUP(F7253,tarifas!$C$7:$D$10,2,FALSE)+tarifas!$D$21)*datos!P7253</f>
        <v>#N/A</v>
      </c>
      <c r="V7253" t="e">
        <f t="shared" si="1029"/>
        <v>#N/A</v>
      </c>
      <c r="W7253">
        <f t="shared" si="1030"/>
        <v>0</v>
      </c>
    </row>
    <row r="7254" spans="1:23" x14ac:dyDescent="0.25">
      <c r="A7254">
        <f t="shared" si="1023"/>
        <v>298</v>
      </c>
      <c r="B7254">
        <f t="shared" si="1024"/>
        <v>10</v>
      </c>
      <c r="C7254" s="1">
        <f t="shared" si="1031"/>
        <v>41941.7916666491</v>
      </c>
      <c r="D7254" s="7">
        <v>0</v>
      </c>
      <c r="E7254" s="7"/>
      <c r="G7254">
        <v>76.02</v>
      </c>
      <c r="H7254" s="12">
        <v>349.5530859160607</v>
      </c>
      <c r="I7254" s="13">
        <f>$D$2*tarifas!$D$12/24</f>
        <v>1.4541666666666666</v>
      </c>
      <c r="J7254" s="13" t="e">
        <f>VLOOKUP(E7254&amp;" "&amp;F7254,tarifas!$A$13:$D$20,4,FALSE)*H7254</f>
        <v>#N/A</v>
      </c>
      <c r="K7254" s="13">
        <f>IF(F7254="COD1",tarifas!$D$11*(SUMIFS($H$11:$H$8770,$F$11:$F$8770,"=COD1",$B$11:$B$8770,"="&amp;B7254)/COUNTIFS($F$11:$F$8770,"=COD1",$B$11:$B$8770,"="&amp;B7254))/COUNTIFS($A$11:$A$8770,"="&amp;A7254,$F$11:$F$8770,"=COD1"),0)</f>
        <v>0</v>
      </c>
      <c r="L7254" s="13" t="e">
        <f>(VLOOKUP(F7254,tarifas!$C$7:$D$10,2,FALSE)+tarifas!$D$21)*datos!H7254</f>
        <v>#N/A</v>
      </c>
      <c r="M7254">
        <v>0</v>
      </c>
      <c r="N7254" s="13" t="e">
        <f t="shared" si="1025"/>
        <v>#N/A</v>
      </c>
      <c r="O7254">
        <f t="shared" si="1026"/>
        <v>0</v>
      </c>
      <c r="P7254" s="12">
        <f t="shared" si="1027"/>
        <v>349.5530859160607</v>
      </c>
      <c r="Q7254">
        <f t="shared" si="1028"/>
        <v>0</v>
      </c>
      <c r="R7254">
        <f>$D$2*tarifas!$D$12/24</f>
        <v>1.4541666666666666</v>
      </c>
      <c r="S7254" t="e">
        <f>VLOOKUP(E7254&amp;" "&amp;F7254,tarifas!$A$13:$D$20,4,FALSE)*P7254</f>
        <v>#N/A</v>
      </c>
      <c r="T7254">
        <f>IF(F7254="COD1",tarifas!$D$11*(SUMIFS($P$11:$P$8770,$F$11:$F$8770,"=COD1",$B$11:$B$8770,"="&amp;B7254)/COUNTIFS($F$11:$F$8770,"=COD1",$B$11:$B$8770,"="&amp;B7254))/COUNTIFS($A$11:$A$8770,"="&amp;A7254,$F$11:$F$8770,"=COD1"),0)</f>
        <v>0</v>
      </c>
      <c r="U7254" t="e">
        <f>(VLOOKUP(F7254,tarifas!$C$7:$D$10,2,FALSE)+tarifas!$D$21)*datos!P7254</f>
        <v>#N/A</v>
      </c>
      <c r="V7254" t="e">
        <f t="shared" si="1029"/>
        <v>#N/A</v>
      </c>
      <c r="W7254">
        <f t="shared" si="1030"/>
        <v>0</v>
      </c>
    </row>
    <row r="7255" spans="1:23" x14ac:dyDescent="0.25">
      <c r="A7255">
        <f t="shared" si="1023"/>
        <v>298</v>
      </c>
      <c r="B7255">
        <f t="shared" si="1024"/>
        <v>10</v>
      </c>
      <c r="C7255" s="1">
        <f t="shared" si="1031"/>
        <v>41941.833333315764</v>
      </c>
      <c r="D7255" s="7">
        <v>0</v>
      </c>
      <c r="E7255" s="7"/>
      <c r="G7255">
        <v>85</v>
      </c>
      <c r="H7255" s="12">
        <v>276.43193033273303</v>
      </c>
      <c r="I7255" s="13">
        <f>$D$2*tarifas!$D$12/24</f>
        <v>1.4541666666666666</v>
      </c>
      <c r="J7255" s="13" t="e">
        <f>VLOOKUP(E7255&amp;" "&amp;F7255,tarifas!$A$13:$D$20,4,FALSE)*H7255</f>
        <v>#N/A</v>
      </c>
      <c r="K7255" s="13">
        <f>IF(F7255="COD1",tarifas!$D$11*(SUMIFS($H$11:$H$8770,$F$11:$F$8770,"=COD1",$B$11:$B$8770,"="&amp;B7255)/COUNTIFS($F$11:$F$8770,"=COD1",$B$11:$B$8770,"="&amp;B7255))/COUNTIFS($A$11:$A$8770,"="&amp;A7255,$F$11:$F$8770,"=COD1"),0)</f>
        <v>0</v>
      </c>
      <c r="L7255" s="13" t="e">
        <f>(VLOOKUP(F7255,tarifas!$C$7:$D$10,2,FALSE)+tarifas!$D$21)*datos!H7255</f>
        <v>#N/A</v>
      </c>
      <c r="M7255">
        <v>0</v>
      </c>
      <c r="N7255" s="13" t="e">
        <f t="shared" si="1025"/>
        <v>#N/A</v>
      </c>
      <c r="O7255">
        <f t="shared" si="1026"/>
        <v>0</v>
      </c>
      <c r="P7255" s="12">
        <f t="shared" si="1027"/>
        <v>276.43193033273303</v>
      </c>
      <c r="Q7255">
        <f t="shared" si="1028"/>
        <v>0</v>
      </c>
      <c r="R7255">
        <f>$D$2*tarifas!$D$12/24</f>
        <v>1.4541666666666666</v>
      </c>
      <c r="S7255" t="e">
        <f>VLOOKUP(E7255&amp;" "&amp;F7255,tarifas!$A$13:$D$20,4,FALSE)*P7255</f>
        <v>#N/A</v>
      </c>
      <c r="T7255">
        <f>IF(F7255="COD1",tarifas!$D$11*(SUMIFS($P$11:$P$8770,$F$11:$F$8770,"=COD1",$B$11:$B$8770,"="&amp;B7255)/COUNTIFS($F$11:$F$8770,"=COD1",$B$11:$B$8770,"="&amp;B7255))/COUNTIFS($A$11:$A$8770,"="&amp;A7255,$F$11:$F$8770,"=COD1"),0)</f>
        <v>0</v>
      </c>
      <c r="U7255" t="e">
        <f>(VLOOKUP(F7255,tarifas!$C$7:$D$10,2,FALSE)+tarifas!$D$21)*datos!P7255</f>
        <v>#N/A</v>
      </c>
      <c r="V7255" t="e">
        <f t="shared" si="1029"/>
        <v>#N/A</v>
      </c>
      <c r="W7255">
        <f t="shared" si="1030"/>
        <v>0</v>
      </c>
    </row>
    <row r="7256" spans="1:23" x14ac:dyDescent="0.25">
      <c r="A7256">
        <f t="shared" si="1023"/>
        <v>298</v>
      </c>
      <c r="B7256">
        <f t="shared" si="1024"/>
        <v>10</v>
      </c>
      <c r="C7256" s="1">
        <f t="shared" si="1031"/>
        <v>41941.874999982429</v>
      </c>
      <c r="D7256" s="7">
        <v>0</v>
      </c>
      <c r="E7256" s="7"/>
      <c r="G7256">
        <v>77.040000000000006</v>
      </c>
      <c r="H7256" s="12">
        <v>253.41863456364672</v>
      </c>
      <c r="I7256" s="13">
        <f>$D$2*tarifas!$D$12/24</f>
        <v>1.4541666666666666</v>
      </c>
      <c r="J7256" s="13" t="e">
        <f>VLOOKUP(E7256&amp;" "&amp;F7256,tarifas!$A$13:$D$20,4,FALSE)*H7256</f>
        <v>#N/A</v>
      </c>
      <c r="K7256" s="13">
        <f>IF(F7256="COD1",tarifas!$D$11*(SUMIFS($H$11:$H$8770,$F$11:$F$8770,"=COD1",$B$11:$B$8770,"="&amp;B7256)/COUNTIFS($F$11:$F$8770,"=COD1",$B$11:$B$8770,"="&amp;B7256))/COUNTIFS($A$11:$A$8770,"="&amp;A7256,$F$11:$F$8770,"=COD1"),0)</f>
        <v>0</v>
      </c>
      <c r="L7256" s="13" t="e">
        <f>(VLOOKUP(F7256,tarifas!$C$7:$D$10,2,FALSE)+tarifas!$D$21)*datos!H7256</f>
        <v>#N/A</v>
      </c>
      <c r="M7256">
        <v>0</v>
      </c>
      <c r="N7256" s="13" t="e">
        <f t="shared" si="1025"/>
        <v>#N/A</v>
      </c>
      <c r="O7256">
        <f t="shared" si="1026"/>
        <v>0</v>
      </c>
      <c r="P7256" s="12">
        <f t="shared" si="1027"/>
        <v>253.41863456364672</v>
      </c>
      <c r="Q7256">
        <f t="shared" si="1028"/>
        <v>0</v>
      </c>
      <c r="R7256">
        <f>$D$2*tarifas!$D$12/24</f>
        <v>1.4541666666666666</v>
      </c>
      <c r="S7256" t="e">
        <f>VLOOKUP(E7256&amp;" "&amp;F7256,tarifas!$A$13:$D$20,4,FALSE)*P7256</f>
        <v>#N/A</v>
      </c>
      <c r="T7256">
        <f>IF(F7256="COD1",tarifas!$D$11*(SUMIFS($P$11:$P$8770,$F$11:$F$8770,"=COD1",$B$11:$B$8770,"="&amp;B7256)/COUNTIFS($F$11:$F$8770,"=COD1",$B$11:$B$8770,"="&amp;B7256))/COUNTIFS($A$11:$A$8770,"="&amp;A7256,$F$11:$F$8770,"=COD1"),0)</f>
        <v>0</v>
      </c>
      <c r="U7256" t="e">
        <f>(VLOOKUP(F7256,tarifas!$C$7:$D$10,2,FALSE)+tarifas!$D$21)*datos!P7256</f>
        <v>#N/A</v>
      </c>
      <c r="V7256" t="e">
        <f t="shared" si="1029"/>
        <v>#N/A</v>
      </c>
      <c r="W7256">
        <f t="shared" si="1030"/>
        <v>0</v>
      </c>
    </row>
    <row r="7257" spans="1:23" x14ac:dyDescent="0.25">
      <c r="A7257">
        <f t="shared" si="1023"/>
        <v>298</v>
      </c>
      <c r="B7257">
        <f t="shared" si="1024"/>
        <v>10</v>
      </c>
      <c r="C7257" s="1">
        <f t="shared" si="1031"/>
        <v>41941.916666649093</v>
      </c>
      <c r="D7257" s="7">
        <v>0</v>
      </c>
      <c r="E7257" s="7"/>
      <c r="G7257">
        <v>72.680000000000007</v>
      </c>
      <c r="H7257" s="12">
        <v>246.45428460025698</v>
      </c>
      <c r="I7257" s="13">
        <f>$D$2*tarifas!$D$12/24</f>
        <v>1.4541666666666666</v>
      </c>
      <c r="J7257" s="13" t="e">
        <f>VLOOKUP(E7257&amp;" "&amp;F7257,tarifas!$A$13:$D$20,4,FALSE)*H7257</f>
        <v>#N/A</v>
      </c>
      <c r="K7257" s="13">
        <f>IF(F7257="COD1",tarifas!$D$11*(SUMIFS($H$11:$H$8770,$F$11:$F$8770,"=COD1",$B$11:$B$8770,"="&amp;B7257)/COUNTIFS($F$11:$F$8770,"=COD1",$B$11:$B$8770,"="&amp;B7257))/COUNTIFS($A$11:$A$8770,"="&amp;A7257,$F$11:$F$8770,"=COD1"),0)</f>
        <v>0</v>
      </c>
      <c r="L7257" s="13" t="e">
        <f>(VLOOKUP(F7257,tarifas!$C$7:$D$10,2,FALSE)+tarifas!$D$21)*datos!H7257</f>
        <v>#N/A</v>
      </c>
      <c r="M7257">
        <v>0</v>
      </c>
      <c r="N7257" s="13" t="e">
        <f t="shared" si="1025"/>
        <v>#N/A</v>
      </c>
      <c r="O7257">
        <f t="shared" si="1026"/>
        <v>0</v>
      </c>
      <c r="P7257" s="12">
        <f t="shared" si="1027"/>
        <v>246.45428460025698</v>
      </c>
      <c r="Q7257">
        <f t="shared" si="1028"/>
        <v>0</v>
      </c>
      <c r="R7257">
        <f>$D$2*tarifas!$D$12/24</f>
        <v>1.4541666666666666</v>
      </c>
      <c r="S7257" t="e">
        <f>VLOOKUP(E7257&amp;" "&amp;F7257,tarifas!$A$13:$D$20,4,FALSE)*P7257</f>
        <v>#N/A</v>
      </c>
      <c r="T7257">
        <f>IF(F7257="COD1",tarifas!$D$11*(SUMIFS($P$11:$P$8770,$F$11:$F$8770,"=COD1",$B$11:$B$8770,"="&amp;B7257)/COUNTIFS($F$11:$F$8770,"=COD1",$B$11:$B$8770,"="&amp;B7257))/COUNTIFS($A$11:$A$8770,"="&amp;A7257,$F$11:$F$8770,"=COD1"),0)</f>
        <v>0</v>
      </c>
      <c r="U7257" t="e">
        <f>(VLOOKUP(F7257,tarifas!$C$7:$D$10,2,FALSE)+tarifas!$D$21)*datos!P7257</f>
        <v>#N/A</v>
      </c>
      <c r="V7257" t="e">
        <f t="shared" si="1029"/>
        <v>#N/A</v>
      </c>
      <c r="W7257">
        <f t="shared" si="1030"/>
        <v>0</v>
      </c>
    </row>
    <row r="7258" spans="1:23" x14ac:dyDescent="0.25">
      <c r="A7258">
        <f t="shared" si="1023"/>
        <v>298</v>
      </c>
      <c r="B7258">
        <f t="shared" si="1024"/>
        <v>10</v>
      </c>
      <c r="C7258" s="1">
        <f t="shared" si="1031"/>
        <v>41941.958333315757</v>
      </c>
      <c r="D7258" s="7">
        <v>0</v>
      </c>
      <c r="E7258" s="7"/>
      <c r="G7258">
        <v>69.38</v>
      </c>
      <c r="H7258" s="12">
        <v>248.38202384480616</v>
      </c>
      <c r="I7258" s="13">
        <f>$D$2*tarifas!$D$12/24</f>
        <v>1.4541666666666666</v>
      </c>
      <c r="J7258" s="13" t="e">
        <f>VLOOKUP(E7258&amp;" "&amp;F7258,tarifas!$A$13:$D$20,4,FALSE)*H7258</f>
        <v>#N/A</v>
      </c>
      <c r="K7258" s="13">
        <f>IF(F7258="COD1",tarifas!$D$11*(SUMIFS($H$11:$H$8770,$F$11:$F$8770,"=COD1",$B$11:$B$8770,"="&amp;B7258)/COUNTIFS($F$11:$F$8770,"=COD1",$B$11:$B$8770,"="&amp;B7258))/COUNTIFS($A$11:$A$8770,"="&amp;A7258,$F$11:$F$8770,"=COD1"),0)</f>
        <v>0</v>
      </c>
      <c r="L7258" s="13" t="e">
        <f>(VLOOKUP(F7258,tarifas!$C$7:$D$10,2,FALSE)+tarifas!$D$21)*datos!H7258</f>
        <v>#N/A</v>
      </c>
      <c r="M7258">
        <v>0</v>
      </c>
      <c r="N7258" s="13" t="e">
        <f t="shared" si="1025"/>
        <v>#N/A</v>
      </c>
      <c r="O7258">
        <f t="shared" si="1026"/>
        <v>0</v>
      </c>
      <c r="P7258" s="12">
        <f t="shared" si="1027"/>
        <v>248.38202384480616</v>
      </c>
      <c r="Q7258">
        <f t="shared" si="1028"/>
        <v>0</v>
      </c>
      <c r="R7258">
        <f>$D$2*tarifas!$D$12/24</f>
        <v>1.4541666666666666</v>
      </c>
      <c r="S7258" t="e">
        <f>VLOOKUP(E7258&amp;" "&amp;F7258,tarifas!$A$13:$D$20,4,FALSE)*P7258</f>
        <v>#N/A</v>
      </c>
      <c r="T7258">
        <f>IF(F7258="COD1",tarifas!$D$11*(SUMIFS($P$11:$P$8770,$F$11:$F$8770,"=COD1",$B$11:$B$8770,"="&amp;B7258)/COUNTIFS($F$11:$F$8770,"=COD1",$B$11:$B$8770,"="&amp;B7258))/COUNTIFS($A$11:$A$8770,"="&amp;A7258,$F$11:$F$8770,"=COD1"),0)</f>
        <v>0</v>
      </c>
      <c r="U7258" t="e">
        <f>(VLOOKUP(F7258,tarifas!$C$7:$D$10,2,FALSE)+tarifas!$D$21)*datos!P7258</f>
        <v>#N/A</v>
      </c>
      <c r="V7258" t="e">
        <f t="shared" si="1029"/>
        <v>#N/A</v>
      </c>
      <c r="W7258">
        <f t="shared" si="1030"/>
        <v>0</v>
      </c>
    </row>
    <row r="7259" spans="1:23" x14ac:dyDescent="0.25">
      <c r="A7259">
        <f t="shared" si="1023"/>
        <v>299</v>
      </c>
      <c r="B7259">
        <f t="shared" si="1024"/>
        <v>10</v>
      </c>
      <c r="C7259" s="1">
        <f t="shared" si="1031"/>
        <v>41941.999999982421</v>
      </c>
      <c r="D7259" s="7">
        <v>0</v>
      </c>
      <c r="E7259" s="7"/>
      <c r="G7259">
        <v>59.94</v>
      </c>
      <c r="H7259" s="12">
        <v>238.73571715944084</v>
      </c>
      <c r="I7259" s="13">
        <f>$D$2*tarifas!$D$12/24</f>
        <v>1.4541666666666666</v>
      </c>
      <c r="J7259" s="13" t="e">
        <f>VLOOKUP(E7259&amp;" "&amp;F7259,tarifas!$A$13:$D$20,4,FALSE)*H7259</f>
        <v>#N/A</v>
      </c>
      <c r="K7259" s="13">
        <f>IF(F7259="COD1",tarifas!$D$11*(SUMIFS($H$11:$H$8770,$F$11:$F$8770,"=COD1",$B$11:$B$8770,"="&amp;B7259)/COUNTIFS($F$11:$F$8770,"=COD1",$B$11:$B$8770,"="&amp;B7259))/COUNTIFS($A$11:$A$8770,"="&amp;A7259,$F$11:$F$8770,"=COD1"),0)</f>
        <v>0</v>
      </c>
      <c r="L7259" s="13" t="e">
        <f>(VLOOKUP(F7259,tarifas!$C$7:$D$10,2,FALSE)+tarifas!$D$21)*datos!H7259</f>
        <v>#N/A</v>
      </c>
      <c r="M7259">
        <v>0</v>
      </c>
      <c r="N7259" s="13" t="e">
        <f t="shared" si="1025"/>
        <v>#N/A</v>
      </c>
      <c r="O7259">
        <f t="shared" si="1026"/>
        <v>0</v>
      </c>
      <c r="P7259" s="12">
        <f t="shared" si="1027"/>
        <v>238.73571715944084</v>
      </c>
      <c r="Q7259">
        <f t="shared" si="1028"/>
        <v>0</v>
      </c>
      <c r="R7259">
        <f>$D$2*tarifas!$D$12/24</f>
        <v>1.4541666666666666</v>
      </c>
      <c r="S7259" t="e">
        <f>VLOOKUP(E7259&amp;" "&amp;F7259,tarifas!$A$13:$D$20,4,FALSE)*P7259</f>
        <v>#N/A</v>
      </c>
      <c r="T7259">
        <f>IF(F7259="COD1",tarifas!$D$11*(SUMIFS($P$11:$P$8770,$F$11:$F$8770,"=COD1",$B$11:$B$8770,"="&amp;B7259)/COUNTIFS($F$11:$F$8770,"=COD1",$B$11:$B$8770,"="&amp;B7259))/COUNTIFS($A$11:$A$8770,"="&amp;A7259,$F$11:$F$8770,"=COD1"),0)</f>
        <v>0</v>
      </c>
      <c r="U7259" t="e">
        <f>(VLOOKUP(F7259,tarifas!$C$7:$D$10,2,FALSE)+tarifas!$D$21)*datos!P7259</f>
        <v>#N/A</v>
      </c>
      <c r="V7259" t="e">
        <f t="shared" si="1029"/>
        <v>#N/A</v>
      </c>
      <c r="W7259">
        <f t="shared" si="1030"/>
        <v>0</v>
      </c>
    </row>
    <row r="7260" spans="1:23" x14ac:dyDescent="0.25">
      <c r="A7260">
        <f t="shared" si="1023"/>
        <v>299</v>
      </c>
      <c r="B7260">
        <f t="shared" si="1024"/>
        <v>10</v>
      </c>
      <c r="C7260" s="1">
        <f t="shared" si="1031"/>
        <v>41942.041666649086</v>
      </c>
      <c r="D7260" s="7">
        <v>0</v>
      </c>
      <c r="E7260" s="7"/>
      <c r="G7260">
        <v>47.71</v>
      </c>
      <c r="H7260" s="12">
        <v>236.3709417351759</v>
      </c>
      <c r="I7260" s="13">
        <f>$D$2*tarifas!$D$12/24</f>
        <v>1.4541666666666666</v>
      </c>
      <c r="J7260" s="13" t="e">
        <f>VLOOKUP(E7260&amp;" "&amp;F7260,tarifas!$A$13:$D$20,4,FALSE)*H7260</f>
        <v>#N/A</v>
      </c>
      <c r="K7260" s="13">
        <f>IF(F7260="COD1",tarifas!$D$11*(SUMIFS($H$11:$H$8770,$F$11:$F$8770,"=COD1",$B$11:$B$8770,"="&amp;B7260)/COUNTIFS($F$11:$F$8770,"=COD1",$B$11:$B$8770,"="&amp;B7260))/COUNTIFS($A$11:$A$8770,"="&amp;A7260,$F$11:$F$8770,"=COD1"),0)</f>
        <v>0</v>
      </c>
      <c r="L7260" s="13" t="e">
        <f>(VLOOKUP(F7260,tarifas!$C$7:$D$10,2,FALSE)+tarifas!$D$21)*datos!H7260</f>
        <v>#N/A</v>
      </c>
      <c r="M7260">
        <v>0</v>
      </c>
      <c r="N7260" s="13" t="e">
        <f t="shared" si="1025"/>
        <v>#N/A</v>
      </c>
      <c r="O7260">
        <f t="shared" si="1026"/>
        <v>0</v>
      </c>
      <c r="P7260" s="12">
        <f t="shared" si="1027"/>
        <v>236.3709417351759</v>
      </c>
      <c r="Q7260">
        <f t="shared" si="1028"/>
        <v>0</v>
      </c>
      <c r="R7260">
        <f>$D$2*tarifas!$D$12/24</f>
        <v>1.4541666666666666</v>
      </c>
      <c r="S7260" t="e">
        <f>VLOOKUP(E7260&amp;" "&amp;F7260,tarifas!$A$13:$D$20,4,FALSE)*P7260</f>
        <v>#N/A</v>
      </c>
      <c r="T7260">
        <f>IF(F7260="COD1",tarifas!$D$11*(SUMIFS($P$11:$P$8770,$F$11:$F$8770,"=COD1",$B$11:$B$8770,"="&amp;B7260)/COUNTIFS($F$11:$F$8770,"=COD1",$B$11:$B$8770,"="&amp;B7260))/COUNTIFS($A$11:$A$8770,"="&amp;A7260,$F$11:$F$8770,"=COD1"),0)</f>
        <v>0</v>
      </c>
      <c r="U7260" t="e">
        <f>(VLOOKUP(F7260,tarifas!$C$7:$D$10,2,FALSE)+tarifas!$D$21)*datos!P7260</f>
        <v>#N/A</v>
      </c>
      <c r="V7260" t="e">
        <f t="shared" si="1029"/>
        <v>#N/A</v>
      </c>
      <c r="W7260">
        <f t="shared" si="1030"/>
        <v>0</v>
      </c>
    </row>
    <row r="7261" spans="1:23" x14ac:dyDescent="0.25">
      <c r="A7261">
        <f t="shared" si="1023"/>
        <v>299</v>
      </c>
      <c r="B7261">
        <f t="shared" si="1024"/>
        <v>10</v>
      </c>
      <c r="C7261" s="1">
        <f t="shared" si="1031"/>
        <v>41942.08333331575</v>
      </c>
      <c r="D7261" s="7">
        <v>0</v>
      </c>
      <c r="E7261" s="7"/>
      <c r="G7261">
        <v>45.5</v>
      </c>
      <c r="H7261" s="12">
        <v>234.21187000220601</v>
      </c>
      <c r="I7261" s="13">
        <f>$D$2*tarifas!$D$12/24</f>
        <v>1.4541666666666666</v>
      </c>
      <c r="J7261" s="13" t="e">
        <f>VLOOKUP(E7261&amp;" "&amp;F7261,tarifas!$A$13:$D$20,4,FALSE)*H7261</f>
        <v>#N/A</v>
      </c>
      <c r="K7261" s="13">
        <f>IF(F7261="COD1",tarifas!$D$11*(SUMIFS($H$11:$H$8770,$F$11:$F$8770,"=COD1",$B$11:$B$8770,"="&amp;B7261)/COUNTIFS($F$11:$F$8770,"=COD1",$B$11:$B$8770,"="&amp;B7261))/COUNTIFS($A$11:$A$8770,"="&amp;A7261,$F$11:$F$8770,"=COD1"),0)</f>
        <v>0</v>
      </c>
      <c r="L7261" s="13" t="e">
        <f>(VLOOKUP(F7261,tarifas!$C$7:$D$10,2,FALSE)+tarifas!$D$21)*datos!H7261</f>
        <v>#N/A</v>
      </c>
      <c r="M7261">
        <v>0</v>
      </c>
      <c r="N7261" s="13" t="e">
        <f t="shared" si="1025"/>
        <v>#N/A</v>
      </c>
      <c r="O7261">
        <f t="shared" si="1026"/>
        <v>0</v>
      </c>
      <c r="P7261" s="12">
        <f t="shared" si="1027"/>
        <v>234.21187000220601</v>
      </c>
      <c r="Q7261">
        <f t="shared" si="1028"/>
        <v>0</v>
      </c>
      <c r="R7261">
        <f>$D$2*tarifas!$D$12/24</f>
        <v>1.4541666666666666</v>
      </c>
      <c r="S7261" t="e">
        <f>VLOOKUP(E7261&amp;" "&amp;F7261,tarifas!$A$13:$D$20,4,FALSE)*P7261</f>
        <v>#N/A</v>
      </c>
      <c r="T7261">
        <f>IF(F7261="COD1",tarifas!$D$11*(SUMIFS($P$11:$P$8770,$F$11:$F$8770,"=COD1",$B$11:$B$8770,"="&amp;B7261)/COUNTIFS($F$11:$F$8770,"=COD1",$B$11:$B$8770,"="&amp;B7261))/COUNTIFS($A$11:$A$8770,"="&amp;A7261,$F$11:$F$8770,"=COD1"),0)</f>
        <v>0</v>
      </c>
      <c r="U7261" t="e">
        <f>(VLOOKUP(F7261,tarifas!$C$7:$D$10,2,FALSE)+tarifas!$D$21)*datos!P7261</f>
        <v>#N/A</v>
      </c>
      <c r="V7261" t="e">
        <f t="shared" si="1029"/>
        <v>#N/A</v>
      </c>
      <c r="W7261">
        <f t="shared" si="1030"/>
        <v>0</v>
      </c>
    </row>
    <row r="7262" spans="1:23" x14ac:dyDescent="0.25">
      <c r="A7262">
        <f t="shared" si="1023"/>
        <v>299</v>
      </c>
      <c r="B7262">
        <f t="shared" si="1024"/>
        <v>10</v>
      </c>
      <c r="C7262" s="1">
        <f t="shared" si="1031"/>
        <v>41942.124999982414</v>
      </c>
      <c r="D7262" s="7">
        <v>0</v>
      </c>
      <c r="E7262" s="7"/>
      <c r="G7262">
        <v>45</v>
      </c>
      <c r="H7262" s="12">
        <v>231.59499566763211</v>
      </c>
      <c r="I7262" s="13">
        <f>$D$2*tarifas!$D$12/24</f>
        <v>1.4541666666666666</v>
      </c>
      <c r="J7262" s="13" t="e">
        <f>VLOOKUP(E7262&amp;" "&amp;F7262,tarifas!$A$13:$D$20,4,FALSE)*H7262</f>
        <v>#N/A</v>
      </c>
      <c r="K7262" s="13">
        <f>IF(F7262="COD1",tarifas!$D$11*(SUMIFS($H$11:$H$8770,$F$11:$F$8770,"=COD1",$B$11:$B$8770,"="&amp;B7262)/COUNTIFS($F$11:$F$8770,"=COD1",$B$11:$B$8770,"="&amp;B7262))/COUNTIFS($A$11:$A$8770,"="&amp;A7262,$F$11:$F$8770,"=COD1"),0)</f>
        <v>0</v>
      </c>
      <c r="L7262" s="13" t="e">
        <f>(VLOOKUP(F7262,tarifas!$C$7:$D$10,2,FALSE)+tarifas!$D$21)*datos!H7262</f>
        <v>#N/A</v>
      </c>
      <c r="M7262">
        <v>0</v>
      </c>
      <c r="N7262" s="13" t="e">
        <f t="shared" si="1025"/>
        <v>#N/A</v>
      </c>
      <c r="O7262">
        <f t="shared" si="1026"/>
        <v>0</v>
      </c>
      <c r="P7262" s="12">
        <f t="shared" si="1027"/>
        <v>231.59499566763211</v>
      </c>
      <c r="Q7262">
        <f t="shared" si="1028"/>
        <v>0</v>
      </c>
      <c r="R7262">
        <f>$D$2*tarifas!$D$12/24</f>
        <v>1.4541666666666666</v>
      </c>
      <c r="S7262" t="e">
        <f>VLOOKUP(E7262&amp;" "&amp;F7262,tarifas!$A$13:$D$20,4,FALSE)*P7262</f>
        <v>#N/A</v>
      </c>
      <c r="T7262">
        <f>IF(F7262="COD1",tarifas!$D$11*(SUMIFS($P$11:$P$8770,$F$11:$F$8770,"=COD1",$B$11:$B$8770,"="&amp;B7262)/COUNTIFS($F$11:$F$8770,"=COD1",$B$11:$B$8770,"="&amp;B7262))/COUNTIFS($A$11:$A$8770,"="&amp;A7262,$F$11:$F$8770,"=COD1"),0)</f>
        <v>0</v>
      </c>
      <c r="U7262" t="e">
        <f>(VLOOKUP(F7262,tarifas!$C$7:$D$10,2,FALSE)+tarifas!$D$21)*datos!P7262</f>
        <v>#N/A</v>
      </c>
      <c r="V7262" t="e">
        <f t="shared" si="1029"/>
        <v>#N/A</v>
      </c>
      <c r="W7262">
        <f t="shared" si="1030"/>
        <v>0</v>
      </c>
    </row>
    <row r="7263" spans="1:23" x14ac:dyDescent="0.25">
      <c r="A7263">
        <f t="shared" si="1023"/>
        <v>299</v>
      </c>
      <c r="B7263">
        <f t="shared" si="1024"/>
        <v>10</v>
      </c>
      <c r="C7263" s="1">
        <f t="shared" si="1031"/>
        <v>41942.166666649078</v>
      </c>
      <c r="D7263" s="7">
        <v>0</v>
      </c>
      <c r="E7263" s="7"/>
      <c r="G7263">
        <v>44.58</v>
      </c>
      <c r="H7263" s="12">
        <v>228.52928846614299</v>
      </c>
      <c r="I7263" s="13">
        <f>$D$2*tarifas!$D$12/24</f>
        <v>1.4541666666666666</v>
      </c>
      <c r="J7263" s="13" t="e">
        <f>VLOOKUP(E7263&amp;" "&amp;F7263,tarifas!$A$13:$D$20,4,FALSE)*H7263</f>
        <v>#N/A</v>
      </c>
      <c r="K7263" s="13">
        <f>IF(F7263="COD1",tarifas!$D$11*(SUMIFS($H$11:$H$8770,$F$11:$F$8770,"=COD1",$B$11:$B$8770,"="&amp;B7263)/COUNTIFS($F$11:$F$8770,"=COD1",$B$11:$B$8770,"="&amp;B7263))/COUNTIFS($A$11:$A$8770,"="&amp;A7263,$F$11:$F$8770,"=COD1"),0)</f>
        <v>0</v>
      </c>
      <c r="L7263" s="13" t="e">
        <f>(VLOOKUP(F7263,tarifas!$C$7:$D$10,2,FALSE)+tarifas!$D$21)*datos!H7263</f>
        <v>#N/A</v>
      </c>
      <c r="M7263">
        <v>0</v>
      </c>
      <c r="N7263" s="13" t="e">
        <f t="shared" si="1025"/>
        <v>#N/A</v>
      </c>
      <c r="O7263">
        <f t="shared" si="1026"/>
        <v>0</v>
      </c>
      <c r="P7263" s="12">
        <f t="shared" si="1027"/>
        <v>228.52928846614299</v>
      </c>
      <c r="Q7263">
        <f t="shared" si="1028"/>
        <v>0</v>
      </c>
      <c r="R7263">
        <f>$D$2*tarifas!$D$12/24</f>
        <v>1.4541666666666666</v>
      </c>
      <c r="S7263" t="e">
        <f>VLOOKUP(E7263&amp;" "&amp;F7263,tarifas!$A$13:$D$20,4,FALSE)*P7263</f>
        <v>#N/A</v>
      </c>
      <c r="T7263">
        <f>IF(F7263="COD1",tarifas!$D$11*(SUMIFS($P$11:$P$8770,$F$11:$F$8770,"=COD1",$B$11:$B$8770,"="&amp;B7263)/COUNTIFS($F$11:$F$8770,"=COD1",$B$11:$B$8770,"="&amp;B7263))/COUNTIFS($A$11:$A$8770,"="&amp;A7263,$F$11:$F$8770,"=COD1"),0)</f>
        <v>0</v>
      </c>
      <c r="U7263" t="e">
        <f>(VLOOKUP(F7263,tarifas!$C$7:$D$10,2,FALSE)+tarifas!$D$21)*datos!P7263</f>
        <v>#N/A</v>
      </c>
      <c r="V7263" t="e">
        <f t="shared" si="1029"/>
        <v>#N/A</v>
      </c>
      <c r="W7263">
        <f t="shared" si="1030"/>
        <v>0</v>
      </c>
    </row>
    <row r="7264" spans="1:23" x14ac:dyDescent="0.25">
      <c r="A7264">
        <f t="shared" si="1023"/>
        <v>299</v>
      </c>
      <c r="B7264">
        <f t="shared" si="1024"/>
        <v>10</v>
      </c>
      <c r="C7264" s="1">
        <f t="shared" si="1031"/>
        <v>41942.208333315742</v>
      </c>
      <c r="D7264" s="7">
        <v>0</v>
      </c>
      <c r="E7264" s="7"/>
      <c r="G7264">
        <v>44.58</v>
      </c>
      <c r="H7264" s="12">
        <v>229.29739232122037</v>
      </c>
      <c r="I7264" s="13">
        <f>$D$2*tarifas!$D$12/24</f>
        <v>1.4541666666666666</v>
      </c>
      <c r="J7264" s="13" t="e">
        <f>VLOOKUP(E7264&amp;" "&amp;F7264,tarifas!$A$13:$D$20,4,FALSE)*H7264</f>
        <v>#N/A</v>
      </c>
      <c r="K7264" s="13">
        <f>IF(F7264="COD1",tarifas!$D$11*(SUMIFS($H$11:$H$8770,$F$11:$F$8770,"=COD1",$B$11:$B$8770,"="&amp;B7264)/COUNTIFS($F$11:$F$8770,"=COD1",$B$11:$B$8770,"="&amp;B7264))/COUNTIFS($A$11:$A$8770,"="&amp;A7264,$F$11:$F$8770,"=COD1"),0)</f>
        <v>0</v>
      </c>
      <c r="L7264" s="13" t="e">
        <f>(VLOOKUP(F7264,tarifas!$C$7:$D$10,2,FALSE)+tarifas!$D$21)*datos!H7264</f>
        <v>#N/A</v>
      </c>
      <c r="M7264">
        <v>0</v>
      </c>
      <c r="N7264" s="13" t="e">
        <f t="shared" si="1025"/>
        <v>#N/A</v>
      </c>
      <c r="O7264">
        <f t="shared" si="1026"/>
        <v>0</v>
      </c>
      <c r="P7264" s="12">
        <f t="shared" si="1027"/>
        <v>229.29739232122037</v>
      </c>
      <c r="Q7264">
        <f t="shared" si="1028"/>
        <v>0</v>
      </c>
      <c r="R7264">
        <f>$D$2*tarifas!$D$12/24</f>
        <v>1.4541666666666666</v>
      </c>
      <c r="S7264" t="e">
        <f>VLOOKUP(E7264&amp;" "&amp;F7264,tarifas!$A$13:$D$20,4,FALSE)*P7264</f>
        <v>#N/A</v>
      </c>
      <c r="T7264">
        <f>IF(F7264="COD1",tarifas!$D$11*(SUMIFS($P$11:$P$8770,$F$11:$F$8770,"=COD1",$B$11:$B$8770,"="&amp;B7264)/COUNTIFS($F$11:$F$8770,"=COD1",$B$11:$B$8770,"="&amp;B7264))/COUNTIFS($A$11:$A$8770,"="&amp;A7264,$F$11:$F$8770,"=COD1"),0)</f>
        <v>0</v>
      </c>
      <c r="U7264" t="e">
        <f>(VLOOKUP(F7264,tarifas!$C$7:$D$10,2,FALSE)+tarifas!$D$21)*datos!P7264</f>
        <v>#N/A</v>
      </c>
      <c r="V7264" t="e">
        <f t="shared" si="1029"/>
        <v>#N/A</v>
      </c>
      <c r="W7264">
        <f t="shared" si="1030"/>
        <v>0</v>
      </c>
    </row>
    <row r="7265" spans="1:23" x14ac:dyDescent="0.25">
      <c r="A7265">
        <f t="shared" si="1023"/>
        <v>299</v>
      </c>
      <c r="B7265">
        <f t="shared" si="1024"/>
        <v>10</v>
      </c>
      <c r="C7265" s="1">
        <f t="shared" si="1031"/>
        <v>41942.249999982407</v>
      </c>
      <c r="D7265" s="7">
        <v>0</v>
      </c>
      <c r="E7265" s="7"/>
      <c r="G7265">
        <v>47.33</v>
      </c>
      <c r="H7265" s="12">
        <v>229.0369814511449</v>
      </c>
      <c r="I7265" s="13">
        <f>$D$2*tarifas!$D$12/24</f>
        <v>1.4541666666666666</v>
      </c>
      <c r="J7265" s="13" t="e">
        <f>VLOOKUP(E7265&amp;" "&amp;F7265,tarifas!$A$13:$D$20,4,FALSE)*H7265</f>
        <v>#N/A</v>
      </c>
      <c r="K7265" s="13">
        <f>IF(F7265="COD1",tarifas!$D$11*(SUMIFS($H$11:$H$8770,$F$11:$F$8770,"=COD1",$B$11:$B$8770,"="&amp;B7265)/COUNTIFS($F$11:$F$8770,"=COD1",$B$11:$B$8770,"="&amp;B7265))/COUNTIFS($A$11:$A$8770,"="&amp;A7265,$F$11:$F$8770,"=COD1"),0)</f>
        <v>0</v>
      </c>
      <c r="L7265" s="13" t="e">
        <f>(VLOOKUP(F7265,tarifas!$C$7:$D$10,2,FALSE)+tarifas!$D$21)*datos!H7265</f>
        <v>#N/A</v>
      </c>
      <c r="M7265">
        <v>0</v>
      </c>
      <c r="N7265" s="13" t="e">
        <f t="shared" si="1025"/>
        <v>#N/A</v>
      </c>
      <c r="O7265">
        <f t="shared" si="1026"/>
        <v>0</v>
      </c>
      <c r="P7265" s="12">
        <f t="shared" si="1027"/>
        <v>229.0369814511449</v>
      </c>
      <c r="Q7265">
        <f t="shared" si="1028"/>
        <v>0</v>
      </c>
      <c r="R7265">
        <f>$D$2*tarifas!$D$12/24</f>
        <v>1.4541666666666666</v>
      </c>
      <c r="S7265" t="e">
        <f>VLOOKUP(E7265&amp;" "&amp;F7265,tarifas!$A$13:$D$20,4,FALSE)*P7265</f>
        <v>#N/A</v>
      </c>
      <c r="T7265">
        <f>IF(F7265="COD1",tarifas!$D$11*(SUMIFS($P$11:$P$8770,$F$11:$F$8770,"=COD1",$B$11:$B$8770,"="&amp;B7265)/COUNTIFS($F$11:$F$8770,"=COD1",$B$11:$B$8770,"="&amp;B7265))/COUNTIFS($A$11:$A$8770,"="&amp;A7265,$F$11:$F$8770,"=COD1"),0)</f>
        <v>0</v>
      </c>
      <c r="U7265" t="e">
        <f>(VLOOKUP(F7265,tarifas!$C$7:$D$10,2,FALSE)+tarifas!$D$21)*datos!P7265</f>
        <v>#N/A</v>
      </c>
      <c r="V7265" t="e">
        <f t="shared" si="1029"/>
        <v>#N/A</v>
      </c>
      <c r="W7265">
        <f t="shared" si="1030"/>
        <v>0</v>
      </c>
    </row>
    <row r="7266" spans="1:23" x14ac:dyDescent="0.25">
      <c r="A7266">
        <f t="shared" si="1023"/>
        <v>299</v>
      </c>
      <c r="B7266">
        <f t="shared" si="1024"/>
        <v>10</v>
      </c>
      <c r="C7266" s="1">
        <f t="shared" si="1031"/>
        <v>41942.291666649071</v>
      </c>
      <c r="D7266" s="7">
        <v>0</v>
      </c>
      <c r="E7266" s="7"/>
      <c r="G7266">
        <v>68.2</v>
      </c>
      <c r="H7266" s="12">
        <v>254.5727095512292</v>
      </c>
      <c r="I7266" s="13">
        <f>$D$2*tarifas!$D$12/24</f>
        <v>1.4541666666666666</v>
      </c>
      <c r="J7266" s="13" t="e">
        <f>VLOOKUP(E7266&amp;" "&amp;F7266,tarifas!$A$13:$D$20,4,FALSE)*H7266</f>
        <v>#N/A</v>
      </c>
      <c r="K7266" s="13">
        <f>IF(F7266="COD1",tarifas!$D$11*(SUMIFS($H$11:$H$8770,$F$11:$F$8770,"=COD1",$B$11:$B$8770,"="&amp;B7266)/COUNTIFS($F$11:$F$8770,"=COD1",$B$11:$B$8770,"="&amp;B7266))/COUNTIFS($A$11:$A$8770,"="&amp;A7266,$F$11:$F$8770,"=COD1"),0)</f>
        <v>0</v>
      </c>
      <c r="L7266" s="13" t="e">
        <f>(VLOOKUP(F7266,tarifas!$C$7:$D$10,2,FALSE)+tarifas!$D$21)*datos!H7266</f>
        <v>#N/A</v>
      </c>
      <c r="M7266">
        <v>111.52527000000001</v>
      </c>
      <c r="N7266" s="13" t="e">
        <f t="shared" si="1025"/>
        <v>#N/A</v>
      </c>
      <c r="O7266">
        <f t="shared" si="1026"/>
        <v>111.52527000000001</v>
      </c>
      <c r="P7266" s="12">
        <f t="shared" si="1027"/>
        <v>143.04743955122919</v>
      </c>
      <c r="Q7266">
        <f t="shared" si="1028"/>
        <v>0</v>
      </c>
      <c r="R7266">
        <f>$D$2*tarifas!$D$12/24</f>
        <v>1.4541666666666666</v>
      </c>
      <c r="S7266" t="e">
        <f>VLOOKUP(E7266&amp;" "&amp;F7266,tarifas!$A$13:$D$20,4,FALSE)*P7266</f>
        <v>#N/A</v>
      </c>
      <c r="T7266">
        <f>IF(F7266="COD1",tarifas!$D$11*(SUMIFS($P$11:$P$8770,$F$11:$F$8770,"=COD1",$B$11:$B$8770,"="&amp;B7266)/COUNTIFS($F$11:$F$8770,"=COD1",$B$11:$B$8770,"="&amp;B7266))/COUNTIFS($A$11:$A$8770,"="&amp;A7266,$F$11:$F$8770,"=COD1"),0)</f>
        <v>0</v>
      </c>
      <c r="U7266" t="e">
        <f>(VLOOKUP(F7266,tarifas!$C$7:$D$10,2,FALSE)+tarifas!$D$21)*datos!P7266</f>
        <v>#N/A</v>
      </c>
      <c r="V7266" t="e">
        <f t="shared" si="1029"/>
        <v>#N/A</v>
      </c>
      <c r="W7266">
        <f t="shared" si="1030"/>
        <v>0</v>
      </c>
    </row>
    <row r="7267" spans="1:23" x14ac:dyDescent="0.25">
      <c r="A7267">
        <f t="shared" si="1023"/>
        <v>299</v>
      </c>
      <c r="B7267">
        <f t="shared" si="1024"/>
        <v>10</v>
      </c>
      <c r="C7267" s="1">
        <f t="shared" si="1031"/>
        <v>41942.333333315735</v>
      </c>
      <c r="D7267" s="7">
        <v>0</v>
      </c>
      <c r="E7267" s="7"/>
      <c r="G7267">
        <v>70</v>
      </c>
      <c r="H7267" s="12">
        <v>321.74900735399046</v>
      </c>
      <c r="I7267" s="13">
        <f>$D$2*tarifas!$D$12/24</f>
        <v>1.4541666666666666</v>
      </c>
      <c r="J7267" s="13" t="e">
        <f>VLOOKUP(E7267&amp;" "&amp;F7267,tarifas!$A$13:$D$20,4,FALSE)*H7267</f>
        <v>#N/A</v>
      </c>
      <c r="K7267" s="13">
        <f>IF(F7267="COD1",tarifas!$D$11*(SUMIFS($H$11:$H$8770,$F$11:$F$8770,"=COD1",$B$11:$B$8770,"="&amp;B7267)/COUNTIFS($F$11:$F$8770,"=COD1",$B$11:$B$8770,"="&amp;B7267))/COUNTIFS($A$11:$A$8770,"="&amp;A7267,$F$11:$F$8770,"=COD1"),0)</f>
        <v>0</v>
      </c>
      <c r="L7267" s="13" t="e">
        <f>(VLOOKUP(F7267,tarifas!$C$7:$D$10,2,FALSE)+tarifas!$D$21)*datos!H7267</f>
        <v>#N/A</v>
      </c>
      <c r="M7267">
        <v>257.73325</v>
      </c>
      <c r="N7267" s="13" t="e">
        <f t="shared" si="1025"/>
        <v>#N/A</v>
      </c>
      <c r="O7267">
        <f t="shared" si="1026"/>
        <v>257.73325</v>
      </c>
      <c r="P7267" s="12">
        <f t="shared" si="1027"/>
        <v>64.015757353990466</v>
      </c>
      <c r="Q7267">
        <f t="shared" si="1028"/>
        <v>0</v>
      </c>
      <c r="R7267">
        <f>$D$2*tarifas!$D$12/24</f>
        <v>1.4541666666666666</v>
      </c>
      <c r="S7267" t="e">
        <f>VLOOKUP(E7267&amp;" "&amp;F7267,tarifas!$A$13:$D$20,4,FALSE)*P7267</f>
        <v>#N/A</v>
      </c>
      <c r="T7267">
        <f>IF(F7267="COD1",tarifas!$D$11*(SUMIFS($P$11:$P$8770,$F$11:$F$8770,"=COD1",$B$11:$B$8770,"="&amp;B7267)/COUNTIFS($F$11:$F$8770,"=COD1",$B$11:$B$8770,"="&amp;B7267))/COUNTIFS($A$11:$A$8770,"="&amp;A7267,$F$11:$F$8770,"=COD1"),0)</f>
        <v>0</v>
      </c>
      <c r="U7267" t="e">
        <f>(VLOOKUP(F7267,tarifas!$C$7:$D$10,2,FALSE)+tarifas!$D$21)*datos!P7267</f>
        <v>#N/A</v>
      </c>
      <c r="V7267" t="e">
        <f t="shared" si="1029"/>
        <v>#N/A</v>
      </c>
      <c r="W7267">
        <f t="shared" si="1030"/>
        <v>0</v>
      </c>
    </row>
    <row r="7268" spans="1:23" x14ac:dyDescent="0.25">
      <c r="A7268">
        <f t="shared" si="1023"/>
        <v>299</v>
      </c>
      <c r="B7268">
        <f t="shared" si="1024"/>
        <v>10</v>
      </c>
      <c r="C7268" s="1">
        <f t="shared" si="1031"/>
        <v>41942.374999982399</v>
      </c>
      <c r="D7268" s="7">
        <v>0</v>
      </c>
      <c r="E7268" s="7"/>
      <c r="G7268">
        <v>70.2</v>
      </c>
      <c r="H7268" s="12">
        <v>494.87518874697213</v>
      </c>
      <c r="I7268" s="13">
        <f>$D$2*tarifas!$D$12/24</f>
        <v>1.4541666666666666</v>
      </c>
      <c r="J7268" s="13" t="e">
        <f>VLOOKUP(E7268&amp;" "&amp;F7268,tarifas!$A$13:$D$20,4,FALSE)*H7268</f>
        <v>#N/A</v>
      </c>
      <c r="K7268" s="13">
        <f>IF(F7268="COD1",tarifas!$D$11*(SUMIFS($H$11:$H$8770,$F$11:$F$8770,"=COD1",$B$11:$B$8770,"="&amp;B7268)/COUNTIFS($F$11:$F$8770,"=COD1",$B$11:$B$8770,"="&amp;B7268))/COUNTIFS($A$11:$A$8770,"="&amp;A7268,$F$11:$F$8770,"=COD1"),0)</f>
        <v>0</v>
      </c>
      <c r="L7268" s="13" t="e">
        <f>(VLOOKUP(F7268,tarifas!$C$7:$D$10,2,FALSE)+tarifas!$D$21)*datos!H7268</f>
        <v>#N/A</v>
      </c>
      <c r="M7268">
        <v>365.6182</v>
      </c>
      <c r="N7268" s="13" t="e">
        <f t="shared" si="1025"/>
        <v>#N/A</v>
      </c>
      <c r="O7268">
        <f t="shared" si="1026"/>
        <v>365.6182</v>
      </c>
      <c r="P7268" s="12">
        <f t="shared" si="1027"/>
        <v>129.25698874697213</v>
      </c>
      <c r="Q7268">
        <f t="shared" si="1028"/>
        <v>0</v>
      </c>
      <c r="R7268">
        <f>$D$2*tarifas!$D$12/24</f>
        <v>1.4541666666666666</v>
      </c>
      <c r="S7268" t="e">
        <f>VLOOKUP(E7268&amp;" "&amp;F7268,tarifas!$A$13:$D$20,4,FALSE)*P7268</f>
        <v>#N/A</v>
      </c>
      <c r="T7268">
        <f>IF(F7268="COD1",tarifas!$D$11*(SUMIFS($P$11:$P$8770,$F$11:$F$8770,"=COD1",$B$11:$B$8770,"="&amp;B7268)/COUNTIFS($F$11:$F$8770,"=COD1",$B$11:$B$8770,"="&amp;B7268))/COUNTIFS($A$11:$A$8770,"="&amp;A7268,$F$11:$F$8770,"=COD1"),0)</f>
        <v>0</v>
      </c>
      <c r="U7268" t="e">
        <f>(VLOOKUP(F7268,tarifas!$C$7:$D$10,2,FALSE)+tarifas!$D$21)*datos!P7268</f>
        <v>#N/A</v>
      </c>
      <c r="V7268" t="e">
        <f t="shared" si="1029"/>
        <v>#N/A</v>
      </c>
      <c r="W7268">
        <f t="shared" si="1030"/>
        <v>0</v>
      </c>
    </row>
    <row r="7269" spans="1:23" x14ac:dyDescent="0.25">
      <c r="A7269">
        <f t="shared" si="1023"/>
        <v>299</v>
      </c>
      <c r="B7269">
        <f t="shared" si="1024"/>
        <v>10</v>
      </c>
      <c r="C7269" s="1">
        <f t="shared" si="1031"/>
        <v>41942.416666649064</v>
      </c>
      <c r="D7269" s="7">
        <v>0</v>
      </c>
      <c r="E7269" s="7"/>
      <c r="G7269">
        <v>70.12</v>
      </c>
      <c r="H7269" s="12">
        <v>618.86825739982191</v>
      </c>
      <c r="I7269" s="13">
        <f>$D$2*tarifas!$D$12/24</f>
        <v>1.4541666666666666</v>
      </c>
      <c r="J7269" s="13" t="e">
        <f>VLOOKUP(E7269&amp;" "&amp;F7269,tarifas!$A$13:$D$20,4,FALSE)*H7269</f>
        <v>#N/A</v>
      </c>
      <c r="K7269" s="13">
        <f>IF(F7269="COD1",tarifas!$D$11*(SUMIFS($H$11:$H$8770,$F$11:$F$8770,"=COD1",$B$11:$B$8770,"="&amp;B7269)/COUNTIFS($F$11:$F$8770,"=COD1",$B$11:$B$8770,"="&amp;B7269))/COUNTIFS($A$11:$A$8770,"="&amp;A7269,$F$11:$F$8770,"=COD1"),0)</f>
        <v>0</v>
      </c>
      <c r="L7269" s="13" t="e">
        <f>(VLOOKUP(F7269,tarifas!$C$7:$D$10,2,FALSE)+tarifas!$D$21)*datos!H7269</f>
        <v>#N/A</v>
      </c>
      <c r="M7269">
        <v>432.36270999999999</v>
      </c>
      <c r="N7269" s="13" t="e">
        <f t="shared" si="1025"/>
        <v>#N/A</v>
      </c>
      <c r="O7269">
        <f t="shared" si="1026"/>
        <v>432.36270999999999</v>
      </c>
      <c r="P7269" s="12">
        <f t="shared" si="1027"/>
        <v>186.50554739982192</v>
      </c>
      <c r="Q7269">
        <f t="shared" si="1028"/>
        <v>0</v>
      </c>
      <c r="R7269">
        <f>$D$2*tarifas!$D$12/24</f>
        <v>1.4541666666666666</v>
      </c>
      <c r="S7269" t="e">
        <f>VLOOKUP(E7269&amp;" "&amp;F7269,tarifas!$A$13:$D$20,4,FALSE)*P7269</f>
        <v>#N/A</v>
      </c>
      <c r="T7269">
        <f>IF(F7269="COD1",tarifas!$D$11*(SUMIFS($P$11:$P$8770,$F$11:$F$8770,"=COD1",$B$11:$B$8770,"="&amp;B7269)/COUNTIFS($F$11:$F$8770,"=COD1",$B$11:$B$8770,"="&amp;B7269))/COUNTIFS($A$11:$A$8770,"="&amp;A7269,$F$11:$F$8770,"=COD1"),0)</f>
        <v>0</v>
      </c>
      <c r="U7269" t="e">
        <f>(VLOOKUP(F7269,tarifas!$C$7:$D$10,2,FALSE)+tarifas!$D$21)*datos!P7269</f>
        <v>#N/A</v>
      </c>
      <c r="V7269" t="e">
        <f t="shared" si="1029"/>
        <v>#N/A</v>
      </c>
      <c r="W7269">
        <f t="shared" si="1030"/>
        <v>0</v>
      </c>
    </row>
    <row r="7270" spans="1:23" x14ac:dyDescent="0.25">
      <c r="A7270">
        <f t="shared" si="1023"/>
        <v>299</v>
      </c>
      <c r="B7270">
        <f t="shared" si="1024"/>
        <v>10</v>
      </c>
      <c r="C7270" s="1">
        <f t="shared" si="1031"/>
        <v>41942.458333315728</v>
      </c>
      <c r="D7270" s="7">
        <v>0</v>
      </c>
      <c r="E7270" s="7"/>
      <c r="G7270">
        <v>70</v>
      </c>
      <c r="H7270" s="12">
        <v>677.36641864867397</v>
      </c>
      <c r="I7270" s="13">
        <f>$D$2*tarifas!$D$12/24</f>
        <v>1.4541666666666666</v>
      </c>
      <c r="J7270" s="13" t="e">
        <f>VLOOKUP(E7270&amp;" "&amp;F7270,tarifas!$A$13:$D$20,4,FALSE)*H7270</f>
        <v>#N/A</v>
      </c>
      <c r="K7270" s="13">
        <f>IF(F7270="COD1",tarifas!$D$11*(SUMIFS($H$11:$H$8770,$F$11:$F$8770,"=COD1",$B$11:$B$8770,"="&amp;B7270)/COUNTIFS($F$11:$F$8770,"=COD1",$B$11:$B$8770,"="&amp;B7270))/COUNTIFS($A$11:$A$8770,"="&amp;A7270,$F$11:$F$8770,"=COD1"),0)</f>
        <v>0</v>
      </c>
      <c r="L7270" s="13" t="e">
        <f>(VLOOKUP(F7270,tarifas!$C$7:$D$10,2,FALSE)+tarifas!$D$21)*datos!H7270</f>
        <v>#N/A</v>
      </c>
      <c r="M7270">
        <v>454.89853000000005</v>
      </c>
      <c r="N7270" s="13" t="e">
        <f t="shared" si="1025"/>
        <v>#N/A</v>
      </c>
      <c r="O7270">
        <f t="shared" si="1026"/>
        <v>454.89853000000005</v>
      </c>
      <c r="P7270" s="12">
        <f t="shared" si="1027"/>
        <v>222.46788864867392</v>
      </c>
      <c r="Q7270">
        <f t="shared" si="1028"/>
        <v>0</v>
      </c>
      <c r="R7270">
        <f>$D$2*tarifas!$D$12/24</f>
        <v>1.4541666666666666</v>
      </c>
      <c r="S7270" t="e">
        <f>VLOOKUP(E7270&amp;" "&amp;F7270,tarifas!$A$13:$D$20,4,FALSE)*P7270</f>
        <v>#N/A</v>
      </c>
      <c r="T7270">
        <f>IF(F7270="COD1",tarifas!$D$11*(SUMIFS($P$11:$P$8770,$F$11:$F$8770,"=COD1",$B$11:$B$8770,"="&amp;B7270)/COUNTIFS($F$11:$F$8770,"=COD1",$B$11:$B$8770,"="&amp;B7270))/COUNTIFS($A$11:$A$8770,"="&amp;A7270,$F$11:$F$8770,"=COD1"),0)</f>
        <v>0</v>
      </c>
      <c r="U7270" t="e">
        <f>(VLOOKUP(F7270,tarifas!$C$7:$D$10,2,FALSE)+tarifas!$D$21)*datos!P7270</f>
        <v>#N/A</v>
      </c>
      <c r="V7270" t="e">
        <f t="shared" si="1029"/>
        <v>#N/A</v>
      </c>
      <c r="W7270">
        <f t="shared" si="1030"/>
        <v>0</v>
      </c>
    </row>
    <row r="7271" spans="1:23" x14ac:dyDescent="0.25">
      <c r="A7271">
        <f t="shared" si="1023"/>
        <v>299</v>
      </c>
      <c r="B7271">
        <f t="shared" si="1024"/>
        <v>10</v>
      </c>
      <c r="C7271" s="1">
        <f t="shared" si="1031"/>
        <v>41942.499999982392</v>
      </c>
      <c r="D7271" s="7">
        <v>0</v>
      </c>
      <c r="E7271" s="7"/>
      <c r="G7271">
        <v>70.12</v>
      </c>
      <c r="H7271" s="12">
        <v>486.85805216310735</v>
      </c>
      <c r="I7271" s="13">
        <f>$D$2*tarifas!$D$12/24</f>
        <v>1.4541666666666666</v>
      </c>
      <c r="J7271" s="13" t="e">
        <f>VLOOKUP(E7271&amp;" "&amp;F7271,tarifas!$A$13:$D$20,4,FALSE)*H7271</f>
        <v>#N/A</v>
      </c>
      <c r="K7271" s="13">
        <f>IF(F7271="COD1",tarifas!$D$11*(SUMIFS($H$11:$H$8770,$F$11:$F$8770,"=COD1",$B$11:$B$8770,"="&amp;B7271)/COUNTIFS($F$11:$F$8770,"=COD1",$B$11:$B$8770,"="&amp;B7271))/COUNTIFS($A$11:$A$8770,"="&amp;A7271,$F$11:$F$8770,"=COD1"),0)</f>
        <v>0</v>
      </c>
      <c r="L7271" s="13" t="e">
        <f>(VLOOKUP(F7271,tarifas!$C$7:$D$10,2,FALSE)+tarifas!$D$21)*datos!H7271</f>
        <v>#N/A</v>
      </c>
      <c r="M7271">
        <v>454.17930000000001</v>
      </c>
      <c r="N7271" s="13" t="e">
        <f t="shared" si="1025"/>
        <v>#N/A</v>
      </c>
      <c r="O7271">
        <f t="shared" si="1026"/>
        <v>454.17930000000001</v>
      </c>
      <c r="P7271" s="12">
        <f t="shared" si="1027"/>
        <v>32.678752163107333</v>
      </c>
      <c r="Q7271">
        <f t="shared" si="1028"/>
        <v>0</v>
      </c>
      <c r="R7271">
        <f>$D$2*tarifas!$D$12/24</f>
        <v>1.4541666666666666</v>
      </c>
      <c r="S7271" t="e">
        <f>VLOOKUP(E7271&amp;" "&amp;F7271,tarifas!$A$13:$D$20,4,FALSE)*P7271</f>
        <v>#N/A</v>
      </c>
      <c r="T7271">
        <f>IF(F7271="COD1",tarifas!$D$11*(SUMIFS($P$11:$P$8770,$F$11:$F$8770,"=COD1",$B$11:$B$8770,"="&amp;B7271)/COUNTIFS($F$11:$F$8770,"=COD1",$B$11:$B$8770,"="&amp;B7271))/COUNTIFS($A$11:$A$8770,"="&amp;A7271,$F$11:$F$8770,"=COD1"),0)</f>
        <v>0</v>
      </c>
      <c r="U7271" t="e">
        <f>(VLOOKUP(F7271,tarifas!$C$7:$D$10,2,FALSE)+tarifas!$D$21)*datos!P7271</f>
        <v>#N/A</v>
      </c>
      <c r="V7271" t="e">
        <f t="shared" si="1029"/>
        <v>#N/A</v>
      </c>
      <c r="W7271">
        <f t="shared" si="1030"/>
        <v>0</v>
      </c>
    </row>
    <row r="7272" spans="1:23" x14ac:dyDescent="0.25">
      <c r="A7272">
        <f t="shared" si="1023"/>
        <v>299</v>
      </c>
      <c r="B7272">
        <f t="shared" si="1024"/>
        <v>10</v>
      </c>
      <c r="C7272" s="1">
        <f t="shared" si="1031"/>
        <v>41942.541666649056</v>
      </c>
      <c r="D7272" s="7">
        <v>0</v>
      </c>
      <c r="E7272" s="7"/>
      <c r="G7272">
        <v>70.12</v>
      </c>
      <c r="H7272" s="12">
        <v>456.61423516517226</v>
      </c>
      <c r="I7272" s="13">
        <f>$D$2*tarifas!$D$12/24</f>
        <v>1.4541666666666666</v>
      </c>
      <c r="J7272" s="13" t="e">
        <f>VLOOKUP(E7272&amp;" "&amp;F7272,tarifas!$A$13:$D$20,4,FALSE)*H7272</f>
        <v>#N/A</v>
      </c>
      <c r="K7272" s="13">
        <f>IF(F7272="COD1",tarifas!$D$11*(SUMIFS($H$11:$H$8770,$F$11:$F$8770,"=COD1",$B$11:$B$8770,"="&amp;B7272)/COUNTIFS($F$11:$F$8770,"=COD1",$B$11:$B$8770,"="&amp;B7272))/COUNTIFS($A$11:$A$8770,"="&amp;A7272,$F$11:$F$8770,"=COD1"),0)</f>
        <v>0</v>
      </c>
      <c r="L7272" s="13" t="e">
        <f>(VLOOKUP(F7272,tarifas!$C$7:$D$10,2,FALSE)+tarifas!$D$21)*datos!H7272</f>
        <v>#N/A</v>
      </c>
      <c r="M7272">
        <v>410.52415999999999</v>
      </c>
      <c r="N7272" s="13" t="e">
        <f t="shared" si="1025"/>
        <v>#N/A</v>
      </c>
      <c r="O7272">
        <f t="shared" si="1026"/>
        <v>410.52415999999999</v>
      </c>
      <c r="P7272" s="12">
        <f t="shared" si="1027"/>
        <v>46.090075165172266</v>
      </c>
      <c r="Q7272">
        <f t="shared" si="1028"/>
        <v>0</v>
      </c>
      <c r="R7272">
        <f>$D$2*tarifas!$D$12/24</f>
        <v>1.4541666666666666</v>
      </c>
      <c r="S7272" t="e">
        <f>VLOOKUP(E7272&amp;" "&amp;F7272,tarifas!$A$13:$D$20,4,FALSE)*P7272</f>
        <v>#N/A</v>
      </c>
      <c r="T7272">
        <f>IF(F7272="COD1",tarifas!$D$11*(SUMIFS($P$11:$P$8770,$F$11:$F$8770,"=COD1",$B$11:$B$8770,"="&amp;B7272)/COUNTIFS($F$11:$F$8770,"=COD1",$B$11:$B$8770,"="&amp;B7272))/COUNTIFS($A$11:$A$8770,"="&amp;A7272,$F$11:$F$8770,"=COD1"),0)</f>
        <v>0</v>
      </c>
      <c r="U7272" t="e">
        <f>(VLOOKUP(F7272,tarifas!$C$7:$D$10,2,FALSE)+tarifas!$D$21)*datos!P7272</f>
        <v>#N/A</v>
      </c>
      <c r="V7272" t="e">
        <f t="shared" si="1029"/>
        <v>#N/A</v>
      </c>
      <c r="W7272">
        <f t="shared" si="1030"/>
        <v>0</v>
      </c>
    </row>
    <row r="7273" spans="1:23" x14ac:dyDescent="0.25">
      <c r="A7273">
        <f t="shared" si="1023"/>
        <v>299</v>
      </c>
      <c r="B7273">
        <f t="shared" si="1024"/>
        <v>10</v>
      </c>
      <c r="C7273" s="1">
        <f t="shared" si="1031"/>
        <v>41942.583333315721</v>
      </c>
      <c r="D7273" s="7">
        <v>0</v>
      </c>
      <c r="E7273" s="7"/>
      <c r="G7273">
        <v>68</v>
      </c>
      <c r="H7273" s="12">
        <v>683.56270528390155</v>
      </c>
      <c r="I7273" s="13">
        <f>$D$2*tarifas!$D$12/24</f>
        <v>1.4541666666666666</v>
      </c>
      <c r="J7273" s="13" t="e">
        <f>VLOOKUP(E7273&amp;" "&amp;F7273,tarifas!$A$13:$D$20,4,FALSE)*H7273</f>
        <v>#N/A</v>
      </c>
      <c r="K7273" s="13">
        <f>IF(F7273="COD1",tarifas!$D$11*(SUMIFS($H$11:$H$8770,$F$11:$F$8770,"=COD1",$B$11:$B$8770,"="&amp;B7273)/COUNTIFS($F$11:$F$8770,"=COD1",$B$11:$B$8770,"="&amp;B7273))/COUNTIFS($A$11:$A$8770,"="&amp;A7273,$F$11:$F$8770,"=COD1"),0)</f>
        <v>0</v>
      </c>
      <c r="L7273" s="13" t="e">
        <f>(VLOOKUP(F7273,tarifas!$C$7:$D$10,2,FALSE)+tarifas!$D$21)*datos!H7273</f>
        <v>#N/A</v>
      </c>
      <c r="M7273">
        <v>316.80965000000003</v>
      </c>
      <c r="N7273" s="13" t="e">
        <f t="shared" si="1025"/>
        <v>#N/A</v>
      </c>
      <c r="O7273">
        <f t="shared" si="1026"/>
        <v>316.80965000000003</v>
      </c>
      <c r="P7273" s="12">
        <f t="shared" si="1027"/>
        <v>366.75305528390152</v>
      </c>
      <c r="Q7273">
        <f t="shared" si="1028"/>
        <v>0</v>
      </c>
      <c r="R7273">
        <f>$D$2*tarifas!$D$12/24</f>
        <v>1.4541666666666666</v>
      </c>
      <c r="S7273" t="e">
        <f>VLOOKUP(E7273&amp;" "&amp;F7273,tarifas!$A$13:$D$20,4,FALSE)*P7273</f>
        <v>#N/A</v>
      </c>
      <c r="T7273">
        <f>IF(F7273="COD1",tarifas!$D$11*(SUMIFS($P$11:$P$8770,$F$11:$F$8770,"=COD1",$B$11:$B$8770,"="&amp;B7273)/COUNTIFS($F$11:$F$8770,"=COD1",$B$11:$B$8770,"="&amp;B7273))/COUNTIFS($A$11:$A$8770,"="&amp;A7273,$F$11:$F$8770,"=COD1"),0)</f>
        <v>0</v>
      </c>
      <c r="U7273" t="e">
        <f>(VLOOKUP(F7273,tarifas!$C$7:$D$10,2,FALSE)+tarifas!$D$21)*datos!P7273</f>
        <v>#N/A</v>
      </c>
      <c r="V7273" t="e">
        <f t="shared" si="1029"/>
        <v>#N/A</v>
      </c>
      <c r="W7273">
        <f t="shared" si="1030"/>
        <v>0</v>
      </c>
    </row>
    <row r="7274" spans="1:23" x14ac:dyDescent="0.25">
      <c r="A7274">
        <f t="shared" si="1023"/>
        <v>299</v>
      </c>
      <c r="B7274">
        <f t="shared" si="1024"/>
        <v>10</v>
      </c>
      <c r="C7274" s="1">
        <f t="shared" si="1031"/>
        <v>41942.624999982385</v>
      </c>
      <c r="D7274" s="7">
        <v>0</v>
      </c>
      <c r="E7274" s="7"/>
      <c r="G7274">
        <v>64.349999999999994</v>
      </c>
      <c r="H7274" s="12">
        <v>775.33012496997253</v>
      </c>
      <c r="I7274" s="13">
        <f>$D$2*tarifas!$D$12/24</f>
        <v>1.4541666666666666</v>
      </c>
      <c r="J7274" s="13" t="e">
        <f>VLOOKUP(E7274&amp;" "&amp;F7274,tarifas!$A$13:$D$20,4,FALSE)*H7274</f>
        <v>#N/A</v>
      </c>
      <c r="K7274" s="13">
        <f>IF(F7274="COD1",tarifas!$D$11*(SUMIFS($H$11:$H$8770,$F$11:$F$8770,"=COD1",$B$11:$B$8770,"="&amp;B7274)/COUNTIFS($F$11:$F$8770,"=COD1",$B$11:$B$8770,"="&amp;B7274))/COUNTIFS($A$11:$A$8770,"="&amp;A7274,$F$11:$F$8770,"=COD1"),0)</f>
        <v>0</v>
      </c>
      <c r="L7274" s="13" t="e">
        <f>(VLOOKUP(F7274,tarifas!$C$7:$D$10,2,FALSE)+tarifas!$D$21)*datos!H7274</f>
        <v>#N/A</v>
      </c>
      <c r="M7274">
        <v>211.01948999999999</v>
      </c>
      <c r="N7274" s="13" t="e">
        <f t="shared" si="1025"/>
        <v>#N/A</v>
      </c>
      <c r="O7274">
        <f t="shared" si="1026"/>
        <v>211.01948999999999</v>
      </c>
      <c r="P7274" s="12">
        <f t="shared" si="1027"/>
        <v>564.31063496997251</v>
      </c>
      <c r="Q7274">
        <f t="shared" si="1028"/>
        <v>0</v>
      </c>
      <c r="R7274">
        <f>$D$2*tarifas!$D$12/24</f>
        <v>1.4541666666666666</v>
      </c>
      <c r="S7274" t="e">
        <f>VLOOKUP(E7274&amp;" "&amp;F7274,tarifas!$A$13:$D$20,4,FALSE)*P7274</f>
        <v>#N/A</v>
      </c>
      <c r="T7274">
        <f>IF(F7274="COD1",tarifas!$D$11*(SUMIFS($P$11:$P$8770,$F$11:$F$8770,"=COD1",$B$11:$B$8770,"="&amp;B7274)/COUNTIFS($F$11:$F$8770,"=COD1",$B$11:$B$8770,"="&amp;B7274))/COUNTIFS($A$11:$A$8770,"="&amp;A7274,$F$11:$F$8770,"=COD1"),0)</f>
        <v>0</v>
      </c>
      <c r="U7274" t="e">
        <f>(VLOOKUP(F7274,tarifas!$C$7:$D$10,2,FALSE)+tarifas!$D$21)*datos!P7274</f>
        <v>#N/A</v>
      </c>
      <c r="V7274" t="e">
        <f t="shared" si="1029"/>
        <v>#N/A</v>
      </c>
      <c r="W7274">
        <f t="shared" si="1030"/>
        <v>0</v>
      </c>
    </row>
    <row r="7275" spans="1:23" x14ac:dyDescent="0.25">
      <c r="A7275">
        <f t="shared" si="1023"/>
        <v>299</v>
      </c>
      <c r="B7275">
        <f t="shared" si="1024"/>
        <v>10</v>
      </c>
      <c r="C7275" s="1">
        <f t="shared" si="1031"/>
        <v>41942.666666649049</v>
      </c>
      <c r="D7275" s="7">
        <v>0</v>
      </c>
      <c r="E7275" s="7"/>
      <c r="G7275">
        <v>67.510000000000005</v>
      </c>
      <c r="H7275" s="12">
        <v>781.14035006749168</v>
      </c>
      <c r="I7275" s="13">
        <f>$D$2*tarifas!$D$12/24</f>
        <v>1.4541666666666666</v>
      </c>
      <c r="J7275" s="13" t="e">
        <f>VLOOKUP(E7275&amp;" "&amp;F7275,tarifas!$A$13:$D$20,4,FALSE)*H7275</f>
        <v>#N/A</v>
      </c>
      <c r="K7275" s="13">
        <f>IF(F7275="COD1",tarifas!$D$11*(SUMIFS($H$11:$H$8770,$F$11:$F$8770,"=COD1",$B$11:$B$8770,"="&amp;B7275)/COUNTIFS($F$11:$F$8770,"=COD1",$B$11:$B$8770,"="&amp;B7275))/COUNTIFS($A$11:$A$8770,"="&amp;A7275,$F$11:$F$8770,"=COD1"),0)</f>
        <v>0</v>
      </c>
      <c r="L7275" s="13" t="e">
        <f>(VLOOKUP(F7275,tarifas!$C$7:$D$10,2,FALSE)+tarifas!$D$21)*datos!H7275</f>
        <v>#N/A</v>
      </c>
      <c r="M7275">
        <v>56.50365</v>
      </c>
      <c r="N7275" s="13" t="e">
        <f t="shared" si="1025"/>
        <v>#N/A</v>
      </c>
      <c r="O7275">
        <f t="shared" si="1026"/>
        <v>56.50365</v>
      </c>
      <c r="P7275" s="12">
        <f t="shared" si="1027"/>
        <v>724.63670006749169</v>
      </c>
      <c r="Q7275">
        <f t="shared" si="1028"/>
        <v>0</v>
      </c>
      <c r="R7275">
        <f>$D$2*tarifas!$D$12/24</f>
        <v>1.4541666666666666</v>
      </c>
      <c r="S7275" t="e">
        <f>VLOOKUP(E7275&amp;" "&amp;F7275,tarifas!$A$13:$D$20,4,FALSE)*P7275</f>
        <v>#N/A</v>
      </c>
      <c r="T7275">
        <f>IF(F7275="COD1",tarifas!$D$11*(SUMIFS($P$11:$P$8770,$F$11:$F$8770,"=COD1",$B$11:$B$8770,"="&amp;B7275)/COUNTIFS($F$11:$F$8770,"=COD1",$B$11:$B$8770,"="&amp;B7275))/COUNTIFS($A$11:$A$8770,"="&amp;A7275,$F$11:$F$8770,"=COD1"),0)</f>
        <v>0</v>
      </c>
      <c r="U7275" t="e">
        <f>(VLOOKUP(F7275,tarifas!$C$7:$D$10,2,FALSE)+tarifas!$D$21)*datos!P7275</f>
        <v>#N/A</v>
      </c>
      <c r="V7275" t="e">
        <f t="shared" si="1029"/>
        <v>#N/A</v>
      </c>
      <c r="W7275">
        <f t="shared" si="1030"/>
        <v>0</v>
      </c>
    </row>
    <row r="7276" spans="1:23" x14ac:dyDescent="0.25">
      <c r="A7276">
        <f t="shared" si="1023"/>
        <v>299</v>
      </c>
      <c r="B7276">
        <f t="shared" si="1024"/>
        <v>10</v>
      </c>
      <c r="C7276" s="1">
        <f t="shared" si="1031"/>
        <v>41942.708333315713</v>
      </c>
      <c r="D7276" s="7">
        <v>0</v>
      </c>
      <c r="E7276" s="7"/>
      <c r="G7276">
        <v>70</v>
      </c>
      <c r="H7276" s="12">
        <v>626.05449318089359</v>
      </c>
      <c r="I7276" s="13">
        <f>$D$2*tarifas!$D$12/24</f>
        <v>1.4541666666666666</v>
      </c>
      <c r="J7276" s="13" t="e">
        <f>VLOOKUP(E7276&amp;" "&amp;F7276,tarifas!$A$13:$D$20,4,FALSE)*H7276</f>
        <v>#N/A</v>
      </c>
      <c r="K7276" s="13">
        <f>IF(F7276="COD1",tarifas!$D$11*(SUMIFS($H$11:$H$8770,$F$11:$F$8770,"=COD1",$B$11:$B$8770,"="&amp;B7276)/COUNTIFS($F$11:$F$8770,"=COD1",$B$11:$B$8770,"="&amp;B7276))/COUNTIFS($A$11:$A$8770,"="&amp;A7276,$F$11:$F$8770,"=COD1"),0)</f>
        <v>0</v>
      </c>
      <c r="L7276" s="13" t="e">
        <f>(VLOOKUP(F7276,tarifas!$C$7:$D$10,2,FALSE)+tarifas!$D$21)*datos!H7276</f>
        <v>#N/A</v>
      </c>
      <c r="M7276">
        <v>0</v>
      </c>
      <c r="N7276" s="13" t="e">
        <f t="shared" si="1025"/>
        <v>#N/A</v>
      </c>
      <c r="O7276">
        <f t="shared" si="1026"/>
        <v>0</v>
      </c>
      <c r="P7276" s="12">
        <f t="shared" si="1027"/>
        <v>626.05449318089359</v>
      </c>
      <c r="Q7276">
        <f t="shared" si="1028"/>
        <v>0</v>
      </c>
      <c r="R7276">
        <f>$D$2*tarifas!$D$12/24</f>
        <v>1.4541666666666666</v>
      </c>
      <c r="S7276" t="e">
        <f>VLOOKUP(E7276&amp;" "&amp;F7276,tarifas!$A$13:$D$20,4,FALSE)*P7276</f>
        <v>#N/A</v>
      </c>
      <c r="T7276">
        <f>IF(F7276="COD1",tarifas!$D$11*(SUMIFS($P$11:$P$8770,$F$11:$F$8770,"=COD1",$B$11:$B$8770,"="&amp;B7276)/COUNTIFS($F$11:$F$8770,"=COD1",$B$11:$B$8770,"="&amp;B7276))/COUNTIFS($A$11:$A$8770,"="&amp;A7276,$F$11:$F$8770,"=COD1"),0)</f>
        <v>0</v>
      </c>
      <c r="U7276" t="e">
        <f>(VLOOKUP(F7276,tarifas!$C$7:$D$10,2,FALSE)+tarifas!$D$21)*datos!P7276</f>
        <v>#N/A</v>
      </c>
      <c r="V7276" t="e">
        <f t="shared" si="1029"/>
        <v>#N/A</v>
      </c>
      <c r="W7276">
        <f t="shared" si="1030"/>
        <v>0</v>
      </c>
    </row>
    <row r="7277" spans="1:23" x14ac:dyDescent="0.25">
      <c r="A7277">
        <f t="shared" si="1023"/>
        <v>299</v>
      </c>
      <c r="B7277">
        <f t="shared" si="1024"/>
        <v>10</v>
      </c>
      <c r="C7277" s="1">
        <f t="shared" si="1031"/>
        <v>41942.749999982378</v>
      </c>
      <c r="D7277" s="7">
        <v>0</v>
      </c>
      <c r="E7277" s="7"/>
      <c r="G7277">
        <v>71.16</v>
      </c>
      <c r="H7277" s="12">
        <v>481.77949970127258</v>
      </c>
      <c r="I7277" s="13">
        <f>$D$2*tarifas!$D$12/24</f>
        <v>1.4541666666666666</v>
      </c>
      <c r="J7277" s="13" t="e">
        <f>VLOOKUP(E7277&amp;" "&amp;F7277,tarifas!$A$13:$D$20,4,FALSE)*H7277</f>
        <v>#N/A</v>
      </c>
      <c r="K7277" s="13">
        <f>IF(F7277="COD1",tarifas!$D$11*(SUMIFS($H$11:$H$8770,$F$11:$F$8770,"=COD1",$B$11:$B$8770,"="&amp;B7277)/COUNTIFS($F$11:$F$8770,"=COD1",$B$11:$B$8770,"="&amp;B7277))/COUNTIFS($A$11:$A$8770,"="&amp;A7277,$F$11:$F$8770,"=COD1"),0)</f>
        <v>0</v>
      </c>
      <c r="L7277" s="13" t="e">
        <f>(VLOOKUP(F7277,tarifas!$C$7:$D$10,2,FALSE)+tarifas!$D$21)*datos!H7277</f>
        <v>#N/A</v>
      </c>
      <c r="M7277">
        <v>0</v>
      </c>
      <c r="N7277" s="13" t="e">
        <f t="shared" si="1025"/>
        <v>#N/A</v>
      </c>
      <c r="O7277">
        <f t="shared" si="1026"/>
        <v>0</v>
      </c>
      <c r="P7277" s="12">
        <f t="shared" si="1027"/>
        <v>481.77949970127258</v>
      </c>
      <c r="Q7277">
        <f t="shared" si="1028"/>
        <v>0</v>
      </c>
      <c r="R7277">
        <f>$D$2*tarifas!$D$12/24</f>
        <v>1.4541666666666666</v>
      </c>
      <c r="S7277" t="e">
        <f>VLOOKUP(E7277&amp;" "&amp;F7277,tarifas!$A$13:$D$20,4,FALSE)*P7277</f>
        <v>#N/A</v>
      </c>
      <c r="T7277">
        <f>IF(F7277="COD1",tarifas!$D$11*(SUMIFS($P$11:$P$8770,$F$11:$F$8770,"=COD1",$B$11:$B$8770,"="&amp;B7277)/COUNTIFS($F$11:$F$8770,"=COD1",$B$11:$B$8770,"="&amp;B7277))/COUNTIFS($A$11:$A$8770,"="&amp;A7277,$F$11:$F$8770,"=COD1"),0)</f>
        <v>0</v>
      </c>
      <c r="U7277" t="e">
        <f>(VLOOKUP(F7277,tarifas!$C$7:$D$10,2,FALSE)+tarifas!$D$21)*datos!P7277</f>
        <v>#N/A</v>
      </c>
      <c r="V7277" t="e">
        <f t="shared" si="1029"/>
        <v>#N/A</v>
      </c>
      <c r="W7277">
        <f t="shared" si="1030"/>
        <v>0</v>
      </c>
    </row>
    <row r="7278" spans="1:23" x14ac:dyDescent="0.25">
      <c r="A7278">
        <f t="shared" si="1023"/>
        <v>299</v>
      </c>
      <c r="B7278">
        <f t="shared" si="1024"/>
        <v>10</v>
      </c>
      <c r="C7278" s="1">
        <f t="shared" si="1031"/>
        <v>41942.791666649042</v>
      </c>
      <c r="D7278" s="7">
        <v>0</v>
      </c>
      <c r="E7278" s="7"/>
      <c r="G7278">
        <v>73</v>
      </c>
      <c r="H7278" s="12">
        <v>352.48807311462929</v>
      </c>
      <c r="I7278" s="13">
        <f>$D$2*tarifas!$D$12/24</f>
        <v>1.4541666666666666</v>
      </c>
      <c r="J7278" s="13" t="e">
        <f>VLOOKUP(E7278&amp;" "&amp;F7278,tarifas!$A$13:$D$20,4,FALSE)*H7278</f>
        <v>#N/A</v>
      </c>
      <c r="K7278" s="13">
        <f>IF(F7278="COD1",tarifas!$D$11*(SUMIFS($H$11:$H$8770,$F$11:$F$8770,"=COD1",$B$11:$B$8770,"="&amp;B7278)/COUNTIFS($F$11:$F$8770,"=COD1",$B$11:$B$8770,"="&amp;B7278))/COUNTIFS($A$11:$A$8770,"="&amp;A7278,$F$11:$F$8770,"=COD1"),0)</f>
        <v>0</v>
      </c>
      <c r="L7278" s="13" t="e">
        <f>(VLOOKUP(F7278,tarifas!$C$7:$D$10,2,FALSE)+tarifas!$D$21)*datos!H7278</f>
        <v>#N/A</v>
      </c>
      <c r="M7278">
        <v>0</v>
      </c>
      <c r="N7278" s="13" t="e">
        <f t="shared" si="1025"/>
        <v>#N/A</v>
      </c>
      <c r="O7278">
        <f t="shared" si="1026"/>
        <v>0</v>
      </c>
      <c r="P7278" s="12">
        <f t="shared" si="1027"/>
        <v>352.48807311462929</v>
      </c>
      <c r="Q7278">
        <f t="shared" si="1028"/>
        <v>0</v>
      </c>
      <c r="R7278">
        <f>$D$2*tarifas!$D$12/24</f>
        <v>1.4541666666666666</v>
      </c>
      <c r="S7278" t="e">
        <f>VLOOKUP(E7278&amp;" "&amp;F7278,tarifas!$A$13:$D$20,4,FALSE)*P7278</f>
        <v>#N/A</v>
      </c>
      <c r="T7278">
        <f>IF(F7278="COD1",tarifas!$D$11*(SUMIFS($P$11:$P$8770,$F$11:$F$8770,"=COD1",$B$11:$B$8770,"="&amp;B7278)/COUNTIFS($F$11:$F$8770,"=COD1",$B$11:$B$8770,"="&amp;B7278))/COUNTIFS($A$11:$A$8770,"="&amp;A7278,$F$11:$F$8770,"=COD1"),0)</f>
        <v>0</v>
      </c>
      <c r="U7278" t="e">
        <f>(VLOOKUP(F7278,tarifas!$C$7:$D$10,2,FALSE)+tarifas!$D$21)*datos!P7278</f>
        <v>#N/A</v>
      </c>
      <c r="V7278" t="e">
        <f t="shared" si="1029"/>
        <v>#N/A</v>
      </c>
      <c r="W7278">
        <f t="shared" si="1030"/>
        <v>0</v>
      </c>
    </row>
    <row r="7279" spans="1:23" x14ac:dyDescent="0.25">
      <c r="A7279">
        <f t="shared" si="1023"/>
        <v>299</v>
      </c>
      <c r="B7279">
        <f t="shared" si="1024"/>
        <v>10</v>
      </c>
      <c r="C7279" s="1">
        <f t="shared" si="1031"/>
        <v>41942.833333315706</v>
      </c>
      <c r="D7279" s="7">
        <v>0</v>
      </c>
      <c r="E7279" s="7"/>
      <c r="G7279">
        <v>77.680000000000007</v>
      </c>
      <c r="H7279" s="12">
        <v>273.78245883000096</v>
      </c>
      <c r="I7279" s="13">
        <f>$D$2*tarifas!$D$12/24</f>
        <v>1.4541666666666666</v>
      </c>
      <c r="J7279" s="13" t="e">
        <f>VLOOKUP(E7279&amp;" "&amp;F7279,tarifas!$A$13:$D$20,4,FALSE)*H7279</f>
        <v>#N/A</v>
      </c>
      <c r="K7279" s="13">
        <f>IF(F7279="COD1",tarifas!$D$11*(SUMIFS($H$11:$H$8770,$F$11:$F$8770,"=COD1",$B$11:$B$8770,"="&amp;B7279)/COUNTIFS($F$11:$F$8770,"=COD1",$B$11:$B$8770,"="&amp;B7279))/COUNTIFS($A$11:$A$8770,"="&amp;A7279,$F$11:$F$8770,"=COD1"),0)</f>
        <v>0</v>
      </c>
      <c r="L7279" s="13" t="e">
        <f>(VLOOKUP(F7279,tarifas!$C$7:$D$10,2,FALSE)+tarifas!$D$21)*datos!H7279</f>
        <v>#N/A</v>
      </c>
      <c r="M7279">
        <v>0</v>
      </c>
      <c r="N7279" s="13" t="e">
        <f t="shared" si="1025"/>
        <v>#N/A</v>
      </c>
      <c r="O7279">
        <f t="shared" si="1026"/>
        <v>0</v>
      </c>
      <c r="P7279" s="12">
        <f t="shared" si="1027"/>
        <v>273.78245883000096</v>
      </c>
      <c r="Q7279">
        <f t="shared" si="1028"/>
        <v>0</v>
      </c>
      <c r="R7279">
        <f>$D$2*tarifas!$D$12/24</f>
        <v>1.4541666666666666</v>
      </c>
      <c r="S7279" t="e">
        <f>VLOOKUP(E7279&amp;" "&amp;F7279,tarifas!$A$13:$D$20,4,FALSE)*P7279</f>
        <v>#N/A</v>
      </c>
      <c r="T7279">
        <f>IF(F7279="COD1",tarifas!$D$11*(SUMIFS($P$11:$P$8770,$F$11:$F$8770,"=COD1",$B$11:$B$8770,"="&amp;B7279)/COUNTIFS($F$11:$F$8770,"=COD1",$B$11:$B$8770,"="&amp;B7279))/COUNTIFS($A$11:$A$8770,"="&amp;A7279,$F$11:$F$8770,"=COD1"),0)</f>
        <v>0</v>
      </c>
      <c r="U7279" t="e">
        <f>(VLOOKUP(F7279,tarifas!$C$7:$D$10,2,FALSE)+tarifas!$D$21)*datos!P7279</f>
        <v>#N/A</v>
      </c>
      <c r="V7279" t="e">
        <f t="shared" si="1029"/>
        <v>#N/A</v>
      </c>
      <c r="W7279">
        <f t="shared" si="1030"/>
        <v>0</v>
      </c>
    </row>
    <row r="7280" spans="1:23" x14ac:dyDescent="0.25">
      <c r="A7280">
        <f t="shared" si="1023"/>
        <v>299</v>
      </c>
      <c r="B7280">
        <f t="shared" si="1024"/>
        <v>10</v>
      </c>
      <c r="C7280" s="1">
        <f t="shared" si="1031"/>
        <v>41942.87499998237</v>
      </c>
      <c r="D7280" s="7">
        <v>0</v>
      </c>
      <c r="E7280" s="7"/>
      <c r="G7280">
        <v>70.989999999999995</v>
      </c>
      <c r="H7280" s="12">
        <v>247.7492968708485</v>
      </c>
      <c r="I7280" s="13">
        <f>$D$2*tarifas!$D$12/24</f>
        <v>1.4541666666666666</v>
      </c>
      <c r="J7280" s="13" t="e">
        <f>VLOOKUP(E7280&amp;" "&amp;F7280,tarifas!$A$13:$D$20,4,FALSE)*H7280</f>
        <v>#N/A</v>
      </c>
      <c r="K7280" s="13">
        <f>IF(F7280="COD1",tarifas!$D$11*(SUMIFS($H$11:$H$8770,$F$11:$F$8770,"=COD1",$B$11:$B$8770,"="&amp;B7280)/COUNTIFS($F$11:$F$8770,"=COD1",$B$11:$B$8770,"="&amp;B7280))/COUNTIFS($A$11:$A$8770,"="&amp;A7280,$F$11:$F$8770,"=COD1"),0)</f>
        <v>0</v>
      </c>
      <c r="L7280" s="13" t="e">
        <f>(VLOOKUP(F7280,tarifas!$C$7:$D$10,2,FALSE)+tarifas!$D$21)*datos!H7280</f>
        <v>#N/A</v>
      </c>
      <c r="M7280">
        <v>0</v>
      </c>
      <c r="N7280" s="13" t="e">
        <f t="shared" si="1025"/>
        <v>#N/A</v>
      </c>
      <c r="O7280">
        <f t="shared" si="1026"/>
        <v>0</v>
      </c>
      <c r="P7280" s="12">
        <f t="shared" si="1027"/>
        <v>247.7492968708485</v>
      </c>
      <c r="Q7280">
        <f t="shared" si="1028"/>
        <v>0</v>
      </c>
      <c r="R7280">
        <f>$D$2*tarifas!$D$12/24</f>
        <v>1.4541666666666666</v>
      </c>
      <c r="S7280" t="e">
        <f>VLOOKUP(E7280&amp;" "&amp;F7280,tarifas!$A$13:$D$20,4,FALSE)*P7280</f>
        <v>#N/A</v>
      </c>
      <c r="T7280">
        <f>IF(F7280="COD1",tarifas!$D$11*(SUMIFS($P$11:$P$8770,$F$11:$F$8770,"=COD1",$B$11:$B$8770,"="&amp;B7280)/COUNTIFS($F$11:$F$8770,"=COD1",$B$11:$B$8770,"="&amp;B7280))/COUNTIFS($A$11:$A$8770,"="&amp;A7280,$F$11:$F$8770,"=COD1"),0)</f>
        <v>0</v>
      </c>
      <c r="U7280" t="e">
        <f>(VLOOKUP(F7280,tarifas!$C$7:$D$10,2,FALSE)+tarifas!$D$21)*datos!P7280</f>
        <v>#N/A</v>
      </c>
      <c r="V7280" t="e">
        <f t="shared" si="1029"/>
        <v>#N/A</v>
      </c>
      <c r="W7280">
        <f t="shared" si="1030"/>
        <v>0</v>
      </c>
    </row>
    <row r="7281" spans="1:23" x14ac:dyDescent="0.25">
      <c r="A7281">
        <f t="shared" si="1023"/>
        <v>299</v>
      </c>
      <c r="B7281">
        <f t="shared" si="1024"/>
        <v>10</v>
      </c>
      <c r="C7281" s="1">
        <f t="shared" si="1031"/>
        <v>41942.916666649035</v>
      </c>
      <c r="D7281" s="7">
        <v>0</v>
      </c>
      <c r="E7281" s="7"/>
      <c r="G7281">
        <v>68.28</v>
      </c>
      <c r="H7281" s="12">
        <v>242.48456182699914</v>
      </c>
      <c r="I7281" s="13">
        <f>$D$2*tarifas!$D$12/24</f>
        <v>1.4541666666666666</v>
      </c>
      <c r="J7281" s="13" t="e">
        <f>VLOOKUP(E7281&amp;" "&amp;F7281,tarifas!$A$13:$D$20,4,FALSE)*H7281</f>
        <v>#N/A</v>
      </c>
      <c r="K7281" s="13">
        <f>IF(F7281="COD1",tarifas!$D$11*(SUMIFS($H$11:$H$8770,$F$11:$F$8770,"=COD1",$B$11:$B$8770,"="&amp;B7281)/COUNTIFS($F$11:$F$8770,"=COD1",$B$11:$B$8770,"="&amp;B7281))/COUNTIFS($A$11:$A$8770,"="&amp;A7281,$F$11:$F$8770,"=COD1"),0)</f>
        <v>0</v>
      </c>
      <c r="L7281" s="13" t="e">
        <f>(VLOOKUP(F7281,tarifas!$C$7:$D$10,2,FALSE)+tarifas!$D$21)*datos!H7281</f>
        <v>#N/A</v>
      </c>
      <c r="M7281">
        <v>0</v>
      </c>
      <c r="N7281" s="13" t="e">
        <f t="shared" si="1025"/>
        <v>#N/A</v>
      </c>
      <c r="O7281">
        <f t="shared" si="1026"/>
        <v>0</v>
      </c>
      <c r="P7281" s="12">
        <f t="shared" si="1027"/>
        <v>242.48456182699914</v>
      </c>
      <c r="Q7281">
        <f t="shared" si="1028"/>
        <v>0</v>
      </c>
      <c r="R7281">
        <f>$D$2*tarifas!$D$12/24</f>
        <v>1.4541666666666666</v>
      </c>
      <c r="S7281" t="e">
        <f>VLOOKUP(E7281&amp;" "&amp;F7281,tarifas!$A$13:$D$20,4,FALSE)*P7281</f>
        <v>#N/A</v>
      </c>
      <c r="T7281">
        <f>IF(F7281="COD1",tarifas!$D$11*(SUMIFS($P$11:$P$8770,$F$11:$F$8770,"=COD1",$B$11:$B$8770,"="&amp;B7281)/COUNTIFS($F$11:$F$8770,"=COD1",$B$11:$B$8770,"="&amp;B7281))/COUNTIFS($A$11:$A$8770,"="&amp;A7281,$F$11:$F$8770,"=COD1"),0)</f>
        <v>0</v>
      </c>
      <c r="U7281" t="e">
        <f>(VLOOKUP(F7281,tarifas!$C$7:$D$10,2,FALSE)+tarifas!$D$21)*datos!P7281</f>
        <v>#N/A</v>
      </c>
      <c r="V7281" t="e">
        <f t="shared" si="1029"/>
        <v>#N/A</v>
      </c>
      <c r="W7281">
        <f t="shared" si="1030"/>
        <v>0</v>
      </c>
    </row>
    <row r="7282" spans="1:23" x14ac:dyDescent="0.25">
      <c r="A7282">
        <f t="shared" si="1023"/>
        <v>299</v>
      </c>
      <c r="B7282">
        <f t="shared" si="1024"/>
        <v>10</v>
      </c>
      <c r="C7282" s="1">
        <f t="shared" si="1031"/>
        <v>41942.958333315699</v>
      </c>
      <c r="D7282" s="7">
        <v>0</v>
      </c>
      <c r="E7282" s="7"/>
      <c r="G7282">
        <v>59.53</v>
      </c>
      <c r="H7282" s="12">
        <v>243.59083389231836</v>
      </c>
      <c r="I7282" s="13">
        <f>$D$2*tarifas!$D$12/24</f>
        <v>1.4541666666666666</v>
      </c>
      <c r="J7282" s="13" t="e">
        <f>VLOOKUP(E7282&amp;" "&amp;F7282,tarifas!$A$13:$D$20,4,FALSE)*H7282</f>
        <v>#N/A</v>
      </c>
      <c r="K7282" s="13">
        <f>IF(F7282="COD1",tarifas!$D$11*(SUMIFS($H$11:$H$8770,$F$11:$F$8770,"=COD1",$B$11:$B$8770,"="&amp;B7282)/COUNTIFS($F$11:$F$8770,"=COD1",$B$11:$B$8770,"="&amp;B7282))/COUNTIFS($A$11:$A$8770,"="&amp;A7282,$F$11:$F$8770,"=COD1"),0)</f>
        <v>0</v>
      </c>
      <c r="L7282" s="13" t="e">
        <f>(VLOOKUP(F7282,tarifas!$C$7:$D$10,2,FALSE)+tarifas!$D$21)*datos!H7282</f>
        <v>#N/A</v>
      </c>
      <c r="M7282">
        <v>0</v>
      </c>
      <c r="N7282" s="13" t="e">
        <f t="shared" si="1025"/>
        <v>#N/A</v>
      </c>
      <c r="O7282">
        <f t="shared" si="1026"/>
        <v>0</v>
      </c>
      <c r="P7282" s="12">
        <f t="shared" si="1027"/>
        <v>243.59083389231836</v>
      </c>
      <c r="Q7282">
        <f t="shared" si="1028"/>
        <v>0</v>
      </c>
      <c r="R7282">
        <f>$D$2*tarifas!$D$12/24</f>
        <v>1.4541666666666666</v>
      </c>
      <c r="S7282" t="e">
        <f>VLOOKUP(E7282&amp;" "&amp;F7282,tarifas!$A$13:$D$20,4,FALSE)*P7282</f>
        <v>#N/A</v>
      </c>
      <c r="T7282">
        <f>IF(F7282="COD1",tarifas!$D$11*(SUMIFS($P$11:$P$8770,$F$11:$F$8770,"=COD1",$B$11:$B$8770,"="&amp;B7282)/COUNTIFS($F$11:$F$8770,"=COD1",$B$11:$B$8770,"="&amp;B7282))/COUNTIFS($A$11:$A$8770,"="&amp;A7282,$F$11:$F$8770,"=COD1"),0)</f>
        <v>0</v>
      </c>
      <c r="U7282" t="e">
        <f>(VLOOKUP(F7282,tarifas!$C$7:$D$10,2,FALSE)+tarifas!$D$21)*datos!P7282</f>
        <v>#N/A</v>
      </c>
      <c r="V7282" t="e">
        <f t="shared" si="1029"/>
        <v>#N/A</v>
      </c>
      <c r="W7282">
        <f t="shared" si="1030"/>
        <v>0</v>
      </c>
    </row>
    <row r="7283" spans="1:23" x14ac:dyDescent="0.25">
      <c r="A7283">
        <f t="shared" si="1023"/>
        <v>300</v>
      </c>
      <c r="B7283">
        <f t="shared" si="1024"/>
        <v>10</v>
      </c>
      <c r="C7283" s="1">
        <f t="shared" si="1031"/>
        <v>41942.999999982363</v>
      </c>
      <c r="D7283" s="7">
        <v>0</v>
      </c>
      <c r="E7283" s="7"/>
      <c r="G7283">
        <v>43.11</v>
      </c>
      <c r="H7283" s="12">
        <v>235.85999524451384</v>
      </c>
      <c r="I7283" s="13">
        <f>$D$2*tarifas!$D$12/24</f>
        <v>1.4541666666666666</v>
      </c>
      <c r="J7283" s="13" t="e">
        <f>VLOOKUP(E7283&amp;" "&amp;F7283,tarifas!$A$13:$D$20,4,FALSE)*H7283</f>
        <v>#N/A</v>
      </c>
      <c r="K7283" s="13">
        <f>IF(F7283="COD1",tarifas!$D$11*(SUMIFS($H$11:$H$8770,$F$11:$F$8770,"=COD1",$B$11:$B$8770,"="&amp;B7283)/COUNTIFS($F$11:$F$8770,"=COD1",$B$11:$B$8770,"="&amp;B7283))/COUNTIFS($A$11:$A$8770,"="&amp;A7283,$F$11:$F$8770,"=COD1"),0)</f>
        <v>0</v>
      </c>
      <c r="L7283" s="13" t="e">
        <f>(VLOOKUP(F7283,tarifas!$C$7:$D$10,2,FALSE)+tarifas!$D$21)*datos!H7283</f>
        <v>#N/A</v>
      </c>
      <c r="M7283">
        <v>0</v>
      </c>
      <c r="N7283" s="13" t="e">
        <f t="shared" si="1025"/>
        <v>#N/A</v>
      </c>
      <c r="O7283">
        <f t="shared" si="1026"/>
        <v>0</v>
      </c>
      <c r="P7283" s="12">
        <f t="shared" si="1027"/>
        <v>235.85999524451384</v>
      </c>
      <c r="Q7283">
        <f t="shared" si="1028"/>
        <v>0</v>
      </c>
      <c r="R7283">
        <f>$D$2*tarifas!$D$12/24</f>
        <v>1.4541666666666666</v>
      </c>
      <c r="S7283" t="e">
        <f>VLOOKUP(E7283&amp;" "&amp;F7283,tarifas!$A$13:$D$20,4,FALSE)*P7283</f>
        <v>#N/A</v>
      </c>
      <c r="T7283">
        <f>IF(F7283="COD1",tarifas!$D$11*(SUMIFS($P$11:$P$8770,$F$11:$F$8770,"=COD1",$B$11:$B$8770,"="&amp;B7283)/COUNTIFS($F$11:$F$8770,"=COD1",$B$11:$B$8770,"="&amp;B7283))/COUNTIFS($A$11:$A$8770,"="&amp;A7283,$F$11:$F$8770,"=COD1"),0)</f>
        <v>0</v>
      </c>
      <c r="U7283" t="e">
        <f>(VLOOKUP(F7283,tarifas!$C$7:$D$10,2,FALSE)+tarifas!$D$21)*datos!P7283</f>
        <v>#N/A</v>
      </c>
      <c r="V7283" t="e">
        <f t="shared" si="1029"/>
        <v>#N/A</v>
      </c>
      <c r="W7283">
        <f t="shared" si="1030"/>
        <v>0</v>
      </c>
    </row>
    <row r="7284" spans="1:23" x14ac:dyDescent="0.25">
      <c r="A7284">
        <f t="shared" si="1023"/>
        <v>300</v>
      </c>
      <c r="B7284">
        <f t="shared" si="1024"/>
        <v>10</v>
      </c>
      <c r="C7284" s="1">
        <f t="shared" si="1031"/>
        <v>41943.041666649027</v>
      </c>
      <c r="D7284" s="7">
        <v>0</v>
      </c>
      <c r="E7284" s="7"/>
      <c r="G7284">
        <v>35.85</v>
      </c>
      <c r="H7284" s="12">
        <v>235.34076027836434</v>
      </c>
      <c r="I7284" s="13">
        <f>$D$2*tarifas!$D$12/24</f>
        <v>1.4541666666666666</v>
      </c>
      <c r="J7284" s="13" t="e">
        <f>VLOOKUP(E7284&amp;" "&amp;F7284,tarifas!$A$13:$D$20,4,FALSE)*H7284</f>
        <v>#N/A</v>
      </c>
      <c r="K7284" s="13">
        <f>IF(F7284="COD1",tarifas!$D$11*(SUMIFS($H$11:$H$8770,$F$11:$F$8770,"=COD1",$B$11:$B$8770,"="&amp;B7284)/COUNTIFS($F$11:$F$8770,"=COD1",$B$11:$B$8770,"="&amp;B7284))/COUNTIFS($A$11:$A$8770,"="&amp;A7284,$F$11:$F$8770,"=COD1"),0)</f>
        <v>0</v>
      </c>
      <c r="L7284" s="13" t="e">
        <f>(VLOOKUP(F7284,tarifas!$C$7:$D$10,2,FALSE)+tarifas!$D$21)*datos!H7284</f>
        <v>#N/A</v>
      </c>
      <c r="M7284">
        <v>0</v>
      </c>
      <c r="N7284" s="13" t="e">
        <f t="shared" si="1025"/>
        <v>#N/A</v>
      </c>
      <c r="O7284">
        <f t="shared" si="1026"/>
        <v>0</v>
      </c>
      <c r="P7284" s="12">
        <f t="shared" si="1027"/>
        <v>235.34076027836434</v>
      </c>
      <c r="Q7284">
        <f t="shared" si="1028"/>
        <v>0</v>
      </c>
      <c r="R7284">
        <f>$D$2*tarifas!$D$12/24</f>
        <v>1.4541666666666666</v>
      </c>
      <c r="S7284" t="e">
        <f>VLOOKUP(E7284&amp;" "&amp;F7284,tarifas!$A$13:$D$20,4,FALSE)*P7284</f>
        <v>#N/A</v>
      </c>
      <c r="T7284">
        <f>IF(F7284="COD1",tarifas!$D$11*(SUMIFS($P$11:$P$8770,$F$11:$F$8770,"=COD1",$B$11:$B$8770,"="&amp;B7284)/COUNTIFS($F$11:$F$8770,"=COD1",$B$11:$B$8770,"="&amp;B7284))/COUNTIFS($A$11:$A$8770,"="&amp;A7284,$F$11:$F$8770,"=COD1"),0)</f>
        <v>0</v>
      </c>
      <c r="U7284" t="e">
        <f>(VLOOKUP(F7284,tarifas!$C$7:$D$10,2,FALSE)+tarifas!$D$21)*datos!P7284</f>
        <v>#N/A</v>
      </c>
      <c r="V7284" t="e">
        <f t="shared" si="1029"/>
        <v>#N/A</v>
      </c>
      <c r="W7284">
        <f t="shared" si="1030"/>
        <v>0</v>
      </c>
    </row>
    <row r="7285" spans="1:23" x14ac:dyDescent="0.25">
      <c r="A7285">
        <f t="shared" si="1023"/>
        <v>300</v>
      </c>
      <c r="B7285">
        <f t="shared" si="1024"/>
        <v>10</v>
      </c>
      <c r="C7285" s="1">
        <f t="shared" si="1031"/>
        <v>41943.083333315692</v>
      </c>
      <c r="D7285" s="7">
        <v>0</v>
      </c>
      <c r="E7285" s="7"/>
      <c r="G7285">
        <v>30.13</v>
      </c>
      <c r="H7285" s="12">
        <v>232.38646815588476</v>
      </c>
      <c r="I7285" s="13">
        <f>$D$2*tarifas!$D$12/24</f>
        <v>1.4541666666666666</v>
      </c>
      <c r="J7285" s="13" t="e">
        <f>VLOOKUP(E7285&amp;" "&amp;F7285,tarifas!$A$13:$D$20,4,FALSE)*H7285</f>
        <v>#N/A</v>
      </c>
      <c r="K7285" s="13">
        <f>IF(F7285="COD1",tarifas!$D$11*(SUMIFS($H$11:$H$8770,$F$11:$F$8770,"=COD1",$B$11:$B$8770,"="&amp;B7285)/COUNTIFS($F$11:$F$8770,"=COD1",$B$11:$B$8770,"="&amp;B7285))/COUNTIFS($A$11:$A$8770,"="&amp;A7285,$F$11:$F$8770,"=COD1"),0)</f>
        <v>0</v>
      </c>
      <c r="L7285" s="13" t="e">
        <f>(VLOOKUP(F7285,tarifas!$C$7:$D$10,2,FALSE)+tarifas!$D$21)*datos!H7285</f>
        <v>#N/A</v>
      </c>
      <c r="M7285">
        <v>0</v>
      </c>
      <c r="N7285" s="13" t="e">
        <f t="shared" si="1025"/>
        <v>#N/A</v>
      </c>
      <c r="O7285">
        <f t="shared" si="1026"/>
        <v>0</v>
      </c>
      <c r="P7285" s="12">
        <f t="shared" si="1027"/>
        <v>232.38646815588476</v>
      </c>
      <c r="Q7285">
        <f t="shared" si="1028"/>
        <v>0</v>
      </c>
      <c r="R7285">
        <f>$D$2*tarifas!$D$12/24</f>
        <v>1.4541666666666666</v>
      </c>
      <c r="S7285" t="e">
        <f>VLOOKUP(E7285&amp;" "&amp;F7285,tarifas!$A$13:$D$20,4,FALSE)*P7285</f>
        <v>#N/A</v>
      </c>
      <c r="T7285">
        <f>IF(F7285="COD1",tarifas!$D$11*(SUMIFS($P$11:$P$8770,$F$11:$F$8770,"=COD1",$B$11:$B$8770,"="&amp;B7285)/COUNTIFS($F$11:$F$8770,"=COD1",$B$11:$B$8770,"="&amp;B7285))/COUNTIFS($A$11:$A$8770,"="&amp;A7285,$F$11:$F$8770,"=COD1"),0)</f>
        <v>0</v>
      </c>
      <c r="U7285" t="e">
        <f>(VLOOKUP(F7285,tarifas!$C$7:$D$10,2,FALSE)+tarifas!$D$21)*datos!P7285</f>
        <v>#N/A</v>
      </c>
      <c r="V7285" t="e">
        <f t="shared" si="1029"/>
        <v>#N/A</v>
      </c>
      <c r="W7285">
        <f t="shared" si="1030"/>
        <v>0</v>
      </c>
    </row>
    <row r="7286" spans="1:23" x14ac:dyDescent="0.25">
      <c r="A7286">
        <f t="shared" si="1023"/>
        <v>300</v>
      </c>
      <c r="B7286">
        <f t="shared" si="1024"/>
        <v>10</v>
      </c>
      <c r="C7286" s="1">
        <f t="shared" si="1031"/>
        <v>41943.124999982356</v>
      </c>
      <c r="D7286" s="7">
        <v>0</v>
      </c>
      <c r="E7286" s="7"/>
      <c r="G7286">
        <v>29.05</v>
      </c>
      <c r="H7286" s="12">
        <v>229.89349793444944</v>
      </c>
      <c r="I7286" s="13">
        <f>$D$2*tarifas!$D$12/24</f>
        <v>1.4541666666666666</v>
      </c>
      <c r="J7286" s="13" t="e">
        <f>VLOOKUP(E7286&amp;" "&amp;F7286,tarifas!$A$13:$D$20,4,FALSE)*H7286</f>
        <v>#N/A</v>
      </c>
      <c r="K7286" s="13">
        <f>IF(F7286="COD1",tarifas!$D$11*(SUMIFS($H$11:$H$8770,$F$11:$F$8770,"=COD1",$B$11:$B$8770,"="&amp;B7286)/COUNTIFS($F$11:$F$8770,"=COD1",$B$11:$B$8770,"="&amp;B7286))/COUNTIFS($A$11:$A$8770,"="&amp;A7286,$F$11:$F$8770,"=COD1"),0)</f>
        <v>0</v>
      </c>
      <c r="L7286" s="13" t="e">
        <f>(VLOOKUP(F7286,tarifas!$C$7:$D$10,2,FALSE)+tarifas!$D$21)*datos!H7286</f>
        <v>#N/A</v>
      </c>
      <c r="M7286">
        <v>0</v>
      </c>
      <c r="N7286" s="13" t="e">
        <f t="shared" si="1025"/>
        <v>#N/A</v>
      </c>
      <c r="O7286">
        <f t="shared" si="1026"/>
        <v>0</v>
      </c>
      <c r="P7286" s="12">
        <f t="shared" si="1027"/>
        <v>229.89349793444944</v>
      </c>
      <c r="Q7286">
        <f t="shared" si="1028"/>
        <v>0</v>
      </c>
      <c r="R7286">
        <f>$D$2*tarifas!$D$12/24</f>
        <v>1.4541666666666666</v>
      </c>
      <c r="S7286" t="e">
        <f>VLOOKUP(E7286&amp;" "&amp;F7286,tarifas!$A$13:$D$20,4,FALSE)*P7286</f>
        <v>#N/A</v>
      </c>
      <c r="T7286">
        <f>IF(F7286="COD1",tarifas!$D$11*(SUMIFS($P$11:$P$8770,$F$11:$F$8770,"=COD1",$B$11:$B$8770,"="&amp;B7286)/COUNTIFS($F$11:$F$8770,"=COD1",$B$11:$B$8770,"="&amp;B7286))/COUNTIFS($A$11:$A$8770,"="&amp;A7286,$F$11:$F$8770,"=COD1"),0)</f>
        <v>0</v>
      </c>
      <c r="U7286" t="e">
        <f>(VLOOKUP(F7286,tarifas!$C$7:$D$10,2,FALSE)+tarifas!$D$21)*datos!P7286</f>
        <v>#N/A</v>
      </c>
      <c r="V7286" t="e">
        <f t="shared" si="1029"/>
        <v>#N/A</v>
      </c>
      <c r="W7286">
        <f t="shared" si="1030"/>
        <v>0</v>
      </c>
    </row>
    <row r="7287" spans="1:23" x14ac:dyDescent="0.25">
      <c r="A7287">
        <f t="shared" si="1023"/>
        <v>300</v>
      </c>
      <c r="B7287">
        <f t="shared" si="1024"/>
        <v>10</v>
      </c>
      <c r="C7287" s="1">
        <f t="shared" si="1031"/>
        <v>41943.16666664902</v>
      </c>
      <c r="D7287" s="7">
        <v>0</v>
      </c>
      <c r="E7287" s="7"/>
      <c r="G7287">
        <v>28.45</v>
      </c>
      <c r="H7287" s="12">
        <v>231.05577977324248</v>
      </c>
      <c r="I7287" s="13">
        <f>$D$2*tarifas!$D$12/24</f>
        <v>1.4541666666666666</v>
      </c>
      <c r="J7287" s="13" t="e">
        <f>VLOOKUP(E7287&amp;" "&amp;F7287,tarifas!$A$13:$D$20,4,FALSE)*H7287</f>
        <v>#N/A</v>
      </c>
      <c r="K7287" s="13">
        <f>IF(F7287="COD1",tarifas!$D$11*(SUMIFS($H$11:$H$8770,$F$11:$F$8770,"=COD1",$B$11:$B$8770,"="&amp;B7287)/COUNTIFS($F$11:$F$8770,"=COD1",$B$11:$B$8770,"="&amp;B7287))/COUNTIFS($A$11:$A$8770,"="&amp;A7287,$F$11:$F$8770,"=COD1"),0)</f>
        <v>0</v>
      </c>
      <c r="L7287" s="13" t="e">
        <f>(VLOOKUP(F7287,tarifas!$C$7:$D$10,2,FALSE)+tarifas!$D$21)*datos!H7287</f>
        <v>#N/A</v>
      </c>
      <c r="M7287">
        <v>0</v>
      </c>
      <c r="N7287" s="13" t="e">
        <f t="shared" si="1025"/>
        <v>#N/A</v>
      </c>
      <c r="O7287">
        <f t="shared" si="1026"/>
        <v>0</v>
      </c>
      <c r="P7287" s="12">
        <f t="shared" si="1027"/>
        <v>231.05577977324248</v>
      </c>
      <c r="Q7287">
        <f t="shared" si="1028"/>
        <v>0</v>
      </c>
      <c r="R7287">
        <f>$D$2*tarifas!$D$12/24</f>
        <v>1.4541666666666666</v>
      </c>
      <c r="S7287" t="e">
        <f>VLOOKUP(E7287&amp;" "&amp;F7287,tarifas!$A$13:$D$20,4,FALSE)*P7287</f>
        <v>#N/A</v>
      </c>
      <c r="T7287">
        <f>IF(F7287="COD1",tarifas!$D$11*(SUMIFS($P$11:$P$8770,$F$11:$F$8770,"=COD1",$B$11:$B$8770,"="&amp;B7287)/COUNTIFS($F$11:$F$8770,"=COD1",$B$11:$B$8770,"="&amp;B7287))/COUNTIFS($A$11:$A$8770,"="&amp;A7287,$F$11:$F$8770,"=COD1"),0)</f>
        <v>0</v>
      </c>
      <c r="U7287" t="e">
        <f>(VLOOKUP(F7287,tarifas!$C$7:$D$10,2,FALSE)+tarifas!$D$21)*datos!P7287</f>
        <v>#N/A</v>
      </c>
      <c r="V7287" t="e">
        <f t="shared" si="1029"/>
        <v>#N/A</v>
      </c>
      <c r="W7287">
        <f t="shared" si="1030"/>
        <v>0</v>
      </c>
    </row>
    <row r="7288" spans="1:23" x14ac:dyDescent="0.25">
      <c r="A7288">
        <f t="shared" si="1023"/>
        <v>300</v>
      </c>
      <c r="B7288">
        <f t="shared" si="1024"/>
        <v>10</v>
      </c>
      <c r="C7288" s="1">
        <f t="shared" si="1031"/>
        <v>41943.208333315684</v>
      </c>
      <c r="D7288" s="7">
        <v>0</v>
      </c>
      <c r="E7288" s="7"/>
      <c r="G7288">
        <v>29.98</v>
      </c>
      <c r="H7288" s="12">
        <v>228.40979230710246</v>
      </c>
      <c r="I7288" s="13">
        <f>$D$2*tarifas!$D$12/24</f>
        <v>1.4541666666666666</v>
      </c>
      <c r="J7288" s="13" t="e">
        <f>VLOOKUP(E7288&amp;" "&amp;F7288,tarifas!$A$13:$D$20,4,FALSE)*H7288</f>
        <v>#N/A</v>
      </c>
      <c r="K7288" s="13">
        <f>IF(F7288="COD1",tarifas!$D$11*(SUMIFS($H$11:$H$8770,$F$11:$F$8770,"=COD1",$B$11:$B$8770,"="&amp;B7288)/COUNTIFS($F$11:$F$8770,"=COD1",$B$11:$B$8770,"="&amp;B7288))/COUNTIFS($A$11:$A$8770,"="&amp;A7288,$F$11:$F$8770,"=COD1"),0)</f>
        <v>0</v>
      </c>
      <c r="L7288" s="13" t="e">
        <f>(VLOOKUP(F7288,tarifas!$C$7:$D$10,2,FALSE)+tarifas!$D$21)*datos!H7288</f>
        <v>#N/A</v>
      </c>
      <c r="M7288">
        <v>0</v>
      </c>
      <c r="N7288" s="13" t="e">
        <f t="shared" si="1025"/>
        <v>#N/A</v>
      </c>
      <c r="O7288">
        <f t="shared" si="1026"/>
        <v>0</v>
      </c>
      <c r="P7288" s="12">
        <f t="shared" si="1027"/>
        <v>228.40979230710246</v>
      </c>
      <c r="Q7288">
        <f t="shared" si="1028"/>
        <v>0</v>
      </c>
      <c r="R7288">
        <f>$D$2*tarifas!$D$12/24</f>
        <v>1.4541666666666666</v>
      </c>
      <c r="S7288" t="e">
        <f>VLOOKUP(E7288&amp;" "&amp;F7288,tarifas!$A$13:$D$20,4,FALSE)*P7288</f>
        <v>#N/A</v>
      </c>
      <c r="T7288">
        <f>IF(F7288="COD1",tarifas!$D$11*(SUMIFS($P$11:$P$8770,$F$11:$F$8770,"=COD1",$B$11:$B$8770,"="&amp;B7288)/COUNTIFS($F$11:$F$8770,"=COD1",$B$11:$B$8770,"="&amp;B7288))/COUNTIFS($A$11:$A$8770,"="&amp;A7288,$F$11:$F$8770,"=COD1"),0)</f>
        <v>0</v>
      </c>
      <c r="U7288" t="e">
        <f>(VLOOKUP(F7288,tarifas!$C$7:$D$10,2,FALSE)+tarifas!$D$21)*datos!P7288</f>
        <v>#N/A</v>
      </c>
      <c r="V7288" t="e">
        <f t="shared" si="1029"/>
        <v>#N/A</v>
      </c>
      <c r="W7288">
        <f t="shared" si="1030"/>
        <v>0</v>
      </c>
    </row>
    <row r="7289" spans="1:23" x14ac:dyDescent="0.25">
      <c r="A7289">
        <f t="shared" si="1023"/>
        <v>300</v>
      </c>
      <c r="B7289">
        <f t="shared" si="1024"/>
        <v>10</v>
      </c>
      <c r="C7289" s="1">
        <f t="shared" si="1031"/>
        <v>41943.249999982349</v>
      </c>
      <c r="D7289" s="7">
        <v>0</v>
      </c>
      <c r="E7289" s="7"/>
      <c r="G7289">
        <v>37.450000000000003</v>
      </c>
      <c r="H7289" s="12">
        <v>226.24759198427307</v>
      </c>
      <c r="I7289" s="13">
        <f>$D$2*tarifas!$D$12/24</f>
        <v>1.4541666666666666</v>
      </c>
      <c r="J7289" s="13" t="e">
        <f>VLOOKUP(E7289&amp;" "&amp;F7289,tarifas!$A$13:$D$20,4,FALSE)*H7289</f>
        <v>#N/A</v>
      </c>
      <c r="K7289" s="13">
        <f>IF(F7289="COD1",tarifas!$D$11*(SUMIFS($H$11:$H$8770,$F$11:$F$8770,"=COD1",$B$11:$B$8770,"="&amp;B7289)/COUNTIFS($F$11:$F$8770,"=COD1",$B$11:$B$8770,"="&amp;B7289))/COUNTIFS($A$11:$A$8770,"="&amp;A7289,$F$11:$F$8770,"=COD1"),0)</f>
        <v>0</v>
      </c>
      <c r="L7289" s="13" t="e">
        <f>(VLOOKUP(F7289,tarifas!$C$7:$D$10,2,FALSE)+tarifas!$D$21)*datos!H7289</f>
        <v>#N/A</v>
      </c>
      <c r="M7289">
        <v>0</v>
      </c>
      <c r="N7289" s="13" t="e">
        <f t="shared" si="1025"/>
        <v>#N/A</v>
      </c>
      <c r="O7289">
        <f t="shared" si="1026"/>
        <v>0</v>
      </c>
      <c r="P7289" s="12">
        <f t="shared" si="1027"/>
        <v>226.24759198427307</v>
      </c>
      <c r="Q7289">
        <f t="shared" si="1028"/>
        <v>0</v>
      </c>
      <c r="R7289">
        <f>$D$2*tarifas!$D$12/24</f>
        <v>1.4541666666666666</v>
      </c>
      <c r="S7289" t="e">
        <f>VLOOKUP(E7289&amp;" "&amp;F7289,tarifas!$A$13:$D$20,4,FALSE)*P7289</f>
        <v>#N/A</v>
      </c>
      <c r="T7289">
        <f>IF(F7289="COD1",tarifas!$D$11*(SUMIFS($P$11:$P$8770,$F$11:$F$8770,"=COD1",$B$11:$B$8770,"="&amp;B7289)/COUNTIFS($F$11:$F$8770,"=COD1",$B$11:$B$8770,"="&amp;B7289))/COUNTIFS($A$11:$A$8770,"="&amp;A7289,$F$11:$F$8770,"=COD1"),0)</f>
        <v>0</v>
      </c>
      <c r="U7289" t="e">
        <f>(VLOOKUP(F7289,tarifas!$C$7:$D$10,2,FALSE)+tarifas!$D$21)*datos!P7289</f>
        <v>#N/A</v>
      </c>
      <c r="V7289" t="e">
        <f t="shared" si="1029"/>
        <v>#N/A</v>
      </c>
      <c r="W7289">
        <f t="shared" si="1030"/>
        <v>0</v>
      </c>
    </row>
    <row r="7290" spans="1:23" x14ac:dyDescent="0.25">
      <c r="A7290">
        <f t="shared" si="1023"/>
        <v>300</v>
      </c>
      <c r="B7290">
        <f t="shared" si="1024"/>
        <v>10</v>
      </c>
      <c r="C7290" s="1">
        <f t="shared" si="1031"/>
        <v>41943.291666649013</v>
      </c>
      <c r="D7290" s="7">
        <v>0</v>
      </c>
      <c r="E7290" s="7"/>
      <c r="G7290">
        <v>52.92</v>
      </c>
      <c r="H7290" s="12">
        <v>253.70408958564533</v>
      </c>
      <c r="I7290" s="13">
        <f>$D$2*tarifas!$D$12/24</f>
        <v>1.4541666666666666</v>
      </c>
      <c r="J7290" s="13" t="e">
        <f>VLOOKUP(E7290&amp;" "&amp;F7290,tarifas!$A$13:$D$20,4,FALSE)*H7290</f>
        <v>#N/A</v>
      </c>
      <c r="K7290" s="13">
        <f>IF(F7290="COD1",tarifas!$D$11*(SUMIFS($H$11:$H$8770,$F$11:$F$8770,"=COD1",$B$11:$B$8770,"="&amp;B7290)/COUNTIFS($F$11:$F$8770,"=COD1",$B$11:$B$8770,"="&amp;B7290))/COUNTIFS($A$11:$A$8770,"="&amp;A7290,$F$11:$F$8770,"=COD1"),0)</f>
        <v>0</v>
      </c>
      <c r="L7290" s="13" t="e">
        <f>(VLOOKUP(F7290,tarifas!$C$7:$D$10,2,FALSE)+tarifas!$D$21)*datos!H7290</f>
        <v>#N/A</v>
      </c>
      <c r="M7290">
        <v>104.01596000000001</v>
      </c>
      <c r="N7290" s="13" t="e">
        <f t="shared" si="1025"/>
        <v>#N/A</v>
      </c>
      <c r="O7290">
        <f t="shared" si="1026"/>
        <v>104.01596000000001</v>
      </c>
      <c r="P7290" s="12">
        <f t="shared" si="1027"/>
        <v>149.68812958564533</v>
      </c>
      <c r="Q7290">
        <f t="shared" si="1028"/>
        <v>0</v>
      </c>
      <c r="R7290">
        <f>$D$2*tarifas!$D$12/24</f>
        <v>1.4541666666666666</v>
      </c>
      <c r="S7290" t="e">
        <f>VLOOKUP(E7290&amp;" "&amp;F7290,tarifas!$A$13:$D$20,4,FALSE)*P7290</f>
        <v>#N/A</v>
      </c>
      <c r="T7290">
        <f>IF(F7290="COD1",tarifas!$D$11*(SUMIFS($P$11:$P$8770,$F$11:$F$8770,"=COD1",$B$11:$B$8770,"="&amp;B7290)/COUNTIFS($F$11:$F$8770,"=COD1",$B$11:$B$8770,"="&amp;B7290))/COUNTIFS($A$11:$A$8770,"="&amp;A7290,$F$11:$F$8770,"=COD1"),0)</f>
        <v>0</v>
      </c>
      <c r="U7290" t="e">
        <f>(VLOOKUP(F7290,tarifas!$C$7:$D$10,2,FALSE)+tarifas!$D$21)*datos!P7290</f>
        <v>#N/A</v>
      </c>
      <c r="V7290" t="e">
        <f t="shared" si="1029"/>
        <v>#N/A</v>
      </c>
      <c r="W7290">
        <f t="shared" si="1030"/>
        <v>0</v>
      </c>
    </row>
    <row r="7291" spans="1:23" x14ac:dyDescent="0.25">
      <c r="A7291">
        <f t="shared" si="1023"/>
        <v>300</v>
      </c>
      <c r="B7291">
        <f t="shared" si="1024"/>
        <v>10</v>
      </c>
      <c r="C7291" s="1">
        <f t="shared" si="1031"/>
        <v>41943.333333315677</v>
      </c>
      <c r="D7291" s="7">
        <v>0</v>
      </c>
      <c r="E7291" s="7"/>
      <c r="G7291">
        <v>58.56</v>
      </c>
      <c r="H7291" s="12">
        <v>343.31457667538916</v>
      </c>
      <c r="I7291" s="13">
        <f>$D$2*tarifas!$D$12/24</f>
        <v>1.4541666666666666</v>
      </c>
      <c r="J7291" s="13" t="e">
        <f>VLOOKUP(E7291&amp;" "&amp;F7291,tarifas!$A$13:$D$20,4,FALSE)*H7291</f>
        <v>#N/A</v>
      </c>
      <c r="K7291" s="13">
        <f>IF(F7291="COD1",tarifas!$D$11*(SUMIFS($H$11:$H$8770,$F$11:$F$8770,"=COD1",$B$11:$B$8770,"="&amp;B7291)/COUNTIFS($F$11:$F$8770,"=COD1",$B$11:$B$8770,"="&amp;B7291))/COUNTIFS($A$11:$A$8770,"="&amp;A7291,$F$11:$F$8770,"=COD1"),0)</f>
        <v>0</v>
      </c>
      <c r="L7291" s="13" t="e">
        <f>(VLOOKUP(F7291,tarifas!$C$7:$D$10,2,FALSE)+tarifas!$D$21)*datos!H7291</f>
        <v>#N/A</v>
      </c>
      <c r="M7291">
        <v>255.96698999999998</v>
      </c>
      <c r="N7291" s="13" t="e">
        <f t="shared" si="1025"/>
        <v>#N/A</v>
      </c>
      <c r="O7291">
        <f t="shared" si="1026"/>
        <v>255.96698999999998</v>
      </c>
      <c r="P7291" s="12">
        <f t="shared" si="1027"/>
        <v>87.347586675389181</v>
      </c>
      <c r="Q7291">
        <f t="shared" si="1028"/>
        <v>0</v>
      </c>
      <c r="R7291">
        <f>$D$2*tarifas!$D$12/24</f>
        <v>1.4541666666666666</v>
      </c>
      <c r="S7291" t="e">
        <f>VLOOKUP(E7291&amp;" "&amp;F7291,tarifas!$A$13:$D$20,4,FALSE)*P7291</f>
        <v>#N/A</v>
      </c>
      <c r="T7291">
        <f>IF(F7291="COD1",tarifas!$D$11*(SUMIFS($P$11:$P$8770,$F$11:$F$8770,"=COD1",$B$11:$B$8770,"="&amp;B7291)/COUNTIFS($F$11:$F$8770,"=COD1",$B$11:$B$8770,"="&amp;B7291))/COUNTIFS($A$11:$A$8770,"="&amp;A7291,$F$11:$F$8770,"=COD1"),0)</f>
        <v>0</v>
      </c>
      <c r="U7291" t="e">
        <f>(VLOOKUP(F7291,tarifas!$C$7:$D$10,2,FALSE)+tarifas!$D$21)*datos!P7291</f>
        <v>#N/A</v>
      </c>
      <c r="V7291" t="e">
        <f t="shared" si="1029"/>
        <v>#N/A</v>
      </c>
      <c r="W7291">
        <f t="shared" si="1030"/>
        <v>0</v>
      </c>
    </row>
    <row r="7292" spans="1:23" x14ac:dyDescent="0.25">
      <c r="A7292">
        <f t="shared" si="1023"/>
        <v>300</v>
      </c>
      <c r="B7292">
        <f t="shared" si="1024"/>
        <v>10</v>
      </c>
      <c r="C7292" s="1">
        <f t="shared" si="1031"/>
        <v>41943.374999982341</v>
      </c>
      <c r="D7292" s="7">
        <v>0</v>
      </c>
      <c r="E7292" s="7"/>
      <c r="G7292">
        <v>58.93</v>
      </c>
      <c r="H7292" s="12">
        <v>552.21608934431094</v>
      </c>
      <c r="I7292" s="13">
        <f>$D$2*tarifas!$D$12/24</f>
        <v>1.4541666666666666</v>
      </c>
      <c r="J7292" s="13" t="e">
        <f>VLOOKUP(E7292&amp;" "&amp;F7292,tarifas!$A$13:$D$20,4,FALSE)*H7292</f>
        <v>#N/A</v>
      </c>
      <c r="K7292" s="13">
        <f>IF(F7292="COD1",tarifas!$D$11*(SUMIFS($H$11:$H$8770,$F$11:$F$8770,"=COD1",$B$11:$B$8770,"="&amp;B7292)/COUNTIFS($F$11:$F$8770,"=COD1",$B$11:$B$8770,"="&amp;B7292))/COUNTIFS($A$11:$A$8770,"="&amp;A7292,$F$11:$F$8770,"=COD1"),0)</f>
        <v>0</v>
      </c>
      <c r="L7292" s="13" t="e">
        <f>(VLOOKUP(F7292,tarifas!$C$7:$D$10,2,FALSE)+tarifas!$D$21)*datos!H7292</f>
        <v>#N/A</v>
      </c>
      <c r="M7292">
        <v>352.40771999999998</v>
      </c>
      <c r="N7292" s="13" t="e">
        <f t="shared" si="1025"/>
        <v>#N/A</v>
      </c>
      <c r="O7292">
        <f t="shared" si="1026"/>
        <v>352.40771999999998</v>
      </c>
      <c r="P7292" s="12">
        <f t="shared" si="1027"/>
        <v>199.80836934431096</v>
      </c>
      <c r="Q7292">
        <f t="shared" si="1028"/>
        <v>0</v>
      </c>
      <c r="R7292">
        <f>$D$2*tarifas!$D$12/24</f>
        <v>1.4541666666666666</v>
      </c>
      <c r="S7292" t="e">
        <f>VLOOKUP(E7292&amp;" "&amp;F7292,tarifas!$A$13:$D$20,4,FALSE)*P7292</f>
        <v>#N/A</v>
      </c>
      <c r="T7292">
        <f>IF(F7292="COD1",tarifas!$D$11*(SUMIFS($P$11:$P$8770,$F$11:$F$8770,"=COD1",$B$11:$B$8770,"="&amp;B7292)/COUNTIFS($F$11:$F$8770,"=COD1",$B$11:$B$8770,"="&amp;B7292))/COUNTIFS($A$11:$A$8770,"="&amp;A7292,$F$11:$F$8770,"=COD1"),0)</f>
        <v>0</v>
      </c>
      <c r="U7292" t="e">
        <f>(VLOOKUP(F7292,tarifas!$C$7:$D$10,2,FALSE)+tarifas!$D$21)*datos!P7292</f>
        <v>#N/A</v>
      </c>
      <c r="V7292" t="e">
        <f t="shared" si="1029"/>
        <v>#N/A</v>
      </c>
      <c r="W7292">
        <f t="shared" si="1030"/>
        <v>0</v>
      </c>
    </row>
    <row r="7293" spans="1:23" x14ac:dyDescent="0.25">
      <c r="A7293">
        <f t="shared" si="1023"/>
        <v>300</v>
      </c>
      <c r="B7293">
        <f t="shared" si="1024"/>
        <v>10</v>
      </c>
      <c r="C7293" s="1">
        <f t="shared" si="1031"/>
        <v>41943.416666649005</v>
      </c>
      <c r="D7293" s="7">
        <v>0</v>
      </c>
      <c r="E7293" s="7"/>
      <c r="G7293">
        <v>58</v>
      </c>
      <c r="H7293" s="12">
        <v>636.66290802903256</v>
      </c>
      <c r="I7293" s="13">
        <f>$D$2*tarifas!$D$12/24</f>
        <v>1.4541666666666666</v>
      </c>
      <c r="J7293" s="13" t="e">
        <f>VLOOKUP(E7293&amp;" "&amp;F7293,tarifas!$A$13:$D$20,4,FALSE)*H7293</f>
        <v>#N/A</v>
      </c>
      <c r="K7293" s="13">
        <f>IF(F7293="COD1",tarifas!$D$11*(SUMIFS($H$11:$H$8770,$F$11:$F$8770,"=COD1",$B$11:$B$8770,"="&amp;B7293)/COUNTIFS($F$11:$F$8770,"=COD1",$B$11:$B$8770,"="&amp;B7293))/COUNTIFS($A$11:$A$8770,"="&amp;A7293,$F$11:$F$8770,"=COD1"),0)</f>
        <v>0</v>
      </c>
      <c r="L7293" s="13" t="e">
        <f>(VLOOKUP(F7293,tarifas!$C$7:$D$10,2,FALSE)+tarifas!$D$21)*datos!H7293</f>
        <v>#N/A</v>
      </c>
      <c r="M7293">
        <v>354.00815</v>
      </c>
      <c r="N7293" s="13" t="e">
        <f t="shared" si="1025"/>
        <v>#N/A</v>
      </c>
      <c r="O7293">
        <f t="shared" si="1026"/>
        <v>354.00815</v>
      </c>
      <c r="P7293" s="12">
        <f t="shared" si="1027"/>
        <v>282.65475802903256</v>
      </c>
      <c r="Q7293">
        <f t="shared" si="1028"/>
        <v>0</v>
      </c>
      <c r="R7293">
        <f>$D$2*tarifas!$D$12/24</f>
        <v>1.4541666666666666</v>
      </c>
      <c r="S7293" t="e">
        <f>VLOOKUP(E7293&amp;" "&amp;F7293,tarifas!$A$13:$D$20,4,FALSE)*P7293</f>
        <v>#N/A</v>
      </c>
      <c r="T7293">
        <f>IF(F7293="COD1",tarifas!$D$11*(SUMIFS($P$11:$P$8770,$F$11:$F$8770,"=COD1",$B$11:$B$8770,"="&amp;B7293)/COUNTIFS($F$11:$F$8770,"=COD1",$B$11:$B$8770,"="&amp;B7293))/COUNTIFS($A$11:$A$8770,"="&amp;A7293,$F$11:$F$8770,"=COD1"),0)</f>
        <v>0</v>
      </c>
      <c r="U7293" t="e">
        <f>(VLOOKUP(F7293,tarifas!$C$7:$D$10,2,FALSE)+tarifas!$D$21)*datos!P7293</f>
        <v>#N/A</v>
      </c>
      <c r="V7293" t="e">
        <f t="shared" si="1029"/>
        <v>#N/A</v>
      </c>
      <c r="W7293">
        <f t="shared" si="1030"/>
        <v>0</v>
      </c>
    </row>
    <row r="7294" spans="1:23" x14ac:dyDescent="0.25">
      <c r="A7294">
        <f t="shared" si="1023"/>
        <v>300</v>
      </c>
      <c r="B7294">
        <f t="shared" si="1024"/>
        <v>10</v>
      </c>
      <c r="C7294" s="1">
        <f t="shared" si="1031"/>
        <v>41943.45833331567</v>
      </c>
      <c r="D7294" s="7">
        <v>0</v>
      </c>
      <c r="E7294" s="7"/>
      <c r="G7294">
        <v>58.06</v>
      </c>
      <c r="H7294" s="12">
        <v>684.24658338631002</v>
      </c>
      <c r="I7294" s="13">
        <f>$D$2*tarifas!$D$12/24</f>
        <v>1.4541666666666666</v>
      </c>
      <c r="J7294" s="13" t="e">
        <f>VLOOKUP(E7294&amp;" "&amp;F7294,tarifas!$A$13:$D$20,4,FALSE)*H7294</f>
        <v>#N/A</v>
      </c>
      <c r="K7294" s="13">
        <f>IF(F7294="COD1",tarifas!$D$11*(SUMIFS($H$11:$H$8770,$F$11:$F$8770,"=COD1",$B$11:$B$8770,"="&amp;B7294)/COUNTIFS($F$11:$F$8770,"=COD1",$B$11:$B$8770,"="&amp;B7294))/COUNTIFS($A$11:$A$8770,"="&amp;A7294,$F$11:$F$8770,"=COD1"),0)</f>
        <v>0</v>
      </c>
      <c r="L7294" s="13" t="e">
        <f>(VLOOKUP(F7294,tarifas!$C$7:$D$10,2,FALSE)+tarifas!$D$21)*datos!H7294</f>
        <v>#N/A</v>
      </c>
      <c r="M7294">
        <v>314.27459999999996</v>
      </c>
      <c r="N7294" s="13" t="e">
        <f t="shared" si="1025"/>
        <v>#N/A</v>
      </c>
      <c r="O7294">
        <f t="shared" si="1026"/>
        <v>314.27459999999996</v>
      </c>
      <c r="P7294" s="12">
        <f t="shared" si="1027"/>
        <v>369.97198338631006</v>
      </c>
      <c r="Q7294">
        <f t="shared" si="1028"/>
        <v>0</v>
      </c>
      <c r="R7294">
        <f>$D$2*tarifas!$D$12/24</f>
        <v>1.4541666666666666</v>
      </c>
      <c r="S7294" t="e">
        <f>VLOOKUP(E7294&amp;" "&amp;F7294,tarifas!$A$13:$D$20,4,FALSE)*P7294</f>
        <v>#N/A</v>
      </c>
      <c r="T7294">
        <f>IF(F7294="COD1",tarifas!$D$11*(SUMIFS($P$11:$P$8770,$F$11:$F$8770,"=COD1",$B$11:$B$8770,"="&amp;B7294)/COUNTIFS($F$11:$F$8770,"=COD1",$B$11:$B$8770,"="&amp;B7294))/COUNTIFS($A$11:$A$8770,"="&amp;A7294,$F$11:$F$8770,"=COD1"),0)</f>
        <v>0</v>
      </c>
      <c r="U7294" t="e">
        <f>(VLOOKUP(F7294,tarifas!$C$7:$D$10,2,FALSE)+tarifas!$D$21)*datos!P7294</f>
        <v>#N/A</v>
      </c>
      <c r="V7294" t="e">
        <f t="shared" si="1029"/>
        <v>#N/A</v>
      </c>
      <c r="W7294">
        <f t="shared" si="1030"/>
        <v>0</v>
      </c>
    </row>
    <row r="7295" spans="1:23" x14ac:dyDescent="0.25">
      <c r="A7295">
        <f t="shared" si="1023"/>
        <v>300</v>
      </c>
      <c r="B7295">
        <f t="shared" si="1024"/>
        <v>10</v>
      </c>
      <c r="C7295" s="1">
        <f t="shared" si="1031"/>
        <v>41943.499999982334</v>
      </c>
      <c r="D7295" s="7">
        <v>503.81818181818181</v>
      </c>
      <c r="E7295" s="7"/>
      <c r="G7295">
        <v>58.93</v>
      </c>
      <c r="H7295" s="12">
        <v>480.88753410499965</v>
      </c>
      <c r="I7295" s="13">
        <f>$D$2*tarifas!$D$12/24</f>
        <v>1.4541666666666666</v>
      </c>
      <c r="J7295" s="13" t="e">
        <f>VLOOKUP(E7295&amp;" "&amp;F7295,tarifas!$A$13:$D$20,4,FALSE)*H7295</f>
        <v>#N/A</v>
      </c>
      <c r="K7295" s="13">
        <f>IF(F7295="COD1",tarifas!$D$11*(SUMIFS($H$11:$H$8770,$F$11:$F$8770,"=COD1",$B$11:$B$8770,"="&amp;B7295)/COUNTIFS($F$11:$F$8770,"=COD1",$B$11:$B$8770,"="&amp;B7295))/COUNTIFS($A$11:$A$8770,"="&amp;A7295,$F$11:$F$8770,"=COD1"),0)</f>
        <v>0</v>
      </c>
      <c r="L7295" s="13" t="e">
        <f>(VLOOKUP(F7295,tarifas!$C$7:$D$10,2,FALSE)+tarifas!$D$21)*datos!H7295</f>
        <v>#N/A</v>
      </c>
      <c r="M7295">
        <v>308.09310999999997</v>
      </c>
      <c r="N7295" s="13" t="e">
        <f t="shared" si="1025"/>
        <v>#N/A</v>
      </c>
      <c r="O7295">
        <f t="shared" si="1026"/>
        <v>308.09310999999997</v>
      </c>
      <c r="P7295" s="12">
        <f t="shared" si="1027"/>
        <v>172.79442410499968</v>
      </c>
      <c r="Q7295">
        <f t="shared" si="1028"/>
        <v>0</v>
      </c>
      <c r="R7295">
        <f>$D$2*tarifas!$D$12/24</f>
        <v>1.4541666666666666</v>
      </c>
      <c r="S7295" t="e">
        <f>VLOOKUP(E7295&amp;" "&amp;F7295,tarifas!$A$13:$D$20,4,FALSE)*P7295</f>
        <v>#N/A</v>
      </c>
      <c r="T7295">
        <f>IF(F7295="COD1",tarifas!$D$11*(SUMIFS($P$11:$P$8770,$F$11:$F$8770,"=COD1",$B$11:$B$8770,"="&amp;B7295)/COUNTIFS($F$11:$F$8770,"=COD1",$B$11:$B$8770,"="&amp;B7295))/COUNTIFS($A$11:$A$8770,"="&amp;A7295,$F$11:$F$8770,"=COD1"),0)</f>
        <v>0</v>
      </c>
      <c r="U7295" t="e">
        <f>(VLOOKUP(F7295,tarifas!$C$7:$D$10,2,FALSE)+tarifas!$D$21)*datos!P7295</f>
        <v>#N/A</v>
      </c>
      <c r="V7295" t="e">
        <f t="shared" si="1029"/>
        <v>#N/A</v>
      </c>
      <c r="W7295">
        <f t="shared" si="1030"/>
        <v>0</v>
      </c>
    </row>
    <row r="7296" spans="1:23" x14ac:dyDescent="0.25">
      <c r="A7296">
        <f t="shared" si="1023"/>
        <v>300</v>
      </c>
      <c r="B7296">
        <f t="shared" si="1024"/>
        <v>10</v>
      </c>
      <c r="C7296" s="1">
        <f t="shared" si="1031"/>
        <v>41943.541666648998</v>
      </c>
      <c r="D7296" s="7">
        <v>417.27272727272731</v>
      </c>
      <c r="E7296" s="7"/>
      <c r="G7296">
        <v>58.85</v>
      </c>
      <c r="H7296" s="12">
        <v>452.8475438888081</v>
      </c>
      <c r="I7296" s="13">
        <f>$D$2*tarifas!$D$12/24</f>
        <v>1.4541666666666666</v>
      </c>
      <c r="J7296" s="13" t="e">
        <f>VLOOKUP(E7296&amp;" "&amp;F7296,tarifas!$A$13:$D$20,4,FALSE)*H7296</f>
        <v>#N/A</v>
      </c>
      <c r="K7296" s="13">
        <f>IF(F7296="COD1",tarifas!$D$11*(SUMIFS($H$11:$H$8770,$F$11:$F$8770,"=COD1",$B$11:$B$8770,"="&amp;B7296)/COUNTIFS($F$11:$F$8770,"=COD1",$B$11:$B$8770,"="&amp;B7296))/COUNTIFS($A$11:$A$8770,"="&amp;A7296,$F$11:$F$8770,"=COD1"),0)</f>
        <v>0</v>
      </c>
      <c r="L7296" s="13" t="e">
        <f>(VLOOKUP(F7296,tarifas!$C$7:$D$10,2,FALSE)+tarifas!$D$21)*datos!H7296</f>
        <v>#N/A</v>
      </c>
      <c r="M7296">
        <v>300.03328999999997</v>
      </c>
      <c r="N7296" s="13" t="e">
        <f t="shared" si="1025"/>
        <v>#N/A</v>
      </c>
      <c r="O7296">
        <f t="shared" si="1026"/>
        <v>300.03328999999997</v>
      </c>
      <c r="P7296" s="12">
        <f t="shared" si="1027"/>
        <v>152.81425388880814</v>
      </c>
      <c r="Q7296">
        <f t="shared" si="1028"/>
        <v>0</v>
      </c>
      <c r="R7296">
        <f>$D$2*tarifas!$D$12/24</f>
        <v>1.4541666666666666</v>
      </c>
      <c r="S7296" t="e">
        <f>VLOOKUP(E7296&amp;" "&amp;F7296,tarifas!$A$13:$D$20,4,FALSE)*P7296</f>
        <v>#N/A</v>
      </c>
      <c r="T7296">
        <f>IF(F7296="COD1",tarifas!$D$11*(SUMIFS($P$11:$P$8770,$F$11:$F$8770,"=COD1",$B$11:$B$8770,"="&amp;B7296)/COUNTIFS($F$11:$F$8770,"=COD1",$B$11:$B$8770,"="&amp;B7296))/COUNTIFS($A$11:$A$8770,"="&amp;A7296,$F$11:$F$8770,"=COD1"),0)</f>
        <v>0</v>
      </c>
      <c r="U7296" t="e">
        <f>(VLOOKUP(F7296,tarifas!$C$7:$D$10,2,FALSE)+tarifas!$D$21)*datos!P7296</f>
        <v>#N/A</v>
      </c>
      <c r="V7296" t="e">
        <f t="shared" si="1029"/>
        <v>#N/A</v>
      </c>
      <c r="W7296">
        <f t="shared" si="1030"/>
        <v>0</v>
      </c>
    </row>
    <row r="7297" spans="1:23" x14ac:dyDescent="0.25">
      <c r="A7297">
        <f t="shared" si="1023"/>
        <v>300</v>
      </c>
      <c r="B7297">
        <f t="shared" si="1024"/>
        <v>10</v>
      </c>
      <c r="C7297" s="1">
        <f t="shared" si="1031"/>
        <v>41943.583333315662</v>
      </c>
      <c r="D7297" s="7">
        <v>261.69696969696969</v>
      </c>
      <c r="E7297" s="7"/>
      <c r="G7297">
        <v>55.96</v>
      </c>
      <c r="H7297" s="12">
        <v>594.50952882387855</v>
      </c>
      <c r="I7297" s="13">
        <f>$D$2*tarifas!$D$12/24</f>
        <v>1.4541666666666666</v>
      </c>
      <c r="J7297" s="13" t="e">
        <f>VLOOKUP(E7297&amp;" "&amp;F7297,tarifas!$A$13:$D$20,4,FALSE)*H7297</f>
        <v>#N/A</v>
      </c>
      <c r="K7297" s="13">
        <f>IF(F7297="COD1",tarifas!$D$11*(SUMIFS($H$11:$H$8770,$F$11:$F$8770,"=COD1",$B$11:$B$8770,"="&amp;B7297)/COUNTIFS($F$11:$F$8770,"=COD1",$B$11:$B$8770,"="&amp;B7297))/COUNTIFS($A$11:$A$8770,"="&amp;A7297,$F$11:$F$8770,"=COD1"),0)</f>
        <v>0</v>
      </c>
      <c r="L7297" s="13" t="e">
        <f>(VLOOKUP(F7297,tarifas!$C$7:$D$10,2,FALSE)+tarifas!$D$21)*datos!H7297</f>
        <v>#N/A</v>
      </c>
      <c r="M7297">
        <v>38.365449999999996</v>
      </c>
      <c r="N7297" s="13" t="e">
        <f t="shared" si="1025"/>
        <v>#N/A</v>
      </c>
      <c r="O7297">
        <f t="shared" si="1026"/>
        <v>38.365449999999996</v>
      </c>
      <c r="P7297" s="12">
        <f t="shared" si="1027"/>
        <v>556.14407882387854</v>
      </c>
      <c r="Q7297">
        <f t="shared" si="1028"/>
        <v>0</v>
      </c>
      <c r="R7297">
        <f>$D$2*tarifas!$D$12/24</f>
        <v>1.4541666666666666</v>
      </c>
      <c r="S7297" t="e">
        <f>VLOOKUP(E7297&amp;" "&amp;F7297,tarifas!$A$13:$D$20,4,FALSE)*P7297</f>
        <v>#N/A</v>
      </c>
      <c r="T7297">
        <f>IF(F7297="COD1",tarifas!$D$11*(SUMIFS($P$11:$P$8770,$F$11:$F$8770,"=COD1",$B$11:$B$8770,"="&amp;B7297)/COUNTIFS($F$11:$F$8770,"=COD1",$B$11:$B$8770,"="&amp;B7297))/COUNTIFS($A$11:$A$8770,"="&amp;A7297,$F$11:$F$8770,"=COD1"),0)</f>
        <v>0</v>
      </c>
      <c r="U7297" t="e">
        <f>(VLOOKUP(F7297,tarifas!$C$7:$D$10,2,FALSE)+tarifas!$D$21)*datos!P7297</f>
        <v>#N/A</v>
      </c>
      <c r="V7297" t="e">
        <f t="shared" si="1029"/>
        <v>#N/A</v>
      </c>
      <c r="W7297">
        <f t="shared" si="1030"/>
        <v>0</v>
      </c>
    </row>
    <row r="7298" spans="1:23" x14ac:dyDescent="0.25">
      <c r="A7298">
        <f t="shared" si="1023"/>
        <v>300</v>
      </c>
      <c r="B7298">
        <f t="shared" si="1024"/>
        <v>10</v>
      </c>
      <c r="C7298" s="1">
        <f t="shared" si="1031"/>
        <v>41943.624999982327</v>
      </c>
      <c r="D7298" s="7">
        <v>176.18181818181819</v>
      </c>
      <c r="E7298" s="7"/>
      <c r="G7298">
        <v>52.37</v>
      </c>
      <c r="H7298" s="12">
        <v>599.42052361336937</v>
      </c>
      <c r="I7298" s="13">
        <f>$D$2*tarifas!$D$12/24</f>
        <v>1.4541666666666666</v>
      </c>
      <c r="J7298" s="13" t="e">
        <f>VLOOKUP(E7298&amp;" "&amp;F7298,tarifas!$A$13:$D$20,4,FALSE)*H7298</f>
        <v>#N/A</v>
      </c>
      <c r="K7298" s="13">
        <f>IF(F7298="COD1",tarifas!$D$11*(SUMIFS($H$11:$H$8770,$F$11:$F$8770,"=COD1",$B$11:$B$8770,"="&amp;B7298)/COUNTIFS($F$11:$F$8770,"=COD1",$B$11:$B$8770,"="&amp;B7298))/COUNTIFS($A$11:$A$8770,"="&amp;A7298,$F$11:$F$8770,"=COD1"),0)</f>
        <v>0</v>
      </c>
      <c r="L7298" s="13" t="e">
        <f>(VLOOKUP(F7298,tarifas!$C$7:$D$10,2,FALSE)+tarifas!$D$21)*datos!H7298</f>
        <v>#N/A</v>
      </c>
      <c r="M7298">
        <v>208.03623000000002</v>
      </c>
      <c r="N7298" s="13" t="e">
        <f t="shared" si="1025"/>
        <v>#N/A</v>
      </c>
      <c r="O7298">
        <f t="shared" si="1026"/>
        <v>208.03623000000002</v>
      </c>
      <c r="P7298" s="12">
        <f t="shared" si="1027"/>
        <v>391.38429361336932</v>
      </c>
      <c r="Q7298">
        <f t="shared" si="1028"/>
        <v>0</v>
      </c>
      <c r="R7298">
        <f>$D$2*tarifas!$D$12/24</f>
        <v>1.4541666666666666</v>
      </c>
      <c r="S7298" t="e">
        <f>VLOOKUP(E7298&amp;" "&amp;F7298,tarifas!$A$13:$D$20,4,FALSE)*P7298</f>
        <v>#N/A</v>
      </c>
      <c r="T7298">
        <f>IF(F7298="COD1",tarifas!$D$11*(SUMIFS($P$11:$P$8770,$F$11:$F$8770,"=COD1",$B$11:$B$8770,"="&amp;B7298)/COUNTIFS($F$11:$F$8770,"=COD1",$B$11:$B$8770,"="&amp;B7298))/COUNTIFS($A$11:$A$8770,"="&amp;A7298,$F$11:$F$8770,"=COD1"),0)</f>
        <v>0</v>
      </c>
      <c r="U7298" t="e">
        <f>(VLOOKUP(F7298,tarifas!$C$7:$D$10,2,FALSE)+tarifas!$D$21)*datos!P7298</f>
        <v>#N/A</v>
      </c>
      <c r="V7298" t="e">
        <f t="shared" si="1029"/>
        <v>#N/A</v>
      </c>
      <c r="W7298">
        <f t="shared" si="1030"/>
        <v>0</v>
      </c>
    </row>
    <row r="7299" spans="1:23" x14ac:dyDescent="0.25">
      <c r="A7299">
        <f t="shared" si="1023"/>
        <v>300</v>
      </c>
      <c r="B7299">
        <f t="shared" si="1024"/>
        <v>10</v>
      </c>
      <c r="C7299" s="1">
        <f t="shared" si="1031"/>
        <v>41943.666666648991</v>
      </c>
      <c r="D7299" s="7">
        <v>17.257575757575761</v>
      </c>
      <c r="E7299" s="7"/>
      <c r="G7299">
        <v>54.87</v>
      </c>
      <c r="H7299" s="12">
        <v>604.41933311852949</v>
      </c>
      <c r="I7299" s="13">
        <f>$D$2*tarifas!$D$12/24</f>
        <v>1.4541666666666666</v>
      </c>
      <c r="J7299" s="13" t="e">
        <f>VLOOKUP(E7299&amp;" "&amp;F7299,tarifas!$A$13:$D$20,4,FALSE)*H7299</f>
        <v>#N/A</v>
      </c>
      <c r="K7299" s="13">
        <f>IF(F7299="COD1",tarifas!$D$11*(SUMIFS($H$11:$H$8770,$F$11:$F$8770,"=COD1",$B$11:$B$8770,"="&amp;B7299)/COUNTIFS($F$11:$F$8770,"=COD1",$B$11:$B$8770,"="&amp;B7299))/COUNTIFS($A$11:$A$8770,"="&amp;A7299,$F$11:$F$8770,"=COD1"),0)</f>
        <v>0</v>
      </c>
      <c r="L7299" s="13" t="e">
        <f>(VLOOKUP(F7299,tarifas!$C$7:$D$10,2,FALSE)+tarifas!$D$21)*datos!H7299</f>
        <v>#N/A</v>
      </c>
      <c r="M7299">
        <v>6.5529299999999999</v>
      </c>
      <c r="N7299" s="13" t="e">
        <f t="shared" si="1025"/>
        <v>#N/A</v>
      </c>
      <c r="O7299">
        <f t="shared" si="1026"/>
        <v>6.5529299999999999</v>
      </c>
      <c r="P7299" s="12">
        <f t="shared" si="1027"/>
        <v>597.86640311852955</v>
      </c>
      <c r="Q7299">
        <f t="shared" si="1028"/>
        <v>0</v>
      </c>
      <c r="R7299">
        <f>$D$2*tarifas!$D$12/24</f>
        <v>1.4541666666666666</v>
      </c>
      <c r="S7299" t="e">
        <f>VLOOKUP(E7299&amp;" "&amp;F7299,tarifas!$A$13:$D$20,4,FALSE)*P7299</f>
        <v>#N/A</v>
      </c>
      <c r="T7299">
        <f>IF(F7299="COD1",tarifas!$D$11*(SUMIFS($P$11:$P$8770,$F$11:$F$8770,"=COD1",$B$11:$B$8770,"="&amp;B7299)/COUNTIFS($F$11:$F$8770,"=COD1",$B$11:$B$8770,"="&amp;B7299))/COUNTIFS($A$11:$A$8770,"="&amp;A7299,$F$11:$F$8770,"=COD1"),0)</f>
        <v>0</v>
      </c>
      <c r="U7299" t="e">
        <f>(VLOOKUP(F7299,tarifas!$C$7:$D$10,2,FALSE)+tarifas!$D$21)*datos!P7299</f>
        <v>#N/A</v>
      </c>
      <c r="V7299" t="e">
        <f t="shared" si="1029"/>
        <v>#N/A</v>
      </c>
      <c r="W7299">
        <f t="shared" si="1030"/>
        <v>0</v>
      </c>
    </row>
    <row r="7300" spans="1:23" x14ac:dyDescent="0.25">
      <c r="A7300">
        <f t="shared" si="1023"/>
        <v>300</v>
      </c>
      <c r="B7300">
        <f t="shared" si="1024"/>
        <v>10</v>
      </c>
      <c r="C7300" s="1">
        <f t="shared" si="1031"/>
        <v>41943.708333315655</v>
      </c>
      <c r="D7300" s="7">
        <v>0</v>
      </c>
      <c r="E7300" s="7"/>
      <c r="G7300">
        <v>58</v>
      </c>
      <c r="H7300" s="12">
        <v>557.79238218627779</v>
      </c>
      <c r="I7300" s="13">
        <f>$D$2*tarifas!$D$12/24</f>
        <v>1.4541666666666666</v>
      </c>
      <c r="J7300" s="13" t="e">
        <f>VLOOKUP(E7300&amp;" "&amp;F7300,tarifas!$A$13:$D$20,4,FALSE)*H7300</f>
        <v>#N/A</v>
      </c>
      <c r="K7300" s="13">
        <f>IF(F7300="COD1",tarifas!$D$11*(SUMIFS($H$11:$H$8770,$F$11:$F$8770,"=COD1",$B$11:$B$8770,"="&amp;B7300)/COUNTIFS($F$11:$F$8770,"=COD1",$B$11:$B$8770,"="&amp;B7300))/COUNTIFS($A$11:$A$8770,"="&amp;A7300,$F$11:$F$8770,"=COD1"),0)</f>
        <v>0</v>
      </c>
      <c r="L7300" s="13" t="e">
        <f>(VLOOKUP(F7300,tarifas!$C$7:$D$10,2,FALSE)+tarifas!$D$21)*datos!H7300</f>
        <v>#N/A</v>
      </c>
      <c r="M7300">
        <v>0</v>
      </c>
      <c r="N7300" s="13" t="e">
        <f t="shared" si="1025"/>
        <v>#N/A</v>
      </c>
      <c r="O7300">
        <f t="shared" si="1026"/>
        <v>0</v>
      </c>
      <c r="P7300" s="12">
        <f t="shared" si="1027"/>
        <v>557.79238218627779</v>
      </c>
      <c r="Q7300">
        <f t="shared" si="1028"/>
        <v>0</v>
      </c>
      <c r="R7300">
        <f>$D$2*tarifas!$D$12/24</f>
        <v>1.4541666666666666</v>
      </c>
      <c r="S7300" t="e">
        <f>VLOOKUP(E7300&amp;" "&amp;F7300,tarifas!$A$13:$D$20,4,FALSE)*P7300</f>
        <v>#N/A</v>
      </c>
      <c r="T7300">
        <f>IF(F7300="COD1",tarifas!$D$11*(SUMIFS($P$11:$P$8770,$F$11:$F$8770,"=COD1",$B$11:$B$8770,"="&amp;B7300)/COUNTIFS($F$11:$F$8770,"=COD1",$B$11:$B$8770,"="&amp;B7300))/COUNTIFS($A$11:$A$8770,"="&amp;A7300,$F$11:$F$8770,"=COD1"),0)</f>
        <v>0</v>
      </c>
      <c r="U7300" t="e">
        <f>(VLOOKUP(F7300,tarifas!$C$7:$D$10,2,FALSE)+tarifas!$D$21)*datos!P7300</f>
        <v>#N/A</v>
      </c>
      <c r="V7300" t="e">
        <f t="shared" si="1029"/>
        <v>#N/A</v>
      </c>
      <c r="W7300">
        <f t="shared" si="1030"/>
        <v>0</v>
      </c>
    </row>
    <row r="7301" spans="1:23" x14ac:dyDescent="0.25">
      <c r="A7301">
        <f t="shared" si="1023"/>
        <v>300</v>
      </c>
      <c r="B7301">
        <f t="shared" si="1024"/>
        <v>10</v>
      </c>
      <c r="C7301" s="1">
        <f t="shared" si="1031"/>
        <v>41943.749999982319</v>
      </c>
      <c r="D7301" s="7">
        <v>0</v>
      </c>
      <c r="E7301" s="7"/>
      <c r="G7301">
        <v>59.94</v>
      </c>
      <c r="H7301" s="12">
        <v>459.94107180487106</v>
      </c>
      <c r="I7301" s="13">
        <f>$D$2*tarifas!$D$12/24</f>
        <v>1.4541666666666666</v>
      </c>
      <c r="J7301" s="13" t="e">
        <f>VLOOKUP(E7301&amp;" "&amp;F7301,tarifas!$A$13:$D$20,4,FALSE)*H7301</f>
        <v>#N/A</v>
      </c>
      <c r="K7301" s="13">
        <f>IF(F7301="COD1",tarifas!$D$11*(SUMIFS($H$11:$H$8770,$F$11:$F$8770,"=COD1",$B$11:$B$8770,"="&amp;B7301)/COUNTIFS($F$11:$F$8770,"=COD1",$B$11:$B$8770,"="&amp;B7301))/COUNTIFS($A$11:$A$8770,"="&amp;A7301,$F$11:$F$8770,"=COD1"),0)</f>
        <v>0</v>
      </c>
      <c r="L7301" s="13" t="e">
        <f>(VLOOKUP(F7301,tarifas!$C$7:$D$10,2,FALSE)+tarifas!$D$21)*datos!H7301</f>
        <v>#N/A</v>
      </c>
      <c r="M7301">
        <v>0</v>
      </c>
      <c r="N7301" s="13" t="e">
        <f t="shared" si="1025"/>
        <v>#N/A</v>
      </c>
      <c r="O7301">
        <f t="shared" si="1026"/>
        <v>0</v>
      </c>
      <c r="P7301" s="12">
        <f t="shared" si="1027"/>
        <v>459.94107180487106</v>
      </c>
      <c r="Q7301">
        <f t="shared" si="1028"/>
        <v>0</v>
      </c>
      <c r="R7301">
        <f>$D$2*tarifas!$D$12/24</f>
        <v>1.4541666666666666</v>
      </c>
      <c r="S7301" t="e">
        <f>VLOOKUP(E7301&amp;" "&amp;F7301,tarifas!$A$13:$D$20,4,FALSE)*P7301</f>
        <v>#N/A</v>
      </c>
      <c r="T7301">
        <f>IF(F7301="COD1",tarifas!$D$11*(SUMIFS($P$11:$P$8770,$F$11:$F$8770,"=COD1",$B$11:$B$8770,"="&amp;B7301)/COUNTIFS($F$11:$F$8770,"=COD1",$B$11:$B$8770,"="&amp;B7301))/COUNTIFS($A$11:$A$8770,"="&amp;A7301,$F$11:$F$8770,"=COD1"),0)</f>
        <v>0</v>
      </c>
      <c r="U7301" t="e">
        <f>(VLOOKUP(F7301,tarifas!$C$7:$D$10,2,FALSE)+tarifas!$D$21)*datos!P7301</f>
        <v>#N/A</v>
      </c>
      <c r="V7301" t="e">
        <f t="shared" si="1029"/>
        <v>#N/A</v>
      </c>
      <c r="W7301">
        <f t="shared" si="1030"/>
        <v>0</v>
      </c>
    </row>
    <row r="7302" spans="1:23" x14ac:dyDescent="0.25">
      <c r="A7302">
        <f t="shared" si="1023"/>
        <v>300</v>
      </c>
      <c r="B7302">
        <f t="shared" si="1024"/>
        <v>10</v>
      </c>
      <c r="C7302" s="1">
        <f t="shared" si="1031"/>
        <v>41943.791666648984</v>
      </c>
      <c r="D7302" s="7">
        <v>0</v>
      </c>
      <c r="E7302" s="7"/>
      <c r="G7302">
        <v>64.34</v>
      </c>
      <c r="H7302" s="12">
        <v>348.16867717440596</v>
      </c>
      <c r="I7302" s="13">
        <f>$D$2*tarifas!$D$12/24</f>
        <v>1.4541666666666666</v>
      </c>
      <c r="J7302" s="13" t="e">
        <f>VLOOKUP(E7302&amp;" "&amp;F7302,tarifas!$A$13:$D$20,4,FALSE)*H7302</f>
        <v>#N/A</v>
      </c>
      <c r="K7302" s="13">
        <f>IF(F7302="COD1",tarifas!$D$11*(SUMIFS($H$11:$H$8770,$F$11:$F$8770,"=COD1",$B$11:$B$8770,"="&amp;B7302)/COUNTIFS($F$11:$F$8770,"=COD1",$B$11:$B$8770,"="&amp;B7302))/COUNTIFS($A$11:$A$8770,"="&amp;A7302,$F$11:$F$8770,"=COD1"),0)</f>
        <v>0</v>
      </c>
      <c r="L7302" s="13" t="e">
        <f>(VLOOKUP(F7302,tarifas!$C$7:$D$10,2,FALSE)+tarifas!$D$21)*datos!H7302</f>
        <v>#N/A</v>
      </c>
      <c r="M7302">
        <v>0</v>
      </c>
      <c r="N7302" s="13" t="e">
        <f t="shared" si="1025"/>
        <v>#N/A</v>
      </c>
      <c r="O7302">
        <f t="shared" si="1026"/>
        <v>0</v>
      </c>
      <c r="P7302" s="12">
        <f t="shared" si="1027"/>
        <v>348.16867717440596</v>
      </c>
      <c r="Q7302">
        <f t="shared" si="1028"/>
        <v>0</v>
      </c>
      <c r="R7302">
        <f>$D$2*tarifas!$D$12/24</f>
        <v>1.4541666666666666</v>
      </c>
      <c r="S7302" t="e">
        <f>VLOOKUP(E7302&amp;" "&amp;F7302,tarifas!$A$13:$D$20,4,FALSE)*P7302</f>
        <v>#N/A</v>
      </c>
      <c r="T7302">
        <f>IF(F7302="COD1",tarifas!$D$11*(SUMIFS($P$11:$P$8770,$F$11:$F$8770,"=COD1",$B$11:$B$8770,"="&amp;B7302)/COUNTIFS($F$11:$F$8770,"=COD1",$B$11:$B$8770,"="&amp;B7302))/COUNTIFS($A$11:$A$8770,"="&amp;A7302,$F$11:$F$8770,"=COD1"),0)</f>
        <v>0</v>
      </c>
      <c r="U7302" t="e">
        <f>(VLOOKUP(F7302,tarifas!$C$7:$D$10,2,FALSE)+tarifas!$D$21)*datos!P7302</f>
        <v>#N/A</v>
      </c>
      <c r="V7302" t="e">
        <f t="shared" si="1029"/>
        <v>#N/A</v>
      </c>
      <c r="W7302">
        <f t="shared" si="1030"/>
        <v>0</v>
      </c>
    </row>
    <row r="7303" spans="1:23" x14ac:dyDescent="0.25">
      <c r="A7303">
        <f t="shared" si="1023"/>
        <v>300</v>
      </c>
      <c r="B7303">
        <f t="shared" si="1024"/>
        <v>10</v>
      </c>
      <c r="C7303" s="1">
        <f t="shared" si="1031"/>
        <v>41943.833333315648</v>
      </c>
      <c r="D7303" s="7">
        <v>0</v>
      </c>
      <c r="E7303" s="7"/>
      <c r="G7303">
        <v>67.510000000000005</v>
      </c>
      <c r="H7303" s="12">
        <v>258.85866956207002</v>
      </c>
      <c r="I7303" s="13">
        <f>$D$2*tarifas!$D$12/24</f>
        <v>1.4541666666666666</v>
      </c>
      <c r="J7303" s="13" t="e">
        <f>VLOOKUP(E7303&amp;" "&amp;F7303,tarifas!$A$13:$D$20,4,FALSE)*H7303</f>
        <v>#N/A</v>
      </c>
      <c r="K7303" s="13">
        <f>IF(F7303="COD1",tarifas!$D$11*(SUMIFS($H$11:$H$8770,$F$11:$F$8770,"=COD1",$B$11:$B$8770,"="&amp;B7303)/COUNTIFS($F$11:$F$8770,"=COD1",$B$11:$B$8770,"="&amp;B7303))/COUNTIFS($A$11:$A$8770,"="&amp;A7303,$F$11:$F$8770,"=COD1"),0)</f>
        <v>0</v>
      </c>
      <c r="L7303" s="13" t="e">
        <f>(VLOOKUP(F7303,tarifas!$C$7:$D$10,2,FALSE)+tarifas!$D$21)*datos!H7303</f>
        <v>#N/A</v>
      </c>
      <c r="M7303">
        <v>0</v>
      </c>
      <c r="N7303" s="13" t="e">
        <f t="shared" si="1025"/>
        <v>#N/A</v>
      </c>
      <c r="O7303">
        <f t="shared" si="1026"/>
        <v>0</v>
      </c>
      <c r="P7303" s="12">
        <f t="shared" si="1027"/>
        <v>258.85866956207002</v>
      </c>
      <c r="Q7303">
        <f t="shared" si="1028"/>
        <v>0</v>
      </c>
      <c r="R7303">
        <f>$D$2*tarifas!$D$12/24</f>
        <v>1.4541666666666666</v>
      </c>
      <c r="S7303" t="e">
        <f>VLOOKUP(E7303&amp;" "&amp;F7303,tarifas!$A$13:$D$20,4,FALSE)*P7303</f>
        <v>#N/A</v>
      </c>
      <c r="T7303">
        <f>IF(F7303="COD1",tarifas!$D$11*(SUMIFS($P$11:$P$8770,$F$11:$F$8770,"=COD1",$B$11:$B$8770,"="&amp;B7303)/COUNTIFS($F$11:$F$8770,"=COD1",$B$11:$B$8770,"="&amp;B7303))/COUNTIFS($A$11:$A$8770,"="&amp;A7303,$F$11:$F$8770,"=COD1"),0)</f>
        <v>0</v>
      </c>
      <c r="U7303" t="e">
        <f>(VLOOKUP(F7303,tarifas!$C$7:$D$10,2,FALSE)+tarifas!$D$21)*datos!P7303</f>
        <v>#N/A</v>
      </c>
      <c r="V7303" t="e">
        <f t="shared" si="1029"/>
        <v>#N/A</v>
      </c>
      <c r="W7303">
        <f t="shared" si="1030"/>
        <v>0</v>
      </c>
    </row>
    <row r="7304" spans="1:23" x14ac:dyDescent="0.25">
      <c r="A7304">
        <f t="shared" si="1023"/>
        <v>300</v>
      </c>
      <c r="B7304">
        <f t="shared" si="1024"/>
        <v>10</v>
      </c>
      <c r="C7304" s="1">
        <f t="shared" si="1031"/>
        <v>41943.874999982312</v>
      </c>
      <c r="D7304" s="7">
        <v>0</v>
      </c>
      <c r="E7304" s="7"/>
      <c r="G7304">
        <v>64.349999999999994</v>
      </c>
      <c r="H7304" s="12">
        <v>233.72311055630666</v>
      </c>
      <c r="I7304" s="13">
        <f>$D$2*tarifas!$D$12/24</f>
        <v>1.4541666666666666</v>
      </c>
      <c r="J7304" s="13" t="e">
        <f>VLOOKUP(E7304&amp;" "&amp;F7304,tarifas!$A$13:$D$20,4,FALSE)*H7304</f>
        <v>#N/A</v>
      </c>
      <c r="K7304" s="13">
        <f>IF(F7304="COD1",tarifas!$D$11*(SUMIFS($H$11:$H$8770,$F$11:$F$8770,"=COD1",$B$11:$B$8770,"="&amp;B7304)/COUNTIFS($F$11:$F$8770,"=COD1",$B$11:$B$8770,"="&amp;B7304))/COUNTIFS($A$11:$A$8770,"="&amp;A7304,$F$11:$F$8770,"=COD1"),0)</f>
        <v>0</v>
      </c>
      <c r="L7304" s="13" t="e">
        <f>(VLOOKUP(F7304,tarifas!$C$7:$D$10,2,FALSE)+tarifas!$D$21)*datos!H7304</f>
        <v>#N/A</v>
      </c>
      <c r="M7304">
        <v>0</v>
      </c>
      <c r="N7304" s="13" t="e">
        <f t="shared" si="1025"/>
        <v>#N/A</v>
      </c>
      <c r="O7304">
        <f t="shared" si="1026"/>
        <v>0</v>
      </c>
      <c r="P7304" s="12">
        <f t="shared" si="1027"/>
        <v>233.72311055630666</v>
      </c>
      <c r="Q7304">
        <f t="shared" si="1028"/>
        <v>0</v>
      </c>
      <c r="R7304">
        <f>$D$2*tarifas!$D$12/24</f>
        <v>1.4541666666666666</v>
      </c>
      <c r="S7304" t="e">
        <f>VLOOKUP(E7304&amp;" "&amp;F7304,tarifas!$A$13:$D$20,4,FALSE)*P7304</f>
        <v>#N/A</v>
      </c>
      <c r="T7304">
        <f>IF(F7304="COD1",tarifas!$D$11*(SUMIFS($P$11:$P$8770,$F$11:$F$8770,"=COD1",$B$11:$B$8770,"="&amp;B7304)/COUNTIFS($F$11:$F$8770,"=COD1",$B$11:$B$8770,"="&amp;B7304))/COUNTIFS($A$11:$A$8770,"="&amp;A7304,$F$11:$F$8770,"=COD1"),0)</f>
        <v>0</v>
      </c>
      <c r="U7304" t="e">
        <f>(VLOOKUP(F7304,tarifas!$C$7:$D$10,2,FALSE)+tarifas!$D$21)*datos!P7304</f>
        <v>#N/A</v>
      </c>
      <c r="V7304" t="e">
        <f t="shared" si="1029"/>
        <v>#N/A</v>
      </c>
      <c r="W7304">
        <f t="shared" si="1030"/>
        <v>0</v>
      </c>
    </row>
    <row r="7305" spans="1:23" x14ac:dyDescent="0.25">
      <c r="A7305">
        <f t="shared" si="1023"/>
        <v>300</v>
      </c>
      <c r="B7305">
        <f t="shared" si="1024"/>
        <v>10</v>
      </c>
      <c r="C7305" s="1">
        <f t="shared" si="1031"/>
        <v>41943.916666648976</v>
      </c>
      <c r="D7305" s="7">
        <v>0</v>
      </c>
      <c r="E7305" s="7"/>
      <c r="G7305">
        <v>59.53</v>
      </c>
      <c r="H7305" s="12">
        <v>226.66132747314958</v>
      </c>
      <c r="I7305" s="13">
        <f>$D$2*tarifas!$D$12/24</f>
        <v>1.4541666666666666</v>
      </c>
      <c r="J7305" s="13" t="e">
        <f>VLOOKUP(E7305&amp;" "&amp;F7305,tarifas!$A$13:$D$20,4,FALSE)*H7305</f>
        <v>#N/A</v>
      </c>
      <c r="K7305" s="13">
        <f>IF(F7305="COD1",tarifas!$D$11*(SUMIFS($H$11:$H$8770,$F$11:$F$8770,"=COD1",$B$11:$B$8770,"="&amp;B7305)/COUNTIFS($F$11:$F$8770,"=COD1",$B$11:$B$8770,"="&amp;B7305))/COUNTIFS($A$11:$A$8770,"="&amp;A7305,$F$11:$F$8770,"=COD1"),0)</f>
        <v>0</v>
      </c>
      <c r="L7305" s="13" t="e">
        <f>(VLOOKUP(F7305,tarifas!$C$7:$D$10,2,FALSE)+tarifas!$D$21)*datos!H7305</f>
        <v>#N/A</v>
      </c>
      <c r="M7305">
        <v>0</v>
      </c>
      <c r="N7305" s="13" t="e">
        <f t="shared" si="1025"/>
        <v>#N/A</v>
      </c>
      <c r="O7305">
        <f t="shared" si="1026"/>
        <v>0</v>
      </c>
      <c r="P7305" s="12">
        <f t="shared" si="1027"/>
        <v>226.66132747314958</v>
      </c>
      <c r="Q7305">
        <f t="shared" si="1028"/>
        <v>0</v>
      </c>
      <c r="R7305">
        <f>$D$2*tarifas!$D$12/24</f>
        <v>1.4541666666666666</v>
      </c>
      <c r="S7305" t="e">
        <f>VLOOKUP(E7305&amp;" "&amp;F7305,tarifas!$A$13:$D$20,4,FALSE)*P7305</f>
        <v>#N/A</v>
      </c>
      <c r="T7305">
        <f>IF(F7305="COD1",tarifas!$D$11*(SUMIFS($P$11:$P$8770,$F$11:$F$8770,"=COD1",$B$11:$B$8770,"="&amp;B7305)/COUNTIFS($F$11:$F$8770,"=COD1",$B$11:$B$8770,"="&amp;B7305))/COUNTIFS($A$11:$A$8770,"="&amp;A7305,$F$11:$F$8770,"=COD1"),0)</f>
        <v>0</v>
      </c>
      <c r="U7305" t="e">
        <f>(VLOOKUP(F7305,tarifas!$C$7:$D$10,2,FALSE)+tarifas!$D$21)*datos!P7305</f>
        <v>#N/A</v>
      </c>
      <c r="V7305" t="e">
        <f t="shared" si="1029"/>
        <v>#N/A</v>
      </c>
      <c r="W7305">
        <f t="shared" si="1030"/>
        <v>0</v>
      </c>
    </row>
    <row r="7306" spans="1:23" x14ac:dyDescent="0.25">
      <c r="A7306">
        <f t="shared" si="1023"/>
        <v>300</v>
      </c>
      <c r="B7306">
        <f t="shared" si="1024"/>
        <v>10</v>
      </c>
      <c r="C7306" s="1">
        <f t="shared" si="1031"/>
        <v>41943.958333315641</v>
      </c>
      <c r="D7306" s="7">
        <v>0</v>
      </c>
      <c r="E7306" s="7"/>
      <c r="G7306">
        <v>58.73</v>
      </c>
      <c r="H7306" s="12">
        <v>224.45666569850584</v>
      </c>
      <c r="I7306" s="13">
        <f>$D$2*tarifas!$D$12/24</f>
        <v>1.4541666666666666</v>
      </c>
      <c r="J7306" s="13" t="e">
        <f>VLOOKUP(E7306&amp;" "&amp;F7306,tarifas!$A$13:$D$20,4,FALSE)*H7306</f>
        <v>#N/A</v>
      </c>
      <c r="K7306" s="13">
        <f>IF(F7306="COD1",tarifas!$D$11*(SUMIFS($H$11:$H$8770,$F$11:$F$8770,"=COD1",$B$11:$B$8770,"="&amp;B7306)/COUNTIFS($F$11:$F$8770,"=COD1",$B$11:$B$8770,"="&amp;B7306))/COUNTIFS($A$11:$A$8770,"="&amp;A7306,$F$11:$F$8770,"=COD1"),0)</f>
        <v>0</v>
      </c>
      <c r="L7306" s="13" t="e">
        <f>(VLOOKUP(F7306,tarifas!$C$7:$D$10,2,FALSE)+tarifas!$D$21)*datos!H7306</f>
        <v>#N/A</v>
      </c>
      <c r="M7306">
        <v>0</v>
      </c>
      <c r="N7306" s="13" t="e">
        <f t="shared" si="1025"/>
        <v>#N/A</v>
      </c>
      <c r="O7306">
        <f t="shared" si="1026"/>
        <v>0</v>
      </c>
      <c r="P7306" s="12">
        <f t="shared" si="1027"/>
        <v>224.45666569850584</v>
      </c>
      <c r="Q7306">
        <f t="shared" si="1028"/>
        <v>0</v>
      </c>
      <c r="R7306">
        <f>$D$2*tarifas!$D$12/24</f>
        <v>1.4541666666666666</v>
      </c>
      <c r="S7306" t="e">
        <f>VLOOKUP(E7306&amp;" "&amp;F7306,tarifas!$A$13:$D$20,4,FALSE)*P7306</f>
        <v>#N/A</v>
      </c>
      <c r="T7306">
        <f>IF(F7306="COD1",tarifas!$D$11*(SUMIFS($P$11:$P$8770,$F$11:$F$8770,"=COD1",$B$11:$B$8770,"="&amp;B7306)/COUNTIFS($F$11:$F$8770,"=COD1",$B$11:$B$8770,"="&amp;B7306))/COUNTIFS($A$11:$A$8770,"="&amp;A7306,$F$11:$F$8770,"=COD1"),0)</f>
        <v>0</v>
      </c>
      <c r="U7306" t="e">
        <f>(VLOOKUP(F7306,tarifas!$C$7:$D$10,2,FALSE)+tarifas!$D$21)*datos!P7306</f>
        <v>#N/A</v>
      </c>
      <c r="V7306" t="e">
        <f t="shared" si="1029"/>
        <v>#N/A</v>
      </c>
      <c r="W7306">
        <f t="shared" si="1030"/>
        <v>0</v>
      </c>
    </row>
    <row r="7307" spans="1:23" x14ac:dyDescent="0.25">
      <c r="A7307">
        <f t="shared" si="1023"/>
        <v>300</v>
      </c>
      <c r="B7307">
        <f t="shared" si="1024"/>
        <v>11</v>
      </c>
      <c r="C7307" s="1">
        <f t="shared" si="1031"/>
        <v>41943.999999982305</v>
      </c>
      <c r="D7307" s="7">
        <v>0</v>
      </c>
      <c r="E7307" s="7"/>
      <c r="G7307">
        <v>56.71</v>
      </c>
      <c r="H7307" s="12">
        <v>222.87306535438472</v>
      </c>
      <c r="I7307" s="13">
        <f>$D$2*tarifas!$D$12/24</f>
        <v>1.4541666666666666</v>
      </c>
      <c r="J7307" s="13" t="e">
        <f>VLOOKUP(E7307&amp;" "&amp;F7307,tarifas!$A$13:$D$20,4,FALSE)*H7307</f>
        <v>#N/A</v>
      </c>
      <c r="K7307" s="13">
        <f>IF(F7307="COD1",tarifas!$D$11*(SUMIFS($H$11:$H$8770,$F$11:$F$8770,"=COD1",$B$11:$B$8770,"="&amp;B7307)/COUNTIFS($F$11:$F$8770,"=COD1",$B$11:$B$8770,"="&amp;B7307))/COUNTIFS($A$11:$A$8770,"="&amp;A7307,$F$11:$F$8770,"=COD1"),0)</f>
        <v>0</v>
      </c>
      <c r="L7307" s="13" t="e">
        <f>(VLOOKUP(F7307,tarifas!$C$7:$D$10,2,FALSE)+tarifas!$D$21)*datos!H7307</f>
        <v>#N/A</v>
      </c>
      <c r="M7307">
        <v>0</v>
      </c>
      <c r="N7307" s="13" t="e">
        <f t="shared" si="1025"/>
        <v>#N/A</v>
      </c>
      <c r="O7307">
        <f t="shared" si="1026"/>
        <v>0</v>
      </c>
      <c r="P7307" s="12">
        <f t="shared" si="1027"/>
        <v>222.87306535438472</v>
      </c>
      <c r="Q7307">
        <f t="shared" si="1028"/>
        <v>0</v>
      </c>
      <c r="R7307">
        <f>$D$2*tarifas!$D$12/24</f>
        <v>1.4541666666666666</v>
      </c>
      <c r="S7307" t="e">
        <f>VLOOKUP(E7307&amp;" "&amp;F7307,tarifas!$A$13:$D$20,4,FALSE)*P7307</f>
        <v>#N/A</v>
      </c>
      <c r="T7307">
        <f>IF(F7307="COD1",tarifas!$D$11*(SUMIFS($P$11:$P$8770,$F$11:$F$8770,"=COD1",$B$11:$B$8770,"="&amp;B7307)/COUNTIFS($F$11:$F$8770,"=COD1",$B$11:$B$8770,"="&amp;B7307))/COUNTIFS($A$11:$A$8770,"="&amp;A7307,$F$11:$F$8770,"=COD1"),0)</f>
        <v>0</v>
      </c>
      <c r="U7307" t="e">
        <f>(VLOOKUP(F7307,tarifas!$C$7:$D$10,2,FALSE)+tarifas!$D$21)*datos!P7307</f>
        <v>#N/A</v>
      </c>
      <c r="V7307" t="e">
        <f t="shared" si="1029"/>
        <v>#N/A</v>
      </c>
      <c r="W7307">
        <f t="shared" si="1030"/>
        <v>0</v>
      </c>
    </row>
    <row r="7308" spans="1:23" x14ac:dyDescent="0.25">
      <c r="A7308">
        <f t="shared" ref="A7308:A7371" si="1032">DAYS360($C$11,C7308)</f>
        <v>300</v>
      </c>
      <c r="B7308">
        <f t="shared" ref="B7308:B7371" si="1033">MONTH(C7308)</f>
        <v>11</v>
      </c>
      <c r="C7308" s="1">
        <f t="shared" si="1031"/>
        <v>41944.041666648969</v>
      </c>
      <c r="D7308" s="7">
        <v>0</v>
      </c>
      <c r="E7308" s="7"/>
      <c r="G7308">
        <v>54.87</v>
      </c>
      <c r="H7308" s="12">
        <v>220.34889929450208</v>
      </c>
      <c r="I7308" s="13">
        <f>$D$2*tarifas!$D$12/24</f>
        <v>1.4541666666666666</v>
      </c>
      <c r="J7308" s="13" t="e">
        <f>VLOOKUP(E7308&amp;" "&amp;F7308,tarifas!$A$13:$D$20,4,FALSE)*H7308</f>
        <v>#N/A</v>
      </c>
      <c r="K7308" s="13">
        <f>IF(F7308="COD1",tarifas!$D$11*(SUMIFS($H$11:$H$8770,$F$11:$F$8770,"=COD1",$B$11:$B$8770,"="&amp;B7308)/COUNTIFS($F$11:$F$8770,"=COD1",$B$11:$B$8770,"="&amp;B7308))/COUNTIFS($A$11:$A$8770,"="&amp;A7308,$F$11:$F$8770,"=COD1"),0)</f>
        <v>0</v>
      </c>
      <c r="L7308" s="13" t="e">
        <f>(VLOOKUP(F7308,tarifas!$C$7:$D$10,2,FALSE)+tarifas!$D$21)*datos!H7308</f>
        <v>#N/A</v>
      </c>
      <c r="M7308">
        <v>0</v>
      </c>
      <c r="N7308" s="13" t="e">
        <f t="shared" ref="N7308:N7371" si="1034">(I7308+J7308+K7308+L7308)*1.23</f>
        <v>#N/A</v>
      </c>
      <c r="O7308">
        <f t="shared" ref="O7308:O7371" si="1035">IF(M7308&lt;H7308,M7308,H7308)</f>
        <v>0</v>
      </c>
      <c r="P7308" s="12">
        <f t="shared" ref="P7308:P7371" si="1036">H7308-O7308</f>
        <v>220.34889929450208</v>
      </c>
      <c r="Q7308">
        <f t="shared" ref="Q7308:Q7371" si="1037">IF(M7308&lt;H7308,0,M7308-H7308)</f>
        <v>0</v>
      </c>
      <c r="R7308">
        <f>$D$2*tarifas!$D$12/24</f>
        <v>1.4541666666666666</v>
      </c>
      <c r="S7308" t="e">
        <f>VLOOKUP(E7308&amp;" "&amp;F7308,tarifas!$A$13:$D$20,4,FALSE)*P7308</f>
        <v>#N/A</v>
      </c>
      <c r="T7308">
        <f>IF(F7308="COD1",tarifas!$D$11*(SUMIFS($P$11:$P$8770,$F$11:$F$8770,"=COD1",$B$11:$B$8770,"="&amp;B7308)/COUNTIFS($F$11:$F$8770,"=COD1",$B$11:$B$8770,"="&amp;B7308))/COUNTIFS($A$11:$A$8770,"="&amp;A7308,$F$11:$F$8770,"=COD1"),0)</f>
        <v>0</v>
      </c>
      <c r="U7308" t="e">
        <f>(VLOOKUP(F7308,tarifas!$C$7:$D$10,2,FALSE)+tarifas!$D$21)*datos!P7308</f>
        <v>#N/A</v>
      </c>
      <c r="V7308" t="e">
        <f t="shared" ref="V7308:V7371" si="1038">(R7308+S7308+T7308+U7308)*1.23</f>
        <v>#N/A</v>
      </c>
      <c r="W7308">
        <f t="shared" ref="W7308:W7371" si="1039">0.9*G7308/1000*Q7308</f>
        <v>0</v>
      </c>
    </row>
    <row r="7309" spans="1:23" x14ac:dyDescent="0.25">
      <c r="A7309">
        <f t="shared" si="1032"/>
        <v>300</v>
      </c>
      <c r="B7309">
        <f t="shared" si="1033"/>
        <v>11</v>
      </c>
      <c r="C7309" s="1">
        <f t="shared" ref="C7309:C7372" si="1040">+C7308+1/24</f>
        <v>41944.083333315633</v>
      </c>
      <c r="D7309" s="7">
        <v>0</v>
      </c>
      <c r="E7309" s="7"/>
      <c r="G7309">
        <v>48.98</v>
      </c>
      <c r="H7309" s="12">
        <v>219.25272577245534</v>
      </c>
      <c r="I7309" s="13">
        <f>$D$2*tarifas!$D$12/24</f>
        <v>1.4541666666666666</v>
      </c>
      <c r="J7309" s="13" t="e">
        <f>VLOOKUP(E7309&amp;" "&amp;F7309,tarifas!$A$13:$D$20,4,FALSE)*H7309</f>
        <v>#N/A</v>
      </c>
      <c r="K7309" s="13">
        <f>IF(F7309="COD1",tarifas!$D$11*(SUMIFS($H$11:$H$8770,$F$11:$F$8770,"=COD1",$B$11:$B$8770,"="&amp;B7309)/COUNTIFS($F$11:$F$8770,"=COD1",$B$11:$B$8770,"="&amp;B7309))/COUNTIFS($A$11:$A$8770,"="&amp;A7309,$F$11:$F$8770,"=COD1"),0)</f>
        <v>0</v>
      </c>
      <c r="L7309" s="13" t="e">
        <f>(VLOOKUP(F7309,tarifas!$C$7:$D$10,2,FALSE)+tarifas!$D$21)*datos!H7309</f>
        <v>#N/A</v>
      </c>
      <c r="M7309">
        <v>0</v>
      </c>
      <c r="N7309" s="13" t="e">
        <f t="shared" si="1034"/>
        <v>#N/A</v>
      </c>
      <c r="O7309">
        <f t="shared" si="1035"/>
        <v>0</v>
      </c>
      <c r="P7309" s="12">
        <f t="shared" si="1036"/>
        <v>219.25272577245534</v>
      </c>
      <c r="Q7309">
        <f t="shared" si="1037"/>
        <v>0</v>
      </c>
      <c r="R7309">
        <f>$D$2*tarifas!$D$12/24</f>
        <v>1.4541666666666666</v>
      </c>
      <c r="S7309" t="e">
        <f>VLOOKUP(E7309&amp;" "&amp;F7309,tarifas!$A$13:$D$20,4,FALSE)*P7309</f>
        <v>#N/A</v>
      </c>
      <c r="T7309">
        <f>IF(F7309="COD1",tarifas!$D$11*(SUMIFS($P$11:$P$8770,$F$11:$F$8770,"=COD1",$B$11:$B$8770,"="&amp;B7309)/COUNTIFS($F$11:$F$8770,"=COD1",$B$11:$B$8770,"="&amp;B7309))/COUNTIFS($A$11:$A$8770,"="&amp;A7309,$F$11:$F$8770,"=COD1"),0)</f>
        <v>0</v>
      </c>
      <c r="U7309" t="e">
        <f>(VLOOKUP(F7309,tarifas!$C$7:$D$10,2,FALSE)+tarifas!$D$21)*datos!P7309</f>
        <v>#N/A</v>
      </c>
      <c r="V7309" t="e">
        <f t="shared" si="1038"/>
        <v>#N/A</v>
      </c>
      <c r="W7309">
        <f t="shared" si="1039"/>
        <v>0</v>
      </c>
    </row>
    <row r="7310" spans="1:23" x14ac:dyDescent="0.25">
      <c r="A7310">
        <f t="shared" si="1032"/>
        <v>300</v>
      </c>
      <c r="B7310">
        <f t="shared" si="1033"/>
        <v>11</v>
      </c>
      <c r="C7310" s="1">
        <f t="shared" si="1040"/>
        <v>41944.124999982298</v>
      </c>
      <c r="D7310" s="7">
        <v>0</v>
      </c>
      <c r="E7310" s="7"/>
      <c r="G7310">
        <v>52.37</v>
      </c>
      <c r="H7310" s="12">
        <v>216.16776982768772</v>
      </c>
      <c r="I7310" s="13">
        <f>$D$2*tarifas!$D$12/24</f>
        <v>1.4541666666666666</v>
      </c>
      <c r="J7310" s="13" t="e">
        <f>VLOOKUP(E7310&amp;" "&amp;F7310,tarifas!$A$13:$D$20,4,FALSE)*H7310</f>
        <v>#N/A</v>
      </c>
      <c r="K7310" s="13">
        <f>IF(F7310="COD1",tarifas!$D$11*(SUMIFS($H$11:$H$8770,$F$11:$F$8770,"=COD1",$B$11:$B$8770,"="&amp;B7310)/COUNTIFS($F$11:$F$8770,"=COD1",$B$11:$B$8770,"="&amp;B7310))/COUNTIFS($A$11:$A$8770,"="&amp;A7310,$F$11:$F$8770,"=COD1"),0)</f>
        <v>0</v>
      </c>
      <c r="L7310" s="13" t="e">
        <f>(VLOOKUP(F7310,tarifas!$C$7:$D$10,2,FALSE)+tarifas!$D$21)*datos!H7310</f>
        <v>#N/A</v>
      </c>
      <c r="M7310">
        <v>0</v>
      </c>
      <c r="N7310" s="13" t="e">
        <f t="shared" si="1034"/>
        <v>#N/A</v>
      </c>
      <c r="O7310">
        <f t="shared" si="1035"/>
        <v>0</v>
      </c>
      <c r="P7310" s="12">
        <f t="shared" si="1036"/>
        <v>216.16776982768772</v>
      </c>
      <c r="Q7310">
        <f t="shared" si="1037"/>
        <v>0</v>
      </c>
      <c r="R7310">
        <f>$D$2*tarifas!$D$12/24</f>
        <v>1.4541666666666666</v>
      </c>
      <c r="S7310" t="e">
        <f>VLOOKUP(E7310&amp;" "&amp;F7310,tarifas!$A$13:$D$20,4,FALSE)*P7310</f>
        <v>#N/A</v>
      </c>
      <c r="T7310">
        <f>IF(F7310="COD1",tarifas!$D$11*(SUMIFS($P$11:$P$8770,$F$11:$F$8770,"=COD1",$B$11:$B$8770,"="&amp;B7310)/COUNTIFS($F$11:$F$8770,"=COD1",$B$11:$B$8770,"="&amp;B7310))/COUNTIFS($A$11:$A$8770,"="&amp;A7310,$F$11:$F$8770,"=COD1"),0)</f>
        <v>0</v>
      </c>
      <c r="U7310" t="e">
        <f>(VLOOKUP(F7310,tarifas!$C$7:$D$10,2,FALSE)+tarifas!$D$21)*datos!P7310</f>
        <v>#N/A</v>
      </c>
      <c r="V7310" t="e">
        <f t="shared" si="1038"/>
        <v>#N/A</v>
      </c>
      <c r="W7310">
        <f t="shared" si="1039"/>
        <v>0</v>
      </c>
    </row>
    <row r="7311" spans="1:23" x14ac:dyDescent="0.25">
      <c r="A7311">
        <f t="shared" si="1032"/>
        <v>300</v>
      </c>
      <c r="B7311">
        <f t="shared" si="1033"/>
        <v>11</v>
      </c>
      <c r="C7311" s="1">
        <f t="shared" si="1040"/>
        <v>41944.166666648962</v>
      </c>
      <c r="D7311" s="7">
        <v>0</v>
      </c>
      <c r="E7311" s="7"/>
      <c r="G7311">
        <v>51.29</v>
      </c>
      <c r="H7311" s="12">
        <v>215.46135618170754</v>
      </c>
      <c r="I7311" s="13">
        <f>$D$2*tarifas!$D$12/24</f>
        <v>1.4541666666666666</v>
      </c>
      <c r="J7311" s="13" t="e">
        <f>VLOOKUP(E7311&amp;" "&amp;F7311,tarifas!$A$13:$D$20,4,FALSE)*H7311</f>
        <v>#N/A</v>
      </c>
      <c r="K7311" s="13">
        <f>IF(F7311="COD1",tarifas!$D$11*(SUMIFS($H$11:$H$8770,$F$11:$F$8770,"=COD1",$B$11:$B$8770,"="&amp;B7311)/COUNTIFS($F$11:$F$8770,"=COD1",$B$11:$B$8770,"="&amp;B7311))/COUNTIFS($A$11:$A$8770,"="&amp;A7311,$F$11:$F$8770,"=COD1"),0)</f>
        <v>0</v>
      </c>
      <c r="L7311" s="13" t="e">
        <f>(VLOOKUP(F7311,tarifas!$C$7:$D$10,2,FALSE)+tarifas!$D$21)*datos!H7311</f>
        <v>#N/A</v>
      </c>
      <c r="M7311">
        <v>0</v>
      </c>
      <c r="N7311" s="13" t="e">
        <f t="shared" si="1034"/>
        <v>#N/A</v>
      </c>
      <c r="O7311">
        <f t="shared" si="1035"/>
        <v>0</v>
      </c>
      <c r="P7311" s="12">
        <f t="shared" si="1036"/>
        <v>215.46135618170754</v>
      </c>
      <c r="Q7311">
        <f t="shared" si="1037"/>
        <v>0</v>
      </c>
      <c r="R7311">
        <f>$D$2*tarifas!$D$12/24</f>
        <v>1.4541666666666666</v>
      </c>
      <c r="S7311" t="e">
        <f>VLOOKUP(E7311&amp;" "&amp;F7311,tarifas!$A$13:$D$20,4,FALSE)*P7311</f>
        <v>#N/A</v>
      </c>
      <c r="T7311">
        <f>IF(F7311="COD1",tarifas!$D$11*(SUMIFS($P$11:$P$8770,$F$11:$F$8770,"=COD1",$B$11:$B$8770,"="&amp;B7311)/COUNTIFS($F$11:$F$8770,"=COD1",$B$11:$B$8770,"="&amp;B7311))/COUNTIFS($A$11:$A$8770,"="&amp;A7311,$F$11:$F$8770,"=COD1"),0)</f>
        <v>0</v>
      </c>
      <c r="U7311" t="e">
        <f>(VLOOKUP(F7311,tarifas!$C$7:$D$10,2,FALSE)+tarifas!$D$21)*datos!P7311</f>
        <v>#N/A</v>
      </c>
      <c r="V7311" t="e">
        <f t="shared" si="1038"/>
        <v>#N/A</v>
      </c>
      <c r="W7311">
        <f t="shared" si="1039"/>
        <v>0</v>
      </c>
    </row>
    <row r="7312" spans="1:23" x14ac:dyDescent="0.25">
      <c r="A7312">
        <f t="shared" si="1032"/>
        <v>300</v>
      </c>
      <c r="B7312">
        <f t="shared" si="1033"/>
        <v>11</v>
      </c>
      <c r="C7312" s="1">
        <f t="shared" si="1040"/>
        <v>41944.208333315626</v>
      </c>
      <c r="D7312" s="7">
        <v>0</v>
      </c>
      <c r="E7312" s="7"/>
      <c r="G7312">
        <v>46.54</v>
      </c>
      <c r="H7312" s="12">
        <v>214.43021707837681</v>
      </c>
      <c r="I7312" s="13">
        <f>$D$2*tarifas!$D$12/24</f>
        <v>1.4541666666666666</v>
      </c>
      <c r="J7312" s="13" t="e">
        <f>VLOOKUP(E7312&amp;" "&amp;F7312,tarifas!$A$13:$D$20,4,FALSE)*H7312</f>
        <v>#N/A</v>
      </c>
      <c r="K7312" s="13">
        <f>IF(F7312="COD1",tarifas!$D$11*(SUMIFS($H$11:$H$8770,$F$11:$F$8770,"=COD1",$B$11:$B$8770,"="&amp;B7312)/COUNTIFS($F$11:$F$8770,"=COD1",$B$11:$B$8770,"="&amp;B7312))/COUNTIFS($A$11:$A$8770,"="&amp;A7312,$F$11:$F$8770,"=COD1"),0)</f>
        <v>0</v>
      </c>
      <c r="L7312" s="13" t="e">
        <f>(VLOOKUP(F7312,tarifas!$C$7:$D$10,2,FALSE)+tarifas!$D$21)*datos!H7312</f>
        <v>#N/A</v>
      </c>
      <c r="M7312">
        <v>0</v>
      </c>
      <c r="N7312" s="13" t="e">
        <f t="shared" si="1034"/>
        <v>#N/A</v>
      </c>
      <c r="O7312">
        <f t="shared" si="1035"/>
        <v>0</v>
      </c>
      <c r="P7312" s="12">
        <f t="shared" si="1036"/>
        <v>214.43021707837681</v>
      </c>
      <c r="Q7312">
        <f t="shared" si="1037"/>
        <v>0</v>
      </c>
      <c r="R7312">
        <f>$D$2*tarifas!$D$12/24</f>
        <v>1.4541666666666666</v>
      </c>
      <c r="S7312" t="e">
        <f>VLOOKUP(E7312&amp;" "&amp;F7312,tarifas!$A$13:$D$20,4,FALSE)*P7312</f>
        <v>#N/A</v>
      </c>
      <c r="T7312">
        <f>IF(F7312="COD1",tarifas!$D$11*(SUMIFS($P$11:$P$8770,$F$11:$F$8770,"=COD1",$B$11:$B$8770,"="&amp;B7312)/COUNTIFS($F$11:$F$8770,"=COD1",$B$11:$B$8770,"="&amp;B7312))/COUNTIFS($A$11:$A$8770,"="&amp;A7312,$F$11:$F$8770,"=COD1"),0)</f>
        <v>0</v>
      </c>
      <c r="U7312" t="e">
        <f>(VLOOKUP(F7312,tarifas!$C$7:$D$10,2,FALSE)+tarifas!$D$21)*datos!P7312</f>
        <v>#N/A</v>
      </c>
      <c r="V7312" t="e">
        <f t="shared" si="1038"/>
        <v>#N/A</v>
      </c>
      <c r="W7312">
        <f t="shared" si="1039"/>
        <v>0</v>
      </c>
    </row>
    <row r="7313" spans="1:23" x14ac:dyDescent="0.25">
      <c r="A7313">
        <f t="shared" si="1032"/>
        <v>300</v>
      </c>
      <c r="B7313">
        <f t="shared" si="1033"/>
        <v>11</v>
      </c>
      <c r="C7313" s="1">
        <f t="shared" si="1040"/>
        <v>41944.24999998229</v>
      </c>
      <c r="D7313" s="7">
        <v>0</v>
      </c>
      <c r="E7313" s="7"/>
      <c r="G7313">
        <v>50</v>
      </c>
      <c r="H7313" s="12">
        <v>212.37444486788732</v>
      </c>
      <c r="I7313" s="13">
        <f>$D$2*tarifas!$D$12/24</f>
        <v>1.4541666666666666</v>
      </c>
      <c r="J7313" s="13" t="e">
        <f>VLOOKUP(E7313&amp;" "&amp;F7313,tarifas!$A$13:$D$20,4,FALSE)*H7313</f>
        <v>#N/A</v>
      </c>
      <c r="K7313" s="13">
        <f>IF(F7313="COD1",tarifas!$D$11*(SUMIFS($H$11:$H$8770,$F$11:$F$8770,"=COD1",$B$11:$B$8770,"="&amp;B7313)/COUNTIFS($F$11:$F$8770,"=COD1",$B$11:$B$8770,"="&amp;B7313))/COUNTIFS($A$11:$A$8770,"="&amp;A7313,$F$11:$F$8770,"=COD1"),0)</f>
        <v>0</v>
      </c>
      <c r="L7313" s="13" t="e">
        <f>(VLOOKUP(F7313,tarifas!$C$7:$D$10,2,FALSE)+tarifas!$D$21)*datos!H7313</f>
        <v>#N/A</v>
      </c>
      <c r="M7313">
        <v>0</v>
      </c>
      <c r="N7313" s="13" t="e">
        <f t="shared" si="1034"/>
        <v>#N/A</v>
      </c>
      <c r="O7313">
        <f t="shared" si="1035"/>
        <v>0</v>
      </c>
      <c r="P7313" s="12">
        <f t="shared" si="1036"/>
        <v>212.37444486788732</v>
      </c>
      <c r="Q7313">
        <f t="shared" si="1037"/>
        <v>0</v>
      </c>
      <c r="R7313">
        <f>$D$2*tarifas!$D$12/24</f>
        <v>1.4541666666666666</v>
      </c>
      <c r="S7313" t="e">
        <f>VLOOKUP(E7313&amp;" "&amp;F7313,tarifas!$A$13:$D$20,4,FALSE)*P7313</f>
        <v>#N/A</v>
      </c>
      <c r="T7313">
        <f>IF(F7313="COD1",tarifas!$D$11*(SUMIFS($P$11:$P$8770,$F$11:$F$8770,"=COD1",$B$11:$B$8770,"="&amp;B7313)/COUNTIFS($F$11:$F$8770,"=COD1",$B$11:$B$8770,"="&amp;B7313))/COUNTIFS($A$11:$A$8770,"="&amp;A7313,$F$11:$F$8770,"=COD1"),0)</f>
        <v>0</v>
      </c>
      <c r="U7313" t="e">
        <f>(VLOOKUP(F7313,tarifas!$C$7:$D$10,2,FALSE)+tarifas!$D$21)*datos!P7313</f>
        <v>#N/A</v>
      </c>
      <c r="V7313" t="e">
        <f t="shared" si="1038"/>
        <v>#N/A</v>
      </c>
      <c r="W7313">
        <f t="shared" si="1039"/>
        <v>0</v>
      </c>
    </row>
    <row r="7314" spans="1:23" x14ac:dyDescent="0.25">
      <c r="A7314">
        <f t="shared" si="1032"/>
        <v>300</v>
      </c>
      <c r="B7314">
        <f t="shared" si="1033"/>
        <v>11</v>
      </c>
      <c r="C7314" s="1">
        <f t="shared" si="1040"/>
        <v>41944.291666648955</v>
      </c>
      <c r="D7314" s="7">
        <v>0</v>
      </c>
      <c r="E7314" s="7"/>
      <c r="G7314">
        <v>53.23</v>
      </c>
      <c r="H7314" s="12">
        <v>191.15973796560857</v>
      </c>
      <c r="I7314" s="13">
        <f>$D$2*tarifas!$D$12/24</f>
        <v>1.4541666666666666</v>
      </c>
      <c r="J7314" s="13" t="e">
        <f>VLOOKUP(E7314&amp;" "&amp;F7314,tarifas!$A$13:$D$20,4,FALSE)*H7314</f>
        <v>#N/A</v>
      </c>
      <c r="K7314" s="13">
        <f>IF(F7314="COD1",tarifas!$D$11*(SUMIFS($H$11:$H$8770,$F$11:$F$8770,"=COD1",$B$11:$B$8770,"="&amp;B7314)/COUNTIFS($F$11:$F$8770,"=COD1",$B$11:$B$8770,"="&amp;B7314))/COUNTIFS($A$11:$A$8770,"="&amp;A7314,$F$11:$F$8770,"=COD1"),0)</f>
        <v>0</v>
      </c>
      <c r="L7314" s="13" t="e">
        <f>(VLOOKUP(F7314,tarifas!$C$7:$D$10,2,FALSE)+tarifas!$D$21)*datos!H7314</f>
        <v>#N/A</v>
      </c>
      <c r="M7314">
        <v>16.393799999999999</v>
      </c>
      <c r="N7314" s="13" t="e">
        <f t="shared" si="1034"/>
        <v>#N/A</v>
      </c>
      <c r="O7314">
        <f t="shared" si="1035"/>
        <v>16.393799999999999</v>
      </c>
      <c r="P7314" s="12">
        <f t="shared" si="1036"/>
        <v>174.76593796560857</v>
      </c>
      <c r="Q7314">
        <f t="shared" si="1037"/>
        <v>0</v>
      </c>
      <c r="R7314">
        <f>$D$2*tarifas!$D$12/24</f>
        <v>1.4541666666666666</v>
      </c>
      <c r="S7314" t="e">
        <f>VLOOKUP(E7314&amp;" "&amp;F7314,tarifas!$A$13:$D$20,4,FALSE)*P7314</f>
        <v>#N/A</v>
      </c>
      <c r="T7314">
        <f>IF(F7314="COD1",tarifas!$D$11*(SUMIFS($P$11:$P$8770,$F$11:$F$8770,"=COD1",$B$11:$B$8770,"="&amp;B7314)/COUNTIFS($F$11:$F$8770,"=COD1",$B$11:$B$8770,"="&amp;B7314))/COUNTIFS($A$11:$A$8770,"="&amp;A7314,$F$11:$F$8770,"=COD1"),0)</f>
        <v>0</v>
      </c>
      <c r="U7314" t="e">
        <f>(VLOOKUP(F7314,tarifas!$C$7:$D$10,2,FALSE)+tarifas!$D$21)*datos!P7314</f>
        <v>#N/A</v>
      </c>
      <c r="V7314" t="e">
        <f t="shared" si="1038"/>
        <v>#N/A</v>
      </c>
      <c r="W7314">
        <f t="shared" si="1039"/>
        <v>0</v>
      </c>
    </row>
    <row r="7315" spans="1:23" x14ac:dyDescent="0.25">
      <c r="A7315">
        <f t="shared" si="1032"/>
        <v>300</v>
      </c>
      <c r="B7315">
        <f t="shared" si="1033"/>
        <v>11</v>
      </c>
      <c r="C7315" s="1">
        <f t="shared" si="1040"/>
        <v>41944.333333315619</v>
      </c>
      <c r="D7315" s="7">
        <v>149.90909090909091</v>
      </c>
      <c r="E7315" s="7"/>
      <c r="G7315">
        <v>54</v>
      </c>
      <c r="H7315" s="12">
        <v>189.95216371234659</v>
      </c>
      <c r="I7315" s="13">
        <f>$D$2*tarifas!$D$12/24</f>
        <v>1.4541666666666666</v>
      </c>
      <c r="J7315" s="13" t="e">
        <f>VLOOKUP(E7315&amp;" "&amp;F7315,tarifas!$A$13:$D$20,4,FALSE)*H7315</f>
        <v>#N/A</v>
      </c>
      <c r="K7315" s="13">
        <f>IF(F7315="COD1",tarifas!$D$11*(SUMIFS($H$11:$H$8770,$F$11:$F$8770,"=COD1",$B$11:$B$8770,"="&amp;B7315)/COUNTIFS($F$11:$F$8770,"=COD1",$B$11:$B$8770,"="&amp;B7315))/COUNTIFS($A$11:$A$8770,"="&amp;A7315,$F$11:$F$8770,"=COD1"),0)</f>
        <v>0</v>
      </c>
      <c r="L7315" s="13" t="e">
        <f>(VLOOKUP(F7315,tarifas!$C$7:$D$10,2,FALSE)+tarifas!$D$21)*datos!H7315</f>
        <v>#N/A</v>
      </c>
      <c r="M7315">
        <v>7.4783900000000001</v>
      </c>
      <c r="N7315" s="13" t="e">
        <f t="shared" si="1034"/>
        <v>#N/A</v>
      </c>
      <c r="O7315">
        <f t="shared" si="1035"/>
        <v>7.4783900000000001</v>
      </c>
      <c r="P7315" s="12">
        <f t="shared" si="1036"/>
        <v>182.4737737123466</v>
      </c>
      <c r="Q7315">
        <f t="shared" si="1037"/>
        <v>0</v>
      </c>
      <c r="R7315">
        <f>$D$2*tarifas!$D$12/24</f>
        <v>1.4541666666666666</v>
      </c>
      <c r="S7315" t="e">
        <f>VLOOKUP(E7315&amp;" "&amp;F7315,tarifas!$A$13:$D$20,4,FALSE)*P7315</f>
        <v>#N/A</v>
      </c>
      <c r="T7315">
        <f>IF(F7315="COD1",tarifas!$D$11*(SUMIFS($P$11:$P$8770,$F$11:$F$8770,"=COD1",$B$11:$B$8770,"="&amp;B7315)/COUNTIFS($F$11:$F$8770,"=COD1",$B$11:$B$8770,"="&amp;B7315))/COUNTIFS($A$11:$A$8770,"="&amp;A7315,$F$11:$F$8770,"=COD1"),0)</f>
        <v>0</v>
      </c>
      <c r="U7315" t="e">
        <f>(VLOOKUP(F7315,tarifas!$C$7:$D$10,2,FALSE)+tarifas!$D$21)*datos!P7315</f>
        <v>#N/A</v>
      </c>
      <c r="V7315" t="e">
        <f t="shared" si="1038"/>
        <v>#N/A</v>
      </c>
      <c r="W7315">
        <f t="shared" si="1039"/>
        <v>0</v>
      </c>
    </row>
    <row r="7316" spans="1:23" x14ac:dyDescent="0.25">
      <c r="A7316">
        <f t="shared" si="1032"/>
        <v>300</v>
      </c>
      <c r="B7316">
        <f t="shared" si="1033"/>
        <v>11</v>
      </c>
      <c r="C7316" s="1">
        <f t="shared" si="1040"/>
        <v>41944.374999982283</v>
      </c>
      <c r="D7316" s="7">
        <v>209.92424242424244</v>
      </c>
      <c r="E7316" s="7"/>
      <c r="G7316">
        <v>58.81</v>
      </c>
      <c r="H7316" s="12">
        <v>194.49653456923073</v>
      </c>
      <c r="I7316" s="13">
        <f>$D$2*tarifas!$D$12/24</f>
        <v>1.4541666666666666</v>
      </c>
      <c r="J7316" s="13" t="e">
        <f>VLOOKUP(E7316&amp;" "&amp;F7316,tarifas!$A$13:$D$20,4,FALSE)*H7316</f>
        <v>#N/A</v>
      </c>
      <c r="K7316" s="13">
        <f>IF(F7316="COD1",tarifas!$D$11*(SUMIFS($H$11:$H$8770,$F$11:$F$8770,"=COD1",$B$11:$B$8770,"="&amp;B7316)/COUNTIFS($F$11:$F$8770,"=COD1",$B$11:$B$8770,"="&amp;B7316))/COUNTIFS($A$11:$A$8770,"="&amp;A7316,$F$11:$F$8770,"=COD1"),0)</f>
        <v>0</v>
      </c>
      <c r="L7316" s="13" t="e">
        <f>(VLOOKUP(F7316,tarifas!$C$7:$D$10,2,FALSE)+tarifas!$D$21)*datos!H7316</f>
        <v>#N/A</v>
      </c>
      <c r="M7316">
        <v>67.706940000000003</v>
      </c>
      <c r="N7316" s="13" t="e">
        <f t="shared" si="1034"/>
        <v>#N/A</v>
      </c>
      <c r="O7316">
        <f t="shared" si="1035"/>
        <v>67.706940000000003</v>
      </c>
      <c r="P7316" s="12">
        <f t="shared" si="1036"/>
        <v>126.78959456923073</v>
      </c>
      <c r="Q7316">
        <f t="shared" si="1037"/>
        <v>0</v>
      </c>
      <c r="R7316">
        <f>$D$2*tarifas!$D$12/24</f>
        <v>1.4541666666666666</v>
      </c>
      <c r="S7316" t="e">
        <f>VLOOKUP(E7316&amp;" "&amp;F7316,tarifas!$A$13:$D$20,4,FALSE)*P7316</f>
        <v>#N/A</v>
      </c>
      <c r="T7316">
        <f>IF(F7316="COD1",tarifas!$D$11*(SUMIFS($P$11:$P$8770,$F$11:$F$8770,"=COD1",$B$11:$B$8770,"="&amp;B7316)/COUNTIFS($F$11:$F$8770,"=COD1",$B$11:$B$8770,"="&amp;B7316))/COUNTIFS($A$11:$A$8770,"="&amp;A7316,$F$11:$F$8770,"=COD1"),0)</f>
        <v>0</v>
      </c>
      <c r="U7316" t="e">
        <f>(VLOOKUP(F7316,tarifas!$C$7:$D$10,2,FALSE)+tarifas!$D$21)*datos!P7316</f>
        <v>#N/A</v>
      </c>
      <c r="V7316" t="e">
        <f t="shared" si="1038"/>
        <v>#N/A</v>
      </c>
      <c r="W7316">
        <f t="shared" si="1039"/>
        <v>0</v>
      </c>
    </row>
    <row r="7317" spans="1:23" x14ac:dyDescent="0.25">
      <c r="A7317">
        <f t="shared" si="1032"/>
        <v>300</v>
      </c>
      <c r="B7317">
        <f t="shared" si="1033"/>
        <v>11</v>
      </c>
      <c r="C7317" s="1">
        <f t="shared" si="1040"/>
        <v>41944.416666648947</v>
      </c>
      <c r="D7317" s="7">
        <v>282.81818181818187</v>
      </c>
      <c r="E7317" s="7"/>
      <c r="G7317">
        <v>59.53</v>
      </c>
      <c r="H7317" s="12">
        <v>192.53883472114586</v>
      </c>
      <c r="I7317" s="13">
        <f>$D$2*tarifas!$D$12/24</f>
        <v>1.4541666666666666</v>
      </c>
      <c r="J7317" s="13" t="e">
        <f>VLOOKUP(E7317&amp;" "&amp;F7317,tarifas!$A$13:$D$20,4,FALSE)*H7317</f>
        <v>#N/A</v>
      </c>
      <c r="K7317" s="13">
        <f>IF(F7317="COD1",tarifas!$D$11*(SUMIFS($H$11:$H$8770,$F$11:$F$8770,"=COD1",$B$11:$B$8770,"="&amp;B7317)/COUNTIFS($F$11:$F$8770,"=COD1",$B$11:$B$8770,"="&amp;B7317))/COUNTIFS($A$11:$A$8770,"="&amp;A7317,$F$11:$F$8770,"=COD1"),0)</f>
        <v>0</v>
      </c>
      <c r="L7317" s="13" t="e">
        <f>(VLOOKUP(F7317,tarifas!$C$7:$D$10,2,FALSE)+tarifas!$D$21)*datos!H7317</f>
        <v>#N/A</v>
      </c>
      <c r="M7317">
        <v>218.50954000000002</v>
      </c>
      <c r="N7317" s="13" t="e">
        <f t="shared" si="1034"/>
        <v>#N/A</v>
      </c>
      <c r="O7317">
        <f t="shared" si="1035"/>
        <v>192.53883472114586</v>
      </c>
      <c r="P7317" s="12">
        <f t="shared" si="1036"/>
        <v>0</v>
      </c>
      <c r="Q7317">
        <f t="shared" si="1037"/>
        <v>25.970705278854155</v>
      </c>
      <c r="R7317">
        <f>$D$2*tarifas!$D$12/24</f>
        <v>1.4541666666666666</v>
      </c>
      <c r="S7317" t="e">
        <f>VLOOKUP(E7317&amp;" "&amp;F7317,tarifas!$A$13:$D$20,4,FALSE)*P7317</f>
        <v>#N/A</v>
      </c>
      <c r="T7317">
        <f>IF(F7317="COD1",tarifas!$D$11*(SUMIFS($P$11:$P$8770,$F$11:$F$8770,"=COD1",$B$11:$B$8770,"="&amp;B7317)/COUNTIFS($F$11:$F$8770,"=COD1",$B$11:$B$8770,"="&amp;B7317))/COUNTIFS($A$11:$A$8770,"="&amp;A7317,$F$11:$F$8770,"=COD1"),0)</f>
        <v>0</v>
      </c>
      <c r="U7317" t="e">
        <f>(VLOOKUP(F7317,tarifas!$C$7:$D$10,2,FALSE)+tarifas!$D$21)*datos!P7317</f>
        <v>#N/A</v>
      </c>
      <c r="V7317" t="e">
        <f t="shared" si="1038"/>
        <v>#N/A</v>
      </c>
      <c r="W7317">
        <f t="shared" si="1039"/>
        <v>1.3914324767251691</v>
      </c>
    </row>
    <row r="7318" spans="1:23" x14ac:dyDescent="0.25">
      <c r="A7318">
        <f t="shared" si="1032"/>
        <v>300</v>
      </c>
      <c r="B7318">
        <f t="shared" si="1033"/>
        <v>11</v>
      </c>
      <c r="C7318" s="1">
        <f t="shared" si="1040"/>
        <v>41944.458333315612</v>
      </c>
      <c r="D7318" s="7">
        <v>339.74242424242425</v>
      </c>
      <c r="E7318" s="7"/>
      <c r="G7318">
        <v>59.17</v>
      </c>
      <c r="H7318" s="12">
        <v>193.18086716494705</v>
      </c>
      <c r="I7318" s="13">
        <f>$D$2*tarifas!$D$12/24</f>
        <v>1.4541666666666666</v>
      </c>
      <c r="J7318" s="13" t="e">
        <f>VLOOKUP(E7318&amp;" "&amp;F7318,tarifas!$A$13:$D$20,4,FALSE)*H7318</f>
        <v>#N/A</v>
      </c>
      <c r="K7318" s="13">
        <f>IF(F7318="COD1",tarifas!$D$11*(SUMIFS($H$11:$H$8770,$F$11:$F$8770,"=COD1",$B$11:$B$8770,"="&amp;B7318)/COUNTIFS($F$11:$F$8770,"=COD1",$B$11:$B$8770,"="&amp;B7318))/COUNTIFS($A$11:$A$8770,"="&amp;A7318,$F$11:$F$8770,"=COD1"),0)</f>
        <v>0</v>
      </c>
      <c r="L7318" s="13" t="e">
        <f>(VLOOKUP(F7318,tarifas!$C$7:$D$10,2,FALSE)+tarifas!$D$21)*datos!H7318</f>
        <v>#N/A</v>
      </c>
      <c r="M7318">
        <v>109.21058000000001</v>
      </c>
      <c r="N7318" s="13" t="e">
        <f t="shared" si="1034"/>
        <v>#N/A</v>
      </c>
      <c r="O7318">
        <f t="shared" si="1035"/>
        <v>109.21058000000001</v>
      </c>
      <c r="P7318" s="12">
        <f t="shared" si="1036"/>
        <v>83.970287164947038</v>
      </c>
      <c r="Q7318">
        <f t="shared" si="1037"/>
        <v>0</v>
      </c>
      <c r="R7318">
        <f>$D$2*tarifas!$D$12/24</f>
        <v>1.4541666666666666</v>
      </c>
      <c r="S7318" t="e">
        <f>VLOOKUP(E7318&amp;" "&amp;F7318,tarifas!$A$13:$D$20,4,FALSE)*P7318</f>
        <v>#N/A</v>
      </c>
      <c r="T7318">
        <f>IF(F7318="COD1",tarifas!$D$11*(SUMIFS($P$11:$P$8770,$F$11:$F$8770,"=COD1",$B$11:$B$8770,"="&amp;B7318)/COUNTIFS($F$11:$F$8770,"=COD1",$B$11:$B$8770,"="&amp;B7318))/COUNTIFS($A$11:$A$8770,"="&amp;A7318,$F$11:$F$8770,"=COD1"),0)</f>
        <v>0</v>
      </c>
      <c r="U7318" t="e">
        <f>(VLOOKUP(F7318,tarifas!$C$7:$D$10,2,FALSE)+tarifas!$D$21)*datos!P7318</f>
        <v>#N/A</v>
      </c>
      <c r="V7318" t="e">
        <f t="shared" si="1038"/>
        <v>#N/A</v>
      </c>
      <c r="W7318">
        <f t="shared" si="1039"/>
        <v>0</v>
      </c>
    </row>
    <row r="7319" spans="1:23" x14ac:dyDescent="0.25">
      <c r="A7319">
        <f t="shared" si="1032"/>
        <v>300</v>
      </c>
      <c r="B7319">
        <f t="shared" si="1033"/>
        <v>11</v>
      </c>
      <c r="C7319" s="1">
        <f t="shared" si="1040"/>
        <v>41944.499999982276</v>
      </c>
      <c r="D7319" s="7">
        <v>588.30303030303037</v>
      </c>
      <c r="E7319" s="7"/>
      <c r="G7319">
        <v>58.93</v>
      </c>
      <c r="H7319" s="12">
        <v>194.82866378664238</v>
      </c>
      <c r="I7319" s="13">
        <f>$D$2*tarifas!$D$12/24</f>
        <v>1.4541666666666666</v>
      </c>
      <c r="J7319" s="13" t="e">
        <f>VLOOKUP(E7319&amp;" "&amp;F7319,tarifas!$A$13:$D$20,4,FALSE)*H7319</f>
        <v>#N/A</v>
      </c>
      <c r="K7319" s="13">
        <f>IF(F7319="COD1",tarifas!$D$11*(SUMIFS($H$11:$H$8770,$F$11:$F$8770,"=COD1",$B$11:$B$8770,"="&amp;B7319)/COUNTIFS($F$11:$F$8770,"=COD1",$B$11:$B$8770,"="&amp;B7319))/COUNTIFS($A$11:$A$8770,"="&amp;A7319,$F$11:$F$8770,"=COD1"),0)</f>
        <v>0</v>
      </c>
      <c r="L7319" s="13" t="e">
        <f>(VLOOKUP(F7319,tarifas!$C$7:$D$10,2,FALSE)+tarifas!$D$21)*datos!H7319</f>
        <v>#N/A</v>
      </c>
      <c r="M7319">
        <v>228.76714999999999</v>
      </c>
      <c r="N7319" s="13" t="e">
        <f t="shared" si="1034"/>
        <v>#N/A</v>
      </c>
      <c r="O7319">
        <f t="shared" si="1035"/>
        <v>194.82866378664238</v>
      </c>
      <c r="P7319" s="12">
        <f t="shared" si="1036"/>
        <v>0</v>
      </c>
      <c r="Q7319">
        <f t="shared" si="1037"/>
        <v>33.938486213357606</v>
      </c>
      <c r="R7319">
        <f>$D$2*tarifas!$D$12/24</f>
        <v>1.4541666666666666</v>
      </c>
      <c r="S7319" t="e">
        <f>VLOOKUP(E7319&amp;" "&amp;F7319,tarifas!$A$13:$D$20,4,FALSE)*P7319</f>
        <v>#N/A</v>
      </c>
      <c r="T7319">
        <f>IF(F7319="COD1",tarifas!$D$11*(SUMIFS($P$11:$P$8770,$F$11:$F$8770,"=COD1",$B$11:$B$8770,"="&amp;B7319)/COUNTIFS($F$11:$F$8770,"=COD1",$B$11:$B$8770,"="&amp;B7319))/COUNTIFS($A$11:$A$8770,"="&amp;A7319,$F$11:$F$8770,"=COD1"),0)</f>
        <v>0</v>
      </c>
      <c r="U7319" t="e">
        <f>(VLOOKUP(F7319,tarifas!$C$7:$D$10,2,FALSE)+tarifas!$D$21)*datos!P7319</f>
        <v>#N/A</v>
      </c>
      <c r="V7319" t="e">
        <f t="shared" si="1038"/>
        <v>#N/A</v>
      </c>
      <c r="W7319">
        <f t="shared" si="1039"/>
        <v>1.7999954932978475</v>
      </c>
    </row>
    <row r="7320" spans="1:23" x14ac:dyDescent="0.25">
      <c r="A7320">
        <f t="shared" si="1032"/>
        <v>300</v>
      </c>
      <c r="B7320">
        <f t="shared" si="1033"/>
        <v>11</v>
      </c>
      <c r="C7320" s="1">
        <f t="shared" si="1040"/>
        <v>41944.54166664894</v>
      </c>
      <c r="D7320" s="7">
        <v>380.69696969696969</v>
      </c>
      <c r="E7320" s="7"/>
      <c r="G7320">
        <v>58.93</v>
      </c>
      <c r="H7320" s="12">
        <v>196.77075545736818</v>
      </c>
      <c r="I7320" s="13">
        <f>$D$2*tarifas!$D$12/24</f>
        <v>1.4541666666666666</v>
      </c>
      <c r="J7320" s="13" t="e">
        <f>VLOOKUP(E7320&amp;" "&amp;F7320,tarifas!$A$13:$D$20,4,FALSE)*H7320</f>
        <v>#N/A</v>
      </c>
      <c r="K7320" s="13">
        <f>IF(F7320="COD1",tarifas!$D$11*(SUMIFS($H$11:$H$8770,$F$11:$F$8770,"=COD1",$B$11:$B$8770,"="&amp;B7320)/COUNTIFS($F$11:$F$8770,"=COD1",$B$11:$B$8770,"="&amp;B7320))/COUNTIFS($A$11:$A$8770,"="&amp;A7320,$F$11:$F$8770,"=COD1"),0)</f>
        <v>0</v>
      </c>
      <c r="L7320" s="13" t="e">
        <f>(VLOOKUP(F7320,tarifas!$C$7:$D$10,2,FALSE)+tarifas!$D$21)*datos!H7320</f>
        <v>#N/A</v>
      </c>
      <c r="M7320">
        <v>353.43690999999995</v>
      </c>
      <c r="N7320" s="13" t="e">
        <f t="shared" si="1034"/>
        <v>#N/A</v>
      </c>
      <c r="O7320">
        <f t="shared" si="1035"/>
        <v>196.77075545736818</v>
      </c>
      <c r="P7320" s="12">
        <f t="shared" si="1036"/>
        <v>0</v>
      </c>
      <c r="Q7320">
        <f t="shared" si="1037"/>
        <v>156.66615454263177</v>
      </c>
      <c r="R7320">
        <f>$D$2*tarifas!$D$12/24</f>
        <v>1.4541666666666666</v>
      </c>
      <c r="S7320" t="e">
        <f>VLOOKUP(E7320&amp;" "&amp;F7320,tarifas!$A$13:$D$20,4,FALSE)*P7320</f>
        <v>#N/A</v>
      </c>
      <c r="T7320">
        <f>IF(F7320="COD1",tarifas!$D$11*(SUMIFS($P$11:$P$8770,$F$11:$F$8770,"=COD1",$B$11:$B$8770,"="&amp;B7320)/COUNTIFS($F$11:$F$8770,"=COD1",$B$11:$B$8770,"="&amp;B7320))/COUNTIFS($A$11:$A$8770,"="&amp;A7320,$F$11:$F$8770,"=COD1"),0)</f>
        <v>0</v>
      </c>
      <c r="U7320" t="e">
        <f>(VLOOKUP(F7320,tarifas!$C$7:$D$10,2,FALSE)+tarifas!$D$21)*datos!P7320</f>
        <v>#N/A</v>
      </c>
      <c r="V7320" t="e">
        <f t="shared" si="1038"/>
        <v>#N/A</v>
      </c>
      <c r="W7320">
        <f t="shared" si="1039"/>
        <v>8.3091028384775623</v>
      </c>
    </row>
    <row r="7321" spans="1:23" x14ac:dyDescent="0.25">
      <c r="A7321">
        <f t="shared" si="1032"/>
        <v>300</v>
      </c>
      <c r="B7321">
        <f t="shared" si="1033"/>
        <v>11</v>
      </c>
      <c r="C7321" s="1">
        <f t="shared" si="1040"/>
        <v>41944.583333315604</v>
      </c>
      <c r="D7321" s="7">
        <v>398.72727272727275</v>
      </c>
      <c r="E7321" s="7"/>
      <c r="G7321">
        <v>56.71</v>
      </c>
      <c r="H7321" s="12">
        <v>197.38743768795172</v>
      </c>
      <c r="I7321" s="13">
        <f>$D$2*tarifas!$D$12/24</f>
        <v>1.4541666666666666</v>
      </c>
      <c r="J7321" s="13" t="e">
        <f>VLOOKUP(E7321&amp;" "&amp;F7321,tarifas!$A$13:$D$20,4,FALSE)*H7321</f>
        <v>#N/A</v>
      </c>
      <c r="K7321" s="13">
        <f>IF(F7321="COD1",tarifas!$D$11*(SUMIFS($H$11:$H$8770,$F$11:$F$8770,"=COD1",$B$11:$B$8770,"="&amp;B7321)/COUNTIFS($F$11:$F$8770,"=COD1",$B$11:$B$8770,"="&amp;B7321))/COUNTIFS($A$11:$A$8770,"="&amp;A7321,$F$11:$F$8770,"=COD1"),0)</f>
        <v>0</v>
      </c>
      <c r="L7321" s="13" t="e">
        <f>(VLOOKUP(F7321,tarifas!$C$7:$D$10,2,FALSE)+tarifas!$D$21)*datos!H7321</f>
        <v>#N/A</v>
      </c>
      <c r="M7321">
        <v>328.87718000000001</v>
      </c>
      <c r="N7321" s="13" t="e">
        <f t="shared" si="1034"/>
        <v>#N/A</v>
      </c>
      <c r="O7321">
        <f t="shared" si="1035"/>
        <v>197.38743768795172</v>
      </c>
      <c r="P7321" s="12">
        <f t="shared" si="1036"/>
        <v>0</v>
      </c>
      <c r="Q7321">
        <f t="shared" si="1037"/>
        <v>131.48974231204829</v>
      </c>
      <c r="R7321">
        <f>$D$2*tarifas!$D$12/24</f>
        <v>1.4541666666666666</v>
      </c>
      <c r="S7321" t="e">
        <f>VLOOKUP(E7321&amp;" "&amp;F7321,tarifas!$A$13:$D$20,4,FALSE)*P7321</f>
        <v>#N/A</v>
      </c>
      <c r="T7321">
        <f>IF(F7321="COD1",tarifas!$D$11*(SUMIFS($P$11:$P$8770,$F$11:$F$8770,"=COD1",$B$11:$B$8770,"="&amp;B7321)/COUNTIFS($F$11:$F$8770,"=COD1",$B$11:$B$8770,"="&amp;B7321))/COUNTIFS($A$11:$A$8770,"="&amp;A7321,$F$11:$F$8770,"=COD1"),0)</f>
        <v>0</v>
      </c>
      <c r="U7321" t="e">
        <f>(VLOOKUP(F7321,tarifas!$C$7:$D$10,2,FALSE)+tarifas!$D$21)*datos!P7321</f>
        <v>#N/A</v>
      </c>
      <c r="V7321" t="e">
        <f t="shared" si="1038"/>
        <v>#N/A</v>
      </c>
      <c r="W7321">
        <f t="shared" si="1039"/>
        <v>6.7111049578646327</v>
      </c>
    </row>
    <row r="7322" spans="1:23" x14ac:dyDescent="0.25">
      <c r="A7322">
        <f t="shared" si="1032"/>
        <v>300</v>
      </c>
      <c r="B7322">
        <f t="shared" si="1033"/>
        <v>11</v>
      </c>
      <c r="C7322" s="1">
        <f t="shared" si="1040"/>
        <v>41944.624999982268</v>
      </c>
      <c r="D7322" s="7">
        <v>194.98484848484847</v>
      </c>
      <c r="E7322" s="7"/>
      <c r="G7322">
        <v>54.87</v>
      </c>
      <c r="H7322" s="12">
        <v>206.51802108937386</v>
      </c>
      <c r="I7322" s="13">
        <f>$D$2*tarifas!$D$12/24</f>
        <v>1.4541666666666666</v>
      </c>
      <c r="J7322" s="13" t="e">
        <f>VLOOKUP(E7322&amp;" "&amp;F7322,tarifas!$A$13:$D$20,4,FALSE)*H7322</f>
        <v>#N/A</v>
      </c>
      <c r="K7322" s="13">
        <f>IF(F7322="COD1",tarifas!$D$11*(SUMIFS($H$11:$H$8770,$F$11:$F$8770,"=COD1",$B$11:$B$8770,"="&amp;B7322)/COUNTIFS($F$11:$F$8770,"=COD1",$B$11:$B$8770,"="&amp;B7322))/COUNTIFS($A$11:$A$8770,"="&amp;A7322,$F$11:$F$8770,"=COD1"),0)</f>
        <v>0</v>
      </c>
      <c r="L7322" s="13" t="e">
        <f>(VLOOKUP(F7322,tarifas!$C$7:$D$10,2,FALSE)+tarifas!$D$21)*datos!H7322</f>
        <v>#N/A</v>
      </c>
      <c r="M7322">
        <v>207.02735000000001</v>
      </c>
      <c r="N7322" s="13" t="e">
        <f t="shared" si="1034"/>
        <v>#N/A</v>
      </c>
      <c r="O7322">
        <f t="shared" si="1035"/>
        <v>206.51802108937386</v>
      </c>
      <c r="P7322" s="12">
        <f t="shared" si="1036"/>
        <v>0</v>
      </c>
      <c r="Q7322">
        <f t="shared" si="1037"/>
        <v>0.50932891062615226</v>
      </c>
      <c r="R7322">
        <f>$D$2*tarifas!$D$12/24</f>
        <v>1.4541666666666666</v>
      </c>
      <c r="S7322" t="e">
        <f>VLOOKUP(E7322&amp;" "&amp;F7322,tarifas!$A$13:$D$20,4,FALSE)*P7322</f>
        <v>#N/A</v>
      </c>
      <c r="T7322">
        <f>IF(F7322="COD1",tarifas!$D$11*(SUMIFS($P$11:$P$8770,$F$11:$F$8770,"=COD1",$B$11:$B$8770,"="&amp;B7322)/COUNTIFS($F$11:$F$8770,"=COD1",$B$11:$B$8770,"="&amp;B7322))/COUNTIFS($A$11:$A$8770,"="&amp;A7322,$F$11:$F$8770,"=COD1"),0)</f>
        <v>0</v>
      </c>
      <c r="U7322" t="e">
        <f>(VLOOKUP(F7322,tarifas!$C$7:$D$10,2,FALSE)+tarifas!$D$21)*datos!P7322</f>
        <v>#N/A</v>
      </c>
      <c r="V7322" t="e">
        <f t="shared" si="1038"/>
        <v>#N/A</v>
      </c>
      <c r="W7322">
        <f t="shared" si="1039"/>
        <v>2.5152189593451276E-2</v>
      </c>
    </row>
    <row r="7323" spans="1:23" x14ac:dyDescent="0.25">
      <c r="A7323">
        <f t="shared" si="1032"/>
        <v>300</v>
      </c>
      <c r="B7323">
        <f t="shared" si="1033"/>
        <v>11</v>
      </c>
      <c r="C7323" s="1">
        <f t="shared" si="1040"/>
        <v>41944.666666648933</v>
      </c>
      <c r="D7323" s="7">
        <v>0</v>
      </c>
      <c r="E7323" s="7"/>
      <c r="G7323">
        <v>54.3</v>
      </c>
      <c r="H7323" s="12">
        <v>215.28989841563254</v>
      </c>
      <c r="I7323" s="13">
        <f>$D$2*tarifas!$D$12/24</f>
        <v>1.4541666666666666</v>
      </c>
      <c r="J7323" s="13" t="e">
        <f>VLOOKUP(E7323&amp;" "&amp;F7323,tarifas!$A$13:$D$20,4,FALSE)*H7323</f>
        <v>#N/A</v>
      </c>
      <c r="K7323" s="13">
        <f>IF(F7323="COD1",tarifas!$D$11*(SUMIFS($H$11:$H$8770,$F$11:$F$8770,"=COD1",$B$11:$B$8770,"="&amp;B7323)/COUNTIFS($F$11:$F$8770,"=COD1",$B$11:$B$8770,"="&amp;B7323))/COUNTIFS($A$11:$A$8770,"="&amp;A7323,$F$11:$F$8770,"=COD1"),0)</f>
        <v>0</v>
      </c>
      <c r="L7323" s="13" t="e">
        <f>(VLOOKUP(F7323,tarifas!$C$7:$D$10,2,FALSE)+tarifas!$D$21)*datos!H7323</f>
        <v>#N/A</v>
      </c>
      <c r="M7323">
        <v>50.705739999999999</v>
      </c>
      <c r="N7323" s="13" t="e">
        <f t="shared" si="1034"/>
        <v>#N/A</v>
      </c>
      <c r="O7323">
        <f t="shared" si="1035"/>
        <v>50.705739999999999</v>
      </c>
      <c r="P7323" s="12">
        <f t="shared" si="1036"/>
        <v>164.58415841563254</v>
      </c>
      <c r="Q7323">
        <f t="shared" si="1037"/>
        <v>0</v>
      </c>
      <c r="R7323">
        <f>$D$2*tarifas!$D$12/24</f>
        <v>1.4541666666666666</v>
      </c>
      <c r="S7323" t="e">
        <f>VLOOKUP(E7323&amp;" "&amp;F7323,tarifas!$A$13:$D$20,4,FALSE)*P7323</f>
        <v>#N/A</v>
      </c>
      <c r="T7323">
        <f>IF(F7323="COD1",tarifas!$D$11*(SUMIFS($P$11:$P$8770,$F$11:$F$8770,"=COD1",$B$11:$B$8770,"="&amp;B7323)/COUNTIFS($F$11:$F$8770,"=COD1",$B$11:$B$8770,"="&amp;B7323))/COUNTIFS($A$11:$A$8770,"="&amp;A7323,$F$11:$F$8770,"=COD1"),0)</f>
        <v>0</v>
      </c>
      <c r="U7323" t="e">
        <f>(VLOOKUP(F7323,tarifas!$C$7:$D$10,2,FALSE)+tarifas!$D$21)*datos!P7323</f>
        <v>#N/A</v>
      </c>
      <c r="V7323" t="e">
        <f t="shared" si="1038"/>
        <v>#N/A</v>
      </c>
      <c r="W7323">
        <f t="shared" si="1039"/>
        <v>0</v>
      </c>
    </row>
    <row r="7324" spans="1:23" x14ac:dyDescent="0.25">
      <c r="A7324">
        <f t="shared" si="1032"/>
        <v>300</v>
      </c>
      <c r="B7324">
        <f t="shared" si="1033"/>
        <v>11</v>
      </c>
      <c r="C7324" s="1">
        <f t="shared" si="1040"/>
        <v>41944.708333315597</v>
      </c>
      <c r="D7324" s="7">
        <v>0</v>
      </c>
      <c r="E7324" s="7"/>
      <c r="G7324">
        <v>55.96</v>
      </c>
      <c r="H7324" s="12">
        <v>214.36675650614259</v>
      </c>
      <c r="I7324" s="13">
        <f>$D$2*tarifas!$D$12/24</f>
        <v>1.4541666666666666</v>
      </c>
      <c r="J7324" s="13" t="e">
        <f>VLOOKUP(E7324&amp;" "&amp;F7324,tarifas!$A$13:$D$20,4,FALSE)*H7324</f>
        <v>#N/A</v>
      </c>
      <c r="K7324" s="13">
        <f>IF(F7324="COD1",tarifas!$D$11*(SUMIFS($H$11:$H$8770,$F$11:$F$8770,"=COD1",$B$11:$B$8770,"="&amp;B7324)/COUNTIFS($F$11:$F$8770,"=COD1",$B$11:$B$8770,"="&amp;B7324))/COUNTIFS($A$11:$A$8770,"="&amp;A7324,$F$11:$F$8770,"=COD1"),0)</f>
        <v>0</v>
      </c>
      <c r="L7324" s="13" t="e">
        <f>(VLOOKUP(F7324,tarifas!$C$7:$D$10,2,FALSE)+tarifas!$D$21)*datos!H7324</f>
        <v>#N/A</v>
      </c>
      <c r="M7324">
        <v>0</v>
      </c>
      <c r="N7324" s="13" t="e">
        <f t="shared" si="1034"/>
        <v>#N/A</v>
      </c>
      <c r="O7324">
        <f t="shared" si="1035"/>
        <v>0</v>
      </c>
      <c r="P7324" s="12">
        <f t="shared" si="1036"/>
        <v>214.36675650614259</v>
      </c>
      <c r="Q7324">
        <f t="shared" si="1037"/>
        <v>0</v>
      </c>
      <c r="R7324">
        <f>$D$2*tarifas!$D$12/24</f>
        <v>1.4541666666666666</v>
      </c>
      <c r="S7324" t="e">
        <f>VLOOKUP(E7324&amp;" "&amp;F7324,tarifas!$A$13:$D$20,4,FALSE)*P7324</f>
        <v>#N/A</v>
      </c>
      <c r="T7324">
        <f>IF(F7324="COD1",tarifas!$D$11*(SUMIFS($P$11:$P$8770,$F$11:$F$8770,"=COD1",$B$11:$B$8770,"="&amp;B7324)/COUNTIFS($F$11:$F$8770,"=COD1",$B$11:$B$8770,"="&amp;B7324))/COUNTIFS($A$11:$A$8770,"="&amp;A7324,$F$11:$F$8770,"=COD1"),0)</f>
        <v>0</v>
      </c>
      <c r="U7324" t="e">
        <f>(VLOOKUP(F7324,tarifas!$C$7:$D$10,2,FALSE)+tarifas!$D$21)*datos!P7324</f>
        <v>#N/A</v>
      </c>
      <c r="V7324" t="e">
        <f t="shared" si="1038"/>
        <v>#N/A</v>
      </c>
      <c r="W7324">
        <f t="shared" si="1039"/>
        <v>0</v>
      </c>
    </row>
    <row r="7325" spans="1:23" x14ac:dyDescent="0.25">
      <c r="A7325">
        <f t="shared" si="1032"/>
        <v>300</v>
      </c>
      <c r="B7325">
        <f t="shared" si="1033"/>
        <v>11</v>
      </c>
      <c r="C7325" s="1">
        <f t="shared" si="1040"/>
        <v>41944.749999982261</v>
      </c>
      <c r="D7325" s="7">
        <v>0</v>
      </c>
      <c r="E7325" s="7"/>
      <c r="G7325">
        <v>61.02</v>
      </c>
      <c r="H7325" s="12">
        <v>215.96922843998067</v>
      </c>
      <c r="I7325" s="13">
        <f>$D$2*tarifas!$D$12/24</f>
        <v>1.4541666666666666</v>
      </c>
      <c r="J7325" s="13" t="e">
        <f>VLOOKUP(E7325&amp;" "&amp;F7325,tarifas!$A$13:$D$20,4,FALSE)*H7325</f>
        <v>#N/A</v>
      </c>
      <c r="K7325" s="13">
        <f>IF(F7325="COD1",tarifas!$D$11*(SUMIFS($H$11:$H$8770,$F$11:$F$8770,"=COD1",$B$11:$B$8770,"="&amp;B7325)/COUNTIFS($F$11:$F$8770,"=COD1",$B$11:$B$8770,"="&amp;B7325))/COUNTIFS($A$11:$A$8770,"="&amp;A7325,$F$11:$F$8770,"=COD1"),0)</f>
        <v>0</v>
      </c>
      <c r="L7325" s="13" t="e">
        <f>(VLOOKUP(F7325,tarifas!$C$7:$D$10,2,FALSE)+tarifas!$D$21)*datos!H7325</f>
        <v>#N/A</v>
      </c>
      <c r="M7325">
        <v>0</v>
      </c>
      <c r="N7325" s="13" t="e">
        <f t="shared" si="1034"/>
        <v>#N/A</v>
      </c>
      <c r="O7325">
        <f t="shared" si="1035"/>
        <v>0</v>
      </c>
      <c r="P7325" s="12">
        <f t="shared" si="1036"/>
        <v>215.96922843998067</v>
      </c>
      <c r="Q7325">
        <f t="shared" si="1037"/>
        <v>0</v>
      </c>
      <c r="R7325">
        <f>$D$2*tarifas!$D$12/24</f>
        <v>1.4541666666666666</v>
      </c>
      <c r="S7325" t="e">
        <f>VLOOKUP(E7325&amp;" "&amp;F7325,tarifas!$A$13:$D$20,4,FALSE)*P7325</f>
        <v>#N/A</v>
      </c>
      <c r="T7325">
        <f>IF(F7325="COD1",tarifas!$D$11*(SUMIFS($P$11:$P$8770,$F$11:$F$8770,"=COD1",$B$11:$B$8770,"="&amp;B7325)/COUNTIFS($F$11:$F$8770,"=COD1",$B$11:$B$8770,"="&amp;B7325))/COUNTIFS($A$11:$A$8770,"="&amp;A7325,$F$11:$F$8770,"=COD1"),0)</f>
        <v>0</v>
      </c>
      <c r="U7325" t="e">
        <f>(VLOOKUP(F7325,tarifas!$C$7:$D$10,2,FALSE)+tarifas!$D$21)*datos!P7325</f>
        <v>#N/A</v>
      </c>
      <c r="V7325" t="e">
        <f t="shared" si="1038"/>
        <v>#N/A</v>
      </c>
      <c r="W7325">
        <f t="shared" si="1039"/>
        <v>0</v>
      </c>
    </row>
    <row r="7326" spans="1:23" x14ac:dyDescent="0.25">
      <c r="A7326">
        <f t="shared" si="1032"/>
        <v>300</v>
      </c>
      <c r="B7326">
        <f t="shared" si="1033"/>
        <v>11</v>
      </c>
      <c r="C7326" s="1">
        <f t="shared" si="1040"/>
        <v>41944.791666648925</v>
      </c>
      <c r="D7326" s="7">
        <v>0</v>
      </c>
      <c r="E7326" s="7"/>
      <c r="G7326">
        <v>68.2</v>
      </c>
      <c r="H7326" s="12">
        <v>214.78404227963307</v>
      </c>
      <c r="I7326" s="13">
        <f>$D$2*tarifas!$D$12/24</f>
        <v>1.4541666666666666</v>
      </c>
      <c r="J7326" s="13" t="e">
        <f>VLOOKUP(E7326&amp;" "&amp;F7326,tarifas!$A$13:$D$20,4,FALSE)*H7326</f>
        <v>#N/A</v>
      </c>
      <c r="K7326" s="13">
        <f>IF(F7326="COD1",tarifas!$D$11*(SUMIFS($H$11:$H$8770,$F$11:$F$8770,"=COD1",$B$11:$B$8770,"="&amp;B7326)/COUNTIFS($F$11:$F$8770,"=COD1",$B$11:$B$8770,"="&amp;B7326))/COUNTIFS($A$11:$A$8770,"="&amp;A7326,$F$11:$F$8770,"=COD1"),0)</f>
        <v>0</v>
      </c>
      <c r="L7326" s="13" t="e">
        <f>(VLOOKUP(F7326,tarifas!$C$7:$D$10,2,FALSE)+tarifas!$D$21)*datos!H7326</f>
        <v>#N/A</v>
      </c>
      <c r="M7326">
        <v>0</v>
      </c>
      <c r="N7326" s="13" t="e">
        <f t="shared" si="1034"/>
        <v>#N/A</v>
      </c>
      <c r="O7326">
        <f t="shared" si="1035"/>
        <v>0</v>
      </c>
      <c r="P7326" s="12">
        <f t="shared" si="1036"/>
        <v>214.78404227963307</v>
      </c>
      <c r="Q7326">
        <f t="shared" si="1037"/>
        <v>0</v>
      </c>
      <c r="R7326">
        <f>$D$2*tarifas!$D$12/24</f>
        <v>1.4541666666666666</v>
      </c>
      <c r="S7326" t="e">
        <f>VLOOKUP(E7326&amp;" "&amp;F7326,tarifas!$A$13:$D$20,4,FALSE)*P7326</f>
        <v>#N/A</v>
      </c>
      <c r="T7326">
        <f>IF(F7326="COD1",tarifas!$D$11*(SUMIFS($P$11:$P$8770,$F$11:$F$8770,"=COD1",$B$11:$B$8770,"="&amp;B7326)/COUNTIFS($F$11:$F$8770,"=COD1",$B$11:$B$8770,"="&amp;B7326))/COUNTIFS($A$11:$A$8770,"="&amp;A7326,$F$11:$F$8770,"=COD1"),0)</f>
        <v>0</v>
      </c>
      <c r="U7326" t="e">
        <f>(VLOOKUP(F7326,tarifas!$C$7:$D$10,2,FALSE)+tarifas!$D$21)*datos!P7326</f>
        <v>#N/A</v>
      </c>
      <c r="V7326" t="e">
        <f t="shared" si="1038"/>
        <v>#N/A</v>
      </c>
      <c r="W7326">
        <f t="shared" si="1039"/>
        <v>0</v>
      </c>
    </row>
    <row r="7327" spans="1:23" x14ac:dyDescent="0.25">
      <c r="A7327">
        <f t="shared" si="1032"/>
        <v>300</v>
      </c>
      <c r="B7327">
        <f t="shared" si="1033"/>
        <v>11</v>
      </c>
      <c r="C7327" s="1">
        <f t="shared" si="1040"/>
        <v>41944.83333331559</v>
      </c>
      <c r="D7327" s="7">
        <v>0</v>
      </c>
      <c r="E7327" s="7"/>
      <c r="G7327">
        <v>69.91</v>
      </c>
      <c r="H7327" s="12">
        <v>230.35027530666855</v>
      </c>
      <c r="I7327" s="13">
        <f>$D$2*tarifas!$D$12/24</f>
        <v>1.4541666666666666</v>
      </c>
      <c r="J7327" s="13" t="e">
        <f>VLOOKUP(E7327&amp;" "&amp;F7327,tarifas!$A$13:$D$20,4,FALSE)*H7327</f>
        <v>#N/A</v>
      </c>
      <c r="K7327" s="13">
        <f>IF(F7327="COD1",tarifas!$D$11*(SUMIFS($H$11:$H$8770,$F$11:$F$8770,"=COD1",$B$11:$B$8770,"="&amp;B7327)/COUNTIFS($F$11:$F$8770,"=COD1",$B$11:$B$8770,"="&amp;B7327))/COUNTIFS($A$11:$A$8770,"="&amp;A7327,$F$11:$F$8770,"=COD1"),0)</f>
        <v>0</v>
      </c>
      <c r="L7327" s="13" t="e">
        <f>(VLOOKUP(F7327,tarifas!$C$7:$D$10,2,FALSE)+tarifas!$D$21)*datos!H7327</f>
        <v>#N/A</v>
      </c>
      <c r="M7327">
        <v>0</v>
      </c>
      <c r="N7327" s="13" t="e">
        <f t="shared" si="1034"/>
        <v>#N/A</v>
      </c>
      <c r="O7327">
        <f t="shared" si="1035"/>
        <v>0</v>
      </c>
      <c r="P7327" s="12">
        <f t="shared" si="1036"/>
        <v>230.35027530666855</v>
      </c>
      <c r="Q7327">
        <f t="shared" si="1037"/>
        <v>0</v>
      </c>
      <c r="R7327">
        <f>$D$2*tarifas!$D$12/24</f>
        <v>1.4541666666666666</v>
      </c>
      <c r="S7327" t="e">
        <f>VLOOKUP(E7327&amp;" "&amp;F7327,tarifas!$A$13:$D$20,4,FALSE)*P7327</f>
        <v>#N/A</v>
      </c>
      <c r="T7327">
        <f>IF(F7327="COD1",tarifas!$D$11*(SUMIFS($P$11:$P$8770,$F$11:$F$8770,"=COD1",$B$11:$B$8770,"="&amp;B7327)/COUNTIFS($F$11:$F$8770,"=COD1",$B$11:$B$8770,"="&amp;B7327))/COUNTIFS($A$11:$A$8770,"="&amp;A7327,$F$11:$F$8770,"=COD1"),0)</f>
        <v>0</v>
      </c>
      <c r="U7327" t="e">
        <f>(VLOOKUP(F7327,tarifas!$C$7:$D$10,2,FALSE)+tarifas!$D$21)*datos!P7327</f>
        <v>#N/A</v>
      </c>
      <c r="V7327" t="e">
        <f t="shared" si="1038"/>
        <v>#N/A</v>
      </c>
      <c r="W7327">
        <f t="shared" si="1039"/>
        <v>0</v>
      </c>
    </row>
    <row r="7328" spans="1:23" x14ac:dyDescent="0.25">
      <c r="A7328">
        <f t="shared" si="1032"/>
        <v>300</v>
      </c>
      <c r="B7328">
        <f t="shared" si="1033"/>
        <v>11</v>
      </c>
      <c r="C7328" s="1">
        <f t="shared" si="1040"/>
        <v>41944.874999982254</v>
      </c>
      <c r="D7328" s="7">
        <v>0</v>
      </c>
      <c r="E7328" s="7"/>
      <c r="G7328">
        <v>68.17</v>
      </c>
      <c r="H7328" s="12">
        <v>222.96054642334136</v>
      </c>
      <c r="I7328" s="13">
        <f>$D$2*tarifas!$D$12/24</f>
        <v>1.4541666666666666</v>
      </c>
      <c r="J7328" s="13" t="e">
        <f>VLOOKUP(E7328&amp;" "&amp;F7328,tarifas!$A$13:$D$20,4,FALSE)*H7328</f>
        <v>#N/A</v>
      </c>
      <c r="K7328" s="13">
        <f>IF(F7328="COD1",tarifas!$D$11*(SUMIFS($H$11:$H$8770,$F$11:$F$8770,"=COD1",$B$11:$B$8770,"="&amp;B7328)/COUNTIFS($F$11:$F$8770,"=COD1",$B$11:$B$8770,"="&amp;B7328))/COUNTIFS($A$11:$A$8770,"="&amp;A7328,$F$11:$F$8770,"=COD1"),0)</f>
        <v>0</v>
      </c>
      <c r="L7328" s="13" t="e">
        <f>(VLOOKUP(F7328,tarifas!$C$7:$D$10,2,FALSE)+tarifas!$D$21)*datos!H7328</f>
        <v>#N/A</v>
      </c>
      <c r="M7328">
        <v>0</v>
      </c>
      <c r="N7328" s="13" t="e">
        <f t="shared" si="1034"/>
        <v>#N/A</v>
      </c>
      <c r="O7328">
        <f t="shared" si="1035"/>
        <v>0</v>
      </c>
      <c r="P7328" s="12">
        <f t="shared" si="1036"/>
        <v>222.96054642334136</v>
      </c>
      <c r="Q7328">
        <f t="shared" si="1037"/>
        <v>0</v>
      </c>
      <c r="R7328">
        <f>$D$2*tarifas!$D$12/24</f>
        <v>1.4541666666666666</v>
      </c>
      <c r="S7328" t="e">
        <f>VLOOKUP(E7328&amp;" "&amp;F7328,tarifas!$A$13:$D$20,4,FALSE)*P7328</f>
        <v>#N/A</v>
      </c>
      <c r="T7328">
        <f>IF(F7328="COD1",tarifas!$D$11*(SUMIFS($P$11:$P$8770,$F$11:$F$8770,"=COD1",$B$11:$B$8770,"="&amp;B7328)/COUNTIFS($F$11:$F$8770,"=COD1",$B$11:$B$8770,"="&amp;B7328))/COUNTIFS($A$11:$A$8770,"="&amp;A7328,$F$11:$F$8770,"=COD1"),0)</f>
        <v>0</v>
      </c>
      <c r="U7328" t="e">
        <f>(VLOOKUP(F7328,tarifas!$C$7:$D$10,2,FALSE)+tarifas!$D$21)*datos!P7328</f>
        <v>#N/A</v>
      </c>
      <c r="V7328" t="e">
        <f t="shared" si="1038"/>
        <v>#N/A</v>
      </c>
      <c r="W7328">
        <f t="shared" si="1039"/>
        <v>0</v>
      </c>
    </row>
    <row r="7329" spans="1:23" x14ac:dyDescent="0.25">
      <c r="A7329">
        <f t="shared" si="1032"/>
        <v>300</v>
      </c>
      <c r="B7329">
        <f t="shared" si="1033"/>
        <v>11</v>
      </c>
      <c r="C7329" s="1">
        <f t="shared" si="1040"/>
        <v>41944.916666648918</v>
      </c>
      <c r="D7329" s="7">
        <v>0</v>
      </c>
      <c r="E7329" s="7"/>
      <c r="G7329">
        <v>63.1</v>
      </c>
      <c r="H7329" s="12">
        <v>225.97801230138617</v>
      </c>
      <c r="I7329" s="13">
        <f>$D$2*tarifas!$D$12/24</f>
        <v>1.4541666666666666</v>
      </c>
      <c r="J7329" s="13" t="e">
        <f>VLOOKUP(E7329&amp;" "&amp;F7329,tarifas!$A$13:$D$20,4,FALSE)*H7329</f>
        <v>#N/A</v>
      </c>
      <c r="K7329" s="13">
        <f>IF(F7329="COD1",tarifas!$D$11*(SUMIFS($H$11:$H$8770,$F$11:$F$8770,"=COD1",$B$11:$B$8770,"="&amp;B7329)/COUNTIFS($F$11:$F$8770,"=COD1",$B$11:$B$8770,"="&amp;B7329))/COUNTIFS($A$11:$A$8770,"="&amp;A7329,$F$11:$F$8770,"=COD1"),0)</f>
        <v>0</v>
      </c>
      <c r="L7329" s="13" t="e">
        <f>(VLOOKUP(F7329,tarifas!$C$7:$D$10,2,FALSE)+tarifas!$D$21)*datos!H7329</f>
        <v>#N/A</v>
      </c>
      <c r="M7329">
        <v>0</v>
      </c>
      <c r="N7329" s="13" t="e">
        <f t="shared" si="1034"/>
        <v>#N/A</v>
      </c>
      <c r="O7329">
        <f t="shared" si="1035"/>
        <v>0</v>
      </c>
      <c r="P7329" s="12">
        <f t="shared" si="1036"/>
        <v>225.97801230138617</v>
      </c>
      <c r="Q7329">
        <f t="shared" si="1037"/>
        <v>0</v>
      </c>
      <c r="R7329">
        <f>$D$2*tarifas!$D$12/24</f>
        <v>1.4541666666666666</v>
      </c>
      <c r="S7329" t="e">
        <f>VLOOKUP(E7329&amp;" "&amp;F7329,tarifas!$A$13:$D$20,4,FALSE)*P7329</f>
        <v>#N/A</v>
      </c>
      <c r="T7329">
        <f>IF(F7329="COD1",tarifas!$D$11*(SUMIFS($P$11:$P$8770,$F$11:$F$8770,"=COD1",$B$11:$B$8770,"="&amp;B7329)/COUNTIFS($F$11:$F$8770,"=COD1",$B$11:$B$8770,"="&amp;B7329))/COUNTIFS($A$11:$A$8770,"="&amp;A7329,$F$11:$F$8770,"=COD1"),0)</f>
        <v>0</v>
      </c>
      <c r="U7329" t="e">
        <f>(VLOOKUP(F7329,tarifas!$C$7:$D$10,2,FALSE)+tarifas!$D$21)*datos!P7329</f>
        <v>#N/A</v>
      </c>
      <c r="V7329" t="e">
        <f t="shared" si="1038"/>
        <v>#N/A</v>
      </c>
      <c r="W7329">
        <f t="shared" si="1039"/>
        <v>0</v>
      </c>
    </row>
    <row r="7330" spans="1:23" x14ac:dyDescent="0.25">
      <c r="A7330">
        <f t="shared" si="1032"/>
        <v>300</v>
      </c>
      <c r="B7330">
        <f t="shared" si="1033"/>
        <v>11</v>
      </c>
      <c r="C7330" s="1">
        <f t="shared" si="1040"/>
        <v>41944.958333315582</v>
      </c>
      <c r="D7330" s="7">
        <v>0</v>
      </c>
      <c r="E7330" s="7"/>
      <c r="G7330">
        <v>58.93</v>
      </c>
      <c r="H7330" s="12">
        <v>225.41484702834902</v>
      </c>
      <c r="I7330" s="13">
        <f>$D$2*tarifas!$D$12/24</f>
        <v>1.4541666666666666</v>
      </c>
      <c r="J7330" s="13" t="e">
        <f>VLOOKUP(E7330&amp;" "&amp;F7330,tarifas!$A$13:$D$20,4,FALSE)*H7330</f>
        <v>#N/A</v>
      </c>
      <c r="K7330" s="13">
        <f>IF(F7330="COD1",tarifas!$D$11*(SUMIFS($H$11:$H$8770,$F$11:$F$8770,"=COD1",$B$11:$B$8770,"="&amp;B7330)/COUNTIFS($F$11:$F$8770,"=COD1",$B$11:$B$8770,"="&amp;B7330))/COUNTIFS($A$11:$A$8770,"="&amp;A7330,$F$11:$F$8770,"=COD1"),0)</f>
        <v>0</v>
      </c>
      <c r="L7330" s="13" t="e">
        <f>(VLOOKUP(F7330,tarifas!$C$7:$D$10,2,FALSE)+tarifas!$D$21)*datos!H7330</f>
        <v>#N/A</v>
      </c>
      <c r="M7330">
        <v>0</v>
      </c>
      <c r="N7330" s="13" t="e">
        <f t="shared" si="1034"/>
        <v>#N/A</v>
      </c>
      <c r="O7330">
        <f t="shared" si="1035"/>
        <v>0</v>
      </c>
      <c r="P7330" s="12">
        <f t="shared" si="1036"/>
        <v>225.41484702834902</v>
      </c>
      <c r="Q7330">
        <f t="shared" si="1037"/>
        <v>0</v>
      </c>
      <c r="R7330">
        <f>$D$2*tarifas!$D$12/24</f>
        <v>1.4541666666666666</v>
      </c>
      <c r="S7330" t="e">
        <f>VLOOKUP(E7330&amp;" "&amp;F7330,tarifas!$A$13:$D$20,4,FALSE)*P7330</f>
        <v>#N/A</v>
      </c>
      <c r="T7330">
        <f>IF(F7330="COD1",tarifas!$D$11*(SUMIFS($P$11:$P$8770,$F$11:$F$8770,"=COD1",$B$11:$B$8770,"="&amp;B7330)/COUNTIFS($F$11:$F$8770,"=COD1",$B$11:$B$8770,"="&amp;B7330))/COUNTIFS($A$11:$A$8770,"="&amp;A7330,$F$11:$F$8770,"=COD1"),0)</f>
        <v>0</v>
      </c>
      <c r="U7330" t="e">
        <f>(VLOOKUP(F7330,tarifas!$C$7:$D$10,2,FALSE)+tarifas!$D$21)*datos!P7330</f>
        <v>#N/A</v>
      </c>
      <c r="V7330" t="e">
        <f t="shared" si="1038"/>
        <v>#N/A</v>
      </c>
      <c r="W7330">
        <f t="shared" si="1039"/>
        <v>0</v>
      </c>
    </row>
    <row r="7331" spans="1:23" x14ac:dyDescent="0.25">
      <c r="A7331">
        <f t="shared" si="1032"/>
        <v>301</v>
      </c>
      <c r="B7331">
        <f t="shared" si="1033"/>
        <v>11</v>
      </c>
      <c r="C7331" s="1">
        <f t="shared" si="1040"/>
        <v>41944.999999982247</v>
      </c>
      <c r="D7331" s="7">
        <v>0</v>
      </c>
      <c r="E7331" s="7"/>
      <c r="G7331">
        <v>54.87</v>
      </c>
      <c r="H7331" s="12">
        <v>224.1852268363603</v>
      </c>
      <c r="I7331" s="13">
        <f>$D$2*tarifas!$D$12/24</f>
        <v>1.4541666666666666</v>
      </c>
      <c r="J7331" s="13" t="e">
        <f>VLOOKUP(E7331&amp;" "&amp;F7331,tarifas!$A$13:$D$20,4,FALSE)*H7331</f>
        <v>#N/A</v>
      </c>
      <c r="K7331" s="13">
        <f>IF(F7331="COD1",tarifas!$D$11*(SUMIFS($H$11:$H$8770,$F$11:$F$8770,"=COD1",$B$11:$B$8770,"="&amp;B7331)/COUNTIFS($F$11:$F$8770,"=COD1",$B$11:$B$8770,"="&amp;B7331))/COUNTIFS($A$11:$A$8770,"="&amp;A7331,$F$11:$F$8770,"=COD1"),0)</f>
        <v>0</v>
      </c>
      <c r="L7331" s="13" t="e">
        <f>(VLOOKUP(F7331,tarifas!$C$7:$D$10,2,FALSE)+tarifas!$D$21)*datos!H7331</f>
        <v>#N/A</v>
      </c>
      <c r="M7331">
        <v>0</v>
      </c>
      <c r="N7331" s="13" t="e">
        <f t="shared" si="1034"/>
        <v>#N/A</v>
      </c>
      <c r="O7331">
        <f t="shared" si="1035"/>
        <v>0</v>
      </c>
      <c r="P7331" s="12">
        <f t="shared" si="1036"/>
        <v>224.1852268363603</v>
      </c>
      <c r="Q7331">
        <f t="shared" si="1037"/>
        <v>0</v>
      </c>
      <c r="R7331">
        <f>$D$2*tarifas!$D$12/24</f>
        <v>1.4541666666666666</v>
      </c>
      <c r="S7331" t="e">
        <f>VLOOKUP(E7331&amp;" "&amp;F7331,tarifas!$A$13:$D$20,4,FALSE)*P7331</f>
        <v>#N/A</v>
      </c>
      <c r="T7331">
        <f>IF(F7331="COD1",tarifas!$D$11*(SUMIFS($P$11:$P$8770,$F$11:$F$8770,"=COD1",$B$11:$B$8770,"="&amp;B7331)/COUNTIFS($F$11:$F$8770,"=COD1",$B$11:$B$8770,"="&amp;B7331))/COUNTIFS($A$11:$A$8770,"="&amp;A7331,$F$11:$F$8770,"=COD1"),0)</f>
        <v>0</v>
      </c>
      <c r="U7331" t="e">
        <f>(VLOOKUP(F7331,tarifas!$C$7:$D$10,2,FALSE)+tarifas!$D$21)*datos!P7331</f>
        <v>#N/A</v>
      </c>
      <c r="V7331" t="e">
        <f t="shared" si="1038"/>
        <v>#N/A</v>
      </c>
      <c r="W7331">
        <f t="shared" si="1039"/>
        <v>0</v>
      </c>
    </row>
    <row r="7332" spans="1:23" x14ac:dyDescent="0.25">
      <c r="A7332">
        <f t="shared" si="1032"/>
        <v>301</v>
      </c>
      <c r="B7332">
        <f t="shared" si="1033"/>
        <v>11</v>
      </c>
      <c r="C7332" s="1">
        <f t="shared" si="1040"/>
        <v>41945.041666648911</v>
      </c>
      <c r="D7332" s="7">
        <v>0</v>
      </c>
      <c r="E7332" s="7"/>
      <c r="G7332">
        <v>46.54</v>
      </c>
      <c r="H7332" s="12">
        <v>218.11024301391814</v>
      </c>
      <c r="I7332" s="13">
        <f>$D$2*tarifas!$D$12/24</f>
        <v>1.4541666666666666</v>
      </c>
      <c r="J7332" s="13" t="e">
        <f>VLOOKUP(E7332&amp;" "&amp;F7332,tarifas!$A$13:$D$20,4,FALSE)*H7332</f>
        <v>#N/A</v>
      </c>
      <c r="K7332" s="13">
        <f>IF(F7332="COD1",tarifas!$D$11*(SUMIFS($H$11:$H$8770,$F$11:$F$8770,"=COD1",$B$11:$B$8770,"="&amp;B7332)/COUNTIFS($F$11:$F$8770,"=COD1",$B$11:$B$8770,"="&amp;B7332))/COUNTIFS($A$11:$A$8770,"="&amp;A7332,$F$11:$F$8770,"=COD1"),0)</f>
        <v>0</v>
      </c>
      <c r="L7332" s="13" t="e">
        <f>(VLOOKUP(F7332,tarifas!$C$7:$D$10,2,FALSE)+tarifas!$D$21)*datos!H7332</f>
        <v>#N/A</v>
      </c>
      <c r="M7332">
        <v>0</v>
      </c>
      <c r="N7332" s="13" t="e">
        <f t="shared" si="1034"/>
        <v>#N/A</v>
      </c>
      <c r="O7332">
        <f t="shared" si="1035"/>
        <v>0</v>
      </c>
      <c r="P7332" s="12">
        <f t="shared" si="1036"/>
        <v>218.11024301391814</v>
      </c>
      <c r="Q7332">
        <f t="shared" si="1037"/>
        <v>0</v>
      </c>
      <c r="R7332">
        <f>$D$2*tarifas!$D$12/24</f>
        <v>1.4541666666666666</v>
      </c>
      <c r="S7332" t="e">
        <f>VLOOKUP(E7332&amp;" "&amp;F7332,tarifas!$A$13:$D$20,4,FALSE)*P7332</f>
        <v>#N/A</v>
      </c>
      <c r="T7332">
        <f>IF(F7332="COD1",tarifas!$D$11*(SUMIFS($P$11:$P$8770,$F$11:$F$8770,"=COD1",$B$11:$B$8770,"="&amp;B7332)/COUNTIFS($F$11:$F$8770,"=COD1",$B$11:$B$8770,"="&amp;B7332))/COUNTIFS($A$11:$A$8770,"="&amp;A7332,$F$11:$F$8770,"=COD1"),0)</f>
        <v>0</v>
      </c>
      <c r="U7332" t="e">
        <f>(VLOOKUP(F7332,tarifas!$C$7:$D$10,2,FALSE)+tarifas!$D$21)*datos!P7332</f>
        <v>#N/A</v>
      </c>
      <c r="V7332" t="e">
        <f t="shared" si="1038"/>
        <v>#N/A</v>
      </c>
      <c r="W7332">
        <f t="shared" si="1039"/>
        <v>0</v>
      </c>
    </row>
    <row r="7333" spans="1:23" x14ac:dyDescent="0.25">
      <c r="A7333">
        <f t="shared" si="1032"/>
        <v>301</v>
      </c>
      <c r="B7333">
        <f t="shared" si="1033"/>
        <v>11</v>
      </c>
      <c r="C7333" s="1">
        <f t="shared" si="1040"/>
        <v>41945.083333315575</v>
      </c>
      <c r="D7333" s="7">
        <v>0</v>
      </c>
      <c r="E7333" s="7"/>
      <c r="G7333">
        <v>40.1</v>
      </c>
      <c r="H7333" s="12">
        <v>216.02573011651043</v>
      </c>
      <c r="I7333" s="13">
        <f>$D$2*tarifas!$D$12/24</f>
        <v>1.4541666666666666</v>
      </c>
      <c r="J7333" s="13" t="e">
        <f>VLOOKUP(E7333&amp;" "&amp;F7333,tarifas!$A$13:$D$20,4,FALSE)*H7333</f>
        <v>#N/A</v>
      </c>
      <c r="K7333" s="13">
        <f>IF(F7333="COD1",tarifas!$D$11*(SUMIFS($H$11:$H$8770,$F$11:$F$8770,"=COD1",$B$11:$B$8770,"="&amp;B7333)/COUNTIFS($F$11:$F$8770,"=COD1",$B$11:$B$8770,"="&amp;B7333))/COUNTIFS($A$11:$A$8770,"="&amp;A7333,$F$11:$F$8770,"=COD1"),0)</f>
        <v>0</v>
      </c>
      <c r="L7333" s="13" t="e">
        <f>(VLOOKUP(F7333,tarifas!$C$7:$D$10,2,FALSE)+tarifas!$D$21)*datos!H7333</f>
        <v>#N/A</v>
      </c>
      <c r="M7333">
        <v>0</v>
      </c>
      <c r="N7333" s="13" t="e">
        <f t="shared" si="1034"/>
        <v>#N/A</v>
      </c>
      <c r="O7333">
        <f t="shared" si="1035"/>
        <v>0</v>
      </c>
      <c r="P7333" s="12">
        <f t="shared" si="1036"/>
        <v>216.02573011651043</v>
      </c>
      <c r="Q7333">
        <f t="shared" si="1037"/>
        <v>0</v>
      </c>
      <c r="R7333">
        <f>$D$2*tarifas!$D$12/24</f>
        <v>1.4541666666666666</v>
      </c>
      <c r="S7333" t="e">
        <f>VLOOKUP(E7333&amp;" "&amp;F7333,tarifas!$A$13:$D$20,4,FALSE)*P7333</f>
        <v>#N/A</v>
      </c>
      <c r="T7333">
        <f>IF(F7333="COD1",tarifas!$D$11*(SUMIFS($P$11:$P$8770,$F$11:$F$8770,"=COD1",$B$11:$B$8770,"="&amp;B7333)/COUNTIFS($F$11:$F$8770,"=COD1",$B$11:$B$8770,"="&amp;B7333))/COUNTIFS($A$11:$A$8770,"="&amp;A7333,$F$11:$F$8770,"=COD1"),0)</f>
        <v>0</v>
      </c>
      <c r="U7333" t="e">
        <f>(VLOOKUP(F7333,tarifas!$C$7:$D$10,2,FALSE)+tarifas!$D$21)*datos!P7333</f>
        <v>#N/A</v>
      </c>
      <c r="V7333" t="e">
        <f t="shared" si="1038"/>
        <v>#N/A</v>
      </c>
      <c r="W7333">
        <f t="shared" si="1039"/>
        <v>0</v>
      </c>
    </row>
    <row r="7334" spans="1:23" x14ac:dyDescent="0.25">
      <c r="A7334">
        <f t="shared" si="1032"/>
        <v>301</v>
      </c>
      <c r="B7334">
        <f t="shared" si="1033"/>
        <v>11</v>
      </c>
      <c r="C7334" s="1">
        <f t="shared" si="1040"/>
        <v>41945.124999982239</v>
      </c>
      <c r="D7334" s="7">
        <v>0</v>
      </c>
      <c r="E7334" s="7"/>
      <c r="G7334">
        <v>38.130000000000003</v>
      </c>
      <c r="H7334" s="12">
        <v>213.83977250803832</v>
      </c>
      <c r="I7334" s="13">
        <f>$D$2*tarifas!$D$12/24</f>
        <v>1.4541666666666666</v>
      </c>
      <c r="J7334" s="13" t="e">
        <f>VLOOKUP(E7334&amp;" "&amp;F7334,tarifas!$A$13:$D$20,4,FALSE)*H7334</f>
        <v>#N/A</v>
      </c>
      <c r="K7334" s="13">
        <f>IF(F7334="COD1",tarifas!$D$11*(SUMIFS($H$11:$H$8770,$F$11:$F$8770,"=COD1",$B$11:$B$8770,"="&amp;B7334)/COUNTIFS($F$11:$F$8770,"=COD1",$B$11:$B$8770,"="&amp;B7334))/COUNTIFS($A$11:$A$8770,"="&amp;A7334,$F$11:$F$8770,"=COD1"),0)</f>
        <v>0</v>
      </c>
      <c r="L7334" s="13" t="e">
        <f>(VLOOKUP(F7334,tarifas!$C$7:$D$10,2,FALSE)+tarifas!$D$21)*datos!H7334</f>
        <v>#N/A</v>
      </c>
      <c r="M7334">
        <v>0</v>
      </c>
      <c r="N7334" s="13" t="e">
        <f t="shared" si="1034"/>
        <v>#N/A</v>
      </c>
      <c r="O7334">
        <f t="shared" si="1035"/>
        <v>0</v>
      </c>
      <c r="P7334" s="12">
        <f t="shared" si="1036"/>
        <v>213.83977250803832</v>
      </c>
      <c r="Q7334">
        <f t="shared" si="1037"/>
        <v>0</v>
      </c>
      <c r="R7334">
        <f>$D$2*tarifas!$D$12/24</f>
        <v>1.4541666666666666</v>
      </c>
      <c r="S7334" t="e">
        <f>VLOOKUP(E7334&amp;" "&amp;F7334,tarifas!$A$13:$D$20,4,FALSE)*P7334</f>
        <v>#N/A</v>
      </c>
      <c r="T7334">
        <f>IF(F7334="COD1",tarifas!$D$11*(SUMIFS($P$11:$P$8770,$F$11:$F$8770,"=COD1",$B$11:$B$8770,"="&amp;B7334)/COUNTIFS($F$11:$F$8770,"=COD1",$B$11:$B$8770,"="&amp;B7334))/COUNTIFS($A$11:$A$8770,"="&amp;A7334,$F$11:$F$8770,"=COD1"),0)</f>
        <v>0</v>
      </c>
      <c r="U7334" t="e">
        <f>(VLOOKUP(F7334,tarifas!$C$7:$D$10,2,FALSE)+tarifas!$D$21)*datos!P7334</f>
        <v>#N/A</v>
      </c>
      <c r="V7334" t="e">
        <f t="shared" si="1038"/>
        <v>#N/A</v>
      </c>
      <c r="W7334">
        <f t="shared" si="1039"/>
        <v>0</v>
      </c>
    </row>
    <row r="7335" spans="1:23" x14ac:dyDescent="0.25">
      <c r="A7335">
        <f t="shared" si="1032"/>
        <v>301</v>
      </c>
      <c r="B7335">
        <f t="shared" si="1033"/>
        <v>11</v>
      </c>
      <c r="C7335" s="1">
        <f t="shared" si="1040"/>
        <v>41945.166666648904</v>
      </c>
      <c r="D7335" s="7">
        <v>0</v>
      </c>
      <c r="E7335" s="7"/>
      <c r="G7335">
        <v>31.1</v>
      </c>
      <c r="H7335" s="12">
        <v>211.09948230844321</v>
      </c>
      <c r="I7335" s="13">
        <f>$D$2*tarifas!$D$12/24</f>
        <v>1.4541666666666666</v>
      </c>
      <c r="J7335" s="13" t="e">
        <f>VLOOKUP(E7335&amp;" "&amp;F7335,tarifas!$A$13:$D$20,4,FALSE)*H7335</f>
        <v>#N/A</v>
      </c>
      <c r="K7335" s="13">
        <f>IF(F7335="COD1",tarifas!$D$11*(SUMIFS($H$11:$H$8770,$F$11:$F$8770,"=COD1",$B$11:$B$8770,"="&amp;B7335)/COUNTIFS($F$11:$F$8770,"=COD1",$B$11:$B$8770,"="&amp;B7335))/COUNTIFS($A$11:$A$8770,"="&amp;A7335,$F$11:$F$8770,"=COD1"),0)</f>
        <v>0</v>
      </c>
      <c r="L7335" s="13" t="e">
        <f>(VLOOKUP(F7335,tarifas!$C$7:$D$10,2,FALSE)+tarifas!$D$21)*datos!H7335</f>
        <v>#N/A</v>
      </c>
      <c r="M7335">
        <v>0</v>
      </c>
      <c r="N7335" s="13" t="e">
        <f t="shared" si="1034"/>
        <v>#N/A</v>
      </c>
      <c r="O7335">
        <f t="shared" si="1035"/>
        <v>0</v>
      </c>
      <c r="P7335" s="12">
        <f t="shared" si="1036"/>
        <v>211.09948230844321</v>
      </c>
      <c r="Q7335">
        <f t="shared" si="1037"/>
        <v>0</v>
      </c>
      <c r="R7335">
        <f>$D$2*tarifas!$D$12/24</f>
        <v>1.4541666666666666</v>
      </c>
      <c r="S7335" t="e">
        <f>VLOOKUP(E7335&amp;" "&amp;F7335,tarifas!$A$13:$D$20,4,FALSE)*P7335</f>
        <v>#N/A</v>
      </c>
      <c r="T7335">
        <f>IF(F7335="COD1",tarifas!$D$11*(SUMIFS($P$11:$P$8770,$F$11:$F$8770,"=COD1",$B$11:$B$8770,"="&amp;B7335)/COUNTIFS($F$11:$F$8770,"=COD1",$B$11:$B$8770,"="&amp;B7335))/COUNTIFS($A$11:$A$8770,"="&amp;A7335,$F$11:$F$8770,"=COD1"),0)</f>
        <v>0</v>
      </c>
      <c r="U7335" t="e">
        <f>(VLOOKUP(F7335,tarifas!$C$7:$D$10,2,FALSE)+tarifas!$D$21)*datos!P7335</f>
        <v>#N/A</v>
      </c>
      <c r="V7335" t="e">
        <f t="shared" si="1038"/>
        <v>#N/A</v>
      </c>
      <c r="W7335">
        <f t="shared" si="1039"/>
        <v>0</v>
      </c>
    </row>
    <row r="7336" spans="1:23" x14ac:dyDescent="0.25">
      <c r="A7336">
        <f t="shared" si="1032"/>
        <v>301</v>
      </c>
      <c r="B7336">
        <f t="shared" si="1033"/>
        <v>11</v>
      </c>
      <c r="C7336" s="1">
        <f t="shared" si="1040"/>
        <v>41945.208333315568</v>
      </c>
      <c r="D7336" s="7">
        <v>0</v>
      </c>
      <c r="E7336" s="7"/>
      <c r="G7336">
        <v>30.13</v>
      </c>
      <c r="H7336" s="12">
        <v>211.75792867022261</v>
      </c>
      <c r="I7336" s="13">
        <f>$D$2*tarifas!$D$12/24</f>
        <v>1.4541666666666666</v>
      </c>
      <c r="J7336" s="13" t="e">
        <f>VLOOKUP(E7336&amp;" "&amp;F7336,tarifas!$A$13:$D$20,4,FALSE)*H7336</f>
        <v>#N/A</v>
      </c>
      <c r="K7336" s="13">
        <f>IF(F7336="COD1",tarifas!$D$11*(SUMIFS($H$11:$H$8770,$F$11:$F$8770,"=COD1",$B$11:$B$8770,"="&amp;B7336)/COUNTIFS($F$11:$F$8770,"=COD1",$B$11:$B$8770,"="&amp;B7336))/COUNTIFS($A$11:$A$8770,"="&amp;A7336,$F$11:$F$8770,"=COD1"),0)</f>
        <v>0</v>
      </c>
      <c r="L7336" s="13" t="e">
        <f>(VLOOKUP(F7336,tarifas!$C$7:$D$10,2,FALSE)+tarifas!$D$21)*datos!H7336</f>
        <v>#N/A</v>
      </c>
      <c r="M7336">
        <v>0</v>
      </c>
      <c r="N7336" s="13" t="e">
        <f t="shared" si="1034"/>
        <v>#N/A</v>
      </c>
      <c r="O7336">
        <f t="shared" si="1035"/>
        <v>0</v>
      </c>
      <c r="P7336" s="12">
        <f t="shared" si="1036"/>
        <v>211.75792867022261</v>
      </c>
      <c r="Q7336">
        <f t="shared" si="1037"/>
        <v>0</v>
      </c>
      <c r="R7336">
        <f>$D$2*tarifas!$D$12/24</f>
        <v>1.4541666666666666</v>
      </c>
      <c r="S7336" t="e">
        <f>VLOOKUP(E7336&amp;" "&amp;F7336,tarifas!$A$13:$D$20,4,FALSE)*P7336</f>
        <v>#N/A</v>
      </c>
      <c r="T7336">
        <f>IF(F7336="COD1",tarifas!$D$11*(SUMIFS($P$11:$P$8770,$F$11:$F$8770,"=COD1",$B$11:$B$8770,"="&amp;B7336)/COUNTIFS($F$11:$F$8770,"=COD1",$B$11:$B$8770,"="&amp;B7336))/COUNTIFS($A$11:$A$8770,"="&amp;A7336,$F$11:$F$8770,"=COD1"),0)</f>
        <v>0</v>
      </c>
      <c r="U7336" t="e">
        <f>(VLOOKUP(F7336,tarifas!$C$7:$D$10,2,FALSE)+tarifas!$D$21)*datos!P7336</f>
        <v>#N/A</v>
      </c>
      <c r="V7336" t="e">
        <f t="shared" si="1038"/>
        <v>#N/A</v>
      </c>
      <c r="W7336">
        <f t="shared" si="1039"/>
        <v>0</v>
      </c>
    </row>
    <row r="7337" spans="1:23" x14ac:dyDescent="0.25">
      <c r="A7337">
        <f t="shared" si="1032"/>
        <v>301</v>
      </c>
      <c r="B7337">
        <f t="shared" si="1033"/>
        <v>11</v>
      </c>
      <c r="C7337" s="1">
        <f t="shared" si="1040"/>
        <v>41945.249999982232</v>
      </c>
      <c r="D7337" s="7">
        <v>0</v>
      </c>
      <c r="E7337" s="7"/>
      <c r="G7337">
        <v>30.9</v>
      </c>
      <c r="H7337" s="12">
        <v>212.33303707239207</v>
      </c>
      <c r="I7337" s="13">
        <f>$D$2*tarifas!$D$12/24</f>
        <v>1.4541666666666666</v>
      </c>
      <c r="J7337" s="13" t="e">
        <f>VLOOKUP(E7337&amp;" "&amp;F7337,tarifas!$A$13:$D$20,4,FALSE)*H7337</f>
        <v>#N/A</v>
      </c>
      <c r="K7337" s="13">
        <f>IF(F7337="COD1",tarifas!$D$11*(SUMIFS($H$11:$H$8770,$F$11:$F$8770,"=COD1",$B$11:$B$8770,"="&amp;B7337)/COUNTIFS($F$11:$F$8770,"=COD1",$B$11:$B$8770,"="&amp;B7337))/COUNTIFS($A$11:$A$8770,"="&amp;A7337,$F$11:$F$8770,"=COD1"),0)</f>
        <v>0</v>
      </c>
      <c r="L7337" s="13" t="e">
        <f>(VLOOKUP(F7337,tarifas!$C$7:$D$10,2,FALSE)+tarifas!$D$21)*datos!H7337</f>
        <v>#N/A</v>
      </c>
      <c r="M7337">
        <v>0</v>
      </c>
      <c r="N7337" s="13" t="e">
        <f t="shared" si="1034"/>
        <v>#N/A</v>
      </c>
      <c r="O7337">
        <f t="shared" si="1035"/>
        <v>0</v>
      </c>
      <c r="P7337" s="12">
        <f t="shared" si="1036"/>
        <v>212.33303707239207</v>
      </c>
      <c r="Q7337">
        <f t="shared" si="1037"/>
        <v>0</v>
      </c>
      <c r="R7337">
        <f>$D$2*tarifas!$D$12/24</f>
        <v>1.4541666666666666</v>
      </c>
      <c r="S7337" t="e">
        <f>VLOOKUP(E7337&amp;" "&amp;F7337,tarifas!$A$13:$D$20,4,FALSE)*P7337</f>
        <v>#N/A</v>
      </c>
      <c r="T7337">
        <f>IF(F7337="COD1",tarifas!$D$11*(SUMIFS($P$11:$P$8770,$F$11:$F$8770,"=COD1",$B$11:$B$8770,"="&amp;B7337)/COUNTIFS($F$11:$F$8770,"=COD1",$B$11:$B$8770,"="&amp;B7337))/COUNTIFS($A$11:$A$8770,"="&amp;A7337,$F$11:$F$8770,"=COD1"),0)</f>
        <v>0</v>
      </c>
      <c r="U7337" t="e">
        <f>(VLOOKUP(F7337,tarifas!$C$7:$D$10,2,FALSE)+tarifas!$D$21)*datos!P7337</f>
        <v>#N/A</v>
      </c>
      <c r="V7337" t="e">
        <f t="shared" si="1038"/>
        <v>#N/A</v>
      </c>
      <c r="W7337">
        <f t="shared" si="1039"/>
        <v>0</v>
      </c>
    </row>
    <row r="7338" spans="1:23" x14ac:dyDescent="0.25">
      <c r="A7338">
        <f t="shared" si="1032"/>
        <v>301</v>
      </c>
      <c r="B7338">
        <f t="shared" si="1033"/>
        <v>11</v>
      </c>
      <c r="C7338" s="1">
        <f t="shared" si="1040"/>
        <v>41945.291666648896</v>
      </c>
      <c r="D7338" s="7">
        <v>53.575757575757578</v>
      </c>
      <c r="E7338" s="7"/>
      <c r="G7338">
        <v>30.65</v>
      </c>
      <c r="H7338" s="12">
        <v>190.49915299190991</v>
      </c>
      <c r="I7338" s="13">
        <f>$D$2*tarifas!$D$12/24</f>
        <v>1.4541666666666666</v>
      </c>
      <c r="J7338" s="13" t="e">
        <f>VLOOKUP(E7338&amp;" "&amp;F7338,tarifas!$A$13:$D$20,4,FALSE)*H7338</f>
        <v>#N/A</v>
      </c>
      <c r="K7338" s="13">
        <f>IF(F7338="COD1",tarifas!$D$11*(SUMIFS($H$11:$H$8770,$F$11:$F$8770,"=COD1",$B$11:$B$8770,"="&amp;B7338)/COUNTIFS($F$11:$F$8770,"=COD1",$B$11:$B$8770,"="&amp;B7338))/COUNTIFS($A$11:$A$8770,"="&amp;A7338,$F$11:$F$8770,"=COD1"),0)</f>
        <v>0</v>
      </c>
      <c r="L7338" s="13" t="e">
        <f>(VLOOKUP(F7338,tarifas!$C$7:$D$10,2,FALSE)+tarifas!$D$21)*datos!H7338</f>
        <v>#N/A</v>
      </c>
      <c r="M7338">
        <v>0</v>
      </c>
      <c r="N7338" s="13" t="e">
        <f t="shared" si="1034"/>
        <v>#N/A</v>
      </c>
      <c r="O7338">
        <f t="shared" si="1035"/>
        <v>0</v>
      </c>
      <c r="P7338" s="12">
        <f t="shared" si="1036"/>
        <v>190.49915299190991</v>
      </c>
      <c r="Q7338">
        <f t="shared" si="1037"/>
        <v>0</v>
      </c>
      <c r="R7338">
        <f>$D$2*tarifas!$D$12/24</f>
        <v>1.4541666666666666</v>
      </c>
      <c r="S7338" t="e">
        <f>VLOOKUP(E7338&amp;" "&amp;F7338,tarifas!$A$13:$D$20,4,FALSE)*P7338</f>
        <v>#N/A</v>
      </c>
      <c r="T7338">
        <f>IF(F7338="COD1",tarifas!$D$11*(SUMIFS($P$11:$P$8770,$F$11:$F$8770,"=COD1",$B$11:$B$8770,"="&amp;B7338)/COUNTIFS($F$11:$F$8770,"=COD1",$B$11:$B$8770,"="&amp;B7338))/COUNTIFS($A$11:$A$8770,"="&amp;A7338,$F$11:$F$8770,"=COD1"),0)</f>
        <v>0</v>
      </c>
      <c r="U7338" t="e">
        <f>(VLOOKUP(F7338,tarifas!$C$7:$D$10,2,FALSE)+tarifas!$D$21)*datos!P7338</f>
        <v>#N/A</v>
      </c>
      <c r="V7338" t="e">
        <f t="shared" si="1038"/>
        <v>#N/A</v>
      </c>
      <c r="W7338">
        <f t="shared" si="1039"/>
        <v>0</v>
      </c>
    </row>
    <row r="7339" spans="1:23" x14ac:dyDescent="0.25">
      <c r="A7339">
        <f t="shared" si="1032"/>
        <v>301</v>
      </c>
      <c r="B7339">
        <f t="shared" si="1033"/>
        <v>11</v>
      </c>
      <c r="C7339" s="1">
        <f t="shared" si="1040"/>
        <v>41945.333333315561</v>
      </c>
      <c r="D7339" s="7">
        <v>149.13636363636363</v>
      </c>
      <c r="E7339" s="7"/>
      <c r="G7339">
        <v>30.1</v>
      </c>
      <c r="H7339" s="12">
        <v>189.57046386096562</v>
      </c>
      <c r="I7339" s="13">
        <f>$D$2*tarifas!$D$12/24</f>
        <v>1.4541666666666666</v>
      </c>
      <c r="J7339" s="13" t="e">
        <f>VLOOKUP(E7339&amp;" "&amp;F7339,tarifas!$A$13:$D$20,4,FALSE)*H7339</f>
        <v>#N/A</v>
      </c>
      <c r="K7339" s="13">
        <f>IF(F7339="COD1",tarifas!$D$11*(SUMIFS($H$11:$H$8770,$F$11:$F$8770,"=COD1",$B$11:$B$8770,"="&amp;B7339)/COUNTIFS($F$11:$F$8770,"=COD1",$B$11:$B$8770,"="&amp;B7339))/COUNTIFS($A$11:$A$8770,"="&amp;A7339,$F$11:$F$8770,"=COD1"),0)</f>
        <v>0</v>
      </c>
      <c r="L7339" s="13" t="e">
        <f>(VLOOKUP(F7339,tarifas!$C$7:$D$10,2,FALSE)+tarifas!$D$21)*datos!H7339</f>
        <v>#N/A</v>
      </c>
      <c r="M7339">
        <v>208.16408999999999</v>
      </c>
      <c r="N7339" s="13" t="e">
        <f t="shared" si="1034"/>
        <v>#N/A</v>
      </c>
      <c r="O7339">
        <f t="shared" si="1035"/>
        <v>189.57046386096562</v>
      </c>
      <c r="P7339" s="12">
        <f t="shared" si="1036"/>
        <v>0</v>
      </c>
      <c r="Q7339">
        <f t="shared" si="1037"/>
        <v>18.59362613903437</v>
      </c>
      <c r="R7339">
        <f>$D$2*tarifas!$D$12/24</f>
        <v>1.4541666666666666</v>
      </c>
      <c r="S7339" t="e">
        <f>VLOOKUP(E7339&amp;" "&amp;F7339,tarifas!$A$13:$D$20,4,FALSE)*P7339</f>
        <v>#N/A</v>
      </c>
      <c r="T7339">
        <f>IF(F7339="COD1",tarifas!$D$11*(SUMIFS($P$11:$P$8770,$F$11:$F$8770,"=COD1",$B$11:$B$8770,"="&amp;B7339)/COUNTIFS($F$11:$F$8770,"=COD1",$B$11:$B$8770,"="&amp;B7339))/COUNTIFS($A$11:$A$8770,"="&amp;A7339,$F$11:$F$8770,"=COD1"),0)</f>
        <v>0</v>
      </c>
      <c r="U7339" t="e">
        <f>(VLOOKUP(F7339,tarifas!$C$7:$D$10,2,FALSE)+tarifas!$D$21)*datos!P7339</f>
        <v>#N/A</v>
      </c>
      <c r="V7339" t="e">
        <f t="shared" si="1038"/>
        <v>#N/A</v>
      </c>
      <c r="W7339">
        <f t="shared" si="1039"/>
        <v>0.50370133210644119</v>
      </c>
    </row>
    <row r="7340" spans="1:23" x14ac:dyDescent="0.25">
      <c r="A7340">
        <f t="shared" si="1032"/>
        <v>301</v>
      </c>
      <c r="B7340">
        <f t="shared" si="1033"/>
        <v>11</v>
      </c>
      <c r="C7340" s="1">
        <f t="shared" si="1040"/>
        <v>41945.374999982225</v>
      </c>
      <c r="D7340" s="7">
        <v>417.530303030303</v>
      </c>
      <c r="E7340" s="7"/>
      <c r="G7340">
        <v>38.9</v>
      </c>
      <c r="H7340" s="12">
        <v>189.96055553293172</v>
      </c>
      <c r="I7340" s="13">
        <f>$D$2*tarifas!$D$12/24</f>
        <v>1.4541666666666666</v>
      </c>
      <c r="J7340" s="13" t="e">
        <f>VLOOKUP(E7340&amp;" "&amp;F7340,tarifas!$A$13:$D$20,4,FALSE)*H7340</f>
        <v>#N/A</v>
      </c>
      <c r="K7340" s="13">
        <f>IF(F7340="COD1",tarifas!$D$11*(SUMIFS($H$11:$H$8770,$F$11:$F$8770,"=COD1",$B$11:$B$8770,"="&amp;B7340)/COUNTIFS($F$11:$F$8770,"=COD1",$B$11:$B$8770,"="&amp;B7340))/COUNTIFS($A$11:$A$8770,"="&amp;A7340,$F$11:$F$8770,"=COD1"),0)</f>
        <v>0</v>
      </c>
      <c r="L7340" s="13" t="e">
        <f>(VLOOKUP(F7340,tarifas!$C$7:$D$10,2,FALSE)+tarifas!$D$21)*datos!H7340</f>
        <v>#N/A</v>
      </c>
      <c r="M7340">
        <v>66.997630000000001</v>
      </c>
      <c r="N7340" s="13" t="e">
        <f t="shared" si="1034"/>
        <v>#N/A</v>
      </c>
      <c r="O7340">
        <f t="shared" si="1035"/>
        <v>66.997630000000001</v>
      </c>
      <c r="P7340" s="12">
        <f t="shared" si="1036"/>
        <v>122.96292553293172</v>
      </c>
      <c r="Q7340">
        <f t="shared" si="1037"/>
        <v>0</v>
      </c>
      <c r="R7340">
        <f>$D$2*tarifas!$D$12/24</f>
        <v>1.4541666666666666</v>
      </c>
      <c r="S7340" t="e">
        <f>VLOOKUP(E7340&amp;" "&amp;F7340,tarifas!$A$13:$D$20,4,FALSE)*P7340</f>
        <v>#N/A</v>
      </c>
      <c r="T7340">
        <f>IF(F7340="COD1",tarifas!$D$11*(SUMIFS($P$11:$P$8770,$F$11:$F$8770,"=COD1",$B$11:$B$8770,"="&amp;B7340)/COUNTIFS($F$11:$F$8770,"=COD1",$B$11:$B$8770,"="&amp;B7340))/COUNTIFS($A$11:$A$8770,"="&amp;A7340,$F$11:$F$8770,"=COD1"),0)</f>
        <v>0</v>
      </c>
      <c r="U7340" t="e">
        <f>(VLOOKUP(F7340,tarifas!$C$7:$D$10,2,FALSE)+tarifas!$D$21)*datos!P7340</f>
        <v>#N/A</v>
      </c>
      <c r="V7340" t="e">
        <f t="shared" si="1038"/>
        <v>#N/A</v>
      </c>
      <c r="W7340">
        <f t="shared" si="1039"/>
        <v>0</v>
      </c>
    </row>
    <row r="7341" spans="1:23" x14ac:dyDescent="0.25">
      <c r="A7341">
        <f t="shared" si="1032"/>
        <v>301</v>
      </c>
      <c r="B7341">
        <f t="shared" si="1033"/>
        <v>11</v>
      </c>
      <c r="C7341" s="1">
        <f t="shared" si="1040"/>
        <v>41945.416666648889</v>
      </c>
      <c r="D7341" s="7">
        <v>182.36363636363637</v>
      </c>
      <c r="E7341" s="7"/>
      <c r="G7341">
        <v>44.27</v>
      </c>
      <c r="H7341" s="12">
        <v>190.7498507718858</v>
      </c>
      <c r="I7341" s="13">
        <f>$D$2*tarifas!$D$12/24</f>
        <v>1.4541666666666666</v>
      </c>
      <c r="J7341" s="13" t="e">
        <f>VLOOKUP(E7341&amp;" "&amp;F7341,tarifas!$A$13:$D$20,4,FALSE)*H7341</f>
        <v>#N/A</v>
      </c>
      <c r="K7341" s="13">
        <f>IF(F7341="COD1",tarifas!$D$11*(SUMIFS($H$11:$H$8770,$F$11:$F$8770,"=COD1",$B$11:$B$8770,"="&amp;B7341)/COUNTIFS($F$11:$F$8770,"=COD1",$B$11:$B$8770,"="&amp;B7341))/COUNTIFS($A$11:$A$8770,"="&amp;A7341,$F$11:$F$8770,"=COD1"),0)</f>
        <v>0</v>
      </c>
      <c r="L7341" s="13" t="e">
        <f>(VLOOKUP(F7341,tarifas!$C$7:$D$10,2,FALSE)+tarifas!$D$21)*datos!H7341</f>
        <v>#N/A</v>
      </c>
      <c r="M7341">
        <v>133.63627</v>
      </c>
      <c r="N7341" s="13" t="e">
        <f t="shared" si="1034"/>
        <v>#N/A</v>
      </c>
      <c r="O7341">
        <f t="shared" si="1035"/>
        <v>133.63627</v>
      </c>
      <c r="P7341" s="12">
        <f t="shared" si="1036"/>
        <v>57.113580771885808</v>
      </c>
      <c r="Q7341">
        <f t="shared" si="1037"/>
        <v>0</v>
      </c>
      <c r="R7341">
        <f>$D$2*tarifas!$D$12/24</f>
        <v>1.4541666666666666</v>
      </c>
      <c r="S7341" t="e">
        <f>VLOOKUP(E7341&amp;" "&amp;F7341,tarifas!$A$13:$D$20,4,FALSE)*P7341</f>
        <v>#N/A</v>
      </c>
      <c r="T7341">
        <f>IF(F7341="COD1",tarifas!$D$11*(SUMIFS($P$11:$P$8770,$F$11:$F$8770,"=COD1",$B$11:$B$8770,"="&amp;B7341)/COUNTIFS($F$11:$F$8770,"=COD1",$B$11:$B$8770,"="&amp;B7341))/COUNTIFS($A$11:$A$8770,"="&amp;A7341,$F$11:$F$8770,"=COD1"),0)</f>
        <v>0</v>
      </c>
      <c r="U7341" t="e">
        <f>(VLOOKUP(F7341,tarifas!$C$7:$D$10,2,FALSE)+tarifas!$D$21)*datos!P7341</f>
        <v>#N/A</v>
      </c>
      <c r="V7341" t="e">
        <f t="shared" si="1038"/>
        <v>#N/A</v>
      </c>
      <c r="W7341">
        <f t="shared" si="1039"/>
        <v>0</v>
      </c>
    </row>
    <row r="7342" spans="1:23" x14ac:dyDescent="0.25">
      <c r="A7342">
        <f t="shared" si="1032"/>
        <v>301</v>
      </c>
      <c r="B7342">
        <f t="shared" si="1033"/>
        <v>11</v>
      </c>
      <c r="C7342" s="1">
        <f t="shared" si="1040"/>
        <v>41945.458333315553</v>
      </c>
      <c r="D7342" s="7">
        <v>393.06060606060606</v>
      </c>
      <c r="E7342" s="7"/>
      <c r="G7342">
        <v>45</v>
      </c>
      <c r="H7342" s="12">
        <v>189.44002242504729</v>
      </c>
      <c r="I7342" s="13">
        <f>$D$2*tarifas!$D$12/24</f>
        <v>1.4541666666666666</v>
      </c>
      <c r="J7342" s="13" t="e">
        <f>VLOOKUP(E7342&amp;" "&amp;F7342,tarifas!$A$13:$D$20,4,FALSE)*H7342</f>
        <v>#N/A</v>
      </c>
      <c r="K7342" s="13">
        <f>IF(F7342="COD1",tarifas!$D$11*(SUMIFS($H$11:$H$8770,$F$11:$F$8770,"=COD1",$B$11:$B$8770,"="&amp;B7342)/COUNTIFS($F$11:$F$8770,"=COD1",$B$11:$B$8770,"="&amp;B7342))/COUNTIFS($A$11:$A$8770,"="&amp;A7342,$F$11:$F$8770,"=COD1"),0)</f>
        <v>0</v>
      </c>
      <c r="L7342" s="13" t="e">
        <f>(VLOOKUP(F7342,tarifas!$C$7:$D$10,2,FALSE)+tarifas!$D$21)*datos!H7342</f>
        <v>#N/A</v>
      </c>
      <c r="M7342">
        <v>184.99679999999998</v>
      </c>
      <c r="N7342" s="13" t="e">
        <f t="shared" si="1034"/>
        <v>#N/A</v>
      </c>
      <c r="O7342">
        <f t="shared" si="1035"/>
        <v>184.99679999999998</v>
      </c>
      <c r="P7342" s="12">
        <f t="shared" si="1036"/>
        <v>4.4432224250473098</v>
      </c>
      <c r="Q7342">
        <f t="shared" si="1037"/>
        <v>0</v>
      </c>
      <c r="R7342">
        <f>$D$2*tarifas!$D$12/24</f>
        <v>1.4541666666666666</v>
      </c>
      <c r="S7342" t="e">
        <f>VLOOKUP(E7342&amp;" "&amp;F7342,tarifas!$A$13:$D$20,4,FALSE)*P7342</f>
        <v>#N/A</v>
      </c>
      <c r="T7342">
        <f>IF(F7342="COD1",tarifas!$D$11*(SUMIFS($P$11:$P$8770,$F$11:$F$8770,"=COD1",$B$11:$B$8770,"="&amp;B7342)/COUNTIFS($F$11:$F$8770,"=COD1",$B$11:$B$8770,"="&amp;B7342))/COUNTIFS($A$11:$A$8770,"="&amp;A7342,$F$11:$F$8770,"=COD1"),0)</f>
        <v>0</v>
      </c>
      <c r="U7342" t="e">
        <f>(VLOOKUP(F7342,tarifas!$C$7:$D$10,2,FALSE)+tarifas!$D$21)*datos!P7342</f>
        <v>#N/A</v>
      </c>
      <c r="V7342" t="e">
        <f t="shared" si="1038"/>
        <v>#N/A</v>
      </c>
      <c r="W7342">
        <f t="shared" si="1039"/>
        <v>0</v>
      </c>
    </row>
    <row r="7343" spans="1:23" x14ac:dyDescent="0.25">
      <c r="A7343">
        <f t="shared" si="1032"/>
        <v>301</v>
      </c>
      <c r="B7343">
        <f t="shared" si="1033"/>
        <v>11</v>
      </c>
      <c r="C7343" s="1">
        <f t="shared" si="1040"/>
        <v>41945.499999982218</v>
      </c>
      <c r="D7343" s="7">
        <v>494.28787878787875</v>
      </c>
      <c r="E7343" s="7"/>
      <c r="G7343">
        <v>46.54</v>
      </c>
      <c r="H7343" s="12">
        <v>191.84400265207779</v>
      </c>
      <c r="I7343" s="13">
        <f>$D$2*tarifas!$D$12/24</f>
        <v>1.4541666666666666</v>
      </c>
      <c r="J7343" s="13" t="e">
        <f>VLOOKUP(E7343&amp;" "&amp;F7343,tarifas!$A$13:$D$20,4,FALSE)*H7343</f>
        <v>#N/A</v>
      </c>
      <c r="K7343" s="13">
        <f>IF(F7343="COD1",tarifas!$D$11*(SUMIFS($H$11:$H$8770,$F$11:$F$8770,"=COD1",$B$11:$B$8770,"="&amp;B7343)/COUNTIFS($F$11:$F$8770,"=COD1",$B$11:$B$8770,"="&amp;B7343))/COUNTIFS($A$11:$A$8770,"="&amp;A7343,$F$11:$F$8770,"=COD1"),0)</f>
        <v>0</v>
      </c>
      <c r="L7343" s="13" t="e">
        <f>(VLOOKUP(F7343,tarifas!$C$7:$D$10,2,FALSE)+tarifas!$D$21)*datos!H7343</f>
        <v>#N/A</v>
      </c>
      <c r="M7343">
        <v>57.006029999999996</v>
      </c>
      <c r="N7343" s="13" t="e">
        <f t="shared" si="1034"/>
        <v>#N/A</v>
      </c>
      <c r="O7343">
        <f t="shared" si="1035"/>
        <v>57.006029999999996</v>
      </c>
      <c r="P7343" s="12">
        <f t="shared" si="1036"/>
        <v>134.83797265207778</v>
      </c>
      <c r="Q7343">
        <f t="shared" si="1037"/>
        <v>0</v>
      </c>
      <c r="R7343">
        <f>$D$2*tarifas!$D$12/24</f>
        <v>1.4541666666666666</v>
      </c>
      <c r="S7343" t="e">
        <f>VLOOKUP(E7343&amp;" "&amp;F7343,tarifas!$A$13:$D$20,4,FALSE)*P7343</f>
        <v>#N/A</v>
      </c>
      <c r="T7343">
        <f>IF(F7343="COD1",tarifas!$D$11*(SUMIFS($P$11:$P$8770,$F$11:$F$8770,"=COD1",$B$11:$B$8770,"="&amp;B7343)/COUNTIFS($F$11:$F$8770,"=COD1",$B$11:$B$8770,"="&amp;B7343))/COUNTIFS($A$11:$A$8770,"="&amp;A7343,$F$11:$F$8770,"=COD1"),0)</f>
        <v>0</v>
      </c>
      <c r="U7343" t="e">
        <f>(VLOOKUP(F7343,tarifas!$C$7:$D$10,2,FALSE)+tarifas!$D$21)*datos!P7343</f>
        <v>#N/A</v>
      </c>
      <c r="V7343" t="e">
        <f t="shared" si="1038"/>
        <v>#N/A</v>
      </c>
      <c r="W7343">
        <f t="shared" si="1039"/>
        <v>0</v>
      </c>
    </row>
    <row r="7344" spans="1:23" x14ac:dyDescent="0.25">
      <c r="A7344">
        <f t="shared" si="1032"/>
        <v>301</v>
      </c>
      <c r="B7344">
        <f t="shared" si="1033"/>
        <v>11</v>
      </c>
      <c r="C7344" s="1">
        <f t="shared" si="1040"/>
        <v>41945.541666648882</v>
      </c>
      <c r="D7344" s="7">
        <v>405.16666666666669</v>
      </c>
      <c r="E7344" s="7"/>
      <c r="G7344">
        <v>47.08</v>
      </c>
      <c r="H7344" s="12">
        <v>191.30682170789078</v>
      </c>
      <c r="I7344" s="13">
        <f>$D$2*tarifas!$D$12/24</f>
        <v>1.4541666666666666</v>
      </c>
      <c r="J7344" s="13" t="e">
        <f>VLOOKUP(E7344&amp;" "&amp;F7344,tarifas!$A$13:$D$20,4,FALSE)*H7344</f>
        <v>#N/A</v>
      </c>
      <c r="K7344" s="13">
        <f>IF(F7344="COD1",tarifas!$D$11*(SUMIFS($H$11:$H$8770,$F$11:$F$8770,"=COD1",$B$11:$B$8770,"="&amp;B7344)/COUNTIFS($F$11:$F$8770,"=COD1",$B$11:$B$8770,"="&amp;B7344))/COUNTIFS($A$11:$A$8770,"="&amp;A7344,$F$11:$F$8770,"=COD1"),0)</f>
        <v>0</v>
      </c>
      <c r="L7344" s="13" t="e">
        <f>(VLOOKUP(F7344,tarifas!$C$7:$D$10,2,FALSE)+tarifas!$D$21)*datos!H7344</f>
        <v>#N/A</v>
      </c>
      <c r="M7344">
        <v>5.3312200000000001</v>
      </c>
      <c r="N7344" s="13" t="e">
        <f t="shared" si="1034"/>
        <v>#N/A</v>
      </c>
      <c r="O7344">
        <f t="shared" si="1035"/>
        <v>5.3312200000000001</v>
      </c>
      <c r="P7344" s="12">
        <f t="shared" si="1036"/>
        <v>185.97560170789077</v>
      </c>
      <c r="Q7344">
        <f t="shared" si="1037"/>
        <v>0</v>
      </c>
      <c r="R7344">
        <f>$D$2*tarifas!$D$12/24</f>
        <v>1.4541666666666666</v>
      </c>
      <c r="S7344" t="e">
        <f>VLOOKUP(E7344&amp;" "&amp;F7344,tarifas!$A$13:$D$20,4,FALSE)*P7344</f>
        <v>#N/A</v>
      </c>
      <c r="T7344">
        <f>IF(F7344="COD1",tarifas!$D$11*(SUMIFS($P$11:$P$8770,$F$11:$F$8770,"=COD1",$B$11:$B$8770,"="&amp;B7344)/COUNTIFS($F$11:$F$8770,"=COD1",$B$11:$B$8770,"="&amp;B7344))/COUNTIFS($A$11:$A$8770,"="&amp;A7344,$F$11:$F$8770,"=COD1"),0)</f>
        <v>0</v>
      </c>
      <c r="U7344" t="e">
        <f>(VLOOKUP(F7344,tarifas!$C$7:$D$10,2,FALSE)+tarifas!$D$21)*datos!P7344</f>
        <v>#N/A</v>
      </c>
      <c r="V7344" t="e">
        <f t="shared" si="1038"/>
        <v>#N/A</v>
      </c>
      <c r="W7344">
        <f t="shared" si="1039"/>
        <v>0</v>
      </c>
    </row>
    <row r="7345" spans="1:23" x14ac:dyDescent="0.25">
      <c r="A7345">
        <f t="shared" si="1032"/>
        <v>301</v>
      </c>
      <c r="B7345">
        <f t="shared" si="1033"/>
        <v>11</v>
      </c>
      <c r="C7345" s="1">
        <f t="shared" si="1040"/>
        <v>41945.583333315546</v>
      </c>
      <c r="D7345" s="7">
        <v>288.22727272727275</v>
      </c>
      <c r="E7345" s="7"/>
      <c r="G7345">
        <v>47.08</v>
      </c>
      <c r="H7345" s="12">
        <v>192.24683295161176</v>
      </c>
      <c r="I7345" s="13">
        <f>$D$2*tarifas!$D$12/24</f>
        <v>1.4541666666666666</v>
      </c>
      <c r="J7345" s="13" t="e">
        <f>VLOOKUP(E7345&amp;" "&amp;F7345,tarifas!$A$13:$D$20,4,FALSE)*H7345</f>
        <v>#N/A</v>
      </c>
      <c r="K7345" s="13">
        <f>IF(F7345="COD1",tarifas!$D$11*(SUMIFS($H$11:$H$8770,$F$11:$F$8770,"=COD1",$B$11:$B$8770,"="&amp;B7345)/COUNTIFS($F$11:$F$8770,"=COD1",$B$11:$B$8770,"="&amp;B7345))/COUNTIFS($A$11:$A$8770,"="&amp;A7345,$F$11:$F$8770,"=COD1"),0)</f>
        <v>0</v>
      </c>
      <c r="L7345" s="13" t="e">
        <f>(VLOOKUP(F7345,tarifas!$C$7:$D$10,2,FALSE)+tarifas!$D$21)*datos!H7345</f>
        <v>#N/A</v>
      </c>
      <c r="M7345">
        <v>40.542400000000001</v>
      </c>
      <c r="N7345" s="13" t="e">
        <f t="shared" si="1034"/>
        <v>#N/A</v>
      </c>
      <c r="O7345">
        <f t="shared" si="1035"/>
        <v>40.542400000000001</v>
      </c>
      <c r="P7345" s="12">
        <f t="shared" si="1036"/>
        <v>151.70443295161175</v>
      </c>
      <c r="Q7345">
        <f t="shared" si="1037"/>
        <v>0</v>
      </c>
      <c r="R7345">
        <f>$D$2*tarifas!$D$12/24</f>
        <v>1.4541666666666666</v>
      </c>
      <c r="S7345" t="e">
        <f>VLOOKUP(E7345&amp;" "&amp;F7345,tarifas!$A$13:$D$20,4,FALSE)*P7345</f>
        <v>#N/A</v>
      </c>
      <c r="T7345">
        <f>IF(F7345="COD1",tarifas!$D$11*(SUMIFS($P$11:$P$8770,$F$11:$F$8770,"=COD1",$B$11:$B$8770,"="&amp;B7345)/COUNTIFS($F$11:$F$8770,"=COD1",$B$11:$B$8770,"="&amp;B7345))/COUNTIFS($A$11:$A$8770,"="&amp;A7345,$F$11:$F$8770,"=COD1"),0)</f>
        <v>0</v>
      </c>
      <c r="U7345" t="e">
        <f>(VLOOKUP(F7345,tarifas!$C$7:$D$10,2,FALSE)+tarifas!$D$21)*datos!P7345</f>
        <v>#N/A</v>
      </c>
      <c r="V7345" t="e">
        <f t="shared" si="1038"/>
        <v>#N/A</v>
      </c>
      <c r="W7345">
        <f t="shared" si="1039"/>
        <v>0</v>
      </c>
    </row>
    <row r="7346" spans="1:23" x14ac:dyDescent="0.25">
      <c r="A7346">
        <f t="shared" si="1032"/>
        <v>301</v>
      </c>
      <c r="B7346">
        <f t="shared" si="1033"/>
        <v>11</v>
      </c>
      <c r="C7346" s="1">
        <f t="shared" si="1040"/>
        <v>41945.62499998221</v>
      </c>
      <c r="D7346" s="7">
        <v>90.409090909090907</v>
      </c>
      <c r="E7346" s="7"/>
      <c r="G7346">
        <v>45</v>
      </c>
      <c r="H7346" s="12">
        <v>195.32745623296171</v>
      </c>
      <c r="I7346" s="13">
        <f>$D$2*tarifas!$D$12/24</f>
        <v>1.4541666666666666</v>
      </c>
      <c r="J7346" s="13" t="e">
        <f>VLOOKUP(E7346&amp;" "&amp;F7346,tarifas!$A$13:$D$20,4,FALSE)*H7346</f>
        <v>#N/A</v>
      </c>
      <c r="K7346" s="13">
        <f>IF(F7346="COD1",tarifas!$D$11*(SUMIFS($H$11:$H$8770,$F$11:$F$8770,"=COD1",$B$11:$B$8770,"="&amp;B7346)/COUNTIFS($F$11:$F$8770,"=COD1",$B$11:$B$8770,"="&amp;B7346))/COUNTIFS($A$11:$A$8770,"="&amp;A7346,$F$11:$F$8770,"=COD1"),0)</f>
        <v>0</v>
      </c>
      <c r="L7346" s="13" t="e">
        <f>(VLOOKUP(F7346,tarifas!$C$7:$D$10,2,FALSE)+tarifas!$D$21)*datos!H7346</f>
        <v>#N/A</v>
      </c>
      <c r="M7346">
        <v>6.2116899999999999</v>
      </c>
      <c r="N7346" s="13" t="e">
        <f t="shared" si="1034"/>
        <v>#N/A</v>
      </c>
      <c r="O7346">
        <f t="shared" si="1035"/>
        <v>6.2116899999999999</v>
      </c>
      <c r="P7346" s="12">
        <f t="shared" si="1036"/>
        <v>189.1157662329617</v>
      </c>
      <c r="Q7346">
        <f t="shared" si="1037"/>
        <v>0</v>
      </c>
      <c r="R7346">
        <f>$D$2*tarifas!$D$12/24</f>
        <v>1.4541666666666666</v>
      </c>
      <c r="S7346" t="e">
        <f>VLOOKUP(E7346&amp;" "&amp;F7346,tarifas!$A$13:$D$20,4,FALSE)*P7346</f>
        <v>#N/A</v>
      </c>
      <c r="T7346">
        <f>IF(F7346="COD1",tarifas!$D$11*(SUMIFS($P$11:$P$8770,$F$11:$F$8770,"=COD1",$B$11:$B$8770,"="&amp;B7346)/COUNTIFS($F$11:$F$8770,"=COD1",$B$11:$B$8770,"="&amp;B7346))/COUNTIFS($A$11:$A$8770,"="&amp;A7346,$F$11:$F$8770,"=COD1"),0)</f>
        <v>0</v>
      </c>
      <c r="U7346" t="e">
        <f>(VLOOKUP(F7346,tarifas!$C$7:$D$10,2,FALSE)+tarifas!$D$21)*datos!P7346</f>
        <v>#N/A</v>
      </c>
      <c r="V7346" t="e">
        <f t="shared" si="1038"/>
        <v>#N/A</v>
      </c>
      <c r="W7346">
        <f t="shared" si="1039"/>
        <v>0</v>
      </c>
    </row>
    <row r="7347" spans="1:23" x14ac:dyDescent="0.25">
      <c r="A7347">
        <f t="shared" si="1032"/>
        <v>301</v>
      </c>
      <c r="B7347">
        <f t="shared" si="1033"/>
        <v>11</v>
      </c>
      <c r="C7347" s="1">
        <f t="shared" si="1040"/>
        <v>41945.666666648875</v>
      </c>
      <c r="D7347" s="7">
        <v>0</v>
      </c>
      <c r="E7347" s="7"/>
      <c r="G7347">
        <v>44.27</v>
      </c>
      <c r="H7347" s="12">
        <v>202.17910973430358</v>
      </c>
      <c r="I7347" s="13">
        <f>$D$2*tarifas!$D$12/24</f>
        <v>1.4541666666666666</v>
      </c>
      <c r="J7347" s="13" t="e">
        <f>VLOOKUP(E7347&amp;" "&amp;F7347,tarifas!$A$13:$D$20,4,FALSE)*H7347</f>
        <v>#N/A</v>
      </c>
      <c r="K7347" s="13">
        <f>IF(F7347="COD1",tarifas!$D$11*(SUMIFS($H$11:$H$8770,$F$11:$F$8770,"=COD1",$B$11:$B$8770,"="&amp;B7347)/COUNTIFS($F$11:$F$8770,"=COD1",$B$11:$B$8770,"="&amp;B7347))/COUNTIFS($A$11:$A$8770,"="&amp;A7347,$F$11:$F$8770,"=COD1"),0)</f>
        <v>0</v>
      </c>
      <c r="L7347" s="13" t="e">
        <f>(VLOOKUP(F7347,tarifas!$C$7:$D$10,2,FALSE)+tarifas!$D$21)*datos!H7347</f>
        <v>#N/A</v>
      </c>
      <c r="M7347">
        <v>47.802370000000003</v>
      </c>
      <c r="N7347" s="13" t="e">
        <f t="shared" si="1034"/>
        <v>#N/A</v>
      </c>
      <c r="O7347">
        <f t="shared" si="1035"/>
        <v>47.802370000000003</v>
      </c>
      <c r="P7347" s="12">
        <f t="shared" si="1036"/>
        <v>154.37673973430358</v>
      </c>
      <c r="Q7347">
        <f t="shared" si="1037"/>
        <v>0</v>
      </c>
      <c r="R7347">
        <f>$D$2*tarifas!$D$12/24</f>
        <v>1.4541666666666666</v>
      </c>
      <c r="S7347" t="e">
        <f>VLOOKUP(E7347&amp;" "&amp;F7347,tarifas!$A$13:$D$20,4,FALSE)*P7347</f>
        <v>#N/A</v>
      </c>
      <c r="T7347">
        <f>IF(F7347="COD1",tarifas!$D$11*(SUMIFS($P$11:$P$8770,$F$11:$F$8770,"=COD1",$B$11:$B$8770,"="&amp;B7347)/COUNTIFS($F$11:$F$8770,"=COD1",$B$11:$B$8770,"="&amp;B7347))/COUNTIFS($A$11:$A$8770,"="&amp;A7347,$F$11:$F$8770,"=COD1"),0)</f>
        <v>0</v>
      </c>
      <c r="U7347" t="e">
        <f>(VLOOKUP(F7347,tarifas!$C$7:$D$10,2,FALSE)+tarifas!$D$21)*datos!P7347</f>
        <v>#N/A</v>
      </c>
      <c r="V7347" t="e">
        <f t="shared" si="1038"/>
        <v>#N/A</v>
      </c>
      <c r="W7347">
        <f t="shared" si="1039"/>
        <v>0</v>
      </c>
    </row>
    <row r="7348" spans="1:23" x14ac:dyDescent="0.25">
      <c r="A7348">
        <f t="shared" si="1032"/>
        <v>301</v>
      </c>
      <c r="B7348">
        <f t="shared" si="1033"/>
        <v>11</v>
      </c>
      <c r="C7348" s="1">
        <f t="shared" si="1040"/>
        <v>41945.708333315539</v>
      </c>
      <c r="D7348" s="7">
        <v>0</v>
      </c>
      <c r="E7348" s="7"/>
      <c r="G7348">
        <v>47.08</v>
      </c>
      <c r="H7348" s="12">
        <v>213.29275296124587</v>
      </c>
      <c r="I7348" s="13">
        <f>$D$2*tarifas!$D$12/24</f>
        <v>1.4541666666666666</v>
      </c>
      <c r="J7348" s="13" t="e">
        <f>VLOOKUP(E7348&amp;" "&amp;F7348,tarifas!$A$13:$D$20,4,FALSE)*H7348</f>
        <v>#N/A</v>
      </c>
      <c r="K7348" s="13">
        <f>IF(F7348="COD1",tarifas!$D$11*(SUMIFS($H$11:$H$8770,$F$11:$F$8770,"=COD1",$B$11:$B$8770,"="&amp;B7348)/COUNTIFS($F$11:$F$8770,"=COD1",$B$11:$B$8770,"="&amp;B7348))/COUNTIFS($A$11:$A$8770,"="&amp;A7348,$F$11:$F$8770,"=COD1"),0)</f>
        <v>0</v>
      </c>
      <c r="L7348" s="13" t="e">
        <f>(VLOOKUP(F7348,tarifas!$C$7:$D$10,2,FALSE)+tarifas!$D$21)*datos!H7348</f>
        <v>#N/A</v>
      </c>
      <c r="M7348">
        <v>0</v>
      </c>
      <c r="N7348" s="13" t="e">
        <f t="shared" si="1034"/>
        <v>#N/A</v>
      </c>
      <c r="O7348">
        <f t="shared" si="1035"/>
        <v>0</v>
      </c>
      <c r="P7348" s="12">
        <f t="shared" si="1036"/>
        <v>213.29275296124587</v>
      </c>
      <c r="Q7348">
        <f t="shared" si="1037"/>
        <v>0</v>
      </c>
      <c r="R7348">
        <f>$D$2*tarifas!$D$12/24</f>
        <v>1.4541666666666666</v>
      </c>
      <c r="S7348" t="e">
        <f>VLOOKUP(E7348&amp;" "&amp;F7348,tarifas!$A$13:$D$20,4,FALSE)*P7348</f>
        <v>#N/A</v>
      </c>
      <c r="T7348">
        <f>IF(F7348="COD1",tarifas!$D$11*(SUMIFS($P$11:$P$8770,$F$11:$F$8770,"=COD1",$B$11:$B$8770,"="&amp;B7348)/COUNTIFS($F$11:$F$8770,"=COD1",$B$11:$B$8770,"="&amp;B7348))/COUNTIFS($A$11:$A$8770,"="&amp;A7348,$F$11:$F$8770,"=COD1"),0)</f>
        <v>0</v>
      </c>
      <c r="U7348" t="e">
        <f>(VLOOKUP(F7348,tarifas!$C$7:$D$10,2,FALSE)+tarifas!$D$21)*datos!P7348</f>
        <v>#N/A</v>
      </c>
      <c r="V7348" t="e">
        <f t="shared" si="1038"/>
        <v>#N/A</v>
      </c>
      <c r="W7348">
        <f t="shared" si="1039"/>
        <v>0</v>
      </c>
    </row>
    <row r="7349" spans="1:23" x14ac:dyDescent="0.25">
      <c r="A7349">
        <f t="shared" si="1032"/>
        <v>301</v>
      </c>
      <c r="B7349">
        <f t="shared" si="1033"/>
        <v>11</v>
      </c>
      <c r="C7349" s="1">
        <f t="shared" si="1040"/>
        <v>41945.749999982203</v>
      </c>
      <c r="D7349" s="7">
        <v>0</v>
      </c>
      <c r="E7349" s="7"/>
      <c r="G7349">
        <v>56.71</v>
      </c>
      <c r="H7349" s="12">
        <v>214.65121482242506</v>
      </c>
      <c r="I7349" s="13">
        <f>$D$2*tarifas!$D$12/24</f>
        <v>1.4541666666666666</v>
      </c>
      <c r="J7349" s="13" t="e">
        <f>VLOOKUP(E7349&amp;" "&amp;F7349,tarifas!$A$13:$D$20,4,FALSE)*H7349</f>
        <v>#N/A</v>
      </c>
      <c r="K7349" s="13">
        <f>IF(F7349="COD1",tarifas!$D$11*(SUMIFS($H$11:$H$8770,$F$11:$F$8770,"=COD1",$B$11:$B$8770,"="&amp;B7349)/COUNTIFS($F$11:$F$8770,"=COD1",$B$11:$B$8770,"="&amp;B7349))/COUNTIFS($A$11:$A$8770,"="&amp;A7349,$F$11:$F$8770,"=COD1"),0)</f>
        <v>0</v>
      </c>
      <c r="L7349" s="13" t="e">
        <f>(VLOOKUP(F7349,tarifas!$C$7:$D$10,2,FALSE)+tarifas!$D$21)*datos!H7349</f>
        <v>#N/A</v>
      </c>
      <c r="M7349">
        <v>0</v>
      </c>
      <c r="N7349" s="13" t="e">
        <f t="shared" si="1034"/>
        <v>#N/A</v>
      </c>
      <c r="O7349">
        <f t="shared" si="1035"/>
        <v>0</v>
      </c>
      <c r="P7349" s="12">
        <f t="shared" si="1036"/>
        <v>214.65121482242506</v>
      </c>
      <c r="Q7349">
        <f t="shared" si="1037"/>
        <v>0</v>
      </c>
      <c r="R7349">
        <f>$D$2*tarifas!$D$12/24</f>
        <v>1.4541666666666666</v>
      </c>
      <c r="S7349" t="e">
        <f>VLOOKUP(E7349&amp;" "&amp;F7349,tarifas!$A$13:$D$20,4,FALSE)*P7349</f>
        <v>#N/A</v>
      </c>
      <c r="T7349">
        <f>IF(F7349="COD1",tarifas!$D$11*(SUMIFS($P$11:$P$8770,$F$11:$F$8770,"=COD1",$B$11:$B$8770,"="&amp;B7349)/COUNTIFS($F$11:$F$8770,"=COD1",$B$11:$B$8770,"="&amp;B7349))/COUNTIFS($A$11:$A$8770,"="&amp;A7349,$F$11:$F$8770,"=COD1"),0)</f>
        <v>0</v>
      </c>
      <c r="U7349" t="e">
        <f>(VLOOKUP(F7349,tarifas!$C$7:$D$10,2,FALSE)+tarifas!$D$21)*datos!P7349</f>
        <v>#N/A</v>
      </c>
      <c r="V7349" t="e">
        <f t="shared" si="1038"/>
        <v>#N/A</v>
      </c>
      <c r="W7349">
        <f t="shared" si="1039"/>
        <v>0</v>
      </c>
    </row>
    <row r="7350" spans="1:23" x14ac:dyDescent="0.25">
      <c r="A7350">
        <f t="shared" si="1032"/>
        <v>301</v>
      </c>
      <c r="B7350">
        <f t="shared" si="1033"/>
        <v>11</v>
      </c>
      <c r="C7350" s="1">
        <f t="shared" si="1040"/>
        <v>41945.791666648867</v>
      </c>
      <c r="D7350" s="7">
        <v>0</v>
      </c>
      <c r="E7350" s="7"/>
      <c r="G7350">
        <v>62.6</v>
      </c>
      <c r="H7350" s="12">
        <v>207.30963087441876</v>
      </c>
      <c r="I7350" s="13">
        <f>$D$2*tarifas!$D$12/24</f>
        <v>1.4541666666666666</v>
      </c>
      <c r="J7350" s="13" t="e">
        <f>VLOOKUP(E7350&amp;" "&amp;F7350,tarifas!$A$13:$D$20,4,FALSE)*H7350</f>
        <v>#N/A</v>
      </c>
      <c r="K7350" s="13">
        <f>IF(F7350="COD1",tarifas!$D$11*(SUMIFS($H$11:$H$8770,$F$11:$F$8770,"=COD1",$B$11:$B$8770,"="&amp;B7350)/COUNTIFS($F$11:$F$8770,"=COD1",$B$11:$B$8770,"="&amp;B7350))/COUNTIFS($A$11:$A$8770,"="&amp;A7350,$F$11:$F$8770,"=COD1"),0)</f>
        <v>0</v>
      </c>
      <c r="L7350" s="13" t="e">
        <f>(VLOOKUP(F7350,tarifas!$C$7:$D$10,2,FALSE)+tarifas!$D$21)*datos!H7350</f>
        <v>#N/A</v>
      </c>
      <c r="M7350">
        <v>0</v>
      </c>
      <c r="N7350" s="13" t="e">
        <f t="shared" si="1034"/>
        <v>#N/A</v>
      </c>
      <c r="O7350">
        <f t="shared" si="1035"/>
        <v>0</v>
      </c>
      <c r="P7350" s="12">
        <f t="shared" si="1036"/>
        <v>207.30963087441876</v>
      </c>
      <c r="Q7350">
        <f t="shared" si="1037"/>
        <v>0</v>
      </c>
      <c r="R7350">
        <f>$D$2*tarifas!$D$12/24</f>
        <v>1.4541666666666666</v>
      </c>
      <c r="S7350" t="e">
        <f>VLOOKUP(E7350&amp;" "&amp;F7350,tarifas!$A$13:$D$20,4,FALSE)*P7350</f>
        <v>#N/A</v>
      </c>
      <c r="T7350">
        <f>IF(F7350="COD1",tarifas!$D$11*(SUMIFS($P$11:$P$8770,$F$11:$F$8770,"=COD1",$B$11:$B$8770,"="&amp;B7350)/COUNTIFS($F$11:$F$8770,"=COD1",$B$11:$B$8770,"="&amp;B7350))/COUNTIFS($A$11:$A$8770,"="&amp;A7350,$F$11:$F$8770,"=COD1"),0)</f>
        <v>0</v>
      </c>
      <c r="U7350" t="e">
        <f>(VLOOKUP(F7350,tarifas!$C$7:$D$10,2,FALSE)+tarifas!$D$21)*datos!P7350</f>
        <v>#N/A</v>
      </c>
      <c r="V7350" t="e">
        <f t="shared" si="1038"/>
        <v>#N/A</v>
      </c>
      <c r="W7350">
        <f t="shared" si="1039"/>
        <v>0</v>
      </c>
    </row>
    <row r="7351" spans="1:23" x14ac:dyDescent="0.25">
      <c r="A7351">
        <f t="shared" si="1032"/>
        <v>301</v>
      </c>
      <c r="B7351">
        <f t="shared" si="1033"/>
        <v>11</v>
      </c>
      <c r="C7351" s="1">
        <f t="shared" si="1040"/>
        <v>41945.833333315531</v>
      </c>
      <c r="D7351" s="7">
        <v>0</v>
      </c>
      <c r="E7351" s="7"/>
      <c r="G7351">
        <v>65.13</v>
      </c>
      <c r="H7351" s="12">
        <v>223.56596396106028</v>
      </c>
      <c r="I7351" s="13">
        <f>$D$2*tarifas!$D$12/24</f>
        <v>1.4541666666666666</v>
      </c>
      <c r="J7351" s="13" t="e">
        <f>VLOOKUP(E7351&amp;" "&amp;F7351,tarifas!$A$13:$D$20,4,FALSE)*H7351</f>
        <v>#N/A</v>
      </c>
      <c r="K7351" s="13">
        <f>IF(F7351="COD1",tarifas!$D$11*(SUMIFS($H$11:$H$8770,$F$11:$F$8770,"=COD1",$B$11:$B$8770,"="&amp;B7351)/COUNTIFS($F$11:$F$8770,"=COD1",$B$11:$B$8770,"="&amp;B7351))/COUNTIFS($A$11:$A$8770,"="&amp;A7351,$F$11:$F$8770,"=COD1"),0)</f>
        <v>0</v>
      </c>
      <c r="L7351" s="13" t="e">
        <f>(VLOOKUP(F7351,tarifas!$C$7:$D$10,2,FALSE)+tarifas!$D$21)*datos!H7351</f>
        <v>#N/A</v>
      </c>
      <c r="M7351">
        <v>0</v>
      </c>
      <c r="N7351" s="13" t="e">
        <f t="shared" si="1034"/>
        <v>#N/A</v>
      </c>
      <c r="O7351">
        <f t="shared" si="1035"/>
        <v>0</v>
      </c>
      <c r="P7351" s="12">
        <f t="shared" si="1036"/>
        <v>223.56596396106028</v>
      </c>
      <c r="Q7351">
        <f t="shared" si="1037"/>
        <v>0</v>
      </c>
      <c r="R7351">
        <f>$D$2*tarifas!$D$12/24</f>
        <v>1.4541666666666666</v>
      </c>
      <c r="S7351" t="e">
        <f>VLOOKUP(E7351&amp;" "&amp;F7351,tarifas!$A$13:$D$20,4,FALSE)*P7351</f>
        <v>#N/A</v>
      </c>
      <c r="T7351">
        <f>IF(F7351="COD1",tarifas!$D$11*(SUMIFS($P$11:$P$8770,$F$11:$F$8770,"=COD1",$B$11:$B$8770,"="&amp;B7351)/COUNTIFS($F$11:$F$8770,"=COD1",$B$11:$B$8770,"="&amp;B7351))/COUNTIFS($A$11:$A$8770,"="&amp;A7351,$F$11:$F$8770,"=COD1"),0)</f>
        <v>0</v>
      </c>
      <c r="U7351" t="e">
        <f>(VLOOKUP(F7351,tarifas!$C$7:$D$10,2,FALSE)+tarifas!$D$21)*datos!P7351</f>
        <v>#N/A</v>
      </c>
      <c r="V7351" t="e">
        <f t="shared" si="1038"/>
        <v>#N/A</v>
      </c>
      <c r="W7351">
        <f t="shared" si="1039"/>
        <v>0</v>
      </c>
    </row>
    <row r="7352" spans="1:23" x14ac:dyDescent="0.25">
      <c r="A7352">
        <f t="shared" si="1032"/>
        <v>301</v>
      </c>
      <c r="B7352">
        <f t="shared" si="1033"/>
        <v>11</v>
      </c>
      <c r="C7352" s="1">
        <f t="shared" si="1040"/>
        <v>41945.874999982196</v>
      </c>
      <c r="D7352" s="7">
        <v>0</v>
      </c>
      <c r="E7352" s="7"/>
      <c r="G7352">
        <v>64.02</v>
      </c>
      <c r="H7352" s="12">
        <v>226.80931105795935</v>
      </c>
      <c r="I7352" s="13">
        <f>$D$2*tarifas!$D$12/24</f>
        <v>1.4541666666666666</v>
      </c>
      <c r="J7352" s="13" t="e">
        <f>VLOOKUP(E7352&amp;" "&amp;F7352,tarifas!$A$13:$D$20,4,FALSE)*H7352</f>
        <v>#N/A</v>
      </c>
      <c r="K7352" s="13">
        <f>IF(F7352="COD1",tarifas!$D$11*(SUMIFS($H$11:$H$8770,$F$11:$F$8770,"=COD1",$B$11:$B$8770,"="&amp;B7352)/COUNTIFS($F$11:$F$8770,"=COD1",$B$11:$B$8770,"="&amp;B7352))/COUNTIFS($A$11:$A$8770,"="&amp;A7352,$F$11:$F$8770,"=COD1"),0)</f>
        <v>0</v>
      </c>
      <c r="L7352" s="13" t="e">
        <f>(VLOOKUP(F7352,tarifas!$C$7:$D$10,2,FALSE)+tarifas!$D$21)*datos!H7352</f>
        <v>#N/A</v>
      </c>
      <c r="M7352">
        <v>0</v>
      </c>
      <c r="N7352" s="13" t="e">
        <f t="shared" si="1034"/>
        <v>#N/A</v>
      </c>
      <c r="O7352">
        <f t="shared" si="1035"/>
        <v>0</v>
      </c>
      <c r="P7352" s="12">
        <f t="shared" si="1036"/>
        <v>226.80931105795935</v>
      </c>
      <c r="Q7352">
        <f t="shared" si="1037"/>
        <v>0</v>
      </c>
      <c r="R7352">
        <f>$D$2*tarifas!$D$12/24</f>
        <v>1.4541666666666666</v>
      </c>
      <c r="S7352" t="e">
        <f>VLOOKUP(E7352&amp;" "&amp;F7352,tarifas!$A$13:$D$20,4,FALSE)*P7352</f>
        <v>#N/A</v>
      </c>
      <c r="T7352">
        <f>IF(F7352="COD1",tarifas!$D$11*(SUMIFS($P$11:$P$8770,$F$11:$F$8770,"=COD1",$B$11:$B$8770,"="&amp;B7352)/COUNTIFS($F$11:$F$8770,"=COD1",$B$11:$B$8770,"="&amp;B7352))/COUNTIFS($A$11:$A$8770,"="&amp;A7352,$F$11:$F$8770,"=COD1"),0)</f>
        <v>0</v>
      </c>
      <c r="U7352" t="e">
        <f>(VLOOKUP(F7352,tarifas!$C$7:$D$10,2,FALSE)+tarifas!$D$21)*datos!P7352</f>
        <v>#N/A</v>
      </c>
      <c r="V7352" t="e">
        <f t="shared" si="1038"/>
        <v>#N/A</v>
      </c>
      <c r="W7352">
        <f t="shared" si="1039"/>
        <v>0</v>
      </c>
    </row>
    <row r="7353" spans="1:23" x14ac:dyDescent="0.25">
      <c r="A7353">
        <f t="shared" si="1032"/>
        <v>301</v>
      </c>
      <c r="B7353">
        <f t="shared" si="1033"/>
        <v>11</v>
      </c>
      <c r="C7353" s="1">
        <f t="shared" si="1040"/>
        <v>41945.91666664886</v>
      </c>
      <c r="D7353" s="7">
        <v>0</v>
      </c>
      <c r="E7353" s="7"/>
      <c r="G7353">
        <v>61.03</v>
      </c>
      <c r="H7353" s="12">
        <v>228.0443864077709</v>
      </c>
      <c r="I7353" s="13">
        <f>$D$2*tarifas!$D$12/24</f>
        <v>1.4541666666666666</v>
      </c>
      <c r="J7353" s="13" t="e">
        <f>VLOOKUP(E7353&amp;" "&amp;F7353,tarifas!$A$13:$D$20,4,FALSE)*H7353</f>
        <v>#N/A</v>
      </c>
      <c r="K7353" s="13">
        <f>IF(F7353="COD1",tarifas!$D$11*(SUMIFS($H$11:$H$8770,$F$11:$F$8770,"=COD1",$B$11:$B$8770,"="&amp;B7353)/COUNTIFS($F$11:$F$8770,"=COD1",$B$11:$B$8770,"="&amp;B7353))/COUNTIFS($A$11:$A$8770,"="&amp;A7353,$F$11:$F$8770,"=COD1"),0)</f>
        <v>0</v>
      </c>
      <c r="L7353" s="13" t="e">
        <f>(VLOOKUP(F7353,tarifas!$C$7:$D$10,2,FALSE)+tarifas!$D$21)*datos!H7353</f>
        <v>#N/A</v>
      </c>
      <c r="M7353">
        <v>0</v>
      </c>
      <c r="N7353" s="13" t="e">
        <f t="shared" si="1034"/>
        <v>#N/A</v>
      </c>
      <c r="O7353">
        <f t="shared" si="1035"/>
        <v>0</v>
      </c>
      <c r="P7353" s="12">
        <f t="shared" si="1036"/>
        <v>228.0443864077709</v>
      </c>
      <c r="Q7353">
        <f t="shared" si="1037"/>
        <v>0</v>
      </c>
      <c r="R7353">
        <f>$D$2*tarifas!$D$12/24</f>
        <v>1.4541666666666666</v>
      </c>
      <c r="S7353" t="e">
        <f>VLOOKUP(E7353&amp;" "&amp;F7353,tarifas!$A$13:$D$20,4,FALSE)*P7353</f>
        <v>#N/A</v>
      </c>
      <c r="T7353">
        <f>IF(F7353="COD1",tarifas!$D$11*(SUMIFS($P$11:$P$8770,$F$11:$F$8770,"=COD1",$B$11:$B$8770,"="&amp;B7353)/COUNTIFS($F$11:$F$8770,"=COD1",$B$11:$B$8770,"="&amp;B7353))/COUNTIFS($A$11:$A$8770,"="&amp;A7353,$F$11:$F$8770,"=COD1"),0)</f>
        <v>0</v>
      </c>
      <c r="U7353" t="e">
        <f>(VLOOKUP(F7353,tarifas!$C$7:$D$10,2,FALSE)+tarifas!$D$21)*datos!P7353</f>
        <v>#N/A</v>
      </c>
      <c r="V7353" t="e">
        <f t="shared" si="1038"/>
        <v>#N/A</v>
      </c>
      <c r="W7353">
        <f t="shared" si="1039"/>
        <v>0</v>
      </c>
    </row>
    <row r="7354" spans="1:23" x14ac:dyDescent="0.25">
      <c r="A7354">
        <f t="shared" si="1032"/>
        <v>301</v>
      </c>
      <c r="B7354">
        <f t="shared" si="1033"/>
        <v>11</v>
      </c>
      <c r="C7354" s="1">
        <f t="shared" si="1040"/>
        <v>41945.958333315524</v>
      </c>
      <c r="D7354" s="7">
        <v>0</v>
      </c>
      <c r="E7354" s="7"/>
      <c r="G7354">
        <v>55.7</v>
      </c>
      <c r="H7354" s="12">
        <v>227.58365705752323</v>
      </c>
      <c r="I7354" s="13">
        <f>$D$2*tarifas!$D$12/24</f>
        <v>1.4541666666666666</v>
      </c>
      <c r="J7354" s="13" t="e">
        <f>VLOOKUP(E7354&amp;" "&amp;F7354,tarifas!$A$13:$D$20,4,FALSE)*H7354</f>
        <v>#N/A</v>
      </c>
      <c r="K7354" s="13">
        <f>IF(F7354="COD1",tarifas!$D$11*(SUMIFS($H$11:$H$8770,$F$11:$F$8770,"=COD1",$B$11:$B$8770,"="&amp;B7354)/COUNTIFS($F$11:$F$8770,"=COD1",$B$11:$B$8770,"="&amp;B7354))/COUNTIFS($A$11:$A$8770,"="&amp;A7354,$F$11:$F$8770,"=COD1"),0)</f>
        <v>0</v>
      </c>
      <c r="L7354" s="13" t="e">
        <f>(VLOOKUP(F7354,tarifas!$C$7:$D$10,2,FALSE)+tarifas!$D$21)*datos!H7354</f>
        <v>#N/A</v>
      </c>
      <c r="M7354">
        <v>0</v>
      </c>
      <c r="N7354" s="13" t="e">
        <f t="shared" si="1034"/>
        <v>#N/A</v>
      </c>
      <c r="O7354">
        <f t="shared" si="1035"/>
        <v>0</v>
      </c>
      <c r="P7354" s="12">
        <f t="shared" si="1036"/>
        <v>227.58365705752323</v>
      </c>
      <c r="Q7354">
        <f t="shared" si="1037"/>
        <v>0</v>
      </c>
      <c r="R7354">
        <f>$D$2*tarifas!$D$12/24</f>
        <v>1.4541666666666666</v>
      </c>
      <c r="S7354" t="e">
        <f>VLOOKUP(E7354&amp;" "&amp;F7354,tarifas!$A$13:$D$20,4,FALSE)*P7354</f>
        <v>#N/A</v>
      </c>
      <c r="T7354">
        <f>IF(F7354="COD1",tarifas!$D$11*(SUMIFS($P$11:$P$8770,$F$11:$F$8770,"=COD1",$B$11:$B$8770,"="&amp;B7354)/COUNTIFS($F$11:$F$8770,"=COD1",$B$11:$B$8770,"="&amp;B7354))/COUNTIFS($A$11:$A$8770,"="&amp;A7354,$F$11:$F$8770,"=COD1"),0)</f>
        <v>0</v>
      </c>
      <c r="U7354" t="e">
        <f>(VLOOKUP(F7354,tarifas!$C$7:$D$10,2,FALSE)+tarifas!$D$21)*datos!P7354</f>
        <v>#N/A</v>
      </c>
      <c r="V7354" t="e">
        <f t="shared" si="1038"/>
        <v>#N/A</v>
      </c>
      <c r="W7354">
        <f t="shared" si="1039"/>
        <v>0</v>
      </c>
    </row>
    <row r="7355" spans="1:23" x14ac:dyDescent="0.25">
      <c r="A7355">
        <f t="shared" si="1032"/>
        <v>302</v>
      </c>
      <c r="B7355">
        <f t="shared" si="1033"/>
        <v>11</v>
      </c>
      <c r="C7355" s="1">
        <f t="shared" si="1040"/>
        <v>41945.999999982188</v>
      </c>
      <c r="D7355" s="7">
        <v>0</v>
      </c>
      <c r="E7355" s="7"/>
      <c r="G7355">
        <v>46.54</v>
      </c>
      <c r="H7355" s="12">
        <v>223.40688143794799</v>
      </c>
      <c r="I7355" s="13">
        <f>$D$2*tarifas!$D$12/24</f>
        <v>1.4541666666666666</v>
      </c>
      <c r="J7355" s="13" t="e">
        <f>VLOOKUP(E7355&amp;" "&amp;F7355,tarifas!$A$13:$D$20,4,FALSE)*H7355</f>
        <v>#N/A</v>
      </c>
      <c r="K7355" s="13">
        <f>IF(F7355="COD1",tarifas!$D$11*(SUMIFS($H$11:$H$8770,$F$11:$F$8770,"=COD1",$B$11:$B$8770,"="&amp;B7355)/COUNTIFS($F$11:$F$8770,"=COD1",$B$11:$B$8770,"="&amp;B7355))/COUNTIFS($A$11:$A$8770,"="&amp;A7355,$F$11:$F$8770,"=COD1"),0)</f>
        <v>0</v>
      </c>
      <c r="L7355" s="13" t="e">
        <f>(VLOOKUP(F7355,tarifas!$C$7:$D$10,2,FALSE)+tarifas!$D$21)*datos!H7355</f>
        <v>#N/A</v>
      </c>
      <c r="M7355">
        <v>0</v>
      </c>
      <c r="N7355" s="13" t="e">
        <f t="shared" si="1034"/>
        <v>#N/A</v>
      </c>
      <c r="O7355">
        <f t="shared" si="1035"/>
        <v>0</v>
      </c>
      <c r="P7355" s="12">
        <f t="shared" si="1036"/>
        <v>223.40688143794799</v>
      </c>
      <c r="Q7355">
        <f t="shared" si="1037"/>
        <v>0</v>
      </c>
      <c r="R7355">
        <f>$D$2*tarifas!$D$12/24</f>
        <v>1.4541666666666666</v>
      </c>
      <c r="S7355" t="e">
        <f>VLOOKUP(E7355&amp;" "&amp;F7355,tarifas!$A$13:$D$20,4,FALSE)*P7355</f>
        <v>#N/A</v>
      </c>
      <c r="T7355">
        <f>IF(F7355="COD1",tarifas!$D$11*(SUMIFS($P$11:$P$8770,$F$11:$F$8770,"=COD1",$B$11:$B$8770,"="&amp;B7355)/COUNTIFS($F$11:$F$8770,"=COD1",$B$11:$B$8770,"="&amp;B7355))/COUNTIFS($A$11:$A$8770,"="&amp;A7355,$F$11:$F$8770,"=COD1"),0)</f>
        <v>0</v>
      </c>
      <c r="U7355" t="e">
        <f>(VLOOKUP(F7355,tarifas!$C$7:$D$10,2,FALSE)+tarifas!$D$21)*datos!P7355</f>
        <v>#N/A</v>
      </c>
      <c r="V7355" t="e">
        <f t="shared" si="1038"/>
        <v>#N/A</v>
      </c>
      <c r="W7355">
        <f t="shared" si="1039"/>
        <v>0</v>
      </c>
    </row>
    <row r="7356" spans="1:23" x14ac:dyDescent="0.25">
      <c r="A7356">
        <f t="shared" si="1032"/>
        <v>302</v>
      </c>
      <c r="B7356">
        <f t="shared" si="1033"/>
        <v>11</v>
      </c>
      <c r="C7356" s="1">
        <f t="shared" si="1040"/>
        <v>41946.041666648853</v>
      </c>
      <c r="D7356" s="7">
        <v>0</v>
      </c>
      <c r="E7356" s="7"/>
      <c r="G7356">
        <v>40.46</v>
      </c>
      <c r="H7356" s="12">
        <v>222.16947104512974</v>
      </c>
      <c r="I7356" s="13">
        <f>$D$2*tarifas!$D$12/24</f>
        <v>1.4541666666666666</v>
      </c>
      <c r="J7356" s="13" t="e">
        <f>VLOOKUP(E7356&amp;" "&amp;F7356,tarifas!$A$13:$D$20,4,FALSE)*H7356</f>
        <v>#N/A</v>
      </c>
      <c r="K7356" s="13">
        <f>IF(F7356="COD1",tarifas!$D$11*(SUMIFS($H$11:$H$8770,$F$11:$F$8770,"=COD1",$B$11:$B$8770,"="&amp;B7356)/COUNTIFS($F$11:$F$8770,"=COD1",$B$11:$B$8770,"="&amp;B7356))/COUNTIFS($A$11:$A$8770,"="&amp;A7356,$F$11:$F$8770,"=COD1"),0)</f>
        <v>0</v>
      </c>
      <c r="L7356" s="13" t="e">
        <f>(VLOOKUP(F7356,tarifas!$C$7:$D$10,2,FALSE)+tarifas!$D$21)*datos!H7356</f>
        <v>#N/A</v>
      </c>
      <c r="M7356">
        <v>0</v>
      </c>
      <c r="N7356" s="13" t="e">
        <f t="shared" si="1034"/>
        <v>#N/A</v>
      </c>
      <c r="O7356">
        <f t="shared" si="1035"/>
        <v>0</v>
      </c>
      <c r="P7356" s="12">
        <f t="shared" si="1036"/>
        <v>222.16947104512974</v>
      </c>
      <c r="Q7356">
        <f t="shared" si="1037"/>
        <v>0</v>
      </c>
      <c r="R7356">
        <f>$D$2*tarifas!$D$12/24</f>
        <v>1.4541666666666666</v>
      </c>
      <c r="S7356" t="e">
        <f>VLOOKUP(E7356&amp;" "&amp;F7356,tarifas!$A$13:$D$20,4,FALSE)*P7356</f>
        <v>#N/A</v>
      </c>
      <c r="T7356">
        <f>IF(F7356="COD1",tarifas!$D$11*(SUMIFS($P$11:$P$8770,$F$11:$F$8770,"=COD1",$B$11:$B$8770,"="&amp;B7356)/COUNTIFS($F$11:$F$8770,"=COD1",$B$11:$B$8770,"="&amp;B7356))/COUNTIFS($A$11:$A$8770,"="&amp;A7356,$F$11:$F$8770,"=COD1"),0)</f>
        <v>0</v>
      </c>
      <c r="U7356" t="e">
        <f>(VLOOKUP(F7356,tarifas!$C$7:$D$10,2,FALSE)+tarifas!$D$21)*datos!P7356</f>
        <v>#N/A</v>
      </c>
      <c r="V7356" t="e">
        <f t="shared" si="1038"/>
        <v>#N/A</v>
      </c>
      <c r="W7356">
        <f t="shared" si="1039"/>
        <v>0</v>
      </c>
    </row>
    <row r="7357" spans="1:23" x14ac:dyDescent="0.25">
      <c r="A7357">
        <f t="shared" si="1032"/>
        <v>302</v>
      </c>
      <c r="B7357">
        <f t="shared" si="1033"/>
        <v>11</v>
      </c>
      <c r="C7357" s="1">
        <f t="shared" si="1040"/>
        <v>41946.083333315517</v>
      </c>
      <c r="D7357" s="7">
        <v>0</v>
      </c>
      <c r="E7357" s="7"/>
      <c r="G7357">
        <v>29.74</v>
      </c>
      <c r="H7357" s="12">
        <v>219.0183669509081</v>
      </c>
      <c r="I7357" s="13">
        <f>$D$2*tarifas!$D$12/24</f>
        <v>1.4541666666666666</v>
      </c>
      <c r="J7357" s="13" t="e">
        <f>VLOOKUP(E7357&amp;" "&amp;F7357,tarifas!$A$13:$D$20,4,FALSE)*H7357</f>
        <v>#N/A</v>
      </c>
      <c r="K7357" s="13">
        <f>IF(F7357="COD1",tarifas!$D$11*(SUMIFS($H$11:$H$8770,$F$11:$F$8770,"=COD1",$B$11:$B$8770,"="&amp;B7357)/COUNTIFS($F$11:$F$8770,"=COD1",$B$11:$B$8770,"="&amp;B7357))/COUNTIFS($A$11:$A$8770,"="&amp;A7357,$F$11:$F$8770,"=COD1"),0)</f>
        <v>0</v>
      </c>
      <c r="L7357" s="13" t="e">
        <f>(VLOOKUP(F7357,tarifas!$C$7:$D$10,2,FALSE)+tarifas!$D$21)*datos!H7357</f>
        <v>#N/A</v>
      </c>
      <c r="M7357">
        <v>0</v>
      </c>
      <c r="N7357" s="13" t="e">
        <f t="shared" si="1034"/>
        <v>#N/A</v>
      </c>
      <c r="O7357">
        <f t="shared" si="1035"/>
        <v>0</v>
      </c>
      <c r="P7357" s="12">
        <f t="shared" si="1036"/>
        <v>219.0183669509081</v>
      </c>
      <c r="Q7357">
        <f t="shared" si="1037"/>
        <v>0</v>
      </c>
      <c r="R7357">
        <f>$D$2*tarifas!$D$12/24</f>
        <v>1.4541666666666666</v>
      </c>
      <c r="S7357" t="e">
        <f>VLOOKUP(E7357&amp;" "&amp;F7357,tarifas!$A$13:$D$20,4,FALSE)*P7357</f>
        <v>#N/A</v>
      </c>
      <c r="T7357">
        <f>IF(F7357="COD1",tarifas!$D$11*(SUMIFS($P$11:$P$8770,$F$11:$F$8770,"=COD1",$B$11:$B$8770,"="&amp;B7357)/COUNTIFS($F$11:$F$8770,"=COD1",$B$11:$B$8770,"="&amp;B7357))/COUNTIFS($A$11:$A$8770,"="&amp;A7357,$F$11:$F$8770,"=COD1"),0)</f>
        <v>0</v>
      </c>
      <c r="U7357" t="e">
        <f>(VLOOKUP(F7357,tarifas!$C$7:$D$10,2,FALSE)+tarifas!$D$21)*datos!P7357</f>
        <v>#N/A</v>
      </c>
      <c r="V7357" t="e">
        <f t="shared" si="1038"/>
        <v>#N/A</v>
      </c>
      <c r="W7357">
        <f t="shared" si="1039"/>
        <v>0</v>
      </c>
    </row>
    <row r="7358" spans="1:23" x14ac:dyDescent="0.25">
      <c r="A7358">
        <f t="shared" si="1032"/>
        <v>302</v>
      </c>
      <c r="B7358">
        <f t="shared" si="1033"/>
        <v>11</v>
      </c>
      <c r="C7358" s="1">
        <f t="shared" si="1040"/>
        <v>41946.124999982181</v>
      </c>
      <c r="D7358" s="7">
        <v>0</v>
      </c>
      <c r="E7358" s="7"/>
      <c r="G7358">
        <v>29.63</v>
      </c>
      <c r="H7358" s="12">
        <v>216.41107449790059</v>
      </c>
      <c r="I7358" s="13">
        <f>$D$2*tarifas!$D$12/24</f>
        <v>1.4541666666666666</v>
      </c>
      <c r="J7358" s="13" t="e">
        <f>VLOOKUP(E7358&amp;" "&amp;F7358,tarifas!$A$13:$D$20,4,FALSE)*H7358</f>
        <v>#N/A</v>
      </c>
      <c r="K7358" s="13">
        <f>IF(F7358="COD1",tarifas!$D$11*(SUMIFS($H$11:$H$8770,$F$11:$F$8770,"=COD1",$B$11:$B$8770,"="&amp;B7358)/COUNTIFS($F$11:$F$8770,"=COD1",$B$11:$B$8770,"="&amp;B7358))/COUNTIFS($A$11:$A$8770,"="&amp;A7358,$F$11:$F$8770,"=COD1"),0)</f>
        <v>0</v>
      </c>
      <c r="L7358" s="13" t="e">
        <f>(VLOOKUP(F7358,tarifas!$C$7:$D$10,2,FALSE)+tarifas!$D$21)*datos!H7358</f>
        <v>#N/A</v>
      </c>
      <c r="M7358">
        <v>0</v>
      </c>
      <c r="N7358" s="13" t="e">
        <f t="shared" si="1034"/>
        <v>#N/A</v>
      </c>
      <c r="O7358">
        <f t="shared" si="1035"/>
        <v>0</v>
      </c>
      <c r="P7358" s="12">
        <f t="shared" si="1036"/>
        <v>216.41107449790059</v>
      </c>
      <c r="Q7358">
        <f t="shared" si="1037"/>
        <v>0</v>
      </c>
      <c r="R7358">
        <f>$D$2*tarifas!$D$12/24</f>
        <v>1.4541666666666666</v>
      </c>
      <c r="S7358" t="e">
        <f>VLOOKUP(E7358&amp;" "&amp;F7358,tarifas!$A$13:$D$20,4,FALSE)*P7358</f>
        <v>#N/A</v>
      </c>
      <c r="T7358">
        <f>IF(F7358="COD1",tarifas!$D$11*(SUMIFS($P$11:$P$8770,$F$11:$F$8770,"=COD1",$B$11:$B$8770,"="&amp;B7358)/COUNTIFS($F$11:$F$8770,"=COD1",$B$11:$B$8770,"="&amp;B7358))/COUNTIFS($A$11:$A$8770,"="&amp;A7358,$F$11:$F$8770,"=COD1"),0)</f>
        <v>0</v>
      </c>
      <c r="U7358" t="e">
        <f>(VLOOKUP(F7358,tarifas!$C$7:$D$10,2,FALSE)+tarifas!$D$21)*datos!P7358</f>
        <v>#N/A</v>
      </c>
      <c r="V7358" t="e">
        <f t="shared" si="1038"/>
        <v>#N/A</v>
      </c>
      <c r="W7358">
        <f t="shared" si="1039"/>
        <v>0</v>
      </c>
    </row>
    <row r="7359" spans="1:23" x14ac:dyDescent="0.25">
      <c r="A7359">
        <f t="shared" si="1032"/>
        <v>302</v>
      </c>
      <c r="B7359">
        <f t="shared" si="1033"/>
        <v>11</v>
      </c>
      <c r="C7359" s="1">
        <f t="shared" si="1040"/>
        <v>41946.166666648845</v>
      </c>
      <c r="D7359" s="7">
        <v>0</v>
      </c>
      <c r="E7359" s="7"/>
      <c r="G7359">
        <v>29.07</v>
      </c>
      <c r="H7359" s="12">
        <v>215.53770715505931</v>
      </c>
      <c r="I7359" s="13">
        <f>$D$2*tarifas!$D$12/24</f>
        <v>1.4541666666666666</v>
      </c>
      <c r="J7359" s="13" t="e">
        <f>VLOOKUP(E7359&amp;" "&amp;F7359,tarifas!$A$13:$D$20,4,FALSE)*H7359</f>
        <v>#N/A</v>
      </c>
      <c r="K7359" s="13">
        <f>IF(F7359="COD1",tarifas!$D$11*(SUMIFS($H$11:$H$8770,$F$11:$F$8770,"=COD1",$B$11:$B$8770,"="&amp;B7359)/COUNTIFS($F$11:$F$8770,"=COD1",$B$11:$B$8770,"="&amp;B7359))/COUNTIFS($A$11:$A$8770,"="&amp;A7359,$F$11:$F$8770,"=COD1"),0)</f>
        <v>0</v>
      </c>
      <c r="L7359" s="13" t="e">
        <f>(VLOOKUP(F7359,tarifas!$C$7:$D$10,2,FALSE)+tarifas!$D$21)*datos!H7359</f>
        <v>#N/A</v>
      </c>
      <c r="M7359">
        <v>0</v>
      </c>
      <c r="N7359" s="13" t="e">
        <f t="shared" si="1034"/>
        <v>#N/A</v>
      </c>
      <c r="O7359">
        <f t="shared" si="1035"/>
        <v>0</v>
      </c>
      <c r="P7359" s="12">
        <f t="shared" si="1036"/>
        <v>215.53770715505931</v>
      </c>
      <c r="Q7359">
        <f t="shared" si="1037"/>
        <v>0</v>
      </c>
      <c r="R7359">
        <f>$D$2*tarifas!$D$12/24</f>
        <v>1.4541666666666666</v>
      </c>
      <c r="S7359" t="e">
        <f>VLOOKUP(E7359&amp;" "&amp;F7359,tarifas!$A$13:$D$20,4,FALSE)*P7359</f>
        <v>#N/A</v>
      </c>
      <c r="T7359">
        <f>IF(F7359="COD1",tarifas!$D$11*(SUMIFS($P$11:$P$8770,$F$11:$F$8770,"=COD1",$B$11:$B$8770,"="&amp;B7359)/COUNTIFS($F$11:$F$8770,"=COD1",$B$11:$B$8770,"="&amp;B7359))/COUNTIFS($A$11:$A$8770,"="&amp;A7359,$F$11:$F$8770,"=COD1"),0)</f>
        <v>0</v>
      </c>
      <c r="U7359" t="e">
        <f>(VLOOKUP(F7359,tarifas!$C$7:$D$10,2,FALSE)+tarifas!$D$21)*datos!P7359</f>
        <v>#N/A</v>
      </c>
      <c r="V7359" t="e">
        <f t="shared" si="1038"/>
        <v>#N/A</v>
      </c>
      <c r="W7359">
        <f t="shared" si="1039"/>
        <v>0</v>
      </c>
    </row>
    <row r="7360" spans="1:23" x14ac:dyDescent="0.25">
      <c r="A7360">
        <f t="shared" si="1032"/>
        <v>302</v>
      </c>
      <c r="B7360">
        <f t="shared" si="1033"/>
        <v>11</v>
      </c>
      <c r="C7360" s="1">
        <f t="shared" si="1040"/>
        <v>41946.20833331551</v>
      </c>
      <c r="D7360" s="7">
        <v>0</v>
      </c>
      <c r="E7360" s="7"/>
      <c r="G7360">
        <v>29.02</v>
      </c>
      <c r="H7360" s="12">
        <v>217.89944462492417</v>
      </c>
      <c r="I7360" s="13">
        <f>$D$2*tarifas!$D$12/24</f>
        <v>1.4541666666666666</v>
      </c>
      <c r="J7360" s="13" t="e">
        <f>VLOOKUP(E7360&amp;" "&amp;F7360,tarifas!$A$13:$D$20,4,FALSE)*H7360</f>
        <v>#N/A</v>
      </c>
      <c r="K7360" s="13">
        <f>IF(F7360="COD1",tarifas!$D$11*(SUMIFS($H$11:$H$8770,$F$11:$F$8770,"=COD1",$B$11:$B$8770,"="&amp;B7360)/COUNTIFS($F$11:$F$8770,"=COD1",$B$11:$B$8770,"="&amp;B7360))/COUNTIFS($A$11:$A$8770,"="&amp;A7360,$F$11:$F$8770,"=COD1"),0)</f>
        <v>0</v>
      </c>
      <c r="L7360" s="13" t="e">
        <f>(VLOOKUP(F7360,tarifas!$C$7:$D$10,2,FALSE)+tarifas!$D$21)*datos!H7360</f>
        <v>#N/A</v>
      </c>
      <c r="M7360">
        <v>0</v>
      </c>
      <c r="N7360" s="13" t="e">
        <f t="shared" si="1034"/>
        <v>#N/A</v>
      </c>
      <c r="O7360">
        <f t="shared" si="1035"/>
        <v>0</v>
      </c>
      <c r="P7360" s="12">
        <f t="shared" si="1036"/>
        <v>217.89944462492417</v>
      </c>
      <c r="Q7360">
        <f t="shared" si="1037"/>
        <v>0</v>
      </c>
      <c r="R7360">
        <f>$D$2*tarifas!$D$12/24</f>
        <v>1.4541666666666666</v>
      </c>
      <c r="S7360" t="e">
        <f>VLOOKUP(E7360&amp;" "&amp;F7360,tarifas!$A$13:$D$20,4,FALSE)*P7360</f>
        <v>#N/A</v>
      </c>
      <c r="T7360">
        <f>IF(F7360="COD1",tarifas!$D$11*(SUMIFS($P$11:$P$8770,$F$11:$F$8770,"=COD1",$B$11:$B$8770,"="&amp;B7360)/COUNTIFS($F$11:$F$8770,"=COD1",$B$11:$B$8770,"="&amp;B7360))/COUNTIFS($A$11:$A$8770,"="&amp;A7360,$F$11:$F$8770,"=COD1"),0)</f>
        <v>0</v>
      </c>
      <c r="U7360" t="e">
        <f>(VLOOKUP(F7360,tarifas!$C$7:$D$10,2,FALSE)+tarifas!$D$21)*datos!P7360</f>
        <v>#N/A</v>
      </c>
      <c r="V7360" t="e">
        <f t="shared" si="1038"/>
        <v>#N/A</v>
      </c>
      <c r="W7360">
        <f t="shared" si="1039"/>
        <v>0</v>
      </c>
    </row>
    <row r="7361" spans="1:23" x14ac:dyDescent="0.25">
      <c r="A7361">
        <f t="shared" si="1032"/>
        <v>302</v>
      </c>
      <c r="B7361">
        <f t="shared" si="1033"/>
        <v>11</v>
      </c>
      <c r="C7361" s="1">
        <f t="shared" si="1040"/>
        <v>41946.249999982174</v>
      </c>
      <c r="D7361" s="7">
        <v>0</v>
      </c>
      <c r="E7361" s="7"/>
      <c r="G7361">
        <v>39.630000000000003</v>
      </c>
      <c r="H7361" s="12">
        <v>212.57385446352185</v>
      </c>
      <c r="I7361" s="13">
        <f>$D$2*tarifas!$D$12/24</f>
        <v>1.4541666666666666</v>
      </c>
      <c r="J7361" s="13" t="e">
        <f>VLOOKUP(E7361&amp;" "&amp;F7361,tarifas!$A$13:$D$20,4,FALSE)*H7361</f>
        <v>#N/A</v>
      </c>
      <c r="K7361" s="13">
        <f>IF(F7361="COD1",tarifas!$D$11*(SUMIFS($H$11:$H$8770,$F$11:$F$8770,"=COD1",$B$11:$B$8770,"="&amp;B7361)/COUNTIFS($F$11:$F$8770,"=COD1",$B$11:$B$8770,"="&amp;B7361))/COUNTIFS($A$11:$A$8770,"="&amp;A7361,$F$11:$F$8770,"=COD1"),0)</f>
        <v>0</v>
      </c>
      <c r="L7361" s="13" t="e">
        <f>(VLOOKUP(F7361,tarifas!$C$7:$D$10,2,FALSE)+tarifas!$D$21)*datos!H7361</f>
        <v>#N/A</v>
      </c>
      <c r="M7361">
        <v>0</v>
      </c>
      <c r="N7361" s="13" t="e">
        <f t="shared" si="1034"/>
        <v>#N/A</v>
      </c>
      <c r="O7361">
        <f t="shared" si="1035"/>
        <v>0</v>
      </c>
      <c r="P7361" s="12">
        <f t="shared" si="1036"/>
        <v>212.57385446352185</v>
      </c>
      <c r="Q7361">
        <f t="shared" si="1037"/>
        <v>0</v>
      </c>
      <c r="R7361">
        <f>$D$2*tarifas!$D$12/24</f>
        <v>1.4541666666666666</v>
      </c>
      <c r="S7361" t="e">
        <f>VLOOKUP(E7361&amp;" "&amp;F7361,tarifas!$A$13:$D$20,4,FALSE)*P7361</f>
        <v>#N/A</v>
      </c>
      <c r="T7361">
        <f>IF(F7361="COD1",tarifas!$D$11*(SUMIFS($P$11:$P$8770,$F$11:$F$8770,"=COD1",$B$11:$B$8770,"="&amp;B7361)/COUNTIFS($F$11:$F$8770,"=COD1",$B$11:$B$8770,"="&amp;B7361))/COUNTIFS($A$11:$A$8770,"="&amp;A7361,$F$11:$F$8770,"=COD1"),0)</f>
        <v>0</v>
      </c>
      <c r="U7361" t="e">
        <f>(VLOOKUP(F7361,tarifas!$C$7:$D$10,2,FALSE)+tarifas!$D$21)*datos!P7361</f>
        <v>#N/A</v>
      </c>
      <c r="V7361" t="e">
        <f t="shared" si="1038"/>
        <v>#N/A</v>
      </c>
      <c r="W7361">
        <f t="shared" si="1039"/>
        <v>0</v>
      </c>
    </row>
    <row r="7362" spans="1:23" x14ac:dyDescent="0.25">
      <c r="A7362">
        <f t="shared" si="1032"/>
        <v>302</v>
      </c>
      <c r="B7362">
        <f t="shared" si="1033"/>
        <v>11</v>
      </c>
      <c r="C7362" s="1">
        <f t="shared" si="1040"/>
        <v>41946.291666648838</v>
      </c>
      <c r="D7362" s="7">
        <v>0</v>
      </c>
      <c r="E7362" s="7"/>
      <c r="G7362">
        <v>48.01</v>
      </c>
      <c r="H7362" s="12">
        <v>204.50719942952043</v>
      </c>
      <c r="I7362" s="13">
        <f>$D$2*tarifas!$D$12/24</f>
        <v>1.4541666666666666</v>
      </c>
      <c r="J7362" s="13" t="e">
        <f>VLOOKUP(E7362&amp;" "&amp;F7362,tarifas!$A$13:$D$20,4,FALSE)*H7362</f>
        <v>#N/A</v>
      </c>
      <c r="K7362" s="13">
        <f>IF(F7362="COD1",tarifas!$D$11*(SUMIFS($H$11:$H$8770,$F$11:$F$8770,"=COD1",$B$11:$B$8770,"="&amp;B7362)/COUNTIFS($F$11:$F$8770,"=COD1",$B$11:$B$8770,"="&amp;B7362))/COUNTIFS($A$11:$A$8770,"="&amp;A7362,$F$11:$F$8770,"=COD1"),0)</f>
        <v>0</v>
      </c>
      <c r="L7362" s="13" t="e">
        <f>(VLOOKUP(F7362,tarifas!$C$7:$D$10,2,FALSE)+tarifas!$D$21)*datos!H7362</f>
        <v>#N/A</v>
      </c>
      <c r="M7362">
        <v>27.396429999999999</v>
      </c>
      <c r="N7362" s="13" t="e">
        <f t="shared" si="1034"/>
        <v>#N/A</v>
      </c>
      <c r="O7362">
        <f t="shared" si="1035"/>
        <v>27.396429999999999</v>
      </c>
      <c r="P7362" s="12">
        <f t="shared" si="1036"/>
        <v>177.11076942952042</v>
      </c>
      <c r="Q7362">
        <f t="shared" si="1037"/>
        <v>0</v>
      </c>
      <c r="R7362">
        <f>$D$2*tarifas!$D$12/24</f>
        <v>1.4541666666666666</v>
      </c>
      <c r="S7362" t="e">
        <f>VLOOKUP(E7362&amp;" "&amp;F7362,tarifas!$A$13:$D$20,4,FALSE)*P7362</f>
        <v>#N/A</v>
      </c>
      <c r="T7362">
        <f>IF(F7362="COD1",tarifas!$D$11*(SUMIFS($P$11:$P$8770,$F$11:$F$8770,"=COD1",$B$11:$B$8770,"="&amp;B7362)/COUNTIFS($F$11:$F$8770,"=COD1",$B$11:$B$8770,"="&amp;B7362))/COUNTIFS($A$11:$A$8770,"="&amp;A7362,$F$11:$F$8770,"=COD1"),0)</f>
        <v>0</v>
      </c>
      <c r="U7362" t="e">
        <f>(VLOOKUP(F7362,tarifas!$C$7:$D$10,2,FALSE)+tarifas!$D$21)*datos!P7362</f>
        <v>#N/A</v>
      </c>
      <c r="V7362" t="e">
        <f t="shared" si="1038"/>
        <v>#N/A</v>
      </c>
      <c r="W7362">
        <f t="shared" si="1039"/>
        <v>0</v>
      </c>
    </row>
    <row r="7363" spans="1:23" x14ac:dyDescent="0.25">
      <c r="A7363">
        <f t="shared" si="1032"/>
        <v>302</v>
      </c>
      <c r="B7363">
        <f t="shared" si="1033"/>
        <v>11</v>
      </c>
      <c r="C7363" s="1">
        <f t="shared" si="1040"/>
        <v>41946.333333315502</v>
      </c>
      <c r="D7363" s="7">
        <v>0</v>
      </c>
      <c r="E7363" s="7"/>
      <c r="G7363">
        <v>54.87</v>
      </c>
      <c r="H7363" s="12">
        <v>270.2655927565084</v>
      </c>
      <c r="I7363" s="13">
        <f>$D$2*tarifas!$D$12/24</f>
        <v>1.4541666666666666</v>
      </c>
      <c r="J7363" s="13" t="e">
        <f>VLOOKUP(E7363&amp;" "&amp;F7363,tarifas!$A$13:$D$20,4,FALSE)*H7363</f>
        <v>#N/A</v>
      </c>
      <c r="K7363" s="13">
        <f>IF(F7363="COD1",tarifas!$D$11*(SUMIFS($H$11:$H$8770,$F$11:$F$8770,"=COD1",$B$11:$B$8770,"="&amp;B7363)/COUNTIFS($F$11:$F$8770,"=COD1",$B$11:$B$8770,"="&amp;B7363))/COUNTIFS($A$11:$A$8770,"="&amp;A7363,$F$11:$F$8770,"=COD1"),0)</f>
        <v>0</v>
      </c>
      <c r="L7363" s="13" t="e">
        <f>(VLOOKUP(F7363,tarifas!$C$7:$D$10,2,FALSE)+tarifas!$D$21)*datos!H7363</f>
        <v>#N/A</v>
      </c>
      <c r="M7363">
        <v>72.910679999999999</v>
      </c>
      <c r="N7363" s="13" t="e">
        <f t="shared" si="1034"/>
        <v>#N/A</v>
      </c>
      <c r="O7363">
        <f t="shared" si="1035"/>
        <v>72.910679999999999</v>
      </c>
      <c r="P7363" s="12">
        <f t="shared" si="1036"/>
        <v>197.35491275650838</v>
      </c>
      <c r="Q7363">
        <f t="shared" si="1037"/>
        <v>0</v>
      </c>
      <c r="R7363">
        <f>$D$2*tarifas!$D$12/24</f>
        <v>1.4541666666666666</v>
      </c>
      <c r="S7363" t="e">
        <f>VLOOKUP(E7363&amp;" "&amp;F7363,tarifas!$A$13:$D$20,4,FALSE)*P7363</f>
        <v>#N/A</v>
      </c>
      <c r="T7363">
        <f>IF(F7363="COD1",tarifas!$D$11*(SUMIFS($P$11:$P$8770,$F$11:$F$8770,"=COD1",$B$11:$B$8770,"="&amp;B7363)/COUNTIFS($F$11:$F$8770,"=COD1",$B$11:$B$8770,"="&amp;B7363))/COUNTIFS($A$11:$A$8770,"="&amp;A7363,$F$11:$F$8770,"=COD1"),0)</f>
        <v>0</v>
      </c>
      <c r="U7363" t="e">
        <f>(VLOOKUP(F7363,tarifas!$C$7:$D$10,2,FALSE)+tarifas!$D$21)*datos!P7363</f>
        <v>#N/A</v>
      </c>
      <c r="V7363" t="e">
        <f t="shared" si="1038"/>
        <v>#N/A</v>
      </c>
      <c r="W7363">
        <f t="shared" si="1039"/>
        <v>0</v>
      </c>
    </row>
    <row r="7364" spans="1:23" x14ac:dyDescent="0.25">
      <c r="A7364">
        <f t="shared" si="1032"/>
        <v>302</v>
      </c>
      <c r="B7364">
        <f t="shared" si="1033"/>
        <v>11</v>
      </c>
      <c r="C7364" s="1">
        <f t="shared" si="1040"/>
        <v>41946.374999982167</v>
      </c>
      <c r="D7364" s="7">
        <v>142.43939393939394</v>
      </c>
      <c r="E7364" s="7"/>
      <c r="G7364">
        <v>56.2</v>
      </c>
      <c r="H7364" s="12">
        <v>418.70278040041705</v>
      </c>
      <c r="I7364" s="13">
        <f>$D$2*tarifas!$D$12/24</f>
        <v>1.4541666666666666</v>
      </c>
      <c r="J7364" s="13" t="e">
        <f>VLOOKUP(E7364&amp;" "&amp;F7364,tarifas!$A$13:$D$20,4,FALSE)*H7364</f>
        <v>#N/A</v>
      </c>
      <c r="K7364" s="13">
        <f>IF(F7364="COD1",tarifas!$D$11*(SUMIFS($H$11:$H$8770,$F$11:$F$8770,"=COD1",$B$11:$B$8770,"="&amp;B7364)/COUNTIFS($F$11:$F$8770,"=COD1",$B$11:$B$8770,"="&amp;B7364))/COUNTIFS($A$11:$A$8770,"="&amp;A7364,$F$11:$F$8770,"=COD1"),0)</f>
        <v>0</v>
      </c>
      <c r="L7364" s="13" t="e">
        <f>(VLOOKUP(F7364,tarifas!$C$7:$D$10,2,FALSE)+tarifas!$D$21)*datos!H7364</f>
        <v>#N/A</v>
      </c>
      <c r="M7364">
        <v>3.6168200000000001</v>
      </c>
      <c r="N7364" s="13" t="e">
        <f t="shared" si="1034"/>
        <v>#N/A</v>
      </c>
      <c r="O7364">
        <f t="shared" si="1035"/>
        <v>3.6168200000000001</v>
      </c>
      <c r="P7364" s="12">
        <f t="shared" si="1036"/>
        <v>415.08596040041704</v>
      </c>
      <c r="Q7364">
        <f t="shared" si="1037"/>
        <v>0</v>
      </c>
      <c r="R7364">
        <f>$D$2*tarifas!$D$12/24</f>
        <v>1.4541666666666666</v>
      </c>
      <c r="S7364" t="e">
        <f>VLOOKUP(E7364&amp;" "&amp;F7364,tarifas!$A$13:$D$20,4,FALSE)*P7364</f>
        <v>#N/A</v>
      </c>
      <c r="T7364">
        <f>IF(F7364="COD1",tarifas!$D$11*(SUMIFS($P$11:$P$8770,$F$11:$F$8770,"=COD1",$B$11:$B$8770,"="&amp;B7364)/COUNTIFS($F$11:$F$8770,"=COD1",$B$11:$B$8770,"="&amp;B7364))/COUNTIFS($A$11:$A$8770,"="&amp;A7364,$F$11:$F$8770,"=COD1"),0)</f>
        <v>0</v>
      </c>
      <c r="U7364" t="e">
        <f>(VLOOKUP(F7364,tarifas!$C$7:$D$10,2,FALSE)+tarifas!$D$21)*datos!P7364</f>
        <v>#N/A</v>
      </c>
      <c r="V7364" t="e">
        <f t="shared" si="1038"/>
        <v>#N/A</v>
      </c>
      <c r="W7364">
        <f t="shared" si="1039"/>
        <v>0</v>
      </c>
    </row>
    <row r="7365" spans="1:23" x14ac:dyDescent="0.25">
      <c r="A7365">
        <f t="shared" si="1032"/>
        <v>302</v>
      </c>
      <c r="B7365">
        <f t="shared" si="1033"/>
        <v>11</v>
      </c>
      <c r="C7365" s="1">
        <f t="shared" si="1040"/>
        <v>41946.416666648831</v>
      </c>
      <c r="D7365" s="7">
        <v>204.00000000000003</v>
      </c>
      <c r="E7365" s="7"/>
      <c r="G7365">
        <v>54.87</v>
      </c>
      <c r="H7365" s="12">
        <v>618.1808133870345</v>
      </c>
      <c r="I7365" s="13">
        <f>$D$2*tarifas!$D$12/24</f>
        <v>1.4541666666666666</v>
      </c>
      <c r="J7365" s="13" t="e">
        <f>VLOOKUP(E7365&amp;" "&amp;F7365,tarifas!$A$13:$D$20,4,FALSE)*H7365</f>
        <v>#N/A</v>
      </c>
      <c r="K7365" s="13">
        <f>IF(F7365="COD1",tarifas!$D$11*(SUMIFS($H$11:$H$8770,$F$11:$F$8770,"=COD1",$B$11:$B$8770,"="&amp;B7365)/COUNTIFS($F$11:$F$8770,"=COD1",$B$11:$B$8770,"="&amp;B7365))/COUNTIFS($A$11:$A$8770,"="&amp;A7365,$F$11:$F$8770,"=COD1"),0)</f>
        <v>0</v>
      </c>
      <c r="L7365" s="13" t="e">
        <f>(VLOOKUP(F7365,tarifas!$C$7:$D$10,2,FALSE)+tarifas!$D$21)*datos!H7365</f>
        <v>#N/A</v>
      </c>
      <c r="M7365">
        <v>5.7835900000000002</v>
      </c>
      <c r="N7365" s="13" t="e">
        <f t="shared" si="1034"/>
        <v>#N/A</v>
      </c>
      <c r="O7365">
        <f t="shared" si="1035"/>
        <v>5.7835900000000002</v>
      </c>
      <c r="P7365" s="12">
        <f t="shared" si="1036"/>
        <v>612.3972233870345</v>
      </c>
      <c r="Q7365">
        <f t="shared" si="1037"/>
        <v>0</v>
      </c>
      <c r="R7365">
        <f>$D$2*tarifas!$D$12/24</f>
        <v>1.4541666666666666</v>
      </c>
      <c r="S7365" t="e">
        <f>VLOOKUP(E7365&amp;" "&amp;F7365,tarifas!$A$13:$D$20,4,FALSE)*P7365</f>
        <v>#N/A</v>
      </c>
      <c r="T7365">
        <f>IF(F7365="COD1",tarifas!$D$11*(SUMIFS($P$11:$P$8770,$F$11:$F$8770,"=COD1",$B$11:$B$8770,"="&amp;B7365)/COUNTIFS($F$11:$F$8770,"=COD1",$B$11:$B$8770,"="&amp;B7365))/COUNTIFS($A$11:$A$8770,"="&amp;A7365,$F$11:$F$8770,"=COD1"),0)</f>
        <v>0</v>
      </c>
      <c r="U7365" t="e">
        <f>(VLOOKUP(F7365,tarifas!$C$7:$D$10,2,FALSE)+tarifas!$D$21)*datos!P7365</f>
        <v>#N/A</v>
      </c>
      <c r="V7365" t="e">
        <f t="shared" si="1038"/>
        <v>#N/A</v>
      </c>
      <c r="W7365">
        <f t="shared" si="1039"/>
        <v>0</v>
      </c>
    </row>
    <row r="7366" spans="1:23" x14ac:dyDescent="0.25">
      <c r="A7366">
        <f t="shared" si="1032"/>
        <v>302</v>
      </c>
      <c r="B7366">
        <f t="shared" si="1033"/>
        <v>11</v>
      </c>
      <c r="C7366" s="1">
        <f t="shared" si="1040"/>
        <v>41946.458333315495</v>
      </c>
      <c r="D7366" s="7">
        <v>158.15151515151516</v>
      </c>
      <c r="E7366" s="7"/>
      <c r="G7366">
        <v>48.09</v>
      </c>
      <c r="H7366" s="12">
        <v>672.82138308035405</v>
      </c>
      <c r="I7366" s="13">
        <f>$D$2*tarifas!$D$12/24</f>
        <v>1.4541666666666666</v>
      </c>
      <c r="J7366" s="13" t="e">
        <f>VLOOKUP(E7366&amp;" "&amp;F7366,tarifas!$A$13:$D$20,4,FALSE)*H7366</f>
        <v>#N/A</v>
      </c>
      <c r="K7366" s="13">
        <f>IF(F7366="COD1",tarifas!$D$11*(SUMIFS($H$11:$H$8770,$F$11:$F$8770,"=COD1",$B$11:$B$8770,"="&amp;B7366)/COUNTIFS($F$11:$F$8770,"=COD1",$B$11:$B$8770,"="&amp;B7366))/COUNTIFS($A$11:$A$8770,"="&amp;A7366,$F$11:$F$8770,"=COD1"),0)</f>
        <v>0</v>
      </c>
      <c r="L7366" s="13" t="e">
        <f>(VLOOKUP(F7366,tarifas!$C$7:$D$10,2,FALSE)+tarifas!$D$21)*datos!H7366</f>
        <v>#N/A</v>
      </c>
      <c r="M7366">
        <v>6.9049700000000005</v>
      </c>
      <c r="N7366" s="13" t="e">
        <f t="shared" si="1034"/>
        <v>#N/A</v>
      </c>
      <c r="O7366">
        <f t="shared" si="1035"/>
        <v>6.9049700000000005</v>
      </c>
      <c r="P7366" s="12">
        <f t="shared" si="1036"/>
        <v>665.916413080354</v>
      </c>
      <c r="Q7366">
        <f t="shared" si="1037"/>
        <v>0</v>
      </c>
      <c r="R7366">
        <f>$D$2*tarifas!$D$12/24</f>
        <v>1.4541666666666666</v>
      </c>
      <c r="S7366" t="e">
        <f>VLOOKUP(E7366&amp;" "&amp;F7366,tarifas!$A$13:$D$20,4,FALSE)*P7366</f>
        <v>#N/A</v>
      </c>
      <c r="T7366">
        <f>IF(F7366="COD1",tarifas!$D$11*(SUMIFS($P$11:$P$8770,$F$11:$F$8770,"=COD1",$B$11:$B$8770,"="&amp;B7366)/COUNTIFS($F$11:$F$8770,"=COD1",$B$11:$B$8770,"="&amp;B7366))/COUNTIFS($A$11:$A$8770,"="&amp;A7366,$F$11:$F$8770,"=COD1"),0)</f>
        <v>0</v>
      </c>
      <c r="U7366" t="e">
        <f>(VLOOKUP(F7366,tarifas!$C$7:$D$10,2,FALSE)+tarifas!$D$21)*datos!P7366</f>
        <v>#N/A</v>
      </c>
      <c r="V7366" t="e">
        <f t="shared" si="1038"/>
        <v>#N/A</v>
      </c>
      <c r="W7366">
        <f t="shared" si="1039"/>
        <v>0</v>
      </c>
    </row>
    <row r="7367" spans="1:23" x14ac:dyDescent="0.25">
      <c r="A7367">
        <f t="shared" si="1032"/>
        <v>302</v>
      </c>
      <c r="B7367">
        <f t="shared" si="1033"/>
        <v>11</v>
      </c>
      <c r="C7367" s="1">
        <f t="shared" si="1040"/>
        <v>41946.499999982159</v>
      </c>
      <c r="D7367" s="7">
        <v>152.22727272727272</v>
      </c>
      <c r="E7367" s="7"/>
      <c r="G7367">
        <v>47.64</v>
      </c>
      <c r="H7367" s="12">
        <v>594.3002241167311</v>
      </c>
      <c r="I7367" s="13">
        <f>$D$2*tarifas!$D$12/24</f>
        <v>1.4541666666666666</v>
      </c>
      <c r="J7367" s="13" t="e">
        <f>VLOOKUP(E7367&amp;" "&amp;F7367,tarifas!$A$13:$D$20,4,FALSE)*H7367</f>
        <v>#N/A</v>
      </c>
      <c r="K7367" s="13">
        <f>IF(F7367="COD1",tarifas!$D$11*(SUMIFS($H$11:$H$8770,$F$11:$F$8770,"=COD1",$B$11:$B$8770,"="&amp;B7367)/COUNTIFS($F$11:$F$8770,"=COD1",$B$11:$B$8770,"="&amp;B7367))/COUNTIFS($A$11:$A$8770,"="&amp;A7367,$F$11:$F$8770,"=COD1"),0)</f>
        <v>0</v>
      </c>
      <c r="L7367" s="13" t="e">
        <f>(VLOOKUP(F7367,tarifas!$C$7:$D$10,2,FALSE)+tarifas!$D$21)*datos!H7367</f>
        <v>#N/A</v>
      </c>
      <c r="M7367">
        <v>6.6495299999999995</v>
      </c>
      <c r="N7367" s="13" t="e">
        <f t="shared" si="1034"/>
        <v>#N/A</v>
      </c>
      <c r="O7367">
        <f t="shared" si="1035"/>
        <v>6.6495299999999995</v>
      </c>
      <c r="P7367" s="12">
        <f t="shared" si="1036"/>
        <v>587.65069411673107</v>
      </c>
      <c r="Q7367">
        <f t="shared" si="1037"/>
        <v>0</v>
      </c>
      <c r="R7367">
        <f>$D$2*tarifas!$D$12/24</f>
        <v>1.4541666666666666</v>
      </c>
      <c r="S7367" t="e">
        <f>VLOOKUP(E7367&amp;" "&amp;F7367,tarifas!$A$13:$D$20,4,FALSE)*P7367</f>
        <v>#N/A</v>
      </c>
      <c r="T7367">
        <f>IF(F7367="COD1",tarifas!$D$11*(SUMIFS($P$11:$P$8770,$F$11:$F$8770,"=COD1",$B$11:$B$8770,"="&amp;B7367)/COUNTIFS($F$11:$F$8770,"=COD1",$B$11:$B$8770,"="&amp;B7367))/COUNTIFS($A$11:$A$8770,"="&amp;A7367,$F$11:$F$8770,"=COD1"),0)</f>
        <v>0</v>
      </c>
      <c r="U7367" t="e">
        <f>(VLOOKUP(F7367,tarifas!$C$7:$D$10,2,FALSE)+tarifas!$D$21)*datos!P7367</f>
        <v>#N/A</v>
      </c>
      <c r="V7367" t="e">
        <f t="shared" si="1038"/>
        <v>#N/A</v>
      </c>
      <c r="W7367">
        <f t="shared" si="1039"/>
        <v>0</v>
      </c>
    </row>
    <row r="7368" spans="1:23" x14ac:dyDescent="0.25">
      <c r="A7368">
        <f t="shared" si="1032"/>
        <v>302</v>
      </c>
      <c r="B7368">
        <f t="shared" si="1033"/>
        <v>11</v>
      </c>
      <c r="C7368" s="1">
        <f t="shared" si="1040"/>
        <v>41946.541666648824</v>
      </c>
      <c r="D7368" s="7">
        <v>144.24242424242428</v>
      </c>
      <c r="E7368" s="7"/>
      <c r="G7368">
        <v>46.54</v>
      </c>
      <c r="H7368" s="12">
        <v>546.02099046293688</v>
      </c>
      <c r="I7368" s="13">
        <f>$D$2*tarifas!$D$12/24</f>
        <v>1.4541666666666666</v>
      </c>
      <c r="J7368" s="13" t="e">
        <f>VLOOKUP(E7368&amp;" "&amp;F7368,tarifas!$A$13:$D$20,4,FALSE)*H7368</f>
        <v>#N/A</v>
      </c>
      <c r="K7368" s="13">
        <f>IF(F7368="COD1",tarifas!$D$11*(SUMIFS($H$11:$H$8770,$F$11:$F$8770,"=COD1",$B$11:$B$8770,"="&amp;B7368)/COUNTIFS($F$11:$F$8770,"=COD1",$B$11:$B$8770,"="&amp;B7368))/COUNTIFS($A$11:$A$8770,"="&amp;A7368,$F$11:$F$8770,"=COD1"),0)</f>
        <v>0</v>
      </c>
      <c r="L7368" s="13" t="e">
        <f>(VLOOKUP(F7368,tarifas!$C$7:$D$10,2,FALSE)+tarifas!$D$21)*datos!H7368</f>
        <v>#N/A</v>
      </c>
      <c r="M7368">
        <v>5.1270800000000003</v>
      </c>
      <c r="N7368" s="13" t="e">
        <f t="shared" si="1034"/>
        <v>#N/A</v>
      </c>
      <c r="O7368">
        <f t="shared" si="1035"/>
        <v>5.1270800000000003</v>
      </c>
      <c r="P7368" s="12">
        <f t="shared" si="1036"/>
        <v>540.8939104629369</v>
      </c>
      <c r="Q7368">
        <f t="shared" si="1037"/>
        <v>0</v>
      </c>
      <c r="R7368">
        <f>$D$2*tarifas!$D$12/24</f>
        <v>1.4541666666666666</v>
      </c>
      <c r="S7368" t="e">
        <f>VLOOKUP(E7368&amp;" "&amp;F7368,tarifas!$A$13:$D$20,4,FALSE)*P7368</f>
        <v>#N/A</v>
      </c>
      <c r="T7368">
        <f>IF(F7368="COD1",tarifas!$D$11*(SUMIFS($P$11:$P$8770,$F$11:$F$8770,"=COD1",$B$11:$B$8770,"="&amp;B7368)/COUNTIFS($F$11:$F$8770,"=COD1",$B$11:$B$8770,"="&amp;B7368))/COUNTIFS($A$11:$A$8770,"="&amp;A7368,$F$11:$F$8770,"=COD1"),0)</f>
        <v>0</v>
      </c>
      <c r="U7368" t="e">
        <f>(VLOOKUP(F7368,tarifas!$C$7:$D$10,2,FALSE)+tarifas!$D$21)*datos!P7368</f>
        <v>#N/A</v>
      </c>
      <c r="V7368" t="e">
        <f t="shared" si="1038"/>
        <v>#N/A</v>
      </c>
      <c r="W7368">
        <f t="shared" si="1039"/>
        <v>0</v>
      </c>
    </row>
    <row r="7369" spans="1:23" x14ac:dyDescent="0.25">
      <c r="A7369">
        <f t="shared" si="1032"/>
        <v>302</v>
      </c>
      <c r="B7369">
        <f t="shared" si="1033"/>
        <v>11</v>
      </c>
      <c r="C7369" s="1">
        <f t="shared" si="1040"/>
        <v>41946.583333315488</v>
      </c>
      <c r="D7369" s="7">
        <v>251.65151515151518</v>
      </c>
      <c r="E7369" s="7"/>
      <c r="G7369">
        <v>40.46</v>
      </c>
      <c r="H7369" s="12">
        <v>645.37410572099145</v>
      </c>
      <c r="I7369" s="13">
        <f>$D$2*tarifas!$D$12/24</f>
        <v>1.4541666666666666</v>
      </c>
      <c r="J7369" s="13" t="e">
        <f>VLOOKUP(E7369&amp;" "&amp;F7369,tarifas!$A$13:$D$20,4,FALSE)*H7369</f>
        <v>#N/A</v>
      </c>
      <c r="K7369" s="13">
        <f>IF(F7369="COD1",tarifas!$D$11*(SUMIFS($H$11:$H$8770,$F$11:$F$8770,"=COD1",$B$11:$B$8770,"="&amp;B7369)/COUNTIFS($F$11:$F$8770,"=COD1",$B$11:$B$8770,"="&amp;B7369))/COUNTIFS($A$11:$A$8770,"="&amp;A7369,$F$11:$F$8770,"=COD1"),0)</f>
        <v>0</v>
      </c>
      <c r="L7369" s="13" t="e">
        <f>(VLOOKUP(F7369,tarifas!$C$7:$D$10,2,FALSE)+tarifas!$D$21)*datos!H7369</f>
        <v>#N/A</v>
      </c>
      <c r="M7369">
        <v>2.7797299999999998</v>
      </c>
      <c r="N7369" s="13" t="e">
        <f t="shared" si="1034"/>
        <v>#N/A</v>
      </c>
      <c r="O7369">
        <f t="shared" si="1035"/>
        <v>2.7797299999999998</v>
      </c>
      <c r="P7369" s="12">
        <f t="shared" si="1036"/>
        <v>642.59437572099148</v>
      </c>
      <c r="Q7369">
        <f t="shared" si="1037"/>
        <v>0</v>
      </c>
      <c r="R7369">
        <f>$D$2*tarifas!$D$12/24</f>
        <v>1.4541666666666666</v>
      </c>
      <c r="S7369" t="e">
        <f>VLOOKUP(E7369&amp;" "&amp;F7369,tarifas!$A$13:$D$20,4,FALSE)*P7369</f>
        <v>#N/A</v>
      </c>
      <c r="T7369">
        <f>IF(F7369="COD1",tarifas!$D$11*(SUMIFS($P$11:$P$8770,$F$11:$F$8770,"=COD1",$B$11:$B$8770,"="&amp;B7369)/COUNTIFS($F$11:$F$8770,"=COD1",$B$11:$B$8770,"="&amp;B7369))/COUNTIFS($A$11:$A$8770,"="&amp;A7369,$F$11:$F$8770,"=COD1"),0)</f>
        <v>0</v>
      </c>
      <c r="U7369" t="e">
        <f>(VLOOKUP(F7369,tarifas!$C$7:$D$10,2,FALSE)+tarifas!$D$21)*datos!P7369</f>
        <v>#N/A</v>
      </c>
      <c r="V7369" t="e">
        <f t="shared" si="1038"/>
        <v>#N/A</v>
      </c>
      <c r="W7369">
        <f t="shared" si="1039"/>
        <v>0</v>
      </c>
    </row>
    <row r="7370" spans="1:23" x14ac:dyDescent="0.25">
      <c r="A7370">
        <f t="shared" si="1032"/>
        <v>302</v>
      </c>
      <c r="B7370">
        <f t="shared" si="1033"/>
        <v>11</v>
      </c>
      <c r="C7370" s="1">
        <f t="shared" si="1040"/>
        <v>41946.624999982152</v>
      </c>
      <c r="D7370" s="7">
        <v>182.36363636363637</v>
      </c>
      <c r="E7370" s="7"/>
      <c r="G7370">
        <v>40.46</v>
      </c>
      <c r="H7370" s="12">
        <v>651.87847060189813</v>
      </c>
      <c r="I7370" s="13">
        <f>$D$2*tarifas!$D$12/24</f>
        <v>1.4541666666666666</v>
      </c>
      <c r="J7370" s="13" t="e">
        <f>VLOOKUP(E7370&amp;" "&amp;F7370,tarifas!$A$13:$D$20,4,FALSE)*H7370</f>
        <v>#N/A</v>
      </c>
      <c r="K7370" s="13">
        <f>IF(F7370="COD1",tarifas!$D$11*(SUMIFS($H$11:$H$8770,$F$11:$F$8770,"=COD1",$B$11:$B$8770,"="&amp;B7370)/COUNTIFS($F$11:$F$8770,"=COD1",$B$11:$B$8770,"="&amp;B7370))/COUNTIFS($A$11:$A$8770,"="&amp;A7370,$F$11:$F$8770,"=COD1"),0)</f>
        <v>0</v>
      </c>
      <c r="L7370" s="13" t="e">
        <f>(VLOOKUP(F7370,tarifas!$C$7:$D$10,2,FALSE)+tarifas!$D$21)*datos!H7370</f>
        <v>#N/A</v>
      </c>
      <c r="M7370">
        <v>18.931789999999999</v>
      </c>
      <c r="N7370" s="13" t="e">
        <f t="shared" si="1034"/>
        <v>#N/A</v>
      </c>
      <c r="O7370">
        <f t="shared" si="1035"/>
        <v>18.931789999999999</v>
      </c>
      <c r="P7370" s="12">
        <f t="shared" si="1036"/>
        <v>632.94668060189815</v>
      </c>
      <c r="Q7370">
        <f t="shared" si="1037"/>
        <v>0</v>
      </c>
      <c r="R7370">
        <f>$D$2*tarifas!$D$12/24</f>
        <v>1.4541666666666666</v>
      </c>
      <c r="S7370" t="e">
        <f>VLOOKUP(E7370&amp;" "&amp;F7370,tarifas!$A$13:$D$20,4,FALSE)*P7370</f>
        <v>#N/A</v>
      </c>
      <c r="T7370">
        <f>IF(F7370="COD1",tarifas!$D$11*(SUMIFS($P$11:$P$8770,$F$11:$F$8770,"=COD1",$B$11:$B$8770,"="&amp;B7370)/COUNTIFS($F$11:$F$8770,"=COD1",$B$11:$B$8770,"="&amp;B7370))/COUNTIFS($A$11:$A$8770,"="&amp;A7370,$F$11:$F$8770,"=COD1"),0)</f>
        <v>0</v>
      </c>
      <c r="U7370" t="e">
        <f>(VLOOKUP(F7370,tarifas!$C$7:$D$10,2,FALSE)+tarifas!$D$21)*datos!P7370</f>
        <v>#N/A</v>
      </c>
      <c r="V7370" t="e">
        <f t="shared" si="1038"/>
        <v>#N/A</v>
      </c>
      <c r="W7370">
        <f t="shared" si="1039"/>
        <v>0</v>
      </c>
    </row>
    <row r="7371" spans="1:23" x14ac:dyDescent="0.25">
      <c r="A7371">
        <f t="shared" si="1032"/>
        <v>302</v>
      </c>
      <c r="B7371">
        <f t="shared" si="1033"/>
        <v>11</v>
      </c>
      <c r="C7371" s="1">
        <f t="shared" si="1040"/>
        <v>41946.666666648816</v>
      </c>
      <c r="D7371" s="7">
        <v>0</v>
      </c>
      <c r="E7371" s="7"/>
      <c r="G7371">
        <v>40.46</v>
      </c>
      <c r="H7371" s="12">
        <v>640.93581506594967</v>
      </c>
      <c r="I7371" s="13">
        <f>$D$2*tarifas!$D$12/24</f>
        <v>1.4541666666666666</v>
      </c>
      <c r="J7371" s="13" t="e">
        <f>VLOOKUP(E7371&amp;" "&amp;F7371,tarifas!$A$13:$D$20,4,FALSE)*H7371</f>
        <v>#N/A</v>
      </c>
      <c r="K7371" s="13">
        <f>IF(F7371="COD1",tarifas!$D$11*(SUMIFS($H$11:$H$8770,$F$11:$F$8770,"=COD1",$B$11:$B$8770,"="&amp;B7371)/COUNTIFS($F$11:$F$8770,"=COD1",$B$11:$B$8770,"="&amp;B7371))/COUNTIFS($A$11:$A$8770,"="&amp;A7371,$F$11:$F$8770,"=COD1"),0)</f>
        <v>0</v>
      </c>
      <c r="L7371" s="13" t="e">
        <f>(VLOOKUP(F7371,tarifas!$C$7:$D$10,2,FALSE)+tarifas!$D$21)*datos!H7371</f>
        <v>#N/A</v>
      </c>
      <c r="M7371">
        <v>0</v>
      </c>
      <c r="N7371" s="13" t="e">
        <f t="shared" si="1034"/>
        <v>#N/A</v>
      </c>
      <c r="O7371">
        <f t="shared" si="1035"/>
        <v>0</v>
      </c>
      <c r="P7371" s="12">
        <f t="shared" si="1036"/>
        <v>640.93581506594967</v>
      </c>
      <c r="Q7371">
        <f t="shared" si="1037"/>
        <v>0</v>
      </c>
      <c r="R7371">
        <f>$D$2*tarifas!$D$12/24</f>
        <v>1.4541666666666666</v>
      </c>
      <c r="S7371" t="e">
        <f>VLOOKUP(E7371&amp;" "&amp;F7371,tarifas!$A$13:$D$20,4,FALSE)*P7371</f>
        <v>#N/A</v>
      </c>
      <c r="T7371">
        <f>IF(F7371="COD1",tarifas!$D$11*(SUMIFS($P$11:$P$8770,$F$11:$F$8770,"=COD1",$B$11:$B$8770,"="&amp;B7371)/COUNTIFS($F$11:$F$8770,"=COD1",$B$11:$B$8770,"="&amp;B7371))/COUNTIFS($A$11:$A$8770,"="&amp;A7371,$F$11:$F$8770,"=COD1"),0)</f>
        <v>0</v>
      </c>
      <c r="U7371" t="e">
        <f>(VLOOKUP(F7371,tarifas!$C$7:$D$10,2,FALSE)+tarifas!$D$21)*datos!P7371</f>
        <v>#N/A</v>
      </c>
      <c r="V7371" t="e">
        <f t="shared" si="1038"/>
        <v>#N/A</v>
      </c>
      <c r="W7371">
        <f t="shared" si="1039"/>
        <v>0</v>
      </c>
    </row>
    <row r="7372" spans="1:23" x14ac:dyDescent="0.25">
      <c r="A7372">
        <f t="shared" ref="A7372:A7435" si="1041">DAYS360($C$11,C7372)</f>
        <v>302</v>
      </c>
      <c r="B7372">
        <f t="shared" ref="B7372:B7435" si="1042">MONTH(C7372)</f>
        <v>11</v>
      </c>
      <c r="C7372" s="1">
        <f t="shared" si="1040"/>
        <v>41946.708333315481</v>
      </c>
      <c r="D7372" s="7">
        <v>0</v>
      </c>
      <c r="E7372" s="7"/>
      <c r="G7372">
        <v>44.74</v>
      </c>
      <c r="H7372" s="12">
        <v>646.48976407516295</v>
      </c>
      <c r="I7372" s="13">
        <f>$D$2*tarifas!$D$12/24</f>
        <v>1.4541666666666666</v>
      </c>
      <c r="J7372" s="13" t="e">
        <f>VLOOKUP(E7372&amp;" "&amp;F7372,tarifas!$A$13:$D$20,4,FALSE)*H7372</f>
        <v>#N/A</v>
      </c>
      <c r="K7372" s="13">
        <f>IF(F7372="COD1",tarifas!$D$11*(SUMIFS($H$11:$H$8770,$F$11:$F$8770,"=COD1",$B$11:$B$8770,"="&amp;B7372)/COUNTIFS($F$11:$F$8770,"=COD1",$B$11:$B$8770,"="&amp;B7372))/COUNTIFS($A$11:$A$8770,"="&amp;A7372,$F$11:$F$8770,"=COD1"),0)</f>
        <v>0</v>
      </c>
      <c r="L7372" s="13" t="e">
        <f>(VLOOKUP(F7372,tarifas!$C$7:$D$10,2,FALSE)+tarifas!$D$21)*datos!H7372</f>
        <v>#N/A</v>
      </c>
      <c r="M7372">
        <v>0</v>
      </c>
      <c r="N7372" s="13" t="e">
        <f t="shared" ref="N7372:N7435" si="1043">(I7372+J7372+K7372+L7372)*1.23</f>
        <v>#N/A</v>
      </c>
      <c r="O7372">
        <f t="shared" ref="O7372:O7435" si="1044">IF(M7372&lt;H7372,M7372,H7372)</f>
        <v>0</v>
      </c>
      <c r="P7372" s="12">
        <f t="shared" ref="P7372:P7435" si="1045">H7372-O7372</f>
        <v>646.48976407516295</v>
      </c>
      <c r="Q7372">
        <f t="shared" ref="Q7372:Q7435" si="1046">IF(M7372&lt;H7372,0,M7372-H7372)</f>
        <v>0</v>
      </c>
      <c r="R7372">
        <f>$D$2*tarifas!$D$12/24</f>
        <v>1.4541666666666666</v>
      </c>
      <c r="S7372" t="e">
        <f>VLOOKUP(E7372&amp;" "&amp;F7372,tarifas!$A$13:$D$20,4,FALSE)*P7372</f>
        <v>#N/A</v>
      </c>
      <c r="T7372">
        <f>IF(F7372="COD1",tarifas!$D$11*(SUMIFS($P$11:$P$8770,$F$11:$F$8770,"=COD1",$B$11:$B$8770,"="&amp;B7372)/COUNTIFS($F$11:$F$8770,"=COD1",$B$11:$B$8770,"="&amp;B7372))/COUNTIFS($A$11:$A$8770,"="&amp;A7372,$F$11:$F$8770,"=COD1"),0)</f>
        <v>0</v>
      </c>
      <c r="U7372" t="e">
        <f>(VLOOKUP(F7372,tarifas!$C$7:$D$10,2,FALSE)+tarifas!$D$21)*datos!P7372</f>
        <v>#N/A</v>
      </c>
      <c r="V7372" t="e">
        <f t="shared" ref="V7372:V7435" si="1047">(R7372+S7372+T7372+U7372)*1.23</f>
        <v>#N/A</v>
      </c>
      <c r="W7372">
        <f t="shared" ref="W7372:W7435" si="1048">0.9*G7372/1000*Q7372</f>
        <v>0</v>
      </c>
    </row>
    <row r="7373" spans="1:23" x14ac:dyDescent="0.25">
      <c r="A7373">
        <f t="shared" si="1041"/>
        <v>302</v>
      </c>
      <c r="B7373">
        <f t="shared" si="1042"/>
        <v>11</v>
      </c>
      <c r="C7373" s="1">
        <f t="shared" ref="C7373:C7436" si="1049">+C7372+1/24</f>
        <v>41946.749999982145</v>
      </c>
      <c r="D7373" s="7">
        <v>0</v>
      </c>
      <c r="E7373" s="7"/>
      <c r="G7373">
        <v>54.87</v>
      </c>
      <c r="H7373" s="12">
        <v>527.60143506245367</v>
      </c>
      <c r="I7373" s="13">
        <f>$D$2*tarifas!$D$12/24</f>
        <v>1.4541666666666666</v>
      </c>
      <c r="J7373" s="13" t="e">
        <f>VLOOKUP(E7373&amp;" "&amp;F7373,tarifas!$A$13:$D$20,4,FALSE)*H7373</f>
        <v>#N/A</v>
      </c>
      <c r="K7373" s="13">
        <f>IF(F7373="COD1",tarifas!$D$11*(SUMIFS($H$11:$H$8770,$F$11:$F$8770,"=COD1",$B$11:$B$8770,"="&amp;B7373)/COUNTIFS($F$11:$F$8770,"=COD1",$B$11:$B$8770,"="&amp;B7373))/COUNTIFS($A$11:$A$8770,"="&amp;A7373,$F$11:$F$8770,"=COD1"),0)</f>
        <v>0</v>
      </c>
      <c r="L7373" s="13" t="e">
        <f>(VLOOKUP(F7373,tarifas!$C$7:$D$10,2,FALSE)+tarifas!$D$21)*datos!H7373</f>
        <v>#N/A</v>
      </c>
      <c r="M7373">
        <v>0</v>
      </c>
      <c r="N7373" s="13" t="e">
        <f t="shared" si="1043"/>
        <v>#N/A</v>
      </c>
      <c r="O7373">
        <f t="shared" si="1044"/>
        <v>0</v>
      </c>
      <c r="P7373" s="12">
        <f t="shared" si="1045"/>
        <v>527.60143506245367</v>
      </c>
      <c r="Q7373">
        <f t="shared" si="1046"/>
        <v>0</v>
      </c>
      <c r="R7373">
        <f>$D$2*tarifas!$D$12/24</f>
        <v>1.4541666666666666</v>
      </c>
      <c r="S7373" t="e">
        <f>VLOOKUP(E7373&amp;" "&amp;F7373,tarifas!$A$13:$D$20,4,FALSE)*P7373</f>
        <v>#N/A</v>
      </c>
      <c r="T7373">
        <f>IF(F7373="COD1",tarifas!$D$11*(SUMIFS($P$11:$P$8770,$F$11:$F$8770,"=COD1",$B$11:$B$8770,"="&amp;B7373)/COUNTIFS($F$11:$F$8770,"=COD1",$B$11:$B$8770,"="&amp;B7373))/COUNTIFS($A$11:$A$8770,"="&amp;A7373,$F$11:$F$8770,"=COD1"),0)</f>
        <v>0</v>
      </c>
      <c r="U7373" t="e">
        <f>(VLOOKUP(F7373,tarifas!$C$7:$D$10,2,FALSE)+tarifas!$D$21)*datos!P7373</f>
        <v>#N/A</v>
      </c>
      <c r="V7373" t="e">
        <f t="shared" si="1047"/>
        <v>#N/A</v>
      </c>
      <c r="W7373">
        <f t="shared" si="1048"/>
        <v>0</v>
      </c>
    </row>
    <row r="7374" spans="1:23" x14ac:dyDescent="0.25">
      <c r="A7374">
        <f t="shared" si="1041"/>
        <v>302</v>
      </c>
      <c r="B7374">
        <f t="shared" si="1042"/>
        <v>11</v>
      </c>
      <c r="C7374" s="1">
        <f t="shared" si="1049"/>
        <v>41946.791666648809</v>
      </c>
      <c r="D7374" s="7">
        <v>0</v>
      </c>
      <c r="E7374" s="7"/>
      <c r="G7374">
        <v>58.03</v>
      </c>
      <c r="H7374" s="12">
        <v>389.30017356331865</v>
      </c>
      <c r="I7374" s="13">
        <f>$D$2*tarifas!$D$12/24</f>
        <v>1.4541666666666666</v>
      </c>
      <c r="J7374" s="13" t="e">
        <f>VLOOKUP(E7374&amp;" "&amp;F7374,tarifas!$A$13:$D$20,4,FALSE)*H7374</f>
        <v>#N/A</v>
      </c>
      <c r="K7374" s="13">
        <f>IF(F7374="COD1",tarifas!$D$11*(SUMIFS($H$11:$H$8770,$F$11:$F$8770,"=COD1",$B$11:$B$8770,"="&amp;B7374)/COUNTIFS($F$11:$F$8770,"=COD1",$B$11:$B$8770,"="&amp;B7374))/COUNTIFS($A$11:$A$8770,"="&amp;A7374,$F$11:$F$8770,"=COD1"),0)</f>
        <v>0</v>
      </c>
      <c r="L7374" s="13" t="e">
        <f>(VLOOKUP(F7374,tarifas!$C$7:$D$10,2,FALSE)+tarifas!$D$21)*datos!H7374</f>
        <v>#N/A</v>
      </c>
      <c r="M7374">
        <v>0</v>
      </c>
      <c r="N7374" s="13" t="e">
        <f t="shared" si="1043"/>
        <v>#N/A</v>
      </c>
      <c r="O7374">
        <f t="shared" si="1044"/>
        <v>0</v>
      </c>
      <c r="P7374" s="12">
        <f t="shared" si="1045"/>
        <v>389.30017356331865</v>
      </c>
      <c r="Q7374">
        <f t="shared" si="1046"/>
        <v>0</v>
      </c>
      <c r="R7374">
        <f>$D$2*tarifas!$D$12/24</f>
        <v>1.4541666666666666</v>
      </c>
      <c r="S7374" t="e">
        <f>VLOOKUP(E7374&amp;" "&amp;F7374,tarifas!$A$13:$D$20,4,FALSE)*P7374</f>
        <v>#N/A</v>
      </c>
      <c r="T7374">
        <f>IF(F7374="COD1",tarifas!$D$11*(SUMIFS($P$11:$P$8770,$F$11:$F$8770,"=COD1",$B$11:$B$8770,"="&amp;B7374)/COUNTIFS($F$11:$F$8770,"=COD1",$B$11:$B$8770,"="&amp;B7374))/COUNTIFS($A$11:$A$8770,"="&amp;A7374,$F$11:$F$8770,"=COD1"),0)</f>
        <v>0</v>
      </c>
      <c r="U7374" t="e">
        <f>(VLOOKUP(F7374,tarifas!$C$7:$D$10,2,FALSE)+tarifas!$D$21)*datos!P7374</f>
        <v>#N/A</v>
      </c>
      <c r="V7374" t="e">
        <f t="shared" si="1047"/>
        <v>#N/A</v>
      </c>
      <c r="W7374">
        <f t="shared" si="1048"/>
        <v>0</v>
      </c>
    </row>
    <row r="7375" spans="1:23" x14ac:dyDescent="0.25">
      <c r="A7375">
        <f t="shared" si="1041"/>
        <v>302</v>
      </c>
      <c r="B7375">
        <f t="shared" si="1042"/>
        <v>11</v>
      </c>
      <c r="C7375" s="1">
        <f t="shared" si="1049"/>
        <v>41946.833333315473</v>
      </c>
      <c r="D7375" s="7">
        <v>0</v>
      </c>
      <c r="E7375" s="7"/>
      <c r="G7375">
        <v>54.87</v>
      </c>
      <c r="H7375" s="12">
        <v>279.17966311503881</v>
      </c>
      <c r="I7375" s="13">
        <f>$D$2*tarifas!$D$12/24</f>
        <v>1.4541666666666666</v>
      </c>
      <c r="J7375" s="13" t="e">
        <f>VLOOKUP(E7375&amp;" "&amp;F7375,tarifas!$A$13:$D$20,4,FALSE)*H7375</f>
        <v>#N/A</v>
      </c>
      <c r="K7375" s="13">
        <f>IF(F7375="COD1",tarifas!$D$11*(SUMIFS($H$11:$H$8770,$F$11:$F$8770,"=COD1",$B$11:$B$8770,"="&amp;B7375)/COUNTIFS($F$11:$F$8770,"=COD1",$B$11:$B$8770,"="&amp;B7375))/COUNTIFS($A$11:$A$8770,"="&amp;A7375,$F$11:$F$8770,"=COD1"),0)</f>
        <v>0</v>
      </c>
      <c r="L7375" s="13" t="e">
        <f>(VLOOKUP(F7375,tarifas!$C$7:$D$10,2,FALSE)+tarifas!$D$21)*datos!H7375</f>
        <v>#N/A</v>
      </c>
      <c r="M7375">
        <v>0</v>
      </c>
      <c r="N7375" s="13" t="e">
        <f t="shared" si="1043"/>
        <v>#N/A</v>
      </c>
      <c r="O7375">
        <f t="shared" si="1044"/>
        <v>0</v>
      </c>
      <c r="P7375" s="12">
        <f t="shared" si="1045"/>
        <v>279.17966311503881</v>
      </c>
      <c r="Q7375">
        <f t="shared" si="1046"/>
        <v>0</v>
      </c>
      <c r="R7375">
        <f>$D$2*tarifas!$D$12/24</f>
        <v>1.4541666666666666</v>
      </c>
      <c r="S7375" t="e">
        <f>VLOOKUP(E7375&amp;" "&amp;F7375,tarifas!$A$13:$D$20,4,FALSE)*P7375</f>
        <v>#N/A</v>
      </c>
      <c r="T7375">
        <f>IF(F7375="COD1",tarifas!$D$11*(SUMIFS($P$11:$P$8770,$F$11:$F$8770,"=COD1",$B$11:$B$8770,"="&amp;B7375)/COUNTIFS($F$11:$F$8770,"=COD1",$B$11:$B$8770,"="&amp;B7375))/COUNTIFS($A$11:$A$8770,"="&amp;A7375,$F$11:$F$8770,"=COD1"),0)</f>
        <v>0</v>
      </c>
      <c r="U7375" t="e">
        <f>(VLOOKUP(F7375,tarifas!$C$7:$D$10,2,FALSE)+tarifas!$D$21)*datos!P7375</f>
        <v>#N/A</v>
      </c>
      <c r="V7375" t="e">
        <f t="shared" si="1047"/>
        <v>#N/A</v>
      </c>
      <c r="W7375">
        <f t="shared" si="1048"/>
        <v>0</v>
      </c>
    </row>
    <row r="7376" spans="1:23" x14ac:dyDescent="0.25">
      <c r="A7376">
        <f t="shared" si="1041"/>
        <v>302</v>
      </c>
      <c r="B7376">
        <f t="shared" si="1042"/>
        <v>11</v>
      </c>
      <c r="C7376" s="1">
        <f t="shared" si="1049"/>
        <v>41946.874999982138</v>
      </c>
      <c r="D7376" s="7">
        <v>0</v>
      </c>
      <c r="E7376" s="7"/>
      <c r="G7376">
        <v>54.69</v>
      </c>
      <c r="H7376" s="12">
        <v>264.480706193456</v>
      </c>
      <c r="I7376" s="13">
        <f>$D$2*tarifas!$D$12/24</f>
        <v>1.4541666666666666</v>
      </c>
      <c r="J7376" s="13" t="e">
        <f>VLOOKUP(E7376&amp;" "&amp;F7376,tarifas!$A$13:$D$20,4,FALSE)*H7376</f>
        <v>#N/A</v>
      </c>
      <c r="K7376" s="13">
        <f>IF(F7376="COD1",tarifas!$D$11*(SUMIFS($H$11:$H$8770,$F$11:$F$8770,"=COD1",$B$11:$B$8770,"="&amp;B7376)/COUNTIFS($F$11:$F$8770,"=COD1",$B$11:$B$8770,"="&amp;B7376))/COUNTIFS($A$11:$A$8770,"="&amp;A7376,$F$11:$F$8770,"=COD1"),0)</f>
        <v>0</v>
      </c>
      <c r="L7376" s="13" t="e">
        <f>(VLOOKUP(F7376,tarifas!$C$7:$D$10,2,FALSE)+tarifas!$D$21)*datos!H7376</f>
        <v>#N/A</v>
      </c>
      <c r="M7376">
        <v>0</v>
      </c>
      <c r="N7376" s="13" t="e">
        <f t="shared" si="1043"/>
        <v>#N/A</v>
      </c>
      <c r="O7376">
        <f t="shared" si="1044"/>
        <v>0</v>
      </c>
      <c r="P7376" s="12">
        <f t="shared" si="1045"/>
        <v>264.480706193456</v>
      </c>
      <c r="Q7376">
        <f t="shared" si="1046"/>
        <v>0</v>
      </c>
      <c r="R7376">
        <f>$D$2*tarifas!$D$12/24</f>
        <v>1.4541666666666666</v>
      </c>
      <c r="S7376" t="e">
        <f>VLOOKUP(E7376&amp;" "&amp;F7376,tarifas!$A$13:$D$20,4,FALSE)*P7376</f>
        <v>#N/A</v>
      </c>
      <c r="T7376">
        <f>IF(F7376="COD1",tarifas!$D$11*(SUMIFS($P$11:$P$8770,$F$11:$F$8770,"=COD1",$B$11:$B$8770,"="&amp;B7376)/COUNTIFS($F$11:$F$8770,"=COD1",$B$11:$B$8770,"="&amp;B7376))/COUNTIFS($A$11:$A$8770,"="&amp;A7376,$F$11:$F$8770,"=COD1"),0)</f>
        <v>0</v>
      </c>
      <c r="U7376" t="e">
        <f>(VLOOKUP(F7376,tarifas!$C$7:$D$10,2,FALSE)+tarifas!$D$21)*datos!P7376</f>
        <v>#N/A</v>
      </c>
      <c r="V7376" t="e">
        <f t="shared" si="1047"/>
        <v>#N/A</v>
      </c>
      <c r="W7376">
        <f t="shared" si="1048"/>
        <v>0</v>
      </c>
    </row>
    <row r="7377" spans="1:23" x14ac:dyDescent="0.25">
      <c r="A7377">
        <f t="shared" si="1041"/>
        <v>302</v>
      </c>
      <c r="B7377">
        <f t="shared" si="1042"/>
        <v>11</v>
      </c>
      <c r="C7377" s="1">
        <f t="shared" si="1049"/>
        <v>41946.916666648802</v>
      </c>
      <c r="D7377" s="7">
        <v>0</v>
      </c>
      <c r="E7377" s="7"/>
      <c r="G7377">
        <v>46.54</v>
      </c>
      <c r="H7377" s="12">
        <v>248.18939611986195</v>
      </c>
      <c r="I7377" s="13">
        <f>$D$2*tarifas!$D$12/24</f>
        <v>1.4541666666666666</v>
      </c>
      <c r="J7377" s="13" t="e">
        <f>VLOOKUP(E7377&amp;" "&amp;F7377,tarifas!$A$13:$D$20,4,FALSE)*H7377</f>
        <v>#N/A</v>
      </c>
      <c r="K7377" s="13">
        <f>IF(F7377="COD1",tarifas!$D$11*(SUMIFS($H$11:$H$8770,$F$11:$F$8770,"=COD1",$B$11:$B$8770,"="&amp;B7377)/COUNTIFS($F$11:$F$8770,"=COD1",$B$11:$B$8770,"="&amp;B7377))/COUNTIFS($A$11:$A$8770,"="&amp;A7377,$F$11:$F$8770,"=COD1"),0)</f>
        <v>0</v>
      </c>
      <c r="L7377" s="13" t="e">
        <f>(VLOOKUP(F7377,tarifas!$C$7:$D$10,2,FALSE)+tarifas!$D$21)*datos!H7377</f>
        <v>#N/A</v>
      </c>
      <c r="M7377">
        <v>0</v>
      </c>
      <c r="N7377" s="13" t="e">
        <f t="shared" si="1043"/>
        <v>#N/A</v>
      </c>
      <c r="O7377">
        <f t="shared" si="1044"/>
        <v>0</v>
      </c>
      <c r="P7377" s="12">
        <f t="shared" si="1045"/>
        <v>248.18939611986195</v>
      </c>
      <c r="Q7377">
        <f t="shared" si="1046"/>
        <v>0</v>
      </c>
      <c r="R7377">
        <f>$D$2*tarifas!$D$12/24</f>
        <v>1.4541666666666666</v>
      </c>
      <c r="S7377" t="e">
        <f>VLOOKUP(E7377&amp;" "&amp;F7377,tarifas!$A$13:$D$20,4,FALSE)*P7377</f>
        <v>#N/A</v>
      </c>
      <c r="T7377">
        <f>IF(F7377="COD1",tarifas!$D$11*(SUMIFS($P$11:$P$8770,$F$11:$F$8770,"=COD1",$B$11:$B$8770,"="&amp;B7377)/COUNTIFS($F$11:$F$8770,"=COD1",$B$11:$B$8770,"="&amp;B7377))/COUNTIFS($A$11:$A$8770,"="&amp;A7377,$F$11:$F$8770,"=COD1"),0)</f>
        <v>0</v>
      </c>
      <c r="U7377" t="e">
        <f>(VLOOKUP(F7377,tarifas!$C$7:$D$10,2,FALSE)+tarifas!$D$21)*datos!P7377</f>
        <v>#N/A</v>
      </c>
      <c r="V7377" t="e">
        <f t="shared" si="1047"/>
        <v>#N/A</v>
      </c>
      <c r="W7377">
        <f t="shared" si="1048"/>
        <v>0</v>
      </c>
    </row>
    <row r="7378" spans="1:23" x14ac:dyDescent="0.25">
      <c r="A7378">
        <f t="shared" si="1041"/>
        <v>302</v>
      </c>
      <c r="B7378">
        <f t="shared" si="1042"/>
        <v>11</v>
      </c>
      <c r="C7378" s="1">
        <f t="shared" si="1049"/>
        <v>41946.958333315466</v>
      </c>
      <c r="D7378" s="7">
        <v>0</v>
      </c>
      <c r="E7378" s="7"/>
      <c r="G7378">
        <v>39.630000000000003</v>
      </c>
      <c r="H7378" s="12">
        <v>245.66883379425019</v>
      </c>
      <c r="I7378" s="13">
        <f>$D$2*tarifas!$D$12/24</f>
        <v>1.4541666666666666</v>
      </c>
      <c r="J7378" s="13" t="e">
        <f>VLOOKUP(E7378&amp;" "&amp;F7378,tarifas!$A$13:$D$20,4,FALSE)*H7378</f>
        <v>#N/A</v>
      </c>
      <c r="K7378" s="13">
        <f>IF(F7378="COD1",tarifas!$D$11*(SUMIFS($H$11:$H$8770,$F$11:$F$8770,"=COD1",$B$11:$B$8770,"="&amp;B7378)/COUNTIFS($F$11:$F$8770,"=COD1",$B$11:$B$8770,"="&amp;B7378))/COUNTIFS($A$11:$A$8770,"="&amp;A7378,$F$11:$F$8770,"=COD1"),0)</f>
        <v>0</v>
      </c>
      <c r="L7378" s="13" t="e">
        <f>(VLOOKUP(F7378,tarifas!$C$7:$D$10,2,FALSE)+tarifas!$D$21)*datos!H7378</f>
        <v>#N/A</v>
      </c>
      <c r="M7378">
        <v>0</v>
      </c>
      <c r="N7378" s="13" t="e">
        <f t="shared" si="1043"/>
        <v>#N/A</v>
      </c>
      <c r="O7378">
        <f t="shared" si="1044"/>
        <v>0</v>
      </c>
      <c r="P7378" s="12">
        <f t="shared" si="1045"/>
        <v>245.66883379425019</v>
      </c>
      <c r="Q7378">
        <f t="shared" si="1046"/>
        <v>0</v>
      </c>
      <c r="R7378">
        <f>$D$2*tarifas!$D$12/24</f>
        <v>1.4541666666666666</v>
      </c>
      <c r="S7378" t="e">
        <f>VLOOKUP(E7378&amp;" "&amp;F7378,tarifas!$A$13:$D$20,4,FALSE)*P7378</f>
        <v>#N/A</v>
      </c>
      <c r="T7378">
        <f>IF(F7378="COD1",tarifas!$D$11*(SUMIFS($P$11:$P$8770,$F$11:$F$8770,"=COD1",$B$11:$B$8770,"="&amp;B7378)/COUNTIFS($F$11:$F$8770,"=COD1",$B$11:$B$8770,"="&amp;B7378))/COUNTIFS($A$11:$A$8770,"="&amp;A7378,$F$11:$F$8770,"=COD1"),0)</f>
        <v>0</v>
      </c>
      <c r="U7378" t="e">
        <f>(VLOOKUP(F7378,tarifas!$C$7:$D$10,2,FALSE)+tarifas!$D$21)*datos!P7378</f>
        <v>#N/A</v>
      </c>
      <c r="V7378" t="e">
        <f t="shared" si="1047"/>
        <v>#N/A</v>
      </c>
      <c r="W7378">
        <f t="shared" si="1048"/>
        <v>0</v>
      </c>
    </row>
    <row r="7379" spans="1:23" x14ac:dyDescent="0.25">
      <c r="A7379">
        <f t="shared" si="1041"/>
        <v>303</v>
      </c>
      <c r="B7379">
        <f t="shared" si="1042"/>
        <v>11</v>
      </c>
      <c r="C7379" s="1">
        <f t="shared" si="1049"/>
        <v>41946.99999998213</v>
      </c>
      <c r="D7379" s="7">
        <v>0</v>
      </c>
      <c r="E7379" s="7"/>
      <c r="G7379">
        <v>29.18</v>
      </c>
      <c r="H7379" s="12">
        <v>244.45977404734367</v>
      </c>
      <c r="I7379" s="13">
        <f>$D$2*tarifas!$D$12/24</f>
        <v>1.4541666666666666</v>
      </c>
      <c r="J7379" s="13" t="e">
        <f>VLOOKUP(E7379&amp;" "&amp;F7379,tarifas!$A$13:$D$20,4,FALSE)*H7379</f>
        <v>#N/A</v>
      </c>
      <c r="K7379" s="13">
        <f>IF(F7379="COD1",tarifas!$D$11*(SUMIFS($H$11:$H$8770,$F$11:$F$8770,"=COD1",$B$11:$B$8770,"="&amp;B7379)/COUNTIFS($F$11:$F$8770,"=COD1",$B$11:$B$8770,"="&amp;B7379))/COUNTIFS($A$11:$A$8770,"="&amp;A7379,$F$11:$F$8770,"=COD1"),0)</f>
        <v>0</v>
      </c>
      <c r="L7379" s="13" t="e">
        <f>(VLOOKUP(F7379,tarifas!$C$7:$D$10,2,FALSE)+tarifas!$D$21)*datos!H7379</f>
        <v>#N/A</v>
      </c>
      <c r="M7379">
        <v>0</v>
      </c>
      <c r="N7379" s="13" t="e">
        <f t="shared" si="1043"/>
        <v>#N/A</v>
      </c>
      <c r="O7379">
        <f t="shared" si="1044"/>
        <v>0</v>
      </c>
      <c r="P7379" s="12">
        <f t="shared" si="1045"/>
        <v>244.45977404734367</v>
      </c>
      <c r="Q7379">
        <f t="shared" si="1046"/>
        <v>0</v>
      </c>
      <c r="R7379">
        <f>$D$2*tarifas!$D$12/24</f>
        <v>1.4541666666666666</v>
      </c>
      <c r="S7379" t="e">
        <f>VLOOKUP(E7379&amp;" "&amp;F7379,tarifas!$A$13:$D$20,4,FALSE)*P7379</f>
        <v>#N/A</v>
      </c>
      <c r="T7379">
        <f>IF(F7379="COD1",tarifas!$D$11*(SUMIFS($P$11:$P$8770,$F$11:$F$8770,"=COD1",$B$11:$B$8770,"="&amp;B7379)/COUNTIFS($F$11:$F$8770,"=COD1",$B$11:$B$8770,"="&amp;B7379))/COUNTIFS($A$11:$A$8770,"="&amp;A7379,$F$11:$F$8770,"=COD1"),0)</f>
        <v>0</v>
      </c>
      <c r="U7379" t="e">
        <f>(VLOOKUP(F7379,tarifas!$C$7:$D$10,2,FALSE)+tarifas!$D$21)*datos!P7379</f>
        <v>#N/A</v>
      </c>
      <c r="V7379" t="e">
        <f t="shared" si="1047"/>
        <v>#N/A</v>
      </c>
      <c r="W7379">
        <f t="shared" si="1048"/>
        <v>0</v>
      </c>
    </row>
    <row r="7380" spans="1:23" x14ac:dyDescent="0.25">
      <c r="A7380">
        <f t="shared" si="1041"/>
        <v>303</v>
      </c>
      <c r="B7380">
        <f t="shared" si="1042"/>
        <v>11</v>
      </c>
      <c r="C7380" s="1">
        <f t="shared" si="1049"/>
        <v>41947.041666648794</v>
      </c>
      <c r="D7380" s="7">
        <v>0</v>
      </c>
      <c r="E7380" s="7"/>
      <c r="G7380">
        <v>27.94</v>
      </c>
      <c r="H7380" s="12">
        <v>243.97782828884294</v>
      </c>
      <c r="I7380" s="13">
        <f>$D$2*tarifas!$D$12/24</f>
        <v>1.4541666666666666</v>
      </c>
      <c r="J7380" s="13" t="e">
        <f>VLOOKUP(E7380&amp;" "&amp;F7380,tarifas!$A$13:$D$20,4,FALSE)*H7380</f>
        <v>#N/A</v>
      </c>
      <c r="K7380" s="13">
        <f>IF(F7380="COD1",tarifas!$D$11*(SUMIFS($H$11:$H$8770,$F$11:$F$8770,"=COD1",$B$11:$B$8770,"="&amp;B7380)/COUNTIFS($F$11:$F$8770,"=COD1",$B$11:$B$8770,"="&amp;B7380))/COUNTIFS($A$11:$A$8770,"="&amp;A7380,$F$11:$F$8770,"=COD1"),0)</f>
        <v>0</v>
      </c>
      <c r="L7380" s="13" t="e">
        <f>(VLOOKUP(F7380,tarifas!$C$7:$D$10,2,FALSE)+tarifas!$D$21)*datos!H7380</f>
        <v>#N/A</v>
      </c>
      <c r="M7380">
        <v>0</v>
      </c>
      <c r="N7380" s="13" t="e">
        <f t="shared" si="1043"/>
        <v>#N/A</v>
      </c>
      <c r="O7380">
        <f t="shared" si="1044"/>
        <v>0</v>
      </c>
      <c r="P7380" s="12">
        <f t="shared" si="1045"/>
        <v>243.97782828884294</v>
      </c>
      <c r="Q7380">
        <f t="shared" si="1046"/>
        <v>0</v>
      </c>
      <c r="R7380">
        <f>$D$2*tarifas!$D$12/24</f>
        <v>1.4541666666666666</v>
      </c>
      <c r="S7380" t="e">
        <f>VLOOKUP(E7380&amp;" "&amp;F7380,tarifas!$A$13:$D$20,4,FALSE)*P7380</f>
        <v>#N/A</v>
      </c>
      <c r="T7380">
        <f>IF(F7380="COD1",tarifas!$D$11*(SUMIFS($P$11:$P$8770,$F$11:$F$8770,"=COD1",$B$11:$B$8770,"="&amp;B7380)/COUNTIFS($F$11:$F$8770,"=COD1",$B$11:$B$8770,"="&amp;B7380))/COUNTIFS($A$11:$A$8770,"="&amp;A7380,$F$11:$F$8770,"=COD1"),0)</f>
        <v>0</v>
      </c>
      <c r="U7380" t="e">
        <f>(VLOOKUP(F7380,tarifas!$C$7:$D$10,2,FALSE)+tarifas!$D$21)*datos!P7380</f>
        <v>#N/A</v>
      </c>
      <c r="V7380" t="e">
        <f t="shared" si="1047"/>
        <v>#N/A</v>
      </c>
      <c r="W7380">
        <f t="shared" si="1048"/>
        <v>0</v>
      </c>
    </row>
    <row r="7381" spans="1:23" x14ac:dyDescent="0.25">
      <c r="A7381">
        <f t="shared" si="1041"/>
        <v>303</v>
      </c>
      <c r="B7381">
        <f t="shared" si="1042"/>
        <v>11</v>
      </c>
      <c r="C7381" s="1">
        <f t="shared" si="1049"/>
        <v>41947.083333315459</v>
      </c>
      <c r="D7381" s="7">
        <v>0</v>
      </c>
      <c r="E7381" s="7"/>
      <c r="G7381">
        <v>26.89</v>
      </c>
      <c r="H7381" s="12">
        <v>236.87985236471258</v>
      </c>
      <c r="I7381" s="13">
        <f>$D$2*tarifas!$D$12/24</f>
        <v>1.4541666666666666</v>
      </c>
      <c r="J7381" s="13" t="e">
        <f>VLOOKUP(E7381&amp;" "&amp;F7381,tarifas!$A$13:$D$20,4,FALSE)*H7381</f>
        <v>#N/A</v>
      </c>
      <c r="K7381" s="13">
        <f>IF(F7381="COD1",tarifas!$D$11*(SUMIFS($H$11:$H$8770,$F$11:$F$8770,"=COD1",$B$11:$B$8770,"="&amp;B7381)/COUNTIFS($F$11:$F$8770,"=COD1",$B$11:$B$8770,"="&amp;B7381))/COUNTIFS($A$11:$A$8770,"="&amp;A7381,$F$11:$F$8770,"=COD1"),0)</f>
        <v>0</v>
      </c>
      <c r="L7381" s="13" t="e">
        <f>(VLOOKUP(F7381,tarifas!$C$7:$D$10,2,FALSE)+tarifas!$D$21)*datos!H7381</f>
        <v>#N/A</v>
      </c>
      <c r="M7381">
        <v>0</v>
      </c>
      <c r="N7381" s="13" t="e">
        <f t="shared" si="1043"/>
        <v>#N/A</v>
      </c>
      <c r="O7381">
        <f t="shared" si="1044"/>
        <v>0</v>
      </c>
      <c r="P7381" s="12">
        <f t="shared" si="1045"/>
        <v>236.87985236471258</v>
      </c>
      <c r="Q7381">
        <f t="shared" si="1046"/>
        <v>0</v>
      </c>
      <c r="R7381">
        <f>$D$2*tarifas!$D$12/24</f>
        <v>1.4541666666666666</v>
      </c>
      <c r="S7381" t="e">
        <f>VLOOKUP(E7381&amp;" "&amp;F7381,tarifas!$A$13:$D$20,4,FALSE)*P7381</f>
        <v>#N/A</v>
      </c>
      <c r="T7381">
        <f>IF(F7381="COD1",tarifas!$D$11*(SUMIFS($P$11:$P$8770,$F$11:$F$8770,"=COD1",$B$11:$B$8770,"="&amp;B7381)/COUNTIFS($F$11:$F$8770,"=COD1",$B$11:$B$8770,"="&amp;B7381))/COUNTIFS($A$11:$A$8770,"="&amp;A7381,$F$11:$F$8770,"=COD1"),0)</f>
        <v>0</v>
      </c>
      <c r="U7381" t="e">
        <f>(VLOOKUP(F7381,tarifas!$C$7:$D$10,2,FALSE)+tarifas!$D$21)*datos!P7381</f>
        <v>#N/A</v>
      </c>
      <c r="V7381" t="e">
        <f t="shared" si="1047"/>
        <v>#N/A</v>
      </c>
      <c r="W7381">
        <f t="shared" si="1048"/>
        <v>0</v>
      </c>
    </row>
    <row r="7382" spans="1:23" x14ac:dyDescent="0.25">
      <c r="A7382">
        <f t="shared" si="1041"/>
        <v>303</v>
      </c>
      <c r="B7382">
        <f t="shared" si="1042"/>
        <v>11</v>
      </c>
      <c r="C7382" s="1">
        <f t="shared" si="1049"/>
        <v>41947.124999982123</v>
      </c>
      <c r="D7382" s="7">
        <v>0</v>
      </c>
      <c r="E7382" s="7"/>
      <c r="G7382">
        <v>26.89</v>
      </c>
      <c r="H7382" s="12">
        <v>236.29977059533346</v>
      </c>
      <c r="I7382" s="13">
        <f>$D$2*tarifas!$D$12/24</f>
        <v>1.4541666666666666</v>
      </c>
      <c r="J7382" s="13" t="e">
        <f>VLOOKUP(E7382&amp;" "&amp;F7382,tarifas!$A$13:$D$20,4,FALSE)*H7382</f>
        <v>#N/A</v>
      </c>
      <c r="K7382" s="13">
        <f>IF(F7382="COD1",tarifas!$D$11*(SUMIFS($H$11:$H$8770,$F$11:$F$8770,"=COD1",$B$11:$B$8770,"="&amp;B7382)/COUNTIFS($F$11:$F$8770,"=COD1",$B$11:$B$8770,"="&amp;B7382))/COUNTIFS($A$11:$A$8770,"="&amp;A7382,$F$11:$F$8770,"=COD1"),0)</f>
        <v>0</v>
      </c>
      <c r="L7382" s="13" t="e">
        <f>(VLOOKUP(F7382,tarifas!$C$7:$D$10,2,FALSE)+tarifas!$D$21)*datos!H7382</f>
        <v>#N/A</v>
      </c>
      <c r="M7382">
        <v>0</v>
      </c>
      <c r="N7382" s="13" t="e">
        <f t="shared" si="1043"/>
        <v>#N/A</v>
      </c>
      <c r="O7382">
        <f t="shared" si="1044"/>
        <v>0</v>
      </c>
      <c r="P7382" s="12">
        <f t="shared" si="1045"/>
        <v>236.29977059533346</v>
      </c>
      <c r="Q7382">
        <f t="shared" si="1046"/>
        <v>0</v>
      </c>
      <c r="R7382">
        <f>$D$2*tarifas!$D$12/24</f>
        <v>1.4541666666666666</v>
      </c>
      <c r="S7382" t="e">
        <f>VLOOKUP(E7382&amp;" "&amp;F7382,tarifas!$A$13:$D$20,4,FALSE)*P7382</f>
        <v>#N/A</v>
      </c>
      <c r="T7382">
        <f>IF(F7382="COD1",tarifas!$D$11*(SUMIFS($P$11:$P$8770,$F$11:$F$8770,"=COD1",$B$11:$B$8770,"="&amp;B7382)/COUNTIFS($F$11:$F$8770,"=COD1",$B$11:$B$8770,"="&amp;B7382))/COUNTIFS($A$11:$A$8770,"="&amp;A7382,$F$11:$F$8770,"=COD1"),0)</f>
        <v>0</v>
      </c>
      <c r="U7382" t="e">
        <f>(VLOOKUP(F7382,tarifas!$C$7:$D$10,2,FALSE)+tarifas!$D$21)*datos!P7382</f>
        <v>#N/A</v>
      </c>
      <c r="V7382" t="e">
        <f t="shared" si="1047"/>
        <v>#N/A</v>
      </c>
      <c r="W7382">
        <f t="shared" si="1048"/>
        <v>0</v>
      </c>
    </row>
    <row r="7383" spans="1:23" x14ac:dyDescent="0.25">
      <c r="A7383">
        <f t="shared" si="1041"/>
        <v>303</v>
      </c>
      <c r="B7383">
        <f t="shared" si="1042"/>
        <v>11</v>
      </c>
      <c r="C7383" s="1">
        <f t="shared" si="1049"/>
        <v>41947.166666648787</v>
      </c>
      <c r="D7383" s="7">
        <v>0</v>
      </c>
      <c r="E7383" s="7"/>
      <c r="G7383">
        <v>26.89</v>
      </c>
      <c r="H7383" s="12">
        <v>228.01561230994429</v>
      </c>
      <c r="I7383" s="13">
        <f>$D$2*tarifas!$D$12/24</f>
        <v>1.4541666666666666</v>
      </c>
      <c r="J7383" s="13" t="e">
        <f>VLOOKUP(E7383&amp;" "&amp;F7383,tarifas!$A$13:$D$20,4,FALSE)*H7383</f>
        <v>#N/A</v>
      </c>
      <c r="K7383" s="13">
        <f>IF(F7383="COD1",tarifas!$D$11*(SUMIFS($H$11:$H$8770,$F$11:$F$8770,"=COD1",$B$11:$B$8770,"="&amp;B7383)/COUNTIFS($F$11:$F$8770,"=COD1",$B$11:$B$8770,"="&amp;B7383))/COUNTIFS($A$11:$A$8770,"="&amp;A7383,$F$11:$F$8770,"=COD1"),0)</f>
        <v>0</v>
      </c>
      <c r="L7383" s="13" t="e">
        <f>(VLOOKUP(F7383,tarifas!$C$7:$D$10,2,FALSE)+tarifas!$D$21)*datos!H7383</f>
        <v>#N/A</v>
      </c>
      <c r="M7383">
        <v>0</v>
      </c>
      <c r="N7383" s="13" t="e">
        <f t="shared" si="1043"/>
        <v>#N/A</v>
      </c>
      <c r="O7383">
        <f t="shared" si="1044"/>
        <v>0</v>
      </c>
      <c r="P7383" s="12">
        <f t="shared" si="1045"/>
        <v>228.01561230994429</v>
      </c>
      <c r="Q7383">
        <f t="shared" si="1046"/>
        <v>0</v>
      </c>
      <c r="R7383">
        <f>$D$2*tarifas!$D$12/24</f>
        <v>1.4541666666666666</v>
      </c>
      <c r="S7383" t="e">
        <f>VLOOKUP(E7383&amp;" "&amp;F7383,tarifas!$A$13:$D$20,4,FALSE)*P7383</f>
        <v>#N/A</v>
      </c>
      <c r="T7383">
        <f>IF(F7383="COD1",tarifas!$D$11*(SUMIFS($P$11:$P$8770,$F$11:$F$8770,"=COD1",$B$11:$B$8770,"="&amp;B7383)/COUNTIFS($F$11:$F$8770,"=COD1",$B$11:$B$8770,"="&amp;B7383))/COUNTIFS($A$11:$A$8770,"="&amp;A7383,$F$11:$F$8770,"=COD1"),0)</f>
        <v>0</v>
      </c>
      <c r="U7383" t="e">
        <f>(VLOOKUP(F7383,tarifas!$C$7:$D$10,2,FALSE)+tarifas!$D$21)*datos!P7383</f>
        <v>#N/A</v>
      </c>
      <c r="V7383" t="e">
        <f t="shared" si="1047"/>
        <v>#N/A</v>
      </c>
      <c r="W7383">
        <f t="shared" si="1048"/>
        <v>0</v>
      </c>
    </row>
    <row r="7384" spans="1:23" x14ac:dyDescent="0.25">
      <c r="A7384">
        <f t="shared" si="1041"/>
        <v>303</v>
      </c>
      <c r="B7384">
        <f t="shared" si="1042"/>
        <v>11</v>
      </c>
      <c r="C7384" s="1">
        <f t="shared" si="1049"/>
        <v>41947.208333315451</v>
      </c>
      <c r="D7384" s="7">
        <v>0</v>
      </c>
      <c r="E7384" s="7"/>
      <c r="G7384">
        <v>27.09</v>
      </c>
      <c r="H7384" s="12">
        <v>225.22068622040109</v>
      </c>
      <c r="I7384" s="13">
        <f>$D$2*tarifas!$D$12/24</f>
        <v>1.4541666666666666</v>
      </c>
      <c r="J7384" s="13" t="e">
        <f>VLOOKUP(E7384&amp;" "&amp;F7384,tarifas!$A$13:$D$20,4,FALSE)*H7384</f>
        <v>#N/A</v>
      </c>
      <c r="K7384" s="13">
        <f>IF(F7384="COD1",tarifas!$D$11*(SUMIFS($H$11:$H$8770,$F$11:$F$8770,"=COD1",$B$11:$B$8770,"="&amp;B7384)/COUNTIFS($F$11:$F$8770,"=COD1",$B$11:$B$8770,"="&amp;B7384))/COUNTIFS($A$11:$A$8770,"="&amp;A7384,$F$11:$F$8770,"=COD1"),0)</f>
        <v>0</v>
      </c>
      <c r="L7384" s="13" t="e">
        <f>(VLOOKUP(F7384,tarifas!$C$7:$D$10,2,FALSE)+tarifas!$D$21)*datos!H7384</f>
        <v>#N/A</v>
      </c>
      <c r="M7384">
        <v>0</v>
      </c>
      <c r="N7384" s="13" t="e">
        <f t="shared" si="1043"/>
        <v>#N/A</v>
      </c>
      <c r="O7384">
        <f t="shared" si="1044"/>
        <v>0</v>
      </c>
      <c r="P7384" s="12">
        <f t="shared" si="1045"/>
        <v>225.22068622040109</v>
      </c>
      <c r="Q7384">
        <f t="shared" si="1046"/>
        <v>0</v>
      </c>
      <c r="R7384">
        <f>$D$2*tarifas!$D$12/24</f>
        <v>1.4541666666666666</v>
      </c>
      <c r="S7384" t="e">
        <f>VLOOKUP(E7384&amp;" "&amp;F7384,tarifas!$A$13:$D$20,4,FALSE)*P7384</f>
        <v>#N/A</v>
      </c>
      <c r="T7384">
        <f>IF(F7384="COD1",tarifas!$D$11*(SUMIFS($P$11:$P$8770,$F$11:$F$8770,"=COD1",$B$11:$B$8770,"="&amp;B7384)/COUNTIFS($F$11:$F$8770,"=COD1",$B$11:$B$8770,"="&amp;B7384))/COUNTIFS($A$11:$A$8770,"="&amp;A7384,$F$11:$F$8770,"=COD1"),0)</f>
        <v>0</v>
      </c>
      <c r="U7384" t="e">
        <f>(VLOOKUP(F7384,tarifas!$C$7:$D$10,2,FALSE)+tarifas!$D$21)*datos!P7384</f>
        <v>#N/A</v>
      </c>
      <c r="V7384" t="e">
        <f t="shared" si="1047"/>
        <v>#N/A</v>
      </c>
      <c r="W7384">
        <f t="shared" si="1048"/>
        <v>0</v>
      </c>
    </row>
    <row r="7385" spans="1:23" x14ac:dyDescent="0.25">
      <c r="A7385">
        <f t="shared" si="1041"/>
        <v>303</v>
      </c>
      <c r="B7385">
        <f t="shared" si="1042"/>
        <v>11</v>
      </c>
      <c r="C7385" s="1">
        <f t="shared" si="1049"/>
        <v>41947.249999982116</v>
      </c>
      <c r="D7385" s="7">
        <v>0</v>
      </c>
      <c r="E7385" s="7"/>
      <c r="G7385">
        <v>29.18</v>
      </c>
      <c r="H7385" s="12">
        <v>223.18747380263608</v>
      </c>
      <c r="I7385" s="13">
        <f>$D$2*tarifas!$D$12/24</f>
        <v>1.4541666666666666</v>
      </c>
      <c r="J7385" s="13" t="e">
        <f>VLOOKUP(E7385&amp;" "&amp;F7385,tarifas!$A$13:$D$20,4,FALSE)*H7385</f>
        <v>#N/A</v>
      </c>
      <c r="K7385" s="13">
        <f>IF(F7385="COD1",tarifas!$D$11*(SUMIFS($H$11:$H$8770,$F$11:$F$8770,"=COD1",$B$11:$B$8770,"="&amp;B7385)/COUNTIFS($F$11:$F$8770,"=COD1",$B$11:$B$8770,"="&amp;B7385))/COUNTIFS($A$11:$A$8770,"="&amp;A7385,$F$11:$F$8770,"=COD1"),0)</f>
        <v>0</v>
      </c>
      <c r="L7385" s="13" t="e">
        <f>(VLOOKUP(F7385,tarifas!$C$7:$D$10,2,FALSE)+tarifas!$D$21)*datos!H7385</f>
        <v>#N/A</v>
      </c>
      <c r="M7385">
        <v>0</v>
      </c>
      <c r="N7385" s="13" t="e">
        <f t="shared" si="1043"/>
        <v>#N/A</v>
      </c>
      <c r="O7385">
        <f t="shared" si="1044"/>
        <v>0</v>
      </c>
      <c r="P7385" s="12">
        <f t="shared" si="1045"/>
        <v>223.18747380263608</v>
      </c>
      <c r="Q7385">
        <f t="shared" si="1046"/>
        <v>0</v>
      </c>
      <c r="R7385">
        <f>$D$2*tarifas!$D$12/24</f>
        <v>1.4541666666666666</v>
      </c>
      <c r="S7385" t="e">
        <f>VLOOKUP(E7385&amp;" "&amp;F7385,tarifas!$A$13:$D$20,4,FALSE)*P7385</f>
        <v>#N/A</v>
      </c>
      <c r="T7385">
        <f>IF(F7385="COD1",tarifas!$D$11*(SUMIFS($P$11:$P$8770,$F$11:$F$8770,"=COD1",$B$11:$B$8770,"="&amp;B7385)/COUNTIFS($F$11:$F$8770,"=COD1",$B$11:$B$8770,"="&amp;B7385))/COUNTIFS($A$11:$A$8770,"="&amp;A7385,$F$11:$F$8770,"=COD1"),0)</f>
        <v>0</v>
      </c>
      <c r="U7385" t="e">
        <f>(VLOOKUP(F7385,tarifas!$C$7:$D$10,2,FALSE)+tarifas!$D$21)*datos!P7385</f>
        <v>#N/A</v>
      </c>
      <c r="V7385" t="e">
        <f t="shared" si="1047"/>
        <v>#N/A</v>
      </c>
      <c r="W7385">
        <f t="shared" si="1048"/>
        <v>0</v>
      </c>
    </row>
    <row r="7386" spans="1:23" x14ac:dyDescent="0.25">
      <c r="A7386">
        <f t="shared" si="1041"/>
        <v>303</v>
      </c>
      <c r="B7386">
        <f t="shared" si="1042"/>
        <v>11</v>
      </c>
      <c r="C7386" s="1">
        <f t="shared" si="1049"/>
        <v>41947.29166664878</v>
      </c>
      <c r="D7386" s="7">
        <v>0</v>
      </c>
      <c r="E7386" s="7"/>
      <c r="G7386">
        <v>45.4</v>
      </c>
      <c r="H7386" s="12">
        <v>214.73327983636028</v>
      </c>
      <c r="I7386" s="13">
        <f>$D$2*tarifas!$D$12/24</f>
        <v>1.4541666666666666</v>
      </c>
      <c r="J7386" s="13" t="e">
        <f>VLOOKUP(E7386&amp;" "&amp;F7386,tarifas!$A$13:$D$20,4,FALSE)*H7386</f>
        <v>#N/A</v>
      </c>
      <c r="K7386" s="13">
        <f>IF(F7386="COD1",tarifas!$D$11*(SUMIFS($H$11:$H$8770,$F$11:$F$8770,"=COD1",$B$11:$B$8770,"="&amp;B7386)/COUNTIFS($F$11:$F$8770,"=COD1",$B$11:$B$8770,"="&amp;B7386))/COUNTIFS($A$11:$A$8770,"="&amp;A7386,$F$11:$F$8770,"=COD1"),0)</f>
        <v>0</v>
      </c>
      <c r="L7386" s="13" t="e">
        <f>(VLOOKUP(F7386,tarifas!$C$7:$D$10,2,FALSE)+tarifas!$D$21)*datos!H7386</f>
        <v>#N/A</v>
      </c>
      <c r="M7386">
        <v>2.9935399999999999</v>
      </c>
      <c r="N7386" s="13" t="e">
        <f t="shared" si="1043"/>
        <v>#N/A</v>
      </c>
      <c r="O7386">
        <f t="shared" si="1044"/>
        <v>2.9935399999999999</v>
      </c>
      <c r="P7386" s="12">
        <f t="shared" si="1045"/>
        <v>211.73973983636029</v>
      </c>
      <c r="Q7386">
        <f t="shared" si="1046"/>
        <v>0</v>
      </c>
      <c r="R7386">
        <f>$D$2*tarifas!$D$12/24</f>
        <v>1.4541666666666666</v>
      </c>
      <c r="S7386" t="e">
        <f>VLOOKUP(E7386&amp;" "&amp;F7386,tarifas!$A$13:$D$20,4,FALSE)*P7386</f>
        <v>#N/A</v>
      </c>
      <c r="T7386">
        <f>IF(F7386="COD1",tarifas!$D$11*(SUMIFS($P$11:$P$8770,$F$11:$F$8770,"=COD1",$B$11:$B$8770,"="&amp;B7386)/COUNTIFS($F$11:$F$8770,"=COD1",$B$11:$B$8770,"="&amp;B7386))/COUNTIFS($A$11:$A$8770,"="&amp;A7386,$F$11:$F$8770,"=COD1"),0)</f>
        <v>0</v>
      </c>
      <c r="U7386" t="e">
        <f>(VLOOKUP(F7386,tarifas!$C$7:$D$10,2,FALSE)+tarifas!$D$21)*datos!P7386</f>
        <v>#N/A</v>
      </c>
      <c r="V7386" t="e">
        <f t="shared" si="1047"/>
        <v>#N/A</v>
      </c>
      <c r="W7386">
        <f t="shared" si="1048"/>
        <v>0</v>
      </c>
    </row>
    <row r="7387" spans="1:23" x14ac:dyDescent="0.25">
      <c r="A7387">
        <f t="shared" si="1041"/>
        <v>303</v>
      </c>
      <c r="B7387">
        <f t="shared" si="1042"/>
        <v>11</v>
      </c>
      <c r="C7387" s="1">
        <f t="shared" si="1049"/>
        <v>41947.333333315444</v>
      </c>
      <c r="D7387" s="7">
        <v>0</v>
      </c>
      <c r="E7387" s="7"/>
      <c r="G7387">
        <v>54.69</v>
      </c>
      <c r="H7387" s="12">
        <v>274.98821083433762</v>
      </c>
      <c r="I7387" s="13">
        <f>$D$2*tarifas!$D$12/24</f>
        <v>1.4541666666666666</v>
      </c>
      <c r="J7387" s="13" t="e">
        <f>VLOOKUP(E7387&amp;" "&amp;F7387,tarifas!$A$13:$D$20,4,FALSE)*H7387</f>
        <v>#N/A</v>
      </c>
      <c r="K7387" s="13">
        <f>IF(F7387="COD1",tarifas!$D$11*(SUMIFS($H$11:$H$8770,$F$11:$F$8770,"=COD1",$B$11:$B$8770,"="&amp;B7387)/COUNTIFS($F$11:$F$8770,"=COD1",$B$11:$B$8770,"="&amp;B7387))/COUNTIFS($A$11:$A$8770,"="&amp;A7387,$F$11:$F$8770,"=COD1"),0)</f>
        <v>0</v>
      </c>
      <c r="L7387" s="13" t="e">
        <f>(VLOOKUP(F7387,tarifas!$C$7:$D$10,2,FALSE)+tarifas!$D$21)*datos!H7387</f>
        <v>#N/A</v>
      </c>
      <c r="M7387">
        <v>231.83429000000001</v>
      </c>
      <c r="N7387" s="13" t="e">
        <f t="shared" si="1043"/>
        <v>#N/A</v>
      </c>
      <c r="O7387">
        <f t="shared" si="1044"/>
        <v>231.83429000000001</v>
      </c>
      <c r="P7387" s="12">
        <f t="shared" si="1045"/>
        <v>43.153920834337612</v>
      </c>
      <c r="Q7387">
        <f t="shared" si="1046"/>
        <v>0</v>
      </c>
      <c r="R7387">
        <f>$D$2*tarifas!$D$12/24</f>
        <v>1.4541666666666666</v>
      </c>
      <c r="S7387" t="e">
        <f>VLOOKUP(E7387&amp;" "&amp;F7387,tarifas!$A$13:$D$20,4,FALSE)*P7387</f>
        <v>#N/A</v>
      </c>
      <c r="T7387">
        <f>IF(F7387="COD1",tarifas!$D$11*(SUMIFS($P$11:$P$8770,$F$11:$F$8770,"=COD1",$B$11:$B$8770,"="&amp;B7387)/COUNTIFS($F$11:$F$8770,"=COD1",$B$11:$B$8770,"="&amp;B7387))/COUNTIFS($A$11:$A$8770,"="&amp;A7387,$F$11:$F$8770,"=COD1"),0)</f>
        <v>0</v>
      </c>
      <c r="U7387" t="e">
        <f>(VLOOKUP(F7387,tarifas!$C$7:$D$10,2,FALSE)+tarifas!$D$21)*datos!P7387</f>
        <v>#N/A</v>
      </c>
      <c r="V7387" t="e">
        <f t="shared" si="1047"/>
        <v>#N/A</v>
      </c>
      <c r="W7387">
        <f t="shared" si="1048"/>
        <v>0</v>
      </c>
    </row>
    <row r="7388" spans="1:23" x14ac:dyDescent="0.25">
      <c r="A7388">
        <f t="shared" si="1041"/>
        <v>303</v>
      </c>
      <c r="B7388">
        <f t="shared" si="1042"/>
        <v>11</v>
      </c>
      <c r="C7388" s="1">
        <f t="shared" si="1049"/>
        <v>41947.374999982108</v>
      </c>
      <c r="D7388" s="7">
        <v>272</v>
      </c>
      <c r="E7388" s="7"/>
      <c r="G7388">
        <v>58.9</v>
      </c>
      <c r="H7388" s="12">
        <v>488.92324756497572</v>
      </c>
      <c r="I7388" s="13">
        <f>$D$2*tarifas!$D$12/24</f>
        <v>1.4541666666666666</v>
      </c>
      <c r="J7388" s="13" t="e">
        <f>VLOOKUP(E7388&amp;" "&amp;F7388,tarifas!$A$13:$D$20,4,FALSE)*H7388</f>
        <v>#N/A</v>
      </c>
      <c r="K7388" s="13">
        <f>IF(F7388="COD1",tarifas!$D$11*(SUMIFS($H$11:$H$8770,$F$11:$F$8770,"=COD1",$B$11:$B$8770,"="&amp;B7388)/COUNTIFS($F$11:$F$8770,"=COD1",$B$11:$B$8770,"="&amp;B7388))/COUNTIFS($A$11:$A$8770,"="&amp;A7388,$F$11:$F$8770,"=COD1"),0)</f>
        <v>0</v>
      </c>
      <c r="L7388" s="13" t="e">
        <f>(VLOOKUP(F7388,tarifas!$C$7:$D$10,2,FALSE)+tarifas!$D$21)*datos!H7388</f>
        <v>#N/A</v>
      </c>
      <c r="M7388">
        <v>154.75163000000001</v>
      </c>
      <c r="N7388" s="13" t="e">
        <f t="shared" si="1043"/>
        <v>#N/A</v>
      </c>
      <c r="O7388">
        <f t="shared" si="1044"/>
        <v>154.75163000000001</v>
      </c>
      <c r="P7388" s="12">
        <f t="shared" si="1045"/>
        <v>334.17161756497569</v>
      </c>
      <c r="Q7388">
        <f t="shared" si="1046"/>
        <v>0</v>
      </c>
      <c r="R7388">
        <f>$D$2*tarifas!$D$12/24</f>
        <v>1.4541666666666666</v>
      </c>
      <c r="S7388" t="e">
        <f>VLOOKUP(E7388&amp;" "&amp;F7388,tarifas!$A$13:$D$20,4,FALSE)*P7388</f>
        <v>#N/A</v>
      </c>
      <c r="T7388">
        <f>IF(F7388="COD1",tarifas!$D$11*(SUMIFS($P$11:$P$8770,$F$11:$F$8770,"=COD1",$B$11:$B$8770,"="&amp;B7388)/COUNTIFS($F$11:$F$8770,"=COD1",$B$11:$B$8770,"="&amp;B7388))/COUNTIFS($A$11:$A$8770,"="&amp;A7388,$F$11:$F$8770,"=COD1"),0)</f>
        <v>0</v>
      </c>
      <c r="U7388" t="e">
        <f>(VLOOKUP(F7388,tarifas!$C$7:$D$10,2,FALSE)+tarifas!$D$21)*datos!P7388</f>
        <v>#N/A</v>
      </c>
      <c r="V7388" t="e">
        <f t="shared" si="1047"/>
        <v>#N/A</v>
      </c>
      <c r="W7388">
        <f t="shared" si="1048"/>
        <v>0</v>
      </c>
    </row>
    <row r="7389" spans="1:23" x14ac:dyDescent="0.25">
      <c r="A7389">
        <f t="shared" si="1041"/>
        <v>303</v>
      </c>
      <c r="B7389">
        <f t="shared" si="1042"/>
        <v>11</v>
      </c>
      <c r="C7389" s="1">
        <f t="shared" si="1049"/>
        <v>41947.416666648773</v>
      </c>
      <c r="D7389" s="7">
        <v>222.54545454545453</v>
      </c>
      <c r="E7389" s="7"/>
      <c r="G7389">
        <v>55.96</v>
      </c>
      <c r="H7389" s="12">
        <v>601.5641325518867</v>
      </c>
      <c r="I7389" s="13">
        <f>$D$2*tarifas!$D$12/24</f>
        <v>1.4541666666666666</v>
      </c>
      <c r="J7389" s="13" t="e">
        <f>VLOOKUP(E7389&amp;" "&amp;F7389,tarifas!$A$13:$D$20,4,FALSE)*H7389</f>
        <v>#N/A</v>
      </c>
      <c r="K7389" s="13">
        <f>IF(F7389="COD1",tarifas!$D$11*(SUMIFS($H$11:$H$8770,$F$11:$F$8770,"=COD1",$B$11:$B$8770,"="&amp;B7389)/COUNTIFS($F$11:$F$8770,"=COD1",$B$11:$B$8770,"="&amp;B7389))/COUNTIFS($A$11:$A$8770,"="&amp;A7389,$F$11:$F$8770,"=COD1"),0)</f>
        <v>0</v>
      </c>
      <c r="L7389" s="13" t="e">
        <f>(VLOOKUP(F7389,tarifas!$C$7:$D$10,2,FALSE)+tarifas!$D$21)*datos!H7389</f>
        <v>#N/A</v>
      </c>
      <c r="M7389">
        <v>439.96129999999999</v>
      </c>
      <c r="N7389" s="13" t="e">
        <f t="shared" si="1043"/>
        <v>#N/A</v>
      </c>
      <c r="O7389">
        <f t="shared" si="1044"/>
        <v>439.96129999999999</v>
      </c>
      <c r="P7389" s="12">
        <f t="shared" si="1045"/>
        <v>161.60283255188671</v>
      </c>
      <c r="Q7389">
        <f t="shared" si="1046"/>
        <v>0</v>
      </c>
      <c r="R7389">
        <f>$D$2*tarifas!$D$12/24</f>
        <v>1.4541666666666666</v>
      </c>
      <c r="S7389" t="e">
        <f>VLOOKUP(E7389&amp;" "&amp;F7389,tarifas!$A$13:$D$20,4,FALSE)*P7389</f>
        <v>#N/A</v>
      </c>
      <c r="T7389">
        <f>IF(F7389="COD1",tarifas!$D$11*(SUMIFS($P$11:$P$8770,$F$11:$F$8770,"=COD1",$B$11:$B$8770,"="&amp;B7389)/COUNTIFS($F$11:$F$8770,"=COD1",$B$11:$B$8770,"="&amp;B7389))/COUNTIFS($A$11:$A$8770,"="&amp;A7389,$F$11:$F$8770,"=COD1"),0)</f>
        <v>0</v>
      </c>
      <c r="U7389" t="e">
        <f>(VLOOKUP(F7389,tarifas!$C$7:$D$10,2,FALSE)+tarifas!$D$21)*datos!P7389</f>
        <v>#N/A</v>
      </c>
      <c r="V7389" t="e">
        <f t="shared" si="1047"/>
        <v>#N/A</v>
      </c>
      <c r="W7389">
        <f t="shared" si="1048"/>
        <v>0</v>
      </c>
    </row>
    <row r="7390" spans="1:23" x14ac:dyDescent="0.25">
      <c r="A7390">
        <f t="shared" si="1041"/>
        <v>303</v>
      </c>
      <c r="B7390">
        <f t="shared" si="1042"/>
        <v>11</v>
      </c>
      <c r="C7390" s="1">
        <f t="shared" si="1049"/>
        <v>41947.458333315437</v>
      </c>
      <c r="D7390" s="7">
        <v>250.62121212121212</v>
      </c>
      <c r="E7390" s="7"/>
      <c r="G7390">
        <v>54.2</v>
      </c>
      <c r="H7390" s="12">
        <v>666.15806006134039</v>
      </c>
      <c r="I7390" s="13">
        <f>$D$2*tarifas!$D$12/24</f>
        <v>1.4541666666666666</v>
      </c>
      <c r="J7390" s="13" t="e">
        <f>VLOOKUP(E7390&amp;" "&amp;F7390,tarifas!$A$13:$D$20,4,FALSE)*H7390</f>
        <v>#N/A</v>
      </c>
      <c r="K7390" s="13">
        <f>IF(F7390="COD1",tarifas!$D$11*(SUMIFS($H$11:$H$8770,$F$11:$F$8770,"=COD1",$B$11:$B$8770,"="&amp;B7390)/COUNTIFS($F$11:$F$8770,"=COD1",$B$11:$B$8770,"="&amp;B7390))/COUNTIFS($A$11:$A$8770,"="&amp;A7390,$F$11:$F$8770,"=COD1"),0)</f>
        <v>0</v>
      </c>
      <c r="L7390" s="13" t="e">
        <f>(VLOOKUP(F7390,tarifas!$C$7:$D$10,2,FALSE)+tarifas!$D$21)*datos!H7390</f>
        <v>#N/A</v>
      </c>
      <c r="M7390">
        <v>222.35798</v>
      </c>
      <c r="N7390" s="13" t="e">
        <f t="shared" si="1043"/>
        <v>#N/A</v>
      </c>
      <c r="O7390">
        <f t="shared" si="1044"/>
        <v>222.35798</v>
      </c>
      <c r="P7390" s="12">
        <f t="shared" si="1045"/>
        <v>443.8000800613404</v>
      </c>
      <c r="Q7390">
        <f t="shared" si="1046"/>
        <v>0</v>
      </c>
      <c r="R7390">
        <f>$D$2*tarifas!$D$12/24</f>
        <v>1.4541666666666666</v>
      </c>
      <c r="S7390" t="e">
        <f>VLOOKUP(E7390&amp;" "&amp;F7390,tarifas!$A$13:$D$20,4,FALSE)*P7390</f>
        <v>#N/A</v>
      </c>
      <c r="T7390">
        <f>IF(F7390="COD1",tarifas!$D$11*(SUMIFS($P$11:$P$8770,$F$11:$F$8770,"=COD1",$B$11:$B$8770,"="&amp;B7390)/COUNTIFS($F$11:$F$8770,"=COD1",$B$11:$B$8770,"="&amp;B7390))/COUNTIFS($A$11:$A$8770,"="&amp;A7390,$F$11:$F$8770,"=COD1"),0)</f>
        <v>0</v>
      </c>
      <c r="U7390" t="e">
        <f>(VLOOKUP(F7390,tarifas!$C$7:$D$10,2,FALSE)+tarifas!$D$21)*datos!P7390</f>
        <v>#N/A</v>
      </c>
      <c r="V7390" t="e">
        <f t="shared" si="1047"/>
        <v>#N/A</v>
      </c>
      <c r="W7390">
        <f t="shared" si="1048"/>
        <v>0</v>
      </c>
    </row>
    <row r="7391" spans="1:23" x14ac:dyDescent="0.25">
      <c r="A7391">
        <f t="shared" si="1041"/>
        <v>303</v>
      </c>
      <c r="B7391">
        <f t="shared" si="1042"/>
        <v>11</v>
      </c>
      <c r="C7391" s="1">
        <f t="shared" si="1049"/>
        <v>41947.499999982101</v>
      </c>
      <c r="D7391" s="7">
        <v>345.92424242424244</v>
      </c>
      <c r="E7391" s="7"/>
      <c r="G7391">
        <v>52</v>
      </c>
      <c r="H7391" s="12">
        <v>504.75885968140682</v>
      </c>
      <c r="I7391" s="13">
        <f>$D$2*tarifas!$D$12/24</f>
        <v>1.4541666666666666</v>
      </c>
      <c r="J7391" s="13" t="e">
        <f>VLOOKUP(E7391&amp;" "&amp;F7391,tarifas!$A$13:$D$20,4,FALSE)*H7391</f>
        <v>#N/A</v>
      </c>
      <c r="K7391" s="13">
        <f>IF(F7391="COD1",tarifas!$D$11*(SUMIFS($H$11:$H$8770,$F$11:$F$8770,"=COD1",$B$11:$B$8770,"="&amp;B7391)/COUNTIFS($F$11:$F$8770,"=COD1",$B$11:$B$8770,"="&amp;B7391))/COUNTIFS($A$11:$A$8770,"="&amp;A7391,$F$11:$F$8770,"=COD1"),0)</f>
        <v>0</v>
      </c>
      <c r="L7391" s="13" t="e">
        <f>(VLOOKUP(F7391,tarifas!$C$7:$D$10,2,FALSE)+tarifas!$D$21)*datos!H7391</f>
        <v>#N/A</v>
      </c>
      <c r="M7391">
        <v>138.40482</v>
      </c>
      <c r="N7391" s="13" t="e">
        <f t="shared" si="1043"/>
        <v>#N/A</v>
      </c>
      <c r="O7391">
        <f t="shared" si="1044"/>
        <v>138.40482</v>
      </c>
      <c r="P7391" s="12">
        <f t="shared" si="1045"/>
        <v>366.35403968140679</v>
      </c>
      <c r="Q7391">
        <f t="shared" si="1046"/>
        <v>0</v>
      </c>
      <c r="R7391">
        <f>$D$2*tarifas!$D$12/24</f>
        <v>1.4541666666666666</v>
      </c>
      <c r="S7391" t="e">
        <f>VLOOKUP(E7391&amp;" "&amp;F7391,tarifas!$A$13:$D$20,4,FALSE)*P7391</f>
        <v>#N/A</v>
      </c>
      <c r="T7391">
        <f>IF(F7391="COD1",tarifas!$D$11*(SUMIFS($P$11:$P$8770,$F$11:$F$8770,"=COD1",$B$11:$B$8770,"="&amp;B7391)/COUNTIFS($F$11:$F$8770,"=COD1",$B$11:$B$8770,"="&amp;B7391))/COUNTIFS($A$11:$A$8770,"="&amp;A7391,$F$11:$F$8770,"=COD1"),0)</f>
        <v>0</v>
      </c>
      <c r="U7391" t="e">
        <f>(VLOOKUP(F7391,tarifas!$C$7:$D$10,2,FALSE)+tarifas!$D$21)*datos!P7391</f>
        <v>#N/A</v>
      </c>
      <c r="V7391" t="e">
        <f t="shared" si="1047"/>
        <v>#N/A</v>
      </c>
      <c r="W7391">
        <f t="shared" si="1048"/>
        <v>0</v>
      </c>
    </row>
    <row r="7392" spans="1:23" x14ac:dyDescent="0.25">
      <c r="A7392">
        <f t="shared" si="1041"/>
        <v>303</v>
      </c>
      <c r="B7392">
        <f t="shared" si="1042"/>
        <v>11</v>
      </c>
      <c r="C7392" s="1">
        <f t="shared" si="1049"/>
        <v>41947.541666648765</v>
      </c>
      <c r="D7392" s="7">
        <v>358.28787878787881</v>
      </c>
      <c r="E7392" s="7"/>
      <c r="G7392">
        <v>49.52</v>
      </c>
      <c r="H7392" s="12">
        <v>487.70548895159931</v>
      </c>
      <c r="I7392" s="13">
        <f>$D$2*tarifas!$D$12/24</f>
        <v>1.4541666666666666</v>
      </c>
      <c r="J7392" s="13" t="e">
        <f>VLOOKUP(E7392&amp;" "&amp;F7392,tarifas!$A$13:$D$20,4,FALSE)*H7392</f>
        <v>#N/A</v>
      </c>
      <c r="K7392" s="13">
        <f>IF(F7392="COD1",tarifas!$D$11*(SUMIFS($H$11:$H$8770,$F$11:$F$8770,"=COD1",$B$11:$B$8770,"="&amp;B7392)/COUNTIFS($F$11:$F$8770,"=COD1",$B$11:$B$8770,"="&amp;B7392))/COUNTIFS($A$11:$A$8770,"="&amp;A7392,$F$11:$F$8770,"=COD1"),0)</f>
        <v>0</v>
      </c>
      <c r="L7392" s="13" t="e">
        <f>(VLOOKUP(F7392,tarifas!$C$7:$D$10,2,FALSE)+tarifas!$D$21)*datos!H7392</f>
        <v>#N/A</v>
      </c>
      <c r="M7392">
        <v>428.09353999999996</v>
      </c>
      <c r="N7392" s="13" t="e">
        <f t="shared" si="1043"/>
        <v>#N/A</v>
      </c>
      <c r="O7392">
        <f t="shared" si="1044"/>
        <v>428.09353999999996</v>
      </c>
      <c r="P7392" s="12">
        <f t="shared" si="1045"/>
        <v>59.611948951599345</v>
      </c>
      <c r="Q7392">
        <f t="shared" si="1046"/>
        <v>0</v>
      </c>
      <c r="R7392">
        <f>$D$2*tarifas!$D$12/24</f>
        <v>1.4541666666666666</v>
      </c>
      <c r="S7392" t="e">
        <f>VLOOKUP(E7392&amp;" "&amp;F7392,tarifas!$A$13:$D$20,4,FALSE)*P7392</f>
        <v>#N/A</v>
      </c>
      <c r="T7392">
        <f>IF(F7392="COD1",tarifas!$D$11*(SUMIFS($P$11:$P$8770,$F$11:$F$8770,"=COD1",$B$11:$B$8770,"="&amp;B7392)/COUNTIFS($F$11:$F$8770,"=COD1",$B$11:$B$8770,"="&amp;B7392))/COUNTIFS($A$11:$A$8770,"="&amp;A7392,$F$11:$F$8770,"=COD1"),0)</f>
        <v>0</v>
      </c>
      <c r="U7392" t="e">
        <f>(VLOOKUP(F7392,tarifas!$C$7:$D$10,2,FALSE)+tarifas!$D$21)*datos!P7392</f>
        <v>#N/A</v>
      </c>
      <c r="V7392" t="e">
        <f t="shared" si="1047"/>
        <v>#N/A</v>
      </c>
      <c r="W7392">
        <f t="shared" si="1048"/>
        <v>0</v>
      </c>
    </row>
    <row r="7393" spans="1:23" x14ac:dyDescent="0.25">
      <c r="A7393">
        <f t="shared" si="1041"/>
        <v>303</v>
      </c>
      <c r="B7393">
        <f t="shared" si="1042"/>
        <v>11</v>
      </c>
      <c r="C7393" s="1">
        <f t="shared" si="1049"/>
        <v>41947.58333331543</v>
      </c>
      <c r="D7393" s="7">
        <v>439.42424242424238</v>
      </c>
      <c r="E7393" s="7"/>
      <c r="G7393">
        <v>42</v>
      </c>
      <c r="H7393" s="12">
        <v>660.37356572987323</v>
      </c>
      <c r="I7393" s="13">
        <f>$D$2*tarifas!$D$12/24</f>
        <v>1.4541666666666666</v>
      </c>
      <c r="J7393" s="13" t="e">
        <f>VLOOKUP(E7393&amp;" "&amp;F7393,tarifas!$A$13:$D$20,4,FALSE)*H7393</f>
        <v>#N/A</v>
      </c>
      <c r="K7393" s="13">
        <f>IF(F7393="COD1",tarifas!$D$11*(SUMIFS($H$11:$H$8770,$F$11:$F$8770,"=COD1",$B$11:$B$8770,"="&amp;B7393)/COUNTIFS($F$11:$F$8770,"=COD1",$B$11:$B$8770,"="&amp;B7393))/COUNTIFS($A$11:$A$8770,"="&amp;A7393,$F$11:$F$8770,"=COD1"),0)</f>
        <v>0</v>
      </c>
      <c r="L7393" s="13" t="e">
        <f>(VLOOKUP(F7393,tarifas!$C$7:$D$10,2,FALSE)+tarifas!$D$21)*datos!H7393</f>
        <v>#N/A</v>
      </c>
      <c r="M7393">
        <v>341.78894000000003</v>
      </c>
      <c r="N7393" s="13" t="e">
        <f t="shared" si="1043"/>
        <v>#N/A</v>
      </c>
      <c r="O7393">
        <f t="shared" si="1044"/>
        <v>341.78894000000003</v>
      </c>
      <c r="P7393" s="12">
        <f t="shared" si="1045"/>
        <v>318.58462572987321</v>
      </c>
      <c r="Q7393">
        <f t="shared" si="1046"/>
        <v>0</v>
      </c>
      <c r="R7393">
        <f>$D$2*tarifas!$D$12/24</f>
        <v>1.4541666666666666</v>
      </c>
      <c r="S7393" t="e">
        <f>VLOOKUP(E7393&amp;" "&amp;F7393,tarifas!$A$13:$D$20,4,FALSE)*P7393</f>
        <v>#N/A</v>
      </c>
      <c r="T7393">
        <f>IF(F7393="COD1",tarifas!$D$11*(SUMIFS($P$11:$P$8770,$F$11:$F$8770,"=COD1",$B$11:$B$8770,"="&amp;B7393)/COUNTIFS($F$11:$F$8770,"=COD1",$B$11:$B$8770,"="&amp;B7393))/COUNTIFS($A$11:$A$8770,"="&amp;A7393,$F$11:$F$8770,"=COD1"),0)</f>
        <v>0</v>
      </c>
      <c r="U7393" t="e">
        <f>(VLOOKUP(F7393,tarifas!$C$7:$D$10,2,FALSE)+tarifas!$D$21)*datos!P7393</f>
        <v>#N/A</v>
      </c>
      <c r="V7393" t="e">
        <f t="shared" si="1047"/>
        <v>#N/A</v>
      </c>
      <c r="W7393">
        <f t="shared" si="1048"/>
        <v>0</v>
      </c>
    </row>
    <row r="7394" spans="1:23" x14ac:dyDescent="0.25">
      <c r="A7394">
        <f t="shared" si="1041"/>
        <v>303</v>
      </c>
      <c r="B7394">
        <f t="shared" si="1042"/>
        <v>11</v>
      </c>
      <c r="C7394" s="1">
        <f t="shared" si="1049"/>
        <v>41947.624999982094</v>
      </c>
      <c r="D7394" s="7">
        <v>240.06060606060609</v>
      </c>
      <c r="E7394" s="7"/>
      <c r="G7394">
        <v>40.46</v>
      </c>
      <c r="H7394" s="12">
        <v>738.69232154111319</v>
      </c>
      <c r="I7394" s="13">
        <f>$D$2*tarifas!$D$12/24</f>
        <v>1.4541666666666666</v>
      </c>
      <c r="J7394" s="13" t="e">
        <f>VLOOKUP(E7394&amp;" "&amp;F7394,tarifas!$A$13:$D$20,4,FALSE)*H7394</f>
        <v>#N/A</v>
      </c>
      <c r="K7394" s="13">
        <f>IF(F7394="COD1",tarifas!$D$11*(SUMIFS($H$11:$H$8770,$F$11:$F$8770,"=COD1",$B$11:$B$8770,"="&amp;B7394)/COUNTIFS($F$11:$F$8770,"=COD1",$B$11:$B$8770,"="&amp;B7394))/COUNTIFS($A$11:$A$8770,"="&amp;A7394,$F$11:$F$8770,"=COD1"),0)</f>
        <v>0</v>
      </c>
      <c r="L7394" s="13" t="e">
        <f>(VLOOKUP(F7394,tarifas!$C$7:$D$10,2,FALSE)+tarifas!$D$21)*datos!H7394</f>
        <v>#N/A</v>
      </c>
      <c r="M7394">
        <v>5.6878000000000002</v>
      </c>
      <c r="N7394" s="13" t="e">
        <f t="shared" si="1043"/>
        <v>#N/A</v>
      </c>
      <c r="O7394">
        <f t="shared" si="1044"/>
        <v>5.6878000000000002</v>
      </c>
      <c r="P7394" s="12">
        <f t="shared" si="1045"/>
        <v>733.00452154111315</v>
      </c>
      <c r="Q7394">
        <f t="shared" si="1046"/>
        <v>0</v>
      </c>
      <c r="R7394">
        <f>$D$2*tarifas!$D$12/24</f>
        <v>1.4541666666666666</v>
      </c>
      <c r="S7394" t="e">
        <f>VLOOKUP(E7394&amp;" "&amp;F7394,tarifas!$A$13:$D$20,4,FALSE)*P7394</f>
        <v>#N/A</v>
      </c>
      <c r="T7394">
        <f>IF(F7394="COD1",tarifas!$D$11*(SUMIFS($P$11:$P$8770,$F$11:$F$8770,"=COD1",$B$11:$B$8770,"="&amp;B7394)/COUNTIFS($F$11:$F$8770,"=COD1",$B$11:$B$8770,"="&amp;B7394))/COUNTIFS($A$11:$A$8770,"="&amp;A7394,$F$11:$F$8770,"=COD1"),0)</f>
        <v>0</v>
      </c>
      <c r="U7394" t="e">
        <f>(VLOOKUP(F7394,tarifas!$C$7:$D$10,2,FALSE)+tarifas!$D$21)*datos!P7394</f>
        <v>#N/A</v>
      </c>
      <c r="V7394" t="e">
        <f t="shared" si="1047"/>
        <v>#N/A</v>
      </c>
      <c r="W7394">
        <f t="shared" si="1048"/>
        <v>0</v>
      </c>
    </row>
    <row r="7395" spans="1:23" x14ac:dyDescent="0.25">
      <c r="A7395">
        <f t="shared" si="1041"/>
        <v>303</v>
      </c>
      <c r="B7395">
        <f t="shared" si="1042"/>
        <v>11</v>
      </c>
      <c r="C7395" s="1">
        <f t="shared" si="1049"/>
        <v>41947.666666648758</v>
      </c>
      <c r="D7395" s="7">
        <v>24.212121212121211</v>
      </c>
      <c r="E7395" s="7"/>
      <c r="G7395">
        <v>46.15</v>
      </c>
      <c r="H7395" s="12">
        <v>748.4965670581438</v>
      </c>
      <c r="I7395" s="13">
        <f>$D$2*tarifas!$D$12/24</f>
        <v>1.4541666666666666</v>
      </c>
      <c r="J7395" s="13" t="e">
        <f>VLOOKUP(E7395&amp;" "&amp;F7395,tarifas!$A$13:$D$20,4,FALSE)*H7395</f>
        <v>#N/A</v>
      </c>
      <c r="K7395" s="13">
        <f>IF(F7395="COD1",tarifas!$D$11*(SUMIFS($H$11:$H$8770,$F$11:$F$8770,"=COD1",$B$11:$B$8770,"="&amp;B7395)/COUNTIFS($F$11:$F$8770,"=COD1",$B$11:$B$8770,"="&amp;B7395))/COUNTIFS($A$11:$A$8770,"="&amp;A7395,$F$11:$F$8770,"=COD1"),0)</f>
        <v>0</v>
      </c>
      <c r="L7395" s="13" t="e">
        <f>(VLOOKUP(F7395,tarifas!$C$7:$D$10,2,FALSE)+tarifas!$D$21)*datos!H7395</f>
        <v>#N/A</v>
      </c>
      <c r="M7395">
        <v>45.924620000000004</v>
      </c>
      <c r="N7395" s="13" t="e">
        <f t="shared" si="1043"/>
        <v>#N/A</v>
      </c>
      <c r="O7395">
        <f t="shared" si="1044"/>
        <v>45.924620000000004</v>
      </c>
      <c r="P7395" s="12">
        <f t="shared" si="1045"/>
        <v>702.57194705814379</v>
      </c>
      <c r="Q7395">
        <f t="shared" si="1046"/>
        <v>0</v>
      </c>
      <c r="R7395">
        <f>$D$2*tarifas!$D$12/24</f>
        <v>1.4541666666666666</v>
      </c>
      <c r="S7395" t="e">
        <f>VLOOKUP(E7395&amp;" "&amp;F7395,tarifas!$A$13:$D$20,4,FALSE)*P7395</f>
        <v>#N/A</v>
      </c>
      <c r="T7395">
        <f>IF(F7395="COD1",tarifas!$D$11*(SUMIFS($P$11:$P$8770,$F$11:$F$8770,"=COD1",$B$11:$B$8770,"="&amp;B7395)/COUNTIFS($F$11:$F$8770,"=COD1",$B$11:$B$8770,"="&amp;B7395))/COUNTIFS($A$11:$A$8770,"="&amp;A7395,$F$11:$F$8770,"=COD1"),0)</f>
        <v>0</v>
      </c>
      <c r="U7395" t="e">
        <f>(VLOOKUP(F7395,tarifas!$C$7:$D$10,2,FALSE)+tarifas!$D$21)*datos!P7395</f>
        <v>#N/A</v>
      </c>
      <c r="V7395" t="e">
        <f t="shared" si="1047"/>
        <v>#N/A</v>
      </c>
      <c r="W7395">
        <f t="shared" si="1048"/>
        <v>0</v>
      </c>
    </row>
    <row r="7396" spans="1:23" x14ac:dyDescent="0.25">
      <c r="A7396">
        <f t="shared" si="1041"/>
        <v>303</v>
      </c>
      <c r="B7396">
        <f t="shared" si="1042"/>
        <v>11</v>
      </c>
      <c r="C7396" s="1">
        <f t="shared" si="1049"/>
        <v>41947.708333315422</v>
      </c>
      <c r="D7396" s="7">
        <v>0</v>
      </c>
      <c r="E7396" s="7"/>
      <c r="G7396">
        <v>54.2</v>
      </c>
      <c r="H7396" s="12">
        <v>603.32574158948887</v>
      </c>
      <c r="I7396" s="13">
        <f>$D$2*tarifas!$D$12/24</f>
        <v>1.4541666666666666</v>
      </c>
      <c r="J7396" s="13" t="e">
        <f>VLOOKUP(E7396&amp;" "&amp;F7396,tarifas!$A$13:$D$20,4,FALSE)*H7396</f>
        <v>#N/A</v>
      </c>
      <c r="K7396" s="13">
        <f>IF(F7396="COD1",tarifas!$D$11*(SUMIFS($H$11:$H$8770,$F$11:$F$8770,"=COD1",$B$11:$B$8770,"="&amp;B7396)/COUNTIFS($F$11:$F$8770,"=COD1",$B$11:$B$8770,"="&amp;B7396))/COUNTIFS($A$11:$A$8770,"="&amp;A7396,$F$11:$F$8770,"=COD1"),0)</f>
        <v>0</v>
      </c>
      <c r="L7396" s="13" t="e">
        <f>(VLOOKUP(F7396,tarifas!$C$7:$D$10,2,FALSE)+tarifas!$D$21)*datos!H7396</f>
        <v>#N/A</v>
      </c>
      <c r="M7396">
        <v>0</v>
      </c>
      <c r="N7396" s="13" t="e">
        <f t="shared" si="1043"/>
        <v>#N/A</v>
      </c>
      <c r="O7396">
        <f t="shared" si="1044"/>
        <v>0</v>
      </c>
      <c r="P7396" s="12">
        <f t="shared" si="1045"/>
        <v>603.32574158948887</v>
      </c>
      <c r="Q7396">
        <f t="shared" si="1046"/>
        <v>0</v>
      </c>
      <c r="R7396">
        <f>$D$2*tarifas!$D$12/24</f>
        <v>1.4541666666666666</v>
      </c>
      <c r="S7396" t="e">
        <f>VLOOKUP(E7396&amp;" "&amp;F7396,tarifas!$A$13:$D$20,4,FALSE)*P7396</f>
        <v>#N/A</v>
      </c>
      <c r="T7396">
        <f>IF(F7396="COD1",tarifas!$D$11*(SUMIFS($P$11:$P$8770,$F$11:$F$8770,"=COD1",$B$11:$B$8770,"="&amp;B7396)/COUNTIFS($F$11:$F$8770,"=COD1",$B$11:$B$8770,"="&amp;B7396))/COUNTIFS($A$11:$A$8770,"="&amp;A7396,$F$11:$F$8770,"=COD1"),0)</f>
        <v>0</v>
      </c>
      <c r="U7396" t="e">
        <f>(VLOOKUP(F7396,tarifas!$C$7:$D$10,2,FALSE)+tarifas!$D$21)*datos!P7396</f>
        <v>#N/A</v>
      </c>
      <c r="V7396" t="e">
        <f t="shared" si="1047"/>
        <v>#N/A</v>
      </c>
      <c r="W7396">
        <f t="shared" si="1048"/>
        <v>0</v>
      </c>
    </row>
    <row r="7397" spans="1:23" x14ac:dyDescent="0.25">
      <c r="A7397">
        <f t="shared" si="1041"/>
        <v>303</v>
      </c>
      <c r="B7397">
        <f t="shared" si="1042"/>
        <v>11</v>
      </c>
      <c r="C7397" s="1">
        <f t="shared" si="1049"/>
        <v>41947.749999982087</v>
      </c>
      <c r="D7397" s="7">
        <v>0</v>
      </c>
      <c r="E7397" s="7"/>
      <c r="G7397">
        <v>62.19</v>
      </c>
      <c r="H7397" s="12">
        <v>470.68419364179454</v>
      </c>
      <c r="I7397" s="13">
        <f>$D$2*tarifas!$D$12/24</f>
        <v>1.4541666666666666</v>
      </c>
      <c r="J7397" s="13" t="e">
        <f>VLOOKUP(E7397&amp;" "&amp;F7397,tarifas!$A$13:$D$20,4,FALSE)*H7397</f>
        <v>#N/A</v>
      </c>
      <c r="K7397" s="13">
        <f>IF(F7397="COD1",tarifas!$D$11*(SUMIFS($H$11:$H$8770,$F$11:$F$8770,"=COD1",$B$11:$B$8770,"="&amp;B7397)/COUNTIFS($F$11:$F$8770,"=COD1",$B$11:$B$8770,"="&amp;B7397))/COUNTIFS($A$11:$A$8770,"="&amp;A7397,$F$11:$F$8770,"=COD1"),0)</f>
        <v>0</v>
      </c>
      <c r="L7397" s="13" t="e">
        <f>(VLOOKUP(F7397,tarifas!$C$7:$D$10,2,FALSE)+tarifas!$D$21)*datos!H7397</f>
        <v>#N/A</v>
      </c>
      <c r="M7397">
        <v>0</v>
      </c>
      <c r="N7397" s="13" t="e">
        <f t="shared" si="1043"/>
        <v>#N/A</v>
      </c>
      <c r="O7397">
        <f t="shared" si="1044"/>
        <v>0</v>
      </c>
      <c r="P7397" s="12">
        <f t="shared" si="1045"/>
        <v>470.68419364179454</v>
      </c>
      <c r="Q7397">
        <f t="shared" si="1046"/>
        <v>0</v>
      </c>
      <c r="R7397">
        <f>$D$2*tarifas!$D$12/24</f>
        <v>1.4541666666666666</v>
      </c>
      <c r="S7397" t="e">
        <f>VLOOKUP(E7397&amp;" "&amp;F7397,tarifas!$A$13:$D$20,4,FALSE)*P7397</f>
        <v>#N/A</v>
      </c>
      <c r="T7397">
        <f>IF(F7397="COD1",tarifas!$D$11*(SUMIFS($P$11:$P$8770,$F$11:$F$8770,"=COD1",$B$11:$B$8770,"="&amp;B7397)/COUNTIFS($F$11:$F$8770,"=COD1",$B$11:$B$8770,"="&amp;B7397))/COUNTIFS($A$11:$A$8770,"="&amp;A7397,$F$11:$F$8770,"=COD1"),0)</f>
        <v>0</v>
      </c>
      <c r="U7397" t="e">
        <f>(VLOOKUP(F7397,tarifas!$C$7:$D$10,2,FALSE)+tarifas!$D$21)*datos!P7397</f>
        <v>#N/A</v>
      </c>
      <c r="V7397" t="e">
        <f t="shared" si="1047"/>
        <v>#N/A</v>
      </c>
      <c r="W7397">
        <f t="shared" si="1048"/>
        <v>0</v>
      </c>
    </row>
    <row r="7398" spans="1:23" x14ac:dyDescent="0.25">
      <c r="A7398">
        <f t="shared" si="1041"/>
        <v>303</v>
      </c>
      <c r="B7398">
        <f t="shared" si="1042"/>
        <v>11</v>
      </c>
      <c r="C7398" s="1">
        <f t="shared" si="1049"/>
        <v>41947.791666648751</v>
      </c>
      <c r="D7398" s="7">
        <v>0</v>
      </c>
      <c r="E7398" s="7"/>
      <c r="G7398">
        <v>63.95</v>
      </c>
      <c r="H7398" s="12">
        <v>348.1461417631802</v>
      </c>
      <c r="I7398" s="13">
        <f>$D$2*tarifas!$D$12/24</f>
        <v>1.4541666666666666</v>
      </c>
      <c r="J7398" s="13" t="e">
        <f>VLOOKUP(E7398&amp;" "&amp;F7398,tarifas!$A$13:$D$20,4,FALSE)*H7398</f>
        <v>#N/A</v>
      </c>
      <c r="K7398" s="13">
        <f>IF(F7398="COD1",tarifas!$D$11*(SUMIFS($H$11:$H$8770,$F$11:$F$8770,"=COD1",$B$11:$B$8770,"="&amp;B7398)/COUNTIFS($F$11:$F$8770,"=COD1",$B$11:$B$8770,"="&amp;B7398))/COUNTIFS($A$11:$A$8770,"="&amp;A7398,$F$11:$F$8770,"=COD1"),0)</f>
        <v>0</v>
      </c>
      <c r="L7398" s="13" t="e">
        <f>(VLOOKUP(F7398,tarifas!$C$7:$D$10,2,FALSE)+tarifas!$D$21)*datos!H7398</f>
        <v>#N/A</v>
      </c>
      <c r="M7398">
        <v>0</v>
      </c>
      <c r="N7398" s="13" t="e">
        <f t="shared" si="1043"/>
        <v>#N/A</v>
      </c>
      <c r="O7398">
        <f t="shared" si="1044"/>
        <v>0</v>
      </c>
      <c r="P7398" s="12">
        <f t="shared" si="1045"/>
        <v>348.1461417631802</v>
      </c>
      <c r="Q7398">
        <f t="shared" si="1046"/>
        <v>0</v>
      </c>
      <c r="R7398">
        <f>$D$2*tarifas!$D$12/24</f>
        <v>1.4541666666666666</v>
      </c>
      <c r="S7398" t="e">
        <f>VLOOKUP(E7398&amp;" "&amp;F7398,tarifas!$A$13:$D$20,4,FALSE)*P7398</f>
        <v>#N/A</v>
      </c>
      <c r="T7398">
        <f>IF(F7398="COD1",tarifas!$D$11*(SUMIFS($P$11:$P$8770,$F$11:$F$8770,"=COD1",$B$11:$B$8770,"="&amp;B7398)/COUNTIFS($F$11:$F$8770,"=COD1",$B$11:$B$8770,"="&amp;B7398))/COUNTIFS($A$11:$A$8770,"="&amp;A7398,$F$11:$F$8770,"=COD1"),0)</f>
        <v>0</v>
      </c>
      <c r="U7398" t="e">
        <f>(VLOOKUP(F7398,tarifas!$C$7:$D$10,2,FALSE)+tarifas!$D$21)*datos!P7398</f>
        <v>#N/A</v>
      </c>
      <c r="V7398" t="e">
        <f t="shared" si="1047"/>
        <v>#N/A</v>
      </c>
      <c r="W7398">
        <f t="shared" si="1048"/>
        <v>0</v>
      </c>
    </row>
    <row r="7399" spans="1:23" x14ac:dyDescent="0.25">
      <c r="A7399">
        <f t="shared" si="1041"/>
        <v>303</v>
      </c>
      <c r="B7399">
        <f t="shared" si="1042"/>
        <v>11</v>
      </c>
      <c r="C7399" s="1">
        <f t="shared" si="1049"/>
        <v>41947.833333315415</v>
      </c>
      <c r="D7399" s="7">
        <v>0</v>
      </c>
      <c r="E7399" s="7"/>
      <c r="G7399">
        <v>61.13</v>
      </c>
      <c r="H7399" s="12">
        <v>282.86826546634597</v>
      </c>
      <c r="I7399" s="13">
        <f>$D$2*tarifas!$D$12/24</f>
        <v>1.4541666666666666</v>
      </c>
      <c r="J7399" s="13" t="e">
        <f>VLOOKUP(E7399&amp;" "&amp;F7399,tarifas!$A$13:$D$20,4,FALSE)*H7399</f>
        <v>#N/A</v>
      </c>
      <c r="K7399" s="13">
        <f>IF(F7399="COD1",tarifas!$D$11*(SUMIFS($H$11:$H$8770,$F$11:$F$8770,"=COD1",$B$11:$B$8770,"="&amp;B7399)/COUNTIFS($F$11:$F$8770,"=COD1",$B$11:$B$8770,"="&amp;B7399))/COUNTIFS($A$11:$A$8770,"="&amp;A7399,$F$11:$F$8770,"=COD1"),0)</f>
        <v>0</v>
      </c>
      <c r="L7399" s="13" t="e">
        <f>(VLOOKUP(F7399,tarifas!$C$7:$D$10,2,FALSE)+tarifas!$D$21)*datos!H7399</f>
        <v>#N/A</v>
      </c>
      <c r="M7399">
        <v>0</v>
      </c>
      <c r="N7399" s="13" t="e">
        <f t="shared" si="1043"/>
        <v>#N/A</v>
      </c>
      <c r="O7399">
        <f t="shared" si="1044"/>
        <v>0</v>
      </c>
      <c r="P7399" s="12">
        <f t="shared" si="1045"/>
        <v>282.86826546634597</v>
      </c>
      <c r="Q7399">
        <f t="shared" si="1046"/>
        <v>0</v>
      </c>
      <c r="R7399">
        <f>$D$2*tarifas!$D$12/24</f>
        <v>1.4541666666666666</v>
      </c>
      <c r="S7399" t="e">
        <f>VLOOKUP(E7399&amp;" "&amp;F7399,tarifas!$A$13:$D$20,4,FALSE)*P7399</f>
        <v>#N/A</v>
      </c>
      <c r="T7399">
        <f>IF(F7399="COD1",tarifas!$D$11*(SUMIFS($P$11:$P$8770,$F$11:$F$8770,"=COD1",$B$11:$B$8770,"="&amp;B7399)/COUNTIFS($F$11:$F$8770,"=COD1",$B$11:$B$8770,"="&amp;B7399))/COUNTIFS($A$11:$A$8770,"="&amp;A7399,$F$11:$F$8770,"=COD1"),0)</f>
        <v>0</v>
      </c>
      <c r="U7399" t="e">
        <f>(VLOOKUP(F7399,tarifas!$C$7:$D$10,2,FALSE)+tarifas!$D$21)*datos!P7399</f>
        <v>#N/A</v>
      </c>
      <c r="V7399" t="e">
        <f t="shared" si="1047"/>
        <v>#N/A</v>
      </c>
      <c r="W7399">
        <f t="shared" si="1048"/>
        <v>0</v>
      </c>
    </row>
    <row r="7400" spans="1:23" x14ac:dyDescent="0.25">
      <c r="A7400">
        <f t="shared" si="1041"/>
        <v>303</v>
      </c>
      <c r="B7400">
        <f t="shared" si="1042"/>
        <v>11</v>
      </c>
      <c r="C7400" s="1">
        <f t="shared" si="1049"/>
        <v>41947.874999982079</v>
      </c>
      <c r="D7400" s="7">
        <v>0</v>
      </c>
      <c r="E7400" s="7"/>
      <c r="G7400">
        <v>58.93</v>
      </c>
      <c r="H7400" s="12">
        <v>262.26852128639877</v>
      </c>
      <c r="I7400" s="13">
        <f>$D$2*tarifas!$D$12/24</f>
        <v>1.4541666666666666</v>
      </c>
      <c r="J7400" s="13" t="e">
        <f>VLOOKUP(E7400&amp;" "&amp;F7400,tarifas!$A$13:$D$20,4,FALSE)*H7400</f>
        <v>#N/A</v>
      </c>
      <c r="K7400" s="13">
        <f>IF(F7400="COD1",tarifas!$D$11*(SUMIFS($H$11:$H$8770,$F$11:$F$8770,"=COD1",$B$11:$B$8770,"="&amp;B7400)/COUNTIFS($F$11:$F$8770,"=COD1",$B$11:$B$8770,"="&amp;B7400))/COUNTIFS($A$11:$A$8770,"="&amp;A7400,$F$11:$F$8770,"=COD1"),0)</f>
        <v>0</v>
      </c>
      <c r="L7400" s="13" t="e">
        <f>(VLOOKUP(F7400,tarifas!$C$7:$D$10,2,FALSE)+tarifas!$D$21)*datos!H7400</f>
        <v>#N/A</v>
      </c>
      <c r="M7400">
        <v>0</v>
      </c>
      <c r="N7400" s="13" t="e">
        <f t="shared" si="1043"/>
        <v>#N/A</v>
      </c>
      <c r="O7400">
        <f t="shared" si="1044"/>
        <v>0</v>
      </c>
      <c r="P7400" s="12">
        <f t="shared" si="1045"/>
        <v>262.26852128639877</v>
      </c>
      <c r="Q7400">
        <f t="shared" si="1046"/>
        <v>0</v>
      </c>
      <c r="R7400">
        <f>$D$2*tarifas!$D$12/24</f>
        <v>1.4541666666666666</v>
      </c>
      <c r="S7400" t="e">
        <f>VLOOKUP(E7400&amp;" "&amp;F7400,tarifas!$A$13:$D$20,4,FALSE)*P7400</f>
        <v>#N/A</v>
      </c>
      <c r="T7400">
        <f>IF(F7400="COD1",tarifas!$D$11*(SUMIFS($P$11:$P$8770,$F$11:$F$8770,"=COD1",$B$11:$B$8770,"="&amp;B7400)/COUNTIFS($F$11:$F$8770,"=COD1",$B$11:$B$8770,"="&amp;B7400))/COUNTIFS($A$11:$A$8770,"="&amp;A7400,$F$11:$F$8770,"=COD1"),0)</f>
        <v>0</v>
      </c>
      <c r="U7400" t="e">
        <f>(VLOOKUP(F7400,tarifas!$C$7:$D$10,2,FALSE)+tarifas!$D$21)*datos!P7400</f>
        <v>#N/A</v>
      </c>
      <c r="V7400" t="e">
        <f t="shared" si="1047"/>
        <v>#N/A</v>
      </c>
      <c r="W7400">
        <f t="shared" si="1048"/>
        <v>0</v>
      </c>
    </row>
    <row r="7401" spans="1:23" x14ac:dyDescent="0.25">
      <c r="A7401">
        <f t="shared" si="1041"/>
        <v>303</v>
      </c>
      <c r="B7401">
        <f t="shared" si="1042"/>
        <v>11</v>
      </c>
      <c r="C7401" s="1">
        <f t="shared" si="1049"/>
        <v>41947.916666648744</v>
      </c>
      <c r="D7401" s="7">
        <v>0</v>
      </c>
      <c r="E7401" s="7"/>
      <c r="G7401">
        <v>50.1</v>
      </c>
      <c r="H7401" s="12">
        <v>269.91483087163084</v>
      </c>
      <c r="I7401" s="13">
        <f>$D$2*tarifas!$D$12/24</f>
        <v>1.4541666666666666</v>
      </c>
      <c r="J7401" s="13" t="e">
        <f>VLOOKUP(E7401&amp;" "&amp;F7401,tarifas!$A$13:$D$20,4,FALSE)*H7401</f>
        <v>#N/A</v>
      </c>
      <c r="K7401" s="13">
        <f>IF(F7401="COD1",tarifas!$D$11*(SUMIFS($H$11:$H$8770,$F$11:$F$8770,"=COD1",$B$11:$B$8770,"="&amp;B7401)/COUNTIFS($F$11:$F$8770,"=COD1",$B$11:$B$8770,"="&amp;B7401))/COUNTIFS($A$11:$A$8770,"="&amp;A7401,$F$11:$F$8770,"=COD1"),0)</f>
        <v>0</v>
      </c>
      <c r="L7401" s="13" t="e">
        <f>(VLOOKUP(F7401,tarifas!$C$7:$D$10,2,FALSE)+tarifas!$D$21)*datos!H7401</f>
        <v>#N/A</v>
      </c>
      <c r="M7401">
        <v>0</v>
      </c>
      <c r="N7401" s="13" t="e">
        <f t="shared" si="1043"/>
        <v>#N/A</v>
      </c>
      <c r="O7401">
        <f t="shared" si="1044"/>
        <v>0</v>
      </c>
      <c r="P7401" s="12">
        <f t="shared" si="1045"/>
        <v>269.91483087163084</v>
      </c>
      <c r="Q7401">
        <f t="shared" si="1046"/>
        <v>0</v>
      </c>
      <c r="R7401">
        <f>$D$2*tarifas!$D$12/24</f>
        <v>1.4541666666666666</v>
      </c>
      <c r="S7401" t="e">
        <f>VLOOKUP(E7401&amp;" "&amp;F7401,tarifas!$A$13:$D$20,4,FALSE)*P7401</f>
        <v>#N/A</v>
      </c>
      <c r="T7401">
        <f>IF(F7401="COD1",tarifas!$D$11*(SUMIFS($P$11:$P$8770,$F$11:$F$8770,"=COD1",$B$11:$B$8770,"="&amp;B7401)/COUNTIFS($F$11:$F$8770,"=COD1",$B$11:$B$8770,"="&amp;B7401))/COUNTIFS($A$11:$A$8770,"="&amp;A7401,$F$11:$F$8770,"=COD1"),0)</f>
        <v>0</v>
      </c>
      <c r="U7401" t="e">
        <f>(VLOOKUP(F7401,tarifas!$C$7:$D$10,2,FALSE)+tarifas!$D$21)*datos!P7401</f>
        <v>#N/A</v>
      </c>
      <c r="V7401" t="e">
        <f t="shared" si="1047"/>
        <v>#N/A</v>
      </c>
      <c r="W7401">
        <f t="shared" si="1048"/>
        <v>0</v>
      </c>
    </row>
    <row r="7402" spans="1:23" x14ac:dyDescent="0.25">
      <c r="A7402">
        <f t="shared" si="1041"/>
        <v>303</v>
      </c>
      <c r="B7402">
        <f t="shared" si="1042"/>
        <v>11</v>
      </c>
      <c r="C7402" s="1">
        <f t="shared" si="1049"/>
        <v>41947.958333315408</v>
      </c>
      <c r="D7402" s="7">
        <v>0</v>
      </c>
      <c r="E7402" s="7"/>
      <c r="G7402">
        <v>43</v>
      </c>
      <c r="H7402" s="12">
        <v>266.92581379297479</v>
      </c>
      <c r="I7402" s="13">
        <f>$D$2*tarifas!$D$12/24</f>
        <v>1.4541666666666666</v>
      </c>
      <c r="J7402" s="13" t="e">
        <f>VLOOKUP(E7402&amp;" "&amp;F7402,tarifas!$A$13:$D$20,4,FALSE)*H7402</f>
        <v>#N/A</v>
      </c>
      <c r="K7402" s="13">
        <f>IF(F7402="COD1",tarifas!$D$11*(SUMIFS($H$11:$H$8770,$F$11:$F$8770,"=COD1",$B$11:$B$8770,"="&amp;B7402)/COUNTIFS($F$11:$F$8770,"=COD1",$B$11:$B$8770,"="&amp;B7402))/COUNTIFS($A$11:$A$8770,"="&amp;A7402,$F$11:$F$8770,"=COD1"),0)</f>
        <v>0</v>
      </c>
      <c r="L7402" s="13" t="e">
        <f>(VLOOKUP(F7402,tarifas!$C$7:$D$10,2,FALSE)+tarifas!$D$21)*datos!H7402</f>
        <v>#N/A</v>
      </c>
      <c r="M7402">
        <v>0</v>
      </c>
      <c r="N7402" s="13" t="e">
        <f t="shared" si="1043"/>
        <v>#N/A</v>
      </c>
      <c r="O7402">
        <f t="shared" si="1044"/>
        <v>0</v>
      </c>
      <c r="P7402" s="12">
        <f t="shared" si="1045"/>
        <v>266.92581379297479</v>
      </c>
      <c r="Q7402">
        <f t="shared" si="1046"/>
        <v>0</v>
      </c>
      <c r="R7402">
        <f>$D$2*tarifas!$D$12/24</f>
        <v>1.4541666666666666</v>
      </c>
      <c r="S7402" t="e">
        <f>VLOOKUP(E7402&amp;" "&amp;F7402,tarifas!$A$13:$D$20,4,FALSE)*P7402</f>
        <v>#N/A</v>
      </c>
      <c r="T7402">
        <f>IF(F7402="COD1",tarifas!$D$11*(SUMIFS($P$11:$P$8770,$F$11:$F$8770,"=COD1",$B$11:$B$8770,"="&amp;B7402)/COUNTIFS($F$11:$F$8770,"=COD1",$B$11:$B$8770,"="&amp;B7402))/COUNTIFS($A$11:$A$8770,"="&amp;A7402,$F$11:$F$8770,"=COD1"),0)</f>
        <v>0</v>
      </c>
      <c r="U7402" t="e">
        <f>(VLOOKUP(F7402,tarifas!$C$7:$D$10,2,FALSE)+tarifas!$D$21)*datos!P7402</f>
        <v>#N/A</v>
      </c>
      <c r="V7402" t="e">
        <f t="shared" si="1047"/>
        <v>#N/A</v>
      </c>
      <c r="W7402">
        <f t="shared" si="1048"/>
        <v>0</v>
      </c>
    </row>
    <row r="7403" spans="1:23" x14ac:dyDescent="0.25">
      <c r="A7403">
        <f t="shared" si="1041"/>
        <v>304</v>
      </c>
      <c r="B7403">
        <f t="shared" si="1042"/>
        <v>11</v>
      </c>
      <c r="C7403" s="1">
        <f t="shared" si="1049"/>
        <v>41947.999999982072</v>
      </c>
      <c r="D7403" s="7">
        <v>0</v>
      </c>
      <c r="E7403" s="7"/>
      <c r="G7403">
        <v>35.81</v>
      </c>
      <c r="H7403" s="12">
        <v>257.80974921825049</v>
      </c>
      <c r="I7403" s="13">
        <f>$D$2*tarifas!$D$12/24</f>
        <v>1.4541666666666666</v>
      </c>
      <c r="J7403" s="13" t="e">
        <f>VLOOKUP(E7403&amp;" "&amp;F7403,tarifas!$A$13:$D$20,4,FALSE)*H7403</f>
        <v>#N/A</v>
      </c>
      <c r="K7403" s="13">
        <f>IF(F7403="COD1",tarifas!$D$11*(SUMIFS($H$11:$H$8770,$F$11:$F$8770,"=COD1",$B$11:$B$8770,"="&amp;B7403)/COUNTIFS($F$11:$F$8770,"=COD1",$B$11:$B$8770,"="&amp;B7403))/COUNTIFS($A$11:$A$8770,"="&amp;A7403,$F$11:$F$8770,"=COD1"),0)</f>
        <v>0</v>
      </c>
      <c r="L7403" s="13" t="e">
        <f>(VLOOKUP(F7403,tarifas!$C$7:$D$10,2,FALSE)+tarifas!$D$21)*datos!H7403</f>
        <v>#N/A</v>
      </c>
      <c r="M7403">
        <v>0</v>
      </c>
      <c r="N7403" s="13" t="e">
        <f t="shared" si="1043"/>
        <v>#N/A</v>
      </c>
      <c r="O7403">
        <f t="shared" si="1044"/>
        <v>0</v>
      </c>
      <c r="P7403" s="12">
        <f t="shared" si="1045"/>
        <v>257.80974921825049</v>
      </c>
      <c r="Q7403">
        <f t="shared" si="1046"/>
        <v>0</v>
      </c>
      <c r="R7403">
        <f>$D$2*tarifas!$D$12/24</f>
        <v>1.4541666666666666</v>
      </c>
      <c r="S7403" t="e">
        <f>VLOOKUP(E7403&amp;" "&amp;F7403,tarifas!$A$13:$D$20,4,FALSE)*P7403</f>
        <v>#N/A</v>
      </c>
      <c r="T7403">
        <f>IF(F7403="COD1",tarifas!$D$11*(SUMIFS($P$11:$P$8770,$F$11:$F$8770,"=COD1",$B$11:$B$8770,"="&amp;B7403)/COUNTIFS($F$11:$F$8770,"=COD1",$B$11:$B$8770,"="&amp;B7403))/COUNTIFS($A$11:$A$8770,"="&amp;A7403,$F$11:$F$8770,"=COD1"),0)</f>
        <v>0</v>
      </c>
      <c r="U7403" t="e">
        <f>(VLOOKUP(F7403,tarifas!$C$7:$D$10,2,FALSE)+tarifas!$D$21)*datos!P7403</f>
        <v>#N/A</v>
      </c>
      <c r="V7403" t="e">
        <f t="shared" si="1047"/>
        <v>#N/A</v>
      </c>
      <c r="W7403">
        <f t="shared" si="1048"/>
        <v>0</v>
      </c>
    </row>
    <row r="7404" spans="1:23" x14ac:dyDescent="0.25">
      <c r="A7404">
        <f t="shared" si="1041"/>
        <v>304</v>
      </c>
      <c r="B7404">
        <f t="shared" si="1042"/>
        <v>11</v>
      </c>
      <c r="C7404" s="1">
        <f t="shared" si="1049"/>
        <v>41948.041666648736</v>
      </c>
      <c r="D7404" s="7">
        <v>0</v>
      </c>
      <c r="E7404" s="7"/>
      <c r="G7404">
        <v>31.16</v>
      </c>
      <c r="H7404" s="12">
        <v>254.79253895558469</v>
      </c>
      <c r="I7404" s="13">
        <f>$D$2*tarifas!$D$12/24</f>
        <v>1.4541666666666666</v>
      </c>
      <c r="J7404" s="13" t="e">
        <f>VLOOKUP(E7404&amp;" "&amp;F7404,tarifas!$A$13:$D$20,4,FALSE)*H7404</f>
        <v>#N/A</v>
      </c>
      <c r="K7404" s="13">
        <f>IF(F7404="COD1",tarifas!$D$11*(SUMIFS($H$11:$H$8770,$F$11:$F$8770,"=COD1",$B$11:$B$8770,"="&amp;B7404)/COUNTIFS($F$11:$F$8770,"=COD1",$B$11:$B$8770,"="&amp;B7404))/COUNTIFS($A$11:$A$8770,"="&amp;A7404,$F$11:$F$8770,"=COD1"),0)</f>
        <v>0</v>
      </c>
      <c r="L7404" s="13" t="e">
        <f>(VLOOKUP(F7404,tarifas!$C$7:$D$10,2,FALSE)+tarifas!$D$21)*datos!H7404</f>
        <v>#N/A</v>
      </c>
      <c r="M7404">
        <v>0</v>
      </c>
      <c r="N7404" s="13" t="e">
        <f t="shared" si="1043"/>
        <v>#N/A</v>
      </c>
      <c r="O7404">
        <f t="shared" si="1044"/>
        <v>0</v>
      </c>
      <c r="P7404" s="12">
        <f t="shared" si="1045"/>
        <v>254.79253895558469</v>
      </c>
      <c r="Q7404">
        <f t="shared" si="1046"/>
        <v>0</v>
      </c>
      <c r="R7404">
        <f>$D$2*tarifas!$D$12/24</f>
        <v>1.4541666666666666</v>
      </c>
      <c r="S7404" t="e">
        <f>VLOOKUP(E7404&amp;" "&amp;F7404,tarifas!$A$13:$D$20,4,FALSE)*P7404</f>
        <v>#N/A</v>
      </c>
      <c r="T7404">
        <f>IF(F7404="COD1",tarifas!$D$11*(SUMIFS($P$11:$P$8770,$F$11:$F$8770,"=COD1",$B$11:$B$8770,"="&amp;B7404)/COUNTIFS($F$11:$F$8770,"=COD1",$B$11:$B$8770,"="&amp;B7404))/COUNTIFS($A$11:$A$8770,"="&amp;A7404,$F$11:$F$8770,"=COD1"),0)</f>
        <v>0</v>
      </c>
      <c r="U7404" t="e">
        <f>(VLOOKUP(F7404,tarifas!$C$7:$D$10,2,FALSE)+tarifas!$D$21)*datos!P7404</f>
        <v>#N/A</v>
      </c>
      <c r="V7404" t="e">
        <f t="shared" si="1047"/>
        <v>#N/A</v>
      </c>
      <c r="W7404">
        <f t="shared" si="1048"/>
        <v>0</v>
      </c>
    </row>
    <row r="7405" spans="1:23" x14ac:dyDescent="0.25">
      <c r="A7405">
        <f t="shared" si="1041"/>
        <v>304</v>
      </c>
      <c r="B7405">
        <f t="shared" si="1042"/>
        <v>11</v>
      </c>
      <c r="C7405" s="1">
        <f t="shared" si="1049"/>
        <v>41948.083333315401</v>
      </c>
      <c r="D7405" s="7">
        <v>0</v>
      </c>
      <c r="E7405" s="7"/>
      <c r="G7405">
        <v>29.27</v>
      </c>
      <c r="H7405" s="12">
        <v>249.19655156794613</v>
      </c>
      <c r="I7405" s="13">
        <f>$D$2*tarifas!$D$12/24</f>
        <v>1.4541666666666666</v>
      </c>
      <c r="J7405" s="13" t="e">
        <f>VLOOKUP(E7405&amp;" "&amp;F7405,tarifas!$A$13:$D$20,4,FALSE)*H7405</f>
        <v>#N/A</v>
      </c>
      <c r="K7405" s="13">
        <f>IF(F7405="COD1",tarifas!$D$11*(SUMIFS($H$11:$H$8770,$F$11:$F$8770,"=COD1",$B$11:$B$8770,"="&amp;B7405)/COUNTIFS($F$11:$F$8770,"=COD1",$B$11:$B$8770,"="&amp;B7405))/COUNTIFS($A$11:$A$8770,"="&amp;A7405,$F$11:$F$8770,"=COD1"),0)</f>
        <v>0</v>
      </c>
      <c r="L7405" s="13" t="e">
        <f>(VLOOKUP(F7405,tarifas!$C$7:$D$10,2,FALSE)+tarifas!$D$21)*datos!H7405</f>
        <v>#N/A</v>
      </c>
      <c r="M7405">
        <v>0</v>
      </c>
      <c r="N7405" s="13" t="e">
        <f t="shared" si="1043"/>
        <v>#N/A</v>
      </c>
      <c r="O7405">
        <f t="shared" si="1044"/>
        <v>0</v>
      </c>
      <c r="P7405" s="12">
        <f t="shared" si="1045"/>
        <v>249.19655156794613</v>
      </c>
      <c r="Q7405">
        <f t="shared" si="1046"/>
        <v>0</v>
      </c>
      <c r="R7405">
        <f>$D$2*tarifas!$D$12/24</f>
        <v>1.4541666666666666</v>
      </c>
      <c r="S7405" t="e">
        <f>VLOOKUP(E7405&amp;" "&amp;F7405,tarifas!$A$13:$D$20,4,FALSE)*P7405</f>
        <v>#N/A</v>
      </c>
      <c r="T7405">
        <f>IF(F7405="COD1",tarifas!$D$11*(SUMIFS($P$11:$P$8770,$F$11:$F$8770,"=COD1",$B$11:$B$8770,"="&amp;B7405)/COUNTIFS($F$11:$F$8770,"=COD1",$B$11:$B$8770,"="&amp;B7405))/COUNTIFS($A$11:$A$8770,"="&amp;A7405,$F$11:$F$8770,"=COD1"),0)</f>
        <v>0</v>
      </c>
      <c r="U7405" t="e">
        <f>(VLOOKUP(F7405,tarifas!$C$7:$D$10,2,FALSE)+tarifas!$D$21)*datos!P7405</f>
        <v>#N/A</v>
      </c>
      <c r="V7405" t="e">
        <f t="shared" si="1047"/>
        <v>#N/A</v>
      </c>
      <c r="W7405">
        <f t="shared" si="1048"/>
        <v>0</v>
      </c>
    </row>
    <row r="7406" spans="1:23" x14ac:dyDescent="0.25">
      <c r="A7406">
        <f t="shared" si="1041"/>
        <v>304</v>
      </c>
      <c r="B7406">
        <f t="shared" si="1042"/>
        <v>11</v>
      </c>
      <c r="C7406" s="1">
        <f t="shared" si="1049"/>
        <v>41948.124999982065</v>
      </c>
      <c r="D7406" s="7">
        <v>0</v>
      </c>
      <c r="E7406" s="7"/>
      <c r="G7406">
        <v>26.43</v>
      </c>
      <c r="H7406" s="12">
        <v>233.50128844512983</v>
      </c>
      <c r="I7406" s="13">
        <f>$D$2*tarifas!$D$12/24</f>
        <v>1.4541666666666666</v>
      </c>
      <c r="J7406" s="13" t="e">
        <f>VLOOKUP(E7406&amp;" "&amp;F7406,tarifas!$A$13:$D$20,4,FALSE)*H7406</f>
        <v>#N/A</v>
      </c>
      <c r="K7406" s="13">
        <f>IF(F7406="COD1",tarifas!$D$11*(SUMIFS($H$11:$H$8770,$F$11:$F$8770,"=COD1",$B$11:$B$8770,"="&amp;B7406)/COUNTIFS($F$11:$F$8770,"=COD1",$B$11:$B$8770,"="&amp;B7406))/COUNTIFS($A$11:$A$8770,"="&amp;A7406,$F$11:$F$8770,"=COD1"),0)</f>
        <v>0</v>
      </c>
      <c r="L7406" s="13" t="e">
        <f>(VLOOKUP(F7406,tarifas!$C$7:$D$10,2,FALSE)+tarifas!$D$21)*datos!H7406</f>
        <v>#N/A</v>
      </c>
      <c r="M7406">
        <v>0</v>
      </c>
      <c r="N7406" s="13" t="e">
        <f t="shared" si="1043"/>
        <v>#N/A</v>
      </c>
      <c r="O7406">
        <f t="shared" si="1044"/>
        <v>0</v>
      </c>
      <c r="P7406" s="12">
        <f t="shared" si="1045"/>
        <v>233.50128844512983</v>
      </c>
      <c r="Q7406">
        <f t="shared" si="1046"/>
        <v>0</v>
      </c>
      <c r="R7406">
        <f>$D$2*tarifas!$D$12/24</f>
        <v>1.4541666666666666</v>
      </c>
      <c r="S7406" t="e">
        <f>VLOOKUP(E7406&amp;" "&amp;F7406,tarifas!$A$13:$D$20,4,FALSE)*P7406</f>
        <v>#N/A</v>
      </c>
      <c r="T7406">
        <f>IF(F7406="COD1",tarifas!$D$11*(SUMIFS($P$11:$P$8770,$F$11:$F$8770,"=COD1",$B$11:$B$8770,"="&amp;B7406)/COUNTIFS($F$11:$F$8770,"=COD1",$B$11:$B$8770,"="&amp;B7406))/COUNTIFS($A$11:$A$8770,"="&amp;A7406,$F$11:$F$8770,"=COD1"),0)</f>
        <v>0</v>
      </c>
      <c r="U7406" t="e">
        <f>(VLOOKUP(F7406,tarifas!$C$7:$D$10,2,FALSE)+tarifas!$D$21)*datos!P7406</f>
        <v>#N/A</v>
      </c>
      <c r="V7406" t="e">
        <f t="shared" si="1047"/>
        <v>#N/A</v>
      </c>
      <c r="W7406">
        <f t="shared" si="1048"/>
        <v>0</v>
      </c>
    </row>
    <row r="7407" spans="1:23" x14ac:dyDescent="0.25">
      <c r="A7407">
        <f t="shared" si="1041"/>
        <v>304</v>
      </c>
      <c r="B7407">
        <f t="shared" si="1042"/>
        <v>11</v>
      </c>
      <c r="C7407" s="1">
        <f t="shared" si="1049"/>
        <v>41948.166666648729</v>
      </c>
      <c r="D7407" s="7">
        <v>0</v>
      </c>
      <c r="E7407" s="7"/>
      <c r="G7407">
        <v>27.19</v>
      </c>
      <c r="H7407" s="12">
        <v>226.06263712788308</v>
      </c>
      <c r="I7407" s="13">
        <f>$D$2*tarifas!$D$12/24</f>
        <v>1.4541666666666666</v>
      </c>
      <c r="J7407" s="13" t="e">
        <f>VLOOKUP(E7407&amp;" "&amp;F7407,tarifas!$A$13:$D$20,4,FALSE)*H7407</f>
        <v>#N/A</v>
      </c>
      <c r="K7407" s="13">
        <f>IF(F7407="COD1",tarifas!$D$11*(SUMIFS($H$11:$H$8770,$F$11:$F$8770,"=COD1",$B$11:$B$8770,"="&amp;B7407)/COUNTIFS($F$11:$F$8770,"=COD1",$B$11:$B$8770,"="&amp;B7407))/COUNTIFS($A$11:$A$8770,"="&amp;A7407,$F$11:$F$8770,"=COD1"),0)</f>
        <v>0</v>
      </c>
      <c r="L7407" s="13" t="e">
        <f>(VLOOKUP(F7407,tarifas!$C$7:$D$10,2,FALSE)+tarifas!$D$21)*datos!H7407</f>
        <v>#N/A</v>
      </c>
      <c r="M7407">
        <v>0</v>
      </c>
      <c r="N7407" s="13" t="e">
        <f t="shared" si="1043"/>
        <v>#N/A</v>
      </c>
      <c r="O7407">
        <f t="shared" si="1044"/>
        <v>0</v>
      </c>
      <c r="P7407" s="12">
        <f t="shared" si="1045"/>
        <v>226.06263712788308</v>
      </c>
      <c r="Q7407">
        <f t="shared" si="1046"/>
        <v>0</v>
      </c>
      <c r="R7407">
        <f>$D$2*tarifas!$D$12/24</f>
        <v>1.4541666666666666</v>
      </c>
      <c r="S7407" t="e">
        <f>VLOOKUP(E7407&amp;" "&amp;F7407,tarifas!$A$13:$D$20,4,FALSE)*P7407</f>
        <v>#N/A</v>
      </c>
      <c r="T7407">
        <f>IF(F7407="COD1",tarifas!$D$11*(SUMIFS($P$11:$P$8770,$F$11:$F$8770,"=COD1",$B$11:$B$8770,"="&amp;B7407)/COUNTIFS($F$11:$F$8770,"=COD1",$B$11:$B$8770,"="&amp;B7407))/COUNTIFS($A$11:$A$8770,"="&amp;A7407,$F$11:$F$8770,"=COD1"),0)</f>
        <v>0</v>
      </c>
      <c r="U7407" t="e">
        <f>(VLOOKUP(F7407,tarifas!$C$7:$D$10,2,FALSE)+tarifas!$D$21)*datos!P7407</f>
        <v>#N/A</v>
      </c>
      <c r="V7407" t="e">
        <f t="shared" si="1047"/>
        <v>#N/A</v>
      </c>
      <c r="W7407">
        <f t="shared" si="1048"/>
        <v>0</v>
      </c>
    </row>
    <row r="7408" spans="1:23" x14ac:dyDescent="0.25">
      <c r="A7408">
        <f t="shared" si="1041"/>
        <v>304</v>
      </c>
      <c r="B7408">
        <f t="shared" si="1042"/>
        <v>11</v>
      </c>
      <c r="C7408" s="1">
        <f t="shared" si="1049"/>
        <v>41948.208333315393</v>
      </c>
      <c r="D7408" s="7">
        <v>0</v>
      </c>
      <c r="E7408" s="7"/>
      <c r="G7408">
        <v>30.71</v>
      </c>
      <c r="H7408" s="12">
        <v>225.69302649693267</v>
      </c>
      <c r="I7408" s="13">
        <f>$D$2*tarifas!$D$12/24</f>
        <v>1.4541666666666666</v>
      </c>
      <c r="J7408" s="13" t="e">
        <f>VLOOKUP(E7408&amp;" "&amp;F7408,tarifas!$A$13:$D$20,4,FALSE)*H7408</f>
        <v>#N/A</v>
      </c>
      <c r="K7408" s="13">
        <f>IF(F7408="COD1",tarifas!$D$11*(SUMIFS($H$11:$H$8770,$F$11:$F$8770,"=COD1",$B$11:$B$8770,"="&amp;B7408)/COUNTIFS($F$11:$F$8770,"=COD1",$B$11:$B$8770,"="&amp;B7408))/COUNTIFS($A$11:$A$8770,"="&amp;A7408,$F$11:$F$8770,"=COD1"),0)</f>
        <v>0</v>
      </c>
      <c r="L7408" s="13" t="e">
        <f>(VLOOKUP(F7408,tarifas!$C$7:$D$10,2,FALSE)+tarifas!$D$21)*datos!H7408</f>
        <v>#N/A</v>
      </c>
      <c r="M7408">
        <v>0</v>
      </c>
      <c r="N7408" s="13" t="e">
        <f t="shared" si="1043"/>
        <v>#N/A</v>
      </c>
      <c r="O7408">
        <f t="shared" si="1044"/>
        <v>0</v>
      </c>
      <c r="P7408" s="12">
        <f t="shared" si="1045"/>
        <v>225.69302649693267</v>
      </c>
      <c r="Q7408">
        <f t="shared" si="1046"/>
        <v>0</v>
      </c>
      <c r="R7408">
        <f>$D$2*tarifas!$D$12/24</f>
        <v>1.4541666666666666</v>
      </c>
      <c r="S7408" t="e">
        <f>VLOOKUP(E7408&amp;" "&amp;F7408,tarifas!$A$13:$D$20,4,FALSE)*P7408</f>
        <v>#N/A</v>
      </c>
      <c r="T7408">
        <f>IF(F7408="COD1",tarifas!$D$11*(SUMIFS($P$11:$P$8770,$F$11:$F$8770,"=COD1",$B$11:$B$8770,"="&amp;B7408)/COUNTIFS($F$11:$F$8770,"=COD1",$B$11:$B$8770,"="&amp;B7408))/COUNTIFS($A$11:$A$8770,"="&amp;A7408,$F$11:$F$8770,"=COD1"),0)</f>
        <v>0</v>
      </c>
      <c r="U7408" t="e">
        <f>(VLOOKUP(F7408,tarifas!$C$7:$D$10,2,FALSE)+tarifas!$D$21)*datos!P7408</f>
        <v>#N/A</v>
      </c>
      <c r="V7408" t="e">
        <f t="shared" si="1047"/>
        <v>#N/A</v>
      </c>
      <c r="W7408">
        <f t="shared" si="1048"/>
        <v>0</v>
      </c>
    </row>
    <row r="7409" spans="1:23" x14ac:dyDescent="0.25">
      <c r="A7409">
        <f t="shared" si="1041"/>
        <v>304</v>
      </c>
      <c r="B7409">
        <f t="shared" si="1042"/>
        <v>11</v>
      </c>
      <c r="C7409" s="1">
        <f t="shared" si="1049"/>
        <v>41948.249999982057</v>
      </c>
      <c r="D7409" s="7">
        <v>0</v>
      </c>
      <c r="E7409" s="7"/>
      <c r="G7409">
        <v>43.36</v>
      </c>
      <c r="H7409" s="12">
        <v>225.36112429003404</v>
      </c>
      <c r="I7409" s="13">
        <f>$D$2*tarifas!$D$12/24</f>
        <v>1.4541666666666666</v>
      </c>
      <c r="J7409" s="13" t="e">
        <f>VLOOKUP(E7409&amp;" "&amp;F7409,tarifas!$A$13:$D$20,4,FALSE)*H7409</f>
        <v>#N/A</v>
      </c>
      <c r="K7409" s="13">
        <f>IF(F7409="COD1",tarifas!$D$11*(SUMIFS($H$11:$H$8770,$F$11:$F$8770,"=COD1",$B$11:$B$8770,"="&amp;B7409)/COUNTIFS($F$11:$F$8770,"=COD1",$B$11:$B$8770,"="&amp;B7409))/COUNTIFS($A$11:$A$8770,"="&amp;A7409,$F$11:$F$8770,"=COD1"),0)</f>
        <v>0</v>
      </c>
      <c r="L7409" s="13" t="e">
        <f>(VLOOKUP(F7409,tarifas!$C$7:$D$10,2,FALSE)+tarifas!$D$21)*datos!H7409</f>
        <v>#N/A</v>
      </c>
      <c r="M7409">
        <v>0</v>
      </c>
      <c r="N7409" s="13" t="e">
        <f t="shared" si="1043"/>
        <v>#N/A</v>
      </c>
      <c r="O7409">
        <f t="shared" si="1044"/>
        <v>0</v>
      </c>
      <c r="P7409" s="12">
        <f t="shared" si="1045"/>
        <v>225.36112429003404</v>
      </c>
      <c r="Q7409">
        <f t="shared" si="1046"/>
        <v>0</v>
      </c>
      <c r="R7409">
        <f>$D$2*tarifas!$D$12/24</f>
        <v>1.4541666666666666</v>
      </c>
      <c r="S7409" t="e">
        <f>VLOOKUP(E7409&amp;" "&amp;F7409,tarifas!$A$13:$D$20,4,FALSE)*P7409</f>
        <v>#N/A</v>
      </c>
      <c r="T7409">
        <f>IF(F7409="COD1",tarifas!$D$11*(SUMIFS($P$11:$P$8770,$F$11:$F$8770,"=COD1",$B$11:$B$8770,"="&amp;B7409)/COUNTIFS($F$11:$F$8770,"=COD1",$B$11:$B$8770,"="&amp;B7409))/COUNTIFS($A$11:$A$8770,"="&amp;A7409,$F$11:$F$8770,"=COD1"),0)</f>
        <v>0</v>
      </c>
      <c r="U7409" t="e">
        <f>(VLOOKUP(F7409,tarifas!$C$7:$D$10,2,FALSE)+tarifas!$D$21)*datos!P7409</f>
        <v>#N/A</v>
      </c>
      <c r="V7409" t="e">
        <f t="shared" si="1047"/>
        <v>#N/A</v>
      </c>
      <c r="W7409">
        <f t="shared" si="1048"/>
        <v>0</v>
      </c>
    </row>
    <row r="7410" spans="1:23" x14ac:dyDescent="0.25">
      <c r="A7410">
        <f t="shared" si="1041"/>
        <v>304</v>
      </c>
      <c r="B7410">
        <f t="shared" si="1042"/>
        <v>11</v>
      </c>
      <c r="C7410" s="1">
        <f t="shared" si="1049"/>
        <v>41948.291666648722</v>
      </c>
      <c r="D7410" s="7">
        <v>0</v>
      </c>
      <c r="E7410" s="7"/>
      <c r="G7410">
        <v>54.87</v>
      </c>
      <c r="H7410" s="12">
        <v>248.83458134541564</v>
      </c>
      <c r="I7410" s="13">
        <f>$D$2*tarifas!$D$12/24</f>
        <v>1.4541666666666666</v>
      </c>
      <c r="J7410" s="13" t="e">
        <f>VLOOKUP(E7410&amp;" "&amp;F7410,tarifas!$A$13:$D$20,4,FALSE)*H7410</f>
        <v>#N/A</v>
      </c>
      <c r="K7410" s="13">
        <f>IF(F7410="COD1",tarifas!$D$11*(SUMIFS($H$11:$H$8770,$F$11:$F$8770,"=COD1",$B$11:$B$8770,"="&amp;B7410)/COUNTIFS($F$11:$F$8770,"=COD1",$B$11:$B$8770,"="&amp;B7410))/COUNTIFS($A$11:$A$8770,"="&amp;A7410,$F$11:$F$8770,"=COD1"),0)</f>
        <v>0</v>
      </c>
      <c r="L7410" s="13" t="e">
        <f>(VLOOKUP(F7410,tarifas!$C$7:$D$10,2,FALSE)+tarifas!$D$21)*datos!H7410</f>
        <v>#N/A</v>
      </c>
      <c r="M7410">
        <v>101.1069</v>
      </c>
      <c r="N7410" s="13" t="e">
        <f t="shared" si="1043"/>
        <v>#N/A</v>
      </c>
      <c r="O7410">
        <f t="shared" si="1044"/>
        <v>101.1069</v>
      </c>
      <c r="P7410" s="12">
        <f t="shared" si="1045"/>
        <v>147.72768134541565</v>
      </c>
      <c r="Q7410">
        <f t="shared" si="1046"/>
        <v>0</v>
      </c>
      <c r="R7410">
        <f>$D$2*tarifas!$D$12/24</f>
        <v>1.4541666666666666</v>
      </c>
      <c r="S7410" t="e">
        <f>VLOOKUP(E7410&amp;" "&amp;F7410,tarifas!$A$13:$D$20,4,FALSE)*P7410</f>
        <v>#N/A</v>
      </c>
      <c r="T7410">
        <f>IF(F7410="COD1",tarifas!$D$11*(SUMIFS($P$11:$P$8770,$F$11:$F$8770,"=COD1",$B$11:$B$8770,"="&amp;B7410)/COUNTIFS($F$11:$F$8770,"=COD1",$B$11:$B$8770,"="&amp;B7410))/COUNTIFS($A$11:$A$8770,"="&amp;A7410,$F$11:$F$8770,"=COD1"),0)</f>
        <v>0</v>
      </c>
      <c r="U7410" t="e">
        <f>(VLOOKUP(F7410,tarifas!$C$7:$D$10,2,FALSE)+tarifas!$D$21)*datos!P7410</f>
        <v>#N/A</v>
      </c>
      <c r="V7410" t="e">
        <f t="shared" si="1047"/>
        <v>#N/A</v>
      </c>
      <c r="W7410">
        <f t="shared" si="1048"/>
        <v>0</v>
      </c>
    </row>
    <row r="7411" spans="1:23" x14ac:dyDescent="0.25">
      <c r="A7411">
        <f t="shared" si="1041"/>
        <v>304</v>
      </c>
      <c r="B7411">
        <f t="shared" si="1042"/>
        <v>11</v>
      </c>
      <c r="C7411" s="1">
        <f t="shared" si="1049"/>
        <v>41948.333333315386</v>
      </c>
      <c r="D7411" s="7">
        <v>0</v>
      </c>
      <c r="E7411" s="7"/>
      <c r="G7411">
        <v>58.69</v>
      </c>
      <c r="H7411" s="12">
        <v>322.72129402600552</v>
      </c>
      <c r="I7411" s="13">
        <f>$D$2*tarifas!$D$12/24</f>
        <v>1.4541666666666666</v>
      </c>
      <c r="J7411" s="13" t="e">
        <f>VLOOKUP(E7411&amp;" "&amp;F7411,tarifas!$A$13:$D$20,4,FALSE)*H7411</f>
        <v>#N/A</v>
      </c>
      <c r="K7411" s="13">
        <f>IF(F7411="COD1",tarifas!$D$11*(SUMIFS($H$11:$H$8770,$F$11:$F$8770,"=COD1",$B$11:$B$8770,"="&amp;B7411)/COUNTIFS($F$11:$F$8770,"=COD1",$B$11:$B$8770,"="&amp;B7411))/COUNTIFS($A$11:$A$8770,"="&amp;A7411,$F$11:$F$8770,"=COD1"),0)</f>
        <v>0</v>
      </c>
      <c r="L7411" s="13" t="e">
        <f>(VLOOKUP(F7411,tarifas!$C$7:$D$10,2,FALSE)+tarifas!$D$21)*datos!H7411</f>
        <v>#N/A</v>
      </c>
      <c r="M7411">
        <v>250.74960999999999</v>
      </c>
      <c r="N7411" s="13" t="e">
        <f t="shared" si="1043"/>
        <v>#N/A</v>
      </c>
      <c r="O7411">
        <f t="shared" si="1044"/>
        <v>250.74960999999999</v>
      </c>
      <c r="P7411" s="12">
        <f t="shared" si="1045"/>
        <v>71.971684026005533</v>
      </c>
      <c r="Q7411">
        <f t="shared" si="1046"/>
        <v>0</v>
      </c>
      <c r="R7411">
        <f>$D$2*tarifas!$D$12/24</f>
        <v>1.4541666666666666</v>
      </c>
      <c r="S7411" t="e">
        <f>VLOOKUP(E7411&amp;" "&amp;F7411,tarifas!$A$13:$D$20,4,FALSE)*P7411</f>
        <v>#N/A</v>
      </c>
      <c r="T7411">
        <f>IF(F7411="COD1",tarifas!$D$11*(SUMIFS($P$11:$P$8770,$F$11:$F$8770,"=COD1",$B$11:$B$8770,"="&amp;B7411)/COUNTIFS($F$11:$F$8770,"=COD1",$B$11:$B$8770,"="&amp;B7411))/COUNTIFS($A$11:$A$8770,"="&amp;A7411,$F$11:$F$8770,"=COD1"),0)</f>
        <v>0</v>
      </c>
      <c r="U7411" t="e">
        <f>(VLOOKUP(F7411,tarifas!$C$7:$D$10,2,FALSE)+tarifas!$D$21)*datos!P7411</f>
        <v>#N/A</v>
      </c>
      <c r="V7411" t="e">
        <f t="shared" si="1047"/>
        <v>#N/A</v>
      </c>
      <c r="W7411">
        <f t="shared" si="1048"/>
        <v>0</v>
      </c>
    </row>
    <row r="7412" spans="1:23" x14ac:dyDescent="0.25">
      <c r="A7412">
        <f t="shared" si="1041"/>
        <v>304</v>
      </c>
      <c r="B7412">
        <f t="shared" si="1042"/>
        <v>11</v>
      </c>
      <c r="C7412" s="1">
        <f t="shared" si="1049"/>
        <v>41948.37499998205</v>
      </c>
      <c r="D7412" s="7">
        <v>624.62121212121212</v>
      </c>
      <c r="E7412" s="7"/>
      <c r="G7412">
        <v>60.46</v>
      </c>
      <c r="H7412" s="12">
        <v>486.79848836470842</v>
      </c>
      <c r="I7412" s="13">
        <f>$D$2*tarifas!$D$12/24</f>
        <v>1.4541666666666666</v>
      </c>
      <c r="J7412" s="13" t="e">
        <f>VLOOKUP(E7412&amp;" "&amp;F7412,tarifas!$A$13:$D$20,4,FALSE)*H7412</f>
        <v>#N/A</v>
      </c>
      <c r="K7412" s="13">
        <f>IF(F7412="COD1",tarifas!$D$11*(SUMIFS($H$11:$H$8770,$F$11:$F$8770,"=COD1",$B$11:$B$8770,"="&amp;B7412)/COUNTIFS($F$11:$F$8770,"=COD1",$B$11:$B$8770,"="&amp;B7412))/COUNTIFS($A$11:$A$8770,"="&amp;A7412,$F$11:$F$8770,"=COD1"),0)</f>
        <v>0</v>
      </c>
      <c r="L7412" s="13" t="e">
        <f>(VLOOKUP(F7412,tarifas!$C$7:$D$10,2,FALSE)+tarifas!$D$21)*datos!H7412</f>
        <v>#N/A</v>
      </c>
      <c r="M7412">
        <v>359.75988000000001</v>
      </c>
      <c r="N7412" s="13" t="e">
        <f t="shared" si="1043"/>
        <v>#N/A</v>
      </c>
      <c r="O7412">
        <f t="shared" si="1044"/>
        <v>359.75988000000001</v>
      </c>
      <c r="P7412" s="12">
        <f t="shared" si="1045"/>
        <v>127.03860836470841</v>
      </c>
      <c r="Q7412">
        <f t="shared" si="1046"/>
        <v>0</v>
      </c>
      <c r="R7412">
        <f>$D$2*tarifas!$D$12/24</f>
        <v>1.4541666666666666</v>
      </c>
      <c r="S7412" t="e">
        <f>VLOOKUP(E7412&amp;" "&amp;F7412,tarifas!$A$13:$D$20,4,FALSE)*P7412</f>
        <v>#N/A</v>
      </c>
      <c r="T7412">
        <f>IF(F7412="COD1",tarifas!$D$11*(SUMIFS($P$11:$P$8770,$F$11:$F$8770,"=COD1",$B$11:$B$8770,"="&amp;B7412)/COUNTIFS($F$11:$F$8770,"=COD1",$B$11:$B$8770,"="&amp;B7412))/COUNTIFS($A$11:$A$8770,"="&amp;A7412,$F$11:$F$8770,"=COD1"),0)</f>
        <v>0</v>
      </c>
      <c r="U7412" t="e">
        <f>(VLOOKUP(F7412,tarifas!$C$7:$D$10,2,FALSE)+tarifas!$D$21)*datos!P7412</f>
        <v>#N/A</v>
      </c>
      <c r="V7412" t="e">
        <f t="shared" si="1047"/>
        <v>#N/A</v>
      </c>
      <c r="W7412">
        <f t="shared" si="1048"/>
        <v>0</v>
      </c>
    </row>
    <row r="7413" spans="1:23" x14ac:dyDescent="0.25">
      <c r="A7413">
        <f t="shared" si="1041"/>
        <v>304</v>
      </c>
      <c r="B7413">
        <f t="shared" si="1042"/>
        <v>11</v>
      </c>
      <c r="C7413" s="1">
        <f t="shared" si="1049"/>
        <v>41948.416666648714</v>
      </c>
      <c r="D7413" s="7">
        <v>552.24242424242436</v>
      </c>
      <c r="E7413" s="7"/>
      <c r="G7413">
        <v>60.16</v>
      </c>
      <c r="H7413" s="12">
        <v>601.66234789192026</v>
      </c>
      <c r="I7413" s="13">
        <f>$D$2*tarifas!$D$12/24</f>
        <v>1.4541666666666666</v>
      </c>
      <c r="J7413" s="13" t="e">
        <f>VLOOKUP(E7413&amp;" "&amp;F7413,tarifas!$A$13:$D$20,4,FALSE)*H7413</f>
        <v>#N/A</v>
      </c>
      <c r="K7413" s="13">
        <f>IF(F7413="COD1",tarifas!$D$11*(SUMIFS($H$11:$H$8770,$F$11:$F$8770,"=COD1",$B$11:$B$8770,"="&amp;B7413)/COUNTIFS($F$11:$F$8770,"=COD1",$B$11:$B$8770,"="&amp;B7413))/COUNTIFS($A$11:$A$8770,"="&amp;A7413,$F$11:$F$8770,"=COD1"),0)</f>
        <v>0</v>
      </c>
      <c r="L7413" s="13" t="e">
        <f>(VLOOKUP(F7413,tarifas!$C$7:$D$10,2,FALSE)+tarifas!$D$21)*datos!H7413</f>
        <v>#N/A</v>
      </c>
      <c r="M7413">
        <v>419.66588000000002</v>
      </c>
      <c r="N7413" s="13" t="e">
        <f t="shared" si="1043"/>
        <v>#N/A</v>
      </c>
      <c r="O7413">
        <f t="shared" si="1044"/>
        <v>419.66588000000002</v>
      </c>
      <c r="P7413" s="12">
        <f t="shared" si="1045"/>
        <v>181.99646789192025</v>
      </c>
      <c r="Q7413">
        <f t="shared" si="1046"/>
        <v>0</v>
      </c>
      <c r="R7413">
        <f>$D$2*tarifas!$D$12/24</f>
        <v>1.4541666666666666</v>
      </c>
      <c r="S7413" t="e">
        <f>VLOOKUP(E7413&amp;" "&amp;F7413,tarifas!$A$13:$D$20,4,FALSE)*P7413</f>
        <v>#N/A</v>
      </c>
      <c r="T7413">
        <f>IF(F7413="COD1",tarifas!$D$11*(SUMIFS($P$11:$P$8770,$F$11:$F$8770,"=COD1",$B$11:$B$8770,"="&amp;B7413)/COUNTIFS($F$11:$F$8770,"=COD1",$B$11:$B$8770,"="&amp;B7413))/COUNTIFS($A$11:$A$8770,"="&amp;A7413,$F$11:$F$8770,"=COD1"),0)</f>
        <v>0</v>
      </c>
      <c r="U7413" t="e">
        <f>(VLOOKUP(F7413,tarifas!$C$7:$D$10,2,FALSE)+tarifas!$D$21)*datos!P7413</f>
        <v>#N/A</v>
      </c>
      <c r="V7413" t="e">
        <f t="shared" si="1047"/>
        <v>#N/A</v>
      </c>
      <c r="W7413">
        <f t="shared" si="1048"/>
        <v>0</v>
      </c>
    </row>
    <row r="7414" spans="1:23" x14ac:dyDescent="0.25">
      <c r="A7414">
        <f t="shared" si="1041"/>
        <v>304</v>
      </c>
      <c r="B7414">
        <f t="shared" si="1042"/>
        <v>11</v>
      </c>
      <c r="C7414" s="1">
        <f t="shared" si="1049"/>
        <v>41948.458333315379</v>
      </c>
      <c r="D7414" s="7">
        <v>604.53030303030312</v>
      </c>
      <c r="E7414" s="7"/>
      <c r="G7414">
        <v>59.53</v>
      </c>
      <c r="H7414" s="12">
        <v>692.51760613733984</v>
      </c>
      <c r="I7414" s="13">
        <f>$D$2*tarifas!$D$12/24</f>
        <v>1.4541666666666666</v>
      </c>
      <c r="J7414" s="13" t="e">
        <f>VLOOKUP(E7414&amp;" "&amp;F7414,tarifas!$A$13:$D$20,4,FALSE)*H7414</f>
        <v>#N/A</v>
      </c>
      <c r="K7414" s="13">
        <f>IF(F7414="COD1",tarifas!$D$11*(SUMIFS($H$11:$H$8770,$F$11:$F$8770,"=COD1",$B$11:$B$8770,"="&amp;B7414)/COUNTIFS($F$11:$F$8770,"=COD1",$B$11:$B$8770,"="&amp;B7414))/COUNTIFS($A$11:$A$8770,"="&amp;A7414,$F$11:$F$8770,"=COD1"),0)</f>
        <v>0</v>
      </c>
      <c r="L7414" s="13" t="e">
        <f>(VLOOKUP(F7414,tarifas!$C$7:$D$10,2,FALSE)+tarifas!$D$21)*datos!H7414</f>
        <v>#N/A</v>
      </c>
      <c r="M7414">
        <v>362.32259000000005</v>
      </c>
      <c r="N7414" s="13" t="e">
        <f t="shared" si="1043"/>
        <v>#N/A</v>
      </c>
      <c r="O7414">
        <f t="shared" si="1044"/>
        <v>362.32259000000005</v>
      </c>
      <c r="P7414" s="12">
        <f t="shared" si="1045"/>
        <v>330.19501613733979</v>
      </c>
      <c r="Q7414">
        <f t="shared" si="1046"/>
        <v>0</v>
      </c>
      <c r="R7414">
        <f>$D$2*tarifas!$D$12/24</f>
        <v>1.4541666666666666</v>
      </c>
      <c r="S7414" t="e">
        <f>VLOOKUP(E7414&amp;" "&amp;F7414,tarifas!$A$13:$D$20,4,FALSE)*P7414</f>
        <v>#N/A</v>
      </c>
      <c r="T7414">
        <f>IF(F7414="COD1",tarifas!$D$11*(SUMIFS($P$11:$P$8770,$F$11:$F$8770,"=COD1",$B$11:$B$8770,"="&amp;B7414)/COUNTIFS($F$11:$F$8770,"=COD1",$B$11:$B$8770,"="&amp;B7414))/COUNTIFS($A$11:$A$8770,"="&amp;A7414,$F$11:$F$8770,"=COD1"),0)</f>
        <v>0</v>
      </c>
      <c r="U7414" t="e">
        <f>(VLOOKUP(F7414,tarifas!$C$7:$D$10,2,FALSE)+tarifas!$D$21)*datos!P7414</f>
        <v>#N/A</v>
      </c>
      <c r="V7414" t="e">
        <f t="shared" si="1047"/>
        <v>#N/A</v>
      </c>
      <c r="W7414">
        <f t="shared" si="1048"/>
        <v>0</v>
      </c>
    </row>
    <row r="7415" spans="1:23" x14ac:dyDescent="0.25">
      <c r="A7415">
        <f t="shared" si="1041"/>
        <v>304</v>
      </c>
      <c r="B7415">
        <f t="shared" si="1042"/>
        <v>11</v>
      </c>
      <c r="C7415" s="1">
        <f t="shared" si="1049"/>
        <v>41948.499999982043</v>
      </c>
      <c r="D7415" s="7">
        <v>587.27272727272725</v>
      </c>
      <c r="E7415" s="7"/>
      <c r="G7415">
        <v>60.46</v>
      </c>
      <c r="H7415" s="12">
        <v>547.55766502290885</v>
      </c>
      <c r="I7415" s="13">
        <f>$D$2*tarifas!$D$12/24</f>
        <v>1.4541666666666666</v>
      </c>
      <c r="J7415" s="13" t="e">
        <f>VLOOKUP(E7415&amp;" "&amp;F7415,tarifas!$A$13:$D$20,4,FALSE)*H7415</f>
        <v>#N/A</v>
      </c>
      <c r="K7415" s="13">
        <f>IF(F7415="COD1",tarifas!$D$11*(SUMIFS($H$11:$H$8770,$F$11:$F$8770,"=COD1",$B$11:$B$8770,"="&amp;B7415)/COUNTIFS($F$11:$F$8770,"=COD1",$B$11:$B$8770,"="&amp;B7415))/COUNTIFS($A$11:$A$8770,"="&amp;A7415,$F$11:$F$8770,"=COD1"),0)</f>
        <v>0</v>
      </c>
      <c r="L7415" s="13" t="e">
        <f>(VLOOKUP(F7415,tarifas!$C$7:$D$10,2,FALSE)+tarifas!$D$21)*datos!H7415</f>
        <v>#N/A</v>
      </c>
      <c r="M7415">
        <v>448.32034999999996</v>
      </c>
      <c r="N7415" s="13" t="e">
        <f t="shared" si="1043"/>
        <v>#N/A</v>
      </c>
      <c r="O7415">
        <f t="shared" si="1044"/>
        <v>448.32034999999996</v>
      </c>
      <c r="P7415" s="12">
        <f t="shared" si="1045"/>
        <v>99.237315022908888</v>
      </c>
      <c r="Q7415">
        <f t="shared" si="1046"/>
        <v>0</v>
      </c>
      <c r="R7415">
        <f>$D$2*tarifas!$D$12/24</f>
        <v>1.4541666666666666</v>
      </c>
      <c r="S7415" t="e">
        <f>VLOOKUP(E7415&amp;" "&amp;F7415,tarifas!$A$13:$D$20,4,FALSE)*P7415</f>
        <v>#N/A</v>
      </c>
      <c r="T7415">
        <f>IF(F7415="COD1",tarifas!$D$11*(SUMIFS($P$11:$P$8770,$F$11:$F$8770,"=COD1",$B$11:$B$8770,"="&amp;B7415)/COUNTIFS($F$11:$F$8770,"=COD1",$B$11:$B$8770,"="&amp;B7415))/COUNTIFS($A$11:$A$8770,"="&amp;A7415,$F$11:$F$8770,"=COD1"),0)</f>
        <v>0</v>
      </c>
      <c r="U7415" t="e">
        <f>(VLOOKUP(F7415,tarifas!$C$7:$D$10,2,FALSE)+tarifas!$D$21)*datos!P7415</f>
        <v>#N/A</v>
      </c>
      <c r="V7415" t="e">
        <f t="shared" si="1047"/>
        <v>#N/A</v>
      </c>
      <c r="W7415">
        <f t="shared" si="1048"/>
        <v>0</v>
      </c>
    </row>
    <row r="7416" spans="1:23" x14ac:dyDescent="0.25">
      <c r="A7416">
        <f t="shared" si="1041"/>
        <v>304</v>
      </c>
      <c r="B7416">
        <f t="shared" si="1042"/>
        <v>11</v>
      </c>
      <c r="C7416" s="1">
        <f t="shared" si="1049"/>
        <v>41948.541666648707</v>
      </c>
      <c r="D7416" s="7">
        <v>538.59090909090924</v>
      </c>
      <c r="E7416" s="7"/>
      <c r="G7416">
        <v>59.53</v>
      </c>
      <c r="H7416" s="12">
        <v>467.31229669964</v>
      </c>
      <c r="I7416" s="13">
        <f>$D$2*tarifas!$D$12/24</f>
        <v>1.4541666666666666</v>
      </c>
      <c r="J7416" s="13" t="e">
        <f>VLOOKUP(E7416&amp;" "&amp;F7416,tarifas!$A$13:$D$20,4,FALSE)*H7416</f>
        <v>#N/A</v>
      </c>
      <c r="K7416" s="13">
        <f>IF(F7416="COD1",tarifas!$D$11*(SUMIFS($H$11:$H$8770,$F$11:$F$8770,"=COD1",$B$11:$B$8770,"="&amp;B7416)/COUNTIFS($F$11:$F$8770,"=COD1",$B$11:$B$8770,"="&amp;B7416))/COUNTIFS($A$11:$A$8770,"="&amp;A7416,$F$11:$F$8770,"=COD1"),0)</f>
        <v>0</v>
      </c>
      <c r="L7416" s="13" t="e">
        <f>(VLOOKUP(F7416,tarifas!$C$7:$D$10,2,FALSE)+tarifas!$D$21)*datos!H7416</f>
        <v>#N/A</v>
      </c>
      <c r="M7416">
        <v>328.08204000000001</v>
      </c>
      <c r="N7416" s="13" t="e">
        <f t="shared" si="1043"/>
        <v>#N/A</v>
      </c>
      <c r="O7416">
        <f t="shared" si="1044"/>
        <v>328.08204000000001</v>
      </c>
      <c r="P7416" s="12">
        <f t="shared" si="1045"/>
        <v>139.23025669963999</v>
      </c>
      <c r="Q7416">
        <f t="shared" si="1046"/>
        <v>0</v>
      </c>
      <c r="R7416">
        <f>$D$2*tarifas!$D$12/24</f>
        <v>1.4541666666666666</v>
      </c>
      <c r="S7416" t="e">
        <f>VLOOKUP(E7416&amp;" "&amp;F7416,tarifas!$A$13:$D$20,4,FALSE)*P7416</f>
        <v>#N/A</v>
      </c>
      <c r="T7416">
        <f>IF(F7416="COD1",tarifas!$D$11*(SUMIFS($P$11:$P$8770,$F$11:$F$8770,"=COD1",$B$11:$B$8770,"="&amp;B7416)/COUNTIFS($F$11:$F$8770,"=COD1",$B$11:$B$8770,"="&amp;B7416))/COUNTIFS($A$11:$A$8770,"="&amp;A7416,$F$11:$F$8770,"=COD1"),0)</f>
        <v>0</v>
      </c>
      <c r="U7416" t="e">
        <f>(VLOOKUP(F7416,tarifas!$C$7:$D$10,2,FALSE)+tarifas!$D$21)*datos!P7416</f>
        <v>#N/A</v>
      </c>
      <c r="V7416" t="e">
        <f t="shared" si="1047"/>
        <v>#N/A</v>
      </c>
      <c r="W7416">
        <f t="shared" si="1048"/>
        <v>0</v>
      </c>
    </row>
    <row r="7417" spans="1:23" x14ac:dyDescent="0.25">
      <c r="A7417">
        <f t="shared" si="1041"/>
        <v>304</v>
      </c>
      <c r="B7417">
        <f t="shared" si="1042"/>
        <v>11</v>
      </c>
      <c r="C7417" s="1">
        <f t="shared" si="1049"/>
        <v>41948.583333315371</v>
      </c>
      <c r="D7417" s="7">
        <v>409.03030303030306</v>
      </c>
      <c r="E7417" s="7"/>
      <c r="G7417">
        <v>57.7</v>
      </c>
      <c r="H7417" s="12">
        <v>614.76789859848691</v>
      </c>
      <c r="I7417" s="13">
        <f>$D$2*tarifas!$D$12/24</f>
        <v>1.4541666666666666</v>
      </c>
      <c r="J7417" s="13" t="e">
        <f>VLOOKUP(E7417&amp;" "&amp;F7417,tarifas!$A$13:$D$20,4,FALSE)*H7417</f>
        <v>#N/A</v>
      </c>
      <c r="K7417" s="13">
        <f>IF(F7417="COD1",tarifas!$D$11*(SUMIFS($H$11:$H$8770,$F$11:$F$8770,"=COD1",$B$11:$B$8770,"="&amp;B7417)/COUNTIFS($F$11:$F$8770,"=COD1",$B$11:$B$8770,"="&amp;B7417))/COUNTIFS($A$11:$A$8770,"="&amp;A7417,$F$11:$F$8770,"=COD1"),0)</f>
        <v>0</v>
      </c>
      <c r="L7417" s="13" t="e">
        <f>(VLOOKUP(F7417,tarifas!$C$7:$D$10,2,FALSE)+tarifas!$D$21)*datos!H7417</f>
        <v>#N/A</v>
      </c>
      <c r="M7417">
        <v>123.49347</v>
      </c>
      <c r="N7417" s="13" t="e">
        <f t="shared" si="1043"/>
        <v>#N/A</v>
      </c>
      <c r="O7417">
        <f t="shared" si="1044"/>
        <v>123.49347</v>
      </c>
      <c r="P7417" s="12">
        <f t="shared" si="1045"/>
        <v>491.27442859848691</v>
      </c>
      <c r="Q7417">
        <f t="shared" si="1046"/>
        <v>0</v>
      </c>
      <c r="R7417">
        <f>$D$2*tarifas!$D$12/24</f>
        <v>1.4541666666666666</v>
      </c>
      <c r="S7417" t="e">
        <f>VLOOKUP(E7417&amp;" "&amp;F7417,tarifas!$A$13:$D$20,4,FALSE)*P7417</f>
        <v>#N/A</v>
      </c>
      <c r="T7417">
        <f>IF(F7417="COD1",tarifas!$D$11*(SUMIFS($P$11:$P$8770,$F$11:$F$8770,"=COD1",$B$11:$B$8770,"="&amp;B7417)/COUNTIFS($F$11:$F$8770,"=COD1",$B$11:$B$8770,"="&amp;B7417))/COUNTIFS($A$11:$A$8770,"="&amp;A7417,$F$11:$F$8770,"=COD1"),0)</f>
        <v>0</v>
      </c>
      <c r="U7417" t="e">
        <f>(VLOOKUP(F7417,tarifas!$C$7:$D$10,2,FALSE)+tarifas!$D$21)*datos!P7417</f>
        <v>#N/A</v>
      </c>
      <c r="V7417" t="e">
        <f t="shared" si="1047"/>
        <v>#N/A</v>
      </c>
      <c r="W7417">
        <f t="shared" si="1048"/>
        <v>0</v>
      </c>
    </row>
    <row r="7418" spans="1:23" x14ac:dyDescent="0.25">
      <c r="A7418">
        <f t="shared" si="1041"/>
        <v>304</v>
      </c>
      <c r="B7418">
        <f t="shared" si="1042"/>
        <v>11</v>
      </c>
      <c r="C7418" s="1">
        <f t="shared" si="1049"/>
        <v>41948.624999982036</v>
      </c>
      <c r="D7418" s="7">
        <v>215.33333333333334</v>
      </c>
      <c r="E7418" s="7"/>
      <c r="G7418">
        <v>56.79</v>
      </c>
      <c r="H7418" s="12">
        <v>654.99924681888263</v>
      </c>
      <c r="I7418" s="13">
        <f>$D$2*tarifas!$D$12/24</f>
        <v>1.4541666666666666</v>
      </c>
      <c r="J7418" s="13" t="e">
        <f>VLOOKUP(E7418&amp;" "&amp;F7418,tarifas!$A$13:$D$20,4,FALSE)*H7418</f>
        <v>#N/A</v>
      </c>
      <c r="K7418" s="13">
        <f>IF(F7418="COD1",tarifas!$D$11*(SUMIFS($H$11:$H$8770,$F$11:$F$8770,"=COD1",$B$11:$B$8770,"="&amp;B7418)/COUNTIFS($F$11:$F$8770,"=COD1",$B$11:$B$8770,"="&amp;B7418))/COUNTIFS($A$11:$A$8770,"="&amp;A7418,$F$11:$F$8770,"=COD1"),0)</f>
        <v>0</v>
      </c>
      <c r="L7418" s="13" t="e">
        <f>(VLOOKUP(F7418,tarifas!$C$7:$D$10,2,FALSE)+tarifas!$D$21)*datos!H7418</f>
        <v>#N/A</v>
      </c>
      <c r="M7418">
        <v>72.739770000000007</v>
      </c>
      <c r="N7418" s="13" t="e">
        <f t="shared" si="1043"/>
        <v>#N/A</v>
      </c>
      <c r="O7418">
        <f t="shared" si="1044"/>
        <v>72.739770000000007</v>
      </c>
      <c r="P7418" s="12">
        <f t="shared" si="1045"/>
        <v>582.2594768188826</v>
      </c>
      <c r="Q7418">
        <f t="shared" si="1046"/>
        <v>0</v>
      </c>
      <c r="R7418">
        <f>$D$2*tarifas!$D$12/24</f>
        <v>1.4541666666666666</v>
      </c>
      <c r="S7418" t="e">
        <f>VLOOKUP(E7418&amp;" "&amp;F7418,tarifas!$A$13:$D$20,4,FALSE)*P7418</f>
        <v>#N/A</v>
      </c>
      <c r="T7418">
        <f>IF(F7418="COD1",tarifas!$D$11*(SUMIFS($P$11:$P$8770,$F$11:$F$8770,"=COD1",$B$11:$B$8770,"="&amp;B7418)/COUNTIFS($F$11:$F$8770,"=COD1",$B$11:$B$8770,"="&amp;B7418))/COUNTIFS($A$11:$A$8770,"="&amp;A7418,$F$11:$F$8770,"=COD1"),0)</f>
        <v>0</v>
      </c>
      <c r="U7418" t="e">
        <f>(VLOOKUP(F7418,tarifas!$C$7:$D$10,2,FALSE)+tarifas!$D$21)*datos!P7418</f>
        <v>#N/A</v>
      </c>
      <c r="V7418" t="e">
        <f t="shared" si="1047"/>
        <v>#N/A</v>
      </c>
      <c r="W7418">
        <f t="shared" si="1048"/>
        <v>0</v>
      </c>
    </row>
    <row r="7419" spans="1:23" x14ac:dyDescent="0.25">
      <c r="A7419">
        <f t="shared" si="1041"/>
        <v>304</v>
      </c>
      <c r="B7419">
        <f t="shared" si="1042"/>
        <v>11</v>
      </c>
      <c r="C7419" s="1">
        <f t="shared" si="1049"/>
        <v>41948.6666666487</v>
      </c>
      <c r="D7419" s="7">
        <v>0</v>
      </c>
      <c r="E7419" s="7"/>
      <c r="G7419">
        <v>58.89</v>
      </c>
      <c r="H7419" s="12">
        <v>703.17190114612299</v>
      </c>
      <c r="I7419" s="13">
        <f>$D$2*tarifas!$D$12/24</f>
        <v>1.4541666666666666</v>
      </c>
      <c r="J7419" s="13" t="e">
        <f>VLOOKUP(E7419&amp;" "&amp;F7419,tarifas!$A$13:$D$20,4,FALSE)*H7419</f>
        <v>#N/A</v>
      </c>
      <c r="K7419" s="13">
        <f>IF(F7419="COD1",tarifas!$D$11*(SUMIFS($H$11:$H$8770,$F$11:$F$8770,"=COD1",$B$11:$B$8770,"="&amp;B7419)/COUNTIFS($F$11:$F$8770,"=COD1",$B$11:$B$8770,"="&amp;B7419))/COUNTIFS($A$11:$A$8770,"="&amp;A7419,$F$11:$F$8770,"=COD1"),0)</f>
        <v>0</v>
      </c>
      <c r="L7419" s="13" t="e">
        <f>(VLOOKUP(F7419,tarifas!$C$7:$D$10,2,FALSE)+tarifas!$D$21)*datos!H7419</f>
        <v>#N/A</v>
      </c>
      <c r="M7419">
        <v>39.871300000000005</v>
      </c>
      <c r="N7419" s="13" t="e">
        <f t="shared" si="1043"/>
        <v>#N/A</v>
      </c>
      <c r="O7419">
        <f t="shared" si="1044"/>
        <v>39.871300000000005</v>
      </c>
      <c r="P7419" s="12">
        <f t="shared" si="1045"/>
        <v>663.30060114612297</v>
      </c>
      <c r="Q7419">
        <f t="shared" si="1046"/>
        <v>0</v>
      </c>
      <c r="R7419">
        <f>$D$2*tarifas!$D$12/24</f>
        <v>1.4541666666666666</v>
      </c>
      <c r="S7419" t="e">
        <f>VLOOKUP(E7419&amp;" "&amp;F7419,tarifas!$A$13:$D$20,4,FALSE)*P7419</f>
        <v>#N/A</v>
      </c>
      <c r="T7419">
        <f>IF(F7419="COD1",tarifas!$D$11*(SUMIFS($P$11:$P$8770,$F$11:$F$8770,"=COD1",$B$11:$B$8770,"="&amp;B7419)/COUNTIFS($F$11:$F$8770,"=COD1",$B$11:$B$8770,"="&amp;B7419))/COUNTIFS($A$11:$A$8770,"="&amp;A7419,$F$11:$F$8770,"=COD1"),0)</f>
        <v>0</v>
      </c>
      <c r="U7419" t="e">
        <f>(VLOOKUP(F7419,tarifas!$C$7:$D$10,2,FALSE)+tarifas!$D$21)*datos!P7419</f>
        <v>#N/A</v>
      </c>
      <c r="V7419" t="e">
        <f t="shared" si="1047"/>
        <v>#N/A</v>
      </c>
      <c r="W7419">
        <f t="shared" si="1048"/>
        <v>0</v>
      </c>
    </row>
    <row r="7420" spans="1:23" x14ac:dyDescent="0.25">
      <c r="A7420">
        <f t="shared" si="1041"/>
        <v>304</v>
      </c>
      <c r="B7420">
        <f t="shared" si="1042"/>
        <v>11</v>
      </c>
      <c r="C7420" s="1">
        <f t="shared" si="1049"/>
        <v>41948.708333315364</v>
      </c>
      <c r="D7420" s="7">
        <v>0</v>
      </c>
      <c r="E7420" s="7"/>
      <c r="G7420">
        <v>62.82</v>
      </c>
      <c r="H7420" s="12">
        <v>593.29812418833296</v>
      </c>
      <c r="I7420" s="13">
        <f>$D$2*tarifas!$D$12/24</f>
        <v>1.4541666666666666</v>
      </c>
      <c r="J7420" s="13" t="e">
        <f>VLOOKUP(E7420&amp;" "&amp;F7420,tarifas!$A$13:$D$20,4,FALSE)*H7420</f>
        <v>#N/A</v>
      </c>
      <c r="K7420" s="13">
        <f>IF(F7420="COD1",tarifas!$D$11*(SUMIFS($H$11:$H$8770,$F$11:$F$8770,"=COD1",$B$11:$B$8770,"="&amp;B7420)/COUNTIFS($F$11:$F$8770,"=COD1",$B$11:$B$8770,"="&amp;B7420))/COUNTIFS($A$11:$A$8770,"="&amp;A7420,$F$11:$F$8770,"=COD1"),0)</f>
        <v>0</v>
      </c>
      <c r="L7420" s="13" t="e">
        <f>(VLOOKUP(F7420,tarifas!$C$7:$D$10,2,FALSE)+tarifas!$D$21)*datos!H7420</f>
        <v>#N/A</v>
      </c>
      <c r="M7420">
        <v>0</v>
      </c>
      <c r="N7420" s="13" t="e">
        <f t="shared" si="1043"/>
        <v>#N/A</v>
      </c>
      <c r="O7420">
        <f t="shared" si="1044"/>
        <v>0</v>
      </c>
      <c r="P7420" s="12">
        <f t="shared" si="1045"/>
        <v>593.29812418833296</v>
      </c>
      <c r="Q7420">
        <f t="shared" si="1046"/>
        <v>0</v>
      </c>
      <c r="R7420">
        <f>$D$2*tarifas!$D$12/24</f>
        <v>1.4541666666666666</v>
      </c>
      <c r="S7420" t="e">
        <f>VLOOKUP(E7420&amp;" "&amp;F7420,tarifas!$A$13:$D$20,4,FALSE)*P7420</f>
        <v>#N/A</v>
      </c>
      <c r="T7420">
        <f>IF(F7420="COD1",tarifas!$D$11*(SUMIFS($P$11:$P$8770,$F$11:$F$8770,"=COD1",$B$11:$B$8770,"="&amp;B7420)/COUNTIFS($F$11:$F$8770,"=COD1",$B$11:$B$8770,"="&amp;B7420))/COUNTIFS($A$11:$A$8770,"="&amp;A7420,$F$11:$F$8770,"=COD1"),0)</f>
        <v>0</v>
      </c>
      <c r="U7420" t="e">
        <f>(VLOOKUP(F7420,tarifas!$C$7:$D$10,2,FALSE)+tarifas!$D$21)*datos!P7420</f>
        <v>#N/A</v>
      </c>
      <c r="V7420" t="e">
        <f t="shared" si="1047"/>
        <v>#N/A</v>
      </c>
      <c r="W7420">
        <f t="shared" si="1048"/>
        <v>0</v>
      </c>
    </row>
    <row r="7421" spans="1:23" x14ac:dyDescent="0.25">
      <c r="A7421">
        <f t="shared" si="1041"/>
        <v>304</v>
      </c>
      <c r="B7421">
        <f t="shared" si="1042"/>
        <v>11</v>
      </c>
      <c r="C7421" s="1">
        <f t="shared" si="1049"/>
        <v>41948.749999982028</v>
      </c>
      <c r="D7421" s="7">
        <v>0</v>
      </c>
      <c r="E7421" s="7"/>
      <c r="G7421">
        <v>75.05</v>
      </c>
      <c r="H7421" s="12">
        <v>469.56542095563225</v>
      </c>
      <c r="I7421" s="13">
        <f>$D$2*tarifas!$D$12/24</f>
        <v>1.4541666666666666</v>
      </c>
      <c r="J7421" s="13" t="e">
        <f>VLOOKUP(E7421&amp;" "&amp;F7421,tarifas!$A$13:$D$20,4,FALSE)*H7421</f>
        <v>#N/A</v>
      </c>
      <c r="K7421" s="13">
        <f>IF(F7421="COD1",tarifas!$D$11*(SUMIFS($H$11:$H$8770,$F$11:$F$8770,"=COD1",$B$11:$B$8770,"="&amp;B7421)/COUNTIFS($F$11:$F$8770,"=COD1",$B$11:$B$8770,"="&amp;B7421))/COUNTIFS($A$11:$A$8770,"="&amp;A7421,$F$11:$F$8770,"=COD1"),0)</f>
        <v>0</v>
      </c>
      <c r="L7421" s="13" t="e">
        <f>(VLOOKUP(F7421,tarifas!$C$7:$D$10,2,FALSE)+tarifas!$D$21)*datos!H7421</f>
        <v>#N/A</v>
      </c>
      <c r="M7421">
        <v>0</v>
      </c>
      <c r="N7421" s="13" t="e">
        <f t="shared" si="1043"/>
        <v>#N/A</v>
      </c>
      <c r="O7421">
        <f t="shared" si="1044"/>
        <v>0</v>
      </c>
      <c r="P7421" s="12">
        <f t="shared" si="1045"/>
        <v>469.56542095563225</v>
      </c>
      <c r="Q7421">
        <f t="shared" si="1046"/>
        <v>0</v>
      </c>
      <c r="R7421">
        <f>$D$2*tarifas!$D$12/24</f>
        <v>1.4541666666666666</v>
      </c>
      <c r="S7421" t="e">
        <f>VLOOKUP(E7421&amp;" "&amp;F7421,tarifas!$A$13:$D$20,4,FALSE)*P7421</f>
        <v>#N/A</v>
      </c>
      <c r="T7421">
        <f>IF(F7421="COD1",tarifas!$D$11*(SUMIFS($P$11:$P$8770,$F$11:$F$8770,"=COD1",$B$11:$B$8770,"="&amp;B7421)/COUNTIFS($F$11:$F$8770,"=COD1",$B$11:$B$8770,"="&amp;B7421))/COUNTIFS($A$11:$A$8770,"="&amp;A7421,$F$11:$F$8770,"=COD1"),0)</f>
        <v>0</v>
      </c>
      <c r="U7421" t="e">
        <f>(VLOOKUP(F7421,tarifas!$C$7:$D$10,2,FALSE)+tarifas!$D$21)*datos!P7421</f>
        <v>#N/A</v>
      </c>
      <c r="V7421" t="e">
        <f t="shared" si="1047"/>
        <v>#N/A</v>
      </c>
      <c r="W7421">
        <f t="shared" si="1048"/>
        <v>0</v>
      </c>
    </row>
    <row r="7422" spans="1:23" x14ac:dyDescent="0.25">
      <c r="A7422">
        <f t="shared" si="1041"/>
        <v>304</v>
      </c>
      <c r="B7422">
        <f t="shared" si="1042"/>
        <v>11</v>
      </c>
      <c r="C7422" s="1">
        <f t="shared" si="1049"/>
        <v>41948.791666648693</v>
      </c>
      <c r="D7422" s="7">
        <v>0</v>
      </c>
      <c r="E7422" s="7"/>
      <c r="G7422">
        <v>82.1</v>
      </c>
      <c r="H7422" s="12">
        <v>352.9689141171948</v>
      </c>
      <c r="I7422" s="13">
        <f>$D$2*tarifas!$D$12/24</f>
        <v>1.4541666666666666</v>
      </c>
      <c r="J7422" s="13" t="e">
        <f>VLOOKUP(E7422&amp;" "&amp;F7422,tarifas!$A$13:$D$20,4,FALSE)*H7422</f>
        <v>#N/A</v>
      </c>
      <c r="K7422" s="13">
        <f>IF(F7422="COD1",tarifas!$D$11*(SUMIFS($H$11:$H$8770,$F$11:$F$8770,"=COD1",$B$11:$B$8770,"="&amp;B7422)/COUNTIFS($F$11:$F$8770,"=COD1",$B$11:$B$8770,"="&amp;B7422))/COUNTIFS($A$11:$A$8770,"="&amp;A7422,$F$11:$F$8770,"=COD1"),0)</f>
        <v>0</v>
      </c>
      <c r="L7422" s="13" t="e">
        <f>(VLOOKUP(F7422,tarifas!$C$7:$D$10,2,FALSE)+tarifas!$D$21)*datos!H7422</f>
        <v>#N/A</v>
      </c>
      <c r="M7422">
        <v>0</v>
      </c>
      <c r="N7422" s="13" t="e">
        <f t="shared" si="1043"/>
        <v>#N/A</v>
      </c>
      <c r="O7422">
        <f t="shared" si="1044"/>
        <v>0</v>
      </c>
      <c r="P7422" s="12">
        <f t="shared" si="1045"/>
        <v>352.9689141171948</v>
      </c>
      <c r="Q7422">
        <f t="shared" si="1046"/>
        <v>0</v>
      </c>
      <c r="R7422">
        <f>$D$2*tarifas!$D$12/24</f>
        <v>1.4541666666666666</v>
      </c>
      <c r="S7422" t="e">
        <f>VLOOKUP(E7422&amp;" "&amp;F7422,tarifas!$A$13:$D$20,4,FALSE)*P7422</f>
        <v>#N/A</v>
      </c>
      <c r="T7422">
        <f>IF(F7422="COD1",tarifas!$D$11*(SUMIFS($P$11:$P$8770,$F$11:$F$8770,"=COD1",$B$11:$B$8770,"="&amp;B7422)/COUNTIFS($F$11:$F$8770,"=COD1",$B$11:$B$8770,"="&amp;B7422))/COUNTIFS($A$11:$A$8770,"="&amp;A7422,$F$11:$F$8770,"=COD1"),0)</f>
        <v>0</v>
      </c>
      <c r="U7422" t="e">
        <f>(VLOOKUP(F7422,tarifas!$C$7:$D$10,2,FALSE)+tarifas!$D$21)*datos!P7422</f>
        <v>#N/A</v>
      </c>
      <c r="V7422" t="e">
        <f t="shared" si="1047"/>
        <v>#N/A</v>
      </c>
      <c r="W7422">
        <f t="shared" si="1048"/>
        <v>0</v>
      </c>
    </row>
    <row r="7423" spans="1:23" x14ac:dyDescent="0.25">
      <c r="A7423">
        <f t="shared" si="1041"/>
        <v>304</v>
      </c>
      <c r="B7423">
        <f t="shared" si="1042"/>
        <v>11</v>
      </c>
      <c r="C7423" s="1">
        <f t="shared" si="1049"/>
        <v>41948.833333315357</v>
      </c>
      <c r="D7423" s="7">
        <v>0</v>
      </c>
      <c r="E7423" s="7"/>
      <c r="G7423">
        <v>90</v>
      </c>
      <c r="H7423" s="12">
        <v>279.1332195542256</v>
      </c>
      <c r="I7423" s="13">
        <f>$D$2*tarifas!$D$12/24</f>
        <v>1.4541666666666666</v>
      </c>
      <c r="J7423" s="13" t="e">
        <f>VLOOKUP(E7423&amp;" "&amp;F7423,tarifas!$A$13:$D$20,4,FALSE)*H7423</f>
        <v>#N/A</v>
      </c>
      <c r="K7423" s="13">
        <f>IF(F7423="COD1",tarifas!$D$11*(SUMIFS($H$11:$H$8770,$F$11:$F$8770,"=COD1",$B$11:$B$8770,"="&amp;B7423)/COUNTIFS($F$11:$F$8770,"=COD1",$B$11:$B$8770,"="&amp;B7423))/COUNTIFS($A$11:$A$8770,"="&amp;A7423,$F$11:$F$8770,"=COD1"),0)</f>
        <v>0</v>
      </c>
      <c r="L7423" s="13" t="e">
        <f>(VLOOKUP(F7423,tarifas!$C$7:$D$10,2,FALSE)+tarifas!$D$21)*datos!H7423</f>
        <v>#N/A</v>
      </c>
      <c r="M7423">
        <v>0</v>
      </c>
      <c r="N7423" s="13" t="e">
        <f t="shared" si="1043"/>
        <v>#N/A</v>
      </c>
      <c r="O7423">
        <f t="shared" si="1044"/>
        <v>0</v>
      </c>
      <c r="P7423" s="12">
        <f t="shared" si="1045"/>
        <v>279.1332195542256</v>
      </c>
      <c r="Q7423">
        <f t="shared" si="1046"/>
        <v>0</v>
      </c>
      <c r="R7423">
        <f>$D$2*tarifas!$D$12/24</f>
        <v>1.4541666666666666</v>
      </c>
      <c r="S7423" t="e">
        <f>VLOOKUP(E7423&amp;" "&amp;F7423,tarifas!$A$13:$D$20,4,FALSE)*P7423</f>
        <v>#N/A</v>
      </c>
      <c r="T7423">
        <f>IF(F7423="COD1",tarifas!$D$11*(SUMIFS($P$11:$P$8770,$F$11:$F$8770,"=COD1",$B$11:$B$8770,"="&amp;B7423)/COUNTIFS($F$11:$F$8770,"=COD1",$B$11:$B$8770,"="&amp;B7423))/COUNTIFS($A$11:$A$8770,"="&amp;A7423,$F$11:$F$8770,"=COD1"),0)</f>
        <v>0</v>
      </c>
      <c r="U7423" t="e">
        <f>(VLOOKUP(F7423,tarifas!$C$7:$D$10,2,FALSE)+tarifas!$D$21)*datos!P7423</f>
        <v>#N/A</v>
      </c>
      <c r="V7423" t="e">
        <f t="shared" si="1047"/>
        <v>#N/A</v>
      </c>
      <c r="W7423">
        <f t="shared" si="1048"/>
        <v>0</v>
      </c>
    </row>
    <row r="7424" spans="1:23" x14ac:dyDescent="0.25">
      <c r="A7424">
        <f t="shared" si="1041"/>
        <v>304</v>
      </c>
      <c r="B7424">
        <f t="shared" si="1042"/>
        <v>11</v>
      </c>
      <c r="C7424" s="1">
        <f t="shared" si="1049"/>
        <v>41948.874999982021</v>
      </c>
      <c r="D7424" s="7">
        <v>0</v>
      </c>
      <c r="E7424" s="7"/>
      <c r="G7424">
        <v>78</v>
      </c>
      <c r="H7424" s="12">
        <v>255.89503815873121</v>
      </c>
      <c r="I7424" s="13">
        <f>$D$2*tarifas!$D$12/24</f>
        <v>1.4541666666666666</v>
      </c>
      <c r="J7424" s="13" t="e">
        <f>VLOOKUP(E7424&amp;" "&amp;F7424,tarifas!$A$13:$D$20,4,FALSE)*H7424</f>
        <v>#N/A</v>
      </c>
      <c r="K7424" s="13">
        <f>IF(F7424="COD1",tarifas!$D$11*(SUMIFS($H$11:$H$8770,$F$11:$F$8770,"=COD1",$B$11:$B$8770,"="&amp;B7424)/COUNTIFS($F$11:$F$8770,"=COD1",$B$11:$B$8770,"="&amp;B7424))/COUNTIFS($A$11:$A$8770,"="&amp;A7424,$F$11:$F$8770,"=COD1"),0)</f>
        <v>0</v>
      </c>
      <c r="L7424" s="13" t="e">
        <f>(VLOOKUP(F7424,tarifas!$C$7:$D$10,2,FALSE)+tarifas!$D$21)*datos!H7424</f>
        <v>#N/A</v>
      </c>
      <c r="M7424">
        <v>0</v>
      </c>
      <c r="N7424" s="13" t="e">
        <f t="shared" si="1043"/>
        <v>#N/A</v>
      </c>
      <c r="O7424">
        <f t="shared" si="1044"/>
        <v>0</v>
      </c>
      <c r="P7424" s="12">
        <f t="shared" si="1045"/>
        <v>255.89503815873121</v>
      </c>
      <c r="Q7424">
        <f t="shared" si="1046"/>
        <v>0</v>
      </c>
      <c r="R7424">
        <f>$D$2*tarifas!$D$12/24</f>
        <v>1.4541666666666666</v>
      </c>
      <c r="S7424" t="e">
        <f>VLOOKUP(E7424&amp;" "&amp;F7424,tarifas!$A$13:$D$20,4,FALSE)*P7424</f>
        <v>#N/A</v>
      </c>
      <c r="T7424">
        <f>IF(F7424="COD1",tarifas!$D$11*(SUMIFS($P$11:$P$8770,$F$11:$F$8770,"=COD1",$B$11:$B$8770,"="&amp;B7424)/COUNTIFS($F$11:$F$8770,"=COD1",$B$11:$B$8770,"="&amp;B7424))/COUNTIFS($A$11:$A$8770,"="&amp;A7424,$F$11:$F$8770,"=COD1"),0)</f>
        <v>0</v>
      </c>
      <c r="U7424" t="e">
        <f>(VLOOKUP(F7424,tarifas!$C$7:$D$10,2,FALSE)+tarifas!$D$21)*datos!P7424</f>
        <v>#N/A</v>
      </c>
      <c r="V7424" t="e">
        <f t="shared" si="1047"/>
        <v>#N/A</v>
      </c>
      <c r="W7424">
        <f t="shared" si="1048"/>
        <v>0</v>
      </c>
    </row>
    <row r="7425" spans="1:23" x14ac:dyDescent="0.25">
      <c r="A7425">
        <f t="shared" si="1041"/>
        <v>304</v>
      </c>
      <c r="B7425">
        <f t="shared" si="1042"/>
        <v>11</v>
      </c>
      <c r="C7425" s="1">
        <f t="shared" si="1049"/>
        <v>41948.916666648685</v>
      </c>
      <c r="D7425" s="7">
        <v>0</v>
      </c>
      <c r="E7425" s="7"/>
      <c r="G7425">
        <v>69.5</v>
      </c>
      <c r="H7425" s="12">
        <v>248.86263265823993</v>
      </c>
      <c r="I7425" s="13">
        <f>$D$2*tarifas!$D$12/24</f>
        <v>1.4541666666666666</v>
      </c>
      <c r="J7425" s="13" t="e">
        <f>VLOOKUP(E7425&amp;" "&amp;F7425,tarifas!$A$13:$D$20,4,FALSE)*H7425</f>
        <v>#N/A</v>
      </c>
      <c r="K7425" s="13">
        <f>IF(F7425="COD1",tarifas!$D$11*(SUMIFS($H$11:$H$8770,$F$11:$F$8770,"=COD1",$B$11:$B$8770,"="&amp;B7425)/COUNTIFS($F$11:$F$8770,"=COD1",$B$11:$B$8770,"="&amp;B7425))/COUNTIFS($A$11:$A$8770,"="&amp;A7425,$F$11:$F$8770,"=COD1"),0)</f>
        <v>0</v>
      </c>
      <c r="L7425" s="13" t="e">
        <f>(VLOOKUP(F7425,tarifas!$C$7:$D$10,2,FALSE)+tarifas!$D$21)*datos!H7425</f>
        <v>#N/A</v>
      </c>
      <c r="M7425">
        <v>0</v>
      </c>
      <c r="N7425" s="13" t="e">
        <f t="shared" si="1043"/>
        <v>#N/A</v>
      </c>
      <c r="O7425">
        <f t="shared" si="1044"/>
        <v>0</v>
      </c>
      <c r="P7425" s="12">
        <f t="shared" si="1045"/>
        <v>248.86263265823993</v>
      </c>
      <c r="Q7425">
        <f t="shared" si="1046"/>
        <v>0</v>
      </c>
      <c r="R7425">
        <f>$D$2*tarifas!$D$12/24</f>
        <v>1.4541666666666666</v>
      </c>
      <c r="S7425" t="e">
        <f>VLOOKUP(E7425&amp;" "&amp;F7425,tarifas!$A$13:$D$20,4,FALSE)*P7425</f>
        <v>#N/A</v>
      </c>
      <c r="T7425">
        <f>IF(F7425="COD1",tarifas!$D$11*(SUMIFS($P$11:$P$8770,$F$11:$F$8770,"=COD1",$B$11:$B$8770,"="&amp;B7425)/COUNTIFS($F$11:$F$8770,"=COD1",$B$11:$B$8770,"="&amp;B7425))/COUNTIFS($A$11:$A$8770,"="&amp;A7425,$F$11:$F$8770,"=COD1"),0)</f>
        <v>0</v>
      </c>
      <c r="U7425" t="e">
        <f>(VLOOKUP(F7425,tarifas!$C$7:$D$10,2,FALSE)+tarifas!$D$21)*datos!P7425</f>
        <v>#N/A</v>
      </c>
      <c r="V7425" t="e">
        <f t="shared" si="1047"/>
        <v>#N/A</v>
      </c>
      <c r="W7425">
        <f t="shared" si="1048"/>
        <v>0</v>
      </c>
    </row>
    <row r="7426" spans="1:23" x14ac:dyDescent="0.25">
      <c r="A7426">
        <f t="shared" si="1041"/>
        <v>304</v>
      </c>
      <c r="B7426">
        <f t="shared" si="1042"/>
        <v>11</v>
      </c>
      <c r="C7426" s="1">
        <f t="shared" si="1049"/>
        <v>41948.95833331535</v>
      </c>
      <c r="D7426" s="7">
        <v>0</v>
      </c>
      <c r="E7426" s="7"/>
      <c r="G7426">
        <v>62.6</v>
      </c>
      <c r="H7426" s="12">
        <v>250.80920974556972</v>
      </c>
      <c r="I7426" s="13">
        <f>$D$2*tarifas!$D$12/24</f>
        <v>1.4541666666666666</v>
      </c>
      <c r="J7426" s="13" t="e">
        <f>VLOOKUP(E7426&amp;" "&amp;F7426,tarifas!$A$13:$D$20,4,FALSE)*H7426</f>
        <v>#N/A</v>
      </c>
      <c r="K7426" s="13">
        <f>IF(F7426="COD1",tarifas!$D$11*(SUMIFS($H$11:$H$8770,$F$11:$F$8770,"=COD1",$B$11:$B$8770,"="&amp;B7426)/COUNTIFS($F$11:$F$8770,"=COD1",$B$11:$B$8770,"="&amp;B7426))/COUNTIFS($A$11:$A$8770,"="&amp;A7426,$F$11:$F$8770,"=COD1"),0)</f>
        <v>0</v>
      </c>
      <c r="L7426" s="13" t="e">
        <f>(VLOOKUP(F7426,tarifas!$C$7:$D$10,2,FALSE)+tarifas!$D$21)*datos!H7426</f>
        <v>#N/A</v>
      </c>
      <c r="M7426">
        <v>0</v>
      </c>
      <c r="N7426" s="13" t="e">
        <f t="shared" si="1043"/>
        <v>#N/A</v>
      </c>
      <c r="O7426">
        <f t="shared" si="1044"/>
        <v>0</v>
      </c>
      <c r="P7426" s="12">
        <f t="shared" si="1045"/>
        <v>250.80920974556972</v>
      </c>
      <c r="Q7426">
        <f t="shared" si="1046"/>
        <v>0</v>
      </c>
      <c r="R7426">
        <f>$D$2*tarifas!$D$12/24</f>
        <v>1.4541666666666666</v>
      </c>
      <c r="S7426" t="e">
        <f>VLOOKUP(E7426&amp;" "&amp;F7426,tarifas!$A$13:$D$20,4,FALSE)*P7426</f>
        <v>#N/A</v>
      </c>
      <c r="T7426">
        <f>IF(F7426="COD1",tarifas!$D$11*(SUMIFS($P$11:$P$8770,$F$11:$F$8770,"=COD1",$B$11:$B$8770,"="&amp;B7426)/COUNTIFS($F$11:$F$8770,"=COD1",$B$11:$B$8770,"="&amp;B7426))/COUNTIFS($A$11:$A$8770,"="&amp;A7426,$F$11:$F$8770,"=COD1"),0)</f>
        <v>0</v>
      </c>
      <c r="U7426" t="e">
        <f>(VLOOKUP(F7426,tarifas!$C$7:$D$10,2,FALSE)+tarifas!$D$21)*datos!P7426</f>
        <v>#N/A</v>
      </c>
      <c r="V7426" t="e">
        <f t="shared" si="1047"/>
        <v>#N/A</v>
      </c>
      <c r="W7426">
        <f t="shared" si="1048"/>
        <v>0</v>
      </c>
    </row>
    <row r="7427" spans="1:23" x14ac:dyDescent="0.25">
      <c r="A7427">
        <f t="shared" si="1041"/>
        <v>305</v>
      </c>
      <c r="B7427">
        <f t="shared" si="1042"/>
        <v>11</v>
      </c>
      <c r="C7427" s="1">
        <f t="shared" si="1049"/>
        <v>41948.999999982014</v>
      </c>
      <c r="D7427" s="7">
        <v>0</v>
      </c>
      <c r="E7427" s="7"/>
      <c r="G7427">
        <v>59.53</v>
      </c>
      <c r="H7427" s="12">
        <v>241.06484610733781</v>
      </c>
      <c r="I7427" s="13">
        <f>$D$2*tarifas!$D$12/24</f>
        <v>1.4541666666666666</v>
      </c>
      <c r="J7427" s="13" t="e">
        <f>VLOOKUP(E7427&amp;" "&amp;F7427,tarifas!$A$13:$D$20,4,FALSE)*H7427</f>
        <v>#N/A</v>
      </c>
      <c r="K7427" s="13">
        <f>IF(F7427="COD1",tarifas!$D$11*(SUMIFS($H$11:$H$8770,$F$11:$F$8770,"=COD1",$B$11:$B$8770,"="&amp;B7427)/COUNTIFS($F$11:$F$8770,"=COD1",$B$11:$B$8770,"="&amp;B7427))/COUNTIFS($A$11:$A$8770,"="&amp;A7427,$F$11:$F$8770,"=COD1"),0)</f>
        <v>0</v>
      </c>
      <c r="L7427" s="13" t="e">
        <f>(VLOOKUP(F7427,tarifas!$C$7:$D$10,2,FALSE)+tarifas!$D$21)*datos!H7427</f>
        <v>#N/A</v>
      </c>
      <c r="M7427">
        <v>0</v>
      </c>
      <c r="N7427" s="13" t="e">
        <f t="shared" si="1043"/>
        <v>#N/A</v>
      </c>
      <c r="O7427">
        <f t="shared" si="1044"/>
        <v>0</v>
      </c>
      <c r="P7427" s="12">
        <f t="shared" si="1045"/>
        <v>241.06484610733781</v>
      </c>
      <c r="Q7427">
        <f t="shared" si="1046"/>
        <v>0</v>
      </c>
      <c r="R7427">
        <f>$D$2*tarifas!$D$12/24</f>
        <v>1.4541666666666666</v>
      </c>
      <c r="S7427" t="e">
        <f>VLOOKUP(E7427&amp;" "&amp;F7427,tarifas!$A$13:$D$20,4,FALSE)*P7427</f>
        <v>#N/A</v>
      </c>
      <c r="T7427">
        <f>IF(F7427="COD1",tarifas!$D$11*(SUMIFS($P$11:$P$8770,$F$11:$F$8770,"=COD1",$B$11:$B$8770,"="&amp;B7427)/COUNTIFS($F$11:$F$8770,"=COD1",$B$11:$B$8770,"="&amp;B7427))/COUNTIFS($A$11:$A$8770,"="&amp;A7427,$F$11:$F$8770,"=COD1"),0)</f>
        <v>0</v>
      </c>
      <c r="U7427" t="e">
        <f>(VLOOKUP(F7427,tarifas!$C$7:$D$10,2,FALSE)+tarifas!$D$21)*datos!P7427</f>
        <v>#N/A</v>
      </c>
      <c r="V7427" t="e">
        <f t="shared" si="1047"/>
        <v>#N/A</v>
      </c>
      <c r="W7427">
        <f t="shared" si="1048"/>
        <v>0</v>
      </c>
    </row>
    <row r="7428" spans="1:23" x14ac:dyDescent="0.25">
      <c r="A7428">
        <f t="shared" si="1041"/>
        <v>305</v>
      </c>
      <c r="B7428">
        <f t="shared" si="1042"/>
        <v>11</v>
      </c>
      <c r="C7428" s="1">
        <f t="shared" si="1049"/>
        <v>41949.041666648678</v>
      </c>
      <c r="D7428" s="7">
        <v>0</v>
      </c>
      <c r="E7428" s="7"/>
      <c r="G7428">
        <v>52.1</v>
      </c>
      <c r="H7428" s="12">
        <v>238.67699970332399</v>
      </c>
      <c r="I7428" s="13">
        <f>$D$2*tarifas!$D$12/24</f>
        <v>1.4541666666666666</v>
      </c>
      <c r="J7428" s="13" t="e">
        <f>VLOOKUP(E7428&amp;" "&amp;F7428,tarifas!$A$13:$D$20,4,FALSE)*H7428</f>
        <v>#N/A</v>
      </c>
      <c r="K7428" s="13">
        <f>IF(F7428="COD1",tarifas!$D$11*(SUMIFS($H$11:$H$8770,$F$11:$F$8770,"=COD1",$B$11:$B$8770,"="&amp;B7428)/COUNTIFS($F$11:$F$8770,"=COD1",$B$11:$B$8770,"="&amp;B7428))/COUNTIFS($A$11:$A$8770,"="&amp;A7428,$F$11:$F$8770,"=COD1"),0)</f>
        <v>0</v>
      </c>
      <c r="L7428" s="13" t="e">
        <f>(VLOOKUP(F7428,tarifas!$C$7:$D$10,2,FALSE)+tarifas!$D$21)*datos!H7428</f>
        <v>#N/A</v>
      </c>
      <c r="M7428">
        <v>0</v>
      </c>
      <c r="N7428" s="13" t="e">
        <f t="shared" si="1043"/>
        <v>#N/A</v>
      </c>
      <c r="O7428">
        <f t="shared" si="1044"/>
        <v>0</v>
      </c>
      <c r="P7428" s="12">
        <f t="shared" si="1045"/>
        <v>238.67699970332399</v>
      </c>
      <c r="Q7428">
        <f t="shared" si="1046"/>
        <v>0</v>
      </c>
      <c r="R7428">
        <f>$D$2*tarifas!$D$12/24</f>
        <v>1.4541666666666666</v>
      </c>
      <c r="S7428" t="e">
        <f>VLOOKUP(E7428&amp;" "&amp;F7428,tarifas!$A$13:$D$20,4,FALSE)*P7428</f>
        <v>#N/A</v>
      </c>
      <c r="T7428">
        <f>IF(F7428="COD1",tarifas!$D$11*(SUMIFS($P$11:$P$8770,$F$11:$F$8770,"=COD1",$B$11:$B$8770,"="&amp;B7428)/COUNTIFS($F$11:$F$8770,"=COD1",$B$11:$B$8770,"="&amp;B7428))/COUNTIFS($A$11:$A$8770,"="&amp;A7428,$F$11:$F$8770,"=COD1"),0)</f>
        <v>0</v>
      </c>
      <c r="U7428" t="e">
        <f>(VLOOKUP(F7428,tarifas!$C$7:$D$10,2,FALSE)+tarifas!$D$21)*datos!P7428</f>
        <v>#N/A</v>
      </c>
      <c r="V7428" t="e">
        <f t="shared" si="1047"/>
        <v>#N/A</v>
      </c>
      <c r="W7428">
        <f t="shared" si="1048"/>
        <v>0</v>
      </c>
    </row>
    <row r="7429" spans="1:23" x14ac:dyDescent="0.25">
      <c r="A7429">
        <f t="shared" si="1041"/>
        <v>305</v>
      </c>
      <c r="B7429">
        <f t="shared" si="1042"/>
        <v>11</v>
      </c>
      <c r="C7429" s="1">
        <f t="shared" si="1049"/>
        <v>41949.083333315342</v>
      </c>
      <c r="D7429" s="7">
        <v>0</v>
      </c>
      <c r="E7429" s="7"/>
      <c r="G7429">
        <v>43.71</v>
      </c>
      <c r="H7429" s="12">
        <v>236.49686385588609</v>
      </c>
      <c r="I7429" s="13">
        <f>$D$2*tarifas!$D$12/24</f>
        <v>1.4541666666666666</v>
      </c>
      <c r="J7429" s="13" t="e">
        <f>VLOOKUP(E7429&amp;" "&amp;F7429,tarifas!$A$13:$D$20,4,FALSE)*H7429</f>
        <v>#N/A</v>
      </c>
      <c r="K7429" s="13">
        <f>IF(F7429="COD1",tarifas!$D$11*(SUMIFS($H$11:$H$8770,$F$11:$F$8770,"=COD1",$B$11:$B$8770,"="&amp;B7429)/COUNTIFS($F$11:$F$8770,"=COD1",$B$11:$B$8770,"="&amp;B7429))/COUNTIFS($A$11:$A$8770,"="&amp;A7429,$F$11:$F$8770,"=COD1"),0)</f>
        <v>0</v>
      </c>
      <c r="L7429" s="13" t="e">
        <f>(VLOOKUP(F7429,tarifas!$C$7:$D$10,2,FALSE)+tarifas!$D$21)*datos!H7429</f>
        <v>#N/A</v>
      </c>
      <c r="M7429">
        <v>0</v>
      </c>
      <c r="N7429" s="13" t="e">
        <f t="shared" si="1043"/>
        <v>#N/A</v>
      </c>
      <c r="O7429">
        <f t="shared" si="1044"/>
        <v>0</v>
      </c>
      <c r="P7429" s="12">
        <f t="shared" si="1045"/>
        <v>236.49686385588609</v>
      </c>
      <c r="Q7429">
        <f t="shared" si="1046"/>
        <v>0</v>
      </c>
      <c r="R7429">
        <f>$D$2*tarifas!$D$12/24</f>
        <v>1.4541666666666666</v>
      </c>
      <c r="S7429" t="e">
        <f>VLOOKUP(E7429&amp;" "&amp;F7429,tarifas!$A$13:$D$20,4,FALSE)*P7429</f>
        <v>#N/A</v>
      </c>
      <c r="T7429">
        <f>IF(F7429="COD1",tarifas!$D$11*(SUMIFS($P$11:$P$8770,$F$11:$F$8770,"=COD1",$B$11:$B$8770,"="&amp;B7429)/COUNTIFS($F$11:$F$8770,"=COD1",$B$11:$B$8770,"="&amp;B7429))/COUNTIFS($A$11:$A$8770,"="&amp;A7429,$F$11:$F$8770,"=COD1"),0)</f>
        <v>0</v>
      </c>
      <c r="U7429" t="e">
        <f>(VLOOKUP(F7429,tarifas!$C$7:$D$10,2,FALSE)+tarifas!$D$21)*datos!P7429</f>
        <v>#N/A</v>
      </c>
      <c r="V7429" t="e">
        <f t="shared" si="1047"/>
        <v>#N/A</v>
      </c>
      <c r="W7429">
        <f t="shared" si="1048"/>
        <v>0</v>
      </c>
    </row>
    <row r="7430" spans="1:23" x14ac:dyDescent="0.25">
      <c r="A7430">
        <f t="shared" si="1041"/>
        <v>305</v>
      </c>
      <c r="B7430">
        <f t="shared" si="1042"/>
        <v>11</v>
      </c>
      <c r="C7430" s="1">
        <f t="shared" si="1049"/>
        <v>41949.124999982007</v>
      </c>
      <c r="D7430" s="7">
        <v>0</v>
      </c>
      <c r="E7430" s="7"/>
      <c r="G7430">
        <v>39</v>
      </c>
      <c r="H7430" s="12">
        <v>233.85445903999926</v>
      </c>
      <c r="I7430" s="13">
        <f>$D$2*tarifas!$D$12/24</f>
        <v>1.4541666666666666</v>
      </c>
      <c r="J7430" s="13" t="e">
        <f>VLOOKUP(E7430&amp;" "&amp;F7430,tarifas!$A$13:$D$20,4,FALSE)*H7430</f>
        <v>#N/A</v>
      </c>
      <c r="K7430" s="13">
        <f>IF(F7430="COD1",tarifas!$D$11*(SUMIFS($H$11:$H$8770,$F$11:$F$8770,"=COD1",$B$11:$B$8770,"="&amp;B7430)/COUNTIFS($F$11:$F$8770,"=COD1",$B$11:$B$8770,"="&amp;B7430))/COUNTIFS($A$11:$A$8770,"="&amp;A7430,$F$11:$F$8770,"=COD1"),0)</f>
        <v>0</v>
      </c>
      <c r="L7430" s="13" t="e">
        <f>(VLOOKUP(F7430,tarifas!$C$7:$D$10,2,FALSE)+tarifas!$D$21)*datos!H7430</f>
        <v>#N/A</v>
      </c>
      <c r="M7430">
        <v>0</v>
      </c>
      <c r="N7430" s="13" t="e">
        <f t="shared" si="1043"/>
        <v>#N/A</v>
      </c>
      <c r="O7430">
        <f t="shared" si="1044"/>
        <v>0</v>
      </c>
      <c r="P7430" s="12">
        <f t="shared" si="1045"/>
        <v>233.85445903999926</v>
      </c>
      <c r="Q7430">
        <f t="shared" si="1046"/>
        <v>0</v>
      </c>
      <c r="R7430">
        <f>$D$2*tarifas!$D$12/24</f>
        <v>1.4541666666666666</v>
      </c>
      <c r="S7430" t="e">
        <f>VLOOKUP(E7430&amp;" "&amp;F7430,tarifas!$A$13:$D$20,4,FALSE)*P7430</f>
        <v>#N/A</v>
      </c>
      <c r="T7430">
        <f>IF(F7430="COD1",tarifas!$D$11*(SUMIFS($P$11:$P$8770,$F$11:$F$8770,"=COD1",$B$11:$B$8770,"="&amp;B7430)/COUNTIFS($F$11:$F$8770,"=COD1",$B$11:$B$8770,"="&amp;B7430))/COUNTIFS($A$11:$A$8770,"="&amp;A7430,$F$11:$F$8770,"=COD1"),0)</f>
        <v>0</v>
      </c>
      <c r="U7430" t="e">
        <f>(VLOOKUP(F7430,tarifas!$C$7:$D$10,2,FALSE)+tarifas!$D$21)*datos!P7430</f>
        <v>#N/A</v>
      </c>
      <c r="V7430" t="e">
        <f t="shared" si="1047"/>
        <v>#N/A</v>
      </c>
      <c r="W7430">
        <f t="shared" si="1048"/>
        <v>0</v>
      </c>
    </row>
    <row r="7431" spans="1:23" x14ac:dyDescent="0.25">
      <c r="A7431">
        <f t="shared" si="1041"/>
        <v>305</v>
      </c>
      <c r="B7431">
        <f t="shared" si="1042"/>
        <v>11</v>
      </c>
      <c r="C7431" s="1">
        <f t="shared" si="1049"/>
        <v>41949.166666648671</v>
      </c>
      <c r="D7431" s="7">
        <v>0</v>
      </c>
      <c r="E7431" s="7"/>
      <c r="G7431">
        <v>37</v>
      </c>
      <c r="H7431" s="12">
        <v>230.75884249995903</v>
      </c>
      <c r="I7431" s="13">
        <f>$D$2*tarifas!$D$12/24</f>
        <v>1.4541666666666666</v>
      </c>
      <c r="J7431" s="13" t="e">
        <f>VLOOKUP(E7431&amp;" "&amp;F7431,tarifas!$A$13:$D$20,4,FALSE)*H7431</f>
        <v>#N/A</v>
      </c>
      <c r="K7431" s="13">
        <f>IF(F7431="COD1",tarifas!$D$11*(SUMIFS($H$11:$H$8770,$F$11:$F$8770,"=COD1",$B$11:$B$8770,"="&amp;B7431)/COUNTIFS($F$11:$F$8770,"=COD1",$B$11:$B$8770,"="&amp;B7431))/COUNTIFS($A$11:$A$8770,"="&amp;A7431,$F$11:$F$8770,"=COD1"),0)</f>
        <v>0</v>
      </c>
      <c r="L7431" s="13" t="e">
        <f>(VLOOKUP(F7431,tarifas!$C$7:$D$10,2,FALSE)+tarifas!$D$21)*datos!H7431</f>
        <v>#N/A</v>
      </c>
      <c r="M7431">
        <v>0</v>
      </c>
      <c r="N7431" s="13" t="e">
        <f t="shared" si="1043"/>
        <v>#N/A</v>
      </c>
      <c r="O7431">
        <f t="shared" si="1044"/>
        <v>0</v>
      </c>
      <c r="P7431" s="12">
        <f t="shared" si="1045"/>
        <v>230.75884249995903</v>
      </c>
      <c r="Q7431">
        <f t="shared" si="1046"/>
        <v>0</v>
      </c>
      <c r="R7431">
        <f>$D$2*tarifas!$D$12/24</f>
        <v>1.4541666666666666</v>
      </c>
      <c r="S7431" t="e">
        <f>VLOOKUP(E7431&amp;" "&amp;F7431,tarifas!$A$13:$D$20,4,FALSE)*P7431</f>
        <v>#N/A</v>
      </c>
      <c r="T7431">
        <f>IF(F7431="COD1",tarifas!$D$11*(SUMIFS($P$11:$P$8770,$F$11:$F$8770,"=COD1",$B$11:$B$8770,"="&amp;B7431)/COUNTIFS($F$11:$F$8770,"=COD1",$B$11:$B$8770,"="&amp;B7431))/COUNTIFS($A$11:$A$8770,"="&amp;A7431,$F$11:$F$8770,"=COD1"),0)</f>
        <v>0</v>
      </c>
      <c r="U7431" t="e">
        <f>(VLOOKUP(F7431,tarifas!$C$7:$D$10,2,FALSE)+tarifas!$D$21)*datos!P7431</f>
        <v>#N/A</v>
      </c>
      <c r="V7431" t="e">
        <f t="shared" si="1047"/>
        <v>#N/A</v>
      </c>
      <c r="W7431">
        <f t="shared" si="1048"/>
        <v>0</v>
      </c>
    </row>
    <row r="7432" spans="1:23" x14ac:dyDescent="0.25">
      <c r="A7432">
        <f t="shared" si="1041"/>
        <v>305</v>
      </c>
      <c r="B7432">
        <f t="shared" si="1042"/>
        <v>11</v>
      </c>
      <c r="C7432" s="1">
        <f t="shared" si="1049"/>
        <v>41949.208333315335</v>
      </c>
      <c r="D7432" s="7">
        <v>0</v>
      </c>
      <c r="E7432" s="7"/>
      <c r="G7432">
        <v>40.4</v>
      </c>
      <c r="H7432" s="12">
        <v>231.53444005118348</v>
      </c>
      <c r="I7432" s="13">
        <f>$D$2*tarifas!$D$12/24</f>
        <v>1.4541666666666666</v>
      </c>
      <c r="J7432" s="13" t="e">
        <f>VLOOKUP(E7432&amp;" "&amp;F7432,tarifas!$A$13:$D$20,4,FALSE)*H7432</f>
        <v>#N/A</v>
      </c>
      <c r="K7432" s="13">
        <f>IF(F7432="COD1",tarifas!$D$11*(SUMIFS($H$11:$H$8770,$F$11:$F$8770,"=COD1",$B$11:$B$8770,"="&amp;B7432)/COUNTIFS($F$11:$F$8770,"=COD1",$B$11:$B$8770,"="&amp;B7432))/COUNTIFS($A$11:$A$8770,"="&amp;A7432,$F$11:$F$8770,"=COD1"),0)</f>
        <v>0</v>
      </c>
      <c r="L7432" s="13" t="e">
        <f>(VLOOKUP(F7432,tarifas!$C$7:$D$10,2,FALSE)+tarifas!$D$21)*datos!H7432</f>
        <v>#N/A</v>
      </c>
      <c r="M7432">
        <v>0</v>
      </c>
      <c r="N7432" s="13" t="e">
        <f t="shared" si="1043"/>
        <v>#N/A</v>
      </c>
      <c r="O7432">
        <f t="shared" si="1044"/>
        <v>0</v>
      </c>
      <c r="P7432" s="12">
        <f t="shared" si="1045"/>
        <v>231.53444005118348</v>
      </c>
      <c r="Q7432">
        <f t="shared" si="1046"/>
        <v>0</v>
      </c>
      <c r="R7432">
        <f>$D$2*tarifas!$D$12/24</f>
        <v>1.4541666666666666</v>
      </c>
      <c r="S7432" t="e">
        <f>VLOOKUP(E7432&amp;" "&amp;F7432,tarifas!$A$13:$D$20,4,FALSE)*P7432</f>
        <v>#N/A</v>
      </c>
      <c r="T7432">
        <f>IF(F7432="COD1",tarifas!$D$11*(SUMIFS($P$11:$P$8770,$F$11:$F$8770,"=COD1",$B$11:$B$8770,"="&amp;B7432)/COUNTIFS($F$11:$F$8770,"=COD1",$B$11:$B$8770,"="&amp;B7432))/COUNTIFS($A$11:$A$8770,"="&amp;A7432,$F$11:$F$8770,"=COD1"),0)</f>
        <v>0</v>
      </c>
      <c r="U7432" t="e">
        <f>(VLOOKUP(F7432,tarifas!$C$7:$D$10,2,FALSE)+tarifas!$D$21)*datos!P7432</f>
        <v>#N/A</v>
      </c>
      <c r="V7432" t="e">
        <f t="shared" si="1047"/>
        <v>#N/A</v>
      </c>
      <c r="W7432">
        <f t="shared" si="1048"/>
        <v>0</v>
      </c>
    </row>
    <row r="7433" spans="1:23" x14ac:dyDescent="0.25">
      <c r="A7433">
        <f t="shared" si="1041"/>
        <v>305</v>
      </c>
      <c r="B7433">
        <f t="shared" si="1042"/>
        <v>11</v>
      </c>
      <c r="C7433" s="1">
        <f t="shared" si="1049"/>
        <v>41949.249999981999</v>
      </c>
      <c r="D7433" s="7">
        <v>0</v>
      </c>
      <c r="E7433" s="7"/>
      <c r="G7433">
        <v>51.36</v>
      </c>
      <c r="H7433" s="12">
        <v>231.27148858725363</v>
      </c>
      <c r="I7433" s="13">
        <f>$D$2*tarifas!$D$12/24</f>
        <v>1.4541666666666666</v>
      </c>
      <c r="J7433" s="13" t="e">
        <f>VLOOKUP(E7433&amp;" "&amp;F7433,tarifas!$A$13:$D$20,4,FALSE)*H7433</f>
        <v>#N/A</v>
      </c>
      <c r="K7433" s="13">
        <f>IF(F7433="COD1",tarifas!$D$11*(SUMIFS($H$11:$H$8770,$F$11:$F$8770,"=COD1",$B$11:$B$8770,"="&amp;B7433)/COUNTIFS($F$11:$F$8770,"=COD1",$B$11:$B$8770,"="&amp;B7433))/COUNTIFS($A$11:$A$8770,"="&amp;A7433,$F$11:$F$8770,"=COD1"),0)</f>
        <v>0</v>
      </c>
      <c r="L7433" s="13" t="e">
        <f>(VLOOKUP(F7433,tarifas!$C$7:$D$10,2,FALSE)+tarifas!$D$21)*datos!H7433</f>
        <v>#N/A</v>
      </c>
      <c r="M7433">
        <v>0</v>
      </c>
      <c r="N7433" s="13" t="e">
        <f t="shared" si="1043"/>
        <v>#N/A</v>
      </c>
      <c r="O7433">
        <f t="shared" si="1044"/>
        <v>0</v>
      </c>
      <c r="P7433" s="12">
        <f t="shared" si="1045"/>
        <v>231.27148858725363</v>
      </c>
      <c r="Q7433">
        <f t="shared" si="1046"/>
        <v>0</v>
      </c>
      <c r="R7433">
        <f>$D$2*tarifas!$D$12/24</f>
        <v>1.4541666666666666</v>
      </c>
      <c r="S7433" t="e">
        <f>VLOOKUP(E7433&amp;" "&amp;F7433,tarifas!$A$13:$D$20,4,FALSE)*P7433</f>
        <v>#N/A</v>
      </c>
      <c r="T7433">
        <f>IF(F7433="COD1",tarifas!$D$11*(SUMIFS($P$11:$P$8770,$F$11:$F$8770,"=COD1",$B$11:$B$8770,"="&amp;B7433)/COUNTIFS($F$11:$F$8770,"=COD1",$B$11:$B$8770,"="&amp;B7433))/COUNTIFS($A$11:$A$8770,"="&amp;A7433,$F$11:$F$8770,"=COD1"),0)</f>
        <v>0</v>
      </c>
      <c r="U7433" t="e">
        <f>(VLOOKUP(F7433,tarifas!$C$7:$D$10,2,FALSE)+tarifas!$D$21)*datos!P7433</f>
        <v>#N/A</v>
      </c>
      <c r="V7433" t="e">
        <f t="shared" si="1047"/>
        <v>#N/A</v>
      </c>
      <c r="W7433">
        <f t="shared" si="1048"/>
        <v>0</v>
      </c>
    </row>
    <row r="7434" spans="1:23" x14ac:dyDescent="0.25">
      <c r="A7434">
        <f t="shared" si="1041"/>
        <v>305</v>
      </c>
      <c r="B7434">
        <f t="shared" si="1042"/>
        <v>11</v>
      </c>
      <c r="C7434" s="1">
        <f t="shared" si="1049"/>
        <v>41949.291666648664</v>
      </c>
      <c r="D7434" s="7">
        <v>0</v>
      </c>
      <c r="E7434" s="7"/>
      <c r="G7434">
        <v>63.95</v>
      </c>
      <c r="H7434" s="12">
        <v>257.0563457419729</v>
      </c>
      <c r="I7434" s="13">
        <f>$D$2*tarifas!$D$12/24</f>
        <v>1.4541666666666666</v>
      </c>
      <c r="J7434" s="13" t="e">
        <f>VLOOKUP(E7434&amp;" "&amp;F7434,tarifas!$A$13:$D$20,4,FALSE)*H7434</f>
        <v>#N/A</v>
      </c>
      <c r="K7434" s="13">
        <f>IF(F7434="COD1",tarifas!$D$11*(SUMIFS($H$11:$H$8770,$F$11:$F$8770,"=COD1",$B$11:$B$8770,"="&amp;B7434)/COUNTIFS($F$11:$F$8770,"=COD1",$B$11:$B$8770,"="&amp;B7434))/COUNTIFS($A$11:$A$8770,"="&amp;A7434,$F$11:$F$8770,"=COD1"),0)</f>
        <v>0</v>
      </c>
      <c r="L7434" s="13" t="e">
        <f>(VLOOKUP(F7434,tarifas!$C$7:$D$10,2,FALSE)+tarifas!$D$21)*datos!H7434</f>
        <v>#N/A</v>
      </c>
      <c r="M7434">
        <v>10.28534</v>
      </c>
      <c r="N7434" s="13" t="e">
        <f t="shared" si="1043"/>
        <v>#N/A</v>
      </c>
      <c r="O7434">
        <f t="shared" si="1044"/>
        <v>10.28534</v>
      </c>
      <c r="P7434" s="12">
        <f t="shared" si="1045"/>
        <v>246.77100574197291</v>
      </c>
      <c r="Q7434">
        <f t="shared" si="1046"/>
        <v>0</v>
      </c>
      <c r="R7434">
        <f>$D$2*tarifas!$D$12/24</f>
        <v>1.4541666666666666</v>
      </c>
      <c r="S7434" t="e">
        <f>VLOOKUP(E7434&amp;" "&amp;F7434,tarifas!$A$13:$D$20,4,FALSE)*P7434</f>
        <v>#N/A</v>
      </c>
      <c r="T7434">
        <f>IF(F7434="COD1",tarifas!$D$11*(SUMIFS($P$11:$P$8770,$F$11:$F$8770,"=COD1",$B$11:$B$8770,"="&amp;B7434)/COUNTIFS($F$11:$F$8770,"=COD1",$B$11:$B$8770,"="&amp;B7434))/COUNTIFS($A$11:$A$8770,"="&amp;A7434,$F$11:$F$8770,"=COD1"),0)</f>
        <v>0</v>
      </c>
      <c r="U7434" t="e">
        <f>(VLOOKUP(F7434,tarifas!$C$7:$D$10,2,FALSE)+tarifas!$D$21)*datos!P7434</f>
        <v>#N/A</v>
      </c>
      <c r="V7434" t="e">
        <f t="shared" si="1047"/>
        <v>#N/A</v>
      </c>
      <c r="W7434">
        <f t="shared" si="1048"/>
        <v>0</v>
      </c>
    </row>
    <row r="7435" spans="1:23" x14ac:dyDescent="0.25">
      <c r="A7435">
        <f t="shared" si="1041"/>
        <v>305</v>
      </c>
      <c r="B7435">
        <f t="shared" si="1042"/>
        <v>11</v>
      </c>
      <c r="C7435" s="1">
        <f t="shared" si="1049"/>
        <v>41949.333333315328</v>
      </c>
      <c r="D7435" s="7">
        <v>0</v>
      </c>
      <c r="E7435" s="7"/>
      <c r="G7435">
        <v>64.989999999999995</v>
      </c>
      <c r="H7435" s="12">
        <v>324.88802205988304</v>
      </c>
      <c r="I7435" s="13">
        <f>$D$2*tarifas!$D$12/24</f>
        <v>1.4541666666666666</v>
      </c>
      <c r="J7435" s="13" t="e">
        <f>VLOOKUP(E7435&amp;" "&amp;F7435,tarifas!$A$13:$D$20,4,FALSE)*H7435</f>
        <v>#N/A</v>
      </c>
      <c r="K7435" s="13">
        <f>IF(F7435="COD1",tarifas!$D$11*(SUMIFS($H$11:$H$8770,$F$11:$F$8770,"=COD1",$B$11:$B$8770,"="&amp;B7435)/COUNTIFS($F$11:$F$8770,"=COD1",$B$11:$B$8770,"="&amp;B7435))/COUNTIFS($A$11:$A$8770,"="&amp;A7435,$F$11:$F$8770,"=COD1"),0)</f>
        <v>0</v>
      </c>
      <c r="L7435" s="13" t="e">
        <f>(VLOOKUP(F7435,tarifas!$C$7:$D$10,2,FALSE)+tarifas!$D$21)*datos!H7435</f>
        <v>#N/A</v>
      </c>
      <c r="M7435">
        <v>15.213809999999999</v>
      </c>
      <c r="N7435" s="13" t="e">
        <f t="shared" si="1043"/>
        <v>#N/A</v>
      </c>
      <c r="O7435">
        <f t="shared" si="1044"/>
        <v>15.213809999999999</v>
      </c>
      <c r="P7435" s="12">
        <f t="shared" si="1045"/>
        <v>309.67421205988302</v>
      </c>
      <c r="Q7435">
        <f t="shared" si="1046"/>
        <v>0</v>
      </c>
      <c r="R7435">
        <f>$D$2*tarifas!$D$12/24</f>
        <v>1.4541666666666666</v>
      </c>
      <c r="S7435" t="e">
        <f>VLOOKUP(E7435&amp;" "&amp;F7435,tarifas!$A$13:$D$20,4,FALSE)*P7435</f>
        <v>#N/A</v>
      </c>
      <c r="T7435">
        <f>IF(F7435="COD1",tarifas!$D$11*(SUMIFS($P$11:$P$8770,$F$11:$F$8770,"=COD1",$B$11:$B$8770,"="&amp;B7435)/COUNTIFS($F$11:$F$8770,"=COD1",$B$11:$B$8770,"="&amp;B7435))/COUNTIFS($A$11:$A$8770,"="&amp;A7435,$F$11:$F$8770,"=COD1"),0)</f>
        <v>0</v>
      </c>
      <c r="U7435" t="e">
        <f>(VLOOKUP(F7435,tarifas!$C$7:$D$10,2,FALSE)+tarifas!$D$21)*datos!P7435</f>
        <v>#N/A</v>
      </c>
      <c r="V7435" t="e">
        <f t="shared" si="1047"/>
        <v>#N/A</v>
      </c>
      <c r="W7435">
        <f t="shared" si="1048"/>
        <v>0</v>
      </c>
    </row>
    <row r="7436" spans="1:23" x14ac:dyDescent="0.25">
      <c r="A7436">
        <f t="shared" ref="A7436:A7499" si="1050">DAYS360($C$11,C7436)</f>
        <v>305</v>
      </c>
      <c r="B7436">
        <f t="shared" ref="B7436:B7499" si="1051">MONTH(C7436)</f>
        <v>11</v>
      </c>
      <c r="C7436" s="1">
        <f t="shared" si="1049"/>
        <v>41949.374999981992</v>
      </c>
      <c r="D7436" s="7">
        <v>0</v>
      </c>
      <c r="E7436" s="7"/>
      <c r="G7436">
        <v>67.8</v>
      </c>
      <c r="H7436" s="12">
        <v>499.70323936889378</v>
      </c>
      <c r="I7436" s="13">
        <f>$D$2*tarifas!$D$12/24</f>
        <v>1.4541666666666666</v>
      </c>
      <c r="J7436" s="13" t="e">
        <f>VLOOKUP(E7436&amp;" "&amp;F7436,tarifas!$A$13:$D$20,4,FALSE)*H7436</f>
        <v>#N/A</v>
      </c>
      <c r="K7436" s="13">
        <f>IF(F7436="COD1",tarifas!$D$11*(SUMIFS($H$11:$H$8770,$F$11:$F$8770,"=COD1",$B$11:$B$8770,"="&amp;B7436)/COUNTIFS($F$11:$F$8770,"=COD1",$B$11:$B$8770,"="&amp;B7436))/COUNTIFS($A$11:$A$8770,"="&amp;A7436,$F$11:$F$8770,"=COD1"),0)</f>
        <v>0</v>
      </c>
      <c r="L7436" s="13" t="e">
        <f>(VLOOKUP(F7436,tarifas!$C$7:$D$10,2,FALSE)+tarifas!$D$21)*datos!H7436</f>
        <v>#N/A</v>
      </c>
      <c r="M7436">
        <v>16.568069999999999</v>
      </c>
      <c r="N7436" s="13" t="e">
        <f t="shared" ref="N7436:N7499" si="1052">(I7436+J7436+K7436+L7436)*1.23</f>
        <v>#N/A</v>
      </c>
      <c r="O7436">
        <f t="shared" ref="O7436:O7499" si="1053">IF(M7436&lt;H7436,M7436,H7436)</f>
        <v>16.568069999999999</v>
      </c>
      <c r="P7436" s="12">
        <f t="shared" ref="P7436:P7499" si="1054">H7436-O7436</f>
        <v>483.1351693688938</v>
      </c>
      <c r="Q7436">
        <f t="shared" ref="Q7436:Q7499" si="1055">IF(M7436&lt;H7436,0,M7436-H7436)</f>
        <v>0</v>
      </c>
      <c r="R7436">
        <f>$D$2*tarifas!$D$12/24</f>
        <v>1.4541666666666666</v>
      </c>
      <c r="S7436" t="e">
        <f>VLOOKUP(E7436&amp;" "&amp;F7436,tarifas!$A$13:$D$20,4,FALSE)*P7436</f>
        <v>#N/A</v>
      </c>
      <c r="T7436">
        <f>IF(F7436="COD1",tarifas!$D$11*(SUMIFS($P$11:$P$8770,$F$11:$F$8770,"=COD1",$B$11:$B$8770,"="&amp;B7436)/COUNTIFS($F$11:$F$8770,"=COD1",$B$11:$B$8770,"="&amp;B7436))/COUNTIFS($A$11:$A$8770,"="&amp;A7436,$F$11:$F$8770,"=COD1"),0)</f>
        <v>0</v>
      </c>
      <c r="U7436" t="e">
        <f>(VLOOKUP(F7436,tarifas!$C$7:$D$10,2,FALSE)+tarifas!$D$21)*datos!P7436</f>
        <v>#N/A</v>
      </c>
      <c r="V7436" t="e">
        <f t="shared" ref="V7436:V7499" si="1056">(R7436+S7436+T7436+U7436)*1.23</f>
        <v>#N/A</v>
      </c>
      <c r="W7436">
        <f t="shared" ref="W7436:W7499" si="1057">0.9*G7436/1000*Q7436</f>
        <v>0</v>
      </c>
    </row>
    <row r="7437" spans="1:23" x14ac:dyDescent="0.25">
      <c r="A7437">
        <f t="shared" si="1050"/>
        <v>305</v>
      </c>
      <c r="B7437">
        <f t="shared" si="1051"/>
        <v>11</v>
      </c>
      <c r="C7437" s="1">
        <f t="shared" ref="C7437:C7500" si="1058">+C7436+1/24</f>
        <v>41949.416666648656</v>
      </c>
      <c r="D7437" s="7">
        <v>596.03030303030312</v>
      </c>
      <c r="E7437" s="7"/>
      <c r="G7437">
        <v>66</v>
      </c>
      <c r="H7437" s="12">
        <v>624.90599649640558</v>
      </c>
      <c r="I7437" s="13">
        <f>$D$2*tarifas!$D$12/24</f>
        <v>1.4541666666666666</v>
      </c>
      <c r="J7437" s="13" t="e">
        <f>VLOOKUP(E7437&amp;" "&amp;F7437,tarifas!$A$13:$D$20,4,FALSE)*H7437</f>
        <v>#N/A</v>
      </c>
      <c r="K7437" s="13">
        <f>IF(F7437="COD1",tarifas!$D$11*(SUMIFS($H$11:$H$8770,$F$11:$F$8770,"=COD1",$B$11:$B$8770,"="&amp;B7437)/COUNTIFS($F$11:$F$8770,"=COD1",$B$11:$B$8770,"="&amp;B7437))/COUNTIFS($A$11:$A$8770,"="&amp;A7437,$F$11:$F$8770,"=COD1"),0)</f>
        <v>0</v>
      </c>
      <c r="L7437" s="13" t="e">
        <f>(VLOOKUP(F7437,tarifas!$C$7:$D$10,2,FALSE)+tarifas!$D$21)*datos!H7437</f>
        <v>#N/A</v>
      </c>
      <c r="M7437">
        <v>73.451639999999998</v>
      </c>
      <c r="N7437" s="13" t="e">
        <f t="shared" si="1052"/>
        <v>#N/A</v>
      </c>
      <c r="O7437">
        <f t="shared" si="1053"/>
        <v>73.451639999999998</v>
      </c>
      <c r="P7437" s="12">
        <f t="shared" si="1054"/>
        <v>551.45435649640558</v>
      </c>
      <c r="Q7437">
        <f t="shared" si="1055"/>
        <v>0</v>
      </c>
      <c r="R7437">
        <f>$D$2*tarifas!$D$12/24</f>
        <v>1.4541666666666666</v>
      </c>
      <c r="S7437" t="e">
        <f>VLOOKUP(E7437&amp;" "&amp;F7437,tarifas!$A$13:$D$20,4,FALSE)*P7437</f>
        <v>#N/A</v>
      </c>
      <c r="T7437">
        <f>IF(F7437="COD1",tarifas!$D$11*(SUMIFS($P$11:$P$8770,$F$11:$F$8770,"=COD1",$B$11:$B$8770,"="&amp;B7437)/COUNTIFS($F$11:$F$8770,"=COD1",$B$11:$B$8770,"="&amp;B7437))/COUNTIFS($A$11:$A$8770,"="&amp;A7437,$F$11:$F$8770,"=COD1"),0)</f>
        <v>0</v>
      </c>
      <c r="U7437" t="e">
        <f>(VLOOKUP(F7437,tarifas!$C$7:$D$10,2,FALSE)+tarifas!$D$21)*datos!P7437</f>
        <v>#N/A</v>
      </c>
      <c r="V7437" t="e">
        <f t="shared" si="1056"/>
        <v>#N/A</v>
      </c>
      <c r="W7437">
        <f t="shared" si="1057"/>
        <v>0</v>
      </c>
    </row>
    <row r="7438" spans="1:23" x14ac:dyDescent="0.25">
      <c r="A7438">
        <f t="shared" si="1050"/>
        <v>305</v>
      </c>
      <c r="B7438">
        <f t="shared" si="1051"/>
        <v>11</v>
      </c>
      <c r="C7438" s="1">
        <f t="shared" si="1058"/>
        <v>41949.45833331532</v>
      </c>
      <c r="D7438" s="7">
        <v>620.75757575757575</v>
      </c>
      <c r="E7438" s="7"/>
      <c r="G7438">
        <v>65.8</v>
      </c>
      <c r="H7438" s="12">
        <v>683.97487151353903</v>
      </c>
      <c r="I7438" s="13">
        <f>$D$2*tarifas!$D$12/24</f>
        <v>1.4541666666666666</v>
      </c>
      <c r="J7438" s="13" t="e">
        <f>VLOOKUP(E7438&amp;" "&amp;F7438,tarifas!$A$13:$D$20,4,FALSE)*H7438</f>
        <v>#N/A</v>
      </c>
      <c r="K7438" s="13">
        <f>IF(F7438="COD1",tarifas!$D$11*(SUMIFS($H$11:$H$8770,$F$11:$F$8770,"=COD1",$B$11:$B$8770,"="&amp;B7438)/COUNTIFS($F$11:$F$8770,"=COD1",$B$11:$B$8770,"="&amp;B7438))/COUNTIFS($A$11:$A$8770,"="&amp;A7438,$F$11:$F$8770,"=COD1"),0)</f>
        <v>0</v>
      </c>
      <c r="L7438" s="13" t="e">
        <f>(VLOOKUP(F7438,tarifas!$C$7:$D$10,2,FALSE)+tarifas!$D$21)*datos!H7438</f>
        <v>#N/A</v>
      </c>
      <c r="M7438">
        <v>69.300139999999999</v>
      </c>
      <c r="N7438" s="13" t="e">
        <f t="shared" si="1052"/>
        <v>#N/A</v>
      </c>
      <c r="O7438">
        <f t="shared" si="1053"/>
        <v>69.300139999999999</v>
      </c>
      <c r="P7438" s="12">
        <f t="shared" si="1054"/>
        <v>614.67473151353897</v>
      </c>
      <c r="Q7438">
        <f t="shared" si="1055"/>
        <v>0</v>
      </c>
      <c r="R7438">
        <f>$D$2*tarifas!$D$12/24</f>
        <v>1.4541666666666666</v>
      </c>
      <c r="S7438" t="e">
        <f>VLOOKUP(E7438&amp;" "&amp;F7438,tarifas!$A$13:$D$20,4,FALSE)*P7438</f>
        <v>#N/A</v>
      </c>
      <c r="T7438">
        <f>IF(F7438="COD1",tarifas!$D$11*(SUMIFS($P$11:$P$8770,$F$11:$F$8770,"=COD1",$B$11:$B$8770,"="&amp;B7438)/COUNTIFS($F$11:$F$8770,"=COD1",$B$11:$B$8770,"="&amp;B7438))/COUNTIFS($A$11:$A$8770,"="&amp;A7438,$F$11:$F$8770,"=COD1"),0)</f>
        <v>0</v>
      </c>
      <c r="U7438" t="e">
        <f>(VLOOKUP(F7438,tarifas!$C$7:$D$10,2,FALSE)+tarifas!$D$21)*datos!P7438</f>
        <v>#N/A</v>
      </c>
      <c r="V7438" t="e">
        <f t="shared" si="1056"/>
        <v>#N/A</v>
      </c>
      <c r="W7438">
        <f t="shared" si="1057"/>
        <v>0</v>
      </c>
    </row>
    <row r="7439" spans="1:23" x14ac:dyDescent="0.25">
      <c r="A7439">
        <f t="shared" si="1050"/>
        <v>305</v>
      </c>
      <c r="B7439">
        <f t="shared" si="1051"/>
        <v>11</v>
      </c>
      <c r="C7439" s="1">
        <f t="shared" si="1058"/>
        <v>41949.499999981985</v>
      </c>
      <c r="D7439" s="7">
        <v>608.13636363636374</v>
      </c>
      <c r="E7439" s="7"/>
      <c r="G7439">
        <v>65.8</v>
      </c>
      <c r="H7439" s="12">
        <v>491.60788681835714</v>
      </c>
      <c r="I7439" s="13">
        <f>$D$2*tarifas!$D$12/24</f>
        <v>1.4541666666666666</v>
      </c>
      <c r="J7439" s="13" t="e">
        <f>VLOOKUP(E7439&amp;" "&amp;F7439,tarifas!$A$13:$D$20,4,FALSE)*H7439</f>
        <v>#N/A</v>
      </c>
      <c r="K7439" s="13">
        <f>IF(F7439="COD1",tarifas!$D$11*(SUMIFS($H$11:$H$8770,$F$11:$F$8770,"=COD1",$B$11:$B$8770,"="&amp;B7439)/COUNTIFS($F$11:$F$8770,"=COD1",$B$11:$B$8770,"="&amp;B7439))/COUNTIFS($A$11:$A$8770,"="&amp;A7439,$F$11:$F$8770,"=COD1"),0)</f>
        <v>0</v>
      </c>
      <c r="L7439" s="13" t="e">
        <f>(VLOOKUP(F7439,tarifas!$C$7:$D$10,2,FALSE)+tarifas!$D$21)*datos!H7439</f>
        <v>#N/A</v>
      </c>
      <c r="M7439">
        <v>59.079410000000003</v>
      </c>
      <c r="N7439" s="13" t="e">
        <f t="shared" si="1052"/>
        <v>#N/A</v>
      </c>
      <c r="O7439">
        <f t="shared" si="1053"/>
        <v>59.079410000000003</v>
      </c>
      <c r="P7439" s="12">
        <f t="shared" si="1054"/>
        <v>432.52847681835715</v>
      </c>
      <c r="Q7439">
        <f t="shared" si="1055"/>
        <v>0</v>
      </c>
      <c r="R7439">
        <f>$D$2*tarifas!$D$12/24</f>
        <v>1.4541666666666666</v>
      </c>
      <c r="S7439" t="e">
        <f>VLOOKUP(E7439&amp;" "&amp;F7439,tarifas!$A$13:$D$20,4,FALSE)*P7439</f>
        <v>#N/A</v>
      </c>
      <c r="T7439">
        <f>IF(F7439="COD1",tarifas!$D$11*(SUMIFS($P$11:$P$8770,$F$11:$F$8770,"=COD1",$B$11:$B$8770,"="&amp;B7439)/COUNTIFS($F$11:$F$8770,"=COD1",$B$11:$B$8770,"="&amp;B7439))/COUNTIFS($A$11:$A$8770,"="&amp;A7439,$F$11:$F$8770,"=COD1"),0)</f>
        <v>0</v>
      </c>
      <c r="U7439" t="e">
        <f>(VLOOKUP(F7439,tarifas!$C$7:$D$10,2,FALSE)+tarifas!$D$21)*datos!P7439</f>
        <v>#N/A</v>
      </c>
      <c r="V7439" t="e">
        <f t="shared" si="1056"/>
        <v>#N/A</v>
      </c>
      <c r="W7439">
        <f t="shared" si="1057"/>
        <v>0</v>
      </c>
    </row>
    <row r="7440" spans="1:23" x14ac:dyDescent="0.25">
      <c r="A7440">
        <f t="shared" si="1050"/>
        <v>305</v>
      </c>
      <c r="B7440">
        <f t="shared" si="1051"/>
        <v>11</v>
      </c>
      <c r="C7440" s="1">
        <f t="shared" si="1058"/>
        <v>41949.541666648649</v>
      </c>
      <c r="D7440" s="7">
        <v>535.24242424242414</v>
      </c>
      <c r="E7440" s="7"/>
      <c r="G7440">
        <v>63</v>
      </c>
      <c r="H7440" s="12">
        <v>461.06900819117391</v>
      </c>
      <c r="I7440" s="13">
        <f>$D$2*tarifas!$D$12/24</f>
        <v>1.4541666666666666</v>
      </c>
      <c r="J7440" s="13" t="e">
        <f>VLOOKUP(E7440&amp;" "&amp;F7440,tarifas!$A$13:$D$20,4,FALSE)*H7440</f>
        <v>#N/A</v>
      </c>
      <c r="K7440" s="13">
        <f>IF(F7440="COD1",tarifas!$D$11*(SUMIFS($H$11:$H$8770,$F$11:$F$8770,"=COD1",$B$11:$B$8770,"="&amp;B7440)/COUNTIFS($F$11:$F$8770,"=COD1",$B$11:$B$8770,"="&amp;B7440))/COUNTIFS($A$11:$A$8770,"="&amp;A7440,$F$11:$F$8770,"=COD1"),0)</f>
        <v>0</v>
      </c>
      <c r="L7440" s="13" t="e">
        <f>(VLOOKUP(F7440,tarifas!$C$7:$D$10,2,FALSE)+tarifas!$D$21)*datos!H7440</f>
        <v>#N/A</v>
      </c>
      <c r="M7440">
        <v>40.615220000000001</v>
      </c>
      <c r="N7440" s="13" t="e">
        <f t="shared" si="1052"/>
        <v>#N/A</v>
      </c>
      <c r="O7440">
        <f t="shared" si="1053"/>
        <v>40.615220000000001</v>
      </c>
      <c r="P7440" s="12">
        <f t="shared" si="1054"/>
        <v>420.45378819117389</v>
      </c>
      <c r="Q7440">
        <f t="shared" si="1055"/>
        <v>0</v>
      </c>
      <c r="R7440">
        <f>$D$2*tarifas!$D$12/24</f>
        <v>1.4541666666666666</v>
      </c>
      <c r="S7440" t="e">
        <f>VLOOKUP(E7440&amp;" "&amp;F7440,tarifas!$A$13:$D$20,4,FALSE)*P7440</f>
        <v>#N/A</v>
      </c>
      <c r="T7440">
        <f>IF(F7440="COD1",tarifas!$D$11*(SUMIFS($P$11:$P$8770,$F$11:$F$8770,"=COD1",$B$11:$B$8770,"="&amp;B7440)/COUNTIFS($F$11:$F$8770,"=COD1",$B$11:$B$8770,"="&amp;B7440))/COUNTIFS($A$11:$A$8770,"="&amp;A7440,$F$11:$F$8770,"=COD1"),0)</f>
        <v>0</v>
      </c>
      <c r="U7440" t="e">
        <f>(VLOOKUP(F7440,tarifas!$C$7:$D$10,2,FALSE)+tarifas!$D$21)*datos!P7440</f>
        <v>#N/A</v>
      </c>
      <c r="V7440" t="e">
        <f t="shared" si="1056"/>
        <v>#N/A</v>
      </c>
      <c r="W7440">
        <f t="shared" si="1057"/>
        <v>0</v>
      </c>
    </row>
    <row r="7441" spans="1:23" x14ac:dyDescent="0.25">
      <c r="A7441">
        <f t="shared" si="1050"/>
        <v>305</v>
      </c>
      <c r="B7441">
        <f t="shared" si="1051"/>
        <v>11</v>
      </c>
      <c r="C7441" s="1">
        <f t="shared" si="1058"/>
        <v>41949.583333315313</v>
      </c>
      <c r="D7441" s="7">
        <v>406.19696969696975</v>
      </c>
      <c r="E7441" s="7"/>
      <c r="G7441">
        <v>59.53</v>
      </c>
      <c r="H7441" s="12">
        <v>690.23160972569565</v>
      </c>
      <c r="I7441" s="13">
        <f>$D$2*tarifas!$D$12/24</f>
        <v>1.4541666666666666</v>
      </c>
      <c r="J7441" s="13" t="e">
        <f>VLOOKUP(E7441&amp;" "&amp;F7441,tarifas!$A$13:$D$20,4,FALSE)*H7441</f>
        <v>#N/A</v>
      </c>
      <c r="K7441" s="13">
        <f>IF(F7441="COD1",tarifas!$D$11*(SUMIFS($H$11:$H$8770,$F$11:$F$8770,"=COD1",$B$11:$B$8770,"="&amp;B7441)/COUNTIFS($F$11:$F$8770,"=COD1",$B$11:$B$8770,"="&amp;B7441))/COUNTIFS($A$11:$A$8770,"="&amp;A7441,$F$11:$F$8770,"=COD1"),0)</f>
        <v>0</v>
      </c>
      <c r="L7441" s="13" t="e">
        <f>(VLOOKUP(F7441,tarifas!$C$7:$D$10,2,FALSE)+tarifas!$D$21)*datos!H7441</f>
        <v>#N/A</v>
      </c>
      <c r="M7441">
        <v>14.722770000000001</v>
      </c>
      <c r="N7441" s="13" t="e">
        <f t="shared" si="1052"/>
        <v>#N/A</v>
      </c>
      <c r="O7441">
        <f t="shared" si="1053"/>
        <v>14.722770000000001</v>
      </c>
      <c r="P7441" s="12">
        <f t="shared" si="1054"/>
        <v>675.50883972569568</v>
      </c>
      <c r="Q7441">
        <f t="shared" si="1055"/>
        <v>0</v>
      </c>
      <c r="R7441">
        <f>$D$2*tarifas!$D$12/24</f>
        <v>1.4541666666666666</v>
      </c>
      <c r="S7441" t="e">
        <f>VLOOKUP(E7441&amp;" "&amp;F7441,tarifas!$A$13:$D$20,4,FALSE)*P7441</f>
        <v>#N/A</v>
      </c>
      <c r="T7441">
        <f>IF(F7441="COD1",tarifas!$D$11*(SUMIFS($P$11:$P$8770,$F$11:$F$8770,"=COD1",$B$11:$B$8770,"="&amp;B7441)/COUNTIFS($F$11:$F$8770,"=COD1",$B$11:$B$8770,"="&amp;B7441))/COUNTIFS($A$11:$A$8770,"="&amp;A7441,$F$11:$F$8770,"=COD1"),0)</f>
        <v>0</v>
      </c>
      <c r="U7441" t="e">
        <f>(VLOOKUP(F7441,tarifas!$C$7:$D$10,2,FALSE)+tarifas!$D$21)*datos!P7441</f>
        <v>#N/A</v>
      </c>
      <c r="V7441" t="e">
        <f t="shared" si="1056"/>
        <v>#N/A</v>
      </c>
      <c r="W7441">
        <f t="shared" si="1057"/>
        <v>0</v>
      </c>
    </row>
    <row r="7442" spans="1:23" x14ac:dyDescent="0.25">
      <c r="A7442">
        <f t="shared" si="1050"/>
        <v>305</v>
      </c>
      <c r="B7442">
        <f t="shared" si="1051"/>
        <v>11</v>
      </c>
      <c r="C7442" s="1">
        <f t="shared" si="1058"/>
        <v>41949.624999981977</v>
      </c>
      <c r="D7442" s="7">
        <v>213.53030303030303</v>
      </c>
      <c r="E7442" s="7"/>
      <c r="G7442">
        <v>58.93</v>
      </c>
      <c r="H7442" s="12">
        <v>782.89432131114302</v>
      </c>
      <c r="I7442" s="13">
        <f>$D$2*tarifas!$D$12/24</f>
        <v>1.4541666666666666</v>
      </c>
      <c r="J7442" s="13" t="e">
        <f>VLOOKUP(E7442&amp;" "&amp;F7442,tarifas!$A$13:$D$20,4,FALSE)*H7442</f>
        <v>#N/A</v>
      </c>
      <c r="K7442" s="13">
        <f>IF(F7442="COD1",tarifas!$D$11*(SUMIFS($H$11:$H$8770,$F$11:$F$8770,"=COD1",$B$11:$B$8770,"="&amp;B7442)/COUNTIFS($F$11:$F$8770,"=COD1",$B$11:$B$8770,"="&amp;B7442))/COUNTIFS($A$11:$A$8770,"="&amp;A7442,$F$11:$F$8770,"=COD1"),0)</f>
        <v>0</v>
      </c>
      <c r="L7442" s="13" t="e">
        <f>(VLOOKUP(F7442,tarifas!$C$7:$D$10,2,FALSE)+tarifas!$D$21)*datos!H7442</f>
        <v>#N/A</v>
      </c>
      <c r="M7442">
        <v>7.4803699999999997</v>
      </c>
      <c r="N7442" s="13" t="e">
        <f t="shared" si="1052"/>
        <v>#N/A</v>
      </c>
      <c r="O7442">
        <f t="shared" si="1053"/>
        <v>7.4803699999999997</v>
      </c>
      <c r="P7442" s="12">
        <f t="shared" si="1054"/>
        <v>775.41395131114302</v>
      </c>
      <c r="Q7442">
        <f t="shared" si="1055"/>
        <v>0</v>
      </c>
      <c r="R7442">
        <f>$D$2*tarifas!$D$12/24</f>
        <v>1.4541666666666666</v>
      </c>
      <c r="S7442" t="e">
        <f>VLOOKUP(E7442&amp;" "&amp;F7442,tarifas!$A$13:$D$20,4,FALSE)*P7442</f>
        <v>#N/A</v>
      </c>
      <c r="T7442">
        <f>IF(F7442="COD1",tarifas!$D$11*(SUMIFS($P$11:$P$8770,$F$11:$F$8770,"=COD1",$B$11:$B$8770,"="&amp;B7442)/COUNTIFS($F$11:$F$8770,"=COD1",$B$11:$B$8770,"="&amp;B7442))/COUNTIFS($A$11:$A$8770,"="&amp;A7442,$F$11:$F$8770,"=COD1"),0)</f>
        <v>0</v>
      </c>
      <c r="U7442" t="e">
        <f>(VLOOKUP(F7442,tarifas!$C$7:$D$10,2,FALSE)+tarifas!$D$21)*datos!P7442</f>
        <v>#N/A</v>
      </c>
      <c r="V7442" t="e">
        <f t="shared" si="1056"/>
        <v>#N/A</v>
      </c>
      <c r="W7442">
        <f t="shared" si="1057"/>
        <v>0</v>
      </c>
    </row>
    <row r="7443" spans="1:23" x14ac:dyDescent="0.25">
      <c r="A7443">
        <f t="shared" si="1050"/>
        <v>305</v>
      </c>
      <c r="B7443">
        <f t="shared" si="1051"/>
        <v>11</v>
      </c>
      <c r="C7443" s="1">
        <f t="shared" si="1058"/>
        <v>41949.666666648642</v>
      </c>
      <c r="D7443" s="7">
        <v>0</v>
      </c>
      <c r="E7443" s="7"/>
      <c r="G7443">
        <v>59.28</v>
      </c>
      <c r="H7443" s="12">
        <v>788.76123153156482</v>
      </c>
      <c r="I7443" s="13">
        <f>$D$2*tarifas!$D$12/24</f>
        <v>1.4541666666666666</v>
      </c>
      <c r="J7443" s="13" t="e">
        <f>VLOOKUP(E7443&amp;" "&amp;F7443,tarifas!$A$13:$D$20,4,FALSE)*H7443</f>
        <v>#N/A</v>
      </c>
      <c r="K7443" s="13">
        <f>IF(F7443="COD1",tarifas!$D$11*(SUMIFS($H$11:$H$8770,$F$11:$F$8770,"=COD1",$B$11:$B$8770,"="&amp;B7443)/COUNTIFS($F$11:$F$8770,"=COD1",$B$11:$B$8770,"="&amp;B7443))/COUNTIFS($A$11:$A$8770,"="&amp;A7443,$F$11:$F$8770,"=COD1"),0)</f>
        <v>0</v>
      </c>
      <c r="L7443" s="13" t="e">
        <f>(VLOOKUP(F7443,tarifas!$C$7:$D$10,2,FALSE)+tarifas!$D$21)*datos!H7443</f>
        <v>#N/A</v>
      </c>
      <c r="M7443">
        <v>32.437390000000001</v>
      </c>
      <c r="N7443" s="13" t="e">
        <f t="shared" si="1052"/>
        <v>#N/A</v>
      </c>
      <c r="O7443">
        <f t="shared" si="1053"/>
        <v>32.437390000000001</v>
      </c>
      <c r="P7443" s="12">
        <f t="shared" si="1054"/>
        <v>756.32384153156477</v>
      </c>
      <c r="Q7443">
        <f t="shared" si="1055"/>
        <v>0</v>
      </c>
      <c r="R7443">
        <f>$D$2*tarifas!$D$12/24</f>
        <v>1.4541666666666666</v>
      </c>
      <c r="S7443" t="e">
        <f>VLOOKUP(E7443&amp;" "&amp;F7443,tarifas!$A$13:$D$20,4,FALSE)*P7443</f>
        <v>#N/A</v>
      </c>
      <c r="T7443">
        <f>IF(F7443="COD1",tarifas!$D$11*(SUMIFS($P$11:$P$8770,$F$11:$F$8770,"=COD1",$B$11:$B$8770,"="&amp;B7443)/COUNTIFS($F$11:$F$8770,"=COD1",$B$11:$B$8770,"="&amp;B7443))/COUNTIFS($A$11:$A$8770,"="&amp;A7443,$F$11:$F$8770,"=COD1"),0)</f>
        <v>0</v>
      </c>
      <c r="U7443" t="e">
        <f>(VLOOKUP(F7443,tarifas!$C$7:$D$10,2,FALSE)+tarifas!$D$21)*datos!P7443</f>
        <v>#N/A</v>
      </c>
      <c r="V7443" t="e">
        <f t="shared" si="1056"/>
        <v>#N/A</v>
      </c>
      <c r="W7443">
        <f t="shared" si="1057"/>
        <v>0</v>
      </c>
    </row>
    <row r="7444" spans="1:23" x14ac:dyDescent="0.25">
      <c r="A7444">
        <f t="shared" si="1050"/>
        <v>305</v>
      </c>
      <c r="B7444">
        <f t="shared" si="1051"/>
        <v>11</v>
      </c>
      <c r="C7444" s="1">
        <f t="shared" si="1058"/>
        <v>41949.708333315306</v>
      </c>
      <c r="D7444" s="7">
        <v>0</v>
      </c>
      <c r="E7444" s="7"/>
      <c r="G7444">
        <v>63.72</v>
      </c>
      <c r="H7444" s="12">
        <v>632.16234189485351</v>
      </c>
      <c r="I7444" s="13">
        <f>$D$2*tarifas!$D$12/24</f>
        <v>1.4541666666666666</v>
      </c>
      <c r="J7444" s="13" t="e">
        <f>VLOOKUP(E7444&amp;" "&amp;F7444,tarifas!$A$13:$D$20,4,FALSE)*H7444</f>
        <v>#N/A</v>
      </c>
      <c r="K7444" s="13">
        <f>IF(F7444="COD1",tarifas!$D$11*(SUMIFS($H$11:$H$8770,$F$11:$F$8770,"=COD1",$B$11:$B$8770,"="&amp;B7444)/COUNTIFS($F$11:$F$8770,"=COD1",$B$11:$B$8770,"="&amp;B7444))/COUNTIFS($A$11:$A$8770,"="&amp;A7444,$F$11:$F$8770,"=COD1"),0)</f>
        <v>0</v>
      </c>
      <c r="L7444" s="13" t="e">
        <f>(VLOOKUP(F7444,tarifas!$C$7:$D$10,2,FALSE)+tarifas!$D$21)*datos!H7444</f>
        <v>#N/A</v>
      </c>
      <c r="M7444">
        <v>0</v>
      </c>
      <c r="N7444" s="13" t="e">
        <f t="shared" si="1052"/>
        <v>#N/A</v>
      </c>
      <c r="O7444">
        <f t="shared" si="1053"/>
        <v>0</v>
      </c>
      <c r="P7444" s="12">
        <f t="shared" si="1054"/>
        <v>632.16234189485351</v>
      </c>
      <c r="Q7444">
        <f t="shared" si="1055"/>
        <v>0</v>
      </c>
      <c r="R7444">
        <f>$D$2*tarifas!$D$12/24</f>
        <v>1.4541666666666666</v>
      </c>
      <c r="S7444" t="e">
        <f>VLOOKUP(E7444&amp;" "&amp;F7444,tarifas!$A$13:$D$20,4,FALSE)*P7444</f>
        <v>#N/A</v>
      </c>
      <c r="T7444">
        <f>IF(F7444="COD1",tarifas!$D$11*(SUMIFS($P$11:$P$8770,$F$11:$F$8770,"=COD1",$B$11:$B$8770,"="&amp;B7444)/COUNTIFS($F$11:$F$8770,"=COD1",$B$11:$B$8770,"="&amp;B7444))/COUNTIFS($A$11:$A$8770,"="&amp;A7444,$F$11:$F$8770,"=COD1"),0)</f>
        <v>0</v>
      </c>
      <c r="U7444" t="e">
        <f>(VLOOKUP(F7444,tarifas!$C$7:$D$10,2,FALSE)+tarifas!$D$21)*datos!P7444</f>
        <v>#N/A</v>
      </c>
      <c r="V7444" t="e">
        <f t="shared" si="1056"/>
        <v>#N/A</v>
      </c>
      <c r="W7444">
        <f t="shared" si="1057"/>
        <v>0</v>
      </c>
    </row>
    <row r="7445" spans="1:23" x14ac:dyDescent="0.25">
      <c r="A7445">
        <f t="shared" si="1050"/>
        <v>305</v>
      </c>
      <c r="B7445">
        <f t="shared" si="1051"/>
        <v>11</v>
      </c>
      <c r="C7445" s="1">
        <f t="shared" si="1058"/>
        <v>41949.74999998197</v>
      </c>
      <c r="D7445" s="7">
        <v>0</v>
      </c>
      <c r="E7445" s="7"/>
      <c r="G7445">
        <v>69.569999999999993</v>
      </c>
      <c r="H7445" s="12">
        <v>486.47978750323614</v>
      </c>
      <c r="I7445" s="13">
        <f>$D$2*tarifas!$D$12/24</f>
        <v>1.4541666666666666</v>
      </c>
      <c r="J7445" s="13" t="e">
        <f>VLOOKUP(E7445&amp;" "&amp;F7445,tarifas!$A$13:$D$20,4,FALSE)*H7445</f>
        <v>#N/A</v>
      </c>
      <c r="K7445" s="13">
        <f>IF(F7445="COD1",tarifas!$D$11*(SUMIFS($H$11:$H$8770,$F$11:$F$8770,"=COD1",$B$11:$B$8770,"="&amp;B7445)/COUNTIFS($F$11:$F$8770,"=COD1",$B$11:$B$8770,"="&amp;B7445))/COUNTIFS($A$11:$A$8770,"="&amp;A7445,$F$11:$F$8770,"=COD1"),0)</f>
        <v>0</v>
      </c>
      <c r="L7445" s="13" t="e">
        <f>(VLOOKUP(F7445,tarifas!$C$7:$D$10,2,FALSE)+tarifas!$D$21)*datos!H7445</f>
        <v>#N/A</v>
      </c>
      <c r="M7445">
        <v>0</v>
      </c>
      <c r="N7445" s="13" t="e">
        <f t="shared" si="1052"/>
        <v>#N/A</v>
      </c>
      <c r="O7445">
        <f t="shared" si="1053"/>
        <v>0</v>
      </c>
      <c r="P7445" s="12">
        <f t="shared" si="1054"/>
        <v>486.47978750323614</v>
      </c>
      <c r="Q7445">
        <f t="shared" si="1055"/>
        <v>0</v>
      </c>
      <c r="R7445">
        <f>$D$2*tarifas!$D$12/24</f>
        <v>1.4541666666666666</v>
      </c>
      <c r="S7445" t="e">
        <f>VLOOKUP(E7445&amp;" "&amp;F7445,tarifas!$A$13:$D$20,4,FALSE)*P7445</f>
        <v>#N/A</v>
      </c>
      <c r="T7445">
        <f>IF(F7445="COD1",tarifas!$D$11*(SUMIFS($P$11:$P$8770,$F$11:$F$8770,"=COD1",$B$11:$B$8770,"="&amp;B7445)/COUNTIFS($F$11:$F$8770,"=COD1",$B$11:$B$8770,"="&amp;B7445))/COUNTIFS($A$11:$A$8770,"="&amp;A7445,$F$11:$F$8770,"=COD1"),0)</f>
        <v>0</v>
      </c>
      <c r="U7445" t="e">
        <f>(VLOOKUP(F7445,tarifas!$C$7:$D$10,2,FALSE)+tarifas!$D$21)*datos!P7445</f>
        <v>#N/A</v>
      </c>
      <c r="V7445" t="e">
        <f t="shared" si="1056"/>
        <v>#N/A</v>
      </c>
      <c r="W7445">
        <f t="shared" si="1057"/>
        <v>0</v>
      </c>
    </row>
    <row r="7446" spans="1:23" x14ac:dyDescent="0.25">
      <c r="A7446">
        <f t="shared" si="1050"/>
        <v>305</v>
      </c>
      <c r="B7446">
        <f t="shared" si="1051"/>
        <v>11</v>
      </c>
      <c r="C7446" s="1">
        <f t="shared" si="1058"/>
        <v>41949.791666648634</v>
      </c>
      <c r="D7446" s="7">
        <v>0</v>
      </c>
      <c r="E7446" s="7"/>
      <c r="G7446">
        <v>67.989999999999995</v>
      </c>
      <c r="H7446" s="12">
        <v>355.92698114501587</v>
      </c>
      <c r="I7446" s="13">
        <f>$D$2*tarifas!$D$12/24</f>
        <v>1.4541666666666666</v>
      </c>
      <c r="J7446" s="13" t="e">
        <f>VLOOKUP(E7446&amp;" "&amp;F7446,tarifas!$A$13:$D$20,4,FALSE)*H7446</f>
        <v>#N/A</v>
      </c>
      <c r="K7446" s="13">
        <f>IF(F7446="COD1",tarifas!$D$11*(SUMIFS($H$11:$H$8770,$F$11:$F$8770,"=COD1",$B$11:$B$8770,"="&amp;B7446)/COUNTIFS($F$11:$F$8770,"=COD1",$B$11:$B$8770,"="&amp;B7446))/COUNTIFS($A$11:$A$8770,"="&amp;A7446,$F$11:$F$8770,"=COD1"),0)</f>
        <v>0</v>
      </c>
      <c r="L7446" s="13" t="e">
        <f>(VLOOKUP(F7446,tarifas!$C$7:$D$10,2,FALSE)+tarifas!$D$21)*datos!H7446</f>
        <v>#N/A</v>
      </c>
      <c r="M7446">
        <v>0</v>
      </c>
      <c r="N7446" s="13" t="e">
        <f t="shared" si="1052"/>
        <v>#N/A</v>
      </c>
      <c r="O7446">
        <f t="shared" si="1053"/>
        <v>0</v>
      </c>
      <c r="P7446" s="12">
        <f t="shared" si="1054"/>
        <v>355.92698114501587</v>
      </c>
      <c r="Q7446">
        <f t="shared" si="1055"/>
        <v>0</v>
      </c>
      <c r="R7446">
        <f>$D$2*tarifas!$D$12/24</f>
        <v>1.4541666666666666</v>
      </c>
      <c r="S7446" t="e">
        <f>VLOOKUP(E7446&amp;" "&amp;F7446,tarifas!$A$13:$D$20,4,FALSE)*P7446</f>
        <v>#N/A</v>
      </c>
      <c r="T7446">
        <f>IF(F7446="COD1",tarifas!$D$11*(SUMIFS($P$11:$P$8770,$F$11:$F$8770,"=COD1",$B$11:$B$8770,"="&amp;B7446)/COUNTIFS($F$11:$F$8770,"=COD1",$B$11:$B$8770,"="&amp;B7446))/COUNTIFS($A$11:$A$8770,"="&amp;A7446,$F$11:$F$8770,"=COD1"),0)</f>
        <v>0</v>
      </c>
      <c r="U7446" t="e">
        <f>(VLOOKUP(F7446,tarifas!$C$7:$D$10,2,FALSE)+tarifas!$D$21)*datos!P7446</f>
        <v>#N/A</v>
      </c>
      <c r="V7446" t="e">
        <f t="shared" si="1056"/>
        <v>#N/A</v>
      </c>
      <c r="W7446">
        <f t="shared" si="1057"/>
        <v>0</v>
      </c>
    </row>
    <row r="7447" spans="1:23" x14ac:dyDescent="0.25">
      <c r="A7447">
        <f t="shared" si="1050"/>
        <v>305</v>
      </c>
      <c r="B7447">
        <f t="shared" si="1051"/>
        <v>11</v>
      </c>
      <c r="C7447" s="1">
        <f t="shared" si="1058"/>
        <v>41949.833333315299</v>
      </c>
      <c r="D7447" s="7">
        <v>0</v>
      </c>
      <c r="E7447" s="7"/>
      <c r="G7447">
        <v>66.17</v>
      </c>
      <c r="H7447" s="12">
        <v>276.45350720883022</v>
      </c>
      <c r="I7447" s="13">
        <f>$D$2*tarifas!$D$12/24</f>
        <v>1.4541666666666666</v>
      </c>
      <c r="J7447" s="13" t="e">
        <f>VLOOKUP(E7447&amp;" "&amp;F7447,tarifas!$A$13:$D$20,4,FALSE)*H7447</f>
        <v>#N/A</v>
      </c>
      <c r="K7447" s="13">
        <f>IF(F7447="COD1",tarifas!$D$11*(SUMIFS($H$11:$H$8770,$F$11:$F$8770,"=COD1",$B$11:$B$8770,"="&amp;B7447)/COUNTIFS($F$11:$F$8770,"=COD1",$B$11:$B$8770,"="&amp;B7447))/COUNTIFS($A$11:$A$8770,"="&amp;A7447,$F$11:$F$8770,"=COD1"),0)</f>
        <v>0</v>
      </c>
      <c r="L7447" s="13" t="e">
        <f>(VLOOKUP(F7447,tarifas!$C$7:$D$10,2,FALSE)+tarifas!$D$21)*datos!H7447</f>
        <v>#N/A</v>
      </c>
      <c r="M7447">
        <v>0</v>
      </c>
      <c r="N7447" s="13" t="e">
        <f t="shared" si="1052"/>
        <v>#N/A</v>
      </c>
      <c r="O7447">
        <f t="shared" si="1053"/>
        <v>0</v>
      </c>
      <c r="P7447" s="12">
        <f t="shared" si="1054"/>
        <v>276.45350720883022</v>
      </c>
      <c r="Q7447">
        <f t="shared" si="1055"/>
        <v>0</v>
      </c>
      <c r="R7447">
        <f>$D$2*tarifas!$D$12/24</f>
        <v>1.4541666666666666</v>
      </c>
      <c r="S7447" t="e">
        <f>VLOOKUP(E7447&amp;" "&amp;F7447,tarifas!$A$13:$D$20,4,FALSE)*P7447</f>
        <v>#N/A</v>
      </c>
      <c r="T7447">
        <f>IF(F7447="COD1",tarifas!$D$11*(SUMIFS($P$11:$P$8770,$F$11:$F$8770,"=COD1",$B$11:$B$8770,"="&amp;B7447)/COUNTIFS($F$11:$F$8770,"=COD1",$B$11:$B$8770,"="&amp;B7447))/COUNTIFS($A$11:$A$8770,"="&amp;A7447,$F$11:$F$8770,"=COD1"),0)</f>
        <v>0</v>
      </c>
      <c r="U7447" t="e">
        <f>(VLOOKUP(F7447,tarifas!$C$7:$D$10,2,FALSE)+tarifas!$D$21)*datos!P7447</f>
        <v>#N/A</v>
      </c>
      <c r="V7447" t="e">
        <f t="shared" si="1056"/>
        <v>#N/A</v>
      </c>
      <c r="W7447">
        <f t="shared" si="1057"/>
        <v>0</v>
      </c>
    </row>
    <row r="7448" spans="1:23" x14ac:dyDescent="0.25">
      <c r="A7448">
        <f t="shared" si="1050"/>
        <v>305</v>
      </c>
      <c r="B7448">
        <f t="shared" si="1051"/>
        <v>11</v>
      </c>
      <c r="C7448" s="1">
        <f t="shared" si="1058"/>
        <v>41949.874999981963</v>
      </c>
      <c r="D7448" s="7">
        <v>0</v>
      </c>
      <c r="E7448" s="7"/>
      <c r="G7448">
        <v>62.2</v>
      </c>
      <c r="H7448" s="12">
        <v>250.16636318178359</v>
      </c>
      <c r="I7448" s="13">
        <f>$D$2*tarifas!$D$12/24</f>
        <v>1.4541666666666666</v>
      </c>
      <c r="J7448" s="13" t="e">
        <f>VLOOKUP(E7448&amp;" "&amp;F7448,tarifas!$A$13:$D$20,4,FALSE)*H7448</f>
        <v>#N/A</v>
      </c>
      <c r="K7448" s="13">
        <f>IF(F7448="COD1",tarifas!$D$11*(SUMIFS($H$11:$H$8770,$F$11:$F$8770,"=COD1",$B$11:$B$8770,"="&amp;B7448)/COUNTIFS($F$11:$F$8770,"=COD1",$B$11:$B$8770,"="&amp;B7448))/COUNTIFS($A$11:$A$8770,"="&amp;A7448,$F$11:$F$8770,"=COD1"),0)</f>
        <v>0</v>
      </c>
      <c r="L7448" s="13" t="e">
        <f>(VLOOKUP(F7448,tarifas!$C$7:$D$10,2,FALSE)+tarifas!$D$21)*datos!H7448</f>
        <v>#N/A</v>
      </c>
      <c r="M7448">
        <v>0</v>
      </c>
      <c r="N7448" s="13" t="e">
        <f t="shared" si="1052"/>
        <v>#N/A</v>
      </c>
      <c r="O7448">
        <f t="shared" si="1053"/>
        <v>0</v>
      </c>
      <c r="P7448" s="12">
        <f t="shared" si="1054"/>
        <v>250.16636318178359</v>
      </c>
      <c r="Q7448">
        <f t="shared" si="1055"/>
        <v>0</v>
      </c>
      <c r="R7448">
        <f>$D$2*tarifas!$D$12/24</f>
        <v>1.4541666666666666</v>
      </c>
      <c r="S7448" t="e">
        <f>VLOOKUP(E7448&amp;" "&amp;F7448,tarifas!$A$13:$D$20,4,FALSE)*P7448</f>
        <v>#N/A</v>
      </c>
      <c r="T7448">
        <f>IF(F7448="COD1",tarifas!$D$11*(SUMIFS($P$11:$P$8770,$F$11:$F$8770,"=COD1",$B$11:$B$8770,"="&amp;B7448)/COUNTIFS($F$11:$F$8770,"=COD1",$B$11:$B$8770,"="&amp;B7448))/COUNTIFS($A$11:$A$8770,"="&amp;A7448,$F$11:$F$8770,"=COD1"),0)</f>
        <v>0</v>
      </c>
      <c r="U7448" t="e">
        <f>(VLOOKUP(F7448,tarifas!$C$7:$D$10,2,FALSE)+tarifas!$D$21)*datos!P7448</f>
        <v>#N/A</v>
      </c>
      <c r="V7448" t="e">
        <f t="shared" si="1056"/>
        <v>#N/A</v>
      </c>
      <c r="W7448">
        <f t="shared" si="1057"/>
        <v>0</v>
      </c>
    </row>
    <row r="7449" spans="1:23" x14ac:dyDescent="0.25">
      <c r="A7449">
        <f t="shared" si="1050"/>
        <v>305</v>
      </c>
      <c r="B7449">
        <f t="shared" si="1051"/>
        <v>11</v>
      </c>
      <c r="C7449" s="1">
        <f t="shared" si="1058"/>
        <v>41949.916666648627</v>
      </c>
      <c r="D7449" s="7">
        <v>0</v>
      </c>
      <c r="E7449" s="7"/>
      <c r="G7449">
        <v>56.77</v>
      </c>
      <c r="H7449" s="12">
        <v>244.85026486921373</v>
      </c>
      <c r="I7449" s="13">
        <f>$D$2*tarifas!$D$12/24</f>
        <v>1.4541666666666666</v>
      </c>
      <c r="J7449" s="13" t="e">
        <f>VLOOKUP(E7449&amp;" "&amp;F7449,tarifas!$A$13:$D$20,4,FALSE)*H7449</f>
        <v>#N/A</v>
      </c>
      <c r="K7449" s="13">
        <f>IF(F7449="COD1",tarifas!$D$11*(SUMIFS($H$11:$H$8770,$F$11:$F$8770,"=COD1",$B$11:$B$8770,"="&amp;B7449)/COUNTIFS($F$11:$F$8770,"=COD1",$B$11:$B$8770,"="&amp;B7449))/COUNTIFS($A$11:$A$8770,"="&amp;A7449,$F$11:$F$8770,"=COD1"),0)</f>
        <v>0</v>
      </c>
      <c r="L7449" s="13" t="e">
        <f>(VLOOKUP(F7449,tarifas!$C$7:$D$10,2,FALSE)+tarifas!$D$21)*datos!H7449</f>
        <v>#N/A</v>
      </c>
      <c r="M7449">
        <v>0</v>
      </c>
      <c r="N7449" s="13" t="e">
        <f t="shared" si="1052"/>
        <v>#N/A</v>
      </c>
      <c r="O7449">
        <f t="shared" si="1053"/>
        <v>0</v>
      </c>
      <c r="P7449" s="12">
        <f t="shared" si="1054"/>
        <v>244.85026486921373</v>
      </c>
      <c r="Q7449">
        <f t="shared" si="1055"/>
        <v>0</v>
      </c>
      <c r="R7449">
        <f>$D$2*tarifas!$D$12/24</f>
        <v>1.4541666666666666</v>
      </c>
      <c r="S7449" t="e">
        <f>VLOOKUP(E7449&amp;" "&amp;F7449,tarifas!$A$13:$D$20,4,FALSE)*P7449</f>
        <v>#N/A</v>
      </c>
      <c r="T7449">
        <f>IF(F7449="COD1",tarifas!$D$11*(SUMIFS($P$11:$P$8770,$F$11:$F$8770,"=COD1",$B$11:$B$8770,"="&amp;B7449)/COUNTIFS($F$11:$F$8770,"=COD1",$B$11:$B$8770,"="&amp;B7449))/COUNTIFS($A$11:$A$8770,"="&amp;A7449,$F$11:$F$8770,"=COD1"),0)</f>
        <v>0</v>
      </c>
      <c r="U7449" t="e">
        <f>(VLOOKUP(F7449,tarifas!$C$7:$D$10,2,FALSE)+tarifas!$D$21)*datos!P7449</f>
        <v>#N/A</v>
      </c>
      <c r="V7449" t="e">
        <f t="shared" si="1056"/>
        <v>#N/A</v>
      </c>
      <c r="W7449">
        <f t="shared" si="1057"/>
        <v>0</v>
      </c>
    </row>
    <row r="7450" spans="1:23" x14ac:dyDescent="0.25">
      <c r="A7450">
        <f t="shared" si="1050"/>
        <v>305</v>
      </c>
      <c r="B7450">
        <f t="shared" si="1051"/>
        <v>11</v>
      </c>
      <c r="C7450" s="1">
        <f t="shared" si="1058"/>
        <v>41949.958333315291</v>
      </c>
      <c r="D7450" s="7">
        <v>0</v>
      </c>
      <c r="E7450" s="7"/>
      <c r="G7450">
        <v>43.3</v>
      </c>
      <c r="H7450" s="12">
        <v>245.9673298327312</v>
      </c>
      <c r="I7450" s="13">
        <f>$D$2*tarifas!$D$12/24</f>
        <v>1.4541666666666666</v>
      </c>
      <c r="J7450" s="13" t="e">
        <f>VLOOKUP(E7450&amp;" "&amp;F7450,tarifas!$A$13:$D$20,4,FALSE)*H7450</f>
        <v>#N/A</v>
      </c>
      <c r="K7450" s="13">
        <f>IF(F7450="COD1",tarifas!$D$11*(SUMIFS($H$11:$H$8770,$F$11:$F$8770,"=COD1",$B$11:$B$8770,"="&amp;B7450)/COUNTIFS($F$11:$F$8770,"=COD1",$B$11:$B$8770,"="&amp;B7450))/COUNTIFS($A$11:$A$8770,"="&amp;A7450,$F$11:$F$8770,"=COD1"),0)</f>
        <v>0</v>
      </c>
      <c r="L7450" s="13" t="e">
        <f>(VLOOKUP(F7450,tarifas!$C$7:$D$10,2,FALSE)+tarifas!$D$21)*datos!H7450</f>
        <v>#N/A</v>
      </c>
      <c r="M7450">
        <v>0</v>
      </c>
      <c r="N7450" s="13" t="e">
        <f t="shared" si="1052"/>
        <v>#N/A</v>
      </c>
      <c r="O7450">
        <f t="shared" si="1053"/>
        <v>0</v>
      </c>
      <c r="P7450" s="12">
        <f t="shared" si="1054"/>
        <v>245.9673298327312</v>
      </c>
      <c r="Q7450">
        <f t="shared" si="1055"/>
        <v>0</v>
      </c>
      <c r="R7450">
        <f>$D$2*tarifas!$D$12/24</f>
        <v>1.4541666666666666</v>
      </c>
      <c r="S7450" t="e">
        <f>VLOOKUP(E7450&amp;" "&amp;F7450,tarifas!$A$13:$D$20,4,FALSE)*P7450</f>
        <v>#N/A</v>
      </c>
      <c r="T7450">
        <f>IF(F7450="COD1",tarifas!$D$11*(SUMIFS($P$11:$P$8770,$F$11:$F$8770,"=COD1",$B$11:$B$8770,"="&amp;B7450)/COUNTIFS($F$11:$F$8770,"=COD1",$B$11:$B$8770,"="&amp;B7450))/COUNTIFS($A$11:$A$8770,"="&amp;A7450,$F$11:$F$8770,"=COD1"),0)</f>
        <v>0</v>
      </c>
      <c r="U7450" t="e">
        <f>(VLOOKUP(F7450,tarifas!$C$7:$D$10,2,FALSE)+tarifas!$D$21)*datos!P7450</f>
        <v>#N/A</v>
      </c>
      <c r="V7450" t="e">
        <f t="shared" si="1056"/>
        <v>#N/A</v>
      </c>
      <c r="W7450">
        <f t="shared" si="1057"/>
        <v>0</v>
      </c>
    </row>
    <row r="7451" spans="1:23" x14ac:dyDescent="0.25">
      <c r="A7451">
        <f t="shared" si="1050"/>
        <v>306</v>
      </c>
      <c r="B7451">
        <f t="shared" si="1051"/>
        <v>11</v>
      </c>
      <c r="C7451" s="1">
        <f t="shared" si="1058"/>
        <v>41949.999999981956</v>
      </c>
      <c r="D7451" s="7">
        <v>0</v>
      </c>
      <c r="E7451" s="7"/>
      <c r="G7451">
        <v>28.21</v>
      </c>
      <c r="H7451" s="12">
        <v>238.15733286053182</v>
      </c>
      <c r="I7451" s="13">
        <f>$D$2*tarifas!$D$12/24</f>
        <v>1.4541666666666666</v>
      </c>
      <c r="J7451" s="13" t="e">
        <f>VLOOKUP(E7451&amp;" "&amp;F7451,tarifas!$A$13:$D$20,4,FALSE)*H7451</f>
        <v>#N/A</v>
      </c>
      <c r="K7451" s="13">
        <f>IF(F7451="COD1",tarifas!$D$11*(SUMIFS($H$11:$H$8770,$F$11:$F$8770,"=COD1",$B$11:$B$8770,"="&amp;B7451)/COUNTIFS($F$11:$F$8770,"=COD1",$B$11:$B$8770,"="&amp;B7451))/COUNTIFS($A$11:$A$8770,"="&amp;A7451,$F$11:$F$8770,"=COD1"),0)</f>
        <v>0</v>
      </c>
      <c r="L7451" s="13" t="e">
        <f>(VLOOKUP(F7451,tarifas!$C$7:$D$10,2,FALSE)+tarifas!$D$21)*datos!H7451</f>
        <v>#N/A</v>
      </c>
      <c r="M7451">
        <v>0</v>
      </c>
      <c r="N7451" s="13" t="e">
        <f t="shared" si="1052"/>
        <v>#N/A</v>
      </c>
      <c r="O7451">
        <f t="shared" si="1053"/>
        <v>0</v>
      </c>
      <c r="P7451" s="12">
        <f t="shared" si="1054"/>
        <v>238.15733286053182</v>
      </c>
      <c r="Q7451">
        <f t="shared" si="1055"/>
        <v>0</v>
      </c>
      <c r="R7451">
        <f>$D$2*tarifas!$D$12/24</f>
        <v>1.4541666666666666</v>
      </c>
      <c r="S7451" t="e">
        <f>VLOOKUP(E7451&amp;" "&amp;F7451,tarifas!$A$13:$D$20,4,FALSE)*P7451</f>
        <v>#N/A</v>
      </c>
      <c r="T7451">
        <f>IF(F7451="COD1",tarifas!$D$11*(SUMIFS($P$11:$P$8770,$F$11:$F$8770,"=COD1",$B$11:$B$8770,"="&amp;B7451)/COUNTIFS($F$11:$F$8770,"=COD1",$B$11:$B$8770,"="&amp;B7451))/COUNTIFS($A$11:$A$8770,"="&amp;A7451,$F$11:$F$8770,"=COD1"),0)</f>
        <v>0</v>
      </c>
      <c r="U7451" t="e">
        <f>(VLOOKUP(F7451,tarifas!$C$7:$D$10,2,FALSE)+tarifas!$D$21)*datos!P7451</f>
        <v>#N/A</v>
      </c>
      <c r="V7451" t="e">
        <f t="shared" si="1056"/>
        <v>#N/A</v>
      </c>
      <c r="W7451">
        <f t="shared" si="1057"/>
        <v>0</v>
      </c>
    </row>
    <row r="7452" spans="1:23" x14ac:dyDescent="0.25">
      <c r="A7452">
        <f t="shared" si="1050"/>
        <v>306</v>
      </c>
      <c r="B7452">
        <f t="shared" si="1051"/>
        <v>11</v>
      </c>
      <c r="C7452" s="1">
        <f t="shared" si="1058"/>
        <v>41950.04166664862</v>
      </c>
      <c r="D7452" s="7">
        <v>0</v>
      </c>
      <c r="E7452" s="7"/>
      <c r="G7452">
        <v>27.61</v>
      </c>
      <c r="H7452" s="12">
        <v>237.6330404109458</v>
      </c>
      <c r="I7452" s="13">
        <f>$D$2*tarifas!$D$12/24</f>
        <v>1.4541666666666666</v>
      </c>
      <c r="J7452" s="13" t="e">
        <f>VLOOKUP(E7452&amp;" "&amp;F7452,tarifas!$A$13:$D$20,4,FALSE)*H7452</f>
        <v>#N/A</v>
      </c>
      <c r="K7452" s="13">
        <f>IF(F7452="COD1",tarifas!$D$11*(SUMIFS($H$11:$H$8770,$F$11:$F$8770,"=COD1",$B$11:$B$8770,"="&amp;B7452)/COUNTIFS($F$11:$F$8770,"=COD1",$B$11:$B$8770,"="&amp;B7452))/COUNTIFS($A$11:$A$8770,"="&amp;A7452,$F$11:$F$8770,"=COD1"),0)</f>
        <v>0</v>
      </c>
      <c r="L7452" s="13" t="e">
        <f>(VLOOKUP(F7452,tarifas!$C$7:$D$10,2,FALSE)+tarifas!$D$21)*datos!H7452</f>
        <v>#N/A</v>
      </c>
      <c r="M7452">
        <v>0</v>
      </c>
      <c r="N7452" s="13" t="e">
        <f t="shared" si="1052"/>
        <v>#N/A</v>
      </c>
      <c r="O7452">
        <f t="shared" si="1053"/>
        <v>0</v>
      </c>
      <c r="P7452" s="12">
        <f t="shared" si="1054"/>
        <v>237.6330404109458</v>
      </c>
      <c r="Q7452">
        <f t="shared" si="1055"/>
        <v>0</v>
      </c>
      <c r="R7452">
        <f>$D$2*tarifas!$D$12/24</f>
        <v>1.4541666666666666</v>
      </c>
      <c r="S7452" t="e">
        <f>VLOOKUP(E7452&amp;" "&amp;F7452,tarifas!$A$13:$D$20,4,FALSE)*P7452</f>
        <v>#N/A</v>
      </c>
      <c r="T7452">
        <f>IF(F7452="COD1",tarifas!$D$11*(SUMIFS($P$11:$P$8770,$F$11:$F$8770,"=COD1",$B$11:$B$8770,"="&amp;B7452)/COUNTIFS($F$11:$F$8770,"=COD1",$B$11:$B$8770,"="&amp;B7452))/COUNTIFS($A$11:$A$8770,"="&amp;A7452,$F$11:$F$8770,"=COD1"),0)</f>
        <v>0</v>
      </c>
      <c r="U7452" t="e">
        <f>(VLOOKUP(F7452,tarifas!$C$7:$D$10,2,FALSE)+tarifas!$D$21)*datos!P7452</f>
        <v>#N/A</v>
      </c>
      <c r="V7452" t="e">
        <f t="shared" si="1056"/>
        <v>#N/A</v>
      </c>
      <c r="W7452">
        <f t="shared" si="1057"/>
        <v>0</v>
      </c>
    </row>
    <row r="7453" spans="1:23" x14ac:dyDescent="0.25">
      <c r="A7453">
        <f t="shared" si="1050"/>
        <v>306</v>
      </c>
      <c r="B7453">
        <f t="shared" si="1051"/>
        <v>11</v>
      </c>
      <c r="C7453" s="1">
        <f t="shared" si="1058"/>
        <v>41950.083333315284</v>
      </c>
      <c r="D7453" s="7">
        <v>0</v>
      </c>
      <c r="E7453" s="7"/>
      <c r="G7453">
        <v>27.6</v>
      </c>
      <c r="H7453" s="12">
        <v>234.64997271584465</v>
      </c>
      <c r="I7453" s="13">
        <f>$D$2*tarifas!$D$12/24</f>
        <v>1.4541666666666666</v>
      </c>
      <c r="J7453" s="13" t="e">
        <f>VLOOKUP(E7453&amp;" "&amp;F7453,tarifas!$A$13:$D$20,4,FALSE)*H7453</f>
        <v>#N/A</v>
      </c>
      <c r="K7453" s="13">
        <f>IF(F7453="COD1",tarifas!$D$11*(SUMIFS($H$11:$H$8770,$F$11:$F$8770,"=COD1",$B$11:$B$8770,"="&amp;B7453)/COUNTIFS($F$11:$F$8770,"=COD1",$B$11:$B$8770,"="&amp;B7453))/COUNTIFS($A$11:$A$8770,"="&amp;A7453,$F$11:$F$8770,"=COD1"),0)</f>
        <v>0</v>
      </c>
      <c r="L7453" s="13" t="e">
        <f>(VLOOKUP(F7453,tarifas!$C$7:$D$10,2,FALSE)+tarifas!$D$21)*datos!H7453</f>
        <v>#N/A</v>
      </c>
      <c r="M7453">
        <v>0</v>
      </c>
      <c r="N7453" s="13" t="e">
        <f t="shared" si="1052"/>
        <v>#N/A</v>
      </c>
      <c r="O7453">
        <f t="shared" si="1053"/>
        <v>0</v>
      </c>
      <c r="P7453" s="12">
        <f t="shared" si="1054"/>
        <v>234.64997271584465</v>
      </c>
      <c r="Q7453">
        <f t="shared" si="1055"/>
        <v>0</v>
      </c>
      <c r="R7453">
        <f>$D$2*tarifas!$D$12/24</f>
        <v>1.4541666666666666</v>
      </c>
      <c r="S7453" t="e">
        <f>VLOOKUP(E7453&amp;" "&amp;F7453,tarifas!$A$13:$D$20,4,FALSE)*P7453</f>
        <v>#N/A</v>
      </c>
      <c r="T7453">
        <f>IF(F7453="COD1",tarifas!$D$11*(SUMIFS($P$11:$P$8770,$F$11:$F$8770,"=COD1",$B$11:$B$8770,"="&amp;B7453)/COUNTIFS($F$11:$F$8770,"=COD1",$B$11:$B$8770,"="&amp;B7453))/COUNTIFS($A$11:$A$8770,"="&amp;A7453,$F$11:$F$8770,"=COD1"),0)</f>
        <v>0</v>
      </c>
      <c r="U7453" t="e">
        <f>(VLOOKUP(F7453,tarifas!$C$7:$D$10,2,FALSE)+tarifas!$D$21)*datos!P7453</f>
        <v>#N/A</v>
      </c>
      <c r="V7453" t="e">
        <f t="shared" si="1056"/>
        <v>#N/A</v>
      </c>
      <c r="W7453">
        <f t="shared" si="1057"/>
        <v>0</v>
      </c>
    </row>
    <row r="7454" spans="1:23" x14ac:dyDescent="0.25">
      <c r="A7454">
        <f t="shared" si="1050"/>
        <v>306</v>
      </c>
      <c r="B7454">
        <f t="shared" si="1051"/>
        <v>11</v>
      </c>
      <c r="C7454" s="1">
        <f t="shared" si="1058"/>
        <v>41950.124999981948</v>
      </c>
      <c r="D7454" s="7">
        <v>0</v>
      </c>
      <c r="E7454" s="7"/>
      <c r="G7454">
        <v>27.57</v>
      </c>
      <c r="H7454" s="12">
        <v>232.13272031692787</v>
      </c>
      <c r="I7454" s="13">
        <f>$D$2*tarifas!$D$12/24</f>
        <v>1.4541666666666666</v>
      </c>
      <c r="J7454" s="13" t="e">
        <f>VLOOKUP(E7454&amp;" "&amp;F7454,tarifas!$A$13:$D$20,4,FALSE)*H7454</f>
        <v>#N/A</v>
      </c>
      <c r="K7454" s="13">
        <f>IF(F7454="COD1",tarifas!$D$11*(SUMIFS($H$11:$H$8770,$F$11:$F$8770,"=COD1",$B$11:$B$8770,"="&amp;B7454)/COUNTIFS($F$11:$F$8770,"=COD1",$B$11:$B$8770,"="&amp;B7454))/COUNTIFS($A$11:$A$8770,"="&amp;A7454,$F$11:$F$8770,"=COD1"),0)</f>
        <v>0</v>
      </c>
      <c r="L7454" s="13" t="e">
        <f>(VLOOKUP(F7454,tarifas!$C$7:$D$10,2,FALSE)+tarifas!$D$21)*datos!H7454</f>
        <v>#N/A</v>
      </c>
      <c r="M7454">
        <v>0</v>
      </c>
      <c r="N7454" s="13" t="e">
        <f t="shared" si="1052"/>
        <v>#N/A</v>
      </c>
      <c r="O7454">
        <f t="shared" si="1053"/>
        <v>0</v>
      </c>
      <c r="P7454" s="12">
        <f t="shared" si="1054"/>
        <v>232.13272031692787</v>
      </c>
      <c r="Q7454">
        <f t="shared" si="1055"/>
        <v>0</v>
      </c>
      <c r="R7454">
        <f>$D$2*tarifas!$D$12/24</f>
        <v>1.4541666666666666</v>
      </c>
      <c r="S7454" t="e">
        <f>VLOOKUP(E7454&amp;" "&amp;F7454,tarifas!$A$13:$D$20,4,FALSE)*P7454</f>
        <v>#N/A</v>
      </c>
      <c r="T7454">
        <f>IF(F7454="COD1",tarifas!$D$11*(SUMIFS($P$11:$P$8770,$F$11:$F$8770,"=COD1",$B$11:$B$8770,"="&amp;B7454)/COUNTIFS($F$11:$F$8770,"=COD1",$B$11:$B$8770,"="&amp;B7454))/COUNTIFS($A$11:$A$8770,"="&amp;A7454,$F$11:$F$8770,"=COD1"),0)</f>
        <v>0</v>
      </c>
      <c r="U7454" t="e">
        <f>(VLOOKUP(F7454,tarifas!$C$7:$D$10,2,FALSE)+tarifas!$D$21)*datos!P7454</f>
        <v>#N/A</v>
      </c>
      <c r="V7454" t="e">
        <f t="shared" si="1056"/>
        <v>#N/A</v>
      </c>
      <c r="W7454">
        <f t="shared" si="1057"/>
        <v>0</v>
      </c>
    </row>
    <row r="7455" spans="1:23" x14ac:dyDescent="0.25">
      <c r="A7455">
        <f t="shared" si="1050"/>
        <v>306</v>
      </c>
      <c r="B7455">
        <f t="shared" si="1051"/>
        <v>11</v>
      </c>
      <c r="C7455" s="1">
        <f t="shared" si="1058"/>
        <v>41950.166666648613</v>
      </c>
      <c r="D7455" s="7">
        <v>0</v>
      </c>
      <c r="E7455" s="7"/>
      <c r="G7455">
        <v>27.84</v>
      </c>
      <c r="H7455" s="12">
        <v>233.30632308272212</v>
      </c>
      <c r="I7455" s="13">
        <f>$D$2*tarifas!$D$12/24</f>
        <v>1.4541666666666666</v>
      </c>
      <c r="J7455" s="13" t="e">
        <f>VLOOKUP(E7455&amp;" "&amp;F7455,tarifas!$A$13:$D$20,4,FALSE)*H7455</f>
        <v>#N/A</v>
      </c>
      <c r="K7455" s="13">
        <f>IF(F7455="COD1",tarifas!$D$11*(SUMIFS($H$11:$H$8770,$F$11:$F$8770,"=COD1",$B$11:$B$8770,"="&amp;B7455)/COUNTIFS($F$11:$F$8770,"=COD1",$B$11:$B$8770,"="&amp;B7455))/COUNTIFS($A$11:$A$8770,"="&amp;A7455,$F$11:$F$8770,"=COD1"),0)</f>
        <v>0</v>
      </c>
      <c r="L7455" s="13" t="e">
        <f>(VLOOKUP(F7455,tarifas!$C$7:$D$10,2,FALSE)+tarifas!$D$21)*datos!H7455</f>
        <v>#N/A</v>
      </c>
      <c r="M7455">
        <v>0</v>
      </c>
      <c r="N7455" s="13" t="e">
        <f t="shared" si="1052"/>
        <v>#N/A</v>
      </c>
      <c r="O7455">
        <f t="shared" si="1053"/>
        <v>0</v>
      </c>
      <c r="P7455" s="12">
        <f t="shared" si="1054"/>
        <v>233.30632308272212</v>
      </c>
      <c r="Q7455">
        <f t="shared" si="1055"/>
        <v>0</v>
      </c>
      <c r="R7455">
        <f>$D$2*tarifas!$D$12/24</f>
        <v>1.4541666666666666</v>
      </c>
      <c r="S7455" t="e">
        <f>VLOOKUP(E7455&amp;" "&amp;F7455,tarifas!$A$13:$D$20,4,FALSE)*P7455</f>
        <v>#N/A</v>
      </c>
      <c r="T7455">
        <f>IF(F7455="COD1",tarifas!$D$11*(SUMIFS($P$11:$P$8770,$F$11:$F$8770,"=COD1",$B$11:$B$8770,"="&amp;B7455)/COUNTIFS($F$11:$F$8770,"=COD1",$B$11:$B$8770,"="&amp;B7455))/COUNTIFS($A$11:$A$8770,"="&amp;A7455,$F$11:$F$8770,"=COD1"),0)</f>
        <v>0</v>
      </c>
      <c r="U7455" t="e">
        <f>(VLOOKUP(F7455,tarifas!$C$7:$D$10,2,FALSE)+tarifas!$D$21)*datos!P7455</f>
        <v>#N/A</v>
      </c>
      <c r="V7455" t="e">
        <f t="shared" si="1056"/>
        <v>#N/A</v>
      </c>
      <c r="W7455">
        <f t="shared" si="1057"/>
        <v>0</v>
      </c>
    </row>
    <row r="7456" spans="1:23" x14ac:dyDescent="0.25">
      <c r="A7456">
        <f t="shared" si="1050"/>
        <v>306</v>
      </c>
      <c r="B7456">
        <f t="shared" si="1051"/>
        <v>11</v>
      </c>
      <c r="C7456" s="1">
        <f t="shared" si="1058"/>
        <v>41950.208333315277</v>
      </c>
      <c r="D7456" s="7">
        <v>0</v>
      </c>
      <c r="E7456" s="7"/>
      <c r="G7456">
        <v>27.82</v>
      </c>
      <c r="H7456" s="12">
        <v>230.6345630113924</v>
      </c>
      <c r="I7456" s="13">
        <f>$D$2*tarifas!$D$12/24</f>
        <v>1.4541666666666666</v>
      </c>
      <c r="J7456" s="13" t="e">
        <f>VLOOKUP(E7456&amp;" "&amp;F7456,tarifas!$A$13:$D$20,4,FALSE)*H7456</f>
        <v>#N/A</v>
      </c>
      <c r="K7456" s="13">
        <f>IF(F7456="COD1",tarifas!$D$11*(SUMIFS($H$11:$H$8770,$F$11:$F$8770,"=COD1",$B$11:$B$8770,"="&amp;B7456)/COUNTIFS($F$11:$F$8770,"=COD1",$B$11:$B$8770,"="&amp;B7456))/COUNTIFS($A$11:$A$8770,"="&amp;A7456,$F$11:$F$8770,"=COD1"),0)</f>
        <v>0</v>
      </c>
      <c r="L7456" s="13" t="e">
        <f>(VLOOKUP(F7456,tarifas!$C$7:$D$10,2,FALSE)+tarifas!$D$21)*datos!H7456</f>
        <v>#N/A</v>
      </c>
      <c r="M7456">
        <v>0</v>
      </c>
      <c r="N7456" s="13" t="e">
        <f t="shared" si="1052"/>
        <v>#N/A</v>
      </c>
      <c r="O7456">
        <f t="shared" si="1053"/>
        <v>0</v>
      </c>
      <c r="P7456" s="12">
        <f t="shared" si="1054"/>
        <v>230.6345630113924</v>
      </c>
      <c r="Q7456">
        <f t="shared" si="1055"/>
        <v>0</v>
      </c>
      <c r="R7456">
        <f>$D$2*tarifas!$D$12/24</f>
        <v>1.4541666666666666</v>
      </c>
      <c r="S7456" t="e">
        <f>VLOOKUP(E7456&amp;" "&amp;F7456,tarifas!$A$13:$D$20,4,FALSE)*P7456</f>
        <v>#N/A</v>
      </c>
      <c r="T7456">
        <f>IF(F7456="COD1",tarifas!$D$11*(SUMIFS($P$11:$P$8770,$F$11:$F$8770,"=COD1",$B$11:$B$8770,"="&amp;B7456)/COUNTIFS($F$11:$F$8770,"=COD1",$B$11:$B$8770,"="&amp;B7456))/COUNTIFS($A$11:$A$8770,"="&amp;A7456,$F$11:$F$8770,"=COD1"),0)</f>
        <v>0</v>
      </c>
      <c r="U7456" t="e">
        <f>(VLOOKUP(F7456,tarifas!$C$7:$D$10,2,FALSE)+tarifas!$D$21)*datos!P7456</f>
        <v>#N/A</v>
      </c>
      <c r="V7456" t="e">
        <f t="shared" si="1056"/>
        <v>#N/A</v>
      </c>
      <c r="W7456">
        <f t="shared" si="1057"/>
        <v>0</v>
      </c>
    </row>
    <row r="7457" spans="1:23" x14ac:dyDescent="0.25">
      <c r="A7457">
        <f t="shared" si="1050"/>
        <v>306</v>
      </c>
      <c r="B7457">
        <f t="shared" si="1051"/>
        <v>11</v>
      </c>
      <c r="C7457" s="1">
        <f t="shared" si="1058"/>
        <v>41950.249999981941</v>
      </c>
      <c r="D7457" s="7">
        <v>0</v>
      </c>
      <c r="E7457" s="7"/>
      <c r="G7457">
        <v>27.8</v>
      </c>
      <c r="H7457" s="12">
        <v>228.45130229580818</v>
      </c>
      <c r="I7457" s="13">
        <f>$D$2*tarifas!$D$12/24</f>
        <v>1.4541666666666666</v>
      </c>
      <c r="J7457" s="13" t="e">
        <f>VLOOKUP(E7457&amp;" "&amp;F7457,tarifas!$A$13:$D$20,4,FALSE)*H7457</f>
        <v>#N/A</v>
      </c>
      <c r="K7457" s="13">
        <f>IF(F7457="COD1",tarifas!$D$11*(SUMIFS($H$11:$H$8770,$F$11:$F$8770,"=COD1",$B$11:$B$8770,"="&amp;B7457)/COUNTIFS($F$11:$F$8770,"=COD1",$B$11:$B$8770,"="&amp;B7457))/COUNTIFS($A$11:$A$8770,"="&amp;A7457,$F$11:$F$8770,"=COD1"),0)</f>
        <v>0</v>
      </c>
      <c r="L7457" s="13" t="e">
        <f>(VLOOKUP(F7457,tarifas!$C$7:$D$10,2,FALSE)+tarifas!$D$21)*datos!H7457</f>
        <v>#N/A</v>
      </c>
      <c r="M7457">
        <v>0</v>
      </c>
      <c r="N7457" s="13" t="e">
        <f t="shared" si="1052"/>
        <v>#N/A</v>
      </c>
      <c r="O7457">
        <f t="shared" si="1053"/>
        <v>0</v>
      </c>
      <c r="P7457" s="12">
        <f t="shared" si="1054"/>
        <v>228.45130229580818</v>
      </c>
      <c r="Q7457">
        <f t="shared" si="1055"/>
        <v>0</v>
      </c>
      <c r="R7457">
        <f>$D$2*tarifas!$D$12/24</f>
        <v>1.4541666666666666</v>
      </c>
      <c r="S7457" t="e">
        <f>VLOOKUP(E7457&amp;" "&amp;F7457,tarifas!$A$13:$D$20,4,FALSE)*P7457</f>
        <v>#N/A</v>
      </c>
      <c r="T7457">
        <f>IF(F7457="COD1",tarifas!$D$11*(SUMIFS($P$11:$P$8770,$F$11:$F$8770,"=COD1",$B$11:$B$8770,"="&amp;B7457)/COUNTIFS($F$11:$F$8770,"=COD1",$B$11:$B$8770,"="&amp;B7457))/COUNTIFS($A$11:$A$8770,"="&amp;A7457,$F$11:$F$8770,"=COD1"),0)</f>
        <v>0</v>
      </c>
      <c r="U7457" t="e">
        <f>(VLOOKUP(F7457,tarifas!$C$7:$D$10,2,FALSE)+tarifas!$D$21)*datos!P7457</f>
        <v>#N/A</v>
      </c>
      <c r="V7457" t="e">
        <f t="shared" si="1056"/>
        <v>#N/A</v>
      </c>
      <c r="W7457">
        <f t="shared" si="1057"/>
        <v>0</v>
      </c>
    </row>
    <row r="7458" spans="1:23" x14ac:dyDescent="0.25">
      <c r="A7458">
        <f t="shared" si="1050"/>
        <v>306</v>
      </c>
      <c r="B7458">
        <f t="shared" si="1051"/>
        <v>11</v>
      </c>
      <c r="C7458" s="1">
        <f t="shared" si="1058"/>
        <v>41950.291666648605</v>
      </c>
      <c r="D7458" s="7">
        <v>0</v>
      </c>
      <c r="E7458" s="7"/>
      <c r="G7458">
        <v>49.04</v>
      </c>
      <c r="H7458" s="12">
        <v>256.17523331537564</v>
      </c>
      <c r="I7458" s="13">
        <f>$D$2*tarifas!$D$12/24</f>
        <v>1.4541666666666666</v>
      </c>
      <c r="J7458" s="13" t="e">
        <f>VLOOKUP(E7458&amp;" "&amp;F7458,tarifas!$A$13:$D$20,4,FALSE)*H7458</f>
        <v>#N/A</v>
      </c>
      <c r="K7458" s="13">
        <f>IF(F7458="COD1",tarifas!$D$11*(SUMIFS($H$11:$H$8770,$F$11:$F$8770,"=COD1",$B$11:$B$8770,"="&amp;B7458)/COUNTIFS($F$11:$F$8770,"=COD1",$B$11:$B$8770,"="&amp;B7458))/COUNTIFS($A$11:$A$8770,"="&amp;A7458,$F$11:$F$8770,"=COD1"),0)</f>
        <v>0</v>
      </c>
      <c r="L7458" s="13" t="e">
        <f>(VLOOKUP(F7458,tarifas!$C$7:$D$10,2,FALSE)+tarifas!$D$21)*datos!H7458</f>
        <v>#N/A</v>
      </c>
      <c r="M7458">
        <v>92.018339999999995</v>
      </c>
      <c r="N7458" s="13" t="e">
        <f t="shared" si="1052"/>
        <v>#N/A</v>
      </c>
      <c r="O7458">
        <f t="shared" si="1053"/>
        <v>92.018339999999995</v>
      </c>
      <c r="P7458" s="12">
        <f t="shared" si="1054"/>
        <v>164.15689331537564</v>
      </c>
      <c r="Q7458">
        <f t="shared" si="1055"/>
        <v>0</v>
      </c>
      <c r="R7458">
        <f>$D$2*tarifas!$D$12/24</f>
        <v>1.4541666666666666</v>
      </c>
      <c r="S7458" t="e">
        <f>VLOOKUP(E7458&amp;" "&amp;F7458,tarifas!$A$13:$D$20,4,FALSE)*P7458</f>
        <v>#N/A</v>
      </c>
      <c r="T7458">
        <f>IF(F7458="COD1",tarifas!$D$11*(SUMIFS($P$11:$P$8770,$F$11:$F$8770,"=COD1",$B$11:$B$8770,"="&amp;B7458)/COUNTIFS($F$11:$F$8770,"=COD1",$B$11:$B$8770,"="&amp;B7458))/COUNTIFS($A$11:$A$8770,"="&amp;A7458,$F$11:$F$8770,"=COD1"),0)</f>
        <v>0</v>
      </c>
      <c r="U7458" t="e">
        <f>(VLOOKUP(F7458,tarifas!$C$7:$D$10,2,FALSE)+tarifas!$D$21)*datos!P7458</f>
        <v>#N/A</v>
      </c>
      <c r="V7458" t="e">
        <f t="shared" si="1056"/>
        <v>#N/A</v>
      </c>
      <c r="W7458">
        <f t="shared" si="1057"/>
        <v>0</v>
      </c>
    </row>
    <row r="7459" spans="1:23" x14ac:dyDescent="0.25">
      <c r="A7459">
        <f t="shared" si="1050"/>
        <v>306</v>
      </c>
      <c r="B7459">
        <f t="shared" si="1051"/>
        <v>11</v>
      </c>
      <c r="C7459" s="1">
        <f t="shared" si="1058"/>
        <v>41950.33333331527</v>
      </c>
      <c r="D7459" s="7">
        <v>0</v>
      </c>
      <c r="E7459" s="7"/>
      <c r="G7459">
        <v>57.19</v>
      </c>
      <c r="H7459" s="12">
        <v>346.65854982482477</v>
      </c>
      <c r="I7459" s="13">
        <f>$D$2*tarifas!$D$12/24</f>
        <v>1.4541666666666666</v>
      </c>
      <c r="J7459" s="13" t="e">
        <f>VLOOKUP(E7459&amp;" "&amp;F7459,tarifas!$A$13:$D$20,4,FALSE)*H7459</f>
        <v>#N/A</v>
      </c>
      <c r="K7459" s="13">
        <f>IF(F7459="COD1",tarifas!$D$11*(SUMIFS($H$11:$H$8770,$F$11:$F$8770,"=COD1",$B$11:$B$8770,"="&amp;B7459)/COUNTIFS($F$11:$F$8770,"=COD1",$B$11:$B$8770,"="&amp;B7459))/COUNTIFS($A$11:$A$8770,"="&amp;A7459,$F$11:$F$8770,"=COD1"),0)</f>
        <v>0</v>
      </c>
      <c r="L7459" s="13" t="e">
        <f>(VLOOKUP(F7459,tarifas!$C$7:$D$10,2,FALSE)+tarifas!$D$21)*datos!H7459</f>
        <v>#N/A</v>
      </c>
      <c r="M7459">
        <v>78.570479999999989</v>
      </c>
      <c r="N7459" s="13" t="e">
        <f t="shared" si="1052"/>
        <v>#N/A</v>
      </c>
      <c r="O7459">
        <f t="shared" si="1053"/>
        <v>78.570479999999989</v>
      </c>
      <c r="P7459" s="12">
        <f t="shared" si="1054"/>
        <v>268.0880698248248</v>
      </c>
      <c r="Q7459">
        <f t="shared" si="1055"/>
        <v>0</v>
      </c>
      <c r="R7459">
        <f>$D$2*tarifas!$D$12/24</f>
        <v>1.4541666666666666</v>
      </c>
      <c r="S7459" t="e">
        <f>VLOOKUP(E7459&amp;" "&amp;F7459,tarifas!$A$13:$D$20,4,FALSE)*P7459</f>
        <v>#N/A</v>
      </c>
      <c r="T7459">
        <f>IF(F7459="COD1",tarifas!$D$11*(SUMIFS($P$11:$P$8770,$F$11:$F$8770,"=COD1",$B$11:$B$8770,"="&amp;B7459)/COUNTIFS($F$11:$F$8770,"=COD1",$B$11:$B$8770,"="&amp;B7459))/COUNTIFS($A$11:$A$8770,"="&amp;A7459,$F$11:$F$8770,"=COD1"),0)</f>
        <v>0</v>
      </c>
      <c r="U7459" t="e">
        <f>(VLOOKUP(F7459,tarifas!$C$7:$D$10,2,FALSE)+tarifas!$D$21)*datos!P7459</f>
        <v>#N/A</v>
      </c>
      <c r="V7459" t="e">
        <f t="shared" si="1056"/>
        <v>#N/A</v>
      </c>
      <c r="W7459">
        <f t="shared" si="1057"/>
        <v>0</v>
      </c>
    </row>
    <row r="7460" spans="1:23" x14ac:dyDescent="0.25">
      <c r="A7460">
        <f t="shared" si="1050"/>
        <v>306</v>
      </c>
      <c r="B7460">
        <f t="shared" si="1051"/>
        <v>11</v>
      </c>
      <c r="C7460" s="1">
        <f t="shared" si="1058"/>
        <v>41950.374999981934</v>
      </c>
      <c r="D7460" s="7">
        <v>737.69696969696975</v>
      </c>
      <c r="E7460" s="7"/>
      <c r="G7460">
        <v>59.75</v>
      </c>
      <c r="H7460" s="12">
        <v>557.59481748727501</v>
      </c>
      <c r="I7460" s="13">
        <f>$D$2*tarifas!$D$12/24</f>
        <v>1.4541666666666666</v>
      </c>
      <c r="J7460" s="13" t="e">
        <f>VLOOKUP(E7460&amp;" "&amp;F7460,tarifas!$A$13:$D$20,4,FALSE)*H7460</f>
        <v>#N/A</v>
      </c>
      <c r="K7460" s="13">
        <f>IF(F7460="COD1",tarifas!$D$11*(SUMIFS($H$11:$H$8770,$F$11:$F$8770,"=COD1",$B$11:$B$8770,"="&amp;B7460)/COUNTIFS($F$11:$F$8770,"=COD1",$B$11:$B$8770,"="&amp;B7460))/COUNTIFS($A$11:$A$8770,"="&amp;A7460,$F$11:$F$8770,"=COD1"),0)</f>
        <v>0</v>
      </c>
      <c r="L7460" s="13" t="e">
        <f>(VLOOKUP(F7460,tarifas!$C$7:$D$10,2,FALSE)+tarifas!$D$21)*datos!H7460</f>
        <v>#N/A</v>
      </c>
      <c r="M7460">
        <v>26.16591</v>
      </c>
      <c r="N7460" s="13" t="e">
        <f t="shared" si="1052"/>
        <v>#N/A</v>
      </c>
      <c r="O7460">
        <f t="shared" si="1053"/>
        <v>26.16591</v>
      </c>
      <c r="P7460" s="12">
        <f t="shared" si="1054"/>
        <v>531.42890748727496</v>
      </c>
      <c r="Q7460">
        <f t="shared" si="1055"/>
        <v>0</v>
      </c>
      <c r="R7460">
        <f>$D$2*tarifas!$D$12/24</f>
        <v>1.4541666666666666</v>
      </c>
      <c r="S7460" t="e">
        <f>VLOOKUP(E7460&amp;" "&amp;F7460,tarifas!$A$13:$D$20,4,FALSE)*P7460</f>
        <v>#N/A</v>
      </c>
      <c r="T7460">
        <f>IF(F7460="COD1",tarifas!$D$11*(SUMIFS($P$11:$P$8770,$F$11:$F$8770,"=COD1",$B$11:$B$8770,"="&amp;B7460)/COUNTIFS($F$11:$F$8770,"=COD1",$B$11:$B$8770,"="&amp;B7460))/COUNTIFS($A$11:$A$8770,"="&amp;A7460,$F$11:$F$8770,"=COD1"),0)</f>
        <v>0</v>
      </c>
      <c r="U7460" t="e">
        <f>(VLOOKUP(F7460,tarifas!$C$7:$D$10,2,FALSE)+tarifas!$D$21)*datos!P7460</f>
        <v>#N/A</v>
      </c>
      <c r="V7460" t="e">
        <f t="shared" si="1056"/>
        <v>#N/A</v>
      </c>
      <c r="W7460">
        <f t="shared" si="1057"/>
        <v>0</v>
      </c>
    </row>
    <row r="7461" spans="1:23" x14ac:dyDescent="0.25">
      <c r="A7461">
        <f t="shared" si="1050"/>
        <v>306</v>
      </c>
      <c r="B7461">
        <f t="shared" si="1051"/>
        <v>11</v>
      </c>
      <c r="C7461" s="1">
        <f t="shared" si="1058"/>
        <v>41950.416666648598</v>
      </c>
      <c r="D7461" s="7">
        <v>233.36363636363637</v>
      </c>
      <c r="E7461" s="7"/>
      <c r="G7461">
        <v>60.31</v>
      </c>
      <c r="H7461" s="12">
        <v>642.86417012022434</v>
      </c>
      <c r="I7461" s="13">
        <f>$D$2*tarifas!$D$12/24</f>
        <v>1.4541666666666666</v>
      </c>
      <c r="J7461" s="13" t="e">
        <f>VLOOKUP(E7461&amp;" "&amp;F7461,tarifas!$A$13:$D$20,4,FALSE)*H7461</f>
        <v>#N/A</v>
      </c>
      <c r="K7461" s="13">
        <f>IF(F7461="COD1",tarifas!$D$11*(SUMIFS($H$11:$H$8770,$F$11:$F$8770,"=COD1",$B$11:$B$8770,"="&amp;B7461)/COUNTIFS($F$11:$F$8770,"=COD1",$B$11:$B$8770,"="&amp;B7461))/COUNTIFS($A$11:$A$8770,"="&amp;A7461,$F$11:$F$8770,"=COD1"),0)</f>
        <v>0</v>
      </c>
      <c r="L7461" s="13" t="e">
        <f>(VLOOKUP(F7461,tarifas!$C$7:$D$10,2,FALSE)+tarifas!$D$21)*datos!H7461</f>
        <v>#N/A</v>
      </c>
      <c r="M7461">
        <v>434.03603000000004</v>
      </c>
      <c r="N7461" s="13" t="e">
        <f t="shared" si="1052"/>
        <v>#N/A</v>
      </c>
      <c r="O7461">
        <f t="shared" si="1053"/>
        <v>434.03603000000004</v>
      </c>
      <c r="P7461" s="12">
        <f t="shared" si="1054"/>
        <v>208.8281401202243</v>
      </c>
      <c r="Q7461">
        <f t="shared" si="1055"/>
        <v>0</v>
      </c>
      <c r="R7461">
        <f>$D$2*tarifas!$D$12/24</f>
        <v>1.4541666666666666</v>
      </c>
      <c r="S7461" t="e">
        <f>VLOOKUP(E7461&amp;" "&amp;F7461,tarifas!$A$13:$D$20,4,FALSE)*P7461</f>
        <v>#N/A</v>
      </c>
      <c r="T7461">
        <f>IF(F7461="COD1",tarifas!$D$11*(SUMIFS($P$11:$P$8770,$F$11:$F$8770,"=COD1",$B$11:$B$8770,"="&amp;B7461)/COUNTIFS($F$11:$F$8770,"=COD1",$B$11:$B$8770,"="&amp;B7461))/COUNTIFS($A$11:$A$8770,"="&amp;A7461,$F$11:$F$8770,"=COD1"),0)</f>
        <v>0</v>
      </c>
      <c r="U7461" t="e">
        <f>(VLOOKUP(F7461,tarifas!$C$7:$D$10,2,FALSE)+tarifas!$D$21)*datos!P7461</f>
        <v>#N/A</v>
      </c>
      <c r="V7461" t="e">
        <f t="shared" si="1056"/>
        <v>#N/A</v>
      </c>
      <c r="W7461">
        <f t="shared" si="1057"/>
        <v>0</v>
      </c>
    </row>
    <row r="7462" spans="1:23" x14ac:dyDescent="0.25">
      <c r="A7462">
        <f t="shared" si="1050"/>
        <v>306</v>
      </c>
      <c r="B7462">
        <f t="shared" si="1051"/>
        <v>11</v>
      </c>
      <c r="C7462" s="1">
        <f t="shared" si="1058"/>
        <v>41950.458333315262</v>
      </c>
      <c r="D7462" s="7">
        <v>125.43939393939394</v>
      </c>
      <c r="E7462" s="7"/>
      <c r="G7462">
        <v>59.53</v>
      </c>
      <c r="H7462" s="12">
        <v>690.91132283487809</v>
      </c>
      <c r="I7462" s="13">
        <f>$D$2*tarifas!$D$12/24</f>
        <v>1.4541666666666666</v>
      </c>
      <c r="J7462" s="13" t="e">
        <f>VLOOKUP(E7462&amp;" "&amp;F7462,tarifas!$A$13:$D$20,4,FALSE)*H7462</f>
        <v>#N/A</v>
      </c>
      <c r="K7462" s="13">
        <f>IF(F7462="COD1",tarifas!$D$11*(SUMIFS($H$11:$H$8770,$F$11:$F$8770,"=COD1",$B$11:$B$8770,"="&amp;B7462)/COUNTIFS($F$11:$F$8770,"=COD1",$B$11:$B$8770,"="&amp;B7462))/COUNTIFS($A$11:$A$8770,"="&amp;A7462,$F$11:$F$8770,"=COD1"),0)</f>
        <v>0</v>
      </c>
      <c r="L7462" s="13" t="e">
        <f>(VLOOKUP(F7462,tarifas!$C$7:$D$10,2,FALSE)+tarifas!$D$21)*datos!H7462</f>
        <v>#N/A</v>
      </c>
      <c r="M7462">
        <v>275.55667</v>
      </c>
      <c r="N7462" s="13" t="e">
        <f t="shared" si="1052"/>
        <v>#N/A</v>
      </c>
      <c r="O7462">
        <f t="shared" si="1053"/>
        <v>275.55667</v>
      </c>
      <c r="P7462" s="12">
        <f t="shared" si="1054"/>
        <v>415.3546528348781</v>
      </c>
      <c r="Q7462">
        <f t="shared" si="1055"/>
        <v>0</v>
      </c>
      <c r="R7462">
        <f>$D$2*tarifas!$D$12/24</f>
        <v>1.4541666666666666</v>
      </c>
      <c r="S7462" t="e">
        <f>VLOOKUP(E7462&amp;" "&amp;F7462,tarifas!$A$13:$D$20,4,FALSE)*P7462</f>
        <v>#N/A</v>
      </c>
      <c r="T7462">
        <f>IF(F7462="COD1",tarifas!$D$11*(SUMIFS($P$11:$P$8770,$F$11:$F$8770,"=COD1",$B$11:$B$8770,"="&amp;B7462)/COUNTIFS($F$11:$F$8770,"=COD1",$B$11:$B$8770,"="&amp;B7462))/COUNTIFS($A$11:$A$8770,"="&amp;A7462,$F$11:$F$8770,"=COD1"),0)</f>
        <v>0</v>
      </c>
      <c r="U7462" t="e">
        <f>(VLOOKUP(F7462,tarifas!$C$7:$D$10,2,FALSE)+tarifas!$D$21)*datos!P7462</f>
        <v>#N/A</v>
      </c>
      <c r="V7462" t="e">
        <f t="shared" si="1056"/>
        <v>#N/A</v>
      </c>
      <c r="W7462">
        <f t="shared" si="1057"/>
        <v>0</v>
      </c>
    </row>
    <row r="7463" spans="1:23" x14ac:dyDescent="0.25">
      <c r="A7463">
        <f t="shared" si="1050"/>
        <v>306</v>
      </c>
      <c r="B7463">
        <f t="shared" si="1051"/>
        <v>11</v>
      </c>
      <c r="C7463" s="1">
        <f t="shared" si="1058"/>
        <v>41950.499999981927</v>
      </c>
      <c r="D7463" s="7">
        <v>64.136363636363626</v>
      </c>
      <c r="E7463" s="7"/>
      <c r="G7463">
        <v>60.17</v>
      </c>
      <c r="H7463" s="12">
        <v>485.57150359303535</v>
      </c>
      <c r="I7463" s="13">
        <f>$D$2*tarifas!$D$12/24</f>
        <v>1.4541666666666666</v>
      </c>
      <c r="J7463" s="13" t="e">
        <f>VLOOKUP(E7463&amp;" "&amp;F7463,tarifas!$A$13:$D$20,4,FALSE)*H7463</f>
        <v>#N/A</v>
      </c>
      <c r="K7463" s="13">
        <f>IF(F7463="COD1",tarifas!$D$11*(SUMIFS($H$11:$H$8770,$F$11:$F$8770,"=COD1",$B$11:$B$8770,"="&amp;B7463)/COUNTIFS($F$11:$F$8770,"=COD1",$B$11:$B$8770,"="&amp;B7463))/COUNTIFS($A$11:$A$8770,"="&amp;A7463,$F$11:$F$8770,"=COD1"),0)</f>
        <v>0</v>
      </c>
      <c r="L7463" s="13" t="e">
        <f>(VLOOKUP(F7463,tarifas!$C$7:$D$10,2,FALSE)+tarifas!$D$21)*datos!H7463</f>
        <v>#N/A</v>
      </c>
      <c r="M7463">
        <v>462.80959000000001</v>
      </c>
      <c r="N7463" s="13" t="e">
        <f t="shared" si="1052"/>
        <v>#N/A</v>
      </c>
      <c r="O7463">
        <f t="shared" si="1053"/>
        <v>462.80959000000001</v>
      </c>
      <c r="P7463" s="12">
        <f t="shared" si="1054"/>
        <v>22.761913593035331</v>
      </c>
      <c r="Q7463">
        <f t="shared" si="1055"/>
        <v>0</v>
      </c>
      <c r="R7463">
        <f>$D$2*tarifas!$D$12/24</f>
        <v>1.4541666666666666</v>
      </c>
      <c r="S7463" t="e">
        <f>VLOOKUP(E7463&amp;" "&amp;F7463,tarifas!$A$13:$D$20,4,FALSE)*P7463</f>
        <v>#N/A</v>
      </c>
      <c r="T7463">
        <f>IF(F7463="COD1",tarifas!$D$11*(SUMIFS($P$11:$P$8770,$F$11:$F$8770,"=COD1",$B$11:$B$8770,"="&amp;B7463)/COUNTIFS($F$11:$F$8770,"=COD1",$B$11:$B$8770,"="&amp;B7463))/COUNTIFS($A$11:$A$8770,"="&amp;A7463,$F$11:$F$8770,"=COD1"),0)</f>
        <v>0</v>
      </c>
      <c r="U7463" t="e">
        <f>(VLOOKUP(F7463,tarifas!$C$7:$D$10,2,FALSE)+tarifas!$D$21)*datos!P7463</f>
        <v>#N/A</v>
      </c>
      <c r="V7463" t="e">
        <f t="shared" si="1056"/>
        <v>#N/A</v>
      </c>
      <c r="W7463">
        <f t="shared" si="1057"/>
        <v>0</v>
      </c>
    </row>
    <row r="7464" spans="1:23" x14ac:dyDescent="0.25">
      <c r="A7464">
        <f t="shared" si="1050"/>
        <v>306</v>
      </c>
      <c r="B7464">
        <f t="shared" si="1051"/>
        <v>11</v>
      </c>
      <c r="C7464" s="1">
        <f t="shared" si="1058"/>
        <v>41950.541666648591</v>
      </c>
      <c r="D7464" s="7">
        <v>51.515151515151523</v>
      </c>
      <c r="E7464" s="7"/>
      <c r="G7464">
        <v>59.75</v>
      </c>
      <c r="H7464" s="12">
        <v>457.25839658902379</v>
      </c>
      <c r="I7464" s="13">
        <f>$D$2*tarifas!$D$12/24</f>
        <v>1.4541666666666666</v>
      </c>
      <c r="J7464" s="13" t="e">
        <f>VLOOKUP(E7464&amp;" "&amp;F7464,tarifas!$A$13:$D$20,4,FALSE)*H7464</f>
        <v>#N/A</v>
      </c>
      <c r="K7464" s="13">
        <f>IF(F7464="COD1",tarifas!$D$11*(SUMIFS($H$11:$H$8770,$F$11:$F$8770,"=COD1",$B$11:$B$8770,"="&amp;B7464)/COUNTIFS($F$11:$F$8770,"=COD1",$B$11:$B$8770,"="&amp;B7464))/COUNTIFS($A$11:$A$8770,"="&amp;A7464,$F$11:$F$8770,"=COD1"),0)</f>
        <v>0</v>
      </c>
      <c r="L7464" s="13" t="e">
        <f>(VLOOKUP(F7464,tarifas!$C$7:$D$10,2,FALSE)+tarifas!$D$21)*datos!H7464</f>
        <v>#N/A</v>
      </c>
      <c r="M7464">
        <v>359.79115000000002</v>
      </c>
      <c r="N7464" s="13" t="e">
        <f t="shared" si="1052"/>
        <v>#N/A</v>
      </c>
      <c r="O7464">
        <f t="shared" si="1053"/>
        <v>359.79115000000002</v>
      </c>
      <c r="P7464" s="12">
        <f t="shared" si="1054"/>
        <v>97.467246589023773</v>
      </c>
      <c r="Q7464">
        <f t="shared" si="1055"/>
        <v>0</v>
      </c>
      <c r="R7464">
        <f>$D$2*tarifas!$D$12/24</f>
        <v>1.4541666666666666</v>
      </c>
      <c r="S7464" t="e">
        <f>VLOOKUP(E7464&amp;" "&amp;F7464,tarifas!$A$13:$D$20,4,FALSE)*P7464</f>
        <v>#N/A</v>
      </c>
      <c r="T7464">
        <f>IF(F7464="COD1",tarifas!$D$11*(SUMIFS($P$11:$P$8770,$F$11:$F$8770,"=COD1",$B$11:$B$8770,"="&amp;B7464)/COUNTIFS($F$11:$F$8770,"=COD1",$B$11:$B$8770,"="&amp;B7464))/COUNTIFS($A$11:$A$8770,"="&amp;A7464,$F$11:$F$8770,"=COD1"),0)</f>
        <v>0</v>
      </c>
      <c r="U7464" t="e">
        <f>(VLOOKUP(F7464,tarifas!$C$7:$D$10,2,FALSE)+tarifas!$D$21)*datos!P7464</f>
        <v>#N/A</v>
      </c>
      <c r="V7464" t="e">
        <f t="shared" si="1056"/>
        <v>#N/A</v>
      </c>
      <c r="W7464">
        <f t="shared" si="1057"/>
        <v>0</v>
      </c>
    </row>
    <row r="7465" spans="1:23" x14ac:dyDescent="0.25">
      <c r="A7465">
        <f t="shared" si="1050"/>
        <v>306</v>
      </c>
      <c r="B7465">
        <f t="shared" si="1051"/>
        <v>11</v>
      </c>
      <c r="C7465" s="1">
        <f t="shared" si="1058"/>
        <v>41950.583333315255</v>
      </c>
      <c r="D7465" s="7">
        <v>38.378787878787882</v>
      </c>
      <c r="E7465" s="7"/>
      <c r="G7465">
        <v>59.09</v>
      </c>
      <c r="H7465" s="12">
        <v>600.30020605268248</v>
      </c>
      <c r="I7465" s="13">
        <f>$D$2*tarifas!$D$12/24</f>
        <v>1.4541666666666666</v>
      </c>
      <c r="J7465" s="13" t="e">
        <f>VLOOKUP(E7465&amp;" "&amp;F7465,tarifas!$A$13:$D$20,4,FALSE)*H7465</f>
        <v>#N/A</v>
      </c>
      <c r="K7465" s="13">
        <f>IF(F7465="COD1",tarifas!$D$11*(SUMIFS($H$11:$H$8770,$F$11:$F$8770,"=COD1",$B$11:$B$8770,"="&amp;B7465)/COUNTIFS($F$11:$F$8770,"=COD1",$B$11:$B$8770,"="&amp;B7465))/COUNTIFS($A$11:$A$8770,"="&amp;A7465,$F$11:$F$8770,"=COD1"),0)</f>
        <v>0</v>
      </c>
      <c r="L7465" s="13" t="e">
        <f>(VLOOKUP(F7465,tarifas!$C$7:$D$10,2,FALSE)+tarifas!$D$21)*datos!H7465</f>
        <v>#N/A</v>
      </c>
      <c r="M7465">
        <v>333.45702</v>
      </c>
      <c r="N7465" s="13" t="e">
        <f t="shared" si="1052"/>
        <v>#N/A</v>
      </c>
      <c r="O7465">
        <f t="shared" si="1053"/>
        <v>333.45702</v>
      </c>
      <c r="P7465" s="12">
        <f t="shared" si="1054"/>
        <v>266.84318605268248</v>
      </c>
      <c r="Q7465">
        <f t="shared" si="1055"/>
        <v>0</v>
      </c>
      <c r="R7465">
        <f>$D$2*tarifas!$D$12/24</f>
        <v>1.4541666666666666</v>
      </c>
      <c r="S7465" t="e">
        <f>VLOOKUP(E7465&amp;" "&amp;F7465,tarifas!$A$13:$D$20,4,FALSE)*P7465</f>
        <v>#N/A</v>
      </c>
      <c r="T7465">
        <f>IF(F7465="COD1",tarifas!$D$11*(SUMIFS($P$11:$P$8770,$F$11:$F$8770,"=COD1",$B$11:$B$8770,"="&amp;B7465)/COUNTIFS($F$11:$F$8770,"=COD1",$B$11:$B$8770,"="&amp;B7465))/COUNTIFS($A$11:$A$8770,"="&amp;A7465,$F$11:$F$8770,"=COD1"),0)</f>
        <v>0</v>
      </c>
      <c r="U7465" t="e">
        <f>(VLOOKUP(F7465,tarifas!$C$7:$D$10,2,FALSE)+tarifas!$D$21)*datos!P7465</f>
        <v>#N/A</v>
      </c>
      <c r="V7465" t="e">
        <f t="shared" si="1056"/>
        <v>#N/A</v>
      </c>
      <c r="W7465">
        <f t="shared" si="1057"/>
        <v>0</v>
      </c>
    </row>
    <row r="7466" spans="1:23" x14ac:dyDescent="0.25">
      <c r="A7466">
        <f t="shared" si="1050"/>
        <v>306</v>
      </c>
      <c r="B7466">
        <f t="shared" si="1051"/>
        <v>11</v>
      </c>
      <c r="C7466" s="1">
        <f t="shared" si="1058"/>
        <v>41950.624999981919</v>
      </c>
      <c r="D7466" s="7">
        <v>9.5303030303030294</v>
      </c>
      <c r="E7466" s="7"/>
      <c r="G7466">
        <v>59.01</v>
      </c>
      <c r="H7466" s="12">
        <v>605.25903520700604</v>
      </c>
      <c r="I7466" s="13">
        <f>$D$2*tarifas!$D$12/24</f>
        <v>1.4541666666666666</v>
      </c>
      <c r="J7466" s="13" t="e">
        <f>VLOOKUP(E7466&amp;" "&amp;F7466,tarifas!$A$13:$D$20,4,FALSE)*H7466</f>
        <v>#N/A</v>
      </c>
      <c r="K7466" s="13">
        <f>IF(F7466="COD1",tarifas!$D$11*(SUMIFS($H$11:$H$8770,$F$11:$F$8770,"=COD1",$B$11:$B$8770,"="&amp;B7466)/COUNTIFS($F$11:$F$8770,"=COD1",$B$11:$B$8770,"="&amp;B7466))/COUNTIFS($A$11:$A$8770,"="&amp;A7466,$F$11:$F$8770,"=COD1"),0)</f>
        <v>0</v>
      </c>
      <c r="L7466" s="13" t="e">
        <f>(VLOOKUP(F7466,tarifas!$C$7:$D$10,2,FALSE)+tarifas!$D$21)*datos!H7466</f>
        <v>#N/A</v>
      </c>
      <c r="M7466">
        <v>69.973039999999997</v>
      </c>
      <c r="N7466" s="13" t="e">
        <f t="shared" si="1052"/>
        <v>#N/A</v>
      </c>
      <c r="O7466">
        <f t="shared" si="1053"/>
        <v>69.973039999999997</v>
      </c>
      <c r="P7466" s="12">
        <f t="shared" si="1054"/>
        <v>535.28599520700607</v>
      </c>
      <c r="Q7466">
        <f t="shared" si="1055"/>
        <v>0</v>
      </c>
      <c r="R7466">
        <f>$D$2*tarifas!$D$12/24</f>
        <v>1.4541666666666666</v>
      </c>
      <c r="S7466" t="e">
        <f>VLOOKUP(E7466&amp;" "&amp;F7466,tarifas!$A$13:$D$20,4,FALSE)*P7466</f>
        <v>#N/A</v>
      </c>
      <c r="T7466">
        <f>IF(F7466="COD1",tarifas!$D$11*(SUMIFS($P$11:$P$8770,$F$11:$F$8770,"=COD1",$B$11:$B$8770,"="&amp;B7466)/COUNTIFS($F$11:$F$8770,"=COD1",$B$11:$B$8770,"="&amp;B7466))/COUNTIFS($A$11:$A$8770,"="&amp;A7466,$F$11:$F$8770,"=COD1"),0)</f>
        <v>0</v>
      </c>
      <c r="U7466" t="e">
        <f>(VLOOKUP(F7466,tarifas!$C$7:$D$10,2,FALSE)+tarifas!$D$21)*datos!P7466</f>
        <v>#N/A</v>
      </c>
      <c r="V7466" t="e">
        <f t="shared" si="1056"/>
        <v>#N/A</v>
      </c>
      <c r="W7466">
        <f t="shared" si="1057"/>
        <v>0</v>
      </c>
    </row>
    <row r="7467" spans="1:23" x14ac:dyDescent="0.25">
      <c r="A7467">
        <f t="shared" si="1050"/>
        <v>306</v>
      </c>
      <c r="B7467">
        <f t="shared" si="1051"/>
        <v>11</v>
      </c>
      <c r="C7467" s="1">
        <f t="shared" si="1058"/>
        <v>41950.666666648583</v>
      </c>
      <c r="D7467" s="7">
        <v>0</v>
      </c>
      <c r="E7467" s="7"/>
      <c r="G7467">
        <v>60.5</v>
      </c>
      <c r="H7467" s="12">
        <v>610.30653441513857</v>
      </c>
      <c r="I7467" s="13">
        <f>$D$2*tarifas!$D$12/24</f>
        <v>1.4541666666666666</v>
      </c>
      <c r="J7467" s="13" t="e">
        <f>VLOOKUP(E7467&amp;" "&amp;F7467,tarifas!$A$13:$D$20,4,FALSE)*H7467</f>
        <v>#N/A</v>
      </c>
      <c r="K7467" s="13">
        <f>IF(F7467="COD1",tarifas!$D$11*(SUMIFS($H$11:$H$8770,$F$11:$F$8770,"=COD1",$B$11:$B$8770,"="&amp;B7467)/COUNTIFS($F$11:$F$8770,"=COD1",$B$11:$B$8770,"="&amp;B7467))/COUNTIFS($A$11:$A$8770,"="&amp;A7467,$F$11:$F$8770,"=COD1"),0)</f>
        <v>0</v>
      </c>
      <c r="L7467" s="13" t="e">
        <f>(VLOOKUP(F7467,tarifas!$C$7:$D$10,2,FALSE)+tarifas!$D$21)*datos!H7467</f>
        <v>#N/A</v>
      </c>
      <c r="M7467">
        <v>36.381399999999999</v>
      </c>
      <c r="N7467" s="13" t="e">
        <f t="shared" si="1052"/>
        <v>#N/A</v>
      </c>
      <c r="O7467">
        <f t="shared" si="1053"/>
        <v>36.381399999999999</v>
      </c>
      <c r="P7467" s="12">
        <f t="shared" si="1054"/>
        <v>573.92513441513859</v>
      </c>
      <c r="Q7467">
        <f t="shared" si="1055"/>
        <v>0</v>
      </c>
      <c r="R7467">
        <f>$D$2*tarifas!$D$12/24</f>
        <v>1.4541666666666666</v>
      </c>
      <c r="S7467" t="e">
        <f>VLOOKUP(E7467&amp;" "&amp;F7467,tarifas!$A$13:$D$20,4,FALSE)*P7467</f>
        <v>#N/A</v>
      </c>
      <c r="T7467">
        <f>IF(F7467="COD1",tarifas!$D$11*(SUMIFS($P$11:$P$8770,$F$11:$F$8770,"=COD1",$B$11:$B$8770,"="&amp;B7467)/COUNTIFS($F$11:$F$8770,"=COD1",$B$11:$B$8770,"="&amp;B7467))/COUNTIFS($A$11:$A$8770,"="&amp;A7467,$F$11:$F$8770,"=COD1"),0)</f>
        <v>0</v>
      </c>
      <c r="U7467" t="e">
        <f>(VLOOKUP(F7467,tarifas!$C$7:$D$10,2,FALSE)+tarifas!$D$21)*datos!P7467</f>
        <v>#N/A</v>
      </c>
      <c r="V7467" t="e">
        <f t="shared" si="1056"/>
        <v>#N/A</v>
      </c>
      <c r="W7467">
        <f t="shared" si="1057"/>
        <v>0</v>
      </c>
    </row>
    <row r="7468" spans="1:23" x14ac:dyDescent="0.25">
      <c r="A7468">
        <f t="shared" si="1050"/>
        <v>306</v>
      </c>
      <c r="B7468">
        <f t="shared" si="1051"/>
        <v>11</v>
      </c>
      <c r="C7468" s="1">
        <f t="shared" si="1058"/>
        <v>41950.708333315248</v>
      </c>
      <c r="D7468" s="7">
        <v>0</v>
      </c>
      <c r="E7468" s="7"/>
      <c r="G7468">
        <v>63.8</v>
      </c>
      <c r="H7468" s="12">
        <v>563.22542486991028</v>
      </c>
      <c r="I7468" s="13">
        <f>$D$2*tarifas!$D$12/24</f>
        <v>1.4541666666666666</v>
      </c>
      <c r="J7468" s="13" t="e">
        <f>VLOOKUP(E7468&amp;" "&amp;F7468,tarifas!$A$13:$D$20,4,FALSE)*H7468</f>
        <v>#N/A</v>
      </c>
      <c r="K7468" s="13">
        <f>IF(F7468="COD1",tarifas!$D$11*(SUMIFS($H$11:$H$8770,$F$11:$F$8770,"=COD1",$B$11:$B$8770,"="&amp;B7468)/COUNTIFS($F$11:$F$8770,"=COD1",$B$11:$B$8770,"="&amp;B7468))/COUNTIFS($A$11:$A$8770,"="&amp;A7468,$F$11:$F$8770,"=COD1"),0)</f>
        <v>0</v>
      </c>
      <c r="L7468" s="13" t="e">
        <f>(VLOOKUP(F7468,tarifas!$C$7:$D$10,2,FALSE)+tarifas!$D$21)*datos!H7468</f>
        <v>#N/A</v>
      </c>
      <c r="M7468">
        <v>0</v>
      </c>
      <c r="N7468" s="13" t="e">
        <f t="shared" si="1052"/>
        <v>#N/A</v>
      </c>
      <c r="O7468">
        <f t="shared" si="1053"/>
        <v>0</v>
      </c>
      <c r="P7468" s="12">
        <f t="shared" si="1054"/>
        <v>563.22542486991028</v>
      </c>
      <c r="Q7468">
        <f t="shared" si="1055"/>
        <v>0</v>
      </c>
      <c r="R7468">
        <f>$D$2*tarifas!$D$12/24</f>
        <v>1.4541666666666666</v>
      </c>
      <c r="S7468" t="e">
        <f>VLOOKUP(E7468&amp;" "&amp;F7468,tarifas!$A$13:$D$20,4,FALSE)*P7468</f>
        <v>#N/A</v>
      </c>
      <c r="T7468">
        <f>IF(F7468="COD1",tarifas!$D$11*(SUMIFS($P$11:$P$8770,$F$11:$F$8770,"=COD1",$B$11:$B$8770,"="&amp;B7468)/COUNTIFS($F$11:$F$8770,"=COD1",$B$11:$B$8770,"="&amp;B7468))/COUNTIFS($A$11:$A$8770,"="&amp;A7468,$F$11:$F$8770,"=COD1"),0)</f>
        <v>0</v>
      </c>
      <c r="U7468" t="e">
        <f>(VLOOKUP(F7468,tarifas!$C$7:$D$10,2,FALSE)+tarifas!$D$21)*datos!P7468</f>
        <v>#N/A</v>
      </c>
      <c r="V7468" t="e">
        <f t="shared" si="1056"/>
        <v>#N/A</v>
      </c>
      <c r="W7468">
        <f t="shared" si="1057"/>
        <v>0</v>
      </c>
    </row>
    <row r="7469" spans="1:23" x14ac:dyDescent="0.25">
      <c r="A7469">
        <f t="shared" si="1050"/>
        <v>306</v>
      </c>
      <c r="B7469">
        <f t="shared" si="1051"/>
        <v>11</v>
      </c>
      <c r="C7469" s="1">
        <f t="shared" si="1058"/>
        <v>41950.749999981912</v>
      </c>
      <c r="D7469" s="7">
        <v>0</v>
      </c>
      <c r="E7469" s="7"/>
      <c r="G7469">
        <v>70.8</v>
      </c>
      <c r="H7469" s="12">
        <v>464.42101730946393</v>
      </c>
      <c r="I7469" s="13">
        <f>$D$2*tarifas!$D$12/24</f>
        <v>1.4541666666666666</v>
      </c>
      <c r="J7469" s="13" t="e">
        <f>VLOOKUP(E7469&amp;" "&amp;F7469,tarifas!$A$13:$D$20,4,FALSE)*H7469</f>
        <v>#N/A</v>
      </c>
      <c r="K7469" s="13">
        <f>IF(F7469="COD1",tarifas!$D$11*(SUMIFS($H$11:$H$8770,$F$11:$F$8770,"=COD1",$B$11:$B$8770,"="&amp;B7469)/COUNTIFS($F$11:$F$8770,"=COD1",$B$11:$B$8770,"="&amp;B7469))/COUNTIFS($A$11:$A$8770,"="&amp;A7469,$F$11:$F$8770,"=COD1"),0)</f>
        <v>0</v>
      </c>
      <c r="L7469" s="13" t="e">
        <f>(VLOOKUP(F7469,tarifas!$C$7:$D$10,2,FALSE)+tarifas!$D$21)*datos!H7469</f>
        <v>#N/A</v>
      </c>
      <c r="M7469">
        <v>0</v>
      </c>
      <c r="N7469" s="13" t="e">
        <f t="shared" si="1052"/>
        <v>#N/A</v>
      </c>
      <c r="O7469">
        <f t="shared" si="1053"/>
        <v>0</v>
      </c>
      <c r="P7469" s="12">
        <f t="shared" si="1054"/>
        <v>464.42101730946393</v>
      </c>
      <c r="Q7469">
        <f t="shared" si="1055"/>
        <v>0</v>
      </c>
      <c r="R7469">
        <f>$D$2*tarifas!$D$12/24</f>
        <v>1.4541666666666666</v>
      </c>
      <c r="S7469" t="e">
        <f>VLOOKUP(E7469&amp;" "&amp;F7469,tarifas!$A$13:$D$20,4,FALSE)*P7469</f>
        <v>#N/A</v>
      </c>
      <c r="T7469">
        <f>IF(F7469="COD1",tarifas!$D$11*(SUMIFS($P$11:$P$8770,$F$11:$F$8770,"=COD1",$B$11:$B$8770,"="&amp;B7469)/COUNTIFS($F$11:$F$8770,"=COD1",$B$11:$B$8770,"="&amp;B7469))/COUNTIFS($A$11:$A$8770,"="&amp;A7469,$F$11:$F$8770,"=COD1"),0)</f>
        <v>0</v>
      </c>
      <c r="U7469" t="e">
        <f>(VLOOKUP(F7469,tarifas!$C$7:$D$10,2,FALSE)+tarifas!$D$21)*datos!P7469</f>
        <v>#N/A</v>
      </c>
      <c r="V7469" t="e">
        <f t="shared" si="1056"/>
        <v>#N/A</v>
      </c>
      <c r="W7469">
        <f t="shared" si="1057"/>
        <v>0</v>
      </c>
    </row>
    <row r="7470" spans="1:23" x14ac:dyDescent="0.25">
      <c r="A7470">
        <f t="shared" si="1050"/>
        <v>306</v>
      </c>
      <c r="B7470">
        <f t="shared" si="1051"/>
        <v>11</v>
      </c>
      <c r="C7470" s="1">
        <f t="shared" si="1058"/>
        <v>41950.791666648576</v>
      </c>
      <c r="D7470" s="7">
        <v>0</v>
      </c>
      <c r="E7470" s="7"/>
      <c r="G7470">
        <v>75</v>
      </c>
      <c r="H7470" s="12">
        <v>351.55993052350721</v>
      </c>
      <c r="I7470" s="13">
        <f>$D$2*tarifas!$D$12/24</f>
        <v>1.4541666666666666</v>
      </c>
      <c r="J7470" s="13" t="e">
        <f>VLOOKUP(E7470&amp;" "&amp;F7470,tarifas!$A$13:$D$20,4,FALSE)*H7470</f>
        <v>#N/A</v>
      </c>
      <c r="K7470" s="13">
        <f>IF(F7470="COD1",tarifas!$D$11*(SUMIFS($H$11:$H$8770,$F$11:$F$8770,"=COD1",$B$11:$B$8770,"="&amp;B7470)/COUNTIFS($F$11:$F$8770,"=COD1",$B$11:$B$8770,"="&amp;B7470))/COUNTIFS($A$11:$A$8770,"="&amp;A7470,$F$11:$F$8770,"=COD1"),0)</f>
        <v>0</v>
      </c>
      <c r="L7470" s="13" t="e">
        <f>(VLOOKUP(F7470,tarifas!$C$7:$D$10,2,FALSE)+tarifas!$D$21)*datos!H7470</f>
        <v>#N/A</v>
      </c>
      <c r="M7470">
        <v>0</v>
      </c>
      <c r="N7470" s="13" t="e">
        <f t="shared" si="1052"/>
        <v>#N/A</v>
      </c>
      <c r="O7470">
        <f t="shared" si="1053"/>
        <v>0</v>
      </c>
      <c r="P7470" s="12">
        <f t="shared" si="1054"/>
        <v>351.55993052350721</v>
      </c>
      <c r="Q7470">
        <f t="shared" si="1055"/>
        <v>0</v>
      </c>
      <c r="R7470">
        <f>$D$2*tarifas!$D$12/24</f>
        <v>1.4541666666666666</v>
      </c>
      <c r="S7470" t="e">
        <f>VLOOKUP(E7470&amp;" "&amp;F7470,tarifas!$A$13:$D$20,4,FALSE)*P7470</f>
        <v>#N/A</v>
      </c>
      <c r="T7470">
        <f>IF(F7470="COD1",tarifas!$D$11*(SUMIFS($P$11:$P$8770,$F$11:$F$8770,"=COD1",$B$11:$B$8770,"="&amp;B7470)/COUNTIFS($F$11:$F$8770,"=COD1",$B$11:$B$8770,"="&amp;B7470))/COUNTIFS($A$11:$A$8770,"="&amp;A7470,$F$11:$F$8770,"=COD1"),0)</f>
        <v>0</v>
      </c>
      <c r="U7470" t="e">
        <f>(VLOOKUP(F7470,tarifas!$C$7:$D$10,2,FALSE)+tarifas!$D$21)*datos!P7470</f>
        <v>#N/A</v>
      </c>
      <c r="V7470" t="e">
        <f t="shared" si="1056"/>
        <v>#N/A</v>
      </c>
      <c r="W7470">
        <f t="shared" si="1057"/>
        <v>0</v>
      </c>
    </row>
    <row r="7471" spans="1:23" x14ac:dyDescent="0.25">
      <c r="A7471">
        <f t="shared" si="1050"/>
        <v>306</v>
      </c>
      <c r="B7471">
        <f t="shared" si="1051"/>
        <v>11</v>
      </c>
      <c r="C7471" s="1">
        <f t="shared" si="1058"/>
        <v>41950.83333331524</v>
      </c>
      <c r="D7471" s="7">
        <v>0</v>
      </c>
      <c r="E7471" s="7"/>
      <c r="G7471">
        <v>77.099999999999994</v>
      </c>
      <c r="H7471" s="12">
        <v>261.3800202396227</v>
      </c>
      <c r="I7471" s="13">
        <f>$D$2*tarifas!$D$12/24</f>
        <v>1.4541666666666666</v>
      </c>
      <c r="J7471" s="13" t="e">
        <f>VLOOKUP(E7471&amp;" "&amp;F7471,tarifas!$A$13:$D$20,4,FALSE)*H7471</f>
        <v>#N/A</v>
      </c>
      <c r="K7471" s="13">
        <f>IF(F7471="COD1",tarifas!$D$11*(SUMIFS($H$11:$H$8770,$F$11:$F$8770,"=COD1",$B$11:$B$8770,"="&amp;B7471)/COUNTIFS($F$11:$F$8770,"=COD1",$B$11:$B$8770,"="&amp;B7471))/COUNTIFS($A$11:$A$8770,"="&amp;A7471,$F$11:$F$8770,"=COD1"),0)</f>
        <v>0</v>
      </c>
      <c r="L7471" s="13" t="e">
        <f>(VLOOKUP(F7471,tarifas!$C$7:$D$10,2,FALSE)+tarifas!$D$21)*datos!H7471</f>
        <v>#N/A</v>
      </c>
      <c r="M7471">
        <v>0</v>
      </c>
      <c r="N7471" s="13" t="e">
        <f t="shared" si="1052"/>
        <v>#N/A</v>
      </c>
      <c r="O7471">
        <f t="shared" si="1053"/>
        <v>0</v>
      </c>
      <c r="P7471" s="12">
        <f t="shared" si="1054"/>
        <v>261.3800202396227</v>
      </c>
      <c r="Q7471">
        <f t="shared" si="1055"/>
        <v>0</v>
      </c>
      <c r="R7471">
        <f>$D$2*tarifas!$D$12/24</f>
        <v>1.4541666666666666</v>
      </c>
      <c r="S7471" t="e">
        <f>VLOOKUP(E7471&amp;" "&amp;F7471,tarifas!$A$13:$D$20,4,FALSE)*P7471</f>
        <v>#N/A</v>
      </c>
      <c r="T7471">
        <f>IF(F7471="COD1",tarifas!$D$11*(SUMIFS($P$11:$P$8770,$F$11:$F$8770,"=COD1",$B$11:$B$8770,"="&amp;B7471)/COUNTIFS($F$11:$F$8770,"=COD1",$B$11:$B$8770,"="&amp;B7471))/COUNTIFS($A$11:$A$8770,"="&amp;A7471,$F$11:$F$8770,"=COD1"),0)</f>
        <v>0</v>
      </c>
      <c r="U7471" t="e">
        <f>(VLOOKUP(F7471,tarifas!$C$7:$D$10,2,FALSE)+tarifas!$D$21)*datos!P7471</f>
        <v>#N/A</v>
      </c>
      <c r="V7471" t="e">
        <f t="shared" si="1056"/>
        <v>#N/A</v>
      </c>
      <c r="W7471">
        <f t="shared" si="1057"/>
        <v>0</v>
      </c>
    </row>
    <row r="7472" spans="1:23" x14ac:dyDescent="0.25">
      <c r="A7472">
        <f t="shared" si="1050"/>
        <v>306</v>
      </c>
      <c r="B7472">
        <f t="shared" si="1051"/>
        <v>11</v>
      </c>
      <c r="C7472" s="1">
        <f t="shared" si="1058"/>
        <v>41950.874999981905</v>
      </c>
      <c r="D7472" s="7">
        <v>0</v>
      </c>
      <c r="E7472" s="7"/>
      <c r="G7472">
        <v>71.81</v>
      </c>
      <c r="H7472" s="12">
        <v>235.99963436042651</v>
      </c>
      <c r="I7472" s="13">
        <f>$D$2*tarifas!$D$12/24</f>
        <v>1.4541666666666666</v>
      </c>
      <c r="J7472" s="13" t="e">
        <f>VLOOKUP(E7472&amp;" "&amp;F7472,tarifas!$A$13:$D$20,4,FALSE)*H7472</f>
        <v>#N/A</v>
      </c>
      <c r="K7472" s="13">
        <f>IF(F7472="COD1",tarifas!$D$11*(SUMIFS($H$11:$H$8770,$F$11:$F$8770,"=COD1",$B$11:$B$8770,"="&amp;B7472)/COUNTIFS($F$11:$F$8770,"=COD1",$B$11:$B$8770,"="&amp;B7472))/COUNTIFS($A$11:$A$8770,"="&amp;A7472,$F$11:$F$8770,"=COD1"),0)</f>
        <v>0</v>
      </c>
      <c r="L7472" s="13" t="e">
        <f>(VLOOKUP(F7472,tarifas!$C$7:$D$10,2,FALSE)+tarifas!$D$21)*datos!H7472</f>
        <v>#N/A</v>
      </c>
      <c r="M7472">
        <v>0</v>
      </c>
      <c r="N7472" s="13" t="e">
        <f t="shared" si="1052"/>
        <v>#N/A</v>
      </c>
      <c r="O7472">
        <f t="shared" si="1053"/>
        <v>0</v>
      </c>
      <c r="P7472" s="12">
        <f t="shared" si="1054"/>
        <v>235.99963436042651</v>
      </c>
      <c r="Q7472">
        <f t="shared" si="1055"/>
        <v>0</v>
      </c>
      <c r="R7472">
        <f>$D$2*tarifas!$D$12/24</f>
        <v>1.4541666666666666</v>
      </c>
      <c r="S7472" t="e">
        <f>VLOOKUP(E7472&amp;" "&amp;F7472,tarifas!$A$13:$D$20,4,FALSE)*P7472</f>
        <v>#N/A</v>
      </c>
      <c r="T7472">
        <f>IF(F7472="COD1",tarifas!$D$11*(SUMIFS($P$11:$P$8770,$F$11:$F$8770,"=COD1",$B$11:$B$8770,"="&amp;B7472)/COUNTIFS($F$11:$F$8770,"=COD1",$B$11:$B$8770,"="&amp;B7472))/COUNTIFS($A$11:$A$8770,"="&amp;A7472,$F$11:$F$8770,"=COD1"),0)</f>
        <v>0</v>
      </c>
      <c r="U7472" t="e">
        <f>(VLOOKUP(F7472,tarifas!$C$7:$D$10,2,FALSE)+tarifas!$D$21)*datos!P7472</f>
        <v>#N/A</v>
      </c>
      <c r="V7472" t="e">
        <f t="shared" si="1056"/>
        <v>#N/A</v>
      </c>
      <c r="W7472">
        <f t="shared" si="1057"/>
        <v>0</v>
      </c>
    </row>
    <row r="7473" spans="1:23" x14ac:dyDescent="0.25">
      <c r="A7473">
        <f t="shared" si="1050"/>
        <v>306</v>
      </c>
      <c r="B7473">
        <f t="shared" si="1051"/>
        <v>11</v>
      </c>
      <c r="C7473" s="1">
        <f t="shared" si="1058"/>
        <v>41950.916666648569</v>
      </c>
      <c r="D7473" s="7">
        <v>0</v>
      </c>
      <c r="E7473" s="7"/>
      <c r="G7473">
        <v>67.8</v>
      </c>
      <c r="H7473" s="12">
        <v>228.8690676758101</v>
      </c>
      <c r="I7473" s="13">
        <f>$D$2*tarifas!$D$12/24</f>
        <v>1.4541666666666666</v>
      </c>
      <c r="J7473" s="13" t="e">
        <f>VLOOKUP(E7473&amp;" "&amp;F7473,tarifas!$A$13:$D$20,4,FALSE)*H7473</f>
        <v>#N/A</v>
      </c>
      <c r="K7473" s="13">
        <f>IF(F7473="COD1",tarifas!$D$11*(SUMIFS($H$11:$H$8770,$F$11:$F$8770,"=COD1",$B$11:$B$8770,"="&amp;B7473)/COUNTIFS($F$11:$F$8770,"=COD1",$B$11:$B$8770,"="&amp;B7473))/COUNTIFS($A$11:$A$8770,"="&amp;A7473,$F$11:$F$8770,"=COD1"),0)</f>
        <v>0</v>
      </c>
      <c r="L7473" s="13" t="e">
        <f>(VLOOKUP(F7473,tarifas!$C$7:$D$10,2,FALSE)+tarifas!$D$21)*datos!H7473</f>
        <v>#N/A</v>
      </c>
      <c r="M7473">
        <v>0</v>
      </c>
      <c r="N7473" s="13" t="e">
        <f t="shared" si="1052"/>
        <v>#N/A</v>
      </c>
      <c r="O7473">
        <f t="shared" si="1053"/>
        <v>0</v>
      </c>
      <c r="P7473" s="12">
        <f t="shared" si="1054"/>
        <v>228.8690676758101</v>
      </c>
      <c r="Q7473">
        <f t="shared" si="1055"/>
        <v>0</v>
      </c>
      <c r="R7473">
        <f>$D$2*tarifas!$D$12/24</f>
        <v>1.4541666666666666</v>
      </c>
      <c r="S7473" t="e">
        <f>VLOOKUP(E7473&amp;" "&amp;F7473,tarifas!$A$13:$D$20,4,FALSE)*P7473</f>
        <v>#N/A</v>
      </c>
      <c r="T7473">
        <f>IF(F7473="COD1",tarifas!$D$11*(SUMIFS($P$11:$P$8770,$F$11:$F$8770,"=COD1",$B$11:$B$8770,"="&amp;B7473)/COUNTIFS($F$11:$F$8770,"=COD1",$B$11:$B$8770,"="&amp;B7473))/COUNTIFS($A$11:$A$8770,"="&amp;A7473,$F$11:$F$8770,"=COD1"),0)</f>
        <v>0</v>
      </c>
      <c r="U7473" t="e">
        <f>(VLOOKUP(F7473,tarifas!$C$7:$D$10,2,FALSE)+tarifas!$D$21)*datos!P7473</f>
        <v>#N/A</v>
      </c>
      <c r="V7473" t="e">
        <f t="shared" si="1056"/>
        <v>#N/A</v>
      </c>
      <c r="W7473">
        <f t="shared" si="1057"/>
        <v>0</v>
      </c>
    </row>
    <row r="7474" spans="1:23" x14ac:dyDescent="0.25">
      <c r="A7474">
        <f t="shared" si="1050"/>
        <v>306</v>
      </c>
      <c r="B7474">
        <f t="shared" si="1051"/>
        <v>11</v>
      </c>
      <c r="C7474" s="1">
        <f t="shared" si="1058"/>
        <v>41950.958333315233</v>
      </c>
      <c r="D7474" s="7">
        <v>0</v>
      </c>
      <c r="E7474" s="7"/>
      <c r="G7474">
        <v>64.430000000000007</v>
      </c>
      <c r="H7474" s="12">
        <v>226.64293192284197</v>
      </c>
      <c r="I7474" s="13">
        <f>$D$2*tarifas!$D$12/24</f>
        <v>1.4541666666666666</v>
      </c>
      <c r="J7474" s="13" t="e">
        <f>VLOOKUP(E7474&amp;" "&amp;F7474,tarifas!$A$13:$D$20,4,FALSE)*H7474</f>
        <v>#N/A</v>
      </c>
      <c r="K7474" s="13">
        <f>IF(F7474="COD1",tarifas!$D$11*(SUMIFS($H$11:$H$8770,$F$11:$F$8770,"=COD1",$B$11:$B$8770,"="&amp;B7474)/COUNTIFS($F$11:$F$8770,"=COD1",$B$11:$B$8770,"="&amp;B7474))/COUNTIFS($A$11:$A$8770,"="&amp;A7474,$F$11:$F$8770,"=COD1"),0)</f>
        <v>0</v>
      </c>
      <c r="L7474" s="13" t="e">
        <f>(VLOOKUP(F7474,tarifas!$C$7:$D$10,2,FALSE)+tarifas!$D$21)*datos!H7474</f>
        <v>#N/A</v>
      </c>
      <c r="M7474">
        <v>0</v>
      </c>
      <c r="N7474" s="13" t="e">
        <f t="shared" si="1052"/>
        <v>#N/A</v>
      </c>
      <c r="O7474">
        <f t="shared" si="1053"/>
        <v>0</v>
      </c>
      <c r="P7474" s="12">
        <f t="shared" si="1054"/>
        <v>226.64293192284197</v>
      </c>
      <c r="Q7474">
        <f t="shared" si="1055"/>
        <v>0</v>
      </c>
      <c r="R7474">
        <f>$D$2*tarifas!$D$12/24</f>
        <v>1.4541666666666666</v>
      </c>
      <c r="S7474" t="e">
        <f>VLOOKUP(E7474&amp;" "&amp;F7474,tarifas!$A$13:$D$20,4,FALSE)*P7474</f>
        <v>#N/A</v>
      </c>
      <c r="T7474">
        <f>IF(F7474="COD1",tarifas!$D$11*(SUMIFS($P$11:$P$8770,$F$11:$F$8770,"=COD1",$B$11:$B$8770,"="&amp;B7474)/COUNTIFS($F$11:$F$8770,"=COD1",$B$11:$B$8770,"="&amp;B7474))/COUNTIFS($A$11:$A$8770,"="&amp;A7474,$F$11:$F$8770,"=COD1"),0)</f>
        <v>0</v>
      </c>
      <c r="U7474" t="e">
        <f>(VLOOKUP(F7474,tarifas!$C$7:$D$10,2,FALSE)+tarifas!$D$21)*datos!P7474</f>
        <v>#N/A</v>
      </c>
      <c r="V7474" t="e">
        <f t="shared" si="1056"/>
        <v>#N/A</v>
      </c>
      <c r="W7474">
        <f t="shared" si="1057"/>
        <v>0</v>
      </c>
    </row>
    <row r="7475" spans="1:23" x14ac:dyDescent="0.25">
      <c r="A7475">
        <f t="shared" si="1050"/>
        <v>307</v>
      </c>
      <c r="B7475">
        <f t="shared" si="1051"/>
        <v>11</v>
      </c>
      <c r="C7475" s="1">
        <f t="shared" si="1058"/>
        <v>41950.999999981897</v>
      </c>
      <c r="D7475" s="7">
        <v>0</v>
      </c>
      <c r="E7475" s="7"/>
      <c r="G7475">
        <v>59.94</v>
      </c>
      <c r="H7475" s="12">
        <v>225.40571382432091</v>
      </c>
      <c r="I7475" s="13">
        <f>$D$2*tarifas!$D$12/24</f>
        <v>1.4541666666666666</v>
      </c>
      <c r="J7475" s="13" t="e">
        <f>VLOOKUP(E7475&amp;" "&amp;F7475,tarifas!$A$13:$D$20,4,FALSE)*H7475</f>
        <v>#N/A</v>
      </c>
      <c r="K7475" s="13">
        <f>IF(F7475="COD1",tarifas!$D$11*(SUMIFS($H$11:$H$8770,$F$11:$F$8770,"=COD1",$B$11:$B$8770,"="&amp;B7475)/COUNTIFS($F$11:$F$8770,"=COD1",$B$11:$B$8770,"="&amp;B7475))/COUNTIFS($A$11:$A$8770,"="&amp;A7475,$F$11:$F$8770,"=COD1"),0)</f>
        <v>0</v>
      </c>
      <c r="L7475" s="13" t="e">
        <f>(VLOOKUP(F7475,tarifas!$C$7:$D$10,2,FALSE)+tarifas!$D$21)*datos!H7475</f>
        <v>#N/A</v>
      </c>
      <c r="M7475">
        <v>0</v>
      </c>
      <c r="N7475" s="13" t="e">
        <f t="shared" si="1052"/>
        <v>#N/A</v>
      </c>
      <c r="O7475">
        <f t="shared" si="1053"/>
        <v>0</v>
      </c>
      <c r="P7475" s="12">
        <f t="shared" si="1054"/>
        <v>225.40571382432091</v>
      </c>
      <c r="Q7475">
        <f t="shared" si="1055"/>
        <v>0</v>
      </c>
      <c r="R7475">
        <f>$D$2*tarifas!$D$12/24</f>
        <v>1.4541666666666666</v>
      </c>
      <c r="S7475" t="e">
        <f>VLOOKUP(E7475&amp;" "&amp;F7475,tarifas!$A$13:$D$20,4,FALSE)*P7475</f>
        <v>#N/A</v>
      </c>
      <c r="T7475">
        <f>IF(F7475="COD1",tarifas!$D$11*(SUMIFS($P$11:$P$8770,$F$11:$F$8770,"=COD1",$B$11:$B$8770,"="&amp;B7475)/COUNTIFS($F$11:$F$8770,"=COD1",$B$11:$B$8770,"="&amp;B7475))/COUNTIFS($A$11:$A$8770,"="&amp;A7475,$F$11:$F$8770,"=COD1"),0)</f>
        <v>0</v>
      </c>
      <c r="U7475" t="e">
        <f>(VLOOKUP(F7475,tarifas!$C$7:$D$10,2,FALSE)+tarifas!$D$21)*datos!P7475</f>
        <v>#N/A</v>
      </c>
      <c r="V7475" t="e">
        <f t="shared" si="1056"/>
        <v>#N/A</v>
      </c>
      <c r="W7475">
        <f t="shared" si="1057"/>
        <v>0</v>
      </c>
    </row>
    <row r="7476" spans="1:23" x14ac:dyDescent="0.25">
      <c r="A7476">
        <f t="shared" si="1050"/>
        <v>307</v>
      </c>
      <c r="B7476">
        <f t="shared" si="1051"/>
        <v>11</v>
      </c>
      <c r="C7476" s="1">
        <f t="shared" si="1058"/>
        <v>41951.041666648562</v>
      </c>
      <c r="D7476" s="7">
        <v>0</v>
      </c>
      <c r="E7476" s="7"/>
      <c r="G7476">
        <v>57.3</v>
      </c>
      <c r="H7476" s="12">
        <v>222.85286405921232</v>
      </c>
      <c r="I7476" s="13">
        <f>$D$2*tarifas!$D$12/24</f>
        <v>1.4541666666666666</v>
      </c>
      <c r="J7476" s="13" t="e">
        <f>VLOOKUP(E7476&amp;" "&amp;F7476,tarifas!$A$13:$D$20,4,FALSE)*H7476</f>
        <v>#N/A</v>
      </c>
      <c r="K7476" s="13">
        <f>IF(F7476="COD1",tarifas!$D$11*(SUMIFS($H$11:$H$8770,$F$11:$F$8770,"=COD1",$B$11:$B$8770,"="&amp;B7476)/COUNTIFS($F$11:$F$8770,"=COD1",$B$11:$B$8770,"="&amp;B7476))/COUNTIFS($A$11:$A$8770,"="&amp;A7476,$F$11:$F$8770,"=COD1"),0)</f>
        <v>0</v>
      </c>
      <c r="L7476" s="13" t="e">
        <f>(VLOOKUP(F7476,tarifas!$C$7:$D$10,2,FALSE)+tarifas!$D$21)*datos!H7476</f>
        <v>#N/A</v>
      </c>
      <c r="M7476">
        <v>0</v>
      </c>
      <c r="N7476" s="13" t="e">
        <f t="shared" si="1052"/>
        <v>#N/A</v>
      </c>
      <c r="O7476">
        <f t="shared" si="1053"/>
        <v>0</v>
      </c>
      <c r="P7476" s="12">
        <f t="shared" si="1054"/>
        <v>222.85286405921232</v>
      </c>
      <c r="Q7476">
        <f t="shared" si="1055"/>
        <v>0</v>
      </c>
      <c r="R7476">
        <f>$D$2*tarifas!$D$12/24</f>
        <v>1.4541666666666666</v>
      </c>
      <c r="S7476" t="e">
        <f>VLOOKUP(E7476&amp;" "&amp;F7476,tarifas!$A$13:$D$20,4,FALSE)*P7476</f>
        <v>#N/A</v>
      </c>
      <c r="T7476">
        <f>IF(F7476="COD1",tarifas!$D$11*(SUMIFS($P$11:$P$8770,$F$11:$F$8770,"=COD1",$B$11:$B$8770,"="&amp;B7476)/COUNTIFS($F$11:$F$8770,"=COD1",$B$11:$B$8770,"="&amp;B7476))/COUNTIFS($A$11:$A$8770,"="&amp;A7476,$F$11:$F$8770,"=COD1"),0)</f>
        <v>0</v>
      </c>
      <c r="U7476" t="e">
        <f>(VLOOKUP(F7476,tarifas!$C$7:$D$10,2,FALSE)+tarifas!$D$21)*datos!P7476</f>
        <v>#N/A</v>
      </c>
      <c r="V7476" t="e">
        <f t="shared" si="1056"/>
        <v>#N/A</v>
      </c>
      <c r="W7476">
        <f t="shared" si="1057"/>
        <v>0</v>
      </c>
    </row>
    <row r="7477" spans="1:23" x14ac:dyDescent="0.25">
      <c r="A7477">
        <f t="shared" si="1050"/>
        <v>307</v>
      </c>
      <c r="B7477">
        <f t="shared" si="1051"/>
        <v>11</v>
      </c>
      <c r="C7477" s="1">
        <f t="shared" si="1058"/>
        <v>41951.083333315226</v>
      </c>
      <c r="D7477" s="7">
        <v>0</v>
      </c>
      <c r="E7477" s="7"/>
      <c r="G7477">
        <v>55.96</v>
      </c>
      <c r="H7477" s="12">
        <v>221.74423401986959</v>
      </c>
      <c r="I7477" s="13">
        <f>$D$2*tarifas!$D$12/24</f>
        <v>1.4541666666666666</v>
      </c>
      <c r="J7477" s="13" t="e">
        <f>VLOOKUP(E7477&amp;" "&amp;F7477,tarifas!$A$13:$D$20,4,FALSE)*H7477</f>
        <v>#N/A</v>
      </c>
      <c r="K7477" s="13">
        <f>IF(F7477="COD1",tarifas!$D$11*(SUMIFS($H$11:$H$8770,$F$11:$F$8770,"=COD1",$B$11:$B$8770,"="&amp;B7477)/COUNTIFS($F$11:$F$8770,"=COD1",$B$11:$B$8770,"="&amp;B7477))/COUNTIFS($A$11:$A$8770,"="&amp;A7477,$F$11:$F$8770,"=COD1"),0)</f>
        <v>0</v>
      </c>
      <c r="L7477" s="13" t="e">
        <f>(VLOOKUP(F7477,tarifas!$C$7:$D$10,2,FALSE)+tarifas!$D$21)*datos!H7477</f>
        <v>#N/A</v>
      </c>
      <c r="M7477">
        <v>0</v>
      </c>
      <c r="N7477" s="13" t="e">
        <f t="shared" si="1052"/>
        <v>#N/A</v>
      </c>
      <c r="O7477">
        <f t="shared" si="1053"/>
        <v>0</v>
      </c>
      <c r="P7477" s="12">
        <f t="shared" si="1054"/>
        <v>221.74423401986959</v>
      </c>
      <c r="Q7477">
        <f t="shared" si="1055"/>
        <v>0</v>
      </c>
      <c r="R7477">
        <f>$D$2*tarifas!$D$12/24</f>
        <v>1.4541666666666666</v>
      </c>
      <c r="S7477" t="e">
        <f>VLOOKUP(E7477&amp;" "&amp;F7477,tarifas!$A$13:$D$20,4,FALSE)*P7477</f>
        <v>#N/A</v>
      </c>
      <c r="T7477">
        <f>IF(F7477="COD1",tarifas!$D$11*(SUMIFS($P$11:$P$8770,$F$11:$F$8770,"=COD1",$B$11:$B$8770,"="&amp;B7477)/COUNTIFS($F$11:$F$8770,"=COD1",$B$11:$B$8770,"="&amp;B7477))/COUNTIFS($A$11:$A$8770,"="&amp;A7477,$F$11:$F$8770,"=COD1"),0)</f>
        <v>0</v>
      </c>
      <c r="U7477" t="e">
        <f>(VLOOKUP(F7477,tarifas!$C$7:$D$10,2,FALSE)+tarifas!$D$21)*datos!P7477</f>
        <v>#N/A</v>
      </c>
      <c r="V7477" t="e">
        <f t="shared" si="1056"/>
        <v>#N/A</v>
      </c>
      <c r="W7477">
        <f t="shared" si="1057"/>
        <v>0</v>
      </c>
    </row>
    <row r="7478" spans="1:23" x14ac:dyDescent="0.25">
      <c r="A7478">
        <f t="shared" si="1050"/>
        <v>307</v>
      </c>
      <c r="B7478">
        <f t="shared" si="1051"/>
        <v>11</v>
      </c>
      <c r="C7478" s="1">
        <f t="shared" si="1058"/>
        <v>41951.12499998189</v>
      </c>
      <c r="D7478" s="7">
        <v>0</v>
      </c>
      <c r="E7478" s="7"/>
      <c r="G7478">
        <v>54.87</v>
      </c>
      <c r="H7478" s="12">
        <v>218.62422175754784</v>
      </c>
      <c r="I7478" s="13">
        <f>$D$2*tarifas!$D$12/24</f>
        <v>1.4541666666666666</v>
      </c>
      <c r="J7478" s="13" t="e">
        <f>VLOOKUP(E7478&amp;" "&amp;F7478,tarifas!$A$13:$D$20,4,FALSE)*H7478</f>
        <v>#N/A</v>
      </c>
      <c r="K7478" s="13">
        <f>IF(F7478="COD1",tarifas!$D$11*(SUMIFS($H$11:$H$8770,$F$11:$F$8770,"=COD1",$B$11:$B$8770,"="&amp;B7478)/COUNTIFS($F$11:$F$8770,"=COD1",$B$11:$B$8770,"="&amp;B7478))/COUNTIFS($A$11:$A$8770,"="&amp;A7478,$F$11:$F$8770,"=COD1"),0)</f>
        <v>0</v>
      </c>
      <c r="L7478" s="13" t="e">
        <f>(VLOOKUP(F7478,tarifas!$C$7:$D$10,2,FALSE)+tarifas!$D$21)*datos!H7478</f>
        <v>#N/A</v>
      </c>
      <c r="M7478">
        <v>0</v>
      </c>
      <c r="N7478" s="13" t="e">
        <f t="shared" si="1052"/>
        <v>#N/A</v>
      </c>
      <c r="O7478">
        <f t="shared" si="1053"/>
        <v>0</v>
      </c>
      <c r="P7478" s="12">
        <f t="shared" si="1054"/>
        <v>218.62422175754784</v>
      </c>
      <c r="Q7478">
        <f t="shared" si="1055"/>
        <v>0</v>
      </c>
      <c r="R7478">
        <f>$D$2*tarifas!$D$12/24</f>
        <v>1.4541666666666666</v>
      </c>
      <c r="S7478" t="e">
        <f>VLOOKUP(E7478&amp;" "&amp;F7478,tarifas!$A$13:$D$20,4,FALSE)*P7478</f>
        <v>#N/A</v>
      </c>
      <c r="T7478">
        <f>IF(F7478="COD1",tarifas!$D$11*(SUMIFS($P$11:$P$8770,$F$11:$F$8770,"=COD1",$B$11:$B$8770,"="&amp;B7478)/COUNTIFS($F$11:$F$8770,"=COD1",$B$11:$B$8770,"="&amp;B7478))/COUNTIFS($A$11:$A$8770,"="&amp;A7478,$F$11:$F$8770,"=COD1"),0)</f>
        <v>0</v>
      </c>
      <c r="U7478" t="e">
        <f>(VLOOKUP(F7478,tarifas!$C$7:$D$10,2,FALSE)+tarifas!$D$21)*datos!P7478</f>
        <v>#N/A</v>
      </c>
      <c r="V7478" t="e">
        <f t="shared" si="1056"/>
        <v>#N/A</v>
      </c>
      <c r="W7478">
        <f t="shared" si="1057"/>
        <v>0</v>
      </c>
    </row>
    <row r="7479" spans="1:23" x14ac:dyDescent="0.25">
      <c r="A7479">
        <f t="shared" si="1050"/>
        <v>307</v>
      </c>
      <c r="B7479">
        <f t="shared" si="1051"/>
        <v>11</v>
      </c>
      <c r="C7479" s="1">
        <f t="shared" si="1058"/>
        <v>41951.166666648554</v>
      </c>
      <c r="D7479" s="7">
        <v>0</v>
      </c>
      <c r="E7479" s="7"/>
      <c r="G7479">
        <v>48.56</v>
      </c>
      <c r="H7479" s="12">
        <v>217.90978068377242</v>
      </c>
      <c r="I7479" s="13">
        <f>$D$2*tarifas!$D$12/24</f>
        <v>1.4541666666666666</v>
      </c>
      <c r="J7479" s="13" t="e">
        <f>VLOOKUP(E7479&amp;" "&amp;F7479,tarifas!$A$13:$D$20,4,FALSE)*H7479</f>
        <v>#N/A</v>
      </c>
      <c r="K7479" s="13">
        <f>IF(F7479="COD1",tarifas!$D$11*(SUMIFS($H$11:$H$8770,$F$11:$F$8770,"=COD1",$B$11:$B$8770,"="&amp;B7479)/COUNTIFS($F$11:$F$8770,"=COD1",$B$11:$B$8770,"="&amp;B7479))/COUNTIFS($A$11:$A$8770,"="&amp;A7479,$F$11:$F$8770,"=COD1"),0)</f>
        <v>0</v>
      </c>
      <c r="L7479" s="13" t="e">
        <f>(VLOOKUP(F7479,tarifas!$C$7:$D$10,2,FALSE)+tarifas!$D$21)*datos!H7479</f>
        <v>#N/A</v>
      </c>
      <c r="M7479">
        <v>0</v>
      </c>
      <c r="N7479" s="13" t="e">
        <f t="shared" si="1052"/>
        <v>#N/A</v>
      </c>
      <c r="O7479">
        <f t="shared" si="1053"/>
        <v>0</v>
      </c>
      <c r="P7479" s="12">
        <f t="shared" si="1054"/>
        <v>217.90978068377242</v>
      </c>
      <c r="Q7479">
        <f t="shared" si="1055"/>
        <v>0</v>
      </c>
      <c r="R7479">
        <f>$D$2*tarifas!$D$12/24</f>
        <v>1.4541666666666666</v>
      </c>
      <c r="S7479" t="e">
        <f>VLOOKUP(E7479&amp;" "&amp;F7479,tarifas!$A$13:$D$20,4,FALSE)*P7479</f>
        <v>#N/A</v>
      </c>
      <c r="T7479">
        <f>IF(F7479="COD1",tarifas!$D$11*(SUMIFS($P$11:$P$8770,$F$11:$F$8770,"=COD1",$B$11:$B$8770,"="&amp;B7479)/COUNTIFS($F$11:$F$8770,"=COD1",$B$11:$B$8770,"="&amp;B7479))/COUNTIFS($A$11:$A$8770,"="&amp;A7479,$F$11:$F$8770,"=COD1"),0)</f>
        <v>0</v>
      </c>
      <c r="U7479" t="e">
        <f>(VLOOKUP(F7479,tarifas!$C$7:$D$10,2,FALSE)+tarifas!$D$21)*datos!P7479</f>
        <v>#N/A</v>
      </c>
      <c r="V7479" t="e">
        <f t="shared" si="1056"/>
        <v>#N/A</v>
      </c>
      <c r="W7479">
        <f t="shared" si="1057"/>
        <v>0</v>
      </c>
    </row>
    <row r="7480" spans="1:23" x14ac:dyDescent="0.25">
      <c r="A7480">
        <f t="shared" si="1050"/>
        <v>307</v>
      </c>
      <c r="B7480">
        <f t="shared" si="1051"/>
        <v>11</v>
      </c>
      <c r="C7480" s="1">
        <f t="shared" si="1058"/>
        <v>41951.208333315219</v>
      </c>
      <c r="D7480" s="7">
        <v>0</v>
      </c>
      <c r="E7480" s="7"/>
      <c r="G7480">
        <v>44.83</v>
      </c>
      <c r="H7480" s="12">
        <v>216.86692409063107</v>
      </c>
      <c r="I7480" s="13">
        <f>$D$2*tarifas!$D$12/24</f>
        <v>1.4541666666666666</v>
      </c>
      <c r="J7480" s="13" t="e">
        <f>VLOOKUP(E7480&amp;" "&amp;F7480,tarifas!$A$13:$D$20,4,FALSE)*H7480</f>
        <v>#N/A</v>
      </c>
      <c r="K7480" s="13">
        <f>IF(F7480="COD1",tarifas!$D$11*(SUMIFS($H$11:$H$8770,$F$11:$F$8770,"=COD1",$B$11:$B$8770,"="&amp;B7480)/COUNTIFS($F$11:$F$8770,"=COD1",$B$11:$B$8770,"="&amp;B7480))/COUNTIFS($A$11:$A$8770,"="&amp;A7480,$F$11:$F$8770,"=COD1"),0)</f>
        <v>0</v>
      </c>
      <c r="L7480" s="13" t="e">
        <f>(VLOOKUP(F7480,tarifas!$C$7:$D$10,2,FALSE)+tarifas!$D$21)*datos!H7480</f>
        <v>#N/A</v>
      </c>
      <c r="M7480">
        <v>0</v>
      </c>
      <c r="N7480" s="13" t="e">
        <f t="shared" si="1052"/>
        <v>#N/A</v>
      </c>
      <c r="O7480">
        <f t="shared" si="1053"/>
        <v>0</v>
      </c>
      <c r="P7480" s="12">
        <f t="shared" si="1054"/>
        <v>216.86692409063107</v>
      </c>
      <c r="Q7480">
        <f t="shared" si="1055"/>
        <v>0</v>
      </c>
      <c r="R7480">
        <f>$D$2*tarifas!$D$12/24</f>
        <v>1.4541666666666666</v>
      </c>
      <c r="S7480" t="e">
        <f>VLOOKUP(E7480&amp;" "&amp;F7480,tarifas!$A$13:$D$20,4,FALSE)*P7480</f>
        <v>#N/A</v>
      </c>
      <c r="T7480">
        <f>IF(F7480="COD1",tarifas!$D$11*(SUMIFS($P$11:$P$8770,$F$11:$F$8770,"=COD1",$B$11:$B$8770,"="&amp;B7480)/COUNTIFS($F$11:$F$8770,"=COD1",$B$11:$B$8770,"="&amp;B7480))/COUNTIFS($A$11:$A$8770,"="&amp;A7480,$F$11:$F$8770,"=COD1"),0)</f>
        <v>0</v>
      </c>
      <c r="U7480" t="e">
        <f>(VLOOKUP(F7480,tarifas!$C$7:$D$10,2,FALSE)+tarifas!$D$21)*datos!P7480</f>
        <v>#N/A</v>
      </c>
      <c r="V7480" t="e">
        <f t="shared" si="1056"/>
        <v>#N/A</v>
      </c>
      <c r="W7480">
        <f t="shared" si="1057"/>
        <v>0</v>
      </c>
    </row>
    <row r="7481" spans="1:23" x14ac:dyDescent="0.25">
      <c r="A7481">
        <f t="shared" si="1050"/>
        <v>307</v>
      </c>
      <c r="B7481">
        <f t="shared" si="1051"/>
        <v>11</v>
      </c>
      <c r="C7481" s="1">
        <f t="shared" si="1058"/>
        <v>41951.249999981883</v>
      </c>
      <c r="D7481" s="7">
        <v>0.77272727272727282</v>
      </c>
      <c r="E7481" s="7"/>
      <c r="G7481">
        <v>44.83</v>
      </c>
      <c r="H7481" s="12">
        <v>214.78779083229514</v>
      </c>
      <c r="I7481" s="13">
        <f>$D$2*tarifas!$D$12/24</f>
        <v>1.4541666666666666</v>
      </c>
      <c r="J7481" s="13" t="e">
        <f>VLOOKUP(E7481&amp;" "&amp;F7481,tarifas!$A$13:$D$20,4,FALSE)*H7481</f>
        <v>#N/A</v>
      </c>
      <c r="K7481" s="13">
        <f>IF(F7481="COD1",tarifas!$D$11*(SUMIFS($H$11:$H$8770,$F$11:$F$8770,"=COD1",$B$11:$B$8770,"="&amp;B7481)/COUNTIFS($F$11:$F$8770,"=COD1",$B$11:$B$8770,"="&amp;B7481))/COUNTIFS($A$11:$A$8770,"="&amp;A7481,$F$11:$F$8770,"=COD1"),0)</f>
        <v>0</v>
      </c>
      <c r="L7481" s="13" t="e">
        <f>(VLOOKUP(F7481,tarifas!$C$7:$D$10,2,FALSE)+tarifas!$D$21)*datos!H7481</f>
        <v>#N/A</v>
      </c>
      <c r="M7481">
        <v>0</v>
      </c>
      <c r="N7481" s="13" t="e">
        <f t="shared" si="1052"/>
        <v>#N/A</v>
      </c>
      <c r="O7481">
        <f t="shared" si="1053"/>
        <v>0</v>
      </c>
      <c r="P7481" s="12">
        <f t="shared" si="1054"/>
        <v>214.78779083229514</v>
      </c>
      <c r="Q7481">
        <f t="shared" si="1055"/>
        <v>0</v>
      </c>
      <c r="R7481">
        <f>$D$2*tarifas!$D$12/24</f>
        <v>1.4541666666666666</v>
      </c>
      <c r="S7481" t="e">
        <f>VLOOKUP(E7481&amp;" "&amp;F7481,tarifas!$A$13:$D$20,4,FALSE)*P7481</f>
        <v>#N/A</v>
      </c>
      <c r="T7481">
        <f>IF(F7481="COD1",tarifas!$D$11*(SUMIFS($P$11:$P$8770,$F$11:$F$8770,"=COD1",$B$11:$B$8770,"="&amp;B7481)/COUNTIFS($F$11:$F$8770,"=COD1",$B$11:$B$8770,"="&amp;B7481))/COUNTIFS($A$11:$A$8770,"="&amp;A7481,$F$11:$F$8770,"=COD1"),0)</f>
        <v>0</v>
      </c>
      <c r="U7481" t="e">
        <f>(VLOOKUP(F7481,tarifas!$C$7:$D$10,2,FALSE)+tarifas!$D$21)*datos!P7481</f>
        <v>#N/A</v>
      </c>
      <c r="V7481" t="e">
        <f t="shared" si="1056"/>
        <v>#N/A</v>
      </c>
      <c r="W7481">
        <f t="shared" si="1057"/>
        <v>0</v>
      </c>
    </row>
    <row r="7482" spans="1:23" x14ac:dyDescent="0.25">
      <c r="A7482">
        <f t="shared" si="1050"/>
        <v>307</v>
      </c>
      <c r="B7482">
        <f t="shared" si="1051"/>
        <v>11</v>
      </c>
      <c r="C7482" s="1">
        <f t="shared" si="1058"/>
        <v>41951.291666648547</v>
      </c>
      <c r="D7482" s="7">
        <v>9.2727272727272716</v>
      </c>
      <c r="E7482" s="7"/>
      <c r="G7482">
        <v>44.27</v>
      </c>
      <c r="H7482" s="12">
        <v>193.33200771521774</v>
      </c>
      <c r="I7482" s="13">
        <f>$D$2*tarifas!$D$12/24</f>
        <v>1.4541666666666666</v>
      </c>
      <c r="J7482" s="13" t="e">
        <f>VLOOKUP(E7482&amp;" "&amp;F7482,tarifas!$A$13:$D$20,4,FALSE)*H7482</f>
        <v>#N/A</v>
      </c>
      <c r="K7482" s="13">
        <f>IF(F7482="COD1",tarifas!$D$11*(SUMIFS($H$11:$H$8770,$F$11:$F$8770,"=COD1",$B$11:$B$8770,"="&amp;B7482)/COUNTIFS($F$11:$F$8770,"=COD1",$B$11:$B$8770,"="&amp;B7482))/COUNTIFS($A$11:$A$8770,"="&amp;A7482,$F$11:$F$8770,"=COD1"),0)</f>
        <v>0</v>
      </c>
      <c r="L7482" s="13" t="e">
        <f>(VLOOKUP(F7482,tarifas!$C$7:$D$10,2,FALSE)+tarifas!$D$21)*datos!H7482</f>
        <v>#N/A</v>
      </c>
      <c r="M7482">
        <v>0</v>
      </c>
      <c r="N7482" s="13" t="e">
        <f t="shared" si="1052"/>
        <v>#N/A</v>
      </c>
      <c r="O7482">
        <f t="shared" si="1053"/>
        <v>0</v>
      </c>
      <c r="P7482" s="12">
        <f t="shared" si="1054"/>
        <v>193.33200771521774</v>
      </c>
      <c r="Q7482">
        <f t="shared" si="1055"/>
        <v>0</v>
      </c>
      <c r="R7482">
        <f>$D$2*tarifas!$D$12/24</f>
        <v>1.4541666666666666</v>
      </c>
      <c r="S7482" t="e">
        <f>VLOOKUP(E7482&amp;" "&amp;F7482,tarifas!$A$13:$D$20,4,FALSE)*P7482</f>
        <v>#N/A</v>
      </c>
      <c r="T7482">
        <f>IF(F7482="COD1",tarifas!$D$11*(SUMIFS($P$11:$P$8770,$F$11:$F$8770,"=COD1",$B$11:$B$8770,"="&amp;B7482)/COUNTIFS($F$11:$F$8770,"=COD1",$B$11:$B$8770,"="&amp;B7482))/COUNTIFS($A$11:$A$8770,"="&amp;A7482,$F$11:$F$8770,"=COD1"),0)</f>
        <v>0</v>
      </c>
      <c r="U7482" t="e">
        <f>(VLOOKUP(F7482,tarifas!$C$7:$D$10,2,FALSE)+tarifas!$D$21)*datos!P7482</f>
        <v>#N/A</v>
      </c>
      <c r="V7482" t="e">
        <f t="shared" si="1056"/>
        <v>#N/A</v>
      </c>
      <c r="W7482">
        <f t="shared" si="1057"/>
        <v>0</v>
      </c>
    </row>
    <row r="7483" spans="1:23" x14ac:dyDescent="0.25">
      <c r="A7483">
        <f t="shared" si="1050"/>
        <v>307</v>
      </c>
      <c r="B7483">
        <f t="shared" si="1051"/>
        <v>11</v>
      </c>
      <c r="C7483" s="1">
        <f t="shared" si="1058"/>
        <v>41951.333333315211</v>
      </c>
      <c r="D7483" s="7">
        <v>54.606060606060602</v>
      </c>
      <c r="E7483" s="7"/>
      <c r="G7483">
        <v>44.83</v>
      </c>
      <c r="H7483" s="12">
        <v>192.11071102725964</v>
      </c>
      <c r="I7483" s="13">
        <f>$D$2*tarifas!$D$12/24</f>
        <v>1.4541666666666666</v>
      </c>
      <c r="J7483" s="13" t="e">
        <f>VLOOKUP(E7483&amp;" "&amp;F7483,tarifas!$A$13:$D$20,4,FALSE)*H7483</f>
        <v>#N/A</v>
      </c>
      <c r="K7483" s="13">
        <f>IF(F7483="COD1",tarifas!$D$11*(SUMIFS($H$11:$H$8770,$F$11:$F$8770,"=COD1",$B$11:$B$8770,"="&amp;B7483)/COUNTIFS($F$11:$F$8770,"=COD1",$B$11:$B$8770,"="&amp;B7483))/COUNTIFS($A$11:$A$8770,"="&amp;A7483,$F$11:$F$8770,"=COD1"),0)</f>
        <v>0</v>
      </c>
      <c r="L7483" s="13" t="e">
        <f>(VLOOKUP(F7483,tarifas!$C$7:$D$10,2,FALSE)+tarifas!$D$21)*datos!H7483</f>
        <v>#N/A</v>
      </c>
      <c r="M7483">
        <v>28.35004</v>
      </c>
      <c r="N7483" s="13" t="e">
        <f t="shared" si="1052"/>
        <v>#N/A</v>
      </c>
      <c r="O7483">
        <f t="shared" si="1053"/>
        <v>28.35004</v>
      </c>
      <c r="P7483" s="12">
        <f t="shared" si="1054"/>
        <v>163.76067102725963</v>
      </c>
      <c r="Q7483">
        <f t="shared" si="1055"/>
        <v>0</v>
      </c>
      <c r="R7483">
        <f>$D$2*tarifas!$D$12/24</f>
        <v>1.4541666666666666</v>
      </c>
      <c r="S7483" t="e">
        <f>VLOOKUP(E7483&amp;" "&amp;F7483,tarifas!$A$13:$D$20,4,FALSE)*P7483</f>
        <v>#N/A</v>
      </c>
      <c r="T7483">
        <f>IF(F7483="COD1",tarifas!$D$11*(SUMIFS($P$11:$P$8770,$F$11:$F$8770,"=COD1",$B$11:$B$8770,"="&amp;B7483)/COUNTIFS($F$11:$F$8770,"=COD1",$B$11:$B$8770,"="&amp;B7483))/COUNTIFS($A$11:$A$8770,"="&amp;A7483,$F$11:$F$8770,"=COD1"),0)</f>
        <v>0</v>
      </c>
      <c r="U7483" t="e">
        <f>(VLOOKUP(F7483,tarifas!$C$7:$D$10,2,FALSE)+tarifas!$D$21)*datos!P7483</f>
        <v>#N/A</v>
      </c>
      <c r="V7483" t="e">
        <f t="shared" si="1056"/>
        <v>#N/A</v>
      </c>
      <c r="W7483">
        <f t="shared" si="1057"/>
        <v>0</v>
      </c>
    </row>
    <row r="7484" spans="1:23" x14ac:dyDescent="0.25">
      <c r="A7484">
        <f t="shared" si="1050"/>
        <v>307</v>
      </c>
      <c r="B7484">
        <f t="shared" si="1051"/>
        <v>11</v>
      </c>
      <c r="C7484" s="1">
        <f t="shared" si="1058"/>
        <v>41951.374999981876</v>
      </c>
      <c r="D7484" s="7">
        <v>114.87878787878789</v>
      </c>
      <c r="E7484" s="7"/>
      <c r="G7484">
        <v>54.87</v>
      </c>
      <c r="H7484" s="12">
        <v>196.70672246206294</v>
      </c>
      <c r="I7484" s="13">
        <f>$D$2*tarifas!$D$12/24</f>
        <v>1.4541666666666666</v>
      </c>
      <c r="J7484" s="13" t="e">
        <f>VLOOKUP(E7484&amp;" "&amp;F7484,tarifas!$A$13:$D$20,4,FALSE)*H7484</f>
        <v>#N/A</v>
      </c>
      <c r="K7484" s="13">
        <f>IF(F7484="COD1",tarifas!$D$11*(SUMIFS($H$11:$H$8770,$F$11:$F$8770,"=COD1",$B$11:$B$8770,"="&amp;B7484)/COUNTIFS($F$11:$F$8770,"=COD1",$B$11:$B$8770,"="&amp;B7484))/COUNTIFS($A$11:$A$8770,"="&amp;A7484,$F$11:$F$8770,"=COD1"),0)</f>
        <v>0</v>
      </c>
      <c r="L7484" s="13" t="e">
        <f>(VLOOKUP(F7484,tarifas!$C$7:$D$10,2,FALSE)+tarifas!$D$21)*datos!H7484</f>
        <v>#N/A</v>
      </c>
      <c r="M7484">
        <v>96.225560000000002</v>
      </c>
      <c r="N7484" s="13" t="e">
        <f t="shared" si="1052"/>
        <v>#N/A</v>
      </c>
      <c r="O7484">
        <f t="shared" si="1053"/>
        <v>96.225560000000002</v>
      </c>
      <c r="P7484" s="12">
        <f t="shared" si="1054"/>
        <v>100.48116246206294</v>
      </c>
      <c r="Q7484">
        <f t="shared" si="1055"/>
        <v>0</v>
      </c>
      <c r="R7484">
        <f>$D$2*tarifas!$D$12/24</f>
        <v>1.4541666666666666</v>
      </c>
      <c r="S7484" t="e">
        <f>VLOOKUP(E7484&amp;" "&amp;F7484,tarifas!$A$13:$D$20,4,FALSE)*P7484</f>
        <v>#N/A</v>
      </c>
      <c r="T7484">
        <f>IF(F7484="COD1",tarifas!$D$11*(SUMIFS($P$11:$P$8770,$F$11:$F$8770,"=COD1",$B$11:$B$8770,"="&amp;B7484)/COUNTIFS($F$11:$F$8770,"=COD1",$B$11:$B$8770,"="&amp;B7484))/COUNTIFS($A$11:$A$8770,"="&amp;A7484,$F$11:$F$8770,"=COD1"),0)</f>
        <v>0</v>
      </c>
      <c r="U7484" t="e">
        <f>(VLOOKUP(F7484,tarifas!$C$7:$D$10,2,FALSE)+tarifas!$D$21)*datos!P7484</f>
        <v>#N/A</v>
      </c>
      <c r="V7484" t="e">
        <f t="shared" si="1056"/>
        <v>#N/A</v>
      </c>
      <c r="W7484">
        <f t="shared" si="1057"/>
        <v>0</v>
      </c>
    </row>
    <row r="7485" spans="1:23" x14ac:dyDescent="0.25">
      <c r="A7485">
        <f t="shared" si="1050"/>
        <v>307</v>
      </c>
      <c r="B7485">
        <f t="shared" si="1051"/>
        <v>11</v>
      </c>
      <c r="C7485" s="1">
        <f t="shared" si="1058"/>
        <v>41951.41666664854</v>
      </c>
      <c r="D7485" s="7">
        <v>134.71212121212122</v>
      </c>
      <c r="E7485" s="7"/>
      <c r="G7485">
        <v>55</v>
      </c>
      <c r="H7485" s="12">
        <v>194.72677602479524</v>
      </c>
      <c r="I7485" s="13">
        <f>$D$2*tarifas!$D$12/24</f>
        <v>1.4541666666666666</v>
      </c>
      <c r="J7485" s="13" t="e">
        <f>VLOOKUP(E7485&amp;" "&amp;F7485,tarifas!$A$13:$D$20,4,FALSE)*H7485</f>
        <v>#N/A</v>
      </c>
      <c r="K7485" s="13">
        <f>IF(F7485="COD1",tarifas!$D$11*(SUMIFS($H$11:$H$8770,$F$11:$F$8770,"=COD1",$B$11:$B$8770,"="&amp;B7485)/COUNTIFS($F$11:$F$8770,"=COD1",$B$11:$B$8770,"="&amp;B7485))/COUNTIFS($A$11:$A$8770,"="&amp;A7485,$F$11:$F$8770,"=COD1"),0)</f>
        <v>0</v>
      </c>
      <c r="L7485" s="13" t="e">
        <f>(VLOOKUP(F7485,tarifas!$C$7:$D$10,2,FALSE)+tarifas!$D$21)*datos!H7485</f>
        <v>#N/A</v>
      </c>
      <c r="M7485">
        <v>5.30532</v>
      </c>
      <c r="N7485" s="13" t="e">
        <f t="shared" si="1052"/>
        <v>#N/A</v>
      </c>
      <c r="O7485">
        <f t="shared" si="1053"/>
        <v>5.30532</v>
      </c>
      <c r="P7485" s="12">
        <f t="shared" si="1054"/>
        <v>189.42145602479525</v>
      </c>
      <c r="Q7485">
        <f t="shared" si="1055"/>
        <v>0</v>
      </c>
      <c r="R7485">
        <f>$D$2*tarifas!$D$12/24</f>
        <v>1.4541666666666666</v>
      </c>
      <c r="S7485" t="e">
        <f>VLOOKUP(E7485&amp;" "&amp;F7485,tarifas!$A$13:$D$20,4,FALSE)*P7485</f>
        <v>#N/A</v>
      </c>
      <c r="T7485">
        <f>IF(F7485="COD1",tarifas!$D$11*(SUMIFS($P$11:$P$8770,$F$11:$F$8770,"=COD1",$B$11:$B$8770,"="&amp;B7485)/COUNTIFS($F$11:$F$8770,"=COD1",$B$11:$B$8770,"="&amp;B7485))/COUNTIFS($A$11:$A$8770,"="&amp;A7485,$F$11:$F$8770,"=COD1"),0)</f>
        <v>0</v>
      </c>
      <c r="U7485" t="e">
        <f>(VLOOKUP(F7485,tarifas!$C$7:$D$10,2,FALSE)+tarifas!$D$21)*datos!P7485</f>
        <v>#N/A</v>
      </c>
      <c r="V7485" t="e">
        <f t="shared" si="1056"/>
        <v>#N/A</v>
      </c>
      <c r="W7485">
        <f t="shared" si="1057"/>
        <v>0</v>
      </c>
    </row>
    <row r="7486" spans="1:23" x14ac:dyDescent="0.25">
      <c r="A7486">
        <f t="shared" si="1050"/>
        <v>307</v>
      </c>
      <c r="B7486">
        <f t="shared" si="1051"/>
        <v>11</v>
      </c>
      <c r="C7486" s="1">
        <f t="shared" si="1058"/>
        <v>41951.458333315204</v>
      </c>
      <c r="D7486" s="7">
        <v>163.81818181818184</v>
      </c>
      <c r="E7486" s="7"/>
      <c r="G7486">
        <v>44.83</v>
      </c>
      <c r="H7486" s="12">
        <v>195.37610429182146</v>
      </c>
      <c r="I7486" s="13">
        <f>$D$2*tarifas!$D$12/24</f>
        <v>1.4541666666666666</v>
      </c>
      <c r="J7486" s="13" t="e">
        <f>VLOOKUP(E7486&amp;" "&amp;F7486,tarifas!$A$13:$D$20,4,FALSE)*H7486</f>
        <v>#N/A</v>
      </c>
      <c r="K7486" s="13">
        <f>IF(F7486="COD1",tarifas!$D$11*(SUMIFS($H$11:$H$8770,$F$11:$F$8770,"=COD1",$B$11:$B$8770,"="&amp;B7486)/COUNTIFS($F$11:$F$8770,"=COD1",$B$11:$B$8770,"="&amp;B7486))/COUNTIFS($A$11:$A$8770,"="&amp;A7486,$F$11:$F$8770,"=COD1"),0)</f>
        <v>0</v>
      </c>
      <c r="L7486" s="13" t="e">
        <f>(VLOOKUP(F7486,tarifas!$C$7:$D$10,2,FALSE)+tarifas!$D$21)*datos!H7486</f>
        <v>#N/A</v>
      </c>
      <c r="M7486">
        <v>6.40482</v>
      </c>
      <c r="N7486" s="13" t="e">
        <f t="shared" si="1052"/>
        <v>#N/A</v>
      </c>
      <c r="O7486">
        <f t="shared" si="1053"/>
        <v>6.40482</v>
      </c>
      <c r="P7486" s="12">
        <f t="shared" si="1054"/>
        <v>188.97128429182146</v>
      </c>
      <c r="Q7486">
        <f t="shared" si="1055"/>
        <v>0</v>
      </c>
      <c r="R7486">
        <f>$D$2*tarifas!$D$12/24</f>
        <v>1.4541666666666666</v>
      </c>
      <c r="S7486" t="e">
        <f>VLOOKUP(E7486&amp;" "&amp;F7486,tarifas!$A$13:$D$20,4,FALSE)*P7486</f>
        <v>#N/A</v>
      </c>
      <c r="T7486">
        <f>IF(F7486="COD1",tarifas!$D$11*(SUMIFS($P$11:$P$8770,$F$11:$F$8770,"=COD1",$B$11:$B$8770,"="&amp;B7486)/COUNTIFS($F$11:$F$8770,"=COD1",$B$11:$B$8770,"="&amp;B7486))/COUNTIFS($A$11:$A$8770,"="&amp;A7486,$F$11:$F$8770,"=COD1"),0)</f>
        <v>0</v>
      </c>
      <c r="U7486" t="e">
        <f>(VLOOKUP(F7486,tarifas!$C$7:$D$10,2,FALSE)+tarifas!$D$21)*datos!P7486</f>
        <v>#N/A</v>
      </c>
      <c r="V7486" t="e">
        <f t="shared" si="1056"/>
        <v>#N/A</v>
      </c>
      <c r="W7486">
        <f t="shared" si="1057"/>
        <v>0</v>
      </c>
    </row>
    <row r="7487" spans="1:23" x14ac:dyDescent="0.25">
      <c r="A7487">
        <f t="shared" si="1050"/>
        <v>307</v>
      </c>
      <c r="B7487">
        <f t="shared" si="1051"/>
        <v>11</v>
      </c>
      <c r="C7487" s="1">
        <f t="shared" si="1058"/>
        <v>41951.499999981868</v>
      </c>
      <c r="D7487" s="7">
        <v>70.060606060606077</v>
      </c>
      <c r="E7487" s="7"/>
      <c r="G7487">
        <v>44.75</v>
      </c>
      <c r="H7487" s="12">
        <v>197.04262587512693</v>
      </c>
      <c r="I7487" s="13">
        <f>$D$2*tarifas!$D$12/24</f>
        <v>1.4541666666666666</v>
      </c>
      <c r="J7487" s="13" t="e">
        <f>VLOOKUP(E7487&amp;" "&amp;F7487,tarifas!$A$13:$D$20,4,FALSE)*H7487</f>
        <v>#N/A</v>
      </c>
      <c r="K7487" s="13">
        <f>IF(F7487="COD1",tarifas!$D$11*(SUMIFS($H$11:$H$8770,$F$11:$F$8770,"=COD1",$B$11:$B$8770,"="&amp;B7487)/COUNTIFS($F$11:$F$8770,"=COD1",$B$11:$B$8770,"="&amp;B7487))/COUNTIFS($A$11:$A$8770,"="&amp;A7487,$F$11:$F$8770,"=COD1"),0)</f>
        <v>0</v>
      </c>
      <c r="L7487" s="13" t="e">
        <f>(VLOOKUP(F7487,tarifas!$C$7:$D$10,2,FALSE)+tarifas!$D$21)*datos!H7487</f>
        <v>#N/A</v>
      </c>
      <c r="M7487">
        <v>18.447950000000002</v>
      </c>
      <c r="N7487" s="13" t="e">
        <f t="shared" si="1052"/>
        <v>#N/A</v>
      </c>
      <c r="O7487">
        <f t="shared" si="1053"/>
        <v>18.447950000000002</v>
      </c>
      <c r="P7487" s="12">
        <f t="shared" si="1054"/>
        <v>178.59467587512694</v>
      </c>
      <c r="Q7487">
        <f t="shared" si="1055"/>
        <v>0</v>
      </c>
      <c r="R7487">
        <f>$D$2*tarifas!$D$12/24</f>
        <v>1.4541666666666666</v>
      </c>
      <c r="S7487" t="e">
        <f>VLOOKUP(E7487&amp;" "&amp;F7487,tarifas!$A$13:$D$20,4,FALSE)*P7487</f>
        <v>#N/A</v>
      </c>
      <c r="T7487">
        <f>IF(F7487="COD1",tarifas!$D$11*(SUMIFS($P$11:$P$8770,$F$11:$F$8770,"=COD1",$B$11:$B$8770,"="&amp;B7487)/COUNTIFS($F$11:$F$8770,"=COD1",$B$11:$B$8770,"="&amp;B7487))/COUNTIFS($A$11:$A$8770,"="&amp;A7487,$F$11:$F$8770,"=COD1"),0)</f>
        <v>0</v>
      </c>
      <c r="U7487" t="e">
        <f>(VLOOKUP(F7487,tarifas!$C$7:$D$10,2,FALSE)+tarifas!$D$21)*datos!P7487</f>
        <v>#N/A</v>
      </c>
      <c r="V7487" t="e">
        <f t="shared" si="1056"/>
        <v>#N/A</v>
      </c>
      <c r="W7487">
        <f t="shared" si="1057"/>
        <v>0</v>
      </c>
    </row>
    <row r="7488" spans="1:23" x14ac:dyDescent="0.25">
      <c r="A7488">
        <f t="shared" si="1050"/>
        <v>307</v>
      </c>
      <c r="B7488">
        <f t="shared" si="1051"/>
        <v>11</v>
      </c>
      <c r="C7488" s="1">
        <f t="shared" si="1058"/>
        <v>41951.541666648533</v>
      </c>
      <c r="D7488" s="7">
        <v>61.560606060606055</v>
      </c>
      <c r="E7488" s="7"/>
      <c r="G7488">
        <v>41.77</v>
      </c>
      <c r="H7488" s="12">
        <v>199.00678676938372</v>
      </c>
      <c r="I7488" s="13">
        <f>$D$2*tarifas!$D$12/24</f>
        <v>1.4541666666666666</v>
      </c>
      <c r="J7488" s="13" t="e">
        <f>VLOOKUP(E7488&amp;" "&amp;F7488,tarifas!$A$13:$D$20,4,FALSE)*H7488</f>
        <v>#N/A</v>
      </c>
      <c r="K7488" s="13">
        <f>IF(F7488="COD1",tarifas!$D$11*(SUMIFS($H$11:$H$8770,$F$11:$F$8770,"=COD1",$B$11:$B$8770,"="&amp;B7488)/COUNTIFS($F$11:$F$8770,"=COD1",$B$11:$B$8770,"="&amp;B7488))/COUNTIFS($A$11:$A$8770,"="&amp;A7488,$F$11:$F$8770,"=COD1"),0)</f>
        <v>0</v>
      </c>
      <c r="L7488" s="13" t="e">
        <f>(VLOOKUP(F7488,tarifas!$C$7:$D$10,2,FALSE)+tarifas!$D$21)*datos!H7488</f>
        <v>#N/A</v>
      </c>
      <c r="M7488">
        <v>44.798690000000001</v>
      </c>
      <c r="N7488" s="13" t="e">
        <f t="shared" si="1052"/>
        <v>#N/A</v>
      </c>
      <c r="O7488">
        <f t="shared" si="1053"/>
        <v>44.798690000000001</v>
      </c>
      <c r="P7488" s="12">
        <f t="shared" si="1054"/>
        <v>154.20809676938373</v>
      </c>
      <c r="Q7488">
        <f t="shared" si="1055"/>
        <v>0</v>
      </c>
      <c r="R7488">
        <f>$D$2*tarifas!$D$12/24</f>
        <v>1.4541666666666666</v>
      </c>
      <c r="S7488" t="e">
        <f>VLOOKUP(E7488&amp;" "&amp;F7488,tarifas!$A$13:$D$20,4,FALSE)*P7488</f>
        <v>#N/A</v>
      </c>
      <c r="T7488">
        <f>IF(F7488="COD1",tarifas!$D$11*(SUMIFS($P$11:$P$8770,$F$11:$F$8770,"=COD1",$B$11:$B$8770,"="&amp;B7488)/COUNTIFS($F$11:$F$8770,"=COD1",$B$11:$B$8770,"="&amp;B7488))/COUNTIFS($A$11:$A$8770,"="&amp;A7488,$F$11:$F$8770,"=COD1"),0)</f>
        <v>0</v>
      </c>
      <c r="U7488" t="e">
        <f>(VLOOKUP(F7488,tarifas!$C$7:$D$10,2,FALSE)+tarifas!$D$21)*datos!P7488</f>
        <v>#N/A</v>
      </c>
      <c r="V7488" t="e">
        <f t="shared" si="1056"/>
        <v>#N/A</v>
      </c>
      <c r="W7488">
        <f t="shared" si="1057"/>
        <v>0</v>
      </c>
    </row>
    <row r="7489" spans="1:23" x14ac:dyDescent="0.25">
      <c r="A7489">
        <f t="shared" si="1050"/>
        <v>307</v>
      </c>
      <c r="B7489">
        <f t="shared" si="1051"/>
        <v>11</v>
      </c>
      <c r="C7489" s="1">
        <f t="shared" si="1058"/>
        <v>41951.583333315197</v>
      </c>
      <c r="D7489" s="7">
        <v>167.42424242424244</v>
      </c>
      <c r="E7489" s="7"/>
      <c r="G7489">
        <v>37.700000000000003</v>
      </c>
      <c r="H7489" s="12">
        <v>199.63047675258753</v>
      </c>
      <c r="I7489" s="13">
        <f>$D$2*tarifas!$D$12/24</f>
        <v>1.4541666666666666</v>
      </c>
      <c r="J7489" s="13" t="e">
        <f>VLOOKUP(E7489&amp;" "&amp;F7489,tarifas!$A$13:$D$20,4,FALSE)*H7489</f>
        <v>#N/A</v>
      </c>
      <c r="K7489" s="13">
        <f>IF(F7489="COD1",tarifas!$D$11*(SUMIFS($H$11:$H$8770,$F$11:$F$8770,"=COD1",$B$11:$B$8770,"="&amp;B7489)/COUNTIFS($F$11:$F$8770,"=COD1",$B$11:$B$8770,"="&amp;B7489))/COUNTIFS($A$11:$A$8770,"="&amp;A7489,$F$11:$F$8770,"=COD1"),0)</f>
        <v>0</v>
      </c>
      <c r="L7489" s="13" t="e">
        <f>(VLOOKUP(F7489,tarifas!$C$7:$D$10,2,FALSE)+tarifas!$D$21)*datos!H7489</f>
        <v>#N/A</v>
      </c>
      <c r="M7489">
        <v>162.32501999999999</v>
      </c>
      <c r="N7489" s="13" t="e">
        <f t="shared" si="1052"/>
        <v>#N/A</v>
      </c>
      <c r="O7489">
        <f t="shared" si="1053"/>
        <v>162.32501999999999</v>
      </c>
      <c r="P7489" s="12">
        <f t="shared" si="1054"/>
        <v>37.305456752587531</v>
      </c>
      <c r="Q7489">
        <f t="shared" si="1055"/>
        <v>0</v>
      </c>
      <c r="R7489">
        <f>$D$2*tarifas!$D$12/24</f>
        <v>1.4541666666666666</v>
      </c>
      <c r="S7489" t="e">
        <f>VLOOKUP(E7489&amp;" "&amp;F7489,tarifas!$A$13:$D$20,4,FALSE)*P7489</f>
        <v>#N/A</v>
      </c>
      <c r="T7489">
        <f>IF(F7489="COD1",tarifas!$D$11*(SUMIFS($P$11:$P$8770,$F$11:$F$8770,"=COD1",$B$11:$B$8770,"="&amp;B7489)/COUNTIFS($F$11:$F$8770,"=COD1",$B$11:$B$8770,"="&amp;B7489))/COUNTIFS($A$11:$A$8770,"="&amp;A7489,$F$11:$F$8770,"=COD1"),0)</f>
        <v>0</v>
      </c>
      <c r="U7489" t="e">
        <f>(VLOOKUP(F7489,tarifas!$C$7:$D$10,2,FALSE)+tarifas!$D$21)*datos!P7489</f>
        <v>#N/A</v>
      </c>
      <c r="V7489" t="e">
        <f t="shared" si="1056"/>
        <v>#N/A</v>
      </c>
      <c r="W7489">
        <f t="shared" si="1057"/>
        <v>0</v>
      </c>
    </row>
    <row r="7490" spans="1:23" x14ac:dyDescent="0.25">
      <c r="A7490">
        <f t="shared" si="1050"/>
        <v>307</v>
      </c>
      <c r="B7490">
        <f t="shared" si="1051"/>
        <v>11</v>
      </c>
      <c r="C7490" s="1">
        <f t="shared" si="1058"/>
        <v>41951.624999981861</v>
      </c>
      <c r="D7490" s="7">
        <v>128.53030303030303</v>
      </c>
      <c r="E7490" s="7"/>
      <c r="G7490">
        <v>31.86</v>
      </c>
      <c r="H7490" s="12">
        <v>208.86481678357131</v>
      </c>
      <c r="I7490" s="13">
        <f>$D$2*tarifas!$D$12/24</f>
        <v>1.4541666666666666</v>
      </c>
      <c r="J7490" s="13" t="e">
        <f>VLOOKUP(E7490&amp;" "&amp;F7490,tarifas!$A$13:$D$20,4,FALSE)*H7490</f>
        <v>#N/A</v>
      </c>
      <c r="K7490" s="13">
        <f>IF(F7490="COD1",tarifas!$D$11*(SUMIFS($H$11:$H$8770,$F$11:$F$8770,"=COD1",$B$11:$B$8770,"="&amp;B7490)/COUNTIFS($F$11:$F$8770,"=COD1",$B$11:$B$8770,"="&amp;B7490))/COUNTIFS($A$11:$A$8770,"="&amp;A7490,$F$11:$F$8770,"=COD1"),0)</f>
        <v>0</v>
      </c>
      <c r="L7490" s="13" t="e">
        <f>(VLOOKUP(F7490,tarifas!$C$7:$D$10,2,FALSE)+tarifas!$D$21)*datos!H7490</f>
        <v>#N/A</v>
      </c>
      <c r="M7490">
        <v>47.686160000000001</v>
      </c>
      <c r="N7490" s="13" t="e">
        <f t="shared" si="1052"/>
        <v>#N/A</v>
      </c>
      <c r="O7490">
        <f t="shared" si="1053"/>
        <v>47.686160000000001</v>
      </c>
      <c r="P7490" s="12">
        <f t="shared" si="1054"/>
        <v>161.17865678357131</v>
      </c>
      <c r="Q7490">
        <f t="shared" si="1055"/>
        <v>0</v>
      </c>
      <c r="R7490">
        <f>$D$2*tarifas!$D$12/24</f>
        <v>1.4541666666666666</v>
      </c>
      <c r="S7490" t="e">
        <f>VLOOKUP(E7490&amp;" "&amp;F7490,tarifas!$A$13:$D$20,4,FALSE)*P7490</f>
        <v>#N/A</v>
      </c>
      <c r="T7490">
        <f>IF(F7490="COD1",tarifas!$D$11*(SUMIFS($P$11:$P$8770,$F$11:$F$8770,"=COD1",$B$11:$B$8770,"="&amp;B7490)/COUNTIFS($F$11:$F$8770,"=COD1",$B$11:$B$8770,"="&amp;B7490))/COUNTIFS($A$11:$A$8770,"="&amp;A7490,$F$11:$F$8770,"=COD1"),0)</f>
        <v>0</v>
      </c>
      <c r="U7490" t="e">
        <f>(VLOOKUP(F7490,tarifas!$C$7:$D$10,2,FALSE)+tarifas!$D$21)*datos!P7490</f>
        <v>#N/A</v>
      </c>
      <c r="V7490" t="e">
        <f t="shared" si="1056"/>
        <v>#N/A</v>
      </c>
      <c r="W7490">
        <f t="shared" si="1057"/>
        <v>0</v>
      </c>
    </row>
    <row r="7491" spans="1:23" x14ac:dyDescent="0.25">
      <c r="A7491">
        <f t="shared" si="1050"/>
        <v>307</v>
      </c>
      <c r="B7491">
        <f t="shared" si="1051"/>
        <v>11</v>
      </c>
      <c r="C7491" s="1">
        <f t="shared" si="1058"/>
        <v>41951.666666648525</v>
      </c>
      <c r="D7491" s="7">
        <v>0</v>
      </c>
      <c r="E7491" s="7"/>
      <c r="G7491">
        <v>32.770000000000003</v>
      </c>
      <c r="H7491" s="12">
        <v>217.73637453399201</v>
      </c>
      <c r="I7491" s="13">
        <f>$D$2*tarifas!$D$12/24</f>
        <v>1.4541666666666666</v>
      </c>
      <c r="J7491" s="13" t="e">
        <f>VLOOKUP(E7491&amp;" "&amp;F7491,tarifas!$A$13:$D$20,4,FALSE)*H7491</f>
        <v>#N/A</v>
      </c>
      <c r="K7491" s="13">
        <f>IF(F7491="COD1",tarifas!$D$11*(SUMIFS($H$11:$H$8770,$F$11:$F$8770,"=COD1",$B$11:$B$8770,"="&amp;B7491)/COUNTIFS($F$11:$F$8770,"=COD1",$B$11:$B$8770,"="&amp;B7491))/COUNTIFS($A$11:$A$8770,"="&amp;A7491,$F$11:$F$8770,"=COD1"),0)</f>
        <v>0</v>
      </c>
      <c r="L7491" s="13" t="e">
        <f>(VLOOKUP(F7491,tarifas!$C$7:$D$10,2,FALSE)+tarifas!$D$21)*datos!H7491</f>
        <v>#N/A</v>
      </c>
      <c r="M7491">
        <v>32.634549999999997</v>
      </c>
      <c r="N7491" s="13" t="e">
        <f t="shared" si="1052"/>
        <v>#N/A</v>
      </c>
      <c r="O7491">
        <f t="shared" si="1053"/>
        <v>32.634549999999997</v>
      </c>
      <c r="P7491" s="12">
        <f t="shared" si="1054"/>
        <v>185.10182453399202</v>
      </c>
      <c r="Q7491">
        <f t="shared" si="1055"/>
        <v>0</v>
      </c>
      <c r="R7491">
        <f>$D$2*tarifas!$D$12/24</f>
        <v>1.4541666666666666</v>
      </c>
      <c r="S7491" t="e">
        <f>VLOOKUP(E7491&amp;" "&amp;F7491,tarifas!$A$13:$D$20,4,FALSE)*P7491</f>
        <v>#N/A</v>
      </c>
      <c r="T7491">
        <f>IF(F7491="COD1",tarifas!$D$11*(SUMIFS($P$11:$P$8770,$F$11:$F$8770,"=COD1",$B$11:$B$8770,"="&amp;B7491)/COUNTIFS($F$11:$F$8770,"=COD1",$B$11:$B$8770,"="&amp;B7491))/COUNTIFS($A$11:$A$8770,"="&amp;A7491,$F$11:$F$8770,"=COD1"),0)</f>
        <v>0</v>
      </c>
      <c r="U7491" t="e">
        <f>(VLOOKUP(F7491,tarifas!$C$7:$D$10,2,FALSE)+tarifas!$D$21)*datos!P7491</f>
        <v>#N/A</v>
      </c>
      <c r="V7491" t="e">
        <f t="shared" si="1056"/>
        <v>#N/A</v>
      </c>
      <c r="W7491">
        <f t="shared" si="1057"/>
        <v>0</v>
      </c>
    </row>
    <row r="7492" spans="1:23" x14ac:dyDescent="0.25">
      <c r="A7492">
        <f t="shared" si="1050"/>
        <v>307</v>
      </c>
      <c r="B7492">
        <f t="shared" si="1051"/>
        <v>11</v>
      </c>
      <c r="C7492" s="1">
        <f t="shared" si="1058"/>
        <v>41951.70833331519</v>
      </c>
      <c r="D7492" s="7">
        <v>0</v>
      </c>
      <c r="E7492" s="7"/>
      <c r="G7492">
        <v>42.19</v>
      </c>
      <c r="H7492" s="12">
        <v>216.80274237553056</v>
      </c>
      <c r="I7492" s="13">
        <f>$D$2*tarifas!$D$12/24</f>
        <v>1.4541666666666666</v>
      </c>
      <c r="J7492" s="13" t="e">
        <f>VLOOKUP(E7492&amp;" "&amp;F7492,tarifas!$A$13:$D$20,4,FALSE)*H7492</f>
        <v>#N/A</v>
      </c>
      <c r="K7492" s="13">
        <f>IF(F7492="COD1",tarifas!$D$11*(SUMIFS($H$11:$H$8770,$F$11:$F$8770,"=COD1",$B$11:$B$8770,"="&amp;B7492)/COUNTIFS($F$11:$F$8770,"=COD1",$B$11:$B$8770,"="&amp;B7492))/COUNTIFS($A$11:$A$8770,"="&amp;A7492,$F$11:$F$8770,"=COD1"),0)</f>
        <v>0</v>
      </c>
      <c r="L7492" s="13" t="e">
        <f>(VLOOKUP(F7492,tarifas!$C$7:$D$10,2,FALSE)+tarifas!$D$21)*datos!H7492</f>
        <v>#N/A</v>
      </c>
      <c r="M7492">
        <v>0</v>
      </c>
      <c r="N7492" s="13" t="e">
        <f t="shared" si="1052"/>
        <v>#N/A</v>
      </c>
      <c r="O7492">
        <f t="shared" si="1053"/>
        <v>0</v>
      </c>
      <c r="P7492" s="12">
        <f t="shared" si="1054"/>
        <v>216.80274237553056</v>
      </c>
      <c r="Q7492">
        <f t="shared" si="1055"/>
        <v>0</v>
      </c>
      <c r="R7492">
        <f>$D$2*tarifas!$D$12/24</f>
        <v>1.4541666666666666</v>
      </c>
      <c r="S7492" t="e">
        <f>VLOOKUP(E7492&amp;" "&amp;F7492,tarifas!$A$13:$D$20,4,FALSE)*P7492</f>
        <v>#N/A</v>
      </c>
      <c r="T7492">
        <f>IF(F7492="COD1",tarifas!$D$11*(SUMIFS($P$11:$P$8770,$F$11:$F$8770,"=COD1",$B$11:$B$8770,"="&amp;B7492)/COUNTIFS($F$11:$F$8770,"=COD1",$B$11:$B$8770,"="&amp;B7492))/COUNTIFS($A$11:$A$8770,"="&amp;A7492,$F$11:$F$8770,"=COD1"),0)</f>
        <v>0</v>
      </c>
      <c r="U7492" t="e">
        <f>(VLOOKUP(F7492,tarifas!$C$7:$D$10,2,FALSE)+tarifas!$D$21)*datos!P7492</f>
        <v>#N/A</v>
      </c>
      <c r="V7492" t="e">
        <f t="shared" si="1056"/>
        <v>#N/A</v>
      </c>
      <c r="W7492">
        <f t="shared" si="1057"/>
        <v>0</v>
      </c>
    </row>
    <row r="7493" spans="1:23" x14ac:dyDescent="0.25">
      <c r="A7493">
        <f t="shared" si="1050"/>
        <v>307</v>
      </c>
      <c r="B7493">
        <f t="shared" si="1051"/>
        <v>11</v>
      </c>
      <c r="C7493" s="1">
        <f t="shared" si="1058"/>
        <v>41951.749999981854</v>
      </c>
      <c r="D7493" s="7">
        <v>0</v>
      </c>
      <c r="E7493" s="7"/>
      <c r="G7493">
        <v>53.6</v>
      </c>
      <c r="H7493" s="12">
        <v>218.42342421770772</v>
      </c>
      <c r="I7493" s="13">
        <f>$D$2*tarifas!$D$12/24</f>
        <v>1.4541666666666666</v>
      </c>
      <c r="J7493" s="13" t="e">
        <f>VLOOKUP(E7493&amp;" "&amp;F7493,tarifas!$A$13:$D$20,4,FALSE)*H7493</f>
        <v>#N/A</v>
      </c>
      <c r="K7493" s="13">
        <f>IF(F7493="COD1",tarifas!$D$11*(SUMIFS($H$11:$H$8770,$F$11:$F$8770,"=COD1",$B$11:$B$8770,"="&amp;B7493)/COUNTIFS($F$11:$F$8770,"=COD1",$B$11:$B$8770,"="&amp;B7493))/COUNTIFS($A$11:$A$8770,"="&amp;A7493,$F$11:$F$8770,"=COD1"),0)</f>
        <v>0</v>
      </c>
      <c r="L7493" s="13" t="e">
        <f>(VLOOKUP(F7493,tarifas!$C$7:$D$10,2,FALSE)+tarifas!$D$21)*datos!H7493</f>
        <v>#N/A</v>
      </c>
      <c r="M7493">
        <v>0</v>
      </c>
      <c r="N7493" s="13" t="e">
        <f t="shared" si="1052"/>
        <v>#N/A</v>
      </c>
      <c r="O7493">
        <f t="shared" si="1053"/>
        <v>0</v>
      </c>
      <c r="P7493" s="12">
        <f t="shared" si="1054"/>
        <v>218.42342421770772</v>
      </c>
      <c r="Q7493">
        <f t="shared" si="1055"/>
        <v>0</v>
      </c>
      <c r="R7493">
        <f>$D$2*tarifas!$D$12/24</f>
        <v>1.4541666666666666</v>
      </c>
      <c r="S7493" t="e">
        <f>VLOOKUP(E7493&amp;" "&amp;F7493,tarifas!$A$13:$D$20,4,FALSE)*P7493</f>
        <v>#N/A</v>
      </c>
      <c r="T7493">
        <f>IF(F7493="COD1",tarifas!$D$11*(SUMIFS($P$11:$P$8770,$F$11:$F$8770,"=COD1",$B$11:$B$8770,"="&amp;B7493)/COUNTIFS($F$11:$F$8770,"=COD1",$B$11:$B$8770,"="&amp;B7493))/COUNTIFS($A$11:$A$8770,"="&amp;A7493,$F$11:$F$8770,"=COD1"),0)</f>
        <v>0</v>
      </c>
      <c r="U7493" t="e">
        <f>(VLOOKUP(F7493,tarifas!$C$7:$D$10,2,FALSE)+tarifas!$D$21)*datos!P7493</f>
        <v>#N/A</v>
      </c>
      <c r="V7493" t="e">
        <f t="shared" si="1056"/>
        <v>#N/A</v>
      </c>
      <c r="W7493">
        <f t="shared" si="1057"/>
        <v>0</v>
      </c>
    </row>
    <row r="7494" spans="1:23" x14ac:dyDescent="0.25">
      <c r="A7494">
        <f t="shared" si="1050"/>
        <v>307</v>
      </c>
      <c r="B7494">
        <f t="shared" si="1051"/>
        <v>11</v>
      </c>
      <c r="C7494" s="1">
        <f t="shared" si="1058"/>
        <v>41951.791666648518</v>
      </c>
      <c r="D7494" s="7">
        <v>0</v>
      </c>
      <c r="E7494" s="7"/>
      <c r="G7494">
        <v>56.77</v>
      </c>
      <c r="H7494" s="12">
        <v>217.22477003281071</v>
      </c>
      <c r="I7494" s="13">
        <f>$D$2*tarifas!$D$12/24</f>
        <v>1.4541666666666666</v>
      </c>
      <c r="J7494" s="13" t="e">
        <f>VLOOKUP(E7494&amp;" "&amp;F7494,tarifas!$A$13:$D$20,4,FALSE)*H7494</f>
        <v>#N/A</v>
      </c>
      <c r="K7494" s="13">
        <f>IF(F7494="COD1",tarifas!$D$11*(SUMIFS($H$11:$H$8770,$F$11:$F$8770,"=COD1",$B$11:$B$8770,"="&amp;B7494)/COUNTIFS($F$11:$F$8770,"=COD1",$B$11:$B$8770,"="&amp;B7494))/COUNTIFS($A$11:$A$8770,"="&amp;A7494,$F$11:$F$8770,"=COD1"),0)</f>
        <v>0</v>
      </c>
      <c r="L7494" s="13" t="e">
        <f>(VLOOKUP(F7494,tarifas!$C$7:$D$10,2,FALSE)+tarifas!$D$21)*datos!H7494</f>
        <v>#N/A</v>
      </c>
      <c r="M7494">
        <v>0</v>
      </c>
      <c r="N7494" s="13" t="e">
        <f t="shared" si="1052"/>
        <v>#N/A</v>
      </c>
      <c r="O7494">
        <f t="shared" si="1053"/>
        <v>0</v>
      </c>
      <c r="P7494" s="12">
        <f t="shared" si="1054"/>
        <v>217.22477003281071</v>
      </c>
      <c r="Q7494">
        <f t="shared" si="1055"/>
        <v>0</v>
      </c>
      <c r="R7494">
        <f>$D$2*tarifas!$D$12/24</f>
        <v>1.4541666666666666</v>
      </c>
      <c r="S7494" t="e">
        <f>VLOOKUP(E7494&amp;" "&amp;F7494,tarifas!$A$13:$D$20,4,FALSE)*P7494</f>
        <v>#N/A</v>
      </c>
      <c r="T7494">
        <f>IF(F7494="COD1",tarifas!$D$11*(SUMIFS($P$11:$P$8770,$F$11:$F$8770,"=COD1",$B$11:$B$8770,"="&amp;B7494)/COUNTIFS($F$11:$F$8770,"=COD1",$B$11:$B$8770,"="&amp;B7494))/COUNTIFS($A$11:$A$8770,"="&amp;A7494,$F$11:$F$8770,"=COD1"),0)</f>
        <v>0</v>
      </c>
      <c r="U7494" t="e">
        <f>(VLOOKUP(F7494,tarifas!$C$7:$D$10,2,FALSE)+tarifas!$D$21)*datos!P7494</f>
        <v>#N/A</v>
      </c>
      <c r="V7494" t="e">
        <f t="shared" si="1056"/>
        <v>#N/A</v>
      </c>
      <c r="W7494">
        <f t="shared" si="1057"/>
        <v>0</v>
      </c>
    </row>
    <row r="7495" spans="1:23" x14ac:dyDescent="0.25">
      <c r="A7495">
        <f t="shared" si="1050"/>
        <v>307</v>
      </c>
      <c r="B7495">
        <f t="shared" si="1051"/>
        <v>11</v>
      </c>
      <c r="C7495" s="1">
        <f t="shared" si="1058"/>
        <v>41951.833333315182</v>
      </c>
      <c r="D7495" s="7">
        <v>0</v>
      </c>
      <c r="E7495" s="7"/>
      <c r="G7495">
        <v>58.1</v>
      </c>
      <c r="H7495" s="12">
        <v>232.96789207151704</v>
      </c>
      <c r="I7495" s="13">
        <f>$D$2*tarifas!$D$12/24</f>
        <v>1.4541666666666666</v>
      </c>
      <c r="J7495" s="13" t="e">
        <f>VLOOKUP(E7495&amp;" "&amp;F7495,tarifas!$A$13:$D$20,4,FALSE)*H7495</f>
        <v>#N/A</v>
      </c>
      <c r="K7495" s="13">
        <f>IF(F7495="COD1",tarifas!$D$11*(SUMIFS($H$11:$H$8770,$F$11:$F$8770,"=COD1",$B$11:$B$8770,"="&amp;B7495)/COUNTIFS($F$11:$F$8770,"=COD1",$B$11:$B$8770,"="&amp;B7495))/COUNTIFS($A$11:$A$8770,"="&amp;A7495,$F$11:$F$8770,"=COD1"),0)</f>
        <v>0</v>
      </c>
      <c r="L7495" s="13" t="e">
        <f>(VLOOKUP(F7495,tarifas!$C$7:$D$10,2,FALSE)+tarifas!$D$21)*datos!H7495</f>
        <v>#N/A</v>
      </c>
      <c r="M7495">
        <v>0</v>
      </c>
      <c r="N7495" s="13" t="e">
        <f t="shared" si="1052"/>
        <v>#N/A</v>
      </c>
      <c r="O7495">
        <f t="shared" si="1053"/>
        <v>0</v>
      </c>
      <c r="P7495" s="12">
        <f t="shared" si="1054"/>
        <v>232.96789207151704</v>
      </c>
      <c r="Q7495">
        <f t="shared" si="1055"/>
        <v>0</v>
      </c>
      <c r="R7495">
        <f>$D$2*tarifas!$D$12/24</f>
        <v>1.4541666666666666</v>
      </c>
      <c r="S7495" t="e">
        <f>VLOOKUP(E7495&amp;" "&amp;F7495,tarifas!$A$13:$D$20,4,FALSE)*P7495</f>
        <v>#N/A</v>
      </c>
      <c r="T7495">
        <f>IF(F7495="COD1",tarifas!$D$11*(SUMIFS($P$11:$P$8770,$F$11:$F$8770,"=COD1",$B$11:$B$8770,"="&amp;B7495)/COUNTIFS($F$11:$F$8770,"=COD1",$B$11:$B$8770,"="&amp;B7495))/COUNTIFS($A$11:$A$8770,"="&amp;A7495,$F$11:$F$8770,"=COD1"),0)</f>
        <v>0</v>
      </c>
      <c r="U7495" t="e">
        <f>(VLOOKUP(F7495,tarifas!$C$7:$D$10,2,FALSE)+tarifas!$D$21)*datos!P7495</f>
        <v>#N/A</v>
      </c>
      <c r="V7495" t="e">
        <f t="shared" si="1056"/>
        <v>#N/A</v>
      </c>
      <c r="W7495">
        <f t="shared" si="1057"/>
        <v>0</v>
      </c>
    </row>
    <row r="7496" spans="1:23" x14ac:dyDescent="0.25">
      <c r="A7496">
        <f t="shared" si="1050"/>
        <v>307</v>
      </c>
      <c r="B7496">
        <f t="shared" si="1051"/>
        <v>11</v>
      </c>
      <c r="C7496" s="1">
        <f t="shared" si="1058"/>
        <v>41951.874999981846</v>
      </c>
      <c r="D7496" s="7">
        <v>0</v>
      </c>
      <c r="E7496" s="7"/>
      <c r="G7496">
        <v>57.3</v>
      </c>
      <c r="H7496" s="12">
        <v>225.49418899633389</v>
      </c>
      <c r="I7496" s="13">
        <f>$D$2*tarifas!$D$12/24</f>
        <v>1.4541666666666666</v>
      </c>
      <c r="J7496" s="13" t="e">
        <f>VLOOKUP(E7496&amp;" "&amp;F7496,tarifas!$A$13:$D$20,4,FALSE)*H7496</f>
        <v>#N/A</v>
      </c>
      <c r="K7496" s="13">
        <f>IF(F7496="COD1",tarifas!$D$11*(SUMIFS($H$11:$H$8770,$F$11:$F$8770,"=COD1",$B$11:$B$8770,"="&amp;B7496)/COUNTIFS($F$11:$F$8770,"=COD1",$B$11:$B$8770,"="&amp;B7496))/COUNTIFS($A$11:$A$8770,"="&amp;A7496,$F$11:$F$8770,"=COD1"),0)</f>
        <v>0</v>
      </c>
      <c r="L7496" s="13" t="e">
        <f>(VLOOKUP(F7496,tarifas!$C$7:$D$10,2,FALSE)+tarifas!$D$21)*datos!H7496</f>
        <v>#N/A</v>
      </c>
      <c r="M7496">
        <v>0</v>
      </c>
      <c r="N7496" s="13" t="e">
        <f t="shared" si="1052"/>
        <v>#N/A</v>
      </c>
      <c r="O7496">
        <f t="shared" si="1053"/>
        <v>0</v>
      </c>
      <c r="P7496" s="12">
        <f t="shared" si="1054"/>
        <v>225.49418899633389</v>
      </c>
      <c r="Q7496">
        <f t="shared" si="1055"/>
        <v>0</v>
      </c>
      <c r="R7496">
        <f>$D$2*tarifas!$D$12/24</f>
        <v>1.4541666666666666</v>
      </c>
      <c r="S7496" t="e">
        <f>VLOOKUP(E7496&amp;" "&amp;F7496,tarifas!$A$13:$D$20,4,FALSE)*P7496</f>
        <v>#N/A</v>
      </c>
      <c r="T7496">
        <f>IF(F7496="COD1",tarifas!$D$11*(SUMIFS($P$11:$P$8770,$F$11:$F$8770,"=COD1",$B$11:$B$8770,"="&amp;B7496)/COUNTIFS($F$11:$F$8770,"=COD1",$B$11:$B$8770,"="&amp;B7496))/COUNTIFS($A$11:$A$8770,"="&amp;A7496,$F$11:$F$8770,"=COD1"),0)</f>
        <v>0</v>
      </c>
      <c r="U7496" t="e">
        <f>(VLOOKUP(F7496,tarifas!$C$7:$D$10,2,FALSE)+tarifas!$D$21)*datos!P7496</f>
        <v>#N/A</v>
      </c>
      <c r="V7496" t="e">
        <f t="shared" si="1056"/>
        <v>#N/A</v>
      </c>
      <c r="W7496">
        <f t="shared" si="1057"/>
        <v>0</v>
      </c>
    </row>
    <row r="7497" spans="1:23" x14ac:dyDescent="0.25">
      <c r="A7497">
        <f t="shared" si="1050"/>
        <v>307</v>
      </c>
      <c r="B7497">
        <f t="shared" si="1051"/>
        <v>11</v>
      </c>
      <c r="C7497" s="1">
        <f t="shared" si="1058"/>
        <v>41951.916666648511</v>
      </c>
      <c r="D7497" s="7">
        <v>0</v>
      </c>
      <c r="E7497" s="7"/>
      <c r="G7497">
        <v>56</v>
      </c>
      <c r="H7497" s="12">
        <v>228.54594425935647</v>
      </c>
      <c r="I7497" s="13">
        <f>$D$2*tarifas!$D$12/24</f>
        <v>1.4541666666666666</v>
      </c>
      <c r="J7497" s="13" t="e">
        <f>VLOOKUP(E7497&amp;" "&amp;F7497,tarifas!$A$13:$D$20,4,FALSE)*H7497</f>
        <v>#N/A</v>
      </c>
      <c r="K7497" s="13">
        <f>IF(F7497="COD1",tarifas!$D$11*(SUMIFS($H$11:$H$8770,$F$11:$F$8770,"=COD1",$B$11:$B$8770,"="&amp;B7497)/COUNTIFS($F$11:$F$8770,"=COD1",$B$11:$B$8770,"="&amp;B7497))/COUNTIFS($A$11:$A$8770,"="&amp;A7497,$F$11:$F$8770,"=COD1"),0)</f>
        <v>0</v>
      </c>
      <c r="L7497" s="13" t="e">
        <f>(VLOOKUP(F7497,tarifas!$C$7:$D$10,2,FALSE)+tarifas!$D$21)*datos!H7497</f>
        <v>#N/A</v>
      </c>
      <c r="M7497">
        <v>0</v>
      </c>
      <c r="N7497" s="13" t="e">
        <f t="shared" si="1052"/>
        <v>#N/A</v>
      </c>
      <c r="O7497">
        <f t="shared" si="1053"/>
        <v>0</v>
      </c>
      <c r="P7497" s="12">
        <f t="shared" si="1054"/>
        <v>228.54594425935647</v>
      </c>
      <c r="Q7497">
        <f t="shared" si="1055"/>
        <v>0</v>
      </c>
      <c r="R7497">
        <f>$D$2*tarifas!$D$12/24</f>
        <v>1.4541666666666666</v>
      </c>
      <c r="S7497" t="e">
        <f>VLOOKUP(E7497&amp;" "&amp;F7497,tarifas!$A$13:$D$20,4,FALSE)*P7497</f>
        <v>#N/A</v>
      </c>
      <c r="T7497">
        <f>IF(F7497="COD1",tarifas!$D$11*(SUMIFS($P$11:$P$8770,$F$11:$F$8770,"=COD1",$B$11:$B$8770,"="&amp;B7497)/COUNTIFS($F$11:$F$8770,"=COD1",$B$11:$B$8770,"="&amp;B7497))/COUNTIFS($A$11:$A$8770,"="&amp;A7497,$F$11:$F$8770,"=COD1"),0)</f>
        <v>0</v>
      </c>
      <c r="U7497" t="e">
        <f>(VLOOKUP(F7497,tarifas!$C$7:$D$10,2,FALSE)+tarifas!$D$21)*datos!P7497</f>
        <v>#N/A</v>
      </c>
      <c r="V7497" t="e">
        <f t="shared" si="1056"/>
        <v>#N/A</v>
      </c>
      <c r="W7497">
        <f t="shared" si="1057"/>
        <v>0</v>
      </c>
    </row>
    <row r="7498" spans="1:23" x14ac:dyDescent="0.25">
      <c r="A7498">
        <f t="shared" si="1050"/>
        <v>307</v>
      </c>
      <c r="B7498">
        <f t="shared" si="1051"/>
        <v>11</v>
      </c>
      <c r="C7498" s="1">
        <f t="shared" si="1058"/>
        <v>41951.958333315175</v>
      </c>
      <c r="D7498" s="7">
        <v>0</v>
      </c>
      <c r="E7498" s="7"/>
      <c r="G7498">
        <v>48.22</v>
      </c>
      <c r="H7498" s="12">
        <v>227.97637938094388</v>
      </c>
      <c r="I7498" s="13">
        <f>$D$2*tarifas!$D$12/24</f>
        <v>1.4541666666666666</v>
      </c>
      <c r="J7498" s="13" t="e">
        <f>VLOOKUP(E7498&amp;" "&amp;F7498,tarifas!$A$13:$D$20,4,FALSE)*H7498</f>
        <v>#N/A</v>
      </c>
      <c r="K7498" s="13">
        <f>IF(F7498="COD1",tarifas!$D$11*(SUMIFS($H$11:$H$8770,$F$11:$F$8770,"=COD1",$B$11:$B$8770,"="&amp;B7498)/COUNTIFS($F$11:$F$8770,"=COD1",$B$11:$B$8770,"="&amp;B7498))/COUNTIFS($A$11:$A$8770,"="&amp;A7498,$F$11:$F$8770,"=COD1"),0)</f>
        <v>0</v>
      </c>
      <c r="L7498" s="13" t="e">
        <f>(VLOOKUP(F7498,tarifas!$C$7:$D$10,2,FALSE)+tarifas!$D$21)*datos!H7498</f>
        <v>#N/A</v>
      </c>
      <c r="M7498">
        <v>0</v>
      </c>
      <c r="N7498" s="13" t="e">
        <f t="shared" si="1052"/>
        <v>#N/A</v>
      </c>
      <c r="O7498">
        <f t="shared" si="1053"/>
        <v>0</v>
      </c>
      <c r="P7498" s="12">
        <f t="shared" si="1054"/>
        <v>227.97637938094388</v>
      </c>
      <c r="Q7498">
        <f t="shared" si="1055"/>
        <v>0</v>
      </c>
      <c r="R7498">
        <f>$D$2*tarifas!$D$12/24</f>
        <v>1.4541666666666666</v>
      </c>
      <c r="S7498" t="e">
        <f>VLOOKUP(E7498&amp;" "&amp;F7498,tarifas!$A$13:$D$20,4,FALSE)*P7498</f>
        <v>#N/A</v>
      </c>
      <c r="T7498">
        <f>IF(F7498="COD1",tarifas!$D$11*(SUMIFS($P$11:$P$8770,$F$11:$F$8770,"=COD1",$B$11:$B$8770,"="&amp;B7498)/COUNTIFS($F$11:$F$8770,"=COD1",$B$11:$B$8770,"="&amp;B7498))/COUNTIFS($A$11:$A$8770,"="&amp;A7498,$F$11:$F$8770,"=COD1"),0)</f>
        <v>0</v>
      </c>
      <c r="U7498" t="e">
        <f>(VLOOKUP(F7498,tarifas!$C$7:$D$10,2,FALSE)+tarifas!$D$21)*datos!P7498</f>
        <v>#N/A</v>
      </c>
      <c r="V7498" t="e">
        <f t="shared" si="1056"/>
        <v>#N/A</v>
      </c>
      <c r="W7498">
        <f t="shared" si="1057"/>
        <v>0</v>
      </c>
    </row>
    <row r="7499" spans="1:23" x14ac:dyDescent="0.25">
      <c r="A7499">
        <f t="shared" si="1050"/>
        <v>308</v>
      </c>
      <c r="B7499">
        <f t="shared" si="1051"/>
        <v>11</v>
      </c>
      <c r="C7499" s="1">
        <f t="shared" si="1058"/>
        <v>41951.999999981839</v>
      </c>
      <c r="D7499" s="7">
        <v>0</v>
      </c>
      <c r="E7499" s="7"/>
      <c r="G7499">
        <v>44.83</v>
      </c>
      <c r="H7499" s="12">
        <v>226.72865728669183</v>
      </c>
      <c r="I7499" s="13">
        <f>$D$2*tarifas!$D$12/24</f>
        <v>1.4541666666666666</v>
      </c>
      <c r="J7499" s="13" t="e">
        <f>VLOOKUP(E7499&amp;" "&amp;F7499,tarifas!$A$13:$D$20,4,FALSE)*H7499</f>
        <v>#N/A</v>
      </c>
      <c r="K7499" s="13">
        <f>IF(F7499="COD1",tarifas!$D$11*(SUMIFS($H$11:$H$8770,$F$11:$F$8770,"=COD1",$B$11:$B$8770,"="&amp;B7499)/COUNTIFS($F$11:$F$8770,"=COD1",$B$11:$B$8770,"="&amp;B7499))/COUNTIFS($A$11:$A$8770,"="&amp;A7499,$F$11:$F$8770,"=COD1"),0)</f>
        <v>0</v>
      </c>
      <c r="L7499" s="13" t="e">
        <f>(VLOOKUP(F7499,tarifas!$C$7:$D$10,2,FALSE)+tarifas!$D$21)*datos!H7499</f>
        <v>#N/A</v>
      </c>
      <c r="M7499">
        <v>0</v>
      </c>
      <c r="N7499" s="13" t="e">
        <f t="shared" si="1052"/>
        <v>#N/A</v>
      </c>
      <c r="O7499">
        <f t="shared" si="1053"/>
        <v>0</v>
      </c>
      <c r="P7499" s="12">
        <f t="shared" si="1054"/>
        <v>226.72865728669183</v>
      </c>
      <c r="Q7499">
        <f t="shared" si="1055"/>
        <v>0</v>
      </c>
      <c r="R7499">
        <f>$D$2*tarifas!$D$12/24</f>
        <v>1.4541666666666666</v>
      </c>
      <c r="S7499" t="e">
        <f>VLOOKUP(E7499&amp;" "&amp;F7499,tarifas!$A$13:$D$20,4,FALSE)*P7499</f>
        <v>#N/A</v>
      </c>
      <c r="T7499">
        <f>IF(F7499="COD1",tarifas!$D$11*(SUMIFS($P$11:$P$8770,$F$11:$F$8770,"=COD1",$B$11:$B$8770,"="&amp;B7499)/COUNTIFS($F$11:$F$8770,"=COD1",$B$11:$B$8770,"="&amp;B7499))/COUNTIFS($A$11:$A$8770,"="&amp;A7499,$F$11:$F$8770,"=COD1"),0)</f>
        <v>0</v>
      </c>
      <c r="U7499" t="e">
        <f>(VLOOKUP(F7499,tarifas!$C$7:$D$10,2,FALSE)+tarifas!$D$21)*datos!P7499</f>
        <v>#N/A</v>
      </c>
      <c r="V7499" t="e">
        <f t="shared" si="1056"/>
        <v>#N/A</v>
      </c>
      <c r="W7499">
        <f t="shared" si="1057"/>
        <v>0</v>
      </c>
    </row>
    <row r="7500" spans="1:23" x14ac:dyDescent="0.25">
      <c r="A7500">
        <f t="shared" ref="A7500:A7563" si="1059">DAYS360($C$11,C7500)</f>
        <v>308</v>
      </c>
      <c r="B7500">
        <f t="shared" ref="B7500:B7563" si="1060">MONTH(C7500)</f>
        <v>11</v>
      </c>
      <c r="C7500" s="1">
        <f t="shared" si="1058"/>
        <v>41952.041666648503</v>
      </c>
      <c r="D7500" s="7">
        <v>0</v>
      </c>
      <c r="E7500" s="7"/>
      <c r="G7500">
        <v>37</v>
      </c>
      <c r="H7500" s="12">
        <v>220.58475144357362</v>
      </c>
      <c r="I7500" s="13">
        <f>$D$2*tarifas!$D$12/24</f>
        <v>1.4541666666666666</v>
      </c>
      <c r="J7500" s="13" t="e">
        <f>VLOOKUP(E7500&amp;" "&amp;F7500,tarifas!$A$13:$D$20,4,FALSE)*H7500</f>
        <v>#N/A</v>
      </c>
      <c r="K7500" s="13">
        <f>IF(F7500="COD1",tarifas!$D$11*(SUMIFS($H$11:$H$8770,$F$11:$F$8770,"=COD1",$B$11:$B$8770,"="&amp;B7500)/COUNTIFS($F$11:$F$8770,"=COD1",$B$11:$B$8770,"="&amp;B7500))/COUNTIFS($A$11:$A$8770,"="&amp;A7500,$F$11:$F$8770,"=COD1"),0)</f>
        <v>0</v>
      </c>
      <c r="L7500" s="13" t="e">
        <f>(VLOOKUP(F7500,tarifas!$C$7:$D$10,2,FALSE)+tarifas!$D$21)*datos!H7500</f>
        <v>#N/A</v>
      </c>
      <c r="M7500">
        <v>0</v>
      </c>
      <c r="N7500" s="13" t="e">
        <f t="shared" ref="N7500:N7563" si="1061">(I7500+J7500+K7500+L7500)*1.23</f>
        <v>#N/A</v>
      </c>
      <c r="O7500">
        <f t="shared" ref="O7500:O7563" si="1062">IF(M7500&lt;H7500,M7500,H7500)</f>
        <v>0</v>
      </c>
      <c r="P7500" s="12">
        <f t="shared" ref="P7500:P7563" si="1063">H7500-O7500</f>
        <v>220.58475144357362</v>
      </c>
      <c r="Q7500">
        <f t="shared" ref="Q7500:Q7563" si="1064">IF(M7500&lt;H7500,0,M7500-H7500)</f>
        <v>0</v>
      </c>
      <c r="R7500">
        <f>$D$2*tarifas!$D$12/24</f>
        <v>1.4541666666666666</v>
      </c>
      <c r="S7500" t="e">
        <f>VLOOKUP(E7500&amp;" "&amp;F7500,tarifas!$A$13:$D$20,4,FALSE)*P7500</f>
        <v>#N/A</v>
      </c>
      <c r="T7500">
        <f>IF(F7500="COD1",tarifas!$D$11*(SUMIFS($P$11:$P$8770,$F$11:$F$8770,"=COD1",$B$11:$B$8770,"="&amp;B7500)/COUNTIFS($F$11:$F$8770,"=COD1",$B$11:$B$8770,"="&amp;B7500))/COUNTIFS($A$11:$A$8770,"="&amp;A7500,$F$11:$F$8770,"=COD1"),0)</f>
        <v>0</v>
      </c>
      <c r="U7500" t="e">
        <f>(VLOOKUP(F7500,tarifas!$C$7:$D$10,2,FALSE)+tarifas!$D$21)*datos!P7500</f>
        <v>#N/A</v>
      </c>
      <c r="V7500" t="e">
        <f t="shared" ref="V7500:V7563" si="1065">(R7500+S7500+T7500+U7500)*1.23</f>
        <v>#N/A</v>
      </c>
      <c r="W7500">
        <f t="shared" ref="W7500:W7563" si="1066">0.9*G7500/1000*Q7500</f>
        <v>0</v>
      </c>
    </row>
    <row r="7501" spans="1:23" x14ac:dyDescent="0.25">
      <c r="A7501">
        <f t="shared" si="1059"/>
        <v>308</v>
      </c>
      <c r="B7501">
        <f t="shared" si="1060"/>
        <v>11</v>
      </c>
      <c r="C7501" s="1">
        <f t="shared" ref="C7501:C7564" si="1067">+C7500+1/24</f>
        <v>41952.083333315168</v>
      </c>
      <c r="D7501" s="7">
        <v>0</v>
      </c>
      <c r="E7501" s="7"/>
      <c r="G7501">
        <v>35</v>
      </c>
      <c r="H7501" s="12">
        <v>218.47658929125203</v>
      </c>
      <c r="I7501" s="13">
        <f>$D$2*tarifas!$D$12/24</f>
        <v>1.4541666666666666</v>
      </c>
      <c r="J7501" s="13" t="e">
        <f>VLOOKUP(E7501&amp;" "&amp;F7501,tarifas!$A$13:$D$20,4,FALSE)*H7501</f>
        <v>#N/A</v>
      </c>
      <c r="K7501" s="13">
        <f>IF(F7501="COD1",tarifas!$D$11*(SUMIFS($H$11:$H$8770,$F$11:$F$8770,"=COD1",$B$11:$B$8770,"="&amp;B7501)/COUNTIFS($F$11:$F$8770,"=COD1",$B$11:$B$8770,"="&amp;B7501))/COUNTIFS($A$11:$A$8770,"="&amp;A7501,$F$11:$F$8770,"=COD1"),0)</f>
        <v>0</v>
      </c>
      <c r="L7501" s="13" t="e">
        <f>(VLOOKUP(F7501,tarifas!$C$7:$D$10,2,FALSE)+tarifas!$D$21)*datos!H7501</f>
        <v>#N/A</v>
      </c>
      <c r="M7501">
        <v>0</v>
      </c>
      <c r="N7501" s="13" t="e">
        <f t="shared" si="1061"/>
        <v>#N/A</v>
      </c>
      <c r="O7501">
        <f t="shared" si="1062"/>
        <v>0</v>
      </c>
      <c r="P7501" s="12">
        <f t="shared" si="1063"/>
        <v>218.47658929125203</v>
      </c>
      <c r="Q7501">
        <f t="shared" si="1064"/>
        <v>0</v>
      </c>
      <c r="R7501">
        <f>$D$2*tarifas!$D$12/24</f>
        <v>1.4541666666666666</v>
      </c>
      <c r="S7501" t="e">
        <f>VLOOKUP(E7501&amp;" "&amp;F7501,tarifas!$A$13:$D$20,4,FALSE)*P7501</f>
        <v>#N/A</v>
      </c>
      <c r="T7501">
        <f>IF(F7501="COD1",tarifas!$D$11*(SUMIFS($P$11:$P$8770,$F$11:$F$8770,"=COD1",$B$11:$B$8770,"="&amp;B7501)/COUNTIFS($F$11:$F$8770,"=COD1",$B$11:$B$8770,"="&amp;B7501))/COUNTIFS($A$11:$A$8770,"="&amp;A7501,$F$11:$F$8770,"=COD1"),0)</f>
        <v>0</v>
      </c>
      <c r="U7501" t="e">
        <f>(VLOOKUP(F7501,tarifas!$C$7:$D$10,2,FALSE)+tarifas!$D$21)*datos!P7501</f>
        <v>#N/A</v>
      </c>
      <c r="V7501" t="e">
        <f t="shared" si="1065"/>
        <v>#N/A</v>
      </c>
      <c r="W7501">
        <f t="shared" si="1066"/>
        <v>0</v>
      </c>
    </row>
    <row r="7502" spans="1:23" x14ac:dyDescent="0.25">
      <c r="A7502">
        <f t="shared" si="1059"/>
        <v>308</v>
      </c>
      <c r="B7502">
        <f t="shared" si="1060"/>
        <v>11</v>
      </c>
      <c r="C7502" s="1">
        <f t="shared" si="1067"/>
        <v>41952.124999981832</v>
      </c>
      <c r="D7502" s="7">
        <v>0</v>
      </c>
      <c r="E7502" s="7"/>
      <c r="G7502">
        <v>35</v>
      </c>
      <c r="H7502" s="12">
        <v>216.26583151542292</v>
      </c>
      <c r="I7502" s="13">
        <f>$D$2*tarifas!$D$12/24</f>
        <v>1.4541666666666666</v>
      </c>
      <c r="J7502" s="13" t="e">
        <f>VLOOKUP(E7502&amp;" "&amp;F7502,tarifas!$A$13:$D$20,4,FALSE)*H7502</f>
        <v>#N/A</v>
      </c>
      <c r="K7502" s="13">
        <f>IF(F7502="COD1",tarifas!$D$11*(SUMIFS($H$11:$H$8770,$F$11:$F$8770,"=COD1",$B$11:$B$8770,"="&amp;B7502)/COUNTIFS($F$11:$F$8770,"=COD1",$B$11:$B$8770,"="&amp;B7502))/COUNTIFS($A$11:$A$8770,"="&amp;A7502,$F$11:$F$8770,"=COD1"),0)</f>
        <v>0</v>
      </c>
      <c r="L7502" s="13" t="e">
        <f>(VLOOKUP(F7502,tarifas!$C$7:$D$10,2,FALSE)+tarifas!$D$21)*datos!H7502</f>
        <v>#N/A</v>
      </c>
      <c r="M7502">
        <v>0</v>
      </c>
      <c r="N7502" s="13" t="e">
        <f t="shared" si="1061"/>
        <v>#N/A</v>
      </c>
      <c r="O7502">
        <f t="shared" si="1062"/>
        <v>0</v>
      </c>
      <c r="P7502" s="12">
        <f t="shared" si="1063"/>
        <v>216.26583151542292</v>
      </c>
      <c r="Q7502">
        <f t="shared" si="1064"/>
        <v>0</v>
      </c>
      <c r="R7502">
        <f>$D$2*tarifas!$D$12/24</f>
        <v>1.4541666666666666</v>
      </c>
      <c r="S7502" t="e">
        <f>VLOOKUP(E7502&amp;" "&amp;F7502,tarifas!$A$13:$D$20,4,FALSE)*P7502</f>
        <v>#N/A</v>
      </c>
      <c r="T7502">
        <f>IF(F7502="COD1",tarifas!$D$11*(SUMIFS($P$11:$P$8770,$F$11:$F$8770,"=COD1",$B$11:$B$8770,"="&amp;B7502)/COUNTIFS($F$11:$F$8770,"=COD1",$B$11:$B$8770,"="&amp;B7502))/COUNTIFS($A$11:$A$8770,"="&amp;A7502,$F$11:$F$8770,"=COD1"),0)</f>
        <v>0</v>
      </c>
      <c r="U7502" t="e">
        <f>(VLOOKUP(F7502,tarifas!$C$7:$D$10,2,FALSE)+tarifas!$D$21)*datos!P7502</f>
        <v>#N/A</v>
      </c>
      <c r="V7502" t="e">
        <f t="shared" si="1065"/>
        <v>#N/A</v>
      </c>
      <c r="W7502">
        <f t="shared" si="1066"/>
        <v>0</v>
      </c>
    </row>
    <row r="7503" spans="1:23" x14ac:dyDescent="0.25">
      <c r="A7503">
        <f t="shared" si="1059"/>
        <v>308</v>
      </c>
      <c r="B7503">
        <f t="shared" si="1060"/>
        <v>11</v>
      </c>
      <c r="C7503" s="1">
        <f t="shared" si="1067"/>
        <v>41952.166666648496</v>
      </c>
      <c r="D7503" s="7">
        <v>0</v>
      </c>
      <c r="E7503" s="7"/>
      <c r="G7503">
        <v>35</v>
      </c>
      <c r="H7503" s="12">
        <v>213.49445212393607</v>
      </c>
      <c r="I7503" s="13">
        <f>$D$2*tarifas!$D$12/24</f>
        <v>1.4541666666666666</v>
      </c>
      <c r="J7503" s="13" t="e">
        <f>VLOOKUP(E7503&amp;" "&amp;F7503,tarifas!$A$13:$D$20,4,FALSE)*H7503</f>
        <v>#N/A</v>
      </c>
      <c r="K7503" s="13">
        <f>IF(F7503="COD1",tarifas!$D$11*(SUMIFS($H$11:$H$8770,$F$11:$F$8770,"=COD1",$B$11:$B$8770,"="&amp;B7503)/COUNTIFS($F$11:$F$8770,"=COD1",$B$11:$B$8770,"="&amp;B7503))/COUNTIFS($A$11:$A$8770,"="&amp;A7503,$F$11:$F$8770,"=COD1"),0)</f>
        <v>0</v>
      </c>
      <c r="L7503" s="13" t="e">
        <f>(VLOOKUP(F7503,tarifas!$C$7:$D$10,2,FALSE)+tarifas!$D$21)*datos!H7503</f>
        <v>#N/A</v>
      </c>
      <c r="M7503">
        <v>0</v>
      </c>
      <c r="N7503" s="13" t="e">
        <f t="shared" si="1061"/>
        <v>#N/A</v>
      </c>
      <c r="O7503">
        <f t="shared" si="1062"/>
        <v>0</v>
      </c>
      <c r="P7503" s="12">
        <f t="shared" si="1063"/>
        <v>213.49445212393607</v>
      </c>
      <c r="Q7503">
        <f t="shared" si="1064"/>
        <v>0</v>
      </c>
      <c r="R7503">
        <f>$D$2*tarifas!$D$12/24</f>
        <v>1.4541666666666666</v>
      </c>
      <c r="S7503" t="e">
        <f>VLOOKUP(E7503&amp;" "&amp;F7503,tarifas!$A$13:$D$20,4,FALSE)*P7503</f>
        <v>#N/A</v>
      </c>
      <c r="T7503">
        <f>IF(F7503="COD1",tarifas!$D$11*(SUMIFS($P$11:$P$8770,$F$11:$F$8770,"=COD1",$B$11:$B$8770,"="&amp;B7503)/COUNTIFS($F$11:$F$8770,"=COD1",$B$11:$B$8770,"="&amp;B7503))/COUNTIFS($A$11:$A$8770,"="&amp;A7503,$F$11:$F$8770,"=COD1"),0)</f>
        <v>0</v>
      </c>
      <c r="U7503" t="e">
        <f>(VLOOKUP(F7503,tarifas!$C$7:$D$10,2,FALSE)+tarifas!$D$21)*datos!P7503</f>
        <v>#N/A</v>
      </c>
      <c r="V7503" t="e">
        <f t="shared" si="1065"/>
        <v>#N/A</v>
      </c>
      <c r="W7503">
        <f t="shared" si="1066"/>
        <v>0</v>
      </c>
    </row>
    <row r="7504" spans="1:23" x14ac:dyDescent="0.25">
      <c r="A7504">
        <f t="shared" si="1059"/>
        <v>308</v>
      </c>
      <c r="B7504">
        <f t="shared" si="1060"/>
        <v>11</v>
      </c>
      <c r="C7504" s="1">
        <f t="shared" si="1067"/>
        <v>41952.20833331516</v>
      </c>
      <c r="D7504" s="7">
        <v>0</v>
      </c>
      <c r="E7504" s="7"/>
      <c r="G7504">
        <v>35.1</v>
      </c>
      <c r="H7504" s="12">
        <v>214.16036870375837</v>
      </c>
      <c r="I7504" s="13">
        <f>$D$2*tarifas!$D$12/24</f>
        <v>1.4541666666666666</v>
      </c>
      <c r="J7504" s="13" t="e">
        <f>VLOOKUP(E7504&amp;" "&amp;F7504,tarifas!$A$13:$D$20,4,FALSE)*H7504</f>
        <v>#N/A</v>
      </c>
      <c r="K7504" s="13">
        <f>IF(F7504="COD1",tarifas!$D$11*(SUMIFS($H$11:$H$8770,$F$11:$F$8770,"=COD1",$B$11:$B$8770,"="&amp;B7504)/COUNTIFS($F$11:$F$8770,"=COD1",$B$11:$B$8770,"="&amp;B7504))/COUNTIFS($A$11:$A$8770,"="&amp;A7504,$F$11:$F$8770,"=COD1"),0)</f>
        <v>0</v>
      </c>
      <c r="L7504" s="13" t="e">
        <f>(VLOOKUP(F7504,tarifas!$C$7:$D$10,2,FALSE)+tarifas!$D$21)*datos!H7504</f>
        <v>#N/A</v>
      </c>
      <c r="M7504">
        <v>0</v>
      </c>
      <c r="N7504" s="13" t="e">
        <f t="shared" si="1061"/>
        <v>#N/A</v>
      </c>
      <c r="O7504">
        <f t="shared" si="1062"/>
        <v>0</v>
      </c>
      <c r="P7504" s="12">
        <f t="shared" si="1063"/>
        <v>214.16036870375837</v>
      </c>
      <c r="Q7504">
        <f t="shared" si="1064"/>
        <v>0</v>
      </c>
      <c r="R7504">
        <f>$D$2*tarifas!$D$12/24</f>
        <v>1.4541666666666666</v>
      </c>
      <c r="S7504" t="e">
        <f>VLOOKUP(E7504&amp;" "&amp;F7504,tarifas!$A$13:$D$20,4,FALSE)*P7504</f>
        <v>#N/A</v>
      </c>
      <c r="T7504">
        <f>IF(F7504="COD1",tarifas!$D$11*(SUMIFS($P$11:$P$8770,$F$11:$F$8770,"=COD1",$B$11:$B$8770,"="&amp;B7504)/COUNTIFS($F$11:$F$8770,"=COD1",$B$11:$B$8770,"="&amp;B7504))/COUNTIFS($A$11:$A$8770,"="&amp;A7504,$F$11:$F$8770,"=COD1"),0)</f>
        <v>0</v>
      </c>
      <c r="U7504" t="e">
        <f>(VLOOKUP(F7504,tarifas!$C$7:$D$10,2,FALSE)+tarifas!$D$21)*datos!P7504</f>
        <v>#N/A</v>
      </c>
      <c r="V7504" t="e">
        <f t="shared" si="1065"/>
        <v>#N/A</v>
      </c>
      <c r="W7504">
        <f t="shared" si="1066"/>
        <v>0</v>
      </c>
    </row>
    <row r="7505" spans="1:23" x14ac:dyDescent="0.25">
      <c r="A7505">
        <f t="shared" si="1059"/>
        <v>308</v>
      </c>
      <c r="B7505">
        <f t="shared" si="1060"/>
        <v>11</v>
      </c>
      <c r="C7505" s="1">
        <f t="shared" si="1067"/>
        <v>41952.249999981825</v>
      </c>
      <c r="D7505" s="7">
        <v>0</v>
      </c>
      <c r="E7505" s="7"/>
      <c r="G7505">
        <v>35.200000000000003</v>
      </c>
      <c r="H7505" s="12">
        <v>214.74200183658456</v>
      </c>
      <c r="I7505" s="13">
        <f>$D$2*tarifas!$D$12/24</f>
        <v>1.4541666666666666</v>
      </c>
      <c r="J7505" s="13" t="e">
        <f>VLOOKUP(E7505&amp;" "&amp;F7505,tarifas!$A$13:$D$20,4,FALSE)*H7505</f>
        <v>#N/A</v>
      </c>
      <c r="K7505" s="13">
        <f>IF(F7505="COD1",tarifas!$D$11*(SUMIFS($H$11:$H$8770,$F$11:$F$8770,"=COD1",$B$11:$B$8770,"="&amp;B7505)/COUNTIFS($F$11:$F$8770,"=COD1",$B$11:$B$8770,"="&amp;B7505))/COUNTIFS($A$11:$A$8770,"="&amp;A7505,$F$11:$F$8770,"=COD1"),0)</f>
        <v>0</v>
      </c>
      <c r="L7505" s="13" t="e">
        <f>(VLOOKUP(F7505,tarifas!$C$7:$D$10,2,FALSE)+tarifas!$D$21)*datos!H7505</f>
        <v>#N/A</v>
      </c>
      <c r="M7505">
        <v>0</v>
      </c>
      <c r="N7505" s="13" t="e">
        <f t="shared" si="1061"/>
        <v>#N/A</v>
      </c>
      <c r="O7505">
        <f t="shared" si="1062"/>
        <v>0</v>
      </c>
      <c r="P7505" s="12">
        <f t="shared" si="1063"/>
        <v>214.74200183658456</v>
      </c>
      <c r="Q7505">
        <f t="shared" si="1064"/>
        <v>0</v>
      </c>
      <c r="R7505">
        <f>$D$2*tarifas!$D$12/24</f>
        <v>1.4541666666666666</v>
      </c>
      <c r="S7505" t="e">
        <f>VLOOKUP(E7505&amp;" "&amp;F7505,tarifas!$A$13:$D$20,4,FALSE)*P7505</f>
        <v>#N/A</v>
      </c>
      <c r="T7505">
        <f>IF(F7505="COD1",tarifas!$D$11*(SUMIFS($P$11:$P$8770,$F$11:$F$8770,"=COD1",$B$11:$B$8770,"="&amp;B7505)/COUNTIFS($F$11:$F$8770,"=COD1",$B$11:$B$8770,"="&amp;B7505))/COUNTIFS($A$11:$A$8770,"="&amp;A7505,$F$11:$F$8770,"=COD1"),0)</f>
        <v>0</v>
      </c>
      <c r="U7505" t="e">
        <f>(VLOOKUP(F7505,tarifas!$C$7:$D$10,2,FALSE)+tarifas!$D$21)*datos!P7505</f>
        <v>#N/A</v>
      </c>
      <c r="V7505" t="e">
        <f t="shared" si="1065"/>
        <v>#N/A</v>
      </c>
      <c r="W7505">
        <f t="shared" si="1066"/>
        <v>0</v>
      </c>
    </row>
    <row r="7506" spans="1:23" x14ac:dyDescent="0.25">
      <c r="A7506">
        <f t="shared" si="1059"/>
        <v>308</v>
      </c>
      <c r="B7506">
        <f t="shared" si="1060"/>
        <v>11</v>
      </c>
      <c r="C7506" s="1">
        <f t="shared" si="1067"/>
        <v>41952.291666648489</v>
      </c>
      <c r="D7506" s="7">
        <v>0</v>
      </c>
      <c r="E7506" s="7"/>
      <c r="G7506">
        <v>35.200000000000003</v>
      </c>
      <c r="H7506" s="12">
        <v>192.66040756394131</v>
      </c>
      <c r="I7506" s="13">
        <f>$D$2*tarifas!$D$12/24</f>
        <v>1.4541666666666666</v>
      </c>
      <c r="J7506" s="13" t="e">
        <f>VLOOKUP(E7506&amp;" "&amp;F7506,tarifas!$A$13:$D$20,4,FALSE)*H7506</f>
        <v>#N/A</v>
      </c>
      <c r="K7506" s="13">
        <f>IF(F7506="COD1",tarifas!$D$11*(SUMIFS($H$11:$H$8770,$F$11:$F$8770,"=COD1",$B$11:$B$8770,"="&amp;B7506)/COUNTIFS($F$11:$F$8770,"=COD1",$B$11:$B$8770,"="&amp;B7506))/COUNTIFS($A$11:$A$8770,"="&amp;A7506,$F$11:$F$8770,"=COD1"),0)</f>
        <v>0</v>
      </c>
      <c r="L7506" s="13" t="e">
        <f>(VLOOKUP(F7506,tarifas!$C$7:$D$10,2,FALSE)+tarifas!$D$21)*datos!H7506</f>
        <v>#N/A</v>
      </c>
      <c r="M7506">
        <v>88.335740000000001</v>
      </c>
      <c r="N7506" s="13" t="e">
        <f t="shared" si="1061"/>
        <v>#N/A</v>
      </c>
      <c r="O7506">
        <f t="shared" si="1062"/>
        <v>88.335740000000001</v>
      </c>
      <c r="P7506" s="12">
        <f t="shared" si="1063"/>
        <v>104.3246675639413</v>
      </c>
      <c r="Q7506">
        <f t="shared" si="1064"/>
        <v>0</v>
      </c>
      <c r="R7506">
        <f>$D$2*tarifas!$D$12/24</f>
        <v>1.4541666666666666</v>
      </c>
      <c r="S7506" t="e">
        <f>VLOOKUP(E7506&amp;" "&amp;F7506,tarifas!$A$13:$D$20,4,FALSE)*P7506</f>
        <v>#N/A</v>
      </c>
      <c r="T7506">
        <f>IF(F7506="COD1",tarifas!$D$11*(SUMIFS($P$11:$P$8770,$F$11:$F$8770,"=COD1",$B$11:$B$8770,"="&amp;B7506)/COUNTIFS($F$11:$F$8770,"=COD1",$B$11:$B$8770,"="&amp;B7506))/COUNTIFS($A$11:$A$8770,"="&amp;A7506,$F$11:$F$8770,"=COD1"),0)</f>
        <v>0</v>
      </c>
      <c r="U7506" t="e">
        <f>(VLOOKUP(F7506,tarifas!$C$7:$D$10,2,FALSE)+tarifas!$D$21)*datos!P7506</f>
        <v>#N/A</v>
      </c>
      <c r="V7506" t="e">
        <f t="shared" si="1065"/>
        <v>#N/A</v>
      </c>
      <c r="W7506">
        <f t="shared" si="1066"/>
        <v>0</v>
      </c>
    </row>
    <row r="7507" spans="1:23" x14ac:dyDescent="0.25">
      <c r="A7507">
        <f t="shared" si="1059"/>
        <v>308</v>
      </c>
      <c r="B7507">
        <f t="shared" si="1060"/>
        <v>11</v>
      </c>
      <c r="C7507" s="1">
        <f t="shared" si="1067"/>
        <v>41952.333333315153</v>
      </c>
      <c r="D7507" s="7">
        <v>0</v>
      </c>
      <c r="E7507" s="7"/>
      <c r="G7507">
        <v>35.1</v>
      </c>
      <c r="H7507" s="12">
        <v>191.72118225160867</v>
      </c>
      <c r="I7507" s="13">
        <f>$D$2*tarifas!$D$12/24</f>
        <v>1.4541666666666666</v>
      </c>
      <c r="J7507" s="13" t="e">
        <f>VLOOKUP(E7507&amp;" "&amp;F7507,tarifas!$A$13:$D$20,4,FALSE)*H7507</f>
        <v>#N/A</v>
      </c>
      <c r="K7507" s="13">
        <f>IF(F7507="COD1",tarifas!$D$11*(SUMIFS($H$11:$H$8770,$F$11:$F$8770,"=COD1",$B$11:$B$8770,"="&amp;B7507)/COUNTIFS($F$11:$F$8770,"=COD1",$B$11:$B$8770,"="&amp;B7507))/COUNTIFS($A$11:$A$8770,"="&amp;A7507,$F$11:$F$8770,"=COD1"),0)</f>
        <v>0</v>
      </c>
      <c r="L7507" s="13" t="e">
        <f>(VLOOKUP(F7507,tarifas!$C$7:$D$10,2,FALSE)+tarifas!$D$21)*datos!H7507</f>
        <v>#N/A</v>
      </c>
      <c r="M7507">
        <v>152.83757999999997</v>
      </c>
      <c r="N7507" s="13" t="e">
        <f t="shared" si="1061"/>
        <v>#N/A</v>
      </c>
      <c r="O7507">
        <f t="shared" si="1062"/>
        <v>152.83757999999997</v>
      </c>
      <c r="P7507" s="12">
        <f t="shared" si="1063"/>
        <v>38.883602251608693</v>
      </c>
      <c r="Q7507">
        <f t="shared" si="1064"/>
        <v>0</v>
      </c>
      <c r="R7507">
        <f>$D$2*tarifas!$D$12/24</f>
        <v>1.4541666666666666</v>
      </c>
      <c r="S7507" t="e">
        <f>VLOOKUP(E7507&amp;" "&amp;F7507,tarifas!$A$13:$D$20,4,FALSE)*P7507</f>
        <v>#N/A</v>
      </c>
      <c r="T7507">
        <f>IF(F7507="COD1",tarifas!$D$11*(SUMIFS($P$11:$P$8770,$F$11:$F$8770,"=COD1",$B$11:$B$8770,"="&amp;B7507)/COUNTIFS($F$11:$F$8770,"=COD1",$B$11:$B$8770,"="&amp;B7507))/COUNTIFS($A$11:$A$8770,"="&amp;A7507,$F$11:$F$8770,"=COD1"),0)</f>
        <v>0</v>
      </c>
      <c r="U7507" t="e">
        <f>(VLOOKUP(F7507,tarifas!$C$7:$D$10,2,FALSE)+tarifas!$D$21)*datos!P7507</f>
        <v>#N/A</v>
      </c>
      <c r="V7507" t="e">
        <f t="shared" si="1065"/>
        <v>#N/A</v>
      </c>
      <c r="W7507">
        <f t="shared" si="1066"/>
        <v>0</v>
      </c>
    </row>
    <row r="7508" spans="1:23" x14ac:dyDescent="0.25">
      <c r="A7508">
        <f t="shared" si="1059"/>
        <v>308</v>
      </c>
      <c r="B7508">
        <f t="shared" si="1060"/>
        <v>11</v>
      </c>
      <c r="C7508" s="1">
        <f t="shared" si="1067"/>
        <v>41952.374999981817</v>
      </c>
      <c r="D7508" s="7">
        <v>0</v>
      </c>
      <c r="E7508" s="7"/>
      <c r="G7508">
        <v>44.05</v>
      </c>
      <c r="H7508" s="12">
        <v>192.11569959894558</v>
      </c>
      <c r="I7508" s="13">
        <f>$D$2*tarifas!$D$12/24</f>
        <v>1.4541666666666666</v>
      </c>
      <c r="J7508" s="13" t="e">
        <f>VLOOKUP(E7508&amp;" "&amp;F7508,tarifas!$A$13:$D$20,4,FALSE)*H7508</f>
        <v>#N/A</v>
      </c>
      <c r="K7508" s="13">
        <f>IF(F7508="COD1",tarifas!$D$11*(SUMIFS($H$11:$H$8770,$F$11:$F$8770,"=COD1",$B$11:$B$8770,"="&amp;B7508)/COUNTIFS($F$11:$F$8770,"=COD1",$B$11:$B$8770,"="&amp;B7508))/COUNTIFS($A$11:$A$8770,"="&amp;A7508,$F$11:$F$8770,"=COD1"),0)</f>
        <v>0</v>
      </c>
      <c r="L7508" s="13" t="e">
        <f>(VLOOKUP(F7508,tarifas!$C$7:$D$10,2,FALSE)+tarifas!$D$21)*datos!H7508</f>
        <v>#N/A</v>
      </c>
      <c r="M7508">
        <v>361.60131999999999</v>
      </c>
      <c r="N7508" s="13" t="e">
        <f t="shared" si="1061"/>
        <v>#N/A</v>
      </c>
      <c r="O7508">
        <f t="shared" si="1062"/>
        <v>192.11569959894558</v>
      </c>
      <c r="P7508" s="12">
        <f t="shared" si="1063"/>
        <v>0</v>
      </c>
      <c r="Q7508">
        <f t="shared" si="1064"/>
        <v>169.4856204010544</v>
      </c>
      <c r="R7508">
        <f>$D$2*tarifas!$D$12/24</f>
        <v>1.4541666666666666</v>
      </c>
      <c r="S7508" t="e">
        <f>VLOOKUP(E7508&amp;" "&amp;F7508,tarifas!$A$13:$D$20,4,FALSE)*P7508</f>
        <v>#N/A</v>
      </c>
      <c r="T7508">
        <f>IF(F7508="COD1",tarifas!$D$11*(SUMIFS($P$11:$P$8770,$F$11:$F$8770,"=COD1",$B$11:$B$8770,"="&amp;B7508)/COUNTIFS($F$11:$F$8770,"=COD1",$B$11:$B$8770,"="&amp;B7508))/COUNTIFS($A$11:$A$8770,"="&amp;A7508,$F$11:$F$8770,"=COD1"),0)</f>
        <v>0</v>
      </c>
      <c r="U7508" t="e">
        <f>(VLOOKUP(F7508,tarifas!$C$7:$D$10,2,FALSE)+tarifas!$D$21)*datos!P7508</f>
        <v>#N/A</v>
      </c>
      <c r="V7508" t="e">
        <f t="shared" si="1065"/>
        <v>#N/A</v>
      </c>
      <c r="W7508">
        <f t="shared" si="1066"/>
        <v>6.719257420799801</v>
      </c>
    </row>
    <row r="7509" spans="1:23" x14ac:dyDescent="0.25">
      <c r="A7509">
        <f t="shared" si="1059"/>
        <v>308</v>
      </c>
      <c r="B7509">
        <f t="shared" si="1060"/>
        <v>11</v>
      </c>
      <c r="C7509" s="1">
        <f t="shared" si="1067"/>
        <v>41952.416666648482</v>
      </c>
      <c r="D7509" s="7">
        <v>576.4545454545455</v>
      </c>
      <c r="E7509" s="7"/>
      <c r="G7509">
        <v>50.59</v>
      </c>
      <c r="H7509" s="12">
        <v>192.91394956508384</v>
      </c>
      <c r="I7509" s="13">
        <f>$D$2*tarifas!$D$12/24</f>
        <v>1.4541666666666666</v>
      </c>
      <c r="J7509" s="13" t="e">
        <f>VLOOKUP(E7509&amp;" "&amp;F7509,tarifas!$A$13:$D$20,4,FALSE)*H7509</f>
        <v>#N/A</v>
      </c>
      <c r="K7509" s="13">
        <f>IF(F7509="COD1",tarifas!$D$11*(SUMIFS($H$11:$H$8770,$F$11:$F$8770,"=COD1",$B$11:$B$8770,"="&amp;B7509)/COUNTIFS($F$11:$F$8770,"=COD1",$B$11:$B$8770,"="&amp;B7509))/COUNTIFS($A$11:$A$8770,"="&amp;A7509,$F$11:$F$8770,"=COD1"),0)</f>
        <v>0</v>
      </c>
      <c r="L7509" s="13" t="e">
        <f>(VLOOKUP(F7509,tarifas!$C$7:$D$10,2,FALSE)+tarifas!$D$21)*datos!H7509</f>
        <v>#N/A</v>
      </c>
      <c r="M7509">
        <v>433.42265000000003</v>
      </c>
      <c r="N7509" s="13" t="e">
        <f t="shared" si="1061"/>
        <v>#N/A</v>
      </c>
      <c r="O7509">
        <f t="shared" si="1062"/>
        <v>192.91394956508384</v>
      </c>
      <c r="P7509" s="12">
        <f t="shared" si="1063"/>
        <v>0</v>
      </c>
      <c r="Q7509">
        <f t="shared" si="1064"/>
        <v>240.50870043491619</v>
      </c>
      <c r="R7509">
        <f>$D$2*tarifas!$D$12/24</f>
        <v>1.4541666666666666</v>
      </c>
      <c r="S7509" t="e">
        <f>VLOOKUP(E7509&amp;" "&amp;F7509,tarifas!$A$13:$D$20,4,FALSE)*P7509</f>
        <v>#N/A</v>
      </c>
      <c r="T7509">
        <f>IF(F7509="COD1",tarifas!$D$11*(SUMIFS($P$11:$P$8770,$F$11:$F$8770,"=COD1",$B$11:$B$8770,"="&amp;B7509)/COUNTIFS($F$11:$F$8770,"=COD1",$B$11:$B$8770,"="&amp;B7509))/COUNTIFS($A$11:$A$8770,"="&amp;A7509,$F$11:$F$8770,"=COD1"),0)</f>
        <v>0</v>
      </c>
      <c r="U7509" t="e">
        <f>(VLOOKUP(F7509,tarifas!$C$7:$D$10,2,FALSE)+tarifas!$D$21)*datos!P7509</f>
        <v>#N/A</v>
      </c>
      <c r="V7509" t="e">
        <f t="shared" si="1065"/>
        <v>#N/A</v>
      </c>
      <c r="W7509">
        <f t="shared" si="1066"/>
        <v>10.950601639502171</v>
      </c>
    </row>
    <row r="7510" spans="1:23" x14ac:dyDescent="0.25">
      <c r="A7510">
        <f t="shared" si="1059"/>
        <v>308</v>
      </c>
      <c r="B7510">
        <f t="shared" si="1060"/>
        <v>11</v>
      </c>
      <c r="C7510" s="1">
        <f t="shared" si="1067"/>
        <v>41952.458333315146</v>
      </c>
      <c r="D7510" s="7">
        <v>582.37878787878799</v>
      </c>
      <c r="E7510" s="7"/>
      <c r="G7510">
        <v>54.21</v>
      </c>
      <c r="H7510" s="12">
        <v>191.58926092905915</v>
      </c>
      <c r="I7510" s="13">
        <f>$D$2*tarifas!$D$12/24</f>
        <v>1.4541666666666666</v>
      </c>
      <c r="J7510" s="13" t="e">
        <f>VLOOKUP(E7510&amp;" "&amp;F7510,tarifas!$A$13:$D$20,4,FALSE)*H7510</f>
        <v>#N/A</v>
      </c>
      <c r="K7510" s="13">
        <f>IF(F7510="COD1",tarifas!$D$11*(SUMIFS($H$11:$H$8770,$F$11:$F$8770,"=COD1",$B$11:$B$8770,"="&amp;B7510)/COUNTIFS($F$11:$F$8770,"=COD1",$B$11:$B$8770,"="&amp;B7510))/COUNTIFS($A$11:$A$8770,"="&amp;A7510,$F$11:$F$8770,"=COD1"),0)</f>
        <v>0</v>
      </c>
      <c r="L7510" s="13" t="e">
        <f>(VLOOKUP(F7510,tarifas!$C$7:$D$10,2,FALSE)+tarifas!$D$21)*datos!H7510</f>
        <v>#N/A</v>
      </c>
      <c r="M7510">
        <v>465.45517999999998</v>
      </c>
      <c r="N7510" s="13" t="e">
        <f t="shared" si="1061"/>
        <v>#N/A</v>
      </c>
      <c r="O7510">
        <f t="shared" si="1062"/>
        <v>191.58926092905915</v>
      </c>
      <c r="P7510" s="12">
        <f t="shared" si="1063"/>
        <v>0</v>
      </c>
      <c r="Q7510">
        <f t="shared" si="1064"/>
        <v>273.86591907094083</v>
      </c>
      <c r="R7510">
        <f>$D$2*tarifas!$D$12/24</f>
        <v>1.4541666666666666</v>
      </c>
      <c r="S7510" t="e">
        <f>VLOOKUP(E7510&amp;" "&amp;F7510,tarifas!$A$13:$D$20,4,FALSE)*P7510</f>
        <v>#N/A</v>
      </c>
      <c r="T7510">
        <f>IF(F7510="COD1",tarifas!$D$11*(SUMIFS($P$11:$P$8770,$F$11:$F$8770,"=COD1",$B$11:$B$8770,"="&amp;B7510)/COUNTIFS($F$11:$F$8770,"=COD1",$B$11:$B$8770,"="&amp;B7510))/COUNTIFS($A$11:$A$8770,"="&amp;A7510,$F$11:$F$8770,"=COD1"),0)</f>
        <v>0</v>
      </c>
      <c r="U7510" t="e">
        <f>(VLOOKUP(F7510,tarifas!$C$7:$D$10,2,FALSE)+tarifas!$D$21)*datos!P7510</f>
        <v>#N/A</v>
      </c>
      <c r="V7510" t="e">
        <f t="shared" si="1065"/>
        <v>#N/A</v>
      </c>
      <c r="W7510">
        <f t="shared" si="1066"/>
        <v>13.361644325552133</v>
      </c>
    </row>
    <row r="7511" spans="1:23" x14ac:dyDescent="0.25">
      <c r="A7511">
        <f t="shared" si="1059"/>
        <v>308</v>
      </c>
      <c r="B7511">
        <f t="shared" si="1060"/>
        <v>11</v>
      </c>
      <c r="C7511" s="1">
        <f t="shared" si="1067"/>
        <v>41952.49999998181</v>
      </c>
      <c r="D7511" s="7">
        <v>578.25757575757586</v>
      </c>
      <c r="E7511" s="7"/>
      <c r="G7511">
        <v>54.02</v>
      </c>
      <c r="H7511" s="12">
        <v>194.02051483775776</v>
      </c>
      <c r="I7511" s="13">
        <f>$D$2*tarifas!$D$12/24</f>
        <v>1.4541666666666666</v>
      </c>
      <c r="J7511" s="13" t="e">
        <f>VLOOKUP(E7511&amp;" "&amp;F7511,tarifas!$A$13:$D$20,4,FALSE)*H7511</f>
        <v>#N/A</v>
      </c>
      <c r="K7511" s="13">
        <f>IF(F7511="COD1",tarifas!$D$11*(SUMIFS($H$11:$H$8770,$F$11:$F$8770,"=COD1",$B$11:$B$8770,"="&amp;B7511)/COUNTIFS($F$11:$F$8770,"=COD1",$B$11:$B$8770,"="&amp;B7511))/COUNTIFS($A$11:$A$8770,"="&amp;A7511,$F$11:$F$8770,"=COD1"),0)</f>
        <v>0</v>
      </c>
      <c r="L7511" s="13" t="e">
        <f>(VLOOKUP(F7511,tarifas!$C$7:$D$10,2,FALSE)+tarifas!$D$21)*datos!H7511</f>
        <v>#N/A</v>
      </c>
      <c r="M7511">
        <v>297.43315000000001</v>
      </c>
      <c r="N7511" s="13" t="e">
        <f t="shared" si="1061"/>
        <v>#N/A</v>
      </c>
      <c r="O7511">
        <f t="shared" si="1062"/>
        <v>194.02051483775776</v>
      </c>
      <c r="P7511" s="12">
        <f t="shared" si="1063"/>
        <v>0</v>
      </c>
      <c r="Q7511">
        <f t="shared" si="1064"/>
        <v>103.41263516224225</v>
      </c>
      <c r="R7511">
        <f>$D$2*tarifas!$D$12/24</f>
        <v>1.4541666666666666</v>
      </c>
      <c r="S7511" t="e">
        <f>VLOOKUP(E7511&amp;" "&amp;F7511,tarifas!$A$13:$D$20,4,FALSE)*P7511</f>
        <v>#N/A</v>
      </c>
      <c r="T7511">
        <f>IF(F7511="COD1",tarifas!$D$11*(SUMIFS($P$11:$P$8770,$F$11:$F$8770,"=COD1",$B$11:$B$8770,"="&amp;B7511)/COUNTIFS($F$11:$F$8770,"=COD1",$B$11:$B$8770,"="&amp;B7511))/COUNTIFS($A$11:$A$8770,"="&amp;A7511,$F$11:$F$8770,"=COD1"),0)</f>
        <v>0</v>
      </c>
      <c r="U7511" t="e">
        <f>(VLOOKUP(F7511,tarifas!$C$7:$D$10,2,FALSE)+tarifas!$D$21)*datos!P7511</f>
        <v>#N/A</v>
      </c>
      <c r="V7511" t="e">
        <f t="shared" si="1065"/>
        <v>#N/A</v>
      </c>
      <c r="W7511">
        <f t="shared" si="1066"/>
        <v>5.0277154963178941</v>
      </c>
    </row>
    <row r="7512" spans="1:23" x14ac:dyDescent="0.25">
      <c r="A7512">
        <f t="shared" si="1059"/>
        <v>308</v>
      </c>
      <c r="B7512">
        <f t="shared" si="1060"/>
        <v>11</v>
      </c>
      <c r="C7512" s="1">
        <f t="shared" si="1067"/>
        <v>41952.541666648474</v>
      </c>
      <c r="D7512" s="7">
        <v>510.5151515151515</v>
      </c>
      <c r="E7512" s="7"/>
      <c r="G7512">
        <v>54.97</v>
      </c>
      <c r="H7512" s="12">
        <v>193.47723945822341</v>
      </c>
      <c r="I7512" s="13">
        <f>$D$2*tarifas!$D$12/24</f>
        <v>1.4541666666666666</v>
      </c>
      <c r="J7512" s="13" t="e">
        <f>VLOOKUP(E7512&amp;" "&amp;F7512,tarifas!$A$13:$D$20,4,FALSE)*H7512</f>
        <v>#N/A</v>
      </c>
      <c r="K7512" s="13">
        <f>IF(F7512="COD1",tarifas!$D$11*(SUMIFS($H$11:$H$8770,$F$11:$F$8770,"=COD1",$B$11:$B$8770,"="&amp;B7512)/COUNTIFS($F$11:$F$8770,"=COD1",$B$11:$B$8770,"="&amp;B7512))/COUNTIFS($A$11:$A$8770,"="&amp;A7512,$F$11:$F$8770,"=COD1"),0)</f>
        <v>0</v>
      </c>
      <c r="L7512" s="13" t="e">
        <f>(VLOOKUP(F7512,tarifas!$C$7:$D$10,2,FALSE)+tarifas!$D$21)*datos!H7512</f>
        <v>#N/A</v>
      </c>
      <c r="M7512">
        <v>416.65640999999999</v>
      </c>
      <c r="N7512" s="13" t="e">
        <f t="shared" si="1061"/>
        <v>#N/A</v>
      </c>
      <c r="O7512">
        <f t="shared" si="1062"/>
        <v>193.47723945822341</v>
      </c>
      <c r="P7512" s="12">
        <f t="shared" si="1063"/>
        <v>0</v>
      </c>
      <c r="Q7512">
        <f t="shared" si="1064"/>
        <v>223.17917054177659</v>
      </c>
      <c r="R7512">
        <f>$D$2*tarifas!$D$12/24</f>
        <v>1.4541666666666666</v>
      </c>
      <c r="S7512" t="e">
        <f>VLOOKUP(E7512&amp;" "&amp;F7512,tarifas!$A$13:$D$20,4,FALSE)*P7512</f>
        <v>#N/A</v>
      </c>
      <c r="T7512">
        <f>IF(F7512="COD1",tarifas!$D$11*(SUMIFS($P$11:$P$8770,$F$11:$F$8770,"=COD1",$B$11:$B$8770,"="&amp;B7512)/COUNTIFS($F$11:$F$8770,"=COD1",$B$11:$B$8770,"="&amp;B7512))/COUNTIFS($A$11:$A$8770,"="&amp;A7512,$F$11:$F$8770,"=COD1"),0)</f>
        <v>0</v>
      </c>
      <c r="U7512" t="e">
        <f>(VLOOKUP(F7512,tarifas!$C$7:$D$10,2,FALSE)+tarifas!$D$21)*datos!P7512</f>
        <v>#N/A</v>
      </c>
      <c r="V7512" t="e">
        <f t="shared" si="1065"/>
        <v>#N/A</v>
      </c>
      <c r="W7512">
        <f t="shared" si="1066"/>
        <v>11.041343104213313</v>
      </c>
    </row>
    <row r="7513" spans="1:23" x14ac:dyDescent="0.25">
      <c r="A7513">
        <f t="shared" si="1059"/>
        <v>308</v>
      </c>
      <c r="B7513">
        <f t="shared" si="1060"/>
        <v>11</v>
      </c>
      <c r="C7513" s="1">
        <f t="shared" si="1067"/>
        <v>41952.583333315139</v>
      </c>
      <c r="D7513" s="7">
        <v>385.84848484848487</v>
      </c>
      <c r="E7513" s="7"/>
      <c r="G7513">
        <v>53.01</v>
      </c>
      <c r="H7513" s="12">
        <v>194.42791533517948</v>
      </c>
      <c r="I7513" s="13">
        <f>$D$2*tarifas!$D$12/24</f>
        <v>1.4541666666666666</v>
      </c>
      <c r="J7513" s="13" t="e">
        <f>VLOOKUP(E7513&amp;" "&amp;F7513,tarifas!$A$13:$D$20,4,FALSE)*H7513</f>
        <v>#N/A</v>
      </c>
      <c r="K7513" s="13">
        <f>IF(F7513="COD1",tarifas!$D$11*(SUMIFS($H$11:$H$8770,$F$11:$F$8770,"=COD1",$B$11:$B$8770,"="&amp;B7513)/COUNTIFS($F$11:$F$8770,"=COD1",$B$11:$B$8770,"="&amp;B7513))/COUNTIFS($A$11:$A$8770,"="&amp;A7513,$F$11:$F$8770,"=COD1"),0)</f>
        <v>0</v>
      </c>
      <c r="L7513" s="13" t="e">
        <f>(VLOOKUP(F7513,tarifas!$C$7:$D$10,2,FALSE)+tarifas!$D$21)*datos!H7513</f>
        <v>#N/A</v>
      </c>
      <c r="M7513">
        <v>2.5083099999999998</v>
      </c>
      <c r="N7513" s="13" t="e">
        <f t="shared" si="1061"/>
        <v>#N/A</v>
      </c>
      <c r="O7513">
        <f t="shared" si="1062"/>
        <v>2.5083099999999998</v>
      </c>
      <c r="P7513" s="12">
        <f t="shared" si="1063"/>
        <v>191.91960533517948</v>
      </c>
      <c r="Q7513">
        <f t="shared" si="1064"/>
        <v>0</v>
      </c>
      <c r="R7513">
        <f>$D$2*tarifas!$D$12/24</f>
        <v>1.4541666666666666</v>
      </c>
      <c r="S7513" t="e">
        <f>VLOOKUP(E7513&amp;" "&amp;F7513,tarifas!$A$13:$D$20,4,FALSE)*P7513</f>
        <v>#N/A</v>
      </c>
      <c r="T7513">
        <f>IF(F7513="COD1",tarifas!$D$11*(SUMIFS($P$11:$P$8770,$F$11:$F$8770,"=COD1",$B$11:$B$8770,"="&amp;B7513)/COUNTIFS($F$11:$F$8770,"=COD1",$B$11:$B$8770,"="&amp;B7513))/COUNTIFS($A$11:$A$8770,"="&amp;A7513,$F$11:$F$8770,"=COD1"),0)</f>
        <v>0</v>
      </c>
      <c r="U7513" t="e">
        <f>(VLOOKUP(F7513,tarifas!$C$7:$D$10,2,FALSE)+tarifas!$D$21)*datos!P7513</f>
        <v>#N/A</v>
      </c>
      <c r="V7513" t="e">
        <f t="shared" si="1065"/>
        <v>#N/A</v>
      </c>
      <c r="W7513">
        <f t="shared" si="1066"/>
        <v>0</v>
      </c>
    </row>
    <row r="7514" spans="1:23" x14ac:dyDescent="0.25">
      <c r="A7514">
        <f t="shared" si="1059"/>
        <v>308</v>
      </c>
      <c r="B7514">
        <f t="shared" si="1060"/>
        <v>11</v>
      </c>
      <c r="C7514" s="1">
        <f t="shared" si="1067"/>
        <v>41952.624999981803</v>
      </c>
      <c r="D7514" s="7">
        <v>198.84848484848484</v>
      </c>
      <c r="E7514" s="7"/>
      <c r="G7514">
        <v>44.83</v>
      </c>
      <c r="H7514" s="12">
        <v>197.54348896169873</v>
      </c>
      <c r="I7514" s="13">
        <f>$D$2*tarifas!$D$12/24</f>
        <v>1.4541666666666666</v>
      </c>
      <c r="J7514" s="13" t="e">
        <f>VLOOKUP(E7514&amp;" "&amp;F7514,tarifas!$A$13:$D$20,4,FALSE)*H7514</f>
        <v>#N/A</v>
      </c>
      <c r="K7514" s="13">
        <f>IF(F7514="COD1",tarifas!$D$11*(SUMIFS($H$11:$H$8770,$F$11:$F$8770,"=COD1",$B$11:$B$8770,"="&amp;B7514)/COUNTIFS($F$11:$F$8770,"=COD1",$B$11:$B$8770,"="&amp;B7514))/COUNTIFS($A$11:$A$8770,"="&amp;A7514,$F$11:$F$8770,"=COD1"),0)</f>
        <v>0</v>
      </c>
      <c r="L7514" s="13" t="e">
        <f>(VLOOKUP(F7514,tarifas!$C$7:$D$10,2,FALSE)+tarifas!$D$21)*datos!H7514</f>
        <v>#N/A</v>
      </c>
      <c r="M7514">
        <v>202.28785999999999</v>
      </c>
      <c r="N7514" s="13" t="e">
        <f t="shared" si="1061"/>
        <v>#N/A</v>
      </c>
      <c r="O7514">
        <f t="shared" si="1062"/>
        <v>197.54348896169873</v>
      </c>
      <c r="P7514" s="12">
        <f t="shared" si="1063"/>
        <v>0</v>
      </c>
      <c r="Q7514">
        <f t="shared" si="1064"/>
        <v>4.7443710383012672</v>
      </c>
      <c r="R7514">
        <f>$D$2*tarifas!$D$12/24</f>
        <v>1.4541666666666666</v>
      </c>
      <c r="S7514" t="e">
        <f>VLOOKUP(E7514&amp;" "&amp;F7514,tarifas!$A$13:$D$20,4,FALSE)*P7514</f>
        <v>#N/A</v>
      </c>
      <c r="T7514">
        <f>IF(F7514="COD1",tarifas!$D$11*(SUMIFS($P$11:$P$8770,$F$11:$F$8770,"=COD1",$B$11:$B$8770,"="&amp;B7514)/COUNTIFS($F$11:$F$8770,"=COD1",$B$11:$B$8770,"="&amp;B7514))/COUNTIFS($A$11:$A$8770,"="&amp;A7514,$F$11:$F$8770,"=COD1"),0)</f>
        <v>0</v>
      </c>
      <c r="U7514" t="e">
        <f>(VLOOKUP(F7514,tarifas!$C$7:$D$10,2,FALSE)+tarifas!$D$21)*datos!P7514</f>
        <v>#N/A</v>
      </c>
      <c r="V7514" t="e">
        <f t="shared" si="1065"/>
        <v>#N/A</v>
      </c>
      <c r="W7514">
        <f t="shared" si="1066"/>
        <v>0.19142113828234122</v>
      </c>
    </row>
    <row r="7515" spans="1:23" x14ac:dyDescent="0.25">
      <c r="A7515">
        <f t="shared" si="1059"/>
        <v>308</v>
      </c>
      <c r="B7515">
        <f t="shared" si="1060"/>
        <v>11</v>
      </c>
      <c r="C7515" s="1">
        <f t="shared" si="1067"/>
        <v>41952.666666648467</v>
      </c>
      <c r="D7515" s="7">
        <v>0</v>
      </c>
      <c r="E7515" s="7"/>
      <c r="G7515">
        <v>44.83</v>
      </c>
      <c r="H7515" s="12">
        <v>204.47287597115957</v>
      </c>
      <c r="I7515" s="13">
        <f>$D$2*tarifas!$D$12/24</f>
        <v>1.4541666666666666</v>
      </c>
      <c r="J7515" s="13" t="e">
        <f>VLOOKUP(E7515&amp;" "&amp;F7515,tarifas!$A$13:$D$20,4,FALSE)*H7515</f>
        <v>#N/A</v>
      </c>
      <c r="K7515" s="13">
        <f>IF(F7515="COD1",tarifas!$D$11*(SUMIFS($H$11:$H$8770,$F$11:$F$8770,"=COD1",$B$11:$B$8770,"="&amp;B7515)/COUNTIFS($F$11:$F$8770,"=COD1",$B$11:$B$8770,"="&amp;B7515))/COUNTIFS($A$11:$A$8770,"="&amp;A7515,$F$11:$F$8770,"=COD1"),0)</f>
        <v>0</v>
      </c>
      <c r="L7515" s="13" t="e">
        <f>(VLOOKUP(F7515,tarifas!$C$7:$D$10,2,FALSE)+tarifas!$D$21)*datos!H7515</f>
        <v>#N/A</v>
      </c>
      <c r="M7515">
        <v>30.851849999999999</v>
      </c>
      <c r="N7515" s="13" t="e">
        <f t="shared" si="1061"/>
        <v>#N/A</v>
      </c>
      <c r="O7515">
        <f t="shared" si="1062"/>
        <v>30.851849999999999</v>
      </c>
      <c r="P7515" s="12">
        <f t="shared" si="1063"/>
        <v>173.62102597115955</v>
      </c>
      <c r="Q7515">
        <f t="shared" si="1064"/>
        <v>0</v>
      </c>
      <c r="R7515">
        <f>$D$2*tarifas!$D$12/24</f>
        <v>1.4541666666666666</v>
      </c>
      <c r="S7515" t="e">
        <f>VLOOKUP(E7515&amp;" "&amp;F7515,tarifas!$A$13:$D$20,4,FALSE)*P7515</f>
        <v>#N/A</v>
      </c>
      <c r="T7515">
        <f>IF(F7515="COD1",tarifas!$D$11*(SUMIFS($P$11:$P$8770,$F$11:$F$8770,"=COD1",$B$11:$B$8770,"="&amp;B7515)/COUNTIFS($F$11:$F$8770,"=COD1",$B$11:$B$8770,"="&amp;B7515))/COUNTIFS($A$11:$A$8770,"="&amp;A7515,$F$11:$F$8770,"=COD1"),0)</f>
        <v>0</v>
      </c>
      <c r="U7515" t="e">
        <f>(VLOOKUP(F7515,tarifas!$C$7:$D$10,2,FALSE)+tarifas!$D$21)*datos!P7515</f>
        <v>#N/A</v>
      </c>
      <c r="V7515" t="e">
        <f t="shared" si="1065"/>
        <v>#N/A</v>
      </c>
      <c r="W7515">
        <f t="shared" si="1066"/>
        <v>0</v>
      </c>
    </row>
    <row r="7516" spans="1:23" x14ac:dyDescent="0.25">
      <c r="A7516">
        <f t="shared" si="1059"/>
        <v>308</v>
      </c>
      <c r="B7516">
        <f t="shared" si="1060"/>
        <v>11</v>
      </c>
      <c r="C7516" s="1">
        <f t="shared" si="1067"/>
        <v>41952.708333315131</v>
      </c>
      <c r="D7516" s="7">
        <v>0</v>
      </c>
      <c r="E7516" s="7"/>
      <c r="G7516">
        <v>51.54</v>
      </c>
      <c r="H7516" s="12">
        <v>215.71260591218385</v>
      </c>
      <c r="I7516" s="13">
        <f>$D$2*tarifas!$D$12/24</f>
        <v>1.4541666666666666</v>
      </c>
      <c r="J7516" s="13" t="e">
        <f>VLOOKUP(E7516&amp;" "&amp;F7516,tarifas!$A$13:$D$20,4,FALSE)*H7516</f>
        <v>#N/A</v>
      </c>
      <c r="K7516" s="13">
        <f>IF(F7516="COD1",tarifas!$D$11*(SUMIFS($H$11:$H$8770,$F$11:$F$8770,"=COD1",$B$11:$B$8770,"="&amp;B7516)/COUNTIFS($F$11:$F$8770,"=COD1",$B$11:$B$8770,"="&amp;B7516))/COUNTIFS($A$11:$A$8770,"="&amp;A7516,$F$11:$F$8770,"=COD1"),0)</f>
        <v>0</v>
      </c>
      <c r="L7516" s="13" t="e">
        <f>(VLOOKUP(F7516,tarifas!$C$7:$D$10,2,FALSE)+tarifas!$D$21)*datos!H7516</f>
        <v>#N/A</v>
      </c>
      <c r="M7516">
        <v>0</v>
      </c>
      <c r="N7516" s="13" t="e">
        <f t="shared" si="1061"/>
        <v>#N/A</v>
      </c>
      <c r="O7516">
        <f t="shared" si="1062"/>
        <v>0</v>
      </c>
      <c r="P7516" s="12">
        <f t="shared" si="1063"/>
        <v>215.71260591218385</v>
      </c>
      <c r="Q7516">
        <f t="shared" si="1064"/>
        <v>0</v>
      </c>
      <c r="R7516">
        <f>$D$2*tarifas!$D$12/24</f>
        <v>1.4541666666666666</v>
      </c>
      <c r="S7516" t="e">
        <f>VLOOKUP(E7516&amp;" "&amp;F7516,tarifas!$A$13:$D$20,4,FALSE)*P7516</f>
        <v>#N/A</v>
      </c>
      <c r="T7516">
        <f>IF(F7516="COD1",tarifas!$D$11*(SUMIFS($P$11:$P$8770,$F$11:$F$8770,"=COD1",$B$11:$B$8770,"="&amp;B7516)/COUNTIFS($F$11:$F$8770,"=COD1",$B$11:$B$8770,"="&amp;B7516))/COUNTIFS($A$11:$A$8770,"="&amp;A7516,$F$11:$F$8770,"=COD1"),0)</f>
        <v>0</v>
      </c>
      <c r="U7516" t="e">
        <f>(VLOOKUP(F7516,tarifas!$C$7:$D$10,2,FALSE)+tarifas!$D$21)*datos!P7516</f>
        <v>#N/A</v>
      </c>
      <c r="V7516" t="e">
        <f t="shared" si="1065"/>
        <v>#N/A</v>
      </c>
      <c r="W7516">
        <f t="shared" si="1066"/>
        <v>0</v>
      </c>
    </row>
    <row r="7517" spans="1:23" x14ac:dyDescent="0.25">
      <c r="A7517">
        <f t="shared" si="1059"/>
        <v>308</v>
      </c>
      <c r="B7517">
        <f t="shared" si="1060"/>
        <v>11</v>
      </c>
      <c r="C7517" s="1">
        <f t="shared" si="1067"/>
        <v>41952.749999981796</v>
      </c>
      <c r="D7517" s="7">
        <v>0</v>
      </c>
      <c r="E7517" s="7"/>
      <c r="G7517">
        <v>59.94</v>
      </c>
      <c r="H7517" s="12">
        <v>217.08647982041049</v>
      </c>
      <c r="I7517" s="13">
        <f>$D$2*tarifas!$D$12/24</f>
        <v>1.4541666666666666</v>
      </c>
      <c r="J7517" s="13" t="e">
        <f>VLOOKUP(E7517&amp;" "&amp;F7517,tarifas!$A$13:$D$20,4,FALSE)*H7517</f>
        <v>#N/A</v>
      </c>
      <c r="K7517" s="13">
        <f>IF(F7517="COD1",tarifas!$D$11*(SUMIFS($H$11:$H$8770,$F$11:$F$8770,"=COD1",$B$11:$B$8770,"="&amp;B7517)/COUNTIFS($F$11:$F$8770,"=COD1",$B$11:$B$8770,"="&amp;B7517))/COUNTIFS($A$11:$A$8770,"="&amp;A7517,$F$11:$F$8770,"=COD1"),0)</f>
        <v>0</v>
      </c>
      <c r="L7517" s="13" t="e">
        <f>(VLOOKUP(F7517,tarifas!$C$7:$D$10,2,FALSE)+tarifas!$D$21)*datos!H7517</f>
        <v>#N/A</v>
      </c>
      <c r="M7517">
        <v>0</v>
      </c>
      <c r="N7517" s="13" t="e">
        <f t="shared" si="1061"/>
        <v>#N/A</v>
      </c>
      <c r="O7517">
        <f t="shared" si="1062"/>
        <v>0</v>
      </c>
      <c r="P7517" s="12">
        <f t="shared" si="1063"/>
        <v>217.08647982041049</v>
      </c>
      <c r="Q7517">
        <f t="shared" si="1064"/>
        <v>0</v>
      </c>
      <c r="R7517">
        <f>$D$2*tarifas!$D$12/24</f>
        <v>1.4541666666666666</v>
      </c>
      <c r="S7517" t="e">
        <f>VLOOKUP(E7517&amp;" "&amp;F7517,tarifas!$A$13:$D$20,4,FALSE)*P7517</f>
        <v>#N/A</v>
      </c>
      <c r="T7517">
        <f>IF(F7517="COD1",tarifas!$D$11*(SUMIFS($P$11:$P$8770,$F$11:$F$8770,"=COD1",$B$11:$B$8770,"="&amp;B7517)/COUNTIFS($F$11:$F$8770,"=COD1",$B$11:$B$8770,"="&amp;B7517))/COUNTIFS($A$11:$A$8770,"="&amp;A7517,$F$11:$F$8770,"=COD1"),0)</f>
        <v>0</v>
      </c>
      <c r="U7517" t="e">
        <f>(VLOOKUP(F7517,tarifas!$C$7:$D$10,2,FALSE)+tarifas!$D$21)*datos!P7517</f>
        <v>#N/A</v>
      </c>
      <c r="V7517" t="e">
        <f t="shared" si="1065"/>
        <v>#N/A</v>
      </c>
      <c r="W7517">
        <f t="shared" si="1066"/>
        <v>0</v>
      </c>
    </row>
    <row r="7518" spans="1:23" x14ac:dyDescent="0.25">
      <c r="A7518">
        <f t="shared" si="1059"/>
        <v>308</v>
      </c>
      <c r="B7518">
        <f t="shared" si="1060"/>
        <v>11</v>
      </c>
      <c r="C7518" s="1">
        <f t="shared" si="1067"/>
        <v>41952.79166664846</v>
      </c>
      <c r="D7518" s="7">
        <v>0</v>
      </c>
      <c r="E7518" s="7"/>
      <c r="G7518">
        <v>63.16</v>
      </c>
      <c r="H7518" s="12">
        <v>209.6616039961707</v>
      </c>
      <c r="I7518" s="13">
        <f>$D$2*tarifas!$D$12/24</f>
        <v>1.4541666666666666</v>
      </c>
      <c r="J7518" s="13" t="e">
        <f>VLOOKUP(E7518&amp;" "&amp;F7518,tarifas!$A$13:$D$20,4,FALSE)*H7518</f>
        <v>#N/A</v>
      </c>
      <c r="K7518" s="13">
        <f>IF(F7518="COD1",tarifas!$D$11*(SUMIFS($H$11:$H$8770,$F$11:$F$8770,"=COD1",$B$11:$B$8770,"="&amp;B7518)/COUNTIFS($F$11:$F$8770,"=COD1",$B$11:$B$8770,"="&amp;B7518))/COUNTIFS($A$11:$A$8770,"="&amp;A7518,$F$11:$F$8770,"=COD1"),0)</f>
        <v>0</v>
      </c>
      <c r="L7518" s="13" t="e">
        <f>(VLOOKUP(F7518,tarifas!$C$7:$D$10,2,FALSE)+tarifas!$D$21)*datos!H7518</f>
        <v>#N/A</v>
      </c>
      <c r="M7518">
        <v>0</v>
      </c>
      <c r="N7518" s="13" t="e">
        <f t="shared" si="1061"/>
        <v>#N/A</v>
      </c>
      <c r="O7518">
        <f t="shared" si="1062"/>
        <v>0</v>
      </c>
      <c r="P7518" s="12">
        <f t="shared" si="1063"/>
        <v>209.6616039961707</v>
      </c>
      <c r="Q7518">
        <f t="shared" si="1064"/>
        <v>0</v>
      </c>
      <c r="R7518">
        <f>$D$2*tarifas!$D$12/24</f>
        <v>1.4541666666666666</v>
      </c>
      <c r="S7518" t="e">
        <f>VLOOKUP(E7518&amp;" "&amp;F7518,tarifas!$A$13:$D$20,4,FALSE)*P7518</f>
        <v>#N/A</v>
      </c>
      <c r="T7518">
        <f>IF(F7518="COD1",tarifas!$D$11*(SUMIFS($P$11:$P$8770,$F$11:$F$8770,"=COD1",$B$11:$B$8770,"="&amp;B7518)/COUNTIFS($F$11:$F$8770,"=COD1",$B$11:$B$8770,"="&amp;B7518))/COUNTIFS($A$11:$A$8770,"="&amp;A7518,$F$11:$F$8770,"=COD1"),0)</f>
        <v>0</v>
      </c>
      <c r="U7518" t="e">
        <f>(VLOOKUP(F7518,tarifas!$C$7:$D$10,2,FALSE)+tarifas!$D$21)*datos!P7518</f>
        <v>#N/A</v>
      </c>
      <c r="V7518" t="e">
        <f t="shared" si="1065"/>
        <v>#N/A</v>
      </c>
      <c r="W7518">
        <f t="shared" si="1066"/>
        <v>0</v>
      </c>
    </row>
    <row r="7519" spans="1:23" x14ac:dyDescent="0.25">
      <c r="A7519">
        <f t="shared" si="1059"/>
        <v>308</v>
      </c>
      <c r="B7519">
        <f t="shared" si="1060"/>
        <v>11</v>
      </c>
      <c r="C7519" s="1">
        <f t="shared" si="1067"/>
        <v>41952.833333315124</v>
      </c>
      <c r="D7519" s="7">
        <v>0</v>
      </c>
      <c r="E7519" s="7"/>
      <c r="G7519">
        <v>65.8</v>
      </c>
      <c r="H7519" s="12">
        <v>226.10236873857639</v>
      </c>
      <c r="I7519" s="13">
        <f>$D$2*tarifas!$D$12/24</f>
        <v>1.4541666666666666</v>
      </c>
      <c r="J7519" s="13" t="e">
        <f>VLOOKUP(E7519&amp;" "&amp;F7519,tarifas!$A$13:$D$20,4,FALSE)*H7519</f>
        <v>#N/A</v>
      </c>
      <c r="K7519" s="13">
        <f>IF(F7519="COD1",tarifas!$D$11*(SUMIFS($H$11:$H$8770,$F$11:$F$8770,"=COD1",$B$11:$B$8770,"="&amp;B7519)/COUNTIFS($F$11:$F$8770,"=COD1",$B$11:$B$8770,"="&amp;B7519))/COUNTIFS($A$11:$A$8770,"="&amp;A7519,$F$11:$F$8770,"=COD1"),0)</f>
        <v>0</v>
      </c>
      <c r="L7519" s="13" t="e">
        <f>(VLOOKUP(F7519,tarifas!$C$7:$D$10,2,FALSE)+tarifas!$D$21)*datos!H7519</f>
        <v>#N/A</v>
      </c>
      <c r="M7519">
        <v>0</v>
      </c>
      <c r="N7519" s="13" t="e">
        <f t="shared" si="1061"/>
        <v>#N/A</v>
      </c>
      <c r="O7519">
        <f t="shared" si="1062"/>
        <v>0</v>
      </c>
      <c r="P7519" s="12">
        <f t="shared" si="1063"/>
        <v>226.10236873857639</v>
      </c>
      <c r="Q7519">
        <f t="shared" si="1064"/>
        <v>0</v>
      </c>
      <c r="R7519">
        <f>$D$2*tarifas!$D$12/24</f>
        <v>1.4541666666666666</v>
      </c>
      <c r="S7519" t="e">
        <f>VLOOKUP(E7519&amp;" "&amp;F7519,tarifas!$A$13:$D$20,4,FALSE)*P7519</f>
        <v>#N/A</v>
      </c>
      <c r="T7519">
        <f>IF(F7519="COD1",tarifas!$D$11*(SUMIFS($P$11:$P$8770,$F$11:$F$8770,"=COD1",$B$11:$B$8770,"="&amp;B7519)/COUNTIFS($F$11:$F$8770,"=COD1",$B$11:$B$8770,"="&amp;B7519))/COUNTIFS($A$11:$A$8770,"="&amp;A7519,$F$11:$F$8770,"=COD1"),0)</f>
        <v>0</v>
      </c>
      <c r="U7519" t="e">
        <f>(VLOOKUP(F7519,tarifas!$C$7:$D$10,2,FALSE)+tarifas!$D$21)*datos!P7519</f>
        <v>#N/A</v>
      </c>
      <c r="V7519" t="e">
        <f t="shared" si="1065"/>
        <v>#N/A</v>
      </c>
      <c r="W7519">
        <f t="shared" si="1066"/>
        <v>0</v>
      </c>
    </row>
    <row r="7520" spans="1:23" x14ac:dyDescent="0.25">
      <c r="A7520">
        <f t="shared" si="1059"/>
        <v>308</v>
      </c>
      <c r="B7520">
        <f t="shared" si="1060"/>
        <v>11</v>
      </c>
      <c r="C7520" s="1">
        <f t="shared" si="1067"/>
        <v>41952.874999981788</v>
      </c>
      <c r="D7520" s="7">
        <v>0</v>
      </c>
      <c r="E7520" s="7"/>
      <c r="G7520">
        <v>65.39</v>
      </c>
      <c r="H7520" s="12">
        <v>229.3825123179362</v>
      </c>
      <c r="I7520" s="13">
        <f>$D$2*tarifas!$D$12/24</f>
        <v>1.4541666666666666</v>
      </c>
      <c r="J7520" s="13" t="e">
        <f>VLOOKUP(E7520&amp;" "&amp;F7520,tarifas!$A$13:$D$20,4,FALSE)*H7520</f>
        <v>#N/A</v>
      </c>
      <c r="K7520" s="13">
        <f>IF(F7520="COD1",tarifas!$D$11*(SUMIFS($H$11:$H$8770,$F$11:$F$8770,"=COD1",$B$11:$B$8770,"="&amp;B7520)/COUNTIFS($F$11:$F$8770,"=COD1",$B$11:$B$8770,"="&amp;B7520))/COUNTIFS($A$11:$A$8770,"="&amp;A7520,$F$11:$F$8770,"=COD1"),0)</f>
        <v>0</v>
      </c>
      <c r="L7520" s="13" t="e">
        <f>(VLOOKUP(F7520,tarifas!$C$7:$D$10,2,FALSE)+tarifas!$D$21)*datos!H7520</f>
        <v>#N/A</v>
      </c>
      <c r="M7520">
        <v>0</v>
      </c>
      <c r="N7520" s="13" t="e">
        <f t="shared" si="1061"/>
        <v>#N/A</v>
      </c>
      <c r="O7520">
        <f t="shared" si="1062"/>
        <v>0</v>
      </c>
      <c r="P7520" s="12">
        <f t="shared" si="1063"/>
        <v>229.3825123179362</v>
      </c>
      <c r="Q7520">
        <f t="shared" si="1064"/>
        <v>0</v>
      </c>
      <c r="R7520">
        <f>$D$2*tarifas!$D$12/24</f>
        <v>1.4541666666666666</v>
      </c>
      <c r="S7520" t="e">
        <f>VLOOKUP(E7520&amp;" "&amp;F7520,tarifas!$A$13:$D$20,4,FALSE)*P7520</f>
        <v>#N/A</v>
      </c>
      <c r="T7520">
        <f>IF(F7520="COD1",tarifas!$D$11*(SUMIFS($P$11:$P$8770,$F$11:$F$8770,"=COD1",$B$11:$B$8770,"="&amp;B7520)/COUNTIFS($F$11:$F$8770,"=COD1",$B$11:$B$8770,"="&amp;B7520))/COUNTIFS($A$11:$A$8770,"="&amp;A7520,$F$11:$F$8770,"=COD1"),0)</f>
        <v>0</v>
      </c>
      <c r="U7520" t="e">
        <f>(VLOOKUP(F7520,tarifas!$C$7:$D$10,2,FALSE)+tarifas!$D$21)*datos!P7520</f>
        <v>#N/A</v>
      </c>
      <c r="V7520" t="e">
        <f t="shared" si="1065"/>
        <v>#N/A</v>
      </c>
      <c r="W7520">
        <f t="shared" si="1066"/>
        <v>0</v>
      </c>
    </row>
    <row r="7521" spans="1:23" x14ac:dyDescent="0.25">
      <c r="A7521">
        <f t="shared" si="1059"/>
        <v>308</v>
      </c>
      <c r="B7521">
        <f t="shared" si="1060"/>
        <v>11</v>
      </c>
      <c r="C7521" s="1">
        <f t="shared" si="1067"/>
        <v>41952.916666648453</v>
      </c>
      <c r="D7521" s="7">
        <v>0</v>
      </c>
      <c r="E7521" s="7"/>
      <c r="G7521">
        <v>62.6</v>
      </c>
      <c r="H7521" s="12">
        <v>230.63159986782668</v>
      </c>
      <c r="I7521" s="13">
        <f>$D$2*tarifas!$D$12/24</f>
        <v>1.4541666666666666</v>
      </c>
      <c r="J7521" s="13" t="e">
        <f>VLOOKUP(E7521&amp;" "&amp;F7521,tarifas!$A$13:$D$20,4,FALSE)*H7521</f>
        <v>#N/A</v>
      </c>
      <c r="K7521" s="13">
        <f>IF(F7521="COD1",tarifas!$D$11*(SUMIFS($H$11:$H$8770,$F$11:$F$8770,"=COD1",$B$11:$B$8770,"="&amp;B7521)/COUNTIFS($F$11:$F$8770,"=COD1",$B$11:$B$8770,"="&amp;B7521))/COUNTIFS($A$11:$A$8770,"="&amp;A7521,$F$11:$F$8770,"=COD1"),0)</f>
        <v>0</v>
      </c>
      <c r="L7521" s="13" t="e">
        <f>(VLOOKUP(F7521,tarifas!$C$7:$D$10,2,FALSE)+tarifas!$D$21)*datos!H7521</f>
        <v>#N/A</v>
      </c>
      <c r="M7521">
        <v>0</v>
      </c>
      <c r="N7521" s="13" t="e">
        <f t="shared" si="1061"/>
        <v>#N/A</v>
      </c>
      <c r="O7521">
        <f t="shared" si="1062"/>
        <v>0</v>
      </c>
      <c r="P7521" s="12">
        <f t="shared" si="1063"/>
        <v>230.63159986782668</v>
      </c>
      <c r="Q7521">
        <f t="shared" si="1064"/>
        <v>0</v>
      </c>
      <c r="R7521">
        <f>$D$2*tarifas!$D$12/24</f>
        <v>1.4541666666666666</v>
      </c>
      <c r="S7521" t="e">
        <f>VLOOKUP(E7521&amp;" "&amp;F7521,tarifas!$A$13:$D$20,4,FALSE)*P7521</f>
        <v>#N/A</v>
      </c>
      <c r="T7521">
        <f>IF(F7521="COD1",tarifas!$D$11*(SUMIFS($P$11:$P$8770,$F$11:$F$8770,"=COD1",$B$11:$B$8770,"="&amp;B7521)/COUNTIFS($F$11:$F$8770,"=COD1",$B$11:$B$8770,"="&amp;B7521))/COUNTIFS($A$11:$A$8770,"="&amp;A7521,$F$11:$F$8770,"=COD1"),0)</f>
        <v>0</v>
      </c>
      <c r="U7521" t="e">
        <f>(VLOOKUP(F7521,tarifas!$C$7:$D$10,2,FALSE)+tarifas!$D$21)*datos!P7521</f>
        <v>#N/A</v>
      </c>
      <c r="V7521" t="e">
        <f t="shared" si="1065"/>
        <v>#N/A</v>
      </c>
      <c r="W7521">
        <f t="shared" si="1066"/>
        <v>0</v>
      </c>
    </row>
    <row r="7522" spans="1:23" x14ac:dyDescent="0.25">
      <c r="A7522">
        <f t="shared" si="1059"/>
        <v>308</v>
      </c>
      <c r="B7522">
        <f t="shared" si="1060"/>
        <v>11</v>
      </c>
      <c r="C7522" s="1">
        <f t="shared" si="1067"/>
        <v>41952.958333315117</v>
      </c>
      <c r="D7522" s="7">
        <v>0</v>
      </c>
      <c r="E7522" s="7"/>
      <c r="G7522">
        <v>60.01</v>
      </c>
      <c r="H7522" s="12">
        <v>230.16564344229255</v>
      </c>
      <c r="I7522" s="13">
        <f>$D$2*tarifas!$D$12/24</f>
        <v>1.4541666666666666</v>
      </c>
      <c r="J7522" s="13" t="e">
        <f>VLOOKUP(E7522&amp;" "&amp;F7522,tarifas!$A$13:$D$20,4,FALSE)*H7522</f>
        <v>#N/A</v>
      </c>
      <c r="K7522" s="13">
        <f>IF(F7522="COD1",tarifas!$D$11*(SUMIFS($H$11:$H$8770,$F$11:$F$8770,"=COD1",$B$11:$B$8770,"="&amp;B7522)/COUNTIFS($F$11:$F$8770,"=COD1",$B$11:$B$8770,"="&amp;B7522))/COUNTIFS($A$11:$A$8770,"="&amp;A7522,$F$11:$F$8770,"=COD1"),0)</f>
        <v>0</v>
      </c>
      <c r="L7522" s="13" t="e">
        <f>(VLOOKUP(F7522,tarifas!$C$7:$D$10,2,FALSE)+tarifas!$D$21)*datos!H7522</f>
        <v>#N/A</v>
      </c>
      <c r="M7522">
        <v>0</v>
      </c>
      <c r="N7522" s="13" t="e">
        <f t="shared" si="1061"/>
        <v>#N/A</v>
      </c>
      <c r="O7522">
        <f t="shared" si="1062"/>
        <v>0</v>
      </c>
      <c r="P7522" s="12">
        <f t="shared" si="1063"/>
        <v>230.16564344229255</v>
      </c>
      <c r="Q7522">
        <f t="shared" si="1064"/>
        <v>0</v>
      </c>
      <c r="R7522">
        <f>$D$2*tarifas!$D$12/24</f>
        <v>1.4541666666666666</v>
      </c>
      <c r="S7522" t="e">
        <f>VLOOKUP(E7522&amp;" "&amp;F7522,tarifas!$A$13:$D$20,4,FALSE)*P7522</f>
        <v>#N/A</v>
      </c>
      <c r="T7522">
        <f>IF(F7522="COD1",tarifas!$D$11*(SUMIFS($P$11:$P$8770,$F$11:$F$8770,"=COD1",$B$11:$B$8770,"="&amp;B7522)/COUNTIFS($F$11:$F$8770,"=COD1",$B$11:$B$8770,"="&amp;B7522))/COUNTIFS($A$11:$A$8770,"="&amp;A7522,$F$11:$F$8770,"=COD1"),0)</f>
        <v>0</v>
      </c>
      <c r="U7522" t="e">
        <f>(VLOOKUP(F7522,tarifas!$C$7:$D$10,2,FALSE)+tarifas!$D$21)*datos!P7522</f>
        <v>#N/A</v>
      </c>
      <c r="V7522" t="e">
        <f t="shared" si="1065"/>
        <v>#N/A</v>
      </c>
      <c r="W7522">
        <f t="shared" si="1066"/>
        <v>0</v>
      </c>
    </row>
    <row r="7523" spans="1:23" x14ac:dyDescent="0.25">
      <c r="A7523">
        <f t="shared" si="1059"/>
        <v>309</v>
      </c>
      <c r="B7523">
        <f t="shared" si="1060"/>
        <v>11</v>
      </c>
      <c r="C7523" s="1">
        <f t="shared" si="1067"/>
        <v>41952.999999981781</v>
      </c>
      <c r="D7523" s="7">
        <v>0</v>
      </c>
      <c r="E7523" s="7"/>
      <c r="G7523">
        <v>57.59</v>
      </c>
      <c r="H7523" s="12">
        <v>225.93738009501214</v>
      </c>
      <c r="I7523" s="13">
        <f>$D$2*tarifas!$D$12/24</f>
        <v>1.4541666666666666</v>
      </c>
      <c r="J7523" s="13" t="e">
        <f>VLOOKUP(E7523&amp;" "&amp;F7523,tarifas!$A$13:$D$20,4,FALSE)*H7523</f>
        <v>#N/A</v>
      </c>
      <c r="K7523" s="13">
        <f>IF(F7523="COD1",tarifas!$D$11*(SUMIFS($H$11:$H$8770,$F$11:$F$8770,"=COD1",$B$11:$B$8770,"="&amp;B7523)/COUNTIFS($F$11:$F$8770,"=COD1",$B$11:$B$8770,"="&amp;B7523))/COUNTIFS($A$11:$A$8770,"="&amp;A7523,$F$11:$F$8770,"=COD1"),0)</f>
        <v>0</v>
      </c>
      <c r="L7523" s="13" t="e">
        <f>(VLOOKUP(F7523,tarifas!$C$7:$D$10,2,FALSE)+tarifas!$D$21)*datos!H7523</f>
        <v>#N/A</v>
      </c>
      <c r="M7523">
        <v>0</v>
      </c>
      <c r="N7523" s="13" t="e">
        <f t="shared" si="1061"/>
        <v>#N/A</v>
      </c>
      <c r="O7523">
        <f t="shared" si="1062"/>
        <v>0</v>
      </c>
      <c r="P7523" s="12">
        <f t="shared" si="1063"/>
        <v>225.93738009501214</v>
      </c>
      <c r="Q7523">
        <f t="shared" si="1064"/>
        <v>0</v>
      </c>
      <c r="R7523">
        <f>$D$2*tarifas!$D$12/24</f>
        <v>1.4541666666666666</v>
      </c>
      <c r="S7523" t="e">
        <f>VLOOKUP(E7523&amp;" "&amp;F7523,tarifas!$A$13:$D$20,4,FALSE)*P7523</f>
        <v>#N/A</v>
      </c>
      <c r="T7523">
        <f>IF(F7523="COD1",tarifas!$D$11*(SUMIFS($P$11:$P$8770,$F$11:$F$8770,"=COD1",$B$11:$B$8770,"="&amp;B7523)/COUNTIFS($F$11:$F$8770,"=COD1",$B$11:$B$8770,"="&amp;B7523))/COUNTIFS($A$11:$A$8770,"="&amp;A7523,$F$11:$F$8770,"=COD1"),0)</f>
        <v>0</v>
      </c>
      <c r="U7523" t="e">
        <f>(VLOOKUP(F7523,tarifas!$C$7:$D$10,2,FALSE)+tarifas!$D$21)*datos!P7523</f>
        <v>#N/A</v>
      </c>
      <c r="V7523" t="e">
        <f t="shared" si="1065"/>
        <v>#N/A</v>
      </c>
      <c r="W7523">
        <f t="shared" si="1066"/>
        <v>0</v>
      </c>
    </row>
    <row r="7524" spans="1:23" x14ac:dyDescent="0.25">
      <c r="A7524">
        <f t="shared" si="1059"/>
        <v>309</v>
      </c>
      <c r="B7524">
        <f t="shared" si="1060"/>
        <v>11</v>
      </c>
      <c r="C7524" s="1">
        <f t="shared" si="1067"/>
        <v>41953.041666648445</v>
      </c>
      <c r="D7524" s="7">
        <v>0</v>
      </c>
      <c r="E7524" s="7"/>
      <c r="G7524">
        <v>50.76</v>
      </c>
      <c r="H7524" s="12">
        <v>224.68595372687071</v>
      </c>
      <c r="I7524" s="13">
        <f>$D$2*tarifas!$D$12/24</f>
        <v>1.4541666666666666</v>
      </c>
      <c r="J7524" s="13" t="e">
        <f>VLOOKUP(E7524&amp;" "&amp;F7524,tarifas!$A$13:$D$20,4,FALSE)*H7524</f>
        <v>#N/A</v>
      </c>
      <c r="K7524" s="13">
        <f>IF(F7524="COD1",tarifas!$D$11*(SUMIFS($H$11:$H$8770,$F$11:$F$8770,"=COD1",$B$11:$B$8770,"="&amp;B7524)/COUNTIFS($F$11:$F$8770,"=COD1",$B$11:$B$8770,"="&amp;B7524))/COUNTIFS($A$11:$A$8770,"="&amp;A7524,$F$11:$F$8770,"=COD1"),0)</f>
        <v>0</v>
      </c>
      <c r="L7524" s="13" t="e">
        <f>(VLOOKUP(F7524,tarifas!$C$7:$D$10,2,FALSE)+tarifas!$D$21)*datos!H7524</f>
        <v>#N/A</v>
      </c>
      <c r="M7524">
        <v>0</v>
      </c>
      <c r="N7524" s="13" t="e">
        <f t="shared" si="1061"/>
        <v>#N/A</v>
      </c>
      <c r="O7524">
        <f t="shared" si="1062"/>
        <v>0</v>
      </c>
      <c r="P7524" s="12">
        <f t="shared" si="1063"/>
        <v>224.68595372687071</v>
      </c>
      <c r="Q7524">
        <f t="shared" si="1064"/>
        <v>0</v>
      </c>
      <c r="R7524">
        <f>$D$2*tarifas!$D$12/24</f>
        <v>1.4541666666666666</v>
      </c>
      <c r="S7524" t="e">
        <f>VLOOKUP(E7524&amp;" "&amp;F7524,tarifas!$A$13:$D$20,4,FALSE)*P7524</f>
        <v>#N/A</v>
      </c>
      <c r="T7524">
        <f>IF(F7524="COD1",tarifas!$D$11*(SUMIFS($P$11:$P$8770,$F$11:$F$8770,"=COD1",$B$11:$B$8770,"="&amp;B7524)/COUNTIFS($F$11:$F$8770,"=COD1",$B$11:$B$8770,"="&amp;B7524))/COUNTIFS($A$11:$A$8770,"="&amp;A7524,$F$11:$F$8770,"=COD1"),0)</f>
        <v>0</v>
      </c>
      <c r="U7524" t="e">
        <f>(VLOOKUP(F7524,tarifas!$C$7:$D$10,2,FALSE)+tarifas!$D$21)*datos!P7524</f>
        <v>#N/A</v>
      </c>
      <c r="V7524" t="e">
        <f t="shared" si="1065"/>
        <v>#N/A</v>
      </c>
      <c r="W7524">
        <f t="shared" si="1066"/>
        <v>0</v>
      </c>
    </row>
    <row r="7525" spans="1:23" x14ac:dyDescent="0.25">
      <c r="A7525">
        <f t="shared" si="1059"/>
        <v>309</v>
      </c>
      <c r="B7525">
        <f t="shared" si="1060"/>
        <v>11</v>
      </c>
      <c r="C7525" s="1">
        <f t="shared" si="1067"/>
        <v>41953.083333315109</v>
      </c>
      <c r="D7525" s="7">
        <v>0</v>
      </c>
      <c r="E7525" s="7"/>
      <c r="G7525">
        <v>43.88</v>
      </c>
      <c r="H7525" s="12">
        <v>221.49915751507697</v>
      </c>
      <c r="I7525" s="13">
        <f>$D$2*tarifas!$D$12/24</f>
        <v>1.4541666666666666</v>
      </c>
      <c r="J7525" s="13" t="e">
        <f>VLOOKUP(E7525&amp;" "&amp;F7525,tarifas!$A$13:$D$20,4,FALSE)*H7525</f>
        <v>#N/A</v>
      </c>
      <c r="K7525" s="13">
        <f>IF(F7525="COD1",tarifas!$D$11*(SUMIFS($H$11:$H$8770,$F$11:$F$8770,"=COD1",$B$11:$B$8770,"="&amp;B7525)/COUNTIFS($F$11:$F$8770,"=COD1",$B$11:$B$8770,"="&amp;B7525))/COUNTIFS($A$11:$A$8770,"="&amp;A7525,$F$11:$F$8770,"=COD1"),0)</f>
        <v>0</v>
      </c>
      <c r="L7525" s="13" t="e">
        <f>(VLOOKUP(F7525,tarifas!$C$7:$D$10,2,FALSE)+tarifas!$D$21)*datos!H7525</f>
        <v>#N/A</v>
      </c>
      <c r="M7525">
        <v>0</v>
      </c>
      <c r="N7525" s="13" t="e">
        <f t="shared" si="1061"/>
        <v>#N/A</v>
      </c>
      <c r="O7525">
        <f t="shared" si="1062"/>
        <v>0</v>
      </c>
      <c r="P7525" s="12">
        <f t="shared" si="1063"/>
        <v>221.49915751507697</v>
      </c>
      <c r="Q7525">
        <f t="shared" si="1064"/>
        <v>0</v>
      </c>
      <c r="R7525">
        <f>$D$2*tarifas!$D$12/24</f>
        <v>1.4541666666666666</v>
      </c>
      <c r="S7525" t="e">
        <f>VLOOKUP(E7525&amp;" "&amp;F7525,tarifas!$A$13:$D$20,4,FALSE)*P7525</f>
        <v>#N/A</v>
      </c>
      <c r="T7525">
        <f>IF(F7525="COD1",tarifas!$D$11*(SUMIFS($P$11:$P$8770,$F$11:$F$8770,"=COD1",$B$11:$B$8770,"="&amp;B7525)/COUNTIFS($F$11:$F$8770,"=COD1",$B$11:$B$8770,"="&amp;B7525))/COUNTIFS($A$11:$A$8770,"="&amp;A7525,$F$11:$F$8770,"=COD1"),0)</f>
        <v>0</v>
      </c>
      <c r="U7525" t="e">
        <f>(VLOOKUP(F7525,tarifas!$C$7:$D$10,2,FALSE)+tarifas!$D$21)*datos!P7525</f>
        <v>#N/A</v>
      </c>
      <c r="V7525" t="e">
        <f t="shared" si="1065"/>
        <v>#N/A</v>
      </c>
      <c r="W7525">
        <f t="shared" si="1066"/>
        <v>0</v>
      </c>
    </row>
    <row r="7526" spans="1:23" x14ac:dyDescent="0.25">
      <c r="A7526">
        <f t="shared" si="1059"/>
        <v>309</v>
      </c>
      <c r="B7526">
        <f t="shared" si="1060"/>
        <v>11</v>
      </c>
      <c r="C7526" s="1">
        <f t="shared" si="1067"/>
        <v>41953.124999981774</v>
      </c>
      <c r="D7526" s="7">
        <v>0</v>
      </c>
      <c r="E7526" s="7"/>
      <c r="G7526">
        <v>45</v>
      </c>
      <c r="H7526" s="12">
        <v>218.86233262328133</v>
      </c>
      <c r="I7526" s="13">
        <f>$D$2*tarifas!$D$12/24</f>
        <v>1.4541666666666666</v>
      </c>
      <c r="J7526" s="13" t="e">
        <f>VLOOKUP(E7526&amp;" "&amp;F7526,tarifas!$A$13:$D$20,4,FALSE)*H7526</f>
        <v>#N/A</v>
      </c>
      <c r="K7526" s="13">
        <f>IF(F7526="COD1",tarifas!$D$11*(SUMIFS($H$11:$H$8770,$F$11:$F$8770,"=COD1",$B$11:$B$8770,"="&amp;B7526)/COUNTIFS($F$11:$F$8770,"=COD1",$B$11:$B$8770,"="&amp;B7526))/COUNTIFS($A$11:$A$8770,"="&amp;A7526,$F$11:$F$8770,"=COD1"),0)</f>
        <v>0</v>
      </c>
      <c r="L7526" s="13" t="e">
        <f>(VLOOKUP(F7526,tarifas!$C$7:$D$10,2,FALSE)+tarifas!$D$21)*datos!H7526</f>
        <v>#N/A</v>
      </c>
      <c r="M7526">
        <v>0</v>
      </c>
      <c r="N7526" s="13" t="e">
        <f t="shared" si="1061"/>
        <v>#N/A</v>
      </c>
      <c r="O7526">
        <f t="shared" si="1062"/>
        <v>0</v>
      </c>
      <c r="P7526" s="12">
        <f t="shared" si="1063"/>
        <v>218.86233262328133</v>
      </c>
      <c r="Q7526">
        <f t="shared" si="1064"/>
        <v>0</v>
      </c>
      <c r="R7526">
        <f>$D$2*tarifas!$D$12/24</f>
        <v>1.4541666666666666</v>
      </c>
      <c r="S7526" t="e">
        <f>VLOOKUP(E7526&amp;" "&amp;F7526,tarifas!$A$13:$D$20,4,FALSE)*P7526</f>
        <v>#N/A</v>
      </c>
      <c r="T7526">
        <f>IF(F7526="COD1",tarifas!$D$11*(SUMIFS($P$11:$P$8770,$F$11:$F$8770,"=COD1",$B$11:$B$8770,"="&amp;B7526)/COUNTIFS($F$11:$F$8770,"=COD1",$B$11:$B$8770,"="&amp;B7526))/COUNTIFS($A$11:$A$8770,"="&amp;A7526,$F$11:$F$8770,"=COD1"),0)</f>
        <v>0</v>
      </c>
      <c r="U7526" t="e">
        <f>(VLOOKUP(F7526,tarifas!$C$7:$D$10,2,FALSE)+tarifas!$D$21)*datos!P7526</f>
        <v>#N/A</v>
      </c>
      <c r="V7526" t="e">
        <f t="shared" si="1065"/>
        <v>#N/A</v>
      </c>
      <c r="W7526">
        <f t="shared" si="1066"/>
        <v>0</v>
      </c>
    </row>
    <row r="7527" spans="1:23" x14ac:dyDescent="0.25">
      <c r="A7527">
        <f t="shared" si="1059"/>
        <v>309</v>
      </c>
      <c r="B7527">
        <f t="shared" si="1060"/>
        <v>11</v>
      </c>
      <c r="C7527" s="1">
        <f t="shared" si="1067"/>
        <v>41953.166666648438</v>
      </c>
      <c r="D7527" s="7">
        <v>0</v>
      </c>
      <c r="E7527" s="7"/>
      <c r="G7527">
        <v>43.8</v>
      </c>
      <c r="H7527" s="12">
        <v>217.97907277008429</v>
      </c>
      <c r="I7527" s="13">
        <f>$D$2*tarifas!$D$12/24</f>
        <v>1.4541666666666666</v>
      </c>
      <c r="J7527" s="13" t="e">
        <f>VLOOKUP(E7527&amp;" "&amp;F7527,tarifas!$A$13:$D$20,4,FALSE)*H7527</f>
        <v>#N/A</v>
      </c>
      <c r="K7527" s="13">
        <f>IF(F7527="COD1",tarifas!$D$11*(SUMIFS($H$11:$H$8770,$F$11:$F$8770,"=COD1",$B$11:$B$8770,"="&amp;B7527)/COUNTIFS($F$11:$F$8770,"=COD1",$B$11:$B$8770,"="&amp;B7527))/COUNTIFS($A$11:$A$8770,"="&amp;A7527,$F$11:$F$8770,"=COD1"),0)</f>
        <v>0</v>
      </c>
      <c r="L7527" s="13" t="e">
        <f>(VLOOKUP(F7527,tarifas!$C$7:$D$10,2,FALSE)+tarifas!$D$21)*datos!H7527</f>
        <v>#N/A</v>
      </c>
      <c r="M7527">
        <v>0</v>
      </c>
      <c r="N7527" s="13" t="e">
        <f t="shared" si="1061"/>
        <v>#N/A</v>
      </c>
      <c r="O7527">
        <f t="shared" si="1062"/>
        <v>0</v>
      </c>
      <c r="P7527" s="12">
        <f t="shared" si="1063"/>
        <v>217.97907277008429</v>
      </c>
      <c r="Q7527">
        <f t="shared" si="1064"/>
        <v>0</v>
      </c>
      <c r="R7527">
        <f>$D$2*tarifas!$D$12/24</f>
        <v>1.4541666666666666</v>
      </c>
      <c r="S7527" t="e">
        <f>VLOOKUP(E7527&amp;" "&amp;F7527,tarifas!$A$13:$D$20,4,FALSE)*P7527</f>
        <v>#N/A</v>
      </c>
      <c r="T7527">
        <f>IF(F7527="COD1",tarifas!$D$11*(SUMIFS($P$11:$P$8770,$F$11:$F$8770,"=COD1",$B$11:$B$8770,"="&amp;B7527)/COUNTIFS($F$11:$F$8770,"=COD1",$B$11:$B$8770,"="&amp;B7527))/COUNTIFS($A$11:$A$8770,"="&amp;A7527,$F$11:$F$8770,"=COD1"),0)</f>
        <v>0</v>
      </c>
      <c r="U7527" t="e">
        <f>(VLOOKUP(F7527,tarifas!$C$7:$D$10,2,FALSE)+tarifas!$D$21)*datos!P7527</f>
        <v>#N/A</v>
      </c>
      <c r="V7527" t="e">
        <f t="shared" si="1065"/>
        <v>#N/A</v>
      </c>
      <c r="W7527">
        <f t="shared" si="1066"/>
        <v>0</v>
      </c>
    </row>
    <row r="7528" spans="1:23" x14ac:dyDescent="0.25">
      <c r="A7528">
        <f t="shared" si="1059"/>
        <v>309</v>
      </c>
      <c r="B7528">
        <f t="shared" si="1060"/>
        <v>11</v>
      </c>
      <c r="C7528" s="1">
        <f t="shared" si="1067"/>
        <v>41953.208333315102</v>
      </c>
      <c r="D7528" s="7">
        <v>0</v>
      </c>
      <c r="E7528" s="7"/>
      <c r="G7528">
        <v>45</v>
      </c>
      <c r="H7528" s="12">
        <v>220.36756131161428</v>
      </c>
      <c r="I7528" s="13">
        <f>$D$2*tarifas!$D$12/24</f>
        <v>1.4541666666666666</v>
      </c>
      <c r="J7528" s="13" t="e">
        <f>VLOOKUP(E7528&amp;" "&amp;F7528,tarifas!$A$13:$D$20,4,FALSE)*H7528</f>
        <v>#N/A</v>
      </c>
      <c r="K7528" s="13">
        <f>IF(F7528="COD1",tarifas!$D$11*(SUMIFS($H$11:$H$8770,$F$11:$F$8770,"=COD1",$B$11:$B$8770,"="&amp;B7528)/COUNTIFS($F$11:$F$8770,"=COD1",$B$11:$B$8770,"="&amp;B7528))/COUNTIFS($A$11:$A$8770,"="&amp;A7528,$F$11:$F$8770,"=COD1"),0)</f>
        <v>0</v>
      </c>
      <c r="L7528" s="13" t="e">
        <f>(VLOOKUP(F7528,tarifas!$C$7:$D$10,2,FALSE)+tarifas!$D$21)*datos!H7528</f>
        <v>#N/A</v>
      </c>
      <c r="M7528">
        <v>0</v>
      </c>
      <c r="N7528" s="13" t="e">
        <f t="shared" si="1061"/>
        <v>#N/A</v>
      </c>
      <c r="O7528">
        <f t="shared" si="1062"/>
        <v>0</v>
      </c>
      <c r="P7528" s="12">
        <f t="shared" si="1063"/>
        <v>220.36756131161428</v>
      </c>
      <c r="Q7528">
        <f t="shared" si="1064"/>
        <v>0</v>
      </c>
      <c r="R7528">
        <f>$D$2*tarifas!$D$12/24</f>
        <v>1.4541666666666666</v>
      </c>
      <c r="S7528" t="e">
        <f>VLOOKUP(E7528&amp;" "&amp;F7528,tarifas!$A$13:$D$20,4,FALSE)*P7528</f>
        <v>#N/A</v>
      </c>
      <c r="T7528">
        <f>IF(F7528="COD1",tarifas!$D$11*(SUMIFS($P$11:$P$8770,$F$11:$F$8770,"=COD1",$B$11:$B$8770,"="&amp;B7528)/COUNTIFS($F$11:$F$8770,"=COD1",$B$11:$B$8770,"="&amp;B7528))/COUNTIFS($A$11:$A$8770,"="&amp;A7528,$F$11:$F$8770,"=COD1"),0)</f>
        <v>0</v>
      </c>
      <c r="U7528" t="e">
        <f>(VLOOKUP(F7528,tarifas!$C$7:$D$10,2,FALSE)+tarifas!$D$21)*datos!P7528</f>
        <v>#N/A</v>
      </c>
      <c r="V7528" t="e">
        <f t="shared" si="1065"/>
        <v>#N/A</v>
      </c>
      <c r="W7528">
        <f t="shared" si="1066"/>
        <v>0</v>
      </c>
    </row>
    <row r="7529" spans="1:23" x14ac:dyDescent="0.25">
      <c r="A7529">
        <f t="shared" si="1059"/>
        <v>309</v>
      </c>
      <c r="B7529">
        <f t="shared" si="1060"/>
        <v>11</v>
      </c>
      <c r="C7529" s="1">
        <f t="shared" si="1067"/>
        <v>41953.249999981766</v>
      </c>
      <c r="D7529" s="7">
        <v>0</v>
      </c>
      <c r="E7529" s="7"/>
      <c r="G7529">
        <v>56.57</v>
      </c>
      <c r="H7529" s="12">
        <v>214.98164893155533</v>
      </c>
      <c r="I7529" s="13">
        <f>$D$2*tarifas!$D$12/24</f>
        <v>1.4541666666666666</v>
      </c>
      <c r="J7529" s="13" t="e">
        <f>VLOOKUP(E7529&amp;" "&amp;F7529,tarifas!$A$13:$D$20,4,FALSE)*H7529</f>
        <v>#N/A</v>
      </c>
      <c r="K7529" s="13">
        <f>IF(F7529="COD1",tarifas!$D$11*(SUMIFS($H$11:$H$8770,$F$11:$F$8770,"=COD1",$B$11:$B$8770,"="&amp;B7529)/COUNTIFS($F$11:$F$8770,"=COD1",$B$11:$B$8770,"="&amp;B7529))/COUNTIFS($A$11:$A$8770,"="&amp;A7529,$F$11:$F$8770,"=COD1"),0)</f>
        <v>0</v>
      </c>
      <c r="L7529" s="13" t="e">
        <f>(VLOOKUP(F7529,tarifas!$C$7:$D$10,2,FALSE)+tarifas!$D$21)*datos!H7529</f>
        <v>#N/A</v>
      </c>
      <c r="M7529">
        <v>0</v>
      </c>
      <c r="N7529" s="13" t="e">
        <f t="shared" si="1061"/>
        <v>#N/A</v>
      </c>
      <c r="O7529">
        <f t="shared" si="1062"/>
        <v>0</v>
      </c>
      <c r="P7529" s="12">
        <f t="shared" si="1063"/>
        <v>214.98164893155533</v>
      </c>
      <c r="Q7529">
        <f t="shared" si="1064"/>
        <v>0</v>
      </c>
      <c r="R7529">
        <f>$D$2*tarifas!$D$12/24</f>
        <v>1.4541666666666666</v>
      </c>
      <c r="S7529" t="e">
        <f>VLOOKUP(E7529&amp;" "&amp;F7529,tarifas!$A$13:$D$20,4,FALSE)*P7529</f>
        <v>#N/A</v>
      </c>
      <c r="T7529">
        <f>IF(F7529="COD1",tarifas!$D$11*(SUMIFS($P$11:$P$8770,$F$11:$F$8770,"=COD1",$B$11:$B$8770,"="&amp;B7529)/COUNTIFS($F$11:$F$8770,"=COD1",$B$11:$B$8770,"="&amp;B7529))/COUNTIFS($A$11:$A$8770,"="&amp;A7529,$F$11:$F$8770,"=COD1"),0)</f>
        <v>0</v>
      </c>
      <c r="U7529" t="e">
        <f>(VLOOKUP(F7529,tarifas!$C$7:$D$10,2,FALSE)+tarifas!$D$21)*datos!P7529</f>
        <v>#N/A</v>
      </c>
      <c r="V7529" t="e">
        <f t="shared" si="1065"/>
        <v>#N/A</v>
      </c>
      <c r="W7529">
        <f t="shared" si="1066"/>
        <v>0</v>
      </c>
    </row>
    <row r="7530" spans="1:23" x14ac:dyDescent="0.25">
      <c r="A7530">
        <f t="shared" si="1059"/>
        <v>309</v>
      </c>
      <c r="B7530">
        <f t="shared" si="1060"/>
        <v>11</v>
      </c>
      <c r="C7530" s="1">
        <f t="shared" si="1067"/>
        <v>41953.291666648431</v>
      </c>
      <c r="D7530" s="7">
        <v>0</v>
      </c>
      <c r="E7530" s="7"/>
      <c r="G7530">
        <v>60.98</v>
      </c>
      <c r="H7530" s="12">
        <v>206.82362401852794</v>
      </c>
      <c r="I7530" s="13">
        <f>$D$2*tarifas!$D$12/24</f>
        <v>1.4541666666666666</v>
      </c>
      <c r="J7530" s="13" t="e">
        <f>VLOOKUP(E7530&amp;" "&amp;F7530,tarifas!$A$13:$D$20,4,FALSE)*H7530</f>
        <v>#N/A</v>
      </c>
      <c r="K7530" s="13">
        <f>IF(F7530="COD1",tarifas!$D$11*(SUMIFS($H$11:$H$8770,$F$11:$F$8770,"=COD1",$B$11:$B$8770,"="&amp;B7530)/COUNTIFS($F$11:$F$8770,"=COD1",$B$11:$B$8770,"="&amp;B7530))/COUNTIFS($A$11:$A$8770,"="&amp;A7530,$F$11:$F$8770,"=COD1"),0)</f>
        <v>0</v>
      </c>
      <c r="L7530" s="13" t="e">
        <f>(VLOOKUP(F7530,tarifas!$C$7:$D$10,2,FALSE)+tarifas!$D$21)*datos!H7530</f>
        <v>#N/A</v>
      </c>
      <c r="M7530">
        <v>31.645229999999998</v>
      </c>
      <c r="N7530" s="13" t="e">
        <f t="shared" si="1061"/>
        <v>#N/A</v>
      </c>
      <c r="O7530">
        <f t="shared" si="1062"/>
        <v>31.645229999999998</v>
      </c>
      <c r="P7530" s="12">
        <f t="shared" si="1063"/>
        <v>175.17839401852794</v>
      </c>
      <c r="Q7530">
        <f t="shared" si="1064"/>
        <v>0</v>
      </c>
      <c r="R7530">
        <f>$D$2*tarifas!$D$12/24</f>
        <v>1.4541666666666666</v>
      </c>
      <c r="S7530" t="e">
        <f>VLOOKUP(E7530&amp;" "&amp;F7530,tarifas!$A$13:$D$20,4,FALSE)*P7530</f>
        <v>#N/A</v>
      </c>
      <c r="T7530">
        <f>IF(F7530="COD1",tarifas!$D$11*(SUMIFS($P$11:$P$8770,$F$11:$F$8770,"=COD1",$B$11:$B$8770,"="&amp;B7530)/COUNTIFS($F$11:$F$8770,"=COD1",$B$11:$B$8770,"="&amp;B7530))/COUNTIFS($A$11:$A$8770,"="&amp;A7530,$F$11:$F$8770,"=COD1"),0)</f>
        <v>0</v>
      </c>
      <c r="U7530" t="e">
        <f>(VLOOKUP(F7530,tarifas!$C$7:$D$10,2,FALSE)+tarifas!$D$21)*datos!P7530</f>
        <v>#N/A</v>
      </c>
      <c r="V7530" t="e">
        <f t="shared" si="1065"/>
        <v>#N/A</v>
      </c>
      <c r="W7530">
        <f t="shared" si="1066"/>
        <v>0</v>
      </c>
    </row>
    <row r="7531" spans="1:23" x14ac:dyDescent="0.25">
      <c r="A7531">
        <f t="shared" si="1059"/>
        <v>309</v>
      </c>
      <c r="B7531">
        <f t="shared" si="1060"/>
        <v>11</v>
      </c>
      <c r="C7531" s="1">
        <f t="shared" si="1067"/>
        <v>41953.333333315095</v>
      </c>
      <c r="D7531" s="7">
        <v>0</v>
      </c>
      <c r="E7531" s="7"/>
      <c r="G7531">
        <v>64.099999999999994</v>
      </c>
      <c r="H7531" s="12">
        <v>273.32685351588634</v>
      </c>
      <c r="I7531" s="13">
        <f>$D$2*tarifas!$D$12/24</f>
        <v>1.4541666666666666</v>
      </c>
      <c r="J7531" s="13" t="e">
        <f>VLOOKUP(E7531&amp;" "&amp;F7531,tarifas!$A$13:$D$20,4,FALSE)*H7531</f>
        <v>#N/A</v>
      </c>
      <c r="K7531" s="13">
        <f>IF(F7531="COD1",tarifas!$D$11*(SUMIFS($H$11:$H$8770,$F$11:$F$8770,"=COD1",$B$11:$B$8770,"="&amp;B7531)/COUNTIFS($F$11:$F$8770,"=COD1",$B$11:$B$8770,"="&amp;B7531))/COUNTIFS($A$11:$A$8770,"="&amp;A7531,$F$11:$F$8770,"=COD1"),0)</f>
        <v>0</v>
      </c>
      <c r="L7531" s="13" t="e">
        <f>(VLOOKUP(F7531,tarifas!$C$7:$D$10,2,FALSE)+tarifas!$D$21)*datos!H7531</f>
        <v>#N/A</v>
      </c>
      <c r="M7531">
        <v>0.77093</v>
      </c>
      <c r="N7531" s="13" t="e">
        <f t="shared" si="1061"/>
        <v>#N/A</v>
      </c>
      <c r="O7531">
        <f t="shared" si="1062"/>
        <v>0.77093</v>
      </c>
      <c r="P7531" s="12">
        <f t="shared" si="1063"/>
        <v>272.55592351588632</v>
      </c>
      <c r="Q7531">
        <f t="shared" si="1064"/>
        <v>0</v>
      </c>
      <c r="R7531">
        <f>$D$2*tarifas!$D$12/24</f>
        <v>1.4541666666666666</v>
      </c>
      <c r="S7531" t="e">
        <f>VLOOKUP(E7531&amp;" "&amp;F7531,tarifas!$A$13:$D$20,4,FALSE)*P7531</f>
        <v>#N/A</v>
      </c>
      <c r="T7531">
        <f>IF(F7531="COD1",tarifas!$D$11*(SUMIFS($P$11:$P$8770,$F$11:$F$8770,"=COD1",$B$11:$B$8770,"="&amp;B7531)/COUNTIFS($F$11:$F$8770,"=COD1",$B$11:$B$8770,"="&amp;B7531))/COUNTIFS($A$11:$A$8770,"="&amp;A7531,$F$11:$F$8770,"=COD1"),0)</f>
        <v>0</v>
      </c>
      <c r="U7531" t="e">
        <f>(VLOOKUP(F7531,tarifas!$C$7:$D$10,2,FALSE)+tarifas!$D$21)*datos!P7531</f>
        <v>#N/A</v>
      </c>
      <c r="V7531" t="e">
        <f t="shared" si="1065"/>
        <v>#N/A</v>
      </c>
      <c r="W7531">
        <f t="shared" si="1066"/>
        <v>0</v>
      </c>
    </row>
    <row r="7532" spans="1:23" x14ac:dyDescent="0.25">
      <c r="A7532">
        <f t="shared" si="1059"/>
        <v>309</v>
      </c>
      <c r="B7532">
        <f t="shared" si="1060"/>
        <v>11</v>
      </c>
      <c r="C7532" s="1">
        <f t="shared" si="1067"/>
        <v>41953.374999981759</v>
      </c>
      <c r="D7532" s="7">
        <v>794.62121212121212</v>
      </c>
      <c r="E7532" s="7"/>
      <c r="G7532">
        <v>65.8</v>
      </c>
      <c r="H7532" s="12">
        <v>423.44536852792993</v>
      </c>
      <c r="I7532" s="13">
        <f>$D$2*tarifas!$D$12/24</f>
        <v>1.4541666666666666</v>
      </c>
      <c r="J7532" s="13" t="e">
        <f>VLOOKUP(E7532&amp;" "&amp;F7532,tarifas!$A$13:$D$20,4,FALSE)*H7532</f>
        <v>#N/A</v>
      </c>
      <c r="K7532" s="13">
        <f>IF(F7532="COD1",tarifas!$D$11*(SUMIFS($H$11:$H$8770,$F$11:$F$8770,"=COD1",$B$11:$B$8770,"="&amp;B7532)/COUNTIFS($F$11:$F$8770,"=COD1",$B$11:$B$8770,"="&amp;B7532))/COUNTIFS($A$11:$A$8770,"="&amp;A7532,$F$11:$F$8770,"=COD1"),0)</f>
        <v>0</v>
      </c>
      <c r="L7532" s="13" t="e">
        <f>(VLOOKUP(F7532,tarifas!$C$7:$D$10,2,FALSE)+tarifas!$D$21)*datos!H7532</f>
        <v>#N/A</v>
      </c>
      <c r="M7532">
        <v>32.42754</v>
      </c>
      <c r="N7532" s="13" t="e">
        <f t="shared" si="1061"/>
        <v>#N/A</v>
      </c>
      <c r="O7532">
        <f t="shared" si="1062"/>
        <v>32.42754</v>
      </c>
      <c r="P7532" s="12">
        <f t="shared" si="1063"/>
        <v>391.01782852792991</v>
      </c>
      <c r="Q7532">
        <f t="shared" si="1064"/>
        <v>0</v>
      </c>
      <c r="R7532">
        <f>$D$2*tarifas!$D$12/24</f>
        <v>1.4541666666666666</v>
      </c>
      <c r="S7532" t="e">
        <f>VLOOKUP(E7532&amp;" "&amp;F7532,tarifas!$A$13:$D$20,4,FALSE)*P7532</f>
        <v>#N/A</v>
      </c>
      <c r="T7532">
        <f>IF(F7532="COD1",tarifas!$D$11*(SUMIFS($P$11:$P$8770,$F$11:$F$8770,"=COD1",$B$11:$B$8770,"="&amp;B7532)/COUNTIFS($F$11:$F$8770,"=COD1",$B$11:$B$8770,"="&amp;B7532))/COUNTIFS($A$11:$A$8770,"="&amp;A7532,$F$11:$F$8770,"=COD1"),0)</f>
        <v>0</v>
      </c>
      <c r="U7532" t="e">
        <f>(VLOOKUP(F7532,tarifas!$C$7:$D$10,2,FALSE)+tarifas!$D$21)*datos!P7532</f>
        <v>#N/A</v>
      </c>
      <c r="V7532" t="e">
        <f t="shared" si="1065"/>
        <v>#N/A</v>
      </c>
      <c r="W7532">
        <f t="shared" si="1066"/>
        <v>0</v>
      </c>
    </row>
    <row r="7533" spans="1:23" x14ac:dyDescent="0.25">
      <c r="A7533">
        <f t="shared" si="1059"/>
        <v>309</v>
      </c>
      <c r="B7533">
        <f t="shared" si="1060"/>
        <v>11</v>
      </c>
      <c r="C7533" s="1">
        <f t="shared" si="1067"/>
        <v>41953.416666648423</v>
      </c>
      <c r="D7533" s="7">
        <v>444.06060606060612</v>
      </c>
      <c r="E7533" s="7"/>
      <c r="G7533">
        <v>64.8</v>
      </c>
      <c r="H7533" s="12">
        <v>625.18286143510772</v>
      </c>
      <c r="I7533" s="13">
        <f>$D$2*tarifas!$D$12/24</f>
        <v>1.4541666666666666</v>
      </c>
      <c r="J7533" s="13" t="e">
        <f>VLOOKUP(E7533&amp;" "&amp;F7533,tarifas!$A$13:$D$20,4,FALSE)*H7533</f>
        <v>#N/A</v>
      </c>
      <c r="K7533" s="13">
        <f>IF(F7533="COD1",tarifas!$D$11*(SUMIFS($H$11:$H$8770,$F$11:$F$8770,"=COD1",$B$11:$B$8770,"="&amp;B7533)/COUNTIFS($F$11:$F$8770,"=COD1",$B$11:$B$8770,"="&amp;B7533))/COUNTIFS($A$11:$A$8770,"="&amp;A7533,$F$11:$F$8770,"=COD1"),0)</f>
        <v>0</v>
      </c>
      <c r="L7533" s="13" t="e">
        <f>(VLOOKUP(F7533,tarifas!$C$7:$D$10,2,FALSE)+tarifas!$D$21)*datos!H7533</f>
        <v>#N/A</v>
      </c>
      <c r="M7533">
        <v>56.383369999999999</v>
      </c>
      <c r="N7533" s="13" t="e">
        <f t="shared" si="1061"/>
        <v>#N/A</v>
      </c>
      <c r="O7533">
        <f t="shared" si="1062"/>
        <v>56.383369999999999</v>
      </c>
      <c r="P7533" s="12">
        <f t="shared" si="1063"/>
        <v>568.79949143510771</v>
      </c>
      <c r="Q7533">
        <f t="shared" si="1064"/>
        <v>0</v>
      </c>
      <c r="R7533">
        <f>$D$2*tarifas!$D$12/24</f>
        <v>1.4541666666666666</v>
      </c>
      <c r="S7533" t="e">
        <f>VLOOKUP(E7533&amp;" "&amp;F7533,tarifas!$A$13:$D$20,4,FALSE)*P7533</f>
        <v>#N/A</v>
      </c>
      <c r="T7533">
        <f>IF(F7533="COD1",tarifas!$D$11*(SUMIFS($P$11:$P$8770,$F$11:$F$8770,"=COD1",$B$11:$B$8770,"="&amp;B7533)/COUNTIFS($F$11:$F$8770,"=COD1",$B$11:$B$8770,"="&amp;B7533))/COUNTIFS($A$11:$A$8770,"="&amp;A7533,$F$11:$F$8770,"=COD1"),0)</f>
        <v>0</v>
      </c>
      <c r="U7533" t="e">
        <f>(VLOOKUP(F7533,tarifas!$C$7:$D$10,2,FALSE)+tarifas!$D$21)*datos!P7533</f>
        <v>#N/A</v>
      </c>
      <c r="V7533" t="e">
        <f t="shared" si="1065"/>
        <v>#N/A</v>
      </c>
      <c r="W7533">
        <f t="shared" si="1066"/>
        <v>0</v>
      </c>
    </row>
    <row r="7534" spans="1:23" x14ac:dyDescent="0.25">
      <c r="A7534">
        <f t="shared" si="1059"/>
        <v>309</v>
      </c>
      <c r="B7534">
        <f t="shared" si="1060"/>
        <v>11</v>
      </c>
      <c r="C7534" s="1">
        <f t="shared" si="1067"/>
        <v>41953.458333315088</v>
      </c>
      <c r="D7534" s="7">
        <v>255.77272727272725</v>
      </c>
      <c r="E7534" s="7"/>
      <c r="G7534">
        <v>63.94</v>
      </c>
      <c r="H7534" s="12">
        <v>680.44233725763979</v>
      </c>
      <c r="I7534" s="13">
        <f>$D$2*tarifas!$D$12/24</f>
        <v>1.4541666666666666</v>
      </c>
      <c r="J7534" s="13" t="e">
        <f>VLOOKUP(E7534&amp;" "&amp;F7534,tarifas!$A$13:$D$20,4,FALSE)*H7534</f>
        <v>#N/A</v>
      </c>
      <c r="K7534" s="13">
        <f>IF(F7534="COD1",tarifas!$D$11*(SUMIFS($H$11:$H$8770,$F$11:$F$8770,"=COD1",$B$11:$B$8770,"="&amp;B7534)/COUNTIFS($F$11:$F$8770,"=COD1",$B$11:$B$8770,"="&amp;B7534))/COUNTIFS($A$11:$A$8770,"="&amp;A7534,$F$11:$F$8770,"=COD1"),0)</f>
        <v>0</v>
      </c>
      <c r="L7534" s="13" t="e">
        <f>(VLOOKUP(F7534,tarifas!$C$7:$D$10,2,FALSE)+tarifas!$D$21)*datos!H7534</f>
        <v>#N/A</v>
      </c>
      <c r="M7534">
        <v>89.285110000000003</v>
      </c>
      <c r="N7534" s="13" t="e">
        <f t="shared" si="1061"/>
        <v>#N/A</v>
      </c>
      <c r="O7534">
        <f t="shared" si="1062"/>
        <v>89.285110000000003</v>
      </c>
      <c r="P7534" s="12">
        <f t="shared" si="1063"/>
        <v>591.15722725763976</v>
      </c>
      <c r="Q7534">
        <f t="shared" si="1064"/>
        <v>0</v>
      </c>
      <c r="R7534">
        <f>$D$2*tarifas!$D$12/24</f>
        <v>1.4541666666666666</v>
      </c>
      <c r="S7534" t="e">
        <f>VLOOKUP(E7534&amp;" "&amp;F7534,tarifas!$A$13:$D$20,4,FALSE)*P7534</f>
        <v>#N/A</v>
      </c>
      <c r="T7534">
        <f>IF(F7534="COD1",tarifas!$D$11*(SUMIFS($P$11:$P$8770,$F$11:$F$8770,"=COD1",$B$11:$B$8770,"="&amp;B7534)/COUNTIFS($F$11:$F$8770,"=COD1",$B$11:$B$8770,"="&amp;B7534))/COUNTIFS($A$11:$A$8770,"="&amp;A7534,$F$11:$F$8770,"=COD1"),0)</f>
        <v>0</v>
      </c>
      <c r="U7534" t="e">
        <f>(VLOOKUP(F7534,tarifas!$C$7:$D$10,2,FALSE)+tarifas!$D$21)*datos!P7534</f>
        <v>#N/A</v>
      </c>
      <c r="V7534" t="e">
        <f t="shared" si="1065"/>
        <v>#N/A</v>
      </c>
      <c r="W7534">
        <f t="shared" si="1066"/>
        <v>0</v>
      </c>
    </row>
    <row r="7535" spans="1:23" x14ac:dyDescent="0.25">
      <c r="A7535">
        <f t="shared" si="1059"/>
        <v>309</v>
      </c>
      <c r="B7535">
        <f t="shared" si="1060"/>
        <v>11</v>
      </c>
      <c r="C7535" s="1">
        <f t="shared" si="1067"/>
        <v>41953.499999981752</v>
      </c>
      <c r="D7535" s="7">
        <v>471.10606060606062</v>
      </c>
      <c r="E7535" s="7"/>
      <c r="G7535">
        <v>62.9</v>
      </c>
      <c r="H7535" s="12">
        <v>601.03178005332848</v>
      </c>
      <c r="I7535" s="13">
        <f>$D$2*tarifas!$D$12/24</f>
        <v>1.4541666666666666</v>
      </c>
      <c r="J7535" s="13" t="e">
        <f>VLOOKUP(E7535&amp;" "&amp;F7535,tarifas!$A$13:$D$20,4,FALSE)*H7535</f>
        <v>#N/A</v>
      </c>
      <c r="K7535" s="13">
        <f>IF(F7535="COD1",tarifas!$D$11*(SUMIFS($H$11:$H$8770,$F$11:$F$8770,"=COD1",$B$11:$B$8770,"="&amp;B7535)/COUNTIFS($F$11:$F$8770,"=COD1",$B$11:$B$8770,"="&amp;B7535))/COUNTIFS($A$11:$A$8770,"="&amp;A7535,$F$11:$F$8770,"=COD1"),0)</f>
        <v>0</v>
      </c>
      <c r="L7535" s="13" t="e">
        <f>(VLOOKUP(F7535,tarifas!$C$7:$D$10,2,FALSE)+tarifas!$D$21)*datos!H7535</f>
        <v>#N/A</v>
      </c>
      <c r="M7535">
        <v>79.25752</v>
      </c>
      <c r="N7535" s="13" t="e">
        <f t="shared" si="1061"/>
        <v>#N/A</v>
      </c>
      <c r="O7535">
        <f t="shared" si="1062"/>
        <v>79.25752</v>
      </c>
      <c r="P7535" s="12">
        <f t="shared" si="1063"/>
        <v>521.77426005332848</v>
      </c>
      <c r="Q7535">
        <f t="shared" si="1064"/>
        <v>0</v>
      </c>
      <c r="R7535">
        <f>$D$2*tarifas!$D$12/24</f>
        <v>1.4541666666666666</v>
      </c>
      <c r="S7535" t="e">
        <f>VLOOKUP(E7535&amp;" "&amp;F7535,tarifas!$A$13:$D$20,4,FALSE)*P7535</f>
        <v>#N/A</v>
      </c>
      <c r="T7535">
        <f>IF(F7535="COD1",tarifas!$D$11*(SUMIFS($P$11:$P$8770,$F$11:$F$8770,"=COD1",$B$11:$B$8770,"="&amp;B7535)/COUNTIFS($F$11:$F$8770,"=COD1",$B$11:$B$8770,"="&amp;B7535))/COUNTIFS($A$11:$A$8770,"="&amp;A7535,$F$11:$F$8770,"=COD1"),0)</f>
        <v>0</v>
      </c>
      <c r="U7535" t="e">
        <f>(VLOOKUP(F7535,tarifas!$C$7:$D$10,2,FALSE)+tarifas!$D$21)*datos!P7535</f>
        <v>#N/A</v>
      </c>
      <c r="V7535" t="e">
        <f t="shared" si="1065"/>
        <v>#N/A</v>
      </c>
      <c r="W7535">
        <f t="shared" si="1066"/>
        <v>0</v>
      </c>
    </row>
    <row r="7536" spans="1:23" x14ac:dyDescent="0.25">
      <c r="A7536">
        <f t="shared" si="1059"/>
        <v>309</v>
      </c>
      <c r="B7536">
        <f t="shared" si="1060"/>
        <v>11</v>
      </c>
      <c r="C7536" s="1">
        <f t="shared" si="1067"/>
        <v>41953.541666648416</v>
      </c>
      <c r="D7536" s="7">
        <v>177.21212121212119</v>
      </c>
      <c r="E7536" s="7"/>
      <c r="G7536">
        <v>60.98</v>
      </c>
      <c r="H7536" s="12">
        <v>552.20569423840709</v>
      </c>
      <c r="I7536" s="13">
        <f>$D$2*tarifas!$D$12/24</f>
        <v>1.4541666666666666</v>
      </c>
      <c r="J7536" s="13" t="e">
        <f>VLOOKUP(E7536&amp;" "&amp;F7536,tarifas!$A$13:$D$20,4,FALSE)*H7536</f>
        <v>#N/A</v>
      </c>
      <c r="K7536" s="13">
        <f>IF(F7536="COD1",tarifas!$D$11*(SUMIFS($H$11:$H$8770,$F$11:$F$8770,"=COD1",$B$11:$B$8770,"="&amp;B7536)/COUNTIFS($F$11:$F$8770,"=COD1",$B$11:$B$8770,"="&amp;B7536))/COUNTIFS($A$11:$A$8770,"="&amp;A7536,$F$11:$F$8770,"=COD1"),0)</f>
        <v>0</v>
      </c>
      <c r="L7536" s="13" t="e">
        <f>(VLOOKUP(F7536,tarifas!$C$7:$D$10,2,FALSE)+tarifas!$D$21)*datos!H7536</f>
        <v>#N/A</v>
      </c>
      <c r="M7536">
        <v>4.4388999999999994</v>
      </c>
      <c r="N7536" s="13" t="e">
        <f t="shared" si="1061"/>
        <v>#N/A</v>
      </c>
      <c r="O7536">
        <f t="shared" si="1062"/>
        <v>4.4388999999999994</v>
      </c>
      <c r="P7536" s="12">
        <f t="shared" si="1063"/>
        <v>547.7667942384071</v>
      </c>
      <c r="Q7536">
        <f t="shared" si="1064"/>
        <v>0</v>
      </c>
      <c r="R7536">
        <f>$D$2*tarifas!$D$12/24</f>
        <v>1.4541666666666666</v>
      </c>
      <c r="S7536" t="e">
        <f>VLOOKUP(E7536&amp;" "&amp;F7536,tarifas!$A$13:$D$20,4,FALSE)*P7536</f>
        <v>#N/A</v>
      </c>
      <c r="T7536">
        <f>IF(F7536="COD1",tarifas!$D$11*(SUMIFS($P$11:$P$8770,$F$11:$F$8770,"=COD1",$B$11:$B$8770,"="&amp;B7536)/COUNTIFS($F$11:$F$8770,"=COD1",$B$11:$B$8770,"="&amp;B7536))/COUNTIFS($A$11:$A$8770,"="&amp;A7536,$F$11:$F$8770,"=COD1"),0)</f>
        <v>0</v>
      </c>
      <c r="U7536" t="e">
        <f>(VLOOKUP(F7536,tarifas!$C$7:$D$10,2,FALSE)+tarifas!$D$21)*datos!P7536</f>
        <v>#N/A</v>
      </c>
      <c r="V7536" t="e">
        <f t="shared" si="1065"/>
        <v>#N/A</v>
      </c>
      <c r="W7536">
        <f t="shared" si="1066"/>
        <v>0</v>
      </c>
    </row>
    <row r="7537" spans="1:23" x14ac:dyDescent="0.25">
      <c r="A7537">
        <f t="shared" si="1059"/>
        <v>309</v>
      </c>
      <c r="B7537">
        <f t="shared" si="1060"/>
        <v>11</v>
      </c>
      <c r="C7537" s="1">
        <f t="shared" si="1067"/>
        <v>41953.58333331508</v>
      </c>
      <c r="D7537" s="7">
        <v>116.16666666666669</v>
      </c>
      <c r="E7537" s="7"/>
      <c r="G7537">
        <v>58.93</v>
      </c>
      <c r="H7537" s="12">
        <v>652.68416840715156</v>
      </c>
      <c r="I7537" s="13">
        <f>$D$2*tarifas!$D$12/24</f>
        <v>1.4541666666666666</v>
      </c>
      <c r="J7537" s="13" t="e">
        <f>VLOOKUP(E7537&amp;" "&amp;F7537,tarifas!$A$13:$D$20,4,FALSE)*H7537</f>
        <v>#N/A</v>
      </c>
      <c r="K7537" s="13">
        <f>IF(F7537="COD1",tarifas!$D$11*(SUMIFS($H$11:$H$8770,$F$11:$F$8770,"=COD1",$B$11:$B$8770,"="&amp;B7537)/COUNTIFS($F$11:$F$8770,"=COD1",$B$11:$B$8770,"="&amp;B7537))/COUNTIFS($A$11:$A$8770,"="&amp;A7537,$F$11:$F$8770,"=COD1"),0)</f>
        <v>0</v>
      </c>
      <c r="L7537" s="13" t="e">
        <f>(VLOOKUP(F7537,tarifas!$C$7:$D$10,2,FALSE)+tarifas!$D$21)*datos!H7537</f>
        <v>#N/A</v>
      </c>
      <c r="M7537">
        <v>17.928699999999999</v>
      </c>
      <c r="N7537" s="13" t="e">
        <f t="shared" si="1061"/>
        <v>#N/A</v>
      </c>
      <c r="O7537">
        <f t="shared" si="1062"/>
        <v>17.928699999999999</v>
      </c>
      <c r="P7537" s="12">
        <f t="shared" si="1063"/>
        <v>634.75546840715151</v>
      </c>
      <c r="Q7537">
        <f t="shared" si="1064"/>
        <v>0</v>
      </c>
      <c r="R7537">
        <f>$D$2*tarifas!$D$12/24</f>
        <v>1.4541666666666666</v>
      </c>
      <c r="S7537" t="e">
        <f>VLOOKUP(E7537&amp;" "&amp;F7537,tarifas!$A$13:$D$20,4,FALSE)*P7537</f>
        <v>#N/A</v>
      </c>
      <c r="T7537">
        <f>IF(F7537="COD1",tarifas!$D$11*(SUMIFS($P$11:$P$8770,$F$11:$F$8770,"=COD1",$B$11:$B$8770,"="&amp;B7537)/COUNTIFS($F$11:$F$8770,"=COD1",$B$11:$B$8770,"="&amp;B7537))/COUNTIFS($A$11:$A$8770,"="&amp;A7537,$F$11:$F$8770,"=COD1"),0)</f>
        <v>0</v>
      </c>
      <c r="U7537" t="e">
        <f>(VLOOKUP(F7537,tarifas!$C$7:$D$10,2,FALSE)+tarifas!$D$21)*datos!P7537</f>
        <v>#N/A</v>
      </c>
      <c r="V7537" t="e">
        <f t="shared" si="1065"/>
        <v>#N/A</v>
      </c>
      <c r="W7537">
        <f t="shared" si="1066"/>
        <v>0</v>
      </c>
    </row>
    <row r="7538" spans="1:23" x14ac:dyDescent="0.25">
      <c r="A7538">
        <f t="shared" si="1059"/>
        <v>309</v>
      </c>
      <c r="B7538">
        <f t="shared" si="1060"/>
        <v>11</v>
      </c>
      <c r="C7538" s="1">
        <f t="shared" si="1067"/>
        <v>41953.624999981745</v>
      </c>
      <c r="D7538" s="7">
        <v>47.393939393939398</v>
      </c>
      <c r="E7538" s="7"/>
      <c r="G7538">
        <v>57.39</v>
      </c>
      <c r="H7538" s="12">
        <v>659.26220732392608</v>
      </c>
      <c r="I7538" s="13">
        <f>$D$2*tarifas!$D$12/24</f>
        <v>1.4541666666666666</v>
      </c>
      <c r="J7538" s="13" t="e">
        <f>VLOOKUP(E7538&amp;" "&amp;F7538,tarifas!$A$13:$D$20,4,FALSE)*H7538</f>
        <v>#N/A</v>
      </c>
      <c r="K7538" s="13">
        <f>IF(F7538="COD1",tarifas!$D$11*(SUMIFS($H$11:$H$8770,$F$11:$F$8770,"=COD1",$B$11:$B$8770,"="&amp;B7538)/COUNTIFS($F$11:$F$8770,"=COD1",$B$11:$B$8770,"="&amp;B7538))/COUNTIFS($A$11:$A$8770,"="&amp;A7538,$F$11:$F$8770,"=COD1"),0)</f>
        <v>0</v>
      </c>
      <c r="L7538" s="13" t="e">
        <f>(VLOOKUP(F7538,tarifas!$C$7:$D$10,2,FALSE)+tarifas!$D$21)*datos!H7538</f>
        <v>#N/A</v>
      </c>
      <c r="M7538">
        <v>10.201790000000001</v>
      </c>
      <c r="N7538" s="13" t="e">
        <f t="shared" si="1061"/>
        <v>#N/A</v>
      </c>
      <c r="O7538">
        <f t="shared" si="1062"/>
        <v>10.201790000000001</v>
      </c>
      <c r="P7538" s="12">
        <f t="shared" si="1063"/>
        <v>649.06041732392612</v>
      </c>
      <c r="Q7538">
        <f t="shared" si="1064"/>
        <v>0</v>
      </c>
      <c r="R7538">
        <f>$D$2*tarifas!$D$12/24</f>
        <v>1.4541666666666666</v>
      </c>
      <c r="S7538" t="e">
        <f>VLOOKUP(E7538&amp;" "&amp;F7538,tarifas!$A$13:$D$20,4,FALSE)*P7538</f>
        <v>#N/A</v>
      </c>
      <c r="T7538">
        <f>IF(F7538="COD1",tarifas!$D$11*(SUMIFS($P$11:$P$8770,$F$11:$F$8770,"=COD1",$B$11:$B$8770,"="&amp;B7538)/COUNTIFS($F$11:$F$8770,"=COD1",$B$11:$B$8770,"="&amp;B7538))/COUNTIFS($A$11:$A$8770,"="&amp;A7538,$F$11:$F$8770,"=COD1"),0)</f>
        <v>0</v>
      </c>
      <c r="U7538" t="e">
        <f>(VLOOKUP(F7538,tarifas!$C$7:$D$10,2,FALSE)+tarifas!$D$21)*datos!P7538</f>
        <v>#N/A</v>
      </c>
      <c r="V7538" t="e">
        <f t="shared" si="1065"/>
        <v>#N/A</v>
      </c>
      <c r="W7538">
        <f t="shared" si="1066"/>
        <v>0</v>
      </c>
    </row>
    <row r="7539" spans="1:23" x14ac:dyDescent="0.25">
      <c r="A7539">
        <f t="shared" si="1059"/>
        <v>309</v>
      </c>
      <c r="B7539">
        <f t="shared" si="1060"/>
        <v>11</v>
      </c>
      <c r="C7539" s="1">
        <f t="shared" si="1067"/>
        <v>41953.666666648409</v>
      </c>
      <c r="D7539" s="7">
        <v>0</v>
      </c>
      <c r="E7539" s="7"/>
      <c r="G7539">
        <v>58.01</v>
      </c>
      <c r="H7539" s="12">
        <v>648.19560585148633</v>
      </c>
      <c r="I7539" s="13">
        <f>$D$2*tarifas!$D$12/24</f>
        <v>1.4541666666666666</v>
      </c>
      <c r="J7539" s="13" t="e">
        <f>VLOOKUP(E7539&amp;" "&amp;F7539,tarifas!$A$13:$D$20,4,FALSE)*H7539</f>
        <v>#N/A</v>
      </c>
      <c r="K7539" s="13">
        <f>IF(F7539="COD1",tarifas!$D$11*(SUMIFS($H$11:$H$8770,$F$11:$F$8770,"=COD1",$B$11:$B$8770,"="&amp;B7539)/COUNTIFS($F$11:$F$8770,"=COD1",$B$11:$B$8770,"="&amp;B7539))/COUNTIFS($A$11:$A$8770,"="&amp;A7539,$F$11:$F$8770,"=COD1"),0)</f>
        <v>0</v>
      </c>
      <c r="L7539" s="13" t="e">
        <f>(VLOOKUP(F7539,tarifas!$C$7:$D$10,2,FALSE)+tarifas!$D$21)*datos!H7539</f>
        <v>#N/A</v>
      </c>
      <c r="M7539">
        <v>0</v>
      </c>
      <c r="N7539" s="13" t="e">
        <f t="shared" si="1061"/>
        <v>#N/A</v>
      </c>
      <c r="O7539">
        <f t="shared" si="1062"/>
        <v>0</v>
      </c>
      <c r="P7539" s="12">
        <f t="shared" si="1063"/>
        <v>648.19560585148633</v>
      </c>
      <c r="Q7539">
        <f t="shared" si="1064"/>
        <v>0</v>
      </c>
      <c r="R7539">
        <f>$D$2*tarifas!$D$12/24</f>
        <v>1.4541666666666666</v>
      </c>
      <c r="S7539" t="e">
        <f>VLOOKUP(E7539&amp;" "&amp;F7539,tarifas!$A$13:$D$20,4,FALSE)*P7539</f>
        <v>#N/A</v>
      </c>
      <c r="T7539">
        <f>IF(F7539="COD1",tarifas!$D$11*(SUMIFS($P$11:$P$8770,$F$11:$F$8770,"=COD1",$B$11:$B$8770,"="&amp;B7539)/COUNTIFS($F$11:$F$8770,"=COD1",$B$11:$B$8770,"="&amp;B7539))/COUNTIFS($A$11:$A$8770,"="&amp;A7539,$F$11:$F$8770,"=COD1"),0)</f>
        <v>0</v>
      </c>
      <c r="U7539" t="e">
        <f>(VLOOKUP(F7539,tarifas!$C$7:$D$10,2,FALSE)+tarifas!$D$21)*datos!P7539</f>
        <v>#N/A</v>
      </c>
      <c r="V7539" t="e">
        <f t="shared" si="1065"/>
        <v>#N/A</v>
      </c>
      <c r="W7539">
        <f t="shared" si="1066"/>
        <v>0</v>
      </c>
    </row>
    <row r="7540" spans="1:23" x14ac:dyDescent="0.25">
      <c r="A7540">
        <f t="shared" si="1059"/>
        <v>309</v>
      </c>
      <c r="B7540">
        <f t="shared" si="1060"/>
        <v>11</v>
      </c>
      <c r="C7540" s="1">
        <f t="shared" si="1067"/>
        <v>41953.708333315073</v>
      </c>
      <c r="D7540" s="7">
        <v>0</v>
      </c>
      <c r="E7540" s="7"/>
      <c r="G7540">
        <v>59.94</v>
      </c>
      <c r="H7540" s="12">
        <v>653.81246366824735</v>
      </c>
      <c r="I7540" s="13">
        <f>$D$2*tarifas!$D$12/24</f>
        <v>1.4541666666666666</v>
      </c>
      <c r="J7540" s="13" t="e">
        <f>VLOOKUP(E7540&amp;" "&amp;F7540,tarifas!$A$13:$D$20,4,FALSE)*H7540</f>
        <v>#N/A</v>
      </c>
      <c r="K7540" s="13">
        <f>IF(F7540="COD1",tarifas!$D$11*(SUMIFS($H$11:$H$8770,$F$11:$F$8770,"=COD1",$B$11:$B$8770,"="&amp;B7540)/COUNTIFS($F$11:$F$8770,"=COD1",$B$11:$B$8770,"="&amp;B7540))/COUNTIFS($A$11:$A$8770,"="&amp;A7540,$F$11:$F$8770,"=COD1"),0)</f>
        <v>0</v>
      </c>
      <c r="L7540" s="13" t="e">
        <f>(VLOOKUP(F7540,tarifas!$C$7:$D$10,2,FALSE)+tarifas!$D$21)*datos!H7540</f>
        <v>#N/A</v>
      </c>
      <c r="M7540">
        <v>0</v>
      </c>
      <c r="N7540" s="13" t="e">
        <f t="shared" si="1061"/>
        <v>#N/A</v>
      </c>
      <c r="O7540">
        <f t="shared" si="1062"/>
        <v>0</v>
      </c>
      <c r="P7540" s="12">
        <f t="shared" si="1063"/>
        <v>653.81246366824735</v>
      </c>
      <c r="Q7540">
        <f t="shared" si="1064"/>
        <v>0</v>
      </c>
      <c r="R7540">
        <f>$D$2*tarifas!$D$12/24</f>
        <v>1.4541666666666666</v>
      </c>
      <c r="S7540" t="e">
        <f>VLOOKUP(E7540&amp;" "&amp;F7540,tarifas!$A$13:$D$20,4,FALSE)*P7540</f>
        <v>#N/A</v>
      </c>
      <c r="T7540">
        <f>IF(F7540="COD1",tarifas!$D$11*(SUMIFS($P$11:$P$8770,$F$11:$F$8770,"=COD1",$B$11:$B$8770,"="&amp;B7540)/COUNTIFS($F$11:$F$8770,"=COD1",$B$11:$B$8770,"="&amp;B7540))/COUNTIFS($A$11:$A$8770,"="&amp;A7540,$F$11:$F$8770,"=COD1"),0)</f>
        <v>0</v>
      </c>
      <c r="U7540" t="e">
        <f>(VLOOKUP(F7540,tarifas!$C$7:$D$10,2,FALSE)+tarifas!$D$21)*datos!P7540</f>
        <v>#N/A</v>
      </c>
      <c r="V7540" t="e">
        <f t="shared" si="1065"/>
        <v>#N/A</v>
      </c>
      <c r="W7540">
        <f t="shared" si="1066"/>
        <v>0</v>
      </c>
    </row>
    <row r="7541" spans="1:23" x14ac:dyDescent="0.25">
      <c r="A7541">
        <f t="shared" si="1059"/>
        <v>309</v>
      </c>
      <c r="B7541">
        <f t="shared" si="1060"/>
        <v>11</v>
      </c>
      <c r="C7541" s="1">
        <f t="shared" si="1067"/>
        <v>41953.749999981737</v>
      </c>
      <c r="D7541" s="7">
        <v>0</v>
      </c>
      <c r="E7541" s="7"/>
      <c r="G7541">
        <v>63.95</v>
      </c>
      <c r="H7541" s="12">
        <v>533.57750309714174</v>
      </c>
      <c r="I7541" s="13">
        <f>$D$2*tarifas!$D$12/24</f>
        <v>1.4541666666666666</v>
      </c>
      <c r="J7541" s="13" t="e">
        <f>VLOOKUP(E7541&amp;" "&amp;F7541,tarifas!$A$13:$D$20,4,FALSE)*H7541</f>
        <v>#N/A</v>
      </c>
      <c r="K7541" s="13">
        <f>IF(F7541="COD1",tarifas!$D$11*(SUMIFS($H$11:$H$8770,$F$11:$F$8770,"=COD1",$B$11:$B$8770,"="&amp;B7541)/COUNTIFS($F$11:$F$8770,"=COD1",$B$11:$B$8770,"="&amp;B7541))/COUNTIFS($A$11:$A$8770,"="&amp;A7541,$F$11:$F$8770,"=COD1"),0)</f>
        <v>0</v>
      </c>
      <c r="L7541" s="13" t="e">
        <f>(VLOOKUP(F7541,tarifas!$C$7:$D$10,2,FALSE)+tarifas!$D$21)*datos!H7541</f>
        <v>#N/A</v>
      </c>
      <c r="M7541">
        <v>0</v>
      </c>
      <c r="N7541" s="13" t="e">
        <f t="shared" si="1061"/>
        <v>#N/A</v>
      </c>
      <c r="O7541">
        <f t="shared" si="1062"/>
        <v>0</v>
      </c>
      <c r="P7541" s="12">
        <f t="shared" si="1063"/>
        <v>533.57750309714174</v>
      </c>
      <c r="Q7541">
        <f t="shared" si="1064"/>
        <v>0</v>
      </c>
      <c r="R7541">
        <f>$D$2*tarifas!$D$12/24</f>
        <v>1.4541666666666666</v>
      </c>
      <c r="S7541" t="e">
        <f>VLOOKUP(E7541&amp;" "&amp;F7541,tarifas!$A$13:$D$20,4,FALSE)*P7541</f>
        <v>#N/A</v>
      </c>
      <c r="T7541">
        <f>IF(F7541="COD1",tarifas!$D$11*(SUMIFS($P$11:$P$8770,$F$11:$F$8770,"=COD1",$B$11:$B$8770,"="&amp;B7541)/COUNTIFS($F$11:$F$8770,"=COD1",$B$11:$B$8770,"="&amp;B7541))/COUNTIFS($A$11:$A$8770,"="&amp;A7541,$F$11:$F$8770,"=COD1"),0)</f>
        <v>0</v>
      </c>
      <c r="U7541" t="e">
        <f>(VLOOKUP(F7541,tarifas!$C$7:$D$10,2,FALSE)+tarifas!$D$21)*datos!P7541</f>
        <v>#N/A</v>
      </c>
      <c r="V7541" t="e">
        <f t="shared" si="1065"/>
        <v>#N/A</v>
      </c>
      <c r="W7541">
        <f t="shared" si="1066"/>
        <v>0</v>
      </c>
    </row>
    <row r="7542" spans="1:23" x14ac:dyDescent="0.25">
      <c r="A7542">
        <f t="shared" si="1059"/>
        <v>309</v>
      </c>
      <c r="B7542">
        <f t="shared" si="1060"/>
        <v>11</v>
      </c>
      <c r="C7542" s="1">
        <f t="shared" si="1067"/>
        <v>41953.791666648402</v>
      </c>
      <c r="D7542" s="7">
        <v>0</v>
      </c>
      <c r="E7542" s="7"/>
      <c r="G7542">
        <v>65.8</v>
      </c>
      <c r="H7542" s="12">
        <v>393.70972245481255</v>
      </c>
      <c r="I7542" s="13">
        <f>$D$2*tarifas!$D$12/24</f>
        <v>1.4541666666666666</v>
      </c>
      <c r="J7542" s="13" t="e">
        <f>VLOOKUP(E7542&amp;" "&amp;F7542,tarifas!$A$13:$D$20,4,FALSE)*H7542</f>
        <v>#N/A</v>
      </c>
      <c r="K7542" s="13">
        <f>IF(F7542="COD1",tarifas!$D$11*(SUMIFS($H$11:$H$8770,$F$11:$F$8770,"=COD1",$B$11:$B$8770,"="&amp;B7542)/COUNTIFS($F$11:$F$8770,"=COD1",$B$11:$B$8770,"="&amp;B7542))/COUNTIFS($A$11:$A$8770,"="&amp;A7542,$F$11:$F$8770,"=COD1"),0)</f>
        <v>0</v>
      </c>
      <c r="L7542" s="13" t="e">
        <f>(VLOOKUP(F7542,tarifas!$C$7:$D$10,2,FALSE)+tarifas!$D$21)*datos!H7542</f>
        <v>#N/A</v>
      </c>
      <c r="M7542">
        <v>0</v>
      </c>
      <c r="N7542" s="13" t="e">
        <f t="shared" si="1061"/>
        <v>#N/A</v>
      </c>
      <c r="O7542">
        <f t="shared" si="1062"/>
        <v>0</v>
      </c>
      <c r="P7542" s="12">
        <f t="shared" si="1063"/>
        <v>393.70972245481255</v>
      </c>
      <c r="Q7542">
        <f t="shared" si="1064"/>
        <v>0</v>
      </c>
      <c r="R7542">
        <f>$D$2*tarifas!$D$12/24</f>
        <v>1.4541666666666666</v>
      </c>
      <c r="S7542" t="e">
        <f>VLOOKUP(E7542&amp;" "&amp;F7542,tarifas!$A$13:$D$20,4,FALSE)*P7542</f>
        <v>#N/A</v>
      </c>
      <c r="T7542">
        <f>IF(F7542="COD1",tarifas!$D$11*(SUMIFS($P$11:$P$8770,$F$11:$F$8770,"=COD1",$B$11:$B$8770,"="&amp;B7542)/COUNTIFS($F$11:$F$8770,"=COD1",$B$11:$B$8770,"="&amp;B7542))/COUNTIFS($A$11:$A$8770,"="&amp;A7542,$F$11:$F$8770,"=COD1"),0)</f>
        <v>0</v>
      </c>
      <c r="U7542" t="e">
        <f>(VLOOKUP(F7542,tarifas!$C$7:$D$10,2,FALSE)+tarifas!$D$21)*datos!P7542</f>
        <v>#N/A</v>
      </c>
      <c r="V7542" t="e">
        <f t="shared" si="1065"/>
        <v>#N/A</v>
      </c>
      <c r="W7542">
        <f t="shared" si="1066"/>
        <v>0</v>
      </c>
    </row>
    <row r="7543" spans="1:23" x14ac:dyDescent="0.25">
      <c r="A7543">
        <f t="shared" si="1059"/>
        <v>309</v>
      </c>
      <c r="B7543">
        <f t="shared" si="1060"/>
        <v>11</v>
      </c>
      <c r="C7543" s="1">
        <f t="shared" si="1067"/>
        <v>41953.833333315066</v>
      </c>
      <c r="D7543" s="7">
        <v>0</v>
      </c>
      <c r="E7543" s="7"/>
      <c r="G7543">
        <v>64.989999999999995</v>
      </c>
      <c r="H7543" s="12">
        <v>282.34189230889848</v>
      </c>
      <c r="I7543" s="13">
        <f>$D$2*tarifas!$D$12/24</f>
        <v>1.4541666666666666</v>
      </c>
      <c r="J7543" s="13" t="e">
        <f>VLOOKUP(E7543&amp;" "&amp;F7543,tarifas!$A$13:$D$20,4,FALSE)*H7543</f>
        <v>#N/A</v>
      </c>
      <c r="K7543" s="13">
        <f>IF(F7543="COD1",tarifas!$D$11*(SUMIFS($H$11:$H$8770,$F$11:$F$8770,"=COD1",$B$11:$B$8770,"="&amp;B7543)/COUNTIFS($F$11:$F$8770,"=COD1",$B$11:$B$8770,"="&amp;B7543))/COUNTIFS($A$11:$A$8770,"="&amp;A7543,$F$11:$F$8770,"=COD1"),0)</f>
        <v>0</v>
      </c>
      <c r="L7543" s="13" t="e">
        <f>(VLOOKUP(F7543,tarifas!$C$7:$D$10,2,FALSE)+tarifas!$D$21)*datos!H7543</f>
        <v>#N/A</v>
      </c>
      <c r="M7543">
        <v>0</v>
      </c>
      <c r="N7543" s="13" t="e">
        <f t="shared" si="1061"/>
        <v>#N/A</v>
      </c>
      <c r="O7543">
        <f t="shared" si="1062"/>
        <v>0</v>
      </c>
      <c r="P7543" s="12">
        <f t="shared" si="1063"/>
        <v>282.34189230889848</v>
      </c>
      <c r="Q7543">
        <f t="shared" si="1064"/>
        <v>0</v>
      </c>
      <c r="R7543">
        <f>$D$2*tarifas!$D$12/24</f>
        <v>1.4541666666666666</v>
      </c>
      <c r="S7543" t="e">
        <f>VLOOKUP(E7543&amp;" "&amp;F7543,tarifas!$A$13:$D$20,4,FALSE)*P7543</f>
        <v>#N/A</v>
      </c>
      <c r="T7543">
        <f>IF(F7543="COD1",tarifas!$D$11*(SUMIFS($P$11:$P$8770,$F$11:$F$8770,"=COD1",$B$11:$B$8770,"="&amp;B7543)/COUNTIFS($F$11:$F$8770,"=COD1",$B$11:$B$8770,"="&amp;B7543))/COUNTIFS($A$11:$A$8770,"="&amp;A7543,$F$11:$F$8770,"=COD1"),0)</f>
        <v>0</v>
      </c>
      <c r="U7543" t="e">
        <f>(VLOOKUP(F7543,tarifas!$C$7:$D$10,2,FALSE)+tarifas!$D$21)*datos!P7543</f>
        <v>#N/A</v>
      </c>
      <c r="V7543" t="e">
        <f t="shared" si="1065"/>
        <v>#N/A</v>
      </c>
      <c r="W7543">
        <f t="shared" si="1066"/>
        <v>0</v>
      </c>
    </row>
    <row r="7544" spans="1:23" x14ac:dyDescent="0.25">
      <c r="A7544">
        <f t="shared" si="1059"/>
        <v>309</v>
      </c>
      <c r="B7544">
        <f t="shared" si="1060"/>
        <v>11</v>
      </c>
      <c r="C7544" s="1">
        <f t="shared" si="1067"/>
        <v>41953.87499998173</v>
      </c>
      <c r="D7544" s="7">
        <v>0</v>
      </c>
      <c r="E7544" s="7"/>
      <c r="G7544">
        <v>62.6</v>
      </c>
      <c r="H7544" s="12">
        <v>267.47644234775083</v>
      </c>
      <c r="I7544" s="13">
        <f>$D$2*tarifas!$D$12/24</f>
        <v>1.4541666666666666</v>
      </c>
      <c r="J7544" s="13" t="e">
        <f>VLOOKUP(E7544&amp;" "&amp;F7544,tarifas!$A$13:$D$20,4,FALSE)*H7544</f>
        <v>#N/A</v>
      </c>
      <c r="K7544" s="13">
        <f>IF(F7544="COD1",tarifas!$D$11*(SUMIFS($H$11:$H$8770,$F$11:$F$8770,"=COD1",$B$11:$B$8770,"="&amp;B7544)/COUNTIFS($F$11:$F$8770,"=COD1",$B$11:$B$8770,"="&amp;B7544))/COUNTIFS($A$11:$A$8770,"="&amp;A7544,$F$11:$F$8770,"=COD1"),0)</f>
        <v>0</v>
      </c>
      <c r="L7544" s="13" t="e">
        <f>(VLOOKUP(F7544,tarifas!$C$7:$D$10,2,FALSE)+tarifas!$D$21)*datos!H7544</f>
        <v>#N/A</v>
      </c>
      <c r="M7544">
        <v>0</v>
      </c>
      <c r="N7544" s="13" t="e">
        <f t="shared" si="1061"/>
        <v>#N/A</v>
      </c>
      <c r="O7544">
        <f t="shared" si="1062"/>
        <v>0</v>
      </c>
      <c r="P7544" s="12">
        <f t="shared" si="1063"/>
        <v>267.47644234775083</v>
      </c>
      <c r="Q7544">
        <f t="shared" si="1064"/>
        <v>0</v>
      </c>
      <c r="R7544">
        <f>$D$2*tarifas!$D$12/24</f>
        <v>1.4541666666666666</v>
      </c>
      <c r="S7544" t="e">
        <f>VLOOKUP(E7544&amp;" "&amp;F7544,tarifas!$A$13:$D$20,4,FALSE)*P7544</f>
        <v>#N/A</v>
      </c>
      <c r="T7544">
        <f>IF(F7544="COD1",tarifas!$D$11*(SUMIFS($P$11:$P$8770,$F$11:$F$8770,"=COD1",$B$11:$B$8770,"="&amp;B7544)/COUNTIFS($F$11:$F$8770,"=COD1",$B$11:$B$8770,"="&amp;B7544))/COUNTIFS($A$11:$A$8770,"="&amp;A7544,$F$11:$F$8770,"=COD1"),0)</f>
        <v>0</v>
      </c>
      <c r="U7544" t="e">
        <f>(VLOOKUP(F7544,tarifas!$C$7:$D$10,2,FALSE)+tarifas!$D$21)*datos!P7544</f>
        <v>#N/A</v>
      </c>
      <c r="V7544" t="e">
        <f t="shared" si="1065"/>
        <v>#N/A</v>
      </c>
      <c r="W7544">
        <f t="shared" si="1066"/>
        <v>0</v>
      </c>
    </row>
    <row r="7545" spans="1:23" x14ac:dyDescent="0.25">
      <c r="A7545">
        <f t="shared" si="1059"/>
        <v>309</v>
      </c>
      <c r="B7545">
        <f t="shared" si="1060"/>
        <v>11</v>
      </c>
      <c r="C7545" s="1">
        <f t="shared" si="1067"/>
        <v>41953.916666648394</v>
      </c>
      <c r="D7545" s="7">
        <v>0</v>
      </c>
      <c r="E7545" s="7"/>
      <c r="G7545">
        <v>57.8</v>
      </c>
      <c r="H7545" s="12">
        <v>251.00060287202871</v>
      </c>
      <c r="I7545" s="13">
        <f>$D$2*tarifas!$D$12/24</f>
        <v>1.4541666666666666</v>
      </c>
      <c r="J7545" s="13" t="e">
        <f>VLOOKUP(E7545&amp;" "&amp;F7545,tarifas!$A$13:$D$20,4,FALSE)*H7545</f>
        <v>#N/A</v>
      </c>
      <c r="K7545" s="13">
        <f>IF(F7545="COD1",tarifas!$D$11*(SUMIFS($H$11:$H$8770,$F$11:$F$8770,"=COD1",$B$11:$B$8770,"="&amp;B7545)/COUNTIFS($F$11:$F$8770,"=COD1",$B$11:$B$8770,"="&amp;B7545))/COUNTIFS($A$11:$A$8770,"="&amp;A7545,$F$11:$F$8770,"=COD1"),0)</f>
        <v>0</v>
      </c>
      <c r="L7545" s="13" t="e">
        <f>(VLOOKUP(F7545,tarifas!$C$7:$D$10,2,FALSE)+tarifas!$D$21)*datos!H7545</f>
        <v>#N/A</v>
      </c>
      <c r="M7545">
        <v>0</v>
      </c>
      <c r="N7545" s="13" t="e">
        <f t="shared" si="1061"/>
        <v>#N/A</v>
      </c>
      <c r="O7545">
        <f t="shared" si="1062"/>
        <v>0</v>
      </c>
      <c r="P7545" s="12">
        <f t="shared" si="1063"/>
        <v>251.00060287202871</v>
      </c>
      <c r="Q7545">
        <f t="shared" si="1064"/>
        <v>0</v>
      </c>
      <c r="R7545">
        <f>$D$2*tarifas!$D$12/24</f>
        <v>1.4541666666666666</v>
      </c>
      <c r="S7545" t="e">
        <f>VLOOKUP(E7545&amp;" "&amp;F7545,tarifas!$A$13:$D$20,4,FALSE)*P7545</f>
        <v>#N/A</v>
      </c>
      <c r="T7545">
        <f>IF(F7545="COD1",tarifas!$D$11*(SUMIFS($P$11:$P$8770,$F$11:$F$8770,"=COD1",$B$11:$B$8770,"="&amp;B7545)/COUNTIFS($F$11:$F$8770,"=COD1",$B$11:$B$8770,"="&amp;B7545))/COUNTIFS($A$11:$A$8770,"="&amp;A7545,$F$11:$F$8770,"=COD1"),0)</f>
        <v>0</v>
      </c>
      <c r="U7545" t="e">
        <f>(VLOOKUP(F7545,tarifas!$C$7:$D$10,2,FALSE)+tarifas!$D$21)*datos!P7545</f>
        <v>#N/A</v>
      </c>
      <c r="V7545" t="e">
        <f t="shared" si="1065"/>
        <v>#N/A</v>
      </c>
      <c r="W7545">
        <f t="shared" si="1066"/>
        <v>0</v>
      </c>
    </row>
    <row r="7546" spans="1:23" x14ac:dyDescent="0.25">
      <c r="A7546">
        <f t="shared" si="1059"/>
        <v>309</v>
      </c>
      <c r="B7546">
        <f t="shared" si="1060"/>
        <v>11</v>
      </c>
      <c r="C7546" s="1">
        <f t="shared" si="1067"/>
        <v>41953.958333315059</v>
      </c>
      <c r="D7546" s="7">
        <v>0</v>
      </c>
      <c r="E7546" s="7"/>
      <c r="G7546">
        <v>42</v>
      </c>
      <c r="H7546" s="12">
        <v>248.45149048771256</v>
      </c>
      <c r="I7546" s="13">
        <f>$D$2*tarifas!$D$12/24</f>
        <v>1.4541666666666666</v>
      </c>
      <c r="J7546" s="13" t="e">
        <f>VLOOKUP(E7546&amp;" "&amp;F7546,tarifas!$A$13:$D$20,4,FALSE)*H7546</f>
        <v>#N/A</v>
      </c>
      <c r="K7546" s="13">
        <f>IF(F7546="COD1",tarifas!$D$11*(SUMIFS($H$11:$H$8770,$F$11:$F$8770,"=COD1",$B$11:$B$8770,"="&amp;B7546)/COUNTIFS($F$11:$F$8770,"=COD1",$B$11:$B$8770,"="&amp;B7546))/COUNTIFS($A$11:$A$8770,"="&amp;A7546,$F$11:$F$8770,"=COD1"),0)</f>
        <v>0</v>
      </c>
      <c r="L7546" s="13" t="e">
        <f>(VLOOKUP(F7546,tarifas!$C$7:$D$10,2,FALSE)+tarifas!$D$21)*datos!H7546</f>
        <v>#N/A</v>
      </c>
      <c r="M7546">
        <v>0</v>
      </c>
      <c r="N7546" s="13" t="e">
        <f t="shared" si="1061"/>
        <v>#N/A</v>
      </c>
      <c r="O7546">
        <f t="shared" si="1062"/>
        <v>0</v>
      </c>
      <c r="P7546" s="12">
        <f t="shared" si="1063"/>
        <v>248.45149048771256</v>
      </c>
      <c r="Q7546">
        <f t="shared" si="1064"/>
        <v>0</v>
      </c>
      <c r="R7546">
        <f>$D$2*tarifas!$D$12/24</f>
        <v>1.4541666666666666</v>
      </c>
      <c r="S7546" t="e">
        <f>VLOOKUP(E7546&amp;" "&amp;F7546,tarifas!$A$13:$D$20,4,FALSE)*P7546</f>
        <v>#N/A</v>
      </c>
      <c r="T7546">
        <f>IF(F7546="COD1",tarifas!$D$11*(SUMIFS($P$11:$P$8770,$F$11:$F$8770,"=COD1",$B$11:$B$8770,"="&amp;B7546)/COUNTIFS($F$11:$F$8770,"=COD1",$B$11:$B$8770,"="&amp;B7546))/COUNTIFS($A$11:$A$8770,"="&amp;A7546,$F$11:$F$8770,"=COD1"),0)</f>
        <v>0</v>
      </c>
      <c r="U7546" t="e">
        <f>(VLOOKUP(F7546,tarifas!$C$7:$D$10,2,FALSE)+tarifas!$D$21)*datos!P7546</f>
        <v>#N/A</v>
      </c>
      <c r="V7546" t="e">
        <f t="shared" si="1065"/>
        <v>#N/A</v>
      </c>
      <c r="W7546">
        <f t="shared" si="1066"/>
        <v>0</v>
      </c>
    </row>
    <row r="7547" spans="1:23" x14ac:dyDescent="0.25">
      <c r="A7547">
        <f t="shared" si="1059"/>
        <v>310</v>
      </c>
      <c r="B7547">
        <f t="shared" si="1060"/>
        <v>11</v>
      </c>
      <c r="C7547" s="1">
        <f t="shared" si="1067"/>
        <v>41953.999999981723</v>
      </c>
      <c r="D7547" s="7">
        <v>0</v>
      </c>
      <c r="E7547" s="7"/>
      <c r="G7547">
        <v>39.799999999999997</v>
      </c>
      <c r="H7547" s="12">
        <v>247.22426260684514</v>
      </c>
      <c r="I7547" s="13">
        <f>$D$2*tarifas!$D$12/24</f>
        <v>1.4541666666666666</v>
      </c>
      <c r="J7547" s="13" t="e">
        <f>VLOOKUP(E7547&amp;" "&amp;F7547,tarifas!$A$13:$D$20,4,FALSE)*H7547</f>
        <v>#N/A</v>
      </c>
      <c r="K7547" s="13">
        <f>IF(F7547="COD1",tarifas!$D$11*(SUMIFS($H$11:$H$8770,$F$11:$F$8770,"=COD1",$B$11:$B$8770,"="&amp;B7547)/COUNTIFS($F$11:$F$8770,"=COD1",$B$11:$B$8770,"="&amp;B7547))/COUNTIFS($A$11:$A$8770,"="&amp;A7547,$F$11:$F$8770,"=COD1"),0)</f>
        <v>0</v>
      </c>
      <c r="L7547" s="13" t="e">
        <f>(VLOOKUP(F7547,tarifas!$C$7:$D$10,2,FALSE)+tarifas!$D$21)*datos!H7547</f>
        <v>#N/A</v>
      </c>
      <c r="M7547">
        <v>0</v>
      </c>
      <c r="N7547" s="13" t="e">
        <f t="shared" si="1061"/>
        <v>#N/A</v>
      </c>
      <c r="O7547">
        <f t="shared" si="1062"/>
        <v>0</v>
      </c>
      <c r="P7547" s="12">
        <f t="shared" si="1063"/>
        <v>247.22426260684514</v>
      </c>
      <c r="Q7547">
        <f t="shared" si="1064"/>
        <v>0</v>
      </c>
      <c r="R7547">
        <f>$D$2*tarifas!$D$12/24</f>
        <v>1.4541666666666666</v>
      </c>
      <c r="S7547" t="e">
        <f>VLOOKUP(E7547&amp;" "&amp;F7547,tarifas!$A$13:$D$20,4,FALSE)*P7547</f>
        <v>#N/A</v>
      </c>
      <c r="T7547">
        <f>IF(F7547="COD1",tarifas!$D$11*(SUMIFS($P$11:$P$8770,$F$11:$F$8770,"=COD1",$B$11:$B$8770,"="&amp;B7547)/COUNTIFS($F$11:$F$8770,"=COD1",$B$11:$B$8770,"="&amp;B7547))/COUNTIFS($A$11:$A$8770,"="&amp;A7547,$F$11:$F$8770,"=COD1"),0)</f>
        <v>0</v>
      </c>
      <c r="U7547" t="e">
        <f>(VLOOKUP(F7547,tarifas!$C$7:$D$10,2,FALSE)+tarifas!$D$21)*datos!P7547</f>
        <v>#N/A</v>
      </c>
      <c r="V7547" t="e">
        <f t="shared" si="1065"/>
        <v>#N/A</v>
      </c>
      <c r="W7547">
        <f t="shared" si="1066"/>
        <v>0</v>
      </c>
    </row>
    <row r="7548" spans="1:23" x14ac:dyDescent="0.25">
      <c r="A7548">
        <f t="shared" si="1059"/>
        <v>310</v>
      </c>
      <c r="B7548">
        <f t="shared" si="1060"/>
        <v>11</v>
      </c>
      <c r="C7548" s="1">
        <f t="shared" si="1067"/>
        <v>41954.041666648387</v>
      </c>
      <c r="D7548" s="7">
        <v>0</v>
      </c>
      <c r="E7548" s="7"/>
      <c r="G7548">
        <v>28.81</v>
      </c>
      <c r="H7548" s="12">
        <v>246.73686673475885</v>
      </c>
      <c r="I7548" s="13">
        <f>$D$2*tarifas!$D$12/24</f>
        <v>1.4541666666666666</v>
      </c>
      <c r="J7548" s="13" t="e">
        <f>VLOOKUP(E7548&amp;" "&amp;F7548,tarifas!$A$13:$D$20,4,FALSE)*H7548</f>
        <v>#N/A</v>
      </c>
      <c r="K7548" s="13">
        <f>IF(F7548="COD1",tarifas!$D$11*(SUMIFS($H$11:$H$8770,$F$11:$F$8770,"=COD1",$B$11:$B$8770,"="&amp;B7548)/COUNTIFS($F$11:$F$8770,"=COD1",$B$11:$B$8770,"="&amp;B7548))/COUNTIFS($A$11:$A$8770,"="&amp;A7548,$F$11:$F$8770,"=COD1"),0)</f>
        <v>0</v>
      </c>
      <c r="L7548" s="13" t="e">
        <f>(VLOOKUP(F7548,tarifas!$C$7:$D$10,2,FALSE)+tarifas!$D$21)*datos!H7548</f>
        <v>#N/A</v>
      </c>
      <c r="M7548">
        <v>0</v>
      </c>
      <c r="N7548" s="13" t="e">
        <f t="shared" si="1061"/>
        <v>#N/A</v>
      </c>
      <c r="O7548">
        <f t="shared" si="1062"/>
        <v>0</v>
      </c>
      <c r="P7548" s="12">
        <f t="shared" si="1063"/>
        <v>246.73686673475885</v>
      </c>
      <c r="Q7548">
        <f t="shared" si="1064"/>
        <v>0</v>
      </c>
      <c r="R7548">
        <f>$D$2*tarifas!$D$12/24</f>
        <v>1.4541666666666666</v>
      </c>
      <c r="S7548" t="e">
        <f>VLOOKUP(E7548&amp;" "&amp;F7548,tarifas!$A$13:$D$20,4,FALSE)*P7548</f>
        <v>#N/A</v>
      </c>
      <c r="T7548">
        <f>IF(F7548="COD1",tarifas!$D$11*(SUMIFS($P$11:$P$8770,$F$11:$F$8770,"=COD1",$B$11:$B$8770,"="&amp;B7548)/COUNTIFS($F$11:$F$8770,"=COD1",$B$11:$B$8770,"="&amp;B7548))/COUNTIFS($A$11:$A$8770,"="&amp;A7548,$F$11:$F$8770,"=COD1"),0)</f>
        <v>0</v>
      </c>
      <c r="U7548" t="e">
        <f>(VLOOKUP(F7548,tarifas!$C$7:$D$10,2,FALSE)+tarifas!$D$21)*datos!P7548</f>
        <v>#N/A</v>
      </c>
      <c r="V7548" t="e">
        <f t="shared" si="1065"/>
        <v>#N/A</v>
      </c>
      <c r="W7548">
        <f t="shared" si="1066"/>
        <v>0</v>
      </c>
    </row>
    <row r="7549" spans="1:23" x14ac:dyDescent="0.25">
      <c r="A7549">
        <f t="shared" si="1059"/>
        <v>310</v>
      </c>
      <c r="B7549">
        <f t="shared" si="1060"/>
        <v>11</v>
      </c>
      <c r="C7549" s="1">
        <f t="shared" si="1067"/>
        <v>41954.083333315051</v>
      </c>
      <c r="D7549" s="7">
        <v>0</v>
      </c>
      <c r="E7549" s="7"/>
      <c r="G7549">
        <v>27.25</v>
      </c>
      <c r="H7549" s="12">
        <v>239.55862290841694</v>
      </c>
      <c r="I7549" s="13">
        <f>$D$2*tarifas!$D$12/24</f>
        <v>1.4541666666666666</v>
      </c>
      <c r="J7549" s="13" t="e">
        <f>VLOOKUP(E7549&amp;" "&amp;F7549,tarifas!$A$13:$D$20,4,FALSE)*H7549</f>
        <v>#N/A</v>
      </c>
      <c r="K7549" s="13">
        <f>IF(F7549="COD1",tarifas!$D$11*(SUMIFS($H$11:$H$8770,$F$11:$F$8770,"=COD1",$B$11:$B$8770,"="&amp;B7549)/COUNTIFS($F$11:$F$8770,"=COD1",$B$11:$B$8770,"="&amp;B7549))/COUNTIFS($A$11:$A$8770,"="&amp;A7549,$F$11:$F$8770,"=COD1"),0)</f>
        <v>0</v>
      </c>
      <c r="L7549" s="13" t="e">
        <f>(VLOOKUP(F7549,tarifas!$C$7:$D$10,2,FALSE)+tarifas!$D$21)*datos!H7549</f>
        <v>#N/A</v>
      </c>
      <c r="M7549">
        <v>0</v>
      </c>
      <c r="N7549" s="13" t="e">
        <f t="shared" si="1061"/>
        <v>#N/A</v>
      </c>
      <c r="O7549">
        <f t="shared" si="1062"/>
        <v>0</v>
      </c>
      <c r="P7549" s="12">
        <f t="shared" si="1063"/>
        <v>239.55862290841694</v>
      </c>
      <c r="Q7549">
        <f t="shared" si="1064"/>
        <v>0</v>
      </c>
      <c r="R7549">
        <f>$D$2*tarifas!$D$12/24</f>
        <v>1.4541666666666666</v>
      </c>
      <c r="S7549" t="e">
        <f>VLOOKUP(E7549&amp;" "&amp;F7549,tarifas!$A$13:$D$20,4,FALSE)*P7549</f>
        <v>#N/A</v>
      </c>
      <c r="T7549">
        <f>IF(F7549="COD1",tarifas!$D$11*(SUMIFS($P$11:$P$8770,$F$11:$F$8770,"=COD1",$B$11:$B$8770,"="&amp;B7549)/COUNTIFS($F$11:$F$8770,"=COD1",$B$11:$B$8770,"="&amp;B7549))/COUNTIFS($A$11:$A$8770,"="&amp;A7549,$F$11:$F$8770,"=COD1"),0)</f>
        <v>0</v>
      </c>
      <c r="U7549" t="e">
        <f>(VLOOKUP(F7549,tarifas!$C$7:$D$10,2,FALSE)+tarifas!$D$21)*datos!P7549</f>
        <v>#N/A</v>
      </c>
      <c r="V7549" t="e">
        <f t="shared" si="1065"/>
        <v>#N/A</v>
      </c>
      <c r="W7549">
        <f t="shared" si="1066"/>
        <v>0</v>
      </c>
    </row>
    <row r="7550" spans="1:23" x14ac:dyDescent="0.25">
      <c r="A7550">
        <f t="shared" si="1059"/>
        <v>310</v>
      </c>
      <c r="B7550">
        <f t="shared" si="1060"/>
        <v>11</v>
      </c>
      <c r="C7550" s="1">
        <f t="shared" si="1067"/>
        <v>41954.124999981716</v>
      </c>
      <c r="D7550" s="7">
        <v>0</v>
      </c>
      <c r="E7550" s="7"/>
      <c r="G7550">
        <v>25.6</v>
      </c>
      <c r="H7550" s="12">
        <v>238.97198124826937</v>
      </c>
      <c r="I7550" s="13">
        <f>$D$2*tarifas!$D$12/24</f>
        <v>1.4541666666666666</v>
      </c>
      <c r="J7550" s="13" t="e">
        <f>VLOOKUP(E7550&amp;" "&amp;F7550,tarifas!$A$13:$D$20,4,FALSE)*H7550</f>
        <v>#N/A</v>
      </c>
      <c r="K7550" s="13">
        <f>IF(F7550="COD1",tarifas!$D$11*(SUMIFS($H$11:$H$8770,$F$11:$F$8770,"=COD1",$B$11:$B$8770,"="&amp;B7550)/COUNTIFS($F$11:$F$8770,"=COD1",$B$11:$B$8770,"="&amp;B7550))/COUNTIFS($A$11:$A$8770,"="&amp;A7550,$F$11:$F$8770,"=COD1"),0)</f>
        <v>0</v>
      </c>
      <c r="L7550" s="13" t="e">
        <f>(VLOOKUP(F7550,tarifas!$C$7:$D$10,2,FALSE)+tarifas!$D$21)*datos!H7550</f>
        <v>#N/A</v>
      </c>
      <c r="M7550">
        <v>0</v>
      </c>
      <c r="N7550" s="13" t="e">
        <f t="shared" si="1061"/>
        <v>#N/A</v>
      </c>
      <c r="O7550">
        <f t="shared" si="1062"/>
        <v>0</v>
      </c>
      <c r="P7550" s="12">
        <f t="shared" si="1063"/>
        <v>238.97198124826937</v>
      </c>
      <c r="Q7550">
        <f t="shared" si="1064"/>
        <v>0</v>
      </c>
      <c r="R7550">
        <f>$D$2*tarifas!$D$12/24</f>
        <v>1.4541666666666666</v>
      </c>
      <c r="S7550" t="e">
        <f>VLOOKUP(E7550&amp;" "&amp;F7550,tarifas!$A$13:$D$20,4,FALSE)*P7550</f>
        <v>#N/A</v>
      </c>
      <c r="T7550">
        <f>IF(F7550="COD1",tarifas!$D$11*(SUMIFS($P$11:$P$8770,$F$11:$F$8770,"=COD1",$B$11:$B$8770,"="&amp;B7550)/COUNTIFS($F$11:$F$8770,"=COD1",$B$11:$B$8770,"="&amp;B7550))/COUNTIFS($A$11:$A$8770,"="&amp;A7550,$F$11:$F$8770,"=COD1"),0)</f>
        <v>0</v>
      </c>
      <c r="U7550" t="e">
        <f>(VLOOKUP(F7550,tarifas!$C$7:$D$10,2,FALSE)+tarifas!$D$21)*datos!P7550</f>
        <v>#N/A</v>
      </c>
      <c r="V7550" t="e">
        <f t="shared" si="1065"/>
        <v>#N/A</v>
      </c>
      <c r="W7550">
        <f t="shared" si="1066"/>
        <v>0</v>
      </c>
    </row>
    <row r="7551" spans="1:23" x14ac:dyDescent="0.25">
      <c r="A7551">
        <f t="shared" si="1059"/>
        <v>310</v>
      </c>
      <c r="B7551">
        <f t="shared" si="1060"/>
        <v>11</v>
      </c>
      <c r="C7551" s="1">
        <f t="shared" si="1067"/>
        <v>41954.16666664838</v>
      </c>
      <c r="D7551" s="7">
        <v>0</v>
      </c>
      <c r="E7551" s="7"/>
      <c r="G7551">
        <v>19.989999999999998</v>
      </c>
      <c r="H7551" s="12">
        <v>230.59414104365931</v>
      </c>
      <c r="I7551" s="13">
        <f>$D$2*tarifas!$D$12/24</f>
        <v>1.4541666666666666</v>
      </c>
      <c r="J7551" s="13" t="e">
        <f>VLOOKUP(E7551&amp;" "&amp;F7551,tarifas!$A$13:$D$20,4,FALSE)*H7551</f>
        <v>#N/A</v>
      </c>
      <c r="K7551" s="13">
        <f>IF(F7551="COD1",tarifas!$D$11*(SUMIFS($H$11:$H$8770,$F$11:$F$8770,"=COD1",$B$11:$B$8770,"="&amp;B7551)/COUNTIFS($F$11:$F$8770,"=COD1",$B$11:$B$8770,"="&amp;B7551))/COUNTIFS($A$11:$A$8770,"="&amp;A7551,$F$11:$F$8770,"=COD1"),0)</f>
        <v>0</v>
      </c>
      <c r="L7551" s="13" t="e">
        <f>(VLOOKUP(F7551,tarifas!$C$7:$D$10,2,FALSE)+tarifas!$D$21)*datos!H7551</f>
        <v>#N/A</v>
      </c>
      <c r="M7551">
        <v>0</v>
      </c>
      <c r="N7551" s="13" t="e">
        <f t="shared" si="1061"/>
        <v>#N/A</v>
      </c>
      <c r="O7551">
        <f t="shared" si="1062"/>
        <v>0</v>
      </c>
      <c r="P7551" s="12">
        <f t="shared" si="1063"/>
        <v>230.59414104365931</v>
      </c>
      <c r="Q7551">
        <f t="shared" si="1064"/>
        <v>0</v>
      </c>
      <c r="R7551">
        <f>$D$2*tarifas!$D$12/24</f>
        <v>1.4541666666666666</v>
      </c>
      <c r="S7551" t="e">
        <f>VLOOKUP(E7551&amp;" "&amp;F7551,tarifas!$A$13:$D$20,4,FALSE)*P7551</f>
        <v>#N/A</v>
      </c>
      <c r="T7551">
        <f>IF(F7551="COD1",tarifas!$D$11*(SUMIFS($P$11:$P$8770,$F$11:$F$8770,"=COD1",$B$11:$B$8770,"="&amp;B7551)/COUNTIFS($F$11:$F$8770,"=COD1",$B$11:$B$8770,"="&amp;B7551))/COUNTIFS($A$11:$A$8770,"="&amp;A7551,$F$11:$F$8770,"=COD1"),0)</f>
        <v>0</v>
      </c>
      <c r="U7551" t="e">
        <f>(VLOOKUP(F7551,tarifas!$C$7:$D$10,2,FALSE)+tarifas!$D$21)*datos!P7551</f>
        <v>#N/A</v>
      </c>
      <c r="V7551" t="e">
        <f t="shared" si="1065"/>
        <v>#N/A</v>
      </c>
      <c r="W7551">
        <f t="shared" si="1066"/>
        <v>0</v>
      </c>
    </row>
    <row r="7552" spans="1:23" x14ac:dyDescent="0.25">
      <c r="A7552">
        <f t="shared" si="1059"/>
        <v>310</v>
      </c>
      <c r="B7552">
        <f t="shared" si="1060"/>
        <v>11</v>
      </c>
      <c r="C7552" s="1">
        <f t="shared" si="1067"/>
        <v>41954.208333315044</v>
      </c>
      <c r="D7552" s="7">
        <v>0</v>
      </c>
      <c r="E7552" s="7"/>
      <c r="G7552">
        <v>24.07</v>
      </c>
      <c r="H7552" s="12">
        <v>227.76760835859625</v>
      </c>
      <c r="I7552" s="13">
        <f>$D$2*tarifas!$D$12/24</f>
        <v>1.4541666666666666</v>
      </c>
      <c r="J7552" s="13" t="e">
        <f>VLOOKUP(E7552&amp;" "&amp;F7552,tarifas!$A$13:$D$20,4,FALSE)*H7552</f>
        <v>#N/A</v>
      </c>
      <c r="K7552" s="13">
        <f>IF(F7552="COD1",tarifas!$D$11*(SUMIFS($H$11:$H$8770,$F$11:$F$8770,"=COD1",$B$11:$B$8770,"="&amp;B7552)/COUNTIFS($F$11:$F$8770,"=COD1",$B$11:$B$8770,"="&amp;B7552))/COUNTIFS($A$11:$A$8770,"="&amp;A7552,$F$11:$F$8770,"=COD1"),0)</f>
        <v>0</v>
      </c>
      <c r="L7552" s="13" t="e">
        <f>(VLOOKUP(F7552,tarifas!$C$7:$D$10,2,FALSE)+tarifas!$D$21)*datos!H7552</f>
        <v>#N/A</v>
      </c>
      <c r="M7552">
        <v>0</v>
      </c>
      <c r="N7552" s="13" t="e">
        <f t="shared" si="1061"/>
        <v>#N/A</v>
      </c>
      <c r="O7552">
        <f t="shared" si="1062"/>
        <v>0</v>
      </c>
      <c r="P7552" s="12">
        <f t="shared" si="1063"/>
        <v>227.76760835859625</v>
      </c>
      <c r="Q7552">
        <f t="shared" si="1064"/>
        <v>0</v>
      </c>
      <c r="R7552">
        <f>$D$2*tarifas!$D$12/24</f>
        <v>1.4541666666666666</v>
      </c>
      <c r="S7552" t="e">
        <f>VLOOKUP(E7552&amp;" "&amp;F7552,tarifas!$A$13:$D$20,4,FALSE)*P7552</f>
        <v>#N/A</v>
      </c>
      <c r="T7552">
        <f>IF(F7552="COD1",tarifas!$D$11*(SUMIFS($P$11:$P$8770,$F$11:$F$8770,"=COD1",$B$11:$B$8770,"="&amp;B7552)/COUNTIFS($F$11:$F$8770,"=COD1",$B$11:$B$8770,"="&amp;B7552))/COUNTIFS($A$11:$A$8770,"="&amp;A7552,$F$11:$F$8770,"=COD1"),0)</f>
        <v>0</v>
      </c>
      <c r="U7552" t="e">
        <f>(VLOOKUP(F7552,tarifas!$C$7:$D$10,2,FALSE)+tarifas!$D$21)*datos!P7552</f>
        <v>#N/A</v>
      </c>
      <c r="V7552" t="e">
        <f t="shared" si="1065"/>
        <v>#N/A</v>
      </c>
      <c r="W7552">
        <f t="shared" si="1066"/>
        <v>0</v>
      </c>
    </row>
    <row r="7553" spans="1:23" x14ac:dyDescent="0.25">
      <c r="A7553">
        <f t="shared" si="1059"/>
        <v>310</v>
      </c>
      <c r="B7553">
        <f t="shared" si="1060"/>
        <v>11</v>
      </c>
      <c r="C7553" s="1">
        <f t="shared" si="1067"/>
        <v>41954.249999981708</v>
      </c>
      <c r="D7553" s="7">
        <v>0</v>
      </c>
      <c r="E7553" s="7"/>
      <c r="G7553">
        <v>31.29</v>
      </c>
      <c r="H7553" s="12">
        <v>225.71140323174507</v>
      </c>
      <c r="I7553" s="13">
        <f>$D$2*tarifas!$D$12/24</f>
        <v>1.4541666666666666</v>
      </c>
      <c r="J7553" s="13" t="e">
        <f>VLOOKUP(E7553&amp;" "&amp;F7553,tarifas!$A$13:$D$20,4,FALSE)*H7553</f>
        <v>#N/A</v>
      </c>
      <c r="K7553" s="13">
        <f>IF(F7553="COD1",tarifas!$D$11*(SUMIFS($H$11:$H$8770,$F$11:$F$8770,"=COD1",$B$11:$B$8770,"="&amp;B7553)/COUNTIFS($F$11:$F$8770,"=COD1",$B$11:$B$8770,"="&amp;B7553))/COUNTIFS($A$11:$A$8770,"="&amp;A7553,$F$11:$F$8770,"=COD1"),0)</f>
        <v>0</v>
      </c>
      <c r="L7553" s="13" t="e">
        <f>(VLOOKUP(F7553,tarifas!$C$7:$D$10,2,FALSE)+tarifas!$D$21)*datos!H7553</f>
        <v>#N/A</v>
      </c>
      <c r="M7553">
        <v>0</v>
      </c>
      <c r="N7553" s="13" t="e">
        <f t="shared" si="1061"/>
        <v>#N/A</v>
      </c>
      <c r="O7553">
        <f t="shared" si="1062"/>
        <v>0</v>
      </c>
      <c r="P7553" s="12">
        <f t="shared" si="1063"/>
        <v>225.71140323174507</v>
      </c>
      <c r="Q7553">
        <f t="shared" si="1064"/>
        <v>0</v>
      </c>
      <c r="R7553">
        <f>$D$2*tarifas!$D$12/24</f>
        <v>1.4541666666666666</v>
      </c>
      <c r="S7553" t="e">
        <f>VLOOKUP(E7553&amp;" "&amp;F7553,tarifas!$A$13:$D$20,4,FALSE)*P7553</f>
        <v>#N/A</v>
      </c>
      <c r="T7553">
        <f>IF(F7553="COD1",tarifas!$D$11*(SUMIFS($P$11:$P$8770,$F$11:$F$8770,"=COD1",$B$11:$B$8770,"="&amp;B7553)/COUNTIFS($F$11:$F$8770,"=COD1",$B$11:$B$8770,"="&amp;B7553))/COUNTIFS($A$11:$A$8770,"="&amp;A7553,$F$11:$F$8770,"=COD1"),0)</f>
        <v>0</v>
      </c>
      <c r="U7553" t="e">
        <f>(VLOOKUP(F7553,tarifas!$C$7:$D$10,2,FALSE)+tarifas!$D$21)*datos!P7553</f>
        <v>#N/A</v>
      </c>
      <c r="V7553" t="e">
        <f t="shared" si="1065"/>
        <v>#N/A</v>
      </c>
      <c r="W7553">
        <f t="shared" si="1066"/>
        <v>0</v>
      </c>
    </row>
    <row r="7554" spans="1:23" x14ac:dyDescent="0.25">
      <c r="A7554">
        <f t="shared" si="1059"/>
        <v>310</v>
      </c>
      <c r="B7554">
        <f t="shared" si="1060"/>
        <v>11</v>
      </c>
      <c r="C7554" s="1">
        <f t="shared" si="1067"/>
        <v>41954.291666648372</v>
      </c>
      <c r="D7554" s="7">
        <v>0</v>
      </c>
      <c r="E7554" s="7"/>
      <c r="G7554">
        <v>41.13</v>
      </c>
      <c r="H7554" s="12">
        <v>217.16160448717534</v>
      </c>
      <c r="I7554" s="13">
        <f>$D$2*tarifas!$D$12/24</f>
        <v>1.4541666666666666</v>
      </c>
      <c r="J7554" s="13" t="e">
        <f>VLOOKUP(E7554&amp;" "&amp;F7554,tarifas!$A$13:$D$20,4,FALSE)*H7554</f>
        <v>#N/A</v>
      </c>
      <c r="K7554" s="13">
        <f>IF(F7554="COD1",tarifas!$D$11*(SUMIFS($H$11:$H$8770,$F$11:$F$8770,"=COD1",$B$11:$B$8770,"="&amp;B7554)/COUNTIFS($F$11:$F$8770,"=COD1",$B$11:$B$8770,"="&amp;B7554))/COUNTIFS($A$11:$A$8770,"="&amp;A7554,$F$11:$F$8770,"=COD1"),0)</f>
        <v>0</v>
      </c>
      <c r="L7554" s="13" t="e">
        <f>(VLOOKUP(F7554,tarifas!$C$7:$D$10,2,FALSE)+tarifas!$D$21)*datos!H7554</f>
        <v>#N/A</v>
      </c>
      <c r="M7554">
        <v>74.471919999999997</v>
      </c>
      <c r="N7554" s="13" t="e">
        <f t="shared" si="1061"/>
        <v>#N/A</v>
      </c>
      <c r="O7554">
        <f t="shared" si="1062"/>
        <v>74.471919999999997</v>
      </c>
      <c r="P7554" s="12">
        <f t="shared" si="1063"/>
        <v>142.68968448717533</v>
      </c>
      <c r="Q7554">
        <f t="shared" si="1064"/>
        <v>0</v>
      </c>
      <c r="R7554">
        <f>$D$2*tarifas!$D$12/24</f>
        <v>1.4541666666666666</v>
      </c>
      <c r="S7554" t="e">
        <f>VLOOKUP(E7554&amp;" "&amp;F7554,tarifas!$A$13:$D$20,4,FALSE)*P7554</f>
        <v>#N/A</v>
      </c>
      <c r="T7554">
        <f>IF(F7554="COD1",tarifas!$D$11*(SUMIFS($P$11:$P$8770,$F$11:$F$8770,"=COD1",$B$11:$B$8770,"="&amp;B7554)/COUNTIFS($F$11:$F$8770,"=COD1",$B$11:$B$8770,"="&amp;B7554))/COUNTIFS($A$11:$A$8770,"="&amp;A7554,$F$11:$F$8770,"=COD1"),0)</f>
        <v>0</v>
      </c>
      <c r="U7554" t="e">
        <f>(VLOOKUP(F7554,tarifas!$C$7:$D$10,2,FALSE)+tarifas!$D$21)*datos!P7554</f>
        <v>#N/A</v>
      </c>
      <c r="V7554" t="e">
        <f t="shared" si="1065"/>
        <v>#N/A</v>
      </c>
      <c r="W7554">
        <f t="shared" si="1066"/>
        <v>0</v>
      </c>
    </row>
    <row r="7555" spans="1:23" x14ac:dyDescent="0.25">
      <c r="A7555">
        <f t="shared" si="1059"/>
        <v>310</v>
      </c>
      <c r="B7555">
        <f t="shared" si="1060"/>
        <v>11</v>
      </c>
      <c r="C7555" s="1">
        <f t="shared" si="1067"/>
        <v>41954.333333315037</v>
      </c>
      <c r="D7555" s="7">
        <v>0</v>
      </c>
      <c r="E7555" s="7"/>
      <c r="G7555">
        <v>44.27</v>
      </c>
      <c r="H7555" s="12">
        <v>278.09793212002478</v>
      </c>
      <c r="I7555" s="13">
        <f>$D$2*tarifas!$D$12/24</f>
        <v>1.4541666666666666</v>
      </c>
      <c r="J7555" s="13" t="e">
        <f>VLOOKUP(E7555&amp;" "&amp;F7555,tarifas!$A$13:$D$20,4,FALSE)*H7555</f>
        <v>#N/A</v>
      </c>
      <c r="K7555" s="13">
        <f>IF(F7555="COD1",tarifas!$D$11*(SUMIFS($H$11:$H$8770,$F$11:$F$8770,"=COD1",$B$11:$B$8770,"="&amp;B7555)/COUNTIFS($F$11:$F$8770,"=COD1",$B$11:$B$8770,"="&amp;B7555))/COUNTIFS($A$11:$A$8770,"="&amp;A7555,$F$11:$F$8770,"=COD1"),0)</f>
        <v>0</v>
      </c>
      <c r="L7555" s="13" t="e">
        <f>(VLOOKUP(F7555,tarifas!$C$7:$D$10,2,FALSE)+tarifas!$D$21)*datos!H7555</f>
        <v>#N/A</v>
      </c>
      <c r="M7555">
        <v>77.531999999999996</v>
      </c>
      <c r="N7555" s="13" t="e">
        <f t="shared" si="1061"/>
        <v>#N/A</v>
      </c>
      <c r="O7555">
        <f t="shared" si="1062"/>
        <v>77.531999999999996</v>
      </c>
      <c r="P7555" s="12">
        <f t="shared" si="1063"/>
        <v>200.5659321200248</v>
      </c>
      <c r="Q7555">
        <f t="shared" si="1064"/>
        <v>0</v>
      </c>
      <c r="R7555">
        <f>$D$2*tarifas!$D$12/24</f>
        <v>1.4541666666666666</v>
      </c>
      <c r="S7555" t="e">
        <f>VLOOKUP(E7555&amp;" "&amp;F7555,tarifas!$A$13:$D$20,4,FALSE)*P7555</f>
        <v>#N/A</v>
      </c>
      <c r="T7555">
        <f>IF(F7555="COD1",tarifas!$D$11*(SUMIFS($P$11:$P$8770,$F$11:$F$8770,"=COD1",$B$11:$B$8770,"="&amp;B7555)/COUNTIFS($F$11:$F$8770,"=COD1",$B$11:$B$8770,"="&amp;B7555))/COUNTIFS($A$11:$A$8770,"="&amp;A7555,$F$11:$F$8770,"=COD1"),0)</f>
        <v>0</v>
      </c>
      <c r="U7555" t="e">
        <f>(VLOOKUP(F7555,tarifas!$C$7:$D$10,2,FALSE)+tarifas!$D$21)*datos!P7555</f>
        <v>#N/A</v>
      </c>
      <c r="V7555" t="e">
        <f t="shared" si="1065"/>
        <v>#N/A</v>
      </c>
      <c r="W7555">
        <f t="shared" si="1066"/>
        <v>0</v>
      </c>
    </row>
    <row r="7556" spans="1:23" x14ac:dyDescent="0.25">
      <c r="A7556">
        <f t="shared" si="1059"/>
        <v>310</v>
      </c>
      <c r="B7556">
        <f t="shared" si="1060"/>
        <v>11</v>
      </c>
      <c r="C7556" s="1">
        <f t="shared" si="1067"/>
        <v>41954.374999981701</v>
      </c>
      <c r="D7556" s="7">
        <v>0</v>
      </c>
      <c r="E7556" s="7"/>
      <c r="G7556">
        <v>54.77</v>
      </c>
      <c r="H7556" s="12">
        <v>494.45226651966851</v>
      </c>
      <c r="I7556" s="13">
        <f>$D$2*tarifas!$D$12/24</f>
        <v>1.4541666666666666</v>
      </c>
      <c r="J7556" s="13" t="e">
        <f>VLOOKUP(E7556&amp;" "&amp;F7556,tarifas!$A$13:$D$20,4,FALSE)*H7556</f>
        <v>#N/A</v>
      </c>
      <c r="K7556" s="13">
        <f>IF(F7556="COD1",tarifas!$D$11*(SUMIFS($H$11:$H$8770,$F$11:$F$8770,"=COD1",$B$11:$B$8770,"="&amp;B7556)/COUNTIFS($F$11:$F$8770,"=COD1",$B$11:$B$8770,"="&amp;B7556))/COUNTIFS($A$11:$A$8770,"="&amp;A7556,$F$11:$F$8770,"=COD1"),0)</f>
        <v>0</v>
      </c>
      <c r="L7556" s="13" t="e">
        <f>(VLOOKUP(F7556,tarifas!$C$7:$D$10,2,FALSE)+tarifas!$D$21)*datos!H7556</f>
        <v>#N/A</v>
      </c>
      <c r="M7556">
        <v>175.54984999999999</v>
      </c>
      <c r="N7556" s="13" t="e">
        <f t="shared" si="1061"/>
        <v>#N/A</v>
      </c>
      <c r="O7556">
        <f t="shared" si="1062"/>
        <v>175.54984999999999</v>
      </c>
      <c r="P7556" s="12">
        <f t="shared" si="1063"/>
        <v>318.90241651966852</v>
      </c>
      <c r="Q7556">
        <f t="shared" si="1064"/>
        <v>0</v>
      </c>
      <c r="R7556">
        <f>$D$2*tarifas!$D$12/24</f>
        <v>1.4541666666666666</v>
      </c>
      <c r="S7556" t="e">
        <f>VLOOKUP(E7556&amp;" "&amp;F7556,tarifas!$A$13:$D$20,4,FALSE)*P7556</f>
        <v>#N/A</v>
      </c>
      <c r="T7556">
        <f>IF(F7556="COD1",tarifas!$D$11*(SUMIFS($P$11:$P$8770,$F$11:$F$8770,"=COD1",$B$11:$B$8770,"="&amp;B7556)/COUNTIFS($F$11:$F$8770,"=COD1",$B$11:$B$8770,"="&amp;B7556))/COUNTIFS($A$11:$A$8770,"="&amp;A7556,$F$11:$F$8770,"=COD1"),0)</f>
        <v>0</v>
      </c>
      <c r="U7556" t="e">
        <f>(VLOOKUP(F7556,tarifas!$C$7:$D$10,2,FALSE)+tarifas!$D$21)*datos!P7556</f>
        <v>#N/A</v>
      </c>
      <c r="V7556" t="e">
        <f t="shared" si="1065"/>
        <v>#N/A</v>
      </c>
      <c r="W7556">
        <f t="shared" si="1066"/>
        <v>0</v>
      </c>
    </row>
    <row r="7557" spans="1:23" x14ac:dyDescent="0.25">
      <c r="A7557">
        <f t="shared" si="1059"/>
        <v>310</v>
      </c>
      <c r="B7557">
        <f t="shared" si="1060"/>
        <v>11</v>
      </c>
      <c r="C7557" s="1">
        <f t="shared" si="1067"/>
        <v>41954.416666648365</v>
      </c>
      <c r="D7557" s="7">
        <v>605.30303030303037</v>
      </c>
      <c r="E7557" s="7"/>
      <c r="G7557">
        <v>55.5</v>
      </c>
      <c r="H7557" s="12">
        <v>608.36695796038953</v>
      </c>
      <c r="I7557" s="13">
        <f>$D$2*tarifas!$D$12/24</f>
        <v>1.4541666666666666</v>
      </c>
      <c r="J7557" s="13" t="e">
        <f>VLOOKUP(E7557&amp;" "&amp;F7557,tarifas!$A$13:$D$20,4,FALSE)*H7557</f>
        <v>#N/A</v>
      </c>
      <c r="K7557" s="13">
        <f>IF(F7557="COD1",tarifas!$D$11*(SUMIFS($H$11:$H$8770,$F$11:$F$8770,"=COD1",$B$11:$B$8770,"="&amp;B7557)/COUNTIFS($F$11:$F$8770,"=COD1",$B$11:$B$8770,"="&amp;B7557))/COUNTIFS($A$11:$A$8770,"="&amp;A7557,$F$11:$F$8770,"=COD1"),0)</f>
        <v>0</v>
      </c>
      <c r="L7557" s="13" t="e">
        <f>(VLOOKUP(F7557,tarifas!$C$7:$D$10,2,FALSE)+tarifas!$D$21)*datos!H7557</f>
        <v>#N/A</v>
      </c>
      <c r="M7557">
        <v>435.13201000000004</v>
      </c>
      <c r="N7557" s="13" t="e">
        <f t="shared" si="1061"/>
        <v>#N/A</v>
      </c>
      <c r="O7557">
        <f t="shared" si="1062"/>
        <v>435.13201000000004</v>
      </c>
      <c r="P7557" s="12">
        <f t="shared" si="1063"/>
        <v>173.23494796038949</v>
      </c>
      <c r="Q7557">
        <f t="shared" si="1064"/>
        <v>0</v>
      </c>
      <c r="R7557">
        <f>$D$2*tarifas!$D$12/24</f>
        <v>1.4541666666666666</v>
      </c>
      <c r="S7557" t="e">
        <f>VLOOKUP(E7557&amp;" "&amp;F7557,tarifas!$A$13:$D$20,4,FALSE)*P7557</f>
        <v>#N/A</v>
      </c>
      <c r="T7557">
        <f>IF(F7557="COD1",tarifas!$D$11*(SUMIFS($P$11:$P$8770,$F$11:$F$8770,"=COD1",$B$11:$B$8770,"="&amp;B7557)/COUNTIFS($F$11:$F$8770,"=COD1",$B$11:$B$8770,"="&amp;B7557))/COUNTIFS($A$11:$A$8770,"="&amp;A7557,$F$11:$F$8770,"=COD1"),0)</f>
        <v>0</v>
      </c>
      <c r="U7557" t="e">
        <f>(VLOOKUP(F7557,tarifas!$C$7:$D$10,2,FALSE)+tarifas!$D$21)*datos!P7557</f>
        <v>#N/A</v>
      </c>
      <c r="V7557" t="e">
        <f t="shared" si="1065"/>
        <v>#N/A</v>
      </c>
      <c r="W7557">
        <f t="shared" si="1066"/>
        <v>0</v>
      </c>
    </row>
    <row r="7558" spans="1:23" x14ac:dyDescent="0.25">
      <c r="A7558">
        <f t="shared" si="1059"/>
        <v>310</v>
      </c>
      <c r="B7558">
        <f t="shared" si="1060"/>
        <v>11</v>
      </c>
      <c r="C7558" s="1">
        <f t="shared" si="1067"/>
        <v>41954.458333315029</v>
      </c>
      <c r="D7558" s="7">
        <v>634.40909090909088</v>
      </c>
      <c r="E7558" s="7"/>
      <c r="G7558">
        <v>54.87</v>
      </c>
      <c r="H7558" s="12">
        <v>673.69134991663839</v>
      </c>
      <c r="I7558" s="13">
        <f>$D$2*tarifas!$D$12/24</f>
        <v>1.4541666666666666</v>
      </c>
      <c r="J7558" s="13" t="e">
        <f>VLOOKUP(E7558&amp;" "&amp;F7558,tarifas!$A$13:$D$20,4,FALSE)*H7558</f>
        <v>#N/A</v>
      </c>
      <c r="K7558" s="13">
        <f>IF(F7558="COD1",tarifas!$D$11*(SUMIFS($H$11:$H$8770,$F$11:$F$8770,"=COD1",$B$11:$B$8770,"="&amp;B7558)/COUNTIFS($F$11:$F$8770,"=COD1",$B$11:$B$8770,"="&amp;B7558))/COUNTIFS($A$11:$A$8770,"="&amp;A7558,$F$11:$F$8770,"=COD1"),0)</f>
        <v>0</v>
      </c>
      <c r="L7558" s="13" t="e">
        <f>(VLOOKUP(F7558,tarifas!$C$7:$D$10,2,FALSE)+tarifas!$D$21)*datos!H7558</f>
        <v>#N/A</v>
      </c>
      <c r="M7558">
        <v>413.33234000000004</v>
      </c>
      <c r="N7558" s="13" t="e">
        <f t="shared" si="1061"/>
        <v>#N/A</v>
      </c>
      <c r="O7558">
        <f t="shared" si="1062"/>
        <v>413.33234000000004</v>
      </c>
      <c r="P7558" s="12">
        <f t="shared" si="1063"/>
        <v>260.35900991663834</v>
      </c>
      <c r="Q7558">
        <f t="shared" si="1064"/>
        <v>0</v>
      </c>
      <c r="R7558">
        <f>$D$2*tarifas!$D$12/24</f>
        <v>1.4541666666666666</v>
      </c>
      <c r="S7558" t="e">
        <f>VLOOKUP(E7558&amp;" "&amp;F7558,tarifas!$A$13:$D$20,4,FALSE)*P7558</f>
        <v>#N/A</v>
      </c>
      <c r="T7558">
        <f>IF(F7558="COD1",tarifas!$D$11*(SUMIFS($P$11:$P$8770,$F$11:$F$8770,"=COD1",$B$11:$B$8770,"="&amp;B7558)/COUNTIFS($F$11:$F$8770,"=COD1",$B$11:$B$8770,"="&amp;B7558))/COUNTIFS($A$11:$A$8770,"="&amp;A7558,$F$11:$F$8770,"=COD1"),0)</f>
        <v>0</v>
      </c>
      <c r="U7558" t="e">
        <f>(VLOOKUP(F7558,tarifas!$C$7:$D$10,2,FALSE)+tarifas!$D$21)*datos!P7558</f>
        <v>#N/A</v>
      </c>
      <c r="V7558" t="e">
        <f t="shared" si="1065"/>
        <v>#N/A</v>
      </c>
      <c r="W7558">
        <f t="shared" si="1066"/>
        <v>0</v>
      </c>
    </row>
    <row r="7559" spans="1:23" x14ac:dyDescent="0.25">
      <c r="A7559">
        <f t="shared" si="1059"/>
        <v>310</v>
      </c>
      <c r="B7559">
        <f t="shared" si="1060"/>
        <v>11</v>
      </c>
      <c r="C7559" s="1">
        <f t="shared" si="1067"/>
        <v>41954.499999981694</v>
      </c>
      <c r="D7559" s="7">
        <v>613.80303030303025</v>
      </c>
      <c r="E7559" s="7"/>
      <c r="G7559">
        <v>55.1</v>
      </c>
      <c r="H7559" s="12">
        <v>510.46695664064725</v>
      </c>
      <c r="I7559" s="13">
        <f>$D$2*tarifas!$D$12/24</f>
        <v>1.4541666666666666</v>
      </c>
      <c r="J7559" s="13" t="e">
        <f>VLOOKUP(E7559&amp;" "&amp;F7559,tarifas!$A$13:$D$20,4,FALSE)*H7559</f>
        <v>#N/A</v>
      </c>
      <c r="K7559" s="13">
        <f>IF(F7559="COD1",tarifas!$D$11*(SUMIFS($H$11:$H$8770,$F$11:$F$8770,"=COD1",$B$11:$B$8770,"="&amp;B7559)/COUNTIFS($F$11:$F$8770,"=COD1",$B$11:$B$8770,"="&amp;B7559))/COUNTIFS($A$11:$A$8770,"="&amp;A7559,$F$11:$F$8770,"=COD1"),0)</f>
        <v>0</v>
      </c>
      <c r="L7559" s="13" t="e">
        <f>(VLOOKUP(F7559,tarifas!$C$7:$D$10,2,FALSE)+tarifas!$D$21)*datos!H7559</f>
        <v>#N/A</v>
      </c>
      <c r="M7559">
        <v>246.3374</v>
      </c>
      <c r="N7559" s="13" t="e">
        <f t="shared" si="1061"/>
        <v>#N/A</v>
      </c>
      <c r="O7559">
        <f t="shared" si="1062"/>
        <v>246.3374</v>
      </c>
      <c r="P7559" s="12">
        <f t="shared" si="1063"/>
        <v>264.12955664064725</v>
      </c>
      <c r="Q7559">
        <f t="shared" si="1064"/>
        <v>0</v>
      </c>
      <c r="R7559">
        <f>$D$2*tarifas!$D$12/24</f>
        <v>1.4541666666666666</v>
      </c>
      <c r="S7559" t="e">
        <f>VLOOKUP(E7559&amp;" "&amp;F7559,tarifas!$A$13:$D$20,4,FALSE)*P7559</f>
        <v>#N/A</v>
      </c>
      <c r="T7559">
        <f>IF(F7559="COD1",tarifas!$D$11*(SUMIFS($P$11:$P$8770,$F$11:$F$8770,"=COD1",$B$11:$B$8770,"="&amp;B7559)/COUNTIFS($F$11:$F$8770,"=COD1",$B$11:$B$8770,"="&amp;B7559))/COUNTIFS($A$11:$A$8770,"="&amp;A7559,$F$11:$F$8770,"=COD1"),0)</f>
        <v>0</v>
      </c>
      <c r="U7559" t="e">
        <f>(VLOOKUP(F7559,tarifas!$C$7:$D$10,2,FALSE)+tarifas!$D$21)*datos!P7559</f>
        <v>#N/A</v>
      </c>
      <c r="V7559" t="e">
        <f t="shared" si="1065"/>
        <v>#N/A</v>
      </c>
      <c r="W7559">
        <f t="shared" si="1066"/>
        <v>0</v>
      </c>
    </row>
    <row r="7560" spans="1:23" x14ac:dyDescent="0.25">
      <c r="A7560">
        <f t="shared" si="1059"/>
        <v>310</v>
      </c>
      <c r="B7560">
        <f t="shared" si="1060"/>
        <v>11</v>
      </c>
      <c r="C7560" s="1">
        <f t="shared" si="1067"/>
        <v>41954.541666648358</v>
      </c>
      <c r="D7560" s="7">
        <v>542.71212121212125</v>
      </c>
      <c r="E7560" s="7"/>
      <c r="G7560">
        <v>53.61</v>
      </c>
      <c r="H7560" s="12">
        <v>493.22073680727169</v>
      </c>
      <c r="I7560" s="13">
        <f>$D$2*tarifas!$D$12/24</f>
        <v>1.4541666666666666</v>
      </c>
      <c r="J7560" s="13" t="e">
        <f>VLOOKUP(E7560&amp;" "&amp;F7560,tarifas!$A$13:$D$20,4,FALSE)*H7560</f>
        <v>#N/A</v>
      </c>
      <c r="K7560" s="13">
        <f>IF(F7560="COD1",tarifas!$D$11*(SUMIFS($H$11:$H$8770,$F$11:$F$8770,"=COD1",$B$11:$B$8770,"="&amp;B7560)/COUNTIFS($F$11:$F$8770,"=COD1",$B$11:$B$8770,"="&amp;B7560))/COUNTIFS($A$11:$A$8770,"="&amp;A7560,$F$11:$F$8770,"=COD1"),0)</f>
        <v>0</v>
      </c>
      <c r="L7560" s="13" t="e">
        <f>(VLOOKUP(F7560,tarifas!$C$7:$D$10,2,FALSE)+tarifas!$D$21)*datos!H7560</f>
        <v>#N/A</v>
      </c>
      <c r="M7560">
        <v>183.70523</v>
      </c>
      <c r="N7560" s="13" t="e">
        <f t="shared" si="1061"/>
        <v>#N/A</v>
      </c>
      <c r="O7560">
        <f t="shared" si="1062"/>
        <v>183.70523</v>
      </c>
      <c r="P7560" s="12">
        <f t="shared" si="1063"/>
        <v>309.51550680727166</v>
      </c>
      <c r="Q7560">
        <f t="shared" si="1064"/>
        <v>0</v>
      </c>
      <c r="R7560">
        <f>$D$2*tarifas!$D$12/24</f>
        <v>1.4541666666666666</v>
      </c>
      <c r="S7560" t="e">
        <f>VLOOKUP(E7560&amp;" "&amp;F7560,tarifas!$A$13:$D$20,4,FALSE)*P7560</f>
        <v>#N/A</v>
      </c>
      <c r="T7560">
        <f>IF(F7560="COD1",tarifas!$D$11*(SUMIFS($P$11:$P$8770,$F$11:$F$8770,"=COD1",$B$11:$B$8770,"="&amp;B7560)/COUNTIFS($F$11:$F$8770,"=COD1",$B$11:$B$8770,"="&amp;B7560))/COUNTIFS($A$11:$A$8770,"="&amp;A7560,$F$11:$F$8770,"=COD1"),0)</f>
        <v>0</v>
      </c>
      <c r="U7560" t="e">
        <f>(VLOOKUP(F7560,tarifas!$C$7:$D$10,2,FALSE)+tarifas!$D$21)*datos!P7560</f>
        <v>#N/A</v>
      </c>
      <c r="V7560" t="e">
        <f t="shared" si="1065"/>
        <v>#N/A</v>
      </c>
      <c r="W7560">
        <f t="shared" si="1066"/>
        <v>0</v>
      </c>
    </row>
    <row r="7561" spans="1:23" x14ac:dyDescent="0.25">
      <c r="A7561">
        <f t="shared" si="1059"/>
        <v>310</v>
      </c>
      <c r="B7561">
        <f t="shared" si="1060"/>
        <v>11</v>
      </c>
      <c r="C7561" s="1">
        <f t="shared" si="1067"/>
        <v>41954.583333315022</v>
      </c>
      <c r="D7561" s="7">
        <v>344.12121212121218</v>
      </c>
      <c r="E7561" s="7"/>
      <c r="G7561">
        <v>44.83</v>
      </c>
      <c r="H7561" s="12">
        <v>667.841441271245</v>
      </c>
      <c r="I7561" s="13">
        <f>$D$2*tarifas!$D$12/24</f>
        <v>1.4541666666666666</v>
      </c>
      <c r="J7561" s="13" t="e">
        <f>VLOOKUP(E7561&amp;" "&amp;F7561,tarifas!$A$13:$D$20,4,FALSE)*H7561</f>
        <v>#N/A</v>
      </c>
      <c r="K7561" s="13">
        <f>IF(F7561="COD1",tarifas!$D$11*(SUMIFS($H$11:$H$8770,$F$11:$F$8770,"=COD1",$B$11:$B$8770,"="&amp;B7561)/COUNTIFS($F$11:$F$8770,"=COD1",$B$11:$B$8770,"="&amp;B7561))/COUNTIFS($A$11:$A$8770,"="&amp;A7561,$F$11:$F$8770,"=COD1"),0)</f>
        <v>0</v>
      </c>
      <c r="L7561" s="13" t="e">
        <f>(VLOOKUP(F7561,tarifas!$C$7:$D$10,2,FALSE)+tarifas!$D$21)*datos!H7561</f>
        <v>#N/A</v>
      </c>
      <c r="M7561">
        <v>34.870980000000003</v>
      </c>
      <c r="N7561" s="13" t="e">
        <f t="shared" si="1061"/>
        <v>#N/A</v>
      </c>
      <c r="O7561">
        <f t="shared" si="1062"/>
        <v>34.870980000000003</v>
      </c>
      <c r="P7561" s="12">
        <f t="shared" si="1063"/>
        <v>632.97046127124497</v>
      </c>
      <c r="Q7561">
        <f t="shared" si="1064"/>
        <v>0</v>
      </c>
      <c r="R7561">
        <f>$D$2*tarifas!$D$12/24</f>
        <v>1.4541666666666666</v>
      </c>
      <c r="S7561" t="e">
        <f>VLOOKUP(E7561&amp;" "&amp;F7561,tarifas!$A$13:$D$20,4,FALSE)*P7561</f>
        <v>#N/A</v>
      </c>
      <c r="T7561">
        <f>IF(F7561="COD1",tarifas!$D$11*(SUMIFS($P$11:$P$8770,$F$11:$F$8770,"=COD1",$B$11:$B$8770,"="&amp;B7561)/COUNTIFS($F$11:$F$8770,"=COD1",$B$11:$B$8770,"="&amp;B7561))/COUNTIFS($A$11:$A$8770,"="&amp;A7561,$F$11:$F$8770,"=COD1"),0)</f>
        <v>0</v>
      </c>
      <c r="U7561" t="e">
        <f>(VLOOKUP(F7561,tarifas!$C$7:$D$10,2,FALSE)+tarifas!$D$21)*datos!P7561</f>
        <v>#N/A</v>
      </c>
      <c r="V7561" t="e">
        <f t="shared" si="1065"/>
        <v>#N/A</v>
      </c>
      <c r="W7561">
        <f t="shared" si="1066"/>
        <v>0</v>
      </c>
    </row>
    <row r="7562" spans="1:23" x14ac:dyDescent="0.25">
      <c r="A7562">
        <f t="shared" si="1059"/>
        <v>310</v>
      </c>
      <c r="B7562">
        <f t="shared" si="1060"/>
        <v>11</v>
      </c>
      <c r="C7562" s="1">
        <f t="shared" si="1067"/>
        <v>41954.624999981686</v>
      </c>
      <c r="D7562" s="7">
        <v>114.62121212121212</v>
      </c>
      <c r="E7562" s="7"/>
      <c r="G7562">
        <v>41.74</v>
      </c>
      <c r="H7562" s="12">
        <v>747.04586960377537</v>
      </c>
      <c r="I7562" s="13">
        <f>$D$2*tarifas!$D$12/24</f>
        <v>1.4541666666666666</v>
      </c>
      <c r="J7562" s="13" t="e">
        <f>VLOOKUP(E7562&amp;" "&amp;F7562,tarifas!$A$13:$D$20,4,FALSE)*H7562</f>
        <v>#N/A</v>
      </c>
      <c r="K7562" s="13">
        <f>IF(F7562="COD1",tarifas!$D$11*(SUMIFS($H$11:$H$8770,$F$11:$F$8770,"=COD1",$B$11:$B$8770,"="&amp;B7562)/COUNTIFS($F$11:$F$8770,"=COD1",$B$11:$B$8770,"="&amp;B7562))/COUNTIFS($A$11:$A$8770,"="&amp;A7562,$F$11:$F$8770,"=COD1"),0)</f>
        <v>0</v>
      </c>
      <c r="L7562" s="13" t="e">
        <f>(VLOOKUP(F7562,tarifas!$C$7:$D$10,2,FALSE)+tarifas!$D$21)*datos!H7562</f>
        <v>#N/A</v>
      </c>
      <c r="M7562">
        <v>129.50603000000001</v>
      </c>
      <c r="N7562" s="13" t="e">
        <f t="shared" si="1061"/>
        <v>#N/A</v>
      </c>
      <c r="O7562">
        <f t="shared" si="1062"/>
        <v>129.50603000000001</v>
      </c>
      <c r="P7562" s="12">
        <f t="shared" si="1063"/>
        <v>617.53983960377536</v>
      </c>
      <c r="Q7562">
        <f t="shared" si="1064"/>
        <v>0</v>
      </c>
      <c r="R7562">
        <f>$D$2*tarifas!$D$12/24</f>
        <v>1.4541666666666666</v>
      </c>
      <c r="S7562" t="e">
        <f>VLOOKUP(E7562&amp;" "&amp;F7562,tarifas!$A$13:$D$20,4,FALSE)*P7562</f>
        <v>#N/A</v>
      </c>
      <c r="T7562">
        <f>IF(F7562="COD1",tarifas!$D$11*(SUMIFS($P$11:$P$8770,$F$11:$F$8770,"=COD1",$B$11:$B$8770,"="&amp;B7562)/COUNTIFS($F$11:$F$8770,"=COD1",$B$11:$B$8770,"="&amp;B7562))/COUNTIFS($A$11:$A$8770,"="&amp;A7562,$F$11:$F$8770,"=COD1"),0)</f>
        <v>0</v>
      </c>
      <c r="U7562" t="e">
        <f>(VLOOKUP(F7562,tarifas!$C$7:$D$10,2,FALSE)+tarifas!$D$21)*datos!P7562</f>
        <v>#N/A</v>
      </c>
      <c r="V7562" t="e">
        <f t="shared" si="1065"/>
        <v>#N/A</v>
      </c>
      <c r="W7562">
        <f t="shared" si="1066"/>
        <v>0</v>
      </c>
    </row>
    <row r="7563" spans="1:23" x14ac:dyDescent="0.25">
      <c r="A7563">
        <f t="shared" si="1059"/>
        <v>310</v>
      </c>
      <c r="B7563">
        <f t="shared" si="1060"/>
        <v>11</v>
      </c>
      <c r="C7563" s="1">
        <f t="shared" si="1067"/>
        <v>41954.666666648351</v>
      </c>
      <c r="D7563" s="7">
        <v>0</v>
      </c>
      <c r="E7563" s="7"/>
      <c r="G7563">
        <v>42.01</v>
      </c>
      <c r="H7563" s="12">
        <v>756.96098704103076</v>
      </c>
      <c r="I7563" s="13">
        <f>$D$2*tarifas!$D$12/24</f>
        <v>1.4541666666666666</v>
      </c>
      <c r="J7563" s="13" t="e">
        <f>VLOOKUP(E7563&amp;" "&amp;F7563,tarifas!$A$13:$D$20,4,FALSE)*H7563</f>
        <v>#N/A</v>
      </c>
      <c r="K7563" s="13">
        <f>IF(F7563="COD1",tarifas!$D$11*(SUMIFS($H$11:$H$8770,$F$11:$F$8770,"=COD1",$B$11:$B$8770,"="&amp;B7563)/COUNTIFS($F$11:$F$8770,"=COD1",$B$11:$B$8770,"="&amp;B7563))/COUNTIFS($A$11:$A$8770,"="&amp;A7563,$F$11:$F$8770,"=COD1"),0)</f>
        <v>0</v>
      </c>
      <c r="L7563" s="13" t="e">
        <f>(VLOOKUP(F7563,tarifas!$C$7:$D$10,2,FALSE)+tarifas!$D$21)*datos!H7563</f>
        <v>#N/A</v>
      </c>
      <c r="M7563">
        <v>23.75798</v>
      </c>
      <c r="N7563" s="13" t="e">
        <f t="shared" si="1061"/>
        <v>#N/A</v>
      </c>
      <c r="O7563">
        <f t="shared" si="1062"/>
        <v>23.75798</v>
      </c>
      <c r="P7563" s="12">
        <f t="shared" si="1063"/>
        <v>733.20300704103079</v>
      </c>
      <c r="Q7563">
        <f t="shared" si="1064"/>
        <v>0</v>
      </c>
      <c r="R7563">
        <f>$D$2*tarifas!$D$12/24</f>
        <v>1.4541666666666666</v>
      </c>
      <c r="S7563" t="e">
        <f>VLOOKUP(E7563&amp;" "&amp;F7563,tarifas!$A$13:$D$20,4,FALSE)*P7563</f>
        <v>#N/A</v>
      </c>
      <c r="T7563">
        <f>IF(F7563="COD1",tarifas!$D$11*(SUMIFS($P$11:$P$8770,$F$11:$F$8770,"=COD1",$B$11:$B$8770,"="&amp;B7563)/COUNTIFS($F$11:$F$8770,"=COD1",$B$11:$B$8770,"="&amp;B7563))/COUNTIFS($A$11:$A$8770,"="&amp;A7563,$F$11:$F$8770,"=COD1"),0)</f>
        <v>0</v>
      </c>
      <c r="U7563" t="e">
        <f>(VLOOKUP(F7563,tarifas!$C$7:$D$10,2,FALSE)+tarifas!$D$21)*datos!P7563</f>
        <v>#N/A</v>
      </c>
      <c r="V7563" t="e">
        <f t="shared" si="1065"/>
        <v>#N/A</v>
      </c>
      <c r="W7563">
        <f t="shared" si="1066"/>
        <v>0</v>
      </c>
    </row>
    <row r="7564" spans="1:23" x14ac:dyDescent="0.25">
      <c r="A7564">
        <f t="shared" ref="A7564:A7627" si="1068">DAYS360($C$11,C7564)</f>
        <v>310</v>
      </c>
      <c r="B7564">
        <f t="shared" ref="B7564:B7627" si="1069">MONTH(C7564)</f>
        <v>11</v>
      </c>
      <c r="C7564" s="1">
        <f t="shared" si="1067"/>
        <v>41954.708333315015</v>
      </c>
      <c r="D7564" s="7">
        <v>0</v>
      </c>
      <c r="E7564" s="7"/>
      <c r="G7564">
        <v>46.32</v>
      </c>
      <c r="H7564" s="12">
        <v>610.14848826336026</v>
      </c>
      <c r="I7564" s="13">
        <f>$D$2*tarifas!$D$12/24</f>
        <v>1.4541666666666666</v>
      </c>
      <c r="J7564" s="13" t="e">
        <f>VLOOKUP(E7564&amp;" "&amp;F7564,tarifas!$A$13:$D$20,4,FALSE)*H7564</f>
        <v>#N/A</v>
      </c>
      <c r="K7564" s="13">
        <f>IF(F7564="COD1",tarifas!$D$11*(SUMIFS($H$11:$H$8770,$F$11:$F$8770,"=COD1",$B$11:$B$8770,"="&amp;B7564)/COUNTIFS($F$11:$F$8770,"=COD1",$B$11:$B$8770,"="&amp;B7564))/COUNTIFS($A$11:$A$8770,"="&amp;A7564,$F$11:$F$8770,"=COD1"),0)</f>
        <v>0</v>
      </c>
      <c r="L7564" s="13" t="e">
        <f>(VLOOKUP(F7564,tarifas!$C$7:$D$10,2,FALSE)+tarifas!$D$21)*datos!H7564</f>
        <v>#N/A</v>
      </c>
      <c r="M7564">
        <v>0</v>
      </c>
      <c r="N7564" s="13" t="e">
        <f t="shared" ref="N7564:N7627" si="1070">(I7564+J7564+K7564+L7564)*1.23</f>
        <v>#N/A</v>
      </c>
      <c r="O7564">
        <f t="shared" ref="O7564:O7627" si="1071">IF(M7564&lt;H7564,M7564,H7564)</f>
        <v>0</v>
      </c>
      <c r="P7564" s="12">
        <f t="shared" ref="P7564:P7627" si="1072">H7564-O7564</f>
        <v>610.14848826336026</v>
      </c>
      <c r="Q7564">
        <f t="shared" ref="Q7564:Q7627" si="1073">IF(M7564&lt;H7564,0,M7564-H7564)</f>
        <v>0</v>
      </c>
      <c r="R7564">
        <f>$D$2*tarifas!$D$12/24</f>
        <v>1.4541666666666666</v>
      </c>
      <c r="S7564" t="e">
        <f>VLOOKUP(E7564&amp;" "&amp;F7564,tarifas!$A$13:$D$20,4,FALSE)*P7564</f>
        <v>#N/A</v>
      </c>
      <c r="T7564">
        <f>IF(F7564="COD1",tarifas!$D$11*(SUMIFS($P$11:$P$8770,$F$11:$F$8770,"=COD1",$B$11:$B$8770,"="&amp;B7564)/COUNTIFS($F$11:$F$8770,"=COD1",$B$11:$B$8770,"="&amp;B7564))/COUNTIFS($A$11:$A$8770,"="&amp;A7564,$F$11:$F$8770,"=COD1"),0)</f>
        <v>0</v>
      </c>
      <c r="U7564" t="e">
        <f>(VLOOKUP(F7564,tarifas!$C$7:$D$10,2,FALSE)+tarifas!$D$21)*datos!P7564</f>
        <v>#N/A</v>
      </c>
      <c r="V7564" t="e">
        <f t="shared" ref="V7564:V7627" si="1074">(R7564+S7564+T7564+U7564)*1.23</f>
        <v>#N/A</v>
      </c>
      <c r="W7564">
        <f t="shared" ref="W7564:W7627" si="1075">0.9*G7564/1000*Q7564</f>
        <v>0</v>
      </c>
    </row>
    <row r="7565" spans="1:23" x14ac:dyDescent="0.25">
      <c r="A7565">
        <f t="shared" si="1068"/>
        <v>310</v>
      </c>
      <c r="B7565">
        <f t="shared" si="1069"/>
        <v>11</v>
      </c>
      <c r="C7565" s="1">
        <f t="shared" ref="C7565:C7628" si="1076">+C7564+1/24</f>
        <v>41954.749999981679</v>
      </c>
      <c r="D7565" s="7">
        <v>0</v>
      </c>
      <c r="E7565" s="7"/>
      <c r="G7565">
        <v>53.61</v>
      </c>
      <c r="H7565" s="12">
        <v>476.00695512078084</v>
      </c>
      <c r="I7565" s="13">
        <f>$D$2*tarifas!$D$12/24</f>
        <v>1.4541666666666666</v>
      </c>
      <c r="J7565" s="13" t="e">
        <f>VLOOKUP(E7565&amp;" "&amp;F7565,tarifas!$A$13:$D$20,4,FALSE)*H7565</f>
        <v>#N/A</v>
      </c>
      <c r="K7565" s="13">
        <f>IF(F7565="COD1",tarifas!$D$11*(SUMIFS($H$11:$H$8770,$F$11:$F$8770,"=COD1",$B$11:$B$8770,"="&amp;B7565)/COUNTIFS($F$11:$F$8770,"=COD1",$B$11:$B$8770,"="&amp;B7565))/COUNTIFS($A$11:$A$8770,"="&amp;A7565,$F$11:$F$8770,"=COD1"),0)</f>
        <v>0</v>
      </c>
      <c r="L7565" s="13" t="e">
        <f>(VLOOKUP(F7565,tarifas!$C$7:$D$10,2,FALSE)+tarifas!$D$21)*datos!H7565</f>
        <v>#N/A</v>
      </c>
      <c r="M7565">
        <v>0</v>
      </c>
      <c r="N7565" s="13" t="e">
        <f t="shared" si="1070"/>
        <v>#N/A</v>
      </c>
      <c r="O7565">
        <f t="shared" si="1071"/>
        <v>0</v>
      </c>
      <c r="P7565" s="12">
        <f t="shared" si="1072"/>
        <v>476.00695512078084</v>
      </c>
      <c r="Q7565">
        <f t="shared" si="1073"/>
        <v>0</v>
      </c>
      <c r="R7565">
        <f>$D$2*tarifas!$D$12/24</f>
        <v>1.4541666666666666</v>
      </c>
      <c r="S7565" t="e">
        <f>VLOOKUP(E7565&amp;" "&amp;F7565,tarifas!$A$13:$D$20,4,FALSE)*P7565</f>
        <v>#N/A</v>
      </c>
      <c r="T7565">
        <f>IF(F7565="COD1",tarifas!$D$11*(SUMIFS($P$11:$P$8770,$F$11:$F$8770,"=COD1",$B$11:$B$8770,"="&amp;B7565)/COUNTIFS($F$11:$F$8770,"=COD1",$B$11:$B$8770,"="&amp;B7565))/COUNTIFS($A$11:$A$8770,"="&amp;A7565,$F$11:$F$8770,"=COD1"),0)</f>
        <v>0</v>
      </c>
      <c r="U7565" t="e">
        <f>(VLOOKUP(F7565,tarifas!$C$7:$D$10,2,FALSE)+tarifas!$D$21)*datos!P7565</f>
        <v>#N/A</v>
      </c>
      <c r="V7565" t="e">
        <f t="shared" si="1074"/>
        <v>#N/A</v>
      </c>
      <c r="W7565">
        <f t="shared" si="1075"/>
        <v>0</v>
      </c>
    </row>
    <row r="7566" spans="1:23" x14ac:dyDescent="0.25">
      <c r="A7566">
        <f t="shared" si="1068"/>
        <v>310</v>
      </c>
      <c r="B7566">
        <f t="shared" si="1069"/>
        <v>11</v>
      </c>
      <c r="C7566" s="1">
        <f t="shared" si="1076"/>
        <v>41954.791666648343</v>
      </c>
      <c r="D7566" s="7">
        <v>0</v>
      </c>
      <c r="E7566" s="7"/>
      <c r="G7566">
        <v>55.5</v>
      </c>
      <c r="H7566" s="12">
        <v>352.08317406098678</v>
      </c>
      <c r="I7566" s="13">
        <f>$D$2*tarifas!$D$12/24</f>
        <v>1.4541666666666666</v>
      </c>
      <c r="J7566" s="13" t="e">
        <f>VLOOKUP(E7566&amp;" "&amp;F7566,tarifas!$A$13:$D$20,4,FALSE)*H7566</f>
        <v>#N/A</v>
      </c>
      <c r="K7566" s="13">
        <f>IF(F7566="COD1",tarifas!$D$11*(SUMIFS($H$11:$H$8770,$F$11:$F$8770,"=COD1",$B$11:$B$8770,"="&amp;B7566)/COUNTIFS($F$11:$F$8770,"=COD1",$B$11:$B$8770,"="&amp;B7566))/COUNTIFS($A$11:$A$8770,"="&amp;A7566,$F$11:$F$8770,"=COD1"),0)</f>
        <v>0</v>
      </c>
      <c r="L7566" s="13" t="e">
        <f>(VLOOKUP(F7566,tarifas!$C$7:$D$10,2,FALSE)+tarifas!$D$21)*datos!H7566</f>
        <v>#N/A</v>
      </c>
      <c r="M7566">
        <v>0</v>
      </c>
      <c r="N7566" s="13" t="e">
        <f t="shared" si="1070"/>
        <v>#N/A</v>
      </c>
      <c r="O7566">
        <f t="shared" si="1071"/>
        <v>0</v>
      </c>
      <c r="P7566" s="12">
        <f t="shared" si="1072"/>
        <v>352.08317406098678</v>
      </c>
      <c r="Q7566">
        <f t="shared" si="1073"/>
        <v>0</v>
      </c>
      <c r="R7566">
        <f>$D$2*tarifas!$D$12/24</f>
        <v>1.4541666666666666</v>
      </c>
      <c r="S7566" t="e">
        <f>VLOOKUP(E7566&amp;" "&amp;F7566,tarifas!$A$13:$D$20,4,FALSE)*P7566</f>
        <v>#N/A</v>
      </c>
      <c r="T7566">
        <f>IF(F7566="COD1",tarifas!$D$11*(SUMIFS($P$11:$P$8770,$F$11:$F$8770,"=COD1",$B$11:$B$8770,"="&amp;B7566)/COUNTIFS($F$11:$F$8770,"=COD1",$B$11:$B$8770,"="&amp;B7566))/COUNTIFS($A$11:$A$8770,"="&amp;A7566,$F$11:$F$8770,"=COD1"),0)</f>
        <v>0</v>
      </c>
      <c r="U7566" t="e">
        <f>(VLOOKUP(F7566,tarifas!$C$7:$D$10,2,FALSE)+tarifas!$D$21)*datos!P7566</f>
        <v>#N/A</v>
      </c>
      <c r="V7566" t="e">
        <f t="shared" si="1074"/>
        <v>#N/A</v>
      </c>
      <c r="W7566">
        <f t="shared" si="1075"/>
        <v>0</v>
      </c>
    </row>
    <row r="7567" spans="1:23" x14ac:dyDescent="0.25">
      <c r="A7567">
        <f t="shared" si="1068"/>
        <v>310</v>
      </c>
      <c r="B7567">
        <f t="shared" si="1069"/>
        <v>11</v>
      </c>
      <c r="C7567" s="1">
        <f t="shared" si="1076"/>
        <v>41954.833333315008</v>
      </c>
      <c r="D7567" s="7">
        <v>0</v>
      </c>
      <c r="E7567" s="7"/>
      <c r="G7567">
        <v>54.87</v>
      </c>
      <c r="H7567" s="12">
        <v>286.06709883995569</v>
      </c>
      <c r="I7567" s="13">
        <f>$D$2*tarifas!$D$12/24</f>
        <v>1.4541666666666666</v>
      </c>
      <c r="J7567" s="13" t="e">
        <f>VLOOKUP(E7567&amp;" "&amp;F7567,tarifas!$A$13:$D$20,4,FALSE)*H7567</f>
        <v>#N/A</v>
      </c>
      <c r="K7567" s="13">
        <f>IF(F7567="COD1",tarifas!$D$11*(SUMIFS($H$11:$H$8770,$F$11:$F$8770,"=COD1",$B$11:$B$8770,"="&amp;B7567)/COUNTIFS($F$11:$F$8770,"=COD1",$B$11:$B$8770,"="&amp;B7567))/COUNTIFS($A$11:$A$8770,"="&amp;A7567,$F$11:$F$8770,"=COD1"),0)</f>
        <v>0</v>
      </c>
      <c r="L7567" s="13" t="e">
        <f>(VLOOKUP(F7567,tarifas!$C$7:$D$10,2,FALSE)+tarifas!$D$21)*datos!H7567</f>
        <v>#N/A</v>
      </c>
      <c r="M7567">
        <v>0</v>
      </c>
      <c r="N7567" s="13" t="e">
        <f t="shared" si="1070"/>
        <v>#N/A</v>
      </c>
      <c r="O7567">
        <f t="shared" si="1071"/>
        <v>0</v>
      </c>
      <c r="P7567" s="12">
        <f t="shared" si="1072"/>
        <v>286.06709883995569</v>
      </c>
      <c r="Q7567">
        <f t="shared" si="1073"/>
        <v>0</v>
      </c>
      <c r="R7567">
        <f>$D$2*tarifas!$D$12/24</f>
        <v>1.4541666666666666</v>
      </c>
      <c r="S7567" t="e">
        <f>VLOOKUP(E7567&amp;" "&amp;F7567,tarifas!$A$13:$D$20,4,FALSE)*P7567</f>
        <v>#N/A</v>
      </c>
      <c r="T7567">
        <f>IF(F7567="COD1",tarifas!$D$11*(SUMIFS($P$11:$P$8770,$F$11:$F$8770,"=COD1",$B$11:$B$8770,"="&amp;B7567)/COUNTIFS($F$11:$F$8770,"=COD1",$B$11:$B$8770,"="&amp;B7567))/COUNTIFS($A$11:$A$8770,"="&amp;A7567,$F$11:$F$8770,"=COD1"),0)</f>
        <v>0</v>
      </c>
      <c r="U7567" t="e">
        <f>(VLOOKUP(F7567,tarifas!$C$7:$D$10,2,FALSE)+tarifas!$D$21)*datos!P7567</f>
        <v>#N/A</v>
      </c>
      <c r="V7567" t="e">
        <f t="shared" si="1074"/>
        <v>#N/A</v>
      </c>
      <c r="W7567">
        <f t="shared" si="1075"/>
        <v>0</v>
      </c>
    </row>
    <row r="7568" spans="1:23" x14ac:dyDescent="0.25">
      <c r="A7568">
        <f t="shared" si="1068"/>
        <v>310</v>
      </c>
      <c r="B7568">
        <f t="shared" si="1069"/>
        <v>11</v>
      </c>
      <c r="C7568" s="1">
        <f t="shared" si="1076"/>
        <v>41954.874999981672</v>
      </c>
      <c r="D7568" s="7">
        <v>0</v>
      </c>
      <c r="E7568" s="7"/>
      <c r="G7568">
        <v>50</v>
      </c>
      <c r="H7568" s="12">
        <v>265.23440117170537</v>
      </c>
      <c r="I7568" s="13">
        <f>$D$2*tarifas!$D$12/24</f>
        <v>1.4541666666666666</v>
      </c>
      <c r="J7568" s="13" t="e">
        <f>VLOOKUP(E7568&amp;" "&amp;F7568,tarifas!$A$13:$D$20,4,FALSE)*H7568</f>
        <v>#N/A</v>
      </c>
      <c r="K7568" s="13">
        <f>IF(F7568="COD1",tarifas!$D$11*(SUMIFS($H$11:$H$8770,$F$11:$F$8770,"=COD1",$B$11:$B$8770,"="&amp;B7568)/COUNTIFS($F$11:$F$8770,"=COD1",$B$11:$B$8770,"="&amp;B7568))/COUNTIFS($A$11:$A$8770,"="&amp;A7568,$F$11:$F$8770,"=COD1"),0)</f>
        <v>0</v>
      </c>
      <c r="L7568" s="13" t="e">
        <f>(VLOOKUP(F7568,tarifas!$C$7:$D$10,2,FALSE)+tarifas!$D$21)*datos!H7568</f>
        <v>#N/A</v>
      </c>
      <c r="M7568">
        <v>0</v>
      </c>
      <c r="N7568" s="13" t="e">
        <f t="shared" si="1070"/>
        <v>#N/A</v>
      </c>
      <c r="O7568">
        <f t="shared" si="1071"/>
        <v>0</v>
      </c>
      <c r="P7568" s="12">
        <f t="shared" si="1072"/>
        <v>265.23440117170537</v>
      </c>
      <c r="Q7568">
        <f t="shared" si="1073"/>
        <v>0</v>
      </c>
      <c r="R7568">
        <f>$D$2*tarifas!$D$12/24</f>
        <v>1.4541666666666666</v>
      </c>
      <c r="S7568" t="e">
        <f>VLOOKUP(E7568&amp;" "&amp;F7568,tarifas!$A$13:$D$20,4,FALSE)*P7568</f>
        <v>#N/A</v>
      </c>
      <c r="T7568">
        <f>IF(F7568="COD1",tarifas!$D$11*(SUMIFS($P$11:$P$8770,$F$11:$F$8770,"=COD1",$B$11:$B$8770,"="&amp;B7568)/COUNTIFS($F$11:$F$8770,"=COD1",$B$11:$B$8770,"="&amp;B7568))/COUNTIFS($A$11:$A$8770,"="&amp;A7568,$F$11:$F$8770,"=COD1"),0)</f>
        <v>0</v>
      </c>
      <c r="U7568" t="e">
        <f>(VLOOKUP(F7568,tarifas!$C$7:$D$10,2,FALSE)+tarifas!$D$21)*datos!P7568</f>
        <v>#N/A</v>
      </c>
      <c r="V7568" t="e">
        <f t="shared" si="1074"/>
        <v>#N/A</v>
      </c>
      <c r="W7568">
        <f t="shared" si="1075"/>
        <v>0</v>
      </c>
    </row>
    <row r="7569" spans="1:23" x14ac:dyDescent="0.25">
      <c r="A7569">
        <f t="shared" si="1068"/>
        <v>310</v>
      </c>
      <c r="B7569">
        <f t="shared" si="1069"/>
        <v>11</v>
      </c>
      <c r="C7569" s="1">
        <f t="shared" si="1076"/>
        <v>41954.916666648336</v>
      </c>
      <c r="D7569" s="7">
        <v>0</v>
      </c>
      <c r="E7569" s="7"/>
      <c r="G7569">
        <v>43.4</v>
      </c>
      <c r="H7569" s="12">
        <v>272.96717952446028</v>
      </c>
      <c r="I7569" s="13">
        <f>$D$2*tarifas!$D$12/24</f>
        <v>1.4541666666666666</v>
      </c>
      <c r="J7569" s="13" t="e">
        <f>VLOOKUP(E7569&amp;" "&amp;F7569,tarifas!$A$13:$D$20,4,FALSE)*H7569</f>
        <v>#N/A</v>
      </c>
      <c r="K7569" s="13">
        <f>IF(F7569="COD1",tarifas!$D$11*(SUMIFS($H$11:$H$8770,$F$11:$F$8770,"=COD1",$B$11:$B$8770,"="&amp;B7569)/COUNTIFS($F$11:$F$8770,"=COD1",$B$11:$B$8770,"="&amp;B7569))/COUNTIFS($A$11:$A$8770,"="&amp;A7569,$F$11:$F$8770,"=COD1"),0)</f>
        <v>0</v>
      </c>
      <c r="L7569" s="13" t="e">
        <f>(VLOOKUP(F7569,tarifas!$C$7:$D$10,2,FALSE)+tarifas!$D$21)*datos!H7569</f>
        <v>#N/A</v>
      </c>
      <c r="M7569">
        <v>0</v>
      </c>
      <c r="N7569" s="13" t="e">
        <f t="shared" si="1070"/>
        <v>#N/A</v>
      </c>
      <c r="O7569">
        <f t="shared" si="1071"/>
        <v>0</v>
      </c>
      <c r="P7569" s="12">
        <f t="shared" si="1072"/>
        <v>272.96717952446028</v>
      </c>
      <c r="Q7569">
        <f t="shared" si="1073"/>
        <v>0</v>
      </c>
      <c r="R7569">
        <f>$D$2*tarifas!$D$12/24</f>
        <v>1.4541666666666666</v>
      </c>
      <c r="S7569" t="e">
        <f>VLOOKUP(E7569&amp;" "&amp;F7569,tarifas!$A$13:$D$20,4,FALSE)*P7569</f>
        <v>#N/A</v>
      </c>
      <c r="T7569">
        <f>IF(F7569="COD1",tarifas!$D$11*(SUMIFS($P$11:$P$8770,$F$11:$F$8770,"=COD1",$B$11:$B$8770,"="&amp;B7569)/COUNTIFS($F$11:$F$8770,"=COD1",$B$11:$B$8770,"="&amp;B7569))/COUNTIFS($A$11:$A$8770,"="&amp;A7569,$F$11:$F$8770,"=COD1"),0)</f>
        <v>0</v>
      </c>
      <c r="U7569" t="e">
        <f>(VLOOKUP(F7569,tarifas!$C$7:$D$10,2,FALSE)+tarifas!$D$21)*datos!P7569</f>
        <v>#N/A</v>
      </c>
      <c r="V7569" t="e">
        <f t="shared" si="1074"/>
        <v>#N/A</v>
      </c>
      <c r="W7569">
        <f t="shared" si="1075"/>
        <v>0</v>
      </c>
    </row>
    <row r="7570" spans="1:23" x14ac:dyDescent="0.25">
      <c r="A7570">
        <f t="shared" si="1068"/>
        <v>310</v>
      </c>
      <c r="B7570">
        <f t="shared" si="1069"/>
        <v>11</v>
      </c>
      <c r="C7570" s="1">
        <f t="shared" si="1076"/>
        <v>41954.958333315</v>
      </c>
      <c r="D7570" s="7">
        <v>0</v>
      </c>
      <c r="E7570" s="7"/>
      <c r="G7570">
        <v>35.380000000000003</v>
      </c>
      <c r="H7570" s="12">
        <v>269.94436096026214</v>
      </c>
      <c r="I7570" s="13">
        <f>$D$2*tarifas!$D$12/24</f>
        <v>1.4541666666666666</v>
      </c>
      <c r="J7570" s="13" t="e">
        <f>VLOOKUP(E7570&amp;" "&amp;F7570,tarifas!$A$13:$D$20,4,FALSE)*H7570</f>
        <v>#N/A</v>
      </c>
      <c r="K7570" s="13">
        <f>IF(F7570="COD1",tarifas!$D$11*(SUMIFS($H$11:$H$8770,$F$11:$F$8770,"=COD1",$B$11:$B$8770,"="&amp;B7570)/COUNTIFS($F$11:$F$8770,"=COD1",$B$11:$B$8770,"="&amp;B7570))/COUNTIFS($A$11:$A$8770,"="&amp;A7570,$F$11:$F$8770,"=COD1"),0)</f>
        <v>0</v>
      </c>
      <c r="L7570" s="13" t="e">
        <f>(VLOOKUP(F7570,tarifas!$C$7:$D$10,2,FALSE)+tarifas!$D$21)*datos!H7570</f>
        <v>#N/A</v>
      </c>
      <c r="M7570">
        <v>0</v>
      </c>
      <c r="N7570" s="13" t="e">
        <f t="shared" si="1070"/>
        <v>#N/A</v>
      </c>
      <c r="O7570">
        <f t="shared" si="1071"/>
        <v>0</v>
      </c>
      <c r="P7570" s="12">
        <f t="shared" si="1072"/>
        <v>269.94436096026214</v>
      </c>
      <c r="Q7570">
        <f t="shared" si="1073"/>
        <v>0</v>
      </c>
      <c r="R7570">
        <f>$D$2*tarifas!$D$12/24</f>
        <v>1.4541666666666666</v>
      </c>
      <c r="S7570" t="e">
        <f>VLOOKUP(E7570&amp;" "&amp;F7570,tarifas!$A$13:$D$20,4,FALSE)*P7570</f>
        <v>#N/A</v>
      </c>
      <c r="T7570">
        <f>IF(F7570="COD1",tarifas!$D$11*(SUMIFS($P$11:$P$8770,$F$11:$F$8770,"=COD1",$B$11:$B$8770,"="&amp;B7570)/COUNTIFS($F$11:$F$8770,"=COD1",$B$11:$B$8770,"="&amp;B7570))/COUNTIFS($A$11:$A$8770,"="&amp;A7570,$F$11:$F$8770,"=COD1"),0)</f>
        <v>0</v>
      </c>
      <c r="U7570" t="e">
        <f>(VLOOKUP(F7570,tarifas!$C$7:$D$10,2,FALSE)+tarifas!$D$21)*datos!P7570</f>
        <v>#N/A</v>
      </c>
      <c r="V7570" t="e">
        <f t="shared" si="1074"/>
        <v>#N/A</v>
      </c>
      <c r="W7570">
        <f t="shared" si="1075"/>
        <v>0</v>
      </c>
    </row>
    <row r="7571" spans="1:23" x14ac:dyDescent="0.25">
      <c r="A7571">
        <f t="shared" si="1068"/>
        <v>311</v>
      </c>
      <c r="B7571">
        <f t="shared" si="1069"/>
        <v>11</v>
      </c>
      <c r="C7571" s="1">
        <f t="shared" si="1076"/>
        <v>41954.999999981665</v>
      </c>
      <c r="D7571" s="7">
        <v>0</v>
      </c>
      <c r="E7571" s="7"/>
      <c r="G7571">
        <v>25.14</v>
      </c>
      <c r="H7571" s="12">
        <v>260.72050445135977</v>
      </c>
      <c r="I7571" s="13">
        <f>$D$2*tarifas!$D$12/24</f>
        <v>1.4541666666666666</v>
      </c>
      <c r="J7571" s="13" t="e">
        <f>VLOOKUP(E7571&amp;" "&amp;F7571,tarifas!$A$13:$D$20,4,FALSE)*H7571</f>
        <v>#N/A</v>
      </c>
      <c r="K7571" s="13">
        <f>IF(F7571="COD1",tarifas!$D$11*(SUMIFS($H$11:$H$8770,$F$11:$F$8770,"=COD1",$B$11:$B$8770,"="&amp;B7571)/COUNTIFS($F$11:$F$8770,"=COD1",$B$11:$B$8770,"="&amp;B7571))/COUNTIFS($A$11:$A$8770,"="&amp;A7571,$F$11:$F$8770,"=COD1"),0)</f>
        <v>0</v>
      </c>
      <c r="L7571" s="13" t="e">
        <f>(VLOOKUP(F7571,tarifas!$C$7:$D$10,2,FALSE)+tarifas!$D$21)*datos!H7571</f>
        <v>#N/A</v>
      </c>
      <c r="M7571">
        <v>0</v>
      </c>
      <c r="N7571" s="13" t="e">
        <f t="shared" si="1070"/>
        <v>#N/A</v>
      </c>
      <c r="O7571">
        <f t="shared" si="1071"/>
        <v>0</v>
      </c>
      <c r="P7571" s="12">
        <f t="shared" si="1072"/>
        <v>260.72050445135977</v>
      </c>
      <c r="Q7571">
        <f t="shared" si="1073"/>
        <v>0</v>
      </c>
      <c r="R7571">
        <f>$D$2*tarifas!$D$12/24</f>
        <v>1.4541666666666666</v>
      </c>
      <c r="S7571" t="e">
        <f>VLOOKUP(E7571&amp;" "&amp;F7571,tarifas!$A$13:$D$20,4,FALSE)*P7571</f>
        <v>#N/A</v>
      </c>
      <c r="T7571">
        <f>IF(F7571="COD1",tarifas!$D$11*(SUMIFS($P$11:$P$8770,$F$11:$F$8770,"=COD1",$B$11:$B$8770,"="&amp;B7571)/COUNTIFS($F$11:$F$8770,"=COD1",$B$11:$B$8770,"="&amp;B7571))/COUNTIFS($A$11:$A$8770,"="&amp;A7571,$F$11:$F$8770,"=COD1"),0)</f>
        <v>0</v>
      </c>
      <c r="U7571" t="e">
        <f>(VLOOKUP(F7571,tarifas!$C$7:$D$10,2,FALSE)+tarifas!$D$21)*datos!P7571</f>
        <v>#N/A</v>
      </c>
      <c r="V7571" t="e">
        <f t="shared" si="1074"/>
        <v>#N/A</v>
      </c>
      <c r="W7571">
        <f t="shared" si="1075"/>
        <v>0</v>
      </c>
    </row>
    <row r="7572" spans="1:23" x14ac:dyDescent="0.25">
      <c r="A7572">
        <f t="shared" si="1068"/>
        <v>311</v>
      </c>
      <c r="B7572">
        <f t="shared" si="1069"/>
        <v>11</v>
      </c>
      <c r="C7572" s="1">
        <f t="shared" si="1076"/>
        <v>41955.041666648329</v>
      </c>
      <c r="D7572" s="7">
        <v>0</v>
      </c>
      <c r="E7572" s="7"/>
      <c r="G7572">
        <v>22.15</v>
      </c>
      <c r="H7572" s="12">
        <v>257.66922891153484</v>
      </c>
      <c r="I7572" s="13">
        <f>$D$2*tarifas!$D$12/24</f>
        <v>1.4541666666666666</v>
      </c>
      <c r="J7572" s="13" t="e">
        <f>VLOOKUP(E7572&amp;" "&amp;F7572,tarifas!$A$13:$D$20,4,FALSE)*H7572</f>
        <v>#N/A</v>
      </c>
      <c r="K7572" s="13">
        <f>IF(F7572="COD1",tarifas!$D$11*(SUMIFS($H$11:$H$8770,$F$11:$F$8770,"=COD1",$B$11:$B$8770,"="&amp;B7572)/COUNTIFS($F$11:$F$8770,"=COD1",$B$11:$B$8770,"="&amp;B7572))/COUNTIFS($A$11:$A$8770,"="&amp;A7572,$F$11:$F$8770,"=COD1"),0)</f>
        <v>0</v>
      </c>
      <c r="L7572" s="13" t="e">
        <f>(VLOOKUP(F7572,tarifas!$C$7:$D$10,2,FALSE)+tarifas!$D$21)*datos!H7572</f>
        <v>#N/A</v>
      </c>
      <c r="M7572">
        <v>0</v>
      </c>
      <c r="N7572" s="13" t="e">
        <f t="shared" si="1070"/>
        <v>#N/A</v>
      </c>
      <c r="O7572">
        <f t="shared" si="1071"/>
        <v>0</v>
      </c>
      <c r="P7572" s="12">
        <f t="shared" si="1072"/>
        <v>257.66922891153484</v>
      </c>
      <c r="Q7572">
        <f t="shared" si="1073"/>
        <v>0</v>
      </c>
      <c r="R7572">
        <f>$D$2*tarifas!$D$12/24</f>
        <v>1.4541666666666666</v>
      </c>
      <c r="S7572" t="e">
        <f>VLOOKUP(E7572&amp;" "&amp;F7572,tarifas!$A$13:$D$20,4,FALSE)*P7572</f>
        <v>#N/A</v>
      </c>
      <c r="T7572">
        <f>IF(F7572="COD1",tarifas!$D$11*(SUMIFS($P$11:$P$8770,$F$11:$F$8770,"=COD1",$B$11:$B$8770,"="&amp;B7572)/COUNTIFS($F$11:$F$8770,"=COD1",$B$11:$B$8770,"="&amp;B7572))/COUNTIFS($A$11:$A$8770,"="&amp;A7572,$F$11:$F$8770,"=COD1"),0)</f>
        <v>0</v>
      </c>
      <c r="U7572" t="e">
        <f>(VLOOKUP(F7572,tarifas!$C$7:$D$10,2,FALSE)+tarifas!$D$21)*datos!P7572</f>
        <v>#N/A</v>
      </c>
      <c r="V7572" t="e">
        <f t="shared" si="1074"/>
        <v>#N/A</v>
      </c>
      <c r="W7572">
        <f t="shared" si="1075"/>
        <v>0</v>
      </c>
    </row>
    <row r="7573" spans="1:23" x14ac:dyDescent="0.25">
      <c r="A7573">
        <f t="shared" si="1068"/>
        <v>311</v>
      </c>
      <c r="B7573">
        <f t="shared" si="1069"/>
        <v>11</v>
      </c>
      <c r="C7573" s="1">
        <f t="shared" si="1076"/>
        <v>41955.083333314993</v>
      </c>
      <c r="D7573" s="7">
        <v>0</v>
      </c>
      <c r="E7573" s="7"/>
      <c r="G7573">
        <v>19.7</v>
      </c>
      <c r="H7573" s="12">
        <v>252.0100610211326</v>
      </c>
      <c r="I7573" s="13">
        <f>$D$2*tarifas!$D$12/24</f>
        <v>1.4541666666666666</v>
      </c>
      <c r="J7573" s="13" t="e">
        <f>VLOOKUP(E7573&amp;" "&amp;F7573,tarifas!$A$13:$D$20,4,FALSE)*H7573</f>
        <v>#N/A</v>
      </c>
      <c r="K7573" s="13">
        <f>IF(F7573="COD1",tarifas!$D$11*(SUMIFS($H$11:$H$8770,$F$11:$F$8770,"=COD1",$B$11:$B$8770,"="&amp;B7573)/COUNTIFS($F$11:$F$8770,"=COD1",$B$11:$B$8770,"="&amp;B7573))/COUNTIFS($A$11:$A$8770,"="&amp;A7573,$F$11:$F$8770,"=COD1"),0)</f>
        <v>0</v>
      </c>
      <c r="L7573" s="13" t="e">
        <f>(VLOOKUP(F7573,tarifas!$C$7:$D$10,2,FALSE)+tarifas!$D$21)*datos!H7573</f>
        <v>#N/A</v>
      </c>
      <c r="M7573">
        <v>0</v>
      </c>
      <c r="N7573" s="13" t="e">
        <f t="shared" si="1070"/>
        <v>#N/A</v>
      </c>
      <c r="O7573">
        <f t="shared" si="1071"/>
        <v>0</v>
      </c>
      <c r="P7573" s="12">
        <f t="shared" si="1072"/>
        <v>252.0100610211326</v>
      </c>
      <c r="Q7573">
        <f t="shared" si="1073"/>
        <v>0</v>
      </c>
      <c r="R7573">
        <f>$D$2*tarifas!$D$12/24</f>
        <v>1.4541666666666666</v>
      </c>
      <c r="S7573" t="e">
        <f>VLOOKUP(E7573&amp;" "&amp;F7573,tarifas!$A$13:$D$20,4,FALSE)*P7573</f>
        <v>#N/A</v>
      </c>
      <c r="T7573">
        <f>IF(F7573="COD1",tarifas!$D$11*(SUMIFS($P$11:$P$8770,$F$11:$F$8770,"=COD1",$B$11:$B$8770,"="&amp;B7573)/COUNTIFS($F$11:$F$8770,"=COD1",$B$11:$B$8770,"="&amp;B7573))/COUNTIFS($A$11:$A$8770,"="&amp;A7573,$F$11:$F$8770,"=COD1"),0)</f>
        <v>0</v>
      </c>
      <c r="U7573" t="e">
        <f>(VLOOKUP(F7573,tarifas!$C$7:$D$10,2,FALSE)+tarifas!$D$21)*datos!P7573</f>
        <v>#N/A</v>
      </c>
      <c r="V7573" t="e">
        <f t="shared" si="1074"/>
        <v>#N/A</v>
      </c>
      <c r="W7573">
        <f t="shared" si="1075"/>
        <v>0</v>
      </c>
    </row>
    <row r="7574" spans="1:23" x14ac:dyDescent="0.25">
      <c r="A7574">
        <f t="shared" si="1068"/>
        <v>311</v>
      </c>
      <c r="B7574">
        <f t="shared" si="1069"/>
        <v>11</v>
      </c>
      <c r="C7574" s="1">
        <f t="shared" si="1076"/>
        <v>41955.124999981657</v>
      </c>
      <c r="D7574" s="7">
        <v>0</v>
      </c>
      <c r="E7574" s="7"/>
      <c r="G7574">
        <v>20.100000000000001</v>
      </c>
      <c r="H7574" s="12">
        <v>236.13759331467165</v>
      </c>
      <c r="I7574" s="13">
        <f>$D$2*tarifas!$D$12/24</f>
        <v>1.4541666666666666</v>
      </c>
      <c r="J7574" s="13" t="e">
        <f>VLOOKUP(E7574&amp;" "&amp;F7574,tarifas!$A$13:$D$20,4,FALSE)*H7574</f>
        <v>#N/A</v>
      </c>
      <c r="K7574" s="13">
        <f>IF(F7574="COD1",tarifas!$D$11*(SUMIFS($H$11:$H$8770,$F$11:$F$8770,"=COD1",$B$11:$B$8770,"="&amp;B7574)/COUNTIFS($F$11:$F$8770,"=COD1",$B$11:$B$8770,"="&amp;B7574))/COUNTIFS($A$11:$A$8770,"="&amp;A7574,$F$11:$F$8770,"=COD1"),0)</f>
        <v>0</v>
      </c>
      <c r="L7574" s="13" t="e">
        <f>(VLOOKUP(F7574,tarifas!$C$7:$D$10,2,FALSE)+tarifas!$D$21)*datos!H7574</f>
        <v>#N/A</v>
      </c>
      <c r="M7574">
        <v>0</v>
      </c>
      <c r="N7574" s="13" t="e">
        <f t="shared" si="1070"/>
        <v>#N/A</v>
      </c>
      <c r="O7574">
        <f t="shared" si="1071"/>
        <v>0</v>
      </c>
      <c r="P7574" s="12">
        <f t="shared" si="1072"/>
        <v>236.13759331467165</v>
      </c>
      <c r="Q7574">
        <f t="shared" si="1073"/>
        <v>0</v>
      </c>
      <c r="R7574">
        <f>$D$2*tarifas!$D$12/24</f>
        <v>1.4541666666666666</v>
      </c>
      <c r="S7574" t="e">
        <f>VLOOKUP(E7574&amp;" "&amp;F7574,tarifas!$A$13:$D$20,4,FALSE)*P7574</f>
        <v>#N/A</v>
      </c>
      <c r="T7574">
        <f>IF(F7574="COD1",tarifas!$D$11*(SUMIFS($P$11:$P$8770,$F$11:$F$8770,"=COD1",$B$11:$B$8770,"="&amp;B7574)/COUNTIFS($F$11:$F$8770,"=COD1",$B$11:$B$8770,"="&amp;B7574))/COUNTIFS($A$11:$A$8770,"="&amp;A7574,$F$11:$F$8770,"=COD1"),0)</f>
        <v>0</v>
      </c>
      <c r="U7574" t="e">
        <f>(VLOOKUP(F7574,tarifas!$C$7:$D$10,2,FALSE)+tarifas!$D$21)*datos!P7574</f>
        <v>#N/A</v>
      </c>
      <c r="V7574" t="e">
        <f t="shared" si="1074"/>
        <v>#N/A</v>
      </c>
      <c r="W7574">
        <f t="shared" si="1075"/>
        <v>0</v>
      </c>
    </row>
    <row r="7575" spans="1:23" x14ac:dyDescent="0.25">
      <c r="A7575">
        <f t="shared" si="1068"/>
        <v>311</v>
      </c>
      <c r="B7575">
        <f t="shared" si="1069"/>
        <v>11</v>
      </c>
      <c r="C7575" s="1">
        <f t="shared" si="1076"/>
        <v>41955.166666648322</v>
      </c>
      <c r="D7575" s="7">
        <v>0</v>
      </c>
      <c r="E7575" s="7"/>
      <c r="G7575">
        <v>20.100000000000001</v>
      </c>
      <c r="H7575" s="12">
        <v>228.61495722448825</v>
      </c>
      <c r="I7575" s="13">
        <f>$D$2*tarifas!$D$12/24</f>
        <v>1.4541666666666666</v>
      </c>
      <c r="J7575" s="13" t="e">
        <f>VLOOKUP(E7575&amp;" "&amp;F7575,tarifas!$A$13:$D$20,4,FALSE)*H7575</f>
        <v>#N/A</v>
      </c>
      <c r="K7575" s="13">
        <f>IF(F7575="COD1",tarifas!$D$11*(SUMIFS($H$11:$H$8770,$F$11:$F$8770,"=COD1",$B$11:$B$8770,"="&amp;B7575)/COUNTIFS($F$11:$F$8770,"=COD1",$B$11:$B$8770,"="&amp;B7575))/COUNTIFS($A$11:$A$8770,"="&amp;A7575,$F$11:$F$8770,"=COD1"),0)</f>
        <v>0</v>
      </c>
      <c r="L7575" s="13" t="e">
        <f>(VLOOKUP(F7575,tarifas!$C$7:$D$10,2,FALSE)+tarifas!$D$21)*datos!H7575</f>
        <v>#N/A</v>
      </c>
      <c r="M7575">
        <v>0</v>
      </c>
      <c r="N7575" s="13" t="e">
        <f t="shared" si="1070"/>
        <v>#N/A</v>
      </c>
      <c r="O7575">
        <f t="shared" si="1071"/>
        <v>0</v>
      </c>
      <c r="P7575" s="12">
        <f t="shared" si="1072"/>
        <v>228.61495722448825</v>
      </c>
      <c r="Q7575">
        <f t="shared" si="1073"/>
        <v>0</v>
      </c>
      <c r="R7575">
        <f>$D$2*tarifas!$D$12/24</f>
        <v>1.4541666666666666</v>
      </c>
      <c r="S7575" t="e">
        <f>VLOOKUP(E7575&amp;" "&amp;F7575,tarifas!$A$13:$D$20,4,FALSE)*P7575</f>
        <v>#N/A</v>
      </c>
      <c r="T7575">
        <f>IF(F7575="COD1",tarifas!$D$11*(SUMIFS($P$11:$P$8770,$F$11:$F$8770,"=COD1",$B$11:$B$8770,"="&amp;B7575)/COUNTIFS($F$11:$F$8770,"=COD1",$B$11:$B$8770,"="&amp;B7575))/COUNTIFS($A$11:$A$8770,"="&amp;A7575,$F$11:$F$8770,"=COD1"),0)</f>
        <v>0</v>
      </c>
      <c r="U7575" t="e">
        <f>(VLOOKUP(F7575,tarifas!$C$7:$D$10,2,FALSE)+tarifas!$D$21)*datos!P7575</f>
        <v>#N/A</v>
      </c>
      <c r="V7575" t="e">
        <f t="shared" si="1074"/>
        <v>#N/A</v>
      </c>
      <c r="W7575">
        <f t="shared" si="1075"/>
        <v>0</v>
      </c>
    </row>
    <row r="7576" spans="1:23" x14ac:dyDescent="0.25">
      <c r="A7576">
        <f t="shared" si="1068"/>
        <v>311</v>
      </c>
      <c r="B7576">
        <f t="shared" si="1069"/>
        <v>11</v>
      </c>
      <c r="C7576" s="1">
        <f t="shared" si="1076"/>
        <v>41955.208333314986</v>
      </c>
      <c r="D7576" s="7">
        <v>0</v>
      </c>
      <c r="E7576" s="7"/>
      <c r="G7576">
        <v>20.100000000000001</v>
      </c>
      <c r="H7576" s="12">
        <v>228.24117357028516</v>
      </c>
      <c r="I7576" s="13">
        <f>$D$2*tarifas!$D$12/24</f>
        <v>1.4541666666666666</v>
      </c>
      <c r="J7576" s="13" t="e">
        <f>VLOOKUP(E7576&amp;" "&amp;F7576,tarifas!$A$13:$D$20,4,FALSE)*H7576</f>
        <v>#N/A</v>
      </c>
      <c r="K7576" s="13">
        <f>IF(F7576="COD1",tarifas!$D$11*(SUMIFS($H$11:$H$8770,$F$11:$F$8770,"=COD1",$B$11:$B$8770,"="&amp;B7576)/COUNTIFS($F$11:$F$8770,"=COD1",$B$11:$B$8770,"="&amp;B7576))/COUNTIFS($A$11:$A$8770,"="&amp;A7576,$F$11:$F$8770,"=COD1"),0)</f>
        <v>0</v>
      </c>
      <c r="L7576" s="13" t="e">
        <f>(VLOOKUP(F7576,tarifas!$C$7:$D$10,2,FALSE)+tarifas!$D$21)*datos!H7576</f>
        <v>#N/A</v>
      </c>
      <c r="M7576">
        <v>0</v>
      </c>
      <c r="N7576" s="13" t="e">
        <f t="shared" si="1070"/>
        <v>#N/A</v>
      </c>
      <c r="O7576">
        <f t="shared" si="1071"/>
        <v>0</v>
      </c>
      <c r="P7576" s="12">
        <f t="shared" si="1072"/>
        <v>228.24117357028516</v>
      </c>
      <c r="Q7576">
        <f t="shared" si="1073"/>
        <v>0</v>
      </c>
      <c r="R7576">
        <f>$D$2*tarifas!$D$12/24</f>
        <v>1.4541666666666666</v>
      </c>
      <c r="S7576" t="e">
        <f>VLOOKUP(E7576&amp;" "&amp;F7576,tarifas!$A$13:$D$20,4,FALSE)*P7576</f>
        <v>#N/A</v>
      </c>
      <c r="T7576">
        <f>IF(F7576="COD1",tarifas!$D$11*(SUMIFS($P$11:$P$8770,$F$11:$F$8770,"=COD1",$B$11:$B$8770,"="&amp;B7576)/COUNTIFS($F$11:$F$8770,"=COD1",$B$11:$B$8770,"="&amp;B7576))/COUNTIFS($A$11:$A$8770,"="&amp;A7576,$F$11:$F$8770,"=COD1"),0)</f>
        <v>0</v>
      </c>
      <c r="U7576" t="e">
        <f>(VLOOKUP(F7576,tarifas!$C$7:$D$10,2,FALSE)+tarifas!$D$21)*datos!P7576</f>
        <v>#N/A</v>
      </c>
      <c r="V7576" t="e">
        <f t="shared" si="1074"/>
        <v>#N/A</v>
      </c>
      <c r="W7576">
        <f t="shared" si="1075"/>
        <v>0</v>
      </c>
    </row>
    <row r="7577" spans="1:23" x14ac:dyDescent="0.25">
      <c r="A7577">
        <f t="shared" si="1068"/>
        <v>311</v>
      </c>
      <c r="B7577">
        <f t="shared" si="1069"/>
        <v>11</v>
      </c>
      <c r="C7577" s="1">
        <f t="shared" si="1076"/>
        <v>41955.24999998165</v>
      </c>
      <c r="D7577" s="7">
        <v>11.075757575757574</v>
      </c>
      <c r="E7577" s="7"/>
      <c r="G7577">
        <v>32.380000000000003</v>
      </c>
      <c r="H7577" s="12">
        <v>227.90552408040543</v>
      </c>
      <c r="I7577" s="13">
        <f>$D$2*tarifas!$D$12/24</f>
        <v>1.4541666666666666</v>
      </c>
      <c r="J7577" s="13" t="e">
        <f>VLOOKUP(E7577&amp;" "&amp;F7577,tarifas!$A$13:$D$20,4,FALSE)*H7577</f>
        <v>#N/A</v>
      </c>
      <c r="K7577" s="13">
        <f>IF(F7577="COD1",tarifas!$D$11*(SUMIFS($H$11:$H$8770,$F$11:$F$8770,"=COD1",$B$11:$B$8770,"="&amp;B7577)/COUNTIFS($F$11:$F$8770,"=COD1",$B$11:$B$8770,"="&amp;B7577))/COUNTIFS($A$11:$A$8770,"="&amp;A7577,$F$11:$F$8770,"=COD1"),0)</f>
        <v>0</v>
      </c>
      <c r="L7577" s="13" t="e">
        <f>(VLOOKUP(F7577,tarifas!$C$7:$D$10,2,FALSE)+tarifas!$D$21)*datos!H7577</f>
        <v>#N/A</v>
      </c>
      <c r="M7577">
        <v>0</v>
      </c>
      <c r="N7577" s="13" t="e">
        <f t="shared" si="1070"/>
        <v>#N/A</v>
      </c>
      <c r="O7577">
        <f t="shared" si="1071"/>
        <v>0</v>
      </c>
      <c r="P7577" s="12">
        <f t="shared" si="1072"/>
        <v>227.90552408040543</v>
      </c>
      <c r="Q7577">
        <f t="shared" si="1073"/>
        <v>0</v>
      </c>
      <c r="R7577">
        <f>$D$2*tarifas!$D$12/24</f>
        <v>1.4541666666666666</v>
      </c>
      <c r="S7577" t="e">
        <f>VLOOKUP(E7577&amp;" "&amp;F7577,tarifas!$A$13:$D$20,4,FALSE)*P7577</f>
        <v>#N/A</v>
      </c>
      <c r="T7577">
        <f>IF(F7577="COD1",tarifas!$D$11*(SUMIFS($P$11:$P$8770,$F$11:$F$8770,"=COD1",$B$11:$B$8770,"="&amp;B7577)/COUNTIFS($F$11:$F$8770,"=COD1",$B$11:$B$8770,"="&amp;B7577))/COUNTIFS($A$11:$A$8770,"="&amp;A7577,$F$11:$F$8770,"=COD1"),0)</f>
        <v>0</v>
      </c>
      <c r="U7577" t="e">
        <f>(VLOOKUP(F7577,tarifas!$C$7:$D$10,2,FALSE)+tarifas!$D$21)*datos!P7577</f>
        <v>#N/A</v>
      </c>
      <c r="V7577" t="e">
        <f t="shared" si="1074"/>
        <v>#N/A</v>
      </c>
      <c r="W7577">
        <f t="shared" si="1075"/>
        <v>0</v>
      </c>
    </row>
    <row r="7578" spans="1:23" x14ac:dyDescent="0.25">
      <c r="A7578">
        <f t="shared" si="1068"/>
        <v>311</v>
      </c>
      <c r="B7578">
        <f t="shared" si="1069"/>
        <v>11</v>
      </c>
      <c r="C7578" s="1">
        <f t="shared" si="1076"/>
        <v>41955.291666648314</v>
      </c>
      <c r="D7578" s="7">
        <v>126.46969696969698</v>
      </c>
      <c r="E7578" s="7"/>
      <c r="G7578">
        <v>44.83</v>
      </c>
      <c r="H7578" s="12">
        <v>251.6440040380252</v>
      </c>
      <c r="I7578" s="13">
        <f>$D$2*tarifas!$D$12/24</f>
        <v>1.4541666666666666</v>
      </c>
      <c r="J7578" s="13" t="e">
        <f>VLOOKUP(E7578&amp;" "&amp;F7578,tarifas!$A$13:$D$20,4,FALSE)*H7578</f>
        <v>#N/A</v>
      </c>
      <c r="K7578" s="13">
        <f>IF(F7578="COD1",tarifas!$D$11*(SUMIFS($H$11:$H$8770,$F$11:$F$8770,"=COD1",$B$11:$B$8770,"="&amp;B7578)/COUNTIFS($F$11:$F$8770,"=COD1",$B$11:$B$8770,"="&amp;B7578))/COUNTIFS($A$11:$A$8770,"="&amp;A7578,$F$11:$F$8770,"=COD1"),0)</f>
        <v>0</v>
      </c>
      <c r="L7578" s="13" t="e">
        <f>(VLOOKUP(F7578,tarifas!$C$7:$D$10,2,FALSE)+tarifas!$D$21)*datos!H7578</f>
        <v>#N/A</v>
      </c>
      <c r="M7578">
        <v>0</v>
      </c>
      <c r="N7578" s="13" t="e">
        <f t="shared" si="1070"/>
        <v>#N/A</v>
      </c>
      <c r="O7578">
        <f t="shared" si="1071"/>
        <v>0</v>
      </c>
      <c r="P7578" s="12">
        <f t="shared" si="1072"/>
        <v>251.6440040380252</v>
      </c>
      <c r="Q7578">
        <f t="shared" si="1073"/>
        <v>0</v>
      </c>
      <c r="R7578">
        <f>$D$2*tarifas!$D$12/24</f>
        <v>1.4541666666666666</v>
      </c>
      <c r="S7578" t="e">
        <f>VLOOKUP(E7578&amp;" "&amp;F7578,tarifas!$A$13:$D$20,4,FALSE)*P7578</f>
        <v>#N/A</v>
      </c>
      <c r="T7578">
        <f>IF(F7578="COD1",tarifas!$D$11*(SUMIFS($P$11:$P$8770,$F$11:$F$8770,"=COD1",$B$11:$B$8770,"="&amp;B7578)/COUNTIFS($F$11:$F$8770,"=COD1",$B$11:$B$8770,"="&amp;B7578))/COUNTIFS($A$11:$A$8770,"="&amp;A7578,$F$11:$F$8770,"=COD1"),0)</f>
        <v>0</v>
      </c>
      <c r="U7578" t="e">
        <f>(VLOOKUP(F7578,tarifas!$C$7:$D$10,2,FALSE)+tarifas!$D$21)*datos!P7578</f>
        <v>#N/A</v>
      </c>
      <c r="V7578" t="e">
        <f t="shared" si="1074"/>
        <v>#N/A</v>
      </c>
      <c r="W7578">
        <f t="shared" si="1075"/>
        <v>0</v>
      </c>
    </row>
    <row r="7579" spans="1:23" x14ac:dyDescent="0.25">
      <c r="A7579">
        <f t="shared" si="1068"/>
        <v>311</v>
      </c>
      <c r="B7579">
        <f t="shared" si="1069"/>
        <v>11</v>
      </c>
      <c r="C7579" s="1">
        <f t="shared" si="1076"/>
        <v>41955.333333314979</v>
      </c>
      <c r="D7579" s="7">
        <v>349.53030303030306</v>
      </c>
      <c r="E7579" s="7"/>
      <c r="G7579">
        <v>47.14</v>
      </c>
      <c r="H7579" s="12">
        <v>326.36492153920238</v>
      </c>
      <c r="I7579" s="13">
        <f>$D$2*tarifas!$D$12/24</f>
        <v>1.4541666666666666</v>
      </c>
      <c r="J7579" s="13" t="e">
        <f>VLOOKUP(E7579&amp;" "&amp;F7579,tarifas!$A$13:$D$20,4,FALSE)*H7579</f>
        <v>#N/A</v>
      </c>
      <c r="K7579" s="13">
        <f>IF(F7579="COD1",tarifas!$D$11*(SUMIFS($H$11:$H$8770,$F$11:$F$8770,"=COD1",$B$11:$B$8770,"="&amp;B7579)/COUNTIFS($F$11:$F$8770,"=COD1",$B$11:$B$8770,"="&amp;B7579))/COUNTIFS($A$11:$A$8770,"="&amp;A7579,$F$11:$F$8770,"=COD1"),0)</f>
        <v>0</v>
      </c>
      <c r="L7579" s="13" t="e">
        <f>(VLOOKUP(F7579,tarifas!$C$7:$D$10,2,FALSE)+tarifas!$D$21)*datos!H7579</f>
        <v>#N/A</v>
      </c>
      <c r="M7579">
        <v>0.70204</v>
      </c>
      <c r="N7579" s="13" t="e">
        <f t="shared" si="1070"/>
        <v>#N/A</v>
      </c>
      <c r="O7579">
        <f t="shared" si="1071"/>
        <v>0.70204</v>
      </c>
      <c r="P7579" s="12">
        <f t="shared" si="1072"/>
        <v>325.66288153920237</v>
      </c>
      <c r="Q7579">
        <f t="shared" si="1073"/>
        <v>0</v>
      </c>
      <c r="R7579">
        <f>$D$2*tarifas!$D$12/24</f>
        <v>1.4541666666666666</v>
      </c>
      <c r="S7579" t="e">
        <f>VLOOKUP(E7579&amp;" "&amp;F7579,tarifas!$A$13:$D$20,4,FALSE)*P7579</f>
        <v>#N/A</v>
      </c>
      <c r="T7579">
        <f>IF(F7579="COD1",tarifas!$D$11*(SUMIFS($P$11:$P$8770,$F$11:$F$8770,"=COD1",$B$11:$B$8770,"="&amp;B7579)/COUNTIFS($F$11:$F$8770,"=COD1",$B$11:$B$8770,"="&amp;B7579))/COUNTIFS($A$11:$A$8770,"="&amp;A7579,$F$11:$F$8770,"=COD1"),0)</f>
        <v>0</v>
      </c>
      <c r="U7579" t="e">
        <f>(VLOOKUP(F7579,tarifas!$C$7:$D$10,2,FALSE)+tarifas!$D$21)*datos!P7579</f>
        <v>#N/A</v>
      </c>
      <c r="V7579" t="e">
        <f t="shared" si="1074"/>
        <v>#N/A</v>
      </c>
      <c r="W7579">
        <f t="shared" si="1075"/>
        <v>0</v>
      </c>
    </row>
    <row r="7580" spans="1:23" x14ac:dyDescent="0.25">
      <c r="A7580">
        <f t="shared" si="1068"/>
        <v>311</v>
      </c>
      <c r="B7580">
        <f t="shared" si="1069"/>
        <v>11</v>
      </c>
      <c r="C7580" s="1">
        <f t="shared" si="1076"/>
        <v>41955.374999981643</v>
      </c>
      <c r="D7580" s="7">
        <v>497.37878787878793</v>
      </c>
      <c r="E7580" s="7"/>
      <c r="G7580">
        <v>51.58</v>
      </c>
      <c r="H7580" s="12">
        <v>492.29460033011645</v>
      </c>
      <c r="I7580" s="13">
        <f>$D$2*tarifas!$D$12/24</f>
        <v>1.4541666666666666</v>
      </c>
      <c r="J7580" s="13" t="e">
        <f>VLOOKUP(E7580&amp;" "&amp;F7580,tarifas!$A$13:$D$20,4,FALSE)*H7580</f>
        <v>#N/A</v>
      </c>
      <c r="K7580" s="13">
        <f>IF(F7580="COD1",tarifas!$D$11*(SUMIFS($H$11:$H$8770,$F$11:$F$8770,"=COD1",$B$11:$B$8770,"="&amp;B7580)/COUNTIFS($F$11:$F$8770,"=COD1",$B$11:$B$8770,"="&amp;B7580))/COUNTIFS($A$11:$A$8770,"="&amp;A7580,$F$11:$F$8770,"=COD1"),0)</f>
        <v>0</v>
      </c>
      <c r="L7580" s="13" t="e">
        <f>(VLOOKUP(F7580,tarifas!$C$7:$D$10,2,FALSE)+tarifas!$D$21)*datos!H7580</f>
        <v>#N/A</v>
      </c>
      <c r="M7580">
        <v>355.39823999999999</v>
      </c>
      <c r="N7580" s="13" t="e">
        <f t="shared" si="1070"/>
        <v>#N/A</v>
      </c>
      <c r="O7580">
        <f t="shared" si="1071"/>
        <v>355.39823999999999</v>
      </c>
      <c r="P7580" s="12">
        <f t="shared" si="1072"/>
        <v>136.89636033011647</v>
      </c>
      <c r="Q7580">
        <f t="shared" si="1073"/>
        <v>0</v>
      </c>
      <c r="R7580">
        <f>$D$2*tarifas!$D$12/24</f>
        <v>1.4541666666666666</v>
      </c>
      <c r="S7580" t="e">
        <f>VLOOKUP(E7580&amp;" "&amp;F7580,tarifas!$A$13:$D$20,4,FALSE)*P7580</f>
        <v>#N/A</v>
      </c>
      <c r="T7580">
        <f>IF(F7580="COD1",tarifas!$D$11*(SUMIFS($P$11:$P$8770,$F$11:$F$8770,"=COD1",$B$11:$B$8770,"="&amp;B7580)/COUNTIFS($F$11:$F$8770,"=COD1",$B$11:$B$8770,"="&amp;B7580))/COUNTIFS($A$11:$A$8770,"="&amp;A7580,$F$11:$F$8770,"=COD1"),0)</f>
        <v>0</v>
      </c>
      <c r="U7580" t="e">
        <f>(VLOOKUP(F7580,tarifas!$C$7:$D$10,2,FALSE)+tarifas!$D$21)*datos!P7580</f>
        <v>#N/A</v>
      </c>
      <c r="V7580" t="e">
        <f t="shared" si="1074"/>
        <v>#N/A</v>
      </c>
      <c r="W7580">
        <f t="shared" si="1075"/>
        <v>0</v>
      </c>
    </row>
    <row r="7581" spans="1:23" x14ac:dyDescent="0.25">
      <c r="A7581">
        <f t="shared" si="1068"/>
        <v>311</v>
      </c>
      <c r="B7581">
        <f t="shared" si="1069"/>
        <v>11</v>
      </c>
      <c r="C7581" s="1">
        <f t="shared" si="1076"/>
        <v>41955.416666648307</v>
      </c>
      <c r="D7581" s="7">
        <v>587.27272727272725</v>
      </c>
      <c r="E7581" s="7"/>
      <c r="G7581">
        <v>52.1</v>
      </c>
      <c r="H7581" s="12">
        <v>608.45530988424844</v>
      </c>
      <c r="I7581" s="13">
        <f>$D$2*tarifas!$D$12/24</f>
        <v>1.4541666666666666</v>
      </c>
      <c r="J7581" s="13" t="e">
        <f>VLOOKUP(E7581&amp;" "&amp;F7581,tarifas!$A$13:$D$20,4,FALSE)*H7581</f>
        <v>#N/A</v>
      </c>
      <c r="K7581" s="13">
        <f>IF(F7581="COD1",tarifas!$D$11*(SUMIFS($H$11:$H$8770,$F$11:$F$8770,"=COD1",$B$11:$B$8770,"="&amp;B7581)/COUNTIFS($F$11:$F$8770,"=COD1",$B$11:$B$8770,"="&amp;B7581))/COUNTIFS($A$11:$A$8770,"="&amp;A7581,$F$11:$F$8770,"=COD1"),0)</f>
        <v>0</v>
      </c>
      <c r="L7581" s="13" t="e">
        <f>(VLOOKUP(F7581,tarifas!$C$7:$D$10,2,FALSE)+tarifas!$D$21)*datos!H7581</f>
        <v>#N/A</v>
      </c>
      <c r="M7581">
        <v>418.97922</v>
      </c>
      <c r="N7581" s="13" t="e">
        <f t="shared" si="1070"/>
        <v>#N/A</v>
      </c>
      <c r="O7581">
        <f t="shared" si="1071"/>
        <v>418.97922</v>
      </c>
      <c r="P7581" s="12">
        <f t="shared" si="1072"/>
        <v>189.47608988424844</v>
      </c>
      <c r="Q7581">
        <f t="shared" si="1073"/>
        <v>0</v>
      </c>
      <c r="R7581">
        <f>$D$2*tarifas!$D$12/24</f>
        <v>1.4541666666666666</v>
      </c>
      <c r="S7581" t="e">
        <f>VLOOKUP(E7581&amp;" "&amp;F7581,tarifas!$A$13:$D$20,4,FALSE)*P7581</f>
        <v>#N/A</v>
      </c>
      <c r="T7581">
        <f>IF(F7581="COD1",tarifas!$D$11*(SUMIFS($P$11:$P$8770,$F$11:$F$8770,"=COD1",$B$11:$B$8770,"="&amp;B7581)/COUNTIFS($F$11:$F$8770,"=COD1",$B$11:$B$8770,"="&amp;B7581))/COUNTIFS($A$11:$A$8770,"="&amp;A7581,$F$11:$F$8770,"=COD1"),0)</f>
        <v>0</v>
      </c>
      <c r="U7581" t="e">
        <f>(VLOOKUP(F7581,tarifas!$C$7:$D$10,2,FALSE)+tarifas!$D$21)*datos!P7581</f>
        <v>#N/A</v>
      </c>
      <c r="V7581" t="e">
        <f t="shared" si="1074"/>
        <v>#N/A</v>
      </c>
      <c r="W7581">
        <f t="shared" si="1075"/>
        <v>0</v>
      </c>
    </row>
    <row r="7582" spans="1:23" x14ac:dyDescent="0.25">
      <c r="A7582">
        <f t="shared" si="1068"/>
        <v>311</v>
      </c>
      <c r="B7582">
        <f t="shared" si="1069"/>
        <v>11</v>
      </c>
      <c r="C7582" s="1">
        <f t="shared" si="1076"/>
        <v>41955.458333314971</v>
      </c>
      <c r="D7582" s="7">
        <v>602.72727272727275</v>
      </c>
      <c r="E7582" s="7"/>
      <c r="G7582">
        <v>53.02</v>
      </c>
      <c r="H7582" s="12">
        <v>700.33635330340667</v>
      </c>
      <c r="I7582" s="13">
        <f>$D$2*tarifas!$D$12/24</f>
        <v>1.4541666666666666</v>
      </c>
      <c r="J7582" s="13" t="e">
        <f>VLOOKUP(E7582&amp;" "&amp;F7582,tarifas!$A$13:$D$20,4,FALSE)*H7582</f>
        <v>#N/A</v>
      </c>
      <c r="K7582" s="13">
        <f>IF(F7582="COD1",tarifas!$D$11*(SUMIFS($H$11:$H$8770,$F$11:$F$8770,"=COD1",$B$11:$B$8770,"="&amp;B7582)/COUNTIFS($F$11:$F$8770,"=COD1",$B$11:$B$8770,"="&amp;B7582))/COUNTIFS($A$11:$A$8770,"="&amp;A7582,$F$11:$F$8770,"=COD1"),0)</f>
        <v>0</v>
      </c>
      <c r="L7582" s="13" t="e">
        <f>(VLOOKUP(F7582,tarifas!$C$7:$D$10,2,FALSE)+tarifas!$D$21)*datos!H7582</f>
        <v>#N/A</v>
      </c>
      <c r="M7582">
        <v>236.97739000000001</v>
      </c>
      <c r="N7582" s="13" t="e">
        <f t="shared" si="1070"/>
        <v>#N/A</v>
      </c>
      <c r="O7582">
        <f t="shared" si="1071"/>
        <v>236.97739000000001</v>
      </c>
      <c r="P7582" s="12">
        <f t="shared" si="1072"/>
        <v>463.35896330340665</v>
      </c>
      <c r="Q7582">
        <f t="shared" si="1073"/>
        <v>0</v>
      </c>
      <c r="R7582">
        <f>$D$2*tarifas!$D$12/24</f>
        <v>1.4541666666666666</v>
      </c>
      <c r="S7582" t="e">
        <f>VLOOKUP(E7582&amp;" "&amp;F7582,tarifas!$A$13:$D$20,4,FALSE)*P7582</f>
        <v>#N/A</v>
      </c>
      <c r="T7582">
        <f>IF(F7582="COD1",tarifas!$D$11*(SUMIFS($P$11:$P$8770,$F$11:$F$8770,"=COD1",$B$11:$B$8770,"="&amp;B7582)/COUNTIFS($F$11:$F$8770,"=COD1",$B$11:$B$8770,"="&amp;B7582))/COUNTIFS($A$11:$A$8770,"="&amp;A7582,$F$11:$F$8770,"=COD1"),0)</f>
        <v>0</v>
      </c>
      <c r="U7582" t="e">
        <f>(VLOOKUP(F7582,tarifas!$C$7:$D$10,2,FALSE)+tarifas!$D$21)*datos!P7582</f>
        <v>#N/A</v>
      </c>
      <c r="V7582" t="e">
        <f t="shared" si="1074"/>
        <v>#N/A</v>
      </c>
      <c r="W7582">
        <f t="shared" si="1075"/>
        <v>0</v>
      </c>
    </row>
    <row r="7583" spans="1:23" x14ac:dyDescent="0.25">
      <c r="A7583">
        <f t="shared" si="1068"/>
        <v>311</v>
      </c>
      <c r="B7583">
        <f t="shared" si="1069"/>
        <v>11</v>
      </c>
      <c r="C7583" s="1">
        <f t="shared" si="1076"/>
        <v>41955.499999981635</v>
      </c>
      <c r="D7583" s="7">
        <v>575.42424242424238</v>
      </c>
      <c r="E7583" s="7"/>
      <c r="G7583">
        <v>54.87</v>
      </c>
      <c r="H7583" s="12">
        <v>553.73976769252238</v>
      </c>
      <c r="I7583" s="13">
        <f>$D$2*tarifas!$D$12/24</f>
        <v>1.4541666666666666</v>
      </c>
      <c r="J7583" s="13" t="e">
        <f>VLOOKUP(E7583&amp;" "&amp;F7583,tarifas!$A$13:$D$20,4,FALSE)*H7583</f>
        <v>#N/A</v>
      </c>
      <c r="K7583" s="13">
        <f>IF(F7583="COD1",tarifas!$D$11*(SUMIFS($H$11:$H$8770,$F$11:$F$8770,"=COD1",$B$11:$B$8770,"="&amp;B7583)/COUNTIFS($F$11:$F$8770,"=COD1",$B$11:$B$8770,"="&amp;B7583))/COUNTIFS($A$11:$A$8770,"="&amp;A7583,$F$11:$F$8770,"=COD1"),0)</f>
        <v>0</v>
      </c>
      <c r="L7583" s="13" t="e">
        <f>(VLOOKUP(F7583,tarifas!$C$7:$D$10,2,FALSE)+tarifas!$D$21)*datos!H7583</f>
        <v>#N/A</v>
      </c>
      <c r="M7583">
        <v>244.90879999999999</v>
      </c>
      <c r="N7583" s="13" t="e">
        <f t="shared" si="1070"/>
        <v>#N/A</v>
      </c>
      <c r="O7583">
        <f t="shared" si="1071"/>
        <v>244.90879999999999</v>
      </c>
      <c r="P7583" s="12">
        <f t="shared" si="1072"/>
        <v>308.83096769252239</v>
      </c>
      <c r="Q7583">
        <f t="shared" si="1073"/>
        <v>0</v>
      </c>
      <c r="R7583">
        <f>$D$2*tarifas!$D$12/24</f>
        <v>1.4541666666666666</v>
      </c>
      <c r="S7583" t="e">
        <f>VLOOKUP(E7583&amp;" "&amp;F7583,tarifas!$A$13:$D$20,4,FALSE)*P7583</f>
        <v>#N/A</v>
      </c>
      <c r="T7583">
        <f>IF(F7583="COD1",tarifas!$D$11*(SUMIFS($P$11:$P$8770,$F$11:$F$8770,"=COD1",$B$11:$B$8770,"="&amp;B7583)/COUNTIFS($F$11:$F$8770,"=COD1",$B$11:$B$8770,"="&amp;B7583))/COUNTIFS($A$11:$A$8770,"="&amp;A7583,$F$11:$F$8770,"=COD1"),0)</f>
        <v>0</v>
      </c>
      <c r="U7583" t="e">
        <f>(VLOOKUP(F7583,tarifas!$C$7:$D$10,2,FALSE)+tarifas!$D$21)*datos!P7583</f>
        <v>#N/A</v>
      </c>
      <c r="V7583" t="e">
        <f t="shared" si="1074"/>
        <v>#N/A</v>
      </c>
      <c r="W7583">
        <f t="shared" si="1075"/>
        <v>0</v>
      </c>
    </row>
    <row r="7584" spans="1:23" x14ac:dyDescent="0.25">
      <c r="A7584">
        <f t="shared" si="1068"/>
        <v>311</v>
      </c>
      <c r="B7584">
        <f t="shared" si="1069"/>
        <v>11</v>
      </c>
      <c r="C7584" s="1">
        <f t="shared" si="1076"/>
        <v>41955.5416666483</v>
      </c>
      <c r="D7584" s="7">
        <v>506.39393939393938</v>
      </c>
      <c r="E7584" s="7"/>
      <c r="G7584">
        <v>54.87</v>
      </c>
      <c r="H7584" s="12">
        <v>472.58840327528117</v>
      </c>
      <c r="I7584" s="13">
        <f>$D$2*tarifas!$D$12/24</f>
        <v>1.4541666666666666</v>
      </c>
      <c r="J7584" s="13" t="e">
        <f>VLOOKUP(E7584&amp;" "&amp;F7584,tarifas!$A$13:$D$20,4,FALSE)*H7584</f>
        <v>#N/A</v>
      </c>
      <c r="K7584" s="13">
        <f>IF(F7584="COD1",tarifas!$D$11*(SUMIFS($H$11:$H$8770,$F$11:$F$8770,"=COD1",$B$11:$B$8770,"="&amp;B7584)/COUNTIFS($F$11:$F$8770,"=COD1",$B$11:$B$8770,"="&amp;B7584))/COUNTIFS($A$11:$A$8770,"="&amp;A7584,$F$11:$F$8770,"=COD1"),0)</f>
        <v>0</v>
      </c>
      <c r="L7584" s="13" t="e">
        <f>(VLOOKUP(F7584,tarifas!$C$7:$D$10,2,FALSE)+tarifas!$D$21)*datos!H7584</f>
        <v>#N/A</v>
      </c>
      <c r="M7584">
        <v>23.401679999999999</v>
      </c>
      <c r="N7584" s="13" t="e">
        <f t="shared" si="1070"/>
        <v>#N/A</v>
      </c>
      <c r="O7584">
        <f t="shared" si="1071"/>
        <v>23.401679999999999</v>
      </c>
      <c r="P7584" s="12">
        <f t="shared" si="1072"/>
        <v>449.18672327528117</v>
      </c>
      <c r="Q7584">
        <f t="shared" si="1073"/>
        <v>0</v>
      </c>
      <c r="R7584">
        <f>$D$2*tarifas!$D$12/24</f>
        <v>1.4541666666666666</v>
      </c>
      <c r="S7584" t="e">
        <f>VLOOKUP(E7584&amp;" "&amp;F7584,tarifas!$A$13:$D$20,4,FALSE)*P7584</f>
        <v>#N/A</v>
      </c>
      <c r="T7584">
        <f>IF(F7584="COD1",tarifas!$D$11*(SUMIFS($P$11:$P$8770,$F$11:$F$8770,"=COD1",$B$11:$B$8770,"="&amp;B7584)/COUNTIFS($F$11:$F$8770,"=COD1",$B$11:$B$8770,"="&amp;B7584))/COUNTIFS($A$11:$A$8770,"="&amp;A7584,$F$11:$F$8770,"=COD1"),0)</f>
        <v>0</v>
      </c>
      <c r="U7584" t="e">
        <f>(VLOOKUP(F7584,tarifas!$C$7:$D$10,2,FALSE)+tarifas!$D$21)*datos!P7584</f>
        <v>#N/A</v>
      </c>
      <c r="V7584" t="e">
        <f t="shared" si="1074"/>
        <v>#N/A</v>
      </c>
      <c r="W7584">
        <f t="shared" si="1075"/>
        <v>0</v>
      </c>
    </row>
    <row r="7585" spans="1:23" x14ac:dyDescent="0.25">
      <c r="A7585">
        <f t="shared" si="1068"/>
        <v>311</v>
      </c>
      <c r="B7585">
        <f t="shared" si="1069"/>
        <v>11</v>
      </c>
      <c r="C7585" s="1">
        <f t="shared" si="1076"/>
        <v>41955.583333314964</v>
      </c>
      <c r="D7585" s="7">
        <v>373.22727272727275</v>
      </c>
      <c r="E7585" s="7"/>
      <c r="G7585">
        <v>53.02</v>
      </c>
      <c r="H7585" s="12">
        <v>621.70882648588929</v>
      </c>
      <c r="I7585" s="13">
        <f>$D$2*tarifas!$D$12/24</f>
        <v>1.4541666666666666</v>
      </c>
      <c r="J7585" s="13" t="e">
        <f>VLOOKUP(E7585&amp;" "&amp;F7585,tarifas!$A$13:$D$20,4,FALSE)*H7585</f>
        <v>#N/A</v>
      </c>
      <c r="K7585" s="13">
        <f>IF(F7585="COD1",tarifas!$D$11*(SUMIFS($H$11:$H$8770,$F$11:$F$8770,"=COD1",$B$11:$B$8770,"="&amp;B7585)/COUNTIFS($F$11:$F$8770,"=COD1",$B$11:$B$8770,"="&amp;B7585))/COUNTIFS($A$11:$A$8770,"="&amp;A7585,$F$11:$F$8770,"=COD1"),0)</f>
        <v>0</v>
      </c>
      <c r="L7585" s="13" t="e">
        <f>(VLOOKUP(F7585,tarifas!$C$7:$D$10,2,FALSE)+tarifas!$D$21)*datos!H7585</f>
        <v>#N/A</v>
      </c>
      <c r="M7585">
        <v>28.40832</v>
      </c>
      <c r="N7585" s="13" t="e">
        <f t="shared" si="1070"/>
        <v>#N/A</v>
      </c>
      <c r="O7585">
        <f t="shared" si="1071"/>
        <v>28.40832</v>
      </c>
      <c r="P7585" s="12">
        <f t="shared" si="1072"/>
        <v>593.30050648588929</v>
      </c>
      <c r="Q7585">
        <f t="shared" si="1073"/>
        <v>0</v>
      </c>
      <c r="R7585">
        <f>$D$2*tarifas!$D$12/24</f>
        <v>1.4541666666666666</v>
      </c>
      <c r="S7585" t="e">
        <f>VLOOKUP(E7585&amp;" "&amp;F7585,tarifas!$A$13:$D$20,4,FALSE)*P7585</f>
        <v>#N/A</v>
      </c>
      <c r="T7585">
        <f>IF(F7585="COD1",tarifas!$D$11*(SUMIFS($P$11:$P$8770,$F$11:$F$8770,"=COD1",$B$11:$B$8770,"="&amp;B7585)/COUNTIFS($F$11:$F$8770,"=COD1",$B$11:$B$8770,"="&amp;B7585))/COUNTIFS($A$11:$A$8770,"="&amp;A7585,$F$11:$F$8770,"=COD1"),0)</f>
        <v>0</v>
      </c>
      <c r="U7585" t="e">
        <f>(VLOOKUP(F7585,tarifas!$C$7:$D$10,2,FALSE)+tarifas!$D$21)*datos!P7585</f>
        <v>#N/A</v>
      </c>
      <c r="V7585" t="e">
        <f t="shared" si="1074"/>
        <v>#N/A</v>
      </c>
      <c r="W7585">
        <f t="shared" si="1075"/>
        <v>0</v>
      </c>
    </row>
    <row r="7586" spans="1:23" x14ac:dyDescent="0.25">
      <c r="A7586">
        <f t="shared" si="1068"/>
        <v>311</v>
      </c>
      <c r="B7586">
        <f t="shared" si="1069"/>
        <v>11</v>
      </c>
      <c r="C7586" s="1">
        <f t="shared" si="1076"/>
        <v>41955.624999981628</v>
      </c>
      <c r="D7586" s="7">
        <v>179.78787878787878</v>
      </c>
      <c r="E7586" s="7"/>
      <c r="G7586">
        <v>52.1</v>
      </c>
      <c r="H7586" s="12">
        <v>662.39439960554751</v>
      </c>
      <c r="I7586" s="13">
        <f>$D$2*tarifas!$D$12/24</f>
        <v>1.4541666666666666</v>
      </c>
      <c r="J7586" s="13" t="e">
        <f>VLOOKUP(E7586&amp;" "&amp;F7586,tarifas!$A$13:$D$20,4,FALSE)*H7586</f>
        <v>#N/A</v>
      </c>
      <c r="K7586" s="13">
        <f>IF(F7586="COD1",tarifas!$D$11*(SUMIFS($H$11:$H$8770,$F$11:$F$8770,"=COD1",$B$11:$B$8770,"="&amp;B7586)/COUNTIFS($F$11:$F$8770,"=COD1",$B$11:$B$8770,"="&amp;B7586))/COUNTIFS($A$11:$A$8770,"="&amp;A7586,$F$11:$F$8770,"=COD1"),0)</f>
        <v>0</v>
      </c>
      <c r="L7586" s="13" t="e">
        <f>(VLOOKUP(F7586,tarifas!$C$7:$D$10,2,FALSE)+tarifas!$D$21)*datos!H7586</f>
        <v>#N/A</v>
      </c>
      <c r="M7586">
        <v>191.38801999999998</v>
      </c>
      <c r="N7586" s="13" t="e">
        <f t="shared" si="1070"/>
        <v>#N/A</v>
      </c>
      <c r="O7586">
        <f t="shared" si="1071"/>
        <v>191.38801999999998</v>
      </c>
      <c r="P7586" s="12">
        <f t="shared" si="1072"/>
        <v>471.00637960554752</v>
      </c>
      <c r="Q7586">
        <f t="shared" si="1073"/>
        <v>0</v>
      </c>
      <c r="R7586">
        <f>$D$2*tarifas!$D$12/24</f>
        <v>1.4541666666666666</v>
      </c>
      <c r="S7586" t="e">
        <f>VLOOKUP(E7586&amp;" "&amp;F7586,tarifas!$A$13:$D$20,4,FALSE)*P7586</f>
        <v>#N/A</v>
      </c>
      <c r="T7586">
        <f>IF(F7586="COD1",tarifas!$D$11*(SUMIFS($P$11:$P$8770,$F$11:$F$8770,"=COD1",$B$11:$B$8770,"="&amp;B7586)/COUNTIFS($F$11:$F$8770,"=COD1",$B$11:$B$8770,"="&amp;B7586))/COUNTIFS($A$11:$A$8770,"="&amp;A7586,$F$11:$F$8770,"=COD1"),0)</f>
        <v>0</v>
      </c>
      <c r="U7586" t="e">
        <f>(VLOOKUP(F7586,tarifas!$C$7:$D$10,2,FALSE)+tarifas!$D$21)*datos!P7586</f>
        <v>#N/A</v>
      </c>
      <c r="V7586" t="e">
        <f t="shared" si="1074"/>
        <v>#N/A</v>
      </c>
      <c r="W7586">
        <f t="shared" si="1075"/>
        <v>0</v>
      </c>
    </row>
    <row r="7587" spans="1:23" x14ac:dyDescent="0.25">
      <c r="A7587">
        <f t="shared" si="1068"/>
        <v>311</v>
      </c>
      <c r="B7587">
        <f t="shared" si="1069"/>
        <v>11</v>
      </c>
      <c r="C7587" s="1">
        <f t="shared" si="1076"/>
        <v>41955.666666648292</v>
      </c>
      <c r="D7587" s="7">
        <v>0</v>
      </c>
      <c r="E7587" s="7"/>
      <c r="G7587">
        <v>55.96</v>
      </c>
      <c r="H7587" s="12">
        <v>711.11093873970833</v>
      </c>
      <c r="I7587" s="13">
        <f>$D$2*tarifas!$D$12/24</f>
        <v>1.4541666666666666</v>
      </c>
      <c r="J7587" s="13" t="e">
        <f>VLOOKUP(E7587&amp;" "&amp;F7587,tarifas!$A$13:$D$20,4,FALSE)*H7587</f>
        <v>#N/A</v>
      </c>
      <c r="K7587" s="13">
        <f>IF(F7587="COD1",tarifas!$D$11*(SUMIFS($H$11:$H$8770,$F$11:$F$8770,"=COD1",$B$11:$B$8770,"="&amp;B7587)/COUNTIFS($F$11:$F$8770,"=COD1",$B$11:$B$8770,"="&amp;B7587))/COUNTIFS($A$11:$A$8770,"="&amp;A7587,$F$11:$F$8770,"=COD1"),0)</f>
        <v>0</v>
      </c>
      <c r="L7587" s="13" t="e">
        <f>(VLOOKUP(F7587,tarifas!$C$7:$D$10,2,FALSE)+tarifas!$D$21)*datos!H7587</f>
        <v>#N/A</v>
      </c>
      <c r="M7587">
        <v>0</v>
      </c>
      <c r="N7587" s="13" t="e">
        <f t="shared" si="1070"/>
        <v>#N/A</v>
      </c>
      <c r="O7587">
        <f t="shared" si="1071"/>
        <v>0</v>
      </c>
      <c r="P7587" s="12">
        <f t="shared" si="1072"/>
        <v>711.11093873970833</v>
      </c>
      <c r="Q7587">
        <f t="shared" si="1073"/>
        <v>0</v>
      </c>
      <c r="R7587">
        <f>$D$2*tarifas!$D$12/24</f>
        <v>1.4541666666666666</v>
      </c>
      <c r="S7587" t="e">
        <f>VLOOKUP(E7587&amp;" "&amp;F7587,tarifas!$A$13:$D$20,4,FALSE)*P7587</f>
        <v>#N/A</v>
      </c>
      <c r="T7587">
        <f>IF(F7587="COD1",tarifas!$D$11*(SUMIFS($P$11:$P$8770,$F$11:$F$8770,"=COD1",$B$11:$B$8770,"="&amp;B7587)/COUNTIFS($F$11:$F$8770,"=COD1",$B$11:$B$8770,"="&amp;B7587))/COUNTIFS($A$11:$A$8770,"="&amp;A7587,$F$11:$F$8770,"=COD1"),0)</f>
        <v>0</v>
      </c>
      <c r="U7587" t="e">
        <f>(VLOOKUP(F7587,tarifas!$C$7:$D$10,2,FALSE)+tarifas!$D$21)*datos!P7587</f>
        <v>#N/A</v>
      </c>
      <c r="V7587" t="e">
        <f t="shared" si="1074"/>
        <v>#N/A</v>
      </c>
      <c r="W7587">
        <f t="shared" si="1075"/>
        <v>0</v>
      </c>
    </row>
    <row r="7588" spans="1:23" x14ac:dyDescent="0.25">
      <c r="A7588">
        <f t="shared" si="1068"/>
        <v>311</v>
      </c>
      <c r="B7588">
        <f t="shared" si="1069"/>
        <v>11</v>
      </c>
      <c r="C7588" s="1">
        <f t="shared" si="1076"/>
        <v>41955.708333314957</v>
      </c>
      <c r="D7588" s="7">
        <v>0</v>
      </c>
      <c r="E7588" s="7"/>
      <c r="G7588">
        <v>60.7</v>
      </c>
      <c r="H7588" s="12">
        <v>599.99665139691092</v>
      </c>
      <c r="I7588" s="13">
        <f>$D$2*tarifas!$D$12/24</f>
        <v>1.4541666666666666</v>
      </c>
      <c r="J7588" s="13" t="e">
        <f>VLOOKUP(E7588&amp;" "&amp;F7588,tarifas!$A$13:$D$20,4,FALSE)*H7588</f>
        <v>#N/A</v>
      </c>
      <c r="K7588" s="13">
        <f>IF(F7588="COD1",tarifas!$D$11*(SUMIFS($H$11:$H$8770,$F$11:$F$8770,"=COD1",$B$11:$B$8770,"="&amp;B7588)/COUNTIFS($F$11:$F$8770,"=COD1",$B$11:$B$8770,"="&amp;B7588))/COUNTIFS($A$11:$A$8770,"="&amp;A7588,$F$11:$F$8770,"=COD1"),0)</f>
        <v>0</v>
      </c>
      <c r="L7588" s="13" t="e">
        <f>(VLOOKUP(F7588,tarifas!$C$7:$D$10,2,FALSE)+tarifas!$D$21)*datos!H7588</f>
        <v>#N/A</v>
      </c>
      <c r="M7588">
        <v>0</v>
      </c>
      <c r="N7588" s="13" t="e">
        <f t="shared" si="1070"/>
        <v>#N/A</v>
      </c>
      <c r="O7588">
        <f t="shared" si="1071"/>
        <v>0</v>
      </c>
      <c r="P7588" s="12">
        <f t="shared" si="1072"/>
        <v>599.99665139691092</v>
      </c>
      <c r="Q7588">
        <f t="shared" si="1073"/>
        <v>0</v>
      </c>
      <c r="R7588">
        <f>$D$2*tarifas!$D$12/24</f>
        <v>1.4541666666666666</v>
      </c>
      <c r="S7588" t="e">
        <f>VLOOKUP(E7588&amp;" "&amp;F7588,tarifas!$A$13:$D$20,4,FALSE)*P7588</f>
        <v>#N/A</v>
      </c>
      <c r="T7588">
        <f>IF(F7588="COD1",tarifas!$D$11*(SUMIFS($P$11:$P$8770,$F$11:$F$8770,"=COD1",$B$11:$B$8770,"="&amp;B7588)/COUNTIFS($F$11:$F$8770,"=COD1",$B$11:$B$8770,"="&amp;B7588))/COUNTIFS($A$11:$A$8770,"="&amp;A7588,$F$11:$F$8770,"=COD1"),0)</f>
        <v>0</v>
      </c>
      <c r="U7588" t="e">
        <f>(VLOOKUP(F7588,tarifas!$C$7:$D$10,2,FALSE)+tarifas!$D$21)*datos!P7588</f>
        <v>#N/A</v>
      </c>
      <c r="V7588" t="e">
        <f t="shared" si="1074"/>
        <v>#N/A</v>
      </c>
      <c r="W7588">
        <f t="shared" si="1075"/>
        <v>0</v>
      </c>
    </row>
    <row r="7589" spans="1:23" x14ac:dyDescent="0.25">
      <c r="A7589">
        <f t="shared" si="1068"/>
        <v>311</v>
      </c>
      <c r="B7589">
        <f t="shared" si="1069"/>
        <v>11</v>
      </c>
      <c r="C7589" s="1">
        <f t="shared" si="1076"/>
        <v>41955.749999981621</v>
      </c>
      <c r="D7589" s="7">
        <v>0</v>
      </c>
      <c r="E7589" s="7"/>
      <c r="G7589">
        <v>66.010000000000005</v>
      </c>
      <c r="H7589" s="12">
        <v>474.86696603093782</v>
      </c>
      <c r="I7589" s="13">
        <f>$D$2*tarifas!$D$12/24</f>
        <v>1.4541666666666666</v>
      </c>
      <c r="J7589" s="13" t="e">
        <f>VLOOKUP(E7589&amp;" "&amp;F7589,tarifas!$A$13:$D$20,4,FALSE)*H7589</f>
        <v>#N/A</v>
      </c>
      <c r="K7589" s="13">
        <f>IF(F7589="COD1",tarifas!$D$11*(SUMIFS($H$11:$H$8770,$F$11:$F$8770,"=COD1",$B$11:$B$8770,"="&amp;B7589)/COUNTIFS($F$11:$F$8770,"=COD1",$B$11:$B$8770,"="&amp;B7589))/COUNTIFS($A$11:$A$8770,"="&amp;A7589,$F$11:$F$8770,"=COD1"),0)</f>
        <v>0</v>
      </c>
      <c r="L7589" s="13" t="e">
        <f>(VLOOKUP(F7589,tarifas!$C$7:$D$10,2,FALSE)+tarifas!$D$21)*datos!H7589</f>
        <v>#N/A</v>
      </c>
      <c r="M7589">
        <v>0</v>
      </c>
      <c r="N7589" s="13" t="e">
        <f t="shared" si="1070"/>
        <v>#N/A</v>
      </c>
      <c r="O7589">
        <f t="shared" si="1071"/>
        <v>0</v>
      </c>
      <c r="P7589" s="12">
        <f t="shared" si="1072"/>
        <v>474.86696603093782</v>
      </c>
      <c r="Q7589">
        <f t="shared" si="1073"/>
        <v>0</v>
      </c>
      <c r="R7589">
        <f>$D$2*tarifas!$D$12/24</f>
        <v>1.4541666666666666</v>
      </c>
      <c r="S7589" t="e">
        <f>VLOOKUP(E7589&amp;" "&amp;F7589,tarifas!$A$13:$D$20,4,FALSE)*P7589</f>
        <v>#N/A</v>
      </c>
      <c r="T7589">
        <f>IF(F7589="COD1",tarifas!$D$11*(SUMIFS($P$11:$P$8770,$F$11:$F$8770,"=COD1",$B$11:$B$8770,"="&amp;B7589)/COUNTIFS($F$11:$F$8770,"=COD1",$B$11:$B$8770,"="&amp;B7589))/COUNTIFS($A$11:$A$8770,"="&amp;A7589,$F$11:$F$8770,"=COD1"),0)</f>
        <v>0</v>
      </c>
      <c r="U7589" t="e">
        <f>(VLOOKUP(F7589,tarifas!$C$7:$D$10,2,FALSE)+tarifas!$D$21)*datos!P7589</f>
        <v>#N/A</v>
      </c>
      <c r="V7589" t="e">
        <f t="shared" si="1074"/>
        <v>#N/A</v>
      </c>
      <c r="W7589">
        <f t="shared" si="1075"/>
        <v>0</v>
      </c>
    </row>
    <row r="7590" spans="1:23" x14ac:dyDescent="0.25">
      <c r="A7590">
        <f t="shared" si="1068"/>
        <v>311</v>
      </c>
      <c r="B7590">
        <f t="shared" si="1069"/>
        <v>11</v>
      </c>
      <c r="C7590" s="1">
        <f t="shared" si="1076"/>
        <v>41955.791666648285</v>
      </c>
      <c r="D7590" s="7">
        <v>0</v>
      </c>
      <c r="E7590" s="7"/>
      <c r="G7590">
        <v>64</v>
      </c>
      <c r="H7590" s="12">
        <v>356.954047018518</v>
      </c>
      <c r="I7590" s="13">
        <f>$D$2*tarifas!$D$12/24</f>
        <v>1.4541666666666666</v>
      </c>
      <c r="J7590" s="13" t="e">
        <f>VLOOKUP(E7590&amp;" "&amp;F7590,tarifas!$A$13:$D$20,4,FALSE)*H7590</f>
        <v>#N/A</v>
      </c>
      <c r="K7590" s="13">
        <f>IF(F7590="COD1",tarifas!$D$11*(SUMIFS($H$11:$H$8770,$F$11:$F$8770,"=COD1",$B$11:$B$8770,"="&amp;B7590)/COUNTIFS($F$11:$F$8770,"=COD1",$B$11:$B$8770,"="&amp;B7590))/COUNTIFS($A$11:$A$8770,"="&amp;A7590,$F$11:$F$8770,"=COD1"),0)</f>
        <v>0</v>
      </c>
      <c r="L7590" s="13" t="e">
        <f>(VLOOKUP(F7590,tarifas!$C$7:$D$10,2,FALSE)+tarifas!$D$21)*datos!H7590</f>
        <v>#N/A</v>
      </c>
      <c r="M7590">
        <v>0</v>
      </c>
      <c r="N7590" s="13" t="e">
        <f t="shared" si="1070"/>
        <v>#N/A</v>
      </c>
      <c r="O7590">
        <f t="shared" si="1071"/>
        <v>0</v>
      </c>
      <c r="P7590" s="12">
        <f t="shared" si="1072"/>
        <v>356.954047018518</v>
      </c>
      <c r="Q7590">
        <f t="shared" si="1073"/>
        <v>0</v>
      </c>
      <c r="R7590">
        <f>$D$2*tarifas!$D$12/24</f>
        <v>1.4541666666666666</v>
      </c>
      <c r="S7590" t="e">
        <f>VLOOKUP(E7590&amp;" "&amp;F7590,tarifas!$A$13:$D$20,4,FALSE)*P7590</f>
        <v>#N/A</v>
      </c>
      <c r="T7590">
        <f>IF(F7590="COD1",tarifas!$D$11*(SUMIFS($P$11:$P$8770,$F$11:$F$8770,"=COD1",$B$11:$B$8770,"="&amp;B7590)/COUNTIFS($F$11:$F$8770,"=COD1",$B$11:$B$8770,"="&amp;B7590))/COUNTIFS($A$11:$A$8770,"="&amp;A7590,$F$11:$F$8770,"=COD1"),0)</f>
        <v>0</v>
      </c>
      <c r="U7590" t="e">
        <f>(VLOOKUP(F7590,tarifas!$C$7:$D$10,2,FALSE)+tarifas!$D$21)*datos!P7590</f>
        <v>#N/A</v>
      </c>
      <c r="V7590" t="e">
        <f t="shared" si="1074"/>
        <v>#N/A</v>
      </c>
      <c r="W7590">
        <f t="shared" si="1075"/>
        <v>0</v>
      </c>
    </row>
    <row r="7591" spans="1:23" x14ac:dyDescent="0.25">
      <c r="A7591">
        <f t="shared" si="1068"/>
        <v>311</v>
      </c>
      <c r="B7591">
        <f t="shared" si="1069"/>
        <v>11</v>
      </c>
      <c r="C7591" s="1">
        <f t="shared" si="1076"/>
        <v>41955.833333314949</v>
      </c>
      <c r="D7591" s="7">
        <v>0</v>
      </c>
      <c r="E7591" s="7"/>
      <c r="G7591">
        <v>62.1</v>
      </c>
      <c r="H7591" s="12">
        <v>282.28472364596684</v>
      </c>
      <c r="I7591" s="13">
        <f>$D$2*tarifas!$D$12/24</f>
        <v>1.4541666666666666</v>
      </c>
      <c r="J7591" s="13" t="e">
        <f>VLOOKUP(E7591&amp;" "&amp;F7591,tarifas!$A$13:$D$20,4,FALSE)*H7591</f>
        <v>#N/A</v>
      </c>
      <c r="K7591" s="13">
        <f>IF(F7591="COD1",tarifas!$D$11*(SUMIFS($H$11:$H$8770,$F$11:$F$8770,"=COD1",$B$11:$B$8770,"="&amp;B7591)/COUNTIFS($F$11:$F$8770,"=COD1",$B$11:$B$8770,"="&amp;B7591))/COUNTIFS($A$11:$A$8770,"="&amp;A7591,$F$11:$F$8770,"=COD1"),0)</f>
        <v>0</v>
      </c>
      <c r="L7591" s="13" t="e">
        <f>(VLOOKUP(F7591,tarifas!$C$7:$D$10,2,FALSE)+tarifas!$D$21)*datos!H7591</f>
        <v>#N/A</v>
      </c>
      <c r="M7591">
        <v>0</v>
      </c>
      <c r="N7591" s="13" t="e">
        <f t="shared" si="1070"/>
        <v>#N/A</v>
      </c>
      <c r="O7591">
        <f t="shared" si="1071"/>
        <v>0</v>
      </c>
      <c r="P7591" s="12">
        <f t="shared" si="1072"/>
        <v>282.28472364596684</v>
      </c>
      <c r="Q7591">
        <f t="shared" si="1073"/>
        <v>0</v>
      </c>
      <c r="R7591">
        <f>$D$2*tarifas!$D$12/24</f>
        <v>1.4541666666666666</v>
      </c>
      <c r="S7591" t="e">
        <f>VLOOKUP(E7591&amp;" "&amp;F7591,tarifas!$A$13:$D$20,4,FALSE)*P7591</f>
        <v>#N/A</v>
      </c>
      <c r="T7591">
        <f>IF(F7591="COD1",tarifas!$D$11*(SUMIFS($P$11:$P$8770,$F$11:$F$8770,"=COD1",$B$11:$B$8770,"="&amp;B7591)/COUNTIFS($F$11:$F$8770,"=COD1",$B$11:$B$8770,"="&amp;B7591))/COUNTIFS($A$11:$A$8770,"="&amp;A7591,$F$11:$F$8770,"=COD1"),0)</f>
        <v>0</v>
      </c>
      <c r="U7591" t="e">
        <f>(VLOOKUP(F7591,tarifas!$C$7:$D$10,2,FALSE)+tarifas!$D$21)*datos!P7591</f>
        <v>#N/A</v>
      </c>
      <c r="V7591" t="e">
        <f t="shared" si="1074"/>
        <v>#N/A</v>
      </c>
      <c r="W7591">
        <f t="shared" si="1075"/>
        <v>0</v>
      </c>
    </row>
    <row r="7592" spans="1:23" x14ac:dyDescent="0.25">
      <c r="A7592">
        <f t="shared" si="1068"/>
        <v>311</v>
      </c>
      <c r="B7592">
        <f t="shared" si="1069"/>
        <v>11</v>
      </c>
      <c r="C7592" s="1">
        <f t="shared" si="1076"/>
        <v>41955.874999981614</v>
      </c>
      <c r="D7592" s="7">
        <v>0</v>
      </c>
      <c r="E7592" s="7"/>
      <c r="G7592">
        <v>59.75</v>
      </c>
      <c r="H7592" s="12">
        <v>258.78417568632983</v>
      </c>
      <c r="I7592" s="13">
        <f>$D$2*tarifas!$D$12/24</f>
        <v>1.4541666666666666</v>
      </c>
      <c r="J7592" s="13" t="e">
        <f>VLOOKUP(E7592&amp;" "&amp;F7592,tarifas!$A$13:$D$20,4,FALSE)*H7592</f>
        <v>#N/A</v>
      </c>
      <c r="K7592" s="13">
        <f>IF(F7592="COD1",tarifas!$D$11*(SUMIFS($H$11:$H$8770,$F$11:$F$8770,"=COD1",$B$11:$B$8770,"="&amp;B7592)/COUNTIFS($F$11:$F$8770,"=COD1",$B$11:$B$8770,"="&amp;B7592))/COUNTIFS($A$11:$A$8770,"="&amp;A7592,$F$11:$F$8770,"=COD1"),0)</f>
        <v>0</v>
      </c>
      <c r="L7592" s="13" t="e">
        <f>(VLOOKUP(F7592,tarifas!$C$7:$D$10,2,FALSE)+tarifas!$D$21)*datos!H7592</f>
        <v>#N/A</v>
      </c>
      <c r="M7592">
        <v>0</v>
      </c>
      <c r="N7592" s="13" t="e">
        <f t="shared" si="1070"/>
        <v>#N/A</v>
      </c>
      <c r="O7592">
        <f t="shared" si="1071"/>
        <v>0</v>
      </c>
      <c r="P7592" s="12">
        <f t="shared" si="1072"/>
        <v>258.78417568632983</v>
      </c>
      <c r="Q7592">
        <f t="shared" si="1073"/>
        <v>0</v>
      </c>
      <c r="R7592">
        <f>$D$2*tarifas!$D$12/24</f>
        <v>1.4541666666666666</v>
      </c>
      <c r="S7592" t="e">
        <f>VLOOKUP(E7592&amp;" "&amp;F7592,tarifas!$A$13:$D$20,4,FALSE)*P7592</f>
        <v>#N/A</v>
      </c>
      <c r="T7592">
        <f>IF(F7592="COD1",tarifas!$D$11*(SUMIFS($P$11:$P$8770,$F$11:$F$8770,"=COD1",$B$11:$B$8770,"="&amp;B7592)/COUNTIFS($F$11:$F$8770,"=COD1",$B$11:$B$8770,"="&amp;B7592))/COUNTIFS($A$11:$A$8770,"="&amp;A7592,$F$11:$F$8770,"=COD1"),0)</f>
        <v>0</v>
      </c>
      <c r="U7592" t="e">
        <f>(VLOOKUP(F7592,tarifas!$C$7:$D$10,2,FALSE)+tarifas!$D$21)*datos!P7592</f>
        <v>#N/A</v>
      </c>
      <c r="V7592" t="e">
        <f t="shared" si="1074"/>
        <v>#N/A</v>
      </c>
      <c r="W7592">
        <f t="shared" si="1075"/>
        <v>0</v>
      </c>
    </row>
    <row r="7593" spans="1:23" x14ac:dyDescent="0.25">
      <c r="A7593">
        <f t="shared" si="1068"/>
        <v>311</v>
      </c>
      <c r="B7593">
        <f t="shared" si="1069"/>
        <v>11</v>
      </c>
      <c r="C7593" s="1">
        <f t="shared" si="1076"/>
        <v>41955.916666648278</v>
      </c>
      <c r="D7593" s="7">
        <v>0</v>
      </c>
      <c r="E7593" s="7"/>
      <c r="G7593">
        <v>54.87</v>
      </c>
      <c r="H7593" s="12">
        <v>251.67237205922007</v>
      </c>
      <c r="I7593" s="13">
        <f>$D$2*tarifas!$D$12/24</f>
        <v>1.4541666666666666</v>
      </c>
      <c r="J7593" s="13" t="e">
        <f>VLOOKUP(E7593&amp;" "&amp;F7593,tarifas!$A$13:$D$20,4,FALSE)*H7593</f>
        <v>#N/A</v>
      </c>
      <c r="K7593" s="13">
        <f>IF(F7593="COD1",tarifas!$D$11*(SUMIFS($H$11:$H$8770,$F$11:$F$8770,"=COD1",$B$11:$B$8770,"="&amp;B7593)/COUNTIFS($F$11:$F$8770,"=COD1",$B$11:$B$8770,"="&amp;B7593))/COUNTIFS($A$11:$A$8770,"="&amp;A7593,$F$11:$F$8770,"=COD1"),0)</f>
        <v>0</v>
      </c>
      <c r="L7593" s="13" t="e">
        <f>(VLOOKUP(F7593,tarifas!$C$7:$D$10,2,FALSE)+tarifas!$D$21)*datos!H7593</f>
        <v>#N/A</v>
      </c>
      <c r="M7593">
        <v>0</v>
      </c>
      <c r="N7593" s="13" t="e">
        <f t="shared" si="1070"/>
        <v>#N/A</v>
      </c>
      <c r="O7593">
        <f t="shared" si="1071"/>
        <v>0</v>
      </c>
      <c r="P7593" s="12">
        <f t="shared" si="1072"/>
        <v>251.67237205922007</v>
      </c>
      <c r="Q7593">
        <f t="shared" si="1073"/>
        <v>0</v>
      </c>
      <c r="R7593">
        <f>$D$2*tarifas!$D$12/24</f>
        <v>1.4541666666666666</v>
      </c>
      <c r="S7593" t="e">
        <f>VLOOKUP(E7593&amp;" "&amp;F7593,tarifas!$A$13:$D$20,4,FALSE)*P7593</f>
        <v>#N/A</v>
      </c>
      <c r="T7593">
        <f>IF(F7593="COD1",tarifas!$D$11*(SUMIFS($P$11:$P$8770,$F$11:$F$8770,"=COD1",$B$11:$B$8770,"="&amp;B7593)/COUNTIFS($F$11:$F$8770,"=COD1",$B$11:$B$8770,"="&amp;B7593))/COUNTIFS($A$11:$A$8770,"="&amp;A7593,$F$11:$F$8770,"=COD1"),0)</f>
        <v>0</v>
      </c>
      <c r="U7593" t="e">
        <f>(VLOOKUP(F7593,tarifas!$C$7:$D$10,2,FALSE)+tarifas!$D$21)*datos!P7593</f>
        <v>#N/A</v>
      </c>
      <c r="V7593" t="e">
        <f t="shared" si="1074"/>
        <v>#N/A</v>
      </c>
      <c r="W7593">
        <f t="shared" si="1075"/>
        <v>0</v>
      </c>
    </row>
    <row r="7594" spans="1:23" x14ac:dyDescent="0.25">
      <c r="A7594">
        <f t="shared" si="1068"/>
        <v>311</v>
      </c>
      <c r="B7594">
        <f t="shared" si="1069"/>
        <v>11</v>
      </c>
      <c r="C7594" s="1">
        <f t="shared" si="1076"/>
        <v>41955.958333314942</v>
      </c>
      <c r="D7594" s="7">
        <v>0</v>
      </c>
      <c r="E7594" s="7"/>
      <c r="G7594">
        <v>44.19</v>
      </c>
      <c r="H7594" s="12">
        <v>253.64092662979391</v>
      </c>
      <c r="I7594" s="13">
        <f>$D$2*tarifas!$D$12/24</f>
        <v>1.4541666666666666</v>
      </c>
      <c r="J7594" s="13" t="e">
        <f>VLOOKUP(E7594&amp;" "&amp;F7594,tarifas!$A$13:$D$20,4,FALSE)*H7594</f>
        <v>#N/A</v>
      </c>
      <c r="K7594" s="13">
        <f>IF(F7594="COD1",tarifas!$D$11*(SUMIFS($H$11:$H$8770,$F$11:$F$8770,"=COD1",$B$11:$B$8770,"="&amp;B7594)/COUNTIFS($F$11:$F$8770,"=COD1",$B$11:$B$8770,"="&amp;B7594))/COUNTIFS($A$11:$A$8770,"="&amp;A7594,$F$11:$F$8770,"=COD1"),0)</f>
        <v>0</v>
      </c>
      <c r="L7594" s="13" t="e">
        <f>(VLOOKUP(F7594,tarifas!$C$7:$D$10,2,FALSE)+tarifas!$D$21)*datos!H7594</f>
        <v>#N/A</v>
      </c>
      <c r="M7594">
        <v>0</v>
      </c>
      <c r="N7594" s="13" t="e">
        <f t="shared" si="1070"/>
        <v>#N/A</v>
      </c>
      <c r="O7594">
        <f t="shared" si="1071"/>
        <v>0</v>
      </c>
      <c r="P7594" s="12">
        <f t="shared" si="1072"/>
        <v>253.64092662979391</v>
      </c>
      <c r="Q7594">
        <f t="shared" si="1073"/>
        <v>0</v>
      </c>
      <c r="R7594">
        <f>$D$2*tarifas!$D$12/24</f>
        <v>1.4541666666666666</v>
      </c>
      <c r="S7594" t="e">
        <f>VLOOKUP(E7594&amp;" "&amp;F7594,tarifas!$A$13:$D$20,4,FALSE)*P7594</f>
        <v>#N/A</v>
      </c>
      <c r="T7594">
        <f>IF(F7594="COD1",tarifas!$D$11*(SUMIFS($P$11:$P$8770,$F$11:$F$8770,"=COD1",$B$11:$B$8770,"="&amp;B7594)/COUNTIFS($F$11:$F$8770,"=COD1",$B$11:$B$8770,"="&amp;B7594))/COUNTIFS($A$11:$A$8770,"="&amp;A7594,$F$11:$F$8770,"=COD1"),0)</f>
        <v>0</v>
      </c>
      <c r="U7594" t="e">
        <f>(VLOOKUP(F7594,tarifas!$C$7:$D$10,2,FALSE)+tarifas!$D$21)*datos!P7594</f>
        <v>#N/A</v>
      </c>
      <c r="V7594" t="e">
        <f t="shared" si="1074"/>
        <v>#N/A</v>
      </c>
      <c r="W7594">
        <f t="shared" si="1075"/>
        <v>0</v>
      </c>
    </row>
    <row r="7595" spans="1:23" x14ac:dyDescent="0.25">
      <c r="A7595">
        <f t="shared" si="1068"/>
        <v>312</v>
      </c>
      <c r="B7595">
        <f t="shared" si="1069"/>
        <v>11</v>
      </c>
      <c r="C7595" s="1">
        <f t="shared" si="1076"/>
        <v>41955.999999981606</v>
      </c>
      <c r="D7595" s="7">
        <v>0</v>
      </c>
      <c r="E7595" s="7"/>
      <c r="G7595">
        <v>39</v>
      </c>
      <c r="H7595" s="12">
        <v>243.78216321321764</v>
      </c>
      <c r="I7595" s="13">
        <f>$D$2*tarifas!$D$12/24</f>
        <v>1.4541666666666666</v>
      </c>
      <c r="J7595" s="13" t="e">
        <f>VLOOKUP(E7595&amp;" "&amp;F7595,tarifas!$A$13:$D$20,4,FALSE)*H7595</f>
        <v>#N/A</v>
      </c>
      <c r="K7595" s="13">
        <f>IF(F7595="COD1",tarifas!$D$11*(SUMIFS($H$11:$H$8770,$F$11:$F$8770,"=COD1",$B$11:$B$8770,"="&amp;B7595)/COUNTIFS($F$11:$F$8770,"=COD1",$B$11:$B$8770,"="&amp;B7595))/COUNTIFS($A$11:$A$8770,"="&amp;A7595,$F$11:$F$8770,"=COD1"),0)</f>
        <v>0</v>
      </c>
      <c r="L7595" s="13" t="e">
        <f>(VLOOKUP(F7595,tarifas!$C$7:$D$10,2,FALSE)+tarifas!$D$21)*datos!H7595</f>
        <v>#N/A</v>
      </c>
      <c r="M7595">
        <v>0</v>
      </c>
      <c r="N7595" s="13" t="e">
        <f t="shared" si="1070"/>
        <v>#N/A</v>
      </c>
      <c r="O7595">
        <f t="shared" si="1071"/>
        <v>0</v>
      </c>
      <c r="P7595" s="12">
        <f t="shared" si="1072"/>
        <v>243.78216321321764</v>
      </c>
      <c r="Q7595">
        <f t="shared" si="1073"/>
        <v>0</v>
      </c>
      <c r="R7595">
        <f>$D$2*tarifas!$D$12/24</f>
        <v>1.4541666666666666</v>
      </c>
      <c r="S7595" t="e">
        <f>VLOOKUP(E7595&amp;" "&amp;F7595,tarifas!$A$13:$D$20,4,FALSE)*P7595</f>
        <v>#N/A</v>
      </c>
      <c r="T7595">
        <f>IF(F7595="COD1",tarifas!$D$11*(SUMIFS($P$11:$P$8770,$F$11:$F$8770,"=COD1",$B$11:$B$8770,"="&amp;B7595)/COUNTIFS($F$11:$F$8770,"=COD1",$B$11:$B$8770,"="&amp;B7595))/COUNTIFS($A$11:$A$8770,"="&amp;A7595,$F$11:$F$8770,"=COD1"),0)</f>
        <v>0</v>
      </c>
      <c r="U7595" t="e">
        <f>(VLOOKUP(F7595,tarifas!$C$7:$D$10,2,FALSE)+tarifas!$D$21)*datos!P7595</f>
        <v>#N/A</v>
      </c>
      <c r="V7595" t="e">
        <f t="shared" si="1074"/>
        <v>#N/A</v>
      </c>
      <c r="W7595">
        <f t="shared" si="1075"/>
        <v>0</v>
      </c>
    </row>
    <row r="7596" spans="1:23" x14ac:dyDescent="0.25">
      <c r="A7596">
        <f t="shared" si="1068"/>
        <v>312</v>
      </c>
      <c r="B7596">
        <f t="shared" si="1069"/>
        <v>11</v>
      </c>
      <c r="C7596" s="1">
        <f t="shared" si="1076"/>
        <v>41956.041666648271</v>
      </c>
      <c r="D7596" s="7">
        <v>0</v>
      </c>
      <c r="E7596" s="7"/>
      <c r="G7596">
        <v>28.16</v>
      </c>
      <c r="H7596" s="12">
        <v>241.36740066616338</v>
      </c>
      <c r="I7596" s="13">
        <f>$D$2*tarifas!$D$12/24</f>
        <v>1.4541666666666666</v>
      </c>
      <c r="J7596" s="13" t="e">
        <f>VLOOKUP(E7596&amp;" "&amp;F7596,tarifas!$A$13:$D$20,4,FALSE)*H7596</f>
        <v>#N/A</v>
      </c>
      <c r="K7596" s="13">
        <f>IF(F7596="COD1",tarifas!$D$11*(SUMIFS($H$11:$H$8770,$F$11:$F$8770,"=COD1",$B$11:$B$8770,"="&amp;B7596)/COUNTIFS($F$11:$F$8770,"=COD1",$B$11:$B$8770,"="&amp;B7596))/COUNTIFS($A$11:$A$8770,"="&amp;A7596,$F$11:$F$8770,"=COD1"),0)</f>
        <v>0</v>
      </c>
      <c r="L7596" s="13" t="e">
        <f>(VLOOKUP(F7596,tarifas!$C$7:$D$10,2,FALSE)+tarifas!$D$21)*datos!H7596</f>
        <v>#N/A</v>
      </c>
      <c r="M7596">
        <v>0</v>
      </c>
      <c r="N7596" s="13" t="e">
        <f t="shared" si="1070"/>
        <v>#N/A</v>
      </c>
      <c r="O7596">
        <f t="shared" si="1071"/>
        <v>0</v>
      </c>
      <c r="P7596" s="12">
        <f t="shared" si="1072"/>
        <v>241.36740066616338</v>
      </c>
      <c r="Q7596">
        <f t="shared" si="1073"/>
        <v>0</v>
      </c>
      <c r="R7596">
        <f>$D$2*tarifas!$D$12/24</f>
        <v>1.4541666666666666</v>
      </c>
      <c r="S7596" t="e">
        <f>VLOOKUP(E7596&amp;" "&amp;F7596,tarifas!$A$13:$D$20,4,FALSE)*P7596</f>
        <v>#N/A</v>
      </c>
      <c r="T7596">
        <f>IF(F7596="COD1",tarifas!$D$11*(SUMIFS($P$11:$P$8770,$F$11:$F$8770,"=COD1",$B$11:$B$8770,"="&amp;B7596)/COUNTIFS($F$11:$F$8770,"=COD1",$B$11:$B$8770,"="&amp;B7596))/COUNTIFS($A$11:$A$8770,"="&amp;A7596,$F$11:$F$8770,"=COD1"),0)</f>
        <v>0</v>
      </c>
      <c r="U7596" t="e">
        <f>(VLOOKUP(F7596,tarifas!$C$7:$D$10,2,FALSE)+tarifas!$D$21)*datos!P7596</f>
        <v>#N/A</v>
      </c>
      <c r="V7596" t="e">
        <f t="shared" si="1074"/>
        <v>#N/A</v>
      </c>
      <c r="W7596">
        <f t="shared" si="1075"/>
        <v>0</v>
      </c>
    </row>
    <row r="7597" spans="1:23" x14ac:dyDescent="0.25">
      <c r="A7597">
        <f t="shared" si="1068"/>
        <v>312</v>
      </c>
      <c r="B7597">
        <f t="shared" si="1069"/>
        <v>11</v>
      </c>
      <c r="C7597" s="1">
        <f t="shared" si="1076"/>
        <v>41956.083333314935</v>
      </c>
      <c r="D7597" s="7">
        <v>0</v>
      </c>
      <c r="E7597" s="7"/>
      <c r="G7597">
        <v>26.88</v>
      </c>
      <c r="H7597" s="12">
        <v>239.16269001851285</v>
      </c>
      <c r="I7597" s="13">
        <f>$D$2*tarifas!$D$12/24</f>
        <v>1.4541666666666666</v>
      </c>
      <c r="J7597" s="13" t="e">
        <f>VLOOKUP(E7597&amp;" "&amp;F7597,tarifas!$A$13:$D$20,4,FALSE)*H7597</f>
        <v>#N/A</v>
      </c>
      <c r="K7597" s="13">
        <f>IF(F7597="COD1",tarifas!$D$11*(SUMIFS($H$11:$H$8770,$F$11:$F$8770,"=COD1",$B$11:$B$8770,"="&amp;B7597)/COUNTIFS($F$11:$F$8770,"=COD1",$B$11:$B$8770,"="&amp;B7597))/COUNTIFS($A$11:$A$8770,"="&amp;A7597,$F$11:$F$8770,"=COD1"),0)</f>
        <v>0</v>
      </c>
      <c r="L7597" s="13" t="e">
        <f>(VLOOKUP(F7597,tarifas!$C$7:$D$10,2,FALSE)+tarifas!$D$21)*datos!H7597</f>
        <v>#N/A</v>
      </c>
      <c r="M7597">
        <v>0</v>
      </c>
      <c r="N7597" s="13" t="e">
        <f t="shared" si="1070"/>
        <v>#N/A</v>
      </c>
      <c r="O7597">
        <f t="shared" si="1071"/>
        <v>0</v>
      </c>
      <c r="P7597" s="12">
        <f t="shared" si="1072"/>
        <v>239.16269001851285</v>
      </c>
      <c r="Q7597">
        <f t="shared" si="1073"/>
        <v>0</v>
      </c>
      <c r="R7597">
        <f>$D$2*tarifas!$D$12/24</f>
        <v>1.4541666666666666</v>
      </c>
      <c r="S7597" t="e">
        <f>VLOOKUP(E7597&amp;" "&amp;F7597,tarifas!$A$13:$D$20,4,FALSE)*P7597</f>
        <v>#N/A</v>
      </c>
      <c r="T7597">
        <f>IF(F7597="COD1",tarifas!$D$11*(SUMIFS($P$11:$P$8770,$F$11:$F$8770,"=COD1",$B$11:$B$8770,"="&amp;B7597)/COUNTIFS($F$11:$F$8770,"=COD1",$B$11:$B$8770,"="&amp;B7597))/COUNTIFS($A$11:$A$8770,"="&amp;A7597,$F$11:$F$8770,"=COD1"),0)</f>
        <v>0</v>
      </c>
      <c r="U7597" t="e">
        <f>(VLOOKUP(F7597,tarifas!$C$7:$D$10,2,FALSE)+tarifas!$D$21)*datos!P7597</f>
        <v>#N/A</v>
      </c>
      <c r="V7597" t="e">
        <f t="shared" si="1074"/>
        <v>#N/A</v>
      </c>
      <c r="W7597">
        <f t="shared" si="1075"/>
        <v>0</v>
      </c>
    </row>
    <row r="7598" spans="1:23" x14ac:dyDescent="0.25">
      <c r="A7598">
        <f t="shared" si="1068"/>
        <v>312</v>
      </c>
      <c r="B7598">
        <f t="shared" si="1069"/>
        <v>11</v>
      </c>
      <c r="C7598" s="1">
        <f t="shared" si="1076"/>
        <v>41956.124999981599</v>
      </c>
      <c r="D7598" s="7">
        <v>0</v>
      </c>
      <c r="E7598" s="7"/>
      <c r="G7598">
        <v>24.95</v>
      </c>
      <c r="H7598" s="12">
        <v>236.49049964109426</v>
      </c>
      <c r="I7598" s="13">
        <f>$D$2*tarifas!$D$12/24</f>
        <v>1.4541666666666666</v>
      </c>
      <c r="J7598" s="13" t="e">
        <f>VLOOKUP(E7598&amp;" "&amp;F7598,tarifas!$A$13:$D$20,4,FALSE)*H7598</f>
        <v>#N/A</v>
      </c>
      <c r="K7598" s="13">
        <f>IF(F7598="COD1",tarifas!$D$11*(SUMIFS($H$11:$H$8770,$F$11:$F$8770,"=COD1",$B$11:$B$8770,"="&amp;B7598)/COUNTIFS($F$11:$F$8770,"=COD1",$B$11:$B$8770,"="&amp;B7598))/COUNTIFS($A$11:$A$8770,"="&amp;A7598,$F$11:$F$8770,"=COD1"),0)</f>
        <v>0</v>
      </c>
      <c r="L7598" s="13" t="e">
        <f>(VLOOKUP(F7598,tarifas!$C$7:$D$10,2,FALSE)+tarifas!$D$21)*datos!H7598</f>
        <v>#N/A</v>
      </c>
      <c r="M7598">
        <v>0</v>
      </c>
      <c r="N7598" s="13" t="e">
        <f t="shared" si="1070"/>
        <v>#N/A</v>
      </c>
      <c r="O7598">
        <f t="shared" si="1071"/>
        <v>0</v>
      </c>
      <c r="P7598" s="12">
        <f t="shared" si="1072"/>
        <v>236.49049964109426</v>
      </c>
      <c r="Q7598">
        <f t="shared" si="1073"/>
        <v>0</v>
      </c>
      <c r="R7598">
        <f>$D$2*tarifas!$D$12/24</f>
        <v>1.4541666666666666</v>
      </c>
      <c r="S7598" t="e">
        <f>VLOOKUP(E7598&amp;" "&amp;F7598,tarifas!$A$13:$D$20,4,FALSE)*P7598</f>
        <v>#N/A</v>
      </c>
      <c r="T7598">
        <f>IF(F7598="COD1",tarifas!$D$11*(SUMIFS($P$11:$P$8770,$F$11:$F$8770,"=COD1",$B$11:$B$8770,"="&amp;B7598)/COUNTIFS($F$11:$F$8770,"=COD1",$B$11:$B$8770,"="&amp;B7598))/COUNTIFS($A$11:$A$8770,"="&amp;A7598,$F$11:$F$8770,"=COD1"),0)</f>
        <v>0</v>
      </c>
      <c r="U7598" t="e">
        <f>(VLOOKUP(F7598,tarifas!$C$7:$D$10,2,FALSE)+tarifas!$D$21)*datos!P7598</f>
        <v>#N/A</v>
      </c>
      <c r="V7598" t="e">
        <f t="shared" si="1074"/>
        <v>#N/A</v>
      </c>
      <c r="W7598">
        <f t="shared" si="1075"/>
        <v>0</v>
      </c>
    </row>
    <row r="7599" spans="1:23" x14ac:dyDescent="0.25">
      <c r="A7599">
        <f t="shared" si="1068"/>
        <v>312</v>
      </c>
      <c r="B7599">
        <f t="shared" si="1069"/>
        <v>11</v>
      </c>
      <c r="C7599" s="1">
        <f t="shared" si="1076"/>
        <v>41956.166666648263</v>
      </c>
      <c r="D7599" s="7">
        <v>0</v>
      </c>
      <c r="E7599" s="7"/>
      <c r="G7599">
        <v>24.5</v>
      </c>
      <c r="H7599" s="12">
        <v>233.3599888727444</v>
      </c>
      <c r="I7599" s="13">
        <f>$D$2*tarifas!$D$12/24</f>
        <v>1.4541666666666666</v>
      </c>
      <c r="J7599" s="13" t="e">
        <f>VLOOKUP(E7599&amp;" "&amp;F7599,tarifas!$A$13:$D$20,4,FALSE)*H7599</f>
        <v>#N/A</v>
      </c>
      <c r="K7599" s="13">
        <f>IF(F7599="COD1",tarifas!$D$11*(SUMIFS($H$11:$H$8770,$F$11:$F$8770,"=COD1",$B$11:$B$8770,"="&amp;B7599)/COUNTIFS($F$11:$F$8770,"=COD1",$B$11:$B$8770,"="&amp;B7599))/COUNTIFS($A$11:$A$8770,"="&amp;A7599,$F$11:$F$8770,"=COD1"),0)</f>
        <v>0</v>
      </c>
      <c r="L7599" s="13" t="e">
        <f>(VLOOKUP(F7599,tarifas!$C$7:$D$10,2,FALSE)+tarifas!$D$21)*datos!H7599</f>
        <v>#N/A</v>
      </c>
      <c r="M7599">
        <v>0</v>
      </c>
      <c r="N7599" s="13" t="e">
        <f t="shared" si="1070"/>
        <v>#N/A</v>
      </c>
      <c r="O7599">
        <f t="shared" si="1071"/>
        <v>0</v>
      </c>
      <c r="P7599" s="12">
        <f t="shared" si="1072"/>
        <v>233.3599888727444</v>
      </c>
      <c r="Q7599">
        <f t="shared" si="1073"/>
        <v>0</v>
      </c>
      <c r="R7599">
        <f>$D$2*tarifas!$D$12/24</f>
        <v>1.4541666666666666</v>
      </c>
      <c r="S7599" t="e">
        <f>VLOOKUP(E7599&amp;" "&amp;F7599,tarifas!$A$13:$D$20,4,FALSE)*P7599</f>
        <v>#N/A</v>
      </c>
      <c r="T7599">
        <f>IF(F7599="COD1",tarifas!$D$11*(SUMIFS($P$11:$P$8770,$F$11:$F$8770,"=COD1",$B$11:$B$8770,"="&amp;B7599)/COUNTIFS($F$11:$F$8770,"=COD1",$B$11:$B$8770,"="&amp;B7599))/COUNTIFS($A$11:$A$8770,"="&amp;A7599,$F$11:$F$8770,"=COD1"),0)</f>
        <v>0</v>
      </c>
      <c r="U7599" t="e">
        <f>(VLOOKUP(F7599,tarifas!$C$7:$D$10,2,FALSE)+tarifas!$D$21)*datos!P7599</f>
        <v>#N/A</v>
      </c>
      <c r="V7599" t="e">
        <f t="shared" si="1074"/>
        <v>#N/A</v>
      </c>
      <c r="W7599">
        <f t="shared" si="1075"/>
        <v>0</v>
      </c>
    </row>
    <row r="7600" spans="1:23" x14ac:dyDescent="0.25">
      <c r="A7600">
        <f t="shared" si="1068"/>
        <v>312</v>
      </c>
      <c r="B7600">
        <f t="shared" si="1069"/>
        <v>11</v>
      </c>
      <c r="C7600" s="1">
        <f t="shared" si="1076"/>
        <v>41956.208333314928</v>
      </c>
      <c r="D7600" s="7">
        <v>0</v>
      </c>
      <c r="E7600" s="7"/>
      <c r="G7600">
        <v>28.15</v>
      </c>
      <c r="H7600" s="12">
        <v>234.14432906947383</v>
      </c>
      <c r="I7600" s="13">
        <f>$D$2*tarifas!$D$12/24</f>
        <v>1.4541666666666666</v>
      </c>
      <c r="J7600" s="13" t="e">
        <f>VLOOKUP(E7600&amp;" "&amp;F7600,tarifas!$A$13:$D$20,4,FALSE)*H7600</f>
        <v>#N/A</v>
      </c>
      <c r="K7600" s="13">
        <f>IF(F7600="COD1",tarifas!$D$11*(SUMIFS($H$11:$H$8770,$F$11:$F$8770,"=COD1",$B$11:$B$8770,"="&amp;B7600)/COUNTIFS($F$11:$F$8770,"=COD1",$B$11:$B$8770,"="&amp;B7600))/COUNTIFS($A$11:$A$8770,"="&amp;A7600,$F$11:$F$8770,"=COD1"),0)</f>
        <v>0</v>
      </c>
      <c r="L7600" s="13" t="e">
        <f>(VLOOKUP(F7600,tarifas!$C$7:$D$10,2,FALSE)+tarifas!$D$21)*datos!H7600</f>
        <v>#N/A</v>
      </c>
      <c r="M7600">
        <v>0</v>
      </c>
      <c r="N7600" s="13" t="e">
        <f t="shared" si="1070"/>
        <v>#N/A</v>
      </c>
      <c r="O7600">
        <f t="shared" si="1071"/>
        <v>0</v>
      </c>
      <c r="P7600" s="12">
        <f t="shared" si="1072"/>
        <v>234.14432906947383</v>
      </c>
      <c r="Q7600">
        <f t="shared" si="1073"/>
        <v>0</v>
      </c>
      <c r="R7600">
        <f>$D$2*tarifas!$D$12/24</f>
        <v>1.4541666666666666</v>
      </c>
      <c r="S7600" t="e">
        <f>VLOOKUP(E7600&amp;" "&amp;F7600,tarifas!$A$13:$D$20,4,FALSE)*P7600</f>
        <v>#N/A</v>
      </c>
      <c r="T7600">
        <f>IF(F7600="COD1",tarifas!$D$11*(SUMIFS($P$11:$P$8770,$F$11:$F$8770,"=COD1",$B$11:$B$8770,"="&amp;B7600)/COUNTIFS($F$11:$F$8770,"=COD1",$B$11:$B$8770,"="&amp;B7600))/COUNTIFS($A$11:$A$8770,"="&amp;A7600,$F$11:$F$8770,"=COD1"),0)</f>
        <v>0</v>
      </c>
      <c r="U7600" t="e">
        <f>(VLOOKUP(F7600,tarifas!$C$7:$D$10,2,FALSE)+tarifas!$D$21)*datos!P7600</f>
        <v>#N/A</v>
      </c>
      <c r="V7600" t="e">
        <f t="shared" si="1074"/>
        <v>#N/A</v>
      </c>
      <c r="W7600">
        <f t="shared" si="1075"/>
        <v>0</v>
      </c>
    </row>
    <row r="7601" spans="1:23" x14ac:dyDescent="0.25">
      <c r="A7601">
        <f t="shared" si="1068"/>
        <v>312</v>
      </c>
      <c r="B7601">
        <f t="shared" si="1069"/>
        <v>11</v>
      </c>
      <c r="C7601" s="1">
        <f t="shared" si="1076"/>
        <v>41956.249999981592</v>
      </c>
      <c r="D7601" s="7">
        <v>0</v>
      </c>
      <c r="E7601" s="7"/>
      <c r="G7601">
        <v>35</v>
      </c>
      <c r="H7601" s="12">
        <v>233.87841357938049</v>
      </c>
      <c r="I7601" s="13">
        <f>$D$2*tarifas!$D$12/24</f>
        <v>1.4541666666666666</v>
      </c>
      <c r="J7601" s="13" t="e">
        <f>VLOOKUP(E7601&amp;" "&amp;F7601,tarifas!$A$13:$D$20,4,FALSE)*H7601</f>
        <v>#N/A</v>
      </c>
      <c r="K7601" s="13">
        <f>IF(F7601="COD1",tarifas!$D$11*(SUMIFS($H$11:$H$8770,$F$11:$F$8770,"=COD1",$B$11:$B$8770,"="&amp;B7601)/COUNTIFS($F$11:$F$8770,"=COD1",$B$11:$B$8770,"="&amp;B7601))/COUNTIFS($A$11:$A$8770,"="&amp;A7601,$F$11:$F$8770,"=COD1"),0)</f>
        <v>0</v>
      </c>
      <c r="L7601" s="13" t="e">
        <f>(VLOOKUP(F7601,tarifas!$C$7:$D$10,2,FALSE)+tarifas!$D$21)*datos!H7601</f>
        <v>#N/A</v>
      </c>
      <c r="M7601">
        <v>0</v>
      </c>
      <c r="N7601" s="13" t="e">
        <f t="shared" si="1070"/>
        <v>#N/A</v>
      </c>
      <c r="O7601">
        <f t="shared" si="1071"/>
        <v>0</v>
      </c>
      <c r="P7601" s="12">
        <f t="shared" si="1072"/>
        <v>233.87841357938049</v>
      </c>
      <c r="Q7601">
        <f t="shared" si="1073"/>
        <v>0</v>
      </c>
      <c r="R7601">
        <f>$D$2*tarifas!$D$12/24</f>
        <v>1.4541666666666666</v>
      </c>
      <c r="S7601" t="e">
        <f>VLOOKUP(E7601&amp;" "&amp;F7601,tarifas!$A$13:$D$20,4,FALSE)*P7601</f>
        <v>#N/A</v>
      </c>
      <c r="T7601">
        <f>IF(F7601="COD1",tarifas!$D$11*(SUMIFS($P$11:$P$8770,$F$11:$F$8770,"=COD1",$B$11:$B$8770,"="&amp;B7601)/COUNTIFS($F$11:$F$8770,"=COD1",$B$11:$B$8770,"="&amp;B7601))/COUNTIFS($A$11:$A$8770,"="&amp;A7601,$F$11:$F$8770,"=COD1"),0)</f>
        <v>0</v>
      </c>
      <c r="U7601" t="e">
        <f>(VLOOKUP(F7601,tarifas!$C$7:$D$10,2,FALSE)+tarifas!$D$21)*datos!P7601</f>
        <v>#N/A</v>
      </c>
      <c r="V7601" t="e">
        <f t="shared" si="1074"/>
        <v>#N/A</v>
      </c>
      <c r="W7601">
        <f t="shared" si="1075"/>
        <v>0</v>
      </c>
    </row>
    <row r="7602" spans="1:23" x14ac:dyDescent="0.25">
      <c r="A7602">
        <f t="shared" si="1068"/>
        <v>312</v>
      </c>
      <c r="B7602">
        <f t="shared" si="1069"/>
        <v>11</v>
      </c>
      <c r="C7602" s="1">
        <f t="shared" si="1076"/>
        <v>41956.291666648256</v>
      </c>
      <c r="D7602" s="7">
        <v>0</v>
      </c>
      <c r="E7602" s="7"/>
      <c r="G7602">
        <v>52.1</v>
      </c>
      <c r="H7602" s="12">
        <v>259.95392129784057</v>
      </c>
      <c r="I7602" s="13">
        <f>$D$2*tarifas!$D$12/24</f>
        <v>1.4541666666666666</v>
      </c>
      <c r="J7602" s="13" t="e">
        <f>VLOOKUP(E7602&amp;" "&amp;F7602,tarifas!$A$13:$D$20,4,FALSE)*H7602</f>
        <v>#N/A</v>
      </c>
      <c r="K7602" s="13">
        <f>IF(F7602="COD1",tarifas!$D$11*(SUMIFS($H$11:$H$8770,$F$11:$F$8770,"=COD1",$B$11:$B$8770,"="&amp;B7602)/COUNTIFS($F$11:$F$8770,"=COD1",$B$11:$B$8770,"="&amp;B7602))/COUNTIFS($A$11:$A$8770,"="&amp;A7602,$F$11:$F$8770,"=COD1"),0)</f>
        <v>0</v>
      </c>
      <c r="L7602" s="13" t="e">
        <f>(VLOOKUP(F7602,tarifas!$C$7:$D$10,2,FALSE)+tarifas!$D$21)*datos!H7602</f>
        <v>#N/A</v>
      </c>
      <c r="M7602">
        <v>44.153709999999997</v>
      </c>
      <c r="N7602" s="13" t="e">
        <f t="shared" si="1070"/>
        <v>#N/A</v>
      </c>
      <c r="O7602">
        <f t="shared" si="1071"/>
        <v>44.153709999999997</v>
      </c>
      <c r="P7602" s="12">
        <f t="shared" si="1072"/>
        <v>215.80021129784058</v>
      </c>
      <c r="Q7602">
        <f t="shared" si="1073"/>
        <v>0</v>
      </c>
      <c r="R7602">
        <f>$D$2*tarifas!$D$12/24</f>
        <v>1.4541666666666666</v>
      </c>
      <c r="S7602" t="e">
        <f>VLOOKUP(E7602&amp;" "&amp;F7602,tarifas!$A$13:$D$20,4,FALSE)*P7602</f>
        <v>#N/A</v>
      </c>
      <c r="T7602">
        <f>IF(F7602="COD1",tarifas!$D$11*(SUMIFS($P$11:$P$8770,$F$11:$F$8770,"=COD1",$B$11:$B$8770,"="&amp;B7602)/COUNTIFS($F$11:$F$8770,"=COD1",$B$11:$B$8770,"="&amp;B7602))/COUNTIFS($A$11:$A$8770,"="&amp;A7602,$F$11:$F$8770,"=COD1"),0)</f>
        <v>0</v>
      </c>
      <c r="U7602" t="e">
        <f>(VLOOKUP(F7602,tarifas!$C$7:$D$10,2,FALSE)+tarifas!$D$21)*datos!P7602</f>
        <v>#N/A</v>
      </c>
      <c r="V7602" t="e">
        <f t="shared" si="1074"/>
        <v>#N/A</v>
      </c>
      <c r="W7602">
        <f t="shared" si="1075"/>
        <v>0</v>
      </c>
    </row>
    <row r="7603" spans="1:23" x14ac:dyDescent="0.25">
      <c r="A7603">
        <f t="shared" si="1068"/>
        <v>312</v>
      </c>
      <c r="B7603">
        <f t="shared" si="1069"/>
        <v>11</v>
      </c>
      <c r="C7603" s="1">
        <f t="shared" si="1076"/>
        <v>41956.33333331492</v>
      </c>
      <c r="D7603" s="7">
        <v>0</v>
      </c>
      <c r="E7603" s="7"/>
      <c r="G7603">
        <v>52.58</v>
      </c>
      <c r="H7603" s="12">
        <v>328.55020588342438</v>
      </c>
      <c r="I7603" s="13">
        <f>$D$2*tarifas!$D$12/24</f>
        <v>1.4541666666666666</v>
      </c>
      <c r="J7603" s="13" t="e">
        <f>VLOOKUP(E7603&amp;" "&amp;F7603,tarifas!$A$13:$D$20,4,FALSE)*H7603</f>
        <v>#N/A</v>
      </c>
      <c r="K7603" s="13">
        <f>IF(F7603="COD1",tarifas!$D$11*(SUMIFS($H$11:$H$8770,$F$11:$F$8770,"=COD1",$B$11:$B$8770,"="&amp;B7603)/COUNTIFS($F$11:$F$8770,"=COD1",$B$11:$B$8770,"="&amp;B7603))/COUNTIFS($A$11:$A$8770,"="&amp;A7603,$F$11:$F$8770,"=COD1"),0)</f>
        <v>0</v>
      </c>
      <c r="L7603" s="13" t="e">
        <f>(VLOOKUP(F7603,tarifas!$C$7:$D$10,2,FALSE)+tarifas!$D$21)*datos!H7603</f>
        <v>#N/A</v>
      </c>
      <c r="M7603">
        <v>11.570959999999999</v>
      </c>
      <c r="N7603" s="13" t="e">
        <f t="shared" si="1070"/>
        <v>#N/A</v>
      </c>
      <c r="O7603">
        <f t="shared" si="1071"/>
        <v>11.570959999999999</v>
      </c>
      <c r="P7603" s="12">
        <f t="shared" si="1072"/>
        <v>316.97924588342437</v>
      </c>
      <c r="Q7603">
        <f t="shared" si="1073"/>
        <v>0</v>
      </c>
      <c r="R7603">
        <f>$D$2*tarifas!$D$12/24</f>
        <v>1.4541666666666666</v>
      </c>
      <c r="S7603" t="e">
        <f>VLOOKUP(E7603&amp;" "&amp;F7603,tarifas!$A$13:$D$20,4,FALSE)*P7603</f>
        <v>#N/A</v>
      </c>
      <c r="T7603">
        <f>IF(F7603="COD1",tarifas!$D$11*(SUMIFS($P$11:$P$8770,$F$11:$F$8770,"=COD1",$B$11:$B$8770,"="&amp;B7603)/COUNTIFS($F$11:$F$8770,"=COD1",$B$11:$B$8770,"="&amp;B7603))/COUNTIFS($A$11:$A$8770,"="&amp;A7603,$F$11:$F$8770,"=COD1"),0)</f>
        <v>0</v>
      </c>
      <c r="U7603" t="e">
        <f>(VLOOKUP(F7603,tarifas!$C$7:$D$10,2,FALSE)+tarifas!$D$21)*datos!P7603</f>
        <v>#N/A</v>
      </c>
      <c r="V7603" t="e">
        <f t="shared" si="1074"/>
        <v>#N/A</v>
      </c>
      <c r="W7603">
        <f t="shared" si="1075"/>
        <v>0</v>
      </c>
    </row>
    <row r="7604" spans="1:23" x14ac:dyDescent="0.25">
      <c r="A7604">
        <f t="shared" si="1068"/>
        <v>312</v>
      </c>
      <c r="B7604">
        <f t="shared" si="1069"/>
        <v>11</v>
      </c>
      <c r="C7604" s="1">
        <f t="shared" si="1076"/>
        <v>41956.374999981585</v>
      </c>
      <c r="D7604" s="7">
        <v>0</v>
      </c>
      <c r="E7604" s="7"/>
      <c r="G7604">
        <v>55</v>
      </c>
      <c r="H7604" s="12">
        <v>505.33596509446909</v>
      </c>
      <c r="I7604" s="13">
        <f>$D$2*tarifas!$D$12/24</f>
        <v>1.4541666666666666</v>
      </c>
      <c r="J7604" s="13" t="e">
        <f>VLOOKUP(E7604&amp;" "&amp;F7604,tarifas!$A$13:$D$20,4,FALSE)*H7604</f>
        <v>#N/A</v>
      </c>
      <c r="K7604" s="13">
        <f>IF(F7604="COD1",tarifas!$D$11*(SUMIFS($H$11:$H$8770,$F$11:$F$8770,"=COD1",$B$11:$B$8770,"="&amp;B7604)/COUNTIFS($F$11:$F$8770,"=COD1",$B$11:$B$8770,"="&amp;B7604))/COUNTIFS($A$11:$A$8770,"="&amp;A7604,$F$11:$F$8770,"=COD1"),0)</f>
        <v>0</v>
      </c>
      <c r="L7604" s="13" t="e">
        <f>(VLOOKUP(F7604,tarifas!$C$7:$D$10,2,FALSE)+tarifas!$D$21)*datos!H7604</f>
        <v>#N/A</v>
      </c>
      <c r="M7604">
        <v>97.763339999999999</v>
      </c>
      <c r="N7604" s="13" t="e">
        <f t="shared" si="1070"/>
        <v>#N/A</v>
      </c>
      <c r="O7604">
        <f t="shared" si="1071"/>
        <v>97.763339999999999</v>
      </c>
      <c r="P7604" s="12">
        <f t="shared" si="1072"/>
        <v>407.57262509446912</v>
      </c>
      <c r="Q7604">
        <f t="shared" si="1073"/>
        <v>0</v>
      </c>
      <c r="R7604">
        <f>$D$2*tarifas!$D$12/24</f>
        <v>1.4541666666666666</v>
      </c>
      <c r="S7604" t="e">
        <f>VLOOKUP(E7604&amp;" "&amp;F7604,tarifas!$A$13:$D$20,4,FALSE)*P7604</f>
        <v>#N/A</v>
      </c>
      <c r="T7604">
        <f>IF(F7604="COD1",tarifas!$D$11*(SUMIFS($P$11:$P$8770,$F$11:$F$8770,"=COD1",$B$11:$B$8770,"="&amp;B7604)/COUNTIFS($F$11:$F$8770,"=COD1",$B$11:$B$8770,"="&amp;B7604))/COUNTIFS($A$11:$A$8770,"="&amp;A7604,$F$11:$F$8770,"=COD1"),0)</f>
        <v>0</v>
      </c>
      <c r="U7604" t="e">
        <f>(VLOOKUP(F7604,tarifas!$C$7:$D$10,2,FALSE)+tarifas!$D$21)*datos!P7604</f>
        <v>#N/A</v>
      </c>
      <c r="V7604" t="e">
        <f t="shared" si="1074"/>
        <v>#N/A</v>
      </c>
      <c r="W7604">
        <f t="shared" si="1075"/>
        <v>0</v>
      </c>
    </row>
    <row r="7605" spans="1:23" x14ac:dyDescent="0.25">
      <c r="A7605">
        <f t="shared" si="1068"/>
        <v>312</v>
      </c>
      <c r="B7605">
        <f t="shared" si="1069"/>
        <v>11</v>
      </c>
      <c r="C7605" s="1">
        <f t="shared" si="1076"/>
        <v>41956.416666648249</v>
      </c>
      <c r="D7605" s="7">
        <v>587.53030303030312</v>
      </c>
      <c r="E7605" s="7"/>
      <c r="G7605">
        <v>54.27</v>
      </c>
      <c r="H7605" s="12">
        <v>631.95002544241981</v>
      </c>
      <c r="I7605" s="13">
        <f>$D$2*tarifas!$D$12/24</f>
        <v>1.4541666666666666</v>
      </c>
      <c r="J7605" s="13" t="e">
        <f>VLOOKUP(E7605&amp;" "&amp;F7605,tarifas!$A$13:$D$20,4,FALSE)*H7605</f>
        <v>#N/A</v>
      </c>
      <c r="K7605" s="13">
        <f>IF(F7605="COD1",tarifas!$D$11*(SUMIFS($H$11:$H$8770,$F$11:$F$8770,"=COD1",$B$11:$B$8770,"="&amp;B7605)/COUNTIFS($F$11:$F$8770,"=COD1",$B$11:$B$8770,"="&amp;B7605))/COUNTIFS($A$11:$A$8770,"="&amp;A7605,$F$11:$F$8770,"=COD1"),0)</f>
        <v>0</v>
      </c>
      <c r="L7605" s="13" t="e">
        <f>(VLOOKUP(F7605,tarifas!$C$7:$D$10,2,FALSE)+tarifas!$D$21)*datos!H7605</f>
        <v>#N/A</v>
      </c>
      <c r="M7605">
        <v>143.96489000000003</v>
      </c>
      <c r="N7605" s="13" t="e">
        <f t="shared" si="1070"/>
        <v>#N/A</v>
      </c>
      <c r="O7605">
        <f t="shared" si="1071"/>
        <v>143.96489000000003</v>
      </c>
      <c r="P7605" s="12">
        <f t="shared" si="1072"/>
        <v>487.98513544241979</v>
      </c>
      <c r="Q7605">
        <f t="shared" si="1073"/>
        <v>0</v>
      </c>
      <c r="R7605">
        <f>$D$2*tarifas!$D$12/24</f>
        <v>1.4541666666666666</v>
      </c>
      <c r="S7605" t="e">
        <f>VLOOKUP(E7605&amp;" "&amp;F7605,tarifas!$A$13:$D$20,4,FALSE)*P7605</f>
        <v>#N/A</v>
      </c>
      <c r="T7605">
        <f>IF(F7605="COD1",tarifas!$D$11*(SUMIFS($P$11:$P$8770,$F$11:$F$8770,"=COD1",$B$11:$B$8770,"="&amp;B7605)/COUNTIFS($F$11:$F$8770,"=COD1",$B$11:$B$8770,"="&amp;B7605))/COUNTIFS($A$11:$A$8770,"="&amp;A7605,$F$11:$F$8770,"=COD1"),0)</f>
        <v>0</v>
      </c>
      <c r="U7605" t="e">
        <f>(VLOOKUP(F7605,tarifas!$C$7:$D$10,2,FALSE)+tarifas!$D$21)*datos!P7605</f>
        <v>#N/A</v>
      </c>
      <c r="V7605" t="e">
        <f t="shared" si="1074"/>
        <v>#N/A</v>
      </c>
      <c r="W7605">
        <f t="shared" si="1075"/>
        <v>0</v>
      </c>
    </row>
    <row r="7606" spans="1:23" x14ac:dyDescent="0.25">
      <c r="A7606">
        <f t="shared" si="1068"/>
        <v>312</v>
      </c>
      <c r="B7606">
        <f t="shared" si="1069"/>
        <v>11</v>
      </c>
      <c r="C7606" s="1">
        <f t="shared" si="1076"/>
        <v>41956.458333314913</v>
      </c>
      <c r="D7606" s="7">
        <v>623.07575757575762</v>
      </c>
      <c r="E7606" s="7"/>
      <c r="G7606">
        <v>54.87</v>
      </c>
      <c r="H7606" s="12">
        <v>691.68473318921497</v>
      </c>
      <c r="I7606" s="13">
        <f>$D$2*tarifas!$D$12/24</f>
        <v>1.4541666666666666</v>
      </c>
      <c r="J7606" s="13" t="e">
        <f>VLOOKUP(E7606&amp;" "&amp;F7606,tarifas!$A$13:$D$20,4,FALSE)*H7606</f>
        <v>#N/A</v>
      </c>
      <c r="K7606" s="13">
        <f>IF(F7606="COD1",tarifas!$D$11*(SUMIFS($H$11:$H$8770,$F$11:$F$8770,"=COD1",$B$11:$B$8770,"="&amp;B7606)/COUNTIFS($F$11:$F$8770,"=COD1",$B$11:$B$8770,"="&amp;B7606))/COUNTIFS($A$11:$A$8770,"="&amp;A7606,$F$11:$F$8770,"=COD1"),0)</f>
        <v>0</v>
      </c>
      <c r="L7606" s="13" t="e">
        <f>(VLOOKUP(F7606,tarifas!$C$7:$D$10,2,FALSE)+tarifas!$D$21)*datos!H7606</f>
        <v>#N/A</v>
      </c>
      <c r="M7606">
        <v>67.424530000000004</v>
      </c>
      <c r="N7606" s="13" t="e">
        <f t="shared" si="1070"/>
        <v>#N/A</v>
      </c>
      <c r="O7606">
        <f t="shared" si="1071"/>
        <v>67.424530000000004</v>
      </c>
      <c r="P7606" s="12">
        <f t="shared" si="1072"/>
        <v>624.26020318921496</v>
      </c>
      <c r="Q7606">
        <f t="shared" si="1073"/>
        <v>0</v>
      </c>
      <c r="R7606">
        <f>$D$2*tarifas!$D$12/24</f>
        <v>1.4541666666666666</v>
      </c>
      <c r="S7606" t="e">
        <f>VLOOKUP(E7606&amp;" "&amp;F7606,tarifas!$A$13:$D$20,4,FALSE)*P7606</f>
        <v>#N/A</v>
      </c>
      <c r="T7606">
        <f>IF(F7606="COD1",tarifas!$D$11*(SUMIFS($P$11:$P$8770,$F$11:$F$8770,"=COD1",$B$11:$B$8770,"="&amp;B7606)/COUNTIFS($F$11:$F$8770,"=COD1",$B$11:$B$8770,"="&amp;B7606))/COUNTIFS($A$11:$A$8770,"="&amp;A7606,$F$11:$F$8770,"=COD1"),0)</f>
        <v>0</v>
      </c>
      <c r="U7606" t="e">
        <f>(VLOOKUP(F7606,tarifas!$C$7:$D$10,2,FALSE)+tarifas!$D$21)*datos!P7606</f>
        <v>#N/A</v>
      </c>
      <c r="V7606" t="e">
        <f t="shared" si="1074"/>
        <v>#N/A</v>
      </c>
      <c r="W7606">
        <f t="shared" si="1075"/>
        <v>0</v>
      </c>
    </row>
    <row r="7607" spans="1:23" x14ac:dyDescent="0.25">
      <c r="A7607">
        <f t="shared" si="1068"/>
        <v>312</v>
      </c>
      <c r="B7607">
        <f t="shared" si="1069"/>
        <v>11</v>
      </c>
      <c r="C7607" s="1">
        <f t="shared" si="1076"/>
        <v>41956.499999981577</v>
      </c>
      <c r="D7607" s="7">
        <v>579.03030303030312</v>
      </c>
      <c r="E7607" s="7"/>
      <c r="G7607">
        <v>54.1</v>
      </c>
      <c r="H7607" s="12">
        <v>497.14936058281535</v>
      </c>
      <c r="I7607" s="13">
        <f>$D$2*tarifas!$D$12/24</f>
        <v>1.4541666666666666</v>
      </c>
      <c r="J7607" s="13" t="e">
        <f>VLOOKUP(E7607&amp;" "&amp;F7607,tarifas!$A$13:$D$20,4,FALSE)*H7607</f>
        <v>#N/A</v>
      </c>
      <c r="K7607" s="13">
        <f>IF(F7607="COD1",tarifas!$D$11*(SUMIFS($H$11:$H$8770,$F$11:$F$8770,"=COD1",$B$11:$B$8770,"="&amp;B7607)/COUNTIFS($F$11:$F$8770,"=COD1",$B$11:$B$8770,"="&amp;B7607))/COUNTIFS($A$11:$A$8770,"="&amp;A7607,$F$11:$F$8770,"=COD1"),0)</f>
        <v>0</v>
      </c>
      <c r="L7607" s="13" t="e">
        <f>(VLOOKUP(F7607,tarifas!$C$7:$D$10,2,FALSE)+tarifas!$D$21)*datos!H7607</f>
        <v>#N/A</v>
      </c>
      <c r="M7607">
        <v>52.475809999999996</v>
      </c>
      <c r="N7607" s="13" t="e">
        <f t="shared" si="1070"/>
        <v>#N/A</v>
      </c>
      <c r="O7607">
        <f t="shared" si="1071"/>
        <v>52.475809999999996</v>
      </c>
      <c r="P7607" s="12">
        <f t="shared" si="1072"/>
        <v>444.67355058281532</v>
      </c>
      <c r="Q7607">
        <f t="shared" si="1073"/>
        <v>0</v>
      </c>
      <c r="R7607">
        <f>$D$2*tarifas!$D$12/24</f>
        <v>1.4541666666666666</v>
      </c>
      <c r="S7607" t="e">
        <f>VLOOKUP(E7607&amp;" "&amp;F7607,tarifas!$A$13:$D$20,4,FALSE)*P7607</f>
        <v>#N/A</v>
      </c>
      <c r="T7607">
        <f>IF(F7607="COD1",tarifas!$D$11*(SUMIFS($P$11:$P$8770,$F$11:$F$8770,"=COD1",$B$11:$B$8770,"="&amp;B7607)/COUNTIFS($F$11:$F$8770,"=COD1",$B$11:$B$8770,"="&amp;B7607))/COUNTIFS($A$11:$A$8770,"="&amp;A7607,$F$11:$F$8770,"=COD1"),0)</f>
        <v>0</v>
      </c>
      <c r="U7607" t="e">
        <f>(VLOOKUP(F7607,tarifas!$C$7:$D$10,2,FALSE)+tarifas!$D$21)*datos!P7607</f>
        <v>#N/A</v>
      </c>
      <c r="V7607" t="e">
        <f t="shared" si="1074"/>
        <v>#N/A</v>
      </c>
      <c r="W7607">
        <f t="shared" si="1075"/>
        <v>0</v>
      </c>
    </row>
    <row r="7608" spans="1:23" x14ac:dyDescent="0.25">
      <c r="A7608">
        <f t="shared" si="1068"/>
        <v>312</v>
      </c>
      <c r="B7608">
        <f t="shared" si="1069"/>
        <v>11</v>
      </c>
      <c r="C7608" s="1">
        <f t="shared" si="1076"/>
        <v>41956.541666648242</v>
      </c>
      <c r="D7608" s="7">
        <v>486.56060606060612</v>
      </c>
      <c r="E7608" s="7"/>
      <c r="G7608">
        <v>52.15</v>
      </c>
      <c r="H7608" s="12">
        <v>466.26624338817589</v>
      </c>
      <c r="I7608" s="13">
        <f>$D$2*tarifas!$D$12/24</f>
        <v>1.4541666666666666</v>
      </c>
      <c r="J7608" s="13" t="e">
        <f>VLOOKUP(E7608&amp;" "&amp;F7608,tarifas!$A$13:$D$20,4,FALSE)*H7608</f>
        <v>#N/A</v>
      </c>
      <c r="K7608" s="13">
        <f>IF(F7608="COD1",tarifas!$D$11*(SUMIFS($H$11:$H$8770,$F$11:$F$8770,"=COD1",$B$11:$B$8770,"="&amp;B7608)/COUNTIFS($F$11:$F$8770,"=COD1",$B$11:$B$8770,"="&amp;B7608))/COUNTIFS($A$11:$A$8770,"="&amp;A7608,$F$11:$F$8770,"=COD1"),0)</f>
        <v>0</v>
      </c>
      <c r="L7608" s="13" t="e">
        <f>(VLOOKUP(F7608,tarifas!$C$7:$D$10,2,FALSE)+tarifas!$D$21)*datos!H7608</f>
        <v>#N/A</v>
      </c>
      <c r="M7608">
        <v>164.07639</v>
      </c>
      <c r="N7608" s="13" t="e">
        <f t="shared" si="1070"/>
        <v>#N/A</v>
      </c>
      <c r="O7608">
        <f t="shared" si="1071"/>
        <v>164.07639</v>
      </c>
      <c r="P7608" s="12">
        <f t="shared" si="1072"/>
        <v>302.18985338817589</v>
      </c>
      <c r="Q7608">
        <f t="shared" si="1073"/>
        <v>0</v>
      </c>
      <c r="R7608">
        <f>$D$2*tarifas!$D$12/24</f>
        <v>1.4541666666666666</v>
      </c>
      <c r="S7608" t="e">
        <f>VLOOKUP(E7608&amp;" "&amp;F7608,tarifas!$A$13:$D$20,4,FALSE)*P7608</f>
        <v>#N/A</v>
      </c>
      <c r="T7608">
        <f>IF(F7608="COD1",tarifas!$D$11*(SUMIFS($P$11:$P$8770,$F$11:$F$8770,"=COD1",$B$11:$B$8770,"="&amp;B7608)/COUNTIFS($F$11:$F$8770,"=COD1",$B$11:$B$8770,"="&amp;B7608))/COUNTIFS($A$11:$A$8770,"="&amp;A7608,$F$11:$F$8770,"=COD1"),0)</f>
        <v>0</v>
      </c>
      <c r="U7608" t="e">
        <f>(VLOOKUP(F7608,tarifas!$C$7:$D$10,2,FALSE)+tarifas!$D$21)*datos!P7608</f>
        <v>#N/A</v>
      </c>
      <c r="V7608" t="e">
        <f t="shared" si="1074"/>
        <v>#N/A</v>
      </c>
      <c r="W7608">
        <f t="shared" si="1075"/>
        <v>0</v>
      </c>
    </row>
    <row r="7609" spans="1:23" x14ac:dyDescent="0.25">
      <c r="A7609">
        <f t="shared" si="1068"/>
        <v>312</v>
      </c>
      <c r="B7609">
        <f t="shared" si="1069"/>
        <v>11</v>
      </c>
      <c r="C7609" s="1">
        <f t="shared" si="1076"/>
        <v>41956.583333314906</v>
      </c>
      <c r="D7609" s="7">
        <v>367.81818181818181</v>
      </c>
      <c r="E7609" s="7"/>
      <c r="G7609">
        <v>47.42</v>
      </c>
      <c r="H7609" s="12">
        <v>698.01199824112234</v>
      </c>
      <c r="I7609" s="13">
        <f>$D$2*tarifas!$D$12/24</f>
        <v>1.4541666666666666</v>
      </c>
      <c r="J7609" s="13" t="e">
        <f>VLOOKUP(E7609&amp;" "&amp;F7609,tarifas!$A$13:$D$20,4,FALSE)*H7609</f>
        <v>#N/A</v>
      </c>
      <c r="K7609" s="13">
        <f>IF(F7609="COD1",tarifas!$D$11*(SUMIFS($H$11:$H$8770,$F$11:$F$8770,"=COD1",$B$11:$B$8770,"="&amp;B7609)/COUNTIFS($F$11:$F$8770,"=COD1",$B$11:$B$8770,"="&amp;B7609))/COUNTIFS($A$11:$A$8770,"="&amp;A7609,$F$11:$F$8770,"=COD1"),0)</f>
        <v>0</v>
      </c>
      <c r="L7609" s="13" t="e">
        <f>(VLOOKUP(F7609,tarifas!$C$7:$D$10,2,FALSE)+tarifas!$D$21)*datos!H7609</f>
        <v>#N/A</v>
      </c>
      <c r="M7609">
        <v>162.02461</v>
      </c>
      <c r="N7609" s="13" t="e">
        <f t="shared" si="1070"/>
        <v>#N/A</v>
      </c>
      <c r="O7609">
        <f t="shared" si="1071"/>
        <v>162.02461</v>
      </c>
      <c r="P7609" s="12">
        <f t="shared" si="1072"/>
        <v>535.98738824112229</v>
      </c>
      <c r="Q7609">
        <f t="shared" si="1073"/>
        <v>0</v>
      </c>
      <c r="R7609">
        <f>$D$2*tarifas!$D$12/24</f>
        <v>1.4541666666666666</v>
      </c>
      <c r="S7609" t="e">
        <f>VLOOKUP(E7609&amp;" "&amp;F7609,tarifas!$A$13:$D$20,4,FALSE)*P7609</f>
        <v>#N/A</v>
      </c>
      <c r="T7609">
        <f>IF(F7609="COD1",tarifas!$D$11*(SUMIFS($P$11:$P$8770,$F$11:$F$8770,"=COD1",$B$11:$B$8770,"="&amp;B7609)/COUNTIFS($F$11:$F$8770,"=COD1",$B$11:$B$8770,"="&amp;B7609))/COUNTIFS($A$11:$A$8770,"="&amp;A7609,$F$11:$F$8770,"=COD1"),0)</f>
        <v>0</v>
      </c>
      <c r="U7609" t="e">
        <f>(VLOOKUP(F7609,tarifas!$C$7:$D$10,2,FALSE)+tarifas!$D$21)*datos!P7609</f>
        <v>#N/A</v>
      </c>
      <c r="V7609" t="e">
        <f t="shared" si="1074"/>
        <v>#N/A</v>
      </c>
      <c r="W7609">
        <f t="shared" si="1075"/>
        <v>0</v>
      </c>
    </row>
    <row r="7610" spans="1:23" x14ac:dyDescent="0.25">
      <c r="A7610">
        <f t="shared" si="1068"/>
        <v>312</v>
      </c>
      <c r="B7610">
        <f t="shared" si="1069"/>
        <v>11</v>
      </c>
      <c r="C7610" s="1">
        <f t="shared" si="1076"/>
        <v>41956.62499998157</v>
      </c>
      <c r="D7610" s="7">
        <v>172.31818181818184</v>
      </c>
      <c r="E7610" s="7"/>
      <c r="G7610">
        <v>46.27</v>
      </c>
      <c r="H7610" s="12">
        <v>791.71921704250849</v>
      </c>
      <c r="I7610" s="13">
        <f>$D$2*tarifas!$D$12/24</f>
        <v>1.4541666666666666</v>
      </c>
      <c r="J7610" s="13" t="e">
        <f>VLOOKUP(E7610&amp;" "&amp;F7610,tarifas!$A$13:$D$20,4,FALSE)*H7610</f>
        <v>#N/A</v>
      </c>
      <c r="K7610" s="13">
        <f>IF(F7610="COD1",tarifas!$D$11*(SUMIFS($H$11:$H$8770,$F$11:$F$8770,"=COD1",$B$11:$B$8770,"="&amp;B7610)/COUNTIFS($F$11:$F$8770,"=COD1",$B$11:$B$8770,"="&amp;B7610))/COUNTIFS($A$11:$A$8770,"="&amp;A7610,$F$11:$F$8770,"=COD1"),0)</f>
        <v>0</v>
      </c>
      <c r="L7610" s="13" t="e">
        <f>(VLOOKUP(F7610,tarifas!$C$7:$D$10,2,FALSE)+tarifas!$D$21)*datos!H7610</f>
        <v>#N/A</v>
      </c>
      <c r="M7610">
        <v>9.7876000000000012</v>
      </c>
      <c r="N7610" s="13" t="e">
        <f t="shared" si="1070"/>
        <v>#N/A</v>
      </c>
      <c r="O7610">
        <f t="shared" si="1071"/>
        <v>9.7876000000000012</v>
      </c>
      <c r="P7610" s="12">
        <f t="shared" si="1072"/>
        <v>781.93161704250849</v>
      </c>
      <c r="Q7610">
        <f t="shared" si="1073"/>
        <v>0</v>
      </c>
      <c r="R7610">
        <f>$D$2*tarifas!$D$12/24</f>
        <v>1.4541666666666666</v>
      </c>
      <c r="S7610" t="e">
        <f>VLOOKUP(E7610&amp;" "&amp;F7610,tarifas!$A$13:$D$20,4,FALSE)*P7610</f>
        <v>#N/A</v>
      </c>
      <c r="T7610">
        <f>IF(F7610="COD1",tarifas!$D$11*(SUMIFS($P$11:$P$8770,$F$11:$F$8770,"=COD1",$B$11:$B$8770,"="&amp;B7610)/COUNTIFS($F$11:$F$8770,"=COD1",$B$11:$B$8770,"="&amp;B7610))/COUNTIFS($A$11:$A$8770,"="&amp;A7610,$F$11:$F$8770,"=COD1"),0)</f>
        <v>0</v>
      </c>
      <c r="U7610" t="e">
        <f>(VLOOKUP(F7610,tarifas!$C$7:$D$10,2,FALSE)+tarifas!$D$21)*datos!P7610</f>
        <v>#N/A</v>
      </c>
      <c r="V7610" t="e">
        <f t="shared" si="1074"/>
        <v>#N/A</v>
      </c>
      <c r="W7610">
        <f t="shared" si="1075"/>
        <v>0</v>
      </c>
    </row>
    <row r="7611" spans="1:23" x14ac:dyDescent="0.25">
      <c r="A7611">
        <f t="shared" si="1068"/>
        <v>312</v>
      </c>
      <c r="B7611">
        <f t="shared" si="1069"/>
        <v>11</v>
      </c>
      <c r="C7611" s="1">
        <f t="shared" si="1076"/>
        <v>41956.666666648234</v>
      </c>
      <c r="D7611" s="7">
        <v>0</v>
      </c>
      <c r="E7611" s="7"/>
      <c r="G7611">
        <v>48.05</v>
      </c>
      <c r="H7611" s="12">
        <v>797.65225990631677</v>
      </c>
      <c r="I7611" s="13">
        <f>$D$2*tarifas!$D$12/24</f>
        <v>1.4541666666666666</v>
      </c>
      <c r="J7611" s="13" t="e">
        <f>VLOOKUP(E7611&amp;" "&amp;F7611,tarifas!$A$13:$D$20,4,FALSE)*H7611</f>
        <v>#N/A</v>
      </c>
      <c r="K7611" s="13">
        <f>IF(F7611="COD1",tarifas!$D$11*(SUMIFS($H$11:$H$8770,$F$11:$F$8770,"=COD1",$B$11:$B$8770,"="&amp;B7611)/COUNTIFS($F$11:$F$8770,"=COD1",$B$11:$B$8770,"="&amp;B7611))/COUNTIFS($A$11:$A$8770,"="&amp;A7611,$F$11:$F$8770,"=COD1"),0)</f>
        <v>0</v>
      </c>
      <c r="L7611" s="13" t="e">
        <f>(VLOOKUP(F7611,tarifas!$C$7:$D$10,2,FALSE)+tarifas!$D$21)*datos!H7611</f>
        <v>#N/A</v>
      </c>
      <c r="M7611">
        <v>0</v>
      </c>
      <c r="N7611" s="13" t="e">
        <f t="shared" si="1070"/>
        <v>#N/A</v>
      </c>
      <c r="O7611">
        <f t="shared" si="1071"/>
        <v>0</v>
      </c>
      <c r="P7611" s="12">
        <f t="shared" si="1072"/>
        <v>797.65225990631677</v>
      </c>
      <c r="Q7611">
        <f t="shared" si="1073"/>
        <v>0</v>
      </c>
      <c r="R7611">
        <f>$D$2*tarifas!$D$12/24</f>
        <v>1.4541666666666666</v>
      </c>
      <c r="S7611" t="e">
        <f>VLOOKUP(E7611&amp;" "&amp;F7611,tarifas!$A$13:$D$20,4,FALSE)*P7611</f>
        <v>#N/A</v>
      </c>
      <c r="T7611">
        <f>IF(F7611="COD1",tarifas!$D$11*(SUMIFS($P$11:$P$8770,$F$11:$F$8770,"=COD1",$B$11:$B$8770,"="&amp;B7611)/COUNTIFS($F$11:$F$8770,"=COD1",$B$11:$B$8770,"="&amp;B7611))/COUNTIFS($A$11:$A$8770,"="&amp;A7611,$F$11:$F$8770,"=COD1"),0)</f>
        <v>0</v>
      </c>
      <c r="U7611" t="e">
        <f>(VLOOKUP(F7611,tarifas!$C$7:$D$10,2,FALSE)+tarifas!$D$21)*datos!P7611</f>
        <v>#N/A</v>
      </c>
      <c r="V7611" t="e">
        <f t="shared" si="1074"/>
        <v>#N/A</v>
      </c>
      <c r="W7611">
        <f t="shared" si="1075"/>
        <v>0</v>
      </c>
    </row>
    <row r="7612" spans="1:23" x14ac:dyDescent="0.25">
      <c r="A7612">
        <f t="shared" si="1068"/>
        <v>312</v>
      </c>
      <c r="B7612">
        <f t="shared" si="1069"/>
        <v>11</v>
      </c>
      <c r="C7612" s="1">
        <f t="shared" si="1076"/>
        <v>41956.708333314898</v>
      </c>
      <c r="D7612" s="7">
        <v>0</v>
      </c>
      <c r="E7612" s="7"/>
      <c r="G7612">
        <v>54.03</v>
      </c>
      <c r="H7612" s="12">
        <v>639.28816539447348</v>
      </c>
      <c r="I7612" s="13">
        <f>$D$2*tarifas!$D$12/24</f>
        <v>1.4541666666666666</v>
      </c>
      <c r="J7612" s="13" t="e">
        <f>VLOOKUP(E7612&amp;" "&amp;F7612,tarifas!$A$13:$D$20,4,FALSE)*H7612</f>
        <v>#N/A</v>
      </c>
      <c r="K7612" s="13">
        <f>IF(F7612="COD1",tarifas!$D$11*(SUMIFS($H$11:$H$8770,$F$11:$F$8770,"=COD1",$B$11:$B$8770,"="&amp;B7612)/COUNTIFS($F$11:$F$8770,"=COD1",$B$11:$B$8770,"="&amp;B7612))/COUNTIFS($A$11:$A$8770,"="&amp;A7612,$F$11:$F$8770,"=COD1"),0)</f>
        <v>0</v>
      </c>
      <c r="L7612" s="13" t="e">
        <f>(VLOOKUP(F7612,tarifas!$C$7:$D$10,2,FALSE)+tarifas!$D$21)*datos!H7612</f>
        <v>#N/A</v>
      </c>
      <c r="M7612">
        <v>0</v>
      </c>
      <c r="N7612" s="13" t="e">
        <f t="shared" si="1070"/>
        <v>#N/A</v>
      </c>
      <c r="O7612">
        <f t="shared" si="1071"/>
        <v>0</v>
      </c>
      <c r="P7612" s="12">
        <f t="shared" si="1072"/>
        <v>639.28816539447348</v>
      </c>
      <c r="Q7612">
        <f t="shared" si="1073"/>
        <v>0</v>
      </c>
      <c r="R7612">
        <f>$D$2*tarifas!$D$12/24</f>
        <v>1.4541666666666666</v>
      </c>
      <c r="S7612" t="e">
        <f>VLOOKUP(E7612&amp;" "&amp;F7612,tarifas!$A$13:$D$20,4,FALSE)*P7612</f>
        <v>#N/A</v>
      </c>
      <c r="T7612">
        <f>IF(F7612="COD1",tarifas!$D$11*(SUMIFS($P$11:$P$8770,$F$11:$F$8770,"=COD1",$B$11:$B$8770,"="&amp;B7612)/COUNTIFS($F$11:$F$8770,"=COD1",$B$11:$B$8770,"="&amp;B7612))/COUNTIFS($A$11:$A$8770,"="&amp;A7612,$F$11:$F$8770,"=COD1"),0)</f>
        <v>0</v>
      </c>
      <c r="U7612" t="e">
        <f>(VLOOKUP(F7612,tarifas!$C$7:$D$10,2,FALSE)+tarifas!$D$21)*datos!P7612</f>
        <v>#N/A</v>
      </c>
      <c r="V7612" t="e">
        <f t="shared" si="1074"/>
        <v>#N/A</v>
      </c>
      <c r="W7612">
        <f t="shared" si="1075"/>
        <v>0</v>
      </c>
    </row>
    <row r="7613" spans="1:23" x14ac:dyDescent="0.25">
      <c r="A7613">
        <f t="shared" si="1068"/>
        <v>312</v>
      </c>
      <c r="B7613">
        <f t="shared" si="1069"/>
        <v>11</v>
      </c>
      <c r="C7613" s="1">
        <f t="shared" si="1076"/>
        <v>41956.749999981563</v>
      </c>
      <c r="D7613" s="7">
        <v>0</v>
      </c>
      <c r="E7613" s="7"/>
      <c r="G7613">
        <v>58.93</v>
      </c>
      <c r="H7613" s="12">
        <v>491.96345660552709</v>
      </c>
      <c r="I7613" s="13">
        <f>$D$2*tarifas!$D$12/24</f>
        <v>1.4541666666666666</v>
      </c>
      <c r="J7613" s="13" t="e">
        <f>VLOOKUP(E7613&amp;" "&amp;F7613,tarifas!$A$13:$D$20,4,FALSE)*H7613</f>
        <v>#N/A</v>
      </c>
      <c r="K7613" s="13">
        <f>IF(F7613="COD1",tarifas!$D$11*(SUMIFS($H$11:$H$8770,$F$11:$F$8770,"=COD1",$B$11:$B$8770,"="&amp;B7613)/COUNTIFS($F$11:$F$8770,"=COD1",$B$11:$B$8770,"="&amp;B7613))/COUNTIFS($A$11:$A$8770,"="&amp;A7613,$F$11:$F$8770,"=COD1"),0)</f>
        <v>0</v>
      </c>
      <c r="L7613" s="13" t="e">
        <f>(VLOOKUP(F7613,tarifas!$C$7:$D$10,2,FALSE)+tarifas!$D$21)*datos!H7613</f>
        <v>#N/A</v>
      </c>
      <c r="M7613">
        <v>0</v>
      </c>
      <c r="N7613" s="13" t="e">
        <f t="shared" si="1070"/>
        <v>#N/A</v>
      </c>
      <c r="O7613">
        <f t="shared" si="1071"/>
        <v>0</v>
      </c>
      <c r="P7613" s="12">
        <f t="shared" si="1072"/>
        <v>491.96345660552709</v>
      </c>
      <c r="Q7613">
        <f t="shared" si="1073"/>
        <v>0</v>
      </c>
      <c r="R7613">
        <f>$D$2*tarifas!$D$12/24</f>
        <v>1.4541666666666666</v>
      </c>
      <c r="S7613" t="e">
        <f>VLOOKUP(E7613&amp;" "&amp;F7613,tarifas!$A$13:$D$20,4,FALSE)*P7613</f>
        <v>#N/A</v>
      </c>
      <c r="T7613">
        <f>IF(F7613="COD1",tarifas!$D$11*(SUMIFS($P$11:$P$8770,$F$11:$F$8770,"=COD1",$B$11:$B$8770,"="&amp;B7613)/COUNTIFS($F$11:$F$8770,"=COD1",$B$11:$B$8770,"="&amp;B7613))/COUNTIFS($A$11:$A$8770,"="&amp;A7613,$F$11:$F$8770,"=COD1"),0)</f>
        <v>0</v>
      </c>
      <c r="U7613" t="e">
        <f>(VLOOKUP(F7613,tarifas!$C$7:$D$10,2,FALSE)+tarifas!$D$21)*datos!P7613</f>
        <v>#N/A</v>
      </c>
      <c r="V7613" t="e">
        <f t="shared" si="1074"/>
        <v>#N/A</v>
      </c>
      <c r="W7613">
        <f t="shared" si="1075"/>
        <v>0</v>
      </c>
    </row>
    <row r="7614" spans="1:23" x14ac:dyDescent="0.25">
      <c r="A7614">
        <f t="shared" si="1068"/>
        <v>312</v>
      </c>
      <c r="B7614">
        <f t="shared" si="1069"/>
        <v>11</v>
      </c>
      <c r="C7614" s="1">
        <f t="shared" si="1076"/>
        <v>41956.791666648227</v>
      </c>
      <c r="D7614" s="7">
        <v>0</v>
      </c>
      <c r="E7614" s="7"/>
      <c r="G7614">
        <v>56.6</v>
      </c>
      <c r="H7614" s="12">
        <v>359.93904051380025</v>
      </c>
      <c r="I7614" s="13">
        <f>$D$2*tarifas!$D$12/24</f>
        <v>1.4541666666666666</v>
      </c>
      <c r="J7614" s="13" t="e">
        <f>VLOOKUP(E7614&amp;" "&amp;F7614,tarifas!$A$13:$D$20,4,FALSE)*H7614</f>
        <v>#N/A</v>
      </c>
      <c r="K7614" s="13">
        <f>IF(F7614="COD1",tarifas!$D$11*(SUMIFS($H$11:$H$8770,$F$11:$F$8770,"=COD1",$B$11:$B$8770,"="&amp;B7614)/COUNTIFS($F$11:$F$8770,"=COD1",$B$11:$B$8770,"="&amp;B7614))/COUNTIFS($A$11:$A$8770,"="&amp;A7614,$F$11:$F$8770,"=COD1"),0)</f>
        <v>0</v>
      </c>
      <c r="L7614" s="13" t="e">
        <f>(VLOOKUP(F7614,tarifas!$C$7:$D$10,2,FALSE)+tarifas!$D$21)*datos!H7614</f>
        <v>#N/A</v>
      </c>
      <c r="M7614">
        <v>0</v>
      </c>
      <c r="N7614" s="13" t="e">
        <f t="shared" si="1070"/>
        <v>#N/A</v>
      </c>
      <c r="O7614">
        <f t="shared" si="1071"/>
        <v>0</v>
      </c>
      <c r="P7614" s="12">
        <f t="shared" si="1072"/>
        <v>359.93904051380025</v>
      </c>
      <c r="Q7614">
        <f t="shared" si="1073"/>
        <v>0</v>
      </c>
      <c r="R7614">
        <f>$D$2*tarifas!$D$12/24</f>
        <v>1.4541666666666666</v>
      </c>
      <c r="S7614" t="e">
        <f>VLOOKUP(E7614&amp;" "&amp;F7614,tarifas!$A$13:$D$20,4,FALSE)*P7614</f>
        <v>#N/A</v>
      </c>
      <c r="T7614">
        <f>IF(F7614="COD1",tarifas!$D$11*(SUMIFS($P$11:$P$8770,$F$11:$F$8770,"=COD1",$B$11:$B$8770,"="&amp;B7614)/COUNTIFS($F$11:$F$8770,"=COD1",$B$11:$B$8770,"="&amp;B7614))/COUNTIFS($A$11:$A$8770,"="&amp;A7614,$F$11:$F$8770,"=COD1"),0)</f>
        <v>0</v>
      </c>
      <c r="U7614" t="e">
        <f>(VLOOKUP(F7614,tarifas!$C$7:$D$10,2,FALSE)+tarifas!$D$21)*datos!P7614</f>
        <v>#N/A</v>
      </c>
      <c r="V7614" t="e">
        <f t="shared" si="1074"/>
        <v>#N/A</v>
      </c>
      <c r="W7614">
        <f t="shared" si="1075"/>
        <v>0</v>
      </c>
    </row>
    <row r="7615" spans="1:23" x14ac:dyDescent="0.25">
      <c r="A7615">
        <f t="shared" si="1068"/>
        <v>312</v>
      </c>
      <c r="B7615">
        <f t="shared" si="1069"/>
        <v>11</v>
      </c>
      <c r="C7615" s="1">
        <f t="shared" si="1076"/>
        <v>41956.833333314891</v>
      </c>
      <c r="D7615" s="7">
        <v>0</v>
      </c>
      <c r="E7615" s="7"/>
      <c r="G7615">
        <v>56.13</v>
      </c>
      <c r="H7615" s="12">
        <v>279.5697303174644</v>
      </c>
      <c r="I7615" s="13">
        <f>$D$2*tarifas!$D$12/24</f>
        <v>1.4541666666666666</v>
      </c>
      <c r="J7615" s="13" t="e">
        <f>VLOOKUP(E7615&amp;" "&amp;F7615,tarifas!$A$13:$D$20,4,FALSE)*H7615</f>
        <v>#N/A</v>
      </c>
      <c r="K7615" s="13">
        <f>IF(F7615="COD1",tarifas!$D$11*(SUMIFS($H$11:$H$8770,$F$11:$F$8770,"=COD1",$B$11:$B$8770,"="&amp;B7615)/COUNTIFS($F$11:$F$8770,"=COD1",$B$11:$B$8770,"="&amp;B7615))/COUNTIFS($A$11:$A$8770,"="&amp;A7615,$F$11:$F$8770,"=COD1"),0)</f>
        <v>0</v>
      </c>
      <c r="L7615" s="13" t="e">
        <f>(VLOOKUP(F7615,tarifas!$C$7:$D$10,2,FALSE)+tarifas!$D$21)*datos!H7615</f>
        <v>#N/A</v>
      </c>
      <c r="M7615">
        <v>0</v>
      </c>
      <c r="N7615" s="13" t="e">
        <f t="shared" si="1070"/>
        <v>#N/A</v>
      </c>
      <c r="O7615">
        <f t="shared" si="1071"/>
        <v>0</v>
      </c>
      <c r="P7615" s="12">
        <f t="shared" si="1072"/>
        <v>279.5697303174644</v>
      </c>
      <c r="Q7615">
        <f t="shared" si="1073"/>
        <v>0</v>
      </c>
      <c r="R7615">
        <f>$D$2*tarifas!$D$12/24</f>
        <v>1.4541666666666666</v>
      </c>
      <c r="S7615" t="e">
        <f>VLOOKUP(E7615&amp;" "&amp;F7615,tarifas!$A$13:$D$20,4,FALSE)*P7615</f>
        <v>#N/A</v>
      </c>
      <c r="T7615">
        <f>IF(F7615="COD1",tarifas!$D$11*(SUMIFS($P$11:$P$8770,$F$11:$F$8770,"=COD1",$B$11:$B$8770,"="&amp;B7615)/COUNTIFS($F$11:$F$8770,"=COD1",$B$11:$B$8770,"="&amp;B7615))/COUNTIFS($A$11:$A$8770,"="&amp;A7615,$F$11:$F$8770,"=COD1"),0)</f>
        <v>0</v>
      </c>
      <c r="U7615" t="e">
        <f>(VLOOKUP(F7615,tarifas!$C$7:$D$10,2,FALSE)+tarifas!$D$21)*datos!P7615</f>
        <v>#N/A</v>
      </c>
      <c r="V7615" t="e">
        <f t="shared" si="1074"/>
        <v>#N/A</v>
      </c>
      <c r="W7615">
        <f t="shared" si="1075"/>
        <v>0</v>
      </c>
    </row>
    <row r="7616" spans="1:23" x14ac:dyDescent="0.25">
      <c r="A7616">
        <f t="shared" si="1068"/>
        <v>312</v>
      </c>
      <c r="B7616">
        <f t="shared" si="1069"/>
        <v>11</v>
      </c>
      <c r="C7616" s="1">
        <f t="shared" si="1076"/>
        <v>41956.874999981555</v>
      </c>
      <c r="D7616" s="7">
        <v>0</v>
      </c>
      <c r="E7616" s="7"/>
      <c r="G7616">
        <v>54.1</v>
      </c>
      <c r="H7616" s="12">
        <v>252.98627387787457</v>
      </c>
      <c r="I7616" s="13">
        <f>$D$2*tarifas!$D$12/24</f>
        <v>1.4541666666666666</v>
      </c>
      <c r="J7616" s="13" t="e">
        <f>VLOOKUP(E7616&amp;" "&amp;F7616,tarifas!$A$13:$D$20,4,FALSE)*H7616</f>
        <v>#N/A</v>
      </c>
      <c r="K7616" s="13">
        <f>IF(F7616="COD1",tarifas!$D$11*(SUMIFS($H$11:$H$8770,$F$11:$F$8770,"=COD1",$B$11:$B$8770,"="&amp;B7616)/COUNTIFS($F$11:$F$8770,"=COD1",$B$11:$B$8770,"="&amp;B7616))/COUNTIFS($A$11:$A$8770,"="&amp;A7616,$F$11:$F$8770,"=COD1"),0)</f>
        <v>0</v>
      </c>
      <c r="L7616" s="13" t="e">
        <f>(VLOOKUP(F7616,tarifas!$C$7:$D$10,2,FALSE)+tarifas!$D$21)*datos!H7616</f>
        <v>#N/A</v>
      </c>
      <c r="M7616">
        <v>0</v>
      </c>
      <c r="N7616" s="13" t="e">
        <f t="shared" si="1070"/>
        <v>#N/A</v>
      </c>
      <c r="O7616">
        <f t="shared" si="1071"/>
        <v>0</v>
      </c>
      <c r="P7616" s="12">
        <f t="shared" si="1072"/>
        <v>252.98627387787457</v>
      </c>
      <c r="Q7616">
        <f t="shared" si="1073"/>
        <v>0</v>
      </c>
      <c r="R7616">
        <f>$D$2*tarifas!$D$12/24</f>
        <v>1.4541666666666666</v>
      </c>
      <c r="S7616" t="e">
        <f>VLOOKUP(E7616&amp;" "&amp;F7616,tarifas!$A$13:$D$20,4,FALSE)*P7616</f>
        <v>#N/A</v>
      </c>
      <c r="T7616">
        <f>IF(F7616="COD1",tarifas!$D$11*(SUMIFS($P$11:$P$8770,$F$11:$F$8770,"=COD1",$B$11:$B$8770,"="&amp;B7616)/COUNTIFS($F$11:$F$8770,"=COD1",$B$11:$B$8770,"="&amp;B7616))/COUNTIFS($A$11:$A$8770,"="&amp;A7616,$F$11:$F$8770,"=COD1"),0)</f>
        <v>0</v>
      </c>
      <c r="U7616" t="e">
        <f>(VLOOKUP(F7616,tarifas!$C$7:$D$10,2,FALSE)+tarifas!$D$21)*datos!P7616</f>
        <v>#N/A</v>
      </c>
      <c r="V7616" t="e">
        <f t="shared" si="1074"/>
        <v>#N/A</v>
      </c>
      <c r="W7616">
        <f t="shared" si="1075"/>
        <v>0</v>
      </c>
    </row>
    <row r="7617" spans="1:23" x14ac:dyDescent="0.25">
      <c r="A7617">
        <f t="shared" si="1068"/>
        <v>312</v>
      </c>
      <c r="B7617">
        <f t="shared" si="1069"/>
        <v>11</v>
      </c>
      <c r="C7617" s="1">
        <f t="shared" si="1076"/>
        <v>41956.91666664822</v>
      </c>
      <c r="D7617" s="7">
        <v>0</v>
      </c>
      <c r="E7617" s="7"/>
      <c r="G7617">
        <v>47.33</v>
      </c>
      <c r="H7617" s="12">
        <v>247.61025175179748</v>
      </c>
      <c r="I7617" s="13">
        <f>$D$2*tarifas!$D$12/24</f>
        <v>1.4541666666666666</v>
      </c>
      <c r="J7617" s="13" t="e">
        <f>VLOOKUP(E7617&amp;" "&amp;F7617,tarifas!$A$13:$D$20,4,FALSE)*H7617</f>
        <v>#N/A</v>
      </c>
      <c r="K7617" s="13">
        <f>IF(F7617="COD1",tarifas!$D$11*(SUMIFS($H$11:$H$8770,$F$11:$F$8770,"=COD1",$B$11:$B$8770,"="&amp;B7617)/COUNTIFS($F$11:$F$8770,"=COD1",$B$11:$B$8770,"="&amp;B7617))/COUNTIFS($A$11:$A$8770,"="&amp;A7617,$F$11:$F$8770,"=COD1"),0)</f>
        <v>0</v>
      </c>
      <c r="L7617" s="13" t="e">
        <f>(VLOOKUP(F7617,tarifas!$C$7:$D$10,2,FALSE)+tarifas!$D$21)*datos!H7617</f>
        <v>#N/A</v>
      </c>
      <c r="M7617">
        <v>0</v>
      </c>
      <c r="N7617" s="13" t="e">
        <f t="shared" si="1070"/>
        <v>#N/A</v>
      </c>
      <c r="O7617">
        <f t="shared" si="1071"/>
        <v>0</v>
      </c>
      <c r="P7617" s="12">
        <f t="shared" si="1072"/>
        <v>247.61025175179748</v>
      </c>
      <c r="Q7617">
        <f t="shared" si="1073"/>
        <v>0</v>
      </c>
      <c r="R7617">
        <f>$D$2*tarifas!$D$12/24</f>
        <v>1.4541666666666666</v>
      </c>
      <c r="S7617" t="e">
        <f>VLOOKUP(E7617&amp;" "&amp;F7617,tarifas!$A$13:$D$20,4,FALSE)*P7617</f>
        <v>#N/A</v>
      </c>
      <c r="T7617">
        <f>IF(F7617="COD1",tarifas!$D$11*(SUMIFS($P$11:$P$8770,$F$11:$F$8770,"=COD1",$B$11:$B$8770,"="&amp;B7617)/COUNTIFS($F$11:$F$8770,"=COD1",$B$11:$B$8770,"="&amp;B7617))/COUNTIFS($A$11:$A$8770,"="&amp;A7617,$F$11:$F$8770,"=COD1"),0)</f>
        <v>0</v>
      </c>
      <c r="U7617" t="e">
        <f>(VLOOKUP(F7617,tarifas!$C$7:$D$10,2,FALSE)+tarifas!$D$21)*datos!P7617</f>
        <v>#N/A</v>
      </c>
      <c r="V7617" t="e">
        <f t="shared" si="1074"/>
        <v>#N/A</v>
      </c>
      <c r="W7617">
        <f t="shared" si="1075"/>
        <v>0</v>
      </c>
    </row>
    <row r="7618" spans="1:23" x14ac:dyDescent="0.25">
      <c r="A7618">
        <f t="shared" si="1068"/>
        <v>312</v>
      </c>
      <c r="B7618">
        <f t="shared" si="1069"/>
        <v>11</v>
      </c>
      <c r="C7618" s="1">
        <f t="shared" si="1076"/>
        <v>41956.958333314884</v>
      </c>
      <c r="D7618" s="7">
        <v>0</v>
      </c>
      <c r="E7618" s="7"/>
      <c r="G7618">
        <v>39</v>
      </c>
      <c r="H7618" s="12">
        <v>248.73990842987956</v>
      </c>
      <c r="I7618" s="13">
        <f>$D$2*tarifas!$D$12/24</f>
        <v>1.4541666666666666</v>
      </c>
      <c r="J7618" s="13" t="e">
        <f>VLOOKUP(E7618&amp;" "&amp;F7618,tarifas!$A$13:$D$20,4,FALSE)*H7618</f>
        <v>#N/A</v>
      </c>
      <c r="K7618" s="13">
        <f>IF(F7618="COD1",tarifas!$D$11*(SUMIFS($H$11:$H$8770,$F$11:$F$8770,"=COD1",$B$11:$B$8770,"="&amp;B7618)/COUNTIFS($F$11:$F$8770,"=COD1",$B$11:$B$8770,"="&amp;B7618))/COUNTIFS($A$11:$A$8770,"="&amp;A7618,$F$11:$F$8770,"=COD1"),0)</f>
        <v>0</v>
      </c>
      <c r="L7618" s="13" t="e">
        <f>(VLOOKUP(F7618,tarifas!$C$7:$D$10,2,FALSE)+tarifas!$D$21)*datos!H7618</f>
        <v>#N/A</v>
      </c>
      <c r="M7618">
        <v>0</v>
      </c>
      <c r="N7618" s="13" t="e">
        <f t="shared" si="1070"/>
        <v>#N/A</v>
      </c>
      <c r="O7618">
        <f t="shared" si="1071"/>
        <v>0</v>
      </c>
      <c r="P7618" s="12">
        <f t="shared" si="1072"/>
        <v>248.73990842987956</v>
      </c>
      <c r="Q7618">
        <f t="shared" si="1073"/>
        <v>0</v>
      </c>
      <c r="R7618">
        <f>$D$2*tarifas!$D$12/24</f>
        <v>1.4541666666666666</v>
      </c>
      <c r="S7618" t="e">
        <f>VLOOKUP(E7618&amp;" "&amp;F7618,tarifas!$A$13:$D$20,4,FALSE)*P7618</f>
        <v>#N/A</v>
      </c>
      <c r="T7618">
        <f>IF(F7618="COD1",tarifas!$D$11*(SUMIFS($P$11:$P$8770,$F$11:$F$8770,"=COD1",$B$11:$B$8770,"="&amp;B7618)/COUNTIFS($F$11:$F$8770,"=COD1",$B$11:$B$8770,"="&amp;B7618))/COUNTIFS($A$11:$A$8770,"="&amp;A7618,$F$11:$F$8770,"=COD1"),0)</f>
        <v>0</v>
      </c>
      <c r="U7618" t="e">
        <f>(VLOOKUP(F7618,tarifas!$C$7:$D$10,2,FALSE)+tarifas!$D$21)*datos!P7618</f>
        <v>#N/A</v>
      </c>
      <c r="V7618" t="e">
        <f t="shared" si="1074"/>
        <v>#N/A</v>
      </c>
      <c r="W7618">
        <f t="shared" si="1075"/>
        <v>0</v>
      </c>
    </row>
    <row r="7619" spans="1:23" x14ac:dyDescent="0.25">
      <c r="A7619">
        <f t="shared" si="1068"/>
        <v>313</v>
      </c>
      <c r="B7619">
        <f t="shared" si="1069"/>
        <v>11</v>
      </c>
      <c r="C7619" s="1">
        <f t="shared" si="1076"/>
        <v>41956.999999981548</v>
      </c>
      <c r="D7619" s="7">
        <v>0</v>
      </c>
      <c r="E7619" s="7"/>
      <c r="G7619">
        <v>29.58</v>
      </c>
      <c r="H7619" s="12">
        <v>240.83756007921951</v>
      </c>
      <c r="I7619" s="13">
        <f>$D$2*tarifas!$D$12/24</f>
        <v>1.4541666666666666</v>
      </c>
      <c r="J7619" s="13" t="e">
        <f>VLOOKUP(E7619&amp;" "&amp;F7619,tarifas!$A$13:$D$20,4,FALSE)*H7619</f>
        <v>#N/A</v>
      </c>
      <c r="K7619" s="13">
        <f>IF(F7619="COD1",tarifas!$D$11*(SUMIFS($H$11:$H$8770,$F$11:$F$8770,"=COD1",$B$11:$B$8770,"="&amp;B7619)/COUNTIFS($F$11:$F$8770,"=COD1",$B$11:$B$8770,"="&amp;B7619))/COUNTIFS($A$11:$A$8770,"="&amp;A7619,$F$11:$F$8770,"=COD1"),0)</f>
        <v>0</v>
      </c>
      <c r="L7619" s="13" t="e">
        <f>(VLOOKUP(F7619,tarifas!$C$7:$D$10,2,FALSE)+tarifas!$D$21)*datos!H7619</f>
        <v>#N/A</v>
      </c>
      <c r="M7619">
        <v>0</v>
      </c>
      <c r="N7619" s="13" t="e">
        <f t="shared" si="1070"/>
        <v>#N/A</v>
      </c>
      <c r="O7619">
        <f t="shared" si="1071"/>
        <v>0</v>
      </c>
      <c r="P7619" s="12">
        <f t="shared" si="1072"/>
        <v>240.83756007921951</v>
      </c>
      <c r="Q7619">
        <f t="shared" si="1073"/>
        <v>0</v>
      </c>
      <c r="R7619">
        <f>$D$2*tarifas!$D$12/24</f>
        <v>1.4541666666666666</v>
      </c>
      <c r="S7619" t="e">
        <f>VLOOKUP(E7619&amp;" "&amp;F7619,tarifas!$A$13:$D$20,4,FALSE)*P7619</f>
        <v>#N/A</v>
      </c>
      <c r="T7619">
        <f>IF(F7619="COD1",tarifas!$D$11*(SUMIFS($P$11:$P$8770,$F$11:$F$8770,"=COD1",$B$11:$B$8770,"="&amp;B7619)/COUNTIFS($F$11:$F$8770,"=COD1",$B$11:$B$8770,"="&amp;B7619))/COUNTIFS($A$11:$A$8770,"="&amp;A7619,$F$11:$F$8770,"=COD1"),0)</f>
        <v>0</v>
      </c>
      <c r="U7619" t="e">
        <f>(VLOOKUP(F7619,tarifas!$C$7:$D$10,2,FALSE)+tarifas!$D$21)*datos!P7619</f>
        <v>#N/A</v>
      </c>
      <c r="V7619" t="e">
        <f t="shared" si="1074"/>
        <v>#N/A</v>
      </c>
      <c r="W7619">
        <f t="shared" si="1075"/>
        <v>0</v>
      </c>
    </row>
    <row r="7620" spans="1:23" x14ac:dyDescent="0.25">
      <c r="A7620">
        <f t="shared" si="1068"/>
        <v>313</v>
      </c>
      <c r="B7620">
        <f t="shared" si="1069"/>
        <v>11</v>
      </c>
      <c r="C7620" s="1">
        <f t="shared" si="1076"/>
        <v>41957.041666648212</v>
      </c>
      <c r="D7620" s="7">
        <v>0</v>
      </c>
      <c r="E7620" s="7"/>
      <c r="G7620">
        <v>27.93</v>
      </c>
      <c r="H7620" s="12">
        <v>240.30736723229089</v>
      </c>
      <c r="I7620" s="13">
        <f>$D$2*tarifas!$D$12/24</f>
        <v>1.4541666666666666</v>
      </c>
      <c r="J7620" s="13" t="e">
        <f>VLOOKUP(E7620&amp;" "&amp;F7620,tarifas!$A$13:$D$20,4,FALSE)*H7620</f>
        <v>#N/A</v>
      </c>
      <c r="K7620" s="13">
        <f>IF(F7620="COD1",tarifas!$D$11*(SUMIFS($H$11:$H$8770,$F$11:$F$8770,"=COD1",$B$11:$B$8770,"="&amp;B7620)/COUNTIFS($F$11:$F$8770,"=COD1",$B$11:$B$8770,"="&amp;B7620))/COUNTIFS($A$11:$A$8770,"="&amp;A7620,$F$11:$F$8770,"=COD1"),0)</f>
        <v>0</v>
      </c>
      <c r="L7620" s="13" t="e">
        <f>(VLOOKUP(F7620,tarifas!$C$7:$D$10,2,FALSE)+tarifas!$D$21)*datos!H7620</f>
        <v>#N/A</v>
      </c>
      <c r="M7620">
        <v>0</v>
      </c>
      <c r="N7620" s="13" t="e">
        <f t="shared" si="1070"/>
        <v>#N/A</v>
      </c>
      <c r="O7620">
        <f t="shared" si="1071"/>
        <v>0</v>
      </c>
      <c r="P7620" s="12">
        <f t="shared" si="1072"/>
        <v>240.30736723229089</v>
      </c>
      <c r="Q7620">
        <f t="shared" si="1073"/>
        <v>0</v>
      </c>
      <c r="R7620">
        <f>$D$2*tarifas!$D$12/24</f>
        <v>1.4541666666666666</v>
      </c>
      <c r="S7620" t="e">
        <f>VLOOKUP(E7620&amp;" "&amp;F7620,tarifas!$A$13:$D$20,4,FALSE)*P7620</f>
        <v>#N/A</v>
      </c>
      <c r="T7620">
        <f>IF(F7620="COD1",tarifas!$D$11*(SUMIFS($P$11:$P$8770,$F$11:$F$8770,"=COD1",$B$11:$B$8770,"="&amp;B7620)/COUNTIFS($F$11:$F$8770,"=COD1",$B$11:$B$8770,"="&amp;B7620))/COUNTIFS($A$11:$A$8770,"="&amp;A7620,$F$11:$F$8770,"=COD1"),0)</f>
        <v>0</v>
      </c>
      <c r="U7620" t="e">
        <f>(VLOOKUP(F7620,tarifas!$C$7:$D$10,2,FALSE)+tarifas!$D$21)*datos!P7620</f>
        <v>#N/A</v>
      </c>
      <c r="V7620" t="e">
        <f t="shared" si="1074"/>
        <v>#N/A</v>
      </c>
      <c r="W7620">
        <f t="shared" si="1075"/>
        <v>0</v>
      </c>
    </row>
    <row r="7621" spans="1:23" x14ac:dyDescent="0.25">
      <c r="A7621">
        <f t="shared" si="1068"/>
        <v>313</v>
      </c>
      <c r="B7621">
        <f t="shared" si="1069"/>
        <v>11</v>
      </c>
      <c r="C7621" s="1">
        <f t="shared" si="1076"/>
        <v>41957.083333314877</v>
      </c>
      <c r="D7621" s="7">
        <v>0</v>
      </c>
      <c r="E7621" s="7"/>
      <c r="G7621">
        <v>26.34</v>
      </c>
      <c r="H7621" s="12">
        <v>237.29072803579788</v>
      </c>
      <c r="I7621" s="13">
        <f>$D$2*tarifas!$D$12/24</f>
        <v>1.4541666666666666</v>
      </c>
      <c r="J7621" s="13" t="e">
        <f>VLOOKUP(E7621&amp;" "&amp;F7621,tarifas!$A$13:$D$20,4,FALSE)*H7621</f>
        <v>#N/A</v>
      </c>
      <c r="K7621" s="13">
        <f>IF(F7621="COD1",tarifas!$D$11*(SUMIFS($H$11:$H$8770,$F$11:$F$8770,"=COD1",$B$11:$B$8770,"="&amp;B7621)/COUNTIFS($F$11:$F$8770,"=COD1",$B$11:$B$8770,"="&amp;B7621))/COUNTIFS($A$11:$A$8770,"="&amp;A7621,$F$11:$F$8770,"=COD1"),0)</f>
        <v>0</v>
      </c>
      <c r="L7621" s="13" t="e">
        <f>(VLOOKUP(F7621,tarifas!$C$7:$D$10,2,FALSE)+tarifas!$D$21)*datos!H7621</f>
        <v>#N/A</v>
      </c>
      <c r="M7621">
        <v>0</v>
      </c>
      <c r="N7621" s="13" t="e">
        <f t="shared" si="1070"/>
        <v>#N/A</v>
      </c>
      <c r="O7621">
        <f t="shared" si="1071"/>
        <v>0</v>
      </c>
      <c r="P7621" s="12">
        <f t="shared" si="1072"/>
        <v>237.29072803579788</v>
      </c>
      <c r="Q7621">
        <f t="shared" si="1073"/>
        <v>0</v>
      </c>
      <c r="R7621">
        <f>$D$2*tarifas!$D$12/24</f>
        <v>1.4541666666666666</v>
      </c>
      <c r="S7621" t="e">
        <f>VLOOKUP(E7621&amp;" "&amp;F7621,tarifas!$A$13:$D$20,4,FALSE)*P7621</f>
        <v>#N/A</v>
      </c>
      <c r="T7621">
        <f>IF(F7621="COD1",tarifas!$D$11*(SUMIFS($P$11:$P$8770,$F$11:$F$8770,"=COD1",$B$11:$B$8770,"="&amp;B7621)/COUNTIFS($F$11:$F$8770,"=COD1",$B$11:$B$8770,"="&amp;B7621))/COUNTIFS($A$11:$A$8770,"="&amp;A7621,$F$11:$F$8770,"=COD1"),0)</f>
        <v>0</v>
      </c>
      <c r="U7621" t="e">
        <f>(VLOOKUP(F7621,tarifas!$C$7:$D$10,2,FALSE)+tarifas!$D$21)*datos!P7621</f>
        <v>#N/A</v>
      </c>
      <c r="V7621" t="e">
        <f t="shared" si="1074"/>
        <v>#N/A</v>
      </c>
      <c r="W7621">
        <f t="shared" si="1075"/>
        <v>0</v>
      </c>
    </row>
    <row r="7622" spans="1:23" x14ac:dyDescent="0.25">
      <c r="A7622">
        <f t="shared" si="1068"/>
        <v>313</v>
      </c>
      <c r="B7622">
        <f t="shared" si="1069"/>
        <v>11</v>
      </c>
      <c r="C7622" s="1">
        <f t="shared" si="1076"/>
        <v>41957.124999981541</v>
      </c>
      <c r="D7622" s="7">
        <v>0</v>
      </c>
      <c r="E7622" s="7"/>
      <c r="G7622">
        <v>20.53</v>
      </c>
      <c r="H7622" s="12">
        <v>234.74514642981933</v>
      </c>
      <c r="I7622" s="13">
        <f>$D$2*tarifas!$D$12/24</f>
        <v>1.4541666666666666</v>
      </c>
      <c r="J7622" s="13" t="e">
        <f>VLOOKUP(E7622&amp;" "&amp;F7622,tarifas!$A$13:$D$20,4,FALSE)*H7622</f>
        <v>#N/A</v>
      </c>
      <c r="K7622" s="13">
        <f>IF(F7622="COD1",tarifas!$D$11*(SUMIFS($H$11:$H$8770,$F$11:$F$8770,"=COD1",$B$11:$B$8770,"="&amp;B7622)/COUNTIFS($F$11:$F$8770,"=COD1",$B$11:$B$8770,"="&amp;B7622))/COUNTIFS($A$11:$A$8770,"="&amp;A7622,$F$11:$F$8770,"=COD1"),0)</f>
        <v>0</v>
      </c>
      <c r="L7622" s="13" t="e">
        <f>(VLOOKUP(F7622,tarifas!$C$7:$D$10,2,FALSE)+tarifas!$D$21)*datos!H7622</f>
        <v>#N/A</v>
      </c>
      <c r="M7622">
        <v>0</v>
      </c>
      <c r="N7622" s="13" t="e">
        <f t="shared" si="1070"/>
        <v>#N/A</v>
      </c>
      <c r="O7622">
        <f t="shared" si="1071"/>
        <v>0</v>
      </c>
      <c r="P7622" s="12">
        <f t="shared" si="1072"/>
        <v>234.74514642981933</v>
      </c>
      <c r="Q7622">
        <f t="shared" si="1073"/>
        <v>0</v>
      </c>
      <c r="R7622">
        <f>$D$2*tarifas!$D$12/24</f>
        <v>1.4541666666666666</v>
      </c>
      <c r="S7622" t="e">
        <f>VLOOKUP(E7622&amp;" "&amp;F7622,tarifas!$A$13:$D$20,4,FALSE)*P7622</f>
        <v>#N/A</v>
      </c>
      <c r="T7622">
        <f>IF(F7622="COD1",tarifas!$D$11*(SUMIFS($P$11:$P$8770,$F$11:$F$8770,"=COD1",$B$11:$B$8770,"="&amp;B7622)/COUNTIFS($F$11:$F$8770,"=COD1",$B$11:$B$8770,"="&amp;B7622))/COUNTIFS($A$11:$A$8770,"="&amp;A7622,$F$11:$F$8770,"=COD1"),0)</f>
        <v>0</v>
      </c>
      <c r="U7622" t="e">
        <f>(VLOOKUP(F7622,tarifas!$C$7:$D$10,2,FALSE)+tarifas!$D$21)*datos!P7622</f>
        <v>#N/A</v>
      </c>
      <c r="V7622" t="e">
        <f t="shared" si="1074"/>
        <v>#N/A</v>
      </c>
      <c r="W7622">
        <f t="shared" si="1075"/>
        <v>0</v>
      </c>
    </row>
    <row r="7623" spans="1:23" x14ac:dyDescent="0.25">
      <c r="A7623">
        <f t="shared" si="1068"/>
        <v>313</v>
      </c>
      <c r="B7623">
        <f t="shared" si="1069"/>
        <v>11</v>
      </c>
      <c r="C7623" s="1">
        <f t="shared" si="1076"/>
        <v>41957.166666648205</v>
      </c>
      <c r="D7623" s="7">
        <v>0</v>
      </c>
      <c r="E7623" s="7"/>
      <c r="G7623">
        <v>13.86</v>
      </c>
      <c r="H7623" s="12">
        <v>235.9319569437817</v>
      </c>
      <c r="I7623" s="13">
        <f>$D$2*tarifas!$D$12/24</f>
        <v>1.4541666666666666</v>
      </c>
      <c r="J7623" s="13" t="e">
        <f>VLOOKUP(E7623&amp;" "&amp;F7623,tarifas!$A$13:$D$20,4,FALSE)*H7623</f>
        <v>#N/A</v>
      </c>
      <c r="K7623" s="13">
        <f>IF(F7623="COD1",tarifas!$D$11*(SUMIFS($H$11:$H$8770,$F$11:$F$8770,"=COD1",$B$11:$B$8770,"="&amp;B7623)/COUNTIFS($F$11:$F$8770,"=COD1",$B$11:$B$8770,"="&amp;B7623))/COUNTIFS($A$11:$A$8770,"="&amp;A7623,$F$11:$F$8770,"=COD1"),0)</f>
        <v>0</v>
      </c>
      <c r="L7623" s="13" t="e">
        <f>(VLOOKUP(F7623,tarifas!$C$7:$D$10,2,FALSE)+tarifas!$D$21)*datos!H7623</f>
        <v>#N/A</v>
      </c>
      <c r="M7623">
        <v>0</v>
      </c>
      <c r="N7623" s="13" t="e">
        <f t="shared" si="1070"/>
        <v>#N/A</v>
      </c>
      <c r="O7623">
        <f t="shared" si="1071"/>
        <v>0</v>
      </c>
      <c r="P7623" s="12">
        <f t="shared" si="1072"/>
        <v>235.9319569437817</v>
      </c>
      <c r="Q7623">
        <f t="shared" si="1073"/>
        <v>0</v>
      </c>
      <c r="R7623">
        <f>$D$2*tarifas!$D$12/24</f>
        <v>1.4541666666666666</v>
      </c>
      <c r="S7623" t="e">
        <f>VLOOKUP(E7623&amp;" "&amp;F7623,tarifas!$A$13:$D$20,4,FALSE)*P7623</f>
        <v>#N/A</v>
      </c>
      <c r="T7623">
        <f>IF(F7623="COD1",tarifas!$D$11*(SUMIFS($P$11:$P$8770,$F$11:$F$8770,"=COD1",$B$11:$B$8770,"="&amp;B7623)/COUNTIFS($F$11:$F$8770,"=COD1",$B$11:$B$8770,"="&amp;B7623))/COUNTIFS($A$11:$A$8770,"="&amp;A7623,$F$11:$F$8770,"=COD1"),0)</f>
        <v>0</v>
      </c>
      <c r="U7623" t="e">
        <f>(VLOOKUP(F7623,tarifas!$C$7:$D$10,2,FALSE)+tarifas!$D$21)*datos!P7623</f>
        <v>#N/A</v>
      </c>
      <c r="V7623" t="e">
        <f t="shared" si="1074"/>
        <v>#N/A</v>
      </c>
      <c r="W7623">
        <f t="shared" si="1075"/>
        <v>0</v>
      </c>
    </row>
    <row r="7624" spans="1:23" x14ac:dyDescent="0.25">
      <c r="A7624">
        <f t="shared" si="1068"/>
        <v>313</v>
      </c>
      <c r="B7624">
        <f t="shared" si="1069"/>
        <v>11</v>
      </c>
      <c r="C7624" s="1">
        <f t="shared" si="1076"/>
        <v>41957.208333314869</v>
      </c>
      <c r="D7624" s="7">
        <v>0</v>
      </c>
      <c r="E7624" s="7"/>
      <c r="G7624">
        <v>26.08</v>
      </c>
      <c r="H7624" s="12">
        <v>233.23012883306401</v>
      </c>
      <c r="I7624" s="13">
        <f>$D$2*tarifas!$D$12/24</f>
        <v>1.4541666666666666</v>
      </c>
      <c r="J7624" s="13" t="e">
        <f>VLOOKUP(E7624&amp;" "&amp;F7624,tarifas!$A$13:$D$20,4,FALSE)*H7624</f>
        <v>#N/A</v>
      </c>
      <c r="K7624" s="13">
        <f>IF(F7624="COD1",tarifas!$D$11*(SUMIFS($H$11:$H$8770,$F$11:$F$8770,"=COD1",$B$11:$B$8770,"="&amp;B7624)/COUNTIFS($F$11:$F$8770,"=COD1",$B$11:$B$8770,"="&amp;B7624))/COUNTIFS($A$11:$A$8770,"="&amp;A7624,$F$11:$F$8770,"=COD1"),0)</f>
        <v>0</v>
      </c>
      <c r="L7624" s="13" t="e">
        <f>(VLOOKUP(F7624,tarifas!$C$7:$D$10,2,FALSE)+tarifas!$D$21)*datos!H7624</f>
        <v>#N/A</v>
      </c>
      <c r="M7624">
        <v>0</v>
      </c>
      <c r="N7624" s="13" t="e">
        <f t="shared" si="1070"/>
        <v>#N/A</v>
      </c>
      <c r="O7624">
        <f t="shared" si="1071"/>
        <v>0</v>
      </c>
      <c r="P7624" s="12">
        <f t="shared" si="1072"/>
        <v>233.23012883306401</v>
      </c>
      <c r="Q7624">
        <f t="shared" si="1073"/>
        <v>0</v>
      </c>
      <c r="R7624">
        <f>$D$2*tarifas!$D$12/24</f>
        <v>1.4541666666666666</v>
      </c>
      <c r="S7624" t="e">
        <f>VLOOKUP(E7624&amp;" "&amp;F7624,tarifas!$A$13:$D$20,4,FALSE)*P7624</f>
        <v>#N/A</v>
      </c>
      <c r="T7624">
        <f>IF(F7624="COD1",tarifas!$D$11*(SUMIFS($P$11:$P$8770,$F$11:$F$8770,"=COD1",$B$11:$B$8770,"="&amp;B7624)/COUNTIFS($F$11:$F$8770,"=COD1",$B$11:$B$8770,"="&amp;B7624))/COUNTIFS($A$11:$A$8770,"="&amp;A7624,$F$11:$F$8770,"=COD1"),0)</f>
        <v>0</v>
      </c>
      <c r="U7624" t="e">
        <f>(VLOOKUP(F7624,tarifas!$C$7:$D$10,2,FALSE)+tarifas!$D$21)*datos!P7624</f>
        <v>#N/A</v>
      </c>
      <c r="V7624" t="e">
        <f t="shared" si="1074"/>
        <v>#N/A</v>
      </c>
      <c r="W7624">
        <f t="shared" si="1075"/>
        <v>0</v>
      </c>
    </row>
    <row r="7625" spans="1:23" x14ac:dyDescent="0.25">
      <c r="A7625">
        <f t="shared" si="1068"/>
        <v>313</v>
      </c>
      <c r="B7625">
        <f t="shared" si="1069"/>
        <v>11</v>
      </c>
      <c r="C7625" s="1">
        <f t="shared" si="1076"/>
        <v>41957.249999981534</v>
      </c>
      <c r="D7625" s="7">
        <v>0</v>
      </c>
      <c r="E7625" s="7"/>
      <c r="G7625">
        <v>35.130000000000003</v>
      </c>
      <c r="H7625" s="12">
        <v>231.02229765926583</v>
      </c>
      <c r="I7625" s="13">
        <f>$D$2*tarifas!$D$12/24</f>
        <v>1.4541666666666666</v>
      </c>
      <c r="J7625" s="13" t="e">
        <f>VLOOKUP(E7625&amp;" "&amp;F7625,tarifas!$A$13:$D$20,4,FALSE)*H7625</f>
        <v>#N/A</v>
      </c>
      <c r="K7625" s="13">
        <f>IF(F7625="COD1",tarifas!$D$11*(SUMIFS($H$11:$H$8770,$F$11:$F$8770,"=COD1",$B$11:$B$8770,"="&amp;B7625)/COUNTIFS($F$11:$F$8770,"=COD1",$B$11:$B$8770,"="&amp;B7625))/COUNTIFS($A$11:$A$8770,"="&amp;A7625,$F$11:$F$8770,"=COD1"),0)</f>
        <v>0</v>
      </c>
      <c r="L7625" s="13" t="e">
        <f>(VLOOKUP(F7625,tarifas!$C$7:$D$10,2,FALSE)+tarifas!$D$21)*datos!H7625</f>
        <v>#N/A</v>
      </c>
      <c r="M7625">
        <v>0</v>
      </c>
      <c r="N7625" s="13" t="e">
        <f t="shared" si="1070"/>
        <v>#N/A</v>
      </c>
      <c r="O7625">
        <f t="shared" si="1071"/>
        <v>0</v>
      </c>
      <c r="P7625" s="12">
        <f t="shared" si="1072"/>
        <v>231.02229765926583</v>
      </c>
      <c r="Q7625">
        <f t="shared" si="1073"/>
        <v>0</v>
      </c>
      <c r="R7625">
        <f>$D$2*tarifas!$D$12/24</f>
        <v>1.4541666666666666</v>
      </c>
      <c r="S7625" t="e">
        <f>VLOOKUP(E7625&amp;" "&amp;F7625,tarifas!$A$13:$D$20,4,FALSE)*P7625</f>
        <v>#N/A</v>
      </c>
      <c r="T7625">
        <f>IF(F7625="COD1",tarifas!$D$11*(SUMIFS($P$11:$P$8770,$F$11:$F$8770,"=COD1",$B$11:$B$8770,"="&amp;B7625)/COUNTIFS($F$11:$F$8770,"=COD1",$B$11:$B$8770,"="&amp;B7625))/COUNTIFS($A$11:$A$8770,"="&amp;A7625,$F$11:$F$8770,"=COD1"),0)</f>
        <v>0</v>
      </c>
      <c r="U7625" t="e">
        <f>(VLOOKUP(F7625,tarifas!$C$7:$D$10,2,FALSE)+tarifas!$D$21)*datos!P7625</f>
        <v>#N/A</v>
      </c>
      <c r="V7625" t="e">
        <f t="shared" si="1074"/>
        <v>#N/A</v>
      </c>
      <c r="W7625">
        <f t="shared" si="1075"/>
        <v>0</v>
      </c>
    </row>
    <row r="7626" spans="1:23" x14ac:dyDescent="0.25">
      <c r="A7626">
        <f t="shared" si="1068"/>
        <v>313</v>
      </c>
      <c r="B7626">
        <f t="shared" si="1069"/>
        <v>11</v>
      </c>
      <c r="C7626" s="1">
        <f t="shared" si="1076"/>
        <v>41957.291666648198</v>
      </c>
      <c r="D7626" s="7">
        <v>0</v>
      </c>
      <c r="E7626" s="7"/>
      <c r="G7626">
        <v>47.3</v>
      </c>
      <c r="H7626" s="12">
        <v>259.05823433339435</v>
      </c>
      <c r="I7626" s="13">
        <f>$D$2*tarifas!$D$12/24</f>
        <v>1.4541666666666666</v>
      </c>
      <c r="J7626" s="13" t="e">
        <f>VLOOKUP(E7626&amp;" "&amp;F7626,tarifas!$A$13:$D$20,4,FALSE)*H7626</f>
        <v>#N/A</v>
      </c>
      <c r="K7626" s="13">
        <f>IF(F7626="COD1",tarifas!$D$11*(SUMIFS($H$11:$H$8770,$F$11:$F$8770,"=COD1",$B$11:$B$8770,"="&amp;B7626)/COUNTIFS($F$11:$F$8770,"=COD1",$B$11:$B$8770,"="&amp;B7626))/COUNTIFS($A$11:$A$8770,"="&amp;A7626,$F$11:$F$8770,"=COD1"),0)</f>
        <v>0</v>
      </c>
      <c r="L7626" s="13" t="e">
        <f>(VLOOKUP(F7626,tarifas!$C$7:$D$10,2,FALSE)+tarifas!$D$21)*datos!H7626</f>
        <v>#N/A</v>
      </c>
      <c r="M7626">
        <v>20.943900000000003</v>
      </c>
      <c r="N7626" s="13" t="e">
        <f t="shared" si="1070"/>
        <v>#N/A</v>
      </c>
      <c r="O7626">
        <f t="shared" si="1071"/>
        <v>20.943900000000003</v>
      </c>
      <c r="P7626" s="12">
        <f t="shared" si="1072"/>
        <v>238.11433433339434</v>
      </c>
      <c r="Q7626">
        <f t="shared" si="1073"/>
        <v>0</v>
      </c>
      <c r="R7626">
        <f>$D$2*tarifas!$D$12/24</f>
        <v>1.4541666666666666</v>
      </c>
      <c r="S7626" t="e">
        <f>VLOOKUP(E7626&amp;" "&amp;F7626,tarifas!$A$13:$D$20,4,FALSE)*P7626</f>
        <v>#N/A</v>
      </c>
      <c r="T7626">
        <f>IF(F7626="COD1",tarifas!$D$11*(SUMIFS($P$11:$P$8770,$F$11:$F$8770,"=COD1",$B$11:$B$8770,"="&amp;B7626)/COUNTIFS($F$11:$F$8770,"=COD1",$B$11:$B$8770,"="&amp;B7626))/COUNTIFS($A$11:$A$8770,"="&amp;A7626,$F$11:$F$8770,"=COD1"),0)</f>
        <v>0</v>
      </c>
      <c r="U7626" t="e">
        <f>(VLOOKUP(F7626,tarifas!$C$7:$D$10,2,FALSE)+tarifas!$D$21)*datos!P7626</f>
        <v>#N/A</v>
      </c>
      <c r="V7626" t="e">
        <f t="shared" si="1074"/>
        <v>#N/A</v>
      </c>
      <c r="W7626">
        <f t="shared" si="1075"/>
        <v>0</v>
      </c>
    </row>
    <row r="7627" spans="1:23" x14ac:dyDescent="0.25">
      <c r="A7627">
        <f t="shared" si="1068"/>
        <v>313</v>
      </c>
      <c r="B7627">
        <f t="shared" si="1069"/>
        <v>11</v>
      </c>
      <c r="C7627" s="1">
        <f t="shared" si="1076"/>
        <v>41957.333333314862</v>
      </c>
      <c r="D7627" s="7">
        <v>0</v>
      </c>
      <c r="E7627" s="7"/>
      <c r="G7627">
        <v>54.01</v>
      </c>
      <c r="H7627" s="12">
        <v>350.55985183249959</v>
      </c>
      <c r="I7627" s="13">
        <f>$D$2*tarifas!$D$12/24</f>
        <v>1.4541666666666666</v>
      </c>
      <c r="J7627" s="13" t="e">
        <f>VLOOKUP(E7627&amp;" "&amp;F7627,tarifas!$A$13:$D$20,4,FALSE)*H7627</f>
        <v>#N/A</v>
      </c>
      <c r="K7627" s="13">
        <f>IF(F7627="COD1",tarifas!$D$11*(SUMIFS($H$11:$H$8770,$F$11:$F$8770,"=COD1",$B$11:$B$8770,"="&amp;B7627)/COUNTIFS($F$11:$F$8770,"=COD1",$B$11:$B$8770,"="&amp;B7627))/COUNTIFS($A$11:$A$8770,"="&amp;A7627,$F$11:$F$8770,"=COD1"),0)</f>
        <v>0</v>
      </c>
      <c r="L7627" s="13" t="e">
        <f>(VLOOKUP(F7627,tarifas!$C$7:$D$10,2,FALSE)+tarifas!$D$21)*datos!H7627</f>
        <v>#N/A</v>
      </c>
      <c r="M7627">
        <v>99.810839999999999</v>
      </c>
      <c r="N7627" s="13" t="e">
        <f t="shared" si="1070"/>
        <v>#N/A</v>
      </c>
      <c r="O7627">
        <f t="shared" si="1071"/>
        <v>99.810839999999999</v>
      </c>
      <c r="P7627" s="12">
        <f t="shared" si="1072"/>
        <v>250.7490118324996</v>
      </c>
      <c r="Q7627">
        <f t="shared" si="1073"/>
        <v>0</v>
      </c>
      <c r="R7627">
        <f>$D$2*tarifas!$D$12/24</f>
        <v>1.4541666666666666</v>
      </c>
      <c r="S7627" t="e">
        <f>VLOOKUP(E7627&amp;" "&amp;F7627,tarifas!$A$13:$D$20,4,FALSE)*P7627</f>
        <v>#N/A</v>
      </c>
      <c r="T7627">
        <f>IF(F7627="COD1",tarifas!$D$11*(SUMIFS($P$11:$P$8770,$F$11:$F$8770,"=COD1",$B$11:$B$8770,"="&amp;B7627)/COUNTIFS($F$11:$F$8770,"=COD1",$B$11:$B$8770,"="&amp;B7627))/COUNTIFS($A$11:$A$8770,"="&amp;A7627,$F$11:$F$8770,"=COD1"),0)</f>
        <v>0</v>
      </c>
      <c r="U7627" t="e">
        <f>(VLOOKUP(F7627,tarifas!$C$7:$D$10,2,FALSE)+tarifas!$D$21)*datos!P7627</f>
        <v>#N/A</v>
      </c>
      <c r="V7627" t="e">
        <f t="shared" si="1074"/>
        <v>#N/A</v>
      </c>
      <c r="W7627">
        <f t="shared" si="1075"/>
        <v>0</v>
      </c>
    </row>
    <row r="7628" spans="1:23" x14ac:dyDescent="0.25">
      <c r="A7628">
        <f t="shared" ref="A7628:A7691" si="1077">DAYS360($C$11,C7628)</f>
        <v>313</v>
      </c>
      <c r="B7628">
        <f t="shared" ref="B7628:B7691" si="1078">MONTH(C7628)</f>
        <v>11</v>
      </c>
      <c r="C7628" s="1">
        <f t="shared" si="1076"/>
        <v>41957.374999981526</v>
      </c>
      <c r="D7628" s="7">
        <v>0</v>
      </c>
      <c r="E7628" s="7"/>
      <c r="G7628">
        <v>57.3</v>
      </c>
      <c r="H7628" s="12">
        <v>563.87000032073308</v>
      </c>
      <c r="I7628" s="13">
        <f>$D$2*tarifas!$D$12/24</f>
        <v>1.4541666666666666</v>
      </c>
      <c r="J7628" s="13" t="e">
        <f>VLOOKUP(E7628&amp;" "&amp;F7628,tarifas!$A$13:$D$20,4,FALSE)*H7628</f>
        <v>#N/A</v>
      </c>
      <c r="K7628" s="13">
        <f>IF(F7628="COD1",tarifas!$D$11*(SUMIFS($H$11:$H$8770,$F$11:$F$8770,"=COD1",$B$11:$B$8770,"="&amp;B7628)/COUNTIFS($F$11:$F$8770,"=COD1",$B$11:$B$8770,"="&amp;B7628))/COUNTIFS($A$11:$A$8770,"="&amp;A7628,$F$11:$F$8770,"=COD1"),0)</f>
        <v>0</v>
      </c>
      <c r="L7628" s="13" t="e">
        <f>(VLOOKUP(F7628,tarifas!$C$7:$D$10,2,FALSE)+tarifas!$D$21)*datos!H7628</f>
        <v>#N/A</v>
      </c>
      <c r="M7628">
        <v>320.72498999999999</v>
      </c>
      <c r="N7628" s="13" t="e">
        <f t="shared" ref="N7628:N7691" si="1079">(I7628+J7628+K7628+L7628)*1.23</f>
        <v>#N/A</v>
      </c>
      <c r="O7628">
        <f t="shared" ref="O7628:O7691" si="1080">IF(M7628&lt;H7628,M7628,H7628)</f>
        <v>320.72498999999999</v>
      </c>
      <c r="P7628" s="12">
        <f t="shared" ref="P7628:P7691" si="1081">H7628-O7628</f>
        <v>243.14501032073309</v>
      </c>
      <c r="Q7628">
        <f t="shared" ref="Q7628:Q7691" si="1082">IF(M7628&lt;H7628,0,M7628-H7628)</f>
        <v>0</v>
      </c>
      <c r="R7628">
        <f>$D$2*tarifas!$D$12/24</f>
        <v>1.4541666666666666</v>
      </c>
      <c r="S7628" t="e">
        <f>VLOOKUP(E7628&amp;" "&amp;F7628,tarifas!$A$13:$D$20,4,FALSE)*P7628</f>
        <v>#N/A</v>
      </c>
      <c r="T7628">
        <f>IF(F7628="COD1",tarifas!$D$11*(SUMIFS($P$11:$P$8770,$F$11:$F$8770,"=COD1",$B$11:$B$8770,"="&amp;B7628)/COUNTIFS($F$11:$F$8770,"=COD1",$B$11:$B$8770,"="&amp;B7628))/COUNTIFS($A$11:$A$8770,"="&amp;A7628,$F$11:$F$8770,"=COD1"),0)</f>
        <v>0</v>
      </c>
      <c r="U7628" t="e">
        <f>(VLOOKUP(F7628,tarifas!$C$7:$D$10,2,FALSE)+tarifas!$D$21)*datos!P7628</f>
        <v>#N/A</v>
      </c>
      <c r="V7628" t="e">
        <f t="shared" ref="V7628:V7691" si="1083">(R7628+S7628+T7628+U7628)*1.23</f>
        <v>#N/A</v>
      </c>
      <c r="W7628">
        <f t="shared" ref="W7628:W7691" si="1084">0.9*G7628/1000*Q7628</f>
        <v>0</v>
      </c>
    </row>
    <row r="7629" spans="1:23" x14ac:dyDescent="0.25">
      <c r="A7629">
        <f t="shared" si="1077"/>
        <v>313</v>
      </c>
      <c r="B7629">
        <f t="shared" si="1078"/>
        <v>11</v>
      </c>
      <c r="C7629" s="1">
        <f t="shared" ref="C7629:C7692" si="1085">+C7628+1/24</f>
        <v>41957.416666648191</v>
      </c>
      <c r="D7629" s="7">
        <v>524.93939393939388</v>
      </c>
      <c r="E7629" s="7"/>
      <c r="G7629">
        <v>58</v>
      </c>
      <c r="H7629" s="12">
        <v>650.09897589328159</v>
      </c>
      <c r="I7629" s="13">
        <f>$D$2*tarifas!$D$12/24</f>
        <v>1.4541666666666666</v>
      </c>
      <c r="J7629" s="13" t="e">
        <f>VLOOKUP(E7629&amp;" "&amp;F7629,tarifas!$A$13:$D$20,4,FALSE)*H7629</f>
        <v>#N/A</v>
      </c>
      <c r="K7629" s="13">
        <f>IF(F7629="COD1",tarifas!$D$11*(SUMIFS($H$11:$H$8770,$F$11:$F$8770,"=COD1",$B$11:$B$8770,"="&amp;B7629)/COUNTIFS($F$11:$F$8770,"=COD1",$B$11:$B$8770,"="&amp;B7629))/COUNTIFS($A$11:$A$8770,"="&amp;A7629,$F$11:$F$8770,"=COD1"),0)</f>
        <v>0</v>
      </c>
      <c r="L7629" s="13" t="e">
        <f>(VLOOKUP(F7629,tarifas!$C$7:$D$10,2,FALSE)+tarifas!$D$21)*datos!H7629</f>
        <v>#N/A</v>
      </c>
      <c r="M7629">
        <v>217.35429000000002</v>
      </c>
      <c r="N7629" s="13" t="e">
        <f t="shared" si="1079"/>
        <v>#N/A</v>
      </c>
      <c r="O7629">
        <f t="shared" si="1080"/>
        <v>217.35429000000002</v>
      </c>
      <c r="P7629" s="12">
        <f t="shared" si="1081"/>
        <v>432.7446858932816</v>
      </c>
      <c r="Q7629">
        <f t="shared" si="1082"/>
        <v>0</v>
      </c>
      <c r="R7629">
        <f>$D$2*tarifas!$D$12/24</f>
        <v>1.4541666666666666</v>
      </c>
      <c r="S7629" t="e">
        <f>VLOOKUP(E7629&amp;" "&amp;F7629,tarifas!$A$13:$D$20,4,FALSE)*P7629</f>
        <v>#N/A</v>
      </c>
      <c r="T7629">
        <f>IF(F7629="COD1",tarifas!$D$11*(SUMIFS($P$11:$P$8770,$F$11:$F$8770,"=COD1",$B$11:$B$8770,"="&amp;B7629)/COUNTIFS($F$11:$F$8770,"=COD1",$B$11:$B$8770,"="&amp;B7629))/COUNTIFS($A$11:$A$8770,"="&amp;A7629,$F$11:$F$8770,"=COD1"),0)</f>
        <v>0</v>
      </c>
      <c r="U7629" t="e">
        <f>(VLOOKUP(F7629,tarifas!$C$7:$D$10,2,FALSE)+tarifas!$D$21)*datos!P7629</f>
        <v>#N/A</v>
      </c>
      <c r="V7629" t="e">
        <f t="shared" si="1083"/>
        <v>#N/A</v>
      </c>
      <c r="W7629">
        <f t="shared" si="1084"/>
        <v>0</v>
      </c>
    </row>
    <row r="7630" spans="1:23" x14ac:dyDescent="0.25">
      <c r="A7630">
        <f t="shared" si="1077"/>
        <v>313</v>
      </c>
      <c r="B7630">
        <f t="shared" si="1078"/>
        <v>11</v>
      </c>
      <c r="C7630" s="1">
        <f t="shared" si="1085"/>
        <v>41957.458333314855</v>
      </c>
      <c r="D7630" s="7">
        <v>500.98484848484861</v>
      </c>
      <c r="E7630" s="7"/>
      <c r="G7630">
        <v>56.41</v>
      </c>
      <c r="H7630" s="12">
        <v>698.68685219154065</v>
      </c>
      <c r="I7630" s="13">
        <f>$D$2*tarifas!$D$12/24</f>
        <v>1.4541666666666666</v>
      </c>
      <c r="J7630" s="13" t="e">
        <f>VLOOKUP(E7630&amp;" "&amp;F7630,tarifas!$A$13:$D$20,4,FALSE)*H7630</f>
        <v>#N/A</v>
      </c>
      <c r="K7630" s="13">
        <f>IF(F7630="COD1",tarifas!$D$11*(SUMIFS($H$11:$H$8770,$F$11:$F$8770,"=COD1",$B$11:$B$8770,"="&amp;B7630)/COUNTIFS($F$11:$F$8770,"=COD1",$B$11:$B$8770,"="&amp;B7630))/COUNTIFS($A$11:$A$8770,"="&amp;A7630,$F$11:$F$8770,"=COD1"),0)</f>
        <v>0</v>
      </c>
      <c r="L7630" s="13" t="e">
        <f>(VLOOKUP(F7630,tarifas!$C$7:$D$10,2,FALSE)+tarifas!$D$21)*datos!H7630</f>
        <v>#N/A</v>
      </c>
      <c r="M7630">
        <v>48.202349999999996</v>
      </c>
      <c r="N7630" s="13" t="e">
        <f t="shared" si="1079"/>
        <v>#N/A</v>
      </c>
      <c r="O7630">
        <f t="shared" si="1080"/>
        <v>48.202349999999996</v>
      </c>
      <c r="P7630" s="12">
        <f t="shared" si="1081"/>
        <v>650.48450219154063</v>
      </c>
      <c r="Q7630">
        <f t="shared" si="1082"/>
        <v>0</v>
      </c>
      <c r="R7630">
        <f>$D$2*tarifas!$D$12/24</f>
        <v>1.4541666666666666</v>
      </c>
      <c r="S7630" t="e">
        <f>VLOOKUP(E7630&amp;" "&amp;F7630,tarifas!$A$13:$D$20,4,FALSE)*P7630</f>
        <v>#N/A</v>
      </c>
      <c r="T7630">
        <f>IF(F7630="COD1",tarifas!$D$11*(SUMIFS($P$11:$P$8770,$F$11:$F$8770,"=COD1",$B$11:$B$8770,"="&amp;B7630)/COUNTIFS($F$11:$F$8770,"=COD1",$B$11:$B$8770,"="&amp;B7630))/COUNTIFS($A$11:$A$8770,"="&amp;A7630,$F$11:$F$8770,"=COD1"),0)</f>
        <v>0</v>
      </c>
      <c r="U7630" t="e">
        <f>(VLOOKUP(F7630,tarifas!$C$7:$D$10,2,FALSE)+tarifas!$D$21)*datos!P7630</f>
        <v>#N/A</v>
      </c>
      <c r="V7630" t="e">
        <f t="shared" si="1083"/>
        <v>#N/A</v>
      </c>
      <c r="W7630">
        <f t="shared" si="1084"/>
        <v>0</v>
      </c>
    </row>
    <row r="7631" spans="1:23" x14ac:dyDescent="0.25">
      <c r="A7631">
        <f t="shared" si="1077"/>
        <v>313</v>
      </c>
      <c r="B7631">
        <f t="shared" si="1078"/>
        <v>11</v>
      </c>
      <c r="C7631" s="1">
        <f t="shared" si="1085"/>
        <v>41957.499999981519</v>
      </c>
      <c r="D7631" s="7">
        <v>488.10606060606068</v>
      </c>
      <c r="E7631" s="7"/>
      <c r="G7631">
        <v>55.96</v>
      </c>
      <c r="H7631" s="12">
        <v>491.03613466241035</v>
      </c>
      <c r="I7631" s="13">
        <f>$D$2*tarifas!$D$12/24</f>
        <v>1.4541666666666666</v>
      </c>
      <c r="J7631" s="13" t="e">
        <f>VLOOKUP(E7631&amp;" "&amp;F7631,tarifas!$A$13:$D$20,4,FALSE)*H7631</f>
        <v>#N/A</v>
      </c>
      <c r="K7631" s="13">
        <f>IF(F7631="COD1",tarifas!$D$11*(SUMIFS($H$11:$H$8770,$F$11:$F$8770,"=COD1",$B$11:$B$8770,"="&amp;B7631)/COUNTIFS($F$11:$F$8770,"=COD1",$B$11:$B$8770,"="&amp;B7631))/COUNTIFS($A$11:$A$8770,"="&amp;A7631,$F$11:$F$8770,"=COD1"),0)</f>
        <v>0</v>
      </c>
      <c r="L7631" s="13" t="e">
        <f>(VLOOKUP(F7631,tarifas!$C$7:$D$10,2,FALSE)+tarifas!$D$21)*datos!H7631</f>
        <v>#N/A</v>
      </c>
      <c r="M7631">
        <v>164.68034</v>
      </c>
      <c r="N7631" s="13" t="e">
        <f t="shared" si="1079"/>
        <v>#N/A</v>
      </c>
      <c r="O7631">
        <f t="shared" si="1080"/>
        <v>164.68034</v>
      </c>
      <c r="P7631" s="12">
        <f t="shared" si="1081"/>
        <v>326.35579466241035</v>
      </c>
      <c r="Q7631">
        <f t="shared" si="1082"/>
        <v>0</v>
      </c>
      <c r="R7631">
        <f>$D$2*tarifas!$D$12/24</f>
        <v>1.4541666666666666</v>
      </c>
      <c r="S7631" t="e">
        <f>VLOOKUP(E7631&amp;" "&amp;F7631,tarifas!$A$13:$D$20,4,FALSE)*P7631</f>
        <v>#N/A</v>
      </c>
      <c r="T7631">
        <f>IF(F7631="COD1",tarifas!$D$11*(SUMIFS($P$11:$P$8770,$F$11:$F$8770,"=COD1",$B$11:$B$8770,"="&amp;B7631)/COUNTIFS($F$11:$F$8770,"=COD1",$B$11:$B$8770,"="&amp;B7631))/COUNTIFS($A$11:$A$8770,"="&amp;A7631,$F$11:$F$8770,"=COD1"),0)</f>
        <v>0</v>
      </c>
      <c r="U7631" t="e">
        <f>(VLOOKUP(F7631,tarifas!$C$7:$D$10,2,FALSE)+tarifas!$D$21)*datos!P7631</f>
        <v>#N/A</v>
      </c>
      <c r="V7631" t="e">
        <f t="shared" si="1083"/>
        <v>#N/A</v>
      </c>
      <c r="W7631">
        <f t="shared" si="1084"/>
        <v>0</v>
      </c>
    </row>
    <row r="7632" spans="1:23" x14ac:dyDescent="0.25">
      <c r="A7632">
        <f t="shared" si="1077"/>
        <v>313</v>
      </c>
      <c r="B7632">
        <f t="shared" si="1078"/>
        <v>11</v>
      </c>
      <c r="C7632" s="1">
        <f t="shared" si="1085"/>
        <v>41957.541666648183</v>
      </c>
      <c r="D7632" s="7">
        <v>298.53030303030306</v>
      </c>
      <c r="E7632" s="7"/>
      <c r="G7632">
        <v>54.87</v>
      </c>
      <c r="H7632" s="12">
        <v>462.40439140594208</v>
      </c>
      <c r="I7632" s="13">
        <f>$D$2*tarifas!$D$12/24</f>
        <v>1.4541666666666666</v>
      </c>
      <c r="J7632" s="13" t="e">
        <f>VLOOKUP(E7632&amp;" "&amp;F7632,tarifas!$A$13:$D$20,4,FALSE)*H7632</f>
        <v>#N/A</v>
      </c>
      <c r="K7632" s="13">
        <f>IF(F7632="COD1",tarifas!$D$11*(SUMIFS($H$11:$H$8770,$F$11:$F$8770,"=COD1",$B$11:$B$8770,"="&amp;B7632)/COUNTIFS($F$11:$F$8770,"=COD1",$B$11:$B$8770,"="&amp;B7632))/COUNTIFS($A$11:$A$8770,"="&amp;A7632,$F$11:$F$8770,"=COD1"),0)</f>
        <v>0</v>
      </c>
      <c r="L7632" s="13" t="e">
        <f>(VLOOKUP(F7632,tarifas!$C$7:$D$10,2,FALSE)+tarifas!$D$21)*datos!H7632</f>
        <v>#N/A</v>
      </c>
      <c r="M7632">
        <v>13.0525</v>
      </c>
      <c r="N7632" s="13" t="e">
        <f t="shared" si="1079"/>
        <v>#N/A</v>
      </c>
      <c r="O7632">
        <f t="shared" si="1080"/>
        <v>13.0525</v>
      </c>
      <c r="P7632" s="12">
        <f t="shared" si="1081"/>
        <v>449.35189140594207</v>
      </c>
      <c r="Q7632">
        <f t="shared" si="1082"/>
        <v>0</v>
      </c>
      <c r="R7632">
        <f>$D$2*tarifas!$D$12/24</f>
        <v>1.4541666666666666</v>
      </c>
      <c r="S7632" t="e">
        <f>VLOOKUP(E7632&amp;" "&amp;F7632,tarifas!$A$13:$D$20,4,FALSE)*P7632</f>
        <v>#N/A</v>
      </c>
      <c r="T7632">
        <f>IF(F7632="COD1",tarifas!$D$11*(SUMIFS($P$11:$P$8770,$F$11:$F$8770,"=COD1",$B$11:$B$8770,"="&amp;B7632)/COUNTIFS($F$11:$F$8770,"=COD1",$B$11:$B$8770,"="&amp;B7632))/COUNTIFS($A$11:$A$8770,"="&amp;A7632,$F$11:$F$8770,"=COD1"),0)</f>
        <v>0</v>
      </c>
      <c r="U7632" t="e">
        <f>(VLOOKUP(F7632,tarifas!$C$7:$D$10,2,FALSE)+tarifas!$D$21)*datos!P7632</f>
        <v>#N/A</v>
      </c>
      <c r="V7632" t="e">
        <f t="shared" si="1083"/>
        <v>#N/A</v>
      </c>
      <c r="W7632">
        <f t="shared" si="1084"/>
        <v>0</v>
      </c>
    </row>
    <row r="7633" spans="1:23" x14ac:dyDescent="0.25">
      <c r="A7633">
        <f t="shared" si="1077"/>
        <v>313</v>
      </c>
      <c r="B7633">
        <f t="shared" si="1078"/>
        <v>11</v>
      </c>
      <c r="C7633" s="1">
        <f t="shared" si="1085"/>
        <v>41957.583333314848</v>
      </c>
      <c r="D7633" s="7">
        <v>202.71212121212122</v>
      </c>
      <c r="E7633" s="7"/>
      <c r="G7633">
        <v>51.69</v>
      </c>
      <c r="H7633" s="12">
        <v>607.05599615295387</v>
      </c>
      <c r="I7633" s="13">
        <f>$D$2*tarifas!$D$12/24</f>
        <v>1.4541666666666666</v>
      </c>
      <c r="J7633" s="13" t="e">
        <f>VLOOKUP(E7633&amp;" "&amp;F7633,tarifas!$A$13:$D$20,4,FALSE)*H7633</f>
        <v>#N/A</v>
      </c>
      <c r="K7633" s="13">
        <f>IF(F7633="COD1",tarifas!$D$11*(SUMIFS($H$11:$H$8770,$F$11:$F$8770,"=COD1",$B$11:$B$8770,"="&amp;B7633)/COUNTIFS($F$11:$F$8770,"=COD1",$B$11:$B$8770,"="&amp;B7633))/COUNTIFS($A$11:$A$8770,"="&amp;A7633,$F$11:$F$8770,"=COD1"),0)</f>
        <v>0</v>
      </c>
      <c r="L7633" s="13" t="e">
        <f>(VLOOKUP(F7633,tarifas!$C$7:$D$10,2,FALSE)+tarifas!$D$21)*datos!H7633</f>
        <v>#N/A</v>
      </c>
      <c r="M7633">
        <v>65.138919999999999</v>
      </c>
      <c r="N7633" s="13" t="e">
        <f t="shared" si="1079"/>
        <v>#N/A</v>
      </c>
      <c r="O7633">
        <f t="shared" si="1080"/>
        <v>65.138919999999999</v>
      </c>
      <c r="P7633" s="12">
        <f t="shared" si="1081"/>
        <v>541.91707615295388</v>
      </c>
      <c r="Q7633">
        <f t="shared" si="1082"/>
        <v>0</v>
      </c>
      <c r="R7633">
        <f>$D$2*tarifas!$D$12/24</f>
        <v>1.4541666666666666</v>
      </c>
      <c r="S7633" t="e">
        <f>VLOOKUP(E7633&amp;" "&amp;F7633,tarifas!$A$13:$D$20,4,FALSE)*P7633</f>
        <v>#N/A</v>
      </c>
      <c r="T7633">
        <f>IF(F7633="COD1",tarifas!$D$11*(SUMIFS($P$11:$P$8770,$F$11:$F$8770,"=COD1",$B$11:$B$8770,"="&amp;B7633)/COUNTIFS($F$11:$F$8770,"=COD1",$B$11:$B$8770,"="&amp;B7633))/COUNTIFS($A$11:$A$8770,"="&amp;A7633,$F$11:$F$8770,"=COD1"),0)</f>
        <v>0</v>
      </c>
      <c r="U7633" t="e">
        <f>(VLOOKUP(F7633,tarifas!$C$7:$D$10,2,FALSE)+tarifas!$D$21)*datos!P7633</f>
        <v>#N/A</v>
      </c>
      <c r="V7633" t="e">
        <f t="shared" si="1083"/>
        <v>#N/A</v>
      </c>
      <c r="W7633">
        <f t="shared" si="1084"/>
        <v>0</v>
      </c>
    </row>
    <row r="7634" spans="1:23" x14ac:dyDescent="0.25">
      <c r="A7634">
        <f t="shared" si="1077"/>
        <v>313</v>
      </c>
      <c r="B7634">
        <f t="shared" si="1078"/>
        <v>11</v>
      </c>
      <c r="C7634" s="1">
        <f t="shared" si="1085"/>
        <v>41957.624999981512</v>
      </c>
      <c r="D7634" s="7">
        <v>83.196969696969703</v>
      </c>
      <c r="E7634" s="7"/>
      <c r="G7634">
        <v>50.69</v>
      </c>
      <c r="H7634" s="12">
        <v>612.07063206624889</v>
      </c>
      <c r="I7634" s="13">
        <f>$D$2*tarifas!$D$12/24</f>
        <v>1.4541666666666666</v>
      </c>
      <c r="J7634" s="13" t="e">
        <f>VLOOKUP(E7634&amp;" "&amp;F7634,tarifas!$A$13:$D$20,4,FALSE)*H7634</f>
        <v>#N/A</v>
      </c>
      <c r="K7634" s="13">
        <f>IF(F7634="COD1",tarifas!$D$11*(SUMIFS($H$11:$H$8770,$F$11:$F$8770,"=COD1",$B$11:$B$8770,"="&amp;B7634)/COUNTIFS($F$11:$F$8770,"=COD1",$B$11:$B$8770,"="&amp;B7634))/COUNTIFS($A$11:$A$8770,"="&amp;A7634,$F$11:$F$8770,"=COD1"),0)</f>
        <v>0</v>
      </c>
      <c r="L7634" s="13" t="e">
        <f>(VLOOKUP(F7634,tarifas!$C$7:$D$10,2,FALSE)+tarifas!$D$21)*datos!H7634</f>
        <v>#N/A</v>
      </c>
      <c r="M7634">
        <v>0.13306000000000001</v>
      </c>
      <c r="N7634" s="13" t="e">
        <f t="shared" si="1079"/>
        <v>#N/A</v>
      </c>
      <c r="O7634">
        <f t="shared" si="1080"/>
        <v>0.13306000000000001</v>
      </c>
      <c r="P7634" s="12">
        <f t="shared" si="1081"/>
        <v>611.93757206624889</v>
      </c>
      <c r="Q7634">
        <f t="shared" si="1082"/>
        <v>0</v>
      </c>
      <c r="R7634">
        <f>$D$2*tarifas!$D$12/24</f>
        <v>1.4541666666666666</v>
      </c>
      <c r="S7634" t="e">
        <f>VLOOKUP(E7634&amp;" "&amp;F7634,tarifas!$A$13:$D$20,4,FALSE)*P7634</f>
        <v>#N/A</v>
      </c>
      <c r="T7634">
        <f>IF(F7634="COD1",tarifas!$D$11*(SUMIFS($P$11:$P$8770,$F$11:$F$8770,"=COD1",$B$11:$B$8770,"="&amp;B7634)/COUNTIFS($F$11:$F$8770,"=COD1",$B$11:$B$8770,"="&amp;B7634))/COUNTIFS($A$11:$A$8770,"="&amp;A7634,$F$11:$F$8770,"=COD1"),0)</f>
        <v>0</v>
      </c>
      <c r="U7634" t="e">
        <f>(VLOOKUP(F7634,tarifas!$C$7:$D$10,2,FALSE)+tarifas!$D$21)*datos!P7634</f>
        <v>#N/A</v>
      </c>
      <c r="V7634" t="e">
        <f t="shared" si="1083"/>
        <v>#N/A</v>
      </c>
      <c r="W7634">
        <f t="shared" si="1084"/>
        <v>0</v>
      </c>
    </row>
    <row r="7635" spans="1:23" x14ac:dyDescent="0.25">
      <c r="A7635">
        <f t="shared" si="1077"/>
        <v>313</v>
      </c>
      <c r="B7635">
        <f t="shared" si="1078"/>
        <v>11</v>
      </c>
      <c r="C7635" s="1">
        <f t="shared" si="1085"/>
        <v>41957.666666648176</v>
      </c>
      <c r="D7635" s="7">
        <v>0</v>
      </c>
      <c r="E7635" s="7"/>
      <c r="G7635">
        <v>52</v>
      </c>
      <c r="H7635" s="12">
        <v>617.17493592784922</v>
      </c>
      <c r="I7635" s="13">
        <f>$D$2*tarifas!$D$12/24</f>
        <v>1.4541666666666666</v>
      </c>
      <c r="J7635" s="13" t="e">
        <f>VLOOKUP(E7635&amp;" "&amp;F7635,tarifas!$A$13:$D$20,4,FALSE)*H7635</f>
        <v>#N/A</v>
      </c>
      <c r="K7635" s="13">
        <f>IF(F7635="COD1",tarifas!$D$11*(SUMIFS($H$11:$H$8770,$F$11:$F$8770,"=COD1",$B$11:$B$8770,"="&amp;B7635)/COUNTIFS($F$11:$F$8770,"=COD1",$B$11:$B$8770,"="&amp;B7635))/COUNTIFS($A$11:$A$8770,"="&amp;A7635,$F$11:$F$8770,"=COD1"),0)</f>
        <v>0</v>
      </c>
      <c r="L7635" s="13" t="e">
        <f>(VLOOKUP(F7635,tarifas!$C$7:$D$10,2,FALSE)+tarifas!$D$21)*datos!H7635</f>
        <v>#N/A</v>
      </c>
      <c r="M7635">
        <v>11.01145</v>
      </c>
      <c r="N7635" s="13" t="e">
        <f t="shared" si="1079"/>
        <v>#N/A</v>
      </c>
      <c r="O7635">
        <f t="shared" si="1080"/>
        <v>11.01145</v>
      </c>
      <c r="P7635" s="12">
        <f t="shared" si="1081"/>
        <v>606.16348592784925</v>
      </c>
      <c r="Q7635">
        <f t="shared" si="1082"/>
        <v>0</v>
      </c>
      <c r="R7635">
        <f>$D$2*tarifas!$D$12/24</f>
        <v>1.4541666666666666</v>
      </c>
      <c r="S7635" t="e">
        <f>VLOOKUP(E7635&amp;" "&amp;F7635,tarifas!$A$13:$D$20,4,FALSE)*P7635</f>
        <v>#N/A</v>
      </c>
      <c r="T7635">
        <f>IF(F7635="COD1",tarifas!$D$11*(SUMIFS($P$11:$P$8770,$F$11:$F$8770,"=COD1",$B$11:$B$8770,"="&amp;B7635)/COUNTIFS($F$11:$F$8770,"=COD1",$B$11:$B$8770,"="&amp;B7635))/COUNTIFS($A$11:$A$8770,"="&amp;A7635,$F$11:$F$8770,"=COD1"),0)</f>
        <v>0</v>
      </c>
      <c r="U7635" t="e">
        <f>(VLOOKUP(F7635,tarifas!$C$7:$D$10,2,FALSE)+tarifas!$D$21)*datos!P7635</f>
        <v>#N/A</v>
      </c>
      <c r="V7635" t="e">
        <f t="shared" si="1083"/>
        <v>#N/A</v>
      </c>
      <c r="W7635">
        <f t="shared" si="1084"/>
        <v>0</v>
      </c>
    </row>
    <row r="7636" spans="1:23" x14ac:dyDescent="0.25">
      <c r="A7636">
        <f t="shared" si="1077"/>
        <v>313</v>
      </c>
      <c r="B7636">
        <f t="shared" si="1078"/>
        <v>11</v>
      </c>
      <c r="C7636" s="1">
        <f t="shared" si="1085"/>
        <v>41957.70833331484</v>
      </c>
      <c r="D7636" s="7">
        <v>0</v>
      </c>
      <c r="E7636" s="7"/>
      <c r="G7636">
        <v>54.66</v>
      </c>
      <c r="H7636" s="12">
        <v>569.56397466748172</v>
      </c>
      <c r="I7636" s="13">
        <f>$D$2*tarifas!$D$12/24</f>
        <v>1.4541666666666666</v>
      </c>
      <c r="J7636" s="13" t="e">
        <f>VLOOKUP(E7636&amp;" "&amp;F7636,tarifas!$A$13:$D$20,4,FALSE)*H7636</f>
        <v>#N/A</v>
      </c>
      <c r="K7636" s="13">
        <f>IF(F7636="COD1",tarifas!$D$11*(SUMIFS($H$11:$H$8770,$F$11:$F$8770,"=COD1",$B$11:$B$8770,"="&amp;B7636)/COUNTIFS($F$11:$F$8770,"=COD1",$B$11:$B$8770,"="&amp;B7636))/COUNTIFS($A$11:$A$8770,"="&amp;A7636,$F$11:$F$8770,"=COD1"),0)</f>
        <v>0</v>
      </c>
      <c r="L7636" s="13" t="e">
        <f>(VLOOKUP(F7636,tarifas!$C$7:$D$10,2,FALSE)+tarifas!$D$21)*datos!H7636</f>
        <v>#N/A</v>
      </c>
      <c r="M7636">
        <v>0</v>
      </c>
      <c r="N7636" s="13" t="e">
        <f t="shared" si="1079"/>
        <v>#N/A</v>
      </c>
      <c r="O7636">
        <f t="shared" si="1080"/>
        <v>0</v>
      </c>
      <c r="P7636" s="12">
        <f t="shared" si="1081"/>
        <v>569.56397466748172</v>
      </c>
      <c r="Q7636">
        <f t="shared" si="1082"/>
        <v>0</v>
      </c>
      <c r="R7636">
        <f>$D$2*tarifas!$D$12/24</f>
        <v>1.4541666666666666</v>
      </c>
      <c r="S7636" t="e">
        <f>VLOOKUP(E7636&amp;" "&amp;F7636,tarifas!$A$13:$D$20,4,FALSE)*P7636</f>
        <v>#N/A</v>
      </c>
      <c r="T7636">
        <f>IF(F7636="COD1",tarifas!$D$11*(SUMIFS($P$11:$P$8770,$F$11:$F$8770,"=COD1",$B$11:$B$8770,"="&amp;B7636)/COUNTIFS($F$11:$F$8770,"=COD1",$B$11:$B$8770,"="&amp;B7636))/COUNTIFS($A$11:$A$8770,"="&amp;A7636,$F$11:$F$8770,"=COD1"),0)</f>
        <v>0</v>
      </c>
      <c r="U7636" t="e">
        <f>(VLOOKUP(F7636,tarifas!$C$7:$D$10,2,FALSE)+tarifas!$D$21)*datos!P7636</f>
        <v>#N/A</v>
      </c>
      <c r="V7636" t="e">
        <f t="shared" si="1083"/>
        <v>#N/A</v>
      </c>
      <c r="W7636">
        <f t="shared" si="1084"/>
        <v>0</v>
      </c>
    </row>
    <row r="7637" spans="1:23" x14ac:dyDescent="0.25">
      <c r="A7637">
        <f t="shared" si="1077"/>
        <v>313</v>
      </c>
      <c r="B7637">
        <f t="shared" si="1078"/>
        <v>11</v>
      </c>
      <c r="C7637" s="1">
        <f t="shared" si="1085"/>
        <v>41957.749999981505</v>
      </c>
      <c r="D7637" s="7">
        <v>0</v>
      </c>
      <c r="E7637" s="7"/>
      <c r="G7637">
        <v>58.5</v>
      </c>
      <c r="H7637" s="12">
        <v>469.64762039815565</v>
      </c>
      <c r="I7637" s="13">
        <f>$D$2*tarifas!$D$12/24</f>
        <v>1.4541666666666666</v>
      </c>
      <c r="J7637" s="13" t="e">
        <f>VLOOKUP(E7637&amp;" "&amp;F7637,tarifas!$A$13:$D$20,4,FALSE)*H7637</f>
        <v>#N/A</v>
      </c>
      <c r="K7637" s="13">
        <f>IF(F7637="COD1",tarifas!$D$11*(SUMIFS($H$11:$H$8770,$F$11:$F$8770,"=COD1",$B$11:$B$8770,"="&amp;B7637)/COUNTIFS($F$11:$F$8770,"=COD1",$B$11:$B$8770,"="&amp;B7637))/COUNTIFS($A$11:$A$8770,"="&amp;A7637,$F$11:$F$8770,"=COD1"),0)</f>
        <v>0</v>
      </c>
      <c r="L7637" s="13" t="e">
        <f>(VLOOKUP(F7637,tarifas!$C$7:$D$10,2,FALSE)+tarifas!$D$21)*datos!H7637</f>
        <v>#N/A</v>
      </c>
      <c r="M7637">
        <v>0</v>
      </c>
      <c r="N7637" s="13" t="e">
        <f t="shared" si="1079"/>
        <v>#N/A</v>
      </c>
      <c r="O7637">
        <f t="shared" si="1080"/>
        <v>0</v>
      </c>
      <c r="P7637" s="12">
        <f t="shared" si="1081"/>
        <v>469.64762039815565</v>
      </c>
      <c r="Q7637">
        <f t="shared" si="1082"/>
        <v>0</v>
      </c>
      <c r="R7637">
        <f>$D$2*tarifas!$D$12/24</f>
        <v>1.4541666666666666</v>
      </c>
      <c r="S7637" t="e">
        <f>VLOOKUP(E7637&amp;" "&amp;F7637,tarifas!$A$13:$D$20,4,FALSE)*P7637</f>
        <v>#N/A</v>
      </c>
      <c r="T7637">
        <f>IF(F7637="COD1",tarifas!$D$11*(SUMIFS($P$11:$P$8770,$F$11:$F$8770,"=COD1",$B$11:$B$8770,"="&amp;B7637)/COUNTIFS($F$11:$F$8770,"=COD1",$B$11:$B$8770,"="&amp;B7637))/COUNTIFS($A$11:$A$8770,"="&amp;A7637,$F$11:$F$8770,"=COD1"),0)</f>
        <v>0</v>
      </c>
      <c r="U7637" t="e">
        <f>(VLOOKUP(F7637,tarifas!$C$7:$D$10,2,FALSE)+tarifas!$D$21)*datos!P7637</f>
        <v>#N/A</v>
      </c>
      <c r="V7637" t="e">
        <f t="shared" si="1083"/>
        <v>#N/A</v>
      </c>
      <c r="W7637">
        <f t="shared" si="1084"/>
        <v>0</v>
      </c>
    </row>
    <row r="7638" spans="1:23" x14ac:dyDescent="0.25">
      <c r="A7638">
        <f t="shared" si="1077"/>
        <v>313</v>
      </c>
      <c r="B7638">
        <f t="shared" si="1078"/>
        <v>11</v>
      </c>
      <c r="C7638" s="1">
        <f t="shared" si="1085"/>
        <v>41957.791666648169</v>
      </c>
      <c r="D7638" s="7">
        <v>0</v>
      </c>
      <c r="E7638" s="7"/>
      <c r="G7638">
        <v>59.3</v>
      </c>
      <c r="H7638" s="12">
        <v>355.51639276412556</v>
      </c>
      <c r="I7638" s="13">
        <f>$D$2*tarifas!$D$12/24</f>
        <v>1.4541666666666666</v>
      </c>
      <c r="J7638" s="13" t="e">
        <f>VLOOKUP(E7638&amp;" "&amp;F7638,tarifas!$A$13:$D$20,4,FALSE)*H7638</f>
        <v>#N/A</v>
      </c>
      <c r="K7638" s="13">
        <f>IF(F7638="COD1",tarifas!$D$11*(SUMIFS($H$11:$H$8770,$F$11:$F$8770,"=COD1",$B$11:$B$8770,"="&amp;B7638)/COUNTIFS($F$11:$F$8770,"=COD1",$B$11:$B$8770,"="&amp;B7638))/COUNTIFS($A$11:$A$8770,"="&amp;A7638,$F$11:$F$8770,"=COD1"),0)</f>
        <v>0</v>
      </c>
      <c r="L7638" s="13" t="e">
        <f>(VLOOKUP(F7638,tarifas!$C$7:$D$10,2,FALSE)+tarifas!$D$21)*datos!H7638</f>
        <v>#N/A</v>
      </c>
      <c r="M7638">
        <v>0</v>
      </c>
      <c r="N7638" s="13" t="e">
        <f t="shared" si="1079"/>
        <v>#N/A</v>
      </c>
      <c r="O7638">
        <f t="shared" si="1080"/>
        <v>0</v>
      </c>
      <c r="P7638" s="12">
        <f t="shared" si="1081"/>
        <v>355.51639276412556</v>
      </c>
      <c r="Q7638">
        <f t="shared" si="1082"/>
        <v>0</v>
      </c>
      <c r="R7638">
        <f>$D$2*tarifas!$D$12/24</f>
        <v>1.4541666666666666</v>
      </c>
      <c r="S7638" t="e">
        <f>VLOOKUP(E7638&amp;" "&amp;F7638,tarifas!$A$13:$D$20,4,FALSE)*P7638</f>
        <v>#N/A</v>
      </c>
      <c r="T7638">
        <f>IF(F7638="COD1",tarifas!$D$11*(SUMIFS($P$11:$P$8770,$F$11:$F$8770,"=COD1",$B$11:$B$8770,"="&amp;B7638)/COUNTIFS($F$11:$F$8770,"=COD1",$B$11:$B$8770,"="&amp;B7638))/COUNTIFS($A$11:$A$8770,"="&amp;A7638,$F$11:$F$8770,"=COD1"),0)</f>
        <v>0</v>
      </c>
      <c r="U7638" t="e">
        <f>(VLOOKUP(F7638,tarifas!$C$7:$D$10,2,FALSE)+tarifas!$D$21)*datos!P7638</f>
        <v>#N/A</v>
      </c>
      <c r="V7638" t="e">
        <f t="shared" si="1083"/>
        <v>#N/A</v>
      </c>
      <c r="W7638">
        <f t="shared" si="1084"/>
        <v>0</v>
      </c>
    </row>
    <row r="7639" spans="1:23" x14ac:dyDescent="0.25">
      <c r="A7639">
        <f t="shared" si="1077"/>
        <v>313</v>
      </c>
      <c r="B7639">
        <f t="shared" si="1078"/>
        <v>11</v>
      </c>
      <c r="C7639" s="1">
        <f t="shared" si="1085"/>
        <v>41957.833333314833</v>
      </c>
      <c r="D7639" s="7">
        <v>0</v>
      </c>
      <c r="E7639" s="7"/>
      <c r="G7639">
        <v>58.93</v>
      </c>
      <c r="H7639" s="12">
        <v>264.32159603010075</v>
      </c>
      <c r="I7639" s="13">
        <f>$D$2*tarifas!$D$12/24</f>
        <v>1.4541666666666666</v>
      </c>
      <c r="J7639" s="13" t="e">
        <f>VLOOKUP(E7639&amp;" "&amp;F7639,tarifas!$A$13:$D$20,4,FALSE)*H7639</f>
        <v>#N/A</v>
      </c>
      <c r="K7639" s="13">
        <f>IF(F7639="COD1",tarifas!$D$11*(SUMIFS($H$11:$H$8770,$F$11:$F$8770,"=COD1",$B$11:$B$8770,"="&amp;B7639)/COUNTIFS($F$11:$F$8770,"=COD1",$B$11:$B$8770,"="&amp;B7639))/COUNTIFS($A$11:$A$8770,"="&amp;A7639,$F$11:$F$8770,"=COD1"),0)</f>
        <v>0</v>
      </c>
      <c r="L7639" s="13" t="e">
        <f>(VLOOKUP(F7639,tarifas!$C$7:$D$10,2,FALSE)+tarifas!$D$21)*datos!H7639</f>
        <v>#N/A</v>
      </c>
      <c r="M7639">
        <v>0</v>
      </c>
      <c r="N7639" s="13" t="e">
        <f t="shared" si="1079"/>
        <v>#N/A</v>
      </c>
      <c r="O7639">
        <f t="shared" si="1080"/>
        <v>0</v>
      </c>
      <c r="P7639" s="12">
        <f t="shared" si="1081"/>
        <v>264.32159603010075</v>
      </c>
      <c r="Q7639">
        <f t="shared" si="1082"/>
        <v>0</v>
      </c>
      <c r="R7639">
        <f>$D$2*tarifas!$D$12/24</f>
        <v>1.4541666666666666</v>
      </c>
      <c r="S7639" t="e">
        <f>VLOOKUP(E7639&amp;" "&amp;F7639,tarifas!$A$13:$D$20,4,FALSE)*P7639</f>
        <v>#N/A</v>
      </c>
      <c r="T7639">
        <f>IF(F7639="COD1",tarifas!$D$11*(SUMIFS($P$11:$P$8770,$F$11:$F$8770,"=COD1",$B$11:$B$8770,"="&amp;B7639)/COUNTIFS($F$11:$F$8770,"=COD1",$B$11:$B$8770,"="&amp;B7639))/COUNTIFS($A$11:$A$8770,"="&amp;A7639,$F$11:$F$8770,"=COD1"),0)</f>
        <v>0</v>
      </c>
      <c r="U7639" t="e">
        <f>(VLOOKUP(F7639,tarifas!$C$7:$D$10,2,FALSE)+tarifas!$D$21)*datos!P7639</f>
        <v>#N/A</v>
      </c>
      <c r="V7639" t="e">
        <f t="shared" si="1083"/>
        <v>#N/A</v>
      </c>
      <c r="W7639">
        <f t="shared" si="1084"/>
        <v>0</v>
      </c>
    </row>
    <row r="7640" spans="1:23" x14ac:dyDescent="0.25">
      <c r="A7640">
        <f t="shared" si="1077"/>
        <v>313</v>
      </c>
      <c r="B7640">
        <f t="shared" si="1078"/>
        <v>11</v>
      </c>
      <c r="C7640" s="1">
        <f t="shared" si="1085"/>
        <v>41957.874999981497</v>
      </c>
      <c r="D7640" s="7">
        <v>0</v>
      </c>
      <c r="E7640" s="7"/>
      <c r="G7640">
        <v>55.96</v>
      </c>
      <c r="H7640" s="12">
        <v>238.65557879856635</v>
      </c>
      <c r="I7640" s="13">
        <f>$D$2*tarifas!$D$12/24</f>
        <v>1.4541666666666666</v>
      </c>
      <c r="J7640" s="13" t="e">
        <f>VLOOKUP(E7640&amp;" "&amp;F7640,tarifas!$A$13:$D$20,4,FALSE)*H7640</f>
        <v>#N/A</v>
      </c>
      <c r="K7640" s="13">
        <f>IF(F7640="COD1",tarifas!$D$11*(SUMIFS($H$11:$H$8770,$F$11:$F$8770,"=COD1",$B$11:$B$8770,"="&amp;B7640)/COUNTIFS($F$11:$F$8770,"=COD1",$B$11:$B$8770,"="&amp;B7640))/COUNTIFS($A$11:$A$8770,"="&amp;A7640,$F$11:$F$8770,"=COD1"),0)</f>
        <v>0</v>
      </c>
      <c r="L7640" s="13" t="e">
        <f>(VLOOKUP(F7640,tarifas!$C$7:$D$10,2,FALSE)+tarifas!$D$21)*datos!H7640</f>
        <v>#N/A</v>
      </c>
      <c r="M7640">
        <v>0</v>
      </c>
      <c r="N7640" s="13" t="e">
        <f t="shared" si="1079"/>
        <v>#N/A</v>
      </c>
      <c r="O7640">
        <f t="shared" si="1080"/>
        <v>0</v>
      </c>
      <c r="P7640" s="12">
        <f t="shared" si="1081"/>
        <v>238.65557879856635</v>
      </c>
      <c r="Q7640">
        <f t="shared" si="1082"/>
        <v>0</v>
      </c>
      <c r="R7640">
        <f>$D$2*tarifas!$D$12/24</f>
        <v>1.4541666666666666</v>
      </c>
      <c r="S7640" t="e">
        <f>VLOOKUP(E7640&amp;" "&amp;F7640,tarifas!$A$13:$D$20,4,FALSE)*P7640</f>
        <v>#N/A</v>
      </c>
      <c r="T7640">
        <f>IF(F7640="COD1",tarifas!$D$11*(SUMIFS($P$11:$P$8770,$F$11:$F$8770,"=COD1",$B$11:$B$8770,"="&amp;B7640)/COUNTIFS($F$11:$F$8770,"=COD1",$B$11:$B$8770,"="&amp;B7640))/COUNTIFS($A$11:$A$8770,"="&amp;A7640,$F$11:$F$8770,"=COD1"),0)</f>
        <v>0</v>
      </c>
      <c r="U7640" t="e">
        <f>(VLOOKUP(F7640,tarifas!$C$7:$D$10,2,FALSE)+tarifas!$D$21)*datos!P7640</f>
        <v>#N/A</v>
      </c>
      <c r="V7640" t="e">
        <f t="shared" si="1083"/>
        <v>#N/A</v>
      </c>
      <c r="W7640">
        <f t="shared" si="1084"/>
        <v>0</v>
      </c>
    </row>
    <row r="7641" spans="1:23" x14ac:dyDescent="0.25">
      <c r="A7641">
        <f t="shared" si="1077"/>
        <v>313</v>
      </c>
      <c r="B7641">
        <f t="shared" si="1078"/>
        <v>11</v>
      </c>
      <c r="C7641" s="1">
        <f t="shared" si="1085"/>
        <v>41957.916666648161</v>
      </c>
      <c r="D7641" s="7">
        <v>0</v>
      </c>
      <c r="E7641" s="7"/>
      <c r="G7641">
        <v>52</v>
      </c>
      <c r="H7641" s="12">
        <v>231.44476457891409</v>
      </c>
      <c r="I7641" s="13">
        <f>$D$2*tarifas!$D$12/24</f>
        <v>1.4541666666666666</v>
      </c>
      <c r="J7641" s="13" t="e">
        <f>VLOOKUP(E7641&amp;" "&amp;F7641,tarifas!$A$13:$D$20,4,FALSE)*H7641</f>
        <v>#N/A</v>
      </c>
      <c r="K7641" s="13">
        <f>IF(F7641="COD1",tarifas!$D$11*(SUMIFS($H$11:$H$8770,$F$11:$F$8770,"=COD1",$B$11:$B$8770,"="&amp;B7641)/COUNTIFS($F$11:$F$8770,"=COD1",$B$11:$B$8770,"="&amp;B7641))/COUNTIFS($A$11:$A$8770,"="&amp;A7641,$F$11:$F$8770,"=COD1"),0)</f>
        <v>0</v>
      </c>
      <c r="L7641" s="13" t="e">
        <f>(VLOOKUP(F7641,tarifas!$C$7:$D$10,2,FALSE)+tarifas!$D$21)*datos!H7641</f>
        <v>#N/A</v>
      </c>
      <c r="M7641">
        <v>0</v>
      </c>
      <c r="N7641" s="13" t="e">
        <f t="shared" si="1079"/>
        <v>#N/A</v>
      </c>
      <c r="O7641">
        <f t="shared" si="1080"/>
        <v>0</v>
      </c>
      <c r="P7641" s="12">
        <f t="shared" si="1081"/>
        <v>231.44476457891409</v>
      </c>
      <c r="Q7641">
        <f t="shared" si="1082"/>
        <v>0</v>
      </c>
      <c r="R7641">
        <f>$D$2*tarifas!$D$12/24</f>
        <v>1.4541666666666666</v>
      </c>
      <c r="S7641" t="e">
        <f>VLOOKUP(E7641&amp;" "&amp;F7641,tarifas!$A$13:$D$20,4,FALSE)*P7641</f>
        <v>#N/A</v>
      </c>
      <c r="T7641">
        <f>IF(F7641="COD1",tarifas!$D$11*(SUMIFS($P$11:$P$8770,$F$11:$F$8770,"=COD1",$B$11:$B$8770,"="&amp;B7641)/COUNTIFS($F$11:$F$8770,"=COD1",$B$11:$B$8770,"="&amp;B7641))/COUNTIFS($A$11:$A$8770,"="&amp;A7641,$F$11:$F$8770,"=COD1"),0)</f>
        <v>0</v>
      </c>
      <c r="U7641" t="e">
        <f>(VLOOKUP(F7641,tarifas!$C$7:$D$10,2,FALSE)+tarifas!$D$21)*datos!P7641</f>
        <v>#N/A</v>
      </c>
      <c r="V7641" t="e">
        <f t="shared" si="1083"/>
        <v>#N/A</v>
      </c>
      <c r="W7641">
        <f t="shared" si="1084"/>
        <v>0</v>
      </c>
    </row>
    <row r="7642" spans="1:23" x14ac:dyDescent="0.25">
      <c r="A7642">
        <f t="shared" si="1077"/>
        <v>313</v>
      </c>
      <c r="B7642">
        <f t="shared" si="1078"/>
        <v>11</v>
      </c>
      <c r="C7642" s="1">
        <f t="shared" si="1085"/>
        <v>41957.958333314826</v>
      </c>
      <c r="D7642" s="7">
        <v>0</v>
      </c>
      <c r="E7642" s="7"/>
      <c r="G7642">
        <v>42.02</v>
      </c>
      <c r="H7642" s="12">
        <v>229.19357585123407</v>
      </c>
      <c r="I7642" s="13">
        <f>$D$2*tarifas!$D$12/24</f>
        <v>1.4541666666666666</v>
      </c>
      <c r="J7642" s="13" t="e">
        <f>VLOOKUP(E7642&amp;" "&amp;F7642,tarifas!$A$13:$D$20,4,FALSE)*H7642</f>
        <v>#N/A</v>
      </c>
      <c r="K7642" s="13">
        <f>IF(F7642="COD1",tarifas!$D$11*(SUMIFS($H$11:$H$8770,$F$11:$F$8770,"=COD1",$B$11:$B$8770,"="&amp;B7642)/COUNTIFS($F$11:$F$8770,"=COD1",$B$11:$B$8770,"="&amp;B7642))/COUNTIFS($A$11:$A$8770,"="&amp;A7642,$F$11:$F$8770,"=COD1"),0)</f>
        <v>0</v>
      </c>
      <c r="L7642" s="13" t="e">
        <f>(VLOOKUP(F7642,tarifas!$C$7:$D$10,2,FALSE)+tarifas!$D$21)*datos!H7642</f>
        <v>#N/A</v>
      </c>
      <c r="M7642">
        <v>0</v>
      </c>
      <c r="N7642" s="13" t="e">
        <f t="shared" si="1079"/>
        <v>#N/A</v>
      </c>
      <c r="O7642">
        <f t="shared" si="1080"/>
        <v>0</v>
      </c>
      <c r="P7642" s="12">
        <f t="shared" si="1081"/>
        <v>229.19357585123407</v>
      </c>
      <c r="Q7642">
        <f t="shared" si="1082"/>
        <v>0</v>
      </c>
      <c r="R7642">
        <f>$D$2*tarifas!$D$12/24</f>
        <v>1.4541666666666666</v>
      </c>
      <c r="S7642" t="e">
        <f>VLOOKUP(E7642&amp;" "&amp;F7642,tarifas!$A$13:$D$20,4,FALSE)*P7642</f>
        <v>#N/A</v>
      </c>
      <c r="T7642">
        <f>IF(F7642="COD1",tarifas!$D$11*(SUMIFS($P$11:$P$8770,$F$11:$F$8770,"=COD1",$B$11:$B$8770,"="&amp;B7642)/COUNTIFS($F$11:$F$8770,"=COD1",$B$11:$B$8770,"="&amp;B7642))/COUNTIFS($A$11:$A$8770,"="&amp;A7642,$F$11:$F$8770,"=COD1"),0)</f>
        <v>0</v>
      </c>
      <c r="U7642" t="e">
        <f>(VLOOKUP(F7642,tarifas!$C$7:$D$10,2,FALSE)+tarifas!$D$21)*datos!P7642</f>
        <v>#N/A</v>
      </c>
      <c r="V7642" t="e">
        <f t="shared" si="1083"/>
        <v>#N/A</v>
      </c>
      <c r="W7642">
        <f t="shared" si="1084"/>
        <v>0</v>
      </c>
    </row>
    <row r="7643" spans="1:23" x14ac:dyDescent="0.25">
      <c r="A7643">
        <f t="shared" si="1077"/>
        <v>314</v>
      </c>
      <c r="B7643">
        <f t="shared" si="1078"/>
        <v>11</v>
      </c>
      <c r="C7643" s="1">
        <f t="shared" si="1085"/>
        <v>41957.99999998149</v>
      </c>
      <c r="D7643" s="7">
        <v>0</v>
      </c>
      <c r="E7643" s="7"/>
      <c r="G7643">
        <v>35.14</v>
      </c>
      <c r="H7643" s="12">
        <v>227.9383622942571</v>
      </c>
      <c r="I7643" s="13">
        <f>$D$2*tarifas!$D$12/24</f>
        <v>1.4541666666666666</v>
      </c>
      <c r="J7643" s="13" t="e">
        <f>VLOOKUP(E7643&amp;" "&amp;F7643,tarifas!$A$13:$D$20,4,FALSE)*H7643</f>
        <v>#N/A</v>
      </c>
      <c r="K7643" s="13">
        <f>IF(F7643="COD1",tarifas!$D$11*(SUMIFS($H$11:$H$8770,$F$11:$F$8770,"=COD1",$B$11:$B$8770,"="&amp;B7643)/COUNTIFS($F$11:$F$8770,"=COD1",$B$11:$B$8770,"="&amp;B7643))/COUNTIFS($A$11:$A$8770,"="&amp;A7643,$F$11:$F$8770,"=COD1"),0)</f>
        <v>0</v>
      </c>
      <c r="L7643" s="13" t="e">
        <f>(VLOOKUP(F7643,tarifas!$C$7:$D$10,2,FALSE)+tarifas!$D$21)*datos!H7643</f>
        <v>#N/A</v>
      </c>
      <c r="M7643">
        <v>0</v>
      </c>
      <c r="N7643" s="13" t="e">
        <f t="shared" si="1079"/>
        <v>#N/A</v>
      </c>
      <c r="O7643">
        <f t="shared" si="1080"/>
        <v>0</v>
      </c>
      <c r="P7643" s="12">
        <f t="shared" si="1081"/>
        <v>227.9383622942571</v>
      </c>
      <c r="Q7643">
        <f t="shared" si="1082"/>
        <v>0</v>
      </c>
      <c r="R7643">
        <f>$D$2*tarifas!$D$12/24</f>
        <v>1.4541666666666666</v>
      </c>
      <c r="S7643" t="e">
        <f>VLOOKUP(E7643&amp;" "&amp;F7643,tarifas!$A$13:$D$20,4,FALSE)*P7643</f>
        <v>#N/A</v>
      </c>
      <c r="T7643">
        <f>IF(F7643="COD1",tarifas!$D$11*(SUMIFS($P$11:$P$8770,$F$11:$F$8770,"=COD1",$B$11:$B$8770,"="&amp;B7643)/COUNTIFS($F$11:$F$8770,"=COD1",$B$11:$B$8770,"="&amp;B7643))/COUNTIFS($A$11:$A$8770,"="&amp;A7643,$F$11:$F$8770,"=COD1"),0)</f>
        <v>0</v>
      </c>
      <c r="U7643" t="e">
        <f>(VLOOKUP(F7643,tarifas!$C$7:$D$10,2,FALSE)+tarifas!$D$21)*datos!P7643</f>
        <v>#N/A</v>
      </c>
      <c r="V7643" t="e">
        <f t="shared" si="1083"/>
        <v>#N/A</v>
      </c>
      <c r="W7643">
        <f t="shared" si="1084"/>
        <v>0</v>
      </c>
    </row>
    <row r="7644" spans="1:23" x14ac:dyDescent="0.25">
      <c r="A7644">
        <f t="shared" si="1077"/>
        <v>314</v>
      </c>
      <c r="B7644">
        <f t="shared" si="1078"/>
        <v>11</v>
      </c>
      <c r="C7644" s="1">
        <f t="shared" si="1085"/>
        <v>41958.041666648154</v>
      </c>
      <c r="D7644" s="7">
        <v>0</v>
      </c>
      <c r="E7644" s="7"/>
      <c r="G7644">
        <v>28.68</v>
      </c>
      <c r="H7644" s="12">
        <v>225.35682882392257</v>
      </c>
      <c r="I7644" s="13">
        <f>$D$2*tarifas!$D$12/24</f>
        <v>1.4541666666666666</v>
      </c>
      <c r="J7644" s="13" t="e">
        <f>VLOOKUP(E7644&amp;" "&amp;F7644,tarifas!$A$13:$D$20,4,FALSE)*H7644</f>
        <v>#N/A</v>
      </c>
      <c r="K7644" s="13">
        <f>IF(F7644="COD1",tarifas!$D$11*(SUMIFS($H$11:$H$8770,$F$11:$F$8770,"=COD1",$B$11:$B$8770,"="&amp;B7644)/COUNTIFS($F$11:$F$8770,"=COD1",$B$11:$B$8770,"="&amp;B7644))/COUNTIFS($A$11:$A$8770,"="&amp;A7644,$F$11:$F$8770,"=COD1"),0)</f>
        <v>0</v>
      </c>
      <c r="L7644" s="13" t="e">
        <f>(VLOOKUP(F7644,tarifas!$C$7:$D$10,2,FALSE)+tarifas!$D$21)*datos!H7644</f>
        <v>#N/A</v>
      </c>
      <c r="M7644">
        <v>0</v>
      </c>
      <c r="N7644" s="13" t="e">
        <f t="shared" si="1079"/>
        <v>#N/A</v>
      </c>
      <c r="O7644">
        <f t="shared" si="1080"/>
        <v>0</v>
      </c>
      <c r="P7644" s="12">
        <f t="shared" si="1081"/>
        <v>225.35682882392257</v>
      </c>
      <c r="Q7644">
        <f t="shared" si="1082"/>
        <v>0</v>
      </c>
      <c r="R7644">
        <f>$D$2*tarifas!$D$12/24</f>
        <v>1.4541666666666666</v>
      </c>
      <c r="S7644" t="e">
        <f>VLOOKUP(E7644&amp;" "&amp;F7644,tarifas!$A$13:$D$20,4,FALSE)*P7644</f>
        <v>#N/A</v>
      </c>
      <c r="T7644">
        <f>IF(F7644="COD1",tarifas!$D$11*(SUMIFS($P$11:$P$8770,$F$11:$F$8770,"=COD1",$B$11:$B$8770,"="&amp;B7644)/COUNTIFS($F$11:$F$8770,"=COD1",$B$11:$B$8770,"="&amp;B7644))/COUNTIFS($A$11:$A$8770,"="&amp;A7644,$F$11:$F$8770,"=COD1"),0)</f>
        <v>0</v>
      </c>
      <c r="U7644" t="e">
        <f>(VLOOKUP(F7644,tarifas!$C$7:$D$10,2,FALSE)+tarifas!$D$21)*datos!P7644</f>
        <v>#N/A</v>
      </c>
      <c r="V7644" t="e">
        <f t="shared" si="1083"/>
        <v>#N/A</v>
      </c>
      <c r="W7644">
        <f t="shared" si="1084"/>
        <v>0</v>
      </c>
    </row>
    <row r="7645" spans="1:23" x14ac:dyDescent="0.25">
      <c r="A7645">
        <f t="shared" si="1077"/>
        <v>314</v>
      </c>
      <c r="B7645">
        <f t="shared" si="1078"/>
        <v>11</v>
      </c>
      <c r="C7645" s="1">
        <f t="shared" si="1085"/>
        <v>41958.083333314818</v>
      </c>
      <c r="D7645" s="7">
        <v>0</v>
      </c>
      <c r="E7645" s="7"/>
      <c r="G7645">
        <v>25.56</v>
      </c>
      <c r="H7645" s="12">
        <v>224.23574226728385</v>
      </c>
      <c r="I7645" s="13">
        <f>$D$2*tarifas!$D$12/24</f>
        <v>1.4541666666666666</v>
      </c>
      <c r="J7645" s="13" t="e">
        <f>VLOOKUP(E7645&amp;" "&amp;F7645,tarifas!$A$13:$D$20,4,FALSE)*H7645</f>
        <v>#N/A</v>
      </c>
      <c r="K7645" s="13">
        <f>IF(F7645="COD1",tarifas!$D$11*(SUMIFS($H$11:$H$8770,$F$11:$F$8770,"=COD1",$B$11:$B$8770,"="&amp;B7645)/COUNTIFS($F$11:$F$8770,"=COD1",$B$11:$B$8770,"="&amp;B7645))/COUNTIFS($A$11:$A$8770,"="&amp;A7645,$F$11:$F$8770,"=COD1"),0)</f>
        <v>0</v>
      </c>
      <c r="L7645" s="13" t="e">
        <f>(VLOOKUP(F7645,tarifas!$C$7:$D$10,2,FALSE)+tarifas!$D$21)*datos!H7645</f>
        <v>#N/A</v>
      </c>
      <c r="M7645">
        <v>0</v>
      </c>
      <c r="N7645" s="13" t="e">
        <f t="shared" si="1079"/>
        <v>#N/A</v>
      </c>
      <c r="O7645">
        <f t="shared" si="1080"/>
        <v>0</v>
      </c>
      <c r="P7645" s="12">
        <f t="shared" si="1081"/>
        <v>224.23574226728385</v>
      </c>
      <c r="Q7645">
        <f t="shared" si="1082"/>
        <v>0</v>
      </c>
      <c r="R7645">
        <f>$D$2*tarifas!$D$12/24</f>
        <v>1.4541666666666666</v>
      </c>
      <c r="S7645" t="e">
        <f>VLOOKUP(E7645&amp;" "&amp;F7645,tarifas!$A$13:$D$20,4,FALSE)*P7645</f>
        <v>#N/A</v>
      </c>
      <c r="T7645">
        <f>IF(F7645="COD1",tarifas!$D$11*(SUMIFS($P$11:$P$8770,$F$11:$F$8770,"=COD1",$B$11:$B$8770,"="&amp;B7645)/COUNTIFS($F$11:$F$8770,"=COD1",$B$11:$B$8770,"="&amp;B7645))/COUNTIFS($A$11:$A$8770,"="&amp;A7645,$F$11:$F$8770,"=COD1"),0)</f>
        <v>0</v>
      </c>
      <c r="U7645" t="e">
        <f>(VLOOKUP(F7645,tarifas!$C$7:$D$10,2,FALSE)+tarifas!$D$21)*datos!P7645</f>
        <v>#N/A</v>
      </c>
      <c r="V7645" t="e">
        <f t="shared" si="1083"/>
        <v>#N/A</v>
      </c>
      <c r="W7645">
        <f t="shared" si="1084"/>
        <v>0</v>
      </c>
    </row>
    <row r="7646" spans="1:23" x14ac:dyDescent="0.25">
      <c r="A7646">
        <f t="shared" si="1077"/>
        <v>314</v>
      </c>
      <c r="B7646">
        <f t="shared" si="1078"/>
        <v>11</v>
      </c>
      <c r="C7646" s="1">
        <f t="shared" si="1085"/>
        <v>41958.124999981483</v>
      </c>
      <c r="D7646" s="7">
        <v>0</v>
      </c>
      <c r="E7646" s="7"/>
      <c r="G7646">
        <v>21.95</v>
      </c>
      <c r="H7646" s="12">
        <v>221.08067368740791</v>
      </c>
      <c r="I7646" s="13">
        <f>$D$2*tarifas!$D$12/24</f>
        <v>1.4541666666666666</v>
      </c>
      <c r="J7646" s="13" t="e">
        <f>VLOOKUP(E7646&amp;" "&amp;F7646,tarifas!$A$13:$D$20,4,FALSE)*H7646</f>
        <v>#N/A</v>
      </c>
      <c r="K7646" s="13">
        <f>IF(F7646="COD1",tarifas!$D$11*(SUMIFS($H$11:$H$8770,$F$11:$F$8770,"=COD1",$B$11:$B$8770,"="&amp;B7646)/COUNTIFS($F$11:$F$8770,"=COD1",$B$11:$B$8770,"="&amp;B7646))/COUNTIFS($A$11:$A$8770,"="&amp;A7646,$F$11:$F$8770,"=COD1"),0)</f>
        <v>0</v>
      </c>
      <c r="L7646" s="13" t="e">
        <f>(VLOOKUP(F7646,tarifas!$C$7:$D$10,2,FALSE)+tarifas!$D$21)*datos!H7646</f>
        <v>#N/A</v>
      </c>
      <c r="M7646">
        <v>0</v>
      </c>
      <c r="N7646" s="13" t="e">
        <f t="shared" si="1079"/>
        <v>#N/A</v>
      </c>
      <c r="O7646">
        <f t="shared" si="1080"/>
        <v>0</v>
      </c>
      <c r="P7646" s="12">
        <f t="shared" si="1081"/>
        <v>221.08067368740791</v>
      </c>
      <c r="Q7646">
        <f t="shared" si="1082"/>
        <v>0</v>
      </c>
      <c r="R7646">
        <f>$D$2*tarifas!$D$12/24</f>
        <v>1.4541666666666666</v>
      </c>
      <c r="S7646" t="e">
        <f>VLOOKUP(E7646&amp;" "&amp;F7646,tarifas!$A$13:$D$20,4,FALSE)*P7646</f>
        <v>#N/A</v>
      </c>
      <c r="T7646">
        <f>IF(F7646="COD1",tarifas!$D$11*(SUMIFS($P$11:$P$8770,$F$11:$F$8770,"=COD1",$B$11:$B$8770,"="&amp;B7646)/COUNTIFS($F$11:$F$8770,"=COD1",$B$11:$B$8770,"="&amp;B7646))/COUNTIFS($A$11:$A$8770,"="&amp;A7646,$F$11:$F$8770,"=COD1"),0)</f>
        <v>0</v>
      </c>
      <c r="U7646" t="e">
        <f>(VLOOKUP(F7646,tarifas!$C$7:$D$10,2,FALSE)+tarifas!$D$21)*datos!P7646</f>
        <v>#N/A</v>
      </c>
      <c r="V7646" t="e">
        <f t="shared" si="1083"/>
        <v>#N/A</v>
      </c>
      <c r="W7646">
        <f t="shared" si="1084"/>
        <v>0</v>
      </c>
    </row>
    <row r="7647" spans="1:23" x14ac:dyDescent="0.25">
      <c r="A7647">
        <f t="shared" si="1077"/>
        <v>314</v>
      </c>
      <c r="B7647">
        <f t="shared" si="1078"/>
        <v>11</v>
      </c>
      <c r="C7647" s="1">
        <f t="shared" si="1085"/>
        <v>41958.166666648147</v>
      </c>
      <c r="D7647" s="7">
        <v>0</v>
      </c>
      <c r="E7647" s="7"/>
      <c r="G7647">
        <v>20</v>
      </c>
      <c r="H7647" s="12">
        <v>220.35820518583728</v>
      </c>
      <c r="I7647" s="13">
        <f>$D$2*tarifas!$D$12/24</f>
        <v>1.4541666666666666</v>
      </c>
      <c r="J7647" s="13" t="e">
        <f>VLOOKUP(E7647&amp;" "&amp;F7647,tarifas!$A$13:$D$20,4,FALSE)*H7647</f>
        <v>#N/A</v>
      </c>
      <c r="K7647" s="13">
        <f>IF(F7647="COD1",tarifas!$D$11*(SUMIFS($H$11:$H$8770,$F$11:$F$8770,"=COD1",$B$11:$B$8770,"="&amp;B7647)/COUNTIFS($F$11:$F$8770,"=COD1",$B$11:$B$8770,"="&amp;B7647))/COUNTIFS($A$11:$A$8770,"="&amp;A7647,$F$11:$F$8770,"=COD1"),0)</f>
        <v>0</v>
      </c>
      <c r="L7647" s="13" t="e">
        <f>(VLOOKUP(F7647,tarifas!$C$7:$D$10,2,FALSE)+tarifas!$D$21)*datos!H7647</f>
        <v>#N/A</v>
      </c>
      <c r="M7647">
        <v>0</v>
      </c>
      <c r="N7647" s="13" t="e">
        <f t="shared" si="1079"/>
        <v>#N/A</v>
      </c>
      <c r="O7647">
        <f t="shared" si="1080"/>
        <v>0</v>
      </c>
      <c r="P7647" s="12">
        <f t="shared" si="1081"/>
        <v>220.35820518583728</v>
      </c>
      <c r="Q7647">
        <f t="shared" si="1082"/>
        <v>0</v>
      </c>
      <c r="R7647">
        <f>$D$2*tarifas!$D$12/24</f>
        <v>1.4541666666666666</v>
      </c>
      <c r="S7647" t="e">
        <f>VLOOKUP(E7647&amp;" "&amp;F7647,tarifas!$A$13:$D$20,4,FALSE)*P7647</f>
        <v>#N/A</v>
      </c>
      <c r="T7647">
        <f>IF(F7647="COD1",tarifas!$D$11*(SUMIFS($P$11:$P$8770,$F$11:$F$8770,"=COD1",$B$11:$B$8770,"="&amp;B7647)/COUNTIFS($F$11:$F$8770,"=COD1",$B$11:$B$8770,"="&amp;B7647))/COUNTIFS($A$11:$A$8770,"="&amp;A7647,$F$11:$F$8770,"=COD1"),0)</f>
        <v>0</v>
      </c>
      <c r="U7647" t="e">
        <f>(VLOOKUP(F7647,tarifas!$C$7:$D$10,2,FALSE)+tarifas!$D$21)*datos!P7647</f>
        <v>#N/A</v>
      </c>
      <c r="V7647" t="e">
        <f t="shared" si="1083"/>
        <v>#N/A</v>
      </c>
      <c r="W7647">
        <f t="shared" si="1084"/>
        <v>0</v>
      </c>
    </row>
    <row r="7648" spans="1:23" x14ac:dyDescent="0.25">
      <c r="A7648">
        <f t="shared" si="1077"/>
        <v>314</v>
      </c>
      <c r="B7648">
        <f t="shared" si="1078"/>
        <v>11</v>
      </c>
      <c r="C7648" s="1">
        <f t="shared" si="1085"/>
        <v>41958.208333314811</v>
      </c>
      <c r="D7648" s="7">
        <v>0</v>
      </c>
      <c r="E7648" s="7"/>
      <c r="G7648">
        <v>19.96</v>
      </c>
      <c r="H7648" s="12">
        <v>219.30363110288536</v>
      </c>
      <c r="I7648" s="13">
        <f>$D$2*tarifas!$D$12/24</f>
        <v>1.4541666666666666</v>
      </c>
      <c r="J7648" s="13" t="e">
        <f>VLOOKUP(E7648&amp;" "&amp;F7648,tarifas!$A$13:$D$20,4,FALSE)*H7648</f>
        <v>#N/A</v>
      </c>
      <c r="K7648" s="13">
        <f>IF(F7648="COD1",tarifas!$D$11*(SUMIFS($H$11:$H$8770,$F$11:$F$8770,"=COD1",$B$11:$B$8770,"="&amp;B7648)/COUNTIFS($F$11:$F$8770,"=COD1",$B$11:$B$8770,"="&amp;B7648))/COUNTIFS($A$11:$A$8770,"="&amp;A7648,$F$11:$F$8770,"=COD1"),0)</f>
        <v>0</v>
      </c>
      <c r="L7648" s="13" t="e">
        <f>(VLOOKUP(F7648,tarifas!$C$7:$D$10,2,FALSE)+tarifas!$D$21)*datos!H7648</f>
        <v>#N/A</v>
      </c>
      <c r="M7648">
        <v>0</v>
      </c>
      <c r="N7648" s="13" t="e">
        <f t="shared" si="1079"/>
        <v>#N/A</v>
      </c>
      <c r="O7648">
        <f t="shared" si="1080"/>
        <v>0</v>
      </c>
      <c r="P7648" s="12">
        <f t="shared" si="1081"/>
        <v>219.30363110288536</v>
      </c>
      <c r="Q7648">
        <f t="shared" si="1082"/>
        <v>0</v>
      </c>
      <c r="R7648">
        <f>$D$2*tarifas!$D$12/24</f>
        <v>1.4541666666666666</v>
      </c>
      <c r="S7648" t="e">
        <f>VLOOKUP(E7648&amp;" "&amp;F7648,tarifas!$A$13:$D$20,4,FALSE)*P7648</f>
        <v>#N/A</v>
      </c>
      <c r="T7648">
        <f>IF(F7648="COD1",tarifas!$D$11*(SUMIFS($P$11:$P$8770,$F$11:$F$8770,"=COD1",$B$11:$B$8770,"="&amp;B7648)/COUNTIFS($F$11:$F$8770,"=COD1",$B$11:$B$8770,"="&amp;B7648))/COUNTIFS($A$11:$A$8770,"="&amp;A7648,$F$11:$F$8770,"=COD1"),0)</f>
        <v>0</v>
      </c>
      <c r="U7648" t="e">
        <f>(VLOOKUP(F7648,tarifas!$C$7:$D$10,2,FALSE)+tarifas!$D$21)*datos!P7648</f>
        <v>#N/A</v>
      </c>
      <c r="V7648" t="e">
        <f t="shared" si="1083"/>
        <v>#N/A</v>
      </c>
      <c r="W7648">
        <f t="shared" si="1084"/>
        <v>0</v>
      </c>
    </row>
    <row r="7649" spans="1:23" x14ac:dyDescent="0.25">
      <c r="A7649">
        <f t="shared" si="1077"/>
        <v>314</v>
      </c>
      <c r="B7649">
        <f t="shared" si="1078"/>
        <v>11</v>
      </c>
      <c r="C7649" s="1">
        <f t="shared" si="1085"/>
        <v>41958.249999981475</v>
      </c>
      <c r="D7649" s="7">
        <v>0</v>
      </c>
      <c r="E7649" s="7"/>
      <c r="G7649">
        <v>19</v>
      </c>
      <c r="H7649" s="12">
        <v>217.20113679670294</v>
      </c>
      <c r="I7649" s="13">
        <f>$D$2*tarifas!$D$12/24</f>
        <v>1.4541666666666666</v>
      </c>
      <c r="J7649" s="13" t="e">
        <f>VLOOKUP(E7649&amp;" "&amp;F7649,tarifas!$A$13:$D$20,4,FALSE)*H7649</f>
        <v>#N/A</v>
      </c>
      <c r="K7649" s="13">
        <f>IF(F7649="COD1",tarifas!$D$11*(SUMIFS($H$11:$H$8770,$F$11:$F$8770,"=COD1",$B$11:$B$8770,"="&amp;B7649)/COUNTIFS($F$11:$F$8770,"=COD1",$B$11:$B$8770,"="&amp;B7649))/COUNTIFS($A$11:$A$8770,"="&amp;A7649,$F$11:$F$8770,"=COD1"),0)</f>
        <v>0</v>
      </c>
      <c r="L7649" s="13" t="e">
        <f>(VLOOKUP(F7649,tarifas!$C$7:$D$10,2,FALSE)+tarifas!$D$21)*datos!H7649</f>
        <v>#N/A</v>
      </c>
      <c r="M7649">
        <v>0</v>
      </c>
      <c r="N7649" s="13" t="e">
        <f t="shared" si="1079"/>
        <v>#N/A</v>
      </c>
      <c r="O7649">
        <f t="shared" si="1080"/>
        <v>0</v>
      </c>
      <c r="P7649" s="12">
        <f t="shared" si="1081"/>
        <v>217.20113679670294</v>
      </c>
      <c r="Q7649">
        <f t="shared" si="1082"/>
        <v>0</v>
      </c>
      <c r="R7649">
        <f>$D$2*tarifas!$D$12/24</f>
        <v>1.4541666666666666</v>
      </c>
      <c r="S7649" t="e">
        <f>VLOOKUP(E7649&amp;" "&amp;F7649,tarifas!$A$13:$D$20,4,FALSE)*P7649</f>
        <v>#N/A</v>
      </c>
      <c r="T7649">
        <f>IF(F7649="COD1",tarifas!$D$11*(SUMIFS($P$11:$P$8770,$F$11:$F$8770,"=COD1",$B$11:$B$8770,"="&amp;B7649)/COUNTIFS($F$11:$F$8770,"=COD1",$B$11:$B$8770,"="&amp;B7649))/COUNTIFS($A$11:$A$8770,"="&amp;A7649,$F$11:$F$8770,"=COD1"),0)</f>
        <v>0</v>
      </c>
      <c r="U7649" t="e">
        <f>(VLOOKUP(F7649,tarifas!$C$7:$D$10,2,FALSE)+tarifas!$D$21)*datos!P7649</f>
        <v>#N/A</v>
      </c>
      <c r="V7649" t="e">
        <f t="shared" si="1083"/>
        <v>#N/A</v>
      </c>
      <c r="W7649">
        <f t="shared" si="1084"/>
        <v>0</v>
      </c>
    </row>
    <row r="7650" spans="1:23" x14ac:dyDescent="0.25">
      <c r="A7650">
        <f t="shared" si="1077"/>
        <v>314</v>
      </c>
      <c r="B7650">
        <f t="shared" si="1078"/>
        <v>11</v>
      </c>
      <c r="C7650" s="1">
        <f t="shared" si="1085"/>
        <v>41958.29166664814</v>
      </c>
      <c r="D7650" s="7">
        <v>0</v>
      </c>
      <c r="E7650" s="7"/>
      <c r="G7650">
        <v>19.96</v>
      </c>
      <c r="H7650" s="12">
        <v>195.50427746482694</v>
      </c>
      <c r="I7650" s="13">
        <f>$D$2*tarifas!$D$12/24</f>
        <v>1.4541666666666666</v>
      </c>
      <c r="J7650" s="13" t="e">
        <f>VLOOKUP(E7650&amp;" "&amp;F7650,tarifas!$A$13:$D$20,4,FALSE)*H7650</f>
        <v>#N/A</v>
      </c>
      <c r="K7650" s="13">
        <f>IF(F7650="COD1",tarifas!$D$11*(SUMIFS($H$11:$H$8770,$F$11:$F$8770,"=COD1",$B$11:$B$8770,"="&amp;B7650)/COUNTIFS($F$11:$F$8770,"=COD1",$B$11:$B$8770,"="&amp;B7650))/COUNTIFS($A$11:$A$8770,"="&amp;A7650,$F$11:$F$8770,"=COD1"),0)</f>
        <v>0</v>
      </c>
      <c r="L7650" s="13" t="e">
        <f>(VLOOKUP(F7650,tarifas!$C$7:$D$10,2,FALSE)+tarifas!$D$21)*datos!H7650</f>
        <v>#N/A</v>
      </c>
      <c r="M7650">
        <v>89.524779999999993</v>
      </c>
      <c r="N7650" s="13" t="e">
        <f t="shared" si="1079"/>
        <v>#N/A</v>
      </c>
      <c r="O7650">
        <f t="shared" si="1080"/>
        <v>89.524779999999993</v>
      </c>
      <c r="P7650" s="12">
        <f t="shared" si="1081"/>
        <v>105.97949746482695</v>
      </c>
      <c r="Q7650">
        <f t="shared" si="1082"/>
        <v>0</v>
      </c>
      <c r="R7650">
        <f>$D$2*tarifas!$D$12/24</f>
        <v>1.4541666666666666</v>
      </c>
      <c r="S7650" t="e">
        <f>VLOOKUP(E7650&amp;" "&amp;F7650,tarifas!$A$13:$D$20,4,FALSE)*P7650</f>
        <v>#N/A</v>
      </c>
      <c r="T7650">
        <f>IF(F7650="COD1",tarifas!$D$11*(SUMIFS($P$11:$P$8770,$F$11:$F$8770,"=COD1",$B$11:$B$8770,"="&amp;B7650)/COUNTIFS($F$11:$F$8770,"=COD1",$B$11:$B$8770,"="&amp;B7650))/COUNTIFS($A$11:$A$8770,"="&amp;A7650,$F$11:$F$8770,"=COD1"),0)</f>
        <v>0</v>
      </c>
      <c r="U7650" t="e">
        <f>(VLOOKUP(F7650,tarifas!$C$7:$D$10,2,FALSE)+tarifas!$D$21)*datos!P7650</f>
        <v>#N/A</v>
      </c>
      <c r="V7650" t="e">
        <f t="shared" si="1083"/>
        <v>#N/A</v>
      </c>
      <c r="W7650">
        <f t="shared" si="1084"/>
        <v>0</v>
      </c>
    </row>
    <row r="7651" spans="1:23" x14ac:dyDescent="0.25">
      <c r="A7651">
        <f t="shared" si="1077"/>
        <v>314</v>
      </c>
      <c r="B7651">
        <f t="shared" si="1078"/>
        <v>11</v>
      </c>
      <c r="C7651" s="1">
        <f t="shared" si="1085"/>
        <v>41958.333333314804</v>
      </c>
      <c r="D7651" s="7">
        <v>0</v>
      </c>
      <c r="E7651" s="7"/>
      <c r="G7651">
        <v>19.95</v>
      </c>
      <c r="H7651" s="12">
        <v>194.26925834217266</v>
      </c>
      <c r="I7651" s="13">
        <f>$D$2*tarifas!$D$12/24</f>
        <v>1.4541666666666666</v>
      </c>
      <c r="J7651" s="13" t="e">
        <f>VLOOKUP(E7651&amp;" "&amp;F7651,tarifas!$A$13:$D$20,4,FALSE)*H7651</f>
        <v>#N/A</v>
      </c>
      <c r="K7651" s="13">
        <f>IF(F7651="COD1",tarifas!$D$11*(SUMIFS($H$11:$H$8770,$F$11:$F$8770,"=COD1",$B$11:$B$8770,"="&amp;B7651)/COUNTIFS($F$11:$F$8770,"=COD1",$B$11:$B$8770,"="&amp;B7651))/COUNTIFS($A$11:$A$8770,"="&amp;A7651,$F$11:$F$8770,"=COD1"),0)</f>
        <v>0</v>
      </c>
      <c r="L7651" s="13" t="e">
        <f>(VLOOKUP(F7651,tarifas!$C$7:$D$10,2,FALSE)+tarifas!$D$21)*datos!H7651</f>
        <v>#N/A</v>
      </c>
      <c r="M7651">
        <v>20.737629999999999</v>
      </c>
      <c r="N7651" s="13" t="e">
        <f t="shared" si="1079"/>
        <v>#N/A</v>
      </c>
      <c r="O7651">
        <f t="shared" si="1080"/>
        <v>20.737629999999999</v>
      </c>
      <c r="P7651" s="12">
        <f t="shared" si="1081"/>
        <v>173.53162834217267</v>
      </c>
      <c r="Q7651">
        <f t="shared" si="1082"/>
        <v>0</v>
      </c>
      <c r="R7651">
        <f>$D$2*tarifas!$D$12/24</f>
        <v>1.4541666666666666</v>
      </c>
      <c r="S7651" t="e">
        <f>VLOOKUP(E7651&amp;" "&amp;F7651,tarifas!$A$13:$D$20,4,FALSE)*P7651</f>
        <v>#N/A</v>
      </c>
      <c r="T7651">
        <f>IF(F7651="COD1",tarifas!$D$11*(SUMIFS($P$11:$P$8770,$F$11:$F$8770,"=COD1",$B$11:$B$8770,"="&amp;B7651)/COUNTIFS($F$11:$F$8770,"=COD1",$B$11:$B$8770,"="&amp;B7651))/COUNTIFS($A$11:$A$8770,"="&amp;A7651,$F$11:$F$8770,"=COD1"),0)</f>
        <v>0</v>
      </c>
      <c r="U7651" t="e">
        <f>(VLOOKUP(F7651,tarifas!$C$7:$D$10,2,FALSE)+tarifas!$D$21)*datos!P7651</f>
        <v>#N/A</v>
      </c>
      <c r="V7651" t="e">
        <f t="shared" si="1083"/>
        <v>#N/A</v>
      </c>
      <c r="W7651">
        <f t="shared" si="1084"/>
        <v>0</v>
      </c>
    </row>
    <row r="7652" spans="1:23" x14ac:dyDescent="0.25">
      <c r="A7652">
        <f t="shared" si="1077"/>
        <v>314</v>
      </c>
      <c r="B7652">
        <f t="shared" si="1078"/>
        <v>11</v>
      </c>
      <c r="C7652" s="1">
        <f t="shared" si="1085"/>
        <v>41958.374999981468</v>
      </c>
      <c r="D7652" s="7">
        <v>842.01515151515162</v>
      </c>
      <c r="E7652" s="7"/>
      <c r="G7652">
        <v>20</v>
      </c>
      <c r="H7652" s="12">
        <v>198.91691035489509</v>
      </c>
      <c r="I7652" s="13">
        <f>$D$2*tarifas!$D$12/24</f>
        <v>1.4541666666666666</v>
      </c>
      <c r="J7652" s="13" t="e">
        <f>VLOOKUP(E7652&amp;" "&amp;F7652,tarifas!$A$13:$D$20,4,FALSE)*H7652</f>
        <v>#N/A</v>
      </c>
      <c r="K7652" s="13">
        <f>IF(F7652="COD1",tarifas!$D$11*(SUMIFS($H$11:$H$8770,$F$11:$F$8770,"=COD1",$B$11:$B$8770,"="&amp;B7652)/COUNTIFS($F$11:$F$8770,"=COD1",$B$11:$B$8770,"="&amp;B7652))/COUNTIFS($A$11:$A$8770,"="&amp;A7652,$F$11:$F$8770,"=COD1"),0)</f>
        <v>0</v>
      </c>
      <c r="L7652" s="13" t="e">
        <f>(VLOOKUP(F7652,tarifas!$C$7:$D$10,2,FALSE)+tarifas!$D$21)*datos!H7652</f>
        <v>#N/A</v>
      </c>
      <c r="M7652">
        <v>37.935040000000001</v>
      </c>
      <c r="N7652" s="13" t="e">
        <f t="shared" si="1079"/>
        <v>#N/A</v>
      </c>
      <c r="O7652">
        <f t="shared" si="1080"/>
        <v>37.935040000000001</v>
      </c>
      <c r="P7652" s="12">
        <f t="shared" si="1081"/>
        <v>160.98187035489508</v>
      </c>
      <c r="Q7652">
        <f t="shared" si="1082"/>
        <v>0</v>
      </c>
      <c r="R7652">
        <f>$D$2*tarifas!$D$12/24</f>
        <v>1.4541666666666666</v>
      </c>
      <c r="S7652" t="e">
        <f>VLOOKUP(E7652&amp;" "&amp;F7652,tarifas!$A$13:$D$20,4,FALSE)*P7652</f>
        <v>#N/A</v>
      </c>
      <c r="T7652">
        <f>IF(F7652="COD1",tarifas!$D$11*(SUMIFS($P$11:$P$8770,$F$11:$F$8770,"=COD1",$B$11:$B$8770,"="&amp;B7652)/COUNTIFS($F$11:$F$8770,"=COD1",$B$11:$B$8770,"="&amp;B7652))/COUNTIFS($A$11:$A$8770,"="&amp;A7652,$F$11:$F$8770,"=COD1"),0)</f>
        <v>0</v>
      </c>
      <c r="U7652" t="e">
        <f>(VLOOKUP(F7652,tarifas!$C$7:$D$10,2,FALSE)+tarifas!$D$21)*datos!P7652</f>
        <v>#N/A</v>
      </c>
      <c r="V7652" t="e">
        <f t="shared" si="1083"/>
        <v>#N/A</v>
      </c>
      <c r="W7652">
        <f t="shared" si="1084"/>
        <v>0</v>
      </c>
    </row>
    <row r="7653" spans="1:23" x14ac:dyDescent="0.25">
      <c r="A7653">
        <f t="shared" si="1077"/>
        <v>314</v>
      </c>
      <c r="B7653">
        <f t="shared" si="1078"/>
        <v>11</v>
      </c>
      <c r="C7653" s="1">
        <f t="shared" si="1085"/>
        <v>41958.416666648132</v>
      </c>
      <c r="D7653" s="7">
        <v>539.87878787878799</v>
      </c>
      <c r="E7653" s="7"/>
      <c r="G7653">
        <v>20.010000000000002</v>
      </c>
      <c r="H7653" s="12">
        <v>196.91471732844462</v>
      </c>
      <c r="I7653" s="13">
        <f>$D$2*tarifas!$D$12/24</f>
        <v>1.4541666666666666</v>
      </c>
      <c r="J7653" s="13" t="e">
        <f>VLOOKUP(E7653&amp;" "&amp;F7653,tarifas!$A$13:$D$20,4,FALSE)*H7653</f>
        <v>#N/A</v>
      </c>
      <c r="K7653" s="13">
        <f>IF(F7653="COD1",tarifas!$D$11*(SUMIFS($H$11:$H$8770,$F$11:$F$8770,"=COD1",$B$11:$B$8770,"="&amp;B7653)/COUNTIFS($F$11:$F$8770,"=COD1",$B$11:$B$8770,"="&amp;B7653))/COUNTIFS($A$11:$A$8770,"="&amp;A7653,$F$11:$F$8770,"=COD1"),0)</f>
        <v>0</v>
      </c>
      <c r="L7653" s="13" t="e">
        <f>(VLOOKUP(F7653,tarifas!$C$7:$D$10,2,FALSE)+tarifas!$D$21)*datos!H7653</f>
        <v>#N/A</v>
      </c>
      <c r="M7653">
        <v>87.54907</v>
      </c>
      <c r="N7653" s="13" t="e">
        <f t="shared" si="1079"/>
        <v>#N/A</v>
      </c>
      <c r="O7653">
        <f t="shared" si="1080"/>
        <v>87.54907</v>
      </c>
      <c r="P7653" s="12">
        <f t="shared" si="1081"/>
        <v>109.36564732844462</v>
      </c>
      <c r="Q7653">
        <f t="shared" si="1082"/>
        <v>0</v>
      </c>
      <c r="R7653">
        <f>$D$2*tarifas!$D$12/24</f>
        <v>1.4541666666666666</v>
      </c>
      <c r="S7653" t="e">
        <f>VLOOKUP(E7653&amp;" "&amp;F7653,tarifas!$A$13:$D$20,4,FALSE)*P7653</f>
        <v>#N/A</v>
      </c>
      <c r="T7653">
        <f>IF(F7653="COD1",tarifas!$D$11*(SUMIFS($P$11:$P$8770,$F$11:$F$8770,"=COD1",$B$11:$B$8770,"="&amp;B7653)/COUNTIFS($F$11:$F$8770,"=COD1",$B$11:$B$8770,"="&amp;B7653))/COUNTIFS($A$11:$A$8770,"="&amp;A7653,$F$11:$F$8770,"=COD1"),0)</f>
        <v>0</v>
      </c>
      <c r="U7653" t="e">
        <f>(VLOOKUP(F7653,tarifas!$C$7:$D$10,2,FALSE)+tarifas!$D$21)*datos!P7653</f>
        <v>#N/A</v>
      </c>
      <c r="V7653" t="e">
        <f t="shared" si="1083"/>
        <v>#N/A</v>
      </c>
      <c r="W7653">
        <f t="shared" si="1084"/>
        <v>0</v>
      </c>
    </row>
    <row r="7654" spans="1:23" x14ac:dyDescent="0.25">
      <c r="A7654">
        <f t="shared" si="1077"/>
        <v>314</v>
      </c>
      <c r="B7654">
        <f t="shared" si="1078"/>
        <v>11</v>
      </c>
      <c r="C7654" s="1">
        <f t="shared" si="1085"/>
        <v>41958.458333314797</v>
      </c>
      <c r="D7654" s="7">
        <v>611.22727272727286</v>
      </c>
      <c r="E7654" s="7"/>
      <c r="G7654">
        <v>10.1</v>
      </c>
      <c r="H7654" s="12">
        <v>197.57134141869585</v>
      </c>
      <c r="I7654" s="13">
        <f>$D$2*tarifas!$D$12/24</f>
        <v>1.4541666666666666</v>
      </c>
      <c r="J7654" s="13" t="e">
        <f>VLOOKUP(E7654&amp;" "&amp;F7654,tarifas!$A$13:$D$20,4,FALSE)*H7654</f>
        <v>#N/A</v>
      </c>
      <c r="K7654" s="13">
        <f>IF(F7654="COD1",tarifas!$D$11*(SUMIFS($H$11:$H$8770,$F$11:$F$8770,"=COD1",$B$11:$B$8770,"="&amp;B7654)/COUNTIFS($F$11:$F$8770,"=COD1",$B$11:$B$8770,"="&amp;B7654))/COUNTIFS($A$11:$A$8770,"="&amp;A7654,$F$11:$F$8770,"=COD1"),0)</f>
        <v>0</v>
      </c>
      <c r="L7654" s="13" t="e">
        <f>(VLOOKUP(F7654,tarifas!$C$7:$D$10,2,FALSE)+tarifas!$D$21)*datos!H7654</f>
        <v>#N/A</v>
      </c>
      <c r="M7654">
        <v>46.462089999999996</v>
      </c>
      <c r="N7654" s="13" t="e">
        <f t="shared" si="1079"/>
        <v>#N/A</v>
      </c>
      <c r="O7654">
        <f t="shared" si="1080"/>
        <v>46.462089999999996</v>
      </c>
      <c r="P7654" s="12">
        <f t="shared" si="1081"/>
        <v>151.10925141869586</v>
      </c>
      <c r="Q7654">
        <f t="shared" si="1082"/>
        <v>0</v>
      </c>
      <c r="R7654">
        <f>$D$2*tarifas!$D$12/24</f>
        <v>1.4541666666666666</v>
      </c>
      <c r="S7654" t="e">
        <f>VLOOKUP(E7654&amp;" "&amp;F7654,tarifas!$A$13:$D$20,4,FALSE)*P7654</f>
        <v>#N/A</v>
      </c>
      <c r="T7654">
        <f>IF(F7654="COD1",tarifas!$D$11*(SUMIFS($P$11:$P$8770,$F$11:$F$8770,"=COD1",$B$11:$B$8770,"="&amp;B7654)/COUNTIFS($F$11:$F$8770,"=COD1",$B$11:$B$8770,"="&amp;B7654))/COUNTIFS($A$11:$A$8770,"="&amp;A7654,$F$11:$F$8770,"=COD1"),0)</f>
        <v>0</v>
      </c>
      <c r="U7654" t="e">
        <f>(VLOOKUP(F7654,tarifas!$C$7:$D$10,2,FALSE)+tarifas!$D$21)*datos!P7654</f>
        <v>#N/A</v>
      </c>
      <c r="V7654" t="e">
        <f t="shared" si="1083"/>
        <v>#N/A</v>
      </c>
      <c r="W7654">
        <f t="shared" si="1084"/>
        <v>0</v>
      </c>
    </row>
    <row r="7655" spans="1:23" x14ac:dyDescent="0.25">
      <c r="A7655">
        <f t="shared" si="1077"/>
        <v>314</v>
      </c>
      <c r="B7655">
        <f t="shared" si="1078"/>
        <v>11</v>
      </c>
      <c r="C7655" s="1">
        <f t="shared" si="1085"/>
        <v>41958.499999981461</v>
      </c>
      <c r="D7655" s="7">
        <v>261.18181818181819</v>
      </c>
      <c r="E7655" s="7"/>
      <c r="G7655">
        <v>10.1</v>
      </c>
      <c r="H7655" s="12">
        <v>199.25658796361151</v>
      </c>
      <c r="I7655" s="13">
        <f>$D$2*tarifas!$D$12/24</f>
        <v>1.4541666666666666</v>
      </c>
      <c r="J7655" s="13" t="e">
        <f>VLOOKUP(E7655&amp;" "&amp;F7655,tarifas!$A$13:$D$20,4,FALSE)*H7655</f>
        <v>#N/A</v>
      </c>
      <c r="K7655" s="13">
        <f>IF(F7655="COD1",tarifas!$D$11*(SUMIFS($H$11:$H$8770,$F$11:$F$8770,"=COD1",$B$11:$B$8770,"="&amp;B7655)/COUNTIFS($F$11:$F$8770,"=COD1",$B$11:$B$8770,"="&amp;B7655))/COUNTIFS($A$11:$A$8770,"="&amp;A7655,$F$11:$F$8770,"=COD1"),0)</f>
        <v>0</v>
      </c>
      <c r="L7655" s="13" t="e">
        <f>(VLOOKUP(F7655,tarifas!$C$7:$D$10,2,FALSE)+tarifas!$D$21)*datos!H7655</f>
        <v>#N/A</v>
      </c>
      <c r="M7655">
        <v>160.66820999999999</v>
      </c>
      <c r="N7655" s="13" t="e">
        <f t="shared" si="1079"/>
        <v>#N/A</v>
      </c>
      <c r="O7655">
        <f t="shared" si="1080"/>
        <v>160.66820999999999</v>
      </c>
      <c r="P7655" s="12">
        <f t="shared" si="1081"/>
        <v>38.588377963611521</v>
      </c>
      <c r="Q7655">
        <f t="shared" si="1082"/>
        <v>0</v>
      </c>
      <c r="R7655">
        <f>$D$2*tarifas!$D$12/24</f>
        <v>1.4541666666666666</v>
      </c>
      <c r="S7655" t="e">
        <f>VLOOKUP(E7655&amp;" "&amp;F7655,tarifas!$A$13:$D$20,4,FALSE)*P7655</f>
        <v>#N/A</v>
      </c>
      <c r="T7655">
        <f>IF(F7655="COD1",tarifas!$D$11*(SUMIFS($P$11:$P$8770,$F$11:$F$8770,"=COD1",$B$11:$B$8770,"="&amp;B7655)/COUNTIFS($F$11:$F$8770,"=COD1",$B$11:$B$8770,"="&amp;B7655))/COUNTIFS($A$11:$A$8770,"="&amp;A7655,$F$11:$F$8770,"=COD1"),0)</f>
        <v>0</v>
      </c>
      <c r="U7655" t="e">
        <f>(VLOOKUP(F7655,tarifas!$C$7:$D$10,2,FALSE)+tarifas!$D$21)*datos!P7655</f>
        <v>#N/A</v>
      </c>
      <c r="V7655" t="e">
        <f t="shared" si="1083"/>
        <v>#N/A</v>
      </c>
      <c r="W7655">
        <f t="shared" si="1084"/>
        <v>0</v>
      </c>
    </row>
    <row r="7656" spans="1:23" x14ac:dyDescent="0.25">
      <c r="A7656">
        <f t="shared" si="1077"/>
        <v>314</v>
      </c>
      <c r="B7656">
        <f t="shared" si="1078"/>
        <v>11</v>
      </c>
      <c r="C7656" s="1">
        <f t="shared" si="1085"/>
        <v>41958.541666648125</v>
      </c>
      <c r="D7656" s="7">
        <v>93.757575757575765</v>
      </c>
      <c r="E7656" s="7"/>
      <c r="G7656">
        <v>11.7</v>
      </c>
      <c r="H7656" s="12">
        <v>201.24281808139926</v>
      </c>
      <c r="I7656" s="13">
        <f>$D$2*tarifas!$D$12/24</f>
        <v>1.4541666666666666</v>
      </c>
      <c r="J7656" s="13" t="e">
        <f>VLOOKUP(E7656&amp;" "&amp;F7656,tarifas!$A$13:$D$20,4,FALSE)*H7656</f>
        <v>#N/A</v>
      </c>
      <c r="K7656" s="13">
        <f>IF(F7656="COD1",tarifas!$D$11*(SUMIFS($H$11:$H$8770,$F$11:$F$8770,"=COD1",$B$11:$B$8770,"="&amp;B7656)/COUNTIFS($F$11:$F$8770,"=COD1",$B$11:$B$8770,"="&amp;B7656))/COUNTIFS($A$11:$A$8770,"="&amp;A7656,$F$11:$F$8770,"=COD1"),0)</f>
        <v>0</v>
      </c>
      <c r="L7656" s="13" t="e">
        <f>(VLOOKUP(F7656,tarifas!$C$7:$D$10,2,FALSE)+tarifas!$D$21)*datos!H7656</f>
        <v>#N/A</v>
      </c>
      <c r="M7656">
        <v>135.41132999999999</v>
      </c>
      <c r="N7656" s="13" t="e">
        <f t="shared" si="1079"/>
        <v>#N/A</v>
      </c>
      <c r="O7656">
        <f t="shared" si="1080"/>
        <v>135.41132999999999</v>
      </c>
      <c r="P7656" s="12">
        <f t="shared" si="1081"/>
        <v>65.831488081399272</v>
      </c>
      <c r="Q7656">
        <f t="shared" si="1082"/>
        <v>0</v>
      </c>
      <c r="R7656">
        <f>$D$2*tarifas!$D$12/24</f>
        <v>1.4541666666666666</v>
      </c>
      <c r="S7656" t="e">
        <f>VLOOKUP(E7656&amp;" "&amp;F7656,tarifas!$A$13:$D$20,4,FALSE)*P7656</f>
        <v>#N/A</v>
      </c>
      <c r="T7656">
        <f>IF(F7656="COD1",tarifas!$D$11*(SUMIFS($P$11:$P$8770,$F$11:$F$8770,"=COD1",$B$11:$B$8770,"="&amp;B7656)/COUNTIFS($F$11:$F$8770,"=COD1",$B$11:$B$8770,"="&amp;B7656))/COUNTIFS($A$11:$A$8770,"="&amp;A7656,$F$11:$F$8770,"=COD1"),0)</f>
        <v>0</v>
      </c>
      <c r="U7656" t="e">
        <f>(VLOOKUP(F7656,tarifas!$C$7:$D$10,2,FALSE)+tarifas!$D$21)*datos!P7656</f>
        <v>#N/A</v>
      </c>
      <c r="V7656" t="e">
        <f t="shared" si="1083"/>
        <v>#N/A</v>
      </c>
      <c r="W7656">
        <f t="shared" si="1084"/>
        <v>0</v>
      </c>
    </row>
    <row r="7657" spans="1:23" x14ac:dyDescent="0.25">
      <c r="A7657">
        <f t="shared" si="1077"/>
        <v>314</v>
      </c>
      <c r="B7657">
        <f t="shared" si="1078"/>
        <v>11</v>
      </c>
      <c r="C7657" s="1">
        <f t="shared" si="1085"/>
        <v>41958.583333314789</v>
      </c>
      <c r="D7657" s="7">
        <v>296.72727272727269</v>
      </c>
      <c r="E7657" s="7"/>
      <c r="G7657">
        <v>20</v>
      </c>
      <c r="H7657" s="12">
        <v>201.87351581722334</v>
      </c>
      <c r="I7657" s="13">
        <f>$D$2*tarifas!$D$12/24</f>
        <v>1.4541666666666666</v>
      </c>
      <c r="J7657" s="13" t="e">
        <f>VLOOKUP(E7657&amp;" "&amp;F7657,tarifas!$A$13:$D$20,4,FALSE)*H7657</f>
        <v>#N/A</v>
      </c>
      <c r="K7657" s="13">
        <f>IF(F7657="COD1",tarifas!$D$11*(SUMIFS($H$11:$H$8770,$F$11:$F$8770,"=COD1",$B$11:$B$8770,"="&amp;B7657)/COUNTIFS($F$11:$F$8770,"=COD1",$B$11:$B$8770,"="&amp;B7657))/COUNTIFS($A$11:$A$8770,"="&amp;A7657,$F$11:$F$8770,"=COD1"),0)</f>
        <v>0</v>
      </c>
      <c r="L7657" s="13" t="e">
        <f>(VLOOKUP(F7657,tarifas!$C$7:$D$10,2,FALSE)+tarifas!$D$21)*datos!H7657</f>
        <v>#N/A</v>
      </c>
      <c r="M7657">
        <v>37.210300000000004</v>
      </c>
      <c r="N7657" s="13" t="e">
        <f t="shared" si="1079"/>
        <v>#N/A</v>
      </c>
      <c r="O7657">
        <f t="shared" si="1080"/>
        <v>37.210300000000004</v>
      </c>
      <c r="P7657" s="12">
        <f t="shared" si="1081"/>
        <v>164.66321581722332</v>
      </c>
      <c r="Q7657">
        <f t="shared" si="1082"/>
        <v>0</v>
      </c>
      <c r="R7657">
        <f>$D$2*tarifas!$D$12/24</f>
        <v>1.4541666666666666</v>
      </c>
      <c r="S7657" t="e">
        <f>VLOOKUP(E7657&amp;" "&amp;F7657,tarifas!$A$13:$D$20,4,FALSE)*P7657</f>
        <v>#N/A</v>
      </c>
      <c r="T7657">
        <f>IF(F7657="COD1",tarifas!$D$11*(SUMIFS($P$11:$P$8770,$F$11:$F$8770,"=COD1",$B$11:$B$8770,"="&amp;B7657)/COUNTIFS($F$11:$F$8770,"=COD1",$B$11:$B$8770,"="&amp;B7657))/COUNTIFS($A$11:$A$8770,"="&amp;A7657,$F$11:$F$8770,"=COD1"),0)</f>
        <v>0</v>
      </c>
      <c r="U7657" t="e">
        <f>(VLOOKUP(F7657,tarifas!$C$7:$D$10,2,FALSE)+tarifas!$D$21)*datos!P7657</f>
        <v>#N/A</v>
      </c>
      <c r="V7657" t="e">
        <f t="shared" si="1083"/>
        <v>#N/A</v>
      </c>
      <c r="W7657">
        <f t="shared" si="1084"/>
        <v>0</v>
      </c>
    </row>
    <row r="7658" spans="1:23" x14ac:dyDescent="0.25">
      <c r="A7658">
        <f t="shared" si="1077"/>
        <v>314</v>
      </c>
      <c r="B7658">
        <f t="shared" si="1078"/>
        <v>11</v>
      </c>
      <c r="C7658" s="1">
        <f t="shared" si="1085"/>
        <v>41958.624999981454</v>
      </c>
      <c r="D7658" s="7">
        <v>26.272727272727273</v>
      </c>
      <c r="E7658" s="7"/>
      <c r="G7658">
        <v>20</v>
      </c>
      <c r="H7658" s="12">
        <v>211.21161247776874</v>
      </c>
      <c r="I7658" s="13">
        <f>$D$2*tarifas!$D$12/24</f>
        <v>1.4541666666666666</v>
      </c>
      <c r="J7658" s="13" t="e">
        <f>VLOOKUP(E7658&amp;" "&amp;F7658,tarifas!$A$13:$D$20,4,FALSE)*H7658</f>
        <v>#N/A</v>
      </c>
      <c r="K7658" s="13">
        <f>IF(F7658="COD1",tarifas!$D$11*(SUMIFS($H$11:$H$8770,$F$11:$F$8770,"=COD1",$B$11:$B$8770,"="&amp;B7658)/COUNTIFS($F$11:$F$8770,"=COD1",$B$11:$B$8770,"="&amp;B7658))/COUNTIFS($A$11:$A$8770,"="&amp;A7658,$F$11:$F$8770,"=COD1"),0)</f>
        <v>0</v>
      </c>
      <c r="L7658" s="13" t="e">
        <f>(VLOOKUP(F7658,tarifas!$C$7:$D$10,2,FALSE)+tarifas!$D$21)*datos!H7658</f>
        <v>#N/A</v>
      </c>
      <c r="M7658">
        <v>28.858700000000002</v>
      </c>
      <c r="N7658" s="13" t="e">
        <f t="shared" si="1079"/>
        <v>#N/A</v>
      </c>
      <c r="O7658">
        <f t="shared" si="1080"/>
        <v>28.858700000000002</v>
      </c>
      <c r="P7658" s="12">
        <f t="shared" si="1081"/>
        <v>182.35291247776874</v>
      </c>
      <c r="Q7658">
        <f t="shared" si="1082"/>
        <v>0</v>
      </c>
      <c r="R7658">
        <f>$D$2*tarifas!$D$12/24</f>
        <v>1.4541666666666666</v>
      </c>
      <c r="S7658" t="e">
        <f>VLOOKUP(E7658&amp;" "&amp;F7658,tarifas!$A$13:$D$20,4,FALSE)*P7658</f>
        <v>#N/A</v>
      </c>
      <c r="T7658">
        <f>IF(F7658="COD1",tarifas!$D$11*(SUMIFS($P$11:$P$8770,$F$11:$F$8770,"=COD1",$B$11:$B$8770,"="&amp;B7658)/COUNTIFS($F$11:$F$8770,"=COD1",$B$11:$B$8770,"="&amp;B7658))/COUNTIFS($A$11:$A$8770,"="&amp;A7658,$F$11:$F$8770,"=COD1"),0)</f>
        <v>0</v>
      </c>
      <c r="U7658" t="e">
        <f>(VLOOKUP(F7658,tarifas!$C$7:$D$10,2,FALSE)+tarifas!$D$21)*datos!P7658</f>
        <v>#N/A</v>
      </c>
      <c r="V7658" t="e">
        <f t="shared" si="1083"/>
        <v>#N/A</v>
      </c>
      <c r="W7658">
        <f t="shared" si="1084"/>
        <v>0</v>
      </c>
    </row>
    <row r="7659" spans="1:23" x14ac:dyDescent="0.25">
      <c r="A7659">
        <f t="shared" si="1077"/>
        <v>314</v>
      </c>
      <c r="B7659">
        <f t="shared" si="1078"/>
        <v>11</v>
      </c>
      <c r="C7659" s="1">
        <f t="shared" si="1085"/>
        <v>41958.666666648118</v>
      </c>
      <c r="D7659" s="7">
        <v>0</v>
      </c>
      <c r="E7659" s="7"/>
      <c r="G7659">
        <v>20.100000000000001</v>
      </c>
      <c r="H7659" s="12">
        <v>220.18285065235148</v>
      </c>
      <c r="I7659" s="13">
        <f>$D$2*tarifas!$D$12/24</f>
        <v>1.4541666666666666</v>
      </c>
      <c r="J7659" s="13" t="e">
        <f>VLOOKUP(E7659&amp;" "&amp;F7659,tarifas!$A$13:$D$20,4,FALSE)*H7659</f>
        <v>#N/A</v>
      </c>
      <c r="K7659" s="13">
        <f>IF(F7659="COD1",tarifas!$D$11*(SUMIFS($H$11:$H$8770,$F$11:$F$8770,"=COD1",$B$11:$B$8770,"="&amp;B7659)/COUNTIFS($F$11:$F$8770,"=COD1",$B$11:$B$8770,"="&amp;B7659))/COUNTIFS($A$11:$A$8770,"="&amp;A7659,$F$11:$F$8770,"=COD1"),0)</f>
        <v>0</v>
      </c>
      <c r="L7659" s="13" t="e">
        <f>(VLOOKUP(F7659,tarifas!$C$7:$D$10,2,FALSE)+tarifas!$D$21)*datos!H7659</f>
        <v>#N/A</v>
      </c>
      <c r="M7659">
        <v>51.41986</v>
      </c>
      <c r="N7659" s="13" t="e">
        <f t="shared" si="1079"/>
        <v>#N/A</v>
      </c>
      <c r="O7659">
        <f t="shared" si="1080"/>
        <v>51.41986</v>
      </c>
      <c r="P7659" s="12">
        <f t="shared" si="1081"/>
        <v>168.76299065235148</v>
      </c>
      <c r="Q7659">
        <f t="shared" si="1082"/>
        <v>0</v>
      </c>
      <c r="R7659">
        <f>$D$2*tarifas!$D$12/24</f>
        <v>1.4541666666666666</v>
      </c>
      <c r="S7659" t="e">
        <f>VLOOKUP(E7659&amp;" "&amp;F7659,tarifas!$A$13:$D$20,4,FALSE)*P7659</f>
        <v>#N/A</v>
      </c>
      <c r="T7659">
        <f>IF(F7659="COD1",tarifas!$D$11*(SUMIFS($P$11:$P$8770,$F$11:$F$8770,"=COD1",$B$11:$B$8770,"="&amp;B7659)/COUNTIFS($F$11:$F$8770,"=COD1",$B$11:$B$8770,"="&amp;B7659))/COUNTIFS($A$11:$A$8770,"="&amp;A7659,$F$11:$F$8770,"=COD1"),0)</f>
        <v>0</v>
      </c>
      <c r="U7659" t="e">
        <f>(VLOOKUP(F7659,tarifas!$C$7:$D$10,2,FALSE)+tarifas!$D$21)*datos!P7659</f>
        <v>#N/A</v>
      </c>
      <c r="V7659" t="e">
        <f t="shared" si="1083"/>
        <v>#N/A</v>
      </c>
      <c r="W7659">
        <f t="shared" si="1084"/>
        <v>0</v>
      </c>
    </row>
    <row r="7660" spans="1:23" x14ac:dyDescent="0.25">
      <c r="A7660">
        <f t="shared" si="1077"/>
        <v>314</v>
      </c>
      <c r="B7660">
        <f t="shared" si="1078"/>
        <v>11</v>
      </c>
      <c r="C7660" s="1">
        <f t="shared" si="1085"/>
        <v>41958.708333314782</v>
      </c>
      <c r="D7660" s="7">
        <v>0</v>
      </c>
      <c r="E7660" s="7"/>
      <c r="G7660">
        <v>25</v>
      </c>
      <c r="H7660" s="12">
        <v>219.23872824491855</v>
      </c>
      <c r="I7660" s="13">
        <f>$D$2*tarifas!$D$12/24</f>
        <v>1.4541666666666666</v>
      </c>
      <c r="J7660" s="13" t="e">
        <f>VLOOKUP(E7660&amp;" "&amp;F7660,tarifas!$A$13:$D$20,4,FALSE)*H7660</f>
        <v>#N/A</v>
      </c>
      <c r="K7660" s="13">
        <f>IF(F7660="COD1",tarifas!$D$11*(SUMIFS($H$11:$H$8770,$F$11:$F$8770,"=COD1",$B$11:$B$8770,"="&amp;B7660)/COUNTIFS($F$11:$F$8770,"=COD1",$B$11:$B$8770,"="&amp;B7660))/COUNTIFS($A$11:$A$8770,"="&amp;A7660,$F$11:$F$8770,"=COD1"),0)</f>
        <v>0</v>
      </c>
      <c r="L7660" s="13" t="e">
        <f>(VLOOKUP(F7660,tarifas!$C$7:$D$10,2,FALSE)+tarifas!$D$21)*datos!H7660</f>
        <v>#N/A</v>
      </c>
      <c r="M7660">
        <v>0</v>
      </c>
      <c r="N7660" s="13" t="e">
        <f t="shared" si="1079"/>
        <v>#N/A</v>
      </c>
      <c r="O7660">
        <f t="shared" si="1080"/>
        <v>0</v>
      </c>
      <c r="P7660" s="12">
        <f t="shared" si="1081"/>
        <v>219.23872824491855</v>
      </c>
      <c r="Q7660">
        <f t="shared" si="1082"/>
        <v>0</v>
      </c>
      <c r="R7660">
        <f>$D$2*tarifas!$D$12/24</f>
        <v>1.4541666666666666</v>
      </c>
      <c r="S7660" t="e">
        <f>VLOOKUP(E7660&amp;" "&amp;F7660,tarifas!$A$13:$D$20,4,FALSE)*P7660</f>
        <v>#N/A</v>
      </c>
      <c r="T7660">
        <f>IF(F7660="COD1",tarifas!$D$11*(SUMIFS($P$11:$P$8770,$F$11:$F$8770,"=COD1",$B$11:$B$8770,"="&amp;B7660)/COUNTIFS($F$11:$F$8770,"=COD1",$B$11:$B$8770,"="&amp;B7660))/COUNTIFS($A$11:$A$8770,"="&amp;A7660,$F$11:$F$8770,"=COD1"),0)</f>
        <v>0</v>
      </c>
      <c r="U7660" t="e">
        <f>(VLOOKUP(F7660,tarifas!$C$7:$D$10,2,FALSE)+tarifas!$D$21)*datos!P7660</f>
        <v>#N/A</v>
      </c>
      <c r="V7660" t="e">
        <f t="shared" si="1083"/>
        <v>#N/A</v>
      </c>
      <c r="W7660">
        <f t="shared" si="1084"/>
        <v>0</v>
      </c>
    </row>
    <row r="7661" spans="1:23" x14ac:dyDescent="0.25">
      <c r="A7661">
        <f t="shared" si="1077"/>
        <v>314</v>
      </c>
      <c r="B7661">
        <f t="shared" si="1078"/>
        <v>11</v>
      </c>
      <c r="C7661" s="1">
        <f t="shared" si="1085"/>
        <v>41958.749999981446</v>
      </c>
      <c r="D7661" s="7">
        <v>0</v>
      </c>
      <c r="E7661" s="7"/>
      <c r="G7661">
        <v>40.1</v>
      </c>
      <c r="H7661" s="12">
        <v>220.87761999543477</v>
      </c>
      <c r="I7661" s="13">
        <f>$D$2*tarifas!$D$12/24</f>
        <v>1.4541666666666666</v>
      </c>
      <c r="J7661" s="13" t="e">
        <f>VLOOKUP(E7661&amp;" "&amp;F7661,tarifas!$A$13:$D$20,4,FALSE)*H7661</f>
        <v>#N/A</v>
      </c>
      <c r="K7661" s="13">
        <f>IF(F7661="COD1",tarifas!$D$11*(SUMIFS($H$11:$H$8770,$F$11:$F$8770,"=COD1",$B$11:$B$8770,"="&amp;B7661)/COUNTIFS($F$11:$F$8770,"=COD1",$B$11:$B$8770,"="&amp;B7661))/COUNTIFS($A$11:$A$8770,"="&amp;A7661,$F$11:$F$8770,"=COD1"),0)</f>
        <v>0</v>
      </c>
      <c r="L7661" s="13" t="e">
        <f>(VLOOKUP(F7661,tarifas!$C$7:$D$10,2,FALSE)+tarifas!$D$21)*datos!H7661</f>
        <v>#N/A</v>
      </c>
      <c r="M7661">
        <v>0</v>
      </c>
      <c r="N7661" s="13" t="e">
        <f t="shared" si="1079"/>
        <v>#N/A</v>
      </c>
      <c r="O7661">
        <f t="shared" si="1080"/>
        <v>0</v>
      </c>
      <c r="P7661" s="12">
        <f t="shared" si="1081"/>
        <v>220.87761999543477</v>
      </c>
      <c r="Q7661">
        <f t="shared" si="1082"/>
        <v>0</v>
      </c>
      <c r="R7661">
        <f>$D$2*tarifas!$D$12/24</f>
        <v>1.4541666666666666</v>
      </c>
      <c r="S7661" t="e">
        <f>VLOOKUP(E7661&amp;" "&amp;F7661,tarifas!$A$13:$D$20,4,FALSE)*P7661</f>
        <v>#N/A</v>
      </c>
      <c r="T7661">
        <f>IF(F7661="COD1",tarifas!$D$11*(SUMIFS($P$11:$P$8770,$F$11:$F$8770,"=COD1",$B$11:$B$8770,"="&amp;B7661)/COUNTIFS($F$11:$F$8770,"=COD1",$B$11:$B$8770,"="&amp;B7661))/COUNTIFS($A$11:$A$8770,"="&amp;A7661,$F$11:$F$8770,"=COD1"),0)</f>
        <v>0</v>
      </c>
      <c r="U7661" t="e">
        <f>(VLOOKUP(F7661,tarifas!$C$7:$D$10,2,FALSE)+tarifas!$D$21)*datos!P7661</f>
        <v>#N/A</v>
      </c>
      <c r="V7661" t="e">
        <f t="shared" si="1083"/>
        <v>#N/A</v>
      </c>
      <c r="W7661">
        <f t="shared" si="1084"/>
        <v>0</v>
      </c>
    </row>
    <row r="7662" spans="1:23" x14ac:dyDescent="0.25">
      <c r="A7662">
        <f t="shared" si="1077"/>
        <v>314</v>
      </c>
      <c r="B7662">
        <f t="shared" si="1078"/>
        <v>11</v>
      </c>
      <c r="C7662" s="1">
        <f t="shared" si="1085"/>
        <v>41958.791666648111</v>
      </c>
      <c r="D7662" s="7">
        <v>0</v>
      </c>
      <c r="E7662" s="7"/>
      <c r="G7662">
        <v>43.11</v>
      </c>
      <c r="H7662" s="12">
        <v>219.66549778598835</v>
      </c>
      <c r="I7662" s="13">
        <f>$D$2*tarifas!$D$12/24</f>
        <v>1.4541666666666666</v>
      </c>
      <c r="J7662" s="13" t="e">
        <f>VLOOKUP(E7662&amp;" "&amp;F7662,tarifas!$A$13:$D$20,4,FALSE)*H7662</f>
        <v>#N/A</v>
      </c>
      <c r="K7662" s="13">
        <f>IF(F7662="COD1",tarifas!$D$11*(SUMIFS($H$11:$H$8770,$F$11:$F$8770,"=COD1",$B$11:$B$8770,"="&amp;B7662)/COUNTIFS($F$11:$F$8770,"=COD1",$B$11:$B$8770,"="&amp;B7662))/COUNTIFS($A$11:$A$8770,"="&amp;A7662,$F$11:$F$8770,"=COD1"),0)</f>
        <v>0</v>
      </c>
      <c r="L7662" s="13" t="e">
        <f>(VLOOKUP(F7662,tarifas!$C$7:$D$10,2,FALSE)+tarifas!$D$21)*datos!H7662</f>
        <v>#N/A</v>
      </c>
      <c r="M7662">
        <v>0</v>
      </c>
      <c r="N7662" s="13" t="e">
        <f t="shared" si="1079"/>
        <v>#N/A</v>
      </c>
      <c r="O7662">
        <f t="shared" si="1080"/>
        <v>0</v>
      </c>
      <c r="P7662" s="12">
        <f t="shared" si="1081"/>
        <v>219.66549778598835</v>
      </c>
      <c r="Q7662">
        <f t="shared" si="1082"/>
        <v>0</v>
      </c>
      <c r="R7662">
        <f>$D$2*tarifas!$D$12/24</f>
        <v>1.4541666666666666</v>
      </c>
      <c r="S7662" t="e">
        <f>VLOOKUP(E7662&amp;" "&amp;F7662,tarifas!$A$13:$D$20,4,FALSE)*P7662</f>
        <v>#N/A</v>
      </c>
      <c r="T7662">
        <f>IF(F7662="COD1",tarifas!$D$11*(SUMIFS($P$11:$P$8770,$F$11:$F$8770,"=COD1",$B$11:$B$8770,"="&amp;B7662)/COUNTIFS($F$11:$F$8770,"=COD1",$B$11:$B$8770,"="&amp;B7662))/COUNTIFS($A$11:$A$8770,"="&amp;A7662,$F$11:$F$8770,"=COD1"),0)</f>
        <v>0</v>
      </c>
      <c r="U7662" t="e">
        <f>(VLOOKUP(F7662,tarifas!$C$7:$D$10,2,FALSE)+tarifas!$D$21)*datos!P7662</f>
        <v>#N/A</v>
      </c>
      <c r="V7662" t="e">
        <f t="shared" si="1083"/>
        <v>#N/A</v>
      </c>
      <c r="W7662">
        <f t="shared" si="1084"/>
        <v>0</v>
      </c>
    </row>
    <row r="7663" spans="1:23" x14ac:dyDescent="0.25">
      <c r="A7663">
        <f t="shared" si="1077"/>
        <v>314</v>
      </c>
      <c r="B7663">
        <f t="shared" si="1078"/>
        <v>11</v>
      </c>
      <c r="C7663" s="1">
        <f t="shared" si="1085"/>
        <v>41958.833333314775</v>
      </c>
      <c r="D7663" s="7">
        <v>0</v>
      </c>
      <c r="E7663" s="7"/>
      <c r="G7663">
        <v>40.299999999999997</v>
      </c>
      <c r="H7663" s="12">
        <v>235.58550883636556</v>
      </c>
      <c r="I7663" s="13">
        <f>$D$2*tarifas!$D$12/24</f>
        <v>1.4541666666666666</v>
      </c>
      <c r="J7663" s="13" t="e">
        <f>VLOOKUP(E7663&amp;" "&amp;F7663,tarifas!$A$13:$D$20,4,FALSE)*H7663</f>
        <v>#N/A</v>
      </c>
      <c r="K7663" s="13">
        <f>IF(F7663="COD1",tarifas!$D$11*(SUMIFS($H$11:$H$8770,$F$11:$F$8770,"=COD1",$B$11:$B$8770,"="&amp;B7663)/COUNTIFS($F$11:$F$8770,"=COD1",$B$11:$B$8770,"="&amp;B7663))/COUNTIFS($A$11:$A$8770,"="&amp;A7663,$F$11:$F$8770,"=COD1"),0)</f>
        <v>0</v>
      </c>
      <c r="L7663" s="13" t="e">
        <f>(VLOOKUP(F7663,tarifas!$C$7:$D$10,2,FALSE)+tarifas!$D$21)*datos!H7663</f>
        <v>#N/A</v>
      </c>
      <c r="M7663">
        <v>0</v>
      </c>
      <c r="N7663" s="13" t="e">
        <f t="shared" si="1079"/>
        <v>#N/A</v>
      </c>
      <c r="O7663">
        <f t="shared" si="1080"/>
        <v>0</v>
      </c>
      <c r="P7663" s="12">
        <f t="shared" si="1081"/>
        <v>235.58550883636556</v>
      </c>
      <c r="Q7663">
        <f t="shared" si="1082"/>
        <v>0</v>
      </c>
      <c r="R7663">
        <f>$D$2*tarifas!$D$12/24</f>
        <v>1.4541666666666666</v>
      </c>
      <c r="S7663" t="e">
        <f>VLOOKUP(E7663&amp;" "&amp;F7663,tarifas!$A$13:$D$20,4,FALSE)*P7663</f>
        <v>#N/A</v>
      </c>
      <c r="T7663">
        <f>IF(F7663="COD1",tarifas!$D$11*(SUMIFS($P$11:$P$8770,$F$11:$F$8770,"=COD1",$B$11:$B$8770,"="&amp;B7663)/COUNTIFS($F$11:$F$8770,"=COD1",$B$11:$B$8770,"="&amp;B7663))/COUNTIFS($A$11:$A$8770,"="&amp;A7663,$F$11:$F$8770,"=COD1"),0)</f>
        <v>0</v>
      </c>
      <c r="U7663" t="e">
        <f>(VLOOKUP(F7663,tarifas!$C$7:$D$10,2,FALSE)+tarifas!$D$21)*datos!P7663</f>
        <v>#N/A</v>
      </c>
      <c r="V7663" t="e">
        <f t="shared" si="1083"/>
        <v>#N/A</v>
      </c>
      <c r="W7663">
        <f t="shared" si="1084"/>
        <v>0</v>
      </c>
    </row>
    <row r="7664" spans="1:23" x14ac:dyDescent="0.25">
      <c r="A7664">
        <f t="shared" si="1077"/>
        <v>314</v>
      </c>
      <c r="B7664">
        <f t="shared" si="1078"/>
        <v>11</v>
      </c>
      <c r="C7664" s="1">
        <f t="shared" si="1085"/>
        <v>41958.874999981439</v>
      </c>
      <c r="D7664" s="7">
        <v>0</v>
      </c>
      <c r="E7664" s="7"/>
      <c r="G7664">
        <v>36.380000000000003</v>
      </c>
      <c r="H7664" s="12">
        <v>228.02783156932639</v>
      </c>
      <c r="I7664" s="13">
        <f>$D$2*tarifas!$D$12/24</f>
        <v>1.4541666666666666</v>
      </c>
      <c r="J7664" s="13" t="e">
        <f>VLOOKUP(E7664&amp;" "&amp;F7664,tarifas!$A$13:$D$20,4,FALSE)*H7664</f>
        <v>#N/A</v>
      </c>
      <c r="K7664" s="13">
        <f>IF(F7664="COD1",tarifas!$D$11*(SUMIFS($H$11:$H$8770,$F$11:$F$8770,"=COD1",$B$11:$B$8770,"="&amp;B7664)/COUNTIFS($F$11:$F$8770,"=COD1",$B$11:$B$8770,"="&amp;B7664))/COUNTIFS($A$11:$A$8770,"="&amp;A7664,$F$11:$F$8770,"=COD1"),0)</f>
        <v>0</v>
      </c>
      <c r="L7664" s="13" t="e">
        <f>(VLOOKUP(F7664,tarifas!$C$7:$D$10,2,FALSE)+tarifas!$D$21)*datos!H7664</f>
        <v>#N/A</v>
      </c>
      <c r="M7664">
        <v>0</v>
      </c>
      <c r="N7664" s="13" t="e">
        <f t="shared" si="1079"/>
        <v>#N/A</v>
      </c>
      <c r="O7664">
        <f t="shared" si="1080"/>
        <v>0</v>
      </c>
      <c r="P7664" s="12">
        <f t="shared" si="1081"/>
        <v>228.02783156932639</v>
      </c>
      <c r="Q7664">
        <f t="shared" si="1082"/>
        <v>0</v>
      </c>
      <c r="R7664">
        <f>$D$2*tarifas!$D$12/24</f>
        <v>1.4541666666666666</v>
      </c>
      <c r="S7664" t="e">
        <f>VLOOKUP(E7664&amp;" "&amp;F7664,tarifas!$A$13:$D$20,4,FALSE)*P7664</f>
        <v>#N/A</v>
      </c>
      <c r="T7664">
        <f>IF(F7664="COD1",tarifas!$D$11*(SUMIFS($P$11:$P$8770,$F$11:$F$8770,"=COD1",$B$11:$B$8770,"="&amp;B7664)/COUNTIFS($F$11:$F$8770,"=COD1",$B$11:$B$8770,"="&amp;B7664))/COUNTIFS($A$11:$A$8770,"="&amp;A7664,$F$11:$F$8770,"=COD1"),0)</f>
        <v>0</v>
      </c>
      <c r="U7664" t="e">
        <f>(VLOOKUP(F7664,tarifas!$C$7:$D$10,2,FALSE)+tarifas!$D$21)*datos!P7664</f>
        <v>#N/A</v>
      </c>
      <c r="V7664" t="e">
        <f t="shared" si="1083"/>
        <v>#N/A</v>
      </c>
      <c r="W7664">
        <f t="shared" si="1084"/>
        <v>0</v>
      </c>
    </row>
    <row r="7665" spans="1:23" x14ac:dyDescent="0.25">
      <c r="A7665">
        <f t="shared" si="1077"/>
        <v>314</v>
      </c>
      <c r="B7665">
        <f t="shared" si="1078"/>
        <v>11</v>
      </c>
      <c r="C7665" s="1">
        <f t="shared" si="1085"/>
        <v>41958.916666648103</v>
      </c>
      <c r="D7665" s="7">
        <v>0</v>
      </c>
      <c r="E7665" s="7"/>
      <c r="G7665">
        <v>31.9</v>
      </c>
      <c r="H7665" s="12">
        <v>231.11387621732678</v>
      </c>
      <c r="I7665" s="13">
        <f>$D$2*tarifas!$D$12/24</f>
        <v>1.4541666666666666</v>
      </c>
      <c r="J7665" s="13" t="e">
        <f>VLOOKUP(E7665&amp;" "&amp;F7665,tarifas!$A$13:$D$20,4,FALSE)*H7665</f>
        <v>#N/A</v>
      </c>
      <c r="K7665" s="13">
        <f>IF(F7665="COD1",tarifas!$D$11*(SUMIFS($H$11:$H$8770,$F$11:$F$8770,"=COD1",$B$11:$B$8770,"="&amp;B7665)/COUNTIFS($F$11:$F$8770,"=COD1",$B$11:$B$8770,"="&amp;B7665))/COUNTIFS($A$11:$A$8770,"="&amp;A7665,$F$11:$F$8770,"=COD1"),0)</f>
        <v>0</v>
      </c>
      <c r="L7665" s="13" t="e">
        <f>(VLOOKUP(F7665,tarifas!$C$7:$D$10,2,FALSE)+tarifas!$D$21)*datos!H7665</f>
        <v>#N/A</v>
      </c>
      <c r="M7665">
        <v>0</v>
      </c>
      <c r="N7665" s="13" t="e">
        <f t="shared" si="1079"/>
        <v>#N/A</v>
      </c>
      <c r="O7665">
        <f t="shared" si="1080"/>
        <v>0</v>
      </c>
      <c r="P7665" s="12">
        <f t="shared" si="1081"/>
        <v>231.11387621732678</v>
      </c>
      <c r="Q7665">
        <f t="shared" si="1082"/>
        <v>0</v>
      </c>
      <c r="R7665">
        <f>$D$2*tarifas!$D$12/24</f>
        <v>1.4541666666666666</v>
      </c>
      <c r="S7665" t="e">
        <f>VLOOKUP(E7665&amp;" "&amp;F7665,tarifas!$A$13:$D$20,4,FALSE)*P7665</f>
        <v>#N/A</v>
      </c>
      <c r="T7665">
        <f>IF(F7665="COD1",tarifas!$D$11*(SUMIFS($P$11:$P$8770,$F$11:$F$8770,"=COD1",$B$11:$B$8770,"="&amp;B7665)/COUNTIFS($F$11:$F$8770,"=COD1",$B$11:$B$8770,"="&amp;B7665))/COUNTIFS($A$11:$A$8770,"="&amp;A7665,$F$11:$F$8770,"=COD1"),0)</f>
        <v>0</v>
      </c>
      <c r="U7665" t="e">
        <f>(VLOOKUP(F7665,tarifas!$C$7:$D$10,2,FALSE)+tarifas!$D$21)*datos!P7665</f>
        <v>#N/A</v>
      </c>
      <c r="V7665" t="e">
        <f t="shared" si="1083"/>
        <v>#N/A</v>
      </c>
      <c r="W7665">
        <f t="shared" si="1084"/>
        <v>0</v>
      </c>
    </row>
    <row r="7666" spans="1:23" x14ac:dyDescent="0.25">
      <c r="A7666">
        <f t="shared" si="1077"/>
        <v>314</v>
      </c>
      <c r="B7666">
        <f t="shared" si="1078"/>
        <v>11</v>
      </c>
      <c r="C7666" s="1">
        <f t="shared" si="1085"/>
        <v>41958.958333314768</v>
      </c>
      <c r="D7666" s="7">
        <v>0</v>
      </c>
      <c r="E7666" s="7"/>
      <c r="G7666">
        <v>29.19</v>
      </c>
      <c r="H7666" s="12">
        <v>230.53791173353875</v>
      </c>
      <c r="I7666" s="13">
        <f>$D$2*tarifas!$D$12/24</f>
        <v>1.4541666666666666</v>
      </c>
      <c r="J7666" s="13" t="e">
        <f>VLOOKUP(E7666&amp;" "&amp;F7666,tarifas!$A$13:$D$20,4,FALSE)*H7666</f>
        <v>#N/A</v>
      </c>
      <c r="K7666" s="13">
        <f>IF(F7666="COD1",tarifas!$D$11*(SUMIFS($H$11:$H$8770,$F$11:$F$8770,"=COD1",$B$11:$B$8770,"="&amp;B7666)/COUNTIFS($F$11:$F$8770,"=COD1",$B$11:$B$8770,"="&amp;B7666))/COUNTIFS($A$11:$A$8770,"="&amp;A7666,$F$11:$F$8770,"=COD1"),0)</f>
        <v>0</v>
      </c>
      <c r="L7666" s="13" t="e">
        <f>(VLOOKUP(F7666,tarifas!$C$7:$D$10,2,FALSE)+tarifas!$D$21)*datos!H7666</f>
        <v>#N/A</v>
      </c>
      <c r="M7666">
        <v>0</v>
      </c>
      <c r="N7666" s="13" t="e">
        <f t="shared" si="1079"/>
        <v>#N/A</v>
      </c>
      <c r="O7666">
        <f t="shared" si="1080"/>
        <v>0</v>
      </c>
      <c r="P7666" s="12">
        <f t="shared" si="1081"/>
        <v>230.53791173353875</v>
      </c>
      <c r="Q7666">
        <f t="shared" si="1082"/>
        <v>0</v>
      </c>
      <c r="R7666">
        <f>$D$2*tarifas!$D$12/24</f>
        <v>1.4541666666666666</v>
      </c>
      <c r="S7666" t="e">
        <f>VLOOKUP(E7666&amp;" "&amp;F7666,tarifas!$A$13:$D$20,4,FALSE)*P7666</f>
        <v>#N/A</v>
      </c>
      <c r="T7666">
        <f>IF(F7666="COD1",tarifas!$D$11*(SUMIFS($P$11:$P$8770,$F$11:$F$8770,"=COD1",$B$11:$B$8770,"="&amp;B7666)/COUNTIFS($F$11:$F$8770,"=COD1",$B$11:$B$8770,"="&amp;B7666))/COUNTIFS($A$11:$A$8770,"="&amp;A7666,$F$11:$F$8770,"=COD1"),0)</f>
        <v>0</v>
      </c>
      <c r="U7666" t="e">
        <f>(VLOOKUP(F7666,tarifas!$C$7:$D$10,2,FALSE)+tarifas!$D$21)*datos!P7666</f>
        <v>#N/A</v>
      </c>
      <c r="V7666" t="e">
        <f t="shared" si="1083"/>
        <v>#N/A</v>
      </c>
      <c r="W7666">
        <f t="shared" si="1084"/>
        <v>0</v>
      </c>
    </row>
    <row r="7667" spans="1:23" x14ac:dyDescent="0.25">
      <c r="A7667">
        <f t="shared" si="1077"/>
        <v>315</v>
      </c>
      <c r="B7667">
        <f t="shared" si="1078"/>
        <v>11</v>
      </c>
      <c r="C7667" s="1">
        <f t="shared" si="1085"/>
        <v>41958.999999981432</v>
      </c>
      <c r="D7667" s="7">
        <v>0</v>
      </c>
      <c r="E7667" s="7"/>
      <c r="G7667">
        <v>20</v>
      </c>
      <c r="H7667" s="12">
        <v>228.54539332264287</v>
      </c>
      <c r="I7667" s="13">
        <f>$D$2*tarifas!$D$12/24</f>
        <v>1.4541666666666666</v>
      </c>
      <c r="J7667" s="13" t="e">
        <f>VLOOKUP(E7667&amp;" "&amp;F7667,tarifas!$A$13:$D$20,4,FALSE)*H7667</f>
        <v>#N/A</v>
      </c>
      <c r="K7667" s="13">
        <f>IF(F7667="COD1",tarifas!$D$11*(SUMIFS($H$11:$H$8770,$F$11:$F$8770,"=COD1",$B$11:$B$8770,"="&amp;B7667)/COUNTIFS($F$11:$F$8770,"=COD1",$B$11:$B$8770,"="&amp;B7667))/COUNTIFS($A$11:$A$8770,"="&amp;A7667,$F$11:$F$8770,"=COD1"),0)</f>
        <v>0</v>
      </c>
      <c r="L7667" s="13" t="e">
        <f>(VLOOKUP(F7667,tarifas!$C$7:$D$10,2,FALSE)+tarifas!$D$21)*datos!H7667</f>
        <v>#N/A</v>
      </c>
      <c r="M7667">
        <v>0</v>
      </c>
      <c r="N7667" s="13" t="e">
        <f t="shared" si="1079"/>
        <v>#N/A</v>
      </c>
      <c r="O7667">
        <f t="shared" si="1080"/>
        <v>0</v>
      </c>
      <c r="P7667" s="12">
        <f t="shared" si="1081"/>
        <v>228.54539332264287</v>
      </c>
      <c r="Q7667">
        <f t="shared" si="1082"/>
        <v>0</v>
      </c>
      <c r="R7667">
        <f>$D$2*tarifas!$D$12/24</f>
        <v>1.4541666666666666</v>
      </c>
      <c r="S7667" t="e">
        <f>VLOOKUP(E7667&amp;" "&amp;F7667,tarifas!$A$13:$D$20,4,FALSE)*P7667</f>
        <v>#N/A</v>
      </c>
      <c r="T7667">
        <f>IF(F7667="COD1",tarifas!$D$11*(SUMIFS($P$11:$P$8770,$F$11:$F$8770,"=COD1",$B$11:$B$8770,"="&amp;B7667)/COUNTIFS($F$11:$F$8770,"=COD1",$B$11:$B$8770,"="&amp;B7667))/COUNTIFS($A$11:$A$8770,"="&amp;A7667,$F$11:$F$8770,"=COD1"),0)</f>
        <v>0</v>
      </c>
      <c r="U7667" t="e">
        <f>(VLOOKUP(F7667,tarifas!$C$7:$D$10,2,FALSE)+tarifas!$D$21)*datos!P7667</f>
        <v>#N/A</v>
      </c>
      <c r="V7667" t="e">
        <f t="shared" si="1083"/>
        <v>#N/A</v>
      </c>
      <c r="W7667">
        <f t="shared" si="1084"/>
        <v>0</v>
      </c>
    </row>
    <row r="7668" spans="1:23" x14ac:dyDescent="0.25">
      <c r="A7668">
        <f t="shared" si="1077"/>
        <v>315</v>
      </c>
      <c r="B7668">
        <f t="shared" si="1078"/>
        <v>11</v>
      </c>
      <c r="C7668" s="1">
        <f t="shared" si="1085"/>
        <v>41959.041666648096</v>
      </c>
      <c r="D7668" s="7">
        <v>0</v>
      </c>
      <c r="E7668" s="7"/>
      <c r="G7668">
        <v>9.3000000000000007</v>
      </c>
      <c r="H7668" s="12">
        <v>222.35225746475609</v>
      </c>
      <c r="I7668" s="13">
        <f>$D$2*tarifas!$D$12/24</f>
        <v>1.4541666666666666</v>
      </c>
      <c r="J7668" s="13" t="e">
        <f>VLOOKUP(E7668&amp;" "&amp;F7668,tarifas!$A$13:$D$20,4,FALSE)*H7668</f>
        <v>#N/A</v>
      </c>
      <c r="K7668" s="13">
        <f>IF(F7668="COD1",tarifas!$D$11*(SUMIFS($H$11:$H$8770,$F$11:$F$8770,"=COD1",$B$11:$B$8770,"="&amp;B7668)/COUNTIFS($F$11:$F$8770,"=COD1",$B$11:$B$8770,"="&amp;B7668))/COUNTIFS($A$11:$A$8770,"="&amp;A7668,$F$11:$F$8770,"=COD1"),0)</f>
        <v>0</v>
      </c>
      <c r="L7668" s="13" t="e">
        <f>(VLOOKUP(F7668,tarifas!$C$7:$D$10,2,FALSE)+tarifas!$D$21)*datos!H7668</f>
        <v>#N/A</v>
      </c>
      <c r="M7668">
        <v>0</v>
      </c>
      <c r="N7668" s="13" t="e">
        <f t="shared" si="1079"/>
        <v>#N/A</v>
      </c>
      <c r="O7668">
        <f t="shared" si="1080"/>
        <v>0</v>
      </c>
      <c r="P7668" s="12">
        <f t="shared" si="1081"/>
        <v>222.35225746475609</v>
      </c>
      <c r="Q7668">
        <f t="shared" si="1082"/>
        <v>0</v>
      </c>
      <c r="R7668">
        <f>$D$2*tarifas!$D$12/24</f>
        <v>1.4541666666666666</v>
      </c>
      <c r="S7668" t="e">
        <f>VLOOKUP(E7668&amp;" "&amp;F7668,tarifas!$A$13:$D$20,4,FALSE)*P7668</f>
        <v>#N/A</v>
      </c>
      <c r="T7668">
        <f>IF(F7668="COD1",tarifas!$D$11*(SUMIFS($P$11:$P$8770,$F$11:$F$8770,"=COD1",$B$11:$B$8770,"="&amp;B7668)/COUNTIFS($F$11:$F$8770,"=COD1",$B$11:$B$8770,"="&amp;B7668))/COUNTIFS($A$11:$A$8770,"="&amp;A7668,$F$11:$F$8770,"=COD1"),0)</f>
        <v>0</v>
      </c>
      <c r="U7668" t="e">
        <f>(VLOOKUP(F7668,tarifas!$C$7:$D$10,2,FALSE)+tarifas!$D$21)*datos!P7668</f>
        <v>#N/A</v>
      </c>
      <c r="V7668" t="e">
        <f t="shared" si="1083"/>
        <v>#N/A</v>
      </c>
      <c r="W7668">
        <f t="shared" si="1084"/>
        <v>0</v>
      </c>
    </row>
    <row r="7669" spans="1:23" x14ac:dyDescent="0.25">
      <c r="A7669">
        <f t="shared" si="1077"/>
        <v>315</v>
      </c>
      <c r="B7669">
        <f t="shared" si="1078"/>
        <v>11</v>
      </c>
      <c r="C7669" s="1">
        <f t="shared" si="1085"/>
        <v>41959.08333331476</v>
      </c>
      <c r="D7669" s="7">
        <v>0</v>
      </c>
      <c r="E7669" s="7"/>
      <c r="G7669">
        <v>7.2</v>
      </c>
      <c r="H7669" s="12">
        <v>220.22720298749604</v>
      </c>
      <c r="I7669" s="13">
        <f>$D$2*tarifas!$D$12/24</f>
        <v>1.4541666666666666</v>
      </c>
      <c r="J7669" s="13" t="e">
        <f>VLOOKUP(E7669&amp;" "&amp;F7669,tarifas!$A$13:$D$20,4,FALSE)*H7669</f>
        <v>#N/A</v>
      </c>
      <c r="K7669" s="13">
        <f>IF(F7669="COD1",tarifas!$D$11*(SUMIFS($H$11:$H$8770,$F$11:$F$8770,"=COD1",$B$11:$B$8770,"="&amp;B7669)/COUNTIFS($F$11:$F$8770,"=COD1",$B$11:$B$8770,"="&amp;B7669))/COUNTIFS($A$11:$A$8770,"="&amp;A7669,$F$11:$F$8770,"=COD1"),0)</f>
        <v>0</v>
      </c>
      <c r="L7669" s="13" t="e">
        <f>(VLOOKUP(F7669,tarifas!$C$7:$D$10,2,FALSE)+tarifas!$D$21)*datos!H7669</f>
        <v>#N/A</v>
      </c>
      <c r="M7669">
        <v>0</v>
      </c>
      <c r="N7669" s="13" t="e">
        <f t="shared" si="1079"/>
        <v>#N/A</v>
      </c>
      <c r="O7669">
        <f t="shared" si="1080"/>
        <v>0</v>
      </c>
      <c r="P7669" s="12">
        <f t="shared" si="1081"/>
        <v>220.22720298749604</v>
      </c>
      <c r="Q7669">
        <f t="shared" si="1082"/>
        <v>0</v>
      </c>
      <c r="R7669">
        <f>$D$2*tarifas!$D$12/24</f>
        <v>1.4541666666666666</v>
      </c>
      <c r="S7669" t="e">
        <f>VLOOKUP(E7669&amp;" "&amp;F7669,tarifas!$A$13:$D$20,4,FALSE)*P7669</f>
        <v>#N/A</v>
      </c>
      <c r="T7669">
        <f>IF(F7669="COD1",tarifas!$D$11*(SUMIFS($P$11:$P$8770,$F$11:$F$8770,"=COD1",$B$11:$B$8770,"="&amp;B7669)/COUNTIFS($F$11:$F$8770,"=COD1",$B$11:$B$8770,"="&amp;B7669))/COUNTIFS($A$11:$A$8770,"="&amp;A7669,$F$11:$F$8770,"=COD1"),0)</f>
        <v>0</v>
      </c>
      <c r="U7669" t="e">
        <f>(VLOOKUP(F7669,tarifas!$C$7:$D$10,2,FALSE)+tarifas!$D$21)*datos!P7669</f>
        <v>#N/A</v>
      </c>
      <c r="V7669" t="e">
        <f t="shared" si="1083"/>
        <v>#N/A</v>
      </c>
      <c r="W7669">
        <f t="shared" si="1084"/>
        <v>0</v>
      </c>
    </row>
    <row r="7670" spans="1:23" x14ac:dyDescent="0.25">
      <c r="A7670">
        <f t="shared" si="1077"/>
        <v>315</v>
      </c>
      <c r="B7670">
        <f t="shared" si="1078"/>
        <v>11</v>
      </c>
      <c r="C7670" s="1">
        <f t="shared" si="1085"/>
        <v>41959.124999981424</v>
      </c>
      <c r="D7670" s="7">
        <v>0</v>
      </c>
      <c r="E7670" s="7"/>
      <c r="G7670">
        <v>9</v>
      </c>
      <c r="H7670" s="12">
        <v>217.99873080641186</v>
      </c>
      <c r="I7670" s="13">
        <f>$D$2*tarifas!$D$12/24</f>
        <v>1.4541666666666666</v>
      </c>
      <c r="J7670" s="13" t="e">
        <f>VLOOKUP(E7670&amp;" "&amp;F7670,tarifas!$A$13:$D$20,4,FALSE)*H7670</f>
        <v>#N/A</v>
      </c>
      <c r="K7670" s="13">
        <f>IF(F7670="COD1",tarifas!$D$11*(SUMIFS($H$11:$H$8770,$F$11:$F$8770,"=COD1",$B$11:$B$8770,"="&amp;B7670)/COUNTIFS($F$11:$F$8770,"=COD1",$B$11:$B$8770,"="&amp;B7670))/COUNTIFS($A$11:$A$8770,"="&amp;A7670,$F$11:$F$8770,"=COD1"),0)</f>
        <v>0</v>
      </c>
      <c r="L7670" s="13" t="e">
        <f>(VLOOKUP(F7670,tarifas!$C$7:$D$10,2,FALSE)+tarifas!$D$21)*datos!H7670</f>
        <v>#N/A</v>
      </c>
      <c r="M7670">
        <v>0</v>
      </c>
      <c r="N7670" s="13" t="e">
        <f t="shared" si="1079"/>
        <v>#N/A</v>
      </c>
      <c r="O7670">
        <f t="shared" si="1080"/>
        <v>0</v>
      </c>
      <c r="P7670" s="12">
        <f t="shared" si="1081"/>
        <v>217.99873080641186</v>
      </c>
      <c r="Q7670">
        <f t="shared" si="1082"/>
        <v>0</v>
      </c>
      <c r="R7670">
        <f>$D$2*tarifas!$D$12/24</f>
        <v>1.4541666666666666</v>
      </c>
      <c r="S7670" t="e">
        <f>VLOOKUP(E7670&amp;" "&amp;F7670,tarifas!$A$13:$D$20,4,FALSE)*P7670</f>
        <v>#N/A</v>
      </c>
      <c r="T7670">
        <f>IF(F7670="COD1",tarifas!$D$11*(SUMIFS($P$11:$P$8770,$F$11:$F$8770,"=COD1",$B$11:$B$8770,"="&amp;B7670)/COUNTIFS($F$11:$F$8770,"=COD1",$B$11:$B$8770,"="&amp;B7670))/COUNTIFS($A$11:$A$8770,"="&amp;A7670,$F$11:$F$8770,"=COD1"),0)</f>
        <v>0</v>
      </c>
      <c r="U7670" t="e">
        <f>(VLOOKUP(F7670,tarifas!$C$7:$D$10,2,FALSE)+tarifas!$D$21)*datos!P7670</f>
        <v>#N/A</v>
      </c>
      <c r="V7670" t="e">
        <f t="shared" si="1083"/>
        <v>#N/A</v>
      </c>
      <c r="W7670">
        <f t="shared" si="1084"/>
        <v>0</v>
      </c>
    </row>
    <row r="7671" spans="1:23" x14ac:dyDescent="0.25">
      <c r="A7671">
        <f t="shared" si="1077"/>
        <v>315</v>
      </c>
      <c r="B7671">
        <f t="shared" si="1078"/>
        <v>11</v>
      </c>
      <c r="C7671" s="1">
        <f t="shared" si="1085"/>
        <v>41959.166666648089</v>
      </c>
      <c r="D7671" s="7">
        <v>0</v>
      </c>
      <c r="E7671" s="7"/>
      <c r="G7671">
        <v>9</v>
      </c>
      <c r="H7671" s="12">
        <v>215.20514484928813</v>
      </c>
      <c r="I7671" s="13">
        <f>$D$2*tarifas!$D$12/24</f>
        <v>1.4541666666666666</v>
      </c>
      <c r="J7671" s="13" t="e">
        <f>VLOOKUP(E7671&amp;" "&amp;F7671,tarifas!$A$13:$D$20,4,FALSE)*H7671</f>
        <v>#N/A</v>
      </c>
      <c r="K7671" s="13">
        <f>IF(F7671="COD1",tarifas!$D$11*(SUMIFS($H$11:$H$8770,$F$11:$F$8770,"=COD1",$B$11:$B$8770,"="&amp;B7671)/COUNTIFS($F$11:$F$8770,"=COD1",$B$11:$B$8770,"="&amp;B7671))/COUNTIFS($A$11:$A$8770,"="&amp;A7671,$F$11:$F$8770,"=COD1"),0)</f>
        <v>0</v>
      </c>
      <c r="L7671" s="13" t="e">
        <f>(VLOOKUP(F7671,tarifas!$C$7:$D$10,2,FALSE)+tarifas!$D$21)*datos!H7671</f>
        <v>#N/A</v>
      </c>
      <c r="M7671">
        <v>0</v>
      </c>
      <c r="N7671" s="13" t="e">
        <f t="shared" si="1079"/>
        <v>#N/A</v>
      </c>
      <c r="O7671">
        <f t="shared" si="1080"/>
        <v>0</v>
      </c>
      <c r="P7671" s="12">
        <f t="shared" si="1081"/>
        <v>215.20514484928813</v>
      </c>
      <c r="Q7671">
        <f t="shared" si="1082"/>
        <v>0</v>
      </c>
      <c r="R7671">
        <f>$D$2*tarifas!$D$12/24</f>
        <v>1.4541666666666666</v>
      </c>
      <c r="S7671" t="e">
        <f>VLOOKUP(E7671&amp;" "&amp;F7671,tarifas!$A$13:$D$20,4,FALSE)*P7671</f>
        <v>#N/A</v>
      </c>
      <c r="T7671">
        <f>IF(F7671="COD1",tarifas!$D$11*(SUMIFS($P$11:$P$8770,$F$11:$F$8770,"=COD1",$B$11:$B$8770,"="&amp;B7671)/COUNTIFS($F$11:$F$8770,"=COD1",$B$11:$B$8770,"="&amp;B7671))/COUNTIFS($A$11:$A$8770,"="&amp;A7671,$F$11:$F$8770,"=COD1"),0)</f>
        <v>0</v>
      </c>
      <c r="U7671" t="e">
        <f>(VLOOKUP(F7671,tarifas!$C$7:$D$10,2,FALSE)+tarifas!$D$21)*datos!P7671</f>
        <v>#N/A</v>
      </c>
      <c r="V7671" t="e">
        <f t="shared" si="1083"/>
        <v>#N/A</v>
      </c>
      <c r="W7671">
        <f t="shared" si="1084"/>
        <v>0</v>
      </c>
    </row>
    <row r="7672" spans="1:23" x14ac:dyDescent="0.25">
      <c r="A7672">
        <f t="shared" si="1077"/>
        <v>315</v>
      </c>
      <c r="B7672">
        <f t="shared" si="1078"/>
        <v>11</v>
      </c>
      <c r="C7672" s="1">
        <f t="shared" si="1085"/>
        <v>41959.208333314753</v>
      </c>
      <c r="D7672" s="7">
        <v>0</v>
      </c>
      <c r="E7672" s="7"/>
      <c r="G7672">
        <v>8</v>
      </c>
      <c r="H7672" s="12">
        <v>215.87639729914105</v>
      </c>
      <c r="I7672" s="13">
        <f>$D$2*tarifas!$D$12/24</f>
        <v>1.4541666666666666</v>
      </c>
      <c r="J7672" s="13" t="e">
        <f>VLOOKUP(E7672&amp;" "&amp;F7672,tarifas!$A$13:$D$20,4,FALSE)*H7672</f>
        <v>#N/A</v>
      </c>
      <c r="K7672" s="13">
        <f>IF(F7672="COD1",tarifas!$D$11*(SUMIFS($H$11:$H$8770,$F$11:$F$8770,"=COD1",$B$11:$B$8770,"="&amp;B7672)/COUNTIFS($F$11:$F$8770,"=COD1",$B$11:$B$8770,"="&amp;B7672))/COUNTIFS($A$11:$A$8770,"="&amp;A7672,$F$11:$F$8770,"=COD1"),0)</f>
        <v>0</v>
      </c>
      <c r="L7672" s="13" t="e">
        <f>(VLOOKUP(F7672,tarifas!$C$7:$D$10,2,FALSE)+tarifas!$D$21)*datos!H7672</f>
        <v>#N/A</v>
      </c>
      <c r="M7672">
        <v>0</v>
      </c>
      <c r="N7672" s="13" t="e">
        <f t="shared" si="1079"/>
        <v>#N/A</v>
      </c>
      <c r="O7672">
        <f t="shared" si="1080"/>
        <v>0</v>
      </c>
      <c r="P7672" s="12">
        <f t="shared" si="1081"/>
        <v>215.87639729914105</v>
      </c>
      <c r="Q7672">
        <f t="shared" si="1082"/>
        <v>0</v>
      </c>
      <c r="R7672">
        <f>$D$2*tarifas!$D$12/24</f>
        <v>1.4541666666666666</v>
      </c>
      <c r="S7672" t="e">
        <f>VLOOKUP(E7672&amp;" "&amp;F7672,tarifas!$A$13:$D$20,4,FALSE)*P7672</f>
        <v>#N/A</v>
      </c>
      <c r="T7672">
        <f>IF(F7672="COD1",tarifas!$D$11*(SUMIFS($P$11:$P$8770,$F$11:$F$8770,"=COD1",$B$11:$B$8770,"="&amp;B7672)/COUNTIFS($F$11:$F$8770,"=COD1",$B$11:$B$8770,"="&amp;B7672))/COUNTIFS($A$11:$A$8770,"="&amp;A7672,$F$11:$F$8770,"=COD1"),0)</f>
        <v>0</v>
      </c>
      <c r="U7672" t="e">
        <f>(VLOOKUP(F7672,tarifas!$C$7:$D$10,2,FALSE)+tarifas!$D$21)*datos!P7672</f>
        <v>#N/A</v>
      </c>
      <c r="V7672" t="e">
        <f t="shared" si="1083"/>
        <v>#N/A</v>
      </c>
      <c r="W7672">
        <f t="shared" si="1084"/>
        <v>0</v>
      </c>
    </row>
    <row r="7673" spans="1:23" x14ac:dyDescent="0.25">
      <c r="A7673">
        <f t="shared" si="1077"/>
        <v>315</v>
      </c>
      <c r="B7673">
        <f t="shared" si="1078"/>
        <v>11</v>
      </c>
      <c r="C7673" s="1">
        <f t="shared" si="1085"/>
        <v>41959.249999981417</v>
      </c>
      <c r="D7673" s="7">
        <v>0</v>
      </c>
      <c r="E7673" s="7"/>
      <c r="G7673">
        <v>7.2</v>
      </c>
      <c r="H7673" s="12">
        <v>216.46269095386486</v>
      </c>
      <c r="I7673" s="13">
        <f>$D$2*tarifas!$D$12/24</f>
        <v>1.4541666666666666</v>
      </c>
      <c r="J7673" s="13" t="e">
        <f>VLOOKUP(E7673&amp;" "&amp;F7673,tarifas!$A$13:$D$20,4,FALSE)*H7673</f>
        <v>#N/A</v>
      </c>
      <c r="K7673" s="13">
        <f>IF(F7673="COD1",tarifas!$D$11*(SUMIFS($H$11:$H$8770,$F$11:$F$8770,"=COD1",$B$11:$B$8770,"="&amp;B7673)/COUNTIFS($F$11:$F$8770,"=COD1",$B$11:$B$8770,"="&amp;B7673))/COUNTIFS($A$11:$A$8770,"="&amp;A7673,$F$11:$F$8770,"=COD1"),0)</f>
        <v>0</v>
      </c>
      <c r="L7673" s="13" t="e">
        <f>(VLOOKUP(F7673,tarifas!$C$7:$D$10,2,FALSE)+tarifas!$D$21)*datos!H7673</f>
        <v>#N/A</v>
      </c>
      <c r="M7673">
        <v>0</v>
      </c>
      <c r="N7673" s="13" t="e">
        <f t="shared" si="1079"/>
        <v>#N/A</v>
      </c>
      <c r="O7673">
        <f t="shared" si="1080"/>
        <v>0</v>
      </c>
      <c r="P7673" s="12">
        <f t="shared" si="1081"/>
        <v>216.46269095386486</v>
      </c>
      <c r="Q7673">
        <f t="shared" si="1082"/>
        <v>0</v>
      </c>
      <c r="R7673">
        <f>$D$2*tarifas!$D$12/24</f>
        <v>1.4541666666666666</v>
      </c>
      <c r="S7673" t="e">
        <f>VLOOKUP(E7673&amp;" "&amp;F7673,tarifas!$A$13:$D$20,4,FALSE)*P7673</f>
        <v>#N/A</v>
      </c>
      <c r="T7673">
        <f>IF(F7673="COD1",tarifas!$D$11*(SUMIFS($P$11:$P$8770,$F$11:$F$8770,"=COD1",$B$11:$B$8770,"="&amp;B7673)/COUNTIFS($F$11:$F$8770,"=COD1",$B$11:$B$8770,"="&amp;B7673))/COUNTIFS($A$11:$A$8770,"="&amp;A7673,$F$11:$F$8770,"=COD1"),0)</f>
        <v>0</v>
      </c>
      <c r="U7673" t="e">
        <f>(VLOOKUP(F7673,tarifas!$C$7:$D$10,2,FALSE)+tarifas!$D$21)*datos!P7673</f>
        <v>#N/A</v>
      </c>
      <c r="V7673" t="e">
        <f t="shared" si="1083"/>
        <v>#N/A</v>
      </c>
      <c r="W7673">
        <f t="shared" si="1084"/>
        <v>0</v>
      </c>
    </row>
    <row r="7674" spans="1:23" x14ac:dyDescent="0.25">
      <c r="A7674">
        <f t="shared" si="1077"/>
        <v>315</v>
      </c>
      <c r="B7674">
        <f t="shared" si="1078"/>
        <v>11</v>
      </c>
      <c r="C7674" s="1">
        <f t="shared" si="1085"/>
        <v>41959.291666648081</v>
      </c>
      <c r="D7674" s="7">
        <v>0</v>
      </c>
      <c r="E7674" s="7"/>
      <c r="G7674">
        <v>7.5</v>
      </c>
      <c r="H7674" s="12">
        <v>194.20416082967802</v>
      </c>
      <c r="I7674" s="13">
        <f>$D$2*tarifas!$D$12/24</f>
        <v>1.4541666666666666</v>
      </c>
      <c r="J7674" s="13" t="e">
        <f>VLOOKUP(E7674&amp;" "&amp;F7674,tarifas!$A$13:$D$20,4,FALSE)*H7674</f>
        <v>#N/A</v>
      </c>
      <c r="K7674" s="13">
        <f>IF(F7674="COD1",tarifas!$D$11*(SUMIFS($H$11:$H$8770,$F$11:$F$8770,"=COD1",$B$11:$B$8770,"="&amp;B7674)/COUNTIFS($F$11:$F$8770,"=COD1",$B$11:$B$8770,"="&amp;B7674))/COUNTIFS($A$11:$A$8770,"="&amp;A7674,$F$11:$F$8770,"=COD1"),0)</f>
        <v>0</v>
      </c>
      <c r="L7674" s="13" t="e">
        <f>(VLOOKUP(F7674,tarifas!$C$7:$D$10,2,FALSE)+tarifas!$D$21)*datos!H7674</f>
        <v>#N/A</v>
      </c>
      <c r="M7674">
        <v>58.48556</v>
      </c>
      <c r="N7674" s="13" t="e">
        <f t="shared" si="1079"/>
        <v>#N/A</v>
      </c>
      <c r="O7674">
        <f t="shared" si="1080"/>
        <v>58.48556</v>
      </c>
      <c r="P7674" s="12">
        <f t="shared" si="1081"/>
        <v>135.71860082967802</v>
      </c>
      <c r="Q7674">
        <f t="shared" si="1082"/>
        <v>0</v>
      </c>
      <c r="R7674">
        <f>$D$2*tarifas!$D$12/24</f>
        <v>1.4541666666666666</v>
      </c>
      <c r="S7674" t="e">
        <f>VLOOKUP(E7674&amp;" "&amp;F7674,tarifas!$A$13:$D$20,4,FALSE)*P7674</f>
        <v>#N/A</v>
      </c>
      <c r="T7674">
        <f>IF(F7674="COD1",tarifas!$D$11*(SUMIFS($P$11:$P$8770,$F$11:$F$8770,"=COD1",$B$11:$B$8770,"="&amp;B7674)/COUNTIFS($F$11:$F$8770,"=COD1",$B$11:$B$8770,"="&amp;B7674))/COUNTIFS($A$11:$A$8770,"="&amp;A7674,$F$11:$F$8770,"=COD1"),0)</f>
        <v>0</v>
      </c>
      <c r="U7674" t="e">
        <f>(VLOOKUP(F7674,tarifas!$C$7:$D$10,2,FALSE)+tarifas!$D$21)*datos!P7674</f>
        <v>#N/A</v>
      </c>
      <c r="V7674" t="e">
        <f t="shared" si="1083"/>
        <v>#N/A</v>
      </c>
      <c r="W7674">
        <f t="shared" si="1084"/>
        <v>0</v>
      </c>
    </row>
    <row r="7675" spans="1:23" x14ac:dyDescent="0.25">
      <c r="A7675">
        <f t="shared" si="1077"/>
        <v>315</v>
      </c>
      <c r="B7675">
        <f t="shared" si="1078"/>
        <v>11</v>
      </c>
      <c r="C7675" s="1">
        <f t="shared" si="1085"/>
        <v>41959.333333314746</v>
      </c>
      <c r="D7675" s="7">
        <v>0</v>
      </c>
      <c r="E7675" s="7"/>
      <c r="G7675">
        <v>7.2</v>
      </c>
      <c r="H7675" s="12">
        <v>193.25740967349657</v>
      </c>
      <c r="I7675" s="13">
        <f>$D$2*tarifas!$D$12/24</f>
        <v>1.4541666666666666</v>
      </c>
      <c r="J7675" s="13" t="e">
        <f>VLOOKUP(E7675&amp;" "&amp;F7675,tarifas!$A$13:$D$20,4,FALSE)*H7675</f>
        <v>#N/A</v>
      </c>
      <c r="K7675" s="13">
        <f>IF(F7675="COD1",tarifas!$D$11*(SUMIFS($H$11:$H$8770,$F$11:$F$8770,"=COD1",$B$11:$B$8770,"="&amp;B7675)/COUNTIFS($F$11:$F$8770,"=COD1",$B$11:$B$8770,"="&amp;B7675))/COUNTIFS($A$11:$A$8770,"="&amp;A7675,$F$11:$F$8770,"=COD1"),0)</f>
        <v>0</v>
      </c>
      <c r="L7675" s="13" t="e">
        <f>(VLOOKUP(F7675,tarifas!$C$7:$D$10,2,FALSE)+tarifas!$D$21)*datos!H7675</f>
        <v>#N/A</v>
      </c>
      <c r="M7675">
        <v>22.089459999999999</v>
      </c>
      <c r="N7675" s="13" t="e">
        <f t="shared" si="1079"/>
        <v>#N/A</v>
      </c>
      <c r="O7675">
        <f t="shared" si="1080"/>
        <v>22.089459999999999</v>
      </c>
      <c r="P7675" s="12">
        <f t="shared" si="1081"/>
        <v>171.16794967349657</v>
      </c>
      <c r="Q7675">
        <f t="shared" si="1082"/>
        <v>0</v>
      </c>
      <c r="R7675">
        <f>$D$2*tarifas!$D$12/24</f>
        <v>1.4541666666666666</v>
      </c>
      <c r="S7675" t="e">
        <f>VLOOKUP(E7675&amp;" "&amp;F7675,tarifas!$A$13:$D$20,4,FALSE)*P7675</f>
        <v>#N/A</v>
      </c>
      <c r="T7675">
        <f>IF(F7675="COD1",tarifas!$D$11*(SUMIFS($P$11:$P$8770,$F$11:$F$8770,"=COD1",$B$11:$B$8770,"="&amp;B7675)/COUNTIFS($F$11:$F$8770,"=COD1",$B$11:$B$8770,"="&amp;B7675))/COUNTIFS($A$11:$A$8770,"="&amp;A7675,$F$11:$F$8770,"=COD1"),0)</f>
        <v>0</v>
      </c>
      <c r="U7675" t="e">
        <f>(VLOOKUP(F7675,tarifas!$C$7:$D$10,2,FALSE)+tarifas!$D$21)*datos!P7675</f>
        <v>#N/A</v>
      </c>
      <c r="V7675" t="e">
        <f t="shared" si="1083"/>
        <v>#N/A</v>
      </c>
      <c r="W7675">
        <f t="shared" si="1084"/>
        <v>0</v>
      </c>
    </row>
    <row r="7676" spans="1:23" x14ac:dyDescent="0.25">
      <c r="A7676">
        <f t="shared" si="1077"/>
        <v>315</v>
      </c>
      <c r="B7676">
        <f t="shared" si="1078"/>
        <v>11</v>
      </c>
      <c r="C7676" s="1">
        <f t="shared" si="1085"/>
        <v>41959.37499998141</v>
      </c>
      <c r="D7676" s="7">
        <v>835.83333333333337</v>
      </c>
      <c r="E7676" s="7"/>
      <c r="G7676">
        <v>9.3000000000000007</v>
      </c>
      <c r="H7676" s="12">
        <v>193.65508821752687</v>
      </c>
      <c r="I7676" s="13">
        <f>$D$2*tarifas!$D$12/24</f>
        <v>1.4541666666666666</v>
      </c>
      <c r="J7676" s="13" t="e">
        <f>VLOOKUP(E7676&amp;" "&amp;F7676,tarifas!$A$13:$D$20,4,FALSE)*H7676</f>
        <v>#N/A</v>
      </c>
      <c r="K7676" s="13">
        <f>IF(F7676="COD1",tarifas!$D$11*(SUMIFS($H$11:$H$8770,$F$11:$F$8770,"=COD1",$B$11:$B$8770,"="&amp;B7676)/COUNTIFS($F$11:$F$8770,"=COD1",$B$11:$B$8770,"="&amp;B7676))/COUNTIFS($A$11:$A$8770,"="&amp;A7676,$F$11:$F$8770,"=COD1"),0)</f>
        <v>0</v>
      </c>
      <c r="L7676" s="13" t="e">
        <f>(VLOOKUP(F7676,tarifas!$C$7:$D$10,2,FALSE)+tarifas!$D$21)*datos!H7676</f>
        <v>#N/A</v>
      </c>
      <c r="M7676">
        <v>127.07286000000001</v>
      </c>
      <c r="N7676" s="13" t="e">
        <f t="shared" si="1079"/>
        <v>#N/A</v>
      </c>
      <c r="O7676">
        <f t="shared" si="1080"/>
        <v>127.07286000000001</v>
      </c>
      <c r="P7676" s="12">
        <f t="shared" si="1081"/>
        <v>66.582228217526861</v>
      </c>
      <c r="Q7676">
        <f t="shared" si="1082"/>
        <v>0</v>
      </c>
      <c r="R7676">
        <f>$D$2*tarifas!$D$12/24</f>
        <v>1.4541666666666666</v>
      </c>
      <c r="S7676" t="e">
        <f>VLOOKUP(E7676&amp;" "&amp;F7676,tarifas!$A$13:$D$20,4,FALSE)*P7676</f>
        <v>#N/A</v>
      </c>
      <c r="T7676">
        <f>IF(F7676="COD1",tarifas!$D$11*(SUMIFS($P$11:$P$8770,$F$11:$F$8770,"=COD1",$B$11:$B$8770,"="&amp;B7676)/COUNTIFS($F$11:$F$8770,"=COD1",$B$11:$B$8770,"="&amp;B7676))/COUNTIFS($A$11:$A$8770,"="&amp;A7676,$F$11:$F$8770,"=COD1"),0)</f>
        <v>0</v>
      </c>
      <c r="U7676" t="e">
        <f>(VLOOKUP(F7676,tarifas!$C$7:$D$10,2,FALSE)+tarifas!$D$21)*datos!P7676</f>
        <v>#N/A</v>
      </c>
      <c r="V7676" t="e">
        <f t="shared" si="1083"/>
        <v>#N/A</v>
      </c>
      <c r="W7676">
        <f t="shared" si="1084"/>
        <v>0</v>
      </c>
    </row>
    <row r="7677" spans="1:23" x14ac:dyDescent="0.25">
      <c r="A7677">
        <f t="shared" si="1077"/>
        <v>315</v>
      </c>
      <c r="B7677">
        <f t="shared" si="1078"/>
        <v>11</v>
      </c>
      <c r="C7677" s="1">
        <f t="shared" si="1085"/>
        <v>41959.416666648074</v>
      </c>
      <c r="D7677" s="7">
        <v>308.06060606060606</v>
      </c>
      <c r="E7677" s="7"/>
      <c r="G7677">
        <v>12.5</v>
      </c>
      <c r="H7677" s="12">
        <v>194.4597344173682</v>
      </c>
      <c r="I7677" s="13">
        <f>$D$2*tarifas!$D$12/24</f>
        <v>1.4541666666666666</v>
      </c>
      <c r="J7677" s="13" t="e">
        <f>VLOOKUP(E7677&amp;" "&amp;F7677,tarifas!$A$13:$D$20,4,FALSE)*H7677</f>
        <v>#N/A</v>
      </c>
      <c r="K7677" s="13">
        <f>IF(F7677="COD1",tarifas!$D$11*(SUMIFS($H$11:$H$8770,$F$11:$F$8770,"=COD1",$B$11:$B$8770,"="&amp;B7677)/COUNTIFS($F$11:$F$8770,"=COD1",$B$11:$B$8770,"="&amp;B7677))/COUNTIFS($A$11:$A$8770,"="&amp;A7677,$F$11:$F$8770,"=COD1"),0)</f>
        <v>0</v>
      </c>
      <c r="L7677" s="13" t="e">
        <f>(VLOOKUP(F7677,tarifas!$C$7:$D$10,2,FALSE)+tarifas!$D$21)*datos!H7677</f>
        <v>#N/A</v>
      </c>
      <c r="M7677">
        <v>387.10831000000002</v>
      </c>
      <c r="N7677" s="13" t="e">
        <f t="shared" si="1079"/>
        <v>#N/A</v>
      </c>
      <c r="O7677">
        <f t="shared" si="1080"/>
        <v>194.4597344173682</v>
      </c>
      <c r="P7677" s="12">
        <f t="shared" si="1081"/>
        <v>0</v>
      </c>
      <c r="Q7677">
        <f t="shared" si="1082"/>
        <v>192.64857558263182</v>
      </c>
      <c r="R7677">
        <f>$D$2*tarifas!$D$12/24</f>
        <v>1.4541666666666666</v>
      </c>
      <c r="S7677" t="e">
        <f>VLOOKUP(E7677&amp;" "&amp;F7677,tarifas!$A$13:$D$20,4,FALSE)*P7677</f>
        <v>#N/A</v>
      </c>
      <c r="T7677">
        <f>IF(F7677="COD1",tarifas!$D$11*(SUMIFS($P$11:$P$8770,$F$11:$F$8770,"=COD1",$B$11:$B$8770,"="&amp;B7677)/COUNTIFS($F$11:$F$8770,"=COD1",$B$11:$B$8770,"="&amp;B7677))/COUNTIFS($A$11:$A$8770,"="&amp;A7677,$F$11:$F$8770,"=COD1"),0)</f>
        <v>0</v>
      </c>
      <c r="U7677" t="e">
        <f>(VLOOKUP(F7677,tarifas!$C$7:$D$10,2,FALSE)+tarifas!$D$21)*datos!P7677</f>
        <v>#N/A</v>
      </c>
      <c r="V7677" t="e">
        <f t="shared" si="1083"/>
        <v>#N/A</v>
      </c>
      <c r="W7677">
        <f t="shared" si="1084"/>
        <v>2.167296475304608</v>
      </c>
    </row>
    <row r="7678" spans="1:23" x14ac:dyDescent="0.25">
      <c r="A7678">
        <f t="shared" si="1077"/>
        <v>315</v>
      </c>
      <c r="B7678">
        <f t="shared" si="1078"/>
        <v>11</v>
      </c>
      <c r="C7678" s="1">
        <f t="shared" si="1085"/>
        <v>41959.458333314738</v>
      </c>
      <c r="D7678" s="7">
        <v>186.22727272727272</v>
      </c>
      <c r="E7678" s="7"/>
      <c r="G7678">
        <v>13.9</v>
      </c>
      <c r="H7678" s="12">
        <v>193.12443128906764</v>
      </c>
      <c r="I7678" s="13">
        <f>$D$2*tarifas!$D$12/24</f>
        <v>1.4541666666666666</v>
      </c>
      <c r="J7678" s="13" t="e">
        <f>VLOOKUP(E7678&amp;" "&amp;F7678,tarifas!$A$13:$D$20,4,FALSE)*H7678</f>
        <v>#N/A</v>
      </c>
      <c r="K7678" s="13">
        <f>IF(F7678="COD1",tarifas!$D$11*(SUMIFS($H$11:$H$8770,$F$11:$F$8770,"=COD1",$B$11:$B$8770,"="&amp;B7678)/COUNTIFS($F$11:$F$8770,"=COD1",$B$11:$B$8770,"="&amp;B7678))/COUNTIFS($A$11:$A$8770,"="&amp;A7678,$F$11:$F$8770,"=COD1"),0)</f>
        <v>0</v>
      </c>
      <c r="L7678" s="13" t="e">
        <f>(VLOOKUP(F7678,tarifas!$C$7:$D$10,2,FALSE)+tarifas!$D$21)*datos!H7678</f>
        <v>#N/A</v>
      </c>
      <c r="M7678">
        <v>132.04298</v>
      </c>
      <c r="N7678" s="13" t="e">
        <f t="shared" si="1079"/>
        <v>#N/A</v>
      </c>
      <c r="O7678">
        <f t="shared" si="1080"/>
        <v>132.04298</v>
      </c>
      <c r="P7678" s="12">
        <f t="shared" si="1081"/>
        <v>61.081451289067644</v>
      </c>
      <c r="Q7678">
        <f t="shared" si="1082"/>
        <v>0</v>
      </c>
      <c r="R7678">
        <f>$D$2*tarifas!$D$12/24</f>
        <v>1.4541666666666666</v>
      </c>
      <c r="S7678" t="e">
        <f>VLOOKUP(E7678&amp;" "&amp;F7678,tarifas!$A$13:$D$20,4,FALSE)*P7678</f>
        <v>#N/A</v>
      </c>
      <c r="T7678">
        <f>IF(F7678="COD1",tarifas!$D$11*(SUMIFS($P$11:$P$8770,$F$11:$F$8770,"=COD1",$B$11:$B$8770,"="&amp;B7678)/COUNTIFS($F$11:$F$8770,"=COD1",$B$11:$B$8770,"="&amp;B7678))/COUNTIFS($A$11:$A$8770,"="&amp;A7678,$F$11:$F$8770,"=COD1"),0)</f>
        <v>0</v>
      </c>
      <c r="U7678" t="e">
        <f>(VLOOKUP(F7678,tarifas!$C$7:$D$10,2,FALSE)+tarifas!$D$21)*datos!P7678</f>
        <v>#N/A</v>
      </c>
      <c r="V7678" t="e">
        <f t="shared" si="1083"/>
        <v>#N/A</v>
      </c>
      <c r="W7678">
        <f t="shared" si="1084"/>
        <v>0</v>
      </c>
    </row>
    <row r="7679" spans="1:23" x14ac:dyDescent="0.25">
      <c r="A7679">
        <f t="shared" si="1077"/>
        <v>315</v>
      </c>
      <c r="B7679">
        <f t="shared" si="1078"/>
        <v>11</v>
      </c>
      <c r="C7679" s="1">
        <f t="shared" si="1085"/>
        <v>41959.499999981403</v>
      </c>
      <c r="D7679" s="7">
        <v>100.45454545454547</v>
      </c>
      <c r="E7679" s="7"/>
      <c r="G7679">
        <v>12.5</v>
      </c>
      <c r="H7679" s="12">
        <v>195.57516639895775</v>
      </c>
      <c r="I7679" s="13">
        <f>$D$2*tarifas!$D$12/24</f>
        <v>1.4541666666666666</v>
      </c>
      <c r="J7679" s="13" t="e">
        <f>VLOOKUP(E7679&amp;" "&amp;F7679,tarifas!$A$13:$D$20,4,FALSE)*H7679</f>
        <v>#N/A</v>
      </c>
      <c r="K7679" s="13">
        <f>IF(F7679="COD1",tarifas!$D$11*(SUMIFS($H$11:$H$8770,$F$11:$F$8770,"=COD1",$B$11:$B$8770,"="&amp;B7679)/COUNTIFS($F$11:$F$8770,"=COD1",$B$11:$B$8770,"="&amp;B7679))/COUNTIFS($A$11:$A$8770,"="&amp;A7679,$F$11:$F$8770,"=COD1"),0)</f>
        <v>0</v>
      </c>
      <c r="L7679" s="13" t="e">
        <f>(VLOOKUP(F7679,tarifas!$C$7:$D$10,2,FALSE)+tarifas!$D$21)*datos!H7679</f>
        <v>#N/A</v>
      </c>
      <c r="M7679">
        <v>109.99517</v>
      </c>
      <c r="N7679" s="13" t="e">
        <f t="shared" si="1079"/>
        <v>#N/A</v>
      </c>
      <c r="O7679">
        <f t="shared" si="1080"/>
        <v>109.99517</v>
      </c>
      <c r="P7679" s="12">
        <f t="shared" si="1081"/>
        <v>85.579996398957746</v>
      </c>
      <c r="Q7679">
        <f t="shared" si="1082"/>
        <v>0</v>
      </c>
      <c r="R7679">
        <f>$D$2*tarifas!$D$12/24</f>
        <v>1.4541666666666666</v>
      </c>
      <c r="S7679" t="e">
        <f>VLOOKUP(E7679&amp;" "&amp;F7679,tarifas!$A$13:$D$20,4,FALSE)*P7679</f>
        <v>#N/A</v>
      </c>
      <c r="T7679">
        <f>IF(F7679="COD1",tarifas!$D$11*(SUMIFS($P$11:$P$8770,$F$11:$F$8770,"=COD1",$B$11:$B$8770,"="&amp;B7679)/COUNTIFS($F$11:$F$8770,"=COD1",$B$11:$B$8770,"="&amp;B7679))/COUNTIFS($A$11:$A$8770,"="&amp;A7679,$F$11:$F$8770,"=COD1"),0)</f>
        <v>0</v>
      </c>
      <c r="U7679" t="e">
        <f>(VLOOKUP(F7679,tarifas!$C$7:$D$10,2,FALSE)+tarifas!$D$21)*datos!P7679</f>
        <v>#N/A</v>
      </c>
      <c r="V7679" t="e">
        <f t="shared" si="1083"/>
        <v>#N/A</v>
      </c>
      <c r="W7679">
        <f t="shared" si="1084"/>
        <v>0</v>
      </c>
    </row>
    <row r="7680" spans="1:23" x14ac:dyDescent="0.25">
      <c r="A7680">
        <f t="shared" si="1077"/>
        <v>315</v>
      </c>
      <c r="B7680">
        <f t="shared" si="1078"/>
        <v>11</v>
      </c>
      <c r="C7680" s="1">
        <f t="shared" si="1085"/>
        <v>41959.541666648067</v>
      </c>
      <c r="D7680" s="7">
        <v>34.257575757575758</v>
      </c>
      <c r="E7680" s="7"/>
      <c r="G7680">
        <v>13.9</v>
      </c>
      <c r="H7680" s="12">
        <v>195.02753785131819</v>
      </c>
      <c r="I7680" s="13">
        <f>$D$2*tarifas!$D$12/24</f>
        <v>1.4541666666666666</v>
      </c>
      <c r="J7680" s="13" t="e">
        <f>VLOOKUP(E7680&amp;" "&amp;F7680,tarifas!$A$13:$D$20,4,FALSE)*H7680</f>
        <v>#N/A</v>
      </c>
      <c r="K7680" s="13">
        <f>IF(F7680="COD1",tarifas!$D$11*(SUMIFS($H$11:$H$8770,$F$11:$F$8770,"=COD1",$B$11:$B$8770,"="&amp;B7680)/COUNTIFS($F$11:$F$8770,"=COD1",$B$11:$B$8770,"="&amp;B7680))/COUNTIFS($A$11:$A$8770,"="&amp;A7680,$F$11:$F$8770,"=COD1"),0)</f>
        <v>0</v>
      </c>
      <c r="L7680" s="13" t="e">
        <f>(VLOOKUP(F7680,tarifas!$C$7:$D$10,2,FALSE)+tarifas!$D$21)*datos!H7680</f>
        <v>#N/A</v>
      </c>
      <c r="M7680">
        <v>81.305669999999992</v>
      </c>
      <c r="N7680" s="13" t="e">
        <f t="shared" si="1079"/>
        <v>#N/A</v>
      </c>
      <c r="O7680">
        <f t="shared" si="1080"/>
        <v>81.305669999999992</v>
      </c>
      <c r="P7680" s="12">
        <f t="shared" si="1081"/>
        <v>113.72186785131819</v>
      </c>
      <c r="Q7680">
        <f t="shared" si="1082"/>
        <v>0</v>
      </c>
      <c r="R7680">
        <f>$D$2*tarifas!$D$12/24</f>
        <v>1.4541666666666666</v>
      </c>
      <c r="S7680" t="e">
        <f>VLOOKUP(E7680&amp;" "&amp;F7680,tarifas!$A$13:$D$20,4,FALSE)*P7680</f>
        <v>#N/A</v>
      </c>
      <c r="T7680">
        <f>IF(F7680="COD1",tarifas!$D$11*(SUMIFS($P$11:$P$8770,$F$11:$F$8770,"=COD1",$B$11:$B$8770,"="&amp;B7680)/COUNTIFS($F$11:$F$8770,"=COD1",$B$11:$B$8770,"="&amp;B7680))/COUNTIFS($A$11:$A$8770,"="&amp;A7680,$F$11:$F$8770,"=COD1"),0)</f>
        <v>0</v>
      </c>
      <c r="U7680" t="e">
        <f>(VLOOKUP(F7680,tarifas!$C$7:$D$10,2,FALSE)+tarifas!$D$21)*datos!P7680</f>
        <v>#N/A</v>
      </c>
      <c r="V7680" t="e">
        <f t="shared" si="1083"/>
        <v>#N/A</v>
      </c>
      <c r="W7680">
        <f t="shared" si="1084"/>
        <v>0</v>
      </c>
    </row>
    <row r="7681" spans="1:23" x14ac:dyDescent="0.25">
      <c r="A7681">
        <f t="shared" si="1077"/>
        <v>315</v>
      </c>
      <c r="B7681">
        <f t="shared" si="1078"/>
        <v>11</v>
      </c>
      <c r="C7681" s="1">
        <f t="shared" si="1085"/>
        <v>41959.583333314731</v>
      </c>
      <c r="D7681" s="7">
        <v>37.606060606060609</v>
      </c>
      <c r="E7681" s="7"/>
      <c r="G7681">
        <v>13</v>
      </c>
      <c r="H7681" s="12">
        <v>195.98583132344214</v>
      </c>
      <c r="I7681" s="13">
        <f>$D$2*tarifas!$D$12/24</f>
        <v>1.4541666666666666</v>
      </c>
      <c r="J7681" s="13" t="e">
        <f>VLOOKUP(E7681&amp;" "&amp;F7681,tarifas!$A$13:$D$20,4,FALSE)*H7681</f>
        <v>#N/A</v>
      </c>
      <c r="K7681" s="13">
        <f>IF(F7681="COD1",tarifas!$D$11*(SUMIFS($H$11:$H$8770,$F$11:$F$8770,"=COD1",$B$11:$B$8770,"="&amp;B7681)/COUNTIFS($F$11:$F$8770,"=COD1",$B$11:$B$8770,"="&amp;B7681))/COUNTIFS($A$11:$A$8770,"="&amp;A7681,$F$11:$F$8770,"=COD1"),0)</f>
        <v>0</v>
      </c>
      <c r="L7681" s="13" t="e">
        <f>(VLOOKUP(F7681,tarifas!$C$7:$D$10,2,FALSE)+tarifas!$D$21)*datos!H7681</f>
        <v>#N/A</v>
      </c>
      <c r="M7681">
        <v>31.133009999999999</v>
      </c>
      <c r="N7681" s="13" t="e">
        <f t="shared" si="1079"/>
        <v>#N/A</v>
      </c>
      <c r="O7681">
        <f t="shared" si="1080"/>
        <v>31.133009999999999</v>
      </c>
      <c r="P7681" s="12">
        <f t="shared" si="1081"/>
        <v>164.85282132344213</v>
      </c>
      <c r="Q7681">
        <f t="shared" si="1082"/>
        <v>0</v>
      </c>
      <c r="R7681">
        <f>$D$2*tarifas!$D$12/24</f>
        <v>1.4541666666666666</v>
      </c>
      <c r="S7681" t="e">
        <f>VLOOKUP(E7681&amp;" "&amp;F7681,tarifas!$A$13:$D$20,4,FALSE)*P7681</f>
        <v>#N/A</v>
      </c>
      <c r="T7681">
        <f>IF(F7681="COD1",tarifas!$D$11*(SUMIFS($P$11:$P$8770,$F$11:$F$8770,"=COD1",$B$11:$B$8770,"="&amp;B7681)/COUNTIFS($F$11:$F$8770,"=COD1",$B$11:$B$8770,"="&amp;B7681))/COUNTIFS($A$11:$A$8770,"="&amp;A7681,$F$11:$F$8770,"=COD1"),0)</f>
        <v>0</v>
      </c>
      <c r="U7681" t="e">
        <f>(VLOOKUP(F7681,tarifas!$C$7:$D$10,2,FALSE)+tarifas!$D$21)*datos!P7681</f>
        <v>#N/A</v>
      </c>
      <c r="V7681" t="e">
        <f t="shared" si="1083"/>
        <v>#N/A</v>
      </c>
      <c r="W7681">
        <f t="shared" si="1084"/>
        <v>0</v>
      </c>
    </row>
    <row r="7682" spans="1:23" x14ac:dyDescent="0.25">
      <c r="A7682">
        <f t="shared" si="1077"/>
        <v>315</v>
      </c>
      <c r="B7682">
        <f t="shared" si="1078"/>
        <v>11</v>
      </c>
      <c r="C7682" s="1">
        <f t="shared" si="1085"/>
        <v>41959.624999981395</v>
      </c>
      <c r="D7682" s="7">
        <v>3.606060606060606</v>
      </c>
      <c r="E7682" s="7"/>
      <c r="G7682">
        <v>10</v>
      </c>
      <c r="H7682" s="12">
        <v>199.12636948222513</v>
      </c>
      <c r="I7682" s="13">
        <f>$D$2*tarifas!$D$12/24</f>
        <v>1.4541666666666666</v>
      </c>
      <c r="J7682" s="13" t="e">
        <f>VLOOKUP(E7682&amp;" "&amp;F7682,tarifas!$A$13:$D$20,4,FALSE)*H7682</f>
        <v>#N/A</v>
      </c>
      <c r="K7682" s="13">
        <f>IF(F7682="COD1",tarifas!$D$11*(SUMIFS($H$11:$H$8770,$F$11:$F$8770,"=COD1",$B$11:$B$8770,"="&amp;B7682)/COUNTIFS($F$11:$F$8770,"=COD1",$B$11:$B$8770,"="&amp;B7682))/COUNTIFS($A$11:$A$8770,"="&amp;A7682,$F$11:$F$8770,"=COD1"),0)</f>
        <v>0</v>
      </c>
      <c r="L7682" s="13" t="e">
        <f>(VLOOKUP(F7682,tarifas!$C$7:$D$10,2,FALSE)+tarifas!$D$21)*datos!H7682</f>
        <v>#N/A</v>
      </c>
      <c r="M7682">
        <v>6.3340000000000007E-2</v>
      </c>
      <c r="N7682" s="13" t="e">
        <f t="shared" si="1079"/>
        <v>#N/A</v>
      </c>
      <c r="O7682">
        <f t="shared" si="1080"/>
        <v>6.3340000000000007E-2</v>
      </c>
      <c r="P7682" s="12">
        <f t="shared" si="1081"/>
        <v>199.06302948222512</v>
      </c>
      <c r="Q7682">
        <f t="shared" si="1082"/>
        <v>0</v>
      </c>
      <c r="R7682">
        <f>$D$2*tarifas!$D$12/24</f>
        <v>1.4541666666666666</v>
      </c>
      <c r="S7682" t="e">
        <f>VLOOKUP(E7682&amp;" "&amp;F7682,tarifas!$A$13:$D$20,4,FALSE)*P7682</f>
        <v>#N/A</v>
      </c>
      <c r="T7682">
        <f>IF(F7682="COD1",tarifas!$D$11*(SUMIFS($P$11:$P$8770,$F$11:$F$8770,"=COD1",$B$11:$B$8770,"="&amp;B7682)/COUNTIFS($F$11:$F$8770,"=COD1",$B$11:$B$8770,"="&amp;B7682))/COUNTIFS($A$11:$A$8770,"="&amp;A7682,$F$11:$F$8770,"=COD1"),0)</f>
        <v>0</v>
      </c>
      <c r="U7682" t="e">
        <f>(VLOOKUP(F7682,tarifas!$C$7:$D$10,2,FALSE)+tarifas!$D$21)*datos!P7682</f>
        <v>#N/A</v>
      </c>
      <c r="V7682" t="e">
        <f t="shared" si="1083"/>
        <v>#N/A</v>
      </c>
      <c r="W7682">
        <f t="shared" si="1084"/>
        <v>0</v>
      </c>
    </row>
    <row r="7683" spans="1:23" x14ac:dyDescent="0.25">
      <c r="A7683">
        <f t="shared" si="1077"/>
        <v>315</v>
      </c>
      <c r="B7683">
        <f t="shared" si="1078"/>
        <v>11</v>
      </c>
      <c r="C7683" s="1">
        <f t="shared" si="1085"/>
        <v>41959.66666664806</v>
      </c>
      <c r="D7683" s="7">
        <v>0</v>
      </c>
      <c r="E7683" s="7"/>
      <c r="G7683">
        <v>12.5</v>
      </c>
      <c r="H7683" s="12">
        <v>206.11128042605665</v>
      </c>
      <c r="I7683" s="13">
        <f>$D$2*tarifas!$D$12/24</f>
        <v>1.4541666666666666</v>
      </c>
      <c r="J7683" s="13" t="e">
        <f>VLOOKUP(E7683&amp;" "&amp;F7683,tarifas!$A$13:$D$20,4,FALSE)*H7683</f>
        <v>#N/A</v>
      </c>
      <c r="K7683" s="13">
        <f>IF(F7683="COD1",tarifas!$D$11*(SUMIFS($H$11:$H$8770,$F$11:$F$8770,"=COD1",$B$11:$B$8770,"="&amp;B7683)/COUNTIFS($F$11:$F$8770,"=COD1",$B$11:$B$8770,"="&amp;B7683))/COUNTIFS($A$11:$A$8770,"="&amp;A7683,$F$11:$F$8770,"=COD1"),0)</f>
        <v>0</v>
      </c>
      <c r="L7683" s="13" t="e">
        <f>(VLOOKUP(F7683,tarifas!$C$7:$D$10,2,FALSE)+tarifas!$D$21)*datos!H7683</f>
        <v>#N/A</v>
      </c>
      <c r="M7683">
        <v>0</v>
      </c>
      <c r="N7683" s="13" t="e">
        <f t="shared" si="1079"/>
        <v>#N/A</v>
      </c>
      <c r="O7683">
        <f t="shared" si="1080"/>
        <v>0</v>
      </c>
      <c r="P7683" s="12">
        <f t="shared" si="1081"/>
        <v>206.11128042605665</v>
      </c>
      <c r="Q7683">
        <f t="shared" si="1082"/>
        <v>0</v>
      </c>
      <c r="R7683">
        <f>$D$2*tarifas!$D$12/24</f>
        <v>1.4541666666666666</v>
      </c>
      <c r="S7683" t="e">
        <f>VLOOKUP(E7683&amp;" "&amp;F7683,tarifas!$A$13:$D$20,4,FALSE)*P7683</f>
        <v>#N/A</v>
      </c>
      <c r="T7683">
        <f>IF(F7683="COD1",tarifas!$D$11*(SUMIFS($P$11:$P$8770,$F$11:$F$8770,"=COD1",$B$11:$B$8770,"="&amp;B7683)/COUNTIFS($F$11:$F$8770,"=COD1",$B$11:$B$8770,"="&amp;B7683))/COUNTIFS($A$11:$A$8770,"="&amp;A7683,$F$11:$F$8770,"=COD1"),0)</f>
        <v>0</v>
      </c>
      <c r="U7683" t="e">
        <f>(VLOOKUP(F7683,tarifas!$C$7:$D$10,2,FALSE)+tarifas!$D$21)*datos!P7683</f>
        <v>#N/A</v>
      </c>
      <c r="V7683" t="e">
        <f t="shared" si="1083"/>
        <v>#N/A</v>
      </c>
      <c r="W7683">
        <f t="shared" si="1084"/>
        <v>0</v>
      </c>
    </row>
    <row r="7684" spans="1:23" x14ac:dyDescent="0.25">
      <c r="A7684">
        <f t="shared" si="1077"/>
        <v>315</v>
      </c>
      <c r="B7684">
        <f t="shared" si="1078"/>
        <v>11</v>
      </c>
      <c r="C7684" s="1">
        <f t="shared" si="1085"/>
        <v>41959.708333314724</v>
      </c>
      <c r="D7684" s="7">
        <v>0</v>
      </c>
      <c r="E7684" s="7"/>
      <c r="G7684">
        <v>19.899999999999999</v>
      </c>
      <c r="H7684" s="12">
        <v>217.44107230571095</v>
      </c>
      <c r="I7684" s="13">
        <f>$D$2*tarifas!$D$12/24</f>
        <v>1.4541666666666666</v>
      </c>
      <c r="J7684" s="13" t="e">
        <f>VLOOKUP(E7684&amp;" "&amp;F7684,tarifas!$A$13:$D$20,4,FALSE)*H7684</f>
        <v>#N/A</v>
      </c>
      <c r="K7684" s="13">
        <f>IF(F7684="COD1",tarifas!$D$11*(SUMIFS($H$11:$H$8770,$F$11:$F$8770,"=COD1",$B$11:$B$8770,"="&amp;B7684)/COUNTIFS($F$11:$F$8770,"=COD1",$B$11:$B$8770,"="&amp;B7684))/COUNTIFS($A$11:$A$8770,"="&amp;A7684,$F$11:$F$8770,"=COD1"),0)</f>
        <v>0</v>
      </c>
      <c r="L7684" s="13" t="e">
        <f>(VLOOKUP(F7684,tarifas!$C$7:$D$10,2,FALSE)+tarifas!$D$21)*datos!H7684</f>
        <v>#N/A</v>
      </c>
      <c r="M7684">
        <v>0</v>
      </c>
      <c r="N7684" s="13" t="e">
        <f t="shared" si="1079"/>
        <v>#N/A</v>
      </c>
      <c r="O7684">
        <f t="shared" si="1080"/>
        <v>0</v>
      </c>
      <c r="P7684" s="12">
        <f t="shared" si="1081"/>
        <v>217.44107230571095</v>
      </c>
      <c r="Q7684">
        <f t="shared" si="1082"/>
        <v>0</v>
      </c>
      <c r="R7684">
        <f>$D$2*tarifas!$D$12/24</f>
        <v>1.4541666666666666</v>
      </c>
      <c r="S7684" t="e">
        <f>VLOOKUP(E7684&amp;" "&amp;F7684,tarifas!$A$13:$D$20,4,FALSE)*P7684</f>
        <v>#N/A</v>
      </c>
      <c r="T7684">
        <f>IF(F7684="COD1",tarifas!$D$11*(SUMIFS($P$11:$P$8770,$F$11:$F$8770,"=COD1",$B$11:$B$8770,"="&amp;B7684)/COUNTIFS($F$11:$F$8770,"=COD1",$B$11:$B$8770,"="&amp;B7684))/COUNTIFS($A$11:$A$8770,"="&amp;A7684,$F$11:$F$8770,"=COD1"),0)</f>
        <v>0</v>
      </c>
      <c r="U7684" t="e">
        <f>(VLOOKUP(F7684,tarifas!$C$7:$D$10,2,FALSE)+tarifas!$D$21)*datos!P7684</f>
        <v>#N/A</v>
      </c>
      <c r="V7684" t="e">
        <f t="shared" si="1083"/>
        <v>#N/A</v>
      </c>
      <c r="W7684">
        <f t="shared" si="1084"/>
        <v>0</v>
      </c>
    </row>
    <row r="7685" spans="1:23" x14ac:dyDescent="0.25">
      <c r="A7685">
        <f t="shared" si="1077"/>
        <v>315</v>
      </c>
      <c r="B7685">
        <f t="shared" si="1078"/>
        <v>11</v>
      </c>
      <c r="C7685" s="1">
        <f t="shared" si="1085"/>
        <v>41959.749999981388</v>
      </c>
      <c r="D7685" s="7">
        <v>0</v>
      </c>
      <c r="E7685" s="7"/>
      <c r="G7685">
        <v>30.02</v>
      </c>
      <c r="H7685" s="12">
        <v>218.82595481897144</v>
      </c>
      <c r="I7685" s="13">
        <f>$D$2*tarifas!$D$12/24</f>
        <v>1.4541666666666666</v>
      </c>
      <c r="J7685" s="13" t="e">
        <f>VLOOKUP(E7685&amp;" "&amp;F7685,tarifas!$A$13:$D$20,4,FALSE)*H7685</f>
        <v>#N/A</v>
      </c>
      <c r="K7685" s="13">
        <f>IF(F7685="COD1",tarifas!$D$11*(SUMIFS($H$11:$H$8770,$F$11:$F$8770,"=COD1",$B$11:$B$8770,"="&amp;B7685)/COUNTIFS($F$11:$F$8770,"=COD1",$B$11:$B$8770,"="&amp;B7685))/COUNTIFS($A$11:$A$8770,"="&amp;A7685,$F$11:$F$8770,"=COD1"),0)</f>
        <v>0</v>
      </c>
      <c r="L7685" s="13" t="e">
        <f>(VLOOKUP(F7685,tarifas!$C$7:$D$10,2,FALSE)+tarifas!$D$21)*datos!H7685</f>
        <v>#N/A</v>
      </c>
      <c r="M7685">
        <v>0</v>
      </c>
      <c r="N7685" s="13" t="e">
        <f t="shared" si="1079"/>
        <v>#N/A</v>
      </c>
      <c r="O7685">
        <f t="shared" si="1080"/>
        <v>0</v>
      </c>
      <c r="P7685" s="12">
        <f t="shared" si="1081"/>
        <v>218.82595481897144</v>
      </c>
      <c r="Q7685">
        <f t="shared" si="1082"/>
        <v>0</v>
      </c>
      <c r="R7685">
        <f>$D$2*tarifas!$D$12/24</f>
        <v>1.4541666666666666</v>
      </c>
      <c r="S7685" t="e">
        <f>VLOOKUP(E7685&amp;" "&amp;F7685,tarifas!$A$13:$D$20,4,FALSE)*P7685</f>
        <v>#N/A</v>
      </c>
      <c r="T7685">
        <f>IF(F7685="COD1",tarifas!$D$11*(SUMIFS($P$11:$P$8770,$F$11:$F$8770,"=COD1",$B$11:$B$8770,"="&amp;B7685)/COUNTIFS($F$11:$F$8770,"=COD1",$B$11:$B$8770,"="&amp;B7685))/COUNTIFS($A$11:$A$8770,"="&amp;A7685,$F$11:$F$8770,"=COD1"),0)</f>
        <v>0</v>
      </c>
      <c r="U7685" t="e">
        <f>(VLOOKUP(F7685,tarifas!$C$7:$D$10,2,FALSE)+tarifas!$D$21)*datos!P7685</f>
        <v>#N/A</v>
      </c>
      <c r="V7685" t="e">
        <f t="shared" si="1083"/>
        <v>#N/A</v>
      </c>
      <c r="W7685">
        <f t="shared" si="1084"/>
        <v>0</v>
      </c>
    </row>
    <row r="7686" spans="1:23" x14ac:dyDescent="0.25">
      <c r="A7686">
        <f t="shared" si="1077"/>
        <v>315</v>
      </c>
      <c r="B7686">
        <f t="shared" si="1078"/>
        <v>11</v>
      </c>
      <c r="C7686" s="1">
        <f t="shared" si="1085"/>
        <v>41959.791666648052</v>
      </c>
      <c r="D7686" s="7">
        <v>0</v>
      </c>
      <c r="E7686" s="7"/>
      <c r="G7686">
        <v>40</v>
      </c>
      <c r="H7686" s="12">
        <v>211.34158479742203</v>
      </c>
      <c r="I7686" s="13">
        <f>$D$2*tarifas!$D$12/24</f>
        <v>1.4541666666666666</v>
      </c>
      <c r="J7686" s="13" t="e">
        <f>VLOOKUP(E7686&amp;" "&amp;F7686,tarifas!$A$13:$D$20,4,FALSE)*H7686</f>
        <v>#N/A</v>
      </c>
      <c r="K7686" s="13">
        <f>IF(F7686="COD1",tarifas!$D$11*(SUMIFS($H$11:$H$8770,$F$11:$F$8770,"=COD1",$B$11:$B$8770,"="&amp;B7686)/COUNTIFS($F$11:$F$8770,"=COD1",$B$11:$B$8770,"="&amp;B7686))/COUNTIFS($A$11:$A$8770,"="&amp;A7686,$F$11:$F$8770,"=COD1"),0)</f>
        <v>0</v>
      </c>
      <c r="L7686" s="13" t="e">
        <f>(VLOOKUP(F7686,tarifas!$C$7:$D$10,2,FALSE)+tarifas!$D$21)*datos!H7686</f>
        <v>#N/A</v>
      </c>
      <c r="M7686">
        <v>0</v>
      </c>
      <c r="N7686" s="13" t="e">
        <f t="shared" si="1079"/>
        <v>#N/A</v>
      </c>
      <c r="O7686">
        <f t="shared" si="1080"/>
        <v>0</v>
      </c>
      <c r="P7686" s="12">
        <f t="shared" si="1081"/>
        <v>211.34158479742203</v>
      </c>
      <c r="Q7686">
        <f t="shared" si="1082"/>
        <v>0</v>
      </c>
      <c r="R7686">
        <f>$D$2*tarifas!$D$12/24</f>
        <v>1.4541666666666666</v>
      </c>
      <c r="S7686" t="e">
        <f>VLOOKUP(E7686&amp;" "&amp;F7686,tarifas!$A$13:$D$20,4,FALSE)*P7686</f>
        <v>#N/A</v>
      </c>
      <c r="T7686">
        <f>IF(F7686="COD1",tarifas!$D$11*(SUMIFS($P$11:$P$8770,$F$11:$F$8770,"=COD1",$B$11:$B$8770,"="&amp;B7686)/COUNTIFS($F$11:$F$8770,"=COD1",$B$11:$B$8770,"="&amp;B7686))/COUNTIFS($A$11:$A$8770,"="&amp;A7686,$F$11:$F$8770,"=COD1"),0)</f>
        <v>0</v>
      </c>
      <c r="U7686" t="e">
        <f>(VLOOKUP(F7686,tarifas!$C$7:$D$10,2,FALSE)+tarifas!$D$21)*datos!P7686</f>
        <v>#N/A</v>
      </c>
      <c r="V7686" t="e">
        <f t="shared" si="1083"/>
        <v>#N/A</v>
      </c>
      <c r="W7686">
        <f t="shared" si="1084"/>
        <v>0</v>
      </c>
    </row>
    <row r="7687" spans="1:23" x14ac:dyDescent="0.25">
      <c r="A7687">
        <f t="shared" si="1077"/>
        <v>315</v>
      </c>
      <c r="B7687">
        <f t="shared" si="1078"/>
        <v>11</v>
      </c>
      <c r="C7687" s="1">
        <f t="shared" si="1085"/>
        <v>41959.833333314717</v>
      </c>
      <c r="D7687" s="7">
        <v>0</v>
      </c>
      <c r="E7687" s="7"/>
      <c r="G7687">
        <v>38.4</v>
      </c>
      <c r="H7687" s="12">
        <v>227.91408643680214</v>
      </c>
      <c r="I7687" s="13">
        <f>$D$2*tarifas!$D$12/24</f>
        <v>1.4541666666666666</v>
      </c>
      <c r="J7687" s="13" t="e">
        <f>VLOOKUP(E7687&amp;" "&amp;F7687,tarifas!$A$13:$D$20,4,FALSE)*H7687</f>
        <v>#N/A</v>
      </c>
      <c r="K7687" s="13">
        <f>IF(F7687="COD1",tarifas!$D$11*(SUMIFS($H$11:$H$8770,$F$11:$F$8770,"=COD1",$B$11:$B$8770,"="&amp;B7687)/COUNTIFS($F$11:$F$8770,"=COD1",$B$11:$B$8770,"="&amp;B7687))/COUNTIFS($A$11:$A$8770,"="&amp;A7687,$F$11:$F$8770,"=COD1"),0)</f>
        <v>0</v>
      </c>
      <c r="L7687" s="13" t="e">
        <f>(VLOOKUP(F7687,tarifas!$C$7:$D$10,2,FALSE)+tarifas!$D$21)*datos!H7687</f>
        <v>#N/A</v>
      </c>
      <c r="M7687">
        <v>0</v>
      </c>
      <c r="N7687" s="13" t="e">
        <f t="shared" si="1079"/>
        <v>#N/A</v>
      </c>
      <c r="O7687">
        <f t="shared" si="1080"/>
        <v>0</v>
      </c>
      <c r="P7687" s="12">
        <f t="shared" si="1081"/>
        <v>227.91408643680214</v>
      </c>
      <c r="Q7687">
        <f t="shared" si="1082"/>
        <v>0</v>
      </c>
      <c r="R7687">
        <f>$D$2*tarifas!$D$12/24</f>
        <v>1.4541666666666666</v>
      </c>
      <c r="S7687" t="e">
        <f>VLOOKUP(E7687&amp;" "&amp;F7687,tarifas!$A$13:$D$20,4,FALSE)*P7687</f>
        <v>#N/A</v>
      </c>
      <c r="T7687">
        <f>IF(F7687="COD1",tarifas!$D$11*(SUMIFS($P$11:$P$8770,$F$11:$F$8770,"=COD1",$B$11:$B$8770,"="&amp;B7687)/COUNTIFS($F$11:$F$8770,"=COD1",$B$11:$B$8770,"="&amp;B7687))/COUNTIFS($A$11:$A$8770,"="&amp;A7687,$F$11:$F$8770,"=COD1"),0)</f>
        <v>0</v>
      </c>
      <c r="U7687" t="e">
        <f>(VLOOKUP(F7687,tarifas!$C$7:$D$10,2,FALSE)+tarifas!$D$21)*datos!P7687</f>
        <v>#N/A</v>
      </c>
      <c r="V7687" t="e">
        <f t="shared" si="1083"/>
        <v>#N/A</v>
      </c>
      <c r="W7687">
        <f t="shared" si="1084"/>
        <v>0</v>
      </c>
    </row>
    <row r="7688" spans="1:23" x14ac:dyDescent="0.25">
      <c r="A7688">
        <f t="shared" si="1077"/>
        <v>315</v>
      </c>
      <c r="B7688">
        <f t="shared" si="1078"/>
        <v>11</v>
      </c>
      <c r="C7688" s="1">
        <f t="shared" si="1085"/>
        <v>41959.874999981381</v>
      </c>
      <c r="D7688" s="7">
        <v>0</v>
      </c>
      <c r="E7688" s="7"/>
      <c r="G7688">
        <v>35.47</v>
      </c>
      <c r="H7688" s="12">
        <v>231.22051321791966</v>
      </c>
      <c r="I7688" s="13">
        <f>$D$2*tarifas!$D$12/24</f>
        <v>1.4541666666666666</v>
      </c>
      <c r="J7688" s="13" t="e">
        <f>VLOOKUP(E7688&amp;" "&amp;F7688,tarifas!$A$13:$D$20,4,FALSE)*H7688</f>
        <v>#N/A</v>
      </c>
      <c r="K7688" s="13">
        <f>IF(F7688="COD1",tarifas!$D$11*(SUMIFS($H$11:$H$8770,$F$11:$F$8770,"=COD1",$B$11:$B$8770,"="&amp;B7688)/COUNTIFS($F$11:$F$8770,"=COD1",$B$11:$B$8770,"="&amp;B7688))/COUNTIFS($A$11:$A$8770,"="&amp;A7688,$F$11:$F$8770,"=COD1"),0)</f>
        <v>0</v>
      </c>
      <c r="L7688" s="13" t="e">
        <f>(VLOOKUP(F7688,tarifas!$C$7:$D$10,2,FALSE)+tarifas!$D$21)*datos!H7688</f>
        <v>#N/A</v>
      </c>
      <c r="M7688">
        <v>0</v>
      </c>
      <c r="N7688" s="13" t="e">
        <f t="shared" si="1079"/>
        <v>#N/A</v>
      </c>
      <c r="O7688">
        <f t="shared" si="1080"/>
        <v>0</v>
      </c>
      <c r="P7688" s="12">
        <f t="shared" si="1081"/>
        <v>231.22051321791966</v>
      </c>
      <c r="Q7688">
        <f t="shared" si="1082"/>
        <v>0</v>
      </c>
      <c r="R7688">
        <f>$D$2*tarifas!$D$12/24</f>
        <v>1.4541666666666666</v>
      </c>
      <c r="S7688" t="e">
        <f>VLOOKUP(E7688&amp;" "&amp;F7688,tarifas!$A$13:$D$20,4,FALSE)*P7688</f>
        <v>#N/A</v>
      </c>
      <c r="T7688">
        <f>IF(F7688="COD1",tarifas!$D$11*(SUMIFS($P$11:$P$8770,$F$11:$F$8770,"=COD1",$B$11:$B$8770,"="&amp;B7688)/COUNTIFS($F$11:$F$8770,"=COD1",$B$11:$B$8770,"="&amp;B7688))/COUNTIFS($A$11:$A$8770,"="&amp;A7688,$F$11:$F$8770,"=COD1"),0)</f>
        <v>0</v>
      </c>
      <c r="U7688" t="e">
        <f>(VLOOKUP(F7688,tarifas!$C$7:$D$10,2,FALSE)+tarifas!$D$21)*datos!P7688</f>
        <v>#N/A</v>
      </c>
      <c r="V7688" t="e">
        <f t="shared" si="1083"/>
        <v>#N/A</v>
      </c>
      <c r="W7688">
        <f t="shared" si="1084"/>
        <v>0</v>
      </c>
    </row>
    <row r="7689" spans="1:23" x14ac:dyDescent="0.25">
      <c r="A7689">
        <f t="shared" si="1077"/>
        <v>315</v>
      </c>
      <c r="B7689">
        <f t="shared" si="1078"/>
        <v>11</v>
      </c>
      <c r="C7689" s="1">
        <f t="shared" si="1085"/>
        <v>41959.916666648045</v>
      </c>
      <c r="D7689" s="7">
        <v>0</v>
      </c>
      <c r="E7689" s="7"/>
      <c r="G7689">
        <v>33.04</v>
      </c>
      <c r="H7689" s="12">
        <v>232.4796094821522</v>
      </c>
      <c r="I7689" s="13">
        <f>$D$2*tarifas!$D$12/24</f>
        <v>1.4541666666666666</v>
      </c>
      <c r="J7689" s="13" t="e">
        <f>VLOOKUP(E7689&amp;" "&amp;F7689,tarifas!$A$13:$D$20,4,FALSE)*H7689</f>
        <v>#N/A</v>
      </c>
      <c r="K7689" s="13">
        <f>IF(F7689="COD1",tarifas!$D$11*(SUMIFS($H$11:$H$8770,$F$11:$F$8770,"=COD1",$B$11:$B$8770,"="&amp;B7689)/COUNTIFS($F$11:$F$8770,"=COD1",$B$11:$B$8770,"="&amp;B7689))/COUNTIFS($A$11:$A$8770,"="&amp;A7689,$F$11:$F$8770,"=COD1"),0)</f>
        <v>0</v>
      </c>
      <c r="L7689" s="13" t="e">
        <f>(VLOOKUP(F7689,tarifas!$C$7:$D$10,2,FALSE)+tarifas!$D$21)*datos!H7689</f>
        <v>#N/A</v>
      </c>
      <c r="M7689">
        <v>0</v>
      </c>
      <c r="N7689" s="13" t="e">
        <f t="shared" si="1079"/>
        <v>#N/A</v>
      </c>
      <c r="O7689">
        <f t="shared" si="1080"/>
        <v>0</v>
      </c>
      <c r="P7689" s="12">
        <f t="shared" si="1081"/>
        <v>232.4796094821522</v>
      </c>
      <c r="Q7689">
        <f t="shared" si="1082"/>
        <v>0</v>
      </c>
      <c r="R7689">
        <f>$D$2*tarifas!$D$12/24</f>
        <v>1.4541666666666666</v>
      </c>
      <c r="S7689" t="e">
        <f>VLOOKUP(E7689&amp;" "&amp;F7689,tarifas!$A$13:$D$20,4,FALSE)*P7689</f>
        <v>#N/A</v>
      </c>
      <c r="T7689">
        <f>IF(F7689="COD1",tarifas!$D$11*(SUMIFS($P$11:$P$8770,$F$11:$F$8770,"=COD1",$B$11:$B$8770,"="&amp;B7689)/COUNTIFS($F$11:$F$8770,"=COD1",$B$11:$B$8770,"="&amp;B7689))/COUNTIFS($A$11:$A$8770,"="&amp;A7689,$F$11:$F$8770,"=COD1"),0)</f>
        <v>0</v>
      </c>
      <c r="U7689" t="e">
        <f>(VLOOKUP(F7689,tarifas!$C$7:$D$10,2,FALSE)+tarifas!$D$21)*datos!P7689</f>
        <v>#N/A</v>
      </c>
      <c r="V7689" t="e">
        <f t="shared" si="1083"/>
        <v>#N/A</v>
      </c>
      <c r="W7689">
        <f t="shared" si="1084"/>
        <v>0</v>
      </c>
    </row>
    <row r="7690" spans="1:23" x14ac:dyDescent="0.25">
      <c r="A7690">
        <f t="shared" si="1077"/>
        <v>315</v>
      </c>
      <c r="B7690">
        <f t="shared" si="1078"/>
        <v>11</v>
      </c>
      <c r="C7690" s="1">
        <f t="shared" si="1085"/>
        <v>41959.958333314709</v>
      </c>
      <c r="D7690" s="7">
        <v>0</v>
      </c>
      <c r="E7690" s="7"/>
      <c r="G7690">
        <v>28.74</v>
      </c>
      <c r="H7690" s="12">
        <v>232.00991943141349</v>
      </c>
      <c r="I7690" s="13">
        <f>$D$2*tarifas!$D$12/24</f>
        <v>1.4541666666666666</v>
      </c>
      <c r="J7690" s="13" t="e">
        <f>VLOOKUP(E7690&amp;" "&amp;F7690,tarifas!$A$13:$D$20,4,FALSE)*H7690</f>
        <v>#N/A</v>
      </c>
      <c r="K7690" s="13">
        <f>IF(F7690="COD1",tarifas!$D$11*(SUMIFS($H$11:$H$8770,$F$11:$F$8770,"=COD1",$B$11:$B$8770,"="&amp;B7690)/COUNTIFS($F$11:$F$8770,"=COD1",$B$11:$B$8770,"="&amp;B7690))/COUNTIFS($A$11:$A$8770,"="&amp;A7690,$F$11:$F$8770,"=COD1"),0)</f>
        <v>0</v>
      </c>
      <c r="L7690" s="13" t="e">
        <f>(VLOOKUP(F7690,tarifas!$C$7:$D$10,2,FALSE)+tarifas!$D$21)*datos!H7690</f>
        <v>#N/A</v>
      </c>
      <c r="M7690">
        <v>0</v>
      </c>
      <c r="N7690" s="13" t="e">
        <f t="shared" si="1079"/>
        <v>#N/A</v>
      </c>
      <c r="O7690">
        <f t="shared" si="1080"/>
        <v>0</v>
      </c>
      <c r="P7690" s="12">
        <f t="shared" si="1081"/>
        <v>232.00991943141349</v>
      </c>
      <c r="Q7690">
        <f t="shared" si="1082"/>
        <v>0</v>
      </c>
      <c r="R7690">
        <f>$D$2*tarifas!$D$12/24</f>
        <v>1.4541666666666666</v>
      </c>
      <c r="S7690" t="e">
        <f>VLOOKUP(E7690&amp;" "&amp;F7690,tarifas!$A$13:$D$20,4,FALSE)*P7690</f>
        <v>#N/A</v>
      </c>
      <c r="T7690">
        <f>IF(F7690="COD1",tarifas!$D$11*(SUMIFS($P$11:$P$8770,$F$11:$F$8770,"=COD1",$B$11:$B$8770,"="&amp;B7690)/COUNTIFS($F$11:$F$8770,"=COD1",$B$11:$B$8770,"="&amp;B7690))/COUNTIFS($A$11:$A$8770,"="&amp;A7690,$F$11:$F$8770,"=COD1"),0)</f>
        <v>0</v>
      </c>
      <c r="U7690" t="e">
        <f>(VLOOKUP(F7690,tarifas!$C$7:$D$10,2,FALSE)+tarifas!$D$21)*datos!P7690</f>
        <v>#N/A</v>
      </c>
      <c r="V7690" t="e">
        <f t="shared" si="1083"/>
        <v>#N/A</v>
      </c>
      <c r="W7690">
        <f t="shared" si="1084"/>
        <v>0</v>
      </c>
    </row>
    <row r="7691" spans="1:23" x14ac:dyDescent="0.25">
      <c r="A7691">
        <f t="shared" si="1077"/>
        <v>316</v>
      </c>
      <c r="B7691">
        <f t="shared" si="1078"/>
        <v>11</v>
      </c>
      <c r="C7691" s="1">
        <f t="shared" si="1085"/>
        <v>41959.999999981374</v>
      </c>
      <c r="D7691" s="7">
        <v>0</v>
      </c>
      <c r="E7691" s="7"/>
      <c r="G7691">
        <v>24.49</v>
      </c>
      <c r="H7691" s="12">
        <v>227.0218795194682</v>
      </c>
      <c r="I7691" s="13">
        <f>$D$2*tarifas!$D$12/24</f>
        <v>1.4541666666666666</v>
      </c>
      <c r="J7691" s="13" t="e">
        <f>VLOOKUP(E7691&amp;" "&amp;F7691,tarifas!$A$13:$D$20,4,FALSE)*H7691</f>
        <v>#N/A</v>
      </c>
      <c r="K7691" s="13">
        <f>IF(F7691="COD1",tarifas!$D$11*(SUMIFS($H$11:$H$8770,$F$11:$F$8770,"=COD1",$B$11:$B$8770,"="&amp;B7691)/COUNTIFS($F$11:$F$8770,"=COD1",$B$11:$B$8770,"="&amp;B7691))/COUNTIFS($A$11:$A$8770,"="&amp;A7691,$F$11:$F$8770,"=COD1"),0)</f>
        <v>0</v>
      </c>
      <c r="L7691" s="13" t="e">
        <f>(VLOOKUP(F7691,tarifas!$C$7:$D$10,2,FALSE)+tarifas!$D$21)*datos!H7691</f>
        <v>#N/A</v>
      </c>
      <c r="M7691">
        <v>0</v>
      </c>
      <c r="N7691" s="13" t="e">
        <f t="shared" si="1079"/>
        <v>#N/A</v>
      </c>
      <c r="O7691">
        <f t="shared" si="1080"/>
        <v>0</v>
      </c>
      <c r="P7691" s="12">
        <f t="shared" si="1081"/>
        <v>227.0218795194682</v>
      </c>
      <c r="Q7691">
        <f t="shared" si="1082"/>
        <v>0</v>
      </c>
      <c r="R7691">
        <f>$D$2*tarifas!$D$12/24</f>
        <v>1.4541666666666666</v>
      </c>
      <c r="S7691" t="e">
        <f>VLOOKUP(E7691&amp;" "&amp;F7691,tarifas!$A$13:$D$20,4,FALSE)*P7691</f>
        <v>#N/A</v>
      </c>
      <c r="T7691">
        <f>IF(F7691="COD1",tarifas!$D$11*(SUMIFS($P$11:$P$8770,$F$11:$F$8770,"=COD1",$B$11:$B$8770,"="&amp;B7691)/COUNTIFS($F$11:$F$8770,"=COD1",$B$11:$B$8770,"="&amp;B7691))/COUNTIFS($A$11:$A$8770,"="&amp;A7691,$F$11:$F$8770,"=COD1"),0)</f>
        <v>0</v>
      </c>
      <c r="U7691" t="e">
        <f>(VLOOKUP(F7691,tarifas!$C$7:$D$10,2,FALSE)+tarifas!$D$21)*datos!P7691</f>
        <v>#N/A</v>
      </c>
      <c r="V7691" t="e">
        <f t="shared" si="1083"/>
        <v>#N/A</v>
      </c>
      <c r="W7691">
        <f t="shared" si="1084"/>
        <v>0</v>
      </c>
    </row>
    <row r="7692" spans="1:23" x14ac:dyDescent="0.25">
      <c r="A7692">
        <f t="shared" ref="A7692:A7755" si="1086">DAYS360($C$11,C7692)</f>
        <v>316</v>
      </c>
      <c r="B7692">
        <f t="shared" ref="B7692:B7755" si="1087">MONTH(C7692)</f>
        <v>11</v>
      </c>
      <c r="C7692" s="1">
        <f t="shared" si="1085"/>
        <v>41960.041666648038</v>
      </c>
      <c r="D7692" s="7">
        <v>0</v>
      </c>
      <c r="E7692" s="7"/>
      <c r="G7692">
        <v>19.989999999999998</v>
      </c>
      <c r="H7692" s="12">
        <v>225.76444630475967</v>
      </c>
      <c r="I7692" s="13">
        <f>$D$2*tarifas!$D$12/24</f>
        <v>1.4541666666666666</v>
      </c>
      <c r="J7692" s="13" t="e">
        <f>VLOOKUP(E7692&amp;" "&amp;F7692,tarifas!$A$13:$D$20,4,FALSE)*H7692</f>
        <v>#N/A</v>
      </c>
      <c r="K7692" s="13">
        <f>IF(F7692="COD1",tarifas!$D$11*(SUMIFS($H$11:$H$8770,$F$11:$F$8770,"=COD1",$B$11:$B$8770,"="&amp;B7692)/COUNTIFS($F$11:$F$8770,"=COD1",$B$11:$B$8770,"="&amp;B7692))/COUNTIFS($A$11:$A$8770,"="&amp;A7692,$F$11:$F$8770,"=COD1"),0)</f>
        <v>0</v>
      </c>
      <c r="L7692" s="13" t="e">
        <f>(VLOOKUP(F7692,tarifas!$C$7:$D$10,2,FALSE)+tarifas!$D$21)*datos!H7692</f>
        <v>#N/A</v>
      </c>
      <c r="M7692">
        <v>0</v>
      </c>
      <c r="N7692" s="13" t="e">
        <f t="shared" ref="N7692:N7755" si="1088">(I7692+J7692+K7692+L7692)*1.23</f>
        <v>#N/A</v>
      </c>
      <c r="O7692">
        <f t="shared" ref="O7692:O7755" si="1089">IF(M7692&lt;H7692,M7692,H7692)</f>
        <v>0</v>
      </c>
      <c r="P7692" s="12">
        <f t="shared" ref="P7692:P7755" si="1090">H7692-O7692</f>
        <v>225.76444630475967</v>
      </c>
      <c r="Q7692">
        <f t="shared" ref="Q7692:Q7755" si="1091">IF(M7692&lt;H7692,0,M7692-H7692)</f>
        <v>0</v>
      </c>
      <c r="R7692">
        <f>$D$2*tarifas!$D$12/24</f>
        <v>1.4541666666666666</v>
      </c>
      <c r="S7692" t="e">
        <f>VLOOKUP(E7692&amp;" "&amp;F7692,tarifas!$A$13:$D$20,4,FALSE)*P7692</f>
        <v>#N/A</v>
      </c>
      <c r="T7692">
        <f>IF(F7692="COD1",tarifas!$D$11*(SUMIFS($P$11:$P$8770,$F$11:$F$8770,"=COD1",$B$11:$B$8770,"="&amp;B7692)/COUNTIFS($F$11:$F$8770,"=COD1",$B$11:$B$8770,"="&amp;B7692))/COUNTIFS($A$11:$A$8770,"="&amp;A7692,$F$11:$F$8770,"=COD1"),0)</f>
        <v>0</v>
      </c>
      <c r="U7692" t="e">
        <f>(VLOOKUP(F7692,tarifas!$C$7:$D$10,2,FALSE)+tarifas!$D$21)*datos!P7692</f>
        <v>#N/A</v>
      </c>
      <c r="V7692" t="e">
        <f t="shared" ref="V7692:V7755" si="1092">(R7692+S7692+T7692+U7692)*1.23</f>
        <v>#N/A</v>
      </c>
      <c r="W7692">
        <f t="shared" ref="W7692:W7755" si="1093">0.9*G7692/1000*Q7692</f>
        <v>0</v>
      </c>
    </row>
    <row r="7693" spans="1:23" x14ac:dyDescent="0.25">
      <c r="A7693">
        <f t="shared" si="1086"/>
        <v>316</v>
      </c>
      <c r="B7693">
        <f t="shared" si="1087"/>
        <v>11</v>
      </c>
      <c r="C7693" s="1">
        <f t="shared" ref="C7693:C7756" si="1094">+C7692+1/24</f>
        <v>41960.083333314702</v>
      </c>
      <c r="D7693" s="7">
        <v>0</v>
      </c>
      <c r="E7693" s="7"/>
      <c r="G7693">
        <v>10.14</v>
      </c>
      <c r="H7693" s="12">
        <v>222.56235347114935</v>
      </c>
      <c r="I7693" s="13">
        <f>$D$2*tarifas!$D$12/24</f>
        <v>1.4541666666666666</v>
      </c>
      <c r="J7693" s="13" t="e">
        <f>VLOOKUP(E7693&amp;" "&amp;F7693,tarifas!$A$13:$D$20,4,FALSE)*H7693</f>
        <v>#N/A</v>
      </c>
      <c r="K7693" s="13">
        <f>IF(F7693="COD1",tarifas!$D$11*(SUMIFS($H$11:$H$8770,$F$11:$F$8770,"=COD1",$B$11:$B$8770,"="&amp;B7693)/COUNTIFS($F$11:$F$8770,"=COD1",$B$11:$B$8770,"="&amp;B7693))/COUNTIFS($A$11:$A$8770,"="&amp;A7693,$F$11:$F$8770,"=COD1"),0)</f>
        <v>0</v>
      </c>
      <c r="L7693" s="13" t="e">
        <f>(VLOOKUP(F7693,tarifas!$C$7:$D$10,2,FALSE)+tarifas!$D$21)*datos!H7693</f>
        <v>#N/A</v>
      </c>
      <c r="M7693">
        <v>0</v>
      </c>
      <c r="N7693" s="13" t="e">
        <f t="shared" si="1088"/>
        <v>#N/A</v>
      </c>
      <c r="O7693">
        <f t="shared" si="1089"/>
        <v>0</v>
      </c>
      <c r="P7693" s="12">
        <f t="shared" si="1090"/>
        <v>222.56235347114935</v>
      </c>
      <c r="Q7693">
        <f t="shared" si="1091"/>
        <v>0</v>
      </c>
      <c r="R7693">
        <f>$D$2*tarifas!$D$12/24</f>
        <v>1.4541666666666666</v>
      </c>
      <c r="S7693" t="e">
        <f>VLOOKUP(E7693&amp;" "&amp;F7693,tarifas!$A$13:$D$20,4,FALSE)*P7693</f>
        <v>#N/A</v>
      </c>
      <c r="T7693">
        <f>IF(F7693="COD1",tarifas!$D$11*(SUMIFS($P$11:$P$8770,$F$11:$F$8770,"=COD1",$B$11:$B$8770,"="&amp;B7693)/COUNTIFS($F$11:$F$8770,"=COD1",$B$11:$B$8770,"="&amp;B7693))/COUNTIFS($A$11:$A$8770,"="&amp;A7693,$F$11:$F$8770,"=COD1"),0)</f>
        <v>0</v>
      </c>
      <c r="U7693" t="e">
        <f>(VLOOKUP(F7693,tarifas!$C$7:$D$10,2,FALSE)+tarifas!$D$21)*datos!P7693</f>
        <v>#N/A</v>
      </c>
      <c r="V7693" t="e">
        <f t="shared" si="1092"/>
        <v>#N/A</v>
      </c>
      <c r="W7693">
        <f t="shared" si="1093"/>
        <v>0</v>
      </c>
    </row>
    <row r="7694" spans="1:23" x14ac:dyDescent="0.25">
      <c r="A7694">
        <f t="shared" si="1086"/>
        <v>316</v>
      </c>
      <c r="B7694">
        <f t="shared" si="1087"/>
        <v>11</v>
      </c>
      <c r="C7694" s="1">
        <f t="shared" si="1094"/>
        <v>41960.124999981366</v>
      </c>
      <c r="D7694" s="7">
        <v>0</v>
      </c>
      <c r="E7694" s="7"/>
      <c r="G7694">
        <v>12.8</v>
      </c>
      <c r="H7694" s="12">
        <v>219.91287181987309</v>
      </c>
      <c r="I7694" s="13">
        <f>$D$2*tarifas!$D$12/24</f>
        <v>1.4541666666666666</v>
      </c>
      <c r="J7694" s="13" t="e">
        <f>VLOOKUP(E7694&amp;" "&amp;F7694,tarifas!$A$13:$D$20,4,FALSE)*H7694</f>
        <v>#N/A</v>
      </c>
      <c r="K7694" s="13">
        <f>IF(F7694="COD1",tarifas!$D$11*(SUMIFS($H$11:$H$8770,$F$11:$F$8770,"=COD1",$B$11:$B$8770,"="&amp;B7694)/COUNTIFS($F$11:$F$8770,"=COD1",$B$11:$B$8770,"="&amp;B7694))/COUNTIFS($A$11:$A$8770,"="&amp;A7694,$F$11:$F$8770,"=COD1"),0)</f>
        <v>0</v>
      </c>
      <c r="L7694" s="13" t="e">
        <f>(VLOOKUP(F7694,tarifas!$C$7:$D$10,2,FALSE)+tarifas!$D$21)*datos!H7694</f>
        <v>#N/A</v>
      </c>
      <c r="M7694">
        <v>0</v>
      </c>
      <c r="N7694" s="13" t="e">
        <f t="shared" si="1088"/>
        <v>#N/A</v>
      </c>
      <c r="O7694">
        <f t="shared" si="1089"/>
        <v>0</v>
      </c>
      <c r="P7694" s="12">
        <f t="shared" si="1090"/>
        <v>219.91287181987309</v>
      </c>
      <c r="Q7694">
        <f t="shared" si="1091"/>
        <v>0</v>
      </c>
      <c r="R7694">
        <f>$D$2*tarifas!$D$12/24</f>
        <v>1.4541666666666666</v>
      </c>
      <c r="S7694" t="e">
        <f>VLOOKUP(E7694&amp;" "&amp;F7694,tarifas!$A$13:$D$20,4,FALSE)*P7694</f>
        <v>#N/A</v>
      </c>
      <c r="T7694">
        <f>IF(F7694="COD1",tarifas!$D$11*(SUMIFS($P$11:$P$8770,$F$11:$F$8770,"=COD1",$B$11:$B$8770,"="&amp;B7694)/COUNTIFS($F$11:$F$8770,"=COD1",$B$11:$B$8770,"="&amp;B7694))/COUNTIFS($A$11:$A$8770,"="&amp;A7694,$F$11:$F$8770,"=COD1"),0)</f>
        <v>0</v>
      </c>
      <c r="U7694" t="e">
        <f>(VLOOKUP(F7694,tarifas!$C$7:$D$10,2,FALSE)+tarifas!$D$21)*datos!P7694</f>
        <v>#N/A</v>
      </c>
      <c r="V7694" t="e">
        <f t="shared" si="1092"/>
        <v>#N/A</v>
      </c>
      <c r="W7694">
        <f t="shared" si="1093"/>
        <v>0</v>
      </c>
    </row>
    <row r="7695" spans="1:23" x14ac:dyDescent="0.25">
      <c r="A7695">
        <f t="shared" si="1086"/>
        <v>316</v>
      </c>
      <c r="B7695">
        <f t="shared" si="1087"/>
        <v>11</v>
      </c>
      <c r="C7695" s="1">
        <f t="shared" si="1094"/>
        <v>41960.166666648031</v>
      </c>
      <c r="D7695" s="7">
        <v>0</v>
      </c>
      <c r="E7695" s="7"/>
      <c r="G7695">
        <v>12.8</v>
      </c>
      <c r="H7695" s="12">
        <v>219.02537231938066</v>
      </c>
      <c r="I7695" s="13">
        <f>$D$2*tarifas!$D$12/24</f>
        <v>1.4541666666666666</v>
      </c>
      <c r="J7695" s="13" t="e">
        <f>VLOOKUP(E7695&amp;" "&amp;F7695,tarifas!$A$13:$D$20,4,FALSE)*H7695</f>
        <v>#N/A</v>
      </c>
      <c r="K7695" s="13">
        <f>IF(F7695="COD1",tarifas!$D$11*(SUMIFS($H$11:$H$8770,$F$11:$F$8770,"=COD1",$B$11:$B$8770,"="&amp;B7695)/COUNTIFS($F$11:$F$8770,"=COD1",$B$11:$B$8770,"="&amp;B7695))/COUNTIFS($A$11:$A$8770,"="&amp;A7695,$F$11:$F$8770,"=COD1"),0)</f>
        <v>0</v>
      </c>
      <c r="L7695" s="13" t="e">
        <f>(VLOOKUP(F7695,tarifas!$C$7:$D$10,2,FALSE)+tarifas!$D$21)*datos!H7695</f>
        <v>#N/A</v>
      </c>
      <c r="M7695">
        <v>0</v>
      </c>
      <c r="N7695" s="13" t="e">
        <f t="shared" si="1088"/>
        <v>#N/A</v>
      </c>
      <c r="O7695">
        <f t="shared" si="1089"/>
        <v>0</v>
      </c>
      <c r="P7695" s="12">
        <f t="shared" si="1090"/>
        <v>219.02537231938066</v>
      </c>
      <c r="Q7695">
        <f t="shared" si="1091"/>
        <v>0</v>
      </c>
      <c r="R7695">
        <f>$D$2*tarifas!$D$12/24</f>
        <v>1.4541666666666666</v>
      </c>
      <c r="S7695" t="e">
        <f>VLOOKUP(E7695&amp;" "&amp;F7695,tarifas!$A$13:$D$20,4,FALSE)*P7695</f>
        <v>#N/A</v>
      </c>
      <c r="T7695">
        <f>IF(F7695="COD1",tarifas!$D$11*(SUMIFS($P$11:$P$8770,$F$11:$F$8770,"=COD1",$B$11:$B$8770,"="&amp;B7695)/COUNTIFS($F$11:$F$8770,"=COD1",$B$11:$B$8770,"="&amp;B7695))/COUNTIFS($A$11:$A$8770,"="&amp;A7695,$F$11:$F$8770,"=COD1"),0)</f>
        <v>0</v>
      </c>
      <c r="U7695" t="e">
        <f>(VLOOKUP(F7695,tarifas!$C$7:$D$10,2,FALSE)+tarifas!$D$21)*datos!P7695</f>
        <v>#N/A</v>
      </c>
      <c r="V7695" t="e">
        <f t="shared" si="1092"/>
        <v>#N/A</v>
      </c>
      <c r="W7695">
        <f t="shared" si="1093"/>
        <v>0</v>
      </c>
    </row>
    <row r="7696" spans="1:23" x14ac:dyDescent="0.25">
      <c r="A7696">
        <f t="shared" si="1086"/>
        <v>316</v>
      </c>
      <c r="B7696">
        <f t="shared" si="1087"/>
        <v>11</v>
      </c>
      <c r="C7696" s="1">
        <f t="shared" si="1094"/>
        <v>41960.208333314695</v>
      </c>
      <c r="D7696" s="7">
        <v>0</v>
      </c>
      <c r="E7696" s="7"/>
      <c r="G7696">
        <v>16.100000000000001</v>
      </c>
      <c r="H7696" s="12">
        <v>221.42532560591005</v>
      </c>
      <c r="I7696" s="13">
        <f>$D$2*tarifas!$D$12/24</f>
        <v>1.4541666666666666</v>
      </c>
      <c r="J7696" s="13" t="e">
        <f>VLOOKUP(E7696&amp;" "&amp;F7696,tarifas!$A$13:$D$20,4,FALSE)*H7696</f>
        <v>#N/A</v>
      </c>
      <c r="K7696" s="13">
        <f>IF(F7696="COD1",tarifas!$D$11*(SUMIFS($H$11:$H$8770,$F$11:$F$8770,"=COD1",$B$11:$B$8770,"="&amp;B7696)/COUNTIFS($F$11:$F$8770,"=COD1",$B$11:$B$8770,"="&amp;B7696))/COUNTIFS($A$11:$A$8770,"="&amp;A7696,$F$11:$F$8770,"=COD1"),0)</f>
        <v>0</v>
      </c>
      <c r="L7696" s="13" t="e">
        <f>(VLOOKUP(F7696,tarifas!$C$7:$D$10,2,FALSE)+tarifas!$D$21)*datos!H7696</f>
        <v>#N/A</v>
      </c>
      <c r="M7696">
        <v>0</v>
      </c>
      <c r="N7696" s="13" t="e">
        <f t="shared" si="1088"/>
        <v>#N/A</v>
      </c>
      <c r="O7696">
        <f t="shared" si="1089"/>
        <v>0</v>
      </c>
      <c r="P7696" s="12">
        <f t="shared" si="1090"/>
        <v>221.42532560591005</v>
      </c>
      <c r="Q7696">
        <f t="shared" si="1091"/>
        <v>0</v>
      </c>
      <c r="R7696">
        <f>$D$2*tarifas!$D$12/24</f>
        <v>1.4541666666666666</v>
      </c>
      <c r="S7696" t="e">
        <f>VLOOKUP(E7696&amp;" "&amp;F7696,tarifas!$A$13:$D$20,4,FALSE)*P7696</f>
        <v>#N/A</v>
      </c>
      <c r="T7696">
        <f>IF(F7696="COD1",tarifas!$D$11*(SUMIFS($P$11:$P$8770,$F$11:$F$8770,"=COD1",$B$11:$B$8770,"="&amp;B7696)/COUNTIFS($F$11:$F$8770,"=COD1",$B$11:$B$8770,"="&amp;B7696))/COUNTIFS($A$11:$A$8770,"="&amp;A7696,$F$11:$F$8770,"=COD1"),0)</f>
        <v>0</v>
      </c>
      <c r="U7696" t="e">
        <f>(VLOOKUP(F7696,tarifas!$C$7:$D$10,2,FALSE)+tarifas!$D$21)*datos!P7696</f>
        <v>#N/A</v>
      </c>
      <c r="V7696" t="e">
        <f t="shared" si="1092"/>
        <v>#N/A</v>
      </c>
      <c r="W7696">
        <f t="shared" si="1093"/>
        <v>0</v>
      </c>
    </row>
    <row r="7697" spans="1:23" x14ac:dyDescent="0.25">
      <c r="A7697">
        <f t="shared" si="1086"/>
        <v>316</v>
      </c>
      <c r="B7697">
        <f t="shared" si="1087"/>
        <v>11</v>
      </c>
      <c r="C7697" s="1">
        <f t="shared" si="1094"/>
        <v>41960.249999981359</v>
      </c>
      <c r="D7697" s="7">
        <v>0</v>
      </c>
      <c r="E7697" s="7"/>
      <c r="G7697">
        <v>25.3</v>
      </c>
      <c r="H7697" s="12">
        <v>216.01356084642677</v>
      </c>
      <c r="I7697" s="13">
        <f>$D$2*tarifas!$D$12/24</f>
        <v>1.4541666666666666</v>
      </c>
      <c r="J7697" s="13" t="e">
        <f>VLOOKUP(E7697&amp;" "&amp;F7697,tarifas!$A$13:$D$20,4,FALSE)*H7697</f>
        <v>#N/A</v>
      </c>
      <c r="K7697" s="13">
        <f>IF(F7697="COD1",tarifas!$D$11*(SUMIFS($H$11:$H$8770,$F$11:$F$8770,"=COD1",$B$11:$B$8770,"="&amp;B7697)/COUNTIFS($F$11:$F$8770,"=COD1",$B$11:$B$8770,"="&amp;B7697))/COUNTIFS($A$11:$A$8770,"="&amp;A7697,$F$11:$F$8770,"=COD1"),0)</f>
        <v>0</v>
      </c>
      <c r="L7697" s="13" t="e">
        <f>(VLOOKUP(F7697,tarifas!$C$7:$D$10,2,FALSE)+tarifas!$D$21)*datos!H7697</f>
        <v>#N/A</v>
      </c>
      <c r="M7697">
        <v>0</v>
      </c>
      <c r="N7697" s="13" t="e">
        <f t="shared" si="1088"/>
        <v>#N/A</v>
      </c>
      <c r="O7697">
        <f t="shared" si="1089"/>
        <v>0</v>
      </c>
      <c r="P7697" s="12">
        <f t="shared" si="1090"/>
        <v>216.01356084642677</v>
      </c>
      <c r="Q7697">
        <f t="shared" si="1091"/>
        <v>0</v>
      </c>
      <c r="R7697">
        <f>$D$2*tarifas!$D$12/24</f>
        <v>1.4541666666666666</v>
      </c>
      <c r="S7697" t="e">
        <f>VLOOKUP(E7697&amp;" "&amp;F7697,tarifas!$A$13:$D$20,4,FALSE)*P7697</f>
        <v>#N/A</v>
      </c>
      <c r="T7697">
        <f>IF(F7697="COD1",tarifas!$D$11*(SUMIFS($P$11:$P$8770,$F$11:$F$8770,"=COD1",$B$11:$B$8770,"="&amp;B7697)/COUNTIFS($F$11:$F$8770,"=COD1",$B$11:$B$8770,"="&amp;B7697))/COUNTIFS($A$11:$A$8770,"="&amp;A7697,$F$11:$F$8770,"=COD1"),0)</f>
        <v>0</v>
      </c>
      <c r="U7697" t="e">
        <f>(VLOOKUP(F7697,tarifas!$C$7:$D$10,2,FALSE)+tarifas!$D$21)*datos!P7697</f>
        <v>#N/A</v>
      </c>
      <c r="V7697" t="e">
        <f t="shared" si="1092"/>
        <v>#N/A</v>
      </c>
      <c r="W7697">
        <f t="shared" si="1093"/>
        <v>0</v>
      </c>
    </row>
    <row r="7698" spans="1:23" x14ac:dyDescent="0.25">
      <c r="A7698">
        <f t="shared" si="1086"/>
        <v>316</v>
      </c>
      <c r="B7698">
        <f t="shared" si="1087"/>
        <v>11</v>
      </c>
      <c r="C7698" s="1">
        <f t="shared" si="1094"/>
        <v>41960.291666648023</v>
      </c>
      <c r="D7698" s="7">
        <v>0</v>
      </c>
      <c r="E7698" s="7"/>
      <c r="G7698">
        <v>45.07</v>
      </c>
      <c r="H7698" s="12">
        <v>207.81637741381687</v>
      </c>
      <c r="I7698" s="13">
        <f>$D$2*tarifas!$D$12/24</f>
        <v>1.4541666666666666</v>
      </c>
      <c r="J7698" s="13" t="e">
        <f>VLOOKUP(E7698&amp;" "&amp;F7698,tarifas!$A$13:$D$20,4,FALSE)*H7698</f>
        <v>#N/A</v>
      </c>
      <c r="K7698" s="13">
        <f>IF(F7698="COD1",tarifas!$D$11*(SUMIFS($H$11:$H$8770,$F$11:$F$8770,"=COD1",$B$11:$B$8770,"="&amp;B7698)/COUNTIFS($F$11:$F$8770,"=COD1",$B$11:$B$8770,"="&amp;B7698))/COUNTIFS($A$11:$A$8770,"="&amp;A7698,$F$11:$F$8770,"=COD1"),0)</f>
        <v>0</v>
      </c>
      <c r="L7698" s="13" t="e">
        <f>(VLOOKUP(F7698,tarifas!$C$7:$D$10,2,FALSE)+tarifas!$D$21)*datos!H7698</f>
        <v>#N/A</v>
      </c>
      <c r="M7698">
        <v>57.434959999999997</v>
      </c>
      <c r="N7698" s="13" t="e">
        <f t="shared" si="1088"/>
        <v>#N/A</v>
      </c>
      <c r="O7698">
        <f t="shared" si="1089"/>
        <v>57.434959999999997</v>
      </c>
      <c r="P7698" s="12">
        <f t="shared" si="1090"/>
        <v>150.38141741381688</v>
      </c>
      <c r="Q7698">
        <f t="shared" si="1091"/>
        <v>0</v>
      </c>
      <c r="R7698">
        <f>$D$2*tarifas!$D$12/24</f>
        <v>1.4541666666666666</v>
      </c>
      <c r="S7698" t="e">
        <f>VLOOKUP(E7698&amp;" "&amp;F7698,tarifas!$A$13:$D$20,4,FALSE)*P7698</f>
        <v>#N/A</v>
      </c>
      <c r="T7698">
        <f>IF(F7698="COD1",tarifas!$D$11*(SUMIFS($P$11:$P$8770,$F$11:$F$8770,"=COD1",$B$11:$B$8770,"="&amp;B7698)/COUNTIFS($F$11:$F$8770,"=COD1",$B$11:$B$8770,"="&amp;B7698))/COUNTIFS($A$11:$A$8770,"="&amp;A7698,$F$11:$F$8770,"=COD1"),0)</f>
        <v>0</v>
      </c>
      <c r="U7698" t="e">
        <f>(VLOOKUP(F7698,tarifas!$C$7:$D$10,2,FALSE)+tarifas!$D$21)*datos!P7698</f>
        <v>#N/A</v>
      </c>
      <c r="V7698" t="e">
        <f t="shared" si="1092"/>
        <v>#N/A</v>
      </c>
      <c r="W7698">
        <f t="shared" si="1093"/>
        <v>0</v>
      </c>
    </row>
    <row r="7699" spans="1:23" x14ac:dyDescent="0.25">
      <c r="A7699">
        <f t="shared" si="1086"/>
        <v>316</v>
      </c>
      <c r="B7699">
        <f t="shared" si="1087"/>
        <v>11</v>
      </c>
      <c r="C7699" s="1">
        <f t="shared" si="1094"/>
        <v>41960.333333314687</v>
      </c>
      <c r="D7699" s="7">
        <v>0</v>
      </c>
      <c r="E7699" s="7"/>
      <c r="G7699">
        <v>54.29</v>
      </c>
      <c r="H7699" s="12">
        <v>274.63882241276258</v>
      </c>
      <c r="I7699" s="13">
        <f>$D$2*tarifas!$D$12/24</f>
        <v>1.4541666666666666</v>
      </c>
      <c r="J7699" s="13" t="e">
        <f>VLOOKUP(E7699&amp;" "&amp;F7699,tarifas!$A$13:$D$20,4,FALSE)*H7699</f>
        <v>#N/A</v>
      </c>
      <c r="K7699" s="13">
        <f>IF(F7699="COD1",tarifas!$D$11*(SUMIFS($H$11:$H$8770,$F$11:$F$8770,"=COD1",$B$11:$B$8770,"="&amp;B7699)/COUNTIFS($F$11:$F$8770,"=COD1",$B$11:$B$8770,"="&amp;B7699))/COUNTIFS($A$11:$A$8770,"="&amp;A7699,$F$11:$F$8770,"=COD1"),0)</f>
        <v>0</v>
      </c>
      <c r="L7699" s="13" t="e">
        <f>(VLOOKUP(F7699,tarifas!$C$7:$D$10,2,FALSE)+tarifas!$D$21)*datos!H7699</f>
        <v>#N/A</v>
      </c>
      <c r="M7699">
        <v>172.79526000000001</v>
      </c>
      <c r="N7699" s="13" t="e">
        <f t="shared" si="1088"/>
        <v>#N/A</v>
      </c>
      <c r="O7699">
        <f t="shared" si="1089"/>
        <v>172.79526000000001</v>
      </c>
      <c r="P7699" s="12">
        <f t="shared" si="1090"/>
        <v>101.84356241276257</v>
      </c>
      <c r="Q7699">
        <f t="shared" si="1091"/>
        <v>0</v>
      </c>
      <c r="R7699">
        <f>$D$2*tarifas!$D$12/24</f>
        <v>1.4541666666666666</v>
      </c>
      <c r="S7699" t="e">
        <f>VLOOKUP(E7699&amp;" "&amp;F7699,tarifas!$A$13:$D$20,4,FALSE)*P7699</f>
        <v>#N/A</v>
      </c>
      <c r="T7699">
        <f>IF(F7699="COD1",tarifas!$D$11*(SUMIFS($P$11:$P$8770,$F$11:$F$8770,"=COD1",$B$11:$B$8770,"="&amp;B7699)/COUNTIFS($F$11:$F$8770,"=COD1",$B$11:$B$8770,"="&amp;B7699))/COUNTIFS($A$11:$A$8770,"="&amp;A7699,$F$11:$F$8770,"=COD1"),0)</f>
        <v>0</v>
      </c>
      <c r="U7699" t="e">
        <f>(VLOOKUP(F7699,tarifas!$C$7:$D$10,2,FALSE)+tarifas!$D$21)*datos!P7699</f>
        <v>#N/A</v>
      </c>
      <c r="V7699" t="e">
        <f t="shared" si="1092"/>
        <v>#N/A</v>
      </c>
      <c r="W7699">
        <f t="shared" si="1093"/>
        <v>0</v>
      </c>
    </row>
    <row r="7700" spans="1:23" x14ac:dyDescent="0.25">
      <c r="A7700">
        <f t="shared" si="1086"/>
        <v>316</v>
      </c>
      <c r="B7700">
        <f t="shared" si="1087"/>
        <v>11</v>
      </c>
      <c r="C7700" s="1">
        <f t="shared" si="1094"/>
        <v>41960.374999981352</v>
      </c>
      <c r="D7700" s="7">
        <v>381.469696969697</v>
      </c>
      <c r="E7700" s="7"/>
      <c r="G7700">
        <v>56.2</v>
      </c>
      <c r="H7700" s="12">
        <v>425.47790629686398</v>
      </c>
      <c r="I7700" s="13">
        <f>$D$2*tarifas!$D$12/24</f>
        <v>1.4541666666666666</v>
      </c>
      <c r="J7700" s="13" t="e">
        <f>VLOOKUP(E7700&amp;" "&amp;F7700,tarifas!$A$13:$D$20,4,FALSE)*H7700</f>
        <v>#N/A</v>
      </c>
      <c r="K7700" s="13">
        <f>IF(F7700="COD1",tarifas!$D$11*(SUMIFS($H$11:$H$8770,$F$11:$F$8770,"=COD1",$B$11:$B$8770,"="&amp;B7700)/COUNTIFS($F$11:$F$8770,"=COD1",$B$11:$B$8770,"="&amp;B7700))/COUNTIFS($A$11:$A$8770,"="&amp;A7700,$F$11:$F$8770,"=COD1"),0)</f>
        <v>0</v>
      </c>
      <c r="L7700" s="13" t="e">
        <f>(VLOOKUP(F7700,tarifas!$C$7:$D$10,2,FALSE)+tarifas!$D$21)*datos!H7700</f>
        <v>#N/A</v>
      </c>
      <c r="M7700">
        <v>285.59967999999998</v>
      </c>
      <c r="N7700" s="13" t="e">
        <f t="shared" si="1088"/>
        <v>#N/A</v>
      </c>
      <c r="O7700">
        <f t="shared" si="1089"/>
        <v>285.59967999999998</v>
      </c>
      <c r="P7700" s="12">
        <f t="shared" si="1090"/>
        <v>139.878226296864</v>
      </c>
      <c r="Q7700">
        <f t="shared" si="1091"/>
        <v>0</v>
      </c>
      <c r="R7700">
        <f>$D$2*tarifas!$D$12/24</f>
        <v>1.4541666666666666</v>
      </c>
      <c r="S7700" t="e">
        <f>VLOOKUP(E7700&amp;" "&amp;F7700,tarifas!$A$13:$D$20,4,FALSE)*P7700</f>
        <v>#N/A</v>
      </c>
      <c r="T7700">
        <f>IF(F7700="COD1",tarifas!$D$11*(SUMIFS($P$11:$P$8770,$F$11:$F$8770,"=COD1",$B$11:$B$8770,"="&amp;B7700)/COUNTIFS($F$11:$F$8770,"=COD1",$B$11:$B$8770,"="&amp;B7700))/COUNTIFS($A$11:$A$8770,"="&amp;A7700,$F$11:$F$8770,"=COD1"),0)</f>
        <v>0</v>
      </c>
      <c r="U7700" t="e">
        <f>(VLOOKUP(F7700,tarifas!$C$7:$D$10,2,FALSE)+tarifas!$D$21)*datos!P7700</f>
        <v>#N/A</v>
      </c>
      <c r="V7700" t="e">
        <f t="shared" si="1092"/>
        <v>#N/A</v>
      </c>
      <c r="W7700">
        <f t="shared" si="1093"/>
        <v>0</v>
      </c>
    </row>
    <row r="7701" spans="1:23" x14ac:dyDescent="0.25">
      <c r="A7701">
        <f t="shared" si="1086"/>
        <v>316</v>
      </c>
      <c r="B7701">
        <f t="shared" si="1087"/>
        <v>11</v>
      </c>
      <c r="C7701" s="1">
        <f t="shared" si="1094"/>
        <v>41960.416666648016</v>
      </c>
      <c r="D7701" s="7">
        <v>114.62121212121212</v>
      </c>
      <c r="E7701" s="7"/>
      <c r="G7701">
        <v>58.93</v>
      </c>
      <c r="H7701" s="12">
        <v>628.18373916999622</v>
      </c>
      <c r="I7701" s="13">
        <f>$D$2*tarifas!$D$12/24</f>
        <v>1.4541666666666666</v>
      </c>
      <c r="J7701" s="13" t="e">
        <f>VLOOKUP(E7701&amp;" "&amp;F7701,tarifas!$A$13:$D$20,4,FALSE)*H7701</f>
        <v>#N/A</v>
      </c>
      <c r="K7701" s="13">
        <f>IF(F7701="COD1",tarifas!$D$11*(SUMIFS($H$11:$H$8770,$F$11:$F$8770,"=COD1",$B$11:$B$8770,"="&amp;B7701)/COUNTIFS($F$11:$F$8770,"=COD1",$B$11:$B$8770,"="&amp;B7701))/COUNTIFS($A$11:$A$8770,"="&amp;A7701,$F$11:$F$8770,"=COD1"),0)</f>
        <v>0</v>
      </c>
      <c r="L7701" s="13" t="e">
        <f>(VLOOKUP(F7701,tarifas!$C$7:$D$10,2,FALSE)+tarifas!$D$21)*datos!H7701</f>
        <v>#N/A</v>
      </c>
      <c r="M7701">
        <v>237.07986</v>
      </c>
      <c r="N7701" s="13" t="e">
        <f t="shared" si="1088"/>
        <v>#N/A</v>
      </c>
      <c r="O7701">
        <f t="shared" si="1089"/>
        <v>237.07986</v>
      </c>
      <c r="P7701" s="12">
        <f t="shared" si="1090"/>
        <v>391.10387916999622</v>
      </c>
      <c r="Q7701">
        <f t="shared" si="1091"/>
        <v>0</v>
      </c>
      <c r="R7701">
        <f>$D$2*tarifas!$D$12/24</f>
        <v>1.4541666666666666</v>
      </c>
      <c r="S7701" t="e">
        <f>VLOOKUP(E7701&amp;" "&amp;F7701,tarifas!$A$13:$D$20,4,FALSE)*P7701</f>
        <v>#N/A</v>
      </c>
      <c r="T7701">
        <f>IF(F7701="COD1",tarifas!$D$11*(SUMIFS($P$11:$P$8770,$F$11:$F$8770,"=COD1",$B$11:$B$8770,"="&amp;B7701)/COUNTIFS($F$11:$F$8770,"=COD1",$B$11:$B$8770,"="&amp;B7701))/COUNTIFS($A$11:$A$8770,"="&amp;A7701,$F$11:$F$8770,"=COD1"),0)</f>
        <v>0</v>
      </c>
      <c r="U7701" t="e">
        <f>(VLOOKUP(F7701,tarifas!$C$7:$D$10,2,FALSE)+tarifas!$D$21)*datos!P7701</f>
        <v>#N/A</v>
      </c>
      <c r="V7701" t="e">
        <f t="shared" si="1092"/>
        <v>#N/A</v>
      </c>
      <c r="W7701">
        <f t="shared" si="1093"/>
        <v>0</v>
      </c>
    </row>
    <row r="7702" spans="1:23" x14ac:dyDescent="0.25">
      <c r="A7702">
        <f t="shared" si="1086"/>
        <v>316</v>
      </c>
      <c r="B7702">
        <f t="shared" si="1087"/>
        <v>11</v>
      </c>
      <c r="C7702" s="1">
        <f t="shared" si="1094"/>
        <v>41960.45833331468</v>
      </c>
      <c r="D7702" s="7">
        <v>182.6212121212121</v>
      </c>
      <c r="E7702" s="7"/>
      <c r="G7702">
        <v>58.93</v>
      </c>
      <c r="H7702" s="12">
        <v>683.70846047647649</v>
      </c>
      <c r="I7702" s="13">
        <f>$D$2*tarifas!$D$12/24</f>
        <v>1.4541666666666666</v>
      </c>
      <c r="J7702" s="13" t="e">
        <f>VLOOKUP(E7702&amp;" "&amp;F7702,tarifas!$A$13:$D$20,4,FALSE)*H7702</f>
        <v>#N/A</v>
      </c>
      <c r="K7702" s="13">
        <f>IF(F7702="COD1",tarifas!$D$11*(SUMIFS($H$11:$H$8770,$F$11:$F$8770,"=COD1",$B$11:$B$8770,"="&amp;B7702)/COUNTIFS($F$11:$F$8770,"=COD1",$B$11:$B$8770,"="&amp;B7702))/COUNTIFS($A$11:$A$8770,"="&amp;A7702,$F$11:$F$8770,"=COD1"),0)</f>
        <v>0</v>
      </c>
      <c r="L7702" s="13" t="e">
        <f>(VLOOKUP(F7702,tarifas!$C$7:$D$10,2,FALSE)+tarifas!$D$21)*datos!H7702</f>
        <v>#N/A</v>
      </c>
      <c r="M7702">
        <v>217.31699</v>
      </c>
      <c r="N7702" s="13" t="e">
        <f t="shared" si="1088"/>
        <v>#N/A</v>
      </c>
      <c r="O7702">
        <f t="shared" si="1089"/>
        <v>217.31699</v>
      </c>
      <c r="P7702" s="12">
        <f t="shared" si="1090"/>
        <v>466.39147047647646</v>
      </c>
      <c r="Q7702">
        <f t="shared" si="1091"/>
        <v>0</v>
      </c>
      <c r="R7702">
        <f>$D$2*tarifas!$D$12/24</f>
        <v>1.4541666666666666</v>
      </c>
      <c r="S7702" t="e">
        <f>VLOOKUP(E7702&amp;" "&amp;F7702,tarifas!$A$13:$D$20,4,FALSE)*P7702</f>
        <v>#N/A</v>
      </c>
      <c r="T7702">
        <f>IF(F7702="COD1",tarifas!$D$11*(SUMIFS($P$11:$P$8770,$F$11:$F$8770,"=COD1",$B$11:$B$8770,"="&amp;B7702)/COUNTIFS($F$11:$F$8770,"=COD1",$B$11:$B$8770,"="&amp;B7702))/COUNTIFS($A$11:$A$8770,"="&amp;A7702,$F$11:$F$8770,"=COD1"),0)</f>
        <v>0</v>
      </c>
      <c r="U7702" t="e">
        <f>(VLOOKUP(F7702,tarifas!$C$7:$D$10,2,FALSE)+tarifas!$D$21)*datos!P7702</f>
        <v>#N/A</v>
      </c>
      <c r="V7702" t="e">
        <f t="shared" si="1092"/>
        <v>#N/A</v>
      </c>
      <c r="W7702">
        <f t="shared" si="1093"/>
        <v>0</v>
      </c>
    </row>
    <row r="7703" spans="1:23" x14ac:dyDescent="0.25">
      <c r="A7703">
        <f t="shared" si="1086"/>
        <v>316</v>
      </c>
      <c r="B7703">
        <f t="shared" si="1087"/>
        <v>11</v>
      </c>
      <c r="C7703" s="1">
        <f t="shared" si="1094"/>
        <v>41960.499999981344</v>
      </c>
      <c r="D7703" s="7">
        <v>372.45454545454544</v>
      </c>
      <c r="E7703" s="7"/>
      <c r="G7703">
        <v>59</v>
      </c>
      <c r="H7703" s="12">
        <v>603.91673259758431</v>
      </c>
      <c r="I7703" s="13">
        <f>$D$2*tarifas!$D$12/24</f>
        <v>1.4541666666666666</v>
      </c>
      <c r="J7703" s="13" t="e">
        <f>VLOOKUP(E7703&amp;" "&amp;F7703,tarifas!$A$13:$D$20,4,FALSE)*H7703</f>
        <v>#N/A</v>
      </c>
      <c r="K7703" s="13">
        <f>IF(F7703="COD1",tarifas!$D$11*(SUMIFS($H$11:$H$8770,$F$11:$F$8770,"=COD1",$B$11:$B$8770,"="&amp;B7703)/COUNTIFS($F$11:$F$8770,"=COD1",$B$11:$B$8770,"="&amp;B7703))/COUNTIFS($A$11:$A$8770,"="&amp;A7703,$F$11:$F$8770,"=COD1"),0)</f>
        <v>0</v>
      </c>
      <c r="L7703" s="13" t="e">
        <f>(VLOOKUP(F7703,tarifas!$C$7:$D$10,2,FALSE)+tarifas!$D$21)*datos!H7703</f>
        <v>#N/A</v>
      </c>
      <c r="M7703">
        <v>309.97266999999999</v>
      </c>
      <c r="N7703" s="13" t="e">
        <f t="shared" si="1088"/>
        <v>#N/A</v>
      </c>
      <c r="O7703">
        <f t="shared" si="1089"/>
        <v>309.97266999999999</v>
      </c>
      <c r="P7703" s="12">
        <f t="shared" si="1090"/>
        <v>293.94406259758432</v>
      </c>
      <c r="Q7703">
        <f t="shared" si="1091"/>
        <v>0</v>
      </c>
      <c r="R7703">
        <f>$D$2*tarifas!$D$12/24</f>
        <v>1.4541666666666666</v>
      </c>
      <c r="S7703" t="e">
        <f>VLOOKUP(E7703&amp;" "&amp;F7703,tarifas!$A$13:$D$20,4,FALSE)*P7703</f>
        <v>#N/A</v>
      </c>
      <c r="T7703">
        <f>IF(F7703="COD1",tarifas!$D$11*(SUMIFS($P$11:$P$8770,$F$11:$F$8770,"=COD1",$B$11:$B$8770,"="&amp;B7703)/COUNTIFS($F$11:$F$8770,"=COD1",$B$11:$B$8770,"="&amp;B7703))/COUNTIFS($A$11:$A$8770,"="&amp;A7703,$F$11:$F$8770,"=COD1"),0)</f>
        <v>0</v>
      </c>
      <c r="U7703" t="e">
        <f>(VLOOKUP(F7703,tarifas!$C$7:$D$10,2,FALSE)+tarifas!$D$21)*datos!P7703</f>
        <v>#N/A</v>
      </c>
      <c r="V7703" t="e">
        <f t="shared" si="1092"/>
        <v>#N/A</v>
      </c>
      <c r="W7703">
        <f t="shared" si="1093"/>
        <v>0</v>
      </c>
    </row>
    <row r="7704" spans="1:23" x14ac:dyDescent="0.25">
      <c r="A7704">
        <f t="shared" si="1086"/>
        <v>316</v>
      </c>
      <c r="B7704">
        <f t="shared" si="1087"/>
        <v>11</v>
      </c>
      <c r="C7704" s="1">
        <f t="shared" si="1094"/>
        <v>41960.541666648009</v>
      </c>
      <c r="D7704" s="7">
        <v>217.65151515151513</v>
      </c>
      <c r="E7704" s="7"/>
      <c r="G7704">
        <v>58.5</v>
      </c>
      <c r="H7704" s="12">
        <v>554.85628157075143</v>
      </c>
      <c r="I7704" s="13">
        <f>$D$2*tarifas!$D$12/24</f>
        <v>1.4541666666666666</v>
      </c>
      <c r="J7704" s="13" t="e">
        <f>VLOOKUP(E7704&amp;" "&amp;F7704,tarifas!$A$13:$D$20,4,FALSE)*H7704</f>
        <v>#N/A</v>
      </c>
      <c r="K7704" s="13">
        <f>IF(F7704="COD1",tarifas!$D$11*(SUMIFS($H$11:$H$8770,$F$11:$F$8770,"=COD1",$B$11:$B$8770,"="&amp;B7704)/COUNTIFS($F$11:$F$8770,"=COD1",$B$11:$B$8770,"="&amp;B7704))/COUNTIFS($A$11:$A$8770,"="&amp;A7704,$F$11:$F$8770,"=COD1"),0)</f>
        <v>0</v>
      </c>
      <c r="L7704" s="13" t="e">
        <f>(VLOOKUP(F7704,tarifas!$C$7:$D$10,2,FALSE)+tarifas!$D$21)*datos!H7704</f>
        <v>#N/A</v>
      </c>
      <c r="M7704">
        <v>399.38471000000004</v>
      </c>
      <c r="N7704" s="13" t="e">
        <f t="shared" si="1088"/>
        <v>#N/A</v>
      </c>
      <c r="O7704">
        <f t="shared" si="1089"/>
        <v>399.38471000000004</v>
      </c>
      <c r="P7704" s="12">
        <f t="shared" si="1090"/>
        <v>155.47157157075139</v>
      </c>
      <c r="Q7704">
        <f t="shared" si="1091"/>
        <v>0</v>
      </c>
      <c r="R7704">
        <f>$D$2*tarifas!$D$12/24</f>
        <v>1.4541666666666666</v>
      </c>
      <c r="S7704" t="e">
        <f>VLOOKUP(E7704&amp;" "&amp;F7704,tarifas!$A$13:$D$20,4,FALSE)*P7704</f>
        <v>#N/A</v>
      </c>
      <c r="T7704">
        <f>IF(F7704="COD1",tarifas!$D$11*(SUMIFS($P$11:$P$8770,$F$11:$F$8770,"=COD1",$B$11:$B$8770,"="&amp;B7704)/COUNTIFS($F$11:$F$8770,"=COD1",$B$11:$B$8770,"="&amp;B7704))/COUNTIFS($A$11:$A$8770,"="&amp;A7704,$F$11:$F$8770,"=COD1"),0)</f>
        <v>0</v>
      </c>
      <c r="U7704" t="e">
        <f>(VLOOKUP(F7704,tarifas!$C$7:$D$10,2,FALSE)+tarifas!$D$21)*datos!P7704</f>
        <v>#N/A</v>
      </c>
      <c r="V7704" t="e">
        <f t="shared" si="1092"/>
        <v>#N/A</v>
      </c>
      <c r="W7704">
        <f t="shared" si="1093"/>
        <v>0</v>
      </c>
    </row>
    <row r="7705" spans="1:23" x14ac:dyDescent="0.25">
      <c r="A7705">
        <f t="shared" si="1086"/>
        <v>316</v>
      </c>
      <c r="B7705">
        <f t="shared" si="1087"/>
        <v>11</v>
      </c>
      <c r="C7705" s="1">
        <f t="shared" si="1094"/>
        <v>41960.583333314673</v>
      </c>
      <c r="D7705" s="7">
        <v>211.21212121212122</v>
      </c>
      <c r="E7705" s="7"/>
      <c r="G7705">
        <v>56.25</v>
      </c>
      <c r="H7705" s="12">
        <v>655.81705241550583</v>
      </c>
      <c r="I7705" s="13">
        <f>$D$2*tarifas!$D$12/24</f>
        <v>1.4541666666666666</v>
      </c>
      <c r="J7705" s="13" t="e">
        <f>VLOOKUP(E7705&amp;" "&amp;F7705,tarifas!$A$13:$D$20,4,FALSE)*H7705</f>
        <v>#N/A</v>
      </c>
      <c r="K7705" s="13">
        <f>IF(F7705="COD1",tarifas!$D$11*(SUMIFS($H$11:$H$8770,$F$11:$F$8770,"=COD1",$B$11:$B$8770,"="&amp;B7705)/COUNTIFS($F$11:$F$8770,"=COD1",$B$11:$B$8770,"="&amp;B7705))/COUNTIFS($A$11:$A$8770,"="&amp;A7705,$F$11:$F$8770,"=COD1"),0)</f>
        <v>0</v>
      </c>
      <c r="L7705" s="13" t="e">
        <f>(VLOOKUP(F7705,tarifas!$C$7:$D$10,2,FALSE)+tarifas!$D$21)*datos!H7705</f>
        <v>#N/A</v>
      </c>
      <c r="M7705">
        <v>239.40215000000001</v>
      </c>
      <c r="N7705" s="13" t="e">
        <f t="shared" si="1088"/>
        <v>#N/A</v>
      </c>
      <c r="O7705">
        <f t="shared" si="1089"/>
        <v>239.40215000000001</v>
      </c>
      <c r="P7705" s="12">
        <f t="shared" si="1090"/>
        <v>416.41490241550582</v>
      </c>
      <c r="Q7705">
        <f t="shared" si="1091"/>
        <v>0</v>
      </c>
      <c r="R7705">
        <f>$D$2*tarifas!$D$12/24</f>
        <v>1.4541666666666666</v>
      </c>
      <c r="S7705" t="e">
        <f>VLOOKUP(E7705&amp;" "&amp;F7705,tarifas!$A$13:$D$20,4,FALSE)*P7705</f>
        <v>#N/A</v>
      </c>
      <c r="T7705">
        <f>IF(F7705="COD1",tarifas!$D$11*(SUMIFS($P$11:$P$8770,$F$11:$F$8770,"=COD1",$B$11:$B$8770,"="&amp;B7705)/COUNTIFS($F$11:$F$8770,"=COD1",$B$11:$B$8770,"="&amp;B7705))/COUNTIFS($A$11:$A$8770,"="&amp;A7705,$F$11:$F$8770,"=COD1"),0)</f>
        <v>0</v>
      </c>
      <c r="U7705" t="e">
        <f>(VLOOKUP(F7705,tarifas!$C$7:$D$10,2,FALSE)+tarifas!$D$21)*datos!P7705</f>
        <v>#N/A</v>
      </c>
      <c r="V7705" t="e">
        <f t="shared" si="1092"/>
        <v>#N/A</v>
      </c>
      <c r="W7705">
        <f t="shared" si="1093"/>
        <v>0</v>
      </c>
    </row>
    <row r="7706" spans="1:23" x14ac:dyDescent="0.25">
      <c r="A7706">
        <f t="shared" si="1086"/>
        <v>316</v>
      </c>
      <c r="B7706">
        <f t="shared" si="1087"/>
        <v>11</v>
      </c>
      <c r="C7706" s="1">
        <f t="shared" si="1094"/>
        <v>41960.624999981337</v>
      </c>
      <c r="D7706" s="7">
        <v>136.25757575757578</v>
      </c>
      <c r="E7706" s="7"/>
      <c r="G7706">
        <v>56.77</v>
      </c>
      <c r="H7706" s="12">
        <v>662.42666591908096</v>
      </c>
      <c r="I7706" s="13">
        <f>$D$2*tarifas!$D$12/24</f>
        <v>1.4541666666666666</v>
      </c>
      <c r="J7706" s="13" t="e">
        <f>VLOOKUP(E7706&amp;" "&amp;F7706,tarifas!$A$13:$D$20,4,FALSE)*H7706</f>
        <v>#N/A</v>
      </c>
      <c r="K7706" s="13">
        <f>IF(F7706="COD1",tarifas!$D$11*(SUMIFS($H$11:$H$8770,$F$11:$F$8770,"=COD1",$B$11:$B$8770,"="&amp;B7706)/COUNTIFS($F$11:$F$8770,"=COD1",$B$11:$B$8770,"="&amp;B7706))/COUNTIFS($A$11:$A$8770,"="&amp;A7706,$F$11:$F$8770,"=COD1"),0)</f>
        <v>0</v>
      </c>
      <c r="L7706" s="13" t="e">
        <f>(VLOOKUP(F7706,tarifas!$C$7:$D$10,2,FALSE)+tarifas!$D$21)*datos!H7706</f>
        <v>#N/A</v>
      </c>
      <c r="M7706">
        <v>184.39845000000003</v>
      </c>
      <c r="N7706" s="13" t="e">
        <f t="shared" si="1088"/>
        <v>#N/A</v>
      </c>
      <c r="O7706">
        <f t="shared" si="1089"/>
        <v>184.39845000000003</v>
      </c>
      <c r="P7706" s="12">
        <f t="shared" si="1090"/>
        <v>478.02821591908094</v>
      </c>
      <c r="Q7706">
        <f t="shared" si="1091"/>
        <v>0</v>
      </c>
      <c r="R7706">
        <f>$D$2*tarifas!$D$12/24</f>
        <v>1.4541666666666666</v>
      </c>
      <c r="S7706" t="e">
        <f>VLOOKUP(E7706&amp;" "&amp;F7706,tarifas!$A$13:$D$20,4,FALSE)*P7706</f>
        <v>#N/A</v>
      </c>
      <c r="T7706">
        <f>IF(F7706="COD1",tarifas!$D$11*(SUMIFS($P$11:$P$8770,$F$11:$F$8770,"=COD1",$B$11:$B$8770,"="&amp;B7706)/COUNTIFS($F$11:$F$8770,"=COD1",$B$11:$B$8770,"="&amp;B7706))/COUNTIFS($A$11:$A$8770,"="&amp;A7706,$F$11:$F$8770,"=COD1"),0)</f>
        <v>0</v>
      </c>
      <c r="U7706" t="e">
        <f>(VLOOKUP(F7706,tarifas!$C$7:$D$10,2,FALSE)+tarifas!$D$21)*datos!P7706</f>
        <v>#N/A</v>
      </c>
      <c r="V7706" t="e">
        <f t="shared" si="1092"/>
        <v>#N/A</v>
      </c>
      <c r="W7706">
        <f t="shared" si="1093"/>
        <v>0</v>
      </c>
    </row>
    <row r="7707" spans="1:23" x14ac:dyDescent="0.25">
      <c r="A7707">
        <f t="shared" si="1086"/>
        <v>316</v>
      </c>
      <c r="B7707">
        <f t="shared" si="1087"/>
        <v>11</v>
      </c>
      <c r="C7707" s="1">
        <f t="shared" si="1094"/>
        <v>41960.666666648001</v>
      </c>
      <c r="D7707" s="7">
        <v>0</v>
      </c>
      <c r="E7707" s="7"/>
      <c r="G7707">
        <v>59.94</v>
      </c>
      <c r="H7707" s="12">
        <v>651.30694475957341</v>
      </c>
      <c r="I7707" s="13">
        <f>$D$2*tarifas!$D$12/24</f>
        <v>1.4541666666666666</v>
      </c>
      <c r="J7707" s="13" t="e">
        <f>VLOOKUP(E7707&amp;" "&amp;F7707,tarifas!$A$13:$D$20,4,FALSE)*H7707</f>
        <v>#N/A</v>
      </c>
      <c r="K7707" s="13">
        <f>IF(F7707="COD1",tarifas!$D$11*(SUMIFS($H$11:$H$8770,$F$11:$F$8770,"=COD1",$B$11:$B$8770,"="&amp;B7707)/COUNTIFS($F$11:$F$8770,"=COD1",$B$11:$B$8770,"="&amp;B7707))/COUNTIFS($A$11:$A$8770,"="&amp;A7707,$F$11:$F$8770,"=COD1"),0)</f>
        <v>0</v>
      </c>
      <c r="L7707" s="13" t="e">
        <f>(VLOOKUP(F7707,tarifas!$C$7:$D$10,2,FALSE)+tarifas!$D$21)*datos!H7707</f>
        <v>#N/A</v>
      </c>
      <c r="M7707">
        <v>1.52281</v>
      </c>
      <c r="N7707" s="13" t="e">
        <f t="shared" si="1088"/>
        <v>#N/A</v>
      </c>
      <c r="O7707">
        <f t="shared" si="1089"/>
        <v>1.52281</v>
      </c>
      <c r="P7707" s="12">
        <f t="shared" si="1090"/>
        <v>649.78413475957336</v>
      </c>
      <c r="Q7707">
        <f t="shared" si="1091"/>
        <v>0</v>
      </c>
      <c r="R7707">
        <f>$D$2*tarifas!$D$12/24</f>
        <v>1.4541666666666666</v>
      </c>
      <c r="S7707" t="e">
        <f>VLOOKUP(E7707&amp;" "&amp;F7707,tarifas!$A$13:$D$20,4,FALSE)*P7707</f>
        <v>#N/A</v>
      </c>
      <c r="T7707">
        <f>IF(F7707="COD1",tarifas!$D$11*(SUMIFS($P$11:$P$8770,$F$11:$F$8770,"=COD1",$B$11:$B$8770,"="&amp;B7707)/COUNTIFS($F$11:$F$8770,"=COD1",$B$11:$B$8770,"="&amp;B7707))/COUNTIFS($A$11:$A$8770,"="&amp;A7707,$F$11:$F$8770,"=COD1"),0)</f>
        <v>0</v>
      </c>
      <c r="U7707" t="e">
        <f>(VLOOKUP(F7707,tarifas!$C$7:$D$10,2,FALSE)+tarifas!$D$21)*datos!P7707</f>
        <v>#N/A</v>
      </c>
      <c r="V7707" t="e">
        <f t="shared" si="1092"/>
        <v>#N/A</v>
      </c>
      <c r="W7707">
        <f t="shared" si="1093"/>
        <v>0</v>
      </c>
    </row>
    <row r="7708" spans="1:23" x14ac:dyDescent="0.25">
      <c r="A7708">
        <f t="shared" si="1086"/>
        <v>316</v>
      </c>
      <c r="B7708">
        <f t="shared" si="1087"/>
        <v>11</v>
      </c>
      <c r="C7708" s="1">
        <f t="shared" si="1094"/>
        <v>41960.708333314666</v>
      </c>
      <c r="D7708" s="7">
        <v>0</v>
      </c>
      <c r="E7708" s="7"/>
      <c r="G7708">
        <v>64</v>
      </c>
      <c r="H7708" s="12">
        <v>656.95076349385511</v>
      </c>
      <c r="I7708" s="13">
        <f>$D$2*tarifas!$D$12/24</f>
        <v>1.4541666666666666</v>
      </c>
      <c r="J7708" s="13" t="e">
        <f>VLOOKUP(E7708&amp;" "&amp;F7708,tarifas!$A$13:$D$20,4,FALSE)*H7708</f>
        <v>#N/A</v>
      </c>
      <c r="K7708" s="13">
        <f>IF(F7708="COD1",tarifas!$D$11*(SUMIFS($H$11:$H$8770,$F$11:$F$8770,"=COD1",$B$11:$B$8770,"="&amp;B7708)/COUNTIFS($F$11:$F$8770,"=COD1",$B$11:$B$8770,"="&amp;B7708))/COUNTIFS($A$11:$A$8770,"="&amp;A7708,$F$11:$F$8770,"=COD1"),0)</f>
        <v>0</v>
      </c>
      <c r="L7708" s="13" t="e">
        <f>(VLOOKUP(F7708,tarifas!$C$7:$D$10,2,FALSE)+tarifas!$D$21)*datos!H7708</f>
        <v>#N/A</v>
      </c>
      <c r="M7708">
        <v>0</v>
      </c>
      <c r="N7708" s="13" t="e">
        <f t="shared" si="1088"/>
        <v>#N/A</v>
      </c>
      <c r="O7708">
        <f t="shared" si="1089"/>
        <v>0</v>
      </c>
      <c r="P7708" s="12">
        <f t="shared" si="1090"/>
        <v>656.95076349385511</v>
      </c>
      <c r="Q7708">
        <f t="shared" si="1091"/>
        <v>0</v>
      </c>
      <c r="R7708">
        <f>$D$2*tarifas!$D$12/24</f>
        <v>1.4541666666666666</v>
      </c>
      <c r="S7708" t="e">
        <f>VLOOKUP(E7708&amp;" "&amp;F7708,tarifas!$A$13:$D$20,4,FALSE)*P7708</f>
        <v>#N/A</v>
      </c>
      <c r="T7708">
        <f>IF(F7708="COD1",tarifas!$D$11*(SUMIFS($P$11:$P$8770,$F$11:$F$8770,"=COD1",$B$11:$B$8770,"="&amp;B7708)/COUNTIFS($F$11:$F$8770,"=COD1",$B$11:$B$8770,"="&amp;B7708))/COUNTIFS($A$11:$A$8770,"="&amp;A7708,$F$11:$F$8770,"=COD1"),0)</f>
        <v>0</v>
      </c>
      <c r="U7708" t="e">
        <f>(VLOOKUP(F7708,tarifas!$C$7:$D$10,2,FALSE)+tarifas!$D$21)*datos!P7708</f>
        <v>#N/A</v>
      </c>
      <c r="V7708" t="e">
        <f t="shared" si="1092"/>
        <v>#N/A</v>
      </c>
      <c r="W7708">
        <f t="shared" si="1093"/>
        <v>0</v>
      </c>
    </row>
    <row r="7709" spans="1:23" x14ac:dyDescent="0.25">
      <c r="A7709">
        <f t="shared" si="1086"/>
        <v>316</v>
      </c>
      <c r="B7709">
        <f t="shared" si="1087"/>
        <v>11</v>
      </c>
      <c r="C7709" s="1">
        <f t="shared" si="1094"/>
        <v>41960.74999998133</v>
      </c>
      <c r="D7709" s="7">
        <v>0</v>
      </c>
      <c r="E7709" s="7"/>
      <c r="G7709">
        <v>68.03</v>
      </c>
      <c r="H7709" s="12">
        <v>536.13867511200795</v>
      </c>
      <c r="I7709" s="13">
        <f>$D$2*tarifas!$D$12/24</f>
        <v>1.4541666666666666</v>
      </c>
      <c r="J7709" s="13" t="e">
        <f>VLOOKUP(E7709&amp;" "&amp;F7709,tarifas!$A$13:$D$20,4,FALSE)*H7709</f>
        <v>#N/A</v>
      </c>
      <c r="K7709" s="13">
        <f>IF(F7709="COD1",tarifas!$D$11*(SUMIFS($H$11:$H$8770,$F$11:$F$8770,"=COD1",$B$11:$B$8770,"="&amp;B7709)/COUNTIFS($F$11:$F$8770,"=COD1",$B$11:$B$8770,"="&amp;B7709))/COUNTIFS($A$11:$A$8770,"="&amp;A7709,$F$11:$F$8770,"=COD1"),0)</f>
        <v>0</v>
      </c>
      <c r="L7709" s="13" t="e">
        <f>(VLOOKUP(F7709,tarifas!$C$7:$D$10,2,FALSE)+tarifas!$D$21)*datos!H7709</f>
        <v>#N/A</v>
      </c>
      <c r="M7709">
        <v>0</v>
      </c>
      <c r="N7709" s="13" t="e">
        <f t="shared" si="1088"/>
        <v>#N/A</v>
      </c>
      <c r="O7709">
        <f t="shared" si="1089"/>
        <v>0</v>
      </c>
      <c r="P7709" s="12">
        <f t="shared" si="1090"/>
        <v>536.13867511200795</v>
      </c>
      <c r="Q7709">
        <f t="shared" si="1091"/>
        <v>0</v>
      </c>
      <c r="R7709">
        <f>$D$2*tarifas!$D$12/24</f>
        <v>1.4541666666666666</v>
      </c>
      <c r="S7709" t="e">
        <f>VLOOKUP(E7709&amp;" "&amp;F7709,tarifas!$A$13:$D$20,4,FALSE)*P7709</f>
        <v>#N/A</v>
      </c>
      <c r="T7709">
        <f>IF(F7709="COD1",tarifas!$D$11*(SUMIFS($P$11:$P$8770,$F$11:$F$8770,"=COD1",$B$11:$B$8770,"="&amp;B7709)/COUNTIFS($F$11:$F$8770,"=COD1",$B$11:$B$8770,"="&amp;B7709))/COUNTIFS($A$11:$A$8770,"="&amp;A7709,$F$11:$F$8770,"=COD1"),0)</f>
        <v>0</v>
      </c>
      <c r="U7709" t="e">
        <f>(VLOOKUP(F7709,tarifas!$C$7:$D$10,2,FALSE)+tarifas!$D$21)*datos!P7709</f>
        <v>#N/A</v>
      </c>
      <c r="V7709" t="e">
        <f t="shared" si="1092"/>
        <v>#N/A</v>
      </c>
      <c r="W7709">
        <f t="shared" si="1093"/>
        <v>0</v>
      </c>
    </row>
    <row r="7710" spans="1:23" x14ac:dyDescent="0.25">
      <c r="A7710">
        <f t="shared" si="1086"/>
        <v>316</v>
      </c>
      <c r="B7710">
        <f t="shared" si="1087"/>
        <v>11</v>
      </c>
      <c r="C7710" s="1">
        <f t="shared" si="1094"/>
        <v>41960.791666647994</v>
      </c>
      <c r="D7710" s="7">
        <v>0</v>
      </c>
      <c r="E7710" s="7"/>
      <c r="G7710">
        <v>77</v>
      </c>
      <c r="H7710" s="12">
        <v>395.59952912259564</v>
      </c>
      <c r="I7710" s="13">
        <f>$D$2*tarifas!$D$12/24</f>
        <v>1.4541666666666666</v>
      </c>
      <c r="J7710" s="13" t="e">
        <f>VLOOKUP(E7710&amp;" "&amp;F7710,tarifas!$A$13:$D$20,4,FALSE)*H7710</f>
        <v>#N/A</v>
      </c>
      <c r="K7710" s="13">
        <f>IF(F7710="COD1",tarifas!$D$11*(SUMIFS($H$11:$H$8770,$F$11:$F$8770,"=COD1",$B$11:$B$8770,"="&amp;B7710)/COUNTIFS($F$11:$F$8770,"=COD1",$B$11:$B$8770,"="&amp;B7710))/COUNTIFS($A$11:$A$8770,"="&amp;A7710,$F$11:$F$8770,"=COD1"),0)</f>
        <v>0</v>
      </c>
      <c r="L7710" s="13" t="e">
        <f>(VLOOKUP(F7710,tarifas!$C$7:$D$10,2,FALSE)+tarifas!$D$21)*datos!H7710</f>
        <v>#N/A</v>
      </c>
      <c r="M7710">
        <v>0</v>
      </c>
      <c r="N7710" s="13" t="e">
        <f t="shared" si="1088"/>
        <v>#N/A</v>
      </c>
      <c r="O7710">
        <f t="shared" si="1089"/>
        <v>0</v>
      </c>
      <c r="P7710" s="12">
        <f t="shared" si="1090"/>
        <v>395.59952912259564</v>
      </c>
      <c r="Q7710">
        <f t="shared" si="1091"/>
        <v>0</v>
      </c>
      <c r="R7710">
        <f>$D$2*tarifas!$D$12/24</f>
        <v>1.4541666666666666</v>
      </c>
      <c r="S7710" t="e">
        <f>VLOOKUP(E7710&amp;" "&amp;F7710,tarifas!$A$13:$D$20,4,FALSE)*P7710</f>
        <v>#N/A</v>
      </c>
      <c r="T7710">
        <f>IF(F7710="COD1",tarifas!$D$11*(SUMIFS($P$11:$P$8770,$F$11:$F$8770,"=COD1",$B$11:$B$8770,"="&amp;B7710)/COUNTIFS($F$11:$F$8770,"=COD1",$B$11:$B$8770,"="&amp;B7710))/COUNTIFS($A$11:$A$8770,"="&amp;A7710,$F$11:$F$8770,"=COD1"),0)</f>
        <v>0</v>
      </c>
      <c r="U7710" t="e">
        <f>(VLOOKUP(F7710,tarifas!$C$7:$D$10,2,FALSE)+tarifas!$D$21)*datos!P7710</f>
        <v>#N/A</v>
      </c>
      <c r="V7710" t="e">
        <f t="shared" si="1092"/>
        <v>#N/A</v>
      </c>
      <c r="W7710">
        <f t="shared" si="1093"/>
        <v>0</v>
      </c>
    </row>
    <row r="7711" spans="1:23" x14ac:dyDescent="0.25">
      <c r="A7711">
        <f t="shared" si="1086"/>
        <v>316</v>
      </c>
      <c r="B7711">
        <f t="shared" si="1087"/>
        <v>11</v>
      </c>
      <c r="C7711" s="1">
        <f t="shared" si="1094"/>
        <v>41960.833333314658</v>
      </c>
      <c r="D7711" s="7">
        <v>0</v>
      </c>
      <c r="E7711" s="7"/>
      <c r="G7711">
        <v>79.7</v>
      </c>
      <c r="H7711" s="12">
        <v>283.6971333919812</v>
      </c>
      <c r="I7711" s="13">
        <f>$D$2*tarifas!$D$12/24</f>
        <v>1.4541666666666666</v>
      </c>
      <c r="J7711" s="13" t="e">
        <f>VLOOKUP(E7711&amp;" "&amp;F7711,tarifas!$A$13:$D$20,4,FALSE)*H7711</f>
        <v>#N/A</v>
      </c>
      <c r="K7711" s="13">
        <f>IF(F7711="COD1",tarifas!$D$11*(SUMIFS($H$11:$H$8770,$F$11:$F$8770,"=COD1",$B$11:$B$8770,"="&amp;B7711)/COUNTIFS($F$11:$F$8770,"=COD1",$B$11:$B$8770,"="&amp;B7711))/COUNTIFS($A$11:$A$8770,"="&amp;A7711,$F$11:$F$8770,"=COD1"),0)</f>
        <v>0</v>
      </c>
      <c r="L7711" s="13" t="e">
        <f>(VLOOKUP(F7711,tarifas!$C$7:$D$10,2,FALSE)+tarifas!$D$21)*datos!H7711</f>
        <v>#N/A</v>
      </c>
      <c r="M7711">
        <v>0</v>
      </c>
      <c r="N7711" s="13" t="e">
        <f t="shared" si="1088"/>
        <v>#N/A</v>
      </c>
      <c r="O7711">
        <f t="shared" si="1089"/>
        <v>0</v>
      </c>
      <c r="P7711" s="12">
        <f t="shared" si="1090"/>
        <v>283.6971333919812</v>
      </c>
      <c r="Q7711">
        <f t="shared" si="1091"/>
        <v>0</v>
      </c>
      <c r="R7711">
        <f>$D$2*tarifas!$D$12/24</f>
        <v>1.4541666666666666</v>
      </c>
      <c r="S7711" t="e">
        <f>VLOOKUP(E7711&amp;" "&amp;F7711,tarifas!$A$13:$D$20,4,FALSE)*P7711</f>
        <v>#N/A</v>
      </c>
      <c r="T7711">
        <f>IF(F7711="COD1",tarifas!$D$11*(SUMIFS($P$11:$P$8770,$F$11:$F$8770,"=COD1",$B$11:$B$8770,"="&amp;B7711)/COUNTIFS($F$11:$F$8770,"=COD1",$B$11:$B$8770,"="&amp;B7711))/COUNTIFS($A$11:$A$8770,"="&amp;A7711,$F$11:$F$8770,"=COD1"),0)</f>
        <v>0</v>
      </c>
      <c r="U7711" t="e">
        <f>(VLOOKUP(F7711,tarifas!$C$7:$D$10,2,FALSE)+tarifas!$D$21)*datos!P7711</f>
        <v>#N/A</v>
      </c>
      <c r="V7711" t="e">
        <f t="shared" si="1092"/>
        <v>#N/A</v>
      </c>
      <c r="W7711">
        <f t="shared" si="1093"/>
        <v>0</v>
      </c>
    </row>
    <row r="7712" spans="1:23" x14ac:dyDescent="0.25">
      <c r="A7712">
        <f t="shared" si="1086"/>
        <v>316</v>
      </c>
      <c r="B7712">
        <f t="shared" si="1087"/>
        <v>11</v>
      </c>
      <c r="C7712" s="1">
        <f t="shared" si="1094"/>
        <v>41960.874999981323</v>
      </c>
      <c r="D7712" s="7">
        <v>0</v>
      </c>
      <c r="E7712" s="7"/>
      <c r="G7712">
        <v>73</v>
      </c>
      <c r="H7712" s="12">
        <v>268.76032927102005</v>
      </c>
      <c r="I7712" s="13">
        <f>$D$2*tarifas!$D$12/24</f>
        <v>1.4541666666666666</v>
      </c>
      <c r="J7712" s="13" t="e">
        <f>VLOOKUP(E7712&amp;" "&amp;F7712,tarifas!$A$13:$D$20,4,FALSE)*H7712</f>
        <v>#N/A</v>
      </c>
      <c r="K7712" s="13">
        <f>IF(F7712="COD1",tarifas!$D$11*(SUMIFS($H$11:$H$8770,$F$11:$F$8770,"=COD1",$B$11:$B$8770,"="&amp;B7712)/COUNTIFS($F$11:$F$8770,"=COD1",$B$11:$B$8770,"="&amp;B7712))/COUNTIFS($A$11:$A$8770,"="&amp;A7712,$F$11:$F$8770,"=COD1"),0)</f>
        <v>0</v>
      </c>
      <c r="L7712" s="13" t="e">
        <f>(VLOOKUP(F7712,tarifas!$C$7:$D$10,2,FALSE)+tarifas!$D$21)*datos!H7712</f>
        <v>#N/A</v>
      </c>
      <c r="M7712">
        <v>0</v>
      </c>
      <c r="N7712" s="13" t="e">
        <f t="shared" si="1088"/>
        <v>#N/A</v>
      </c>
      <c r="O7712">
        <f t="shared" si="1089"/>
        <v>0</v>
      </c>
      <c r="P7712" s="12">
        <f t="shared" si="1090"/>
        <v>268.76032927102005</v>
      </c>
      <c r="Q7712">
        <f t="shared" si="1091"/>
        <v>0</v>
      </c>
      <c r="R7712">
        <f>$D$2*tarifas!$D$12/24</f>
        <v>1.4541666666666666</v>
      </c>
      <c r="S7712" t="e">
        <f>VLOOKUP(E7712&amp;" "&amp;F7712,tarifas!$A$13:$D$20,4,FALSE)*P7712</f>
        <v>#N/A</v>
      </c>
      <c r="T7712">
        <f>IF(F7712="COD1",tarifas!$D$11*(SUMIFS($P$11:$P$8770,$F$11:$F$8770,"=COD1",$B$11:$B$8770,"="&amp;B7712)/COUNTIFS($F$11:$F$8770,"=COD1",$B$11:$B$8770,"="&amp;B7712))/COUNTIFS($A$11:$A$8770,"="&amp;A7712,$F$11:$F$8770,"=COD1"),0)</f>
        <v>0</v>
      </c>
      <c r="U7712" t="e">
        <f>(VLOOKUP(F7712,tarifas!$C$7:$D$10,2,FALSE)+tarifas!$D$21)*datos!P7712</f>
        <v>#N/A</v>
      </c>
      <c r="V7712" t="e">
        <f t="shared" si="1092"/>
        <v>#N/A</v>
      </c>
      <c r="W7712">
        <f t="shared" si="1093"/>
        <v>0</v>
      </c>
    </row>
    <row r="7713" spans="1:23" x14ac:dyDescent="0.25">
      <c r="A7713">
        <f t="shared" si="1086"/>
        <v>316</v>
      </c>
      <c r="B7713">
        <f t="shared" si="1087"/>
        <v>11</v>
      </c>
      <c r="C7713" s="1">
        <f t="shared" si="1094"/>
        <v>41960.916666647987</v>
      </c>
      <c r="D7713" s="7">
        <v>0</v>
      </c>
      <c r="E7713" s="7"/>
      <c r="G7713">
        <v>64.099999999999994</v>
      </c>
      <c r="H7713" s="12">
        <v>252.20540576581442</v>
      </c>
      <c r="I7713" s="13">
        <f>$D$2*tarifas!$D$12/24</f>
        <v>1.4541666666666666</v>
      </c>
      <c r="J7713" s="13" t="e">
        <f>VLOOKUP(E7713&amp;" "&amp;F7713,tarifas!$A$13:$D$20,4,FALSE)*H7713</f>
        <v>#N/A</v>
      </c>
      <c r="K7713" s="13">
        <f>IF(F7713="COD1",tarifas!$D$11*(SUMIFS($H$11:$H$8770,$F$11:$F$8770,"=COD1",$B$11:$B$8770,"="&amp;B7713)/COUNTIFS($F$11:$F$8770,"=COD1",$B$11:$B$8770,"="&amp;B7713))/COUNTIFS($A$11:$A$8770,"="&amp;A7713,$F$11:$F$8770,"=COD1"),0)</f>
        <v>0</v>
      </c>
      <c r="L7713" s="13" t="e">
        <f>(VLOOKUP(F7713,tarifas!$C$7:$D$10,2,FALSE)+tarifas!$D$21)*datos!H7713</f>
        <v>#N/A</v>
      </c>
      <c r="M7713">
        <v>0</v>
      </c>
      <c r="N7713" s="13" t="e">
        <f t="shared" si="1088"/>
        <v>#N/A</v>
      </c>
      <c r="O7713">
        <f t="shared" si="1089"/>
        <v>0</v>
      </c>
      <c r="P7713" s="12">
        <f t="shared" si="1090"/>
        <v>252.20540576581442</v>
      </c>
      <c r="Q7713">
        <f t="shared" si="1091"/>
        <v>0</v>
      </c>
      <c r="R7713">
        <f>$D$2*tarifas!$D$12/24</f>
        <v>1.4541666666666666</v>
      </c>
      <c r="S7713" t="e">
        <f>VLOOKUP(E7713&amp;" "&amp;F7713,tarifas!$A$13:$D$20,4,FALSE)*P7713</f>
        <v>#N/A</v>
      </c>
      <c r="T7713">
        <f>IF(F7713="COD1",tarifas!$D$11*(SUMIFS($P$11:$P$8770,$F$11:$F$8770,"=COD1",$B$11:$B$8770,"="&amp;B7713)/COUNTIFS($F$11:$F$8770,"=COD1",$B$11:$B$8770,"="&amp;B7713))/COUNTIFS($A$11:$A$8770,"="&amp;A7713,$F$11:$F$8770,"=COD1"),0)</f>
        <v>0</v>
      </c>
      <c r="U7713" t="e">
        <f>(VLOOKUP(F7713,tarifas!$C$7:$D$10,2,FALSE)+tarifas!$D$21)*datos!P7713</f>
        <v>#N/A</v>
      </c>
      <c r="V7713" t="e">
        <f t="shared" si="1092"/>
        <v>#N/A</v>
      </c>
      <c r="W7713">
        <f t="shared" si="1093"/>
        <v>0</v>
      </c>
    </row>
    <row r="7714" spans="1:23" x14ac:dyDescent="0.25">
      <c r="A7714">
        <f t="shared" si="1086"/>
        <v>316</v>
      </c>
      <c r="B7714">
        <f t="shared" si="1087"/>
        <v>11</v>
      </c>
      <c r="C7714" s="1">
        <f t="shared" si="1094"/>
        <v>41960.958333314651</v>
      </c>
      <c r="D7714" s="7">
        <v>0</v>
      </c>
      <c r="E7714" s="7"/>
      <c r="G7714">
        <v>61.12</v>
      </c>
      <c r="H7714" s="12">
        <v>249.64405764205358</v>
      </c>
      <c r="I7714" s="13">
        <f>$D$2*tarifas!$D$12/24</f>
        <v>1.4541666666666666</v>
      </c>
      <c r="J7714" s="13" t="e">
        <f>VLOOKUP(E7714&amp;" "&amp;F7714,tarifas!$A$13:$D$20,4,FALSE)*H7714</f>
        <v>#N/A</v>
      </c>
      <c r="K7714" s="13">
        <f>IF(F7714="COD1",tarifas!$D$11*(SUMIFS($H$11:$H$8770,$F$11:$F$8770,"=COD1",$B$11:$B$8770,"="&amp;B7714)/COUNTIFS($F$11:$F$8770,"=COD1",$B$11:$B$8770,"="&amp;B7714))/COUNTIFS($A$11:$A$8770,"="&amp;A7714,$F$11:$F$8770,"=COD1"),0)</f>
        <v>0</v>
      </c>
      <c r="L7714" s="13" t="e">
        <f>(VLOOKUP(F7714,tarifas!$C$7:$D$10,2,FALSE)+tarifas!$D$21)*datos!H7714</f>
        <v>#N/A</v>
      </c>
      <c r="M7714">
        <v>0</v>
      </c>
      <c r="N7714" s="13" t="e">
        <f t="shared" si="1088"/>
        <v>#N/A</v>
      </c>
      <c r="O7714">
        <f t="shared" si="1089"/>
        <v>0</v>
      </c>
      <c r="P7714" s="12">
        <f t="shared" si="1090"/>
        <v>249.64405764205358</v>
      </c>
      <c r="Q7714">
        <f t="shared" si="1091"/>
        <v>0</v>
      </c>
      <c r="R7714">
        <f>$D$2*tarifas!$D$12/24</f>
        <v>1.4541666666666666</v>
      </c>
      <c r="S7714" t="e">
        <f>VLOOKUP(E7714&amp;" "&amp;F7714,tarifas!$A$13:$D$20,4,FALSE)*P7714</f>
        <v>#N/A</v>
      </c>
      <c r="T7714">
        <f>IF(F7714="COD1",tarifas!$D$11*(SUMIFS($P$11:$P$8770,$F$11:$F$8770,"=COD1",$B$11:$B$8770,"="&amp;B7714)/COUNTIFS($F$11:$F$8770,"=COD1",$B$11:$B$8770,"="&amp;B7714))/COUNTIFS($A$11:$A$8770,"="&amp;A7714,$F$11:$F$8770,"=COD1"),0)</f>
        <v>0</v>
      </c>
      <c r="U7714" t="e">
        <f>(VLOOKUP(F7714,tarifas!$C$7:$D$10,2,FALSE)+tarifas!$D$21)*datos!P7714</f>
        <v>#N/A</v>
      </c>
      <c r="V7714" t="e">
        <f t="shared" si="1092"/>
        <v>#N/A</v>
      </c>
      <c r="W7714">
        <f t="shared" si="1093"/>
        <v>0</v>
      </c>
    </row>
    <row r="7715" spans="1:23" x14ac:dyDescent="0.25">
      <c r="A7715">
        <f t="shared" si="1086"/>
        <v>317</v>
      </c>
      <c r="B7715">
        <f t="shared" si="1087"/>
        <v>11</v>
      </c>
      <c r="C7715" s="1">
        <f t="shared" si="1094"/>
        <v>41960.999999981315</v>
      </c>
      <c r="D7715" s="7">
        <v>0</v>
      </c>
      <c r="E7715" s="7"/>
      <c r="G7715">
        <v>61.7</v>
      </c>
      <c r="H7715" s="12">
        <v>247.61918954391678</v>
      </c>
      <c r="I7715" s="13">
        <f>$D$2*tarifas!$D$12/24</f>
        <v>1.4541666666666666</v>
      </c>
      <c r="J7715" s="13" t="e">
        <f>VLOOKUP(E7715&amp;" "&amp;F7715,tarifas!$A$13:$D$20,4,FALSE)*H7715</f>
        <v>#N/A</v>
      </c>
      <c r="K7715" s="13">
        <f>IF(F7715="COD1",tarifas!$D$11*(SUMIFS($H$11:$H$8770,$F$11:$F$8770,"=COD1",$B$11:$B$8770,"="&amp;B7715)/COUNTIFS($F$11:$F$8770,"=COD1",$B$11:$B$8770,"="&amp;B7715))/COUNTIFS($A$11:$A$8770,"="&amp;A7715,$F$11:$F$8770,"=COD1"),0)</f>
        <v>0</v>
      </c>
      <c r="L7715" s="13" t="e">
        <f>(VLOOKUP(F7715,tarifas!$C$7:$D$10,2,FALSE)+tarifas!$D$21)*datos!H7715</f>
        <v>#N/A</v>
      </c>
      <c r="M7715">
        <v>0</v>
      </c>
      <c r="N7715" s="13" t="e">
        <f t="shared" si="1088"/>
        <v>#N/A</v>
      </c>
      <c r="O7715">
        <f t="shared" si="1089"/>
        <v>0</v>
      </c>
      <c r="P7715" s="12">
        <f t="shared" si="1090"/>
        <v>247.61918954391678</v>
      </c>
      <c r="Q7715">
        <f t="shared" si="1091"/>
        <v>0</v>
      </c>
      <c r="R7715">
        <f>$D$2*tarifas!$D$12/24</f>
        <v>1.4541666666666666</v>
      </c>
      <c r="S7715" t="e">
        <f>VLOOKUP(E7715&amp;" "&amp;F7715,tarifas!$A$13:$D$20,4,FALSE)*P7715</f>
        <v>#N/A</v>
      </c>
      <c r="T7715">
        <f>IF(F7715="COD1",tarifas!$D$11*(SUMIFS($P$11:$P$8770,$F$11:$F$8770,"=COD1",$B$11:$B$8770,"="&amp;B7715)/COUNTIFS($F$11:$F$8770,"=COD1",$B$11:$B$8770,"="&amp;B7715))/COUNTIFS($A$11:$A$8770,"="&amp;A7715,$F$11:$F$8770,"=COD1"),0)</f>
        <v>0</v>
      </c>
      <c r="U7715" t="e">
        <f>(VLOOKUP(F7715,tarifas!$C$7:$D$10,2,FALSE)+tarifas!$D$21)*datos!P7715</f>
        <v>#N/A</v>
      </c>
      <c r="V7715" t="e">
        <f t="shared" si="1092"/>
        <v>#N/A</v>
      </c>
      <c r="W7715">
        <f t="shared" si="1093"/>
        <v>0</v>
      </c>
    </row>
    <row r="7716" spans="1:23" x14ac:dyDescent="0.25">
      <c r="A7716">
        <f t="shared" si="1086"/>
        <v>317</v>
      </c>
      <c r="B7716">
        <f t="shared" si="1087"/>
        <v>11</v>
      </c>
      <c r="C7716" s="1">
        <f t="shared" si="1094"/>
        <v>41961.04166664798</v>
      </c>
      <c r="D7716" s="7">
        <v>0</v>
      </c>
      <c r="E7716" s="7"/>
      <c r="G7716">
        <v>58.79</v>
      </c>
      <c r="H7716" s="12">
        <v>247.13101508417537</v>
      </c>
      <c r="I7716" s="13">
        <f>$D$2*tarifas!$D$12/24</f>
        <v>1.4541666666666666</v>
      </c>
      <c r="J7716" s="13" t="e">
        <f>VLOOKUP(E7716&amp;" "&amp;F7716,tarifas!$A$13:$D$20,4,FALSE)*H7716</f>
        <v>#N/A</v>
      </c>
      <c r="K7716" s="13">
        <f>IF(F7716="COD1",tarifas!$D$11*(SUMIFS($H$11:$H$8770,$F$11:$F$8770,"=COD1",$B$11:$B$8770,"="&amp;B7716)/COUNTIFS($F$11:$F$8770,"=COD1",$B$11:$B$8770,"="&amp;B7716))/COUNTIFS($A$11:$A$8770,"="&amp;A7716,$F$11:$F$8770,"=COD1"),0)</f>
        <v>0</v>
      </c>
      <c r="L7716" s="13" t="e">
        <f>(VLOOKUP(F7716,tarifas!$C$7:$D$10,2,FALSE)+tarifas!$D$21)*datos!H7716</f>
        <v>#N/A</v>
      </c>
      <c r="M7716">
        <v>0</v>
      </c>
      <c r="N7716" s="13" t="e">
        <f t="shared" si="1088"/>
        <v>#N/A</v>
      </c>
      <c r="O7716">
        <f t="shared" si="1089"/>
        <v>0</v>
      </c>
      <c r="P7716" s="12">
        <f t="shared" si="1090"/>
        <v>247.13101508417537</v>
      </c>
      <c r="Q7716">
        <f t="shared" si="1091"/>
        <v>0</v>
      </c>
      <c r="R7716">
        <f>$D$2*tarifas!$D$12/24</f>
        <v>1.4541666666666666</v>
      </c>
      <c r="S7716" t="e">
        <f>VLOOKUP(E7716&amp;" "&amp;F7716,tarifas!$A$13:$D$20,4,FALSE)*P7716</f>
        <v>#N/A</v>
      </c>
      <c r="T7716">
        <f>IF(F7716="COD1",tarifas!$D$11*(SUMIFS($P$11:$P$8770,$F$11:$F$8770,"=COD1",$B$11:$B$8770,"="&amp;B7716)/COUNTIFS($F$11:$F$8770,"=COD1",$B$11:$B$8770,"="&amp;B7716))/COUNTIFS($A$11:$A$8770,"="&amp;A7716,$F$11:$F$8770,"=COD1"),0)</f>
        <v>0</v>
      </c>
      <c r="U7716" t="e">
        <f>(VLOOKUP(F7716,tarifas!$C$7:$D$10,2,FALSE)+tarifas!$D$21)*datos!P7716</f>
        <v>#N/A</v>
      </c>
      <c r="V7716" t="e">
        <f t="shared" si="1092"/>
        <v>#N/A</v>
      </c>
      <c r="W7716">
        <f t="shared" si="1093"/>
        <v>0</v>
      </c>
    </row>
    <row r="7717" spans="1:23" x14ac:dyDescent="0.25">
      <c r="A7717">
        <f t="shared" si="1086"/>
        <v>317</v>
      </c>
      <c r="B7717">
        <f t="shared" si="1087"/>
        <v>11</v>
      </c>
      <c r="C7717" s="1">
        <f t="shared" si="1094"/>
        <v>41961.083333314644</v>
      </c>
      <c r="D7717" s="7">
        <v>0</v>
      </c>
      <c r="E7717" s="7"/>
      <c r="G7717">
        <v>48.74</v>
      </c>
      <c r="H7717" s="12">
        <v>239.94130441466041</v>
      </c>
      <c r="I7717" s="13">
        <f>$D$2*tarifas!$D$12/24</f>
        <v>1.4541666666666666</v>
      </c>
      <c r="J7717" s="13" t="e">
        <f>VLOOKUP(E7717&amp;" "&amp;F7717,tarifas!$A$13:$D$20,4,FALSE)*H7717</f>
        <v>#N/A</v>
      </c>
      <c r="K7717" s="13">
        <f>IF(F7717="COD1",tarifas!$D$11*(SUMIFS($H$11:$H$8770,$F$11:$F$8770,"=COD1",$B$11:$B$8770,"="&amp;B7717)/COUNTIFS($F$11:$F$8770,"=COD1",$B$11:$B$8770,"="&amp;B7717))/COUNTIFS($A$11:$A$8770,"="&amp;A7717,$F$11:$F$8770,"=COD1"),0)</f>
        <v>0</v>
      </c>
      <c r="L7717" s="13" t="e">
        <f>(VLOOKUP(F7717,tarifas!$C$7:$D$10,2,FALSE)+tarifas!$D$21)*datos!H7717</f>
        <v>#N/A</v>
      </c>
      <c r="M7717">
        <v>0</v>
      </c>
      <c r="N7717" s="13" t="e">
        <f t="shared" si="1088"/>
        <v>#N/A</v>
      </c>
      <c r="O7717">
        <f t="shared" si="1089"/>
        <v>0</v>
      </c>
      <c r="P7717" s="12">
        <f t="shared" si="1090"/>
        <v>239.94130441466041</v>
      </c>
      <c r="Q7717">
        <f t="shared" si="1091"/>
        <v>0</v>
      </c>
      <c r="R7717">
        <f>$D$2*tarifas!$D$12/24</f>
        <v>1.4541666666666666</v>
      </c>
      <c r="S7717" t="e">
        <f>VLOOKUP(E7717&amp;" "&amp;F7717,tarifas!$A$13:$D$20,4,FALSE)*P7717</f>
        <v>#N/A</v>
      </c>
      <c r="T7717">
        <f>IF(F7717="COD1",tarifas!$D$11*(SUMIFS($P$11:$P$8770,$F$11:$F$8770,"=COD1",$B$11:$B$8770,"="&amp;B7717)/COUNTIFS($F$11:$F$8770,"=COD1",$B$11:$B$8770,"="&amp;B7717))/COUNTIFS($A$11:$A$8770,"="&amp;A7717,$F$11:$F$8770,"=COD1"),0)</f>
        <v>0</v>
      </c>
      <c r="U7717" t="e">
        <f>(VLOOKUP(F7717,tarifas!$C$7:$D$10,2,FALSE)+tarifas!$D$21)*datos!P7717</f>
        <v>#N/A</v>
      </c>
      <c r="V7717" t="e">
        <f t="shared" si="1092"/>
        <v>#N/A</v>
      </c>
      <c r="W7717">
        <f t="shared" si="1093"/>
        <v>0</v>
      </c>
    </row>
    <row r="7718" spans="1:23" x14ac:dyDescent="0.25">
      <c r="A7718">
        <f t="shared" si="1086"/>
        <v>317</v>
      </c>
      <c r="B7718">
        <f t="shared" si="1087"/>
        <v>11</v>
      </c>
      <c r="C7718" s="1">
        <f t="shared" si="1094"/>
        <v>41961.124999981308</v>
      </c>
      <c r="D7718" s="7">
        <v>0</v>
      </c>
      <c r="E7718" s="7"/>
      <c r="G7718">
        <v>43</v>
      </c>
      <c r="H7718" s="12">
        <v>239.35372562726022</v>
      </c>
      <c r="I7718" s="13">
        <f>$D$2*tarifas!$D$12/24</f>
        <v>1.4541666666666666</v>
      </c>
      <c r="J7718" s="13" t="e">
        <f>VLOOKUP(E7718&amp;" "&amp;F7718,tarifas!$A$13:$D$20,4,FALSE)*H7718</f>
        <v>#N/A</v>
      </c>
      <c r="K7718" s="13">
        <f>IF(F7718="COD1",tarifas!$D$11*(SUMIFS($H$11:$H$8770,$F$11:$F$8770,"=COD1",$B$11:$B$8770,"="&amp;B7718)/COUNTIFS($F$11:$F$8770,"=COD1",$B$11:$B$8770,"="&amp;B7718))/COUNTIFS($A$11:$A$8770,"="&amp;A7718,$F$11:$F$8770,"=COD1"),0)</f>
        <v>0</v>
      </c>
      <c r="L7718" s="13" t="e">
        <f>(VLOOKUP(F7718,tarifas!$C$7:$D$10,2,FALSE)+tarifas!$D$21)*datos!H7718</f>
        <v>#N/A</v>
      </c>
      <c r="M7718">
        <v>0</v>
      </c>
      <c r="N7718" s="13" t="e">
        <f t="shared" si="1088"/>
        <v>#N/A</v>
      </c>
      <c r="O7718">
        <f t="shared" si="1089"/>
        <v>0</v>
      </c>
      <c r="P7718" s="12">
        <f t="shared" si="1090"/>
        <v>239.35372562726022</v>
      </c>
      <c r="Q7718">
        <f t="shared" si="1091"/>
        <v>0</v>
      </c>
      <c r="R7718">
        <f>$D$2*tarifas!$D$12/24</f>
        <v>1.4541666666666666</v>
      </c>
      <c r="S7718" t="e">
        <f>VLOOKUP(E7718&amp;" "&amp;F7718,tarifas!$A$13:$D$20,4,FALSE)*P7718</f>
        <v>#N/A</v>
      </c>
      <c r="T7718">
        <f>IF(F7718="COD1",tarifas!$D$11*(SUMIFS($P$11:$P$8770,$F$11:$F$8770,"=COD1",$B$11:$B$8770,"="&amp;B7718)/COUNTIFS($F$11:$F$8770,"=COD1",$B$11:$B$8770,"="&amp;B7718))/COUNTIFS($A$11:$A$8770,"="&amp;A7718,$F$11:$F$8770,"=COD1"),0)</f>
        <v>0</v>
      </c>
      <c r="U7718" t="e">
        <f>(VLOOKUP(F7718,tarifas!$C$7:$D$10,2,FALSE)+tarifas!$D$21)*datos!P7718</f>
        <v>#N/A</v>
      </c>
      <c r="V7718" t="e">
        <f t="shared" si="1092"/>
        <v>#N/A</v>
      </c>
      <c r="W7718">
        <f t="shared" si="1093"/>
        <v>0</v>
      </c>
    </row>
    <row r="7719" spans="1:23" x14ac:dyDescent="0.25">
      <c r="A7719">
        <f t="shared" si="1086"/>
        <v>317</v>
      </c>
      <c r="B7719">
        <f t="shared" si="1087"/>
        <v>11</v>
      </c>
      <c r="C7719" s="1">
        <f t="shared" si="1094"/>
        <v>41961.166666647972</v>
      </c>
      <c r="D7719" s="7">
        <v>0</v>
      </c>
      <c r="E7719" s="7"/>
      <c r="G7719">
        <v>40.5</v>
      </c>
      <c r="H7719" s="12">
        <v>230.96250229133292</v>
      </c>
      <c r="I7719" s="13">
        <f>$D$2*tarifas!$D$12/24</f>
        <v>1.4541666666666666</v>
      </c>
      <c r="J7719" s="13" t="e">
        <f>VLOOKUP(E7719&amp;" "&amp;F7719,tarifas!$A$13:$D$20,4,FALSE)*H7719</f>
        <v>#N/A</v>
      </c>
      <c r="K7719" s="13">
        <f>IF(F7719="COD1",tarifas!$D$11*(SUMIFS($H$11:$H$8770,$F$11:$F$8770,"=COD1",$B$11:$B$8770,"="&amp;B7719)/COUNTIFS($F$11:$F$8770,"=COD1",$B$11:$B$8770,"="&amp;B7719))/COUNTIFS($A$11:$A$8770,"="&amp;A7719,$F$11:$F$8770,"=COD1"),0)</f>
        <v>0</v>
      </c>
      <c r="L7719" s="13" t="e">
        <f>(VLOOKUP(F7719,tarifas!$C$7:$D$10,2,FALSE)+tarifas!$D$21)*datos!H7719</f>
        <v>#N/A</v>
      </c>
      <c r="M7719">
        <v>0</v>
      </c>
      <c r="N7719" s="13" t="e">
        <f t="shared" si="1088"/>
        <v>#N/A</v>
      </c>
      <c r="O7719">
        <f t="shared" si="1089"/>
        <v>0</v>
      </c>
      <c r="P7719" s="12">
        <f t="shared" si="1090"/>
        <v>230.96250229133292</v>
      </c>
      <c r="Q7719">
        <f t="shared" si="1091"/>
        <v>0</v>
      </c>
      <c r="R7719">
        <f>$D$2*tarifas!$D$12/24</f>
        <v>1.4541666666666666</v>
      </c>
      <c r="S7719" t="e">
        <f>VLOOKUP(E7719&amp;" "&amp;F7719,tarifas!$A$13:$D$20,4,FALSE)*P7719</f>
        <v>#N/A</v>
      </c>
      <c r="T7719">
        <f>IF(F7719="COD1",tarifas!$D$11*(SUMIFS($P$11:$P$8770,$F$11:$F$8770,"=COD1",$B$11:$B$8770,"="&amp;B7719)/COUNTIFS($F$11:$F$8770,"=COD1",$B$11:$B$8770,"="&amp;B7719))/COUNTIFS($A$11:$A$8770,"="&amp;A7719,$F$11:$F$8770,"=COD1"),0)</f>
        <v>0</v>
      </c>
      <c r="U7719" t="e">
        <f>(VLOOKUP(F7719,tarifas!$C$7:$D$10,2,FALSE)+tarifas!$D$21)*datos!P7719</f>
        <v>#N/A</v>
      </c>
      <c r="V7719" t="e">
        <f t="shared" si="1092"/>
        <v>#N/A</v>
      </c>
      <c r="W7719">
        <f t="shared" si="1093"/>
        <v>0</v>
      </c>
    </row>
    <row r="7720" spans="1:23" x14ac:dyDescent="0.25">
      <c r="A7720">
        <f t="shared" si="1086"/>
        <v>317</v>
      </c>
      <c r="B7720">
        <f t="shared" si="1087"/>
        <v>11</v>
      </c>
      <c r="C7720" s="1">
        <f t="shared" si="1094"/>
        <v>41961.208333314637</v>
      </c>
      <c r="D7720" s="7">
        <v>0</v>
      </c>
      <c r="E7720" s="7"/>
      <c r="G7720">
        <v>39.700000000000003</v>
      </c>
      <c r="H7720" s="12">
        <v>228.13145437833842</v>
      </c>
      <c r="I7720" s="13">
        <f>$D$2*tarifas!$D$12/24</f>
        <v>1.4541666666666666</v>
      </c>
      <c r="J7720" s="13" t="e">
        <f>VLOOKUP(E7720&amp;" "&amp;F7720,tarifas!$A$13:$D$20,4,FALSE)*H7720</f>
        <v>#N/A</v>
      </c>
      <c r="K7720" s="13">
        <f>IF(F7720="COD1",tarifas!$D$11*(SUMIFS($H$11:$H$8770,$F$11:$F$8770,"=COD1",$B$11:$B$8770,"="&amp;B7720)/COUNTIFS($F$11:$F$8770,"=COD1",$B$11:$B$8770,"="&amp;B7720))/COUNTIFS($A$11:$A$8770,"="&amp;A7720,$F$11:$F$8770,"=COD1"),0)</f>
        <v>0</v>
      </c>
      <c r="L7720" s="13" t="e">
        <f>(VLOOKUP(F7720,tarifas!$C$7:$D$10,2,FALSE)+tarifas!$D$21)*datos!H7720</f>
        <v>#N/A</v>
      </c>
      <c r="M7720">
        <v>0</v>
      </c>
      <c r="N7720" s="13" t="e">
        <f t="shared" si="1088"/>
        <v>#N/A</v>
      </c>
      <c r="O7720">
        <f t="shared" si="1089"/>
        <v>0</v>
      </c>
      <c r="P7720" s="12">
        <f t="shared" si="1090"/>
        <v>228.13145437833842</v>
      </c>
      <c r="Q7720">
        <f t="shared" si="1091"/>
        <v>0</v>
      </c>
      <c r="R7720">
        <f>$D$2*tarifas!$D$12/24</f>
        <v>1.4541666666666666</v>
      </c>
      <c r="S7720" t="e">
        <f>VLOOKUP(E7720&amp;" "&amp;F7720,tarifas!$A$13:$D$20,4,FALSE)*P7720</f>
        <v>#N/A</v>
      </c>
      <c r="T7720">
        <f>IF(F7720="COD1",tarifas!$D$11*(SUMIFS($P$11:$P$8770,$F$11:$F$8770,"=COD1",$B$11:$B$8770,"="&amp;B7720)/COUNTIFS($F$11:$F$8770,"=COD1",$B$11:$B$8770,"="&amp;B7720))/COUNTIFS($A$11:$A$8770,"="&amp;A7720,$F$11:$F$8770,"=COD1"),0)</f>
        <v>0</v>
      </c>
      <c r="U7720" t="e">
        <f>(VLOOKUP(F7720,tarifas!$C$7:$D$10,2,FALSE)+tarifas!$D$21)*datos!P7720</f>
        <v>#N/A</v>
      </c>
      <c r="V7720" t="e">
        <f t="shared" si="1092"/>
        <v>#N/A</v>
      </c>
      <c r="W7720">
        <f t="shared" si="1093"/>
        <v>0</v>
      </c>
    </row>
    <row r="7721" spans="1:23" x14ac:dyDescent="0.25">
      <c r="A7721">
        <f t="shared" si="1086"/>
        <v>317</v>
      </c>
      <c r="B7721">
        <f t="shared" si="1087"/>
        <v>11</v>
      </c>
      <c r="C7721" s="1">
        <f t="shared" si="1094"/>
        <v>41961.249999981301</v>
      </c>
      <c r="D7721" s="7">
        <v>0</v>
      </c>
      <c r="E7721" s="7"/>
      <c r="G7721">
        <v>43.3</v>
      </c>
      <c r="H7721" s="12">
        <v>226.07196457876063</v>
      </c>
      <c r="I7721" s="13">
        <f>$D$2*tarifas!$D$12/24</f>
        <v>1.4541666666666666</v>
      </c>
      <c r="J7721" s="13" t="e">
        <f>VLOOKUP(E7721&amp;" "&amp;F7721,tarifas!$A$13:$D$20,4,FALSE)*H7721</f>
        <v>#N/A</v>
      </c>
      <c r="K7721" s="13">
        <f>IF(F7721="COD1",tarifas!$D$11*(SUMIFS($H$11:$H$8770,$F$11:$F$8770,"=COD1",$B$11:$B$8770,"="&amp;B7721)/COUNTIFS($F$11:$F$8770,"=COD1",$B$11:$B$8770,"="&amp;B7721))/COUNTIFS($A$11:$A$8770,"="&amp;A7721,$F$11:$F$8770,"=COD1"),0)</f>
        <v>0</v>
      </c>
      <c r="L7721" s="13" t="e">
        <f>(VLOOKUP(F7721,tarifas!$C$7:$D$10,2,FALSE)+tarifas!$D$21)*datos!H7721</f>
        <v>#N/A</v>
      </c>
      <c r="M7721">
        <v>0</v>
      </c>
      <c r="N7721" s="13" t="e">
        <f t="shared" si="1088"/>
        <v>#N/A</v>
      </c>
      <c r="O7721">
        <f t="shared" si="1089"/>
        <v>0</v>
      </c>
      <c r="P7721" s="12">
        <f t="shared" si="1090"/>
        <v>226.07196457876063</v>
      </c>
      <c r="Q7721">
        <f t="shared" si="1091"/>
        <v>0</v>
      </c>
      <c r="R7721">
        <f>$D$2*tarifas!$D$12/24</f>
        <v>1.4541666666666666</v>
      </c>
      <c r="S7721" t="e">
        <f>VLOOKUP(E7721&amp;" "&amp;F7721,tarifas!$A$13:$D$20,4,FALSE)*P7721</f>
        <v>#N/A</v>
      </c>
      <c r="T7721">
        <f>IF(F7721="COD1",tarifas!$D$11*(SUMIFS($P$11:$P$8770,$F$11:$F$8770,"=COD1",$B$11:$B$8770,"="&amp;B7721)/COUNTIFS($F$11:$F$8770,"=COD1",$B$11:$B$8770,"="&amp;B7721))/COUNTIFS($A$11:$A$8770,"="&amp;A7721,$F$11:$F$8770,"=COD1"),0)</f>
        <v>0</v>
      </c>
      <c r="U7721" t="e">
        <f>(VLOOKUP(F7721,tarifas!$C$7:$D$10,2,FALSE)+tarifas!$D$21)*datos!P7721</f>
        <v>#N/A</v>
      </c>
      <c r="V7721" t="e">
        <f t="shared" si="1092"/>
        <v>#N/A</v>
      </c>
      <c r="W7721">
        <f t="shared" si="1093"/>
        <v>0</v>
      </c>
    </row>
    <row r="7722" spans="1:23" x14ac:dyDescent="0.25">
      <c r="A7722">
        <f t="shared" si="1086"/>
        <v>317</v>
      </c>
      <c r="B7722">
        <f t="shared" si="1087"/>
        <v>11</v>
      </c>
      <c r="C7722" s="1">
        <f t="shared" si="1094"/>
        <v>41961.291666647965</v>
      </c>
      <c r="D7722" s="7">
        <v>0</v>
      </c>
      <c r="E7722" s="7"/>
      <c r="G7722">
        <v>58.5</v>
      </c>
      <c r="H7722" s="12">
        <v>217.50850800872036</v>
      </c>
      <c r="I7722" s="13">
        <f>$D$2*tarifas!$D$12/24</f>
        <v>1.4541666666666666</v>
      </c>
      <c r="J7722" s="13" t="e">
        <f>VLOOKUP(E7722&amp;" "&amp;F7722,tarifas!$A$13:$D$20,4,FALSE)*H7722</f>
        <v>#N/A</v>
      </c>
      <c r="K7722" s="13">
        <f>IF(F7722="COD1",tarifas!$D$11*(SUMIFS($H$11:$H$8770,$F$11:$F$8770,"=COD1",$B$11:$B$8770,"="&amp;B7722)/COUNTIFS($F$11:$F$8770,"=COD1",$B$11:$B$8770,"="&amp;B7722))/COUNTIFS($A$11:$A$8770,"="&amp;A7722,$F$11:$F$8770,"=COD1"),0)</f>
        <v>0</v>
      </c>
      <c r="L7722" s="13" t="e">
        <f>(VLOOKUP(F7722,tarifas!$C$7:$D$10,2,FALSE)+tarifas!$D$21)*datos!H7722</f>
        <v>#N/A</v>
      </c>
      <c r="M7722">
        <v>20.43215</v>
      </c>
      <c r="N7722" s="13" t="e">
        <f t="shared" si="1088"/>
        <v>#N/A</v>
      </c>
      <c r="O7722">
        <f t="shared" si="1089"/>
        <v>20.43215</v>
      </c>
      <c r="P7722" s="12">
        <f t="shared" si="1090"/>
        <v>197.07635800872035</v>
      </c>
      <c r="Q7722">
        <f t="shared" si="1091"/>
        <v>0</v>
      </c>
      <c r="R7722">
        <f>$D$2*tarifas!$D$12/24</f>
        <v>1.4541666666666666</v>
      </c>
      <c r="S7722" t="e">
        <f>VLOOKUP(E7722&amp;" "&amp;F7722,tarifas!$A$13:$D$20,4,FALSE)*P7722</f>
        <v>#N/A</v>
      </c>
      <c r="T7722">
        <f>IF(F7722="COD1",tarifas!$D$11*(SUMIFS($P$11:$P$8770,$F$11:$F$8770,"=COD1",$B$11:$B$8770,"="&amp;B7722)/COUNTIFS($F$11:$F$8770,"=COD1",$B$11:$B$8770,"="&amp;B7722))/COUNTIFS($A$11:$A$8770,"="&amp;A7722,$F$11:$F$8770,"=COD1"),0)</f>
        <v>0</v>
      </c>
      <c r="U7722" t="e">
        <f>(VLOOKUP(F7722,tarifas!$C$7:$D$10,2,FALSE)+tarifas!$D$21)*datos!P7722</f>
        <v>#N/A</v>
      </c>
      <c r="V7722" t="e">
        <f t="shared" si="1092"/>
        <v>#N/A</v>
      </c>
      <c r="W7722">
        <f t="shared" si="1093"/>
        <v>0</v>
      </c>
    </row>
    <row r="7723" spans="1:23" x14ac:dyDescent="0.25">
      <c r="A7723">
        <f t="shared" si="1086"/>
        <v>317</v>
      </c>
      <c r="B7723">
        <f t="shared" si="1087"/>
        <v>11</v>
      </c>
      <c r="C7723" s="1">
        <f t="shared" si="1094"/>
        <v>41961.333333314629</v>
      </c>
      <c r="D7723" s="7">
        <v>0</v>
      </c>
      <c r="E7723" s="7"/>
      <c r="G7723">
        <v>60.7</v>
      </c>
      <c r="H7723" s="12">
        <v>278.54217801798012</v>
      </c>
      <c r="I7723" s="13">
        <f>$D$2*tarifas!$D$12/24</f>
        <v>1.4541666666666666</v>
      </c>
      <c r="J7723" s="13" t="e">
        <f>VLOOKUP(E7723&amp;" "&amp;F7723,tarifas!$A$13:$D$20,4,FALSE)*H7723</f>
        <v>#N/A</v>
      </c>
      <c r="K7723" s="13">
        <f>IF(F7723="COD1",tarifas!$D$11*(SUMIFS($H$11:$H$8770,$F$11:$F$8770,"=COD1",$B$11:$B$8770,"="&amp;B7723)/COUNTIFS($F$11:$F$8770,"=COD1",$B$11:$B$8770,"="&amp;B7723))/COUNTIFS($A$11:$A$8770,"="&amp;A7723,$F$11:$F$8770,"=COD1"),0)</f>
        <v>0</v>
      </c>
      <c r="L7723" s="13" t="e">
        <f>(VLOOKUP(F7723,tarifas!$C$7:$D$10,2,FALSE)+tarifas!$D$21)*datos!H7723</f>
        <v>#N/A</v>
      </c>
      <c r="M7723">
        <v>2.3547399999999996</v>
      </c>
      <c r="N7723" s="13" t="e">
        <f t="shared" si="1088"/>
        <v>#N/A</v>
      </c>
      <c r="O7723">
        <f t="shared" si="1089"/>
        <v>2.3547399999999996</v>
      </c>
      <c r="P7723" s="12">
        <f t="shared" si="1090"/>
        <v>276.18743801798013</v>
      </c>
      <c r="Q7723">
        <f t="shared" si="1091"/>
        <v>0</v>
      </c>
      <c r="R7723">
        <f>$D$2*tarifas!$D$12/24</f>
        <v>1.4541666666666666</v>
      </c>
      <c r="S7723" t="e">
        <f>VLOOKUP(E7723&amp;" "&amp;F7723,tarifas!$A$13:$D$20,4,FALSE)*P7723</f>
        <v>#N/A</v>
      </c>
      <c r="T7723">
        <f>IF(F7723="COD1",tarifas!$D$11*(SUMIFS($P$11:$P$8770,$F$11:$F$8770,"=COD1",$B$11:$B$8770,"="&amp;B7723)/COUNTIFS($F$11:$F$8770,"=COD1",$B$11:$B$8770,"="&amp;B7723))/COUNTIFS($A$11:$A$8770,"="&amp;A7723,$F$11:$F$8770,"=COD1"),0)</f>
        <v>0</v>
      </c>
      <c r="U7723" t="e">
        <f>(VLOOKUP(F7723,tarifas!$C$7:$D$10,2,FALSE)+tarifas!$D$21)*datos!P7723</f>
        <v>#N/A</v>
      </c>
      <c r="V7723" t="e">
        <f t="shared" si="1092"/>
        <v>#N/A</v>
      </c>
      <c r="W7723">
        <f t="shared" si="1093"/>
        <v>0</v>
      </c>
    </row>
    <row r="7724" spans="1:23" x14ac:dyDescent="0.25">
      <c r="A7724">
        <f t="shared" si="1086"/>
        <v>317</v>
      </c>
      <c r="B7724">
        <f t="shared" si="1087"/>
        <v>11</v>
      </c>
      <c r="C7724" s="1">
        <f t="shared" si="1094"/>
        <v>41961.374999981294</v>
      </c>
      <c r="D7724" s="7">
        <v>0</v>
      </c>
      <c r="E7724" s="7"/>
      <c r="G7724">
        <v>62.01</v>
      </c>
      <c r="H7724" s="12">
        <v>495.24212637033895</v>
      </c>
      <c r="I7724" s="13">
        <f>$D$2*tarifas!$D$12/24</f>
        <v>1.4541666666666666</v>
      </c>
      <c r="J7724" s="13" t="e">
        <f>VLOOKUP(E7724&amp;" "&amp;F7724,tarifas!$A$13:$D$20,4,FALSE)*H7724</f>
        <v>#N/A</v>
      </c>
      <c r="K7724" s="13">
        <f>IF(F7724="COD1",tarifas!$D$11*(SUMIFS($H$11:$H$8770,$F$11:$F$8770,"=COD1",$B$11:$B$8770,"="&amp;B7724)/COUNTIFS($F$11:$F$8770,"=COD1",$B$11:$B$8770,"="&amp;B7724))/COUNTIFS($A$11:$A$8770,"="&amp;A7724,$F$11:$F$8770,"=COD1"),0)</f>
        <v>0</v>
      </c>
      <c r="L7724" s="13" t="e">
        <f>(VLOOKUP(F7724,tarifas!$C$7:$D$10,2,FALSE)+tarifas!$D$21)*datos!H7724</f>
        <v>#N/A</v>
      </c>
      <c r="M7724">
        <v>97.907229999999998</v>
      </c>
      <c r="N7724" s="13" t="e">
        <f t="shared" si="1088"/>
        <v>#N/A</v>
      </c>
      <c r="O7724">
        <f t="shared" si="1089"/>
        <v>97.907229999999998</v>
      </c>
      <c r="P7724" s="12">
        <f t="shared" si="1090"/>
        <v>397.33489637033892</v>
      </c>
      <c r="Q7724">
        <f t="shared" si="1091"/>
        <v>0</v>
      </c>
      <c r="R7724">
        <f>$D$2*tarifas!$D$12/24</f>
        <v>1.4541666666666666</v>
      </c>
      <c r="S7724" t="e">
        <f>VLOOKUP(E7724&amp;" "&amp;F7724,tarifas!$A$13:$D$20,4,FALSE)*P7724</f>
        <v>#N/A</v>
      </c>
      <c r="T7724">
        <f>IF(F7724="COD1",tarifas!$D$11*(SUMIFS($P$11:$P$8770,$F$11:$F$8770,"=COD1",$B$11:$B$8770,"="&amp;B7724)/COUNTIFS($F$11:$F$8770,"=COD1",$B$11:$B$8770,"="&amp;B7724))/COUNTIFS($A$11:$A$8770,"="&amp;A7724,$F$11:$F$8770,"=COD1"),0)</f>
        <v>0</v>
      </c>
      <c r="U7724" t="e">
        <f>(VLOOKUP(F7724,tarifas!$C$7:$D$10,2,FALSE)+tarifas!$D$21)*datos!P7724</f>
        <v>#N/A</v>
      </c>
      <c r="V7724" t="e">
        <f t="shared" si="1092"/>
        <v>#N/A</v>
      </c>
      <c r="W7724">
        <f t="shared" si="1093"/>
        <v>0</v>
      </c>
    </row>
    <row r="7725" spans="1:23" x14ac:dyDescent="0.25">
      <c r="A7725">
        <f t="shared" si="1086"/>
        <v>317</v>
      </c>
      <c r="B7725">
        <f t="shared" si="1087"/>
        <v>11</v>
      </c>
      <c r="C7725" s="1">
        <f t="shared" si="1094"/>
        <v>41961.416666647958</v>
      </c>
      <c r="D7725" s="7">
        <v>0</v>
      </c>
      <c r="E7725" s="7"/>
      <c r="G7725">
        <v>61.6</v>
      </c>
      <c r="H7725" s="12">
        <v>609.33879016160415</v>
      </c>
      <c r="I7725" s="13">
        <f>$D$2*tarifas!$D$12/24</f>
        <v>1.4541666666666666</v>
      </c>
      <c r="J7725" s="13" t="e">
        <f>VLOOKUP(E7725&amp;" "&amp;F7725,tarifas!$A$13:$D$20,4,FALSE)*H7725</f>
        <v>#N/A</v>
      </c>
      <c r="K7725" s="13">
        <f>IF(F7725="COD1",tarifas!$D$11*(SUMIFS($H$11:$H$8770,$F$11:$F$8770,"=COD1",$B$11:$B$8770,"="&amp;B7725)/COUNTIFS($F$11:$F$8770,"=COD1",$B$11:$B$8770,"="&amp;B7725))/COUNTIFS($A$11:$A$8770,"="&amp;A7725,$F$11:$F$8770,"=COD1"),0)</f>
        <v>0</v>
      </c>
      <c r="L7725" s="13" t="e">
        <f>(VLOOKUP(F7725,tarifas!$C$7:$D$10,2,FALSE)+tarifas!$D$21)*datos!H7725</f>
        <v>#N/A</v>
      </c>
      <c r="M7725">
        <v>121.90450999999999</v>
      </c>
      <c r="N7725" s="13" t="e">
        <f t="shared" si="1088"/>
        <v>#N/A</v>
      </c>
      <c r="O7725">
        <f t="shared" si="1089"/>
        <v>121.90450999999999</v>
      </c>
      <c r="P7725" s="12">
        <f t="shared" si="1090"/>
        <v>487.43428016160419</v>
      </c>
      <c r="Q7725">
        <f t="shared" si="1091"/>
        <v>0</v>
      </c>
      <c r="R7725">
        <f>$D$2*tarifas!$D$12/24</f>
        <v>1.4541666666666666</v>
      </c>
      <c r="S7725" t="e">
        <f>VLOOKUP(E7725&amp;" "&amp;F7725,tarifas!$A$13:$D$20,4,FALSE)*P7725</f>
        <v>#N/A</v>
      </c>
      <c r="T7725">
        <f>IF(F7725="COD1",tarifas!$D$11*(SUMIFS($P$11:$P$8770,$F$11:$F$8770,"=COD1",$B$11:$B$8770,"="&amp;B7725)/COUNTIFS($F$11:$F$8770,"=COD1",$B$11:$B$8770,"="&amp;B7725))/COUNTIFS($A$11:$A$8770,"="&amp;A7725,$F$11:$F$8770,"=COD1"),0)</f>
        <v>0</v>
      </c>
      <c r="U7725" t="e">
        <f>(VLOOKUP(F7725,tarifas!$C$7:$D$10,2,FALSE)+tarifas!$D$21)*datos!P7725</f>
        <v>#N/A</v>
      </c>
      <c r="V7725" t="e">
        <f t="shared" si="1092"/>
        <v>#N/A</v>
      </c>
      <c r="W7725">
        <f t="shared" si="1093"/>
        <v>0</v>
      </c>
    </row>
    <row r="7726" spans="1:23" x14ac:dyDescent="0.25">
      <c r="A7726">
        <f t="shared" si="1086"/>
        <v>317</v>
      </c>
      <c r="B7726">
        <f t="shared" si="1087"/>
        <v>11</v>
      </c>
      <c r="C7726" s="1">
        <f t="shared" si="1094"/>
        <v>41961.458333314622</v>
      </c>
      <c r="D7726" s="7">
        <v>0</v>
      </c>
      <c r="E7726" s="7"/>
      <c r="G7726">
        <v>59.94</v>
      </c>
      <c r="H7726" s="12">
        <v>674.76753418168096</v>
      </c>
      <c r="I7726" s="13">
        <f>$D$2*tarifas!$D$12/24</f>
        <v>1.4541666666666666</v>
      </c>
      <c r="J7726" s="13" t="e">
        <f>VLOOKUP(E7726&amp;" "&amp;F7726,tarifas!$A$13:$D$20,4,FALSE)*H7726</f>
        <v>#N/A</v>
      </c>
      <c r="K7726" s="13">
        <f>IF(F7726="COD1",tarifas!$D$11*(SUMIFS($H$11:$H$8770,$F$11:$F$8770,"=COD1",$B$11:$B$8770,"="&amp;B7726)/COUNTIFS($F$11:$F$8770,"=COD1",$B$11:$B$8770,"="&amp;B7726))/COUNTIFS($A$11:$A$8770,"="&amp;A7726,$F$11:$F$8770,"=COD1"),0)</f>
        <v>0</v>
      </c>
      <c r="L7726" s="13" t="e">
        <f>(VLOOKUP(F7726,tarifas!$C$7:$D$10,2,FALSE)+tarifas!$D$21)*datos!H7726</f>
        <v>#N/A</v>
      </c>
      <c r="M7726">
        <v>270.80657000000002</v>
      </c>
      <c r="N7726" s="13" t="e">
        <f t="shared" si="1088"/>
        <v>#N/A</v>
      </c>
      <c r="O7726">
        <f t="shared" si="1089"/>
        <v>270.80657000000002</v>
      </c>
      <c r="P7726" s="12">
        <f t="shared" si="1090"/>
        <v>403.96096418168094</v>
      </c>
      <c r="Q7726">
        <f t="shared" si="1091"/>
        <v>0</v>
      </c>
      <c r="R7726">
        <f>$D$2*tarifas!$D$12/24</f>
        <v>1.4541666666666666</v>
      </c>
      <c r="S7726" t="e">
        <f>VLOOKUP(E7726&amp;" "&amp;F7726,tarifas!$A$13:$D$20,4,FALSE)*P7726</f>
        <v>#N/A</v>
      </c>
      <c r="T7726">
        <f>IF(F7726="COD1",tarifas!$D$11*(SUMIFS($P$11:$P$8770,$F$11:$F$8770,"=COD1",$B$11:$B$8770,"="&amp;B7726)/COUNTIFS($F$11:$F$8770,"=COD1",$B$11:$B$8770,"="&amp;B7726))/COUNTIFS($A$11:$A$8770,"="&amp;A7726,$F$11:$F$8770,"=COD1"),0)</f>
        <v>0</v>
      </c>
      <c r="U7726" t="e">
        <f>(VLOOKUP(F7726,tarifas!$C$7:$D$10,2,FALSE)+tarifas!$D$21)*datos!P7726</f>
        <v>#N/A</v>
      </c>
      <c r="V7726" t="e">
        <f t="shared" si="1092"/>
        <v>#N/A</v>
      </c>
      <c r="W7726">
        <f t="shared" si="1093"/>
        <v>0</v>
      </c>
    </row>
    <row r="7727" spans="1:23" x14ac:dyDescent="0.25">
      <c r="A7727">
        <f t="shared" si="1086"/>
        <v>317</v>
      </c>
      <c r="B7727">
        <f t="shared" si="1087"/>
        <v>11</v>
      </c>
      <c r="C7727" s="1">
        <f t="shared" si="1094"/>
        <v>41961.499999981286</v>
      </c>
      <c r="D7727" s="7">
        <v>0</v>
      </c>
      <c r="E7727" s="7"/>
      <c r="G7727">
        <v>60</v>
      </c>
      <c r="H7727" s="12">
        <v>511.28239906339593</v>
      </c>
      <c r="I7727" s="13">
        <f>$D$2*tarifas!$D$12/24</f>
        <v>1.4541666666666666</v>
      </c>
      <c r="J7727" s="13" t="e">
        <f>VLOOKUP(E7727&amp;" "&amp;F7727,tarifas!$A$13:$D$20,4,FALSE)*H7727</f>
        <v>#N/A</v>
      </c>
      <c r="K7727" s="13">
        <f>IF(F7727="COD1",tarifas!$D$11*(SUMIFS($H$11:$H$8770,$F$11:$F$8770,"=COD1",$B$11:$B$8770,"="&amp;B7727)/COUNTIFS($F$11:$F$8770,"=COD1",$B$11:$B$8770,"="&amp;B7727))/COUNTIFS($A$11:$A$8770,"="&amp;A7727,$F$11:$F$8770,"=COD1"),0)</f>
        <v>0</v>
      </c>
      <c r="L7727" s="13" t="e">
        <f>(VLOOKUP(F7727,tarifas!$C$7:$D$10,2,FALSE)+tarifas!$D$21)*datos!H7727</f>
        <v>#N/A</v>
      </c>
      <c r="M7727">
        <v>109.58355999999999</v>
      </c>
      <c r="N7727" s="13" t="e">
        <f t="shared" si="1088"/>
        <v>#N/A</v>
      </c>
      <c r="O7727">
        <f t="shared" si="1089"/>
        <v>109.58355999999999</v>
      </c>
      <c r="P7727" s="12">
        <f t="shared" si="1090"/>
        <v>401.69883906339595</v>
      </c>
      <c r="Q7727">
        <f t="shared" si="1091"/>
        <v>0</v>
      </c>
      <c r="R7727">
        <f>$D$2*tarifas!$D$12/24</f>
        <v>1.4541666666666666</v>
      </c>
      <c r="S7727" t="e">
        <f>VLOOKUP(E7727&amp;" "&amp;F7727,tarifas!$A$13:$D$20,4,FALSE)*P7727</f>
        <v>#N/A</v>
      </c>
      <c r="T7727">
        <f>IF(F7727="COD1",tarifas!$D$11*(SUMIFS($P$11:$P$8770,$F$11:$F$8770,"=COD1",$B$11:$B$8770,"="&amp;B7727)/COUNTIFS($F$11:$F$8770,"=COD1",$B$11:$B$8770,"="&amp;B7727))/COUNTIFS($A$11:$A$8770,"="&amp;A7727,$F$11:$F$8770,"=COD1"),0)</f>
        <v>0</v>
      </c>
      <c r="U7727" t="e">
        <f>(VLOOKUP(F7727,tarifas!$C$7:$D$10,2,FALSE)+tarifas!$D$21)*datos!P7727</f>
        <v>#N/A</v>
      </c>
      <c r="V7727" t="e">
        <f t="shared" si="1092"/>
        <v>#N/A</v>
      </c>
      <c r="W7727">
        <f t="shared" si="1093"/>
        <v>0</v>
      </c>
    </row>
    <row r="7728" spans="1:23" x14ac:dyDescent="0.25">
      <c r="A7728">
        <f t="shared" si="1086"/>
        <v>317</v>
      </c>
      <c r="B7728">
        <f t="shared" si="1087"/>
        <v>11</v>
      </c>
      <c r="C7728" s="1">
        <f t="shared" si="1094"/>
        <v>41961.54166664795</v>
      </c>
      <c r="D7728" s="7">
        <v>0</v>
      </c>
      <c r="E7728" s="7"/>
      <c r="G7728">
        <v>58.93</v>
      </c>
      <c r="H7728" s="12">
        <v>494.00862935808203</v>
      </c>
      <c r="I7728" s="13">
        <f>$D$2*tarifas!$D$12/24</f>
        <v>1.4541666666666666</v>
      </c>
      <c r="J7728" s="13" t="e">
        <f>VLOOKUP(E7728&amp;" "&amp;F7728,tarifas!$A$13:$D$20,4,FALSE)*H7728</f>
        <v>#N/A</v>
      </c>
      <c r="K7728" s="13">
        <f>IF(F7728="COD1",tarifas!$D$11*(SUMIFS($H$11:$H$8770,$F$11:$F$8770,"=COD1",$B$11:$B$8770,"="&amp;B7728)/COUNTIFS($F$11:$F$8770,"=COD1",$B$11:$B$8770,"="&amp;B7728))/COUNTIFS($A$11:$A$8770,"="&amp;A7728,$F$11:$F$8770,"=COD1"),0)</f>
        <v>0</v>
      </c>
      <c r="L7728" s="13" t="e">
        <f>(VLOOKUP(F7728,tarifas!$C$7:$D$10,2,FALSE)+tarifas!$D$21)*datos!H7728</f>
        <v>#N/A</v>
      </c>
      <c r="M7728">
        <v>136.77660999999998</v>
      </c>
      <c r="N7728" s="13" t="e">
        <f t="shared" si="1088"/>
        <v>#N/A</v>
      </c>
      <c r="O7728">
        <f t="shared" si="1089"/>
        <v>136.77660999999998</v>
      </c>
      <c r="P7728" s="12">
        <f t="shared" si="1090"/>
        <v>357.23201935808208</v>
      </c>
      <c r="Q7728">
        <f t="shared" si="1091"/>
        <v>0</v>
      </c>
      <c r="R7728">
        <f>$D$2*tarifas!$D$12/24</f>
        <v>1.4541666666666666</v>
      </c>
      <c r="S7728" t="e">
        <f>VLOOKUP(E7728&amp;" "&amp;F7728,tarifas!$A$13:$D$20,4,FALSE)*P7728</f>
        <v>#N/A</v>
      </c>
      <c r="T7728">
        <f>IF(F7728="COD1",tarifas!$D$11*(SUMIFS($P$11:$P$8770,$F$11:$F$8770,"=COD1",$B$11:$B$8770,"="&amp;B7728)/COUNTIFS($F$11:$F$8770,"=COD1",$B$11:$B$8770,"="&amp;B7728))/COUNTIFS($A$11:$A$8770,"="&amp;A7728,$F$11:$F$8770,"=COD1"),0)</f>
        <v>0</v>
      </c>
      <c r="U7728" t="e">
        <f>(VLOOKUP(F7728,tarifas!$C$7:$D$10,2,FALSE)+tarifas!$D$21)*datos!P7728</f>
        <v>#N/A</v>
      </c>
      <c r="V7728" t="e">
        <f t="shared" si="1092"/>
        <v>#N/A</v>
      </c>
      <c r="W7728">
        <f t="shared" si="1093"/>
        <v>0</v>
      </c>
    </row>
    <row r="7729" spans="1:23" x14ac:dyDescent="0.25">
      <c r="A7729">
        <f t="shared" si="1086"/>
        <v>317</v>
      </c>
      <c r="B7729">
        <f t="shared" si="1087"/>
        <v>11</v>
      </c>
      <c r="C7729" s="1">
        <f t="shared" si="1094"/>
        <v>41961.583333314615</v>
      </c>
      <c r="D7729" s="7">
        <v>358.80303030303037</v>
      </c>
      <c r="E7729" s="7"/>
      <c r="G7729">
        <v>57.02</v>
      </c>
      <c r="H7729" s="12">
        <v>668.90828063429819</v>
      </c>
      <c r="I7729" s="13">
        <f>$D$2*tarifas!$D$12/24</f>
        <v>1.4541666666666666</v>
      </c>
      <c r="J7729" s="13" t="e">
        <f>VLOOKUP(E7729&amp;" "&amp;F7729,tarifas!$A$13:$D$20,4,FALSE)*H7729</f>
        <v>#N/A</v>
      </c>
      <c r="K7729" s="13">
        <f>IF(F7729="COD1",tarifas!$D$11*(SUMIFS($H$11:$H$8770,$F$11:$F$8770,"=COD1",$B$11:$B$8770,"="&amp;B7729)/COUNTIFS($F$11:$F$8770,"=COD1",$B$11:$B$8770,"="&amp;B7729))/COUNTIFS($A$11:$A$8770,"="&amp;A7729,$F$11:$F$8770,"=COD1"),0)</f>
        <v>0</v>
      </c>
      <c r="L7729" s="13" t="e">
        <f>(VLOOKUP(F7729,tarifas!$C$7:$D$10,2,FALSE)+tarifas!$D$21)*datos!H7729</f>
        <v>#N/A</v>
      </c>
      <c r="M7729">
        <v>5.1543799999999997</v>
      </c>
      <c r="N7729" s="13" t="e">
        <f t="shared" si="1088"/>
        <v>#N/A</v>
      </c>
      <c r="O7729">
        <f t="shared" si="1089"/>
        <v>5.1543799999999997</v>
      </c>
      <c r="P7729" s="12">
        <f t="shared" si="1090"/>
        <v>663.75390063429825</v>
      </c>
      <c r="Q7729">
        <f t="shared" si="1091"/>
        <v>0</v>
      </c>
      <c r="R7729">
        <f>$D$2*tarifas!$D$12/24</f>
        <v>1.4541666666666666</v>
      </c>
      <c r="S7729" t="e">
        <f>VLOOKUP(E7729&amp;" "&amp;F7729,tarifas!$A$13:$D$20,4,FALSE)*P7729</f>
        <v>#N/A</v>
      </c>
      <c r="T7729">
        <f>IF(F7729="COD1",tarifas!$D$11*(SUMIFS($P$11:$P$8770,$F$11:$F$8770,"=COD1",$B$11:$B$8770,"="&amp;B7729)/COUNTIFS($F$11:$F$8770,"=COD1",$B$11:$B$8770,"="&amp;B7729))/COUNTIFS($A$11:$A$8770,"="&amp;A7729,$F$11:$F$8770,"=COD1"),0)</f>
        <v>0</v>
      </c>
      <c r="U7729" t="e">
        <f>(VLOOKUP(F7729,tarifas!$C$7:$D$10,2,FALSE)+tarifas!$D$21)*datos!P7729</f>
        <v>#N/A</v>
      </c>
      <c r="V7729" t="e">
        <f t="shared" si="1092"/>
        <v>#N/A</v>
      </c>
      <c r="W7729">
        <f t="shared" si="1093"/>
        <v>0</v>
      </c>
    </row>
    <row r="7730" spans="1:23" x14ac:dyDescent="0.25">
      <c r="A7730">
        <f t="shared" si="1086"/>
        <v>317</v>
      </c>
      <c r="B7730">
        <f t="shared" si="1087"/>
        <v>11</v>
      </c>
      <c r="C7730" s="1">
        <f t="shared" si="1094"/>
        <v>41961.624999981279</v>
      </c>
      <c r="D7730" s="7">
        <v>152.48484848484847</v>
      </c>
      <c r="E7730" s="7"/>
      <c r="G7730">
        <v>54.75</v>
      </c>
      <c r="H7730" s="12">
        <v>748.23923361272705</v>
      </c>
      <c r="I7730" s="13">
        <f>$D$2*tarifas!$D$12/24</f>
        <v>1.4541666666666666</v>
      </c>
      <c r="J7730" s="13" t="e">
        <f>VLOOKUP(E7730&amp;" "&amp;F7730,tarifas!$A$13:$D$20,4,FALSE)*H7730</f>
        <v>#N/A</v>
      </c>
      <c r="K7730" s="13">
        <f>IF(F7730="COD1",tarifas!$D$11*(SUMIFS($H$11:$H$8770,$F$11:$F$8770,"=COD1",$B$11:$B$8770,"="&amp;B7730)/COUNTIFS($F$11:$F$8770,"=COD1",$B$11:$B$8770,"="&amp;B7730))/COUNTIFS($A$11:$A$8770,"="&amp;A7730,$F$11:$F$8770,"=COD1"),0)</f>
        <v>0</v>
      </c>
      <c r="L7730" s="13" t="e">
        <f>(VLOOKUP(F7730,tarifas!$C$7:$D$10,2,FALSE)+tarifas!$D$21)*datos!H7730</f>
        <v>#N/A</v>
      </c>
      <c r="M7730">
        <v>45.55245</v>
      </c>
      <c r="N7730" s="13" t="e">
        <f t="shared" si="1088"/>
        <v>#N/A</v>
      </c>
      <c r="O7730">
        <f t="shared" si="1089"/>
        <v>45.55245</v>
      </c>
      <c r="P7730" s="12">
        <f t="shared" si="1090"/>
        <v>702.68678361272703</v>
      </c>
      <c r="Q7730">
        <f t="shared" si="1091"/>
        <v>0</v>
      </c>
      <c r="R7730">
        <f>$D$2*tarifas!$D$12/24</f>
        <v>1.4541666666666666</v>
      </c>
      <c r="S7730" t="e">
        <f>VLOOKUP(E7730&amp;" "&amp;F7730,tarifas!$A$13:$D$20,4,FALSE)*P7730</f>
        <v>#N/A</v>
      </c>
      <c r="T7730">
        <f>IF(F7730="COD1",tarifas!$D$11*(SUMIFS($P$11:$P$8770,$F$11:$F$8770,"=COD1",$B$11:$B$8770,"="&amp;B7730)/COUNTIFS($F$11:$F$8770,"=COD1",$B$11:$B$8770,"="&amp;B7730))/COUNTIFS($A$11:$A$8770,"="&amp;A7730,$F$11:$F$8770,"=COD1"),0)</f>
        <v>0</v>
      </c>
      <c r="U7730" t="e">
        <f>(VLOOKUP(F7730,tarifas!$C$7:$D$10,2,FALSE)+tarifas!$D$21)*datos!P7730</f>
        <v>#N/A</v>
      </c>
      <c r="V7730" t="e">
        <f t="shared" si="1092"/>
        <v>#N/A</v>
      </c>
      <c r="W7730">
        <f t="shared" si="1093"/>
        <v>0</v>
      </c>
    </row>
    <row r="7731" spans="1:23" x14ac:dyDescent="0.25">
      <c r="A7731">
        <f t="shared" si="1086"/>
        <v>317</v>
      </c>
      <c r="B7731">
        <f t="shared" si="1087"/>
        <v>11</v>
      </c>
      <c r="C7731" s="1">
        <f t="shared" si="1094"/>
        <v>41961.666666647943</v>
      </c>
      <c r="D7731" s="7">
        <v>0</v>
      </c>
      <c r="E7731" s="7"/>
      <c r="G7731">
        <v>57.02</v>
      </c>
      <c r="H7731" s="12">
        <v>758.17018989572898</v>
      </c>
      <c r="I7731" s="13">
        <f>$D$2*tarifas!$D$12/24</f>
        <v>1.4541666666666666</v>
      </c>
      <c r="J7731" s="13" t="e">
        <f>VLOOKUP(E7731&amp;" "&amp;F7731,tarifas!$A$13:$D$20,4,FALSE)*H7731</f>
        <v>#N/A</v>
      </c>
      <c r="K7731" s="13">
        <f>IF(F7731="COD1",tarifas!$D$11*(SUMIFS($H$11:$H$8770,$F$11:$F$8770,"=COD1",$B$11:$B$8770,"="&amp;B7731)/COUNTIFS($F$11:$F$8770,"=COD1",$B$11:$B$8770,"="&amp;B7731))/COUNTIFS($A$11:$A$8770,"="&amp;A7731,$F$11:$F$8770,"=COD1"),0)</f>
        <v>0</v>
      </c>
      <c r="L7731" s="13" t="e">
        <f>(VLOOKUP(F7731,tarifas!$C$7:$D$10,2,FALSE)+tarifas!$D$21)*datos!H7731</f>
        <v>#N/A</v>
      </c>
      <c r="M7731">
        <v>1.1552899999999999</v>
      </c>
      <c r="N7731" s="13" t="e">
        <f t="shared" si="1088"/>
        <v>#N/A</v>
      </c>
      <c r="O7731">
        <f t="shared" si="1089"/>
        <v>1.1552899999999999</v>
      </c>
      <c r="P7731" s="12">
        <f t="shared" si="1090"/>
        <v>757.01489989572895</v>
      </c>
      <c r="Q7731">
        <f t="shared" si="1091"/>
        <v>0</v>
      </c>
      <c r="R7731">
        <f>$D$2*tarifas!$D$12/24</f>
        <v>1.4541666666666666</v>
      </c>
      <c r="S7731" t="e">
        <f>VLOOKUP(E7731&amp;" "&amp;F7731,tarifas!$A$13:$D$20,4,FALSE)*P7731</f>
        <v>#N/A</v>
      </c>
      <c r="T7731">
        <f>IF(F7731="COD1",tarifas!$D$11*(SUMIFS($P$11:$P$8770,$F$11:$F$8770,"=COD1",$B$11:$B$8770,"="&amp;B7731)/COUNTIFS($F$11:$F$8770,"=COD1",$B$11:$B$8770,"="&amp;B7731))/COUNTIFS($A$11:$A$8770,"="&amp;A7731,$F$11:$F$8770,"=COD1"),0)</f>
        <v>0</v>
      </c>
      <c r="U7731" t="e">
        <f>(VLOOKUP(F7731,tarifas!$C$7:$D$10,2,FALSE)+tarifas!$D$21)*datos!P7731</f>
        <v>#N/A</v>
      </c>
      <c r="V7731" t="e">
        <f t="shared" si="1092"/>
        <v>#N/A</v>
      </c>
      <c r="W7731">
        <f t="shared" si="1093"/>
        <v>0</v>
      </c>
    </row>
    <row r="7732" spans="1:23" x14ac:dyDescent="0.25">
      <c r="A7732">
        <f t="shared" si="1086"/>
        <v>317</v>
      </c>
      <c r="B7732">
        <f t="shared" si="1087"/>
        <v>11</v>
      </c>
      <c r="C7732" s="1">
        <f t="shared" si="1094"/>
        <v>41961.708333314607</v>
      </c>
      <c r="D7732" s="7">
        <v>0</v>
      </c>
      <c r="E7732" s="7"/>
      <c r="G7732">
        <v>61.52</v>
      </c>
      <c r="H7732" s="12">
        <v>611.12316635962759</v>
      </c>
      <c r="I7732" s="13">
        <f>$D$2*tarifas!$D$12/24</f>
        <v>1.4541666666666666</v>
      </c>
      <c r="J7732" s="13" t="e">
        <f>VLOOKUP(E7732&amp;" "&amp;F7732,tarifas!$A$13:$D$20,4,FALSE)*H7732</f>
        <v>#N/A</v>
      </c>
      <c r="K7732" s="13">
        <f>IF(F7732="COD1",tarifas!$D$11*(SUMIFS($H$11:$H$8770,$F$11:$F$8770,"=COD1",$B$11:$B$8770,"="&amp;B7732)/COUNTIFS($F$11:$F$8770,"=COD1",$B$11:$B$8770,"="&amp;B7732))/COUNTIFS($A$11:$A$8770,"="&amp;A7732,$F$11:$F$8770,"=COD1"),0)</f>
        <v>0</v>
      </c>
      <c r="L7732" s="13" t="e">
        <f>(VLOOKUP(F7732,tarifas!$C$7:$D$10,2,FALSE)+tarifas!$D$21)*datos!H7732</f>
        <v>#N/A</v>
      </c>
      <c r="M7732">
        <v>0</v>
      </c>
      <c r="N7732" s="13" t="e">
        <f t="shared" si="1088"/>
        <v>#N/A</v>
      </c>
      <c r="O7732">
        <f t="shared" si="1089"/>
        <v>0</v>
      </c>
      <c r="P7732" s="12">
        <f t="shared" si="1090"/>
        <v>611.12316635962759</v>
      </c>
      <c r="Q7732">
        <f t="shared" si="1091"/>
        <v>0</v>
      </c>
      <c r="R7732">
        <f>$D$2*tarifas!$D$12/24</f>
        <v>1.4541666666666666</v>
      </c>
      <c r="S7732" t="e">
        <f>VLOOKUP(E7732&amp;" "&amp;F7732,tarifas!$A$13:$D$20,4,FALSE)*P7732</f>
        <v>#N/A</v>
      </c>
      <c r="T7732">
        <f>IF(F7732="COD1",tarifas!$D$11*(SUMIFS($P$11:$P$8770,$F$11:$F$8770,"=COD1",$B$11:$B$8770,"="&amp;B7732)/COUNTIFS($F$11:$F$8770,"=COD1",$B$11:$B$8770,"="&amp;B7732))/COUNTIFS($A$11:$A$8770,"="&amp;A7732,$F$11:$F$8770,"=COD1"),0)</f>
        <v>0</v>
      </c>
      <c r="U7732" t="e">
        <f>(VLOOKUP(F7732,tarifas!$C$7:$D$10,2,FALSE)+tarifas!$D$21)*datos!P7732</f>
        <v>#N/A</v>
      </c>
      <c r="V7732" t="e">
        <f t="shared" si="1092"/>
        <v>#N/A</v>
      </c>
      <c r="W7732">
        <f t="shared" si="1093"/>
        <v>0</v>
      </c>
    </row>
    <row r="7733" spans="1:23" x14ac:dyDescent="0.25">
      <c r="A7733">
        <f t="shared" si="1086"/>
        <v>317</v>
      </c>
      <c r="B7733">
        <f t="shared" si="1087"/>
        <v>11</v>
      </c>
      <c r="C7733" s="1">
        <f t="shared" si="1094"/>
        <v>41961.749999981272</v>
      </c>
      <c r="D7733" s="7">
        <v>0</v>
      </c>
      <c r="E7733" s="7"/>
      <c r="G7733">
        <v>63.3</v>
      </c>
      <c r="H7733" s="12">
        <v>476.76734961777896</v>
      </c>
      <c r="I7733" s="13">
        <f>$D$2*tarifas!$D$12/24</f>
        <v>1.4541666666666666</v>
      </c>
      <c r="J7733" s="13" t="e">
        <f>VLOOKUP(E7733&amp;" "&amp;F7733,tarifas!$A$13:$D$20,4,FALSE)*H7733</f>
        <v>#N/A</v>
      </c>
      <c r="K7733" s="13">
        <f>IF(F7733="COD1",tarifas!$D$11*(SUMIFS($H$11:$H$8770,$F$11:$F$8770,"=COD1",$B$11:$B$8770,"="&amp;B7733)/COUNTIFS($F$11:$F$8770,"=COD1",$B$11:$B$8770,"="&amp;B7733))/COUNTIFS($A$11:$A$8770,"="&amp;A7733,$F$11:$F$8770,"=COD1"),0)</f>
        <v>0</v>
      </c>
      <c r="L7733" s="13" t="e">
        <f>(VLOOKUP(F7733,tarifas!$C$7:$D$10,2,FALSE)+tarifas!$D$21)*datos!H7733</f>
        <v>#N/A</v>
      </c>
      <c r="M7733">
        <v>0</v>
      </c>
      <c r="N7733" s="13" t="e">
        <f t="shared" si="1088"/>
        <v>#N/A</v>
      </c>
      <c r="O7733">
        <f t="shared" si="1089"/>
        <v>0</v>
      </c>
      <c r="P7733" s="12">
        <f t="shared" si="1090"/>
        <v>476.76734961777896</v>
      </c>
      <c r="Q7733">
        <f t="shared" si="1091"/>
        <v>0</v>
      </c>
      <c r="R7733">
        <f>$D$2*tarifas!$D$12/24</f>
        <v>1.4541666666666666</v>
      </c>
      <c r="S7733" t="e">
        <f>VLOOKUP(E7733&amp;" "&amp;F7733,tarifas!$A$13:$D$20,4,FALSE)*P7733</f>
        <v>#N/A</v>
      </c>
      <c r="T7733">
        <f>IF(F7733="COD1",tarifas!$D$11*(SUMIFS($P$11:$P$8770,$F$11:$F$8770,"=COD1",$B$11:$B$8770,"="&amp;B7733)/COUNTIFS($F$11:$F$8770,"=COD1",$B$11:$B$8770,"="&amp;B7733))/COUNTIFS($A$11:$A$8770,"="&amp;A7733,$F$11:$F$8770,"=COD1"),0)</f>
        <v>0</v>
      </c>
      <c r="U7733" t="e">
        <f>(VLOOKUP(F7733,tarifas!$C$7:$D$10,2,FALSE)+tarifas!$D$21)*datos!P7733</f>
        <v>#N/A</v>
      </c>
      <c r="V7733" t="e">
        <f t="shared" si="1092"/>
        <v>#N/A</v>
      </c>
      <c r="W7733">
        <f t="shared" si="1093"/>
        <v>0</v>
      </c>
    </row>
    <row r="7734" spans="1:23" x14ac:dyDescent="0.25">
      <c r="A7734">
        <f t="shared" si="1086"/>
        <v>317</v>
      </c>
      <c r="B7734">
        <f t="shared" si="1087"/>
        <v>11</v>
      </c>
      <c r="C7734" s="1">
        <f t="shared" si="1094"/>
        <v>41961.791666647936</v>
      </c>
      <c r="D7734" s="7">
        <v>0</v>
      </c>
      <c r="E7734" s="7"/>
      <c r="G7734">
        <v>61.6</v>
      </c>
      <c r="H7734" s="12">
        <v>352.64560724638767</v>
      </c>
      <c r="I7734" s="13">
        <f>$D$2*tarifas!$D$12/24</f>
        <v>1.4541666666666666</v>
      </c>
      <c r="J7734" s="13" t="e">
        <f>VLOOKUP(E7734&amp;" "&amp;F7734,tarifas!$A$13:$D$20,4,FALSE)*H7734</f>
        <v>#N/A</v>
      </c>
      <c r="K7734" s="13">
        <f>IF(F7734="COD1",tarifas!$D$11*(SUMIFS($H$11:$H$8770,$F$11:$F$8770,"=COD1",$B$11:$B$8770,"="&amp;B7734)/COUNTIFS($F$11:$F$8770,"=COD1",$B$11:$B$8770,"="&amp;B7734))/COUNTIFS($A$11:$A$8770,"="&amp;A7734,$F$11:$F$8770,"=COD1"),0)</f>
        <v>0</v>
      </c>
      <c r="L7734" s="13" t="e">
        <f>(VLOOKUP(F7734,tarifas!$C$7:$D$10,2,FALSE)+tarifas!$D$21)*datos!H7734</f>
        <v>#N/A</v>
      </c>
      <c r="M7734">
        <v>0</v>
      </c>
      <c r="N7734" s="13" t="e">
        <f t="shared" si="1088"/>
        <v>#N/A</v>
      </c>
      <c r="O7734">
        <f t="shared" si="1089"/>
        <v>0</v>
      </c>
      <c r="P7734" s="12">
        <f t="shared" si="1090"/>
        <v>352.64560724638767</v>
      </c>
      <c r="Q7734">
        <f t="shared" si="1091"/>
        <v>0</v>
      </c>
      <c r="R7734">
        <f>$D$2*tarifas!$D$12/24</f>
        <v>1.4541666666666666</v>
      </c>
      <c r="S7734" t="e">
        <f>VLOOKUP(E7734&amp;" "&amp;F7734,tarifas!$A$13:$D$20,4,FALSE)*P7734</f>
        <v>#N/A</v>
      </c>
      <c r="T7734">
        <f>IF(F7734="COD1",tarifas!$D$11*(SUMIFS($P$11:$P$8770,$F$11:$F$8770,"=COD1",$B$11:$B$8770,"="&amp;B7734)/COUNTIFS($F$11:$F$8770,"=COD1",$B$11:$B$8770,"="&amp;B7734))/COUNTIFS($A$11:$A$8770,"="&amp;A7734,$F$11:$F$8770,"=COD1"),0)</f>
        <v>0</v>
      </c>
      <c r="U7734" t="e">
        <f>(VLOOKUP(F7734,tarifas!$C$7:$D$10,2,FALSE)+tarifas!$D$21)*datos!P7734</f>
        <v>#N/A</v>
      </c>
      <c r="V7734" t="e">
        <f t="shared" si="1092"/>
        <v>#N/A</v>
      </c>
      <c r="W7734">
        <f t="shared" si="1093"/>
        <v>0</v>
      </c>
    </row>
    <row r="7735" spans="1:23" x14ac:dyDescent="0.25">
      <c r="A7735">
        <f t="shared" si="1086"/>
        <v>317</v>
      </c>
      <c r="B7735">
        <f t="shared" si="1087"/>
        <v>11</v>
      </c>
      <c r="C7735" s="1">
        <f t="shared" si="1094"/>
        <v>41961.8333333146</v>
      </c>
      <c r="D7735" s="7">
        <v>0</v>
      </c>
      <c r="E7735" s="7"/>
      <c r="G7735">
        <v>61.3</v>
      </c>
      <c r="H7735" s="12">
        <v>286.52407503618565</v>
      </c>
      <c r="I7735" s="13">
        <f>$D$2*tarifas!$D$12/24</f>
        <v>1.4541666666666666</v>
      </c>
      <c r="J7735" s="13" t="e">
        <f>VLOOKUP(E7735&amp;" "&amp;F7735,tarifas!$A$13:$D$20,4,FALSE)*H7735</f>
        <v>#N/A</v>
      </c>
      <c r="K7735" s="13">
        <f>IF(F7735="COD1",tarifas!$D$11*(SUMIFS($H$11:$H$8770,$F$11:$F$8770,"=COD1",$B$11:$B$8770,"="&amp;B7735)/COUNTIFS($F$11:$F$8770,"=COD1",$B$11:$B$8770,"="&amp;B7735))/COUNTIFS($A$11:$A$8770,"="&amp;A7735,$F$11:$F$8770,"=COD1"),0)</f>
        <v>0</v>
      </c>
      <c r="L7735" s="13" t="e">
        <f>(VLOOKUP(F7735,tarifas!$C$7:$D$10,2,FALSE)+tarifas!$D$21)*datos!H7735</f>
        <v>#N/A</v>
      </c>
      <c r="M7735">
        <v>0</v>
      </c>
      <c r="N7735" s="13" t="e">
        <f t="shared" si="1088"/>
        <v>#N/A</v>
      </c>
      <c r="O7735">
        <f t="shared" si="1089"/>
        <v>0</v>
      </c>
      <c r="P7735" s="12">
        <f t="shared" si="1090"/>
        <v>286.52407503618565</v>
      </c>
      <c r="Q7735">
        <f t="shared" si="1091"/>
        <v>0</v>
      </c>
      <c r="R7735">
        <f>$D$2*tarifas!$D$12/24</f>
        <v>1.4541666666666666</v>
      </c>
      <c r="S7735" t="e">
        <f>VLOOKUP(E7735&amp;" "&amp;F7735,tarifas!$A$13:$D$20,4,FALSE)*P7735</f>
        <v>#N/A</v>
      </c>
      <c r="T7735">
        <f>IF(F7735="COD1",tarifas!$D$11*(SUMIFS($P$11:$P$8770,$F$11:$F$8770,"=COD1",$B$11:$B$8770,"="&amp;B7735)/COUNTIFS($F$11:$F$8770,"=COD1",$B$11:$B$8770,"="&amp;B7735))/COUNTIFS($A$11:$A$8770,"="&amp;A7735,$F$11:$F$8770,"=COD1"),0)</f>
        <v>0</v>
      </c>
      <c r="U7735" t="e">
        <f>(VLOOKUP(F7735,tarifas!$C$7:$D$10,2,FALSE)+tarifas!$D$21)*datos!P7735</f>
        <v>#N/A</v>
      </c>
      <c r="V7735" t="e">
        <f t="shared" si="1092"/>
        <v>#N/A</v>
      </c>
      <c r="W7735">
        <f t="shared" si="1093"/>
        <v>0</v>
      </c>
    </row>
    <row r="7736" spans="1:23" x14ac:dyDescent="0.25">
      <c r="A7736">
        <f t="shared" si="1086"/>
        <v>317</v>
      </c>
      <c r="B7736">
        <f t="shared" si="1087"/>
        <v>11</v>
      </c>
      <c r="C7736" s="1">
        <f t="shared" si="1094"/>
        <v>41961.874999981264</v>
      </c>
      <c r="D7736" s="7">
        <v>0</v>
      </c>
      <c r="E7736" s="7"/>
      <c r="G7736">
        <v>59.02</v>
      </c>
      <c r="H7736" s="12">
        <v>265.65809829817778</v>
      </c>
      <c r="I7736" s="13">
        <f>$D$2*tarifas!$D$12/24</f>
        <v>1.4541666666666666</v>
      </c>
      <c r="J7736" s="13" t="e">
        <f>VLOOKUP(E7736&amp;" "&amp;F7736,tarifas!$A$13:$D$20,4,FALSE)*H7736</f>
        <v>#N/A</v>
      </c>
      <c r="K7736" s="13">
        <f>IF(F7736="COD1",tarifas!$D$11*(SUMIFS($H$11:$H$8770,$F$11:$F$8770,"=COD1",$B$11:$B$8770,"="&amp;B7736)/COUNTIFS($F$11:$F$8770,"=COD1",$B$11:$B$8770,"="&amp;B7736))/COUNTIFS($A$11:$A$8770,"="&amp;A7736,$F$11:$F$8770,"=COD1"),0)</f>
        <v>0</v>
      </c>
      <c r="L7736" s="13" t="e">
        <f>(VLOOKUP(F7736,tarifas!$C$7:$D$10,2,FALSE)+tarifas!$D$21)*datos!H7736</f>
        <v>#N/A</v>
      </c>
      <c r="M7736">
        <v>0</v>
      </c>
      <c r="N7736" s="13" t="e">
        <f t="shared" si="1088"/>
        <v>#N/A</v>
      </c>
      <c r="O7736">
        <f t="shared" si="1089"/>
        <v>0</v>
      </c>
      <c r="P7736" s="12">
        <f t="shared" si="1090"/>
        <v>265.65809829817778</v>
      </c>
      <c r="Q7736">
        <f t="shared" si="1091"/>
        <v>0</v>
      </c>
      <c r="R7736">
        <f>$D$2*tarifas!$D$12/24</f>
        <v>1.4541666666666666</v>
      </c>
      <c r="S7736" t="e">
        <f>VLOOKUP(E7736&amp;" "&amp;F7736,tarifas!$A$13:$D$20,4,FALSE)*P7736</f>
        <v>#N/A</v>
      </c>
      <c r="T7736">
        <f>IF(F7736="COD1",tarifas!$D$11*(SUMIFS($P$11:$P$8770,$F$11:$F$8770,"=COD1",$B$11:$B$8770,"="&amp;B7736)/COUNTIFS($F$11:$F$8770,"=COD1",$B$11:$B$8770,"="&amp;B7736))/COUNTIFS($A$11:$A$8770,"="&amp;A7736,$F$11:$F$8770,"=COD1"),0)</f>
        <v>0</v>
      </c>
      <c r="U7736" t="e">
        <f>(VLOOKUP(F7736,tarifas!$C$7:$D$10,2,FALSE)+tarifas!$D$21)*datos!P7736</f>
        <v>#N/A</v>
      </c>
      <c r="V7736" t="e">
        <f t="shared" si="1092"/>
        <v>#N/A</v>
      </c>
      <c r="W7736">
        <f t="shared" si="1093"/>
        <v>0</v>
      </c>
    </row>
    <row r="7737" spans="1:23" x14ac:dyDescent="0.25">
      <c r="A7737">
        <f t="shared" si="1086"/>
        <v>317</v>
      </c>
      <c r="B7737">
        <f t="shared" si="1087"/>
        <v>11</v>
      </c>
      <c r="C7737" s="1">
        <f t="shared" si="1094"/>
        <v>41961.916666647929</v>
      </c>
      <c r="D7737" s="7">
        <v>0</v>
      </c>
      <c r="E7737" s="7"/>
      <c r="G7737">
        <v>54.87</v>
      </c>
      <c r="H7737" s="12">
        <v>273.40322933200736</v>
      </c>
      <c r="I7737" s="13">
        <f>$D$2*tarifas!$D$12/24</f>
        <v>1.4541666666666666</v>
      </c>
      <c r="J7737" s="13" t="e">
        <f>VLOOKUP(E7737&amp;" "&amp;F7737,tarifas!$A$13:$D$20,4,FALSE)*H7737</f>
        <v>#N/A</v>
      </c>
      <c r="K7737" s="13">
        <f>IF(F7737="COD1",tarifas!$D$11*(SUMIFS($H$11:$H$8770,$F$11:$F$8770,"=COD1",$B$11:$B$8770,"="&amp;B7737)/COUNTIFS($F$11:$F$8770,"=COD1",$B$11:$B$8770,"="&amp;B7737))/COUNTIFS($A$11:$A$8770,"="&amp;A7737,$F$11:$F$8770,"=COD1"),0)</f>
        <v>0</v>
      </c>
      <c r="L7737" s="13" t="e">
        <f>(VLOOKUP(F7737,tarifas!$C$7:$D$10,2,FALSE)+tarifas!$D$21)*datos!H7737</f>
        <v>#N/A</v>
      </c>
      <c r="M7737">
        <v>0</v>
      </c>
      <c r="N7737" s="13" t="e">
        <f t="shared" si="1088"/>
        <v>#N/A</v>
      </c>
      <c r="O7737">
        <f t="shared" si="1089"/>
        <v>0</v>
      </c>
      <c r="P7737" s="12">
        <f t="shared" si="1090"/>
        <v>273.40322933200736</v>
      </c>
      <c r="Q7737">
        <f t="shared" si="1091"/>
        <v>0</v>
      </c>
      <c r="R7737">
        <f>$D$2*tarifas!$D$12/24</f>
        <v>1.4541666666666666</v>
      </c>
      <c r="S7737" t="e">
        <f>VLOOKUP(E7737&amp;" "&amp;F7737,tarifas!$A$13:$D$20,4,FALSE)*P7737</f>
        <v>#N/A</v>
      </c>
      <c r="T7737">
        <f>IF(F7737="COD1",tarifas!$D$11*(SUMIFS($P$11:$P$8770,$F$11:$F$8770,"=COD1",$B$11:$B$8770,"="&amp;B7737)/COUNTIFS($F$11:$F$8770,"=COD1",$B$11:$B$8770,"="&amp;B7737))/COUNTIFS($A$11:$A$8770,"="&amp;A7737,$F$11:$F$8770,"=COD1"),0)</f>
        <v>0</v>
      </c>
      <c r="U7737" t="e">
        <f>(VLOOKUP(F7737,tarifas!$C$7:$D$10,2,FALSE)+tarifas!$D$21)*datos!P7737</f>
        <v>#N/A</v>
      </c>
      <c r="V7737" t="e">
        <f t="shared" si="1092"/>
        <v>#N/A</v>
      </c>
      <c r="W7737">
        <f t="shared" si="1093"/>
        <v>0</v>
      </c>
    </row>
    <row r="7738" spans="1:23" x14ac:dyDescent="0.25">
      <c r="A7738">
        <f t="shared" si="1086"/>
        <v>317</v>
      </c>
      <c r="B7738">
        <f t="shared" si="1087"/>
        <v>11</v>
      </c>
      <c r="C7738" s="1">
        <f t="shared" si="1094"/>
        <v>41961.958333314593</v>
      </c>
      <c r="D7738" s="7">
        <v>0</v>
      </c>
      <c r="E7738" s="7"/>
      <c r="G7738">
        <v>45.23</v>
      </c>
      <c r="H7738" s="12">
        <v>270.37558198416031</v>
      </c>
      <c r="I7738" s="13">
        <f>$D$2*tarifas!$D$12/24</f>
        <v>1.4541666666666666</v>
      </c>
      <c r="J7738" s="13" t="e">
        <f>VLOOKUP(E7738&amp;" "&amp;F7738,tarifas!$A$13:$D$20,4,FALSE)*H7738</f>
        <v>#N/A</v>
      </c>
      <c r="K7738" s="13">
        <f>IF(F7738="COD1",tarifas!$D$11*(SUMIFS($H$11:$H$8770,$F$11:$F$8770,"=COD1",$B$11:$B$8770,"="&amp;B7738)/COUNTIFS($F$11:$F$8770,"=COD1",$B$11:$B$8770,"="&amp;B7738))/COUNTIFS($A$11:$A$8770,"="&amp;A7738,$F$11:$F$8770,"=COD1"),0)</f>
        <v>0</v>
      </c>
      <c r="L7738" s="13" t="e">
        <f>(VLOOKUP(F7738,tarifas!$C$7:$D$10,2,FALSE)+tarifas!$D$21)*datos!H7738</f>
        <v>#N/A</v>
      </c>
      <c r="M7738">
        <v>0</v>
      </c>
      <c r="N7738" s="13" t="e">
        <f t="shared" si="1088"/>
        <v>#N/A</v>
      </c>
      <c r="O7738">
        <f t="shared" si="1089"/>
        <v>0</v>
      </c>
      <c r="P7738" s="12">
        <f t="shared" si="1090"/>
        <v>270.37558198416031</v>
      </c>
      <c r="Q7738">
        <f t="shared" si="1091"/>
        <v>0</v>
      </c>
      <c r="R7738">
        <f>$D$2*tarifas!$D$12/24</f>
        <v>1.4541666666666666</v>
      </c>
      <c r="S7738" t="e">
        <f>VLOOKUP(E7738&amp;" "&amp;F7738,tarifas!$A$13:$D$20,4,FALSE)*P7738</f>
        <v>#N/A</v>
      </c>
      <c r="T7738">
        <f>IF(F7738="COD1",tarifas!$D$11*(SUMIFS($P$11:$P$8770,$F$11:$F$8770,"=COD1",$B$11:$B$8770,"="&amp;B7738)/COUNTIFS($F$11:$F$8770,"=COD1",$B$11:$B$8770,"="&amp;B7738))/COUNTIFS($A$11:$A$8770,"="&amp;A7738,$F$11:$F$8770,"=COD1"),0)</f>
        <v>0</v>
      </c>
      <c r="U7738" t="e">
        <f>(VLOOKUP(F7738,tarifas!$C$7:$D$10,2,FALSE)+tarifas!$D$21)*datos!P7738</f>
        <v>#N/A</v>
      </c>
      <c r="V7738" t="e">
        <f t="shared" si="1092"/>
        <v>#N/A</v>
      </c>
      <c r="W7738">
        <f t="shared" si="1093"/>
        <v>0</v>
      </c>
    </row>
    <row r="7739" spans="1:23" x14ac:dyDescent="0.25">
      <c r="A7739">
        <f t="shared" si="1086"/>
        <v>318</v>
      </c>
      <c r="B7739">
        <f t="shared" si="1087"/>
        <v>11</v>
      </c>
      <c r="C7739" s="1">
        <f t="shared" si="1094"/>
        <v>41961.999999981257</v>
      </c>
      <c r="D7739" s="7">
        <v>0</v>
      </c>
      <c r="E7739" s="7"/>
      <c r="G7739">
        <v>45</v>
      </c>
      <c r="H7739" s="12">
        <v>260.30468227520129</v>
      </c>
      <c r="I7739" s="13">
        <f>$D$2*tarifas!$D$12/24</f>
        <v>1.4541666666666666</v>
      </c>
      <c r="J7739" s="13" t="e">
        <f>VLOOKUP(E7739&amp;" "&amp;F7739,tarifas!$A$13:$D$20,4,FALSE)*H7739</f>
        <v>#N/A</v>
      </c>
      <c r="K7739" s="13">
        <f>IF(F7739="COD1",tarifas!$D$11*(SUMIFS($H$11:$H$8770,$F$11:$F$8770,"=COD1",$B$11:$B$8770,"="&amp;B7739)/COUNTIFS($F$11:$F$8770,"=COD1",$B$11:$B$8770,"="&amp;B7739))/COUNTIFS($A$11:$A$8770,"="&amp;A7739,$F$11:$F$8770,"=COD1"),0)</f>
        <v>0</v>
      </c>
      <c r="L7739" s="13" t="e">
        <f>(VLOOKUP(F7739,tarifas!$C$7:$D$10,2,FALSE)+tarifas!$D$21)*datos!H7739</f>
        <v>#N/A</v>
      </c>
      <c r="M7739">
        <v>0</v>
      </c>
      <c r="N7739" s="13" t="e">
        <f t="shared" si="1088"/>
        <v>#N/A</v>
      </c>
      <c r="O7739">
        <f t="shared" si="1089"/>
        <v>0</v>
      </c>
      <c r="P7739" s="12">
        <f t="shared" si="1090"/>
        <v>260.30468227520129</v>
      </c>
      <c r="Q7739">
        <f t="shared" si="1091"/>
        <v>0</v>
      </c>
      <c r="R7739">
        <f>$D$2*tarifas!$D$12/24</f>
        <v>1.4541666666666666</v>
      </c>
      <c r="S7739" t="e">
        <f>VLOOKUP(E7739&amp;" "&amp;F7739,tarifas!$A$13:$D$20,4,FALSE)*P7739</f>
        <v>#N/A</v>
      </c>
      <c r="T7739">
        <f>IF(F7739="COD1",tarifas!$D$11*(SUMIFS($P$11:$P$8770,$F$11:$F$8770,"=COD1",$B$11:$B$8770,"="&amp;B7739)/COUNTIFS($F$11:$F$8770,"=COD1",$B$11:$B$8770,"="&amp;B7739))/COUNTIFS($A$11:$A$8770,"="&amp;A7739,$F$11:$F$8770,"=COD1"),0)</f>
        <v>0</v>
      </c>
      <c r="U7739" t="e">
        <f>(VLOOKUP(F7739,tarifas!$C$7:$D$10,2,FALSE)+tarifas!$D$21)*datos!P7739</f>
        <v>#N/A</v>
      </c>
      <c r="V7739" t="e">
        <f t="shared" si="1092"/>
        <v>#N/A</v>
      </c>
      <c r="W7739">
        <f t="shared" si="1093"/>
        <v>0</v>
      </c>
    </row>
    <row r="7740" spans="1:23" x14ac:dyDescent="0.25">
      <c r="A7740">
        <f t="shared" si="1086"/>
        <v>318</v>
      </c>
      <c r="B7740">
        <f t="shared" si="1087"/>
        <v>11</v>
      </c>
      <c r="C7740" s="1">
        <f t="shared" si="1094"/>
        <v>41962.041666647921</v>
      </c>
      <c r="D7740" s="7">
        <v>0</v>
      </c>
      <c r="E7740" s="7"/>
      <c r="G7740">
        <v>39.9</v>
      </c>
      <c r="H7740" s="12">
        <v>257.25827320354199</v>
      </c>
      <c r="I7740" s="13">
        <f>$D$2*tarifas!$D$12/24</f>
        <v>1.4541666666666666</v>
      </c>
      <c r="J7740" s="13" t="e">
        <f>VLOOKUP(E7740&amp;" "&amp;F7740,tarifas!$A$13:$D$20,4,FALSE)*H7740</f>
        <v>#N/A</v>
      </c>
      <c r="K7740" s="13">
        <f>IF(F7740="COD1",tarifas!$D$11*(SUMIFS($H$11:$H$8770,$F$11:$F$8770,"=COD1",$B$11:$B$8770,"="&amp;B7740)/COUNTIFS($F$11:$F$8770,"=COD1",$B$11:$B$8770,"="&amp;B7740))/COUNTIFS($A$11:$A$8770,"="&amp;A7740,$F$11:$F$8770,"=COD1"),0)</f>
        <v>0</v>
      </c>
      <c r="L7740" s="13" t="e">
        <f>(VLOOKUP(F7740,tarifas!$C$7:$D$10,2,FALSE)+tarifas!$D$21)*datos!H7740</f>
        <v>#N/A</v>
      </c>
      <c r="M7740">
        <v>0</v>
      </c>
      <c r="N7740" s="13" t="e">
        <f t="shared" si="1088"/>
        <v>#N/A</v>
      </c>
      <c r="O7740">
        <f t="shared" si="1089"/>
        <v>0</v>
      </c>
      <c r="P7740" s="12">
        <f t="shared" si="1090"/>
        <v>257.25827320354199</v>
      </c>
      <c r="Q7740">
        <f t="shared" si="1091"/>
        <v>0</v>
      </c>
      <c r="R7740">
        <f>$D$2*tarifas!$D$12/24</f>
        <v>1.4541666666666666</v>
      </c>
      <c r="S7740" t="e">
        <f>VLOOKUP(E7740&amp;" "&amp;F7740,tarifas!$A$13:$D$20,4,FALSE)*P7740</f>
        <v>#N/A</v>
      </c>
      <c r="T7740">
        <f>IF(F7740="COD1",tarifas!$D$11*(SUMIFS($P$11:$P$8770,$F$11:$F$8770,"=COD1",$B$11:$B$8770,"="&amp;B7740)/COUNTIFS($F$11:$F$8770,"=COD1",$B$11:$B$8770,"="&amp;B7740))/COUNTIFS($A$11:$A$8770,"="&amp;A7740,$F$11:$F$8770,"=COD1"),0)</f>
        <v>0</v>
      </c>
      <c r="U7740" t="e">
        <f>(VLOOKUP(F7740,tarifas!$C$7:$D$10,2,FALSE)+tarifas!$D$21)*datos!P7740</f>
        <v>#N/A</v>
      </c>
      <c r="V7740" t="e">
        <f t="shared" si="1092"/>
        <v>#N/A</v>
      </c>
      <c r="W7740">
        <f t="shared" si="1093"/>
        <v>0</v>
      </c>
    </row>
    <row r="7741" spans="1:23" x14ac:dyDescent="0.25">
      <c r="A7741">
        <f t="shared" si="1086"/>
        <v>318</v>
      </c>
      <c r="B7741">
        <f t="shared" si="1087"/>
        <v>11</v>
      </c>
      <c r="C7741" s="1">
        <f t="shared" si="1094"/>
        <v>41962.083333314586</v>
      </c>
      <c r="D7741" s="7">
        <v>0</v>
      </c>
      <c r="E7741" s="7"/>
      <c r="G7741">
        <v>38.200000000000003</v>
      </c>
      <c r="H7741" s="12">
        <v>251.60813109924882</v>
      </c>
      <c r="I7741" s="13">
        <f>$D$2*tarifas!$D$12/24</f>
        <v>1.4541666666666666</v>
      </c>
      <c r="J7741" s="13" t="e">
        <f>VLOOKUP(E7741&amp;" "&amp;F7741,tarifas!$A$13:$D$20,4,FALSE)*H7741</f>
        <v>#N/A</v>
      </c>
      <c r="K7741" s="13">
        <f>IF(F7741="COD1",tarifas!$D$11*(SUMIFS($H$11:$H$8770,$F$11:$F$8770,"=COD1",$B$11:$B$8770,"="&amp;B7741)/COUNTIFS($F$11:$F$8770,"=COD1",$B$11:$B$8770,"="&amp;B7741))/COUNTIFS($A$11:$A$8770,"="&amp;A7741,$F$11:$F$8770,"=COD1"),0)</f>
        <v>0</v>
      </c>
      <c r="L7741" s="13" t="e">
        <f>(VLOOKUP(F7741,tarifas!$C$7:$D$10,2,FALSE)+tarifas!$D$21)*datos!H7741</f>
        <v>#N/A</v>
      </c>
      <c r="M7741">
        <v>0</v>
      </c>
      <c r="N7741" s="13" t="e">
        <f t="shared" si="1088"/>
        <v>#N/A</v>
      </c>
      <c r="O7741">
        <f t="shared" si="1089"/>
        <v>0</v>
      </c>
      <c r="P7741" s="12">
        <f t="shared" si="1090"/>
        <v>251.60813109924882</v>
      </c>
      <c r="Q7741">
        <f t="shared" si="1091"/>
        <v>0</v>
      </c>
      <c r="R7741">
        <f>$D$2*tarifas!$D$12/24</f>
        <v>1.4541666666666666</v>
      </c>
      <c r="S7741" t="e">
        <f>VLOOKUP(E7741&amp;" "&amp;F7741,tarifas!$A$13:$D$20,4,FALSE)*P7741</f>
        <v>#N/A</v>
      </c>
      <c r="T7741">
        <f>IF(F7741="COD1",tarifas!$D$11*(SUMIFS($P$11:$P$8770,$F$11:$F$8770,"=COD1",$B$11:$B$8770,"="&amp;B7741)/COUNTIFS($F$11:$F$8770,"=COD1",$B$11:$B$8770,"="&amp;B7741))/COUNTIFS($A$11:$A$8770,"="&amp;A7741,$F$11:$F$8770,"=COD1"),0)</f>
        <v>0</v>
      </c>
      <c r="U7741" t="e">
        <f>(VLOOKUP(F7741,tarifas!$C$7:$D$10,2,FALSE)+tarifas!$D$21)*datos!P7741</f>
        <v>#N/A</v>
      </c>
      <c r="V7741" t="e">
        <f t="shared" si="1092"/>
        <v>#N/A</v>
      </c>
      <c r="W7741">
        <f t="shared" si="1093"/>
        <v>0</v>
      </c>
    </row>
    <row r="7742" spans="1:23" x14ac:dyDescent="0.25">
      <c r="A7742">
        <f t="shared" si="1086"/>
        <v>318</v>
      </c>
      <c r="B7742">
        <f t="shared" si="1087"/>
        <v>11</v>
      </c>
      <c r="C7742" s="1">
        <f t="shared" si="1094"/>
        <v>41962.12499998125</v>
      </c>
      <c r="D7742" s="7">
        <v>0</v>
      </c>
      <c r="E7742" s="7"/>
      <c r="G7742">
        <v>38.4</v>
      </c>
      <c r="H7742" s="12">
        <v>235.76097833330854</v>
      </c>
      <c r="I7742" s="13">
        <f>$D$2*tarifas!$D$12/24</f>
        <v>1.4541666666666666</v>
      </c>
      <c r="J7742" s="13" t="e">
        <f>VLOOKUP(E7742&amp;" "&amp;F7742,tarifas!$A$13:$D$20,4,FALSE)*H7742</f>
        <v>#N/A</v>
      </c>
      <c r="K7742" s="13">
        <f>IF(F7742="COD1",tarifas!$D$11*(SUMIFS($H$11:$H$8770,$F$11:$F$8770,"=COD1",$B$11:$B$8770,"="&amp;B7742)/COUNTIFS($F$11:$F$8770,"=COD1",$B$11:$B$8770,"="&amp;B7742))/COUNTIFS($A$11:$A$8770,"="&amp;A7742,$F$11:$F$8770,"=COD1"),0)</f>
        <v>0</v>
      </c>
      <c r="L7742" s="13" t="e">
        <f>(VLOOKUP(F7742,tarifas!$C$7:$D$10,2,FALSE)+tarifas!$D$21)*datos!H7742</f>
        <v>#N/A</v>
      </c>
      <c r="M7742">
        <v>0</v>
      </c>
      <c r="N7742" s="13" t="e">
        <f t="shared" si="1088"/>
        <v>#N/A</v>
      </c>
      <c r="O7742">
        <f t="shared" si="1089"/>
        <v>0</v>
      </c>
      <c r="P7742" s="12">
        <f t="shared" si="1090"/>
        <v>235.76097833330854</v>
      </c>
      <c r="Q7742">
        <f t="shared" si="1091"/>
        <v>0</v>
      </c>
      <c r="R7742">
        <f>$D$2*tarifas!$D$12/24</f>
        <v>1.4541666666666666</v>
      </c>
      <c r="S7742" t="e">
        <f>VLOOKUP(E7742&amp;" "&amp;F7742,tarifas!$A$13:$D$20,4,FALSE)*P7742</f>
        <v>#N/A</v>
      </c>
      <c r="T7742">
        <f>IF(F7742="COD1",tarifas!$D$11*(SUMIFS($P$11:$P$8770,$F$11:$F$8770,"=COD1",$B$11:$B$8770,"="&amp;B7742)/COUNTIFS($F$11:$F$8770,"=COD1",$B$11:$B$8770,"="&amp;B7742))/COUNTIFS($A$11:$A$8770,"="&amp;A7742,$F$11:$F$8770,"=COD1"),0)</f>
        <v>0</v>
      </c>
      <c r="U7742" t="e">
        <f>(VLOOKUP(F7742,tarifas!$C$7:$D$10,2,FALSE)+tarifas!$D$21)*datos!P7742</f>
        <v>#N/A</v>
      </c>
      <c r="V7742" t="e">
        <f t="shared" si="1092"/>
        <v>#N/A</v>
      </c>
      <c r="W7742">
        <f t="shared" si="1093"/>
        <v>0</v>
      </c>
    </row>
    <row r="7743" spans="1:23" x14ac:dyDescent="0.25">
      <c r="A7743">
        <f t="shared" si="1086"/>
        <v>318</v>
      </c>
      <c r="B7743">
        <f t="shared" si="1087"/>
        <v>11</v>
      </c>
      <c r="C7743" s="1">
        <f t="shared" si="1094"/>
        <v>41962.166666647914</v>
      </c>
      <c r="D7743" s="7">
        <v>0</v>
      </c>
      <c r="E7743" s="7"/>
      <c r="G7743">
        <v>38.700000000000003</v>
      </c>
      <c r="H7743" s="12">
        <v>228.25034006783036</v>
      </c>
      <c r="I7743" s="13">
        <f>$D$2*tarifas!$D$12/24</f>
        <v>1.4541666666666666</v>
      </c>
      <c r="J7743" s="13" t="e">
        <f>VLOOKUP(E7743&amp;" "&amp;F7743,tarifas!$A$13:$D$20,4,FALSE)*H7743</f>
        <v>#N/A</v>
      </c>
      <c r="K7743" s="13">
        <f>IF(F7743="COD1",tarifas!$D$11*(SUMIFS($H$11:$H$8770,$F$11:$F$8770,"=COD1",$B$11:$B$8770,"="&amp;B7743)/COUNTIFS($F$11:$F$8770,"=COD1",$B$11:$B$8770,"="&amp;B7743))/COUNTIFS($A$11:$A$8770,"="&amp;A7743,$F$11:$F$8770,"=COD1"),0)</f>
        <v>0</v>
      </c>
      <c r="L7743" s="13" t="e">
        <f>(VLOOKUP(F7743,tarifas!$C$7:$D$10,2,FALSE)+tarifas!$D$21)*datos!H7743</f>
        <v>#N/A</v>
      </c>
      <c r="M7743">
        <v>0</v>
      </c>
      <c r="N7743" s="13" t="e">
        <f t="shared" si="1088"/>
        <v>#N/A</v>
      </c>
      <c r="O7743">
        <f t="shared" si="1089"/>
        <v>0</v>
      </c>
      <c r="P7743" s="12">
        <f t="shared" si="1090"/>
        <v>228.25034006783036</v>
      </c>
      <c r="Q7743">
        <f t="shared" si="1091"/>
        <v>0</v>
      </c>
      <c r="R7743">
        <f>$D$2*tarifas!$D$12/24</f>
        <v>1.4541666666666666</v>
      </c>
      <c r="S7743" t="e">
        <f>VLOOKUP(E7743&amp;" "&amp;F7743,tarifas!$A$13:$D$20,4,FALSE)*P7743</f>
        <v>#N/A</v>
      </c>
      <c r="T7743">
        <f>IF(F7743="COD1",tarifas!$D$11*(SUMIFS($P$11:$P$8770,$F$11:$F$8770,"=COD1",$B$11:$B$8770,"="&amp;B7743)/COUNTIFS($F$11:$F$8770,"=COD1",$B$11:$B$8770,"="&amp;B7743))/COUNTIFS($A$11:$A$8770,"="&amp;A7743,$F$11:$F$8770,"=COD1"),0)</f>
        <v>0</v>
      </c>
      <c r="U7743" t="e">
        <f>(VLOOKUP(F7743,tarifas!$C$7:$D$10,2,FALSE)+tarifas!$D$21)*datos!P7743</f>
        <v>#N/A</v>
      </c>
      <c r="V7743" t="e">
        <f t="shared" si="1092"/>
        <v>#N/A</v>
      </c>
      <c r="W7743">
        <f t="shared" si="1093"/>
        <v>0</v>
      </c>
    </row>
    <row r="7744" spans="1:23" x14ac:dyDescent="0.25">
      <c r="A7744">
        <f t="shared" si="1086"/>
        <v>318</v>
      </c>
      <c r="B7744">
        <f t="shared" si="1087"/>
        <v>11</v>
      </c>
      <c r="C7744" s="1">
        <f t="shared" si="1094"/>
        <v>41962.208333314578</v>
      </c>
      <c r="D7744" s="7">
        <v>0</v>
      </c>
      <c r="E7744" s="7"/>
      <c r="G7744">
        <v>40.1</v>
      </c>
      <c r="H7744" s="12">
        <v>227.87715255980621</v>
      </c>
      <c r="I7744" s="13">
        <f>$D$2*tarifas!$D$12/24</f>
        <v>1.4541666666666666</v>
      </c>
      <c r="J7744" s="13" t="e">
        <f>VLOOKUP(E7744&amp;" "&amp;F7744,tarifas!$A$13:$D$20,4,FALSE)*H7744</f>
        <v>#N/A</v>
      </c>
      <c r="K7744" s="13">
        <f>IF(F7744="COD1",tarifas!$D$11*(SUMIFS($H$11:$H$8770,$F$11:$F$8770,"=COD1",$B$11:$B$8770,"="&amp;B7744)/COUNTIFS($F$11:$F$8770,"=COD1",$B$11:$B$8770,"="&amp;B7744))/COUNTIFS($A$11:$A$8770,"="&amp;A7744,$F$11:$F$8770,"=COD1"),0)</f>
        <v>0</v>
      </c>
      <c r="L7744" s="13" t="e">
        <f>(VLOOKUP(F7744,tarifas!$C$7:$D$10,2,FALSE)+tarifas!$D$21)*datos!H7744</f>
        <v>#N/A</v>
      </c>
      <c r="M7744">
        <v>0</v>
      </c>
      <c r="N7744" s="13" t="e">
        <f t="shared" si="1088"/>
        <v>#N/A</v>
      </c>
      <c r="O7744">
        <f t="shared" si="1089"/>
        <v>0</v>
      </c>
      <c r="P7744" s="12">
        <f t="shared" si="1090"/>
        <v>227.87715255980621</v>
      </c>
      <c r="Q7744">
        <f t="shared" si="1091"/>
        <v>0</v>
      </c>
      <c r="R7744">
        <f>$D$2*tarifas!$D$12/24</f>
        <v>1.4541666666666666</v>
      </c>
      <c r="S7744" t="e">
        <f>VLOOKUP(E7744&amp;" "&amp;F7744,tarifas!$A$13:$D$20,4,FALSE)*P7744</f>
        <v>#N/A</v>
      </c>
      <c r="T7744">
        <f>IF(F7744="COD1",tarifas!$D$11*(SUMIFS($P$11:$P$8770,$F$11:$F$8770,"=COD1",$B$11:$B$8770,"="&amp;B7744)/COUNTIFS($F$11:$F$8770,"=COD1",$B$11:$B$8770,"="&amp;B7744))/COUNTIFS($A$11:$A$8770,"="&amp;A7744,$F$11:$F$8770,"=COD1"),0)</f>
        <v>0</v>
      </c>
      <c r="U7744" t="e">
        <f>(VLOOKUP(F7744,tarifas!$C$7:$D$10,2,FALSE)+tarifas!$D$21)*datos!P7744</f>
        <v>#N/A</v>
      </c>
      <c r="V7744" t="e">
        <f t="shared" si="1092"/>
        <v>#N/A</v>
      </c>
      <c r="W7744">
        <f t="shared" si="1093"/>
        <v>0</v>
      </c>
    </row>
    <row r="7745" spans="1:23" x14ac:dyDescent="0.25">
      <c r="A7745">
        <f t="shared" si="1086"/>
        <v>318</v>
      </c>
      <c r="B7745">
        <f t="shared" si="1087"/>
        <v>11</v>
      </c>
      <c r="C7745" s="1">
        <f t="shared" si="1094"/>
        <v>41962.249999981243</v>
      </c>
      <c r="D7745" s="7">
        <v>6.1818181818181825</v>
      </c>
      <c r="E7745" s="7"/>
      <c r="G7745">
        <v>47.69</v>
      </c>
      <c r="H7745" s="12">
        <v>227.54203839606666</v>
      </c>
      <c r="I7745" s="13">
        <f>$D$2*tarifas!$D$12/24</f>
        <v>1.4541666666666666</v>
      </c>
      <c r="J7745" s="13" t="e">
        <f>VLOOKUP(E7745&amp;" "&amp;F7745,tarifas!$A$13:$D$20,4,FALSE)*H7745</f>
        <v>#N/A</v>
      </c>
      <c r="K7745" s="13">
        <f>IF(F7745="COD1",tarifas!$D$11*(SUMIFS($H$11:$H$8770,$F$11:$F$8770,"=COD1",$B$11:$B$8770,"="&amp;B7745)/COUNTIFS($F$11:$F$8770,"=COD1",$B$11:$B$8770,"="&amp;B7745))/COUNTIFS($A$11:$A$8770,"="&amp;A7745,$F$11:$F$8770,"=COD1"),0)</f>
        <v>0</v>
      </c>
      <c r="L7745" s="13" t="e">
        <f>(VLOOKUP(F7745,tarifas!$C$7:$D$10,2,FALSE)+tarifas!$D$21)*datos!H7745</f>
        <v>#N/A</v>
      </c>
      <c r="M7745">
        <v>0</v>
      </c>
      <c r="N7745" s="13" t="e">
        <f t="shared" si="1088"/>
        <v>#N/A</v>
      </c>
      <c r="O7745">
        <f t="shared" si="1089"/>
        <v>0</v>
      </c>
      <c r="P7745" s="12">
        <f t="shared" si="1090"/>
        <v>227.54203839606666</v>
      </c>
      <c r="Q7745">
        <f t="shared" si="1091"/>
        <v>0</v>
      </c>
      <c r="R7745">
        <f>$D$2*tarifas!$D$12/24</f>
        <v>1.4541666666666666</v>
      </c>
      <c r="S7745" t="e">
        <f>VLOOKUP(E7745&amp;" "&amp;F7745,tarifas!$A$13:$D$20,4,FALSE)*P7745</f>
        <v>#N/A</v>
      </c>
      <c r="T7745">
        <f>IF(F7745="COD1",tarifas!$D$11*(SUMIFS($P$11:$P$8770,$F$11:$F$8770,"=COD1",$B$11:$B$8770,"="&amp;B7745)/COUNTIFS($F$11:$F$8770,"=COD1",$B$11:$B$8770,"="&amp;B7745))/COUNTIFS($A$11:$A$8770,"="&amp;A7745,$F$11:$F$8770,"=COD1"),0)</f>
        <v>0</v>
      </c>
      <c r="U7745" t="e">
        <f>(VLOOKUP(F7745,tarifas!$C$7:$D$10,2,FALSE)+tarifas!$D$21)*datos!P7745</f>
        <v>#N/A</v>
      </c>
      <c r="V7745" t="e">
        <f t="shared" si="1092"/>
        <v>#N/A</v>
      </c>
      <c r="W7745">
        <f t="shared" si="1093"/>
        <v>0</v>
      </c>
    </row>
    <row r="7746" spans="1:23" x14ac:dyDescent="0.25">
      <c r="A7746">
        <f t="shared" si="1086"/>
        <v>318</v>
      </c>
      <c r="B7746">
        <f t="shared" si="1087"/>
        <v>11</v>
      </c>
      <c r="C7746" s="1">
        <f t="shared" si="1094"/>
        <v>41962.291666647907</v>
      </c>
      <c r="D7746" s="7">
        <v>51.515151515151523</v>
      </c>
      <c r="E7746" s="7"/>
      <c r="G7746">
        <v>58.94</v>
      </c>
      <c r="H7746" s="12">
        <v>251.24265793908097</v>
      </c>
      <c r="I7746" s="13">
        <f>$D$2*tarifas!$D$12/24</f>
        <v>1.4541666666666666</v>
      </c>
      <c r="J7746" s="13" t="e">
        <f>VLOOKUP(E7746&amp;" "&amp;F7746,tarifas!$A$13:$D$20,4,FALSE)*H7746</f>
        <v>#N/A</v>
      </c>
      <c r="K7746" s="13">
        <f>IF(F7746="COD1",tarifas!$D$11*(SUMIFS($H$11:$H$8770,$F$11:$F$8770,"=COD1",$B$11:$B$8770,"="&amp;B7746)/COUNTIFS($F$11:$F$8770,"=COD1",$B$11:$B$8770,"="&amp;B7746))/COUNTIFS($A$11:$A$8770,"="&amp;A7746,$F$11:$F$8770,"=COD1"),0)</f>
        <v>0</v>
      </c>
      <c r="L7746" s="13" t="e">
        <f>(VLOOKUP(F7746,tarifas!$C$7:$D$10,2,FALSE)+tarifas!$D$21)*datos!H7746</f>
        <v>#N/A</v>
      </c>
      <c r="M7746">
        <v>18.714200000000002</v>
      </c>
      <c r="N7746" s="13" t="e">
        <f t="shared" si="1088"/>
        <v>#N/A</v>
      </c>
      <c r="O7746">
        <f t="shared" si="1089"/>
        <v>18.714200000000002</v>
      </c>
      <c r="P7746" s="12">
        <f t="shared" si="1090"/>
        <v>232.52845793908097</v>
      </c>
      <c r="Q7746">
        <f t="shared" si="1091"/>
        <v>0</v>
      </c>
      <c r="R7746">
        <f>$D$2*tarifas!$D$12/24</f>
        <v>1.4541666666666666</v>
      </c>
      <c r="S7746" t="e">
        <f>VLOOKUP(E7746&amp;" "&amp;F7746,tarifas!$A$13:$D$20,4,FALSE)*P7746</f>
        <v>#N/A</v>
      </c>
      <c r="T7746">
        <f>IF(F7746="COD1",tarifas!$D$11*(SUMIFS($P$11:$P$8770,$F$11:$F$8770,"=COD1",$B$11:$B$8770,"="&amp;B7746)/COUNTIFS($F$11:$F$8770,"=COD1",$B$11:$B$8770,"="&amp;B7746))/COUNTIFS($A$11:$A$8770,"="&amp;A7746,$F$11:$F$8770,"=COD1"),0)</f>
        <v>0</v>
      </c>
      <c r="U7746" t="e">
        <f>(VLOOKUP(F7746,tarifas!$C$7:$D$10,2,FALSE)+tarifas!$D$21)*datos!P7746</f>
        <v>#N/A</v>
      </c>
      <c r="V7746" t="e">
        <f t="shared" si="1092"/>
        <v>#N/A</v>
      </c>
      <c r="W7746">
        <f t="shared" si="1093"/>
        <v>0</v>
      </c>
    </row>
    <row r="7747" spans="1:23" x14ac:dyDescent="0.25">
      <c r="A7747">
        <f t="shared" si="1086"/>
        <v>318</v>
      </c>
      <c r="B7747">
        <f t="shared" si="1087"/>
        <v>11</v>
      </c>
      <c r="C7747" s="1">
        <f t="shared" si="1094"/>
        <v>41962.333333314571</v>
      </c>
      <c r="D7747" s="7">
        <v>232.07575757575759</v>
      </c>
      <c r="E7747" s="7"/>
      <c r="G7747">
        <v>59.94</v>
      </c>
      <c r="H7747" s="12">
        <v>325.84440332303143</v>
      </c>
      <c r="I7747" s="13">
        <f>$D$2*tarifas!$D$12/24</f>
        <v>1.4541666666666666</v>
      </c>
      <c r="J7747" s="13" t="e">
        <f>VLOOKUP(E7747&amp;" "&amp;F7747,tarifas!$A$13:$D$20,4,FALSE)*H7747</f>
        <v>#N/A</v>
      </c>
      <c r="K7747" s="13">
        <f>IF(F7747="COD1",tarifas!$D$11*(SUMIFS($H$11:$H$8770,$F$11:$F$8770,"=COD1",$B$11:$B$8770,"="&amp;B7747)/COUNTIFS($F$11:$F$8770,"=COD1",$B$11:$B$8770,"="&amp;B7747))/COUNTIFS($A$11:$A$8770,"="&amp;A7747,$F$11:$F$8770,"=COD1"),0)</f>
        <v>0</v>
      </c>
      <c r="L7747" s="13" t="e">
        <f>(VLOOKUP(F7747,tarifas!$C$7:$D$10,2,FALSE)+tarifas!$D$21)*datos!H7747</f>
        <v>#N/A</v>
      </c>
      <c r="M7747">
        <v>13.08243</v>
      </c>
      <c r="N7747" s="13" t="e">
        <f t="shared" si="1088"/>
        <v>#N/A</v>
      </c>
      <c r="O7747">
        <f t="shared" si="1089"/>
        <v>13.08243</v>
      </c>
      <c r="P7747" s="12">
        <f t="shared" si="1090"/>
        <v>312.76197332303144</v>
      </c>
      <c r="Q7747">
        <f t="shared" si="1091"/>
        <v>0</v>
      </c>
      <c r="R7747">
        <f>$D$2*tarifas!$D$12/24</f>
        <v>1.4541666666666666</v>
      </c>
      <c r="S7747" t="e">
        <f>VLOOKUP(E7747&amp;" "&amp;F7747,tarifas!$A$13:$D$20,4,FALSE)*P7747</f>
        <v>#N/A</v>
      </c>
      <c r="T7747">
        <f>IF(F7747="COD1",tarifas!$D$11*(SUMIFS($P$11:$P$8770,$F$11:$F$8770,"=COD1",$B$11:$B$8770,"="&amp;B7747)/COUNTIFS($F$11:$F$8770,"=COD1",$B$11:$B$8770,"="&amp;B7747))/COUNTIFS($A$11:$A$8770,"="&amp;A7747,$F$11:$F$8770,"=COD1"),0)</f>
        <v>0</v>
      </c>
      <c r="U7747" t="e">
        <f>(VLOOKUP(F7747,tarifas!$C$7:$D$10,2,FALSE)+tarifas!$D$21)*datos!P7747</f>
        <v>#N/A</v>
      </c>
      <c r="V7747" t="e">
        <f t="shared" si="1092"/>
        <v>#N/A</v>
      </c>
      <c r="W7747">
        <f t="shared" si="1093"/>
        <v>0</v>
      </c>
    </row>
    <row r="7748" spans="1:23" x14ac:dyDescent="0.25">
      <c r="A7748">
        <f t="shared" si="1086"/>
        <v>318</v>
      </c>
      <c r="B7748">
        <f t="shared" si="1087"/>
        <v>11</v>
      </c>
      <c r="C7748" s="1">
        <f t="shared" si="1094"/>
        <v>41962.374999981235</v>
      </c>
      <c r="D7748" s="7">
        <v>392.03030303030306</v>
      </c>
      <c r="E7748" s="7"/>
      <c r="G7748">
        <v>62.07</v>
      </c>
      <c r="H7748" s="12">
        <v>491.50944147791529</v>
      </c>
      <c r="I7748" s="13">
        <f>$D$2*tarifas!$D$12/24</f>
        <v>1.4541666666666666</v>
      </c>
      <c r="J7748" s="13" t="e">
        <f>VLOOKUP(E7748&amp;" "&amp;F7748,tarifas!$A$13:$D$20,4,FALSE)*H7748</f>
        <v>#N/A</v>
      </c>
      <c r="K7748" s="13">
        <f>IF(F7748="COD1",tarifas!$D$11*(SUMIFS($H$11:$H$8770,$F$11:$F$8770,"=COD1",$B$11:$B$8770,"="&amp;B7748)/COUNTIFS($F$11:$F$8770,"=COD1",$B$11:$B$8770,"="&amp;B7748))/COUNTIFS($A$11:$A$8770,"="&amp;A7748,$F$11:$F$8770,"=COD1"),0)</f>
        <v>0</v>
      </c>
      <c r="L7748" s="13" t="e">
        <f>(VLOOKUP(F7748,tarifas!$C$7:$D$10,2,FALSE)+tarifas!$D$21)*datos!H7748</f>
        <v>#N/A</v>
      </c>
      <c r="M7748">
        <v>137.36713</v>
      </c>
      <c r="N7748" s="13" t="e">
        <f t="shared" si="1088"/>
        <v>#N/A</v>
      </c>
      <c r="O7748">
        <f t="shared" si="1089"/>
        <v>137.36713</v>
      </c>
      <c r="P7748" s="12">
        <f t="shared" si="1090"/>
        <v>354.14231147791531</v>
      </c>
      <c r="Q7748">
        <f t="shared" si="1091"/>
        <v>0</v>
      </c>
      <c r="R7748">
        <f>$D$2*tarifas!$D$12/24</f>
        <v>1.4541666666666666</v>
      </c>
      <c r="S7748" t="e">
        <f>VLOOKUP(E7748&amp;" "&amp;F7748,tarifas!$A$13:$D$20,4,FALSE)*P7748</f>
        <v>#N/A</v>
      </c>
      <c r="T7748">
        <f>IF(F7748="COD1",tarifas!$D$11*(SUMIFS($P$11:$P$8770,$F$11:$F$8770,"=COD1",$B$11:$B$8770,"="&amp;B7748)/COUNTIFS($F$11:$F$8770,"=COD1",$B$11:$B$8770,"="&amp;B7748))/COUNTIFS($A$11:$A$8770,"="&amp;A7748,$F$11:$F$8770,"=COD1"),0)</f>
        <v>0</v>
      </c>
      <c r="U7748" t="e">
        <f>(VLOOKUP(F7748,tarifas!$C$7:$D$10,2,FALSE)+tarifas!$D$21)*datos!P7748</f>
        <v>#N/A</v>
      </c>
      <c r="V7748" t="e">
        <f t="shared" si="1092"/>
        <v>#N/A</v>
      </c>
      <c r="W7748">
        <f t="shared" si="1093"/>
        <v>0</v>
      </c>
    </row>
    <row r="7749" spans="1:23" x14ac:dyDescent="0.25">
      <c r="A7749">
        <f t="shared" si="1086"/>
        <v>318</v>
      </c>
      <c r="B7749">
        <f t="shared" si="1087"/>
        <v>11</v>
      </c>
      <c r="C7749" s="1">
        <f t="shared" si="1094"/>
        <v>41962.4166666479</v>
      </c>
      <c r="D7749" s="7">
        <v>481.92424242424244</v>
      </c>
      <c r="E7749" s="7"/>
      <c r="G7749">
        <v>61</v>
      </c>
      <c r="H7749" s="12">
        <v>607.48488674248733</v>
      </c>
      <c r="I7749" s="13">
        <f>$D$2*tarifas!$D$12/24</f>
        <v>1.4541666666666666</v>
      </c>
      <c r="J7749" s="13" t="e">
        <f>VLOOKUP(E7749&amp;" "&amp;F7749,tarifas!$A$13:$D$20,4,FALSE)*H7749</f>
        <v>#N/A</v>
      </c>
      <c r="K7749" s="13">
        <f>IF(F7749="COD1",tarifas!$D$11*(SUMIFS($H$11:$H$8770,$F$11:$F$8770,"=COD1",$B$11:$B$8770,"="&amp;B7749)/COUNTIFS($F$11:$F$8770,"=COD1",$B$11:$B$8770,"="&amp;B7749))/COUNTIFS($A$11:$A$8770,"="&amp;A7749,$F$11:$F$8770,"=COD1"),0)</f>
        <v>0</v>
      </c>
      <c r="L7749" s="13" t="e">
        <f>(VLOOKUP(F7749,tarifas!$C$7:$D$10,2,FALSE)+tarifas!$D$21)*datos!H7749</f>
        <v>#N/A</v>
      </c>
      <c r="M7749">
        <v>24.21997</v>
      </c>
      <c r="N7749" s="13" t="e">
        <f t="shared" si="1088"/>
        <v>#N/A</v>
      </c>
      <c r="O7749">
        <f t="shared" si="1089"/>
        <v>24.21997</v>
      </c>
      <c r="P7749" s="12">
        <f t="shared" si="1090"/>
        <v>583.26491674248734</v>
      </c>
      <c r="Q7749">
        <f t="shared" si="1091"/>
        <v>0</v>
      </c>
      <c r="R7749">
        <f>$D$2*tarifas!$D$12/24</f>
        <v>1.4541666666666666</v>
      </c>
      <c r="S7749" t="e">
        <f>VLOOKUP(E7749&amp;" "&amp;F7749,tarifas!$A$13:$D$20,4,FALSE)*P7749</f>
        <v>#N/A</v>
      </c>
      <c r="T7749">
        <f>IF(F7749="COD1",tarifas!$D$11*(SUMIFS($P$11:$P$8770,$F$11:$F$8770,"=COD1",$B$11:$B$8770,"="&amp;B7749)/COUNTIFS($F$11:$F$8770,"=COD1",$B$11:$B$8770,"="&amp;B7749))/COUNTIFS($A$11:$A$8770,"="&amp;A7749,$F$11:$F$8770,"=COD1"),0)</f>
        <v>0</v>
      </c>
      <c r="U7749" t="e">
        <f>(VLOOKUP(F7749,tarifas!$C$7:$D$10,2,FALSE)+tarifas!$D$21)*datos!P7749</f>
        <v>#N/A</v>
      </c>
      <c r="V7749" t="e">
        <f t="shared" si="1092"/>
        <v>#N/A</v>
      </c>
      <c r="W7749">
        <f t="shared" si="1093"/>
        <v>0</v>
      </c>
    </row>
    <row r="7750" spans="1:23" x14ac:dyDescent="0.25">
      <c r="A7750">
        <f t="shared" si="1086"/>
        <v>318</v>
      </c>
      <c r="B7750">
        <f t="shared" si="1087"/>
        <v>11</v>
      </c>
      <c r="C7750" s="1">
        <f t="shared" si="1094"/>
        <v>41962.458333314564</v>
      </c>
      <c r="D7750" s="7">
        <v>191.63636363636363</v>
      </c>
      <c r="E7750" s="7"/>
      <c r="G7750">
        <v>60.01</v>
      </c>
      <c r="H7750" s="12">
        <v>699.21938942253996</v>
      </c>
      <c r="I7750" s="13">
        <f>$D$2*tarifas!$D$12/24</f>
        <v>1.4541666666666666</v>
      </c>
      <c r="J7750" s="13" t="e">
        <f>VLOOKUP(E7750&amp;" "&amp;F7750,tarifas!$A$13:$D$20,4,FALSE)*H7750</f>
        <v>#N/A</v>
      </c>
      <c r="K7750" s="13">
        <f>IF(F7750="COD1",tarifas!$D$11*(SUMIFS($H$11:$H$8770,$F$11:$F$8770,"=COD1",$B$11:$B$8770,"="&amp;B7750)/COUNTIFS($F$11:$F$8770,"=COD1",$B$11:$B$8770,"="&amp;B7750))/COUNTIFS($A$11:$A$8770,"="&amp;A7750,$F$11:$F$8770,"=COD1"),0)</f>
        <v>0</v>
      </c>
      <c r="L7750" s="13" t="e">
        <f>(VLOOKUP(F7750,tarifas!$C$7:$D$10,2,FALSE)+tarifas!$D$21)*datos!H7750</f>
        <v>#N/A</v>
      </c>
      <c r="M7750">
        <v>27.630279999999999</v>
      </c>
      <c r="N7750" s="13" t="e">
        <f t="shared" si="1088"/>
        <v>#N/A</v>
      </c>
      <c r="O7750">
        <f t="shared" si="1089"/>
        <v>27.630279999999999</v>
      </c>
      <c r="P7750" s="12">
        <f t="shared" si="1090"/>
        <v>671.58910942253999</v>
      </c>
      <c r="Q7750">
        <f t="shared" si="1091"/>
        <v>0</v>
      </c>
      <c r="R7750">
        <f>$D$2*tarifas!$D$12/24</f>
        <v>1.4541666666666666</v>
      </c>
      <c r="S7750" t="e">
        <f>VLOOKUP(E7750&amp;" "&amp;F7750,tarifas!$A$13:$D$20,4,FALSE)*P7750</f>
        <v>#N/A</v>
      </c>
      <c r="T7750">
        <f>IF(F7750="COD1",tarifas!$D$11*(SUMIFS($P$11:$P$8770,$F$11:$F$8770,"=COD1",$B$11:$B$8770,"="&amp;B7750)/COUNTIFS($F$11:$F$8770,"=COD1",$B$11:$B$8770,"="&amp;B7750))/COUNTIFS($A$11:$A$8770,"="&amp;A7750,$F$11:$F$8770,"=COD1"),0)</f>
        <v>0</v>
      </c>
      <c r="U7750" t="e">
        <f>(VLOOKUP(F7750,tarifas!$C$7:$D$10,2,FALSE)+tarifas!$D$21)*datos!P7750</f>
        <v>#N/A</v>
      </c>
      <c r="V7750" t="e">
        <f t="shared" si="1092"/>
        <v>#N/A</v>
      </c>
      <c r="W7750">
        <f t="shared" si="1093"/>
        <v>0</v>
      </c>
    </row>
    <row r="7751" spans="1:23" x14ac:dyDescent="0.25">
      <c r="A7751">
        <f t="shared" si="1086"/>
        <v>318</v>
      </c>
      <c r="B7751">
        <f t="shared" si="1087"/>
        <v>11</v>
      </c>
      <c r="C7751" s="1">
        <f t="shared" si="1094"/>
        <v>41962.499999981228</v>
      </c>
      <c r="D7751" s="7">
        <v>267.10606060606057</v>
      </c>
      <c r="E7751" s="7"/>
      <c r="G7751">
        <v>60.6</v>
      </c>
      <c r="H7751" s="12">
        <v>552.85661016829181</v>
      </c>
      <c r="I7751" s="13">
        <f>$D$2*tarifas!$D$12/24</f>
        <v>1.4541666666666666</v>
      </c>
      <c r="J7751" s="13" t="e">
        <f>VLOOKUP(E7751&amp;" "&amp;F7751,tarifas!$A$13:$D$20,4,FALSE)*H7751</f>
        <v>#N/A</v>
      </c>
      <c r="K7751" s="13">
        <f>IF(F7751="COD1",tarifas!$D$11*(SUMIFS($H$11:$H$8770,$F$11:$F$8770,"=COD1",$B$11:$B$8770,"="&amp;B7751)/COUNTIFS($F$11:$F$8770,"=COD1",$B$11:$B$8770,"="&amp;B7751))/COUNTIFS($A$11:$A$8770,"="&amp;A7751,$F$11:$F$8770,"=COD1"),0)</f>
        <v>0</v>
      </c>
      <c r="L7751" s="13" t="e">
        <f>(VLOOKUP(F7751,tarifas!$C$7:$D$10,2,FALSE)+tarifas!$D$21)*datos!H7751</f>
        <v>#N/A</v>
      </c>
      <c r="M7751">
        <v>37.900700000000001</v>
      </c>
      <c r="N7751" s="13" t="e">
        <f t="shared" si="1088"/>
        <v>#N/A</v>
      </c>
      <c r="O7751">
        <f t="shared" si="1089"/>
        <v>37.900700000000001</v>
      </c>
      <c r="P7751" s="12">
        <f t="shared" si="1090"/>
        <v>514.95591016829178</v>
      </c>
      <c r="Q7751">
        <f t="shared" si="1091"/>
        <v>0</v>
      </c>
      <c r="R7751">
        <f>$D$2*tarifas!$D$12/24</f>
        <v>1.4541666666666666</v>
      </c>
      <c r="S7751" t="e">
        <f>VLOOKUP(E7751&amp;" "&amp;F7751,tarifas!$A$13:$D$20,4,FALSE)*P7751</f>
        <v>#N/A</v>
      </c>
      <c r="T7751">
        <f>IF(F7751="COD1",tarifas!$D$11*(SUMIFS($P$11:$P$8770,$F$11:$F$8770,"=COD1",$B$11:$B$8770,"="&amp;B7751)/COUNTIFS($F$11:$F$8770,"=COD1",$B$11:$B$8770,"="&amp;B7751))/COUNTIFS($A$11:$A$8770,"="&amp;A7751,$F$11:$F$8770,"=COD1"),0)</f>
        <v>0</v>
      </c>
      <c r="U7751" t="e">
        <f>(VLOOKUP(F7751,tarifas!$C$7:$D$10,2,FALSE)+tarifas!$D$21)*datos!P7751</f>
        <v>#N/A</v>
      </c>
      <c r="V7751" t="e">
        <f t="shared" si="1092"/>
        <v>#N/A</v>
      </c>
      <c r="W7751">
        <f t="shared" si="1093"/>
        <v>0</v>
      </c>
    </row>
    <row r="7752" spans="1:23" x14ac:dyDescent="0.25">
      <c r="A7752">
        <f t="shared" si="1086"/>
        <v>318</v>
      </c>
      <c r="B7752">
        <f t="shared" si="1087"/>
        <v>11</v>
      </c>
      <c r="C7752" s="1">
        <f t="shared" si="1094"/>
        <v>41962.541666647892</v>
      </c>
      <c r="D7752" s="7">
        <v>210.69696969696969</v>
      </c>
      <c r="E7752" s="7"/>
      <c r="G7752">
        <v>60.1</v>
      </c>
      <c r="H7752" s="12">
        <v>471.83467376447527</v>
      </c>
      <c r="I7752" s="13">
        <f>$D$2*tarifas!$D$12/24</f>
        <v>1.4541666666666666</v>
      </c>
      <c r="J7752" s="13" t="e">
        <f>VLOOKUP(E7752&amp;" "&amp;F7752,tarifas!$A$13:$D$20,4,FALSE)*H7752</f>
        <v>#N/A</v>
      </c>
      <c r="K7752" s="13">
        <f>IF(F7752="COD1",tarifas!$D$11*(SUMIFS($H$11:$H$8770,$F$11:$F$8770,"=COD1",$B$11:$B$8770,"="&amp;B7752)/COUNTIFS($F$11:$F$8770,"=COD1",$B$11:$B$8770,"="&amp;B7752))/COUNTIFS($A$11:$A$8770,"="&amp;A7752,$F$11:$F$8770,"=COD1"),0)</f>
        <v>0</v>
      </c>
      <c r="L7752" s="13" t="e">
        <f>(VLOOKUP(F7752,tarifas!$C$7:$D$10,2,FALSE)+tarifas!$D$21)*datos!H7752</f>
        <v>#N/A</v>
      </c>
      <c r="M7752">
        <v>3.6965700000000004</v>
      </c>
      <c r="N7752" s="13" t="e">
        <f t="shared" si="1088"/>
        <v>#N/A</v>
      </c>
      <c r="O7752">
        <f t="shared" si="1089"/>
        <v>3.6965700000000004</v>
      </c>
      <c r="P7752" s="12">
        <f t="shared" si="1090"/>
        <v>468.13810376447526</v>
      </c>
      <c r="Q7752">
        <f t="shared" si="1091"/>
        <v>0</v>
      </c>
      <c r="R7752">
        <f>$D$2*tarifas!$D$12/24</f>
        <v>1.4541666666666666</v>
      </c>
      <c r="S7752" t="e">
        <f>VLOOKUP(E7752&amp;" "&amp;F7752,tarifas!$A$13:$D$20,4,FALSE)*P7752</f>
        <v>#N/A</v>
      </c>
      <c r="T7752">
        <f>IF(F7752="COD1",tarifas!$D$11*(SUMIFS($P$11:$P$8770,$F$11:$F$8770,"=COD1",$B$11:$B$8770,"="&amp;B7752)/COUNTIFS($F$11:$F$8770,"=COD1",$B$11:$B$8770,"="&amp;B7752))/COUNTIFS($A$11:$A$8770,"="&amp;A7752,$F$11:$F$8770,"=COD1"),0)</f>
        <v>0</v>
      </c>
      <c r="U7752" t="e">
        <f>(VLOOKUP(F7752,tarifas!$C$7:$D$10,2,FALSE)+tarifas!$D$21)*datos!P7752</f>
        <v>#N/A</v>
      </c>
      <c r="V7752" t="e">
        <f t="shared" si="1092"/>
        <v>#N/A</v>
      </c>
      <c r="W7752">
        <f t="shared" si="1093"/>
        <v>0</v>
      </c>
    </row>
    <row r="7753" spans="1:23" x14ac:dyDescent="0.25">
      <c r="A7753">
        <f t="shared" si="1086"/>
        <v>318</v>
      </c>
      <c r="B7753">
        <f t="shared" si="1087"/>
        <v>11</v>
      </c>
      <c r="C7753" s="1">
        <f t="shared" si="1094"/>
        <v>41962.583333314557</v>
      </c>
      <c r="D7753" s="7">
        <v>197.04545454545456</v>
      </c>
      <c r="E7753" s="7"/>
      <c r="G7753">
        <v>58.9</v>
      </c>
      <c r="H7753" s="12">
        <v>620.7172653591175</v>
      </c>
      <c r="I7753" s="13">
        <f>$D$2*tarifas!$D$12/24</f>
        <v>1.4541666666666666</v>
      </c>
      <c r="J7753" s="13" t="e">
        <f>VLOOKUP(E7753&amp;" "&amp;F7753,tarifas!$A$13:$D$20,4,FALSE)*H7753</f>
        <v>#N/A</v>
      </c>
      <c r="K7753" s="13">
        <f>IF(F7753="COD1",tarifas!$D$11*(SUMIFS($H$11:$H$8770,$F$11:$F$8770,"=COD1",$B$11:$B$8770,"="&amp;B7753)/COUNTIFS($F$11:$F$8770,"=COD1",$B$11:$B$8770,"="&amp;B7753))/COUNTIFS($A$11:$A$8770,"="&amp;A7753,$F$11:$F$8770,"=COD1"),0)</f>
        <v>0</v>
      </c>
      <c r="L7753" s="13" t="e">
        <f>(VLOOKUP(F7753,tarifas!$C$7:$D$10,2,FALSE)+tarifas!$D$21)*datos!H7753</f>
        <v>#N/A</v>
      </c>
      <c r="M7753">
        <v>27.294589999999999</v>
      </c>
      <c r="N7753" s="13" t="e">
        <f t="shared" si="1088"/>
        <v>#N/A</v>
      </c>
      <c r="O7753">
        <f t="shared" si="1089"/>
        <v>27.294589999999999</v>
      </c>
      <c r="P7753" s="12">
        <f t="shared" si="1090"/>
        <v>593.42267535911753</v>
      </c>
      <c r="Q7753">
        <f t="shared" si="1091"/>
        <v>0</v>
      </c>
      <c r="R7753">
        <f>$D$2*tarifas!$D$12/24</f>
        <v>1.4541666666666666</v>
      </c>
      <c r="S7753" t="e">
        <f>VLOOKUP(E7753&amp;" "&amp;F7753,tarifas!$A$13:$D$20,4,FALSE)*P7753</f>
        <v>#N/A</v>
      </c>
      <c r="T7753">
        <f>IF(F7753="COD1",tarifas!$D$11*(SUMIFS($P$11:$P$8770,$F$11:$F$8770,"=COD1",$B$11:$B$8770,"="&amp;B7753)/COUNTIFS($F$11:$F$8770,"=COD1",$B$11:$B$8770,"="&amp;B7753))/COUNTIFS($A$11:$A$8770,"="&amp;A7753,$F$11:$F$8770,"=COD1"),0)</f>
        <v>0</v>
      </c>
      <c r="U7753" t="e">
        <f>(VLOOKUP(F7753,tarifas!$C$7:$D$10,2,FALSE)+tarifas!$D$21)*datos!P7753</f>
        <v>#N/A</v>
      </c>
      <c r="V7753" t="e">
        <f t="shared" si="1092"/>
        <v>#N/A</v>
      </c>
      <c r="W7753">
        <f t="shared" si="1093"/>
        <v>0</v>
      </c>
    </row>
    <row r="7754" spans="1:23" x14ac:dyDescent="0.25">
      <c r="A7754">
        <f t="shared" si="1086"/>
        <v>318</v>
      </c>
      <c r="B7754">
        <f t="shared" si="1087"/>
        <v>11</v>
      </c>
      <c r="C7754" s="1">
        <f t="shared" si="1094"/>
        <v>41962.624999981221</v>
      </c>
      <c r="D7754" s="7">
        <v>51.000000000000007</v>
      </c>
      <c r="E7754" s="7"/>
      <c r="G7754">
        <v>58</v>
      </c>
      <c r="H7754" s="12">
        <v>661.33794920745254</v>
      </c>
      <c r="I7754" s="13">
        <f>$D$2*tarifas!$D$12/24</f>
        <v>1.4541666666666666</v>
      </c>
      <c r="J7754" s="13" t="e">
        <f>VLOOKUP(E7754&amp;" "&amp;F7754,tarifas!$A$13:$D$20,4,FALSE)*H7754</f>
        <v>#N/A</v>
      </c>
      <c r="K7754" s="13">
        <f>IF(F7754="COD1",tarifas!$D$11*(SUMIFS($H$11:$H$8770,$F$11:$F$8770,"=COD1",$B$11:$B$8770,"="&amp;B7754)/COUNTIFS($F$11:$F$8770,"=COD1",$B$11:$B$8770,"="&amp;B7754))/COUNTIFS($A$11:$A$8770,"="&amp;A7754,$F$11:$F$8770,"=COD1"),0)</f>
        <v>0</v>
      </c>
      <c r="L7754" s="13" t="e">
        <f>(VLOOKUP(F7754,tarifas!$C$7:$D$10,2,FALSE)+tarifas!$D$21)*datos!H7754</f>
        <v>#N/A</v>
      </c>
      <c r="M7754">
        <v>0.72753999999999996</v>
      </c>
      <c r="N7754" s="13" t="e">
        <f t="shared" si="1088"/>
        <v>#N/A</v>
      </c>
      <c r="O7754">
        <f t="shared" si="1089"/>
        <v>0.72753999999999996</v>
      </c>
      <c r="P7754" s="12">
        <f t="shared" si="1090"/>
        <v>660.61040920745256</v>
      </c>
      <c r="Q7754">
        <f t="shared" si="1091"/>
        <v>0</v>
      </c>
      <c r="R7754">
        <f>$D$2*tarifas!$D$12/24</f>
        <v>1.4541666666666666</v>
      </c>
      <c r="S7754" t="e">
        <f>VLOOKUP(E7754&amp;" "&amp;F7754,tarifas!$A$13:$D$20,4,FALSE)*P7754</f>
        <v>#N/A</v>
      </c>
      <c r="T7754">
        <f>IF(F7754="COD1",tarifas!$D$11*(SUMIFS($P$11:$P$8770,$F$11:$F$8770,"=COD1",$B$11:$B$8770,"="&amp;B7754)/COUNTIFS($F$11:$F$8770,"=COD1",$B$11:$B$8770,"="&amp;B7754))/COUNTIFS($A$11:$A$8770,"="&amp;A7754,$F$11:$F$8770,"=COD1"),0)</f>
        <v>0</v>
      </c>
      <c r="U7754" t="e">
        <f>(VLOOKUP(F7754,tarifas!$C$7:$D$10,2,FALSE)+tarifas!$D$21)*datos!P7754</f>
        <v>#N/A</v>
      </c>
      <c r="V7754" t="e">
        <f t="shared" si="1092"/>
        <v>#N/A</v>
      </c>
      <c r="W7754">
        <f t="shared" si="1093"/>
        <v>0</v>
      </c>
    </row>
    <row r="7755" spans="1:23" x14ac:dyDescent="0.25">
      <c r="A7755">
        <f t="shared" si="1086"/>
        <v>318</v>
      </c>
      <c r="B7755">
        <f t="shared" si="1087"/>
        <v>11</v>
      </c>
      <c r="C7755" s="1">
        <f t="shared" si="1094"/>
        <v>41962.666666647885</v>
      </c>
      <c r="D7755" s="7">
        <v>0</v>
      </c>
      <c r="E7755" s="7"/>
      <c r="G7755">
        <v>55.96</v>
      </c>
      <c r="H7755" s="12">
        <v>709.97679051205319</v>
      </c>
      <c r="I7755" s="13">
        <f>$D$2*tarifas!$D$12/24</f>
        <v>1.4541666666666666</v>
      </c>
      <c r="J7755" s="13" t="e">
        <f>VLOOKUP(E7755&amp;" "&amp;F7755,tarifas!$A$13:$D$20,4,FALSE)*H7755</f>
        <v>#N/A</v>
      </c>
      <c r="K7755" s="13">
        <f>IF(F7755="COD1",tarifas!$D$11*(SUMIFS($H$11:$H$8770,$F$11:$F$8770,"=COD1",$B$11:$B$8770,"="&amp;B7755)/COUNTIFS($F$11:$F$8770,"=COD1",$B$11:$B$8770,"="&amp;B7755))/COUNTIFS($A$11:$A$8770,"="&amp;A7755,$F$11:$F$8770,"=COD1"),0)</f>
        <v>0</v>
      </c>
      <c r="L7755" s="13" t="e">
        <f>(VLOOKUP(F7755,tarifas!$C$7:$D$10,2,FALSE)+tarifas!$D$21)*datos!H7755</f>
        <v>#N/A</v>
      </c>
      <c r="M7755">
        <v>0</v>
      </c>
      <c r="N7755" s="13" t="e">
        <f t="shared" si="1088"/>
        <v>#N/A</v>
      </c>
      <c r="O7755">
        <f t="shared" si="1089"/>
        <v>0</v>
      </c>
      <c r="P7755" s="12">
        <f t="shared" si="1090"/>
        <v>709.97679051205319</v>
      </c>
      <c r="Q7755">
        <f t="shared" si="1091"/>
        <v>0</v>
      </c>
      <c r="R7755">
        <f>$D$2*tarifas!$D$12/24</f>
        <v>1.4541666666666666</v>
      </c>
      <c r="S7755" t="e">
        <f>VLOOKUP(E7755&amp;" "&amp;F7755,tarifas!$A$13:$D$20,4,FALSE)*P7755</f>
        <v>#N/A</v>
      </c>
      <c r="T7755">
        <f>IF(F7755="COD1",tarifas!$D$11*(SUMIFS($P$11:$P$8770,$F$11:$F$8770,"=COD1",$B$11:$B$8770,"="&amp;B7755)/COUNTIFS($F$11:$F$8770,"=COD1",$B$11:$B$8770,"="&amp;B7755))/COUNTIFS($A$11:$A$8770,"="&amp;A7755,$F$11:$F$8770,"=COD1"),0)</f>
        <v>0</v>
      </c>
      <c r="U7755" t="e">
        <f>(VLOOKUP(F7755,tarifas!$C$7:$D$10,2,FALSE)+tarifas!$D$21)*datos!P7755</f>
        <v>#N/A</v>
      </c>
      <c r="V7755" t="e">
        <f t="shared" si="1092"/>
        <v>#N/A</v>
      </c>
      <c r="W7755">
        <f t="shared" si="1093"/>
        <v>0</v>
      </c>
    </row>
    <row r="7756" spans="1:23" x14ac:dyDescent="0.25">
      <c r="A7756">
        <f t="shared" ref="A7756:A7819" si="1095">DAYS360($C$11,C7756)</f>
        <v>318</v>
      </c>
      <c r="B7756">
        <f t="shared" ref="B7756:B7819" si="1096">MONTH(C7756)</f>
        <v>11</v>
      </c>
      <c r="C7756" s="1">
        <f t="shared" si="1094"/>
        <v>41962.708333314549</v>
      </c>
      <c r="D7756" s="7">
        <v>0</v>
      </c>
      <c r="E7756" s="7"/>
      <c r="G7756">
        <v>60.36</v>
      </c>
      <c r="H7756" s="12">
        <v>599.03971893854271</v>
      </c>
      <c r="I7756" s="13">
        <f>$D$2*tarifas!$D$12/24</f>
        <v>1.4541666666666666</v>
      </c>
      <c r="J7756" s="13" t="e">
        <f>VLOOKUP(E7756&amp;" "&amp;F7756,tarifas!$A$13:$D$20,4,FALSE)*H7756</f>
        <v>#N/A</v>
      </c>
      <c r="K7756" s="13">
        <f>IF(F7756="COD1",tarifas!$D$11*(SUMIFS($H$11:$H$8770,$F$11:$F$8770,"=COD1",$B$11:$B$8770,"="&amp;B7756)/COUNTIFS($F$11:$F$8770,"=COD1",$B$11:$B$8770,"="&amp;B7756))/COUNTIFS($A$11:$A$8770,"="&amp;A7756,$F$11:$F$8770,"=COD1"),0)</f>
        <v>0</v>
      </c>
      <c r="L7756" s="13" t="e">
        <f>(VLOOKUP(F7756,tarifas!$C$7:$D$10,2,FALSE)+tarifas!$D$21)*datos!H7756</f>
        <v>#N/A</v>
      </c>
      <c r="M7756">
        <v>0</v>
      </c>
      <c r="N7756" s="13" t="e">
        <f t="shared" ref="N7756:N7819" si="1097">(I7756+J7756+K7756+L7756)*1.23</f>
        <v>#N/A</v>
      </c>
      <c r="O7756">
        <f t="shared" ref="O7756:O7819" si="1098">IF(M7756&lt;H7756,M7756,H7756)</f>
        <v>0</v>
      </c>
      <c r="P7756" s="12">
        <f t="shared" ref="P7756:P7819" si="1099">H7756-O7756</f>
        <v>599.03971893854271</v>
      </c>
      <c r="Q7756">
        <f t="shared" ref="Q7756:Q7819" si="1100">IF(M7756&lt;H7756,0,M7756-H7756)</f>
        <v>0</v>
      </c>
      <c r="R7756">
        <f>$D$2*tarifas!$D$12/24</f>
        <v>1.4541666666666666</v>
      </c>
      <c r="S7756" t="e">
        <f>VLOOKUP(E7756&amp;" "&amp;F7756,tarifas!$A$13:$D$20,4,FALSE)*P7756</f>
        <v>#N/A</v>
      </c>
      <c r="T7756">
        <f>IF(F7756="COD1",tarifas!$D$11*(SUMIFS($P$11:$P$8770,$F$11:$F$8770,"=COD1",$B$11:$B$8770,"="&amp;B7756)/COUNTIFS($F$11:$F$8770,"=COD1",$B$11:$B$8770,"="&amp;B7756))/COUNTIFS($A$11:$A$8770,"="&amp;A7756,$F$11:$F$8770,"=COD1"),0)</f>
        <v>0</v>
      </c>
      <c r="U7756" t="e">
        <f>(VLOOKUP(F7756,tarifas!$C$7:$D$10,2,FALSE)+tarifas!$D$21)*datos!P7756</f>
        <v>#N/A</v>
      </c>
      <c r="V7756" t="e">
        <f t="shared" ref="V7756:V7819" si="1101">(R7756+S7756+T7756+U7756)*1.23</f>
        <v>#N/A</v>
      </c>
      <c r="W7756">
        <f t="shared" ref="W7756:W7819" si="1102">0.9*G7756/1000*Q7756</f>
        <v>0</v>
      </c>
    </row>
    <row r="7757" spans="1:23" x14ac:dyDescent="0.25">
      <c r="A7757">
        <f t="shared" si="1095"/>
        <v>318</v>
      </c>
      <c r="B7757">
        <f t="shared" si="1096"/>
        <v>11</v>
      </c>
      <c r="C7757" s="1">
        <f t="shared" ref="C7757:C7820" si="1103">+C7756+1/24</f>
        <v>41962.749999981213</v>
      </c>
      <c r="D7757" s="7">
        <v>0</v>
      </c>
      <c r="E7757" s="7"/>
      <c r="G7757">
        <v>61.57</v>
      </c>
      <c r="H7757" s="12">
        <v>474.10960244875133</v>
      </c>
      <c r="I7757" s="13">
        <f>$D$2*tarifas!$D$12/24</f>
        <v>1.4541666666666666</v>
      </c>
      <c r="J7757" s="13" t="e">
        <f>VLOOKUP(E7757&amp;" "&amp;F7757,tarifas!$A$13:$D$20,4,FALSE)*H7757</f>
        <v>#N/A</v>
      </c>
      <c r="K7757" s="13">
        <f>IF(F7757="COD1",tarifas!$D$11*(SUMIFS($H$11:$H$8770,$F$11:$F$8770,"=COD1",$B$11:$B$8770,"="&amp;B7757)/COUNTIFS($F$11:$F$8770,"=COD1",$B$11:$B$8770,"="&amp;B7757))/COUNTIFS($A$11:$A$8770,"="&amp;A7757,$F$11:$F$8770,"=COD1"),0)</f>
        <v>0</v>
      </c>
      <c r="L7757" s="13" t="e">
        <f>(VLOOKUP(F7757,tarifas!$C$7:$D$10,2,FALSE)+tarifas!$D$21)*datos!H7757</f>
        <v>#N/A</v>
      </c>
      <c r="M7757">
        <v>0</v>
      </c>
      <c r="N7757" s="13" t="e">
        <f t="shared" si="1097"/>
        <v>#N/A</v>
      </c>
      <c r="O7757">
        <f t="shared" si="1098"/>
        <v>0</v>
      </c>
      <c r="P7757" s="12">
        <f t="shared" si="1099"/>
        <v>474.10960244875133</v>
      </c>
      <c r="Q7757">
        <f t="shared" si="1100"/>
        <v>0</v>
      </c>
      <c r="R7757">
        <f>$D$2*tarifas!$D$12/24</f>
        <v>1.4541666666666666</v>
      </c>
      <c r="S7757" t="e">
        <f>VLOOKUP(E7757&amp;" "&amp;F7757,tarifas!$A$13:$D$20,4,FALSE)*P7757</f>
        <v>#N/A</v>
      </c>
      <c r="T7757">
        <f>IF(F7757="COD1",tarifas!$D$11*(SUMIFS($P$11:$P$8770,$F$11:$F$8770,"=COD1",$B$11:$B$8770,"="&amp;B7757)/COUNTIFS($F$11:$F$8770,"=COD1",$B$11:$B$8770,"="&amp;B7757))/COUNTIFS($A$11:$A$8770,"="&amp;A7757,$F$11:$F$8770,"=COD1"),0)</f>
        <v>0</v>
      </c>
      <c r="U7757" t="e">
        <f>(VLOOKUP(F7757,tarifas!$C$7:$D$10,2,FALSE)+tarifas!$D$21)*datos!P7757</f>
        <v>#N/A</v>
      </c>
      <c r="V7757" t="e">
        <f t="shared" si="1101"/>
        <v>#N/A</v>
      </c>
      <c r="W7757">
        <f t="shared" si="1102"/>
        <v>0</v>
      </c>
    </row>
    <row r="7758" spans="1:23" x14ac:dyDescent="0.25">
      <c r="A7758">
        <f t="shared" si="1095"/>
        <v>318</v>
      </c>
      <c r="B7758">
        <f t="shared" si="1096"/>
        <v>11</v>
      </c>
      <c r="C7758" s="1">
        <f t="shared" si="1103"/>
        <v>41962.791666647878</v>
      </c>
      <c r="D7758" s="7">
        <v>0</v>
      </c>
      <c r="E7758" s="7"/>
      <c r="G7758">
        <v>59.45</v>
      </c>
      <c r="H7758" s="12">
        <v>356.38474231832896</v>
      </c>
      <c r="I7758" s="13">
        <f>$D$2*tarifas!$D$12/24</f>
        <v>1.4541666666666666</v>
      </c>
      <c r="J7758" s="13" t="e">
        <f>VLOOKUP(E7758&amp;" "&amp;F7758,tarifas!$A$13:$D$20,4,FALSE)*H7758</f>
        <v>#N/A</v>
      </c>
      <c r="K7758" s="13">
        <f>IF(F7758="COD1",tarifas!$D$11*(SUMIFS($H$11:$H$8770,$F$11:$F$8770,"=COD1",$B$11:$B$8770,"="&amp;B7758)/COUNTIFS($F$11:$F$8770,"=COD1",$B$11:$B$8770,"="&amp;B7758))/COUNTIFS($A$11:$A$8770,"="&amp;A7758,$F$11:$F$8770,"=COD1"),0)</f>
        <v>0</v>
      </c>
      <c r="L7758" s="13" t="e">
        <f>(VLOOKUP(F7758,tarifas!$C$7:$D$10,2,FALSE)+tarifas!$D$21)*datos!H7758</f>
        <v>#N/A</v>
      </c>
      <c r="M7758">
        <v>0</v>
      </c>
      <c r="N7758" s="13" t="e">
        <f t="shared" si="1097"/>
        <v>#N/A</v>
      </c>
      <c r="O7758">
        <f t="shared" si="1098"/>
        <v>0</v>
      </c>
      <c r="P7758" s="12">
        <f t="shared" si="1099"/>
        <v>356.38474231832896</v>
      </c>
      <c r="Q7758">
        <f t="shared" si="1100"/>
        <v>0</v>
      </c>
      <c r="R7758">
        <f>$D$2*tarifas!$D$12/24</f>
        <v>1.4541666666666666</v>
      </c>
      <c r="S7758" t="e">
        <f>VLOOKUP(E7758&amp;" "&amp;F7758,tarifas!$A$13:$D$20,4,FALSE)*P7758</f>
        <v>#N/A</v>
      </c>
      <c r="T7758">
        <f>IF(F7758="COD1",tarifas!$D$11*(SUMIFS($P$11:$P$8770,$F$11:$F$8770,"=COD1",$B$11:$B$8770,"="&amp;B7758)/COUNTIFS($F$11:$F$8770,"=COD1",$B$11:$B$8770,"="&amp;B7758))/COUNTIFS($A$11:$A$8770,"="&amp;A7758,$F$11:$F$8770,"=COD1"),0)</f>
        <v>0</v>
      </c>
      <c r="U7758" t="e">
        <f>(VLOOKUP(F7758,tarifas!$C$7:$D$10,2,FALSE)+tarifas!$D$21)*datos!P7758</f>
        <v>#N/A</v>
      </c>
      <c r="V7758" t="e">
        <f t="shared" si="1101"/>
        <v>#N/A</v>
      </c>
      <c r="W7758">
        <f t="shared" si="1102"/>
        <v>0</v>
      </c>
    </row>
    <row r="7759" spans="1:23" x14ac:dyDescent="0.25">
      <c r="A7759">
        <f t="shared" si="1095"/>
        <v>318</v>
      </c>
      <c r="B7759">
        <f t="shared" si="1096"/>
        <v>11</v>
      </c>
      <c r="C7759" s="1">
        <f t="shared" si="1103"/>
        <v>41962.833333314542</v>
      </c>
      <c r="D7759" s="7">
        <v>0</v>
      </c>
      <c r="E7759" s="7"/>
      <c r="G7759">
        <v>58.5</v>
      </c>
      <c r="H7759" s="12">
        <v>281.83450877571812</v>
      </c>
      <c r="I7759" s="13">
        <f>$D$2*tarifas!$D$12/24</f>
        <v>1.4541666666666666</v>
      </c>
      <c r="J7759" s="13" t="e">
        <f>VLOOKUP(E7759&amp;" "&amp;F7759,tarifas!$A$13:$D$20,4,FALSE)*H7759</f>
        <v>#N/A</v>
      </c>
      <c r="K7759" s="13">
        <f>IF(F7759="COD1",tarifas!$D$11*(SUMIFS($H$11:$H$8770,$F$11:$F$8770,"=COD1",$B$11:$B$8770,"="&amp;B7759)/COUNTIFS($F$11:$F$8770,"=COD1",$B$11:$B$8770,"="&amp;B7759))/COUNTIFS($A$11:$A$8770,"="&amp;A7759,$F$11:$F$8770,"=COD1"),0)</f>
        <v>0</v>
      </c>
      <c r="L7759" s="13" t="e">
        <f>(VLOOKUP(F7759,tarifas!$C$7:$D$10,2,FALSE)+tarifas!$D$21)*datos!H7759</f>
        <v>#N/A</v>
      </c>
      <c r="M7759">
        <v>0</v>
      </c>
      <c r="N7759" s="13" t="e">
        <f t="shared" si="1097"/>
        <v>#N/A</v>
      </c>
      <c r="O7759">
        <f t="shared" si="1098"/>
        <v>0</v>
      </c>
      <c r="P7759" s="12">
        <f t="shared" si="1099"/>
        <v>281.83450877571812</v>
      </c>
      <c r="Q7759">
        <f t="shared" si="1100"/>
        <v>0</v>
      </c>
      <c r="R7759">
        <f>$D$2*tarifas!$D$12/24</f>
        <v>1.4541666666666666</v>
      </c>
      <c r="S7759" t="e">
        <f>VLOOKUP(E7759&amp;" "&amp;F7759,tarifas!$A$13:$D$20,4,FALSE)*P7759</f>
        <v>#N/A</v>
      </c>
      <c r="T7759">
        <f>IF(F7759="COD1",tarifas!$D$11*(SUMIFS($P$11:$P$8770,$F$11:$F$8770,"=COD1",$B$11:$B$8770,"="&amp;B7759)/COUNTIFS($F$11:$F$8770,"=COD1",$B$11:$B$8770,"="&amp;B7759))/COUNTIFS($A$11:$A$8770,"="&amp;A7759,$F$11:$F$8770,"=COD1"),0)</f>
        <v>0</v>
      </c>
      <c r="U7759" t="e">
        <f>(VLOOKUP(F7759,tarifas!$C$7:$D$10,2,FALSE)+tarifas!$D$21)*datos!P7759</f>
        <v>#N/A</v>
      </c>
      <c r="V7759" t="e">
        <f t="shared" si="1101"/>
        <v>#N/A</v>
      </c>
      <c r="W7759">
        <f t="shared" si="1102"/>
        <v>0</v>
      </c>
    </row>
    <row r="7760" spans="1:23" x14ac:dyDescent="0.25">
      <c r="A7760">
        <f t="shared" si="1095"/>
        <v>318</v>
      </c>
      <c r="B7760">
        <f t="shared" si="1096"/>
        <v>11</v>
      </c>
      <c r="C7760" s="1">
        <f t="shared" si="1103"/>
        <v>41962.874999981206</v>
      </c>
      <c r="D7760" s="7">
        <v>0</v>
      </c>
      <c r="E7760" s="7"/>
      <c r="G7760">
        <v>55</v>
      </c>
      <c r="H7760" s="12">
        <v>258.3714417538157</v>
      </c>
      <c r="I7760" s="13">
        <f>$D$2*tarifas!$D$12/24</f>
        <v>1.4541666666666666</v>
      </c>
      <c r="J7760" s="13" t="e">
        <f>VLOOKUP(E7760&amp;" "&amp;F7760,tarifas!$A$13:$D$20,4,FALSE)*H7760</f>
        <v>#N/A</v>
      </c>
      <c r="K7760" s="13">
        <f>IF(F7760="COD1",tarifas!$D$11*(SUMIFS($H$11:$H$8770,$F$11:$F$8770,"=COD1",$B$11:$B$8770,"="&amp;B7760)/COUNTIFS($F$11:$F$8770,"=COD1",$B$11:$B$8770,"="&amp;B7760))/COUNTIFS($A$11:$A$8770,"="&amp;A7760,$F$11:$F$8770,"=COD1"),0)</f>
        <v>0</v>
      </c>
      <c r="L7760" s="13" t="e">
        <f>(VLOOKUP(F7760,tarifas!$C$7:$D$10,2,FALSE)+tarifas!$D$21)*datos!H7760</f>
        <v>#N/A</v>
      </c>
      <c r="M7760">
        <v>0</v>
      </c>
      <c r="N7760" s="13" t="e">
        <f t="shared" si="1097"/>
        <v>#N/A</v>
      </c>
      <c r="O7760">
        <f t="shared" si="1098"/>
        <v>0</v>
      </c>
      <c r="P7760" s="12">
        <f t="shared" si="1099"/>
        <v>258.3714417538157</v>
      </c>
      <c r="Q7760">
        <f t="shared" si="1100"/>
        <v>0</v>
      </c>
      <c r="R7760">
        <f>$D$2*tarifas!$D$12/24</f>
        <v>1.4541666666666666</v>
      </c>
      <c r="S7760" t="e">
        <f>VLOOKUP(E7760&amp;" "&amp;F7760,tarifas!$A$13:$D$20,4,FALSE)*P7760</f>
        <v>#N/A</v>
      </c>
      <c r="T7760">
        <f>IF(F7760="COD1",tarifas!$D$11*(SUMIFS($P$11:$P$8770,$F$11:$F$8770,"=COD1",$B$11:$B$8770,"="&amp;B7760)/COUNTIFS($F$11:$F$8770,"=COD1",$B$11:$B$8770,"="&amp;B7760))/COUNTIFS($A$11:$A$8770,"="&amp;A7760,$F$11:$F$8770,"=COD1"),0)</f>
        <v>0</v>
      </c>
      <c r="U7760" t="e">
        <f>(VLOOKUP(F7760,tarifas!$C$7:$D$10,2,FALSE)+tarifas!$D$21)*datos!P7760</f>
        <v>#N/A</v>
      </c>
      <c r="V7760" t="e">
        <f t="shared" si="1101"/>
        <v>#N/A</v>
      </c>
      <c r="W7760">
        <f t="shared" si="1102"/>
        <v>0</v>
      </c>
    </row>
    <row r="7761" spans="1:23" x14ac:dyDescent="0.25">
      <c r="A7761">
        <f t="shared" si="1095"/>
        <v>318</v>
      </c>
      <c r="B7761">
        <f t="shared" si="1096"/>
        <v>11</v>
      </c>
      <c r="C7761" s="1">
        <f t="shared" si="1103"/>
        <v>41962.91666664787</v>
      </c>
      <c r="D7761" s="7">
        <v>0</v>
      </c>
      <c r="E7761" s="7"/>
      <c r="G7761">
        <v>48.56</v>
      </c>
      <c r="H7761" s="12">
        <v>251.27098071622291</v>
      </c>
      <c r="I7761" s="13">
        <f>$D$2*tarifas!$D$12/24</f>
        <v>1.4541666666666666</v>
      </c>
      <c r="J7761" s="13" t="e">
        <f>VLOOKUP(E7761&amp;" "&amp;F7761,tarifas!$A$13:$D$20,4,FALSE)*H7761</f>
        <v>#N/A</v>
      </c>
      <c r="K7761" s="13">
        <f>IF(F7761="COD1",tarifas!$D$11*(SUMIFS($H$11:$H$8770,$F$11:$F$8770,"=COD1",$B$11:$B$8770,"="&amp;B7761)/COUNTIFS($F$11:$F$8770,"=COD1",$B$11:$B$8770,"="&amp;B7761))/COUNTIFS($A$11:$A$8770,"="&amp;A7761,$F$11:$F$8770,"=COD1"),0)</f>
        <v>0</v>
      </c>
      <c r="L7761" s="13" t="e">
        <f>(VLOOKUP(F7761,tarifas!$C$7:$D$10,2,FALSE)+tarifas!$D$21)*datos!H7761</f>
        <v>#N/A</v>
      </c>
      <c r="M7761">
        <v>0</v>
      </c>
      <c r="N7761" s="13" t="e">
        <f t="shared" si="1097"/>
        <v>#N/A</v>
      </c>
      <c r="O7761">
        <f t="shared" si="1098"/>
        <v>0</v>
      </c>
      <c r="P7761" s="12">
        <f t="shared" si="1099"/>
        <v>251.27098071622291</v>
      </c>
      <c r="Q7761">
        <f t="shared" si="1100"/>
        <v>0</v>
      </c>
      <c r="R7761">
        <f>$D$2*tarifas!$D$12/24</f>
        <v>1.4541666666666666</v>
      </c>
      <c r="S7761" t="e">
        <f>VLOOKUP(E7761&amp;" "&amp;F7761,tarifas!$A$13:$D$20,4,FALSE)*P7761</f>
        <v>#N/A</v>
      </c>
      <c r="T7761">
        <f>IF(F7761="COD1",tarifas!$D$11*(SUMIFS($P$11:$P$8770,$F$11:$F$8770,"=COD1",$B$11:$B$8770,"="&amp;B7761)/COUNTIFS($F$11:$F$8770,"=COD1",$B$11:$B$8770,"="&amp;B7761))/COUNTIFS($A$11:$A$8770,"="&amp;A7761,$F$11:$F$8770,"=COD1"),0)</f>
        <v>0</v>
      </c>
      <c r="U7761" t="e">
        <f>(VLOOKUP(F7761,tarifas!$C$7:$D$10,2,FALSE)+tarifas!$D$21)*datos!P7761</f>
        <v>#N/A</v>
      </c>
      <c r="V7761" t="e">
        <f t="shared" si="1101"/>
        <v>#N/A</v>
      </c>
      <c r="W7761">
        <f t="shared" si="1102"/>
        <v>0</v>
      </c>
    </row>
    <row r="7762" spans="1:23" x14ac:dyDescent="0.25">
      <c r="A7762">
        <f t="shared" si="1095"/>
        <v>318</v>
      </c>
      <c r="B7762">
        <f t="shared" si="1096"/>
        <v>11</v>
      </c>
      <c r="C7762" s="1">
        <f t="shared" si="1103"/>
        <v>41962.958333314535</v>
      </c>
      <c r="D7762" s="7">
        <v>0</v>
      </c>
      <c r="E7762" s="7"/>
      <c r="G7762">
        <v>40.6</v>
      </c>
      <c r="H7762" s="12">
        <v>253.23639564633331</v>
      </c>
      <c r="I7762" s="13">
        <f>$D$2*tarifas!$D$12/24</f>
        <v>1.4541666666666666</v>
      </c>
      <c r="J7762" s="13" t="e">
        <f>VLOOKUP(E7762&amp;" "&amp;F7762,tarifas!$A$13:$D$20,4,FALSE)*H7762</f>
        <v>#N/A</v>
      </c>
      <c r="K7762" s="13">
        <f>IF(F7762="COD1",tarifas!$D$11*(SUMIFS($H$11:$H$8770,$F$11:$F$8770,"=COD1",$B$11:$B$8770,"="&amp;B7762)/COUNTIFS($F$11:$F$8770,"=COD1",$B$11:$B$8770,"="&amp;B7762))/COUNTIFS($A$11:$A$8770,"="&amp;A7762,$F$11:$F$8770,"=COD1"),0)</f>
        <v>0</v>
      </c>
      <c r="L7762" s="13" t="e">
        <f>(VLOOKUP(F7762,tarifas!$C$7:$D$10,2,FALSE)+tarifas!$D$21)*datos!H7762</f>
        <v>#N/A</v>
      </c>
      <c r="M7762">
        <v>0</v>
      </c>
      <c r="N7762" s="13" t="e">
        <f t="shared" si="1097"/>
        <v>#N/A</v>
      </c>
      <c r="O7762">
        <f t="shared" si="1098"/>
        <v>0</v>
      </c>
      <c r="P7762" s="12">
        <f t="shared" si="1099"/>
        <v>253.23639564633331</v>
      </c>
      <c r="Q7762">
        <f t="shared" si="1100"/>
        <v>0</v>
      </c>
      <c r="R7762">
        <f>$D$2*tarifas!$D$12/24</f>
        <v>1.4541666666666666</v>
      </c>
      <c r="S7762" t="e">
        <f>VLOOKUP(E7762&amp;" "&amp;F7762,tarifas!$A$13:$D$20,4,FALSE)*P7762</f>
        <v>#N/A</v>
      </c>
      <c r="T7762">
        <f>IF(F7762="COD1",tarifas!$D$11*(SUMIFS($P$11:$P$8770,$F$11:$F$8770,"=COD1",$B$11:$B$8770,"="&amp;B7762)/COUNTIFS($F$11:$F$8770,"=COD1",$B$11:$B$8770,"="&amp;B7762))/COUNTIFS($A$11:$A$8770,"="&amp;A7762,$F$11:$F$8770,"=COD1"),0)</f>
        <v>0</v>
      </c>
      <c r="U7762" t="e">
        <f>(VLOOKUP(F7762,tarifas!$C$7:$D$10,2,FALSE)+tarifas!$D$21)*datos!P7762</f>
        <v>#N/A</v>
      </c>
      <c r="V7762" t="e">
        <f t="shared" si="1101"/>
        <v>#N/A</v>
      </c>
      <c r="W7762">
        <f t="shared" si="1102"/>
        <v>0</v>
      </c>
    </row>
    <row r="7763" spans="1:23" x14ac:dyDescent="0.25">
      <c r="A7763">
        <f t="shared" si="1095"/>
        <v>319</v>
      </c>
      <c r="B7763">
        <f t="shared" si="1096"/>
        <v>11</v>
      </c>
      <c r="C7763" s="1">
        <f t="shared" si="1103"/>
        <v>41962.999999981199</v>
      </c>
      <c r="D7763" s="7">
        <v>0</v>
      </c>
      <c r="E7763" s="7"/>
      <c r="G7763">
        <v>38.4</v>
      </c>
      <c r="H7763" s="12">
        <v>242.61759873926917</v>
      </c>
      <c r="I7763" s="13">
        <f>$D$2*tarifas!$D$12/24</f>
        <v>1.4541666666666666</v>
      </c>
      <c r="J7763" s="13" t="e">
        <f>VLOOKUP(E7763&amp;" "&amp;F7763,tarifas!$A$13:$D$20,4,FALSE)*H7763</f>
        <v>#N/A</v>
      </c>
      <c r="K7763" s="13">
        <f>IF(F7763="COD1",tarifas!$D$11*(SUMIFS($H$11:$H$8770,$F$11:$F$8770,"=COD1",$B$11:$B$8770,"="&amp;B7763)/COUNTIFS($F$11:$F$8770,"=COD1",$B$11:$B$8770,"="&amp;B7763))/COUNTIFS($A$11:$A$8770,"="&amp;A7763,$F$11:$F$8770,"=COD1"),0)</f>
        <v>0</v>
      </c>
      <c r="L7763" s="13" t="e">
        <f>(VLOOKUP(F7763,tarifas!$C$7:$D$10,2,FALSE)+tarifas!$D$21)*datos!H7763</f>
        <v>#N/A</v>
      </c>
      <c r="M7763">
        <v>0</v>
      </c>
      <c r="N7763" s="13" t="e">
        <f t="shared" si="1097"/>
        <v>#N/A</v>
      </c>
      <c r="O7763">
        <f t="shared" si="1098"/>
        <v>0</v>
      </c>
      <c r="P7763" s="12">
        <f t="shared" si="1099"/>
        <v>242.61759873926917</v>
      </c>
      <c r="Q7763">
        <f t="shared" si="1100"/>
        <v>0</v>
      </c>
      <c r="R7763">
        <f>$D$2*tarifas!$D$12/24</f>
        <v>1.4541666666666666</v>
      </c>
      <c r="S7763" t="e">
        <f>VLOOKUP(E7763&amp;" "&amp;F7763,tarifas!$A$13:$D$20,4,FALSE)*P7763</f>
        <v>#N/A</v>
      </c>
      <c r="T7763">
        <f>IF(F7763="COD1",tarifas!$D$11*(SUMIFS($P$11:$P$8770,$F$11:$F$8770,"=COD1",$B$11:$B$8770,"="&amp;B7763)/COUNTIFS($F$11:$F$8770,"=COD1",$B$11:$B$8770,"="&amp;B7763))/COUNTIFS($A$11:$A$8770,"="&amp;A7763,$F$11:$F$8770,"=COD1"),0)</f>
        <v>0</v>
      </c>
      <c r="U7763" t="e">
        <f>(VLOOKUP(F7763,tarifas!$C$7:$D$10,2,FALSE)+tarifas!$D$21)*datos!P7763</f>
        <v>#N/A</v>
      </c>
      <c r="V7763" t="e">
        <f t="shared" si="1101"/>
        <v>#N/A</v>
      </c>
      <c r="W7763">
        <f t="shared" si="1102"/>
        <v>0</v>
      </c>
    </row>
    <row r="7764" spans="1:23" x14ac:dyDescent="0.25">
      <c r="A7764">
        <f t="shared" si="1095"/>
        <v>319</v>
      </c>
      <c r="B7764">
        <f t="shared" si="1096"/>
        <v>11</v>
      </c>
      <c r="C7764" s="1">
        <f t="shared" si="1103"/>
        <v>41963.041666647863</v>
      </c>
      <c r="D7764" s="7">
        <v>0</v>
      </c>
      <c r="E7764" s="7"/>
      <c r="G7764">
        <v>31.4</v>
      </c>
      <c r="H7764" s="12">
        <v>240.21437168208934</v>
      </c>
      <c r="I7764" s="13">
        <f>$D$2*tarifas!$D$12/24</f>
        <v>1.4541666666666666</v>
      </c>
      <c r="J7764" s="13" t="e">
        <f>VLOOKUP(E7764&amp;" "&amp;F7764,tarifas!$A$13:$D$20,4,FALSE)*H7764</f>
        <v>#N/A</v>
      </c>
      <c r="K7764" s="13">
        <f>IF(F7764="COD1",tarifas!$D$11*(SUMIFS($H$11:$H$8770,$F$11:$F$8770,"=COD1",$B$11:$B$8770,"="&amp;B7764)/COUNTIFS($F$11:$F$8770,"=COD1",$B$11:$B$8770,"="&amp;B7764))/COUNTIFS($A$11:$A$8770,"="&amp;A7764,$F$11:$F$8770,"=COD1"),0)</f>
        <v>0</v>
      </c>
      <c r="L7764" s="13" t="e">
        <f>(VLOOKUP(F7764,tarifas!$C$7:$D$10,2,FALSE)+tarifas!$D$21)*datos!H7764</f>
        <v>#N/A</v>
      </c>
      <c r="M7764">
        <v>0</v>
      </c>
      <c r="N7764" s="13" t="e">
        <f t="shared" si="1097"/>
        <v>#N/A</v>
      </c>
      <c r="O7764">
        <f t="shared" si="1098"/>
        <v>0</v>
      </c>
      <c r="P7764" s="12">
        <f t="shared" si="1099"/>
        <v>240.21437168208934</v>
      </c>
      <c r="Q7764">
        <f t="shared" si="1100"/>
        <v>0</v>
      </c>
      <c r="R7764">
        <f>$D$2*tarifas!$D$12/24</f>
        <v>1.4541666666666666</v>
      </c>
      <c r="S7764" t="e">
        <f>VLOOKUP(E7764&amp;" "&amp;F7764,tarifas!$A$13:$D$20,4,FALSE)*P7764</f>
        <v>#N/A</v>
      </c>
      <c r="T7764">
        <f>IF(F7764="COD1",tarifas!$D$11*(SUMIFS($P$11:$P$8770,$F$11:$F$8770,"=COD1",$B$11:$B$8770,"="&amp;B7764)/COUNTIFS($F$11:$F$8770,"=COD1",$B$11:$B$8770,"="&amp;B7764))/COUNTIFS($A$11:$A$8770,"="&amp;A7764,$F$11:$F$8770,"=COD1"),0)</f>
        <v>0</v>
      </c>
      <c r="U7764" t="e">
        <f>(VLOOKUP(F7764,tarifas!$C$7:$D$10,2,FALSE)+tarifas!$D$21)*datos!P7764</f>
        <v>#N/A</v>
      </c>
      <c r="V7764" t="e">
        <f t="shared" si="1101"/>
        <v>#N/A</v>
      </c>
      <c r="W7764">
        <f t="shared" si="1102"/>
        <v>0</v>
      </c>
    </row>
    <row r="7765" spans="1:23" x14ac:dyDescent="0.25">
      <c r="A7765">
        <f t="shared" si="1095"/>
        <v>319</v>
      </c>
      <c r="B7765">
        <f t="shared" si="1096"/>
        <v>11</v>
      </c>
      <c r="C7765" s="1">
        <f t="shared" si="1103"/>
        <v>41963.083333314527</v>
      </c>
      <c r="D7765" s="7">
        <v>0</v>
      </c>
      <c r="E7765" s="7"/>
      <c r="G7765">
        <v>29.99</v>
      </c>
      <c r="H7765" s="12">
        <v>238.02019309167281</v>
      </c>
      <c r="I7765" s="13">
        <f>$D$2*tarifas!$D$12/24</f>
        <v>1.4541666666666666</v>
      </c>
      <c r="J7765" s="13" t="e">
        <f>VLOOKUP(E7765&amp;" "&amp;F7765,tarifas!$A$13:$D$20,4,FALSE)*H7765</f>
        <v>#N/A</v>
      </c>
      <c r="K7765" s="13">
        <f>IF(F7765="COD1",tarifas!$D$11*(SUMIFS($H$11:$H$8770,$F$11:$F$8770,"=COD1",$B$11:$B$8770,"="&amp;B7765)/COUNTIFS($F$11:$F$8770,"=COD1",$B$11:$B$8770,"="&amp;B7765))/COUNTIFS($A$11:$A$8770,"="&amp;A7765,$F$11:$F$8770,"=COD1"),0)</f>
        <v>0</v>
      </c>
      <c r="L7765" s="13" t="e">
        <f>(VLOOKUP(F7765,tarifas!$C$7:$D$10,2,FALSE)+tarifas!$D$21)*datos!H7765</f>
        <v>#N/A</v>
      </c>
      <c r="M7765">
        <v>0</v>
      </c>
      <c r="N7765" s="13" t="e">
        <f t="shared" si="1097"/>
        <v>#N/A</v>
      </c>
      <c r="O7765">
        <f t="shared" si="1098"/>
        <v>0</v>
      </c>
      <c r="P7765" s="12">
        <f t="shared" si="1099"/>
        <v>238.02019309167281</v>
      </c>
      <c r="Q7765">
        <f t="shared" si="1100"/>
        <v>0</v>
      </c>
      <c r="R7765">
        <f>$D$2*tarifas!$D$12/24</f>
        <v>1.4541666666666666</v>
      </c>
      <c r="S7765" t="e">
        <f>VLOOKUP(E7765&amp;" "&amp;F7765,tarifas!$A$13:$D$20,4,FALSE)*P7765</f>
        <v>#N/A</v>
      </c>
      <c r="T7765">
        <f>IF(F7765="COD1",tarifas!$D$11*(SUMIFS($P$11:$P$8770,$F$11:$F$8770,"=COD1",$B$11:$B$8770,"="&amp;B7765)/COUNTIFS($F$11:$F$8770,"=COD1",$B$11:$B$8770,"="&amp;B7765))/COUNTIFS($A$11:$A$8770,"="&amp;A7765,$F$11:$F$8770,"=COD1"),0)</f>
        <v>0</v>
      </c>
      <c r="U7765" t="e">
        <f>(VLOOKUP(F7765,tarifas!$C$7:$D$10,2,FALSE)+tarifas!$D$21)*datos!P7765</f>
        <v>#N/A</v>
      </c>
      <c r="V7765" t="e">
        <f t="shared" si="1101"/>
        <v>#N/A</v>
      </c>
      <c r="W7765">
        <f t="shared" si="1102"/>
        <v>0</v>
      </c>
    </row>
    <row r="7766" spans="1:23" x14ac:dyDescent="0.25">
      <c r="A7766">
        <f t="shared" si="1095"/>
        <v>319</v>
      </c>
      <c r="B7766">
        <f t="shared" si="1096"/>
        <v>11</v>
      </c>
      <c r="C7766" s="1">
        <f t="shared" si="1103"/>
        <v>41963.124999981192</v>
      </c>
      <c r="D7766" s="7">
        <v>0</v>
      </c>
      <c r="E7766" s="7"/>
      <c r="G7766">
        <v>28.74</v>
      </c>
      <c r="H7766" s="12">
        <v>235.36076795491067</v>
      </c>
      <c r="I7766" s="13">
        <f>$D$2*tarifas!$D$12/24</f>
        <v>1.4541666666666666</v>
      </c>
      <c r="J7766" s="13" t="e">
        <f>VLOOKUP(E7766&amp;" "&amp;F7766,tarifas!$A$13:$D$20,4,FALSE)*H7766</f>
        <v>#N/A</v>
      </c>
      <c r="K7766" s="13">
        <f>IF(F7766="COD1",tarifas!$D$11*(SUMIFS($H$11:$H$8770,$F$11:$F$8770,"=COD1",$B$11:$B$8770,"="&amp;B7766)/COUNTIFS($F$11:$F$8770,"=COD1",$B$11:$B$8770,"="&amp;B7766))/COUNTIFS($A$11:$A$8770,"="&amp;A7766,$F$11:$F$8770,"=COD1"),0)</f>
        <v>0</v>
      </c>
      <c r="L7766" s="13" t="e">
        <f>(VLOOKUP(F7766,tarifas!$C$7:$D$10,2,FALSE)+tarifas!$D$21)*datos!H7766</f>
        <v>#N/A</v>
      </c>
      <c r="M7766">
        <v>0</v>
      </c>
      <c r="N7766" s="13" t="e">
        <f t="shared" si="1097"/>
        <v>#N/A</v>
      </c>
      <c r="O7766">
        <f t="shared" si="1098"/>
        <v>0</v>
      </c>
      <c r="P7766" s="12">
        <f t="shared" si="1099"/>
        <v>235.36076795491067</v>
      </c>
      <c r="Q7766">
        <f t="shared" si="1100"/>
        <v>0</v>
      </c>
      <c r="R7766">
        <f>$D$2*tarifas!$D$12/24</f>
        <v>1.4541666666666666</v>
      </c>
      <c r="S7766" t="e">
        <f>VLOOKUP(E7766&amp;" "&amp;F7766,tarifas!$A$13:$D$20,4,FALSE)*P7766</f>
        <v>#N/A</v>
      </c>
      <c r="T7766">
        <f>IF(F7766="COD1",tarifas!$D$11*(SUMIFS($P$11:$P$8770,$F$11:$F$8770,"=COD1",$B$11:$B$8770,"="&amp;B7766)/COUNTIFS($F$11:$F$8770,"=COD1",$B$11:$B$8770,"="&amp;B7766))/COUNTIFS($A$11:$A$8770,"="&amp;A7766,$F$11:$F$8770,"=COD1"),0)</f>
        <v>0</v>
      </c>
      <c r="U7766" t="e">
        <f>(VLOOKUP(F7766,tarifas!$C$7:$D$10,2,FALSE)+tarifas!$D$21)*datos!P7766</f>
        <v>#N/A</v>
      </c>
      <c r="V7766" t="e">
        <f t="shared" si="1101"/>
        <v>#N/A</v>
      </c>
      <c r="W7766">
        <f t="shared" si="1102"/>
        <v>0</v>
      </c>
    </row>
    <row r="7767" spans="1:23" x14ac:dyDescent="0.25">
      <c r="A7767">
        <f t="shared" si="1095"/>
        <v>319</v>
      </c>
      <c r="B7767">
        <f t="shared" si="1096"/>
        <v>11</v>
      </c>
      <c r="C7767" s="1">
        <f t="shared" si="1103"/>
        <v>41963.166666647856</v>
      </c>
      <c r="D7767" s="7">
        <v>0</v>
      </c>
      <c r="E7767" s="7"/>
      <c r="G7767">
        <v>28.52</v>
      </c>
      <c r="H7767" s="12">
        <v>232.2452118558364</v>
      </c>
      <c r="I7767" s="13">
        <f>$D$2*tarifas!$D$12/24</f>
        <v>1.4541666666666666</v>
      </c>
      <c r="J7767" s="13" t="e">
        <f>VLOOKUP(E7767&amp;" "&amp;F7767,tarifas!$A$13:$D$20,4,FALSE)*H7767</f>
        <v>#N/A</v>
      </c>
      <c r="K7767" s="13">
        <f>IF(F7767="COD1",tarifas!$D$11*(SUMIFS($H$11:$H$8770,$F$11:$F$8770,"=COD1",$B$11:$B$8770,"="&amp;B7767)/COUNTIFS($F$11:$F$8770,"=COD1",$B$11:$B$8770,"="&amp;B7767))/COUNTIFS($A$11:$A$8770,"="&amp;A7767,$F$11:$F$8770,"=COD1"),0)</f>
        <v>0</v>
      </c>
      <c r="L7767" s="13" t="e">
        <f>(VLOOKUP(F7767,tarifas!$C$7:$D$10,2,FALSE)+tarifas!$D$21)*datos!H7767</f>
        <v>#N/A</v>
      </c>
      <c r="M7767">
        <v>0</v>
      </c>
      <c r="N7767" s="13" t="e">
        <f t="shared" si="1097"/>
        <v>#N/A</v>
      </c>
      <c r="O7767">
        <f t="shared" si="1098"/>
        <v>0</v>
      </c>
      <c r="P7767" s="12">
        <f t="shared" si="1099"/>
        <v>232.2452118558364</v>
      </c>
      <c r="Q7767">
        <f t="shared" si="1100"/>
        <v>0</v>
      </c>
      <c r="R7767">
        <f>$D$2*tarifas!$D$12/24</f>
        <v>1.4541666666666666</v>
      </c>
      <c r="S7767" t="e">
        <f>VLOOKUP(E7767&amp;" "&amp;F7767,tarifas!$A$13:$D$20,4,FALSE)*P7767</f>
        <v>#N/A</v>
      </c>
      <c r="T7767">
        <f>IF(F7767="COD1",tarifas!$D$11*(SUMIFS($P$11:$P$8770,$F$11:$F$8770,"=COD1",$B$11:$B$8770,"="&amp;B7767)/COUNTIFS($F$11:$F$8770,"=COD1",$B$11:$B$8770,"="&amp;B7767))/COUNTIFS($A$11:$A$8770,"="&amp;A7767,$F$11:$F$8770,"=COD1"),0)</f>
        <v>0</v>
      </c>
      <c r="U7767" t="e">
        <f>(VLOOKUP(F7767,tarifas!$C$7:$D$10,2,FALSE)+tarifas!$D$21)*datos!P7767</f>
        <v>#N/A</v>
      </c>
      <c r="V7767" t="e">
        <f t="shared" si="1101"/>
        <v>#N/A</v>
      </c>
      <c r="W7767">
        <f t="shared" si="1102"/>
        <v>0</v>
      </c>
    </row>
    <row r="7768" spans="1:23" x14ac:dyDescent="0.25">
      <c r="A7768">
        <f t="shared" si="1095"/>
        <v>319</v>
      </c>
      <c r="B7768">
        <f t="shared" si="1096"/>
        <v>11</v>
      </c>
      <c r="C7768" s="1">
        <f t="shared" si="1103"/>
        <v>41963.20833331452</v>
      </c>
      <c r="D7768" s="7">
        <v>0</v>
      </c>
      <c r="E7768" s="7"/>
      <c r="G7768">
        <v>28.73</v>
      </c>
      <c r="H7768" s="12">
        <v>233.02580520449226</v>
      </c>
      <c r="I7768" s="13">
        <f>$D$2*tarifas!$D$12/24</f>
        <v>1.4541666666666666</v>
      </c>
      <c r="J7768" s="13" t="e">
        <f>VLOOKUP(E7768&amp;" "&amp;F7768,tarifas!$A$13:$D$20,4,FALSE)*H7768</f>
        <v>#N/A</v>
      </c>
      <c r="K7768" s="13">
        <f>IF(F7768="COD1",tarifas!$D$11*(SUMIFS($H$11:$H$8770,$F$11:$F$8770,"=COD1",$B$11:$B$8770,"="&amp;B7768)/COUNTIFS($F$11:$F$8770,"=COD1",$B$11:$B$8770,"="&amp;B7768))/COUNTIFS($A$11:$A$8770,"="&amp;A7768,$F$11:$F$8770,"=COD1"),0)</f>
        <v>0</v>
      </c>
      <c r="L7768" s="13" t="e">
        <f>(VLOOKUP(F7768,tarifas!$C$7:$D$10,2,FALSE)+tarifas!$D$21)*datos!H7768</f>
        <v>#N/A</v>
      </c>
      <c r="M7768">
        <v>0</v>
      </c>
      <c r="N7768" s="13" t="e">
        <f t="shared" si="1097"/>
        <v>#N/A</v>
      </c>
      <c r="O7768">
        <f t="shared" si="1098"/>
        <v>0</v>
      </c>
      <c r="P7768" s="12">
        <f t="shared" si="1099"/>
        <v>233.02580520449226</v>
      </c>
      <c r="Q7768">
        <f t="shared" si="1100"/>
        <v>0</v>
      </c>
      <c r="R7768">
        <f>$D$2*tarifas!$D$12/24</f>
        <v>1.4541666666666666</v>
      </c>
      <c r="S7768" t="e">
        <f>VLOOKUP(E7768&amp;" "&amp;F7768,tarifas!$A$13:$D$20,4,FALSE)*P7768</f>
        <v>#N/A</v>
      </c>
      <c r="T7768">
        <f>IF(F7768="COD1",tarifas!$D$11*(SUMIFS($P$11:$P$8770,$F$11:$F$8770,"=COD1",$B$11:$B$8770,"="&amp;B7768)/COUNTIFS($F$11:$F$8770,"=COD1",$B$11:$B$8770,"="&amp;B7768))/COUNTIFS($A$11:$A$8770,"="&amp;A7768,$F$11:$F$8770,"=COD1"),0)</f>
        <v>0</v>
      </c>
      <c r="U7768" t="e">
        <f>(VLOOKUP(F7768,tarifas!$C$7:$D$10,2,FALSE)+tarifas!$D$21)*datos!P7768</f>
        <v>#N/A</v>
      </c>
      <c r="V7768" t="e">
        <f t="shared" si="1101"/>
        <v>#N/A</v>
      </c>
      <c r="W7768">
        <f t="shared" si="1102"/>
        <v>0</v>
      </c>
    </row>
    <row r="7769" spans="1:23" x14ac:dyDescent="0.25">
      <c r="A7769">
        <f t="shared" si="1095"/>
        <v>319</v>
      </c>
      <c r="B7769">
        <f t="shared" si="1096"/>
        <v>11</v>
      </c>
      <c r="C7769" s="1">
        <f t="shared" si="1103"/>
        <v>41963.249999981184</v>
      </c>
      <c r="D7769" s="7">
        <v>0</v>
      </c>
      <c r="E7769" s="7"/>
      <c r="G7769">
        <v>32.5</v>
      </c>
      <c r="H7769" s="12">
        <v>232.76116001132613</v>
      </c>
      <c r="I7769" s="13">
        <f>$D$2*tarifas!$D$12/24</f>
        <v>1.4541666666666666</v>
      </c>
      <c r="J7769" s="13" t="e">
        <f>VLOOKUP(E7769&amp;" "&amp;F7769,tarifas!$A$13:$D$20,4,FALSE)*H7769</f>
        <v>#N/A</v>
      </c>
      <c r="K7769" s="13">
        <f>IF(F7769="COD1",tarifas!$D$11*(SUMIFS($H$11:$H$8770,$F$11:$F$8770,"=COD1",$B$11:$B$8770,"="&amp;B7769)/COUNTIFS($F$11:$F$8770,"=COD1",$B$11:$B$8770,"="&amp;B7769))/COUNTIFS($A$11:$A$8770,"="&amp;A7769,$F$11:$F$8770,"=COD1"),0)</f>
        <v>0</v>
      </c>
      <c r="L7769" s="13" t="e">
        <f>(VLOOKUP(F7769,tarifas!$C$7:$D$10,2,FALSE)+tarifas!$D$21)*datos!H7769</f>
        <v>#N/A</v>
      </c>
      <c r="M7769">
        <v>0</v>
      </c>
      <c r="N7769" s="13" t="e">
        <f t="shared" si="1097"/>
        <v>#N/A</v>
      </c>
      <c r="O7769">
        <f t="shared" si="1098"/>
        <v>0</v>
      </c>
      <c r="P7769" s="12">
        <f t="shared" si="1099"/>
        <v>232.76116001132613</v>
      </c>
      <c r="Q7769">
        <f t="shared" si="1100"/>
        <v>0</v>
      </c>
      <c r="R7769">
        <f>$D$2*tarifas!$D$12/24</f>
        <v>1.4541666666666666</v>
      </c>
      <c r="S7769" t="e">
        <f>VLOOKUP(E7769&amp;" "&amp;F7769,tarifas!$A$13:$D$20,4,FALSE)*P7769</f>
        <v>#N/A</v>
      </c>
      <c r="T7769">
        <f>IF(F7769="COD1",tarifas!$D$11*(SUMIFS($P$11:$P$8770,$F$11:$F$8770,"=COD1",$B$11:$B$8770,"="&amp;B7769)/COUNTIFS($F$11:$F$8770,"=COD1",$B$11:$B$8770,"="&amp;B7769))/COUNTIFS($A$11:$A$8770,"="&amp;A7769,$F$11:$F$8770,"=COD1"),0)</f>
        <v>0</v>
      </c>
      <c r="U7769" t="e">
        <f>(VLOOKUP(F7769,tarifas!$C$7:$D$10,2,FALSE)+tarifas!$D$21)*datos!P7769</f>
        <v>#N/A</v>
      </c>
      <c r="V7769" t="e">
        <f t="shared" si="1101"/>
        <v>#N/A</v>
      </c>
      <c r="W7769">
        <f t="shared" si="1102"/>
        <v>0</v>
      </c>
    </row>
    <row r="7770" spans="1:23" x14ac:dyDescent="0.25">
      <c r="A7770">
        <f t="shared" si="1095"/>
        <v>319</v>
      </c>
      <c r="B7770">
        <f t="shared" si="1096"/>
        <v>11</v>
      </c>
      <c r="C7770" s="1">
        <f t="shared" si="1103"/>
        <v>41963.291666647849</v>
      </c>
      <c r="D7770" s="7">
        <v>0</v>
      </c>
      <c r="E7770" s="7"/>
      <c r="G7770">
        <v>44.1</v>
      </c>
      <c r="H7770" s="12">
        <v>258.71210320246871</v>
      </c>
      <c r="I7770" s="13">
        <f>$D$2*tarifas!$D$12/24</f>
        <v>1.4541666666666666</v>
      </c>
      <c r="J7770" s="13" t="e">
        <f>VLOOKUP(E7770&amp;" "&amp;F7770,tarifas!$A$13:$D$20,4,FALSE)*H7770</f>
        <v>#N/A</v>
      </c>
      <c r="K7770" s="13">
        <f>IF(F7770="COD1",tarifas!$D$11*(SUMIFS($H$11:$H$8770,$F$11:$F$8770,"=COD1",$B$11:$B$8770,"="&amp;B7770)/COUNTIFS($F$11:$F$8770,"=COD1",$B$11:$B$8770,"="&amp;B7770))/COUNTIFS($A$11:$A$8770,"="&amp;A7770,$F$11:$F$8770,"=COD1"),0)</f>
        <v>0</v>
      </c>
      <c r="L7770" s="13" t="e">
        <f>(VLOOKUP(F7770,tarifas!$C$7:$D$10,2,FALSE)+tarifas!$D$21)*datos!H7770</f>
        <v>#N/A</v>
      </c>
      <c r="M7770">
        <v>3.33853</v>
      </c>
      <c r="N7770" s="13" t="e">
        <f t="shared" si="1097"/>
        <v>#N/A</v>
      </c>
      <c r="O7770">
        <f t="shared" si="1098"/>
        <v>3.33853</v>
      </c>
      <c r="P7770" s="12">
        <f t="shared" si="1099"/>
        <v>255.37357320246872</v>
      </c>
      <c r="Q7770">
        <f t="shared" si="1100"/>
        <v>0</v>
      </c>
      <c r="R7770">
        <f>$D$2*tarifas!$D$12/24</f>
        <v>1.4541666666666666</v>
      </c>
      <c r="S7770" t="e">
        <f>VLOOKUP(E7770&amp;" "&amp;F7770,tarifas!$A$13:$D$20,4,FALSE)*P7770</f>
        <v>#N/A</v>
      </c>
      <c r="T7770">
        <f>IF(F7770="COD1",tarifas!$D$11*(SUMIFS($P$11:$P$8770,$F$11:$F$8770,"=COD1",$B$11:$B$8770,"="&amp;B7770)/COUNTIFS($F$11:$F$8770,"=COD1",$B$11:$B$8770,"="&amp;B7770))/COUNTIFS($A$11:$A$8770,"="&amp;A7770,$F$11:$F$8770,"=COD1"),0)</f>
        <v>0</v>
      </c>
      <c r="U7770" t="e">
        <f>(VLOOKUP(F7770,tarifas!$C$7:$D$10,2,FALSE)+tarifas!$D$21)*datos!P7770</f>
        <v>#N/A</v>
      </c>
      <c r="V7770" t="e">
        <f t="shared" si="1101"/>
        <v>#N/A</v>
      </c>
      <c r="W7770">
        <f t="shared" si="1102"/>
        <v>0</v>
      </c>
    </row>
    <row r="7771" spans="1:23" x14ac:dyDescent="0.25">
      <c r="A7771">
        <f t="shared" si="1095"/>
        <v>319</v>
      </c>
      <c r="B7771">
        <f t="shared" si="1096"/>
        <v>11</v>
      </c>
      <c r="C7771" s="1">
        <f t="shared" si="1103"/>
        <v>41963.333333314513</v>
      </c>
      <c r="D7771" s="7">
        <v>0</v>
      </c>
      <c r="E7771" s="7"/>
      <c r="G7771">
        <v>45.1</v>
      </c>
      <c r="H7771" s="12">
        <v>326.98069853047809</v>
      </c>
      <c r="I7771" s="13">
        <f>$D$2*tarifas!$D$12/24</f>
        <v>1.4541666666666666</v>
      </c>
      <c r="J7771" s="13" t="e">
        <f>VLOOKUP(E7771&amp;" "&amp;F7771,tarifas!$A$13:$D$20,4,FALSE)*H7771</f>
        <v>#N/A</v>
      </c>
      <c r="K7771" s="13">
        <f>IF(F7771="COD1",tarifas!$D$11*(SUMIFS($H$11:$H$8770,$F$11:$F$8770,"=COD1",$B$11:$B$8770,"="&amp;B7771)/COUNTIFS($F$11:$F$8770,"=COD1",$B$11:$B$8770,"="&amp;B7771))/COUNTIFS($A$11:$A$8770,"="&amp;A7771,$F$11:$F$8770,"=COD1"),0)</f>
        <v>0</v>
      </c>
      <c r="L7771" s="13" t="e">
        <f>(VLOOKUP(F7771,tarifas!$C$7:$D$10,2,FALSE)+tarifas!$D$21)*datos!H7771</f>
        <v>#N/A</v>
      </c>
      <c r="M7771">
        <v>85.15894999999999</v>
      </c>
      <c r="N7771" s="13" t="e">
        <f t="shared" si="1097"/>
        <v>#N/A</v>
      </c>
      <c r="O7771">
        <f t="shared" si="1098"/>
        <v>85.15894999999999</v>
      </c>
      <c r="P7771" s="12">
        <f t="shared" si="1099"/>
        <v>241.82174853047809</v>
      </c>
      <c r="Q7771">
        <f t="shared" si="1100"/>
        <v>0</v>
      </c>
      <c r="R7771">
        <f>$D$2*tarifas!$D$12/24</f>
        <v>1.4541666666666666</v>
      </c>
      <c r="S7771" t="e">
        <f>VLOOKUP(E7771&amp;" "&amp;F7771,tarifas!$A$13:$D$20,4,FALSE)*P7771</f>
        <v>#N/A</v>
      </c>
      <c r="T7771">
        <f>IF(F7771="COD1",tarifas!$D$11*(SUMIFS($P$11:$P$8770,$F$11:$F$8770,"=COD1",$B$11:$B$8770,"="&amp;B7771)/COUNTIFS($F$11:$F$8770,"=COD1",$B$11:$B$8770,"="&amp;B7771))/COUNTIFS($A$11:$A$8770,"="&amp;A7771,$F$11:$F$8770,"=COD1"),0)</f>
        <v>0</v>
      </c>
      <c r="U7771" t="e">
        <f>(VLOOKUP(F7771,tarifas!$C$7:$D$10,2,FALSE)+tarifas!$D$21)*datos!P7771</f>
        <v>#N/A</v>
      </c>
      <c r="V7771" t="e">
        <f t="shared" si="1101"/>
        <v>#N/A</v>
      </c>
      <c r="W7771">
        <f t="shared" si="1102"/>
        <v>0</v>
      </c>
    </row>
    <row r="7772" spans="1:23" x14ac:dyDescent="0.25">
      <c r="A7772">
        <f t="shared" si="1095"/>
        <v>319</v>
      </c>
      <c r="B7772">
        <f t="shared" si="1096"/>
        <v>11</v>
      </c>
      <c r="C7772" s="1">
        <f t="shared" si="1103"/>
        <v>41963.374999981177</v>
      </c>
      <c r="D7772" s="7">
        <v>0</v>
      </c>
      <c r="E7772" s="7"/>
      <c r="G7772">
        <v>48.69</v>
      </c>
      <c r="H7772" s="12">
        <v>502.92193978350826</v>
      </c>
      <c r="I7772" s="13">
        <f>$D$2*tarifas!$D$12/24</f>
        <v>1.4541666666666666</v>
      </c>
      <c r="J7772" s="13" t="e">
        <f>VLOOKUP(E7772&amp;" "&amp;F7772,tarifas!$A$13:$D$20,4,FALSE)*H7772</f>
        <v>#N/A</v>
      </c>
      <c r="K7772" s="13">
        <f>IF(F7772="COD1",tarifas!$D$11*(SUMIFS($H$11:$H$8770,$F$11:$F$8770,"=COD1",$B$11:$B$8770,"="&amp;B7772)/COUNTIFS($F$11:$F$8770,"=COD1",$B$11:$B$8770,"="&amp;B7772))/COUNTIFS($A$11:$A$8770,"="&amp;A7772,$F$11:$F$8770,"=COD1"),0)</f>
        <v>0</v>
      </c>
      <c r="L7772" s="13" t="e">
        <f>(VLOOKUP(F7772,tarifas!$C$7:$D$10,2,FALSE)+tarifas!$D$21)*datos!H7772</f>
        <v>#N/A</v>
      </c>
      <c r="M7772">
        <v>227.80104999999998</v>
      </c>
      <c r="N7772" s="13" t="e">
        <f t="shared" si="1097"/>
        <v>#N/A</v>
      </c>
      <c r="O7772">
        <f t="shared" si="1098"/>
        <v>227.80104999999998</v>
      </c>
      <c r="P7772" s="12">
        <f t="shared" si="1099"/>
        <v>275.12088978350829</v>
      </c>
      <c r="Q7772">
        <f t="shared" si="1100"/>
        <v>0</v>
      </c>
      <c r="R7772">
        <f>$D$2*tarifas!$D$12/24</f>
        <v>1.4541666666666666</v>
      </c>
      <c r="S7772" t="e">
        <f>VLOOKUP(E7772&amp;" "&amp;F7772,tarifas!$A$13:$D$20,4,FALSE)*P7772</f>
        <v>#N/A</v>
      </c>
      <c r="T7772">
        <f>IF(F7772="COD1",tarifas!$D$11*(SUMIFS($P$11:$P$8770,$F$11:$F$8770,"=COD1",$B$11:$B$8770,"="&amp;B7772)/COUNTIFS($F$11:$F$8770,"=COD1",$B$11:$B$8770,"="&amp;B7772))/COUNTIFS($A$11:$A$8770,"="&amp;A7772,$F$11:$F$8770,"=COD1"),0)</f>
        <v>0</v>
      </c>
      <c r="U7772" t="e">
        <f>(VLOOKUP(F7772,tarifas!$C$7:$D$10,2,FALSE)+tarifas!$D$21)*datos!P7772</f>
        <v>#N/A</v>
      </c>
      <c r="V7772" t="e">
        <f t="shared" si="1101"/>
        <v>#N/A</v>
      </c>
      <c r="W7772">
        <f t="shared" si="1102"/>
        <v>0</v>
      </c>
    </row>
    <row r="7773" spans="1:23" x14ac:dyDescent="0.25">
      <c r="A7773">
        <f t="shared" si="1095"/>
        <v>319</v>
      </c>
      <c r="B7773">
        <f t="shared" si="1096"/>
        <v>11</v>
      </c>
      <c r="C7773" s="1">
        <f t="shared" si="1103"/>
        <v>41963.416666647841</v>
      </c>
      <c r="D7773" s="7">
        <v>211.21212121212122</v>
      </c>
      <c r="E7773" s="7"/>
      <c r="G7773">
        <v>49.88</v>
      </c>
      <c r="H7773" s="12">
        <v>628.9311558941281</v>
      </c>
      <c r="I7773" s="13">
        <f>$D$2*tarifas!$D$12/24</f>
        <v>1.4541666666666666</v>
      </c>
      <c r="J7773" s="13" t="e">
        <f>VLOOKUP(E7773&amp;" "&amp;F7773,tarifas!$A$13:$D$20,4,FALSE)*H7773</f>
        <v>#N/A</v>
      </c>
      <c r="K7773" s="13">
        <f>IF(F7773="COD1",tarifas!$D$11*(SUMIFS($H$11:$H$8770,$F$11:$F$8770,"=COD1",$B$11:$B$8770,"="&amp;B7773)/COUNTIFS($F$11:$F$8770,"=COD1",$B$11:$B$8770,"="&amp;B7773))/COUNTIFS($A$11:$A$8770,"="&amp;A7773,$F$11:$F$8770,"=COD1"),0)</f>
        <v>0</v>
      </c>
      <c r="L7773" s="13" t="e">
        <f>(VLOOKUP(F7773,tarifas!$C$7:$D$10,2,FALSE)+tarifas!$D$21)*datos!H7773</f>
        <v>#N/A</v>
      </c>
      <c r="M7773">
        <v>27.485389999999999</v>
      </c>
      <c r="N7773" s="13" t="e">
        <f t="shared" si="1097"/>
        <v>#N/A</v>
      </c>
      <c r="O7773">
        <f t="shared" si="1098"/>
        <v>27.485389999999999</v>
      </c>
      <c r="P7773" s="12">
        <f t="shared" si="1099"/>
        <v>601.44576589412804</v>
      </c>
      <c r="Q7773">
        <f t="shared" si="1100"/>
        <v>0</v>
      </c>
      <c r="R7773">
        <f>$D$2*tarifas!$D$12/24</f>
        <v>1.4541666666666666</v>
      </c>
      <c r="S7773" t="e">
        <f>VLOOKUP(E7773&amp;" "&amp;F7773,tarifas!$A$13:$D$20,4,FALSE)*P7773</f>
        <v>#N/A</v>
      </c>
      <c r="T7773">
        <f>IF(F7773="COD1",tarifas!$D$11*(SUMIFS($P$11:$P$8770,$F$11:$F$8770,"=COD1",$B$11:$B$8770,"="&amp;B7773)/COUNTIFS($F$11:$F$8770,"=COD1",$B$11:$B$8770,"="&amp;B7773))/COUNTIFS($A$11:$A$8770,"="&amp;A7773,$F$11:$F$8770,"=COD1"),0)</f>
        <v>0</v>
      </c>
      <c r="U7773" t="e">
        <f>(VLOOKUP(F7773,tarifas!$C$7:$D$10,2,FALSE)+tarifas!$D$21)*datos!P7773</f>
        <v>#N/A</v>
      </c>
      <c r="V7773" t="e">
        <f t="shared" si="1101"/>
        <v>#N/A</v>
      </c>
      <c r="W7773">
        <f t="shared" si="1102"/>
        <v>0</v>
      </c>
    </row>
    <row r="7774" spans="1:23" x14ac:dyDescent="0.25">
      <c r="A7774">
        <f t="shared" si="1095"/>
        <v>319</v>
      </c>
      <c r="B7774">
        <f t="shared" si="1096"/>
        <v>11</v>
      </c>
      <c r="C7774" s="1">
        <f t="shared" si="1103"/>
        <v>41963.458333314506</v>
      </c>
      <c r="D7774" s="7">
        <v>142.69696969696972</v>
      </c>
      <c r="E7774" s="7"/>
      <c r="G7774">
        <v>47.83</v>
      </c>
      <c r="H7774" s="12">
        <v>688.38050675678244</v>
      </c>
      <c r="I7774" s="13">
        <f>$D$2*tarifas!$D$12/24</f>
        <v>1.4541666666666666</v>
      </c>
      <c r="J7774" s="13" t="e">
        <f>VLOOKUP(E7774&amp;" "&amp;F7774,tarifas!$A$13:$D$20,4,FALSE)*H7774</f>
        <v>#N/A</v>
      </c>
      <c r="K7774" s="13">
        <f>IF(F7774="COD1",tarifas!$D$11*(SUMIFS($H$11:$H$8770,$F$11:$F$8770,"=COD1",$B$11:$B$8770,"="&amp;B7774)/COUNTIFS($F$11:$F$8770,"=COD1",$B$11:$B$8770,"="&amp;B7774))/COUNTIFS($A$11:$A$8770,"="&amp;A7774,$F$11:$F$8770,"=COD1"),0)</f>
        <v>0</v>
      </c>
      <c r="L7774" s="13" t="e">
        <f>(VLOOKUP(F7774,tarifas!$C$7:$D$10,2,FALSE)+tarifas!$D$21)*datos!H7774</f>
        <v>#N/A</v>
      </c>
      <c r="M7774">
        <v>5.02224</v>
      </c>
      <c r="N7774" s="13" t="e">
        <f t="shared" si="1097"/>
        <v>#N/A</v>
      </c>
      <c r="O7774">
        <f t="shared" si="1098"/>
        <v>5.02224</v>
      </c>
      <c r="P7774" s="12">
        <f t="shared" si="1099"/>
        <v>683.35826675678243</v>
      </c>
      <c r="Q7774">
        <f t="shared" si="1100"/>
        <v>0</v>
      </c>
      <c r="R7774">
        <f>$D$2*tarifas!$D$12/24</f>
        <v>1.4541666666666666</v>
      </c>
      <c r="S7774" t="e">
        <f>VLOOKUP(E7774&amp;" "&amp;F7774,tarifas!$A$13:$D$20,4,FALSE)*P7774</f>
        <v>#N/A</v>
      </c>
      <c r="T7774">
        <f>IF(F7774="COD1",tarifas!$D$11*(SUMIFS($P$11:$P$8770,$F$11:$F$8770,"=COD1",$B$11:$B$8770,"="&amp;B7774)/COUNTIFS($F$11:$F$8770,"=COD1",$B$11:$B$8770,"="&amp;B7774))/COUNTIFS($A$11:$A$8770,"="&amp;A7774,$F$11:$F$8770,"=COD1"),0)</f>
        <v>0</v>
      </c>
      <c r="U7774" t="e">
        <f>(VLOOKUP(F7774,tarifas!$C$7:$D$10,2,FALSE)+tarifas!$D$21)*datos!P7774</f>
        <v>#N/A</v>
      </c>
      <c r="V7774" t="e">
        <f t="shared" si="1101"/>
        <v>#N/A</v>
      </c>
      <c r="W7774">
        <f t="shared" si="1102"/>
        <v>0</v>
      </c>
    </row>
    <row r="7775" spans="1:23" x14ac:dyDescent="0.25">
      <c r="A7775">
        <f t="shared" si="1095"/>
        <v>319</v>
      </c>
      <c r="B7775">
        <f t="shared" si="1096"/>
        <v>11</v>
      </c>
      <c r="C7775" s="1">
        <f t="shared" si="1103"/>
        <v>41963.49999998117</v>
      </c>
      <c r="D7775" s="7">
        <v>105.34848484848484</v>
      </c>
      <c r="E7775" s="7"/>
      <c r="G7775">
        <v>48.11</v>
      </c>
      <c r="H7775" s="12">
        <v>494.77444325519042</v>
      </c>
      <c r="I7775" s="13">
        <f>$D$2*tarifas!$D$12/24</f>
        <v>1.4541666666666666</v>
      </c>
      <c r="J7775" s="13" t="e">
        <f>VLOOKUP(E7775&amp;" "&amp;F7775,tarifas!$A$13:$D$20,4,FALSE)*H7775</f>
        <v>#N/A</v>
      </c>
      <c r="K7775" s="13">
        <f>IF(F7775="COD1",tarifas!$D$11*(SUMIFS($H$11:$H$8770,$F$11:$F$8770,"=COD1",$B$11:$B$8770,"="&amp;B7775)/COUNTIFS($F$11:$F$8770,"=COD1",$B$11:$B$8770,"="&amp;B7775))/COUNTIFS($A$11:$A$8770,"="&amp;A7775,$F$11:$F$8770,"=COD1"),0)</f>
        <v>0</v>
      </c>
      <c r="L7775" s="13" t="e">
        <f>(VLOOKUP(F7775,tarifas!$C$7:$D$10,2,FALSE)+tarifas!$D$21)*datos!H7775</f>
        <v>#N/A</v>
      </c>
      <c r="M7775">
        <v>45.087720000000004</v>
      </c>
      <c r="N7775" s="13" t="e">
        <f t="shared" si="1097"/>
        <v>#N/A</v>
      </c>
      <c r="O7775">
        <f t="shared" si="1098"/>
        <v>45.087720000000004</v>
      </c>
      <c r="P7775" s="12">
        <f t="shared" si="1099"/>
        <v>449.68672325519043</v>
      </c>
      <c r="Q7775">
        <f t="shared" si="1100"/>
        <v>0</v>
      </c>
      <c r="R7775">
        <f>$D$2*tarifas!$D$12/24</f>
        <v>1.4541666666666666</v>
      </c>
      <c r="S7775" t="e">
        <f>VLOOKUP(E7775&amp;" "&amp;F7775,tarifas!$A$13:$D$20,4,FALSE)*P7775</f>
        <v>#N/A</v>
      </c>
      <c r="T7775">
        <f>IF(F7775="COD1",tarifas!$D$11*(SUMIFS($P$11:$P$8770,$F$11:$F$8770,"=COD1",$B$11:$B$8770,"="&amp;B7775)/COUNTIFS($F$11:$F$8770,"=COD1",$B$11:$B$8770,"="&amp;B7775))/COUNTIFS($A$11:$A$8770,"="&amp;A7775,$F$11:$F$8770,"=COD1"),0)</f>
        <v>0</v>
      </c>
      <c r="U7775" t="e">
        <f>(VLOOKUP(F7775,tarifas!$C$7:$D$10,2,FALSE)+tarifas!$D$21)*datos!P7775</f>
        <v>#N/A</v>
      </c>
      <c r="V7775" t="e">
        <f t="shared" si="1101"/>
        <v>#N/A</v>
      </c>
      <c r="W7775">
        <f t="shared" si="1102"/>
        <v>0</v>
      </c>
    </row>
    <row r="7776" spans="1:23" x14ac:dyDescent="0.25">
      <c r="A7776">
        <f t="shared" si="1095"/>
        <v>319</v>
      </c>
      <c r="B7776">
        <f t="shared" si="1096"/>
        <v>11</v>
      </c>
      <c r="C7776" s="1">
        <f t="shared" si="1103"/>
        <v>41963.541666647834</v>
      </c>
      <c r="D7776" s="7">
        <v>141.15151515151516</v>
      </c>
      <c r="E7776" s="7"/>
      <c r="G7776">
        <v>48.5</v>
      </c>
      <c r="H7776" s="12">
        <v>464.0388568751751</v>
      </c>
      <c r="I7776" s="13">
        <f>$D$2*tarifas!$D$12/24</f>
        <v>1.4541666666666666</v>
      </c>
      <c r="J7776" s="13" t="e">
        <f>VLOOKUP(E7776&amp;" "&amp;F7776,tarifas!$A$13:$D$20,4,FALSE)*H7776</f>
        <v>#N/A</v>
      </c>
      <c r="K7776" s="13">
        <f>IF(F7776="COD1",tarifas!$D$11*(SUMIFS($H$11:$H$8770,$F$11:$F$8770,"=COD1",$B$11:$B$8770,"="&amp;B7776)/COUNTIFS($F$11:$F$8770,"=COD1",$B$11:$B$8770,"="&amp;B7776))/COUNTIFS($A$11:$A$8770,"="&amp;A7776,$F$11:$F$8770,"=COD1"),0)</f>
        <v>0</v>
      </c>
      <c r="L7776" s="13" t="e">
        <f>(VLOOKUP(F7776,tarifas!$C$7:$D$10,2,FALSE)+tarifas!$D$21)*datos!H7776</f>
        <v>#N/A</v>
      </c>
      <c r="M7776">
        <v>36.413410000000006</v>
      </c>
      <c r="N7776" s="13" t="e">
        <f t="shared" si="1097"/>
        <v>#N/A</v>
      </c>
      <c r="O7776">
        <f t="shared" si="1098"/>
        <v>36.413410000000006</v>
      </c>
      <c r="P7776" s="12">
        <f t="shared" si="1099"/>
        <v>427.6254468751751</v>
      </c>
      <c r="Q7776">
        <f t="shared" si="1100"/>
        <v>0</v>
      </c>
      <c r="R7776">
        <f>$D$2*tarifas!$D$12/24</f>
        <v>1.4541666666666666</v>
      </c>
      <c r="S7776" t="e">
        <f>VLOOKUP(E7776&amp;" "&amp;F7776,tarifas!$A$13:$D$20,4,FALSE)*P7776</f>
        <v>#N/A</v>
      </c>
      <c r="T7776">
        <f>IF(F7776="COD1",tarifas!$D$11*(SUMIFS($P$11:$P$8770,$F$11:$F$8770,"=COD1",$B$11:$B$8770,"="&amp;B7776)/COUNTIFS($F$11:$F$8770,"=COD1",$B$11:$B$8770,"="&amp;B7776))/COUNTIFS($A$11:$A$8770,"="&amp;A7776,$F$11:$F$8770,"=COD1"),0)</f>
        <v>0</v>
      </c>
      <c r="U7776" t="e">
        <f>(VLOOKUP(F7776,tarifas!$C$7:$D$10,2,FALSE)+tarifas!$D$21)*datos!P7776</f>
        <v>#N/A</v>
      </c>
      <c r="V7776" t="e">
        <f t="shared" si="1101"/>
        <v>#N/A</v>
      </c>
      <c r="W7776">
        <f t="shared" si="1102"/>
        <v>0</v>
      </c>
    </row>
    <row r="7777" spans="1:23" x14ac:dyDescent="0.25">
      <c r="A7777">
        <f t="shared" si="1095"/>
        <v>319</v>
      </c>
      <c r="B7777">
        <f t="shared" si="1096"/>
        <v>11</v>
      </c>
      <c r="C7777" s="1">
        <f t="shared" si="1103"/>
        <v>41963.583333314498</v>
      </c>
      <c r="D7777" s="7">
        <v>111.27272727272727</v>
      </c>
      <c r="E7777" s="7"/>
      <c r="G7777">
        <v>48.69</v>
      </c>
      <c r="H7777" s="12">
        <v>694.67754602022512</v>
      </c>
      <c r="I7777" s="13">
        <f>$D$2*tarifas!$D$12/24</f>
        <v>1.4541666666666666</v>
      </c>
      <c r="J7777" s="13" t="e">
        <f>VLOOKUP(E7777&amp;" "&amp;F7777,tarifas!$A$13:$D$20,4,FALSE)*H7777</f>
        <v>#N/A</v>
      </c>
      <c r="K7777" s="13">
        <f>IF(F7777="COD1",tarifas!$D$11*(SUMIFS($H$11:$H$8770,$F$11:$F$8770,"=COD1",$B$11:$B$8770,"="&amp;B7777)/COUNTIFS($F$11:$F$8770,"=COD1",$B$11:$B$8770,"="&amp;B7777))/COUNTIFS($A$11:$A$8770,"="&amp;A7777,$F$11:$F$8770,"=COD1"),0)</f>
        <v>0</v>
      </c>
      <c r="L7777" s="13" t="e">
        <f>(VLOOKUP(F7777,tarifas!$C$7:$D$10,2,FALSE)+tarifas!$D$21)*datos!H7777</f>
        <v>#N/A</v>
      </c>
      <c r="M7777">
        <v>36.763010000000001</v>
      </c>
      <c r="N7777" s="13" t="e">
        <f t="shared" si="1097"/>
        <v>#N/A</v>
      </c>
      <c r="O7777">
        <f t="shared" si="1098"/>
        <v>36.763010000000001</v>
      </c>
      <c r="P7777" s="12">
        <f t="shared" si="1099"/>
        <v>657.91453602022511</v>
      </c>
      <c r="Q7777">
        <f t="shared" si="1100"/>
        <v>0</v>
      </c>
      <c r="R7777">
        <f>$D$2*tarifas!$D$12/24</f>
        <v>1.4541666666666666</v>
      </c>
      <c r="S7777" t="e">
        <f>VLOOKUP(E7777&amp;" "&amp;F7777,tarifas!$A$13:$D$20,4,FALSE)*P7777</f>
        <v>#N/A</v>
      </c>
      <c r="T7777">
        <f>IF(F7777="COD1",tarifas!$D$11*(SUMIFS($P$11:$P$8770,$F$11:$F$8770,"=COD1",$B$11:$B$8770,"="&amp;B7777)/COUNTIFS($F$11:$F$8770,"=COD1",$B$11:$B$8770,"="&amp;B7777))/COUNTIFS($A$11:$A$8770,"="&amp;A7777,$F$11:$F$8770,"=COD1"),0)</f>
        <v>0</v>
      </c>
      <c r="U7777" t="e">
        <f>(VLOOKUP(F7777,tarifas!$C$7:$D$10,2,FALSE)+tarifas!$D$21)*datos!P7777</f>
        <v>#N/A</v>
      </c>
      <c r="V7777" t="e">
        <f t="shared" si="1101"/>
        <v>#N/A</v>
      </c>
      <c r="W7777">
        <f t="shared" si="1102"/>
        <v>0</v>
      </c>
    </row>
    <row r="7778" spans="1:23" x14ac:dyDescent="0.25">
      <c r="A7778">
        <f t="shared" si="1095"/>
        <v>319</v>
      </c>
      <c r="B7778">
        <f t="shared" si="1096"/>
        <v>11</v>
      </c>
      <c r="C7778" s="1">
        <f t="shared" si="1103"/>
        <v>41963.624999981163</v>
      </c>
      <c r="D7778" s="7">
        <v>106.89393939393939</v>
      </c>
      <c r="E7778" s="7"/>
      <c r="G7778">
        <v>47.33</v>
      </c>
      <c r="H7778" s="12">
        <v>787.9371188719233</v>
      </c>
      <c r="I7778" s="13">
        <f>$D$2*tarifas!$D$12/24</f>
        <v>1.4541666666666666</v>
      </c>
      <c r="J7778" s="13" t="e">
        <f>VLOOKUP(E7778&amp;" "&amp;F7778,tarifas!$A$13:$D$20,4,FALSE)*H7778</f>
        <v>#N/A</v>
      </c>
      <c r="K7778" s="13">
        <f>IF(F7778="COD1",tarifas!$D$11*(SUMIFS($H$11:$H$8770,$F$11:$F$8770,"=COD1",$B$11:$B$8770,"="&amp;B7778)/COUNTIFS($F$11:$F$8770,"=COD1",$B$11:$B$8770,"="&amp;B7778))/COUNTIFS($A$11:$A$8770,"="&amp;A7778,$F$11:$F$8770,"=COD1"),0)</f>
        <v>0</v>
      </c>
      <c r="L7778" s="13" t="e">
        <f>(VLOOKUP(F7778,tarifas!$C$7:$D$10,2,FALSE)+tarifas!$D$21)*datos!H7778</f>
        <v>#N/A</v>
      </c>
      <c r="M7778">
        <v>32.331020000000002</v>
      </c>
      <c r="N7778" s="13" t="e">
        <f t="shared" si="1097"/>
        <v>#N/A</v>
      </c>
      <c r="O7778">
        <f t="shared" si="1098"/>
        <v>32.331020000000002</v>
      </c>
      <c r="P7778" s="12">
        <f t="shared" si="1099"/>
        <v>755.60609887192334</v>
      </c>
      <c r="Q7778">
        <f t="shared" si="1100"/>
        <v>0</v>
      </c>
      <c r="R7778">
        <f>$D$2*tarifas!$D$12/24</f>
        <v>1.4541666666666666</v>
      </c>
      <c r="S7778" t="e">
        <f>VLOOKUP(E7778&amp;" "&amp;F7778,tarifas!$A$13:$D$20,4,FALSE)*P7778</f>
        <v>#N/A</v>
      </c>
      <c r="T7778">
        <f>IF(F7778="COD1",tarifas!$D$11*(SUMIFS($P$11:$P$8770,$F$11:$F$8770,"=COD1",$B$11:$B$8770,"="&amp;B7778)/COUNTIFS($F$11:$F$8770,"=COD1",$B$11:$B$8770,"="&amp;B7778))/COUNTIFS($A$11:$A$8770,"="&amp;A7778,$F$11:$F$8770,"=COD1"),0)</f>
        <v>0</v>
      </c>
      <c r="U7778" t="e">
        <f>(VLOOKUP(F7778,tarifas!$C$7:$D$10,2,FALSE)+tarifas!$D$21)*datos!P7778</f>
        <v>#N/A</v>
      </c>
      <c r="V7778" t="e">
        <f t="shared" si="1101"/>
        <v>#N/A</v>
      </c>
      <c r="W7778">
        <f t="shared" si="1102"/>
        <v>0</v>
      </c>
    </row>
    <row r="7779" spans="1:23" x14ac:dyDescent="0.25">
      <c r="A7779">
        <f t="shared" si="1095"/>
        <v>319</v>
      </c>
      <c r="B7779">
        <f t="shared" si="1096"/>
        <v>11</v>
      </c>
      <c r="C7779" s="1">
        <f t="shared" si="1103"/>
        <v>41963.666666647827</v>
      </c>
      <c r="D7779" s="7">
        <v>24.212121212121211</v>
      </c>
      <c r="E7779" s="7"/>
      <c r="G7779">
        <v>49.58</v>
      </c>
      <c r="H7779" s="12">
        <v>793.84181917428032</v>
      </c>
      <c r="I7779" s="13">
        <f>$D$2*tarifas!$D$12/24</f>
        <v>1.4541666666666666</v>
      </c>
      <c r="J7779" s="13" t="e">
        <f>VLOOKUP(E7779&amp;" "&amp;F7779,tarifas!$A$13:$D$20,4,FALSE)*H7779</f>
        <v>#N/A</v>
      </c>
      <c r="K7779" s="13">
        <f>IF(F7779="COD1",tarifas!$D$11*(SUMIFS($H$11:$H$8770,$F$11:$F$8770,"=COD1",$B$11:$B$8770,"="&amp;B7779)/COUNTIFS($F$11:$F$8770,"=COD1",$B$11:$B$8770,"="&amp;B7779))/COUNTIFS($A$11:$A$8770,"="&amp;A7779,$F$11:$F$8770,"=COD1"),0)</f>
        <v>0</v>
      </c>
      <c r="L7779" s="13" t="e">
        <f>(VLOOKUP(F7779,tarifas!$C$7:$D$10,2,FALSE)+tarifas!$D$21)*datos!H7779</f>
        <v>#N/A</v>
      </c>
      <c r="M7779">
        <v>0</v>
      </c>
      <c r="N7779" s="13" t="e">
        <f t="shared" si="1097"/>
        <v>#N/A</v>
      </c>
      <c r="O7779">
        <f t="shared" si="1098"/>
        <v>0</v>
      </c>
      <c r="P7779" s="12">
        <f t="shared" si="1099"/>
        <v>793.84181917428032</v>
      </c>
      <c r="Q7779">
        <f t="shared" si="1100"/>
        <v>0</v>
      </c>
      <c r="R7779">
        <f>$D$2*tarifas!$D$12/24</f>
        <v>1.4541666666666666</v>
      </c>
      <c r="S7779" t="e">
        <f>VLOOKUP(E7779&amp;" "&amp;F7779,tarifas!$A$13:$D$20,4,FALSE)*P7779</f>
        <v>#N/A</v>
      </c>
      <c r="T7779">
        <f>IF(F7779="COD1",tarifas!$D$11*(SUMIFS($P$11:$P$8770,$F$11:$F$8770,"=COD1",$B$11:$B$8770,"="&amp;B7779)/COUNTIFS($F$11:$F$8770,"=COD1",$B$11:$B$8770,"="&amp;B7779))/COUNTIFS($A$11:$A$8770,"="&amp;A7779,$F$11:$F$8770,"=COD1"),0)</f>
        <v>0</v>
      </c>
      <c r="U7779" t="e">
        <f>(VLOOKUP(F7779,tarifas!$C$7:$D$10,2,FALSE)+tarifas!$D$21)*datos!P7779</f>
        <v>#N/A</v>
      </c>
      <c r="V7779" t="e">
        <f t="shared" si="1101"/>
        <v>#N/A</v>
      </c>
      <c r="W7779">
        <f t="shared" si="1102"/>
        <v>0</v>
      </c>
    </row>
    <row r="7780" spans="1:23" x14ac:dyDescent="0.25">
      <c r="A7780">
        <f t="shared" si="1095"/>
        <v>319</v>
      </c>
      <c r="B7780">
        <f t="shared" si="1096"/>
        <v>11</v>
      </c>
      <c r="C7780" s="1">
        <f t="shared" si="1103"/>
        <v>41963.708333314491</v>
      </c>
      <c r="D7780" s="7">
        <v>0</v>
      </c>
      <c r="E7780" s="7"/>
      <c r="G7780">
        <v>54.87</v>
      </c>
      <c r="H7780" s="12">
        <v>636.23424103749358</v>
      </c>
      <c r="I7780" s="13">
        <f>$D$2*tarifas!$D$12/24</f>
        <v>1.4541666666666666</v>
      </c>
      <c r="J7780" s="13" t="e">
        <f>VLOOKUP(E7780&amp;" "&amp;F7780,tarifas!$A$13:$D$20,4,FALSE)*H7780</f>
        <v>#N/A</v>
      </c>
      <c r="K7780" s="13">
        <f>IF(F7780="COD1",tarifas!$D$11*(SUMIFS($H$11:$H$8770,$F$11:$F$8770,"=COD1",$B$11:$B$8770,"="&amp;B7780)/COUNTIFS($F$11:$F$8770,"=COD1",$B$11:$B$8770,"="&amp;B7780))/COUNTIFS($A$11:$A$8770,"="&amp;A7780,$F$11:$F$8770,"=COD1"),0)</f>
        <v>0</v>
      </c>
      <c r="L7780" s="13" t="e">
        <f>(VLOOKUP(F7780,tarifas!$C$7:$D$10,2,FALSE)+tarifas!$D$21)*datos!H7780</f>
        <v>#N/A</v>
      </c>
      <c r="M7780">
        <v>0</v>
      </c>
      <c r="N7780" s="13" t="e">
        <f t="shared" si="1097"/>
        <v>#N/A</v>
      </c>
      <c r="O7780">
        <f t="shared" si="1098"/>
        <v>0</v>
      </c>
      <c r="P7780" s="12">
        <f t="shared" si="1099"/>
        <v>636.23424103749358</v>
      </c>
      <c r="Q7780">
        <f t="shared" si="1100"/>
        <v>0</v>
      </c>
      <c r="R7780">
        <f>$D$2*tarifas!$D$12/24</f>
        <v>1.4541666666666666</v>
      </c>
      <c r="S7780" t="e">
        <f>VLOOKUP(E7780&amp;" "&amp;F7780,tarifas!$A$13:$D$20,4,FALSE)*P7780</f>
        <v>#N/A</v>
      </c>
      <c r="T7780">
        <f>IF(F7780="COD1",tarifas!$D$11*(SUMIFS($P$11:$P$8770,$F$11:$F$8770,"=COD1",$B$11:$B$8770,"="&amp;B7780)/COUNTIFS($F$11:$F$8770,"=COD1",$B$11:$B$8770,"="&amp;B7780))/COUNTIFS($A$11:$A$8770,"="&amp;A7780,$F$11:$F$8770,"=COD1"),0)</f>
        <v>0</v>
      </c>
      <c r="U7780" t="e">
        <f>(VLOOKUP(F7780,tarifas!$C$7:$D$10,2,FALSE)+tarifas!$D$21)*datos!P7780</f>
        <v>#N/A</v>
      </c>
      <c r="V7780" t="e">
        <f t="shared" si="1101"/>
        <v>#N/A</v>
      </c>
      <c r="W7780">
        <f t="shared" si="1102"/>
        <v>0</v>
      </c>
    </row>
    <row r="7781" spans="1:23" x14ac:dyDescent="0.25">
      <c r="A7781">
        <f t="shared" si="1095"/>
        <v>319</v>
      </c>
      <c r="B7781">
        <f t="shared" si="1096"/>
        <v>11</v>
      </c>
      <c r="C7781" s="1">
        <f t="shared" si="1103"/>
        <v>41963.749999981155</v>
      </c>
      <c r="D7781" s="7">
        <v>0</v>
      </c>
      <c r="E7781" s="7"/>
      <c r="G7781">
        <v>58.93</v>
      </c>
      <c r="H7781" s="12">
        <v>489.61331270454525</v>
      </c>
      <c r="I7781" s="13">
        <f>$D$2*tarifas!$D$12/24</f>
        <v>1.4541666666666666</v>
      </c>
      <c r="J7781" s="13" t="e">
        <f>VLOOKUP(E7781&amp;" "&amp;F7781,tarifas!$A$13:$D$20,4,FALSE)*H7781</f>
        <v>#N/A</v>
      </c>
      <c r="K7781" s="13">
        <f>IF(F7781="COD1",tarifas!$D$11*(SUMIFS($H$11:$H$8770,$F$11:$F$8770,"=COD1",$B$11:$B$8770,"="&amp;B7781)/COUNTIFS($F$11:$F$8770,"=COD1",$B$11:$B$8770,"="&amp;B7781))/COUNTIFS($A$11:$A$8770,"="&amp;A7781,$F$11:$F$8770,"=COD1"),0)</f>
        <v>0</v>
      </c>
      <c r="L7781" s="13" t="e">
        <f>(VLOOKUP(F7781,tarifas!$C$7:$D$10,2,FALSE)+tarifas!$D$21)*datos!H7781</f>
        <v>#N/A</v>
      </c>
      <c r="M7781">
        <v>0</v>
      </c>
      <c r="N7781" s="13" t="e">
        <f t="shared" si="1097"/>
        <v>#N/A</v>
      </c>
      <c r="O7781">
        <f t="shared" si="1098"/>
        <v>0</v>
      </c>
      <c r="P7781" s="12">
        <f t="shared" si="1099"/>
        <v>489.61331270454525</v>
      </c>
      <c r="Q7781">
        <f t="shared" si="1100"/>
        <v>0</v>
      </c>
      <c r="R7781">
        <f>$D$2*tarifas!$D$12/24</f>
        <v>1.4541666666666666</v>
      </c>
      <c r="S7781" t="e">
        <f>VLOOKUP(E7781&amp;" "&amp;F7781,tarifas!$A$13:$D$20,4,FALSE)*P7781</f>
        <v>#N/A</v>
      </c>
      <c r="T7781">
        <f>IF(F7781="COD1",tarifas!$D$11*(SUMIFS($P$11:$P$8770,$F$11:$F$8770,"=COD1",$B$11:$B$8770,"="&amp;B7781)/COUNTIFS($F$11:$F$8770,"=COD1",$B$11:$B$8770,"="&amp;B7781))/COUNTIFS($A$11:$A$8770,"="&amp;A7781,$F$11:$F$8770,"=COD1"),0)</f>
        <v>0</v>
      </c>
      <c r="U7781" t="e">
        <f>(VLOOKUP(F7781,tarifas!$C$7:$D$10,2,FALSE)+tarifas!$D$21)*datos!P7781</f>
        <v>#N/A</v>
      </c>
      <c r="V7781" t="e">
        <f t="shared" si="1101"/>
        <v>#N/A</v>
      </c>
      <c r="W7781">
        <f t="shared" si="1102"/>
        <v>0</v>
      </c>
    </row>
    <row r="7782" spans="1:23" x14ac:dyDescent="0.25">
      <c r="A7782">
        <f t="shared" si="1095"/>
        <v>319</v>
      </c>
      <c r="B7782">
        <f t="shared" si="1096"/>
        <v>11</v>
      </c>
      <c r="C7782" s="1">
        <f t="shared" si="1103"/>
        <v>41963.79166664782</v>
      </c>
      <c r="D7782" s="7">
        <v>0</v>
      </c>
      <c r="E7782" s="7"/>
      <c r="G7782">
        <v>58.34</v>
      </c>
      <c r="H7782" s="12">
        <v>358.21958649860699</v>
      </c>
      <c r="I7782" s="13">
        <f>$D$2*tarifas!$D$12/24</f>
        <v>1.4541666666666666</v>
      </c>
      <c r="J7782" s="13" t="e">
        <f>VLOOKUP(E7782&amp;" "&amp;F7782,tarifas!$A$13:$D$20,4,FALSE)*H7782</f>
        <v>#N/A</v>
      </c>
      <c r="K7782" s="13">
        <f>IF(F7782="COD1",tarifas!$D$11*(SUMIFS($H$11:$H$8770,$F$11:$F$8770,"=COD1",$B$11:$B$8770,"="&amp;B7782)/COUNTIFS($F$11:$F$8770,"=COD1",$B$11:$B$8770,"="&amp;B7782))/COUNTIFS($A$11:$A$8770,"="&amp;A7782,$F$11:$F$8770,"=COD1"),0)</f>
        <v>0</v>
      </c>
      <c r="L7782" s="13" t="e">
        <f>(VLOOKUP(F7782,tarifas!$C$7:$D$10,2,FALSE)+tarifas!$D$21)*datos!H7782</f>
        <v>#N/A</v>
      </c>
      <c r="M7782">
        <v>0</v>
      </c>
      <c r="N7782" s="13" t="e">
        <f t="shared" si="1097"/>
        <v>#N/A</v>
      </c>
      <c r="O7782">
        <f t="shared" si="1098"/>
        <v>0</v>
      </c>
      <c r="P7782" s="12">
        <f t="shared" si="1099"/>
        <v>358.21958649860699</v>
      </c>
      <c r="Q7782">
        <f t="shared" si="1100"/>
        <v>0</v>
      </c>
      <c r="R7782">
        <f>$D$2*tarifas!$D$12/24</f>
        <v>1.4541666666666666</v>
      </c>
      <c r="S7782" t="e">
        <f>VLOOKUP(E7782&amp;" "&amp;F7782,tarifas!$A$13:$D$20,4,FALSE)*P7782</f>
        <v>#N/A</v>
      </c>
      <c r="T7782">
        <f>IF(F7782="COD1",tarifas!$D$11*(SUMIFS($P$11:$P$8770,$F$11:$F$8770,"=COD1",$B$11:$B$8770,"="&amp;B7782)/COUNTIFS($F$11:$F$8770,"=COD1",$B$11:$B$8770,"="&amp;B7782))/COUNTIFS($A$11:$A$8770,"="&amp;A7782,$F$11:$F$8770,"=COD1"),0)</f>
        <v>0</v>
      </c>
      <c r="U7782" t="e">
        <f>(VLOOKUP(F7782,tarifas!$C$7:$D$10,2,FALSE)+tarifas!$D$21)*datos!P7782</f>
        <v>#N/A</v>
      </c>
      <c r="V7782" t="e">
        <f t="shared" si="1101"/>
        <v>#N/A</v>
      </c>
      <c r="W7782">
        <f t="shared" si="1102"/>
        <v>0</v>
      </c>
    </row>
    <row r="7783" spans="1:23" x14ac:dyDescent="0.25">
      <c r="A7783">
        <f t="shared" si="1095"/>
        <v>319</v>
      </c>
      <c r="B7783">
        <f t="shared" si="1096"/>
        <v>11</v>
      </c>
      <c r="C7783" s="1">
        <f t="shared" si="1103"/>
        <v>41963.833333314484</v>
      </c>
      <c r="D7783" s="7">
        <v>0</v>
      </c>
      <c r="E7783" s="7"/>
      <c r="G7783">
        <v>55</v>
      </c>
      <c r="H7783" s="12">
        <v>278.23420612804978</v>
      </c>
      <c r="I7783" s="13">
        <f>$D$2*tarifas!$D$12/24</f>
        <v>1.4541666666666666</v>
      </c>
      <c r="J7783" s="13" t="e">
        <f>VLOOKUP(E7783&amp;" "&amp;F7783,tarifas!$A$13:$D$20,4,FALSE)*H7783</f>
        <v>#N/A</v>
      </c>
      <c r="K7783" s="13">
        <f>IF(F7783="COD1",tarifas!$D$11*(SUMIFS($H$11:$H$8770,$F$11:$F$8770,"=COD1",$B$11:$B$8770,"="&amp;B7783)/COUNTIFS($F$11:$F$8770,"=COD1",$B$11:$B$8770,"="&amp;B7783))/COUNTIFS($A$11:$A$8770,"="&amp;A7783,$F$11:$F$8770,"=COD1"),0)</f>
        <v>0</v>
      </c>
      <c r="L7783" s="13" t="e">
        <f>(VLOOKUP(F7783,tarifas!$C$7:$D$10,2,FALSE)+tarifas!$D$21)*datos!H7783</f>
        <v>#N/A</v>
      </c>
      <c r="M7783">
        <v>0</v>
      </c>
      <c r="N7783" s="13" t="e">
        <f t="shared" si="1097"/>
        <v>#N/A</v>
      </c>
      <c r="O7783">
        <f t="shared" si="1098"/>
        <v>0</v>
      </c>
      <c r="P7783" s="12">
        <f t="shared" si="1099"/>
        <v>278.23420612804978</v>
      </c>
      <c r="Q7783">
        <f t="shared" si="1100"/>
        <v>0</v>
      </c>
      <c r="R7783">
        <f>$D$2*tarifas!$D$12/24</f>
        <v>1.4541666666666666</v>
      </c>
      <c r="S7783" t="e">
        <f>VLOOKUP(E7783&amp;" "&amp;F7783,tarifas!$A$13:$D$20,4,FALSE)*P7783</f>
        <v>#N/A</v>
      </c>
      <c r="T7783">
        <f>IF(F7783="COD1",tarifas!$D$11*(SUMIFS($P$11:$P$8770,$F$11:$F$8770,"=COD1",$B$11:$B$8770,"="&amp;B7783)/COUNTIFS($F$11:$F$8770,"=COD1",$B$11:$B$8770,"="&amp;B7783))/COUNTIFS($A$11:$A$8770,"="&amp;A7783,$F$11:$F$8770,"=COD1"),0)</f>
        <v>0</v>
      </c>
      <c r="U7783" t="e">
        <f>(VLOOKUP(F7783,tarifas!$C$7:$D$10,2,FALSE)+tarifas!$D$21)*datos!P7783</f>
        <v>#N/A</v>
      </c>
      <c r="V7783" t="e">
        <f t="shared" si="1101"/>
        <v>#N/A</v>
      </c>
      <c r="W7783">
        <f t="shared" si="1102"/>
        <v>0</v>
      </c>
    </row>
    <row r="7784" spans="1:23" x14ac:dyDescent="0.25">
      <c r="A7784">
        <f t="shared" si="1095"/>
        <v>319</v>
      </c>
      <c r="B7784">
        <f t="shared" si="1096"/>
        <v>11</v>
      </c>
      <c r="C7784" s="1">
        <f t="shared" si="1103"/>
        <v>41963.874999981148</v>
      </c>
      <c r="D7784" s="7">
        <v>0</v>
      </c>
      <c r="E7784" s="7"/>
      <c r="G7784">
        <v>49.19</v>
      </c>
      <c r="H7784" s="12">
        <v>251.777740722407</v>
      </c>
      <c r="I7784" s="13">
        <f>$D$2*tarifas!$D$12/24</f>
        <v>1.4541666666666666</v>
      </c>
      <c r="J7784" s="13" t="e">
        <f>VLOOKUP(E7784&amp;" "&amp;F7784,tarifas!$A$13:$D$20,4,FALSE)*H7784</f>
        <v>#N/A</v>
      </c>
      <c r="K7784" s="13">
        <f>IF(F7784="COD1",tarifas!$D$11*(SUMIFS($H$11:$H$8770,$F$11:$F$8770,"=COD1",$B$11:$B$8770,"="&amp;B7784)/COUNTIFS($F$11:$F$8770,"=COD1",$B$11:$B$8770,"="&amp;B7784))/COUNTIFS($A$11:$A$8770,"="&amp;A7784,$F$11:$F$8770,"=COD1"),0)</f>
        <v>0</v>
      </c>
      <c r="L7784" s="13" t="e">
        <f>(VLOOKUP(F7784,tarifas!$C$7:$D$10,2,FALSE)+tarifas!$D$21)*datos!H7784</f>
        <v>#N/A</v>
      </c>
      <c r="M7784">
        <v>0</v>
      </c>
      <c r="N7784" s="13" t="e">
        <f t="shared" si="1097"/>
        <v>#N/A</v>
      </c>
      <c r="O7784">
        <f t="shared" si="1098"/>
        <v>0</v>
      </c>
      <c r="P7784" s="12">
        <f t="shared" si="1099"/>
        <v>251.777740722407</v>
      </c>
      <c r="Q7784">
        <f t="shared" si="1100"/>
        <v>0</v>
      </c>
      <c r="R7784">
        <f>$D$2*tarifas!$D$12/24</f>
        <v>1.4541666666666666</v>
      </c>
      <c r="S7784" t="e">
        <f>VLOOKUP(E7784&amp;" "&amp;F7784,tarifas!$A$13:$D$20,4,FALSE)*P7784</f>
        <v>#N/A</v>
      </c>
      <c r="T7784">
        <f>IF(F7784="COD1",tarifas!$D$11*(SUMIFS($P$11:$P$8770,$F$11:$F$8770,"=COD1",$B$11:$B$8770,"="&amp;B7784)/COUNTIFS($F$11:$F$8770,"=COD1",$B$11:$B$8770,"="&amp;B7784))/COUNTIFS($A$11:$A$8770,"="&amp;A7784,$F$11:$F$8770,"=COD1"),0)</f>
        <v>0</v>
      </c>
      <c r="U7784" t="e">
        <f>(VLOOKUP(F7784,tarifas!$C$7:$D$10,2,FALSE)+tarifas!$D$21)*datos!P7784</f>
        <v>#N/A</v>
      </c>
      <c r="V7784" t="e">
        <f t="shared" si="1101"/>
        <v>#N/A</v>
      </c>
      <c r="W7784">
        <f t="shared" si="1102"/>
        <v>0</v>
      </c>
    </row>
    <row r="7785" spans="1:23" x14ac:dyDescent="0.25">
      <c r="A7785">
        <f t="shared" si="1095"/>
        <v>319</v>
      </c>
      <c r="B7785">
        <f t="shared" si="1096"/>
        <v>11</v>
      </c>
      <c r="C7785" s="1">
        <f t="shared" si="1103"/>
        <v>41963.916666647812</v>
      </c>
      <c r="D7785" s="7">
        <v>0</v>
      </c>
      <c r="E7785" s="7"/>
      <c r="G7785">
        <v>45.1</v>
      </c>
      <c r="H7785" s="12">
        <v>246.42740023069018</v>
      </c>
      <c r="I7785" s="13">
        <f>$D$2*tarifas!$D$12/24</f>
        <v>1.4541666666666666</v>
      </c>
      <c r="J7785" s="13" t="e">
        <f>VLOOKUP(E7785&amp;" "&amp;F7785,tarifas!$A$13:$D$20,4,FALSE)*H7785</f>
        <v>#N/A</v>
      </c>
      <c r="K7785" s="13">
        <f>IF(F7785="COD1",tarifas!$D$11*(SUMIFS($H$11:$H$8770,$F$11:$F$8770,"=COD1",$B$11:$B$8770,"="&amp;B7785)/COUNTIFS($F$11:$F$8770,"=COD1",$B$11:$B$8770,"="&amp;B7785))/COUNTIFS($A$11:$A$8770,"="&amp;A7785,$F$11:$F$8770,"=COD1"),0)</f>
        <v>0</v>
      </c>
      <c r="L7785" s="13" t="e">
        <f>(VLOOKUP(F7785,tarifas!$C$7:$D$10,2,FALSE)+tarifas!$D$21)*datos!H7785</f>
        <v>#N/A</v>
      </c>
      <c r="M7785">
        <v>0</v>
      </c>
      <c r="N7785" s="13" t="e">
        <f t="shared" si="1097"/>
        <v>#N/A</v>
      </c>
      <c r="O7785">
        <f t="shared" si="1098"/>
        <v>0</v>
      </c>
      <c r="P7785" s="12">
        <f t="shared" si="1099"/>
        <v>246.42740023069018</v>
      </c>
      <c r="Q7785">
        <f t="shared" si="1100"/>
        <v>0</v>
      </c>
      <c r="R7785">
        <f>$D$2*tarifas!$D$12/24</f>
        <v>1.4541666666666666</v>
      </c>
      <c r="S7785" t="e">
        <f>VLOOKUP(E7785&amp;" "&amp;F7785,tarifas!$A$13:$D$20,4,FALSE)*P7785</f>
        <v>#N/A</v>
      </c>
      <c r="T7785">
        <f>IF(F7785="COD1",tarifas!$D$11*(SUMIFS($P$11:$P$8770,$F$11:$F$8770,"=COD1",$B$11:$B$8770,"="&amp;B7785)/COUNTIFS($F$11:$F$8770,"=COD1",$B$11:$B$8770,"="&amp;B7785))/COUNTIFS($A$11:$A$8770,"="&amp;A7785,$F$11:$F$8770,"=COD1"),0)</f>
        <v>0</v>
      </c>
      <c r="U7785" t="e">
        <f>(VLOOKUP(F7785,tarifas!$C$7:$D$10,2,FALSE)+tarifas!$D$21)*datos!P7785</f>
        <v>#N/A</v>
      </c>
      <c r="V7785" t="e">
        <f t="shared" si="1101"/>
        <v>#N/A</v>
      </c>
      <c r="W7785">
        <f t="shared" si="1102"/>
        <v>0</v>
      </c>
    </row>
    <row r="7786" spans="1:23" x14ac:dyDescent="0.25">
      <c r="A7786">
        <f t="shared" si="1095"/>
        <v>319</v>
      </c>
      <c r="B7786">
        <f t="shared" si="1096"/>
        <v>11</v>
      </c>
      <c r="C7786" s="1">
        <f t="shared" si="1103"/>
        <v>41963.958333314476</v>
      </c>
      <c r="D7786" s="7">
        <v>0</v>
      </c>
      <c r="E7786" s="7"/>
      <c r="G7786">
        <v>44.27</v>
      </c>
      <c r="H7786" s="12">
        <v>247.55166045967314</v>
      </c>
      <c r="I7786" s="13">
        <f>$D$2*tarifas!$D$12/24</f>
        <v>1.4541666666666666</v>
      </c>
      <c r="J7786" s="13" t="e">
        <f>VLOOKUP(E7786&amp;" "&amp;F7786,tarifas!$A$13:$D$20,4,FALSE)*H7786</f>
        <v>#N/A</v>
      </c>
      <c r="K7786" s="13">
        <f>IF(F7786="COD1",tarifas!$D$11*(SUMIFS($H$11:$H$8770,$F$11:$F$8770,"=COD1",$B$11:$B$8770,"="&amp;B7786)/COUNTIFS($F$11:$F$8770,"=COD1",$B$11:$B$8770,"="&amp;B7786))/COUNTIFS($A$11:$A$8770,"="&amp;A7786,$F$11:$F$8770,"=COD1"),0)</f>
        <v>0</v>
      </c>
      <c r="L7786" s="13" t="e">
        <f>(VLOOKUP(F7786,tarifas!$C$7:$D$10,2,FALSE)+tarifas!$D$21)*datos!H7786</f>
        <v>#N/A</v>
      </c>
      <c r="M7786">
        <v>0</v>
      </c>
      <c r="N7786" s="13" t="e">
        <f t="shared" si="1097"/>
        <v>#N/A</v>
      </c>
      <c r="O7786">
        <f t="shared" si="1098"/>
        <v>0</v>
      </c>
      <c r="P7786" s="12">
        <f t="shared" si="1099"/>
        <v>247.55166045967314</v>
      </c>
      <c r="Q7786">
        <f t="shared" si="1100"/>
        <v>0</v>
      </c>
      <c r="R7786">
        <f>$D$2*tarifas!$D$12/24</f>
        <v>1.4541666666666666</v>
      </c>
      <c r="S7786" t="e">
        <f>VLOOKUP(E7786&amp;" "&amp;F7786,tarifas!$A$13:$D$20,4,FALSE)*P7786</f>
        <v>#N/A</v>
      </c>
      <c r="T7786">
        <f>IF(F7786="COD1",tarifas!$D$11*(SUMIFS($P$11:$P$8770,$F$11:$F$8770,"=COD1",$B$11:$B$8770,"="&amp;B7786)/COUNTIFS($F$11:$F$8770,"=COD1",$B$11:$B$8770,"="&amp;B7786))/COUNTIFS($A$11:$A$8770,"="&amp;A7786,$F$11:$F$8770,"=COD1"),0)</f>
        <v>0</v>
      </c>
      <c r="U7786" t="e">
        <f>(VLOOKUP(F7786,tarifas!$C$7:$D$10,2,FALSE)+tarifas!$D$21)*datos!P7786</f>
        <v>#N/A</v>
      </c>
      <c r="V7786" t="e">
        <f t="shared" si="1101"/>
        <v>#N/A</v>
      </c>
      <c r="W7786">
        <f t="shared" si="1102"/>
        <v>0</v>
      </c>
    </row>
    <row r="7787" spans="1:23" x14ac:dyDescent="0.25">
      <c r="A7787">
        <f t="shared" si="1095"/>
        <v>320</v>
      </c>
      <c r="B7787">
        <f t="shared" si="1096"/>
        <v>11</v>
      </c>
      <c r="C7787" s="1">
        <f t="shared" si="1103"/>
        <v>41963.999999981141</v>
      </c>
      <c r="D7787" s="7">
        <v>0</v>
      </c>
      <c r="E7787" s="7"/>
      <c r="G7787">
        <v>39.340000000000003</v>
      </c>
      <c r="H7787" s="12">
        <v>238.92311206587118</v>
      </c>
      <c r="I7787" s="13">
        <f>$D$2*tarifas!$D$12/24</f>
        <v>1.4541666666666666</v>
      </c>
      <c r="J7787" s="13" t="e">
        <f>VLOOKUP(E7787&amp;" "&amp;F7787,tarifas!$A$13:$D$20,4,FALSE)*H7787</f>
        <v>#N/A</v>
      </c>
      <c r="K7787" s="13">
        <f>IF(F7787="COD1",tarifas!$D$11*(SUMIFS($H$11:$H$8770,$F$11:$F$8770,"=COD1",$B$11:$B$8770,"="&amp;B7787)/COUNTIFS($F$11:$F$8770,"=COD1",$B$11:$B$8770,"="&amp;B7787))/COUNTIFS($A$11:$A$8770,"="&amp;A7787,$F$11:$F$8770,"=COD1"),0)</f>
        <v>0</v>
      </c>
      <c r="L7787" s="13" t="e">
        <f>(VLOOKUP(F7787,tarifas!$C$7:$D$10,2,FALSE)+tarifas!$D$21)*datos!H7787</f>
        <v>#N/A</v>
      </c>
      <c r="M7787">
        <v>0</v>
      </c>
      <c r="N7787" s="13" t="e">
        <f t="shared" si="1097"/>
        <v>#N/A</v>
      </c>
      <c r="O7787">
        <f t="shared" si="1098"/>
        <v>0</v>
      </c>
      <c r="P7787" s="12">
        <f t="shared" si="1099"/>
        <v>238.92311206587118</v>
      </c>
      <c r="Q7787">
        <f t="shared" si="1100"/>
        <v>0</v>
      </c>
      <c r="R7787">
        <f>$D$2*tarifas!$D$12/24</f>
        <v>1.4541666666666666</v>
      </c>
      <c r="S7787" t="e">
        <f>VLOOKUP(E7787&amp;" "&amp;F7787,tarifas!$A$13:$D$20,4,FALSE)*P7787</f>
        <v>#N/A</v>
      </c>
      <c r="T7787">
        <f>IF(F7787="COD1",tarifas!$D$11*(SUMIFS($P$11:$P$8770,$F$11:$F$8770,"=COD1",$B$11:$B$8770,"="&amp;B7787)/COUNTIFS($F$11:$F$8770,"=COD1",$B$11:$B$8770,"="&amp;B7787))/COUNTIFS($A$11:$A$8770,"="&amp;A7787,$F$11:$F$8770,"=COD1"),0)</f>
        <v>0</v>
      </c>
      <c r="U7787" t="e">
        <f>(VLOOKUP(F7787,tarifas!$C$7:$D$10,2,FALSE)+tarifas!$D$21)*datos!P7787</f>
        <v>#N/A</v>
      </c>
      <c r="V7787" t="e">
        <f t="shared" si="1101"/>
        <v>#N/A</v>
      </c>
      <c r="W7787">
        <f t="shared" si="1102"/>
        <v>0</v>
      </c>
    </row>
    <row r="7788" spans="1:23" x14ac:dyDescent="0.25">
      <c r="A7788">
        <f t="shared" si="1095"/>
        <v>320</v>
      </c>
      <c r="B7788">
        <f t="shared" si="1096"/>
        <v>11</v>
      </c>
      <c r="C7788" s="1">
        <f t="shared" si="1103"/>
        <v>41964.041666647805</v>
      </c>
      <c r="D7788" s="7">
        <v>0</v>
      </c>
      <c r="E7788" s="7"/>
      <c r="G7788">
        <v>32.5</v>
      </c>
      <c r="H7788" s="12">
        <v>238.39713378847301</v>
      </c>
      <c r="I7788" s="13">
        <f>$D$2*tarifas!$D$12/24</f>
        <v>1.4541666666666666</v>
      </c>
      <c r="J7788" s="13" t="e">
        <f>VLOOKUP(E7788&amp;" "&amp;F7788,tarifas!$A$13:$D$20,4,FALSE)*H7788</f>
        <v>#N/A</v>
      </c>
      <c r="K7788" s="13">
        <f>IF(F7788="COD1",tarifas!$D$11*(SUMIFS($H$11:$H$8770,$F$11:$F$8770,"=COD1",$B$11:$B$8770,"="&amp;B7788)/COUNTIFS($F$11:$F$8770,"=COD1",$B$11:$B$8770,"="&amp;B7788))/COUNTIFS($A$11:$A$8770,"="&amp;A7788,$F$11:$F$8770,"=COD1"),0)</f>
        <v>0</v>
      </c>
      <c r="L7788" s="13" t="e">
        <f>(VLOOKUP(F7788,tarifas!$C$7:$D$10,2,FALSE)+tarifas!$D$21)*datos!H7788</f>
        <v>#N/A</v>
      </c>
      <c r="M7788">
        <v>0</v>
      </c>
      <c r="N7788" s="13" t="e">
        <f t="shared" si="1097"/>
        <v>#N/A</v>
      </c>
      <c r="O7788">
        <f t="shared" si="1098"/>
        <v>0</v>
      </c>
      <c r="P7788" s="12">
        <f t="shared" si="1099"/>
        <v>238.39713378847301</v>
      </c>
      <c r="Q7788">
        <f t="shared" si="1100"/>
        <v>0</v>
      </c>
      <c r="R7788">
        <f>$D$2*tarifas!$D$12/24</f>
        <v>1.4541666666666666</v>
      </c>
      <c r="S7788" t="e">
        <f>VLOOKUP(E7788&amp;" "&amp;F7788,tarifas!$A$13:$D$20,4,FALSE)*P7788</f>
        <v>#N/A</v>
      </c>
      <c r="T7788">
        <f>IF(F7788="COD1",tarifas!$D$11*(SUMIFS($P$11:$P$8770,$F$11:$F$8770,"=COD1",$B$11:$B$8770,"="&amp;B7788)/COUNTIFS($F$11:$F$8770,"=COD1",$B$11:$B$8770,"="&amp;B7788))/COUNTIFS($A$11:$A$8770,"="&amp;A7788,$F$11:$F$8770,"=COD1"),0)</f>
        <v>0</v>
      </c>
      <c r="U7788" t="e">
        <f>(VLOOKUP(F7788,tarifas!$C$7:$D$10,2,FALSE)+tarifas!$D$21)*datos!P7788</f>
        <v>#N/A</v>
      </c>
      <c r="V7788" t="e">
        <f t="shared" si="1101"/>
        <v>#N/A</v>
      </c>
      <c r="W7788">
        <f t="shared" si="1102"/>
        <v>0</v>
      </c>
    </row>
    <row r="7789" spans="1:23" x14ac:dyDescent="0.25">
      <c r="A7789">
        <f t="shared" si="1095"/>
        <v>320</v>
      </c>
      <c r="B7789">
        <f t="shared" si="1096"/>
        <v>11</v>
      </c>
      <c r="C7789" s="1">
        <f t="shared" si="1103"/>
        <v>41964.083333314469</v>
      </c>
      <c r="D7789" s="7">
        <v>0</v>
      </c>
      <c r="E7789" s="7"/>
      <c r="G7789">
        <v>29.6</v>
      </c>
      <c r="H7789" s="12">
        <v>235.40447423583132</v>
      </c>
      <c r="I7789" s="13">
        <f>$D$2*tarifas!$D$12/24</f>
        <v>1.4541666666666666</v>
      </c>
      <c r="J7789" s="13" t="e">
        <f>VLOOKUP(E7789&amp;" "&amp;F7789,tarifas!$A$13:$D$20,4,FALSE)*H7789</f>
        <v>#N/A</v>
      </c>
      <c r="K7789" s="13">
        <f>IF(F7789="COD1",tarifas!$D$11*(SUMIFS($H$11:$H$8770,$F$11:$F$8770,"=COD1",$B$11:$B$8770,"="&amp;B7789)/COUNTIFS($F$11:$F$8770,"=COD1",$B$11:$B$8770,"="&amp;B7789))/COUNTIFS($A$11:$A$8770,"="&amp;A7789,$F$11:$F$8770,"=COD1"),0)</f>
        <v>0</v>
      </c>
      <c r="L7789" s="13" t="e">
        <f>(VLOOKUP(F7789,tarifas!$C$7:$D$10,2,FALSE)+tarifas!$D$21)*datos!H7789</f>
        <v>#N/A</v>
      </c>
      <c r="M7789">
        <v>0</v>
      </c>
      <c r="N7789" s="13" t="e">
        <f t="shared" si="1097"/>
        <v>#N/A</v>
      </c>
      <c r="O7789">
        <f t="shared" si="1098"/>
        <v>0</v>
      </c>
      <c r="P7789" s="12">
        <f t="shared" si="1099"/>
        <v>235.40447423583132</v>
      </c>
      <c r="Q7789">
        <f t="shared" si="1100"/>
        <v>0</v>
      </c>
      <c r="R7789">
        <f>$D$2*tarifas!$D$12/24</f>
        <v>1.4541666666666666</v>
      </c>
      <c r="S7789" t="e">
        <f>VLOOKUP(E7789&amp;" "&amp;F7789,tarifas!$A$13:$D$20,4,FALSE)*P7789</f>
        <v>#N/A</v>
      </c>
      <c r="T7789">
        <f>IF(F7789="COD1",tarifas!$D$11*(SUMIFS($P$11:$P$8770,$F$11:$F$8770,"=COD1",$B$11:$B$8770,"="&amp;B7789)/COUNTIFS($F$11:$F$8770,"=COD1",$B$11:$B$8770,"="&amp;B7789))/COUNTIFS($A$11:$A$8770,"="&amp;A7789,$F$11:$F$8770,"=COD1"),0)</f>
        <v>0</v>
      </c>
      <c r="U7789" t="e">
        <f>(VLOOKUP(F7789,tarifas!$C$7:$D$10,2,FALSE)+tarifas!$D$21)*datos!P7789</f>
        <v>#N/A</v>
      </c>
      <c r="V7789" t="e">
        <f t="shared" si="1101"/>
        <v>#N/A</v>
      </c>
      <c r="W7789">
        <f t="shared" si="1102"/>
        <v>0</v>
      </c>
    </row>
    <row r="7790" spans="1:23" x14ac:dyDescent="0.25">
      <c r="A7790">
        <f t="shared" si="1095"/>
        <v>320</v>
      </c>
      <c r="B7790">
        <f t="shared" si="1096"/>
        <v>11</v>
      </c>
      <c r="C7790" s="1">
        <f t="shared" si="1103"/>
        <v>41964.124999981133</v>
      </c>
      <c r="D7790" s="7">
        <v>0</v>
      </c>
      <c r="E7790" s="7"/>
      <c r="G7790">
        <v>28.81</v>
      </c>
      <c r="H7790" s="12">
        <v>232.87912777775401</v>
      </c>
      <c r="I7790" s="13">
        <f>$D$2*tarifas!$D$12/24</f>
        <v>1.4541666666666666</v>
      </c>
      <c r="J7790" s="13" t="e">
        <f>VLOOKUP(E7790&amp;" "&amp;F7790,tarifas!$A$13:$D$20,4,FALSE)*H7790</f>
        <v>#N/A</v>
      </c>
      <c r="K7790" s="13">
        <f>IF(F7790="COD1",tarifas!$D$11*(SUMIFS($H$11:$H$8770,$F$11:$F$8770,"=COD1",$B$11:$B$8770,"="&amp;B7790)/COUNTIFS($F$11:$F$8770,"=COD1",$B$11:$B$8770,"="&amp;B7790))/COUNTIFS($A$11:$A$8770,"="&amp;A7790,$F$11:$F$8770,"=COD1"),0)</f>
        <v>0</v>
      </c>
      <c r="L7790" s="13" t="e">
        <f>(VLOOKUP(F7790,tarifas!$C$7:$D$10,2,FALSE)+tarifas!$D$21)*datos!H7790</f>
        <v>#N/A</v>
      </c>
      <c r="M7790">
        <v>0</v>
      </c>
      <c r="N7790" s="13" t="e">
        <f t="shared" si="1097"/>
        <v>#N/A</v>
      </c>
      <c r="O7790">
        <f t="shared" si="1098"/>
        <v>0</v>
      </c>
      <c r="P7790" s="12">
        <f t="shared" si="1099"/>
        <v>232.87912777775401</v>
      </c>
      <c r="Q7790">
        <f t="shared" si="1100"/>
        <v>0</v>
      </c>
      <c r="R7790">
        <f>$D$2*tarifas!$D$12/24</f>
        <v>1.4541666666666666</v>
      </c>
      <c r="S7790" t="e">
        <f>VLOOKUP(E7790&amp;" "&amp;F7790,tarifas!$A$13:$D$20,4,FALSE)*P7790</f>
        <v>#N/A</v>
      </c>
      <c r="T7790">
        <f>IF(F7790="COD1",tarifas!$D$11*(SUMIFS($P$11:$P$8770,$F$11:$F$8770,"=COD1",$B$11:$B$8770,"="&amp;B7790)/COUNTIFS($F$11:$F$8770,"=COD1",$B$11:$B$8770,"="&amp;B7790))/COUNTIFS($A$11:$A$8770,"="&amp;A7790,$F$11:$F$8770,"=COD1"),0)</f>
        <v>0</v>
      </c>
      <c r="U7790" t="e">
        <f>(VLOOKUP(F7790,tarifas!$C$7:$D$10,2,FALSE)+tarifas!$D$21)*datos!P7790</f>
        <v>#N/A</v>
      </c>
      <c r="V7790" t="e">
        <f t="shared" si="1101"/>
        <v>#N/A</v>
      </c>
      <c r="W7790">
        <f t="shared" si="1102"/>
        <v>0</v>
      </c>
    </row>
    <row r="7791" spans="1:23" x14ac:dyDescent="0.25">
      <c r="A7791">
        <f t="shared" si="1095"/>
        <v>320</v>
      </c>
      <c r="B7791">
        <f t="shared" si="1096"/>
        <v>11</v>
      </c>
      <c r="C7791" s="1">
        <f t="shared" si="1103"/>
        <v>41964.166666647798</v>
      </c>
      <c r="D7791" s="7">
        <v>0</v>
      </c>
      <c r="E7791" s="7"/>
      <c r="G7791">
        <v>28.52</v>
      </c>
      <c r="H7791" s="12">
        <v>234.05650418588203</v>
      </c>
      <c r="I7791" s="13">
        <f>$D$2*tarifas!$D$12/24</f>
        <v>1.4541666666666666</v>
      </c>
      <c r="J7791" s="13" t="e">
        <f>VLOOKUP(E7791&amp;" "&amp;F7791,tarifas!$A$13:$D$20,4,FALSE)*H7791</f>
        <v>#N/A</v>
      </c>
      <c r="K7791" s="13">
        <f>IF(F7791="COD1",tarifas!$D$11*(SUMIFS($H$11:$H$8770,$F$11:$F$8770,"=COD1",$B$11:$B$8770,"="&amp;B7791)/COUNTIFS($F$11:$F$8770,"=COD1",$B$11:$B$8770,"="&amp;B7791))/COUNTIFS($A$11:$A$8770,"="&amp;A7791,$F$11:$F$8770,"=COD1"),0)</f>
        <v>0</v>
      </c>
      <c r="L7791" s="13" t="e">
        <f>(VLOOKUP(F7791,tarifas!$C$7:$D$10,2,FALSE)+tarifas!$D$21)*datos!H7791</f>
        <v>#N/A</v>
      </c>
      <c r="M7791">
        <v>0</v>
      </c>
      <c r="N7791" s="13" t="e">
        <f t="shared" si="1097"/>
        <v>#N/A</v>
      </c>
      <c r="O7791">
        <f t="shared" si="1098"/>
        <v>0</v>
      </c>
      <c r="P7791" s="12">
        <f t="shared" si="1099"/>
        <v>234.05650418588203</v>
      </c>
      <c r="Q7791">
        <f t="shared" si="1100"/>
        <v>0</v>
      </c>
      <c r="R7791">
        <f>$D$2*tarifas!$D$12/24</f>
        <v>1.4541666666666666</v>
      </c>
      <c r="S7791" t="e">
        <f>VLOOKUP(E7791&amp;" "&amp;F7791,tarifas!$A$13:$D$20,4,FALSE)*P7791</f>
        <v>#N/A</v>
      </c>
      <c r="T7791">
        <f>IF(F7791="COD1",tarifas!$D$11*(SUMIFS($P$11:$P$8770,$F$11:$F$8770,"=COD1",$B$11:$B$8770,"="&amp;B7791)/COUNTIFS($F$11:$F$8770,"=COD1",$B$11:$B$8770,"="&amp;B7791))/COUNTIFS($A$11:$A$8770,"="&amp;A7791,$F$11:$F$8770,"=COD1"),0)</f>
        <v>0</v>
      </c>
      <c r="U7791" t="e">
        <f>(VLOOKUP(F7791,tarifas!$C$7:$D$10,2,FALSE)+tarifas!$D$21)*datos!P7791</f>
        <v>#N/A</v>
      </c>
      <c r="V7791" t="e">
        <f t="shared" si="1101"/>
        <v>#N/A</v>
      </c>
      <c r="W7791">
        <f t="shared" si="1102"/>
        <v>0</v>
      </c>
    </row>
    <row r="7792" spans="1:23" x14ac:dyDescent="0.25">
      <c r="A7792">
        <f t="shared" si="1095"/>
        <v>320</v>
      </c>
      <c r="B7792">
        <f t="shared" si="1096"/>
        <v>11</v>
      </c>
      <c r="C7792" s="1">
        <f t="shared" si="1103"/>
        <v>41964.208333314462</v>
      </c>
      <c r="D7792" s="7">
        <v>0</v>
      </c>
      <c r="E7792" s="7"/>
      <c r="G7792">
        <v>29.5</v>
      </c>
      <c r="H7792" s="12">
        <v>231.37615324615572</v>
      </c>
      <c r="I7792" s="13">
        <f>$D$2*tarifas!$D$12/24</f>
        <v>1.4541666666666666</v>
      </c>
      <c r="J7792" s="13" t="e">
        <f>VLOOKUP(E7792&amp;" "&amp;F7792,tarifas!$A$13:$D$20,4,FALSE)*H7792</f>
        <v>#N/A</v>
      </c>
      <c r="K7792" s="13">
        <f>IF(F7792="COD1",tarifas!$D$11*(SUMIFS($H$11:$H$8770,$F$11:$F$8770,"=COD1",$B$11:$B$8770,"="&amp;B7792)/COUNTIFS($F$11:$F$8770,"=COD1",$B$11:$B$8770,"="&amp;B7792))/COUNTIFS($A$11:$A$8770,"="&amp;A7792,$F$11:$F$8770,"=COD1"),0)</f>
        <v>0</v>
      </c>
      <c r="L7792" s="13" t="e">
        <f>(VLOOKUP(F7792,tarifas!$C$7:$D$10,2,FALSE)+tarifas!$D$21)*datos!H7792</f>
        <v>#N/A</v>
      </c>
      <c r="M7792">
        <v>0</v>
      </c>
      <c r="N7792" s="13" t="e">
        <f t="shared" si="1097"/>
        <v>#N/A</v>
      </c>
      <c r="O7792">
        <f t="shared" si="1098"/>
        <v>0</v>
      </c>
      <c r="P7792" s="12">
        <f t="shared" si="1099"/>
        <v>231.37615324615572</v>
      </c>
      <c r="Q7792">
        <f t="shared" si="1100"/>
        <v>0</v>
      </c>
      <c r="R7792">
        <f>$D$2*tarifas!$D$12/24</f>
        <v>1.4541666666666666</v>
      </c>
      <c r="S7792" t="e">
        <f>VLOOKUP(E7792&amp;" "&amp;F7792,tarifas!$A$13:$D$20,4,FALSE)*P7792</f>
        <v>#N/A</v>
      </c>
      <c r="T7792">
        <f>IF(F7792="COD1",tarifas!$D$11*(SUMIFS($P$11:$P$8770,$F$11:$F$8770,"=COD1",$B$11:$B$8770,"="&amp;B7792)/COUNTIFS($F$11:$F$8770,"=COD1",$B$11:$B$8770,"="&amp;B7792))/COUNTIFS($A$11:$A$8770,"="&amp;A7792,$F$11:$F$8770,"=COD1"),0)</f>
        <v>0</v>
      </c>
      <c r="U7792" t="e">
        <f>(VLOOKUP(F7792,tarifas!$C$7:$D$10,2,FALSE)+tarifas!$D$21)*datos!P7792</f>
        <v>#N/A</v>
      </c>
      <c r="V7792" t="e">
        <f t="shared" si="1101"/>
        <v>#N/A</v>
      </c>
      <c r="W7792">
        <f t="shared" si="1102"/>
        <v>0</v>
      </c>
    </row>
    <row r="7793" spans="1:23" x14ac:dyDescent="0.25">
      <c r="A7793">
        <f t="shared" si="1095"/>
        <v>320</v>
      </c>
      <c r="B7793">
        <f t="shared" si="1096"/>
        <v>11</v>
      </c>
      <c r="C7793" s="1">
        <f t="shared" si="1103"/>
        <v>41964.249999981126</v>
      </c>
      <c r="D7793" s="7">
        <v>0</v>
      </c>
      <c r="E7793" s="7"/>
      <c r="G7793">
        <v>40.1</v>
      </c>
      <c r="H7793" s="12">
        <v>229.18587239965325</v>
      </c>
      <c r="I7793" s="13">
        <f>$D$2*tarifas!$D$12/24</f>
        <v>1.4541666666666666</v>
      </c>
      <c r="J7793" s="13" t="e">
        <f>VLOOKUP(E7793&amp;" "&amp;F7793,tarifas!$A$13:$D$20,4,FALSE)*H7793</f>
        <v>#N/A</v>
      </c>
      <c r="K7793" s="13">
        <f>IF(F7793="COD1",tarifas!$D$11*(SUMIFS($H$11:$H$8770,$F$11:$F$8770,"=COD1",$B$11:$B$8770,"="&amp;B7793)/COUNTIFS($F$11:$F$8770,"=COD1",$B$11:$B$8770,"="&amp;B7793))/COUNTIFS($A$11:$A$8770,"="&amp;A7793,$F$11:$F$8770,"=COD1"),0)</f>
        <v>0</v>
      </c>
      <c r="L7793" s="13" t="e">
        <f>(VLOOKUP(F7793,tarifas!$C$7:$D$10,2,FALSE)+tarifas!$D$21)*datos!H7793</f>
        <v>#N/A</v>
      </c>
      <c r="M7793">
        <v>0</v>
      </c>
      <c r="N7793" s="13" t="e">
        <f t="shared" si="1097"/>
        <v>#N/A</v>
      </c>
      <c r="O7793">
        <f t="shared" si="1098"/>
        <v>0</v>
      </c>
      <c r="P7793" s="12">
        <f t="shared" si="1099"/>
        <v>229.18587239965325</v>
      </c>
      <c r="Q7793">
        <f t="shared" si="1100"/>
        <v>0</v>
      </c>
      <c r="R7793">
        <f>$D$2*tarifas!$D$12/24</f>
        <v>1.4541666666666666</v>
      </c>
      <c r="S7793" t="e">
        <f>VLOOKUP(E7793&amp;" "&amp;F7793,tarifas!$A$13:$D$20,4,FALSE)*P7793</f>
        <v>#N/A</v>
      </c>
      <c r="T7793">
        <f>IF(F7793="COD1",tarifas!$D$11*(SUMIFS($P$11:$P$8770,$F$11:$F$8770,"=COD1",$B$11:$B$8770,"="&amp;B7793)/COUNTIFS($F$11:$F$8770,"=COD1",$B$11:$B$8770,"="&amp;B7793))/COUNTIFS($A$11:$A$8770,"="&amp;A7793,$F$11:$F$8770,"=COD1"),0)</f>
        <v>0</v>
      </c>
      <c r="U7793" t="e">
        <f>(VLOOKUP(F7793,tarifas!$C$7:$D$10,2,FALSE)+tarifas!$D$21)*datos!P7793</f>
        <v>#N/A</v>
      </c>
      <c r="V7793" t="e">
        <f t="shared" si="1101"/>
        <v>#N/A</v>
      </c>
      <c r="W7793">
        <f t="shared" si="1102"/>
        <v>0</v>
      </c>
    </row>
    <row r="7794" spans="1:23" x14ac:dyDescent="0.25">
      <c r="A7794">
        <f t="shared" si="1095"/>
        <v>320</v>
      </c>
      <c r="B7794">
        <f t="shared" si="1096"/>
        <v>11</v>
      </c>
      <c r="C7794" s="1">
        <f t="shared" si="1103"/>
        <v>41964.29166664779</v>
      </c>
      <c r="D7794" s="7">
        <v>0</v>
      </c>
      <c r="E7794" s="7"/>
      <c r="G7794">
        <v>52.41</v>
      </c>
      <c r="H7794" s="12">
        <v>256.99894789195241</v>
      </c>
      <c r="I7794" s="13">
        <f>$D$2*tarifas!$D$12/24</f>
        <v>1.4541666666666666</v>
      </c>
      <c r="J7794" s="13" t="e">
        <f>VLOOKUP(E7794&amp;" "&amp;F7794,tarifas!$A$13:$D$20,4,FALSE)*H7794</f>
        <v>#N/A</v>
      </c>
      <c r="K7794" s="13">
        <f>IF(F7794="COD1",tarifas!$D$11*(SUMIFS($H$11:$H$8770,$F$11:$F$8770,"=COD1",$B$11:$B$8770,"="&amp;B7794)/COUNTIFS($F$11:$F$8770,"=COD1",$B$11:$B$8770,"="&amp;B7794))/COUNTIFS($A$11:$A$8770,"="&amp;A7794,$F$11:$F$8770,"=COD1"),0)</f>
        <v>0</v>
      </c>
      <c r="L7794" s="13" t="e">
        <f>(VLOOKUP(F7794,tarifas!$C$7:$D$10,2,FALSE)+tarifas!$D$21)*datos!H7794</f>
        <v>#N/A</v>
      </c>
      <c r="M7794">
        <v>4.6747100000000001</v>
      </c>
      <c r="N7794" s="13" t="e">
        <f t="shared" si="1097"/>
        <v>#N/A</v>
      </c>
      <c r="O7794">
        <f t="shared" si="1098"/>
        <v>4.6747100000000001</v>
      </c>
      <c r="P7794" s="12">
        <f t="shared" si="1099"/>
        <v>252.32423789195241</v>
      </c>
      <c r="Q7794">
        <f t="shared" si="1100"/>
        <v>0</v>
      </c>
      <c r="R7794">
        <f>$D$2*tarifas!$D$12/24</f>
        <v>1.4541666666666666</v>
      </c>
      <c r="S7794" t="e">
        <f>VLOOKUP(E7794&amp;" "&amp;F7794,tarifas!$A$13:$D$20,4,FALSE)*P7794</f>
        <v>#N/A</v>
      </c>
      <c r="T7794">
        <f>IF(F7794="COD1",tarifas!$D$11*(SUMIFS($P$11:$P$8770,$F$11:$F$8770,"=COD1",$B$11:$B$8770,"="&amp;B7794)/COUNTIFS($F$11:$F$8770,"=COD1",$B$11:$B$8770,"="&amp;B7794))/COUNTIFS($A$11:$A$8770,"="&amp;A7794,$F$11:$F$8770,"=COD1"),0)</f>
        <v>0</v>
      </c>
      <c r="U7794" t="e">
        <f>(VLOOKUP(F7794,tarifas!$C$7:$D$10,2,FALSE)+tarifas!$D$21)*datos!P7794</f>
        <v>#N/A</v>
      </c>
      <c r="V7794" t="e">
        <f t="shared" si="1101"/>
        <v>#N/A</v>
      </c>
      <c r="W7794">
        <f t="shared" si="1102"/>
        <v>0</v>
      </c>
    </row>
    <row r="7795" spans="1:23" x14ac:dyDescent="0.25">
      <c r="A7795">
        <f t="shared" si="1095"/>
        <v>320</v>
      </c>
      <c r="B7795">
        <f t="shared" si="1096"/>
        <v>11</v>
      </c>
      <c r="C7795" s="1">
        <f t="shared" si="1103"/>
        <v>41964.333333314455</v>
      </c>
      <c r="D7795" s="7">
        <v>0</v>
      </c>
      <c r="E7795" s="7"/>
      <c r="G7795">
        <v>53.2</v>
      </c>
      <c r="H7795" s="12">
        <v>347.77320754130335</v>
      </c>
      <c r="I7795" s="13">
        <f>$D$2*tarifas!$D$12/24</f>
        <v>1.4541666666666666</v>
      </c>
      <c r="J7795" s="13" t="e">
        <f>VLOOKUP(E7795&amp;" "&amp;F7795,tarifas!$A$13:$D$20,4,FALSE)*H7795</f>
        <v>#N/A</v>
      </c>
      <c r="K7795" s="13">
        <f>IF(F7795="COD1",tarifas!$D$11*(SUMIFS($H$11:$H$8770,$F$11:$F$8770,"=COD1",$B$11:$B$8770,"="&amp;B7795)/COUNTIFS($F$11:$F$8770,"=COD1",$B$11:$B$8770,"="&amp;B7795))/COUNTIFS($A$11:$A$8770,"="&amp;A7795,$F$11:$F$8770,"=COD1"),0)</f>
        <v>0</v>
      </c>
      <c r="L7795" s="13" t="e">
        <f>(VLOOKUP(F7795,tarifas!$C$7:$D$10,2,FALSE)+tarifas!$D$21)*datos!H7795</f>
        <v>#N/A</v>
      </c>
      <c r="M7795">
        <v>107.66074999999999</v>
      </c>
      <c r="N7795" s="13" t="e">
        <f t="shared" si="1097"/>
        <v>#N/A</v>
      </c>
      <c r="O7795">
        <f t="shared" si="1098"/>
        <v>107.66074999999999</v>
      </c>
      <c r="P7795" s="12">
        <f t="shared" si="1099"/>
        <v>240.11245754130334</v>
      </c>
      <c r="Q7795">
        <f t="shared" si="1100"/>
        <v>0</v>
      </c>
      <c r="R7795">
        <f>$D$2*tarifas!$D$12/24</f>
        <v>1.4541666666666666</v>
      </c>
      <c r="S7795" t="e">
        <f>VLOOKUP(E7795&amp;" "&amp;F7795,tarifas!$A$13:$D$20,4,FALSE)*P7795</f>
        <v>#N/A</v>
      </c>
      <c r="T7795">
        <f>IF(F7795="COD1",tarifas!$D$11*(SUMIFS($P$11:$P$8770,$F$11:$F$8770,"=COD1",$B$11:$B$8770,"="&amp;B7795)/COUNTIFS($F$11:$F$8770,"=COD1",$B$11:$B$8770,"="&amp;B7795))/COUNTIFS($A$11:$A$8770,"="&amp;A7795,$F$11:$F$8770,"=COD1"),0)</f>
        <v>0</v>
      </c>
      <c r="U7795" t="e">
        <f>(VLOOKUP(F7795,tarifas!$C$7:$D$10,2,FALSE)+tarifas!$D$21)*datos!P7795</f>
        <v>#N/A</v>
      </c>
      <c r="V7795" t="e">
        <f t="shared" si="1101"/>
        <v>#N/A</v>
      </c>
      <c r="W7795">
        <f t="shared" si="1102"/>
        <v>0</v>
      </c>
    </row>
    <row r="7796" spans="1:23" x14ac:dyDescent="0.25">
      <c r="A7796">
        <f t="shared" si="1095"/>
        <v>320</v>
      </c>
      <c r="B7796">
        <f t="shared" si="1096"/>
        <v>11</v>
      </c>
      <c r="C7796" s="1">
        <f t="shared" si="1103"/>
        <v>41964.374999981119</v>
      </c>
      <c r="D7796" s="7">
        <v>0</v>
      </c>
      <c r="E7796" s="7"/>
      <c r="G7796">
        <v>54.87</v>
      </c>
      <c r="H7796" s="12">
        <v>559.38772686826303</v>
      </c>
      <c r="I7796" s="13">
        <f>$D$2*tarifas!$D$12/24</f>
        <v>1.4541666666666666</v>
      </c>
      <c r="J7796" s="13" t="e">
        <f>VLOOKUP(E7796&amp;" "&amp;F7796,tarifas!$A$13:$D$20,4,FALSE)*H7796</f>
        <v>#N/A</v>
      </c>
      <c r="K7796" s="13">
        <f>IF(F7796="COD1",tarifas!$D$11*(SUMIFS($H$11:$H$8770,$F$11:$F$8770,"=COD1",$B$11:$B$8770,"="&amp;B7796)/COUNTIFS($F$11:$F$8770,"=COD1",$B$11:$B$8770,"="&amp;B7796))/COUNTIFS($A$11:$A$8770,"="&amp;A7796,$F$11:$F$8770,"=COD1"),0)</f>
        <v>0</v>
      </c>
      <c r="L7796" s="13" t="e">
        <f>(VLOOKUP(F7796,tarifas!$C$7:$D$10,2,FALSE)+tarifas!$D$21)*datos!H7796</f>
        <v>#N/A</v>
      </c>
      <c r="M7796">
        <v>204.92242000000002</v>
      </c>
      <c r="N7796" s="13" t="e">
        <f t="shared" si="1097"/>
        <v>#N/A</v>
      </c>
      <c r="O7796">
        <f t="shared" si="1098"/>
        <v>204.92242000000002</v>
      </c>
      <c r="P7796" s="12">
        <f t="shared" si="1099"/>
        <v>354.46530686826304</v>
      </c>
      <c r="Q7796">
        <f t="shared" si="1100"/>
        <v>0</v>
      </c>
      <c r="R7796">
        <f>$D$2*tarifas!$D$12/24</f>
        <v>1.4541666666666666</v>
      </c>
      <c r="S7796" t="e">
        <f>VLOOKUP(E7796&amp;" "&amp;F7796,tarifas!$A$13:$D$20,4,FALSE)*P7796</f>
        <v>#N/A</v>
      </c>
      <c r="T7796">
        <f>IF(F7796="COD1",tarifas!$D$11*(SUMIFS($P$11:$P$8770,$F$11:$F$8770,"=COD1",$B$11:$B$8770,"="&amp;B7796)/COUNTIFS($F$11:$F$8770,"=COD1",$B$11:$B$8770,"="&amp;B7796))/COUNTIFS($A$11:$A$8770,"="&amp;A7796,$F$11:$F$8770,"=COD1"),0)</f>
        <v>0</v>
      </c>
      <c r="U7796" t="e">
        <f>(VLOOKUP(F7796,tarifas!$C$7:$D$10,2,FALSE)+tarifas!$D$21)*datos!P7796</f>
        <v>#N/A</v>
      </c>
      <c r="V7796" t="e">
        <f t="shared" si="1101"/>
        <v>#N/A</v>
      </c>
      <c r="W7796">
        <f t="shared" si="1102"/>
        <v>0</v>
      </c>
    </row>
    <row r="7797" spans="1:23" x14ac:dyDescent="0.25">
      <c r="A7797">
        <f t="shared" si="1095"/>
        <v>320</v>
      </c>
      <c r="B7797">
        <f t="shared" si="1096"/>
        <v>11</v>
      </c>
      <c r="C7797" s="1">
        <f t="shared" si="1103"/>
        <v>41964.416666647783</v>
      </c>
      <c r="D7797" s="7">
        <v>718.37878787878799</v>
      </c>
      <c r="E7797" s="7"/>
      <c r="G7797">
        <v>54.38</v>
      </c>
      <c r="H7797" s="12">
        <v>644.93125748395505</v>
      </c>
      <c r="I7797" s="13">
        <f>$D$2*tarifas!$D$12/24</f>
        <v>1.4541666666666666</v>
      </c>
      <c r="J7797" s="13" t="e">
        <f>VLOOKUP(E7797&amp;" "&amp;F7797,tarifas!$A$13:$D$20,4,FALSE)*H7797</f>
        <v>#N/A</v>
      </c>
      <c r="K7797" s="13">
        <f>IF(F7797="COD1",tarifas!$D$11*(SUMIFS($H$11:$H$8770,$F$11:$F$8770,"=COD1",$B$11:$B$8770,"="&amp;B7797)/COUNTIFS($F$11:$F$8770,"=COD1",$B$11:$B$8770,"="&amp;B7797))/COUNTIFS($A$11:$A$8770,"="&amp;A7797,$F$11:$F$8770,"=COD1"),0)</f>
        <v>0</v>
      </c>
      <c r="L7797" s="13" t="e">
        <f>(VLOOKUP(F7797,tarifas!$C$7:$D$10,2,FALSE)+tarifas!$D$21)*datos!H7797</f>
        <v>#N/A</v>
      </c>
      <c r="M7797">
        <v>398.44707</v>
      </c>
      <c r="N7797" s="13" t="e">
        <f t="shared" si="1097"/>
        <v>#N/A</v>
      </c>
      <c r="O7797">
        <f t="shared" si="1098"/>
        <v>398.44707</v>
      </c>
      <c r="P7797" s="12">
        <f t="shared" si="1099"/>
        <v>246.48418748395505</v>
      </c>
      <c r="Q7797">
        <f t="shared" si="1100"/>
        <v>0</v>
      </c>
      <c r="R7797">
        <f>$D$2*tarifas!$D$12/24</f>
        <v>1.4541666666666666</v>
      </c>
      <c r="S7797" t="e">
        <f>VLOOKUP(E7797&amp;" "&amp;F7797,tarifas!$A$13:$D$20,4,FALSE)*P7797</f>
        <v>#N/A</v>
      </c>
      <c r="T7797">
        <f>IF(F7797="COD1",tarifas!$D$11*(SUMIFS($P$11:$P$8770,$F$11:$F$8770,"=COD1",$B$11:$B$8770,"="&amp;B7797)/COUNTIFS($F$11:$F$8770,"=COD1",$B$11:$B$8770,"="&amp;B7797))/COUNTIFS($A$11:$A$8770,"="&amp;A7797,$F$11:$F$8770,"=COD1"),0)</f>
        <v>0</v>
      </c>
      <c r="U7797" t="e">
        <f>(VLOOKUP(F7797,tarifas!$C$7:$D$10,2,FALSE)+tarifas!$D$21)*datos!P7797</f>
        <v>#N/A</v>
      </c>
      <c r="V7797" t="e">
        <f t="shared" si="1101"/>
        <v>#N/A</v>
      </c>
      <c r="W7797">
        <f t="shared" si="1102"/>
        <v>0</v>
      </c>
    </row>
    <row r="7798" spans="1:23" x14ac:dyDescent="0.25">
      <c r="A7798">
        <f t="shared" si="1095"/>
        <v>320</v>
      </c>
      <c r="B7798">
        <f t="shared" si="1096"/>
        <v>11</v>
      </c>
      <c r="C7798" s="1">
        <f t="shared" si="1103"/>
        <v>41964.458333314447</v>
      </c>
      <c r="D7798" s="7">
        <v>506.13636363636363</v>
      </c>
      <c r="E7798" s="7"/>
      <c r="G7798">
        <v>53.3</v>
      </c>
      <c r="H7798" s="12">
        <v>693.13290265106752</v>
      </c>
      <c r="I7798" s="13">
        <f>$D$2*tarifas!$D$12/24</f>
        <v>1.4541666666666666</v>
      </c>
      <c r="J7798" s="13" t="e">
        <f>VLOOKUP(E7798&amp;" "&amp;F7798,tarifas!$A$13:$D$20,4,FALSE)*H7798</f>
        <v>#N/A</v>
      </c>
      <c r="K7798" s="13">
        <f>IF(F7798="COD1",tarifas!$D$11*(SUMIFS($H$11:$H$8770,$F$11:$F$8770,"=COD1",$B$11:$B$8770,"="&amp;B7798)/COUNTIFS($F$11:$F$8770,"=COD1",$B$11:$B$8770,"="&amp;B7798))/COUNTIFS($A$11:$A$8770,"="&amp;A7798,$F$11:$F$8770,"=COD1"),0)</f>
        <v>0</v>
      </c>
      <c r="L7798" s="13" t="e">
        <f>(VLOOKUP(F7798,tarifas!$C$7:$D$10,2,FALSE)+tarifas!$D$21)*datos!H7798</f>
        <v>#N/A</v>
      </c>
      <c r="M7798">
        <v>420.24018999999998</v>
      </c>
      <c r="N7798" s="13" t="e">
        <f t="shared" si="1097"/>
        <v>#N/A</v>
      </c>
      <c r="O7798">
        <f t="shared" si="1098"/>
        <v>420.24018999999998</v>
      </c>
      <c r="P7798" s="12">
        <f t="shared" si="1099"/>
        <v>272.89271265106754</v>
      </c>
      <c r="Q7798">
        <f t="shared" si="1100"/>
        <v>0</v>
      </c>
      <c r="R7798">
        <f>$D$2*tarifas!$D$12/24</f>
        <v>1.4541666666666666</v>
      </c>
      <c r="S7798" t="e">
        <f>VLOOKUP(E7798&amp;" "&amp;F7798,tarifas!$A$13:$D$20,4,FALSE)*P7798</f>
        <v>#N/A</v>
      </c>
      <c r="T7798">
        <f>IF(F7798="COD1",tarifas!$D$11*(SUMIFS($P$11:$P$8770,$F$11:$F$8770,"=COD1",$B$11:$B$8770,"="&amp;B7798)/COUNTIFS($F$11:$F$8770,"=COD1",$B$11:$B$8770,"="&amp;B7798))/COUNTIFS($A$11:$A$8770,"="&amp;A7798,$F$11:$F$8770,"=COD1"),0)</f>
        <v>0</v>
      </c>
      <c r="U7798" t="e">
        <f>(VLOOKUP(F7798,tarifas!$C$7:$D$10,2,FALSE)+tarifas!$D$21)*datos!P7798</f>
        <v>#N/A</v>
      </c>
      <c r="V7798" t="e">
        <f t="shared" si="1101"/>
        <v>#N/A</v>
      </c>
      <c r="W7798">
        <f t="shared" si="1102"/>
        <v>0</v>
      </c>
    </row>
    <row r="7799" spans="1:23" x14ac:dyDescent="0.25">
      <c r="A7799">
        <f t="shared" si="1095"/>
        <v>320</v>
      </c>
      <c r="B7799">
        <f t="shared" si="1096"/>
        <v>11</v>
      </c>
      <c r="C7799" s="1">
        <f t="shared" si="1103"/>
        <v>41964.499999981112</v>
      </c>
      <c r="D7799" s="7">
        <v>595.25757575757575</v>
      </c>
      <c r="E7799" s="7"/>
      <c r="G7799">
        <v>53.94</v>
      </c>
      <c r="H7799" s="12">
        <v>487.13282675571395</v>
      </c>
      <c r="I7799" s="13">
        <f>$D$2*tarifas!$D$12/24</f>
        <v>1.4541666666666666</v>
      </c>
      <c r="J7799" s="13" t="e">
        <f>VLOOKUP(E7799&amp;" "&amp;F7799,tarifas!$A$13:$D$20,4,FALSE)*H7799</f>
        <v>#N/A</v>
      </c>
      <c r="K7799" s="13">
        <f>IF(F7799="COD1",tarifas!$D$11*(SUMIFS($H$11:$H$8770,$F$11:$F$8770,"=COD1",$B$11:$B$8770,"="&amp;B7799)/COUNTIFS($F$11:$F$8770,"=COD1",$B$11:$B$8770,"="&amp;B7799))/COUNTIFS($A$11:$A$8770,"="&amp;A7799,$F$11:$F$8770,"=COD1"),0)</f>
        <v>0</v>
      </c>
      <c r="L7799" s="13" t="e">
        <f>(VLOOKUP(F7799,tarifas!$C$7:$D$10,2,FALSE)+tarifas!$D$21)*datos!H7799</f>
        <v>#N/A</v>
      </c>
      <c r="M7799">
        <v>117.6726</v>
      </c>
      <c r="N7799" s="13" t="e">
        <f t="shared" si="1097"/>
        <v>#N/A</v>
      </c>
      <c r="O7799">
        <f t="shared" si="1098"/>
        <v>117.6726</v>
      </c>
      <c r="P7799" s="12">
        <f t="shared" si="1099"/>
        <v>369.46022675571396</v>
      </c>
      <c r="Q7799">
        <f t="shared" si="1100"/>
        <v>0</v>
      </c>
      <c r="R7799">
        <f>$D$2*tarifas!$D$12/24</f>
        <v>1.4541666666666666</v>
      </c>
      <c r="S7799" t="e">
        <f>VLOOKUP(E7799&amp;" "&amp;F7799,tarifas!$A$13:$D$20,4,FALSE)*P7799</f>
        <v>#N/A</v>
      </c>
      <c r="T7799">
        <f>IF(F7799="COD1",tarifas!$D$11*(SUMIFS($P$11:$P$8770,$F$11:$F$8770,"=COD1",$B$11:$B$8770,"="&amp;B7799)/COUNTIFS($F$11:$F$8770,"=COD1",$B$11:$B$8770,"="&amp;B7799))/COUNTIFS($A$11:$A$8770,"="&amp;A7799,$F$11:$F$8770,"=COD1"),0)</f>
        <v>0</v>
      </c>
      <c r="U7799" t="e">
        <f>(VLOOKUP(F7799,tarifas!$C$7:$D$10,2,FALSE)+tarifas!$D$21)*datos!P7799</f>
        <v>#N/A</v>
      </c>
      <c r="V7799" t="e">
        <f t="shared" si="1101"/>
        <v>#N/A</v>
      </c>
      <c r="W7799">
        <f t="shared" si="1102"/>
        <v>0</v>
      </c>
    </row>
    <row r="7800" spans="1:23" x14ac:dyDescent="0.25">
      <c r="A7800">
        <f t="shared" si="1095"/>
        <v>320</v>
      </c>
      <c r="B7800">
        <f t="shared" si="1096"/>
        <v>11</v>
      </c>
      <c r="C7800" s="1">
        <f t="shared" si="1103"/>
        <v>41964.541666647776</v>
      </c>
      <c r="D7800" s="7">
        <v>564.34848484848487</v>
      </c>
      <c r="E7800" s="7"/>
      <c r="G7800">
        <v>53.1</v>
      </c>
      <c r="H7800" s="12">
        <v>458.72868082242906</v>
      </c>
      <c r="I7800" s="13">
        <f>$D$2*tarifas!$D$12/24</f>
        <v>1.4541666666666666</v>
      </c>
      <c r="J7800" s="13" t="e">
        <f>VLOOKUP(E7800&amp;" "&amp;F7800,tarifas!$A$13:$D$20,4,FALSE)*H7800</f>
        <v>#N/A</v>
      </c>
      <c r="K7800" s="13">
        <f>IF(F7800="COD1",tarifas!$D$11*(SUMIFS($H$11:$H$8770,$F$11:$F$8770,"=COD1",$B$11:$B$8770,"="&amp;B7800)/COUNTIFS($F$11:$F$8770,"=COD1",$B$11:$B$8770,"="&amp;B7800))/COUNTIFS($A$11:$A$8770,"="&amp;A7800,$F$11:$F$8770,"=COD1"),0)</f>
        <v>0</v>
      </c>
      <c r="L7800" s="13" t="e">
        <f>(VLOOKUP(F7800,tarifas!$C$7:$D$10,2,FALSE)+tarifas!$D$21)*datos!H7800</f>
        <v>#N/A</v>
      </c>
      <c r="M7800">
        <v>360.65634</v>
      </c>
      <c r="N7800" s="13" t="e">
        <f t="shared" si="1097"/>
        <v>#N/A</v>
      </c>
      <c r="O7800">
        <f t="shared" si="1098"/>
        <v>360.65634</v>
      </c>
      <c r="P7800" s="12">
        <f t="shared" si="1099"/>
        <v>98.072340822429055</v>
      </c>
      <c r="Q7800">
        <f t="shared" si="1100"/>
        <v>0</v>
      </c>
      <c r="R7800">
        <f>$D$2*tarifas!$D$12/24</f>
        <v>1.4541666666666666</v>
      </c>
      <c r="S7800" t="e">
        <f>VLOOKUP(E7800&amp;" "&amp;F7800,tarifas!$A$13:$D$20,4,FALSE)*P7800</f>
        <v>#N/A</v>
      </c>
      <c r="T7800">
        <f>IF(F7800="COD1",tarifas!$D$11*(SUMIFS($P$11:$P$8770,$F$11:$F$8770,"=COD1",$B$11:$B$8770,"="&amp;B7800)/COUNTIFS($F$11:$F$8770,"=COD1",$B$11:$B$8770,"="&amp;B7800))/COUNTIFS($A$11:$A$8770,"="&amp;A7800,$F$11:$F$8770,"=COD1"),0)</f>
        <v>0</v>
      </c>
      <c r="U7800" t="e">
        <f>(VLOOKUP(F7800,tarifas!$C$7:$D$10,2,FALSE)+tarifas!$D$21)*datos!P7800</f>
        <v>#N/A</v>
      </c>
      <c r="V7800" t="e">
        <f t="shared" si="1101"/>
        <v>#N/A</v>
      </c>
      <c r="W7800">
        <f t="shared" si="1102"/>
        <v>0</v>
      </c>
    </row>
    <row r="7801" spans="1:23" x14ac:dyDescent="0.25">
      <c r="A7801">
        <f t="shared" si="1095"/>
        <v>320</v>
      </c>
      <c r="B7801">
        <f t="shared" si="1096"/>
        <v>11</v>
      </c>
      <c r="C7801" s="1">
        <f t="shared" si="1103"/>
        <v>41964.58333331444</v>
      </c>
      <c r="D7801" s="7">
        <v>484.50000000000006</v>
      </c>
      <c r="E7801" s="7"/>
      <c r="G7801">
        <v>53</v>
      </c>
      <c r="H7801" s="12">
        <v>602.23043179561716</v>
      </c>
      <c r="I7801" s="13">
        <f>$D$2*tarifas!$D$12/24</f>
        <v>1.4541666666666666</v>
      </c>
      <c r="J7801" s="13" t="e">
        <f>VLOOKUP(E7801&amp;" "&amp;F7801,tarifas!$A$13:$D$20,4,FALSE)*H7801</f>
        <v>#N/A</v>
      </c>
      <c r="K7801" s="13">
        <f>IF(F7801="COD1",tarifas!$D$11*(SUMIFS($H$11:$H$8770,$F$11:$F$8770,"=COD1",$B$11:$B$8770,"="&amp;B7801)/COUNTIFS($F$11:$F$8770,"=COD1",$B$11:$B$8770,"="&amp;B7801))/COUNTIFS($A$11:$A$8770,"="&amp;A7801,$F$11:$F$8770,"=COD1"),0)</f>
        <v>0</v>
      </c>
      <c r="L7801" s="13" t="e">
        <f>(VLOOKUP(F7801,tarifas!$C$7:$D$10,2,FALSE)+tarifas!$D$21)*datos!H7801</f>
        <v>#N/A</v>
      </c>
      <c r="M7801">
        <v>69.936530000000005</v>
      </c>
      <c r="N7801" s="13" t="e">
        <f t="shared" si="1097"/>
        <v>#N/A</v>
      </c>
      <c r="O7801">
        <f t="shared" si="1098"/>
        <v>69.936530000000005</v>
      </c>
      <c r="P7801" s="12">
        <f t="shared" si="1099"/>
        <v>532.2939017956171</v>
      </c>
      <c r="Q7801">
        <f t="shared" si="1100"/>
        <v>0</v>
      </c>
      <c r="R7801">
        <f>$D$2*tarifas!$D$12/24</f>
        <v>1.4541666666666666</v>
      </c>
      <c r="S7801" t="e">
        <f>VLOOKUP(E7801&amp;" "&amp;F7801,tarifas!$A$13:$D$20,4,FALSE)*P7801</f>
        <v>#N/A</v>
      </c>
      <c r="T7801">
        <f>IF(F7801="COD1",tarifas!$D$11*(SUMIFS($P$11:$P$8770,$F$11:$F$8770,"=COD1",$B$11:$B$8770,"="&amp;B7801)/COUNTIFS($F$11:$F$8770,"=COD1",$B$11:$B$8770,"="&amp;B7801))/COUNTIFS($A$11:$A$8770,"="&amp;A7801,$F$11:$F$8770,"=COD1"),0)</f>
        <v>0</v>
      </c>
      <c r="U7801" t="e">
        <f>(VLOOKUP(F7801,tarifas!$C$7:$D$10,2,FALSE)+tarifas!$D$21)*datos!P7801</f>
        <v>#N/A</v>
      </c>
      <c r="V7801" t="e">
        <f t="shared" si="1101"/>
        <v>#N/A</v>
      </c>
      <c r="W7801">
        <f t="shared" si="1102"/>
        <v>0</v>
      </c>
    </row>
    <row r="7802" spans="1:23" x14ac:dyDescent="0.25">
      <c r="A7802">
        <f t="shared" si="1095"/>
        <v>320</v>
      </c>
      <c r="B7802">
        <f t="shared" si="1096"/>
        <v>11</v>
      </c>
      <c r="C7802" s="1">
        <f t="shared" si="1103"/>
        <v>41964.624999981104</v>
      </c>
      <c r="D7802" s="7">
        <v>346.18181818181824</v>
      </c>
      <c r="E7802" s="7"/>
      <c r="G7802">
        <v>52</v>
      </c>
      <c r="H7802" s="12">
        <v>607.20520573821841</v>
      </c>
      <c r="I7802" s="13">
        <f>$D$2*tarifas!$D$12/24</f>
        <v>1.4541666666666666</v>
      </c>
      <c r="J7802" s="13" t="e">
        <f>VLOOKUP(E7802&amp;" "&amp;F7802,tarifas!$A$13:$D$20,4,FALSE)*H7802</f>
        <v>#N/A</v>
      </c>
      <c r="K7802" s="13">
        <f>IF(F7802="COD1",tarifas!$D$11*(SUMIFS($H$11:$H$8770,$F$11:$F$8770,"=COD1",$B$11:$B$8770,"="&amp;B7802)/COUNTIFS($F$11:$F$8770,"=COD1",$B$11:$B$8770,"="&amp;B7802))/COUNTIFS($A$11:$A$8770,"="&amp;A7802,$F$11:$F$8770,"=COD1"),0)</f>
        <v>0</v>
      </c>
      <c r="L7802" s="13" t="e">
        <f>(VLOOKUP(F7802,tarifas!$C$7:$D$10,2,FALSE)+tarifas!$D$21)*datos!H7802</f>
        <v>#N/A</v>
      </c>
      <c r="M7802">
        <v>89.038380000000004</v>
      </c>
      <c r="N7802" s="13" t="e">
        <f t="shared" si="1097"/>
        <v>#N/A</v>
      </c>
      <c r="O7802">
        <f t="shared" si="1098"/>
        <v>89.038380000000004</v>
      </c>
      <c r="P7802" s="12">
        <f t="shared" si="1099"/>
        <v>518.16682573821845</v>
      </c>
      <c r="Q7802">
        <f t="shared" si="1100"/>
        <v>0</v>
      </c>
      <c r="R7802">
        <f>$D$2*tarifas!$D$12/24</f>
        <v>1.4541666666666666</v>
      </c>
      <c r="S7802" t="e">
        <f>VLOOKUP(E7802&amp;" "&amp;F7802,tarifas!$A$13:$D$20,4,FALSE)*P7802</f>
        <v>#N/A</v>
      </c>
      <c r="T7802">
        <f>IF(F7802="COD1",tarifas!$D$11*(SUMIFS($P$11:$P$8770,$F$11:$F$8770,"=COD1",$B$11:$B$8770,"="&amp;B7802)/COUNTIFS($F$11:$F$8770,"=COD1",$B$11:$B$8770,"="&amp;B7802))/COUNTIFS($A$11:$A$8770,"="&amp;A7802,$F$11:$F$8770,"=COD1"),0)</f>
        <v>0</v>
      </c>
      <c r="U7802" t="e">
        <f>(VLOOKUP(F7802,tarifas!$C$7:$D$10,2,FALSE)+tarifas!$D$21)*datos!P7802</f>
        <v>#N/A</v>
      </c>
      <c r="V7802" t="e">
        <f t="shared" si="1101"/>
        <v>#N/A</v>
      </c>
      <c r="W7802">
        <f t="shared" si="1102"/>
        <v>0</v>
      </c>
    </row>
    <row r="7803" spans="1:23" x14ac:dyDescent="0.25">
      <c r="A7803">
        <f t="shared" si="1095"/>
        <v>320</v>
      </c>
      <c r="B7803">
        <f t="shared" si="1096"/>
        <v>11</v>
      </c>
      <c r="C7803" s="1">
        <f t="shared" si="1103"/>
        <v>41964.666666647769</v>
      </c>
      <c r="D7803" s="7">
        <v>138.83333333333337</v>
      </c>
      <c r="E7803" s="7"/>
      <c r="G7803">
        <v>52.05</v>
      </c>
      <c r="H7803" s="12">
        <v>612.26893484734171</v>
      </c>
      <c r="I7803" s="13">
        <f>$D$2*tarifas!$D$12/24</f>
        <v>1.4541666666666666</v>
      </c>
      <c r="J7803" s="13" t="e">
        <f>VLOOKUP(E7803&amp;" "&amp;F7803,tarifas!$A$13:$D$20,4,FALSE)*H7803</f>
        <v>#N/A</v>
      </c>
      <c r="K7803" s="13">
        <f>IF(F7803="COD1",tarifas!$D$11*(SUMIFS($H$11:$H$8770,$F$11:$F$8770,"=COD1",$B$11:$B$8770,"="&amp;B7803)/COUNTIFS($F$11:$F$8770,"=COD1",$B$11:$B$8770,"="&amp;B7803))/COUNTIFS($A$11:$A$8770,"="&amp;A7803,$F$11:$F$8770,"=COD1"),0)</f>
        <v>0</v>
      </c>
      <c r="L7803" s="13" t="e">
        <f>(VLOOKUP(F7803,tarifas!$C$7:$D$10,2,FALSE)+tarifas!$D$21)*datos!H7803</f>
        <v>#N/A</v>
      </c>
      <c r="M7803">
        <v>0.24359999999999998</v>
      </c>
      <c r="N7803" s="13" t="e">
        <f t="shared" si="1097"/>
        <v>#N/A</v>
      </c>
      <c r="O7803">
        <f t="shared" si="1098"/>
        <v>0.24359999999999998</v>
      </c>
      <c r="P7803" s="12">
        <f t="shared" si="1099"/>
        <v>612.0253348473417</v>
      </c>
      <c r="Q7803">
        <f t="shared" si="1100"/>
        <v>0</v>
      </c>
      <c r="R7803">
        <f>$D$2*tarifas!$D$12/24</f>
        <v>1.4541666666666666</v>
      </c>
      <c r="S7803" t="e">
        <f>VLOOKUP(E7803&amp;" "&amp;F7803,tarifas!$A$13:$D$20,4,FALSE)*P7803</f>
        <v>#N/A</v>
      </c>
      <c r="T7803">
        <f>IF(F7803="COD1",tarifas!$D$11*(SUMIFS($P$11:$P$8770,$F$11:$F$8770,"=COD1",$B$11:$B$8770,"="&amp;B7803)/COUNTIFS($F$11:$F$8770,"=COD1",$B$11:$B$8770,"="&amp;B7803))/COUNTIFS($A$11:$A$8770,"="&amp;A7803,$F$11:$F$8770,"=COD1"),0)</f>
        <v>0</v>
      </c>
      <c r="U7803" t="e">
        <f>(VLOOKUP(F7803,tarifas!$C$7:$D$10,2,FALSE)+tarifas!$D$21)*datos!P7803</f>
        <v>#N/A</v>
      </c>
      <c r="V7803" t="e">
        <f t="shared" si="1101"/>
        <v>#N/A</v>
      </c>
      <c r="W7803">
        <f t="shared" si="1102"/>
        <v>0</v>
      </c>
    </row>
    <row r="7804" spans="1:23" x14ac:dyDescent="0.25">
      <c r="A7804">
        <f t="shared" si="1095"/>
        <v>320</v>
      </c>
      <c r="B7804">
        <f t="shared" si="1096"/>
        <v>11</v>
      </c>
      <c r="C7804" s="1">
        <f t="shared" si="1103"/>
        <v>41964.708333314433</v>
      </c>
      <c r="D7804" s="7">
        <v>0</v>
      </c>
      <c r="E7804" s="7"/>
      <c r="G7804">
        <v>54.87</v>
      </c>
      <c r="H7804" s="12">
        <v>565.03643909778793</v>
      </c>
      <c r="I7804" s="13">
        <f>$D$2*tarifas!$D$12/24</f>
        <v>1.4541666666666666</v>
      </c>
      <c r="J7804" s="13" t="e">
        <f>VLOOKUP(E7804&amp;" "&amp;F7804,tarifas!$A$13:$D$20,4,FALSE)*H7804</f>
        <v>#N/A</v>
      </c>
      <c r="K7804" s="13">
        <f>IF(F7804="COD1",tarifas!$D$11*(SUMIFS($H$11:$H$8770,$F$11:$F$8770,"=COD1",$B$11:$B$8770,"="&amp;B7804)/COUNTIFS($F$11:$F$8770,"=COD1",$B$11:$B$8770,"="&amp;B7804))/COUNTIFS($A$11:$A$8770,"="&amp;A7804,$F$11:$F$8770,"=COD1"),0)</f>
        <v>0</v>
      </c>
      <c r="L7804" s="13" t="e">
        <f>(VLOOKUP(F7804,tarifas!$C$7:$D$10,2,FALSE)+tarifas!$D$21)*datos!H7804</f>
        <v>#N/A</v>
      </c>
      <c r="M7804">
        <v>0</v>
      </c>
      <c r="N7804" s="13" t="e">
        <f t="shared" si="1097"/>
        <v>#N/A</v>
      </c>
      <c r="O7804">
        <f t="shared" si="1098"/>
        <v>0</v>
      </c>
      <c r="P7804" s="12">
        <f t="shared" si="1099"/>
        <v>565.03643909778793</v>
      </c>
      <c r="Q7804">
        <f t="shared" si="1100"/>
        <v>0</v>
      </c>
      <c r="R7804">
        <f>$D$2*tarifas!$D$12/24</f>
        <v>1.4541666666666666</v>
      </c>
      <c r="S7804" t="e">
        <f>VLOOKUP(E7804&amp;" "&amp;F7804,tarifas!$A$13:$D$20,4,FALSE)*P7804</f>
        <v>#N/A</v>
      </c>
      <c r="T7804">
        <f>IF(F7804="COD1",tarifas!$D$11*(SUMIFS($P$11:$P$8770,$F$11:$F$8770,"=COD1",$B$11:$B$8770,"="&amp;B7804)/COUNTIFS($F$11:$F$8770,"=COD1",$B$11:$B$8770,"="&amp;B7804))/COUNTIFS($A$11:$A$8770,"="&amp;A7804,$F$11:$F$8770,"=COD1"),0)</f>
        <v>0</v>
      </c>
      <c r="U7804" t="e">
        <f>(VLOOKUP(F7804,tarifas!$C$7:$D$10,2,FALSE)+tarifas!$D$21)*datos!P7804</f>
        <v>#N/A</v>
      </c>
      <c r="V7804" t="e">
        <f t="shared" si="1101"/>
        <v>#N/A</v>
      </c>
      <c r="W7804">
        <f t="shared" si="1102"/>
        <v>0</v>
      </c>
    </row>
    <row r="7805" spans="1:23" x14ac:dyDescent="0.25">
      <c r="A7805">
        <f t="shared" si="1095"/>
        <v>320</v>
      </c>
      <c r="B7805">
        <f t="shared" si="1096"/>
        <v>11</v>
      </c>
      <c r="C7805" s="1">
        <f t="shared" si="1103"/>
        <v>41964.749999981097</v>
      </c>
      <c r="D7805" s="7">
        <v>0</v>
      </c>
      <c r="E7805" s="7"/>
      <c r="G7805">
        <v>55.37</v>
      </c>
      <c r="H7805" s="12">
        <v>465.91433247766156</v>
      </c>
      <c r="I7805" s="13">
        <f>$D$2*tarifas!$D$12/24</f>
        <v>1.4541666666666666</v>
      </c>
      <c r="J7805" s="13" t="e">
        <f>VLOOKUP(E7805&amp;" "&amp;F7805,tarifas!$A$13:$D$20,4,FALSE)*H7805</f>
        <v>#N/A</v>
      </c>
      <c r="K7805" s="13">
        <f>IF(F7805="COD1",tarifas!$D$11*(SUMIFS($H$11:$H$8770,$F$11:$F$8770,"=COD1",$B$11:$B$8770,"="&amp;B7805)/COUNTIFS($F$11:$F$8770,"=COD1",$B$11:$B$8770,"="&amp;B7805))/COUNTIFS($A$11:$A$8770,"="&amp;A7805,$F$11:$F$8770,"=COD1"),0)</f>
        <v>0</v>
      </c>
      <c r="L7805" s="13" t="e">
        <f>(VLOOKUP(F7805,tarifas!$C$7:$D$10,2,FALSE)+tarifas!$D$21)*datos!H7805</f>
        <v>#N/A</v>
      </c>
      <c r="M7805">
        <v>0</v>
      </c>
      <c r="N7805" s="13" t="e">
        <f t="shared" si="1097"/>
        <v>#N/A</v>
      </c>
      <c r="O7805">
        <f t="shared" si="1098"/>
        <v>0</v>
      </c>
      <c r="P7805" s="12">
        <f t="shared" si="1099"/>
        <v>465.91433247766156</v>
      </c>
      <c r="Q7805">
        <f t="shared" si="1100"/>
        <v>0</v>
      </c>
      <c r="R7805">
        <f>$D$2*tarifas!$D$12/24</f>
        <v>1.4541666666666666</v>
      </c>
      <c r="S7805" t="e">
        <f>VLOOKUP(E7805&amp;" "&amp;F7805,tarifas!$A$13:$D$20,4,FALSE)*P7805</f>
        <v>#N/A</v>
      </c>
      <c r="T7805">
        <f>IF(F7805="COD1",tarifas!$D$11*(SUMIFS($P$11:$P$8770,$F$11:$F$8770,"=COD1",$B$11:$B$8770,"="&amp;B7805)/COUNTIFS($F$11:$F$8770,"=COD1",$B$11:$B$8770,"="&amp;B7805))/COUNTIFS($A$11:$A$8770,"="&amp;A7805,$F$11:$F$8770,"=COD1"),0)</f>
        <v>0</v>
      </c>
      <c r="U7805" t="e">
        <f>(VLOOKUP(F7805,tarifas!$C$7:$D$10,2,FALSE)+tarifas!$D$21)*datos!P7805</f>
        <v>#N/A</v>
      </c>
      <c r="V7805" t="e">
        <f t="shared" si="1101"/>
        <v>#N/A</v>
      </c>
      <c r="W7805">
        <f t="shared" si="1102"/>
        <v>0</v>
      </c>
    </row>
    <row r="7806" spans="1:23" x14ac:dyDescent="0.25">
      <c r="A7806">
        <f t="shared" si="1095"/>
        <v>320</v>
      </c>
      <c r="B7806">
        <f t="shared" si="1096"/>
        <v>11</v>
      </c>
      <c r="C7806" s="1">
        <f t="shared" si="1103"/>
        <v>41964.791666647761</v>
      </c>
      <c r="D7806" s="7">
        <v>0</v>
      </c>
      <c r="E7806" s="7"/>
      <c r="G7806">
        <v>55.97</v>
      </c>
      <c r="H7806" s="12">
        <v>352.69034830654107</v>
      </c>
      <c r="I7806" s="13">
        <f>$D$2*tarifas!$D$12/24</f>
        <v>1.4541666666666666</v>
      </c>
      <c r="J7806" s="13" t="e">
        <f>VLOOKUP(E7806&amp;" "&amp;F7806,tarifas!$A$13:$D$20,4,FALSE)*H7806</f>
        <v>#N/A</v>
      </c>
      <c r="K7806" s="13">
        <f>IF(F7806="COD1",tarifas!$D$11*(SUMIFS($H$11:$H$8770,$F$11:$F$8770,"=COD1",$B$11:$B$8770,"="&amp;B7806)/COUNTIFS($F$11:$F$8770,"=COD1",$B$11:$B$8770,"="&amp;B7806))/COUNTIFS($A$11:$A$8770,"="&amp;A7806,$F$11:$F$8770,"=COD1"),0)</f>
        <v>0</v>
      </c>
      <c r="L7806" s="13" t="e">
        <f>(VLOOKUP(F7806,tarifas!$C$7:$D$10,2,FALSE)+tarifas!$D$21)*datos!H7806</f>
        <v>#N/A</v>
      </c>
      <c r="M7806">
        <v>0</v>
      </c>
      <c r="N7806" s="13" t="e">
        <f t="shared" si="1097"/>
        <v>#N/A</v>
      </c>
      <c r="O7806">
        <f t="shared" si="1098"/>
        <v>0</v>
      </c>
      <c r="P7806" s="12">
        <f t="shared" si="1099"/>
        <v>352.69034830654107</v>
      </c>
      <c r="Q7806">
        <f t="shared" si="1100"/>
        <v>0</v>
      </c>
      <c r="R7806">
        <f>$D$2*tarifas!$D$12/24</f>
        <v>1.4541666666666666</v>
      </c>
      <c r="S7806" t="e">
        <f>VLOOKUP(E7806&amp;" "&amp;F7806,tarifas!$A$13:$D$20,4,FALSE)*P7806</f>
        <v>#N/A</v>
      </c>
      <c r="T7806">
        <f>IF(F7806="COD1",tarifas!$D$11*(SUMIFS($P$11:$P$8770,$F$11:$F$8770,"=COD1",$B$11:$B$8770,"="&amp;B7806)/COUNTIFS($F$11:$F$8770,"=COD1",$B$11:$B$8770,"="&amp;B7806))/COUNTIFS($A$11:$A$8770,"="&amp;A7806,$F$11:$F$8770,"=COD1"),0)</f>
        <v>0</v>
      </c>
      <c r="U7806" t="e">
        <f>(VLOOKUP(F7806,tarifas!$C$7:$D$10,2,FALSE)+tarifas!$D$21)*datos!P7806</f>
        <v>#N/A</v>
      </c>
      <c r="V7806" t="e">
        <f t="shared" si="1101"/>
        <v>#N/A</v>
      </c>
      <c r="W7806">
        <f t="shared" si="1102"/>
        <v>0</v>
      </c>
    </row>
    <row r="7807" spans="1:23" x14ac:dyDescent="0.25">
      <c r="A7807">
        <f t="shared" si="1095"/>
        <v>320</v>
      </c>
      <c r="B7807">
        <f t="shared" si="1096"/>
        <v>11</v>
      </c>
      <c r="C7807" s="1">
        <f t="shared" si="1103"/>
        <v>41964.833333314426</v>
      </c>
      <c r="D7807" s="7">
        <v>0</v>
      </c>
      <c r="E7807" s="7"/>
      <c r="G7807">
        <v>54.87</v>
      </c>
      <c r="H7807" s="12">
        <v>262.22047046547357</v>
      </c>
      <c r="I7807" s="13">
        <f>$D$2*tarifas!$D$12/24</f>
        <v>1.4541666666666666</v>
      </c>
      <c r="J7807" s="13" t="e">
        <f>VLOOKUP(E7807&amp;" "&amp;F7807,tarifas!$A$13:$D$20,4,FALSE)*H7807</f>
        <v>#N/A</v>
      </c>
      <c r="K7807" s="13">
        <f>IF(F7807="COD1",tarifas!$D$11*(SUMIFS($H$11:$H$8770,$F$11:$F$8770,"=COD1",$B$11:$B$8770,"="&amp;B7807)/COUNTIFS($F$11:$F$8770,"=COD1",$B$11:$B$8770,"="&amp;B7807))/COUNTIFS($A$11:$A$8770,"="&amp;A7807,$F$11:$F$8770,"=COD1"),0)</f>
        <v>0</v>
      </c>
      <c r="L7807" s="13" t="e">
        <f>(VLOOKUP(F7807,tarifas!$C$7:$D$10,2,FALSE)+tarifas!$D$21)*datos!H7807</f>
        <v>#N/A</v>
      </c>
      <c r="M7807">
        <v>0</v>
      </c>
      <c r="N7807" s="13" t="e">
        <f t="shared" si="1097"/>
        <v>#N/A</v>
      </c>
      <c r="O7807">
        <f t="shared" si="1098"/>
        <v>0</v>
      </c>
      <c r="P7807" s="12">
        <f t="shared" si="1099"/>
        <v>262.22047046547357</v>
      </c>
      <c r="Q7807">
        <f t="shared" si="1100"/>
        <v>0</v>
      </c>
      <c r="R7807">
        <f>$D$2*tarifas!$D$12/24</f>
        <v>1.4541666666666666</v>
      </c>
      <c r="S7807" t="e">
        <f>VLOOKUP(E7807&amp;" "&amp;F7807,tarifas!$A$13:$D$20,4,FALSE)*P7807</f>
        <v>#N/A</v>
      </c>
      <c r="T7807">
        <f>IF(F7807="COD1",tarifas!$D$11*(SUMIFS($P$11:$P$8770,$F$11:$F$8770,"=COD1",$B$11:$B$8770,"="&amp;B7807)/COUNTIFS($F$11:$F$8770,"=COD1",$B$11:$B$8770,"="&amp;B7807))/COUNTIFS($A$11:$A$8770,"="&amp;A7807,$F$11:$F$8770,"=COD1"),0)</f>
        <v>0</v>
      </c>
      <c r="U7807" t="e">
        <f>(VLOOKUP(F7807,tarifas!$C$7:$D$10,2,FALSE)+tarifas!$D$21)*datos!P7807</f>
        <v>#N/A</v>
      </c>
      <c r="V7807" t="e">
        <f t="shared" si="1101"/>
        <v>#N/A</v>
      </c>
      <c r="W7807">
        <f t="shared" si="1102"/>
        <v>0</v>
      </c>
    </row>
    <row r="7808" spans="1:23" x14ac:dyDescent="0.25">
      <c r="A7808">
        <f t="shared" si="1095"/>
        <v>320</v>
      </c>
      <c r="B7808">
        <f t="shared" si="1096"/>
        <v>11</v>
      </c>
      <c r="C7808" s="1">
        <f t="shared" si="1103"/>
        <v>41964.87499998109</v>
      </c>
      <c r="D7808" s="7">
        <v>0</v>
      </c>
      <c r="E7808" s="7"/>
      <c r="G7808">
        <v>53.1</v>
      </c>
      <c r="H7808" s="12">
        <v>236.75847562846647</v>
      </c>
      <c r="I7808" s="13">
        <f>$D$2*tarifas!$D$12/24</f>
        <v>1.4541666666666666</v>
      </c>
      <c r="J7808" s="13" t="e">
        <f>VLOOKUP(E7808&amp;" "&amp;F7808,tarifas!$A$13:$D$20,4,FALSE)*H7808</f>
        <v>#N/A</v>
      </c>
      <c r="K7808" s="13">
        <f>IF(F7808="COD1",tarifas!$D$11*(SUMIFS($H$11:$H$8770,$F$11:$F$8770,"=COD1",$B$11:$B$8770,"="&amp;B7808)/COUNTIFS($F$11:$F$8770,"=COD1",$B$11:$B$8770,"="&amp;B7808))/COUNTIFS($A$11:$A$8770,"="&amp;A7808,$F$11:$F$8770,"=COD1"),0)</f>
        <v>0</v>
      </c>
      <c r="L7808" s="13" t="e">
        <f>(VLOOKUP(F7808,tarifas!$C$7:$D$10,2,FALSE)+tarifas!$D$21)*datos!H7808</f>
        <v>#N/A</v>
      </c>
      <c r="M7808">
        <v>0</v>
      </c>
      <c r="N7808" s="13" t="e">
        <f t="shared" si="1097"/>
        <v>#N/A</v>
      </c>
      <c r="O7808">
        <f t="shared" si="1098"/>
        <v>0</v>
      </c>
      <c r="P7808" s="12">
        <f t="shared" si="1099"/>
        <v>236.75847562846647</v>
      </c>
      <c r="Q7808">
        <f t="shared" si="1100"/>
        <v>0</v>
      </c>
      <c r="R7808">
        <f>$D$2*tarifas!$D$12/24</f>
        <v>1.4541666666666666</v>
      </c>
      <c r="S7808" t="e">
        <f>VLOOKUP(E7808&amp;" "&amp;F7808,tarifas!$A$13:$D$20,4,FALSE)*P7808</f>
        <v>#N/A</v>
      </c>
      <c r="T7808">
        <f>IF(F7808="COD1",tarifas!$D$11*(SUMIFS($P$11:$P$8770,$F$11:$F$8770,"=COD1",$B$11:$B$8770,"="&amp;B7808)/COUNTIFS($F$11:$F$8770,"=COD1",$B$11:$B$8770,"="&amp;B7808))/COUNTIFS($A$11:$A$8770,"="&amp;A7808,$F$11:$F$8770,"=COD1"),0)</f>
        <v>0</v>
      </c>
      <c r="U7808" t="e">
        <f>(VLOOKUP(F7808,tarifas!$C$7:$D$10,2,FALSE)+tarifas!$D$21)*datos!P7808</f>
        <v>#N/A</v>
      </c>
      <c r="V7808" t="e">
        <f t="shared" si="1101"/>
        <v>#N/A</v>
      </c>
      <c r="W7808">
        <f t="shared" si="1102"/>
        <v>0</v>
      </c>
    </row>
    <row r="7809" spans="1:23" x14ac:dyDescent="0.25">
      <c r="A7809">
        <f t="shared" si="1095"/>
        <v>320</v>
      </c>
      <c r="B7809">
        <f t="shared" si="1096"/>
        <v>11</v>
      </c>
      <c r="C7809" s="1">
        <f t="shared" si="1103"/>
        <v>41964.916666647754</v>
      </c>
      <c r="D7809" s="7">
        <v>0</v>
      </c>
      <c r="E7809" s="7"/>
      <c r="G7809">
        <v>52.32</v>
      </c>
      <c r="H7809" s="12">
        <v>229.60498107669696</v>
      </c>
      <c r="I7809" s="13">
        <f>$D$2*tarifas!$D$12/24</f>
        <v>1.4541666666666666</v>
      </c>
      <c r="J7809" s="13" t="e">
        <f>VLOOKUP(E7809&amp;" "&amp;F7809,tarifas!$A$13:$D$20,4,FALSE)*H7809</f>
        <v>#N/A</v>
      </c>
      <c r="K7809" s="13">
        <f>IF(F7809="COD1",tarifas!$D$11*(SUMIFS($H$11:$H$8770,$F$11:$F$8770,"=COD1",$B$11:$B$8770,"="&amp;B7809)/COUNTIFS($F$11:$F$8770,"=COD1",$B$11:$B$8770,"="&amp;B7809))/COUNTIFS($A$11:$A$8770,"="&amp;A7809,$F$11:$F$8770,"=COD1"),0)</f>
        <v>0</v>
      </c>
      <c r="L7809" s="13" t="e">
        <f>(VLOOKUP(F7809,tarifas!$C$7:$D$10,2,FALSE)+tarifas!$D$21)*datos!H7809</f>
        <v>#N/A</v>
      </c>
      <c r="M7809">
        <v>0</v>
      </c>
      <c r="N7809" s="13" t="e">
        <f t="shared" si="1097"/>
        <v>#N/A</v>
      </c>
      <c r="O7809">
        <f t="shared" si="1098"/>
        <v>0</v>
      </c>
      <c r="P7809" s="12">
        <f t="shared" si="1099"/>
        <v>229.60498107669696</v>
      </c>
      <c r="Q7809">
        <f t="shared" si="1100"/>
        <v>0</v>
      </c>
      <c r="R7809">
        <f>$D$2*tarifas!$D$12/24</f>
        <v>1.4541666666666666</v>
      </c>
      <c r="S7809" t="e">
        <f>VLOOKUP(E7809&amp;" "&amp;F7809,tarifas!$A$13:$D$20,4,FALSE)*P7809</f>
        <v>#N/A</v>
      </c>
      <c r="T7809">
        <f>IF(F7809="COD1",tarifas!$D$11*(SUMIFS($P$11:$P$8770,$F$11:$F$8770,"=COD1",$B$11:$B$8770,"="&amp;B7809)/COUNTIFS($F$11:$F$8770,"=COD1",$B$11:$B$8770,"="&amp;B7809))/COUNTIFS($A$11:$A$8770,"="&amp;A7809,$F$11:$F$8770,"=COD1"),0)</f>
        <v>0</v>
      </c>
      <c r="U7809" t="e">
        <f>(VLOOKUP(F7809,tarifas!$C$7:$D$10,2,FALSE)+tarifas!$D$21)*datos!P7809</f>
        <v>#N/A</v>
      </c>
      <c r="V7809" t="e">
        <f t="shared" si="1101"/>
        <v>#N/A</v>
      </c>
      <c r="W7809">
        <f t="shared" si="1102"/>
        <v>0</v>
      </c>
    </row>
    <row r="7810" spans="1:23" x14ac:dyDescent="0.25">
      <c r="A7810">
        <f t="shared" si="1095"/>
        <v>320</v>
      </c>
      <c r="B7810">
        <f t="shared" si="1096"/>
        <v>11</v>
      </c>
      <c r="C7810" s="1">
        <f t="shared" si="1103"/>
        <v>41964.958333314418</v>
      </c>
      <c r="D7810" s="7">
        <v>0</v>
      </c>
      <c r="E7810" s="7"/>
      <c r="G7810">
        <v>46.54</v>
      </c>
      <c r="H7810" s="12">
        <v>227.37168733095402</v>
      </c>
      <c r="I7810" s="13">
        <f>$D$2*tarifas!$D$12/24</f>
        <v>1.4541666666666666</v>
      </c>
      <c r="J7810" s="13" t="e">
        <f>VLOOKUP(E7810&amp;" "&amp;F7810,tarifas!$A$13:$D$20,4,FALSE)*H7810</f>
        <v>#N/A</v>
      </c>
      <c r="K7810" s="13">
        <f>IF(F7810="COD1",tarifas!$D$11*(SUMIFS($H$11:$H$8770,$F$11:$F$8770,"=COD1",$B$11:$B$8770,"="&amp;B7810)/COUNTIFS($F$11:$F$8770,"=COD1",$B$11:$B$8770,"="&amp;B7810))/COUNTIFS($A$11:$A$8770,"="&amp;A7810,$F$11:$F$8770,"=COD1"),0)</f>
        <v>0</v>
      </c>
      <c r="L7810" s="13" t="e">
        <f>(VLOOKUP(F7810,tarifas!$C$7:$D$10,2,FALSE)+tarifas!$D$21)*datos!H7810</f>
        <v>#N/A</v>
      </c>
      <c r="M7810">
        <v>0</v>
      </c>
      <c r="N7810" s="13" t="e">
        <f t="shared" si="1097"/>
        <v>#N/A</v>
      </c>
      <c r="O7810">
        <f t="shared" si="1098"/>
        <v>0</v>
      </c>
      <c r="P7810" s="12">
        <f t="shared" si="1099"/>
        <v>227.37168733095402</v>
      </c>
      <c r="Q7810">
        <f t="shared" si="1100"/>
        <v>0</v>
      </c>
      <c r="R7810">
        <f>$D$2*tarifas!$D$12/24</f>
        <v>1.4541666666666666</v>
      </c>
      <c r="S7810" t="e">
        <f>VLOOKUP(E7810&amp;" "&amp;F7810,tarifas!$A$13:$D$20,4,FALSE)*P7810</f>
        <v>#N/A</v>
      </c>
      <c r="T7810">
        <f>IF(F7810="COD1",tarifas!$D$11*(SUMIFS($P$11:$P$8770,$F$11:$F$8770,"=COD1",$B$11:$B$8770,"="&amp;B7810)/COUNTIFS($F$11:$F$8770,"=COD1",$B$11:$B$8770,"="&amp;B7810))/COUNTIFS($A$11:$A$8770,"="&amp;A7810,$F$11:$F$8770,"=COD1"),0)</f>
        <v>0</v>
      </c>
      <c r="U7810" t="e">
        <f>(VLOOKUP(F7810,tarifas!$C$7:$D$10,2,FALSE)+tarifas!$D$21)*datos!P7810</f>
        <v>#N/A</v>
      </c>
      <c r="V7810" t="e">
        <f t="shared" si="1101"/>
        <v>#N/A</v>
      </c>
      <c r="W7810">
        <f t="shared" si="1102"/>
        <v>0</v>
      </c>
    </row>
    <row r="7811" spans="1:23" x14ac:dyDescent="0.25">
      <c r="A7811">
        <f t="shared" si="1095"/>
        <v>321</v>
      </c>
      <c r="B7811">
        <f t="shared" si="1096"/>
        <v>11</v>
      </c>
      <c r="C7811" s="1">
        <f t="shared" si="1103"/>
        <v>41964.999999981083</v>
      </c>
      <c r="D7811" s="7">
        <v>0</v>
      </c>
      <c r="E7811" s="7"/>
      <c r="G7811">
        <v>45.6</v>
      </c>
      <c r="H7811" s="12">
        <v>225.40571382432091</v>
      </c>
      <c r="I7811" s="13">
        <f>$D$2*tarifas!$D$12/24</f>
        <v>1.4541666666666666</v>
      </c>
      <c r="J7811" s="13" t="e">
        <f>VLOOKUP(E7811&amp;" "&amp;F7811,tarifas!$A$13:$D$20,4,FALSE)*H7811</f>
        <v>#N/A</v>
      </c>
      <c r="K7811" s="13">
        <f>IF(F7811="COD1",tarifas!$D$11*(SUMIFS($H$11:$H$8770,$F$11:$F$8770,"=COD1",$B$11:$B$8770,"="&amp;B7811)/COUNTIFS($F$11:$F$8770,"=COD1",$B$11:$B$8770,"="&amp;B7811))/COUNTIFS($A$11:$A$8770,"="&amp;A7811,$F$11:$F$8770,"=COD1"),0)</f>
        <v>0</v>
      </c>
      <c r="L7811" s="13" t="e">
        <f>(VLOOKUP(F7811,tarifas!$C$7:$D$10,2,FALSE)+tarifas!$D$21)*datos!H7811</f>
        <v>#N/A</v>
      </c>
      <c r="M7811">
        <v>0</v>
      </c>
      <c r="N7811" s="13" t="e">
        <f t="shared" si="1097"/>
        <v>#N/A</v>
      </c>
      <c r="O7811">
        <f t="shared" si="1098"/>
        <v>0</v>
      </c>
      <c r="P7811" s="12">
        <f t="shared" si="1099"/>
        <v>225.40571382432091</v>
      </c>
      <c r="Q7811">
        <f t="shared" si="1100"/>
        <v>0</v>
      </c>
      <c r="R7811">
        <f>$D$2*tarifas!$D$12/24</f>
        <v>1.4541666666666666</v>
      </c>
      <c r="S7811" t="e">
        <f>VLOOKUP(E7811&amp;" "&amp;F7811,tarifas!$A$13:$D$20,4,FALSE)*P7811</f>
        <v>#N/A</v>
      </c>
      <c r="T7811">
        <f>IF(F7811="COD1",tarifas!$D$11*(SUMIFS($P$11:$P$8770,$F$11:$F$8770,"=COD1",$B$11:$B$8770,"="&amp;B7811)/COUNTIFS($F$11:$F$8770,"=COD1",$B$11:$B$8770,"="&amp;B7811))/COUNTIFS($A$11:$A$8770,"="&amp;A7811,$F$11:$F$8770,"=COD1"),0)</f>
        <v>0</v>
      </c>
      <c r="U7811" t="e">
        <f>(VLOOKUP(F7811,tarifas!$C$7:$D$10,2,FALSE)+tarifas!$D$21)*datos!P7811</f>
        <v>#N/A</v>
      </c>
      <c r="V7811" t="e">
        <f t="shared" si="1101"/>
        <v>#N/A</v>
      </c>
      <c r="W7811">
        <f t="shared" si="1102"/>
        <v>0</v>
      </c>
    </row>
    <row r="7812" spans="1:23" x14ac:dyDescent="0.25">
      <c r="A7812">
        <f t="shared" si="1095"/>
        <v>321</v>
      </c>
      <c r="B7812">
        <f t="shared" si="1096"/>
        <v>11</v>
      </c>
      <c r="C7812" s="1">
        <f t="shared" si="1103"/>
        <v>41965.041666647747</v>
      </c>
      <c r="D7812" s="7">
        <v>0</v>
      </c>
      <c r="E7812" s="7"/>
      <c r="G7812">
        <v>42.35</v>
      </c>
      <c r="H7812" s="12">
        <v>222.85286405921232</v>
      </c>
      <c r="I7812" s="13">
        <f>$D$2*tarifas!$D$12/24</f>
        <v>1.4541666666666666</v>
      </c>
      <c r="J7812" s="13" t="e">
        <f>VLOOKUP(E7812&amp;" "&amp;F7812,tarifas!$A$13:$D$20,4,FALSE)*H7812</f>
        <v>#N/A</v>
      </c>
      <c r="K7812" s="13">
        <f>IF(F7812="COD1",tarifas!$D$11*(SUMIFS($H$11:$H$8770,$F$11:$F$8770,"=COD1",$B$11:$B$8770,"="&amp;B7812)/COUNTIFS($F$11:$F$8770,"=COD1",$B$11:$B$8770,"="&amp;B7812))/COUNTIFS($A$11:$A$8770,"="&amp;A7812,$F$11:$F$8770,"=COD1"),0)</f>
        <v>0</v>
      </c>
      <c r="L7812" s="13" t="e">
        <f>(VLOOKUP(F7812,tarifas!$C$7:$D$10,2,FALSE)+tarifas!$D$21)*datos!H7812</f>
        <v>#N/A</v>
      </c>
      <c r="M7812">
        <v>0</v>
      </c>
      <c r="N7812" s="13" t="e">
        <f t="shared" si="1097"/>
        <v>#N/A</v>
      </c>
      <c r="O7812">
        <f t="shared" si="1098"/>
        <v>0</v>
      </c>
      <c r="P7812" s="12">
        <f t="shared" si="1099"/>
        <v>222.85286405921232</v>
      </c>
      <c r="Q7812">
        <f t="shared" si="1100"/>
        <v>0</v>
      </c>
      <c r="R7812">
        <f>$D$2*tarifas!$D$12/24</f>
        <v>1.4541666666666666</v>
      </c>
      <c r="S7812" t="e">
        <f>VLOOKUP(E7812&amp;" "&amp;F7812,tarifas!$A$13:$D$20,4,FALSE)*P7812</f>
        <v>#N/A</v>
      </c>
      <c r="T7812">
        <f>IF(F7812="COD1",tarifas!$D$11*(SUMIFS($P$11:$P$8770,$F$11:$F$8770,"=COD1",$B$11:$B$8770,"="&amp;B7812)/COUNTIFS($F$11:$F$8770,"=COD1",$B$11:$B$8770,"="&amp;B7812))/COUNTIFS($A$11:$A$8770,"="&amp;A7812,$F$11:$F$8770,"=COD1"),0)</f>
        <v>0</v>
      </c>
      <c r="U7812" t="e">
        <f>(VLOOKUP(F7812,tarifas!$C$7:$D$10,2,FALSE)+tarifas!$D$21)*datos!P7812</f>
        <v>#N/A</v>
      </c>
      <c r="V7812" t="e">
        <f t="shared" si="1101"/>
        <v>#N/A</v>
      </c>
      <c r="W7812">
        <f t="shared" si="1102"/>
        <v>0</v>
      </c>
    </row>
    <row r="7813" spans="1:23" x14ac:dyDescent="0.25">
      <c r="A7813">
        <f t="shared" si="1095"/>
        <v>321</v>
      </c>
      <c r="B7813">
        <f t="shared" si="1096"/>
        <v>11</v>
      </c>
      <c r="C7813" s="1">
        <f t="shared" si="1103"/>
        <v>41965.083333314411</v>
      </c>
      <c r="D7813" s="7">
        <v>0</v>
      </c>
      <c r="E7813" s="7"/>
      <c r="G7813">
        <v>41.26</v>
      </c>
      <c r="H7813" s="12">
        <v>221.74423401986959</v>
      </c>
      <c r="I7813" s="13">
        <f>$D$2*tarifas!$D$12/24</f>
        <v>1.4541666666666666</v>
      </c>
      <c r="J7813" s="13" t="e">
        <f>VLOOKUP(E7813&amp;" "&amp;F7813,tarifas!$A$13:$D$20,4,FALSE)*H7813</f>
        <v>#N/A</v>
      </c>
      <c r="K7813" s="13">
        <f>IF(F7813="COD1",tarifas!$D$11*(SUMIFS($H$11:$H$8770,$F$11:$F$8770,"=COD1",$B$11:$B$8770,"="&amp;B7813)/COUNTIFS($F$11:$F$8770,"=COD1",$B$11:$B$8770,"="&amp;B7813))/COUNTIFS($A$11:$A$8770,"="&amp;A7813,$F$11:$F$8770,"=COD1"),0)</f>
        <v>0</v>
      </c>
      <c r="L7813" s="13" t="e">
        <f>(VLOOKUP(F7813,tarifas!$C$7:$D$10,2,FALSE)+tarifas!$D$21)*datos!H7813</f>
        <v>#N/A</v>
      </c>
      <c r="M7813">
        <v>0</v>
      </c>
      <c r="N7813" s="13" t="e">
        <f t="shared" si="1097"/>
        <v>#N/A</v>
      </c>
      <c r="O7813">
        <f t="shared" si="1098"/>
        <v>0</v>
      </c>
      <c r="P7813" s="12">
        <f t="shared" si="1099"/>
        <v>221.74423401986959</v>
      </c>
      <c r="Q7813">
        <f t="shared" si="1100"/>
        <v>0</v>
      </c>
      <c r="R7813">
        <f>$D$2*tarifas!$D$12/24</f>
        <v>1.4541666666666666</v>
      </c>
      <c r="S7813" t="e">
        <f>VLOOKUP(E7813&amp;" "&amp;F7813,tarifas!$A$13:$D$20,4,FALSE)*P7813</f>
        <v>#N/A</v>
      </c>
      <c r="T7813">
        <f>IF(F7813="COD1",tarifas!$D$11*(SUMIFS($P$11:$P$8770,$F$11:$F$8770,"=COD1",$B$11:$B$8770,"="&amp;B7813)/COUNTIFS($F$11:$F$8770,"=COD1",$B$11:$B$8770,"="&amp;B7813))/COUNTIFS($A$11:$A$8770,"="&amp;A7813,$F$11:$F$8770,"=COD1"),0)</f>
        <v>0</v>
      </c>
      <c r="U7813" t="e">
        <f>(VLOOKUP(F7813,tarifas!$C$7:$D$10,2,FALSE)+tarifas!$D$21)*datos!P7813</f>
        <v>#N/A</v>
      </c>
      <c r="V7813" t="e">
        <f t="shared" si="1101"/>
        <v>#N/A</v>
      </c>
      <c r="W7813">
        <f t="shared" si="1102"/>
        <v>0</v>
      </c>
    </row>
    <row r="7814" spans="1:23" x14ac:dyDescent="0.25">
      <c r="A7814">
        <f t="shared" si="1095"/>
        <v>321</v>
      </c>
      <c r="B7814">
        <f t="shared" si="1096"/>
        <v>11</v>
      </c>
      <c r="C7814" s="1">
        <f t="shared" si="1103"/>
        <v>41965.124999981075</v>
      </c>
      <c r="D7814" s="7">
        <v>0</v>
      </c>
      <c r="E7814" s="7"/>
      <c r="G7814">
        <v>41.26</v>
      </c>
      <c r="H7814" s="12">
        <v>218.62422175754784</v>
      </c>
      <c r="I7814" s="13">
        <f>$D$2*tarifas!$D$12/24</f>
        <v>1.4541666666666666</v>
      </c>
      <c r="J7814" s="13" t="e">
        <f>VLOOKUP(E7814&amp;" "&amp;F7814,tarifas!$A$13:$D$20,4,FALSE)*H7814</f>
        <v>#N/A</v>
      </c>
      <c r="K7814" s="13">
        <f>IF(F7814="COD1",tarifas!$D$11*(SUMIFS($H$11:$H$8770,$F$11:$F$8770,"=COD1",$B$11:$B$8770,"="&amp;B7814)/COUNTIFS($F$11:$F$8770,"=COD1",$B$11:$B$8770,"="&amp;B7814))/COUNTIFS($A$11:$A$8770,"="&amp;A7814,$F$11:$F$8770,"=COD1"),0)</f>
        <v>0</v>
      </c>
      <c r="L7814" s="13" t="e">
        <f>(VLOOKUP(F7814,tarifas!$C$7:$D$10,2,FALSE)+tarifas!$D$21)*datos!H7814</f>
        <v>#N/A</v>
      </c>
      <c r="M7814">
        <v>0</v>
      </c>
      <c r="N7814" s="13" t="e">
        <f t="shared" si="1097"/>
        <v>#N/A</v>
      </c>
      <c r="O7814">
        <f t="shared" si="1098"/>
        <v>0</v>
      </c>
      <c r="P7814" s="12">
        <f t="shared" si="1099"/>
        <v>218.62422175754784</v>
      </c>
      <c r="Q7814">
        <f t="shared" si="1100"/>
        <v>0</v>
      </c>
      <c r="R7814">
        <f>$D$2*tarifas!$D$12/24</f>
        <v>1.4541666666666666</v>
      </c>
      <c r="S7814" t="e">
        <f>VLOOKUP(E7814&amp;" "&amp;F7814,tarifas!$A$13:$D$20,4,FALSE)*P7814</f>
        <v>#N/A</v>
      </c>
      <c r="T7814">
        <f>IF(F7814="COD1",tarifas!$D$11*(SUMIFS($P$11:$P$8770,$F$11:$F$8770,"=COD1",$B$11:$B$8770,"="&amp;B7814)/COUNTIFS($F$11:$F$8770,"=COD1",$B$11:$B$8770,"="&amp;B7814))/COUNTIFS($A$11:$A$8770,"="&amp;A7814,$F$11:$F$8770,"=COD1"),0)</f>
        <v>0</v>
      </c>
      <c r="U7814" t="e">
        <f>(VLOOKUP(F7814,tarifas!$C$7:$D$10,2,FALSE)+tarifas!$D$21)*datos!P7814</f>
        <v>#N/A</v>
      </c>
      <c r="V7814" t="e">
        <f t="shared" si="1101"/>
        <v>#N/A</v>
      </c>
      <c r="W7814">
        <f t="shared" si="1102"/>
        <v>0</v>
      </c>
    </row>
    <row r="7815" spans="1:23" x14ac:dyDescent="0.25">
      <c r="A7815">
        <f t="shared" si="1095"/>
        <v>321</v>
      </c>
      <c r="B7815">
        <f t="shared" si="1096"/>
        <v>11</v>
      </c>
      <c r="C7815" s="1">
        <f t="shared" si="1103"/>
        <v>41965.166666647739</v>
      </c>
      <c r="D7815" s="7">
        <v>0</v>
      </c>
      <c r="E7815" s="7"/>
      <c r="G7815">
        <v>41.21</v>
      </c>
      <c r="H7815" s="12">
        <v>217.90978068377242</v>
      </c>
      <c r="I7815" s="13">
        <f>$D$2*tarifas!$D$12/24</f>
        <v>1.4541666666666666</v>
      </c>
      <c r="J7815" s="13" t="e">
        <f>VLOOKUP(E7815&amp;" "&amp;F7815,tarifas!$A$13:$D$20,4,FALSE)*H7815</f>
        <v>#N/A</v>
      </c>
      <c r="K7815" s="13">
        <f>IF(F7815="COD1",tarifas!$D$11*(SUMIFS($H$11:$H$8770,$F$11:$F$8770,"=COD1",$B$11:$B$8770,"="&amp;B7815)/COUNTIFS($F$11:$F$8770,"=COD1",$B$11:$B$8770,"="&amp;B7815))/COUNTIFS($A$11:$A$8770,"="&amp;A7815,$F$11:$F$8770,"=COD1"),0)</f>
        <v>0</v>
      </c>
      <c r="L7815" s="13" t="e">
        <f>(VLOOKUP(F7815,tarifas!$C$7:$D$10,2,FALSE)+tarifas!$D$21)*datos!H7815</f>
        <v>#N/A</v>
      </c>
      <c r="M7815">
        <v>0</v>
      </c>
      <c r="N7815" s="13" t="e">
        <f t="shared" si="1097"/>
        <v>#N/A</v>
      </c>
      <c r="O7815">
        <f t="shared" si="1098"/>
        <v>0</v>
      </c>
      <c r="P7815" s="12">
        <f t="shared" si="1099"/>
        <v>217.90978068377242</v>
      </c>
      <c r="Q7815">
        <f t="shared" si="1100"/>
        <v>0</v>
      </c>
      <c r="R7815">
        <f>$D$2*tarifas!$D$12/24</f>
        <v>1.4541666666666666</v>
      </c>
      <c r="S7815" t="e">
        <f>VLOOKUP(E7815&amp;" "&amp;F7815,tarifas!$A$13:$D$20,4,FALSE)*P7815</f>
        <v>#N/A</v>
      </c>
      <c r="T7815">
        <f>IF(F7815="COD1",tarifas!$D$11*(SUMIFS($P$11:$P$8770,$F$11:$F$8770,"=COD1",$B$11:$B$8770,"="&amp;B7815)/COUNTIFS($F$11:$F$8770,"=COD1",$B$11:$B$8770,"="&amp;B7815))/COUNTIFS($A$11:$A$8770,"="&amp;A7815,$F$11:$F$8770,"=COD1"),0)</f>
        <v>0</v>
      </c>
      <c r="U7815" t="e">
        <f>(VLOOKUP(F7815,tarifas!$C$7:$D$10,2,FALSE)+tarifas!$D$21)*datos!P7815</f>
        <v>#N/A</v>
      </c>
      <c r="V7815" t="e">
        <f t="shared" si="1101"/>
        <v>#N/A</v>
      </c>
      <c r="W7815">
        <f t="shared" si="1102"/>
        <v>0</v>
      </c>
    </row>
    <row r="7816" spans="1:23" x14ac:dyDescent="0.25">
      <c r="A7816">
        <f t="shared" si="1095"/>
        <v>321</v>
      </c>
      <c r="B7816">
        <f t="shared" si="1096"/>
        <v>11</v>
      </c>
      <c r="C7816" s="1">
        <f t="shared" si="1103"/>
        <v>41965.208333314404</v>
      </c>
      <c r="D7816" s="7">
        <v>0</v>
      </c>
      <c r="E7816" s="7"/>
      <c r="G7816">
        <v>40.6</v>
      </c>
      <c r="H7816" s="12">
        <v>216.86692409063107</v>
      </c>
      <c r="I7816" s="13">
        <f>$D$2*tarifas!$D$12/24</f>
        <v>1.4541666666666666</v>
      </c>
      <c r="J7816" s="13" t="e">
        <f>VLOOKUP(E7816&amp;" "&amp;F7816,tarifas!$A$13:$D$20,4,FALSE)*H7816</f>
        <v>#N/A</v>
      </c>
      <c r="K7816" s="13">
        <f>IF(F7816="COD1",tarifas!$D$11*(SUMIFS($H$11:$H$8770,$F$11:$F$8770,"=COD1",$B$11:$B$8770,"="&amp;B7816)/COUNTIFS($F$11:$F$8770,"=COD1",$B$11:$B$8770,"="&amp;B7816))/COUNTIFS($A$11:$A$8770,"="&amp;A7816,$F$11:$F$8770,"=COD1"),0)</f>
        <v>0</v>
      </c>
      <c r="L7816" s="13" t="e">
        <f>(VLOOKUP(F7816,tarifas!$C$7:$D$10,2,FALSE)+tarifas!$D$21)*datos!H7816</f>
        <v>#N/A</v>
      </c>
      <c r="M7816">
        <v>0</v>
      </c>
      <c r="N7816" s="13" t="e">
        <f t="shared" si="1097"/>
        <v>#N/A</v>
      </c>
      <c r="O7816">
        <f t="shared" si="1098"/>
        <v>0</v>
      </c>
      <c r="P7816" s="12">
        <f t="shared" si="1099"/>
        <v>216.86692409063107</v>
      </c>
      <c r="Q7816">
        <f t="shared" si="1100"/>
        <v>0</v>
      </c>
      <c r="R7816">
        <f>$D$2*tarifas!$D$12/24</f>
        <v>1.4541666666666666</v>
      </c>
      <c r="S7816" t="e">
        <f>VLOOKUP(E7816&amp;" "&amp;F7816,tarifas!$A$13:$D$20,4,FALSE)*P7816</f>
        <v>#N/A</v>
      </c>
      <c r="T7816">
        <f>IF(F7816="COD1",tarifas!$D$11*(SUMIFS($P$11:$P$8770,$F$11:$F$8770,"=COD1",$B$11:$B$8770,"="&amp;B7816)/COUNTIFS($F$11:$F$8770,"=COD1",$B$11:$B$8770,"="&amp;B7816))/COUNTIFS($A$11:$A$8770,"="&amp;A7816,$F$11:$F$8770,"=COD1"),0)</f>
        <v>0</v>
      </c>
      <c r="U7816" t="e">
        <f>(VLOOKUP(F7816,tarifas!$C$7:$D$10,2,FALSE)+tarifas!$D$21)*datos!P7816</f>
        <v>#N/A</v>
      </c>
      <c r="V7816" t="e">
        <f t="shared" si="1101"/>
        <v>#N/A</v>
      </c>
      <c r="W7816">
        <f t="shared" si="1102"/>
        <v>0</v>
      </c>
    </row>
    <row r="7817" spans="1:23" x14ac:dyDescent="0.25">
      <c r="A7817">
        <f t="shared" si="1095"/>
        <v>321</v>
      </c>
      <c r="B7817">
        <f t="shared" si="1096"/>
        <v>11</v>
      </c>
      <c r="C7817" s="1">
        <f t="shared" si="1103"/>
        <v>41965.249999981068</v>
      </c>
      <c r="D7817" s="7">
        <v>0</v>
      </c>
      <c r="E7817" s="7"/>
      <c r="G7817">
        <v>41.26</v>
      </c>
      <c r="H7817" s="12">
        <v>214.78779083229514</v>
      </c>
      <c r="I7817" s="13">
        <f>$D$2*tarifas!$D$12/24</f>
        <v>1.4541666666666666</v>
      </c>
      <c r="J7817" s="13" t="e">
        <f>VLOOKUP(E7817&amp;" "&amp;F7817,tarifas!$A$13:$D$20,4,FALSE)*H7817</f>
        <v>#N/A</v>
      </c>
      <c r="K7817" s="13">
        <f>IF(F7817="COD1",tarifas!$D$11*(SUMIFS($H$11:$H$8770,$F$11:$F$8770,"=COD1",$B$11:$B$8770,"="&amp;B7817)/COUNTIFS($F$11:$F$8770,"=COD1",$B$11:$B$8770,"="&amp;B7817))/COUNTIFS($A$11:$A$8770,"="&amp;A7817,$F$11:$F$8770,"=COD1"),0)</f>
        <v>0</v>
      </c>
      <c r="L7817" s="13" t="e">
        <f>(VLOOKUP(F7817,tarifas!$C$7:$D$10,2,FALSE)+tarifas!$D$21)*datos!H7817</f>
        <v>#N/A</v>
      </c>
      <c r="M7817">
        <v>0</v>
      </c>
      <c r="N7817" s="13" t="e">
        <f t="shared" si="1097"/>
        <v>#N/A</v>
      </c>
      <c r="O7817">
        <f t="shared" si="1098"/>
        <v>0</v>
      </c>
      <c r="P7817" s="12">
        <f t="shared" si="1099"/>
        <v>214.78779083229514</v>
      </c>
      <c r="Q7817">
        <f t="shared" si="1100"/>
        <v>0</v>
      </c>
      <c r="R7817">
        <f>$D$2*tarifas!$D$12/24</f>
        <v>1.4541666666666666</v>
      </c>
      <c r="S7817" t="e">
        <f>VLOOKUP(E7817&amp;" "&amp;F7817,tarifas!$A$13:$D$20,4,FALSE)*P7817</f>
        <v>#N/A</v>
      </c>
      <c r="T7817">
        <f>IF(F7817="COD1",tarifas!$D$11*(SUMIFS($P$11:$P$8770,$F$11:$F$8770,"=COD1",$B$11:$B$8770,"="&amp;B7817)/COUNTIFS($F$11:$F$8770,"=COD1",$B$11:$B$8770,"="&amp;B7817))/COUNTIFS($A$11:$A$8770,"="&amp;A7817,$F$11:$F$8770,"=COD1"),0)</f>
        <v>0</v>
      </c>
      <c r="U7817" t="e">
        <f>(VLOOKUP(F7817,tarifas!$C$7:$D$10,2,FALSE)+tarifas!$D$21)*datos!P7817</f>
        <v>#N/A</v>
      </c>
      <c r="V7817" t="e">
        <f t="shared" si="1101"/>
        <v>#N/A</v>
      </c>
      <c r="W7817">
        <f t="shared" si="1102"/>
        <v>0</v>
      </c>
    </row>
    <row r="7818" spans="1:23" x14ac:dyDescent="0.25">
      <c r="A7818">
        <f t="shared" si="1095"/>
        <v>321</v>
      </c>
      <c r="B7818">
        <f t="shared" si="1096"/>
        <v>11</v>
      </c>
      <c r="C7818" s="1">
        <f t="shared" si="1103"/>
        <v>41965.291666647732</v>
      </c>
      <c r="D7818" s="7">
        <v>0</v>
      </c>
      <c r="E7818" s="7"/>
      <c r="G7818">
        <v>41.26</v>
      </c>
      <c r="H7818" s="12">
        <v>193.33200771521774</v>
      </c>
      <c r="I7818" s="13">
        <f>$D$2*tarifas!$D$12/24</f>
        <v>1.4541666666666666</v>
      </c>
      <c r="J7818" s="13" t="e">
        <f>VLOOKUP(E7818&amp;" "&amp;F7818,tarifas!$A$13:$D$20,4,FALSE)*H7818</f>
        <v>#N/A</v>
      </c>
      <c r="K7818" s="13">
        <f>IF(F7818="COD1",tarifas!$D$11*(SUMIFS($H$11:$H$8770,$F$11:$F$8770,"=COD1",$B$11:$B$8770,"="&amp;B7818)/COUNTIFS($F$11:$F$8770,"=COD1",$B$11:$B$8770,"="&amp;B7818))/COUNTIFS($A$11:$A$8770,"="&amp;A7818,$F$11:$F$8770,"=COD1"),0)</f>
        <v>0</v>
      </c>
      <c r="L7818" s="13" t="e">
        <f>(VLOOKUP(F7818,tarifas!$C$7:$D$10,2,FALSE)+tarifas!$D$21)*datos!H7818</f>
        <v>#N/A</v>
      </c>
      <c r="M7818">
        <v>1.4663299999999999</v>
      </c>
      <c r="N7818" s="13" t="e">
        <f t="shared" si="1097"/>
        <v>#N/A</v>
      </c>
      <c r="O7818">
        <f t="shared" si="1098"/>
        <v>1.4663299999999999</v>
      </c>
      <c r="P7818" s="12">
        <f t="shared" si="1099"/>
        <v>191.86567771521774</v>
      </c>
      <c r="Q7818">
        <f t="shared" si="1100"/>
        <v>0</v>
      </c>
      <c r="R7818">
        <f>$D$2*tarifas!$D$12/24</f>
        <v>1.4541666666666666</v>
      </c>
      <c r="S7818" t="e">
        <f>VLOOKUP(E7818&amp;" "&amp;F7818,tarifas!$A$13:$D$20,4,FALSE)*P7818</f>
        <v>#N/A</v>
      </c>
      <c r="T7818">
        <f>IF(F7818="COD1",tarifas!$D$11*(SUMIFS($P$11:$P$8770,$F$11:$F$8770,"=COD1",$B$11:$B$8770,"="&amp;B7818)/COUNTIFS($F$11:$F$8770,"=COD1",$B$11:$B$8770,"="&amp;B7818))/COUNTIFS($A$11:$A$8770,"="&amp;A7818,$F$11:$F$8770,"=COD1"),0)</f>
        <v>0</v>
      </c>
      <c r="U7818" t="e">
        <f>(VLOOKUP(F7818,tarifas!$C$7:$D$10,2,FALSE)+tarifas!$D$21)*datos!P7818</f>
        <v>#N/A</v>
      </c>
      <c r="V7818" t="e">
        <f t="shared" si="1101"/>
        <v>#N/A</v>
      </c>
      <c r="W7818">
        <f t="shared" si="1102"/>
        <v>0</v>
      </c>
    </row>
    <row r="7819" spans="1:23" x14ac:dyDescent="0.25">
      <c r="A7819">
        <f t="shared" si="1095"/>
        <v>321</v>
      </c>
      <c r="B7819">
        <f t="shared" si="1096"/>
        <v>11</v>
      </c>
      <c r="C7819" s="1">
        <f t="shared" si="1103"/>
        <v>41965.333333314396</v>
      </c>
      <c r="D7819" s="7">
        <v>0</v>
      </c>
      <c r="E7819" s="7"/>
      <c r="G7819">
        <v>42.35</v>
      </c>
      <c r="H7819" s="12">
        <v>192.11071102725964</v>
      </c>
      <c r="I7819" s="13">
        <f>$D$2*tarifas!$D$12/24</f>
        <v>1.4541666666666666</v>
      </c>
      <c r="J7819" s="13" t="e">
        <f>VLOOKUP(E7819&amp;" "&amp;F7819,tarifas!$A$13:$D$20,4,FALSE)*H7819</f>
        <v>#N/A</v>
      </c>
      <c r="K7819" s="13">
        <f>IF(F7819="COD1",tarifas!$D$11*(SUMIFS($H$11:$H$8770,$F$11:$F$8770,"=COD1",$B$11:$B$8770,"="&amp;B7819)/COUNTIFS($F$11:$F$8770,"=COD1",$B$11:$B$8770,"="&amp;B7819))/COUNTIFS($A$11:$A$8770,"="&amp;A7819,$F$11:$F$8770,"=COD1"),0)</f>
        <v>0</v>
      </c>
      <c r="L7819" s="13" t="e">
        <f>(VLOOKUP(F7819,tarifas!$C$7:$D$10,2,FALSE)+tarifas!$D$21)*datos!H7819</f>
        <v>#N/A</v>
      </c>
      <c r="M7819">
        <v>61.025269999999999</v>
      </c>
      <c r="N7819" s="13" t="e">
        <f t="shared" si="1097"/>
        <v>#N/A</v>
      </c>
      <c r="O7819">
        <f t="shared" si="1098"/>
        <v>61.025269999999999</v>
      </c>
      <c r="P7819" s="12">
        <f t="shared" si="1099"/>
        <v>131.08544102725963</v>
      </c>
      <c r="Q7819">
        <f t="shared" si="1100"/>
        <v>0</v>
      </c>
      <c r="R7819">
        <f>$D$2*tarifas!$D$12/24</f>
        <v>1.4541666666666666</v>
      </c>
      <c r="S7819" t="e">
        <f>VLOOKUP(E7819&amp;" "&amp;F7819,tarifas!$A$13:$D$20,4,FALSE)*P7819</f>
        <v>#N/A</v>
      </c>
      <c r="T7819">
        <f>IF(F7819="COD1",tarifas!$D$11*(SUMIFS($P$11:$P$8770,$F$11:$F$8770,"=COD1",$B$11:$B$8770,"="&amp;B7819)/COUNTIFS($F$11:$F$8770,"=COD1",$B$11:$B$8770,"="&amp;B7819))/COUNTIFS($A$11:$A$8770,"="&amp;A7819,$F$11:$F$8770,"=COD1"),0)</f>
        <v>0</v>
      </c>
      <c r="U7819" t="e">
        <f>(VLOOKUP(F7819,tarifas!$C$7:$D$10,2,FALSE)+tarifas!$D$21)*datos!P7819</f>
        <v>#N/A</v>
      </c>
      <c r="V7819" t="e">
        <f t="shared" si="1101"/>
        <v>#N/A</v>
      </c>
      <c r="W7819">
        <f t="shared" si="1102"/>
        <v>0</v>
      </c>
    </row>
    <row r="7820" spans="1:23" x14ac:dyDescent="0.25">
      <c r="A7820">
        <f t="shared" ref="A7820:A7883" si="1104">DAYS360($C$11,C7820)</f>
        <v>321</v>
      </c>
      <c r="B7820">
        <f t="shared" ref="B7820:B7883" si="1105">MONTH(C7820)</f>
        <v>11</v>
      </c>
      <c r="C7820" s="1">
        <f t="shared" si="1103"/>
        <v>41965.374999981061</v>
      </c>
      <c r="D7820" s="7">
        <v>0</v>
      </c>
      <c r="E7820" s="7"/>
      <c r="G7820">
        <v>46.1</v>
      </c>
      <c r="H7820" s="12">
        <v>196.70672246206294</v>
      </c>
      <c r="I7820" s="13">
        <f>$D$2*tarifas!$D$12/24</f>
        <v>1.4541666666666666</v>
      </c>
      <c r="J7820" s="13" t="e">
        <f>VLOOKUP(E7820&amp;" "&amp;F7820,tarifas!$A$13:$D$20,4,FALSE)*H7820</f>
        <v>#N/A</v>
      </c>
      <c r="K7820" s="13">
        <f>IF(F7820="COD1",tarifas!$D$11*(SUMIFS($H$11:$H$8770,$F$11:$F$8770,"=COD1",$B$11:$B$8770,"="&amp;B7820)/COUNTIFS($F$11:$F$8770,"=COD1",$B$11:$B$8770,"="&amp;B7820))/COUNTIFS($A$11:$A$8770,"="&amp;A7820,$F$11:$F$8770,"=COD1"),0)</f>
        <v>0</v>
      </c>
      <c r="L7820" s="13" t="e">
        <f>(VLOOKUP(F7820,tarifas!$C$7:$D$10,2,FALSE)+tarifas!$D$21)*datos!H7820</f>
        <v>#N/A</v>
      </c>
      <c r="M7820">
        <v>73.346399999999988</v>
      </c>
      <c r="N7820" s="13" t="e">
        <f t="shared" ref="N7820:N7883" si="1106">(I7820+J7820+K7820+L7820)*1.23</f>
        <v>#N/A</v>
      </c>
      <c r="O7820">
        <f t="shared" ref="O7820:O7883" si="1107">IF(M7820&lt;H7820,M7820,H7820)</f>
        <v>73.346399999999988</v>
      </c>
      <c r="P7820" s="12">
        <f t="shared" ref="P7820:P7883" si="1108">H7820-O7820</f>
        <v>123.36032246206295</v>
      </c>
      <c r="Q7820">
        <f t="shared" ref="Q7820:Q7883" si="1109">IF(M7820&lt;H7820,0,M7820-H7820)</f>
        <v>0</v>
      </c>
      <c r="R7820">
        <f>$D$2*tarifas!$D$12/24</f>
        <v>1.4541666666666666</v>
      </c>
      <c r="S7820" t="e">
        <f>VLOOKUP(E7820&amp;" "&amp;F7820,tarifas!$A$13:$D$20,4,FALSE)*P7820</f>
        <v>#N/A</v>
      </c>
      <c r="T7820">
        <f>IF(F7820="COD1",tarifas!$D$11*(SUMIFS($P$11:$P$8770,$F$11:$F$8770,"=COD1",$B$11:$B$8770,"="&amp;B7820)/COUNTIFS($F$11:$F$8770,"=COD1",$B$11:$B$8770,"="&amp;B7820))/COUNTIFS($A$11:$A$8770,"="&amp;A7820,$F$11:$F$8770,"=COD1"),0)</f>
        <v>0</v>
      </c>
      <c r="U7820" t="e">
        <f>(VLOOKUP(F7820,tarifas!$C$7:$D$10,2,FALSE)+tarifas!$D$21)*datos!P7820</f>
        <v>#N/A</v>
      </c>
      <c r="V7820" t="e">
        <f t="shared" ref="V7820:V7883" si="1110">(R7820+S7820+T7820+U7820)*1.23</f>
        <v>#N/A</v>
      </c>
      <c r="W7820">
        <f t="shared" ref="W7820:W7883" si="1111">0.9*G7820/1000*Q7820</f>
        <v>0</v>
      </c>
    </row>
    <row r="7821" spans="1:23" x14ac:dyDescent="0.25">
      <c r="A7821">
        <f t="shared" si="1104"/>
        <v>321</v>
      </c>
      <c r="B7821">
        <f t="shared" si="1105"/>
        <v>11</v>
      </c>
      <c r="C7821" s="1">
        <f t="shared" ref="C7821:C7884" si="1112">+C7820+1/24</f>
        <v>41965.416666647725</v>
      </c>
      <c r="D7821" s="7">
        <v>650.12121212121212</v>
      </c>
      <c r="E7821" s="7"/>
      <c r="G7821">
        <v>52.1</v>
      </c>
      <c r="H7821" s="12">
        <v>194.72677602479524</v>
      </c>
      <c r="I7821" s="13">
        <f>$D$2*tarifas!$D$12/24</f>
        <v>1.4541666666666666</v>
      </c>
      <c r="J7821" s="13" t="e">
        <f>VLOOKUP(E7821&amp;" "&amp;F7821,tarifas!$A$13:$D$20,4,FALSE)*H7821</f>
        <v>#N/A</v>
      </c>
      <c r="K7821" s="13">
        <f>IF(F7821="COD1",tarifas!$D$11*(SUMIFS($H$11:$H$8770,$F$11:$F$8770,"=COD1",$B$11:$B$8770,"="&amp;B7821)/COUNTIFS($F$11:$F$8770,"=COD1",$B$11:$B$8770,"="&amp;B7821))/COUNTIFS($A$11:$A$8770,"="&amp;A7821,$F$11:$F$8770,"=COD1"),0)</f>
        <v>0</v>
      </c>
      <c r="L7821" s="13" t="e">
        <f>(VLOOKUP(F7821,tarifas!$C$7:$D$10,2,FALSE)+tarifas!$D$21)*datos!H7821</f>
        <v>#N/A</v>
      </c>
      <c r="M7821">
        <v>27.191490000000002</v>
      </c>
      <c r="N7821" s="13" t="e">
        <f t="shared" si="1106"/>
        <v>#N/A</v>
      </c>
      <c r="O7821">
        <f t="shared" si="1107"/>
        <v>27.191490000000002</v>
      </c>
      <c r="P7821" s="12">
        <f t="shared" si="1108"/>
        <v>167.53528602479525</v>
      </c>
      <c r="Q7821">
        <f t="shared" si="1109"/>
        <v>0</v>
      </c>
      <c r="R7821">
        <f>$D$2*tarifas!$D$12/24</f>
        <v>1.4541666666666666</v>
      </c>
      <c r="S7821" t="e">
        <f>VLOOKUP(E7821&amp;" "&amp;F7821,tarifas!$A$13:$D$20,4,FALSE)*P7821</f>
        <v>#N/A</v>
      </c>
      <c r="T7821">
        <f>IF(F7821="COD1",tarifas!$D$11*(SUMIFS($P$11:$P$8770,$F$11:$F$8770,"=COD1",$B$11:$B$8770,"="&amp;B7821)/COUNTIFS($F$11:$F$8770,"=COD1",$B$11:$B$8770,"="&amp;B7821))/COUNTIFS($A$11:$A$8770,"="&amp;A7821,$F$11:$F$8770,"=COD1"),0)</f>
        <v>0</v>
      </c>
      <c r="U7821" t="e">
        <f>(VLOOKUP(F7821,tarifas!$C$7:$D$10,2,FALSE)+tarifas!$D$21)*datos!P7821</f>
        <v>#N/A</v>
      </c>
      <c r="V7821" t="e">
        <f t="shared" si="1110"/>
        <v>#N/A</v>
      </c>
      <c r="W7821">
        <f t="shared" si="1111"/>
        <v>0</v>
      </c>
    </row>
    <row r="7822" spans="1:23" x14ac:dyDescent="0.25">
      <c r="A7822">
        <f t="shared" si="1104"/>
        <v>321</v>
      </c>
      <c r="B7822">
        <f t="shared" si="1105"/>
        <v>11</v>
      </c>
      <c r="C7822" s="1">
        <f t="shared" si="1112"/>
        <v>41965.458333314389</v>
      </c>
      <c r="D7822" s="7">
        <v>411.86363636363637</v>
      </c>
      <c r="E7822" s="7"/>
      <c r="G7822">
        <v>50</v>
      </c>
      <c r="H7822" s="12">
        <v>195.37610429182146</v>
      </c>
      <c r="I7822" s="13">
        <f>$D$2*tarifas!$D$12/24</f>
        <v>1.4541666666666666</v>
      </c>
      <c r="J7822" s="13" t="e">
        <f>VLOOKUP(E7822&amp;" "&amp;F7822,tarifas!$A$13:$D$20,4,FALSE)*H7822</f>
        <v>#N/A</v>
      </c>
      <c r="K7822" s="13">
        <f>IF(F7822="COD1",tarifas!$D$11*(SUMIFS($H$11:$H$8770,$F$11:$F$8770,"=COD1",$B$11:$B$8770,"="&amp;B7822)/COUNTIFS($F$11:$F$8770,"=COD1",$B$11:$B$8770,"="&amp;B7822))/COUNTIFS($A$11:$A$8770,"="&amp;A7822,$F$11:$F$8770,"=COD1"),0)</f>
        <v>0</v>
      </c>
      <c r="L7822" s="13" t="e">
        <f>(VLOOKUP(F7822,tarifas!$C$7:$D$10,2,FALSE)+tarifas!$D$21)*datos!H7822</f>
        <v>#N/A</v>
      </c>
      <c r="M7822">
        <v>50.966650000000001</v>
      </c>
      <c r="N7822" s="13" t="e">
        <f t="shared" si="1106"/>
        <v>#N/A</v>
      </c>
      <c r="O7822">
        <f t="shared" si="1107"/>
        <v>50.966650000000001</v>
      </c>
      <c r="P7822" s="12">
        <f t="shared" si="1108"/>
        <v>144.40945429182148</v>
      </c>
      <c r="Q7822">
        <f t="shared" si="1109"/>
        <v>0</v>
      </c>
      <c r="R7822">
        <f>$D$2*tarifas!$D$12/24</f>
        <v>1.4541666666666666</v>
      </c>
      <c r="S7822" t="e">
        <f>VLOOKUP(E7822&amp;" "&amp;F7822,tarifas!$A$13:$D$20,4,FALSE)*P7822</f>
        <v>#N/A</v>
      </c>
      <c r="T7822">
        <f>IF(F7822="COD1",tarifas!$D$11*(SUMIFS($P$11:$P$8770,$F$11:$F$8770,"=COD1",$B$11:$B$8770,"="&amp;B7822)/COUNTIFS($F$11:$F$8770,"=COD1",$B$11:$B$8770,"="&amp;B7822))/COUNTIFS($A$11:$A$8770,"="&amp;A7822,$F$11:$F$8770,"=COD1"),0)</f>
        <v>0</v>
      </c>
      <c r="U7822" t="e">
        <f>(VLOOKUP(F7822,tarifas!$C$7:$D$10,2,FALSE)+tarifas!$D$21)*datos!P7822</f>
        <v>#N/A</v>
      </c>
      <c r="V7822" t="e">
        <f t="shared" si="1110"/>
        <v>#N/A</v>
      </c>
      <c r="W7822">
        <f t="shared" si="1111"/>
        <v>0</v>
      </c>
    </row>
    <row r="7823" spans="1:23" x14ac:dyDescent="0.25">
      <c r="A7823">
        <f t="shared" si="1104"/>
        <v>321</v>
      </c>
      <c r="B7823">
        <f t="shared" si="1105"/>
        <v>11</v>
      </c>
      <c r="C7823" s="1">
        <f t="shared" si="1112"/>
        <v>41965.499999981053</v>
      </c>
      <c r="D7823" s="7">
        <v>463.89393939393943</v>
      </c>
      <c r="E7823" s="7"/>
      <c r="G7823">
        <v>48.8</v>
      </c>
      <c r="H7823" s="12">
        <v>197.04262587512693</v>
      </c>
      <c r="I7823" s="13">
        <f>$D$2*tarifas!$D$12/24</f>
        <v>1.4541666666666666</v>
      </c>
      <c r="J7823" s="13" t="e">
        <f>VLOOKUP(E7823&amp;" "&amp;F7823,tarifas!$A$13:$D$20,4,FALSE)*H7823</f>
        <v>#N/A</v>
      </c>
      <c r="K7823" s="13">
        <f>IF(F7823="COD1",tarifas!$D$11*(SUMIFS($H$11:$H$8770,$F$11:$F$8770,"=COD1",$B$11:$B$8770,"="&amp;B7823)/COUNTIFS($F$11:$F$8770,"=COD1",$B$11:$B$8770,"="&amp;B7823))/COUNTIFS($A$11:$A$8770,"="&amp;A7823,$F$11:$F$8770,"=COD1"),0)</f>
        <v>0</v>
      </c>
      <c r="L7823" s="13" t="e">
        <f>(VLOOKUP(F7823,tarifas!$C$7:$D$10,2,FALSE)+tarifas!$D$21)*datos!H7823</f>
        <v>#N/A</v>
      </c>
      <c r="M7823">
        <v>28.906119999999998</v>
      </c>
      <c r="N7823" s="13" t="e">
        <f t="shared" si="1106"/>
        <v>#N/A</v>
      </c>
      <c r="O7823">
        <f t="shared" si="1107"/>
        <v>28.906119999999998</v>
      </c>
      <c r="P7823" s="12">
        <f t="shared" si="1108"/>
        <v>168.13650587512694</v>
      </c>
      <c r="Q7823">
        <f t="shared" si="1109"/>
        <v>0</v>
      </c>
      <c r="R7823">
        <f>$D$2*tarifas!$D$12/24</f>
        <v>1.4541666666666666</v>
      </c>
      <c r="S7823" t="e">
        <f>VLOOKUP(E7823&amp;" "&amp;F7823,tarifas!$A$13:$D$20,4,FALSE)*P7823</f>
        <v>#N/A</v>
      </c>
      <c r="T7823">
        <f>IF(F7823="COD1",tarifas!$D$11*(SUMIFS($P$11:$P$8770,$F$11:$F$8770,"=COD1",$B$11:$B$8770,"="&amp;B7823)/COUNTIFS($F$11:$F$8770,"=COD1",$B$11:$B$8770,"="&amp;B7823))/COUNTIFS($A$11:$A$8770,"="&amp;A7823,$F$11:$F$8770,"=COD1"),0)</f>
        <v>0</v>
      </c>
      <c r="U7823" t="e">
        <f>(VLOOKUP(F7823,tarifas!$C$7:$D$10,2,FALSE)+tarifas!$D$21)*datos!P7823</f>
        <v>#N/A</v>
      </c>
      <c r="V7823" t="e">
        <f t="shared" si="1110"/>
        <v>#N/A</v>
      </c>
      <c r="W7823">
        <f t="shared" si="1111"/>
        <v>0</v>
      </c>
    </row>
    <row r="7824" spans="1:23" x14ac:dyDescent="0.25">
      <c r="A7824">
        <f t="shared" si="1104"/>
        <v>321</v>
      </c>
      <c r="B7824">
        <f t="shared" si="1105"/>
        <v>11</v>
      </c>
      <c r="C7824" s="1">
        <f t="shared" si="1112"/>
        <v>41965.541666647718</v>
      </c>
      <c r="D7824" s="7">
        <v>394.09090909090912</v>
      </c>
      <c r="E7824" s="7"/>
      <c r="G7824">
        <v>50.01</v>
      </c>
      <c r="H7824" s="12">
        <v>199.00678676938372</v>
      </c>
      <c r="I7824" s="13">
        <f>$D$2*tarifas!$D$12/24</f>
        <v>1.4541666666666666</v>
      </c>
      <c r="J7824" s="13" t="e">
        <f>VLOOKUP(E7824&amp;" "&amp;F7824,tarifas!$A$13:$D$20,4,FALSE)*H7824</f>
        <v>#N/A</v>
      </c>
      <c r="K7824" s="13">
        <f>IF(F7824="COD1",tarifas!$D$11*(SUMIFS($H$11:$H$8770,$F$11:$F$8770,"=COD1",$B$11:$B$8770,"="&amp;B7824)/COUNTIFS($F$11:$F$8770,"=COD1",$B$11:$B$8770,"="&amp;B7824))/COUNTIFS($A$11:$A$8770,"="&amp;A7824,$F$11:$F$8770,"=COD1"),0)</f>
        <v>0</v>
      </c>
      <c r="L7824" s="13" t="e">
        <f>(VLOOKUP(F7824,tarifas!$C$7:$D$10,2,FALSE)+tarifas!$D$21)*datos!H7824</f>
        <v>#N/A</v>
      </c>
      <c r="M7824">
        <v>41.077199999999998</v>
      </c>
      <c r="N7824" s="13" t="e">
        <f t="shared" si="1106"/>
        <v>#N/A</v>
      </c>
      <c r="O7824">
        <f t="shared" si="1107"/>
        <v>41.077199999999998</v>
      </c>
      <c r="P7824" s="12">
        <f t="shared" si="1108"/>
        <v>157.92958676938372</v>
      </c>
      <c r="Q7824">
        <f t="shared" si="1109"/>
        <v>0</v>
      </c>
      <c r="R7824">
        <f>$D$2*tarifas!$D$12/24</f>
        <v>1.4541666666666666</v>
      </c>
      <c r="S7824" t="e">
        <f>VLOOKUP(E7824&amp;" "&amp;F7824,tarifas!$A$13:$D$20,4,FALSE)*P7824</f>
        <v>#N/A</v>
      </c>
      <c r="T7824">
        <f>IF(F7824="COD1",tarifas!$D$11*(SUMIFS($P$11:$P$8770,$F$11:$F$8770,"=COD1",$B$11:$B$8770,"="&amp;B7824)/COUNTIFS($F$11:$F$8770,"=COD1",$B$11:$B$8770,"="&amp;B7824))/COUNTIFS($A$11:$A$8770,"="&amp;A7824,$F$11:$F$8770,"=COD1"),0)</f>
        <v>0</v>
      </c>
      <c r="U7824" t="e">
        <f>(VLOOKUP(F7824,tarifas!$C$7:$D$10,2,FALSE)+tarifas!$D$21)*datos!P7824</f>
        <v>#N/A</v>
      </c>
      <c r="V7824" t="e">
        <f t="shared" si="1110"/>
        <v>#N/A</v>
      </c>
      <c r="W7824">
        <f t="shared" si="1111"/>
        <v>0</v>
      </c>
    </row>
    <row r="7825" spans="1:23" x14ac:dyDescent="0.25">
      <c r="A7825">
        <f t="shared" si="1104"/>
        <v>321</v>
      </c>
      <c r="B7825">
        <f t="shared" si="1105"/>
        <v>11</v>
      </c>
      <c r="C7825" s="1">
        <f t="shared" si="1112"/>
        <v>41965.583333314382</v>
      </c>
      <c r="D7825" s="7">
        <v>346.18181818181824</v>
      </c>
      <c r="E7825" s="7"/>
      <c r="G7825">
        <v>46.1</v>
      </c>
      <c r="H7825" s="12">
        <v>199.63047675258753</v>
      </c>
      <c r="I7825" s="13">
        <f>$D$2*tarifas!$D$12/24</f>
        <v>1.4541666666666666</v>
      </c>
      <c r="J7825" s="13" t="e">
        <f>VLOOKUP(E7825&amp;" "&amp;F7825,tarifas!$A$13:$D$20,4,FALSE)*H7825</f>
        <v>#N/A</v>
      </c>
      <c r="K7825" s="13">
        <f>IF(F7825="COD1",tarifas!$D$11*(SUMIFS($H$11:$H$8770,$F$11:$F$8770,"=COD1",$B$11:$B$8770,"="&amp;B7825)/COUNTIFS($F$11:$F$8770,"=COD1",$B$11:$B$8770,"="&amp;B7825))/COUNTIFS($A$11:$A$8770,"="&amp;A7825,$F$11:$F$8770,"=COD1"),0)</f>
        <v>0</v>
      </c>
      <c r="L7825" s="13" t="e">
        <f>(VLOOKUP(F7825,tarifas!$C$7:$D$10,2,FALSE)+tarifas!$D$21)*datos!H7825</f>
        <v>#N/A</v>
      </c>
      <c r="M7825">
        <v>15.696569999999999</v>
      </c>
      <c r="N7825" s="13" t="e">
        <f t="shared" si="1106"/>
        <v>#N/A</v>
      </c>
      <c r="O7825">
        <f t="shared" si="1107"/>
        <v>15.696569999999999</v>
      </c>
      <c r="P7825" s="12">
        <f t="shared" si="1108"/>
        <v>183.93390675258752</v>
      </c>
      <c r="Q7825">
        <f t="shared" si="1109"/>
        <v>0</v>
      </c>
      <c r="R7825">
        <f>$D$2*tarifas!$D$12/24</f>
        <v>1.4541666666666666</v>
      </c>
      <c r="S7825" t="e">
        <f>VLOOKUP(E7825&amp;" "&amp;F7825,tarifas!$A$13:$D$20,4,FALSE)*P7825</f>
        <v>#N/A</v>
      </c>
      <c r="T7825">
        <f>IF(F7825="COD1",tarifas!$D$11*(SUMIFS($P$11:$P$8770,$F$11:$F$8770,"=COD1",$B$11:$B$8770,"="&amp;B7825)/COUNTIFS($F$11:$F$8770,"=COD1",$B$11:$B$8770,"="&amp;B7825))/COUNTIFS($A$11:$A$8770,"="&amp;A7825,$F$11:$F$8770,"=COD1"),0)</f>
        <v>0</v>
      </c>
      <c r="U7825" t="e">
        <f>(VLOOKUP(F7825,tarifas!$C$7:$D$10,2,FALSE)+tarifas!$D$21)*datos!P7825</f>
        <v>#N/A</v>
      </c>
      <c r="V7825" t="e">
        <f t="shared" si="1110"/>
        <v>#N/A</v>
      </c>
      <c r="W7825">
        <f t="shared" si="1111"/>
        <v>0</v>
      </c>
    </row>
    <row r="7826" spans="1:23" x14ac:dyDescent="0.25">
      <c r="A7826">
        <f t="shared" si="1104"/>
        <v>321</v>
      </c>
      <c r="B7826">
        <f t="shared" si="1105"/>
        <v>11</v>
      </c>
      <c r="C7826" s="1">
        <f t="shared" si="1112"/>
        <v>41965.624999981046</v>
      </c>
      <c r="D7826" s="7">
        <v>240.06060606060609</v>
      </c>
      <c r="E7826" s="7"/>
      <c r="G7826">
        <v>41.73</v>
      </c>
      <c r="H7826" s="12">
        <v>208.86481678357131</v>
      </c>
      <c r="I7826" s="13">
        <f>$D$2*tarifas!$D$12/24</f>
        <v>1.4541666666666666</v>
      </c>
      <c r="J7826" s="13" t="e">
        <f>VLOOKUP(E7826&amp;" "&amp;F7826,tarifas!$A$13:$D$20,4,FALSE)*H7826</f>
        <v>#N/A</v>
      </c>
      <c r="K7826" s="13">
        <f>IF(F7826="COD1",tarifas!$D$11*(SUMIFS($H$11:$H$8770,$F$11:$F$8770,"=COD1",$B$11:$B$8770,"="&amp;B7826)/COUNTIFS($F$11:$F$8770,"=COD1",$B$11:$B$8770,"="&amp;B7826))/COUNTIFS($A$11:$A$8770,"="&amp;A7826,$F$11:$F$8770,"=COD1"),0)</f>
        <v>0</v>
      </c>
      <c r="L7826" s="13" t="e">
        <f>(VLOOKUP(F7826,tarifas!$C$7:$D$10,2,FALSE)+tarifas!$D$21)*datos!H7826</f>
        <v>#N/A</v>
      </c>
      <c r="M7826">
        <v>12.284790000000001</v>
      </c>
      <c r="N7826" s="13" t="e">
        <f t="shared" si="1106"/>
        <v>#N/A</v>
      </c>
      <c r="O7826">
        <f t="shared" si="1107"/>
        <v>12.284790000000001</v>
      </c>
      <c r="P7826" s="12">
        <f t="shared" si="1108"/>
        <v>196.58002678357133</v>
      </c>
      <c r="Q7826">
        <f t="shared" si="1109"/>
        <v>0</v>
      </c>
      <c r="R7826">
        <f>$D$2*tarifas!$D$12/24</f>
        <v>1.4541666666666666</v>
      </c>
      <c r="S7826" t="e">
        <f>VLOOKUP(E7826&amp;" "&amp;F7826,tarifas!$A$13:$D$20,4,FALSE)*P7826</f>
        <v>#N/A</v>
      </c>
      <c r="T7826">
        <f>IF(F7826="COD1",tarifas!$D$11*(SUMIFS($P$11:$P$8770,$F$11:$F$8770,"=COD1",$B$11:$B$8770,"="&amp;B7826)/COUNTIFS($F$11:$F$8770,"=COD1",$B$11:$B$8770,"="&amp;B7826))/COUNTIFS($A$11:$A$8770,"="&amp;A7826,$F$11:$F$8770,"=COD1"),0)</f>
        <v>0</v>
      </c>
      <c r="U7826" t="e">
        <f>(VLOOKUP(F7826,tarifas!$C$7:$D$10,2,FALSE)+tarifas!$D$21)*datos!P7826</f>
        <v>#N/A</v>
      </c>
      <c r="V7826" t="e">
        <f t="shared" si="1110"/>
        <v>#N/A</v>
      </c>
      <c r="W7826">
        <f t="shared" si="1111"/>
        <v>0</v>
      </c>
    </row>
    <row r="7827" spans="1:23" x14ac:dyDescent="0.25">
      <c r="A7827">
        <f t="shared" si="1104"/>
        <v>321</v>
      </c>
      <c r="B7827">
        <f t="shared" si="1105"/>
        <v>11</v>
      </c>
      <c r="C7827" s="1">
        <f t="shared" si="1112"/>
        <v>41965.66666664771</v>
      </c>
      <c r="D7827" s="7">
        <v>116.93939393939395</v>
      </c>
      <c r="E7827" s="7"/>
      <c r="G7827">
        <v>41.26</v>
      </c>
      <c r="H7827" s="12">
        <v>217.73637453399201</v>
      </c>
      <c r="I7827" s="13">
        <f>$D$2*tarifas!$D$12/24</f>
        <v>1.4541666666666666</v>
      </c>
      <c r="J7827" s="13" t="e">
        <f>VLOOKUP(E7827&amp;" "&amp;F7827,tarifas!$A$13:$D$20,4,FALSE)*H7827</f>
        <v>#N/A</v>
      </c>
      <c r="K7827" s="13">
        <f>IF(F7827="COD1",tarifas!$D$11*(SUMIFS($H$11:$H$8770,$F$11:$F$8770,"=COD1",$B$11:$B$8770,"="&amp;B7827)/COUNTIFS($F$11:$F$8770,"=COD1",$B$11:$B$8770,"="&amp;B7827))/COUNTIFS($A$11:$A$8770,"="&amp;A7827,$F$11:$F$8770,"=COD1"),0)</f>
        <v>0</v>
      </c>
      <c r="L7827" s="13" t="e">
        <f>(VLOOKUP(F7827,tarifas!$C$7:$D$10,2,FALSE)+tarifas!$D$21)*datos!H7827</f>
        <v>#N/A</v>
      </c>
      <c r="M7827">
        <v>0</v>
      </c>
      <c r="N7827" s="13" t="e">
        <f t="shared" si="1106"/>
        <v>#N/A</v>
      </c>
      <c r="O7827">
        <f t="shared" si="1107"/>
        <v>0</v>
      </c>
      <c r="P7827" s="12">
        <f t="shared" si="1108"/>
        <v>217.73637453399201</v>
      </c>
      <c r="Q7827">
        <f t="shared" si="1109"/>
        <v>0</v>
      </c>
      <c r="R7827">
        <f>$D$2*tarifas!$D$12/24</f>
        <v>1.4541666666666666</v>
      </c>
      <c r="S7827" t="e">
        <f>VLOOKUP(E7827&amp;" "&amp;F7827,tarifas!$A$13:$D$20,4,FALSE)*P7827</f>
        <v>#N/A</v>
      </c>
      <c r="T7827">
        <f>IF(F7827="COD1",tarifas!$D$11*(SUMIFS($P$11:$P$8770,$F$11:$F$8770,"=COD1",$B$11:$B$8770,"="&amp;B7827)/COUNTIFS($F$11:$F$8770,"=COD1",$B$11:$B$8770,"="&amp;B7827))/COUNTIFS($A$11:$A$8770,"="&amp;A7827,$F$11:$F$8770,"=COD1"),0)</f>
        <v>0</v>
      </c>
      <c r="U7827" t="e">
        <f>(VLOOKUP(F7827,tarifas!$C$7:$D$10,2,FALSE)+tarifas!$D$21)*datos!P7827</f>
        <v>#N/A</v>
      </c>
      <c r="V7827" t="e">
        <f t="shared" si="1110"/>
        <v>#N/A</v>
      </c>
      <c r="W7827">
        <f t="shared" si="1111"/>
        <v>0</v>
      </c>
    </row>
    <row r="7828" spans="1:23" x14ac:dyDescent="0.25">
      <c r="A7828">
        <f t="shared" si="1104"/>
        <v>321</v>
      </c>
      <c r="B7828">
        <f t="shared" si="1105"/>
        <v>11</v>
      </c>
      <c r="C7828" s="1">
        <f t="shared" si="1112"/>
        <v>41965.708333314375</v>
      </c>
      <c r="D7828" s="7">
        <v>0</v>
      </c>
      <c r="E7828" s="7"/>
      <c r="G7828">
        <v>42.54</v>
      </c>
      <c r="H7828" s="12">
        <v>216.80274237553056</v>
      </c>
      <c r="I7828" s="13">
        <f>$D$2*tarifas!$D$12/24</f>
        <v>1.4541666666666666</v>
      </c>
      <c r="J7828" s="13" t="e">
        <f>VLOOKUP(E7828&amp;" "&amp;F7828,tarifas!$A$13:$D$20,4,FALSE)*H7828</f>
        <v>#N/A</v>
      </c>
      <c r="K7828" s="13">
        <f>IF(F7828="COD1",tarifas!$D$11*(SUMIFS($H$11:$H$8770,$F$11:$F$8770,"=COD1",$B$11:$B$8770,"="&amp;B7828)/COUNTIFS($F$11:$F$8770,"=COD1",$B$11:$B$8770,"="&amp;B7828))/COUNTIFS($A$11:$A$8770,"="&amp;A7828,$F$11:$F$8770,"=COD1"),0)</f>
        <v>0</v>
      </c>
      <c r="L7828" s="13" t="e">
        <f>(VLOOKUP(F7828,tarifas!$C$7:$D$10,2,FALSE)+tarifas!$D$21)*datos!H7828</f>
        <v>#N/A</v>
      </c>
      <c r="M7828">
        <v>0</v>
      </c>
      <c r="N7828" s="13" t="e">
        <f t="shared" si="1106"/>
        <v>#N/A</v>
      </c>
      <c r="O7828">
        <f t="shared" si="1107"/>
        <v>0</v>
      </c>
      <c r="P7828" s="12">
        <f t="shared" si="1108"/>
        <v>216.80274237553056</v>
      </c>
      <c r="Q7828">
        <f t="shared" si="1109"/>
        <v>0</v>
      </c>
      <c r="R7828">
        <f>$D$2*tarifas!$D$12/24</f>
        <v>1.4541666666666666</v>
      </c>
      <c r="S7828" t="e">
        <f>VLOOKUP(E7828&amp;" "&amp;F7828,tarifas!$A$13:$D$20,4,FALSE)*P7828</f>
        <v>#N/A</v>
      </c>
      <c r="T7828">
        <f>IF(F7828="COD1",tarifas!$D$11*(SUMIFS($P$11:$P$8770,$F$11:$F$8770,"=COD1",$B$11:$B$8770,"="&amp;B7828)/COUNTIFS($F$11:$F$8770,"=COD1",$B$11:$B$8770,"="&amp;B7828))/COUNTIFS($A$11:$A$8770,"="&amp;A7828,$F$11:$F$8770,"=COD1"),0)</f>
        <v>0</v>
      </c>
      <c r="U7828" t="e">
        <f>(VLOOKUP(F7828,tarifas!$C$7:$D$10,2,FALSE)+tarifas!$D$21)*datos!P7828</f>
        <v>#N/A</v>
      </c>
      <c r="V7828" t="e">
        <f t="shared" si="1110"/>
        <v>#N/A</v>
      </c>
      <c r="W7828">
        <f t="shared" si="1111"/>
        <v>0</v>
      </c>
    </row>
    <row r="7829" spans="1:23" x14ac:dyDescent="0.25">
      <c r="A7829">
        <f t="shared" si="1104"/>
        <v>321</v>
      </c>
      <c r="B7829">
        <f t="shared" si="1105"/>
        <v>11</v>
      </c>
      <c r="C7829" s="1">
        <f t="shared" si="1112"/>
        <v>41965.749999981039</v>
      </c>
      <c r="D7829" s="7">
        <v>0</v>
      </c>
      <c r="E7829" s="7"/>
      <c r="G7829">
        <v>47</v>
      </c>
      <c r="H7829" s="12">
        <v>218.42342421770772</v>
      </c>
      <c r="I7829" s="13">
        <f>$D$2*tarifas!$D$12/24</f>
        <v>1.4541666666666666</v>
      </c>
      <c r="J7829" s="13" t="e">
        <f>VLOOKUP(E7829&amp;" "&amp;F7829,tarifas!$A$13:$D$20,4,FALSE)*H7829</f>
        <v>#N/A</v>
      </c>
      <c r="K7829" s="13">
        <f>IF(F7829="COD1",tarifas!$D$11*(SUMIFS($H$11:$H$8770,$F$11:$F$8770,"=COD1",$B$11:$B$8770,"="&amp;B7829)/COUNTIFS($F$11:$F$8770,"=COD1",$B$11:$B$8770,"="&amp;B7829))/COUNTIFS($A$11:$A$8770,"="&amp;A7829,$F$11:$F$8770,"=COD1"),0)</f>
        <v>0</v>
      </c>
      <c r="L7829" s="13" t="e">
        <f>(VLOOKUP(F7829,tarifas!$C$7:$D$10,2,FALSE)+tarifas!$D$21)*datos!H7829</f>
        <v>#N/A</v>
      </c>
      <c r="M7829">
        <v>0</v>
      </c>
      <c r="N7829" s="13" t="e">
        <f t="shared" si="1106"/>
        <v>#N/A</v>
      </c>
      <c r="O7829">
        <f t="shared" si="1107"/>
        <v>0</v>
      </c>
      <c r="P7829" s="12">
        <f t="shared" si="1108"/>
        <v>218.42342421770772</v>
      </c>
      <c r="Q7829">
        <f t="shared" si="1109"/>
        <v>0</v>
      </c>
      <c r="R7829">
        <f>$D$2*tarifas!$D$12/24</f>
        <v>1.4541666666666666</v>
      </c>
      <c r="S7829" t="e">
        <f>VLOOKUP(E7829&amp;" "&amp;F7829,tarifas!$A$13:$D$20,4,FALSE)*P7829</f>
        <v>#N/A</v>
      </c>
      <c r="T7829">
        <f>IF(F7829="COD1",tarifas!$D$11*(SUMIFS($P$11:$P$8770,$F$11:$F$8770,"=COD1",$B$11:$B$8770,"="&amp;B7829)/COUNTIFS($F$11:$F$8770,"=COD1",$B$11:$B$8770,"="&amp;B7829))/COUNTIFS($A$11:$A$8770,"="&amp;A7829,$F$11:$F$8770,"=COD1"),0)</f>
        <v>0</v>
      </c>
      <c r="U7829" t="e">
        <f>(VLOOKUP(F7829,tarifas!$C$7:$D$10,2,FALSE)+tarifas!$D$21)*datos!P7829</f>
        <v>#N/A</v>
      </c>
      <c r="V7829" t="e">
        <f t="shared" si="1110"/>
        <v>#N/A</v>
      </c>
      <c r="W7829">
        <f t="shared" si="1111"/>
        <v>0</v>
      </c>
    </row>
    <row r="7830" spans="1:23" x14ac:dyDescent="0.25">
      <c r="A7830">
        <f t="shared" si="1104"/>
        <v>321</v>
      </c>
      <c r="B7830">
        <f t="shared" si="1105"/>
        <v>11</v>
      </c>
      <c r="C7830" s="1">
        <f t="shared" si="1112"/>
        <v>41965.791666647703</v>
      </c>
      <c r="D7830" s="7">
        <v>0</v>
      </c>
      <c r="E7830" s="7"/>
      <c r="G7830">
        <v>50</v>
      </c>
      <c r="H7830" s="12">
        <v>217.22477003281071</v>
      </c>
      <c r="I7830" s="13">
        <f>$D$2*tarifas!$D$12/24</f>
        <v>1.4541666666666666</v>
      </c>
      <c r="J7830" s="13" t="e">
        <f>VLOOKUP(E7830&amp;" "&amp;F7830,tarifas!$A$13:$D$20,4,FALSE)*H7830</f>
        <v>#N/A</v>
      </c>
      <c r="K7830" s="13">
        <f>IF(F7830="COD1",tarifas!$D$11*(SUMIFS($H$11:$H$8770,$F$11:$F$8770,"=COD1",$B$11:$B$8770,"="&amp;B7830)/COUNTIFS($F$11:$F$8770,"=COD1",$B$11:$B$8770,"="&amp;B7830))/COUNTIFS($A$11:$A$8770,"="&amp;A7830,$F$11:$F$8770,"=COD1"),0)</f>
        <v>0</v>
      </c>
      <c r="L7830" s="13" t="e">
        <f>(VLOOKUP(F7830,tarifas!$C$7:$D$10,2,FALSE)+tarifas!$D$21)*datos!H7830</f>
        <v>#N/A</v>
      </c>
      <c r="M7830">
        <v>0</v>
      </c>
      <c r="N7830" s="13" t="e">
        <f t="shared" si="1106"/>
        <v>#N/A</v>
      </c>
      <c r="O7830">
        <f t="shared" si="1107"/>
        <v>0</v>
      </c>
      <c r="P7830" s="12">
        <f t="shared" si="1108"/>
        <v>217.22477003281071</v>
      </c>
      <c r="Q7830">
        <f t="shared" si="1109"/>
        <v>0</v>
      </c>
      <c r="R7830">
        <f>$D$2*tarifas!$D$12/24</f>
        <v>1.4541666666666666</v>
      </c>
      <c r="S7830" t="e">
        <f>VLOOKUP(E7830&amp;" "&amp;F7830,tarifas!$A$13:$D$20,4,FALSE)*P7830</f>
        <v>#N/A</v>
      </c>
      <c r="T7830">
        <f>IF(F7830="COD1",tarifas!$D$11*(SUMIFS($P$11:$P$8770,$F$11:$F$8770,"=COD1",$B$11:$B$8770,"="&amp;B7830)/COUNTIFS($F$11:$F$8770,"=COD1",$B$11:$B$8770,"="&amp;B7830))/COUNTIFS($A$11:$A$8770,"="&amp;A7830,$F$11:$F$8770,"=COD1"),0)</f>
        <v>0</v>
      </c>
      <c r="U7830" t="e">
        <f>(VLOOKUP(F7830,tarifas!$C$7:$D$10,2,FALSE)+tarifas!$D$21)*datos!P7830</f>
        <v>#N/A</v>
      </c>
      <c r="V7830" t="e">
        <f t="shared" si="1110"/>
        <v>#N/A</v>
      </c>
      <c r="W7830">
        <f t="shared" si="1111"/>
        <v>0</v>
      </c>
    </row>
    <row r="7831" spans="1:23" x14ac:dyDescent="0.25">
      <c r="A7831">
        <f t="shared" si="1104"/>
        <v>321</v>
      </c>
      <c r="B7831">
        <f t="shared" si="1105"/>
        <v>11</v>
      </c>
      <c r="C7831" s="1">
        <f t="shared" si="1112"/>
        <v>41965.833333314367</v>
      </c>
      <c r="D7831" s="7">
        <v>0</v>
      </c>
      <c r="E7831" s="7"/>
      <c r="G7831">
        <v>49.57</v>
      </c>
      <c r="H7831" s="12">
        <v>232.96789207151704</v>
      </c>
      <c r="I7831" s="13">
        <f>$D$2*tarifas!$D$12/24</f>
        <v>1.4541666666666666</v>
      </c>
      <c r="J7831" s="13" t="e">
        <f>VLOOKUP(E7831&amp;" "&amp;F7831,tarifas!$A$13:$D$20,4,FALSE)*H7831</f>
        <v>#N/A</v>
      </c>
      <c r="K7831" s="13">
        <f>IF(F7831="COD1",tarifas!$D$11*(SUMIFS($H$11:$H$8770,$F$11:$F$8770,"=COD1",$B$11:$B$8770,"="&amp;B7831)/COUNTIFS($F$11:$F$8770,"=COD1",$B$11:$B$8770,"="&amp;B7831))/COUNTIFS($A$11:$A$8770,"="&amp;A7831,$F$11:$F$8770,"=COD1"),0)</f>
        <v>0</v>
      </c>
      <c r="L7831" s="13" t="e">
        <f>(VLOOKUP(F7831,tarifas!$C$7:$D$10,2,FALSE)+tarifas!$D$21)*datos!H7831</f>
        <v>#N/A</v>
      </c>
      <c r="M7831">
        <v>0</v>
      </c>
      <c r="N7831" s="13" t="e">
        <f t="shared" si="1106"/>
        <v>#N/A</v>
      </c>
      <c r="O7831">
        <f t="shared" si="1107"/>
        <v>0</v>
      </c>
      <c r="P7831" s="12">
        <f t="shared" si="1108"/>
        <v>232.96789207151704</v>
      </c>
      <c r="Q7831">
        <f t="shared" si="1109"/>
        <v>0</v>
      </c>
      <c r="R7831">
        <f>$D$2*tarifas!$D$12/24</f>
        <v>1.4541666666666666</v>
      </c>
      <c r="S7831" t="e">
        <f>VLOOKUP(E7831&amp;" "&amp;F7831,tarifas!$A$13:$D$20,4,FALSE)*P7831</f>
        <v>#N/A</v>
      </c>
      <c r="T7831">
        <f>IF(F7831="COD1",tarifas!$D$11*(SUMIFS($P$11:$P$8770,$F$11:$F$8770,"=COD1",$B$11:$B$8770,"="&amp;B7831)/COUNTIFS($F$11:$F$8770,"=COD1",$B$11:$B$8770,"="&amp;B7831))/COUNTIFS($A$11:$A$8770,"="&amp;A7831,$F$11:$F$8770,"=COD1"),0)</f>
        <v>0</v>
      </c>
      <c r="U7831" t="e">
        <f>(VLOOKUP(F7831,tarifas!$C$7:$D$10,2,FALSE)+tarifas!$D$21)*datos!P7831</f>
        <v>#N/A</v>
      </c>
      <c r="V7831" t="e">
        <f t="shared" si="1110"/>
        <v>#N/A</v>
      </c>
      <c r="W7831">
        <f t="shared" si="1111"/>
        <v>0</v>
      </c>
    </row>
    <row r="7832" spans="1:23" x14ac:dyDescent="0.25">
      <c r="A7832">
        <f t="shared" si="1104"/>
        <v>321</v>
      </c>
      <c r="B7832">
        <f t="shared" si="1105"/>
        <v>11</v>
      </c>
      <c r="C7832" s="1">
        <f t="shared" si="1112"/>
        <v>41965.874999981032</v>
      </c>
      <c r="D7832" s="7">
        <v>0</v>
      </c>
      <c r="E7832" s="7"/>
      <c r="G7832">
        <v>47.69</v>
      </c>
      <c r="H7832" s="12">
        <v>225.49418899633389</v>
      </c>
      <c r="I7832" s="13">
        <f>$D$2*tarifas!$D$12/24</f>
        <v>1.4541666666666666</v>
      </c>
      <c r="J7832" s="13" t="e">
        <f>VLOOKUP(E7832&amp;" "&amp;F7832,tarifas!$A$13:$D$20,4,FALSE)*H7832</f>
        <v>#N/A</v>
      </c>
      <c r="K7832" s="13">
        <f>IF(F7832="COD1",tarifas!$D$11*(SUMIFS($H$11:$H$8770,$F$11:$F$8770,"=COD1",$B$11:$B$8770,"="&amp;B7832)/COUNTIFS($F$11:$F$8770,"=COD1",$B$11:$B$8770,"="&amp;B7832))/COUNTIFS($A$11:$A$8770,"="&amp;A7832,$F$11:$F$8770,"=COD1"),0)</f>
        <v>0</v>
      </c>
      <c r="L7832" s="13" t="e">
        <f>(VLOOKUP(F7832,tarifas!$C$7:$D$10,2,FALSE)+tarifas!$D$21)*datos!H7832</f>
        <v>#N/A</v>
      </c>
      <c r="M7832">
        <v>0</v>
      </c>
      <c r="N7832" s="13" t="e">
        <f t="shared" si="1106"/>
        <v>#N/A</v>
      </c>
      <c r="O7832">
        <f t="shared" si="1107"/>
        <v>0</v>
      </c>
      <c r="P7832" s="12">
        <f t="shared" si="1108"/>
        <v>225.49418899633389</v>
      </c>
      <c r="Q7832">
        <f t="shared" si="1109"/>
        <v>0</v>
      </c>
      <c r="R7832">
        <f>$D$2*tarifas!$D$12/24</f>
        <v>1.4541666666666666</v>
      </c>
      <c r="S7832" t="e">
        <f>VLOOKUP(E7832&amp;" "&amp;F7832,tarifas!$A$13:$D$20,4,FALSE)*P7832</f>
        <v>#N/A</v>
      </c>
      <c r="T7832">
        <f>IF(F7832="COD1",tarifas!$D$11*(SUMIFS($P$11:$P$8770,$F$11:$F$8770,"=COD1",$B$11:$B$8770,"="&amp;B7832)/COUNTIFS($F$11:$F$8770,"=COD1",$B$11:$B$8770,"="&amp;B7832))/COUNTIFS($A$11:$A$8770,"="&amp;A7832,$F$11:$F$8770,"=COD1"),0)</f>
        <v>0</v>
      </c>
      <c r="U7832" t="e">
        <f>(VLOOKUP(F7832,tarifas!$C$7:$D$10,2,FALSE)+tarifas!$D$21)*datos!P7832</f>
        <v>#N/A</v>
      </c>
      <c r="V7832" t="e">
        <f t="shared" si="1110"/>
        <v>#N/A</v>
      </c>
      <c r="W7832">
        <f t="shared" si="1111"/>
        <v>0</v>
      </c>
    </row>
    <row r="7833" spans="1:23" x14ac:dyDescent="0.25">
      <c r="A7833">
        <f t="shared" si="1104"/>
        <v>321</v>
      </c>
      <c r="B7833">
        <f t="shared" si="1105"/>
        <v>11</v>
      </c>
      <c r="C7833" s="1">
        <f t="shared" si="1112"/>
        <v>41965.916666647696</v>
      </c>
      <c r="D7833" s="7">
        <v>0</v>
      </c>
      <c r="E7833" s="7"/>
      <c r="G7833">
        <v>45.13</v>
      </c>
      <c r="H7833" s="12">
        <v>228.54594425935647</v>
      </c>
      <c r="I7833" s="13">
        <f>$D$2*tarifas!$D$12/24</f>
        <v>1.4541666666666666</v>
      </c>
      <c r="J7833" s="13" t="e">
        <f>VLOOKUP(E7833&amp;" "&amp;F7833,tarifas!$A$13:$D$20,4,FALSE)*H7833</f>
        <v>#N/A</v>
      </c>
      <c r="K7833" s="13">
        <f>IF(F7833="COD1",tarifas!$D$11*(SUMIFS($H$11:$H$8770,$F$11:$F$8770,"=COD1",$B$11:$B$8770,"="&amp;B7833)/COUNTIFS($F$11:$F$8770,"=COD1",$B$11:$B$8770,"="&amp;B7833))/COUNTIFS($A$11:$A$8770,"="&amp;A7833,$F$11:$F$8770,"=COD1"),0)</f>
        <v>0</v>
      </c>
      <c r="L7833" s="13" t="e">
        <f>(VLOOKUP(F7833,tarifas!$C$7:$D$10,2,FALSE)+tarifas!$D$21)*datos!H7833</f>
        <v>#N/A</v>
      </c>
      <c r="M7833">
        <v>0</v>
      </c>
      <c r="N7833" s="13" t="e">
        <f t="shared" si="1106"/>
        <v>#N/A</v>
      </c>
      <c r="O7833">
        <f t="shared" si="1107"/>
        <v>0</v>
      </c>
      <c r="P7833" s="12">
        <f t="shared" si="1108"/>
        <v>228.54594425935647</v>
      </c>
      <c r="Q7833">
        <f t="shared" si="1109"/>
        <v>0</v>
      </c>
      <c r="R7833">
        <f>$D$2*tarifas!$D$12/24</f>
        <v>1.4541666666666666</v>
      </c>
      <c r="S7833" t="e">
        <f>VLOOKUP(E7833&amp;" "&amp;F7833,tarifas!$A$13:$D$20,4,FALSE)*P7833</f>
        <v>#N/A</v>
      </c>
      <c r="T7833">
        <f>IF(F7833="COD1",tarifas!$D$11*(SUMIFS($P$11:$P$8770,$F$11:$F$8770,"=COD1",$B$11:$B$8770,"="&amp;B7833)/COUNTIFS($F$11:$F$8770,"=COD1",$B$11:$B$8770,"="&amp;B7833))/COUNTIFS($A$11:$A$8770,"="&amp;A7833,$F$11:$F$8770,"=COD1"),0)</f>
        <v>0</v>
      </c>
      <c r="U7833" t="e">
        <f>(VLOOKUP(F7833,tarifas!$C$7:$D$10,2,FALSE)+tarifas!$D$21)*datos!P7833</f>
        <v>#N/A</v>
      </c>
      <c r="V7833" t="e">
        <f t="shared" si="1110"/>
        <v>#N/A</v>
      </c>
      <c r="W7833">
        <f t="shared" si="1111"/>
        <v>0</v>
      </c>
    </row>
    <row r="7834" spans="1:23" x14ac:dyDescent="0.25">
      <c r="A7834">
        <f t="shared" si="1104"/>
        <v>321</v>
      </c>
      <c r="B7834">
        <f t="shared" si="1105"/>
        <v>11</v>
      </c>
      <c r="C7834" s="1">
        <f t="shared" si="1112"/>
        <v>41965.95833331436</v>
      </c>
      <c r="D7834" s="7">
        <v>0</v>
      </c>
      <c r="E7834" s="7"/>
      <c r="G7834">
        <v>41.26</v>
      </c>
      <c r="H7834" s="12">
        <v>227.97637938094388</v>
      </c>
      <c r="I7834" s="13">
        <f>$D$2*tarifas!$D$12/24</f>
        <v>1.4541666666666666</v>
      </c>
      <c r="J7834" s="13" t="e">
        <f>VLOOKUP(E7834&amp;" "&amp;F7834,tarifas!$A$13:$D$20,4,FALSE)*H7834</f>
        <v>#N/A</v>
      </c>
      <c r="K7834" s="13">
        <f>IF(F7834="COD1",tarifas!$D$11*(SUMIFS($H$11:$H$8770,$F$11:$F$8770,"=COD1",$B$11:$B$8770,"="&amp;B7834)/COUNTIFS($F$11:$F$8770,"=COD1",$B$11:$B$8770,"="&amp;B7834))/COUNTIFS($A$11:$A$8770,"="&amp;A7834,$F$11:$F$8770,"=COD1"),0)</f>
        <v>0</v>
      </c>
      <c r="L7834" s="13" t="e">
        <f>(VLOOKUP(F7834,tarifas!$C$7:$D$10,2,FALSE)+tarifas!$D$21)*datos!H7834</f>
        <v>#N/A</v>
      </c>
      <c r="M7834">
        <v>0</v>
      </c>
      <c r="N7834" s="13" t="e">
        <f t="shared" si="1106"/>
        <v>#N/A</v>
      </c>
      <c r="O7834">
        <f t="shared" si="1107"/>
        <v>0</v>
      </c>
      <c r="P7834" s="12">
        <f t="shared" si="1108"/>
        <v>227.97637938094388</v>
      </c>
      <c r="Q7834">
        <f t="shared" si="1109"/>
        <v>0</v>
      </c>
      <c r="R7834">
        <f>$D$2*tarifas!$D$12/24</f>
        <v>1.4541666666666666</v>
      </c>
      <c r="S7834" t="e">
        <f>VLOOKUP(E7834&amp;" "&amp;F7834,tarifas!$A$13:$D$20,4,FALSE)*P7834</f>
        <v>#N/A</v>
      </c>
      <c r="T7834">
        <f>IF(F7834="COD1",tarifas!$D$11*(SUMIFS($P$11:$P$8770,$F$11:$F$8770,"=COD1",$B$11:$B$8770,"="&amp;B7834)/COUNTIFS($F$11:$F$8770,"=COD1",$B$11:$B$8770,"="&amp;B7834))/COUNTIFS($A$11:$A$8770,"="&amp;A7834,$F$11:$F$8770,"=COD1"),0)</f>
        <v>0</v>
      </c>
      <c r="U7834" t="e">
        <f>(VLOOKUP(F7834,tarifas!$C$7:$D$10,2,FALSE)+tarifas!$D$21)*datos!P7834</f>
        <v>#N/A</v>
      </c>
      <c r="V7834" t="e">
        <f t="shared" si="1110"/>
        <v>#N/A</v>
      </c>
      <c r="W7834">
        <f t="shared" si="1111"/>
        <v>0</v>
      </c>
    </row>
    <row r="7835" spans="1:23" x14ac:dyDescent="0.25">
      <c r="A7835">
        <f t="shared" si="1104"/>
        <v>322</v>
      </c>
      <c r="B7835">
        <f t="shared" si="1105"/>
        <v>11</v>
      </c>
      <c r="C7835" s="1">
        <f t="shared" si="1112"/>
        <v>41965.999999981024</v>
      </c>
      <c r="D7835" s="7">
        <v>0</v>
      </c>
      <c r="E7835" s="7"/>
      <c r="G7835">
        <v>37.5</v>
      </c>
      <c r="H7835" s="12">
        <v>226.00196287231137</v>
      </c>
      <c r="I7835" s="13">
        <f>$D$2*tarifas!$D$12/24</f>
        <v>1.4541666666666666</v>
      </c>
      <c r="J7835" s="13" t="e">
        <f>VLOOKUP(E7835&amp;" "&amp;F7835,tarifas!$A$13:$D$20,4,FALSE)*H7835</f>
        <v>#N/A</v>
      </c>
      <c r="K7835" s="13">
        <f>IF(F7835="COD1",tarifas!$D$11*(SUMIFS($H$11:$H$8770,$F$11:$F$8770,"=COD1",$B$11:$B$8770,"="&amp;B7835)/COUNTIFS($F$11:$F$8770,"=COD1",$B$11:$B$8770,"="&amp;B7835))/COUNTIFS($A$11:$A$8770,"="&amp;A7835,$F$11:$F$8770,"=COD1"),0)</f>
        <v>0</v>
      </c>
      <c r="L7835" s="13" t="e">
        <f>(VLOOKUP(F7835,tarifas!$C$7:$D$10,2,FALSE)+tarifas!$D$21)*datos!H7835</f>
        <v>#N/A</v>
      </c>
      <c r="M7835">
        <v>0</v>
      </c>
      <c r="N7835" s="13" t="e">
        <f t="shared" si="1106"/>
        <v>#N/A</v>
      </c>
      <c r="O7835">
        <f t="shared" si="1107"/>
        <v>0</v>
      </c>
      <c r="P7835" s="12">
        <f t="shared" si="1108"/>
        <v>226.00196287231137</v>
      </c>
      <c r="Q7835">
        <f t="shared" si="1109"/>
        <v>0</v>
      </c>
      <c r="R7835">
        <f>$D$2*tarifas!$D$12/24</f>
        <v>1.4541666666666666</v>
      </c>
      <c r="S7835" t="e">
        <f>VLOOKUP(E7835&amp;" "&amp;F7835,tarifas!$A$13:$D$20,4,FALSE)*P7835</f>
        <v>#N/A</v>
      </c>
      <c r="T7835">
        <f>IF(F7835="COD1",tarifas!$D$11*(SUMIFS($P$11:$P$8770,$F$11:$F$8770,"=COD1",$B$11:$B$8770,"="&amp;B7835)/COUNTIFS($F$11:$F$8770,"=COD1",$B$11:$B$8770,"="&amp;B7835))/COUNTIFS($A$11:$A$8770,"="&amp;A7835,$F$11:$F$8770,"=COD1"),0)</f>
        <v>0</v>
      </c>
      <c r="U7835" t="e">
        <f>(VLOOKUP(F7835,tarifas!$C$7:$D$10,2,FALSE)+tarifas!$D$21)*datos!P7835</f>
        <v>#N/A</v>
      </c>
      <c r="V7835" t="e">
        <f t="shared" si="1110"/>
        <v>#N/A</v>
      </c>
      <c r="W7835">
        <f t="shared" si="1111"/>
        <v>0</v>
      </c>
    </row>
    <row r="7836" spans="1:23" x14ac:dyDescent="0.25">
      <c r="A7836">
        <f t="shared" si="1104"/>
        <v>322</v>
      </c>
      <c r="B7836">
        <f t="shared" si="1105"/>
        <v>11</v>
      </c>
      <c r="C7836" s="1">
        <f t="shared" si="1112"/>
        <v>41966.041666647689</v>
      </c>
      <c r="D7836" s="7">
        <v>0</v>
      </c>
      <c r="E7836" s="7"/>
      <c r="G7836">
        <v>27.57</v>
      </c>
      <c r="H7836" s="12">
        <v>219.87774903510063</v>
      </c>
      <c r="I7836" s="13">
        <f>$D$2*tarifas!$D$12/24</f>
        <v>1.4541666666666666</v>
      </c>
      <c r="J7836" s="13" t="e">
        <f>VLOOKUP(E7836&amp;" "&amp;F7836,tarifas!$A$13:$D$20,4,FALSE)*H7836</f>
        <v>#N/A</v>
      </c>
      <c r="K7836" s="13">
        <f>IF(F7836="COD1",tarifas!$D$11*(SUMIFS($H$11:$H$8770,$F$11:$F$8770,"=COD1",$B$11:$B$8770,"="&amp;B7836)/COUNTIFS($F$11:$F$8770,"=COD1",$B$11:$B$8770,"="&amp;B7836))/COUNTIFS($A$11:$A$8770,"="&amp;A7836,$F$11:$F$8770,"=COD1"),0)</f>
        <v>0</v>
      </c>
      <c r="L7836" s="13" t="e">
        <f>(VLOOKUP(F7836,tarifas!$C$7:$D$10,2,FALSE)+tarifas!$D$21)*datos!H7836</f>
        <v>#N/A</v>
      </c>
      <c r="M7836">
        <v>0</v>
      </c>
      <c r="N7836" s="13" t="e">
        <f t="shared" si="1106"/>
        <v>#N/A</v>
      </c>
      <c r="O7836">
        <f t="shared" si="1107"/>
        <v>0</v>
      </c>
      <c r="P7836" s="12">
        <f t="shared" si="1108"/>
        <v>219.87774903510063</v>
      </c>
      <c r="Q7836">
        <f t="shared" si="1109"/>
        <v>0</v>
      </c>
      <c r="R7836">
        <f>$D$2*tarifas!$D$12/24</f>
        <v>1.4541666666666666</v>
      </c>
      <c r="S7836" t="e">
        <f>VLOOKUP(E7836&amp;" "&amp;F7836,tarifas!$A$13:$D$20,4,FALSE)*P7836</f>
        <v>#N/A</v>
      </c>
      <c r="T7836">
        <f>IF(F7836="COD1",tarifas!$D$11*(SUMIFS($P$11:$P$8770,$F$11:$F$8770,"=COD1",$B$11:$B$8770,"="&amp;B7836)/COUNTIFS($F$11:$F$8770,"=COD1",$B$11:$B$8770,"="&amp;B7836))/COUNTIFS($A$11:$A$8770,"="&amp;A7836,$F$11:$F$8770,"=COD1"),0)</f>
        <v>0</v>
      </c>
      <c r="U7836" t="e">
        <f>(VLOOKUP(F7836,tarifas!$C$7:$D$10,2,FALSE)+tarifas!$D$21)*datos!P7836</f>
        <v>#N/A</v>
      </c>
      <c r="V7836" t="e">
        <f t="shared" si="1110"/>
        <v>#N/A</v>
      </c>
      <c r="W7836">
        <f t="shared" si="1111"/>
        <v>0</v>
      </c>
    </row>
    <row r="7837" spans="1:23" x14ac:dyDescent="0.25">
      <c r="A7837">
        <f t="shared" si="1104"/>
        <v>322</v>
      </c>
      <c r="B7837">
        <f t="shared" si="1105"/>
        <v>11</v>
      </c>
      <c r="C7837" s="1">
        <f t="shared" si="1112"/>
        <v>41966.083333314353</v>
      </c>
      <c r="D7837" s="7">
        <v>0</v>
      </c>
      <c r="E7837" s="7"/>
      <c r="G7837">
        <v>20</v>
      </c>
      <c r="H7837" s="12">
        <v>217.77634381275442</v>
      </c>
      <c r="I7837" s="13">
        <f>$D$2*tarifas!$D$12/24</f>
        <v>1.4541666666666666</v>
      </c>
      <c r="J7837" s="13" t="e">
        <f>VLOOKUP(E7837&amp;" "&amp;F7837,tarifas!$A$13:$D$20,4,FALSE)*H7837</f>
        <v>#N/A</v>
      </c>
      <c r="K7837" s="13">
        <f>IF(F7837="COD1",tarifas!$D$11*(SUMIFS($H$11:$H$8770,$F$11:$F$8770,"=COD1",$B$11:$B$8770,"="&amp;B7837)/COUNTIFS($F$11:$F$8770,"=COD1",$B$11:$B$8770,"="&amp;B7837))/COUNTIFS($A$11:$A$8770,"="&amp;A7837,$F$11:$F$8770,"=COD1"),0)</f>
        <v>0</v>
      </c>
      <c r="L7837" s="13" t="e">
        <f>(VLOOKUP(F7837,tarifas!$C$7:$D$10,2,FALSE)+tarifas!$D$21)*datos!H7837</f>
        <v>#N/A</v>
      </c>
      <c r="M7837">
        <v>0</v>
      </c>
      <c r="N7837" s="13" t="e">
        <f t="shared" si="1106"/>
        <v>#N/A</v>
      </c>
      <c r="O7837">
        <f t="shared" si="1107"/>
        <v>0</v>
      </c>
      <c r="P7837" s="12">
        <f t="shared" si="1108"/>
        <v>217.77634381275442</v>
      </c>
      <c r="Q7837">
        <f t="shared" si="1109"/>
        <v>0</v>
      </c>
      <c r="R7837">
        <f>$D$2*tarifas!$D$12/24</f>
        <v>1.4541666666666666</v>
      </c>
      <c r="S7837" t="e">
        <f>VLOOKUP(E7837&amp;" "&amp;F7837,tarifas!$A$13:$D$20,4,FALSE)*P7837</f>
        <v>#N/A</v>
      </c>
      <c r="T7837">
        <f>IF(F7837="COD1",tarifas!$D$11*(SUMIFS($P$11:$P$8770,$F$11:$F$8770,"=COD1",$B$11:$B$8770,"="&amp;B7837)/COUNTIFS($F$11:$F$8770,"=COD1",$B$11:$B$8770,"="&amp;B7837))/COUNTIFS($A$11:$A$8770,"="&amp;A7837,$F$11:$F$8770,"=COD1"),0)</f>
        <v>0</v>
      </c>
      <c r="U7837" t="e">
        <f>(VLOOKUP(F7837,tarifas!$C$7:$D$10,2,FALSE)+tarifas!$D$21)*datos!P7837</f>
        <v>#N/A</v>
      </c>
      <c r="V7837" t="e">
        <f t="shared" si="1110"/>
        <v>#N/A</v>
      </c>
      <c r="W7837">
        <f t="shared" si="1111"/>
        <v>0</v>
      </c>
    </row>
    <row r="7838" spans="1:23" x14ac:dyDescent="0.25">
      <c r="A7838">
        <f t="shared" si="1104"/>
        <v>322</v>
      </c>
      <c r="B7838">
        <f t="shared" si="1105"/>
        <v>11</v>
      </c>
      <c r="C7838" s="1">
        <f t="shared" si="1112"/>
        <v>41966.124999981017</v>
      </c>
      <c r="D7838" s="7">
        <v>0</v>
      </c>
      <c r="E7838" s="7"/>
      <c r="G7838">
        <v>16</v>
      </c>
      <c r="H7838" s="12">
        <v>215.57267179902732</v>
      </c>
      <c r="I7838" s="13">
        <f>$D$2*tarifas!$D$12/24</f>
        <v>1.4541666666666666</v>
      </c>
      <c r="J7838" s="13" t="e">
        <f>VLOOKUP(E7838&amp;" "&amp;F7838,tarifas!$A$13:$D$20,4,FALSE)*H7838</f>
        <v>#N/A</v>
      </c>
      <c r="K7838" s="13">
        <f>IF(F7838="COD1",tarifas!$D$11*(SUMIFS($H$11:$H$8770,$F$11:$F$8770,"=COD1",$B$11:$B$8770,"="&amp;B7838)/COUNTIFS($F$11:$F$8770,"=COD1",$B$11:$B$8770,"="&amp;B7838))/COUNTIFS($A$11:$A$8770,"="&amp;A7838,$F$11:$F$8770,"=COD1"),0)</f>
        <v>0</v>
      </c>
      <c r="L7838" s="13" t="e">
        <f>(VLOOKUP(F7838,tarifas!$C$7:$D$10,2,FALSE)+tarifas!$D$21)*datos!H7838</f>
        <v>#N/A</v>
      </c>
      <c r="M7838">
        <v>0</v>
      </c>
      <c r="N7838" s="13" t="e">
        <f t="shared" si="1106"/>
        <v>#N/A</v>
      </c>
      <c r="O7838">
        <f t="shared" si="1107"/>
        <v>0</v>
      </c>
      <c r="P7838" s="12">
        <f t="shared" si="1108"/>
        <v>215.57267179902732</v>
      </c>
      <c r="Q7838">
        <f t="shared" si="1109"/>
        <v>0</v>
      </c>
      <c r="R7838">
        <f>$D$2*tarifas!$D$12/24</f>
        <v>1.4541666666666666</v>
      </c>
      <c r="S7838" t="e">
        <f>VLOOKUP(E7838&amp;" "&amp;F7838,tarifas!$A$13:$D$20,4,FALSE)*P7838</f>
        <v>#N/A</v>
      </c>
      <c r="T7838">
        <f>IF(F7838="COD1",tarifas!$D$11*(SUMIFS($P$11:$P$8770,$F$11:$F$8770,"=COD1",$B$11:$B$8770,"="&amp;B7838)/COUNTIFS($F$11:$F$8770,"=COD1",$B$11:$B$8770,"="&amp;B7838))/COUNTIFS($A$11:$A$8770,"="&amp;A7838,$F$11:$F$8770,"=COD1"),0)</f>
        <v>0</v>
      </c>
      <c r="U7838" t="e">
        <f>(VLOOKUP(F7838,tarifas!$C$7:$D$10,2,FALSE)+tarifas!$D$21)*datos!P7838</f>
        <v>#N/A</v>
      </c>
      <c r="V7838" t="e">
        <f t="shared" si="1110"/>
        <v>#N/A</v>
      </c>
      <c r="W7838">
        <f t="shared" si="1111"/>
        <v>0</v>
      </c>
    </row>
    <row r="7839" spans="1:23" x14ac:dyDescent="0.25">
      <c r="A7839">
        <f t="shared" si="1104"/>
        <v>322</v>
      </c>
      <c r="B7839">
        <f t="shared" si="1105"/>
        <v>11</v>
      </c>
      <c r="C7839" s="1">
        <f t="shared" si="1112"/>
        <v>41966.166666647681</v>
      </c>
      <c r="D7839" s="7">
        <v>0</v>
      </c>
      <c r="E7839" s="7"/>
      <c r="G7839">
        <v>15.19</v>
      </c>
      <c r="H7839" s="12">
        <v>212.81017503379525</v>
      </c>
      <c r="I7839" s="13">
        <f>$D$2*tarifas!$D$12/24</f>
        <v>1.4541666666666666</v>
      </c>
      <c r="J7839" s="13" t="e">
        <f>VLOOKUP(E7839&amp;" "&amp;F7839,tarifas!$A$13:$D$20,4,FALSE)*H7839</f>
        <v>#N/A</v>
      </c>
      <c r="K7839" s="13">
        <f>IF(F7839="COD1",tarifas!$D$11*(SUMIFS($H$11:$H$8770,$F$11:$F$8770,"=COD1",$B$11:$B$8770,"="&amp;B7839)/COUNTIFS($F$11:$F$8770,"=COD1",$B$11:$B$8770,"="&amp;B7839))/COUNTIFS($A$11:$A$8770,"="&amp;A7839,$F$11:$F$8770,"=COD1"),0)</f>
        <v>0</v>
      </c>
      <c r="L7839" s="13" t="e">
        <f>(VLOOKUP(F7839,tarifas!$C$7:$D$10,2,FALSE)+tarifas!$D$21)*datos!H7839</f>
        <v>#N/A</v>
      </c>
      <c r="M7839">
        <v>0</v>
      </c>
      <c r="N7839" s="13" t="e">
        <f t="shared" si="1106"/>
        <v>#N/A</v>
      </c>
      <c r="O7839">
        <f t="shared" si="1107"/>
        <v>0</v>
      </c>
      <c r="P7839" s="12">
        <f t="shared" si="1108"/>
        <v>212.81017503379525</v>
      </c>
      <c r="Q7839">
        <f t="shared" si="1109"/>
        <v>0</v>
      </c>
      <c r="R7839">
        <f>$D$2*tarifas!$D$12/24</f>
        <v>1.4541666666666666</v>
      </c>
      <c r="S7839" t="e">
        <f>VLOOKUP(E7839&amp;" "&amp;F7839,tarifas!$A$13:$D$20,4,FALSE)*P7839</f>
        <v>#N/A</v>
      </c>
      <c r="T7839">
        <f>IF(F7839="COD1",tarifas!$D$11*(SUMIFS($P$11:$P$8770,$F$11:$F$8770,"=COD1",$B$11:$B$8770,"="&amp;B7839)/COUNTIFS($F$11:$F$8770,"=COD1",$B$11:$B$8770,"="&amp;B7839))/COUNTIFS($A$11:$A$8770,"="&amp;A7839,$F$11:$F$8770,"=COD1"),0)</f>
        <v>0</v>
      </c>
      <c r="U7839" t="e">
        <f>(VLOOKUP(F7839,tarifas!$C$7:$D$10,2,FALSE)+tarifas!$D$21)*datos!P7839</f>
        <v>#N/A</v>
      </c>
      <c r="V7839" t="e">
        <f t="shared" si="1110"/>
        <v>#N/A</v>
      </c>
      <c r="W7839">
        <f t="shared" si="1111"/>
        <v>0</v>
      </c>
    </row>
    <row r="7840" spans="1:23" x14ac:dyDescent="0.25">
      <c r="A7840">
        <f t="shared" si="1104"/>
        <v>322</v>
      </c>
      <c r="B7840">
        <f t="shared" si="1105"/>
        <v>11</v>
      </c>
      <c r="C7840" s="1">
        <f t="shared" si="1112"/>
        <v>41966.208333314346</v>
      </c>
      <c r="D7840" s="7">
        <v>0</v>
      </c>
      <c r="E7840" s="7"/>
      <c r="G7840">
        <v>16.100000000000001</v>
      </c>
      <c r="H7840" s="12">
        <v>213.47395726560526</v>
      </c>
      <c r="I7840" s="13">
        <f>$D$2*tarifas!$D$12/24</f>
        <v>1.4541666666666666</v>
      </c>
      <c r="J7840" s="13" t="e">
        <f>VLOOKUP(E7840&amp;" "&amp;F7840,tarifas!$A$13:$D$20,4,FALSE)*H7840</f>
        <v>#N/A</v>
      </c>
      <c r="K7840" s="13">
        <f>IF(F7840="COD1",tarifas!$D$11*(SUMIFS($H$11:$H$8770,$F$11:$F$8770,"=COD1",$B$11:$B$8770,"="&amp;B7840)/COUNTIFS($F$11:$F$8770,"=COD1",$B$11:$B$8770,"="&amp;B7840))/COUNTIFS($A$11:$A$8770,"="&amp;A7840,$F$11:$F$8770,"=COD1"),0)</f>
        <v>0</v>
      </c>
      <c r="L7840" s="13" t="e">
        <f>(VLOOKUP(F7840,tarifas!$C$7:$D$10,2,FALSE)+tarifas!$D$21)*datos!H7840</f>
        <v>#N/A</v>
      </c>
      <c r="M7840">
        <v>0</v>
      </c>
      <c r="N7840" s="13" t="e">
        <f t="shared" si="1106"/>
        <v>#N/A</v>
      </c>
      <c r="O7840">
        <f t="shared" si="1107"/>
        <v>0</v>
      </c>
      <c r="P7840" s="12">
        <f t="shared" si="1108"/>
        <v>213.47395726560526</v>
      </c>
      <c r="Q7840">
        <f t="shared" si="1109"/>
        <v>0</v>
      </c>
      <c r="R7840">
        <f>$D$2*tarifas!$D$12/24</f>
        <v>1.4541666666666666</v>
      </c>
      <c r="S7840" t="e">
        <f>VLOOKUP(E7840&amp;" "&amp;F7840,tarifas!$A$13:$D$20,4,FALSE)*P7840</f>
        <v>#N/A</v>
      </c>
      <c r="T7840">
        <f>IF(F7840="COD1",tarifas!$D$11*(SUMIFS($P$11:$P$8770,$F$11:$F$8770,"=COD1",$B$11:$B$8770,"="&amp;B7840)/COUNTIFS($F$11:$F$8770,"=COD1",$B$11:$B$8770,"="&amp;B7840))/COUNTIFS($A$11:$A$8770,"="&amp;A7840,$F$11:$F$8770,"=COD1"),0)</f>
        <v>0</v>
      </c>
      <c r="U7840" t="e">
        <f>(VLOOKUP(F7840,tarifas!$C$7:$D$10,2,FALSE)+tarifas!$D$21)*datos!P7840</f>
        <v>#N/A</v>
      </c>
      <c r="V7840" t="e">
        <f t="shared" si="1110"/>
        <v>#N/A</v>
      </c>
      <c r="W7840">
        <f t="shared" si="1111"/>
        <v>0</v>
      </c>
    </row>
    <row r="7841" spans="1:23" x14ac:dyDescent="0.25">
      <c r="A7841">
        <f t="shared" si="1104"/>
        <v>322</v>
      </c>
      <c r="B7841">
        <f t="shared" si="1105"/>
        <v>11</v>
      </c>
      <c r="C7841" s="1">
        <f t="shared" si="1112"/>
        <v>41966.24999998101</v>
      </c>
      <c r="D7841" s="7">
        <v>0</v>
      </c>
      <c r="E7841" s="7"/>
      <c r="G7841">
        <v>18.100000000000001</v>
      </c>
      <c r="H7841" s="12">
        <v>214.0537261896724</v>
      </c>
      <c r="I7841" s="13">
        <f>$D$2*tarifas!$D$12/24</f>
        <v>1.4541666666666666</v>
      </c>
      <c r="J7841" s="13" t="e">
        <f>VLOOKUP(E7841&amp;" "&amp;F7841,tarifas!$A$13:$D$20,4,FALSE)*H7841</f>
        <v>#N/A</v>
      </c>
      <c r="K7841" s="13">
        <f>IF(F7841="COD1",tarifas!$D$11*(SUMIFS($H$11:$H$8770,$F$11:$F$8770,"=COD1",$B$11:$B$8770,"="&amp;B7841)/COUNTIFS($F$11:$F$8770,"=COD1",$B$11:$B$8770,"="&amp;B7841))/COUNTIFS($A$11:$A$8770,"="&amp;A7841,$F$11:$F$8770,"=COD1"),0)</f>
        <v>0</v>
      </c>
      <c r="L7841" s="13" t="e">
        <f>(VLOOKUP(F7841,tarifas!$C$7:$D$10,2,FALSE)+tarifas!$D$21)*datos!H7841</f>
        <v>#N/A</v>
      </c>
      <c r="M7841">
        <v>0</v>
      </c>
      <c r="N7841" s="13" t="e">
        <f t="shared" si="1106"/>
        <v>#N/A</v>
      </c>
      <c r="O7841">
        <f t="shared" si="1107"/>
        <v>0</v>
      </c>
      <c r="P7841" s="12">
        <f t="shared" si="1108"/>
        <v>214.0537261896724</v>
      </c>
      <c r="Q7841">
        <f t="shared" si="1109"/>
        <v>0</v>
      </c>
      <c r="R7841">
        <f>$D$2*tarifas!$D$12/24</f>
        <v>1.4541666666666666</v>
      </c>
      <c r="S7841" t="e">
        <f>VLOOKUP(E7841&amp;" "&amp;F7841,tarifas!$A$13:$D$20,4,FALSE)*P7841</f>
        <v>#N/A</v>
      </c>
      <c r="T7841">
        <f>IF(F7841="COD1",tarifas!$D$11*(SUMIFS($P$11:$P$8770,$F$11:$F$8770,"=COD1",$B$11:$B$8770,"="&amp;B7841)/COUNTIFS($F$11:$F$8770,"=COD1",$B$11:$B$8770,"="&amp;B7841))/COUNTIFS($A$11:$A$8770,"="&amp;A7841,$F$11:$F$8770,"=COD1"),0)</f>
        <v>0</v>
      </c>
      <c r="U7841" t="e">
        <f>(VLOOKUP(F7841,tarifas!$C$7:$D$10,2,FALSE)+tarifas!$D$21)*datos!P7841</f>
        <v>#N/A</v>
      </c>
      <c r="V7841" t="e">
        <f t="shared" si="1110"/>
        <v>#N/A</v>
      </c>
      <c r="W7841">
        <f t="shared" si="1111"/>
        <v>0</v>
      </c>
    </row>
    <row r="7842" spans="1:23" x14ac:dyDescent="0.25">
      <c r="A7842">
        <f t="shared" si="1104"/>
        <v>322</v>
      </c>
      <c r="B7842">
        <f t="shared" si="1105"/>
        <v>11</v>
      </c>
      <c r="C7842" s="1">
        <f t="shared" si="1112"/>
        <v>41966.291666647674</v>
      </c>
      <c r="D7842" s="7">
        <v>0</v>
      </c>
      <c r="E7842" s="7"/>
      <c r="G7842">
        <v>16.63</v>
      </c>
      <c r="H7842" s="12">
        <v>192.04290625764662</v>
      </c>
      <c r="I7842" s="13">
        <f>$D$2*tarifas!$D$12/24</f>
        <v>1.4541666666666666</v>
      </c>
      <c r="J7842" s="13" t="e">
        <f>VLOOKUP(E7842&amp;" "&amp;F7842,tarifas!$A$13:$D$20,4,FALSE)*H7842</f>
        <v>#N/A</v>
      </c>
      <c r="K7842" s="13">
        <f>IF(F7842="COD1",tarifas!$D$11*(SUMIFS($H$11:$H$8770,$F$11:$F$8770,"=COD1",$B$11:$B$8770,"="&amp;B7842)/COUNTIFS($F$11:$F$8770,"=COD1",$B$11:$B$8770,"="&amp;B7842))/COUNTIFS($A$11:$A$8770,"="&amp;A7842,$F$11:$F$8770,"=COD1"),0)</f>
        <v>0</v>
      </c>
      <c r="L7842" s="13" t="e">
        <f>(VLOOKUP(F7842,tarifas!$C$7:$D$10,2,FALSE)+tarifas!$D$21)*datos!H7842</f>
        <v>#N/A</v>
      </c>
      <c r="M7842">
        <v>4.0230500000000005</v>
      </c>
      <c r="N7842" s="13" t="e">
        <f t="shared" si="1106"/>
        <v>#N/A</v>
      </c>
      <c r="O7842">
        <f t="shared" si="1107"/>
        <v>4.0230500000000005</v>
      </c>
      <c r="P7842" s="12">
        <f t="shared" si="1108"/>
        <v>188.01985625764661</v>
      </c>
      <c r="Q7842">
        <f t="shared" si="1109"/>
        <v>0</v>
      </c>
      <c r="R7842">
        <f>$D$2*tarifas!$D$12/24</f>
        <v>1.4541666666666666</v>
      </c>
      <c r="S7842" t="e">
        <f>VLOOKUP(E7842&amp;" "&amp;F7842,tarifas!$A$13:$D$20,4,FALSE)*P7842</f>
        <v>#N/A</v>
      </c>
      <c r="T7842">
        <f>IF(F7842="COD1",tarifas!$D$11*(SUMIFS($P$11:$P$8770,$F$11:$F$8770,"=COD1",$B$11:$B$8770,"="&amp;B7842)/COUNTIFS($F$11:$F$8770,"=COD1",$B$11:$B$8770,"="&amp;B7842))/COUNTIFS($A$11:$A$8770,"="&amp;A7842,$F$11:$F$8770,"=COD1"),0)</f>
        <v>0</v>
      </c>
      <c r="U7842" t="e">
        <f>(VLOOKUP(F7842,tarifas!$C$7:$D$10,2,FALSE)+tarifas!$D$21)*datos!P7842</f>
        <v>#N/A</v>
      </c>
      <c r="V7842" t="e">
        <f t="shared" si="1110"/>
        <v>#N/A</v>
      </c>
      <c r="W7842">
        <f t="shared" si="1111"/>
        <v>0</v>
      </c>
    </row>
    <row r="7843" spans="1:23" x14ac:dyDescent="0.25">
      <c r="A7843">
        <f t="shared" si="1104"/>
        <v>322</v>
      </c>
      <c r="B7843">
        <f t="shared" si="1105"/>
        <v>11</v>
      </c>
      <c r="C7843" s="1">
        <f t="shared" si="1112"/>
        <v>41966.333333314338</v>
      </c>
      <c r="D7843" s="7">
        <v>0</v>
      </c>
      <c r="E7843" s="7"/>
      <c r="G7843">
        <v>21.75</v>
      </c>
      <c r="H7843" s="12">
        <v>191.10669128285352</v>
      </c>
      <c r="I7843" s="13">
        <f>$D$2*tarifas!$D$12/24</f>
        <v>1.4541666666666666</v>
      </c>
      <c r="J7843" s="13" t="e">
        <f>VLOOKUP(E7843&amp;" "&amp;F7843,tarifas!$A$13:$D$20,4,FALSE)*H7843</f>
        <v>#N/A</v>
      </c>
      <c r="K7843" s="13">
        <f>IF(F7843="COD1",tarifas!$D$11*(SUMIFS($H$11:$H$8770,$F$11:$F$8770,"=COD1",$B$11:$B$8770,"="&amp;B7843)/COUNTIFS($F$11:$F$8770,"=COD1",$B$11:$B$8770,"="&amp;B7843))/COUNTIFS($A$11:$A$8770,"="&amp;A7843,$F$11:$F$8770,"=COD1"),0)</f>
        <v>0</v>
      </c>
      <c r="L7843" s="13" t="e">
        <f>(VLOOKUP(F7843,tarifas!$C$7:$D$10,2,FALSE)+tarifas!$D$21)*datos!H7843</f>
        <v>#N/A</v>
      </c>
      <c r="M7843">
        <v>14.23732</v>
      </c>
      <c r="N7843" s="13" t="e">
        <f t="shared" si="1106"/>
        <v>#N/A</v>
      </c>
      <c r="O7843">
        <f t="shared" si="1107"/>
        <v>14.23732</v>
      </c>
      <c r="P7843" s="12">
        <f t="shared" si="1108"/>
        <v>176.86937128285351</v>
      </c>
      <c r="Q7843">
        <f t="shared" si="1109"/>
        <v>0</v>
      </c>
      <c r="R7843">
        <f>$D$2*tarifas!$D$12/24</f>
        <v>1.4541666666666666</v>
      </c>
      <c r="S7843" t="e">
        <f>VLOOKUP(E7843&amp;" "&amp;F7843,tarifas!$A$13:$D$20,4,FALSE)*P7843</f>
        <v>#N/A</v>
      </c>
      <c r="T7843">
        <f>IF(F7843="COD1",tarifas!$D$11*(SUMIFS($P$11:$P$8770,$F$11:$F$8770,"=COD1",$B$11:$B$8770,"="&amp;B7843)/COUNTIFS($F$11:$F$8770,"=COD1",$B$11:$B$8770,"="&amp;B7843))/COUNTIFS($A$11:$A$8770,"="&amp;A7843,$F$11:$F$8770,"=COD1"),0)</f>
        <v>0</v>
      </c>
      <c r="U7843" t="e">
        <f>(VLOOKUP(F7843,tarifas!$C$7:$D$10,2,FALSE)+tarifas!$D$21)*datos!P7843</f>
        <v>#N/A</v>
      </c>
      <c r="V7843" t="e">
        <f t="shared" si="1110"/>
        <v>#N/A</v>
      </c>
      <c r="W7843">
        <f t="shared" si="1111"/>
        <v>0</v>
      </c>
    </row>
    <row r="7844" spans="1:23" x14ac:dyDescent="0.25">
      <c r="A7844">
        <f t="shared" si="1104"/>
        <v>322</v>
      </c>
      <c r="B7844">
        <f t="shared" si="1105"/>
        <v>11</v>
      </c>
      <c r="C7844" s="1">
        <f t="shared" si="1112"/>
        <v>41966.374999981002</v>
      </c>
      <c r="D7844" s="7">
        <v>0</v>
      </c>
      <c r="E7844" s="7"/>
      <c r="G7844">
        <v>27</v>
      </c>
      <c r="H7844" s="12">
        <v>191.49994415151301</v>
      </c>
      <c r="I7844" s="13">
        <f>$D$2*tarifas!$D$12/24</f>
        <v>1.4541666666666666</v>
      </c>
      <c r="J7844" s="13" t="e">
        <f>VLOOKUP(E7844&amp;" "&amp;F7844,tarifas!$A$13:$D$20,4,FALSE)*H7844</f>
        <v>#N/A</v>
      </c>
      <c r="K7844" s="13">
        <f>IF(F7844="COD1",tarifas!$D$11*(SUMIFS($H$11:$H$8770,$F$11:$F$8770,"=COD1",$B$11:$B$8770,"="&amp;B7844)/COUNTIFS($F$11:$F$8770,"=COD1",$B$11:$B$8770,"="&amp;B7844))/COUNTIFS($A$11:$A$8770,"="&amp;A7844,$F$11:$F$8770,"=COD1"),0)</f>
        <v>0</v>
      </c>
      <c r="L7844" s="13" t="e">
        <f>(VLOOKUP(F7844,tarifas!$C$7:$D$10,2,FALSE)+tarifas!$D$21)*datos!H7844</f>
        <v>#N/A</v>
      </c>
      <c r="M7844">
        <v>2.05524</v>
      </c>
      <c r="N7844" s="13" t="e">
        <f t="shared" si="1106"/>
        <v>#N/A</v>
      </c>
      <c r="O7844">
        <f t="shared" si="1107"/>
        <v>2.05524</v>
      </c>
      <c r="P7844" s="12">
        <f t="shared" si="1108"/>
        <v>189.44470415151301</v>
      </c>
      <c r="Q7844">
        <f t="shared" si="1109"/>
        <v>0</v>
      </c>
      <c r="R7844">
        <f>$D$2*tarifas!$D$12/24</f>
        <v>1.4541666666666666</v>
      </c>
      <c r="S7844" t="e">
        <f>VLOOKUP(E7844&amp;" "&amp;F7844,tarifas!$A$13:$D$20,4,FALSE)*P7844</f>
        <v>#N/A</v>
      </c>
      <c r="T7844">
        <f>IF(F7844="COD1",tarifas!$D$11*(SUMIFS($P$11:$P$8770,$F$11:$F$8770,"=COD1",$B$11:$B$8770,"="&amp;B7844)/COUNTIFS($F$11:$F$8770,"=COD1",$B$11:$B$8770,"="&amp;B7844))/COUNTIFS($A$11:$A$8770,"="&amp;A7844,$F$11:$F$8770,"=COD1"),0)</f>
        <v>0</v>
      </c>
      <c r="U7844" t="e">
        <f>(VLOOKUP(F7844,tarifas!$C$7:$D$10,2,FALSE)+tarifas!$D$21)*datos!P7844</f>
        <v>#N/A</v>
      </c>
      <c r="V7844" t="e">
        <f t="shared" si="1110"/>
        <v>#N/A</v>
      </c>
      <c r="W7844">
        <f t="shared" si="1111"/>
        <v>0</v>
      </c>
    </row>
    <row r="7845" spans="1:23" x14ac:dyDescent="0.25">
      <c r="A7845">
        <f t="shared" si="1104"/>
        <v>322</v>
      </c>
      <c r="B7845">
        <f t="shared" si="1105"/>
        <v>11</v>
      </c>
      <c r="C7845" s="1">
        <f t="shared" si="1112"/>
        <v>41966.416666647667</v>
      </c>
      <c r="D7845" s="7">
        <v>208.89393939393941</v>
      </c>
      <c r="E7845" s="7"/>
      <c r="G7845">
        <v>30.2</v>
      </c>
      <c r="H7845" s="12">
        <v>192.29563562417013</v>
      </c>
      <c r="I7845" s="13">
        <f>$D$2*tarifas!$D$12/24</f>
        <v>1.4541666666666666</v>
      </c>
      <c r="J7845" s="13" t="e">
        <f>VLOOKUP(E7845&amp;" "&amp;F7845,tarifas!$A$13:$D$20,4,FALSE)*H7845</f>
        <v>#N/A</v>
      </c>
      <c r="K7845" s="13">
        <f>IF(F7845="COD1",tarifas!$D$11*(SUMIFS($H$11:$H$8770,$F$11:$F$8770,"=COD1",$B$11:$B$8770,"="&amp;B7845)/COUNTIFS($F$11:$F$8770,"=COD1",$B$11:$B$8770,"="&amp;B7845))/COUNTIFS($A$11:$A$8770,"="&amp;A7845,$F$11:$F$8770,"=COD1"),0)</f>
        <v>0</v>
      </c>
      <c r="L7845" s="13" t="e">
        <f>(VLOOKUP(F7845,tarifas!$C$7:$D$10,2,FALSE)+tarifas!$D$21)*datos!H7845</f>
        <v>#N/A</v>
      </c>
      <c r="M7845">
        <v>133.32352</v>
      </c>
      <c r="N7845" s="13" t="e">
        <f t="shared" si="1106"/>
        <v>#N/A</v>
      </c>
      <c r="O7845">
        <f t="shared" si="1107"/>
        <v>133.32352</v>
      </c>
      <c r="P7845" s="12">
        <f t="shared" si="1108"/>
        <v>58.972115624170129</v>
      </c>
      <c r="Q7845">
        <f t="shared" si="1109"/>
        <v>0</v>
      </c>
      <c r="R7845">
        <f>$D$2*tarifas!$D$12/24</f>
        <v>1.4541666666666666</v>
      </c>
      <c r="S7845" t="e">
        <f>VLOOKUP(E7845&amp;" "&amp;F7845,tarifas!$A$13:$D$20,4,FALSE)*P7845</f>
        <v>#N/A</v>
      </c>
      <c r="T7845">
        <f>IF(F7845="COD1",tarifas!$D$11*(SUMIFS($P$11:$P$8770,$F$11:$F$8770,"=COD1",$B$11:$B$8770,"="&amp;B7845)/COUNTIFS($F$11:$F$8770,"=COD1",$B$11:$B$8770,"="&amp;B7845))/COUNTIFS($A$11:$A$8770,"="&amp;A7845,$F$11:$F$8770,"=COD1"),0)</f>
        <v>0</v>
      </c>
      <c r="U7845" t="e">
        <f>(VLOOKUP(F7845,tarifas!$C$7:$D$10,2,FALSE)+tarifas!$D$21)*datos!P7845</f>
        <v>#N/A</v>
      </c>
      <c r="V7845" t="e">
        <f t="shared" si="1110"/>
        <v>#N/A</v>
      </c>
      <c r="W7845">
        <f t="shared" si="1111"/>
        <v>0</v>
      </c>
    </row>
    <row r="7846" spans="1:23" x14ac:dyDescent="0.25">
      <c r="A7846">
        <f t="shared" si="1104"/>
        <v>322</v>
      </c>
      <c r="B7846">
        <f t="shared" si="1105"/>
        <v>11</v>
      </c>
      <c r="C7846" s="1">
        <f t="shared" si="1112"/>
        <v>41966.458333314331</v>
      </c>
      <c r="D7846" s="7">
        <v>129.81818181818184</v>
      </c>
      <c r="E7846" s="7"/>
      <c r="G7846">
        <v>35.6</v>
      </c>
      <c r="H7846" s="12">
        <v>190.97519278505575</v>
      </c>
      <c r="I7846" s="13">
        <f>$D$2*tarifas!$D$12/24</f>
        <v>1.4541666666666666</v>
      </c>
      <c r="J7846" s="13" t="e">
        <f>VLOOKUP(E7846&amp;" "&amp;F7846,tarifas!$A$13:$D$20,4,FALSE)*H7846</f>
        <v>#N/A</v>
      </c>
      <c r="K7846" s="13">
        <f>IF(F7846="COD1",tarifas!$D$11*(SUMIFS($H$11:$H$8770,$F$11:$F$8770,"=COD1",$B$11:$B$8770,"="&amp;B7846)/COUNTIFS($F$11:$F$8770,"=COD1",$B$11:$B$8770,"="&amp;B7846))/COUNTIFS($A$11:$A$8770,"="&amp;A7846,$F$11:$F$8770,"=COD1"),0)</f>
        <v>0</v>
      </c>
      <c r="L7846" s="13" t="e">
        <f>(VLOOKUP(F7846,tarifas!$C$7:$D$10,2,FALSE)+tarifas!$D$21)*datos!H7846</f>
        <v>#N/A</v>
      </c>
      <c r="M7846">
        <v>146.35079000000002</v>
      </c>
      <c r="N7846" s="13" t="e">
        <f t="shared" si="1106"/>
        <v>#N/A</v>
      </c>
      <c r="O7846">
        <f t="shared" si="1107"/>
        <v>146.35079000000002</v>
      </c>
      <c r="P7846" s="12">
        <f t="shared" si="1108"/>
        <v>44.624402785055736</v>
      </c>
      <c r="Q7846">
        <f t="shared" si="1109"/>
        <v>0</v>
      </c>
      <c r="R7846">
        <f>$D$2*tarifas!$D$12/24</f>
        <v>1.4541666666666666</v>
      </c>
      <c r="S7846" t="e">
        <f>VLOOKUP(E7846&amp;" "&amp;F7846,tarifas!$A$13:$D$20,4,FALSE)*P7846</f>
        <v>#N/A</v>
      </c>
      <c r="T7846">
        <f>IF(F7846="COD1",tarifas!$D$11*(SUMIFS($P$11:$P$8770,$F$11:$F$8770,"=COD1",$B$11:$B$8770,"="&amp;B7846)/COUNTIFS($F$11:$F$8770,"=COD1",$B$11:$B$8770,"="&amp;B7846))/COUNTIFS($A$11:$A$8770,"="&amp;A7846,$F$11:$F$8770,"=COD1"),0)</f>
        <v>0</v>
      </c>
      <c r="U7846" t="e">
        <f>(VLOOKUP(F7846,tarifas!$C$7:$D$10,2,FALSE)+tarifas!$D$21)*datos!P7846</f>
        <v>#N/A</v>
      </c>
      <c r="V7846" t="e">
        <f t="shared" si="1110"/>
        <v>#N/A</v>
      </c>
      <c r="W7846">
        <f t="shared" si="1111"/>
        <v>0</v>
      </c>
    </row>
    <row r="7847" spans="1:23" x14ac:dyDescent="0.25">
      <c r="A7847">
        <f t="shared" si="1104"/>
        <v>322</v>
      </c>
      <c r="B7847">
        <f t="shared" si="1105"/>
        <v>11</v>
      </c>
      <c r="C7847" s="1">
        <f t="shared" si="1112"/>
        <v>41966.499999980995</v>
      </c>
      <c r="D7847" s="7">
        <v>134.71212121212122</v>
      </c>
      <c r="E7847" s="7"/>
      <c r="G7847">
        <v>35.6</v>
      </c>
      <c r="H7847" s="12">
        <v>193.39865421327778</v>
      </c>
      <c r="I7847" s="13">
        <f>$D$2*tarifas!$D$12/24</f>
        <v>1.4541666666666666</v>
      </c>
      <c r="J7847" s="13" t="e">
        <f>VLOOKUP(E7847&amp;" "&amp;F7847,tarifas!$A$13:$D$20,4,FALSE)*H7847</f>
        <v>#N/A</v>
      </c>
      <c r="K7847" s="13">
        <f>IF(F7847="COD1",tarifas!$D$11*(SUMIFS($H$11:$H$8770,$F$11:$F$8770,"=COD1",$B$11:$B$8770,"="&amp;B7847)/COUNTIFS($F$11:$F$8770,"=COD1",$B$11:$B$8770,"="&amp;B7847))/COUNTIFS($A$11:$A$8770,"="&amp;A7847,$F$11:$F$8770,"=COD1"),0)</f>
        <v>0</v>
      </c>
      <c r="L7847" s="13" t="e">
        <f>(VLOOKUP(F7847,tarifas!$C$7:$D$10,2,FALSE)+tarifas!$D$21)*datos!H7847</f>
        <v>#N/A</v>
      </c>
      <c r="M7847">
        <v>224.96445</v>
      </c>
      <c r="N7847" s="13" t="e">
        <f t="shared" si="1106"/>
        <v>#N/A</v>
      </c>
      <c r="O7847">
        <f t="shared" si="1107"/>
        <v>193.39865421327778</v>
      </c>
      <c r="P7847" s="12">
        <f t="shared" si="1108"/>
        <v>0</v>
      </c>
      <c r="Q7847">
        <f t="shared" si="1109"/>
        <v>31.565795786722219</v>
      </c>
      <c r="R7847">
        <f>$D$2*tarifas!$D$12/24</f>
        <v>1.4541666666666666</v>
      </c>
      <c r="S7847" t="e">
        <f>VLOOKUP(E7847&amp;" "&amp;F7847,tarifas!$A$13:$D$20,4,FALSE)*P7847</f>
        <v>#N/A</v>
      </c>
      <c r="T7847">
        <f>IF(F7847="COD1",tarifas!$D$11*(SUMIFS($P$11:$P$8770,$F$11:$F$8770,"=COD1",$B$11:$B$8770,"="&amp;B7847)/COUNTIFS($F$11:$F$8770,"=COD1",$B$11:$B$8770,"="&amp;B7847))/COUNTIFS($A$11:$A$8770,"="&amp;A7847,$F$11:$F$8770,"=COD1"),0)</f>
        <v>0</v>
      </c>
      <c r="U7847" t="e">
        <f>(VLOOKUP(F7847,tarifas!$C$7:$D$10,2,FALSE)+tarifas!$D$21)*datos!P7847</f>
        <v>#N/A</v>
      </c>
      <c r="V7847" t="e">
        <f t="shared" si="1110"/>
        <v>#N/A</v>
      </c>
      <c r="W7847">
        <f t="shared" si="1111"/>
        <v>1.0113680970065799</v>
      </c>
    </row>
    <row r="7848" spans="1:23" x14ac:dyDescent="0.25">
      <c r="A7848">
        <f t="shared" si="1104"/>
        <v>322</v>
      </c>
      <c r="B7848">
        <f t="shared" si="1105"/>
        <v>11</v>
      </c>
      <c r="C7848" s="1">
        <f t="shared" si="1112"/>
        <v>41966.541666647659</v>
      </c>
      <c r="D7848" s="7">
        <v>145.530303030303</v>
      </c>
      <c r="E7848" s="7"/>
      <c r="G7848">
        <v>38.1</v>
      </c>
      <c r="H7848" s="12">
        <v>192.85712010098553</v>
      </c>
      <c r="I7848" s="13">
        <f>$D$2*tarifas!$D$12/24</f>
        <v>1.4541666666666666</v>
      </c>
      <c r="J7848" s="13" t="e">
        <f>VLOOKUP(E7848&amp;" "&amp;F7848,tarifas!$A$13:$D$20,4,FALSE)*H7848</f>
        <v>#N/A</v>
      </c>
      <c r="K7848" s="13">
        <f>IF(F7848="COD1",tarifas!$D$11*(SUMIFS($H$11:$H$8770,$F$11:$F$8770,"=COD1",$B$11:$B$8770,"="&amp;B7848)/COUNTIFS($F$11:$F$8770,"=COD1",$B$11:$B$8770,"="&amp;B7848))/COUNTIFS($A$11:$A$8770,"="&amp;A7848,$F$11:$F$8770,"=COD1"),0)</f>
        <v>0</v>
      </c>
      <c r="L7848" s="13" t="e">
        <f>(VLOOKUP(F7848,tarifas!$C$7:$D$10,2,FALSE)+tarifas!$D$21)*datos!H7848</f>
        <v>#N/A</v>
      </c>
      <c r="M7848">
        <v>381.37867999999997</v>
      </c>
      <c r="N7848" s="13" t="e">
        <f t="shared" si="1106"/>
        <v>#N/A</v>
      </c>
      <c r="O7848">
        <f t="shared" si="1107"/>
        <v>192.85712010098553</v>
      </c>
      <c r="P7848" s="12">
        <f t="shared" si="1108"/>
        <v>0</v>
      </c>
      <c r="Q7848">
        <f t="shared" si="1109"/>
        <v>188.52155989901445</v>
      </c>
      <c r="R7848">
        <f>$D$2*tarifas!$D$12/24</f>
        <v>1.4541666666666666</v>
      </c>
      <c r="S7848" t="e">
        <f>VLOOKUP(E7848&amp;" "&amp;F7848,tarifas!$A$13:$D$20,4,FALSE)*P7848</f>
        <v>#N/A</v>
      </c>
      <c r="T7848">
        <f>IF(F7848="COD1",tarifas!$D$11*(SUMIFS($P$11:$P$8770,$F$11:$F$8770,"=COD1",$B$11:$B$8770,"="&amp;B7848)/COUNTIFS($F$11:$F$8770,"=COD1",$B$11:$B$8770,"="&amp;B7848))/COUNTIFS($A$11:$A$8770,"="&amp;A7848,$F$11:$F$8770,"=COD1"),0)</f>
        <v>0</v>
      </c>
      <c r="U7848" t="e">
        <f>(VLOOKUP(F7848,tarifas!$C$7:$D$10,2,FALSE)+tarifas!$D$21)*datos!P7848</f>
        <v>#N/A</v>
      </c>
      <c r="V7848" t="e">
        <f t="shared" si="1110"/>
        <v>#N/A</v>
      </c>
      <c r="W7848">
        <f t="shared" si="1111"/>
        <v>6.4644042889372058</v>
      </c>
    </row>
    <row r="7849" spans="1:23" x14ac:dyDescent="0.25">
      <c r="A7849">
        <f t="shared" si="1104"/>
        <v>322</v>
      </c>
      <c r="B7849">
        <f t="shared" si="1105"/>
        <v>11</v>
      </c>
      <c r="C7849" s="1">
        <f t="shared" si="1112"/>
        <v>41966.583333314324</v>
      </c>
      <c r="D7849" s="7">
        <v>109.98484848484847</v>
      </c>
      <c r="E7849" s="7"/>
      <c r="G7849">
        <v>38.4</v>
      </c>
      <c r="H7849" s="12">
        <v>193.8047489398744</v>
      </c>
      <c r="I7849" s="13">
        <f>$D$2*tarifas!$D$12/24</f>
        <v>1.4541666666666666</v>
      </c>
      <c r="J7849" s="13" t="e">
        <f>VLOOKUP(E7849&amp;" "&amp;F7849,tarifas!$A$13:$D$20,4,FALSE)*H7849</f>
        <v>#N/A</v>
      </c>
      <c r="K7849" s="13">
        <f>IF(F7849="COD1",tarifas!$D$11*(SUMIFS($H$11:$H$8770,$F$11:$F$8770,"=COD1",$B$11:$B$8770,"="&amp;B7849)/COUNTIFS($F$11:$F$8770,"=COD1",$B$11:$B$8770,"="&amp;B7849))/COUNTIFS($A$11:$A$8770,"="&amp;A7849,$F$11:$F$8770,"=COD1"),0)</f>
        <v>0</v>
      </c>
      <c r="L7849" s="13" t="e">
        <f>(VLOOKUP(F7849,tarifas!$C$7:$D$10,2,FALSE)+tarifas!$D$21)*datos!H7849</f>
        <v>#N/A</v>
      </c>
      <c r="M7849">
        <v>296.03811999999999</v>
      </c>
      <c r="N7849" s="13" t="e">
        <f t="shared" si="1106"/>
        <v>#N/A</v>
      </c>
      <c r="O7849">
        <f t="shared" si="1107"/>
        <v>193.8047489398744</v>
      </c>
      <c r="P7849" s="12">
        <f t="shared" si="1108"/>
        <v>0</v>
      </c>
      <c r="Q7849">
        <f t="shared" si="1109"/>
        <v>102.23337106012559</v>
      </c>
      <c r="R7849">
        <f>$D$2*tarifas!$D$12/24</f>
        <v>1.4541666666666666</v>
      </c>
      <c r="S7849" t="e">
        <f>VLOOKUP(E7849&amp;" "&amp;F7849,tarifas!$A$13:$D$20,4,FALSE)*P7849</f>
        <v>#N/A</v>
      </c>
      <c r="T7849">
        <f>IF(F7849="COD1",tarifas!$D$11*(SUMIFS($P$11:$P$8770,$F$11:$F$8770,"=COD1",$B$11:$B$8770,"="&amp;B7849)/COUNTIFS($F$11:$F$8770,"=COD1",$B$11:$B$8770,"="&amp;B7849))/COUNTIFS($A$11:$A$8770,"="&amp;A7849,$F$11:$F$8770,"=COD1"),0)</f>
        <v>0</v>
      </c>
      <c r="U7849" t="e">
        <f>(VLOOKUP(F7849,tarifas!$C$7:$D$10,2,FALSE)+tarifas!$D$21)*datos!P7849</f>
        <v>#N/A</v>
      </c>
      <c r="V7849" t="e">
        <f t="shared" si="1110"/>
        <v>#N/A</v>
      </c>
      <c r="W7849">
        <f t="shared" si="1111"/>
        <v>3.5331853038379406</v>
      </c>
    </row>
    <row r="7850" spans="1:23" x14ac:dyDescent="0.25">
      <c r="A7850">
        <f t="shared" si="1104"/>
        <v>322</v>
      </c>
      <c r="B7850">
        <f t="shared" si="1105"/>
        <v>11</v>
      </c>
      <c r="C7850" s="1">
        <f t="shared" si="1112"/>
        <v>41966.624999980988</v>
      </c>
      <c r="D7850" s="7">
        <v>74.181818181818173</v>
      </c>
      <c r="E7850" s="7"/>
      <c r="G7850">
        <v>37.54</v>
      </c>
      <c r="H7850" s="12">
        <v>196.91033675348814</v>
      </c>
      <c r="I7850" s="13">
        <f>$D$2*tarifas!$D$12/24</f>
        <v>1.4541666666666666</v>
      </c>
      <c r="J7850" s="13" t="e">
        <f>VLOOKUP(E7850&amp;" "&amp;F7850,tarifas!$A$13:$D$20,4,FALSE)*H7850</f>
        <v>#N/A</v>
      </c>
      <c r="K7850" s="13">
        <f>IF(F7850="COD1",tarifas!$D$11*(SUMIFS($H$11:$H$8770,$F$11:$F$8770,"=COD1",$B$11:$B$8770,"="&amp;B7850)/COUNTIFS($F$11:$F$8770,"=COD1",$B$11:$B$8770,"="&amp;B7850))/COUNTIFS($A$11:$A$8770,"="&amp;A7850,$F$11:$F$8770,"=COD1"),0)</f>
        <v>0</v>
      </c>
      <c r="L7850" s="13" t="e">
        <f>(VLOOKUP(F7850,tarifas!$C$7:$D$10,2,FALSE)+tarifas!$D$21)*datos!H7850</f>
        <v>#N/A</v>
      </c>
      <c r="M7850">
        <v>7.8842799999999995</v>
      </c>
      <c r="N7850" s="13" t="e">
        <f t="shared" si="1106"/>
        <v>#N/A</v>
      </c>
      <c r="O7850">
        <f t="shared" si="1107"/>
        <v>7.8842799999999995</v>
      </c>
      <c r="P7850" s="12">
        <f t="shared" si="1108"/>
        <v>189.02605675348815</v>
      </c>
      <c r="Q7850">
        <f t="shared" si="1109"/>
        <v>0</v>
      </c>
      <c r="R7850">
        <f>$D$2*tarifas!$D$12/24</f>
        <v>1.4541666666666666</v>
      </c>
      <c r="S7850" t="e">
        <f>VLOOKUP(E7850&amp;" "&amp;F7850,tarifas!$A$13:$D$20,4,FALSE)*P7850</f>
        <v>#N/A</v>
      </c>
      <c r="T7850">
        <f>IF(F7850="COD1",tarifas!$D$11*(SUMIFS($P$11:$P$8770,$F$11:$F$8770,"=COD1",$B$11:$B$8770,"="&amp;B7850)/COUNTIFS($F$11:$F$8770,"=COD1",$B$11:$B$8770,"="&amp;B7850))/COUNTIFS($A$11:$A$8770,"="&amp;A7850,$F$11:$F$8770,"=COD1"),0)</f>
        <v>0</v>
      </c>
      <c r="U7850" t="e">
        <f>(VLOOKUP(F7850,tarifas!$C$7:$D$10,2,FALSE)+tarifas!$D$21)*datos!P7850</f>
        <v>#N/A</v>
      </c>
      <c r="V7850" t="e">
        <f t="shared" si="1110"/>
        <v>#N/A</v>
      </c>
      <c r="W7850">
        <f t="shared" si="1111"/>
        <v>0</v>
      </c>
    </row>
    <row r="7851" spans="1:23" x14ac:dyDescent="0.25">
      <c r="A7851">
        <f t="shared" si="1104"/>
        <v>322</v>
      </c>
      <c r="B7851">
        <f t="shared" si="1105"/>
        <v>11</v>
      </c>
      <c r="C7851" s="1">
        <f t="shared" si="1112"/>
        <v>41966.666666647652</v>
      </c>
      <c r="D7851" s="7">
        <v>38.121212121212118</v>
      </c>
      <c r="E7851" s="7"/>
      <c r="G7851">
        <v>39.590000000000003</v>
      </c>
      <c r="H7851" s="12">
        <v>203.81751418920069</v>
      </c>
      <c r="I7851" s="13">
        <f>$D$2*tarifas!$D$12/24</f>
        <v>1.4541666666666666</v>
      </c>
      <c r="J7851" s="13" t="e">
        <f>VLOOKUP(E7851&amp;" "&amp;F7851,tarifas!$A$13:$D$20,4,FALSE)*H7851</f>
        <v>#N/A</v>
      </c>
      <c r="K7851" s="13">
        <f>IF(F7851="COD1",tarifas!$D$11*(SUMIFS($H$11:$H$8770,$F$11:$F$8770,"=COD1",$B$11:$B$8770,"="&amp;B7851)/COUNTIFS($F$11:$F$8770,"=COD1",$B$11:$B$8770,"="&amp;B7851))/COUNTIFS($A$11:$A$8770,"="&amp;A7851,$F$11:$F$8770,"=COD1"),0)</f>
        <v>0</v>
      </c>
      <c r="L7851" s="13" t="e">
        <f>(VLOOKUP(F7851,tarifas!$C$7:$D$10,2,FALSE)+tarifas!$D$21)*datos!H7851</f>
        <v>#N/A</v>
      </c>
      <c r="M7851">
        <v>0</v>
      </c>
      <c r="N7851" s="13" t="e">
        <f t="shared" si="1106"/>
        <v>#N/A</v>
      </c>
      <c r="O7851">
        <f t="shared" si="1107"/>
        <v>0</v>
      </c>
      <c r="P7851" s="12">
        <f t="shared" si="1108"/>
        <v>203.81751418920069</v>
      </c>
      <c r="Q7851">
        <f t="shared" si="1109"/>
        <v>0</v>
      </c>
      <c r="R7851">
        <f>$D$2*tarifas!$D$12/24</f>
        <v>1.4541666666666666</v>
      </c>
      <c r="S7851" t="e">
        <f>VLOOKUP(E7851&amp;" "&amp;F7851,tarifas!$A$13:$D$20,4,FALSE)*P7851</f>
        <v>#N/A</v>
      </c>
      <c r="T7851">
        <f>IF(F7851="COD1",tarifas!$D$11*(SUMIFS($P$11:$P$8770,$F$11:$F$8770,"=COD1",$B$11:$B$8770,"="&amp;B7851)/COUNTIFS($F$11:$F$8770,"=COD1",$B$11:$B$8770,"="&amp;B7851))/COUNTIFS($A$11:$A$8770,"="&amp;A7851,$F$11:$F$8770,"=COD1"),0)</f>
        <v>0</v>
      </c>
      <c r="U7851" t="e">
        <f>(VLOOKUP(F7851,tarifas!$C$7:$D$10,2,FALSE)+tarifas!$D$21)*datos!P7851</f>
        <v>#N/A</v>
      </c>
      <c r="V7851" t="e">
        <f t="shared" si="1110"/>
        <v>#N/A</v>
      </c>
      <c r="W7851">
        <f t="shared" si="1111"/>
        <v>0</v>
      </c>
    </row>
    <row r="7852" spans="1:23" x14ac:dyDescent="0.25">
      <c r="A7852">
        <f t="shared" si="1104"/>
        <v>322</v>
      </c>
      <c r="B7852">
        <f t="shared" si="1105"/>
        <v>11</v>
      </c>
      <c r="C7852" s="1">
        <f t="shared" si="1112"/>
        <v>41966.708333314316</v>
      </c>
      <c r="D7852" s="7">
        <v>0</v>
      </c>
      <c r="E7852" s="7"/>
      <c r="G7852">
        <v>42.1</v>
      </c>
      <c r="H7852" s="12">
        <v>215.02121935477297</v>
      </c>
      <c r="I7852" s="13">
        <f>$D$2*tarifas!$D$12/24</f>
        <v>1.4541666666666666</v>
      </c>
      <c r="J7852" s="13" t="e">
        <f>VLOOKUP(E7852&amp;" "&amp;F7852,tarifas!$A$13:$D$20,4,FALSE)*H7852</f>
        <v>#N/A</v>
      </c>
      <c r="K7852" s="13">
        <f>IF(F7852="COD1",tarifas!$D$11*(SUMIFS($H$11:$H$8770,$F$11:$F$8770,"=COD1",$B$11:$B$8770,"="&amp;B7852)/COUNTIFS($F$11:$F$8770,"=COD1",$B$11:$B$8770,"="&amp;B7852))/COUNTIFS($A$11:$A$8770,"="&amp;A7852,$F$11:$F$8770,"=COD1"),0)</f>
        <v>0</v>
      </c>
      <c r="L7852" s="13" t="e">
        <f>(VLOOKUP(F7852,tarifas!$C$7:$D$10,2,FALSE)+tarifas!$D$21)*datos!H7852</f>
        <v>#N/A</v>
      </c>
      <c r="M7852">
        <v>0</v>
      </c>
      <c r="N7852" s="13" t="e">
        <f t="shared" si="1106"/>
        <v>#N/A</v>
      </c>
      <c r="O7852">
        <f t="shared" si="1107"/>
        <v>0</v>
      </c>
      <c r="P7852" s="12">
        <f t="shared" si="1108"/>
        <v>215.02121935477297</v>
      </c>
      <c r="Q7852">
        <f t="shared" si="1109"/>
        <v>0</v>
      </c>
      <c r="R7852">
        <f>$D$2*tarifas!$D$12/24</f>
        <v>1.4541666666666666</v>
      </c>
      <c r="S7852" t="e">
        <f>VLOOKUP(E7852&amp;" "&amp;F7852,tarifas!$A$13:$D$20,4,FALSE)*P7852</f>
        <v>#N/A</v>
      </c>
      <c r="T7852">
        <f>IF(F7852="COD1",tarifas!$D$11*(SUMIFS($P$11:$P$8770,$F$11:$F$8770,"=COD1",$B$11:$B$8770,"="&amp;B7852)/COUNTIFS($F$11:$F$8770,"=COD1",$B$11:$B$8770,"="&amp;B7852))/COUNTIFS($A$11:$A$8770,"="&amp;A7852,$F$11:$F$8770,"=COD1"),0)</f>
        <v>0</v>
      </c>
      <c r="U7852" t="e">
        <f>(VLOOKUP(F7852,tarifas!$C$7:$D$10,2,FALSE)+tarifas!$D$21)*datos!P7852</f>
        <v>#N/A</v>
      </c>
      <c r="V7852" t="e">
        <f t="shared" si="1110"/>
        <v>#N/A</v>
      </c>
      <c r="W7852">
        <f t="shared" si="1111"/>
        <v>0</v>
      </c>
    </row>
    <row r="7853" spans="1:23" x14ac:dyDescent="0.25">
      <c r="A7853">
        <f t="shared" si="1104"/>
        <v>322</v>
      </c>
      <c r="B7853">
        <f t="shared" si="1105"/>
        <v>11</v>
      </c>
      <c r="C7853" s="1">
        <f t="shared" si="1112"/>
        <v>41966.749999980981</v>
      </c>
      <c r="D7853" s="7">
        <v>0</v>
      </c>
      <c r="E7853" s="7"/>
      <c r="G7853">
        <v>49.97</v>
      </c>
      <c r="H7853" s="12">
        <v>216.39068982098604</v>
      </c>
      <c r="I7853" s="13">
        <f>$D$2*tarifas!$D$12/24</f>
        <v>1.4541666666666666</v>
      </c>
      <c r="J7853" s="13" t="e">
        <f>VLOOKUP(E7853&amp;" "&amp;F7853,tarifas!$A$13:$D$20,4,FALSE)*H7853</f>
        <v>#N/A</v>
      </c>
      <c r="K7853" s="13">
        <f>IF(F7853="COD1",tarifas!$D$11*(SUMIFS($H$11:$H$8770,$F$11:$F$8770,"=COD1",$B$11:$B$8770,"="&amp;B7853)/COUNTIFS($F$11:$F$8770,"=COD1",$B$11:$B$8770,"="&amp;B7853))/COUNTIFS($A$11:$A$8770,"="&amp;A7853,$F$11:$F$8770,"=COD1"),0)</f>
        <v>0</v>
      </c>
      <c r="L7853" s="13" t="e">
        <f>(VLOOKUP(F7853,tarifas!$C$7:$D$10,2,FALSE)+tarifas!$D$21)*datos!H7853</f>
        <v>#N/A</v>
      </c>
      <c r="M7853">
        <v>0</v>
      </c>
      <c r="N7853" s="13" t="e">
        <f t="shared" si="1106"/>
        <v>#N/A</v>
      </c>
      <c r="O7853">
        <f t="shared" si="1107"/>
        <v>0</v>
      </c>
      <c r="P7853" s="12">
        <f t="shared" si="1108"/>
        <v>216.39068982098604</v>
      </c>
      <c r="Q7853">
        <f t="shared" si="1109"/>
        <v>0</v>
      </c>
      <c r="R7853">
        <f>$D$2*tarifas!$D$12/24</f>
        <v>1.4541666666666666</v>
      </c>
      <c r="S7853" t="e">
        <f>VLOOKUP(E7853&amp;" "&amp;F7853,tarifas!$A$13:$D$20,4,FALSE)*P7853</f>
        <v>#N/A</v>
      </c>
      <c r="T7853">
        <f>IF(F7853="COD1",tarifas!$D$11*(SUMIFS($P$11:$P$8770,$F$11:$F$8770,"=COD1",$B$11:$B$8770,"="&amp;B7853)/COUNTIFS($F$11:$F$8770,"=COD1",$B$11:$B$8770,"="&amp;B7853))/COUNTIFS($A$11:$A$8770,"="&amp;A7853,$F$11:$F$8770,"=COD1"),0)</f>
        <v>0</v>
      </c>
      <c r="U7853" t="e">
        <f>(VLOOKUP(F7853,tarifas!$C$7:$D$10,2,FALSE)+tarifas!$D$21)*datos!P7853</f>
        <v>#N/A</v>
      </c>
      <c r="V7853" t="e">
        <f t="shared" si="1110"/>
        <v>#N/A</v>
      </c>
      <c r="W7853">
        <f t="shared" si="1111"/>
        <v>0</v>
      </c>
    </row>
    <row r="7854" spans="1:23" x14ac:dyDescent="0.25">
      <c r="A7854">
        <f t="shared" si="1104"/>
        <v>322</v>
      </c>
      <c r="B7854">
        <f t="shared" si="1105"/>
        <v>11</v>
      </c>
      <c r="C7854" s="1">
        <f t="shared" si="1112"/>
        <v>41966.791666647645</v>
      </c>
      <c r="D7854" s="7">
        <v>0</v>
      </c>
      <c r="E7854" s="7"/>
      <c r="G7854">
        <v>57.3</v>
      </c>
      <c r="H7854" s="12">
        <v>208.98961167567012</v>
      </c>
      <c r="I7854" s="13">
        <f>$D$2*tarifas!$D$12/24</f>
        <v>1.4541666666666666</v>
      </c>
      <c r="J7854" s="13" t="e">
        <f>VLOOKUP(E7854&amp;" "&amp;F7854,tarifas!$A$13:$D$20,4,FALSE)*H7854</f>
        <v>#N/A</v>
      </c>
      <c r="K7854" s="13">
        <f>IF(F7854="COD1",tarifas!$D$11*(SUMIFS($H$11:$H$8770,$F$11:$F$8770,"=COD1",$B$11:$B$8770,"="&amp;B7854)/COUNTIFS($F$11:$F$8770,"=COD1",$B$11:$B$8770,"="&amp;B7854))/COUNTIFS($A$11:$A$8770,"="&amp;A7854,$F$11:$F$8770,"=COD1"),0)</f>
        <v>0</v>
      </c>
      <c r="L7854" s="13" t="e">
        <f>(VLOOKUP(F7854,tarifas!$C$7:$D$10,2,FALSE)+tarifas!$D$21)*datos!H7854</f>
        <v>#N/A</v>
      </c>
      <c r="M7854">
        <v>0</v>
      </c>
      <c r="N7854" s="13" t="e">
        <f t="shared" si="1106"/>
        <v>#N/A</v>
      </c>
      <c r="O7854">
        <f t="shared" si="1107"/>
        <v>0</v>
      </c>
      <c r="P7854" s="12">
        <f t="shared" si="1108"/>
        <v>208.98961167567012</v>
      </c>
      <c r="Q7854">
        <f t="shared" si="1109"/>
        <v>0</v>
      </c>
      <c r="R7854">
        <f>$D$2*tarifas!$D$12/24</f>
        <v>1.4541666666666666</v>
      </c>
      <c r="S7854" t="e">
        <f>VLOOKUP(E7854&amp;" "&amp;F7854,tarifas!$A$13:$D$20,4,FALSE)*P7854</f>
        <v>#N/A</v>
      </c>
      <c r="T7854">
        <f>IF(F7854="COD1",tarifas!$D$11*(SUMIFS($P$11:$P$8770,$F$11:$F$8770,"=COD1",$B$11:$B$8770,"="&amp;B7854)/COUNTIFS($F$11:$F$8770,"=COD1",$B$11:$B$8770,"="&amp;B7854))/COUNTIFS($A$11:$A$8770,"="&amp;A7854,$F$11:$F$8770,"=COD1"),0)</f>
        <v>0</v>
      </c>
      <c r="U7854" t="e">
        <f>(VLOOKUP(F7854,tarifas!$C$7:$D$10,2,FALSE)+tarifas!$D$21)*datos!P7854</f>
        <v>#N/A</v>
      </c>
      <c r="V7854" t="e">
        <f t="shared" si="1110"/>
        <v>#N/A</v>
      </c>
      <c r="W7854">
        <f t="shared" si="1111"/>
        <v>0</v>
      </c>
    </row>
    <row r="7855" spans="1:23" x14ac:dyDescent="0.25">
      <c r="A7855">
        <f t="shared" si="1104"/>
        <v>322</v>
      </c>
      <c r="B7855">
        <f t="shared" si="1105"/>
        <v>11</v>
      </c>
      <c r="C7855" s="1">
        <f t="shared" si="1112"/>
        <v>41966.833333314309</v>
      </c>
      <c r="D7855" s="7">
        <v>0</v>
      </c>
      <c r="E7855" s="7"/>
      <c r="G7855">
        <v>61.1</v>
      </c>
      <c r="H7855" s="12">
        <v>225.37768165928605</v>
      </c>
      <c r="I7855" s="13">
        <f>$D$2*tarifas!$D$12/24</f>
        <v>1.4541666666666666</v>
      </c>
      <c r="J7855" s="13" t="e">
        <f>VLOOKUP(E7855&amp;" "&amp;F7855,tarifas!$A$13:$D$20,4,FALSE)*H7855</f>
        <v>#N/A</v>
      </c>
      <c r="K7855" s="13">
        <f>IF(F7855="COD1",tarifas!$D$11*(SUMIFS($H$11:$H$8770,$F$11:$F$8770,"=COD1",$B$11:$B$8770,"="&amp;B7855)/COUNTIFS($F$11:$F$8770,"=COD1",$B$11:$B$8770,"="&amp;B7855))/COUNTIFS($A$11:$A$8770,"="&amp;A7855,$F$11:$F$8770,"=COD1"),0)</f>
        <v>0</v>
      </c>
      <c r="L7855" s="13" t="e">
        <f>(VLOOKUP(F7855,tarifas!$C$7:$D$10,2,FALSE)+tarifas!$D$21)*datos!H7855</f>
        <v>#N/A</v>
      </c>
      <c r="M7855">
        <v>0</v>
      </c>
      <c r="N7855" s="13" t="e">
        <f t="shared" si="1106"/>
        <v>#N/A</v>
      </c>
      <c r="O7855">
        <f t="shared" si="1107"/>
        <v>0</v>
      </c>
      <c r="P7855" s="12">
        <f t="shared" si="1108"/>
        <v>225.37768165928605</v>
      </c>
      <c r="Q7855">
        <f t="shared" si="1109"/>
        <v>0</v>
      </c>
      <c r="R7855">
        <f>$D$2*tarifas!$D$12/24</f>
        <v>1.4541666666666666</v>
      </c>
      <c r="S7855" t="e">
        <f>VLOOKUP(E7855&amp;" "&amp;F7855,tarifas!$A$13:$D$20,4,FALSE)*P7855</f>
        <v>#N/A</v>
      </c>
      <c r="T7855">
        <f>IF(F7855="COD1",tarifas!$D$11*(SUMIFS($P$11:$P$8770,$F$11:$F$8770,"=COD1",$B$11:$B$8770,"="&amp;B7855)/COUNTIFS($F$11:$F$8770,"=COD1",$B$11:$B$8770,"="&amp;B7855))/COUNTIFS($A$11:$A$8770,"="&amp;A7855,$F$11:$F$8770,"=COD1"),0)</f>
        <v>0</v>
      </c>
      <c r="U7855" t="e">
        <f>(VLOOKUP(F7855,tarifas!$C$7:$D$10,2,FALSE)+tarifas!$D$21)*datos!P7855</f>
        <v>#N/A</v>
      </c>
      <c r="V7855" t="e">
        <f t="shared" si="1110"/>
        <v>#N/A</v>
      </c>
      <c r="W7855">
        <f t="shared" si="1111"/>
        <v>0</v>
      </c>
    </row>
    <row r="7856" spans="1:23" x14ac:dyDescent="0.25">
      <c r="A7856">
        <f t="shared" si="1104"/>
        <v>322</v>
      </c>
      <c r="B7856">
        <f t="shared" si="1105"/>
        <v>11</v>
      </c>
      <c r="C7856" s="1">
        <f t="shared" si="1112"/>
        <v>41966.874999980973</v>
      </c>
      <c r="D7856" s="7">
        <v>0</v>
      </c>
      <c r="E7856" s="7"/>
      <c r="G7856">
        <v>61.8</v>
      </c>
      <c r="H7856" s="12">
        <v>228.6473119579428</v>
      </c>
      <c r="I7856" s="13">
        <f>$D$2*tarifas!$D$12/24</f>
        <v>1.4541666666666666</v>
      </c>
      <c r="J7856" s="13" t="e">
        <f>VLOOKUP(E7856&amp;" "&amp;F7856,tarifas!$A$13:$D$20,4,FALSE)*H7856</f>
        <v>#N/A</v>
      </c>
      <c r="K7856" s="13">
        <f>IF(F7856="COD1",tarifas!$D$11*(SUMIFS($H$11:$H$8770,$F$11:$F$8770,"=COD1",$B$11:$B$8770,"="&amp;B7856)/COUNTIFS($F$11:$F$8770,"=COD1",$B$11:$B$8770,"="&amp;B7856))/COUNTIFS($A$11:$A$8770,"="&amp;A7856,$F$11:$F$8770,"=COD1"),0)</f>
        <v>0</v>
      </c>
      <c r="L7856" s="13" t="e">
        <f>(VLOOKUP(F7856,tarifas!$C$7:$D$10,2,FALSE)+tarifas!$D$21)*datos!H7856</f>
        <v>#N/A</v>
      </c>
      <c r="M7856">
        <v>0</v>
      </c>
      <c r="N7856" s="13" t="e">
        <f t="shared" si="1106"/>
        <v>#N/A</v>
      </c>
      <c r="O7856">
        <f t="shared" si="1107"/>
        <v>0</v>
      </c>
      <c r="P7856" s="12">
        <f t="shared" si="1108"/>
        <v>228.6473119579428</v>
      </c>
      <c r="Q7856">
        <f t="shared" si="1109"/>
        <v>0</v>
      </c>
      <c r="R7856">
        <f>$D$2*tarifas!$D$12/24</f>
        <v>1.4541666666666666</v>
      </c>
      <c r="S7856" t="e">
        <f>VLOOKUP(E7856&amp;" "&amp;F7856,tarifas!$A$13:$D$20,4,FALSE)*P7856</f>
        <v>#N/A</v>
      </c>
      <c r="T7856">
        <f>IF(F7856="COD1",tarifas!$D$11*(SUMIFS($P$11:$P$8770,$F$11:$F$8770,"=COD1",$B$11:$B$8770,"="&amp;B7856)/COUNTIFS($F$11:$F$8770,"=COD1",$B$11:$B$8770,"="&amp;B7856))/COUNTIFS($A$11:$A$8770,"="&amp;A7856,$F$11:$F$8770,"=COD1"),0)</f>
        <v>0</v>
      </c>
      <c r="U7856" t="e">
        <f>(VLOOKUP(F7856,tarifas!$C$7:$D$10,2,FALSE)+tarifas!$D$21)*datos!P7856</f>
        <v>#N/A</v>
      </c>
      <c r="V7856" t="e">
        <f t="shared" si="1110"/>
        <v>#N/A</v>
      </c>
      <c r="W7856">
        <f t="shared" si="1111"/>
        <v>0</v>
      </c>
    </row>
    <row r="7857" spans="1:23" x14ac:dyDescent="0.25">
      <c r="A7857">
        <f t="shared" si="1104"/>
        <v>322</v>
      </c>
      <c r="B7857">
        <f t="shared" si="1105"/>
        <v>11</v>
      </c>
      <c r="C7857" s="1">
        <f t="shared" si="1112"/>
        <v>41966.916666647638</v>
      </c>
      <c r="D7857" s="7">
        <v>0</v>
      </c>
      <c r="E7857" s="7"/>
      <c r="G7857">
        <v>60.5</v>
      </c>
      <c r="H7857" s="12">
        <v>229.89239602209645</v>
      </c>
      <c r="I7857" s="13">
        <f>$D$2*tarifas!$D$12/24</f>
        <v>1.4541666666666666</v>
      </c>
      <c r="J7857" s="13" t="e">
        <f>VLOOKUP(E7857&amp;" "&amp;F7857,tarifas!$A$13:$D$20,4,FALSE)*H7857</f>
        <v>#N/A</v>
      </c>
      <c r="K7857" s="13">
        <f>IF(F7857="COD1",tarifas!$D$11*(SUMIFS($H$11:$H$8770,$F$11:$F$8770,"=COD1",$B$11:$B$8770,"="&amp;B7857)/COUNTIFS($F$11:$F$8770,"=COD1",$B$11:$B$8770,"="&amp;B7857))/COUNTIFS($A$11:$A$8770,"="&amp;A7857,$F$11:$F$8770,"=COD1"),0)</f>
        <v>0</v>
      </c>
      <c r="L7857" s="13" t="e">
        <f>(VLOOKUP(F7857,tarifas!$C$7:$D$10,2,FALSE)+tarifas!$D$21)*datos!H7857</f>
        <v>#N/A</v>
      </c>
      <c r="M7857">
        <v>0</v>
      </c>
      <c r="N7857" s="13" t="e">
        <f t="shared" si="1106"/>
        <v>#N/A</v>
      </c>
      <c r="O7857">
        <f t="shared" si="1107"/>
        <v>0</v>
      </c>
      <c r="P7857" s="12">
        <f t="shared" si="1108"/>
        <v>229.89239602209645</v>
      </c>
      <c r="Q7857">
        <f t="shared" si="1109"/>
        <v>0</v>
      </c>
      <c r="R7857">
        <f>$D$2*tarifas!$D$12/24</f>
        <v>1.4541666666666666</v>
      </c>
      <c r="S7857" t="e">
        <f>VLOOKUP(E7857&amp;" "&amp;F7857,tarifas!$A$13:$D$20,4,FALSE)*P7857</f>
        <v>#N/A</v>
      </c>
      <c r="T7857">
        <f>IF(F7857="COD1",tarifas!$D$11*(SUMIFS($P$11:$P$8770,$F$11:$F$8770,"=COD1",$B$11:$B$8770,"="&amp;B7857)/COUNTIFS($F$11:$F$8770,"=COD1",$B$11:$B$8770,"="&amp;B7857))/COUNTIFS($A$11:$A$8770,"="&amp;A7857,$F$11:$F$8770,"=COD1"),0)</f>
        <v>0</v>
      </c>
      <c r="U7857" t="e">
        <f>(VLOOKUP(F7857,tarifas!$C$7:$D$10,2,FALSE)+tarifas!$D$21)*datos!P7857</f>
        <v>#N/A</v>
      </c>
      <c r="V7857" t="e">
        <f t="shared" si="1110"/>
        <v>#N/A</v>
      </c>
      <c r="W7857">
        <f t="shared" si="1111"/>
        <v>0</v>
      </c>
    </row>
    <row r="7858" spans="1:23" x14ac:dyDescent="0.25">
      <c r="A7858">
        <f t="shared" si="1104"/>
        <v>322</v>
      </c>
      <c r="B7858">
        <f t="shared" si="1105"/>
        <v>11</v>
      </c>
      <c r="C7858" s="1">
        <f t="shared" si="1112"/>
        <v>41966.958333314302</v>
      </c>
      <c r="D7858" s="7">
        <v>0</v>
      </c>
      <c r="E7858" s="7"/>
      <c r="G7858">
        <v>52.48</v>
      </c>
      <c r="H7858" s="12">
        <v>229.42793304664414</v>
      </c>
      <c r="I7858" s="13">
        <f>$D$2*tarifas!$D$12/24</f>
        <v>1.4541666666666666</v>
      </c>
      <c r="J7858" s="13" t="e">
        <f>VLOOKUP(E7858&amp;" "&amp;F7858,tarifas!$A$13:$D$20,4,FALSE)*H7858</f>
        <v>#N/A</v>
      </c>
      <c r="K7858" s="13">
        <f>IF(F7858="COD1",tarifas!$D$11*(SUMIFS($H$11:$H$8770,$F$11:$F$8770,"=COD1",$B$11:$B$8770,"="&amp;B7858)/COUNTIFS($F$11:$F$8770,"=COD1",$B$11:$B$8770,"="&amp;B7858))/COUNTIFS($A$11:$A$8770,"="&amp;A7858,$F$11:$F$8770,"=COD1"),0)</f>
        <v>0</v>
      </c>
      <c r="L7858" s="13" t="e">
        <f>(VLOOKUP(F7858,tarifas!$C$7:$D$10,2,FALSE)+tarifas!$D$21)*datos!H7858</f>
        <v>#N/A</v>
      </c>
      <c r="M7858">
        <v>0</v>
      </c>
      <c r="N7858" s="13" t="e">
        <f t="shared" si="1106"/>
        <v>#N/A</v>
      </c>
      <c r="O7858">
        <f t="shared" si="1107"/>
        <v>0</v>
      </c>
      <c r="P7858" s="12">
        <f t="shared" si="1108"/>
        <v>229.42793304664414</v>
      </c>
      <c r="Q7858">
        <f t="shared" si="1109"/>
        <v>0</v>
      </c>
      <c r="R7858">
        <f>$D$2*tarifas!$D$12/24</f>
        <v>1.4541666666666666</v>
      </c>
      <c r="S7858" t="e">
        <f>VLOOKUP(E7858&amp;" "&amp;F7858,tarifas!$A$13:$D$20,4,FALSE)*P7858</f>
        <v>#N/A</v>
      </c>
      <c r="T7858">
        <f>IF(F7858="COD1",tarifas!$D$11*(SUMIFS($P$11:$P$8770,$F$11:$F$8770,"=COD1",$B$11:$B$8770,"="&amp;B7858)/COUNTIFS($F$11:$F$8770,"=COD1",$B$11:$B$8770,"="&amp;B7858))/COUNTIFS($A$11:$A$8770,"="&amp;A7858,$F$11:$F$8770,"=COD1"),0)</f>
        <v>0</v>
      </c>
      <c r="U7858" t="e">
        <f>(VLOOKUP(F7858,tarifas!$C$7:$D$10,2,FALSE)+tarifas!$D$21)*datos!P7858</f>
        <v>#N/A</v>
      </c>
      <c r="V7858" t="e">
        <f t="shared" si="1110"/>
        <v>#N/A</v>
      </c>
      <c r="W7858">
        <f t="shared" si="1111"/>
        <v>0</v>
      </c>
    </row>
    <row r="7859" spans="1:23" x14ac:dyDescent="0.25">
      <c r="A7859">
        <f t="shared" si="1104"/>
        <v>323</v>
      </c>
      <c r="B7859">
        <f t="shared" si="1105"/>
        <v>11</v>
      </c>
      <c r="C7859" s="1">
        <f t="shared" si="1112"/>
        <v>41966.999999980966</v>
      </c>
      <c r="D7859" s="7">
        <v>0</v>
      </c>
      <c r="E7859" s="7"/>
      <c r="G7859">
        <v>43.82</v>
      </c>
      <c r="H7859" s="12">
        <v>224.49138086240407</v>
      </c>
      <c r="I7859" s="13">
        <f>$D$2*tarifas!$D$12/24</f>
        <v>1.4541666666666666</v>
      </c>
      <c r="J7859" s="13" t="e">
        <f>VLOOKUP(E7859&amp;" "&amp;F7859,tarifas!$A$13:$D$20,4,FALSE)*H7859</f>
        <v>#N/A</v>
      </c>
      <c r="K7859" s="13">
        <f>IF(F7859="COD1",tarifas!$D$11*(SUMIFS($H$11:$H$8770,$F$11:$F$8770,"=COD1",$B$11:$B$8770,"="&amp;B7859)/COUNTIFS($F$11:$F$8770,"=COD1",$B$11:$B$8770,"="&amp;B7859))/COUNTIFS($A$11:$A$8770,"="&amp;A7859,$F$11:$F$8770,"=COD1"),0)</f>
        <v>0</v>
      </c>
      <c r="L7859" s="13" t="e">
        <f>(VLOOKUP(F7859,tarifas!$C$7:$D$10,2,FALSE)+tarifas!$D$21)*datos!H7859</f>
        <v>#N/A</v>
      </c>
      <c r="M7859">
        <v>0</v>
      </c>
      <c r="N7859" s="13" t="e">
        <f t="shared" si="1106"/>
        <v>#N/A</v>
      </c>
      <c r="O7859">
        <f t="shared" si="1107"/>
        <v>0</v>
      </c>
      <c r="P7859" s="12">
        <f t="shared" si="1108"/>
        <v>224.49138086240407</v>
      </c>
      <c r="Q7859">
        <f t="shared" si="1109"/>
        <v>0</v>
      </c>
      <c r="R7859">
        <f>$D$2*tarifas!$D$12/24</f>
        <v>1.4541666666666666</v>
      </c>
      <c r="S7859" t="e">
        <f>VLOOKUP(E7859&amp;" "&amp;F7859,tarifas!$A$13:$D$20,4,FALSE)*P7859</f>
        <v>#N/A</v>
      </c>
      <c r="T7859">
        <f>IF(F7859="COD1",tarifas!$D$11*(SUMIFS($P$11:$P$8770,$F$11:$F$8770,"=COD1",$B$11:$B$8770,"="&amp;B7859)/COUNTIFS($F$11:$F$8770,"=COD1",$B$11:$B$8770,"="&amp;B7859))/COUNTIFS($A$11:$A$8770,"="&amp;A7859,$F$11:$F$8770,"=COD1"),0)</f>
        <v>0</v>
      </c>
      <c r="U7859" t="e">
        <f>(VLOOKUP(F7859,tarifas!$C$7:$D$10,2,FALSE)+tarifas!$D$21)*datos!P7859</f>
        <v>#N/A</v>
      </c>
      <c r="V7859" t="e">
        <f t="shared" si="1110"/>
        <v>#N/A</v>
      </c>
      <c r="W7859">
        <f t="shared" si="1111"/>
        <v>0</v>
      </c>
    </row>
    <row r="7860" spans="1:23" x14ac:dyDescent="0.25">
      <c r="A7860">
        <f t="shared" si="1104"/>
        <v>323</v>
      </c>
      <c r="B7860">
        <f t="shared" si="1105"/>
        <v>11</v>
      </c>
      <c r="C7860" s="1">
        <f t="shared" si="1112"/>
        <v>41967.04166664763</v>
      </c>
      <c r="D7860" s="7">
        <v>0</v>
      </c>
      <c r="E7860" s="7"/>
      <c r="G7860">
        <v>40</v>
      </c>
      <c r="H7860" s="12">
        <v>223.24796362301868</v>
      </c>
      <c r="I7860" s="13">
        <f>$D$2*tarifas!$D$12/24</f>
        <v>1.4541666666666666</v>
      </c>
      <c r="J7860" s="13" t="e">
        <f>VLOOKUP(E7860&amp;" "&amp;F7860,tarifas!$A$13:$D$20,4,FALSE)*H7860</f>
        <v>#N/A</v>
      </c>
      <c r="K7860" s="13">
        <f>IF(F7860="COD1",tarifas!$D$11*(SUMIFS($H$11:$H$8770,$F$11:$F$8770,"=COD1",$B$11:$B$8770,"="&amp;B7860)/COUNTIFS($F$11:$F$8770,"=COD1",$B$11:$B$8770,"="&amp;B7860))/COUNTIFS($A$11:$A$8770,"="&amp;A7860,$F$11:$F$8770,"=COD1"),0)</f>
        <v>0</v>
      </c>
      <c r="L7860" s="13" t="e">
        <f>(VLOOKUP(F7860,tarifas!$C$7:$D$10,2,FALSE)+tarifas!$D$21)*datos!H7860</f>
        <v>#N/A</v>
      </c>
      <c r="M7860">
        <v>0</v>
      </c>
      <c r="N7860" s="13" t="e">
        <f t="shared" si="1106"/>
        <v>#N/A</v>
      </c>
      <c r="O7860">
        <f t="shared" si="1107"/>
        <v>0</v>
      </c>
      <c r="P7860" s="12">
        <f t="shared" si="1108"/>
        <v>223.24796362301868</v>
      </c>
      <c r="Q7860">
        <f t="shared" si="1109"/>
        <v>0</v>
      </c>
      <c r="R7860">
        <f>$D$2*tarifas!$D$12/24</f>
        <v>1.4541666666666666</v>
      </c>
      <c r="S7860" t="e">
        <f>VLOOKUP(E7860&amp;" "&amp;F7860,tarifas!$A$13:$D$20,4,FALSE)*P7860</f>
        <v>#N/A</v>
      </c>
      <c r="T7860">
        <f>IF(F7860="COD1",tarifas!$D$11*(SUMIFS($P$11:$P$8770,$F$11:$F$8770,"=COD1",$B$11:$B$8770,"="&amp;B7860)/COUNTIFS($F$11:$F$8770,"=COD1",$B$11:$B$8770,"="&amp;B7860))/COUNTIFS($A$11:$A$8770,"="&amp;A7860,$F$11:$F$8770,"=COD1"),0)</f>
        <v>0</v>
      </c>
      <c r="U7860" t="e">
        <f>(VLOOKUP(F7860,tarifas!$C$7:$D$10,2,FALSE)+tarifas!$D$21)*datos!P7860</f>
        <v>#N/A</v>
      </c>
      <c r="V7860" t="e">
        <f t="shared" si="1110"/>
        <v>#N/A</v>
      </c>
      <c r="W7860">
        <f t="shared" si="1111"/>
        <v>0</v>
      </c>
    </row>
    <row r="7861" spans="1:23" x14ac:dyDescent="0.25">
      <c r="A7861">
        <f t="shared" si="1104"/>
        <v>323</v>
      </c>
      <c r="B7861">
        <f t="shared" si="1105"/>
        <v>11</v>
      </c>
      <c r="C7861" s="1">
        <f t="shared" si="1112"/>
        <v>41967.083333314295</v>
      </c>
      <c r="D7861" s="7">
        <v>0</v>
      </c>
      <c r="E7861" s="7"/>
      <c r="G7861">
        <v>34.979999999999997</v>
      </c>
      <c r="H7861" s="12">
        <v>220.08156290698048</v>
      </c>
      <c r="I7861" s="13">
        <f>$D$2*tarifas!$D$12/24</f>
        <v>1.4541666666666666</v>
      </c>
      <c r="J7861" s="13" t="e">
        <f>VLOOKUP(E7861&amp;" "&amp;F7861,tarifas!$A$13:$D$20,4,FALSE)*H7861</f>
        <v>#N/A</v>
      </c>
      <c r="K7861" s="13">
        <f>IF(F7861="COD1",tarifas!$D$11*(SUMIFS($H$11:$H$8770,$F$11:$F$8770,"=COD1",$B$11:$B$8770,"="&amp;B7861)/COUNTIFS($F$11:$F$8770,"=COD1",$B$11:$B$8770,"="&amp;B7861))/COUNTIFS($A$11:$A$8770,"="&amp;A7861,$F$11:$F$8770,"=COD1"),0)</f>
        <v>0</v>
      </c>
      <c r="L7861" s="13" t="e">
        <f>(VLOOKUP(F7861,tarifas!$C$7:$D$10,2,FALSE)+tarifas!$D$21)*datos!H7861</f>
        <v>#N/A</v>
      </c>
      <c r="M7861">
        <v>0</v>
      </c>
      <c r="N7861" s="13" t="e">
        <f t="shared" si="1106"/>
        <v>#N/A</v>
      </c>
      <c r="O7861">
        <f t="shared" si="1107"/>
        <v>0</v>
      </c>
      <c r="P7861" s="12">
        <f t="shared" si="1108"/>
        <v>220.08156290698048</v>
      </c>
      <c r="Q7861">
        <f t="shared" si="1109"/>
        <v>0</v>
      </c>
      <c r="R7861">
        <f>$D$2*tarifas!$D$12/24</f>
        <v>1.4541666666666666</v>
      </c>
      <c r="S7861" t="e">
        <f>VLOOKUP(E7861&amp;" "&amp;F7861,tarifas!$A$13:$D$20,4,FALSE)*P7861</f>
        <v>#N/A</v>
      </c>
      <c r="T7861">
        <f>IF(F7861="COD1",tarifas!$D$11*(SUMIFS($P$11:$P$8770,$F$11:$F$8770,"=COD1",$B$11:$B$8770,"="&amp;B7861)/COUNTIFS($F$11:$F$8770,"=COD1",$B$11:$B$8770,"="&amp;B7861))/COUNTIFS($A$11:$A$8770,"="&amp;A7861,$F$11:$F$8770,"=COD1"),0)</f>
        <v>0</v>
      </c>
      <c r="U7861" t="e">
        <f>(VLOOKUP(F7861,tarifas!$C$7:$D$10,2,FALSE)+tarifas!$D$21)*datos!P7861</f>
        <v>#N/A</v>
      </c>
      <c r="V7861" t="e">
        <f t="shared" si="1110"/>
        <v>#N/A</v>
      </c>
      <c r="W7861">
        <f t="shared" si="1111"/>
        <v>0</v>
      </c>
    </row>
    <row r="7862" spans="1:23" x14ac:dyDescent="0.25">
      <c r="A7862">
        <f t="shared" si="1104"/>
        <v>323</v>
      </c>
      <c r="B7862">
        <f t="shared" si="1105"/>
        <v>11</v>
      </c>
      <c r="C7862" s="1">
        <f t="shared" si="1112"/>
        <v>41967.124999980959</v>
      </c>
      <c r="D7862" s="7">
        <v>0</v>
      </c>
      <c r="E7862" s="7"/>
      <c r="G7862">
        <v>32.4</v>
      </c>
      <c r="H7862" s="12">
        <v>217.46161369449234</v>
      </c>
      <c r="I7862" s="13">
        <f>$D$2*tarifas!$D$12/24</f>
        <v>1.4541666666666666</v>
      </c>
      <c r="J7862" s="13" t="e">
        <f>VLOOKUP(E7862&amp;" "&amp;F7862,tarifas!$A$13:$D$20,4,FALSE)*H7862</f>
        <v>#N/A</v>
      </c>
      <c r="K7862" s="13">
        <f>IF(F7862="COD1",tarifas!$D$11*(SUMIFS($H$11:$H$8770,$F$11:$F$8770,"=COD1",$B$11:$B$8770,"="&amp;B7862)/COUNTIFS($F$11:$F$8770,"=COD1",$B$11:$B$8770,"="&amp;B7862))/COUNTIFS($A$11:$A$8770,"="&amp;A7862,$F$11:$F$8770,"=COD1"),0)</f>
        <v>0</v>
      </c>
      <c r="L7862" s="13" t="e">
        <f>(VLOOKUP(F7862,tarifas!$C$7:$D$10,2,FALSE)+tarifas!$D$21)*datos!H7862</f>
        <v>#N/A</v>
      </c>
      <c r="M7862">
        <v>0</v>
      </c>
      <c r="N7862" s="13" t="e">
        <f t="shared" si="1106"/>
        <v>#N/A</v>
      </c>
      <c r="O7862">
        <f t="shared" si="1107"/>
        <v>0</v>
      </c>
      <c r="P7862" s="12">
        <f t="shared" si="1108"/>
        <v>217.46161369449234</v>
      </c>
      <c r="Q7862">
        <f t="shared" si="1109"/>
        <v>0</v>
      </c>
      <c r="R7862">
        <f>$D$2*tarifas!$D$12/24</f>
        <v>1.4541666666666666</v>
      </c>
      <c r="S7862" t="e">
        <f>VLOOKUP(E7862&amp;" "&amp;F7862,tarifas!$A$13:$D$20,4,FALSE)*P7862</f>
        <v>#N/A</v>
      </c>
      <c r="T7862">
        <f>IF(F7862="COD1",tarifas!$D$11*(SUMIFS($P$11:$P$8770,$F$11:$F$8770,"=COD1",$B$11:$B$8770,"="&amp;B7862)/COUNTIFS($F$11:$F$8770,"=COD1",$B$11:$B$8770,"="&amp;B7862))/COUNTIFS($A$11:$A$8770,"="&amp;A7862,$F$11:$F$8770,"=COD1"),0)</f>
        <v>0</v>
      </c>
      <c r="U7862" t="e">
        <f>(VLOOKUP(F7862,tarifas!$C$7:$D$10,2,FALSE)+tarifas!$D$21)*datos!P7862</f>
        <v>#N/A</v>
      </c>
      <c r="V7862" t="e">
        <f t="shared" si="1110"/>
        <v>#N/A</v>
      </c>
      <c r="W7862">
        <f t="shared" si="1111"/>
        <v>0</v>
      </c>
    </row>
    <row r="7863" spans="1:23" x14ac:dyDescent="0.25">
      <c r="A7863">
        <f t="shared" si="1104"/>
        <v>323</v>
      </c>
      <c r="B7863">
        <f t="shared" si="1105"/>
        <v>11</v>
      </c>
      <c r="C7863" s="1">
        <f t="shared" si="1112"/>
        <v>41967.166666647623</v>
      </c>
      <c r="D7863" s="7">
        <v>0</v>
      </c>
      <c r="E7863" s="7"/>
      <c r="G7863">
        <v>35</v>
      </c>
      <c r="H7863" s="12">
        <v>216.58400670435572</v>
      </c>
      <c r="I7863" s="13">
        <f>$D$2*tarifas!$D$12/24</f>
        <v>1.4541666666666666</v>
      </c>
      <c r="J7863" s="13" t="e">
        <f>VLOOKUP(E7863&amp;" "&amp;F7863,tarifas!$A$13:$D$20,4,FALSE)*H7863</f>
        <v>#N/A</v>
      </c>
      <c r="K7863" s="13">
        <f>IF(F7863="COD1",tarifas!$D$11*(SUMIFS($H$11:$H$8770,$F$11:$F$8770,"=COD1",$B$11:$B$8770,"="&amp;B7863)/COUNTIFS($F$11:$F$8770,"=COD1",$B$11:$B$8770,"="&amp;B7863))/COUNTIFS($A$11:$A$8770,"="&amp;A7863,$F$11:$F$8770,"=COD1"),0)</f>
        <v>0</v>
      </c>
      <c r="L7863" s="13" t="e">
        <f>(VLOOKUP(F7863,tarifas!$C$7:$D$10,2,FALSE)+tarifas!$D$21)*datos!H7863</f>
        <v>#N/A</v>
      </c>
      <c r="M7863">
        <v>0</v>
      </c>
      <c r="N7863" s="13" t="e">
        <f t="shared" si="1106"/>
        <v>#N/A</v>
      </c>
      <c r="O7863">
        <f t="shared" si="1107"/>
        <v>0</v>
      </c>
      <c r="P7863" s="12">
        <f t="shared" si="1108"/>
        <v>216.58400670435572</v>
      </c>
      <c r="Q7863">
        <f t="shared" si="1109"/>
        <v>0</v>
      </c>
      <c r="R7863">
        <f>$D$2*tarifas!$D$12/24</f>
        <v>1.4541666666666666</v>
      </c>
      <c r="S7863" t="e">
        <f>VLOOKUP(E7863&amp;" "&amp;F7863,tarifas!$A$13:$D$20,4,FALSE)*P7863</f>
        <v>#N/A</v>
      </c>
      <c r="T7863">
        <f>IF(F7863="COD1",tarifas!$D$11*(SUMIFS($P$11:$P$8770,$F$11:$F$8770,"=COD1",$B$11:$B$8770,"="&amp;B7863)/COUNTIFS($F$11:$F$8770,"=COD1",$B$11:$B$8770,"="&amp;B7863))/COUNTIFS($A$11:$A$8770,"="&amp;A7863,$F$11:$F$8770,"=COD1"),0)</f>
        <v>0</v>
      </c>
      <c r="U7863" t="e">
        <f>(VLOOKUP(F7863,tarifas!$C$7:$D$10,2,FALSE)+tarifas!$D$21)*datos!P7863</f>
        <v>#N/A</v>
      </c>
      <c r="V7863" t="e">
        <f t="shared" si="1110"/>
        <v>#N/A</v>
      </c>
      <c r="W7863">
        <f t="shared" si="1111"/>
        <v>0</v>
      </c>
    </row>
    <row r="7864" spans="1:23" x14ac:dyDescent="0.25">
      <c r="A7864">
        <f t="shared" si="1104"/>
        <v>323</v>
      </c>
      <c r="B7864">
        <f t="shared" si="1105"/>
        <v>11</v>
      </c>
      <c r="C7864" s="1">
        <f t="shared" si="1112"/>
        <v>41967.208333314287</v>
      </c>
      <c r="D7864" s="7">
        <v>0</v>
      </c>
      <c r="E7864" s="7"/>
      <c r="G7864">
        <v>38.25</v>
      </c>
      <c r="H7864" s="12">
        <v>218.95720891921994</v>
      </c>
      <c r="I7864" s="13">
        <f>$D$2*tarifas!$D$12/24</f>
        <v>1.4541666666666666</v>
      </c>
      <c r="J7864" s="13" t="e">
        <f>VLOOKUP(E7864&amp;" "&amp;F7864,tarifas!$A$13:$D$20,4,FALSE)*H7864</f>
        <v>#N/A</v>
      </c>
      <c r="K7864" s="13">
        <f>IF(F7864="COD1",tarifas!$D$11*(SUMIFS($H$11:$H$8770,$F$11:$F$8770,"=COD1",$B$11:$B$8770,"="&amp;B7864)/COUNTIFS($F$11:$F$8770,"=COD1",$B$11:$B$8770,"="&amp;B7864))/COUNTIFS($A$11:$A$8770,"="&amp;A7864,$F$11:$F$8770,"=COD1"),0)</f>
        <v>0</v>
      </c>
      <c r="L7864" s="13" t="e">
        <f>(VLOOKUP(F7864,tarifas!$C$7:$D$10,2,FALSE)+tarifas!$D$21)*datos!H7864</f>
        <v>#N/A</v>
      </c>
      <c r="M7864">
        <v>0</v>
      </c>
      <c r="N7864" s="13" t="e">
        <f t="shared" si="1106"/>
        <v>#N/A</v>
      </c>
      <c r="O7864">
        <f t="shared" si="1107"/>
        <v>0</v>
      </c>
      <c r="P7864" s="12">
        <f t="shared" si="1108"/>
        <v>218.95720891921994</v>
      </c>
      <c r="Q7864">
        <f t="shared" si="1109"/>
        <v>0</v>
      </c>
      <c r="R7864">
        <f>$D$2*tarifas!$D$12/24</f>
        <v>1.4541666666666666</v>
      </c>
      <c r="S7864" t="e">
        <f>VLOOKUP(E7864&amp;" "&amp;F7864,tarifas!$A$13:$D$20,4,FALSE)*P7864</f>
        <v>#N/A</v>
      </c>
      <c r="T7864">
        <f>IF(F7864="COD1",tarifas!$D$11*(SUMIFS($P$11:$P$8770,$F$11:$F$8770,"=COD1",$B$11:$B$8770,"="&amp;B7864)/COUNTIFS($F$11:$F$8770,"=COD1",$B$11:$B$8770,"="&amp;B7864))/COUNTIFS($A$11:$A$8770,"="&amp;A7864,$F$11:$F$8770,"=COD1"),0)</f>
        <v>0</v>
      </c>
      <c r="U7864" t="e">
        <f>(VLOOKUP(F7864,tarifas!$C$7:$D$10,2,FALSE)+tarifas!$D$21)*datos!P7864</f>
        <v>#N/A</v>
      </c>
      <c r="V7864" t="e">
        <f t="shared" si="1110"/>
        <v>#N/A</v>
      </c>
      <c r="W7864">
        <f t="shared" si="1111"/>
        <v>0</v>
      </c>
    </row>
    <row r="7865" spans="1:23" x14ac:dyDescent="0.25">
      <c r="A7865">
        <f t="shared" si="1104"/>
        <v>323</v>
      </c>
      <c r="B7865">
        <f t="shared" si="1105"/>
        <v>11</v>
      </c>
      <c r="C7865" s="1">
        <f t="shared" si="1112"/>
        <v>41967.249999980952</v>
      </c>
      <c r="D7865" s="7">
        <v>0</v>
      </c>
      <c r="E7865" s="7"/>
      <c r="G7865">
        <v>46.54</v>
      </c>
      <c r="H7865" s="12">
        <v>213.60576637839333</v>
      </c>
      <c r="I7865" s="13">
        <f>$D$2*tarifas!$D$12/24</f>
        <v>1.4541666666666666</v>
      </c>
      <c r="J7865" s="13" t="e">
        <f>VLOOKUP(E7865&amp;" "&amp;F7865,tarifas!$A$13:$D$20,4,FALSE)*H7865</f>
        <v>#N/A</v>
      </c>
      <c r="K7865" s="13">
        <f>IF(F7865="COD1",tarifas!$D$11*(SUMIFS($H$11:$H$8770,$F$11:$F$8770,"=COD1",$B$11:$B$8770,"="&amp;B7865)/COUNTIFS($F$11:$F$8770,"=COD1",$B$11:$B$8770,"="&amp;B7865))/COUNTIFS($A$11:$A$8770,"="&amp;A7865,$F$11:$F$8770,"=COD1"),0)</f>
        <v>0</v>
      </c>
      <c r="L7865" s="13" t="e">
        <f>(VLOOKUP(F7865,tarifas!$C$7:$D$10,2,FALSE)+tarifas!$D$21)*datos!H7865</f>
        <v>#N/A</v>
      </c>
      <c r="M7865">
        <v>0</v>
      </c>
      <c r="N7865" s="13" t="e">
        <f t="shared" si="1106"/>
        <v>#N/A</v>
      </c>
      <c r="O7865">
        <f t="shared" si="1107"/>
        <v>0</v>
      </c>
      <c r="P7865" s="12">
        <f t="shared" si="1108"/>
        <v>213.60576637839333</v>
      </c>
      <c r="Q7865">
        <f t="shared" si="1109"/>
        <v>0</v>
      </c>
      <c r="R7865">
        <f>$D$2*tarifas!$D$12/24</f>
        <v>1.4541666666666666</v>
      </c>
      <c r="S7865" t="e">
        <f>VLOOKUP(E7865&amp;" "&amp;F7865,tarifas!$A$13:$D$20,4,FALSE)*P7865</f>
        <v>#N/A</v>
      </c>
      <c r="T7865">
        <f>IF(F7865="COD1",tarifas!$D$11*(SUMIFS($P$11:$P$8770,$F$11:$F$8770,"=COD1",$B$11:$B$8770,"="&amp;B7865)/COUNTIFS($F$11:$F$8770,"=COD1",$B$11:$B$8770,"="&amp;B7865))/COUNTIFS($A$11:$A$8770,"="&amp;A7865,$F$11:$F$8770,"=COD1"),0)</f>
        <v>0</v>
      </c>
      <c r="U7865" t="e">
        <f>(VLOOKUP(F7865,tarifas!$C$7:$D$10,2,FALSE)+tarifas!$D$21)*datos!P7865</f>
        <v>#N/A</v>
      </c>
      <c r="V7865" t="e">
        <f t="shared" si="1110"/>
        <v>#N/A</v>
      </c>
      <c r="W7865">
        <f t="shared" si="1111"/>
        <v>0</v>
      </c>
    </row>
    <row r="7866" spans="1:23" x14ac:dyDescent="0.25">
      <c r="A7866">
        <f t="shared" si="1104"/>
        <v>323</v>
      </c>
      <c r="B7866">
        <f t="shared" si="1105"/>
        <v>11</v>
      </c>
      <c r="C7866" s="1">
        <f t="shared" si="1112"/>
        <v>41967.291666647616</v>
      </c>
      <c r="D7866" s="7">
        <v>0</v>
      </c>
      <c r="E7866" s="7"/>
      <c r="G7866">
        <v>61</v>
      </c>
      <c r="H7866" s="12">
        <v>205.49995282480938</v>
      </c>
      <c r="I7866" s="13">
        <f>$D$2*tarifas!$D$12/24</f>
        <v>1.4541666666666666</v>
      </c>
      <c r="J7866" s="13" t="e">
        <f>VLOOKUP(E7866&amp;" "&amp;F7866,tarifas!$A$13:$D$20,4,FALSE)*H7866</f>
        <v>#N/A</v>
      </c>
      <c r="K7866" s="13">
        <f>IF(F7866="COD1",tarifas!$D$11*(SUMIFS($H$11:$H$8770,$F$11:$F$8770,"=COD1",$B$11:$B$8770,"="&amp;B7866)/COUNTIFS($F$11:$F$8770,"=COD1",$B$11:$B$8770,"="&amp;B7866))/COUNTIFS($A$11:$A$8770,"="&amp;A7866,$F$11:$F$8770,"=COD1"),0)</f>
        <v>0</v>
      </c>
      <c r="L7866" s="13" t="e">
        <f>(VLOOKUP(F7866,tarifas!$C$7:$D$10,2,FALSE)+tarifas!$D$21)*datos!H7866</f>
        <v>#N/A</v>
      </c>
      <c r="M7866">
        <v>3.6231599999999999</v>
      </c>
      <c r="N7866" s="13" t="e">
        <f t="shared" si="1106"/>
        <v>#N/A</v>
      </c>
      <c r="O7866">
        <f t="shared" si="1107"/>
        <v>3.6231599999999999</v>
      </c>
      <c r="P7866" s="12">
        <f t="shared" si="1108"/>
        <v>201.87679282480937</v>
      </c>
      <c r="Q7866">
        <f t="shared" si="1109"/>
        <v>0</v>
      </c>
      <c r="R7866">
        <f>$D$2*tarifas!$D$12/24</f>
        <v>1.4541666666666666</v>
      </c>
      <c r="S7866" t="e">
        <f>VLOOKUP(E7866&amp;" "&amp;F7866,tarifas!$A$13:$D$20,4,FALSE)*P7866</f>
        <v>#N/A</v>
      </c>
      <c r="T7866">
        <f>IF(F7866="COD1",tarifas!$D$11*(SUMIFS($P$11:$P$8770,$F$11:$F$8770,"=COD1",$B$11:$B$8770,"="&amp;B7866)/COUNTIFS($F$11:$F$8770,"=COD1",$B$11:$B$8770,"="&amp;B7866))/COUNTIFS($A$11:$A$8770,"="&amp;A7866,$F$11:$F$8770,"=COD1"),0)</f>
        <v>0</v>
      </c>
      <c r="U7866" t="e">
        <f>(VLOOKUP(F7866,tarifas!$C$7:$D$10,2,FALSE)+tarifas!$D$21)*datos!P7866</f>
        <v>#N/A</v>
      </c>
      <c r="V7866" t="e">
        <f t="shared" si="1110"/>
        <v>#N/A</v>
      </c>
      <c r="W7866">
        <f t="shared" si="1111"/>
        <v>0</v>
      </c>
    </row>
    <row r="7867" spans="1:23" x14ac:dyDescent="0.25">
      <c r="A7867">
        <f t="shared" si="1104"/>
        <v>323</v>
      </c>
      <c r="B7867">
        <f t="shared" si="1105"/>
        <v>11</v>
      </c>
      <c r="C7867" s="1">
        <f t="shared" si="1112"/>
        <v>41967.33333331428</v>
      </c>
      <c r="D7867" s="7">
        <v>0</v>
      </c>
      <c r="E7867" s="7"/>
      <c r="G7867">
        <v>63</v>
      </c>
      <c r="H7867" s="12">
        <v>271.57756165338463</v>
      </c>
      <c r="I7867" s="13">
        <f>$D$2*tarifas!$D$12/24</f>
        <v>1.4541666666666666</v>
      </c>
      <c r="J7867" s="13" t="e">
        <f>VLOOKUP(E7867&amp;" "&amp;F7867,tarifas!$A$13:$D$20,4,FALSE)*H7867</f>
        <v>#N/A</v>
      </c>
      <c r="K7867" s="13">
        <f>IF(F7867="COD1",tarifas!$D$11*(SUMIFS($H$11:$H$8770,$F$11:$F$8770,"=COD1",$B$11:$B$8770,"="&amp;B7867)/COUNTIFS($F$11:$F$8770,"=COD1",$B$11:$B$8770,"="&amp;B7867))/COUNTIFS($A$11:$A$8770,"="&amp;A7867,$F$11:$F$8770,"=COD1"),0)</f>
        <v>0</v>
      </c>
      <c r="L7867" s="13" t="e">
        <f>(VLOOKUP(F7867,tarifas!$C$7:$D$10,2,FALSE)+tarifas!$D$21)*datos!H7867</f>
        <v>#N/A</v>
      </c>
      <c r="M7867">
        <v>202.40206000000001</v>
      </c>
      <c r="N7867" s="13" t="e">
        <f t="shared" si="1106"/>
        <v>#N/A</v>
      </c>
      <c r="O7867">
        <f t="shared" si="1107"/>
        <v>202.40206000000001</v>
      </c>
      <c r="P7867" s="12">
        <f t="shared" si="1108"/>
        <v>69.175501653384629</v>
      </c>
      <c r="Q7867">
        <f t="shared" si="1109"/>
        <v>0</v>
      </c>
      <c r="R7867">
        <f>$D$2*tarifas!$D$12/24</f>
        <v>1.4541666666666666</v>
      </c>
      <c r="S7867" t="e">
        <f>VLOOKUP(E7867&amp;" "&amp;F7867,tarifas!$A$13:$D$20,4,FALSE)*P7867</f>
        <v>#N/A</v>
      </c>
      <c r="T7867">
        <f>IF(F7867="COD1",tarifas!$D$11*(SUMIFS($P$11:$P$8770,$F$11:$F$8770,"=COD1",$B$11:$B$8770,"="&amp;B7867)/COUNTIFS($F$11:$F$8770,"=COD1",$B$11:$B$8770,"="&amp;B7867))/COUNTIFS($A$11:$A$8770,"="&amp;A7867,$F$11:$F$8770,"=COD1"),0)</f>
        <v>0</v>
      </c>
      <c r="U7867" t="e">
        <f>(VLOOKUP(F7867,tarifas!$C$7:$D$10,2,FALSE)+tarifas!$D$21)*datos!P7867</f>
        <v>#N/A</v>
      </c>
      <c r="V7867" t="e">
        <f t="shared" si="1110"/>
        <v>#N/A</v>
      </c>
      <c r="W7867">
        <f t="shared" si="1111"/>
        <v>0</v>
      </c>
    </row>
    <row r="7868" spans="1:23" x14ac:dyDescent="0.25">
      <c r="A7868">
        <f t="shared" si="1104"/>
        <v>323</v>
      </c>
      <c r="B7868">
        <f t="shared" si="1105"/>
        <v>11</v>
      </c>
      <c r="C7868" s="1">
        <f t="shared" si="1112"/>
        <v>41967.374999980944</v>
      </c>
      <c r="D7868" s="7">
        <v>0</v>
      </c>
      <c r="E7868" s="7"/>
      <c r="G7868">
        <v>64.48</v>
      </c>
      <c r="H7868" s="12">
        <v>420.73531816935116</v>
      </c>
      <c r="I7868" s="13">
        <f>$D$2*tarifas!$D$12/24</f>
        <v>1.4541666666666666</v>
      </c>
      <c r="J7868" s="13" t="e">
        <f>VLOOKUP(E7868&amp;" "&amp;F7868,tarifas!$A$13:$D$20,4,FALSE)*H7868</f>
        <v>#N/A</v>
      </c>
      <c r="K7868" s="13">
        <f>IF(F7868="COD1",tarifas!$D$11*(SUMIFS($H$11:$H$8770,$F$11:$F$8770,"=COD1",$B$11:$B$8770,"="&amp;B7868)/COUNTIFS($F$11:$F$8770,"=COD1",$B$11:$B$8770,"="&amp;B7868))/COUNTIFS($A$11:$A$8770,"="&amp;A7868,$F$11:$F$8770,"=COD1"),0)</f>
        <v>0</v>
      </c>
      <c r="L7868" s="13" t="e">
        <f>(VLOOKUP(F7868,tarifas!$C$7:$D$10,2,FALSE)+tarifas!$D$21)*datos!H7868</f>
        <v>#N/A</v>
      </c>
      <c r="M7868">
        <v>321.87137000000001</v>
      </c>
      <c r="N7868" s="13" t="e">
        <f t="shared" si="1106"/>
        <v>#N/A</v>
      </c>
      <c r="O7868">
        <f t="shared" si="1107"/>
        <v>321.87137000000001</v>
      </c>
      <c r="P7868" s="12">
        <f t="shared" si="1108"/>
        <v>98.863948169351147</v>
      </c>
      <c r="Q7868">
        <f t="shared" si="1109"/>
        <v>0</v>
      </c>
      <c r="R7868">
        <f>$D$2*tarifas!$D$12/24</f>
        <v>1.4541666666666666</v>
      </c>
      <c r="S7868" t="e">
        <f>VLOOKUP(E7868&amp;" "&amp;F7868,tarifas!$A$13:$D$20,4,FALSE)*P7868</f>
        <v>#N/A</v>
      </c>
      <c r="T7868">
        <f>IF(F7868="COD1",tarifas!$D$11*(SUMIFS($P$11:$P$8770,$F$11:$F$8770,"=COD1",$B$11:$B$8770,"="&amp;B7868)/COUNTIFS($F$11:$F$8770,"=COD1",$B$11:$B$8770,"="&amp;B7868))/COUNTIFS($A$11:$A$8770,"="&amp;A7868,$F$11:$F$8770,"=COD1"),0)</f>
        <v>0</v>
      </c>
      <c r="U7868" t="e">
        <f>(VLOOKUP(F7868,tarifas!$C$7:$D$10,2,FALSE)+tarifas!$D$21)*datos!P7868</f>
        <v>#N/A</v>
      </c>
      <c r="V7868" t="e">
        <f t="shared" si="1110"/>
        <v>#N/A</v>
      </c>
      <c r="W7868">
        <f t="shared" si="1111"/>
        <v>0</v>
      </c>
    </row>
    <row r="7869" spans="1:23" x14ac:dyDescent="0.25">
      <c r="A7869">
        <f t="shared" si="1104"/>
        <v>323</v>
      </c>
      <c r="B7869">
        <f t="shared" si="1105"/>
        <v>11</v>
      </c>
      <c r="C7869" s="1">
        <f t="shared" si="1112"/>
        <v>41967.416666647609</v>
      </c>
      <c r="D7869" s="7">
        <v>338.71212121212119</v>
      </c>
      <c r="E7869" s="7"/>
      <c r="G7869">
        <v>65.73</v>
      </c>
      <c r="H7869" s="12">
        <v>621.181691121923</v>
      </c>
      <c r="I7869" s="13">
        <f>$D$2*tarifas!$D$12/24</f>
        <v>1.4541666666666666</v>
      </c>
      <c r="J7869" s="13" t="e">
        <f>VLOOKUP(E7869&amp;" "&amp;F7869,tarifas!$A$13:$D$20,4,FALSE)*H7869</f>
        <v>#N/A</v>
      </c>
      <c r="K7869" s="13">
        <f>IF(F7869="COD1",tarifas!$D$11*(SUMIFS($H$11:$H$8770,$F$11:$F$8770,"=COD1",$B$11:$B$8770,"="&amp;B7869)/COUNTIFS($F$11:$F$8770,"=COD1",$B$11:$B$8770,"="&amp;B7869))/COUNTIFS($A$11:$A$8770,"="&amp;A7869,$F$11:$F$8770,"=COD1"),0)</f>
        <v>0</v>
      </c>
      <c r="L7869" s="13" t="e">
        <f>(VLOOKUP(F7869,tarifas!$C$7:$D$10,2,FALSE)+tarifas!$D$21)*datos!H7869</f>
        <v>#N/A</v>
      </c>
      <c r="M7869">
        <v>395.70148</v>
      </c>
      <c r="N7869" s="13" t="e">
        <f t="shared" si="1106"/>
        <v>#N/A</v>
      </c>
      <c r="O7869">
        <f t="shared" si="1107"/>
        <v>395.70148</v>
      </c>
      <c r="P7869" s="12">
        <f t="shared" si="1108"/>
        <v>225.48021112192299</v>
      </c>
      <c r="Q7869">
        <f t="shared" si="1109"/>
        <v>0</v>
      </c>
      <c r="R7869">
        <f>$D$2*tarifas!$D$12/24</f>
        <v>1.4541666666666666</v>
      </c>
      <c r="S7869" t="e">
        <f>VLOOKUP(E7869&amp;" "&amp;F7869,tarifas!$A$13:$D$20,4,FALSE)*P7869</f>
        <v>#N/A</v>
      </c>
      <c r="T7869">
        <f>IF(F7869="COD1",tarifas!$D$11*(SUMIFS($P$11:$P$8770,$F$11:$F$8770,"=COD1",$B$11:$B$8770,"="&amp;B7869)/COUNTIFS($F$11:$F$8770,"=COD1",$B$11:$B$8770,"="&amp;B7869))/COUNTIFS($A$11:$A$8770,"="&amp;A7869,$F$11:$F$8770,"=COD1"),0)</f>
        <v>0</v>
      </c>
      <c r="U7869" t="e">
        <f>(VLOOKUP(F7869,tarifas!$C$7:$D$10,2,FALSE)+tarifas!$D$21)*datos!P7869</f>
        <v>#N/A</v>
      </c>
      <c r="V7869" t="e">
        <f t="shared" si="1110"/>
        <v>#N/A</v>
      </c>
      <c r="W7869">
        <f t="shared" si="1111"/>
        <v>0</v>
      </c>
    </row>
    <row r="7870" spans="1:23" x14ac:dyDescent="0.25">
      <c r="A7870">
        <f t="shared" si="1104"/>
        <v>323</v>
      </c>
      <c r="B7870">
        <f t="shared" si="1105"/>
        <v>11</v>
      </c>
      <c r="C7870" s="1">
        <f t="shared" si="1112"/>
        <v>41967.458333314273</v>
      </c>
      <c r="D7870" s="7">
        <v>252.16666666666671</v>
      </c>
      <c r="E7870" s="7"/>
      <c r="G7870">
        <v>65.63</v>
      </c>
      <c r="H7870" s="12">
        <v>676.08750629919075</v>
      </c>
      <c r="I7870" s="13">
        <f>$D$2*tarifas!$D$12/24</f>
        <v>1.4541666666666666</v>
      </c>
      <c r="J7870" s="13" t="e">
        <f>VLOOKUP(E7870&amp;" "&amp;F7870,tarifas!$A$13:$D$20,4,FALSE)*H7870</f>
        <v>#N/A</v>
      </c>
      <c r="K7870" s="13">
        <f>IF(F7870="COD1",tarifas!$D$11*(SUMIFS($H$11:$H$8770,$F$11:$F$8770,"=COD1",$B$11:$B$8770,"="&amp;B7870)/COUNTIFS($F$11:$F$8770,"=COD1",$B$11:$B$8770,"="&amp;B7870))/COUNTIFS($A$11:$A$8770,"="&amp;A7870,$F$11:$F$8770,"=COD1"),0)</f>
        <v>0</v>
      </c>
      <c r="L7870" s="13" t="e">
        <f>(VLOOKUP(F7870,tarifas!$C$7:$D$10,2,FALSE)+tarifas!$D$21)*datos!H7870</f>
        <v>#N/A</v>
      </c>
      <c r="M7870">
        <v>428.91224999999997</v>
      </c>
      <c r="N7870" s="13" t="e">
        <f t="shared" si="1106"/>
        <v>#N/A</v>
      </c>
      <c r="O7870">
        <f t="shared" si="1107"/>
        <v>428.91224999999997</v>
      </c>
      <c r="P7870" s="12">
        <f t="shared" si="1108"/>
        <v>247.17525629919078</v>
      </c>
      <c r="Q7870">
        <f t="shared" si="1109"/>
        <v>0</v>
      </c>
      <c r="R7870">
        <f>$D$2*tarifas!$D$12/24</f>
        <v>1.4541666666666666</v>
      </c>
      <c r="S7870" t="e">
        <f>VLOOKUP(E7870&amp;" "&amp;F7870,tarifas!$A$13:$D$20,4,FALSE)*P7870</f>
        <v>#N/A</v>
      </c>
      <c r="T7870">
        <f>IF(F7870="COD1",tarifas!$D$11*(SUMIFS($P$11:$P$8770,$F$11:$F$8770,"=COD1",$B$11:$B$8770,"="&amp;B7870)/COUNTIFS($F$11:$F$8770,"=COD1",$B$11:$B$8770,"="&amp;B7870))/COUNTIFS($A$11:$A$8770,"="&amp;A7870,$F$11:$F$8770,"=COD1"),0)</f>
        <v>0</v>
      </c>
      <c r="U7870" t="e">
        <f>(VLOOKUP(F7870,tarifas!$C$7:$D$10,2,FALSE)+tarifas!$D$21)*datos!P7870</f>
        <v>#N/A</v>
      </c>
      <c r="V7870" t="e">
        <f t="shared" si="1110"/>
        <v>#N/A</v>
      </c>
      <c r="W7870">
        <f t="shared" si="1111"/>
        <v>0</v>
      </c>
    </row>
    <row r="7871" spans="1:23" x14ac:dyDescent="0.25">
      <c r="A7871">
        <f t="shared" si="1104"/>
        <v>323</v>
      </c>
      <c r="B7871">
        <f t="shared" si="1105"/>
        <v>11</v>
      </c>
      <c r="C7871" s="1">
        <f t="shared" si="1112"/>
        <v>41967.499999980937</v>
      </c>
      <c r="D7871" s="7">
        <v>297.50000000000006</v>
      </c>
      <c r="E7871" s="7"/>
      <c r="G7871">
        <v>65.63</v>
      </c>
      <c r="H7871" s="12">
        <v>597.18517666098705</v>
      </c>
      <c r="I7871" s="13">
        <f>$D$2*tarifas!$D$12/24</f>
        <v>1.4541666666666666</v>
      </c>
      <c r="J7871" s="13" t="e">
        <f>VLOOKUP(E7871&amp;" "&amp;F7871,tarifas!$A$13:$D$20,4,FALSE)*H7871</f>
        <v>#N/A</v>
      </c>
      <c r="K7871" s="13">
        <f>IF(F7871="COD1",tarifas!$D$11*(SUMIFS($H$11:$H$8770,$F$11:$F$8770,"=COD1",$B$11:$B$8770,"="&amp;B7871)/COUNTIFS($F$11:$F$8770,"=COD1",$B$11:$B$8770,"="&amp;B7871))/COUNTIFS($A$11:$A$8770,"="&amp;A7871,$F$11:$F$8770,"=COD1"),0)</f>
        <v>0</v>
      </c>
      <c r="L7871" s="13" t="e">
        <f>(VLOOKUP(F7871,tarifas!$C$7:$D$10,2,FALSE)+tarifas!$D$21)*datos!H7871</f>
        <v>#N/A</v>
      </c>
      <c r="M7871">
        <v>422.83938000000001</v>
      </c>
      <c r="N7871" s="13" t="e">
        <f t="shared" si="1106"/>
        <v>#N/A</v>
      </c>
      <c r="O7871">
        <f t="shared" si="1107"/>
        <v>422.83938000000001</v>
      </c>
      <c r="P7871" s="12">
        <f t="shared" si="1108"/>
        <v>174.34579666098705</v>
      </c>
      <c r="Q7871">
        <f t="shared" si="1109"/>
        <v>0</v>
      </c>
      <c r="R7871">
        <f>$D$2*tarifas!$D$12/24</f>
        <v>1.4541666666666666</v>
      </c>
      <c r="S7871" t="e">
        <f>VLOOKUP(E7871&amp;" "&amp;F7871,tarifas!$A$13:$D$20,4,FALSE)*P7871</f>
        <v>#N/A</v>
      </c>
      <c r="T7871">
        <f>IF(F7871="COD1",tarifas!$D$11*(SUMIFS($P$11:$P$8770,$F$11:$F$8770,"=COD1",$B$11:$B$8770,"="&amp;B7871)/COUNTIFS($F$11:$F$8770,"=COD1",$B$11:$B$8770,"="&amp;B7871))/COUNTIFS($A$11:$A$8770,"="&amp;A7871,$F$11:$F$8770,"=COD1"),0)</f>
        <v>0</v>
      </c>
      <c r="U7871" t="e">
        <f>(VLOOKUP(F7871,tarifas!$C$7:$D$10,2,FALSE)+tarifas!$D$21)*datos!P7871</f>
        <v>#N/A</v>
      </c>
      <c r="V7871" t="e">
        <f t="shared" si="1110"/>
        <v>#N/A</v>
      </c>
      <c r="W7871">
        <f t="shared" si="1111"/>
        <v>0</v>
      </c>
    </row>
    <row r="7872" spans="1:23" x14ac:dyDescent="0.25">
      <c r="A7872">
        <f t="shared" si="1104"/>
        <v>323</v>
      </c>
      <c r="B7872">
        <f t="shared" si="1105"/>
        <v>11</v>
      </c>
      <c r="C7872" s="1">
        <f t="shared" si="1112"/>
        <v>41967.541666647601</v>
      </c>
      <c r="D7872" s="7">
        <v>249.07575757575756</v>
      </c>
      <c r="E7872" s="7"/>
      <c r="G7872">
        <v>65.63</v>
      </c>
      <c r="H7872" s="12">
        <v>548.67157779528134</v>
      </c>
      <c r="I7872" s="13">
        <f>$D$2*tarifas!$D$12/24</f>
        <v>1.4541666666666666</v>
      </c>
      <c r="J7872" s="13" t="e">
        <f>VLOOKUP(E7872&amp;" "&amp;F7872,tarifas!$A$13:$D$20,4,FALSE)*H7872</f>
        <v>#N/A</v>
      </c>
      <c r="K7872" s="13">
        <f>IF(F7872="COD1",tarifas!$D$11*(SUMIFS($H$11:$H$8770,$F$11:$F$8770,"=COD1",$B$11:$B$8770,"="&amp;B7872)/COUNTIFS($F$11:$F$8770,"=COD1",$B$11:$B$8770,"="&amp;B7872))/COUNTIFS($A$11:$A$8770,"="&amp;A7872,$F$11:$F$8770,"=COD1"),0)</f>
        <v>0</v>
      </c>
      <c r="L7872" s="13" t="e">
        <f>(VLOOKUP(F7872,tarifas!$C$7:$D$10,2,FALSE)+tarifas!$D$21)*datos!H7872</f>
        <v>#N/A</v>
      </c>
      <c r="M7872">
        <v>376.96985999999998</v>
      </c>
      <c r="N7872" s="13" t="e">
        <f t="shared" si="1106"/>
        <v>#N/A</v>
      </c>
      <c r="O7872">
        <f t="shared" si="1107"/>
        <v>376.96985999999998</v>
      </c>
      <c r="P7872" s="12">
        <f t="shared" si="1108"/>
        <v>171.70171779528135</v>
      </c>
      <c r="Q7872">
        <f t="shared" si="1109"/>
        <v>0</v>
      </c>
      <c r="R7872">
        <f>$D$2*tarifas!$D$12/24</f>
        <v>1.4541666666666666</v>
      </c>
      <c r="S7872" t="e">
        <f>VLOOKUP(E7872&amp;" "&amp;F7872,tarifas!$A$13:$D$20,4,FALSE)*P7872</f>
        <v>#N/A</v>
      </c>
      <c r="T7872">
        <f>IF(F7872="COD1",tarifas!$D$11*(SUMIFS($P$11:$P$8770,$F$11:$F$8770,"=COD1",$B$11:$B$8770,"="&amp;B7872)/COUNTIFS($F$11:$F$8770,"=COD1",$B$11:$B$8770,"="&amp;B7872))/COUNTIFS($A$11:$A$8770,"="&amp;A7872,$F$11:$F$8770,"=COD1"),0)</f>
        <v>0</v>
      </c>
      <c r="U7872" t="e">
        <f>(VLOOKUP(F7872,tarifas!$C$7:$D$10,2,FALSE)+tarifas!$D$21)*datos!P7872</f>
        <v>#N/A</v>
      </c>
      <c r="V7872" t="e">
        <f t="shared" si="1110"/>
        <v>#N/A</v>
      </c>
      <c r="W7872">
        <f t="shared" si="1111"/>
        <v>0</v>
      </c>
    </row>
    <row r="7873" spans="1:23" x14ac:dyDescent="0.25">
      <c r="A7873">
        <f t="shared" si="1104"/>
        <v>323</v>
      </c>
      <c r="B7873">
        <f t="shared" si="1105"/>
        <v>11</v>
      </c>
      <c r="C7873" s="1">
        <f t="shared" si="1112"/>
        <v>41967.583333314265</v>
      </c>
      <c r="D7873" s="7">
        <v>205.54545454545456</v>
      </c>
      <c r="E7873" s="7"/>
      <c r="G7873">
        <v>64.48</v>
      </c>
      <c r="H7873" s="12">
        <v>648.50698972934572</v>
      </c>
      <c r="I7873" s="13">
        <f>$D$2*tarifas!$D$12/24</f>
        <v>1.4541666666666666</v>
      </c>
      <c r="J7873" s="13" t="e">
        <f>VLOOKUP(E7873&amp;" "&amp;F7873,tarifas!$A$13:$D$20,4,FALSE)*H7873</f>
        <v>#N/A</v>
      </c>
      <c r="K7873" s="13">
        <f>IF(F7873="COD1",tarifas!$D$11*(SUMIFS($H$11:$H$8770,$F$11:$F$8770,"=COD1",$B$11:$B$8770,"="&amp;B7873)/COUNTIFS($F$11:$F$8770,"=COD1",$B$11:$B$8770,"="&amp;B7873))/COUNTIFS($A$11:$A$8770,"="&amp;A7873,$F$11:$F$8770,"=COD1"),0)</f>
        <v>0</v>
      </c>
      <c r="L7873" s="13" t="e">
        <f>(VLOOKUP(F7873,tarifas!$C$7:$D$10,2,FALSE)+tarifas!$D$21)*datos!H7873</f>
        <v>#N/A</v>
      </c>
      <c r="M7873">
        <v>292.30896999999999</v>
      </c>
      <c r="N7873" s="13" t="e">
        <f t="shared" si="1106"/>
        <v>#N/A</v>
      </c>
      <c r="O7873">
        <f t="shared" si="1107"/>
        <v>292.30896999999999</v>
      </c>
      <c r="P7873" s="12">
        <f t="shared" si="1108"/>
        <v>356.19801972934573</v>
      </c>
      <c r="Q7873">
        <f t="shared" si="1109"/>
        <v>0</v>
      </c>
      <c r="R7873">
        <f>$D$2*tarifas!$D$12/24</f>
        <v>1.4541666666666666</v>
      </c>
      <c r="S7873" t="e">
        <f>VLOOKUP(E7873&amp;" "&amp;F7873,tarifas!$A$13:$D$20,4,FALSE)*P7873</f>
        <v>#N/A</v>
      </c>
      <c r="T7873">
        <f>IF(F7873="COD1",tarifas!$D$11*(SUMIFS($P$11:$P$8770,$F$11:$F$8770,"=COD1",$B$11:$B$8770,"="&amp;B7873)/COUNTIFS($F$11:$F$8770,"=COD1",$B$11:$B$8770,"="&amp;B7873))/COUNTIFS($A$11:$A$8770,"="&amp;A7873,$F$11:$F$8770,"=COD1"),0)</f>
        <v>0</v>
      </c>
      <c r="U7873" t="e">
        <f>(VLOOKUP(F7873,tarifas!$C$7:$D$10,2,FALSE)+tarifas!$D$21)*datos!P7873</f>
        <v>#N/A</v>
      </c>
      <c r="V7873" t="e">
        <f t="shared" si="1110"/>
        <v>#N/A</v>
      </c>
      <c r="W7873">
        <f t="shared" si="1111"/>
        <v>0</v>
      </c>
    </row>
    <row r="7874" spans="1:23" x14ac:dyDescent="0.25">
      <c r="A7874">
        <f t="shared" si="1104"/>
        <v>323</v>
      </c>
      <c r="B7874">
        <f t="shared" si="1105"/>
        <v>11</v>
      </c>
      <c r="C7874" s="1">
        <f t="shared" si="1112"/>
        <v>41967.62499998093</v>
      </c>
      <c r="D7874" s="7">
        <v>82.681818181818173</v>
      </c>
      <c r="E7874" s="7"/>
      <c r="G7874">
        <v>64</v>
      </c>
      <c r="H7874" s="12">
        <v>655.04292919705301</v>
      </c>
      <c r="I7874" s="13">
        <f>$D$2*tarifas!$D$12/24</f>
        <v>1.4541666666666666</v>
      </c>
      <c r="J7874" s="13" t="e">
        <f>VLOOKUP(E7874&amp;" "&amp;F7874,tarifas!$A$13:$D$20,4,FALSE)*H7874</f>
        <v>#N/A</v>
      </c>
      <c r="K7874" s="13">
        <f>IF(F7874="COD1",tarifas!$D$11*(SUMIFS($H$11:$H$8770,$F$11:$F$8770,"=COD1",$B$11:$B$8770,"="&amp;B7874)/COUNTIFS($F$11:$F$8770,"=COD1",$B$11:$B$8770,"="&amp;B7874))/COUNTIFS($A$11:$A$8770,"="&amp;A7874,$F$11:$F$8770,"=COD1"),0)</f>
        <v>0</v>
      </c>
      <c r="L7874" s="13" t="e">
        <f>(VLOOKUP(F7874,tarifas!$C$7:$D$10,2,FALSE)+tarifas!$D$21)*datos!H7874</f>
        <v>#N/A</v>
      </c>
      <c r="M7874">
        <v>165.84229000000002</v>
      </c>
      <c r="N7874" s="13" t="e">
        <f t="shared" si="1106"/>
        <v>#N/A</v>
      </c>
      <c r="O7874">
        <f t="shared" si="1107"/>
        <v>165.84229000000002</v>
      </c>
      <c r="P7874" s="12">
        <f t="shared" si="1108"/>
        <v>489.20063919705296</v>
      </c>
      <c r="Q7874">
        <f t="shared" si="1109"/>
        <v>0</v>
      </c>
      <c r="R7874">
        <f>$D$2*tarifas!$D$12/24</f>
        <v>1.4541666666666666</v>
      </c>
      <c r="S7874" t="e">
        <f>VLOOKUP(E7874&amp;" "&amp;F7874,tarifas!$A$13:$D$20,4,FALSE)*P7874</f>
        <v>#N/A</v>
      </c>
      <c r="T7874">
        <f>IF(F7874="COD1",tarifas!$D$11*(SUMIFS($P$11:$P$8770,$F$11:$F$8770,"=COD1",$B$11:$B$8770,"="&amp;B7874)/COUNTIFS($F$11:$F$8770,"=COD1",$B$11:$B$8770,"="&amp;B7874))/COUNTIFS($A$11:$A$8770,"="&amp;A7874,$F$11:$F$8770,"=COD1"),0)</f>
        <v>0</v>
      </c>
      <c r="U7874" t="e">
        <f>(VLOOKUP(F7874,tarifas!$C$7:$D$10,2,FALSE)+tarifas!$D$21)*datos!P7874</f>
        <v>#N/A</v>
      </c>
      <c r="V7874" t="e">
        <f t="shared" si="1110"/>
        <v>#N/A</v>
      </c>
      <c r="W7874">
        <f t="shared" si="1111"/>
        <v>0</v>
      </c>
    </row>
    <row r="7875" spans="1:23" x14ac:dyDescent="0.25">
      <c r="A7875">
        <f t="shared" si="1104"/>
        <v>323</v>
      </c>
      <c r="B7875">
        <f t="shared" si="1105"/>
        <v>11</v>
      </c>
      <c r="C7875" s="1">
        <f t="shared" si="1112"/>
        <v>41967.666666647594</v>
      </c>
      <c r="D7875" s="7">
        <v>26.530303030303028</v>
      </c>
      <c r="E7875" s="7"/>
      <c r="G7875">
        <v>64.48</v>
      </c>
      <c r="H7875" s="12">
        <v>644.04715397403675</v>
      </c>
      <c r="I7875" s="13">
        <f>$D$2*tarifas!$D$12/24</f>
        <v>1.4541666666666666</v>
      </c>
      <c r="J7875" s="13" t="e">
        <f>VLOOKUP(E7875&amp;" "&amp;F7875,tarifas!$A$13:$D$20,4,FALSE)*H7875</f>
        <v>#N/A</v>
      </c>
      <c r="K7875" s="13">
        <f>IF(F7875="COD1",tarifas!$D$11*(SUMIFS($H$11:$H$8770,$F$11:$F$8770,"=COD1",$B$11:$B$8770,"="&amp;B7875)/COUNTIFS($F$11:$F$8770,"=COD1",$B$11:$B$8770,"="&amp;B7875))/COUNTIFS($A$11:$A$8770,"="&amp;A7875,$F$11:$F$8770,"=COD1"),0)</f>
        <v>0</v>
      </c>
      <c r="L7875" s="13" t="e">
        <f>(VLOOKUP(F7875,tarifas!$C$7:$D$10,2,FALSE)+tarifas!$D$21)*datos!H7875</f>
        <v>#N/A</v>
      </c>
      <c r="M7875">
        <v>0</v>
      </c>
      <c r="N7875" s="13" t="e">
        <f t="shared" si="1106"/>
        <v>#N/A</v>
      </c>
      <c r="O7875">
        <f t="shared" si="1107"/>
        <v>0</v>
      </c>
      <c r="P7875" s="12">
        <f t="shared" si="1108"/>
        <v>644.04715397403675</v>
      </c>
      <c r="Q7875">
        <f t="shared" si="1109"/>
        <v>0</v>
      </c>
      <c r="R7875">
        <f>$D$2*tarifas!$D$12/24</f>
        <v>1.4541666666666666</v>
      </c>
      <c r="S7875" t="e">
        <f>VLOOKUP(E7875&amp;" "&amp;F7875,tarifas!$A$13:$D$20,4,FALSE)*P7875</f>
        <v>#N/A</v>
      </c>
      <c r="T7875">
        <f>IF(F7875="COD1",tarifas!$D$11*(SUMIFS($P$11:$P$8770,$F$11:$F$8770,"=COD1",$B$11:$B$8770,"="&amp;B7875)/COUNTIFS($F$11:$F$8770,"=COD1",$B$11:$B$8770,"="&amp;B7875))/COUNTIFS($A$11:$A$8770,"="&amp;A7875,$F$11:$F$8770,"=COD1"),0)</f>
        <v>0</v>
      </c>
      <c r="U7875" t="e">
        <f>(VLOOKUP(F7875,tarifas!$C$7:$D$10,2,FALSE)+tarifas!$D$21)*datos!P7875</f>
        <v>#N/A</v>
      </c>
      <c r="V7875" t="e">
        <f t="shared" si="1110"/>
        <v>#N/A</v>
      </c>
      <c r="W7875">
        <f t="shared" si="1111"/>
        <v>0</v>
      </c>
    </row>
    <row r="7876" spans="1:23" x14ac:dyDescent="0.25">
      <c r="A7876">
        <f t="shared" si="1104"/>
        <v>323</v>
      </c>
      <c r="B7876">
        <f t="shared" si="1105"/>
        <v>11</v>
      </c>
      <c r="C7876" s="1">
        <f t="shared" si="1112"/>
        <v>41967.708333314258</v>
      </c>
      <c r="D7876" s="7">
        <v>0</v>
      </c>
      <c r="E7876" s="7"/>
      <c r="G7876">
        <v>64.48</v>
      </c>
      <c r="H7876" s="12">
        <v>649.6280639007706</v>
      </c>
      <c r="I7876" s="13">
        <f>$D$2*tarifas!$D$12/24</f>
        <v>1.4541666666666666</v>
      </c>
      <c r="J7876" s="13" t="e">
        <f>VLOOKUP(E7876&amp;" "&amp;F7876,tarifas!$A$13:$D$20,4,FALSE)*H7876</f>
        <v>#N/A</v>
      </c>
      <c r="K7876" s="13">
        <f>IF(F7876="COD1",tarifas!$D$11*(SUMIFS($H$11:$H$8770,$F$11:$F$8770,"=COD1",$B$11:$B$8770,"="&amp;B7876)/COUNTIFS($F$11:$F$8770,"=COD1",$B$11:$B$8770,"="&amp;B7876))/COUNTIFS($A$11:$A$8770,"="&amp;A7876,$F$11:$F$8770,"=COD1"),0)</f>
        <v>0</v>
      </c>
      <c r="L7876" s="13" t="e">
        <f>(VLOOKUP(F7876,tarifas!$C$7:$D$10,2,FALSE)+tarifas!$D$21)*datos!H7876</f>
        <v>#N/A</v>
      </c>
      <c r="M7876">
        <v>0</v>
      </c>
      <c r="N7876" s="13" t="e">
        <f t="shared" si="1106"/>
        <v>#N/A</v>
      </c>
      <c r="O7876">
        <f t="shared" si="1107"/>
        <v>0</v>
      </c>
      <c r="P7876" s="12">
        <f t="shared" si="1108"/>
        <v>649.6280639007706</v>
      </c>
      <c r="Q7876">
        <f t="shared" si="1109"/>
        <v>0</v>
      </c>
      <c r="R7876">
        <f>$D$2*tarifas!$D$12/24</f>
        <v>1.4541666666666666</v>
      </c>
      <c r="S7876" t="e">
        <f>VLOOKUP(E7876&amp;" "&amp;F7876,tarifas!$A$13:$D$20,4,FALSE)*P7876</f>
        <v>#N/A</v>
      </c>
      <c r="T7876">
        <f>IF(F7876="COD1",tarifas!$D$11*(SUMIFS($P$11:$P$8770,$F$11:$F$8770,"=COD1",$B$11:$B$8770,"="&amp;B7876)/COUNTIFS($F$11:$F$8770,"=COD1",$B$11:$B$8770,"="&amp;B7876))/COUNTIFS($A$11:$A$8770,"="&amp;A7876,$F$11:$F$8770,"=COD1"),0)</f>
        <v>0</v>
      </c>
      <c r="U7876" t="e">
        <f>(VLOOKUP(F7876,tarifas!$C$7:$D$10,2,FALSE)+tarifas!$D$21)*datos!P7876</f>
        <v>#N/A</v>
      </c>
      <c r="V7876" t="e">
        <f t="shared" si="1110"/>
        <v>#N/A</v>
      </c>
      <c r="W7876">
        <f t="shared" si="1111"/>
        <v>0</v>
      </c>
    </row>
    <row r="7877" spans="1:23" x14ac:dyDescent="0.25">
      <c r="A7877">
        <f t="shared" si="1104"/>
        <v>323</v>
      </c>
      <c r="B7877">
        <f t="shared" si="1105"/>
        <v>11</v>
      </c>
      <c r="C7877" s="1">
        <f t="shared" si="1112"/>
        <v>41967.749999980922</v>
      </c>
      <c r="D7877" s="7">
        <v>0</v>
      </c>
      <c r="E7877" s="7"/>
      <c r="G7877">
        <v>67.7</v>
      </c>
      <c r="H7877" s="12">
        <v>530.16260707731999</v>
      </c>
      <c r="I7877" s="13">
        <f>$D$2*tarifas!$D$12/24</f>
        <v>1.4541666666666666</v>
      </c>
      <c r="J7877" s="13" t="e">
        <f>VLOOKUP(E7877&amp;" "&amp;F7877,tarifas!$A$13:$D$20,4,FALSE)*H7877</f>
        <v>#N/A</v>
      </c>
      <c r="K7877" s="13">
        <f>IF(F7877="COD1",tarifas!$D$11*(SUMIFS($H$11:$H$8770,$F$11:$F$8770,"=COD1",$B$11:$B$8770,"="&amp;B7877)/COUNTIFS($F$11:$F$8770,"=COD1",$B$11:$B$8770,"="&amp;B7877))/COUNTIFS($A$11:$A$8770,"="&amp;A7877,$F$11:$F$8770,"=COD1"),0)</f>
        <v>0</v>
      </c>
      <c r="L7877" s="13" t="e">
        <f>(VLOOKUP(F7877,tarifas!$C$7:$D$10,2,FALSE)+tarifas!$D$21)*datos!H7877</f>
        <v>#N/A</v>
      </c>
      <c r="M7877">
        <v>0</v>
      </c>
      <c r="N7877" s="13" t="e">
        <f t="shared" si="1106"/>
        <v>#N/A</v>
      </c>
      <c r="O7877">
        <f t="shared" si="1107"/>
        <v>0</v>
      </c>
      <c r="P7877" s="12">
        <f t="shared" si="1108"/>
        <v>530.16260707731999</v>
      </c>
      <c r="Q7877">
        <f t="shared" si="1109"/>
        <v>0</v>
      </c>
      <c r="R7877">
        <f>$D$2*tarifas!$D$12/24</f>
        <v>1.4541666666666666</v>
      </c>
      <c r="S7877" t="e">
        <f>VLOOKUP(E7877&amp;" "&amp;F7877,tarifas!$A$13:$D$20,4,FALSE)*P7877</f>
        <v>#N/A</v>
      </c>
      <c r="T7877">
        <f>IF(F7877="COD1",tarifas!$D$11*(SUMIFS($P$11:$P$8770,$F$11:$F$8770,"=COD1",$B$11:$B$8770,"="&amp;B7877)/COUNTIFS($F$11:$F$8770,"=COD1",$B$11:$B$8770,"="&amp;B7877))/COUNTIFS($A$11:$A$8770,"="&amp;A7877,$F$11:$F$8770,"=COD1"),0)</f>
        <v>0</v>
      </c>
      <c r="U7877" t="e">
        <f>(VLOOKUP(F7877,tarifas!$C$7:$D$10,2,FALSE)+tarifas!$D$21)*datos!P7877</f>
        <v>#N/A</v>
      </c>
      <c r="V7877" t="e">
        <f t="shared" si="1110"/>
        <v>#N/A</v>
      </c>
      <c r="W7877">
        <f t="shared" si="1111"/>
        <v>0</v>
      </c>
    </row>
    <row r="7878" spans="1:23" x14ac:dyDescent="0.25">
      <c r="A7878">
        <f t="shared" si="1104"/>
        <v>323</v>
      </c>
      <c r="B7878">
        <f t="shared" si="1105"/>
        <v>11</v>
      </c>
      <c r="C7878" s="1">
        <f t="shared" si="1112"/>
        <v>41967.791666647587</v>
      </c>
      <c r="D7878" s="7">
        <v>0</v>
      </c>
      <c r="E7878" s="7"/>
      <c r="G7878">
        <v>68.489999999999995</v>
      </c>
      <c r="H7878" s="12">
        <v>391.18998023110174</v>
      </c>
      <c r="I7878" s="13">
        <f>$D$2*tarifas!$D$12/24</f>
        <v>1.4541666666666666</v>
      </c>
      <c r="J7878" s="13" t="e">
        <f>VLOOKUP(E7878&amp;" "&amp;F7878,tarifas!$A$13:$D$20,4,FALSE)*H7878</f>
        <v>#N/A</v>
      </c>
      <c r="K7878" s="13">
        <f>IF(F7878="COD1",tarifas!$D$11*(SUMIFS($H$11:$H$8770,$F$11:$F$8770,"=COD1",$B$11:$B$8770,"="&amp;B7878)/COUNTIFS($F$11:$F$8770,"=COD1",$B$11:$B$8770,"="&amp;B7878))/COUNTIFS($A$11:$A$8770,"="&amp;A7878,$F$11:$F$8770,"=COD1"),0)</f>
        <v>0</v>
      </c>
      <c r="L7878" s="13" t="e">
        <f>(VLOOKUP(F7878,tarifas!$C$7:$D$10,2,FALSE)+tarifas!$D$21)*datos!H7878</f>
        <v>#N/A</v>
      </c>
      <c r="M7878">
        <v>0</v>
      </c>
      <c r="N7878" s="13" t="e">
        <f t="shared" si="1106"/>
        <v>#N/A</v>
      </c>
      <c r="O7878">
        <f t="shared" si="1107"/>
        <v>0</v>
      </c>
      <c r="P7878" s="12">
        <f t="shared" si="1108"/>
        <v>391.18998023110174</v>
      </c>
      <c r="Q7878">
        <f t="shared" si="1109"/>
        <v>0</v>
      </c>
      <c r="R7878">
        <f>$D$2*tarifas!$D$12/24</f>
        <v>1.4541666666666666</v>
      </c>
      <c r="S7878" t="e">
        <f>VLOOKUP(E7878&amp;" "&amp;F7878,tarifas!$A$13:$D$20,4,FALSE)*P7878</f>
        <v>#N/A</v>
      </c>
      <c r="T7878">
        <f>IF(F7878="COD1",tarifas!$D$11*(SUMIFS($P$11:$P$8770,$F$11:$F$8770,"=COD1",$B$11:$B$8770,"="&amp;B7878)/COUNTIFS($F$11:$F$8770,"=COD1",$B$11:$B$8770,"="&amp;B7878))/COUNTIFS($A$11:$A$8770,"="&amp;A7878,$F$11:$F$8770,"=COD1"),0)</f>
        <v>0</v>
      </c>
      <c r="U7878" t="e">
        <f>(VLOOKUP(F7878,tarifas!$C$7:$D$10,2,FALSE)+tarifas!$D$21)*datos!P7878</f>
        <v>#N/A</v>
      </c>
      <c r="V7878" t="e">
        <f t="shared" si="1110"/>
        <v>#N/A</v>
      </c>
      <c r="W7878">
        <f t="shared" si="1111"/>
        <v>0</v>
      </c>
    </row>
    <row r="7879" spans="1:23" x14ac:dyDescent="0.25">
      <c r="A7879">
        <f t="shared" si="1104"/>
        <v>323</v>
      </c>
      <c r="B7879">
        <f t="shared" si="1105"/>
        <v>11</v>
      </c>
      <c r="C7879" s="1">
        <f t="shared" si="1112"/>
        <v>41967.833333314251</v>
      </c>
      <c r="D7879" s="7">
        <v>0</v>
      </c>
      <c r="E7879" s="7"/>
      <c r="G7879">
        <v>68.209999999999994</v>
      </c>
      <c r="H7879" s="12">
        <v>280.53490419812147</v>
      </c>
      <c r="I7879" s="13">
        <f>$D$2*tarifas!$D$12/24</f>
        <v>1.4541666666666666</v>
      </c>
      <c r="J7879" s="13" t="e">
        <f>VLOOKUP(E7879&amp;" "&amp;F7879,tarifas!$A$13:$D$20,4,FALSE)*H7879</f>
        <v>#N/A</v>
      </c>
      <c r="K7879" s="13">
        <f>IF(F7879="COD1",tarifas!$D$11*(SUMIFS($H$11:$H$8770,$F$11:$F$8770,"=COD1",$B$11:$B$8770,"="&amp;B7879)/COUNTIFS($F$11:$F$8770,"=COD1",$B$11:$B$8770,"="&amp;B7879))/COUNTIFS($A$11:$A$8770,"="&amp;A7879,$F$11:$F$8770,"=COD1"),0)</f>
        <v>0</v>
      </c>
      <c r="L7879" s="13" t="e">
        <f>(VLOOKUP(F7879,tarifas!$C$7:$D$10,2,FALSE)+tarifas!$D$21)*datos!H7879</f>
        <v>#N/A</v>
      </c>
      <c r="M7879">
        <v>0</v>
      </c>
      <c r="N7879" s="13" t="e">
        <f t="shared" si="1106"/>
        <v>#N/A</v>
      </c>
      <c r="O7879">
        <f t="shared" si="1107"/>
        <v>0</v>
      </c>
      <c r="P7879" s="12">
        <f t="shared" si="1108"/>
        <v>280.53490419812147</v>
      </c>
      <c r="Q7879">
        <f t="shared" si="1109"/>
        <v>0</v>
      </c>
      <c r="R7879">
        <f>$D$2*tarifas!$D$12/24</f>
        <v>1.4541666666666666</v>
      </c>
      <c r="S7879" t="e">
        <f>VLOOKUP(E7879&amp;" "&amp;F7879,tarifas!$A$13:$D$20,4,FALSE)*P7879</f>
        <v>#N/A</v>
      </c>
      <c r="T7879">
        <f>IF(F7879="COD1",tarifas!$D$11*(SUMIFS($P$11:$P$8770,$F$11:$F$8770,"=COD1",$B$11:$B$8770,"="&amp;B7879)/COUNTIFS($F$11:$F$8770,"=COD1",$B$11:$B$8770,"="&amp;B7879))/COUNTIFS($A$11:$A$8770,"="&amp;A7879,$F$11:$F$8770,"=COD1"),0)</f>
        <v>0</v>
      </c>
      <c r="U7879" t="e">
        <f>(VLOOKUP(F7879,tarifas!$C$7:$D$10,2,FALSE)+tarifas!$D$21)*datos!P7879</f>
        <v>#N/A</v>
      </c>
      <c r="V7879" t="e">
        <f t="shared" si="1110"/>
        <v>#N/A</v>
      </c>
      <c r="W7879">
        <f t="shared" si="1111"/>
        <v>0</v>
      </c>
    </row>
    <row r="7880" spans="1:23" x14ac:dyDescent="0.25">
      <c r="A7880">
        <f t="shared" si="1104"/>
        <v>323</v>
      </c>
      <c r="B7880">
        <f t="shared" si="1105"/>
        <v>11</v>
      </c>
      <c r="C7880" s="1">
        <f t="shared" si="1112"/>
        <v>41967.874999980915</v>
      </c>
      <c r="D7880" s="7">
        <v>0</v>
      </c>
      <c r="E7880" s="7"/>
      <c r="G7880">
        <v>65.73</v>
      </c>
      <c r="H7880" s="12">
        <v>265.76459311672522</v>
      </c>
      <c r="I7880" s="13">
        <f>$D$2*tarifas!$D$12/24</f>
        <v>1.4541666666666666</v>
      </c>
      <c r="J7880" s="13" t="e">
        <f>VLOOKUP(E7880&amp;" "&amp;F7880,tarifas!$A$13:$D$20,4,FALSE)*H7880</f>
        <v>#N/A</v>
      </c>
      <c r="K7880" s="13">
        <f>IF(F7880="COD1",tarifas!$D$11*(SUMIFS($H$11:$H$8770,$F$11:$F$8770,"=COD1",$B$11:$B$8770,"="&amp;B7880)/COUNTIFS($F$11:$F$8770,"=COD1",$B$11:$B$8770,"="&amp;B7880))/COUNTIFS($A$11:$A$8770,"="&amp;A7880,$F$11:$F$8770,"=COD1"),0)</f>
        <v>0</v>
      </c>
      <c r="L7880" s="13" t="e">
        <f>(VLOOKUP(F7880,tarifas!$C$7:$D$10,2,FALSE)+tarifas!$D$21)*datos!H7880</f>
        <v>#N/A</v>
      </c>
      <c r="M7880">
        <v>0</v>
      </c>
      <c r="N7880" s="13" t="e">
        <f t="shared" si="1106"/>
        <v>#N/A</v>
      </c>
      <c r="O7880">
        <f t="shared" si="1107"/>
        <v>0</v>
      </c>
      <c r="P7880" s="12">
        <f t="shared" si="1108"/>
        <v>265.76459311672522</v>
      </c>
      <c r="Q7880">
        <f t="shared" si="1109"/>
        <v>0</v>
      </c>
      <c r="R7880">
        <f>$D$2*tarifas!$D$12/24</f>
        <v>1.4541666666666666</v>
      </c>
      <c r="S7880" t="e">
        <f>VLOOKUP(E7880&amp;" "&amp;F7880,tarifas!$A$13:$D$20,4,FALSE)*P7880</f>
        <v>#N/A</v>
      </c>
      <c r="T7880">
        <f>IF(F7880="COD1",tarifas!$D$11*(SUMIFS($P$11:$P$8770,$F$11:$F$8770,"=COD1",$B$11:$B$8770,"="&amp;B7880)/COUNTIFS($F$11:$F$8770,"=COD1",$B$11:$B$8770,"="&amp;B7880))/COUNTIFS($A$11:$A$8770,"="&amp;A7880,$F$11:$F$8770,"=COD1"),0)</f>
        <v>0</v>
      </c>
      <c r="U7880" t="e">
        <f>(VLOOKUP(F7880,tarifas!$C$7:$D$10,2,FALSE)+tarifas!$D$21)*datos!P7880</f>
        <v>#N/A</v>
      </c>
      <c r="V7880" t="e">
        <f t="shared" si="1110"/>
        <v>#N/A</v>
      </c>
      <c r="W7880">
        <f t="shared" si="1111"/>
        <v>0</v>
      </c>
    </row>
    <row r="7881" spans="1:23" x14ac:dyDescent="0.25">
      <c r="A7881">
        <f t="shared" si="1104"/>
        <v>323</v>
      </c>
      <c r="B7881">
        <f t="shared" si="1105"/>
        <v>11</v>
      </c>
      <c r="C7881" s="1">
        <f t="shared" si="1112"/>
        <v>41967.916666647579</v>
      </c>
      <c r="D7881" s="7">
        <v>0</v>
      </c>
      <c r="E7881" s="7"/>
      <c r="G7881">
        <v>64.67</v>
      </c>
      <c r="H7881" s="12">
        <v>249.39419901364769</v>
      </c>
      <c r="I7881" s="13">
        <f>$D$2*tarifas!$D$12/24</f>
        <v>1.4541666666666666</v>
      </c>
      <c r="J7881" s="13" t="e">
        <f>VLOOKUP(E7881&amp;" "&amp;F7881,tarifas!$A$13:$D$20,4,FALSE)*H7881</f>
        <v>#N/A</v>
      </c>
      <c r="K7881" s="13">
        <f>IF(F7881="COD1",tarifas!$D$11*(SUMIFS($H$11:$H$8770,$F$11:$F$8770,"=COD1",$B$11:$B$8770,"="&amp;B7881)/COUNTIFS($F$11:$F$8770,"=COD1",$B$11:$B$8770,"="&amp;B7881))/COUNTIFS($A$11:$A$8770,"="&amp;A7881,$F$11:$F$8770,"=COD1"),0)</f>
        <v>0</v>
      </c>
      <c r="L7881" s="13" t="e">
        <f>(VLOOKUP(F7881,tarifas!$C$7:$D$10,2,FALSE)+tarifas!$D$21)*datos!H7881</f>
        <v>#N/A</v>
      </c>
      <c r="M7881">
        <v>0</v>
      </c>
      <c r="N7881" s="13" t="e">
        <f t="shared" si="1106"/>
        <v>#N/A</v>
      </c>
      <c r="O7881">
        <f t="shared" si="1107"/>
        <v>0</v>
      </c>
      <c r="P7881" s="12">
        <f t="shared" si="1108"/>
        <v>249.39419901364769</v>
      </c>
      <c r="Q7881">
        <f t="shared" si="1109"/>
        <v>0</v>
      </c>
      <c r="R7881">
        <f>$D$2*tarifas!$D$12/24</f>
        <v>1.4541666666666666</v>
      </c>
      <c r="S7881" t="e">
        <f>VLOOKUP(E7881&amp;" "&amp;F7881,tarifas!$A$13:$D$20,4,FALSE)*P7881</f>
        <v>#N/A</v>
      </c>
      <c r="T7881">
        <f>IF(F7881="COD1",tarifas!$D$11*(SUMIFS($P$11:$P$8770,$F$11:$F$8770,"=COD1",$B$11:$B$8770,"="&amp;B7881)/COUNTIFS($F$11:$F$8770,"=COD1",$B$11:$B$8770,"="&amp;B7881))/COUNTIFS($A$11:$A$8770,"="&amp;A7881,$F$11:$F$8770,"=COD1"),0)</f>
        <v>0</v>
      </c>
      <c r="U7881" t="e">
        <f>(VLOOKUP(F7881,tarifas!$C$7:$D$10,2,FALSE)+tarifas!$D$21)*datos!P7881</f>
        <v>#N/A</v>
      </c>
      <c r="V7881" t="e">
        <f t="shared" si="1110"/>
        <v>#N/A</v>
      </c>
      <c r="W7881">
        <f t="shared" si="1111"/>
        <v>0</v>
      </c>
    </row>
    <row r="7882" spans="1:23" x14ac:dyDescent="0.25">
      <c r="A7882">
        <f t="shared" si="1104"/>
        <v>323</v>
      </c>
      <c r="B7882">
        <f t="shared" si="1105"/>
        <v>11</v>
      </c>
      <c r="C7882" s="1">
        <f t="shared" si="1112"/>
        <v>41967.958333314244</v>
      </c>
      <c r="D7882" s="7">
        <v>0</v>
      </c>
      <c r="E7882" s="7"/>
      <c r="G7882">
        <v>62</v>
      </c>
      <c r="H7882" s="12">
        <v>246.86140094859121</v>
      </c>
      <c r="I7882" s="13">
        <f>$D$2*tarifas!$D$12/24</f>
        <v>1.4541666666666666</v>
      </c>
      <c r="J7882" s="13" t="e">
        <f>VLOOKUP(E7882&amp;" "&amp;F7882,tarifas!$A$13:$D$20,4,FALSE)*H7882</f>
        <v>#N/A</v>
      </c>
      <c r="K7882" s="13">
        <f>IF(F7882="COD1",tarifas!$D$11*(SUMIFS($H$11:$H$8770,$F$11:$F$8770,"=COD1",$B$11:$B$8770,"="&amp;B7882)/COUNTIFS($F$11:$F$8770,"=COD1",$B$11:$B$8770,"="&amp;B7882))/COUNTIFS($A$11:$A$8770,"="&amp;A7882,$F$11:$F$8770,"=COD1"),0)</f>
        <v>0</v>
      </c>
      <c r="L7882" s="13" t="e">
        <f>(VLOOKUP(F7882,tarifas!$C$7:$D$10,2,FALSE)+tarifas!$D$21)*datos!H7882</f>
        <v>#N/A</v>
      </c>
      <c r="M7882">
        <v>0</v>
      </c>
      <c r="N7882" s="13" t="e">
        <f t="shared" si="1106"/>
        <v>#N/A</v>
      </c>
      <c r="O7882">
        <f t="shared" si="1107"/>
        <v>0</v>
      </c>
      <c r="P7882" s="12">
        <f t="shared" si="1108"/>
        <v>246.86140094859121</v>
      </c>
      <c r="Q7882">
        <f t="shared" si="1109"/>
        <v>0</v>
      </c>
      <c r="R7882">
        <f>$D$2*tarifas!$D$12/24</f>
        <v>1.4541666666666666</v>
      </c>
      <c r="S7882" t="e">
        <f>VLOOKUP(E7882&amp;" "&amp;F7882,tarifas!$A$13:$D$20,4,FALSE)*P7882</f>
        <v>#N/A</v>
      </c>
      <c r="T7882">
        <f>IF(F7882="COD1",tarifas!$D$11*(SUMIFS($P$11:$P$8770,$F$11:$F$8770,"=COD1",$B$11:$B$8770,"="&amp;B7882)/COUNTIFS($F$11:$F$8770,"=COD1",$B$11:$B$8770,"="&amp;B7882))/COUNTIFS($A$11:$A$8770,"="&amp;A7882,$F$11:$F$8770,"=COD1"),0)</f>
        <v>0</v>
      </c>
      <c r="U7882" t="e">
        <f>(VLOOKUP(F7882,tarifas!$C$7:$D$10,2,FALSE)+tarifas!$D$21)*datos!P7882</f>
        <v>#N/A</v>
      </c>
      <c r="V7882" t="e">
        <f t="shared" si="1110"/>
        <v>#N/A</v>
      </c>
      <c r="W7882">
        <f t="shared" si="1111"/>
        <v>0</v>
      </c>
    </row>
    <row r="7883" spans="1:23" x14ac:dyDescent="0.25">
      <c r="A7883">
        <f t="shared" si="1104"/>
        <v>324</v>
      </c>
      <c r="B7883">
        <f t="shared" si="1105"/>
        <v>11</v>
      </c>
      <c r="C7883" s="1">
        <f t="shared" si="1112"/>
        <v>41967.999999980908</v>
      </c>
      <c r="D7883" s="7">
        <v>0</v>
      </c>
      <c r="E7883" s="7"/>
      <c r="G7883">
        <v>63.69</v>
      </c>
      <c r="H7883" s="12">
        <v>244.85470098441533</v>
      </c>
      <c r="I7883" s="13">
        <f>$D$2*tarifas!$D$12/24</f>
        <v>1.4541666666666666</v>
      </c>
      <c r="J7883" s="13" t="e">
        <f>VLOOKUP(E7883&amp;" "&amp;F7883,tarifas!$A$13:$D$20,4,FALSE)*H7883</f>
        <v>#N/A</v>
      </c>
      <c r="K7883" s="13">
        <f>IF(F7883="COD1",tarifas!$D$11*(SUMIFS($H$11:$H$8770,$F$11:$F$8770,"=COD1",$B$11:$B$8770,"="&amp;B7883)/COUNTIFS($F$11:$F$8770,"=COD1",$B$11:$B$8770,"="&amp;B7883))/COUNTIFS($A$11:$A$8770,"="&amp;A7883,$F$11:$F$8770,"=COD1"),0)</f>
        <v>0</v>
      </c>
      <c r="L7883" s="13" t="e">
        <f>(VLOOKUP(F7883,tarifas!$C$7:$D$10,2,FALSE)+tarifas!$D$21)*datos!H7883</f>
        <v>#N/A</v>
      </c>
      <c r="M7883">
        <v>0</v>
      </c>
      <c r="N7883" s="13" t="e">
        <f t="shared" si="1106"/>
        <v>#N/A</v>
      </c>
      <c r="O7883">
        <f t="shared" si="1107"/>
        <v>0</v>
      </c>
      <c r="P7883" s="12">
        <f t="shared" si="1108"/>
        <v>244.85470098441533</v>
      </c>
      <c r="Q7883">
        <f t="shared" si="1109"/>
        <v>0</v>
      </c>
      <c r="R7883">
        <f>$D$2*tarifas!$D$12/24</f>
        <v>1.4541666666666666</v>
      </c>
      <c r="S7883" t="e">
        <f>VLOOKUP(E7883&amp;" "&amp;F7883,tarifas!$A$13:$D$20,4,FALSE)*P7883</f>
        <v>#N/A</v>
      </c>
      <c r="T7883">
        <f>IF(F7883="COD1",tarifas!$D$11*(SUMIFS($P$11:$P$8770,$F$11:$F$8770,"=COD1",$B$11:$B$8770,"="&amp;B7883)/COUNTIFS($F$11:$F$8770,"=COD1",$B$11:$B$8770,"="&amp;B7883))/COUNTIFS($A$11:$A$8770,"="&amp;A7883,$F$11:$F$8770,"=COD1"),0)</f>
        <v>0</v>
      </c>
      <c r="U7883" t="e">
        <f>(VLOOKUP(F7883,tarifas!$C$7:$D$10,2,FALSE)+tarifas!$D$21)*datos!P7883</f>
        <v>#N/A</v>
      </c>
      <c r="V7883" t="e">
        <f t="shared" si="1110"/>
        <v>#N/A</v>
      </c>
      <c r="W7883">
        <f t="shared" si="1111"/>
        <v>0</v>
      </c>
    </row>
    <row r="7884" spans="1:23" x14ac:dyDescent="0.25">
      <c r="A7884">
        <f t="shared" ref="A7884:A7947" si="1113">DAYS360($C$11,C7884)</f>
        <v>324</v>
      </c>
      <c r="B7884">
        <f t="shared" ref="B7884:B7947" si="1114">MONTH(C7884)</f>
        <v>11</v>
      </c>
      <c r="C7884" s="1">
        <f t="shared" si="1112"/>
        <v>41968.041666647572</v>
      </c>
      <c r="D7884" s="7">
        <v>0</v>
      </c>
      <c r="E7884" s="7"/>
      <c r="G7884">
        <v>58.93</v>
      </c>
      <c r="H7884" s="12">
        <v>244.37197663825953</v>
      </c>
      <c r="I7884" s="13">
        <f>$D$2*tarifas!$D$12/24</f>
        <v>1.4541666666666666</v>
      </c>
      <c r="J7884" s="13" t="e">
        <f>VLOOKUP(E7884&amp;" "&amp;F7884,tarifas!$A$13:$D$20,4,FALSE)*H7884</f>
        <v>#N/A</v>
      </c>
      <c r="K7884" s="13">
        <f>IF(F7884="COD1",tarifas!$D$11*(SUMIFS($H$11:$H$8770,$F$11:$F$8770,"=COD1",$B$11:$B$8770,"="&amp;B7884)/COUNTIFS($F$11:$F$8770,"=COD1",$B$11:$B$8770,"="&amp;B7884))/COUNTIFS($A$11:$A$8770,"="&amp;A7884,$F$11:$F$8770,"=COD1"),0)</f>
        <v>0</v>
      </c>
      <c r="L7884" s="13" t="e">
        <f>(VLOOKUP(F7884,tarifas!$C$7:$D$10,2,FALSE)+tarifas!$D$21)*datos!H7884</f>
        <v>#N/A</v>
      </c>
      <c r="M7884">
        <v>0</v>
      </c>
      <c r="N7884" s="13" t="e">
        <f t="shared" ref="N7884:N7947" si="1115">(I7884+J7884+K7884+L7884)*1.23</f>
        <v>#N/A</v>
      </c>
      <c r="O7884">
        <f t="shared" ref="O7884:O7947" si="1116">IF(M7884&lt;H7884,M7884,H7884)</f>
        <v>0</v>
      </c>
      <c r="P7884" s="12">
        <f t="shared" ref="P7884:P7947" si="1117">H7884-O7884</f>
        <v>244.37197663825953</v>
      </c>
      <c r="Q7884">
        <f t="shared" ref="Q7884:Q7947" si="1118">IF(M7884&lt;H7884,0,M7884-H7884)</f>
        <v>0</v>
      </c>
      <c r="R7884">
        <f>$D$2*tarifas!$D$12/24</f>
        <v>1.4541666666666666</v>
      </c>
      <c r="S7884" t="e">
        <f>VLOOKUP(E7884&amp;" "&amp;F7884,tarifas!$A$13:$D$20,4,FALSE)*P7884</f>
        <v>#N/A</v>
      </c>
      <c r="T7884">
        <f>IF(F7884="COD1",tarifas!$D$11*(SUMIFS($P$11:$P$8770,$F$11:$F$8770,"=COD1",$B$11:$B$8770,"="&amp;B7884)/COUNTIFS($F$11:$F$8770,"=COD1",$B$11:$B$8770,"="&amp;B7884))/COUNTIFS($A$11:$A$8770,"="&amp;A7884,$F$11:$F$8770,"=COD1"),0)</f>
        <v>0</v>
      </c>
      <c r="U7884" t="e">
        <f>(VLOOKUP(F7884,tarifas!$C$7:$D$10,2,FALSE)+tarifas!$D$21)*datos!P7884</f>
        <v>#N/A</v>
      </c>
      <c r="V7884" t="e">
        <f t="shared" ref="V7884:V7947" si="1119">(R7884+S7884+T7884+U7884)*1.23</f>
        <v>#N/A</v>
      </c>
      <c r="W7884">
        <f t="shared" ref="W7884:W7947" si="1120">0.9*G7884/1000*Q7884</f>
        <v>0</v>
      </c>
    </row>
    <row r="7885" spans="1:23" x14ac:dyDescent="0.25">
      <c r="A7885">
        <f t="shared" si="1113"/>
        <v>324</v>
      </c>
      <c r="B7885">
        <f t="shared" si="1114"/>
        <v>11</v>
      </c>
      <c r="C7885" s="1">
        <f t="shared" ref="C7885:C7948" si="1121">+C7884+1/24</f>
        <v>41968.083333314236</v>
      </c>
      <c r="D7885" s="7">
        <v>0</v>
      </c>
      <c r="E7885" s="7"/>
      <c r="G7885">
        <v>56.1</v>
      </c>
      <c r="H7885" s="12">
        <v>237.26253387095608</v>
      </c>
      <c r="I7885" s="13">
        <f>$D$2*tarifas!$D$12/24</f>
        <v>1.4541666666666666</v>
      </c>
      <c r="J7885" s="13" t="e">
        <f>VLOOKUP(E7885&amp;" "&amp;F7885,tarifas!$A$13:$D$20,4,FALSE)*H7885</f>
        <v>#N/A</v>
      </c>
      <c r="K7885" s="13">
        <f>IF(F7885="COD1",tarifas!$D$11*(SUMIFS($H$11:$H$8770,$F$11:$F$8770,"=COD1",$B$11:$B$8770,"="&amp;B7885)/COUNTIFS($F$11:$F$8770,"=COD1",$B$11:$B$8770,"="&amp;B7885))/COUNTIFS($A$11:$A$8770,"="&amp;A7885,$F$11:$F$8770,"=COD1"),0)</f>
        <v>0</v>
      </c>
      <c r="L7885" s="13" t="e">
        <f>(VLOOKUP(F7885,tarifas!$C$7:$D$10,2,FALSE)+tarifas!$D$21)*datos!H7885</f>
        <v>#N/A</v>
      </c>
      <c r="M7885">
        <v>0</v>
      </c>
      <c r="N7885" s="13" t="e">
        <f t="shared" si="1115"/>
        <v>#N/A</v>
      </c>
      <c r="O7885">
        <f t="shared" si="1116"/>
        <v>0</v>
      </c>
      <c r="P7885" s="12">
        <f t="shared" si="1117"/>
        <v>237.26253387095608</v>
      </c>
      <c r="Q7885">
        <f t="shared" si="1118"/>
        <v>0</v>
      </c>
      <c r="R7885">
        <f>$D$2*tarifas!$D$12/24</f>
        <v>1.4541666666666666</v>
      </c>
      <c r="S7885" t="e">
        <f>VLOOKUP(E7885&amp;" "&amp;F7885,tarifas!$A$13:$D$20,4,FALSE)*P7885</f>
        <v>#N/A</v>
      </c>
      <c r="T7885">
        <f>IF(F7885="COD1",tarifas!$D$11*(SUMIFS($P$11:$P$8770,$F$11:$F$8770,"=COD1",$B$11:$B$8770,"="&amp;B7885)/COUNTIFS($F$11:$F$8770,"=COD1",$B$11:$B$8770,"="&amp;B7885))/COUNTIFS($A$11:$A$8770,"="&amp;A7885,$F$11:$F$8770,"=COD1"),0)</f>
        <v>0</v>
      </c>
      <c r="U7885" t="e">
        <f>(VLOOKUP(F7885,tarifas!$C$7:$D$10,2,FALSE)+tarifas!$D$21)*datos!P7885</f>
        <v>#N/A</v>
      </c>
      <c r="V7885" t="e">
        <f t="shared" si="1119"/>
        <v>#N/A</v>
      </c>
      <c r="W7885">
        <f t="shared" si="1120"/>
        <v>0</v>
      </c>
    </row>
    <row r="7886" spans="1:23" x14ac:dyDescent="0.25">
      <c r="A7886">
        <f t="shared" si="1113"/>
        <v>324</v>
      </c>
      <c r="B7886">
        <f t="shared" si="1114"/>
        <v>11</v>
      </c>
      <c r="C7886" s="1">
        <f t="shared" si="1121"/>
        <v>41968.124999980901</v>
      </c>
      <c r="D7886" s="7">
        <v>0</v>
      </c>
      <c r="E7886" s="7"/>
      <c r="G7886">
        <v>55</v>
      </c>
      <c r="H7886" s="12">
        <v>236.68151497432427</v>
      </c>
      <c r="I7886" s="13">
        <f>$D$2*tarifas!$D$12/24</f>
        <v>1.4541666666666666</v>
      </c>
      <c r="J7886" s="13" t="e">
        <f>VLOOKUP(E7886&amp;" "&amp;F7886,tarifas!$A$13:$D$20,4,FALSE)*H7886</f>
        <v>#N/A</v>
      </c>
      <c r="K7886" s="13">
        <f>IF(F7886="COD1",tarifas!$D$11*(SUMIFS($H$11:$H$8770,$F$11:$F$8770,"=COD1",$B$11:$B$8770,"="&amp;B7886)/COUNTIFS($F$11:$F$8770,"=COD1",$B$11:$B$8770,"="&amp;B7886))/COUNTIFS($A$11:$A$8770,"="&amp;A7886,$F$11:$F$8770,"=COD1"),0)</f>
        <v>0</v>
      </c>
      <c r="L7886" s="13" t="e">
        <f>(VLOOKUP(F7886,tarifas!$C$7:$D$10,2,FALSE)+tarifas!$D$21)*datos!H7886</f>
        <v>#N/A</v>
      </c>
      <c r="M7886">
        <v>0</v>
      </c>
      <c r="N7886" s="13" t="e">
        <f t="shared" si="1115"/>
        <v>#N/A</v>
      </c>
      <c r="O7886">
        <f t="shared" si="1116"/>
        <v>0</v>
      </c>
      <c r="P7886" s="12">
        <f t="shared" si="1117"/>
        <v>236.68151497432427</v>
      </c>
      <c r="Q7886">
        <f t="shared" si="1118"/>
        <v>0</v>
      </c>
      <c r="R7886">
        <f>$D$2*tarifas!$D$12/24</f>
        <v>1.4541666666666666</v>
      </c>
      <c r="S7886" t="e">
        <f>VLOOKUP(E7886&amp;" "&amp;F7886,tarifas!$A$13:$D$20,4,FALSE)*P7886</f>
        <v>#N/A</v>
      </c>
      <c r="T7886">
        <f>IF(F7886="COD1",tarifas!$D$11*(SUMIFS($P$11:$P$8770,$F$11:$F$8770,"=COD1",$B$11:$B$8770,"="&amp;B7886)/COUNTIFS($F$11:$F$8770,"=COD1",$B$11:$B$8770,"="&amp;B7886))/COUNTIFS($A$11:$A$8770,"="&amp;A7886,$F$11:$F$8770,"=COD1"),0)</f>
        <v>0</v>
      </c>
      <c r="U7886" t="e">
        <f>(VLOOKUP(F7886,tarifas!$C$7:$D$10,2,FALSE)+tarifas!$D$21)*datos!P7886</f>
        <v>#N/A</v>
      </c>
      <c r="V7886" t="e">
        <f t="shared" si="1119"/>
        <v>#N/A</v>
      </c>
      <c r="W7886">
        <f t="shared" si="1120"/>
        <v>0</v>
      </c>
    </row>
    <row r="7887" spans="1:23" x14ac:dyDescent="0.25">
      <c r="A7887">
        <f t="shared" si="1113"/>
        <v>324</v>
      </c>
      <c r="B7887">
        <f t="shared" si="1114"/>
        <v>11</v>
      </c>
      <c r="C7887" s="1">
        <f t="shared" si="1121"/>
        <v>41968.166666647565</v>
      </c>
      <c r="D7887" s="7">
        <v>0</v>
      </c>
      <c r="E7887" s="7"/>
      <c r="G7887">
        <v>52.1</v>
      </c>
      <c r="H7887" s="12">
        <v>228.38397355761782</v>
      </c>
      <c r="I7887" s="13">
        <f>$D$2*tarifas!$D$12/24</f>
        <v>1.4541666666666666</v>
      </c>
      <c r="J7887" s="13" t="e">
        <f>VLOOKUP(E7887&amp;" "&amp;F7887,tarifas!$A$13:$D$20,4,FALSE)*H7887</f>
        <v>#N/A</v>
      </c>
      <c r="K7887" s="13">
        <f>IF(F7887="COD1",tarifas!$D$11*(SUMIFS($H$11:$H$8770,$F$11:$F$8770,"=COD1",$B$11:$B$8770,"="&amp;B7887)/COUNTIFS($F$11:$F$8770,"=COD1",$B$11:$B$8770,"="&amp;B7887))/COUNTIFS($A$11:$A$8770,"="&amp;A7887,$F$11:$F$8770,"=COD1"),0)</f>
        <v>0</v>
      </c>
      <c r="L7887" s="13" t="e">
        <f>(VLOOKUP(F7887,tarifas!$C$7:$D$10,2,FALSE)+tarifas!$D$21)*datos!H7887</f>
        <v>#N/A</v>
      </c>
      <c r="M7887">
        <v>0</v>
      </c>
      <c r="N7887" s="13" t="e">
        <f t="shared" si="1115"/>
        <v>#N/A</v>
      </c>
      <c r="O7887">
        <f t="shared" si="1116"/>
        <v>0</v>
      </c>
      <c r="P7887" s="12">
        <f t="shared" si="1117"/>
        <v>228.38397355761782</v>
      </c>
      <c r="Q7887">
        <f t="shared" si="1118"/>
        <v>0</v>
      </c>
      <c r="R7887">
        <f>$D$2*tarifas!$D$12/24</f>
        <v>1.4541666666666666</v>
      </c>
      <c r="S7887" t="e">
        <f>VLOOKUP(E7887&amp;" "&amp;F7887,tarifas!$A$13:$D$20,4,FALSE)*P7887</f>
        <v>#N/A</v>
      </c>
      <c r="T7887">
        <f>IF(F7887="COD1",tarifas!$D$11*(SUMIFS($P$11:$P$8770,$F$11:$F$8770,"=COD1",$B$11:$B$8770,"="&amp;B7887)/COUNTIFS($F$11:$F$8770,"=COD1",$B$11:$B$8770,"="&amp;B7887))/COUNTIFS($A$11:$A$8770,"="&amp;A7887,$F$11:$F$8770,"=COD1"),0)</f>
        <v>0</v>
      </c>
      <c r="U7887" t="e">
        <f>(VLOOKUP(F7887,tarifas!$C$7:$D$10,2,FALSE)+tarifas!$D$21)*datos!P7887</f>
        <v>#N/A</v>
      </c>
      <c r="V7887" t="e">
        <f t="shared" si="1119"/>
        <v>#N/A</v>
      </c>
      <c r="W7887">
        <f t="shared" si="1120"/>
        <v>0</v>
      </c>
    </row>
    <row r="7888" spans="1:23" x14ac:dyDescent="0.25">
      <c r="A7888">
        <f t="shared" si="1113"/>
        <v>324</v>
      </c>
      <c r="B7888">
        <f t="shared" si="1114"/>
        <v>11</v>
      </c>
      <c r="C7888" s="1">
        <f t="shared" si="1121"/>
        <v>41968.208333314229</v>
      </c>
      <c r="D7888" s="7">
        <v>0</v>
      </c>
      <c r="E7888" s="7"/>
      <c r="G7888">
        <v>53.1</v>
      </c>
      <c r="H7888" s="12">
        <v>225.58453224014323</v>
      </c>
      <c r="I7888" s="13">
        <f>$D$2*tarifas!$D$12/24</f>
        <v>1.4541666666666666</v>
      </c>
      <c r="J7888" s="13" t="e">
        <f>VLOOKUP(E7888&amp;" "&amp;F7888,tarifas!$A$13:$D$20,4,FALSE)*H7888</f>
        <v>#N/A</v>
      </c>
      <c r="K7888" s="13">
        <f>IF(F7888="COD1",tarifas!$D$11*(SUMIFS($H$11:$H$8770,$F$11:$F$8770,"=COD1",$B$11:$B$8770,"="&amp;B7888)/COUNTIFS($F$11:$F$8770,"=COD1",$B$11:$B$8770,"="&amp;B7888))/COUNTIFS($A$11:$A$8770,"="&amp;A7888,$F$11:$F$8770,"=COD1"),0)</f>
        <v>0</v>
      </c>
      <c r="L7888" s="13" t="e">
        <f>(VLOOKUP(F7888,tarifas!$C$7:$D$10,2,FALSE)+tarifas!$D$21)*datos!H7888</f>
        <v>#N/A</v>
      </c>
      <c r="M7888">
        <v>0</v>
      </c>
      <c r="N7888" s="13" t="e">
        <f t="shared" si="1115"/>
        <v>#N/A</v>
      </c>
      <c r="O7888">
        <f t="shared" si="1116"/>
        <v>0</v>
      </c>
      <c r="P7888" s="12">
        <f t="shared" si="1117"/>
        <v>225.58453224014323</v>
      </c>
      <c r="Q7888">
        <f t="shared" si="1118"/>
        <v>0</v>
      </c>
      <c r="R7888">
        <f>$D$2*tarifas!$D$12/24</f>
        <v>1.4541666666666666</v>
      </c>
      <c r="S7888" t="e">
        <f>VLOOKUP(E7888&amp;" "&amp;F7888,tarifas!$A$13:$D$20,4,FALSE)*P7888</f>
        <v>#N/A</v>
      </c>
      <c r="T7888">
        <f>IF(F7888="COD1",tarifas!$D$11*(SUMIFS($P$11:$P$8770,$F$11:$F$8770,"=COD1",$B$11:$B$8770,"="&amp;B7888)/COUNTIFS($F$11:$F$8770,"=COD1",$B$11:$B$8770,"="&amp;B7888))/COUNTIFS($A$11:$A$8770,"="&amp;A7888,$F$11:$F$8770,"=COD1"),0)</f>
        <v>0</v>
      </c>
      <c r="U7888" t="e">
        <f>(VLOOKUP(F7888,tarifas!$C$7:$D$10,2,FALSE)+tarifas!$D$21)*datos!P7888</f>
        <v>#N/A</v>
      </c>
      <c r="V7888" t="e">
        <f t="shared" si="1119"/>
        <v>#N/A</v>
      </c>
      <c r="W7888">
        <f t="shared" si="1120"/>
        <v>0</v>
      </c>
    </row>
    <row r="7889" spans="1:23" x14ac:dyDescent="0.25">
      <c r="A7889">
        <f t="shared" si="1113"/>
        <v>324</v>
      </c>
      <c r="B7889">
        <f t="shared" si="1114"/>
        <v>11</v>
      </c>
      <c r="C7889" s="1">
        <f t="shared" si="1121"/>
        <v>41968.249999980893</v>
      </c>
      <c r="D7889" s="7">
        <v>0</v>
      </c>
      <c r="E7889" s="7"/>
      <c r="G7889">
        <v>58.93</v>
      </c>
      <c r="H7889" s="12">
        <v>223.54803514965164</v>
      </c>
      <c r="I7889" s="13">
        <f>$D$2*tarifas!$D$12/24</f>
        <v>1.4541666666666666</v>
      </c>
      <c r="J7889" s="13" t="e">
        <f>VLOOKUP(E7889&amp;" "&amp;F7889,tarifas!$A$13:$D$20,4,FALSE)*H7889</f>
        <v>#N/A</v>
      </c>
      <c r="K7889" s="13">
        <f>IF(F7889="COD1",tarifas!$D$11*(SUMIFS($H$11:$H$8770,$F$11:$F$8770,"=COD1",$B$11:$B$8770,"="&amp;B7889)/COUNTIFS($F$11:$F$8770,"=COD1",$B$11:$B$8770,"="&amp;B7889))/COUNTIFS($A$11:$A$8770,"="&amp;A7889,$F$11:$F$8770,"=COD1"),0)</f>
        <v>0</v>
      </c>
      <c r="L7889" s="13" t="e">
        <f>(VLOOKUP(F7889,tarifas!$C$7:$D$10,2,FALSE)+tarifas!$D$21)*datos!H7889</f>
        <v>#N/A</v>
      </c>
      <c r="M7889">
        <v>0</v>
      </c>
      <c r="N7889" s="13" t="e">
        <f t="shared" si="1115"/>
        <v>#N/A</v>
      </c>
      <c r="O7889">
        <f t="shared" si="1116"/>
        <v>0</v>
      </c>
      <c r="P7889" s="12">
        <f t="shared" si="1117"/>
        <v>223.54803514965164</v>
      </c>
      <c r="Q7889">
        <f t="shared" si="1118"/>
        <v>0</v>
      </c>
      <c r="R7889">
        <f>$D$2*tarifas!$D$12/24</f>
        <v>1.4541666666666666</v>
      </c>
      <c r="S7889" t="e">
        <f>VLOOKUP(E7889&amp;" "&amp;F7889,tarifas!$A$13:$D$20,4,FALSE)*P7889</f>
        <v>#N/A</v>
      </c>
      <c r="T7889">
        <f>IF(F7889="COD1",tarifas!$D$11*(SUMIFS($P$11:$P$8770,$F$11:$F$8770,"=COD1",$B$11:$B$8770,"="&amp;B7889)/COUNTIFS($F$11:$F$8770,"=COD1",$B$11:$B$8770,"="&amp;B7889))/COUNTIFS($A$11:$A$8770,"="&amp;A7889,$F$11:$F$8770,"=COD1"),0)</f>
        <v>0</v>
      </c>
      <c r="U7889" t="e">
        <f>(VLOOKUP(F7889,tarifas!$C$7:$D$10,2,FALSE)+tarifas!$D$21)*datos!P7889</f>
        <v>#N/A</v>
      </c>
      <c r="V7889" t="e">
        <f t="shared" si="1119"/>
        <v>#N/A</v>
      </c>
      <c r="W7889">
        <f t="shared" si="1120"/>
        <v>0</v>
      </c>
    </row>
    <row r="7890" spans="1:23" x14ac:dyDescent="0.25">
      <c r="A7890">
        <f t="shared" si="1113"/>
        <v>324</v>
      </c>
      <c r="B7890">
        <f t="shared" si="1114"/>
        <v>11</v>
      </c>
      <c r="C7890" s="1">
        <f t="shared" si="1121"/>
        <v>41968.291666647558</v>
      </c>
      <c r="D7890" s="7">
        <v>0</v>
      </c>
      <c r="E7890" s="7"/>
      <c r="G7890">
        <v>64.790000000000006</v>
      </c>
      <c r="H7890" s="12">
        <v>215.08018335790527</v>
      </c>
      <c r="I7890" s="13">
        <f>$D$2*tarifas!$D$12/24</f>
        <v>1.4541666666666666</v>
      </c>
      <c r="J7890" s="13" t="e">
        <f>VLOOKUP(E7890&amp;" "&amp;F7890,tarifas!$A$13:$D$20,4,FALSE)*H7890</f>
        <v>#N/A</v>
      </c>
      <c r="K7890" s="13">
        <f>IF(F7890="COD1",tarifas!$D$11*(SUMIFS($H$11:$H$8770,$F$11:$F$8770,"=COD1",$B$11:$B$8770,"="&amp;B7890)/COUNTIFS($F$11:$F$8770,"=COD1",$B$11:$B$8770,"="&amp;B7890))/COUNTIFS($A$11:$A$8770,"="&amp;A7890,$F$11:$F$8770,"=COD1"),0)</f>
        <v>0</v>
      </c>
      <c r="L7890" s="13" t="e">
        <f>(VLOOKUP(F7890,tarifas!$C$7:$D$10,2,FALSE)+tarifas!$D$21)*datos!H7890</f>
        <v>#N/A</v>
      </c>
      <c r="M7890">
        <v>3.3412299999999999</v>
      </c>
      <c r="N7890" s="13" t="e">
        <f t="shared" si="1115"/>
        <v>#N/A</v>
      </c>
      <c r="O7890">
        <f t="shared" si="1116"/>
        <v>3.3412299999999999</v>
      </c>
      <c r="P7890" s="12">
        <f t="shared" si="1117"/>
        <v>211.73895335790527</v>
      </c>
      <c r="Q7890">
        <f t="shared" si="1118"/>
        <v>0</v>
      </c>
      <c r="R7890">
        <f>$D$2*tarifas!$D$12/24</f>
        <v>1.4541666666666666</v>
      </c>
      <c r="S7890" t="e">
        <f>VLOOKUP(E7890&amp;" "&amp;F7890,tarifas!$A$13:$D$20,4,FALSE)*P7890</f>
        <v>#N/A</v>
      </c>
      <c r="T7890">
        <f>IF(F7890="COD1",tarifas!$D$11*(SUMIFS($P$11:$P$8770,$F$11:$F$8770,"=COD1",$B$11:$B$8770,"="&amp;B7890)/COUNTIFS($F$11:$F$8770,"=COD1",$B$11:$B$8770,"="&amp;B7890))/COUNTIFS($A$11:$A$8770,"="&amp;A7890,$F$11:$F$8770,"=COD1"),0)</f>
        <v>0</v>
      </c>
      <c r="U7890" t="e">
        <f>(VLOOKUP(F7890,tarifas!$C$7:$D$10,2,FALSE)+tarifas!$D$21)*datos!P7890</f>
        <v>#N/A</v>
      </c>
      <c r="V7890" t="e">
        <f t="shared" si="1119"/>
        <v>#N/A</v>
      </c>
      <c r="W7890">
        <f t="shared" si="1120"/>
        <v>0</v>
      </c>
    </row>
    <row r="7891" spans="1:23" x14ac:dyDescent="0.25">
      <c r="A7891">
        <f t="shared" si="1113"/>
        <v>324</v>
      </c>
      <c r="B7891">
        <f t="shared" si="1114"/>
        <v>11</v>
      </c>
      <c r="C7891" s="1">
        <f t="shared" si="1121"/>
        <v>41968.333333314222</v>
      </c>
      <c r="D7891" s="7">
        <v>0</v>
      </c>
      <c r="E7891" s="7"/>
      <c r="G7891">
        <v>65</v>
      </c>
      <c r="H7891" s="12">
        <v>275.43245673229291</v>
      </c>
      <c r="I7891" s="13">
        <f>$D$2*tarifas!$D$12/24</f>
        <v>1.4541666666666666</v>
      </c>
      <c r="J7891" s="13" t="e">
        <f>VLOOKUP(E7891&amp;" "&amp;F7891,tarifas!$A$13:$D$20,4,FALSE)*H7891</f>
        <v>#N/A</v>
      </c>
      <c r="K7891" s="13">
        <f>IF(F7891="COD1",tarifas!$D$11*(SUMIFS($H$11:$H$8770,$F$11:$F$8770,"=COD1",$B$11:$B$8770,"="&amp;B7891)/COUNTIFS($F$11:$F$8770,"=COD1",$B$11:$B$8770,"="&amp;B7891))/COUNTIFS($A$11:$A$8770,"="&amp;A7891,$F$11:$F$8770,"=COD1"),0)</f>
        <v>0</v>
      </c>
      <c r="L7891" s="13" t="e">
        <f>(VLOOKUP(F7891,tarifas!$C$7:$D$10,2,FALSE)+tarifas!$D$21)*datos!H7891</f>
        <v>#N/A</v>
      </c>
      <c r="M7891">
        <v>38.550870000000003</v>
      </c>
      <c r="N7891" s="13" t="e">
        <f t="shared" si="1115"/>
        <v>#N/A</v>
      </c>
      <c r="O7891">
        <f t="shared" si="1116"/>
        <v>38.550870000000003</v>
      </c>
      <c r="P7891" s="12">
        <f t="shared" si="1117"/>
        <v>236.8815867322929</v>
      </c>
      <c r="Q7891">
        <f t="shared" si="1118"/>
        <v>0</v>
      </c>
      <c r="R7891">
        <f>$D$2*tarifas!$D$12/24</f>
        <v>1.4541666666666666</v>
      </c>
      <c r="S7891" t="e">
        <f>VLOOKUP(E7891&amp;" "&amp;F7891,tarifas!$A$13:$D$20,4,FALSE)*P7891</f>
        <v>#N/A</v>
      </c>
      <c r="T7891">
        <f>IF(F7891="COD1",tarifas!$D$11*(SUMIFS($P$11:$P$8770,$F$11:$F$8770,"=COD1",$B$11:$B$8770,"="&amp;B7891)/COUNTIFS($F$11:$F$8770,"=COD1",$B$11:$B$8770,"="&amp;B7891))/COUNTIFS($A$11:$A$8770,"="&amp;A7891,$F$11:$F$8770,"=COD1"),0)</f>
        <v>0</v>
      </c>
      <c r="U7891" t="e">
        <f>(VLOOKUP(F7891,tarifas!$C$7:$D$10,2,FALSE)+tarifas!$D$21)*datos!P7891</f>
        <v>#N/A</v>
      </c>
      <c r="V7891" t="e">
        <f t="shared" si="1119"/>
        <v>#N/A</v>
      </c>
      <c r="W7891">
        <f t="shared" si="1120"/>
        <v>0</v>
      </c>
    </row>
    <row r="7892" spans="1:23" x14ac:dyDescent="0.25">
      <c r="A7892">
        <f t="shared" si="1113"/>
        <v>324</v>
      </c>
      <c r="B7892">
        <f t="shared" si="1114"/>
        <v>11</v>
      </c>
      <c r="C7892" s="1">
        <f t="shared" si="1121"/>
        <v>41968.374999980886</v>
      </c>
      <c r="D7892" s="7">
        <v>0</v>
      </c>
      <c r="E7892" s="7"/>
      <c r="G7892">
        <v>67.790000000000006</v>
      </c>
      <c r="H7892" s="12">
        <v>489.71310741564605</v>
      </c>
      <c r="I7892" s="13">
        <f>$D$2*tarifas!$D$12/24</f>
        <v>1.4541666666666666</v>
      </c>
      <c r="J7892" s="13" t="e">
        <f>VLOOKUP(E7892&amp;" "&amp;F7892,tarifas!$A$13:$D$20,4,FALSE)*H7892</f>
        <v>#N/A</v>
      </c>
      <c r="K7892" s="13">
        <f>IF(F7892="COD1",tarifas!$D$11*(SUMIFS($H$11:$H$8770,$F$11:$F$8770,"=COD1",$B$11:$B$8770,"="&amp;B7892)/COUNTIFS($F$11:$F$8770,"=COD1",$B$11:$B$8770,"="&amp;B7892))/COUNTIFS($A$11:$A$8770,"="&amp;A7892,$F$11:$F$8770,"=COD1"),0)</f>
        <v>0</v>
      </c>
      <c r="L7892" s="13" t="e">
        <f>(VLOOKUP(F7892,tarifas!$C$7:$D$10,2,FALSE)+tarifas!$D$21)*datos!H7892</f>
        <v>#N/A</v>
      </c>
      <c r="M7892">
        <v>62.573809999999995</v>
      </c>
      <c r="N7892" s="13" t="e">
        <f t="shared" si="1115"/>
        <v>#N/A</v>
      </c>
      <c r="O7892">
        <f t="shared" si="1116"/>
        <v>62.573809999999995</v>
      </c>
      <c r="P7892" s="12">
        <f t="shared" si="1117"/>
        <v>427.13929741564607</v>
      </c>
      <c r="Q7892">
        <f t="shared" si="1118"/>
        <v>0</v>
      </c>
      <c r="R7892">
        <f>$D$2*tarifas!$D$12/24</f>
        <v>1.4541666666666666</v>
      </c>
      <c r="S7892" t="e">
        <f>VLOOKUP(E7892&amp;" "&amp;F7892,tarifas!$A$13:$D$20,4,FALSE)*P7892</f>
        <v>#N/A</v>
      </c>
      <c r="T7892">
        <f>IF(F7892="COD1",tarifas!$D$11*(SUMIFS($P$11:$P$8770,$F$11:$F$8770,"=COD1",$B$11:$B$8770,"="&amp;B7892)/COUNTIFS($F$11:$F$8770,"=COD1",$B$11:$B$8770,"="&amp;B7892))/COUNTIFS($A$11:$A$8770,"="&amp;A7892,$F$11:$F$8770,"=COD1"),0)</f>
        <v>0</v>
      </c>
      <c r="U7892" t="e">
        <f>(VLOOKUP(F7892,tarifas!$C$7:$D$10,2,FALSE)+tarifas!$D$21)*datos!P7892</f>
        <v>#N/A</v>
      </c>
      <c r="V7892" t="e">
        <f t="shared" si="1119"/>
        <v>#N/A</v>
      </c>
      <c r="W7892">
        <f t="shared" si="1120"/>
        <v>0</v>
      </c>
    </row>
    <row r="7893" spans="1:23" x14ac:dyDescent="0.25">
      <c r="A7893">
        <f t="shared" si="1113"/>
        <v>324</v>
      </c>
      <c r="B7893">
        <f t="shared" si="1114"/>
        <v>11</v>
      </c>
      <c r="C7893" s="1">
        <f t="shared" si="1121"/>
        <v>41968.41666664755</v>
      </c>
      <c r="D7893" s="7">
        <v>0</v>
      </c>
      <c r="E7893" s="7"/>
      <c r="G7893">
        <v>69.69</v>
      </c>
      <c r="H7893" s="12">
        <v>602.53596475310144</v>
      </c>
      <c r="I7893" s="13">
        <f>$D$2*tarifas!$D$12/24</f>
        <v>1.4541666666666666</v>
      </c>
      <c r="J7893" s="13" t="e">
        <f>VLOOKUP(E7893&amp;" "&amp;F7893,tarifas!$A$13:$D$20,4,FALSE)*H7893</f>
        <v>#N/A</v>
      </c>
      <c r="K7893" s="13">
        <f>IF(F7893="COD1",tarifas!$D$11*(SUMIFS($H$11:$H$8770,$F$11:$F$8770,"=COD1",$B$11:$B$8770,"="&amp;B7893)/COUNTIFS($F$11:$F$8770,"=COD1",$B$11:$B$8770,"="&amp;B7893))/COUNTIFS($A$11:$A$8770,"="&amp;A7893,$F$11:$F$8770,"=COD1"),0)</f>
        <v>0</v>
      </c>
      <c r="L7893" s="13" t="e">
        <f>(VLOOKUP(F7893,tarifas!$C$7:$D$10,2,FALSE)+tarifas!$D$21)*datos!H7893</f>
        <v>#N/A</v>
      </c>
      <c r="M7893">
        <v>407.38476000000003</v>
      </c>
      <c r="N7893" s="13" t="e">
        <f t="shared" si="1115"/>
        <v>#N/A</v>
      </c>
      <c r="O7893">
        <f t="shared" si="1116"/>
        <v>407.38476000000003</v>
      </c>
      <c r="P7893" s="12">
        <f t="shared" si="1117"/>
        <v>195.15120475310141</v>
      </c>
      <c r="Q7893">
        <f t="shared" si="1118"/>
        <v>0</v>
      </c>
      <c r="R7893">
        <f>$D$2*tarifas!$D$12/24</f>
        <v>1.4541666666666666</v>
      </c>
      <c r="S7893" t="e">
        <f>VLOOKUP(E7893&amp;" "&amp;F7893,tarifas!$A$13:$D$20,4,FALSE)*P7893</f>
        <v>#N/A</v>
      </c>
      <c r="T7893">
        <f>IF(F7893="COD1",tarifas!$D$11*(SUMIFS($P$11:$P$8770,$F$11:$F$8770,"=COD1",$B$11:$B$8770,"="&amp;B7893)/COUNTIFS($F$11:$F$8770,"=COD1",$B$11:$B$8770,"="&amp;B7893))/COUNTIFS($A$11:$A$8770,"="&amp;A7893,$F$11:$F$8770,"=COD1"),0)</f>
        <v>0</v>
      </c>
      <c r="U7893" t="e">
        <f>(VLOOKUP(F7893,tarifas!$C$7:$D$10,2,FALSE)+tarifas!$D$21)*datos!P7893</f>
        <v>#N/A</v>
      </c>
      <c r="V7893" t="e">
        <f t="shared" si="1119"/>
        <v>#N/A</v>
      </c>
      <c r="W7893">
        <f t="shared" si="1120"/>
        <v>0</v>
      </c>
    </row>
    <row r="7894" spans="1:23" x14ac:dyDescent="0.25">
      <c r="A7894">
        <f t="shared" si="1113"/>
        <v>324</v>
      </c>
      <c r="B7894">
        <f t="shared" si="1114"/>
        <v>11</v>
      </c>
      <c r="C7894" s="1">
        <f t="shared" si="1121"/>
        <v>41968.458333314215</v>
      </c>
      <c r="D7894" s="7">
        <v>0</v>
      </c>
      <c r="E7894" s="7"/>
      <c r="G7894">
        <v>69.69</v>
      </c>
      <c r="H7894" s="12">
        <v>667.23424432638296</v>
      </c>
      <c r="I7894" s="13">
        <f>$D$2*tarifas!$D$12/24</f>
        <v>1.4541666666666666</v>
      </c>
      <c r="J7894" s="13" t="e">
        <f>VLOOKUP(E7894&amp;" "&amp;F7894,tarifas!$A$13:$D$20,4,FALSE)*H7894</f>
        <v>#N/A</v>
      </c>
      <c r="K7894" s="13">
        <f>IF(F7894="COD1",tarifas!$D$11*(SUMIFS($H$11:$H$8770,$F$11:$F$8770,"=COD1",$B$11:$B$8770,"="&amp;B7894)/COUNTIFS($F$11:$F$8770,"=COD1",$B$11:$B$8770,"="&amp;B7894))/COUNTIFS($A$11:$A$8770,"="&amp;A7894,$F$11:$F$8770,"=COD1"),0)</f>
        <v>0</v>
      </c>
      <c r="L7894" s="13" t="e">
        <f>(VLOOKUP(F7894,tarifas!$C$7:$D$10,2,FALSE)+tarifas!$D$21)*datos!H7894</f>
        <v>#N/A</v>
      </c>
      <c r="M7894">
        <v>392.36740000000003</v>
      </c>
      <c r="N7894" s="13" t="e">
        <f t="shared" si="1115"/>
        <v>#N/A</v>
      </c>
      <c r="O7894">
        <f t="shared" si="1116"/>
        <v>392.36740000000003</v>
      </c>
      <c r="P7894" s="12">
        <f t="shared" si="1117"/>
        <v>274.86684432638293</v>
      </c>
      <c r="Q7894">
        <f t="shared" si="1118"/>
        <v>0</v>
      </c>
      <c r="R7894">
        <f>$D$2*tarifas!$D$12/24</f>
        <v>1.4541666666666666</v>
      </c>
      <c r="S7894" t="e">
        <f>VLOOKUP(E7894&amp;" "&amp;F7894,tarifas!$A$13:$D$20,4,FALSE)*P7894</f>
        <v>#N/A</v>
      </c>
      <c r="T7894">
        <f>IF(F7894="COD1",tarifas!$D$11*(SUMIFS($P$11:$P$8770,$F$11:$F$8770,"=COD1",$B$11:$B$8770,"="&amp;B7894)/COUNTIFS($F$11:$F$8770,"=COD1",$B$11:$B$8770,"="&amp;B7894))/COUNTIFS($A$11:$A$8770,"="&amp;A7894,$F$11:$F$8770,"=COD1"),0)</f>
        <v>0</v>
      </c>
      <c r="U7894" t="e">
        <f>(VLOOKUP(F7894,tarifas!$C$7:$D$10,2,FALSE)+tarifas!$D$21)*datos!P7894</f>
        <v>#N/A</v>
      </c>
      <c r="V7894" t="e">
        <f t="shared" si="1119"/>
        <v>#N/A</v>
      </c>
      <c r="W7894">
        <f t="shared" si="1120"/>
        <v>0</v>
      </c>
    </row>
    <row r="7895" spans="1:23" x14ac:dyDescent="0.25">
      <c r="A7895">
        <f t="shared" si="1113"/>
        <v>324</v>
      </c>
      <c r="B7895">
        <f t="shared" si="1114"/>
        <v>11</v>
      </c>
      <c r="C7895" s="1">
        <f t="shared" si="1121"/>
        <v>41968.499999980879</v>
      </c>
      <c r="D7895" s="7">
        <v>298.78787878787875</v>
      </c>
      <c r="E7895" s="7"/>
      <c r="G7895">
        <v>70.2</v>
      </c>
      <c r="H7895" s="12">
        <v>505.57430210415544</v>
      </c>
      <c r="I7895" s="13">
        <f>$D$2*tarifas!$D$12/24</f>
        <v>1.4541666666666666</v>
      </c>
      <c r="J7895" s="13" t="e">
        <f>VLOOKUP(E7895&amp;" "&amp;F7895,tarifas!$A$13:$D$20,4,FALSE)*H7895</f>
        <v>#N/A</v>
      </c>
      <c r="K7895" s="13">
        <f>IF(F7895="COD1",tarifas!$D$11*(SUMIFS($H$11:$H$8770,$F$11:$F$8770,"=COD1",$B$11:$B$8770,"="&amp;B7895)/COUNTIFS($F$11:$F$8770,"=COD1",$B$11:$B$8770,"="&amp;B7895))/COUNTIFS($A$11:$A$8770,"="&amp;A7895,$F$11:$F$8770,"=COD1"),0)</f>
        <v>0</v>
      </c>
      <c r="L7895" s="13" t="e">
        <f>(VLOOKUP(F7895,tarifas!$C$7:$D$10,2,FALSE)+tarifas!$D$21)*datos!H7895</f>
        <v>#N/A</v>
      </c>
      <c r="M7895">
        <v>328.25642999999997</v>
      </c>
      <c r="N7895" s="13" t="e">
        <f t="shared" si="1115"/>
        <v>#N/A</v>
      </c>
      <c r="O7895">
        <f t="shared" si="1116"/>
        <v>328.25642999999997</v>
      </c>
      <c r="P7895" s="12">
        <f t="shared" si="1117"/>
        <v>177.31787210415547</v>
      </c>
      <c r="Q7895">
        <f t="shared" si="1118"/>
        <v>0</v>
      </c>
      <c r="R7895">
        <f>$D$2*tarifas!$D$12/24</f>
        <v>1.4541666666666666</v>
      </c>
      <c r="S7895" t="e">
        <f>VLOOKUP(E7895&amp;" "&amp;F7895,tarifas!$A$13:$D$20,4,FALSE)*P7895</f>
        <v>#N/A</v>
      </c>
      <c r="T7895">
        <f>IF(F7895="COD1",tarifas!$D$11*(SUMIFS($P$11:$P$8770,$F$11:$F$8770,"=COD1",$B$11:$B$8770,"="&amp;B7895)/COUNTIFS($F$11:$F$8770,"=COD1",$B$11:$B$8770,"="&amp;B7895))/COUNTIFS($A$11:$A$8770,"="&amp;A7895,$F$11:$F$8770,"=COD1"),0)</f>
        <v>0</v>
      </c>
      <c r="U7895" t="e">
        <f>(VLOOKUP(F7895,tarifas!$C$7:$D$10,2,FALSE)+tarifas!$D$21)*datos!P7895</f>
        <v>#N/A</v>
      </c>
      <c r="V7895" t="e">
        <f t="shared" si="1119"/>
        <v>#N/A</v>
      </c>
      <c r="W7895">
        <f t="shared" si="1120"/>
        <v>0</v>
      </c>
    </row>
    <row r="7896" spans="1:23" x14ac:dyDescent="0.25">
      <c r="A7896">
        <f t="shared" si="1113"/>
        <v>324</v>
      </c>
      <c r="B7896">
        <f t="shared" si="1114"/>
        <v>11</v>
      </c>
      <c r="C7896" s="1">
        <f t="shared" si="1121"/>
        <v>41968.541666647543</v>
      </c>
      <c r="D7896" s="7">
        <v>198.59090909090909</v>
      </c>
      <c r="E7896" s="7"/>
      <c r="G7896">
        <v>70.400000000000006</v>
      </c>
      <c r="H7896" s="12">
        <v>488.49338150240965</v>
      </c>
      <c r="I7896" s="13">
        <f>$D$2*tarifas!$D$12/24</f>
        <v>1.4541666666666666</v>
      </c>
      <c r="J7896" s="13" t="e">
        <f>VLOOKUP(E7896&amp;" "&amp;F7896,tarifas!$A$13:$D$20,4,FALSE)*H7896</f>
        <v>#N/A</v>
      </c>
      <c r="K7896" s="13">
        <f>IF(F7896="COD1",tarifas!$D$11*(SUMIFS($H$11:$H$8770,$F$11:$F$8770,"=COD1",$B$11:$B$8770,"="&amp;B7896)/COUNTIFS($F$11:$F$8770,"=COD1",$B$11:$B$8770,"="&amp;B7896))/COUNTIFS($A$11:$A$8770,"="&amp;A7896,$F$11:$F$8770,"=COD1"),0)</f>
        <v>0</v>
      </c>
      <c r="L7896" s="13" t="e">
        <f>(VLOOKUP(F7896,tarifas!$C$7:$D$10,2,FALSE)+tarifas!$D$21)*datos!H7896</f>
        <v>#N/A</v>
      </c>
      <c r="M7896">
        <v>84.289259999999999</v>
      </c>
      <c r="N7896" s="13" t="e">
        <f t="shared" si="1115"/>
        <v>#N/A</v>
      </c>
      <c r="O7896">
        <f t="shared" si="1116"/>
        <v>84.289259999999999</v>
      </c>
      <c r="P7896" s="12">
        <f t="shared" si="1117"/>
        <v>404.20412150240963</v>
      </c>
      <c r="Q7896">
        <f t="shared" si="1118"/>
        <v>0</v>
      </c>
      <c r="R7896">
        <f>$D$2*tarifas!$D$12/24</f>
        <v>1.4541666666666666</v>
      </c>
      <c r="S7896" t="e">
        <f>VLOOKUP(E7896&amp;" "&amp;F7896,tarifas!$A$13:$D$20,4,FALSE)*P7896</f>
        <v>#N/A</v>
      </c>
      <c r="T7896">
        <f>IF(F7896="COD1",tarifas!$D$11*(SUMIFS($P$11:$P$8770,$F$11:$F$8770,"=COD1",$B$11:$B$8770,"="&amp;B7896)/COUNTIFS($F$11:$F$8770,"=COD1",$B$11:$B$8770,"="&amp;B7896))/COUNTIFS($A$11:$A$8770,"="&amp;A7896,$F$11:$F$8770,"=COD1"),0)</f>
        <v>0</v>
      </c>
      <c r="U7896" t="e">
        <f>(VLOOKUP(F7896,tarifas!$C$7:$D$10,2,FALSE)+tarifas!$D$21)*datos!P7896</f>
        <v>#N/A</v>
      </c>
      <c r="V7896" t="e">
        <f t="shared" si="1119"/>
        <v>#N/A</v>
      </c>
      <c r="W7896">
        <f t="shared" si="1120"/>
        <v>0</v>
      </c>
    </row>
    <row r="7897" spans="1:23" x14ac:dyDescent="0.25">
      <c r="A7897">
        <f t="shared" si="1113"/>
        <v>324</v>
      </c>
      <c r="B7897">
        <f t="shared" si="1114"/>
        <v>11</v>
      </c>
      <c r="C7897" s="1">
        <f t="shared" si="1121"/>
        <v>41968.583333314207</v>
      </c>
      <c r="D7897" s="7">
        <v>162.78787878787878</v>
      </c>
      <c r="E7897" s="7"/>
      <c r="G7897">
        <v>67.7</v>
      </c>
      <c r="H7897" s="12">
        <v>661.44040509292631</v>
      </c>
      <c r="I7897" s="13">
        <f>$D$2*tarifas!$D$12/24</f>
        <v>1.4541666666666666</v>
      </c>
      <c r="J7897" s="13" t="e">
        <f>VLOOKUP(E7897&amp;" "&amp;F7897,tarifas!$A$13:$D$20,4,FALSE)*H7897</f>
        <v>#N/A</v>
      </c>
      <c r="K7897" s="13">
        <f>IF(F7897="COD1",tarifas!$D$11*(SUMIFS($H$11:$H$8770,$F$11:$F$8770,"=COD1",$B$11:$B$8770,"="&amp;B7897)/COUNTIFS($F$11:$F$8770,"=COD1",$B$11:$B$8770,"="&amp;B7897))/COUNTIFS($A$11:$A$8770,"="&amp;A7897,$F$11:$F$8770,"=COD1"),0)</f>
        <v>0</v>
      </c>
      <c r="L7897" s="13" t="e">
        <f>(VLOOKUP(F7897,tarifas!$C$7:$D$10,2,FALSE)+tarifas!$D$21)*datos!H7897</f>
        <v>#N/A</v>
      </c>
      <c r="M7897">
        <v>179.96905999999998</v>
      </c>
      <c r="N7897" s="13" t="e">
        <f t="shared" si="1115"/>
        <v>#N/A</v>
      </c>
      <c r="O7897">
        <f t="shared" si="1116"/>
        <v>179.96905999999998</v>
      </c>
      <c r="P7897" s="12">
        <f t="shared" si="1117"/>
        <v>481.4713450929263</v>
      </c>
      <c r="Q7897">
        <f t="shared" si="1118"/>
        <v>0</v>
      </c>
      <c r="R7897">
        <f>$D$2*tarifas!$D$12/24</f>
        <v>1.4541666666666666</v>
      </c>
      <c r="S7897" t="e">
        <f>VLOOKUP(E7897&amp;" "&amp;F7897,tarifas!$A$13:$D$20,4,FALSE)*P7897</f>
        <v>#N/A</v>
      </c>
      <c r="T7897">
        <f>IF(F7897="COD1",tarifas!$D$11*(SUMIFS($P$11:$P$8770,$F$11:$F$8770,"=COD1",$B$11:$B$8770,"="&amp;B7897)/COUNTIFS($F$11:$F$8770,"=COD1",$B$11:$B$8770,"="&amp;B7897))/COUNTIFS($A$11:$A$8770,"="&amp;A7897,$F$11:$F$8770,"=COD1"),0)</f>
        <v>0</v>
      </c>
      <c r="U7897" t="e">
        <f>(VLOOKUP(F7897,tarifas!$C$7:$D$10,2,FALSE)+tarifas!$D$21)*datos!P7897</f>
        <v>#N/A</v>
      </c>
      <c r="V7897" t="e">
        <f t="shared" si="1119"/>
        <v>#N/A</v>
      </c>
      <c r="W7897">
        <f t="shared" si="1120"/>
        <v>0</v>
      </c>
    </row>
    <row r="7898" spans="1:23" x14ac:dyDescent="0.25">
      <c r="A7898">
        <f t="shared" si="1113"/>
        <v>324</v>
      </c>
      <c r="B7898">
        <f t="shared" si="1114"/>
        <v>11</v>
      </c>
      <c r="C7898" s="1">
        <f t="shared" si="1121"/>
        <v>41968.624999980872</v>
      </c>
      <c r="D7898" s="7">
        <v>84.742424242424249</v>
      </c>
      <c r="E7898" s="7"/>
      <c r="G7898">
        <v>66.37</v>
      </c>
      <c r="H7898" s="12">
        <v>739.88568555006498</v>
      </c>
      <c r="I7898" s="13">
        <f>$D$2*tarifas!$D$12/24</f>
        <v>1.4541666666666666</v>
      </c>
      <c r="J7898" s="13" t="e">
        <f>VLOOKUP(E7898&amp;" "&amp;F7898,tarifas!$A$13:$D$20,4,FALSE)*H7898</f>
        <v>#N/A</v>
      </c>
      <c r="K7898" s="13">
        <f>IF(F7898="COD1",tarifas!$D$11*(SUMIFS($H$11:$H$8770,$F$11:$F$8770,"=COD1",$B$11:$B$8770,"="&amp;B7898)/COUNTIFS($F$11:$F$8770,"=COD1",$B$11:$B$8770,"="&amp;B7898))/COUNTIFS($A$11:$A$8770,"="&amp;A7898,$F$11:$F$8770,"=COD1"),0)</f>
        <v>0</v>
      </c>
      <c r="L7898" s="13" t="e">
        <f>(VLOOKUP(F7898,tarifas!$C$7:$D$10,2,FALSE)+tarifas!$D$21)*datos!H7898</f>
        <v>#N/A</v>
      </c>
      <c r="M7898">
        <v>27.44707</v>
      </c>
      <c r="N7898" s="13" t="e">
        <f t="shared" si="1115"/>
        <v>#N/A</v>
      </c>
      <c r="O7898">
        <f t="shared" si="1116"/>
        <v>27.44707</v>
      </c>
      <c r="P7898" s="12">
        <f t="shared" si="1117"/>
        <v>712.43861555006492</v>
      </c>
      <c r="Q7898">
        <f t="shared" si="1118"/>
        <v>0</v>
      </c>
      <c r="R7898">
        <f>$D$2*tarifas!$D$12/24</f>
        <v>1.4541666666666666</v>
      </c>
      <c r="S7898" t="e">
        <f>VLOOKUP(E7898&amp;" "&amp;F7898,tarifas!$A$13:$D$20,4,FALSE)*P7898</f>
        <v>#N/A</v>
      </c>
      <c r="T7898">
        <f>IF(F7898="COD1",tarifas!$D$11*(SUMIFS($P$11:$P$8770,$F$11:$F$8770,"=COD1",$B$11:$B$8770,"="&amp;B7898)/COUNTIFS($F$11:$F$8770,"=COD1",$B$11:$B$8770,"="&amp;B7898))/COUNTIFS($A$11:$A$8770,"="&amp;A7898,$F$11:$F$8770,"=COD1"),0)</f>
        <v>0</v>
      </c>
      <c r="U7898" t="e">
        <f>(VLOOKUP(F7898,tarifas!$C$7:$D$10,2,FALSE)+tarifas!$D$21)*datos!P7898</f>
        <v>#N/A</v>
      </c>
      <c r="V7898" t="e">
        <f t="shared" si="1119"/>
        <v>#N/A</v>
      </c>
      <c r="W7898">
        <f t="shared" si="1120"/>
        <v>0</v>
      </c>
    </row>
    <row r="7899" spans="1:23" x14ac:dyDescent="0.25">
      <c r="A7899">
        <f t="shared" si="1113"/>
        <v>324</v>
      </c>
      <c r="B7899">
        <f t="shared" si="1114"/>
        <v>11</v>
      </c>
      <c r="C7899" s="1">
        <f t="shared" si="1121"/>
        <v>41968.666666647536</v>
      </c>
      <c r="D7899" s="7">
        <v>13.909090909090908</v>
      </c>
      <c r="E7899" s="7"/>
      <c r="G7899">
        <v>66.37</v>
      </c>
      <c r="H7899" s="12">
        <v>749.7057699128419</v>
      </c>
      <c r="I7899" s="13">
        <f>$D$2*tarifas!$D$12/24</f>
        <v>1.4541666666666666</v>
      </c>
      <c r="J7899" s="13" t="e">
        <f>VLOOKUP(E7899&amp;" "&amp;F7899,tarifas!$A$13:$D$20,4,FALSE)*H7899</f>
        <v>#N/A</v>
      </c>
      <c r="K7899" s="13">
        <f>IF(F7899="COD1",tarifas!$D$11*(SUMIFS($H$11:$H$8770,$F$11:$F$8770,"=COD1",$B$11:$B$8770,"="&amp;B7899)/COUNTIFS($F$11:$F$8770,"=COD1",$B$11:$B$8770,"="&amp;B7899))/COUNTIFS($A$11:$A$8770,"="&amp;A7899,$F$11:$F$8770,"=COD1"),0)</f>
        <v>0</v>
      </c>
      <c r="L7899" s="13" t="e">
        <f>(VLOOKUP(F7899,tarifas!$C$7:$D$10,2,FALSE)+tarifas!$D$21)*datos!H7899</f>
        <v>#N/A</v>
      </c>
      <c r="M7899">
        <v>6.6668199999999995</v>
      </c>
      <c r="N7899" s="13" t="e">
        <f t="shared" si="1115"/>
        <v>#N/A</v>
      </c>
      <c r="O7899">
        <f t="shared" si="1116"/>
        <v>6.6668199999999995</v>
      </c>
      <c r="P7899" s="12">
        <f t="shared" si="1117"/>
        <v>743.03894991284187</v>
      </c>
      <c r="Q7899">
        <f t="shared" si="1118"/>
        <v>0</v>
      </c>
      <c r="R7899">
        <f>$D$2*tarifas!$D$12/24</f>
        <v>1.4541666666666666</v>
      </c>
      <c r="S7899" t="e">
        <f>VLOOKUP(E7899&amp;" "&amp;F7899,tarifas!$A$13:$D$20,4,FALSE)*P7899</f>
        <v>#N/A</v>
      </c>
      <c r="T7899">
        <f>IF(F7899="COD1",tarifas!$D$11*(SUMIFS($P$11:$P$8770,$F$11:$F$8770,"=COD1",$B$11:$B$8770,"="&amp;B7899)/COUNTIFS($F$11:$F$8770,"=COD1",$B$11:$B$8770,"="&amp;B7899))/COUNTIFS($A$11:$A$8770,"="&amp;A7899,$F$11:$F$8770,"=COD1"),0)</f>
        <v>0</v>
      </c>
      <c r="U7899" t="e">
        <f>(VLOOKUP(F7899,tarifas!$C$7:$D$10,2,FALSE)+tarifas!$D$21)*datos!P7899</f>
        <v>#N/A</v>
      </c>
      <c r="V7899" t="e">
        <f t="shared" si="1119"/>
        <v>#N/A</v>
      </c>
      <c r="W7899">
        <f t="shared" si="1120"/>
        <v>0</v>
      </c>
    </row>
    <row r="7900" spans="1:23" x14ac:dyDescent="0.25">
      <c r="A7900">
        <f t="shared" si="1113"/>
        <v>324</v>
      </c>
      <c r="B7900">
        <f t="shared" si="1114"/>
        <v>11</v>
      </c>
      <c r="C7900" s="1">
        <f t="shared" si="1121"/>
        <v>41968.7083333142</v>
      </c>
      <c r="D7900" s="7">
        <v>0</v>
      </c>
      <c r="E7900" s="7"/>
      <c r="G7900">
        <v>69.44</v>
      </c>
      <c r="H7900" s="12">
        <v>604.3004196857562</v>
      </c>
      <c r="I7900" s="13">
        <f>$D$2*tarifas!$D$12/24</f>
        <v>1.4541666666666666</v>
      </c>
      <c r="J7900" s="13" t="e">
        <f>VLOOKUP(E7900&amp;" "&amp;F7900,tarifas!$A$13:$D$20,4,FALSE)*H7900</f>
        <v>#N/A</v>
      </c>
      <c r="K7900" s="13">
        <f>IF(F7900="COD1",tarifas!$D$11*(SUMIFS($H$11:$H$8770,$F$11:$F$8770,"=COD1",$B$11:$B$8770,"="&amp;B7900)/COUNTIFS($F$11:$F$8770,"=COD1",$B$11:$B$8770,"="&amp;B7900))/COUNTIFS($A$11:$A$8770,"="&amp;A7900,$F$11:$F$8770,"=COD1"),0)</f>
        <v>0</v>
      </c>
      <c r="L7900" s="13" t="e">
        <f>(VLOOKUP(F7900,tarifas!$C$7:$D$10,2,FALSE)+tarifas!$D$21)*datos!H7900</f>
        <v>#N/A</v>
      </c>
      <c r="M7900">
        <v>0</v>
      </c>
      <c r="N7900" s="13" t="e">
        <f t="shared" si="1115"/>
        <v>#N/A</v>
      </c>
      <c r="O7900">
        <f t="shared" si="1116"/>
        <v>0</v>
      </c>
      <c r="P7900" s="12">
        <f t="shared" si="1117"/>
        <v>604.3004196857562</v>
      </c>
      <c r="Q7900">
        <f t="shared" si="1118"/>
        <v>0</v>
      </c>
      <c r="R7900">
        <f>$D$2*tarifas!$D$12/24</f>
        <v>1.4541666666666666</v>
      </c>
      <c r="S7900" t="e">
        <f>VLOOKUP(E7900&amp;" "&amp;F7900,tarifas!$A$13:$D$20,4,FALSE)*P7900</f>
        <v>#N/A</v>
      </c>
      <c r="T7900">
        <f>IF(F7900="COD1",tarifas!$D$11*(SUMIFS($P$11:$P$8770,$F$11:$F$8770,"=COD1",$B$11:$B$8770,"="&amp;B7900)/COUNTIFS($F$11:$F$8770,"=COD1",$B$11:$B$8770,"="&amp;B7900))/COUNTIFS($A$11:$A$8770,"="&amp;A7900,$F$11:$F$8770,"=COD1"),0)</f>
        <v>0</v>
      </c>
      <c r="U7900" t="e">
        <f>(VLOOKUP(F7900,tarifas!$C$7:$D$10,2,FALSE)+tarifas!$D$21)*datos!P7900</f>
        <v>#N/A</v>
      </c>
      <c r="V7900" t="e">
        <f t="shared" si="1119"/>
        <v>#N/A</v>
      </c>
      <c r="W7900">
        <f t="shared" si="1120"/>
        <v>0</v>
      </c>
    </row>
    <row r="7901" spans="1:23" x14ac:dyDescent="0.25">
      <c r="A7901">
        <f t="shared" si="1113"/>
        <v>324</v>
      </c>
      <c r="B7901">
        <f t="shared" si="1114"/>
        <v>11</v>
      </c>
      <c r="C7901" s="1">
        <f t="shared" si="1121"/>
        <v>41968.749999980864</v>
      </c>
      <c r="D7901" s="7">
        <v>0</v>
      </c>
      <c r="E7901" s="7"/>
      <c r="G7901">
        <v>70</v>
      </c>
      <c r="H7901" s="12">
        <v>471.44458813879254</v>
      </c>
      <c r="I7901" s="13">
        <f>$D$2*tarifas!$D$12/24</f>
        <v>1.4541666666666666</v>
      </c>
      <c r="J7901" s="13" t="e">
        <f>VLOOKUP(E7901&amp;" "&amp;F7901,tarifas!$A$13:$D$20,4,FALSE)*H7901</f>
        <v>#N/A</v>
      </c>
      <c r="K7901" s="13">
        <f>IF(F7901="COD1",tarifas!$D$11*(SUMIFS($H$11:$H$8770,$F$11:$F$8770,"=COD1",$B$11:$B$8770,"="&amp;B7901)/COUNTIFS($F$11:$F$8770,"=COD1",$B$11:$B$8770,"="&amp;B7901))/COUNTIFS($A$11:$A$8770,"="&amp;A7901,$F$11:$F$8770,"=COD1"),0)</f>
        <v>0</v>
      </c>
      <c r="L7901" s="13" t="e">
        <f>(VLOOKUP(F7901,tarifas!$C$7:$D$10,2,FALSE)+tarifas!$D$21)*datos!H7901</f>
        <v>#N/A</v>
      </c>
      <c r="M7901">
        <v>0</v>
      </c>
      <c r="N7901" s="13" t="e">
        <f t="shared" si="1115"/>
        <v>#N/A</v>
      </c>
      <c r="O7901">
        <f t="shared" si="1116"/>
        <v>0</v>
      </c>
      <c r="P7901" s="12">
        <f t="shared" si="1117"/>
        <v>471.44458813879254</v>
      </c>
      <c r="Q7901">
        <f t="shared" si="1118"/>
        <v>0</v>
      </c>
      <c r="R7901">
        <f>$D$2*tarifas!$D$12/24</f>
        <v>1.4541666666666666</v>
      </c>
      <c r="S7901" t="e">
        <f>VLOOKUP(E7901&amp;" "&amp;F7901,tarifas!$A$13:$D$20,4,FALSE)*P7901</f>
        <v>#N/A</v>
      </c>
      <c r="T7901">
        <f>IF(F7901="COD1",tarifas!$D$11*(SUMIFS($P$11:$P$8770,$F$11:$F$8770,"=COD1",$B$11:$B$8770,"="&amp;B7901)/COUNTIFS($F$11:$F$8770,"=COD1",$B$11:$B$8770,"="&amp;B7901))/COUNTIFS($A$11:$A$8770,"="&amp;A7901,$F$11:$F$8770,"=COD1"),0)</f>
        <v>0</v>
      </c>
      <c r="U7901" t="e">
        <f>(VLOOKUP(F7901,tarifas!$C$7:$D$10,2,FALSE)+tarifas!$D$21)*datos!P7901</f>
        <v>#N/A</v>
      </c>
      <c r="V7901" t="e">
        <f t="shared" si="1119"/>
        <v>#N/A</v>
      </c>
      <c r="W7901">
        <f t="shared" si="1120"/>
        <v>0</v>
      </c>
    </row>
    <row r="7902" spans="1:23" x14ac:dyDescent="0.25">
      <c r="A7902">
        <f t="shared" si="1113"/>
        <v>324</v>
      </c>
      <c r="B7902">
        <f t="shared" si="1114"/>
        <v>11</v>
      </c>
      <c r="C7902" s="1">
        <f t="shared" si="1121"/>
        <v>41968.791666647528</v>
      </c>
      <c r="D7902" s="7">
        <v>0</v>
      </c>
      <c r="E7902" s="7"/>
      <c r="G7902">
        <v>71.2</v>
      </c>
      <c r="H7902" s="12">
        <v>348.70857494858114</v>
      </c>
      <c r="I7902" s="13">
        <f>$D$2*tarifas!$D$12/24</f>
        <v>1.4541666666666666</v>
      </c>
      <c r="J7902" s="13" t="e">
        <f>VLOOKUP(E7902&amp;" "&amp;F7902,tarifas!$A$13:$D$20,4,FALSE)*H7902</f>
        <v>#N/A</v>
      </c>
      <c r="K7902" s="13">
        <f>IF(F7902="COD1",tarifas!$D$11*(SUMIFS($H$11:$H$8770,$F$11:$F$8770,"=COD1",$B$11:$B$8770,"="&amp;B7902)/COUNTIFS($F$11:$F$8770,"=COD1",$B$11:$B$8770,"="&amp;B7902))/COUNTIFS($A$11:$A$8770,"="&amp;A7902,$F$11:$F$8770,"=COD1"),0)</f>
        <v>0</v>
      </c>
      <c r="L7902" s="13" t="e">
        <f>(VLOOKUP(F7902,tarifas!$C$7:$D$10,2,FALSE)+tarifas!$D$21)*datos!H7902</f>
        <v>#N/A</v>
      </c>
      <c r="M7902">
        <v>0</v>
      </c>
      <c r="N7902" s="13" t="e">
        <f t="shared" si="1115"/>
        <v>#N/A</v>
      </c>
      <c r="O7902">
        <f t="shared" si="1116"/>
        <v>0</v>
      </c>
      <c r="P7902" s="12">
        <f t="shared" si="1117"/>
        <v>348.70857494858114</v>
      </c>
      <c r="Q7902">
        <f t="shared" si="1118"/>
        <v>0</v>
      </c>
      <c r="R7902">
        <f>$D$2*tarifas!$D$12/24</f>
        <v>1.4541666666666666</v>
      </c>
      <c r="S7902" t="e">
        <f>VLOOKUP(E7902&amp;" "&amp;F7902,tarifas!$A$13:$D$20,4,FALSE)*P7902</f>
        <v>#N/A</v>
      </c>
      <c r="T7902">
        <f>IF(F7902="COD1",tarifas!$D$11*(SUMIFS($P$11:$P$8770,$F$11:$F$8770,"=COD1",$B$11:$B$8770,"="&amp;B7902)/COUNTIFS($F$11:$F$8770,"=COD1",$B$11:$B$8770,"="&amp;B7902))/COUNTIFS($A$11:$A$8770,"="&amp;A7902,$F$11:$F$8770,"=COD1"),0)</f>
        <v>0</v>
      </c>
      <c r="U7902" t="e">
        <f>(VLOOKUP(F7902,tarifas!$C$7:$D$10,2,FALSE)+tarifas!$D$21)*datos!P7902</f>
        <v>#N/A</v>
      </c>
      <c r="V7902" t="e">
        <f t="shared" si="1119"/>
        <v>#N/A</v>
      </c>
      <c r="W7902">
        <f t="shared" si="1120"/>
        <v>0</v>
      </c>
    </row>
    <row r="7903" spans="1:23" x14ac:dyDescent="0.25">
      <c r="A7903">
        <f t="shared" si="1113"/>
        <v>324</v>
      </c>
      <c r="B7903">
        <f t="shared" si="1114"/>
        <v>11</v>
      </c>
      <c r="C7903" s="1">
        <f t="shared" si="1121"/>
        <v>41968.833333314193</v>
      </c>
      <c r="D7903" s="7">
        <v>0</v>
      </c>
      <c r="E7903" s="7"/>
      <c r="G7903">
        <v>71.19</v>
      </c>
      <c r="H7903" s="12">
        <v>283.32524166257588</v>
      </c>
      <c r="I7903" s="13">
        <f>$D$2*tarifas!$D$12/24</f>
        <v>1.4541666666666666</v>
      </c>
      <c r="J7903" s="13" t="e">
        <f>VLOOKUP(E7903&amp;" "&amp;F7903,tarifas!$A$13:$D$20,4,FALSE)*H7903</f>
        <v>#N/A</v>
      </c>
      <c r="K7903" s="13">
        <f>IF(F7903="COD1",tarifas!$D$11*(SUMIFS($H$11:$H$8770,$F$11:$F$8770,"=COD1",$B$11:$B$8770,"="&amp;B7903)/COUNTIFS($F$11:$F$8770,"=COD1",$B$11:$B$8770,"="&amp;B7903))/COUNTIFS($A$11:$A$8770,"="&amp;A7903,$F$11:$F$8770,"=COD1"),0)</f>
        <v>0</v>
      </c>
      <c r="L7903" s="13" t="e">
        <f>(VLOOKUP(F7903,tarifas!$C$7:$D$10,2,FALSE)+tarifas!$D$21)*datos!H7903</f>
        <v>#N/A</v>
      </c>
      <c r="M7903">
        <v>0</v>
      </c>
      <c r="N7903" s="13" t="e">
        <f t="shared" si="1115"/>
        <v>#N/A</v>
      </c>
      <c r="O7903">
        <f t="shared" si="1116"/>
        <v>0</v>
      </c>
      <c r="P7903" s="12">
        <f t="shared" si="1117"/>
        <v>283.32524166257588</v>
      </c>
      <c r="Q7903">
        <f t="shared" si="1118"/>
        <v>0</v>
      </c>
      <c r="R7903">
        <f>$D$2*tarifas!$D$12/24</f>
        <v>1.4541666666666666</v>
      </c>
      <c r="S7903" t="e">
        <f>VLOOKUP(E7903&amp;" "&amp;F7903,tarifas!$A$13:$D$20,4,FALSE)*P7903</f>
        <v>#N/A</v>
      </c>
      <c r="T7903">
        <f>IF(F7903="COD1",tarifas!$D$11*(SUMIFS($P$11:$P$8770,$F$11:$F$8770,"=COD1",$B$11:$B$8770,"="&amp;B7903)/COUNTIFS($F$11:$F$8770,"=COD1",$B$11:$B$8770,"="&amp;B7903))/COUNTIFS($A$11:$A$8770,"="&amp;A7903,$F$11:$F$8770,"=COD1"),0)</f>
        <v>0</v>
      </c>
      <c r="U7903" t="e">
        <f>(VLOOKUP(F7903,tarifas!$C$7:$D$10,2,FALSE)+tarifas!$D$21)*datos!P7903</f>
        <v>#N/A</v>
      </c>
      <c r="V7903" t="e">
        <f t="shared" si="1119"/>
        <v>#N/A</v>
      </c>
      <c r="W7903">
        <f t="shared" si="1120"/>
        <v>0</v>
      </c>
    </row>
    <row r="7904" spans="1:23" x14ac:dyDescent="0.25">
      <c r="A7904">
        <f t="shared" si="1113"/>
        <v>324</v>
      </c>
      <c r="B7904">
        <f t="shared" si="1114"/>
        <v>11</v>
      </c>
      <c r="C7904" s="1">
        <f t="shared" si="1121"/>
        <v>41968.874999980857</v>
      </c>
      <c r="D7904" s="7">
        <v>0</v>
      </c>
      <c r="E7904" s="7"/>
      <c r="G7904">
        <v>68.209999999999994</v>
      </c>
      <c r="H7904" s="12">
        <v>262.69221841287111</v>
      </c>
      <c r="I7904" s="13">
        <f>$D$2*tarifas!$D$12/24</f>
        <v>1.4541666666666666</v>
      </c>
      <c r="J7904" s="13" t="e">
        <f>VLOOKUP(E7904&amp;" "&amp;F7904,tarifas!$A$13:$D$20,4,FALSE)*H7904</f>
        <v>#N/A</v>
      </c>
      <c r="K7904" s="13">
        <f>IF(F7904="COD1",tarifas!$D$11*(SUMIFS($H$11:$H$8770,$F$11:$F$8770,"=COD1",$B$11:$B$8770,"="&amp;B7904)/COUNTIFS($F$11:$F$8770,"=COD1",$B$11:$B$8770,"="&amp;B7904))/COUNTIFS($A$11:$A$8770,"="&amp;A7904,$F$11:$F$8770,"=COD1"),0)</f>
        <v>0</v>
      </c>
      <c r="L7904" s="13" t="e">
        <f>(VLOOKUP(F7904,tarifas!$C$7:$D$10,2,FALSE)+tarifas!$D$21)*datos!H7904</f>
        <v>#N/A</v>
      </c>
      <c r="M7904">
        <v>0</v>
      </c>
      <c r="N7904" s="13" t="e">
        <f t="shared" si="1115"/>
        <v>#N/A</v>
      </c>
      <c r="O7904">
        <f t="shared" si="1116"/>
        <v>0</v>
      </c>
      <c r="P7904" s="12">
        <f t="shared" si="1117"/>
        <v>262.69221841287111</v>
      </c>
      <c r="Q7904">
        <f t="shared" si="1118"/>
        <v>0</v>
      </c>
      <c r="R7904">
        <f>$D$2*tarifas!$D$12/24</f>
        <v>1.4541666666666666</v>
      </c>
      <c r="S7904" t="e">
        <f>VLOOKUP(E7904&amp;" "&amp;F7904,tarifas!$A$13:$D$20,4,FALSE)*P7904</f>
        <v>#N/A</v>
      </c>
      <c r="T7904">
        <f>IF(F7904="COD1",tarifas!$D$11*(SUMIFS($P$11:$P$8770,$F$11:$F$8770,"=COD1",$B$11:$B$8770,"="&amp;B7904)/COUNTIFS($F$11:$F$8770,"=COD1",$B$11:$B$8770,"="&amp;B7904))/COUNTIFS($A$11:$A$8770,"="&amp;A7904,$F$11:$F$8770,"=COD1"),0)</f>
        <v>0</v>
      </c>
      <c r="U7904" t="e">
        <f>(VLOOKUP(F7904,tarifas!$C$7:$D$10,2,FALSE)+tarifas!$D$21)*datos!P7904</f>
        <v>#N/A</v>
      </c>
      <c r="V7904" t="e">
        <f t="shared" si="1119"/>
        <v>#N/A</v>
      </c>
      <c r="W7904">
        <f t="shared" si="1120"/>
        <v>0</v>
      </c>
    </row>
    <row r="7905" spans="1:23" x14ac:dyDescent="0.25">
      <c r="A7905">
        <f t="shared" si="1113"/>
        <v>324</v>
      </c>
      <c r="B7905">
        <f t="shared" si="1114"/>
        <v>11</v>
      </c>
      <c r="C7905" s="1">
        <f t="shared" si="1121"/>
        <v>41968.916666647521</v>
      </c>
      <c r="D7905" s="7">
        <v>0</v>
      </c>
      <c r="E7905" s="7"/>
      <c r="G7905">
        <v>66.69</v>
      </c>
      <c r="H7905" s="12">
        <v>270.35088067917792</v>
      </c>
      <c r="I7905" s="13">
        <f>$D$2*tarifas!$D$12/24</f>
        <v>1.4541666666666666</v>
      </c>
      <c r="J7905" s="13" t="e">
        <f>VLOOKUP(E7905&amp;" "&amp;F7905,tarifas!$A$13:$D$20,4,FALSE)*H7905</f>
        <v>#N/A</v>
      </c>
      <c r="K7905" s="13">
        <f>IF(F7905="COD1",tarifas!$D$11*(SUMIFS($H$11:$H$8770,$F$11:$F$8770,"=COD1",$B$11:$B$8770,"="&amp;B7905)/COUNTIFS($F$11:$F$8770,"=COD1",$B$11:$B$8770,"="&amp;B7905))/COUNTIFS($A$11:$A$8770,"="&amp;A7905,$F$11:$F$8770,"=COD1"),0)</f>
        <v>0</v>
      </c>
      <c r="L7905" s="13" t="e">
        <f>(VLOOKUP(F7905,tarifas!$C$7:$D$10,2,FALSE)+tarifas!$D$21)*datos!H7905</f>
        <v>#N/A</v>
      </c>
      <c r="M7905">
        <v>0</v>
      </c>
      <c r="N7905" s="13" t="e">
        <f t="shared" si="1115"/>
        <v>#N/A</v>
      </c>
      <c r="O7905">
        <f t="shared" si="1116"/>
        <v>0</v>
      </c>
      <c r="P7905" s="12">
        <f t="shared" si="1117"/>
        <v>270.35088067917792</v>
      </c>
      <c r="Q7905">
        <f t="shared" si="1118"/>
        <v>0</v>
      </c>
      <c r="R7905">
        <f>$D$2*tarifas!$D$12/24</f>
        <v>1.4541666666666666</v>
      </c>
      <c r="S7905" t="e">
        <f>VLOOKUP(E7905&amp;" "&amp;F7905,tarifas!$A$13:$D$20,4,FALSE)*P7905</f>
        <v>#N/A</v>
      </c>
      <c r="T7905">
        <f>IF(F7905="COD1",tarifas!$D$11*(SUMIFS($P$11:$P$8770,$F$11:$F$8770,"=COD1",$B$11:$B$8770,"="&amp;B7905)/COUNTIFS($F$11:$F$8770,"=COD1",$B$11:$B$8770,"="&amp;B7905))/COUNTIFS($A$11:$A$8770,"="&amp;A7905,$F$11:$F$8770,"=COD1"),0)</f>
        <v>0</v>
      </c>
      <c r="U7905" t="e">
        <f>(VLOOKUP(F7905,tarifas!$C$7:$D$10,2,FALSE)+tarifas!$D$21)*datos!P7905</f>
        <v>#N/A</v>
      </c>
      <c r="V7905" t="e">
        <f t="shared" si="1119"/>
        <v>#N/A</v>
      </c>
      <c r="W7905">
        <f t="shared" si="1120"/>
        <v>0</v>
      </c>
    </row>
    <row r="7906" spans="1:23" x14ac:dyDescent="0.25">
      <c r="A7906">
        <f t="shared" si="1113"/>
        <v>324</v>
      </c>
      <c r="B7906">
        <f t="shared" si="1114"/>
        <v>11</v>
      </c>
      <c r="C7906" s="1">
        <f t="shared" si="1121"/>
        <v>41968.958333314185</v>
      </c>
      <c r="D7906" s="7">
        <v>0</v>
      </c>
      <c r="E7906" s="7"/>
      <c r="G7906">
        <v>64.2</v>
      </c>
      <c r="H7906" s="12">
        <v>267.35703481687301</v>
      </c>
      <c r="I7906" s="13">
        <f>$D$2*tarifas!$D$12/24</f>
        <v>1.4541666666666666</v>
      </c>
      <c r="J7906" s="13" t="e">
        <f>VLOOKUP(E7906&amp;" "&amp;F7906,tarifas!$A$13:$D$20,4,FALSE)*H7906</f>
        <v>#N/A</v>
      </c>
      <c r="K7906" s="13">
        <f>IF(F7906="COD1",tarifas!$D$11*(SUMIFS($H$11:$H$8770,$F$11:$F$8770,"=COD1",$B$11:$B$8770,"="&amp;B7906)/COUNTIFS($F$11:$F$8770,"=COD1",$B$11:$B$8770,"="&amp;B7906))/COUNTIFS($A$11:$A$8770,"="&amp;A7906,$F$11:$F$8770,"=COD1"),0)</f>
        <v>0</v>
      </c>
      <c r="L7906" s="13" t="e">
        <f>(VLOOKUP(F7906,tarifas!$C$7:$D$10,2,FALSE)+tarifas!$D$21)*datos!H7906</f>
        <v>#N/A</v>
      </c>
      <c r="M7906">
        <v>0</v>
      </c>
      <c r="N7906" s="13" t="e">
        <f t="shared" si="1115"/>
        <v>#N/A</v>
      </c>
      <c r="O7906">
        <f t="shared" si="1116"/>
        <v>0</v>
      </c>
      <c r="P7906" s="12">
        <f t="shared" si="1117"/>
        <v>267.35703481687301</v>
      </c>
      <c r="Q7906">
        <f t="shared" si="1118"/>
        <v>0</v>
      </c>
      <c r="R7906">
        <f>$D$2*tarifas!$D$12/24</f>
        <v>1.4541666666666666</v>
      </c>
      <c r="S7906" t="e">
        <f>VLOOKUP(E7906&amp;" "&amp;F7906,tarifas!$A$13:$D$20,4,FALSE)*P7906</f>
        <v>#N/A</v>
      </c>
      <c r="T7906">
        <f>IF(F7906="COD1",tarifas!$D$11*(SUMIFS($P$11:$P$8770,$F$11:$F$8770,"=COD1",$B$11:$B$8770,"="&amp;B7906)/COUNTIFS($F$11:$F$8770,"=COD1",$B$11:$B$8770,"="&amp;B7906))/COUNTIFS($A$11:$A$8770,"="&amp;A7906,$F$11:$F$8770,"=COD1"),0)</f>
        <v>0</v>
      </c>
      <c r="U7906" t="e">
        <f>(VLOOKUP(F7906,tarifas!$C$7:$D$10,2,FALSE)+tarifas!$D$21)*datos!P7906</f>
        <v>#N/A</v>
      </c>
      <c r="V7906" t="e">
        <f t="shared" si="1119"/>
        <v>#N/A</v>
      </c>
      <c r="W7906">
        <f t="shared" si="1120"/>
        <v>0</v>
      </c>
    </row>
    <row r="7907" spans="1:23" x14ac:dyDescent="0.25">
      <c r="A7907">
        <f t="shared" si="1113"/>
        <v>325</v>
      </c>
      <c r="B7907">
        <f t="shared" si="1114"/>
        <v>11</v>
      </c>
      <c r="C7907" s="1">
        <f t="shared" si="1121"/>
        <v>41968.99999998085</v>
      </c>
      <c r="D7907" s="7">
        <v>0</v>
      </c>
      <c r="E7907" s="7"/>
      <c r="G7907">
        <v>65.73</v>
      </c>
      <c r="H7907" s="12">
        <v>257.39392704209206</v>
      </c>
      <c r="I7907" s="13">
        <f>$D$2*tarifas!$D$12/24</f>
        <v>1.4541666666666666</v>
      </c>
      <c r="J7907" s="13" t="e">
        <f>VLOOKUP(E7907&amp;" "&amp;F7907,tarifas!$A$13:$D$20,4,FALSE)*H7907</f>
        <v>#N/A</v>
      </c>
      <c r="K7907" s="13">
        <f>IF(F7907="COD1",tarifas!$D$11*(SUMIFS($H$11:$H$8770,$F$11:$F$8770,"=COD1",$B$11:$B$8770,"="&amp;B7907)/COUNTIFS($F$11:$F$8770,"=COD1",$B$11:$B$8770,"="&amp;B7907))/COUNTIFS($A$11:$A$8770,"="&amp;A7907,$F$11:$F$8770,"=COD1"),0)</f>
        <v>0</v>
      </c>
      <c r="L7907" s="13" t="e">
        <f>(VLOOKUP(F7907,tarifas!$C$7:$D$10,2,FALSE)+tarifas!$D$21)*datos!H7907</f>
        <v>#N/A</v>
      </c>
      <c r="M7907">
        <v>0</v>
      </c>
      <c r="N7907" s="13" t="e">
        <f t="shared" si="1115"/>
        <v>#N/A</v>
      </c>
      <c r="O7907">
        <f t="shared" si="1116"/>
        <v>0</v>
      </c>
      <c r="P7907" s="12">
        <f t="shared" si="1117"/>
        <v>257.39392704209206</v>
      </c>
      <c r="Q7907">
        <f t="shared" si="1118"/>
        <v>0</v>
      </c>
      <c r="R7907">
        <f>$D$2*tarifas!$D$12/24</f>
        <v>1.4541666666666666</v>
      </c>
      <c r="S7907" t="e">
        <f>VLOOKUP(E7907&amp;" "&amp;F7907,tarifas!$A$13:$D$20,4,FALSE)*P7907</f>
        <v>#N/A</v>
      </c>
      <c r="T7907">
        <f>IF(F7907="COD1",tarifas!$D$11*(SUMIFS($P$11:$P$8770,$F$11:$F$8770,"=COD1",$B$11:$B$8770,"="&amp;B7907)/COUNTIFS($F$11:$F$8770,"=COD1",$B$11:$B$8770,"="&amp;B7907))/COUNTIFS($A$11:$A$8770,"="&amp;A7907,$F$11:$F$8770,"=COD1"),0)</f>
        <v>0</v>
      </c>
      <c r="U7907" t="e">
        <f>(VLOOKUP(F7907,tarifas!$C$7:$D$10,2,FALSE)+tarifas!$D$21)*datos!P7907</f>
        <v>#N/A</v>
      </c>
      <c r="V7907" t="e">
        <f t="shared" si="1119"/>
        <v>#N/A</v>
      </c>
      <c r="W7907">
        <f t="shared" si="1120"/>
        <v>0</v>
      </c>
    </row>
    <row r="7908" spans="1:23" x14ac:dyDescent="0.25">
      <c r="A7908">
        <f t="shared" si="1113"/>
        <v>325</v>
      </c>
      <c r="B7908">
        <f t="shared" si="1114"/>
        <v>11</v>
      </c>
      <c r="C7908" s="1">
        <f t="shared" si="1121"/>
        <v>41969.041666647514</v>
      </c>
      <c r="D7908" s="7">
        <v>0</v>
      </c>
      <c r="E7908" s="7"/>
      <c r="G7908">
        <v>62.59</v>
      </c>
      <c r="H7908" s="12">
        <v>254.38158324759178</v>
      </c>
      <c r="I7908" s="13">
        <f>$D$2*tarifas!$D$12/24</f>
        <v>1.4541666666666666</v>
      </c>
      <c r="J7908" s="13" t="e">
        <f>VLOOKUP(E7908&amp;" "&amp;F7908,tarifas!$A$13:$D$20,4,FALSE)*H7908</f>
        <v>#N/A</v>
      </c>
      <c r="K7908" s="13">
        <f>IF(F7908="COD1",tarifas!$D$11*(SUMIFS($H$11:$H$8770,$F$11:$F$8770,"=COD1",$B$11:$B$8770,"="&amp;B7908)/COUNTIFS($F$11:$F$8770,"=COD1",$B$11:$B$8770,"="&amp;B7908))/COUNTIFS($A$11:$A$8770,"="&amp;A7908,$F$11:$F$8770,"=COD1"),0)</f>
        <v>0</v>
      </c>
      <c r="L7908" s="13" t="e">
        <f>(VLOOKUP(F7908,tarifas!$C$7:$D$10,2,FALSE)+tarifas!$D$21)*datos!H7908</f>
        <v>#N/A</v>
      </c>
      <c r="M7908">
        <v>0</v>
      </c>
      <c r="N7908" s="13" t="e">
        <f t="shared" si="1115"/>
        <v>#N/A</v>
      </c>
      <c r="O7908">
        <f t="shared" si="1116"/>
        <v>0</v>
      </c>
      <c r="P7908" s="12">
        <f t="shared" si="1117"/>
        <v>254.38158324759178</v>
      </c>
      <c r="Q7908">
        <f t="shared" si="1118"/>
        <v>0</v>
      </c>
      <c r="R7908">
        <f>$D$2*tarifas!$D$12/24</f>
        <v>1.4541666666666666</v>
      </c>
      <c r="S7908" t="e">
        <f>VLOOKUP(E7908&amp;" "&amp;F7908,tarifas!$A$13:$D$20,4,FALSE)*P7908</f>
        <v>#N/A</v>
      </c>
      <c r="T7908">
        <f>IF(F7908="COD1",tarifas!$D$11*(SUMIFS($P$11:$P$8770,$F$11:$F$8770,"=COD1",$B$11:$B$8770,"="&amp;B7908)/COUNTIFS($F$11:$F$8770,"=COD1",$B$11:$B$8770,"="&amp;B7908))/COUNTIFS($A$11:$A$8770,"="&amp;A7908,$F$11:$F$8770,"=COD1"),0)</f>
        <v>0</v>
      </c>
      <c r="U7908" t="e">
        <f>(VLOOKUP(F7908,tarifas!$C$7:$D$10,2,FALSE)+tarifas!$D$21)*datos!P7908</f>
        <v>#N/A</v>
      </c>
      <c r="V7908" t="e">
        <f t="shared" si="1119"/>
        <v>#N/A</v>
      </c>
      <c r="W7908">
        <f t="shared" si="1120"/>
        <v>0</v>
      </c>
    </row>
    <row r="7909" spans="1:23" x14ac:dyDescent="0.25">
      <c r="A7909">
        <f t="shared" si="1113"/>
        <v>325</v>
      </c>
      <c r="B7909">
        <f t="shared" si="1114"/>
        <v>11</v>
      </c>
      <c r="C7909" s="1">
        <f t="shared" si="1121"/>
        <v>41969.083333314178</v>
      </c>
      <c r="D7909" s="7">
        <v>0</v>
      </c>
      <c r="E7909" s="7"/>
      <c r="G7909">
        <v>59.94</v>
      </c>
      <c r="H7909" s="12">
        <v>248.79462164606235</v>
      </c>
      <c r="I7909" s="13">
        <f>$D$2*tarifas!$D$12/24</f>
        <v>1.4541666666666666</v>
      </c>
      <c r="J7909" s="13" t="e">
        <f>VLOOKUP(E7909&amp;" "&amp;F7909,tarifas!$A$13:$D$20,4,FALSE)*H7909</f>
        <v>#N/A</v>
      </c>
      <c r="K7909" s="13">
        <f>IF(F7909="COD1",tarifas!$D$11*(SUMIFS($H$11:$H$8770,$F$11:$F$8770,"=COD1",$B$11:$B$8770,"="&amp;B7909)/COUNTIFS($F$11:$F$8770,"=COD1",$B$11:$B$8770,"="&amp;B7909))/COUNTIFS($A$11:$A$8770,"="&amp;A7909,$F$11:$F$8770,"=COD1"),0)</f>
        <v>0</v>
      </c>
      <c r="L7909" s="13" t="e">
        <f>(VLOOKUP(F7909,tarifas!$C$7:$D$10,2,FALSE)+tarifas!$D$21)*datos!H7909</f>
        <v>#N/A</v>
      </c>
      <c r="M7909">
        <v>0</v>
      </c>
      <c r="N7909" s="13" t="e">
        <f t="shared" si="1115"/>
        <v>#N/A</v>
      </c>
      <c r="O7909">
        <f t="shared" si="1116"/>
        <v>0</v>
      </c>
      <c r="P7909" s="12">
        <f t="shared" si="1117"/>
        <v>248.79462164606235</v>
      </c>
      <c r="Q7909">
        <f t="shared" si="1118"/>
        <v>0</v>
      </c>
      <c r="R7909">
        <f>$D$2*tarifas!$D$12/24</f>
        <v>1.4541666666666666</v>
      </c>
      <c r="S7909" t="e">
        <f>VLOOKUP(E7909&amp;" "&amp;F7909,tarifas!$A$13:$D$20,4,FALSE)*P7909</f>
        <v>#N/A</v>
      </c>
      <c r="T7909">
        <f>IF(F7909="COD1",tarifas!$D$11*(SUMIFS($P$11:$P$8770,$F$11:$F$8770,"=COD1",$B$11:$B$8770,"="&amp;B7909)/COUNTIFS($F$11:$F$8770,"=COD1",$B$11:$B$8770,"="&amp;B7909))/COUNTIFS($A$11:$A$8770,"="&amp;A7909,$F$11:$F$8770,"=COD1"),0)</f>
        <v>0</v>
      </c>
      <c r="U7909" t="e">
        <f>(VLOOKUP(F7909,tarifas!$C$7:$D$10,2,FALSE)+tarifas!$D$21)*datos!P7909</f>
        <v>#N/A</v>
      </c>
      <c r="V7909" t="e">
        <f t="shared" si="1119"/>
        <v>#N/A</v>
      </c>
      <c r="W7909">
        <f t="shared" si="1120"/>
        <v>0</v>
      </c>
    </row>
    <row r="7910" spans="1:23" x14ac:dyDescent="0.25">
      <c r="A7910">
        <f t="shared" si="1113"/>
        <v>325</v>
      </c>
      <c r="B7910">
        <f t="shared" si="1114"/>
        <v>11</v>
      </c>
      <c r="C7910" s="1">
        <f t="shared" si="1121"/>
        <v>41969.124999980842</v>
      </c>
      <c r="D7910" s="7">
        <v>0</v>
      </c>
      <c r="E7910" s="7"/>
      <c r="G7910">
        <v>57.09</v>
      </c>
      <c r="H7910" s="12">
        <v>233.12467346376673</v>
      </c>
      <c r="I7910" s="13">
        <f>$D$2*tarifas!$D$12/24</f>
        <v>1.4541666666666666</v>
      </c>
      <c r="J7910" s="13" t="e">
        <f>VLOOKUP(E7910&amp;" "&amp;F7910,tarifas!$A$13:$D$20,4,FALSE)*H7910</f>
        <v>#N/A</v>
      </c>
      <c r="K7910" s="13">
        <f>IF(F7910="COD1",tarifas!$D$11*(SUMIFS($H$11:$H$8770,$F$11:$F$8770,"=COD1",$B$11:$B$8770,"="&amp;B7910)/COUNTIFS($F$11:$F$8770,"=COD1",$B$11:$B$8770,"="&amp;B7910))/COUNTIFS($A$11:$A$8770,"="&amp;A7910,$F$11:$F$8770,"=COD1"),0)</f>
        <v>0</v>
      </c>
      <c r="L7910" s="13" t="e">
        <f>(VLOOKUP(F7910,tarifas!$C$7:$D$10,2,FALSE)+tarifas!$D$21)*datos!H7910</f>
        <v>#N/A</v>
      </c>
      <c r="M7910">
        <v>0</v>
      </c>
      <c r="N7910" s="13" t="e">
        <f t="shared" si="1115"/>
        <v>#N/A</v>
      </c>
      <c r="O7910">
        <f t="shared" si="1116"/>
        <v>0</v>
      </c>
      <c r="P7910" s="12">
        <f t="shared" si="1117"/>
        <v>233.12467346376673</v>
      </c>
      <c r="Q7910">
        <f t="shared" si="1118"/>
        <v>0</v>
      </c>
      <c r="R7910">
        <f>$D$2*tarifas!$D$12/24</f>
        <v>1.4541666666666666</v>
      </c>
      <c r="S7910" t="e">
        <f>VLOOKUP(E7910&amp;" "&amp;F7910,tarifas!$A$13:$D$20,4,FALSE)*P7910</f>
        <v>#N/A</v>
      </c>
      <c r="T7910">
        <f>IF(F7910="COD1",tarifas!$D$11*(SUMIFS($P$11:$P$8770,$F$11:$F$8770,"=COD1",$B$11:$B$8770,"="&amp;B7910)/COUNTIFS($F$11:$F$8770,"=COD1",$B$11:$B$8770,"="&amp;B7910))/COUNTIFS($A$11:$A$8770,"="&amp;A7910,$F$11:$F$8770,"=COD1"),0)</f>
        <v>0</v>
      </c>
      <c r="U7910" t="e">
        <f>(VLOOKUP(F7910,tarifas!$C$7:$D$10,2,FALSE)+tarifas!$D$21)*datos!P7910</f>
        <v>#N/A</v>
      </c>
      <c r="V7910" t="e">
        <f t="shared" si="1119"/>
        <v>#N/A</v>
      </c>
      <c r="W7910">
        <f t="shared" si="1120"/>
        <v>0</v>
      </c>
    </row>
    <row r="7911" spans="1:23" x14ac:dyDescent="0.25">
      <c r="A7911">
        <f t="shared" si="1113"/>
        <v>325</v>
      </c>
      <c r="B7911">
        <f t="shared" si="1114"/>
        <v>11</v>
      </c>
      <c r="C7911" s="1">
        <f t="shared" si="1121"/>
        <v>41969.166666647507</v>
      </c>
      <c r="D7911" s="7">
        <v>0</v>
      </c>
      <c r="E7911" s="7"/>
      <c r="G7911">
        <v>55.69</v>
      </c>
      <c r="H7911" s="12">
        <v>225.69801997122522</v>
      </c>
      <c r="I7911" s="13">
        <f>$D$2*tarifas!$D$12/24</f>
        <v>1.4541666666666666</v>
      </c>
      <c r="J7911" s="13" t="e">
        <f>VLOOKUP(E7911&amp;" "&amp;F7911,tarifas!$A$13:$D$20,4,FALSE)*H7911</f>
        <v>#N/A</v>
      </c>
      <c r="K7911" s="13">
        <f>IF(F7911="COD1",tarifas!$D$11*(SUMIFS($H$11:$H$8770,$F$11:$F$8770,"=COD1",$B$11:$B$8770,"="&amp;B7911)/COUNTIFS($F$11:$F$8770,"=COD1",$B$11:$B$8770,"="&amp;B7911))/COUNTIFS($A$11:$A$8770,"="&amp;A7911,$F$11:$F$8770,"=COD1"),0)</f>
        <v>0</v>
      </c>
      <c r="L7911" s="13" t="e">
        <f>(VLOOKUP(F7911,tarifas!$C$7:$D$10,2,FALSE)+tarifas!$D$21)*datos!H7911</f>
        <v>#N/A</v>
      </c>
      <c r="M7911">
        <v>0</v>
      </c>
      <c r="N7911" s="13" t="e">
        <f t="shared" si="1115"/>
        <v>#N/A</v>
      </c>
      <c r="O7911">
        <f t="shared" si="1116"/>
        <v>0</v>
      </c>
      <c r="P7911" s="12">
        <f t="shared" si="1117"/>
        <v>225.69801997122522</v>
      </c>
      <c r="Q7911">
        <f t="shared" si="1118"/>
        <v>0</v>
      </c>
      <c r="R7911">
        <f>$D$2*tarifas!$D$12/24</f>
        <v>1.4541666666666666</v>
      </c>
      <c r="S7911" t="e">
        <f>VLOOKUP(E7911&amp;" "&amp;F7911,tarifas!$A$13:$D$20,4,FALSE)*P7911</f>
        <v>#N/A</v>
      </c>
      <c r="T7911">
        <f>IF(F7911="COD1",tarifas!$D$11*(SUMIFS($P$11:$P$8770,$F$11:$F$8770,"=COD1",$B$11:$B$8770,"="&amp;B7911)/COUNTIFS($F$11:$F$8770,"=COD1",$B$11:$B$8770,"="&amp;B7911))/COUNTIFS($A$11:$A$8770,"="&amp;A7911,$F$11:$F$8770,"=COD1"),0)</f>
        <v>0</v>
      </c>
      <c r="U7911" t="e">
        <f>(VLOOKUP(F7911,tarifas!$C$7:$D$10,2,FALSE)+tarifas!$D$21)*datos!P7911</f>
        <v>#N/A</v>
      </c>
      <c r="V7911" t="e">
        <f t="shared" si="1119"/>
        <v>#N/A</v>
      </c>
      <c r="W7911">
        <f t="shared" si="1120"/>
        <v>0</v>
      </c>
    </row>
    <row r="7912" spans="1:23" x14ac:dyDescent="0.25">
      <c r="A7912">
        <f t="shared" si="1113"/>
        <v>325</v>
      </c>
      <c r="B7912">
        <f t="shared" si="1114"/>
        <v>11</v>
      </c>
      <c r="C7912" s="1">
        <f t="shared" si="1121"/>
        <v>41969.208333314171</v>
      </c>
      <c r="D7912" s="7">
        <v>0</v>
      </c>
      <c r="E7912" s="7"/>
      <c r="G7912">
        <v>58.41</v>
      </c>
      <c r="H7912" s="12">
        <v>225.32900548645375</v>
      </c>
      <c r="I7912" s="13">
        <f>$D$2*tarifas!$D$12/24</f>
        <v>1.4541666666666666</v>
      </c>
      <c r="J7912" s="13" t="e">
        <f>VLOOKUP(E7912&amp;" "&amp;F7912,tarifas!$A$13:$D$20,4,FALSE)*H7912</f>
        <v>#N/A</v>
      </c>
      <c r="K7912" s="13">
        <f>IF(F7912="COD1",tarifas!$D$11*(SUMIFS($H$11:$H$8770,$F$11:$F$8770,"=COD1",$B$11:$B$8770,"="&amp;B7912)/COUNTIFS($F$11:$F$8770,"=COD1",$B$11:$B$8770,"="&amp;B7912))/COUNTIFS($A$11:$A$8770,"="&amp;A7912,$F$11:$F$8770,"=COD1"),0)</f>
        <v>0</v>
      </c>
      <c r="L7912" s="13" t="e">
        <f>(VLOOKUP(F7912,tarifas!$C$7:$D$10,2,FALSE)+tarifas!$D$21)*datos!H7912</f>
        <v>#N/A</v>
      </c>
      <c r="M7912">
        <v>0</v>
      </c>
      <c r="N7912" s="13" t="e">
        <f t="shared" si="1115"/>
        <v>#N/A</v>
      </c>
      <c r="O7912">
        <f t="shared" si="1116"/>
        <v>0</v>
      </c>
      <c r="P7912" s="12">
        <f t="shared" si="1117"/>
        <v>225.32900548645375</v>
      </c>
      <c r="Q7912">
        <f t="shared" si="1118"/>
        <v>0</v>
      </c>
      <c r="R7912">
        <f>$D$2*tarifas!$D$12/24</f>
        <v>1.4541666666666666</v>
      </c>
      <c r="S7912" t="e">
        <f>VLOOKUP(E7912&amp;" "&amp;F7912,tarifas!$A$13:$D$20,4,FALSE)*P7912</f>
        <v>#N/A</v>
      </c>
      <c r="T7912">
        <f>IF(F7912="COD1",tarifas!$D$11*(SUMIFS($P$11:$P$8770,$F$11:$F$8770,"=COD1",$B$11:$B$8770,"="&amp;B7912)/COUNTIFS($F$11:$F$8770,"=COD1",$B$11:$B$8770,"="&amp;B7912))/COUNTIFS($A$11:$A$8770,"="&amp;A7912,$F$11:$F$8770,"=COD1"),0)</f>
        <v>0</v>
      </c>
      <c r="U7912" t="e">
        <f>(VLOOKUP(F7912,tarifas!$C$7:$D$10,2,FALSE)+tarifas!$D$21)*datos!P7912</f>
        <v>#N/A</v>
      </c>
      <c r="V7912" t="e">
        <f t="shared" si="1119"/>
        <v>#N/A</v>
      </c>
      <c r="W7912">
        <f t="shared" si="1120"/>
        <v>0</v>
      </c>
    </row>
    <row r="7913" spans="1:23" x14ac:dyDescent="0.25">
      <c r="A7913">
        <f t="shared" si="1113"/>
        <v>325</v>
      </c>
      <c r="B7913">
        <f t="shared" si="1114"/>
        <v>11</v>
      </c>
      <c r="C7913" s="1">
        <f t="shared" si="1121"/>
        <v>41969.249999980835</v>
      </c>
      <c r="D7913" s="7">
        <v>0</v>
      </c>
      <c r="E7913" s="7"/>
      <c r="G7913">
        <v>62.2</v>
      </c>
      <c r="H7913" s="12">
        <v>224.9976386056953</v>
      </c>
      <c r="I7913" s="13">
        <f>$D$2*tarifas!$D$12/24</f>
        <v>1.4541666666666666</v>
      </c>
      <c r="J7913" s="13" t="e">
        <f>VLOOKUP(E7913&amp;" "&amp;F7913,tarifas!$A$13:$D$20,4,FALSE)*H7913</f>
        <v>#N/A</v>
      </c>
      <c r="K7913" s="13">
        <f>IF(F7913="COD1",tarifas!$D$11*(SUMIFS($H$11:$H$8770,$F$11:$F$8770,"=COD1",$B$11:$B$8770,"="&amp;B7913)/COUNTIFS($F$11:$F$8770,"=COD1",$B$11:$B$8770,"="&amp;B7913))/COUNTIFS($A$11:$A$8770,"="&amp;A7913,$F$11:$F$8770,"=COD1"),0)</f>
        <v>0</v>
      </c>
      <c r="L7913" s="13" t="e">
        <f>(VLOOKUP(F7913,tarifas!$C$7:$D$10,2,FALSE)+tarifas!$D$21)*datos!H7913</f>
        <v>#N/A</v>
      </c>
      <c r="M7913">
        <v>0</v>
      </c>
      <c r="N7913" s="13" t="e">
        <f t="shared" si="1115"/>
        <v>#N/A</v>
      </c>
      <c r="O7913">
        <f t="shared" si="1116"/>
        <v>0</v>
      </c>
      <c r="P7913" s="12">
        <f t="shared" si="1117"/>
        <v>224.9976386056953</v>
      </c>
      <c r="Q7913">
        <f t="shared" si="1118"/>
        <v>0</v>
      </c>
      <c r="R7913">
        <f>$D$2*tarifas!$D$12/24</f>
        <v>1.4541666666666666</v>
      </c>
      <c r="S7913" t="e">
        <f>VLOOKUP(E7913&amp;" "&amp;F7913,tarifas!$A$13:$D$20,4,FALSE)*P7913</f>
        <v>#N/A</v>
      </c>
      <c r="T7913">
        <f>IF(F7913="COD1",tarifas!$D$11*(SUMIFS($P$11:$P$8770,$F$11:$F$8770,"=COD1",$B$11:$B$8770,"="&amp;B7913)/COUNTIFS($F$11:$F$8770,"=COD1",$B$11:$B$8770,"="&amp;B7913))/COUNTIFS($A$11:$A$8770,"="&amp;A7913,$F$11:$F$8770,"=COD1"),0)</f>
        <v>0</v>
      </c>
      <c r="U7913" t="e">
        <f>(VLOOKUP(F7913,tarifas!$C$7:$D$10,2,FALSE)+tarifas!$D$21)*datos!P7913</f>
        <v>#N/A</v>
      </c>
      <c r="V7913" t="e">
        <f t="shared" si="1119"/>
        <v>#N/A</v>
      </c>
      <c r="W7913">
        <f t="shared" si="1120"/>
        <v>0</v>
      </c>
    </row>
    <row r="7914" spans="1:23" x14ac:dyDescent="0.25">
      <c r="A7914">
        <f t="shared" si="1113"/>
        <v>325</v>
      </c>
      <c r="B7914">
        <f t="shared" si="1114"/>
        <v>11</v>
      </c>
      <c r="C7914" s="1">
        <f t="shared" si="1121"/>
        <v>41969.291666647499</v>
      </c>
      <c r="D7914" s="7">
        <v>0</v>
      </c>
      <c r="E7914" s="7"/>
      <c r="G7914">
        <v>67.7</v>
      </c>
      <c r="H7914" s="12">
        <v>248.43323524647141</v>
      </c>
      <c r="I7914" s="13">
        <f>$D$2*tarifas!$D$12/24</f>
        <v>1.4541666666666666</v>
      </c>
      <c r="J7914" s="13" t="e">
        <f>VLOOKUP(E7914&amp;" "&amp;F7914,tarifas!$A$13:$D$20,4,FALSE)*H7914</f>
        <v>#N/A</v>
      </c>
      <c r="K7914" s="13">
        <f>IF(F7914="COD1",tarifas!$D$11*(SUMIFS($H$11:$H$8770,$F$11:$F$8770,"=COD1",$B$11:$B$8770,"="&amp;B7914)/COUNTIFS($F$11:$F$8770,"=COD1",$B$11:$B$8770,"="&amp;B7914))/COUNTIFS($A$11:$A$8770,"="&amp;A7914,$F$11:$F$8770,"=COD1"),0)</f>
        <v>0</v>
      </c>
      <c r="L7914" s="13" t="e">
        <f>(VLOOKUP(F7914,tarifas!$C$7:$D$10,2,FALSE)+tarifas!$D$21)*datos!H7914</f>
        <v>#N/A</v>
      </c>
      <c r="M7914">
        <v>2.9542299999999999</v>
      </c>
      <c r="N7914" s="13" t="e">
        <f t="shared" si="1115"/>
        <v>#N/A</v>
      </c>
      <c r="O7914">
        <f t="shared" si="1116"/>
        <v>2.9542299999999999</v>
      </c>
      <c r="P7914" s="12">
        <f t="shared" si="1117"/>
        <v>245.47900524647142</v>
      </c>
      <c r="Q7914">
        <f t="shared" si="1118"/>
        <v>0</v>
      </c>
      <c r="R7914">
        <f>$D$2*tarifas!$D$12/24</f>
        <v>1.4541666666666666</v>
      </c>
      <c r="S7914" t="e">
        <f>VLOOKUP(E7914&amp;" "&amp;F7914,tarifas!$A$13:$D$20,4,FALSE)*P7914</f>
        <v>#N/A</v>
      </c>
      <c r="T7914">
        <f>IF(F7914="COD1",tarifas!$D$11*(SUMIFS($P$11:$P$8770,$F$11:$F$8770,"=COD1",$B$11:$B$8770,"="&amp;B7914)/COUNTIFS($F$11:$F$8770,"=COD1",$B$11:$B$8770,"="&amp;B7914))/COUNTIFS($A$11:$A$8770,"="&amp;A7914,$F$11:$F$8770,"=COD1"),0)</f>
        <v>0</v>
      </c>
      <c r="U7914" t="e">
        <f>(VLOOKUP(F7914,tarifas!$C$7:$D$10,2,FALSE)+tarifas!$D$21)*datos!P7914</f>
        <v>#N/A</v>
      </c>
      <c r="V7914" t="e">
        <f t="shared" si="1119"/>
        <v>#N/A</v>
      </c>
      <c r="W7914">
        <f t="shared" si="1120"/>
        <v>0</v>
      </c>
    </row>
    <row r="7915" spans="1:23" x14ac:dyDescent="0.25">
      <c r="A7915">
        <f t="shared" si="1113"/>
        <v>325</v>
      </c>
      <c r="B7915">
        <f t="shared" si="1114"/>
        <v>11</v>
      </c>
      <c r="C7915" s="1">
        <f t="shared" si="1121"/>
        <v>41969.333333314164</v>
      </c>
      <c r="D7915" s="7">
        <v>0</v>
      </c>
      <c r="E7915" s="7"/>
      <c r="G7915">
        <v>68.27</v>
      </c>
      <c r="H7915" s="12">
        <v>322.20077580983457</v>
      </c>
      <c r="I7915" s="13">
        <f>$D$2*tarifas!$D$12/24</f>
        <v>1.4541666666666666</v>
      </c>
      <c r="J7915" s="13" t="e">
        <f>VLOOKUP(E7915&amp;" "&amp;F7915,tarifas!$A$13:$D$20,4,FALSE)*H7915</f>
        <v>#N/A</v>
      </c>
      <c r="K7915" s="13">
        <f>IF(F7915="COD1",tarifas!$D$11*(SUMIFS($H$11:$H$8770,$F$11:$F$8770,"=COD1",$B$11:$B$8770,"="&amp;B7915)/COUNTIFS($F$11:$F$8770,"=COD1",$B$11:$B$8770,"="&amp;B7915))/COUNTIFS($A$11:$A$8770,"="&amp;A7915,$F$11:$F$8770,"=COD1"),0)</f>
        <v>0</v>
      </c>
      <c r="L7915" s="13" t="e">
        <f>(VLOOKUP(F7915,tarifas!$C$7:$D$10,2,FALSE)+tarifas!$D$21)*datos!H7915</f>
        <v>#N/A</v>
      </c>
      <c r="M7915">
        <v>11.470319999999999</v>
      </c>
      <c r="N7915" s="13" t="e">
        <f t="shared" si="1115"/>
        <v>#N/A</v>
      </c>
      <c r="O7915">
        <f t="shared" si="1116"/>
        <v>11.470319999999999</v>
      </c>
      <c r="P7915" s="12">
        <f t="shared" si="1117"/>
        <v>310.73045580983455</v>
      </c>
      <c r="Q7915">
        <f t="shared" si="1118"/>
        <v>0</v>
      </c>
      <c r="R7915">
        <f>$D$2*tarifas!$D$12/24</f>
        <v>1.4541666666666666</v>
      </c>
      <c r="S7915" t="e">
        <f>VLOOKUP(E7915&amp;" "&amp;F7915,tarifas!$A$13:$D$20,4,FALSE)*P7915</f>
        <v>#N/A</v>
      </c>
      <c r="T7915">
        <f>IF(F7915="COD1",tarifas!$D$11*(SUMIFS($P$11:$P$8770,$F$11:$F$8770,"=COD1",$B$11:$B$8770,"="&amp;B7915)/COUNTIFS($F$11:$F$8770,"=COD1",$B$11:$B$8770,"="&amp;B7915))/COUNTIFS($A$11:$A$8770,"="&amp;A7915,$F$11:$F$8770,"=COD1"),0)</f>
        <v>0</v>
      </c>
      <c r="U7915" t="e">
        <f>(VLOOKUP(F7915,tarifas!$C$7:$D$10,2,FALSE)+tarifas!$D$21)*datos!P7915</f>
        <v>#N/A</v>
      </c>
      <c r="V7915" t="e">
        <f t="shared" si="1119"/>
        <v>#N/A</v>
      </c>
      <c r="W7915">
        <f t="shared" si="1120"/>
        <v>0</v>
      </c>
    </row>
    <row r="7916" spans="1:23" x14ac:dyDescent="0.25">
      <c r="A7916">
        <f t="shared" si="1113"/>
        <v>325</v>
      </c>
      <c r="B7916">
        <f t="shared" si="1114"/>
        <v>11</v>
      </c>
      <c r="C7916" s="1">
        <f t="shared" si="1121"/>
        <v>41969.374999980828</v>
      </c>
      <c r="D7916" s="7">
        <v>0</v>
      </c>
      <c r="E7916" s="7"/>
      <c r="G7916">
        <v>71.510000000000005</v>
      </c>
      <c r="H7916" s="12">
        <v>486.01332951250726</v>
      </c>
      <c r="I7916" s="13">
        <f>$D$2*tarifas!$D$12/24</f>
        <v>1.4541666666666666</v>
      </c>
      <c r="J7916" s="13" t="e">
        <f>VLOOKUP(E7916&amp;" "&amp;F7916,tarifas!$A$13:$D$20,4,FALSE)*H7916</f>
        <v>#N/A</v>
      </c>
      <c r="K7916" s="13">
        <f>IF(F7916="COD1",tarifas!$D$11*(SUMIFS($H$11:$H$8770,$F$11:$F$8770,"=COD1",$B$11:$B$8770,"="&amp;B7916)/COUNTIFS($F$11:$F$8770,"=COD1",$B$11:$B$8770,"="&amp;B7916))/COUNTIFS($A$11:$A$8770,"="&amp;A7916,$F$11:$F$8770,"=COD1"),0)</f>
        <v>0</v>
      </c>
      <c r="L7916" s="13" t="e">
        <f>(VLOOKUP(F7916,tarifas!$C$7:$D$10,2,FALSE)+tarifas!$D$21)*datos!H7916</f>
        <v>#N/A</v>
      </c>
      <c r="M7916">
        <v>50.081249999999997</v>
      </c>
      <c r="N7916" s="13" t="e">
        <f t="shared" si="1115"/>
        <v>#N/A</v>
      </c>
      <c r="O7916">
        <f t="shared" si="1116"/>
        <v>50.081249999999997</v>
      </c>
      <c r="P7916" s="12">
        <f t="shared" si="1117"/>
        <v>435.93207951250724</v>
      </c>
      <c r="Q7916">
        <f t="shared" si="1118"/>
        <v>0</v>
      </c>
      <c r="R7916">
        <f>$D$2*tarifas!$D$12/24</f>
        <v>1.4541666666666666</v>
      </c>
      <c r="S7916" t="e">
        <f>VLOOKUP(E7916&amp;" "&amp;F7916,tarifas!$A$13:$D$20,4,FALSE)*P7916</f>
        <v>#N/A</v>
      </c>
      <c r="T7916">
        <f>IF(F7916="COD1",tarifas!$D$11*(SUMIFS($P$11:$P$8770,$F$11:$F$8770,"=COD1",$B$11:$B$8770,"="&amp;B7916)/COUNTIFS($F$11:$F$8770,"=COD1",$B$11:$B$8770,"="&amp;B7916))/COUNTIFS($A$11:$A$8770,"="&amp;A7916,$F$11:$F$8770,"=COD1"),0)</f>
        <v>0</v>
      </c>
      <c r="U7916" t="e">
        <f>(VLOOKUP(F7916,tarifas!$C$7:$D$10,2,FALSE)+tarifas!$D$21)*datos!P7916</f>
        <v>#N/A</v>
      </c>
      <c r="V7916" t="e">
        <f t="shared" si="1119"/>
        <v>#N/A</v>
      </c>
      <c r="W7916">
        <f t="shared" si="1120"/>
        <v>0</v>
      </c>
    </row>
    <row r="7917" spans="1:23" x14ac:dyDescent="0.25">
      <c r="A7917">
        <f t="shared" si="1113"/>
        <v>325</v>
      </c>
      <c r="B7917">
        <f t="shared" si="1114"/>
        <v>11</v>
      </c>
      <c r="C7917" s="1">
        <f t="shared" si="1121"/>
        <v>41969.416666647492</v>
      </c>
      <c r="D7917" s="7">
        <v>712.19696969696975</v>
      </c>
      <c r="E7917" s="7"/>
      <c r="G7917">
        <v>70.27</v>
      </c>
      <c r="H7917" s="12">
        <v>600.69192475015916</v>
      </c>
      <c r="I7917" s="13">
        <f>$D$2*tarifas!$D$12/24</f>
        <v>1.4541666666666666</v>
      </c>
      <c r="J7917" s="13" t="e">
        <f>VLOOKUP(E7917&amp;" "&amp;F7917,tarifas!$A$13:$D$20,4,FALSE)*H7917</f>
        <v>#N/A</v>
      </c>
      <c r="K7917" s="13">
        <f>IF(F7917="COD1",tarifas!$D$11*(SUMIFS($H$11:$H$8770,$F$11:$F$8770,"=COD1",$B$11:$B$8770,"="&amp;B7917)/COUNTIFS($F$11:$F$8770,"=COD1",$B$11:$B$8770,"="&amp;B7917))/COUNTIFS($A$11:$A$8770,"="&amp;A7917,$F$11:$F$8770,"=COD1"),0)</f>
        <v>0</v>
      </c>
      <c r="L7917" s="13" t="e">
        <f>(VLOOKUP(F7917,tarifas!$C$7:$D$10,2,FALSE)+tarifas!$D$21)*datos!H7917</f>
        <v>#N/A</v>
      </c>
      <c r="M7917">
        <v>110.83591</v>
      </c>
      <c r="N7917" s="13" t="e">
        <f t="shared" si="1115"/>
        <v>#N/A</v>
      </c>
      <c r="O7917">
        <f t="shared" si="1116"/>
        <v>110.83591</v>
      </c>
      <c r="P7917" s="12">
        <f t="shared" si="1117"/>
        <v>489.85601475015915</v>
      </c>
      <c r="Q7917">
        <f t="shared" si="1118"/>
        <v>0</v>
      </c>
      <c r="R7917">
        <f>$D$2*tarifas!$D$12/24</f>
        <v>1.4541666666666666</v>
      </c>
      <c r="S7917" t="e">
        <f>VLOOKUP(E7917&amp;" "&amp;F7917,tarifas!$A$13:$D$20,4,FALSE)*P7917</f>
        <v>#N/A</v>
      </c>
      <c r="T7917">
        <f>IF(F7917="COD1",tarifas!$D$11*(SUMIFS($P$11:$P$8770,$F$11:$F$8770,"=COD1",$B$11:$B$8770,"="&amp;B7917)/COUNTIFS($F$11:$F$8770,"=COD1",$B$11:$B$8770,"="&amp;B7917))/COUNTIFS($A$11:$A$8770,"="&amp;A7917,$F$11:$F$8770,"=COD1"),0)</f>
        <v>0</v>
      </c>
      <c r="U7917" t="e">
        <f>(VLOOKUP(F7917,tarifas!$C$7:$D$10,2,FALSE)+tarifas!$D$21)*datos!P7917</f>
        <v>#N/A</v>
      </c>
      <c r="V7917" t="e">
        <f t="shared" si="1119"/>
        <v>#N/A</v>
      </c>
      <c r="W7917">
        <f t="shared" si="1120"/>
        <v>0</v>
      </c>
    </row>
    <row r="7918" spans="1:23" x14ac:dyDescent="0.25">
      <c r="A7918">
        <f t="shared" si="1113"/>
        <v>325</v>
      </c>
      <c r="B7918">
        <f t="shared" si="1114"/>
        <v>11</v>
      </c>
      <c r="C7918" s="1">
        <f t="shared" si="1121"/>
        <v>41969.458333314156</v>
      </c>
      <c r="D7918" s="7">
        <v>376.06060606060606</v>
      </c>
      <c r="E7918" s="7"/>
      <c r="G7918">
        <v>70</v>
      </c>
      <c r="H7918" s="12">
        <v>691.40064225647325</v>
      </c>
      <c r="I7918" s="13">
        <f>$D$2*tarifas!$D$12/24</f>
        <v>1.4541666666666666</v>
      </c>
      <c r="J7918" s="13" t="e">
        <f>VLOOKUP(E7918&amp;" "&amp;F7918,tarifas!$A$13:$D$20,4,FALSE)*H7918</f>
        <v>#N/A</v>
      </c>
      <c r="K7918" s="13">
        <f>IF(F7918="COD1",tarifas!$D$11*(SUMIFS($H$11:$H$8770,$F$11:$F$8770,"=COD1",$B$11:$B$8770,"="&amp;B7918)/COUNTIFS($F$11:$F$8770,"=COD1",$B$11:$B$8770,"="&amp;B7918))/COUNTIFS($A$11:$A$8770,"="&amp;A7918,$F$11:$F$8770,"=COD1"),0)</f>
        <v>0</v>
      </c>
      <c r="L7918" s="13" t="e">
        <f>(VLOOKUP(F7918,tarifas!$C$7:$D$10,2,FALSE)+tarifas!$D$21)*datos!H7918</f>
        <v>#N/A</v>
      </c>
      <c r="M7918">
        <v>438.81621999999999</v>
      </c>
      <c r="N7918" s="13" t="e">
        <f t="shared" si="1115"/>
        <v>#N/A</v>
      </c>
      <c r="O7918">
        <f t="shared" si="1116"/>
        <v>438.81621999999999</v>
      </c>
      <c r="P7918" s="12">
        <f t="shared" si="1117"/>
        <v>252.58442225647326</v>
      </c>
      <c r="Q7918">
        <f t="shared" si="1118"/>
        <v>0</v>
      </c>
      <c r="R7918">
        <f>$D$2*tarifas!$D$12/24</f>
        <v>1.4541666666666666</v>
      </c>
      <c r="S7918" t="e">
        <f>VLOOKUP(E7918&amp;" "&amp;F7918,tarifas!$A$13:$D$20,4,FALSE)*P7918</f>
        <v>#N/A</v>
      </c>
      <c r="T7918">
        <f>IF(F7918="COD1",tarifas!$D$11*(SUMIFS($P$11:$P$8770,$F$11:$F$8770,"=COD1",$B$11:$B$8770,"="&amp;B7918)/COUNTIFS($F$11:$F$8770,"=COD1",$B$11:$B$8770,"="&amp;B7918))/COUNTIFS($A$11:$A$8770,"="&amp;A7918,$F$11:$F$8770,"=COD1"),0)</f>
        <v>0</v>
      </c>
      <c r="U7918" t="e">
        <f>(VLOOKUP(F7918,tarifas!$C$7:$D$10,2,FALSE)+tarifas!$D$21)*datos!P7918</f>
        <v>#N/A</v>
      </c>
      <c r="V7918" t="e">
        <f t="shared" si="1119"/>
        <v>#N/A</v>
      </c>
      <c r="W7918">
        <f t="shared" si="1120"/>
        <v>0</v>
      </c>
    </row>
    <row r="7919" spans="1:23" x14ac:dyDescent="0.25">
      <c r="A7919">
        <f t="shared" si="1113"/>
        <v>325</v>
      </c>
      <c r="B7919">
        <f t="shared" si="1114"/>
        <v>11</v>
      </c>
      <c r="C7919" s="1">
        <f t="shared" si="1121"/>
        <v>41969.499999980821</v>
      </c>
      <c r="D7919" s="7">
        <v>550.43939393939388</v>
      </c>
      <c r="E7919" s="7"/>
      <c r="G7919">
        <v>70</v>
      </c>
      <c r="H7919" s="12">
        <v>546.67450749867839</v>
      </c>
      <c r="I7919" s="13">
        <f>$D$2*tarifas!$D$12/24</f>
        <v>1.4541666666666666</v>
      </c>
      <c r="J7919" s="13" t="e">
        <f>VLOOKUP(E7919&amp;" "&amp;F7919,tarifas!$A$13:$D$20,4,FALSE)*H7919</f>
        <v>#N/A</v>
      </c>
      <c r="K7919" s="13">
        <f>IF(F7919="COD1",tarifas!$D$11*(SUMIFS($H$11:$H$8770,$F$11:$F$8770,"=COD1",$B$11:$B$8770,"="&amp;B7919)/COUNTIFS($F$11:$F$8770,"=COD1",$B$11:$B$8770,"="&amp;B7919))/COUNTIFS($A$11:$A$8770,"="&amp;A7919,$F$11:$F$8770,"=COD1"),0)</f>
        <v>0</v>
      </c>
      <c r="L7919" s="13" t="e">
        <f>(VLOOKUP(F7919,tarifas!$C$7:$D$10,2,FALSE)+tarifas!$D$21)*datos!H7919</f>
        <v>#N/A</v>
      </c>
      <c r="M7919">
        <v>415.65401000000003</v>
      </c>
      <c r="N7919" s="13" t="e">
        <f t="shared" si="1115"/>
        <v>#N/A</v>
      </c>
      <c r="O7919">
        <f t="shared" si="1116"/>
        <v>415.65401000000003</v>
      </c>
      <c r="P7919" s="12">
        <f t="shared" si="1117"/>
        <v>131.02049749867837</v>
      </c>
      <c r="Q7919">
        <f t="shared" si="1118"/>
        <v>0</v>
      </c>
      <c r="R7919">
        <f>$D$2*tarifas!$D$12/24</f>
        <v>1.4541666666666666</v>
      </c>
      <c r="S7919" t="e">
        <f>VLOOKUP(E7919&amp;" "&amp;F7919,tarifas!$A$13:$D$20,4,FALSE)*P7919</f>
        <v>#N/A</v>
      </c>
      <c r="T7919">
        <f>IF(F7919="COD1",tarifas!$D$11*(SUMIFS($P$11:$P$8770,$F$11:$F$8770,"=COD1",$B$11:$B$8770,"="&amp;B7919)/COUNTIFS($F$11:$F$8770,"=COD1",$B$11:$B$8770,"="&amp;B7919))/COUNTIFS($A$11:$A$8770,"="&amp;A7919,$F$11:$F$8770,"=COD1"),0)</f>
        <v>0</v>
      </c>
      <c r="U7919" t="e">
        <f>(VLOOKUP(F7919,tarifas!$C$7:$D$10,2,FALSE)+tarifas!$D$21)*datos!P7919</f>
        <v>#N/A</v>
      </c>
      <c r="V7919" t="e">
        <f t="shared" si="1119"/>
        <v>#N/A</v>
      </c>
      <c r="W7919">
        <f t="shared" si="1120"/>
        <v>0</v>
      </c>
    </row>
    <row r="7920" spans="1:23" x14ac:dyDescent="0.25">
      <c r="A7920">
        <f t="shared" si="1113"/>
        <v>325</v>
      </c>
      <c r="B7920">
        <f t="shared" si="1114"/>
        <v>11</v>
      </c>
      <c r="C7920" s="1">
        <f t="shared" si="1121"/>
        <v>41969.541666647485</v>
      </c>
      <c r="D7920" s="7">
        <v>414.95454545454544</v>
      </c>
      <c r="E7920" s="7"/>
      <c r="G7920">
        <v>68.209999999999994</v>
      </c>
      <c r="H7920" s="12">
        <v>466.55856718883422</v>
      </c>
      <c r="I7920" s="13">
        <f>$D$2*tarifas!$D$12/24</f>
        <v>1.4541666666666666</v>
      </c>
      <c r="J7920" s="13" t="e">
        <f>VLOOKUP(E7920&amp;" "&amp;F7920,tarifas!$A$13:$D$20,4,FALSE)*H7920</f>
        <v>#N/A</v>
      </c>
      <c r="K7920" s="13">
        <f>IF(F7920="COD1",tarifas!$D$11*(SUMIFS($H$11:$H$8770,$F$11:$F$8770,"=COD1",$B$11:$B$8770,"="&amp;B7920)/COUNTIFS($F$11:$F$8770,"=COD1",$B$11:$B$8770,"="&amp;B7920))/COUNTIFS($A$11:$A$8770,"="&amp;A7920,$F$11:$F$8770,"=COD1"),0)</f>
        <v>0</v>
      </c>
      <c r="L7920" s="13" t="e">
        <f>(VLOOKUP(F7920,tarifas!$C$7:$D$10,2,FALSE)+tarifas!$D$21)*datos!H7920</f>
        <v>#N/A</v>
      </c>
      <c r="M7920">
        <v>241.26170999999999</v>
      </c>
      <c r="N7920" s="13" t="e">
        <f t="shared" si="1115"/>
        <v>#N/A</v>
      </c>
      <c r="O7920">
        <f t="shared" si="1116"/>
        <v>241.26170999999999</v>
      </c>
      <c r="P7920" s="12">
        <f t="shared" si="1117"/>
        <v>225.29685718883422</v>
      </c>
      <c r="Q7920">
        <f t="shared" si="1118"/>
        <v>0</v>
      </c>
      <c r="R7920">
        <f>$D$2*tarifas!$D$12/24</f>
        <v>1.4541666666666666</v>
      </c>
      <c r="S7920" t="e">
        <f>VLOOKUP(E7920&amp;" "&amp;F7920,tarifas!$A$13:$D$20,4,FALSE)*P7920</f>
        <v>#N/A</v>
      </c>
      <c r="T7920">
        <f>IF(F7920="COD1",tarifas!$D$11*(SUMIFS($P$11:$P$8770,$F$11:$F$8770,"=COD1",$B$11:$B$8770,"="&amp;B7920)/COUNTIFS($F$11:$F$8770,"=COD1",$B$11:$B$8770,"="&amp;B7920))/COUNTIFS($A$11:$A$8770,"="&amp;A7920,$F$11:$F$8770,"=COD1"),0)</f>
        <v>0</v>
      </c>
      <c r="U7920" t="e">
        <f>(VLOOKUP(F7920,tarifas!$C$7:$D$10,2,FALSE)+tarifas!$D$21)*datos!P7920</f>
        <v>#N/A</v>
      </c>
      <c r="V7920" t="e">
        <f t="shared" si="1119"/>
        <v>#N/A</v>
      </c>
      <c r="W7920">
        <f t="shared" si="1120"/>
        <v>0</v>
      </c>
    </row>
    <row r="7921" spans="1:23" x14ac:dyDescent="0.25">
      <c r="A7921">
        <f t="shared" si="1113"/>
        <v>325</v>
      </c>
      <c r="B7921">
        <f t="shared" si="1114"/>
        <v>11</v>
      </c>
      <c r="C7921" s="1">
        <f t="shared" si="1121"/>
        <v>41969.583333314149</v>
      </c>
      <c r="D7921" s="7">
        <v>317.07575757575762</v>
      </c>
      <c r="E7921" s="7"/>
      <c r="G7921">
        <v>66.67</v>
      </c>
      <c r="H7921" s="12">
        <v>613.77633747171524</v>
      </c>
      <c r="I7921" s="13">
        <f>$D$2*tarifas!$D$12/24</f>
        <v>1.4541666666666666</v>
      </c>
      <c r="J7921" s="13" t="e">
        <f>VLOOKUP(E7921&amp;" "&amp;F7921,tarifas!$A$13:$D$20,4,FALSE)*H7921</f>
        <v>#N/A</v>
      </c>
      <c r="K7921" s="13">
        <f>IF(F7921="COD1",tarifas!$D$11*(SUMIFS($H$11:$H$8770,$F$11:$F$8770,"=COD1",$B$11:$B$8770,"="&amp;B7921)/COUNTIFS($F$11:$F$8770,"=COD1",$B$11:$B$8770,"="&amp;B7921))/COUNTIFS($A$11:$A$8770,"="&amp;A7921,$F$11:$F$8770,"=COD1"),0)</f>
        <v>0</v>
      </c>
      <c r="L7921" s="13" t="e">
        <f>(VLOOKUP(F7921,tarifas!$C$7:$D$10,2,FALSE)+tarifas!$D$21)*datos!H7921</f>
        <v>#N/A</v>
      </c>
      <c r="M7921">
        <v>310.04591999999997</v>
      </c>
      <c r="N7921" s="13" t="e">
        <f t="shared" si="1115"/>
        <v>#N/A</v>
      </c>
      <c r="O7921">
        <f t="shared" si="1116"/>
        <v>310.04591999999997</v>
      </c>
      <c r="P7921" s="12">
        <f t="shared" si="1117"/>
        <v>303.73041747171527</v>
      </c>
      <c r="Q7921">
        <f t="shared" si="1118"/>
        <v>0</v>
      </c>
      <c r="R7921">
        <f>$D$2*tarifas!$D$12/24</f>
        <v>1.4541666666666666</v>
      </c>
      <c r="S7921" t="e">
        <f>VLOOKUP(E7921&amp;" "&amp;F7921,tarifas!$A$13:$D$20,4,FALSE)*P7921</f>
        <v>#N/A</v>
      </c>
      <c r="T7921">
        <f>IF(F7921="COD1",tarifas!$D$11*(SUMIFS($P$11:$P$8770,$F$11:$F$8770,"=COD1",$B$11:$B$8770,"="&amp;B7921)/COUNTIFS($F$11:$F$8770,"=COD1",$B$11:$B$8770,"="&amp;B7921))/COUNTIFS($A$11:$A$8770,"="&amp;A7921,$F$11:$F$8770,"=COD1"),0)</f>
        <v>0</v>
      </c>
      <c r="U7921" t="e">
        <f>(VLOOKUP(F7921,tarifas!$C$7:$D$10,2,FALSE)+tarifas!$D$21)*datos!P7921</f>
        <v>#N/A</v>
      </c>
      <c r="V7921" t="e">
        <f t="shared" si="1119"/>
        <v>#N/A</v>
      </c>
      <c r="W7921">
        <f t="shared" si="1120"/>
        <v>0</v>
      </c>
    </row>
    <row r="7922" spans="1:23" x14ac:dyDescent="0.25">
      <c r="A7922">
        <f t="shared" si="1113"/>
        <v>325</v>
      </c>
      <c r="B7922">
        <f t="shared" si="1114"/>
        <v>11</v>
      </c>
      <c r="C7922" s="1">
        <f t="shared" si="1121"/>
        <v>41969.624999980813</v>
      </c>
      <c r="D7922" s="7">
        <v>229.5</v>
      </c>
      <c r="E7922" s="7"/>
      <c r="G7922">
        <v>65.73</v>
      </c>
      <c r="H7922" s="12">
        <v>653.94279642078766</v>
      </c>
      <c r="I7922" s="13">
        <f>$D$2*tarifas!$D$12/24</f>
        <v>1.4541666666666666</v>
      </c>
      <c r="J7922" s="13" t="e">
        <f>VLOOKUP(E7922&amp;" "&amp;F7922,tarifas!$A$13:$D$20,4,FALSE)*H7922</f>
        <v>#N/A</v>
      </c>
      <c r="K7922" s="13">
        <f>IF(F7922="COD1",tarifas!$D$11*(SUMIFS($H$11:$H$8770,$F$11:$F$8770,"=COD1",$B$11:$B$8770,"="&amp;B7922)/COUNTIFS($F$11:$F$8770,"=COD1",$B$11:$B$8770,"="&amp;B7922))/COUNTIFS($A$11:$A$8770,"="&amp;A7922,$F$11:$F$8770,"=COD1"),0)</f>
        <v>0</v>
      </c>
      <c r="L7922" s="13" t="e">
        <f>(VLOOKUP(F7922,tarifas!$C$7:$D$10,2,FALSE)+tarifas!$D$21)*datos!H7922</f>
        <v>#N/A</v>
      </c>
      <c r="M7922">
        <v>47.257820000000002</v>
      </c>
      <c r="N7922" s="13" t="e">
        <f t="shared" si="1115"/>
        <v>#N/A</v>
      </c>
      <c r="O7922">
        <f t="shared" si="1116"/>
        <v>47.257820000000002</v>
      </c>
      <c r="P7922" s="12">
        <f t="shared" si="1117"/>
        <v>606.68497642078762</v>
      </c>
      <c r="Q7922">
        <f t="shared" si="1118"/>
        <v>0</v>
      </c>
      <c r="R7922">
        <f>$D$2*tarifas!$D$12/24</f>
        <v>1.4541666666666666</v>
      </c>
      <c r="S7922" t="e">
        <f>VLOOKUP(E7922&amp;" "&amp;F7922,tarifas!$A$13:$D$20,4,FALSE)*P7922</f>
        <v>#N/A</v>
      </c>
      <c r="T7922">
        <f>IF(F7922="COD1",tarifas!$D$11*(SUMIFS($P$11:$P$8770,$F$11:$F$8770,"=COD1",$B$11:$B$8770,"="&amp;B7922)/COUNTIFS($F$11:$F$8770,"=COD1",$B$11:$B$8770,"="&amp;B7922))/COUNTIFS($A$11:$A$8770,"="&amp;A7922,$F$11:$F$8770,"=COD1"),0)</f>
        <v>0</v>
      </c>
      <c r="U7922" t="e">
        <f>(VLOOKUP(F7922,tarifas!$C$7:$D$10,2,FALSE)+tarifas!$D$21)*datos!P7922</f>
        <v>#N/A</v>
      </c>
      <c r="V7922" t="e">
        <f t="shared" si="1119"/>
        <v>#N/A</v>
      </c>
      <c r="W7922">
        <f t="shared" si="1120"/>
        <v>0</v>
      </c>
    </row>
    <row r="7923" spans="1:23" x14ac:dyDescent="0.25">
      <c r="A7923">
        <f t="shared" si="1113"/>
        <v>325</v>
      </c>
      <c r="B7923">
        <f t="shared" si="1114"/>
        <v>11</v>
      </c>
      <c r="C7923" s="1">
        <f t="shared" si="1121"/>
        <v>41969.666666647478</v>
      </c>
      <c r="D7923" s="7">
        <v>58.727272727272727</v>
      </c>
      <c r="E7923" s="7"/>
      <c r="G7923">
        <v>65.69</v>
      </c>
      <c r="H7923" s="12">
        <v>702.03775291846796</v>
      </c>
      <c r="I7923" s="13">
        <f>$D$2*tarifas!$D$12/24</f>
        <v>1.4541666666666666</v>
      </c>
      <c r="J7923" s="13" t="e">
        <f>VLOOKUP(E7923&amp;" "&amp;F7923,tarifas!$A$13:$D$20,4,FALSE)*H7923</f>
        <v>#N/A</v>
      </c>
      <c r="K7923" s="13">
        <f>IF(F7923="COD1",tarifas!$D$11*(SUMIFS($H$11:$H$8770,$F$11:$F$8770,"=COD1",$B$11:$B$8770,"="&amp;B7923)/COUNTIFS($F$11:$F$8770,"=COD1",$B$11:$B$8770,"="&amp;B7923))/COUNTIFS($A$11:$A$8770,"="&amp;A7923,$F$11:$F$8770,"=COD1"),0)</f>
        <v>0</v>
      </c>
      <c r="L7923" s="13" t="e">
        <f>(VLOOKUP(F7923,tarifas!$C$7:$D$10,2,FALSE)+tarifas!$D$21)*datos!H7923</f>
        <v>#N/A</v>
      </c>
      <c r="M7923">
        <v>0</v>
      </c>
      <c r="N7923" s="13" t="e">
        <f t="shared" si="1115"/>
        <v>#N/A</v>
      </c>
      <c r="O7923">
        <f t="shared" si="1116"/>
        <v>0</v>
      </c>
      <c r="P7923" s="12">
        <f t="shared" si="1117"/>
        <v>702.03775291846796</v>
      </c>
      <c r="Q7923">
        <f t="shared" si="1118"/>
        <v>0</v>
      </c>
      <c r="R7923">
        <f>$D$2*tarifas!$D$12/24</f>
        <v>1.4541666666666666</v>
      </c>
      <c r="S7923" t="e">
        <f>VLOOKUP(E7923&amp;" "&amp;F7923,tarifas!$A$13:$D$20,4,FALSE)*P7923</f>
        <v>#N/A</v>
      </c>
      <c r="T7923">
        <f>IF(F7923="COD1",tarifas!$D$11*(SUMIFS($P$11:$P$8770,$F$11:$F$8770,"=COD1",$B$11:$B$8770,"="&amp;B7923)/COUNTIFS($F$11:$F$8770,"=COD1",$B$11:$B$8770,"="&amp;B7923))/COUNTIFS($A$11:$A$8770,"="&amp;A7923,$F$11:$F$8770,"=COD1"),0)</f>
        <v>0</v>
      </c>
      <c r="U7923" t="e">
        <f>(VLOOKUP(F7923,tarifas!$C$7:$D$10,2,FALSE)+tarifas!$D$21)*datos!P7923</f>
        <v>#N/A</v>
      </c>
      <c r="V7923" t="e">
        <f t="shared" si="1119"/>
        <v>#N/A</v>
      </c>
      <c r="W7923">
        <f t="shared" si="1120"/>
        <v>0</v>
      </c>
    </row>
    <row r="7924" spans="1:23" x14ac:dyDescent="0.25">
      <c r="A7924">
        <f t="shared" si="1113"/>
        <v>325</v>
      </c>
      <c r="B7924">
        <f t="shared" si="1114"/>
        <v>11</v>
      </c>
      <c r="C7924" s="1">
        <f t="shared" si="1121"/>
        <v>41969.708333314142</v>
      </c>
      <c r="D7924" s="7">
        <v>0</v>
      </c>
      <c r="E7924" s="7"/>
      <c r="G7924">
        <v>65.73</v>
      </c>
      <c r="H7924" s="12">
        <v>592.34119172996475</v>
      </c>
      <c r="I7924" s="13">
        <f>$D$2*tarifas!$D$12/24</f>
        <v>1.4541666666666666</v>
      </c>
      <c r="J7924" s="13" t="e">
        <f>VLOOKUP(E7924&amp;" "&amp;F7924,tarifas!$A$13:$D$20,4,FALSE)*H7924</f>
        <v>#N/A</v>
      </c>
      <c r="K7924" s="13">
        <f>IF(F7924="COD1",tarifas!$D$11*(SUMIFS($H$11:$H$8770,$F$11:$F$8770,"=COD1",$B$11:$B$8770,"="&amp;B7924)/COUNTIFS($F$11:$F$8770,"=COD1",$B$11:$B$8770,"="&amp;B7924))/COUNTIFS($A$11:$A$8770,"="&amp;A7924,$F$11:$F$8770,"=COD1"),0)</f>
        <v>0</v>
      </c>
      <c r="L7924" s="13" t="e">
        <f>(VLOOKUP(F7924,tarifas!$C$7:$D$10,2,FALSE)+tarifas!$D$21)*datos!H7924</f>
        <v>#N/A</v>
      </c>
      <c r="M7924">
        <v>0</v>
      </c>
      <c r="N7924" s="13" t="e">
        <f t="shared" si="1115"/>
        <v>#N/A</v>
      </c>
      <c r="O7924">
        <f t="shared" si="1116"/>
        <v>0</v>
      </c>
      <c r="P7924" s="12">
        <f t="shared" si="1117"/>
        <v>592.34119172996475</v>
      </c>
      <c r="Q7924">
        <f t="shared" si="1118"/>
        <v>0</v>
      </c>
      <c r="R7924">
        <f>$D$2*tarifas!$D$12/24</f>
        <v>1.4541666666666666</v>
      </c>
      <c r="S7924" t="e">
        <f>VLOOKUP(E7924&amp;" "&amp;F7924,tarifas!$A$13:$D$20,4,FALSE)*P7924</f>
        <v>#N/A</v>
      </c>
      <c r="T7924">
        <f>IF(F7924="COD1",tarifas!$D$11*(SUMIFS($P$11:$P$8770,$F$11:$F$8770,"=COD1",$B$11:$B$8770,"="&amp;B7924)/COUNTIFS($F$11:$F$8770,"=COD1",$B$11:$B$8770,"="&amp;B7924))/COUNTIFS($A$11:$A$8770,"="&amp;A7924,$F$11:$F$8770,"=COD1"),0)</f>
        <v>0</v>
      </c>
      <c r="U7924" t="e">
        <f>(VLOOKUP(F7924,tarifas!$C$7:$D$10,2,FALSE)+tarifas!$D$21)*datos!P7924</f>
        <v>#N/A</v>
      </c>
      <c r="V7924" t="e">
        <f t="shared" si="1119"/>
        <v>#N/A</v>
      </c>
      <c r="W7924">
        <f t="shared" si="1120"/>
        <v>0</v>
      </c>
    </row>
    <row r="7925" spans="1:23" x14ac:dyDescent="0.25">
      <c r="A7925">
        <f t="shared" si="1113"/>
        <v>325</v>
      </c>
      <c r="B7925">
        <f t="shared" si="1114"/>
        <v>11</v>
      </c>
      <c r="C7925" s="1">
        <f t="shared" si="1121"/>
        <v>41969.749999980806</v>
      </c>
      <c r="D7925" s="7">
        <v>0</v>
      </c>
      <c r="E7925" s="7"/>
      <c r="G7925">
        <v>66.19</v>
      </c>
      <c r="H7925" s="12">
        <v>468.80805737344576</v>
      </c>
      <c r="I7925" s="13">
        <f>$D$2*tarifas!$D$12/24</f>
        <v>1.4541666666666666</v>
      </c>
      <c r="J7925" s="13" t="e">
        <f>VLOOKUP(E7925&amp;" "&amp;F7925,tarifas!$A$13:$D$20,4,FALSE)*H7925</f>
        <v>#N/A</v>
      </c>
      <c r="K7925" s="13">
        <f>IF(F7925="COD1",tarifas!$D$11*(SUMIFS($H$11:$H$8770,$F$11:$F$8770,"=COD1",$B$11:$B$8770,"="&amp;B7925)/COUNTIFS($F$11:$F$8770,"=COD1",$B$11:$B$8770,"="&amp;B7925))/COUNTIFS($A$11:$A$8770,"="&amp;A7925,$F$11:$F$8770,"=COD1"),0)</f>
        <v>0</v>
      </c>
      <c r="L7925" s="13" t="e">
        <f>(VLOOKUP(F7925,tarifas!$C$7:$D$10,2,FALSE)+tarifas!$D$21)*datos!H7925</f>
        <v>#N/A</v>
      </c>
      <c r="M7925">
        <v>0</v>
      </c>
      <c r="N7925" s="13" t="e">
        <f t="shared" si="1115"/>
        <v>#N/A</v>
      </c>
      <c r="O7925">
        <f t="shared" si="1116"/>
        <v>0</v>
      </c>
      <c r="P7925" s="12">
        <f t="shared" si="1117"/>
        <v>468.80805737344576</v>
      </c>
      <c r="Q7925">
        <f t="shared" si="1118"/>
        <v>0</v>
      </c>
      <c r="R7925">
        <f>$D$2*tarifas!$D$12/24</f>
        <v>1.4541666666666666</v>
      </c>
      <c r="S7925" t="e">
        <f>VLOOKUP(E7925&amp;" "&amp;F7925,tarifas!$A$13:$D$20,4,FALSE)*P7925</f>
        <v>#N/A</v>
      </c>
      <c r="T7925">
        <f>IF(F7925="COD1",tarifas!$D$11*(SUMIFS($P$11:$P$8770,$F$11:$F$8770,"=COD1",$B$11:$B$8770,"="&amp;B7925)/COUNTIFS($F$11:$F$8770,"=COD1",$B$11:$B$8770,"="&amp;B7925))/COUNTIFS($A$11:$A$8770,"="&amp;A7925,$F$11:$F$8770,"=COD1"),0)</f>
        <v>0</v>
      </c>
      <c r="U7925" t="e">
        <f>(VLOOKUP(F7925,tarifas!$C$7:$D$10,2,FALSE)+tarifas!$D$21)*datos!P7925</f>
        <v>#N/A</v>
      </c>
      <c r="V7925" t="e">
        <f t="shared" si="1119"/>
        <v>#N/A</v>
      </c>
      <c r="W7925">
        <f t="shared" si="1120"/>
        <v>0</v>
      </c>
    </row>
    <row r="7926" spans="1:23" x14ac:dyDescent="0.25">
      <c r="A7926">
        <f t="shared" si="1113"/>
        <v>325</v>
      </c>
      <c r="B7926">
        <f t="shared" si="1114"/>
        <v>11</v>
      </c>
      <c r="C7926" s="1">
        <f t="shared" si="1121"/>
        <v>41969.79166664747</v>
      </c>
      <c r="D7926" s="7">
        <v>0</v>
      </c>
      <c r="E7926" s="7"/>
      <c r="G7926">
        <v>68.099999999999994</v>
      </c>
      <c r="H7926" s="12">
        <v>352.39960941700576</v>
      </c>
      <c r="I7926" s="13">
        <f>$D$2*tarifas!$D$12/24</f>
        <v>1.4541666666666666</v>
      </c>
      <c r="J7926" s="13" t="e">
        <f>VLOOKUP(E7926&amp;" "&amp;F7926,tarifas!$A$13:$D$20,4,FALSE)*H7926</f>
        <v>#N/A</v>
      </c>
      <c r="K7926" s="13">
        <f>IF(F7926="COD1",tarifas!$D$11*(SUMIFS($H$11:$H$8770,$F$11:$F$8770,"=COD1",$B$11:$B$8770,"="&amp;B7926)/COUNTIFS($F$11:$F$8770,"=COD1",$B$11:$B$8770,"="&amp;B7926))/COUNTIFS($A$11:$A$8770,"="&amp;A7926,$F$11:$F$8770,"=COD1"),0)</f>
        <v>0</v>
      </c>
      <c r="L7926" s="13" t="e">
        <f>(VLOOKUP(F7926,tarifas!$C$7:$D$10,2,FALSE)+tarifas!$D$21)*datos!H7926</f>
        <v>#N/A</v>
      </c>
      <c r="M7926">
        <v>0</v>
      </c>
      <c r="N7926" s="13" t="e">
        <f t="shared" si="1115"/>
        <v>#N/A</v>
      </c>
      <c r="O7926">
        <f t="shared" si="1116"/>
        <v>0</v>
      </c>
      <c r="P7926" s="12">
        <f t="shared" si="1117"/>
        <v>352.39960941700576</v>
      </c>
      <c r="Q7926">
        <f t="shared" si="1118"/>
        <v>0</v>
      </c>
      <c r="R7926">
        <f>$D$2*tarifas!$D$12/24</f>
        <v>1.4541666666666666</v>
      </c>
      <c r="S7926" t="e">
        <f>VLOOKUP(E7926&amp;" "&amp;F7926,tarifas!$A$13:$D$20,4,FALSE)*P7926</f>
        <v>#N/A</v>
      </c>
      <c r="T7926">
        <f>IF(F7926="COD1",tarifas!$D$11*(SUMIFS($P$11:$P$8770,$F$11:$F$8770,"=COD1",$B$11:$B$8770,"="&amp;B7926)/COUNTIFS($F$11:$F$8770,"=COD1",$B$11:$B$8770,"="&amp;B7926))/COUNTIFS($A$11:$A$8770,"="&amp;A7926,$F$11:$F$8770,"=COD1"),0)</f>
        <v>0</v>
      </c>
      <c r="U7926" t="e">
        <f>(VLOOKUP(F7926,tarifas!$C$7:$D$10,2,FALSE)+tarifas!$D$21)*datos!P7926</f>
        <v>#N/A</v>
      </c>
      <c r="V7926" t="e">
        <f t="shared" si="1119"/>
        <v>#N/A</v>
      </c>
      <c r="W7926">
        <f t="shared" si="1120"/>
        <v>0</v>
      </c>
    </row>
    <row r="7927" spans="1:23" x14ac:dyDescent="0.25">
      <c r="A7927">
        <f t="shared" si="1113"/>
        <v>325</v>
      </c>
      <c r="B7927">
        <f t="shared" si="1114"/>
        <v>11</v>
      </c>
      <c r="C7927" s="1">
        <f t="shared" si="1121"/>
        <v>41969.833333314135</v>
      </c>
      <c r="D7927" s="7">
        <v>0</v>
      </c>
      <c r="E7927" s="7"/>
      <c r="G7927">
        <v>67.69</v>
      </c>
      <c r="H7927" s="12">
        <v>278.68300468397683</v>
      </c>
      <c r="I7927" s="13">
        <f>$D$2*tarifas!$D$12/24</f>
        <v>1.4541666666666666</v>
      </c>
      <c r="J7927" s="13" t="e">
        <f>VLOOKUP(E7927&amp;" "&amp;F7927,tarifas!$A$13:$D$20,4,FALSE)*H7927</f>
        <v>#N/A</v>
      </c>
      <c r="K7927" s="13">
        <f>IF(F7927="COD1",tarifas!$D$11*(SUMIFS($H$11:$H$8770,$F$11:$F$8770,"=COD1",$B$11:$B$8770,"="&amp;B7927)/COUNTIFS($F$11:$F$8770,"=COD1",$B$11:$B$8770,"="&amp;B7927))/COUNTIFS($A$11:$A$8770,"="&amp;A7927,$F$11:$F$8770,"=COD1"),0)</f>
        <v>0</v>
      </c>
      <c r="L7927" s="13" t="e">
        <f>(VLOOKUP(F7927,tarifas!$C$7:$D$10,2,FALSE)+tarifas!$D$21)*datos!H7927</f>
        <v>#N/A</v>
      </c>
      <c r="M7927">
        <v>0</v>
      </c>
      <c r="N7927" s="13" t="e">
        <f t="shared" si="1115"/>
        <v>#N/A</v>
      </c>
      <c r="O7927">
        <f t="shared" si="1116"/>
        <v>0</v>
      </c>
      <c r="P7927" s="12">
        <f t="shared" si="1117"/>
        <v>278.68300468397683</v>
      </c>
      <c r="Q7927">
        <f t="shared" si="1118"/>
        <v>0</v>
      </c>
      <c r="R7927">
        <f>$D$2*tarifas!$D$12/24</f>
        <v>1.4541666666666666</v>
      </c>
      <c r="S7927" t="e">
        <f>VLOOKUP(E7927&amp;" "&amp;F7927,tarifas!$A$13:$D$20,4,FALSE)*P7927</f>
        <v>#N/A</v>
      </c>
      <c r="T7927">
        <f>IF(F7927="COD1",tarifas!$D$11*(SUMIFS($P$11:$P$8770,$F$11:$F$8770,"=COD1",$B$11:$B$8770,"="&amp;B7927)/COUNTIFS($F$11:$F$8770,"=COD1",$B$11:$B$8770,"="&amp;B7927))/COUNTIFS($A$11:$A$8770,"="&amp;A7927,$F$11:$F$8770,"=COD1"),0)</f>
        <v>0</v>
      </c>
      <c r="U7927" t="e">
        <f>(VLOOKUP(F7927,tarifas!$C$7:$D$10,2,FALSE)+tarifas!$D$21)*datos!P7927</f>
        <v>#N/A</v>
      </c>
      <c r="V7927" t="e">
        <f t="shared" si="1119"/>
        <v>#N/A</v>
      </c>
      <c r="W7927">
        <f t="shared" si="1120"/>
        <v>0</v>
      </c>
    </row>
    <row r="7928" spans="1:23" x14ac:dyDescent="0.25">
      <c r="A7928">
        <f t="shared" si="1113"/>
        <v>325</v>
      </c>
      <c r="B7928">
        <f t="shared" si="1114"/>
        <v>11</v>
      </c>
      <c r="C7928" s="1">
        <f t="shared" si="1121"/>
        <v>41969.874999980799</v>
      </c>
      <c r="D7928" s="7">
        <v>0</v>
      </c>
      <c r="E7928" s="7"/>
      <c r="G7928">
        <v>65.790000000000006</v>
      </c>
      <c r="H7928" s="12">
        <v>255.48230422621714</v>
      </c>
      <c r="I7928" s="13">
        <f>$D$2*tarifas!$D$12/24</f>
        <v>1.4541666666666666</v>
      </c>
      <c r="J7928" s="13" t="e">
        <f>VLOOKUP(E7928&amp;" "&amp;F7928,tarifas!$A$13:$D$20,4,FALSE)*H7928</f>
        <v>#N/A</v>
      </c>
      <c r="K7928" s="13">
        <f>IF(F7928="COD1",tarifas!$D$11*(SUMIFS($H$11:$H$8770,$F$11:$F$8770,"=COD1",$B$11:$B$8770,"="&amp;B7928)/COUNTIFS($F$11:$F$8770,"=COD1",$B$11:$B$8770,"="&amp;B7928))/COUNTIFS($A$11:$A$8770,"="&amp;A7928,$F$11:$F$8770,"=COD1"),0)</f>
        <v>0</v>
      </c>
      <c r="L7928" s="13" t="e">
        <f>(VLOOKUP(F7928,tarifas!$C$7:$D$10,2,FALSE)+tarifas!$D$21)*datos!H7928</f>
        <v>#N/A</v>
      </c>
      <c r="M7928">
        <v>0</v>
      </c>
      <c r="N7928" s="13" t="e">
        <f t="shared" si="1115"/>
        <v>#N/A</v>
      </c>
      <c r="O7928">
        <f t="shared" si="1116"/>
        <v>0</v>
      </c>
      <c r="P7928" s="12">
        <f t="shared" si="1117"/>
        <v>255.48230422621714</v>
      </c>
      <c r="Q7928">
        <f t="shared" si="1118"/>
        <v>0</v>
      </c>
      <c r="R7928">
        <f>$D$2*tarifas!$D$12/24</f>
        <v>1.4541666666666666</v>
      </c>
      <c r="S7928" t="e">
        <f>VLOOKUP(E7928&amp;" "&amp;F7928,tarifas!$A$13:$D$20,4,FALSE)*P7928</f>
        <v>#N/A</v>
      </c>
      <c r="T7928">
        <f>IF(F7928="COD1",tarifas!$D$11*(SUMIFS($P$11:$P$8770,$F$11:$F$8770,"=COD1",$B$11:$B$8770,"="&amp;B7928)/COUNTIFS($F$11:$F$8770,"=COD1",$B$11:$B$8770,"="&amp;B7928))/COUNTIFS($A$11:$A$8770,"="&amp;A7928,$F$11:$F$8770,"=COD1"),0)</f>
        <v>0</v>
      </c>
      <c r="U7928" t="e">
        <f>(VLOOKUP(F7928,tarifas!$C$7:$D$10,2,FALSE)+tarifas!$D$21)*datos!P7928</f>
        <v>#N/A</v>
      </c>
      <c r="V7928" t="e">
        <f t="shared" si="1119"/>
        <v>#N/A</v>
      </c>
      <c r="W7928">
        <f t="shared" si="1120"/>
        <v>0</v>
      </c>
    </row>
    <row r="7929" spans="1:23" x14ac:dyDescent="0.25">
      <c r="A7929">
        <f t="shared" si="1113"/>
        <v>325</v>
      </c>
      <c r="B7929">
        <f t="shared" si="1114"/>
        <v>11</v>
      </c>
      <c r="C7929" s="1">
        <f t="shared" si="1121"/>
        <v>41969.916666647463</v>
      </c>
      <c r="D7929" s="7">
        <v>0</v>
      </c>
      <c r="E7929" s="7"/>
      <c r="G7929">
        <v>64.290000000000006</v>
      </c>
      <c r="H7929" s="12">
        <v>248.46124131524275</v>
      </c>
      <c r="I7929" s="13">
        <f>$D$2*tarifas!$D$12/24</f>
        <v>1.4541666666666666</v>
      </c>
      <c r="J7929" s="13" t="e">
        <f>VLOOKUP(E7929&amp;" "&amp;F7929,tarifas!$A$13:$D$20,4,FALSE)*H7929</f>
        <v>#N/A</v>
      </c>
      <c r="K7929" s="13">
        <f>IF(F7929="COD1",tarifas!$D$11*(SUMIFS($H$11:$H$8770,$F$11:$F$8770,"=COD1",$B$11:$B$8770,"="&amp;B7929)/COUNTIFS($F$11:$F$8770,"=COD1",$B$11:$B$8770,"="&amp;B7929))/COUNTIFS($A$11:$A$8770,"="&amp;A7929,$F$11:$F$8770,"=COD1"),0)</f>
        <v>0</v>
      </c>
      <c r="L7929" s="13" t="e">
        <f>(VLOOKUP(F7929,tarifas!$C$7:$D$10,2,FALSE)+tarifas!$D$21)*datos!H7929</f>
        <v>#N/A</v>
      </c>
      <c r="M7929">
        <v>0</v>
      </c>
      <c r="N7929" s="13" t="e">
        <f t="shared" si="1115"/>
        <v>#N/A</v>
      </c>
      <c r="O7929">
        <f t="shared" si="1116"/>
        <v>0</v>
      </c>
      <c r="P7929" s="12">
        <f t="shared" si="1117"/>
        <v>248.46124131524275</v>
      </c>
      <c r="Q7929">
        <f t="shared" si="1118"/>
        <v>0</v>
      </c>
      <c r="R7929">
        <f>$D$2*tarifas!$D$12/24</f>
        <v>1.4541666666666666</v>
      </c>
      <c r="S7929" t="e">
        <f>VLOOKUP(E7929&amp;" "&amp;F7929,tarifas!$A$13:$D$20,4,FALSE)*P7929</f>
        <v>#N/A</v>
      </c>
      <c r="T7929">
        <f>IF(F7929="COD1",tarifas!$D$11*(SUMIFS($P$11:$P$8770,$F$11:$F$8770,"=COD1",$B$11:$B$8770,"="&amp;B7929)/COUNTIFS($F$11:$F$8770,"=COD1",$B$11:$B$8770,"="&amp;B7929))/COUNTIFS($A$11:$A$8770,"="&amp;A7929,$F$11:$F$8770,"=COD1"),0)</f>
        <v>0</v>
      </c>
      <c r="U7929" t="e">
        <f>(VLOOKUP(F7929,tarifas!$C$7:$D$10,2,FALSE)+tarifas!$D$21)*datos!P7929</f>
        <v>#N/A</v>
      </c>
      <c r="V7929" t="e">
        <f t="shared" si="1119"/>
        <v>#N/A</v>
      </c>
      <c r="W7929">
        <f t="shared" si="1120"/>
        <v>0</v>
      </c>
    </row>
    <row r="7930" spans="1:23" x14ac:dyDescent="0.25">
      <c r="A7930">
        <f t="shared" si="1113"/>
        <v>325</v>
      </c>
      <c r="B7930">
        <f t="shared" si="1114"/>
        <v>11</v>
      </c>
      <c r="C7930" s="1">
        <f t="shared" si="1121"/>
        <v>41969.958333314127</v>
      </c>
      <c r="D7930" s="7">
        <v>0</v>
      </c>
      <c r="E7930" s="7"/>
      <c r="G7930">
        <v>62.69</v>
      </c>
      <c r="H7930" s="12">
        <v>250.40467876210914</v>
      </c>
      <c r="I7930" s="13">
        <f>$D$2*tarifas!$D$12/24</f>
        <v>1.4541666666666666</v>
      </c>
      <c r="J7930" s="13" t="e">
        <f>VLOOKUP(E7930&amp;" "&amp;F7930,tarifas!$A$13:$D$20,4,FALSE)*H7930</f>
        <v>#N/A</v>
      </c>
      <c r="K7930" s="13">
        <f>IF(F7930="COD1",tarifas!$D$11*(SUMIFS($H$11:$H$8770,$F$11:$F$8770,"=COD1",$B$11:$B$8770,"="&amp;B7930)/COUNTIFS($F$11:$F$8770,"=COD1",$B$11:$B$8770,"="&amp;B7930))/COUNTIFS($A$11:$A$8770,"="&amp;A7930,$F$11:$F$8770,"=COD1"),0)</f>
        <v>0</v>
      </c>
      <c r="L7930" s="13" t="e">
        <f>(VLOOKUP(F7930,tarifas!$C$7:$D$10,2,FALSE)+tarifas!$D$21)*datos!H7930</f>
        <v>#N/A</v>
      </c>
      <c r="M7930">
        <v>0</v>
      </c>
      <c r="N7930" s="13" t="e">
        <f t="shared" si="1115"/>
        <v>#N/A</v>
      </c>
      <c r="O7930">
        <f t="shared" si="1116"/>
        <v>0</v>
      </c>
      <c r="P7930" s="12">
        <f t="shared" si="1117"/>
        <v>250.40467876210914</v>
      </c>
      <c r="Q7930">
        <f t="shared" si="1118"/>
        <v>0</v>
      </c>
      <c r="R7930">
        <f>$D$2*tarifas!$D$12/24</f>
        <v>1.4541666666666666</v>
      </c>
      <c r="S7930" t="e">
        <f>VLOOKUP(E7930&amp;" "&amp;F7930,tarifas!$A$13:$D$20,4,FALSE)*P7930</f>
        <v>#N/A</v>
      </c>
      <c r="T7930">
        <f>IF(F7930="COD1",tarifas!$D$11*(SUMIFS($P$11:$P$8770,$F$11:$F$8770,"=COD1",$B$11:$B$8770,"="&amp;B7930)/COUNTIFS($F$11:$F$8770,"=COD1",$B$11:$B$8770,"="&amp;B7930))/COUNTIFS($A$11:$A$8770,"="&amp;A7930,$F$11:$F$8770,"=COD1"),0)</f>
        <v>0</v>
      </c>
      <c r="U7930" t="e">
        <f>(VLOOKUP(F7930,tarifas!$C$7:$D$10,2,FALSE)+tarifas!$D$21)*datos!P7930</f>
        <v>#N/A</v>
      </c>
      <c r="V7930" t="e">
        <f t="shared" si="1119"/>
        <v>#N/A</v>
      </c>
      <c r="W7930">
        <f t="shared" si="1120"/>
        <v>0</v>
      </c>
    </row>
    <row r="7931" spans="1:23" x14ac:dyDescent="0.25">
      <c r="A7931">
        <f t="shared" si="1113"/>
        <v>326</v>
      </c>
      <c r="B7931">
        <f t="shared" si="1114"/>
        <v>11</v>
      </c>
      <c r="C7931" s="1">
        <f t="shared" si="1121"/>
        <v>41969.999999980791</v>
      </c>
      <c r="D7931" s="7">
        <v>0</v>
      </c>
      <c r="E7931" s="7"/>
      <c r="G7931">
        <v>49.64</v>
      </c>
      <c r="H7931" s="12">
        <v>239.90028163338931</v>
      </c>
      <c r="I7931" s="13">
        <f>$D$2*tarifas!$D$12/24</f>
        <v>1.4541666666666666</v>
      </c>
      <c r="J7931" s="13" t="e">
        <f>VLOOKUP(E7931&amp;" "&amp;F7931,tarifas!$A$13:$D$20,4,FALSE)*H7931</f>
        <v>#N/A</v>
      </c>
      <c r="K7931" s="13">
        <f>IF(F7931="COD1",tarifas!$D$11*(SUMIFS($H$11:$H$8770,$F$11:$F$8770,"=COD1",$B$11:$B$8770,"="&amp;B7931)/COUNTIFS($F$11:$F$8770,"=COD1",$B$11:$B$8770,"="&amp;B7931))/COUNTIFS($A$11:$A$8770,"="&amp;A7931,$F$11:$F$8770,"=COD1"),0)</f>
        <v>0</v>
      </c>
      <c r="L7931" s="13" t="e">
        <f>(VLOOKUP(F7931,tarifas!$C$7:$D$10,2,FALSE)+tarifas!$D$21)*datos!H7931</f>
        <v>#N/A</v>
      </c>
      <c r="M7931">
        <v>0</v>
      </c>
      <c r="N7931" s="13" t="e">
        <f t="shared" si="1115"/>
        <v>#N/A</v>
      </c>
      <c r="O7931">
        <f t="shared" si="1116"/>
        <v>0</v>
      </c>
      <c r="P7931" s="12">
        <f t="shared" si="1117"/>
        <v>239.90028163338931</v>
      </c>
      <c r="Q7931">
        <f t="shared" si="1118"/>
        <v>0</v>
      </c>
      <c r="R7931">
        <f>$D$2*tarifas!$D$12/24</f>
        <v>1.4541666666666666</v>
      </c>
      <c r="S7931" t="e">
        <f>VLOOKUP(E7931&amp;" "&amp;F7931,tarifas!$A$13:$D$20,4,FALSE)*P7931</f>
        <v>#N/A</v>
      </c>
      <c r="T7931">
        <f>IF(F7931="COD1",tarifas!$D$11*(SUMIFS($P$11:$P$8770,$F$11:$F$8770,"=COD1",$B$11:$B$8770,"="&amp;B7931)/COUNTIFS($F$11:$F$8770,"=COD1",$B$11:$B$8770,"="&amp;B7931))/COUNTIFS($A$11:$A$8770,"="&amp;A7931,$F$11:$F$8770,"=COD1"),0)</f>
        <v>0</v>
      </c>
      <c r="U7931" t="e">
        <f>(VLOOKUP(F7931,tarifas!$C$7:$D$10,2,FALSE)+tarifas!$D$21)*datos!P7931</f>
        <v>#N/A</v>
      </c>
      <c r="V7931" t="e">
        <f t="shared" si="1119"/>
        <v>#N/A</v>
      </c>
      <c r="W7931">
        <f t="shared" si="1120"/>
        <v>0</v>
      </c>
    </row>
    <row r="7932" spans="1:23" x14ac:dyDescent="0.25">
      <c r="A7932">
        <f t="shared" si="1113"/>
        <v>326</v>
      </c>
      <c r="B7932">
        <f t="shared" si="1114"/>
        <v>11</v>
      </c>
      <c r="C7932" s="1">
        <f t="shared" si="1121"/>
        <v>41970.041666647456</v>
      </c>
      <c r="D7932" s="7">
        <v>0</v>
      </c>
      <c r="E7932" s="7"/>
      <c r="G7932">
        <v>43.01</v>
      </c>
      <c r="H7932" s="12">
        <v>237.52397071924995</v>
      </c>
      <c r="I7932" s="13">
        <f>$D$2*tarifas!$D$12/24</f>
        <v>1.4541666666666666</v>
      </c>
      <c r="J7932" s="13" t="e">
        <f>VLOOKUP(E7932&amp;" "&amp;F7932,tarifas!$A$13:$D$20,4,FALSE)*H7932</f>
        <v>#N/A</v>
      </c>
      <c r="K7932" s="13">
        <f>IF(F7932="COD1",tarifas!$D$11*(SUMIFS($H$11:$H$8770,$F$11:$F$8770,"=COD1",$B$11:$B$8770,"="&amp;B7932)/COUNTIFS($F$11:$F$8770,"=COD1",$B$11:$B$8770,"="&amp;B7932))/COUNTIFS($A$11:$A$8770,"="&amp;A7932,$F$11:$F$8770,"=COD1"),0)</f>
        <v>0</v>
      </c>
      <c r="L7932" s="13" t="e">
        <f>(VLOOKUP(F7932,tarifas!$C$7:$D$10,2,FALSE)+tarifas!$D$21)*datos!H7932</f>
        <v>#N/A</v>
      </c>
      <c r="M7932">
        <v>0</v>
      </c>
      <c r="N7932" s="13" t="e">
        <f t="shared" si="1115"/>
        <v>#N/A</v>
      </c>
      <c r="O7932">
        <f t="shared" si="1116"/>
        <v>0</v>
      </c>
      <c r="P7932" s="12">
        <f t="shared" si="1117"/>
        <v>237.52397071924995</v>
      </c>
      <c r="Q7932">
        <f t="shared" si="1118"/>
        <v>0</v>
      </c>
      <c r="R7932">
        <f>$D$2*tarifas!$D$12/24</f>
        <v>1.4541666666666666</v>
      </c>
      <c r="S7932" t="e">
        <f>VLOOKUP(E7932&amp;" "&amp;F7932,tarifas!$A$13:$D$20,4,FALSE)*P7932</f>
        <v>#N/A</v>
      </c>
      <c r="T7932">
        <f>IF(F7932="COD1",tarifas!$D$11*(SUMIFS($P$11:$P$8770,$F$11:$F$8770,"=COD1",$B$11:$B$8770,"="&amp;B7932)/COUNTIFS($F$11:$F$8770,"=COD1",$B$11:$B$8770,"="&amp;B7932))/COUNTIFS($A$11:$A$8770,"="&amp;A7932,$F$11:$F$8770,"=COD1"),0)</f>
        <v>0</v>
      </c>
      <c r="U7932" t="e">
        <f>(VLOOKUP(F7932,tarifas!$C$7:$D$10,2,FALSE)+tarifas!$D$21)*datos!P7932</f>
        <v>#N/A</v>
      </c>
      <c r="V7932" t="e">
        <f t="shared" si="1119"/>
        <v>#N/A</v>
      </c>
      <c r="W7932">
        <f t="shared" si="1120"/>
        <v>0</v>
      </c>
    </row>
    <row r="7933" spans="1:23" x14ac:dyDescent="0.25">
      <c r="A7933">
        <f t="shared" si="1113"/>
        <v>326</v>
      </c>
      <c r="B7933">
        <f t="shared" si="1114"/>
        <v>11</v>
      </c>
      <c r="C7933" s="1">
        <f t="shared" si="1121"/>
        <v>41970.08333331412</v>
      </c>
      <c r="D7933" s="7">
        <v>0</v>
      </c>
      <c r="E7933" s="7"/>
      <c r="G7933">
        <v>40.130000000000003</v>
      </c>
      <c r="H7933" s="12">
        <v>235.35436692904605</v>
      </c>
      <c r="I7933" s="13">
        <f>$D$2*tarifas!$D$12/24</f>
        <v>1.4541666666666666</v>
      </c>
      <c r="J7933" s="13" t="e">
        <f>VLOOKUP(E7933&amp;" "&amp;F7933,tarifas!$A$13:$D$20,4,FALSE)*H7933</f>
        <v>#N/A</v>
      </c>
      <c r="K7933" s="13">
        <f>IF(F7933="COD1",tarifas!$D$11*(SUMIFS($H$11:$H$8770,$F$11:$F$8770,"=COD1",$B$11:$B$8770,"="&amp;B7933)/COUNTIFS($F$11:$F$8770,"=COD1",$B$11:$B$8770,"="&amp;B7933))/COUNTIFS($A$11:$A$8770,"="&amp;A7933,$F$11:$F$8770,"=COD1"),0)</f>
        <v>0</v>
      </c>
      <c r="L7933" s="13" t="e">
        <f>(VLOOKUP(F7933,tarifas!$C$7:$D$10,2,FALSE)+tarifas!$D$21)*datos!H7933</f>
        <v>#N/A</v>
      </c>
      <c r="M7933">
        <v>0</v>
      </c>
      <c r="N7933" s="13" t="e">
        <f t="shared" si="1115"/>
        <v>#N/A</v>
      </c>
      <c r="O7933">
        <f t="shared" si="1116"/>
        <v>0</v>
      </c>
      <c r="P7933" s="12">
        <f t="shared" si="1117"/>
        <v>235.35436692904605</v>
      </c>
      <c r="Q7933">
        <f t="shared" si="1118"/>
        <v>0</v>
      </c>
      <c r="R7933">
        <f>$D$2*tarifas!$D$12/24</f>
        <v>1.4541666666666666</v>
      </c>
      <c r="S7933" t="e">
        <f>VLOOKUP(E7933&amp;" "&amp;F7933,tarifas!$A$13:$D$20,4,FALSE)*P7933</f>
        <v>#N/A</v>
      </c>
      <c r="T7933">
        <f>IF(F7933="COD1",tarifas!$D$11*(SUMIFS($P$11:$P$8770,$F$11:$F$8770,"=COD1",$B$11:$B$8770,"="&amp;B7933)/COUNTIFS($F$11:$F$8770,"=COD1",$B$11:$B$8770,"="&amp;B7933))/COUNTIFS($A$11:$A$8770,"="&amp;A7933,$F$11:$F$8770,"=COD1"),0)</f>
        <v>0</v>
      </c>
      <c r="U7933" t="e">
        <f>(VLOOKUP(F7933,tarifas!$C$7:$D$10,2,FALSE)+tarifas!$D$21)*datos!P7933</f>
        <v>#N/A</v>
      </c>
      <c r="V7933" t="e">
        <f t="shared" si="1119"/>
        <v>#N/A</v>
      </c>
      <c r="W7933">
        <f t="shared" si="1120"/>
        <v>0</v>
      </c>
    </row>
    <row r="7934" spans="1:23" x14ac:dyDescent="0.25">
      <c r="A7934">
        <f t="shared" si="1113"/>
        <v>326</v>
      </c>
      <c r="B7934">
        <f t="shared" si="1114"/>
        <v>11</v>
      </c>
      <c r="C7934" s="1">
        <f t="shared" si="1121"/>
        <v>41970.124999980784</v>
      </c>
      <c r="D7934" s="7">
        <v>0</v>
      </c>
      <c r="E7934" s="7"/>
      <c r="G7934">
        <v>38.369999999999997</v>
      </c>
      <c r="H7934" s="12">
        <v>232.72472735381567</v>
      </c>
      <c r="I7934" s="13">
        <f>$D$2*tarifas!$D$12/24</f>
        <v>1.4541666666666666</v>
      </c>
      <c r="J7934" s="13" t="e">
        <f>VLOOKUP(E7934&amp;" "&amp;F7934,tarifas!$A$13:$D$20,4,FALSE)*H7934</f>
        <v>#N/A</v>
      </c>
      <c r="K7934" s="13">
        <f>IF(F7934="COD1",tarifas!$D$11*(SUMIFS($H$11:$H$8770,$F$11:$F$8770,"=COD1",$B$11:$B$8770,"="&amp;B7934)/COUNTIFS($F$11:$F$8770,"=COD1",$B$11:$B$8770,"="&amp;B7934))/COUNTIFS($A$11:$A$8770,"="&amp;A7934,$F$11:$F$8770,"=COD1"),0)</f>
        <v>0</v>
      </c>
      <c r="L7934" s="13" t="e">
        <f>(VLOOKUP(F7934,tarifas!$C$7:$D$10,2,FALSE)+tarifas!$D$21)*datos!H7934</f>
        <v>#N/A</v>
      </c>
      <c r="M7934">
        <v>0</v>
      </c>
      <c r="N7934" s="13" t="e">
        <f t="shared" si="1115"/>
        <v>#N/A</v>
      </c>
      <c r="O7934">
        <f t="shared" si="1116"/>
        <v>0</v>
      </c>
      <c r="P7934" s="12">
        <f t="shared" si="1117"/>
        <v>232.72472735381567</v>
      </c>
      <c r="Q7934">
        <f t="shared" si="1118"/>
        <v>0</v>
      </c>
      <c r="R7934">
        <f>$D$2*tarifas!$D$12/24</f>
        <v>1.4541666666666666</v>
      </c>
      <c r="S7934" t="e">
        <f>VLOOKUP(E7934&amp;" "&amp;F7934,tarifas!$A$13:$D$20,4,FALSE)*P7934</f>
        <v>#N/A</v>
      </c>
      <c r="T7934">
        <f>IF(F7934="COD1",tarifas!$D$11*(SUMIFS($P$11:$P$8770,$F$11:$F$8770,"=COD1",$B$11:$B$8770,"="&amp;B7934)/COUNTIFS($F$11:$F$8770,"=COD1",$B$11:$B$8770,"="&amp;B7934))/COUNTIFS($A$11:$A$8770,"="&amp;A7934,$F$11:$F$8770,"=COD1"),0)</f>
        <v>0</v>
      </c>
      <c r="U7934" t="e">
        <f>(VLOOKUP(F7934,tarifas!$C$7:$D$10,2,FALSE)+tarifas!$D$21)*datos!P7934</f>
        <v>#N/A</v>
      </c>
      <c r="V7934" t="e">
        <f t="shared" si="1119"/>
        <v>#N/A</v>
      </c>
      <c r="W7934">
        <f t="shared" si="1120"/>
        <v>0</v>
      </c>
    </row>
    <row r="7935" spans="1:23" x14ac:dyDescent="0.25">
      <c r="A7935">
        <f t="shared" si="1113"/>
        <v>326</v>
      </c>
      <c r="B7935">
        <f t="shared" si="1114"/>
        <v>11</v>
      </c>
      <c r="C7935" s="1">
        <f t="shared" si="1121"/>
        <v>41970.166666647448</v>
      </c>
      <c r="D7935" s="7">
        <v>0</v>
      </c>
      <c r="E7935" s="7"/>
      <c r="G7935">
        <v>35.479999999999997</v>
      </c>
      <c r="H7935" s="12">
        <v>229.64406548305101</v>
      </c>
      <c r="I7935" s="13">
        <f>$D$2*tarifas!$D$12/24</f>
        <v>1.4541666666666666</v>
      </c>
      <c r="J7935" s="13" t="e">
        <f>VLOOKUP(E7935&amp;" "&amp;F7935,tarifas!$A$13:$D$20,4,FALSE)*H7935</f>
        <v>#N/A</v>
      </c>
      <c r="K7935" s="13">
        <f>IF(F7935="COD1",tarifas!$D$11*(SUMIFS($H$11:$H$8770,$F$11:$F$8770,"=COD1",$B$11:$B$8770,"="&amp;B7935)/COUNTIFS($F$11:$F$8770,"=COD1",$B$11:$B$8770,"="&amp;B7935))/COUNTIFS($A$11:$A$8770,"="&amp;A7935,$F$11:$F$8770,"=COD1"),0)</f>
        <v>0</v>
      </c>
      <c r="L7935" s="13" t="e">
        <f>(VLOOKUP(F7935,tarifas!$C$7:$D$10,2,FALSE)+tarifas!$D$21)*datos!H7935</f>
        <v>#N/A</v>
      </c>
      <c r="M7935">
        <v>0</v>
      </c>
      <c r="N7935" s="13" t="e">
        <f t="shared" si="1115"/>
        <v>#N/A</v>
      </c>
      <c r="O7935">
        <f t="shared" si="1116"/>
        <v>0</v>
      </c>
      <c r="P7935" s="12">
        <f t="shared" si="1117"/>
        <v>229.64406548305101</v>
      </c>
      <c r="Q7935">
        <f t="shared" si="1118"/>
        <v>0</v>
      </c>
      <c r="R7935">
        <f>$D$2*tarifas!$D$12/24</f>
        <v>1.4541666666666666</v>
      </c>
      <c r="S7935" t="e">
        <f>VLOOKUP(E7935&amp;" "&amp;F7935,tarifas!$A$13:$D$20,4,FALSE)*P7935</f>
        <v>#N/A</v>
      </c>
      <c r="T7935">
        <f>IF(F7935="COD1",tarifas!$D$11*(SUMIFS($P$11:$P$8770,$F$11:$F$8770,"=COD1",$B$11:$B$8770,"="&amp;B7935)/COUNTIFS($F$11:$F$8770,"=COD1",$B$11:$B$8770,"="&amp;B7935))/COUNTIFS($A$11:$A$8770,"="&amp;A7935,$F$11:$F$8770,"=COD1"),0)</f>
        <v>0</v>
      </c>
      <c r="U7935" t="e">
        <f>(VLOOKUP(F7935,tarifas!$C$7:$D$10,2,FALSE)+tarifas!$D$21)*datos!P7935</f>
        <v>#N/A</v>
      </c>
      <c r="V7935" t="e">
        <f t="shared" si="1119"/>
        <v>#N/A</v>
      </c>
      <c r="W7935">
        <f t="shared" si="1120"/>
        <v>0</v>
      </c>
    </row>
    <row r="7936" spans="1:23" x14ac:dyDescent="0.25">
      <c r="A7936">
        <f t="shared" si="1113"/>
        <v>326</v>
      </c>
      <c r="B7936">
        <f t="shared" si="1114"/>
        <v>11</v>
      </c>
      <c r="C7936" s="1">
        <f t="shared" si="1121"/>
        <v>41970.208333314113</v>
      </c>
      <c r="D7936" s="7">
        <v>0</v>
      </c>
      <c r="E7936" s="7"/>
      <c r="G7936">
        <v>36.53</v>
      </c>
      <c r="H7936" s="12">
        <v>230.41591618620194</v>
      </c>
      <c r="I7936" s="13">
        <f>$D$2*tarifas!$D$12/24</f>
        <v>1.4541666666666666</v>
      </c>
      <c r="J7936" s="13" t="e">
        <f>VLOOKUP(E7936&amp;" "&amp;F7936,tarifas!$A$13:$D$20,4,FALSE)*H7936</f>
        <v>#N/A</v>
      </c>
      <c r="K7936" s="13">
        <f>IF(F7936="COD1",tarifas!$D$11*(SUMIFS($H$11:$H$8770,$F$11:$F$8770,"=COD1",$B$11:$B$8770,"="&amp;B7936)/COUNTIFS($F$11:$F$8770,"=COD1",$B$11:$B$8770,"="&amp;B7936))/COUNTIFS($A$11:$A$8770,"="&amp;A7936,$F$11:$F$8770,"=COD1"),0)</f>
        <v>0</v>
      </c>
      <c r="L7936" s="13" t="e">
        <f>(VLOOKUP(F7936,tarifas!$C$7:$D$10,2,FALSE)+tarifas!$D$21)*datos!H7936</f>
        <v>#N/A</v>
      </c>
      <c r="M7936">
        <v>0</v>
      </c>
      <c r="N7936" s="13" t="e">
        <f t="shared" si="1115"/>
        <v>#N/A</v>
      </c>
      <c r="O7936">
        <f t="shared" si="1116"/>
        <v>0</v>
      </c>
      <c r="P7936" s="12">
        <f t="shared" si="1117"/>
        <v>230.41591618620194</v>
      </c>
      <c r="Q7936">
        <f t="shared" si="1118"/>
        <v>0</v>
      </c>
      <c r="R7936">
        <f>$D$2*tarifas!$D$12/24</f>
        <v>1.4541666666666666</v>
      </c>
      <c r="S7936" t="e">
        <f>VLOOKUP(E7936&amp;" "&amp;F7936,tarifas!$A$13:$D$20,4,FALSE)*P7936</f>
        <v>#N/A</v>
      </c>
      <c r="T7936">
        <f>IF(F7936="COD1",tarifas!$D$11*(SUMIFS($P$11:$P$8770,$F$11:$F$8770,"=COD1",$B$11:$B$8770,"="&amp;B7936)/COUNTIFS($F$11:$F$8770,"=COD1",$B$11:$B$8770,"="&amp;B7936))/COUNTIFS($A$11:$A$8770,"="&amp;A7936,$F$11:$F$8770,"=COD1"),0)</f>
        <v>0</v>
      </c>
      <c r="U7936" t="e">
        <f>(VLOOKUP(F7936,tarifas!$C$7:$D$10,2,FALSE)+tarifas!$D$21)*datos!P7936</f>
        <v>#N/A</v>
      </c>
      <c r="V7936" t="e">
        <f t="shared" si="1119"/>
        <v>#N/A</v>
      </c>
      <c r="W7936">
        <f t="shared" si="1120"/>
        <v>0</v>
      </c>
    </row>
    <row r="7937" spans="1:23" x14ac:dyDescent="0.25">
      <c r="A7937">
        <f t="shared" si="1113"/>
        <v>326</v>
      </c>
      <c r="B7937">
        <f t="shared" si="1114"/>
        <v>11</v>
      </c>
      <c r="C7937" s="1">
        <f t="shared" si="1121"/>
        <v>41970.249999980777</v>
      </c>
      <c r="D7937" s="7">
        <v>0</v>
      </c>
      <c r="E7937" s="7"/>
      <c r="G7937">
        <v>46.54</v>
      </c>
      <c r="H7937" s="12">
        <v>230.15423501919926</v>
      </c>
      <c r="I7937" s="13">
        <f>$D$2*tarifas!$D$12/24</f>
        <v>1.4541666666666666</v>
      </c>
      <c r="J7937" s="13" t="e">
        <f>VLOOKUP(E7937&amp;" "&amp;F7937,tarifas!$A$13:$D$20,4,FALSE)*H7937</f>
        <v>#N/A</v>
      </c>
      <c r="K7937" s="13">
        <f>IF(F7937="COD1",tarifas!$D$11*(SUMIFS($H$11:$H$8770,$F$11:$F$8770,"=COD1",$B$11:$B$8770,"="&amp;B7937)/COUNTIFS($F$11:$F$8770,"=COD1",$B$11:$B$8770,"="&amp;B7937))/COUNTIFS($A$11:$A$8770,"="&amp;A7937,$F$11:$F$8770,"=COD1"),0)</f>
        <v>0</v>
      </c>
      <c r="L7937" s="13" t="e">
        <f>(VLOOKUP(F7937,tarifas!$C$7:$D$10,2,FALSE)+tarifas!$D$21)*datos!H7937</f>
        <v>#N/A</v>
      </c>
      <c r="M7937">
        <v>0</v>
      </c>
      <c r="N7937" s="13" t="e">
        <f t="shared" si="1115"/>
        <v>#N/A</v>
      </c>
      <c r="O7937">
        <f t="shared" si="1116"/>
        <v>0</v>
      </c>
      <c r="P7937" s="12">
        <f t="shared" si="1117"/>
        <v>230.15423501919926</v>
      </c>
      <c r="Q7937">
        <f t="shared" si="1118"/>
        <v>0</v>
      </c>
      <c r="R7937">
        <f>$D$2*tarifas!$D$12/24</f>
        <v>1.4541666666666666</v>
      </c>
      <c r="S7937" t="e">
        <f>VLOOKUP(E7937&amp;" "&amp;F7937,tarifas!$A$13:$D$20,4,FALSE)*P7937</f>
        <v>#N/A</v>
      </c>
      <c r="T7937">
        <f>IF(F7937="COD1",tarifas!$D$11*(SUMIFS($P$11:$P$8770,$F$11:$F$8770,"=COD1",$B$11:$B$8770,"="&amp;B7937)/COUNTIFS($F$11:$F$8770,"=COD1",$B$11:$B$8770,"="&amp;B7937))/COUNTIFS($A$11:$A$8770,"="&amp;A7937,$F$11:$F$8770,"=COD1"),0)</f>
        <v>0</v>
      </c>
      <c r="U7937" t="e">
        <f>(VLOOKUP(F7937,tarifas!$C$7:$D$10,2,FALSE)+tarifas!$D$21)*datos!P7937</f>
        <v>#N/A</v>
      </c>
      <c r="V7937" t="e">
        <f t="shared" si="1119"/>
        <v>#N/A</v>
      </c>
      <c r="W7937">
        <f t="shared" si="1120"/>
        <v>0</v>
      </c>
    </row>
    <row r="7938" spans="1:23" x14ac:dyDescent="0.25">
      <c r="A7938">
        <f t="shared" si="1113"/>
        <v>326</v>
      </c>
      <c r="B7938">
        <f t="shared" si="1114"/>
        <v>11</v>
      </c>
      <c r="C7938" s="1">
        <f t="shared" si="1121"/>
        <v>41970.291666647441</v>
      </c>
      <c r="D7938" s="7">
        <v>0</v>
      </c>
      <c r="E7938" s="7"/>
      <c r="G7938">
        <v>57.61</v>
      </c>
      <c r="H7938" s="12">
        <v>255.81452764660105</v>
      </c>
      <c r="I7938" s="13">
        <f>$D$2*tarifas!$D$12/24</f>
        <v>1.4541666666666666</v>
      </c>
      <c r="J7938" s="13" t="e">
        <f>VLOOKUP(E7938&amp;" "&amp;F7938,tarifas!$A$13:$D$20,4,FALSE)*H7938</f>
        <v>#N/A</v>
      </c>
      <c r="K7938" s="13">
        <f>IF(F7938="COD1",tarifas!$D$11*(SUMIFS($H$11:$H$8770,$F$11:$F$8770,"=COD1",$B$11:$B$8770,"="&amp;B7938)/COUNTIFS($F$11:$F$8770,"=COD1",$B$11:$B$8770,"="&amp;B7938))/COUNTIFS($A$11:$A$8770,"="&amp;A7938,$F$11:$F$8770,"=COD1"),0)</f>
        <v>0</v>
      </c>
      <c r="L7938" s="13" t="e">
        <f>(VLOOKUP(F7938,tarifas!$C$7:$D$10,2,FALSE)+tarifas!$D$21)*datos!H7938</f>
        <v>#N/A</v>
      </c>
      <c r="M7938">
        <v>2.3769899999999997</v>
      </c>
      <c r="N7938" s="13" t="e">
        <f t="shared" si="1115"/>
        <v>#N/A</v>
      </c>
      <c r="O7938">
        <f t="shared" si="1116"/>
        <v>2.3769899999999997</v>
      </c>
      <c r="P7938" s="12">
        <f t="shared" si="1117"/>
        <v>253.43753764660104</v>
      </c>
      <c r="Q7938">
        <f t="shared" si="1118"/>
        <v>0</v>
      </c>
      <c r="R7938">
        <f>$D$2*tarifas!$D$12/24</f>
        <v>1.4541666666666666</v>
      </c>
      <c r="S7938" t="e">
        <f>VLOOKUP(E7938&amp;" "&amp;F7938,tarifas!$A$13:$D$20,4,FALSE)*P7938</f>
        <v>#N/A</v>
      </c>
      <c r="T7938">
        <f>IF(F7938="COD1",tarifas!$D$11*(SUMIFS($P$11:$P$8770,$F$11:$F$8770,"=COD1",$B$11:$B$8770,"="&amp;B7938)/COUNTIFS($F$11:$F$8770,"=COD1",$B$11:$B$8770,"="&amp;B7938))/COUNTIFS($A$11:$A$8770,"="&amp;A7938,$F$11:$F$8770,"=COD1"),0)</f>
        <v>0</v>
      </c>
      <c r="U7938" t="e">
        <f>(VLOOKUP(F7938,tarifas!$C$7:$D$10,2,FALSE)+tarifas!$D$21)*datos!P7938</f>
        <v>#N/A</v>
      </c>
      <c r="V7938" t="e">
        <f t="shared" si="1119"/>
        <v>#N/A</v>
      </c>
      <c r="W7938">
        <f t="shared" si="1120"/>
        <v>0</v>
      </c>
    </row>
    <row r="7939" spans="1:23" x14ac:dyDescent="0.25">
      <c r="A7939">
        <f t="shared" si="1113"/>
        <v>326</v>
      </c>
      <c r="B7939">
        <f t="shared" si="1114"/>
        <v>11</v>
      </c>
      <c r="C7939" s="1">
        <f t="shared" si="1121"/>
        <v>41970.333333314105</v>
      </c>
      <c r="D7939" s="7">
        <v>0</v>
      </c>
      <c r="E7939" s="7"/>
      <c r="G7939">
        <v>57.47</v>
      </c>
      <c r="H7939" s="12">
        <v>323.31851470693675</v>
      </c>
      <c r="I7939" s="13">
        <f>$D$2*tarifas!$D$12/24</f>
        <v>1.4541666666666666</v>
      </c>
      <c r="J7939" s="13" t="e">
        <f>VLOOKUP(E7939&amp;" "&amp;F7939,tarifas!$A$13:$D$20,4,FALSE)*H7939</f>
        <v>#N/A</v>
      </c>
      <c r="K7939" s="13">
        <f>IF(F7939="COD1",tarifas!$D$11*(SUMIFS($H$11:$H$8770,$F$11:$F$8770,"=COD1",$B$11:$B$8770,"="&amp;B7939)/COUNTIFS($F$11:$F$8770,"=COD1",$B$11:$B$8770,"="&amp;B7939))/COUNTIFS($A$11:$A$8770,"="&amp;A7939,$F$11:$F$8770,"=COD1"),0)</f>
        <v>0</v>
      </c>
      <c r="L7939" s="13" t="e">
        <f>(VLOOKUP(F7939,tarifas!$C$7:$D$10,2,FALSE)+tarifas!$D$21)*datos!H7939</f>
        <v>#N/A</v>
      </c>
      <c r="M7939">
        <v>73.362100000000012</v>
      </c>
      <c r="N7939" s="13" t="e">
        <f t="shared" si="1115"/>
        <v>#N/A</v>
      </c>
      <c r="O7939">
        <f t="shared" si="1116"/>
        <v>73.362100000000012</v>
      </c>
      <c r="P7939" s="12">
        <f t="shared" si="1117"/>
        <v>249.95641470693676</v>
      </c>
      <c r="Q7939">
        <f t="shared" si="1118"/>
        <v>0</v>
      </c>
      <c r="R7939">
        <f>$D$2*tarifas!$D$12/24</f>
        <v>1.4541666666666666</v>
      </c>
      <c r="S7939" t="e">
        <f>VLOOKUP(E7939&amp;" "&amp;F7939,tarifas!$A$13:$D$20,4,FALSE)*P7939</f>
        <v>#N/A</v>
      </c>
      <c r="T7939">
        <f>IF(F7939="COD1",tarifas!$D$11*(SUMIFS($P$11:$P$8770,$F$11:$F$8770,"=COD1",$B$11:$B$8770,"="&amp;B7939)/COUNTIFS($F$11:$F$8770,"=COD1",$B$11:$B$8770,"="&amp;B7939))/COUNTIFS($A$11:$A$8770,"="&amp;A7939,$F$11:$F$8770,"=COD1"),0)</f>
        <v>0</v>
      </c>
      <c r="U7939" t="e">
        <f>(VLOOKUP(F7939,tarifas!$C$7:$D$10,2,FALSE)+tarifas!$D$21)*datos!P7939</f>
        <v>#N/A</v>
      </c>
      <c r="V7939" t="e">
        <f t="shared" si="1119"/>
        <v>#N/A</v>
      </c>
      <c r="W7939">
        <f t="shared" si="1120"/>
        <v>0</v>
      </c>
    </row>
    <row r="7940" spans="1:23" x14ac:dyDescent="0.25">
      <c r="A7940">
        <f t="shared" si="1113"/>
        <v>326</v>
      </c>
      <c r="B7940">
        <f t="shared" si="1114"/>
        <v>11</v>
      </c>
      <c r="C7940" s="1">
        <f t="shared" si="1121"/>
        <v>41970.37499998077</v>
      </c>
      <c r="D7940" s="7">
        <v>0</v>
      </c>
      <c r="E7940" s="7"/>
      <c r="G7940">
        <v>58.93</v>
      </c>
      <c r="H7940" s="12">
        <v>497.28921405793301</v>
      </c>
      <c r="I7940" s="13">
        <f>$D$2*tarifas!$D$12/24</f>
        <v>1.4541666666666666</v>
      </c>
      <c r="J7940" s="13" t="e">
        <f>VLOOKUP(E7940&amp;" "&amp;F7940,tarifas!$A$13:$D$20,4,FALSE)*H7940</f>
        <v>#N/A</v>
      </c>
      <c r="K7940" s="13">
        <f>IF(F7940="COD1",tarifas!$D$11*(SUMIFS($H$11:$H$8770,$F$11:$F$8770,"=COD1",$B$11:$B$8770,"="&amp;B7940)/COUNTIFS($F$11:$F$8770,"=COD1",$B$11:$B$8770,"="&amp;B7940))/COUNTIFS($A$11:$A$8770,"="&amp;A7940,$F$11:$F$8770,"=COD1"),0)</f>
        <v>0</v>
      </c>
      <c r="L7940" s="13" t="e">
        <f>(VLOOKUP(F7940,tarifas!$C$7:$D$10,2,FALSE)+tarifas!$D$21)*datos!H7940</f>
        <v>#N/A</v>
      </c>
      <c r="M7940">
        <v>302.49015000000003</v>
      </c>
      <c r="N7940" s="13" t="e">
        <f t="shared" si="1115"/>
        <v>#N/A</v>
      </c>
      <c r="O7940">
        <f t="shared" si="1116"/>
        <v>302.49015000000003</v>
      </c>
      <c r="P7940" s="12">
        <f t="shared" si="1117"/>
        <v>194.79906405793298</v>
      </c>
      <c r="Q7940">
        <f t="shared" si="1118"/>
        <v>0</v>
      </c>
      <c r="R7940">
        <f>$D$2*tarifas!$D$12/24</f>
        <v>1.4541666666666666</v>
      </c>
      <c r="S7940" t="e">
        <f>VLOOKUP(E7940&amp;" "&amp;F7940,tarifas!$A$13:$D$20,4,FALSE)*P7940</f>
        <v>#N/A</v>
      </c>
      <c r="T7940">
        <f>IF(F7940="COD1",tarifas!$D$11*(SUMIFS($P$11:$P$8770,$F$11:$F$8770,"=COD1",$B$11:$B$8770,"="&amp;B7940)/COUNTIFS($F$11:$F$8770,"=COD1",$B$11:$B$8770,"="&amp;B7940))/COUNTIFS($A$11:$A$8770,"="&amp;A7940,$F$11:$F$8770,"=COD1"),0)</f>
        <v>0</v>
      </c>
      <c r="U7940" t="e">
        <f>(VLOOKUP(F7940,tarifas!$C$7:$D$10,2,FALSE)+tarifas!$D$21)*datos!P7940</f>
        <v>#N/A</v>
      </c>
      <c r="V7940" t="e">
        <f t="shared" si="1119"/>
        <v>#N/A</v>
      </c>
      <c r="W7940">
        <f t="shared" si="1120"/>
        <v>0</v>
      </c>
    </row>
    <row r="7941" spans="1:23" x14ac:dyDescent="0.25">
      <c r="A7941">
        <f t="shared" si="1113"/>
        <v>326</v>
      </c>
      <c r="B7941">
        <f t="shared" si="1114"/>
        <v>11</v>
      </c>
      <c r="C7941" s="1">
        <f t="shared" si="1121"/>
        <v>41970.416666647434</v>
      </c>
      <c r="D7941" s="7">
        <v>801.31818181818198</v>
      </c>
      <c r="E7941" s="7"/>
      <c r="G7941">
        <v>58</v>
      </c>
      <c r="H7941" s="12">
        <v>621.88712694811375</v>
      </c>
      <c r="I7941" s="13">
        <f>$D$2*tarifas!$D$12/24</f>
        <v>1.4541666666666666</v>
      </c>
      <c r="J7941" s="13" t="e">
        <f>VLOOKUP(E7941&amp;" "&amp;F7941,tarifas!$A$13:$D$20,4,FALSE)*H7941</f>
        <v>#N/A</v>
      </c>
      <c r="K7941" s="13">
        <f>IF(F7941="COD1",tarifas!$D$11*(SUMIFS($H$11:$H$8770,$F$11:$F$8770,"=COD1",$B$11:$B$8770,"="&amp;B7941)/COUNTIFS($F$11:$F$8770,"=COD1",$B$11:$B$8770,"="&amp;B7941))/COUNTIFS($A$11:$A$8770,"="&amp;A7941,$F$11:$F$8770,"=COD1"),0)</f>
        <v>0</v>
      </c>
      <c r="L7941" s="13" t="e">
        <f>(VLOOKUP(F7941,tarifas!$C$7:$D$10,2,FALSE)+tarifas!$D$21)*datos!H7941</f>
        <v>#N/A</v>
      </c>
      <c r="M7941">
        <v>412.73465000000004</v>
      </c>
      <c r="N7941" s="13" t="e">
        <f t="shared" si="1115"/>
        <v>#N/A</v>
      </c>
      <c r="O7941">
        <f t="shared" si="1116"/>
        <v>412.73465000000004</v>
      </c>
      <c r="P7941" s="12">
        <f t="shared" si="1117"/>
        <v>209.1524769481137</v>
      </c>
      <c r="Q7941">
        <f t="shared" si="1118"/>
        <v>0</v>
      </c>
      <c r="R7941">
        <f>$D$2*tarifas!$D$12/24</f>
        <v>1.4541666666666666</v>
      </c>
      <c r="S7941" t="e">
        <f>VLOOKUP(E7941&amp;" "&amp;F7941,tarifas!$A$13:$D$20,4,FALSE)*P7941</f>
        <v>#N/A</v>
      </c>
      <c r="T7941">
        <f>IF(F7941="COD1",tarifas!$D$11*(SUMIFS($P$11:$P$8770,$F$11:$F$8770,"=COD1",$B$11:$B$8770,"="&amp;B7941)/COUNTIFS($F$11:$F$8770,"=COD1",$B$11:$B$8770,"="&amp;B7941))/COUNTIFS($A$11:$A$8770,"="&amp;A7941,$F$11:$F$8770,"=COD1"),0)</f>
        <v>0</v>
      </c>
      <c r="U7941" t="e">
        <f>(VLOOKUP(F7941,tarifas!$C$7:$D$10,2,FALSE)+tarifas!$D$21)*datos!P7941</f>
        <v>#N/A</v>
      </c>
      <c r="V7941" t="e">
        <f t="shared" si="1119"/>
        <v>#N/A</v>
      </c>
      <c r="W7941">
        <f t="shared" si="1120"/>
        <v>0</v>
      </c>
    </row>
    <row r="7942" spans="1:23" x14ac:dyDescent="0.25">
      <c r="A7942">
        <f t="shared" si="1113"/>
        <v>326</v>
      </c>
      <c r="B7942">
        <f t="shared" si="1114"/>
        <v>11</v>
      </c>
      <c r="C7942" s="1">
        <f t="shared" si="1121"/>
        <v>41970.458333314098</v>
      </c>
      <c r="D7942" s="7">
        <v>542.19696969696975</v>
      </c>
      <c r="E7942" s="7"/>
      <c r="G7942">
        <v>58.1</v>
      </c>
      <c r="H7942" s="12">
        <v>680.6706450811065</v>
      </c>
      <c r="I7942" s="13">
        <f>$D$2*tarifas!$D$12/24</f>
        <v>1.4541666666666666</v>
      </c>
      <c r="J7942" s="13" t="e">
        <f>VLOOKUP(E7942&amp;" "&amp;F7942,tarifas!$A$13:$D$20,4,FALSE)*H7942</f>
        <v>#N/A</v>
      </c>
      <c r="K7942" s="13">
        <f>IF(F7942="COD1",tarifas!$D$11*(SUMIFS($H$11:$H$8770,$F$11:$F$8770,"=COD1",$B$11:$B$8770,"="&amp;B7942)/COUNTIFS($F$11:$F$8770,"=COD1",$B$11:$B$8770,"="&amp;B7942))/COUNTIFS($A$11:$A$8770,"="&amp;A7942,$F$11:$F$8770,"=COD1"),0)</f>
        <v>0</v>
      </c>
      <c r="L7942" s="13" t="e">
        <f>(VLOOKUP(F7942,tarifas!$C$7:$D$10,2,FALSE)+tarifas!$D$21)*datos!H7942</f>
        <v>#N/A</v>
      </c>
      <c r="M7942">
        <v>322.42367999999999</v>
      </c>
      <c r="N7942" s="13" t="e">
        <f t="shared" si="1115"/>
        <v>#N/A</v>
      </c>
      <c r="O7942">
        <f t="shared" si="1116"/>
        <v>322.42367999999999</v>
      </c>
      <c r="P7942" s="12">
        <f t="shared" si="1117"/>
        <v>358.24696508110651</v>
      </c>
      <c r="Q7942">
        <f t="shared" si="1118"/>
        <v>0</v>
      </c>
      <c r="R7942">
        <f>$D$2*tarifas!$D$12/24</f>
        <v>1.4541666666666666</v>
      </c>
      <c r="S7942" t="e">
        <f>VLOOKUP(E7942&amp;" "&amp;F7942,tarifas!$A$13:$D$20,4,FALSE)*P7942</f>
        <v>#N/A</v>
      </c>
      <c r="T7942">
        <f>IF(F7942="COD1",tarifas!$D$11*(SUMIFS($P$11:$P$8770,$F$11:$F$8770,"=COD1",$B$11:$B$8770,"="&amp;B7942)/COUNTIFS($F$11:$F$8770,"=COD1",$B$11:$B$8770,"="&amp;B7942))/COUNTIFS($A$11:$A$8770,"="&amp;A7942,$F$11:$F$8770,"=COD1"),0)</f>
        <v>0</v>
      </c>
      <c r="U7942" t="e">
        <f>(VLOOKUP(F7942,tarifas!$C$7:$D$10,2,FALSE)+tarifas!$D$21)*datos!P7942</f>
        <v>#N/A</v>
      </c>
      <c r="V7942" t="e">
        <f t="shared" si="1119"/>
        <v>#N/A</v>
      </c>
      <c r="W7942">
        <f t="shared" si="1120"/>
        <v>0</v>
      </c>
    </row>
    <row r="7943" spans="1:23" x14ac:dyDescent="0.25">
      <c r="A7943">
        <f t="shared" si="1113"/>
        <v>326</v>
      </c>
      <c r="B7943">
        <f t="shared" si="1114"/>
        <v>11</v>
      </c>
      <c r="C7943" s="1">
        <f t="shared" si="1121"/>
        <v>41970.499999980762</v>
      </c>
      <c r="D7943" s="7">
        <v>566.40909090909088</v>
      </c>
      <c r="E7943" s="7"/>
      <c r="G7943">
        <v>57.92</v>
      </c>
      <c r="H7943" s="12">
        <v>489.23296949073227</v>
      </c>
      <c r="I7943" s="13">
        <f>$D$2*tarifas!$D$12/24</f>
        <v>1.4541666666666666</v>
      </c>
      <c r="J7943" s="13" t="e">
        <f>VLOOKUP(E7943&amp;" "&amp;F7943,tarifas!$A$13:$D$20,4,FALSE)*H7943</f>
        <v>#N/A</v>
      </c>
      <c r="K7943" s="13">
        <f>IF(F7943="COD1",tarifas!$D$11*(SUMIFS($H$11:$H$8770,$F$11:$F$8770,"=COD1",$B$11:$B$8770,"="&amp;B7943)/COUNTIFS($F$11:$F$8770,"=COD1",$B$11:$B$8770,"="&amp;B7943))/COUNTIFS($A$11:$A$8770,"="&amp;A7943,$F$11:$F$8770,"=COD1"),0)</f>
        <v>0</v>
      </c>
      <c r="L7943" s="13" t="e">
        <f>(VLOOKUP(F7943,tarifas!$C$7:$D$10,2,FALSE)+tarifas!$D$21)*datos!H7943</f>
        <v>#N/A</v>
      </c>
      <c r="M7943">
        <v>217.47668999999999</v>
      </c>
      <c r="N7943" s="13" t="e">
        <f t="shared" si="1115"/>
        <v>#N/A</v>
      </c>
      <c r="O7943">
        <f t="shared" si="1116"/>
        <v>217.47668999999999</v>
      </c>
      <c r="P7943" s="12">
        <f t="shared" si="1117"/>
        <v>271.75627949073225</v>
      </c>
      <c r="Q7943">
        <f t="shared" si="1118"/>
        <v>0</v>
      </c>
      <c r="R7943">
        <f>$D$2*tarifas!$D$12/24</f>
        <v>1.4541666666666666</v>
      </c>
      <c r="S7943" t="e">
        <f>VLOOKUP(E7943&amp;" "&amp;F7943,tarifas!$A$13:$D$20,4,FALSE)*P7943</f>
        <v>#N/A</v>
      </c>
      <c r="T7943">
        <f>IF(F7943="COD1",tarifas!$D$11*(SUMIFS($P$11:$P$8770,$F$11:$F$8770,"=COD1",$B$11:$B$8770,"="&amp;B7943)/COUNTIFS($F$11:$F$8770,"=COD1",$B$11:$B$8770,"="&amp;B7943))/COUNTIFS($A$11:$A$8770,"="&amp;A7943,$F$11:$F$8770,"=COD1"),0)</f>
        <v>0</v>
      </c>
      <c r="U7943" t="e">
        <f>(VLOOKUP(F7943,tarifas!$C$7:$D$10,2,FALSE)+tarifas!$D$21)*datos!P7943</f>
        <v>#N/A</v>
      </c>
      <c r="V7943" t="e">
        <f t="shared" si="1119"/>
        <v>#N/A</v>
      </c>
      <c r="W7943">
        <f t="shared" si="1120"/>
        <v>0</v>
      </c>
    </row>
    <row r="7944" spans="1:23" x14ac:dyDescent="0.25">
      <c r="A7944">
        <f t="shared" si="1113"/>
        <v>326</v>
      </c>
      <c r="B7944">
        <f t="shared" si="1114"/>
        <v>11</v>
      </c>
      <c r="C7944" s="1">
        <f t="shared" si="1121"/>
        <v>41970.541666647427</v>
      </c>
      <c r="D7944" s="7">
        <v>403.87878787878793</v>
      </c>
      <c r="E7944" s="7"/>
      <c r="G7944">
        <v>54.7</v>
      </c>
      <c r="H7944" s="12">
        <v>458.84162167817311</v>
      </c>
      <c r="I7944" s="13">
        <f>$D$2*tarifas!$D$12/24</f>
        <v>1.4541666666666666</v>
      </c>
      <c r="J7944" s="13" t="e">
        <f>VLOOKUP(E7944&amp;" "&amp;F7944,tarifas!$A$13:$D$20,4,FALSE)*H7944</f>
        <v>#N/A</v>
      </c>
      <c r="K7944" s="13">
        <f>IF(F7944="COD1",tarifas!$D$11*(SUMIFS($H$11:$H$8770,$F$11:$F$8770,"=COD1",$B$11:$B$8770,"="&amp;B7944)/COUNTIFS($F$11:$F$8770,"=COD1",$B$11:$B$8770,"="&amp;B7944))/COUNTIFS($A$11:$A$8770,"="&amp;A7944,$F$11:$F$8770,"=COD1"),0)</f>
        <v>0</v>
      </c>
      <c r="L7944" s="13" t="e">
        <f>(VLOOKUP(F7944,tarifas!$C$7:$D$10,2,FALSE)+tarifas!$D$21)*datos!H7944</f>
        <v>#N/A</v>
      </c>
      <c r="M7944">
        <v>59.88447</v>
      </c>
      <c r="N7944" s="13" t="e">
        <f t="shared" si="1115"/>
        <v>#N/A</v>
      </c>
      <c r="O7944">
        <f t="shared" si="1116"/>
        <v>59.88447</v>
      </c>
      <c r="P7944" s="12">
        <f t="shared" si="1117"/>
        <v>398.95715167817309</v>
      </c>
      <c r="Q7944">
        <f t="shared" si="1118"/>
        <v>0</v>
      </c>
      <c r="R7944">
        <f>$D$2*tarifas!$D$12/24</f>
        <v>1.4541666666666666</v>
      </c>
      <c r="S7944" t="e">
        <f>VLOOKUP(E7944&amp;" "&amp;F7944,tarifas!$A$13:$D$20,4,FALSE)*P7944</f>
        <v>#N/A</v>
      </c>
      <c r="T7944">
        <f>IF(F7944="COD1",tarifas!$D$11*(SUMIFS($P$11:$P$8770,$F$11:$F$8770,"=COD1",$B$11:$B$8770,"="&amp;B7944)/COUNTIFS($F$11:$F$8770,"=COD1",$B$11:$B$8770,"="&amp;B7944))/COUNTIFS($A$11:$A$8770,"="&amp;A7944,$F$11:$F$8770,"=COD1"),0)</f>
        <v>0</v>
      </c>
      <c r="U7944" t="e">
        <f>(VLOOKUP(F7944,tarifas!$C$7:$D$10,2,FALSE)+tarifas!$D$21)*datos!P7944</f>
        <v>#N/A</v>
      </c>
      <c r="V7944" t="e">
        <f t="shared" si="1119"/>
        <v>#N/A</v>
      </c>
      <c r="W7944">
        <f t="shared" si="1120"/>
        <v>0</v>
      </c>
    </row>
    <row r="7945" spans="1:23" x14ac:dyDescent="0.25">
      <c r="A7945">
        <f t="shared" si="1113"/>
        <v>326</v>
      </c>
      <c r="B7945">
        <f t="shared" si="1114"/>
        <v>11</v>
      </c>
      <c r="C7945" s="1">
        <f t="shared" si="1121"/>
        <v>41970.583333314091</v>
      </c>
      <c r="D7945" s="7">
        <v>130.07575757575759</v>
      </c>
      <c r="E7945" s="7"/>
      <c r="G7945">
        <v>52.1</v>
      </c>
      <c r="H7945" s="12">
        <v>686.89715750479854</v>
      </c>
      <c r="I7945" s="13">
        <f>$D$2*tarifas!$D$12/24</f>
        <v>1.4541666666666666</v>
      </c>
      <c r="J7945" s="13" t="e">
        <f>VLOOKUP(E7945&amp;" "&amp;F7945,tarifas!$A$13:$D$20,4,FALSE)*H7945</f>
        <v>#N/A</v>
      </c>
      <c r="K7945" s="13">
        <f>IF(F7945="COD1",tarifas!$D$11*(SUMIFS($H$11:$H$8770,$F$11:$F$8770,"=COD1",$B$11:$B$8770,"="&amp;B7945)/COUNTIFS($F$11:$F$8770,"=COD1",$B$11:$B$8770,"="&amp;B7945))/COUNTIFS($A$11:$A$8770,"="&amp;A7945,$F$11:$F$8770,"=COD1"),0)</f>
        <v>0</v>
      </c>
      <c r="L7945" s="13" t="e">
        <f>(VLOOKUP(F7945,tarifas!$C$7:$D$10,2,FALSE)+tarifas!$D$21)*datos!H7945</f>
        <v>#N/A</v>
      </c>
      <c r="M7945">
        <v>38.024449999999995</v>
      </c>
      <c r="N7945" s="13" t="e">
        <f t="shared" si="1115"/>
        <v>#N/A</v>
      </c>
      <c r="O7945">
        <f t="shared" si="1116"/>
        <v>38.024449999999995</v>
      </c>
      <c r="P7945" s="12">
        <f t="shared" si="1117"/>
        <v>648.87270750479854</v>
      </c>
      <c r="Q7945">
        <f t="shared" si="1118"/>
        <v>0</v>
      </c>
      <c r="R7945">
        <f>$D$2*tarifas!$D$12/24</f>
        <v>1.4541666666666666</v>
      </c>
      <c r="S7945" t="e">
        <f>VLOOKUP(E7945&amp;" "&amp;F7945,tarifas!$A$13:$D$20,4,FALSE)*P7945</f>
        <v>#N/A</v>
      </c>
      <c r="T7945">
        <f>IF(F7945="COD1",tarifas!$D$11*(SUMIFS($P$11:$P$8770,$F$11:$F$8770,"=COD1",$B$11:$B$8770,"="&amp;B7945)/COUNTIFS($F$11:$F$8770,"=COD1",$B$11:$B$8770,"="&amp;B7945))/COUNTIFS($A$11:$A$8770,"="&amp;A7945,$F$11:$F$8770,"=COD1"),0)</f>
        <v>0</v>
      </c>
      <c r="U7945" t="e">
        <f>(VLOOKUP(F7945,tarifas!$C$7:$D$10,2,FALSE)+tarifas!$D$21)*datos!P7945</f>
        <v>#N/A</v>
      </c>
      <c r="V7945" t="e">
        <f t="shared" si="1119"/>
        <v>#N/A</v>
      </c>
      <c r="W7945">
        <f t="shared" si="1120"/>
        <v>0</v>
      </c>
    </row>
    <row r="7946" spans="1:23" x14ac:dyDescent="0.25">
      <c r="A7946">
        <f t="shared" si="1113"/>
        <v>326</v>
      </c>
      <c r="B7946">
        <f t="shared" si="1114"/>
        <v>11</v>
      </c>
      <c r="C7946" s="1">
        <f t="shared" si="1121"/>
        <v>41970.624999980755</v>
      </c>
      <c r="D7946" s="7">
        <v>116.42424242424245</v>
      </c>
      <c r="E7946" s="7"/>
      <c r="G7946">
        <v>48.5</v>
      </c>
      <c r="H7946" s="12">
        <v>779.11222314055772</v>
      </c>
      <c r="I7946" s="13">
        <f>$D$2*tarifas!$D$12/24</f>
        <v>1.4541666666666666</v>
      </c>
      <c r="J7946" s="13" t="e">
        <f>VLOOKUP(E7946&amp;" "&amp;F7946,tarifas!$A$13:$D$20,4,FALSE)*H7946</f>
        <v>#N/A</v>
      </c>
      <c r="K7946" s="13">
        <f>IF(F7946="COD1",tarifas!$D$11*(SUMIFS($H$11:$H$8770,$F$11:$F$8770,"=COD1",$B$11:$B$8770,"="&amp;B7946)/COUNTIFS($F$11:$F$8770,"=COD1",$B$11:$B$8770,"="&amp;B7946))/COUNTIFS($A$11:$A$8770,"="&amp;A7946,$F$11:$F$8770,"=COD1"),0)</f>
        <v>0</v>
      </c>
      <c r="L7946" s="13" t="e">
        <f>(VLOOKUP(F7946,tarifas!$C$7:$D$10,2,FALSE)+tarifas!$D$21)*datos!H7946</f>
        <v>#N/A</v>
      </c>
      <c r="M7946">
        <v>7.1316199999999998</v>
      </c>
      <c r="N7946" s="13" t="e">
        <f t="shared" si="1115"/>
        <v>#N/A</v>
      </c>
      <c r="O7946">
        <f t="shared" si="1116"/>
        <v>7.1316199999999998</v>
      </c>
      <c r="P7946" s="12">
        <f t="shared" si="1117"/>
        <v>771.98060314055772</v>
      </c>
      <c r="Q7946">
        <f t="shared" si="1118"/>
        <v>0</v>
      </c>
      <c r="R7946">
        <f>$D$2*tarifas!$D$12/24</f>
        <v>1.4541666666666666</v>
      </c>
      <c r="S7946" t="e">
        <f>VLOOKUP(E7946&amp;" "&amp;F7946,tarifas!$A$13:$D$20,4,FALSE)*P7946</f>
        <v>#N/A</v>
      </c>
      <c r="T7946">
        <f>IF(F7946="COD1",tarifas!$D$11*(SUMIFS($P$11:$P$8770,$F$11:$F$8770,"=COD1",$B$11:$B$8770,"="&amp;B7946)/COUNTIFS($F$11:$F$8770,"=COD1",$B$11:$B$8770,"="&amp;B7946))/COUNTIFS($A$11:$A$8770,"="&amp;A7946,$F$11:$F$8770,"=COD1"),0)</f>
        <v>0</v>
      </c>
      <c r="U7946" t="e">
        <f>(VLOOKUP(F7946,tarifas!$C$7:$D$10,2,FALSE)+tarifas!$D$21)*datos!P7946</f>
        <v>#N/A</v>
      </c>
      <c r="V7946" t="e">
        <f t="shared" si="1119"/>
        <v>#N/A</v>
      </c>
      <c r="W7946">
        <f t="shared" si="1120"/>
        <v>0</v>
      </c>
    </row>
    <row r="7947" spans="1:23" x14ac:dyDescent="0.25">
      <c r="A7947">
        <f t="shared" si="1113"/>
        <v>326</v>
      </c>
      <c r="B7947">
        <f t="shared" si="1114"/>
        <v>11</v>
      </c>
      <c r="C7947" s="1">
        <f t="shared" si="1121"/>
        <v>41970.666666647419</v>
      </c>
      <c r="D7947" s="7">
        <v>28.333333333333332</v>
      </c>
      <c r="E7947" s="7"/>
      <c r="G7947">
        <v>46.54</v>
      </c>
      <c r="H7947" s="12">
        <v>784.95079079952825</v>
      </c>
      <c r="I7947" s="13">
        <f>$D$2*tarifas!$D$12/24</f>
        <v>1.4541666666666666</v>
      </c>
      <c r="J7947" s="13" t="e">
        <f>VLOOKUP(E7947&amp;" "&amp;F7947,tarifas!$A$13:$D$20,4,FALSE)*H7947</f>
        <v>#N/A</v>
      </c>
      <c r="K7947" s="13">
        <f>IF(F7947="COD1",tarifas!$D$11*(SUMIFS($H$11:$H$8770,$F$11:$F$8770,"=COD1",$B$11:$B$8770,"="&amp;B7947)/COUNTIFS($F$11:$F$8770,"=COD1",$B$11:$B$8770,"="&amp;B7947))/COUNTIFS($A$11:$A$8770,"="&amp;A7947,$F$11:$F$8770,"=COD1"),0)</f>
        <v>0</v>
      </c>
      <c r="L7947" s="13" t="e">
        <f>(VLOOKUP(F7947,tarifas!$C$7:$D$10,2,FALSE)+tarifas!$D$21)*datos!H7947</f>
        <v>#N/A</v>
      </c>
      <c r="M7947">
        <v>0</v>
      </c>
      <c r="N7947" s="13" t="e">
        <f t="shared" si="1115"/>
        <v>#N/A</v>
      </c>
      <c r="O7947">
        <f t="shared" si="1116"/>
        <v>0</v>
      </c>
      <c r="P7947" s="12">
        <f t="shared" si="1117"/>
        <v>784.95079079952825</v>
      </c>
      <c r="Q7947">
        <f t="shared" si="1118"/>
        <v>0</v>
      </c>
      <c r="R7947">
        <f>$D$2*tarifas!$D$12/24</f>
        <v>1.4541666666666666</v>
      </c>
      <c r="S7947" t="e">
        <f>VLOOKUP(E7947&amp;" "&amp;F7947,tarifas!$A$13:$D$20,4,FALSE)*P7947</f>
        <v>#N/A</v>
      </c>
      <c r="T7947">
        <f>IF(F7947="COD1",tarifas!$D$11*(SUMIFS($P$11:$P$8770,$F$11:$F$8770,"=COD1",$B$11:$B$8770,"="&amp;B7947)/COUNTIFS($F$11:$F$8770,"=COD1",$B$11:$B$8770,"="&amp;B7947))/COUNTIFS($A$11:$A$8770,"="&amp;A7947,$F$11:$F$8770,"=COD1"),0)</f>
        <v>0</v>
      </c>
      <c r="U7947" t="e">
        <f>(VLOOKUP(F7947,tarifas!$C$7:$D$10,2,FALSE)+tarifas!$D$21)*datos!P7947</f>
        <v>#N/A</v>
      </c>
      <c r="V7947" t="e">
        <f t="shared" si="1119"/>
        <v>#N/A</v>
      </c>
      <c r="W7947">
        <f t="shared" si="1120"/>
        <v>0</v>
      </c>
    </row>
    <row r="7948" spans="1:23" x14ac:dyDescent="0.25">
      <c r="A7948">
        <f t="shared" ref="A7948:A8011" si="1122">DAYS360($C$11,C7948)</f>
        <v>326</v>
      </c>
      <c r="B7948">
        <f t="shared" ref="B7948:B8011" si="1123">MONTH(C7948)</f>
        <v>11</v>
      </c>
      <c r="C7948" s="1">
        <f t="shared" si="1121"/>
        <v>41970.708333314084</v>
      </c>
      <c r="D7948" s="7">
        <v>0</v>
      </c>
      <c r="E7948" s="7"/>
      <c r="G7948">
        <v>47.45</v>
      </c>
      <c r="H7948" s="12">
        <v>629.10841753787349</v>
      </c>
      <c r="I7948" s="13">
        <f>$D$2*tarifas!$D$12/24</f>
        <v>1.4541666666666666</v>
      </c>
      <c r="J7948" s="13" t="e">
        <f>VLOOKUP(E7948&amp;" "&amp;F7948,tarifas!$A$13:$D$20,4,FALSE)*H7948</f>
        <v>#N/A</v>
      </c>
      <c r="K7948" s="13">
        <f>IF(F7948="COD1",tarifas!$D$11*(SUMIFS($H$11:$H$8770,$F$11:$F$8770,"=COD1",$B$11:$B$8770,"="&amp;B7948)/COUNTIFS($F$11:$F$8770,"=COD1",$B$11:$B$8770,"="&amp;B7948))/COUNTIFS($A$11:$A$8770,"="&amp;A7948,$F$11:$F$8770,"=COD1"),0)</f>
        <v>0</v>
      </c>
      <c r="L7948" s="13" t="e">
        <f>(VLOOKUP(F7948,tarifas!$C$7:$D$10,2,FALSE)+tarifas!$D$21)*datos!H7948</f>
        <v>#N/A</v>
      </c>
      <c r="M7948">
        <v>0</v>
      </c>
      <c r="N7948" s="13" t="e">
        <f t="shared" ref="N7948:N8011" si="1124">(I7948+J7948+K7948+L7948)*1.23</f>
        <v>#N/A</v>
      </c>
      <c r="O7948">
        <f t="shared" ref="O7948:O8011" si="1125">IF(M7948&lt;H7948,M7948,H7948)</f>
        <v>0</v>
      </c>
      <c r="P7948" s="12">
        <f t="shared" ref="P7948:P8011" si="1126">H7948-O7948</f>
        <v>629.10841753787349</v>
      </c>
      <c r="Q7948">
        <f t="shared" ref="Q7948:Q8011" si="1127">IF(M7948&lt;H7948,0,M7948-H7948)</f>
        <v>0</v>
      </c>
      <c r="R7948">
        <f>$D$2*tarifas!$D$12/24</f>
        <v>1.4541666666666666</v>
      </c>
      <c r="S7948" t="e">
        <f>VLOOKUP(E7948&amp;" "&amp;F7948,tarifas!$A$13:$D$20,4,FALSE)*P7948</f>
        <v>#N/A</v>
      </c>
      <c r="T7948">
        <f>IF(F7948="COD1",tarifas!$D$11*(SUMIFS($P$11:$P$8770,$F$11:$F$8770,"=COD1",$B$11:$B$8770,"="&amp;B7948)/COUNTIFS($F$11:$F$8770,"=COD1",$B$11:$B$8770,"="&amp;B7948))/COUNTIFS($A$11:$A$8770,"="&amp;A7948,$F$11:$F$8770,"=COD1"),0)</f>
        <v>0</v>
      </c>
      <c r="U7948" t="e">
        <f>(VLOOKUP(F7948,tarifas!$C$7:$D$10,2,FALSE)+tarifas!$D$21)*datos!P7948</f>
        <v>#N/A</v>
      </c>
      <c r="V7948" t="e">
        <f t="shared" ref="V7948:V8011" si="1128">(R7948+S7948+T7948+U7948)*1.23</f>
        <v>#N/A</v>
      </c>
      <c r="W7948">
        <f t="shared" ref="W7948:W8011" si="1129">0.9*G7948/1000*Q7948</f>
        <v>0</v>
      </c>
    </row>
    <row r="7949" spans="1:23" x14ac:dyDescent="0.25">
      <c r="A7949">
        <f t="shared" si="1122"/>
        <v>326</v>
      </c>
      <c r="B7949">
        <f t="shared" si="1123"/>
        <v>11</v>
      </c>
      <c r="C7949" s="1">
        <f t="shared" ref="C7949:C8012" si="1130">+C7948+1/24</f>
        <v>41970.749999980748</v>
      </c>
      <c r="D7949" s="7">
        <v>0</v>
      </c>
      <c r="E7949" s="7"/>
      <c r="G7949">
        <v>54.1</v>
      </c>
      <c r="H7949" s="12">
        <v>484.12964360225442</v>
      </c>
      <c r="I7949" s="13">
        <f>$D$2*tarifas!$D$12/24</f>
        <v>1.4541666666666666</v>
      </c>
      <c r="J7949" s="13" t="e">
        <f>VLOOKUP(E7949&amp;" "&amp;F7949,tarifas!$A$13:$D$20,4,FALSE)*H7949</f>
        <v>#N/A</v>
      </c>
      <c r="K7949" s="13">
        <f>IF(F7949="COD1",tarifas!$D$11*(SUMIFS($H$11:$H$8770,$F$11:$F$8770,"=COD1",$B$11:$B$8770,"="&amp;B7949)/COUNTIFS($F$11:$F$8770,"=COD1",$B$11:$B$8770,"="&amp;B7949))/COUNTIFS($A$11:$A$8770,"="&amp;A7949,$F$11:$F$8770,"=COD1"),0)</f>
        <v>0</v>
      </c>
      <c r="L7949" s="13" t="e">
        <f>(VLOOKUP(F7949,tarifas!$C$7:$D$10,2,FALSE)+tarifas!$D$21)*datos!H7949</f>
        <v>#N/A</v>
      </c>
      <c r="M7949">
        <v>0</v>
      </c>
      <c r="N7949" s="13" t="e">
        <f t="shared" si="1124"/>
        <v>#N/A</v>
      </c>
      <c r="O7949">
        <f t="shared" si="1125"/>
        <v>0</v>
      </c>
      <c r="P7949" s="12">
        <f t="shared" si="1126"/>
        <v>484.12964360225442</v>
      </c>
      <c r="Q7949">
        <f t="shared" si="1127"/>
        <v>0</v>
      </c>
      <c r="R7949">
        <f>$D$2*tarifas!$D$12/24</f>
        <v>1.4541666666666666</v>
      </c>
      <c r="S7949" t="e">
        <f>VLOOKUP(E7949&amp;" "&amp;F7949,tarifas!$A$13:$D$20,4,FALSE)*P7949</f>
        <v>#N/A</v>
      </c>
      <c r="T7949">
        <f>IF(F7949="COD1",tarifas!$D$11*(SUMIFS($P$11:$P$8770,$F$11:$F$8770,"=COD1",$B$11:$B$8770,"="&amp;B7949)/COUNTIFS($F$11:$F$8770,"=COD1",$B$11:$B$8770,"="&amp;B7949))/COUNTIFS($A$11:$A$8770,"="&amp;A7949,$F$11:$F$8770,"=COD1"),0)</f>
        <v>0</v>
      </c>
      <c r="U7949" t="e">
        <f>(VLOOKUP(F7949,tarifas!$C$7:$D$10,2,FALSE)+tarifas!$D$21)*datos!P7949</f>
        <v>#N/A</v>
      </c>
      <c r="V7949" t="e">
        <f t="shared" si="1128"/>
        <v>#N/A</v>
      </c>
      <c r="W7949">
        <f t="shared" si="1129"/>
        <v>0</v>
      </c>
    </row>
    <row r="7950" spans="1:23" x14ac:dyDescent="0.25">
      <c r="A7950">
        <f t="shared" si="1122"/>
        <v>326</v>
      </c>
      <c r="B7950">
        <f t="shared" si="1123"/>
        <v>11</v>
      </c>
      <c r="C7950" s="1">
        <f t="shared" si="1130"/>
        <v>41970.791666647412</v>
      </c>
      <c r="D7950" s="7">
        <v>0</v>
      </c>
      <c r="E7950" s="7"/>
      <c r="G7950">
        <v>54.45</v>
      </c>
      <c r="H7950" s="12">
        <v>354.20752712982255</v>
      </c>
      <c r="I7950" s="13">
        <f>$D$2*tarifas!$D$12/24</f>
        <v>1.4541666666666666</v>
      </c>
      <c r="J7950" s="13" t="e">
        <f>VLOOKUP(E7950&amp;" "&amp;F7950,tarifas!$A$13:$D$20,4,FALSE)*H7950</f>
        <v>#N/A</v>
      </c>
      <c r="K7950" s="13">
        <f>IF(F7950="COD1",tarifas!$D$11*(SUMIFS($H$11:$H$8770,$F$11:$F$8770,"=COD1",$B$11:$B$8770,"="&amp;B7950)/COUNTIFS($F$11:$F$8770,"=COD1",$B$11:$B$8770,"="&amp;B7950))/COUNTIFS($A$11:$A$8770,"="&amp;A7950,$F$11:$F$8770,"=COD1"),0)</f>
        <v>0</v>
      </c>
      <c r="L7950" s="13" t="e">
        <f>(VLOOKUP(F7950,tarifas!$C$7:$D$10,2,FALSE)+tarifas!$D$21)*datos!H7950</f>
        <v>#N/A</v>
      </c>
      <c r="M7950">
        <v>0</v>
      </c>
      <c r="N7950" s="13" t="e">
        <f t="shared" si="1124"/>
        <v>#N/A</v>
      </c>
      <c r="O7950">
        <f t="shared" si="1125"/>
        <v>0</v>
      </c>
      <c r="P7950" s="12">
        <f t="shared" si="1126"/>
        <v>354.20752712982255</v>
      </c>
      <c r="Q7950">
        <f t="shared" si="1127"/>
        <v>0</v>
      </c>
      <c r="R7950">
        <f>$D$2*tarifas!$D$12/24</f>
        <v>1.4541666666666666</v>
      </c>
      <c r="S7950" t="e">
        <f>VLOOKUP(E7950&amp;" "&amp;F7950,tarifas!$A$13:$D$20,4,FALSE)*P7950</f>
        <v>#N/A</v>
      </c>
      <c r="T7950">
        <f>IF(F7950="COD1",tarifas!$D$11*(SUMIFS($P$11:$P$8770,$F$11:$F$8770,"=COD1",$B$11:$B$8770,"="&amp;B7950)/COUNTIFS($F$11:$F$8770,"=COD1",$B$11:$B$8770,"="&amp;B7950))/COUNTIFS($A$11:$A$8770,"="&amp;A7950,$F$11:$F$8770,"=COD1"),0)</f>
        <v>0</v>
      </c>
      <c r="U7950" t="e">
        <f>(VLOOKUP(F7950,tarifas!$C$7:$D$10,2,FALSE)+tarifas!$D$21)*datos!P7950</f>
        <v>#N/A</v>
      </c>
      <c r="V7950" t="e">
        <f t="shared" si="1128"/>
        <v>#N/A</v>
      </c>
      <c r="W7950">
        <f t="shared" si="1129"/>
        <v>0</v>
      </c>
    </row>
    <row r="7951" spans="1:23" x14ac:dyDescent="0.25">
      <c r="A7951">
        <f t="shared" si="1122"/>
        <v>326</v>
      </c>
      <c r="B7951">
        <f t="shared" si="1123"/>
        <v>11</v>
      </c>
      <c r="C7951" s="1">
        <f t="shared" si="1130"/>
        <v>41970.833333314076</v>
      </c>
      <c r="D7951" s="7">
        <v>0</v>
      </c>
      <c r="E7951" s="7"/>
      <c r="G7951">
        <v>50.48</v>
      </c>
      <c r="H7951" s="12">
        <v>275.11798301941559</v>
      </c>
      <c r="I7951" s="13">
        <f>$D$2*tarifas!$D$12/24</f>
        <v>1.4541666666666666</v>
      </c>
      <c r="J7951" s="13" t="e">
        <f>VLOOKUP(E7951&amp;" "&amp;F7951,tarifas!$A$13:$D$20,4,FALSE)*H7951</f>
        <v>#N/A</v>
      </c>
      <c r="K7951" s="13">
        <f>IF(F7951="COD1",tarifas!$D$11*(SUMIFS($H$11:$H$8770,$F$11:$F$8770,"=COD1",$B$11:$B$8770,"="&amp;B7951)/COUNTIFS($F$11:$F$8770,"=COD1",$B$11:$B$8770,"="&amp;B7951))/COUNTIFS($A$11:$A$8770,"="&amp;A7951,$F$11:$F$8770,"=COD1"),0)</f>
        <v>0</v>
      </c>
      <c r="L7951" s="13" t="e">
        <f>(VLOOKUP(F7951,tarifas!$C$7:$D$10,2,FALSE)+tarifas!$D$21)*datos!H7951</f>
        <v>#N/A</v>
      </c>
      <c r="M7951">
        <v>0</v>
      </c>
      <c r="N7951" s="13" t="e">
        <f t="shared" si="1124"/>
        <v>#N/A</v>
      </c>
      <c r="O7951">
        <f t="shared" si="1125"/>
        <v>0</v>
      </c>
      <c r="P7951" s="12">
        <f t="shared" si="1126"/>
        <v>275.11798301941559</v>
      </c>
      <c r="Q7951">
        <f t="shared" si="1127"/>
        <v>0</v>
      </c>
      <c r="R7951">
        <f>$D$2*tarifas!$D$12/24</f>
        <v>1.4541666666666666</v>
      </c>
      <c r="S7951" t="e">
        <f>VLOOKUP(E7951&amp;" "&amp;F7951,tarifas!$A$13:$D$20,4,FALSE)*P7951</f>
        <v>#N/A</v>
      </c>
      <c r="T7951">
        <f>IF(F7951="COD1",tarifas!$D$11*(SUMIFS($P$11:$P$8770,$F$11:$F$8770,"=COD1",$B$11:$B$8770,"="&amp;B7951)/COUNTIFS($F$11:$F$8770,"=COD1",$B$11:$B$8770,"="&amp;B7951))/COUNTIFS($A$11:$A$8770,"="&amp;A7951,$F$11:$F$8770,"=COD1"),0)</f>
        <v>0</v>
      </c>
      <c r="U7951" t="e">
        <f>(VLOOKUP(F7951,tarifas!$C$7:$D$10,2,FALSE)+tarifas!$D$21)*datos!P7951</f>
        <v>#N/A</v>
      </c>
      <c r="V7951" t="e">
        <f t="shared" si="1128"/>
        <v>#N/A</v>
      </c>
      <c r="W7951">
        <f t="shared" si="1129"/>
        <v>0</v>
      </c>
    </row>
    <row r="7952" spans="1:23" x14ac:dyDescent="0.25">
      <c r="A7952">
        <f t="shared" si="1122"/>
        <v>326</v>
      </c>
      <c r="B7952">
        <f t="shared" si="1123"/>
        <v>11</v>
      </c>
      <c r="C7952" s="1">
        <f t="shared" si="1130"/>
        <v>41970.874999980741</v>
      </c>
      <c r="D7952" s="7">
        <v>0</v>
      </c>
      <c r="E7952" s="7"/>
      <c r="G7952">
        <v>41.71</v>
      </c>
      <c r="H7952" s="12">
        <v>248.95783002631606</v>
      </c>
      <c r="I7952" s="13">
        <f>$D$2*tarifas!$D$12/24</f>
        <v>1.4541666666666666</v>
      </c>
      <c r="J7952" s="13" t="e">
        <f>VLOOKUP(E7952&amp;" "&amp;F7952,tarifas!$A$13:$D$20,4,FALSE)*H7952</f>
        <v>#N/A</v>
      </c>
      <c r="K7952" s="13">
        <f>IF(F7952="COD1",tarifas!$D$11*(SUMIFS($H$11:$H$8770,$F$11:$F$8770,"=COD1",$B$11:$B$8770,"="&amp;B7952)/COUNTIFS($F$11:$F$8770,"=COD1",$B$11:$B$8770,"="&amp;B7952))/COUNTIFS($A$11:$A$8770,"="&amp;A7952,$F$11:$F$8770,"=COD1"),0)</f>
        <v>0</v>
      </c>
      <c r="L7952" s="13" t="e">
        <f>(VLOOKUP(F7952,tarifas!$C$7:$D$10,2,FALSE)+tarifas!$D$21)*datos!H7952</f>
        <v>#N/A</v>
      </c>
      <c r="M7952">
        <v>0</v>
      </c>
      <c r="N7952" s="13" t="e">
        <f t="shared" si="1124"/>
        <v>#N/A</v>
      </c>
      <c r="O7952">
        <f t="shared" si="1125"/>
        <v>0</v>
      </c>
      <c r="P7952" s="12">
        <f t="shared" si="1126"/>
        <v>248.95783002631606</v>
      </c>
      <c r="Q7952">
        <f t="shared" si="1127"/>
        <v>0</v>
      </c>
      <c r="R7952">
        <f>$D$2*tarifas!$D$12/24</f>
        <v>1.4541666666666666</v>
      </c>
      <c r="S7952" t="e">
        <f>VLOOKUP(E7952&amp;" "&amp;F7952,tarifas!$A$13:$D$20,4,FALSE)*P7952</f>
        <v>#N/A</v>
      </c>
      <c r="T7952">
        <f>IF(F7952="COD1",tarifas!$D$11*(SUMIFS($P$11:$P$8770,$F$11:$F$8770,"=COD1",$B$11:$B$8770,"="&amp;B7952)/COUNTIFS($F$11:$F$8770,"=COD1",$B$11:$B$8770,"="&amp;B7952))/COUNTIFS($A$11:$A$8770,"="&amp;A7952,$F$11:$F$8770,"=COD1"),0)</f>
        <v>0</v>
      </c>
      <c r="U7952" t="e">
        <f>(VLOOKUP(F7952,tarifas!$C$7:$D$10,2,FALSE)+tarifas!$D$21)*datos!P7952</f>
        <v>#N/A</v>
      </c>
      <c r="V7952" t="e">
        <f t="shared" si="1128"/>
        <v>#N/A</v>
      </c>
      <c r="W7952">
        <f t="shared" si="1129"/>
        <v>0</v>
      </c>
    </row>
    <row r="7953" spans="1:23" x14ac:dyDescent="0.25">
      <c r="A7953">
        <f t="shared" si="1122"/>
        <v>326</v>
      </c>
      <c r="B7953">
        <f t="shared" si="1123"/>
        <v>11</v>
      </c>
      <c r="C7953" s="1">
        <f t="shared" si="1130"/>
        <v>41970.916666647405</v>
      </c>
      <c r="D7953" s="7">
        <v>0</v>
      </c>
      <c r="E7953" s="7"/>
      <c r="G7953">
        <v>35.74</v>
      </c>
      <c r="H7953" s="12">
        <v>243.66741334810644</v>
      </c>
      <c r="I7953" s="13">
        <f>$D$2*tarifas!$D$12/24</f>
        <v>1.4541666666666666</v>
      </c>
      <c r="J7953" s="13" t="e">
        <f>VLOOKUP(E7953&amp;" "&amp;F7953,tarifas!$A$13:$D$20,4,FALSE)*H7953</f>
        <v>#N/A</v>
      </c>
      <c r="K7953" s="13">
        <f>IF(F7953="COD1",tarifas!$D$11*(SUMIFS($H$11:$H$8770,$F$11:$F$8770,"=COD1",$B$11:$B$8770,"="&amp;B7953)/COUNTIFS($F$11:$F$8770,"=COD1",$B$11:$B$8770,"="&amp;B7953))/COUNTIFS($A$11:$A$8770,"="&amp;A7953,$F$11:$F$8770,"=COD1"),0)</f>
        <v>0</v>
      </c>
      <c r="L7953" s="13" t="e">
        <f>(VLOOKUP(F7953,tarifas!$C$7:$D$10,2,FALSE)+tarifas!$D$21)*datos!H7953</f>
        <v>#N/A</v>
      </c>
      <c r="M7953">
        <v>0</v>
      </c>
      <c r="N7953" s="13" t="e">
        <f t="shared" si="1124"/>
        <v>#N/A</v>
      </c>
      <c r="O7953">
        <f t="shared" si="1125"/>
        <v>0</v>
      </c>
      <c r="P7953" s="12">
        <f t="shared" si="1126"/>
        <v>243.66741334810644</v>
      </c>
      <c r="Q7953">
        <f t="shared" si="1127"/>
        <v>0</v>
      </c>
      <c r="R7953">
        <f>$D$2*tarifas!$D$12/24</f>
        <v>1.4541666666666666</v>
      </c>
      <c r="S7953" t="e">
        <f>VLOOKUP(E7953&amp;" "&amp;F7953,tarifas!$A$13:$D$20,4,FALSE)*P7953</f>
        <v>#N/A</v>
      </c>
      <c r="T7953">
        <f>IF(F7953="COD1",tarifas!$D$11*(SUMIFS($P$11:$P$8770,$F$11:$F$8770,"=COD1",$B$11:$B$8770,"="&amp;B7953)/COUNTIFS($F$11:$F$8770,"=COD1",$B$11:$B$8770,"="&amp;B7953))/COUNTIFS($A$11:$A$8770,"="&amp;A7953,$F$11:$F$8770,"=COD1"),0)</f>
        <v>0</v>
      </c>
      <c r="U7953" t="e">
        <f>(VLOOKUP(F7953,tarifas!$C$7:$D$10,2,FALSE)+tarifas!$D$21)*datos!P7953</f>
        <v>#N/A</v>
      </c>
      <c r="V7953" t="e">
        <f t="shared" si="1128"/>
        <v>#N/A</v>
      </c>
      <c r="W7953">
        <f t="shared" si="1129"/>
        <v>0</v>
      </c>
    </row>
    <row r="7954" spans="1:23" x14ac:dyDescent="0.25">
      <c r="A7954">
        <f t="shared" si="1122"/>
        <v>326</v>
      </c>
      <c r="B7954">
        <f t="shared" si="1123"/>
        <v>11</v>
      </c>
      <c r="C7954" s="1">
        <f t="shared" si="1130"/>
        <v>41970.958333314069</v>
      </c>
      <c r="D7954" s="7">
        <v>0</v>
      </c>
      <c r="E7954" s="7"/>
      <c r="G7954">
        <v>30</v>
      </c>
      <c r="H7954" s="12">
        <v>244.77908186252478</v>
      </c>
      <c r="I7954" s="13">
        <f>$D$2*tarifas!$D$12/24</f>
        <v>1.4541666666666666</v>
      </c>
      <c r="J7954" s="13" t="e">
        <f>VLOOKUP(E7954&amp;" "&amp;F7954,tarifas!$A$13:$D$20,4,FALSE)*H7954</f>
        <v>#N/A</v>
      </c>
      <c r="K7954" s="13">
        <f>IF(F7954="COD1",tarifas!$D$11*(SUMIFS($H$11:$H$8770,$F$11:$F$8770,"=COD1",$B$11:$B$8770,"="&amp;B7954)/COUNTIFS($F$11:$F$8770,"=COD1",$B$11:$B$8770,"="&amp;B7954))/COUNTIFS($A$11:$A$8770,"="&amp;A7954,$F$11:$F$8770,"=COD1"),0)</f>
        <v>0</v>
      </c>
      <c r="L7954" s="13" t="e">
        <f>(VLOOKUP(F7954,tarifas!$C$7:$D$10,2,FALSE)+tarifas!$D$21)*datos!H7954</f>
        <v>#N/A</v>
      </c>
      <c r="M7954">
        <v>0</v>
      </c>
      <c r="N7954" s="13" t="e">
        <f t="shared" si="1124"/>
        <v>#N/A</v>
      </c>
      <c r="O7954">
        <f t="shared" si="1125"/>
        <v>0</v>
      </c>
      <c r="P7954" s="12">
        <f t="shared" si="1126"/>
        <v>244.77908186252478</v>
      </c>
      <c r="Q7954">
        <f t="shared" si="1127"/>
        <v>0</v>
      </c>
      <c r="R7954">
        <f>$D$2*tarifas!$D$12/24</f>
        <v>1.4541666666666666</v>
      </c>
      <c r="S7954" t="e">
        <f>VLOOKUP(E7954&amp;" "&amp;F7954,tarifas!$A$13:$D$20,4,FALSE)*P7954</f>
        <v>#N/A</v>
      </c>
      <c r="T7954">
        <f>IF(F7954="COD1",tarifas!$D$11*(SUMIFS($P$11:$P$8770,$F$11:$F$8770,"=COD1",$B$11:$B$8770,"="&amp;B7954)/COUNTIFS($F$11:$F$8770,"=COD1",$B$11:$B$8770,"="&amp;B7954))/COUNTIFS($A$11:$A$8770,"="&amp;A7954,$F$11:$F$8770,"=COD1"),0)</f>
        <v>0</v>
      </c>
      <c r="U7954" t="e">
        <f>(VLOOKUP(F7954,tarifas!$C$7:$D$10,2,FALSE)+tarifas!$D$21)*datos!P7954</f>
        <v>#N/A</v>
      </c>
      <c r="V7954" t="e">
        <f t="shared" si="1128"/>
        <v>#N/A</v>
      </c>
      <c r="W7954">
        <f t="shared" si="1129"/>
        <v>0</v>
      </c>
    </row>
    <row r="7955" spans="1:23" x14ac:dyDescent="0.25">
      <c r="A7955">
        <f t="shared" si="1122"/>
        <v>327</v>
      </c>
      <c r="B7955">
        <f t="shared" si="1123"/>
        <v>11</v>
      </c>
      <c r="C7955" s="1">
        <f t="shared" si="1130"/>
        <v>41970.999999980733</v>
      </c>
      <c r="D7955" s="7">
        <v>0</v>
      </c>
      <c r="E7955" s="7"/>
      <c r="G7955">
        <v>22</v>
      </c>
      <c r="H7955" s="12">
        <v>236.24288484718349</v>
      </c>
      <c r="I7955" s="13">
        <f>$D$2*tarifas!$D$12/24</f>
        <v>1.4541666666666666</v>
      </c>
      <c r="J7955" s="13" t="e">
        <f>VLOOKUP(E7955&amp;" "&amp;F7955,tarifas!$A$13:$D$20,4,FALSE)*H7955</f>
        <v>#N/A</v>
      </c>
      <c r="K7955" s="13">
        <f>IF(F7955="COD1",tarifas!$D$11*(SUMIFS($H$11:$H$8770,$F$11:$F$8770,"=COD1",$B$11:$B$8770,"="&amp;B7955)/COUNTIFS($F$11:$F$8770,"=COD1",$B$11:$B$8770,"="&amp;B7955))/COUNTIFS($A$11:$A$8770,"="&amp;A7955,$F$11:$F$8770,"=COD1"),0)</f>
        <v>0</v>
      </c>
      <c r="L7955" s="13" t="e">
        <f>(VLOOKUP(F7955,tarifas!$C$7:$D$10,2,FALSE)+tarifas!$D$21)*datos!H7955</f>
        <v>#N/A</v>
      </c>
      <c r="M7955">
        <v>0</v>
      </c>
      <c r="N7955" s="13" t="e">
        <f t="shared" si="1124"/>
        <v>#N/A</v>
      </c>
      <c r="O7955">
        <f t="shared" si="1125"/>
        <v>0</v>
      </c>
      <c r="P7955" s="12">
        <f t="shared" si="1126"/>
        <v>236.24288484718349</v>
      </c>
      <c r="Q7955">
        <f t="shared" si="1127"/>
        <v>0</v>
      </c>
      <c r="R7955">
        <f>$D$2*tarifas!$D$12/24</f>
        <v>1.4541666666666666</v>
      </c>
      <c r="S7955" t="e">
        <f>VLOOKUP(E7955&amp;" "&amp;F7955,tarifas!$A$13:$D$20,4,FALSE)*P7955</f>
        <v>#N/A</v>
      </c>
      <c r="T7955">
        <f>IF(F7955="COD1",tarifas!$D$11*(SUMIFS($P$11:$P$8770,$F$11:$F$8770,"=COD1",$B$11:$B$8770,"="&amp;B7955)/COUNTIFS($F$11:$F$8770,"=COD1",$B$11:$B$8770,"="&amp;B7955))/COUNTIFS($A$11:$A$8770,"="&amp;A7955,$F$11:$F$8770,"=COD1"),0)</f>
        <v>0</v>
      </c>
      <c r="U7955" t="e">
        <f>(VLOOKUP(F7955,tarifas!$C$7:$D$10,2,FALSE)+tarifas!$D$21)*datos!P7955</f>
        <v>#N/A</v>
      </c>
      <c r="V7955" t="e">
        <f t="shared" si="1128"/>
        <v>#N/A</v>
      </c>
      <c r="W7955">
        <f t="shared" si="1129"/>
        <v>0</v>
      </c>
    </row>
    <row r="7956" spans="1:23" x14ac:dyDescent="0.25">
      <c r="A7956">
        <f t="shared" si="1122"/>
        <v>327</v>
      </c>
      <c r="B7956">
        <f t="shared" si="1123"/>
        <v>11</v>
      </c>
      <c r="C7956" s="1">
        <f t="shared" si="1130"/>
        <v>41971.041666647398</v>
      </c>
      <c r="D7956" s="7">
        <v>0</v>
      </c>
      <c r="E7956" s="7"/>
      <c r="G7956">
        <v>10.14</v>
      </c>
      <c r="H7956" s="12">
        <v>235.72280696712795</v>
      </c>
      <c r="I7956" s="13">
        <f>$D$2*tarifas!$D$12/24</f>
        <v>1.4541666666666666</v>
      </c>
      <c r="J7956" s="13" t="e">
        <f>VLOOKUP(E7956&amp;" "&amp;F7956,tarifas!$A$13:$D$20,4,FALSE)*H7956</f>
        <v>#N/A</v>
      </c>
      <c r="K7956" s="13">
        <f>IF(F7956="COD1",tarifas!$D$11*(SUMIFS($H$11:$H$8770,$F$11:$F$8770,"=COD1",$B$11:$B$8770,"="&amp;B7956)/COUNTIFS($F$11:$F$8770,"=COD1",$B$11:$B$8770,"="&amp;B7956))/COUNTIFS($A$11:$A$8770,"="&amp;A7956,$F$11:$F$8770,"=COD1"),0)</f>
        <v>0</v>
      </c>
      <c r="L7956" s="13" t="e">
        <f>(VLOOKUP(F7956,tarifas!$C$7:$D$10,2,FALSE)+tarifas!$D$21)*datos!H7956</f>
        <v>#N/A</v>
      </c>
      <c r="M7956">
        <v>0</v>
      </c>
      <c r="N7956" s="13" t="e">
        <f t="shared" si="1124"/>
        <v>#N/A</v>
      </c>
      <c r="O7956">
        <f t="shared" si="1125"/>
        <v>0</v>
      </c>
      <c r="P7956" s="12">
        <f t="shared" si="1126"/>
        <v>235.72280696712795</v>
      </c>
      <c r="Q7956">
        <f t="shared" si="1127"/>
        <v>0</v>
      </c>
      <c r="R7956">
        <f>$D$2*tarifas!$D$12/24</f>
        <v>1.4541666666666666</v>
      </c>
      <c r="S7956" t="e">
        <f>VLOOKUP(E7956&amp;" "&amp;F7956,tarifas!$A$13:$D$20,4,FALSE)*P7956</f>
        <v>#N/A</v>
      </c>
      <c r="T7956">
        <f>IF(F7956="COD1",tarifas!$D$11*(SUMIFS($P$11:$P$8770,$F$11:$F$8770,"=COD1",$B$11:$B$8770,"="&amp;B7956)/COUNTIFS($F$11:$F$8770,"=COD1",$B$11:$B$8770,"="&amp;B7956))/COUNTIFS($A$11:$A$8770,"="&amp;A7956,$F$11:$F$8770,"=COD1"),0)</f>
        <v>0</v>
      </c>
      <c r="U7956" t="e">
        <f>(VLOOKUP(F7956,tarifas!$C$7:$D$10,2,FALSE)+tarifas!$D$21)*datos!P7956</f>
        <v>#N/A</v>
      </c>
      <c r="V7956" t="e">
        <f t="shared" si="1128"/>
        <v>#N/A</v>
      </c>
      <c r="W7956">
        <f t="shared" si="1129"/>
        <v>0</v>
      </c>
    </row>
    <row r="7957" spans="1:23" x14ac:dyDescent="0.25">
      <c r="A7957">
        <f t="shared" si="1122"/>
        <v>327</v>
      </c>
      <c r="B7957">
        <f t="shared" si="1123"/>
        <v>11</v>
      </c>
      <c r="C7957" s="1">
        <f t="shared" si="1130"/>
        <v>41971.083333314062</v>
      </c>
      <c r="D7957" s="7">
        <v>0</v>
      </c>
      <c r="E7957" s="7"/>
      <c r="G7957">
        <v>5.99</v>
      </c>
      <c r="H7957" s="12">
        <v>232.76371891587803</v>
      </c>
      <c r="I7957" s="13">
        <f>$D$2*tarifas!$D$12/24</f>
        <v>1.4541666666666666</v>
      </c>
      <c r="J7957" s="13" t="e">
        <f>VLOOKUP(E7957&amp;" "&amp;F7957,tarifas!$A$13:$D$20,4,FALSE)*H7957</f>
        <v>#N/A</v>
      </c>
      <c r="K7957" s="13">
        <f>IF(F7957="COD1",tarifas!$D$11*(SUMIFS($H$11:$H$8770,$F$11:$F$8770,"=COD1",$B$11:$B$8770,"="&amp;B7957)/COUNTIFS($F$11:$F$8770,"=COD1",$B$11:$B$8770,"="&amp;B7957))/COUNTIFS($A$11:$A$8770,"="&amp;A7957,$F$11:$F$8770,"=COD1"),0)</f>
        <v>0</v>
      </c>
      <c r="L7957" s="13" t="e">
        <f>(VLOOKUP(F7957,tarifas!$C$7:$D$10,2,FALSE)+tarifas!$D$21)*datos!H7957</f>
        <v>#N/A</v>
      </c>
      <c r="M7957">
        <v>0</v>
      </c>
      <c r="N7957" s="13" t="e">
        <f t="shared" si="1124"/>
        <v>#N/A</v>
      </c>
      <c r="O7957">
        <f t="shared" si="1125"/>
        <v>0</v>
      </c>
      <c r="P7957" s="12">
        <f t="shared" si="1126"/>
        <v>232.76371891587803</v>
      </c>
      <c r="Q7957">
        <f t="shared" si="1127"/>
        <v>0</v>
      </c>
      <c r="R7957">
        <f>$D$2*tarifas!$D$12/24</f>
        <v>1.4541666666666666</v>
      </c>
      <c r="S7957" t="e">
        <f>VLOOKUP(E7957&amp;" "&amp;F7957,tarifas!$A$13:$D$20,4,FALSE)*P7957</f>
        <v>#N/A</v>
      </c>
      <c r="T7957">
        <f>IF(F7957="COD1",tarifas!$D$11*(SUMIFS($P$11:$P$8770,$F$11:$F$8770,"=COD1",$B$11:$B$8770,"="&amp;B7957)/COUNTIFS($F$11:$F$8770,"=COD1",$B$11:$B$8770,"="&amp;B7957))/COUNTIFS($A$11:$A$8770,"="&amp;A7957,$F$11:$F$8770,"=COD1"),0)</f>
        <v>0</v>
      </c>
      <c r="U7957" t="e">
        <f>(VLOOKUP(F7957,tarifas!$C$7:$D$10,2,FALSE)+tarifas!$D$21)*datos!P7957</f>
        <v>#N/A</v>
      </c>
      <c r="V7957" t="e">
        <f t="shared" si="1128"/>
        <v>#N/A</v>
      </c>
      <c r="W7957">
        <f t="shared" si="1129"/>
        <v>0</v>
      </c>
    </row>
    <row r="7958" spans="1:23" x14ac:dyDescent="0.25">
      <c r="A7958">
        <f t="shared" si="1122"/>
        <v>327</v>
      </c>
      <c r="B7958">
        <f t="shared" si="1123"/>
        <v>11</v>
      </c>
      <c r="C7958" s="1">
        <f t="shared" si="1130"/>
        <v>41971.124999980726</v>
      </c>
      <c r="D7958" s="7">
        <v>0</v>
      </c>
      <c r="E7958" s="7"/>
      <c r="G7958">
        <v>7.88</v>
      </c>
      <c r="H7958" s="12">
        <v>230.26670166486252</v>
      </c>
      <c r="I7958" s="13">
        <f>$D$2*tarifas!$D$12/24</f>
        <v>1.4541666666666666</v>
      </c>
      <c r="J7958" s="13" t="e">
        <f>VLOOKUP(E7958&amp;" "&amp;F7958,tarifas!$A$13:$D$20,4,FALSE)*H7958</f>
        <v>#N/A</v>
      </c>
      <c r="K7958" s="13">
        <f>IF(F7958="COD1",tarifas!$D$11*(SUMIFS($H$11:$H$8770,$F$11:$F$8770,"=COD1",$B$11:$B$8770,"="&amp;B7958)/COUNTIFS($F$11:$F$8770,"=COD1",$B$11:$B$8770,"="&amp;B7958))/COUNTIFS($A$11:$A$8770,"="&amp;A7958,$F$11:$F$8770,"=COD1"),0)</f>
        <v>0</v>
      </c>
      <c r="L7958" s="13" t="e">
        <f>(VLOOKUP(F7958,tarifas!$C$7:$D$10,2,FALSE)+tarifas!$D$21)*datos!H7958</f>
        <v>#N/A</v>
      </c>
      <c r="M7958">
        <v>0</v>
      </c>
      <c r="N7958" s="13" t="e">
        <f t="shared" si="1124"/>
        <v>#N/A</v>
      </c>
      <c r="O7958">
        <f t="shared" si="1125"/>
        <v>0</v>
      </c>
      <c r="P7958" s="12">
        <f t="shared" si="1126"/>
        <v>230.26670166486252</v>
      </c>
      <c r="Q7958">
        <f t="shared" si="1127"/>
        <v>0</v>
      </c>
      <c r="R7958">
        <f>$D$2*tarifas!$D$12/24</f>
        <v>1.4541666666666666</v>
      </c>
      <c r="S7958" t="e">
        <f>VLOOKUP(E7958&amp;" "&amp;F7958,tarifas!$A$13:$D$20,4,FALSE)*P7958</f>
        <v>#N/A</v>
      </c>
      <c r="T7958">
        <f>IF(F7958="COD1",tarifas!$D$11*(SUMIFS($P$11:$P$8770,$F$11:$F$8770,"=COD1",$B$11:$B$8770,"="&amp;B7958)/COUNTIFS($F$11:$F$8770,"=COD1",$B$11:$B$8770,"="&amp;B7958))/COUNTIFS($A$11:$A$8770,"="&amp;A7958,$F$11:$F$8770,"=COD1"),0)</f>
        <v>0</v>
      </c>
      <c r="U7958" t="e">
        <f>(VLOOKUP(F7958,tarifas!$C$7:$D$10,2,FALSE)+tarifas!$D$21)*datos!P7958</f>
        <v>#N/A</v>
      </c>
      <c r="V7958" t="e">
        <f t="shared" si="1128"/>
        <v>#N/A</v>
      </c>
      <c r="W7958">
        <f t="shared" si="1129"/>
        <v>0</v>
      </c>
    </row>
    <row r="7959" spans="1:23" x14ac:dyDescent="0.25">
      <c r="A7959">
        <f t="shared" si="1122"/>
        <v>327</v>
      </c>
      <c r="B7959">
        <f t="shared" si="1123"/>
        <v>11</v>
      </c>
      <c r="C7959" s="1">
        <f t="shared" si="1130"/>
        <v>41971.16666664739</v>
      </c>
      <c r="D7959" s="7">
        <v>0</v>
      </c>
      <c r="E7959" s="7"/>
      <c r="G7959">
        <v>5.99</v>
      </c>
      <c r="H7959" s="12">
        <v>231.43087032482242</v>
      </c>
      <c r="I7959" s="13">
        <f>$D$2*tarifas!$D$12/24</f>
        <v>1.4541666666666666</v>
      </c>
      <c r="J7959" s="13" t="e">
        <f>VLOOKUP(E7959&amp;" "&amp;F7959,tarifas!$A$13:$D$20,4,FALSE)*H7959</f>
        <v>#N/A</v>
      </c>
      <c r="K7959" s="13">
        <f>IF(F7959="COD1",tarifas!$D$11*(SUMIFS($H$11:$H$8770,$F$11:$F$8770,"=COD1",$B$11:$B$8770,"="&amp;B7959)/COUNTIFS($F$11:$F$8770,"=COD1",$B$11:$B$8770,"="&amp;B7959))/COUNTIFS($A$11:$A$8770,"="&amp;A7959,$F$11:$F$8770,"=COD1"),0)</f>
        <v>0</v>
      </c>
      <c r="L7959" s="13" t="e">
        <f>(VLOOKUP(F7959,tarifas!$C$7:$D$10,2,FALSE)+tarifas!$D$21)*datos!H7959</f>
        <v>#N/A</v>
      </c>
      <c r="M7959">
        <v>0</v>
      </c>
      <c r="N7959" s="13" t="e">
        <f t="shared" si="1124"/>
        <v>#N/A</v>
      </c>
      <c r="O7959">
        <f t="shared" si="1125"/>
        <v>0</v>
      </c>
      <c r="P7959" s="12">
        <f t="shared" si="1126"/>
        <v>231.43087032482242</v>
      </c>
      <c r="Q7959">
        <f t="shared" si="1127"/>
        <v>0</v>
      </c>
      <c r="R7959">
        <f>$D$2*tarifas!$D$12/24</f>
        <v>1.4541666666666666</v>
      </c>
      <c r="S7959" t="e">
        <f>VLOOKUP(E7959&amp;" "&amp;F7959,tarifas!$A$13:$D$20,4,FALSE)*P7959</f>
        <v>#N/A</v>
      </c>
      <c r="T7959">
        <f>IF(F7959="COD1",tarifas!$D$11*(SUMIFS($P$11:$P$8770,$F$11:$F$8770,"=COD1",$B$11:$B$8770,"="&amp;B7959)/COUNTIFS($F$11:$F$8770,"=COD1",$B$11:$B$8770,"="&amp;B7959))/COUNTIFS($A$11:$A$8770,"="&amp;A7959,$F$11:$F$8770,"=COD1"),0)</f>
        <v>0</v>
      </c>
      <c r="U7959" t="e">
        <f>(VLOOKUP(F7959,tarifas!$C$7:$D$10,2,FALSE)+tarifas!$D$21)*datos!P7959</f>
        <v>#N/A</v>
      </c>
      <c r="V7959" t="e">
        <f t="shared" si="1128"/>
        <v>#N/A</v>
      </c>
      <c r="W7959">
        <f t="shared" si="1129"/>
        <v>0</v>
      </c>
    </row>
    <row r="7960" spans="1:23" x14ac:dyDescent="0.25">
      <c r="A7960">
        <f t="shared" si="1122"/>
        <v>327</v>
      </c>
      <c r="B7960">
        <f t="shared" si="1123"/>
        <v>11</v>
      </c>
      <c r="C7960" s="1">
        <f t="shared" si="1130"/>
        <v>41971.208333314054</v>
      </c>
      <c r="D7960" s="7">
        <v>0</v>
      </c>
      <c r="E7960" s="7"/>
      <c r="G7960">
        <v>9.3000000000000007</v>
      </c>
      <c r="H7960" s="12">
        <v>228.78058742448411</v>
      </c>
      <c r="I7960" s="13">
        <f>$D$2*tarifas!$D$12/24</f>
        <v>1.4541666666666666</v>
      </c>
      <c r="J7960" s="13" t="e">
        <f>VLOOKUP(E7960&amp;" "&amp;F7960,tarifas!$A$13:$D$20,4,FALSE)*H7960</f>
        <v>#N/A</v>
      </c>
      <c r="K7960" s="13">
        <f>IF(F7960="COD1",tarifas!$D$11*(SUMIFS($H$11:$H$8770,$F$11:$F$8770,"=COD1",$B$11:$B$8770,"="&amp;B7960)/COUNTIFS($F$11:$F$8770,"=COD1",$B$11:$B$8770,"="&amp;B7960))/COUNTIFS($A$11:$A$8770,"="&amp;A7960,$F$11:$F$8770,"=COD1"),0)</f>
        <v>0</v>
      </c>
      <c r="L7960" s="13" t="e">
        <f>(VLOOKUP(F7960,tarifas!$C$7:$D$10,2,FALSE)+tarifas!$D$21)*datos!H7960</f>
        <v>#N/A</v>
      </c>
      <c r="M7960">
        <v>0</v>
      </c>
      <c r="N7960" s="13" t="e">
        <f t="shared" si="1124"/>
        <v>#N/A</v>
      </c>
      <c r="O7960">
        <f t="shared" si="1125"/>
        <v>0</v>
      </c>
      <c r="P7960" s="12">
        <f t="shared" si="1126"/>
        <v>228.78058742448411</v>
      </c>
      <c r="Q7960">
        <f t="shared" si="1127"/>
        <v>0</v>
      </c>
      <c r="R7960">
        <f>$D$2*tarifas!$D$12/24</f>
        <v>1.4541666666666666</v>
      </c>
      <c r="S7960" t="e">
        <f>VLOOKUP(E7960&amp;" "&amp;F7960,tarifas!$A$13:$D$20,4,FALSE)*P7960</f>
        <v>#N/A</v>
      </c>
      <c r="T7960">
        <f>IF(F7960="COD1",tarifas!$D$11*(SUMIFS($P$11:$P$8770,$F$11:$F$8770,"=COD1",$B$11:$B$8770,"="&amp;B7960)/COUNTIFS($F$11:$F$8770,"=COD1",$B$11:$B$8770,"="&amp;B7960))/COUNTIFS($A$11:$A$8770,"="&amp;A7960,$F$11:$F$8770,"=COD1"),0)</f>
        <v>0</v>
      </c>
      <c r="U7960" t="e">
        <f>(VLOOKUP(F7960,tarifas!$C$7:$D$10,2,FALSE)+tarifas!$D$21)*datos!P7960</f>
        <v>#N/A</v>
      </c>
      <c r="V7960" t="e">
        <f t="shared" si="1128"/>
        <v>#N/A</v>
      </c>
      <c r="W7960">
        <f t="shared" si="1129"/>
        <v>0</v>
      </c>
    </row>
    <row r="7961" spans="1:23" x14ac:dyDescent="0.25">
      <c r="A7961">
        <f t="shared" si="1122"/>
        <v>327</v>
      </c>
      <c r="B7961">
        <f t="shared" si="1123"/>
        <v>11</v>
      </c>
      <c r="C7961" s="1">
        <f t="shared" si="1130"/>
        <v>41971.249999980719</v>
      </c>
      <c r="D7961" s="7">
        <v>0</v>
      </c>
      <c r="E7961" s="7"/>
      <c r="G7961">
        <v>20</v>
      </c>
      <c r="H7961" s="12">
        <v>226.61487703619557</v>
      </c>
      <c r="I7961" s="13">
        <f>$D$2*tarifas!$D$12/24</f>
        <v>1.4541666666666666</v>
      </c>
      <c r="J7961" s="13" t="e">
        <f>VLOOKUP(E7961&amp;" "&amp;F7961,tarifas!$A$13:$D$20,4,FALSE)*H7961</f>
        <v>#N/A</v>
      </c>
      <c r="K7961" s="13">
        <f>IF(F7961="COD1",tarifas!$D$11*(SUMIFS($H$11:$H$8770,$F$11:$F$8770,"=COD1",$B$11:$B$8770,"="&amp;B7961)/COUNTIFS($F$11:$F$8770,"=COD1",$B$11:$B$8770,"="&amp;B7961))/COUNTIFS($A$11:$A$8770,"="&amp;A7961,$F$11:$F$8770,"=COD1"),0)</f>
        <v>0</v>
      </c>
      <c r="L7961" s="13" t="e">
        <f>(VLOOKUP(F7961,tarifas!$C$7:$D$10,2,FALSE)+tarifas!$D$21)*datos!H7961</f>
        <v>#N/A</v>
      </c>
      <c r="M7961">
        <v>0</v>
      </c>
      <c r="N7961" s="13" t="e">
        <f t="shared" si="1124"/>
        <v>#N/A</v>
      </c>
      <c r="O7961">
        <f t="shared" si="1125"/>
        <v>0</v>
      </c>
      <c r="P7961" s="12">
        <f t="shared" si="1126"/>
        <v>226.61487703619557</v>
      </c>
      <c r="Q7961">
        <f t="shared" si="1127"/>
        <v>0</v>
      </c>
      <c r="R7961">
        <f>$D$2*tarifas!$D$12/24</f>
        <v>1.4541666666666666</v>
      </c>
      <c r="S7961" t="e">
        <f>VLOOKUP(E7961&amp;" "&amp;F7961,tarifas!$A$13:$D$20,4,FALSE)*P7961</f>
        <v>#N/A</v>
      </c>
      <c r="T7961">
        <f>IF(F7961="COD1",tarifas!$D$11*(SUMIFS($P$11:$P$8770,$F$11:$F$8770,"=COD1",$B$11:$B$8770,"="&amp;B7961)/COUNTIFS($F$11:$F$8770,"=COD1",$B$11:$B$8770,"="&amp;B7961))/COUNTIFS($A$11:$A$8770,"="&amp;A7961,$F$11:$F$8770,"=COD1"),0)</f>
        <v>0</v>
      </c>
      <c r="U7961" t="e">
        <f>(VLOOKUP(F7961,tarifas!$C$7:$D$10,2,FALSE)+tarifas!$D$21)*datos!P7961</f>
        <v>#N/A</v>
      </c>
      <c r="V7961" t="e">
        <f t="shared" si="1128"/>
        <v>#N/A</v>
      </c>
      <c r="W7961">
        <f t="shared" si="1129"/>
        <v>0</v>
      </c>
    </row>
    <row r="7962" spans="1:23" x14ac:dyDescent="0.25">
      <c r="A7962">
        <f t="shared" si="1122"/>
        <v>327</v>
      </c>
      <c r="B7962">
        <f t="shared" si="1123"/>
        <v>11</v>
      </c>
      <c r="C7962" s="1">
        <f t="shared" si="1130"/>
        <v>41971.291666647383</v>
      </c>
      <c r="D7962" s="7">
        <v>1.0303030303030303</v>
      </c>
      <c r="E7962" s="7"/>
      <c r="G7962">
        <v>30.21</v>
      </c>
      <c r="H7962" s="12">
        <v>254.11594687393372</v>
      </c>
      <c r="I7962" s="13">
        <f>$D$2*tarifas!$D$12/24</f>
        <v>1.4541666666666666</v>
      </c>
      <c r="J7962" s="13" t="e">
        <f>VLOOKUP(E7962&amp;" "&amp;F7962,tarifas!$A$13:$D$20,4,FALSE)*H7962</f>
        <v>#N/A</v>
      </c>
      <c r="K7962" s="13">
        <f>IF(F7962="COD1",tarifas!$D$11*(SUMIFS($H$11:$H$8770,$F$11:$F$8770,"=COD1",$B$11:$B$8770,"="&amp;B7962)/COUNTIFS($F$11:$F$8770,"=COD1",$B$11:$B$8770,"="&amp;B7962))/COUNTIFS($A$11:$A$8770,"="&amp;A7962,$F$11:$F$8770,"=COD1"),0)</f>
        <v>0</v>
      </c>
      <c r="L7962" s="13" t="e">
        <f>(VLOOKUP(F7962,tarifas!$C$7:$D$10,2,FALSE)+tarifas!$D$21)*datos!H7962</f>
        <v>#N/A</v>
      </c>
      <c r="M7962">
        <v>8.0197900000000004</v>
      </c>
      <c r="N7962" s="13" t="e">
        <f t="shared" si="1124"/>
        <v>#N/A</v>
      </c>
      <c r="O7962">
        <f t="shared" si="1125"/>
        <v>8.0197900000000004</v>
      </c>
      <c r="P7962" s="12">
        <f t="shared" si="1126"/>
        <v>246.09615687393372</v>
      </c>
      <c r="Q7962">
        <f t="shared" si="1127"/>
        <v>0</v>
      </c>
      <c r="R7962">
        <f>$D$2*tarifas!$D$12/24</f>
        <v>1.4541666666666666</v>
      </c>
      <c r="S7962" t="e">
        <f>VLOOKUP(E7962&amp;" "&amp;F7962,tarifas!$A$13:$D$20,4,FALSE)*P7962</f>
        <v>#N/A</v>
      </c>
      <c r="T7962">
        <f>IF(F7962="COD1",tarifas!$D$11*(SUMIFS($P$11:$P$8770,$F$11:$F$8770,"=COD1",$B$11:$B$8770,"="&amp;B7962)/COUNTIFS($F$11:$F$8770,"=COD1",$B$11:$B$8770,"="&amp;B7962))/COUNTIFS($A$11:$A$8770,"="&amp;A7962,$F$11:$F$8770,"=COD1"),0)</f>
        <v>0</v>
      </c>
      <c r="U7962" t="e">
        <f>(VLOOKUP(F7962,tarifas!$C$7:$D$10,2,FALSE)+tarifas!$D$21)*datos!P7962</f>
        <v>#N/A</v>
      </c>
      <c r="V7962" t="e">
        <f t="shared" si="1128"/>
        <v>#N/A</v>
      </c>
      <c r="W7962">
        <f t="shared" si="1129"/>
        <v>0</v>
      </c>
    </row>
    <row r="7963" spans="1:23" x14ac:dyDescent="0.25">
      <c r="A7963">
        <f t="shared" si="1122"/>
        <v>327</v>
      </c>
      <c r="B7963">
        <f t="shared" si="1123"/>
        <v>11</v>
      </c>
      <c r="C7963" s="1">
        <f t="shared" si="1130"/>
        <v>41971.333333314047</v>
      </c>
      <c r="D7963" s="7">
        <v>36.060606060606069</v>
      </c>
      <c r="E7963" s="7"/>
      <c r="G7963">
        <v>42.04</v>
      </c>
      <c r="H7963" s="12">
        <v>343.87190553362836</v>
      </c>
      <c r="I7963" s="13">
        <f>$D$2*tarifas!$D$12/24</f>
        <v>1.4541666666666666</v>
      </c>
      <c r="J7963" s="13" t="e">
        <f>VLOOKUP(E7963&amp;" "&amp;F7963,tarifas!$A$13:$D$20,4,FALSE)*H7963</f>
        <v>#N/A</v>
      </c>
      <c r="K7963" s="13">
        <f>IF(F7963="COD1",tarifas!$D$11*(SUMIFS($H$11:$H$8770,$F$11:$F$8770,"=COD1",$B$11:$B$8770,"="&amp;B7963)/COUNTIFS($F$11:$F$8770,"=COD1",$B$11:$B$8770,"="&amp;B7963))/COUNTIFS($A$11:$A$8770,"="&amp;A7963,$F$11:$F$8770,"=COD1"),0)</f>
        <v>0</v>
      </c>
      <c r="L7963" s="13" t="e">
        <f>(VLOOKUP(F7963,tarifas!$C$7:$D$10,2,FALSE)+tarifas!$D$21)*datos!H7963</f>
        <v>#N/A</v>
      </c>
      <c r="M7963">
        <v>8.4737200000000001</v>
      </c>
      <c r="N7963" s="13" t="e">
        <f t="shared" si="1124"/>
        <v>#N/A</v>
      </c>
      <c r="O7963">
        <f t="shared" si="1125"/>
        <v>8.4737200000000001</v>
      </c>
      <c r="P7963" s="12">
        <f t="shared" si="1126"/>
        <v>335.39818553362835</v>
      </c>
      <c r="Q7963">
        <f t="shared" si="1127"/>
        <v>0</v>
      </c>
      <c r="R7963">
        <f>$D$2*tarifas!$D$12/24</f>
        <v>1.4541666666666666</v>
      </c>
      <c r="S7963" t="e">
        <f>VLOOKUP(E7963&amp;" "&amp;F7963,tarifas!$A$13:$D$20,4,FALSE)*P7963</f>
        <v>#N/A</v>
      </c>
      <c r="T7963">
        <f>IF(F7963="COD1",tarifas!$D$11*(SUMIFS($P$11:$P$8770,$F$11:$F$8770,"=COD1",$B$11:$B$8770,"="&amp;B7963)/COUNTIFS($F$11:$F$8770,"=COD1",$B$11:$B$8770,"="&amp;B7963))/COUNTIFS($A$11:$A$8770,"="&amp;A7963,$F$11:$F$8770,"=COD1"),0)</f>
        <v>0</v>
      </c>
      <c r="U7963" t="e">
        <f>(VLOOKUP(F7963,tarifas!$C$7:$D$10,2,FALSE)+tarifas!$D$21)*datos!P7963</f>
        <v>#N/A</v>
      </c>
      <c r="V7963" t="e">
        <f t="shared" si="1128"/>
        <v>#N/A</v>
      </c>
      <c r="W7963">
        <f t="shared" si="1129"/>
        <v>0</v>
      </c>
    </row>
    <row r="7964" spans="1:23" x14ac:dyDescent="0.25">
      <c r="A7964">
        <f t="shared" si="1122"/>
        <v>327</v>
      </c>
      <c r="B7964">
        <f t="shared" si="1123"/>
        <v>11</v>
      </c>
      <c r="C7964" s="1">
        <f t="shared" si="1130"/>
        <v>41971.374999980711</v>
      </c>
      <c r="D7964" s="7">
        <v>288.74242424242425</v>
      </c>
      <c r="E7964" s="7"/>
      <c r="G7964">
        <v>46.7</v>
      </c>
      <c r="H7964" s="12">
        <v>553.11254403480496</v>
      </c>
      <c r="I7964" s="13">
        <f>$D$2*tarifas!$D$12/24</f>
        <v>1.4541666666666666</v>
      </c>
      <c r="J7964" s="13" t="e">
        <f>VLOOKUP(E7964&amp;" "&amp;F7964,tarifas!$A$13:$D$20,4,FALSE)*H7964</f>
        <v>#N/A</v>
      </c>
      <c r="K7964" s="13">
        <f>IF(F7964="COD1",tarifas!$D$11*(SUMIFS($H$11:$H$8770,$F$11:$F$8770,"=COD1",$B$11:$B$8770,"="&amp;B7964)/COUNTIFS($F$11:$F$8770,"=COD1",$B$11:$B$8770,"="&amp;B7964))/COUNTIFS($A$11:$A$8770,"="&amp;A7964,$F$11:$F$8770,"=COD1"),0)</f>
        <v>0</v>
      </c>
      <c r="L7964" s="13" t="e">
        <f>(VLOOKUP(F7964,tarifas!$C$7:$D$10,2,FALSE)+tarifas!$D$21)*datos!H7964</f>
        <v>#N/A</v>
      </c>
      <c r="M7964">
        <v>50.924050000000001</v>
      </c>
      <c r="N7964" s="13" t="e">
        <f t="shared" si="1124"/>
        <v>#N/A</v>
      </c>
      <c r="O7964">
        <f t="shared" si="1125"/>
        <v>50.924050000000001</v>
      </c>
      <c r="P7964" s="12">
        <f t="shared" si="1126"/>
        <v>502.18849403480493</v>
      </c>
      <c r="Q7964">
        <f t="shared" si="1127"/>
        <v>0</v>
      </c>
      <c r="R7964">
        <f>$D$2*tarifas!$D$12/24</f>
        <v>1.4541666666666666</v>
      </c>
      <c r="S7964" t="e">
        <f>VLOOKUP(E7964&amp;" "&amp;F7964,tarifas!$A$13:$D$20,4,FALSE)*P7964</f>
        <v>#N/A</v>
      </c>
      <c r="T7964">
        <f>IF(F7964="COD1",tarifas!$D$11*(SUMIFS($P$11:$P$8770,$F$11:$F$8770,"=COD1",$B$11:$B$8770,"="&amp;B7964)/COUNTIFS($F$11:$F$8770,"=COD1",$B$11:$B$8770,"="&amp;B7964))/COUNTIFS($A$11:$A$8770,"="&amp;A7964,$F$11:$F$8770,"=COD1"),0)</f>
        <v>0</v>
      </c>
      <c r="U7964" t="e">
        <f>(VLOOKUP(F7964,tarifas!$C$7:$D$10,2,FALSE)+tarifas!$D$21)*datos!P7964</f>
        <v>#N/A</v>
      </c>
      <c r="V7964" t="e">
        <f t="shared" si="1128"/>
        <v>#N/A</v>
      </c>
      <c r="W7964">
        <f t="shared" si="1129"/>
        <v>0</v>
      </c>
    </row>
    <row r="7965" spans="1:23" x14ac:dyDescent="0.25">
      <c r="A7965">
        <f t="shared" si="1122"/>
        <v>327</v>
      </c>
      <c r="B7965">
        <f t="shared" si="1123"/>
        <v>11</v>
      </c>
      <c r="C7965" s="1">
        <f t="shared" si="1130"/>
        <v>41971.416666647376</v>
      </c>
      <c r="D7965" s="7">
        <v>445.34848484848493</v>
      </c>
      <c r="E7965" s="7"/>
      <c r="G7965">
        <v>49.57</v>
      </c>
      <c r="H7965" s="12">
        <v>637.6964517108978</v>
      </c>
      <c r="I7965" s="13">
        <f>$D$2*tarifas!$D$12/24</f>
        <v>1.4541666666666666</v>
      </c>
      <c r="J7965" s="13" t="e">
        <f>VLOOKUP(E7965&amp;" "&amp;F7965,tarifas!$A$13:$D$20,4,FALSE)*H7965</f>
        <v>#N/A</v>
      </c>
      <c r="K7965" s="13">
        <f>IF(F7965="COD1",tarifas!$D$11*(SUMIFS($H$11:$H$8770,$F$11:$F$8770,"=COD1",$B$11:$B$8770,"="&amp;B7965)/COUNTIFS($F$11:$F$8770,"=COD1",$B$11:$B$8770,"="&amp;B7965))/COUNTIFS($A$11:$A$8770,"="&amp;A7965,$F$11:$F$8770,"=COD1"),0)</f>
        <v>0</v>
      </c>
      <c r="L7965" s="13" t="e">
        <f>(VLOOKUP(F7965,tarifas!$C$7:$D$10,2,FALSE)+tarifas!$D$21)*datos!H7965</f>
        <v>#N/A</v>
      </c>
      <c r="M7965">
        <v>305.87578000000002</v>
      </c>
      <c r="N7965" s="13" t="e">
        <f t="shared" si="1124"/>
        <v>#N/A</v>
      </c>
      <c r="O7965">
        <f t="shared" si="1125"/>
        <v>305.87578000000002</v>
      </c>
      <c r="P7965" s="12">
        <f t="shared" si="1126"/>
        <v>331.82067171089778</v>
      </c>
      <c r="Q7965">
        <f t="shared" si="1127"/>
        <v>0</v>
      </c>
      <c r="R7965">
        <f>$D$2*tarifas!$D$12/24</f>
        <v>1.4541666666666666</v>
      </c>
      <c r="S7965" t="e">
        <f>VLOOKUP(E7965&amp;" "&amp;F7965,tarifas!$A$13:$D$20,4,FALSE)*P7965</f>
        <v>#N/A</v>
      </c>
      <c r="T7965">
        <f>IF(F7965="COD1",tarifas!$D$11*(SUMIFS($P$11:$P$8770,$F$11:$F$8770,"=COD1",$B$11:$B$8770,"="&amp;B7965)/COUNTIFS($F$11:$F$8770,"=COD1",$B$11:$B$8770,"="&amp;B7965))/COUNTIFS($A$11:$A$8770,"="&amp;A7965,$F$11:$F$8770,"=COD1"),0)</f>
        <v>0</v>
      </c>
      <c r="U7965" t="e">
        <f>(VLOOKUP(F7965,tarifas!$C$7:$D$10,2,FALSE)+tarifas!$D$21)*datos!P7965</f>
        <v>#N/A</v>
      </c>
      <c r="V7965" t="e">
        <f t="shared" si="1128"/>
        <v>#N/A</v>
      </c>
      <c r="W7965">
        <f t="shared" si="1129"/>
        <v>0</v>
      </c>
    </row>
    <row r="7966" spans="1:23" x14ac:dyDescent="0.25">
      <c r="A7966">
        <f t="shared" si="1122"/>
        <v>327</v>
      </c>
      <c r="B7966">
        <f t="shared" si="1123"/>
        <v>11</v>
      </c>
      <c r="C7966" s="1">
        <f t="shared" si="1130"/>
        <v>41971.45833331404</v>
      </c>
      <c r="D7966" s="7">
        <v>534.72727272727275</v>
      </c>
      <c r="E7966" s="7"/>
      <c r="G7966">
        <v>47.32</v>
      </c>
      <c r="H7966" s="12">
        <v>685.35737329440485</v>
      </c>
      <c r="I7966" s="13">
        <f>$D$2*tarifas!$D$12/24</f>
        <v>1.4541666666666666</v>
      </c>
      <c r="J7966" s="13" t="e">
        <f>VLOOKUP(E7966&amp;" "&amp;F7966,tarifas!$A$13:$D$20,4,FALSE)*H7966</f>
        <v>#N/A</v>
      </c>
      <c r="K7966" s="13">
        <f>IF(F7966="COD1",tarifas!$D$11*(SUMIFS($H$11:$H$8770,$F$11:$F$8770,"=COD1",$B$11:$B$8770,"="&amp;B7966)/COUNTIFS($F$11:$F$8770,"=COD1",$B$11:$B$8770,"="&amp;B7966))/COUNTIFS($A$11:$A$8770,"="&amp;A7966,$F$11:$F$8770,"=COD1"),0)</f>
        <v>0</v>
      </c>
      <c r="L7966" s="13" t="e">
        <f>(VLOOKUP(F7966,tarifas!$C$7:$D$10,2,FALSE)+tarifas!$D$21)*datos!H7966</f>
        <v>#N/A</v>
      </c>
      <c r="M7966">
        <v>271.47381000000001</v>
      </c>
      <c r="N7966" s="13" t="e">
        <f t="shared" si="1124"/>
        <v>#N/A</v>
      </c>
      <c r="O7966">
        <f t="shared" si="1125"/>
        <v>271.47381000000001</v>
      </c>
      <c r="P7966" s="12">
        <f t="shared" si="1126"/>
        <v>413.88356329440484</v>
      </c>
      <c r="Q7966">
        <f t="shared" si="1127"/>
        <v>0</v>
      </c>
      <c r="R7966">
        <f>$D$2*tarifas!$D$12/24</f>
        <v>1.4541666666666666</v>
      </c>
      <c r="S7966" t="e">
        <f>VLOOKUP(E7966&amp;" "&amp;F7966,tarifas!$A$13:$D$20,4,FALSE)*P7966</f>
        <v>#N/A</v>
      </c>
      <c r="T7966">
        <f>IF(F7966="COD1",tarifas!$D$11*(SUMIFS($P$11:$P$8770,$F$11:$F$8770,"=COD1",$B$11:$B$8770,"="&amp;B7966)/COUNTIFS($F$11:$F$8770,"=COD1",$B$11:$B$8770,"="&amp;B7966))/COUNTIFS($A$11:$A$8770,"="&amp;A7966,$F$11:$F$8770,"=COD1"),0)</f>
        <v>0</v>
      </c>
      <c r="U7966" t="e">
        <f>(VLOOKUP(F7966,tarifas!$C$7:$D$10,2,FALSE)+tarifas!$D$21)*datos!P7966</f>
        <v>#N/A</v>
      </c>
      <c r="V7966" t="e">
        <f t="shared" si="1128"/>
        <v>#N/A</v>
      </c>
      <c r="W7966">
        <f t="shared" si="1129"/>
        <v>0</v>
      </c>
    </row>
    <row r="7967" spans="1:23" x14ac:dyDescent="0.25">
      <c r="A7967">
        <f t="shared" si="1122"/>
        <v>327</v>
      </c>
      <c r="B7967">
        <f t="shared" si="1123"/>
        <v>11</v>
      </c>
      <c r="C7967" s="1">
        <f t="shared" si="1130"/>
        <v>41971.499999980704</v>
      </c>
      <c r="D7967" s="7">
        <v>564.60606060606062</v>
      </c>
      <c r="E7967" s="7"/>
      <c r="G7967">
        <v>50.01</v>
      </c>
      <c r="H7967" s="12">
        <v>481.66819568633889</v>
      </c>
      <c r="I7967" s="13">
        <f>$D$2*tarifas!$D$12/24</f>
        <v>1.4541666666666666</v>
      </c>
      <c r="J7967" s="13" t="e">
        <f>VLOOKUP(E7967&amp;" "&amp;F7967,tarifas!$A$13:$D$20,4,FALSE)*H7967</f>
        <v>#N/A</v>
      </c>
      <c r="K7967" s="13">
        <f>IF(F7967="COD1",tarifas!$D$11*(SUMIFS($H$11:$H$8770,$F$11:$F$8770,"=COD1",$B$11:$B$8770,"="&amp;B7967)/COUNTIFS($F$11:$F$8770,"=COD1",$B$11:$B$8770,"="&amp;B7967))/COUNTIFS($A$11:$A$8770,"="&amp;A7967,$F$11:$F$8770,"=COD1"),0)</f>
        <v>0</v>
      </c>
      <c r="L7967" s="13" t="e">
        <f>(VLOOKUP(F7967,tarifas!$C$7:$D$10,2,FALSE)+tarifas!$D$21)*datos!H7967</f>
        <v>#N/A</v>
      </c>
      <c r="M7967">
        <v>421.06571000000002</v>
      </c>
      <c r="N7967" s="13" t="e">
        <f t="shared" si="1124"/>
        <v>#N/A</v>
      </c>
      <c r="O7967">
        <f t="shared" si="1125"/>
        <v>421.06571000000002</v>
      </c>
      <c r="P7967" s="12">
        <f t="shared" si="1126"/>
        <v>60.602485686338866</v>
      </c>
      <c r="Q7967">
        <f t="shared" si="1127"/>
        <v>0</v>
      </c>
      <c r="R7967">
        <f>$D$2*tarifas!$D$12/24</f>
        <v>1.4541666666666666</v>
      </c>
      <c r="S7967" t="e">
        <f>VLOOKUP(E7967&amp;" "&amp;F7967,tarifas!$A$13:$D$20,4,FALSE)*P7967</f>
        <v>#N/A</v>
      </c>
      <c r="T7967">
        <f>IF(F7967="COD1",tarifas!$D$11*(SUMIFS($P$11:$P$8770,$F$11:$F$8770,"=COD1",$B$11:$B$8770,"="&amp;B7967)/COUNTIFS($F$11:$F$8770,"=COD1",$B$11:$B$8770,"="&amp;B7967))/COUNTIFS($A$11:$A$8770,"="&amp;A7967,$F$11:$F$8770,"=COD1"),0)</f>
        <v>0</v>
      </c>
      <c r="U7967" t="e">
        <f>(VLOOKUP(F7967,tarifas!$C$7:$D$10,2,FALSE)+tarifas!$D$21)*datos!P7967</f>
        <v>#N/A</v>
      </c>
      <c r="V7967" t="e">
        <f t="shared" si="1128"/>
        <v>#N/A</v>
      </c>
      <c r="W7967">
        <f t="shared" si="1129"/>
        <v>0</v>
      </c>
    </row>
    <row r="7968" spans="1:23" x14ac:dyDescent="0.25">
      <c r="A7968">
        <f t="shared" si="1122"/>
        <v>327</v>
      </c>
      <c r="B7968">
        <f t="shared" si="1123"/>
        <v>11</v>
      </c>
      <c r="C7968" s="1">
        <f t="shared" si="1130"/>
        <v>41971.541666647368</v>
      </c>
      <c r="D7968" s="7">
        <v>540.65151515151524</v>
      </c>
      <c r="E7968" s="7"/>
      <c r="G7968">
        <v>49.57</v>
      </c>
      <c r="H7968" s="12">
        <v>453.58268600551071</v>
      </c>
      <c r="I7968" s="13">
        <f>$D$2*tarifas!$D$12/24</f>
        <v>1.4541666666666666</v>
      </c>
      <c r="J7968" s="13" t="e">
        <f>VLOOKUP(E7968&amp;" "&amp;F7968,tarifas!$A$13:$D$20,4,FALSE)*H7968</f>
        <v>#N/A</v>
      </c>
      <c r="K7968" s="13">
        <f>IF(F7968="COD1",tarifas!$D$11*(SUMIFS($H$11:$H$8770,$F$11:$F$8770,"=COD1",$B$11:$B$8770,"="&amp;B7968)/COUNTIFS($F$11:$F$8770,"=COD1",$B$11:$B$8770,"="&amp;B7968))/COUNTIFS($A$11:$A$8770,"="&amp;A7968,$F$11:$F$8770,"=COD1"),0)</f>
        <v>0</v>
      </c>
      <c r="L7968" s="13" t="e">
        <f>(VLOOKUP(F7968,tarifas!$C$7:$D$10,2,FALSE)+tarifas!$D$21)*datos!H7968</f>
        <v>#N/A</v>
      </c>
      <c r="M7968">
        <v>269.93869000000001</v>
      </c>
      <c r="N7968" s="13" t="e">
        <f t="shared" si="1124"/>
        <v>#N/A</v>
      </c>
      <c r="O7968">
        <f t="shared" si="1125"/>
        <v>269.93869000000001</v>
      </c>
      <c r="P7968" s="12">
        <f t="shared" si="1126"/>
        <v>183.6439960055107</v>
      </c>
      <c r="Q7968">
        <f t="shared" si="1127"/>
        <v>0</v>
      </c>
      <c r="R7968">
        <f>$D$2*tarifas!$D$12/24</f>
        <v>1.4541666666666666</v>
      </c>
      <c r="S7968" t="e">
        <f>VLOOKUP(E7968&amp;" "&amp;F7968,tarifas!$A$13:$D$20,4,FALSE)*P7968</f>
        <v>#N/A</v>
      </c>
      <c r="T7968">
        <f>IF(F7968="COD1",tarifas!$D$11*(SUMIFS($P$11:$P$8770,$F$11:$F$8770,"=COD1",$B$11:$B$8770,"="&amp;B7968)/COUNTIFS($F$11:$F$8770,"=COD1",$B$11:$B$8770,"="&amp;B7968))/COUNTIFS($A$11:$A$8770,"="&amp;A7968,$F$11:$F$8770,"=COD1"),0)</f>
        <v>0</v>
      </c>
      <c r="U7968" t="e">
        <f>(VLOOKUP(F7968,tarifas!$C$7:$D$10,2,FALSE)+tarifas!$D$21)*datos!P7968</f>
        <v>#N/A</v>
      </c>
      <c r="V7968" t="e">
        <f t="shared" si="1128"/>
        <v>#N/A</v>
      </c>
      <c r="W7968">
        <f t="shared" si="1129"/>
        <v>0</v>
      </c>
    </row>
    <row r="7969" spans="1:23" x14ac:dyDescent="0.25">
      <c r="A7969">
        <f t="shared" si="1122"/>
        <v>327</v>
      </c>
      <c r="B7969">
        <f t="shared" si="1123"/>
        <v>11</v>
      </c>
      <c r="C7969" s="1">
        <f t="shared" si="1130"/>
        <v>41971.583333314033</v>
      </c>
      <c r="D7969" s="7">
        <v>437.87878787878788</v>
      </c>
      <c r="E7969" s="7"/>
      <c r="G7969">
        <v>48.5</v>
      </c>
      <c r="H7969" s="12">
        <v>595.47464169534578</v>
      </c>
      <c r="I7969" s="13">
        <f>$D$2*tarifas!$D$12/24</f>
        <v>1.4541666666666666</v>
      </c>
      <c r="J7969" s="13" t="e">
        <f>VLOOKUP(E7969&amp;" "&amp;F7969,tarifas!$A$13:$D$20,4,FALSE)*H7969</f>
        <v>#N/A</v>
      </c>
      <c r="K7969" s="13">
        <f>IF(F7969="COD1",tarifas!$D$11*(SUMIFS($H$11:$H$8770,$F$11:$F$8770,"=COD1",$B$11:$B$8770,"="&amp;B7969)/COUNTIFS($F$11:$F$8770,"=COD1",$B$11:$B$8770,"="&amp;B7969))/COUNTIFS($A$11:$A$8770,"="&amp;A7969,$F$11:$F$8770,"=COD1"),0)</f>
        <v>0</v>
      </c>
      <c r="L7969" s="13" t="e">
        <f>(VLOOKUP(F7969,tarifas!$C$7:$D$10,2,FALSE)+tarifas!$D$21)*datos!H7969</f>
        <v>#N/A</v>
      </c>
      <c r="M7969">
        <v>144.14179000000001</v>
      </c>
      <c r="N7969" s="13" t="e">
        <f t="shared" si="1124"/>
        <v>#N/A</v>
      </c>
      <c r="O7969">
        <f t="shared" si="1125"/>
        <v>144.14179000000001</v>
      </c>
      <c r="P7969" s="12">
        <f t="shared" si="1126"/>
        <v>451.33285169534577</v>
      </c>
      <c r="Q7969">
        <f t="shared" si="1127"/>
        <v>0</v>
      </c>
      <c r="R7969">
        <f>$D$2*tarifas!$D$12/24</f>
        <v>1.4541666666666666</v>
      </c>
      <c r="S7969" t="e">
        <f>VLOOKUP(E7969&amp;" "&amp;F7969,tarifas!$A$13:$D$20,4,FALSE)*P7969</f>
        <v>#N/A</v>
      </c>
      <c r="T7969">
        <f>IF(F7969="COD1",tarifas!$D$11*(SUMIFS($P$11:$P$8770,$F$11:$F$8770,"=COD1",$B$11:$B$8770,"="&amp;B7969)/COUNTIFS($F$11:$F$8770,"=COD1",$B$11:$B$8770,"="&amp;B7969))/COUNTIFS($A$11:$A$8770,"="&amp;A7969,$F$11:$F$8770,"=COD1"),0)</f>
        <v>0</v>
      </c>
      <c r="U7969" t="e">
        <f>(VLOOKUP(F7969,tarifas!$C$7:$D$10,2,FALSE)+tarifas!$D$21)*datos!P7969</f>
        <v>#N/A</v>
      </c>
      <c r="V7969" t="e">
        <f t="shared" si="1128"/>
        <v>#N/A</v>
      </c>
      <c r="W7969">
        <f t="shared" si="1129"/>
        <v>0</v>
      </c>
    </row>
    <row r="7970" spans="1:23" x14ac:dyDescent="0.25">
      <c r="A7970">
        <f t="shared" si="1122"/>
        <v>327</v>
      </c>
      <c r="B7970">
        <f t="shared" si="1123"/>
        <v>11</v>
      </c>
      <c r="C7970" s="1">
        <f t="shared" si="1130"/>
        <v>41971.624999980697</v>
      </c>
      <c r="D7970" s="7">
        <v>332.78787878787881</v>
      </c>
      <c r="E7970" s="7"/>
      <c r="G7970">
        <v>49.6</v>
      </c>
      <c r="H7970" s="12">
        <v>600.39360887897544</v>
      </c>
      <c r="I7970" s="13">
        <f>$D$2*tarifas!$D$12/24</f>
        <v>1.4541666666666666</v>
      </c>
      <c r="J7970" s="13" t="e">
        <f>VLOOKUP(E7970&amp;" "&amp;F7970,tarifas!$A$13:$D$20,4,FALSE)*H7970</f>
        <v>#N/A</v>
      </c>
      <c r="K7970" s="13">
        <f>IF(F7970="COD1",tarifas!$D$11*(SUMIFS($H$11:$H$8770,$F$11:$F$8770,"=COD1",$B$11:$B$8770,"="&amp;B7970)/COUNTIFS($F$11:$F$8770,"=COD1",$B$11:$B$8770,"="&amp;B7970))/COUNTIFS($A$11:$A$8770,"="&amp;A7970,$F$11:$F$8770,"=COD1"),0)</f>
        <v>0</v>
      </c>
      <c r="L7970" s="13" t="e">
        <f>(VLOOKUP(F7970,tarifas!$C$7:$D$10,2,FALSE)+tarifas!$D$21)*datos!H7970</f>
        <v>#N/A</v>
      </c>
      <c r="M7970">
        <v>173.66898</v>
      </c>
      <c r="N7970" s="13" t="e">
        <f t="shared" si="1124"/>
        <v>#N/A</v>
      </c>
      <c r="O7970">
        <f t="shared" si="1125"/>
        <v>173.66898</v>
      </c>
      <c r="P7970" s="12">
        <f t="shared" si="1126"/>
        <v>426.72462887897541</v>
      </c>
      <c r="Q7970">
        <f t="shared" si="1127"/>
        <v>0</v>
      </c>
      <c r="R7970">
        <f>$D$2*tarifas!$D$12/24</f>
        <v>1.4541666666666666</v>
      </c>
      <c r="S7970" t="e">
        <f>VLOOKUP(E7970&amp;" "&amp;F7970,tarifas!$A$13:$D$20,4,FALSE)*P7970</f>
        <v>#N/A</v>
      </c>
      <c r="T7970">
        <f>IF(F7970="COD1",tarifas!$D$11*(SUMIFS($P$11:$P$8770,$F$11:$F$8770,"=COD1",$B$11:$B$8770,"="&amp;B7970)/COUNTIFS($F$11:$F$8770,"=COD1",$B$11:$B$8770,"="&amp;B7970))/COUNTIFS($A$11:$A$8770,"="&amp;A7970,$F$11:$F$8770,"=COD1"),0)</f>
        <v>0</v>
      </c>
      <c r="U7970" t="e">
        <f>(VLOOKUP(F7970,tarifas!$C$7:$D$10,2,FALSE)+tarifas!$D$21)*datos!P7970</f>
        <v>#N/A</v>
      </c>
      <c r="V7970" t="e">
        <f t="shared" si="1128"/>
        <v>#N/A</v>
      </c>
      <c r="W7970">
        <f t="shared" si="1129"/>
        <v>0</v>
      </c>
    </row>
    <row r="7971" spans="1:23" x14ac:dyDescent="0.25">
      <c r="A7971">
        <f t="shared" si="1122"/>
        <v>327</v>
      </c>
      <c r="B7971">
        <f t="shared" si="1123"/>
        <v>11</v>
      </c>
      <c r="C7971" s="1">
        <f t="shared" si="1130"/>
        <v>41971.666666647361</v>
      </c>
      <c r="D7971" s="7">
        <v>56.924242424242429</v>
      </c>
      <c r="E7971" s="7"/>
      <c r="G7971">
        <v>52.14</v>
      </c>
      <c r="H7971" s="12">
        <v>605.40053333463106</v>
      </c>
      <c r="I7971" s="13">
        <f>$D$2*tarifas!$D$12/24</f>
        <v>1.4541666666666666</v>
      </c>
      <c r="J7971" s="13" t="e">
        <f>VLOOKUP(E7971&amp;" "&amp;F7971,tarifas!$A$13:$D$20,4,FALSE)*H7971</f>
        <v>#N/A</v>
      </c>
      <c r="K7971" s="13">
        <f>IF(F7971="COD1",tarifas!$D$11*(SUMIFS($H$11:$H$8770,$F$11:$F$8770,"=COD1",$B$11:$B$8770,"="&amp;B7971)/COUNTIFS($F$11:$F$8770,"=COD1",$B$11:$B$8770,"="&amp;B7971))/COUNTIFS($A$11:$A$8770,"="&amp;A7971,$F$11:$F$8770,"=COD1"),0)</f>
        <v>0</v>
      </c>
      <c r="L7971" s="13" t="e">
        <f>(VLOOKUP(F7971,tarifas!$C$7:$D$10,2,FALSE)+tarifas!$D$21)*datos!H7971</f>
        <v>#N/A</v>
      </c>
      <c r="M7971">
        <v>0</v>
      </c>
      <c r="N7971" s="13" t="e">
        <f t="shared" si="1124"/>
        <v>#N/A</v>
      </c>
      <c r="O7971">
        <f t="shared" si="1125"/>
        <v>0</v>
      </c>
      <c r="P7971" s="12">
        <f t="shared" si="1126"/>
        <v>605.40053333463106</v>
      </c>
      <c r="Q7971">
        <f t="shared" si="1127"/>
        <v>0</v>
      </c>
      <c r="R7971">
        <f>$D$2*tarifas!$D$12/24</f>
        <v>1.4541666666666666</v>
      </c>
      <c r="S7971" t="e">
        <f>VLOOKUP(E7971&amp;" "&amp;F7971,tarifas!$A$13:$D$20,4,FALSE)*P7971</f>
        <v>#N/A</v>
      </c>
      <c r="T7971">
        <f>IF(F7971="COD1",tarifas!$D$11*(SUMIFS($P$11:$P$8770,$F$11:$F$8770,"=COD1",$B$11:$B$8770,"="&amp;B7971)/COUNTIFS($F$11:$F$8770,"=COD1",$B$11:$B$8770,"="&amp;B7971))/COUNTIFS($A$11:$A$8770,"="&amp;A7971,$F$11:$F$8770,"=COD1"),0)</f>
        <v>0</v>
      </c>
      <c r="U7971" t="e">
        <f>(VLOOKUP(F7971,tarifas!$C$7:$D$10,2,FALSE)+tarifas!$D$21)*datos!P7971</f>
        <v>#N/A</v>
      </c>
      <c r="V7971" t="e">
        <f t="shared" si="1128"/>
        <v>#N/A</v>
      </c>
      <c r="W7971">
        <f t="shared" si="1129"/>
        <v>0</v>
      </c>
    </row>
    <row r="7972" spans="1:23" x14ac:dyDescent="0.25">
      <c r="A7972">
        <f t="shared" si="1122"/>
        <v>327</v>
      </c>
      <c r="B7972">
        <f t="shared" si="1123"/>
        <v>11</v>
      </c>
      <c r="C7972" s="1">
        <f t="shared" si="1130"/>
        <v>41971.708333314025</v>
      </c>
      <c r="D7972" s="7">
        <v>0</v>
      </c>
      <c r="E7972" s="7"/>
      <c r="G7972">
        <v>55.02</v>
      </c>
      <c r="H7972" s="12">
        <v>558.6978893002165</v>
      </c>
      <c r="I7972" s="13">
        <f>$D$2*tarifas!$D$12/24</f>
        <v>1.4541666666666666</v>
      </c>
      <c r="J7972" s="13" t="e">
        <f>VLOOKUP(E7972&amp;" "&amp;F7972,tarifas!$A$13:$D$20,4,FALSE)*H7972</f>
        <v>#N/A</v>
      </c>
      <c r="K7972" s="13">
        <f>IF(F7972="COD1",tarifas!$D$11*(SUMIFS($H$11:$H$8770,$F$11:$F$8770,"=COD1",$B$11:$B$8770,"="&amp;B7972)/COUNTIFS($F$11:$F$8770,"=COD1",$B$11:$B$8770,"="&amp;B7972))/COUNTIFS($A$11:$A$8770,"="&amp;A7972,$F$11:$F$8770,"=COD1"),0)</f>
        <v>0</v>
      </c>
      <c r="L7972" s="13" t="e">
        <f>(VLOOKUP(F7972,tarifas!$C$7:$D$10,2,FALSE)+tarifas!$D$21)*datos!H7972</f>
        <v>#N/A</v>
      </c>
      <c r="M7972">
        <v>0</v>
      </c>
      <c r="N7972" s="13" t="e">
        <f t="shared" si="1124"/>
        <v>#N/A</v>
      </c>
      <c r="O7972">
        <f t="shared" si="1125"/>
        <v>0</v>
      </c>
      <c r="P7972" s="12">
        <f t="shared" si="1126"/>
        <v>558.6978893002165</v>
      </c>
      <c r="Q7972">
        <f t="shared" si="1127"/>
        <v>0</v>
      </c>
      <c r="R7972">
        <f>$D$2*tarifas!$D$12/24</f>
        <v>1.4541666666666666</v>
      </c>
      <c r="S7972" t="e">
        <f>VLOOKUP(E7972&amp;" "&amp;F7972,tarifas!$A$13:$D$20,4,FALSE)*P7972</f>
        <v>#N/A</v>
      </c>
      <c r="T7972">
        <f>IF(F7972="COD1",tarifas!$D$11*(SUMIFS($P$11:$P$8770,$F$11:$F$8770,"=COD1",$B$11:$B$8770,"="&amp;B7972)/COUNTIFS($F$11:$F$8770,"=COD1",$B$11:$B$8770,"="&amp;B7972))/COUNTIFS($A$11:$A$8770,"="&amp;A7972,$F$11:$F$8770,"=COD1"),0)</f>
        <v>0</v>
      </c>
      <c r="U7972" t="e">
        <f>(VLOOKUP(F7972,tarifas!$C$7:$D$10,2,FALSE)+tarifas!$D$21)*datos!P7972</f>
        <v>#N/A</v>
      </c>
      <c r="V7972" t="e">
        <f t="shared" si="1128"/>
        <v>#N/A</v>
      </c>
      <c r="W7972">
        <f t="shared" si="1129"/>
        <v>0</v>
      </c>
    </row>
    <row r="7973" spans="1:23" x14ac:dyDescent="0.25">
      <c r="A7973">
        <f t="shared" si="1122"/>
        <v>327</v>
      </c>
      <c r="B7973">
        <f t="shared" si="1123"/>
        <v>11</v>
      </c>
      <c r="C7973" s="1">
        <f t="shared" si="1130"/>
        <v>41971.74999998069</v>
      </c>
      <c r="D7973" s="7">
        <v>0</v>
      </c>
      <c r="E7973" s="7"/>
      <c r="G7973">
        <v>64.67</v>
      </c>
      <c r="H7973" s="12">
        <v>460.68772938896984</v>
      </c>
      <c r="I7973" s="13">
        <f>$D$2*tarifas!$D$12/24</f>
        <v>1.4541666666666666</v>
      </c>
      <c r="J7973" s="13" t="e">
        <f>VLOOKUP(E7973&amp;" "&amp;F7973,tarifas!$A$13:$D$20,4,FALSE)*H7973</f>
        <v>#N/A</v>
      </c>
      <c r="K7973" s="13">
        <f>IF(F7973="COD1",tarifas!$D$11*(SUMIFS($H$11:$H$8770,$F$11:$F$8770,"=COD1",$B$11:$B$8770,"="&amp;B7973)/COUNTIFS($F$11:$F$8770,"=COD1",$B$11:$B$8770,"="&amp;B7973))/COUNTIFS($A$11:$A$8770,"="&amp;A7973,$F$11:$F$8770,"=COD1"),0)</f>
        <v>0</v>
      </c>
      <c r="L7973" s="13" t="e">
        <f>(VLOOKUP(F7973,tarifas!$C$7:$D$10,2,FALSE)+tarifas!$D$21)*datos!H7973</f>
        <v>#N/A</v>
      </c>
      <c r="M7973">
        <v>0</v>
      </c>
      <c r="N7973" s="13" t="e">
        <f t="shared" si="1124"/>
        <v>#N/A</v>
      </c>
      <c r="O7973">
        <f t="shared" si="1125"/>
        <v>0</v>
      </c>
      <c r="P7973" s="12">
        <f t="shared" si="1126"/>
        <v>460.68772938896984</v>
      </c>
      <c r="Q7973">
        <f t="shared" si="1127"/>
        <v>0</v>
      </c>
      <c r="R7973">
        <f>$D$2*tarifas!$D$12/24</f>
        <v>1.4541666666666666</v>
      </c>
      <c r="S7973" t="e">
        <f>VLOOKUP(E7973&amp;" "&amp;F7973,tarifas!$A$13:$D$20,4,FALSE)*P7973</f>
        <v>#N/A</v>
      </c>
      <c r="T7973">
        <f>IF(F7973="COD1",tarifas!$D$11*(SUMIFS($P$11:$P$8770,$F$11:$F$8770,"=COD1",$B$11:$B$8770,"="&amp;B7973)/COUNTIFS($F$11:$F$8770,"=COD1",$B$11:$B$8770,"="&amp;B7973))/COUNTIFS($A$11:$A$8770,"="&amp;A7973,$F$11:$F$8770,"=COD1"),0)</f>
        <v>0</v>
      </c>
      <c r="U7973" t="e">
        <f>(VLOOKUP(F7973,tarifas!$C$7:$D$10,2,FALSE)+tarifas!$D$21)*datos!P7973</f>
        <v>#N/A</v>
      </c>
      <c r="V7973" t="e">
        <f t="shared" si="1128"/>
        <v>#N/A</v>
      </c>
      <c r="W7973">
        <f t="shared" si="1129"/>
        <v>0</v>
      </c>
    </row>
    <row r="7974" spans="1:23" x14ac:dyDescent="0.25">
      <c r="A7974">
        <f t="shared" si="1122"/>
        <v>327</v>
      </c>
      <c r="B7974">
        <f t="shared" si="1123"/>
        <v>11</v>
      </c>
      <c r="C7974" s="1">
        <f t="shared" si="1130"/>
        <v>41971.791666647354</v>
      </c>
      <c r="D7974" s="7">
        <v>0</v>
      </c>
      <c r="E7974" s="7"/>
      <c r="G7974">
        <v>65.63</v>
      </c>
      <c r="H7974" s="12">
        <v>348.73388606592277</v>
      </c>
      <c r="I7974" s="13">
        <f>$D$2*tarifas!$D$12/24</f>
        <v>1.4541666666666666</v>
      </c>
      <c r="J7974" s="13" t="e">
        <f>VLOOKUP(E7974&amp;" "&amp;F7974,tarifas!$A$13:$D$20,4,FALSE)*H7974</f>
        <v>#N/A</v>
      </c>
      <c r="K7974" s="13">
        <f>IF(F7974="COD1",tarifas!$D$11*(SUMIFS($H$11:$H$8770,$F$11:$F$8770,"=COD1",$B$11:$B$8770,"="&amp;B7974)/COUNTIFS($F$11:$F$8770,"=COD1",$B$11:$B$8770,"="&amp;B7974))/COUNTIFS($A$11:$A$8770,"="&amp;A7974,$F$11:$F$8770,"=COD1"),0)</f>
        <v>0</v>
      </c>
      <c r="L7974" s="13" t="e">
        <f>(VLOOKUP(F7974,tarifas!$C$7:$D$10,2,FALSE)+tarifas!$D$21)*datos!H7974</f>
        <v>#N/A</v>
      </c>
      <c r="M7974">
        <v>0</v>
      </c>
      <c r="N7974" s="13" t="e">
        <f t="shared" si="1124"/>
        <v>#N/A</v>
      </c>
      <c r="O7974">
        <f t="shared" si="1125"/>
        <v>0</v>
      </c>
      <c r="P7974" s="12">
        <f t="shared" si="1126"/>
        <v>348.73388606592277</v>
      </c>
      <c r="Q7974">
        <f t="shared" si="1127"/>
        <v>0</v>
      </c>
      <c r="R7974">
        <f>$D$2*tarifas!$D$12/24</f>
        <v>1.4541666666666666</v>
      </c>
      <c r="S7974" t="e">
        <f>VLOOKUP(E7974&amp;" "&amp;F7974,tarifas!$A$13:$D$20,4,FALSE)*P7974</f>
        <v>#N/A</v>
      </c>
      <c r="T7974">
        <f>IF(F7974="COD1",tarifas!$D$11*(SUMIFS($P$11:$P$8770,$F$11:$F$8770,"=COD1",$B$11:$B$8770,"="&amp;B7974)/COUNTIFS($F$11:$F$8770,"=COD1",$B$11:$B$8770,"="&amp;B7974))/COUNTIFS($A$11:$A$8770,"="&amp;A7974,$F$11:$F$8770,"=COD1"),0)</f>
        <v>0</v>
      </c>
      <c r="U7974" t="e">
        <f>(VLOOKUP(F7974,tarifas!$C$7:$D$10,2,FALSE)+tarifas!$D$21)*datos!P7974</f>
        <v>#N/A</v>
      </c>
      <c r="V7974" t="e">
        <f t="shared" si="1128"/>
        <v>#N/A</v>
      </c>
      <c r="W7974">
        <f t="shared" si="1129"/>
        <v>0</v>
      </c>
    </row>
    <row r="7975" spans="1:23" x14ac:dyDescent="0.25">
      <c r="A7975">
        <f t="shared" si="1122"/>
        <v>327</v>
      </c>
      <c r="B7975">
        <f t="shared" si="1123"/>
        <v>11</v>
      </c>
      <c r="C7975" s="1">
        <f t="shared" si="1130"/>
        <v>41971.833333314018</v>
      </c>
      <c r="D7975" s="7">
        <v>0</v>
      </c>
      <c r="E7975" s="7"/>
      <c r="G7975">
        <v>64.67</v>
      </c>
      <c r="H7975" s="12">
        <v>259.27889467499551</v>
      </c>
      <c r="I7975" s="13">
        <f>$D$2*tarifas!$D$12/24</f>
        <v>1.4541666666666666</v>
      </c>
      <c r="J7975" s="13" t="e">
        <f>VLOOKUP(E7975&amp;" "&amp;F7975,tarifas!$A$13:$D$20,4,FALSE)*H7975</f>
        <v>#N/A</v>
      </c>
      <c r="K7975" s="13">
        <f>IF(F7975="COD1",tarifas!$D$11*(SUMIFS($H$11:$H$8770,$F$11:$F$8770,"=COD1",$B$11:$B$8770,"="&amp;B7975)/COUNTIFS($F$11:$F$8770,"=COD1",$B$11:$B$8770,"="&amp;B7975))/COUNTIFS($A$11:$A$8770,"="&amp;A7975,$F$11:$F$8770,"=COD1"),0)</f>
        <v>0</v>
      </c>
      <c r="L7975" s="13" t="e">
        <f>(VLOOKUP(F7975,tarifas!$C$7:$D$10,2,FALSE)+tarifas!$D$21)*datos!H7975</f>
        <v>#N/A</v>
      </c>
      <c r="M7975">
        <v>0</v>
      </c>
      <c r="N7975" s="13" t="e">
        <f t="shared" si="1124"/>
        <v>#N/A</v>
      </c>
      <c r="O7975">
        <f t="shared" si="1125"/>
        <v>0</v>
      </c>
      <c r="P7975" s="12">
        <f t="shared" si="1126"/>
        <v>259.27889467499551</v>
      </c>
      <c r="Q7975">
        <f t="shared" si="1127"/>
        <v>0</v>
      </c>
      <c r="R7975">
        <f>$D$2*tarifas!$D$12/24</f>
        <v>1.4541666666666666</v>
      </c>
      <c r="S7975" t="e">
        <f>VLOOKUP(E7975&amp;" "&amp;F7975,tarifas!$A$13:$D$20,4,FALSE)*P7975</f>
        <v>#N/A</v>
      </c>
      <c r="T7975">
        <f>IF(F7975="COD1",tarifas!$D$11*(SUMIFS($P$11:$P$8770,$F$11:$F$8770,"=COD1",$B$11:$B$8770,"="&amp;B7975)/COUNTIFS($F$11:$F$8770,"=COD1",$B$11:$B$8770,"="&amp;B7975))/COUNTIFS($A$11:$A$8770,"="&amp;A7975,$F$11:$F$8770,"=COD1"),0)</f>
        <v>0</v>
      </c>
      <c r="U7975" t="e">
        <f>(VLOOKUP(F7975,tarifas!$C$7:$D$10,2,FALSE)+tarifas!$D$21)*datos!P7975</f>
        <v>#N/A</v>
      </c>
      <c r="V7975" t="e">
        <f t="shared" si="1128"/>
        <v>#N/A</v>
      </c>
      <c r="W7975">
        <f t="shared" si="1129"/>
        <v>0</v>
      </c>
    </row>
    <row r="7976" spans="1:23" x14ac:dyDescent="0.25">
      <c r="A7976">
        <f t="shared" si="1122"/>
        <v>327</v>
      </c>
      <c r="B7976">
        <f t="shared" si="1123"/>
        <v>11</v>
      </c>
      <c r="C7976" s="1">
        <f t="shared" si="1130"/>
        <v>41971.874999980682</v>
      </c>
      <c r="D7976" s="7">
        <v>0</v>
      </c>
      <c r="E7976" s="7"/>
      <c r="G7976">
        <v>60.02</v>
      </c>
      <c r="H7976" s="12">
        <v>234.10253119032663</v>
      </c>
      <c r="I7976" s="13">
        <f>$D$2*tarifas!$D$12/24</f>
        <v>1.4541666666666666</v>
      </c>
      <c r="J7976" s="13" t="e">
        <f>VLOOKUP(E7976&amp;" "&amp;F7976,tarifas!$A$13:$D$20,4,FALSE)*H7976</f>
        <v>#N/A</v>
      </c>
      <c r="K7976" s="13">
        <f>IF(F7976="COD1",tarifas!$D$11*(SUMIFS($H$11:$H$8770,$F$11:$F$8770,"=COD1",$B$11:$B$8770,"="&amp;B7976)/COUNTIFS($F$11:$F$8770,"=COD1",$B$11:$B$8770,"="&amp;B7976))/COUNTIFS($A$11:$A$8770,"="&amp;A7976,$F$11:$F$8770,"=COD1"),0)</f>
        <v>0</v>
      </c>
      <c r="L7976" s="13" t="e">
        <f>(VLOOKUP(F7976,tarifas!$C$7:$D$10,2,FALSE)+tarifas!$D$21)*datos!H7976</f>
        <v>#N/A</v>
      </c>
      <c r="M7976">
        <v>0</v>
      </c>
      <c r="N7976" s="13" t="e">
        <f t="shared" si="1124"/>
        <v>#N/A</v>
      </c>
      <c r="O7976">
        <f t="shared" si="1125"/>
        <v>0</v>
      </c>
      <c r="P7976" s="12">
        <f t="shared" si="1126"/>
        <v>234.10253119032663</v>
      </c>
      <c r="Q7976">
        <f t="shared" si="1127"/>
        <v>0</v>
      </c>
      <c r="R7976">
        <f>$D$2*tarifas!$D$12/24</f>
        <v>1.4541666666666666</v>
      </c>
      <c r="S7976" t="e">
        <f>VLOOKUP(E7976&amp;" "&amp;F7976,tarifas!$A$13:$D$20,4,FALSE)*P7976</f>
        <v>#N/A</v>
      </c>
      <c r="T7976">
        <f>IF(F7976="COD1",tarifas!$D$11*(SUMIFS($P$11:$P$8770,$F$11:$F$8770,"=COD1",$B$11:$B$8770,"="&amp;B7976)/COUNTIFS($F$11:$F$8770,"=COD1",$B$11:$B$8770,"="&amp;B7976))/COUNTIFS($A$11:$A$8770,"="&amp;A7976,$F$11:$F$8770,"=COD1"),0)</f>
        <v>0</v>
      </c>
      <c r="U7976" t="e">
        <f>(VLOOKUP(F7976,tarifas!$C$7:$D$10,2,FALSE)+tarifas!$D$21)*datos!P7976</f>
        <v>#N/A</v>
      </c>
      <c r="V7976" t="e">
        <f t="shared" si="1128"/>
        <v>#N/A</v>
      </c>
      <c r="W7976">
        <f t="shared" si="1129"/>
        <v>0</v>
      </c>
    </row>
    <row r="7977" spans="1:23" x14ac:dyDescent="0.25">
      <c r="A7977">
        <f t="shared" si="1122"/>
        <v>327</v>
      </c>
      <c r="B7977">
        <f t="shared" si="1123"/>
        <v>11</v>
      </c>
      <c r="C7977" s="1">
        <f t="shared" si="1130"/>
        <v>41971.916666647347</v>
      </c>
      <c r="D7977" s="7">
        <v>0</v>
      </c>
      <c r="E7977" s="7"/>
      <c r="G7977">
        <v>56.1</v>
      </c>
      <c r="H7977" s="12">
        <v>227.029284173593</v>
      </c>
      <c r="I7977" s="13">
        <f>$D$2*tarifas!$D$12/24</f>
        <v>1.4541666666666666</v>
      </c>
      <c r="J7977" s="13" t="e">
        <f>VLOOKUP(E7977&amp;" "&amp;F7977,tarifas!$A$13:$D$20,4,FALSE)*H7977</f>
        <v>#N/A</v>
      </c>
      <c r="K7977" s="13">
        <f>IF(F7977="COD1",tarifas!$D$11*(SUMIFS($H$11:$H$8770,$F$11:$F$8770,"=COD1",$B$11:$B$8770,"="&amp;B7977)/COUNTIFS($F$11:$F$8770,"=COD1",$B$11:$B$8770,"="&amp;B7977))/COUNTIFS($A$11:$A$8770,"="&amp;A7977,$F$11:$F$8770,"=COD1"),0)</f>
        <v>0</v>
      </c>
      <c r="L7977" s="13" t="e">
        <f>(VLOOKUP(F7977,tarifas!$C$7:$D$10,2,FALSE)+tarifas!$D$21)*datos!H7977</f>
        <v>#N/A</v>
      </c>
      <c r="M7977">
        <v>0</v>
      </c>
      <c r="N7977" s="13" t="e">
        <f t="shared" si="1124"/>
        <v>#N/A</v>
      </c>
      <c r="O7977">
        <f t="shared" si="1125"/>
        <v>0</v>
      </c>
      <c r="P7977" s="12">
        <f t="shared" si="1126"/>
        <v>227.029284173593</v>
      </c>
      <c r="Q7977">
        <f t="shared" si="1127"/>
        <v>0</v>
      </c>
      <c r="R7977">
        <f>$D$2*tarifas!$D$12/24</f>
        <v>1.4541666666666666</v>
      </c>
      <c r="S7977" t="e">
        <f>VLOOKUP(E7977&amp;" "&amp;F7977,tarifas!$A$13:$D$20,4,FALSE)*P7977</f>
        <v>#N/A</v>
      </c>
      <c r="T7977">
        <f>IF(F7977="COD1",tarifas!$D$11*(SUMIFS($P$11:$P$8770,$F$11:$F$8770,"=COD1",$B$11:$B$8770,"="&amp;B7977)/COUNTIFS($F$11:$F$8770,"=COD1",$B$11:$B$8770,"="&amp;B7977))/COUNTIFS($A$11:$A$8770,"="&amp;A7977,$F$11:$F$8770,"=COD1"),0)</f>
        <v>0</v>
      </c>
      <c r="U7977" t="e">
        <f>(VLOOKUP(F7977,tarifas!$C$7:$D$10,2,FALSE)+tarifas!$D$21)*datos!P7977</f>
        <v>#N/A</v>
      </c>
      <c r="V7977" t="e">
        <f t="shared" si="1128"/>
        <v>#N/A</v>
      </c>
      <c r="W7977">
        <f t="shared" si="1129"/>
        <v>0</v>
      </c>
    </row>
    <row r="7978" spans="1:23" x14ac:dyDescent="0.25">
      <c r="A7978">
        <f t="shared" si="1122"/>
        <v>327</v>
      </c>
      <c r="B7978">
        <f t="shared" si="1123"/>
        <v>11</v>
      </c>
      <c r="C7978" s="1">
        <f t="shared" si="1130"/>
        <v>41971.958333314011</v>
      </c>
      <c r="D7978" s="7">
        <v>0</v>
      </c>
      <c r="E7978" s="7"/>
      <c r="G7978">
        <v>52.69</v>
      </c>
      <c r="H7978" s="12">
        <v>224.82104340256188</v>
      </c>
      <c r="I7978" s="13">
        <f>$D$2*tarifas!$D$12/24</f>
        <v>1.4541666666666666</v>
      </c>
      <c r="J7978" s="13" t="e">
        <f>VLOOKUP(E7978&amp;" "&amp;F7978,tarifas!$A$13:$D$20,4,FALSE)*H7978</f>
        <v>#N/A</v>
      </c>
      <c r="K7978" s="13">
        <f>IF(F7978="COD1",tarifas!$D$11*(SUMIFS($H$11:$H$8770,$F$11:$F$8770,"=COD1",$B$11:$B$8770,"="&amp;B7978)/COUNTIFS($F$11:$F$8770,"=COD1",$B$11:$B$8770,"="&amp;B7978))/COUNTIFS($A$11:$A$8770,"="&amp;A7978,$F$11:$F$8770,"=COD1"),0)</f>
        <v>0</v>
      </c>
      <c r="L7978" s="13" t="e">
        <f>(VLOOKUP(F7978,tarifas!$C$7:$D$10,2,FALSE)+tarifas!$D$21)*datos!H7978</f>
        <v>#N/A</v>
      </c>
      <c r="M7978">
        <v>0</v>
      </c>
      <c r="N7978" s="13" t="e">
        <f t="shared" si="1124"/>
        <v>#N/A</v>
      </c>
      <c r="O7978">
        <f t="shared" si="1125"/>
        <v>0</v>
      </c>
      <c r="P7978" s="12">
        <f t="shared" si="1126"/>
        <v>224.82104340256188</v>
      </c>
      <c r="Q7978">
        <f t="shared" si="1127"/>
        <v>0</v>
      </c>
      <c r="R7978">
        <f>$D$2*tarifas!$D$12/24</f>
        <v>1.4541666666666666</v>
      </c>
      <c r="S7978" t="e">
        <f>VLOOKUP(E7978&amp;" "&amp;F7978,tarifas!$A$13:$D$20,4,FALSE)*P7978</f>
        <v>#N/A</v>
      </c>
      <c r="T7978">
        <f>IF(F7978="COD1",tarifas!$D$11*(SUMIFS($P$11:$P$8770,$F$11:$F$8770,"=COD1",$B$11:$B$8770,"="&amp;B7978)/COUNTIFS($F$11:$F$8770,"=COD1",$B$11:$B$8770,"="&amp;B7978))/COUNTIFS($A$11:$A$8770,"="&amp;A7978,$F$11:$F$8770,"=COD1"),0)</f>
        <v>0</v>
      </c>
      <c r="U7978" t="e">
        <f>(VLOOKUP(F7978,tarifas!$C$7:$D$10,2,FALSE)+tarifas!$D$21)*datos!P7978</f>
        <v>#N/A</v>
      </c>
      <c r="V7978" t="e">
        <f t="shared" si="1128"/>
        <v>#N/A</v>
      </c>
      <c r="W7978">
        <f t="shared" si="1129"/>
        <v>0</v>
      </c>
    </row>
    <row r="7979" spans="1:23" x14ac:dyDescent="0.25">
      <c r="A7979">
        <f t="shared" si="1122"/>
        <v>328</v>
      </c>
      <c r="B7979">
        <f t="shared" si="1123"/>
        <v>11</v>
      </c>
      <c r="C7979" s="1">
        <f t="shared" si="1130"/>
        <v>41971.999999980675</v>
      </c>
      <c r="D7979" s="7">
        <v>0</v>
      </c>
      <c r="E7979" s="7"/>
      <c r="G7979">
        <v>46.5</v>
      </c>
      <c r="H7979" s="12">
        <v>222.87306535438472</v>
      </c>
      <c r="I7979" s="13">
        <f>$D$2*tarifas!$D$12/24</f>
        <v>1.4541666666666666</v>
      </c>
      <c r="J7979" s="13" t="e">
        <f>VLOOKUP(E7979&amp;" "&amp;F7979,tarifas!$A$13:$D$20,4,FALSE)*H7979</f>
        <v>#N/A</v>
      </c>
      <c r="K7979" s="13">
        <f>IF(F7979="COD1",tarifas!$D$11*(SUMIFS($H$11:$H$8770,$F$11:$F$8770,"=COD1",$B$11:$B$8770,"="&amp;B7979)/COUNTIFS($F$11:$F$8770,"=COD1",$B$11:$B$8770,"="&amp;B7979))/COUNTIFS($A$11:$A$8770,"="&amp;A7979,$F$11:$F$8770,"=COD1"),0)</f>
        <v>0</v>
      </c>
      <c r="L7979" s="13" t="e">
        <f>(VLOOKUP(F7979,tarifas!$C$7:$D$10,2,FALSE)+tarifas!$D$21)*datos!H7979</f>
        <v>#N/A</v>
      </c>
      <c r="M7979">
        <v>0</v>
      </c>
      <c r="N7979" s="13" t="e">
        <f t="shared" si="1124"/>
        <v>#N/A</v>
      </c>
      <c r="O7979">
        <f t="shared" si="1125"/>
        <v>0</v>
      </c>
      <c r="P7979" s="12">
        <f t="shared" si="1126"/>
        <v>222.87306535438472</v>
      </c>
      <c r="Q7979">
        <f t="shared" si="1127"/>
        <v>0</v>
      </c>
      <c r="R7979">
        <f>$D$2*tarifas!$D$12/24</f>
        <v>1.4541666666666666</v>
      </c>
      <c r="S7979" t="e">
        <f>VLOOKUP(E7979&amp;" "&amp;F7979,tarifas!$A$13:$D$20,4,FALSE)*P7979</f>
        <v>#N/A</v>
      </c>
      <c r="T7979">
        <f>IF(F7979="COD1",tarifas!$D$11*(SUMIFS($P$11:$P$8770,$F$11:$F$8770,"=COD1",$B$11:$B$8770,"="&amp;B7979)/COUNTIFS($F$11:$F$8770,"=COD1",$B$11:$B$8770,"="&amp;B7979))/COUNTIFS($A$11:$A$8770,"="&amp;A7979,$F$11:$F$8770,"=COD1"),0)</f>
        <v>0</v>
      </c>
      <c r="U7979" t="e">
        <f>(VLOOKUP(F7979,tarifas!$C$7:$D$10,2,FALSE)+tarifas!$D$21)*datos!P7979</f>
        <v>#N/A</v>
      </c>
      <c r="V7979" t="e">
        <f t="shared" si="1128"/>
        <v>#N/A</v>
      </c>
      <c r="W7979">
        <f t="shared" si="1129"/>
        <v>0</v>
      </c>
    </row>
    <row r="7980" spans="1:23" x14ac:dyDescent="0.25">
      <c r="A7980">
        <f t="shared" si="1122"/>
        <v>328</v>
      </c>
      <c r="B7980">
        <f t="shared" si="1123"/>
        <v>11</v>
      </c>
      <c r="C7980" s="1">
        <f t="shared" si="1130"/>
        <v>41972.041666647339</v>
      </c>
      <c r="D7980" s="7">
        <v>0</v>
      </c>
      <c r="E7980" s="7"/>
      <c r="G7980">
        <v>40</v>
      </c>
      <c r="H7980" s="12">
        <v>220.34889929450208</v>
      </c>
      <c r="I7980" s="13">
        <f>$D$2*tarifas!$D$12/24</f>
        <v>1.4541666666666666</v>
      </c>
      <c r="J7980" s="13" t="e">
        <f>VLOOKUP(E7980&amp;" "&amp;F7980,tarifas!$A$13:$D$20,4,FALSE)*H7980</f>
        <v>#N/A</v>
      </c>
      <c r="K7980" s="13">
        <f>IF(F7980="COD1",tarifas!$D$11*(SUMIFS($H$11:$H$8770,$F$11:$F$8770,"=COD1",$B$11:$B$8770,"="&amp;B7980)/COUNTIFS($F$11:$F$8770,"=COD1",$B$11:$B$8770,"="&amp;B7980))/COUNTIFS($A$11:$A$8770,"="&amp;A7980,$F$11:$F$8770,"=COD1"),0)</f>
        <v>0</v>
      </c>
      <c r="L7980" s="13" t="e">
        <f>(VLOOKUP(F7980,tarifas!$C$7:$D$10,2,FALSE)+tarifas!$D$21)*datos!H7980</f>
        <v>#N/A</v>
      </c>
      <c r="M7980">
        <v>0</v>
      </c>
      <c r="N7980" s="13" t="e">
        <f t="shared" si="1124"/>
        <v>#N/A</v>
      </c>
      <c r="O7980">
        <f t="shared" si="1125"/>
        <v>0</v>
      </c>
      <c r="P7980" s="12">
        <f t="shared" si="1126"/>
        <v>220.34889929450208</v>
      </c>
      <c r="Q7980">
        <f t="shared" si="1127"/>
        <v>0</v>
      </c>
      <c r="R7980">
        <f>$D$2*tarifas!$D$12/24</f>
        <v>1.4541666666666666</v>
      </c>
      <c r="S7980" t="e">
        <f>VLOOKUP(E7980&amp;" "&amp;F7980,tarifas!$A$13:$D$20,4,FALSE)*P7980</f>
        <v>#N/A</v>
      </c>
      <c r="T7980">
        <f>IF(F7980="COD1",tarifas!$D$11*(SUMIFS($P$11:$P$8770,$F$11:$F$8770,"=COD1",$B$11:$B$8770,"="&amp;B7980)/COUNTIFS($F$11:$F$8770,"=COD1",$B$11:$B$8770,"="&amp;B7980))/COUNTIFS($A$11:$A$8770,"="&amp;A7980,$F$11:$F$8770,"=COD1"),0)</f>
        <v>0</v>
      </c>
      <c r="U7980" t="e">
        <f>(VLOOKUP(F7980,tarifas!$C$7:$D$10,2,FALSE)+tarifas!$D$21)*datos!P7980</f>
        <v>#N/A</v>
      </c>
      <c r="V7980" t="e">
        <f t="shared" si="1128"/>
        <v>#N/A</v>
      </c>
      <c r="W7980">
        <f t="shared" si="1129"/>
        <v>0</v>
      </c>
    </row>
    <row r="7981" spans="1:23" x14ac:dyDescent="0.25">
      <c r="A7981">
        <f t="shared" si="1122"/>
        <v>328</v>
      </c>
      <c r="B7981">
        <f t="shared" si="1123"/>
        <v>11</v>
      </c>
      <c r="C7981" s="1">
        <f t="shared" si="1130"/>
        <v>41972.083333314004</v>
      </c>
      <c r="D7981" s="7">
        <v>0</v>
      </c>
      <c r="E7981" s="7"/>
      <c r="G7981">
        <v>31.9</v>
      </c>
      <c r="H7981" s="12">
        <v>219.25272577245534</v>
      </c>
      <c r="I7981" s="13">
        <f>$D$2*tarifas!$D$12/24</f>
        <v>1.4541666666666666</v>
      </c>
      <c r="J7981" s="13" t="e">
        <f>VLOOKUP(E7981&amp;" "&amp;F7981,tarifas!$A$13:$D$20,4,FALSE)*H7981</f>
        <v>#N/A</v>
      </c>
      <c r="K7981" s="13">
        <f>IF(F7981="COD1",tarifas!$D$11*(SUMIFS($H$11:$H$8770,$F$11:$F$8770,"=COD1",$B$11:$B$8770,"="&amp;B7981)/COUNTIFS($F$11:$F$8770,"=COD1",$B$11:$B$8770,"="&amp;B7981))/COUNTIFS($A$11:$A$8770,"="&amp;A7981,$F$11:$F$8770,"=COD1"),0)</f>
        <v>0</v>
      </c>
      <c r="L7981" s="13" t="e">
        <f>(VLOOKUP(F7981,tarifas!$C$7:$D$10,2,FALSE)+tarifas!$D$21)*datos!H7981</f>
        <v>#N/A</v>
      </c>
      <c r="M7981">
        <v>0</v>
      </c>
      <c r="N7981" s="13" t="e">
        <f t="shared" si="1124"/>
        <v>#N/A</v>
      </c>
      <c r="O7981">
        <f t="shared" si="1125"/>
        <v>0</v>
      </c>
      <c r="P7981" s="12">
        <f t="shared" si="1126"/>
        <v>219.25272577245534</v>
      </c>
      <c r="Q7981">
        <f t="shared" si="1127"/>
        <v>0</v>
      </c>
      <c r="R7981">
        <f>$D$2*tarifas!$D$12/24</f>
        <v>1.4541666666666666</v>
      </c>
      <c r="S7981" t="e">
        <f>VLOOKUP(E7981&amp;" "&amp;F7981,tarifas!$A$13:$D$20,4,FALSE)*P7981</f>
        <v>#N/A</v>
      </c>
      <c r="T7981">
        <f>IF(F7981="COD1",tarifas!$D$11*(SUMIFS($P$11:$P$8770,$F$11:$F$8770,"=COD1",$B$11:$B$8770,"="&amp;B7981)/COUNTIFS($F$11:$F$8770,"=COD1",$B$11:$B$8770,"="&amp;B7981))/COUNTIFS($A$11:$A$8770,"="&amp;A7981,$F$11:$F$8770,"=COD1"),0)</f>
        <v>0</v>
      </c>
      <c r="U7981" t="e">
        <f>(VLOOKUP(F7981,tarifas!$C$7:$D$10,2,FALSE)+tarifas!$D$21)*datos!P7981</f>
        <v>#N/A</v>
      </c>
      <c r="V7981" t="e">
        <f t="shared" si="1128"/>
        <v>#N/A</v>
      </c>
      <c r="W7981">
        <f t="shared" si="1129"/>
        <v>0</v>
      </c>
    </row>
    <row r="7982" spans="1:23" x14ac:dyDescent="0.25">
      <c r="A7982">
        <f t="shared" si="1122"/>
        <v>328</v>
      </c>
      <c r="B7982">
        <f t="shared" si="1123"/>
        <v>11</v>
      </c>
      <c r="C7982" s="1">
        <f t="shared" si="1130"/>
        <v>41972.124999980668</v>
      </c>
      <c r="D7982" s="7">
        <v>0</v>
      </c>
      <c r="E7982" s="7"/>
      <c r="G7982">
        <v>32.01</v>
      </c>
      <c r="H7982" s="12">
        <v>216.16776982768772</v>
      </c>
      <c r="I7982" s="13">
        <f>$D$2*tarifas!$D$12/24</f>
        <v>1.4541666666666666</v>
      </c>
      <c r="J7982" s="13" t="e">
        <f>VLOOKUP(E7982&amp;" "&amp;F7982,tarifas!$A$13:$D$20,4,FALSE)*H7982</f>
        <v>#N/A</v>
      </c>
      <c r="K7982" s="13">
        <f>IF(F7982="COD1",tarifas!$D$11*(SUMIFS($H$11:$H$8770,$F$11:$F$8770,"=COD1",$B$11:$B$8770,"="&amp;B7982)/COUNTIFS($F$11:$F$8770,"=COD1",$B$11:$B$8770,"="&amp;B7982))/COUNTIFS($A$11:$A$8770,"="&amp;A7982,$F$11:$F$8770,"=COD1"),0)</f>
        <v>0</v>
      </c>
      <c r="L7982" s="13" t="e">
        <f>(VLOOKUP(F7982,tarifas!$C$7:$D$10,2,FALSE)+tarifas!$D$21)*datos!H7982</f>
        <v>#N/A</v>
      </c>
      <c r="M7982">
        <v>0</v>
      </c>
      <c r="N7982" s="13" t="e">
        <f t="shared" si="1124"/>
        <v>#N/A</v>
      </c>
      <c r="O7982">
        <f t="shared" si="1125"/>
        <v>0</v>
      </c>
      <c r="P7982" s="12">
        <f t="shared" si="1126"/>
        <v>216.16776982768772</v>
      </c>
      <c r="Q7982">
        <f t="shared" si="1127"/>
        <v>0</v>
      </c>
      <c r="R7982">
        <f>$D$2*tarifas!$D$12/24</f>
        <v>1.4541666666666666</v>
      </c>
      <c r="S7982" t="e">
        <f>VLOOKUP(E7982&amp;" "&amp;F7982,tarifas!$A$13:$D$20,4,FALSE)*P7982</f>
        <v>#N/A</v>
      </c>
      <c r="T7982">
        <f>IF(F7982="COD1",tarifas!$D$11*(SUMIFS($P$11:$P$8770,$F$11:$F$8770,"=COD1",$B$11:$B$8770,"="&amp;B7982)/COUNTIFS($F$11:$F$8770,"=COD1",$B$11:$B$8770,"="&amp;B7982))/COUNTIFS($A$11:$A$8770,"="&amp;A7982,$F$11:$F$8770,"=COD1"),0)</f>
        <v>0</v>
      </c>
      <c r="U7982" t="e">
        <f>(VLOOKUP(F7982,tarifas!$C$7:$D$10,2,FALSE)+tarifas!$D$21)*datos!P7982</f>
        <v>#N/A</v>
      </c>
      <c r="V7982" t="e">
        <f t="shared" si="1128"/>
        <v>#N/A</v>
      </c>
      <c r="W7982">
        <f t="shared" si="1129"/>
        <v>0</v>
      </c>
    </row>
    <row r="7983" spans="1:23" x14ac:dyDescent="0.25">
      <c r="A7983">
        <f t="shared" si="1122"/>
        <v>328</v>
      </c>
      <c r="B7983">
        <f t="shared" si="1123"/>
        <v>11</v>
      </c>
      <c r="C7983" s="1">
        <f t="shared" si="1130"/>
        <v>41972.166666647332</v>
      </c>
      <c r="D7983" s="7">
        <v>0</v>
      </c>
      <c r="E7983" s="7"/>
      <c r="G7983">
        <v>30.1</v>
      </c>
      <c r="H7983" s="12">
        <v>215.46135618170754</v>
      </c>
      <c r="I7983" s="13">
        <f>$D$2*tarifas!$D$12/24</f>
        <v>1.4541666666666666</v>
      </c>
      <c r="J7983" s="13" t="e">
        <f>VLOOKUP(E7983&amp;" "&amp;F7983,tarifas!$A$13:$D$20,4,FALSE)*H7983</f>
        <v>#N/A</v>
      </c>
      <c r="K7983" s="13">
        <f>IF(F7983="COD1",tarifas!$D$11*(SUMIFS($H$11:$H$8770,$F$11:$F$8770,"=COD1",$B$11:$B$8770,"="&amp;B7983)/COUNTIFS($F$11:$F$8770,"=COD1",$B$11:$B$8770,"="&amp;B7983))/COUNTIFS($A$11:$A$8770,"="&amp;A7983,$F$11:$F$8770,"=COD1"),0)</f>
        <v>0</v>
      </c>
      <c r="L7983" s="13" t="e">
        <f>(VLOOKUP(F7983,tarifas!$C$7:$D$10,2,FALSE)+tarifas!$D$21)*datos!H7983</f>
        <v>#N/A</v>
      </c>
      <c r="M7983">
        <v>0</v>
      </c>
      <c r="N7983" s="13" t="e">
        <f t="shared" si="1124"/>
        <v>#N/A</v>
      </c>
      <c r="O7983">
        <f t="shared" si="1125"/>
        <v>0</v>
      </c>
      <c r="P7983" s="12">
        <f t="shared" si="1126"/>
        <v>215.46135618170754</v>
      </c>
      <c r="Q7983">
        <f t="shared" si="1127"/>
        <v>0</v>
      </c>
      <c r="R7983">
        <f>$D$2*tarifas!$D$12/24</f>
        <v>1.4541666666666666</v>
      </c>
      <c r="S7983" t="e">
        <f>VLOOKUP(E7983&amp;" "&amp;F7983,tarifas!$A$13:$D$20,4,FALSE)*P7983</f>
        <v>#N/A</v>
      </c>
      <c r="T7983">
        <f>IF(F7983="COD1",tarifas!$D$11*(SUMIFS($P$11:$P$8770,$F$11:$F$8770,"=COD1",$B$11:$B$8770,"="&amp;B7983)/COUNTIFS($F$11:$F$8770,"=COD1",$B$11:$B$8770,"="&amp;B7983))/COUNTIFS($A$11:$A$8770,"="&amp;A7983,$F$11:$F$8770,"=COD1"),0)</f>
        <v>0</v>
      </c>
      <c r="U7983" t="e">
        <f>(VLOOKUP(F7983,tarifas!$C$7:$D$10,2,FALSE)+tarifas!$D$21)*datos!P7983</f>
        <v>#N/A</v>
      </c>
      <c r="V7983" t="e">
        <f t="shared" si="1128"/>
        <v>#N/A</v>
      </c>
      <c r="W7983">
        <f t="shared" si="1129"/>
        <v>0</v>
      </c>
    </row>
    <row r="7984" spans="1:23" x14ac:dyDescent="0.25">
      <c r="A7984">
        <f t="shared" si="1122"/>
        <v>328</v>
      </c>
      <c r="B7984">
        <f t="shared" si="1123"/>
        <v>11</v>
      </c>
      <c r="C7984" s="1">
        <f t="shared" si="1130"/>
        <v>41972.208333313996</v>
      </c>
      <c r="D7984" s="7">
        <v>0</v>
      </c>
      <c r="E7984" s="7"/>
      <c r="G7984">
        <v>30</v>
      </c>
      <c r="H7984" s="12">
        <v>214.43021707837681</v>
      </c>
      <c r="I7984" s="13">
        <f>$D$2*tarifas!$D$12/24</f>
        <v>1.4541666666666666</v>
      </c>
      <c r="J7984" s="13" t="e">
        <f>VLOOKUP(E7984&amp;" "&amp;F7984,tarifas!$A$13:$D$20,4,FALSE)*H7984</f>
        <v>#N/A</v>
      </c>
      <c r="K7984" s="13">
        <f>IF(F7984="COD1",tarifas!$D$11*(SUMIFS($H$11:$H$8770,$F$11:$F$8770,"=COD1",$B$11:$B$8770,"="&amp;B7984)/COUNTIFS($F$11:$F$8770,"=COD1",$B$11:$B$8770,"="&amp;B7984))/COUNTIFS($A$11:$A$8770,"="&amp;A7984,$F$11:$F$8770,"=COD1"),0)</f>
        <v>0</v>
      </c>
      <c r="L7984" s="13" t="e">
        <f>(VLOOKUP(F7984,tarifas!$C$7:$D$10,2,FALSE)+tarifas!$D$21)*datos!H7984</f>
        <v>#N/A</v>
      </c>
      <c r="M7984">
        <v>0</v>
      </c>
      <c r="N7984" s="13" t="e">
        <f t="shared" si="1124"/>
        <v>#N/A</v>
      </c>
      <c r="O7984">
        <f t="shared" si="1125"/>
        <v>0</v>
      </c>
      <c r="P7984" s="12">
        <f t="shared" si="1126"/>
        <v>214.43021707837681</v>
      </c>
      <c r="Q7984">
        <f t="shared" si="1127"/>
        <v>0</v>
      </c>
      <c r="R7984">
        <f>$D$2*tarifas!$D$12/24</f>
        <v>1.4541666666666666</v>
      </c>
      <c r="S7984" t="e">
        <f>VLOOKUP(E7984&amp;" "&amp;F7984,tarifas!$A$13:$D$20,4,FALSE)*P7984</f>
        <v>#N/A</v>
      </c>
      <c r="T7984">
        <f>IF(F7984="COD1",tarifas!$D$11*(SUMIFS($P$11:$P$8770,$F$11:$F$8770,"=COD1",$B$11:$B$8770,"="&amp;B7984)/COUNTIFS($F$11:$F$8770,"=COD1",$B$11:$B$8770,"="&amp;B7984))/COUNTIFS($A$11:$A$8770,"="&amp;A7984,$F$11:$F$8770,"=COD1"),0)</f>
        <v>0</v>
      </c>
      <c r="U7984" t="e">
        <f>(VLOOKUP(F7984,tarifas!$C$7:$D$10,2,FALSE)+tarifas!$D$21)*datos!P7984</f>
        <v>#N/A</v>
      </c>
      <c r="V7984" t="e">
        <f t="shared" si="1128"/>
        <v>#N/A</v>
      </c>
      <c r="W7984">
        <f t="shared" si="1129"/>
        <v>0</v>
      </c>
    </row>
    <row r="7985" spans="1:23" x14ac:dyDescent="0.25">
      <c r="A7985">
        <f t="shared" si="1122"/>
        <v>328</v>
      </c>
      <c r="B7985">
        <f t="shared" si="1123"/>
        <v>11</v>
      </c>
      <c r="C7985" s="1">
        <f t="shared" si="1130"/>
        <v>41972.249999980661</v>
      </c>
      <c r="D7985" s="7">
        <v>0</v>
      </c>
      <c r="E7985" s="7"/>
      <c r="G7985">
        <v>30.1</v>
      </c>
      <c r="H7985" s="12">
        <v>212.37444486788732</v>
      </c>
      <c r="I7985" s="13">
        <f>$D$2*tarifas!$D$12/24</f>
        <v>1.4541666666666666</v>
      </c>
      <c r="J7985" s="13" t="e">
        <f>VLOOKUP(E7985&amp;" "&amp;F7985,tarifas!$A$13:$D$20,4,FALSE)*H7985</f>
        <v>#N/A</v>
      </c>
      <c r="K7985" s="13">
        <f>IF(F7985="COD1",tarifas!$D$11*(SUMIFS($H$11:$H$8770,$F$11:$F$8770,"=COD1",$B$11:$B$8770,"="&amp;B7985)/COUNTIFS($F$11:$F$8770,"=COD1",$B$11:$B$8770,"="&amp;B7985))/COUNTIFS($A$11:$A$8770,"="&amp;A7985,$F$11:$F$8770,"=COD1"),0)</f>
        <v>0</v>
      </c>
      <c r="L7985" s="13" t="e">
        <f>(VLOOKUP(F7985,tarifas!$C$7:$D$10,2,FALSE)+tarifas!$D$21)*datos!H7985</f>
        <v>#N/A</v>
      </c>
      <c r="M7985">
        <v>0</v>
      </c>
      <c r="N7985" s="13" t="e">
        <f t="shared" si="1124"/>
        <v>#N/A</v>
      </c>
      <c r="O7985">
        <f t="shared" si="1125"/>
        <v>0</v>
      </c>
      <c r="P7985" s="12">
        <f t="shared" si="1126"/>
        <v>212.37444486788732</v>
      </c>
      <c r="Q7985">
        <f t="shared" si="1127"/>
        <v>0</v>
      </c>
      <c r="R7985">
        <f>$D$2*tarifas!$D$12/24</f>
        <v>1.4541666666666666</v>
      </c>
      <c r="S7985" t="e">
        <f>VLOOKUP(E7985&amp;" "&amp;F7985,tarifas!$A$13:$D$20,4,FALSE)*P7985</f>
        <v>#N/A</v>
      </c>
      <c r="T7985">
        <f>IF(F7985="COD1",tarifas!$D$11*(SUMIFS($P$11:$P$8770,$F$11:$F$8770,"=COD1",$B$11:$B$8770,"="&amp;B7985)/COUNTIFS($F$11:$F$8770,"=COD1",$B$11:$B$8770,"="&amp;B7985))/COUNTIFS($A$11:$A$8770,"="&amp;A7985,$F$11:$F$8770,"=COD1"),0)</f>
        <v>0</v>
      </c>
      <c r="U7985" t="e">
        <f>(VLOOKUP(F7985,tarifas!$C$7:$D$10,2,FALSE)+tarifas!$D$21)*datos!P7985</f>
        <v>#N/A</v>
      </c>
      <c r="V7985" t="e">
        <f t="shared" si="1128"/>
        <v>#N/A</v>
      </c>
      <c r="W7985">
        <f t="shared" si="1129"/>
        <v>0</v>
      </c>
    </row>
    <row r="7986" spans="1:23" x14ac:dyDescent="0.25">
      <c r="A7986">
        <f t="shared" si="1122"/>
        <v>328</v>
      </c>
      <c r="B7986">
        <f t="shared" si="1123"/>
        <v>11</v>
      </c>
      <c r="C7986" s="1">
        <f t="shared" si="1130"/>
        <v>41972.291666647325</v>
      </c>
      <c r="D7986" s="7">
        <v>0</v>
      </c>
      <c r="E7986" s="7"/>
      <c r="G7986">
        <v>34.200000000000003</v>
      </c>
      <c r="H7986" s="12">
        <v>191.15973796560857</v>
      </c>
      <c r="I7986" s="13">
        <f>$D$2*tarifas!$D$12/24</f>
        <v>1.4541666666666666</v>
      </c>
      <c r="J7986" s="13" t="e">
        <f>VLOOKUP(E7986&amp;" "&amp;F7986,tarifas!$A$13:$D$20,4,FALSE)*H7986</f>
        <v>#N/A</v>
      </c>
      <c r="K7986" s="13">
        <f>IF(F7986="COD1",tarifas!$D$11*(SUMIFS($H$11:$H$8770,$F$11:$F$8770,"=COD1",$B$11:$B$8770,"="&amp;B7986)/COUNTIFS($F$11:$F$8770,"=COD1",$B$11:$B$8770,"="&amp;B7986))/COUNTIFS($A$11:$A$8770,"="&amp;A7986,$F$11:$F$8770,"=COD1"),0)</f>
        <v>0</v>
      </c>
      <c r="L7986" s="13" t="e">
        <f>(VLOOKUP(F7986,tarifas!$C$7:$D$10,2,FALSE)+tarifas!$D$21)*datos!H7986</f>
        <v>#N/A</v>
      </c>
      <c r="M7986">
        <v>1.69625</v>
      </c>
      <c r="N7986" s="13" t="e">
        <f t="shared" si="1124"/>
        <v>#N/A</v>
      </c>
      <c r="O7986">
        <f t="shared" si="1125"/>
        <v>1.69625</v>
      </c>
      <c r="P7986" s="12">
        <f t="shared" si="1126"/>
        <v>189.46348796560858</v>
      </c>
      <c r="Q7986">
        <f t="shared" si="1127"/>
        <v>0</v>
      </c>
      <c r="R7986">
        <f>$D$2*tarifas!$D$12/24</f>
        <v>1.4541666666666666</v>
      </c>
      <c r="S7986" t="e">
        <f>VLOOKUP(E7986&amp;" "&amp;F7986,tarifas!$A$13:$D$20,4,FALSE)*P7986</f>
        <v>#N/A</v>
      </c>
      <c r="T7986">
        <f>IF(F7986="COD1",tarifas!$D$11*(SUMIFS($P$11:$P$8770,$F$11:$F$8770,"=COD1",$B$11:$B$8770,"="&amp;B7986)/COUNTIFS($F$11:$F$8770,"=COD1",$B$11:$B$8770,"="&amp;B7986))/COUNTIFS($A$11:$A$8770,"="&amp;A7986,$F$11:$F$8770,"=COD1"),0)</f>
        <v>0</v>
      </c>
      <c r="U7986" t="e">
        <f>(VLOOKUP(F7986,tarifas!$C$7:$D$10,2,FALSE)+tarifas!$D$21)*datos!P7986</f>
        <v>#N/A</v>
      </c>
      <c r="V7986" t="e">
        <f t="shared" si="1128"/>
        <v>#N/A</v>
      </c>
      <c r="W7986">
        <f t="shared" si="1129"/>
        <v>0</v>
      </c>
    </row>
    <row r="7987" spans="1:23" x14ac:dyDescent="0.25">
      <c r="A7987">
        <f t="shared" si="1122"/>
        <v>328</v>
      </c>
      <c r="B7987">
        <f t="shared" si="1123"/>
        <v>11</v>
      </c>
      <c r="C7987" s="1">
        <f t="shared" si="1130"/>
        <v>41972.333333313989</v>
      </c>
      <c r="D7987" s="7">
        <v>0</v>
      </c>
      <c r="E7987" s="7"/>
      <c r="G7987">
        <v>40.6</v>
      </c>
      <c r="H7987" s="12">
        <v>189.95216371234659</v>
      </c>
      <c r="I7987" s="13">
        <f>$D$2*tarifas!$D$12/24</f>
        <v>1.4541666666666666</v>
      </c>
      <c r="J7987" s="13" t="e">
        <f>VLOOKUP(E7987&amp;" "&amp;F7987,tarifas!$A$13:$D$20,4,FALSE)*H7987</f>
        <v>#N/A</v>
      </c>
      <c r="K7987" s="13">
        <f>IF(F7987="COD1",tarifas!$D$11*(SUMIFS($H$11:$H$8770,$F$11:$F$8770,"=COD1",$B$11:$B$8770,"="&amp;B7987)/COUNTIFS($F$11:$F$8770,"=COD1",$B$11:$B$8770,"="&amp;B7987))/COUNTIFS($A$11:$A$8770,"="&amp;A7987,$F$11:$F$8770,"=COD1"),0)</f>
        <v>0</v>
      </c>
      <c r="L7987" s="13" t="e">
        <f>(VLOOKUP(F7987,tarifas!$C$7:$D$10,2,FALSE)+tarifas!$D$21)*datos!H7987</f>
        <v>#N/A</v>
      </c>
      <c r="M7987">
        <v>204.89500000000001</v>
      </c>
      <c r="N7987" s="13" t="e">
        <f t="shared" si="1124"/>
        <v>#N/A</v>
      </c>
      <c r="O7987">
        <f t="shared" si="1125"/>
        <v>189.95216371234659</v>
      </c>
      <c r="P7987" s="12">
        <f t="shared" si="1126"/>
        <v>0</v>
      </c>
      <c r="Q7987">
        <f t="shared" si="1127"/>
        <v>14.942836287653421</v>
      </c>
      <c r="R7987">
        <f>$D$2*tarifas!$D$12/24</f>
        <v>1.4541666666666666</v>
      </c>
      <c r="S7987" t="e">
        <f>VLOOKUP(E7987&amp;" "&amp;F7987,tarifas!$A$13:$D$20,4,FALSE)*P7987</f>
        <v>#N/A</v>
      </c>
      <c r="T7987">
        <f>IF(F7987="COD1",tarifas!$D$11*(SUMIFS($P$11:$P$8770,$F$11:$F$8770,"=COD1",$B$11:$B$8770,"="&amp;B7987)/COUNTIFS($F$11:$F$8770,"=COD1",$B$11:$B$8770,"="&amp;B7987))/COUNTIFS($A$11:$A$8770,"="&amp;A7987,$F$11:$F$8770,"=COD1"),0)</f>
        <v>0</v>
      </c>
      <c r="U7987" t="e">
        <f>(VLOOKUP(F7987,tarifas!$C$7:$D$10,2,FALSE)+tarifas!$D$21)*datos!P7987</f>
        <v>#N/A</v>
      </c>
      <c r="V7987" t="e">
        <f t="shared" si="1128"/>
        <v>#N/A</v>
      </c>
      <c r="W7987">
        <f t="shared" si="1129"/>
        <v>0.54601123795085593</v>
      </c>
    </row>
    <row r="7988" spans="1:23" x14ac:dyDescent="0.25">
      <c r="A7988">
        <f t="shared" si="1122"/>
        <v>328</v>
      </c>
      <c r="B7988">
        <f t="shared" si="1123"/>
        <v>11</v>
      </c>
      <c r="C7988" s="1">
        <f t="shared" si="1130"/>
        <v>41972.374999980653</v>
      </c>
      <c r="D7988" s="7">
        <v>0</v>
      </c>
      <c r="E7988" s="7"/>
      <c r="G7988">
        <v>48.69</v>
      </c>
      <c r="H7988" s="12">
        <v>194.49653456923073</v>
      </c>
      <c r="I7988" s="13">
        <f>$D$2*tarifas!$D$12/24</f>
        <v>1.4541666666666666</v>
      </c>
      <c r="J7988" s="13" t="e">
        <f>VLOOKUP(E7988&amp;" "&amp;F7988,tarifas!$A$13:$D$20,4,FALSE)*H7988</f>
        <v>#N/A</v>
      </c>
      <c r="K7988" s="13">
        <f>IF(F7988="COD1",tarifas!$D$11*(SUMIFS($H$11:$H$8770,$F$11:$F$8770,"=COD1",$B$11:$B$8770,"="&amp;B7988)/COUNTIFS($F$11:$F$8770,"=COD1",$B$11:$B$8770,"="&amp;B7988))/COUNTIFS($A$11:$A$8770,"="&amp;A7988,$F$11:$F$8770,"=COD1"),0)</f>
        <v>0</v>
      </c>
      <c r="L7988" s="13" t="e">
        <f>(VLOOKUP(F7988,tarifas!$C$7:$D$10,2,FALSE)+tarifas!$D$21)*datos!H7988</f>
        <v>#N/A</v>
      </c>
      <c r="M7988">
        <v>330.47313000000003</v>
      </c>
      <c r="N7988" s="13" t="e">
        <f t="shared" si="1124"/>
        <v>#N/A</v>
      </c>
      <c r="O7988">
        <f t="shared" si="1125"/>
        <v>194.49653456923073</v>
      </c>
      <c r="P7988" s="12">
        <f t="shared" si="1126"/>
        <v>0</v>
      </c>
      <c r="Q7988">
        <f t="shared" si="1127"/>
        <v>135.97659543076929</v>
      </c>
      <c r="R7988">
        <f>$D$2*tarifas!$D$12/24</f>
        <v>1.4541666666666666</v>
      </c>
      <c r="S7988" t="e">
        <f>VLOOKUP(E7988&amp;" "&amp;F7988,tarifas!$A$13:$D$20,4,FALSE)*P7988</f>
        <v>#N/A</v>
      </c>
      <c r="T7988">
        <f>IF(F7988="COD1",tarifas!$D$11*(SUMIFS($P$11:$P$8770,$F$11:$F$8770,"=COD1",$B$11:$B$8770,"="&amp;B7988)/COUNTIFS($F$11:$F$8770,"=COD1",$B$11:$B$8770,"="&amp;B7988))/COUNTIFS($A$11:$A$8770,"="&amp;A7988,$F$11:$F$8770,"=COD1"),0)</f>
        <v>0</v>
      </c>
      <c r="U7988" t="e">
        <f>(VLOOKUP(F7988,tarifas!$C$7:$D$10,2,FALSE)+tarifas!$D$21)*datos!P7988</f>
        <v>#N/A</v>
      </c>
      <c r="V7988" t="e">
        <f t="shared" si="1128"/>
        <v>#N/A</v>
      </c>
      <c r="W7988">
        <f t="shared" si="1129"/>
        <v>5.9586303883717413</v>
      </c>
    </row>
    <row r="7989" spans="1:23" x14ac:dyDescent="0.25">
      <c r="A7989">
        <f t="shared" si="1122"/>
        <v>328</v>
      </c>
      <c r="B7989">
        <f t="shared" si="1123"/>
        <v>11</v>
      </c>
      <c r="C7989" s="1">
        <f t="shared" si="1130"/>
        <v>41972.416666647317</v>
      </c>
      <c r="D7989" s="7">
        <v>804.15151515151513</v>
      </c>
      <c r="E7989" s="7"/>
      <c r="G7989">
        <v>50.6</v>
      </c>
      <c r="H7989" s="12">
        <v>192.53883472114586</v>
      </c>
      <c r="I7989" s="13">
        <f>$D$2*tarifas!$D$12/24</f>
        <v>1.4541666666666666</v>
      </c>
      <c r="J7989" s="13" t="e">
        <f>VLOOKUP(E7989&amp;" "&amp;F7989,tarifas!$A$13:$D$20,4,FALSE)*H7989</f>
        <v>#N/A</v>
      </c>
      <c r="K7989" s="13">
        <f>IF(F7989="COD1",tarifas!$D$11*(SUMIFS($H$11:$H$8770,$F$11:$F$8770,"=COD1",$B$11:$B$8770,"="&amp;B7989)/COUNTIFS($F$11:$F$8770,"=COD1",$B$11:$B$8770,"="&amp;B7989))/COUNTIFS($A$11:$A$8770,"="&amp;A7989,$F$11:$F$8770,"=COD1"),0)</f>
        <v>0</v>
      </c>
      <c r="L7989" s="13" t="e">
        <f>(VLOOKUP(F7989,tarifas!$C$7:$D$10,2,FALSE)+tarifas!$D$21)*datos!H7989</f>
        <v>#N/A</v>
      </c>
      <c r="M7989">
        <v>402.14272</v>
      </c>
      <c r="N7989" s="13" t="e">
        <f t="shared" si="1124"/>
        <v>#N/A</v>
      </c>
      <c r="O7989">
        <f t="shared" si="1125"/>
        <v>192.53883472114586</v>
      </c>
      <c r="P7989" s="12">
        <f t="shared" si="1126"/>
        <v>0</v>
      </c>
      <c r="Q7989">
        <f t="shared" si="1127"/>
        <v>209.60388527885414</v>
      </c>
      <c r="R7989">
        <f>$D$2*tarifas!$D$12/24</f>
        <v>1.4541666666666666</v>
      </c>
      <c r="S7989" t="e">
        <f>VLOOKUP(E7989&amp;" "&amp;F7989,tarifas!$A$13:$D$20,4,FALSE)*P7989</f>
        <v>#N/A</v>
      </c>
      <c r="T7989">
        <f>IF(F7989="COD1",tarifas!$D$11*(SUMIFS($P$11:$P$8770,$F$11:$F$8770,"=COD1",$B$11:$B$8770,"="&amp;B7989)/COUNTIFS($F$11:$F$8770,"=COD1",$B$11:$B$8770,"="&amp;B7989))/COUNTIFS($A$11:$A$8770,"="&amp;A7989,$F$11:$F$8770,"=COD1"),0)</f>
        <v>0</v>
      </c>
      <c r="U7989" t="e">
        <f>(VLOOKUP(F7989,tarifas!$C$7:$D$10,2,FALSE)+tarifas!$D$21)*datos!P7989</f>
        <v>#N/A</v>
      </c>
      <c r="V7989" t="e">
        <f t="shared" si="1128"/>
        <v>#N/A</v>
      </c>
      <c r="W7989">
        <f t="shared" si="1129"/>
        <v>9.5453609355990174</v>
      </c>
    </row>
    <row r="7990" spans="1:23" x14ac:dyDescent="0.25">
      <c r="A7990">
        <f t="shared" si="1122"/>
        <v>328</v>
      </c>
      <c r="B7990">
        <f t="shared" si="1123"/>
        <v>11</v>
      </c>
      <c r="C7990" s="1">
        <f t="shared" si="1130"/>
        <v>41972.458333313982</v>
      </c>
      <c r="D7990" s="7">
        <v>545.03030303030312</v>
      </c>
      <c r="E7990" s="7"/>
      <c r="G7990">
        <v>50.6</v>
      </c>
      <c r="H7990" s="12">
        <v>193.18086716494705</v>
      </c>
      <c r="I7990" s="13">
        <f>$D$2*tarifas!$D$12/24</f>
        <v>1.4541666666666666</v>
      </c>
      <c r="J7990" s="13" t="e">
        <f>VLOOKUP(E7990&amp;" "&amp;F7990,tarifas!$A$13:$D$20,4,FALSE)*H7990</f>
        <v>#N/A</v>
      </c>
      <c r="K7990" s="13">
        <f>IF(F7990="COD1",tarifas!$D$11*(SUMIFS($H$11:$H$8770,$F$11:$F$8770,"=COD1",$B$11:$B$8770,"="&amp;B7990)/COUNTIFS($F$11:$F$8770,"=COD1",$B$11:$B$8770,"="&amp;B7990))/COUNTIFS($A$11:$A$8770,"="&amp;A7990,$F$11:$F$8770,"=COD1"),0)</f>
        <v>0</v>
      </c>
      <c r="L7990" s="13" t="e">
        <f>(VLOOKUP(F7990,tarifas!$C$7:$D$10,2,FALSE)+tarifas!$D$21)*datos!H7990</f>
        <v>#N/A</v>
      </c>
      <c r="M7990">
        <v>434.54599999999999</v>
      </c>
      <c r="N7990" s="13" t="e">
        <f t="shared" si="1124"/>
        <v>#N/A</v>
      </c>
      <c r="O7990">
        <f t="shared" si="1125"/>
        <v>193.18086716494705</v>
      </c>
      <c r="P7990" s="12">
        <f t="shared" si="1126"/>
        <v>0</v>
      </c>
      <c r="Q7990">
        <f t="shared" si="1127"/>
        <v>241.36513283505295</v>
      </c>
      <c r="R7990">
        <f>$D$2*tarifas!$D$12/24</f>
        <v>1.4541666666666666</v>
      </c>
      <c r="S7990" t="e">
        <f>VLOOKUP(E7990&amp;" "&amp;F7990,tarifas!$A$13:$D$20,4,FALSE)*P7990</f>
        <v>#N/A</v>
      </c>
      <c r="T7990">
        <f>IF(F7990="COD1",tarifas!$D$11*(SUMIFS($P$11:$P$8770,$F$11:$F$8770,"=COD1",$B$11:$B$8770,"="&amp;B7990)/COUNTIFS($F$11:$F$8770,"=COD1",$B$11:$B$8770,"="&amp;B7990))/COUNTIFS($A$11:$A$8770,"="&amp;A7990,$F$11:$F$8770,"=COD1"),0)</f>
        <v>0</v>
      </c>
      <c r="U7990" t="e">
        <f>(VLOOKUP(F7990,tarifas!$C$7:$D$10,2,FALSE)+tarifas!$D$21)*datos!P7990</f>
        <v>#N/A</v>
      </c>
      <c r="V7990" t="e">
        <f t="shared" si="1128"/>
        <v>#N/A</v>
      </c>
      <c r="W7990">
        <f t="shared" si="1129"/>
        <v>10.99176814930831</v>
      </c>
    </row>
    <row r="7991" spans="1:23" x14ac:dyDescent="0.25">
      <c r="A7991">
        <f t="shared" si="1122"/>
        <v>328</v>
      </c>
      <c r="B7991">
        <f t="shared" si="1123"/>
        <v>11</v>
      </c>
      <c r="C7991" s="1">
        <f t="shared" si="1130"/>
        <v>41972.499999980646</v>
      </c>
      <c r="D7991" s="7">
        <v>473.68181818181813</v>
      </c>
      <c r="E7991" s="7"/>
      <c r="G7991">
        <v>51.29</v>
      </c>
      <c r="H7991" s="12">
        <v>194.82866378664238</v>
      </c>
      <c r="I7991" s="13">
        <f>$D$2*tarifas!$D$12/24</f>
        <v>1.4541666666666666</v>
      </c>
      <c r="J7991" s="13" t="e">
        <f>VLOOKUP(E7991&amp;" "&amp;F7991,tarifas!$A$13:$D$20,4,FALSE)*H7991</f>
        <v>#N/A</v>
      </c>
      <c r="K7991" s="13">
        <f>IF(F7991="COD1",tarifas!$D$11*(SUMIFS($H$11:$H$8770,$F$11:$F$8770,"=COD1",$B$11:$B$8770,"="&amp;B7991)/COUNTIFS($F$11:$F$8770,"=COD1",$B$11:$B$8770,"="&amp;B7991))/COUNTIFS($A$11:$A$8770,"="&amp;A7991,$F$11:$F$8770,"=COD1"),0)</f>
        <v>0</v>
      </c>
      <c r="L7991" s="13" t="e">
        <f>(VLOOKUP(F7991,tarifas!$C$7:$D$10,2,FALSE)+tarifas!$D$21)*datos!H7991</f>
        <v>#N/A</v>
      </c>
      <c r="M7991">
        <v>426.95469000000003</v>
      </c>
      <c r="N7991" s="13" t="e">
        <f t="shared" si="1124"/>
        <v>#N/A</v>
      </c>
      <c r="O7991">
        <f t="shared" si="1125"/>
        <v>194.82866378664238</v>
      </c>
      <c r="P7991" s="12">
        <f t="shared" si="1126"/>
        <v>0</v>
      </c>
      <c r="Q7991">
        <f t="shared" si="1127"/>
        <v>232.12602621335765</v>
      </c>
      <c r="R7991">
        <f>$D$2*tarifas!$D$12/24</f>
        <v>1.4541666666666666</v>
      </c>
      <c r="S7991" t="e">
        <f>VLOOKUP(E7991&amp;" "&amp;F7991,tarifas!$A$13:$D$20,4,FALSE)*P7991</f>
        <v>#N/A</v>
      </c>
      <c r="T7991">
        <f>IF(F7991="COD1",tarifas!$D$11*(SUMIFS($P$11:$P$8770,$F$11:$F$8770,"=COD1",$B$11:$B$8770,"="&amp;B7991)/COUNTIFS($F$11:$F$8770,"=COD1",$B$11:$B$8770,"="&amp;B7991))/COUNTIFS($A$11:$A$8770,"="&amp;A7991,$F$11:$F$8770,"=COD1"),0)</f>
        <v>0</v>
      </c>
      <c r="U7991" t="e">
        <f>(VLOOKUP(F7991,tarifas!$C$7:$D$10,2,FALSE)+tarifas!$D$21)*datos!P7991</f>
        <v>#N/A</v>
      </c>
      <c r="V7991" t="e">
        <f t="shared" si="1128"/>
        <v>#N/A</v>
      </c>
      <c r="W7991">
        <f t="shared" si="1129"/>
        <v>10.715169496034802</v>
      </c>
    </row>
    <row r="7992" spans="1:23" x14ac:dyDescent="0.25">
      <c r="A7992">
        <f t="shared" si="1122"/>
        <v>328</v>
      </c>
      <c r="B7992">
        <f t="shared" si="1123"/>
        <v>11</v>
      </c>
      <c r="C7992" s="1">
        <f t="shared" si="1130"/>
        <v>41972.54166664731</v>
      </c>
      <c r="D7992" s="7">
        <v>300.59090909090912</v>
      </c>
      <c r="E7992" s="7"/>
      <c r="G7992">
        <v>51.64</v>
      </c>
      <c r="H7992" s="12">
        <v>196.77075545736818</v>
      </c>
      <c r="I7992" s="13">
        <f>$D$2*tarifas!$D$12/24</f>
        <v>1.4541666666666666</v>
      </c>
      <c r="J7992" s="13" t="e">
        <f>VLOOKUP(E7992&amp;" "&amp;F7992,tarifas!$A$13:$D$20,4,FALSE)*H7992</f>
        <v>#N/A</v>
      </c>
      <c r="K7992" s="13">
        <f>IF(F7992="COD1",tarifas!$D$11*(SUMIFS($H$11:$H$8770,$F$11:$F$8770,"=COD1",$B$11:$B$8770,"="&amp;B7992)/COUNTIFS($F$11:$F$8770,"=COD1",$B$11:$B$8770,"="&amp;B7992))/COUNTIFS($A$11:$A$8770,"="&amp;A7992,$F$11:$F$8770,"=COD1"),0)</f>
        <v>0</v>
      </c>
      <c r="L7992" s="13" t="e">
        <f>(VLOOKUP(F7992,tarifas!$C$7:$D$10,2,FALSE)+tarifas!$D$21)*datos!H7992</f>
        <v>#N/A</v>
      </c>
      <c r="M7992">
        <v>377.29458</v>
      </c>
      <c r="N7992" s="13" t="e">
        <f t="shared" si="1124"/>
        <v>#N/A</v>
      </c>
      <c r="O7992">
        <f t="shared" si="1125"/>
        <v>196.77075545736818</v>
      </c>
      <c r="P7992" s="12">
        <f t="shared" si="1126"/>
        <v>0</v>
      </c>
      <c r="Q7992">
        <f t="shared" si="1127"/>
        <v>180.52382454263181</v>
      </c>
      <c r="R7992">
        <f>$D$2*tarifas!$D$12/24</f>
        <v>1.4541666666666666</v>
      </c>
      <c r="S7992" t="e">
        <f>VLOOKUP(E7992&amp;" "&amp;F7992,tarifas!$A$13:$D$20,4,FALSE)*P7992</f>
        <v>#N/A</v>
      </c>
      <c r="T7992">
        <f>IF(F7992="COD1",tarifas!$D$11*(SUMIFS($P$11:$P$8770,$F$11:$F$8770,"=COD1",$B$11:$B$8770,"="&amp;B7992)/COUNTIFS($F$11:$F$8770,"=COD1",$B$11:$B$8770,"="&amp;B7992))/COUNTIFS($A$11:$A$8770,"="&amp;A7992,$F$11:$F$8770,"=COD1"),0)</f>
        <v>0</v>
      </c>
      <c r="U7992" t="e">
        <f>(VLOOKUP(F7992,tarifas!$C$7:$D$10,2,FALSE)+tarifas!$D$21)*datos!P7992</f>
        <v>#N/A</v>
      </c>
      <c r="V7992" t="e">
        <f t="shared" si="1128"/>
        <v>#N/A</v>
      </c>
      <c r="W7992">
        <f t="shared" si="1129"/>
        <v>8.3900252694433561</v>
      </c>
    </row>
    <row r="7993" spans="1:23" x14ac:dyDescent="0.25">
      <c r="A7993">
        <f t="shared" si="1122"/>
        <v>328</v>
      </c>
      <c r="B7993">
        <f t="shared" si="1123"/>
        <v>11</v>
      </c>
      <c r="C7993" s="1">
        <f t="shared" si="1130"/>
        <v>41972.583333313974</v>
      </c>
      <c r="D7993" s="7">
        <v>354.93939393939388</v>
      </c>
      <c r="E7993" s="7"/>
      <c r="G7993">
        <v>52.01</v>
      </c>
      <c r="H7993" s="12">
        <v>197.38743768795172</v>
      </c>
      <c r="I7993" s="13">
        <f>$D$2*tarifas!$D$12/24</f>
        <v>1.4541666666666666</v>
      </c>
      <c r="J7993" s="13" t="e">
        <f>VLOOKUP(E7993&amp;" "&amp;F7993,tarifas!$A$13:$D$20,4,FALSE)*H7993</f>
        <v>#N/A</v>
      </c>
      <c r="K7993" s="13">
        <f>IF(F7993="COD1",tarifas!$D$11*(SUMIFS($H$11:$H$8770,$F$11:$F$8770,"=COD1",$B$11:$B$8770,"="&amp;B7993)/COUNTIFS($F$11:$F$8770,"=COD1",$B$11:$B$8770,"="&amp;B7993))/COUNTIFS($A$11:$A$8770,"="&amp;A7993,$F$11:$F$8770,"=COD1"),0)</f>
        <v>0</v>
      </c>
      <c r="L7993" s="13" t="e">
        <f>(VLOOKUP(F7993,tarifas!$C$7:$D$10,2,FALSE)+tarifas!$D$21)*datos!H7993</f>
        <v>#N/A</v>
      </c>
      <c r="M7993">
        <v>294.85847999999999</v>
      </c>
      <c r="N7993" s="13" t="e">
        <f t="shared" si="1124"/>
        <v>#N/A</v>
      </c>
      <c r="O7993">
        <f t="shared" si="1125"/>
        <v>197.38743768795172</v>
      </c>
      <c r="P7993" s="12">
        <f t="shared" si="1126"/>
        <v>0</v>
      </c>
      <c r="Q7993">
        <f t="shared" si="1127"/>
        <v>97.471042312048269</v>
      </c>
      <c r="R7993">
        <f>$D$2*tarifas!$D$12/24</f>
        <v>1.4541666666666666</v>
      </c>
      <c r="S7993" t="e">
        <f>VLOOKUP(E7993&amp;" "&amp;F7993,tarifas!$A$13:$D$20,4,FALSE)*P7993</f>
        <v>#N/A</v>
      </c>
      <c r="T7993">
        <f>IF(F7993="COD1",tarifas!$D$11*(SUMIFS($P$11:$P$8770,$F$11:$F$8770,"=COD1",$B$11:$B$8770,"="&amp;B7993)/COUNTIFS($F$11:$F$8770,"=COD1",$B$11:$B$8770,"="&amp;B7993))/COUNTIFS($A$11:$A$8770,"="&amp;A7993,$F$11:$F$8770,"=COD1"),0)</f>
        <v>0</v>
      </c>
      <c r="U7993" t="e">
        <f>(VLOOKUP(F7993,tarifas!$C$7:$D$10,2,FALSE)+tarifas!$D$21)*datos!P7993</f>
        <v>#N/A</v>
      </c>
      <c r="V7993" t="e">
        <f t="shared" si="1128"/>
        <v>#N/A</v>
      </c>
      <c r="W7993">
        <f t="shared" si="1129"/>
        <v>4.5625220195846667</v>
      </c>
    </row>
    <row r="7994" spans="1:23" x14ac:dyDescent="0.25">
      <c r="A7994">
        <f t="shared" si="1122"/>
        <v>328</v>
      </c>
      <c r="B7994">
        <f t="shared" si="1123"/>
        <v>11</v>
      </c>
      <c r="C7994" s="1">
        <f t="shared" si="1130"/>
        <v>41972.624999980639</v>
      </c>
      <c r="D7994" s="7">
        <v>279.72727272727275</v>
      </c>
      <c r="E7994" s="7"/>
      <c r="G7994">
        <v>50.05</v>
      </c>
      <c r="H7994" s="12">
        <v>206.51802108937386</v>
      </c>
      <c r="I7994" s="13">
        <f>$D$2*tarifas!$D$12/24</f>
        <v>1.4541666666666666</v>
      </c>
      <c r="J7994" s="13" t="e">
        <f>VLOOKUP(E7994&amp;" "&amp;F7994,tarifas!$A$13:$D$20,4,FALSE)*H7994</f>
        <v>#N/A</v>
      </c>
      <c r="K7994" s="13">
        <f>IF(F7994="COD1",tarifas!$D$11*(SUMIFS($H$11:$H$8770,$F$11:$F$8770,"=COD1",$B$11:$B$8770,"="&amp;B7994)/COUNTIFS($F$11:$F$8770,"=COD1",$B$11:$B$8770,"="&amp;B7994))/COUNTIFS($A$11:$A$8770,"="&amp;A7994,$F$11:$F$8770,"=COD1"),0)</f>
        <v>0</v>
      </c>
      <c r="L7994" s="13" t="e">
        <f>(VLOOKUP(F7994,tarifas!$C$7:$D$10,2,FALSE)+tarifas!$D$21)*datos!H7994</f>
        <v>#N/A</v>
      </c>
      <c r="M7994">
        <v>81.369740000000007</v>
      </c>
      <c r="N7994" s="13" t="e">
        <f t="shared" si="1124"/>
        <v>#N/A</v>
      </c>
      <c r="O7994">
        <f t="shared" si="1125"/>
        <v>81.369740000000007</v>
      </c>
      <c r="P7994" s="12">
        <f t="shared" si="1126"/>
        <v>125.14828108937385</v>
      </c>
      <c r="Q7994">
        <f t="shared" si="1127"/>
        <v>0</v>
      </c>
      <c r="R7994">
        <f>$D$2*tarifas!$D$12/24</f>
        <v>1.4541666666666666</v>
      </c>
      <c r="S7994" t="e">
        <f>VLOOKUP(E7994&amp;" "&amp;F7994,tarifas!$A$13:$D$20,4,FALSE)*P7994</f>
        <v>#N/A</v>
      </c>
      <c r="T7994">
        <f>IF(F7994="COD1",tarifas!$D$11*(SUMIFS($P$11:$P$8770,$F$11:$F$8770,"=COD1",$B$11:$B$8770,"="&amp;B7994)/COUNTIFS($F$11:$F$8770,"=COD1",$B$11:$B$8770,"="&amp;B7994))/COUNTIFS($A$11:$A$8770,"="&amp;A7994,$F$11:$F$8770,"=COD1"),0)</f>
        <v>0</v>
      </c>
      <c r="U7994" t="e">
        <f>(VLOOKUP(F7994,tarifas!$C$7:$D$10,2,FALSE)+tarifas!$D$21)*datos!P7994</f>
        <v>#N/A</v>
      </c>
      <c r="V7994" t="e">
        <f t="shared" si="1128"/>
        <v>#N/A</v>
      </c>
      <c r="W7994">
        <f t="shared" si="1129"/>
        <v>0</v>
      </c>
    </row>
    <row r="7995" spans="1:23" x14ac:dyDescent="0.25">
      <c r="A7995">
        <f t="shared" si="1122"/>
        <v>328</v>
      </c>
      <c r="B7995">
        <f t="shared" si="1123"/>
        <v>11</v>
      </c>
      <c r="C7995" s="1">
        <f t="shared" si="1130"/>
        <v>41972.666666647303</v>
      </c>
      <c r="D7995" s="7">
        <v>32.712121212121211</v>
      </c>
      <c r="E7995" s="7"/>
      <c r="G7995">
        <v>48.5</v>
      </c>
      <c r="H7995" s="12">
        <v>215.28989841563254</v>
      </c>
      <c r="I7995" s="13">
        <f>$D$2*tarifas!$D$12/24</f>
        <v>1.4541666666666666</v>
      </c>
      <c r="J7995" s="13" t="e">
        <f>VLOOKUP(E7995&amp;" "&amp;F7995,tarifas!$A$13:$D$20,4,FALSE)*H7995</f>
        <v>#N/A</v>
      </c>
      <c r="K7995" s="13">
        <f>IF(F7995="COD1",tarifas!$D$11*(SUMIFS($H$11:$H$8770,$F$11:$F$8770,"=COD1",$B$11:$B$8770,"="&amp;B7995)/COUNTIFS($F$11:$F$8770,"=COD1",$B$11:$B$8770,"="&amp;B7995))/COUNTIFS($A$11:$A$8770,"="&amp;A7995,$F$11:$F$8770,"=COD1"),0)</f>
        <v>0</v>
      </c>
      <c r="L7995" s="13" t="e">
        <f>(VLOOKUP(F7995,tarifas!$C$7:$D$10,2,FALSE)+tarifas!$D$21)*datos!H7995</f>
        <v>#N/A</v>
      </c>
      <c r="M7995">
        <v>3.4428400000000003</v>
      </c>
      <c r="N7995" s="13" t="e">
        <f t="shared" si="1124"/>
        <v>#N/A</v>
      </c>
      <c r="O7995">
        <f t="shared" si="1125"/>
        <v>3.4428400000000003</v>
      </c>
      <c r="P7995" s="12">
        <f t="shared" si="1126"/>
        <v>211.84705841563255</v>
      </c>
      <c r="Q7995">
        <f t="shared" si="1127"/>
        <v>0</v>
      </c>
      <c r="R7995">
        <f>$D$2*tarifas!$D$12/24</f>
        <v>1.4541666666666666</v>
      </c>
      <c r="S7995" t="e">
        <f>VLOOKUP(E7995&amp;" "&amp;F7995,tarifas!$A$13:$D$20,4,FALSE)*P7995</f>
        <v>#N/A</v>
      </c>
      <c r="T7995">
        <f>IF(F7995="COD1",tarifas!$D$11*(SUMIFS($P$11:$P$8770,$F$11:$F$8770,"=COD1",$B$11:$B$8770,"="&amp;B7995)/COUNTIFS($F$11:$F$8770,"=COD1",$B$11:$B$8770,"="&amp;B7995))/COUNTIFS($A$11:$A$8770,"="&amp;A7995,$F$11:$F$8770,"=COD1"),0)</f>
        <v>0</v>
      </c>
      <c r="U7995" t="e">
        <f>(VLOOKUP(F7995,tarifas!$C$7:$D$10,2,FALSE)+tarifas!$D$21)*datos!P7995</f>
        <v>#N/A</v>
      </c>
      <c r="V7995" t="e">
        <f t="shared" si="1128"/>
        <v>#N/A</v>
      </c>
      <c r="W7995">
        <f t="shared" si="1129"/>
        <v>0</v>
      </c>
    </row>
    <row r="7996" spans="1:23" x14ac:dyDescent="0.25">
      <c r="A7996">
        <f t="shared" si="1122"/>
        <v>328</v>
      </c>
      <c r="B7996">
        <f t="shared" si="1123"/>
        <v>11</v>
      </c>
      <c r="C7996" s="1">
        <f t="shared" si="1130"/>
        <v>41972.708333313967</v>
      </c>
      <c r="D7996" s="7">
        <v>0</v>
      </c>
      <c r="E7996" s="7"/>
      <c r="G7996">
        <v>49.65</v>
      </c>
      <c r="H7996" s="12">
        <v>214.36675650614259</v>
      </c>
      <c r="I7996" s="13">
        <f>$D$2*tarifas!$D$12/24</f>
        <v>1.4541666666666666</v>
      </c>
      <c r="J7996" s="13" t="e">
        <f>VLOOKUP(E7996&amp;" "&amp;F7996,tarifas!$A$13:$D$20,4,FALSE)*H7996</f>
        <v>#N/A</v>
      </c>
      <c r="K7996" s="13">
        <f>IF(F7996="COD1",tarifas!$D$11*(SUMIFS($H$11:$H$8770,$F$11:$F$8770,"=COD1",$B$11:$B$8770,"="&amp;B7996)/COUNTIFS($F$11:$F$8770,"=COD1",$B$11:$B$8770,"="&amp;B7996))/COUNTIFS($A$11:$A$8770,"="&amp;A7996,$F$11:$F$8770,"=COD1"),0)</f>
        <v>0</v>
      </c>
      <c r="L7996" s="13" t="e">
        <f>(VLOOKUP(F7996,tarifas!$C$7:$D$10,2,FALSE)+tarifas!$D$21)*datos!H7996</f>
        <v>#N/A</v>
      </c>
      <c r="M7996">
        <v>0</v>
      </c>
      <c r="N7996" s="13" t="e">
        <f t="shared" si="1124"/>
        <v>#N/A</v>
      </c>
      <c r="O7996">
        <f t="shared" si="1125"/>
        <v>0</v>
      </c>
      <c r="P7996" s="12">
        <f t="shared" si="1126"/>
        <v>214.36675650614259</v>
      </c>
      <c r="Q7996">
        <f t="shared" si="1127"/>
        <v>0</v>
      </c>
      <c r="R7996">
        <f>$D$2*tarifas!$D$12/24</f>
        <v>1.4541666666666666</v>
      </c>
      <c r="S7996" t="e">
        <f>VLOOKUP(E7996&amp;" "&amp;F7996,tarifas!$A$13:$D$20,4,FALSE)*P7996</f>
        <v>#N/A</v>
      </c>
      <c r="T7996">
        <f>IF(F7996="COD1",tarifas!$D$11*(SUMIFS($P$11:$P$8770,$F$11:$F$8770,"=COD1",$B$11:$B$8770,"="&amp;B7996)/COUNTIFS($F$11:$F$8770,"=COD1",$B$11:$B$8770,"="&amp;B7996))/COUNTIFS($A$11:$A$8770,"="&amp;A7996,$F$11:$F$8770,"=COD1"),0)</f>
        <v>0</v>
      </c>
      <c r="U7996" t="e">
        <f>(VLOOKUP(F7996,tarifas!$C$7:$D$10,2,FALSE)+tarifas!$D$21)*datos!P7996</f>
        <v>#N/A</v>
      </c>
      <c r="V7996" t="e">
        <f t="shared" si="1128"/>
        <v>#N/A</v>
      </c>
      <c r="W7996">
        <f t="shared" si="1129"/>
        <v>0</v>
      </c>
    </row>
    <row r="7997" spans="1:23" x14ac:dyDescent="0.25">
      <c r="A7997">
        <f t="shared" si="1122"/>
        <v>328</v>
      </c>
      <c r="B7997">
        <f t="shared" si="1123"/>
        <v>11</v>
      </c>
      <c r="C7997" s="1">
        <f t="shared" si="1130"/>
        <v>41972.749999980631</v>
      </c>
      <c r="D7997" s="7">
        <v>0</v>
      </c>
      <c r="E7997" s="7"/>
      <c r="G7997">
        <v>52.15</v>
      </c>
      <c r="H7997" s="12">
        <v>215.96922843998067</v>
      </c>
      <c r="I7997" s="13">
        <f>$D$2*tarifas!$D$12/24</f>
        <v>1.4541666666666666</v>
      </c>
      <c r="J7997" s="13" t="e">
        <f>VLOOKUP(E7997&amp;" "&amp;F7997,tarifas!$A$13:$D$20,4,FALSE)*H7997</f>
        <v>#N/A</v>
      </c>
      <c r="K7997" s="13">
        <f>IF(F7997="COD1",tarifas!$D$11*(SUMIFS($H$11:$H$8770,$F$11:$F$8770,"=COD1",$B$11:$B$8770,"="&amp;B7997)/COUNTIFS($F$11:$F$8770,"=COD1",$B$11:$B$8770,"="&amp;B7997))/COUNTIFS($A$11:$A$8770,"="&amp;A7997,$F$11:$F$8770,"=COD1"),0)</f>
        <v>0</v>
      </c>
      <c r="L7997" s="13" t="e">
        <f>(VLOOKUP(F7997,tarifas!$C$7:$D$10,2,FALSE)+tarifas!$D$21)*datos!H7997</f>
        <v>#N/A</v>
      </c>
      <c r="M7997">
        <v>0</v>
      </c>
      <c r="N7997" s="13" t="e">
        <f t="shared" si="1124"/>
        <v>#N/A</v>
      </c>
      <c r="O7997">
        <f t="shared" si="1125"/>
        <v>0</v>
      </c>
      <c r="P7997" s="12">
        <f t="shared" si="1126"/>
        <v>215.96922843998067</v>
      </c>
      <c r="Q7997">
        <f t="shared" si="1127"/>
        <v>0</v>
      </c>
      <c r="R7997">
        <f>$D$2*tarifas!$D$12/24</f>
        <v>1.4541666666666666</v>
      </c>
      <c r="S7997" t="e">
        <f>VLOOKUP(E7997&amp;" "&amp;F7997,tarifas!$A$13:$D$20,4,FALSE)*P7997</f>
        <v>#N/A</v>
      </c>
      <c r="T7997">
        <f>IF(F7997="COD1",tarifas!$D$11*(SUMIFS($P$11:$P$8770,$F$11:$F$8770,"=COD1",$B$11:$B$8770,"="&amp;B7997)/COUNTIFS($F$11:$F$8770,"=COD1",$B$11:$B$8770,"="&amp;B7997))/COUNTIFS($A$11:$A$8770,"="&amp;A7997,$F$11:$F$8770,"=COD1"),0)</f>
        <v>0</v>
      </c>
      <c r="U7997" t="e">
        <f>(VLOOKUP(F7997,tarifas!$C$7:$D$10,2,FALSE)+tarifas!$D$21)*datos!P7997</f>
        <v>#N/A</v>
      </c>
      <c r="V7997" t="e">
        <f t="shared" si="1128"/>
        <v>#N/A</v>
      </c>
      <c r="W7997">
        <f t="shared" si="1129"/>
        <v>0</v>
      </c>
    </row>
    <row r="7998" spans="1:23" x14ac:dyDescent="0.25">
      <c r="A7998">
        <f t="shared" si="1122"/>
        <v>328</v>
      </c>
      <c r="B7998">
        <f t="shared" si="1123"/>
        <v>11</v>
      </c>
      <c r="C7998" s="1">
        <f t="shared" si="1130"/>
        <v>41972.791666647296</v>
      </c>
      <c r="D7998" s="7">
        <v>0</v>
      </c>
      <c r="E7998" s="7"/>
      <c r="G7998">
        <v>51.09</v>
      </c>
      <c r="H7998" s="12">
        <v>214.78404227963307</v>
      </c>
      <c r="I7998" s="13">
        <f>$D$2*tarifas!$D$12/24</f>
        <v>1.4541666666666666</v>
      </c>
      <c r="J7998" s="13" t="e">
        <f>VLOOKUP(E7998&amp;" "&amp;F7998,tarifas!$A$13:$D$20,4,FALSE)*H7998</f>
        <v>#N/A</v>
      </c>
      <c r="K7998" s="13">
        <f>IF(F7998="COD1",tarifas!$D$11*(SUMIFS($H$11:$H$8770,$F$11:$F$8770,"=COD1",$B$11:$B$8770,"="&amp;B7998)/COUNTIFS($F$11:$F$8770,"=COD1",$B$11:$B$8770,"="&amp;B7998))/COUNTIFS($A$11:$A$8770,"="&amp;A7998,$F$11:$F$8770,"=COD1"),0)</f>
        <v>0</v>
      </c>
      <c r="L7998" s="13" t="e">
        <f>(VLOOKUP(F7998,tarifas!$C$7:$D$10,2,FALSE)+tarifas!$D$21)*datos!H7998</f>
        <v>#N/A</v>
      </c>
      <c r="M7998">
        <v>0</v>
      </c>
      <c r="N7998" s="13" t="e">
        <f t="shared" si="1124"/>
        <v>#N/A</v>
      </c>
      <c r="O7998">
        <f t="shared" si="1125"/>
        <v>0</v>
      </c>
      <c r="P7998" s="12">
        <f t="shared" si="1126"/>
        <v>214.78404227963307</v>
      </c>
      <c r="Q7998">
        <f t="shared" si="1127"/>
        <v>0</v>
      </c>
      <c r="R7998">
        <f>$D$2*tarifas!$D$12/24</f>
        <v>1.4541666666666666</v>
      </c>
      <c r="S7998" t="e">
        <f>VLOOKUP(E7998&amp;" "&amp;F7998,tarifas!$A$13:$D$20,4,FALSE)*P7998</f>
        <v>#N/A</v>
      </c>
      <c r="T7998">
        <f>IF(F7998="COD1",tarifas!$D$11*(SUMIFS($P$11:$P$8770,$F$11:$F$8770,"=COD1",$B$11:$B$8770,"="&amp;B7998)/COUNTIFS($F$11:$F$8770,"=COD1",$B$11:$B$8770,"="&amp;B7998))/COUNTIFS($A$11:$A$8770,"="&amp;A7998,$F$11:$F$8770,"=COD1"),0)</f>
        <v>0</v>
      </c>
      <c r="U7998" t="e">
        <f>(VLOOKUP(F7998,tarifas!$C$7:$D$10,2,FALSE)+tarifas!$D$21)*datos!P7998</f>
        <v>#N/A</v>
      </c>
      <c r="V7998" t="e">
        <f t="shared" si="1128"/>
        <v>#N/A</v>
      </c>
      <c r="W7998">
        <f t="shared" si="1129"/>
        <v>0</v>
      </c>
    </row>
    <row r="7999" spans="1:23" x14ac:dyDescent="0.25">
      <c r="A7999">
        <f t="shared" si="1122"/>
        <v>328</v>
      </c>
      <c r="B7999">
        <f t="shared" si="1123"/>
        <v>11</v>
      </c>
      <c r="C7999" s="1">
        <f t="shared" si="1130"/>
        <v>41972.83333331396</v>
      </c>
      <c r="D7999" s="7">
        <v>0</v>
      </c>
      <c r="E7999" s="7"/>
      <c r="G7999">
        <v>50.69</v>
      </c>
      <c r="H7999" s="12">
        <v>230.35027530666855</v>
      </c>
      <c r="I7999" s="13">
        <f>$D$2*tarifas!$D$12/24</f>
        <v>1.4541666666666666</v>
      </c>
      <c r="J7999" s="13" t="e">
        <f>VLOOKUP(E7999&amp;" "&amp;F7999,tarifas!$A$13:$D$20,4,FALSE)*H7999</f>
        <v>#N/A</v>
      </c>
      <c r="K7999" s="13">
        <f>IF(F7999="COD1",tarifas!$D$11*(SUMIFS($H$11:$H$8770,$F$11:$F$8770,"=COD1",$B$11:$B$8770,"="&amp;B7999)/COUNTIFS($F$11:$F$8770,"=COD1",$B$11:$B$8770,"="&amp;B7999))/COUNTIFS($A$11:$A$8770,"="&amp;A7999,$F$11:$F$8770,"=COD1"),0)</f>
        <v>0</v>
      </c>
      <c r="L7999" s="13" t="e">
        <f>(VLOOKUP(F7999,tarifas!$C$7:$D$10,2,FALSE)+tarifas!$D$21)*datos!H7999</f>
        <v>#N/A</v>
      </c>
      <c r="M7999">
        <v>0</v>
      </c>
      <c r="N7999" s="13" t="e">
        <f t="shared" si="1124"/>
        <v>#N/A</v>
      </c>
      <c r="O7999">
        <f t="shared" si="1125"/>
        <v>0</v>
      </c>
      <c r="P7999" s="12">
        <f t="shared" si="1126"/>
        <v>230.35027530666855</v>
      </c>
      <c r="Q7999">
        <f t="shared" si="1127"/>
        <v>0</v>
      </c>
      <c r="R7999">
        <f>$D$2*tarifas!$D$12/24</f>
        <v>1.4541666666666666</v>
      </c>
      <c r="S7999" t="e">
        <f>VLOOKUP(E7999&amp;" "&amp;F7999,tarifas!$A$13:$D$20,4,FALSE)*P7999</f>
        <v>#N/A</v>
      </c>
      <c r="T7999">
        <f>IF(F7999="COD1",tarifas!$D$11*(SUMIFS($P$11:$P$8770,$F$11:$F$8770,"=COD1",$B$11:$B$8770,"="&amp;B7999)/COUNTIFS($F$11:$F$8770,"=COD1",$B$11:$B$8770,"="&amp;B7999))/COUNTIFS($A$11:$A$8770,"="&amp;A7999,$F$11:$F$8770,"=COD1"),0)</f>
        <v>0</v>
      </c>
      <c r="U7999" t="e">
        <f>(VLOOKUP(F7999,tarifas!$C$7:$D$10,2,FALSE)+tarifas!$D$21)*datos!P7999</f>
        <v>#N/A</v>
      </c>
      <c r="V7999" t="e">
        <f t="shared" si="1128"/>
        <v>#N/A</v>
      </c>
      <c r="W7999">
        <f t="shared" si="1129"/>
        <v>0</v>
      </c>
    </row>
    <row r="8000" spans="1:23" x14ac:dyDescent="0.25">
      <c r="A8000">
        <f t="shared" si="1122"/>
        <v>328</v>
      </c>
      <c r="B8000">
        <f t="shared" si="1123"/>
        <v>11</v>
      </c>
      <c r="C8000" s="1">
        <f t="shared" si="1130"/>
        <v>41972.874999980624</v>
      </c>
      <c r="D8000" s="7">
        <v>0</v>
      </c>
      <c r="E8000" s="7"/>
      <c r="G8000">
        <v>48.69</v>
      </c>
      <c r="H8000" s="12">
        <v>222.96054642334136</v>
      </c>
      <c r="I8000" s="13">
        <f>$D$2*tarifas!$D$12/24</f>
        <v>1.4541666666666666</v>
      </c>
      <c r="J8000" s="13" t="e">
        <f>VLOOKUP(E8000&amp;" "&amp;F8000,tarifas!$A$13:$D$20,4,FALSE)*H8000</f>
        <v>#N/A</v>
      </c>
      <c r="K8000" s="13">
        <f>IF(F8000="COD1",tarifas!$D$11*(SUMIFS($H$11:$H$8770,$F$11:$F$8770,"=COD1",$B$11:$B$8770,"="&amp;B8000)/COUNTIFS($F$11:$F$8770,"=COD1",$B$11:$B$8770,"="&amp;B8000))/COUNTIFS($A$11:$A$8770,"="&amp;A8000,$F$11:$F$8770,"=COD1"),0)</f>
        <v>0</v>
      </c>
      <c r="L8000" s="13" t="e">
        <f>(VLOOKUP(F8000,tarifas!$C$7:$D$10,2,FALSE)+tarifas!$D$21)*datos!H8000</f>
        <v>#N/A</v>
      </c>
      <c r="M8000">
        <v>0</v>
      </c>
      <c r="N8000" s="13" t="e">
        <f t="shared" si="1124"/>
        <v>#N/A</v>
      </c>
      <c r="O8000">
        <f t="shared" si="1125"/>
        <v>0</v>
      </c>
      <c r="P8000" s="12">
        <f t="shared" si="1126"/>
        <v>222.96054642334136</v>
      </c>
      <c r="Q8000">
        <f t="shared" si="1127"/>
        <v>0</v>
      </c>
      <c r="R8000">
        <f>$D$2*tarifas!$D$12/24</f>
        <v>1.4541666666666666</v>
      </c>
      <c r="S8000" t="e">
        <f>VLOOKUP(E8000&amp;" "&amp;F8000,tarifas!$A$13:$D$20,4,FALSE)*P8000</f>
        <v>#N/A</v>
      </c>
      <c r="T8000">
        <f>IF(F8000="COD1",tarifas!$D$11*(SUMIFS($P$11:$P$8770,$F$11:$F$8770,"=COD1",$B$11:$B$8770,"="&amp;B8000)/COUNTIFS($F$11:$F$8770,"=COD1",$B$11:$B$8770,"="&amp;B8000))/COUNTIFS($A$11:$A$8770,"="&amp;A8000,$F$11:$F$8770,"=COD1"),0)</f>
        <v>0</v>
      </c>
      <c r="U8000" t="e">
        <f>(VLOOKUP(F8000,tarifas!$C$7:$D$10,2,FALSE)+tarifas!$D$21)*datos!P8000</f>
        <v>#N/A</v>
      </c>
      <c r="V8000" t="e">
        <f t="shared" si="1128"/>
        <v>#N/A</v>
      </c>
      <c r="W8000">
        <f t="shared" si="1129"/>
        <v>0</v>
      </c>
    </row>
    <row r="8001" spans="1:23" x14ac:dyDescent="0.25">
      <c r="A8001">
        <f t="shared" si="1122"/>
        <v>328</v>
      </c>
      <c r="B8001">
        <f t="shared" si="1123"/>
        <v>11</v>
      </c>
      <c r="C8001" s="1">
        <f t="shared" si="1130"/>
        <v>41972.916666647288</v>
      </c>
      <c r="D8001" s="7">
        <v>0</v>
      </c>
      <c r="E8001" s="7"/>
      <c r="G8001">
        <v>46.5</v>
      </c>
      <c r="H8001" s="12">
        <v>225.97801230138617</v>
      </c>
      <c r="I8001" s="13">
        <f>$D$2*tarifas!$D$12/24</f>
        <v>1.4541666666666666</v>
      </c>
      <c r="J8001" s="13" t="e">
        <f>VLOOKUP(E8001&amp;" "&amp;F8001,tarifas!$A$13:$D$20,4,FALSE)*H8001</f>
        <v>#N/A</v>
      </c>
      <c r="K8001" s="13">
        <f>IF(F8001="COD1",tarifas!$D$11*(SUMIFS($H$11:$H$8770,$F$11:$F$8770,"=COD1",$B$11:$B$8770,"="&amp;B8001)/COUNTIFS($F$11:$F$8770,"=COD1",$B$11:$B$8770,"="&amp;B8001))/COUNTIFS($A$11:$A$8770,"="&amp;A8001,$F$11:$F$8770,"=COD1"),0)</f>
        <v>0</v>
      </c>
      <c r="L8001" s="13" t="e">
        <f>(VLOOKUP(F8001,tarifas!$C$7:$D$10,2,FALSE)+tarifas!$D$21)*datos!H8001</f>
        <v>#N/A</v>
      </c>
      <c r="M8001">
        <v>0</v>
      </c>
      <c r="N8001" s="13" t="e">
        <f t="shared" si="1124"/>
        <v>#N/A</v>
      </c>
      <c r="O8001">
        <f t="shared" si="1125"/>
        <v>0</v>
      </c>
      <c r="P8001" s="12">
        <f t="shared" si="1126"/>
        <v>225.97801230138617</v>
      </c>
      <c r="Q8001">
        <f t="shared" si="1127"/>
        <v>0</v>
      </c>
      <c r="R8001">
        <f>$D$2*tarifas!$D$12/24</f>
        <v>1.4541666666666666</v>
      </c>
      <c r="S8001" t="e">
        <f>VLOOKUP(E8001&amp;" "&amp;F8001,tarifas!$A$13:$D$20,4,FALSE)*P8001</f>
        <v>#N/A</v>
      </c>
      <c r="T8001">
        <f>IF(F8001="COD1",tarifas!$D$11*(SUMIFS($P$11:$P$8770,$F$11:$F$8770,"=COD1",$B$11:$B$8770,"="&amp;B8001)/COUNTIFS($F$11:$F$8770,"=COD1",$B$11:$B$8770,"="&amp;B8001))/COUNTIFS($A$11:$A$8770,"="&amp;A8001,$F$11:$F$8770,"=COD1"),0)</f>
        <v>0</v>
      </c>
      <c r="U8001" t="e">
        <f>(VLOOKUP(F8001,tarifas!$C$7:$D$10,2,FALSE)+tarifas!$D$21)*datos!P8001</f>
        <v>#N/A</v>
      </c>
      <c r="V8001" t="e">
        <f t="shared" si="1128"/>
        <v>#N/A</v>
      </c>
      <c r="W8001">
        <f t="shared" si="1129"/>
        <v>0</v>
      </c>
    </row>
    <row r="8002" spans="1:23" x14ac:dyDescent="0.25">
      <c r="A8002">
        <f t="shared" si="1122"/>
        <v>328</v>
      </c>
      <c r="B8002">
        <f t="shared" si="1123"/>
        <v>11</v>
      </c>
      <c r="C8002" s="1">
        <f t="shared" si="1130"/>
        <v>41972.958333313953</v>
      </c>
      <c r="D8002" s="7">
        <v>0</v>
      </c>
      <c r="E8002" s="7"/>
      <c r="G8002">
        <v>37.020000000000003</v>
      </c>
      <c r="H8002" s="12">
        <v>225.41484702834902</v>
      </c>
      <c r="I8002" s="13">
        <f>$D$2*tarifas!$D$12/24</f>
        <v>1.4541666666666666</v>
      </c>
      <c r="J8002" s="13" t="e">
        <f>VLOOKUP(E8002&amp;" "&amp;F8002,tarifas!$A$13:$D$20,4,FALSE)*H8002</f>
        <v>#N/A</v>
      </c>
      <c r="K8002" s="13">
        <f>IF(F8002="COD1",tarifas!$D$11*(SUMIFS($H$11:$H$8770,$F$11:$F$8770,"=COD1",$B$11:$B$8770,"="&amp;B8002)/COUNTIFS($F$11:$F$8770,"=COD1",$B$11:$B$8770,"="&amp;B8002))/COUNTIFS($A$11:$A$8770,"="&amp;A8002,$F$11:$F$8770,"=COD1"),0)</f>
        <v>0</v>
      </c>
      <c r="L8002" s="13" t="e">
        <f>(VLOOKUP(F8002,tarifas!$C$7:$D$10,2,FALSE)+tarifas!$D$21)*datos!H8002</f>
        <v>#N/A</v>
      </c>
      <c r="M8002">
        <v>0</v>
      </c>
      <c r="N8002" s="13" t="e">
        <f t="shared" si="1124"/>
        <v>#N/A</v>
      </c>
      <c r="O8002">
        <f t="shared" si="1125"/>
        <v>0</v>
      </c>
      <c r="P8002" s="12">
        <f t="shared" si="1126"/>
        <v>225.41484702834902</v>
      </c>
      <c r="Q8002">
        <f t="shared" si="1127"/>
        <v>0</v>
      </c>
      <c r="R8002">
        <f>$D$2*tarifas!$D$12/24</f>
        <v>1.4541666666666666</v>
      </c>
      <c r="S8002" t="e">
        <f>VLOOKUP(E8002&amp;" "&amp;F8002,tarifas!$A$13:$D$20,4,FALSE)*P8002</f>
        <v>#N/A</v>
      </c>
      <c r="T8002">
        <f>IF(F8002="COD1",tarifas!$D$11*(SUMIFS($P$11:$P$8770,$F$11:$F$8770,"=COD1",$B$11:$B$8770,"="&amp;B8002)/COUNTIFS($F$11:$F$8770,"=COD1",$B$11:$B$8770,"="&amp;B8002))/COUNTIFS($A$11:$A$8770,"="&amp;A8002,$F$11:$F$8770,"=COD1"),0)</f>
        <v>0</v>
      </c>
      <c r="U8002" t="e">
        <f>(VLOOKUP(F8002,tarifas!$C$7:$D$10,2,FALSE)+tarifas!$D$21)*datos!P8002</f>
        <v>#N/A</v>
      </c>
      <c r="V8002" t="e">
        <f t="shared" si="1128"/>
        <v>#N/A</v>
      </c>
      <c r="W8002">
        <f t="shared" si="1129"/>
        <v>0</v>
      </c>
    </row>
    <row r="8003" spans="1:23" x14ac:dyDescent="0.25">
      <c r="A8003">
        <f t="shared" si="1122"/>
        <v>329</v>
      </c>
      <c r="B8003">
        <f t="shared" si="1123"/>
        <v>11</v>
      </c>
      <c r="C8003" s="1">
        <f t="shared" si="1130"/>
        <v>41972.999999980617</v>
      </c>
      <c r="D8003" s="7">
        <v>0</v>
      </c>
      <c r="E8003" s="7"/>
      <c r="G8003">
        <v>29.98</v>
      </c>
      <c r="H8003" s="12">
        <v>223.4585324219799</v>
      </c>
      <c r="I8003" s="13">
        <f>$D$2*tarifas!$D$12/24</f>
        <v>1.4541666666666666</v>
      </c>
      <c r="J8003" s="13" t="e">
        <f>VLOOKUP(E8003&amp;" "&amp;F8003,tarifas!$A$13:$D$20,4,FALSE)*H8003</f>
        <v>#N/A</v>
      </c>
      <c r="K8003" s="13">
        <f>IF(F8003="COD1",tarifas!$D$11*(SUMIFS($H$11:$H$8770,$F$11:$F$8770,"=COD1",$B$11:$B$8770,"="&amp;B8003)/COUNTIFS($F$11:$F$8770,"=COD1",$B$11:$B$8770,"="&amp;B8003))/COUNTIFS($A$11:$A$8770,"="&amp;A8003,$F$11:$F$8770,"=COD1"),0)</f>
        <v>0</v>
      </c>
      <c r="L8003" s="13" t="e">
        <f>(VLOOKUP(F8003,tarifas!$C$7:$D$10,2,FALSE)+tarifas!$D$21)*datos!H8003</f>
        <v>#N/A</v>
      </c>
      <c r="M8003">
        <v>0</v>
      </c>
      <c r="N8003" s="13" t="e">
        <f t="shared" si="1124"/>
        <v>#N/A</v>
      </c>
      <c r="O8003">
        <f t="shared" si="1125"/>
        <v>0</v>
      </c>
      <c r="P8003" s="12">
        <f t="shared" si="1126"/>
        <v>223.4585324219799</v>
      </c>
      <c r="Q8003">
        <f t="shared" si="1127"/>
        <v>0</v>
      </c>
      <c r="R8003">
        <f>$D$2*tarifas!$D$12/24</f>
        <v>1.4541666666666666</v>
      </c>
      <c r="S8003" t="e">
        <f>VLOOKUP(E8003&amp;" "&amp;F8003,tarifas!$A$13:$D$20,4,FALSE)*P8003</f>
        <v>#N/A</v>
      </c>
      <c r="T8003">
        <f>IF(F8003="COD1",tarifas!$D$11*(SUMIFS($P$11:$P$8770,$F$11:$F$8770,"=COD1",$B$11:$B$8770,"="&amp;B8003)/COUNTIFS($F$11:$F$8770,"=COD1",$B$11:$B$8770,"="&amp;B8003))/COUNTIFS($A$11:$A$8770,"="&amp;A8003,$F$11:$F$8770,"=COD1"),0)</f>
        <v>0</v>
      </c>
      <c r="U8003" t="e">
        <f>(VLOOKUP(F8003,tarifas!$C$7:$D$10,2,FALSE)+tarifas!$D$21)*datos!P8003</f>
        <v>#N/A</v>
      </c>
      <c r="V8003" t="e">
        <f t="shared" si="1128"/>
        <v>#N/A</v>
      </c>
      <c r="W8003">
        <f t="shared" si="1129"/>
        <v>0</v>
      </c>
    </row>
    <row r="8004" spans="1:23" x14ac:dyDescent="0.25">
      <c r="A8004">
        <f t="shared" si="1122"/>
        <v>329</v>
      </c>
      <c r="B8004">
        <f t="shared" si="1123"/>
        <v>11</v>
      </c>
      <c r="C8004" s="1">
        <f t="shared" si="1130"/>
        <v>41973.041666647281</v>
      </c>
      <c r="D8004" s="7">
        <v>0</v>
      </c>
      <c r="E8004" s="7"/>
      <c r="G8004">
        <v>27.2</v>
      </c>
      <c r="H8004" s="12">
        <v>217.40324060544515</v>
      </c>
      <c r="I8004" s="13">
        <f>$D$2*tarifas!$D$12/24</f>
        <v>1.4541666666666666</v>
      </c>
      <c r="J8004" s="13" t="e">
        <f>VLOOKUP(E8004&amp;" "&amp;F8004,tarifas!$A$13:$D$20,4,FALSE)*H8004</f>
        <v>#N/A</v>
      </c>
      <c r="K8004" s="13">
        <f>IF(F8004="COD1",tarifas!$D$11*(SUMIFS($H$11:$H$8770,$F$11:$F$8770,"=COD1",$B$11:$B$8770,"="&amp;B8004)/COUNTIFS($F$11:$F$8770,"=COD1",$B$11:$B$8770,"="&amp;B8004))/COUNTIFS($A$11:$A$8770,"="&amp;A8004,$F$11:$F$8770,"=COD1"),0)</f>
        <v>0</v>
      </c>
      <c r="L8004" s="13" t="e">
        <f>(VLOOKUP(F8004,tarifas!$C$7:$D$10,2,FALSE)+tarifas!$D$21)*datos!H8004</f>
        <v>#N/A</v>
      </c>
      <c r="M8004">
        <v>0</v>
      </c>
      <c r="N8004" s="13" t="e">
        <f t="shared" si="1124"/>
        <v>#N/A</v>
      </c>
      <c r="O8004">
        <f t="shared" si="1125"/>
        <v>0</v>
      </c>
      <c r="P8004" s="12">
        <f t="shared" si="1126"/>
        <v>217.40324060544515</v>
      </c>
      <c r="Q8004">
        <f t="shared" si="1127"/>
        <v>0</v>
      </c>
      <c r="R8004">
        <f>$D$2*tarifas!$D$12/24</f>
        <v>1.4541666666666666</v>
      </c>
      <c r="S8004" t="e">
        <f>VLOOKUP(E8004&amp;" "&amp;F8004,tarifas!$A$13:$D$20,4,FALSE)*P8004</f>
        <v>#N/A</v>
      </c>
      <c r="T8004">
        <f>IF(F8004="COD1",tarifas!$D$11*(SUMIFS($P$11:$P$8770,$F$11:$F$8770,"=COD1",$B$11:$B$8770,"="&amp;B8004)/COUNTIFS($F$11:$F$8770,"=COD1",$B$11:$B$8770,"="&amp;B8004))/COUNTIFS($A$11:$A$8770,"="&amp;A8004,$F$11:$F$8770,"=COD1"),0)</f>
        <v>0</v>
      </c>
      <c r="U8004" t="e">
        <f>(VLOOKUP(F8004,tarifas!$C$7:$D$10,2,FALSE)+tarifas!$D$21)*datos!P8004</f>
        <v>#N/A</v>
      </c>
      <c r="V8004" t="e">
        <f t="shared" si="1128"/>
        <v>#N/A</v>
      </c>
      <c r="W8004">
        <f t="shared" si="1129"/>
        <v>0</v>
      </c>
    </row>
    <row r="8005" spans="1:23" x14ac:dyDescent="0.25">
      <c r="A8005">
        <f t="shared" si="1122"/>
        <v>329</v>
      </c>
      <c r="B8005">
        <f t="shared" si="1123"/>
        <v>11</v>
      </c>
      <c r="C8005" s="1">
        <f t="shared" si="1130"/>
        <v>41973.083333313945</v>
      </c>
      <c r="D8005" s="7">
        <v>0</v>
      </c>
      <c r="E8005" s="7"/>
      <c r="G8005">
        <v>22.58</v>
      </c>
      <c r="H8005" s="12">
        <v>215.32548463801282</v>
      </c>
      <c r="I8005" s="13">
        <f>$D$2*tarifas!$D$12/24</f>
        <v>1.4541666666666666</v>
      </c>
      <c r="J8005" s="13" t="e">
        <f>VLOOKUP(E8005&amp;" "&amp;F8005,tarifas!$A$13:$D$20,4,FALSE)*H8005</f>
        <v>#N/A</v>
      </c>
      <c r="K8005" s="13">
        <f>IF(F8005="COD1",tarifas!$D$11*(SUMIFS($H$11:$H$8770,$F$11:$F$8770,"=COD1",$B$11:$B$8770,"="&amp;B8005)/COUNTIFS($F$11:$F$8770,"=COD1",$B$11:$B$8770,"="&amp;B8005))/COUNTIFS($A$11:$A$8770,"="&amp;A8005,$F$11:$F$8770,"=COD1"),0)</f>
        <v>0</v>
      </c>
      <c r="L8005" s="13" t="e">
        <f>(VLOOKUP(F8005,tarifas!$C$7:$D$10,2,FALSE)+tarifas!$D$21)*datos!H8005</f>
        <v>#N/A</v>
      </c>
      <c r="M8005">
        <v>0</v>
      </c>
      <c r="N8005" s="13" t="e">
        <f t="shared" si="1124"/>
        <v>#N/A</v>
      </c>
      <c r="O8005">
        <f t="shared" si="1125"/>
        <v>0</v>
      </c>
      <c r="P8005" s="12">
        <f t="shared" si="1126"/>
        <v>215.32548463801282</v>
      </c>
      <c r="Q8005">
        <f t="shared" si="1127"/>
        <v>0</v>
      </c>
      <c r="R8005">
        <f>$D$2*tarifas!$D$12/24</f>
        <v>1.4541666666666666</v>
      </c>
      <c r="S8005" t="e">
        <f>VLOOKUP(E8005&amp;" "&amp;F8005,tarifas!$A$13:$D$20,4,FALSE)*P8005</f>
        <v>#N/A</v>
      </c>
      <c r="T8005">
        <f>IF(F8005="COD1",tarifas!$D$11*(SUMIFS($P$11:$P$8770,$F$11:$F$8770,"=COD1",$B$11:$B$8770,"="&amp;B8005)/COUNTIFS($F$11:$F$8770,"=COD1",$B$11:$B$8770,"="&amp;B8005))/COUNTIFS($A$11:$A$8770,"="&amp;A8005,$F$11:$F$8770,"=COD1"),0)</f>
        <v>0</v>
      </c>
      <c r="U8005" t="e">
        <f>(VLOOKUP(F8005,tarifas!$C$7:$D$10,2,FALSE)+tarifas!$D$21)*datos!P8005</f>
        <v>#N/A</v>
      </c>
      <c r="V8005" t="e">
        <f t="shared" si="1128"/>
        <v>#N/A</v>
      </c>
      <c r="W8005">
        <f t="shared" si="1129"/>
        <v>0</v>
      </c>
    </row>
    <row r="8006" spans="1:23" x14ac:dyDescent="0.25">
      <c r="A8006">
        <f t="shared" si="1122"/>
        <v>329</v>
      </c>
      <c r="B8006">
        <f t="shared" si="1123"/>
        <v>11</v>
      </c>
      <c r="C8006" s="1">
        <f t="shared" si="1130"/>
        <v>41973.12499998061</v>
      </c>
      <c r="D8006" s="7">
        <v>0</v>
      </c>
      <c r="E8006" s="7"/>
      <c r="G8006">
        <v>13.16</v>
      </c>
      <c r="H8006" s="12">
        <v>213.14661279164275</v>
      </c>
      <c r="I8006" s="13">
        <f>$D$2*tarifas!$D$12/24</f>
        <v>1.4541666666666666</v>
      </c>
      <c r="J8006" s="13" t="e">
        <f>VLOOKUP(E8006&amp;" "&amp;F8006,tarifas!$A$13:$D$20,4,FALSE)*H8006</f>
        <v>#N/A</v>
      </c>
      <c r="K8006" s="13">
        <f>IF(F8006="COD1",tarifas!$D$11*(SUMIFS($H$11:$H$8770,$F$11:$F$8770,"=COD1",$B$11:$B$8770,"="&amp;B8006)/COUNTIFS($F$11:$F$8770,"=COD1",$B$11:$B$8770,"="&amp;B8006))/COUNTIFS($A$11:$A$8770,"="&amp;A8006,$F$11:$F$8770,"=COD1"),0)</f>
        <v>0</v>
      </c>
      <c r="L8006" s="13" t="e">
        <f>(VLOOKUP(F8006,tarifas!$C$7:$D$10,2,FALSE)+tarifas!$D$21)*datos!H8006</f>
        <v>#N/A</v>
      </c>
      <c r="M8006">
        <v>0</v>
      </c>
      <c r="N8006" s="13" t="e">
        <f t="shared" si="1124"/>
        <v>#N/A</v>
      </c>
      <c r="O8006">
        <f t="shared" si="1125"/>
        <v>0</v>
      </c>
      <c r="P8006" s="12">
        <f t="shared" si="1126"/>
        <v>213.14661279164275</v>
      </c>
      <c r="Q8006">
        <f t="shared" si="1127"/>
        <v>0</v>
      </c>
      <c r="R8006">
        <f>$D$2*tarifas!$D$12/24</f>
        <v>1.4541666666666666</v>
      </c>
      <c r="S8006" t="e">
        <f>VLOOKUP(E8006&amp;" "&amp;F8006,tarifas!$A$13:$D$20,4,FALSE)*P8006</f>
        <v>#N/A</v>
      </c>
      <c r="T8006">
        <f>IF(F8006="COD1",tarifas!$D$11*(SUMIFS($P$11:$P$8770,$F$11:$F$8770,"=COD1",$B$11:$B$8770,"="&amp;B8006)/COUNTIFS($F$11:$F$8770,"=COD1",$B$11:$B$8770,"="&amp;B8006))/COUNTIFS($A$11:$A$8770,"="&amp;A8006,$F$11:$F$8770,"=COD1"),0)</f>
        <v>0</v>
      </c>
      <c r="U8006" t="e">
        <f>(VLOOKUP(F8006,tarifas!$C$7:$D$10,2,FALSE)+tarifas!$D$21)*datos!P8006</f>
        <v>#N/A</v>
      </c>
      <c r="V8006" t="e">
        <f t="shared" si="1128"/>
        <v>#N/A</v>
      </c>
      <c r="W8006">
        <f t="shared" si="1129"/>
        <v>0</v>
      </c>
    </row>
    <row r="8007" spans="1:23" x14ac:dyDescent="0.25">
      <c r="A8007">
        <f t="shared" si="1122"/>
        <v>329</v>
      </c>
      <c r="B8007">
        <f t="shared" si="1123"/>
        <v>11</v>
      </c>
      <c r="C8007" s="1">
        <f t="shared" si="1130"/>
        <v>41973.166666647274</v>
      </c>
      <c r="D8007" s="7">
        <v>0</v>
      </c>
      <c r="E8007" s="7"/>
      <c r="G8007">
        <v>13.11</v>
      </c>
      <c r="H8007" s="12">
        <v>210.41520521830239</v>
      </c>
      <c r="I8007" s="13">
        <f>$D$2*tarifas!$D$12/24</f>
        <v>1.4541666666666666</v>
      </c>
      <c r="J8007" s="13" t="e">
        <f>VLOOKUP(E8007&amp;" "&amp;F8007,tarifas!$A$13:$D$20,4,FALSE)*H8007</f>
        <v>#N/A</v>
      </c>
      <c r="K8007" s="13">
        <f>IF(F8007="COD1",tarifas!$D$11*(SUMIFS($H$11:$H$8770,$F$11:$F$8770,"=COD1",$B$11:$B$8770,"="&amp;B8007)/COUNTIFS($F$11:$F$8770,"=COD1",$B$11:$B$8770,"="&amp;B8007))/COUNTIFS($A$11:$A$8770,"="&amp;A8007,$F$11:$F$8770,"=COD1"),0)</f>
        <v>0</v>
      </c>
      <c r="L8007" s="13" t="e">
        <f>(VLOOKUP(F8007,tarifas!$C$7:$D$10,2,FALSE)+tarifas!$D$21)*datos!H8007</f>
        <v>#N/A</v>
      </c>
      <c r="M8007">
        <v>0</v>
      </c>
      <c r="N8007" s="13" t="e">
        <f t="shared" si="1124"/>
        <v>#N/A</v>
      </c>
      <c r="O8007">
        <f t="shared" si="1125"/>
        <v>0</v>
      </c>
      <c r="P8007" s="12">
        <f t="shared" si="1126"/>
        <v>210.41520521830239</v>
      </c>
      <c r="Q8007">
        <f t="shared" si="1127"/>
        <v>0</v>
      </c>
      <c r="R8007">
        <f>$D$2*tarifas!$D$12/24</f>
        <v>1.4541666666666666</v>
      </c>
      <c r="S8007" t="e">
        <f>VLOOKUP(E8007&amp;" "&amp;F8007,tarifas!$A$13:$D$20,4,FALSE)*P8007</f>
        <v>#N/A</v>
      </c>
      <c r="T8007">
        <f>IF(F8007="COD1",tarifas!$D$11*(SUMIFS($P$11:$P$8770,$F$11:$F$8770,"=COD1",$B$11:$B$8770,"="&amp;B8007)/COUNTIFS($F$11:$F$8770,"=COD1",$B$11:$B$8770,"="&amp;B8007))/COUNTIFS($A$11:$A$8770,"="&amp;A8007,$F$11:$F$8770,"=COD1"),0)</f>
        <v>0</v>
      </c>
      <c r="U8007" t="e">
        <f>(VLOOKUP(F8007,tarifas!$C$7:$D$10,2,FALSE)+tarifas!$D$21)*datos!P8007</f>
        <v>#N/A</v>
      </c>
      <c r="V8007" t="e">
        <f t="shared" si="1128"/>
        <v>#N/A</v>
      </c>
      <c r="W8007">
        <f t="shared" si="1129"/>
        <v>0</v>
      </c>
    </row>
    <row r="8008" spans="1:23" x14ac:dyDescent="0.25">
      <c r="A8008">
        <f t="shared" si="1122"/>
        <v>329</v>
      </c>
      <c r="B8008">
        <f t="shared" si="1123"/>
        <v>11</v>
      </c>
      <c r="C8008" s="1">
        <f t="shared" si="1130"/>
        <v>41973.208333313938</v>
      </c>
      <c r="D8008" s="7">
        <v>0</v>
      </c>
      <c r="E8008" s="7"/>
      <c r="G8008">
        <v>11.58</v>
      </c>
      <c r="H8008" s="12">
        <v>211.07151723206954</v>
      </c>
      <c r="I8008" s="13">
        <f>$D$2*tarifas!$D$12/24</f>
        <v>1.4541666666666666</v>
      </c>
      <c r="J8008" s="13" t="e">
        <f>VLOOKUP(E8008&amp;" "&amp;F8008,tarifas!$A$13:$D$20,4,FALSE)*H8008</f>
        <v>#N/A</v>
      </c>
      <c r="K8008" s="13">
        <f>IF(F8008="COD1",tarifas!$D$11*(SUMIFS($H$11:$H$8770,$F$11:$F$8770,"=COD1",$B$11:$B$8770,"="&amp;B8008)/COUNTIFS($F$11:$F$8770,"=COD1",$B$11:$B$8770,"="&amp;B8008))/COUNTIFS($A$11:$A$8770,"="&amp;A8008,$F$11:$F$8770,"=COD1"),0)</f>
        <v>0</v>
      </c>
      <c r="L8008" s="13" t="e">
        <f>(VLOOKUP(F8008,tarifas!$C$7:$D$10,2,FALSE)+tarifas!$D$21)*datos!H8008</f>
        <v>#N/A</v>
      </c>
      <c r="M8008">
        <v>0</v>
      </c>
      <c r="N8008" s="13" t="e">
        <f t="shared" si="1124"/>
        <v>#N/A</v>
      </c>
      <c r="O8008">
        <f t="shared" si="1125"/>
        <v>0</v>
      </c>
      <c r="P8008" s="12">
        <f t="shared" si="1126"/>
        <v>211.07151723206954</v>
      </c>
      <c r="Q8008">
        <f t="shared" si="1127"/>
        <v>0</v>
      </c>
      <c r="R8008">
        <f>$D$2*tarifas!$D$12/24</f>
        <v>1.4541666666666666</v>
      </c>
      <c r="S8008" t="e">
        <f>VLOOKUP(E8008&amp;" "&amp;F8008,tarifas!$A$13:$D$20,4,FALSE)*P8008</f>
        <v>#N/A</v>
      </c>
      <c r="T8008">
        <f>IF(F8008="COD1",tarifas!$D$11*(SUMIFS($P$11:$P$8770,$F$11:$F$8770,"=COD1",$B$11:$B$8770,"="&amp;B8008)/COUNTIFS($F$11:$F$8770,"=COD1",$B$11:$B$8770,"="&amp;B8008))/COUNTIFS($A$11:$A$8770,"="&amp;A8008,$F$11:$F$8770,"=COD1"),0)</f>
        <v>0</v>
      </c>
      <c r="U8008" t="e">
        <f>(VLOOKUP(F8008,tarifas!$C$7:$D$10,2,FALSE)+tarifas!$D$21)*datos!P8008</f>
        <v>#N/A</v>
      </c>
      <c r="V8008" t="e">
        <f t="shared" si="1128"/>
        <v>#N/A</v>
      </c>
      <c r="W8008">
        <f t="shared" si="1129"/>
        <v>0</v>
      </c>
    </row>
    <row r="8009" spans="1:23" x14ac:dyDescent="0.25">
      <c r="A8009">
        <f t="shared" si="1122"/>
        <v>329</v>
      </c>
      <c r="B8009">
        <f t="shared" si="1123"/>
        <v>11</v>
      </c>
      <c r="C8009" s="1">
        <f t="shared" si="1130"/>
        <v>41973.249999980602</v>
      </c>
      <c r="D8009" s="7">
        <v>0</v>
      </c>
      <c r="E8009" s="7"/>
      <c r="G8009">
        <v>14.12</v>
      </c>
      <c r="H8009" s="12">
        <v>211.64476142547994</v>
      </c>
      <c r="I8009" s="13">
        <f>$D$2*tarifas!$D$12/24</f>
        <v>1.4541666666666666</v>
      </c>
      <c r="J8009" s="13" t="e">
        <f>VLOOKUP(E8009&amp;" "&amp;F8009,tarifas!$A$13:$D$20,4,FALSE)*H8009</f>
        <v>#N/A</v>
      </c>
      <c r="K8009" s="13">
        <f>IF(F8009="COD1",tarifas!$D$11*(SUMIFS($H$11:$H$8770,$F$11:$F$8770,"=COD1",$B$11:$B$8770,"="&amp;B8009)/COUNTIFS($F$11:$F$8770,"=COD1",$B$11:$B$8770,"="&amp;B8009))/COUNTIFS($A$11:$A$8770,"="&amp;A8009,$F$11:$F$8770,"=COD1"),0)</f>
        <v>0</v>
      </c>
      <c r="L8009" s="13" t="e">
        <f>(VLOOKUP(F8009,tarifas!$C$7:$D$10,2,FALSE)+tarifas!$D$21)*datos!H8009</f>
        <v>#N/A</v>
      </c>
      <c r="M8009">
        <v>0</v>
      </c>
      <c r="N8009" s="13" t="e">
        <f t="shared" si="1124"/>
        <v>#N/A</v>
      </c>
      <c r="O8009">
        <f t="shared" si="1125"/>
        <v>0</v>
      </c>
      <c r="P8009" s="12">
        <f t="shared" si="1126"/>
        <v>211.64476142547994</v>
      </c>
      <c r="Q8009">
        <f t="shared" si="1127"/>
        <v>0</v>
      </c>
      <c r="R8009">
        <f>$D$2*tarifas!$D$12/24</f>
        <v>1.4541666666666666</v>
      </c>
      <c r="S8009" t="e">
        <f>VLOOKUP(E8009&amp;" "&amp;F8009,tarifas!$A$13:$D$20,4,FALSE)*P8009</f>
        <v>#N/A</v>
      </c>
      <c r="T8009">
        <f>IF(F8009="COD1",tarifas!$D$11*(SUMIFS($P$11:$P$8770,$F$11:$F$8770,"=COD1",$B$11:$B$8770,"="&amp;B8009)/COUNTIFS($F$11:$F$8770,"=COD1",$B$11:$B$8770,"="&amp;B8009))/COUNTIFS($A$11:$A$8770,"="&amp;A8009,$F$11:$F$8770,"=COD1"),0)</f>
        <v>0</v>
      </c>
      <c r="U8009" t="e">
        <f>(VLOOKUP(F8009,tarifas!$C$7:$D$10,2,FALSE)+tarifas!$D$21)*datos!P8009</f>
        <v>#N/A</v>
      </c>
      <c r="V8009" t="e">
        <f t="shared" si="1128"/>
        <v>#N/A</v>
      </c>
      <c r="W8009">
        <f t="shared" si="1129"/>
        <v>0</v>
      </c>
    </row>
    <row r="8010" spans="1:23" x14ac:dyDescent="0.25">
      <c r="A8010">
        <f t="shared" si="1122"/>
        <v>329</v>
      </c>
      <c r="B8010">
        <f t="shared" si="1123"/>
        <v>11</v>
      </c>
      <c r="C8010" s="1">
        <f t="shared" si="1130"/>
        <v>41973.291666647267</v>
      </c>
      <c r="D8010" s="7">
        <v>0</v>
      </c>
      <c r="E8010" s="7"/>
      <c r="G8010">
        <v>15</v>
      </c>
      <c r="H8010" s="12">
        <v>189.88165168561522</v>
      </c>
      <c r="I8010" s="13">
        <f>$D$2*tarifas!$D$12/24</f>
        <v>1.4541666666666666</v>
      </c>
      <c r="J8010" s="13" t="e">
        <f>VLOOKUP(E8010&amp;" "&amp;F8010,tarifas!$A$13:$D$20,4,FALSE)*H8010</f>
        <v>#N/A</v>
      </c>
      <c r="K8010" s="13">
        <f>IF(F8010="COD1",tarifas!$D$11*(SUMIFS($H$11:$H$8770,$F$11:$F$8770,"=COD1",$B$11:$B$8770,"="&amp;B8010)/COUNTIFS($F$11:$F$8770,"=COD1",$B$11:$B$8770,"="&amp;B8010))/COUNTIFS($A$11:$A$8770,"="&amp;A8010,$F$11:$F$8770,"=COD1"),0)</f>
        <v>0</v>
      </c>
      <c r="L8010" s="13" t="e">
        <f>(VLOOKUP(F8010,tarifas!$C$7:$D$10,2,FALSE)+tarifas!$D$21)*datos!H8010</f>
        <v>#N/A</v>
      </c>
      <c r="M8010">
        <v>1.07508</v>
      </c>
      <c r="N8010" s="13" t="e">
        <f t="shared" si="1124"/>
        <v>#N/A</v>
      </c>
      <c r="O8010">
        <f t="shared" si="1125"/>
        <v>1.07508</v>
      </c>
      <c r="P8010" s="12">
        <f t="shared" si="1126"/>
        <v>188.80657168561521</v>
      </c>
      <c r="Q8010">
        <f t="shared" si="1127"/>
        <v>0</v>
      </c>
      <c r="R8010">
        <f>$D$2*tarifas!$D$12/24</f>
        <v>1.4541666666666666</v>
      </c>
      <c r="S8010" t="e">
        <f>VLOOKUP(E8010&amp;" "&amp;F8010,tarifas!$A$13:$D$20,4,FALSE)*P8010</f>
        <v>#N/A</v>
      </c>
      <c r="T8010">
        <f>IF(F8010="COD1",tarifas!$D$11*(SUMIFS($P$11:$P$8770,$F$11:$F$8770,"=COD1",$B$11:$B$8770,"="&amp;B8010)/COUNTIFS($F$11:$F$8770,"=COD1",$B$11:$B$8770,"="&amp;B8010))/COUNTIFS($A$11:$A$8770,"="&amp;A8010,$F$11:$F$8770,"=COD1"),0)</f>
        <v>0</v>
      </c>
      <c r="U8010" t="e">
        <f>(VLOOKUP(F8010,tarifas!$C$7:$D$10,2,FALSE)+tarifas!$D$21)*datos!P8010</f>
        <v>#N/A</v>
      </c>
      <c r="V8010" t="e">
        <f t="shared" si="1128"/>
        <v>#N/A</v>
      </c>
      <c r="W8010">
        <f t="shared" si="1129"/>
        <v>0</v>
      </c>
    </row>
    <row r="8011" spans="1:23" x14ac:dyDescent="0.25">
      <c r="A8011">
        <f t="shared" si="1122"/>
        <v>329</v>
      </c>
      <c r="B8011">
        <f t="shared" si="1123"/>
        <v>11</v>
      </c>
      <c r="C8011" s="1">
        <f t="shared" si="1130"/>
        <v>41973.333333313931</v>
      </c>
      <c r="D8011" s="7">
        <v>0</v>
      </c>
      <c r="E8011" s="7"/>
      <c r="G8011">
        <v>19.149999999999999</v>
      </c>
      <c r="H8011" s="12">
        <v>188.95597289221047</v>
      </c>
      <c r="I8011" s="13">
        <f>$D$2*tarifas!$D$12/24</f>
        <v>1.4541666666666666</v>
      </c>
      <c r="J8011" s="13" t="e">
        <f>VLOOKUP(E8011&amp;" "&amp;F8011,tarifas!$A$13:$D$20,4,FALSE)*H8011</f>
        <v>#N/A</v>
      </c>
      <c r="K8011" s="13">
        <f>IF(F8011="COD1",tarifas!$D$11*(SUMIFS($H$11:$H$8770,$F$11:$F$8770,"=COD1",$B$11:$B$8770,"="&amp;B8011)/COUNTIFS($F$11:$F$8770,"=COD1",$B$11:$B$8770,"="&amp;B8011))/COUNTIFS($A$11:$A$8770,"="&amp;A8011,$F$11:$F$8770,"=COD1"),0)</f>
        <v>0</v>
      </c>
      <c r="L8011" s="13" t="e">
        <f>(VLOOKUP(F8011,tarifas!$C$7:$D$10,2,FALSE)+tarifas!$D$21)*datos!H8011</f>
        <v>#N/A</v>
      </c>
      <c r="M8011">
        <v>109.53335000000001</v>
      </c>
      <c r="N8011" s="13" t="e">
        <f t="shared" si="1124"/>
        <v>#N/A</v>
      </c>
      <c r="O8011">
        <f t="shared" si="1125"/>
        <v>109.53335000000001</v>
      </c>
      <c r="P8011" s="12">
        <f t="shared" si="1126"/>
        <v>79.422622892210455</v>
      </c>
      <c r="Q8011">
        <f t="shared" si="1127"/>
        <v>0</v>
      </c>
      <c r="R8011">
        <f>$D$2*tarifas!$D$12/24</f>
        <v>1.4541666666666666</v>
      </c>
      <c r="S8011" t="e">
        <f>VLOOKUP(E8011&amp;" "&amp;F8011,tarifas!$A$13:$D$20,4,FALSE)*P8011</f>
        <v>#N/A</v>
      </c>
      <c r="T8011">
        <f>IF(F8011="COD1",tarifas!$D$11*(SUMIFS($P$11:$P$8770,$F$11:$F$8770,"=COD1",$B$11:$B$8770,"="&amp;B8011)/COUNTIFS($F$11:$F$8770,"=COD1",$B$11:$B$8770,"="&amp;B8011))/COUNTIFS($A$11:$A$8770,"="&amp;A8011,$F$11:$F$8770,"=COD1"),0)</f>
        <v>0</v>
      </c>
      <c r="U8011" t="e">
        <f>(VLOOKUP(F8011,tarifas!$C$7:$D$10,2,FALSE)+tarifas!$D$21)*datos!P8011</f>
        <v>#N/A</v>
      </c>
      <c r="V8011" t="e">
        <f t="shared" si="1128"/>
        <v>#N/A</v>
      </c>
      <c r="W8011">
        <f t="shared" si="1129"/>
        <v>0</v>
      </c>
    </row>
    <row r="8012" spans="1:23" x14ac:dyDescent="0.25">
      <c r="A8012">
        <f t="shared" ref="A8012:A8075" si="1131">DAYS360($C$11,C8012)</f>
        <v>329</v>
      </c>
      <c r="B8012">
        <f t="shared" ref="B8012:B8075" si="1132">MONTH(C8012)</f>
        <v>11</v>
      </c>
      <c r="C8012" s="1">
        <f t="shared" si="1130"/>
        <v>41973.374999980595</v>
      </c>
      <c r="D8012" s="7">
        <v>0</v>
      </c>
      <c r="E8012" s="7"/>
      <c r="G8012">
        <v>24.91</v>
      </c>
      <c r="H8012" s="12">
        <v>189.34480008549923</v>
      </c>
      <c r="I8012" s="13">
        <f>$D$2*tarifas!$D$12/24</f>
        <v>1.4541666666666666</v>
      </c>
      <c r="J8012" s="13" t="e">
        <f>VLOOKUP(E8012&amp;" "&amp;F8012,tarifas!$A$13:$D$20,4,FALSE)*H8012</f>
        <v>#N/A</v>
      </c>
      <c r="K8012" s="13">
        <f>IF(F8012="COD1",tarifas!$D$11*(SUMIFS($H$11:$H$8770,$F$11:$F$8770,"=COD1",$B$11:$B$8770,"="&amp;B8012)/COUNTIFS($F$11:$F$8770,"=COD1",$B$11:$B$8770,"="&amp;B8012))/COUNTIFS($A$11:$A$8770,"="&amp;A8012,$F$11:$F$8770,"=COD1"),0)</f>
        <v>0</v>
      </c>
      <c r="L8012" s="13" t="e">
        <f>(VLOOKUP(F8012,tarifas!$C$7:$D$10,2,FALSE)+tarifas!$D$21)*datos!H8012</f>
        <v>#N/A</v>
      </c>
      <c r="M8012">
        <v>279.37225999999998</v>
      </c>
      <c r="N8012" s="13" t="e">
        <f t="shared" ref="N8012:N8075" si="1133">(I8012+J8012+K8012+L8012)*1.23</f>
        <v>#N/A</v>
      </c>
      <c r="O8012">
        <f t="shared" ref="O8012:O8075" si="1134">IF(M8012&lt;H8012,M8012,H8012)</f>
        <v>189.34480008549923</v>
      </c>
      <c r="P8012" s="12">
        <f t="shared" ref="P8012:P8075" si="1135">H8012-O8012</f>
        <v>0</v>
      </c>
      <c r="Q8012">
        <f t="shared" ref="Q8012:Q8075" si="1136">IF(M8012&lt;H8012,0,M8012-H8012)</f>
        <v>90.027459914500753</v>
      </c>
      <c r="R8012">
        <f>$D$2*tarifas!$D$12/24</f>
        <v>1.4541666666666666</v>
      </c>
      <c r="S8012" t="e">
        <f>VLOOKUP(E8012&amp;" "&amp;F8012,tarifas!$A$13:$D$20,4,FALSE)*P8012</f>
        <v>#N/A</v>
      </c>
      <c r="T8012">
        <f>IF(F8012="COD1",tarifas!$D$11*(SUMIFS($P$11:$P$8770,$F$11:$F$8770,"=COD1",$B$11:$B$8770,"="&amp;B8012)/COUNTIFS($F$11:$F$8770,"=COD1",$B$11:$B$8770,"="&amp;B8012))/COUNTIFS($A$11:$A$8770,"="&amp;A8012,$F$11:$F$8770,"=COD1"),0)</f>
        <v>0</v>
      </c>
      <c r="U8012" t="e">
        <f>(VLOOKUP(F8012,tarifas!$C$7:$D$10,2,FALSE)+tarifas!$D$21)*datos!P8012</f>
        <v>#N/A</v>
      </c>
      <c r="V8012" t="e">
        <f t="shared" ref="V8012:V8075" si="1137">(R8012+S8012+T8012+U8012)*1.23</f>
        <v>#N/A</v>
      </c>
      <c r="W8012">
        <f t="shared" ref="W8012:W8075" si="1138">0.9*G8012/1000*Q8012</f>
        <v>2.0183256238231926</v>
      </c>
    </row>
    <row r="8013" spans="1:23" x14ac:dyDescent="0.25">
      <c r="A8013">
        <f t="shared" si="1131"/>
        <v>329</v>
      </c>
      <c r="B8013">
        <f t="shared" si="1132"/>
        <v>11</v>
      </c>
      <c r="C8013" s="1">
        <f t="shared" ref="C8013:C8076" si="1139">+C8012+1/24</f>
        <v>41973.416666647259</v>
      </c>
      <c r="D8013" s="7">
        <v>259.12121212121212</v>
      </c>
      <c r="E8013" s="7"/>
      <c r="G8013">
        <v>29.73</v>
      </c>
      <c r="H8013" s="12">
        <v>190.13153683097207</v>
      </c>
      <c r="I8013" s="13">
        <f>$D$2*tarifas!$D$12/24</f>
        <v>1.4541666666666666</v>
      </c>
      <c r="J8013" s="13" t="e">
        <f>VLOOKUP(E8013&amp;" "&amp;F8013,tarifas!$A$13:$D$20,4,FALSE)*H8013</f>
        <v>#N/A</v>
      </c>
      <c r="K8013" s="13">
        <f>IF(F8013="COD1",tarifas!$D$11*(SUMIFS($H$11:$H$8770,$F$11:$F$8770,"=COD1",$B$11:$B$8770,"="&amp;B8013)/COUNTIFS($F$11:$F$8770,"=COD1",$B$11:$B$8770,"="&amp;B8013))/COUNTIFS($A$11:$A$8770,"="&amp;A8013,$F$11:$F$8770,"=COD1"),0)</f>
        <v>0</v>
      </c>
      <c r="L8013" s="13" t="e">
        <f>(VLOOKUP(F8013,tarifas!$C$7:$D$10,2,FALSE)+tarifas!$D$21)*datos!H8013</f>
        <v>#N/A</v>
      </c>
      <c r="M8013">
        <v>273.11815999999999</v>
      </c>
      <c r="N8013" s="13" t="e">
        <f t="shared" si="1133"/>
        <v>#N/A</v>
      </c>
      <c r="O8013">
        <f t="shared" si="1134"/>
        <v>190.13153683097207</v>
      </c>
      <c r="P8013" s="12">
        <f t="shared" si="1135"/>
        <v>0</v>
      </c>
      <c r="Q8013">
        <f t="shared" si="1136"/>
        <v>82.986623169027922</v>
      </c>
      <c r="R8013">
        <f>$D$2*tarifas!$D$12/24</f>
        <v>1.4541666666666666</v>
      </c>
      <c r="S8013" t="e">
        <f>VLOOKUP(E8013&amp;" "&amp;F8013,tarifas!$A$13:$D$20,4,FALSE)*P8013</f>
        <v>#N/A</v>
      </c>
      <c r="T8013">
        <f>IF(F8013="COD1",tarifas!$D$11*(SUMIFS($P$11:$P$8770,$F$11:$F$8770,"=COD1",$B$11:$B$8770,"="&amp;B8013)/COUNTIFS($F$11:$F$8770,"=COD1",$B$11:$B$8770,"="&amp;B8013))/COUNTIFS($A$11:$A$8770,"="&amp;A8013,$F$11:$F$8770,"=COD1"),0)</f>
        <v>0</v>
      </c>
      <c r="U8013" t="e">
        <f>(VLOOKUP(F8013,tarifas!$C$7:$D$10,2,FALSE)+tarifas!$D$21)*datos!P8013</f>
        <v>#N/A</v>
      </c>
      <c r="V8013" t="e">
        <f t="shared" si="1137"/>
        <v>#N/A</v>
      </c>
      <c r="W8013">
        <f t="shared" si="1138"/>
        <v>2.2204730761336804</v>
      </c>
    </row>
    <row r="8014" spans="1:23" x14ac:dyDescent="0.25">
      <c r="A8014">
        <f t="shared" si="1131"/>
        <v>329</v>
      </c>
      <c r="B8014">
        <f t="shared" si="1132"/>
        <v>11</v>
      </c>
      <c r="C8014" s="1">
        <f t="shared" si="1139"/>
        <v>41973.458333313924</v>
      </c>
      <c r="D8014" s="7">
        <v>387.90909090909093</v>
      </c>
      <c r="E8014" s="7"/>
      <c r="G8014">
        <v>29.67</v>
      </c>
      <c r="H8014" s="12">
        <v>188.82595428104389</v>
      </c>
      <c r="I8014" s="13">
        <f>$D$2*tarifas!$D$12/24</f>
        <v>1.4541666666666666</v>
      </c>
      <c r="J8014" s="13" t="e">
        <f>VLOOKUP(E8014&amp;" "&amp;F8014,tarifas!$A$13:$D$20,4,FALSE)*H8014</f>
        <v>#N/A</v>
      </c>
      <c r="K8014" s="13">
        <f>IF(F8014="COD1",tarifas!$D$11*(SUMIFS($H$11:$H$8770,$F$11:$F$8770,"=COD1",$B$11:$B$8770,"="&amp;B8014)/COUNTIFS($F$11:$F$8770,"=COD1",$B$11:$B$8770,"="&amp;B8014))/COUNTIFS($A$11:$A$8770,"="&amp;A8014,$F$11:$F$8770,"=COD1"),0)</f>
        <v>0</v>
      </c>
      <c r="L8014" s="13" t="e">
        <f>(VLOOKUP(F8014,tarifas!$C$7:$D$10,2,FALSE)+tarifas!$D$21)*datos!H8014</f>
        <v>#N/A</v>
      </c>
      <c r="M8014">
        <v>247.62588</v>
      </c>
      <c r="N8014" s="13" t="e">
        <f t="shared" si="1133"/>
        <v>#N/A</v>
      </c>
      <c r="O8014">
        <f t="shared" si="1134"/>
        <v>188.82595428104389</v>
      </c>
      <c r="P8014" s="12">
        <f t="shared" si="1135"/>
        <v>0</v>
      </c>
      <c r="Q8014">
        <f t="shared" si="1136"/>
        <v>58.799925718956104</v>
      </c>
      <c r="R8014">
        <f>$D$2*tarifas!$D$12/24</f>
        <v>1.4541666666666666</v>
      </c>
      <c r="S8014" t="e">
        <f>VLOOKUP(E8014&amp;" "&amp;F8014,tarifas!$A$13:$D$20,4,FALSE)*P8014</f>
        <v>#N/A</v>
      </c>
      <c r="T8014">
        <f>IF(F8014="COD1",tarifas!$D$11*(SUMIFS($P$11:$P$8770,$F$11:$F$8770,"=COD1",$B$11:$B$8770,"="&amp;B8014)/COUNTIFS($F$11:$F$8770,"=COD1",$B$11:$B$8770,"="&amp;B8014))/COUNTIFS($A$11:$A$8770,"="&amp;A8014,$F$11:$F$8770,"=COD1"),0)</f>
        <v>0</v>
      </c>
      <c r="U8014" t="e">
        <f>(VLOOKUP(F8014,tarifas!$C$7:$D$10,2,FALSE)+tarifas!$D$21)*datos!P8014</f>
        <v>#N/A</v>
      </c>
      <c r="V8014" t="e">
        <f t="shared" si="1137"/>
        <v>#N/A</v>
      </c>
      <c r="W8014">
        <f t="shared" si="1138"/>
        <v>1.5701344164732851</v>
      </c>
    </row>
    <row r="8015" spans="1:23" x14ac:dyDescent="0.25">
      <c r="A8015">
        <f t="shared" si="1131"/>
        <v>329</v>
      </c>
      <c r="B8015">
        <f t="shared" si="1132"/>
        <v>11</v>
      </c>
      <c r="C8015" s="1">
        <f t="shared" si="1139"/>
        <v>41973.499999980588</v>
      </c>
      <c r="D8015" s="7">
        <v>478.31818181818181</v>
      </c>
      <c r="E8015" s="7"/>
      <c r="G8015">
        <v>29.91</v>
      </c>
      <c r="H8015" s="12">
        <v>191.22214202759781</v>
      </c>
      <c r="I8015" s="13">
        <f>$D$2*tarifas!$D$12/24</f>
        <v>1.4541666666666666</v>
      </c>
      <c r="J8015" s="13" t="e">
        <f>VLOOKUP(E8015&amp;" "&amp;F8015,tarifas!$A$13:$D$20,4,FALSE)*H8015</f>
        <v>#N/A</v>
      </c>
      <c r="K8015" s="13">
        <f>IF(F8015="COD1",tarifas!$D$11*(SUMIFS($H$11:$H$8770,$F$11:$F$8770,"=COD1",$B$11:$B$8770,"="&amp;B8015)/COUNTIFS($F$11:$F$8770,"=COD1",$B$11:$B$8770,"="&amp;B8015))/COUNTIFS($A$11:$A$8770,"="&amp;A8015,$F$11:$F$8770,"=COD1"),0)</f>
        <v>0</v>
      </c>
      <c r="L8015" s="13" t="e">
        <f>(VLOOKUP(F8015,tarifas!$C$7:$D$10,2,FALSE)+tarifas!$D$21)*datos!H8015</f>
        <v>#N/A</v>
      </c>
      <c r="M8015">
        <v>228.48676999999998</v>
      </c>
      <c r="N8015" s="13" t="e">
        <f t="shared" si="1133"/>
        <v>#N/A</v>
      </c>
      <c r="O8015">
        <f t="shared" si="1134"/>
        <v>191.22214202759781</v>
      </c>
      <c r="P8015" s="12">
        <f t="shared" si="1135"/>
        <v>0</v>
      </c>
      <c r="Q8015">
        <f t="shared" si="1136"/>
        <v>37.264627972402167</v>
      </c>
      <c r="R8015">
        <f>$D$2*tarifas!$D$12/24</f>
        <v>1.4541666666666666</v>
      </c>
      <c r="S8015" t="e">
        <f>VLOOKUP(E8015&amp;" "&amp;F8015,tarifas!$A$13:$D$20,4,FALSE)*P8015</f>
        <v>#N/A</v>
      </c>
      <c r="T8015">
        <f>IF(F8015="COD1",tarifas!$D$11*(SUMIFS($P$11:$P$8770,$F$11:$F$8770,"=COD1",$B$11:$B$8770,"="&amp;B8015)/COUNTIFS($F$11:$F$8770,"=COD1",$B$11:$B$8770,"="&amp;B8015))/COUNTIFS($A$11:$A$8770,"="&amp;A8015,$F$11:$F$8770,"=COD1"),0)</f>
        <v>0</v>
      </c>
      <c r="U8015" t="e">
        <f>(VLOOKUP(F8015,tarifas!$C$7:$D$10,2,FALSE)+tarifas!$D$21)*datos!P8015</f>
        <v>#N/A</v>
      </c>
      <c r="V8015" t="e">
        <f t="shared" si="1137"/>
        <v>#N/A</v>
      </c>
      <c r="W8015">
        <f t="shared" si="1138"/>
        <v>1.003126520389094</v>
      </c>
    </row>
    <row r="8016" spans="1:23" x14ac:dyDescent="0.25">
      <c r="A8016">
        <f t="shared" si="1131"/>
        <v>329</v>
      </c>
      <c r="B8016">
        <f t="shared" si="1132"/>
        <v>11</v>
      </c>
      <c r="C8016" s="1">
        <f t="shared" si="1139"/>
        <v>41973.541666647252</v>
      </c>
      <c r="D8016" s="7">
        <v>510</v>
      </c>
      <c r="E8016" s="7"/>
      <c r="G8016">
        <v>29.74</v>
      </c>
      <c r="H8016" s="12">
        <v>190.68670235065287</v>
      </c>
      <c r="I8016" s="13">
        <f>$D$2*tarifas!$D$12/24</f>
        <v>1.4541666666666666</v>
      </c>
      <c r="J8016" s="13" t="e">
        <f>VLOOKUP(E8016&amp;" "&amp;F8016,tarifas!$A$13:$D$20,4,FALSE)*H8016</f>
        <v>#N/A</v>
      </c>
      <c r="K8016" s="13">
        <f>IF(F8016="COD1",tarifas!$D$11*(SUMIFS($H$11:$H$8770,$F$11:$F$8770,"=COD1",$B$11:$B$8770,"="&amp;B8016)/COUNTIFS($F$11:$F$8770,"=COD1",$B$11:$B$8770,"="&amp;B8016))/COUNTIFS($A$11:$A$8770,"="&amp;A8016,$F$11:$F$8770,"=COD1"),0)</f>
        <v>0</v>
      </c>
      <c r="L8016" s="13" t="e">
        <f>(VLOOKUP(F8016,tarifas!$C$7:$D$10,2,FALSE)+tarifas!$D$21)*datos!H8016</f>
        <v>#N/A</v>
      </c>
      <c r="M8016">
        <v>356.29273999999998</v>
      </c>
      <c r="N8016" s="13" t="e">
        <f t="shared" si="1133"/>
        <v>#N/A</v>
      </c>
      <c r="O8016">
        <f t="shared" si="1134"/>
        <v>190.68670235065287</v>
      </c>
      <c r="P8016" s="12">
        <f t="shared" si="1135"/>
        <v>0</v>
      </c>
      <c r="Q8016">
        <f t="shared" si="1136"/>
        <v>165.60603764934712</v>
      </c>
      <c r="R8016">
        <f>$D$2*tarifas!$D$12/24</f>
        <v>1.4541666666666666</v>
      </c>
      <c r="S8016" t="e">
        <f>VLOOKUP(E8016&amp;" "&amp;F8016,tarifas!$A$13:$D$20,4,FALSE)*P8016</f>
        <v>#N/A</v>
      </c>
      <c r="T8016">
        <f>IF(F8016="COD1",tarifas!$D$11*(SUMIFS($P$11:$P$8770,$F$11:$F$8770,"=COD1",$B$11:$B$8770,"="&amp;B8016)/COUNTIFS($F$11:$F$8770,"=COD1",$B$11:$B$8770,"="&amp;B8016))/COUNTIFS($A$11:$A$8770,"="&amp;A8016,$F$11:$F$8770,"=COD1"),0)</f>
        <v>0</v>
      </c>
      <c r="U8016" t="e">
        <f>(VLOOKUP(F8016,tarifas!$C$7:$D$10,2,FALSE)+tarifas!$D$21)*datos!P8016</f>
        <v>#N/A</v>
      </c>
      <c r="V8016" t="e">
        <f t="shared" si="1137"/>
        <v>#N/A</v>
      </c>
      <c r="W8016">
        <f t="shared" si="1138"/>
        <v>4.4326112037224243</v>
      </c>
    </row>
    <row r="8017" spans="1:23" x14ac:dyDescent="0.25">
      <c r="A8017">
        <f t="shared" si="1131"/>
        <v>329</v>
      </c>
      <c r="B8017">
        <f t="shared" si="1132"/>
        <v>11</v>
      </c>
      <c r="C8017" s="1">
        <f t="shared" si="1139"/>
        <v>41973.583333313916</v>
      </c>
      <c r="D8017" s="7">
        <v>390.74242424242425</v>
      </c>
      <c r="E8017" s="7"/>
      <c r="G8017">
        <v>25.11</v>
      </c>
      <c r="H8017" s="12">
        <v>191.62366655630672</v>
      </c>
      <c r="I8017" s="13">
        <f>$D$2*tarifas!$D$12/24</f>
        <v>1.4541666666666666</v>
      </c>
      <c r="J8017" s="13" t="e">
        <f>VLOOKUP(E8017&amp;" "&amp;F8017,tarifas!$A$13:$D$20,4,FALSE)*H8017</f>
        <v>#N/A</v>
      </c>
      <c r="K8017" s="13">
        <f>IF(F8017="COD1",tarifas!$D$11*(SUMIFS($H$11:$H$8770,$F$11:$F$8770,"=COD1",$B$11:$B$8770,"="&amp;B8017)/COUNTIFS($F$11:$F$8770,"=COD1",$B$11:$B$8770,"="&amp;B8017))/COUNTIFS($A$11:$A$8770,"="&amp;A8017,$F$11:$F$8770,"=COD1"),0)</f>
        <v>0</v>
      </c>
      <c r="L8017" s="13" t="e">
        <f>(VLOOKUP(F8017,tarifas!$C$7:$D$10,2,FALSE)+tarifas!$D$21)*datos!H8017</f>
        <v>#N/A</v>
      </c>
      <c r="M8017">
        <v>290.71153999999996</v>
      </c>
      <c r="N8017" s="13" t="e">
        <f t="shared" si="1133"/>
        <v>#N/A</v>
      </c>
      <c r="O8017">
        <f t="shared" si="1134"/>
        <v>191.62366655630672</v>
      </c>
      <c r="P8017" s="12">
        <f t="shared" si="1135"/>
        <v>0</v>
      </c>
      <c r="Q8017">
        <f t="shared" si="1136"/>
        <v>99.08787344369324</v>
      </c>
      <c r="R8017">
        <f>$D$2*tarifas!$D$12/24</f>
        <v>1.4541666666666666</v>
      </c>
      <c r="S8017" t="e">
        <f>VLOOKUP(E8017&amp;" "&amp;F8017,tarifas!$A$13:$D$20,4,FALSE)*P8017</f>
        <v>#N/A</v>
      </c>
      <c r="T8017">
        <f>IF(F8017="COD1",tarifas!$D$11*(SUMIFS($P$11:$P$8770,$F$11:$F$8770,"=COD1",$B$11:$B$8770,"="&amp;B8017)/COUNTIFS($F$11:$F$8770,"=COD1",$B$11:$B$8770,"="&amp;B8017))/COUNTIFS($A$11:$A$8770,"="&amp;A8017,$F$11:$F$8770,"=COD1"),0)</f>
        <v>0</v>
      </c>
      <c r="U8017" t="e">
        <f>(VLOOKUP(F8017,tarifas!$C$7:$D$10,2,FALSE)+tarifas!$D$21)*datos!P8017</f>
        <v>#N/A</v>
      </c>
      <c r="V8017" t="e">
        <f t="shared" si="1137"/>
        <v>#N/A</v>
      </c>
      <c r="W8017">
        <f t="shared" si="1138"/>
        <v>2.2392868519540237</v>
      </c>
    </row>
    <row r="8018" spans="1:23" x14ac:dyDescent="0.25">
      <c r="A8018">
        <f t="shared" si="1131"/>
        <v>329</v>
      </c>
      <c r="B8018">
        <f t="shared" si="1132"/>
        <v>11</v>
      </c>
      <c r="C8018" s="1">
        <f t="shared" si="1139"/>
        <v>41973.62499998058</v>
      </c>
      <c r="D8018" s="7">
        <v>342.06060606060606</v>
      </c>
      <c r="E8018" s="7"/>
      <c r="G8018">
        <v>18.329999999999998</v>
      </c>
      <c r="H8018" s="12">
        <v>194.69430402475115</v>
      </c>
      <c r="I8018" s="13">
        <f>$D$2*tarifas!$D$12/24</f>
        <v>1.4541666666666666</v>
      </c>
      <c r="J8018" s="13" t="e">
        <f>VLOOKUP(E8018&amp;" "&amp;F8018,tarifas!$A$13:$D$20,4,FALSE)*H8018</f>
        <v>#N/A</v>
      </c>
      <c r="K8018" s="13">
        <f>IF(F8018="COD1",tarifas!$D$11*(SUMIFS($H$11:$H$8770,$F$11:$F$8770,"=COD1",$B$11:$B$8770,"="&amp;B8018)/COUNTIFS($F$11:$F$8770,"=COD1",$B$11:$B$8770,"="&amp;B8018))/COUNTIFS($A$11:$A$8770,"="&amp;A8018,$F$11:$F$8770,"=COD1"),0)</f>
        <v>0</v>
      </c>
      <c r="L8018" s="13" t="e">
        <f>(VLOOKUP(F8018,tarifas!$C$7:$D$10,2,FALSE)+tarifas!$D$21)*datos!H8018</f>
        <v>#N/A</v>
      </c>
      <c r="M8018">
        <v>161.16134</v>
      </c>
      <c r="N8018" s="13" t="e">
        <f t="shared" si="1133"/>
        <v>#N/A</v>
      </c>
      <c r="O8018">
        <f t="shared" si="1134"/>
        <v>161.16134</v>
      </c>
      <c r="P8018" s="12">
        <f t="shared" si="1135"/>
        <v>33.532964024751152</v>
      </c>
      <c r="Q8018">
        <f t="shared" si="1136"/>
        <v>0</v>
      </c>
      <c r="R8018">
        <f>$D$2*tarifas!$D$12/24</f>
        <v>1.4541666666666666</v>
      </c>
      <c r="S8018" t="e">
        <f>VLOOKUP(E8018&amp;" "&amp;F8018,tarifas!$A$13:$D$20,4,FALSE)*P8018</f>
        <v>#N/A</v>
      </c>
      <c r="T8018">
        <f>IF(F8018="COD1",tarifas!$D$11*(SUMIFS($P$11:$P$8770,$F$11:$F$8770,"=COD1",$B$11:$B$8770,"="&amp;B8018)/COUNTIFS($F$11:$F$8770,"=COD1",$B$11:$B$8770,"="&amp;B8018))/COUNTIFS($A$11:$A$8770,"="&amp;A8018,$F$11:$F$8770,"=COD1"),0)</f>
        <v>0</v>
      </c>
      <c r="U8018" t="e">
        <f>(VLOOKUP(F8018,tarifas!$C$7:$D$10,2,FALSE)+tarifas!$D$21)*datos!P8018</f>
        <v>#N/A</v>
      </c>
      <c r="V8018" t="e">
        <f t="shared" si="1137"/>
        <v>#N/A</v>
      </c>
      <c r="W8018">
        <f t="shared" si="1138"/>
        <v>0</v>
      </c>
    </row>
    <row r="8019" spans="1:23" x14ac:dyDescent="0.25">
      <c r="A8019">
        <f t="shared" si="1131"/>
        <v>329</v>
      </c>
      <c r="B8019">
        <f t="shared" si="1132"/>
        <v>11</v>
      </c>
      <c r="C8019" s="1">
        <f t="shared" si="1139"/>
        <v>41973.666666647245</v>
      </c>
      <c r="D8019" s="7">
        <v>84.484848484848499</v>
      </c>
      <c r="E8019" s="7"/>
      <c r="G8019">
        <v>20.39</v>
      </c>
      <c r="H8019" s="12">
        <v>201.52374795234473</v>
      </c>
      <c r="I8019" s="13">
        <f>$D$2*tarifas!$D$12/24</f>
        <v>1.4541666666666666</v>
      </c>
      <c r="J8019" s="13" t="e">
        <f>VLOOKUP(E8019&amp;" "&amp;F8019,tarifas!$A$13:$D$20,4,FALSE)*H8019</f>
        <v>#N/A</v>
      </c>
      <c r="K8019" s="13">
        <f>IF(F8019="COD1",tarifas!$D$11*(SUMIFS($H$11:$H$8770,$F$11:$F$8770,"=COD1",$B$11:$B$8770,"="&amp;B8019)/COUNTIFS($F$11:$F$8770,"=COD1",$B$11:$B$8770,"="&amp;B8019))/COUNTIFS($A$11:$A$8770,"="&amp;A8019,$F$11:$F$8770,"=COD1"),0)</f>
        <v>0</v>
      </c>
      <c r="L8019" s="13" t="e">
        <f>(VLOOKUP(F8019,tarifas!$C$7:$D$10,2,FALSE)+tarifas!$D$21)*datos!H8019</f>
        <v>#N/A</v>
      </c>
      <c r="M8019">
        <v>0</v>
      </c>
      <c r="N8019" s="13" t="e">
        <f t="shared" si="1133"/>
        <v>#N/A</v>
      </c>
      <c r="O8019">
        <f t="shared" si="1134"/>
        <v>0</v>
      </c>
      <c r="P8019" s="12">
        <f t="shared" si="1135"/>
        <v>201.52374795234473</v>
      </c>
      <c r="Q8019">
        <f t="shared" si="1136"/>
        <v>0</v>
      </c>
      <c r="R8019">
        <f>$D$2*tarifas!$D$12/24</f>
        <v>1.4541666666666666</v>
      </c>
      <c r="S8019" t="e">
        <f>VLOOKUP(E8019&amp;" "&amp;F8019,tarifas!$A$13:$D$20,4,FALSE)*P8019</f>
        <v>#N/A</v>
      </c>
      <c r="T8019">
        <f>IF(F8019="COD1",tarifas!$D$11*(SUMIFS($P$11:$P$8770,$F$11:$F$8770,"=COD1",$B$11:$B$8770,"="&amp;B8019)/COUNTIFS($F$11:$F$8770,"=COD1",$B$11:$B$8770,"="&amp;B8019))/COUNTIFS($A$11:$A$8770,"="&amp;A8019,$F$11:$F$8770,"=COD1"),0)</f>
        <v>0</v>
      </c>
      <c r="U8019" t="e">
        <f>(VLOOKUP(F8019,tarifas!$C$7:$D$10,2,FALSE)+tarifas!$D$21)*datos!P8019</f>
        <v>#N/A</v>
      </c>
      <c r="V8019" t="e">
        <f t="shared" si="1137"/>
        <v>#N/A</v>
      </c>
      <c r="W8019">
        <f t="shared" si="1138"/>
        <v>0</v>
      </c>
    </row>
    <row r="8020" spans="1:23" x14ac:dyDescent="0.25">
      <c r="A8020">
        <f t="shared" si="1131"/>
        <v>329</v>
      </c>
      <c r="B8020">
        <f t="shared" si="1132"/>
        <v>11</v>
      </c>
      <c r="C8020" s="1">
        <f t="shared" si="1139"/>
        <v>41973.708333313909</v>
      </c>
      <c r="D8020" s="7">
        <v>0</v>
      </c>
      <c r="E8020" s="7"/>
      <c r="G8020">
        <v>25.47</v>
      </c>
      <c r="H8020" s="12">
        <v>212.60136640383502</v>
      </c>
      <c r="I8020" s="13">
        <f>$D$2*tarifas!$D$12/24</f>
        <v>1.4541666666666666</v>
      </c>
      <c r="J8020" s="13" t="e">
        <f>VLOOKUP(E8020&amp;" "&amp;F8020,tarifas!$A$13:$D$20,4,FALSE)*H8020</f>
        <v>#N/A</v>
      </c>
      <c r="K8020" s="13">
        <f>IF(F8020="COD1",tarifas!$D$11*(SUMIFS($H$11:$H$8770,$F$11:$F$8770,"=COD1",$B$11:$B$8770,"="&amp;B8020)/COUNTIFS($F$11:$F$8770,"=COD1",$B$11:$B$8770,"="&amp;B8020))/COUNTIFS($A$11:$A$8770,"="&amp;A8020,$F$11:$F$8770,"=COD1"),0)</f>
        <v>0</v>
      </c>
      <c r="L8020" s="13" t="e">
        <f>(VLOOKUP(F8020,tarifas!$C$7:$D$10,2,FALSE)+tarifas!$D$21)*datos!H8020</f>
        <v>#N/A</v>
      </c>
      <c r="M8020">
        <v>0</v>
      </c>
      <c r="N8020" s="13" t="e">
        <f t="shared" si="1133"/>
        <v>#N/A</v>
      </c>
      <c r="O8020">
        <f t="shared" si="1134"/>
        <v>0</v>
      </c>
      <c r="P8020" s="12">
        <f t="shared" si="1135"/>
        <v>212.60136640383502</v>
      </c>
      <c r="Q8020">
        <f t="shared" si="1136"/>
        <v>0</v>
      </c>
      <c r="R8020">
        <f>$D$2*tarifas!$D$12/24</f>
        <v>1.4541666666666666</v>
      </c>
      <c r="S8020" t="e">
        <f>VLOOKUP(E8020&amp;" "&amp;F8020,tarifas!$A$13:$D$20,4,FALSE)*P8020</f>
        <v>#N/A</v>
      </c>
      <c r="T8020">
        <f>IF(F8020="COD1",tarifas!$D$11*(SUMIFS($P$11:$P$8770,$F$11:$F$8770,"=COD1",$B$11:$B$8770,"="&amp;B8020)/COUNTIFS($F$11:$F$8770,"=COD1",$B$11:$B$8770,"="&amp;B8020))/COUNTIFS($A$11:$A$8770,"="&amp;A8020,$F$11:$F$8770,"=COD1"),0)</f>
        <v>0</v>
      </c>
      <c r="U8020" t="e">
        <f>(VLOOKUP(F8020,tarifas!$C$7:$D$10,2,FALSE)+tarifas!$D$21)*datos!P8020</f>
        <v>#N/A</v>
      </c>
      <c r="V8020" t="e">
        <f t="shared" si="1137"/>
        <v>#N/A</v>
      </c>
      <c r="W8020">
        <f t="shared" si="1138"/>
        <v>0</v>
      </c>
    </row>
    <row r="8021" spans="1:23" x14ac:dyDescent="0.25">
      <c r="A8021">
        <f t="shared" si="1131"/>
        <v>329</v>
      </c>
      <c r="B8021">
        <f t="shared" si="1132"/>
        <v>11</v>
      </c>
      <c r="C8021" s="1">
        <f t="shared" si="1139"/>
        <v>41973.749999980573</v>
      </c>
      <c r="D8021" s="7">
        <v>0</v>
      </c>
      <c r="E8021" s="7"/>
      <c r="G8021">
        <v>34</v>
      </c>
      <c r="H8021" s="12">
        <v>213.95542482300067</v>
      </c>
      <c r="I8021" s="13">
        <f>$D$2*tarifas!$D$12/24</f>
        <v>1.4541666666666666</v>
      </c>
      <c r="J8021" s="13" t="e">
        <f>VLOOKUP(E8021&amp;" "&amp;F8021,tarifas!$A$13:$D$20,4,FALSE)*H8021</f>
        <v>#N/A</v>
      </c>
      <c r="K8021" s="13">
        <f>IF(F8021="COD1",tarifas!$D$11*(SUMIFS($H$11:$H$8770,$F$11:$F$8770,"=COD1",$B$11:$B$8770,"="&amp;B8021)/COUNTIFS($F$11:$F$8770,"=COD1",$B$11:$B$8770,"="&amp;B8021))/COUNTIFS($A$11:$A$8770,"="&amp;A8021,$F$11:$F$8770,"=COD1"),0)</f>
        <v>0</v>
      </c>
      <c r="L8021" s="13" t="e">
        <f>(VLOOKUP(F8021,tarifas!$C$7:$D$10,2,FALSE)+tarifas!$D$21)*datos!H8021</f>
        <v>#N/A</v>
      </c>
      <c r="M8021">
        <v>0</v>
      </c>
      <c r="N8021" s="13" t="e">
        <f t="shared" si="1133"/>
        <v>#N/A</v>
      </c>
      <c r="O8021">
        <f t="shared" si="1134"/>
        <v>0</v>
      </c>
      <c r="P8021" s="12">
        <f t="shared" si="1135"/>
        <v>213.95542482300067</v>
      </c>
      <c r="Q8021">
        <f t="shared" si="1136"/>
        <v>0</v>
      </c>
      <c r="R8021">
        <f>$D$2*tarifas!$D$12/24</f>
        <v>1.4541666666666666</v>
      </c>
      <c r="S8021" t="e">
        <f>VLOOKUP(E8021&amp;" "&amp;F8021,tarifas!$A$13:$D$20,4,FALSE)*P8021</f>
        <v>#N/A</v>
      </c>
      <c r="T8021">
        <f>IF(F8021="COD1",tarifas!$D$11*(SUMIFS($P$11:$P$8770,$F$11:$F$8770,"=COD1",$B$11:$B$8770,"="&amp;B8021)/COUNTIFS($F$11:$F$8770,"=COD1",$B$11:$B$8770,"="&amp;B8021))/COUNTIFS($A$11:$A$8770,"="&amp;A8021,$F$11:$F$8770,"=COD1"),0)</f>
        <v>0</v>
      </c>
      <c r="U8021" t="e">
        <f>(VLOOKUP(F8021,tarifas!$C$7:$D$10,2,FALSE)+tarifas!$D$21)*datos!P8021</f>
        <v>#N/A</v>
      </c>
      <c r="V8021" t="e">
        <f t="shared" si="1137"/>
        <v>#N/A</v>
      </c>
      <c r="W8021">
        <f t="shared" si="1138"/>
        <v>0</v>
      </c>
    </row>
    <row r="8022" spans="1:23" x14ac:dyDescent="0.25">
      <c r="A8022">
        <f t="shared" si="1131"/>
        <v>329</v>
      </c>
      <c r="B8022">
        <f t="shared" si="1132"/>
        <v>11</v>
      </c>
      <c r="C8022" s="1">
        <f t="shared" si="1139"/>
        <v>41973.791666647237</v>
      </c>
      <c r="D8022" s="7">
        <v>0</v>
      </c>
      <c r="E8022" s="7"/>
      <c r="G8022">
        <v>40.26</v>
      </c>
      <c r="H8022" s="12">
        <v>206.63763855391821</v>
      </c>
      <c r="I8022" s="13">
        <f>$D$2*tarifas!$D$12/24</f>
        <v>1.4541666666666666</v>
      </c>
      <c r="J8022" s="13" t="e">
        <f>VLOOKUP(E8022&amp;" "&amp;F8022,tarifas!$A$13:$D$20,4,FALSE)*H8022</f>
        <v>#N/A</v>
      </c>
      <c r="K8022" s="13">
        <f>IF(F8022="COD1",tarifas!$D$11*(SUMIFS($H$11:$H$8770,$F$11:$F$8770,"=COD1",$B$11:$B$8770,"="&amp;B8022)/COUNTIFS($F$11:$F$8770,"=COD1",$B$11:$B$8770,"="&amp;B8022))/COUNTIFS($A$11:$A$8770,"="&amp;A8022,$F$11:$F$8770,"=COD1"),0)</f>
        <v>0</v>
      </c>
      <c r="L8022" s="13" t="e">
        <f>(VLOOKUP(F8022,tarifas!$C$7:$D$10,2,FALSE)+tarifas!$D$21)*datos!H8022</f>
        <v>#N/A</v>
      </c>
      <c r="M8022">
        <v>0</v>
      </c>
      <c r="N8022" s="13" t="e">
        <f t="shared" si="1133"/>
        <v>#N/A</v>
      </c>
      <c r="O8022">
        <f t="shared" si="1134"/>
        <v>0</v>
      </c>
      <c r="P8022" s="12">
        <f t="shared" si="1135"/>
        <v>206.63763855391821</v>
      </c>
      <c r="Q8022">
        <f t="shared" si="1136"/>
        <v>0</v>
      </c>
      <c r="R8022">
        <f>$D$2*tarifas!$D$12/24</f>
        <v>1.4541666666666666</v>
      </c>
      <c r="S8022" t="e">
        <f>VLOOKUP(E8022&amp;" "&amp;F8022,tarifas!$A$13:$D$20,4,FALSE)*P8022</f>
        <v>#N/A</v>
      </c>
      <c r="T8022">
        <f>IF(F8022="COD1",tarifas!$D$11*(SUMIFS($P$11:$P$8770,$F$11:$F$8770,"=COD1",$B$11:$B$8770,"="&amp;B8022)/COUNTIFS($F$11:$F$8770,"=COD1",$B$11:$B$8770,"="&amp;B8022))/COUNTIFS($A$11:$A$8770,"="&amp;A8022,$F$11:$F$8770,"=COD1"),0)</f>
        <v>0</v>
      </c>
      <c r="U8022" t="e">
        <f>(VLOOKUP(F8022,tarifas!$C$7:$D$10,2,FALSE)+tarifas!$D$21)*datos!P8022</f>
        <v>#N/A</v>
      </c>
      <c r="V8022" t="e">
        <f t="shared" si="1137"/>
        <v>#N/A</v>
      </c>
      <c r="W8022">
        <f t="shared" si="1138"/>
        <v>0</v>
      </c>
    </row>
    <row r="8023" spans="1:23" x14ac:dyDescent="0.25">
      <c r="A8023">
        <f t="shared" si="1131"/>
        <v>329</v>
      </c>
      <c r="B8023">
        <f t="shared" si="1132"/>
        <v>11</v>
      </c>
      <c r="C8023" s="1">
        <f t="shared" si="1139"/>
        <v>41973.833333313902</v>
      </c>
      <c r="D8023" s="7">
        <v>0</v>
      </c>
      <c r="E8023" s="7"/>
      <c r="G8023">
        <v>38.07</v>
      </c>
      <c r="H8023" s="12">
        <v>222.84127688177</v>
      </c>
      <c r="I8023" s="13">
        <f>$D$2*tarifas!$D$12/24</f>
        <v>1.4541666666666666</v>
      </c>
      <c r="J8023" s="13" t="e">
        <f>VLOOKUP(E8023&amp;" "&amp;F8023,tarifas!$A$13:$D$20,4,FALSE)*H8023</f>
        <v>#N/A</v>
      </c>
      <c r="K8023" s="13">
        <f>IF(F8023="COD1",tarifas!$D$11*(SUMIFS($H$11:$H$8770,$F$11:$F$8770,"=COD1",$B$11:$B$8770,"="&amp;B8023)/COUNTIFS($F$11:$F$8770,"=COD1",$B$11:$B$8770,"="&amp;B8023))/COUNTIFS($A$11:$A$8770,"="&amp;A8023,$F$11:$F$8770,"=COD1"),0)</f>
        <v>0</v>
      </c>
      <c r="L8023" s="13" t="e">
        <f>(VLOOKUP(F8023,tarifas!$C$7:$D$10,2,FALSE)+tarifas!$D$21)*datos!H8023</f>
        <v>#N/A</v>
      </c>
      <c r="M8023">
        <v>0</v>
      </c>
      <c r="N8023" s="13" t="e">
        <f t="shared" si="1133"/>
        <v>#N/A</v>
      </c>
      <c r="O8023">
        <f t="shared" si="1134"/>
        <v>0</v>
      </c>
      <c r="P8023" s="12">
        <f t="shared" si="1135"/>
        <v>222.84127688177</v>
      </c>
      <c r="Q8023">
        <f t="shared" si="1136"/>
        <v>0</v>
      </c>
      <c r="R8023">
        <f>$D$2*tarifas!$D$12/24</f>
        <v>1.4541666666666666</v>
      </c>
      <c r="S8023" t="e">
        <f>VLOOKUP(E8023&amp;" "&amp;F8023,tarifas!$A$13:$D$20,4,FALSE)*P8023</f>
        <v>#N/A</v>
      </c>
      <c r="T8023">
        <f>IF(F8023="COD1",tarifas!$D$11*(SUMIFS($P$11:$P$8770,$F$11:$F$8770,"=COD1",$B$11:$B$8770,"="&amp;B8023)/COUNTIFS($F$11:$F$8770,"=COD1",$B$11:$B$8770,"="&amp;B8023))/COUNTIFS($A$11:$A$8770,"="&amp;A8023,$F$11:$F$8770,"=COD1"),0)</f>
        <v>0</v>
      </c>
      <c r="U8023" t="e">
        <f>(VLOOKUP(F8023,tarifas!$C$7:$D$10,2,FALSE)+tarifas!$D$21)*datos!P8023</f>
        <v>#N/A</v>
      </c>
      <c r="V8023" t="e">
        <f t="shared" si="1137"/>
        <v>#N/A</v>
      </c>
      <c r="W8023">
        <f t="shared" si="1138"/>
        <v>0</v>
      </c>
    </row>
    <row r="8024" spans="1:23" x14ac:dyDescent="0.25">
      <c r="A8024">
        <f t="shared" si="1131"/>
        <v>329</v>
      </c>
      <c r="B8024">
        <f t="shared" si="1132"/>
        <v>11</v>
      </c>
      <c r="C8024" s="1">
        <f t="shared" si="1139"/>
        <v>41973.874999980566</v>
      </c>
      <c r="D8024" s="7">
        <v>0</v>
      </c>
      <c r="E8024" s="7"/>
      <c r="G8024">
        <v>32.49</v>
      </c>
      <c r="H8024" s="12">
        <v>226.07411069796598</v>
      </c>
      <c r="I8024" s="13">
        <f>$D$2*tarifas!$D$12/24</f>
        <v>1.4541666666666666</v>
      </c>
      <c r="J8024" s="13" t="e">
        <f>VLOOKUP(E8024&amp;" "&amp;F8024,tarifas!$A$13:$D$20,4,FALSE)*H8024</f>
        <v>#N/A</v>
      </c>
      <c r="K8024" s="13">
        <f>IF(F8024="COD1",tarifas!$D$11*(SUMIFS($H$11:$H$8770,$F$11:$F$8770,"=COD1",$B$11:$B$8770,"="&amp;B8024)/COUNTIFS($F$11:$F$8770,"=COD1",$B$11:$B$8770,"="&amp;B8024))/COUNTIFS($A$11:$A$8770,"="&amp;A8024,$F$11:$F$8770,"=COD1"),0)</f>
        <v>0</v>
      </c>
      <c r="L8024" s="13" t="e">
        <f>(VLOOKUP(F8024,tarifas!$C$7:$D$10,2,FALSE)+tarifas!$D$21)*datos!H8024</f>
        <v>#N/A</v>
      </c>
      <c r="M8024">
        <v>0</v>
      </c>
      <c r="N8024" s="13" t="e">
        <f t="shared" si="1133"/>
        <v>#N/A</v>
      </c>
      <c r="O8024">
        <f t="shared" si="1134"/>
        <v>0</v>
      </c>
      <c r="P8024" s="12">
        <f t="shared" si="1135"/>
        <v>226.07411069796598</v>
      </c>
      <c r="Q8024">
        <f t="shared" si="1136"/>
        <v>0</v>
      </c>
      <c r="R8024">
        <f>$D$2*tarifas!$D$12/24</f>
        <v>1.4541666666666666</v>
      </c>
      <c r="S8024" t="e">
        <f>VLOOKUP(E8024&amp;" "&amp;F8024,tarifas!$A$13:$D$20,4,FALSE)*P8024</f>
        <v>#N/A</v>
      </c>
      <c r="T8024">
        <f>IF(F8024="COD1",tarifas!$D$11*(SUMIFS($P$11:$P$8770,$F$11:$F$8770,"=COD1",$B$11:$B$8770,"="&amp;B8024)/COUNTIFS($F$11:$F$8770,"=COD1",$B$11:$B$8770,"="&amp;B8024))/COUNTIFS($A$11:$A$8770,"="&amp;A8024,$F$11:$F$8770,"=COD1"),0)</f>
        <v>0</v>
      </c>
      <c r="U8024" t="e">
        <f>(VLOOKUP(F8024,tarifas!$C$7:$D$10,2,FALSE)+tarifas!$D$21)*datos!P8024</f>
        <v>#N/A</v>
      </c>
      <c r="V8024" t="e">
        <f t="shared" si="1137"/>
        <v>#N/A</v>
      </c>
      <c r="W8024">
        <f t="shared" si="1138"/>
        <v>0</v>
      </c>
    </row>
    <row r="8025" spans="1:23" x14ac:dyDescent="0.25">
      <c r="A8025">
        <f t="shared" si="1131"/>
        <v>329</v>
      </c>
      <c r="B8025">
        <f t="shared" si="1132"/>
        <v>11</v>
      </c>
      <c r="C8025" s="1">
        <f t="shared" si="1139"/>
        <v>41973.91666664723</v>
      </c>
      <c r="D8025" s="7">
        <v>0</v>
      </c>
      <c r="E8025" s="7"/>
      <c r="G8025">
        <v>32.31</v>
      </c>
      <c r="H8025" s="12">
        <v>227.30518256204073</v>
      </c>
      <c r="I8025" s="13">
        <f>$D$2*tarifas!$D$12/24</f>
        <v>1.4541666666666666</v>
      </c>
      <c r="J8025" s="13" t="e">
        <f>VLOOKUP(E8025&amp;" "&amp;F8025,tarifas!$A$13:$D$20,4,FALSE)*H8025</f>
        <v>#N/A</v>
      </c>
      <c r="K8025" s="13">
        <f>IF(F8025="COD1",tarifas!$D$11*(SUMIFS($H$11:$H$8770,$F$11:$F$8770,"=COD1",$B$11:$B$8770,"="&amp;B8025)/COUNTIFS($F$11:$F$8770,"=COD1",$B$11:$B$8770,"="&amp;B8025))/COUNTIFS($A$11:$A$8770,"="&amp;A8025,$F$11:$F$8770,"=COD1"),0)</f>
        <v>0</v>
      </c>
      <c r="L8025" s="13" t="e">
        <f>(VLOOKUP(F8025,tarifas!$C$7:$D$10,2,FALSE)+tarifas!$D$21)*datos!H8025</f>
        <v>#N/A</v>
      </c>
      <c r="M8025">
        <v>0</v>
      </c>
      <c r="N8025" s="13" t="e">
        <f t="shared" si="1133"/>
        <v>#N/A</v>
      </c>
      <c r="O8025">
        <f t="shared" si="1134"/>
        <v>0</v>
      </c>
      <c r="P8025" s="12">
        <f t="shared" si="1135"/>
        <v>227.30518256204073</v>
      </c>
      <c r="Q8025">
        <f t="shared" si="1136"/>
        <v>0</v>
      </c>
      <c r="R8025">
        <f>$D$2*tarifas!$D$12/24</f>
        <v>1.4541666666666666</v>
      </c>
      <c r="S8025" t="e">
        <f>VLOOKUP(E8025&amp;" "&amp;F8025,tarifas!$A$13:$D$20,4,FALSE)*P8025</f>
        <v>#N/A</v>
      </c>
      <c r="T8025">
        <f>IF(F8025="COD1",tarifas!$D$11*(SUMIFS($P$11:$P$8770,$F$11:$F$8770,"=COD1",$B$11:$B$8770,"="&amp;B8025)/COUNTIFS($F$11:$F$8770,"=COD1",$B$11:$B$8770,"="&amp;B8025))/COUNTIFS($A$11:$A$8770,"="&amp;A8025,$F$11:$F$8770,"=COD1"),0)</f>
        <v>0</v>
      </c>
      <c r="U8025" t="e">
        <f>(VLOOKUP(F8025,tarifas!$C$7:$D$10,2,FALSE)+tarifas!$D$21)*datos!P8025</f>
        <v>#N/A</v>
      </c>
      <c r="V8025" t="e">
        <f t="shared" si="1137"/>
        <v>#N/A</v>
      </c>
      <c r="W8025">
        <f t="shared" si="1138"/>
        <v>0</v>
      </c>
    </row>
    <row r="8026" spans="1:23" x14ac:dyDescent="0.25">
      <c r="A8026">
        <f t="shared" si="1131"/>
        <v>329</v>
      </c>
      <c r="B8026">
        <f t="shared" si="1132"/>
        <v>11</v>
      </c>
      <c r="C8026" s="1">
        <f t="shared" si="1139"/>
        <v>41973.958333313894</v>
      </c>
      <c r="D8026" s="7">
        <v>0</v>
      </c>
      <c r="E8026" s="7"/>
      <c r="G8026">
        <v>27.48</v>
      </c>
      <c r="H8026" s="12">
        <v>226.84594666187485</v>
      </c>
      <c r="I8026" s="13">
        <f>$D$2*tarifas!$D$12/24</f>
        <v>1.4541666666666666</v>
      </c>
      <c r="J8026" s="13" t="e">
        <f>VLOOKUP(E8026&amp;" "&amp;F8026,tarifas!$A$13:$D$20,4,FALSE)*H8026</f>
        <v>#N/A</v>
      </c>
      <c r="K8026" s="13">
        <f>IF(F8026="COD1",tarifas!$D$11*(SUMIFS($H$11:$H$8770,$F$11:$F$8770,"=COD1",$B$11:$B$8770,"="&amp;B8026)/COUNTIFS($F$11:$F$8770,"=COD1",$B$11:$B$8770,"="&amp;B8026))/COUNTIFS($A$11:$A$8770,"="&amp;A8026,$F$11:$F$8770,"=COD1"),0)</f>
        <v>0</v>
      </c>
      <c r="L8026" s="13" t="e">
        <f>(VLOOKUP(F8026,tarifas!$C$7:$D$10,2,FALSE)+tarifas!$D$21)*datos!H8026</f>
        <v>#N/A</v>
      </c>
      <c r="M8026">
        <v>0</v>
      </c>
      <c r="N8026" s="13" t="e">
        <f t="shared" si="1133"/>
        <v>#N/A</v>
      </c>
      <c r="O8026">
        <f t="shared" si="1134"/>
        <v>0</v>
      </c>
      <c r="P8026" s="12">
        <f t="shared" si="1135"/>
        <v>226.84594666187485</v>
      </c>
      <c r="Q8026">
        <f t="shared" si="1136"/>
        <v>0</v>
      </c>
      <c r="R8026">
        <f>$D$2*tarifas!$D$12/24</f>
        <v>1.4541666666666666</v>
      </c>
      <c r="S8026" t="e">
        <f>VLOOKUP(E8026&amp;" "&amp;F8026,tarifas!$A$13:$D$20,4,FALSE)*P8026</f>
        <v>#N/A</v>
      </c>
      <c r="T8026">
        <f>IF(F8026="COD1",tarifas!$D$11*(SUMIFS($P$11:$P$8770,$F$11:$F$8770,"=COD1",$B$11:$B$8770,"="&amp;B8026)/COUNTIFS($F$11:$F$8770,"=COD1",$B$11:$B$8770,"="&amp;B8026))/COUNTIFS($A$11:$A$8770,"="&amp;A8026,$F$11:$F$8770,"=COD1"),0)</f>
        <v>0</v>
      </c>
      <c r="U8026" t="e">
        <f>(VLOOKUP(F8026,tarifas!$C$7:$D$10,2,FALSE)+tarifas!$D$21)*datos!P8026</f>
        <v>#N/A</v>
      </c>
      <c r="V8026" t="e">
        <f t="shared" si="1137"/>
        <v>#N/A</v>
      </c>
      <c r="W8026">
        <f t="shared" si="1138"/>
        <v>0</v>
      </c>
    </row>
    <row r="8027" spans="1:23" x14ac:dyDescent="0.25">
      <c r="A8027">
        <f t="shared" si="1131"/>
        <v>330</v>
      </c>
      <c r="B8027">
        <f t="shared" si="1132"/>
        <v>12</v>
      </c>
      <c r="C8027" s="1">
        <f t="shared" si="1139"/>
        <v>41973.999999980559</v>
      </c>
      <c r="D8027" s="7">
        <v>0</v>
      </c>
      <c r="E8027" s="7"/>
      <c r="G8027">
        <v>26.21</v>
      </c>
      <c r="H8027" s="12">
        <v>222.14945150583151</v>
      </c>
      <c r="I8027" s="13">
        <f>$D$2*tarifas!$D$12/24</f>
        <v>1.4541666666666666</v>
      </c>
      <c r="J8027" s="13" t="e">
        <f>VLOOKUP(E8027&amp;" "&amp;F8027,tarifas!$A$13:$D$20,4,FALSE)*H8027</f>
        <v>#N/A</v>
      </c>
      <c r="K8027" s="13">
        <f>IF(F8027="COD1",tarifas!$D$11*(SUMIFS($H$11:$H$8770,$F$11:$F$8770,"=COD1",$B$11:$B$8770,"="&amp;B8027)/COUNTIFS($F$11:$F$8770,"=COD1",$B$11:$B$8770,"="&amp;B8027))/COUNTIFS($A$11:$A$8770,"="&amp;A8027,$F$11:$F$8770,"=COD1"),0)</f>
        <v>0</v>
      </c>
      <c r="L8027" s="13" t="e">
        <f>(VLOOKUP(F8027,tarifas!$C$7:$D$10,2,FALSE)+tarifas!$D$21)*datos!H8027</f>
        <v>#N/A</v>
      </c>
      <c r="M8027">
        <v>0</v>
      </c>
      <c r="N8027" s="13" t="e">
        <f t="shared" si="1133"/>
        <v>#N/A</v>
      </c>
      <c r="O8027">
        <f t="shared" si="1134"/>
        <v>0</v>
      </c>
      <c r="P8027" s="12">
        <f t="shared" si="1135"/>
        <v>222.14945150583151</v>
      </c>
      <c r="Q8027">
        <f t="shared" si="1136"/>
        <v>0</v>
      </c>
      <c r="R8027">
        <f>$D$2*tarifas!$D$12/24</f>
        <v>1.4541666666666666</v>
      </c>
      <c r="S8027" t="e">
        <f>VLOOKUP(E8027&amp;" "&amp;F8027,tarifas!$A$13:$D$20,4,FALSE)*P8027</f>
        <v>#N/A</v>
      </c>
      <c r="T8027">
        <f>IF(F8027="COD1",tarifas!$D$11*(SUMIFS($P$11:$P$8770,$F$11:$F$8770,"=COD1",$B$11:$B$8770,"="&amp;B8027)/COUNTIFS($F$11:$F$8770,"=COD1",$B$11:$B$8770,"="&amp;B8027))/COUNTIFS($A$11:$A$8770,"="&amp;A8027,$F$11:$F$8770,"=COD1"),0)</f>
        <v>0</v>
      </c>
      <c r="U8027" t="e">
        <f>(VLOOKUP(F8027,tarifas!$C$7:$D$10,2,FALSE)+tarifas!$D$21)*datos!P8027</f>
        <v>#N/A</v>
      </c>
      <c r="V8027" t="e">
        <f t="shared" si="1137"/>
        <v>#N/A</v>
      </c>
      <c r="W8027">
        <f t="shared" si="1138"/>
        <v>0</v>
      </c>
    </row>
    <row r="8028" spans="1:23" x14ac:dyDescent="0.25">
      <c r="A8028">
        <f t="shared" si="1131"/>
        <v>330</v>
      </c>
      <c r="B8028">
        <f t="shared" si="1132"/>
        <v>12</v>
      </c>
      <c r="C8028" s="1">
        <f t="shared" si="1139"/>
        <v>41974.041666647223</v>
      </c>
      <c r="D8028" s="7">
        <v>0</v>
      </c>
      <c r="E8028" s="7"/>
      <c r="G8028">
        <v>20.79</v>
      </c>
      <c r="H8028" s="12">
        <v>219.63348079029913</v>
      </c>
      <c r="I8028" s="13">
        <f>$D$2*tarifas!$D$12/24</f>
        <v>1.4541666666666666</v>
      </c>
      <c r="J8028" s="13" t="e">
        <f>VLOOKUP(E8028&amp;" "&amp;F8028,tarifas!$A$13:$D$20,4,FALSE)*H8028</f>
        <v>#N/A</v>
      </c>
      <c r="K8028" s="13">
        <f>IF(F8028="COD1",tarifas!$D$11*(SUMIFS($H$11:$H$8770,$F$11:$F$8770,"=COD1",$B$11:$B$8770,"="&amp;B8028)/COUNTIFS($F$11:$F$8770,"=COD1",$B$11:$B$8770,"="&amp;B8028))/COUNTIFS($A$11:$A$8770,"="&amp;A8028,$F$11:$F$8770,"=COD1"),0)</f>
        <v>0</v>
      </c>
      <c r="L8028" s="13" t="e">
        <f>(VLOOKUP(F8028,tarifas!$C$7:$D$10,2,FALSE)+tarifas!$D$21)*datos!H8028</f>
        <v>#N/A</v>
      </c>
      <c r="M8028">
        <v>0</v>
      </c>
      <c r="N8028" s="13" t="e">
        <f t="shared" si="1133"/>
        <v>#N/A</v>
      </c>
      <c r="O8028">
        <f t="shared" si="1134"/>
        <v>0</v>
      </c>
      <c r="P8028" s="12">
        <f t="shared" si="1135"/>
        <v>219.63348079029913</v>
      </c>
      <c r="Q8028">
        <f t="shared" si="1136"/>
        <v>0</v>
      </c>
      <c r="R8028">
        <f>$D$2*tarifas!$D$12/24</f>
        <v>1.4541666666666666</v>
      </c>
      <c r="S8028" t="e">
        <f>VLOOKUP(E8028&amp;" "&amp;F8028,tarifas!$A$13:$D$20,4,FALSE)*P8028</f>
        <v>#N/A</v>
      </c>
      <c r="T8028">
        <f>IF(F8028="COD1",tarifas!$D$11*(SUMIFS($P$11:$P$8770,$F$11:$F$8770,"=COD1",$B$11:$B$8770,"="&amp;B8028)/COUNTIFS($F$11:$F$8770,"=COD1",$B$11:$B$8770,"="&amp;B8028))/COUNTIFS($A$11:$A$8770,"="&amp;A8028,$F$11:$F$8770,"=COD1"),0)</f>
        <v>0</v>
      </c>
      <c r="U8028" t="e">
        <f>(VLOOKUP(F8028,tarifas!$C$7:$D$10,2,FALSE)+tarifas!$D$21)*datos!P8028</f>
        <v>#N/A</v>
      </c>
      <c r="V8028" t="e">
        <f t="shared" si="1137"/>
        <v>#N/A</v>
      </c>
      <c r="W8028">
        <f t="shared" si="1138"/>
        <v>0</v>
      </c>
    </row>
    <row r="8029" spans="1:23" x14ac:dyDescent="0.25">
      <c r="A8029">
        <f t="shared" si="1131"/>
        <v>330</v>
      </c>
      <c r="B8029">
        <f t="shared" si="1132"/>
        <v>12</v>
      </c>
      <c r="C8029" s="1">
        <f t="shared" si="1139"/>
        <v>41974.083333313887</v>
      </c>
      <c r="D8029" s="7">
        <v>0</v>
      </c>
      <c r="E8029" s="7"/>
      <c r="G8029">
        <v>14.15</v>
      </c>
      <c r="H8029" s="12">
        <v>218.54086627319413</v>
      </c>
      <c r="I8029" s="13">
        <f>$D$2*tarifas!$D$12/24</f>
        <v>1.4541666666666666</v>
      </c>
      <c r="J8029" s="13" t="e">
        <f>VLOOKUP(E8029&amp;" "&amp;F8029,tarifas!$A$13:$D$20,4,FALSE)*H8029</f>
        <v>#N/A</v>
      </c>
      <c r="K8029" s="13">
        <f>IF(F8029="COD1",tarifas!$D$11*(SUMIFS($H$11:$H$8770,$F$11:$F$8770,"=COD1",$B$11:$B$8770,"="&amp;B8029)/COUNTIFS($F$11:$F$8770,"=COD1",$B$11:$B$8770,"="&amp;B8029))/COUNTIFS($A$11:$A$8770,"="&amp;A8029,$F$11:$F$8770,"=COD1"),0)</f>
        <v>0</v>
      </c>
      <c r="L8029" s="13" t="e">
        <f>(VLOOKUP(F8029,tarifas!$C$7:$D$10,2,FALSE)+tarifas!$D$21)*datos!H8029</f>
        <v>#N/A</v>
      </c>
      <c r="M8029">
        <v>0</v>
      </c>
      <c r="N8029" s="13" t="e">
        <f t="shared" si="1133"/>
        <v>#N/A</v>
      </c>
      <c r="O8029">
        <f t="shared" si="1134"/>
        <v>0</v>
      </c>
      <c r="P8029" s="12">
        <f t="shared" si="1135"/>
        <v>218.54086627319413</v>
      </c>
      <c r="Q8029">
        <f t="shared" si="1136"/>
        <v>0</v>
      </c>
      <c r="R8029">
        <f>$D$2*tarifas!$D$12/24</f>
        <v>1.4541666666666666</v>
      </c>
      <c r="S8029" t="e">
        <f>VLOOKUP(E8029&amp;" "&amp;F8029,tarifas!$A$13:$D$20,4,FALSE)*P8029</f>
        <v>#N/A</v>
      </c>
      <c r="T8029">
        <f>IF(F8029="COD1",tarifas!$D$11*(SUMIFS($P$11:$P$8770,$F$11:$F$8770,"=COD1",$B$11:$B$8770,"="&amp;B8029)/COUNTIFS($F$11:$F$8770,"=COD1",$B$11:$B$8770,"="&amp;B8029))/COUNTIFS($A$11:$A$8770,"="&amp;A8029,$F$11:$F$8770,"=COD1"),0)</f>
        <v>0</v>
      </c>
      <c r="U8029" t="e">
        <f>(VLOOKUP(F8029,tarifas!$C$7:$D$10,2,FALSE)+tarifas!$D$21)*datos!P8029</f>
        <v>#N/A</v>
      </c>
      <c r="V8029" t="e">
        <f t="shared" si="1137"/>
        <v>#N/A</v>
      </c>
      <c r="W8029">
        <f t="shared" si="1138"/>
        <v>0</v>
      </c>
    </row>
    <row r="8030" spans="1:23" x14ac:dyDescent="0.25">
      <c r="A8030">
        <f t="shared" si="1131"/>
        <v>330</v>
      </c>
      <c r="B8030">
        <f t="shared" si="1132"/>
        <v>12</v>
      </c>
      <c r="C8030" s="1">
        <f t="shared" si="1139"/>
        <v>41974.124999980551</v>
      </c>
      <c r="D8030" s="7">
        <v>0</v>
      </c>
      <c r="E8030" s="7"/>
      <c r="G8030">
        <v>14.27</v>
      </c>
      <c r="H8030" s="12">
        <v>215.46592641915629</v>
      </c>
      <c r="I8030" s="13">
        <f>$D$2*tarifas!$D$12/24</f>
        <v>1.4541666666666666</v>
      </c>
      <c r="J8030" s="13" t="e">
        <f>VLOOKUP(E8030&amp;" "&amp;F8030,tarifas!$A$13:$D$20,4,FALSE)*H8030</f>
        <v>#N/A</v>
      </c>
      <c r="K8030" s="13">
        <f>IF(F8030="COD1",tarifas!$D$11*(SUMIFS($H$11:$H$8770,$F$11:$F$8770,"=COD1",$B$11:$B$8770,"="&amp;B8030)/COUNTIFS($F$11:$F$8770,"=COD1",$B$11:$B$8770,"="&amp;B8030))/COUNTIFS($A$11:$A$8770,"="&amp;A8030,$F$11:$F$8770,"=COD1"),0)</f>
        <v>0</v>
      </c>
      <c r="L8030" s="13" t="e">
        <f>(VLOOKUP(F8030,tarifas!$C$7:$D$10,2,FALSE)+tarifas!$D$21)*datos!H8030</f>
        <v>#N/A</v>
      </c>
      <c r="M8030">
        <v>0</v>
      </c>
      <c r="N8030" s="13" t="e">
        <f t="shared" si="1133"/>
        <v>#N/A</v>
      </c>
      <c r="O8030">
        <f t="shared" si="1134"/>
        <v>0</v>
      </c>
      <c r="P8030" s="12">
        <f t="shared" si="1135"/>
        <v>215.46592641915629</v>
      </c>
      <c r="Q8030">
        <f t="shared" si="1136"/>
        <v>0</v>
      </c>
      <c r="R8030">
        <f>$D$2*tarifas!$D$12/24</f>
        <v>1.4541666666666666</v>
      </c>
      <c r="S8030" t="e">
        <f>VLOOKUP(E8030&amp;" "&amp;F8030,tarifas!$A$13:$D$20,4,FALSE)*P8030</f>
        <v>#N/A</v>
      </c>
      <c r="T8030">
        <f>IF(F8030="COD1",tarifas!$D$11*(SUMIFS($P$11:$P$8770,$F$11:$F$8770,"=COD1",$B$11:$B$8770,"="&amp;B8030)/COUNTIFS($F$11:$F$8770,"=COD1",$B$11:$B$8770,"="&amp;B8030))/COUNTIFS($A$11:$A$8770,"="&amp;A8030,$F$11:$F$8770,"=COD1"),0)</f>
        <v>0</v>
      </c>
      <c r="U8030" t="e">
        <f>(VLOOKUP(F8030,tarifas!$C$7:$D$10,2,FALSE)+tarifas!$D$21)*datos!P8030</f>
        <v>#N/A</v>
      </c>
      <c r="V8030" t="e">
        <f t="shared" si="1137"/>
        <v>#N/A</v>
      </c>
      <c r="W8030">
        <f t="shared" si="1138"/>
        <v>0</v>
      </c>
    </row>
    <row r="8031" spans="1:23" x14ac:dyDescent="0.25">
      <c r="A8031">
        <f t="shared" si="1131"/>
        <v>330</v>
      </c>
      <c r="B8031">
        <f t="shared" si="1132"/>
        <v>12</v>
      </c>
      <c r="C8031" s="1">
        <f t="shared" si="1139"/>
        <v>41974.166666647216</v>
      </c>
      <c r="D8031" s="7">
        <v>0</v>
      </c>
      <c r="E8031" s="7"/>
      <c r="G8031">
        <v>14.05</v>
      </c>
      <c r="H8031" s="12">
        <v>214.76180632397475</v>
      </c>
      <c r="I8031" s="13">
        <f>$D$2*tarifas!$D$12/24</f>
        <v>1.4541666666666666</v>
      </c>
      <c r="J8031" s="13" t="e">
        <f>VLOOKUP(E8031&amp;" "&amp;F8031,tarifas!$A$13:$D$20,4,FALSE)*H8031</f>
        <v>#N/A</v>
      </c>
      <c r="K8031" s="13">
        <f>IF(F8031="COD1",tarifas!$D$11*(SUMIFS($H$11:$H$8770,$F$11:$F$8770,"=COD1",$B$11:$B$8770,"="&amp;B8031)/COUNTIFS($F$11:$F$8770,"=COD1",$B$11:$B$8770,"="&amp;B8031))/COUNTIFS($A$11:$A$8770,"="&amp;A8031,$F$11:$F$8770,"=COD1"),0)</f>
        <v>0</v>
      </c>
      <c r="L8031" s="13" t="e">
        <f>(VLOOKUP(F8031,tarifas!$C$7:$D$10,2,FALSE)+tarifas!$D$21)*datos!H8031</f>
        <v>#N/A</v>
      </c>
      <c r="M8031">
        <v>0</v>
      </c>
      <c r="N8031" s="13" t="e">
        <f t="shared" si="1133"/>
        <v>#N/A</v>
      </c>
      <c r="O8031">
        <f t="shared" si="1134"/>
        <v>0</v>
      </c>
      <c r="P8031" s="12">
        <f t="shared" si="1135"/>
        <v>214.76180632397475</v>
      </c>
      <c r="Q8031">
        <f t="shared" si="1136"/>
        <v>0</v>
      </c>
      <c r="R8031">
        <f>$D$2*tarifas!$D$12/24</f>
        <v>1.4541666666666666</v>
      </c>
      <c r="S8031" t="e">
        <f>VLOOKUP(E8031&amp;" "&amp;F8031,tarifas!$A$13:$D$20,4,FALSE)*P8031</f>
        <v>#N/A</v>
      </c>
      <c r="T8031">
        <f>IF(F8031="COD1",tarifas!$D$11*(SUMIFS($P$11:$P$8770,$F$11:$F$8770,"=COD1",$B$11:$B$8770,"="&amp;B8031)/COUNTIFS($F$11:$F$8770,"=COD1",$B$11:$B$8770,"="&amp;B8031))/COUNTIFS($A$11:$A$8770,"="&amp;A8031,$F$11:$F$8770,"=COD1"),0)</f>
        <v>0</v>
      </c>
      <c r="U8031" t="e">
        <f>(VLOOKUP(F8031,tarifas!$C$7:$D$10,2,FALSE)+tarifas!$D$21)*datos!P8031</f>
        <v>#N/A</v>
      </c>
      <c r="V8031" t="e">
        <f t="shared" si="1137"/>
        <v>#N/A</v>
      </c>
      <c r="W8031">
        <f t="shared" si="1138"/>
        <v>0</v>
      </c>
    </row>
    <row r="8032" spans="1:23" x14ac:dyDescent="0.25">
      <c r="A8032">
        <f t="shared" si="1131"/>
        <v>330</v>
      </c>
      <c r="B8032">
        <f t="shared" si="1132"/>
        <v>12</v>
      </c>
      <c r="C8032" s="1">
        <f t="shared" si="1139"/>
        <v>41974.20833331388</v>
      </c>
      <c r="D8032" s="7">
        <v>0</v>
      </c>
      <c r="E8032" s="7"/>
      <c r="G8032">
        <v>20</v>
      </c>
      <c r="H8032" s="12">
        <v>213.73401507487557</v>
      </c>
      <c r="I8032" s="13">
        <f>$D$2*tarifas!$D$12/24</f>
        <v>1.4541666666666666</v>
      </c>
      <c r="J8032" s="13" t="e">
        <f>VLOOKUP(E8032&amp;" "&amp;F8032,tarifas!$A$13:$D$20,4,FALSE)*H8032</f>
        <v>#N/A</v>
      </c>
      <c r="K8032" s="13">
        <f>IF(F8032="COD1",tarifas!$D$11*(SUMIFS($H$11:$H$8770,$F$11:$F$8770,"=COD1",$B$11:$B$8770,"="&amp;B8032)/COUNTIFS($F$11:$F$8770,"=COD1",$B$11:$B$8770,"="&amp;B8032))/COUNTIFS($A$11:$A$8770,"="&amp;A8032,$F$11:$F$8770,"=COD1"),0)</f>
        <v>0</v>
      </c>
      <c r="L8032" s="13" t="e">
        <f>(VLOOKUP(F8032,tarifas!$C$7:$D$10,2,FALSE)+tarifas!$D$21)*datos!H8032</f>
        <v>#N/A</v>
      </c>
      <c r="M8032">
        <v>0</v>
      </c>
      <c r="N8032" s="13" t="e">
        <f t="shared" si="1133"/>
        <v>#N/A</v>
      </c>
      <c r="O8032">
        <f t="shared" si="1134"/>
        <v>0</v>
      </c>
      <c r="P8032" s="12">
        <f t="shared" si="1135"/>
        <v>213.73401507487557</v>
      </c>
      <c r="Q8032">
        <f t="shared" si="1136"/>
        <v>0</v>
      </c>
      <c r="R8032">
        <f>$D$2*tarifas!$D$12/24</f>
        <v>1.4541666666666666</v>
      </c>
      <c r="S8032" t="e">
        <f>VLOOKUP(E8032&amp;" "&amp;F8032,tarifas!$A$13:$D$20,4,FALSE)*P8032</f>
        <v>#N/A</v>
      </c>
      <c r="T8032">
        <f>IF(F8032="COD1",tarifas!$D$11*(SUMIFS($P$11:$P$8770,$F$11:$F$8770,"=COD1",$B$11:$B$8770,"="&amp;B8032)/COUNTIFS($F$11:$F$8770,"=COD1",$B$11:$B$8770,"="&amp;B8032))/COUNTIFS($A$11:$A$8770,"="&amp;A8032,$F$11:$F$8770,"=COD1"),0)</f>
        <v>0</v>
      </c>
      <c r="U8032" t="e">
        <f>(VLOOKUP(F8032,tarifas!$C$7:$D$10,2,FALSE)+tarifas!$D$21)*datos!P8032</f>
        <v>#N/A</v>
      </c>
      <c r="V8032" t="e">
        <f t="shared" si="1137"/>
        <v>#N/A</v>
      </c>
      <c r="W8032">
        <f t="shared" si="1138"/>
        <v>0</v>
      </c>
    </row>
    <row r="8033" spans="1:23" x14ac:dyDescent="0.25">
      <c r="A8033">
        <f t="shared" si="1131"/>
        <v>330</v>
      </c>
      <c r="B8033">
        <f t="shared" si="1132"/>
        <v>12</v>
      </c>
      <c r="C8033" s="1">
        <f t="shared" si="1139"/>
        <v>41974.249999980544</v>
      </c>
      <c r="D8033" s="7">
        <v>0</v>
      </c>
      <c r="E8033" s="7"/>
      <c r="G8033">
        <v>28.68</v>
      </c>
      <c r="H8033" s="12">
        <v>211.68491744948508</v>
      </c>
      <c r="I8033" s="13">
        <f>$D$2*tarifas!$D$12/24</f>
        <v>1.4541666666666666</v>
      </c>
      <c r="J8033" s="13" t="e">
        <f>VLOOKUP(E8033&amp;" "&amp;F8033,tarifas!$A$13:$D$20,4,FALSE)*H8033</f>
        <v>#N/A</v>
      </c>
      <c r="K8033" s="13">
        <f>IF(F8033="COD1",tarifas!$D$11*(SUMIFS($H$11:$H$8770,$F$11:$F$8770,"=COD1",$B$11:$B$8770,"="&amp;B8033)/COUNTIFS($F$11:$F$8770,"=COD1",$B$11:$B$8770,"="&amp;B8033))/COUNTIFS($A$11:$A$8770,"="&amp;A8033,$F$11:$F$8770,"=COD1"),0)</f>
        <v>0</v>
      </c>
      <c r="L8033" s="13" t="e">
        <f>(VLOOKUP(F8033,tarifas!$C$7:$D$10,2,FALSE)+tarifas!$D$21)*datos!H8033</f>
        <v>#N/A</v>
      </c>
      <c r="M8033">
        <v>0</v>
      </c>
      <c r="N8033" s="13" t="e">
        <f t="shared" si="1133"/>
        <v>#N/A</v>
      </c>
      <c r="O8033">
        <f t="shared" si="1134"/>
        <v>0</v>
      </c>
      <c r="P8033" s="12">
        <f t="shared" si="1135"/>
        <v>211.68491744948508</v>
      </c>
      <c r="Q8033">
        <f t="shared" si="1136"/>
        <v>0</v>
      </c>
      <c r="R8033">
        <f>$D$2*tarifas!$D$12/24</f>
        <v>1.4541666666666666</v>
      </c>
      <c r="S8033" t="e">
        <f>VLOOKUP(E8033&amp;" "&amp;F8033,tarifas!$A$13:$D$20,4,FALSE)*P8033</f>
        <v>#N/A</v>
      </c>
      <c r="T8033">
        <f>IF(F8033="COD1",tarifas!$D$11*(SUMIFS($P$11:$P$8770,$F$11:$F$8770,"=COD1",$B$11:$B$8770,"="&amp;B8033)/COUNTIFS($F$11:$F$8770,"=COD1",$B$11:$B$8770,"="&amp;B8033))/COUNTIFS($A$11:$A$8770,"="&amp;A8033,$F$11:$F$8770,"=COD1"),0)</f>
        <v>0</v>
      </c>
      <c r="U8033" t="e">
        <f>(VLOOKUP(F8033,tarifas!$C$7:$D$10,2,FALSE)+tarifas!$D$21)*datos!P8033</f>
        <v>#N/A</v>
      </c>
      <c r="V8033" t="e">
        <f t="shared" si="1137"/>
        <v>#N/A</v>
      </c>
      <c r="W8033">
        <f t="shared" si="1138"/>
        <v>0</v>
      </c>
    </row>
    <row r="8034" spans="1:23" x14ac:dyDescent="0.25">
      <c r="A8034">
        <f t="shared" si="1131"/>
        <v>330</v>
      </c>
      <c r="B8034">
        <f t="shared" si="1132"/>
        <v>12</v>
      </c>
      <c r="C8034" s="1">
        <f t="shared" si="1139"/>
        <v>41974.291666647208</v>
      </c>
      <c r="D8034" s="7">
        <v>0</v>
      </c>
      <c r="E8034" s="7"/>
      <c r="G8034">
        <v>50</v>
      </c>
      <c r="H8034" s="12">
        <v>190.53908946572022</v>
      </c>
      <c r="I8034" s="13">
        <f>$D$2*tarifas!$D$12/24</f>
        <v>1.4541666666666666</v>
      </c>
      <c r="J8034" s="13" t="e">
        <f>VLOOKUP(E8034&amp;" "&amp;F8034,tarifas!$A$13:$D$20,4,FALSE)*H8034</f>
        <v>#N/A</v>
      </c>
      <c r="K8034" s="13">
        <f>IF(F8034="COD1",tarifas!$D$11*(SUMIFS($H$11:$H$8770,$F$11:$F$8770,"=COD1",$B$11:$B$8770,"="&amp;B8034)/COUNTIFS($F$11:$F$8770,"=COD1",$B$11:$B$8770,"="&amp;B8034))/COUNTIFS($A$11:$A$8770,"="&amp;A8034,$F$11:$F$8770,"=COD1"),0)</f>
        <v>0</v>
      </c>
      <c r="L8034" s="13" t="e">
        <f>(VLOOKUP(F8034,tarifas!$C$7:$D$10,2,FALSE)+tarifas!$D$21)*datos!H8034</f>
        <v>#N/A</v>
      </c>
      <c r="M8034">
        <v>0</v>
      </c>
      <c r="N8034" s="13" t="e">
        <f t="shared" si="1133"/>
        <v>#N/A</v>
      </c>
      <c r="O8034">
        <f t="shared" si="1134"/>
        <v>0</v>
      </c>
      <c r="P8034" s="12">
        <f t="shared" si="1135"/>
        <v>190.53908946572022</v>
      </c>
      <c r="Q8034">
        <f t="shared" si="1136"/>
        <v>0</v>
      </c>
      <c r="R8034">
        <f>$D$2*tarifas!$D$12/24</f>
        <v>1.4541666666666666</v>
      </c>
      <c r="S8034" t="e">
        <f>VLOOKUP(E8034&amp;" "&amp;F8034,tarifas!$A$13:$D$20,4,FALSE)*P8034</f>
        <v>#N/A</v>
      </c>
      <c r="T8034">
        <f>IF(F8034="COD1",tarifas!$D$11*(SUMIFS($P$11:$P$8770,$F$11:$F$8770,"=COD1",$B$11:$B$8770,"="&amp;B8034)/COUNTIFS($F$11:$F$8770,"=COD1",$B$11:$B$8770,"="&amp;B8034))/COUNTIFS($A$11:$A$8770,"="&amp;A8034,$F$11:$F$8770,"=COD1"),0)</f>
        <v>0</v>
      </c>
      <c r="U8034" t="e">
        <f>(VLOOKUP(F8034,tarifas!$C$7:$D$10,2,FALSE)+tarifas!$D$21)*datos!P8034</f>
        <v>#N/A</v>
      </c>
      <c r="V8034" t="e">
        <f t="shared" si="1137"/>
        <v>#N/A</v>
      </c>
      <c r="W8034">
        <f t="shared" si="1138"/>
        <v>0</v>
      </c>
    </row>
    <row r="8035" spans="1:23" x14ac:dyDescent="0.25">
      <c r="A8035">
        <f t="shared" si="1131"/>
        <v>330</v>
      </c>
      <c r="B8035">
        <f t="shared" si="1132"/>
        <v>12</v>
      </c>
      <c r="C8035" s="1">
        <f t="shared" si="1139"/>
        <v>41974.333333313873</v>
      </c>
      <c r="D8035" s="7">
        <v>149.90909090909091</v>
      </c>
      <c r="E8035" s="7"/>
      <c r="G8035">
        <v>51.64</v>
      </c>
      <c r="H8035" s="12">
        <v>189.33543590808574</v>
      </c>
      <c r="I8035" s="13">
        <f>$D$2*tarifas!$D$12/24</f>
        <v>1.4541666666666666</v>
      </c>
      <c r="J8035" s="13" t="e">
        <f>VLOOKUP(E8035&amp;" "&amp;F8035,tarifas!$A$13:$D$20,4,FALSE)*H8035</f>
        <v>#N/A</v>
      </c>
      <c r="K8035" s="13">
        <f>IF(F8035="COD1",tarifas!$D$11*(SUMIFS($H$11:$H$8770,$F$11:$F$8770,"=COD1",$B$11:$B$8770,"="&amp;B8035)/COUNTIFS($F$11:$F$8770,"=COD1",$B$11:$B$8770,"="&amp;B8035))/COUNTIFS($A$11:$A$8770,"="&amp;A8035,$F$11:$F$8770,"=COD1"),0)</f>
        <v>0</v>
      </c>
      <c r="L8035" s="13" t="e">
        <f>(VLOOKUP(F8035,tarifas!$C$7:$D$10,2,FALSE)+tarifas!$D$21)*datos!H8035</f>
        <v>#N/A</v>
      </c>
      <c r="M8035">
        <v>36.24586</v>
      </c>
      <c r="N8035" s="13" t="e">
        <f t="shared" si="1133"/>
        <v>#N/A</v>
      </c>
      <c r="O8035">
        <f t="shared" si="1134"/>
        <v>36.24586</v>
      </c>
      <c r="P8035" s="12">
        <f t="shared" si="1135"/>
        <v>153.08957590808575</v>
      </c>
      <c r="Q8035">
        <f t="shared" si="1136"/>
        <v>0</v>
      </c>
      <c r="R8035">
        <f>$D$2*tarifas!$D$12/24</f>
        <v>1.4541666666666666</v>
      </c>
      <c r="S8035" t="e">
        <f>VLOOKUP(E8035&amp;" "&amp;F8035,tarifas!$A$13:$D$20,4,FALSE)*P8035</f>
        <v>#N/A</v>
      </c>
      <c r="T8035">
        <f>IF(F8035="COD1",tarifas!$D$11*(SUMIFS($P$11:$P$8770,$F$11:$F$8770,"=COD1",$B$11:$B$8770,"="&amp;B8035)/COUNTIFS($F$11:$F$8770,"=COD1",$B$11:$B$8770,"="&amp;B8035))/COUNTIFS($A$11:$A$8770,"="&amp;A8035,$F$11:$F$8770,"=COD1"),0)</f>
        <v>0</v>
      </c>
      <c r="U8035" t="e">
        <f>(VLOOKUP(F8035,tarifas!$C$7:$D$10,2,FALSE)+tarifas!$D$21)*datos!P8035</f>
        <v>#N/A</v>
      </c>
      <c r="V8035" t="e">
        <f t="shared" si="1137"/>
        <v>#N/A</v>
      </c>
      <c r="W8035">
        <f t="shared" si="1138"/>
        <v>0</v>
      </c>
    </row>
    <row r="8036" spans="1:23" x14ac:dyDescent="0.25">
      <c r="A8036">
        <f t="shared" si="1131"/>
        <v>330</v>
      </c>
      <c r="B8036">
        <f t="shared" si="1132"/>
        <v>12</v>
      </c>
      <c r="C8036" s="1">
        <f t="shared" si="1139"/>
        <v>41974.374999980537</v>
      </c>
      <c r="D8036" s="7">
        <v>209.92424242424244</v>
      </c>
      <c r="E8036" s="7"/>
      <c r="G8036">
        <v>53.1</v>
      </c>
      <c r="H8036" s="12">
        <v>193.86505231413582</v>
      </c>
      <c r="I8036" s="13">
        <f>$D$2*tarifas!$D$12/24</f>
        <v>1.4541666666666666</v>
      </c>
      <c r="J8036" s="13" t="e">
        <f>VLOOKUP(E8036&amp;" "&amp;F8036,tarifas!$A$13:$D$20,4,FALSE)*H8036</f>
        <v>#N/A</v>
      </c>
      <c r="K8036" s="13">
        <f>IF(F8036="COD1",tarifas!$D$11*(SUMIFS($H$11:$H$8770,$F$11:$F$8770,"=COD1",$B$11:$B$8770,"="&amp;B8036)/COUNTIFS($F$11:$F$8770,"=COD1",$B$11:$B$8770,"="&amp;B8036))/COUNTIFS($A$11:$A$8770,"="&amp;A8036,$F$11:$F$8770,"=COD1"),0)</f>
        <v>0</v>
      </c>
      <c r="L8036" s="13" t="e">
        <f>(VLOOKUP(F8036,tarifas!$C$7:$D$10,2,FALSE)+tarifas!$D$21)*datos!H8036</f>
        <v>#N/A</v>
      </c>
      <c r="M8036">
        <v>118.03428</v>
      </c>
      <c r="N8036" s="13" t="e">
        <f t="shared" si="1133"/>
        <v>#N/A</v>
      </c>
      <c r="O8036">
        <f t="shared" si="1134"/>
        <v>118.03428</v>
      </c>
      <c r="P8036" s="12">
        <f t="shared" si="1135"/>
        <v>75.830772314135828</v>
      </c>
      <c r="Q8036">
        <f t="shared" si="1136"/>
        <v>0</v>
      </c>
      <c r="R8036">
        <f>$D$2*tarifas!$D$12/24</f>
        <v>1.4541666666666666</v>
      </c>
      <c r="S8036" t="e">
        <f>VLOOKUP(E8036&amp;" "&amp;F8036,tarifas!$A$13:$D$20,4,FALSE)*P8036</f>
        <v>#N/A</v>
      </c>
      <c r="T8036">
        <f>IF(F8036="COD1",tarifas!$D$11*(SUMIFS($P$11:$P$8770,$F$11:$F$8770,"=COD1",$B$11:$B$8770,"="&amp;B8036)/COUNTIFS($F$11:$F$8770,"=COD1",$B$11:$B$8770,"="&amp;B8036))/COUNTIFS($A$11:$A$8770,"="&amp;A8036,$F$11:$F$8770,"=COD1"),0)</f>
        <v>0</v>
      </c>
      <c r="U8036" t="e">
        <f>(VLOOKUP(F8036,tarifas!$C$7:$D$10,2,FALSE)+tarifas!$D$21)*datos!P8036</f>
        <v>#N/A</v>
      </c>
      <c r="V8036" t="e">
        <f t="shared" si="1137"/>
        <v>#N/A</v>
      </c>
      <c r="W8036">
        <f t="shared" si="1138"/>
        <v>0</v>
      </c>
    </row>
    <row r="8037" spans="1:23" x14ac:dyDescent="0.25">
      <c r="A8037">
        <f t="shared" si="1131"/>
        <v>330</v>
      </c>
      <c r="B8037">
        <f t="shared" si="1132"/>
        <v>12</v>
      </c>
      <c r="C8037" s="1">
        <f t="shared" si="1139"/>
        <v>41974.416666647201</v>
      </c>
      <c r="D8037" s="7">
        <v>282.81818181818187</v>
      </c>
      <c r="E8037" s="7"/>
      <c r="G8037">
        <v>52.29</v>
      </c>
      <c r="H8037" s="12">
        <v>191.91370863438891</v>
      </c>
      <c r="I8037" s="13">
        <f>$D$2*tarifas!$D$12/24</f>
        <v>1.4541666666666666</v>
      </c>
      <c r="J8037" s="13" t="e">
        <f>VLOOKUP(E8037&amp;" "&amp;F8037,tarifas!$A$13:$D$20,4,FALSE)*H8037</f>
        <v>#N/A</v>
      </c>
      <c r="K8037" s="13">
        <f>IF(F8037="COD1",tarifas!$D$11*(SUMIFS($H$11:$H$8770,$F$11:$F$8770,"=COD1",$B$11:$B$8770,"="&amp;B8037)/COUNTIFS($F$11:$F$8770,"=COD1",$B$11:$B$8770,"="&amp;B8037))/COUNTIFS($A$11:$A$8770,"="&amp;A8037,$F$11:$F$8770,"=COD1"),0)</f>
        <v>0</v>
      </c>
      <c r="L8037" s="13" t="e">
        <f>(VLOOKUP(F8037,tarifas!$C$7:$D$10,2,FALSE)+tarifas!$D$21)*datos!H8037</f>
        <v>#N/A</v>
      </c>
      <c r="M8037">
        <v>371.44938999999999</v>
      </c>
      <c r="N8037" s="13" t="e">
        <f t="shared" si="1133"/>
        <v>#N/A</v>
      </c>
      <c r="O8037">
        <f t="shared" si="1134"/>
        <v>191.91370863438891</v>
      </c>
      <c r="P8037" s="12">
        <f t="shared" si="1135"/>
        <v>0</v>
      </c>
      <c r="Q8037">
        <f t="shared" si="1136"/>
        <v>179.53568136561108</v>
      </c>
      <c r="R8037">
        <f>$D$2*tarifas!$D$12/24</f>
        <v>1.4541666666666666</v>
      </c>
      <c r="S8037" t="e">
        <f>VLOOKUP(E8037&amp;" "&amp;F8037,tarifas!$A$13:$D$20,4,FALSE)*P8037</f>
        <v>#N/A</v>
      </c>
      <c r="T8037">
        <f>IF(F8037="COD1",tarifas!$D$11*(SUMIFS($P$11:$P$8770,$F$11:$F$8770,"=COD1",$B$11:$B$8770,"="&amp;B8037)/COUNTIFS($F$11:$F$8770,"=COD1",$B$11:$B$8770,"="&amp;B8037))/COUNTIFS($A$11:$A$8770,"="&amp;A8037,$F$11:$F$8770,"=COD1"),0)</f>
        <v>0</v>
      </c>
      <c r="U8037" t="e">
        <f>(VLOOKUP(F8037,tarifas!$C$7:$D$10,2,FALSE)+tarifas!$D$21)*datos!P8037</f>
        <v>#N/A</v>
      </c>
      <c r="V8037" t="e">
        <f t="shared" si="1137"/>
        <v>#N/A</v>
      </c>
      <c r="W8037">
        <f t="shared" si="1138"/>
        <v>8.449128700747023</v>
      </c>
    </row>
    <row r="8038" spans="1:23" x14ac:dyDescent="0.25">
      <c r="A8038">
        <f t="shared" si="1131"/>
        <v>330</v>
      </c>
      <c r="B8038">
        <f t="shared" si="1132"/>
        <v>12</v>
      </c>
      <c r="C8038" s="1">
        <f t="shared" si="1139"/>
        <v>41974.458333313865</v>
      </c>
      <c r="D8038" s="7">
        <v>339.74242424242425</v>
      </c>
      <c r="E8038" s="7"/>
      <c r="G8038">
        <v>51.59</v>
      </c>
      <c r="H8038" s="12">
        <v>192.55365655726865</v>
      </c>
      <c r="I8038" s="13">
        <f>$D$2*tarifas!$D$12/24</f>
        <v>1.4541666666666666</v>
      </c>
      <c r="J8038" s="13" t="e">
        <f>VLOOKUP(E8038&amp;" "&amp;F8038,tarifas!$A$13:$D$20,4,FALSE)*H8038</f>
        <v>#N/A</v>
      </c>
      <c r="K8038" s="13">
        <f>IF(F8038="COD1",tarifas!$D$11*(SUMIFS($H$11:$H$8770,$F$11:$F$8770,"=COD1",$B$11:$B$8770,"="&amp;B8038)/COUNTIFS($F$11:$F$8770,"=COD1",$B$11:$B$8770,"="&amp;B8038))/COUNTIFS($A$11:$A$8770,"="&amp;A8038,$F$11:$F$8770,"=COD1"),0)</f>
        <v>0</v>
      </c>
      <c r="L8038" s="13" t="e">
        <f>(VLOOKUP(F8038,tarifas!$C$7:$D$10,2,FALSE)+tarifas!$D$21)*datos!H8038</f>
        <v>#N/A</v>
      </c>
      <c r="M8038">
        <v>433.41972999999996</v>
      </c>
      <c r="N8038" s="13" t="e">
        <f t="shared" si="1133"/>
        <v>#N/A</v>
      </c>
      <c r="O8038">
        <f t="shared" si="1134"/>
        <v>192.55365655726865</v>
      </c>
      <c r="P8038" s="12">
        <f t="shared" si="1135"/>
        <v>0</v>
      </c>
      <c r="Q8038">
        <f t="shared" si="1136"/>
        <v>240.86607344273131</v>
      </c>
      <c r="R8038">
        <f>$D$2*tarifas!$D$12/24</f>
        <v>1.4541666666666666</v>
      </c>
      <c r="S8038" t="e">
        <f>VLOOKUP(E8038&amp;" "&amp;F8038,tarifas!$A$13:$D$20,4,FALSE)*P8038</f>
        <v>#N/A</v>
      </c>
      <c r="T8038">
        <f>IF(F8038="COD1",tarifas!$D$11*(SUMIFS($P$11:$P$8770,$F$11:$F$8770,"=COD1",$B$11:$B$8770,"="&amp;B8038)/COUNTIFS($F$11:$F$8770,"=COD1",$B$11:$B$8770,"="&amp;B8038))/COUNTIFS($A$11:$A$8770,"="&amp;A8038,$F$11:$F$8770,"=COD1"),0)</f>
        <v>0</v>
      </c>
      <c r="U8038" t="e">
        <f>(VLOOKUP(F8038,tarifas!$C$7:$D$10,2,FALSE)+tarifas!$D$21)*datos!P8038</f>
        <v>#N/A</v>
      </c>
      <c r="V8038" t="e">
        <f t="shared" si="1137"/>
        <v>#N/A</v>
      </c>
      <c r="W8038">
        <f t="shared" si="1138"/>
        <v>11.18365265601946</v>
      </c>
    </row>
    <row r="8039" spans="1:23" x14ac:dyDescent="0.25">
      <c r="A8039">
        <f t="shared" si="1131"/>
        <v>330</v>
      </c>
      <c r="B8039">
        <f t="shared" si="1132"/>
        <v>12</v>
      </c>
      <c r="C8039" s="1">
        <f t="shared" si="1139"/>
        <v>41974.49999998053</v>
      </c>
      <c r="D8039" s="7">
        <v>588.30303030303037</v>
      </c>
      <c r="E8039" s="7"/>
      <c r="G8039">
        <v>51.09</v>
      </c>
      <c r="H8039" s="12">
        <v>194.1961031899325</v>
      </c>
      <c r="I8039" s="13">
        <f>$D$2*tarifas!$D$12/24</f>
        <v>1.4541666666666666</v>
      </c>
      <c r="J8039" s="13" t="e">
        <f>VLOOKUP(E8039&amp;" "&amp;F8039,tarifas!$A$13:$D$20,4,FALSE)*H8039</f>
        <v>#N/A</v>
      </c>
      <c r="K8039" s="13">
        <f>IF(F8039="COD1",tarifas!$D$11*(SUMIFS($H$11:$H$8770,$F$11:$F$8770,"=COD1",$B$11:$B$8770,"="&amp;B8039)/COUNTIFS($F$11:$F$8770,"=COD1",$B$11:$B$8770,"="&amp;B8039))/COUNTIFS($A$11:$A$8770,"="&amp;A8039,$F$11:$F$8770,"=COD1"),0)</f>
        <v>0</v>
      </c>
      <c r="L8039" s="13" t="e">
        <f>(VLOOKUP(F8039,tarifas!$C$7:$D$10,2,FALSE)+tarifas!$D$21)*datos!H8039</f>
        <v>#N/A</v>
      </c>
      <c r="M8039">
        <v>427.85138000000001</v>
      </c>
      <c r="N8039" s="13" t="e">
        <f t="shared" si="1133"/>
        <v>#N/A</v>
      </c>
      <c r="O8039">
        <f t="shared" si="1134"/>
        <v>194.1961031899325</v>
      </c>
      <c r="P8039" s="12">
        <f t="shared" si="1135"/>
        <v>0</v>
      </c>
      <c r="Q8039">
        <f t="shared" si="1136"/>
        <v>233.65527681006751</v>
      </c>
      <c r="R8039">
        <f>$D$2*tarifas!$D$12/24</f>
        <v>1.4541666666666666</v>
      </c>
      <c r="S8039" t="e">
        <f>VLOOKUP(E8039&amp;" "&amp;F8039,tarifas!$A$13:$D$20,4,FALSE)*P8039</f>
        <v>#N/A</v>
      </c>
      <c r="T8039">
        <f>IF(F8039="COD1",tarifas!$D$11*(SUMIFS($P$11:$P$8770,$F$11:$F$8770,"=COD1",$B$11:$B$8770,"="&amp;B8039)/COUNTIFS($F$11:$F$8770,"=COD1",$B$11:$B$8770,"="&amp;B8039))/COUNTIFS($A$11:$A$8770,"="&amp;A8039,$F$11:$F$8770,"=COD1"),0)</f>
        <v>0</v>
      </c>
      <c r="U8039" t="e">
        <f>(VLOOKUP(F8039,tarifas!$C$7:$D$10,2,FALSE)+tarifas!$D$21)*datos!P8039</f>
        <v>#N/A</v>
      </c>
      <c r="V8039" t="e">
        <f t="shared" si="1137"/>
        <v>#N/A</v>
      </c>
      <c r="W8039">
        <f t="shared" si="1138"/>
        <v>10.743703283003715</v>
      </c>
    </row>
    <row r="8040" spans="1:23" x14ac:dyDescent="0.25">
      <c r="A8040">
        <f t="shared" si="1131"/>
        <v>330</v>
      </c>
      <c r="B8040">
        <f t="shared" si="1132"/>
        <v>12</v>
      </c>
      <c r="C8040" s="1">
        <f t="shared" si="1139"/>
        <v>41974.541666647194</v>
      </c>
      <c r="D8040" s="7">
        <v>380.69696969696969</v>
      </c>
      <c r="E8040" s="7"/>
      <c r="G8040">
        <v>50.59</v>
      </c>
      <c r="H8040" s="12">
        <v>196.13188936822087</v>
      </c>
      <c r="I8040" s="13">
        <f>$D$2*tarifas!$D$12/24</f>
        <v>1.4541666666666666</v>
      </c>
      <c r="J8040" s="13" t="e">
        <f>VLOOKUP(E8040&amp;" "&amp;F8040,tarifas!$A$13:$D$20,4,FALSE)*H8040</f>
        <v>#N/A</v>
      </c>
      <c r="K8040" s="13">
        <f>IF(F8040="COD1",tarifas!$D$11*(SUMIFS($H$11:$H$8770,$F$11:$F$8770,"=COD1",$B$11:$B$8770,"="&amp;B8040)/COUNTIFS($F$11:$F$8770,"=COD1",$B$11:$B$8770,"="&amp;B8040))/COUNTIFS($A$11:$A$8770,"="&amp;A8040,$F$11:$F$8770,"=COD1"),0)</f>
        <v>0</v>
      </c>
      <c r="L8040" s="13" t="e">
        <f>(VLOOKUP(F8040,tarifas!$C$7:$D$10,2,FALSE)+tarifas!$D$21)*datos!H8040</f>
        <v>#N/A</v>
      </c>
      <c r="M8040">
        <v>384.18621999999999</v>
      </c>
      <c r="N8040" s="13" t="e">
        <f t="shared" si="1133"/>
        <v>#N/A</v>
      </c>
      <c r="O8040">
        <f t="shared" si="1134"/>
        <v>196.13188936822087</v>
      </c>
      <c r="P8040" s="12">
        <f t="shared" si="1135"/>
        <v>0</v>
      </c>
      <c r="Q8040">
        <f t="shared" si="1136"/>
        <v>188.05433063177912</v>
      </c>
      <c r="R8040">
        <f>$D$2*tarifas!$D$12/24</f>
        <v>1.4541666666666666</v>
      </c>
      <c r="S8040" t="e">
        <f>VLOOKUP(E8040&amp;" "&amp;F8040,tarifas!$A$13:$D$20,4,FALSE)*P8040</f>
        <v>#N/A</v>
      </c>
      <c r="T8040">
        <f>IF(F8040="COD1",tarifas!$D$11*(SUMIFS($P$11:$P$8770,$F$11:$F$8770,"=COD1",$B$11:$B$8770,"="&amp;B8040)/COUNTIFS($F$11:$F$8770,"=COD1",$B$11:$B$8770,"="&amp;B8040))/COUNTIFS($A$11:$A$8770,"="&amp;A8040,$F$11:$F$8770,"=COD1"),0)</f>
        <v>0</v>
      </c>
      <c r="U8040" t="e">
        <f>(VLOOKUP(F8040,tarifas!$C$7:$D$10,2,FALSE)+tarifas!$D$21)*datos!P8040</f>
        <v>#N/A</v>
      </c>
      <c r="V8040" t="e">
        <f t="shared" si="1137"/>
        <v>#N/A</v>
      </c>
      <c r="W8040">
        <f t="shared" si="1138"/>
        <v>8.5623017279955373</v>
      </c>
    </row>
    <row r="8041" spans="1:23" x14ac:dyDescent="0.25">
      <c r="A8041">
        <f t="shared" si="1131"/>
        <v>330</v>
      </c>
      <c r="B8041">
        <f t="shared" si="1132"/>
        <v>12</v>
      </c>
      <c r="C8041" s="1">
        <f t="shared" si="1139"/>
        <v>41974.583333313858</v>
      </c>
      <c r="D8041" s="7">
        <v>398.72727272727275</v>
      </c>
      <c r="E8041" s="7"/>
      <c r="G8041">
        <v>48.99</v>
      </c>
      <c r="H8041" s="12">
        <v>196.74656938377001</v>
      </c>
      <c r="I8041" s="13">
        <f>$D$2*tarifas!$D$12/24</f>
        <v>1.4541666666666666</v>
      </c>
      <c r="J8041" s="13" t="e">
        <f>VLOOKUP(E8041&amp;" "&amp;F8041,tarifas!$A$13:$D$20,4,FALSE)*H8041</f>
        <v>#N/A</v>
      </c>
      <c r="K8041" s="13">
        <f>IF(F8041="COD1",tarifas!$D$11*(SUMIFS($H$11:$H$8770,$F$11:$F$8770,"=COD1",$B$11:$B$8770,"="&amp;B8041)/COUNTIFS($F$11:$F$8770,"=COD1",$B$11:$B$8770,"="&amp;B8041))/COUNTIFS($A$11:$A$8770,"="&amp;A8041,$F$11:$F$8770,"=COD1"),0)</f>
        <v>0</v>
      </c>
      <c r="L8041" s="13" t="e">
        <f>(VLOOKUP(F8041,tarifas!$C$7:$D$10,2,FALSE)+tarifas!$D$21)*datos!H8041</f>
        <v>#N/A</v>
      </c>
      <c r="M8041">
        <v>298.13853</v>
      </c>
      <c r="N8041" s="13" t="e">
        <f t="shared" si="1133"/>
        <v>#N/A</v>
      </c>
      <c r="O8041">
        <f t="shared" si="1134"/>
        <v>196.74656938377001</v>
      </c>
      <c r="P8041" s="12">
        <f t="shared" si="1135"/>
        <v>0</v>
      </c>
      <c r="Q8041">
        <f t="shared" si="1136"/>
        <v>101.39196061622999</v>
      </c>
      <c r="R8041">
        <f>$D$2*tarifas!$D$12/24</f>
        <v>1.4541666666666666</v>
      </c>
      <c r="S8041" t="e">
        <f>VLOOKUP(E8041&amp;" "&amp;F8041,tarifas!$A$13:$D$20,4,FALSE)*P8041</f>
        <v>#N/A</v>
      </c>
      <c r="T8041">
        <f>IF(F8041="COD1",tarifas!$D$11*(SUMIFS($P$11:$P$8770,$F$11:$F$8770,"=COD1",$B$11:$B$8770,"="&amp;B8041)/COUNTIFS($F$11:$F$8770,"=COD1",$B$11:$B$8770,"="&amp;B8041))/COUNTIFS($A$11:$A$8770,"="&amp;A8041,$F$11:$F$8770,"=COD1"),0)</f>
        <v>0</v>
      </c>
      <c r="U8041" t="e">
        <f>(VLOOKUP(F8041,tarifas!$C$7:$D$10,2,FALSE)+tarifas!$D$21)*datos!P8041</f>
        <v>#N/A</v>
      </c>
      <c r="V8041" t="e">
        <f t="shared" si="1137"/>
        <v>#N/A</v>
      </c>
      <c r="W8041">
        <f t="shared" si="1138"/>
        <v>4.4704729355301964</v>
      </c>
    </row>
    <row r="8042" spans="1:23" x14ac:dyDescent="0.25">
      <c r="A8042">
        <f t="shared" si="1131"/>
        <v>330</v>
      </c>
      <c r="B8042">
        <f t="shared" si="1132"/>
        <v>12</v>
      </c>
      <c r="C8042" s="1">
        <f t="shared" si="1139"/>
        <v>41974.624999980522</v>
      </c>
      <c r="D8042" s="7">
        <v>194.98484848484847</v>
      </c>
      <c r="E8042" s="7"/>
      <c r="G8042">
        <v>48.5</v>
      </c>
      <c r="H8042" s="12">
        <v>205.84750803388889</v>
      </c>
      <c r="I8042" s="13">
        <f>$D$2*tarifas!$D$12/24</f>
        <v>1.4541666666666666</v>
      </c>
      <c r="J8042" s="13" t="e">
        <f>VLOOKUP(E8042&amp;" "&amp;F8042,tarifas!$A$13:$D$20,4,FALSE)*H8042</f>
        <v>#N/A</v>
      </c>
      <c r="K8042" s="13">
        <f>IF(F8042="COD1",tarifas!$D$11*(SUMIFS($H$11:$H$8770,$F$11:$F$8770,"=COD1",$B$11:$B$8770,"="&amp;B8042)/COUNTIFS($F$11:$F$8770,"=COD1",$B$11:$B$8770,"="&amp;B8042))/COUNTIFS($A$11:$A$8770,"="&amp;A8042,$F$11:$F$8770,"=COD1"),0)</f>
        <v>0</v>
      </c>
      <c r="L8042" s="13" t="e">
        <f>(VLOOKUP(F8042,tarifas!$C$7:$D$10,2,FALSE)+tarifas!$D$21)*datos!H8042</f>
        <v>#N/A</v>
      </c>
      <c r="M8042">
        <v>96.631100000000004</v>
      </c>
      <c r="N8042" s="13" t="e">
        <f t="shared" si="1133"/>
        <v>#N/A</v>
      </c>
      <c r="O8042">
        <f t="shared" si="1134"/>
        <v>96.631100000000004</v>
      </c>
      <c r="P8042" s="12">
        <f t="shared" si="1135"/>
        <v>109.21640803388888</v>
      </c>
      <c r="Q8042">
        <f t="shared" si="1136"/>
        <v>0</v>
      </c>
      <c r="R8042">
        <f>$D$2*tarifas!$D$12/24</f>
        <v>1.4541666666666666</v>
      </c>
      <c r="S8042" t="e">
        <f>VLOOKUP(E8042&amp;" "&amp;F8042,tarifas!$A$13:$D$20,4,FALSE)*P8042</f>
        <v>#N/A</v>
      </c>
      <c r="T8042">
        <f>IF(F8042="COD1",tarifas!$D$11*(SUMIFS($P$11:$P$8770,$F$11:$F$8770,"=COD1",$B$11:$B$8770,"="&amp;B8042)/COUNTIFS($F$11:$F$8770,"=COD1",$B$11:$B$8770,"="&amp;B8042))/COUNTIFS($A$11:$A$8770,"="&amp;A8042,$F$11:$F$8770,"=COD1"),0)</f>
        <v>0</v>
      </c>
      <c r="U8042" t="e">
        <f>(VLOOKUP(F8042,tarifas!$C$7:$D$10,2,FALSE)+tarifas!$D$21)*datos!P8042</f>
        <v>#N/A</v>
      </c>
      <c r="V8042" t="e">
        <f t="shared" si="1137"/>
        <v>#N/A</v>
      </c>
      <c r="W8042">
        <f t="shared" si="1138"/>
        <v>0</v>
      </c>
    </row>
    <row r="8043" spans="1:23" x14ac:dyDescent="0.25">
      <c r="A8043">
        <f t="shared" si="1131"/>
        <v>330</v>
      </c>
      <c r="B8043">
        <f t="shared" si="1132"/>
        <v>12</v>
      </c>
      <c r="C8043" s="1">
        <f t="shared" si="1139"/>
        <v>41974.666666647187</v>
      </c>
      <c r="D8043" s="7">
        <v>0</v>
      </c>
      <c r="E8043" s="7"/>
      <c r="G8043">
        <v>49</v>
      </c>
      <c r="H8043" s="12">
        <v>214.59090523895844</v>
      </c>
      <c r="I8043" s="13">
        <f>$D$2*tarifas!$D$12/24</f>
        <v>1.4541666666666666</v>
      </c>
      <c r="J8043" s="13" t="e">
        <f>VLOOKUP(E8043&amp;" "&amp;F8043,tarifas!$A$13:$D$20,4,FALSE)*H8043</f>
        <v>#N/A</v>
      </c>
      <c r="K8043" s="13">
        <f>IF(F8043="COD1",tarifas!$D$11*(SUMIFS($H$11:$H$8770,$F$11:$F$8770,"=COD1",$B$11:$B$8770,"="&amp;B8043)/COUNTIFS($F$11:$F$8770,"=COD1",$B$11:$B$8770,"="&amp;B8043))/COUNTIFS($A$11:$A$8770,"="&amp;A8043,$F$11:$F$8770,"=COD1"),0)</f>
        <v>0</v>
      </c>
      <c r="L8043" s="13" t="e">
        <f>(VLOOKUP(F8043,tarifas!$C$7:$D$10,2,FALSE)+tarifas!$D$21)*datos!H8043</f>
        <v>#N/A</v>
      </c>
      <c r="M8043">
        <v>0</v>
      </c>
      <c r="N8043" s="13" t="e">
        <f t="shared" si="1133"/>
        <v>#N/A</v>
      </c>
      <c r="O8043">
        <f t="shared" si="1134"/>
        <v>0</v>
      </c>
      <c r="P8043" s="12">
        <f t="shared" si="1135"/>
        <v>214.59090523895844</v>
      </c>
      <c r="Q8043">
        <f t="shared" si="1136"/>
        <v>0</v>
      </c>
      <c r="R8043">
        <f>$D$2*tarifas!$D$12/24</f>
        <v>1.4541666666666666</v>
      </c>
      <c r="S8043" t="e">
        <f>VLOOKUP(E8043&amp;" "&amp;F8043,tarifas!$A$13:$D$20,4,FALSE)*P8043</f>
        <v>#N/A</v>
      </c>
      <c r="T8043">
        <f>IF(F8043="COD1",tarifas!$D$11*(SUMIFS($P$11:$P$8770,$F$11:$F$8770,"=COD1",$B$11:$B$8770,"="&amp;B8043)/COUNTIFS($F$11:$F$8770,"=COD1",$B$11:$B$8770,"="&amp;B8043))/COUNTIFS($A$11:$A$8770,"="&amp;A8043,$F$11:$F$8770,"=COD1"),0)</f>
        <v>0</v>
      </c>
      <c r="U8043" t="e">
        <f>(VLOOKUP(F8043,tarifas!$C$7:$D$10,2,FALSE)+tarifas!$D$21)*datos!P8043</f>
        <v>#N/A</v>
      </c>
      <c r="V8043" t="e">
        <f t="shared" si="1137"/>
        <v>#N/A</v>
      </c>
      <c r="W8043">
        <f t="shared" si="1138"/>
        <v>0</v>
      </c>
    </row>
    <row r="8044" spans="1:23" x14ac:dyDescent="0.25">
      <c r="A8044">
        <f t="shared" si="1131"/>
        <v>330</v>
      </c>
      <c r="B8044">
        <f t="shared" si="1132"/>
        <v>12</v>
      </c>
      <c r="C8044" s="1">
        <f t="shared" si="1139"/>
        <v>41974.708333313851</v>
      </c>
      <c r="D8044" s="7">
        <v>0</v>
      </c>
      <c r="E8044" s="7"/>
      <c r="G8044">
        <v>51.1</v>
      </c>
      <c r="H8044" s="12">
        <v>213.67076054346029</v>
      </c>
      <c r="I8044" s="13">
        <f>$D$2*tarifas!$D$12/24</f>
        <v>1.4541666666666666</v>
      </c>
      <c r="J8044" s="13" t="e">
        <f>VLOOKUP(E8044&amp;" "&amp;F8044,tarifas!$A$13:$D$20,4,FALSE)*H8044</f>
        <v>#N/A</v>
      </c>
      <c r="K8044" s="13">
        <f>IF(F8044="COD1",tarifas!$D$11*(SUMIFS($H$11:$H$8770,$F$11:$F$8770,"=COD1",$B$11:$B$8770,"="&amp;B8044)/COUNTIFS($F$11:$F$8770,"=COD1",$B$11:$B$8770,"="&amp;B8044))/COUNTIFS($A$11:$A$8770,"="&amp;A8044,$F$11:$F$8770,"=COD1"),0)</f>
        <v>0</v>
      </c>
      <c r="L8044" s="13" t="e">
        <f>(VLOOKUP(F8044,tarifas!$C$7:$D$10,2,FALSE)+tarifas!$D$21)*datos!H8044</f>
        <v>#N/A</v>
      </c>
      <c r="M8044">
        <v>0</v>
      </c>
      <c r="N8044" s="13" t="e">
        <f t="shared" si="1133"/>
        <v>#N/A</v>
      </c>
      <c r="O8044">
        <f t="shared" si="1134"/>
        <v>0</v>
      </c>
      <c r="P8044" s="12">
        <f t="shared" si="1135"/>
        <v>213.67076054346029</v>
      </c>
      <c r="Q8044">
        <f t="shared" si="1136"/>
        <v>0</v>
      </c>
      <c r="R8044">
        <f>$D$2*tarifas!$D$12/24</f>
        <v>1.4541666666666666</v>
      </c>
      <c r="S8044" t="e">
        <f>VLOOKUP(E8044&amp;" "&amp;F8044,tarifas!$A$13:$D$20,4,FALSE)*P8044</f>
        <v>#N/A</v>
      </c>
      <c r="T8044">
        <f>IF(F8044="COD1",tarifas!$D$11*(SUMIFS($P$11:$P$8770,$F$11:$F$8770,"=COD1",$B$11:$B$8770,"="&amp;B8044)/COUNTIFS($F$11:$F$8770,"=COD1",$B$11:$B$8770,"="&amp;B8044))/COUNTIFS($A$11:$A$8770,"="&amp;A8044,$F$11:$F$8770,"=COD1"),0)</f>
        <v>0</v>
      </c>
      <c r="U8044" t="e">
        <f>(VLOOKUP(F8044,tarifas!$C$7:$D$10,2,FALSE)+tarifas!$D$21)*datos!P8044</f>
        <v>#N/A</v>
      </c>
      <c r="V8044" t="e">
        <f t="shared" si="1137"/>
        <v>#N/A</v>
      </c>
      <c r="W8044">
        <f t="shared" si="1138"/>
        <v>0</v>
      </c>
    </row>
    <row r="8045" spans="1:23" x14ac:dyDescent="0.25">
      <c r="A8045">
        <f t="shared" si="1131"/>
        <v>330</v>
      </c>
      <c r="B8045">
        <f t="shared" si="1132"/>
        <v>12</v>
      </c>
      <c r="C8045" s="1">
        <f t="shared" si="1139"/>
        <v>41974.749999980515</v>
      </c>
      <c r="D8045" s="7">
        <v>0</v>
      </c>
      <c r="E8045" s="7"/>
      <c r="G8045">
        <v>55.01</v>
      </c>
      <c r="H8045" s="12">
        <v>215.26802964634436</v>
      </c>
      <c r="I8045" s="13">
        <f>$D$2*tarifas!$D$12/24</f>
        <v>1.4541666666666666</v>
      </c>
      <c r="J8045" s="13" t="e">
        <f>VLOOKUP(E8045&amp;" "&amp;F8045,tarifas!$A$13:$D$20,4,FALSE)*H8045</f>
        <v>#N/A</v>
      </c>
      <c r="K8045" s="13">
        <f>IF(F8045="COD1",tarifas!$D$11*(SUMIFS($H$11:$H$8770,$F$11:$F$8770,"=COD1",$B$11:$B$8770,"="&amp;B8045)/COUNTIFS($F$11:$F$8770,"=COD1",$B$11:$B$8770,"="&amp;B8045))/COUNTIFS($A$11:$A$8770,"="&amp;A8045,$F$11:$F$8770,"=COD1"),0)</f>
        <v>0</v>
      </c>
      <c r="L8045" s="13" t="e">
        <f>(VLOOKUP(F8045,tarifas!$C$7:$D$10,2,FALSE)+tarifas!$D$21)*datos!H8045</f>
        <v>#N/A</v>
      </c>
      <c r="M8045">
        <v>0</v>
      </c>
      <c r="N8045" s="13" t="e">
        <f t="shared" si="1133"/>
        <v>#N/A</v>
      </c>
      <c r="O8045">
        <f t="shared" si="1134"/>
        <v>0</v>
      </c>
      <c r="P8045" s="12">
        <f t="shared" si="1135"/>
        <v>215.26802964634436</v>
      </c>
      <c r="Q8045">
        <f t="shared" si="1136"/>
        <v>0</v>
      </c>
      <c r="R8045">
        <f>$D$2*tarifas!$D$12/24</f>
        <v>1.4541666666666666</v>
      </c>
      <c r="S8045" t="e">
        <f>VLOOKUP(E8045&amp;" "&amp;F8045,tarifas!$A$13:$D$20,4,FALSE)*P8045</f>
        <v>#N/A</v>
      </c>
      <c r="T8045">
        <f>IF(F8045="COD1",tarifas!$D$11*(SUMIFS($P$11:$P$8770,$F$11:$F$8770,"=COD1",$B$11:$B$8770,"="&amp;B8045)/COUNTIFS($F$11:$F$8770,"=COD1",$B$11:$B$8770,"="&amp;B8045))/COUNTIFS($A$11:$A$8770,"="&amp;A8045,$F$11:$F$8770,"=COD1"),0)</f>
        <v>0</v>
      </c>
      <c r="U8045" t="e">
        <f>(VLOOKUP(F8045,tarifas!$C$7:$D$10,2,FALSE)+tarifas!$D$21)*datos!P8045</f>
        <v>#N/A</v>
      </c>
      <c r="V8045" t="e">
        <f t="shared" si="1137"/>
        <v>#N/A</v>
      </c>
      <c r="W8045">
        <f t="shared" si="1138"/>
        <v>0</v>
      </c>
    </row>
    <row r="8046" spans="1:23" x14ac:dyDescent="0.25">
      <c r="A8046">
        <f t="shared" si="1131"/>
        <v>330</v>
      </c>
      <c r="B8046">
        <f t="shared" si="1132"/>
        <v>12</v>
      </c>
      <c r="C8046" s="1">
        <f t="shared" si="1139"/>
        <v>41974.791666647179</v>
      </c>
      <c r="D8046" s="7">
        <v>0</v>
      </c>
      <c r="E8046" s="7"/>
      <c r="G8046">
        <v>58.93</v>
      </c>
      <c r="H8046" s="12">
        <v>214.08669149301085</v>
      </c>
      <c r="I8046" s="13">
        <f>$D$2*tarifas!$D$12/24</f>
        <v>1.4541666666666666</v>
      </c>
      <c r="J8046" s="13" t="e">
        <f>VLOOKUP(E8046&amp;" "&amp;F8046,tarifas!$A$13:$D$20,4,FALSE)*H8046</f>
        <v>#N/A</v>
      </c>
      <c r="K8046" s="13">
        <f>IF(F8046="COD1",tarifas!$D$11*(SUMIFS($H$11:$H$8770,$F$11:$F$8770,"=COD1",$B$11:$B$8770,"="&amp;B8046)/COUNTIFS($F$11:$F$8770,"=COD1",$B$11:$B$8770,"="&amp;B8046))/COUNTIFS($A$11:$A$8770,"="&amp;A8046,$F$11:$F$8770,"=COD1"),0)</f>
        <v>0</v>
      </c>
      <c r="L8046" s="13" t="e">
        <f>(VLOOKUP(F8046,tarifas!$C$7:$D$10,2,FALSE)+tarifas!$D$21)*datos!H8046</f>
        <v>#N/A</v>
      </c>
      <c r="M8046">
        <v>0</v>
      </c>
      <c r="N8046" s="13" t="e">
        <f t="shared" si="1133"/>
        <v>#N/A</v>
      </c>
      <c r="O8046">
        <f t="shared" si="1134"/>
        <v>0</v>
      </c>
      <c r="P8046" s="12">
        <f t="shared" si="1135"/>
        <v>214.08669149301085</v>
      </c>
      <c r="Q8046">
        <f t="shared" si="1136"/>
        <v>0</v>
      </c>
      <c r="R8046">
        <f>$D$2*tarifas!$D$12/24</f>
        <v>1.4541666666666666</v>
      </c>
      <c r="S8046" t="e">
        <f>VLOOKUP(E8046&amp;" "&amp;F8046,tarifas!$A$13:$D$20,4,FALSE)*P8046</f>
        <v>#N/A</v>
      </c>
      <c r="T8046">
        <f>IF(F8046="COD1",tarifas!$D$11*(SUMIFS($P$11:$P$8770,$F$11:$F$8770,"=COD1",$B$11:$B$8770,"="&amp;B8046)/COUNTIFS($F$11:$F$8770,"=COD1",$B$11:$B$8770,"="&amp;B8046))/COUNTIFS($A$11:$A$8770,"="&amp;A8046,$F$11:$F$8770,"=COD1"),0)</f>
        <v>0</v>
      </c>
      <c r="U8046" t="e">
        <f>(VLOOKUP(F8046,tarifas!$C$7:$D$10,2,FALSE)+tarifas!$D$21)*datos!P8046</f>
        <v>#N/A</v>
      </c>
      <c r="V8046" t="e">
        <f t="shared" si="1137"/>
        <v>#N/A</v>
      </c>
      <c r="W8046">
        <f t="shared" si="1138"/>
        <v>0</v>
      </c>
    </row>
    <row r="8047" spans="1:23" x14ac:dyDescent="0.25">
      <c r="A8047">
        <f t="shared" si="1131"/>
        <v>330</v>
      </c>
      <c r="B8047">
        <f t="shared" si="1132"/>
        <v>12</v>
      </c>
      <c r="C8047" s="1">
        <f t="shared" si="1139"/>
        <v>41974.833333313843</v>
      </c>
      <c r="D8047" s="7">
        <v>0</v>
      </c>
      <c r="E8047" s="7"/>
      <c r="G8047">
        <v>54.46</v>
      </c>
      <c r="H8047" s="12">
        <v>229.60238480242612</v>
      </c>
      <c r="I8047" s="13">
        <f>$D$2*tarifas!$D$12/24</f>
        <v>1.4541666666666666</v>
      </c>
      <c r="J8047" s="13" t="e">
        <f>VLOOKUP(E8047&amp;" "&amp;F8047,tarifas!$A$13:$D$20,4,FALSE)*H8047</f>
        <v>#N/A</v>
      </c>
      <c r="K8047" s="13">
        <f>IF(F8047="COD1",tarifas!$D$11*(SUMIFS($H$11:$H$8770,$F$11:$F$8770,"=COD1",$B$11:$B$8770,"="&amp;B8047)/COUNTIFS($F$11:$F$8770,"=COD1",$B$11:$B$8770,"="&amp;B8047))/COUNTIFS($A$11:$A$8770,"="&amp;A8047,$F$11:$F$8770,"=COD1"),0)</f>
        <v>0</v>
      </c>
      <c r="L8047" s="13" t="e">
        <f>(VLOOKUP(F8047,tarifas!$C$7:$D$10,2,FALSE)+tarifas!$D$21)*datos!H8047</f>
        <v>#N/A</v>
      </c>
      <c r="M8047">
        <v>0</v>
      </c>
      <c r="N8047" s="13" t="e">
        <f t="shared" si="1133"/>
        <v>#N/A</v>
      </c>
      <c r="O8047">
        <f t="shared" si="1134"/>
        <v>0</v>
      </c>
      <c r="P8047" s="12">
        <f t="shared" si="1135"/>
        <v>229.60238480242612</v>
      </c>
      <c r="Q8047">
        <f t="shared" si="1136"/>
        <v>0</v>
      </c>
      <c r="R8047">
        <f>$D$2*tarifas!$D$12/24</f>
        <v>1.4541666666666666</v>
      </c>
      <c r="S8047" t="e">
        <f>VLOOKUP(E8047&amp;" "&amp;F8047,tarifas!$A$13:$D$20,4,FALSE)*P8047</f>
        <v>#N/A</v>
      </c>
      <c r="T8047">
        <f>IF(F8047="COD1",tarifas!$D$11*(SUMIFS($P$11:$P$8770,$F$11:$F$8770,"=COD1",$B$11:$B$8770,"="&amp;B8047)/COUNTIFS($F$11:$F$8770,"=COD1",$B$11:$B$8770,"="&amp;B8047))/COUNTIFS($A$11:$A$8770,"="&amp;A8047,$F$11:$F$8770,"=COD1"),0)</f>
        <v>0</v>
      </c>
      <c r="U8047" t="e">
        <f>(VLOOKUP(F8047,tarifas!$C$7:$D$10,2,FALSE)+tarifas!$D$21)*datos!P8047</f>
        <v>#N/A</v>
      </c>
      <c r="V8047" t="e">
        <f t="shared" si="1137"/>
        <v>#N/A</v>
      </c>
      <c r="W8047">
        <f t="shared" si="1138"/>
        <v>0</v>
      </c>
    </row>
    <row r="8048" spans="1:23" x14ac:dyDescent="0.25">
      <c r="A8048">
        <f t="shared" si="1131"/>
        <v>330</v>
      </c>
      <c r="B8048">
        <f t="shared" si="1132"/>
        <v>12</v>
      </c>
      <c r="C8048" s="1">
        <f t="shared" si="1139"/>
        <v>41974.874999980508</v>
      </c>
      <c r="D8048" s="7">
        <v>0</v>
      </c>
      <c r="E8048" s="7"/>
      <c r="G8048">
        <v>52</v>
      </c>
      <c r="H8048" s="12">
        <v>222.23664854534351</v>
      </c>
      <c r="I8048" s="13">
        <f>$D$2*tarifas!$D$12/24</f>
        <v>1.4541666666666666</v>
      </c>
      <c r="J8048" s="13" t="e">
        <f>VLOOKUP(E8048&amp;" "&amp;F8048,tarifas!$A$13:$D$20,4,FALSE)*H8048</f>
        <v>#N/A</v>
      </c>
      <c r="K8048" s="13">
        <f>IF(F8048="COD1",tarifas!$D$11*(SUMIFS($H$11:$H$8770,$F$11:$F$8770,"=COD1",$B$11:$B$8770,"="&amp;B8048)/COUNTIFS($F$11:$F$8770,"=COD1",$B$11:$B$8770,"="&amp;B8048))/COUNTIFS($A$11:$A$8770,"="&amp;A8048,$F$11:$F$8770,"=COD1"),0)</f>
        <v>0</v>
      </c>
      <c r="L8048" s="13" t="e">
        <f>(VLOOKUP(F8048,tarifas!$C$7:$D$10,2,FALSE)+tarifas!$D$21)*datos!H8048</f>
        <v>#N/A</v>
      </c>
      <c r="M8048">
        <v>0</v>
      </c>
      <c r="N8048" s="13" t="e">
        <f t="shared" si="1133"/>
        <v>#N/A</v>
      </c>
      <c r="O8048">
        <f t="shared" si="1134"/>
        <v>0</v>
      </c>
      <c r="P8048" s="12">
        <f t="shared" si="1135"/>
        <v>222.23664854534351</v>
      </c>
      <c r="Q8048">
        <f t="shared" si="1136"/>
        <v>0</v>
      </c>
      <c r="R8048">
        <f>$D$2*tarifas!$D$12/24</f>
        <v>1.4541666666666666</v>
      </c>
      <c r="S8048" t="e">
        <f>VLOOKUP(E8048&amp;" "&amp;F8048,tarifas!$A$13:$D$20,4,FALSE)*P8048</f>
        <v>#N/A</v>
      </c>
      <c r="T8048">
        <f>IF(F8048="COD1",tarifas!$D$11*(SUMIFS($P$11:$P$8770,$F$11:$F$8770,"=COD1",$B$11:$B$8770,"="&amp;B8048)/COUNTIFS($F$11:$F$8770,"=COD1",$B$11:$B$8770,"="&amp;B8048))/COUNTIFS($A$11:$A$8770,"="&amp;A8048,$F$11:$F$8770,"=COD1"),0)</f>
        <v>0</v>
      </c>
      <c r="U8048" t="e">
        <f>(VLOOKUP(F8048,tarifas!$C$7:$D$10,2,FALSE)+tarifas!$D$21)*datos!P8048</f>
        <v>#N/A</v>
      </c>
      <c r="V8048" t="e">
        <f t="shared" si="1137"/>
        <v>#N/A</v>
      </c>
      <c r="W8048">
        <f t="shared" si="1138"/>
        <v>0</v>
      </c>
    </row>
    <row r="8049" spans="1:23" x14ac:dyDescent="0.25">
      <c r="A8049">
        <f t="shared" si="1131"/>
        <v>330</v>
      </c>
      <c r="B8049">
        <f t="shared" si="1132"/>
        <v>12</v>
      </c>
      <c r="C8049" s="1">
        <f t="shared" si="1139"/>
        <v>41974.916666647172</v>
      </c>
      <c r="D8049" s="7">
        <v>0</v>
      </c>
      <c r="E8049" s="7"/>
      <c r="G8049">
        <v>52.29</v>
      </c>
      <c r="H8049" s="12">
        <v>225.24431745625182</v>
      </c>
      <c r="I8049" s="13">
        <f>$D$2*tarifas!$D$12/24</f>
        <v>1.4541666666666666</v>
      </c>
      <c r="J8049" s="13" t="e">
        <f>VLOOKUP(E8049&amp;" "&amp;F8049,tarifas!$A$13:$D$20,4,FALSE)*H8049</f>
        <v>#N/A</v>
      </c>
      <c r="K8049" s="13">
        <f>IF(F8049="COD1",tarifas!$D$11*(SUMIFS($H$11:$H$8770,$F$11:$F$8770,"=COD1",$B$11:$B$8770,"="&amp;B8049)/COUNTIFS($F$11:$F$8770,"=COD1",$B$11:$B$8770,"="&amp;B8049))/COUNTIFS($A$11:$A$8770,"="&amp;A8049,$F$11:$F$8770,"=COD1"),0)</f>
        <v>0</v>
      </c>
      <c r="L8049" s="13" t="e">
        <f>(VLOOKUP(F8049,tarifas!$C$7:$D$10,2,FALSE)+tarifas!$D$21)*datos!H8049</f>
        <v>#N/A</v>
      </c>
      <c r="M8049">
        <v>0</v>
      </c>
      <c r="N8049" s="13" t="e">
        <f t="shared" si="1133"/>
        <v>#N/A</v>
      </c>
      <c r="O8049">
        <f t="shared" si="1134"/>
        <v>0</v>
      </c>
      <c r="P8049" s="12">
        <f t="shared" si="1135"/>
        <v>225.24431745625182</v>
      </c>
      <c r="Q8049">
        <f t="shared" si="1136"/>
        <v>0</v>
      </c>
      <c r="R8049">
        <f>$D$2*tarifas!$D$12/24</f>
        <v>1.4541666666666666</v>
      </c>
      <c r="S8049" t="e">
        <f>VLOOKUP(E8049&amp;" "&amp;F8049,tarifas!$A$13:$D$20,4,FALSE)*P8049</f>
        <v>#N/A</v>
      </c>
      <c r="T8049">
        <f>IF(F8049="COD1",tarifas!$D$11*(SUMIFS($P$11:$P$8770,$F$11:$F$8770,"=COD1",$B$11:$B$8770,"="&amp;B8049)/COUNTIFS($F$11:$F$8770,"=COD1",$B$11:$B$8770,"="&amp;B8049))/COUNTIFS($A$11:$A$8770,"="&amp;A8049,$F$11:$F$8770,"=COD1"),0)</f>
        <v>0</v>
      </c>
      <c r="U8049" t="e">
        <f>(VLOOKUP(F8049,tarifas!$C$7:$D$10,2,FALSE)+tarifas!$D$21)*datos!P8049</f>
        <v>#N/A</v>
      </c>
      <c r="V8049" t="e">
        <f t="shared" si="1137"/>
        <v>#N/A</v>
      </c>
      <c r="W8049">
        <f t="shared" si="1138"/>
        <v>0</v>
      </c>
    </row>
    <row r="8050" spans="1:23" x14ac:dyDescent="0.25">
      <c r="A8050">
        <f t="shared" si="1131"/>
        <v>330</v>
      </c>
      <c r="B8050">
        <f t="shared" si="1132"/>
        <v>12</v>
      </c>
      <c r="C8050" s="1">
        <f t="shared" si="1139"/>
        <v>41974.958333313836</v>
      </c>
      <c r="D8050" s="7">
        <v>0</v>
      </c>
      <c r="E8050" s="7"/>
      <c r="G8050">
        <v>47.1</v>
      </c>
      <c r="H8050" s="12">
        <v>224.68298064189332</v>
      </c>
      <c r="I8050" s="13">
        <f>$D$2*tarifas!$D$12/24</f>
        <v>1.4541666666666666</v>
      </c>
      <c r="J8050" s="13" t="e">
        <f>VLOOKUP(E8050&amp;" "&amp;F8050,tarifas!$A$13:$D$20,4,FALSE)*H8050</f>
        <v>#N/A</v>
      </c>
      <c r="K8050" s="13">
        <f>IF(F8050="COD1",tarifas!$D$11*(SUMIFS($H$11:$H$8770,$F$11:$F$8770,"=COD1",$B$11:$B$8770,"="&amp;B8050)/COUNTIFS($F$11:$F$8770,"=COD1",$B$11:$B$8770,"="&amp;B8050))/COUNTIFS($A$11:$A$8770,"="&amp;A8050,$F$11:$F$8770,"=COD1"),0)</f>
        <v>0</v>
      </c>
      <c r="L8050" s="13" t="e">
        <f>(VLOOKUP(F8050,tarifas!$C$7:$D$10,2,FALSE)+tarifas!$D$21)*datos!H8050</f>
        <v>#N/A</v>
      </c>
      <c r="M8050">
        <v>0</v>
      </c>
      <c r="N8050" s="13" t="e">
        <f t="shared" si="1133"/>
        <v>#N/A</v>
      </c>
      <c r="O8050">
        <f t="shared" si="1134"/>
        <v>0</v>
      </c>
      <c r="P8050" s="12">
        <f t="shared" si="1135"/>
        <v>224.68298064189332</v>
      </c>
      <c r="Q8050">
        <f t="shared" si="1136"/>
        <v>0</v>
      </c>
      <c r="R8050">
        <f>$D$2*tarifas!$D$12/24</f>
        <v>1.4541666666666666</v>
      </c>
      <c r="S8050" t="e">
        <f>VLOOKUP(E8050&amp;" "&amp;F8050,tarifas!$A$13:$D$20,4,FALSE)*P8050</f>
        <v>#N/A</v>
      </c>
      <c r="T8050">
        <f>IF(F8050="COD1",tarifas!$D$11*(SUMIFS($P$11:$P$8770,$F$11:$F$8770,"=COD1",$B$11:$B$8770,"="&amp;B8050)/COUNTIFS($F$11:$F$8770,"=COD1",$B$11:$B$8770,"="&amp;B8050))/COUNTIFS($A$11:$A$8770,"="&amp;A8050,$F$11:$F$8770,"=COD1"),0)</f>
        <v>0</v>
      </c>
      <c r="U8050" t="e">
        <f>(VLOOKUP(F8050,tarifas!$C$7:$D$10,2,FALSE)+tarifas!$D$21)*datos!P8050</f>
        <v>#N/A</v>
      </c>
      <c r="V8050" t="e">
        <f t="shared" si="1137"/>
        <v>#N/A</v>
      </c>
      <c r="W8050">
        <f t="shared" si="1138"/>
        <v>0</v>
      </c>
    </row>
    <row r="8051" spans="1:23" x14ac:dyDescent="0.25">
      <c r="A8051">
        <f t="shared" si="1131"/>
        <v>331</v>
      </c>
      <c r="B8051">
        <f t="shared" si="1132"/>
        <v>12</v>
      </c>
      <c r="C8051" s="1">
        <f t="shared" si="1139"/>
        <v>41974.9999999805</v>
      </c>
      <c r="D8051" s="7">
        <v>0</v>
      </c>
      <c r="E8051" s="7"/>
      <c r="G8051">
        <v>29.5</v>
      </c>
      <c r="H8051" s="12">
        <v>242.09021242491383</v>
      </c>
      <c r="I8051" s="13">
        <f>$D$2*tarifas!$D$12/24</f>
        <v>1.4541666666666666</v>
      </c>
      <c r="J8051" s="13" t="e">
        <f>VLOOKUP(E8051&amp;" "&amp;F8051,tarifas!$A$13:$D$20,4,FALSE)*H8051</f>
        <v>#N/A</v>
      </c>
      <c r="K8051" s="13">
        <f>IF(F8051="COD1",tarifas!$D$11*(SUMIFS($H$11:$H$8770,$F$11:$F$8770,"=COD1",$B$11:$B$8770,"="&amp;B8051)/COUNTIFS($F$11:$F$8770,"=COD1",$B$11:$B$8770,"="&amp;B8051))/COUNTIFS($A$11:$A$8770,"="&amp;A8051,$F$11:$F$8770,"=COD1"),0)</f>
        <v>0</v>
      </c>
      <c r="L8051" s="13" t="e">
        <f>(VLOOKUP(F8051,tarifas!$C$7:$D$10,2,FALSE)+tarifas!$D$21)*datos!H8051</f>
        <v>#N/A</v>
      </c>
      <c r="M8051">
        <v>0</v>
      </c>
      <c r="N8051" s="13" t="e">
        <f t="shared" si="1133"/>
        <v>#N/A</v>
      </c>
      <c r="O8051">
        <f t="shared" si="1134"/>
        <v>0</v>
      </c>
      <c r="P8051" s="12">
        <f t="shared" si="1135"/>
        <v>242.09021242491383</v>
      </c>
      <c r="Q8051">
        <f t="shared" si="1136"/>
        <v>0</v>
      </c>
      <c r="R8051">
        <f>$D$2*tarifas!$D$12/24</f>
        <v>1.4541666666666666</v>
      </c>
      <c r="S8051" t="e">
        <f>VLOOKUP(E8051&amp;" "&amp;F8051,tarifas!$A$13:$D$20,4,FALSE)*P8051</f>
        <v>#N/A</v>
      </c>
      <c r="T8051">
        <f>IF(F8051="COD1",tarifas!$D$11*(SUMIFS($P$11:$P$8770,$F$11:$F$8770,"=COD1",$B$11:$B$8770,"="&amp;B8051)/COUNTIFS($F$11:$F$8770,"=COD1",$B$11:$B$8770,"="&amp;B8051))/COUNTIFS($A$11:$A$8770,"="&amp;A8051,$F$11:$F$8770,"=COD1"),0)</f>
        <v>0</v>
      </c>
      <c r="U8051" t="e">
        <f>(VLOOKUP(F8051,tarifas!$C$7:$D$10,2,FALSE)+tarifas!$D$21)*datos!P8051</f>
        <v>#N/A</v>
      </c>
      <c r="V8051" t="e">
        <f t="shared" si="1137"/>
        <v>#N/A</v>
      </c>
      <c r="W8051">
        <f t="shared" si="1138"/>
        <v>0</v>
      </c>
    </row>
    <row r="8052" spans="1:23" x14ac:dyDescent="0.25">
      <c r="A8052">
        <f t="shared" si="1131"/>
        <v>331</v>
      </c>
      <c r="B8052">
        <f t="shared" si="1132"/>
        <v>12</v>
      </c>
      <c r="C8052" s="1">
        <f t="shared" si="1139"/>
        <v>41975.041666647165</v>
      </c>
      <c r="D8052" s="7">
        <v>0</v>
      </c>
      <c r="E8052" s="7"/>
      <c r="G8052">
        <v>25</v>
      </c>
      <c r="H8052" s="12">
        <v>241.61293819234368</v>
      </c>
      <c r="I8052" s="13">
        <f>$D$2*tarifas!$D$12/24</f>
        <v>1.4541666666666666</v>
      </c>
      <c r="J8052" s="13" t="e">
        <f>VLOOKUP(E8052&amp;" "&amp;F8052,tarifas!$A$13:$D$20,4,FALSE)*H8052</f>
        <v>#N/A</v>
      </c>
      <c r="K8052" s="13">
        <f>IF(F8052="COD1",tarifas!$D$11*(SUMIFS($H$11:$H$8770,$F$11:$F$8770,"=COD1",$B$11:$B$8770,"="&amp;B8052)/COUNTIFS($F$11:$F$8770,"=COD1",$B$11:$B$8770,"="&amp;B8052))/COUNTIFS($A$11:$A$8770,"="&amp;A8052,$F$11:$F$8770,"=COD1"),0)</f>
        <v>0</v>
      </c>
      <c r="L8052" s="13" t="e">
        <f>(VLOOKUP(F8052,tarifas!$C$7:$D$10,2,FALSE)+tarifas!$D$21)*datos!H8052</f>
        <v>#N/A</v>
      </c>
      <c r="M8052">
        <v>0</v>
      </c>
      <c r="N8052" s="13" t="e">
        <f t="shared" si="1133"/>
        <v>#N/A</v>
      </c>
      <c r="O8052">
        <f t="shared" si="1134"/>
        <v>0</v>
      </c>
      <c r="P8052" s="12">
        <f t="shared" si="1135"/>
        <v>241.61293819234368</v>
      </c>
      <c r="Q8052">
        <f t="shared" si="1136"/>
        <v>0</v>
      </c>
      <c r="R8052">
        <f>$D$2*tarifas!$D$12/24</f>
        <v>1.4541666666666666</v>
      </c>
      <c r="S8052" t="e">
        <f>VLOOKUP(E8052&amp;" "&amp;F8052,tarifas!$A$13:$D$20,4,FALSE)*P8052</f>
        <v>#N/A</v>
      </c>
      <c r="T8052">
        <f>IF(F8052="COD1",tarifas!$D$11*(SUMIFS($P$11:$P$8770,$F$11:$F$8770,"=COD1",$B$11:$B$8770,"="&amp;B8052)/COUNTIFS($F$11:$F$8770,"=COD1",$B$11:$B$8770,"="&amp;B8052))/COUNTIFS($A$11:$A$8770,"="&amp;A8052,$F$11:$F$8770,"=COD1"),0)</f>
        <v>0</v>
      </c>
      <c r="U8052" t="e">
        <f>(VLOOKUP(F8052,tarifas!$C$7:$D$10,2,FALSE)+tarifas!$D$21)*datos!P8052</f>
        <v>#N/A</v>
      </c>
      <c r="V8052" t="e">
        <f t="shared" si="1137"/>
        <v>#N/A</v>
      </c>
      <c r="W8052">
        <f t="shared" si="1138"/>
        <v>0</v>
      </c>
    </row>
    <row r="8053" spans="1:23" x14ac:dyDescent="0.25">
      <c r="A8053">
        <f t="shared" si="1131"/>
        <v>331</v>
      </c>
      <c r="B8053">
        <f t="shared" si="1132"/>
        <v>12</v>
      </c>
      <c r="C8053" s="1">
        <f t="shared" si="1139"/>
        <v>41975.083333313829</v>
      </c>
      <c r="D8053" s="7">
        <v>0</v>
      </c>
      <c r="E8053" s="7"/>
      <c r="G8053">
        <v>20</v>
      </c>
      <c r="H8053" s="12">
        <v>234.58376332725175</v>
      </c>
      <c r="I8053" s="13">
        <f>$D$2*tarifas!$D$12/24</f>
        <v>1.4541666666666666</v>
      </c>
      <c r="J8053" s="13" t="e">
        <f>VLOOKUP(E8053&amp;" "&amp;F8053,tarifas!$A$13:$D$20,4,FALSE)*H8053</f>
        <v>#N/A</v>
      </c>
      <c r="K8053" s="13">
        <f>IF(F8053="COD1",tarifas!$D$11*(SUMIFS($H$11:$H$8770,$F$11:$F$8770,"=COD1",$B$11:$B$8770,"="&amp;B8053)/COUNTIFS($F$11:$F$8770,"=COD1",$B$11:$B$8770,"="&amp;B8053))/COUNTIFS($A$11:$A$8770,"="&amp;A8053,$F$11:$F$8770,"=COD1"),0)</f>
        <v>0</v>
      </c>
      <c r="L8053" s="13" t="e">
        <f>(VLOOKUP(F8053,tarifas!$C$7:$D$10,2,FALSE)+tarifas!$D$21)*datos!H8053</f>
        <v>#N/A</v>
      </c>
      <c r="M8053">
        <v>0</v>
      </c>
      <c r="N8053" s="13" t="e">
        <f t="shared" si="1133"/>
        <v>#N/A</v>
      </c>
      <c r="O8053">
        <f t="shared" si="1134"/>
        <v>0</v>
      </c>
      <c r="P8053" s="12">
        <f t="shared" si="1135"/>
        <v>234.58376332725175</v>
      </c>
      <c r="Q8053">
        <f t="shared" si="1136"/>
        <v>0</v>
      </c>
      <c r="R8053">
        <f>$D$2*tarifas!$D$12/24</f>
        <v>1.4541666666666666</v>
      </c>
      <c r="S8053" t="e">
        <f>VLOOKUP(E8053&amp;" "&amp;F8053,tarifas!$A$13:$D$20,4,FALSE)*P8053</f>
        <v>#N/A</v>
      </c>
      <c r="T8053">
        <f>IF(F8053="COD1",tarifas!$D$11*(SUMIFS($P$11:$P$8770,$F$11:$F$8770,"=COD1",$B$11:$B$8770,"="&amp;B8053)/COUNTIFS($F$11:$F$8770,"=COD1",$B$11:$B$8770,"="&amp;B8053))/COUNTIFS($A$11:$A$8770,"="&amp;A8053,$F$11:$F$8770,"=COD1"),0)</f>
        <v>0</v>
      </c>
      <c r="U8053" t="e">
        <f>(VLOOKUP(F8053,tarifas!$C$7:$D$10,2,FALSE)+tarifas!$D$21)*datos!P8053</f>
        <v>#N/A</v>
      </c>
      <c r="V8053" t="e">
        <f t="shared" si="1137"/>
        <v>#N/A</v>
      </c>
      <c r="W8053">
        <f t="shared" si="1138"/>
        <v>0</v>
      </c>
    </row>
    <row r="8054" spans="1:23" x14ac:dyDescent="0.25">
      <c r="A8054">
        <f t="shared" si="1131"/>
        <v>331</v>
      </c>
      <c r="B8054">
        <f t="shared" si="1132"/>
        <v>12</v>
      </c>
      <c r="C8054" s="1">
        <f t="shared" si="1139"/>
        <v>41975.124999980493</v>
      </c>
      <c r="D8054" s="7">
        <v>0</v>
      </c>
      <c r="E8054" s="7"/>
      <c r="G8054">
        <v>20.81</v>
      </c>
      <c r="H8054" s="12">
        <v>234.00930432138838</v>
      </c>
      <c r="I8054" s="13">
        <f>$D$2*tarifas!$D$12/24</f>
        <v>1.4541666666666666</v>
      </c>
      <c r="J8054" s="13" t="e">
        <f>VLOOKUP(E8054&amp;" "&amp;F8054,tarifas!$A$13:$D$20,4,FALSE)*H8054</f>
        <v>#N/A</v>
      </c>
      <c r="K8054" s="13">
        <f>IF(F8054="COD1",tarifas!$D$11*(SUMIFS($H$11:$H$8770,$F$11:$F$8770,"=COD1",$B$11:$B$8770,"="&amp;B8054)/COUNTIFS($F$11:$F$8770,"=COD1",$B$11:$B$8770,"="&amp;B8054))/COUNTIFS($A$11:$A$8770,"="&amp;A8054,$F$11:$F$8770,"=COD1"),0)</f>
        <v>0</v>
      </c>
      <c r="L8054" s="13" t="e">
        <f>(VLOOKUP(F8054,tarifas!$C$7:$D$10,2,FALSE)+tarifas!$D$21)*datos!H8054</f>
        <v>#N/A</v>
      </c>
      <c r="M8054">
        <v>0</v>
      </c>
      <c r="N8054" s="13" t="e">
        <f t="shared" si="1133"/>
        <v>#N/A</v>
      </c>
      <c r="O8054">
        <f t="shared" si="1134"/>
        <v>0</v>
      </c>
      <c r="P8054" s="12">
        <f t="shared" si="1135"/>
        <v>234.00930432138838</v>
      </c>
      <c r="Q8054">
        <f t="shared" si="1136"/>
        <v>0</v>
      </c>
      <c r="R8054">
        <f>$D$2*tarifas!$D$12/24</f>
        <v>1.4541666666666666</v>
      </c>
      <c r="S8054" t="e">
        <f>VLOOKUP(E8054&amp;" "&amp;F8054,tarifas!$A$13:$D$20,4,FALSE)*P8054</f>
        <v>#N/A</v>
      </c>
      <c r="T8054">
        <f>IF(F8054="COD1",tarifas!$D$11*(SUMIFS($P$11:$P$8770,$F$11:$F$8770,"=COD1",$B$11:$B$8770,"="&amp;B8054)/COUNTIFS($F$11:$F$8770,"=COD1",$B$11:$B$8770,"="&amp;B8054))/COUNTIFS($A$11:$A$8770,"="&amp;A8054,$F$11:$F$8770,"=COD1"),0)</f>
        <v>0</v>
      </c>
      <c r="U8054" t="e">
        <f>(VLOOKUP(F8054,tarifas!$C$7:$D$10,2,FALSE)+tarifas!$D$21)*datos!P8054</f>
        <v>#N/A</v>
      </c>
      <c r="V8054" t="e">
        <f t="shared" si="1137"/>
        <v>#N/A</v>
      </c>
      <c r="W8054">
        <f t="shared" si="1138"/>
        <v>0</v>
      </c>
    </row>
    <row r="8055" spans="1:23" x14ac:dyDescent="0.25">
      <c r="A8055">
        <f t="shared" si="1131"/>
        <v>331</v>
      </c>
      <c r="B8055">
        <f t="shared" si="1132"/>
        <v>12</v>
      </c>
      <c r="C8055" s="1">
        <f t="shared" si="1139"/>
        <v>41975.166666647157</v>
      </c>
      <c r="D8055" s="7">
        <v>0</v>
      </c>
      <c r="E8055" s="7"/>
      <c r="G8055">
        <v>24.05</v>
      </c>
      <c r="H8055" s="12">
        <v>225.8054448239028</v>
      </c>
      <c r="I8055" s="13">
        <f>$D$2*tarifas!$D$12/24</f>
        <v>1.4541666666666666</v>
      </c>
      <c r="J8055" s="13" t="e">
        <f>VLOOKUP(E8055&amp;" "&amp;F8055,tarifas!$A$13:$D$20,4,FALSE)*H8055</f>
        <v>#N/A</v>
      </c>
      <c r="K8055" s="13">
        <f>IF(F8055="COD1",tarifas!$D$11*(SUMIFS($H$11:$H$8770,$F$11:$F$8770,"=COD1",$B$11:$B$8770,"="&amp;B8055)/COUNTIFS($F$11:$F$8770,"=COD1",$B$11:$B$8770,"="&amp;B8055))/COUNTIFS($A$11:$A$8770,"="&amp;A8055,$F$11:$F$8770,"=COD1"),0)</f>
        <v>0</v>
      </c>
      <c r="L8055" s="13" t="e">
        <f>(VLOOKUP(F8055,tarifas!$C$7:$D$10,2,FALSE)+tarifas!$D$21)*datos!H8055</f>
        <v>#N/A</v>
      </c>
      <c r="M8055">
        <v>0</v>
      </c>
      <c r="N8055" s="13" t="e">
        <f t="shared" si="1133"/>
        <v>#N/A</v>
      </c>
      <c r="O8055">
        <f t="shared" si="1134"/>
        <v>0</v>
      </c>
      <c r="P8055" s="12">
        <f t="shared" si="1135"/>
        <v>225.8054448239028</v>
      </c>
      <c r="Q8055">
        <f t="shared" si="1136"/>
        <v>0</v>
      </c>
      <c r="R8055">
        <f>$D$2*tarifas!$D$12/24</f>
        <v>1.4541666666666666</v>
      </c>
      <c r="S8055" t="e">
        <f>VLOOKUP(E8055&amp;" "&amp;F8055,tarifas!$A$13:$D$20,4,FALSE)*P8055</f>
        <v>#N/A</v>
      </c>
      <c r="T8055">
        <f>IF(F8055="COD1",tarifas!$D$11*(SUMIFS($P$11:$P$8770,$F$11:$F$8770,"=COD1",$B$11:$B$8770,"="&amp;B8055)/COUNTIFS($F$11:$F$8770,"=COD1",$B$11:$B$8770,"="&amp;B8055))/COUNTIFS($A$11:$A$8770,"="&amp;A8055,$F$11:$F$8770,"=COD1"),0)</f>
        <v>0</v>
      </c>
      <c r="U8055" t="e">
        <f>(VLOOKUP(F8055,tarifas!$C$7:$D$10,2,FALSE)+tarifas!$D$21)*datos!P8055</f>
        <v>#N/A</v>
      </c>
      <c r="V8055" t="e">
        <f t="shared" si="1137"/>
        <v>#N/A</v>
      </c>
      <c r="W8055">
        <f t="shared" si="1138"/>
        <v>0</v>
      </c>
    </row>
    <row r="8056" spans="1:23" x14ac:dyDescent="0.25">
      <c r="A8056">
        <f t="shared" si="1131"/>
        <v>331</v>
      </c>
      <c r="B8056">
        <f t="shared" si="1132"/>
        <v>12</v>
      </c>
      <c r="C8056" s="1">
        <f t="shared" si="1139"/>
        <v>41975.208333313822</v>
      </c>
      <c r="D8056" s="7">
        <v>0</v>
      </c>
      <c r="E8056" s="7"/>
      <c r="G8056">
        <v>28.98</v>
      </c>
      <c r="H8056" s="12">
        <v>223.03761010194808</v>
      </c>
      <c r="I8056" s="13">
        <f>$D$2*tarifas!$D$12/24</f>
        <v>1.4541666666666666</v>
      </c>
      <c r="J8056" s="13" t="e">
        <f>VLOOKUP(E8056&amp;" "&amp;F8056,tarifas!$A$13:$D$20,4,FALSE)*H8056</f>
        <v>#N/A</v>
      </c>
      <c r="K8056" s="13">
        <f>IF(F8056="COD1",tarifas!$D$11*(SUMIFS($H$11:$H$8770,$F$11:$F$8770,"=COD1",$B$11:$B$8770,"="&amp;B8056)/COUNTIFS($F$11:$F$8770,"=COD1",$B$11:$B$8770,"="&amp;B8056))/COUNTIFS($A$11:$A$8770,"="&amp;A8056,$F$11:$F$8770,"=COD1"),0)</f>
        <v>0</v>
      </c>
      <c r="L8056" s="13" t="e">
        <f>(VLOOKUP(F8056,tarifas!$C$7:$D$10,2,FALSE)+tarifas!$D$21)*datos!H8056</f>
        <v>#N/A</v>
      </c>
      <c r="M8056">
        <v>0</v>
      </c>
      <c r="N8056" s="13" t="e">
        <f t="shared" si="1133"/>
        <v>#N/A</v>
      </c>
      <c r="O8056">
        <f t="shared" si="1134"/>
        <v>0</v>
      </c>
      <c r="P8056" s="12">
        <f t="shared" si="1135"/>
        <v>223.03761010194808</v>
      </c>
      <c r="Q8056">
        <f t="shared" si="1136"/>
        <v>0</v>
      </c>
      <c r="R8056">
        <f>$D$2*tarifas!$D$12/24</f>
        <v>1.4541666666666666</v>
      </c>
      <c r="S8056" t="e">
        <f>VLOOKUP(E8056&amp;" "&amp;F8056,tarifas!$A$13:$D$20,4,FALSE)*P8056</f>
        <v>#N/A</v>
      </c>
      <c r="T8056">
        <f>IF(F8056="COD1",tarifas!$D$11*(SUMIFS($P$11:$P$8770,$F$11:$F$8770,"=COD1",$B$11:$B$8770,"="&amp;B8056)/COUNTIFS($F$11:$F$8770,"=COD1",$B$11:$B$8770,"="&amp;B8056))/COUNTIFS($A$11:$A$8770,"="&amp;A8056,$F$11:$F$8770,"=COD1"),0)</f>
        <v>0</v>
      </c>
      <c r="U8056" t="e">
        <f>(VLOOKUP(F8056,tarifas!$C$7:$D$10,2,FALSE)+tarifas!$D$21)*datos!P8056</f>
        <v>#N/A</v>
      </c>
      <c r="V8056" t="e">
        <f t="shared" si="1137"/>
        <v>#N/A</v>
      </c>
      <c r="W8056">
        <f t="shared" si="1138"/>
        <v>0</v>
      </c>
    </row>
    <row r="8057" spans="1:23" x14ac:dyDescent="0.25">
      <c r="A8057">
        <f t="shared" si="1131"/>
        <v>331</v>
      </c>
      <c r="B8057">
        <f t="shared" si="1132"/>
        <v>12</v>
      </c>
      <c r="C8057" s="1">
        <f t="shared" si="1139"/>
        <v>41975.249999980486</v>
      </c>
      <c r="D8057" s="7">
        <v>0</v>
      </c>
      <c r="E8057" s="7"/>
      <c r="G8057">
        <v>31.55</v>
      </c>
      <c r="H8057" s="12">
        <v>221.02410572054271</v>
      </c>
      <c r="I8057" s="13">
        <f>$D$2*tarifas!$D$12/24</f>
        <v>1.4541666666666666</v>
      </c>
      <c r="J8057" s="13" t="e">
        <f>VLOOKUP(E8057&amp;" "&amp;F8057,tarifas!$A$13:$D$20,4,FALSE)*H8057</f>
        <v>#N/A</v>
      </c>
      <c r="K8057" s="13">
        <f>IF(F8057="COD1",tarifas!$D$11*(SUMIFS($H$11:$H$8770,$F$11:$F$8770,"=COD1",$B$11:$B$8770,"="&amp;B8057)/COUNTIFS($F$11:$F$8770,"=COD1",$B$11:$B$8770,"="&amp;B8057))/COUNTIFS($A$11:$A$8770,"="&amp;A8057,$F$11:$F$8770,"=COD1"),0)</f>
        <v>0</v>
      </c>
      <c r="L8057" s="13" t="e">
        <f>(VLOOKUP(F8057,tarifas!$C$7:$D$10,2,FALSE)+tarifas!$D$21)*datos!H8057</f>
        <v>#N/A</v>
      </c>
      <c r="M8057">
        <v>0</v>
      </c>
      <c r="N8057" s="13" t="e">
        <f t="shared" si="1133"/>
        <v>#N/A</v>
      </c>
      <c r="O8057">
        <f t="shared" si="1134"/>
        <v>0</v>
      </c>
      <c r="P8057" s="12">
        <f t="shared" si="1135"/>
        <v>221.02410572054271</v>
      </c>
      <c r="Q8057">
        <f t="shared" si="1136"/>
        <v>0</v>
      </c>
      <c r="R8057">
        <f>$D$2*tarifas!$D$12/24</f>
        <v>1.4541666666666666</v>
      </c>
      <c r="S8057" t="e">
        <f>VLOOKUP(E8057&amp;" "&amp;F8057,tarifas!$A$13:$D$20,4,FALSE)*P8057</f>
        <v>#N/A</v>
      </c>
      <c r="T8057">
        <f>IF(F8057="COD1",tarifas!$D$11*(SUMIFS($P$11:$P$8770,$F$11:$F$8770,"=COD1",$B$11:$B$8770,"="&amp;B8057)/COUNTIFS($F$11:$F$8770,"=COD1",$B$11:$B$8770,"="&amp;B8057))/COUNTIFS($A$11:$A$8770,"="&amp;A8057,$F$11:$F$8770,"=COD1"),0)</f>
        <v>0</v>
      </c>
      <c r="U8057" t="e">
        <f>(VLOOKUP(F8057,tarifas!$C$7:$D$10,2,FALSE)+tarifas!$D$21)*datos!P8057</f>
        <v>#N/A</v>
      </c>
      <c r="V8057" t="e">
        <f t="shared" si="1137"/>
        <v>#N/A</v>
      </c>
      <c r="W8057">
        <f t="shared" si="1138"/>
        <v>0</v>
      </c>
    </row>
    <row r="8058" spans="1:23" x14ac:dyDescent="0.25">
      <c r="A8058">
        <f t="shared" si="1131"/>
        <v>331</v>
      </c>
      <c r="B8058">
        <f t="shared" si="1132"/>
        <v>12</v>
      </c>
      <c r="C8058" s="1">
        <f t="shared" si="1139"/>
        <v>41975.29166664715</v>
      </c>
      <c r="D8058" s="7">
        <v>53.575757575757578</v>
      </c>
      <c r="E8058" s="7"/>
      <c r="G8058">
        <v>49.5</v>
      </c>
      <c r="H8058" s="12">
        <v>212.65185870709024</v>
      </c>
      <c r="I8058" s="13">
        <f>$D$2*tarifas!$D$12/24</f>
        <v>1.4541666666666666</v>
      </c>
      <c r="J8058" s="13" t="e">
        <f>VLOOKUP(E8058&amp;" "&amp;F8058,tarifas!$A$13:$D$20,4,FALSE)*H8058</f>
        <v>#N/A</v>
      </c>
      <c r="K8058" s="13">
        <f>IF(F8058="COD1",tarifas!$D$11*(SUMIFS($H$11:$H$8770,$F$11:$F$8770,"=COD1",$B$11:$B$8770,"="&amp;B8058)/COUNTIFS($F$11:$F$8770,"=COD1",$B$11:$B$8770,"="&amp;B8058))/COUNTIFS($A$11:$A$8770,"="&amp;A8058,$F$11:$F$8770,"=COD1"),0)</f>
        <v>0</v>
      </c>
      <c r="L8058" s="13" t="e">
        <f>(VLOOKUP(F8058,tarifas!$C$7:$D$10,2,FALSE)+tarifas!$D$21)*datos!H8058</f>
        <v>#N/A</v>
      </c>
      <c r="M8058">
        <v>0</v>
      </c>
      <c r="N8058" s="13" t="e">
        <f t="shared" si="1133"/>
        <v>#N/A</v>
      </c>
      <c r="O8058">
        <f t="shared" si="1134"/>
        <v>0</v>
      </c>
      <c r="P8058" s="12">
        <f t="shared" si="1135"/>
        <v>212.65185870709024</v>
      </c>
      <c r="Q8058">
        <f t="shared" si="1136"/>
        <v>0</v>
      </c>
      <c r="R8058">
        <f>$D$2*tarifas!$D$12/24</f>
        <v>1.4541666666666666</v>
      </c>
      <c r="S8058" t="e">
        <f>VLOOKUP(E8058&amp;" "&amp;F8058,tarifas!$A$13:$D$20,4,FALSE)*P8058</f>
        <v>#N/A</v>
      </c>
      <c r="T8058">
        <f>IF(F8058="COD1",tarifas!$D$11*(SUMIFS($P$11:$P$8770,$F$11:$F$8770,"=COD1",$B$11:$B$8770,"="&amp;B8058)/COUNTIFS($F$11:$F$8770,"=COD1",$B$11:$B$8770,"="&amp;B8058))/COUNTIFS($A$11:$A$8770,"="&amp;A8058,$F$11:$F$8770,"=COD1"),0)</f>
        <v>0</v>
      </c>
      <c r="U8058" t="e">
        <f>(VLOOKUP(F8058,tarifas!$C$7:$D$10,2,FALSE)+tarifas!$D$21)*datos!P8058</f>
        <v>#N/A</v>
      </c>
      <c r="V8058" t="e">
        <f t="shared" si="1137"/>
        <v>#N/A</v>
      </c>
      <c r="W8058">
        <f t="shared" si="1138"/>
        <v>0</v>
      </c>
    </row>
    <row r="8059" spans="1:23" x14ac:dyDescent="0.25">
      <c r="A8059">
        <f t="shared" si="1131"/>
        <v>331</v>
      </c>
      <c r="B8059">
        <f t="shared" si="1132"/>
        <v>12</v>
      </c>
      <c r="C8059" s="1">
        <f t="shared" si="1139"/>
        <v>41975.333333313814</v>
      </c>
      <c r="D8059" s="7">
        <v>149.13636363636363</v>
      </c>
      <c r="E8059" s="7"/>
      <c r="G8059">
        <v>53.3</v>
      </c>
      <c r="H8059" s="12">
        <v>272.32273544660575</v>
      </c>
      <c r="I8059" s="13">
        <f>$D$2*tarifas!$D$12/24</f>
        <v>1.4541666666666666</v>
      </c>
      <c r="J8059" s="13" t="e">
        <f>VLOOKUP(E8059&amp;" "&amp;F8059,tarifas!$A$13:$D$20,4,FALSE)*H8059</f>
        <v>#N/A</v>
      </c>
      <c r="K8059" s="13">
        <f>IF(F8059="COD1",tarifas!$D$11*(SUMIFS($H$11:$H$8770,$F$11:$F$8770,"=COD1",$B$11:$B$8770,"="&amp;B8059)/COUNTIFS($F$11:$F$8770,"=COD1",$B$11:$B$8770,"="&amp;B8059))/COUNTIFS($A$11:$A$8770,"="&amp;A8059,$F$11:$F$8770,"=COD1"),0)</f>
        <v>0</v>
      </c>
      <c r="L8059" s="13" t="e">
        <f>(VLOOKUP(F8059,tarifas!$C$7:$D$10,2,FALSE)+tarifas!$D$21)*datos!H8059</f>
        <v>#N/A</v>
      </c>
      <c r="M8059">
        <v>83.18956</v>
      </c>
      <c r="N8059" s="13" t="e">
        <f t="shared" si="1133"/>
        <v>#N/A</v>
      </c>
      <c r="O8059">
        <f t="shared" si="1134"/>
        <v>83.18956</v>
      </c>
      <c r="P8059" s="12">
        <f t="shared" si="1135"/>
        <v>189.13317544660575</v>
      </c>
      <c r="Q8059">
        <f t="shared" si="1136"/>
        <v>0</v>
      </c>
      <c r="R8059">
        <f>$D$2*tarifas!$D$12/24</f>
        <v>1.4541666666666666</v>
      </c>
      <c r="S8059" t="e">
        <f>VLOOKUP(E8059&amp;" "&amp;F8059,tarifas!$A$13:$D$20,4,FALSE)*P8059</f>
        <v>#N/A</v>
      </c>
      <c r="T8059">
        <f>IF(F8059="COD1",tarifas!$D$11*(SUMIFS($P$11:$P$8770,$F$11:$F$8770,"=COD1",$B$11:$B$8770,"="&amp;B8059)/COUNTIFS($F$11:$F$8770,"=COD1",$B$11:$B$8770,"="&amp;B8059))/COUNTIFS($A$11:$A$8770,"="&amp;A8059,$F$11:$F$8770,"=COD1"),0)</f>
        <v>0</v>
      </c>
      <c r="U8059" t="e">
        <f>(VLOOKUP(F8059,tarifas!$C$7:$D$10,2,FALSE)+tarifas!$D$21)*datos!P8059</f>
        <v>#N/A</v>
      </c>
      <c r="V8059" t="e">
        <f t="shared" si="1137"/>
        <v>#N/A</v>
      </c>
      <c r="W8059">
        <f t="shared" si="1138"/>
        <v>0</v>
      </c>
    </row>
    <row r="8060" spans="1:23" x14ac:dyDescent="0.25">
      <c r="A8060">
        <f t="shared" si="1131"/>
        <v>331</v>
      </c>
      <c r="B8060">
        <f t="shared" si="1132"/>
        <v>12</v>
      </c>
      <c r="C8060" s="1">
        <f t="shared" si="1139"/>
        <v>41975.374999980479</v>
      </c>
      <c r="D8060" s="7">
        <v>417.530303030303</v>
      </c>
      <c r="E8060" s="7"/>
      <c r="G8060">
        <v>54.02</v>
      </c>
      <c r="H8060" s="12">
        <v>484.18408846095338</v>
      </c>
      <c r="I8060" s="13">
        <f>$D$2*tarifas!$D$12/24</f>
        <v>1.4541666666666666</v>
      </c>
      <c r="J8060" s="13" t="e">
        <f>VLOOKUP(E8060&amp;" "&amp;F8060,tarifas!$A$13:$D$20,4,FALSE)*H8060</f>
        <v>#N/A</v>
      </c>
      <c r="K8060" s="13">
        <f>IF(F8060="COD1",tarifas!$D$11*(SUMIFS($H$11:$H$8770,$F$11:$F$8770,"=COD1",$B$11:$B$8770,"="&amp;B8060)/COUNTIFS($F$11:$F$8770,"=COD1",$B$11:$B$8770,"="&amp;B8060))/COUNTIFS($A$11:$A$8770,"="&amp;A8060,$F$11:$F$8770,"=COD1"),0)</f>
        <v>0</v>
      </c>
      <c r="L8060" s="13" t="e">
        <f>(VLOOKUP(F8060,tarifas!$C$7:$D$10,2,FALSE)+tarifas!$D$21)*datos!H8060</f>
        <v>#N/A</v>
      </c>
      <c r="M8060">
        <v>211.65517000000003</v>
      </c>
      <c r="N8060" s="13" t="e">
        <f t="shared" si="1133"/>
        <v>#N/A</v>
      </c>
      <c r="O8060">
        <f t="shared" si="1134"/>
        <v>211.65517000000003</v>
      </c>
      <c r="P8060" s="12">
        <f t="shared" si="1135"/>
        <v>272.52891846095338</v>
      </c>
      <c r="Q8060">
        <f t="shared" si="1136"/>
        <v>0</v>
      </c>
      <c r="R8060">
        <f>$D$2*tarifas!$D$12/24</f>
        <v>1.4541666666666666</v>
      </c>
      <c r="S8060" t="e">
        <f>VLOOKUP(E8060&amp;" "&amp;F8060,tarifas!$A$13:$D$20,4,FALSE)*P8060</f>
        <v>#N/A</v>
      </c>
      <c r="T8060">
        <f>IF(F8060="COD1",tarifas!$D$11*(SUMIFS($P$11:$P$8770,$F$11:$F$8770,"=COD1",$B$11:$B$8770,"="&amp;B8060)/COUNTIFS($F$11:$F$8770,"=COD1",$B$11:$B$8770,"="&amp;B8060))/COUNTIFS($A$11:$A$8770,"="&amp;A8060,$F$11:$F$8770,"=COD1"),0)</f>
        <v>0</v>
      </c>
      <c r="U8060" t="e">
        <f>(VLOOKUP(F8060,tarifas!$C$7:$D$10,2,FALSE)+tarifas!$D$21)*datos!P8060</f>
        <v>#N/A</v>
      </c>
      <c r="V8060" t="e">
        <f t="shared" si="1137"/>
        <v>#N/A</v>
      </c>
      <c r="W8060">
        <f t="shared" si="1138"/>
        <v>0</v>
      </c>
    </row>
    <row r="8061" spans="1:23" x14ac:dyDescent="0.25">
      <c r="A8061">
        <f t="shared" si="1131"/>
        <v>331</v>
      </c>
      <c r="B8061">
        <f t="shared" si="1132"/>
        <v>12</v>
      </c>
      <c r="C8061" s="1">
        <f t="shared" si="1139"/>
        <v>41975.416666647143</v>
      </c>
      <c r="D8061" s="7">
        <v>182.36363636363637</v>
      </c>
      <c r="E8061" s="7"/>
      <c r="G8061">
        <v>54.25</v>
      </c>
      <c r="H8061" s="12">
        <v>595.73313934459861</v>
      </c>
      <c r="I8061" s="13">
        <f>$D$2*tarifas!$D$12/24</f>
        <v>1.4541666666666666</v>
      </c>
      <c r="J8061" s="13" t="e">
        <f>VLOOKUP(E8061&amp;" "&amp;F8061,tarifas!$A$13:$D$20,4,FALSE)*H8061</f>
        <v>#N/A</v>
      </c>
      <c r="K8061" s="13">
        <f>IF(F8061="COD1",tarifas!$D$11*(SUMIFS($H$11:$H$8770,$F$11:$F$8770,"=COD1",$B$11:$B$8770,"="&amp;B8061)/COUNTIFS($F$11:$F$8770,"=COD1",$B$11:$B$8770,"="&amp;B8061))/COUNTIFS($A$11:$A$8770,"="&amp;A8061,$F$11:$F$8770,"=COD1"),0)</f>
        <v>0</v>
      </c>
      <c r="L8061" s="13" t="e">
        <f>(VLOOKUP(F8061,tarifas!$C$7:$D$10,2,FALSE)+tarifas!$D$21)*datos!H8061</f>
        <v>#N/A</v>
      </c>
      <c r="M8061">
        <v>243.21707999999998</v>
      </c>
      <c r="N8061" s="13" t="e">
        <f t="shared" si="1133"/>
        <v>#N/A</v>
      </c>
      <c r="O8061">
        <f t="shared" si="1134"/>
        <v>243.21707999999998</v>
      </c>
      <c r="P8061" s="12">
        <f t="shared" si="1135"/>
        <v>352.5160593445986</v>
      </c>
      <c r="Q8061">
        <f t="shared" si="1136"/>
        <v>0</v>
      </c>
      <c r="R8061">
        <f>$D$2*tarifas!$D$12/24</f>
        <v>1.4541666666666666</v>
      </c>
      <c r="S8061" t="e">
        <f>VLOOKUP(E8061&amp;" "&amp;F8061,tarifas!$A$13:$D$20,4,FALSE)*P8061</f>
        <v>#N/A</v>
      </c>
      <c r="T8061">
        <f>IF(F8061="COD1",tarifas!$D$11*(SUMIFS($P$11:$P$8770,$F$11:$F$8770,"=COD1",$B$11:$B$8770,"="&amp;B8061)/COUNTIFS($F$11:$F$8770,"=COD1",$B$11:$B$8770,"="&amp;B8061))/COUNTIFS($A$11:$A$8770,"="&amp;A8061,$F$11:$F$8770,"=COD1"),0)</f>
        <v>0</v>
      </c>
      <c r="U8061" t="e">
        <f>(VLOOKUP(F8061,tarifas!$C$7:$D$10,2,FALSE)+tarifas!$D$21)*datos!P8061</f>
        <v>#N/A</v>
      </c>
      <c r="V8061" t="e">
        <f t="shared" si="1137"/>
        <v>#N/A</v>
      </c>
      <c r="W8061">
        <f t="shared" si="1138"/>
        <v>0</v>
      </c>
    </row>
    <row r="8062" spans="1:23" x14ac:dyDescent="0.25">
      <c r="A8062">
        <f t="shared" si="1131"/>
        <v>331</v>
      </c>
      <c r="B8062">
        <f t="shared" si="1132"/>
        <v>12</v>
      </c>
      <c r="C8062" s="1">
        <f t="shared" si="1139"/>
        <v>41975.458333313807</v>
      </c>
      <c r="D8062" s="7">
        <v>393.06060606060606</v>
      </c>
      <c r="E8062" s="7"/>
      <c r="G8062">
        <v>54.02</v>
      </c>
      <c r="H8062" s="12">
        <v>659.7009544710852</v>
      </c>
      <c r="I8062" s="13">
        <f>$D$2*tarifas!$D$12/24</f>
        <v>1.4541666666666666</v>
      </c>
      <c r="J8062" s="13" t="e">
        <f>VLOOKUP(E8062&amp;" "&amp;F8062,tarifas!$A$13:$D$20,4,FALSE)*H8062</f>
        <v>#N/A</v>
      </c>
      <c r="K8062" s="13">
        <f>IF(F8062="COD1",tarifas!$D$11*(SUMIFS($H$11:$H$8770,$F$11:$F$8770,"=COD1",$B$11:$B$8770,"="&amp;B8062)/COUNTIFS($F$11:$F$8770,"=COD1",$B$11:$B$8770,"="&amp;B8062))/COUNTIFS($A$11:$A$8770,"="&amp;A8062,$F$11:$F$8770,"=COD1"),0)</f>
        <v>0</v>
      </c>
      <c r="L8062" s="13" t="e">
        <f>(VLOOKUP(F8062,tarifas!$C$7:$D$10,2,FALSE)+tarifas!$D$21)*datos!H8062</f>
        <v>#N/A</v>
      </c>
      <c r="M8062">
        <v>277.54288000000003</v>
      </c>
      <c r="N8062" s="13" t="e">
        <f t="shared" si="1133"/>
        <v>#N/A</v>
      </c>
      <c r="O8062">
        <f t="shared" si="1134"/>
        <v>277.54288000000003</v>
      </c>
      <c r="P8062" s="12">
        <f t="shared" si="1135"/>
        <v>382.15807447108517</v>
      </c>
      <c r="Q8062">
        <f t="shared" si="1136"/>
        <v>0</v>
      </c>
      <c r="R8062">
        <f>$D$2*tarifas!$D$12/24</f>
        <v>1.4541666666666666</v>
      </c>
      <c r="S8062" t="e">
        <f>VLOOKUP(E8062&amp;" "&amp;F8062,tarifas!$A$13:$D$20,4,FALSE)*P8062</f>
        <v>#N/A</v>
      </c>
      <c r="T8062">
        <f>IF(F8062="COD1",tarifas!$D$11*(SUMIFS($P$11:$P$8770,$F$11:$F$8770,"=COD1",$B$11:$B$8770,"="&amp;B8062)/COUNTIFS($F$11:$F$8770,"=COD1",$B$11:$B$8770,"="&amp;B8062))/COUNTIFS($A$11:$A$8770,"="&amp;A8062,$F$11:$F$8770,"=COD1"),0)</f>
        <v>0</v>
      </c>
      <c r="U8062" t="e">
        <f>(VLOOKUP(F8062,tarifas!$C$7:$D$10,2,FALSE)+tarifas!$D$21)*datos!P8062</f>
        <v>#N/A</v>
      </c>
      <c r="V8062" t="e">
        <f t="shared" si="1137"/>
        <v>#N/A</v>
      </c>
      <c r="W8062">
        <f t="shared" si="1138"/>
        <v>0</v>
      </c>
    </row>
    <row r="8063" spans="1:23" x14ac:dyDescent="0.25">
      <c r="A8063">
        <f t="shared" si="1131"/>
        <v>331</v>
      </c>
      <c r="B8063">
        <f t="shared" si="1132"/>
        <v>12</v>
      </c>
      <c r="C8063" s="1">
        <f t="shared" si="1139"/>
        <v>41975.499999980471</v>
      </c>
      <c r="D8063" s="7">
        <v>494.28787878787875</v>
      </c>
      <c r="E8063" s="7"/>
      <c r="G8063">
        <v>54.02</v>
      </c>
      <c r="H8063" s="12">
        <v>499.866205144915</v>
      </c>
      <c r="I8063" s="13">
        <f>$D$2*tarifas!$D$12/24</f>
        <v>1.4541666666666666</v>
      </c>
      <c r="J8063" s="13" t="e">
        <f>VLOOKUP(E8063&amp;" "&amp;F8063,tarifas!$A$13:$D$20,4,FALSE)*H8063</f>
        <v>#N/A</v>
      </c>
      <c r="K8063" s="13">
        <f>IF(F8063="COD1",tarifas!$D$11*(SUMIFS($H$11:$H$8770,$F$11:$F$8770,"=COD1",$B$11:$B$8770,"="&amp;B8063)/COUNTIFS($F$11:$F$8770,"=COD1",$B$11:$B$8770,"="&amp;B8063))/COUNTIFS($A$11:$A$8770,"="&amp;A8063,$F$11:$F$8770,"=COD1"),0)</f>
        <v>0</v>
      </c>
      <c r="L8063" s="13" t="e">
        <f>(VLOOKUP(F8063,tarifas!$C$7:$D$10,2,FALSE)+tarifas!$D$21)*datos!H8063</f>
        <v>#N/A</v>
      </c>
      <c r="M8063">
        <v>261.71897999999999</v>
      </c>
      <c r="N8063" s="13" t="e">
        <f t="shared" si="1133"/>
        <v>#N/A</v>
      </c>
      <c r="O8063">
        <f t="shared" si="1134"/>
        <v>261.71897999999999</v>
      </c>
      <c r="P8063" s="12">
        <f t="shared" si="1135"/>
        <v>238.14722514491501</v>
      </c>
      <c r="Q8063">
        <f t="shared" si="1136"/>
        <v>0</v>
      </c>
      <c r="R8063">
        <f>$D$2*tarifas!$D$12/24</f>
        <v>1.4541666666666666</v>
      </c>
      <c r="S8063" t="e">
        <f>VLOOKUP(E8063&amp;" "&amp;F8063,tarifas!$A$13:$D$20,4,FALSE)*P8063</f>
        <v>#N/A</v>
      </c>
      <c r="T8063">
        <f>IF(F8063="COD1",tarifas!$D$11*(SUMIFS($P$11:$P$8770,$F$11:$F$8770,"=COD1",$B$11:$B$8770,"="&amp;B8063)/COUNTIFS($F$11:$F$8770,"=COD1",$B$11:$B$8770,"="&amp;B8063))/COUNTIFS($A$11:$A$8770,"="&amp;A8063,$F$11:$F$8770,"=COD1"),0)</f>
        <v>0</v>
      </c>
      <c r="U8063" t="e">
        <f>(VLOOKUP(F8063,tarifas!$C$7:$D$10,2,FALSE)+tarifas!$D$21)*datos!P8063</f>
        <v>#N/A</v>
      </c>
      <c r="V8063" t="e">
        <f t="shared" si="1137"/>
        <v>#N/A</v>
      </c>
      <c r="W8063">
        <f t="shared" si="1138"/>
        <v>0</v>
      </c>
    </row>
    <row r="8064" spans="1:23" x14ac:dyDescent="0.25">
      <c r="A8064">
        <f t="shared" si="1131"/>
        <v>331</v>
      </c>
      <c r="B8064">
        <f t="shared" si="1132"/>
        <v>12</v>
      </c>
      <c r="C8064" s="1">
        <f t="shared" si="1139"/>
        <v>41975.541666647136</v>
      </c>
      <c r="D8064" s="7">
        <v>405.16666666666669</v>
      </c>
      <c r="E8064" s="7"/>
      <c r="G8064">
        <v>54.07</v>
      </c>
      <c r="H8064" s="12">
        <v>482.97813364673732</v>
      </c>
      <c r="I8064" s="13">
        <f>$D$2*tarifas!$D$12/24</f>
        <v>1.4541666666666666</v>
      </c>
      <c r="J8064" s="13" t="e">
        <f>VLOOKUP(E8064&amp;" "&amp;F8064,tarifas!$A$13:$D$20,4,FALSE)*H8064</f>
        <v>#N/A</v>
      </c>
      <c r="K8064" s="13">
        <f>IF(F8064="COD1",tarifas!$D$11*(SUMIFS($H$11:$H$8770,$F$11:$F$8770,"=COD1",$B$11:$B$8770,"="&amp;B8064)/COUNTIFS($F$11:$F$8770,"=COD1",$B$11:$B$8770,"="&amp;B8064))/COUNTIFS($A$11:$A$8770,"="&amp;A8064,$F$11:$F$8770,"=COD1"),0)</f>
        <v>0</v>
      </c>
      <c r="L8064" s="13" t="e">
        <f>(VLOOKUP(F8064,tarifas!$C$7:$D$10,2,FALSE)+tarifas!$D$21)*datos!H8064</f>
        <v>#N/A</v>
      </c>
      <c r="M8064">
        <v>222.27780999999999</v>
      </c>
      <c r="N8064" s="13" t="e">
        <f t="shared" si="1133"/>
        <v>#N/A</v>
      </c>
      <c r="O8064">
        <f t="shared" si="1134"/>
        <v>222.27780999999999</v>
      </c>
      <c r="P8064" s="12">
        <f t="shared" si="1135"/>
        <v>260.70032364673733</v>
      </c>
      <c r="Q8064">
        <f t="shared" si="1136"/>
        <v>0</v>
      </c>
      <c r="R8064">
        <f>$D$2*tarifas!$D$12/24</f>
        <v>1.4541666666666666</v>
      </c>
      <c r="S8064" t="e">
        <f>VLOOKUP(E8064&amp;" "&amp;F8064,tarifas!$A$13:$D$20,4,FALSE)*P8064</f>
        <v>#N/A</v>
      </c>
      <c r="T8064">
        <f>IF(F8064="COD1",tarifas!$D$11*(SUMIFS($P$11:$P$8770,$F$11:$F$8770,"=COD1",$B$11:$B$8770,"="&amp;B8064)/COUNTIFS($F$11:$F$8770,"=COD1",$B$11:$B$8770,"="&amp;B8064))/COUNTIFS($A$11:$A$8770,"="&amp;A8064,$F$11:$F$8770,"=COD1"),0)</f>
        <v>0</v>
      </c>
      <c r="U8064" t="e">
        <f>(VLOOKUP(F8064,tarifas!$C$7:$D$10,2,FALSE)+tarifas!$D$21)*datos!P8064</f>
        <v>#N/A</v>
      </c>
      <c r="V8064" t="e">
        <f t="shared" si="1137"/>
        <v>#N/A</v>
      </c>
      <c r="W8064">
        <f t="shared" si="1138"/>
        <v>0</v>
      </c>
    </row>
    <row r="8065" spans="1:23" x14ac:dyDescent="0.25">
      <c r="A8065">
        <f t="shared" si="1131"/>
        <v>331</v>
      </c>
      <c r="B8065">
        <f t="shared" si="1132"/>
        <v>12</v>
      </c>
      <c r="C8065" s="1">
        <f t="shared" si="1139"/>
        <v>41975.5833333138</v>
      </c>
      <c r="D8065" s="7">
        <v>288.22727272727275</v>
      </c>
      <c r="E8065" s="7"/>
      <c r="G8065">
        <v>51.25</v>
      </c>
      <c r="H8065" s="12">
        <v>653.97252955155454</v>
      </c>
      <c r="I8065" s="13">
        <f>$D$2*tarifas!$D$12/24</f>
        <v>1.4541666666666666</v>
      </c>
      <c r="J8065" s="13" t="e">
        <f>VLOOKUP(E8065&amp;" "&amp;F8065,tarifas!$A$13:$D$20,4,FALSE)*H8065</f>
        <v>#N/A</v>
      </c>
      <c r="K8065" s="13">
        <f>IF(F8065="COD1",tarifas!$D$11*(SUMIFS($H$11:$H$8770,$F$11:$F$8770,"=COD1",$B$11:$B$8770,"="&amp;B8065)/COUNTIFS($F$11:$F$8770,"=COD1",$B$11:$B$8770,"="&amp;B8065))/COUNTIFS($A$11:$A$8770,"="&amp;A8065,$F$11:$F$8770,"=COD1"),0)</f>
        <v>0</v>
      </c>
      <c r="L8065" s="13" t="e">
        <f>(VLOOKUP(F8065,tarifas!$C$7:$D$10,2,FALSE)+tarifas!$D$21)*datos!H8065</f>
        <v>#N/A</v>
      </c>
      <c r="M8065">
        <v>163.97560999999999</v>
      </c>
      <c r="N8065" s="13" t="e">
        <f t="shared" si="1133"/>
        <v>#N/A</v>
      </c>
      <c r="O8065">
        <f t="shared" si="1134"/>
        <v>163.97560999999999</v>
      </c>
      <c r="P8065" s="12">
        <f t="shared" si="1135"/>
        <v>489.99691955155458</v>
      </c>
      <c r="Q8065">
        <f t="shared" si="1136"/>
        <v>0</v>
      </c>
      <c r="R8065">
        <f>$D$2*tarifas!$D$12/24</f>
        <v>1.4541666666666666</v>
      </c>
      <c r="S8065" t="e">
        <f>VLOOKUP(E8065&amp;" "&amp;F8065,tarifas!$A$13:$D$20,4,FALSE)*P8065</f>
        <v>#N/A</v>
      </c>
      <c r="T8065">
        <f>IF(F8065="COD1",tarifas!$D$11*(SUMIFS($P$11:$P$8770,$F$11:$F$8770,"=COD1",$B$11:$B$8770,"="&amp;B8065)/COUNTIFS($F$11:$F$8770,"=COD1",$B$11:$B$8770,"="&amp;B8065))/COUNTIFS($A$11:$A$8770,"="&amp;A8065,$F$11:$F$8770,"=COD1"),0)</f>
        <v>0</v>
      </c>
      <c r="U8065" t="e">
        <f>(VLOOKUP(F8065,tarifas!$C$7:$D$10,2,FALSE)+tarifas!$D$21)*datos!P8065</f>
        <v>#N/A</v>
      </c>
      <c r="V8065" t="e">
        <f t="shared" si="1137"/>
        <v>#N/A</v>
      </c>
      <c r="W8065">
        <f t="shared" si="1138"/>
        <v>0</v>
      </c>
    </row>
    <row r="8066" spans="1:23" x14ac:dyDescent="0.25">
      <c r="A8066">
        <f t="shared" si="1131"/>
        <v>331</v>
      </c>
      <c r="B8066">
        <f t="shared" si="1132"/>
        <v>12</v>
      </c>
      <c r="C8066" s="1">
        <f t="shared" si="1139"/>
        <v>41975.624999980464</v>
      </c>
      <c r="D8066" s="7">
        <v>90.409090909090907</v>
      </c>
      <c r="E8066" s="7"/>
      <c r="G8066">
        <v>53</v>
      </c>
      <c r="H8066" s="12">
        <v>731.53213748740291</v>
      </c>
      <c r="I8066" s="13">
        <f>$D$2*tarifas!$D$12/24</f>
        <v>1.4541666666666666</v>
      </c>
      <c r="J8066" s="13" t="e">
        <f>VLOOKUP(E8066&amp;" "&amp;F8066,tarifas!$A$13:$D$20,4,FALSE)*H8066</f>
        <v>#N/A</v>
      </c>
      <c r="K8066" s="13">
        <f>IF(F8066="COD1",tarifas!$D$11*(SUMIFS($H$11:$H$8770,$F$11:$F$8770,"=COD1",$B$11:$B$8770,"="&amp;B8066)/COUNTIFS($F$11:$F$8770,"=COD1",$B$11:$B$8770,"="&amp;B8066))/COUNTIFS($A$11:$A$8770,"="&amp;A8066,$F$11:$F$8770,"=COD1"),0)</f>
        <v>0</v>
      </c>
      <c r="L8066" s="13" t="e">
        <f>(VLOOKUP(F8066,tarifas!$C$7:$D$10,2,FALSE)+tarifas!$D$21)*datos!H8066</f>
        <v>#N/A</v>
      </c>
      <c r="M8066">
        <v>158.87488000000002</v>
      </c>
      <c r="N8066" s="13" t="e">
        <f t="shared" si="1133"/>
        <v>#N/A</v>
      </c>
      <c r="O8066">
        <f t="shared" si="1134"/>
        <v>158.87488000000002</v>
      </c>
      <c r="P8066" s="12">
        <f t="shared" si="1135"/>
        <v>572.65725748740283</v>
      </c>
      <c r="Q8066">
        <f t="shared" si="1136"/>
        <v>0</v>
      </c>
      <c r="R8066">
        <f>$D$2*tarifas!$D$12/24</f>
        <v>1.4541666666666666</v>
      </c>
      <c r="S8066" t="e">
        <f>VLOOKUP(E8066&amp;" "&amp;F8066,tarifas!$A$13:$D$20,4,FALSE)*P8066</f>
        <v>#N/A</v>
      </c>
      <c r="T8066">
        <f>IF(F8066="COD1",tarifas!$D$11*(SUMIFS($P$11:$P$8770,$F$11:$F$8770,"=COD1",$B$11:$B$8770,"="&amp;B8066)/COUNTIFS($F$11:$F$8770,"=COD1",$B$11:$B$8770,"="&amp;B8066))/COUNTIFS($A$11:$A$8770,"="&amp;A8066,$F$11:$F$8770,"=COD1"),0)</f>
        <v>0</v>
      </c>
      <c r="U8066" t="e">
        <f>(VLOOKUP(F8066,tarifas!$C$7:$D$10,2,FALSE)+tarifas!$D$21)*datos!P8066</f>
        <v>#N/A</v>
      </c>
      <c r="V8066" t="e">
        <f t="shared" si="1137"/>
        <v>#N/A</v>
      </c>
      <c r="W8066">
        <f t="shared" si="1138"/>
        <v>0</v>
      </c>
    </row>
    <row r="8067" spans="1:23" x14ac:dyDescent="0.25">
      <c r="A8067">
        <f t="shared" si="1131"/>
        <v>331</v>
      </c>
      <c r="B8067">
        <f t="shared" si="1132"/>
        <v>12</v>
      </c>
      <c r="C8067" s="1">
        <f t="shared" si="1139"/>
        <v>41975.666666647128</v>
      </c>
      <c r="D8067" s="7">
        <v>0</v>
      </c>
      <c r="E8067" s="7"/>
      <c r="G8067">
        <v>54.02</v>
      </c>
      <c r="H8067" s="12">
        <v>741.24134992995505</v>
      </c>
      <c r="I8067" s="13">
        <f>$D$2*tarifas!$D$12/24</f>
        <v>1.4541666666666666</v>
      </c>
      <c r="J8067" s="13" t="e">
        <f>VLOOKUP(E8067&amp;" "&amp;F8067,tarifas!$A$13:$D$20,4,FALSE)*H8067</f>
        <v>#N/A</v>
      </c>
      <c r="K8067" s="13">
        <f>IF(F8067="COD1",tarifas!$D$11*(SUMIFS($H$11:$H$8770,$F$11:$F$8770,"=COD1",$B$11:$B$8770,"="&amp;B8067)/COUNTIFS($F$11:$F$8770,"=COD1",$B$11:$B$8770,"="&amp;B8067))/COUNTIFS($A$11:$A$8770,"="&amp;A8067,$F$11:$F$8770,"=COD1"),0)</f>
        <v>0</v>
      </c>
      <c r="L8067" s="13" t="e">
        <f>(VLOOKUP(F8067,tarifas!$C$7:$D$10,2,FALSE)+tarifas!$D$21)*datos!H8067</f>
        <v>#N/A</v>
      </c>
      <c r="M8067">
        <v>0</v>
      </c>
      <c r="N8067" s="13" t="e">
        <f t="shared" si="1133"/>
        <v>#N/A</v>
      </c>
      <c r="O8067">
        <f t="shared" si="1134"/>
        <v>0</v>
      </c>
      <c r="P8067" s="12">
        <f t="shared" si="1135"/>
        <v>741.24134992995505</v>
      </c>
      <c r="Q8067">
        <f t="shared" si="1136"/>
        <v>0</v>
      </c>
      <c r="R8067">
        <f>$D$2*tarifas!$D$12/24</f>
        <v>1.4541666666666666</v>
      </c>
      <c r="S8067" t="e">
        <f>VLOOKUP(E8067&amp;" "&amp;F8067,tarifas!$A$13:$D$20,4,FALSE)*P8067</f>
        <v>#N/A</v>
      </c>
      <c r="T8067">
        <f>IF(F8067="COD1",tarifas!$D$11*(SUMIFS($P$11:$P$8770,$F$11:$F$8770,"=COD1",$B$11:$B$8770,"="&amp;B8067)/COUNTIFS($F$11:$F$8770,"=COD1",$B$11:$B$8770,"="&amp;B8067))/COUNTIFS($A$11:$A$8770,"="&amp;A8067,$F$11:$F$8770,"=COD1"),0)</f>
        <v>0</v>
      </c>
      <c r="U8067" t="e">
        <f>(VLOOKUP(F8067,tarifas!$C$7:$D$10,2,FALSE)+tarifas!$D$21)*datos!P8067</f>
        <v>#N/A</v>
      </c>
      <c r="V8067" t="e">
        <f t="shared" si="1137"/>
        <v>#N/A</v>
      </c>
      <c r="W8067">
        <f t="shared" si="1138"/>
        <v>0</v>
      </c>
    </row>
    <row r="8068" spans="1:23" x14ac:dyDescent="0.25">
      <c r="A8068">
        <f t="shared" si="1131"/>
        <v>331</v>
      </c>
      <c r="B8068">
        <f t="shared" si="1132"/>
        <v>12</v>
      </c>
      <c r="C8068" s="1">
        <f t="shared" si="1139"/>
        <v>41975.708333313793</v>
      </c>
      <c r="D8068" s="7">
        <v>0</v>
      </c>
      <c r="E8068" s="7"/>
      <c r="G8068">
        <v>54.27</v>
      </c>
      <c r="H8068" s="12">
        <v>597.47767301188469</v>
      </c>
      <c r="I8068" s="13">
        <f>$D$2*tarifas!$D$12/24</f>
        <v>1.4541666666666666</v>
      </c>
      <c r="J8068" s="13" t="e">
        <f>VLOOKUP(E8068&amp;" "&amp;F8068,tarifas!$A$13:$D$20,4,FALSE)*H8068</f>
        <v>#N/A</v>
      </c>
      <c r="K8068" s="13">
        <f>IF(F8068="COD1",tarifas!$D$11*(SUMIFS($H$11:$H$8770,$F$11:$F$8770,"=COD1",$B$11:$B$8770,"="&amp;B8068)/COUNTIFS($F$11:$F$8770,"=COD1",$B$11:$B$8770,"="&amp;B8068))/COUNTIFS($A$11:$A$8770,"="&amp;A8068,$F$11:$F$8770,"=COD1"),0)</f>
        <v>0</v>
      </c>
      <c r="L8068" s="13" t="e">
        <f>(VLOOKUP(F8068,tarifas!$C$7:$D$10,2,FALSE)+tarifas!$D$21)*datos!H8068</f>
        <v>#N/A</v>
      </c>
      <c r="M8068">
        <v>0</v>
      </c>
      <c r="N8068" s="13" t="e">
        <f t="shared" si="1133"/>
        <v>#N/A</v>
      </c>
      <c r="O8068">
        <f t="shared" si="1134"/>
        <v>0</v>
      </c>
      <c r="P8068" s="12">
        <f t="shared" si="1135"/>
        <v>597.47767301188469</v>
      </c>
      <c r="Q8068">
        <f t="shared" si="1136"/>
        <v>0</v>
      </c>
      <c r="R8068">
        <f>$D$2*tarifas!$D$12/24</f>
        <v>1.4541666666666666</v>
      </c>
      <c r="S8068" t="e">
        <f>VLOOKUP(E8068&amp;" "&amp;F8068,tarifas!$A$13:$D$20,4,FALSE)*P8068</f>
        <v>#N/A</v>
      </c>
      <c r="T8068">
        <f>IF(F8068="COD1",tarifas!$D$11*(SUMIFS($P$11:$P$8770,$F$11:$F$8770,"=COD1",$B$11:$B$8770,"="&amp;B8068)/COUNTIFS($F$11:$F$8770,"=COD1",$B$11:$B$8770,"="&amp;B8068))/COUNTIFS($A$11:$A$8770,"="&amp;A8068,$F$11:$F$8770,"=COD1"),0)</f>
        <v>0</v>
      </c>
      <c r="U8068" t="e">
        <f>(VLOOKUP(F8068,tarifas!$C$7:$D$10,2,FALSE)+tarifas!$D$21)*datos!P8068</f>
        <v>#N/A</v>
      </c>
      <c r="V8068" t="e">
        <f t="shared" si="1137"/>
        <v>#N/A</v>
      </c>
      <c r="W8068">
        <f t="shared" si="1138"/>
        <v>0</v>
      </c>
    </row>
    <row r="8069" spans="1:23" x14ac:dyDescent="0.25">
      <c r="A8069">
        <f t="shared" si="1131"/>
        <v>331</v>
      </c>
      <c r="B8069">
        <f t="shared" si="1132"/>
        <v>12</v>
      </c>
      <c r="C8069" s="1">
        <f t="shared" si="1139"/>
        <v>41975.749999980457</v>
      </c>
      <c r="D8069" s="7">
        <v>0</v>
      </c>
      <c r="E8069" s="7"/>
      <c r="G8069">
        <v>58.1</v>
      </c>
      <c r="H8069" s="12">
        <v>466.12182665980617</v>
      </c>
      <c r="I8069" s="13">
        <f>$D$2*tarifas!$D$12/24</f>
        <v>1.4541666666666666</v>
      </c>
      <c r="J8069" s="13" t="e">
        <f>VLOOKUP(E8069&amp;" "&amp;F8069,tarifas!$A$13:$D$20,4,FALSE)*H8069</f>
        <v>#N/A</v>
      </c>
      <c r="K8069" s="13">
        <f>IF(F8069="COD1",tarifas!$D$11*(SUMIFS($H$11:$H$8770,$F$11:$F$8770,"=COD1",$B$11:$B$8770,"="&amp;B8069)/COUNTIFS($F$11:$F$8770,"=COD1",$B$11:$B$8770,"="&amp;B8069))/COUNTIFS($A$11:$A$8770,"="&amp;A8069,$F$11:$F$8770,"=COD1"),0)</f>
        <v>0</v>
      </c>
      <c r="L8069" s="13" t="e">
        <f>(VLOOKUP(F8069,tarifas!$C$7:$D$10,2,FALSE)+tarifas!$D$21)*datos!H8069</f>
        <v>#N/A</v>
      </c>
      <c r="M8069">
        <v>0</v>
      </c>
      <c r="N8069" s="13" t="e">
        <f t="shared" si="1133"/>
        <v>#N/A</v>
      </c>
      <c r="O8069">
        <f t="shared" si="1134"/>
        <v>0</v>
      </c>
      <c r="P8069" s="12">
        <f t="shared" si="1135"/>
        <v>466.12182665980617</v>
      </c>
      <c r="Q8069">
        <f t="shared" si="1136"/>
        <v>0</v>
      </c>
      <c r="R8069">
        <f>$D$2*tarifas!$D$12/24</f>
        <v>1.4541666666666666</v>
      </c>
      <c r="S8069" t="e">
        <f>VLOOKUP(E8069&amp;" "&amp;F8069,tarifas!$A$13:$D$20,4,FALSE)*P8069</f>
        <v>#N/A</v>
      </c>
      <c r="T8069">
        <f>IF(F8069="COD1",tarifas!$D$11*(SUMIFS($P$11:$P$8770,$F$11:$F$8770,"=COD1",$B$11:$B$8770,"="&amp;B8069)/COUNTIFS($F$11:$F$8770,"=COD1",$B$11:$B$8770,"="&amp;B8069))/COUNTIFS($A$11:$A$8770,"="&amp;A8069,$F$11:$F$8770,"=COD1"),0)</f>
        <v>0</v>
      </c>
      <c r="U8069" t="e">
        <f>(VLOOKUP(F8069,tarifas!$C$7:$D$10,2,FALSE)+tarifas!$D$21)*datos!P8069</f>
        <v>#N/A</v>
      </c>
      <c r="V8069" t="e">
        <f t="shared" si="1137"/>
        <v>#N/A</v>
      </c>
      <c r="W8069">
        <f t="shared" si="1138"/>
        <v>0</v>
      </c>
    </row>
    <row r="8070" spans="1:23" x14ac:dyDescent="0.25">
      <c r="A8070">
        <f t="shared" si="1131"/>
        <v>331</v>
      </c>
      <c r="B8070">
        <f t="shared" si="1132"/>
        <v>12</v>
      </c>
      <c r="C8070" s="1">
        <f t="shared" si="1139"/>
        <v>41975.791666647121</v>
      </c>
      <c r="D8070" s="7">
        <v>0</v>
      </c>
      <c r="E8070" s="7"/>
      <c r="G8070">
        <v>58.93</v>
      </c>
      <c r="H8070" s="12">
        <v>344.77154265077456</v>
      </c>
      <c r="I8070" s="13">
        <f>$D$2*tarifas!$D$12/24</f>
        <v>1.4541666666666666</v>
      </c>
      <c r="J8070" s="13" t="e">
        <f>VLOOKUP(E8070&amp;" "&amp;F8070,tarifas!$A$13:$D$20,4,FALSE)*H8070</f>
        <v>#N/A</v>
      </c>
      <c r="K8070" s="13">
        <f>IF(F8070="COD1",tarifas!$D$11*(SUMIFS($H$11:$H$8770,$F$11:$F$8770,"=COD1",$B$11:$B$8770,"="&amp;B8070)/COUNTIFS($F$11:$F$8770,"=COD1",$B$11:$B$8770,"="&amp;B8070))/COUNTIFS($A$11:$A$8770,"="&amp;A8070,$F$11:$F$8770,"=COD1"),0)</f>
        <v>0</v>
      </c>
      <c r="L8070" s="13" t="e">
        <f>(VLOOKUP(F8070,tarifas!$C$7:$D$10,2,FALSE)+tarifas!$D$21)*datos!H8070</f>
        <v>#N/A</v>
      </c>
      <c r="M8070">
        <v>0</v>
      </c>
      <c r="N8070" s="13" t="e">
        <f t="shared" si="1133"/>
        <v>#N/A</v>
      </c>
      <c r="O8070">
        <f t="shared" si="1134"/>
        <v>0</v>
      </c>
      <c r="P8070" s="12">
        <f t="shared" si="1135"/>
        <v>344.77154265077456</v>
      </c>
      <c r="Q8070">
        <f t="shared" si="1136"/>
        <v>0</v>
      </c>
      <c r="R8070">
        <f>$D$2*tarifas!$D$12/24</f>
        <v>1.4541666666666666</v>
      </c>
      <c r="S8070" t="e">
        <f>VLOOKUP(E8070&amp;" "&amp;F8070,tarifas!$A$13:$D$20,4,FALSE)*P8070</f>
        <v>#N/A</v>
      </c>
      <c r="T8070">
        <f>IF(F8070="COD1",tarifas!$D$11*(SUMIFS($P$11:$P$8770,$F$11:$F$8770,"=COD1",$B$11:$B$8770,"="&amp;B8070)/COUNTIFS($F$11:$F$8770,"=COD1",$B$11:$B$8770,"="&amp;B8070))/COUNTIFS($A$11:$A$8770,"="&amp;A8070,$F$11:$F$8770,"=COD1"),0)</f>
        <v>0</v>
      </c>
      <c r="U8070" t="e">
        <f>(VLOOKUP(F8070,tarifas!$C$7:$D$10,2,FALSE)+tarifas!$D$21)*datos!P8070</f>
        <v>#N/A</v>
      </c>
      <c r="V8070" t="e">
        <f t="shared" si="1137"/>
        <v>#N/A</v>
      </c>
      <c r="W8070">
        <f t="shared" si="1138"/>
        <v>0</v>
      </c>
    </row>
    <row r="8071" spans="1:23" x14ac:dyDescent="0.25">
      <c r="A8071">
        <f t="shared" si="1131"/>
        <v>331</v>
      </c>
      <c r="B8071">
        <f t="shared" si="1132"/>
        <v>12</v>
      </c>
      <c r="C8071" s="1">
        <f t="shared" si="1139"/>
        <v>41975.833333313785</v>
      </c>
      <c r="D8071" s="7">
        <v>0</v>
      </c>
      <c r="E8071" s="7"/>
      <c r="G8071">
        <v>54.87</v>
      </c>
      <c r="H8071" s="12">
        <v>280.12640828896622</v>
      </c>
      <c r="I8071" s="13">
        <f>$D$2*tarifas!$D$12/24</f>
        <v>1.4541666666666666</v>
      </c>
      <c r="J8071" s="13" t="e">
        <f>VLOOKUP(E8071&amp;" "&amp;F8071,tarifas!$A$13:$D$20,4,FALSE)*H8071</f>
        <v>#N/A</v>
      </c>
      <c r="K8071" s="13">
        <f>IF(F8071="COD1",tarifas!$D$11*(SUMIFS($H$11:$H$8770,$F$11:$F$8770,"=COD1",$B$11:$B$8770,"="&amp;B8071)/COUNTIFS($F$11:$F$8770,"=COD1",$B$11:$B$8770,"="&amp;B8071))/COUNTIFS($A$11:$A$8770,"="&amp;A8071,$F$11:$F$8770,"=COD1"),0)</f>
        <v>0</v>
      </c>
      <c r="L8071" s="13" t="e">
        <f>(VLOOKUP(F8071,tarifas!$C$7:$D$10,2,FALSE)+tarifas!$D$21)*datos!H8071</f>
        <v>#N/A</v>
      </c>
      <c r="M8071">
        <v>0</v>
      </c>
      <c r="N8071" s="13" t="e">
        <f t="shared" si="1133"/>
        <v>#N/A</v>
      </c>
      <c r="O8071">
        <f t="shared" si="1134"/>
        <v>0</v>
      </c>
      <c r="P8071" s="12">
        <f t="shared" si="1135"/>
        <v>280.12640828896622</v>
      </c>
      <c r="Q8071">
        <f t="shared" si="1136"/>
        <v>0</v>
      </c>
      <c r="R8071">
        <f>$D$2*tarifas!$D$12/24</f>
        <v>1.4541666666666666</v>
      </c>
      <c r="S8071" t="e">
        <f>VLOOKUP(E8071&amp;" "&amp;F8071,tarifas!$A$13:$D$20,4,FALSE)*P8071</f>
        <v>#N/A</v>
      </c>
      <c r="T8071">
        <f>IF(F8071="COD1",tarifas!$D$11*(SUMIFS($P$11:$P$8770,$F$11:$F$8770,"=COD1",$B$11:$B$8770,"="&amp;B8071)/COUNTIFS($F$11:$F$8770,"=COD1",$B$11:$B$8770,"="&amp;B8071))/COUNTIFS($A$11:$A$8770,"="&amp;A8071,$F$11:$F$8770,"=COD1"),0)</f>
        <v>0</v>
      </c>
      <c r="U8071" t="e">
        <f>(VLOOKUP(F8071,tarifas!$C$7:$D$10,2,FALSE)+tarifas!$D$21)*datos!P8071</f>
        <v>#N/A</v>
      </c>
      <c r="V8071" t="e">
        <f t="shared" si="1137"/>
        <v>#N/A</v>
      </c>
      <c r="W8071">
        <f t="shared" si="1138"/>
        <v>0</v>
      </c>
    </row>
    <row r="8072" spans="1:23" x14ac:dyDescent="0.25">
      <c r="A8072">
        <f t="shared" si="1131"/>
        <v>331</v>
      </c>
      <c r="B8072">
        <f t="shared" si="1132"/>
        <v>12</v>
      </c>
      <c r="C8072" s="1">
        <f t="shared" si="1139"/>
        <v>41975.87499998045</v>
      </c>
      <c r="D8072" s="7">
        <v>0</v>
      </c>
      <c r="E8072" s="7"/>
      <c r="G8072">
        <v>51.53</v>
      </c>
      <c r="H8072" s="12">
        <v>259.72633852756451</v>
      </c>
      <c r="I8072" s="13">
        <f>$D$2*tarifas!$D$12/24</f>
        <v>1.4541666666666666</v>
      </c>
      <c r="J8072" s="13" t="e">
        <f>VLOOKUP(E8072&amp;" "&amp;F8072,tarifas!$A$13:$D$20,4,FALSE)*H8072</f>
        <v>#N/A</v>
      </c>
      <c r="K8072" s="13">
        <f>IF(F8072="COD1",tarifas!$D$11*(SUMIFS($H$11:$H$8770,$F$11:$F$8770,"=COD1",$B$11:$B$8770,"="&amp;B8072)/COUNTIFS($F$11:$F$8770,"=COD1",$B$11:$B$8770,"="&amp;B8072))/COUNTIFS($A$11:$A$8770,"="&amp;A8072,$F$11:$F$8770,"=COD1"),0)</f>
        <v>0</v>
      </c>
      <c r="L8072" s="13" t="e">
        <f>(VLOOKUP(F8072,tarifas!$C$7:$D$10,2,FALSE)+tarifas!$D$21)*datos!H8072</f>
        <v>#N/A</v>
      </c>
      <c r="M8072">
        <v>0</v>
      </c>
      <c r="N8072" s="13" t="e">
        <f t="shared" si="1133"/>
        <v>#N/A</v>
      </c>
      <c r="O8072">
        <f t="shared" si="1134"/>
        <v>0</v>
      </c>
      <c r="P8072" s="12">
        <f t="shared" si="1135"/>
        <v>259.72633852756451</v>
      </c>
      <c r="Q8072">
        <f t="shared" si="1136"/>
        <v>0</v>
      </c>
      <c r="R8072">
        <f>$D$2*tarifas!$D$12/24</f>
        <v>1.4541666666666666</v>
      </c>
      <c r="S8072" t="e">
        <f>VLOOKUP(E8072&amp;" "&amp;F8072,tarifas!$A$13:$D$20,4,FALSE)*P8072</f>
        <v>#N/A</v>
      </c>
      <c r="T8072">
        <f>IF(F8072="COD1",tarifas!$D$11*(SUMIFS($P$11:$P$8770,$F$11:$F$8770,"=COD1",$B$11:$B$8770,"="&amp;B8072)/COUNTIFS($F$11:$F$8770,"=COD1",$B$11:$B$8770,"="&amp;B8072))/COUNTIFS($A$11:$A$8770,"="&amp;A8072,$F$11:$F$8770,"=COD1"),0)</f>
        <v>0</v>
      </c>
      <c r="U8072" t="e">
        <f>(VLOOKUP(F8072,tarifas!$C$7:$D$10,2,FALSE)+tarifas!$D$21)*datos!P8072</f>
        <v>#N/A</v>
      </c>
      <c r="V8072" t="e">
        <f t="shared" si="1137"/>
        <v>#N/A</v>
      </c>
      <c r="W8072">
        <f t="shared" si="1138"/>
        <v>0</v>
      </c>
    </row>
    <row r="8073" spans="1:23" x14ac:dyDescent="0.25">
      <c r="A8073">
        <f t="shared" si="1131"/>
        <v>331</v>
      </c>
      <c r="B8073">
        <f t="shared" si="1132"/>
        <v>12</v>
      </c>
      <c r="C8073" s="1">
        <f t="shared" si="1139"/>
        <v>41975.916666647114</v>
      </c>
      <c r="D8073" s="7">
        <v>0</v>
      </c>
      <c r="E8073" s="7"/>
      <c r="G8073">
        <v>53.87</v>
      </c>
      <c r="H8073" s="12">
        <v>267.29853202634848</v>
      </c>
      <c r="I8073" s="13">
        <f>$D$2*tarifas!$D$12/24</f>
        <v>1.4541666666666666</v>
      </c>
      <c r="J8073" s="13" t="e">
        <f>VLOOKUP(E8073&amp;" "&amp;F8073,tarifas!$A$13:$D$20,4,FALSE)*H8073</f>
        <v>#N/A</v>
      </c>
      <c r="K8073" s="13">
        <f>IF(F8073="COD1",tarifas!$D$11*(SUMIFS($H$11:$H$8770,$F$11:$F$8770,"=COD1",$B$11:$B$8770,"="&amp;B8073)/COUNTIFS($F$11:$F$8770,"=COD1",$B$11:$B$8770,"="&amp;B8073))/COUNTIFS($A$11:$A$8770,"="&amp;A8073,$F$11:$F$8770,"=COD1"),0)</f>
        <v>0</v>
      </c>
      <c r="L8073" s="13" t="e">
        <f>(VLOOKUP(F8073,tarifas!$C$7:$D$10,2,FALSE)+tarifas!$D$21)*datos!H8073</f>
        <v>#N/A</v>
      </c>
      <c r="M8073">
        <v>0</v>
      </c>
      <c r="N8073" s="13" t="e">
        <f t="shared" si="1133"/>
        <v>#N/A</v>
      </c>
      <c r="O8073">
        <f t="shared" si="1134"/>
        <v>0</v>
      </c>
      <c r="P8073" s="12">
        <f t="shared" si="1135"/>
        <v>267.29853202634848</v>
      </c>
      <c r="Q8073">
        <f t="shared" si="1136"/>
        <v>0</v>
      </c>
      <c r="R8073">
        <f>$D$2*tarifas!$D$12/24</f>
        <v>1.4541666666666666</v>
      </c>
      <c r="S8073" t="e">
        <f>VLOOKUP(E8073&amp;" "&amp;F8073,tarifas!$A$13:$D$20,4,FALSE)*P8073</f>
        <v>#N/A</v>
      </c>
      <c r="T8073">
        <f>IF(F8073="COD1",tarifas!$D$11*(SUMIFS($P$11:$P$8770,$F$11:$F$8770,"=COD1",$B$11:$B$8770,"="&amp;B8073)/COUNTIFS($F$11:$F$8770,"=COD1",$B$11:$B$8770,"="&amp;B8073))/COUNTIFS($A$11:$A$8770,"="&amp;A8073,$F$11:$F$8770,"=COD1"),0)</f>
        <v>0</v>
      </c>
      <c r="U8073" t="e">
        <f>(VLOOKUP(F8073,tarifas!$C$7:$D$10,2,FALSE)+tarifas!$D$21)*datos!P8073</f>
        <v>#N/A</v>
      </c>
      <c r="V8073" t="e">
        <f t="shared" si="1137"/>
        <v>#N/A</v>
      </c>
      <c r="W8073">
        <f t="shared" si="1138"/>
        <v>0</v>
      </c>
    </row>
    <row r="8074" spans="1:23" x14ac:dyDescent="0.25">
      <c r="A8074">
        <f t="shared" si="1131"/>
        <v>331</v>
      </c>
      <c r="B8074">
        <f t="shared" si="1132"/>
        <v>12</v>
      </c>
      <c r="C8074" s="1">
        <f t="shared" si="1139"/>
        <v>41975.958333313778</v>
      </c>
      <c r="D8074" s="7">
        <v>0</v>
      </c>
      <c r="E8074" s="7"/>
      <c r="G8074">
        <v>45.87</v>
      </c>
      <c r="H8074" s="12">
        <v>264.33848764958572</v>
      </c>
      <c r="I8074" s="13">
        <f>$D$2*tarifas!$D$12/24</f>
        <v>1.4541666666666666</v>
      </c>
      <c r="J8074" s="13" t="e">
        <f>VLOOKUP(E8074&amp;" "&amp;F8074,tarifas!$A$13:$D$20,4,FALSE)*H8074</f>
        <v>#N/A</v>
      </c>
      <c r="K8074" s="13">
        <f>IF(F8074="COD1",tarifas!$D$11*(SUMIFS($H$11:$H$8770,$F$11:$F$8770,"=COD1",$B$11:$B$8770,"="&amp;B8074)/COUNTIFS($F$11:$F$8770,"=COD1",$B$11:$B$8770,"="&amp;B8074))/COUNTIFS($A$11:$A$8770,"="&amp;A8074,$F$11:$F$8770,"=COD1"),0)</f>
        <v>0</v>
      </c>
      <c r="L8074" s="13" t="e">
        <f>(VLOOKUP(F8074,tarifas!$C$7:$D$10,2,FALSE)+tarifas!$D$21)*datos!H8074</f>
        <v>#N/A</v>
      </c>
      <c r="M8074">
        <v>0</v>
      </c>
      <c r="N8074" s="13" t="e">
        <f t="shared" si="1133"/>
        <v>#N/A</v>
      </c>
      <c r="O8074">
        <f t="shared" si="1134"/>
        <v>0</v>
      </c>
      <c r="P8074" s="12">
        <f t="shared" si="1135"/>
        <v>264.33848764958572</v>
      </c>
      <c r="Q8074">
        <f t="shared" si="1136"/>
        <v>0</v>
      </c>
      <c r="R8074">
        <f>$D$2*tarifas!$D$12/24</f>
        <v>1.4541666666666666</v>
      </c>
      <c r="S8074" t="e">
        <f>VLOOKUP(E8074&amp;" "&amp;F8074,tarifas!$A$13:$D$20,4,FALSE)*P8074</f>
        <v>#N/A</v>
      </c>
      <c r="T8074">
        <f>IF(F8074="COD1",tarifas!$D$11*(SUMIFS($P$11:$P$8770,$F$11:$F$8770,"=COD1",$B$11:$B$8770,"="&amp;B8074)/COUNTIFS($F$11:$F$8770,"=COD1",$B$11:$B$8770,"="&amp;B8074))/COUNTIFS($A$11:$A$8770,"="&amp;A8074,$F$11:$F$8770,"=COD1"),0)</f>
        <v>0</v>
      </c>
      <c r="U8074" t="e">
        <f>(VLOOKUP(F8074,tarifas!$C$7:$D$10,2,FALSE)+tarifas!$D$21)*datos!P8074</f>
        <v>#N/A</v>
      </c>
      <c r="V8074" t="e">
        <f t="shared" si="1137"/>
        <v>#N/A</v>
      </c>
      <c r="W8074">
        <f t="shared" si="1138"/>
        <v>0</v>
      </c>
    </row>
    <row r="8075" spans="1:23" x14ac:dyDescent="0.25">
      <c r="A8075">
        <f t="shared" si="1131"/>
        <v>332</v>
      </c>
      <c r="B8075">
        <f t="shared" si="1132"/>
        <v>12</v>
      </c>
      <c r="C8075" s="1">
        <f t="shared" si="1139"/>
        <v>41975.999999980442</v>
      </c>
      <c r="D8075" s="7">
        <v>0</v>
      </c>
      <c r="E8075" s="7"/>
      <c r="G8075">
        <v>43.5</v>
      </c>
      <c r="H8075" s="12">
        <v>254.48317180898275</v>
      </c>
      <c r="I8075" s="13">
        <f>$D$2*tarifas!$D$12/24</f>
        <v>1.4541666666666666</v>
      </c>
      <c r="J8075" s="13" t="e">
        <f>VLOOKUP(E8075&amp;" "&amp;F8075,tarifas!$A$13:$D$20,4,FALSE)*H8075</f>
        <v>#N/A</v>
      </c>
      <c r="K8075" s="13">
        <f>IF(F8075="COD1",tarifas!$D$11*(SUMIFS($H$11:$H$8770,$F$11:$F$8770,"=COD1",$B$11:$B$8770,"="&amp;B8075)/COUNTIFS($F$11:$F$8770,"=COD1",$B$11:$B$8770,"="&amp;B8075))/COUNTIFS($A$11:$A$8770,"="&amp;A8075,$F$11:$F$8770,"=COD1"),0)</f>
        <v>0</v>
      </c>
      <c r="L8075" s="13" t="e">
        <f>(VLOOKUP(F8075,tarifas!$C$7:$D$10,2,FALSE)+tarifas!$D$21)*datos!H8075</f>
        <v>#N/A</v>
      </c>
      <c r="M8075">
        <v>0</v>
      </c>
      <c r="N8075" s="13" t="e">
        <f t="shared" si="1133"/>
        <v>#N/A</v>
      </c>
      <c r="O8075">
        <f t="shared" si="1134"/>
        <v>0</v>
      </c>
      <c r="P8075" s="12">
        <f t="shared" si="1135"/>
        <v>254.48317180898275</v>
      </c>
      <c r="Q8075">
        <f t="shared" si="1136"/>
        <v>0</v>
      </c>
      <c r="R8075">
        <f>$D$2*tarifas!$D$12/24</f>
        <v>1.4541666666666666</v>
      </c>
      <c r="S8075" t="e">
        <f>VLOOKUP(E8075&amp;" "&amp;F8075,tarifas!$A$13:$D$20,4,FALSE)*P8075</f>
        <v>#N/A</v>
      </c>
      <c r="T8075">
        <f>IF(F8075="COD1",tarifas!$D$11*(SUMIFS($P$11:$P$8770,$F$11:$F$8770,"=COD1",$B$11:$B$8770,"="&amp;B8075)/COUNTIFS($F$11:$F$8770,"=COD1",$B$11:$B$8770,"="&amp;B8075))/COUNTIFS($A$11:$A$8770,"="&amp;A8075,$F$11:$F$8770,"=COD1"),0)</f>
        <v>0</v>
      </c>
      <c r="U8075" t="e">
        <f>(VLOOKUP(F8075,tarifas!$C$7:$D$10,2,FALSE)+tarifas!$D$21)*datos!P8075</f>
        <v>#N/A</v>
      </c>
      <c r="V8075" t="e">
        <f t="shared" si="1137"/>
        <v>#N/A</v>
      </c>
      <c r="W8075">
        <f t="shared" si="1138"/>
        <v>0</v>
      </c>
    </row>
    <row r="8076" spans="1:23" x14ac:dyDescent="0.25">
      <c r="A8076">
        <f t="shared" ref="A8076:A8139" si="1140">DAYS360($C$11,C8076)</f>
        <v>332</v>
      </c>
      <c r="B8076">
        <f t="shared" ref="B8076:B8139" si="1141">MONTH(C8076)</f>
        <v>12</v>
      </c>
      <c r="C8076" s="1">
        <f t="shared" si="1139"/>
        <v>41976.041666647106</v>
      </c>
      <c r="D8076" s="7">
        <v>0</v>
      </c>
      <c r="E8076" s="7"/>
      <c r="G8076">
        <v>38.47</v>
      </c>
      <c r="H8076" s="12">
        <v>251.50489329164165</v>
      </c>
      <c r="I8076" s="13">
        <f>$D$2*tarifas!$D$12/24</f>
        <v>1.4541666666666666</v>
      </c>
      <c r="J8076" s="13" t="e">
        <f>VLOOKUP(E8076&amp;" "&amp;F8076,tarifas!$A$13:$D$20,4,FALSE)*H8076</f>
        <v>#N/A</v>
      </c>
      <c r="K8076" s="13">
        <f>IF(F8076="COD1",tarifas!$D$11*(SUMIFS($H$11:$H$8770,$F$11:$F$8770,"=COD1",$B$11:$B$8770,"="&amp;B8076)/COUNTIFS($F$11:$F$8770,"=COD1",$B$11:$B$8770,"="&amp;B8076))/COUNTIFS($A$11:$A$8770,"="&amp;A8076,$F$11:$F$8770,"=COD1"),0)</f>
        <v>0</v>
      </c>
      <c r="L8076" s="13" t="e">
        <f>(VLOOKUP(F8076,tarifas!$C$7:$D$10,2,FALSE)+tarifas!$D$21)*datos!H8076</f>
        <v>#N/A</v>
      </c>
      <c r="M8076">
        <v>0</v>
      </c>
      <c r="N8076" s="13" t="e">
        <f t="shared" ref="N8076:N8139" si="1142">(I8076+J8076+K8076+L8076)*1.23</f>
        <v>#N/A</v>
      </c>
      <c r="O8076">
        <f t="shared" ref="O8076:O8139" si="1143">IF(M8076&lt;H8076,M8076,H8076)</f>
        <v>0</v>
      </c>
      <c r="P8076" s="12">
        <f t="shared" ref="P8076:P8139" si="1144">H8076-O8076</f>
        <v>251.50489329164165</v>
      </c>
      <c r="Q8076">
        <f t="shared" ref="Q8076:Q8139" si="1145">IF(M8076&lt;H8076,0,M8076-H8076)</f>
        <v>0</v>
      </c>
      <c r="R8076">
        <f>$D$2*tarifas!$D$12/24</f>
        <v>1.4541666666666666</v>
      </c>
      <c r="S8076" t="e">
        <f>VLOOKUP(E8076&amp;" "&amp;F8076,tarifas!$A$13:$D$20,4,FALSE)*P8076</f>
        <v>#N/A</v>
      </c>
      <c r="T8076">
        <f>IF(F8076="COD1",tarifas!$D$11*(SUMIFS($P$11:$P$8770,$F$11:$F$8770,"=COD1",$B$11:$B$8770,"="&amp;B8076)/COUNTIFS($F$11:$F$8770,"=COD1",$B$11:$B$8770,"="&amp;B8076))/COUNTIFS($A$11:$A$8770,"="&amp;A8076,$F$11:$F$8770,"=COD1"),0)</f>
        <v>0</v>
      </c>
      <c r="U8076" t="e">
        <f>(VLOOKUP(F8076,tarifas!$C$7:$D$10,2,FALSE)+tarifas!$D$21)*datos!P8076</f>
        <v>#N/A</v>
      </c>
      <c r="V8076" t="e">
        <f t="shared" ref="V8076:V8139" si="1146">(R8076+S8076+T8076+U8076)*1.23</f>
        <v>#N/A</v>
      </c>
      <c r="W8076">
        <f t="shared" ref="W8076:W8139" si="1147">0.9*G8076/1000*Q8076</f>
        <v>0</v>
      </c>
    </row>
    <row r="8077" spans="1:23" x14ac:dyDescent="0.25">
      <c r="A8077">
        <f t="shared" si="1140"/>
        <v>332</v>
      </c>
      <c r="B8077">
        <f t="shared" si="1141"/>
        <v>12</v>
      </c>
      <c r="C8077" s="1">
        <f t="shared" ref="C8077:C8140" si="1148">+C8076+1/24</f>
        <v>41976.083333313771</v>
      </c>
      <c r="D8077" s="7">
        <v>0</v>
      </c>
      <c r="E8077" s="7"/>
      <c r="G8077">
        <v>35</v>
      </c>
      <c r="H8077" s="12">
        <v>245.98111219287586</v>
      </c>
      <c r="I8077" s="13">
        <f>$D$2*tarifas!$D$12/24</f>
        <v>1.4541666666666666</v>
      </c>
      <c r="J8077" s="13" t="e">
        <f>VLOOKUP(E8077&amp;" "&amp;F8077,tarifas!$A$13:$D$20,4,FALSE)*H8077</f>
        <v>#N/A</v>
      </c>
      <c r="K8077" s="13">
        <f>IF(F8077="COD1",tarifas!$D$11*(SUMIFS($H$11:$H$8770,$F$11:$F$8770,"=COD1",$B$11:$B$8770,"="&amp;B8077)/COUNTIFS($F$11:$F$8770,"=COD1",$B$11:$B$8770,"="&amp;B8077))/COUNTIFS($A$11:$A$8770,"="&amp;A8077,$F$11:$F$8770,"=COD1"),0)</f>
        <v>0</v>
      </c>
      <c r="L8077" s="13" t="e">
        <f>(VLOOKUP(F8077,tarifas!$C$7:$D$10,2,FALSE)+tarifas!$D$21)*datos!H8077</f>
        <v>#N/A</v>
      </c>
      <c r="M8077">
        <v>0</v>
      </c>
      <c r="N8077" s="13" t="e">
        <f t="shared" si="1142"/>
        <v>#N/A</v>
      </c>
      <c r="O8077">
        <f t="shared" si="1143"/>
        <v>0</v>
      </c>
      <c r="P8077" s="12">
        <f t="shared" si="1144"/>
        <v>245.98111219287586</v>
      </c>
      <c r="Q8077">
        <f t="shared" si="1145"/>
        <v>0</v>
      </c>
      <c r="R8077">
        <f>$D$2*tarifas!$D$12/24</f>
        <v>1.4541666666666666</v>
      </c>
      <c r="S8077" t="e">
        <f>VLOOKUP(E8077&amp;" "&amp;F8077,tarifas!$A$13:$D$20,4,FALSE)*P8077</f>
        <v>#N/A</v>
      </c>
      <c r="T8077">
        <f>IF(F8077="COD1",tarifas!$D$11*(SUMIFS($P$11:$P$8770,$F$11:$F$8770,"=COD1",$B$11:$B$8770,"="&amp;B8077)/COUNTIFS($F$11:$F$8770,"=COD1",$B$11:$B$8770,"="&amp;B8077))/COUNTIFS($A$11:$A$8770,"="&amp;A8077,$F$11:$F$8770,"=COD1"),0)</f>
        <v>0</v>
      </c>
      <c r="U8077" t="e">
        <f>(VLOOKUP(F8077,tarifas!$C$7:$D$10,2,FALSE)+tarifas!$D$21)*datos!P8077</f>
        <v>#N/A</v>
      </c>
      <c r="V8077" t="e">
        <f t="shared" si="1146"/>
        <v>#N/A</v>
      </c>
      <c r="W8077">
        <f t="shared" si="1147"/>
        <v>0</v>
      </c>
    </row>
    <row r="8078" spans="1:23" x14ac:dyDescent="0.25">
      <c r="A8078">
        <f t="shared" si="1140"/>
        <v>332</v>
      </c>
      <c r="B8078">
        <f t="shared" si="1141"/>
        <v>12</v>
      </c>
      <c r="C8078" s="1">
        <f t="shared" si="1148"/>
        <v>41976.124999980435</v>
      </c>
      <c r="D8078" s="7">
        <v>0</v>
      </c>
      <c r="E8078" s="7"/>
      <c r="G8078">
        <v>30.57</v>
      </c>
      <c r="H8078" s="12">
        <v>230.48836859422497</v>
      </c>
      <c r="I8078" s="13">
        <f>$D$2*tarifas!$D$12/24</f>
        <v>1.4541666666666666</v>
      </c>
      <c r="J8078" s="13" t="e">
        <f>VLOOKUP(E8078&amp;" "&amp;F8078,tarifas!$A$13:$D$20,4,FALSE)*H8078</f>
        <v>#N/A</v>
      </c>
      <c r="K8078" s="13">
        <f>IF(F8078="COD1",tarifas!$D$11*(SUMIFS($H$11:$H$8770,$F$11:$F$8770,"=COD1",$B$11:$B$8770,"="&amp;B8078)/COUNTIFS($F$11:$F$8770,"=COD1",$B$11:$B$8770,"="&amp;B8078))/COUNTIFS($A$11:$A$8770,"="&amp;A8078,$F$11:$F$8770,"=COD1"),0)</f>
        <v>0</v>
      </c>
      <c r="L8078" s="13" t="e">
        <f>(VLOOKUP(F8078,tarifas!$C$7:$D$10,2,FALSE)+tarifas!$D$21)*datos!H8078</f>
        <v>#N/A</v>
      </c>
      <c r="M8078">
        <v>0</v>
      </c>
      <c r="N8078" s="13" t="e">
        <f t="shared" si="1142"/>
        <v>#N/A</v>
      </c>
      <c r="O8078">
        <f t="shared" si="1143"/>
        <v>0</v>
      </c>
      <c r="P8078" s="12">
        <f t="shared" si="1144"/>
        <v>230.48836859422497</v>
      </c>
      <c r="Q8078">
        <f t="shared" si="1145"/>
        <v>0</v>
      </c>
      <c r="R8078">
        <f>$D$2*tarifas!$D$12/24</f>
        <v>1.4541666666666666</v>
      </c>
      <c r="S8078" t="e">
        <f>VLOOKUP(E8078&amp;" "&amp;F8078,tarifas!$A$13:$D$20,4,FALSE)*P8078</f>
        <v>#N/A</v>
      </c>
      <c r="T8078">
        <f>IF(F8078="COD1",tarifas!$D$11*(SUMIFS($P$11:$P$8770,$F$11:$F$8770,"=COD1",$B$11:$B$8770,"="&amp;B8078)/COUNTIFS($F$11:$F$8770,"=COD1",$B$11:$B$8770,"="&amp;B8078))/COUNTIFS($A$11:$A$8770,"="&amp;A8078,$F$11:$F$8770,"=COD1"),0)</f>
        <v>0</v>
      </c>
      <c r="U8078" t="e">
        <f>(VLOOKUP(F8078,tarifas!$C$7:$D$10,2,FALSE)+tarifas!$D$21)*datos!P8078</f>
        <v>#N/A</v>
      </c>
      <c r="V8078" t="e">
        <f t="shared" si="1146"/>
        <v>#N/A</v>
      </c>
      <c r="W8078">
        <f t="shared" si="1147"/>
        <v>0</v>
      </c>
    </row>
    <row r="8079" spans="1:23" x14ac:dyDescent="0.25">
      <c r="A8079">
        <f t="shared" si="1140"/>
        <v>332</v>
      </c>
      <c r="B8079">
        <f t="shared" si="1141"/>
        <v>12</v>
      </c>
      <c r="C8079" s="1">
        <f t="shared" si="1148"/>
        <v>41976.166666647099</v>
      </c>
      <c r="D8079" s="7">
        <v>0</v>
      </c>
      <c r="E8079" s="7"/>
      <c r="G8079">
        <v>30.57</v>
      </c>
      <c r="H8079" s="12">
        <v>223.14569987462008</v>
      </c>
      <c r="I8079" s="13">
        <f>$D$2*tarifas!$D$12/24</f>
        <v>1.4541666666666666</v>
      </c>
      <c r="J8079" s="13" t="e">
        <f>VLOOKUP(E8079&amp;" "&amp;F8079,tarifas!$A$13:$D$20,4,FALSE)*H8079</f>
        <v>#N/A</v>
      </c>
      <c r="K8079" s="13">
        <f>IF(F8079="COD1",tarifas!$D$11*(SUMIFS($H$11:$H$8770,$F$11:$F$8770,"=COD1",$B$11:$B$8770,"="&amp;B8079)/COUNTIFS($F$11:$F$8770,"=COD1",$B$11:$B$8770,"="&amp;B8079))/COUNTIFS($A$11:$A$8770,"="&amp;A8079,$F$11:$F$8770,"=COD1"),0)</f>
        <v>0</v>
      </c>
      <c r="L8079" s="13" t="e">
        <f>(VLOOKUP(F8079,tarifas!$C$7:$D$10,2,FALSE)+tarifas!$D$21)*datos!H8079</f>
        <v>#N/A</v>
      </c>
      <c r="M8079">
        <v>0</v>
      </c>
      <c r="N8079" s="13" t="e">
        <f t="shared" si="1142"/>
        <v>#N/A</v>
      </c>
      <c r="O8079">
        <f t="shared" si="1143"/>
        <v>0</v>
      </c>
      <c r="P8079" s="12">
        <f t="shared" si="1144"/>
        <v>223.14569987462008</v>
      </c>
      <c r="Q8079">
        <f t="shared" si="1145"/>
        <v>0</v>
      </c>
      <c r="R8079">
        <f>$D$2*tarifas!$D$12/24</f>
        <v>1.4541666666666666</v>
      </c>
      <c r="S8079" t="e">
        <f>VLOOKUP(E8079&amp;" "&amp;F8079,tarifas!$A$13:$D$20,4,FALSE)*P8079</f>
        <v>#N/A</v>
      </c>
      <c r="T8079">
        <f>IF(F8079="COD1",tarifas!$D$11*(SUMIFS($P$11:$P$8770,$F$11:$F$8770,"=COD1",$B$11:$B$8770,"="&amp;B8079)/COUNTIFS($F$11:$F$8770,"=COD1",$B$11:$B$8770,"="&amp;B8079))/COUNTIFS($A$11:$A$8770,"="&amp;A8079,$F$11:$F$8770,"=COD1"),0)</f>
        <v>0</v>
      </c>
      <c r="U8079" t="e">
        <f>(VLOOKUP(F8079,tarifas!$C$7:$D$10,2,FALSE)+tarifas!$D$21)*datos!P8079</f>
        <v>#N/A</v>
      </c>
      <c r="V8079" t="e">
        <f t="shared" si="1146"/>
        <v>#N/A</v>
      </c>
      <c r="W8079">
        <f t="shared" si="1147"/>
        <v>0</v>
      </c>
    </row>
    <row r="8080" spans="1:23" x14ac:dyDescent="0.25">
      <c r="A8080">
        <f t="shared" si="1140"/>
        <v>332</v>
      </c>
      <c r="B8080">
        <f t="shared" si="1141"/>
        <v>12</v>
      </c>
      <c r="C8080" s="1">
        <f t="shared" si="1148"/>
        <v>41976.208333313763</v>
      </c>
      <c r="D8080" s="7">
        <v>0</v>
      </c>
      <c r="E8080" s="7"/>
      <c r="G8080">
        <v>35.85</v>
      </c>
      <c r="H8080" s="12">
        <v>222.7808584131013</v>
      </c>
      <c r="I8080" s="13">
        <f>$D$2*tarifas!$D$12/24</f>
        <v>1.4541666666666666</v>
      </c>
      <c r="J8080" s="13" t="e">
        <f>VLOOKUP(E8080&amp;" "&amp;F8080,tarifas!$A$13:$D$20,4,FALSE)*H8080</f>
        <v>#N/A</v>
      </c>
      <c r="K8080" s="13">
        <f>IF(F8080="COD1",tarifas!$D$11*(SUMIFS($H$11:$H$8770,$F$11:$F$8770,"=COD1",$B$11:$B$8770,"="&amp;B8080)/COUNTIFS($F$11:$F$8770,"=COD1",$B$11:$B$8770,"="&amp;B8080))/COUNTIFS($A$11:$A$8770,"="&amp;A8080,$F$11:$F$8770,"=COD1"),0)</f>
        <v>0</v>
      </c>
      <c r="L8080" s="13" t="e">
        <f>(VLOOKUP(F8080,tarifas!$C$7:$D$10,2,FALSE)+tarifas!$D$21)*datos!H8080</f>
        <v>#N/A</v>
      </c>
      <c r="M8080">
        <v>0</v>
      </c>
      <c r="N8080" s="13" t="e">
        <f t="shared" si="1142"/>
        <v>#N/A</v>
      </c>
      <c r="O8080">
        <f t="shared" si="1143"/>
        <v>0</v>
      </c>
      <c r="P8080" s="12">
        <f t="shared" si="1144"/>
        <v>222.7808584131013</v>
      </c>
      <c r="Q8080">
        <f t="shared" si="1145"/>
        <v>0</v>
      </c>
      <c r="R8080">
        <f>$D$2*tarifas!$D$12/24</f>
        <v>1.4541666666666666</v>
      </c>
      <c r="S8080" t="e">
        <f>VLOOKUP(E8080&amp;" "&amp;F8080,tarifas!$A$13:$D$20,4,FALSE)*P8080</f>
        <v>#N/A</v>
      </c>
      <c r="T8080">
        <f>IF(F8080="COD1",tarifas!$D$11*(SUMIFS($P$11:$P$8770,$F$11:$F$8770,"=COD1",$B$11:$B$8770,"="&amp;B8080)/COUNTIFS($F$11:$F$8770,"=COD1",$B$11:$B$8770,"="&amp;B8080))/COUNTIFS($A$11:$A$8770,"="&amp;A8080,$F$11:$F$8770,"=COD1"),0)</f>
        <v>0</v>
      </c>
      <c r="U8080" t="e">
        <f>(VLOOKUP(F8080,tarifas!$C$7:$D$10,2,FALSE)+tarifas!$D$21)*datos!P8080</f>
        <v>#N/A</v>
      </c>
      <c r="V8080" t="e">
        <f t="shared" si="1146"/>
        <v>#N/A</v>
      </c>
      <c r="W8080">
        <f t="shared" si="1147"/>
        <v>0</v>
      </c>
    </row>
    <row r="8081" spans="1:23" x14ac:dyDescent="0.25">
      <c r="A8081">
        <f t="shared" si="1140"/>
        <v>332</v>
      </c>
      <c r="B8081">
        <f t="shared" si="1141"/>
        <v>12</v>
      </c>
      <c r="C8081" s="1">
        <f t="shared" si="1148"/>
        <v>41976.249999980428</v>
      </c>
      <c r="D8081" s="7">
        <v>0</v>
      </c>
      <c r="E8081" s="7"/>
      <c r="G8081">
        <v>42.26</v>
      </c>
      <c r="H8081" s="12">
        <v>222.45323881532391</v>
      </c>
      <c r="I8081" s="13">
        <f>$D$2*tarifas!$D$12/24</f>
        <v>1.4541666666666666</v>
      </c>
      <c r="J8081" s="13" t="e">
        <f>VLOOKUP(E8081&amp;" "&amp;F8081,tarifas!$A$13:$D$20,4,FALSE)*H8081</f>
        <v>#N/A</v>
      </c>
      <c r="K8081" s="13">
        <f>IF(F8081="COD1",tarifas!$D$11*(SUMIFS($H$11:$H$8770,$F$11:$F$8770,"=COD1",$B$11:$B$8770,"="&amp;B8081)/COUNTIFS($F$11:$F$8770,"=COD1",$B$11:$B$8770,"="&amp;B8081))/COUNTIFS($A$11:$A$8770,"="&amp;A8081,$F$11:$F$8770,"=COD1"),0)</f>
        <v>0</v>
      </c>
      <c r="L8081" s="13" t="e">
        <f>(VLOOKUP(F8081,tarifas!$C$7:$D$10,2,FALSE)+tarifas!$D$21)*datos!H8081</f>
        <v>#N/A</v>
      </c>
      <c r="M8081">
        <v>0</v>
      </c>
      <c r="N8081" s="13" t="e">
        <f t="shared" si="1142"/>
        <v>#N/A</v>
      </c>
      <c r="O8081">
        <f t="shared" si="1143"/>
        <v>0</v>
      </c>
      <c r="P8081" s="12">
        <f t="shared" si="1144"/>
        <v>222.45323881532391</v>
      </c>
      <c r="Q8081">
        <f t="shared" si="1145"/>
        <v>0</v>
      </c>
      <c r="R8081">
        <f>$D$2*tarifas!$D$12/24</f>
        <v>1.4541666666666666</v>
      </c>
      <c r="S8081" t="e">
        <f>VLOOKUP(E8081&amp;" "&amp;F8081,tarifas!$A$13:$D$20,4,FALSE)*P8081</f>
        <v>#N/A</v>
      </c>
      <c r="T8081">
        <f>IF(F8081="COD1",tarifas!$D$11*(SUMIFS($P$11:$P$8770,$F$11:$F$8770,"=COD1",$B$11:$B$8770,"="&amp;B8081)/COUNTIFS($F$11:$F$8770,"=COD1",$B$11:$B$8770,"="&amp;B8081))/COUNTIFS($A$11:$A$8770,"="&amp;A8081,$F$11:$F$8770,"=COD1"),0)</f>
        <v>0</v>
      </c>
      <c r="U8081" t="e">
        <f>(VLOOKUP(F8081,tarifas!$C$7:$D$10,2,FALSE)+tarifas!$D$21)*datos!P8081</f>
        <v>#N/A</v>
      </c>
      <c r="V8081" t="e">
        <f t="shared" si="1146"/>
        <v>#N/A</v>
      </c>
      <c r="W8081">
        <f t="shared" si="1147"/>
        <v>0</v>
      </c>
    </row>
    <row r="8082" spans="1:23" x14ac:dyDescent="0.25">
      <c r="A8082">
        <f t="shared" si="1140"/>
        <v>332</v>
      </c>
      <c r="B8082">
        <f t="shared" si="1141"/>
        <v>12</v>
      </c>
      <c r="C8082" s="1">
        <f t="shared" si="1148"/>
        <v>41976.291666647092</v>
      </c>
      <c r="D8082" s="7">
        <v>0</v>
      </c>
      <c r="E8082" s="7"/>
      <c r="G8082">
        <v>58.93</v>
      </c>
      <c r="H8082" s="12">
        <v>245.62381255386191</v>
      </c>
      <c r="I8082" s="13">
        <f>$D$2*tarifas!$D$12/24</f>
        <v>1.4541666666666666</v>
      </c>
      <c r="J8082" s="13" t="e">
        <f>VLOOKUP(E8082&amp;" "&amp;F8082,tarifas!$A$13:$D$20,4,FALSE)*H8082</f>
        <v>#N/A</v>
      </c>
      <c r="K8082" s="13">
        <f>IF(F8082="COD1",tarifas!$D$11*(SUMIFS($H$11:$H$8770,$F$11:$F$8770,"=COD1",$B$11:$B$8770,"="&amp;B8082)/COUNTIFS($F$11:$F$8770,"=COD1",$B$11:$B$8770,"="&amp;B8082))/COUNTIFS($A$11:$A$8770,"="&amp;A8082,$F$11:$F$8770,"=COD1"),0)</f>
        <v>0</v>
      </c>
      <c r="L8082" s="13" t="e">
        <f>(VLOOKUP(F8082,tarifas!$C$7:$D$10,2,FALSE)+tarifas!$D$21)*datos!H8082</f>
        <v>#N/A</v>
      </c>
      <c r="M8082">
        <v>2.9510000000000002E-2</v>
      </c>
      <c r="N8082" s="13" t="e">
        <f t="shared" si="1142"/>
        <v>#N/A</v>
      </c>
      <c r="O8082">
        <f t="shared" si="1143"/>
        <v>2.9510000000000002E-2</v>
      </c>
      <c r="P8082" s="12">
        <f t="shared" si="1144"/>
        <v>245.59430255386192</v>
      </c>
      <c r="Q8082">
        <f t="shared" si="1145"/>
        <v>0</v>
      </c>
      <c r="R8082">
        <f>$D$2*tarifas!$D$12/24</f>
        <v>1.4541666666666666</v>
      </c>
      <c r="S8082" t="e">
        <f>VLOOKUP(E8082&amp;" "&amp;F8082,tarifas!$A$13:$D$20,4,FALSE)*P8082</f>
        <v>#N/A</v>
      </c>
      <c r="T8082">
        <f>IF(F8082="COD1",tarifas!$D$11*(SUMIFS($P$11:$P$8770,$F$11:$F$8770,"=COD1",$B$11:$B$8770,"="&amp;B8082)/COUNTIFS($F$11:$F$8770,"=COD1",$B$11:$B$8770,"="&amp;B8082))/COUNTIFS($A$11:$A$8770,"="&amp;A8082,$F$11:$F$8770,"=COD1"),0)</f>
        <v>0</v>
      </c>
      <c r="U8082" t="e">
        <f>(VLOOKUP(F8082,tarifas!$C$7:$D$10,2,FALSE)+tarifas!$D$21)*datos!P8082</f>
        <v>#N/A</v>
      </c>
      <c r="V8082" t="e">
        <f t="shared" si="1146"/>
        <v>#N/A</v>
      </c>
      <c r="W8082">
        <f t="shared" si="1147"/>
        <v>0</v>
      </c>
    </row>
    <row r="8083" spans="1:23" x14ac:dyDescent="0.25">
      <c r="A8083">
        <f t="shared" si="1140"/>
        <v>332</v>
      </c>
      <c r="B8083">
        <f t="shared" si="1141"/>
        <v>12</v>
      </c>
      <c r="C8083" s="1">
        <f t="shared" si="1148"/>
        <v>41976.333333313756</v>
      </c>
      <c r="D8083" s="7">
        <v>0</v>
      </c>
      <c r="E8083" s="7"/>
      <c r="G8083">
        <v>60.69</v>
      </c>
      <c r="H8083" s="12">
        <v>318.55714829663771</v>
      </c>
      <c r="I8083" s="13">
        <f>$D$2*tarifas!$D$12/24</f>
        <v>1.4541666666666666</v>
      </c>
      <c r="J8083" s="13" t="e">
        <f>VLOOKUP(E8083&amp;" "&amp;F8083,tarifas!$A$13:$D$20,4,FALSE)*H8083</f>
        <v>#N/A</v>
      </c>
      <c r="K8083" s="13">
        <f>IF(F8083="COD1",tarifas!$D$11*(SUMIFS($H$11:$H$8770,$F$11:$F$8770,"=COD1",$B$11:$B$8770,"="&amp;B8083)/COUNTIFS($F$11:$F$8770,"=COD1",$B$11:$B$8770,"="&amp;B8083))/COUNTIFS($A$11:$A$8770,"="&amp;A8083,$F$11:$F$8770,"=COD1"),0)</f>
        <v>0</v>
      </c>
      <c r="L8083" s="13" t="e">
        <f>(VLOOKUP(F8083,tarifas!$C$7:$D$10,2,FALSE)+tarifas!$D$21)*datos!H8083</f>
        <v>#N/A</v>
      </c>
      <c r="M8083">
        <v>97.105800000000002</v>
      </c>
      <c r="N8083" s="13" t="e">
        <f t="shared" si="1142"/>
        <v>#N/A</v>
      </c>
      <c r="O8083">
        <f t="shared" si="1143"/>
        <v>97.105800000000002</v>
      </c>
      <c r="P8083" s="12">
        <f t="shared" si="1144"/>
        <v>221.45134829663772</v>
      </c>
      <c r="Q8083">
        <f t="shared" si="1145"/>
        <v>0</v>
      </c>
      <c r="R8083">
        <f>$D$2*tarifas!$D$12/24</f>
        <v>1.4541666666666666</v>
      </c>
      <c r="S8083" t="e">
        <f>VLOOKUP(E8083&amp;" "&amp;F8083,tarifas!$A$13:$D$20,4,FALSE)*P8083</f>
        <v>#N/A</v>
      </c>
      <c r="T8083">
        <f>IF(F8083="COD1",tarifas!$D$11*(SUMIFS($P$11:$P$8770,$F$11:$F$8770,"=COD1",$B$11:$B$8770,"="&amp;B8083)/COUNTIFS($F$11:$F$8770,"=COD1",$B$11:$B$8770,"="&amp;B8083))/COUNTIFS($A$11:$A$8770,"="&amp;A8083,$F$11:$F$8770,"=COD1"),0)</f>
        <v>0</v>
      </c>
      <c r="U8083" t="e">
        <f>(VLOOKUP(F8083,tarifas!$C$7:$D$10,2,FALSE)+tarifas!$D$21)*datos!P8083</f>
        <v>#N/A</v>
      </c>
      <c r="V8083" t="e">
        <f t="shared" si="1146"/>
        <v>#N/A</v>
      </c>
      <c r="W8083">
        <f t="shared" si="1147"/>
        <v>0</v>
      </c>
    </row>
    <row r="8084" spans="1:23" x14ac:dyDescent="0.25">
      <c r="A8084">
        <f t="shared" si="1140"/>
        <v>332</v>
      </c>
      <c r="B8084">
        <f t="shared" si="1141"/>
        <v>12</v>
      </c>
      <c r="C8084" s="1">
        <f t="shared" si="1148"/>
        <v>41976.37499998042</v>
      </c>
      <c r="D8084" s="7">
        <v>142.43939393939394</v>
      </c>
      <c r="E8084" s="7"/>
      <c r="G8084">
        <v>61.64</v>
      </c>
      <c r="H8084" s="12">
        <v>480.51721754709934</v>
      </c>
      <c r="I8084" s="13">
        <f>$D$2*tarifas!$D$12/24</f>
        <v>1.4541666666666666</v>
      </c>
      <c r="J8084" s="13" t="e">
        <f>VLOOKUP(E8084&amp;" "&amp;F8084,tarifas!$A$13:$D$20,4,FALSE)*H8084</f>
        <v>#N/A</v>
      </c>
      <c r="K8084" s="13">
        <f>IF(F8084="COD1",tarifas!$D$11*(SUMIFS($H$11:$H$8770,$F$11:$F$8770,"=COD1",$B$11:$B$8770,"="&amp;B8084)/COUNTIFS($F$11:$F$8770,"=COD1",$B$11:$B$8770,"="&amp;B8084))/COUNTIFS($A$11:$A$8770,"="&amp;A8084,$F$11:$F$8770,"=COD1"),0)</f>
        <v>0</v>
      </c>
      <c r="L8084" s="13" t="e">
        <f>(VLOOKUP(F8084,tarifas!$C$7:$D$10,2,FALSE)+tarifas!$D$21)*datos!H8084</f>
        <v>#N/A</v>
      </c>
      <c r="M8084">
        <v>204.37116</v>
      </c>
      <c r="N8084" s="13" t="e">
        <f t="shared" si="1142"/>
        <v>#N/A</v>
      </c>
      <c r="O8084">
        <f t="shared" si="1143"/>
        <v>204.37116</v>
      </c>
      <c r="P8084" s="12">
        <f t="shared" si="1144"/>
        <v>276.1460575470993</v>
      </c>
      <c r="Q8084">
        <f t="shared" si="1145"/>
        <v>0</v>
      </c>
      <c r="R8084">
        <f>$D$2*tarifas!$D$12/24</f>
        <v>1.4541666666666666</v>
      </c>
      <c r="S8084" t="e">
        <f>VLOOKUP(E8084&amp;" "&amp;F8084,tarifas!$A$13:$D$20,4,FALSE)*P8084</f>
        <v>#N/A</v>
      </c>
      <c r="T8084">
        <f>IF(F8084="COD1",tarifas!$D$11*(SUMIFS($P$11:$P$8770,$F$11:$F$8770,"=COD1",$B$11:$B$8770,"="&amp;B8084)/COUNTIFS($F$11:$F$8770,"=COD1",$B$11:$B$8770,"="&amp;B8084))/COUNTIFS($A$11:$A$8770,"="&amp;A8084,$F$11:$F$8770,"=COD1"),0)</f>
        <v>0</v>
      </c>
      <c r="U8084" t="e">
        <f>(VLOOKUP(F8084,tarifas!$C$7:$D$10,2,FALSE)+tarifas!$D$21)*datos!P8084</f>
        <v>#N/A</v>
      </c>
      <c r="V8084" t="e">
        <f t="shared" si="1146"/>
        <v>#N/A</v>
      </c>
      <c r="W8084">
        <f t="shared" si="1147"/>
        <v>0</v>
      </c>
    </row>
    <row r="8085" spans="1:23" x14ac:dyDescent="0.25">
      <c r="A8085">
        <f t="shared" si="1140"/>
        <v>332</v>
      </c>
      <c r="B8085">
        <f t="shared" si="1141"/>
        <v>12</v>
      </c>
      <c r="C8085" s="1">
        <f t="shared" si="1148"/>
        <v>41976.416666647085</v>
      </c>
      <c r="D8085" s="7">
        <v>204.00000000000003</v>
      </c>
      <c r="E8085" s="7"/>
      <c r="G8085">
        <v>62.2</v>
      </c>
      <c r="H8085" s="12">
        <v>593.89896275783099</v>
      </c>
      <c r="I8085" s="13">
        <f>$D$2*tarifas!$D$12/24</f>
        <v>1.4541666666666666</v>
      </c>
      <c r="J8085" s="13" t="e">
        <f>VLOOKUP(E8085&amp;" "&amp;F8085,tarifas!$A$13:$D$20,4,FALSE)*H8085</f>
        <v>#N/A</v>
      </c>
      <c r="K8085" s="13">
        <f>IF(F8085="COD1",tarifas!$D$11*(SUMIFS($H$11:$H$8770,$F$11:$F$8770,"=COD1",$B$11:$B$8770,"="&amp;B8085)/COUNTIFS($F$11:$F$8770,"=COD1",$B$11:$B$8770,"="&amp;B8085))/COUNTIFS($A$11:$A$8770,"="&amp;A8085,$F$11:$F$8770,"=COD1"),0)</f>
        <v>0</v>
      </c>
      <c r="L8085" s="13" t="e">
        <f>(VLOOKUP(F8085,tarifas!$C$7:$D$10,2,FALSE)+tarifas!$D$21)*datos!H8085</f>
        <v>#N/A</v>
      </c>
      <c r="M8085">
        <v>240.13783999999998</v>
      </c>
      <c r="N8085" s="13" t="e">
        <f t="shared" si="1142"/>
        <v>#N/A</v>
      </c>
      <c r="O8085">
        <f t="shared" si="1143"/>
        <v>240.13783999999998</v>
      </c>
      <c r="P8085" s="12">
        <f t="shared" si="1144"/>
        <v>353.761122757831</v>
      </c>
      <c r="Q8085">
        <f t="shared" si="1145"/>
        <v>0</v>
      </c>
      <c r="R8085">
        <f>$D$2*tarifas!$D$12/24</f>
        <v>1.4541666666666666</v>
      </c>
      <c r="S8085" t="e">
        <f>VLOOKUP(E8085&amp;" "&amp;F8085,tarifas!$A$13:$D$20,4,FALSE)*P8085</f>
        <v>#N/A</v>
      </c>
      <c r="T8085">
        <f>IF(F8085="COD1",tarifas!$D$11*(SUMIFS($P$11:$P$8770,$F$11:$F$8770,"=COD1",$B$11:$B$8770,"="&amp;B8085)/COUNTIFS($F$11:$F$8770,"=COD1",$B$11:$B$8770,"="&amp;B8085))/COUNTIFS($A$11:$A$8770,"="&amp;A8085,$F$11:$F$8770,"=COD1"),0)</f>
        <v>0</v>
      </c>
      <c r="U8085" t="e">
        <f>(VLOOKUP(F8085,tarifas!$C$7:$D$10,2,FALSE)+tarifas!$D$21)*datos!P8085</f>
        <v>#N/A</v>
      </c>
      <c r="V8085" t="e">
        <f t="shared" si="1146"/>
        <v>#N/A</v>
      </c>
      <c r="W8085">
        <f t="shared" si="1147"/>
        <v>0</v>
      </c>
    </row>
    <row r="8086" spans="1:23" x14ac:dyDescent="0.25">
      <c r="A8086">
        <f t="shared" si="1140"/>
        <v>332</v>
      </c>
      <c r="B8086">
        <f t="shared" si="1141"/>
        <v>12</v>
      </c>
      <c r="C8086" s="1">
        <f t="shared" si="1148"/>
        <v>41976.458333313749</v>
      </c>
      <c r="D8086" s="7">
        <v>158.15151515151516</v>
      </c>
      <c r="E8086" s="7"/>
      <c r="G8086">
        <v>62.1</v>
      </c>
      <c r="H8086" s="12">
        <v>683.58189509040642</v>
      </c>
      <c r="I8086" s="13">
        <f>$D$2*tarifas!$D$12/24</f>
        <v>1.4541666666666666</v>
      </c>
      <c r="J8086" s="13" t="e">
        <f>VLOOKUP(E8086&amp;" "&amp;F8086,tarifas!$A$13:$D$20,4,FALSE)*H8086</f>
        <v>#N/A</v>
      </c>
      <c r="K8086" s="13">
        <f>IF(F8086="COD1",tarifas!$D$11*(SUMIFS($H$11:$H$8770,$F$11:$F$8770,"=COD1",$B$11:$B$8770,"="&amp;B8086)/COUNTIFS($F$11:$F$8770,"=COD1",$B$11:$B$8770,"="&amp;B8086))/COUNTIFS($A$11:$A$8770,"="&amp;A8086,$F$11:$F$8770,"=COD1"),0)</f>
        <v>0</v>
      </c>
      <c r="L8086" s="13" t="e">
        <f>(VLOOKUP(F8086,tarifas!$C$7:$D$10,2,FALSE)+tarifas!$D$21)*datos!H8086</f>
        <v>#N/A</v>
      </c>
      <c r="M8086">
        <v>263.58310999999998</v>
      </c>
      <c r="N8086" s="13" t="e">
        <f t="shared" si="1142"/>
        <v>#N/A</v>
      </c>
      <c r="O8086">
        <f t="shared" si="1143"/>
        <v>263.58310999999998</v>
      </c>
      <c r="P8086" s="12">
        <f t="shared" si="1144"/>
        <v>419.99878509040644</v>
      </c>
      <c r="Q8086">
        <f t="shared" si="1145"/>
        <v>0</v>
      </c>
      <c r="R8086">
        <f>$D$2*tarifas!$D$12/24</f>
        <v>1.4541666666666666</v>
      </c>
      <c r="S8086" t="e">
        <f>VLOOKUP(E8086&amp;" "&amp;F8086,tarifas!$A$13:$D$20,4,FALSE)*P8086</f>
        <v>#N/A</v>
      </c>
      <c r="T8086">
        <f>IF(F8086="COD1",tarifas!$D$11*(SUMIFS($P$11:$P$8770,$F$11:$F$8770,"=COD1",$B$11:$B$8770,"="&amp;B8086)/COUNTIFS($F$11:$F$8770,"=COD1",$B$11:$B$8770,"="&amp;B8086))/COUNTIFS($A$11:$A$8770,"="&amp;A8086,$F$11:$F$8770,"=COD1"),0)</f>
        <v>0</v>
      </c>
      <c r="U8086" t="e">
        <f>(VLOOKUP(F8086,tarifas!$C$7:$D$10,2,FALSE)+tarifas!$D$21)*datos!P8086</f>
        <v>#N/A</v>
      </c>
      <c r="V8086" t="e">
        <f t="shared" si="1146"/>
        <v>#N/A</v>
      </c>
      <c r="W8086">
        <f t="shared" si="1147"/>
        <v>0</v>
      </c>
    </row>
    <row r="8087" spans="1:23" x14ac:dyDescent="0.25">
      <c r="A8087">
        <f t="shared" si="1140"/>
        <v>332</v>
      </c>
      <c r="B8087">
        <f t="shared" si="1141"/>
        <v>12</v>
      </c>
      <c r="C8087" s="1">
        <f t="shared" si="1148"/>
        <v>41976.499999980413</v>
      </c>
      <c r="D8087" s="7">
        <v>152.22727272727272</v>
      </c>
      <c r="E8087" s="7"/>
      <c r="G8087">
        <v>62.01</v>
      </c>
      <c r="H8087" s="12">
        <v>540.49240482906487</v>
      </c>
      <c r="I8087" s="13">
        <f>$D$2*tarifas!$D$12/24</f>
        <v>1.4541666666666666</v>
      </c>
      <c r="J8087" s="13" t="e">
        <f>VLOOKUP(E8087&amp;" "&amp;F8087,tarifas!$A$13:$D$20,4,FALSE)*H8087</f>
        <v>#N/A</v>
      </c>
      <c r="K8087" s="13">
        <f>IF(F8087="COD1",tarifas!$D$11*(SUMIFS($H$11:$H$8770,$F$11:$F$8770,"=COD1",$B$11:$B$8770,"="&amp;B8087)/COUNTIFS($F$11:$F$8770,"=COD1",$B$11:$B$8770,"="&amp;B8087))/COUNTIFS($A$11:$A$8770,"="&amp;A8087,$F$11:$F$8770,"=COD1"),0)</f>
        <v>0</v>
      </c>
      <c r="L8087" s="13" t="e">
        <f>(VLOOKUP(F8087,tarifas!$C$7:$D$10,2,FALSE)+tarifas!$D$21)*datos!H8087</f>
        <v>#N/A</v>
      </c>
      <c r="M8087">
        <v>244.70319000000001</v>
      </c>
      <c r="N8087" s="13" t="e">
        <f t="shared" si="1142"/>
        <v>#N/A</v>
      </c>
      <c r="O8087">
        <f t="shared" si="1143"/>
        <v>244.70319000000001</v>
      </c>
      <c r="P8087" s="12">
        <f t="shared" si="1144"/>
        <v>295.78921482906486</v>
      </c>
      <c r="Q8087">
        <f t="shared" si="1145"/>
        <v>0</v>
      </c>
      <c r="R8087">
        <f>$D$2*tarifas!$D$12/24</f>
        <v>1.4541666666666666</v>
      </c>
      <c r="S8087" t="e">
        <f>VLOOKUP(E8087&amp;" "&amp;F8087,tarifas!$A$13:$D$20,4,FALSE)*P8087</f>
        <v>#N/A</v>
      </c>
      <c r="T8087">
        <f>IF(F8087="COD1",tarifas!$D$11*(SUMIFS($P$11:$P$8770,$F$11:$F$8770,"=COD1",$B$11:$B$8770,"="&amp;B8087)/COUNTIFS($F$11:$F$8770,"=COD1",$B$11:$B$8770,"="&amp;B8087))/COUNTIFS($A$11:$A$8770,"="&amp;A8087,$F$11:$F$8770,"=COD1"),0)</f>
        <v>0</v>
      </c>
      <c r="U8087" t="e">
        <f>(VLOOKUP(F8087,tarifas!$C$7:$D$10,2,FALSE)+tarifas!$D$21)*datos!P8087</f>
        <v>#N/A</v>
      </c>
      <c r="V8087" t="e">
        <f t="shared" si="1146"/>
        <v>#N/A</v>
      </c>
      <c r="W8087">
        <f t="shared" si="1147"/>
        <v>0</v>
      </c>
    </row>
    <row r="8088" spans="1:23" x14ac:dyDescent="0.25">
      <c r="A8088">
        <f t="shared" si="1140"/>
        <v>332</v>
      </c>
      <c r="B8088">
        <f t="shared" si="1141"/>
        <v>12</v>
      </c>
      <c r="C8088" s="1">
        <f t="shared" si="1148"/>
        <v>41976.541666647077</v>
      </c>
      <c r="D8088" s="7">
        <v>144.24242424242428</v>
      </c>
      <c r="E8088" s="7"/>
      <c r="G8088">
        <v>62.2</v>
      </c>
      <c r="H8088" s="12">
        <v>461.28246061319311</v>
      </c>
      <c r="I8088" s="13">
        <f>$D$2*tarifas!$D$12/24</f>
        <v>1.4541666666666666</v>
      </c>
      <c r="J8088" s="13" t="e">
        <f>VLOOKUP(E8088&amp;" "&amp;F8088,tarifas!$A$13:$D$20,4,FALSE)*H8088</f>
        <v>#N/A</v>
      </c>
      <c r="K8088" s="13">
        <f>IF(F8088="COD1",tarifas!$D$11*(SUMIFS($H$11:$H$8770,$F$11:$F$8770,"=COD1",$B$11:$B$8770,"="&amp;B8088)/COUNTIFS($F$11:$F$8770,"=COD1",$B$11:$B$8770,"="&amp;B8088))/COUNTIFS($A$11:$A$8770,"="&amp;A8088,$F$11:$F$8770,"=COD1"),0)</f>
        <v>0</v>
      </c>
      <c r="L8088" s="13" t="e">
        <f>(VLOOKUP(F8088,tarifas!$C$7:$D$10,2,FALSE)+tarifas!$D$21)*datos!H8088</f>
        <v>#N/A</v>
      </c>
      <c r="M8088">
        <v>205.08232999999998</v>
      </c>
      <c r="N8088" s="13" t="e">
        <f t="shared" si="1142"/>
        <v>#N/A</v>
      </c>
      <c r="O8088">
        <f t="shared" si="1143"/>
        <v>205.08232999999998</v>
      </c>
      <c r="P8088" s="12">
        <f t="shared" si="1144"/>
        <v>256.2001306131931</v>
      </c>
      <c r="Q8088">
        <f t="shared" si="1145"/>
        <v>0</v>
      </c>
      <c r="R8088">
        <f>$D$2*tarifas!$D$12/24</f>
        <v>1.4541666666666666</v>
      </c>
      <c r="S8088" t="e">
        <f>VLOOKUP(E8088&amp;" "&amp;F8088,tarifas!$A$13:$D$20,4,FALSE)*P8088</f>
        <v>#N/A</v>
      </c>
      <c r="T8088">
        <f>IF(F8088="COD1",tarifas!$D$11*(SUMIFS($P$11:$P$8770,$F$11:$F$8770,"=COD1",$B$11:$B$8770,"="&amp;B8088)/COUNTIFS($F$11:$F$8770,"=COD1",$B$11:$B$8770,"="&amp;B8088))/COUNTIFS($A$11:$A$8770,"="&amp;A8088,$F$11:$F$8770,"=COD1"),0)</f>
        <v>0</v>
      </c>
      <c r="U8088" t="e">
        <f>(VLOOKUP(F8088,tarifas!$C$7:$D$10,2,FALSE)+tarifas!$D$21)*datos!P8088</f>
        <v>#N/A</v>
      </c>
      <c r="V8088" t="e">
        <f t="shared" si="1146"/>
        <v>#N/A</v>
      </c>
      <c r="W8088">
        <f t="shared" si="1147"/>
        <v>0</v>
      </c>
    </row>
    <row r="8089" spans="1:23" x14ac:dyDescent="0.25">
      <c r="A8089">
        <f t="shared" si="1140"/>
        <v>332</v>
      </c>
      <c r="B8089">
        <f t="shared" si="1141"/>
        <v>12</v>
      </c>
      <c r="C8089" s="1">
        <f t="shared" si="1148"/>
        <v>41976.583333313742</v>
      </c>
      <c r="D8089" s="7">
        <v>251.65151515151518</v>
      </c>
      <c r="E8089" s="7"/>
      <c r="G8089">
        <v>62.2</v>
      </c>
      <c r="H8089" s="12">
        <v>606.83540958431297</v>
      </c>
      <c r="I8089" s="13">
        <f>$D$2*tarifas!$D$12/24</f>
        <v>1.4541666666666666</v>
      </c>
      <c r="J8089" s="13" t="e">
        <f>VLOOKUP(E8089&amp;" "&amp;F8089,tarifas!$A$13:$D$20,4,FALSE)*H8089</f>
        <v>#N/A</v>
      </c>
      <c r="K8089" s="13">
        <f>IF(F8089="COD1",tarifas!$D$11*(SUMIFS($H$11:$H$8770,$F$11:$F$8770,"=COD1",$B$11:$B$8770,"="&amp;B8089)/COUNTIFS($F$11:$F$8770,"=COD1",$B$11:$B$8770,"="&amp;B8089))/COUNTIFS($A$11:$A$8770,"="&amp;A8089,$F$11:$F$8770,"=COD1"),0)</f>
        <v>0</v>
      </c>
      <c r="L8089" s="13" t="e">
        <f>(VLOOKUP(F8089,tarifas!$C$7:$D$10,2,FALSE)+tarifas!$D$21)*datos!H8089</f>
        <v>#N/A</v>
      </c>
      <c r="M8089">
        <v>130.04402000000002</v>
      </c>
      <c r="N8089" s="13" t="e">
        <f t="shared" si="1142"/>
        <v>#N/A</v>
      </c>
      <c r="O8089">
        <f t="shared" si="1143"/>
        <v>130.04402000000002</v>
      </c>
      <c r="P8089" s="12">
        <f t="shared" si="1144"/>
        <v>476.79138958431292</v>
      </c>
      <c r="Q8089">
        <f t="shared" si="1145"/>
        <v>0</v>
      </c>
      <c r="R8089">
        <f>$D$2*tarifas!$D$12/24</f>
        <v>1.4541666666666666</v>
      </c>
      <c r="S8089" t="e">
        <f>VLOOKUP(E8089&amp;" "&amp;F8089,tarifas!$A$13:$D$20,4,FALSE)*P8089</f>
        <v>#N/A</v>
      </c>
      <c r="T8089">
        <f>IF(F8089="COD1",tarifas!$D$11*(SUMIFS($P$11:$P$8770,$F$11:$F$8770,"=COD1",$B$11:$B$8770,"="&amp;B8089)/COUNTIFS($F$11:$F$8770,"=COD1",$B$11:$B$8770,"="&amp;B8089))/COUNTIFS($A$11:$A$8770,"="&amp;A8089,$F$11:$F$8770,"=COD1"),0)</f>
        <v>0</v>
      </c>
      <c r="U8089" t="e">
        <f>(VLOOKUP(F8089,tarifas!$C$7:$D$10,2,FALSE)+tarifas!$D$21)*datos!P8089</f>
        <v>#N/A</v>
      </c>
      <c r="V8089" t="e">
        <f t="shared" si="1146"/>
        <v>#N/A</v>
      </c>
      <c r="W8089">
        <f t="shared" si="1147"/>
        <v>0</v>
      </c>
    </row>
    <row r="8090" spans="1:23" x14ac:dyDescent="0.25">
      <c r="A8090">
        <f t="shared" si="1140"/>
        <v>332</v>
      </c>
      <c r="B8090">
        <f t="shared" si="1141"/>
        <v>12</v>
      </c>
      <c r="C8090" s="1">
        <f t="shared" si="1148"/>
        <v>41976.624999980406</v>
      </c>
      <c r="D8090" s="7">
        <v>182.36363636363637</v>
      </c>
      <c r="E8090" s="7"/>
      <c r="G8090">
        <v>63</v>
      </c>
      <c r="H8090" s="12">
        <v>646.54764363412289</v>
      </c>
      <c r="I8090" s="13">
        <f>$D$2*tarifas!$D$12/24</f>
        <v>1.4541666666666666</v>
      </c>
      <c r="J8090" s="13" t="e">
        <f>VLOOKUP(E8090&amp;" "&amp;F8090,tarifas!$A$13:$D$20,4,FALSE)*H8090</f>
        <v>#N/A</v>
      </c>
      <c r="K8090" s="13">
        <f>IF(F8090="COD1",tarifas!$D$11*(SUMIFS($H$11:$H$8770,$F$11:$F$8770,"=COD1",$B$11:$B$8770,"="&amp;B8090)/COUNTIFS($F$11:$F$8770,"=COD1",$B$11:$B$8770,"="&amp;B8090))/COUNTIFS($A$11:$A$8770,"="&amp;A8090,$F$11:$F$8770,"=COD1"),0)</f>
        <v>0</v>
      </c>
      <c r="L8090" s="13" t="e">
        <f>(VLOOKUP(F8090,tarifas!$C$7:$D$10,2,FALSE)+tarifas!$D$21)*datos!H8090</f>
        <v>#N/A</v>
      </c>
      <c r="M8090">
        <v>174.97592</v>
      </c>
      <c r="N8090" s="13" t="e">
        <f t="shared" si="1142"/>
        <v>#N/A</v>
      </c>
      <c r="O8090">
        <f t="shared" si="1143"/>
        <v>174.97592</v>
      </c>
      <c r="P8090" s="12">
        <f t="shared" si="1144"/>
        <v>471.57172363412292</v>
      </c>
      <c r="Q8090">
        <f t="shared" si="1145"/>
        <v>0</v>
      </c>
      <c r="R8090">
        <f>$D$2*tarifas!$D$12/24</f>
        <v>1.4541666666666666</v>
      </c>
      <c r="S8090" t="e">
        <f>VLOOKUP(E8090&amp;" "&amp;F8090,tarifas!$A$13:$D$20,4,FALSE)*P8090</f>
        <v>#N/A</v>
      </c>
      <c r="T8090">
        <f>IF(F8090="COD1",tarifas!$D$11*(SUMIFS($P$11:$P$8770,$F$11:$F$8770,"=COD1",$B$11:$B$8770,"="&amp;B8090)/COUNTIFS($F$11:$F$8770,"=COD1",$B$11:$B$8770,"="&amp;B8090))/COUNTIFS($A$11:$A$8770,"="&amp;A8090,$F$11:$F$8770,"=COD1"),0)</f>
        <v>0</v>
      </c>
      <c r="U8090" t="e">
        <f>(VLOOKUP(F8090,tarifas!$C$7:$D$10,2,FALSE)+tarifas!$D$21)*datos!P8090</f>
        <v>#N/A</v>
      </c>
      <c r="V8090" t="e">
        <f t="shared" si="1146"/>
        <v>#N/A</v>
      </c>
      <c r="W8090">
        <f t="shared" si="1147"/>
        <v>0</v>
      </c>
    </row>
    <row r="8091" spans="1:23" x14ac:dyDescent="0.25">
      <c r="A8091">
        <f t="shared" si="1140"/>
        <v>332</v>
      </c>
      <c r="B8091">
        <f t="shared" si="1141"/>
        <v>12</v>
      </c>
      <c r="C8091" s="1">
        <f t="shared" si="1148"/>
        <v>41976.66666664707</v>
      </c>
      <c r="D8091" s="7">
        <v>0</v>
      </c>
      <c r="E8091" s="7"/>
      <c r="G8091">
        <v>63.57</v>
      </c>
      <c r="H8091" s="12">
        <v>694.09871532488273</v>
      </c>
      <c r="I8091" s="13">
        <f>$D$2*tarifas!$D$12/24</f>
        <v>1.4541666666666666</v>
      </c>
      <c r="J8091" s="13" t="e">
        <f>VLOOKUP(E8091&amp;" "&amp;F8091,tarifas!$A$13:$D$20,4,FALSE)*H8091</f>
        <v>#N/A</v>
      </c>
      <c r="K8091" s="13">
        <f>IF(F8091="COD1",tarifas!$D$11*(SUMIFS($H$11:$H$8770,$F$11:$F$8770,"=COD1",$B$11:$B$8770,"="&amp;B8091)/COUNTIFS($F$11:$F$8770,"=COD1",$B$11:$B$8770,"="&amp;B8091))/COUNTIFS($A$11:$A$8770,"="&amp;A8091,$F$11:$F$8770,"=COD1"),0)</f>
        <v>0</v>
      </c>
      <c r="L8091" s="13" t="e">
        <f>(VLOOKUP(F8091,tarifas!$C$7:$D$10,2,FALSE)+tarifas!$D$21)*datos!H8091</f>
        <v>#N/A</v>
      </c>
      <c r="M8091">
        <v>0</v>
      </c>
      <c r="N8091" s="13" t="e">
        <f t="shared" si="1142"/>
        <v>#N/A</v>
      </c>
      <c r="O8091">
        <f t="shared" si="1143"/>
        <v>0</v>
      </c>
      <c r="P8091" s="12">
        <f t="shared" si="1144"/>
        <v>694.09871532488273</v>
      </c>
      <c r="Q8091">
        <f t="shared" si="1145"/>
        <v>0</v>
      </c>
      <c r="R8091">
        <f>$D$2*tarifas!$D$12/24</f>
        <v>1.4541666666666666</v>
      </c>
      <c r="S8091" t="e">
        <f>VLOOKUP(E8091&amp;" "&amp;F8091,tarifas!$A$13:$D$20,4,FALSE)*P8091</f>
        <v>#N/A</v>
      </c>
      <c r="T8091">
        <f>IF(F8091="COD1",tarifas!$D$11*(SUMIFS($P$11:$P$8770,$F$11:$F$8770,"=COD1",$B$11:$B$8770,"="&amp;B8091)/COUNTIFS($F$11:$F$8770,"=COD1",$B$11:$B$8770,"="&amp;B8091))/COUNTIFS($A$11:$A$8770,"="&amp;A8091,$F$11:$F$8770,"=COD1"),0)</f>
        <v>0</v>
      </c>
      <c r="U8091" t="e">
        <f>(VLOOKUP(F8091,tarifas!$C$7:$D$10,2,FALSE)+tarifas!$D$21)*datos!P8091</f>
        <v>#N/A</v>
      </c>
      <c r="V8091" t="e">
        <f t="shared" si="1146"/>
        <v>#N/A</v>
      </c>
      <c r="W8091">
        <f t="shared" si="1147"/>
        <v>0</v>
      </c>
    </row>
    <row r="8092" spans="1:23" x14ac:dyDescent="0.25">
      <c r="A8092">
        <f t="shared" si="1140"/>
        <v>332</v>
      </c>
      <c r="B8092">
        <f t="shared" si="1141"/>
        <v>12</v>
      </c>
      <c r="C8092" s="1">
        <f t="shared" si="1148"/>
        <v>41976.708333313734</v>
      </c>
      <c r="D8092" s="7">
        <v>0</v>
      </c>
      <c r="E8092" s="7"/>
      <c r="G8092">
        <v>66.099999999999994</v>
      </c>
      <c r="H8092" s="12">
        <v>585.64266452138679</v>
      </c>
      <c r="I8092" s="13">
        <f>$D$2*tarifas!$D$12/24</f>
        <v>1.4541666666666666</v>
      </c>
      <c r="J8092" s="13" t="e">
        <f>VLOOKUP(E8092&amp;" "&amp;F8092,tarifas!$A$13:$D$20,4,FALSE)*H8092</f>
        <v>#N/A</v>
      </c>
      <c r="K8092" s="13">
        <f>IF(F8092="COD1",tarifas!$D$11*(SUMIFS($H$11:$H$8770,$F$11:$F$8770,"=COD1",$B$11:$B$8770,"="&amp;B8092)/COUNTIFS($F$11:$F$8770,"=COD1",$B$11:$B$8770,"="&amp;B8092))/COUNTIFS($A$11:$A$8770,"="&amp;A8092,$F$11:$F$8770,"=COD1"),0)</f>
        <v>0</v>
      </c>
      <c r="L8092" s="13" t="e">
        <f>(VLOOKUP(F8092,tarifas!$C$7:$D$10,2,FALSE)+tarifas!$D$21)*datos!H8092</f>
        <v>#N/A</v>
      </c>
      <c r="M8092">
        <v>0</v>
      </c>
      <c r="N8092" s="13" t="e">
        <f t="shared" si="1142"/>
        <v>#N/A</v>
      </c>
      <c r="O8092">
        <f t="shared" si="1143"/>
        <v>0</v>
      </c>
      <c r="P8092" s="12">
        <f t="shared" si="1144"/>
        <v>585.64266452138679</v>
      </c>
      <c r="Q8092">
        <f t="shared" si="1145"/>
        <v>0</v>
      </c>
      <c r="R8092">
        <f>$D$2*tarifas!$D$12/24</f>
        <v>1.4541666666666666</v>
      </c>
      <c r="S8092" t="e">
        <f>VLOOKUP(E8092&amp;" "&amp;F8092,tarifas!$A$13:$D$20,4,FALSE)*P8092</f>
        <v>#N/A</v>
      </c>
      <c r="T8092">
        <f>IF(F8092="COD1",tarifas!$D$11*(SUMIFS($P$11:$P$8770,$F$11:$F$8770,"=COD1",$B$11:$B$8770,"="&amp;B8092)/COUNTIFS($F$11:$F$8770,"=COD1",$B$11:$B$8770,"="&amp;B8092))/COUNTIFS($A$11:$A$8770,"="&amp;A8092,$F$11:$F$8770,"=COD1"),0)</f>
        <v>0</v>
      </c>
      <c r="U8092" t="e">
        <f>(VLOOKUP(F8092,tarifas!$C$7:$D$10,2,FALSE)+tarifas!$D$21)*datos!P8092</f>
        <v>#N/A</v>
      </c>
      <c r="V8092" t="e">
        <f t="shared" si="1146"/>
        <v>#N/A</v>
      </c>
      <c r="W8092">
        <f t="shared" si="1147"/>
        <v>0</v>
      </c>
    </row>
    <row r="8093" spans="1:23" x14ac:dyDescent="0.25">
      <c r="A8093">
        <f t="shared" si="1140"/>
        <v>332</v>
      </c>
      <c r="B8093">
        <f t="shared" si="1141"/>
        <v>12</v>
      </c>
      <c r="C8093" s="1">
        <f t="shared" si="1148"/>
        <v>41976.749999980399</v>
      </c>
      <c r="D8093" s="7">
        <v>0</v>
      </c>
      <c r="E8093" s="7"/>
      <c r="G8093">
        <v>72.69</v>
      </c>
      <c r="H8093" s="12">
        <v>463.50651229814025</v>
      </c>
      <c r="I8093" s="13">
        <f>$D$2*tarifas!$D$12/24</f>
        <v>1.4541666666666666</v>
      </c>
      <c r="J8093" s="13" t="e">
        <f>VLOOKUP(E8093&amp;" "&amp;F8093,tarifas!$A$13:$D$20,4,FALSE)*H8093</f>
        <v>#N/A</v>
      </c>
      <c r="K8093" s="13">
        <f>IF(F8093="COD1",tarifas!$D$11*(SUMIFS($H$11:$H$8770,$F$11:$F$8770,"=COD1",$B$11:$B$8770,"="&amp;B8093)/COUNTIFS($F$11:$F$8770,"=COD1",$B$11:$B$8770,"="&amp;B8093))/COUNTIFS($A$11:$A$8770,"="&amp;A8093,$F$11:$F$8770,"=COD1"),0)</f>
        <v>0</v>
      </c>
      <c r="L8093" s="13" t="e">
        <f>(VLOOKUP(F8093,tarifas!$C$7:$D$10,2,FALSE)+tarifas!$D$21)*datos!H8093</f>
        <v>#N/A</v>
      </c>
      <c r="M8093">
        <v>0</v>
      </c>
      <c r="N8093" s="13" t="e">
        <f t="shared" si="1142"/>
        <v>#N/A</v>
      </c>
      <c r="O8093">
        <f t="shared" si="1143"/>
        <v>0</v>
      </c>
      <c r="P8093" s="12">
        <f t="shared" si="1144"/>
        <v>463.50651229814025</v>
      </c>
      <c r="Q8093">
        <f t="shared" si="1145"/>
        <v>0</v>
      </c>
      <c r="R8093">
        <f>$D$2*tarifas!$D$12/24</f>
        <v>1.4541666666666666</v>
      </c>
      <c r="S8093" t="e">
        <f>VLOOKUP(E8093&amp;" "&amp;F8093,tarifas!$A$13:$D$20,4,FALSE)*P8093</f>
        <v>#N/A</v>
      </c>
      <c r="T8093">
        <f>IF(F8093="COD1",tarifas!$D$11*(SUMIFS($P$11:$P$8770,$F$11:$F$8770,"=COD1",$B$11:$B$8770,"="&amp;B8093)/COUNTIFS($F$11:$F$8770,"=COD1",$B$11:$B$8770,"="&amp;B8093))/COUNTIFS($A$11:$A$8770,"="&amp;A8093,$F$11:$F$8770,"=COD1"),0)</f>
        <v>0</v>
      </c>
      <c r="U8093" t="e">
        <f>(VLOOKUP(F8093,tarifas!$C$7:$D$10,2,FALSE)+tarifas!$D$21)*datos!P8093</f>
        <v>#N/A</v>
      </c>
      <c r="V8093" t="e">
        <f t="shared" si="1146"/>
        <v>#N/A</v>
      </c>
      <c r="W8093">
        <f t="shared" si="1147"/>
        <v>0</v>
      </c>
    </row>
    <row r="8094" spans="1:23" x14ac:dyDescent="0.25">
      <c r="A8094">
        <f t="shared" si="1140"/>
        <v>332</v>
      </c>
      <c r="B8094">
        <f t="shared" si="1141"/>
        <v>12</v>
      </c>
      <c r="C8094" s="1">
        <f t="shared" si="1148"/>
        <v>41976.791666647063</v>
      </c>
      <c r="D8094" s="7">
        <v>0</v>
      </c>
      <c r="E8094" s="7"/>
      <c r="G8094">
        <v>69.91</v>
      </c>
      <c r="H8094" s="12">
        <v>348.41447651568262</v>
      </c>
      <c r="I8094" s="13">
        <f>$D$2*tarifas!$D$12/24</f>
        <v>1.4541666666666666</v>
      </c>
      <c r="J8094" s="13" t="e">
        <f>VLOOKUP(E8094&amp;" "&amp;F8094,tarifas!$A$13:$D$20,4,FALSE)*H8094</f>
        <v>#N/A</v>
      </c>
      <c r="K8094" s="13">
        <f>IF(F8094="COD1",tarifas!$D$11*(SUMIFS($H$11:$H$8770,$F$11:$F$8770,"=COD1",$B$11:$B$8770,"="&amp;B8094)/COUNTIFS($F$11:$F$8770,"=COD1",$B$11:$B$8770,"="&amp;B8094))/COUNTIFS($A$11:$A$8770,"="&amp;A8094,$F$11:$F$8770,"=COD1"),0)</f>
        <v>0</v>
      </c>
      <c r="L8094" s="13" t="e">
        <f>(VLOOKUP(F8094,tarifas!$C$7:$D$10,2,FALSE)+tarifas!$D$21)*datos!H8094</f>
        <v>#N/A</v>
      </c>
      <c r="M8094">
        <v>0</v>
      </c>
      <c r="N8094" s="13" t="e">
        <f t="shared" si="1142"/>
        <v>#N/A</v>
      </c>
      <c r="O8094">
        <f t="shared" si="1143"/>
        <v>0</v>
      </c>
      <c r="P8094" s="12">
        <f t="shared" si="1144"/>
        <v>348.41447651568262</v>
      </c>
      <c r="Q8094">
        <f t="shared" si="1145"/>
        <v>0</v>
      </c>
      <c r="R8094">
        <f>$D$2*tarifas!$D$12/24</f>
        <v>1.4541666666666666</v>
      </c>
      <c r="S8094" t="e">
        <f>VLOOKUP(E8094&amp;" "&amp;F8094,tarifas!$A$13:$D$20,4,FALSE)*P8094</f>
        <v>#N/A</v>
      </c>
      <c r="T8094">
        <f>IF(F8094="COD1",tarifas!$D$11*(SUMIFS($P$11:$P$8770,$F$11:$F$8770,"=COD1",$B$11:$B$8770,"="&amp;B8094)/COUNTIFS($F$11:$F$8770,"=COD1",$B$11:$B$8770,"="&amp;B8094))/COUNTIFS($A$11:$A$8770,"="&amp;A8094,$F$11:$F$8770,"=COD1"),0)</f>
        <v>0</v>
      </c>
      <c r="U8094" t="e">
        <f>(VLOOKUP(F8094,tarifas!$C$7:$D$10,2,FALSE)+tarifas!$D$21)*datos!P8094</f>
        <v>#N/A</v>
      </c>
      <c r="V8094" t="e">
        <f t="shared" si="1146"/>
        <v>#N/A</v>
      </c>
      <c r="W8094">
        <f t="shared" si="1147"/>
        <v>0</v>
      </c>
    </row>
    <row r="8095" spans="1:23" x14ac:dyDescent="0.25">
      <c r="A8095">
        <f t="shared" si="1140"/>
        <v>332</v>
      </c>
      <c r="B8095">
        <f t="shared" si="1141"/>
        <v>12</v>
      </c>
      <c r="C8095" s="1">
        <f t="shared" si="1148"/>
        <v>41976.833333313727</v>
      </c>
      <c r="D8095" s="7">
        <v>0</v>
      </c>
      <c r="E8095" s="7"/>
      <c r="G8095">
        <v>67.7</v>
      </c>
      <c r="H8095" s="12">
        <v>275.5315005922356</v>
      </c>
      <c r="I8095" s="13">
        <f>$D$2*tarifas!$D$12/24</f>
        <v>1.4541666666666666</v>
      </c>
      <c r="J8095" s="13" t="e">
        <f>VLOOKUP(E8095&amp;" "&amp;F8095,tarifas!$A$13:$D$20,4,FALSE)*H8095</f>
        <v>#N/A</v>
      </c>
      <c r="K8095" s="13">
        <f>IF(F8095="COD1",tarifas!$D$11*(SUMIFS($H$11:$H$8770,$F$11:$F$8770,"=COD1",$B$11:$B$8770,"="&amp;B8095)/COUNTIFS($F$11:$F$8770,"=COD1",$B$11:$B$8770,"="&amp;B8095))/COUNTIFS($A$11:$A$8770,"="&amp;A8095,$F$11:$F$8770,"=COD1"),0)</f>
        <v>0</v>
      </c>
      <c r="L8095" s="13" t="e">
        <f>(VLOOKUP(F8095,tarifas!$C$7:$D$10,2,FALSE)+tarifas!$D$21)*datos!H8095</f>
        <v>#N/A</v>
      </c>
      <c r="M8095">
        <v>0</v>
      </c>
      <c r="N8095" s="13" t="e">
        <f t="shared" si="1142"/>
        <v>#N/A</v>
      </c>
      <c r="O8095">
        <f t="shared" si="1143"/>
        <v>0</v>
      </c>
      <c r="P8095" s="12">
        <f t="shared" si="1144"/>
        <v>275.5315005922356</v>
      </c>
      <c r="Q8095">
        <f t="shared" si="1145"/>
        <v>0</v>
      </c>
      <c r="R8095">
        <f>$D$2*tarifas!$D$12/24</f>
        <v>1.4541666666666666</v>
      </c>
      <c r="S8095" t="e">
        <f>VLOOKUP(E8095&amp;" "&amp;F8095,tarifas!$A$13:$D$20,4,FALSE)*P8095</f>
        <v>#N/A</v>
      </c>
      <c r="T8095">
        <f>IF(F8095="COD1",tarifas!$D$11*(SUMIFS($P$11:$P$8770,$F$11:$F$8770,"=COD1",$B$11:$B$8770,"="&amp;B8095)/COUNTIFS($F$11:$F$8770,"=COD1",$B$11:$B$8770,"="&amp;B8095))/COUNTIFS($A$11:$A$8770,"="&amp;A8095,$F$11:$F$8770,"=COD1"),0)</f>
        <v>0</v>
      </c>
      <c r="U8095" t="e">
        <f>(VLOOKUP(F8095,tarifas!$C$7:$D$10,2,FALSE)+tarifas!$D$21)*datos!P8095</f>
        <v>#N/A</v>
      </c>
      <c r="V8095" t="e">
        <f t="shared" si="1146"/>
        <v>#N/A</v>
      </c>
      <c r="W8095">
        <f t="shared" si="1147"/>
        <v>0</v>
      </c>
    </row>
    <row r="8096" spans="1:23" x14ac:dyDescent="0.25">
      <c r="A8096">
        <f t="shared" si="1140"/>
        <v>332</v>
      </c>
      <c r="B8096">
        <f t="shared" si="1141"/>
        <v>12</v>
      </c>
      <c r="C8096" s="1">
        <f t="shared" si="1148"/>
        <v>41976.874999980391</v>
      </c>
      <c r="D8096" s="7">
        <v>0</v>
      </c>
      <c r="E8096" s="7"/>
      <c r="G8096">
        <v>64.67</v>
      </c>
      <c r="H8096" s="12">
        <v>252.59316669861857</v>
      </c>
      <c r="I8096" s="13">
        <f>$D$2*tarifas!$D$12/24</f>
        <v>1.4541666666666666</v>
      </c>
      <c r="J8096" s="13" t="e">
        <f>VLOOKUP(E8096&amp;" "&amp;F8096,tarifas!$A$13:$D$20,4,FALSE)*H8096</f>
        <v>#N/A</v>
      </c>
      <c r="K8096" s="13">
        <f>IF(F8096="COD1",tarifas!$D$11*(SUMIFS($H$11:$H$8770,$F$11:$F$8770,"=COD1",$B$11:$B$8770,"="&amp;B8096)/COUNTIFS($F$11:$F$8770,"=COD1",$B$11:$B$8770,"="&amp;B8096))/COUNTIFS($A$11:$A$8770,"="&amp;A8096,$F$11:$F$8770,"=COD1"),0)</f>
        <v>0</v>
      </c>
      <c r="L8096" s="13" t="e">
        <f>(VLOOKUP(F8096,tarifas!$C$7:$D$10,2,FALSE)+tarifas!$D$21)*datos!H8096</f>
        <v>#N/A</v>
      </c>
      <c r="M8096">
        <v>0</v>
      </c>
      <c r="N8096" s="13" t="e">
        <f t="shared" si="1142"/>
        <v>#N/A</v>
      </c>
      <c r="O8096">
        <f t="shared" si="1143"/>
        <v>0</v>
      </c>
      <c r="P8096" s="12">
        <f t="shared" si="1144"/>
        <v>252.59316669861857</v>
      </c>
      <c r="Q8096">
        <f t="shared" si="1145"/>
        <v>0</v>
      </c>
      <c r="R8096">
        <f>$D$2*tarifas!$D$12/24</f>
        <v>1.4541666666666666</v>
      </c>
      <c r="S8096" t="e">
        <f>VLOOKUP(E8096&amp;" "&amp;F8096,tarifas!$A$13:$D$20,4,FALSE)*P8096</f>
        <v>#N/A</v>
      </c>
      <c r="T8096">
        <f>IF(F8096="COD1",tarifas!$D$11*(SUMIFS($P$11:$P$8770,$F$11:$F$8770,"=COD1",$B$11:$B$8770,"="&amp;B8096)/COUNTIFS($F$11:$F$8770,"=COD1",$B$11:$B$8770,"="&amp;B8096))/COUNTIFS($A$11:$A$8770,"="&amp;A8096,$F$11:$F$8770,"=COD1"),0)</f>
        <v>0</v>
      </c>
      <c r="U8096" t="e">
        <f>(VLOOKUP(F8096,tarifas!$C$7:$D$10,2,FALSE)+tarifas!$D$21)*datos!P8096</f>
        <v>#N/A</v>
      </c>
      <c r="V8096" t="e">
        <f t="shared" si="1146"/>
        <v>#N/A</v>
      </c>
      <c r="W8096">
        <f t="shared" si="1147"/>
        <v>0</v>
      </c>
    </row>
    <row r="8097" spans="1:23" x14ac:dyDescent="0.25">
      <c r="A8097">
        <f t="shared" si="1140"/>
        <v>332</v>
      </c>
      <c r="B8097">
        <f t="shared" si="1141"/>
        <v>12</v>
      </c>
      <c r="C8097" s="1">
        <f t="shared" si="1148"/>
        <v>41976.916666647056</v>
      </c>
      <c r="D8097" s="7">
        <v>0</v>
      </c>
      <c r="E8097" s="7"/>
      <c r="G8097">
        <v>62.2</v>
      </c>
      <c r="H8097" s="12">
        <v>245.65150191426267</v>
      </c>
      <c r="I8097" s="13">
        <f>$D$2*tarifas!$D$12/24</f>
        <v>1.4541666666666666</v>
      </c>
      <c r="J8097" s="13" t="e">
        <f>VLOOKUP(E8097&amp;" "&amp;F8097,tarifas!$A$13:$D$20,4,FALSE)*H8097</f>
        <v>#N/A</v>
      </c>
      <c r="K8097" s="13">
        <f>IF(F8097="COD1",tarifas!$D$11*(SUMIFS($H$11:$H$8770,$F$11:$F$8770,"=COD1",$B$11:$B$8770,"="&amp;B8097)/COUNTIFS($F$11:$F$8770,"=COD1",$B$11:$B$8770,"="&amp;B8097))/COUNTIFS($A$11:$A$8770,"="&amp;A8097,$F$11:$F$8770,"=COD1"),0)</f>
        <v>0</v>
      </c>
      <c r="L8097" s="13" t="e">
        <f>(VLOOKUP(F8097,tarifas!$C$7:$D$10,2,FALSE)+tarifas!$D$21)*datos!H8097</f>
        <v>#N/A</v>
      </c>
      <c r="M8097">
        <v>0</v>
      </c>
      <c r="N8097" s="13" t="e">
        <f t="shared" si="1142"/>
        <v>#N/A</v>
      </c>
      <c r="O8097">
        <f t="shared" si="1143"/>
        <v>0</v>
      </c>
      <c r="P8097" s="12">
        <f t="shared" si="1144"/>
        <v>245.65150191426267</v>
      </c>
      <c r="Q8097">
        <f t="shared" si="1145"/>
        <v>0</v>
      </c>
      <c r="R8097">
        <f>$D$2*tarifas!$D$12/24</f>
        <v>1.4541666666666666</v>
      </c>
      <c r="S8097" t="e">
        <f>VLOOKUP(E8097&amp;" "&amp;F8097,tarifas!$A$13:$D$20,4,FALSE)*P8097</f>
        <v>#N/A</v>
      </c>
      <c r="T8097">
        <f>IF(F8097="COD1",tarifas!$D$11*(SUMIFS($P$11:$P$8770,$F$11:$F$8770,"=COD1",$B$11:$B$8770,"="&amp;B8097)/COUNTIFS($F$11:$F$8770,"=COD1",$B$11:$B$8770,"="&amp;B8097))/COUNTIFS($A$11:$A$8770,"="&amp;A8097,$F$11:$F$8770,"=COD1"),0)</f>
        <v>0</v>
      </c>
      <c r="U8097" t="e">
        <f>(VLOOKUP(F8097,tarifas!$C$7:$D$10,2,FALSE)+tarifas!$D$21)*datos!P8097</f>
        <v>#N/A</v>
      </c>
      <c r="V8097" t="e">
        <f t="shared" si="1146"/>
        <v>#N/A</v>
      </c>
      <c r="W8097">
        <f t="shared" si="1147"/>
        <v>0</v>
      </c>
    </row>
    <row r="8098" spans="1:23" x14ac:dyDescent="0.25">
      <c r="A8098">
        <f t="shared" si="1140"/>
        <v>332</v>
      </c>
      <c r="B8098">
        <f t="shared" si="1141"/>
        <v>12</v>
      </c>
      <c r="C8098" s="1">
        <f t="shared" si="1148"/>
        <v>41976.95833331372</v>
      </c>
      <c r="D8098" s="7">
        <v>0</v>
      </c>
      <c r="E8098" s="7"/>
      <c r="G8098">
        <v>61.57</v>
      </c>
      <c r="H8098" s="12">
        <v>247.57296187788495</v>
      </c>
      <c r="I8098" s="13">
        <f>$D$2*tarifas!$D$12/24</f>
        <v>1.4541666666666666</v>
      </c>
      <c r="J8098" s="13" t="e">
        <f>VLOOKUP(E8098&amp;" "&amp;F8098,tarifas!$A$13:$D$20,4,FALSE)*H8098</f>
        <v>#N/A</v>
      </c>
      <c r="K8098" s="13">
        <f>IF(F8098="COD1",tarifas!$D$11*(SUMIFS($H$11:$H$8770,$F$11:$F$8770,"=COD1",$B$11:$B$8770,"="&amp;B8098)/COUNTIFS($F$11:$F$8770,"=COD1",$B$11:$B$8770,"="&amp;B8098))/COUNTIFS($A$11:$A$8770,"="&amp;A8098,$F$11:$F$8770,"=COD1"),0)</f>
        <v>0</v>
      </c>
      <c r="L8098" s="13" t="e">
        <f>(VLOOKUP(F8098,tarifas!$C$7:$D$10,2,FALSE)+tarifas!$D$21)*datos!H8098</f>
        <v>#N/A</v>
      </c>
      <c r="M8098">
        <v>0</v>
      </c>
      <c r="N8098" s="13" t="e">
        <f t="shared" si="1142"/>
        <v>#N/A</v>
      </c>
      <c r="O8098">
        <f t="shared" si="1143"/>
        <v>0</v>
      </c>
      <c r="P8098" s="12">
        <f t="shared" si="1144"/>
        <v>247.57296187788495</v>
      </c>
      <c r="Q8098">
        <f t="shared" si="1145"/>
        <v>0</v>
      </c>
      <c r="R8098">
        <f>$D$2*tarifas!$D$12/24</f>
        <v>1.4541666666666666</v>
      </c>
      <c r="S8098" t="e">
        <f>VLOOKUP(E8098&amp;" "&amp;F8098,tarifas!$A$13:$D$20,4,FALSE)*P8098</f>
        <v>#N/A</v>
      </c>
      <c r="T8098">
        <f>IF(F8098="COD1",tarifas!$D$11*(SUMIFS($P$11:$P$8770,$F$11:$F$8770,"=COD1",$B$11:$B$8770,"="&amp;B8098)/COUNTIFS($F$11:$F$8770,"=COD1",$B$11:$B$8770,"="&amp;B8098))/COUNTIFS($A$11:$A$8770,"="&amp;A8098,$F$11:$F$8770,"=COD1"),0)</f>
        <v>0</v>
      </c>
      <c r="U8098" t="e">
        <f>(VLOOKUP(F8098,tarifas!$C$7:$D$10,2,FALSE)+tarifas!$D$21)*datos!P8098</f>
        <v>#N/A</v>
      </c>
      <c r="V8098" t="e">
        <f t="shared" si="1146"/>
        <v>#N/A</v>
      </c>
      <c r="W8098">
        <f t="shared" si="1147"/>
        <v>0</v>
      </c>
    </row>
    <row r="8099" spans="1:23" x14ac:dyDescent="0.25">
      <c r="A8099">
        <f t="shared" si="1140"/>
        <v>333</v>
      </c>
      <c r="B8099">
        <f t="shared" si="1141"/>
        <v>12</v>
      </c>
      <c r="C8099" s="1">
        <f t="shared" si="1148"/>
        <v>41976.999999980384</v>
      </c>
      <c r="D8099" s="7">
        <v>0</v>
      </c>
      <c r="E8099" s="7"/>
      <c r="G8099">
        <v>58</v>
      </c>
      <c r="H8099" s="12">
        <v>237.18296452750951</v>
      </c>
      <c r="I8099" s="13">
        <f>$D$2*tarifas!$D$12/24</f>
        <v>1.4541666666666666</v>
      </c>
      <c r="J8099" s="13" t="e">
        <f>VLOOKUP(E8099&amp;" "&amp;F8099,tarifas!$A$13:$D$20,4,FALSE)*H8099</f>
        <v>#N/A</v>
      </c>
      <c r="K8099" s="13">
        <f>IF(F8099="COD1",tarifas!$D$11*(SUMIFS($H$11:$H$8770,$F$11:$F$8770,"=COD1",$B$11:$B$8770,"="&amp;B8099)/COUNTIFS($F$11:$F$8770,"=COD1",$B$11:$B$8770,"="&amp;B8099))/COUNTIFS($A$11:$A$8770,"="&amp;A8099,$F$11:$F$8770,"=COD1"),0)</f>
        <v>0</v>
      </c>
      <c r="L8099" s="13" t="e">
        <f>(VLOOKUP(F8099,tarifas!$C$7:$D$10,2,FALSE)+tarifas!$D$21)*datos!H8099</f>
        <v>#N/A</v>
      </c>
      <c r="M8099">
        <v>0</v>
      </c>
      <c r="N8099" s="13" t="e">
        <f t="shared" si="1142"/>
        <v>#N/A</v>
      </c>
      <c r="O8099">
        <f t="shared" si="1143"/>
        <v>0</v>
      </c>
      <c r="P8099" s="12">
        <f t="shared" si="1144"/>
        <v>237.18296452750951</v>
      </c>
      <c r="Q8099">
        <f t="shared" si="1145"/>
        <v>0</v>
      </c>
      <c r="R8099">
        <f>$D$2*tarifas!$D$12/24</f>
        <v>1.4541666666666666</v>
      </c>
      <c r="S8099" t="e">
        <f>VLOOKUP(E8099&amp;" "&amp;F8099,tarifas!$A$13:$D$20,4,FALSE)*P8099</f>
        <v>#N/A</v>
      </c>
      <c r="T8099">
        <f>IF(F8099="COD1",tarifas!$D$11*(SUMIFS($P$11:$P$8770,$F$11:$F$8770,"=COD1",$B$11:$B$8770,"="&amp;B8099)/COUNTIFS($F$11:$F$8770,"=COD1",$B$11:$B$8770,"="&amp;B8099))/COUNTIFS($A$11:$A$8770,"="&amp;A8099,$F$11:$F$8770,"=COD1"),0)</f>
        <v>0</v>
      </c>
      <c r="U8099" t="e">
        <f>(VLOOKUP(F8099,tarifas!$C$7:$D$10,2,FALSE)+tarifas!$D$21)*datos!P8099</f>
        <v>#N/A</v>
      </c>
      <c r="V8099" t="e">
        <f t="shared" si="1146"/>
        <v>#N/A</v>
      </c>
      <c r="W8099">
        <f t="shared" si="1147"/>
        <v>0</v>
      </c>
    </row>
    <row r="8100" spans="1:23" x14ac:dyDescent="0.25">
      <c r="A8100">
        <f t="shared" si="1140"/>
        <v>333</v>
      </c>
      <c r="B8100">
        <f t="shared" si="1141"/>
        <v>12</v>
      </c>
      <c r="C8100" s="1">
        <f t="shared" si="1148"/>
        <v>41977.041666647048</v>
      </c>
      <c r="D8100" s="7">
        <v>0</v>
      </c>
      <c r="E8100" s="7"/>
      <c r="G8100">
        <v>53.1</v>
      </c>
      <c r="H8100" s="12">
        <v>234.83356975641055</v>
      </c>
      <c r="I8100" s="13">
        <f>$D$2*tarifas!$D$12/24</f>
        <v>1.4541666666666666</v>
      </c>
      <c r="J8100" s="13" t="e">
        <f>VLOOKUP(E8100&amp;" "&amp;F8100,tarifas!$A$13:$D$20,4,FALSE)*H8100</f>
        <v>#N/A</v>
      </c>
      <c r="K8100" s="13">
        <f>IF(F8100="COD1",tarifas!$D$11*(SUMIFS($H$11:$H$8770,$F$11:$F$8770,"=COD1",$B$11:$B$8770,"="&amp;B8100)/COUNTIFS($F$11:$F$8770,"=COD1",$B$11:$B$8770,"="&amp;B8100))/COUNTIFS($A$11:$A$8770,"="&amp;A8100,$F$11:$F$8770,"=COD1"),0)</f>
        <v>0</v>
      </c>
      <c r="L8100" s="13" t="e">
        <f>(VLOOKUP(F8100,tarifas!$C$7:$D$10,2,FALSE)+tarifas!$D$21)*datos!H8100</f>
        <v>#N/A</v>
      </c>
      <c r="M8100">
        <v>0</v>
      </c>
      <c r="N8100" s="13" t="e">
        <f t="shared" si="1142"/>
        <v>#N/A</v>
      </c>
      <c r="O8100">
        <f t="shared" si="1143"/>
        <v>0</v>
      </c>
      <c r="P8100" s="12">
        <f t="shared" si="1144"/>
        <v>234.83356975641055</v>
      </c>
      <c r="Q8100">
        <f t="shared" si="1145"/>
        <v>0</v>
      </c>
      <c r="R8100">
        <f>$D$2*tarifas!$D$12/24</f>
        <v>1.4541666666666666</v>
      </c>
      <c r="S8100" t="e">
        <f>VLOOKUP(E8100&amp;" "&amp;F8100,tarifas!$A$13:$D$20,4,FALSE)*P8100</f>
        <v>#N/A</v>
      </c>
      <c r="T8100">
        <f>IF(F8100="COD1",tarifas!$D$11*(SUMIFS($P$11:$P$8770,$F$11:$F$8770,"=COD1",$B$11:$B$8770,"="&amp;B8100)/COUNTIFS($F$11:$F$8770,"=COD1",$B$11:$B$8770,"="&amp;B8100))/COUNTIFS($A$11:$A$8770,"="&amp;A8100,$F$11:$F$8770,"=COD1"),0)</f>
        <v>0</v>
      </c>
      <c r="U8100" t="e">
        <f>(VLOOKUP(F8100,tarifas!$C$7:$D$10,2,FALSE)+tarifas!$D$21)*datos!P8100</f>
        <v>#N/A</v>
      </c>
      <c r="V8100" t="e">
        <f t="shared" si="1146"/>
        <v>#N/A</v>
      </c>
      <c r="W8100">
        <f t="shared" si="1147"/>
        <v>0</v>
      </c>
    </row>
    <row r="8101" spans="1:23" x14ac:dyDescent="0.25">
      <c r="A8101">
        <f t="shared" si="1140"/>
        <v>333</v>
      </c>
      <c r="B8101">
        <f t="shared" si="1141"/>
        <v>12</v>
      </c>
      <c r="C8101" s="1">
        <f t="shared" si="1148"/>
        <v>41977.083333313713</v>
      </c>
      <c r="D8101" s="7">
        <v>0</v>
      </c>
      <c r="E8101" s="7"/>
      <c r="G8101">
        <v>49.5</v>
      </c>
      <c r="H8101" s="12">
        <v>232.68854076641935</v>
      </c>
      <c r="I8101" s="13">
        <f>$D$2*tarifas!$D$12/24</f>
        <v>1.4541666666666666</v>
      </c>
      <c r="J8101" s="13" t="e">
        <f>VLOOKUP(E8101&amp;" "&amp;F8101,tarifas!$A$13:$D$20,4,FALSE)*H8101</f>
        <v>#N/A</v>
      </c>
      <c r="K8101" s="13">
        <f>IF(F8101="COD1",tarifas!$D$11*(SUMIFS($H$11:$H$8770,$F$11:$F$8770,"=COD1",$B$11:$B$8770,"="&amp;B8101)/COUNTIFS($F$11:$F$8770,"=COD1",$B$11:$B$8770,"="&amp;B8101))/COUNTIFS($A$11:$A$8770,"="&amp;A8101,$F$11:$F$8770,"=COD1"),0)</f>
        <v>0</v>
      </c>
      <c r="L8101" s="13" t="e">
        <f>(VLOOKUP(F8101,tarifas!$C$7:$D$10,2,FALSE)+tarifas!$D$21)*datos!H8101</f>
        <v>#N/A</v>
      </c>
      <c r="M8101">
        <v>0</v>
      </c>
      <c r="N8101" s="13" t="e">
        <f t="shared" si="1142"/>
        <v>#N/A</v>
      </c>
      <c r="O8101">
        <f t="shared" si="1143"/>
        <v>0</v>
      </c>
      <c r="P8101" s="12">
        <f t="shared" si="1144"/>
        <v>232.68854076641935</v>
      </c>
      <c r="Q8101">
        <f t="shared" si="1145"/>
        <v>0</v>
      </c>
      <c r="R8101">
        <f>$D$2*tarifas!$D$12/24</f>
        <v>1.4541666666666666</v>
      </c>
      <c r="S8101" t="e">
        <f>VLOOKUP(E8101&amp;" "&amp;F8101,tarifas!$A$13:$D$20,4,FALSE)*P8101</f>
        <v>#N/A</v>
      </c>
      <c r="T8101">
        <f>IF(F8101="COD1",tarifas!$D$11*(SUMIFS($P$11:$P$8770,$F$11:$F$8770,"=COD1",$B$11:$B$8770,"="&amp;B8101)/COUNTIFS($F$11:$F$8770,"=COD1",$B$11:$B$8770,"="&amp;B8101))/COUNTIFS($A$11:$A$8770,"="&amp;A8101,$F$11:$F$8770,"=COD1"),0)</f>
        <v>0</v>
      </c>
      <c r="U8101" t="e">
        <f>(VLOOKUP(F8101,tarifas!$C$7:$D$10,2,FALSE)+tarifas!$D$21)*datos!P8101</f>
        <v>#N/A</v>
      </c>
      <c r="V8101" t="e">
        <f t="shared" si="1146"/>
        <v>#N/A</v>
      </c>
      <c r="W8101">
        <f t="shared" si="1147"/>
        <v>0</v>
      </c>
    </row>
    <row r="8102" spans="1:23" x14ac:dyDescent="0.25">
      <c r="A8102">
        <f t="shared" si="1140"/>
        <v>333</v>
      </c>
      <c r="B8102">
        <f t="shared" si="1141"/>
        <v>12</v>
      </c>
      <c r="C8102" s="1">
        <f t="shared" si="1148"/>
        <v>41977.124999980377</v>
      </c>
      <c r="D8102" s="7">
        <v>0</v>
      </c>
      <c r="E8102" s="7"/>
      <c r="G8102">
        <v>45.17</v>
      </c>
      <c r="H8102" s="12">
        <v>230.08868675272066</v>
      </c>
      <c r="I8102" s="13">
        <f>$D$2*tarifas!$D$12/24</f>
        <v>1.4541666666666666</v>
      </c>
      <c r="J8102" s="13" t="e">
        <f>VLOOKUP(E8102&amp;" "&amp;F8102,tarifas!$A$13:$D$20,4,FALSE)*H8102</f>
        <v>#N/A</v>
      </c>
      <c r="K8102" s="13">
        <f>IF(F8102="COD1",tarifas!$D$11*(SUMIFS($H$11:$H$8770,$F$11:$F$8770,"=COD1",$B$11:$B$8770,"="&amp;B8102)/COUNTIFS($F$11:$F$8770,"=COD1",$B$11:$B$8770,"="&amp;B8102))/COUNTIFS($A$11:$A$8770,"="&amp;A8102,$F$11:$F$8770,"=COD1"),0)</f>
        <v>0</v>
      </c>
      <c r="L8102" s="13" t="e">
        <f>(VLOOKUP(F8102,tarifas!$C$7:$D$10,2,FALSE)+tarifas!$D$21)*datos!H8102</f>
        <v>#N/A</v>
      </c>
      <c r="M8102">
        <v>0</v>
      </c>
      <c r="N8102" s="13" t="e">
        <f t="shared" si="1142"/>
        <v>#N/A</v>
      </c>
      <c r="O8102">
        <f t="shared" si="1143"/>
        <v>0</v>
      </c>
      <c r="P8102" s="12">
        <f t="shared" si="1144"/>
        <v>230.08868675272066</v>
      </c>
      <c r="Q8102">
        <f t="shared" si="1145"/>
        <v>0</v>
      </c>
      <c r="R8102">
        <f>$D$2*tarifas!$D$12/24</f>
        <v>1.4541666666666666</v>
      </c>
      <c r="S8102" t="e">
        <f>VLOOKUP(E8102&amp;" "&amp;F8102,tarifas!$A$13:$D$20,4,FALSE)*P8102</f>
        <v>#N/A</v>
      </c>
      <c r="T8102">
        <f>IF(F8102="COD1",tarifas!$D$11*(SUMIFS($P$11:$P$8770,$F$11:$F$8770,"=COD1",$B$11:$B$8770,"="&amp;B8102)/COUNTIFS($F$11:$F$8770,"=COD1",$B$11:$B$8770,"="&amp;B8102))/COUNTIFS($A$11:$A$8770,"="&amp;A8102,$F$11:$F$8770,"=COD1"),0)</f>
        <v>0</v>
      </c>
      <c r="U8102" t="e">
        <f>(VLOOKUP(F8102,tarifas!$C$7:$D$10,2,FALSE)+tarifas!$D$21)*datos!P8102</f>
        <v>#N/A</v>
      </c>
      <c r="V8102" t="e">
        <f t="shared" si="1146"/>
        <v>#N/A</v>
      </c>
      <c r="W8102">
        <f t="shared" si="1147"/>
        <v>0</v>
      </c>
    </row>
    <row r="8103" spans="1:23" x14ac:dyDescent="0.25">
      <c r="A8103">
        <f t="shared" si="1140"/>
        <v>333</v>
      </c>
      <c r="B8103">
        <f t="shared" si="1141"/>
        <v>12</v>
      </c>
      <c r="C8103" s="1">
        <f t="shared" si="1148"/>
        <v>41977.166666647041</v>
      </c>
      <c r="D8103" s="7">
        <v>0</v>
      </c>
      <c r="E8103" s="7"/>
      <c r="G8103">
        <v>44.85</v>
      </c>
      <c r="H8103" s="12">
        <v>227.04291911026564</v>
      </c>
      <c r="I8103" s="13">
        <f>$D$2*tarifas!$D$12/24</f>
        <v>1.4541666666666666</v>
      </c>
      <c r="J8103" s="13" t="e">
        <f>VLOOKUP(E8103&amp;" "&amp;F8103,tarifas!$A$13:$D$20,4,FALSE)*H8103</f>
        <v>#N/A</v>
      </c>
      <c r="K8103" s="13">
        <f>IF(F8103="COD1",tarifas!$D$11*(SUMIFS($H$11:$H$8770,$F$11:$F$8770,"=COD1",$B$11:$B$8770,"="&amp;B8103)/COUNTIFS($F$11:$F$8770,"=COD1",$B$11:$B$8770,"="&amp;B8103))/COUNTIFS($A$11:$A$8770,"="&amp;A8103,$F$11:$F$8770,"=COD1"),0)</f>
        <v>0</v>
      </c>
      <c r="L8103" s="13" t="e">
        <f>(VLOOKUP(F8103,tarifas!$C$7:$D$10,2,FALSE)+tarifas!$D$21)*datos!H8103</f>
        <v>#N/A</v>
      </c>
      <c r="M8103">
        <v>0</v>
      </c>
      <c r="N8103" s="13" t="e">
        <f t="shared" si="1142"/>
        <v>#N/A</v>
      </c>
      <c r="O8103">
        <f t="shared" si="1143"/>
        <v>0</v>
      </c>
      <c r="P8103" s="12">
        <f t="shared" si="1144"/>
        <v>227.04291911026564</v>
      </c>
      <c r="Q8103">
        <f t="shared" si="1145"/>
        <v>0</v>
      </c>
      <c r="R8103">
        <f>$D$2*tarifas!$D$12/24</f>
        <v>1.4541666666666666</v>
      </c>
      <c r="S8103" t="e">
        <f>VLOOKUP(E8103&amp;" "&amp;F8103,tarifas!$A$13:$D$20,4,FALSE)*P8103</f>
        <v>#N/A</v>
      </c>
      <c r="T8103">
        <f>IF(F8103="COD1",tarifas!$D$11*(SUMIFS($P$11:$P$8770,$F$11:$F$8770,"=COD1",$B$11:$B$8770,"="&amp;B8103)/COUNTIFS($F$11:$F$8770,"=COD1",$B$11:$B$8770,"="&amp;B8103))/COUNTIFS($A$11:$A$8770,"="&amp;A8103,$F$11:$F$8770,"=COD1"),0)</f>
        <v>0</v>
      </c>
      <c r="U8103" t="e">
        <f>(VLOOKUP(F8103,tarifas!$C$7:$D$10,2,FALSE)+tarifas!$D$21)*datos!P8103</f>
        <v>#N/A</v>
      </c>
      <c r="V8103" t="e">
        <f t="shared" si="1146"/>
        <v>#N/A</v>
      </c>
      <c r="W8103">
        <f t="shared" si="1147"/>
        <v>0</v>
      </c>
    </row>
    <row r="8104" spans="1:23" x14ac:dyDescent="0.25">
      <c r="A8104">
        <f t="shared" si="1140"/>
        <v>333</v>
      </c>
      <c r="B8104">
        <f t="shared" si="1141"/>
        <v>12</v>
      </c>
      <c r="C8104" s="1">
        <f t="shared" si="1148"/>
        <v>41977.208333313705</v>
      </c>
      <c r="D8104" s="7">
        <v>0</v>
      </c>
      <c r="E8104" s="7"/>
      <c r="G8104">
        <v>47.54</v>
      </c>
      <c r="H8104" s="12">
        <v>227.80602716791162</v>
      </c>
      <c r="I8104" s="13">
        <f>$D$2*tarifas!$D$12/24</f>
        <v>1.4541666666666666</v>
      </c>
      <c r="J8104" s="13" t="e">
        <f>VLOOKUP(E8104&amp;" "&amp;F8104,tarifas!$A$13:$D$20,4,FALSE)*H8104</f>
        <v>#N/A</v>
      </c>
      <c r="K8104" s="13">
        <f>IF(F8104="COD1",tarifas!$D$11*(SUMIFS($H$11:$H$8770,$F$11:$F$8770,"=COD1",$B$11:$B$8770,"="&amp;B8104)/COUNTIFS($F$11:$F$8770,"=COD1",$B$11:$B$8770,"="&amp;B8104))/COUNTIFS($A$11:$A$8770,"="&amp;A8104,$F$11:$F$8770,"=COD1"),0)</f>
        <v>0</v>
      </c>
      <c r="L8104" s="13" t="e">
        <f>(VLOOKUP(F8104,tarifas!$C$7:$D$10,2,FALSE)+tarifas!$D$21)*datos!H8104</f>
        <v>#N/A</v>
      </c>
      <c r="M8104">
        <v>0</v>
      </c>
      <c r="N8104" s="13" t="e">
        <f t="shared" si="1142"/>
        <v>#N/A</v>
      </c>
      <c r="O8104">
        <f t="shared" si="1143"/>
        <v>0</v>
      </c>
      <c r="P8104" s="12">
        <f t="shared" si="1144"/>
        <v>227.80602716791162</v>
      </c>
      <c r="Q8104">
        <f t="shared" si="1145"/>
        <v>0</v>
      </c>
      <c r="R8104">
        <f>$D$2*tarifas!$D$12/24</f>
        <v>1.4541666666666666</v>
      </c>
      <c r="S8104" t="e">
        <f>VLOOKUP(E8104&amp;" "&amp;F8104,tarifas!$A$13:$D$20,4,FALSE)*P8104</f>
        <v>#N/A</v>
      </c>
      <c r="T8104">
        <f>IF(F8104="COD1",tarifas!$D$11*(SUMIFS($P$11:$P$8770,$F$11:$F$8770,"=COD1",$B$11:$B$8770,"="&amp;B8104)/COUNTIFS($F$11:$F$8770,"=COD1",$B$11:$B$8770,"="&amp;B8104))/COUNTIFS($A$11:$A$8770,"="&amp;A8104,$F$11:$F$8770,"=COD1"),0)</f>
        <v>0</v>
      </c>
      <c r="U8104" t="e">
        <f>(VLOOKUP(F8104,tarifas!$C$7:$D$10,2,FALSE)+tarifas!$D$21)*datos!P8104</f>
        <v>#N/A</v>
      </c>
      <c r="V8104" t="e">
        <f t="shared" si="1146"/>
        <v>#N/A</v>
      </c>
      <c r="W8104">
        <f t="shared" si="1147"/>
        <v>0</v>
      </c>
    </row>
    <row r="8105" spans="1:23" x14ac:dyDescent="0.25">
      <c r="A8105">
        <f t="shared" si="1140"/>
        <v>333</v>
      </c>
      <c r="B8105">
        <f t="shared" si="1141"/>
        <v>12</v>
      </c>
      <c r="C8105" s="1">
        <f t="shared" si="1148"/>
        <v>41977.249999980369</v>
      </c>
      <c r="D8105" s="7">
        <v>0</v>
      </c>
      <c r="E8105" s="7"/>
      <c r="G8105">
        <v>51.43</v>
      </c>
      <c r="H8105" s="12">
        <v>227.5473100270724</v>
      </c>
      <c r="I8105" s="13">
        <f>$D$2*tarifas!$D$12/24</f>
        <v>1.4541666666666666</v>
      </c>
      <c r="J8105" s="13" t="e">
        <f>VLOOKUP(E8105&amp;" "&amp;F8105,tarifas!$A$13:$D$20,4,FALSE)*H8105</f>
        <v>#N/A</v>
      </c>
      <c r="K8105" s="13">
        <f>IF(F8105="COD1",tarifas!$D$11*(SUMIFS($H$11:$H$8770,$F$11:$F$8770,"=COD1",$B$11:$B$8770,"="&amp;B8105)/COUNTIFS($F$11:$F$8770,"=COD1",$B$11:$B$8770,"="&amp;B8105))/COUNTIFS($A$11:$A$8770,"="&amp;A8105,$F$11:$F$8770,"=COD1"),0)</f>
        <v>0</v>
      </c>
      <c r="L8105" s="13" t="e">
        <f>(VLOOKUP(F8105,tarifas!$C$7:$D$10,2,FALSE)+tarifas!$D$21)*datos!H8105</f>
        <v>#N/A</v>
      </c>
      <c r="M8105">
        <v>0</v>
      </c>
      <c r="N8105" s="13" t="e">
        <f t="shared" si="1142"/>
        <v>#N/A</v>
      </c>
      <c r="O8105">
        <f t="shared" si="1143"/>
        <v>0</v>
      </c>
      <c r="P8105" s="12">
        <f t="shared" si="1144"/>
        <v>227.5473100270724</v>
      </c>
      <c r="Q8105">
        <f t="shared" si="1145"/>
        <v>0</v>
      </c>
      <c r="R8105">
        <f>$D$2*tarifas!$D$12/24</f>
        <v>1.4541666666666666</v>
      </c>
      <c r="S8105" t="e">
        <f>VLOOKUP(E8105&amp;" "&amp;F8105,tarifas!$A$13:$D$20,4,FALSE)*P8105</f>
        <v>#N/A</v>
      </c>
      <c r="T8105">
        <f>IF(F8105="COD1",tarifas!$D$11*(SUMIFS($P$11:$P$8770,$F$11:$F$8770,"=COD1",$B$11:$B$8770,"="&amp;B8105)/COUNTIFS($F$11:$F$8770,"=COD1",$B$11:$B$8770,"="&amp;B8105))/COUNTIFS($A$11:$A$8770,"="&amp;A8105,$F$11:$F$8770,"=COD1"),0)</f>
        <v>0</v>
      </c>
      <c r="U8105" t="e">
        <f>(VLOOKUP(F8105,tarifas!$C$7:$D$10,2,FALSE)+tarifas!$D$21)*datos!P8105</f>
        <v>#N/A</v>
      </c>
      <c r="V8105" t="e">
        <f t="shared" si="1146"/>
        <v>#N/A</v>
      </c>
      <c r="W8105">
        <f t="shared" si="1147"/>
        <v>0</v>
      </c>
    </row>
    <row r="8106" spans="1:23" x14ac:dyDescent="0.25">
      <c r="A8106">
        <f t="shared" si="1140"/>
        <v>333</v>
      </c>
      <c r="B8106">
        <f t="shared" si="1141"/>
        <v>12</v>
      </c>
      <c r="C8106" s="1">
        <f t="shared" si="1148"/>
        <v>41977.291666647034</v>
      </c>
      <c r="D8106" s="7">
        <v>0</v>
      </c>
      <c r="E8106" s="7"/>
      <c r="G8106">
        <v>64.67</v>
      </c>
      <c r="H8106" s="12">
        <v>252.91695209073339</v>
      </c>
      <c r="I8106" s="13">
        <f>$D$2*tarifas!$D$12/24</f>
        <v>1.4541666666666666</v>
      </c>
      <c r="J8106" s="13" t="e">
        <f>VLOOKUP(E8106&amp;" "&amp;F8106,tarifas!$A$13:$D$20,4,FALSE)*H8106</f>
        <v>#N/A</v>
      </c>
      <c r="K8106" s="13">
        <f>IF(F8106="COD1",tarifas!$D$11*(SUMIFS($H$11:$H$8770,$F$11:$F$8770,"=COD1",$B$11:$B$8770,"="&amp;B8106)/COUNTIFS($F$11:$F$8770,"=COD1",$B$11:$B$8770,"="&amp;B8106))/COUNTIFS($A$11:$A$8770,"="&amp;A8106,$F$11:$F$8770,"=COD1"),0)</f>
        <v>0</v>
      </c>
      <c r="L8106" s="13" t="e">
        <f>(VLOOKUP(F8106,tarifas!$C$7:$D$10,2,FALSE)+tarifas!$D$21)*datos!H8106</f>
        <v>#N/A</v>
      </c>
      <c r="M8106">
        <v>2.232E-2</v>
      </c>
      <c r="N8106" s="13" t="e">
        <f t="shared" si="1142"/>
        <v>#N/A</v>
      </c>
      <c r="O8106">
        <f t="shared" si="1143"/>
        <v>2.232E-2</v>
      </c>
      <c r="P8106" s="12">
        <f t="shared" si="1144"/>
        <v>252.89463209073338</v>
      </c>
      <c r="Q8106">
        <f t="shared" si="1145"/>
        <v>0</v>
      </c>
      <c r="R8106">
        <f>$D$2*tarifas!$D$12/24</f>
        <v>1.4541666666666666</v>
      </c>
      <c r="S8106" t="e">
        <f>VLOOKUP(E8106&amp;" "&amp;F8106,tarifas!$A$13:$D$20,4,FALSE)*P8106</f>
        <v>#N/A</v>
      </c>
      <c r="T8106">
        <f>IF(F8106="COD1",tarifas!$D$11*(SUMIFS($P$11:$P$8770,$F$11:$F$8770,"=COD1",$B$11:$B$8770,"="&amp;B8106)/COUNTIFS($F$11:$F$8770,"=COD1",$B$11:$B$8770,"="&amp;B8106))/COUNTIFS($A$11:$A$8770,"="&amp;A8106,$F$11:$F$8770,"=COD1"),0)</f>
        <v>0</v>
      </c>
      <c r="U8106" t="e">
        <f>(VLOOKUP(F8106,tarifas!$C$7:$D$10,2,FALSE)+tarifas!$D$21)*datos!P8106</f>
        <v>#N/A</v>
      </c>
      <c r="V8106" t="e">
        <f t="shared" si="1146"/>
        <v>#N/A</v>
      </c>
      <c r="W8106">
        <f t="shared" si="1147"/>
        <v>0</v>
      </c>
    </row>
    <row r="8107" spans="1:23" x14ac:dyDescent="0.25">
      <c r="A8107">
        <f t="shared" si="1140"/>
        <v>333</v>
      </c>
      <c r="B8107">
        <f t="shared" si="1141"/>
        <v>12</v>
      </c>
      <c r="C8107" s="1">
        <f t="shared" si="1148"/>
        <v>41977.333333313698</v>
      </c>
      <c r="D8107" s="7">
        <v>0</v>
      </c>
      <c r="E8107" s="7"/>
      <c r="G8107">
        <v>64</v>
      </c>
      <c r="H8107" s="12">
        <v>319.65633088339541</v>
      </c>
      <c r="I8107" s="13">
        <f>$D$2*tarifas!$D$12/24</f>
        <v>1.4541666666666666</v>
      </c>
      <c r="J8107" s="13" t="e">
        <f>VLOOKUP(E8107&amp;" "&amp;F8107,tarifas!$A$13:$D$20,4,FALSE)*H8107</f>
        <v>#N/A</v>
      </c>
      <c r="K8107" s="13">
        <f>IF(F8107="COD1",tarifas!$D$11*(SUMIFS($H$11:$H$8770,$F$11:$F$8770,"=COD1",$B$11:$B$8770,"="&amp;B8107)/COUNTIFS($F$11:$F$8770,"=COD1",$B$11:$B$8770,"="&amp;B8107))/COUNTIFS($A$11:$A$8770,"="&amp;A8107,$F$11:$F$8770,"=COD1"),0)</f>
        <v>0</v>
      </c>
      <c r="L8107" s="13" t="e">
        <f>(VLOOKUP(F8107,tarifas!$C$7:$D$10,2,FALSE)+tarifas!$D$21)*datos!H8107</f>
        <v>#N/A</v>
      </c>
      <c r="M8107">
        <v>62.20326</v>
      </c>
      <c r="N8107" s="13" t="e">
        <f t="shared" si="1142"/>
        <v>#N/A</v>
      </c>
      <c r="O8107">
        <f t="shared" si="1143"/>
        <v>62.20326</v>
      </c>
      <c r="P8107" s="12">
        <f t="shared" si="1144"/>
        <v>257.45307088339541</v>
      </c>
      <c r="Q8107">
        <f t="shared" si="1145"/>
        <v>0</v>
      </c>
      <c r="R8107">
        <f>$D$2*tarifas!$D$12/24</f>
        <v>1.4541666666666666</v>
      </c>
      <c r="S8107" t="e">
        <f>VLOOKUP(E8107&amp;" "&amp;F8107,tarifas!$A$13:$D$20,4,FALSE)*P8107</f>
        <v>#N/A</v>
      </c>
      <c r="T8107">
        <f>IF(F8107="COD1",tarifas!$D$11*(SUMIFS($P$11:$P$8770,$F$11:$F$8770,"=COD1",$B$11:$B$8770,"="&amp;B8107)/COUNTIFS($F$11:$F$8770,"=COD1",$B$11:$B$8770,"="&amp;B8107))/COUNTIFS($A$11:$A$8770,"="&amp;A8107,$F$11:$F$8770,"=COD1"),0)</f>
        <v>0</v>
      </c>
      <c r="U8107" t="e">
        <f>(VLOOKUP(F8107,tarifas!$C$7:$D$10,2,FALSE)+tarifas!$D$21)*datos!P8107</f>
        <v>#N/A</v>
      </c>
      <c r="V8107" t="e">
        <f t="shared" si="1146"/>
        <v>#N/A</v>
      </c>
      <c r="W8107">
        <f t="shared" si="1147"/>
        <v>0</v>
      </c>
    </row>
    <row r="8108" spans="1:23" x14ac:dyDescent="0.25">
      <c r="A8108">
        <f t="shared" si="1140"/>
        <v>333</v>
      </c>
      <c r="B8108">
        <f t="shared" si="1141"/>
        <v>12</v>
      </c>
      <c r="C8108" s="1">
        <f t="shared" si="1148"/>
        <v>41977.374999980362</v>
      </c>
      <c r="D8108" s="7">
        <v>272</v>
      </c>
      <c r="E8108" s="7"/>
      <c r="G8108">
        <v>67.64</v>
      </c>
      <c r="H8108" s="12">
        <v>491.65648833235764</v>
      </c>
      <c r="I8108" s="13">
        <f>$D$2*tarifas!$D$12/24</f>
        <v>1.4541666666666666</v>
      </c>
      <c r="J8108" s="13" t="e">
        <f>VLOOKUP(E8108&amp;" "&amp;F8108,tarifas!$A$13:$D$20,4,FALSE)*H8108</f>
        <v>#N/A</v>
      </c>
      <c r="K8108" s="13">
        <f>IF(F8108="COD1",tarifas!$D$11*(SUMIFS($H$11:$H$8770,$F$11:$F$8770,"=COD1",$B$11:$B$8770,"="&amp;B8108)/COUNTIFS($F$11:$F$8770,"=COD1",$B$11:$B$8770,"="&amp;B8108))/COUNTIFS($A$11:$A$8770,"="&amp;A8108,$F$11:$F$8770,"=COD1"),0)</f>
        <v>0</v>
      </c>
      <c r="L8108" s="13" t="e">
        <f>(VLOOKUP(F8108,tarifas!$C$7:$D$10,2,FALSE)+tarifas!$D$21)*datos!H8108</f>
        <v>#N/A</v>
      </c>
      <c r="M8108">
        <v>134.43929999999997</v>
      </c>
      <c r="N8108" s="13" t="e">
        <f t="shared" si="1142"/>
        <v>#N/A</v>
      </c>
      <c r="O8108">
        <f t="shared" si="1143"/>
        <v>134.43929999999997</v>
      </c>
      <c r="P8108" s="12">
        <f t="shared" si="1144"/>
        <v>357.21718833235764</v>
      </c>
      <c r="Q8108">
        <f t="shared" si="1145"/>
        <v>0</v>
      </c>
      <c r="R8108">
        <f>$D$2*tarifas!$D$12/24</f>
        <v>1.4541666666666666</v>
      </c>
      <c r="S8108" t="e">
        <f>VLOOKUP(E8108&amp;" "&amp;F8108,tarifas!$A$13:$D$20,4,FALSE)*P8108</f>
        <v>#N/A</v>
      </c>
      <c r="T8108">
        <f>IF(F8108="COD1",tarifas!$D$11*(SUMIFS($P$11:$P$8770,$F$11:$F$8770,"=COD1",$B$11:$B$8770,"="&amp;B8108)/COUNTIFS($F$11:$F$8770,"=COD1",$B$11:$B$8770,"="&amp;B8108))/COUNTIFS($A$11:$A$8770,"="&amp;A8108,$F$11:$F$8770,"=COD1"),0)</f>
        <v>0</v>
      </c>
      <c r="U8108" t="e">
        <f>(VLOOKUP(F8108,tarifas!$C$7:$D$10,2,FALSE)+tarifas!$D$21)*datos!P8108</f>
        <v>#N/A</v>
      </c>
      <c r="V8108" t="e">
        <f t="shared" si="1146"/>
        <v>#N/A</v>
      </c>
      <c r="W8108">
        <f t="shared" si="1147"/>
        <v>0</v>
      </c>
    </row>
    <row r="8109" spans="1:23" x14ac:dyDescent="0.25">
      <c r="A8109">
        <f t="shared" si="1140"/>
        <v>333</v>
      </c>
      <c r="B8109">
        <f t="shared" si="1141"/>
        <v>12</v>
      </c>
      <c r="C8109" s="1">
        <f t="shared" si="1148"/>
        <v>41977.416666647026</v>
      </c>
      <c r="D8109" s="7">
        <v>222.54545454545453</v>
      </c>
      <c r="E8109" s="7"/>
      <c r="G8109">
        <v>67.7</v>
      </c>
      <c r="H8109" s="12">
        <v>614.84309800209962</v>
      </c>
      <c r="I8109" s="13">
        <f>$D$2*tarifas!$D$12/24</f>
        <v>1.4541666666666666</v>
      </c>
      <c r="J8109" s="13" t="e">
        <f>VLOOKUP(E8109&amp;" "&amp;F8109,tarifas!$A$13:$D$20,4,FALSE)*H8109</f>
        <v>#N/A</v>
      </c>
      <c r="K8109" s="13">
        <f>IF(F8109="COD1",tarifas!$D$11*(SUMIFS($H$11:$H$8770,$F$11:$F$8770,"=COD1",$B$11:$B$8770,"="&amp;B8109)/COUNTIFS($F$11:$F$8770,"=COD1",$B$11:$B$8770,"="&amp;B8109))/COUNTIFS($A$11:$A$8770,"="&amp;A8109,$F$11:$F$8770,"=COD1"),0)</f>
        <v>0</v>
      </c>
      <c r="L8109" s="13" t="e">
        <f>(VLOOKUP(F8109,tarifas!$C$7:$D$10,2,FALSE)+tarifas!$D$21)*datos!H8109</f>
        <v>#N/A</v>
      </c>
      <c r="M8109">
        <v>188.02674999999999</v>
      </c>
      <c r="N8109" s="13" t="e">
        <f t="shared" si="1142"/>
        <v>#N/A</v>
      </c>
      <c r="O8109">
        <f t="shared" si="1143"/>
        <v>188.02674999999999</v>
      </c>
      <c r="P8109" s="12">
        <f t="shared" si="1144"/>
        <v>426.81634800209963</v>
      </c>
      <c r="Q8109">
        <f t="shared" si="1145"/>
        <v>0</v>
      </c>
      <c r="R8109">
        <f>$D$2*tarifas!$D$12/24</f>
        <v>1.4541666666666666</v>
      </c>
      <c r="S8109" t="e">
        <f>VLOOKUP(E8109&amp;" "&amp;F8109,tarifas!$A$13:$D$20,4,FALSE)*P8109</f>
        <v>#N/A</v>
      </c>
      <c r="T8109">
        <f>IF(F8109="COD1",tarifas!$D$11*(SUMIFS($P$11:$P$8770,$F$11:$F$8770,"=COD1",$B$11:$B$8770,"="&amp;B8109)/COUNTIFS($F$11:$F$8770,"=COD1",$B$11:$B$8770,"="&amp;B8109))/COUNTIFS($A$11:$A$8770,"="&amp;A8109,$F$11:$F$8770,"=COD1"),0)</f>
        <v>0</v>
      </c>
      <c r="U8109" t="e">
        <f>(VLOOKUP(F8109,tarifas!$C$7:$D$10,2,FALSE)+tarifas!$D$21)*datos!P8109</f>
        <v>#N/A</v>
      </c>
      <c r="V8109" t="e">
        <f t="shared" si="1146"/>
        <v>#N/A</v>
      </c>
      <c r="W8109">
        <f t="shared" si="1147"/>
        <v>0</v>
      </c>
    </row>
    <row r="8110" spans="1:23" x14ac:dyDescent="0.25">
      <c r="A8110">
        <f t="shared" si="1140"/>
        <v>333</v>
      </c>
      <c r="B8110">
        <f t="shared" si="1141"/>
        <v>12</v>
      </c>
      <c r="C8110" s="1">
        <f t="shared" si="1148"/>
        <v>41977.458333313691</v>
      </c>
      <c r="D8110" s="7">
        <v>250.62121212121212</v>
      </c>
      <c r="E8110" s="7"/>
      <c r="G8110">
        <v>67.7</v>
      </c>
      <c r="H8110" s="12">
        <v>672.96078340543056</v>
      </c>
      <c r="I8110" s="13">
        <f>$D$2*tarifas!$D$12/24</f>
        <v>1.4541666666666666</v>
      </c>
      <c r="J8110" s="13" t="e">
        <f>VLOOKUP(E8110&amp;" "&amp;F8110,tarifas!$A$13:$D$20,4,FALSE)*H8110</f>
        <v>#N/A</v>
      </c>
      <c r="K8110" s="13">
        <f>IF(F8110="COD1",tarifas!$D$11*(SUMIFS($H$11:$H$8770,$F$11:$F$8770,"=COD1",$B$11:$B$8770,"="&amp;B8110)/COUNTIFS($F$11:$F$8770,"=COD1",$B$11:$B$8770,"="&amp;B8110))/COUNTIFS($A$11:$A$8770,"="&amp;A8110,$F$11:$F$8770,"=COD1"),0)</f>
        <v>0</v>
      </c>
      <c r="L8110" s="13" t="e">
        <f>(VLOOKUP(F8110,tarifas!$C$7:$D$10,2,FALSE)+tarifas!$D$21)*datos!H8110</f>
        <v>#N/A</v>
      </c>
      <c r="M8110">
        <v>214.71492999999998</v>
      </c>
      <c r="N8110" s="13" t="e">
        <f t="shared" si="1142"/>
        <v>#N/A</v>
      </c>
      <c r="O8110">
        <f t="shared" si="1143"/>
        <v>214.71492999999998</v>
      </c>
      <c r="P8110" s="12">
        <f t="shared" si="1144"/>
        <v>458.24585340543058</v>
      </c>
      <c r="Q8110">
        <f t="shared" si="1145"/>
        <v>0</v>
      </c>
      <c r="R8110">
        <f>$D$2*tarifas!$D$12/24</f>
        <v>1.4541666666666666</v>
      </c>
      <c r="S8110" t="e">
        <f>VLOOKUP(E8110&amp;" "&amp;F8110,tarifas!$A$13:$D$20,4,FALSE)*P8110</f>
        <v>#N/A</v>
      </c>
      <c r="T8110">
        <f>IF(F8110="COD1",tarifas!$D$11*(SUMIFS($P$11:$P$8770,$F$11:$F$8770,"=COD1",$B$11:$B$8770,"="&amp;B8110)/COUNTIFS($F$11:$F$8770,"=COD1",$B$11:$B$8770,"="&amp;B8110))/COUNTIFS($A$11:$A$8770,"="&amp;A8110,$F$11:$F$8770,"=COD1"),0)</f>
        <v>0</v>
      </c>
      <c r="U8110" t="e">
        <f>(VLOOKUP(F8110,tarifas!$C$7:$D$10,2,FALSE)+tarifas!$D$21)*datos!P8110</f>
        <v>#N/A</v>
      </c>
      <c r="V8110" t="e">
        <f t="shared" si="1146"/>
        <v>#N/A</v>
      </c>
      <c r="W8110">
        <f t="shared" si="1147"/>
        <v>0</v>
      </c>
    </row>
    <row r="8111" spans="1:23" x14ac:dyDescent="0.25">
      <c r="A8111">
        <f t="shared" si="1140"/>
        <v>333</v>
      </c>
      <c r="B8111">
        <f t="shared" si="1141"/>
        <v>12</v>
      </c>
      <c r="C8111" s="1">
        <f t="shared" si="1148"/>
        <v>41977.499999980355</v>
      </c>
      <c r="D8111" s="7">
        <v>345.92424242424244</v>
      </c>
      <c r="E8111" s="7"/>
      <c r="G8111">
        <v>65.989999999999995</v>
      </c>
      <c r="H8111" s="12">
        <v>483.69149572627413</v>
      </c>
      <c r="I8111" s="13">
        <f>$D$2*tarifas!$D$12/24</f>
        <v>1.4541666666666666</v>
      </c>
      <c r="J8111" s="13" t="e">
        <f>VLOOKUP(E8111&amp;" "&amp;F8111,tarifas!$A$13:$D$20,4,FALSE)*H8111</f>
        <v>#N/A</v>
      </c>
      <c r="K8111" s="13">
        <f>IF(F8111="COD1",tarifas!$D$11*(SUMIFS($H$11:$H$8770,$F$11:$F$8770,"=COD1",$B$11:$B$8770,"="&amp;B8111)/COUNTIFS($F$11:$F$8770,"=COD1",$B$11:$B$8770,"="&amp;B8111))/COUNTIFS($A$11:$A$8770,"="&amp;A8111,$F$11:$F$8770,"=COD1"),0)</f>
        <v>0</v>
      </c>
      <c r="L8111" s="13" t="e">
        <f>(VLOOKUP(F8111,tarifas!$C$7:$D$10,2,FALSE)+tarifas!$D$21)*datos!H8111</f>
        <v>#N/A</v>
      </c>
      <c r="M8111">
        <v>190.04702</v>
      </c>
      <c r="N8111" s="13" t="e">
        <f t="shared" si="1142"/>
        <v>#N/A</v>
      </c>
      <c r="O8111">
        <f t="shared" si="1143"/>
        <v>190.04702</v>
      </c>
      <c r="P8111" s="12">
        <f t="shared" si="1144"/>
        <v>293.64447572627409</v>
      </c>
      <c r="Q8111">
        <f t="shared" si="1145"/>
        <v>0</v>
      </c>
      <c r="R8111">
        <f>$D$2*tarifas!$D$12/24</f>
        <v>1.4541666666666666</v>
      </c>
      <c r="S8111" t="e">
        <f>VLOOKUP(E8111&amp;" "&amp;F8111,tarifas!$A$13:$D$20,4,FALSE)*P8111</f>
        <v>#N/A</v>
      </c>
      <c r="T8111">
        <f>IF(F8111="COD1",tarifas!$D$11*(SUMIFS($P$11:$P$8770,$F$11:$F$8770,"=COD1",$B$11:$B$8770,"="&amp;B8111)/COUNTIFS($F$11:$F$8770,"=COD1",$B$11:$B$8770,"="&amp;B8111))/COUNTIFS($A$11:$A$8770,"="&amp;A8111,$F$11:$F$8770,"=COD1"),0)</f>
        <v>0</v>
      </c>
      <c r="U8111" t="e">
        <f>(VLOOKUP(F8111,tarifas!$C$7:$D$10,2,FALSE)+tarifas!$D$21)*datos!P8111</f>
        <v>#N/A</v>
      </c>
      <c r="V8111" t="e">
        <f t="shared" si="1146"/>
        <v>#N/A</v>
      </c>
      <c r="W8111">
        <f t="shared" si="1147"/>
        <v>0</v>
      </c>
    </row>
    <row r="8112" spans="1:23" x14ac:dyDescent="0.25">
      <c r="A8112">
        <f t="shared" si="1140"/>
        <v>333</v>
      </c>
      <c r="B8112">
        <f t="shared" si="1141"/>
        <v>12</v>
      </c>
      <c r="C8112" s="1">
        <f t="shared" si="1148"/>
        <v>41977.541666647019</v>
      </c>
      <c r="D8112" s="7">
        <v>358.28787878787881</v>
      </c>
      <c r="E8112" s="7"/>
      <c r="G8112">
        <v>65.73</v>
      </c>
      <c r="H8112" s="12">
        <v>453.64438648117118</v>
      </c>
      <c r="I8112" s="13">
        <f>$D$2*tarifas!$D$12/24</f>
        <v>1.4541666666666666</v>
      </c>
      <c r="J8112" s="13" t="e">
        <f>VLOOKUP(E8112&amp;" "&amp;F8112,tarifas!$A$13:$D$20,4,FALSE)*H8112</f>
        <v>#N/A</v>
      </c>
      <c r="K8112" s="13">
        <f>IF(F8112="COD1",tarifas!$D$11*(SUMIFS($H$11:$H$8770,$F$11:$F$8770,"=COD1",$B$11:$B$8770,"="&amp;B8112)/COUNTIFS($F$11:$F$8770,"=COD1",$B$11:$B$8770,"="&amp;B8112))/COUNTIFS($A$11:$A$8770,"="&amp;A8112,$F$11:$F$8770,"=COD1"),0)</f>
        <v>0</v>
      </c>
      <c r="L8112" s="13" t="e">
        <f>(VLOOKUP(F8112,tarifas!$C$7:$D$10,2,FALSE)+tarifas!$D$21)*datos!H8112</f>
        <v>#N/A</v>
      </c>
      <c r="M8112">
        <v>167.57902999999999</v>
      </c>
      <c r="N8112" s="13" t="e">
        <f t="shared" si="1142"/>
        <v>#N/A</v>
      </c>
      <c r="O8112">
        <f t="shared" si="1143"/>
        <v>167.57902999999999</v>
      </c>
      <c r="P8112" s="12">
        <f t="shared" si="1144"/>
        <v>286.06535648117119</v>
      </c>
      <c r="Q8112">
        <f t="shared" si="1145"/>
        <v>0</v>
      </c>
      <c r="R8112">
        <f>$D$2*tarifas!$D$12/24</f>
        <v>1.4541666666666666</v>
      </c>
      <c r="S8112" t="e">
        <f>VLOOKUP(E8112&amp;" "&amp;F8112,tarifas!$A$13:$D$20,4,FALSE)*P8112</f>
        <v>#N/A</v>
      </c>
      <c r="T8112">
        <f>IF(F8112="COD1",tarifas!$D$11*(SUMIFS($P$11:$P$8770,$F$11:$F$8770,"=COD1",$B$11:$B$8770,"="&amp;B8112)/COUNTIFS($F$11:$F$8770,"=COD1",$B$11:$B$8770,"="&amp;B8112))/COUNTIFS($A$11:$A$8770,"="&amp;A8112,$F$11:$F$8770,"=COD1"),0)</f>
        <v>0</v>
      </c>
      <c r="U8112" t="e">
        <f>(VLOOKUP(F8112,tarifas!$C$7:$D$10,2,FALSE)+tarifas!$D$21)*datos!P8112</f>
        <v>#N/A</v>
      </c>
      <c r="V8112" t="e">
        <f t="shared" si="1146"/>
        <v>#N/A</v>
      </c>
      <c r="W8112">
        <f t="shared" si="1147"/>
        <v>0</v>
      </c>
    </row>
    <row r="8113" spans="1:23" x14ac:dyDescent="0.25">
      <c r="A8113">
        <f t="shared" si="1140"/>
        <v>333</v>
      </c>
      <c r="B8113">
        <f t="shared" si="1141"/>
        <v>12</v>
      </c>
      <c r="C8113" s="1">
        <f t="shared" si="1148"/>
        <v>41977.583333313683</v>
      </c>
      <c r="D8113" s="7">
        <v>439.42424242424238</v>
      </c>
      <c r="E8113" s="7"/>
      <c r="G8113">
        <v>64.67</v>
      </c>
      <c r="H8113" s="12">
        <v>679.11676898937208</v>
      </c>
      <c r="I8113" s="13">
        <f>$D$2*tarifas!$D$12/24</f>
        <v>1.4541666666666666</v>
      </c>
      <c r="J8113" s="13" t="e">
        <f>VLOOKUP(E8113&amp;" "&amp;F8113,tarifas!$A$13:$D$20,4,FALSE)*H8113</f>
        <v>#N/A</v>
      </c>
      <c r="K8113" s="13">
        <f>IF(F8113="COD1",tarifas!$D$11*(SUMIFS($H$11:$H$8770,$F$11:$F$8770,"=COD1",$B$11:$B$8770,"="&amp;B8113)/COUNTIFS($F$11:$F$8770,"=COD1",$B$11:$B$8770,"="&amp;B8113))/COUNTIFS($A$11:$A$8770,"="&amp;A8113,$F$11:$F$8770,"=COD1"),0)</f>
        <v>0</v>
      </c>
      <c r="L8113" s="13" t="e">
        <f>(VLOOKUP(F8113,tarifas!$C$7:$D$10,2,FALSE)+tarifas!$D$21)*datos!H8113</f>
        <v>#N/A</v>
      </c>
      <c r="M8113">
        <v>105.50628999999999</v>
      </c>
      <c r="N8113" s="13" t="e">
        <f t="shared" si="1142"/>
        <v>#N/A</v>
      </c>
      <c r="O8113">
        <f t="shared" si="1143"/>
        <v>105.50628999999999</v>
      </c>
      <c r="P8113" s="12">
        <f t="shared" si="1144"/>
        <v>573.61047898937204</v>
      </c>
      <c r="Q8113">
        <f t="shared" si="1145"/>
        <v>0</v>
      </c>
      <c r="R8113">
        <f>$D$2*tarifas!$D$12/24</f>
        <v>1.4541666666666666</v>
      </c>
      <c r="S8113" t="e">
        <f>VLOOKUP(E8113&amp;" "&amp;F8113,tarifas!$A$13:$D$20,4,FALSE)*P8113</f>
        <v>#N/A</v>
      </c>
      <c r="T8113">
        <f>IF(F8113="COD1",tarifas!$D$11*(SUMIFS($P$11:$P$8770,$F$11:$F$8770,"=COD1",$B$11:$B$8770,"="&amp;B8113)/COUNTIFS($F$11:$F$8770,"=COD1",$B$11:$B$8770,"="&amp;B8113))/COUNTIFS($A$11:$A$8770,"="&amp;A8113,$F$11:$F$8770,"=COD1"),0)</f>
        <v>0</v>
      </c>
      <c r="U8113" t="e">
        <f>(VLOOKUP(F8113,tarifas!$C$7:$D$10,2,FALSE)+tarifas!$D$21)*datos!P8113</f>
        <v>#N/A</v>
      </c>
      <c r="V8113" t="e">
        <f t="shared" si="1146"/>
        <v>#N/A</v>
      </c>
      <c r="W8113">
        <f t="shared" si="1147"/>
        <v>0</v>
      </c>
    </row>
    <row r="8114" spans="1:23" x14ac:dyDescent="0.25">
      <c r="A8114">
        <f t="shared" si="1140"/>
        <v>333</v>
      </c>
      <c r="B8114">
        <f t="shared" si="1141"/>
        <v>12</v>
      </c>
      <c r="C8114" s="1">
        <f t="shared" si="1148"/>
        <v>41977.624999980348</v>
      </c>
      <c r="D8114" s="7">
        <v>240.06060606060609</v>
      </c>
      <c r="E8114" s="7"/>
      <c r="G8114">
        <v>62.79</v>
      </c>
      <c r="H8114" s="12">
        <v>770.28732740919224</v>
      </c>
      <c r="I8114" s="13">
        <f>$D$2*tarifas!$D$12/24</f>
        <v>1.4541666666666666</v>
      </c>
      <c r="J8114" s="13" t="e">
        <f>VLOOKUP(E8114&amp;" "&amp;F8114,tarifas!$A$13:$D$20,4,FALSE)*H8114</f>
        <v>#N/A</v>
      </c>
      <c r="K8114" s="13">
        <f>IF(F8114="COD1",tarifas!$D$11*(SUMIFS($H$11:$H$8770,$F$11:$F$8770,"=COD1",$B$11:$B$8770,"="&amp;B8114)/COUNTIFS($F$11:$F$8770,"=COD1",$B$11:$B$8770,"="&amp;B8114))/COUNTIFS($A$11:$A$8770,"="&amp;A8114,$F$11:$F$8770,"=COD1"),0)</f>
        <v>0</v>
      </c>
      <c r="L8114" s="13" t="e">
        <f>(VLOOKUP(F8114,tarifas!$C$7:$D$10,2,FALSE)+tarifas!$D$21)*datos!H8114</f>
        <v>#N/A</v>
      </c>
      <c r="M8114">
        <v>174.21308999999999</v>
      </c>
      <c r="N8114" s="13" t="e">
        <f t="shared" si="1142"/>
        <v>#N/A</v>
      </c>
      <c r="O8114">
        <f t="shared" si="1143"/>
        <v>174.21308999999999</v>
      </c>
      <c r="P8114" s="12">
        <f t="shared" si="1144"/>
        <v>596.07423740919228</v>
      </c>
      <c r="Q8114">
        <f t="shared" si="1145"/>
        <v>0</v>
      </c>
      <c r="R8114">
        <f>$D$2*tarifas!$D$12/24</f>
        <v>1.4541666666666666</v>
      </c>
      <c r="S8114" t="e">
        <f>VLOOKUP(E8114&amp;" "&amp;F8114,tarifas!$A$13:$D$20,4,FALSE)*P8114</f>
        <v>#N/A</v>
      </c>
      <c r="T8114">
        <f>IF(F8114="COD1",tarifas!$D$11*(SUMIFS($P$11:$P$8770,$F$11:$F$8770,"=COD1",$B$11:$B$8770,"="&amp;B8114)/COUNTIFS($F$11:$F$8770,"=COD1",$B$11:$B$8770,"="&amp;B8114))/COUNTIFS($A$11:$A$8770,"="&amp;A8114,$F$11:$F$8770,"=COD1"),0)</f>
        <v>0</v>
      </c>
      <c r="U8114" t="e">
        <f>(VLOOKUP(F8114,tarifas!$C$7:$D$10,2,FALSE)+tarifas!$D$21)*datos!P8114</f>
        <v>#N/A</v>
      </c>
      <c r="V8114" t="e">
        <f t="shared" si="1146"/>
        <v>#N/A</v>
      </c>
      <c r="W8114">
        <f t="shared" si="1147"/>
        <v>0</v>
      </c>
    </row>
    <row r="8115" spans="1:23" x14ac:dyDescent="0.25">
      <c r="A8115">
        <f t="shared" si="1140"/>
        <v>333</v>
      </c>
      <c r="B8115">
        <f t="shared" si="1141"/>
        <v>12</v>
      </c>
      <c r="C8115" s="1">
        <f t="shared" si="1148"/>
        <v>41977.666666647012</v>
      </c>
      <c r="D8115" s="7">
        <v>24.212121212121211</v>
      </c>
      <c r="E8115" s="7"/>
      <c r="G8115">
        <v>62.7</v>
      </c>
      <c r="H8115" s="12">
        <v>776.05976242477641</v>
      </c>
      <c r="I8115" s="13">
        <f>$D$2*tarifas!$D$12/24</f>
        <v>1.4541666666666666</v>
      </c>
      <c r="J8115" s="13" t="e">
        <f>VLOOKUP(E8115&amp;" "&amp;F8115,tarifas!$A$13:$D$20,4,FALSE)*H8115</f>
        <v>#N/A</v>
      </c>
      <c r="K8115" s="13">
        <f>IF(F8115="COD1",tarifas!$D$11*(SUMIFS($H$11:$H$8770,$F$11:$F$8770,"=COD1",$B$11:$B$8770,"="&amp;B8115)/COUNTIFS($F$11:$F$8770,"=COD1",$B$11:$B$8770,"="&amp;B8115))/COUNTIFS($A$11:$A$8770,"="&amp;A8115,$F$11:$F$8770,"=COD1"),0)</f>
        <v>0</v>
      </c>
      <c r="L8115" s="13" t="e">
        <f>(VLOOKUP(F8115,tarifas!$C$7:$D$10,2,FALSE)+tarifas!$D$21)*datos!H8115</f>
        <v>#N/A</v>
      </c>
      <c r="M8115">
        <v>0</v>
      </c>
      <c r="N8115" s="13" t="e">
        <f t="shared" si="1142"/>
        <v>#N/A</v>
      </c>
      <c r="O8115">
        <f t="shared" si="1143"/>
        <v>0</v>
      </c>
      <c r="P8115" s="12">
        <f t="shared" si="1144"/>
        <v>776.05976242477641</v>
      </c>
      <c r="Q8115">
        <f t="shared" si="1145"/>
        <v>0</v>
      </c>
      <c r="R8115">
        <f>$D$2*tarifas!$D$12/24</f>
        <v>1.4541666666666666</v>
      </c>
      <c r="S8115" t="e">
        <f>VLOOKUP(E8115&amp;" "&amp;F8115,tarifas!$A$13:$D$20,4,FALSE)*P8115</f>
        <v>#N/A</v>
      </c>
      <c r="T8115">
        <f>IF(F8115="COD1",tarifas!$D$11*(SUMIFS($P$11:$P$8770,$F$11:$F$8770,"=COD1",$B$11:$B$8770,"="&amp;B8115)/COUNTIFS($F$11:$F$8770,"=COD1",$B$11:$B$8770,"="&amp;B8115))/COUNTIFS($A$11:$A$8770,"="&amp;A8115,$F$11:$F$8770,"=COD1"),0)</f>
        <v>0</v>
      </c>
      <c r="U8115" t="e">
        <f>(VLOOKUP(F8115,tarifas!$C$7:$D$10,2,FALSE)+tarifas!$D$21)*datos!P8115</f>
        <v>#N/A</v>
      </c>
      <c r="V8115" t="e">
        <f t="shared" si="1146"/>
        <v>#N/A</v>
      </c>
      <c r="W8115">
        <f t="shared" si="1147"/>
        <v>0</v>
      </c>
    </row>
    <row r="8116" spans="1:23" x14ac:dyDescent="0.25">
      <c r="A8116">
        <f t="shared" si="1140"/>
        <v>333</v>
      </c>
      <c r="B8116">
        <f t="shared" si="1141"/>
        <v>12</v>
      </c>
      <c r="C8116" s="1">
        <f t="shared" si="1148"/>
        <v>41977.708333313676</v>
      </c>
      <c r="D8116" s="7">
        <v>0</v>
      </c>
      <c r="E8116" s="7"/>
      <c r="G8116">
        <v>64.38</v>
      </c>
      <c r="H8116" s="12">
        <v>621.98259403825364</v>
      </c>
      <c r="I8116" s="13">
        <f>$D$2*tarifas!$D$12/24</f>
        <v>1.4541666666666666</v>
      </c>
      <c r="J8116" s="13" t="e">
        <f>VLOOKUP(E8116&amp;" "&amp;F8116,tarifas!$A$13:$D$20,4,FALSE)*H8116</f>
        <v>#N/A</v>
      </c>
      <c r="K8116" s="13">
        <f>IF(F8116="COD1",tarifas!$D$11*(SUMIFS($H$11:$H$8770,$F$11:$F$8770,"=COD1",$B$11:$B$8770,"="&amp;B8116)/COUNTIFS($F$11:$F$8770,"=COD1",$B$11:$B$8770,"="&amp;B8116))/COUNTIFS($A$11:$A$8770,"="&amp;A8116,$F$11:$F$8770,"=COD1"),0)</f>
        <v>0</v>
      </c>
      <c r="L8116" s="13" t="e">
        <f>(VLOOKUP(F8116,tarifas!$C$7:$D$10,2,FALSE)+tarifas!$D$21)*datos!H8116</f>
        <v>#N/A</v>
      </c>
      <c r="M8116">
        <v>0</v>
      </c>
      <c r="N8116" s="13" t="e">
        <f t="shared" si="1142"/>
        <v>#N/A</v>
      </c>
      <c r="O8116">
        <f t="shared" si="1143"/>
        <v>0</v>
      </c>
      <c r="P8116" s="12">
        <f t="shared" si="1144"/>
        <v>621.98259403825364</v>
      </c>
      <c r="Q8116">
        <f t="shared" si="1145"/>
        <v>0</v>
      </c>
      <c r="R8116">
        <f>$D$2*tarifas!$D$12/24</f>
        <v>1.4541666666666666</v>
      </c>
      <c r="S8116" t="e">
        <f>VLOOKUP(E8116&amp;" "&amp;F8116,tarifas!$A$13:$D$20,4,FALSE)*P8116</f>
        <v>#N/A</v>
      </c>
      <c r="T8116">
        <f>IF(F8116="COD1",tarifas!$D$11*(SUMIFS($P$11:$P$8770,$F$11:$F$8770,"=COD1",$B$11:$B$8770,"="&amp;B8116)/COUNTIFS($F$11:$F$8770,"=COD1",$B$11:$B$8770,"="&amp;B8116))/COUNTIFS($A$11:$A$8770,"="&amp;A8116,$F$11:$F$8770,"=COD1"),0)</f>
        <v>0</v>
      </c>
      <c r="U8116" t="e">
        <f>(VLOOKUP(F8116,tarifas!$C$7:$D$10,2,FALSE)+tarifas!$D$21)*datos!P8116</f>
        <v>#N/A</v>
      </c>
      <c r="V8116" t="e">
        <f t="shared" si="1146"/>
        <v>#N/A</v>
      </c>
      <c r="W8116">
        <f t="shared" si="1147"/>
        <v>0</v>
      </c>
    </row>
    <row r="8117" spans="1:23" x14ac:dyDescent="0.25">
      <c r="A8117">
        <f t="shared" si="1140"/>
        <v>333</v>
      </c>
      <c r="B8117">
        <f t="shared" si="1141"/>
        <v>12</v>
      </c>
      <c r="C8117" s="1">
        <f t="shared" si="1148"/>
        <v>41977.74999998034</v>
      </c>
      <c r="D8117" s="7">
        <v>0</v>
      </c>
      <c r="E8117" s="7"/>
      <c r="G8117">
        <v>67.7</v>
      </c>
      <c r="H8117" s="12">
        <v>478.64597449996347</v>
      </c>
      <c r="I8117" s="13">
        <f>$D$2*tarifas!$D$12/24</f>
        <v>1.4541666666666666</v>
      </c>
      <c r="J8117" s="13" t="e">
        <f>VLOOKUP(E8117&amp;" "&amp;F8117,tarifas!$A$13:$D$20,4,FALSE)*H8117</f>
        <v>#N/A</v>
      </c>
      <c r="K8117" s="13">
        <f>IF(F8117="COD1",tarifas!$D$11*(SUMIFS($H$11:$H$8770,$F$11:$F$8770,"=COD1",$B$11:$B$8770,"="&amp;B8117)/COUNTIFS($F$11:$F$8770,"=COD1",$B$11:$B$8770,"="&amp;B8117))/COUNTIFS($A$11:$A$8770,"="&amp;A8117,$F$11:$F$8770,"=COD1"),0)</f>
        <v>0</v>
      </c>
      <c r="L8117" s="13" t="e">
        <f>(VLOOKUP(F8117,tarifas!$C$7:$D$10,2,FALSE)+tarifas!$D$21)*datos!H8117</f>
        <v>#N/A</v>
      </c>
      <c r="M8117">
        <v>0</v>
      </c>
      <c r="N8117" s="13" t="e">
        <f t="shared" si="1142"/>
        <v>#N/A</v>
      </c>
      <c r="O8117">
        <f t="shared" si="1143"/>
        <v>0</v>
      </c>
      <c r="P8117" s="12">
        <f t="shared" si="1144"/>
        <v>478.64597449996347</v>
      </c>
      <c r="Q8117">
        <f t="shared" si="1145"/>
        <v>0</v>
      </c>
      <c r="R8117">
        <f>$D$2*tarifas!$D$12/24</f>
        <v>1.4541666666666666</v>
      </c>
      <c r="S8117" t="e">
        <f>VLOOKUP(E8117&amp;" "&amp;F8117,tarifas!$A$13:$D$20,4,FALSE)*P8117</f>
        <v>#N/A</v>
      </c>
      <c r="T8117">
        <f>IF(F8117="COD1",tarifas!$D$11*(SUMIFS($P$11:$P$8770,$F$11:$F$8770,"=COD1",$B$11:$B$8770,"="&amp;B8117)/COUNTIFS($F$11:$F$8770,"=COD1",$B$11:$B$8770,"="&amp;B8117))/COUNTIFS($A$11:$A$8770,"="&amp;A8117,$F$11:$F$8770,"=COD1"),0)</f>
        <v>0</v>
      </c>
      <c r="U8117" t="e">
        <f>(VLOOKUP(F8117,tarifas!$C$7:$D$10,2,FALSE)+tarifas!$D$21)*datos!P8117</f>
        <v>#N/A</v>
      </c>
      <c r="V8117" t="e">
        <f t="shared" si="1146"/>
        <v>#N/A</v>
      </c>
      <c r="W8117">
        <f t="shared" si="1147"/>
        <v>0</v>
      </c>
    </row>
    <row r="8118" spans="1:23" x14ac:dyDescent="0.25">
      <c r="A8118">
        <f t="shared" si="1140"/>
        <v>333</v>
      </c>
      <c r="B8118">
        <f t="shared" si="1141"/>
        <v>12</v>
      </c>
      <c r="C8118" s="1">
        <f t="shared" si="1148"/>
        <v>41977.791666647005</v>
      </c>
      <c r="D8118" s="7">
        <v>0</v>
      </c>
      <c r="E8118" s="7"/>
      <c r="G8118">
        <v>64.67</v>
      </c>
      <c r="H8118" s="12">
        <v>350.19546776103817</v>
      </c>
      <c r="I8118" s="13">
        <f>$D$2*tarifas!$D$12/24</f>
        <v>1.4541666666666666</v>
      </c>
      <c r="J8118" s="13" t="e">
        <f>VLOOKUP(E8118&amp;" "&amp;F8118,tarifas!$A$13:$D$20,4,FALSE)*H8118</f>
        <v>#N/A</v>
      </c>
      <c r="K8118" s="13">
        <f>IF(F8118="COD1",tarifas!$D$11*(SUMIFS($H$11:$H$8770,$F$11:$F$8770,"=COD1",$B$11:$B$8770,"="&amp;B8118)/COUNTIFS($F$11:$F$8770,"=COD1",$B$11:$B$8770,"="&amp;B8118))/COUNTIFS($A$11:$A$8770,"="&amp;A8118,$F$11:$F$8770,"=COD1"),0)</f>
        <v>0</v>
      </c>
      <c r="L8118" s="13" t="e">
        <f>(VLOOKUP(F8118,tarifas!$C$7:$D$10,2,FALSE)+tarifas!$D$21)*datos!H8118</f>
        <v>#N/A</v>
      </c>
      <c r="M8118">
        <v>0</v>
      </c>
      <c r="N8118" s="13" t="e">
        <f t="shared" si="1142"/>
        <v>#N/A</v>
      </c>
      <c r="O8118">
        <f t="shared" si="1143"/>
        <v>0</v>
      </c>
      <c r="P8118" s="12">
        <f t="shared" si="1144"/>
        <v>350.19546776103817</v>
      </c>
      <c r="Q8118">
        <f t="shared" si="1145"/>
        <v>0</v>
      </c>
      <c r="R8118">
        <f>$D$2*tarifas!$D$12/24</f>
        <v>1.4541666666666666</v>
      </c>
      <c r="S8118" t="e">
        <f>VLOOKUP(E8118&amp;" "&amp;F8118,tarifas!$A$13:$D$20,4,FALSE)*P8118</f>
        <v>#N/A</v>
      </c>
      <c r="T8118">
        <f>IF(F8118="COD1",tarifas!$D$11*(SUMIFS($P$11:$P$8770,$F$11:$F$8770,"=COD1",$B$11:$B$8770,"="&amp;B8118)/COUNTIFS($F$11:$F$8770,"=COD1",$B$11:$B$8770,"="&amp;B8118))/COUNTIFS($A$11:$A$8770,"="&amp;A8118,$F$11:$F$8770,"=COD1"),0)</f>
        <v>0</v>
      </c>
      <c r="U8118" t="e">
        <f>(VLOOKUP(F8118,tarifas!$C$7:$D$10,2,FALSE)+tarifas!$D$21)*datos!P8118</f>
        <v>#N/A</v>
      </c>
      <c r="V8118" t="e">
        <f t="shared" si="1146"/>
        <v>#N/A</v>
      </c>
      <c r="W8118">
        <f t="shared" si="1147"/>
        <v>0</v>
      </c>
    </row>
    <row r="8119" spans="1:23" x14ac:dyDescent="0.25">
      <c r="A8119">
        <f t="shared" si="1140"/>
        <v>333</v>
      </c>
      <c r="B8119">
        <f t="shared" si="1141"/>
        <v>12</v>
      </c>
      <c r="C8119" s="1">
        <f t="shared" si="1148"/>
        <v>41977.833333313669</v>
      </c>
      <c r="D8119" s="7">
        <v>0</v>
      </c>
      <c r="E8119" s="7"/>
      <c r="G8119">
        <v>64.67</v>
      </c>
      <c r="H8119" s="12">
        <v>272.00175991078146</v>
      </c>
      <c r="I8119" s="13">
        <f>$D$2*tarifas!$D$12/24</f>
        <v>1.4541666666666666</v>
      </c>
      <c r="J8119" s="13" t="e">
        <f>VLOOKUP(E8119&amp;" "&amp;F8119,tarifas!$A$13:$D$20,4,FALSE)*H8119</f>
        <v>#N/A</v>
      </c>
      <c r="K8119" s="13">
        <f>IF(F8119="COD1",tarifas!$D$11*(SUMIFS($H$11:$H$8770,$F$11:$F$8770,"=COD1",$B$11:$B$8770,"="&amp;B8119)/COUNTIFS($F$11:$F$8770,"=COD1",$B$11:$B$8770,"="&amp;B8119))/COUNTIFS($A$11:$A$8770,"="&amp;A8119,$F$11:$F$8770,"=COD1"),0)</f>
        <v>0</v>
      </c>
      <c r="L8119" s="13" t="e">
        <f>(VLOOKUP(F8119,tarifas!$C$7:$D$10,2,FALSE)+tarifas!$D$21)*datos!H8119</f>
        <v>#N/A</v>
      </c>
      <c r="M8119">
        <v>0</v>
      </c>
      <c r="N8119" s="13" t="e">
        <f t="shared" si="1142"/>
        <v>#N/A</v>
      </c>
      <c r="O8119">
        <f t="shared" si="1143"/>
        <v>0</v>
      </c>
      <c r="P8119" s="12">
        <f t="shared" si="1144"/>
        <v>272.00175991078146</v>
      </c>
      <c r="Q8119">
        <f t="shared" si="1145"/>
        <v>0</v>
      </c>
      <c r="R8119">
        <f>$D$2*tarifas!$D$12/24</f>
        <v>1.4541666666666666</v>
      </c>
      <c r="S8119" t="e">
        <f>VLOOKUP(E8119&amp;" "&amp;F8119,tarifas!$A$13:$D$20,4,FALSE)*P8119</f>
        <v>#N/A</v>
      </c>
      <c r="T8119">
        <f>IF(F8119="COD1",tarifas!$D$11*(SUMIFS($P$11:$P$8770,$F$11:$F$8770,"=COD1",$B$11:$B$8770,"="&amp;B8119)/COUNTIFS($F$11:$F$8770,"=COD1",$B$11:$B$8770,"="&amp;B8119))/COUNTIFS($A$11:$A$8770,"="&amp;A8119,$F$11:$F$8770,"=COD1"),0)</f>
        <v>0</v>
      </c>
      <c r="U8119" t="e">
        <f>(VLOOKUP(F8119,tarifas!$C$7:$D$10,2,FALSE)+tarifas!$D$21)*datos!P8119</f>
        <v>#N/A</v>
      </c>
      <c r="V8119" t="e">
        <f t="shared" si="1146"/>
        <v>#N/A</v>
      </c>
      <c r="W8119">
        <f t="shared" si="1147"/>
        <v>0</v>
      </c>
    </row>
    <row r="8120" spans="1:23" x14ac:dyDescent="0.25">
      <c r="A8120">
        <f t="shared" si="1140"/>
        <v>333</v>
      </c>
      <c r="B8120">
        <f t="shared" si="1141"/>
        <v>12</v>
      </c>
      <c r="C8120" s="1">
        <f t="shared" si="1148"/>
        <v>41977.874999980333</v>
      </c>
      <c r="D8120" s="7">
        <v>0</v>
      </c>
      <c r="E8120" s="7"/>
      <c r="G8120">
        <v>64.38</v>
      </c>
      <c r="H8120" s="12">
        <v>246.13791933022512</v>
      </c>
      <c r="I8120" s="13">
        <f>$D$2*tarifas!$D$12/24</f>
        <v>1.4541666666666666</v>
      </c>
      <c r="J8120" s="13" t="e">
        <f>VLOOKUP(E8120&amp;" "&amp;F8120,tarifas!$A$13:$D$20,4,FALSE)*H8120</f>
        <v>#N/A</v>
      </c>
      <c r="K8120" s="13">
        <f>IF(F8120="COD1",tarifas!$D$11*(SUMIFS($H$11:$H$8770,$F$11:$F$8770,"=COD1",$B$11:$B$8770,"="&amp;B8120)/COUNTIFS($F$11:$F$8770,"=COD1",$B$11:$B$8770,"="&amp;B8120))/COUNTIFS($A$11:$A$8770,"="&amp;A8120,$F$11:$F$8770,"=COD1"),0)</f>
        <v>0</v>
      </c>
      <c r="L8120" s="13" t="e">
        <f>(VLOOKUP(F8120,tarifas!$C$7:$D$10,2,FALSE)+tarifas!$D$21)*datos!H8120</f>
        <v>#N/A</v>
      </c>
      <c r="M8120">
        <v>0</v>
      </c>
      <c r="N8120" s="13" t="e">
        <f t="shared" si="1142"/>
        <v>#N/A</v>
      </c>
      <c r="O8120">
        <f t="shared" si="1143"/>
        <v>0</v>
      </c>
      <c r="P8120" s="12">
        <f t="shared" si="1144"/>
        <v>246.13791933022512</v>
      </c>
      <c r="Q8120">
        <f t="shared" si="1145"/>
        <v>0</v>
      </c>
      <c r="R8120">
        <f>$D$2*tarifas!$D$12/24</f>
        <v>1.4541666666666666</v>
      </c>
      <c r="S8120" t="e">
        <f>VLOOKUP(E8120&amp;" "&amp;F8120,tarifas!$A$13:$D$20,4,FALSE)*P8120</f>
        <v>#N/A</v>
      </c>
      <c r="T8120">
        <f>IF(F8120="COD1",tarifas!$D$11*(SUMIFS($P$11:$P$8770,$F$11:$F$8770,"=COD1",$B$11:$B$8770,"="&amp;B8120)/COUNTIFS($F$11:$F$8770,"=COD1",$B$11:$B$8770,"="&amp;B8120))/COUNTIFS($A$11:$A$8770,"="&amp;A8120,$F$11:$F$8770,"=COD1"),0)</f>
        <v>0</v>
      </c>
      <c r="U8120" t="e">
        <f>(VLOOKUP(F8120,tarifas!$C$7:$D$10,2,FALSE)+tarifas!$D$21)*datos!P8120</f>
        <v>#N/A</v>
      </c>
      <c r="V8120" t="e">
        <f t="shared" si="1146"/>
        <v>#N/A</v>
      </c>
      <c r="W8120">
        <f t="shared" si="1147"/>
        <v>0</v>
      </c>
    </row>
    <row r="8121" spans="1:23" x14ac:dyDescent="0.25">
      <c r="A8121">
        <f t="shared" si="1140"/>
        <v>333</v>
      </c>
      <c r="B8121">
        <f t="shared" si="1141"/>
        <v>12</v>
      </c>
      <c r="C8121" s="1">
        <f t="shared" si="1148"/>
        <v>41977.916666646997</v>
      </c>
      <c r="D8121" s="7">
        <v>0</v>
      </c>
      <c r="E8121" s="7"/>
      <c r="G8121">
        <v>63.77</v>
      </c>
      <c r="H8121" s="12">
        <v>240.90742646552269</v>
      </c>
      <c r="I8121" s="13">
        <f>$D$2*tarifas!$D$12/24</f>
        <v>1.4541666666666666</v>
      </c>
      <c r="J8121" s="13" t="e">
        <f>VLOOKUP(E8121&amp;" "&amp;F8121,tarifas!$A$13:$D$20,4,FALSE)*H8121</f>
        <v>#N/A</v>
      </c>
      <c r="K8121" s="13">
        <f>IF(F8121="COD1",tarifas!$D$11*(SUMIFS($H$11:$H$8770,$F$11:$F$8770,"=COD1",$B$11:$B$8770,"="&amp;B8121)/COUNTIFS($F$11:$F$8770,"=COD1",$B$11:$B$8770,"="&amp;B8121))/COUNTIFS($A$11:$A$8770,"="&amp;A8121,$F$11:$F$8770,"=COD1"),0)</f>
        <v>0</v>
      </c>
      <c r="L8121" s="13" t="e">
        <f>(VLOOKUP(F8121,tarifas!$C$7:$D$10,2,FALSE)+tarifas!$D$21)*datos!H8121</f>
        <v>#N/A</v>
      </c>
      <c r="M8121">
        <v>0</v>
      </c>
      <c r="N8121" s="13" t="e">
        <f t="shared" si="1142"/>
        <v>#N/A</v>
      </c>
      <c r="O8121">
        <f t="shared" si="1143"/>
        <v>0</v>
      </c>
      <c r="P8121" s="12">
        <f t="shared" si="1144"/>
        <v>240.90742646552269</v>
      </c>
      <c r="Q8121">
        <f t="shared" si="1145"/>
        <v>0</v>
      </c>
      <c r="R8121">
        <f>$D$2*tarifas!$D$12/24</f>
        <v>1.4541666666666666</v>
      </c>
      <c r="S8121" t="e">
        <f>VLOOKUP(E8121&amp;" "&amp;F8121,tarifas!$A$13:$D$20,4,FALSE)*P8121</f>
        <v>#N/A</v>
      </c>
      <c r="T8121">
        <f>IF(F8121="COD1",tarifas!$D$11*(SUMIFS($P$11:$P$8770,$F$11:$F$8770,"=COD1",$B$11:$B$8770,"="&amp;B8121)/COUNTIFS($F$11:$F$8770,"=COD1",$B$11:$B$8770,"="&amp;B8121))/COUNTIFS($A$11:$A$8770,"="&amp;A8121,$F$11:$F$8770,"=COD1"),0)</f>
        <v>0</v>
      </c>
      <c r="U8121" t="e">
        <f>(VLOOKUP(F8121,tarifas!$C$7:$D$10,2,FALSE)+tarifas!$D$21)*datos!P8121</f>
        <v>#N/A</v>
      </c>
      <c r="V8121" t="e">
        <f t="shared" si="1146"/>
        <v>#N/A</v>
      </c>
      <c r="W8121">
        <f t="shared" si="1147"/>
        <v>0</v>
      </c>
    </row>
    <row r="8122" spans="1:23" x14ac:dyDescent="0.25">
      <c r="A8122">
        <f t="shared" si="1140"/>
        <v>333</v>
      </c>
      <c r="B8122">
        <f t="shared" si="1141"/>
        <v>12</v>
      </c>
      <c r="C8122" s="1">
        <f t="shared" si="1148"/>
        <v>41977.958333313662</v>
      </c>
      <c r="D8122" s="7">
        <v>0</v>
      </c>
      <c r="E8122" s="7"/>
      <c r="G8122">
        <v>59.97</v>
      </c>
      <c r="H8122" s="12">
        <v>242.00650326537647</v>
      </c>
      <c r="I8122" s="13">
        <f>$D$2*tarifas!$D$12/24</f>
        <v>1.4541666666666666</v>
      </c>
      <c r="J8122" s="13" t="e">
        <f>VLOOKUP(E8122&amp;" "&amp;F8122,tarifas!$A$13:$D$20,4,FALSE)*H8122</f>
        <v>#N/A</v>
      </c>
      <c r="K8122" s="13">
        <f>IF(F8122="COD1",tarifas!$D$11*(SUMIFS($H$11:$H$8770,$F$11:$F$8770,"=COD1",$B$11:$B$8770,"="&amp;B8122)/COUNTIFS($F$11:$F$8770,"=COD1",$B$11:$B$8770,"="&amp;B8122))/COUNTIFS($A$11:$A$8770,"="&amp;A8122,$F$11:$F$8770,"=COD1"),0)</f>
        <v>0</v>
      </c>
      <c r="L8122" s="13" t="e">
        <f>(VLOOKUP(F8122,tarifas!$C$7:$D$10,2,FALSE)+tarifas!$D$21)*datos!H8122</f>
        <v>#N/A</v>
      </c>
      <c r="M8122">
        <v>0</v>
      </c>
      <c r="N8122" s="13" t="e">
        <f t="shared" si="1142"/>
        <v>#N/A</v>
      </c>
      <c r="O8122">
        <f t="shared" si="1143"/>
        <v>0</v>
      </c>
      <c r="P8122" s="12">
        <f t="shared" si="1144"/>
        <v>242.00650326537647</v>
      </c>
      <c r="Q8122">
        <f t="shared" si="1145"/>
        <v>0</v>
      </c>
      <c r="R8122">
        <f>$D$2*tarifas!$D$12/24</f>
        <v>1.4541666666666666</v>
      </c>
      <c r="S8122" t="e">
        <f>VLOOKUP(E8122&amp;" "&amp;F8122,tarifas!$A$13:$D$20,4,FALSE)*P8122</f>
        <v>#N/A</v>
      </c>
      <c r="T8122">
        <f>IF(F8122="COD1",tarifas!$D$11*(SUMIFS($P$11:$P$8770,$F$11:$F$8770,"=COD1",$B$11:$B$8770,"="&amp;B8122)/COUNTIFS($F$11:$F$8770,"=COD1",$B$11:$B$8770,"="&amp;B8122))/COUNTIFS($A$11:$A$8770,"="&amp;A8122,$F$11:$F$8770,"=COD1"),0)</f>
        <v>0</v>
      </c>
      <c r="U8122" t="e">
        <f>(VLOOKUP(F8122,tarifas!$C$7:$D$10,2,FALSE)+tarifas!$D$21)*datos!P8122</f>
        <v>#N/A</v>
      </c>
      <c r="V8122" t="e">
        <f t="shared" si="1146"/>
        <v>#N/A</v>
      </c>
      <c r="W8122">
        <f t="shared" si="1147"/>
        <v>0</v>
      </c>
    </row>
    <row r="8123" spans="1:23" x14ac:dyDescent="0.25">
      <c r="A8123">
        <f t="shared" si="1140"/>
        <v>334</v>
      </c>
      <c r="B8123">
        <f t="shared" si="1141"/>
        <v>12</v>
      </c>
      <c r="C8123" s="1">
        <f t="shared" si="1148"/>
        <v>41977.999999980326</v>
      </c>
      <c r="D8123" s="7">
        <v>0</v>
      </c>
      <c r="E8123" s="7"/>
      <c r="G8123">
        <v>58.01</v>
      </c>
      <c r="H8123" s="12">
        <v>233.56265762849586</v>
      </c>
      <c r="I8123" s="13">
        <f>$D$2*tarifas!$D$12/24</f>
        <v>1.4541666666666666</v>
      </c>
      <c r="J8123" s="13" t="e">
        <f>VLOOKUP(E8123&amp;" "&amp;F8123,tarifas!$A$13:$D$20,4,FALSE)*H8123</f>
        <v>#N/A</v>
      </c>
      <c r="K8123" s="13">
        <f>IF(F8123="COD1",tarifas!$D$11*(SUMIFS($H$11:$H$8770,$F$11:$F$8770,"=COD1",$B$11:$B$8770,"="&amp;B8123)/COUNTIFS($F$11:$F$8770,"=COD1",$B$11:$B$8770,"="&amp;B8123))/COUNTIFS($A$11:$A$8770,"="&amp;A8123,$F$11:$F$8770,"=COD1"),0)</f>
        <v>0</v>
      </c>
      <c r="L8123" s="13" t="e">
        <f>(VLOOKUP(F8123,tarifas!$C$7:$D$10,2,FALSE)+tarifas!$D$21)*datos!H8123</f>
        <v>#N/A</v>
      </c>
      <c r="M8123">
        <v>0</v>
      </c>
      <c r="N8123" s="13" t="e">
        <f t="shared" si="1142"/>
        <v>#N/A</v>
      </c>
      <c r="O8123">
        <f t="shared" si="1143"/>
        <v>0</v>
      </c>
      <c r="P8123" s="12">
        <f t="shared" si="1144"/>
        <v>233.56265762849586</v>
      </c>
      <c r="Q8123">
        <f t="shared" si="1145"/>
        <v>0</v>
      </c>
      <c r="R8123">
        <f>$D$2*tarifas!$D$12/24</f>
        <v>1.4541666666666666</v>
      </c>
      <c r="S8123" t="e">
        <f>VLOOKUP(E8123&amp;" "&amp;F8123,tarifas!$A$13:$D$20,4,FALSE)*P8123</f>
        <v>#N/A</v>
      </c>
      <c r="T8123">
        <f>IF(F8123="COD1",tarifas!$D$11*(SUMIFS($P$11:$P$8770,$F$11:$F$8770,"=COD1",$B$11:$B$8770,"="&amp;B8123)/COUNTIFS($F$11:$F$8770,"=COD1",$B$11:$B$8770,"="&amp;B8123))/COUNTIFS($A$11:$A$8770,"="&amp;A8123,$F$11:$F$8770,"=COD1"),0)</f>
        <v>0</v>
      </c>
      <c r="U8123" t="e">
        <f>(VLOOKUP(F8123,tarifas!$C$7:$D$10,2,FALSE)+tarifas!$D$21)*datos!P8123</f>
        <v>#N/A</v>
      </c>
      <c r="V8123" t="e">
        <f t="shared" si="1146"/>
        <v>#N/A</v>
      </c>
      <c r="W8123">
        <f t="shared" si="1147"/>
        <v>0</v>
      </c>
    </row>
    <row r="8124" spans="1:23" x14ac:dyDescent="0.25">
      <c r="A8124">
        <f t="shared" si="1140"/>
        <v>334</v>
      </c>
      <c r="B8124">
        <f t="shared" si="1141"/>
        <v>12</v>
      </c>
      <c r="C8124" s="1">
        <f t="shared" si="1148"/>
        <v>41978.04166664699</v>
      </c>
      <c r="D8124" s="7">
        <v>0</v>
      </c>
      <c r="E8124" s="7"/>
      <c r="G8124">
        <v>54</v>
      </c>
      <c r="H8124" s="12">
        <v>233.04848014578289</v>
      </c>
      <c r="I8124" s="13">
        <f>$D$2*tarifas!$D$12/24</f>
        <v>1.4541666666666666</v>
      </c>
      <c r="J8124" s="13" t="e">
        <f>VLOOKUP(E8124&amp;" "&amp;F8124,tarifas!$A$13:$D$20,4,FALSE)*H8124</f>
        <v>#N/A</v>
      </c>
      <c r="K8124" s="13">
        <f>IF(F8124="COD1",tarifas!$D$11*(SUMIFS($H$11:$H$8770,$F$11:$F$8770,"=COD1",$B$11:$B$8770,"="&amp;B8124)/COUNTIFS($F$11:$F$8770,"=COD1",$B$11:$B$8770,"="&amp;B8124))/COUNTIFS($A$11:$A$8770,"="&amp;A8124,$F$11:$F$8770,"=COD1"),0)</f>
        <v>0</v>
      </c>
      <c r="L8124" s="13" t="e">
        <f>(VLOOKUP(F8124,tarifas!$C$7:$D$10,2,FALSE)+tarifas!$D$21)*datos!H8124</f>
        <v>#N/A</v>
      </c>
      <c r="M8124">
        <v>0</v>
      </c>
      <c r="N8124" s="13" t="e">
        <f t="shared" si="1142"/>
        <v>#N/A</v>
      </c>
      <c r="O8124">
        <f t="shared" si="1143"/>
        <v>0</v>
      </c>
      <c r="P8124" s="12">
        <f t="shared" si="1144"/>
        <v>233.04848014578289</v>
      </c>
      <c r="Q8124">
        <f t="shared" si="1145"/>
        <v>0</v>
      </c>
      <c r="R8124">
        <f>$D$2*tarifas!$D$12/24</f>
        <v>1.4541666666666666</v>
      </c>
      <c r="S8124" t="e">
        <f>VLOOKUP(E8124&amp;" "&amp;F8124,tarifas!$A$13:$D$20,4,FALSE)*P8124</f>
        <v>#N/A</v>
      </c>
      <c r="T8124">
        <f>IF(F8124="COD1",tarifas!$D$11*(SUMIFS($P$11:$P$8770,$F$11:$F$8770,"=COD1",$B$11:$B$8770,"="&amp;B8124)/COUNTIFS($F$11:$F$8770,"=COD1",$B$11:$B$8770,"="&amp;B8124))/COUNTIFS($A$11:$A$8770,"="&amp;A8124,$F$11:$F$8770,"=COD1"),0)</f>
        <v>0</v>
      </c>
      <c r="U8124" t="e">
        <f>(VLOOKUP(F8124,tarifas!$C$7:$D$10,2,FALSE)+tarifas!$D$21)*datos!P8124</f>
        <v>#N/A</v>
      </c>
      <c r="V8124" t="e">
        <f t="shared" si="1146"/>
        <v>#N/A</v>
      </c>
      <c r="W8124">
        <f t="shared" si="1147"/>
        <v>0</v>
      </c>
    </row>
    <row r="8125" spans="1:23" x14ac:dyDescent="0.25">
      <c r="A8125">
        <f t="shared" si="1140"/>
        <v>334</v>
      </c>
      <c r="B8125">
        <f t="shared" si="1141"/>
        <v>12</v>
      </c>
      <c r="C8125" s="1">
        <f t="shared" si="1148"/>
        <v>41978.083333313654</v>
      </c>
      <c r="D8125" s="7">
        <v>0</v>
      </c>
      <c r="E8125" s="7"/>
      <c r="G8125">
        <v>47.99</v>
      </c>
      <c r="H8125" s="12">
        <v>230.12296359592483</v>
      </c>
      <c r="I8125" s="13">
        <f>$D$2*tarifas!$D$12/24</f>
        <v>1.4541666666666666</v>
      </c>
      <c r="J8125" s="13" t="e">
        <f>VLOOKUP(E8125&amp;" "&amp;F8125,tarifas!$A$13:$D$20,4,FALSE)*H8125</f>
        <v>#N/A</v>
      </c>
      <c r="K8125" s="13">
        <f>IF(F8125="COD1",tarifas!$D$11*(SUMIFS($H$11:$H$8770,$F$11:$F$8770,"=COD1",$B$11:$B$8770,"="&amp;B8125)/COUNTIFS($F$11:$F$8770,"=COD1",$B$11:$B$8770,"="&amp;B8125))/COUNTIFS($A$11:$A$8770,"="&amp;A8125,$F$11:$F$8770,"=COD1"),0)</f>
        <v>0</v>
      </c>
      <c r="L8125" s="13" t="e">
        <f>(VLOOKUP(F8125,tarifas!$C$7:$D$10,2,FALSE)+tarifas!$D$21)*datos!H8125</f>
        <v>#N/A</v>
      </c>
      <c r="M8125">
        <v>0</v>
      </c>
      <c r="N8125" s="13" t="e">
        <f t="shared" si="1142"/>
        <v>#N/A</v>
      </c>
      <c r="O8125">
        <f t="shared" si="1143"/>
        <v>0</v>
      </c>
      <c r="P8125" s="12">
        <f t="shared" si="1144"/>
        <v>230.12296359592483</v>
      </c>
      <c r="Q8125">
        <f t="shared" si="1145"/>
        <v>0</v>
      </c>
      <c r="R8125">
        <f>$D$2*tarifas!$D$12/24</f>
        <v>1.4541666666666666</v>
      </c>
      <c r="S8125" t="e">
        <f>VLOOKUP(E8125&amp;" "&amp;F8125,tarifas!$A$13:$D$20,4,FALSE)*P8125</f>
        <v>#N/A</v>
      </c>
      <c r="T8125">
        <f>IF(F8125="COD1",tarifas!$D$11*(SUMIFS($P$11:$P$8770,$F$11:$F$8770,"=COD1",$B$11:$B$8770,"="&amp;B8125)/COUNTIFS($F$11:$F$8770,"=COD1",$B$11:$B$8770,"="&amp;B8125))/COUNTIFS($A$11:$A$8770,"="&amp;A8125,$F$11:$F$8770,"=COD1"),0)</f>
        <v>0</v>
      </c>
      <c r="U8125" t="e">
        <f>(VLOOKUP(F8125,tarifas!$C$7:$D$10,2,FALSE)+tarifas!$D$21)*datos!P8125</f>
        <v>#N/A</v>
      </c>
      <c r="V8125" t="e">
        <f t="shared" si="1146"/>
        <v>#N/A</v>
      </c>
      <c r="W8125">
        <f t="shared" si="1147"/>
        <v>0</v>
      </c>
    </row>
    <row r="8126" spans="1:23" x14ac:dyDescent="0.25">
      <c r="A8126">
        <f t="shared" si="1140"/>
        <v>334</v>
      </c>
      <c r="B8126">
        <f t="shared" si="1141"/>
        <v>12</v>
      </c>
      <c r="C8126" s="1">
        <f t="shared" si="1148"/>
        <v>41978.124999980319</v>
      </c>
      <c r="D8126" s="7">
        <v>0</v>
      </c>
      <c r="E8126" s="7"/>
      <c r="G8126">
        <v>45.17</v>
      </c>
      <c r="H8126" s="12">
        <v>227.65427555197107</v>
      </c>
      <c r="I8126" s="13">
        <f>$D$2*tarifas!$D$12/24</f>
        <v>1.4541666666666666</v>
      </c>
      <c r="J8126" s="13" t="e">
        <f>VLOOKUP(E8126&amp;" "&amp;F8126,tarifas!$A$13:$D$20,4,FALSE)*H8126</f>
        <v>#N/A</v>
      </c>
      <c r="K8126" s="13">
        <f>IF(F8126="COD1",tarifas!$D$11*(SUMIFS($H$11:$H$8770,$F$11:$F$8770,"=COD1",$B$11:$B$8770,"="&amp;B8126)/COUNTIFS($F$11:$F$8770,"=COD1",$B$11:$B$8770,"="&amp;B8126))/COUNTIFS($A$11:$A$8770,"="&amp;A8126,$F$11:$F$8770,"=COD1"),0)</f>
        <v>0</v>
      </c>
      <c r="L8126" s="13" t="e">
        <f>(VLOOKUP(F8126,tarifas!$C$7:$D$10,2,FALSE)+tarifas!$D$21)*datos!H8126</f>
        <v>#N/A</v>
      </c>
      <c r="M8126">
        <v>0</v>
      </c>
      <c r="N8126" s="13" t="e">
        <f t="shared" si="1142"/>
        <v>#N/A</v>
      </c>
      <c r="O8126">
        <f t="shared" si="1143"/>
        <v>0</v>
      </c>
      <c r="P8126" s="12">
        <f t="shared" si="1144"/>
        <v>227.65427555197107</v>
      </c>
      <c r="Q8126">
        <f t="shared" si="1145"/>
        <v>0</v>
      </c>
      <c r="R8126">
        <f>$D$2*tarifas!$D$12/24</f>
        <v>1.4541666666666666</v>
      </c>
      <c r="S8126" t="e">
        <f>VLOOKUP(E8126&amp;" "&amp;F8126,tarifas!$A$13:$D$20,4,FALSE)*P8126</f>
        <v>#N/A</v>
      </c>
      <c r="T8126">
        <f>IF(F8126="COD1",tarifas!$D$11*(SUMIFS($P$11:$P$8770,$F$11:$F$8770,"=COD1",$B$11:$B$8770,"="&amp;B8126)/COUNTIFS($F$11:$F$8770,"=COD1",$B$11:$B$8770,"="&amp;B8126))/COUNTIFS($A$11:$A$8770,"="&amp;A8126,$F$11:$F$8770,"=COD1"),0)</f>
        <v>0</v>
      </c>
      <c r="U8126" t="e">
        <f>(VLOOKUP(F8126,tarifas!$C$7:$D$10,2,FALSE)+tarifas!$D$21)*datos!P8126</f>
        <v>#N/A</v>
      </c>
      <c r="V8126" t="e">
        <f t="shared" si="1146"/>
        <v>#N/A</v>
      </c>
      <c r="W8126">
        <f t="shared" si="1147"/>
        <v>0</v>
      </c>
    </row>
    <row r="8127" spans="1:23" x14ac:dyDescent="0.25">
      <c r="A8127">
        <f t="shared" si="1140"/>
        <v>334</v>
      </c>
      <c r="B8127">
        <f t="shared" si="1141"/>
        <v>12</v>
      </c>
      <c r="C8127" s="1">
        <f t="shared" si="1148"/>
        <v>41978.166666646983</v>
      </c>
      <c r="D8127" s="7">
        <v>0</v>
      </c>
      <c r="E8127" s="7"/>
      <c r="G8127">
        <v>43.36</v>
      </c>
      <c r="H8127" s="12">
        <v>228.80523646376287</v>
      </c>
      <c r="I8127" s="13">
        <f>$D$2*tarifas!$D$12/24</f>
        <v>1.4541666666666666</v>
      </c>
      <c r="J8127" s="13" t="e">
        <f>VLOOKUP(E8127&amp;" "&amp;F8127,tarifas!$A$13:$D$20,4,FALSE)*H8127</f>
        <v>#N/A</v>
      </c>
      <c r="K8127" s="13">
        <f>IF(F8127="COD1",tarifas!$D$11*(SUMIFS($H$11:$H$8770,$F$11:$F$8770,"=COD1",$B$11:$B$8770,"="&amp;B8127)/COUNTIFS($F$11:$F$8770,"=COD1",$B$11:$B$8770,"="&amp;B8127))/COUNTIFS($A$11:$A$8770,"="&amp;A8127,$F$11:$F$8770,"=COD1"),0)</f>
        <v>0</v>
      </c>
      <c r="L8127" s="13" t="e">
        <f>(VLOOKUP(F8127,tarifas!$C$7:$D$10,2,FALSE)+tarifas!$D$21)*datos!H8127</f>
        <v>#N/A</v>
      </c>
      <c r="M8127">
        <v>0</v>
      </c>
      <c r="N8127" s="13" t="e">
        <f t="shared" si="1142"/>
        <v>#N/A</v>
      </c>
      <c r="O8127">
        <f t="shared" si="1143"/>
        <v>0</v>
      </c>
      <c r="P8127" s="12">
        <f t="shared" si="1144"/>
        <v>228.80523646376287</v>
      </c>
      <c r="Q8127">
        <f t="shared" si="1145"/>
        <v>0</v>
      </c>
      <c r="R8127">
        <f>$D$2*tarifas!$D$12/24</f>
        <v>1.4541666666666666</v>
      </c>
      <c r="S8127" t="e">
        <f>VLOOKUP(E8127&amp;" "&amp;F8127,tarifas!$A$13:$D$20,4,FALSE)*P8127</f>
        <v>#N/A</v>
      </c>
      <c r="T8127">
        <f>IF(F8127="COD1",tarifas!$D$11*(SUMIFS($P$11:$P$8770,$F$11:$F$8770,"=COD1",$B$11:$B$8770,"="&amp;B8127)/COUNTIFS($F$11:$F$8770,"=COD1",$B$11:$B$8770,"="&amp;B8127))/COUNTIFS($A$11:$A$8770,"="&amp;A8127,$F$11:$F$8770,"=COD1"),0)</f>
        <v>0</v>
      </c>
      <c r="U8127" t="e">
        <f>(VLOOKUP(F8127,tarifas!$C$7:$D$10,2,FALSE)+tarifas!$D$21)*datos!P8127</f>
        <v>#N/A</v>
      </c>
      <c r="V8127" t="e">
        <f t="shared" si="1146"/>
        <v>#N/A</v>
      </c>
      <c r="W8127">
        <f t="shared" si="1147"/>
        <v>0</v>
      </c>
    </row>
    <row r="8128" spans="1:23" x14ac:dyDescent="0.25">
      <c r="A8128">
        <f t="shared" si="1140"/>
        <v>334</v>
      </c>
      <c r="B8128">
        <f t="shared" si="1141"/>
        <v>12</v>
      </c>
      <c r="C8128" s="1">
        <f t="shared" si="1148"/>
        <v>41978.208333313647</v>
      </c>
      <c r="D8128" s="7">
        <v>0</v>
      </c>
      <c r="E8128" s="7"/>
      <c r="G8128">
        <v>47.16</v>
      </c>
      <c r="H8128" s="12">
        <v>226.1850216028125</v>
      </c>
      <c r="I8128" s="13">
        <f>$D$2*tarifas!$D$12/24</f>
        <v>1.4541666666666666</v>
      </c>
      <c r="J8128" s="13" t="e">
        <f>VLOOKUP(E8128&amp;" "&amp;F8128,tarifas!$A$13:$D$20,4,FALSE)*H8128</f>
        <v>#N/A</v>
      </c>
      <c r="K8128" s="13">
        <f>IF(F8128="COD1",tarifas!$D$11*(SUMIFS($H$11:$H$8770,$F$11:$F$8770,"=COD1",$B$11:$B$8770,"="&amp;B8128)/COUNTIFS($F$11:$F$8770,"=COD1",$B$11:$B$8770,"="&amp;B8128))/COUNTIFS($A$11:$A$8770,"="&amp;A8128,$F$11:$F$8770,"=COD1"),0)</f>
        <v>0</v>
      </c>
      <c r="L8128" s="13" t="e">
        <f>(VLOOKUP(F8128,tarifas!$C$7:$D$10,2,FALSE)+tarifas!$D$21)*datos!H8128</f>
        <v>#N/A</v>
      </c>
      <c r="M8128">
        <v>0</v>
      </c>
      <c r="N8128" s="13" t="e">
        <f t="shared" si="1142"/>
        <v>#N/A</v>
      </c>
      <c r="O8128">
        <f t="shared" si="1143"/>
        <v>0</v>
      </c>
      <c r="P8128" s="12">
        <f t="shared" si="1144"/>
        <v>226.1850216028125</v>
      </c>
      <c r="Q8128">
        <f t="shared" si="1145"/>
        <v>0</v>
      </c>
      <c r="R8128">
        <f>$D$2*tarifas!$D$12/24</f>
        <v>1.4541666666666666</v>
      </c>
      <c r="S8128" t="e">
        <f>VLOOKUP(E8128&amp;" "&amp;F8128,tarifas!$A$13:$D$20,4,FALSE)*P8128</f>
        <v>#N/A</v>
      </c>
      <c r="T8128">
        <f>IF(F8128="COD1",tarifas!$D$11*(SUMIFS($P$11:$P$8770,$F$11:$F$8770,"=COD1",$B$11:$B$8770,"="&amp;B8128)/COUNTIFS($F$11:$F$8770,"=COD1",$B$11:$B$8770,"="&amp;B8128))/COUNTIFS($A$11:$A$8770,"="&amp;A8128,$F$11:$F$8770,"=COD1"),0)</f>
        <v>0</v>
      </c>
      <c r="U8128" t="e">
        <f>(VLOOKUP(F8128,tarifas!$C$7:$D$10,2,FALSE)+tarifas!$D$21)*datos!P8128</f>
        <v>#N/A</v>
      </c>
      <c r="V8128" t="e">
        <f t="shared" si="1146"/>
        <v>#N/A</v>
      </c>
      <c r="W8128">
        <f t="shared" si="1147"/>
        <v>0</v>
      </c>
    </row>
    <row r="8129" spans="1:23" x14ac:dyDescent="0.25">
      <c r="A8129">
        <f t="shared" si="1140"/>
        <v>334</v>
      </c>
      <c r="B8129">
        <f t="shared" si="1141"/>
        <v>12</v>
      </c>
      <c r="C8129" s="1">
        <f t="shared" si="1148"/>
        <v>41978.249999980311</v>
      </c>
      <c r="D8129" s="7">
        <v>0</v>
      </c>
      <c r="E8129" s="7"/>
      <c r="G8129">
        <v>50.91</v>
      </c>
      <c r="H8129" s="12">
        <v>224.04388167273794</v>
      </c>
      <c r="I8129" s="13">
        <f>$D$2*tarifas!$D$12/24</f>
        <v>1.4541666666666666</v>
      </c>
      <c r="J8129" s="13" t="e">
        <f>VLOOKUP(E8129&amp;" "&amp;F8129,tarifas!$A$13:$D$20,4,FALSE)*H8129</f>
        <v>#N/A</v>
      </c>
      <c r="K8129" s="13">
        <f>IF(F8129="COD1",tarifas!$D$11*(SUMIFS($H$11:$H$8770,$F$11:$F$8770,"=COD1",$B$11:$B$8770,"="&amp;B8129)/COUNTIFS($F$11:$F$8770,"=COD1",$B$11:$B$8770,"="&amp;B8129))/COUNTIFS($A$11:$A$8770,"="&amp;A8129,$F$11:$F$8770,"=COD1"),0)</f>
        <v>0</v>
      </c>
      <c r="L8129" s="13" t="e">
        <f>(VLOOKUP(F8129,tarifas!$C$7:$D$10,2,FALSE)+tarifas!$D$21)*datos!H8129</f>
        <v>#N/A</v>
      </c>
      <c r="M8129">
        <v>0</v>
      </c>
      <c r="N8129" s="13" t="e">
        <f t="shared" si="1142"/>
        <v>#N/A</v>
      </c>
      <c r="O8129">
        <f t="shared" si="1143"/>
        <v>0</v>
      </c>
      <c r="P8129" s="12">
        <f t="shared" si="1144"/>
        <v>224.04388167273794</v>
      </c>
      <c r="Q8129">
        <f t="shared" si="1145"/>
        <v>0</v>
      </c>
      <c r="R8129">
        <f>$D$2*tarifas!$D$12/24</f>
        <v>1.4541666666666666</v>
      </c>
      <c r="S8129" t="e">
        <f>VLOOKUP(E8129&amp;" "&amp;F8129,tarifas!$A$13:$D$20,4,FALSE)*P8129</f>
        <v>#N/A</v>
      </c>
      <c r="T8129">
        <f>IF(F8129="COD1",tarifas!$D$11*(SUMIFS($P$11:$P$8770,$F$11:$F$8770,"=COD1",$B$11:$B$8770,"="&amp;B8129)/COUNTIFS($F$11:$F$8770,"=COD1",$B$11:$B$8770,"="&amp;B8129))/COUNTIFS($A$11:$A$8770,"="&amp;A8129,$F$11:$F$8770,"=COD1"),0)</f>
        <v>0</v>
      </c>
      <c r="U8129" t="e">
        <f>(VLOOKUP(F8129,tarifas!$C$7:$D$10,2,FALSE)+tarifas!$D$21)*datos!P8129</f>
        <v>#N/A</v>
      </c>
      <c r="V8129" t="e">
        <f t="shared" si="1146"/>
        <v>#N/A</v>
      </c>
      <c r="W8129">
        <f t="shared" si="1147"/>
        <v>0</v>
      </c>
    </row>
    <row r="8130" spans="1:23" x14ac:dyDescent="0.25">
      <c r="A8130">
        <f t="shared" si="1140"/>
        <v>334</v>
      </c>
      <c r="B8130">
        <f t="shared" si="1141"/>
        <v>12</v>
      </c>
      <c r="C8130" s="1">
        <f t="shared" si="1148"/>
        <v>41978.291666646976</v>
      </c>
      <c r="D8130" s="7">
        <v>0</v>
      </c>
      <c r="E8130" s="7"/>
      <c r="G8130">
        <v>63.57</v>
      </c>
      <c r="H8130" s="12">
        <v>251.23294585591503</v>
      </c>
      <c r="I8130" s="13">
        <f>$D$2*tarifas!$D$12/24</f>
        <v>1.4541666666666666</v>
      </c>
      <c r="J8130" s="13" t="e">
        <f>VLOOKUP(E8130&amp;" "&amp;F8130,tarifas!$A$13:$D$20,4,FALSE)*H8130</f>
        <v>#N/A</v>
      </c>
      <c r="K8130" s="13">
        <f>IF(F8130="COD1",tarifas!$D$11*(SUMIFS($H$11:$H$8770,$F$11:$F$8770,"=COD1",$B$11:$B$8770,"="&amp;B8130)/COUNTIFS($F$11:$F$8770,"=COD1",$B$11:$B$8770,"="&amp;B8130))/COUNTIFS($A$11:$A$8770,"="&amp;A8130,$F$11:$F$8770,"=COD1"),0)</f>
        <v>0</v>
      </c>
      <c r="L8130" s="13" t="e">
        <f>(VLOOKUP(F8130,tarifas!$C$7:$D$10,2,FALSE)+tarifas!$D$21)*datos!H8130</f>
        <v>#N/A</v>
      </c>
      <c r="M8130">
        <v>0</v>
      </c>
      <c r="N8130" s="13" t="e">
        <f t="shared" si="1142"/>
        <v>#N/A</v>
      </c>
      <c r="O8130">
        <f t="shared" si="1143"/>
        <v>0</v>
      </c>
      <c r="P8130" s="12">
        <f t="shared" si="1144"/>
        <v>251.23294585591503</v>
      </c>
      <c r="Q8130">
        <f t="shared" si="1145"/>
        <v>0</v>
      </c>
      <c r="R8130">
        <f>$D$2*tarifas!$D$12/24</f>
        <v>1.4541666666666666</v>
      </c>
      <c r="S8130" t="e">
        <f>VLOOKUP(E8130&amp;" "&amp;F8130,tarifas!$A$13:$D$20,4,FALSE)*P8130</f>
        <v>#N/A</v>
      </c>
      <c r="T8130">
        <f>IF(F8130="COD1",tarifas!$D$11*(SUMIFS($P$11:$P$8770,$F$11:$F$8770,"=COD1",$B$11:$B$8770,"="&amp;B8130)/COUNTIFS($F$11:$F$8770,"=COD1",$B$11:$B$8770,"="&amp;B8130))/COUNTIFS($A$11:$A$8770,"="&amp;A8130,$F$11:$F$8770,"=COD1"),0)</f>
        <v>0</v>
      </c>
      <c r="U8130" t="e">
        <f>(VLOOKUP(F8130,tarifas!$C$7:$D$10,2,FALSE)+tarifas!$D$21)*datos!P8130</f>
        <v>#N/A</v>
      </c>
      <c r="V8130" t="e">
        <f t="shared" si="1146"/>
        <v>#N/A</v>
      </c>
      <c r="W8130">
        <f t="shared" si="1147"/>
        <v>0</v>
      </c>
    </row>
    <row r="8131" spans="1:23" x14ac:dyDescent="0.25">
      <c r="A8131">
        <f t="shared" si="1140"/>
        <v>334</v>
      </c>
      <c r="B8131">
        <f t="shared" si="1141"/>
        <v>12</v>
      </c>
      <c r="C8131" s="1">
        <f t="shared" si="1148"/>
        <v>41978.33333331364</v>
      </c>
      <c r="D8131" s="7">
        <v>0</v>
      </c>
      <c r="E8131" s="7"/>
      <c r="G8131">
        <v>64.099999999999994</v>
      </c>
      <c r="H8131" s="12">
        <v>339.97060352595355</v>
      </c>
      <c r="I8131" s="13">
        <f>$D$2*tarifas!$D$12/24</f>
        <v>1.4541666666666666</v>
      </c>
      <c r="J8131" s="13" t="e">
        <f>VLOOKUP(E8131&amp;" "&amp;F8131,tarifas!$A$13:$D$20,4,FALSE)*H8131</f>
        <v>#N/A</v>
      </c>
      <c r="K8131" s="13">
        <f>IF(F8131="COD1",tarifas!$D$11*(SUMIFS($H$11:$H$8770,$F$11:$F$8770,"=COD1",$B$11:$B$8770,"="&amp;B8131)/COUNTIFS($F$11:$F$8770,"=COD1",$B$11:$B$8770,"="&amp;B8131))/COUNTIFS($A$11:$A$8770,"="&amp;A8131,$F$11:$F$8770,"=COD1"),0)</f>
        <v>0</v>
      </c>
      <c r="L8131" s="13" t="e">
        <f>(VLOOKUP(F8131,tarifas!$C$7:$D$10,2,FALSE)+tarifas!$D$21)*datos!H8131</f>
        <v>#N/A</v>
      </c>
      <c r="M8131">
        <v>63.915309999999998</v>
      </c>
      <c r="N8131" s="13" t="e">
        <f t="shared" si="1142"/>
        <v>#N/A</v>
      </c>
      <c r="O8131">
        <f t="shared" si="1143"/>
        <v>63.915309999999998</v>
      </c>
      <c r="P8131" s="12">
        <f t="shared" si="1144"/>
        <v>276.05529352595357</v>
      </c>
      <c r="Q8131">
        <f t="shared" si="1145"/>
        <v>0</v>
      </c>
      <c r="R8131">
        <f>$D$2*tarifas!$D$12/24</f>
        <v>1.4541666666666666</v>
      </c>
      <c r="S8131" t="e">
        <f>VLOOKUP(E8131&amp;" "&amp;F8131,tarifas!$A$13:$D$20,4,FALSE)*P8131</f>
        <v>#N/A</v>
      </c>
      <c r="T8131">
        <f>IF(F8131="COD1",tarifas!$D$11*(SUMIFS($P$11:$P$8770,$F$11:$F$8770,"=COD1",$B$11:$B$8770,"="&amp;B8131)/COUNTIFS($F$11:$F$8770,"=COD1",$B$11:$B$8770,"="&amp;B8131))/COUNTIFS($A$11:$A$8770,"="&amp;A8131,$F$11:$F$8770,"=COD1"),0)</f>
        <v>0</v>
      </c>
      <c r="U8131" t="e">
        <f>(VLOOKUP(F8131,tarifas!$C$7:$D$10,2,FALSE)+tarifas!$D$21)*datos!P8131</f>
        <v>#N/A</v>
      </c>
      <c r="V8131" t="e">
        <f t="shared" si="1146"/>
        <v>#N/A</v>
      </c>
      <c r="W8131">
        <f t="shared" si="1147"/>
        <v>0</v>
      </c>
    </row>
    <row r="8132" spans="1:23" x14ac:dyDescent="0.25">
      <c r="A8132">
        <f t="shared" si="1140"/>
        <v>334</v>
      </c>
      <c r="B8132">
        <f t="shared" si="1141"/>
        <v>12</v>
      </c>
      <c r="C8132" s="1">
        <f t="shared" si="1148"/>
        <v>41978.374999980304</v>
      </c>
      <c r="D8132" s="7">
        <v>624.62121212121212</v>
      </c>
      <c r="E8132" s="7"/>
      <c r="G8132">
        <v>68.099999999999994</v>
      </c>
      <c r="H8132" s="12">
        <v>546.83736120134688</v>
      </c>
      <c r="I8132" s="13">
        <f>$D$2*tarifas!$D$12/24</f>
        <v>1.4541666666666666</v>
      </c>
      <c r="J8132" s="13" t="e">
        <f>VLOOKUP(E8132&amp;" "&amp;F8132,tarifas!$A$13:$D$20,4,FALSE)*H8132</f>
        <v>#N/A</v>
      </c>
      <c r="K8132" s="13">
        <f>IF(F8132="COD1",tarifas!$D$11*(SUMIFS($H$11:$H$8770,$F$11:$F$8770,"=COD1",$B$11:$B$8770,"="&amp;B8132)/COUNTIFS($F$11:$F$8770,"=COD1",$B$11:$B$8770,"="&amp;B8132))/COUNTIFS($A$11:$A$8770,"="&amp;A8132,$F$11:$F$8770,"=COD1"),0)</f>
        <v>0</v>
      </c>
      <c r="L8132" s="13" t="e">
        <f>(VLOOKUP(F8132,tarifas!$C$7:$D$10,2,FALSE)+tarifas!$D$21)*datos!H8132</f>
        <v>#N/A</v>
      </c>
      <c r="M8132">
        <v>120.72296</v>
      </c>
      <c r="N8132" s="13" t="e">
        <f t="shared" si="1142"/>
        <v>#N/A</v>
      </c>
      <c r="O8132">
        <f t="shared" si="1143"/>
        <v>120.72296</v>
      </c>
      <c r="P8132" s="12">
        <f t="shared" si="1144"/>
        <v>426.11440120134688</v>
      </c>
      <c r="Q8132">
        <f t="shared" si="1145"/>
        <v>0</v>
      </c>
      <c r="R8132">
        <f>$D$2*tarifas!$D$12/24</f>
        <v>1.4541666666666666</v>
      </c>
      <c r="S8132" t="e">
        <f>VLOOKUP(E8132&amp;" "&amp;F8132,tarifas!$A$13:$D$20,4,FALSE)*P8132</f>
        <v>#N/A</v>
      </c>
      <c r="T8132">
        <f>IF(F8132="COD1",tarifas!$D$11*(SUMIFS($P$11:$P$8770,$F$11:$F$8770,"=COD1",$B$11:$B$8770,"="&amp;B8132)/COUNTIFS($F$11:$F$8770,"=COD1",$B$11:$B$8770,"="&amp;B8132))/COUNTIFS($A$11:$A$8770,"="&amp;A8132,$F$11:$F$8770,"=COD1"),0)</f>
        <v>0</v>
      </c>
      <c r="U8132" t="e">
        <f>(VLOOKUP(F8132,tarifas!$C$7:$D$10,2,FALSE)+tarifas!$D$21)*datos!P8132</f>
        <v>#N/A</v>
      </c>
      <c r="V8132" t="e">
        <f t="shared" si="1146"/>
        <v>#N/A</v>
      </c>
      <c r="W8132">
        <f t="shared" si="1147"/>
        <v>0</v>
      </c>
    </row>
    <row r="8133" spans="1:23" x14ac:dyDescent="0.25">
      <c r="A8133">
        <f t="shared" si="1140"/>
        <v>334</v>
      </c>
      <c r="B8133">
        <f t="shared" si="1141"/>
        <v>12</v>
      </c>
      <c r="C8133" s="1">
        <f t="shared" si="1148"/>
        <v>41978.416666646968</v>
      </c>
      <c r="D8133" s="7">
        <v>552.24242424242436</v>
      </c>
      <c r="E8133" s="7"/>
      <c r="G8133">
        <v>65</v>
      </c>
      <c r="H8133" s="12">
        <v>630.46164593784067</v>
      </c>
      <c r="I8133" s="13">
        <f>$D$2*tarifas!$D$12/24</f>
        <v>1.4541666666666666</v>
      </c>
      <c r="J8133" s="13" t="e">
        <f>VLOOKUP(E8133&amp;" "&amp;F8133,tarifas!$A$13:$D$20,4,FALSE)*H8133</f>
        <v>#N/A</v>
      </c>
      <c r="K8133" s="13">
        <f>IF(F8133="COD1",tarifas!$D$11*(SUMIFS($H$11:$H$8770,$F$11:$F$8770,"=COD1",$B$11:$B$8770,"="&amp;B8133)/COUNTIFS($F$11:$F$8770,"=COD1",$B$11:$B$8770,"="&amp;B8133))/COUNTIFS($A$11:$A$8770,"="&amp;A8133,$F$11:$F$8770,"=COD1"),0)</f>
        <v>0</v>
      </c>
      <c r="L8133" s="13" t="e">
        <f>(VLOOKUP(F8133,tarifas!$C$7:$D$10,2,FALSE)+tarifas!$D$21)*datos!H8133</f>
        <v>#N/A</v>
      </c>
      <c r="M8133">
        <v>183.38028</v>
      </c>
      <c r="N8133" s="13" t="e">
        <f t="shared" si="1142"/>
        <v>#N/A</v>
      </c>
      <c r="O8133">
        <f t="shared" si="1143"/>
        <v>183.38028</v>
      </c>
      <c r="P8133" s="12">
        <f t="shared" si="1144"/>
        <v>447.0813659378407</v>
      </c>
      <c r="Q8133">
        <f t="shared" si="1145"/>
        <v>0</v>
      </c>
      <c r="R8133">
        <f>$D$2*tarifas!$D$12/24</f>
        <v>1.4541666666666666</v>
      </c>
      <c r="S8133" t="e">
        <f>VLOOKUP(E8133&amp;" "&amp;F8133,tarifas!$A$13:$D$20,4,FALSE)*P8133</f>
        <v>#N/A</v>
      </c>
      <c r="T8133">
        <f>IF(F8133="COD1",tarifas!$D$11*(SUMIFS($P$11:$P$8770,$F$11:$F$8770,"=COD1",$B$11:$B$8770,"="&amp;B8133)/COUNTIFS($F$11:$F$8770,"=COD1",$B$11:$B$8770,"="&amp;B8133))/COUNTIFS($A$11:$A$8770,"="&amp;A8133,$F$11:$F$8770,"=COD1"),0)</f>
        <v>0</v>
      </c>
      <c r="U8133" t="e">
        <f>(VLOOKUP(F8133,tarifas!$C$7:$D$10,2,FALSE)+tarifas!$D$21)*datos!P8133</f>
        <v>#N/A</v>
      </c>
      <c r="V8133" t="e">
        <f t="shared" si="1146"/>
        <v>#N/A</v>
      </c>
      <c r="W8133">
        <f t="shared" si="1147"/>
        <v>0</v>
      </c>
    </row>
    <row r="8134" spans="1:23" x14ac:dyDescent="0.25">
      <c r="A8134">
        <f t="shared" si="1140"/>
        <v>334</v>
      </c>
      <c r="B8134">
        <f t="shared" si="1141"/>
        <v>12</v>
      </c>
      <c r="C8134" s="1">
        <f t="shared" si="1148"/>
        <v>41978.458333313632</v>
      </c>
      <c r="D8134" s="7">
        <v>604.53030303030312</v>
      </c>
      <c r="E8134" s="7"/>
      <c r="G8134">
        <v>62</v>
      </c>
      <c r="H8134" s="12">
        <v>677.58184393774218</v>
      </c>
      <c r="I8134" s="13">
        <f>$D$2*tarifas!$D$12/24</f>
        <v>1.4541666666666666</v>
      </c>
      <c r="J8134" s="13" t="e">
        <f>VLOOKUP(E8134&amp;" "&amp;F8134,tarifas!$A$13:$D$20,4,FALSE)*H8134</f>
        <v>#N/A</v>
      </c>
      <c r="K8134" s="13">
        <f>IF(F8134="COD1",tarifas!$D$11*(SUMIFS($H$11:$H$8770,$F$11:$F$8770,"=COD1",$B$11:$B$8770,"="&amp;B8134)/COUNTIFS($F$11:$F$8770,"=COD1",$B$11:$B$8770,"="&amp;B8134))/COUNTIFS($A$11:$A$8770,"="&amp;A8134,$F$11:$F$8770,"=COD1"),0)</f>
        <v>0</v>
      </c>
      <c r="L8134" s="13" t="e">
        <f>(VLOOKUP(F8134,tarifas!$C$7:$D$10,2,FALSE)+tarifas!$D$21)*datos!H8134</f>
        <v>#N/A</v>
      </c>
      <c r="M8134">
        <v>203.54024999999999</v>
      </c>
      <c r="N8134" s="13" t="e">
        <f t="shared" si="1142"/>
        <v>#N/A</v>
      </c>
      <c r="O8134">
        <f t="shared" si="1143"/>
        <v>203.54024999999999</v>
      </c>
      <c r="P8134" s="12">
        <f t="shared" si="1144"/>
        <v>474.04159393774216</v>
      </c>
      <c r="Q8134">
        <f t="shared" si="1145"/>
        <v>0</v>
      </c>
      <c r="R8134">
        <f>$D$2*tarifas!$D$12/24</f>
        <v>1.4541666666666666</v>
      </c>
      <c r="S8134" t="e">
        <f>VLOOKUP(E8134&amp;" "&amp;F8134,tarifas!$A$13:$D$20,4,FALSE)*P8134</f>
        <v>#N/A</v>
      </c>
      <c r="T8134">
        <f>IF(F8134="COD1",tarifas!$D$11*(SUMIFS($P$11:$P$8770,$F$11:$F$8770,"=COD1",$B$11:$B$8770,"="&amp;B8134)/COUNTIFS($F$11:$F$8770,"=COD1",$B$11:$B$8770,"="&amp;B8134))/COUNTIFS($A$11:$A$8770,"="&amp;A8134,$F$11:$F$8770,"=COD1"),0)</f>
        <v>0</v>
      </c>
      <c r="U8134" t="e">
        <f>(VLOOKUP(F8134,tarifas!$C$7:$D$10,2,FALSE)+tarifas!$D$21)*datos!P8134</f>
        <v>#N/A</v>
      </c>
      <c r="V8134" t="e">
        <f t="shared" si="1146"/>
        <v>#N/A</v>
      </c>
      <c r="W8134">
        <f t="shared" si="1147"/>
        <v>0</v>
      </c>
    </row>
    <row r="8135" spans="1:23" x14ac:dyDescent="0.25">
      <c r="A8135">
        <f t="shared" si="1140"/>
        <v>334</v>
      </c>
      <c r="B8135">
        <f t="shared" si="1141"/>
        <v>12</v>
      </c>
      <c r="C8135" s="1">
        <f t="shared" si="1148"/>
        <v>41978.499999980297</v>
      </c>
      <c r="D8135" s="7">
        <v>587.27272727272725</v>
      </c>
      <c r="E8135" s="7"/>
      <c r="G8135">
        <v>60.01</v>
      </c>
      <c r="H8135" s="12">
        <v>476.20356461696394</v>
      </c>
      <c r="I8135" s="13">
        <f>$D$2*tarifas!$D$12/24</f>
        <v>1.4541666666666666</v>
      </c>
      <c r="J8135" s="13" t="e">
        <f>VLOOKUP(E8135&amp;" "&amp;F8135,tarifas!$A$13:$D$20,4,FALSE)*H8135</f>
        <v>#N/A</v>
      </c>
      <c r="K8135" s="13">
        <f>IF(F8135="COD1",tarifas!$D$11*(SUMIFS($H$11:$H$8770,$F$11:$F$8770,"=COD1",$B$11:$B$8770,"="&amp;B8135)/COUNTIFS($F$11:$F$8770,"=COD1",$B$11:$B$8770,"="&amp;B8135))/COUNTIFS($A$11:$A$8770,"="&amp;A8135,$F$11:$F$8770,"=COD1"),0)</f>
        <v>0</v>
      </c>
      <c r="L8135" s="13" t="e">
        <f>(VLOOKUP(F8135,tarifas!$C$7:$D$10,2,FALSE)+tarifas!$D$21)*datos!H8135</f>
        <v>#N/A</v>
      </c>
      <c r="M8135">
        <v>164.76453000000001</v>
      </c>
      <c r="N8135" s="13" t="e">
        <f t="shared" si="1142"/>
        <v>#N/A</v>
      </c>
      <c r="O8135">
        <f t="shared" si="1143"/>
        <v>164.76453000000001</v>
      </c>
      <c r="P8135" s="12">
        <f t="shared" si="1144"/>
        <v>311.43903461696391</v>
      </c>
      <c r="Q8135">
        <f t="shared" si="1145"/>
        <v>0</v>
      </c>
      <c r="R8135">
        <f>$D$2*tarifas!$D$12/24</f>
        <v>1.4541666666666666</v>
      </c>
      <c r="S8135" t="e">
        <f>VLOOKUP(E8135&amp;" "&amp;F8135,tarifas!$A$13:$D$20,4,FALSE)*P8135</f>
        <v>#N/A</v>
      </c>
      <c r="T8135">
        <f>IF(F8135="COD1",tarifas!$D$11*(SUMIFS($P$11:$P$8770,$F$11:$F$8770,"=COD1",$B$11:$B$8770,"="&amp;B8135)/COUNTIFS($F$11:$F$8770,"=COD1",$B$11:$B$8770,"="&amp;B8135))/COUNTIFS($A$11:$A$8770,"="&amp;A8135,$F$11:$F$8770,"=COD1"),0)</f>
        <v>0</v>
      </c>
      <c r="U8135" t="e">
        <f>(VLOOKUP(F8135,tarifas!$C$7:$D$10,2,FALSE)+tarifas!$D$21)*datos!P8135</f>
        <v>#N/A</v>
      </c>
      <c r="V8135" t="e">
        <f t="shared" si="1146"/>
        <v>#N/A</v>
      </c>
      <c r="W8135">
        <f t="shared" si="1147"/>
        <v>0</v>
      </c>
    </row>
    <row r="8136" spans="1:23" x14ac:dyDescent="0.25">
      <c r="A8136">
        <f t="shared" si="1140"/>
        <v>334</v>
      </c>
      <c r="B8136">
        <f t="shared" si="1141"/>
        <v>12</v>
      </c>
      <c r="C8136" s="1">
        <f t="shared" si="1148"/>
        <v>41978.541666646961</v>
      </c>
      <c r="D8136" s="7">
        <v>538.59090909090924</v>
      </c>
      <c r="E8136" s="7"/>
      <c r="G8136">
        <v>59.1</v>
      </c>
      <c r="H8136" s="12">
        <v>448.43669118859248</v>
      </c>
      <c r="I8136" s="13">
        <f>$D$2*tarifas!$D$12/24</f>
        <v>1.4541666666666666</v>
      </c>
      <c r="J8136" s="13" t="e">
        <f>VLOOKUP(E8136&amp;" "&amp;F8136,tarifas!$A$13:$D$20,4,FALSE)*H8136</f>
        <v>#N/A</v>
      </c>
      <c r="K8136" s="13">
        <f>IF(F8136="COD1",tarifas!$D$11*(SUMIFS($H$11:$H$8770,$F$11:$F$8770,"=COD1",$B$11:$B$8770,"="&amp;B8136)/COUNTIFS($F$11:$F$8770,"=COD1",$B$11:$B$8770,"="&amp;B8136))/COUNTIFS($A$11:$A$8770,"="&amp;A8136,$F$11:$F$8770,"=COD1"),0)</f>
        <v>0</v>
      </c>
      <c r="L8136" s="13" t="e">
        <f>(VLOOKUP(F8136,tarifas!$C$7:$D$10,2,FALSE)+tarifas!$D$21)*datos!H8136</f>
        <v>#N/A</v>
      </c>
      <c r="M8136">
        <v>149.00032999999999</v>
      </c>
      <c r="N8136" s="13" t="e">
        <f t="shared" si="1142"/>
        <v>#N/A</v>
      </c>
      <c r="O8136">
        <f t="shared" si="1143"/>
        <v>149.00032999999999</v>
      </c>
      <c r="P8136" s="12">
        <f t="shared" si="1144"/>
        <v>299.43636118859251</v>
      </c>
      <c r="Q8136">
        <f t="shared" si="1145"/>
        <v>0</v>
      </c>
      <c r="R8136">
        <f>$D$2*tarifas!$D$12/24</f>
        <v>1.4541666666666666</v>
      </c>
      <c r="S8136" t="e">
        <f>VLOOKUP(E8136&amp;" "&amp;F8136,tarifas!$A$13:$D$20,4,FALSE)*P8136</f>
        <v>#N/A</v>
      </c>
      <c r="T8136">
        <f>IF(F8136="COD1",tarifas!$D$11*(SUMIFS($P$11:$P$8770,$F$11:$F$8770,"=COD1",$B$11:$B$8770,"="&amp;B8136)/COUNTIFS($F$11:$F$8770,"=COD1",$B$11:$B$8770,"="&amp;B8136))/COUNTIFS($A$11:$A$8770,"="&amp;A8136,$F$11:$F$8770,"=COD1"),0)</f>
        <v>0</v>
      </c>
      <c r="U8136" t="e">
        <f>(VLOOKUP(F8136,tarifas!$C$7:$D$10,2,FALSE)+tarifas!$D$21)*datos!P8136</f>
        <v>#N/A</v>
      </c>
      <c r="V8136" t="e">
        <f t="shared" si="1146"/>
        <v>#N/A</v>
      </c>
      <c r="W8136">
        <f t="shared" si="1147"/>
        <v>0</v>
      </c>
    </row>
    <row r="8137" spans="1:23" x14ac:dyDescent="0.25">
      <c r="A8137">
        <f t="shared" si="1140"/>
        <v>334</v>
      </c>
      <c r="B8137">
        <f t="shared" si="1141"/>
        <v>12</v>
      </c>
      <c r="C8137" s="1">
        <f t="shared" si="1148"/>
        <v>41978.583333313625</v>
      </c>
      <c r="D8137" s="7">
        <v>409.03030303030306</v>
      </c>
      <c r="E8137" s="7"/>
      <c r="G8137">
        <v>57.01</v>
      </c>
      <c r="H8137" s="12">
        <v>588.71885159507451</v>
      </c>
      <c r="I8137" s="13">
        <f>$D$2*tarifas!$D$12/24</f>
        <v>1.4541666666666666</v>
      </c>
      <c r="J8137" s="13" t="e">
        <f>VLOOKUP(E8137&amp;" "&amp;F8137,tarifas!$A$13:$D$20,4,FALSE)*H8137</f>
        <v>#N/A</v>
      </c>
      <c r="K8137" s="13">
        <f>IF(F8137="COD1",tarifas!$D$11*(SUMIFS($H$11:$H$8770,$F$11:$F$8770,"=COD1",$B$11:$B$8770,"="&amp;B8137)/COUNTIFS($F$11:$F$8770,"=COD1",$B$11:$B$8770,"="&amp;B8137))/COUNTIFS($A$11:$A$8770,"="&amp;A8137,$F$11:$F$8770,"=COD1"),0)</f>
        <v>0</v>
      </c>
      <c r="L8137" s="13" t="e">
        <f>(VLOOKUP(F8137,tarifas!$C$7:$D$10,2,FALSE)+tarifas!$D$21)*datos!H8137</f>
        <v>#N/A</v>
      </c>
      <c r="M8137">
        <v>84.715779999999995</v>
      </c>
      <c r="N8137" s="13" t="e">
        <f t="shared" si="1142"/>
        <v>#N/A</v>
      </c>
      <c r="O8137">
        <f t="shared" si="1143"/>
        <v>84.715779999999995</v>
      </c>
      <c r="P8137" s="12">
        <f t="shared" si="1144"/>
        <v>504.00307159507452</v>
      </c>
      <c r="Q8137">
        <f t="shared" si="1145"/>
        <v>0</v>
      </c>
      <c r="R8137">
        <f>$D$2*tarifas!$D$12/24</f>
        <v>1.4541666666666666</v>
      </c>
      <c r="S8137" t="e">
        <f>VLOOKUP(E8137&amp;" "&amp;F8137,tarifas!$A$13:$D$20,4,FALSE)*P8137</f>
        <v>#N/A</v>
      </c>
      <c r="T8137">
        <f>IF(F8137="COD1",tarifas!$D$11*(SUMIFS($P$11:$P$8770,$F$11:$F$8770,"=COD1",$B$11:$B$8770,"="&amp;B8137)/COUNTIFS($F$11:$F$8770,"=COD1",$B$11:$B$8770,"="&amp;B8137))/COUNTIFS($A$11:$A$8770,"="&amp;A8137,$F$11:$F$8770,"=COD1"),0)</f>
        <v>0</v>
      </c>
      <c r="U8137" t="e">
        <f>(VLOOKUP(F8137,tarifas!$C$7:$D$10,2,FALSE)+tarifas!$D$21)*datos!P8137</f>
        <v>#N/A</v>
      </c>
      <c r="V8137" t="e">
        <f t="shared" si="1146"/>
        <v>#N/A</v>
      </c>
      <c r="W8137">
        <f t="shared" si="1147"/>
        <v>0</v>
      </c>
    </row>
    <row r="8138" spans="1:23" x14ac:dyDescent="0.25">
      <c r="A8138">
        <f t="shared" si="1140"/>
        <v>334</v>
      </c>
      <c r="B8138">
        <f t="shared" si="1141"/>
        <v>12</v>
      </c>
      <c r="C8138" s="1">
        <f t="shared" si="1148"/>
        <v>41978.624999980289</v>
      </c>
      <c r="D8138" s="7">
        <v>215.33333333333334</v>
      </c>
      <c r="E8138" s="7"/>
      <c r="G8138">
        <v>55</v>
      </c>
      <c r="H8138" s="12">
        <v>593.58201201973259</v>
      </c>
      <c r="I8138" s="13">
        <f>$D$2*tarifas!$D$12/24</f>
        <v>1.4541666666666666</v>
      </c>
      <c r="J8138" s="13" t="e">
        <f>VLOOKUP(E8138&amp;" "&amp;F8138,tarifas!$A$13:$D$20,4,FALSE)*H8138</f>
        <v>#N/A</v>
      </c>
      <c r="K8138" s="13">
        <f>IF(F8138="COD1",tarifas!$D$11*(SUMIFS($H$11:$H$8770,$F$11:$F$8770,"=COD1",$B$11:$B$8770,"="&amp;B8138)/COUNTIFS($F$11:$F$8770,"=COD1",$B$11:$B$8770,"="&amp;B8138))/COUNTIFS($A$11:$A$8770,"="&amp;A8138,$F$11:$F$8770,"=COD1"),0)</f>
        <v>0</v>
      </c>
      <c r="L8138" s="13" t="e">
        <f>(VLOOKUP(F8138,tarifas!$C$7:$D$10,2,FALSE)+tarifas!$D$21)*datos!H8138</f>
        <v>#N/A</v>
      </c>
      <c r="M8138">
        <v>173.6473</v>
      </c>
      <c r="N8138" s="13" t="e">
        <f t="shared" si="1142"/>
        <v>#N/A</v>
      </c>
      <c r="O8138">
        <f t="shared" si="1143"/>
        <v>173.6473</v>
      </c>
      <c r="P8138" s="12">
        <f t="shared" si="1144"/>
        <v>419.93471201973261</v>
      </c>
      <c r="Q8138">
        <f t="shared" si="1145"/>
        <v>0</v>
      </c>
      <c r="R8138">
        <f>$D$2*tarifas!$D$12/24</f>
        <v>1.4541666666666666</v>
      </c>
      <c r="S8138" t="e">
        <f>VLOOKUP(E8138&amp;" "&amp;F8138,tarifas!$A$13:$D$20,4,FALSE)*P8138</f>
        <v>#N/A</v>
      </c>
      <c r="T8138">
        <f>IF(F8138="COD1",tarifas!$D$11*(SUMIFS($P$11:$P$8770,$F$11:$F$8770,"=COD1",$B$11:$B$8770,"="&amp;B8138)/COUNTIFS($F$11:$F$8770,"=COD1",$B$11:$B$8770,"="&amp;B8138))/COUNTIFS($A$11:$A$8770,"="&amp;A8138,$F$11:$F$8770,"=COD1"),0)</f>
        <v>0</v>
      </c>
      <c r="U8138" t="e">
        <f>(VLOOKUP(F8138,tarifas!$C$7:$D$10,2,FALSE)+tarifas!$D$21)*datos!P8138</f>
        <v>#N/A</v>
      </c>
      <c r="V8138" t="e">
        <f t="shared" si="1146"/>
        <v>#N/A</v>
      </c>
      <c r="W8138">
        <f t="shared" si="1147"/>
        <v>0</v>
      </c>
    </row>
    <row r="8139" spans="1:23" x14ac:dyDescent="0.25">
      <c r="A8139">
        <f t="shared" si="1140"/>
        <v>334</v>
      </c>
      <c r="B8139">
        <f t="shared" si="1141"/>
        <v>12</v>
      </c>
      <c r="C8139" s="1">
        <f t="shared" si="1148"/>
        <v>41978.666666646954</v>
      </c>
      <c r="D8139" s="7">
        <v>0</v>
      </c>
      <c r="E8139" s="7"/>
      <c r="G8139">
        <v>56.53</v>
      </c>
      <c r="H8139" s="12">
        <v>598.53213182192053</v>
      </c>
      <c r="I8139" s="13">
        <f>$D$2*tarifas!$D$12/24</f>
        <v>1.4541666666666666</v>
      </c>
      <c r="J8139" s="13" t="e">
        <f>VLOOKUP(E8139&amp;" "&amp;F8139,tarifas!$A$13:$D$20,4,FALSE)*H8139</f>
        <v>#N/A</v>
      </c>
      <c r="K8139" s="13">
        <f>IF(F8139="COD1",tarifas!$D$11*(SUMIFS($H$11:$H$8770,$F$11:$F$8770,"=COD1",$B$11:$B$8770,"="&amp;B8139)/COUNTIFS($F$11:$F$8770,"=COD1",$B$11:$B$8770,"="&amp;B8139))/COUNTIFS($A$11:$A$8770,"="&amp;A8139,$F$11:$F$8770,"=COD1"),0)</f>
        <v>0</v>
      </c>
      <c r="L8139" s="13" t="e">
        <f>(VLOOKUP(F8139,tarifas!$C$7:$D$10,2,FALSE)+tarifas!$D$21)*datos!H8139</f>
        <v>#N/A</v>
      </c>
      <c r="M8139">
        <v>0</v>
      </c>
      <c r="N8139" s="13" t="e">
        <f t="shared" si="1142"/>
        <v>#N/A</v>
      </c>
      <c r="O8139">
        <f t="shared" si="1143"/>
        <v>0</v>
      </c>
      <c r="P8139" s="12">
        <f t="shared" si="1144"/>
        <v>598.53213182192053</v>
      </c>
      <c r="Q8139">
        <f t="shared" si="1145"/>
        <v>0</v>
      </c>
      <c r="R8139">
        <f>$D$2*tarifas!$D$12/24</f>
        <v>1.4541666666666666</v>
      </c>
      <c r="S8139" t="e">
        <f>VLOOKUP(E8139&amp;" "&amp;F8139,tarifas!$A$13:$D$20,4,FALSE)*P8139</f>
        <v>#N/A</v>
      </c>
      <c r="T8139">
        <f>IF(F8139="COD1",tarifas!$D$11*(SUMIFS($P$11:$P$8770,$F$11:$F$8770,"=COD1",$B$11:$B$8770,"="&amp;B8139)/COUNTIFS($F$11:$F$8770,"=COD1",$B$11:$B$8770,"="&amp;B8139))/COUNTIFS($A$11:$A$8770,"="&amp;A8139,$F$11:$F$8770,"=COD1"),0)</f>
        <v>0</v>
      </c>
      <c r="U8139" t="e">
        <f>(VLOOKUP(F8139,tarifas!$C$7:$D$10,2,FALSE)+tarifas!$D$21)*datos!P8139</f>
        <v>#N/A</v>
      </c>
      <c r="V8139" t="e">
        <f t="shared" si="1146"/>
        <v>#N/A</v>
      </c>
      <c r="W8139">
        <f t="shared" si="1147"/>
        <v>0</v>
      </c>
    </row>
    <row r="8140" spans="1:23" x14ac:dyDescent="0.25">
      <c r="A8140">
        <f t="shared" ref="A8140:A8203" si="1149">DAYS360($C$11,C8140)</f>
        <v>334</v>
      </c>
      <c r="B8140">
        <f t="shared" ref="B8140:B8203" si="1150">MONTH(C8140)</f>
        <v>12</v>
      </c>
      <c r="C8140" s="1">
        <f t="shared" si="1148"/>
        <v>41978.708333313618</v>
      </c>
      <c r="D8140" s="7">
        <v>0</v>
      </c>
      <c r="E8140" s="7"/>
      <c r="G8140">
        <v>59.1</v>
      </c>
      <c r="H8140" s="12">
        <v>552.35933950264518</v>
      </c>
      <c r="I8140" s="13">
        <f>$D$2*tarifas!$D$12/24</f>
        <v>1.4541666666666666</v>
      </c>
      <c r="J8140" s="13" t="e">
        <f>VLOOKUP(E8140&amp;" "&amp;F8140,tarifas!$A$13:$D$20,4,FALSE)*H8140</f>
        <v>#N/A</v>
      </c>
      <c r="K8140" s="13">
        <f>IF(F8140="COD1",tarifas!$D$11*(SUMIFS($H$11:$H$8770,$F$11:$F$8770,"=COD1",$B$11:$B$8770,"="&amp;B8140)/COUNTIFS($F$11:$F$8770,"=COD1",$B$11:$B$8770,"="&amp;B8140))/COUNTIFS($A$11:$A$8770,"="&amp;A8140,$F$11:$F$8770,"=COD1"),0)</f>
        <v>0</v>
      </c>
      <c r="L8140" s="13" t="e">
        <f>(VLOOKUP(F8140,tarifas!$C$7:$D$10,2,FALSE)+tarifas!$D$21)*datos!H8140</f>
        <v>#N/A</v>
      </c>
      <c r="M8140">
        <v>0</v>
      </c>
      <c r="N8140" s="13" t="e">
        <f t="shared" ref="N8140:N8203" si="1151">(I8140+J8140+K8140+L8140)*1.23</f>
        <v>#N/A</v>
      </c>
      <c r="O8140">
        <f t="shared" ref="O8140:O8203" si="1152">IF(M8140&lt;H8140,M8140,H8140)</f>
        <v>0</v>
      </c>
      <c r="P8140" s="12">
        <f t="shared" ref="P8140:P8203" si="1153">H8140-O8140</f>
        <v>552.35933950264518</v>
      </c>
      <c r="Q8140">
        <f t="shared" ref="Q8140:Q8203" si="1154">IF(M8140&lt;H8140,0,M8140-H8140)</f>
        <v>0</v>
      </c>
      <c r="R8140">
        <f>$D$2*tarifas!$D$12/24</f>
        <v>1.4541666666666666</v>
      </c>
      <c r="S8140" t="e">
        <f>VLOOKUP(E8140&amp;" "&amp;F8140,tarifas!$A$13:$D$20,4,FALSE)*P8140</f>
        <v>#N/A</v>
      </c>
      <c r="T8140">
        <f>IF(F8140="COD1",tarifas!$D$11*(SUMIFS($P$11:$P$8770,$F$11:$F$8770,"=COD1",$B$11:$B$8770,"="&amp;B8140)/COUNTIFS($F$11:$F$8770,"=COD1",$B$11:$B$8770,"="&amp;B8140))/COUNTIFS($A$11:$A$8770,"="&amp;A8140,$F$11:$F$8770,"=COD1"),0)</f>
        <v>0</v>
      </c>
      <c r="U8140" t="e">
        <f>(VLOOKUP(F8140,tarifas!$C$7:$D$10,2,FALSE)+tarifas!$D$21)*datos!P8140</f>
        <v>#N/A</v>
      </c>
      <c r="V8140" t="e">
        <f t="shared" ref="V8140:V8203" si="1155">(R8140+S8140+T8140+U8140)*1.23</f>
        <v>#N/A</v>
      </c>
      <c r="W8140">
        <f t="shared" ref="W8140:W8203" si="1156">0.9*G8140/1000*Q8140</f>
        <v>0</v>
      </c>
    </row>
    <row r="8141" spans="1:23" x14ac:dyDescent="0.25">
      <c r="A8141">
        <f t="shared" si="1149"/>
        <v>334</v>
      </c>
      <c r="B8141">
        <f t="shared" si="1150"/>
        <v>12</v>
      </c>
      <c r="C8141" s="1">
        <f t="shared" ref="C8141:C8204" si="1157">+C8140+1/24</f>
        <v>41978.749999980282</v>
      </c>
      <c r="D8141" s="7">
        <v>0</v>
      </c>
      <c r="E8141" s="7"/>
      <c r="G8141">
        <v>62.2</v>
      </c>
      <c r="H8141" s="12">
        <v>455.46112630027812</v>
      </c>
      <c r="I8141" s="13">
        <f>$D$2*tarifas!$D$12/24</f>
        <v>1.4541666666666666</v>
      </c>
      <c r="J8141" s="13" t="e">
        <f>VLOOKUP(E8141&amp;" "&amp;F8141,tarifas!$A$13:$D$20,4,FALSE)*H8141</f>
        <v>#N/A</v>
      </c>
      <c r="K8141" s="13">
        <f>IF(F8141="COD1",tarifas!$D$11*(SUMIFS($H$11:$H$8770,$F$11:$F$8770,"=COD1",$B$11:$B$8770,"="&amp;B8141)/COUNTIFS($F$11:$F$8770,"=COD1",$B$11:$B$8770,"="&amp;B8141))/COUNTIFS($A$11:$A$8770,"="&amp;A8141,$F$11:$F$8770,"=COD1"),0)</f>
        <v>0</v>
      </c>
      <c r="L8141" s="13" t="e">
        <f>(VLOOKUP(F8141,tarifas!$C$7:$D$10,2,FALSE)+tarifas!$D$21)*datos!H8141</f>
        <v>#N/A</v>
      </c>
      <c r="M8141">
        <v>0</v>
      </c>
      <c r="N8141" s="13" t="e">
        <f t="shared" si="1151"/>
        <v>#N/A</v>
      </c>
      <c r="O8141">
        <f t="shared" si="1152"/>
        <v>0</v>
      </c>
      <c r="P8141" s="12">
        <f t="shared" si="1153"/>
        <v>455.46112630027812</v>
      </c>
      <c r="Q8141">
        <f t="shared" si="1154"/>
        <v>0</v>
      </c>
      <c r="R8141">
        <f>$D$2*tarifas!$D$12/24</f>
        <v>1.4541666666666666</v>
      </c>
      <c r="S8141" t="e">
        <f>VLOOKUP(E8141&amp;" "&amp;F8141,tarifas!$A$13:$D$20,4,FALSE)*P8141</f>
        <v>#N/A</v>
      </c>
      <c r="T8141">
        <f>IF(F8141="COD1",tarifas!$D$11*(SUMIFS($P$11:$P$8770,$F$11:$F$8770,"=COD1",$B$11:$B$8770,"="&amp;B8141)/COUNTIFS($F$11:$F$8770,"=COD1",$B$11:$B$8770,"="&amp;B8141))/COUNTIFS($A$11:$A$8770,"="&amp;A8141,$F$11:$F$8770,"=COD1"),0)</f>
        <v>0</v>
      </c>
      <c r="U8141" t="e">
        <f>(VLOOKUP(F8141,tarifas!$C$7:$D$10,2,FALSE)+tarifas!$D$21)*datos!P8141</f>
        <v>#N/A</v>
      </c>
      <c r="V8141" t="e">
        <f t="shared" si="1155"/>
        <v>#N/A</v>
      </c>
      <c r="W8141">
        <f t="shared" si="1156"/>
        <v>0</v>
      </c>
    </row>
    <row r="8142" spans="1:23" x14ac:dyDescent="0.25">
      <c r="A8142">
        <f t="shared" si="1149"/>
        <v>334</v>
      </c>
      <c r="B8142">
        <f t="shared" si="1150"/>
        <v>12</v>
      </c>
      <c r="C8142" s="1">
        <f t="shared" si="1157"/>
        <v>41978.791666646946</v>
      </c>
      <c r="D8142" s="7">
        <v>0</v>
      </c>
      <c r="E8142" s="7"/>
      <c r="G8142">
        <v>63.4</v>
      </c>
      <c r="H8142" s="12">
        <v>344.7774238253046</v>
      </c>
      <c r="I8142" s="13">
        <f>$D$2*tarifas!$D$12/24</f>
        <v>1.4541666666666666</v>
      </c>
      <c r="J8142" s="13" t="e">
        <f>VLOOKUP(E8142&amp;" "&amp;F8142,tarifas!$A$13:$D$20,4,FALSE)*H8142</f>
        <v>#N/A</v>
      </c>
      <c r="K8142" s="13">
        <f>IF(F8142="COD1",tarifas!$D$11*(SUMIFS($H$11:$H$8770,$F$11:$F$8770,"=COD1",$B$11:$B$8770,"="&amp;B8142)/COUNTIFS($F$11:$F$8770,"=COD1",$B$11:$B$8770,"="&amp;B8142))/COUNTIFS($A$11:$A$8770,"="&amp;A8142,$F$11:$F$8770,"=COD1"),0)</f>
        <v>0</v>
      </c>
      <c r="L8142" s="13" t="e">
        <f>(VLOOKUP(F8142,tarifas!$C$7:$D$10,2,FALSE)+tarifas!$D$21)*datos!H8142</f>
        <v>#N/A</v>
      </c>
      <c r="M8142">
        <v>0</v>
      </c>
      <c r="N8142" s="13" t="e">
        <f t="shared" si="1151"/>
        <v>#N/A</v>
      </c>
      <c r="O8142">
        <f t="shared" si="1152"/>
        <v>0</v>
      </c>
      <c r="P8142" s="12">
        <f t="shared" si="1153"/>
        <v>344.7774238253046</v>
      </c>
      <c r="Q8142">
        <f t="shared" si="1154"/>
        <v>0</v>
      </c>
      <c r="R8142">
        <f>$D$2*tarifas!$D$12/24</f>
        <v>1.4541666666666666</v>
      </c>
      <c r="S8142" t="e">
        <f>VLOOKUP(E8142&amp;" "&amp;F8142,tarifas!$A$13:$D$20,4,FALSE)*P8142</f>
        <v>#N/A</v>
      </c>
      <c r="T8142">
        <f>IF(F8142="COD1",tarifas!$D$11*(SUMIFS($P$11:$P$8770,$F$11:$F$8770,"=COD1",$B$11:$B$8770,"="&amp;B8142)/COUNTIFS($F$11:$F$8770,"=COD1",$B$11:$B$8770,"="&amp;B8142))/COUNTIFS($A$11:$A$8770,"="&amp;A8142,$F$11:$F$8770,"=COD1"),0)</f>
        <v>0</v>
      </c>
      <c r="U8142" t="e">
        <f>(VLOOKUP(F8142,tarifas!$C$7:$D$10,2,FALSE)+tarifas!$D$21)*datos!P8142</f>
        <v>#N/A</v>
      </c>
      <c r="V8142" t="e">
        <f t="shared" si="1155"/>
        <v>#N/A</v>
      </c>
      <c r="W8142">
        <f t="shared" si="1156"/>
        <v>0</v>
      </c>
    </row>
    <row r="8143" spans="1:23" x14ac:dyDescent="0.25">
      <c r="A8143">
        <f t="shared" si="1149"/>
        <v>334</v>
      </c>
      <c r="B8143">
        <f t="shared" si="1150"/>
        <v>12</v>
      </c>
      <c r="C8143" s="1">
        <f t="shared" si="1157"/>
        <v>41978.833333313611</v>
      </c>
      <c r="D8143" s="7">
        <v>0</v>
      </c>
      <c r="E8143" s="7"/>
      <c r="G8143">
        <v>59</v>
      </c>
      <c r="H8143" s="12">
        <v>256.33731888451746</v>
      </c>
      <c r="I8143" s="13">
        <f>$D$2*tarifas!$D$12/24</f>
        <v>1.4541666666666666</v>
      </c>
      <c r="J8143" s="13" t="e">
        <f>VLOOKUP(E8143&amp;" "&amp;F8143,tarifas!$A$13:$D$20,4,FALSE)*H8143</f>
        <v>#N/A</v>
      </c>
      <c r="K8143" s="13">
        <f>IF(F8143="COD1",tarifas!$D$11*(SUMIFS($H$11:$H$8770,$F$11:$F$8770,"=COD1",$B$11:$B$8770,"="&amp;B8143)/COUNTIFS($F$11:$F$8770,"=COD1",$B$11:$B$8770,"="&amp;B8143))/COUNTIFS($A$11:$A$8770,"="&amp;A8143,$F$11:$F$8770,"=COD1"),0)</f>
        <v>0</v>
      </c>
      <c r="L8143" s="13" t="e">
        <f>(VLOOKUP(F8143,tarifas!$C$7:$D$10,2,FALSE)+tarifas!$D$21)*datos!H8143</f>
        <v>#N/A</v>
      </c>
      <c r="M8143">
        <v>0</v>
      </c>
      <c r="N8143" s="13" t="e">
        <f t="shared" si="1151"/>
        <v>#N/A</v>
      </c>
      <c r="O8143">
        <f t="shared" si="1152"/>
        <v>0</v>
      </c>
      <c r="P8143" s="12">
        <f t="shared" si="1153"/>
        <v>256.33731888451746</v>
      </c>
      <c r="Q8143">
        <f t="shared" si="1154"/>
        <v>0</v>
      </c>
      <c r="R8143">
        <f>$D$2*tarifas!$D$12/24</f>
        <v>1.4541666666666666</v>
      </c>
      <c r="S8143" t="e">
        <f>VLOOKUP(E8143&amp;" "&amp;F8143,tarifas!$A$13:$D$20,4,FALSE)*P8143</f>
        <v>#N/A</v>
      </c>
      <c r="T8143">
        <f>IF(F8143="COD1",tarifas!$D$11*(SUMIFS($P$11:$P$8770,$F$11:$F$8770,"=COD1",$B$11:$B$8770,"="&amp;B8143)/COUNTIFS($F$11:$F$8770,"=COD1",$B$11:$B$8770,"="&amp;B8143))/COUNTIFS($A$11:$A$8770,"="&amp;A8143,$F$11:$F$8770,"=COD1"),0)</f>
        <v>0</v>
      </c>
      <c r="U8143" t="e">
        <f>(VLOOKUP(F8143,tarifas!$C$7:$D$10,2,FALSE)+tarifas!$D$21)*datos!P8143</f>
        <v>#N/A</v>
      </c>
      <c r="V8143" t="e">
        <f t="shared" si="1155"/>
        <v>#N/A</v>
      </c>
      <c r="W8143">
        <f t="shared" si="1156"/>
        <v>0</v>
      </c>
    </row>
    <row r="8144" spans="1:23" x14ac:dyDescent="0.25">
      <c r="A8144">
        <f t="shared" si="1149"/>
        <v>334</v>
      </c>
      <c r="B8144">
        <f t="shared" si="1150"/>
        <v>12</v>
      </c>
      <c r="C8144" s="1">
        <f t="shared" si="1157"/>
        <v>41978.874999980275</v>
      </c>
      <c r="D8144" s="7">
        <v>0</v>
      </c>
      <c r="E8144" s="7"/>
      <c r="G8144">
        <v>55.3</v>
      </c>
      <c r="H8144" s="12">
        <v>231.44658675218679</v>
      </c>
      <c r="I8144" s="13">
        <f>$D$2*tarifas!$D$12/24</f>
        <v>1.4541666666666666</v>
      </c>
      <c r="J8144" s="13" t="e">
        <f>VLOOKUP(E8144&amp;" "&amp;F8144,tarifas!$A$13:$D$20,4,FALSE)*H8144</f>
        <v>#N/A</v>
      </c>
      <c r="K8144" s="13">
        <f>IF(F8144="COD1",tarifas!$D$11*(SUMIFS($H$11:$H$8770,$F$11:$F$8770,"=COD1",$B$11:$B$8770,"="&amp;B8144)/COUNTIFS($F$11:$F$8770,"=COD1",$B$11:$B$8770,"="&amp;B8144))/COUNTIFS($A$11:$A$8770,"="&amp;A8144,$F$11:$F$8770,"=COD1"),0)</f>
        <v>0</v>
      </c>
      <c r="L8144" s="13" t="e">
        <f>(VLOOKUP(F8144,tarifas!$C$7:$D$10,2,FALSE)+tarifas!$D$21)*datos!H8144</f>
        <v>#N/A</v>
      </c>
      <c r="M8144">
        <v>0</v>
      </c>
      <c r="N8144" s="13" t="e">
        <f t="shared" si="1151"/>
        <v>#N/A</v>
      </c>
      <c r="O8144">
        <f t="shared" si="1152"/>
        <v>0</v>
      </c>
      <c r="P8144" s="12">
        <f t="shared" si="1153"/>
        <v>231.44658675218679</v>
      </c>
      <c r="Q8144">
        <f t="shared" si="1154"/>
        <v>0</v>
      </c>
      <c r="R8144">
        <f>$D$2*tarifas!$D$12/24</f>
        <v>1.4541666666666666</v>
      </c>
      <c r="S8144" t="e">
        <f>VLOOKUP(E8144&amp;" "&amp;F8144,tarifas!$A$13:$D$20,4,FALSE)*P8144</f>
        <v>#N/A</v>
      </c>
      <c r="T8144">
        <f>IF(F8144="COD1",tarifas!$D$11*(SUMIFS($P$11:$P$8770,$F$11:$F$8770,"=COD1",$B$11:$B$8770,"="&amp;B8144)/COUNTIFS($F$11:$F$8770,"=COD1",$B$11:$B$8770,"="&amp;B8144))/COUNTIFS($A$11:$A$8770,"="&amp;A8144,$F$11:$F$8770,"=COD1"),0)</f>
        <v>0</v>
      </c>
      <c r="U8144" t="e">
        <f>(VLOOKUP(F8144,tarifas!$C$7:$D$10,2,FALSE)+tarifas!$D$21)*datos!P8144</f>
        <v>#N/A</v>
      </c>
      <c r="V8144" t="e">
        <f t="shared" si="1155"/>
        <v>#N/A</v>
      </c>
      <c r="W8144">
        <f t="shared" si="1156"/>
        <v>0</v>
      </c>
    </row>
    <row r="8145" spans="1:23" x14ac:dyDescent="0.25">
      <c r="A8145">
        <f t="shared" si="1149"/>
        <v>334</v>
      </c>
      <c r="B8145">
        <f t="shared" si="1150"/>
        <v>12</v>
      </c>
      <c r="C8145" s="1">
        <f t="shared" si="1157"/>
        <v>41978.916666646939</v>
      </c>
      <c r="D8145" s="7">
        <v>0</v>
      </c>
      <c r="E8145" s="7"/>
      <c r="G8145">
        <v>56.53</v>
      </c>
      <c r="H8145" s="12">
        <v>224.45358727048904</v>
      </c>
      <c r="I8145" s="13">
        <f>$D$2*tarifas!$D$12/24</f>
        <v>1.4541666666666666</v>
      </c>
      <c r="J8145" s="13" t="e">
        <f>VLOOKUP(E8145&amp;" "&amp;F8145,tarifas!$A$13:$D$20,4,FALSE)*H8145</f>
        <v>#N/A</v>
      </c>
      <c r="K8145" s="13">
        <f>IF(F8145="COD1",tarifas!$D$11*(SUMIFS($H$11:$H$8770,$F$11:$F$8770,"=COD1",$B$11:$B$8770,"="&amp;B8145)/COUNTIFS($F$11:$F$8770,"=COD1",$B$11:$B$8770,"="&amp;B8145))/COUNTIFS($A$11:$A$8770,"="&amp;A8145,$F$11:$F$8770,"=COD1"),0)</f>
        <v>0</v>
      </c>
      <c r="L8145" s="13" t="e">
        <f>(VLOOKUP(F8145,tarifas!$C$7:$D$10,2,FALSE)+tarifas!$D$21)*datos!H8145</f>
        <v>#N/A</v>
      </c>
      <c r="M8145">
        <v>0</v>
      </c>
      <c r="N8145" s="13" t="e">
        <f t="shared" si="1151"/>
        <v>#N/A</v>
      </c>
      <c r="O8145">
        <f t="shared" si="1152"/>
        <v>0</v>
      </c>
      <c r="P8145" s="12">
        <f t="shared" si="1153"/>
        <v>224.45358727048904</v>
      </c>
      <c r="Q8145">
        <f t="shared" si="1154"/>
        <v>0</v>
      </c>
      <c r="R8145">
        <f>$D$2*tarifas!$D$12/24</f>
        <v>1.4541666666666666</v>
      </c>
      <c r="S8145" t="e">
        <f>VLOOKUP(E8145&amp;" "&amp;F8145,tarifas!$A$13:$D$20,4,FALSE)*P8145</f>
        <v>#N/A</v>
      </c>
      <c r="T8145">
        <f>IF(F8145="COD1",tarifas!$D$11*(SUMIFS($P$11:$P$8770,$F$11:$F$8770,"=COD1",$B$11:$B$8770,"="&amp;B8145)/COUNTIFS($F$11:$F$8770,"=COD1",$B$11:$B$8770,"="&amp;B8145))/COUNTIFS($A$11:$A$8770,"="&amp;A8145,$F$11:$F$8770,"=COD1"),0)</f>
        <v>0</v>
      </c>
      <c r="U8145" t="e">
        <f>(VLOOKUP(F8145,tarifas!$C$7:$D$10,2,FALSE)+tarifas!$D$21)*datos!P8145</f>
        <v>#N/A</v>
      </c>
      <c r="V8145" t="e">
        <f t="shared" si="1155"/>
        <v>#N/A</v>
      </c>
      <c r="W8145">
        <f t="shared" si="1156"/>
        <v>0</v>
      </c>
    </row>
    <row r="8146" spans="1:23" x14ac:dyDescent="0.25">
      <c r="A8146">
        <f t="shared" si="1149"/>
        <v>334</v>
      </c>
      <c r="B8146">
        <f t="shared" si="1150"/>
        <v>12</v>
      </c>
      <c r="C8146" s="1">
        <f t="shared" si="1157"/>
        <v>41978.958333313603</v>
      </c>
      <c r="D8146" s="7">
        <v>0</v>
      </c>
      <c r="E8146" s="7"/>
      <c r="G8146">
        <v>52.44</v>
      </c>
      <c r="H8146" s="12">
        <v>222.27039947416978</v>
      </c>
      <c r="I8146" s="13">
        <f>$D$2*tarifas!$D$12/24</f>
        <v>1.4541666666666666</v>
      </c>
      <c r="J8146" s="13" t="e">
        <f>VLOOKUP(E8146&amp;" "&amp;F8146,tarifas!$A$13:$D$20,4,FALSE)*H8146</f>
        <v>#N/A</v>
      </c>
      <c r="K8146" s="13">
        <f>IF(F8146="COD1",tarifas!$D$11*(SUMIFS($H$11:$H$8770,$F$11:$F$8770,"=COD1",$B$11:$B$8770,"="&amp;B8146)/COUNTIFS($F$11:$F$8770,"=COD1",$B$11:$B$8770,"="&amp;B8146))/COUNTIFS($A$11:$A$8770,"="&amp;A8146,$F$11:$F$8770,"=COD1"),0)</f>
        <v>0</v>
      </c>
      <c r="L8146" s="13" t="e">
        <f>(VLOOKUP(F8146,tarifas!$C$7:$D$10,2,FALSE)+tarifas!$D$21)*datos!H8146</f>
        <v>#N/A</v>
      </c>
      <c r="M8146">
        <v>0</v>
      </c>
      <c r="N8146" s="13" t="e">
        <f t="shared" si="1151"/>
        <v>#N/A</v>
      </c>
      <c r="O8146">
        <f t="shared" si="1152"/>
        <v>0</v>
      </c>
      <c r="P8146" s="12">
        <f t="shared" si="1153"/>
        <v>222.27039947416978</v>
      </c>
      <c r="Q8146">
        <f t="shared" si="1154"/>
        <v>0</v>
      </c>
      <c r="R8146">
        <f>$D$2*tarifas!$D$12/24</f>
        <v>1.4541666666666666</v>
      </c>
      <c r="S8146" t="e">
        <f>VLOOKUP(E8146&amp;" "&amp;F8146,tarifas!$A$13:$D$20,4,FALSE)*P8146</f>
        <v>#N/A</v>
      </c>
      <c r="T8146">
        <f>IF(F8146="COD1",tarifas!$D$11*(SUMIFS($P$11:$P$8770,$F$11:$F$8770,"=COD1",$B$11:$B$8770,"="&amp;B8146)/COUNTIFS($F$11:$F$8770,"=COD1",$B$11:$B$8770,"="&amp;B8146))/COUNTIFS($A$11:$A$8770,"="&amp;A8146,$F$11:$F$8770,"=COD1"),0)</f>
        <v>0</v>
      </c>
      <c r="U8146" t="e">
        <f>(VLOOKUP(F8146,tarifas!$C$7:$D$10,2,FALSE)+tarifas!$D$21)*datos!P8146</f>
        <v>#N/A</v>
      </c>
      <c r="V8146" t="e">
        <f t="shared" si="1155"/>
        <v>#N/A</v>
      </c>
      <c r="W8146">
        <f t="shared" si="1156"/>
        <v>0</v>
      </c>
    </row>
    <row r="8147" spans="1:23" x14ac:dyDescent="0.25">
      <c r="A8147">
        <f t="shared" si="1149"/>
        <v>335</v>
      </c>
      <c r="B8147">
        <f t="shared" si="1150"/>
        <v>12</v>
      </c>
      <c r="C8147" s="1">
        <f t="shared" si="1157"/>
        <v>41978.999999980268</v>
      </c>
      <c r="D8147" s="7">
        <v>0</v>
      </c>
      <c r="E8147" s="7"/>
      <c r="G8147">
        <v>50.1</v>
      </c>
      <c r="H8147" s="12">
        <v>220.34041688444853</v>
      </c>
      <c r="I8147" s="13">
        <f>$D$2*tarifas!$D$12/24</f>
        <v>1.4541666666666666</v>
      </c>
      <c r="J8147" s="13" t="e">
        <f>VLOOKUP(E8147&amp;" "&amp;F8147,tarifas!$A$13:$D$20,4,FALSE)*H8147</f>
        <v>#N/A</v>
      </c>
      <c r="K8147" s="13">
        <f>IF(F8147="COD1",tarifas!$D$11*(SUMIFS($H$11:$H$8770,$F$11:$F$8770,"=COD1",$B$11:$B$8770,"="&amp;B8147)/COUNTIFS($F$11:$F$8770,"=COD1",$B$11:$B$8770,"="&amp;B8147))/COUNTIFS($A$11:$A$8770,"="&amp;A8147,$F$11:$F$8770,"=COD1"),0)</f>
        <v>0</v>
      </c>
      <c r="L8147" s="13" t="e">
        <f>(VLOOKUP(F8147,tarifas!$C$7:$D$10,2,FALSE)+tarifas!$D$21)*datos!H8147</f>
        <v>#N/A</v>
      </c>
      <c r="M8147">
        <v>0</v>
      </c>
      <c r="N8147" s="13" t="e">
        <f t="shared" si="1151"/>
        <v>#N/A</v>
      </c>
      <c r="O8147">
        <f t="shared" si="1152"/>
        <v>0</v>
      </c>
      <c r="P8147" s="12">
        <f t="shared" si="1153"/>
        <v>220.34041688444853</v>
      </c>
      <c r="Q8147">
        <f t="shared" si="1154"/>
        <v>0</v>
      </c>
      <c r="R8147">
        <f>$D$2*tarifas!$D$12/24</f>
        <v>1.4541666666666666</v>
      </c>
      <c r="S8147" t="e">
        <f>VLOOKUP(E8147&amp;" "&amp;F8147,tarifas!$A$13:$D$20,4,FALSE)*P8147</f>
        <v>#N/A</v>
      </c>
      <c r="T8147">
        <f>IF(F8147="COD1",tarifas!$D$11*(SUMIFS($P$11:$P$8770,$F$11:$F$8770,"=COD1",$B$11:$B$8770,"="&amp;B8147)/COUNTIFS($F$11:$F$8770,"=COD1",$B$11:$B$8770,"="&amp;B8147))/COUNTIFS($A$11:$A$8770,"="&amp;A8147,$F$11:$F$8770,"=COD1"),0)</f>
        <v>0</v>
      </c>
      <c r="U8147" t="e">
        <f>(VLOOKUP(F8147,tarifas!$C$7:$D$10,2,FALSE)+tarifas!$D$21)*datos!P8147</f>
        <v>#N/A</v>
      </c>
      <c r="V8147" t="e">
        <f t="shared" si="1155"/>
        <v>#N/A</v>
      </c>
      <c r="W8147">
        <f t="shared" si="1156"/>
        <v>0</v>
      </c>
    </row>
    <row r="8148" spans="1:23" x14ac:dyDescent="0.25">
      <c r="A8148">
        <f t="shared" si="1149"/>
        <v>335</v>
      </c>
      <c r="B8148">
        <f t="shared" si="1150"/>
        <v>12</v>
      </c>
      <c r="C8148" s="1">
        <f t="shared" si="1157"/>
        <v>41979.041666646932</v>
      </c>
      <c r="D8148" s="7">
        <v>0</v>
      </c>
      <c r="E8148" s="7"/>
      <c r="G8148">
        <v>46.49</v>
      </c>
      <c r="H8148" s="12">
        <v>217.8449345297918</v>
      </c>
      <c r="I8148" s="13">
        <f>$D$2*tarifas!$D$12/24</f>
        <v>1.4541666666666666</v>
      </c>
      <c r="J8148" s="13" t="e">
        <f>VLOOKUP(E8148&amp;" "&amp;F8148,tarifas!$A$13:$D$20,4,FALSE)*H8148</f>
        <v>#N/A</v>
      </c>
      <c r="K8148" s="13">
        <f>IF(F8148="COD1",tarifas!$D$11*(SUMIFS($H$11:$H$8770,$F$11:$F$8770,"=COD1",$B$11:$B$8770,"="&amp;B8148)/COUNTIFS($F$11:$F$8770,"=COD1",$B$11:$B$8770,"="&amp;B8148))/COUNTIFS($A$11:$A$8770,"="&amp;A8148,$F$11:$F$8770,"=COD1"),0)</f>
        <v>0</v>
      </c>
      <c r="L8148" s="13" t="e">
        <f>(VLOOKUP(F8148,tarifas!$C$7:$D$10,2,FALSE)+tarifas!$D$21)*datos!H8148</f>
        <v>#N/A</v>
      </c>
      <c r="M8148">
        <v>0</v>
      </c>
      <c r="N8148" s="13" t="e">
        <f t="shared" si="1151"/>
        <v>#N/A</v>
      </c>
      <c r="O8148">
        <f t="shared" si="1152"/>
        <v>0</v>
      </c>
      <c r="P8148" s="12">
        <f t="shared" si="1153"/>
        <v>217.8449345297918</v>
      </c>
      <c r="Q8148">
        <f t="shared" si="1154"/>
        <v>0</v>
      </c>
      <c r="R8148">
        <f>$D$2*tarifas!$D$12/24</f>
        <v>1.4541666666666666</v>
      </c>
      <c r="S8148" t="e">
        <f>VLOOKUP(E8148&amp;" "&amp;F8148,tarifas!$A$13:$D$20,4,FALSE)*P8148</f>
        <v>#N/A</v>
      </c>
      <c r="T8148">
        <f>IF(F8148="COD1",tarifas!$D$11*(SUMIFS($P$11:$P$8770,$F$11:$F$8770,"=COD1",$B$11:$B$8770,"="&amp;B8148)/COUNTIFS($F$11:$F$8770,"=COD1",$B$11:$B$8770,"="&amp;B8148))/COUNTIFS($A$11:$A$8770,"="&amp;A8148,$F$11:$F$8770,"=COD1"),0)</f>
        <v>0</v>
      </c>
      <c r="U8148" t="e">
        <f>(VLOOKUP(F8148,tarifas!$C$7:$D$10,2,FALSE)+tarifas!$D$21)*datos!P8148</f>
        <v>#N/A</v>
      </c>
      <c r="V8148" t="e">
        <f t="shared" si="1155"/>
        <v>#N/A</v>
      </c>
      <c r="W8148">
        <f t="shared" si="1156"/>
        <v>0</v>
      </c>
    </row>
    <row r="8149" spans="1:23" x14ac:dyDescent="0.25">
      <c r="A8149">
        <f t="shared" si="1149"/>
        <v>335</v>
      </c>
      <c r="B8149">
        <f t="shared" si="1150"/>
        <v>12</v>
      </c>
      <c r="C8149" s="1">
        <f t="shared" si="1157"/>
        <v>41979.083333313596</v>
      </c>
      <c r="D8149" s="7">
        <v>0</v>
      </c>
      <c r="E8149" s="7"/>
      <c r="G8149">
        <v>40</v>
      </c>
      <c r="H8149" s="12">
        <v>216.76121752504108</v>
      </c>
      <c r="I8149" s="13">
        <f>$D$2*tarifas!$D$12/24</f>
        <v>1.4541666666666666</v>
      </c>
      <c r="J8149" s="13" t="e">
        <f>VLOOKUP(E8149&amp;" "&amp;F8149,tarifas!$A$13:$D$20,4,FALSE)*H8149</f>
        <v>#N/A</v>
      </c>
      <c r="K8149" s="13">
        <f>IF(F8149="COD1",tarifas!$D$11*(SUMIFS($H$11:$H$8770,$F$11:$F$8770,"=COD1",$B$11:$B$8770,"="&amp;B8149)/COUNTIFS($F$11:$F$8770,"=COD1",$B$11:$B$8770,"="&amp;B8149))/COUNTIFS($A$11:$A$8770,"="&amp;A8149,$F$11:$F$8770,"=COD1"),0)</f>
        <v>0</v>
      </c>
      <c r="L8149" s="13" t="e">
        <f>(VLOOKUP(F8149,tarifas!$C$7:$D$10,2,FALSE)+tarifas!$D$21)*datos!H8149</f>
        <v>#N/A</v>
      </c>
      <c r="M8149">
        <v>0</v>
      </c>
      <c r="N8149" s="13" t="e">
        <f t="shared" si="1151"/>
        <v>#N/A</v>
      </c>
      <c r="O8149">
        <f t="shared" si="1152"/>
        <v>0</v>
      </c>
      <c r="P8149" s="12">
        <f t="shared" si="1153"/>
        <v>216.76121752504108</v>
      </c>
      <c r="Q8149">
        <f t="shared" si="1154"/>
        <v>0</v>
      </c>
      <c r="R8149">
        <f>$D$2*tarifas!$D$12/24</f>
        <v>1.4541666666666666</v>
      </c>
      <c r="S8149" t="e">
        <f>VLOOKUP(E8149&amp;" "&amp;F8149,tarifas!$A$13:$D$20,4,FALSE)*P8149</f>
        <v>#N/A</v>
      </c>
      <c r="T8149">
        <f>IF(F8149="COD1",tarifas!$D$11*(SUMIFS($P$11:$P$8770,$F$11:$F$8770,"=COD1",$B$11:$B$8770,"="&amp;B8149)/COUNTIFS($F$11:$F$8770,"=COD1",$B$11:$B$8770,"="&amp;B8149))/COUNTIFS($A$11:$A$8770,"="&amp;A8149,$F$11:$F$8770,"=COD1"),0)</f>
        <v>0</v>
      </c>
      <c r="U8149" t="e">
        <f>(VLOOKUP(F8149,tarifas!$C$7:$D$10,2,FALSE)+tarifas!$D$21)*datos!P8149</f>
        <v>#N/A</v>
      </c>
      <c r="V8149" t="e">
        <f t="shared" si="1155"/>
        <v>#N/A</v>
      </c>
      <c r="W8149">
        <f t="shared" si="1156"/>
        <v>0</v>
      </c>
    </row>
    <row r="8150" spans="1:23" x14ac:dyDescent="0.25">
      <c r="A8150">
        <f t="shared" si="1149"/>
        <v>335</v>
      </c>
      <c r="B8150">
        <f t="shared" si="1150"/>
        <v>12</v>
      </c>
      <c r="C8150" s="1">
        <f t="shared" si="1157"/>
        <v>41979.12499998026</v>
      </c>
      <c r="D8150" s="7">
        <v>0</v>
      </c>
      <c r="E8150" s="7"/>
      <c r="G8150">
        <v>39.14</v>
      </c>
      <c r="H8150" s="12">
        <v>213.71131789782766</v>
      </c>
      <c r="I8150" s="13">
        <f>$D$2*tarifas!$D$12/24</f>
        <v>1.4541666666666666</v>
      </c>
      <c r="J8150" s="13" t="e">
        <f>VLOOKUP(E8150&amp;" "&amp;F8150,tarifas!$A$13:$D$20,4,FALSE)*H8150</f>
        <v>#N/A</v>
      </c>
      <c r="K8150" s="13">
        <f>IF(F8150="COD1",tarifas!$D$11*(SUMIFS($H$11:$H$8770,$F$11:$F$8770,"=COD1",$B$11:$B$8770,"="&amp;B8150)/COUNTIFS($F$11:$F$8770,"=COD1",$B$11:$B$8770,"="&amp;B8150))/COUNTIFS($A$11:$A$8770,"="&amp;A8150,$F$11:$F$8770,"=COD1"),0)</f>
        <v>0</v>
      </c>
      <c r="L8150" s="13" t="e">
        <f>(VLOOKUP(F8150,tarifas!$C$7:$D$10,2,FALSE)+tarifas!$D$21)*datos!H8150</f>
        <v>#N/A</v>
      </c>
      <c r="M8150">
        <v>0</v>
      </c>
      <c r="N8150" s="13" t="e">
        <f t="shared" si="1151"/>
        <v>#N/A</v>
      </c>
      <c r="O8150">
        <f t="shared" si="1152"/>
        <v>0</v>
      </c>
      <c r="P8150" s="12">
        <f t="shared" si="1153"/>
        <v>213.71131789782766</v>
      </c>
      <c r="Q8150">
        <f t="shared" si="1154"/>
        <v>0</v>
      </c>
      <c r="R8150">
        <f>$D$2*tarifas!$D$12/24</f>
        <v>1.4541666666666666</v>
      </c>
      <c r="S8150" t="e">
        <f>VLOOKUP(E8150&amp;" "&amp;F8150,tarifas!$A$13:$D$20,4,FALSE)*P8150</f>
        <v>#N/A</v>
      </c>
      <c r="T8150">
        <f>IF(F8150="COD1",tarifas!$D$11*(SUMIFS($P$11:$P$8770,$F$11:$F$8770,"=COD1",$B$11:$B$8770,"="&amp;B8150)/COUNTIFS($F$11:$F$8770,"=COD1",$B$11:$B$8770,"="&amp;B8150))/COUNTIFS($A$11:$A$8770,"="&amp;A8150,$F$11:$F$8770,"=COD1"),0)</f>
        <v>0</v>
      </c>
      <c r="U8150" t="e">
        <f>(VLOOKUP(F8150,tarifas!$C$7:$D$10,2,FALSE)+tarifas!$D$21)*datos!P8150</f>
        <v>#N/A</v>
      </c>
      <c r="V8150" t="e">
        <f t="shared" si="1155"/>
        <v>#N/A</v>
      </c>
      <c r="W8150">
        <f t="shared" si="1156"/>
        <v>0</v>
      </c>
    </row>
    <row r="8151" spans="1:23" x14ac:dyDescent="0.25">
      <c r="A8151">
        <f t="shared" si="1149"/>
        <v>335</v>
      </c>
      <c r="B8151">
        <f t="shared" si="1150"/>
        <v>12</v>
      </c>
      <c r="C8151" s="1">
        <f t="shared" si="1157"/>
        <v>41979.166666646925</v>
      </c>
      <c r="D8151" s="7">
        <v>0</v>
      </c>
      <c r="E8151" s="7"/>
      <c r="G8151">
        <v>33.909999999999997</v>
      </c>
      <c r="H8151" s="12">
        <v>213.01293167964272</v>
      </c>
      <c r="I8151" s="13">
        <f>$D$2*tarifas!$D$12/24</f>
        <v>1.4541666666666666</v>
      </c>
      <c r="J8151" s="13" t="e">
        <f>VLOOKUP(E8151&amp;" "&amp;F8151,tarifas!$A$13:$D$20,4,FALSE)*H8151</f>
        <v>#N/A</v>
      </c>
      <c r="K8151" s="13">
        <f>IF(F8151="COD1",tarifas!$D$11*(SUMIFS($H$11:$H$8770,$F$11:$F$8770,"=COD1",$B$11:$B$8770,"="&amp;B8151)/COUNTIFS($F$11:$F$8770,"=COD1",$B$11:$B$8770,"="&amp;B8151))/COUNTIFS($A$11:$A$8770,"="&amp;A8151,$F$11:$F$8770,"=COD1"),0)</f>
        <v>0</v>
      </c>
      <c r="L8151" s="13" t="e">
        <f>(VLOOKUP(F8151,tarifas!$C$7:$D$10,2,FALSE)+tarifas!$D$21)*datos!H8151</f>
        <v>#N/A</v>
      </c>
      <c r="M8151">
        <v>0</v>
      </c>
      <c r="N8151" s="13" t="e">
        <f t="shared" si="1151"/>
        <v>#N/A</v>
      </c>
      <c r="O8151">
        <f t="shared" si="1152"/>
        <v>0</v>
      </c>
      <c r="P8151" s="12">
        <f t="shared" si="1153"/>
        <v>213.01293167964272</v>
      </c>
      <c r="Q8151">
        <f t="shared" si="1154"/>
        <v>0</v>
      </c>
      <c r="R8151">
        <f>$D$2*tarifas!$D$12/24</f>
        <v>1.4541666666666666</v>
      </c>
      <c r="S8151" t="e">
        <f>VLOOKUP(E8151&amp;" "&amp;F8151,tarifas!$A$13:$D$20,4,FALSE)*P8151</f>
        <v>#N/A</v>
      </c>
      <c r="T8151">
        <f>IF(F8151="COD1",tarifas!$D$11*(SUMIFS($P$11:$P$8770,$F$11:$F$8770,"=COD1",$B$11:$B$8770,"="&amp;B8151)/COUNTIFS($F$11:$F$8770,"=COD1",$B$11:$B$8770,"="&amp;B8151))/COUNTIFS($A$11:$A$8770,"="&amp;A8151,$F$11:$F$8770,"=COD1"),0)</f>
        <v>0</v>
      </c>
      <c r="U8151" t="e">
        <f>(VLOOKUP(F8151,tarifas!$C$7:$D$10,2,FALSE)+tarifas!$D$21)*datos!P8151</f>
        <v>#N/A</v>
      </c>
      <c r="V8151" t="e">
        <f t="shared" si="1155"/>
        <v>#N/A</v>
      </c>
      <c r="W8151">
        <f t="shared" si="1156"/>
        <v>0</v>
      </c>
    </row>
    <row r="8152" spans="1:23" x14ac:dyDescent="0.25">
      <c r="A8152">
        <f t="shared" si="1149"/>
        <v>335</v>
      </c>
      <c r="B8152">
        <f t="shared" si="1150"/>
        <v>12</v>
      </c>
      <c r="C8152" s="1">
        <f t="shared" si="1157"/>
        <v>41979.208333313589</v>
      </c>
      <c r="D8152" s="7">
        <v>0</v>
      </c>
      <c r="E8152" s="7"/>
      <c r="G8152">
        <v>33.99</v>
      </c>
      <c r="H8152" s="12">
        <v>211.9935100661225</v>
      </c>
      <c r="I8152" s="13">
        <f>$D$2*tarifas!$D$12/24</f>
        <v>1.4541666666666666</v>
      </c>
      <c r="J8152" s="13" t="e">
        <f>VLOOKUP(E8152&amp;" "&amp;F8152,tarifas!$A$13:$D$20,4,FALSE)*H8152</f>
        <v>#N/A</v>
      </c>
      <c r="K8152" s="13">
        <f>IF(F8152="COD1",tarifas!$D$11*(SUMIFS($H$11:$H$8770,$F$11:$F$8770,"=COD1",$B$11:$B$8770,"="&amp;B8152)/COUNTIFS($F$11:$F$8770,"=COD1",$B$11:$B$8770,"="&amp;B8152))/COUNTIFS($A$11:$A$8770,"="&amp;A8152,$F$11:$F$8770,"=COD1"),0)</f>
        <v>0</v>
      </c>
      <c r="L8152" s="13" t="e">
        <f>(VLOOKUP(F8152,tarifas!$C$7:$D$10,2,FALSE)+tarifas!$D$21)*datos!H8152</f>
        <v>#N/A</v>
      </c>
      <c r="M8152">
        <v>0</v>
      </c>
      <c r="N8152" s="13" t="e">
        <f t="shared" si="1151"/>
        <v>#N/A</v>
      </c>
      <c r="O8152">
        <f t="shared" si="1152"/>
        <v>0</v>
      </c>
      <c r="P8152" s="12">
        <f t="shared" si="1153"/>
        <v>211.9935100661225</v>
      </c>
      <c r="Q8152">
        <f t="shared" si="1154"/>
        <v>0</v>
      </c>
      <c r="R8152">
        <f>$D$2*tarifas!$D$12/24</f>
        <v>1.4541666666666666</v>
      </c>
      <c r="S8152" t="e">
        <f>VLOOKUP(E8152&amp;" "&amp;F8152,tarifas!$A$13:$D$20,4,FALSE)*P8152</f>
        <v>#N/A</v>
      </c>
      <c r="T8152">
        <f>IF(F8152="COD1",tarifas!$D$11*(SUMIFS($P$11:$P$8770,$F$11:$F$8770,"=COD1",$B$11:$B$8770,"="&amp;B8152)/COUNTIFS($F$11:$F$8770,"=COD1",$B$11:$B$8770,"="&amp;B8152))/COUNTIFS($A$11:$A$8770,"="&amp;A8152,$F$11:$F$8770,"=COD1"),0)</f>
        <v>0</v>
      </c>
      <c r="U8152" t="e">
        <f>(VLOOKUP(F8152,tarifas!$C$7:$D$10,2,FALSE)+tarifas!$D$21)*datos!P8152</f>
        <v>#N/A</v>
      </c>
      <c r="V8152" t="e">
        <f t="shared" si="1155"/>
        <v>#N/A</v>
      </c>
      <c r="W8152">
        <f t="shared" si="1156"/>
        <v>0</v>
      </c>
    </row>
    <row r="8153" spans="1:23" x14ac:dyDescent="0.25">
      <c r="A8153">
        <f t="shared" si="1149"/>
        <v>335</v>
      </c>
      <c r="B8153">
        <f t="shared" si="1150"/>
        <v>12</v>
      </c>
      <c r="C8153" s="1">
        <f t="shared" si="1157"/>
        <v>41979.249999980253</v>
      </c>
      <c r="D8153" s="7">
        <v>0</v>
      </c>
      <c r="E8153" s="7"/>
      <c r="G8153">
        <v>37.020000000000003</v>
      </c>
      <c r="H8153" s="12">
        <v>209.9610989034795</v>
      </c>
      <c r="I8153" s="13">
        <f>$D$2*tarifas!$D$12/24</f>
        <v>1.4541666666666666</v>
      </c>
      <c r="J8153" s="13" t="e">
        <f>VLOOKUP(E8153&amp;" "&amp;F8153,tarifas!$A$13:$D$20,4,FALSE)*H8153</f>
        <v>#N/A</v>
      </c>
      <c r="K8153" s="13">
        <f>IF(F8153="COD1",tarifas!$D$11*(SUMIFS($H$11:$H$8770,$F$11:$F$8770,"=COD1",$B$11:$B$8770,"="&amp;B8153)/COUNTIFS($F$11:$F$8770,"=COD1",$B$11:$B$8770,"="&amp;B8153))/COUNTIFS($A$11:$A$8770,"="&amp;A8153,$F$11:$F$8770,"=COD1"),0)</f>
        <v>0</v>
      </c>
      <c r="L8153" s="13" t="e">
        <f>(VLOOKUP(F8153,tarifas!$C$7:$D$10,2,FALSE)+tarifas!$D$21)*datos!H8153</f>
        <v>#N/A</v>
      </c>
      <c r="M8153">
        <v>0</v>
      </c>
      <c r="N8153" s="13" t="e">
        <f t="shared" si="1151"/>
        <v>#N/A</v>
      </c>
      <c r="O8153">
        <f t="shared" si="1152"/>
        <v>0</v>
      </c>
      <c r="P8153" s="12">
        <f t="shared" si="1153"/>
        <v>209.9610989034795</v>
      </c>
      <c r="Q8153">
        <f t="shared" si="1154"/>
        <v>0</v>
      </c>
      <c r="R8153">
        <f>$D$2*tarifas!$D$12/24</f>
        <v>1.4541666666666666</v>
      </c>
      <c r="S8153" t="e">
        <f>VLOOKUP(E8153&amp;" "&amp;F8153,tarifas!$A$13:$D$20,4,FALSE)*P8153</f>
        <v>#N/A</v>
      </c>
      <c r="T8153">
        <f>IF(F8153="COD1",tarifas!$D$11*(SUMIFS($P$11:$P$8770,$F$11:$F$8770,"=COD1",$B$11:$B$8770,"="&amp;B8153)/COUNTIFS($F$11:$F$8770,"=COD1",$B$11:$B$8770,"="&amp;B8153))/COUNTIFS($A$11:$A$8770,"="&amp;A8153,$F$11:$F$8770,"=COD1"),0)</f>
        <v>0</v>
      </c>
      <c r="U8153" t="e">
        <f>(VLOOKUP(F8153,tarifas!$C$7:$D$10,2,FALSE)+tarifas!$D$21)*datos!P8153</f>
        <v>#N/A</v>
      </c>
      <c r="V8153" t="e">
        <f t="shared" si="1155"/>
        <v>#N/A</v>
      </c>
      <c r="W8153">
        <f t="shared" si="1156"/>
        <v>0</v>
      </c>
    </row>
    <row r="8154" spans="1:23" x14ac:dyDescent="0.25">
      <c r="A8154">
        <f t="shared" si="1149"/>
        <v>335</v>
      </c>
      <c r="B8154">
        <f t="shared" si="1150"/>
        <v>12</v>
      </c>
      <c r="C8154" s="1">
        <f t="shared" si="1157"/>
        <v>41979.291666646917</v>
      </c>
      <c r="D8154" s="7">
        <v>0</v>
      </c>
      <c r="E8154" s="7"/>
      <c r="G8154">
        <v>40</v>
      </c>
      <c r="H8154" s="12">
        <v>188.98746821599937</v>
      </c>
      <c r="I8154" s="13">
        <f>$D$2*tarifas!$D$12/24</f>
        <v>1.4541666666666666</v>
      </c>
      <c r="J8154" s="13" t="e">
        <f>VLOOKUP(E8154&amp;" "&amp;F8154,tarifas!$A$13:$D$20,4,FALSE)*H8154</f>
        <v>#N/A</v>
      </c>
      <c r="K8154" s="13">
        <f>IF(F8154="COD1",tarifas!$D$11*(SUMIFS($H$11:$H$8770,$F$11:$F$8770,"=COD1",$B$11:$B$8770,"="&amp;B8154)/COUNTIFS($F$11:$F$8770,"=COD1",$B$11:$B$8770,"="&amp;B8154))/COUNTIFS($A$11:$A$8770,"="&amp;A8154,$F$11:$F$8770,"=COD1"),0)</f>
        <v>0</v>
      </c>
      <c r="L8154" s="13" t="e">
        <f>(VLOOKUP(F8154,tarifas!$C$7:$D$10,2,FALSE)+tarifas!$D$21)*datos!H8154</f>
        <v>#N/A</v>
      </c>
      <c r="M8154">
        <v>0</v>
      </c>
      <c r="N8154" s="13" t="e">
        <f t="shared" si="1151"/>
        <v>#N/A</v>
      </c>
      <c r="O8154">
        <f t="shared" si="1152"/>
        <v>0</v>
      </c>
      <c r="P8154" s="12">
        <f t="shared" si="1153"/>
        <v>188.98746821599937</v>
      </c>
      <c r="Q8154">
        <f t="shared" si="1154"/>
        <v>0</v>
      </c>
      <c r="R8154">
        <f>$D$2*tarifas!$D$12/24</f>
        <v>1.4541666666666666</v>
      </c>
      <c r="S8154" t="e">
        <f>VLOOKUP(E8154&amp;" "&amp;F8154,tarifas!$A$13:$D$20,4,FALSE)*P8154</f>
        <v>#N/A</v>
      </c>
      <c r="T8154">
        <f>IF(F8154="COD1",tarifas!$D$11*(SUMIFS($P$11:$P$8770,$F$11:$F$8770,"=COD1",$B$11:$B$8770,"="&amp;B8154)/COUNTIFS($F$11:$F$8770,"=COD1",$B$11:$B$8770,"="&amp;B8154))/COUNTIFS($A$11:$A$8770,"="&amp;A8154,$F$11:$F$8770,"=COD1"),0)</f>
        <v>0</v>
      </c>
      <c r="U8154" t="e">
        <f>(VLOOKUP(F8154,tarifas!$C$7:$D$10,2,FALSE)+tarifas!$D$21)*datos!P8154</f>
        <v>#N/A</v>
      </c>
      <c r="V8154" t="e">
        <f t="shared" si="1155"/>
        <v>#N/A</v>
      </c>
      <c r="W8154">
        <f t="shared" si="1156"/>
        <v>0</v>
      </c>
    </row>
    <row r="8155" spans="1:23" x14ac:dyDescent="0.25">
      <c r="A8155">
        <f t="shared" si="1149"/>
        <v>335</v>
      </c>
      <c r="B8155">
        <f t="shared" si="1150"/>
        <v>12</v>
      </c>
      <c r="C8155" s="1">
        <f t="shared" si="1157"/>
        <v>41979.333333313582</v>
      </c>
      <c r="D8155" s="7">
        <v>0</v>
      </c>
      <c r="E8155" s="7"/>
      <c r="G8155">
        <v>39.96</v>
      </c>
      <c r="H8155" s="12">
        <v>187.79361639743357</v>
      </c>
      <c r="I8155" s="13">
        <f>$D$2*tarifas!$D$12/24</f>
        <v>1.4541666666666666</v>
      </c>
      <c r="J8155" s="13" t="e">
        <f>VLOOKUP(E8155&amp;" "&amp;F8155,tarifas!$A$13:$D$20,4,FALSE)*H8155</f>
        <v>#N/A</v>
      </c>
      <c r="K8155" s="13">
        <f>IF(F8155="COD1",tarifas!$D$11*(SUMIFS($H$11:$H$8770,$F$11:$F$8770,"=COD1",$B$11:$B$8770,"="&amp;B8155)/COUNTIFS($F$11:$F$8770,"=COD1",$B$11:$B$8770,"="&amp;B8155))/COUNTIFS($A$11:$A$8770,"="&amp;A8155,$F$11:$F$8770,"=COD1"),0)</f>
        <v>0</v>
      </c>
      <c r="L8155" s="13" t="e">
        <f>(VLOOKUP(F8155,tarifas!$C$7:$D$10,2,FALSE)+tarifas!$D$21)*datos!H8155</f>
        <v>#N/A</v>
      </c>
      <c r="M8155">
        <v>83.341100000000012</v>
      </c>
      <c r="N8155" s="13" t="e">
        <f t="shared" si="1151"/>
        <v>#N/A</v>
      </c>
      <c r="O8155">
        <f t="shared" si="1152"/>
        <v>83.341100000000012</v>
      </c>
      <c r="P8155" s="12">
        <f t="shared" si="1153"/>
        <v>104.45251639743356</v>
      </c>
      <c r="Q8155">
        <f t="shared" si="1154"/>
        <v>0</v>
      </c>
      <c r="R8155">
        <f>$D$2*tarifas!$D$12/24</f>
        <v>1.4541666666666666</v>
      </c>
      <c r="S8155" t="e">
        <f>VLOOKUP(E8155&amp;" "&amp;F8155,tarifas!$A$13:$D$20,4,FALSE)*P8155</f>
        <v>#N/A</v>
      </c>
      <c r="T8155">
        <f>IF(F8155="COD1",tarifas!$D$11*(SUMIFS($P$11:$P$8770,$F$11:$F$8770,"=COD1",$B$11:$B$8770,"="&amp;B8155)/COUNTIFS($F$11:$F$8770,"=COD1",$B$11:$B$8770,"="&amp;B8155))/COUNTIFS($A$11:$A$8770,"="&amp;A8155,$F$11:$F$8770,"=COD1"),0)</f>
        <v>0</v>
      </c>
      <c r="U8155" t="e">
        <f>(VLOOKUP(F8155,tarifas!$C$7:$D$10,2,FALSE)+tarifas!$D$21)*datos!P8155</f>
        <v>#N/A</v>
      </c>
      <c r="V8155" t="e">
        <f t="shared" si="1155"/>
        <v>#N/A</v>
      </c>
      <c r="W8155">
        <f t="shared" si="1156"/>
        <v>0</v>
      </c>
    </row>
    <row r="8156" spans="1:23" x14ac:dyDescent="0.25">
      <c r="A8156">
        <f t="shared" si="1149"/>
        <v>335</v>
      </c>
      <c r="B8156">
        <f t="shared" si="1150"/>
        <v>12</v>
      </c>
      <c r="C8156" s="1">
        <f t="shared" si="1157"/>
        <v>41979.374999980246</v>
      </c>
      <c r="D8156" s="7">
        <v>0</v>
      </c>
      <c r="E8156" s="7"/>
      <c r="G8156">
        <v>41.26</v>
      </c>
      <c r="H8156" s="12">
        <v>192.28634667639858</v>
      </c>
      <c r="I8156" s="13">
        <f>$D$2*tarifas!$D$12/24</f>
        <v>1.4541666666666666</v>
      </c>
      <c r="J8156" s="13" t="e">
        <f>VLOOKUP(E8156&amp;" "&amp;F8156,tarifas!$A$13:$D$20,4,FALSE)*H8156</f>
        <v>#N/A</v>
      </c>
      <c r="K8156" s="13">
        <f>IF(F8156="COD1",tarifas!$D$11*(SUMIFS($H$11:$H$8770,$F$11:$F$8770,"=COD1",$B$11:$B$8770,"="&amp;B8156)/COUNTIFS($F$11:$F$8770,"=COD1",$B$11:$B$8770,"="&amp;B8156))/COUNTIFS($A$11:$A$8770,"="&amp;A8156,$F$11:$F$8770,"=COD1"),0)</f>
        <v>0</v>
      </c>
      <c r="L8156" s="13" t="e">
        <f>(VLOOKUP(F8156,tarifas!$C$7:$D$10,2,FALSE)+tarifas!$D$21)*datos!H8156</f>
        <v>#N/A</v>
      </c>
      <c r="M8156">
        <v>126.76586999999999</v>
      </c>
      <c r="N8156" s="13" t="e">
        <f t="shared" si="1151"/>
        <v>#N/A</v>
      </c>
      <c r="O8156">
        <f t="shared" si="1152"/>
        <v>126.76586999999999</v>
      </c>
      <c r="P8156" s="12">
        <f t="shared" si="1153"/>
        <v>65.520476676398587</v>
      </c>
      <c r="Q8156">
        <f t="shared" si="1154"/>
        <v>0</v>
      </c>
      <c r="R8156">
        <f>$D$2*tarifas!$D$12/24</f>
        <v>1.4541666666666666</v>
      </c>
      <c r="S8156" t="e">
        <f>VLOOKUP(E8156&amp;" "&amp;F8156,tarifas!$A$13:$D$20,4,FALSE)*P8156</f>
        <v>#N/A</v>
      </c>
      <c r="T8156">
        <f>IF(F8156="COD1",tarifas!$D$11*(SUMIFS($P$11:$P$8770,$F$11:$F$8770,"=COD1",$B$11:$B$8770,"="&amp;B8156)/COUNTIFS($F$11:$F$8770,"=COD1",$B$11:$B$8770,"="&amp;B8156))/COUNTIFS($A$11:$A$8770,"="&amp;A8156,$F$11:$F$8770,"=COD1"),0)</f>
        <v>0</v>
      </c>
      <c r="U8156" t="e">
        <f>(VLOOKUP(F8156,tarifas!$C$7:$D$10,2,FALSE)+tarifas!$D$21)*datos!P8156</f>
        <v>#N/A</v>
      </c>
      <c r="V8156" t="e">
        <f t="shared" si="1155"/>
        <v>#N/A</v>
      </c>
      <c r="W8156">
        <f t="shared" si="1156"/>
        <v>0</v>
      </c>
    </row>
    <row r="8157" spans="1:23" x14ac:dyDescent="0.25">
      <c r="A8157">
        <f t="shared" si="1149"/>
        <v>335</v>
      </c>
      <c r="B8157">
        <f t="shared" si="1150"/>
        <v>12</v>
      </c>
      <c r="C8157" s="1">
        <f t="shared" si="1157"/>
        <v>41979.41666664691</v>
      </c>
      <c r="D8157" s="7">
        <v>596.03030303030312</v>
      </c>
      <c r="E8157" s="7"/>
      <c r="G8157">
        <v>48.69</v>
      </c>
      <c r="H8157" s="12">
        <v>190.35089341749648</v>
      </c>
      <c r="I8157" s="13">
        <f>$D$2*tarifas!$D$12/24</f>
        <v>1.4541666666666666</v>
      </c>
      <c r="J8157" s="13" t="e">
        <f>VLOOKUP(E8157&amp;" "&amp;F8157,tarifas!$A$13:$D$20,4,FALSE)*H8157</f>
        <v>#N/A</v>
      </c>
      <c r="K8157" s="13">
        <f>IF(F8157="COD1",tarifas!$D$11*(SUMIFS($H$11:$H$8770,$F$11:$F$8770,"=COD1",$B$11:$B$8770,"="&amp;B8157)/COUNTIFS($F$11:$F$8770,"=COD1",$B$11:$B$8770,"="&amp;B8157))/COUNTIFS($A$11:$A$8770,"="&amp;A8157,$F$11:$F$8770,"=COD1"),0)</f>
        <v>0</v>
      </c>
      <c r="L8157" s="13" t="e">
        <f>(VLOOKUP(F8157,tarifas!$C$7:$D$10,2,FALSE)+tarifas!$D$21)*datos!H8157</f>
        <v>#N/A</v>
      </c>
      <c r="M8157">
        <v>204.51570000000001</v>
      </c>
      <c r="N8157" s="13" t="e">
        <f t="shared" si="1151"/>
        <v>#N/A</v>
      </c>
      <c r="O8157">
        <f t="shared" si="1152"/>
        <v>190.35089341749648</v>
      </c>
      <c r="P8157" s="12">
        <f t="shared" si="1153"/>
        <v>0</v>
      </c>
      <c r="Q8157">
        <f t="shared" si="1154"/>
        <v>14.16480658250353</v>
      </c>
      <c r="R8157">
        <f>$D$2*tarifas!$D$12/24</f>
        <v>1.4541666666666666</v>
      </c>
      <c r="S8157" t="e">
        <f>VLOOKUP(E8157&amp;" "&amp;F8157,tarifas!$A$13:$D$20,4,FALSE)*P8157</f>
        <v>#N/A</v>
      </c>
      <c r="T8157">
        <f>IF(F8157="COD1",tarifas!$D$11*(SUMIFS($P$11:$P$8770,$F$11:$F$8770,"=COD1",$B$11:$B$8770,"="&amp;B8157)/COUNTIFS($F$11:$F$8770,"=COD1",$B$11:$B$8770,"="&amp;B8157))/COUNTIFS($A$11:$A$8770,"="&amp;A8157,$F$11:$F$8770,"=COD1"),0)</f>
        <v>0</v>
      </c>
      <c r="U8157" t="e">
        <f>(VLOOKUP(F8157,tarifas!$C$7:$D$10,2,FALSE)+tarifas!$D$21)*datos!P8157</f>
        <v>#N/A</v>
      </c>
      <c r="V8157" t="e">
        <f t="shared" si="1155"/>
        <v>#N/A</v>
      </c>
      <c r="W8157">
        <f t="shared" si="1156"/>
        <v>0.6207159892518872</v>
      </c>
    </row>
    <row r="8158" spans="1:23" x14ac:dyDescent="0.25">
      <c r="A8158">
        <f t="shared" si="1149"/>
        <v>335</v>
      </c>
      <c r="B8158">
        <f t="shared" si="1150"/>
        <v>12</v>
      </c>
      <c r="C8158" s="1">
        <f t="shared" si="1157"/>
        <v>41979.458333313574</v>
      </c>
      <c r="D8158" s="7">
        <v>620.75757575757575</v>
      </c>
      <c r="E8158" s="7"/>
      <c r="G8158">
        <v>47.69</v>
      </c>
      <c r="H8158" s="12">
        <v>190.98563003807266</v>
      </c>
      <c r="I8158" s="13">
        <f>$D$2*tarifas!$D$12/24</f>
        <v>1.4541666666666666</v>
      </c>
      <c r="J8158" s="13" t="e">
        <f>VLOOKUP(E8158&amp;" "&amp;F8158,tarifas!$A$13:$D$20,4,FALSE)*H8158</f>
        <v>#N/A</v>
      </c>
      <c r="K8158" s="13">
        <f>IF(F8158="COD1",tarifas!$D$11*(SUMIFS($H$11:$H$8770,$F$11:$F$8770,"=COD1",$B$11:$B$8770,"="&amp;B8158)/COUNTIFS($F$11:$F$8770,"=COD1",$B$11:$B$8770,"="&amp;B8158))/COUNTIFS($A$11:$A$8770,"="&amp;A8158,$F$11:$F$8770,"=COD1"),0)</f>
        <v>0</v>
      </c>
      <c r="L8158" s="13" t="e">
        <f>(VLOOKUP(F8158,tarifas!$C$7:$D$10,2,FALSE)+tarifas!$D$21)*datos!H8158</f>
        <v>#N/A</v>
      </c>
      <c r="M8158">
        <v>217.76873000000001</v>
      </c>
      <c r="N8158" s="13" t="e">
        <f t="shared" si="1151"/>
        <v>#N/A</v>
      </c>
      <c r="O8158">
        <f t="shared" si="1152"/>
        <v>190.98563003807266</v>
      </c>
      <c r="P8158" s="12">
        <f t="shared" si="1153"/>
        <v>0</v>
      </c>
      <c r="Q8158">
        <f t="shared" si="1154"/>
        <v>26.783099961927348</v>
      </c>
      <c r="R8158">
        <f>$D$2*tarifas!$D$12/24</f>
        <v>1.4541666666666666</v>
      </c>
      <c r="S8158" t="e">
        <f>VLOOKUP(E8158&amp;" "&amp;F8158,tarifas!$A$13:$D$20,4,FALSE)*P8158</f>
        <v>#N/A</v>
      </c>
      <c r="T8158">
        <f>IF(F8158="COD1",tarifas!$D$11*(SUMIFS($P$11:$P$8770,$F$11:$F$8770,"=COD1",$B$11:$B$8770,"="&amp;B8158)/COUNTIFS($F$11:$F$8770,"=COD1",$B$11:$B$8770,"="&amp;B8158))/COUNTIFS($A$11:$A$8770,"="&amp;A8158,$F$11:$F$8770,"=COD1"),0)</f>
        <v>0</v>
      </c>
      <c r="U8158" t="e">
        <f>(VLOOKUP(F8158,tarifas!$C$7:$D$10,2,FALSE)+tarifas!$D$21)*datos!P8158</f>
        <v>#N/A</v>
      </c>
      <c r="V8158" t="e">
        <f t="shared" si="1155"/>
        <v>#N/A</v>
      </c>
      <c r="W8158">
        <f t="shared" si="1156"/>
        <v>1.1495574334658838</v>
      </c>
    </row>
    <row r="8159" spans="1:23" x14ac:dyDescent="0.25">
      <c r="A8159">
        <f t="shared" si="1149"/>
        <v>335</v>
      </c>
      <c r="B8159">
        <f t="shared" si="1150"/>
        <v>12</v>
      </c>
      <c r="C8159" s="1">
        <f t="shared" si="1157"/>
        <v>41979.499999980238</v>
      </c>
      <c r="D8159" s="7">
        <v>608.13636363636374</v>
      </c>
      <c r="E8159" s="7"/>
      <c r="G8159">
        <v>44.69</v>
      </c>
      <c r="H8159" s="12">
        <v>192.6147016981578</v>
      </c>
      <c r="I8159" s="13">
        <f>$D$2*tarifas!$D$12/24</f>
        <v>1.4541666666666666</v>
      </c>
      <c r="J8159" s="13" t="e">
        <f>VLOOKUP(E8159&amp;" "&amp;F8159,tarifas!$A$13:$D$20,4,FALSE)*H8159</f>
        <v>#N/A</v>
      </c>
      <c r="K8159" s="13">
        <f>IF(F8159="COD1",tarifas!$D$11*(SUMIFS($H$11:$H$8770,$F$11:$F$8770,"=COD1",$B$11:$B$8770,"="&amp;B8159)/COUNTIFS($F$11:$F$8770,"=COD1",$B$11:$B$8770,"="&amp;B8159))/COUNTIFS($A$11:$A$8770,"="&amp;A8159,$F$11:$F$8770,"=COD1"),0)</f>
        <v>0</v>
      </c>
      <c r="L8159" s="13" t="e">
        <f>(VLOOKUP(F8159,tarifas!$C$7:$D$10,2,FALSE)+tarifas!$D$21)*datos!H8159</f>
        <v>#N/A</v>
      </c>
      <c r="M8159">
        <v>180.66458</v>
      </c>
      <c r="N8159" s="13" t="e">
        <f t="shared" si="1151"/>
        <v>#N/A</v>
      </c>
      <c r="O8159">
        <f t="shared" si="1152"/>
        <v>180.66458</v>
      </c>
      <c r="P8159" s="12">
        <f t="shared" si="1153"/>
        <v>11.950121698157801</v>
      </c>
      <c r="Q8159">
        <f t="shared" si="1154"/>
        <v>0</v>
      </c>
      <c r="R8159">
        <f>$D$2*tarifas!$D$12/24</f>
        <v>1.4541666666666666</v>
      </c>
      <c r="S8159" t="e">
        <f>VLOOKUP(E8159&amp;" "&amp;F8159,tarifas!$A$13:$D$20,4,FALSE)*P8159</f>
        <v>#N/A</v>
      </c>
      <c r="T8159">
        <f>IF(F8159="COD1",tarifas!$D$11*(SUMIFS($P$11:$P$8770,$F$11:$F$8770,"=COD1",$B$11:$B$8770,"="&amp;B8159)/COUNTIFS($F$11:$F$8770,"=COD1",$B$11:$B$8770,"="&amp;B8159))/COUNTIFS($A$11:$A$8770,"="&amp;A8159,$F$11:$F$8770,"=COD1"),0)</f>
        <v>0</v>
      </c>
      <c r="U8159" t="e">
        <f>(VLOOKUP(F8159,tarifas!$C$7:$D$10,2,FALSE)+tarifas!$D$21)*datos!P8159</f>
        <v>#N/A</v>
      </c>
      <c r="V8159" t="e">
        <f t="shared" si="1155"/>
        <v>#N/A</v>
      </c>
      <c r="W8159">
        <f t="shared" si="1156"/>
        <v>0</v>
      </c>
    </row>
    <row r="8160" spans="1:23" x14ac:dyDescent="0.25">
      <c r="A8160">
        <f t="shared" si="1149"/>
        <v>335</v>
      </c>
      <c r="B8160">
        <f t="shared" si="1150"/>
        <v>12</v>
      </c>
      <c r="C8160" s="1">
        <f t="shared" si="1157"/>
        <v>41979.541666646903</v>
      </c>
      <c r="D8160" s="7">
        <v>535.24242424242414</v>
      </c>
      <c r="E8160" s="7"/>
      <c r="G8160">
        <v>44.27</v>
      </c>
      <c r="H8160" s="12">
        <v>194.53472414535261</v>
      </c>
      <c r="I8160" s="13">
        <f>$D$2*tarifas!$D$12/24</f>
        <v>1.4541666666666666</v>
      </c>
      <c r="J8160" s="13" t="e">
        <f>VLOOKUP(E8160&amp;" "&amp;F8160,tarifas!$A$13:$D$20,4,FALSE)*H8160</f>
        <v>#N/A</v>
      </c>
      <c r="K8160" s="13">
        <f>IF(F8160="COD1",tarifas!$D$11*(SUMIFS($H$11:$H$8770,$F$11:$F$8770,"=COD1",$B$11:$B$8770,"="&amp;B8160)/COUNTIFS($F$11:$F$8770,"=COD1",$B$11:$B$8770,"="&amp;B8160))/COUNTIFS($A$11:$A$8770,"="&amp;A8160,$F$11:$F$8770,"=COD1"),0)</f>
        <v>0</v>
      </c>
      <c r="L8160" s="13" t="e">
        <f>(VLOOKUP(F8160,tarifas!$C$7:$D$10,2,FALSE)+tarifas!$D$21)*datos!H8160</f>
        <v>#N/A</v>
      </c>
      <c r="M8160">
        <v>143.79948000000002</v>
      </c>
      <c r="N8160" s="13" t="e">
        <f t="shared" si="1151"/>
        <v>#N/A</v>
      </c>
      <c r="O8160">
        <f t="shared" si="1152"/>
        <v>143.79948000000002</v>
      </c>
      <c r="P8160" s="12">
        <f t="shared" si="1153"/>
        <v>50.735244145352596</v>
      </c>
      <c r="Q8160">
        <f t="shared" si="1154"/>
        <v>0</v>
      </c>
      <c r="R8160">
        <f>$D$2*tarifas!$D$12/24</f>
        <v>1.4541666666666666</v>
      </c>
      <c r="S8160" t="e">
        <f>VLOOKUP(E8160&amp;" "&amp;F8160,tarifas!$A$13:$D$20,4,FALSE)*P8160</f>
        <v>#N/A</v>
      </c>
      <c r="T8160">
        <f>IF(F8160="COD1",tarifas!$D$11*(SUMIFS($P$11:$P$8770,$F$11:$F$8770,"=COD1",$B$11:$B$8770,"="&amp;B8160)/COUNTIFS($F$11:$F$8770,"=COD1",$B$11:$B$8770,"="&amp;B8160))/COUNTIFS($A$11:$A$8770,"="&amp;A8160,$F$11:$F$8770,"=COD1"),0)</f>
        <v>0</v>
      </c>
      <c r="U8160" t="e">
        <f>(VLOOKUP(F8160,tarifas!$C$7:$D$10,2,FALSE)+tarifas!$D$21)*datos!P8160</f>
        <v>#N/A</v>
      </c>
      <c r="V8160" t="e">
        <f t="shared" si="1155"/>
        <v>#N/A</v>
      </c>
      <c r="W8160">
        <f t="shared" si="1156"/>
        <v>0</v>
      </c>
    </row>
    <row r="8161" spans="1:23" x14ac:dyDescent="0.25">
      <c r="A8161">
        <f t="shared" si="1149"/>
        <v>335</v>
      </c>
      <c r="B8161">
        <f t="shared" si="1150"/>
        <v>12</v>
      </c>
      <c r="C8161" s="1">
        <f t="shared" si="1157"/>
        <v>41979.583333313567</v>
      </c>
      <c r="D8161" s="7">
        <v>406.19696969696975</v>
      </c>
      <c r="E8161" s="7"/>
      <c r="G8161">
        <v>46.07</v>
      </c>
      <c r="H8161" s="12">
        <v>195.14439862331591</v>
      </c>
      <c r="I8161" s="13">
        <f>$D$2*tarifas!$D$12/24</f>
        <v>1.4541666666666666</v>
      </c>
      <c r="J8161" s="13" t="e">
        <f>VLOOKUP(E8161&amp;" "&amp;F8161,tarifas!$A$13:$D$20,4,FALSE)*H8161</f>
        <v>#N/A</v>
      </c>
      <c r="K8161" s="13">
        <f>IF(F8161="COD1",tarifas!$D$11*(SUMIFS($H$11:$H$8770,$F$11:$F$8770,"=COD1",$B$11:$B$8770,"="&amp;B8161)/COUNTIFS($F$11:$F$8770,"=COD1",$B$11:$B$8770,"="&amp;B8161))/COUNTIFS($A$11:$A$8770,"="&amp;A8161,$F$11:$F$8770,"=COD1"),0)</f>
        <v>0</v>
      </c>
      <c r="L8161" s="13" t="e">
        <f>(VLOOKUP(F8161,tarifas!$C$7:$D$10,2,FALSE)+tarifas!$D$21)*datos!H8161</f>
        <v>#N/A</v>
      </c>
      <c r="M8161">
        <v>104.94755000000001</v>
      </c>
      <c r="N8161" s="13" t="e">
        <f t="shared" si="1151"/>
        <v>#N/A</v>
      </c>
      <c r="O8161">
        <f t="shared" si="1152"/>
        <v>104.94755000000001</v>
      </c>
      <c r="P8161" s="12">
        <f t="shared" si="1153"/>
        <v>90.196848623315901</v>
      </c>
      <c r="Q8161">
        <f t="shared" si="1154"/>
        <v>0</v>
      </c>
      <c r="R8161">
        <f>$D$2*tarifas!$D$12/24</f>
        <v>1.4541666666666666</v>
      </c>
      <c r="S8161" t="e">
        <f>VLOOKUP(E8161&amp;" "&amp;F8161,tarifas!$A$13:$D$20,4,FALSE)*P8161</f>
        <v>#N/A</v>
      </c>
      <c r="T8161">
        <f>IF(F8161="COD1",tarifas!$D$11*(SUMIFS($P$11:$P$8770,$F$11:$F$8770,"=COD1",$B$11:$B$8770,"="&amp;B8161)/COUNTIFS($F$11:$F$8770,"=COD1",$B$11:$B$8770,"="&amp;B8161))/COUNTIFS($A$11:$A$8770,"="&amp;A8161,$F$11:$F$8770,"=COD1"),0)</f>
        <v>0</v>
      </c>
      <c r="U8161" t="e">
        <f>(VLOOKUP(F8161,tarifas!$C$7:$D$10,2,FALSE)+tarifas!$D$21)*datos!P8161</f>
        <v>#N/A</v>
      </c>
      <c r="V8161" t="e">
        <f t="shared" si="1155"/>
        <v>#N/A</v>
      </c>
      <c r="W8161">
        <f t="shared" si="1156"/>
        <v>0</v>
      </c>
    </row>
    <row r="8162" spans="1:23" x14ac:dyDescent="0.25">
      <c r="A8162">
        <f t="shared" si="1149"/>
        <v>335</v>
      </c>
      <c r="B8162">
        <f t="shared" si="1150"/>
        <v>12</v>
      </c>
      <c r="C8162" s="1">
        <f t="shared" si="1157"/>
        <v>41979.624999980231</v>
      </c>
      <c r="D8162" s="7">
        <v>213.53030303030303</v>
      </c>
      <c r="E8162" s="7"/>
      <c r="G8162">
        <v>41.26</v>
      </c>
      <c r="H8162" s="12">
        <v>204.17122539517646</v>
      </c>
      <c r="I8162" s="13">
        <f>$D$2*tarifas!$D$12/24</f>
        <v>1.4541666666666666</v>
      </c>
      <c r="J8162" s="13" t="e">
        <f>VLOOKUP(E8162&amp;" "&amp;F8162,tarifas!$A$13:$D$20,4,FALSE)*H8162</f>
        <v>#N/A</v>
      </c>
      <c r="K8162" s="13">
        <f>IF(F8162="COD1",tarifas!$D$11*(SUMIFS($H$11:$H$8770,$F$11:$F$8770,"=COD1",$B$11:$B$8770,"="&amp;B8162)/COUNTIFS($F$11:$F$8770,"=COD1",$B$11:$B$8770,"="&amp;B8162))/COUNTIFS($A$11:$A$8770,"="&amp;A8162,$F$11:$F$8770,"=COD1"),0)</f>
        <v>0</v>
      </c>
      <c r="L8162" s="13" t="e">
        <f>(VLOOKUP(F8162,tarifas!$C$7:$D$10,2,FALSE)+tarifas!$D$21)*datos!H8162</f>
        <v>#N/A</v>
      </c>
      <c r="M8162">
        <v>178.72422</v>
      </c>
      <c r="N8162" s="13" t="e">
        <f t="shared" si="1151"/>
        <v>#N/A</v>
      </c>
      <c r="O8162">
        <f t="shared" si="1152"/>
        <v>178.72422</v>
      </c>
      <c r="P8162" s="12">
        <f t="shared" si="1153"/>
        <v>25.447005395176461</v>
      </c>
      <c r="Q8162">
        <f t="shared" si="1154"/>
        <v>0</v>
      </c>
      <c r="R8162">
        <f>$D$2*tarifas!$D$12/24</f>
        <v>1.4541666666666666</v>
      </c>
      <c r="S8162" t="e">
        <f>VLOOKUP(E8162&amp;" "&amp;F8162,tarifas!$A$13:$D$20,4,FALSE)*P8162</f>
        <v>#N/A</v>
      </c>
      <c r="T8162">
        <f>IF(F8162="COD1",tarifas!$D$11*(SUMIFS($P$11:$P$8770,$F$11:$F$8770,"=COD1",$B$11:$B$8770,"="&amp;B8162)/COUNTIFS($F$11:$F$8770,"=COD1",$B$11:$B$8770,"="&amp;B8162))/COUNTIFS($A$11:$A$8770,"="&amp;A8162,$F$11:$F$8770,"=COD1"),0)</f>
        <v>0</v>
      </c>
      <c r="U8162" t="e">
        <f>(VLOOKUP(F8162,tarifas!$C$7:$D$10,2,FALSE)+tarifas!$D$21)*datos!P8162</f>
        <v>#N/A</v>
      </c>
      <c r="V8162" t="e">
        <f t="shared" si="1155"/>
        <v>#N/A</v>
      </c>
      <c r="W8162">
        <f t="shared" si="1156"/>
        <v>0</v>
      </c>
    </row>
    <row r="8163" spans="1:23" x14ac:dyDescent="0.25">
      <c r="A8163">
        <f t="shared" si="1149"/>
        <v>335</v>
      </c>
      <c r="B8163">
        <f t="shared" si="1150"/>
        <v>12</v>
      </c>
      <c r="C8163" s="1">
        <f t="shared" si="1157"/>
        <v>41979.666666646895</v>
      </c>
      <c r="D8163" s="7">
        <v>0</v>
      </c>
      <c r="E8163" s="7"/>
      <c r="G8163">
        <v>42.5</v>
      </c>
      <c r="H8163" s="12">
        <v>212.84342229727309</v>
      </c>
      <c r="I8163" s="13">
        <f>$D$2*tarifas!$D$12/24</f>
        <v>1.4541666666666666</v>
      </c>
      <c r="J8163" s="13" t="e">
        <f>VLOOKUP(E8163&amp;" "&amp;F8163,tarifas!$A$13:$D$20,4,FALSE)*H8163</f>
        <v>#N/A</v>
      </c>
      <c r="K8163" s="13">
        <f>IF(F8163="COD1",tarifas!$D$11*(SUMIFS($H$11:$H$8770,$F$11:$F$8770,"=COD1",$B$11:$B$8770,"="&amp;B8163)/COUNTIFS($F$11:$F$8770,"=COD1",$B$11:$B$8770,"="&amp;B8163))/COUNTIFS($A$11:$A$8770,"="&amp;A8163,$F$11:$F$8770,"=COD1"),0)</f>
        <v>0</v>
      </c>
      <c r="L8163" s="13" t="e">
        <f>(VLOOKUP(F8163,tarifas!$C$7:$D$10,2,FALSE)+tarifas!$D$21)*datos!H8163</f>
        <v>#N/A</v>
      </c>
      <c r="M8163">
        <v>0</v>
      </c>
      <c r="N8163" s="13" t="e">
        <f t="shared" si="1151"/>
        <v>#N/A</v>
      </c>
      <c r="O8163">
        <f t="shared" si="1152"/>
        <v>0</v>
      </c>
      <c r="P8163" s="12">
        <f t="shared" si="1153"/>
        <v>212.84342229727309</v>
      </c>
      <c r="Q8163">
        <f t="shared" si="1154"/>
        <v>0</v>
      </c>
      <c r="R8163">
        <f>$D$2*tarifas!$D$12/24</f>
        <v>1.4541666666666666</v>
      </c>
      <c r="S8163" t="e">
        <f>VLOOKUP(E8163&amp;" "&amp;F8163,tarifas!$A$13:$D$20,4,FALSE)*P8163</f>
        <v>#N/A</v>
      </c>
      <c r="T8163">
        <f>IF(F8163="COD1",tarifas!$D$11*(SUMIFS($P$11:$P$8770,$F$11:$F$8770,"=COD1",$B$11:$B$8770,"="&amp;B8163)/COUNTIFS($F$11:$F$8770,"=COD1",$B$11:$B$8770,"="&amp;B8163))/COUNTIFS($A$11:$A$8770,"="&amp;A8163,$F$11:$F$8770,"=COD1"),0)</f>
        <v>0</v>
      </c>
      <c r="U8163" t="e">
        <f>(VLOOKUP(F8163,tarifas!$C$7:$D$10,2,FALSE)+tarifas!$D$21)*datos!P8163</f>
        <v>#N/A</v>
      </c>
      <c r="V8163" t="e">
        <f t="shared" si="1155"/>
        <v>#N/A</v>
      </c>
      <c r="W8163">
        <f t="shared" si="1156"/>
        <v>0</v>
      </c>
    </row>
    <row r="8164" spans="1:23" x14ac:dyDescent="0.25">
      <c r="A8164">
        <f t="shared" si="1149"/>
        <v>335</v>
      </c>
      <c r="B8164">
        <f t="shared" si="1150"/>
        <v>12</v>
      </c>
      <c r="C8164" s="1">
        <f t="shared" si="1157"/>
        <v>41979.70833331356</v>
      </c>
      <c r="D8164" s="7">
        <v>0</v>
      </c>
      <c r="E8164" s="7"/>
      <c r="G8164">
        <v>48.5</v>
      </c>
      <c r="H8164" s="12">
        <v>211.93077063675463</v>
      </c>
      <c r="I8164" s="13">
        <f>$D$2*tarifas!$D$12/24</f>
        <v>1.4541666666666666</v>
      </c>
      <c r="J8164" s="13" t="e">
        <f>VLOOKUP(E8164&amp;" "&amp;F8164,tarifas!$A$13:$D$20,4,FALSE)*H8164</f>
        <v>#N/A</v>
      </c>
      <c r="K8164" s="13">
        <f>IF(F8164="COD1",tarifas!$D$11*(SUMIFS($H$11:$H$8770,$F$11:$F$8770,"=COD1",$B$11:$B$8770,"="&amp;B8164)/COUNTIFS($F$11:$F$8770,"=COD1",$B$11:$B$8770,"="&amp;B8164))/COUNTIFS($A$11:$A$8770,"="&amp;A8164,$F$11:$F$8770,"=COD1"),0)</f>
        <v>0</v>
      </c>
      <c r="L8164" s="13" t="e">
        <f>(VLOOKUP(F8164,tarifas!$C$7:$D$10,2,FALSE)+tarifas!$D$21)*datos!H8164</f>
        <v>#N/A</v>
      </c>
      <c r="M8164">
        <v>0</v>
      </c>
      <c r="N8164" s="13" t="e">
        <f t="shared" si="1151"/>
        <v>#N/A</v>
      </c>
      <c r="O8164">
        <f t="shared" si="1152"/>
        <v>0</v>
      </c>
      <c r="P8164" s="12">
        <f t="shared" si="1153"/>
        <v>211.93077063675463</v>
      </c>
      <c r="Q8164">
        <f t="shared" si="1154"/>
        <v>0</v>
      </c>
      <c r="R8164">
        <f>$D$2*tarifas!$D$12/24</f>
        <v>1.4541666666666666</v>
      </c>
      <c r="S8164" t="e">
        <f>VLOOKUP(E8164&amp;" "&amp;F8164,tarifas!$A$13:$D$20,4,FALSE)*P8164</f>
        <v>#N/A</v>
      </c>
      <c r="T8164">
        <f>IF(F8164="COD1",tarifas!$D$11*(SUMIFS($P$11:$P$8770,$F$11:$F$8770,"=COD1",$B$11:$B$8770,"="&amp;B8164)/COUNTIFS($F$11:$F$8770,"=COD1",$B$11:$B$8770,"="&amp;B8164))/COUNTIFS($A$11:$A$8770,"="&amp;A8164,$F$11:$F$8770,"=COD1"),0)</f>
        <v>0</v>
      </c>
      <c r="U8164" t="e">
        <f>(VLOOKUP(F8164,tarifas!$C$7:$D$10,2,FALSE)+tarifas!$D$21)*datos!P8164</f>
        <v>#N/A</v>
      </c>
      <c r="V8164" t="e">
        <f t="shared" si="1155"/>
        <v>#N/A</v>
      </c>
      <c r="W8164">
        <f t="shared" si="1156"/>
        <v>0</v>
      </c>
    </row>
    <row r="8165" spans="1:23" x14ac:dyDescent="0.25">
      <c r="A8165">
        <f t="shared" si="1149"/>
        <v>335</v>
      </c>
      <c r="B8165">
        <f t="shared" si="1150"/>
        <v>12</v>
      </c>
      <c r="C8165" s="1">
        <f t="shared" si="1157"/>
        <v>41979.749999980224</v>
      </c>
      <c r="D8165" s="7">
        <v>0</v>
      </c>
      <c r="E8165" s="7"/>
      <c r="G8165">
        <v>49.69</v>
      </c>
      <c r="H8165" s="12">
        <v>213.51503266225365</v>
      </c>
      <c r="I8165" s="13">
        <f>$D$2*tarifas!$D$12/24</f>
        <v>1.4541666666666666</v>
      </c>
      <c r="J8165" s="13" t="e">
        <f>VLOOKUP(E8165&amp;" "&amp;F8165,tarifas!$A$13:$D$20,4,FALSE)*H8165</f>
        <v>#N/A</v>
      </c>
      <c r="K8165" s="13">
        <f>IF(F8165="COD1",tarifas!$D$11*(SUMIFS($H$11:$H$8770,$F$11:$F$8770,"=COD1",$B$11:$B$8770,"="&amp;B8165)/COUNTIFS($F$11:$F$8770,"=COD1",$B$11:$B$8770,"="&amp;B8165))/COUNTIFS($A$11:$A$8770,"="&amp;A8165,$F$11:$F$8770,"=COD1"),0)</f>
        <v>0</v>
      </c>
      <c r="L8165" s="13" t="e">
        <f>(VLOOKUP(F8165,tarifas!$C$7:$D$10,2,FALSE)+tarifas!$D$21)*datos!H8165</f>
        <v>#N/A</v>
      </c>
      <c r="M8165">
        <v>0</v>
      </c>
      <c r="N8165" s="13" t="e">
        <f t="shared" si="1151"/>
        <v>#N/A</v>
      </c>
      <c r="O8165">
        <f t="shared" si="1152"/>
        <v>0</v>
      </c>
      <c r="P8165" s="12">
        <f t="shared" si="1153"/>
        <v>213.51503266225365</v>
      </c>
      <c r="Q8165">
        <f t="shared" si="1154"/>
        <v>0</v>
      </c>
      <c r="R8165">
        <f>$D$2*tarifas!$D$12/24</f>
        <v>1.4541666666666666</v>
      </c>
      <c r="S8165" t="e">
        <f>VLOOKUP(E8165&amp;" "&amp;F8165,tarifas!$A$13:$D$20,4,FALSE)*P8165</f>
        <v>#N/A</v>
      </c>
      <c r="T8165">
        <f>IF(F8165="COD1",tarifas!$D$11*(SUMIFS($P$11:$P$8770,$F$11:$F$8770,"=COD1",$B$11:$B$8770,"="&amp;B8165)/COUNTIFS($F$11:$F$8770,"=COD1",$B$11:$B$8770,"="&amp;B8165))/COUNTIFS($A$11:$A$8770,"="&amp;A8165,$F$11:$F$8770,"=COD1"),0)</f>
        <v>0</v>
      </c>
      <c r="U8165" t="e">
        <f>(VLOOKUP(F8165,tarifas!$C$7:$D$10,2,FALSE)+tarifas!$D$21)*datos!P8165</f>
        <v>#N/A</v>
      </c>
      <c r="V8165" t="e">
        <f t="shared" si="1155"/>
        <v>#N/A</v>
      </c>
      <c r="W8165">
        <f t="shared" si="1156"/>
        <v>0</v>
      </c>
    </row>
    <row r="8166" spans="1:23" x14ac:dyDescent="0.25">
      <c r="A8166">
        <f t="shared" si="1149"/>
        <v>335</v>
      </c>
      <c r="B8166">
        <f t="shared" si="1150"/>
        <v>12</v>
      </c>
      <c r="C8166" s="1">
        <f t="shared" si="1157"/>
        <v>41979.791666646888</v>
      </c>
      <c r="D8166" s="7">
        <v>0</v>
      </c>
      <c r="E8166" s="7"/>
      <c r="G8166">
        <v>50.69</v>
      </c>
      <c r="H8166" s="12">
        <v>212.3433145264554</v>
      </c>
      <c r="I8166" s="13">
        <f>$D$2*tarifas!$D$12/24</f>
        <v>1.4541666666666666</v>
      </c>
      <c r="J8166" s="13" t="e">
        <f>VLOOKUP(E8166&amp;" "&amp;F8166,tarifas!$A$13:$D$20,4,FALSE)*H8166</f>
        <v>#N/A</v>
      </c>
      <c r="K8166" s="13">
        <f>IF(F8166="COD1",tarifas!$D$11*(SUMIFS($H$11:$H$8770,$F$11:$F$8770,"=COD1",$B$11:$B$8770,"="&amp;B8166)/COUNTIFS($F$11:$F$8770,"=COD1",$B$11:$B$8770,"="&amp;B8166))/COUNTIFS($A$11:$A$8770,"="&amp;A8166,$F$11:$F$8770,"=COD1"),0)</f>
        <v>0</v>
      </c>
      <c r="L8166" s="13" t="e">
        <f>(VLOOKUP(F8166,tarifas!$C$7:$D$10,2,FALSE)+tarifas!$D$21)*datos!H8166</f>
        <v>#N/A</v>
      </c>
      <c r="M8166">
        <v>0</v>
      </c>
      <c r="N8166" s="13" t="e">
        <f t="shared" si="1151"/>
        <v>#N/A</v>
      </c>
      <c r="O8166">
        <f t="shared" si="1152"/>
        <v>0</v>
      </c>
      <c r="P8166" s="12">
        <f t="shared" si="1153"/>
        <v>212.3433145264554</v>
      </c>
      <c r="Q8166">
        <f t="shared" si="1154"/>
        <v>0</v>
      </c>
      <c r="R8166">
        <f>$D$2*tarifas!$D$12/24</f>
        <v>1.4541666666666666</v>
      </c>
      <c r="S8166" t="e">
        <f>VLOOKUP(E8166&amp;" "&amp;F8166,tarifas!$A$13:$D$20,4,FALSE)*P8166</f>
        <v>#N/A</v>
      </c>
      <c r="T8166">
        <f>IF(F8166="COD1",tarifas!$D$11*(SUMIFS($P$11:$P$8770,$F$11:$F$8770,"=COD1",$B$11:$B$8770,"="&amp;B8166)/COUNTIFS($F$11:$F$8770,"=COD1",$B$11:$B$8770,"="&amp;B8166))/COUNTIFS($A$11:$A$8770,"="&amp;A8166,$F$11:$F$8770,"=COD1"),0)</f>
        <v>0</v>
      </c>
      <c r="U8166" t="e">
        <f>(VLOOKUP(F8166,tarifas!$C$7:$D$10,2,FALSE)+tarifas!$D$21)*datos!P8166</f>
        <v>#N/A</v>
      </c>
      <c r="V8166" t="e">
        <f t="shared" si="1155"/>
        <v>#N/A</v>
      </c>
      <c r="W8166">
        <f t="shared" si="1156"/>
        <v>0</v>
      </c>
    </row>
    <row r="8167" spans="1:23" x14ac:dyDescent="0.25">
      <c r="A8167">
        <f t="shared" si="1149"/>
        <v>335</v>
      </c>
      <c r="B8167">
        <f t="shared" si="1150"/>
        <v>12</v>
      </c>
      <c r="C8167" s="1">
        <f t="shared" si="1157"/>
        <v>41979.833333313552</v>
      </c>
      <c r="D8167" s="7">
        <v>0</v>
      </c>
      <c r="E8167" s="7"/>
      <c r="G8167">
        <v>51.36</v>
      </c>
      <c r="H8167" s="12">
        <v>227.73265854182006</v>
      </c>
      <c r="I8167" s="13">
        <f>$D$2*tarifas!$D$12/24</f>
        <v>1.4541666666666666</v>
      </c>
      <c r="J8167" s="13" t="e">
        <f>VLOOKUP(E8167&amp;" "&amp;F8167,tarifas!$A$13:$D$20,4,FALSE)*H8167</f>
        <v>#N/A</v>
      </c>
      <c r="K8167" s="13">
        <f>IF(F8167="COD1",tarifas!$D$11*(SUMIFS($H$11:$H$8770,$F$11:$F$8770,"=COD1",$B$11:$B$8770,"="&amp;B8167)/COUNTIFS($F$11:$F$8770,"=COD1",$B$11:$B$8770,"="&amp;B8167))/COUNTIFS($A$11:$A$8770,"="&amp;A8167,$F$11:$F$8770,"=COD1"),0)</f>
        <v>0</v>
      </c>
      <c r="L8167" s="13" t="e">
        <f>(VLOOKUP(F8167,tarifas!$C$7:$D$10,2,FALSE)+tarifas!$D$21)*datos!H8167</f>
        <v>#N/A</v>
      </c>
      <c r="M8167">
        <v>0</v>
      </c>
      <c r="N8167" s="13" t="e">
        <f t="shared" si="1151"/>
        <v>#N/A</v>
      </c>
      <c r="O8167">
        <f t="shared" si="1152"/>
        <v>0</v>
      </c>
      <c r="P8167" s="12">
        <f t="shared" si="1153"/>
        <v>227.73265854182006</v>
      </c>
      <c r="Q8167">
        <f t="shared" si="1154"/>
        <v>0</v>
      </c>
      <c r="R8167">
        <f>$D$2*tarifas!$D$12/24</f>
        <v>1.4541666666666666</v>
      </c>
      <c r="S8167" t="e">
        <f>VLOOKUP(E8167&amp;" "&amp;F8167,tarifas!$A$13:$D$20,4,FALSE)*P8167</f>
        <v>#N/A</v>
      </c>
      <c r="T8167">
        <f>IF(F8167="COD1",tarifas!$D$11*(SUMIFS($P$11:$P$8770,$F$11:$F$8770,"=COD1",$B$11:$B$8770,"="&amp;B8167)/COUNTIFS($F$11:$F$8770,"=COD1",$B$11:$B$8770,"="&amp;B8167))/COUNTIFS($A$11:$A$8770,"="&amp;A8167,$F$11:$F$8770,"=COD1"),0)</f>
        <v>0</v>
      </c>
      <c r="U8167" t="e">
        <f>(VLOOKUP(F8167,tarifas!$C$7:$D$10,2,FALSE)+tarifas!$D$21)*datos!P8167</f>
        <v>#N/A</v>
      </c>
      <c r="V8167" t="e">
        <f t="shared" si="1155"/>
        <v>#N/A</v>
      </c>
      <c r="W8167">
        <f t="shared" si="1156"/>
        <v>0</v>
      </c>
    </row>
    <row r="8168" spans="1:23" x14ac:dyDescent="0.25">
      <c r="A8168">
        <f t="shared" si="1149"/>
        <v>335</v>
      </c>
      <c r="B8168">
        <f t="shared" si="1150"/>
        <v>12</v>
      </c>
      <c r="C8168" s="1">
        <f t="shared" si="1157"/>
        <v>41979.874999980217</v>
      </c>
      <c r="D8168" s="7">
        <v>0</v>
      </c>
      <c r="E8168" s="7"/>
      <c r="G8168">
        <v>48.69</v>
      </c>
      <c r="H8168" s="12">
        <v>220.42690385034888</v>
      </c>
      <c r="I8168" s="13">
        <f>$D$2*tarifas!$D$12/24</f>
        <v>1.4541666666666666</v>
      </c>
      <c r="J8168" s="13" t="e">
        <f>VLOOKUP(E8168&amp;" "&amp;F8168,tarifas!$A$13:$D$20,4,FALSE)*H8168</f>
        <v>#N/A</v>
      </c>
      <c r="K8168" s="13">
        <f>IF(F8168="COD1",tarifas!$D$11*(SUMIFS($H$11:$H$8770,$F$11:$F$8770,"=COD1",$B$11:$B$8770,"="&amp;B8168)/COUNTIFS($F$11:$F$8770,"=COD1",$B$11:$B$8770,"="&amp;B8168))/COUNTIFS($A$11:$A$8770,"="&amp;A8168,$F$11:$F$8770,"=COD1"),0)</f>
        <v>0</v>
      </c>
      <c r="L8168" s="13" t="e">
        <f>(VLOOKUP(F8168,tarifas!$C$7:$D$10,2,FALSE)+tarifas!$D$21)*datos!H8168</f>
        <v>#N/A</v>
      </c>
      <c r="M8168">
        <v>0</v>
      </c>
      <c r="N8168" s="13" t="e">
        <f t="shared" si="1151"/>
        <v>#N/A</v>
      </c>
      <c r="O8168">
        <f t="shared" si="1152"/>
        <v>0</v>
      </c>
      <c r="P8168" s="12">
        <f t="shared" si="1153"/>
        <v>220.42690385034888</v>
      </c>
      <c r="Q8168">
        <f t="shared" si="1154"/>
        <v>0</v>
      </c>
      <c r="R8168">
        <f>$D$2*tarifas!$D$12/24</f>
        <v>1.4541666666666666</v>
      </c>
      <c r="S8168" t="e">
        <f>VLOOKUP(E8168&amp;" "&amp;F8168,tarifas!$A$13:$D$20,4,FALSE)*P8168</f>
        <v>#N/A</v>
      </c>
      <c r="T8168">
        <f>IF(F8168="COD1",tarifas!$D$11*(SUMIFS($P$11:$P$8770,$F$11:$F$8770,"=COD1",$B$11:$B$8770,"="&amp;B8168)/COUNTIFS($F$11:$F$8770,"=COD1",$B$11:$B$8770,"="&amp;B8168))/COUNTIFS($A$11:$A$8770,"="&amp;A8168,$F$11:$F$8770,"=COD1"),0)</f>
        <v>0</v>
      </c>
      <c r="U8168" t="e">
        <f>(VLOOKUP(F8168,tarifas!$C$7:$D$10,2,FALSE)+tarifas!$D$21)*datos!P8168</f>
        <v>#N/A</v>
      </c>
      <c r="V8168" t="e">
        <f t="shared" si="1155"/>
        <v>#N/A</v>
      </c>
      <c r="W8168">
        <f t="shared" si="1156"/>
        <v>0</v>
      </c>
    </row>
    <row r="8169" spans="1:23" x14ac:dyDescent="0.25">
      <c r="A8169">
        <f t="shared" si="1149"/>
        <v>335</v>
      </c>
      <c r="B8169">
        <f t="shared" si="1150"/>
        <v>12</v>
      </c>
      <c r="C8169" s="1">
        <f t="shared" si="1157"/>
        <v>41979.916666646881</v>
      </c>
      <c r="D8169" s="7">
        <v>0</v>
      </c>
      <c r="E8169" s="7"/>
      <c r="G8169">
        <v>49.45</v>
      </c>
      <c r="H8169" s="12">
        <v>223.41008034341587</v>
      </c>
      <c r="I8169" s="13">
        <f>$D$2*tarifas!$D$12/24</f>
        <v>1.4541666666666666</v>
      </c>
      <c r="J8169" s="13" t="e">
        <f>VLOOKUP(E8169&amp;" "&amp;F8169,tarifas!$A$13:$D$20,4,FALSE)*H8169</f>
        <v>#N/A</v>
      </c>
      <c r="K8169" s="13">
        <f>IF(F8169="COD1",tarifas!$D$11*(SUMIFS($H$11:$H$8770,$F$11:$F$8770,"=COD1",$B$11:$B$8770,"="&amp;B8169)/COUNTIFS($F$11:$F$8770,"=COD1",$B$11:$B$8770,"="&amp;B8169))/COUNTIFS($A$11:$A$8770,"="&amp;A8169,$F$11:$F$8770,"=COD1"),0)</f>
        <v>0</v>
      </c>
      <c r="L8169" s="13" t="e">
        <f>(VLOOKUP(F8169,tarifas!$C$7:$D$10,2,FALSE)+tarifas!$D$21)*datos!H8169</f>
        <v>#N/A</v>
      </c>
      <c r="M8169">
        <v>0</v>
      </c>
      <c r="N8169" s="13" t="e">
        <f t="shared" si="1151"/>
        <v>#N/A</v>
      </c>
      <c r="O8169">
        <f t="shared" si="1152"/>
        <v>0</v>
      </c>
      <c r="P8169" s="12">
        <f t="shared" si="1153"/>
        <v>223.41008034341587</v>
      </c>
      <c r="Q8169">
        <f t="shared" si="1154"/>
        <v>0</v>
      </c>
      <c r="R8169">
        <f>$D$2*tarifas!$D$12/24</f>
        <v>1.4541666666666666</v>
      </c>
      <c r="S8169" t="e">
        <f>VLOOKUP(E8169&amp;" "&amp;F8169,tarifas!$A$13:$D$20,4,FALSE)*P8169</f>
        <v>#N/A</v>
      </c>
      <c r="T8169">
        <f>IF(F8169="COD1",tarifas!$D$11*(SUMIFS($P$11:$P$8770,$F$11:$F$8770,"=COD1",$B$11:$B$8770,"="&amp;B8169)/COUNTIFS($F$11:$F$8770,"=COD1",$B$11:$B$8770,"="&amp;B8169))/COUNTIFS($A$11:$A$8770,"="&amp;A8169,$F$11:$F$8770,"=COD1"),0)</f>
        <v>0</v>
      </c>
      <c r="U8169" t="e">
        <f>(VLOOKUP(F8169,tarifas!$C$7:$D$10,2,FALSE)+tarifas!$D$21)*datos!P8169</f>
        <v>#N/A</v>
      </c>
      <c r="V8169" t="e">
        <f t="shared" si="1155"/>
        <v>#N/A</v>
      </c>
      <c r="W8169">
        <f t="shared" si="1156"/>
        <v>0</v>
      </c>
    </row>
    <row r="8170" spans="1:23" x14ac:dyDescent="0.25">
      <c r="A8170">
        <f t="shared" si="1149"/>
        <v>335</v>
      </c>
      <c r="B8170">
        <f t="shared" si="1150"/>
        <v>12</v>
      </c>
      <c r="C8170" s="1">
        <f t="shared" si="1157"/>
        <v>41979.958333313545</v>
      </c>
      <c r="D8170" s="7">
        <v>0</v>
      </c>
      <c r="E8170" s="7"/>
      <c r="G8170">
        <v>45.98</v>
      </c>
      <c r="H8170" s="12">
        <v>222.85331467575412</v>
      </c>
      <c r="I8170" s="13">
        <f>$D$2*tarifas!$D$12/24</f>
        <v>1.4541666666666666</v>
      </c>
      <c r="J8170" s="13" t="e">
        <f>VLOOKUP(E8170&amp;" "&amp;F8170,tarifas!$A$13:$D$20,4,FALSE)*H8170</f>
        <v>#N/A</v>
      </c>
      <c r="K8170" s="13">
        <f>IF(F8170="COD1",tarifas!$D$11*(SUMIFS($H$11:$H$8770,$F$11:$F$8770,"=COD1",$B$11:$B$8770,"="&amp;B8170)/COUNTIFS($F$11:$F$8770,"=COD1",$B$11:$B$8770,"="&amp;B8170))/COUNTIFS($A$11:$A$8770,"="&amp;A8170,$F$11:$F$8770,"=COD1"),0)</f>
        <v>0</v>
      </c>
      <c r="L8170" s="13" t="e">
        <f>(VLOOKUP(F8170,tarifas!$C$7:$D$10,2,FALSE)+tarifas!$D$21)*datos!H8170</f>
        <v>#N/A</v>
      </c>
      <c r="M8170">
        <v>0</v>
      </c>
      <c r="N8170" s="13" t="e">
        <f t="shared" si="1151"/>
        <v>#N/A</v>
      </c>
      <c r="O8170">
        <f t="shared" si="1152"/>
        <v>0</v>
      </c>
      <c r="P8170" s="12">
        <f t="shared" si="1153"/>
        <v>222.85331467575412</v>
      </c>
      <c r="Q8170">
        <f t="shared" si="1154"/>
        <v>0</v>
      </c>
      <c r="R8170">
        <f>$D$2*tarifas!$D$12/24</f>
        <v>1.4541666666666666</v>
      </c>
      <c r="S8170" t="e">
        <f>VLOOKUP(E8170&amp;" "&amp;F8170,tarifas!$A$13:$D$20,4,FALSE)*P8170</f>
        <v>#N/A</v>
      </c>
      <c r="T8170">
        <f>IF(F8170="COD1",tarifas!$D$11*(SUMIFS($P$11:$P$8770,$F$11:$F$8770,"=COD1",$B$11:$B$8770,"="&amp;B8170)/COUNTIFS($F$11:$F$8770,"=COD1",$B$11:$B$8770,"="&amp;B8170))/COUNTIFS($A$11:$A$8770,"="&amp;A8170,$F$11:$F$8770,"=COD1"),0)</f>
        <v>0</v>
      </c>
      <c r="U8170" t="e">
        <f>(VLOOKUP(F8170,tarifas!$C$7:$D$10,2,FALSE)+tarifas!$D$21)*datos!P8170</f>
        <v>#N/A</v>
      </c>
      <c r="V8170" t="e">
        <f t="shared" si="1155"/>
        <v>#N/A</v>
      </c>
      <c r="W8170">
        <f t="shared" si="1156"/>
        <v>0</v>
      </c>
    </row>
    <row r="8171" spans="1:23" x14ac:dyDescent="0.25">
      <c r="A8171">
        <f t="shared" si="1149"/>
        <v>336</v>
      </c>
      <c r="B8171">
        <f t="shared" si="1150"/>
        <v>12</v>
      </c>
      <c r="C8171" s="1">
        <f t="shared" si="1157"/>
        <v>41979.999999980209</v>
      </c>
      <c r="D8171" s="7">
        <v>0</v>
      </c>
      <c r="E8171" s="7"/>
      <c r="G8171">
        <v>36</v>
      </c>
      <c r="H8171" s="12">
        <v>220.91510197164843</v>
      </c>
      <c r="I8171" s="13">
        <f>$D$2*tarifas!$D$12/24</f>
        <v>1.4541666666666666</v>
      </c>
      <c r="J8171" s="13" t="e">
        <f>VLOOKUP(E8171&amp;" "&amp;F8171,tarifas!$A$13:$D$20,4,FALSE)*H8171</f>
        <v>#N/A</v>
      </c>
      <c r="K8171" s="13">
        <f>IF(F8171="COD1",tarifas!$D$11*(SUMIFS($H$11:$H$8770,$F$11:$F$8770,"=COD1",$B$11:$B$8770,"="&amp;B8171)/COUNTIFS($F$11:$F$8770,"=COD1",$B$11:$B$8770,"="&amp;B8171))/COUNTIFS($A$11:$A$8770,"="&amp;A8171,$F$11:$F$8770,"=COD1"),0)</f>
        <v>0</v>
      </c>
      <c r="L8171" s="13" t="e">
        <f>(VLOOKUP(F8171,tarifas!$C$7:$D$10,2,FALSE)+tarifas!$D$21)*datos!H8171</f>
        <v>#N/A</v>
      </c>
      <c r="M8171">
        <v>0</v>
      </c>
      <c r="N8171" s="13" t="e">
        <f t="shared" si="1151"/>
        <v>#N/A</v>
      </c>
      <c r="O8171">
        <f t="shared" si="1152"/>
        <v>0</v>
      </c>
      <c r="P8171" s="12">
        <f t="shared" si="1153"/>
        <v>220.91510197164843</v>
      </c>
      <c r="Q8171">
        <f t="shared" si="1154"/>
        <v>0</v>
      </c>
      <c r="R8171">
        <f>$D$2*tarifas!$D$12/24</f>
        <v>1.4541666666666666</v>
      </c>
      <c r="S8171" t="e">
        <f>VLOOKUP(E8171&amp;" "&amp;F8171,tarifas!$A$13:$D$20,4,FALSE)*P8171</f>
        <v>#N/A</v>
      </c>
      <c r="T8171">
        <f>IF(F8171="COD1",tarifas!$D$11*(SUMIFS($P$11:$P$8770,$F$11:$F$8770,"=COD1",$B$11:$B$8770,"="&amp;B8171)/COUNTIFS($F$11:$F$8770,"=COD1",$B$11:$B$8770,"="&amp;B8171))/COUNTIFS($A$11:$A$8770,"="&amp;A8171,$F$11:$F$8770,"=COD1"),0)</f>
        <v>0</v>
      </c>
      <c r="U8171" t="e">
        <f>(VLOOKUP(F8171,tarifas!$C$7:$D$10,2,FALSE)+tarifas!$D$21)*datos!P8171</f>
        <v>#N/A</v>
      </c>
      <c r="V8171" t="e">
        <f t="shared" si="1155"/>
        <v>#N/A</v>
      </c>
      <c r="W8171">
        <f t="shared" si="1156"/>
        <v>0</v>
      </c>
    </row>
    <row r="8172" spans="1:23" x14ac:dyDescent="0.25">
      <c r="A8172">
        <f t="shared" si="1149"/>
        <v>336</v>
      </c>
      <c r="B8172">
        <f t="shared" si="1150"/>
        <v>12</v>
      </c>
      <c r="C8172" s="1">
        <f t="shared" si="1157"/>
        <v>41980.041666646874</v>
      </c>
      <c r="D8172" s="7">
        <v>0</v>
      </c>
      <c r="E8172" s="7"/>
      <c r="G8172">
        <v>28.3</v>
      </c>
      <c r="H8172" s="12">
        <v>214.92873217578969</v>
      </c>
      <c r="I8172" s="13">
        <f>$D$2*tarifas!$D$12/24</f>
        <v>1.4541666666666666</v>
      </c>
      <c r="J8172" s="13" t="e">
        <f>VLOOKUP(E8172&amp;" "&amp;F8172,tarifas!$A$13:$D$20,4,FALSE)*H8172</f>
        <v>#N/A</v>
      </c>
      <c r="K8172" s="13">
        <f>IF(F8172="COD1",tarifas!$D$11*(SUMIFS($H$11:$H$8770,$F$11:$F$8770,"=COD1",$B$11:$B$8770,"="&amp;B8172)/COUNTIFS($F$11:$F$8770,"=COD1",$B$11:$B$8770,"="&amp;B8172))/COUNTIFS($A$11:$A$8770,"="&amp;A8172,$F$11:$F$8770,"=COD1"),0)</f>
        <v>0</v>
      </c>
      <c r="L8172" s="13" t="e">
        <f>(VLOOKUP(F8172,tarifas!$C$7:$D$10,2,FALSE)+tarifas!$D$21)*datos!H8172</f>
        <v>#N/A</v>
      </c>
      <c r="M8172">
        <v>0</v>
      </c>
      <c r="N8172" s="13" t="e">
        <f t="shared" si="1151"/>
        <v>#N/A</v>
      </c>
      <c r="O8172">
        <f t="shared" si="1152"/>
        <v>0</v>
      </c>
      <c r="P8172" s="12">
        <f t="shared" si="1153"/>
        <v>214.92873217578969</v>
      </c>
      <c r="Q8172">
        <f t="shared" si="1154"/>
        <v>0</v>
      </c>
      <c r="R8172">
        <f>$D$2*tarifas!$D$12/24</f>
        <v>1.4541666666666666</v>
      </c>
      <c r="S8172" t="e">
        <f>VLOOKUP(E8172&amp;" "&amp;F8172,tarifas!$A$13:$D$20,4,FALSE)*P8172</f>
        <v>#N/A</v>
      </c>
      <c r="T8172">
        <f>IF(F8172="COD1",tarifas!$D$11*(SUMIFS($P$11:$P$8770,$F$11:$F$8770,"=COD1",$B$11:$B$8770,"="&amp;B8172)/COUNTIFS($F$11:$F$8770,"=COD1",$B$11:$B$8770,"="&amp;B8172))/COUNTIFS($A$11:$A$8770,"="&amp;A8172,$F$11:$F$8770,"=COD1"),0)</f>
        <v>0</v>
      </c>
      <c r="U8172" t="e">
        <f>(VLOOKUP(F8172,tarifas!$C$7:$D$10,2,FALSE)+tarifas!$D$21)*datos!P8172</f>
        <v>#N/A</v>
      </c>
      <c r="V8172" t="e">
        <f t="shared" si="1155"/>
        <v>#N/A</v>
      </c>
      <c r="W8172">
        <f t="shared" si="1156"/>
        <v>0</v>
      </c>
    </row>
    <row r="8173" spans="1:23" x14ac:dyDescent="0.25">
      <c r="A8173">
        <f t="shared" si="1149"/>
        <v>336</v>
      </c>
      <c r="B8173">
        <f t="shared" si="1150"/>
        <v>12</v>
      </c>
      <c r="C8173" s="1">
        <f t="shared" si="1157"/>
        <v>41980.083333313538</v>
      </c>
      <c r="D8173" s="7">
        <v>0</v>
      </c>
      <c r="E8173" s="7"/>
      <c r="G8173">
        <v>19.41</v>
      </c>
      <c r="H8173" s="12">
        <v>212.87462546327123</v>
      </c>
      <c r="I8173" s="13">
        <f>$D$2*tarifas!$D$12/24</f>
        <v>1.4541666666666666</v>
      </c>
      <c r="J8173" s="13" t="e">
        <f>VLOOKUP(E8173&amp;" "&amp;F8173,tarifas!$A$13:$D$20,4,FALSE)*H8173</f>
        <v>#N/A</v>
      </c>
      <c r="K8173" s="13">
        <f>IF(F8173="COD1",tarifas!$D$11*(SUMIFS($H$11:$H$8770,$F$11:$F$8770,"=COD1",$B$11:$B$8770,"="&amp;B8173)/COUNTIFS($F$11:$F$8770,"=COD1",$B$11:$B$8770,"="&amp;B8173))/COUNTIFS($A$11:$A$8770,"="&amp;A8173,$F$11:$F$8770,"=COD1"),0)</f>
        <v>0</v>
      </c>
      <c r="L8173" s="13" t="e">
        <f>(VLOOKUP(F8173,tarifas!$C$7:$D$10,2,FALSE)+tarifas!$D$21)*datos!H8173</f>
        <v>#N/A</v>
      </c>
      <c r="M8173">
        <v>0</v>
      </c>
      <c r="N8173" s="13" t="e">
        <f t="shared" si="1151"/>
        <v>#N/A</v>
      </c>
      <c r="O8173">
        <f t="shared" si="1152"/>
        <v>0</v>
      </c>
      <c r="P8173" s="12">
        <f t="shared" si="1153"/>
        <v>212.87462546327123</v>
      </c>
      <c r="Q8173">
        <f t="shared" si="1154"/>
        <v>0</v>
      </c>
      <c r="R8173">
        <f>$D$2*tarifas!$D$12/24</f>
        <v>1.4541666666666666</v>
      </c>
      <c r="S8173" t="e">
        <f>VLOOKUP(E8173&amp;" "&amp;F8173,tarifas!$A$13:$D$20,4,FALSE)*P8173</f>
        <v>#N/A</v>
      </c>
      <c r="T8173">
        <f>IF(F8173="COD1",tarifas!$D$11*(SUMIFS($P$11:$P$8770,$F$11:$F$8770,"=COD1",$B$11:$B$8770,"="&amp;B8173)/COUNTIFS($F$11:$F$8770,"=COD1",$B$11:$B$8770,"="&amp;B8173))/COUNTIFS($A$11:$A$8770,"="&amp;A8173,$F$11:$F$8770,"=COD1"),0)</f>
        <v>0</v>
      </c>
      <c r="U8173" t="e">
        <f>(VLOOKUP(F8173,tarifas!$C$7:$D$10,2,FALSE)+tarifas!$D$21)*datos!P8173</f>
        <v>#N/A</v>
      </c>
      <c r="V8173" t="e">
        <f t="shared" si="1155"/>
        <v>#N/A</v>
      </c>
      <c r="W8173">
        <f t="shared" si="1156"/>
        <v>0</v>
      </c>
    </row>
    <row r="8174" spans="1:23" x14ac:dyDescent="0.25">
      <c r="A8174">
        <f t="shared" si="1149"/>
        <v>336</v>
      </c>
      <c r="B8174">
        <f t="shared" si="1150"/>
        <v>12</v>
      </c>
      <c r="C8174" s="1">
        <f t="shared" si="1157"/>
        <v>41980.124999980202</v>
      </c>
      <c r="D8174" s="7">
        <v>0</v>
      </c>
      <c r="E8174" s="7"/>
      <c r="G8174">
        <v>14.99</v>
      </c>
      <c r="H8174" s="12">
        <v>210.72055378425821</v>
      </c>
      <c r="I8174" s="13">
        <f>$D$2*tarifas!$D$12/24</f>
        <v>1.4541666666666666</v>
      </c>
      <c r="J8174" s="13" t="e">
        <f>VLOOKUP(E8174&amp;" "&amp;F8174,tarifas!$A$13:$D$20,4,FALSE)*H8174</f>
        <v>#N/A</v>
      </c>
      <c r="K8174" s="13">
        <f>IF(F8174="COD1",tarifas!$D$11*(SUMIFS($H$11:$H$8770,$F$11:$F$8770,"=COD1",$B$11:$B$8770,"="&amp;B8174)/COUNTIFS($F$11:$F$8770,"=COD1",$B$11:$B$8770,"="&amp;B8174))/COUNTIFS($A$11:$A$8770,"="&amp;A8174,$F$11:$F$8770,"=COD1"),0)</f>
        <v>0</v>
      </c>
      <c r="L8174" s="13" t="e">
        <f>(VLOOKUP(F8174,tarifas!$C$7:$D$10,2,FALSE)+tarifas!$D$21)*datos!H8174</f>
        <v>#N/A</v>
      </c>
      <c r="M8174">
        <v>0</v>
      </c>
      <c r="N8174" s="13" t="e">
        <f t="shared" si="1151"/>
        <v>#N/A</v>
      </c>
      <c r="O8174">
        <f t="shared" si="1152"/>
        <v>0</v>
      </c>
      <c r="P8174" s="12">
        <f t="shared" si="1153"/>
        <v>210.72055378425821</v>
      </c>
      <c r="Q8174">
        <f t="shared" si="1154"/>
        <v>0</v>
      </c>
      <c r="R8174">
        <f>$D$2*tarifas!$D$12/24</f>
        <v>1.4541666666666666</v>
      </c>
      <c r="S8174" t="e">
        <f>VLOOKUP(E8174&amp;" "&amp;F8174,tarifas!$A$13:$D$20,4,FALSE)*P8174</f>
        <v>#N/A</v>
      </c>
      <c r="T8174">
        <f>IF(F8174="COD1",tarifas!$D$11*(SUMIFS($P$11:$P$8770,$F$11:$F$8770,"=COD1",$B$11:$B$8770,"="&amp;B8174)/COUNTIFS($F$11:$F$8770,"=COD1",$B$11:$B$8770,"="&amp;B8174))/COUNTIFS($A$11:$A$8770,"="&amp;A8174,$F$11:$F$8770,"=COD1"),0)</f>
        <v>0</v>
      </c>
      <c r="U8174" t="e">
        <f>(VLOOKUP(F8174,tarifas!$C$7:$D$10,2,FALSE)+tarifas!$D$21)*datos!P8174</f>
        <v>#N/A</v>
      </c>
      <c r="V8174" t="e">
        <f t="shared" si="1155"/>
        <v>#N/A</v>
      </c>
      <c r="W8174">
        <f t="shared" si="1156"/>
        <v>0</v>
      </c>
    </row>
    <row r="8175" spans="1:23" x14ac:dyDescent="0.25">
      <c r="A8175">
        <f t="shared" si="1149"/>
        <v>336</v>
      </c>
      <c r="B8175">
        <f t="shared" si="1150"/>
        <v>12</v>
      </c>
      <c r="C8175" s="1">
        <f t="shared" si="1157"/>
        <v>41980.166666646866</v>
      </c>
      <c r="D8175" s="7">
        <v>0</v>
      </c>
      <c r="E8175" s="7"/>
      <c r="G8175">
        <v>10.14</v>
      </c>
      <c r="H8175" s="12">
        <v>208.02023540280953</v>
      </c>
      <c r="I8175" s="13">
        <f>$D$2*tarifas!$D$12/24</f>
        <v>1.4541666666666666</v>
      </c>
      <c r="J8175" s="13" t="e">
        <f>VLOOKUP(E8175&amp;" "&amp;F8175,tarifas!$A$13:$D$20,4,FALSE)*H8175</f>
        <v>#N/A</v>
      </c>
      <c r="K8175" s="13">
        <f>IF(F8175="COD1",tarifas!$D$11*(SUMIFS($H$11:$H$8770,$F$11:$F$8770,"=COD1",$B$11:$B$8770,"="&amp;B8175)/COUNTIFS($F$11:$F$8770,"=COD1",$B$11:$B$8770,"="&amp;B8175))/COUNTIFS($A$11:$A$8770,"="&amp;A8175,$F$11:$F$8770,"=COD1"),0)</f>
        <v>0</v>
      </c>
      <c r="L8175" s="13" t="e">
        <f>(VLOOKUP(F8175,tarifas!$C$7:$D$10,2,FALSE)+tarifas!$D$21)*datos!H8175</f>
        <v>#N/A</v>
      </c>
      <c r="M8175">
        <v>0</v>
      </c>
      <c r="N8175" s="13" t="e">
        <f t="shared" si="1151"/>
        <v>#N/A</v>
      </c>
      <c r="O8175">
        <f t="shared" si="1152"/>
        <v>0</v>
      </c>
      <c r="P8175" s="12">
        <f t="shared" si="1153"/>
        <v>208.02023540280953</v>
      </c>
      <c r="Q8175">
        <f t="shared" si="1154"/>
        <v>0</v>
      </c>
      <c r="R8175">
        <f>$D$2*tarifas!$D$12/24</f>
        <v>1.4541666666666666</v>
      </c>
      <c r="S8175" t="e">
        <f>VLOOKUP(E8175&amp;" "&amp;F8175,tarifas!$A$13:$D$20,4,FALSE)*P8175</f>
        <v>#N/A</v>
      </c>
      <c r="T8175">
        <f>IF(F8175="COD1",tarifas!$D$11*(SUMIFS($P$11:$P$8770,$F$11:$F$8770,"=COD1",$B$11:$B$8770,"="&amp;B8175)/COUNTIFS($F$11:$F$8770,"=COD1",$B$11:$B$8770,"="&amp;B8175))/COUNTIFS($A$11:$A$8770,"="&amp;A8175,$F$11:$F$8770,"=COD1"),0)</f>
        <v>0</v>
      </c>
      <c r="U8175" t="e">
        <f>(VLOOKUP(F8175,tarifas!$C$7:$D$10,2,FALSE)+tarifas!$D$21)*datos!P8175</f>
        <v>#N/A</v>
      </c>
      <c r="V8175" t="e">
        <f t="shared" si="1155"/>
        <v>#N/A</v>
      </c>
      <c r="W8175">
        <f t="shared" si="1156"/>
        <v>0</v>
      </c>
    </row>
    <row r="8176" spans="1:23" x14ac:dyDescent="0.25">
      <c r="A8176">
        <f t="shared" si="1149"/>
        <v>336</v>
      </c>
      <c r="B8176">
        <f t="shared" si="1150"/>
        <v>12</v>
      </c>
      <c r="C8176" s="1">
        <f t="shared" si="1157"/>
        <v>41980.208333313531</v>
      </c>
      <c r="D8176" s="7">
        <v>0</v>
      </c>
      <c r="E8176" s="7"/>
      <c r="G8176">
        <v>10.14</v>
      </c>
      <c r="H8176" s="12">
        <v>208.66907719853381</v>
      </c>
      <c r="I8176" s="13">
        <f>$D$2*tarifas!$D$12/24</f>
        <v>1.4541666666666666</v>
      </c>
      <c r="J8176" s="13" t="e">
        <f>VLOOKUP(E8176&amp;" "&amp;F8176,tarifas!$A$13:$D$20,4,FALSE)*H8176</f>
        <v>#N/A</v>
      </c>
      <c r="K8176" s="13">
        <f>IF(F8176="COD1",tarifas!$D$11*(SUMIFS($H$11:$H$8770,$F$11:$F$8770,"=COD1",$B$11:$B$8770,"="&amp;B8176)/COUNTIFS($F$11:$F$8770,"=COD1",$B$11:$B$8770,"="&amp;B8176))/COUNTIFS($A$11:$A$8770,"="&amp;A8176,$F$11:$F$8770,"=COD1"),0)</f>
        <v>0</v>
      </c>
      <c r="L8176" s="13" t="e">
        <f>(VLOOKUP(F8176,tarifas!$C$7:$D$10,2,FALSE)+tarifas!$D$21)*datos!H8176</f>
        <v>#N/A</v>
      </c>
      <c r="M8176">
        <v>0</v>
      </c>
      <c r="N8176" s="13" t="e">
        <f t="shared" si="1151"/>
        <v>#N/A</v>
      </c>
      <c r="O8176">
        <f t="shared" si="1152"/>
        <v>0</v>
      </c>
      <c r="P8176" s="12">
        <f t="shared" si="1153"/>
        <v>208.66907719853381</v>
      </c>
      <c r="Q8176">
        <f t="shared" si="1154"/>
        <v>0</v>
      </c>
      <c r="R8176">
        <f>$D$2*tarifas!$D$12/24</f>
        <v>1.4541666666666666</v>
      </c>
      <c r="S8176" t="e">
        <f>VLOOKUP(E8176&amp;" "&amp;F8176,tarifas!$A$13:$D$20,4,FALSE)*P8176</f>
        <v>#N/A</v>
      </c>
      <c r="T8176">
        <f>IF(F8176="COD1",tarifas!$D$11*(SUMIFS($P$11:$P$8770,$F$11:$F$8770,"=COD1",$B$11:$B$8770,"="&amp;B8176)/COUNTIFS($F$11:$F$8770,"=COD1",$B$11:$B$8770,"="&amp;B8176))/COUNTIFS($A$11:$A$8770,"="&amp;A8176,$F$11:$F$8770,"=COD1"),0)</f>
        <v>0</v>
      </c>
      <c r="U8176" t="e">
        <f>(VLOOKUP(F8176,tarifas!$C$7:$D$10,2,FALSE)+tarifas!$D$21)*datos!P8176</f>
        <v>#N/A</v>
      </c>
      <c r="V8176" t="e">
        <f t="shared" si="1155"/>
        <v>#N/A</v>
      </c>
      <c r="W8176">
        <f t="shared" si="1156"/>
        <v>0</v>
      </c>
    </row>
    <row r="8177" spans="1:23" x14ac:dyDescent="0.25">
      <c r="A8177">
        <f t="shared" si="1149"/>
        <v>336</v>
      </c>
      <c r="B8177">
        <f t="shared" si="1150"/>
        <v>12</v>
      </c>
      <c r="C8177" s="1">
        <f t="shared" si="1157"/>
        <v>41980.249999980195</v>
      </c>
      <c r="D8177" s="7">
        <v>0</v>
      </c>
      <c r="E8177" s="7"/>
      <c r="G8177">
        <v>17</v>
      </c>
      <c r="H8177" s="12">
        <v>209.23579666128751</v>
      </c>
      <c r="I8177" s="13">
        <f>$D$2*tarifas!$D$12/24</f>
        <v>1.4541666666666666</v>
      </c>
      <c r="J8177" s="13" t="e">
        <f>VLOOKUP(E8177&amp;" "&amp;F8177,tarifas!$A$13:$D$20,4,FALSE)*H8177</f>
        <v>#N/A</v>
      </c>
      <c r="K8177" s="13">
        <f>IF(F8177="COD1",tarifas!$D$11*(SUMIFS($H$11:$H$8770,$F$11:$F$8770,"=COD1",$B$11:$B$8770,"="&amp;B8177)/COUNTIFS($F$11:$F$8770,"=COD1",$B$11:$B$8770,"="&amp;B8177))/COUNTIFS($A$11:$A$8770,"="&amp;A8177,$F$11:$F$8770,"=COD1"),0)</f>
        <v>0</v>
      </c>
      <c r="L8177" s="13" t="e">
        <f>(VLOOKUP(F8177,tarifas!$C$7:$D$10,2,FALSE)+tarifas!$D$21)*datos!H8177</f>
        <v>#N/A</v>
      </c>
      <c r="M8177">
        <v>0</v>
      </c>
      <c r="N8177" s="13" t="e">
        <f t="shared" si="1151"/>
        <v>#N/A</v>
      </c>
      <c r="O8177">
        <f t="shared" si="1152"/>
        <v>0</v>
      </c>
      <c r="P8177" s="12">
        <f t="shared" si="1153"/>
        <v>209.23579666128751</v>
      </c>
      <c r="Q8177">
        <f t="shared" si="1154"/>
        <v>0</v>
      </c>
      <c r="R8177">
        <f>$D$2*tarifas!$D$12/24</f>
        <v>1.4541666666666666</v>
      </c>
      <c r="S8177" t="e">
        <f>VLOOKUP(E8177&amp;" "&amp;F8177,tarifas!$A$13:$D$20,4,FALSE)*P8177</f>
        <v>#N/A</v>
      </c>
      <c r="T8177">
        <f>IF(F8177="COD1",tarifas!$D$11*(SUMIFS($P$11:$P$8770,$F$11:$F$8770,"=COD1",$B$11:$B$8770,"="&amp;B8177)/COUNTIFS($F$11:$F$8770,"=COD1",$B$11:$B$8770,"="&amp;B8177))/COUNTIFS($A$11:$A$8770,"="&amp;A8177,$F$11:$F$8770,"=COD1"),0)</f>
        <v>0</v>
      </c>
      <c r="U8177" t="e">
        <f>(VLOOKUP(F8177,tarifas!$C$7:$D$10,2,FALSE)+tarifas!$D$21)*datos!P8177</f>
        <v>#N/A</v>
      </c>
      <c r="V8177" t="e">
        <f t="shared" si="1155"/>
        <v>#N/A</v>
      </c>
      <c r="W8177">
        <f t="shared" si="1156"/>
        <v>0</v>
      </c>
    </row>
    <row r="8178" spans="1:23" x14ac:dyDescent="0.25">
      <c r="A8178">
        <f t="shared" si="1149"/>
        <v>336</v>
      </c>
      <c r="B8178">
        <f t="shared" si="1150"/>
        <v>12</v>
      </c>
      <c r="C8178" s="1">
        <f t="shared" si="1157"/>
        <v>41980.291666646859</v>
      </c>
      <c r="D8178" s="7">
        <v>0</v>
      </c>
      <c r="E8178" s="7"/>
      <c r="G8178">
        <v>21.52</v>
      </c>
      <c r="H8178" s="12">
        <v>187.72039711358383</v>
      </c>
      <c r="I8178" s="13">
        <f>$D$2*tarifas!$D$12/24</f>
        <v>1.4541666666666666</v>
      </c>
      <c r="J8178" s="13" t="e">
        <f>VLOOKUP(E8178&amp;" "&amp;F8178,tarifas!$A$13:$D$20,4,FALSE)*H8178</f>
        <v>#N/A</v>
      </c>
      <c r="K8178" s="13">
        <f>IF(F8178="COD1",tarifas!$D$11*(SUMIFS($H$11:$H$8770,$F$11:$F$8770,"=COD1",$B$11:$B$8770,"="&amp;B8178)/COUNTIFS($F$11:$F$8770,"=COD1",$B$11:$B$8770,"="&amp;B8178))/COUNTIFS($A$11:$A$8770,"="&amp;A8178,$F$11:$F$8770,"=COD1"),0)</f>
        <v>0</v>
      </c>
      <c r="L8178" s="13" t="e">
        <f>(VLOOKUP(F8178,tarifas!$C$7:$D$10,2,FALSE)+tarifas!$D$21)*datos!H8178</f>
        <v>#N/A</v>
      </c>
      <c r="M8178">
        <v>0</v>
      </c>
      <c r="N8178" s="13" t="e">
        <f t="shared" si="1151"/>
        <v>#N/A</v>
      </c>
      <c r="O8178">
        <f t="shared" si="1152"/>
        <v>0</v>
      </c>
      <c r="P8178" s="12">
        <f t="shared" si="1153"/>
        <v>187.72039711358383</v>
      </c>
      <c r="Q8178">
        <f t="shared" si="1154"/>
        <v>0</v>
      </c>
      <c r="R8178">
        <f>$D$2*tarifas!$D$12/24</f>
        <v>1.4541666666666666</v>
      </c>
      <c r="S8178" t="e">
        <f>VLOOKUP(E8178&amp;" "&amp;F8178,tarifas!$A$13:$D$20,4,FALSE)*P8178</f>
        <v>#N/A</v>
      </c>
      <c r="T8178">
        <f>IF(F8178="COD1",tarifas!$D$11*(SUMIFS($P$11:$P$8770,$F$11:$F$8770,"=COD1",$B$11:$B$8770,"="&amp;B8178)/COUNTIFS($F$11:$F$8770,"=COD1",$B$11:$B$8770,"="&amp;B8178))/COUNTIFS($A$11:$A$8770,"="&amp;A8178,$F$11:$F$8770,"=COD1"),0)</f>
        <v>0</v>
      </c>
      <c r="U8178" t="e">
        <f>(VLOOKUP(F8178,tarifas!$C$7:$D$10,2,FALSE)+tarifas!$D$21)*datos!P8178</f>
        <v>#N/A</v>
      </c>
      <c r="V8178" t="e">
        <f t="shared" si="1155"/>
        <v>#N/A</v>
      </c>
      <c r="W8178">
        <f t="shared" si="1156"/>
        <v>0</v>
      </c>
    </row>
    <row r="8179" spans="1:23" x14ac:dyDescent="0.25">
      <c r="A8179">
        <f t="shared" si="1149"/>
        <v>336</v>
      </c>
      <c r="B8179">
        <f t="shared" si="1150"/>
        <v>12</v>
      </c>
      <c r="C8179" s="1">
        <f t="shared" si="1157"/>
        <v>41980.333333313523</v>
      </c>
      <c r="D8179" s="7">
        <v>0</v>
      </c>
      <c r="E8179" s="7"/>
      <c r="G8179">
        <v>21.52</v>
      </c>
      <c r="H8179" s="12">
        <v>186.80525450156745</v>
      </c>
      <c r="I8179" s="13">
        <f>$D$2*tarifas!$D$12/24</f>
        <v>1.4541666666666666</v>
      </c>
      <c r="J8179" s="13" t="e">
        <f>VLOOKUP(E8179&amp;" "&amp;F8179,tarifas!$A$13:$D$20,4,FALSE)*H8179</f>
        <v>#N/A</v>
      </c>
      <c r="K8179" s="13">
        <f>IF(F8179="COD1",tarifas!$D$11*(SUMIFS($H$11:$H$8770,$F$11:$F$8770,"=COD1",$B$11:$B$8770,"="&amp;B8179)/COUNTIFS($F$11:$F$8770,"=COD1",$B$11:$B$8770,"="&amp;B8179))/COUNTIFS($A$11:$A$8770,"="&amp;A8179,$F$11:$F$8770,"=COD1"),0)</f>
        <v>0</v>
      </c>
      <c r="L8179" s="13" t="e">
        <f>(VLOOKUP(F8179,tarifas!$C$7:$D$10,2,FALSE)+tarifas!$D$21)*datos!H8179</f>
        <v>#N/A</v>
      </c>
      <c r="M8179">
        <v>156.40282000000002</v>
      </c>
      <c r="N8179" s="13" t="e">
        <f t="shared" si="1151"/>
        <v>#N/A</v>
      </c>
      <c r="O8179">
        <f t="shared" si="1152"/>
        <v>156.40282000000002</v>
      </c>
      <c r="P8179" s="12">
        <f t="shared" si="1153"/>
        <v>30.402434501567427</v>
      </c>
      <c r="Q8179">
        <f t="shared" si="1154"/>
        <v>0</v>
      </c>
      <c r="R8179">
        <f>$D$2*tarifas!$D$12/24</f>
        <v>1.4541666666666666</v>
      </c>
      <c r="S8179" t="e">
        <f>VLOOKUP(E8179&amp;" "&amp;F8179,tarifas!$A$13:$D$20,4,FALSE)*P8179</f>
        <v>#N/A</v>
      </c>
      <c r="T8179">
        <f>IF(F8179="COD1",tarifas!$D$11*(SUMIFS($P$11:$P$8770,$F$11:$F$8770,"=COD1",$B$11:$B$8770,"="&amp;B8179)/COUNTIFS($F$11:$F$8770,"=COD1",$B$11:$B$8770,"="&amp;B8179))/COUNTIFS($A$11:$A$8770,"="&amp;A8179,$F$11:$F$8770,"=COD1"),0)</f>
        <v>0</v>
      </c>
      <c r="U8179" t="e">
        <f>(VLOOKUP(F8179,tarifas!$C$7:$D$10,2,FALSE)+tarifas!$D$21)*datos!P8179</f>
        <v>#N/A</v>
      </c>
      <c r="V8179" t="e">
        <f t="shared" si="1155"/>
        <v>#N/A</v>
      </c>
      <c r="W8179">
        <f t="shared" si="1156"/>
        <v>0</v>
      </c>
    </row>
    <row r="8180" spans="1:23" x14ac:dyDescent="0.25">
      <c r="A8180">
        <f t="shared" si="1149"/>
        <v>336</v>
      </c>
      <c r="B8180">
        <f t="shared" si="1150"/>
        <v>12</v>
      </c>
      <c r="C8180" s="1">
        <f t="shared" si="1157"/>
        <v>41980.374999980188</v>
      </c>
      <c r="D8180" s="7">
        <v>737.69696969696975</v>
      </c>
      <c r="E8180" s="7"/>
      <c r="G8180">
        <v>29.41</v>
      </c>
      <c r="H8180" s="12">
        <v>187.18965601948543</v>
      </c>
      <c r="I8180" s="13">
        <f>$D$2*tarifas!$D$12/24</f>
        <v>1.4541666666666666</v>
      </c>
      <c r="J8180" s="13" t="e">
        <f>VLOOKUP(E8180&amp;" "&amp;F8180,tarifas!$A$13:$D$20,4,FALSE)*H8180</f>
        <v>#N/A</v>
      </c>
      <c r="K8180" s="13">
        <f>IF(F8180="COD1",tarifas!$D$11*(SUMIFS($H$11:$H$8770,$F$11:$F$8770,"=COD1",$B$11:$B$8770,"="&amp;B8180)/COUNTIFS($F$11:$F$8770,"=COD1",$B$11:$B$8770,"="&amp;B8180))/COUNTIFS($A$11:$A$8770,"="&amp;A8180,$F$11:$F$8770,"=COD1"),0)</f>
        <v>0</v>
      </c>
      <c r="L8180" s="13" t="e">
        <f>(VLOOKUP(F8180,tarifas!$C$7:$D$10,2,FALSE)+tarifas!$D$21)*datos!H8180</f>
        <v>#N/A</v>
      </c>
      <c r="M8180">
        <v>175.63576999999998</v>
      </c>
      <c r="N8180" s="13" t="e">
        <f t="shared" si="1151"/>
        <v>#N/A</v>
      </c>
      <c r="O8180">
        <f t="shared" si="1152"/>
        <v>175.63576999999998</v>
      </c>
      <c r="P8180" s="12">
        <f t="shared" si="1153"/>
        <v>11.553886019485446</v>
      </c>
      <c r="Q8180">
        <f t="shared" si="1154"/>
        <v>0</v>
      </c>
      <c r="R8180">
        <f>$D$2*tarifas!$D$12/24</f>
        <v>1.4541666666666666</v>
      </c>
      <c r="S8180" t="e">
        <f>VLOOKUP(E8180&amp;" "&amp;F8180,tarifas!$A$13:$D$20,4,FALSE)*P8180</f>
        <v>#N/A</v>
      </c>
      <c r="T8180">
        <f>IF(F8180="COD1",tarifas!$D$11*(SUMIFS($P$11:$P$8770,$F$11:$F$8770,"=COD1",$B$11:$B$8770,"="&amp;B8180)/COUNTIFS($F$11:$F$8770,"=COD1",$B$11:$B$8770,"="&amp;B8180))/COUNTIFS($A$11:$A$8770,"="&amp;A8180,$F$11:$F$8770,"=COD1"),0)</f>
        <v>0</v>
      </c>
      <c r="U8180" t="e">
        <f>(VLOOKUP(F8180,tarifas!$C$7:$D$10,2,FALSE)+tarifas!$D$21)*datos!P8180</f>
        <v>#N/A</v>
      </c>
      <c r="V8180" t="e">
        <f t="shared" si="1155"/>
        <v>#N/A</v>
      </c>
      <c r="W8180">
        <f t="shared" si="1156"/>
        <v>0</v>
      </c>
    </row>
    <row r="8181" spans="1:23" x14ac:dyDescent="0.25">
      <c r="A8181">
        <f t="shared" si="1149"/>
        <v>336</v>
      </c>
      <c r="B8181">
        <f t="shared" si="1150"/>
        <v>12</v>
      </c>
      <c r="C8181" s="1">
        <f t="shared" si="1157"/>
        <v>41980.416666646852</v>
      </c>
      <c r="D8181" s="7">
        <v>233.36363636363637</v>
      </c>
      <c r="E8181" s="7"/>
      <c r="G8181">
        <v>35.1</v>
      </c>
      <c r="H8181" s="12">
        <v>187.967438037774</v>
      </c>
      <c r="I8181" s="13">
        <f>$D$2*tarifas!$D$12/24</f>
        <v>1.4541666666666666</v>
      </c>
      <c r="J8181" s="13" t="e">
        <f>VLOOKUP(E8181&amp;" "&amp;F8181,tarifas!$A$13:$D$20,4,FALSE)*H8181</f>
        <v>#N/A</v>
      </c>
      <c r="K8181" s="13">
        <f>IF(F8181="COD1",tarifas!$D$11*(SUMIFS($H$11:$H$8770,$F$11:$F$8770,"=COD1",$B$11:$B$8770,"="&amp;B8181)/COUNTIFS($F$11:$F$8770,"=COD1",$B$11:$B$8770,"="&amp;B8181))/COUNTIFS($A$11:$A$8770,"="&amp;A8181,$F$11:$F$8770,"=COD1"),0)</f>
        <v>0</v>
      </c>
      <c r="L8181" s="13" t="e">
        <f>(VLOOKUP(F8181,tarifas!$C$7:$D$10,2,FALSE)+tarifas!$D$21)*datos!H8181</f>
        <v>#N/A</v>
      </c>
      <c r="M8181">
        <v>242.18153000000001</v>
      </c>
      <c r="N8181" s="13" t="e">
        <f t="shared" si="1151"/>
        <v>#N/A</v>
      </c>
      <c r="O8181">
        <f t="shared" si="1152"/>
        <v>187.967438037774</v>
      </c>
      <c r="P8181" s="12">
        <f t="shared" si="1153"/>
        <v>0</v>
      </c>
      <c r="Q8181">
        <f t="shared" si="1154"/>
        <v>54.214091962226007</v>
      </c>
      <c r="R8181">
        <f>$D$2*tarifas!$D$12/24</f>
        <v>1.4541666666666666</v>
      </c>
      <c r="S8181" t="e">
        <f>VLOOKUP(E8181&amp;" "&amp;F8181,tarifas!$A$13:$D$20,4,FALSE)*P8181</f>
        <v>#N/A</v>
      </c>
      <c r="T8181">
        <f>IF(F8181="COD1",tarifas!$D$11*(SUMIFS($P$11:$P$8770,$F$11:$F$8770,"=COD1",$B$11:$B$8770,"="&amp;B8181)/COUNTIFS($F$11:$F$8770,"=COD1",$B$11:$B$8770,"="&amp;B8181))/COUNTIFS($A$11:$A$8770,"="&amp;A8181,$F$11:$F$8770,"=COD1"),0)</f>
        <v>0</v>
      </c>
      <c r="U8181" t="e">
        <f>(VLOOKUP(F8181,tarifas!$C$7:$D$10,2,FALSE)+tarifas!$D$21)*datos!P8181</f>
        <v>#N/A</v>
      </c>
      <c r="V8181" t="e">
        <f t="shared" si="1155"/>
        <v>#N/A</v>
      </c>
      <c r="W8181">
        <f t="shared" si="1156"/>
        <v>1.7126231650867196</v>
      </c>
    </row>
    <row r="8182" spans="1:23" x14ac:dyDescent="0.25">
      <c r="A8182">
        <f t="shared" si="1149"/>
        <v>336</v>
      </c>
      <c r="B8182">
        <f t="shared" si="1150"/>
        <v>12</v>
      </c>
      <c r="C8182" s="1">
        <f t="shared" si="1157"/>
        <v>41980.458333313516</v>
      </c>
      <c r="D8182" s="7">
        <v>125.43939393939394</v>
      </c>
      <c r="E8182" s="7"/>
      <c r="G8182">
        <v>38.07</v>
      </c>
      <c r="H8182" s="12">
        <v>186.676715777032</v>
      </c>
      <c r="I8182" s="13">
        <f>$D$2*tarifas!$D$12/24</f>
        <v>1.4541666666666666</v>
      </c>
      <c r="J8182" s="13" t="e">
        <f>VLOOKUP(E8182&amp;" "&amp;F8182,tarifas!$A$13:$D$20,4,FALSE)*H8182</f>
        <v>#N/A</v>
      </c>
      <c r="K8182" s="13">
        <f>IF(F8182="COD1",tarifas!$D$11*(SUMIFS($H$11:$H$8770,$F$11:$F$8770,"=COD1",$B$11:$B$8770,"="&amp;B8182)/COUNTIFS($F$11:$F$8770,"=COD1",$B$11:$B$8770,"="&amp;B8182))/COUNTIFS($A$11:$A$8770,"="&amp;A8182,$F$11:$F$8770,"=COD1"),0)</f>
        <v>0</v>
      </c>
      <c r="L8182" s="13" t="e">
        <f>(VLOOKUP(F8182,tarifas!$C$7:$D$10,2,FALSE)+tarifas!$D$21)*datos!H8182</f>
        <v>#N/A</v>
      </c>
      <c r="M8182">
        <v>266.67556000000002</v>
      </c>
      <c r="N8182" s="13" t="e">
        <f t="shared" si="1151"/>
        <v>#N/A</v>
      </c>
      <c r="O8182">
        <f t="shared" si="1152"/>
        <v>186.676715777032</v>
      </c>
      <c r="P8182" s="12">
        <f t="shared" si="1153"/>
        <v>0</v>
      </c>
      <c r="Q8182">
        <f t="shared" si="1154"/>
        <v>79.998844222968017</v>
      </c>
      <c r="R8182">
        <f>$D$2*tarifas!$D$12/24</f>
        <v>1.4541666666666666</v>
      </c>
      <c r="S8182" t="e">
        <f>VLOOKUP(E8182&amp;" "&amp;F8182,tarifas!$A$13:$D$20,4,FALSE)*P8182</f>
        <v>#N/A</v>
      </c>
      <c r="T8182">
        <f>IF(F8182="COD1",tarifas!$D$11*(SUMIFS($P$11:$P$8770,$F$11:$F$8770,"=COD1",$B$11:$B$8770,"="&amp;B8182)/COUNTIFS($F$11:$F$8770,"=COD1",$B$11:$B$8770,"="&amp;B8182))/COUNTIFS($A$11:$A$8770,"="&amp;A8182,$F$11:$F$8770,"=COD1"),0)</f>
        <v>0</v>
      </c>
      <c r="U8182" t="e">
        <f>(VLOOKUP(F8182,tarifas!$C$7:$D$10,2,FALSE)+tarifas!$D$21)*datos!P8182</f>
        <v>#N/A</v>
      </c>
      <c r="V8182" t="e">
        <f t="shared" si="1155"/>
        <v>#N/A</v>
      </c>
      <c r="W8182">
        <f t="shared" si="1156"/>
        <v>2.7410003996115528</v>
      </c>
    </row>
    <row r="8183" spans="1:23" x14ac:dyDescent="0.25">
      <c r="A8183">
        <f t="shared" si="1149"/>
        <v>336</v>
      </c>
      <c r="B8183">
        <f t="shared" si="1150"/>
        <v>12</v>
      </c>
      <c r="C8183" s="1">
        <f t="shared" si="1157"/>
        <v>41980.49999998018</v>
      </c>
      <c r="D8183" s="7">
        <v>64.136363636363626</v>
      </c>
      <c r="E8183" s="7"/>
      <c r="G8183">
        <v>37.9</v>
      </c>
      <c r="H8183" s="12">
        <v>189.04562984191784</v>
      </c>
      <c r="I8183" s="13">
        <f>$D$2*tarifas!$D$12/24</f>
        <v>1.4541666666666666</v>
      </c>
      <c r="J8183" s="13" t="e">
        <f>VLOOKUP(E8183&amp;" "&amp;F8183,tarifas!$A$13:$D$20,4,FALSE)*H8183</f>
        <v>#N/A</v>
      </c>
      <c r="K8183" s="13">
        <f>IF(F8183="COD1",tarifas!$D$11*(SUMIFS($H$11:$H$8770,$F$11:$F$8770,"=COD1",$B$11:$B$8770,"="&amp;B8183)/COUNTIFS($F$11:$F$8770,"=COD1",$B$11:$B$8770,"="&amp;B8183))/COUNTIFS($A$11:$A$8770,"="&amp;A8183,$F$11:$F$8770,"=COD1"),0)</f>
        <v>0</v>
      </c>
      <c r="L8183" s="13" t="e">
        <f>(VLOOKUP(F8183,tarifas!$C$7:$D$10,2,FALSE)+tarifas!$D$21)*datos!H8183</f>
        <v>#N/A</v>
      </c>
      <c r="M8183">
        <v>213.785</v>
      </c>
      <c r="N8183" s="13" t="e">
        <f t="shared" si="1151"/>
        <v>#N/A</v>
      </c>
      <c r="O8183">
        <f t="shared" si="1152"/>
        <v>189.04562984191784</v>
      </c>
      <c r="P8183" s="12">
        <f t="shared" si="1153"/>
        <v>0</v>
      </c>
      <c r="Q8183">
        <f t="shared" si="1154"/>
        <v>24.739370158082153</v>
      </c>
      <c r="R8183">
        <f>$D$2*tarifas!$D$12/24</f>
        <v>1.4541666666666666</v>
      </c>
      <c r="S8183" t="e">
        <f>VLOOKUP(E8183&amp;" "&amp;F8183,tarifas!$A$13:$D$20,4,FALSE)*P8183</f>
        <v>#N/A</v>
      </c>
      <c r="T8183">
        <f>IF(F8183="COD1",tarifas!$D$11*(SUMIFS($P$11:$P$8770,$F$11:$F$8770,"=COD1",$B$11:$B$8770,"="&amp;B8183)/COUNTIFS($F$11:$F$8770,"=COD1",$B$11:$B$8770,"="&amp;B8183))/COUNTIFS($A$11:$A$8770,"="&amp;A8183,$F$11:$F$8770,"=COD1"),0)</f>
        <v>0</v>
      </c>
      <c r="U8183" t="e">
        <f>(VLOOKUP(F8183,tarifas!$C$7:$D$10,2,FALSE)+tarifas!$D$21)*datos!P8183</f>
        <v>#N/A</v>
      </c>
      <c r="V8183" t="e">
        <f t="shared" si="1155"/>
        <v>#N/A</v>
      </c>
      <c r="W8183">
        <f t="shared" si="1156"/>
        <v>0.84385991609218225</v>
      </c>
    </row>
    <row r="8184" spans="1:23" x14ac:dyDescent="0.25">
      <c r="A8184">
        <f t="shared" si="1149"/>
        <v>336</v>
      </c>
      <c r="B8184">
        <f t="shared" si="1150"/>
        <v>12</v>
      </c>
      <c r="C8184" s="1">
        <f t="shared" si="1157"/>
        <v>41980.541666646845</v>
      </c>
      <c r="D8184" s="7">
        <v>51.515151515151523</v>
      </c>
      <c r="E8184" s="7"/>
      <c r="G8184">
        <v>38.4</v>
      </c>
      <c r="H8184" s="12">
        <v>188.51628460032026</v>
      </c>
      <c r="I8184" s="13">
        <f>$D$2*tarifas!$D$12/24</f>
        <v>1.4541666666666666</v>
      </c>
      <c r="J8184" s="13" t="e">
        <f>VLOOKUP(E8184&amp;" "&amp;F8184,tarifas!$A$13:$D$20,4,FALSE)*H8184</f>
        <v>#N/A</v>
      </c>
      <c r="K8184" s="13">
        <f>IF(F8184="COD1",tarifas!$D$11*(SUMIFS($H$11:$H$8770,$F$11:$F$8770,"=COD1",$B$11:$B$8770,"="&amp;B8184)/COUNTIFS($F$11:$F$8770,"=COD1",$B$11:$B$8770,"="&amp;B8184))/COUNTIFS($A$11:$A$8770,"="&amp;A8184,$F$11:$F$8770,"=COD1"),0)</f>
        <v>0</v>
      </c>
      <c r="L8184" s="13" t="e">
        <f>(VLOOKUP(F8184,tarifas!$C$7:$D$10,2,FALSE)+tarifas!$D$21)*datos!H8184</f>
        <v>#N/A</v>
      </c>
      <c r="M8184">
        <v>170.33235000000002</v>
      </c>
      <c r="N8184" s="13" t="e">
        <f t="shared" si="1151"/>
        <v>#N/A</v>
      </c>
      <c r="O8184">
        <f t="shared" si="1152"/>
        <v>170.33235000000002</v>
      </c>
      <c r="P8184" s="12">
        <f t="shared" si="1153"/>
        <v>18.183934600320242</v>
      </c>
      <c r="Q8184">
        <f t="shared" si="1154"/>
        <v>0</v>
      </c>
      <c r="R8184">
        <f>$D$2*tarifas!$D$12/24</f>
        <v>1.4541666666666666</v>
      </c>
      <c r="S8184" t="e">
        <f>VLOOKUP(E8184&amp;" "&amp;F8184,tarifas!$A$13:$D$20,4,FALSE)*P8184</f>
        <v>#N/A</v>
      </c>
      <c r="T8184">
        <f>IF(F8184="COD1",tarifas!$D$11*(SUMIFS($P$11:$P$8770,$F$11:$F$8770,"=COD1",$B$11:$B$8770,"="&amp;B8184)/COUNTIFS($F$11:$F$8770,"=COD1",$B$11:$B$8770,"="&amp;B8184))/COUNTIFS($A$11:$A$8770,"="&amp;A8184,$F$11:$F$8770,"=COD1"),0)</f>
        <v>0</v>
      </c>
      <c r="U8184" t="e">
        <f>(VLOOKUP(F8184,tarifas!$C$7:$D$10,2,FALSE)+tarifas!$D$21)*datos!P8184</f>
        <v>#N/A</v>
      </c>
      <c r="V8184" t="e">
        <f t="shared" si="1155"/>
        <v>#N/A</v>
      </c>
      <c r="W8184">
        <f t="shared" si="1156"/>
        <v>0</v>
      </c>
    </row>
    <row r="8185" spans="1:23" x14ac:dyDescent="0.25">
      <c r="A8185">
        <f t="shared" si="1149"/>
        <v>336</v>
      </c>
      <c r="B8185">
        <f t="shared" si="1150"/>
        <v>12</v>
      </c>
      <c r="C8185" s="1">
        <f t="shared" si="1157"/>
        <v>41980.583333313509</v>
      </c>
      <c r="D8185" s="7">
        <v>38.378787878787882</v>
      </c>
      <c r="E8185" s="7"/>
      <c r="G8185">
        <v>35.99</v>
      </c>
      <c r="H8185" s="12">
        <v>189.442584172739</v>
      </c>
      <c r="I8185" s="13">
        <f>$D$2*tarifas!$D$12/24</f>
        <v>1.4541666666666666</v>
      </c>
      <c r="J8185" s="13" t="e">
        <f>VLOOKUP(E8185&amp;" "&amp;F8185,tarifas!$A$13:$D$20,4,FALSE)*H8185</f>
        <v>#N/A</v>
      </c>
      <c r="K8185" s="13">
        <f>IF(F8185="COD1",tarifas!$D$11*(SUMIFS($H$11:$H$8770,$F$11:$F$8770,"=COD1",$B$11:$B$8770,"="&amp;B8185)/COUNTIFS($F$11:$F$8770,"=COD1",$B$11:$B$8770,"="&amp;B8185))/COUNTIFS($A$11:$A$8770,"="&amp;A8185,$F$11:$F$8770,"=COD1"),0)</f>
        <v>0</v>
      </c>
      <c r="L8185" s="13" t="e">
        <f>(VLOOKUP(F8185,tarifas!$C$7:$D$10,2,FALSE)+tarifas!$D$21)*datos!H8185</f>
        <v>#N/A</v>
      </c>
      <c r="M8185">
        <v>135.23860000000002</v>
      </c>
      <c r="N8185" s="13" t="e">
        <f t="shared" si="1151"/>
        <v>#N/A</v>
      </c>
      <c r="O8185">
        <f t="shared" si="1152"/>
        <v>135.23860000000002</v>
      </c>
      <c r="P8185" s="12">
        <f t="shared" si="1153"/>
        <v>54.203984172738984</v>
      </c>
      <c r="Q8185">
        <f t="shared" si="1154"/>
        <v>0</v>
      </c>
      <c r="R8185">
        <f>$D$2*tarifas!$D$12/24</f>
        <v>1.4541666666666666</v>
      </c>
      <c r="S8185" t="e">
        <f>VLOOKUP(E8185&amp;" "&amp;F8185,tarifas!$A$13:$D$20,4,FALSE)*P8185</f>
        <v>#N/A</v>
      </c>
      <c r="T8185">
        <f>IF(F8185="COD1",tarifas!$D$11*(SUMIFS($P$11:$P$8770,$F$11:$F$8770,"=COD1",$B$11:$B$8770,"="&amp;B8185)/COUNTIFS($F$11:$F$8770,"=COD1",$B$11:$B$8770,"="&amp;B8185))/COUNTIFS($A$11:$A$8770,"="&amp;A8185,$F$11:$F$8770,"=COD1"),0)</f>
        <v>0</v>
      </c>
      <c r="U8185" t="e">
        <f>(VLOOKUP(F8185,tarifas!$C$7:$D$10,2,FALSE)+tarifas!$D$21)*datos!P8185</f>
        <v>#N/A</v>
      </c>
      <c r="V8185" t="e">
        <f t="shared" si="1155"/>
        <v>#N/A</v>
      </c>
      <c r="W8185">
        <f t="shared" si="1156"/>
        <v>0</v>
      </c>
    </row>
    <row r="8186" spans="1:23" x14ac:dyDescent="0.25">
      <c r="A8186">
        <f t="shared" si="1149"/>
        <v>336</v>
      </c>
      <c r="B8186">
        <f t="shared" si="1150"/>
        <v>12</v>
      </c>
      <c r="C8186" s="1">
        <f t="shared" si="1157"/>
        <v>41980.624999980173</v>
      </c>
      <c r="D8186" s="7">
        <v>9.5303030303030294</v>
      </c>
      <c r="E8186" s="7"/>
      <c r="G8186">
        <v>29.06</v>
      </c>
      <c r="H8186" s="12">
        <v>192.47827129601416</v>
      </c>
      <c r="I8186" s="13">
        <f>$D$2*tarifas!$D$12/24</f>
        <v>1.4541666666666666</v>
      </c>
      <c r="J8186" s="13" t="e">
        <f>VLOOKUP(E8186&amp;" "&amp;F8186,tarifas!$A$13:$D$20,4,FALSE)*H8186</f>
        <v>#N/A</v>
      </c>
      <c r="K8186" s="13">
        <f>IF(F8186="COD1",tarifas!$D$11*(SUMIFS($H$11:$H$8770,$F$11:$F$8770,"=COD1",$B$11:$B$8770,"="&amp;B8186)/COUNTIFS($F$11:$F$8770,"=COD1",$B$11:$B$8770,"="&amp;B8186))/COUNTIFS($A$11:$A$8770,"="&amp;A8186,$F$11:$F$8770,"=COD1"),0)</f>
        <v>0</v>
      </c>
      <c r="L8186" s="13" t="e">
        <f>(VLOOKUP(F8186,tarifas!$C$7:$D$10,2,FALSE)+tarifas!$D$21)*datos!H8186</f>
        <v>#N/A</v>
      </c>
      <c r="M8186">
        <v>180.65188000000001</v>
      </c>
      <c r="N8186" s="13" t="e">
        <f t="shared" si="1151"/>
        <v>#N/A</v>
      </c>
      <c r="O8186">
        <f t="shared" si="1152"/>
        <v>180.65188000000001</v>
      </c>
      <c r="P8186" s="12">
        <f t="shared" si="1153"/>
        <v>11.826391296014151</v>
      </c>
      <c r="Q8186">
        <f t="shared" si="1154"/>
        <v>0</v>
      </c>
      <c r="R8186">
        <f>$D$2*tarifas!$D$12/24</f>
        <v>1.4541666666666666</v>
      </c>
      <c r="S8186" t="e">
        <f>VLOOKUP(E8186&amp;" "&amp;F8186,tarifas!$A$13:$D$20,4,FALSE)*P8186</f>
        <v>#N/A</v>
      </c>
      <c r="T8186">
        <f>IF(F8186="COD1",tarifas!$D$11*(SUMIFS($P$11:$P$8770,$F$11:$F$8770,"=COD1",$B$11:$B$8770,"="&amp;B8186)/COUNTIFS($F$11:$F$8770,"=COD1",$B$11:$B$8770,"="&amp;B8186))/COUNTIFS($A$11:$A$8770,"="&amp;A8186,$F$11:$F$8770,"=COD1"),0)</f>
        <v>0</v>
      </c>
      <c r="U8186" t="e">
        <f>(VLOOKUP(F8186,tarifas!$C$7:$D$10,2,FALSE)+tarifas!$D$21)*datos!P8186</f>
        <v>#N/A</v>
      </c>
      <c r="V8186" t="e">
        <f t="shared" si="1155"/>
        <v>#N/A</v>
      </c>
      <c r="W8186">
        <f t="shared" si="1156"/>
        <v>0</v>
      </c>
    </row>
    <row r="8187" spans="1:23" x14ac:dyDescent="0.25">
      <c r="A8187">
        <f t="shared" si="1149"/>
        <v>336</v>
      </c>
      <c r="B8187">
        <f t="shared" si="1150"/>
        <v>12</v>
      </c>
      <c r="C8187" s="1">
        <f t="shared" si="1157"/>
        <v>41980.666666646837</v>
      </c>
      <c r="D8187" s="7">
        <v>0</v>
      </c>
      <c r="E8187" s="7"/>
      <c r="G8187">
        <v>30</v>
      </c>
      <c r="H8187" s="12">
        <v>199.22998171548878</v>
      </c>
      <c r="I8187" s="13">
        <f>$D$2*tarifas!$D$12/24</f>
        <v>1.4541666666666666</v>
      </c>
      <c r="J8187" s="13" t="e">
        <f>VLOOKUP(E8187&amp;" "&amp;F8187,tarifas!$A$13:$D$20,4,FALSE)*H8187</f>
        <v>#N/A</v>
      </c>
      <c r="K8187" s="13">
        <f>IF(F8187="COD1",tarifas!$D$11*(SUMIFS($H$11:$H$8770,$F$11:$F$8770,"=COD1",$B$11:$B$8770,"="&amp;B8187)/COUNTIFS($F$11:$F$8770,"=COD1",$B$11:$B$8770,"="&amp;B8187))/COUNTIFS($A$11:$A$8770,"="&amp;A8187,$F$11:$F$8770,"=COD1"),0)</f>
        <v>0</v>
      </c>
      <c r="L8187" s="13" t="e">
        <f>(VLOOKUP(F8187,tarifas!$C$7:$D$10,2,FALSE)+tarifas!$D$21)*datos!H8187</f>
        <v>#N/A</v>
      </c>
      <c r="M8187">
        <v>0</v>
      </c>
      <c r="N8187" s="13" t="e">
        <f t="shared" si="1151"/>
        <v>#N/A</v>
      </c>
      <c r="O8187">
        <f t="shared" si="1152"/>
        <v>0</v>
      </c>
      <c r="P8187" s="12">
        <f t="shared" si="1153"/>
        <v>199.22998171548878</v>
      </c>
      <c r="Q8187">
        <f t="shared" si="1154"/>
        <v>0</v>
      </c>
      <c r="R8187">
        <f>$D$2*tarifas!$D$12/24</f>
        <v>1.4541666666666666</v>
      </c>
      <c r="S8187" t="e">
        <f>VLOOKUP(E8187&amp;" "&amp;F8187,tarifas!$A$13:$D$20,4,FALSE)*P8187</f>
        <v>#N/A</v>
      </c>
      <c r="T8187">
        <f>IF(F8187="COD1",tarifas!$D$11*(SUMIFS($P$11:$P$8770,$F$11:$F$8770,"=COD1",$B$11:$B$8770,"="&amp;B8187)/COUNTIFS($F$11:$F$8770,"=COD1",$B$11:$B$8770,"="&amp;B8187))/COUNTIFS($A$11:$A$8770,"="&amp;A8187,$F$11:$F$8770,"=COD1"),0)</f>
        <v>0</v>
      </c>
      <c r="U8187" t="e">
        <f>(VLOOKUP(F8187,tarifas!$C$7:$D$10,2,FALSE)+tarifas!$D$21)*datos!P8187</f>
        <v>#N/A</v>
      </c>
      <c r="V8187" t="e">
        <f t="shared" si="1155"/>
        <v>#N/A</v>
      </c>
      <c r="W8187">
        <f t="shared" si="1156"/>
        <v>0</v>
      </c>
    </row>
    <row r="8188" spans="1:23" x14ac:dyDescent="0.25">
      <c r="A8188">
        <f t="shared" si="1149"/>
        <v>336</v>
      </c>
      <c r="B8188">
        <f t="shared" si="1150"/>
        <v>12</v>
      </c>
      <c r="C8188" s="1">
        <f t="shared" si="1157"/>
        <v>41980.708333313501</v>
      </c>
      <c r="D8188" s="7">
        <v>0</v>
      </c>
      <c r="E8188" s="7"/>
      <c r="G8188">
        <v>40.69</v>
      </c>
      <c r="H8188" s="12">
        <v>210.18151345289709</v>
      </c>
      <c r="I8188" s="13">
        <f>$D$2*tarifas!$D$12/24</f>
        <v>1.4541666666666666</v>
      </c>
      <c r="J8188" s="13" t="e">
        <f>VLOOKUP(E8188&amp;" "&amp;F8188,tarifas!$A$13:$D$20,4,FALSE)*H8188</f>
        <v>#N/A</v>
      </c>
      <c r="K8188" s="13">
        <f>IF(F8188="COD1",tarifas!$D$11*(SUMIFS($H$11:$H$8770,$F$11:$F$8770,"=COD1",$B$11:$B$8770,"="&amp;B8188)/COUNTIFS($F$11:$F$8770,"=COD1",$B$11:$B$8770,"="&amp;B8188))/COUNTIFS($A$11:$A$8770,"="&amp;A8188,$F$11:$F$8770,"=COD1"),0)</f>
        <v>0</v>
      </c>
      <c r="L8188" s="13" t="e">
        <f>(VLOOKUP(F8188,tarifas!$C$7:$D$10,2,FALSE)+tarifas!$D$21)*datos!H8188</f>
        <v>#N/A</v>
      </c>
      <c r="M8188">
        <v>0</v>
      </c>
      <c r="N8188" s="13" t="e">
        <f t="shared" si="1151"/>
        <v>#N/A</v>
      </c>
      <c r="O8188">
        <f t="shared" si="1152"/>
        <v>0</v>
      </c>
      <c r="P8188" s="12">
        <f t="shared" si="1153"/>
        <v>210.18151345289709</v>
      </c>
      <c r="Q8188">
        <f t="shared" si="1154"/>
        <v>0</v>
      </c>
      <c r="R8188">
        <f>$D$2*tarifas!$D$12/24</f>
        <v>1.4541666666666666</v>
      </c>
      <c r="S8188" t="e">
        <f>VLOOKUP(E8188&amp;" "&amp;F8188,tarifas!$A$13:$D$20,4,FALSE)*P8188</f>
        <v>#N/A</v>
      </c>
      <c r="T8188">
        <f>IF(F8188="COD1",tarifas!$D$11*(SUMIFS($P$11:$P$8770,$F$11:$F$8770,"=COD1",$B$11:$B$8770,"="&amp;B8188)/COUNTIFS($F$11:$F$8770,"=COD1",$B$11:$B$8770,"="&amp;B8188))/COUNTIFS($A$11:$A$8770,"="&amp;A8188,$F$11:$F$8770,"=COD1"),0)</f>
        <v>0</v>
      </c>
      <c r="U8188" t="e">
        <f>(VLOOKUP(F8188,tarifas!$C$7:$D$10,2,FALSE)+tarifas!$D$21)*datos!P8188</f>
        <v>#N/A</v>
      </c>
      <c r="V8188" t="e">
        <f t="shared" si="1155"/>
        <v>#N/A</v>
      </c>
      <c r="W8188">
        <f t="shared" si="1156"/>
        <v>0</v>
      </c>
    </row>
    <row r="8189" spans="1:23" x14ac:dyDescent="0.25">
      <c r="A8189">
        <f t="shared" si="1149"/>
        <v>336</v>
      </c>
      <c r="B8189">
        <f t="shared" si="1150"/>
        <v>12</v>
      </c>
      <c r="C8189" s="1">
        <f t="shared" si="1157"/>
        <v>41980.749999980166</v>
      </c>
      <c r="D8189" s="7">
        <v>0</v>
      </c>
      <c r="E8189" s="7"/>
      <c r="G8189">
        <v>49.01</v>
      </c>
      <c r="H8189" s="12">
        <v>211.52015982501533</v>
      </c>
      <c r="I8189" s="13">
        <f>$D$2*tarifas!$D$12/24</f>
        <v>1.4541666666666666</v>
      </c>
      <c r="J8189" s="13" t="e">
        <f>VLOOKUP(E8189&amp;" "&amp;F8189,tarifas!$A$13:$D$20,4,FALSE)*H8189</f>
        <v>#N/A</v>
      </c>
      <c r="K8189" s="13">
        <f>IF(F8189="COD1",tarifas!$D$11*(SUMIFS($H$11:$H$8770,$F$11:$F$8770,"=COD1",$B$11:$B$8770,"="&amp;B8189)/COUNTIFS($F$11:$F$8770,"=COD1",$B$11:$B$8770,"="&amp;B8189))/COUNTIFS($A$11:$A$8770,"="&amp;A8189,$F$11:$F$8770,"=COD1"),0)</f>
        <v>0</v>
      </c>
      <c r="L8189" s="13" t="e">
        <f>(VLOOKUP(F8189,tarifas!$C$7:$D$10,2,FALSE)+tarifas!$D$21)*datos!H8189</f>
        <v>#N/A</v>
      </c>
      <c r="M8189">
        <v>0</v>
      </c>
      <c r="N8189" s="13" t="e">
        <f t="shared" si="1151"/>
        <v>#N/A</v>
      </c>
      <c r="O8189">
        <f t="shared" si="1152"/>
        <v>0</v>
      </c>
      <c r="P8189" s="12">
        <f t="shared" si="1153"/>
        <v>211.52015982501533</v>
      </c>
      <c r="Q8189">
        <f t="shared" si="1154"/>
        <v>0</v>
      </c>
      <c r="R8189">
        <f>$D$2*tarifas!$D$12/24</f>
        <v>1.4541666666666666</v>
      </c>
      <c r="S8189" t="e">
        <f>VLOOKUP(E8189&amp;" "&amp;F8189,tarifas!$A$13:$D$20,4,FALSE)*P8189</f>
        <v>#N/A</v>
      </c>
      <c r="T8189">
        <f>IF(F8189="COD1",tarifas!$D$11*(SUMIFS($P$11:$P$8770,$F$11:$F$8770,"=COD1",$B$11:$B$8770,"="&amp;B8189)/COUNTIFS($F$11:$F$8770,"=COD1",$B$11:$B$8770,"="&amp;B8189))/COUNTIFS($A$11:$A$8770,"="&amp;A8189,$F$11:$F$8770,"=COD1"),0)</f>
        <v>0</v>
      </c>
      <c r="U8189" t="e">
        <f>(VLOOKUP(F8189,tarifas!$C$7:$D$10,2,FALSE)+tarifas!$D$21)*datos!P8189</f>
        <v>#N/A</v>
      </c>
      <c r="V8189" t="e">
        <f t="shared" si="1155"/>
        <v>#N/A</v>
      </c>
      <c r="W8189">
        <f t="shared" si="1156"/>
        <v>0</v>
      </c>
    </row>
    <row r="8190" spans="1:23" x14ac:dyDescent="0.25">
      <c r="A8190">
        <f t="shared" si="1149"/>
        <v>336</v>
      </c>
      <c r="B8190">
        <f t="shared" si="1150"/>
        <v>12</v>
      </c>
      <c r="C8190" s="1">
        <f t="shared" si="1157"/>
        <v>41980.79166664683</v>
      </c>
      <c r="D8190" s="7">
        <v>0</v>
      </c>
      <c r="E8190" s="7"/>
      <c r="G8190">
        <v>51.69</v>
      </c>
      <c r="H8190" s="12">
        <v>204.2856654321663</v>
      </c>
      <c r="I8190" s="13">
        <f>$D$2*tarifas!$D$12/24</f>
        <v>1.4541666666666666</v>
      </c>
      <c r="J8190" s="13" t="e">
        <f>VLOOKUP(E8190&amp;" "&amp;F8190,tarifas!$A$13:$D$20,4,FALSE)*H8190</f>
        <v>#N/A</v>
      </c>
      <c r="K8190" s="13">
        <f>IF(F8190="COD1",tarifas!$D$11*(SUMIFS($H$11:$H$8770,$F$11:$F$8770,"=COD1",$B$11:$B$8770,"="&amp;B8190)/COUNTIFS($F$11:$F$8770,"=COD1",$B$11:$B$8770,"="&amp;B8190))/COUNTIFS($A$11:$A$8770,"="&amp;A8190,$F$11:$F$8770,"=COD1"),0)</f>
        <v>0</v>
      </c>
      <c r="L8190" s="13" t="e">
        <f>(VLOOKUP(F8190,tarifas!$C$7:$D$10,2,FALSE)+tarifas!$D$21)*datos!H8190</f>
        <v>#N/A</v>
      </c>
      <c r="M8190">
        <v>0</v>
      </c>
      <c r="N8190" s="13" t="e">
        <f t="shared" si="1151"/>
        <v>#N/A</v>
      </c>
      <c r="O8190">
        <f t="shared" si="1152"/>
        <v>0</v>
      </c>
      <c r="P8190" s="12">
        <f t="shared" si="1153"/>
        <v>204.2856654321663</v>
      </c>
      <c r="Q8190">
        <f t="shared" si="1154"/>
        <v>0</v>
      </c>
      <c r="R8190">
        <f>$D$2*tarifas!$D$12/24</f>
        <v>1.4541666666666666</v>
      </c>
      <c r="S8190" t="e">
        <f>VLOOKUP(E8190&amp;" "&amp;F8190,tarifas!$A$13:$D$20,4,FALSE)*P8190</f>
        <v>#N/A</v>
      </c>
      <c r="T8190">
        <f>IF(F8190="COD1",tarifas!$D$11*(SUMIFS($P$11:$P$8770,$F$11:$F$8770,"=COD1",$B$11:$B$8770,"="&amp;B8190)/COUNTIFS($F$11:$F$8770,"=COD1",$B$11:$B$8770,"="&amp;B8190))/COUNTIFS($A$11:$A$8770,"="&amp;A8190,$F$11:$F$8770,"=COD1"),0)</f>
        <v>0</v>
      </c>
      <c r="U8190" t="e">
        <f>(VLOOKUP(F8190,tarifas!$C$7:$D$10,2,FALSE)+tarifas!$D$21)*datos!P8190</f>
        <v>#N/A</v>
      </c>
      <c r="V8190" t="e">
        <f t="shared" si="1155"/>
        <v>#N/A</v>
      </c>
      <c r="W8190">
        <f t="shared" si="1156"/>
        <v>0</v>
      </c>
    </row>
    <row r="8191" spans="1:23" x14ac:dyDescent="0.25">
      <c r="A8191">
        <f t="shared" si="1149"/>
        <v>336</v>
      </c>
      <c r="B8191">
        <f t="shared" si="1150"/>
        <v>12</v>
      </c>
      <c r="C8191" s="1">
        <f t="shared" si="1157"/>
        <v>41980.833333313494</v>
      </c>
      <c r="D8191" s="7">
        <v>0</v>
      </c>
      <c r="E8191" s="7"/>
      <c r="G8191">
        <v>53.57</v>
      </c>
      <c r="H8191" s="12">
        <v>220.30487210425392</v>
      </c>
      <c r="I8191" s="13">
        <f>$D$2*tarifas!$D$12/24</f>
        <v>1.4541666666666666</v>
      </c>
      <c r="J8191" s="13" t="e">
        <f>VLOOKUP(E8191&amp;" "&amp;F8191,tarifas!$A$13:$D$20,4,FALSE)*H8191</f>
        <v>#N/A</v>
      </c>
      <c r="K8191" s="13">
        <f>IF(F8191="COD1",tarifas!$D$11*(SUMIFS($H$11:$H$8770,$F$11:$F$8770,"=COD1",$B$11:$B$8770,"="&amp;B8191)/COUNTIFS($F$11:$F$8770,"=COD1",$B$11:$B$8770,"="&amp;B8191))/COUNTIFS($A$11:$A$8770,"="&amp;A8191,$F$11:$F$8770,"=COD1"),0)</f>
        <v>0</v>
      </c>
      <c r="L8191" s="13" t="e">
        <f>(VLOOKUP(F8191,tarifas!$C$7:$D$10,2,FALSE)+tarifas!$D$21)*datos!H8191</f>
        <v>#N/A</v>
      </c>
      <c r="M8191">
        <v>0</v>
      </c>
      <c r="N8191" s="13" t="e">
        <f t="shared" si="1151"/>
        <v>#N/A</v>
      </c>
      <c r="O8191">
        <f t="shared" si="1152"/>
        <v>0</v>
      </c>
      <c r="P8191" s="12">
        <f t="shared" si="1153"/>
        <v>220.30487210425392</v>
      </c>
      <c r="Q8191">
        <f t="shared" si="1154"/>
        <v>0</v>
      </c>
      <c r="R8191">
        <f>$D$2*tarifas!$D$12/24</f>
        <v>1.4541666666666666</v>
      </c>
      <c r="S8191" t="e">
        <f>VLOOKUP(E8191&amp;" "&amp;F8191,tarifas!$A$13:$D$20,4,FALSE)*P8191</f>
        <v>#N/A</v>
      </c>
      <c r="T8191">
        <f>IF(F8191="COD1",tarifas!$D$11*(SUMIFS($P$11:$P$8770,$F$11:$F$8770,"=COD1",$B$11:$B$8770,"="&amp;B8191)/COUNTIFS($F$11:$F$8770,"=COD1",$B$11:$B$8770,"="&amp;B8191))/COUNTIFS($A$11:$A$8770,"="&amp;A8191,$F$11:$F$8770,"=COD1"),0)</f>
        <v>0</v>
      </c>
      <c r="U8191" t="e">
        <f>(VLOOKUP(F8191,tarifas!$C$7:$D$10,2,FALSE)+tarifas!$D$21)*datos!P8191</f>
        <v>#N/A</v>
      </c>
      <c r="V8191" t="e">
        <f t="shared" si="1155"/>
        <v>#N/A</v>
      </c>
      <c r="W8191">
        <f t="shared" si="1156"/>
        <v>0</v>
      </c>
    </row>
    <row r="8192" spans="1:23" x14ac:dyDescent="0.25">
      <c r="A8192">
        <f t="shared" si="1149"/>
        <v>336</v>
      </c>
      <c r="B8192">
        <f t="shared" si="1150"/>
        <v>12</v>
      </c>
      <c r="C8192" s="1">
        <f t="shared" si="1157"/>
        <v>41980.874999980158</v>
      </c>
      <c r="D8192" s="7">
        <v>0</v>
      </c>
      <c r="E8192" s="7"/>
      <c r="G8192">
        <v>51.4</v>
      </c>
      <c r="H8192" s="12">
        <v>223.50090943798912</v>
      </c>
      <c r="I8192" s="13">
        <f>$D$2*tarifas!$D$12/24</f>
        <v>1.4541666666666666</v>
      </c>
      <c r="J8192" s="13" t="e">
        <f>VLOOKUP(E8192&amp;" "&amp;F8192,tarifas!$A$13:$D$20,4,FALSE)*H8192</f>
        <v>#N/A</v>
      </c>
      <c r="K8192" s="13">
        <f>IF(F8192="COD1",tarifas!$D$11*(SUMIFS($H$11:$H$8770,$F$11:$F$8770,"=COD1",$B$11:$B$8770,"="&amp;B8192)/COUNTIFS($F$11:$F$8770,"=COD1",$B$11:$B$8770,"="&amp;B8192))/COUNTIFS($A$11:$A$8770,"="&amp;A8192,$F$11:$F$8770,"=COD1"),0)</f>
        <v>0</v>
      </c>
      <c r="L8192" s="13" t="e">
        <f>(VLOOKUP(F8192,tarifas!$C$7:$D$10,2,FALSE)+tarifas!$D$21)*datos!H8192</f>
        <v>#N/A</v>
      </c>
      <c r="M8192">
        <v>0</v>
      </c>
      <c r="N8192" s="13" t="e">
        <f t="shared" si="1151"/>
        <v>#N/A</v>
      </c>
      <c r="O8192">
        <f t="shared" si="1152"/>
        <v>0</v>
      </c>
      <c r="P8192" s="12">
        <f t="shared" si="1153"/>
        <v>223.50090943798912</v>
      </c>
      <c r="Q8192">
        <f t="shared" si="1154"/>
        <v>0</v>
      </c>
      <c r="R8192">
        <f>$D$2*tarifas!$D$12/24</f>
        <v>1.4541666666666666</v>
      </c>
      <c r="S8192" t="e">
        <f>VLOOKUP(E8192&amp;" "&amp;F8192,tarifas!$A$13:$D$20,4,FALSE)*P8192</f>
        <v>#N/A</v>
      </c>
      <c r="T8192">
        <f>IF(F8192="COD1",tarifas!$D$11*(SUMIFS($P$11:$P$8770,$F$11:$F$8770,"=COD1",$B$11:$B$8770,"="&amp;B8192)/COUNTIFS($F$11:$F$8770,"=COD1",$B$11:$B$8770,"="&amp;B8192))/COUNTIFS($A$11:$A$8770,"="&amp;A8192,$F$11:$F$8770,"=COD1"),0)</f>
        <v>0</v>
      </c>
      <c r="U8192" t="e">
        <f>(VLOOKUP(F8192,tarifas!$C$7:$D$10,2,FALSE)+tarifas!$D$21)*datos!P8192</f>
        <v>#N/A</v>
      </c>
      <c r="V8192" t="e">
        <f t="shared" si="1155"/>
        <v>#N/A</v>
      </c>
      <c r="W8192">
        <f t="shared" si="1156"/>
        <v>0</v>
      </c>
    </row>
    <row r="8193" spans="1:23" x14ac:dyDescent="0.25">
      <c r="A8193">
        <f t="shared" si="1149"/>
        <v>336</v>
      </c>
      <c r="B8193">
        <f t="shared" si="1150"/>
        <v>12</v>
      </c>
      <c r="C8193" s="1">
        <f t="shared" si="1157"/>
        <v>41980.916666646823</v>
      </c>
      <c r="D8193" s="7">
        <v>0</v>
      </c>
      <c r="E8193" s="7"/>
      <c r="G8193">
        <v>54</v>
      </c>
      <c r="H8193" s="12">
        <v>224.71796910198498</v>
      </c>
      <c r="I8193" s="13">
        <f>$D$2*tarifas!$D$12/24</f>
        <v>1.4541666666666666</v>
      </c>
      <c r="J8193" s="13" t="e">
        <f>VLOOKUP(E8193&amp;" "&amp;F8193,tarifas!$A$13:$D$20,4,FALSE)*H8193</f>
        <v>#N/A</v>
      </c>
      <c r="K8193" s="13">
        <f>IF(F8193="COD1",tarifas!$D$11*(SUMIFS($H$11:$H$8770,$F$11:$F$8770,"=COD1",$B$11:$B$8770,"="&amp;B8193)/COUNTIFS($F$11:$F$8770,"=COD1",$B$11:$B$8770,"="&amp;B8193))/COUNTIFS($A$11:$A$8770,"="&amp;A8193,$F$11:$F$8770,"=COD1"),0)</f>
        <v>0</v>
      </c>
      <c r="L8193" s="13" t="e">
        <f>(VLOOKUP(F8193,tarifas!$C$7:$D$10,2,FALSE)+tarifas!$D$21)*datos!H8193</f>
        <v>#N/A</v>
      </c>
      <c r="M8193">
        <v>0</v>
      </c>
      <c r="N8193" s="13" t="e">
        <f t="shared" si="1151"/>
        <v>#N/A</v>
      </c>
      <c r="O8193">
        <f t="shared" si="1152"/>
        <v>0</v>
      </c>
      <c r="P8193" s="12">
        <f t="shared" si="1153"/>
        <v>224.71796910198498</v>
      </c>
      <c r="Q8193">
        <f t="shared" si="1154"/>
        <v>0</v>
      </c>
      <c r="R8193">
        <f>$D$2*tarifas!$D$12/24</f>
        <v>1.4541666666666666</v>
      </c>
      <c r="S8193" t="e">
        <f>VLOOKUP(E8193&amp;" "&amp;F8193,tarifas!$A$13:$D$20,4,FALSE)*P8193</f>
        <v>#N/A</v>
      </c>
      <c r="T8193">
        <f>IF(F8193="COD1",tarifas!$D$11*(SUMIFS($P$11:$P$8770,$F$11:$F$8770,"=COD1",$B$11:$B$8770,"="&amp;B8193)/COUNTIFS($F$11:$F$8770,"=COD1",$B$11:$B$8770,"="&amp;B8193))/COUNTIFS($A$11:$A$8770,"="&amp;A8193,$F$11:$F$8770,"=COD1"),0)</f>
        <v>0</v>
      </c>
      <c r="U8193" t="e">
        <f>(VLOOKUP(F8193,tarifas!$C$7:$D$10,2,FALSE)+tarifas!$D$21)*datos!P8193</f>
        <v>#N/A</v>
      </c>
      <c r="V8193" t="e">
        <f t="shared" si="1155"/>
        <v>#N/A</v>
      </c>
      <c r="W8193">
        <f t="shared" si="1156"/>
        <v>0</v>
      </c>
    </row>
    <row r="8194" spans="1:23" x14ac:dyDescent="0.25">
      <c r="A8194">
        <f t="shared" si="1149"/>
        <v>336</v>
      </c>
      <c r="B8194">
        <f t="shared" si="1150"/>
        <v>12</v>
      </c>
      <c r="C8194" s="1">
        <f t="shared" si="1157"/>
        <v>41980.958333313487</v>
      </c>
      <c r="D8194" s="7">
        <v>0</v>
      </c>
      <c r="E8194" s="7"/>
      <c r="G8194">
        <v>50</v>
      </c>
      <c r="H8194" s="12">
        <v>224.26396027710555</v>
      </c>
      <c r="I8194" s="13">
        <f>$D$2*tarifas!$D$12/24</f>
        <v>1.4541666666666666</v>
      </c>
      <c r="J8194" s="13" t="e">
        <f>VLOOKUP(E8194&amp;" "&amp;F8194,tarifas!$A$13:$D$20,4,FALSE)*H8194</f>
        <v>#N/A</v>
      </c>
      <c r="K8194" s="13">
        <f>IF(F8194="COD1",tarifas!$D$11*(SUMIFS($H$11:$H$8770,$F$11:$F$8770,"=COD1",$B$11:$B$8770,"="&amp;B8194)/COUNTIFS($F$11:$F$8770,"=COD1",$B$11:$B$8770,"="&amp;B8194))/COUNTIFS($A$11:$A$8770,"="&amp;A8194,$F$11:$F$8770,"=COD1"),0)</f>
        <v>0</v>
      </c>
      <c r="L8194" s="13" t="e">
        <f>(VLOOKUP(F8194,tarifas!$C$7:$D$10,2,FALSE)+tarifas!$D$21)*datos!H8194</f>
        <v>#N/A</v>
      </c>
      <c r="M8194">
        <v>0</v>
      </c>
      <c r="N8194" s="13" t="e">
        <f t="shared" si="1151"/>
        <v>#N/A</v>
      </c>
      <c r="O8194">
        <f t="shared" si="1152"/>
        <v>0</v>
      </c>
      <c r="P8194" s="12">
        <f t="shared" si="1153"/>
        <v>224.26396027710555</v>
      </c>
      <c r="Q8194">
        <f t="shared" si="1154"/>
        <v>0</v>
      </c>
      <c r="R8194">
        <f>$D$2*tarifas!$D$12/24</f>
        <v>1.4541666666666666</v>
      </c>
      <c r="S8194" t="e">
        <f>VLOOKUP(E8194&amp;" "&amp;F8194,tarifas!$A$13:$D$20,4,FALSE)*P8194</f>
        <v>#N/A</v>
      </c>
      <c r="T8194">
        <f>IF(F8194="COD1",tarifas!$D$11*(SUMIFS($P$11:$P$8770,$F$11:$F$8770,"=COD1",$B$11:$B$8770,"="&amp;B8194)/COUNTIFS($F$11:$F$8770,"=COD1",$B$11:$B$8770,"="&amp;B8194))/COUNTIFS($A$11:$A$8770,"="&amp;A8194,$F$11:$F$8770,"=COD1"),0)</f>
        <v>0</v>
      </c>
      <c r="U8194" t="e">
        <f>(VLOOKUP(F8194,tarifas!$C$7:$D$10,2,FALSE)+tarifas!$D$21)*datos!P8194</f>
        <v>#N/A</v>
      </c>
      <c r="V8194" t="e">
        <f t="shared" si="1155"/>
        <v>#N/A</v>
      </c>
      <c r="W8194">
        <f t="shared" si="1156"/>
        <v>0</v>
      </c>
    </row>
    <row r="8195" spans="1:23" x14ac:dyDescent="0.25">
      <c r="A8195">
        <f t="shared" si="1149"/>
        <v>337</v>
      </c>
      <c r="B8195">
        <f t="shared" si="1150"/>
        <v>12</v>
      </c>
      <c r="C8195" s="1">
        <f t="shared" si="1157"/>
        <v>41980.999999980151</v>
      </c>
      <c r="D8195" s="7">
        <v>0</v>
      </c>
      <c r="E8195" s="7"/>
      <c r="G8195">
        <v>49.69</v>
      </c>
      <c r="H8195" s="12">
        <v>219.61680303589532</v>
      </c>
      <c r="I8195" s="13">
        <f>$D$2*tarifas!$D$12/24</f>
        <v>1.4541666666666666</v>
      </c>
      <c r="J8195" s="13" t="e">
        <f>VLOOKUP(E8195&amp;" "&amp;F8195,tarifas!$A$13:$D$20,4,FALSE)*H8195</f>
        <v>#N/A</v>
      </c>
      <c r="K8195" s="13">
        <f>IF(F8195="COD1",tarifas!$D$11*(SUMIFS($H$11:$H$8770,$F$11:$F$8770,"=COD1",$B$11:$B$8770,"="&amp;B8195)/COUNTIFS($F$11:$F$8770,"=COD1",$B$11:$B$8770,"="&amp;B8195))/COUNTIFS($A$11:$A$8770,"="&amp;A8195,$F$11:$F$8770,"=COD1"),0)</f>
        <v>0</v>
      </c>
      <c r="L8195" s="13" t="e">
        <f>(VLOOKUP(F8195,tarifas!$C$7:$D$10,2,FALSE)+tarifas!$D$21)*datos!H8195</f>
        <v>#N/A</v>
      </c>
      <c r="M8195">
        <v>0</v>
      </c>
      <c r="N8195" s="13" t="e">
        <f t="shared" si="1151"/>
        <v>#N/A</v>
      </c>
      <c r="O8195">
        <f t="shared" si="1152"/>
        <v>0</v>
      </c>
      <c r="P8195" s="12">
        <f t="shared" si="1153"/>
        <v>219.61680303589532</v>
      </c>
      <c r="Q8195">
        <f t="shared" si="1154"/>
        <v>0</v>
      </c>
      <c r="R8195">
        <f>$D$2*tarifas!$D$12/24</f>
        <v>1.4541666666666666</v>
      </c>
      <c r="S8195" t="e">
        <f>VLOOKUP(E8195&amp;" "&amp;F8195,tarifas!$A$13:$D$20,4,FALSE)*P8195</f>
        <v>#N/A</v>
      </c>
      <c r="T8195">
        <f>IF(F8195="COD1",tarifas!$D$11*(SUMIFS($P$11:$P$8770,$F$11:$F$8770,"=COD1",$B$11:$B$8770,"="&amp;B8195)/COUNTIFS($F$11:$F$8770,"=COD1",$B$11:$B$8770,"="&amp;B8195))/COUNTIFS($A$11:$A$8770,"="&amp;A8195,$F$11:$F$8770,"=COD1"),0)</f>
        <v>0</v>
      </c>
      <c r="U8195" t="e">
        <f>(VLOOKUP(F8195,tarifas!$C$7:$D$10,2,FALSE)+tarifas!$D$21)*datos!P8195</f>
        <v>#N/A</v>
      </c>
      <c r="V8195" t="e">
        <f t="shared" si="1155"/>
        <v>#N/A</v>
      </c>
      <c r="W8195">
        <f t="shared" si="1156"/>
        <v>0</v>
      </c>
    </row>
    <row r="8196" spans="1:23" x14ac:dyDescent="0.25">
      <c r="A8196">
        <f t="shared" si="1149"/>
        <v>337</v>
      </c>
      <c r="B8196">
        <f t="shared" si="1150"/>
        <v>12</v>
      </c>
      <c r="C8196" s="1">
        <f t="shared" si="1157"/>
        <v>41981.041666646815</v>
      </c>
      <c r="D8196" s="7">
        <v>0</v>
      </c>
      <c r="E8196" s="7"/>
      <c r="G8196">
        <v>46.82</v>
      </c>
      <c r="H8196" s="12">
        <v>217.12951602558886</v>
      </c>
      <c r="I8196" s="13">
        <f>$D$2*tarifas!$D$12/24</f>
        <v>1.4541666666666666</v>
      </c>
      <c r="J8196" s="13" t="e">
        <f>VLOOKUP(E8196&amp;" "&amp;F8196,tarifas!$A$13:$D$20,4,FALSE)*H8196</f>
        <v>#N/A</v>
      </c>
      <c r="K8196" s="13">
        <f>IF(F8196="COD1",tarifas!$D$11*(SUMIFS($H$11:$H$8770,$F$11:$F$8770,"=COD1",$B$11:$B$8770,"="&amp;B8196)/COUNTIFS($F$11:$F$8770,"=COD1",$B$11:$B$8770,"="&amp;B8196))/COUNTIFS($A$11:$A$8770,"="&amp;A8196,$F$11:$F$8770,"=COD1"),0)</f>
        <v>0</v>
      </c>
      <c r="L8196" s="13" t="e">
        <f>(VLOOKUP(F8196,tarifas!$C$7:$D$10,2,FALSE)+tarifas!$D$21)*datos!H8196</f>
        <v>#N/A</v>
      </c>
      <c r="M8196">
        <v>0</v>
      </c>
      <c r="N8196" s="13" t="e">
        <f t="shared" si="1151"/>
        <v>#N/A</v>
      </c>
      <c r="O8196">
        <f t="shared" si="1152"/>
        <v>0</v>
      </c>
      <c r="P8196" s="12">
        <f t="shared" si="1153"/>
        <v>217.12951602558886</v>
      </c>
      <c r="Q8196">
        <f t="shared" si="1154"/>
        <v>0</v>
      </c>
      <c r="R8196">
        <f>$D$2*tarifas!$D$12/24</f>
        <v>1.4541666666666666</v>
      </c>
      <c r="S8196" t="e">
        <f>VLOOKUP(E8196&amp;" "&amp;F8196,tarifas!$A$13:$D$20,4,FALSE)*P8196</f>
        <v>#N/A</v>
      </c>
      <c r="T8196">
        <f>IF(F8196="COD1",tarifas!$D$11*(SUMIFS($P$11:$P$8770,$F$11:$F$8770,"=COD1",$B$11:$B$8770,"="&amp;B8196)/COUNTIFS($F$11:$F$8770,"=COD1",$B$11:$B$8770,"="&amp;B8196))/COUNTIFS($A$11:$A$8770,"="&amp;A8196,$F$11:$F$8770,"=COD1"),0)</f>
        <v>0</v>
      </c>
      <c r="U8196" t="e">
        <f>(VLOOKUP(F8196,tarifas!$C$7:$D$10,2,FALSE)+tarifas!$D$21)*datos!P8196</f>
        <v>#N/A</v>
      </c>
      <c r="V8196" t="e">
        <f t="shared" si="1155"/>
        <v>#N/A</v>
      </c>
      <c r="W8196">
        <f t="shared" si="1156"/>
        <v>0</v>
      </c>
    </row>
    <row r="8197" spans="1:23" x14ac:dyDescent="0.25">
      <c r="A8197">
        <f t="shared" si="1149"/>
        <v>337</v>
      </c>
      <c r="B8197">
        <f t="shared" si="1150"/>
        <v>12</v>
      </c>
      <c r="C8197" s="1">
        <f t="shared" si="1157"/>
        <v>41981.08333331348</v>
      </c>
      <c r="D8197" s="7">
        <v>0</v>
      </c>
      <c r="E8197" s="7"/>
      <c r="G8197">
        <v>42</v>
      </c>
      <c r="H8197" s="12">
        <v>216.04935802577984</v>
      </c>
      <c r="I8197" s="13">
        <f>$D$2*tarifas!$D$12/24</f>
        <v>1.4541666666666666</v>
      </c>
      <c r="J8197" s="13" t="e">
        <f>VLOOKUP(E8197&amp;" "&amp;F8197,tarifas!$A$13:$D$20,4,FALSE)*H8197</f>
        <v>#N/A</v>
      </c>
      <c r="K8197" s="13">
        <f>IF(F8197="COD1",tarifas!$D$11*(SUMIFS($H$11:$H$8770,$F$11:$F$8770,"=COD1",$B$11:$B$8770,"="&amp;B8197)/COUNTIFS($F$11:$F$8770,"=COD1",$B$11:$B$8770,"="&amp;B8197))/COUNTIFS($A$11:$A$8770,"="&amp;A8197,$F$11:$F$8770,"=COD1"),0)</f>
        <v>0</v>
      </c>
      <c r="L8197" s="13" t="e">
        <f>(VLOOKUP(F8197,tarifas!$C$7:$D$10,2,FALSE)+tarifas!$D$21)*datos!H8197</f>
        <v>#N/A</v>
      </c>
      <c r="M8197">
        <v>0</v>
      </c>
      <c r="N8197" s="13" t="e">
        <f t="shared" si="1151"/>
        <v>#N/A</v>
      </c>
      <c r="O8197">
        <f t="shared" si="1152"/>
        <v>0</v>
      </c>
      <c r="P8197" s="12">
        <f t="shared" si="1153"/>
        <v>216.04935802577984</v>
      </c>
      <c r="Q8197">
        <f t="shared" si="1154"/>
        <v>0</v>
      </c>
      <c r="R8197">
        <f>$D$2*tarifas!$D$12/24</f>
        <v>1.4541666666666666</v>
      </c>
      <c r="S8197" t="e">
        <f>VLOOKUP(E8197&amp;" "&amp;F8197,tarifas!$A$13:$D$20,4,FALSE)*P8197</f>
        <v>#N/A</v>
      </c>
      <c r="T8197">
        <f>IF(F8197="COD1",tarifas!$D$11*(SUMIFS($P$11:$P$8770,$F$11:$F$8770,"=COD1",$B$11:$B$8770,"="&amp;B8197)/COUNTIFS($F$11:$F$8770,"=COD1",$B$11:$B$8770,"="&amp;B8197))/COUNTIFS($A$11:$A$8770,"="&amp;A8197,$F$11:$F$8770,"=COD1"),0)</f>
        <v>0</v>
      </c>
      <c r="U8197" t="e">
        <f>(VLOOKUP(F8197,tarifas!$C$7:$D$10,2,FALSE)+tarifas!$D$21)*datos!P8197</f>
        <v>#N/A</v>
      </c>
      <c r="V8197" t="e">
        <f t="shared" si="1155"/>
        <v>#N/A</v>
      </c>
      <c r="W8197">
        <f t="shared" si="1156"/>
        <v>0</v>
      </c>
    </row>
    <row r="8198" spans="1:23" x14ac:dyDescent="0.25">
      <c r="A8198">
        <f t="shared" si="1149"/>
        <v>337</v>
      </c>
      <c r="B8198">
        <f t="shared" si="1150"/>
        <v>12</v>
      </c>
      <c r="C8198" s="1">
        <f t="shared" si="1157"/>
        <v>41981.124999980144</v>
      </c>
      <c r="D8198" s="7">
        <v>0</v>
      </c>
      <c r="E8198" s="7"/>
      <c r="G8198">
        <v>39.14</v>
      </c>
      <c r="H8198" s="12">
        <v>213.0094744892962</v>
      </c>
      <c r="I8198" s="13">
        <f>$D$2*tarifas!$D$12/24</f>
        <v>1.4541666666666666</v>
      </c>
      <c r="J8198" s="13" t="e">
        <f>VLOOKUP(E8198&amp;" "&amp;F8198,tarifas!$A$13:$D$20,4,FALSE)*H8198</f>
        <v>#N/A</v>
      </c>
      <c r="K8198" s="13">
        <f>IF(F8198="COD1",tarifas!$D$11*(SUMIFS($H$11:$H$8770,$F$11:$F$8770,"=COD1",$B$11:$B$8770,"="&amp;B8198)/COUNTIFS($F$11:$F$8770,"=COD1",$B$11:$B$8770,"="&amp;B8198))/COUNTIFS($A$11:$A$8770,"="&amp;A8198,$F$11:$F$8770,"=COD1"),0)</f>
        <v>0</v>
      </c>
      <c r="L8198" s="13" t="e">
        <f>(VLOOKUP(F8198,tarifas!$C$7:$D$10,2,FALSE)+tarifas!$D$21)*datos!H8198</f>
        <v>#N/A</v>
      </c>
      <c r="M8198">
        <v>0</v>
      </c>
      <c r="N8198" s="13" t="e">
        <f t="shared" si="1151"/>
        <v>#N/A</v>
      </c>
      <c r="O8198">
        <f t="shared" si="1152"/>
        <v>0</v>
      </c>
      <c r="P8198" s="12">
        <f t="shared" si="1153"/>
        <v>213.0094744892962</v>
      </c>
      <c r="Q8198">
        <f t="shared" si="1154"/>
        <v>0</v>
      </c>
      <c r="R8198">
        <f>$D$2*tarifas!$D$12/24</f>
        <v>1.4541666666666666</v>
      </c>
      <c r="S8198" t="e">
        <f>VLOOKUP(E8198&amp;" "&amp;F8198,tarifas!$A$13:$D$20,4,FALSE)*P8198</f>
        <v>#N/A</v>
      </c>
      <c r="T8198">
        <f>IF(F8198="COD1",tarifas!$D$11*(SUMIFS($P$11:$P$8770,$F$11:$F$8770,"=COD1",$B$11:$B$8770,"="&amp;B8198)/COUNTIFS($F$11:$F$8770,"=COD1",$B$11:$B$8770,"="&amp;B8198))/COUNTIFS($A$11:$A$8770,"="&amp;A8198,$F$11:$F$8770,"=COD1"),0)</f>
        <v>0</v>
      </c>
      <c r="U8198" t="e">
        <f>(VLOOKUP(F8198,tarifas!$C$7:$D$10,2,FALSE)+tarifas!$D$21)*datos!P8198</f>
        <v>#N/A</v>
      </c>
      <c r="V8198" t="e">
        <f t="shared" si="1155"/>
        <v>#N/A</v>
      </c>
      <c r="W8198">
        <f t="shared" si="1156"/>
        <v>0</v>
      </c>
    </row>
    <row r="8199" spans="1:23" x14ac:dyDescent="0.25">
      <c r="A8199">
        <f t="shared" si="1149"/>
        <v>337</v>
      </c>
      <c r="B8199">
        <f t="shared" si="1150"/>
        <v>12</v>
      </c>
      <c r="C8199" s="1">
        <f t="shared" si="1157"/>
        <v>41981.166666646808</v>
      </c>
      <c r="D8199" s="7">
        <v>0</v>
      </c>
      <c r="E8199" s="7"/>
      <c r="G8199">
        <v>36.159999999999997</v>
      </c>
      <c r="H8199" s="12">
        <v>212.31338182190987</v>
      </c>
      <c r="I8199" s="13">
        <f>$D$2*tarifas!$D$12/24</f>
        <v>1.4541666666666666</v>
      </c>
      <c r="J8199" s="13" t="e">
        <f>VLOOKUP(E8199&amp;" "&amp;F8199,tarifas!$A$13:$D$20,4,FALSE)*H8199</f>
        <v>#N/A</v>
      </c>
      <c r="K8199" s="13">
        <f>IF(F8199="COD1",tarifas!$D$11*(SUMIFS($H$11:$H$8770,$F$11:$F$8770,"=COD1",$B$11:$B$8770,"="&amp;B8199)/COUNTIFS($F$11:$F$8770,"=COD1",$B$11:$B$8770,"="&amp;B8199))/COUNTIFS($A$11:$A$8770,"="&amp;A8199,$F$11:$F$8770,"=COD1"),0)</f>
        <v>0</v>
      </c>
      <c r="L8199" s="13" t="e">
        <f>(VLOOKUP(F8199,tarifas!$C$7:$D$10,2,FALSE)+tarifas!$D$21)*datos!H8199</f>
        <v>#N/A</v>
      </c>
      <c r="M8199">
        <v>0</v>
      </c>
      <c r="N8199" s="13" t="e">
        <f t="shared" si="1151"/>
        <v>#N/A</v>
      </c>
      <c r="O8199">
        <f t="shared" si="1152"/>
        <v>0</v>
      </c>
      <c r="P8199" s="12">
        <f t="shared" si="1153"/>
        <v>212.31338182190987</v>
      </c>
      <c r="Q8199">
        <f t="shared" si="1154"/>
        <v>0</v>
      </c>
      <c r="R8199">
        <f>$D$2*tarifas!$D$12/24</f>
        <v>1.4541666666666666</v>
      </c>
      <c r="S8199" t="e">
        <f>VLOOKUP(E8199&amp;" "&amp;F8199,tarifas!$A$13:$D$20,4,FALSE)*P8199</f>
        <v>#N/A</v>
      </c>
      <c r="T8199">
        <f>IF(F8199="COD1",tarifas!$D$11*(SUMIFS($P$11:$P$8770,$F$11:$F$8770,"=COD1",$B$11:$B$8770,"="&amp;B8199)/COUNTIFS($F$11:$F$8770,"=COD1",$B$11:$B$8770,"="&amp;B8199))/COUNTIFS($A$11:$A$8770,"="&amp;A8199,$F$11:$F$8770,"=COD1"),0)</f>
        <v>0</v>
      </c>
      <c r="U8199" t="e">
        <f>(VLOOKUP(F8199,tarifas!$C$7:$D$10,2,FALSE)+tarifas!$D$21)*datos!P8199</f>
        <v>#N/A</v>
      </c>
      <c r="V8199" t="e">
        <f t="shared" si="1155"/>
        <v>#N/A</v>
      </c>
      <c r="W8199">
        <f t="shared" si="1156"/>
        <v>0</v>
      </c>
    </row>
    <row r="8200" spans="1:23" x14ac:dyDescent="0.25">
      <c r="A8200">
        <f t="shared" si="1149"/>
        <v>337</v>
      </c>
      <c r="B8200">
        <f t="shared" si="1150"/>
        <v>12</v>
      </c>
      <c r="C8200" s="1">
        <f t="shared" si="1157"/>
        <v>41981.208333313472</v>
      </c>
      <c r="D8200" s="7">
        <v>0</v>
      </c>
      <c r="E8200" s="7"/>
      <c r="G8200">
        <v>40.78</v>
      </c>
      <c r="H8200" s="12">
        <v>211.29730806262128</v>
      </c>
      <c r="I8200" s="13">
        <f>$D$2*tarifas!$D$12/24</f>
        <v>1.4541666666666666</v>
      </c>
      <c r="J8200" s="13" t="e">
        <f>VLOOKUP(E8200&amp;" "&amp;F8200,tarifas!$A$13:$D$20,4,FALSE)*H8200</f>
        <v>#N/A</v>
      </c>
      <c r="K8200" s="13">
        <f>IF(F8200="COD1",tarifas!$D$11*(SUMIFS($H$11:$H$8770,$F$11:$F$8770,"=COD1",$B$11:$B$8770,"="&amp;B8200)/COUNTIFS($F$11:$F$8770,"=COD1",$B$11:$B$8770,"="&amp;B8200))/COUNTIFS($A$11:$A$8770,"="&amp;A8200,$F$11:$F$8770,"=COD1"),0)</f>
        <v>0</v>
      </c>
      <c r="L8200" s="13" t="e">
        <f>(VLOOKUP(F8200,tarifas!$C$7:$D$10,2,FALSE)+tarifas!$D$21)*datos!H8200</f>
        <v>#N/A</v>
      </c>
      <c r="M8200">
        <v>0</v>
      </c>
      <c r="N8200" s="13" t="e">
        <f t="shared" si="1151"/>
        <v>#N/A</v>
      </c>
      <c r="O8200">
        <f t="shared" si="1152"/>
        <v>0</v>
      </c>
      <c r="P8200" s="12">
        <f t="shared" si="1153"/>
        <v>211.29730806262128</v>
      </c>
      <c r="Q8200">
        <f t="shared" si="1154"/>
        <v>0</v>
      </c>
      <c r="R8200">
        <f>$D$2*tarifas!$D$12/24</f>
        <v>1.4541666666666666</v>
      </c>
      <c r="S8200" t="e">
        <f>VLOOKUP(E8200&amp;" "&amp;F8200,tarifas!$A$13:$D$20,4,FALSE)*P8200</f>
        <v>#N/A</v>
      </c>
      <c r="T8200">
        <f>IF(F8200="COD1",tarifas!$D$11*(SUMIFS($P$11:$P$8770,$F$11:$F$8770,"=COD1",$B$11:$B$8770,"="&amp;B8200)/COUNTIFS($F$11:$F$8770,"=COD1",$B$11:$B$8770,"="&amp;B8200))/COUNTIFS($A$11:$A$8770,"="&amp;A8200,$F$11:$F$8770,"=COD1"),0)</f>
        <v>0</v>
      </c>
      <c r="U8200" t="e">
        <f>(VLOOKUP(F8200,tarifas!$C$7:$D$10,2,FALSE)+tarifas!$D$21)*datos!P8200</f>
        <v>#N/A</v>
      </c>
      <c r="V8200" t="e">
        <f t="shared" si="1155"/>
        <v>#N/A</v>
      </c>
      <c r="W8200">
        <f t="shared" si="1156"/>
        <v>0</v>
      </c>
    </row>
    <row r="8201" spans="1:23" x14ac:dyDescent="0.25">
      <c r="A8201">
        <f t="shared" si="1149"/>
        <v>337</v>
      </c>
      <c r="B8201">
        <f t="shared" si="1150"/>
        <v>12</v>
      </c>
      <c r="C8201" s="1">
        <f t="shared" si="1157"/>
        <v>41981.249999980137</v>
      </c>
      <c r="D8201" s="7">
        <v>0.77272727272727282</v>
      </c>
      <c r="E8201" s="7"/>
      <c r="G8201">
        <v>45.59</v>
      </c>
      <c r="H8201" s="12">
        <v>209.27157148507729</v>
      </c>
      <c r="I8201" s="13">
        <f>$D$2*tarifas!$D$12/24</f>
        <v>1.4541666666666666</v>
      </c>
      <c r="J8201" s="13" t="e">
        <f>VLOOKUP(E8201&amp;" "&amp;F8201,tarifas!$A$13:$D$20,4,FALSE)*H8201</f>
        <v>#N/A</v>
      </c>
      <c r="K8201" s="13">
        <f>IF(F8201="COD1",tarifas!$D$11*(SUMIFS($H$11:$H$8770,$F$11:$F$8770,"=COD1",$B$11:$B$8770,"="&amp;B8201)/COUNTIFS($F$11:$F$8770,"=COD1",$B$11:$B$8770,"="&amp;B8201))/COUNTIFS($A$11:$A$8770,"="&amp;A8201,$F$11:$F$8770,"=COD1"),0)</f>
        <v>0</v>
      </c>
      <c r="L8201" s="13" t="e">
        <f>(VLOOKUP(F8201,tarifas!$C$7:$D$10,2,FALSE)+tarifas!$D$21)*datos!H8201</f>
        <v>#N/A</v>
      </c>
      <c r="M8201">
        <v>0</v>
      </c>
      <c r="N8201" s="13" t="e">
        <f t="shared" si="1151"/>
        <v>#N/A</v>
      </c>
      <c r="O8201">
        <f t="shared" si="1152"/>
        <v>0</v>
      </c>
      <c r="P8201" s="12">
        <f t="shared" si="1153"/>
        <v>209.27157148507729</v>
      </c>
      <c r="Q8201">
        <f t="shared" si="1154"/>
        <v>0</v>
      </c>
      <c r="R8201">
        <f>$D$2*tarifas!$D$12/24</f>
        <v>1.4541666666666666</v>
      </c>
      <c r="S8201" t="e">
        <f>VLOOKUP(E8201&amp;" "&amp;F8201,tarifas!$A$13:$D$20,4,FALSE)*P8201</f>
        <v>#N/A</v>
      </c>
      <c r="T8201">
        <f>IF(F8201="COD1",tarifas!$D$11*(SUMIFS($P$11:$P$8770,$F$11:$F$8770,"=COD1",$B$11:$B$8770,"="&amp;B8201)/COUNTIFS($F$11:$F$8770,"=COD1",$B$11:$B$8770,"="&amp;B8201))/COUNTIFS($A$11:$A$8770,"="&amp;A8201,$F$11:$F$8770,"=COD1"),0)</f>
        <v>0</v>
      </c>
      <c r="U8201" t="e">
        <f>(VLOOKUP(F8201,tarifas!$C$7:$D$10,2,FALSE)+tarifas!$D$21)*datos!P8201</f>
        <v>#N/A</v>
      </c>
      <c r="V8201" t="e">
        <f t="shared" si="1155"/>
        <v>#N/A</v>
      </c>
      <c r="W8201">
        <f t="shared" si="1156"/>
        <v>0</v>
      </c>
    </row>
    <row r="8202" spans="1:23" x14ac:dyDescent="0.25">
      <c r="A8202">
        <f t="shared" si="1149"/>
        <v>337</v>
      </c>
      <c r="B8202">
        <f t="shared" si="1150"/>
        <v>12</v>
      </c>
      <c r="C8202" s="1">
        <f t="shared" si="1157"/>
        <v>41981.291666646801</v>
      </c>
      <c r="D8202" s="7">
        <v>9.2727272727272716</v>
      </c>
      <c r="E8202" s="7"/>
      <c r="G8202">
        <v>47.69</v>
      </c>
      <c r="H8202" s="12">
        <v>188.36681971611102</v>
      </c>
      <c r="I8202" s="13">
        <f>$D$2*tarifas!$D$12/24</f>
        <v>1.4541666666666666</v>
      </c>
      <c r="J8202" s="13" t="e">
        <f>VLOOKUP(E8202&amp;" "&amp;F8202,tarifas!$A$13:$D$20,4,FALSE)*H8202</f>
        <v>#N/A</v>
      </c>
      <c r="K8202" s="13">
        <f>IF(F8202="COD1",tarifas!$D$11*(SUMIFS($H$11:$H$8770,$F$11:$F$8770,"=COD1",$B$11:$B$8770,"="&amp;B8202)/COUNTIFS($F$11:$F$8770,"=COD1",$B$11:$B$8770,"="&amp;B8202))/COUNTIFS($A$11:$A$8770,"="&amp;A8202,$F$11:$F$8770,"=COD1"),0)</f>
        <v>0</v>
      </c>
      <c r="L8202" s="13" t="e">
        <f>(VLOOKUP(F8202,tarifas!$C$7:$D$10,2,FALSE)+tarifas!$D$21)*datos!H8202</f>
        <v>#N/A</v>
      </c>
      <c r="M8202">
        <v>0</v>
      </c>
      <c r="N8202" s="13" t="e">
        <f t="shared" si="1151"/>
        <v>#N/A</v>
      </c>
      <c r="O8202">
        <f t="shared" si="1152"/>
        <v>0</v>
      </c>
      <c r="P8202" s="12">
        <f t="shared" si="1153"/>
        <v>188.36681971611102</v>
      </c>
      <c r="Q8202">
        <f t="shared" si="1154"/>
        <v>0</v>
      </c>
      <c r="R8202">
        <f>$D$2*tarifas!$D$12/24</f>
        <v>1.4541666666666666</v>
      </c>
      <c r="S8202" t="e">
        <f>VLOOKUP(E8202&amp;" "&amp;F8202,tarifas!$A$13:$D$20,4,FALSE)*P8202</f>
        <v>#N/A</v>
      </c>
      <c r="T8202">
        <f>IF(F8202="COD1",tarifas!$D$11*(SUMIFS($P$11:$P$8770,$F$11:$F$8770,"=COD1",$B$11:$B$8770,"="&amp;B8202)/COUNTIFS($F$11:$F$8770,"=COD1",$B$11:$B$8770,"="&amp;B8202))/COUNTIFS($A$11:$A$8770,"="&amp;A8202,$F$11:$F$8770,"=COD1"),0)</f>
        <v>0</v>
      </c>
      <c r="U8202" t="e">
        <f>(VLOOKUP(F8202,tarifas!$C$7:$D$10,2,FALSE)+tarifas!$D$21)*datos!P8202</f>
        <v>#N/A</v>
      </c>
      <c r="V8202" t="e">
        <f t="shared" si="1155"/>
        <v>#N/A</v>
      </c>
      <c r="W8202">
        <f t="shared" si="1156"/>
        <v>0</v>
      </c>
    </row>
    <row r="8203" spans="1:23" x14ac:dyDescent="0.25">
      <c r="A8203">
        <f t="shared" si="1149"/>
        <v>337</v>
      </c>
      <c r="B8203">
        <f t="shared" si="1150"/>
        <v>12</v>
      </c>
      <c r="C8203" s="1">
        <f t="shared" si="1157"/>
        <v>41981.333333313465</v>
      </c>
      <c r="D8203" s="7">
        <v>54.606060606060602</v>
      </c>
      <c r="E8203" s="7"/>
      <c r="G8203">
        <v>46</v>
      </c>
      <c r="H8203" s="12">
        <v>187.17688859317269</v>
      </c>
      <c r="I8203" s="13">
        <f>$D$2*tarifas!$D$12/24</f>
        <v>1.4541666666666666</v>
      </c>
      <c r="J8203" s="13" t="e">
        <f>VLOOKUP(E8203&amp;" "&amp;F8203,tarifas!$A$13:$D$20,4,FALSE)*H8203</f>
        <v>#N/A</v>
      </c>
      <c r="K8203" s="13">
        <f>IF(F8203="COD1",tarifas!$D$11*(SUMIFS($H$11:$H$8770,$F$11:$F$8770,"=COD1",$B$11:$B$8770,"="&amp;B8203)/COUNTIFS($F$11:$F$8770,"=COD1",$B$11:$B$8770,"="&amp;B8203))/COUNTIFS($A$11:$A$8770,"="&amp;A8203,$F$11:$F$8770,"=COD1"),0)</f>
        <v>0</v>
      </c>
      <c r="L8203" s="13" t="e">
        <f>(VLOOKUP(F8203,tarifas!$C$7:$D$10,2,FALSE)+tarifas!$D$21)*datos!H8203</f>
        <v>#N/A</v>
      </c>
      <c r="M8203">
        <v>138.12366</v>
      </c>
      <c r="N8203" s="13" t="e">
        <f t="shared" si="1151"/>
        <v>#N/A</v>
      </c>
      <c r="O8203">
        <f t="shared" si="1152"/>
        <v>138.12366</v>
      </c>
      <c r="P8203" s="12">
        <f t="shared" si="1153"/>
        <v>49.05322859317269</v>
      </c>
      <c r="Q8203">
        <f t="shared" si="1154"/>
        <v>0</v>
      </c>
      <c r="R8203">
        <f>$D$2*tarifas!$D$12/24</f>
        <v>1.4541666666666666</v>
      </c>
      <c r="S8203" t="e">
        <f>VLOOKUP(E8203&amp;" "&amp;F8203,tarifas!$A$13:$D$20,4,FALSE)*P8203</f>
        <v>#N/A</v>
      </c>
      <c r="T8203">
        <f>IF(F8203="COD1",tarifas!$D$11*(SUMIFS($P$11:$P$8770,$F$11:$F$8770,"=COD1",$B$11:$B$8770,"="&amp;B8203)/COUNTIFS($F$11:$F$8770,"=COD1",$B$11:$B$8770,"="&amp;B8203))/COUNTIFS($A$11:$A$8770,"="&amp;A8203,$F$11:$F$8770,"=COD1"),0)</f>
        <v>0</v>
      </c>
      <c r="U8203" t="e">
        <f>(VLOOKUP(F8203,tarifas!$C$7:$D$10,2,FALSE)+tarifas!$D$21)*datos!P8203</f>
        <v>#N/A</v>
      </c>
      <c r="V8203" t="e">
        <f t="shared" si="1155"/>
        <v>#N/A</v>
      </c>
      <c r="W8203">
        <f t="shared" si="1156"/>
        <v>0</v>
      </c>
    </row>
    <row r="8204" spans="1:23" x14ac:dyDescent="0.25">
      <c r="A8204">
        <f t="shared" ref="A8204:A8267" si="1158">DAYS360($C$11,C8204)</f>
        <v>337</v>
      </c>
      <c r="B8204">
        <f t="shared" ref="B8204:B8267" si="1159">MONTH(C8204)</f>
        <v>12</v>
      </c>
      <c r="C8204" s="1">
        <f t="shared" si="1157"/>
        <v>41981.374999980129</v>
      </c>
      <c r="D8204" s="7">
        <v>114.87878787878789</v>
      </c>
      <c r="E8204" s="7"/>
      <c r="G8204">
        <v>49.54</v>
      </c>
      <c r="H8204" s="12">
        <v>191.65486442130367</v>
      </c>
      <c r="I8204" s="13">
        <f>$D$2*tarifas!$D$12/24</f>
        <v>1.4541666666666666</v>
      </c>
      <c r="J8204" s="13" t="e">
        <f>VLOOKUP(E8204&amp;" "&amp;F8204,tarifas!$A$13:$D$20,4,FALSE)*H8204</f>
        <v>#N/A</v>
      </c>
      <c r="K8204" s="13">
        <f>IF(F8204="COD1",tarifas!$D$11*(SUMIFS($H$11:$H$8770,$F$11:$F$8770,"=COD1",$B$11:$B$8770,"="&amp;B8204)/COUNTIFS($F$11:$F$8770,"=COD1",$B$11:$B$8770,"="&amp;B8204))/COUNTIFS($A$11:$A$8770,"="&amp;A8204,$F$11:$F$8770,"=COD1"),0)</f>
        <v>0</v>
      </c>
      <c r="L8204" s="13" t="e">
        <f>(VLOOKUP(F8204,tarifas!$C$7:$D$10,2,FALSE)+tarifas!$D$21)*datos!H8204</f>
        <v>#N/A</v>
      </c>
      <c r="M8204">
        <v>198.97019</v>
      </c>
      <c r="N8204" s="13" t="e">
        <f t="shared" ref="N8204:N8267" si="1160">(I8204+J8204+K8204+L8204)*1.23</f>
        <v>#N/A</v>
      </c>
      <c r="O8204">
        <f t="shared" ref="O8204:O8267" si="1161">IF(M8204&lt;H8204,M8204,H8204)</f>
        <v>191.65486442130367</v>
      </c>
      <c r="P8204" s="12">
        <f t="shared" ref="P8204:P8267" si="1162">H8204-O8204</f>
        <v>0</v>
      </c>
      <c r="Q8204">
        <f t="shared" ref="Q8204:Q8267" si="1163">IF(M8204&lt;H8204,0,M8204-H8204)</f>
        <v>7.3153255786963314</v>
      </c>
      <c r="R8204">
        <f>$D$2*tarifas!$D$12/24</f>
        <v>1.4541666666666666</v>
      </c>
      <c r="S8204" t="e">
        <f>VLOOKUP(E8204&amp;" "&amp;F8204,tarifas!$A$13:$D$20,4,FALSE)*P8204</f>
        <v>#N/A</v>
      </c>
      <c r="T8204">
        <f>IF(F8204="COD1",tarifas!$D$11*(SUMIFS($P$11:$P$8770,$F$11:$F$8770,"=COD1",$B$11:$B$8770,"="&amp;B8204)/COUNTIFS($F$11:$F$8770,"=COD1",$B$11:$B$8770,"="&amp;B8204))/COUNTIFS($A$11:$A$8770,"="&amp;A8204,$F$11:$F$8770,"=COD1"),0)</f>
        <v>0</v>
      </c>
      <c r="U8204" t="e">
        <f>(VLOOKUP(F8204,tarifas!$C$7:$D$10,2,FALSE)+tarifas!$D$21)*datos!P8204</f>
        <v>#N/A</v>
      </c>
      <c r="V8204" t="e">
        <f t="shared" ref="V8204:V8267" si="1164">(R8204+S8204+T8204+U8204)*1.23</f>
        <v>#N/A</v>
      </c>
      <c r="W8204">
        <f t="shared" ref="W8204:W8267" si="1165">0.9*G8204/1000*Q8204</f>
        <v>0.32616110625175465</v>
      </c>
    </row>
    <row r="8205" spans="1:23" x14ac:dyDescent="0.25">
      <c r="A8205">
        <f t="shared" si="1158"/>
        <v>337</v>
      </c>
      <c r="B8205">
        <f t="shared" si="1159"/>
        <v>12</v>
      </c>
      <c r="C8205" s="1">
        <f t="shared" ref="C8205:C8268" si="1166">+C8204+1/24</f>
        <v>41981.416666646794</v>
      </c>
      <c r="D8205" s="7">
        <v>134.71212121212122</v>
      </c>
      <c r="E8205" s="7"/>
      <c r="G8205">
        <v>50</v>
      </c>
      <c r="H8205" s="12">
        <v>189.72576733073947</v>
      </c>
      <c r="I8205" s="13">
        <f>$D$2*tarifas!$D$12/24</f>
        <v>1.4541666666666666</v>
      </c>
      <c r="J8205" s="13" t="e">
        <f>VLOOKUP(E8205&amp;" "&amp;F8205,tarifas!$A$13:$D$20,4,FALSE)*H8205</f>
        <v>#N/A</v>
      </c>
      <c r="K8205" s="13">
        <f>IF(F8205="COD1",tarifas!$D$11*(SUMIFS($H$11:$H$8770,$F$11:$F$8770,"=COD1",$B$11:$B$8770,"="&amp;B8205)/COUNTIFS($F$11:$F$8770,"=COD1",$B$11:$B$8770,"="&amp;B8205))/COUNTIFS($A$11:$A$8770,"="&amp;A8205,$F$11:$F$8770,"=COD1"),0)</f>
        <v>0</v>
      </c>
      <c r="L8205" s="13" t="e">
        <f>(VLOOKUP(F8205,tarifas!$C$7:$D$10,2,FALSE)+tarifas!$D$21)*datos!H8205</f>
        <v>#N/A</v>
      </c>
      <c r="M8205">
        <v>286.41138000000001</v>
      </c>
      <c r="N8205" s="13" t="e">
        <f t="shared" si="1160"/>
        <v>#N/A</v>
      </c>
      <c r="O8205">
        <f t="shared" si="1161"/>
        <v>189.72576733073947</v>
      </c>
      <c r="P8205" s="12">
        <f t="shared" si="1162"/>
        <v>0</v>
      </c>
      <c r="Q8205">
        <f t="shared" si="1163"/>
        <v>96.685612669260536</v>
      </c>
      <c r="R8205">
        <f>$D$2*tarifas!$D$12/24</f>
        <v>1.4541666666666666</v>
      </c>
      <c r="S8205" t="e">
        <f>VLOOKUP(E8205&amp;" "&amp;F8205,tarifas!$A$13:$D$20,4,FALSE)*P8205</f>
        <v>#N/A</v>
      </c>
      <c r="T8205">
        <f>IF(F8205="COD1",tarifas!$D$11*(SUMIFS($P$11:$P$8770,$F$11:$F$8770,"=COD1",$B$11:$B$8770,"="&amp;B8205)/COUNTIFS($F$11:$F$8770,"=COD1",$B$11:$B$8770,"="&amp;B8205))/COUNTIFS($A$11:$A$8770,"="&amp;A8205,$F$11:$F$8770,"=COD1"),0)</f>
        <v>0</v>
      </c>
      <c r="U8205" t="e">
        <f>(VLOOKUP(F8205,tarifas!$C$7:$D$10,2,FALSE)+tarifas!$D$21)*datos!P8205</f>
        <v>#N/A</v>
      </c>
      <c r="V8205" t="e">
        <f t="shared" si="1164"/>
        <v>#N/A</v>
      </c>
      <c r="W8205">
        <f t="shared" si="1165"/>
        <v>4.3508525701167242</v>
      </c>
    </row>
    <row r="8206" spans="1:23" x14ac:dyDescent="0.25">
      <c r="A8206">
        <f t="shared" si="1158"/>
        <v>337</v>
      </c>
      <c r="B8206">
        <f t="shared" si="1159"/>
        <v>12</v>
      </c>
      <c r="C8206" s="1">
        <f t="shared" si="1166"/>
        <v>41981.458333313458</v>
      </c>
      <c r="D8206" s="7">
        <v>163.81818181818184</v>
      </c>
      <c r="E8206" s="7"/>
      <c r="G8206">
        <v>50.2</v>
      </c>
      <c r="H8206" s="12">
        <v>190.35841943039424</v>
      </c>
      <c r="I8206" s="13">
        <f>$D$2*tarifas!$D$12/24</f>
        <v>1.4541666666666666</v>
      </c>
      <c r="J8206" s="13" t="e">
        <f>VLOOKUP(E8206&amp;" "&amp;F8206,tarifas!$A$13:$D$20,4,FALSE)*H8206</f>
        <v>#N/A</v>
      </c>
      <c r="K8206" s="13">
        <f>IF(F8206="COD1",tarifas!$D$11*(SUMIFS($H$11:$H$8770,$F$11:$F$8770,"=COD1",$B$11:$B$8770,"="&amp;B8206)/COUNTIFS($F$11:$F$8770,"=COD1",$B$11:$B$8770,"="&amp;B8206))/COUNTIFS($A$11:$A$8770,"="&amp;A8206,$F$11:$F$8770,"=COD1"),0)</f>
        <v>0</v>
      </c>
      <c r="L8206" s="13" t="e">
        <f>(VLOOKUP(F8206,tarifas!$C$7:$D$10,2,FALSE)+tarifas!$D$21)*datos!H8206</f>
        <v>#N/A</v>
      </c>
      <c r="M8206">
        <v>299.00791999999996</v>
      </c>
      <c r="N8206" s="13" t="e">
        <f t="shared" si="1160"/>
        <v>#N/A</v>
      </c>
      <c r="O8206">
        <f t="shared" si="1161"/>
        <v>190.35841943039424</v>
      </c>
      <c r="P8206" s="12">
        <f t="shared" si="1162"/>
        <v>0</v>
      </c>
      <c r="Q8206">
        <f t="shared" si="1163"/>
        <v>108.64950056960572</v>
      </c>
      <c r="R8206">
        <f>$D$2*tarifas!$D$12/24</f>
        <v>1.4541666666666666</v>
      </c>
      <c r="S8206" t="e">
        <f>VLOOKUP(E8206&amp;" "&amp;F8206,tarifas!$A$13:$D$20,4,FALSE)*P8206</f>
        <v>#N/A</v>
      </c>
      <c r="T8206">
        <f>IF(F8206="COD1",tarifas!$D$11*(SUMIFS($P$11:$P$8770,$F$11:$F$8770,"=COD1",$B$11:$B$8770,"="&amp;B8206)/COUNTIFS($F$11:$F$8770,"=COD1",$B$11:$B$8770,"="&amp;B8206))/COUNTIFS($A$11:$A$8770,"="&amp;A8206,$F$11:$F$8770,"=COD1"),0)</f>
        <v>0</v>
      </c>
      <c r="U8206" t="e">
        <f>(VLOOKUP(F8206,tarifas!$C$7:$D$10,2,FALSE)+tarifas!$D$21)*datos!P8206</f>
        <v>#N/A</v>
      </c>
      <c r="V8206" t="e">
        <f t="shared" si="1164"/>
        <v>#N/A</v>
      </c>
      <c r="W8206">
        <f t="shared" si="1165"/>
        <v>4.9087844357347867</v>
      </c>
    </row>
    <row r="8207" spans="1:23" x14ac:dyDescent="0.25">
      <c r="A8207">
        <f t="shared" si="1158"/>
        <v>337</v>
      </c>
      <c r="B8207">
        <f t="shared" si="1159"/>
        <v>12</v>
      </c>
      <c r="C8207" s="1">
        <f t="shared" si="1166"/>
        <v>41981.499999980122</v>
      </c>
      <c r="D8207" s="7">
        <v>70.060606060606077</v>
      </c>
      <c r="E8207" s="7"/>
      <c r="G8207">
        <v>50</v>
      </c>
      <c r="H8207" s="12">
        <v>191.98214110144792</v>
      </c>
      <c r="I8207" s="13">
        <f>$D$2*tarifas!$D$12/24</f>
        <v>1.4541666666666666</v>
      </c>
      <c r="J8207" s="13" t="e">
        <f>VLOOKUP(E8207&amp;" "&amp;F8207,tarifas!$A$13:$D$20,4,FALSE)*H8207</f>
        <v>#N/A</v>
      </c>
      <c r="K8207" s="13">
        <f>IF(F8207="COD1",tarifas!$D$11*(SUMIFS($H$11:$H$8770,$F$11:$F$8770,"=COD1",$B$11:$B$8770,"="&amp;B8207)/COUNTIFS($F$11:$F$8770,"=COD1",$B$11:$B$8770,"="&amp;B8207))/COUNTIFS($A$11:$A$8770,"="&amp;A8207,$F$11:$F$8770,"=COD1"),0)</f>
        <v>0</v>
      </c>
      <c r="L8207" s="13" t="e">
        <f>(VLOOKUP(F8207,tarifas!$C$7:$D$10,2,FALSE)+tarifas!$D$21)*datos!H8207</f>
        <v>#N/A</v>
      </c>
      <c r="M8207">
        <v>257.36592999999999</v>
      </c>
      <c r="N8207" s="13" t="e">
        <f t="shared" si="1160"/>
        <v>#N/A</v>
      </c>
      <c r="O8207">
        <f t="shared" si="1161"/>
        <v>191.98214110144792</v>
      </c>
      <c r="P8207" s="12">
        <f t="shared" si="1162"/>
        <v>0</v>
      </c>
      <c r="Q8207">
        <f t="shared" si="1163"/>
        <v>65.383788898552069</v>
      </c>
      <c r="R8207">
        <f>$D$2*tarifas!$D$12/24</f>
        <v>1.4541666666666666</v>
      </c>
      <c r="S8207" t="e">
        <f>VLOOKUP(E8207&amp;" "&amp;F8207,tarifas!$A$13:$D$20,4,FALSE)*P8207</f>
        <v>#N/A</v>
      </c>
      <c r="T8207">
        <f>IF(F8207="COD1",tarifas!$D$11*(SUMIFS($P$11:$P$8770,$F$11:$F$8770,"=COD1",$B$11:$B$8770,"="&amp;B8207)/COUNTIFS($F$11:$F$8770,"=COD1",$B$11:$B$8770,"="&amp;B8207))/COUNTIFS($A$11:$A$8770,"="&amp;A8207,$F$11:$F$8770,"=COD1"),0)</f>
        <v>0</v>
      </c>
      <c r="U8207" t="e">
        <f>(VLOOKUP(F8207,tarifas!$C$7:$D$10,2,FALSE)+tarifas!$D$21)*datos!P8207</f>
        <v>#N/A</v>
      </c>
      <c r="V8207" t="e">
        <f t="shared" si="1164"/>
        <v>#N/A</v>
      </c>
      <c r="W8207">
        <f t="shared" si="1165"/>
        <v>2.9422705004348431</v>
      </c>
    </row>
    <row r="8208" spans="1:23" x14ac:dyDescent="0.25">
      <c r="A8208">
        <f t="shared" si="1158"/>
        <v>337</v>
      </c>
      <c r="B8208">
        <f t="shared" si="1159"/>
        <v>12</v>
      </c>
      <c r="C8208" s="1">
        <f t="shared" si="1166"/>
        <v>41981.541666646786</v>
      </c>
      <c r="D8208" s="7">
        <v>61.560606060606055</v>
      </c>
      <c r="E8208" s="7"/>
      <c r="G8208">
        <v>50.01</v>
      </c>
      <c r="H8208" s="12">
        <v>193.8958580562053</v>
      </c>
      <c r="I8208" s="13">
        <f>$D$2*tarifas!$D$12/24</f>
        <v>1.4541666666666666</v>
      </c>
      <c r="J8208" s="13" t="e">
        <f>VLOOKUP(E8208&amp;" "&amp;F8208,tarifas!$A$13:$D$20,4,FALSE)*H8208</f>
        <v>#N/A</v>
      </c>
      <c r="K8208" s="13">
        <f>IF(F8208="COD1",tarifas!$D$11*(SUMIFS($H$11:$H$8770,$F$11:$F$8770,"=COD1",$B$11:$B$8770,"="&amp;B8208)/COUNTIFS($F$11:$F$8770,"=COD1",$B$11:$B$8770,"="&amp;B8208))/COUNTIFS($A$11:$A$8770,"="&amp;A8208,$F$11:$F$8770,"=COD1"),0)</f>
        <v>0</v>
      </c>
      <c r="L8208" s="13" t="e">
        <f>(VLOOKUP(F8208,tarifas!$C$7:$D$10,2,FALSE)+tarifas!$D$21)*datos!H8208</f>
        <v>#N/A</v>
      </c>
      <c r="M8208">
        <v>206.48478</v>
      </c>
      <c r="N8208" s="13" t="e">
        <f t="shared" si="1160"/>
        <v>#N/A</v>
      </c>
      <c r="O8208">
        <f t="shared" si="1161"/>
        <v>193.8958580562053</v>
      </c>
      <c r="P8208" s="12">
        <f t="shared" si="1162"/>
        <v>0</v>
      </c>
      <c r="Q8208">
        <f t="shared" si="1163"/>
        <v>12.588921943794702</v>
      </c>
      <c r="R8208">
        <f>$D$2*tarifas!$D$12/24</f>
        <v>1.4541666666666666</v>
      </c>
      <c r="S8208" t="e">
        <f>VLOOKUP(E8208&amp;" "&amp;F8208,tarifas!$A$13:$D$20,4,FALSE)*P8208</f>
        <v>#N/A</v>
      </c>
      <c r="T8208">
        <f>IF(F8208="COD1",tarifas!$D$11*(SUMIFS($P$11:$P$8770,$F$11:$F$8770,"=COD1",$B$11:$B$8770,"="&amp;B8208)/COUNTIFS($F$11:$F$8770,"=COD1",$B$11:$B$8770,"="&amp;B8208))/COUNTIFS($A$11:$A$8770,"="&amp;A8208,$F$11:$F$8770,"=COD1"),0)</f>
        <v>0</v>
      </c>
      <c r="U8208" t="e">
        <f>(VLOOKUP(F8208,tarifas!$C$7:$D$10,2,FALSE)+tarifas!$D$21)*datos!P8208</f>
        <v>#N/A</v>
      </c>
      <c r="V8208" t="e">
        <f t="shared" si="1164"/>
        <v>#N/A</v>
      </c>
      <c r="W8208">
        <f t="shared" si="1165"/>
        <v>0.5666147877682558</v>
      </c>
    </row>
    <row r="8209" spans="1:23" x14ac:dyDescent="0.25">
      <c r="A8209">
        <f t="shared" si="1158"/>
        <v>337</v>
      </c>
      <c r="B8209">
        <f t="shared" si="1159"/>
        <v>12</v>
      </c>
      <c r="C8209" s="1">
        <f t="shared" si="1166"/>
        <v>41981.583333313451</v>
      </c>
      <c r="D8209" s="7">
        <v>167.42424242424244</v>
      </c>
      <c r="E8209" s="7"/>
      <c r="G8209">
        <v>50</v>
      </c>
      <c r="H8209" s="12">
        <v>194.5035303191342</v>
      </c>
      <c r="I8209" s="13">
        <f>$D$2*tarifas!$D$12/24</f>
        <v>1.4541666666666666</v>
      </c>
      <c r="J8209" s="13" t="e">
        <f>VLOOKUP(E8209&amp;" "&amp;F8209,tarifas!$A$13:$D$20,4,FALSE)*H8209</f>
        <v>#N/A</v>
      </c>
      <c r="K8209" s="13">
        <f>IF(F8209="COD1",tarifas!$D$11*(SUMIFS($H$11:$H$8770,$F$11:$F$8770,"=COD1",$B$11:$B$8770,"="&amp;B8209)/COUNTIFS($F$11:$F$8770,"=COD1",$B$11:$B$8770,"="&amp;B8209))/COUNTIFS($A$11:$A$8770,"="&amp;A8209,$F$11:$F$8770,"=COD1"),0)</f>
        <v>0</v>
      </c>
      <c r="L8209" s="13" t="e">
        <f>(VLOOKUP(F8209,tarifas!$C$7:$D$10,2,FALSE)+tarifas!$D$21)*datos!H8209</f>
        <v>#N/A</v>
      </c>
      <c r="M8209">
        <v>176.52557999999999</v>
      </c>
      <c r="N8209" s="13" t="e">
        <f t="shared" si="1160"/>
        <v>#N/A</v>
      </c>
      <c r="O8209">
        <f t="shared" si="1161"/>
        <v>176.52557999999999</v>
      </c>
      <c r="P8209" s="12">
        <f t="shared" si="1162"/>
        <v>17.977950319134209</v>
      </c>
      <c r="Q8209">
        <f t="shared" si="1163"/>
        <v>0</v>
      </c>
      <c r="R8209">
        <f>$D$2*tarifas!$D$12/24</f>
        <v>1.4541666666666666</v>
      </c>
      <c r="S8209" t="e">
        <f>VLOOKUP(E8209&amp;" "&amp;F8209,tarifas!$A$13:$D$20,4,FALSE)*P8209</f>
        <v>#N/A</v>
      </c>
      <c r="T8209">
        <f>IF(F8209="COD1",tarifas!$D$11*(SUMIFS($P$11:$P$8770,$F$11:$F$8770,"=COD1",$B$11:$B$8770,"="&amp;B8209)/COUNTIFS($F$11:$F$8770,"=COD1",$B$11:$B$8770,"="&amp;B8209))/COUNTIFS($A$11:$A$8770,"="&amp;A8209,$F$11:$F$8770,"=COD1"),0)</f>
        <v>0</v>
      </c>
      <c r="U8209" t="e">
        <f>(VLOOKUP(F8209,tarifas!$C$7:$D$10,2,FALSE)+tarifas!$D$21)*datos!P8209</f>
        <v>#N/A</v>
      </c>
      <c r="V8209" t="e">
        <f t="shared" si="1164"/>
        <v>#N/A</v>
      </c>
      <c r="W8209">
        <f t="shared" si="1165"/>
        <v>0</v>
      </c>
    </row>
    <row r="8210" spans="1:23" x14ac:dyDescent="0.25">
      <c r="A8210">
        <f t="shared" si="1158"/>
        <v>337</v>
      </c>
      <c r="B8210">
        <f t="shared" si="1159"/>
        <v>12</v>
      </c>
      <c r="C8210" s="1">
        <f t="shared" si="1166"/>
        <v>41981.624999980115</v>
      </c>
      <c r="D8210" s="7">
        <v>128.53030303030303</v>
      </c>
      <c r="E8210" s="7"/>
      <c r="G8210">
        <v>45.02</v>
      </c>
      <c r="H8210" s="12">
        <v>203.50071233969143</v>
      </c>
      <c r="I8210" s="13">
        <f>$D$2*tarifas!$D$12/24</f>
        <v>1.4541666666666666</v>
      </c>
      <c r="J8210" s="13" t="e">
        <f>VLOOKUP(E8210&amp;" "&amp;F8210,tarifas!$A$13:$D$20,4,FALSE)*H8210</f>
        <v>#N/A</v>
      </c>
      <c r="K8210" s="13">
        <f>IF(F8210="COD1",tarifas!$D$11*(SUMIFS($H$11:$H$8770,$F$11:$F$8770,"=COD1",$B$11:$B$8770,"="&amp;B8210)/COUNTIFS($F$11:$F$8770,"=COD1",$B$11:$B$8770,"="&amp;B8210))/COUNTIFS($A$11:$A$8770,"="&amp;A8210,$F$11:$F$8770,"=COD1"),0)</f>
        <v>0</v>
      </c>
      <c r="L8210" s="13" t="e">
        <f>(VLOOKUP(F8210,tarifas!$C$7:$D$10,2,FALSE)+tarifas!$D$21)*datos!H8210</f>
        <v>#N/A</v>
      </c>
      <c r="M8210">
        <v>169.98448000000002</v>
      </c>
      <c r="N8210" s="13" t="e">
        <f t="shared" si="1160"/>
        <v>#N/A</v>
      </c>
      <c r="O8210">
        <f t="shared" si="1161"/>
        <v>169.98448000000002</v>
      </c>
      <c r="P8210" s="12">
        <f t="shared" si="1162"/>
        <v>33.516232339691413</v>
      </c>
      <c r="Q8210">
        <f t="shared" si="1163"/>
        <v>0</v>
      </c>
      <c r="R8210">
        <f>$D$2*tarifas!$D$12/24</f>
        <v>1.4541666666666666</v>
      </c>
      <c r="S8210" t="e">
        <f>VLOOKUP(E8210&amp;" "&amp;F8210,tarifas!$A$13:$D$20,4,FALSE)*P8210</f>
        <v>#N/A</v>
      </c>
      <c r="T8210">
        <f>IF(F8210="COD1",tarifas!$D$11*(SUMIFS($P$11:$P$8770,$F$11:$F$8770,"=COD1",$B$11:$B$8770,"="&amp;B8210)/COUNTIFS($F$11:$F$8770,"=COD1",$B$11:$B$8770,"="&amp;B8210))/COUNTIFS($A$11:$A$8770,"="&amp;A8210,$F$11:$F$8770,"=COD1"),0)</f>
        <v>0</v>
      </c>
      <c r="U8210" t="e">
        <f>(VLOOKUP(F8210,tarifas!$C$7:$D$10,2,FALSE)+tarifas!$D$21)*datos!P8210</f>
        <v>#N/A</v>
      </c>
      <c r="V8210" t="e">
        <f t="shared" si="1164"/>
        <v>#N/A</v>
      </c>
      <c r="W8210">
        <f t="shared" si="1165"/>
        <v>0</v>
      </c>
    </row>
    <row r="8211" spans="1:23" x14ac:dyDescent="0.25">
      <c r="A8211">
        <f t="shared" si="1158"/>
        <v>337</v>
      </c>
      <c r="B8211">
        <f t="shared" si="1159"/>
        <v>12</v>
      </c>
      <c r="C8211" s="1">
        <f t="shared" si="1166"/>
        <v>41981.666666646779</v>
      </c>
      <c r="D8211" s="7">
        <v>0</v>
      </c>
      <c r="E8211" s="7"/>
      <c r="G8211">
        <v>41.26</v>
      </c>
      <c r="H8211" s="12">
        <v>212.14442912059894</v>
      </c>
      <c r="I8211" s="13">
        <f>$D$2*tarifas!$D$12/24</f>
        <v>1.4541666666666666</v>
      </c>
      <c r="J8211" s="13" t="e">
        <f>VLOOKUP(E8211&amp;" "&amp;F8211,tarifas!$A$13:$D$20,4,FALSE)*H8211</f>
        <v>#N/A</v>
      </c>
      <c r="K8211" s="13">
        <f>IF(F8211="COD1",tarifas!$D$11*(SUMIFS($H$11:$H$8770,$F$11:$F$8770,"=COD1",$B$11:$B$8770,"="&amp;B8211)/COUNTIFS($F$11:$F$8770,"=COD1",$B$11:$B$8770,"="&amp;B8211))/COUNTIFS($A$11:$A$8770,"="&amp;A8211,$F$11:$F$8770,"=COD1"),0)</f>
        <v>0</v>
      </c>
      <c r="L8211" s="13" t="e">
        <f>(VLOOKUP(F8211,tarifas!$C$7:$D$10,2,FALSE)+tarifas!$D$21)*datos!H8211</f>
        <v>#N/A</v>
      </c>
      <c r="M8211">
        <v>0</v>
      </c>
      <c r="N8211" s="13" t="e">
        <f t="shared" si="1160"/>
        <v>#N/A</v>
      </c>
      <c r="O8211">
        <f t="shared" si="1161"/>
        <v>0</v>
      </c>
      <c r="P8211" s="12">
        <f t="shared" si="1162"/>
        <v>212.14442912059894</v>
      </c>
      <c r="Q8211">
        <f t="shared" si="1163"/>
        <v>0</v>
      </c>
      <c r="R8211">
        <f>$D$2*tarifas!$D$12/24</f>
        <v>1.4541666666666666</v>
      </c>
      <c r="S8211" t="e">
        <f>VLOOKUP(E8211&amp;" "&amp;F8211,tarifas!$A$13:$D$20,4,FALSE)*P8211</f>
        <v>#N/A</v>
      </c>
      <c r="T8211">
        <f>IF(F8211="COD1",tarifas!$D$11*(SUMIFS($P$11:$P$8770,$F$11:$F$8770,"=COD1",$B$11:$B$8770,"="&amp;B8211)/COUNTIFS($F$11:$F$8770,"=COD1",$B$11:$B$8770,"="&amp;B8211))/COUNTIFS($A$11:$A$8770,"="&amp;A8211,$F$11:$F$8770,"=COD1"),0)</f>
        <v>0</v>
      </c>
      <c r="U8211" t="e">
        <f>(VLOOKUP(F8211,tarifas!$C$7:$D$10,2,FALSE)+tarifas!$D$21)*datos!P8211</f>
        <v>#N/A</v>
      </c>
      <c r="V8211" t="e">
        <f t="shared" si="1164"/>
        <v>#N/A</v>
      </c>
      <c r="W8211">
        <f t="shared" si="1165"/>
        <v>0</v>
      </c>
    </row>
    <row r="8212" spans="1:23" x14ac:dyDescent="0.25">
      <c r="A8212">
        <f t="shared" si="1158"/>
        <v>337</v>
      </c>
      <c r="B8212">
        <f t="shared" si="1159"/>
        <v>12</v>
      </c>
      <c r="C8212" s="1">
        <f t="shared" si="1166"/>
        <v>41981.708333313443</v>
      </c>
      <c r="D8212" s="7">
        <v>0</v>
      </c>
      <c r="E8212" s="7"/>
      <c r="G8212">
        <v>41.26</v>
      </c>
      <c r="H8212" s="12">
        <v>211.2347746740723</v>
      </c>
      <c r="I8212" s="13">
        <f>$D$2*tarifas!$D$12/24</f>
        <v>1.4541666666666666</v>
      </c>
      <c r="J8212" s="13" t="e">
        <f>VLOOKUP(E8212&amp;" "&amp;F8212,tarifas!$A$13:$D$20,4,FALSE)*H8212</f>
        <v>#N/A</v>
      </c>
      <c r="K8212" s="13">
        <f>IF(F8212="COD1",tarifas!$D$11*(SUMIFS($H$11:$H$8770,$F$11:$F$8770,"=COD1",$B$11:$B$8770,"="&amp;B8212)/COUNTIFS($F$11:$F$8770,"=COD1",$B$11:$B$8770,"="&amp;B8212))/COUNTIFS($A$11:$A$8770,"="&amp;A8212,$F$11:$F$8770,"=COD1"),0)</f>
        <v>0</v>
      </c>
      <c r="L8212" s="13" t="e">
        <f>(VLOOKUP(F8212,tarifas!$C$7:$D$10,2,FALSE)+tarifas!$D$21)*datos!H8212</f>
        <v>#N/A</v>
      </c>
      <c r="M8212">
        <v>0</v>
      </c>
      <c r="N8212" s="13" t="e">
        <f t="shared" si="1160"/>
        <v>#N/A</v>
      </c>
      <c r="O8212">
        <f t="shared" si="1161"/>
        <v>0</v>
      </c>
      <c r="P8212" s="12">
        <f t="shared" si="1162"/>
        <v>211.2347746740723</v>
      </c>
      <c r="Q8212">
        <f t="shared" si="1163"/>
        <v>0</v>
      </c>
      <c r="R8212">
        <f>$D$2*tarifas!$D$12/24</f>
        <v>1.4541666666666666</v>
      </c>
      <c r="S8212" t="e">
        <f>VLOOKUP(E8212&amp;" "&amp;F8212,tarifas!$A$13:$D$20,4,FALSE)*P8212</f>
        <v>#N/A</v>
      </c>
      <c r="T8212">
        <f>IF(F8212="COD1",tarifas!$D$11*(SUMIFS($P$11:$P$8770,$F$11:$F$8770,"=COD1",$B$11:$B$8770,"="&amp;B8212)/COUNTIFS($F$11:$F$8770,"=COD1",$B$11:$B$8770,"="&amp;B8212))/COUNTIFS($A$11:$A$8770,"="&amp;A8212,$F$11:$F$8770,"=COD1"),0)</f>
        <v>0</v>
      </c>
      <c r="U8212" t="e">
        <f>(VLOOKUP(F8212,tarifas!$C$7:$D$10,2,FALSE)+tarifas!$D$21)*datos!P8212</f>
        <v>#N/A</v>
      </c>
      <c r="V8212" t="e">
        <f t="shared" si="1164"/>
        <v>#N/A</v>
      </c>
      <c r="W8212">
        <f t="shared" si="1165"/>
        <v>0</v>
      </c>
    </row>
    <row r="8213" spans="1:23" x14ac:dyDescent="0.25">
      <c r="A8213">
        <f t="shared" si="1158"/>
        <v>337</v>
      </c>
      <c r="B8213">
        <f t="shared" si="1159"/>
        <v>12</v>
      </c>
      <c r="C8213" s="1">
        <f t="shared" si="1166"/>
        <v>41981.749999980108</v>
      </c>
      <c r="D8213" s="7">
        <v>0</v>
      </c>
      <c r="E8213" s="7"/>
      <c r="G8213">
        <v>44.29</v>
      </c>
      <c r="H8213" s="12">
        <v>212.81383386861731</v>
      </c>
      <c r="I8213" s="13">
        <f>$D$2*tarifas!$D$12/24</f>
        <v>1.4541666666666666</v>
      </c>
      <c r="J8213" s="13" t="e">
        <f>VLOOKUP(E8213&amp;" "&amp;F8213,tarifas!$A$13:$D$20,4,FALSE)*H8213</f>
        <v>#N/A</v>
      </c>
      <c r="K8213" s="13">
        <f>IF(F8213="COD1",tarifas!$D$11*(SUMIFS($H$11:$H$8770,$F$11:$F$8770,"=COD1",$B$11:$B$8770,"="&amp;B8213)/COUNTIFS($F$11:$F$8770,"=COD1",$B$11:$B$8770,"="&amp;B8213))/COUNTIFS($A$11:$A$8770,"="&amp;A8213,$F$11:$F$8770,"=COD1"),0)</f>
        <v>0</v>
      </c>
      <c r="L8213" s="13" t="e">
        <f>(VLOOKUP(F8213,tarifas!$C$7:$D$10,2,FALSE)+tarifas!$D$21)*datos!H8213</f>
        <v>#N/A</v>
      </c>
      <c r="M8213">
        <v>0</v>
      </c>
      <c r="N8213" s="13" t="e">
        <f t="shared" si="1160"/>
        <v>#N/A</v>
      </c>
      <c r="O8213">
        <f t="shared" si="1161"/>
        <v>0</v>
      </c>
      <c r="P8213" s="12">
        <f t="shared" si="1162"/>
        <v>212.81383386861731</v>
      </c>
      <c r="Q8213">
        <f t="shared" si="1163"/>
        <v>0</v>
      </c>
      <c r="R8213">
        <f>$D$2*tarifas!$D$12/24</f>
        <v>1.4541666666666666</v>
      </c>
      <c r="S8213" t="e">
        <f>VLOOKUP(E8213&amp;" "&amp;F8213,tarifas!$A$13:$D$20,4,FALSE)*P8213</f>
        <v>#N/A</v>
      </c>
      <c r="T8213">
        <f>IF(F8213="COD1",tarifas!$D$11*(SUMIFS($P$11:$P$8770,$F$11:$F$8770,"=COD1",$B$11:$B$8770,"="&amp;B8213)/COUNTIFS($F$11:$F$8770,"=COD1",$B$11:$B$8770,"="&amp;B8213))/COUNTIFS($A$11:$A$8770,"="&amp;A8213,$F$11:$F$8770,"=COD1"),0)</f>
        <v>0</v>
      </c>
      <c r="U8213" t="e">
        <f>(VLOOKUP(F8213,tarifas!$C$7:$D$10,2,FALSE)+tarifas!$D$21)*datos!P8213</f>
        <v>#N/A</v>
      </c>
      <c r="V8213" t="e">
        <f t="shared" si="1164"/>
        <v>#N/A</v>
      </c>
      <c r="W8213">
        <f t="shared" si="1165"/>
        <v>0</v>
      </c>
    </row>
    <row r="8214" spans="1:23" x14ac:dyDescent="0.25">
      <c r="A8214">
        <f t="shared" si="1158"/>
        <v>337</v>
      </c>
      <c r="B8214">
        <f t="shared" si="1159"/>
        <v>12</v>
      </c>
      <c r="C8214" s="1">
        <f t="shared" si="1166"/>
        <v>41981.791666646772</v>
      </c>
      <c r="D8214" s="7">
        <v>0</v>
      </c>
      <c r="E8214" s="7"/>
      <c r="G8214">
        <v>45.71</v>
      </c>
      <c r="H8214" s="12">
        <v>211.64596373983321</v>
      </c>
      <c r="I8214" s="13">
        <f>$D$2*tarifas!$D$12/24</f>
        <v>1.4541666666666666</v>
      </c>
      <c r="J8214" s="13" t="e">
        <f>VLOOKUP(E8214&amp;" "&amp;F8214,tarifas!$A$13:$D$20,4,FALSE)*H8214</f>
        <v>#N/A</v>
      </c>
      <c r="K8214" s="13">
        <f>IF(F8214="COD1",tarifas!$D$11*(SUMIFS($H$11:$H$8770,$F$11:$F$8770,"=COD1",$B$11:$B$8770,"="&amp;B8214)/COUNTIFS($F$11:$F$8770,"=COD1",$B$11:$B$8770,"="&amp;B8214))/COUNTIFS($A$11:$A$8770,"="&amp;A8214,$F$11:$F$8770,"=COD1"),0)</f>
        <v>0</v>
      </c>
      <c r="L8214" s="13" t="e">
        <f>(VLOOKUP(F8214,tarifas!$C$7:$D$10,2,FALSE)+tarifas!$D$21)*datos!H8214</f>
        <v>#N/A</v>
      </c>
      <c r="M8214">
        <v>0</v>
      </c>
      <c r="N8214" s="13" t="e">
        <f t="shared" si="1160"/>
        <v>#N/A</v>
      </c>
      <c r="O8214">
        <f t="shared" si="1161"/>
        <v>0</v>
      </c>
      <c r="P8214" s="12">
        <f t="shared" si="1162"/>
        <v>211.64596373983321</v>
      </c>
      <c r="Q8214">
        <f t="shared" si="1163"/>
        <v>0</v>
      </c>
      <c r="R8214">
        <f>$D$2*tarifas!$D$12/24</f>
        <v>1.4541666666666666</v>
      </c>
      <c r="S8214" t="e">
        <f>VLOOKUP(E8214&amp;" "&amp;F8214,tarifas!$A$13:$D$20,4,FALSE)*P8214</f>
        <v>#N/A</v>
      </c>
      <c r="T8214">
        <f>IF(F8214="COD1",tarifas!$D$11*(SUMIFS($P$11:$P$8770,$F$11:$F$8770,"=COD1",$B$11:$B$8770,"="&amp;B8214)/COUNTIFS($F$11:$F$8770,"=COD1",$B$11:$B$8770,"="&amp;B8214))/COUNTIFS($A$11:$A$8770,"="&amp;A8214,$F$11:$F$8770,"=COD1"),0)</f>
        <v>0</v>
      </c>
      <c r="U8214" t="e">
        <f>(VLOOKUP(F8214,tarifas!$C$7:$D$10,2,FALSE)+tarifas!$D$21)*datos!P8214</f>
        <v>#N/A</v>
      </c>
      <c r="V8214" t="e">
        <f t="shared" si="1164"/>
        <v>#N/A</v>
      </c>
      <c r="W8214">
        <f t="shared" si="1165"/>
        <v>0</v>
      </c>
    </row>
    <row r="8215" spans="1:23" x14ac:dyDescent="0.25">
      <c r="A8215">
        <f t="shared" si="1158"/>
        <v>337</v>
      </c>
      <c r="B8215">
        <f t="shared" si="1159"/>
        <v>12</v>
      </c>
      <c r="C8215" s="1">
        <f t="shared" si="1166"/>
        <v>41981.833333313436</v>
      </c>
      <c r="D8215" s="7">
        <v>0</v>
      </c>
      <c r="E8215" s="7"/>
      <c r="G8215">
        <v>47.69</v>
      </c>
      <c r="H8215" s="12">
        <v>226.98476803757762</v>
      </c>
      <c r="I8215" s="13">
        <f>$D$2*tarifas!$D$12/24</f>
        <v>1.4541666666666666</v>
      </c>
      <c r="J8215" s="13" t="e">
        <f>VLOOKUP(E8215&amp;" "&amp;F8215,tarifas!$A$13:$D$20,4,FALSE)*H8215</f>
        <v>#N/A</v>
      </c>
      <c r="K8215" s="13">
        <f>IF(F8215="COD1",tarifas!$D$11*(SUMIFS($H$11:$H$8770,$F$11:$F$8770,"=COD1",$B$11:$B$8770,"="&amp;B8215)/COUNTIFS($F$11:$F$8770,"=COD1",$B$11:$B$8770,"="&amp;B8215))/COUNTIFS($A$11:$A$8770,"="&amp;A8215,$F$11:$F$8770,"=COD1"),0)</f>
        <v>0</v>
      </c>
      <c r="L8215" s="13" t="e">
        <f>(VLOOKUP(F8215,tarifas!$C$7:$D$10,2,FALSE)+tarifas!$D$21)*datos!H8215</f>
        <v>#N/A</v>
      </c>
      <c r="M8215">
        <v>0</v>
      </c>
      <c r="N8215" s="13" t="e">
        <f t="shared" si="1160"/>
        <v>#N/A</v>
      </c>
      <c r="O8215">
        <f t="shared" si="1161"/>
        <v>0</v>
      </c>
      <c r="P8215" s="12">
        <f t="shared" si="1162"/>
        <v>226.98476803757762</v>
      </c>
      <c r="Q8215">
        <f t="shared" si="1163"/>
        <v>0</v>
      </c>
      <c r="R8215">
        <f>$D$2*tarifas!$D$12/24</f>
        <v>1.4541666666666666</v>
      </c>
      <c r="S8215" t="e">
        <f>VLOOKUP(E8215&amp;" "&amp;F8215,tarifas!$A$13:$D$20,4,FALSE)*P8215</f>
        <v>#N/A</v>
      </c>
      <c r="T8215">
        <f>IF(F8215="COD1",tarifas!$D$11*(SUMIFS($P$11:$P$8770,$F$11:$F$8770,"=COD1",$B$11:$B$8770,"="&amp;B8215)/COUNTIFS($F$11:$F$8770,"=COD1",$B$11:$B$8770,"="&amp;B8215))/COUNTIFS($A$11:$A$8770,"="&amp;A8215,$F$11:$F$8770,"=COD1"),0)</f>
        <v>0</v>
      </c>
      <c r="U8215" t="e">
        <f>(VLOOKUP(F8215,tarifas!$C$7:$D$10,2,FALSE)+tarifas!$D$21)*datos!P8215</f>
        <v>#N/A</v>
      </c>
      <c r="V8215" t="e">
        <f t="shared" si="1164"/>
        <v>#N/A</v>
      </c>
      <c r="W8215">
        <f t="shared" si="1165"/>
        <v>0</v>
      </c>
    </row>
    <row r="8216" spans="1:23" x14ac:dyDescent="0.25">
      <c r="A8216">
        <f t="shared" si="1158"/>
        <v>337</v>
      </c>
      <c r="B8216">
        <f t="shared" si="1159"/>
        <v>12</v>
      </c>
      <c r="C8216" s="1">
        <f t="shared" si="1166"/>
        <v>41981.8749999801</v>
      </c>
      <c r="D8216" s="7">
        <v>0</v>
      </c>
      <c r="E8216" s="7"/>
      <c r="G8216">
        <v>45</v>
      </c>
      <c r="H8216" s="12">
        <v>219.70300597235098</v>
      </c>
      <c r="I8216" s="13">
        <f>$D$2*tarifas!$D$12/24</f>
        <v>1.4541666666666666</v>
      </c>
      <c r="J8216" s="13" t="e">
        <f>VLOOKUP(E8216&amp;" "&amp;F8216,tarifas!$A$13:$D$20,4,FALSE)*H8216</f>
        <v>#N/A</v>
      </c>
      <c r="K8216" s="13">
        <f>IF(F8216="COD1",tarifas!$D$11*(SUMIFS($H$11:$H$8770,$F$11:$F$8770,"=COD1",$B$11:$B$8770,"="&amp;B8216)/COUNTIFS($F$11:$F$8770,"=COD1",$B$11:$B$8770,"="&amp;B8216))/COUNTIFS($A$11:$A$8770,"="&amp;A8216,$F$11:$F$8770,"=COD1"),0)</f>
        <v>0</v>
      </c>
      <c r="L8216" s="13" t="e">
        <f>(VLOOKUP(F8216,tarifas!$C$7:$D$10,2,FALSE)+tarifas!$D$21)*datos!H8216</f>
        <v>#N/A</v>
      </c>
      <c r="M8216">
        <v>0</v>
      </c>
      <c r="N8216" s="13" t="e">
        <f t="shared" si="1160"/>
        <v>#N/A</v>
      </c>
      <c r="O8216">
        <f t="shared" si="1161"/>
        <v>0</v>
      </c>
      <c r="P8216" s="12">
        <f t="shared" si="1162"/>
        <v>219.70300597235098</v>
      </c>
      <c r="Q8216">
        <f t="shared" si="1163"/>
        <v>0</v>
      </c>
      <c r="R8216">
        <f>$D$2*tarifas!$D$12/24</f>
        <v>1.4541666666666666</v>
      </c>
      <c r="S8216" t="e">
        <f>VLOOKUP(E8216&amp;" "&amp;F8216,tarifas!$A$13:$D$20,4,FALSE)*P8216</f>
        <v>#N/A</v>
      </c>
      <c r="T8216">
        <f>IF(F8216="COD1",tarifas!$D$11*(SUMIFS($P$11:$P$8770,$F$11:$F$8770,"=COD1",$B$11:$B$8770,"="&amp;B8216)/COUNTIFS($F$11:$F$8770,"=COD1",$B$11:$B$8770,"="&amp;B8216))/COUNTIFS($A$11:$A$8770,"="&amp;A8216,$F$11:$F$8770,"=COD1"),0)</f>
        <v>0</v>
      </c>
      <c r="U8216" t="e">
        <f>(VLOOKUP(F8216,tarifas!$C$7:$D$10,2,FALSE)+tarifas!$D$21)*datos!P8216</f>
        <v>#N/A</v>
      </c>
      <c r="V8216" t="e">
        <f t="shared" si="1164"/>
        <v>#N/A</v>
      </c>
      <c r="W8216">
        <f t="shared" si="1165"/>
        <v>0</v>
      </c>
    </row>
    <row r="8217" spans="1:23" x14ac:dyDescent="0.25">
      <c r="A8217">
        <f t="shared" si="1158"/>
        <v>337</v>
      </c>
      <c r="B8217">
        <f t="shared" si="1159"/>
        <v>12</v>
      </c>
      <c r="C8217" s="1">
        <f t="shared" si="1166"/>
        <v>41981.916666646764</v>
      </c>
      <c r="D8217" s="7">
        <v>0</v>
      </c>
      <c r="E8217" s="7"/>
      <c r="G8217">
        <v>48.5</v>
      </c>
      <c r="H8217" s="12">
        <v>222.67638549828152</v>
      </c>
      <c r="I8217" s="13">
        <f>$D$2*tarifas!$D$12/24</f>
        <v>1.4541666666666666</v>
      </c>
      <c r="J8217" s="13" t="e">
        <f>VLOOKUP(E8217&amp;" "&amp;F8217,tarifas!$A$13:$D$20,4,FALSE)*H8217</f>
        <v>#N/A</v>
      </c>
      <c r="K8217" s="13">
        <f>IF(F8217="COD1",tarifas!$D$11*(SUMIFS($H$11:$H$8770,$F$11:$F$8770,"=COD1",$B$11:$B$8770,"="&amp;B8217)/COUNTIFS($F$11:$F$8770,"=COD1",$B$11:$B$8770,"="&amp;B8217))/COUNTIFS($A$11:$A$8770,"="&amp;A8217,$F$11:$F$8770,"=COD1"),0)</f>
        <v>0</v>
      </c>
      <c r="L8217" s="13" t="e">
        <f>(VLOOKUP(F8217,tarifas!$C$7:$D$10,2,FALSE)+tarifas!$D$21)*datos!H8217</f>
        <v>#N/A</v>
      </c>
      <c r="M8217">
        <v>0</v>
      </c>
      <c r="N8217" s="13" t="e">
        <f t="shared" si="1160"/>
        <v>#N/A</v>
      </c>
      <c r="O8217">
        <f t="shared" si="1161"/>
        <v>0</v>
      </c>
      <c r="P8217" s="12">
        <f t="shared" si="1162"/>
        <v>222.67638549828152</v>
      </c>
      <c r="Q8217">
        <f t="shared" si="1163"/>
        <v>0</v>
      </c>
      <c r="R8217">
        <f>$D$2*tarifas!$D$12/24</f>
        <v>1.4541666666666666</v>
      </c>
      <c r="S8217" t="e">
        <f>VLOOKUP(E8217&amp;" "&amp;F8217,tarifas!$A$13:$D$20,4,FALSE)*P8217</f>
        <v>#N/A</v>
      </c>
      <c r="T8217">
        <f>IF(F8217="COD1",tarifas!$D$11*(SUMIFS($P$11:$P$8770,$F$11:$F$8770,"=COD1",$B$11:$B$8770,"="&amp;B8217)/COUNTIFS($F$11:$F$8770,"=COD1",$B$11:$B$8770,"="&amp;B8217))/COUNTIFS($A$11:$A$8770,"="&amp;A8217,$F$11:$F$8770,"=COD1"),0)</f>
        <v>0</v>
      </c>
      <c r="U8217" t="e">
        <f>(VLOOKUP(F8217,tarifas!$C$7:$D$10,2,FALSE)+tarifas!$D$21)*datos!P8217</f>
        <v>#N/A</v>
      </c>
      <c r="V8217" t="e">
        <f t="shared" si="1164"/>
        <v>#N/A</v>
      </c>
      <c r="W8217">
        <f t="shared" si="1165"/>
        <v>0</v>
      </c>
    </row>
    <row r="8218" spans="1:23" x14ac:dyDescent="0.25">
      <c r="A8218">
        <f t="shared" si="1158"/>
        <v>337</v>
      </c>
      <c r="B8218">
        <f t="shared" si="1159"/>
        <v>12</v>
      </c>
      <c r="C8218" s="1">
        <f t="shared" si="1166"/>
        <v>41981.958333313429</v>
      </c>
      <c r="D8218" s="7">
        <v>0</v>
      </c>
      <c r="E8218" s="7"/>
      <c r="G8218">
        <v>41.26</v>
      </c>
      <c r="H8218" s="12">
        <v>222.12144828929843</v>
      </c>
      <c r="I8218" s="13">
        <f>$D$2*tarifas!$D$12/24</f>
        <v>1.4541666666666666</v>
      </c>
      <c r="J8218" s="13" t="e">
        <f>VLOOKUP(E8218&amp;" "&amp;F8218,tarifas!$A$13:$D$20,4,FALSE)*H8218</f>
        <v>#N/A</v>
      </c>
      <c r="K8218" s="13">
        <f>IF(F8218="COD1",tarifas!$D$11*(SUMIFS($H$11:$H$8770,$F$11:$F$8770,"=COD1",$B$11:$B$8770,"="&amp;B8218)/COUNTIFS($F$11:$F$8770,"=COD1",$B$11:$B$8770,"="&amp;B8218))/COUNTIFS($A$11:$A$8770,"="&amp;A8218,$F$11:$F$8770,"=COD1"),0)</f>
        <v>0</v>
      </c>
      <c r="L8218" s="13" t="e">
        <f>(VLOOKUP(F8218,tarifas!$C$7:$D$10,2,FALSE)+tarifas!$D$21)*datos!H8218</f>
        <v>#N/A</v>
      </c>
      <c r="M8218">
        <v>0</v>
      </c>
      <c r="N8218" s="13" t="e">
        <f t="shared" si="1160"/>
        <v>#N/A</v>
      </c>
      <c r="O8218">
        <f t="shared" si="1161"/>
        <v>0</v>
      </c>
      <c r="P8218" s="12">
        <f t="shared" si="1162"/>
        <v>222.12144828929843</v>
      </c>
      <c r="Q8218">
        <f t="shared" si="1163"/>
        <v>0</v>
      </c>
      <c r="R8218">
        <f>$D$2*tarifas!$D$12/24</f>
        <v>1.4541666666666666</v>
      </c>
      <c r="S8218" t="e">
        <f>VLOOKUP(E8218&amp;" "&amp;F8218,tarifas!$A$13:$D$20,4,FALSE)*P8218</f>
        <v>#N/A</v>
      </c>
      <c r="T8218">
        <f>IF(F8218="COD1",tarifas!$D$11*(SUMIFS($P$11:$P$8770,$F$11:$F$8770,"=COD1",$B$11:$B$8770,"="&amp;B8218)/COUNTIFS($F$11:$F$8770,"=COD1",$B$11:$B$8770,"="&amp;B8218))/COUNTIFS($A$11:$A$8770,"="&amp;A8218,$F$11:$F$8770,"=COD1"),0)</f>
        <v>0</v>
      </c>
      <c r="U8218" t="e">
        <f>(VLOOKUP(F8218,tarifas!$C$7:$D$10,2,FALSE)+tarifas!$D$21)*datos!P8218</f>
        <v>#N/A</v>
      </c>
      <c r="V8218" t="e">
        <f t="shared" si="1164"/>
        <v>#N/A</v>
      </c>
      <c r="W8218">
        <f t="shared" si="1165"/>
        <v>0</v>
      </c>
    </row>
    <row r="8219" spans="1:23" x14ac:dyDescent="0.25">
      <c r="A8219">
        <f t="shared" si="1158"/>
        <v>338</v>
      </c>
      <c r="B8219">
        <f t="shared" si="1159"/>
        <v>12</v>
      </c>
      <c r="C8219" s="1">
        <f t="shared" si="1166"/>
        <v>41981.999999980093</v>
      </c>
      <c r="D8219" s="7">
        <v>0</v>
      </c>
      <c r="E8219" s="7"/>
      <c r="G8219">
        <v>30</v>
      </c>
      <c r="H8219" s="12">
        <v>239.32572386541239</v>
      </c>
      <c r="I8219" s="13">
        <f>$D$2*tarifas!$D$12/24</f>
        <v>1.4541666666666666</v>
      </c>
      <c r="J8219" s="13" t="e">
        <f>VLOOKUP(E8219&amp;" "&amp;F8219,tarifas!$A$13:$D$20,4,FALSE)*H8219</f>
        <v>#N/A</v>
      </c>
      <c r="K8219" s="13">
        <f>IF(F8219="COD1",tarifas!$D$11*(SUMIFS($H$11:$H$8770,$F$11:$F$8770,"=COD1",$B$11:$B$8770,"="&amp;B8219)/COUNTIFS($F$11:$F$8770,"=COD1",$B$11:$B$8770,"="&amp;B8219))/COUNTIFS($A$11:$A$8770,"="&amp;A8219,$F$11:$F$8770,"=COD1"),0)</f>
        <v>0</v>
      </c>
      <c r="L8219" s="13" t="e">
        <f>(VLOOKUP(F8219,tarifas!$C$7:$D$10,2,FALSE)+tarifas!$D$21)*datos!H8219</f>
        <v>#N/A</v>
      </c>
      <c r="M8219">
        <v>0</v>
      </c>
      <c r="N8219" s="13" t="e">
        <f t="shared" si="1160"/>
        <v>#N/A</v>
      </c>
      <c r="O8219">
        <f t="shared" si="1161"/>
        <v>0</v>
      </c>
      <c r="P8219" s="12">
        <f t="shared" si="1162"/>
        <v>239.32572386541239</v>
      </c>
      <c r="Q8219">
        <f t="shared" si="1163"/>
        <v>0</v>
      </c>
      <c r="R8219">
        <f>$D$2*tarifas!$D$12/24</f>
        <v>1.4541666666666666</v>
      </c>
      <c r="S8219" t="e">
        <f>VLOOKUP(E8219&amp;" "&amp;F8219,tarifas!$A$13:$D$20,4,FALSE)*P8219</f>
        <v>#N/A</v>
      </c>
      <c r="T8219">
        <f>IF(F8219="COD1",tarifas!$D$11*(SUMIFS($P$11:$P$8770,$F$11:$F$8770,"=COD1",$B$11:$B$8770,"="&amp;B8219)/COUNTIFS($F$11:$F$8770,"=COD1",$B$11:$B$8770,"="&amp;B8219))/COUNTIFS($A$11:$A$8770,"="&amp;A8219,$F$11:$F$8770,"=COD1"),0)</f>
        <v>0</v>
      </c>
      <c r="U8219" t="e">
        <f>(VLOOKUP(F8219,tarifas!$C$7:$D$10,2,FALSE)+tarifas!$D$21)*datos!P8219</f>
        <v>#N/A</v>
      </c>
      <c r="V8219" t="e">
        <f t="shared" si="1164"/>
        <v>#N/A</v>
      </c>
      <c r="W8219">
        <f t="shared" si="1165"/>
        <v>0</v>
      </c>
    </row>
    <row r="8220" spans="1:23" x14ac:dyDescent="0.25">
      <c r="A8220">
        <f t="shared" si="1158"/>
        <v>338</v>
      </c>
      <c r="B8220">
        <f t="shared" si="1159"/>
        <v>12</v>
      </c>
      <c r="C8220" s="1">
        <f t="shared" si="1166"/>
        <v>41982.041666646757</v>
      </c>
      <c r="D8220" s="7">
        <v>0</v>
      </c>
      <c r="E8220" s="7"/>
      <c r="G8220">
        <v>28.52</v>
      </c>
      <c r="H8220" s="12">
        <v>238.85389974642783</v>
      </c>
      <c r="I8220" s="13">
        <f>$D$2*tarifas!$D$12/24</f>
        <v>1.4541666666666666</v>
      </c>
      <c r="J8220" s="13" t="e">
        <f>VLOOKUP(E8220&amp;" "&amp;F8220,tarifas!$A$13:$D$20,4,FALSE)*H8220</f>
        <v>#N/A</v>
      </c>
      <c r="K8220" s="13">
        <f>IF(F8220="COD1",tarifas!$D$11*(SUMIFS($H$11:$H$8770,$F$11:$F$8770,"=COD1",$B$11:$B$8770,"="&amp;B8220)/COUNTIFS($F$11:$F$8770,"=COD1",$B$11:$B$8770,"="&amp;B8220))/COUNTIFS($A$11:$A$8770,"="&amp;A8220,$F$11:$F$8770,"=COD1"),0)</f>
        <v>0</v>
      </c>
      <c r="L8220" s="13" t="e">
        <f>(VLOOKUP(F8220,tarifas!$C$7:$D$10,2,FALSE)+tarifas!$D$21)*datos!H8220</f>
        <v>#N/A</v>
      </c>
      <c r="M8220">
        <v>0</v>
      </c>
      <c r="N8220" s="13" t="e">
        <f t="shared" si="1160"/>
        <v>#N/A</v>
      </c>
      <c r="O8220">
        <f t="shared" si="1161"/>
        <v>0</v>
      </c>
      <c r="P8220" s="12">
        <f t="shared" si="1162"/>
        <v>238.85389974642783</v>
      </c>
      <c r="Q8220">
        <f t="shared" si="1163"/>
        <v>0</v>
      </c>
      <c r="R8220">
        <f>$D$2*tarifas!$D$12/24</f>
        <v>1.4541666666666666</v>
      </c>
      <c r="S8220" t="e">
        <f>VLOOKUP(E8220&amp;" "&amp;F8220,tarifas!$A$13:$D$20,4,FALSE)*P8220</f>
        <v>#N/A</v>
      </c>
      <c r="T8220">
        <f>IF(F8220="COD1",tarifas!$D$11*(SUMIFS($P$11:$P$8770,$F$11:$F$8770,"=COD1",$B$11:$B$8770,"="&amp;B8220)/COUNTIFS($F$11:$F$8770,"=COD1",$B$11:$B$8770,"="&amp;B8220))/COUNTIFS($A$11:$A$8770,"="&amp;A8220,$F$11:$F$8770,"=COD1"),0)</f>
        <v>0</v>
      </c>
      <c r="U8220" t="e">
        <f>(VLOOKUP(F8220,tarifas!$C$7:$D$10,2,FALSE)+tarifas!$D$21)*datos!P8220</f>
        <v>#N/A</v>
      </c>
      <c r="V8220" t="e">
        <f t="shared" si="1164"/>
        <v>#N/A</v>
      </c>
      <c r="W8220">
        <f t="shared" si="1165"/>
        <v>0</v>
      </c>
    </row>
    <row r="8221" spans="1:23" x14ac:dyDescent="0.25">
      <c r="A8221">
        <f t="shared" si="1158"/>
        <v>338</v>
      </c>
      <c r="B8221">
        <f t="shared" si="1159"/>
        <v>12</v>
      </c>
      <c r="C8221" s="1">
        <f t="shared" si="1166"/>
        <v>41982.083333313421</v>
      </c>
      <c r="D8221" s="7">
        <v>0</v>
      </c>
      <c r="E8221" s="7"/>
      <c r="G8221">
        <v>21.52</v>
      </c>
      <c r="H8221" s="12">
        <v>231.90499278354736</v>
      </c>
      <c r="I8221" s="13">
        <f>$D$2*tarifas!$D$12/24</f>
        <v>1.4541666666666666</v>
      </c>
      <c r="J8221" s="13" t="e">
        <f>VLOOKUP(E8221&amp;" "&amp;F8221,tarifas!$A$13:$D$20,4,FALSE)*H8221</f>
        <v>#N/A</v>
      </c>
      <c r="K8221" s="13">
        <f>IF(F8221="COD1",tarifas!$D$11*(SUMIFS($H$11:$H$8770,$F$11:$F$8770,"=COD1",$B$11:$B$8770,"="&amp;B8221)/COUNTIFS($F$11:$F$8770,"=COD1",$B$11:$B$8770,"="&amp;B8221))/COUNTIFS($A$11:$A$8770,"="&amp;A8221,$F$11:$F$8770,"=COD1"),0)</f>
        <v>0</v>
      </c>
      <c r="L8221" s="13" t="e">
        <f>(VLOOKUP(F8221,tarifas!$C$7:$D$10,2,FALSE)+tarifas!$D$21)*datos!H8221</f>
        <v>#N/A</v>
      </c>
      <c r="M8221">
        <v>0</v>
      </c>
      <c r="N8221" s="13" t="e">
        <f t="shared" si="1160"/>
        <v>#N/A</v>
      </c>
      <c r="O8221">
        <f t="shared" si="1161"/>
        <v>0</v>
      </c>
      <c r="P8221" s="12">
        <f t="shared" si="1162"/>
        <v>231.90499278354736</v>
      </c>
      <c r="Q8221">
        <f t="shared" si="1163"/>
        <v>0</v>
      </c>
      <c r="R8221">
        <f>$D$2*tarifas!$D$12/24</f>
        <v>1.4541666666666666</v>
      </c>
      <c r="S8221" t="e">
        <f>VLOOKUP(E8221&amp;" "&amp;F8221,tarifas!$A$13:$D$20,4,FALSE)*P8221</f>
        <v>#N/A</v>
      </c>
      <c r="T8221">
        <f>IF(F8221="COD1",tarifas!$D$11*(SUMIFS($P$11:$P$8770,$F$11:$F$8770,"=COD1",$B$11:$B$8770,"="&amp;B8221)/COUNTIFS($F$11:$F$8770,"=COD1",$B$11:$B$8770,"="&amp;B8221))/COUNTIFS($A$11:$A$8770,"="&amp;A8221,$F$11:$F$8770,"=COD1"),0)</f>
        <v>0</v>
      </c>
      <c r="U8221" t="e">
        <f>(VLOOKUP(F8221,tarifas!$C$7:$D$10,2,FALSE)+tarifas!$D$21)*datos!P8221</f>
        <v>#N/A</v>
      </c>
      <c r="V8221" t="e">
        <f t="shared" si="1164"/>
        <v>#N/A</v>
      </c>
      <c r="W8221">
        <f t="shared" si="1165"/>
        <v>0</v>
      </c>
    </row>
    <row r="8222" spans="1:23" x14ac:dyDescent="0.25">
      <c r="A8222">
        <f t="shared" si="1158"/>
        <v>338</v>
      </c>
      <c r="B8222">
        <f t="shared" si="1159"/>
        <v>12</v>
      </c>
      <c r="C8222" s="1">
        <f t="shared" si="1166"/>
        <v>41982.124999980086</v>
      </c>
      <c r="D8222" s="7">
        <v>0</v>
      </c>
      <c r="E8222" s="7"/>
      <c r="G8222">
        <v>20</v>
      </c>
      <c r="H8222" s="12">
        <v>231.33709366845244</v>
      </c>
      <c r="I8222" s="13">
        <f>$D$2*tarifas!$D$12/24</f>
        <v>1.4541666666666666</v>
      </c>
      <c r="J8222" s="13" t="e">
        <f>VLOOKUP(E8222&amp;" "&amp;F8222,tarifas!$A$13:$D$20,4,FALSE)*H8222</f>
        <v>#N/A</v>
      </c>
      <c r="K8222" s="13">
        <f>IF(F8222="COD1",tarifas!$D$11*(SUMIFS($H$11:$H$8770,$F$11:$F$8770,"=COD1",$B$11:$B$8770,"="&amp;B8222)/COUNTIFS($F$11:$F$8770,"=COD1",$B$11:$B$8770,"="&amp;B8222))/COUNTIFS($A$11:$A$8770,"="&amp;A8222,$F$11:$F$8770,"=COD1"),0)</f>
        <v>0</v>
      </c>
      <c r="L8222" s="13" t="e">
        <f>(VLOOKUP(F8222,tarifas!$C$7:$D$10,2,FALSE)+tarifas!$D$21)*datos!H8222</f>
        <v>#N/A</v>
      </c>
      <c r="M8222">
        <v>0</v>
      </c>
      <c r="N8222" s="13" t="e">
        <f t="shared" si="1160"/>
        <v>#N/A</v>
      </c>
      <c r="O8222">
        <f t="shared" si="1161"/>
        <v>0</v>
      </c>
      <c r="P8222" s="12">
        <f t="shared" si="1162"/>
        <v>231.33709366845244</v>
      </c>
      <c r="Q8222">
        <f t="shared" si="1163"/>
        <v>0</v>
      </c>
      <c r="R8222">
        <f>$D$2*tarifas!$D$12/24</f>
        <v>1.4541666666666666</v>
      </c>
      <c r="S8222" t="e">
        <f>VLOOKUP(E8222&amp;" "&amp;F8222,tarifas!$A$13:$D$20,4,FALSE)*P8222</f>
        <v>#N/A</v>
      </c>
      <c r="T8222">
        <f>IF(F8222="COD1",tarifas!$D$11*(SUMIFS($P$11:$P$8770,$F$11:$F$8770,"=COD1",$B$11:$B$8770,"="&amp;B8222)/COUNTIFS($F$11:$F$8770,"=COD1",$B$11:$B$8770,"="&amp;B8222))/COUNTIFS($A$11:$A$8770,"="&amp;A8222,$F$11:$F$8770,"=COD1"),0)</f>
        <v>0</v>
      </c>
      <c r="U8222" t="e">
        <f>(VLOOKUP(F8222,tarifas!$C$7:$D$10,2,FALSE)+tarifas!$D$21)*datos!P8222</f>
        <v>#N/A</v>
      </c>
      <c r="V8222" t="e">
        <f t="shared" si="1164"/>
        <v>#N/A</v>
      </c>
      <c r="W8222">
        <f t="shared" si="1165"/>
        <v>0</v>
      </c>
    </row>
    <row r="8223" spans="1:23" x14ac:dyDescent="0.25">
      <c r="A8223">
        <f t="shared" si="1158"/>
        <v>338</v>
      </c>
      <c r="B8223">
        <f t="shared" si="1159"/>
        <v>12</v>
      </c>
      <c r="C8223" s="1">
        <f t="shared" si="1166"/>
        <v>41982.16666664675</v>
      </c>
      <c r="D8223" s="7">
        <v>0</v>
      </c>
      <c r="E8223" s="7"/>
      <c r="G8223">
        <v>19.170000000000002</v>
      </c>
      <c r="H8223" s="12">
        <v>223.22691609018779</v>
      </c>
      <c r="I8223" s="13">
        <f>$D$2*tarifas!$D$12/24</f>
        <v>1.4541666666666666</v>
      </c>
      <c r="J8223" s="13" t="e">
        <f>VLOOKUP(E8223&amp;" "&amp;F8223,tarifas!$A$13:$D$20,4,FALSE)*H8223</f>
        <v>#N/A</v>
      </c>
      <c r="K8223" s="13">
        <f>IF(F8223="COD1",tarifas!$D$11*(SUMIFS($H$11:$H$8770,$F$11:$F$8770,"=COD1",$B$11:$B$8770,"="&amp;B8223)/COUNTIFS($F$11:$F$8770,"=COD1",$B$11:$B$8770,"="&amp;B8223))/COUNTIFS($A$11:$A$8770,"="&amp;A8223,$F$11:$F$8770,"=COD1"),0)</f>
        <v>0</v>
      </c>
      <c r="L8223" s="13" t="e">
        <f>(VLOOKUP(F8223,tarifas!$C$7:$D$10,2,FALSE)+tarifas!$D$21)*datos!H8223</f>
        <v>#N/A</v>
      </c>
      <c r="M8223">
        <v>0</v>
      </c>
      <c r="N8223" s="13" t="e">
        <f t="shared" si="1160"/>
        <v>#N/A</v>
      </c>
      <c r="O8223">
        <f t="shared" si="1161"/>
        <v>0</v>
      </c>
      <c r="P8223" s="12">
        <f t="shared" si="1162"/>
        <v>223.22691609018779</v>
      </c>
      <c r="Q8223">
        <f t="shared" si="1163"/>
        <v>0</v>
      </c>
      <c r="R8223">
        <f>$D$2*tarifas!$D$12/24</f>
        <v>1.4541666666666666</v>
      </c>
      <c r="S8223" t="e">
        <f>VLOOKUP(E8223&amp;" "&amp;F8223,tarifas!$A$13:$D$20,4,FALSE)*P8223</f>
        <v>#N/A</v>
      </c>
      <c r="T8223">
        <f>IF(F8223="COD1",tarifas!$D$11*(SUMIFS($P$11:$P$8770,$F$11:$F$8770,"=COD1",$B$11:$B$8770,"="&amp;B8223)/COUNTIFS($F$11:$F$8770,"=COD1",$B$11:$B$8770,"="&amp;B8223))/COUNTIFS($A$11:$A$8770,"="&amp;A8223,$F$11:$F$8770,"=COD1"),0)</f>
        <v>0</v>
      </c>
      <c r="U8223" t="e">
        <f>(VLOOKUP(F8223,tarifas!$C$7:$D$10,2,FALSE)+tarifas!$D$21)*datos!P8223</f>
        <v>#N/A</v>
      </c>
      <c r="V8223" t="e">
        <f t="shared" si="1164"/>
        <v>#N/A</v>
      </c>
      <c r="W8223">
        <f t="shared" si="1165"/>
        <v>0</v>
      </c>
    </row>
    <row r="8224" spans="1:23" x14ac:dyDescent="0.25">
      <c r="A8224">
        <f t="shared" si="1158"/>
        <v>338</v>
      </c>
      <c r="B8224">
        <f t="shared" si="1159"/>
        <v>12</v>
      </c>
      <c r="C8224" s="1">
        <f t="shared" si="1166"/>
        <v>41982.208333313414</v>
      </c>
      <c r="D8224" s="7">
        <v>0</v>
      </c>
      <c r="E8224" s="7"/>
      <c r="G8224">
        <v>24.57</v>
      </c>
      <c r="H8224" s="12">
        <v>220.49068796375289</v>
      </c>
      <c r="I8224" s="13">
        <f>$D$2*tarifas!$D$12/24</f>
        <v>1.4541666666666666</v>
      </c>
      <c r="J8224" s="13" t="e">
        <f>VLOOKUP(E8224&amp;" "&amp;F8224,tarifas!$A$13:$D$20,4,FALSE)*H8224</f>
        <v>#N/A</v>
      </c>
      <c r="K8224" s="13">
        <f>IF(F8224="COD1",tarifas!$D$11*(SUMIFS($H$11:$H$8770,$F$11:$F$8770,"=COD1",$B$11:$B$8770,"="&amp;B8224)/COUNTIFS($F$11:$F$8770,"=COD1",$B$11:$B$8770,"="&amp;B8224))/COUNTIFS($A$11:$A$8770,"="&amp;A8224,$F$11:$F$8770,"=COD1"),0)</f>
        <v>0</v>
      </c>
      <c r="L8224" s="13" t="e">
        <f>(VLOOKUP(F8224,tarifas!$C$7:$D$10,2,FALSE)+tarifas!$D$21)*datos!H8224</f>
        <v>#N/A</v>
      </c>
      <c r="M8224">
        <v>0</v>
      </c>
      <c r="N8224" s="13" t="e">
        <f t="shared" si="1160"/>
        <v>#N/A</v>
      </c>
      <c r="O8224">
        <f t="shared" si="1161"/>
        <v>0</v>
      </c>
      <c r="P8224" s="12">
        <f t="shared" si="1162"/>
        <v>220.49068796375289</v>
      </c>
      <c r="Q8224">
        <f t="shared" si="1163"/>
        <v>0</v>
      </c>
      <c r="R8224">
        <f>$D$2*tarifas!$D$12/24</f>
        <v>1.4541666666666666</v>
      </c>
      <c r="S8224" t="e">
        <f>VLOOKUP(E8224&amp;" "&amp;F8224,tarifas!$A$13:$D$20,4,FALSE)*P8224</f>
        <v>#N/A</v>
      </c>
      <c r="T8224">
        <f>IF(F8224="COD1",tarifas!$D$11*(SUMIFS($P$11:$P$8770,$F$11:$F$8770,"=COD1",$B$11:$B$8770,"="&amp;B8224)/COUNTIFS($F$11:$F$8770,"=COD1",$B$11:$B$8770,"="&amp;B8224))/COUNTIFS($A$11:$A$8770,"="&amp;A8224,$F$11:$F$8770,"=COD1"),0)</f>
        <v>0</v>
      </c>
      <c r="U8224" t="e">
        <f>(VLOOKUP(F8224,tarifas!$C$7:$D$10,2,FALSE)+tarifas!$D$21)*datos!P8224</f>
        <v>#N/A</v>
      </c>
      <c r="V8224" t="e">
        <f t="shared" si="1164"/>
        <v>#N/A</v>
      </c>
      <c r="W8224">
        <f t="shared" si="1165"/>
        <v>0</v>
      </c>
    </row>
    <row r="8225" spans="1:23" x14ac:dyDescent="0.25">
      <c r="A8225">
        <f t="shared" si="1158"/>
        <v>338</v>
      </c>
      <c r="B8225">
        <f t="shared" si="1159"/>
        <v>12</v>
      </c>
      <c r="C8225" s="1">
        <f t="shared" si="1166"/>
        <v>41982.249999980078</v>
      </c>
      <c r="D8225" s="7">
        <v>0</v>
      </c>
      <c r="E8225" s="7"/>
      <c r="G8225">
        <v>29.39</v>
      </c>
      <c r="H8225" s="12">
        <v>218.50017629143369</v>
      </c>
      <c r="I8225" s="13">
        <f>$D$2*tarifas!$D$12/24</f>
        <v>1.4541666666666666</v>
      </c>
      <c r="J8225" s="13" t="e">
        <f>VLOOKUP(E8225&amp;" "&amp;F8225,tarifas!$A$13:$D$20,4,FALSE)*H8225</f>
        <v>#N/A</v>
      </c>
      <c r="K8225" s="13">
        <f>IF(F8225="COD1",tarifas!$D$11*(SUMIFS($H$11:$H$8770,$F$11:$F$8770,"=COD1",$B$11:$B$8770,"="&amp;B8225)/COUNTIFS($F$11:$F$8770,"=COD1",$B$11:$B$8770,"="&amp;B8225))/COUNTIFS($A$11:$A$8770,"="&amp;A8225,$F$11:$F$8770,"=COD1"),0)</f>
        <v>0</v>
      </c>
      <c r="L8225" s="13" t="e">
        <f>(VLOOKUP(F8225,tarifas!$C$7:$D$10,2,FALSE)+tarifas!$D$21)*datos!H8225</f>
        <v>#N/A</v>
      </c>
      <c r="M8225">
        <v>0</v>
      </c>
      <c r="N8225" s="13" t="e">
        <f t="shared" si="1160"/>
        <v>#N/A</v>
      </c>
      <c r="O8225">
        <f t="shared" si="1161"/>
        <v>0</v>
      </c>
      <c r="P8225" s="12">
        <f t="shared" si="1162"/>
        <v>218.50017629143369</v>
      </c>
      <c r="Q8225">
        <f t="shared" si="1163"/>
        <v>0</v>
      </c>
      <c r="R8225">
        <f>$D$2*tarifas!$D$12/24</f>
        <v>1.4541666666666666</v>
      </c>
      <c r="S8225" t="e">
        <f>VLOOKUP(E8225&amp;" "&amp;F8225,tarifas!$A$13:$D$20,4,FALSE)*P8225</f>
        <v>#N/A</v>
      </c>
      <c r="T8225">
        <f>IF(F8225="COD1",tarifas!$D$11*(SUMIFS($P$11:$P$8770,$F$11:$F$8770,"=COD1",$B$11:$B$8770,"="&amp;B8225)/COUNTIFS($F$11:$F$8770,"=COD1",$B$11:$B$8770,"="&amp;B8225))/COUNTIFS($A$11:$A$8770,"="&amp;A8225,$F$11:$F$8770,"=COD1"),0)</f>
        <v>0</v>
      </c>
      <c r="U8225" t="e">
        <f>(VLOOKUP(F8225,tarifas!$C$7:$D$10,2,FALSE)+tarifas!$D$21)*datos!P8225</f>
        <v>#N/A</v>
      </c>
      <c r="V8225" t="e">
        <f t="shared" si="1164"/>
        <v>#N/A</v>
      </c>
      <c r="W8225">
        <f t="shared" si="1165"/>
        <v>0</v>
      </c>
    </row>
    <row r="8226" spans="1:23" x14ac:dyDescent="0.25">
      <c r="A8226">
        <f t="shared" si="1158"/>
        <v>338</v>
      </c>
      <c r="B8226">
        <f t="shared" si="1159"/>
        <v>12</v>
      </c>
      <c r="C8226" s="1">
        <f t="shared" si="1166"/>
        <v>41982.291666646743</v>
      </c>
      <c r="D8226" s="7">
        <v>0</v>
      </c>
      <c r="E8226" s="7"/>
      <c r="G8226">
        <v>46.04</v>
      </c>
      <c r="H8226" s="12">
        <v>210.22353405627516</v>
      </c>
      <c r="I8226" s="13">
        <f>$D$2*tarifas!$D$12/24</f>
        <v>1.4541666666666666</v>
      </c>
      <c r="J8226" s="13" t="e">
        <f>VLOOKUP(E8226&amp;" "&amp;F8226,tarifas!$A$13:$D$20,4,FALSE)*H8226</f>
        <v>#N/A</v>
      </c>
      <c r="K8226" s="13">
        <f>IF(F8226="COD1",tarifas!$D$11*(SUMIFS($H$11:$H$8770,$F$11:$F$8770,"=COD1",$B$11:$B$8770,"="&amp;B8226)/COUNTIFS($F$11:$F$8770,"=COD1",$B$11:$B$8770,"="&amp;B8226))/COUNTIFS($A$11:$A$8770,"="&amp;A8226,$F$11:$F$8770,"=COD1"),0)</f>
        <v>0</v>
      </c>
      <c r="L8226" s="13" t="e">
        <f>(VLOOKUP(F8226,tarifas!$C$7:$D$10,2,FALSE)+tarifas!$D$21)*datos!H8226</f>
        <v>#N/A</v>
      </c>
      <c r="M8226">
        <v>0</v>
      </c>
      <c r="N8226" s="13" t="e">
        <f t="shared" si="1160"/>
        <v>#N/A</v>
      </c>
      <c r="O8226">
        <f t="shared" si="1161"/>
        <v>0</v>
      </c>
      <c r="P8226" s="12">
        <f t="shared" si="1162"/>
        <v>210.22353405627516</v>
      </c>
      <c r="Q8226">
        <f t="shared" si="1163"/>
        <v>0</v>
      </c>
      <c r="R8226">
        <f>$D$2*tarifas!$D$12/24</f>
        <v>1.4541666666666666</v>
      </c>
      <c r="S8226" t="e">
        <f>VLOOKUP(E8226&amp;" "&amp;F8226,tarifas!$A$13:$D$20,4,FALSE)*P8226</f>
        <v>#N/A</v>
      </c>
      <c r="T8226">
        <f>IF(F8226="COD1",tarifas!$D$11*(SUMIFS($P$11:$P$8770,$F$11:$F$8770,"=COD1",$B$11:$B$8770,"="&amp;B8226)/COUNTIFS($F$11:$F$8770,"=COD1",$B$11:$B$8770,"="&amp;B8226))/COUNTIFS($A$11:$A$8770,"="&amp;A8226,$F$11:$F$8770,"=COD1"),0)</f>
        <v>0</v>
      </c>
      <c r="U8226" t="e">
        <f>(VLOOKUP(F8226,tarifas!$C$7:$D$10,2,FALSE)+tarifas!$D$21)*datos!P8226</f>
        <v>#N/A</v>
      </c>
      <c r="V8226" t="e">
        <f t="shared" si="1164"/>
        <v>#N/A</v>
      </c>
      <c r="W8226">
        <f t="shared" si="1165"/>
        <v>0</v>
      </c>
    </row>
    <row r="8227" spans="1:23" x14ac:dyDescent="0.25">
      <c r="A8227">
        <f t="shared" si="1158"/>
        <v>338</v>
      </c>
      <c r="B8227">
        <f t="shared" si="1159"/>
        <v>12</v>
      </c>
      <c r="C8227" s="1">
        <f t="shared" si="1166"/>
        <v>41982.333333313407</v>
      </c>
      <c r="D8227" s="7">
        <v>0</v>
      </c>
      <c r="E8227" s="7"/>
      <c r="G8227">
        <v>49.69</v>
      </c>
      <c r="H8227" s="12">
        <v>269.21301416091853</v>
      </c>
      <c r="I8227" s="13">
        <f>$D$2*tarifas!$D$12/24</f>
        <v>1.4541666666666666</v>
      </c>
      <c r="J8227" s="13" t="e">
        <f>VLOOKUP(E8227&amp;" "&amp;F8227,tarifas!$A$13:$D$20,4,FALSE)*H8227</f>
        <v>#N/A</v>
      </c>
      <c r="K8227" s="13">
        <f>IF(F8227="COD1",tarifas!$D$11*(SUMIFS($H$11:$H$8770,$F$11:$F$8770,"=COD1",$B$11:$B$8770,"="&amp;B8227)/COUNTIFS($F$11:$F$8770,"=COD1",$B$11:$B$8770,"="&amp;B8227))/COUNTIFS($A$11:$A$8770,"="&amp;A8227,$F$11:$F$8770,"=COD1"),0)</f>
        <v>0</v>
      </c>
      <c r="L8227" s="13" t="e">
        <f>(VLOOKUP(F8227,tarifas!$C$7:$D$10,2,FALSE)+tarifas!$D$21)*datos!H8227</f>
        <v>#N/A</v>
      </c>
      <c r="M8227">
        <v>70.977689999999996</v>
      </c>
      <c r="N8227" s="13" t="e">
        <f t="shared" si="1160"/>
        <v>#N/A</v>
      </c>
      <c r="O8227">
        <f t="shared" si="1161"/>
        <v>70.977689999999996</v>
      </c>
      <c r="P8227" s="12">
        <f t="shared" si="1162"/>
        <v>198.23532416091854</v>
      </c>
      <c r="Q8227">
        <f t="shared" si="1163"/>
        <v>0</v>
      </c>
      <c r="R8227">
        <f>$D$2*tarifas!$D$12/24</f>
        <v>1.4541666666666666</v>
      </c>
      <c r="S8227" t="e">
        <f>VLOOKUP(E8227&amp;" "&amp;F8227,tarifas!$A$13:$D$20,4,FALSE)*P8227</f>
        <v>#N/A</v>
      </c>
      <c r="T8227">
        <f>IF(F8227="COD1",tarifas!$D$11*(SUMIFS($P$11:$P$8770,$F$11:$F$8770,"=COD1",$B$11:$B$8770,"="&amp;B8227)/COUNTIFS($F$11:$F$8770,"=COD1",$B$11:$B$8770,"="&amp;B8227))/COUNTIFS($A$11:$A$8770,"="&amp;A8227,$F$11:$F$8770,"=COD1"),0)</f>
        <v>0</v>
      </c>
      <c r="U8227" t="e">
        <f>(VLOOKUP(F8227,tarifas!$C$7:$D$10,2,FALSE)+tarifas!$D$21)*datos!P8227</f>
        <v>#N/A</v>
      </c>
      <c r="V8227" t="e">
        <f t="shared" si="1164"/>
        <v>#N/A</v>
      </c>
      <c r="W8227">
        <f t="shared" si="1165"/>
        <v>0</v>
      </c>
    </row>
    <row r="8228" spans="1:23" x14ac:dyDescent="0.25">
      <c r="A8228">
        <f t="shared" si="1158"/>
        <v>338</v>
      </c>
      <c r="B8228">
        <f t="shared" si="1159"/>
        <v>12</v>
      </c>
      <c r="C8228" s="1">
        <f t="shared" si="1166"/>
        <v>41982.374999980071</v>
      </c>
      <c r="D8228" s="7">
        <v>0</v>
      </c>
      <c r="E8228" s="7"/>
      <c r="G8228">
        <v>51.3</v>
      </c>
      <c r="H8228" s="12">
        <v>478.65506950626053</v>
      </c>
      <c r="I8228" s="13">
        <f>$D$2*tarifas!$D$12/24</f>
        <v>1.4541666666666666</v>
      </c>
      <c r="J8228" s="13" t="e">
        <f>VLOOKUP(E8228&amp;" "&amp;F8228,tarifas!$A$13:$D$20,4,FALSE)*H8228</f>
        <v>#N/A</v>
      </c>
      <c r="K8228" s="13">
        <f>IF(F8228="COD1",tarifas!$D$11*(SUMIFS($H$11:$H$8770,$F$11:$F$8770,"=COD1",$B$11:$B$8770,"="&amp;B8228)/COUNTIFS($F$11:$F$8770,"=COD1",$B$11:$B$8770,"="&amp;B8228))/COUNTIFS($A$11:$A$8770,"="&amp;A8228,$F$11:$F$8770,"=COD1"),0)</f>
        <v>0</v>
      </c>
      <c r="L8228" s="13" t="e">
        <f>(VLOOKUP(F8228,tarifas!$C$7:$D$10,2,FALSE)+tarifas!$D$21)*datos!H8228</f>
        <v>#N/A</v>
      </c>
      <c r="M8228">
        <v>273.66490000000005</v>
      </c>
      <c r="N8228" s="13" t="e">
        <f t="shared" si="1160"/>
        <v>#N/A</v>
      </c>
      <c r="O8228">
        <f t="shared" si="1161"/>
        <v>273.66490000000005</v>
      </c>
      <c r="P8228" s="12">
        <f t="shared" si="1162"/>
        <v>204.99016950626049</v>
      </c>
      <c r="Q8228">
        <f t="shared" si="1163"/>
        <v>0</v>
      </c>
      <c r="R8228">
        <f>$D$2*tarifas!$D$12/24</f>
        <v>1.4541666666666666</v>
      </c>
      <c r="S8228" t="e">
        <f>VLOOKUP(E8228&amp;" "&amp;F8228,tarifas!$A$13:$D$20,4,FALSE)*P8228</f>
        <v>#N/A</v>
      </c>
      <c r="T8228">
        <f>IF(F8228="COD1",tarifas!$D$11*(SUMIFS($P$11:$P$8770,$F$11:$F$8770,"=COD1",$B$11:$B$8770,"="&amp;B8228)/COUNTIFS($F$11:$F$8770,"=COD1",$B$11:$B$8770,"="&amp;B8228))/COUNTIFS($A$11:$A$8770,"="&amp;A8228,$F$11:$F$8770,"=COD1"),0)</f>
        <v>0</v>
      </c>
      <c r="U8228" t="e">
        <f>(VLOOKUP(F8228,tarifas!$C$7:$D$10,2,FALSE)+tarifas!$D$21)*datos!P8228</f>
        <v>#N/A</v>
      </c>
      <c r="V8228" t="e">
        <f t="shared" si="1164"/>
        <v>#N/A</v>
      </c>
      <c r="W8228">
        <f t="shared" si="1165"/>
        <v>0</v>
      </c>
    </row>
    <row r="8229" spans="1:23" x14ac:dyDescent="0.25">
      <c r="A8229">
        <f t="shared" si="1158"/>
        <v>338</v>
      </c>
      <c r="B8229">
        <f t="shared" si="1159"/>
        <v>12</v>
      </c>
      <c r="C8229" s="1">
        <f t="shared" si="1166"/>
        <v>41982.416666646735</v>
      </c>
      <c r="D8229" s="7">
        <v>576.4545454545455</v>
      </c>
      <c r="E8229" s="7"/>
      <c r="G8229">
        <v>51.69</v>
      </c>
      <c r="H8229" s="12">
        <v>588.9303139360959</v>
      </c>
      <c r="I8229" s="13">
        <f>$D$2*tarifas!$D$12/24</f>
        <v>1.4541666666666666</v>
      </c>
      <c r="J8229" s="13" t="e">
        <f>VLOOKUP(E8229&amp;" "&amp;F8229,tarifas!$A$13:$D$20,4,FALSE)*H8229</f>
        <v>#N/A</v>
      </c>
      <c r="K8229" s="13">
        <f>IF(F8229="COD1",tarifas!$D$11*(SUMIFS($H$11:$H$8770,$F$11:$F$8770,"=COD1",$B$11:$B$8770,"="&amp;B8229)/COUNTIFS($F$11:$F$8770,"=COD1",$B$11:$B$8770,"="&amp;B8229))/COUNTIFS($A$11:$A$8770,"="&amp;A8229,$F$11:$F$8770,"=COD1"),0)</f>
        <v>0</v>
      </c>
      <c r="L8229" s="13" t="e">
        <f>(VLOOKUP(F8229,tarifas!$C$7:$D$10,2,FALSE)+tarifas!$D$21)*datos!H8229</f>
        <v>#N/A</v>
      </c>
      <c r="M8229">
        <v>392.30096999999995</v>
      </c>
      <c r="N8229" s="13" t="e">
        <f t="shared" si="1160"/>
        <v>#N/A</v>
      </c>
      <c r="O8229">
        <f t="shared" si="1161"/>
        <v>392.30096999999995</v>
      </c>
      <c r="P8229" s="12">
        <f t="shared" si="1162"/>
        <v>196.62934393609595</v>
      </c>
      <c r="Q8229">
        <f t="shared" si="1163"/>
        <v>0</v>
      </c>
      <c r="R8229">
        <f>$D$2*tarifas!$D$12/24</f>
        <v>1.4541666666666666</v>
      </c>
      <c r="S8229" t="e">
        <f>VLOOKUP(E8229&amp;" "&amp;F8229,tarifas!$A$13:$D$20,4,FALSE)*P8229</f>
        <v>#N/A</v>
      </c>
      <c r="T8229">
        <f>IF(F8229="COD1",tarifas!$D$11*(SUMIFS($P$11:$P$8770,$F$11:$F$8770,"=COD1",$B$11:$B$8770,"="&amp;B8229)/COUNTIFS($F$11:$F$8770,"=COD1",$B$11:$B$8770,"="&amp;B8229))/COUNTIFS($A$11:$A$8770,"="&amp;A8229,$F$11:$F$8770,"=COD1"),0)</f>
        <v>0</v>
      </c>
      <c r="U8229" t="e">
        <f>(VLOOKUP(F8229,tarifas!$C$7:$D$10,2,FALSE)+tarifas!$D$21)*datos!P8229</f>
        <v>#N/A</v>
      </c>
      <c r="V8229" t="e">
        <f t="shared" si="1164"/>
        <v>#N/A</v>
      </c>
      <c r="W8229">
        <f t="shared" si="1165"/>
        <v>0</v>
      </c>
    </row>
    <row r="8230" spans="1:23" x14ac:dyDescent="0.25">
      <c r="A8230">
        <f t="shared" si="1158"/>
        <v>338</v>
      </c>
      <c r="B8230">
        <f t="shared" si="1159"/>
        <v>12</v>
      </c>
      <c r="C8230" s="1">
        <f t="shared" si="1166"/>
        <v>41982.4583333134</v>
      </c>
      <c r="D8230" s="7">
        <v>582.37878787878799</v>
      </c>
      <c r="E8230" s="7"/>
      <c r="G8230">
        <v>49.69</v>
      </c>
      <c r="H8230" s="12">
        <v>652.16766461578709</v>
      </c>
      <c r="I8230" s="13">
        <f>$D$2*tarifas!$D$12/24</f>
        <v>1.4541666666666666</v>
      </c>
      <c r="J8230" s="13" t="e">
        <f>VLOOKUP(E8230&amp;" "&amp;F8230,tarifas!$A$13:$D$20,4,FALSE)*H8230</f>
        <v>#N/A</v>
      </c>
      <c r="K8230" s="13">
        <f>IF(F8230="COD1",tarifas!$D$11*(SUMIFS($H$11:$H$8770,$F$11:$F$8770,"=COD1",$B$11:$B$8770,"="&amp;B8230)/COUNTIFS($F$11:$F$8770,"=COD1",$B$11:$B$8770,"="&amp;B8230))/COUNTIFS($A$11:$A$8770,"="&amp;A8230,$F$11:$F$8770,"=COD1"),0)</f>
        <v>0</v>
      </c>
      <c r="L8230" s="13" t="e">
        <f>(VLOOKUP(F8230,tarifas!$C$7:$D$10,2,FALSE)+tarifas!$D$21)*datos!H8230</f>
        <v>#N/A</v>
      </c>
      <c r="M8230">
        <v>430.75056999999998</v>
      </c>
      <c r="N8230" s="13" t="e">
        <f t="shared" si="1160"/>
        <v>#N/A</v>
      </c>
      <c r="O8230">
        <f t="shared" si="1161"/>
        <v>430.75056999999998</v>
      </c>
      <c r="P8230" s="12">
        <f t="shared" si="1162"/>
        <v>221.41709461578711</v>
      </c>
      <c r="Q8230">
        <f t="shared" si="1163"/>
        <v>0</v>
      </c>
      <c r="R8230">
        <f>$D$2*tarifas!$D$12/24</f>
        <v>1.4541666666666666</v>
      </c>
      <c r="S8230" t="e">
        <f>VLOOKUP(E8230&amp;" "&amp;F8230,tarifas!$A$13:$D$20,4,FALSE)*P8230</f>
        <v>#N/A</v>
      </c>
      <c r="T8230">
        <f>IF(F8230="COD1",tarifas!$D$11*(SUMIFS($P$11:$P$8770,$F$11:$F$8770,"=COD1",$B$11:$B$8770,"="&amp;B8230)/COUNTIFS($F$11:$F$8770,"=COD1",$B$11:$B$8770,"="&amp;B8230))/COUNTIFS($A$11:$A$8770,"="&amp;A8230,$F$11:$F$8770,"=COD1"),0)</f>
        <v>0</v>
      </c>
      <c r="U8230" t="e">
        <f>(VLOOKUP(F8230,tarifas!$C$7:$D$10,2,FALSE)+tarifas!$D$21)*datos!P8230</f>
        <v>#N/A</v>
      </c>
      <c r="V8230" t="e">
        <f t="shared" si="1164"/>
        <v>#N/A</v>
      </c>
      <c r="W8230">
        <f t="shared" si="1165"/>
        <v>0</v>
      </c>
    </row>
    <row r="8231" spans="1:23" x14ac:dyDescent="0.25">
      <c r="A8231">
        <f t="shared" si="1158"/>
        <v>338</v>
      </c>
      <c r="B8231">
        <f t="shared" si="1159"/>
        <v>12</v>
      </c>
      <c r="C8231" s="1">
        <f t="shared" si="1166"/>
        <v>41982.499999980064</v>
      </c>
      <c r="D8231" s="7">
        <v>578.25757575757586</v>
      </c>
      <c r="E8231" s="7"/>
      <c r="G8231">
        <v>49.5</v>
      </c>
      <c r="H8231" s="12">
        <v>494.15810818567451</v>
      </c>
      <c r="I8231" s="13">
        <f>$D$2*tarifas!$D$12/24</f>
        <v>1.4541666666666666</v>
      </c>
      <c r="J8231" s="13" t="e">
        <f>VLOOKUP(E8231&amp;" "&amp;F8231,tarifas!$A$13:$D$20,4,FALSE)*H8231</f>
        <v>#N/A</v>
      </c>
      <c r="K8231" s="13">
        <f>IF(F8231="COD1",tarifas!$D$11*(SUMIFS($H$11:$H$8770,$F$11:$F$8770,"=COD1",$B$11:$B$8770,"="&amp;B8231)/COUNTIFS($F$11:$F$8770,"=COD1",$B$11:$B$8770,"="&amp;B8231))/COUNTIFS($A$11:$A$8770,"="&amp;A8231,$F$11:$F$8770,"=COD1"),0)</f>
        <v>0</v>
      </c>
      <c r="L8231" s="13" t="e">
        <f>(VLOOKUP(F8231,tarifas!$C$7:$D$10,2,FALSE)+tarifas!$D$21)*datos!H8231</f>
        <v>#N/A</v>
      </c>
      <c r="M8231">
        <v>427.57477</v>
      </c>
      <c r="N8231" s="13" t="e">
        <f t="shared" si="1160"/>
        <v>#N/A</v>
      </c>
      <c r="O8231">
        <f t="shared" si="1161"/>
        <v>427.57477</v>
      </c>
      <c r="P8231" s="12">
        <f t="shared" si="1162"/>
        <v>66.583338185674506</v>
      </c>
      <c r="Q8231">
        <f t="shared" si="1163"/>
        <v>0</v>
      </c>
      <c r="R8231">
        <f>$D$2*tarifas!$D$12/24</f>
        <v>1.4541666666666666</v>
      </c>
      <c r="S8231" t="e">
        <f>VLOOKUP(E8231&amp;" "&amp;F8231,tarifas!$A$13:$D$20,4,FALSE)*P8231</f>
        <v>#N/A</v>
      </c>
      <c r="T8231">
        <f>IF(F8231="COD1",tarifas!$D$11*(SUMIFS($P$11:$P$8770,$F$11:$F$8770,"=COD1",$B$11:$B$8770,"="&amp;B8231)/COUNTIFS($F$11:$F$8770,"=COD1",$B$11:$B$8770,"="&amp;B8231))/COUNTIFS($A$11:$A$8770,"="&amp;A8231,$F$11:$F$8770,"=COD1"),0)</f>
        <v>0</v>
      </c>
      <c r="U8231" t="e">
        <f>(VLOOKUP(F8231,tarifas!$C$7:$D$10,2,FALSE)+tarifas!$D$21)*datos!P8231</f>
        <v>#N/A</v>
      </c>
      <c r="V8231" t="e">
        <f t="shared" si="1164"/>
        <v>#N/A</v>
      </c>
      <c r="W8231">
        <f t="shared" si="1165"/>
        <v>0</v>
      </c>
    </row>
    <row r="8232" spans="1:23" x14ac:dyDescent="0.25">
      <c r="A8232">
        <f t="shared" si="1158"/>
        <v>338</v>
      </c>
      <c r="B8232">
        <f t="shared" si="1159"/>
        <v>12</v>
      </c>
      <c r="C8232" s="1">
        <f t="shared" si="1166"/>
        <v>41982.541666646728</v>
      </c>
      <c r="D8232" s="7">
        <v>510.5151515151515</v>
      </c>
      <c r="E8232" s="7"/>
      <c r="G8232">
        <v>48.69</v>
      </c>
      <c r="H8232" s="12">
        <v>477.46288579106488</v>
      </c>
      <c r="I8232" s="13">
        <f>$D$2*tarifas!$D$12/24</f>
        <v>1.4541666666666666</v>
      </c>
      <c r="J8232" s="13" t="e">
        <f>VLOOKUP(E8232&amp;" "&amp;F8232,tarifas!$A$13:$D$20,4,FALSE)*H8232</f>
        <v>#N/A</v>
      </c>
      <c r="K8232" s="13">
        <f>IF(F8232="COD1",tarifas!$D$11*(SUMIFS($H$11:$H$8770,$F$11:$F$8770,"=COD1",$B$11:$B$8770,"="&amp;B8232)/COUNTIFS($F$11:$F$8770,"=COD1",$B$11:$B$8770,"="&amp;B8232))/COUNTIFS($A$11:$A$8770,"="&amp;A8232,$F$11:$F$8770,"=COD1"),0)</f>
        <v>0</v>
      </c>
      <c r="L8232" s="13" t="e">
        <f>(VLOOKUP(F8232,tarifas!$C$7:$D$10,2,FALSE)+tarifas!$D$21)*datos!H8232</f>
        <v>#N/A</v>
      </c>
      <c r="M8232">
        <v>385.91343000000001</v>
      </c>
      <c r="N8232" s="13" t="e">
        <f t="shared" si="1160"/>
        <v>#N/A</v>
      </c>
      <c r="O8232">
        <f t="shared" si="1161"/>
        <v>385.91343000000001</v>
      </c>
      <c r="P8232" s="12">
        <f t="shared" si="1162"/>
        <v>91.549455791064872</v>
      </c>
      <c r="Q8232">
        <f t="shared" si="1163"/>
        <v>0</v>
      </c>
      <c r="R8232">
        <f>$D$2*tarifas!$D$12/24</f>
        <v>1.4541666666666666</v>
      </c>
      <c r="S8232" t="e">
        <f>VLOOKUP(E8232&amp;" "&amp;F8232,tarifas!$A$13:$D$20,4,FALSE)*P8232</f>
        <v>#N/A</v>
      </c>
      <c r="T8232">
        <f>IF(F8232="COD1",tarifas!$D$11*(SUMIFS($P$11:$P$8770,$F$11:$F$8770,"=COD1",$B$11:$B$8770,"="&amp;B8232)/COUNTIFS($F$11:$F$8770,"=COD1",$B$11:$B$8770,"="&amp;B8232))/COUNTIFS($A$11:$A$8770,"="&amp;A8232,$F$11:$F$8770,"=COD1"),0)</f>
        <v>0</v>
      </c>
      <c r="U8232" t="e">
        <f>(VLOOKUP(F8232,tarifas!$C$7:$D$10,2,FALSE)+tarifas!$D$21)*datos!P8232</f>
        <v>#N/A</v>
      </c>
      <c r="V8232" t="e">
        <f t="shared" si="1164"/>
        <v>#N/A</v>
      </c>
      <c r="W8232">
        <f t="shared" si="1165"/>
        <v>0</v>
      </c>
    </row>
    <row r="8233" spans="1:23" x14ac:dyDescent="0.25">
      <c r="A8233">
        <f t="shared" si="1158"/>
        <v>338</v>
      </c>
      <c r="B8233">
        <f t="shared" si="1159"/>
        <v>12</v>
      </c>
      <c r="C8233" s="1">
        <f t="shared" si="1166"/>
        <v>41982.583333313392</v>
      </c>
      <c r="D8233" s="7">
        <v>385.84848484848487</v>
      </c>
      <c r="E8233" s="7"/>
      <c r="G8233">
        <v>49.5</v>
      </c>
      <c r="H8233" s="12">
        <v>646.50465401018289</v>
      </c>
      <c r="I8233" s="13">
        <f>$D$2*tarifas!$D$12/24</f>
        <v>1.4541666666666666</v>
      </c>
      <c r="J8233" s="13" t="e">
        <f>VLOOKUP(E8233&amp;" "&amp;F8233,tarifas!$A$13:$D$20,4,FALSE)*H8233</f>
        <v>#N/A</v>
      </c>
      <c r="K8233" s="13">
        <f>IF(F8233="COD1",tarifas!$D$11*(SUMIFS($H$11:$H$8770,$F$11:$F$8770,"=COD1",$B$11:$B$8770,"="&amp;B8233)/COUNTIFS($F$11:$F$8770,"=COD1",$B$11:$B$8770,"="&amp;B8233))/COUNTIFS($A$11:$A$8770,"="&amp;A8233,$F$11:$F$8770,"=COD1"),0)</f>
        <v>0</v>
      </c>
      <c r="L8233" s="13" t="e">
        <f>(VLOOKUP(F8233,tarifas!$C$7:$D$10,2,FALSE)+tarifas!$D$21)*datos!H8233</f>
        <v>#N/A</v>
      </c>
      <c r="M8233">
        <v>301.19319999999999</v>
      </c>
      <c r="N8233" s="13" t="e">
        <f t="shared" si="1160"/>
        <v>#N/A</v>
      </c>
      <c r="O8233">
        <f t="shared" si="1161"/>
        <v>301.19319999999999</v>
      </c>
      <c r="P8233" s="12">
        <f t="shared" si="1162"/>
        <v>345.3114540101829</v>
      </c>
      <c r="Q8233">
        <f t="shared" si="1163"/>
        <v>0</v>
      </c>
      <c r="R8233">
        <f>$D$2*tarifas!$D$12/24</f>
        <v>1.4541666666666666</v>
      </c>
      <c r="S8233" t="e">
        <f>VLOOKUP(E8233&amp;" "&amp;F8233,tarifas!$A$13:$D$20,4,FALSE)*P8233</f>
        <v>#N/A</v>
      </c>
      <c r="T8233">
        <f>IF(F8233="COD1",tarifas!$D$11*(SUMIFS($P$11:$P$8770,$F$11:$F$8770,"=COD1",$B$11:$B$8770,"="&amp;B8233)/COUNTIFS($F$11:$F$8770,"=COD1",$B$11:$B$8770,"="&amp;B8233))/COUNTIFS($A$11:$A$8770,"="&amp;A8233,$F$11:$F$8770,"=COD1"),0)</f>
        <v>0</v>
      </c>
      <c r="U8233" t="e">
        <f>(VLOOKUP(F8233,tarifas!$C$7:$D$10,2,FALSE)+tarifas!$D$21)*datos!P8233</f>
        <v>#N/A</v>
      </c>
      <c r="V8233" t="e">
        <f t="shared" si="1164"/>
        <v>#N/A</v>
      </c>
      <c r="W8233">
        <f t="shared" si="1165"/>
        <v>0</v>
      </c>
    </row>
    <row r="8234" spans="1:23" x14ac:dyDescent="0.25">
      <c r="A8234">
        <f t="shared" si="1158"/>
        <v>338</v>
      </c>
      <c r="B8234">
        <f t="shared" si="1159"/>
        <v>12</v>
      </c>
      <c r="C8234" s="1">
        <f t="shared" si="1166"/>
        <v>41982.624999980057</v>
      </c>
      <c r="D8234" s="7">
        <v>198.84848484848484</v>
      </c>
      <c r="E8234" s="7"/>
      <c r="G8234">
        <v>49.01</v>
      </c>
      <c r="H8234" s="12">
        <v>723.17858942474084</v>
      </c>
      <c r="I8234" s="13">
        <f>$D$2*tarifas!$D$12/24</f>
        <v>1.4541666666666666</v>
      </c>
      <c r="J8234" s="13" t="e">
        <f>VLOOKUP(E8234&amp;" "&amp;F8234,tarifas!$A$13:$D$20,4,FALSE)*H8234</f>
        <v>#N/A</v>
      </c>
      <c r="K8234" s="13">
        <f>IF(F8234="COD1",tarifas!$D$11*(SUMIFS($H$11:$H$8770,$F$11:$F$8770,"=COD1",$B$11:$B$8770,"="&amp;B8234)/COUNTIFS($F$11:$F$8770,"=COD1",$B$11:$B$8770,"="&amp;B8234))/COUNTIFS($A$11:$A$8770,"="&amp;A8234,$F$11:$F$8770,"=COD1"),0)</f>
        <v>0</v>
      </c>
      <c r="L8234" s="13" t="e">
        <f>(VLOOKUP(F8234,tarifas!$C$7:$D$10,2,FALSE)+tarifas!$D$21)*datos!H8234</f>
        <v>#N/A</v>
      </c>
      <c r="M8234">
        <v>168.65863000000002</v>
      </c>
      <c r="N8234" s="13" t="e">
        <f t="shared" si="1160"/>
        <v>#N/A</v>
      </c>
      <c r="O8234">
        <f t="shared" si="1161"/>
        <v>168.65863000000002</v>
      </c>
      <c r="P8234" s="12">
        <f t="shared" si="1162"/>
        <v>554.51995942474082</v>
      </c>
      <c r="Q8234">
        <f t="shared" si="1163"/>
        <v>0</v>
      </c>
      <c r="R8234">
        <f>$D$2*tarifas!$D$12/24</f>
        <v>1.4541666666666666</v>
      </c>
      <c r="S8234" t="e">
        <f>VLOOKUP(E8234&amp;" "&amp;F8234,tarifas!$A$13:$D$20,4,FALSE)*P8234</f>
        <v>#N/A</v>
      </c>
      <c r="T8234">
        <f>IF(F8234="COD1",tarifas!$D$11*(SUMIFS($P$11:$P$8770,$F$11:$F$8770,"=COD1",$B$11:$B$8770,"="&amp;B8234)/COUNTIFS($F$11:$F$8770,"=COD1",$B$11:$B$8770,"="&amp;B8234))/COUNTIFS($A$11:$A$8770,"="&amp;A8234,$F$11:$F$8770,"=COD1"),0)</f>
        <v>0</v>
      </c>
      <c r="U8234" t="e">
        <f>(VLOOKUP(F8234,tarifas!$C$7:$D$10,2,FALSE)+tarifas!$D$21)*datos!P8234</f>
        <v>#N/A</v>
      </c>
      <c r="V8234" t="e">
        <f t="shared" si="1164"/>
        <v>#N/A</v>
      </c>
      <c r="W8234">
        <f t="shared" si="1165"/>
        <v>0</v>
      </c>
    </row>
    <row r="8235" spans="1:23" x14ac:dyDescent="0.25">
      <c r="A8235">
        <f t="shared" si="1158"/>
        <v>338</v>
      </c>
      <c r="B8235">
        <f t="shared" si="1159"/>
        <v>12</v>
      </c>
      <c r="C8235" s="1">
        <f t="shared" si="1166"/>
        <v>41982.666666646721</v>
      </c>
      <c r="D8235" s="7">
        <v>0</v>
      </c>
      <c r="E8235" s="7"/>
      <c r="G8235">
        <v>49.01</v>
      </c>
      <c r="H8235" s="12">
        <v>732.77692994706808</v>
      </c>
      <c r="I8235" s="13">
        <f>$D$2*tarifas!$D$12/24</f>
        <v>1.4541666666666666</v>
      </c>
      <c r="J8235" s="13" t="e">
        <f>VLOOKUP(E8235&amp;" "&amp;F8235,tarifas!$A$13:$D$20,4,FALSE)*H8235</f>
        <v>#N/A</v>
      </c>
      <c r="K8235" s="13">
        <f>IF(F8235="COD1",tarifas!$D$11*(SUMIFS($H$11:$H$8770,$F$11:$F$8770,"=COD1",$B$11:$B$8770,"="&amp;B8235)/COUNTIFS($F$11:$F$8770,"=COD1",$B$11:$B$8770,"="&amp;B8235))/COUNTIFS($A$11:$A$8770,"="&amp;A8235,$F$11:$F$8770,"=COD1"),0)</f>
        <v>0</v>
      </c>
      <c r="L8235" s="13" t="e">
        <f>(VLOOKUP(F8235,tarifas!$C$7:$D$10,2,FALSE)+tarifas!$D$21)*datos!H8235</f>
        <v>#N/A</v>
      </c>
      <c r="M8235">
        <v>3.60371</v>
      </c>
      <c r="N8235" s="13" t="e">
        <f t="shared" si="1160"/>
        <v>#N/A</v>
      </c>
      <c r="O8235">
        <f t="shared" si="1161"/>
        <v>3.60371</v>
      </c>
      <c r="P8235" s="12">
        <f t="shared" si="1162"/>
        <v>729.17321994706811</v>
      </c>
      <c r="Q8235">
        <f t="shared" si="1163"/>
        <v>0</v>
      </c>
      <c r="R8235">
        <f>$D$2*tarifas!$D$12/24</f>
        <v>1.4541666666666666</v>
      </c>
      <c r="S8235" t="e">
        <f>VLOOKUP(E8235&amp;" "&amp;F8235,tarifas!$A$13:$D$20,4,FALSE)*P8235</f>
        <v>#N/A</v>
      </c>
      <c r="T8235">
        <f>IF(F8235="COD1",tarifas!$D$11*(SUMIFS($P$11:$P$8770,$F$11:$F$8770,"=COD1",$B$11:$B$8770,"="&amp;B8235)/COUNTIFS($F$11:$F$8770,"=COD1",$B$11:$B$8770,"="&amp;B8235))/COUNTIFS($A$11:$A$8770,"="&amp;A8235,$F$11:$F$8770,"=COD1"),0)</f>
        <v>0</v>
      </c>
      <c r="U8235" t="e">
        <f>(VLOOKUP(F8235,tarifas!$C$7:$D$10,2,FALSE)+tarifas!$D$21)*datos!P8235</f>
        <v>#N/A</v>
      </c>
      <c r="V8235" t="e">
        <f t="shared" si="1164"/>
        <v>#N/A</v>
      </c>
      <c r="W8235">
        <f t="shared" si="1165"/>
        <v>0</v>
      </c>
    </row>
    <row r="8236" spans="1:23" x14ac:dyDescent="0.25">
      <c r="A8236">
        <f t="shared" si="1158"/>
        <v>338</v>
      </c>
      <c r="B8236">
        <f t="shared" si="1159"/>
        <v>12</v>
      </c>
      <c r="C8236" s="1">
        <f t="shared" si="1166"/>
        <v>41982.708333313385</v>
      </c>
      <c r="D8236" s="7">
        <v>0</v>
      </c>
      <c r="E8236" s="7"/>
      <c r="G8236">
        <v>50</v>
      </c>
      <c r="H8236" s="12">
        <v>590.6549263380133</v>
      </c>
      <c r="I8236" s="13">
        <f>$D$2*tarifas!$D$12/24</f>
        <v>1.4541666666666666</v>
      </c>
      <c r="J8236" s="13" t="e">
        <f>VLOOKUP(E8236&amp;" "&amp;F8236,tarifas!$A$13:$D$20,4,FALSE)*H8236</f>
        <v>#N/A</v>
      </c>
      <c r="K8236" s="13">
        <f>IF(F8236="COD1",tarifas!$D$11*(SUMIFS($H$11:$H$8770,$F$11:$F$8770,"=COD1",$B$11:$B$8770,"="&amp;B8236)/COUNTIFS($F$11:$F$8770,"=COD1",$B$11:$B$8770,"="&amp;B8236))/COUNTIFS($A$11:$A$8770,"="&amp;A8236,$F$11:$F$8770,"=COD1"),0)</f>
        <v>0</v>
      </c>
      <c r="L8236" s="13" t="e">
        <f>(VLOOKUP(F8236,tarifas!$C$7:$D$10,2,FALSE)+tarifas!$D$21)*datos!H8236</f>
        <v>#N/A</v>
      </c>
      <c r="M8236">
        <v>0</v>
      </c>
      <c r="N8236" s="13" t="e">
        <f t="shared" si="1160"/>
        <v>#N/A</v>
      </c>
      <c r="O8236">
        <f t="shared" si="1161"/>
        <v>0</v>
      </c>
      <c r="P8236" s="12">
        <f t="shared" si="1162"/>
        <v>590.6549263380133</v>
      </c>
      <c r="Q8236">
        <f t="shared" si="1163"/>
        <v>0</v>
      </c>
      <c r="R8236">
        <f>$D$2*tarifas!$D$12/24</f>
        <v>1.4541666666666666</v>
      </c>
      <c r="S8236" t="e">
        <f>VLOOKUP(E8236&amp;" "&amp;F8236,tarifas!$A$13:$D$20,4,FALSE)*P8236</f>
        <v>#N/A</v>
      </c>
      <c r="T8236">
        <f>IF(F8236="COD1",tarifas!$D$11*(SUMIFS($P$11:$P$8770,$F$11:$F$8770,"=COD1",$B$11:$B$8770,"="&amp;B8236)/COUNTIFS($F$11:$F$8770,"=COD1",$B$11:$B$8770,"="&amp;B8236))/COUNTIFS($A$11:$A$8770,"="&amp;A8236,$F$11:$F$8770,"=COD1"),0)</f>
        <v>0</v>
      </c>
      <c r="U8236" t="e">
        <f>(VLOOKUP(F8236,tarifas!$C$7:$D$10,2,FALSE)+tarifas!$D$21)*datos!P8236</f>
        <v>#N/A</v>
      </c>
      <c r="V8236" t="e">
        <f t="shared" si="1164"/>
        <v>#N/A</v>
      </c>
      <c r="W8236">
        <f t="shared" si="1165"/>
        <v>0</v>
      </c>
    </row>
    <row r="8237" spans="1:23" x14ac:dyDescent="0.25">
      <c r="A8237">
        <f t="shared" si="1158"/>
        <v>338</v>
      </c>
      <c r="B8237">
        <f t="shared" si="1159"/>
        <v>12</v>
      </c>
      <c r="C8237" s="1">
        <f t="shared" si="1166"/>
        <v>41982.749999980049</v>
      </c>
      <c r="D8237" s="7">
        <v>0</v>
      </c>
      <c r="E8237" s="7"/>
      <c r="G8237">
        <v>55</v>
      </c>
      <c r="H8237" s="12">
        <v>460.79906518081975</v>
      </c>
      <c r="I8237" s="13">
        <f>$D$2*tarifas!$D$12/24</f>
        <v>1.4541666666666666</v>
      </c>
      <c r="J8237" s="13" t="e">
        <f>VLOOKUP(E8237&amp;" "&amp;F8237,tarifas!$A$13:$D$20,4,FALSE)*H8237</f>
        <v>#N/A</v>
      </c>
      <c r="K8237" s="13">
        <f>IF(F8237="COD1",tarifas!$D$11*(SUMIFS($H$11:$H$8770,$F$11:$F$8770,"=COD1",$B$11:$B$8770,"="&amp;B8237)/COUNTIFS($F$11:$F$8770,"=COD1",$B$11:$B$8770,"="&amp;B8237))/COUNTIFS($A$11:$A$8770,"="&amp;A8237,$F$11:$F$8770,"=COD1"),0)</f>
        <v>0</v>
      </c>
      <c r="L8237" s="13" t="e">
        <f>(VLOOKUP(F8237,tarifas!$C$7:$D$10,2,FALSE)+tarifas!$D$21)*datos!H8237</f>
        <v>#N/A</v>
      </c>
      <c r="M8237">
        <v>0</v>
      </c>
      <c r="N8237" s="13" t="e">
        <f t="shared" si="1160"/>
        <v>#N/A</v>
      </c>
      <c r="O8237">
        <f t="shared" si="1161"/>
        <v>0</v>
      </c>
      <c r="P8237" s="12">
        <f t="shared" si="1162"/>
        <v>460.79906518081975</v>
      </c>
      <c r="Q8237">
        <f t="shared" si="1163"/>
        <v>0</v>
      </c>
      <c r="R8237">
        <f>$D$2*tarifas!$D$12/24</f>
        <v>1.4541666666666666</v>
      </c>
      <c r="S8237" t="e">
        <f>VLOOKUP(E8237&amp;" "&amp;F8237,tarifas!$A$13:$D$20,4,FALSE)*P8237</f>
        <v>#N/A</v>
      </c>
      <c r="T8237">
        <f>IF(F8237="COD1",tarifas!$D$11*(SUMIFS($P$11:$P$8770,$F$11:$F$8770,"=COD1",$B$11:$B$8770,"="&amp;B8237)/COUNTIFS($F$11:$F$8770,"=COD1",$B$11:$B$8770,"="&amp;B8237))/COUNTIFS($A$11:$A$8770,"="&amp;A8237,$F$11:$F$8770,"=COD1"),0)</f>
        <v>0</v>
      </c>
      <c r="U8237" t="e">
        <f>(VLOOKUP(F8237,tarifas!$C$7:$D$10,2,FALSE)+tarifas!$D$21)*datos!P8237</f>
        <v>#N/A</v>
      </c>
      <c r="V8237" t="e">
        <f t="shared" si="1164"/>
        <v>#N/A</v>
      </c>
      <c r="W8237">
        <f t="shared" si="1165"/>
        <v>0</v>
      </c>
    </row>
    <row r="8238" spans="1:23" x14ac:dyDescent="0.25">
      <c r="A8238">
        <f t="shared" si="1158"/>
        <v>338</v>
      </c>
      <c r="B8238">
        <f t="shared" si="1159"/>
        <v>12</v>
      </c>
      <c r="C8238" s="1">
        <f t="shared" si="1166"/>
        <v>41982.791666646714</v>
      </c>
      <c r="D8238" s="7">
        <v>0</v>
      </c>
      <c r="E8238" s="7"/>
      <c r="G8238">
        <v>57</v>
      </c>
      <c r="H8238" s="12">
        <v>340.83451035296798</v>
      </c>
      <c r="I8238" s="13">
        <f>$D$2*tarifas!$D$12/24</f>
        <v>1.4541666666666666</v>
      </c>
      <c r="J8238" s="13" t="e">
        <f>VLOOKUP(E8238&amp;" "&amp;F8238,tarifas!$A$13:$D$20,4,FALSE)*H8238</f>
        <v>#N/A</v>
      </c>
      <c r="K8238" s="13">
        <f>IF(F8238="COD1",tarifas!$D$11*(SUMIFS($H$11:$H$8770,$F$11:$F$8770,"=COD1",$B$11:$B$8770,"="&amp;B8238)/COUNTIFS($F$11:$F$8770,"=COD1",$B$11:$B$8770,"="&amp;B8238))/COUNTIFS($A$11:$A$8770,"="&amp;A8238,$F$11:$F$8770,"=COD1"),0)</f>
        <v>0</v>
      </c>
      <c r="L8238" s="13" t="e">
        <f>(VLOOKUP(F8238,tarifas!$C$7:$D$10,2,FALSE)+tarifas!$D$21)*datos!H8238</f>
        <v>#N/A</v>
      </c>
      <c r="M8238">
        <v>0</v>
      </c>
      <c r="N8238" s="13" t="e">
        <f t="shared" si="1160"/>
        <v>#N/A</v>
      </c>
      <c r="O8238">
        <f t="shared" si="1161"/>
        <v>0</v>
      </c>
      <c r="P8238" s="12">
        <f t="shared" si="1162"/>
        <v>340.83451035296798</v>
      </c>
      <c r="Q8238">
        <f t="shared" si="1163"/>
        <v>0</v>
      </c>
      <c r="R8238">
        <f>$D$2*tarifas!$D$12/24</f>
        <v>1.4541666666666666</v>
      </c>
      <c r="S8238" t="e">
        <f>VLOOKUP(E8238&amp;" "&amp;F8238,tarifas!$A$13:$D$20,4,FALSE)*P8238</f>
        <v>#N/A</v>
      </c>
      <c r="T8238">
        <f>IF(F8238="COD1",tarifas!$D$11*(SUMIFS($P$11:$P$8770,$F$11:$F$8770,"=COD1",$B$11:$B$8770,"="&amp;B8238)/COUNTIFS($F$11:$F$8770,"=COD1",$B$11:$B$8770,"="&amp;B8238))/COUNTIFS($A$11:$A$8770,"="&amp;A8238,$F$11:$F$8770,"=COD1"),0)</f>
        <v>0</v>
      </c>
      <c r="U8238" t="e">
        <f>(VLOOKUP(F8238,tarifas!$C$7:$D$10,2,FALSE)+tarifas!$D$21)*datos!P8238</f>
        <v>#N/A</v>
      </c>
      <c r="V8238" t="e">
        <f t="shared" si="1164"/>
        <v>#N/A</v>
      </c>
      <c r="W8238">
        <f t="shared" si="1165"/>
        <v>0</v>
      </c>
    </row>
    <row r="8239" spans="1:23" x14ac:dyDescent="0.25">
      <c r="A8239">
        <f t="shared" si="1158"/>
        <v>338</v>
      </c>
      <c r="B8239">
        <f t="shared" si="1159"/>
        <v>12</v>
      </c>
      <c r="C8239" s="1">
        <f t="shared" si="1166"/>
        <v>41982.833333313378</v>
      </c>
      <c r="D8239" s="7">
        <v>0</v>
      </c>
      <c r="E8239" s="7"/>
      <c r="G8239">
        <v>55.87</v>
      </c>
      <c r="H8239" s="12">
        <v>276.92757491535644</v>
      </c>
      <c r="I8239" s="13">
        <f>$D$2*tarifas!$D$12/24</f>
        <v>1.4541666666666666</v>
      </c>
      <c r="J8239" s="13" t="e">
        <f>VLOOKUP(E8239&amp;" "&amp;F8239,tarifas!$A$13:$D$20,4,FALSE)*H8239</f>
        <v>#N/A</v>
      </c>
      <c r="K8239" s="13">
        <f>IF(F8239="COD1",tarifas!$D$11*(SUMIFS($H$11:$H$8770,$F$11:$F$8770,"=COD1",$B$11:$B$8770,"="&amp;B8239)/COUNTIFS($F$11:$F$8770,"=COD1",$B$11:$B$8770,"="&amp;B8239))/COUNTIFS($A$11:$A$8770,"="&amp;A8239,$F$11:$F$8770,"=COD1"),0)</f>
        <v>0</v>
      </c>
      <c r="L8239" s="13" t="e">
        <f>(VLOOKUP(F8239,tarifas!$C$7:$D$10,2,FALSE)+tarifas!$D$21)*datos!H8239</f>
        <v>#N/A</v>
      </c>
      <c r="M8239">
        <v>0</v>
      </c>
      <c r="N8239" s="13" t="e">
        <f t="shared" si="1160"/>
        <v>#N/A</v>
      </c>
      <c r="O8239">
        <f t="shared" si="1161"/>
        <v>0</v>
      </c>
      <c r="P8239" s="12">
        <f t="shared" si="1162"/>
        <v>276.92757491535644</v>
      </c>
      <c r="Q8239">
        <f t="shared" si="1163"/>
        <v>0</v>
      </c>
      <c r="R8239">
        <f>$D$2*tarifas!$D$12/24</f>
        <v>1.4541666666666666</v>
      </c>
      <c r="S8239" t="e">
        <f>VLOOKUP(E8239&amp;" "&amp;F8239,tarifas!$A$13:$D$20,4,FALSE)*P8239</f>
        <v>#N/A</v>
      </c>
      <c r="T8239">
        <f>IF(F8239="COD1",tarifas!$D$11*(SUMIFS($P$11:$P$8770,$F$11:$F$8770,"=COD1",$B$11:$B$8770,"="&amp;B8239)/COUNTIFS($F$11:$F$8770,"=COD1",$B$11:$B$8770,"="&amp;B8239))/COUNTIFS($A$11:$A$8770,"="&amp;A8239,$F$11:$F$8770,"=COD1"),0)</f>
        <v>0</v>
      </c>
      <c r="U8239" t="e">
        <f>(VLOOKUP(F8239,tarifas!$C$7:$D$10,2,FALSE)+tarifas!$D$21)*datos!P8239</f>
        <v>#N/A</v>
      </c>
      <c r="V8239" t="e">
        <f t="shared" si="1164"/>
        <v>#N/A</v>
      </c>
      <c r="W8239">
        <f t="shared" si="1165"/>
        <v>0</v>
      </c>
    </row>
    <row r="8240" spans="1:23" x14ac:dyDescent="0.25">
      <c r="A8240">
        <f t="shared" si="1158"/>
        <v>338</v>
      </c>
      <c r="B8240">
        <f t="shared" si="1159"/>
        <v>12</v>
      </c>
      <c r="C8240" s="1">
        <f t="shared" si="1166"/>
        <v>41982.874999980042</v>
      </c>
      <c r="D8240" s="7">
        <v>0</v>
      </c>
      <c r="E8240" s="7"/>
      <c r="G8240">
        <v>54.87</v>
      </c>
      <c r="H8240" s="12">
        <v>256.7604586422579</v>
      </c>
      <c r="I8240" s="13">
        <f>$D$2*tarifas!$D$12/24</f>
        <v>1.4541666666666666</v>
      </c>
      <c r="J8240" s="13" t="e">
        <f>VLOOKUP(E8240&amp;" "&amp;F8240,tarifas!$A$13:$D$20,4,FALSE)*H8240</f>
        <v>#N/A</v>
      </c>
      <c r="K8240" s="13">
        <f>IF(F8240="COD1",tarifas!$D$11*(SUMIFS($H$11:$H$8770,$F$11:$F$8770,"=COD1",$B$11:$B$8770,"="&amp;B8240)/COUNTIFS($F$11:$F$8770,"=COD1",$B$11:$B$8770,"="&amp;B8240))/COUNTIFS($A$11:$A$8770,"="&amp;A8240,$F$11:$F$8770,"=COD1"),0)</f>
        <v>0</v>
      </c>
      <c r="L8240" s="13" t="e">
        <f>(VLOOKUP(F8240,tarifas!$C$7:$D$10,2,FALSE)+tarifas!$D$21)*datos!H8240</f>
        <v>#N/A</v>
      </c>
      <c r="M8240">
        <v>0</v>
      </c>
      <c r="N8240" s="13" t="e">
        <f t="shared" si="1160"/>
        <v>#N/A</v>
      </c>
      <c r="O8240">
        <f t="shared" si="1161"/>
        <v>0</v>
      </c>
      <c r="P8240" s="12">
        <f t="shared" si="1162"/>
        <v>256.7604586422579</v>
      </c>
      <c r="Q8240">
        <f t="shared" si="1163"/>
        <v>0</v>
      </c>
      <c r="R8240">
        <f>$D$2*tarifas!$D$12/24</f>
        <v>1.4541666666666666</v>
      </c>
      <c r="S8240" t="e">
        <f>VLOOKUP(E8240&amp;" "&amp;F8240,tarifas!$A$13:$D$20,4,FALSE)*P8240</f>
        <v>#N/A</v>
      </c>
      <c r="T8240">
        <f>IF(F8240="COD1",tarifas!$D$11*(SUMIFS($P$11:$P$8770,$F$11:$F$8770,"=COD1",$B$11:$B$8770,"="&amp;B8240)/COUNTIFS($F$11:$F$8770,"=COD1",$B$11:$B$8770,"="&amp;B8240))/COUNTIFS($A$11:$A$8770,"="&amp;A8240,$F$11:$F$8770,"=COD1"),0)</f>
        <v>0</v>
      </c>
      <c r="U8240" t="e">
        <f>(VLOOKUP(F8240,tarifas!$C$7:$D$10,2,FALSE)+tarifas!$D$21)*datos!P8240</f>
        <v>#N/A</v>
      </c>
      <c r="V8240" t="e">
        <f t="shared" si="1164"/>
        <v>#N/A</v>
      </c>
      <c r="W8240">
        <f t="shared" si="1165"/>
        <v>0</v>
      </c>
    </row>
    <row r="8241" spans="1:23" x14ac:dyDescent="0.25">
      <c r="A8241">
        <f t="shared" si="1158"/>
        <v>338</v>
      </c>
      <c r="B8241">
        <f t="shared" si="1159"/>
        <v>12</v>
      </c>
      <c r="C8241" s="1">
        <f t="shared" si="1166"/>
        <v>41982.916666646706</v>
      </c>
      <c r="D8241" s="7">
        <v>0</v>
      </c>
      <c r="E8241" s="7"/>
      <c r="G8241">
        <v>54.87</v>
      </c>
      <c r="H8241" s="12">
        <v>264.24618337351905</v>
      </c>
      <c r="I8241" s="13">
        <f>$D$2*tarifas!$D$12/24</f>
        <v>1.4541666666666666</v>
      </c>
      <c r="J8241" s="13" t="e">
        <f>VLOOKUP(E8241&amp;" "&amp;F8241,tarifas!$A$13:$D$20,4,FALSE)*H8241</f>
        <v>#N/A</v>
      </c>
      <c r="K8241" s="13">
        <f>IF(F8241="COD1",tarifas!$D$11*(SUMIFS($H$11:$H$8770,$F$11:$F$8770,"=COD1",$B$11:$B$8770,"="&amp;B8241)/COUNTIFS($F$11:$F$8770,"=COD1",$B$11:$B$8770,"="&amp;B8241))/COUNTIFS($A$11:$A$8770,"="&amp;A8241,$F$11:$F$8770,"=COD1"),0)</f>
        <v>0</v>
      </c>
      <c r="L8241" s="13" t="e">
        <f>(VLOOKUP(F8241,tarifas!$C$7:$D$10,2,FALSE)+tarifas!$D$21)*datos!H8241</f>
        <v>#N/A</v>
      </c>
      <c r="M8241">
        <v>0</v>
      </c>
      <c r="N8241" s="13" t="e">
        <f t="shared" si="1160"/>
        <v>#N/A</v>
      </c>
      <c r="O8241">
        <f t="shared" si="1161"/>
        <v>0</v>
      </c>
      <c r="P8241" s="12">
        <f t="shared" si="1162"/>
        <v>264.24618337351905</v>
      </c>
      <c r="Q8241">
        <f t="shared" si="1163"/>
        <v>0</v>
      </c>
      <c r="R8241">
        <f>$D$2*tarifas!$D$12/24</f>
        <v>1.4541666666666666</v>
      </c>
      <c r="S8241" t="e">
        <f>VLOOKUP(E8241&amp;" "&amp;F8241,tarifas!$A$13:$D$20,4,FALSE)*P8241</f>
        <v>#N/A</v>
      </c>
      <c r="T8241">
        <f>IF(F8241="COD1",tarifas!$D$11*(SUMIFS($P$11:$P$8770,$F$11:$F$8770,"=COD1",$B$11:$B$8770,"="&amp;B8241)/COUNTIFS($F$11:$F$8770,"=COD1",$B$11:$B$8770,"="&amp;B8241))/COUNTIFS($A$11:$A$8770,"="&amp;A8241,$F$11:$F$8770,"=COD1"),0)</f>
        <v>0</v>
      </c>
      <c r="U8241" t="e">
        <f>(VLOOKUP(F8241,tarifas!$C$7:$D$10,2,FALSE)+tarifas!$D$21)*datos!P8241</f>
        <v>#N/A</v>
      </c>
      <c r="V8241" t="e">
        <f t="shared" si="1164"/>
        <v>#N/A</v>
      </c>
      <c r="W8241">
        <f t="shared" si="1165"/>
        <v>0</v>
      </c>
    </row>
    <row r="8242" spans="1:23" x14ac:dyDescent="0.25">
      <c r="A8242">
        <f t="shared" si="1158"/>
        <v>338</v>
      </c>
      <c r="B8242">
        <f t="shared" si="1159"/>
        <v>12</v>
      </c>
      <c r="C8242" s="1">
        <f t="shared" si="1166"/>
        <v>41982.958333313371</v>
      </c>
      <c r="D8242" s="7">
        <v>0</v>
      </c>
      <c r="E8242" s="7"/>
      <c r="G8242">
        <v>49.5</v>
      </c>
      <c r="H8242" s="12">
        <v>261.31994048229842</v>
      </c>
      <c r="I8242" s="13">
        <f>$D$2*tarifas!$D$12/24</f>
        <v>1.4541666666666666</v>
      </c>
      <c r="J8242" s="13" t="e">
        <f>VLOOKUP(E8242&amp;" "&amp;F8242,tarifas!$A$13:$D$20,4,FALSE)*H8242</f>
        <v>#N/A</v>
      </c>
      <c r="K8242" s="13">
        <f>IF(F8242="COD1",tarifas!$D$11*(SUMIFS($H$11:$H$8770,$F$11:$F$8770,"=COD1",$B$11:$B$8770,"="&amp;B8242)/COUNTIFS($F$11:$F$8770,"=COD1",$B$11:$B$8770,"="&amp;B8242))/COUNTIFS($A$11:$A$8770,"="&amp;A8242,$F$11:$F$8770,"=COD1"),0)</f>
        <v>0</v>
      </c>
      <c r="L8242" s="13" t="e">
        <f>(VLOOKUP(F8242,tarifas!$C$7:$D$10,2,FALSE)+tarifas!$D$21)*datos!H8242</f>
        <v>#N/A</v>
      </c>
      <c r="M8242">
        <v>0</v>
      </c>
      <c r="N8242" s="13" t="e">
        <f t="shared" si="1160"/>
        <v>#N/A</v>
      </c>
      <c r="O8242">
        <f t="shared" si="1161"/>
        <v>0</v>
      </c>
      <c r="P8242" s="12">
        <f t="shared" si="1162"/>
        <v>261.31994048229842</v>
      </c>
      <c r="Q8242">
        <f t="shared" si="1163"/>
        <v>0</v>
      </c>
      <c r="R8242">
        <f>$D$2*tarifas!$D$12/24</f>
        <v>1.4541666666666666</v>
      </c>
      <c r="S8242" t="e">
        <f>VLOOKUP(E8242&amp;" "&amp;F8242,tarifas!$A$13:$D$20,4,FALSE)*P8242</f>
        <v>#N/A</v>
      </c>
      <c r="T8242">
        <f>IF(F8242="COD1",tarifas!$D$11*(SUMIFS($P$11:$P$8770,$F$11:$F$8770,"=COD1",$B$11:$B$8770,"="&amp;B8242)/COUNTIFS($F$11:$F$8770,"=COD1",$B$11:$B$8770,"="&amp;B8242))/COUNTIFS($A$11:$A$8770,"="&amp;A8242,$F$11:$F$8770,"=COD1"),0)</f>
        <v>0</v>
      </c>
      <c r="U8242" t="e">
        <f>(VLOOKUP(F8242,tarifas!$C$7:$D$10,2,FALSE)+tarifas!$D$21)*datos!P8242</f>
        <v>#N/A</v>
      </c>
      <c r="V8242" t="e">
        <f t="shared" si="1164"/>
        <v>#N/A</v>
      </c>
      <c r="W8242">
        <f t="shared" si="1165"/>
        <v>0</v>
      </c>
    </row>
    <row r="8243" spans="1:23" x14ac:dyDescent="0.25">
      <c r="A8243">
        <f t="shared" si="1158"/>
        <v>339</v>
      </c>
      <c r="B8243">
        <f t="shared" si="1159"/>
        <v>12</v>
      </c>
      <c r="C8243" s="1">
        <f t="shared" si="1166"/>
        <v>41982.999999980035</v>
      </c>
      <c r="D8243" s="7">
        <v>0</v>
      </c>
      <c r="E8243" s="7"/>
      <c r="G8243">
        <v>46.01</v>
      </c>
      <c r="H8243" s="12">
        <v>251.57241657587346</v>
      </c>
      <c r="I8243" s="13">
        <f>$D$2*tarifas!$D$12/24</f>
        <v>1.4541666666666666</v>
      </c>
      <c r="J8243" s="13" t="e">
        <f>VLOOKUP(E8243&amp;" "&amp;F8243,tarifas!$A$13:$D$20,4,FALSE)*H8243</f>
        <v>#N/A</v>
      </c>
      <c r="K8243" s="13">
        <f>IF(F8243="COD1",tarifas!$D$11*(SUMIFS($H$11:$H$8770,$F$11:$F$8770,"=COD1",$B$11:$B$8770,"="&amp;B8243)/COUNTIFS($F$11:$F$8770,"=COD1",$B$11:$B$8770,"="&amp;B8243))/COUNTIFS($A$11:$A$8770,"="&amp;A8243,$F$11:$F$8770,"=COD1"),0)</f>
        <v>0</v>
      </c>
      <c r="L8243" s="13" t="e">
        <f>(VLOOKUP(F8243,tarifas!$C$7:$D$10,2,FALSE)+tarifas!$D$21)*datos!H8243</f>
        <v>#N/A</v>
      </c>
      <c r="M8243">
        <v>0</v>
      </c>
      <c r="N8243" s="13" t="e">
        <f t="shared" si="1160"/>
        <v>#N/A</v>
      </c>
      <c r="O8243">
        <f t="shared" si="1161"/>
        <v>0</v>
      </c>
      <c r="P8243" s="12">
        <f t="shared" si="1162"/>
        <v>251.57241657587346</v>
      </c>
      <c r="Q8243">
        <f t="shared" si="1163"/>
        <v>0</v>
      </c>
      <c r="R8243">
        <f>$D$2*tarifas!$D$12/24</f>
        <v>1.4541666666666666</v>
      </c>
      <c r="S8243" t="e">
        <f>VLOOKUP(E8243&amp;" "&amp;F8243,tarifas!$A$13:$D$20,4,FALSE)*P8243</f>
        <v>#N/A</v>
      </c>
      <c r="T8243">
        <f>IF(F8243="COD1",tarifas!$D$11*(SUMIFS($P$11:$P$8770,$F$11:$F$8770,"=COD1",$B$11:$B$8770,"="&amp;B8243)/COUNTIFS($F$11:$F$8770,"=COD1",$B$11:$B$8770,"="&amp;B8243))/COUNTIFS($A$11:$A$8770,"="&amp;A8243,$F$11:$F$8770,"=COD1"),0)</f>
        <v>0</v>
      </c>
      <c r="U8243" t="e">
        <f>(VLOOKUP(F8243,tarifas!$C$7:$D$10,2,FALSE)+tarifas!$D$21)*datos!P8243</f>
        <v>#N/A</v>
      </c>
      <c r="V8243" t="e">
        <f t="shared" si="1164"/>
        <v>#N/A</v>
      </c>
      <c r="W8243">
        <f t="shared" si="1165"/>
        <v>0</v>
      </c>
    </row>
    <row r="8244" spans="1:23" x14ac:dyDescent="0.25">
      <c r="A8244">
        <f t="shared" si="1158"/>
        <v>339</v>
      </c>
      <c r="B8244">
        <f t="shared" si="1159"/>
        <v>12</v>
      </c>
      <c r="C8244" s="1">
        <f t="shared" si="1166"/>
        <v>41983.041666646699</v>
      </c>
      <c r="D8244" s="7">
        <v>0</v>
      </c>
      <c r="E8244" s="7"/>
      <c r="G8244">
        <v>43.2</v>
      </c>
      <c r="H8244" s="12">
        <v>248.62820333569147</v>
      </c>
      <c r="I8244" s="13">
        <f>$D$2*tarifas!$D$12/24</f>
        <v>1.4541666666666666</v>
      </c>
      <c r="J8244" s="13" t="e">
        <f>VLOOKUP(E8244&amp;" "&amp;F8244,tarifas!$A$13:$D$20,4,FALSE)*H8244</f>
        <v>#N/A</v>
      </c>
      <c r="K8244" s="13">
        <f>IF(F8244="COD1",tarifas!$D$11*(SUMIFS($H$11:$H$8770,$F$11:$F$8770,"=COD1",$B$11:$B$8770,"="&amp;B8244)/COUNTIFS($F$11:$F$8770,"=COD1",$B$11:$B$8770,"="&amp;B8244))/COUNTIFS($A$11:$A$8770,"="&amp;A8244,$F$11:$F$8770,"=COD1"),0)</f>
        <v>0</v>
      </c>
      <c r="L8244" s="13" t="e">
        <f>(VLOOKUP(F8244,tarifas!$C$7:$D$10,2,FALSE)+tarifas!$D$21)*datos!H8244</f>
        <v>#N/A</v>
      </c>
      <c r="M8244">
        <v>0</v>
      </c>
      <c r="N8244" s="13" t="e">
        <f t="shared" si="1160"/>
        <v>#N/A</v>
      </c>
      <c r="O8244">
        <f t="shared" si="1161"/>
        <v>0</v>
      </c>
      <c r="P8244" s="12">
        <f t="shared" si="1162"/>
        <v>248.62820333569147</v>
      </c>
      <c r="Q8244">
        <f t="shared" si="1163"/>
        <v>0</v>
      </c>
      <c r="R8244">
        <f>$D$2*tarifas!$D$12/24</f>
        <v>1.4541666666666666</v>
      </c>
      <c r="S8244" t="e">
        <f>VLOOKUP(E8244&amp;" "&amp;F8244,tarifas!$A$13:$D$20,4,FALSE)*P8244</f>
        <v>#N/A</v>
      </c>
      <c r="T8244">
        <f>IF(F8244="COD1",tarifas!$D$11*(SUMIFS($P$11:$P$8770,$F$11:$F$8770,"=COD1",$B$11:$B$8770,"="&amp;B8244)/COUNTIFS($F$11:$F$8770,"=COD1",$B$11:$B$8770,"="&amp;B8244))/COUNTIFS($A$11:$A$8770,"="&amp;A8244,$F$11:$F$8770,"=COD1"),0)</f>
        <v>0</v>
      </c>
      <c r="U8244" t="e">
        <f>(VLOOKUP(F8244,tarifas!$C$7:$D$10,2,FALSE)+tarifas!$D$21)*datos!P8244</f>
        <v>#N/A</v>
      </c>
      <c r="V8244" t="e">
        <f t="shared" si="1164"/>
        <v>#N/A</v>
      </c>
      <c r="W8244">
        <f t="shared" si="1165"/>
        <v>0</v>
      </c>
    </row>
    <row r="8245" spans="1:23" x14ac:dyDescent="0.25">
      <c r="A8245">
        <f t="shared" si="1158"/>
        <v>339</v>
      </c>
      <c r="B8245">
        <f t="shared" si="1159"/>
        <v>12</v>
      </c>
      <c r="C8245" s="1">
        <f t="shared" si="1166"/>
        <v>41983.083333313363</v>
      </c>
      <c r="D8245" s="7">
        <v>0</v>
      </c>
      <c r="E8245" s="7"/>
      <c r="G8245">
        <v>41.21</v>
      </c>
      <c r="H8245" s="12">
        <v>243.16760273968936</v>
      </c>
      <c r="I8245" s="13">
        <f>$D$2*tarifas!$D$12/24</f>
        <v>1.4541666666666666</v>
      </c>
      <c r="J8245" s="13" t="e">
        <f>VLOOKUP(E8245&amp;" "&amp;F8245,tarifas!$A$13:$D$20,4,FALSE)*H8245</f>
        <v>#N/A</v>
      </c>
      <c r="K8245" s="13">
        <f>IF(F8245="COD1",tarifas!$D$11*(SUMIFS($H$11:$H$8770,$F$11:$F$8770,"=COD1",$B$11:$B$8770,"="&amp;B8245)/COUNTIFS($F$11:$F$8770,"=COD1",$B$11:$B$8770,"="&amp;B8245))/COUNTIFS($A$11:$A$8770,"="&amp;A8245,$F$11:$F$8770,"=COD1"),0)</f>
        <v>0</v>
      </c>
      <c r="L8245" s="13" t="e">
        <f>(VLOOKUP(F8245,tarifas!$C$7:$D$10,2,FALSE)+tarifas!$D$21)*datos!H8245</f>
        <v>#N/A</v>
      </c>
      <c r="M8245">
        <v>0</v>
      </c>
      <c r="N8245" s="13" t="e">
        <f t="shared" si="1160"/>
        <v>#N/A</v>
      </c>
      <c r="O8245">
        <f t="shared" si="1161"/>
        <v>0</v>
      </c>
      <c r="P8245" s="12">
        <f t="shared" si="1162"/>
        <v>243.16760273968936</v>
      </c>
      <c r="Q8245">
        <f t="shared" si="1163"/>
        <v>0</v>
      </c>
      <c r="R8245">
        <f>$D$2*tarifas!$D$12/24</f>
        <v>1.4541666666666666</v>
      </c>
      <c r="S8245" t="e">
        <f>VLOOKUP(E8245&amp;" "&amp;F8245,tarifas!$A$13:$D$20,4,FALSE)*P8245</f>
        <v>#N/A</v>
      </c>
      <c r="T8245">
        <f>IF(F8245="COD1",tarifas!$D$11*(SUMIFS($P$11:$P$8770,$F$11:$F$8770,"=COD1",$B$11:$B$8770,"="&amp;B8245)/COUNTIFS($F$11:$F$8770,"=COD1",$B$11:$B$8770,"="&amp;B8245))/COUNTIFS($A$11:$A$8770,"="&amp;A8245,$F$11:$F$8770,"=COD1"),0)</f>
        <v>0</v>
      </c>
      <c r="U8245" t="e">
        <f>(VLOOKUP(F8245,tarifas!$C$7:$D$10,2,FALSE)+tarifas!$D$21)*datos!P8245</f>
        <v>#N/A</v>
      </c>
      <c r="V8245" t="e">
        <f t="shared" si="1164"/>
        <v>#N/A</v>
      </c>
      <c r="W8245">
        <f t="shared" si="1165"/>
        <v>0</v>
      </c>
    </row>
    <row r="8246" spans="1:23" x14ac:dyDescent="0.25">
      <c r="A8246">
        <f t="shared" si="1158"/>
        <v>339</v>
      </c>
      <c r="B8246">
        <f t="shared" si="1159"/>
        <v>12</v>
      </c>
      <c r="C8246" s="1">
        <f t="shared" si="1166"/>
        <v>41983.124999980027</v>
      </c>
      <c r="D8246" s="7">
        <v>0</v>
      </c>
      <c r="E8246" s="7"/>
      <c r="G8246">
        <v>36.270000000000003</v>
      </c>
      <c r="H8246" s="12">
        <v>227.85206372468315</v>
      </c>
      <c r="I8246" s="13">
        <f>$D$2*tarifas!$D$12/24</f>
        <v>1.4541666666666666</v>
      </c>
      <c r="J8246" s="13" t="e">
        <f>VLOOKUP(E8246&amp;" "&amp;F8246,tarifas!$A$13:$D$20,4,FALSE)*H8246</f>
        <v>#N/A</v>
      </c>
      <c r="K8246" s="13">
        <f>IF(F8246="COD1",tarifas!$D$11*(SUMIFS($H$11:$H$8770,$F$11:$F$8770,"=COD1",$B$11:$B$8770,"="&amp;B8246)/COUNTIFS($F$11:$F$8770,"=COD1",$B$11:$B$8770,"="&amp;B8246))/COUNTIFS($A$11:$A$8770,"="&amp;A8246,$F$11:$F$8770,"=COD1"),0)</f>
        <v>0</v>
      </c>
      <c r="L8246" s="13" t="e">
        <f>(VLOOKUP(F8246,tarifas!$C$7:$D$10,2,FALSE)+tarifas!$D$21)*datos!H8246</f>
        <v>#N/A</v>
      </c>
      <c r="M8246">
        <v>0</v>
      </c>
      <c r="N8246" s="13" t="e">
        <f t="shared" si="1160"/>
        <v>#N/A</v>
      </c>
      <c r="O8246">
        <f t="shared" si="1161"/>
        <v>0</v>
      </c>
      <c r="P8246" s="12">
        <f t="shared" si="1162"/>
        <v>227.85206372468315</v>
      </c>
      <c r="Q8246">
        <f t="shared" si="1163"/>
        <v>0</v>
      </c>
      <c r="R8246">
        <f>$D$2*tarifas!$D$12/24</f>
        <v>1.4541666666666666</v>
      </c>
      <c r="S8246" t="e">
        <f>VLOOKUP(E8246&amp;" "&amp;F8246,tarifas!$A$13:$D$20,4,FALSE)*P8246</f>
        <v>#N/A</v>
      </c>
      <c r="T8246">
        <f>IF(F8246="COD1",tarifas!$D$11*(SUMIFS($P$11:$P$8770,$F$11:$F$8770,"=COD1",$B$11:$B$8770,"="&amp;B8246)/COUNTIFS($F$11:$F$8770,"=COD1",$B$11:$B$8770,"="&amp;B8246))/COUNTIFS($A$11:$A$8770,"="&amp;A8246,$F$11:$F$8770,"=COD1"),0)</f>
        <v>0</v>
      </c>
      <c r="U8246" t="e">
        <f>(VLOOKUP(F8246,tarifas!$C$7:$D$10,2,FALSE)+tarifas!$D$21)*datos!P8246</f>
        <v>#N/A</v>
      </c>
      <c r="V8246" t="e">
        <f t="shared" si="1164"/>
        <v>#N/A</v>
      </c>
      <c r="W8246">
        <f t="shared" si="1165"/>
        <v>0</v>
      </c>
    </row>
    <row r="8247" spans="1:23" x14ac:dyDescent="0.25">
      <c r="A8247">
        <f t="shared" si="1158"/>
        <v>339</v>
      </c>
      <c r="B8247">
        <f t="shared" si="1159"/>
        <v>12</v>
      </c>
      <c r="C8247" s="1">
        <f t="shared" si="1166"/>
        <v>41983.166666646692</v>
      </c>
      <c r="D8247" s="7">
        <v>0</v>
      </c>
      <c r="E8247" s="7"/>
      <c r="G8247">
        <v>31.09</v>
      </c>
      <c r="H8247" s="12">
        <v>220.59337977801493</v>
      </c>
      <c r="I8247" s="13">
        <f>$D$2*tarifas!$D$12/24</f>
        <v>1.4541666666666666</v>
      </c>
      <c r="J8247" s="13" t="e">
        <f>VLOOKUP(E8247&amp;" "&amp;F8247,tarifas!$A$13:$D$20,4,FALSE)*H8247</f>
        <v>#N/A</v>
      </c>
      <c r="K8247" s="13">
        <f>IF(F8247="COD1",tarifas!$D$11*(SUMIFS($H$11:$H$8770,$F$11:$F$8770,"=COD1",$B$11:$B$8770,"="&amp;B8247)/COUNTIFS($F$11:$F$8770,"=COD1",$B$11:$B$8770,"="&amp;B8247))/COUNTIFS($A$11:$A$8770,"="&amp;A8247,$F$11:$F$8770,"=COD1"),0)</f>
        <v>0</v>
      </c>
      <c r="L8247" s="13" t="e">
        <f>(VLOOKUP(F8247,tarifas!$C$7:$D$10,2,FALSE)+tarifas!$D$21)*datos!H8247</f>
        <v>#N/A</v>
      </c>
      <c r="M8247">
        <v>0</v>
      </c>
      <c r="N8247" s="13" t="e">
        <f t="shared" si="1160"/>
        <v>#N/A</v>
      </c>
      <c r="O8247">
        <f t="shared" si="1161"/>
        <v>0</v>
      </c>
      <c r="P8247" s="12">
        <f t="shared" si="1162"/>
        <v>220.59337977801493</v>
      </c>
      <c r="Q8247">
        <f t="shared" si="1163"/>
        <v>0</v>
      </c>
      <c r="R8247">
        <f>$D$2*tarifas!$D$12/24</f>
        <v>1.4541666666666666</v>
      </c>
      <c r="S8247" t="e">
        <f>VLOOKUP(E8247&amp;" "&amp;F8247,tarifas!$A$13:$D$20,4,FALSE)*P8247</f>
        <v>#N/A</v>
      </c>
      <c r="T8247">
        <f>IF(F8247="COD1",tarifas!$D$11*(SUMIFS($P$11:$P$8770,$F$11:$F$8770,"=COD1",$B$11:$B$8770,"="&amp;B8247)/COUNTIFS($F$11:$F$8770,"=COD1",$B$11:$B$8770,"="&amp;B8247))/COUNTIFS($A$11:$A$8770,"="&amp;A8247,$F$11:$F$8770,"=COD1"),0)</f>
        <v>0</v>
      </c>
      <c r="U8247" t="e">
        <f>(VLOOKUP(F8247,tarifas!$C$7:$D$10,2,FALSE)+tarifas!$D$21)*datos!P8247</f>
        <v>#N/A</v>
      </c>
      <c r="V8247" t="e">
        <f t="shared" si="1164"/>
        <v>#N/A</v>
      </c>
      <c r="W8247">
        <f t="shared" si="1165"/>
        <v>0</v>
      </c>
    </row>
    <row r="8248" spans="1:23" x14ac:dyDescent="0.25">
      <c r="A8248">
        <f t="shared" si="1158"/>
        <v>339</v>
      </c>
      <c r="B8248">
        <f t="shared" si="1159"/>
        <v>12</v>
      </c>
      <c r="C8248" s="1">
        <f t="shared" si="1166"/>
        <v>41983.208333313356</v>
      </c>
      <c r="D8248" s="7">
        <v>0</v>
      </c>
      <c r="E8248" s="7"/>
      <c r="G8248">
        <v>39.49</v>
      </c>
      <c r="H8248" s="12">
        <v>220.23271133974882</v>
      </c>
      <c r="I8248" s="13">
        <f>$D$2*tarifas!$D$12/24</f>
        <v>1.4541666666666666</v>
      </c>
      <c r="J8248" s="13" t="e">
        <f>VLOOKUP(E8248&amp;" "&amp;F8248,tarifas!$A$13:$D$20,4,FALSE)*H8248</f>
        <v>#N/A</v>
      </c>
      <c r="K8248" s="13">
        <f>IF(F8248="COD1",tarifas!$D$11*(SUMIFS($H$11:$H$8770,$F$11:$F$8770,"=COD1",$B$11:$B$8770,"="&amp;B8248)/COUNTIFS($F$11:$F$8770,"=COD1",$B$11:$B$8770,"="&amp;B8248))/COUNTIFS($A$11:$A$8770,"="&amp;A8248,$F$11:$F$8770,"=COD1"),0)</f>
        <v>0</v>
      </c>
      <c r="L8248" s="13" t="e">
        <f>(VLOOKUP(F8248,tarifas!$C$7:$D$10,2,FALSE)+tarifas!$D$21)*datos!H8248</f>
        <v>#N/A</v>
      </c>
      <c r="M8248">
        <v>0</v>
      </c>
      <c r="N8248" s="13" t="e">
        <f t="shared" si="1160"/>
        <v>#N/A</v>
      </c>
      <c r="O8248">
        <f t="shared" si="1161"/>
        <v>0</v>
      </c>
      <c r="P8248" s="12">
        <f t="shared" si="1162"/>
        <v>220.23271133974882</v>
      </c>
      <c r="Q8248">
        <f t="shared" si="1163"/>
        <v>0</v>
      </c>
      <c r="R8248">
        <f>$D$2*tarifas!$D$12/24</f>
        <v>1.4541666666666666</v>
      </c>
      <c r="S8248" t="e">
        <f>VLOOKUP(E8248&amp;" "&amp;F8248,tarifas!$A$13:$D$20,4,FALSE)*P8248</f>
        <v>#N/A</v>
      </c>
      <c r="T8248">
        <f>IF(F8248="COD1",tarifas!$D$11*(SUMIFS($P$11:$P$8770,$F$11:$F$8770,"=COD1",$B$11:$B$8770,"="&amp;B8248)/COUNTIFS($F$11:$F$8770,"=COD1",$B$11:$B$8770,"="&amp;B8248))/COUNTIFS($A$11:$A$8770,"="&amp;A8248,$F$11:$F$8770,"=COD1"),0)</f>
        <v>0</v>
      </c>
      <c r="U8248" t="e">
        <f>(VLOOKUP(F8248,tarifas!$C$7:$D$10,2,FALSE)+tarifas!$D$21)*datos!P8248</f>
        <v>#N/A</v>
      </c>
      <c r="V8248" t="e">
        <f t="shared" si="1164"/>
        <v>#N/A</v>
      </c>
      <c r="W8248">
        <f t="shared" si="1165"/>
        <v>0</v>
      </c>
    </row>
    <row r="8249" spans="1:23" x14ac:dyDescent="0.25">
      <c r="A8249">
        <f t="shared" si="1158"/>
        <v>339</v>
      </c>
      <c r="B8249">
        <f t="shared" si="1159"/>
        <v>12</v>
      </c>
      <c r="C8249" s="1">
        <f t="shared" si="1166"/>
        <v>41983.24999998002</v>
      </c>
      <c r="D8249" s="7">
        <v>0</v>
      </c>
      <c r="E8249" s="7"/>
      <c r="G8249">
        <v>44.39</v>
      </c>
      <c r="H8249" s="12">
        <v>219.90883902495258</v>
      </c>
      <c r="I8249" s="13">
        <f>$D$2*tarifas!$D$12/24</f>
        <v>1.4541666666666666</v>
      </c>
      <c r="J8249" s="13" t="e">
        <f>VLOOKUP(E8249&amp;" "&amp;F8249,tarifas!$A$13:$D$20,4,FALSE)*H8249</f>
        <v>#N/A</v>
      </c>
      <c r="K8249" s="13">
        <f>IF(F8249="COD1",tarifas!$D$11*(SUMIFS($H$11:$H$8770,$F$11:$F$8770,"=COD1",$B$11:$B$8770,"="&amp;B8249)/COUNTIFS($F$11:$F$8770,"=COD1",$B$11:$B$8770,"="&amp;B8249))/COUNTIFS($A$11:$A$8770,"="&amp;A8249,$F$11:$F$8770,"=COD1"),0)</f>
        <v>0</v>
      </c>
      <c r="L8249" s="13" t="e">
        <f>(VLOOKUP(F8249,tarifas!$C$7:$D$10,2,FALSE)+tarifas!$D$21)*datos!H8249</f>
        <v>#N/A</v>
      </c>
      <c r="M8249">
        <v>0</v>
      </c>
      <c r="N8249" s="13" t="e">
        <f t="shared" si="1160"/>
        <v>#N/A</v>
      </c>
      <c r="O8249">
        <f t="shared" si="1161"/>
        <v>0</v>
      </c>
      <c r="P8249" s="12">
        <f t="shared" si="1162"/>
        <v>219.90883902495258</v>
      </c>
      <c r="Q8249">
        <f t="shared" si="1163"/>
        <v>0</v>
      </c>
      <c r="R8249">
        <f>$D$2*tarifas!$D$12/24</f>
        <v>1.4541666666666666</v>
      </c>
      <c r="S8249" t="e">
        <f>VLOOKUP(E8249&amp;" "&amp;F8249,tarifas!$A$13:$D$20,4,FALSE)*P8249</f>
        <v>#N/A</v>
      </c>
      <c r="T8249">
        <f>IF(F8249="COD1",tarifas!$D$11*(SUMIFS($P$11:$P$8770,$F$11:$F$8770,"=COD1",$B$11:$B$8770,"="&amp;B8249)/COUNTIFS($F$11:$F$8770,"=COD1",$B$11:$B$8770,"="&amp;B8249))/COUNTIFS($A$11:$A$8770,"="&amp;A8249,$F$11:$F$8770,"=COD1"),0)</f>
        <v>0</v>
      </c>
      <c r="U8249" t="e">
        <f>(VLOOKUP(F8249,tarifas!$C$7:$D$10,2,FALSE)+tarifas!$D$21)*datos!P8249</f>
        <v>#N/A</v>
      </c>
      <c r="V8249" t="e">
        <f t="shared" si="1164"/>
        <v>#N/A</v>
      </c>
      <c r="W8249">
        <f t="shared" si="1165"/>
        <v>0</v>
      </c>
    </row>
    <row r="8250" spans="1:23" x14ac:dyDescent="0.25">
      <c r="A8250">
        <f t="shared" si="1158"/>
        <v>339</v>
      </c>
      <c r="B8250">
        <f t="shared" si="1159"/>
        <v>12</v>
      </c>
      <c r="C8250" s="1">
        <f t="shared" si="1166"/>
        <v>41983.291666646684</v>
      </c>
      <c r="D8250" s="7">
        <v>0</v>
      </c>
      <c r="E8250" s="7"/>
      <c r="G8250">
        <v>52.78</v>
      </c>
      <c r="H8250" s="12">
        <v>242.81438986125238</v>
      </c>
      <c r="I8250" s="13">
        <f>$D$2*tarifas!$D$12/24</f>
        <v>1.4541666666666666</v>
      </c>
      <c r="J8250" s="13" t="e">
        <f>VLOOKUP(E8250&amp;" "&amp;F8250,tarifas!$A$13:$D$20,4,FALSE)*H8250</f>
        <v>#N/A</v>
      </c>
      <c r="K8250" s="13">
        <f>IF(F8250="COD1",tarifas!$D$11*(SUMIFS($H$11:$H$8770,$F$11:$F$8770,"=COD1",$B$11:$B$8770,"="&amp;B8250)/COUNTIFS($F$11:$F$8770,"=COD1",$B$11:$B$8770,"="&amp;B8250))/COUNTIFS($A$11:$A$8770,"="&amp;A8250,$F$11:$F$8770,"=COD1"),0)</f>
        <v>0</v>
      </c>
      <c r="L8250" s="13" t="e">
        <f>(VLOOKUP(F8250,tarifas!$C$7:$D$10,2,FALSE)+tarifas!$D$21)*datos!H8250</f>
        <v>#N/A</v>
      </c>
      <c r="M8250">
        <v>0</v>
      </c>
      <c r="N8250" s="13" t="e">
        <f t="shared" si="1160"/>
        <v>#N/A</v>
      </c>
      <c r="O8250">
        <f t="shared" si="1161"/>
        <v>0</v>
      </c>
      <c r="P8250" s="12">
        <f t="shared" si="1162"/>
        <v>242.81438986125238</v>
      </c>
      <c r="Q8250">
        <f t="shared" si="1163"/>
        <v>0</v>
      </c>
      <c r="R8250">
        <f>$D$2*tarifas!$D$12/24</f>
        <v>1.4541666666666666</v>
      </c>
      <c r="S8250" t="e">
        <f>VLOOKUP(E8250&amp;" "&amp;F8250,tarifas!$A$13:$D$20,4,FALSE)*P8250</f>
        <v>#N/A</v>
      </c>
      <c r="T8250">
        <f>IF(F8250="COD1",tarifas!$D$11*(SUMIFS($P$11:$P$8770,$F$11:$F$8770,"=COD1",$B$11:$B$8770,"="&amp;B8250)/COUNTIFS($F$11:$F$8770,"=COD1",$B$11:$B$8770,"="&amp;B8250))/COUNTIFS($A$11:$A$8770,"="&amp;A8250,$F$11:$F$8770,"=COD1"),0)</f>
        <v>0</v>
      </c>
      <c r="U8250" t="e">
        <f>(VLOOKUP(F8250,tarifas!$C$7:$D$10,2,FALSE)+tarifas!$D$21)*datos!P8250</f>
        <v>#N/A</v>
      </c>
      <c r="V8250" t="e">
        <f t="shared" si="1164"/>
        <v>#N/A</v>
      </c>
      <c r="W8250">
        <f t="shared" si="1165"/>
        <v>0</v>
      </c>
    </row>
    <row r="8251" spans="1:23" x14ac:dyDescent="0.25">
      <c r="A8251">
        <f t="shared" si="1158"/>
        <v>339</v>
      </c>
      <c r="B8251">
        <f t="shared" si="1159"/>
        <v>12</v>
      </c>
      <c r="C8251" s="1">
        <f t="shared" si="1166"/>
        <v>41983.333333313349</v>
      </c>
      <c r="D8251" s="7">
        <v>0</v>
      </c>
      <c r="E8251" s="7"/>
      <c r="G8251">
        <v>58.71</v>
      </c>
      <c r="H8251" s="12">
        <v>314.9135207834409</v>
      </c>
      <c r="I8251" s="13">
        <f>$D$2*tarifas!$D$12/24</f>
        <v>1.4541666666666666</v>
      </c>
      <c r="J8251" s="13" t="e">
        <f>VLOOKUP(E8251&amp;" "&amp;F8251,tarifas!$A$13:$D$20,4,FALSE)*H8251</f>
        <v>#N/A</v>
      </c>
      <c r="K8251" s="13">
        <f>IF(F8251="COD1",tarifas!$D$11*(SUMIFS($H$11:$H$8770,$F$11:$F$8770,"=COD1",$B$11:$B$8770,"="&amp;B8251)/COUNTIFS($F$11:$F$8770,"=COD1",$B$11:$B$8770,"="&amp;B8251))/COUNTIFS($A$11:$A$8770,"="&amp;A8251,$F$11:$F$8770,"=COD1"),0)</f>
        <v>0</v>
      </c>
      <c r="L8251" s="13" t="e">
        <f>(VLOOKUP(F8251,tarifas!$C$7:$D$10,2,FALSE)+tarifas!$D$21)*datos!H8251</f>
        <v>#N/A</v>
      </c>
      <c r="M8251">
        <v>178.44782999999998</v>
      </c>
      <c r="N8251" s="13" t="e">
        <f t="shared" si="1160"/>
        <v>#N/A</v>
      </c>
      <c r="O8251">
        <f t="shared" si="1161"/>
        <v>178.44782999999998</v>
      </c>
      <c r="P8251" s="12">
        <f t="shared" si="1162"/>
        <v>136.46569078344092</v>
      </c>
      <c r="Q8251">
        <f t="shared" si="1163"/>
        <v>0</v>
      </c>
      <c r="R8251">
        <f>$D$2*tarifas!$D$12/24</f>
        <v>1.4541666666666666</v>
      </c>
      <c r="S8251" t="e">
        <f>VLOOKUP(E8251&amp;" "&amp;F8251,tarifas!$A$13:$D$20,4,FALSE)*P8251</f>
        <v>#N/A</v>
      </c>
      <c r="T8251">
        <f>IF(F8251="COD1",tarifas!$D$11*(SUMIFS($P$11:$P$8770,$F$11:$F$8770,"=COD1",$B$11:$B$8770,"="&amp;B8251)/COUNTIFS($F$11:$F$8770,"=COD1",$B$11:$B$8770,"="&amp;B8251))/COUNTIFS($A$11:$A$8770,"="&amp;A8251,$F$11:$F$8770,"=COD1"),0)</f>
        <v>0</v>
      </c>
      <c r="U8251" t="e">
        <f>(VLOOKUP(F8251,tarifas!$C$7:$D$10,2,FALSE)+tarifas!$D$21)*datos!P8251</f>
        <v>#N/A</v>
      </c>
      <c r="V8251" t="e">
        <f t="shared" si="1164"/>
        <v>#N/A</v>
      </c>
      <c r="W8251">
        <f t="shared" si="1165"/>
        <v>0</v>
      </c>
    </row>
    <row r="8252" spans="1:23" x14ac:dyDescent="0.25">
      <c r="A8252">
        <f t="shared" si="1158"/>
        <v>339</v>
      </c>
      <c r="B8252">
        <f t="shared" si="1159"/>
        <v>12</v>
      </c>
      <c r="C8252" s="1">
        <f t="shared" si="1166"/>
        <v>41983.374999980013</v>
      </c>
      <c r="D8252" s="7">
        <v>794.62121212121212</v>
      </c>
      <c r="E8252" s="7"/>
      <c r="G8252">
        <v>59.25</v>
      </c>
      <c r="H8252" s="12">
        <v>475.02110558169124</v>
      </c>
      <c r="I8252" s="13">
        <f>$D$2*tarifas!$D$12/24</f>
        <v>1.4541666666666666</v>
      </c>
      <c r="J8252" s="13" t="e">
        <f>VLOOKUP(E8252&amp;" "&amp;F8252,tarifas!$A$13:$D$20,4,FALSE)*H8252</f>
        <v>#N/A</v>
      </c>
      <c r="K8252" s="13">
        <f>IF(F8252="COD1",tarifas!$D$11*(SUMIFS($H$11:$H$8770,$F$11:$F$8770,"=COD1",$B$11:$B$8770,"="&amp;B8252)/COUNTIFS($F$11:$F$8770,"=COD1",$B$11:$B$8770,"="&amp;B8252))/COUNTIFS($A$11:$A$8770,"="&amp;A8252,$F$11:$F$8770,"=COD1"),0)</f>
        <v>0</v>
      </c>
      <c r="L8252" s="13" t="e">
        <f>(VLOOKUP(F8252,tarifas!$C$7:$D$10,2,FALSE)+tarifas!$D$21)*datos!H8252</f>
        <v>#N/A</v>
      </c>
      <c r="M8252">
        <v>312.74694</v>
      </c>
      <c r="N8252" s="13" t="e">
        <f t="shared" si="1160"/>
        <v>#N/A</v>
      </c>
      <c r="O8252">
        <f t="shared" si="1161"/>
        <v>312.74694</v>
      </c>
      <c r="P8252" s="12">
        <f t="shared" si="1162"/>
        <v>162.27416558169125</v>
      </c>
      <c r="Q8252">
        <f t="shared" si="1163"/>
        <v>0</v>
      </c>
      <c r="R8252">
        <f>$D$2*tarifas!$D$12/24</f>
        <v>1.4541666666666666</v>
      </c>
      <c r="S8252" t="e">
        <f>VLOOKUP(E8252&amp;" "&amp;F8252,tarifas!$A$13:$D$20,4,FALSE)*P8252</f>
        <v>#N/A</v>
      </c>
      <c r="T8252">
        <f>IF(F8252="COD1",tarifas!$D$11*(SUMIFS($P$11:$P$8770,$F$11:$F$8770,"=COD1",$B$11:$B$8770,"="&amp;B8252)/COUNTIFS($F$11:$F$8770,"=COD1",$B$11:$B$8770,"="&amp;B8252))/COUNTIFS($A$11:$A$8770,"="&amp;A8252,$F$11:$F$8770,"=COD1"),0)</f>
        <v>0</v>
      </c>
      <c r="U8252" t="e">
        <f>(VLOOKUP(F8252,tarifas!$C$7:$D$10,2,FALSE)+tarifas!$D$21)*datos!P8252</f>
        <v>#N/A</v>
      </c>
      <c r="V8252" t="e">
        <f t="shared" si="1164"/>
        <v>#N/A</v>
      </c>
      <c r="W8252">
        <f t="shared" si="1165"/>
        <v>0</v>
      </c>
    </row>
    <row r="8253" spans="1:23" x14ac:dyDescent="0.25">
      <c r="A8253">
        <f t="shared" si="1158"/>
        <v>339</v>
      </c>
      <c r="B8253">
        <f t="shared" si="1159"/>
        <v>12</v>
      </c>
      <c r="C8253" s="1">
        <f t="shared" si="1166"/>
        <v>41983.416666646677</v>
      </c>
      <c r="D8253" s="7">
        <v>444.06060606060612</v>
      </c>
      <c r="E8253" s="7"/>
      <c r="G8253">
        <v>59.69</v>
      </c>
      <c r="H8253" s="12">
        <v>587.10600076550281</v>
      </c>
      <c r="I8253" s="13">
        <f>$D$2*tarifas!$D$12/24</f>
        <v>1.4541666666666666</v>
      </c>
      <c r="J8253" s="13" t="e">
        <f>VLOOKUP(E8253&amp;" "&amp;F8253,tarifas!$A$13:$D$20,4,FALSE)*H8253</f>
        <v>#N/A</v>
      </c>
      <c r="K8253" s="13">
        <f>IF(F8253="COD1",tarifas!$D$11*(SUMIFS($H$11:$H$8770,$F$11:$F$8770,"=COD1",$B$11:$B$8770,"="&amp;B8253)/COUNTIFS($F$11:$F$8770,"=COD1",$B$11:$B$8770,"="&amp;B8253))/COUNTIFS($A$11:$A$8770,"="&amp;A8253,$F$11:$F$8770,"=COD1"),0)</f>
        <v>0</v>
      </c>
      <c r="L8253" s="13" t="e">
        <f>(VLOOKUP(F8253,tarifas!$C$7:$D$10,2,FALSE)+tarifas!$D$21)*datos!H8253</f>
        <v>#N/A</v>
      </c>
      <c r="M8253">
        <v>394.90408000000002</v>
      </c>
      <c r="N8253" s="13" t="e">
        <f t="shared" si="1160"/>
        <v>#N/A</v>
      </c>
      <c r="O8253">
        <f t="shared" si="1161"/>
        <v>394.90408000000002</v>
      </c>
      <c r="P8253" s="12">
        <f t="shared" si="1162"/>
        <v>192.20192076550279</v>
      </c>
      <c r="Q8253">
        <f t="shared" si="1163"/>
        <v>0</v>
      </c>
      <c r="R8253">
        <f>$D$2*tarifas!$D$12/24</f>
        <v>1.4541666666666666</v>
      </c>
      <c r="S8253" t="e">
        <f>VLOOKUP(E8253&amp;" "&amp;F8253,tarifas!$A$13:$D$20,4,FALSE)*P8253</f>
        <v>#N/A</v>
      </c>
      <c r="T8253">
        <f>IF(F8253="COD1",tarifas!$D$11*(SUMIFS($P$11:$P$8770,$F$11:$F$8770,"=COD1",$B$11:$B$8770,"="&amp;B8253)/COUNTIFS($F$11:$F$8770,"=COD1",$B$11:$B$8770,"="&amp;B8253))/COUNTIFS($A$11:$A$8770,"="&amp;A8253,$F$11:$F$8770,"=COD1"),0)</f>
        <v>0</v>
      </c>
      <c r="U8253" t="e">
        <f>(VLOOKUP(F8253,tarifas!$C$7:$D$10,2,FALSE)+tarifas!$D$21)*datos!P8253</f>
        <v>#N/A</v>
      </c>
      <c r="V8253" t="e">
        <f t="shared" si="1164"/>
        <v>#N/A</v>
      </c>
      <c r="W8253">
        <f t="shared" si="1165"/>
        <v>0</v>
      </c>
    </row>
    <row r="8254" spans="1:23" x14ac:dyDescent="0.25">
      <c r="A8254">
        <f t="shared" si="1158"/>
        <v>339</v>
      </c>
      <c r="B8254">
        <f t="shared" si="1159"/>
        <v>12</v>
      </c>
      <c r="C8254" s="1">
        <f t="shared" si="1166"/>
        <v>41983.458333313341</v>
      </c>
      <c r="D8254" s="7">
        <v>255.77272727272725</v>
      </c>
      <c r="E8254" s="7"/>
      <c r="G8254">
        <v>58.69</v>
      </c>
      <c r="H8254" s="12">
        <v>675.76314792433971</v>
      </c>
      <c r="I8254" s="13">
        <f>$D$2*tarifas!$D$12/24</f>
        <v>1.4541666666666666</v>
      </c>
      <c r="J8254" s="13" t="e">
        <f>VLOOKUP(E8254&amp;" "&amp;F8254,tarifas!$A$13:$D$20,4,FALSE)*H8254</f>
        <v>#N/A</v>
      </c>
      <c r="K8254" s="13">
        <f>IF(F8254="COD1",tarifas!$D$11*(SUMIFS($H$11:$H$8770,$F$11:$F$8770,"=COD1",$B$11:$B$8770,"="&amp;B8254)/COUNTIFS($F$11:$F$8770,"=COD1",$B$11:$B$8770,"="&amp;B8254))/COUNTIFS($A$11:$A$8770,"="&amp;A8254,$F$11:$F$8770,"=COD1"),0)</f>
        <v>0</v>
      </c>
      <c r="L8254" s="13" t="e">
        <f>(VLOOKUP(F8254,tarifas!$C$7:$D$10,2,FALSE)+tarifas!$D$21)*datos!H8254</f>
        <v>#N/A</v>
      </c>
      <c r="M8254">
        <v>433.50673</v>
      </c>
      <c r="N8254" s="13" t="e">
        <f t="shared" si="1160"/>
        <v>#N/A</v>
      </c>
      <c r="O8254">
        <f t="shared" si="1161"/>
        <v>433.50673</v>
      </c>
      <c r="P8254" s="12">
        <f t="shared" si="1162"/>
        <v>242.2564179243397</v>
      </c>
      <c r="Q8254">
        <f t="shared" si="1163"/>
        <v>0</v>
      </c>
      <c r="R8254">
        <f>$D$2*tarifas!$D$12/24</f>
        <v>1.4541666666666666</v>
      </c>
      <c r="S8254" t="e">
        <f>VLOOKUP(E8254&amp;" "&amp;F8254,tarifas!$A$13:$D$20,4,FALSE)*P8254</f>
        <v>#N/A</v>
      </c>
      <c r="T8254">
        <f>IF(F8254="COD1",tarifas!$D$11*(SUMIFS($P$11:$P$8770,$F$11:$F$8770,"=COD1",$B$11:$B$8770,"="&amp;B8254)/COUNTIFS($F$11:$F$8770,"=COD1",$B$11:$B$8770,"="&amp;B8254))/COUNTIFS($A$11:$A$8770,"="&amp;A8254,$F$11:$F$8770,"=COD1"),0)</f>
        <v>0</v>
      </c>
      <c r="U8254" t="e">
        <f>(VLOOKUP(F8254,tarifas!$C$7:$D$10,2,FALSE)+tarifas!$D$21)*datos!P8254</f>
        <v>#N/A</v>
      </c>
      <c r="V8254" t="e">
        <f t="shared" si="1164"/>
        <v>#N/A</v>
      </c>
      <c r="W8254">
        <f t="shared" si="1165"/>
        <v>0</v>
      </c>
    </row>
    <row r="8255" spans="1:23" x14ac:dyDescent="0.25">
      <c r="A8255">
        <f t="shared" si="1158"/>
        <v>339</v>
      </c>
      <c r="B8255">
        <f t="shared" si="1159"/>
        <v>12</v>
      </c>
      <c r="C8255" s="1">
        <f t="shared" si="1166"/>
        <v>41983.499999980006</v>
      </c>
      <c r="D8255" s="7">
        <v>471.10606060606062</v>
      </c>
      <c r="E8255" s="7"/>
      <c r="G8255">
        <v>57.69</v>
      </c>
      <c r="H8255" s="12">
        <v>534.31030215945134</v>
      </c>
      <c r="I8255" s="13">
        <f>$D$2*tarifas!$D$12/24</f>
        <v>1.4541666666666666</v>
      </c>
      <c r="J8255" s="13" t="e">
        <f>VLOOKUP(E8255&amp;" "&amp;F8255,tarifas!$A$13:$D$20,4,FALSE)*H8255</f>
        <v>#N/A</v>
      </c>
      <c r="K8255" s="13">
        <f>IF(F8255="COD1",tarifas!$D$11*(SUMIFS($H$11:$H$8770,$F$11:$F$8770,"=COD1",$B$11:$B$8770,"="&amp;B8255)/COUNTIFS($F$11:$F$8770,"=COD1",$B$11:$B$8770,"="&amp;B8255))/COUNTIFS($A$11:$A$8770,"="&amp;A8255,$F$11:$F$8770,"=COD1"),0)</f>
        <v>0</v>
      </c>
      <c r="L8255" s="13" t="e">
        <f>(VLOOKUP(F8255,tarifas!$C$7:$D$10,2,FALSE)+tarifas!$D$21)*datos!H8255</f>
        <v>#N/A</v>
      </c>
      <c r="M8255">
        <v>430.69173999999998</v>
      </c>
      <c r="N8255" s="13" t="e">
        <f t="shared" si="1160"/>
        <v>#N/A</v>
      </c>
      <c r="O8255">
        <f t="shared" si="1161"/>
        <v>430.69173999999998</v>
      </c>
      <c r="P8255" s="12">
        <f t="shared" si="1162"/>
        <v>103.61856215945136</v>
      </c>
      <c r="Q8255">
        <f t="shared" si="1163"/>
        <v>0</v>
      </c>
      <c r="R8255">
        <f>$D$2*tarifas!$D$12/24</f>
        <v>1.4541666666666666</v>
      </c>
      <c r="S8255" t="e">
        <f>VLOOKUP(E8255&amp;" "&amp;F8255,tarifas!$A$13:$D$20,4,FALSE)*P8255</f>
        <v>#N/A</v>
      </c>
      <c r="T8255">
        <f>IF(F8255="COD1",tarifas!$D$11*(SUMIFS($P$11:$P$8770,$F$11:$F$8770,"=COD1",$B$11:$B$8770,"="&amp;B8255)/COUNTIFS($F$11:$F$8770,"=COD1",$B$11:$B$8770,"="&amp;B8255))/COUNTIFS($A$11:$A$8770,"="&amp;A8255,$F$11:$F$8770,"=COD1"),0)</f>
        <v>0</v>
      </c>
      <c r="U8255" t="e">
        <f>(VLOOKUP(F8255,tarifas!$C$7:$D$10,2,FALSE)+tarifas!$D$21)*datos!P8255</f>
        <v>#N/A</v>
      </c>
      <c r="V8255" t="e">
        <f t="shared" si="1164"/>
        <v>#N/A</v>
      </c>
      <c r="W8255">
        <f t="shared" si="1165"/>
        <v>0</v>
      </c>
    </row>
    <row r="8256" spans="1:23" x14ac:dyDescent="0.25">
      <c r="A8256">
        <f t="shared" si="1158"/>
        <v>339</v>
      </c>
      <c r="B8256">
        <f t="shared" si="1159"/>
        <v>12</v>
      </c>
      <c r="C8256" s="1">
        <f t="shared" si="1166"/>
        <v>41983.54166664667</v>
      </c>
      <c r="D8256" s="7">
        <v>177.21212121212119</v>
      </c>
      <c r="E8256" s="7"/>
      <c r="G8256">
        <v>57.3</v>
      </c>
      <c r="H8256" s="12">
        <v>456.00635403755194</v>
      </c>
      <c r="I8256" s="13">
        <f>$D$2*tarifas!$D$12/24</f>
        <v>1.4541666666666666</v>
      </c>
      <c r="J8256" s="13" t="e">
        <f>VLOOKUP(E8256&amp;" "&amp;F8256,tarifas!$A$13:$D$20,4,FALSE)*H8256</f>
        <v>#N/A</v>
      </c>
      <c r="K8256" s="13">
        <f>IF(F8256="COD1",tarifas!$D$11*(SUMIFS($H$11:$H$8770,$F$11:$F$8770,"=COD1",$B$11:$B$8770,"="&amp;B8256)/COUNTIFS($F$11:$F$8770,"=COD1",$B$11:$B$8770,"="&amp;B8256))/COUNTIFS($A$11:$A$8770,"="&amp;A8256,$F$11:$F$8770,"=COD1"),0)</f>
        <v>0</v>
      </c>
      <c r="L8256" s="13" t="e">
        <f>(VLOOKUP(F8256,tarifas!$C$7:$D$10,2,FALSE)+tarifas!$D$21)*datos!H8256</f>
        <v>#N/A</v>
      </c>
      <c r="M8256">
        <v>366.90436</v>
      </c>
      <c r="N8256" s="13" t="e">
        <f t="shared" si="1160"/>
        <v>#N/A</v>
      </c>
      <c r="O8256">
        <f t="shared" si="1161"/>
        <v>366.90436</v>
      </c>
      <c r="P8256" s="12">
        <f t="shared" si="1162"/>
        <v>89.101994037551947</v>
      </c>
      <c r="Q8256">
        <f t="shared" si="1163"/>
        <v>0</v>
      </c>
      <c r="R8256">
        <f>$D$2*tarifas!$D$12/24</f>
        <v>1.4541666666666666</v>
      </c>
      <c r="S8256" t="e">
        <f>VLOOKUP(E8256&amp;" "&amp;F8256,tarifas!$A$13:$D$20,4,FALSE)*P8256</f>
        <v>#N/A</v>
      </c>
      <c r="T8256">
        <f>IF(F8256="COD1",tarifas!$D$11*(SUMIFS($P$11:$P$8770,$F$11:$F$8770,"=COD1",$B$11:$B$8770,"="&amp;B8256)/COUNTIFS($F$11:$F$8770,"=COD1",$B$11:$B$8770,"="&amp;B8256))/COUNTIFS($A$11:$A$8770,"="&amp;A8256,$F$11:$F$8770,"=COD1"),0)</f>
        <v>0</v>
      </c>
      <c r="U8256" t="e">
        <f>(VLOOKUP(F8256,tarifas!$C$7:$D$10,2,FALSE)+tarifas!$D$21)*datos!P8256</f>
        <v>#N/A</v>
      </c>
      <c r="V8256" t="e">
        <f t="shared" si="1164"/>
        <v>#N/A</v>
      </c>
      <c r="W8256">
        <f t="shared" si="1165"/>
        <v>0</v>
      </c>
    </row>
    <row r="8257" spans="1:23" x14ac:dyDescent="0.25">
      <c r="A8257">
        <f t="shared" si="1158"/>
        <v>339</v>
      </c>
      <c r="B8257">
        <f t="shared" si="1159"/>
        <v>12</v>
      </c>
      <c r="C8257" s="1">
        <f t="shared" si="1166"/>
        <v>41983.583333313334</v>
      </c>
      <c r="D8257" s="7">
        <v>116.16666666666669</v>
      </c>
      <c r="E8257" s="7"/>
      <c r="G8257">
        <v>55.93</v>
      </c>
      <c r="H8257" s="12">
        <v>599.89448169691059</v>
      </c>
      <c r="I8257" s="13">
        <f>$D$2*tarifas!$D$12/24</f>
        <v>1.4541666666666666</v>
      </c>
      <c r="J8257" s="13" t="e">
        <f>VLOOKUP(E8257&amp;" "&amp;F8257,tarifas!$A$13:$D$20,4,FALSE)*H8257</f>
        <v>#N/A</v>
      </c>
      <c r="K8257" s="13">
        <f>IF(F8257="COD1",tarifas!$D$11*(SUMIFS($H$11:$H$8770,$F$11:$F$8770,"=COD1",$B$11:$B$8770,"="&amp;B8257)/COUNTIFS($F$11:$F$8770,"=COD1",$B$11:$B$8770,"="&amp;B8257))/COUNTIFS($A$11:$A$8770,"="&amp;A8257,$F$11:$F$8770,"=COD1"),0)</f>
        <v>0</v>
      </c>
      <c r="L8257" s="13" t="e">
        <f>(VLOOKUP(F8257,tarifas!$C$7:$D$10,2,FALSE)+tarifas!$D$21)*datos!H8257</f>
        <v>#N/A</v>
      </c>
      <c r="M8257">
        <v>302.34784000000002</v>
      </c>
      <c r="N8257" s="13" t="e">
        <f t="shared" si="1160"/>
        <v>#N/A</v>
      </c>
      <c r="O8257">
        <f t="shared" si="1161"/>
        <v>302.34784000000002</v>
      </c>
      <c r="P8257" s="12">
        <f t="shared" si="1162"/>
        <v>297.54664169691057</v>
      </c>
      <c r="Q8257">
        <f t="shared" si="1163"/>
        <v>0</v>
      </c>
      <c r="R8257">
        <f>$D$2*tarifas!$D$12/24</f>
        <v>1.4541666666666666</v>
      </c>
      <c r="S8257" t="e">
        <f>VLOOKUP(E8257&amp;" "&amp;F8257,tarifas!$A$13:$D$20,4,FALSE)*P8257</f>
        <v>#N/A</v>
      </c>
      <c r="T8257">
        <f>IF(F8257="COD1",tarifas!$D$11*(SUMIFS($P$11:$P$8770,$F$11:$F$8770,"=COD1",$B$11:$B$8770,"="&amp;B8257)/COUNTIFS($F$11:$F$8770,"=COD1",$B$11:$B$8770,"="&amp;B8257))/COUNTIFS($A$11:$A$8770,"="&amp;A8257,$F$11:$F$8770,"=COD1"),0)</f>
        <v>0</v>
      </c>
      <c r="U8257" t="e">
        <f>(VLOOKUP(F8257,tarifas!$C$7:$D$10,2,FALSE)+tarifas!$D$21)*datos!P8257</f>
        <v>#N/A</v>
      </c>
      <c r="V8257" t="e">
        <f t="shared" si="1164"/>
        <v>#N/A</v>
      </c>
      <c r="W8257">
        <f t="shared" si="1165"/>
        <v>0</v>
      </c>
    </row>
    <row r="8258" spans="1:23" x14ac:dyDescent="0.25">
      <c r="A8258">
        <f t="shared" si="1158"/>
        <v>339</v>
      </c>
      <c r="B8258">
        <f t="shared" si="1159"/>
        <v>12</v>
      </c>
      <c r="C8258" s="1">
        <f t="shared" si="1166"/>
        <v>41983.624999979998</v>
      </c>
      <c r="D8258" s="7">
        <v>47.393939393939398</v>
      </c>
      <c r="E8258" s="7"/>
      <c r="G8258">
        <v>55.93</v>
      </c>
      <c r="H8258" s="12">
        <v>639.15249084745801</v>
      </c>
      <c r="I8258" s="13">
        <f>$D$2*tarifas!$D$12/24</f>
        <v>1.4541666666666666</v>
      </c>
      <c r="J8258" s="13" t="e">
        <f>VLOOKUP(E8258&amp;" "&amp;F8258,tarifas!$A$13:$D$20,4,FALSE)*H8258</f>
        <v>#N/A</v>
      </c>
      <c r="K8258" s="13">
        <f>IF(F8258="COD1",tarifas!$D$11*(SUMIFS($H$11:$H$8770,$F$11:$F$8770,"=COD1",$B$11:$B$8770,"="&amp;B8258)/COUNTIFS($F$11:$F$8770,"=COD1",$B$11:$B$8770,"="&amp;B8258))/COUNTIFS($A$11:$A$8770,"="&amp;A8258,$F$11:$F$8770,"=COD1"),0)</f>
        <v>0</v>
      </c>
      <c r="L8258" s="13" t="e">
        <f>(VLOOKUP(F8258,tarifas!$C$7:$D$10,2,FALSE)+tarifas!$D$21)*datos!H8258</f>
        <v>#N/A</v>
      </c>
      <c r="M8258">
        <v>122.62097</v>
      </c>
      <c r="N8258" s="13" t="e">
        <f t="shared" si="1160"/>
        <v>#N/A</v>
      </c>
      <c r="O8258">
        <f t="shared" si="1161"/>
        <v>122.62097</v>
      </c>
      <c r="P8258" s="12">
        <f t="shared" si="1162"/>
        <v>516.53152084745807</v>
      </c>
      <c r="Q8258">
        <f t="shared" si="1163"/>
        <v>0</v>
      </c>
      <c r="R8258">
        <f>$D$2*tarifas!$D$12/24</f>
        <v>1.4541666666666666</v>
      </c>
      <c r="S8258" t="e">
        <f>VLOOKUP(E8258&amp;" "&amp;F8258,tarifas!$A$13:$D$20,4,FALSE)*P8258</f>
        <v>#N/A</v>
      </c>
      <c r="T8258">
        <f>IF(F8258="COD1",tarifas!$D$11*(SUMIFS($P$11:$P$8770,$F$11:$F$8770,"=COD1",$B$11:$B$8770,"="&amp;B8258)/COUNTIFS($F$11:$F$8770,"=COD1",$B$11:$B$8770,"="&amp;B8258))/COUNTIFS($A$11:$A$8770,"="&amp;A8258,$F$11:$F$8770,"=COD1"),0)</f>
        <v>0</v>
      </c>
      <c r="U8258" t="e">
        <f>(VLOOKUP(F8258,tarifas!$C$7:$D$10,2,FALSE)+tarifas!$D$21)*datos!P8258</f>
        <v>#N/A</v>
      </c>
      <c r="V8258" t="e">
        <f t="shared" si="1164"/>
        <v>#N/A</v>
      </c>
      <c r="W8258">
        <f t="shared" si="1165"/>
        <v>0</v>
      </c>
    </row>
    <row r="8259" spans="1:23" x14ac:dyDescent="0.25">
      <c r="A8259">
        <f t="shared" si="1158"/>
        <v>339</v>
      </c>
      <c r="B8259">
        <f t="shared" si="1159"/>
        <v>12</v>
      </c>
      <c r="C8259" s="1">
        <f t="shared" si="1166"/>
        <v>41983.666666646663</v>
      </c>
      <c r="D8259" s="7">
        <v>0</v>
      </c>
      <c r="E8259" s="7"/>
      <c r="G8259">
        <v>54.87</v>
      </c>
      <c r="H8259" s="12">
        <v>686.15967773129739</v>
      </c>
      <c r="I8259" s="13">
        <f>$D$2*tarifas!$D$12/24</f>
        <v>1.4541666666666666</v>
      </c>
      <c r="J8259" s="13" t="e">
        <f>VLOOKUP(E8259&amp;" "&amp;F8259,tarifas!$A$13:$D$20,4,FALSE)*H8259</f>
        <v>#N/A</v>
      </c>
      <c r="K8259" s="13">
        <f>IF(F8259="COD1",tarifas!$D$11*(SUMIFS($H$11:$H$8770,$F$11:$F$8770,"=COD1",$B$11:$B$8770,"="&amp;B8259)/COUNTIFS($F$11:$F$8770,"=COD1",$B$11:$B$8770,"="&amp;B8259))/COUNTIFS($A$11:$A$8770,"="&amp;A8259,$F$11:$F$8770,"=COD1"),0)</f>
        <v>0</v>
      </c>
      <c r="L8259" s="13" t="e">
        <f>(VLOOKUP(F8259,tarifas!$C$7:$D$10,2,FALSE)+tarifas!$D$21)*datos!H8259</f>
        <v>#N/A</v>
      </c>
      <c r="M8259">
        <v>0</v>
      </c>
      <c r="N8259" s="13" t="e">
        <f t="shared" si="1160"/>
        <v>#N/A</v>
      </c>
      <c r="O8259">
        <f t="shared" si="1161"/>
        <v>0</v>
      </c>
      <c r="P8259" s="12">
        <f t="shared" si="1162"/>
        <v>686.15967773129739</v>
      </c>
      <c r="Q8259">
        <f t="shared" si="1163"/>
        <v>0</v>
      </c>
      <c r="R8259">
        <f>$D$2*tarifas!$D$12/24</f>
        <v>1.4541666666666666</v>
      </c>
      <c r="S8259" t="e">
        <f>VLOOKUP(E8259&amp;" "&amp;F8259,tarifas!$A$13:$D$20,4,FALSE)*P8259</f>
        <v>#N/A</v>
      </c>
      <c r="T8259">
        <f>IF(F8259="COD1",tarifas!$D$11*(SUMIFS($P$11:$P$8770,$F$11:$F$8770,"=COD1",$B$11:$B$8770,"="&amp;B8259)/COUNTIFS($F$11:$F$8770,"=COD1",$B$11:$B$8770,"="&amp;B8259))/COUNTIFS($A$11:$A$8770,"="&amp;A8259,$F$11:$F$8770,"=COD1"),0)</f>
        <v>0</v>
      </c>
      <c r="U8259" t="e">
        <f>(VLOOKUP(F8259,tarifas!$C$7:$D$10,2,FALSE)+tarifas!$D$21)*datos!P8259</f>
        <v>#N/A</v>
      </c>
      <c r="V8259" t="e">
        <f t="shared" si="1164"/>
        <v>#N/A</v>
      </c>
      <c r="W8259">
        <f t="shared" si="1165"/>
        <v>0</v>
      </c>
    </row>
    <row r="8260" spans="1:23" x14ac:dyDescent="0.25">
      <c r="A8260">
        <f t="shared" si="1158"/>
        <v>339</v>
      </c>
      <c r="B8260">
        <f t="shared" si="1159"/>
        <v>12</v>
      </c>
      <c r="C8260" s="1">
        <f t="shared" si="1166"/>
        <v>41983.708333313327</v>
      </c>
      <c r="D8260" s="7">
        <v>0</v>
      </c>
      <c r="E8260" s="7"/>
      <c r="G8260">
        <v>59.72</v>
      </c>
      <c r="H8260" s="12">
        <v>578.94413731280883</v>
      </c>
      <c r="I8260" s="13">
        <f>$D$2*tarifas!$D$12/24</f>
        <v>1.4541666666666666</v>
      </c>
      <c r="J8260" s="13" t="e">
        <f>VLOOKUP(E8260&amp;" "&amp;F8260,tarifas!$A$13:$D$20,4,FALSE)*H8260</f>
        <v>#N/A</v>
      </c>
      <c r="K8260" s="13">
        <f>IF(F8260="COD1",tarifas!$D$11*(SUMIFS($H$11:$H$8770,$F$11:$F$8770,"=COD1",$B$11:$B$8770,"="&amp;B8260)/COUNTIFS($F$11:$F$8770,"=COD1",$B$11:$B$8770,"="&amp;B8260))/COUNTIFS($A$11:$A$8770,"="&amp;A8260,$F$11:$F$8770,"=COD1"),0)</f>
        <v>0</v>
      </c>
      <c r="L8260" s="13" t="e">
        <f>(VLOOKUP(F8260,tarifas!$C$7:$D$10,2,FALSE)+tarifas!$D$21)*datos!H8260</f>
        <v>#N/A</v>
      </c>
      <c r="M8260">
        <v>0</v>
      </c>
      <c r="N8260" s="13" t="e">
        <f t="shared" si="1160"/>
        <v>#N/A</v>
      </c>
      <c r="O8260">
        <f t="shared" si="1161"/>
        <v>0</v>
      </c>
      <c r="P8260" s="12">
        <f t="shared" si="1162"/>
        <v>578.94413731280883</v>
      </c>
      <c r="Q8260">
        <f t="shared" si="1163"/>
        <v>0</v>
      </c>
      <c r="R8260">
        <f>$D$2*tarifas!$D$12/24</f>
        <v>1.4541666666666666</v>
      </c>
      <c r="S8260" t="e">
        <f>VLOOKUP(E8260&amp;" "&amp;F8260,tarifas!$A$13:$D$20,4,FALSE)*P8260</f>
        <v>#N/A</v>
      </c>
      <c r="T8260">
        <f>IF(F8260="COD1",tarifas!$D$11*(SUMIFS($P$11:$P$8770,$F$11:$F$8770,"=COD1",$B$11:$B$8770,"="&amp;B8260)/COUNTIFS($F$11:$F$8770,"=COD1",$B$11:$B$8770,"="&amp;B8260))/COUNTIFS($A$11:$A$8770,"="&amp;A8260,$F$11:$F$8770,"=COD1"),0)</f>
        <v>0</v>
      </c>
      <c r="U8260" t="e">
        <f>(VLOOKUP(F8260,tarifas!$C$7:$D$10,2,FALSE)+tarifas!$D$21)*datos!P8260</f>
        <v>#N/A</v>
      </c>
      <c r="V8260" t="e">
        <f t="shared" si="1164"/>
        <v>#N/A</v>
      </c>
      <c r="W8260">
        <f t="shared" si="1165"/>
        <v>0</v>
      </c>
    </row>
    <row r="8261" spans="1:23" x14ac:dyDescent="0.25">
      <c r="A8261">
        <f t="shared" si="1158"/>
        <v>339</v>
      </c>
      <c r="B8261">
        <f t="shared" si="1159"/>
        <v>12</v>
      </c>
      <c r="C8261" s="1">
        <f t="shared" si="1166"/>
        <v>41983.749999979991</v>
      </c>
      <c r="D8261" s="7">
        <v>0</v>
      </c>
      <c r="E8261" s="7"/>
      <c r="G8261">
        <v>61.25</v>
      </c>
      <c r="H8261" s="12">
        <v>458.20496722283474</v>
      </c>
      <c r="I8261" s="13">
        <f>$D$2*tarifas!$D$12/24</f>
        <v>1.4541666666666666</v>
      </c>
      <c r="J8261" s="13" t="e">
        <f>VLOOKUP(E8261&amp;" "&amp;F8261,tarifas!$A$13:$D$20,4,FALSE)*H8261</f>
        <v>#N/A</v>
      </c>
      <c r="K8261" s="13">
        <f>IF(F8261="COD1",tarifas!$D$11*(SUMIFS($H$11:$H$8770,$F$11:$F$8770,"=COD1",$B$11:$B$8770,"="&amp;B8261)/COUNTIFS($F$11:$F$8770,"=COD1",$B$11:$B$8770,"="&amp;B8261))/COUNTIFS($A$11:$A$8770,"="&amp;A8261,$F$11:$F$8770,"=COD1"),0)</f>
        <v>0</v>
      </c>
      <c r="L8261" s="13" t="e">
        <f>(VLOOKUP(F8261,tarifas!$C$7:$D$10,2,FALSE)+tarifas!$D$21)*datos!H8261</f>
        <v>#N/A</v>
      </c>
      <c r="M8261">
        <v>0</v>
      </c>
      <c r="N8261" s="13" t="e">
        <f t="shared" si="1160"/>
        <v>#N/A</v>
      </c>
      <c r="O8261">
        <f t="shared" si="1161"/>
        <v>0</v>
      </c>
      <c r="P8261" s="12">
        <f t="shared" si="1162"/>
        <v>458.20496722283474</v>
      </c>
      <c r="Q8261">
        <f t="shared" si="1163"/>
        <v>0</v>
      </c>
      <c r="R8261">
        <f>$D$2*tarifas!$D$12/24</f>
        <v>1.4541666666666666</v>
      </c>
      <c r="S8261" t="e">
        <f>VLOOKUP(E8261&amp;" "&amp;F8261,tarifas!$A$13:$D$20,4,FALSE)*P8261</f>
        <v>#N/A</v>
      </c>
      <c r="T8261">
        <f>IF(F8261="COD1",tarifas!$D$11*(SUMIFS($P$11:$P$8770,$F$11:$F$8770,"=COD1",$B$11:$B$8770,"="&amp;B8261)/COUNTIFS($F$11:$F$8770,"=COD1",$B$11:$B$8770,"="&amp;B8261))/COUNTIFS($A$11:$A$8770,"="&amp;A8261,$F$11:$F$8770,"=COD1"),0)</f>
        <v>0</v>
      </c>
      <c r="U8261" t="e">
        <f>(VLOOKUP(F8261,tarifas!$C$7:$D$10,2,FALSE)+tarifas!$D$21)*datos!P8261</f>
        <v>#N/A</v>
      </c>
      <c r="V8261" t="e">
        <f t="shared" si="1164"/>
        <v>#N/A</v>
      </c>
      <c r="W8261">
        <f t="shared" si="1165"/>
        <v>0</v>
      </c>
    </row>
    <row r="8262" spans="1:23" x14ac:dyDescent="0.25">
      <c r="A8262">
        <f t="shared" si="1158"/>
        <v>339</v>
      </c>
      <c r="B8262">
        <f t="shared" si="1159"/>
        <v>12</v>
      </c>
      <c r="C8262" s="1">
        <f t="shared" si="1166"/>
        <v>41983.791666646655</v>
      </c>
      <c r="D8262" s="7">
        <v>0</v>
      </c>
      <c r="E8262" s="7"/>
      <c r="G8262">
        <v>59.94</v>
      </c>
      <c r="H8262" s="12">
        <v>344.42934361435942</v>
      </c>
      <c r="I8262" s="13">
        <f>$D$2*tarifas!$D$12/24</f>
        <v>1.4541666666666666</v>
      </c>
      <c r="J8262" s="13" t="e">
        <f>VLOOKUP(E8262&amp;" "&amp;F8262,tarifas!$A$13:$D$20,4,FALSE)*H8262</f>
        <v>#N/A</v>
      </c>
      <c r="K8262" s="13">
        <f>IF(F8262="COD1",tarifas!$D$11*(SUMIFS($H$11:$H$8770,$F$11:$F$8770,"=COD1",$B$11:$B$8770,"="&amp;B8262)/COUNTIFS($F$11:$F$8770,"=COD1",$B$11:$B$8770,"="&amp;B8262))/COUNTIFS($A$11:$A$8770,"="&amp;A8262,$F$11:$F$8770,"=COD1"),0)</f>
        <v>0</v>
      </c>
      <c r="L8262" s="13" t="e">
        <f>(VLOOKUP(F8262,tarifas!$C$7:$D$10,2,FALSE)+tarifas!$D$21)*datos!H8262</f>
        <v>#N/A</v>
      </c>
      <c r="M8262">
        <v>0</v>
      </c>
      <c r="N8262" s="13" t="e">
        <f t="shared" si="1160"/>
        <v>#N/A</v>
      </c>
      <c r="O8262">
        <f t="shared" si="1161"/>
        <v>0</v>
      </c>
      <c r="P8262" s="12">
        <f t="shared" si="1162"/>
        <v>344.42934361435942</v>
      </c>
      <c r="Q8262">
        <f t="shared" si="1163"/>
        <v>0</v>
      </c>
      <c r="R8262">
        <f>$D$2*tarifas!$D$12/24</f>
        <v>1.4541666666666666</v>
      </c>
      <c r="S8262" t="e">
        <f>VLOOKUP(E8262&amp;" "&amp;F8262,tarifas!$A$13:$D$20,4,FALSE)*P8262</f>
        <v>#N/A</v>
      </c>
      <c r="T8262">
        <f>IF(F8262="COD1",tarifas!$D$11*(SUMIFS($P$11:$P$8770,$F$11:$F$8770,"=COD1",$B$11:$B$8770,"="&amp;B8262)/COUNTIFS($F$11:$F$8770,"=COD1",$B$11:$B$8770,"="&amp;B8262))/COUNTIFS($A$11:$A$8770,"="&amp;A8262,$F$11:$F$8770,"=COD1"),0)</f>
        <v>0</v>
      </c>
      <c r="U8262" t="e">
        <f>(VLOOKUP(F8262,tarifas!$C$7:$D$10,2,FALSE)+tarifas!$D$21)*datos!P8262</f>
        <v>#N/A</v>
      </c>
      <c r="V8262" t="e">
        <f t="shared" si="1164"/>
        <v>#N/A</v>
      </c>
      <c r="W8262">
        <f t="shared" si="1165"/>
        <v>0</v>
      </c>
    </row>
    <row r="8263" spans="1:23" x14ac:dyDescent="0.25">
      <c r="A8263">
        <f t="shared" si="1158"/>
        <v>339</v>
      </c>
      <c r="B8263">
        <f t="shared" si="1159"/>
        <v>12</v>
      </c>
      <c r="C8263" s="1">
        <f t="shared" si="1166"/>
        <v>41983.83333331332</v>
      </c>
      <c r="D8263" s="7">
        <v>0</v>
      </c>
      <c r="E8263" s="7"/>
      <c r="G8263">
        <v>60</v>
      </c>
      <c r="H8263" s="12">
        <v>272.37999650049431</v>
      </c>
      <c r="I8263" s="13">
        <f>$D$2*tarifas!$D$12/24</f>
        <v>1.4541666666666666</v>
      </c>
      <c r="J8263" s="13" t="e">
        <f>VLOOKUP(E8263&amp;" "&amp;F8263,tarifas!$A$13:$D$20,4,FALSE)*H8263</f>
        <v>#N/A</v>
      </c>
      <c r="K8263" s="13">
        <f>IF(F8263="COD1",tarifas!$D$11*(SUMIFS($H$11:$H$8770,$F$11:$F$8770,"=COD1",$B$11:$B$8770,"="&amp;B8263)/COUNTIFS($F$11:$F$8770,"=COD1",$B$11:$B$8770,"="&amp;B8263))/COUNTIFS($A$11:$A$8770,"="&amp;A8263,$F$11:$F$8770,"=COD1"),0)</f>
        <v>0</v>
      </c>
      <c r="L8263" s="13" t="e">
        <f>(VLOOKUP(F8263,tarifas!$C$7:$D$10,2,FALSE)+tarifas!$D$21)*datos!H8263</f>
        <v>#N/A</v>
      </c>
      <c r="M8263">
        <v>0</v>
      </c>
      <c r="N8263" s="13" t="e">
        <f t="shared" si="1160"/>
        <v>#N/A</v>
      </c>
      <c r="O8263">
        <f t="shared" si="1161"/>
        <v>0</v>
      </c>
      <c r="P8263" s="12">
        <f t="shared" si="1162"/>
        <v>272.37999650049431</v>
      </c>
      <c r="Q8263">
        <f t="shared" si="1163"/>
        <v>0</v>
      </c>
      <c r="R8263">
        <f>$D$2*tarifas!$D$12/24</f>
        <v>1.4541666666666666</v>
      </c>
      <c r="S8263" t="e">
        <f>VLOOKUP(E8263&amp;" "&amp;F8263,tarifas!$A$13:$D$20,4,FALSE)*P8263</f>
        <v>#N/A</v>
      </c>
      <c r="T8263">
        <f>IF(F8263="COD1",tarifas!$D$11*(SUMIFS($P$11:$P$8770,$F$11:$F$8770,"=COD1",$B$11:$B$8770,"="&amp;B8263)/COUNTIFS($F$11:$F$8770,"=COD1",$B$11:$B$8770,"="&amp;B8263))/COUNTIFS($A$11:$A$8770,"="&amp;A8263,$F$11:$F$8770,"=COD1"),0)</f>
        <v>0</v>
      </c>
      <c r="U8263" t="e">
        <f>(VLOOKUP(F8263,tarifas!$C$7:$D$10,2,FALSE)+tarifas!$D$21)*datos!P8263</f>
        <v>#N/A</v>
      </c>
      <c r="V8263" t="e">
        <f t="shared" si="1164"/>
        <v>#N/A</v>
      </c>
      <c r="W8263">
        <f t="shared" si="1165"/>
        <v>0</v>
      </c>
    </row>
    <row r="8264" spans="1:23" x14ac:dyDescent="0.25">
      <c r="A8264">
        <f t="shared" si="1158"/>
        <v>339</v>
      </c>
      <c r="B8264">
        <f t="shared" si="1159"/>
        <v>12</v>
      </c>
      <c r="C8264" s="1">
        <f t="shared" si="1166"/>
        <v>41983.874999979984</v>
      </c>
      <c r="D8264" s="7">
        <v>0</v>
      </c>
      <c r="E8264" s="7"/>
      <c r="G8264">
        <v>59.69</v>
      </c>
      <c r="H8264" s="12">
        <v>249.70402917101995</v>
      </c>
      <c r="I8264" s="13">
        <f>$D$2*tarifas!$D$12/24</f>
        <v>1.4541666666666666</v>
      </c>
      <c r="J8264" s="13" t="e">
        <f>VLOOKUP(E8264&amp;" "&amp;F8264,tarifas!$A$13:$D$20,4,FALSE)*H8264</f>
        <v>#N/A</v>
      </c>
      <c r="K8264" s="13">
        <f>IF(F8264="COD1",tarifas!$D$11*(SUMIFS($H$11:$H$8770,$F$11:$F$8770,"=COD1",$B$11:$B$8770,"="&amp;B8264)/COUNTIFS($F$11:$F$8770,"=COD1",$B$11:$B$8770,"="&amp;B8264))/COUNTIFS($A$11:$A$8770,"="&amp;A8264,$F$11:$F$8770,"=COD1"),0)</f>
        <v>0</v>
      </c>
      <c r="L8264" s="13" t="e">
        <f>(VLOOKUP(F8264,tarifas!$C$7:$D$10,2,FALSE)+tarifas!$D$21)*datos!H8264</f>
        <v>#N/A</v>
      </c>
      <c r="M8264">
        <v>0</v>
      </c>
      <c r="N8264" s="13" t="e">
        <f t="shared" si="1160"/>
        <v>#N/A</v>
      </c>
      <c r="O8264">
        <f t="shared" si="1161"/>
        <v>0</v>
      </c>
      <c r="P8264" s="12">
        <f t="shared" si="1162"/>
        <v>249.70402917101995</v>
      </c>
      <c r="Q8264">
        <f t="shared" si="1163"/>
        <v>0</v>
      </c>
      <c r="R8264">
        <f>$D$2*tarifas!$D$12/24</f>
        <v>1.4541666666666666</v>
      </c>
      <c r="S8264" t="e">
        <f>VLOOKUP(E8264&amp;" "&amp;F8264,tarifas!$A$13:$D$20,4,FALSE)*P8264</f>
        <v>#N/A</v>
      </c>
      <c r="T8264">
        <f>IF(F8264="COD1",tarifas!$D$11*(SUMIFS($P$11:$P$8770,$F$11:$F$8770,"=COD1",$B$11:$B$8770,"="&amp;B8264)/COUNTIFS($F$11:$F$8770,"=COD1",$B$11:$B$8770,"="&amp;B8264))/COUNTIFS($A$11:$A$8770,"="&amp;A8264,$F$11:$F$8770,"=COD1"),0)</f>
        <v>0</v>
      </c>
      <c r="U8264" t="e">
        <f>(VLOOKUP(F8264,tarifas!$C$7:$D$10,2,FALSE)+tarifas!$D$21)*datos!P8264</f>
        <v>#N/A</v>
      </c>
      <c r="V8264" t="e">
        <f t="shared" si="1164"/>
        <v>#N/A</v>
      </c>
      <c r="W8264">
        <f t="shared" si="1165"/>
        <v>0</v>
      </c>
    </row>
    <row r="8265" spans="1:23" x14ac:dyDescent="0.25">
      <c r="A8265">
        <f t="shared" si="1158"/>
        <v>339</v>
      </c>
      <c r="B8265">
        <f t="shared" si="1159"/>
        <v>12</v>
      </c>
      <c r="C8265" s="1">
        <f t="shared" si="1166"/>
        <v>41983.916666646648</v>
      </c>
      <c r="D8265" s="7">
        <v>0</v>
      </c>
      <c r="E8265" s="7"/>
      <c r="G8265">
        <v>57.3</v>
      </c>
      <c r="H8265" s="12">
        <v>242.8417625132825</v>
      </c>
      <c r="I8265" s="13">
        <f>$D$2*tarifas!$D$12/24</f>
        <v>1.4541666666666666</v>
      </c>
      <c r="J8265" s="13" t="e">
        <f>VLOOKUP(E8265&amp;" "&amp;F8265,tarifas!$A$13:$D$20,4,FALSE)*H8265</f>
        <v>#N/A</v>
      </c>
      <c r="K8265" s="13">
        <f>IF(F8265="COD1",tarifas!$D$11*(SUMIFS($H$11:$H$8770,$F$11:$F$8770,"=COD1",$B$11:$B$8770,"="&amp;B8265)/COUNTIFS($F$11:$F$8770,"=COD1",$B$11:$B$8770,"="&amp;B8265))/COUNTIFS($A$11:$A$8770,"="&amp;A8265,$F$11:$F$8770,"=COD1"),0)</f>
        <v>0</v>
      </c>
      <c r="L8265" s="13" t="e">
        <f>(VLOOKUP(F8265,tarifas!$C$7:$D$10,2,FALSE)+tarifas!$D$21)*datos!H8265</f>
        <v>#N/A</v>
      </c>
      <c r="M8265">
        <v>0</v>
      </c>
      <c r="N8265" s="13" t="e">
        <f t="shared" si="1160"/>
        <v>#N/A</v>
      </c>
      <c r="O8265">
        <f t="shared" si="1161"/>
        <v>0</v>
      </c>
      <c r="P8265" s="12">
        <f t="shared" si="1162"/>
        <v>242.8417625132825</v>
      </c>
      <c r="Q8265">
        <f t="shared" si="1163"/>
        <v>0</v>
      </c>
      <c r="R8265">
        <f>$D$2*tarifas!$D$12/24</f>
        <v>1.4541666666666666</v>
      </c>
      <c r="S8265" t="e">
        <f>VLOOKUP(E8265&amp;" "&amp;F8265,tarifas!$A$13:$D$20,4,FALSE)*P8265</f>
        <v>#N/A</v>
      </c>
      <c r="T8265">
        <f>IF(F8265="COD1",tarifas!$D$11*(SUMIFS($P$11:$P$8770,$F$11:$F$8770,"=COD1",$B$11:$B$8770,"="&amp;B8265)/COUNTIFS($F$11:$F$8770,"=COD1",$B$11:$B$8770,"="&amp;B8265))/COUNTIFS($A$11:$A$8770,"="&amp;A8265,$F$11:$F$8770,"=COD1"),0)</f>
        <v>0</v>
      </c>
      <c r="U8265" t="e">
        <f>(VLOOKUP(F8265,tarifas!$C$7:$D$10,2,FALSE)+tarifas!$D$21)*datos!P8265</f>
        <v>#N/A</v>
      </c>
      <c r="V8265" t="e">
        <f t="shared" si="1164"/>
        <v>#N/A</v>
      </c>
      <c r="W8265">
        <f t="shared" si="1165"/>
        <v>0</v>
      </c>
    </row>
    <row r="8266" spans="1:23" x14ac:dyDescent="0.25">
      <c r="A8266">
        <f t="shared" si="1158"/>
        <v>339</v>
      </c>
      <c r="B8266">
        <f t="shared" si="1159"/>
        <v>12</v>
      </c>
      <c r="C8266" s="1">
        <f t="shared" si="1166"/>
        <v>41983.958333313312</v>
      </c>
      <c r="D8266" s="7">
        <v>0</v>
      </c>
      <c r="E8266" s="7"/>
      <c r="G8266">
        <v>50.73</v>
      </c>
      <c r="H8266" s="12">
        <v>244.74124499366079</v>
      </c>
      <c r="I8266" s="13">
        <f>$D$2*tarifas!$D$12/24</f>
        <v>1.4541666666666666</v>
      </c>
      <c r="J8266" s="13" t="e">
        <f>VLOOKUP(E8266&amp;" "&amp;F8266,tarifas!$A$13:$D$20,4,FALSE)*H8266</f>
        <v>#N/A</v>
      </c>
      <c r="K8266" s="13">
        <f>IF(F8266="COD1",tarifas!$D$11*(SUMIFS($H$11:$H$8770,$F$11:$F$8770,"=COD1",$B$11:$B$8770,"="&amp;B8266)/COUNTIFS($F$11:$F$8770,"=COD1",$B$11:$B$8770,"="&amp;B8266))/COUNTIFS($A$11:$A$8770,"="&amp;A8266,$F$11:$F$8770,"=COD1"),0)</f>
        <v>0</v>
      </c>
      <c r="L8266" s="13" t="e">
        <f>(VLOOKUP(F8266,tarifas!$C$7:$D$10,2,FALSE)+tarifas!$D$21)*datos!H8266</f>
        <v>#N/A</v>
      </c>
      <c r="M8266">
        <v>0</v>
      </c>
      <c r="N8266" s="13" t="e">
        <f t="shared" si="1160"/>
        <v>#N/A</v>
      </c>
      <c r="O8266">
        <f t="shared" si="1161"/>
        <v>0</v>
      </c>
      <c r="P8266" s="12">
        <f t="shared" si="1162"/>
        <v>244.74124499366079</v>
      </c>
      <c r="Q8266">
        <f t="shared" si="1163"/>
        <v>0</v>
      </c>
      <c r="R8266">
        <f>$D$2*tarifas!$D$12/24</f>
        <v>1.4541666666666666</v>
      </c>
      <c r="S8266" t="e">
        <f>VLOOKUP(E8266&amp;" "&amp;F8266,tarifas!$A$13:$D$20,4,FALSE)*P8266</f>
        <v>#N/A</v>
      </c>
      <c r="T8266">
        <f>IF(F8266="COD1",tarifas!$D$11*(SUMIFS($P$11:$P$8770,$F$11:$F$8770,"=COD1",$B$11:$B$8770,"="&amp;B8266)/COUNTIFS($F$11:$F$8770,"=COD1",$B$11:$B$8770,"="&amp;B8266))/COUNTIFS($A$11:$A$8770,"="&amp;A8266,$F$11:$F$8770,"=COD1"),0)</f>
        <v>0</v>
      </c>
      <c r="U8266" t="e">
        <f>(VLOOKUP(F8266,tarifas!$C$7:$D$10,2,FALSE)+tarifas!$D$21)*datos!P8266</f>
        <v>#N/A</v>
      </c>
      <c r="V8266" t="e">
        <f t="shared" si="1164"/>
        <v>#N/A</v>
      </c>
      <c r="W8266">
        <f t="shared" si="1165"/>
        <v>0</v>
      </c>
    </row>
    <row r="8267" spans="1:23" x14ac:dyDescent="0.25">
      <c r="A8267">
        <f t="shared" si="1158"/>
        <v>340</v>
      </c>
      <c r="B8267">
        <f t="shared" si="1159"/>
        <v>12</v>
      </c>
      <c r="C8267" s="1">
        <f t="shared" si="1166"/>
        <v>41983.999999979977</v>
      </c>
      <c r="D8267" s="7">
        <v>0</v>
      </c>
      <c r="E8267" s="7"/>
      <c r="G8267">
        <v>49.5</v>
      </c>
      <c r="H8267" s="12">
        <v>234.46564742162971</v>
      </c>
      <c r="I8267" s="13">
        <f>$D$2*tarifas!$D$12/24</f>
        <v>1.4541666666666666</v>
      </c>
      <c r="J8267" s="13" t="e">
        <f>VLOOKUP(E8267&amp;" "&amp;F8267,tarifas!$A$13:$D$20,4,FALSE)*H8267</f>
        <v>#N/A</v>
      </c>
      <c r="K8267" s="13">
        <f>IF(F8267="COD1",tarifas!$D$11*(SUMIFS($H$11:$H$8770,$F$11:$F$8770,"=COD1",$B$11:$B$8770,"="&amp;B8267)/COUNTIFS($F$11:$F$8770,"=COD1",$B$11:$B$8770,"="&amp;B8267))/COUNTIFS($A$11:$A$8770,"="&amp;A8267,$F$11:$F$8770,"=COD1"),0)</f>
        <v>0</v>
      </c>
      <c r="L8267" s="13" t="e">
        <f>(VLOOKUP(F8267,tarifas!$C$7:$D$10,2,FALSE)+tarifas!$D$21)*datos!H8267</f>
        <v>#N/A</v>
      </c>
      <c r="M8267">
        <v>0</v>
      </c>
      <c r="N8267" s="13" t="e">
        <f t="shared" si="1160"/>
        <v>#N/A</v>
      </c>
      <c r="O8267">
        <f t="shared" si="1161"/>
        <v>0</v>
      </c>
      <c r="P8267" s="12">
        <f t="shared" si="1162"/>
        <v>234.46564742162971</v>
      </c>
      <c r="Q8267">
        <f t="shared" si="1163"/>
        <v>0</v>
      </c>
      <c r="R8267">
        <f>$D$2*tarifas!$D$12/24</f>
        <v>1.4541666666666666</v>
      </c>
      <c r="S8267" t="e">
        <f>VLOOKUP(E8267&amp;" "&amp;F8267,tarifas!$A$13:$D$20,4,FALSE)*P8267</f>
        <v>#N/A</v>
      </c>
      <c r="T8267">
        <f>IF(F8267="COD1",tarifas!$D$11*(SUMIFS($P$11:$P$8770,$F$11:$F$8770,"=COD1",$B$11:$B$8770,"="&amp;B8267)/COUNTIFS($F$11:$F$8770,"=COD1",$B$11:$B$8770,"="&amp;B8267))/COUNTIFS($A$11:$A$8770,"="&amp;A8267,$F$11:$F$8770,"=COD1"),0)</f>
        <v>0</v>
      </c>
      <c r="U8267" t="e">
        <f>(VLOOKUP(F8267,tarifas!$C$7:$D$10,2,FALSE)+tarifas!$D$21)*datos!P8267</f>
        <v>#N/A</v>
      </c>
      <c r="V8267" t="e">
        <f t="shared" si="1164"/>
        <v>#N/A</v>
      </c>
      <c r="W8267">
        <f t="shared" si="1165"/>
        <v>0</v>
      </c>
    </row>
    <row r="8268" spans="1:23" x14ac:dyDescent="0.25">
      <c r="A8268">
        <f t="shared" ref="A8268:A8331" si="1167">DAYS360($C$11,C8268)</f>
        <v>340</v>
      </c>
      <c r="B8268">
        <f t="shared" ref="B8268:B8331" si="1168">MONTH(C8268)</f>
        <v>12</v>
      </c>
      <c r="C8268" s="1">
        <f t="shared" si="1166"/>
        <v>41984.041666646641</v>
      </c>
      <c r="D8268" s="7">
        <v>0</v>
      </c>
      <c r="E8268" s="7"/>
      <c r="G8268">
        <v>45.34</v>
      </c>
      <c r="H8268" s="12">
        <v>232.14316879357114</v>
      </c>
      <c r="I8268" s="13">
        <f>$D$2*tarifas!$D$12/24</f>
        <v>1.4541666666666666</v>
      </c>
      <c r="J8268" s="13" t="e">
        <f>VLOOKUP(E8268&amp;" "&amp;F8268,tarifas!$A$13:$D$20,4,FALSE)*H8268</f>
        <v>#N/A</v>
      </c>
      <c r="K8268" s="13">
        <f>IF(F8268="COD1",tarifas!$D$11*(SUMIFS($H$11:$H$8770,$F$11:$F$8770,"=COD1",$B$11:$B$8770,"="&amp;B8268)/COUNTIFS($F$11:$F$8770,"=COD1",$B$11:$B$8770,"="&amp;B8268))/COUNTIFS($A$11:$A$8770,"="&amp;A8268,$F$11:$F$8770,"=COD1"),0)</f>
        <v>0</v>
      </c>
      <c r="L8268" s="13" t="e">
        <f>(VLOOKUP(F8268,tarifas!$C$7:$D$10,2,FALSE)+tarifas!$D$21)*datos!H8268</f>
        <v>#N/A</v>
      </c>
      <c r="M8268">
        <v>0</v>
      </c>
      <c r="N8268" s="13" t="e">
        <f t="shared" ref="N8268:N8331" si="1169">(I8268+J8268+K8268+L8268)*1.23</f>
        <v>#N/A</v>
      </c>
      <c r="O8268">
        <f t="shared" ref="O8268:O8331" si="1170">IF(M8268&lt;H8268,M8268,H8268)</f>
        <v>0</v>
      </c>
      <c r="P8268" s="12">
        <f t="shared" ref="P8268:P8331" si="1171">H8268-O8268</f>
        <v>232.14316879357114</v>
      </c>
      <c r="Q8268">
        <f t="shared" ref="Q8268:Q8331" si="1172">IF(M8268&lt;H8268,0,M8268-H8268)</f>
        <v>0</v>
      </c>
      <c r="R8268">
        <f>$D$2*tarifas!$D$12/24</f>
        <v>1.4541666666666666</v>
      </c>
      <c r="S8268" t="e">
        <f>VLOOKUP(E8268&amp;" "&amp;F8268,tarifas!$A$13:$D$20,4,FALSE)*P8268</f>
        <v>#N/A</v>
      </c>
      <c r="T8268">
        <f>IF(F8268="COD1",tarifas!$D$11*(SUMIFS($P$11:$P$8770,$F$11:$F$8770,"=COD1",$B$11:$B$8770,"="&amp;B8268)/COUNTIFS($F$11:$F$8770,"=COD1",$B$11:$B$8770,"="&amp;B8268))/COUNTIFS($A$11:$A$8770,"="&amp;A8268,$F$11:$F$8770,"=COD1"),0)</f>
        <v>0</v>
      </c>
      <c r="U8268" t="e">
        <f>(VLOOKUP(F8268,tarifas!$C$7:$D$10,2,FALSE)+tarifas!$D$21)*datos!P8268</f>
        <v>#N/A</v>
      </c>
      <c r="V8268" t="e">
        <f t="shared" ref="V8268:V8331" si="1173">(R8268+S8268+T8268+U8268)*1.23</f>
        <v>#N/A</v>
      </c>
      <c r="W8268">
        <f t="shared" ref="W8268:W8331" si="1174">0.9*G8268/1000*Q8268</f>
        <v>0</v>
      </c>
    </row>
    <row r="8269" spans="1:23" x14ac:dyDescent="0.25">
      <c r="A8269">
        <f t="shared" si="1167"/>
        <v>340</v>
      </c>
      <c r="B8269">
        <f t="shared" si="1168"/>
        <v>12</v>
      </c>
      <c r="C8269" s="1">
        <f t="shared" ref="C8269:C8332" si="1175">+C8268+1/24</f>
        <v>41984.083333313305</v>
      </c>
      <c r="D8269" s="7">
        <v>0</v>
      </c>
      <c r="E8269" s="7"/>
      <c r="G8269">
        <v>41.06</v>
      </c>
      <c r="H8269" s="12">
        <v>230.02271460379259</v>
      </c>
      <c r="I8269" s="13">
        <f>$D$2*tarifas!$D$12/24</f>
        <v>1.4541666666666666</v>
      </c>
      <c r="J8269" s="13" t="e">
        <f>VLOOKUP(E8269&amp;" "&amp;F8269,tarifas!$A$13:$D$20,4,FALSE)*H8269</f>
        <v>#N/A</v>
      </c>
      <c r="K8269" s="13">
        <f>IF(F8269="COD1",tarifas!$D$11*(SUMIFS($H$11:$H$8770,$F$11:$F$8770,"=COD1",$B$11:$B$8770,"="&amp;B8269)/COUNTIFS($F$11:$F$8770,"=COD1",$B$11:$B$8770,"="&amp;B8269))/COUNTIFS($A$11:$A$8770,"="&amp;A8269,$F$11:$F$8770,"=COD1"),0)</f>
        <v>0</v>
      </c>
      <c r="L8269" s="13" t="e">
        <f>(VLOOKUP(F8269,tarifas!$C$7:$D$10,2,FALSE)+tarifas!$D$21)*datos!H8269</f>
        <v>#N/A</v>
      </c>
      <c r="M8269">
        <v>0</v>
      </c>
      <c r="N8269" s="13" t="e">
        <f t="shared" si="1169"/>
        <v>#N/A</v>
      </c>
      <c r="O8269">
        <f t="shared" si="1170"/>
        <v>0</v>
      </c>
      <c r="P8269" s="12">
        <f t="shared" si="1171"/>
        <v>230.02271460379259</v>
      </c>
      <c r="Q8269">
        <f t="shared" si="1172"/>
        <v>0</v>
      </c>
      <c r="R8269">
        <f>$D$2*tarifas!$D$12/24</f>
        <v>1.4541666666666666</v>
      </c>
      <c r="S8269" t="e">
        <f>VLOOKUP(E8269&amp;" "&amp;F8269,tarifas!$A$13:$D$20,4,FALSE)*P8269</f>
        <v>#N/A</v>
      </c>
      <c r="T8269">
        <f>IF(F8269="COD1",tarifas!$D$11*(SUMIFS($P$11:$P$8770,$F$11:$F$8770,"=COD1",$B$11:$B$8770,"="&amp;B8269)/COUNTIFS($F$11:$F$8770,"=COD1",$B$11:$B$8770,"="&amp;B8269))/COUNTIFS($A$11:$A$8770,"="&amp;A8269,$F$11:$F$8770,"=COD1"),0)</f>
        <v>0</v>
      </c>
      <c r="U8269" t="e">
        <f>(VLOOKUP(F8269,tarifas!$C$7:$D$10,2,FALSE)+tarifas!$D$21)*datos!P8269</f>
        <v>#N/A</v>
      </c>
      <c r="V8269" t="e">
        <f t="shared" si="1173"/>
        <v>#N/A</v>
      </c>
      <c r="W8269">
        <f t="shared" si="1174"/>
        <v>0</v>
      </c>
    </row>
    <row r="8270" spans="1:23" x14ac:dyDescent="0.25">
      <c r="A8270">
        <f t="shared" si="1167"/>
        <v>340</v>
      </c>
      <c r="B8270">
        <f t="shared" si="1168"/>
        <v>12</v>
      </c>
      <c r="C8270" s="1">
        <f t="shared" si="1175"/>
        <v>41984.124999979969</v>
      </c>
      <c r="D8270" s="7">
        <v>0</v>
      </c>
      <c r="E8270" s="7"/>
      <c r="G8270">
        <v>36.53</v>
      </c>
      <c r="H8270" s="12">
        <v>227.45264615162566</v>
      </c>
      <c r="I8270" s="13">
        <f>$D$2*tarifas!$D$12/24</f>
        <v>1.4541666666666666</v>
      </c>
      <c r="J8270" s="13" t="e">
        <f>VLOOKUP(E8270&amp;" "&amp;F8270,tarifas!$A$13:$D$20,4,FALSE)*H8270</f>
        <v>#N/A</v>
      </c>
      <c r="K8270" s="13">
        <f>IF(F8270="COD1",tarifas!$D$11*(SUMIFS($H$11:$H$8770,$F$11:$F$8770,"=COD1",$B$11:$B$8770,"="&amp;B8270)/COUNTIFS($F$11:$F$8770,"=COD1",$B$11:$B$8770,"="&amp;B8270))/COUNTIFS($A$11:$A$8770,"="&amp;A8270,$F$11:$F$8770,"=COD1"),0)</f>
        <v>0</v>
      </c>
      <c r="L8270" s="13" t="e">
        <f>(VLOOKUP(F8270,tarifas!$C$7:$D$10,2,FALSE)+tarifas!$D$21)*datos!H8270</f>
        <v>#N/A</v>
      </c>
      <c r="M8270">
        <v>0</v>
      </c>
      <c r="N8270" s="13" t="e">
        <f t="shared" si="1169"/>
        <v>#N/A</v>
      </c>
      <c r="O8270">
        <f t="shared" si="1170"/>
        <v>0</v>
      </c>
      <c r="P8270" s="12">
        <f t="shared" si="1171"/>
        <v>227.45264615162566</v>
      </c>
      <c r="Q8270">
        <f t="shared" si="1172"/>
        <v>0</v>
      </c>
      <c r="R8270">
        <f>$D$2*tarifas!$D$12/24</f>
        <v>1.4541666666666666</v>
      </c>
      <c r="S8270" t="e">
        <f>VLOOKUP(E8270&amp;" "&amp;F8270,tarifas!$A$13:$D$20,4,FALSE)*P8270</f>
        <v>#N/A</v>
      </c>
      <c r="T8270">
        <f>IF(F8270="COD1",tarifas!$D$11*(SUMIFS($P$11:$P$8770,$F$11:$F$8770,"=COD1",$B$11:$B$8770,"="&amp;B8270)/COUNTIFS($F$11:$F$8770,"=COD1",$B$11:$B$8770,"="&amp;B8270))/COUNTIFS($A$11:$A$8770,"="&amp;A8270,$F$11:$F$8770,"=COD1"),0)</f>
        <v>0</v>
      </c>
      <c r="U8270" t="e">
        <f>(VLOOKUP(F8270,tarifas!$C$7:$D$10,2,FALSE)+tarifas!$D$21)*datos!P8270</f>
        <v>#N/A</v>
      </c>
      <c r="V8270" t="e">
        <f t="shared" si="1173"/>
        <v>#N/A</v>
      </c>
      <c r="W8270">
        <f t="shared" si="1174"/>
        <v>0</v>
      </c>
    </row>
    <row r="8271" spans="1:23" x14ac:dyDescent="0.25">
      <c r="A8271">
        <f t="shared" si="1167"/>
        <v>340</v>
      </c>
      <c r="B8271">
        <f t="shared" si="1168"/>
        <v>12</v>
      </c>
      <c r="C8271" s="1">
        <f t="shared" si="1175"/>
        <v>41984.166666646634</v>
      </c>
      <c r="D8271" s="7">
        <v>0</v>
      </c>
      <c r="E8271" s="7"/>
      <c r="G8271">
        <v>33.200000000000003</v>
      </c>
      <c r="H8271" s="12">
        <v>224.44177273748028</v>
      </c>
      <c r="I8271" s="13">
        <f>$D$2*tarifas!$D$12/24</f>
        <v>1.4541666666666666</v>
      </c>
      <c r="J8271" s="13" t="e">
        <f>VLOOKUP(E8271&amp;" "&amp;F8271,tarifas!$A$13:$D$20,4,FALSE)*H8271</f>
        <v>#N/A</v>
      </c>
      <c r="K8271" s="13">
        <f>IF(F8271="COD1",tarifas!$D$11*(SUMIFS($H$11:$H$8770,$F$11:$F$8770,"=COD1",$B$11:$B$8770,"="&amp;B8271)/COUNTIFS($F$11:$F$8770,"=COD1",$B$11:$B$8770,"="&amp;B8271))/COUNTIFS($A$11:$A$8770,"="&amp;A8271,$F$11:$F$8770,"=COD1"),0)</f>
        <v>0</v>
      </c>
      <c r="L8271" s="13" t="e">
        <f>(VLOOKUP(F8271,tarifas!$C$7:$D$10,2,FALSE)+tarifas!$D$21)*datos!H8271</f>
        <v>#N/A</v>
      </c>
      <c r="M8271">
        <v>0</v>
      </c>
      <c r="N8271" s="13" t="e">
        <f t="shared" si="1169"/>
        <v>#N/A</v>
      </c>
      <c r="O8271">
        <f t="shared" si="1170"/>
        <v>0</v>
      </c>
      <c r="P8271" s="12">
        <f t="shared" si="1171"/>
        <v>224.44177273748028</v>
      </c>
      <c r="Q8271">
        <f t="shared" si="1172"/>
        <v>0</v>
      </c>
      <c r="R8271">
        <f>$D$2*tarifas!$D$12/24</f>
        <v>1.4541666666666666</v>
      </c>
      <c r="S8271" t="e">
        <f>VLOOKUP(E8271&amp;" "&amp;F8271,tarifas!$A$13:$D$20,4,FALSE)*P8271</f>
        <v>#N/A</v>
      </c>
      <c r="T8271">
        <f>IF(F8271="COD1",tarifas!$D$11*(SUMIFS($P$11:$P$8770,$F$11:$F$8770,"=COD1",$B$11:$B$8770,"="&amp;B8271)/COUNTIFS($F$11:$F$8770,"=COD1",$B$11:$B$8770,"="&amp;B8271))/COUNTIFS($A$11:$A$8770,"="&amp;A8271,$F$11:$F$8770,"=COD1"),0)</f>
        <v>0</v>
      </c>
      <c r="U8271" t="e">
        <f>(VLOOKUP(F8271,tarifas!$C$7:$D$10,2,FALSE)+tarifas!$D$21)*datos!P8271</f>
        <v>#N/A</v>
      </c>
      <c r="V8271" t="e">
        <f t="shared" si="1173"/>
        <v>#N/A</v>
      </c>
      <c r="W8271">
        <f t="shared" si="1174"/>
        <v>0</v>
      </c>
    </row>
    <row r="8272" spans="1:23" x14ac:dyDescent="0.25">
      <c r="A8272">
        <f t="shared" si="1167"/>
        <v>340</v>
      </c>
      <c r="B8272">
        <f t="shared" si="1168"/>
        <v>12</v>
      </c>
      <c r="C8272" s="1">
        <f t="shared" si="1175"/>
        <v>41984.208333313298</v>
      </c>
      <c r="D8272" s="7">
        <v>0</v>
      </c>
      <c r="E8272" s="7"/>
      <c r="G8272">
        <v>38.119999999999997</v>
      </c>
      <c r="H8272" s="12">
        <v>225.19613814962131</v>
      </c>
      <c r="I8272" s="13">
        <f>$D$2*tarifas!$D$12/24</f>
        <v>1.4541666666666666</v>
      </c>
      <c r="J8272" s="13" t="e">
        <f>VLOOKUP(E8272&amp;" "&amp;F8272,tarifas!$A$13:$D$20,4,FALSE)*H8272</f>
        <v>#N/A</v>
      </c>
      <c r="K8272" s="13">
        <f>IF(F8272="COD1",tarifas!$D$11*(SUMIFS($H$11:$H$8770,$F$11:$F$8770,"=COD1",$B$11:$B$8770,"="&amp;B8272)/COUNTIFS($F$11:$F$8770,"=COD1",$B$11:$B$8770,"="&amp;B8272))/COUNTIFS($A$11:$A$8770,"="&amp;A8272,$F$11:$F$8770,"=COD1"),0)</f>
        <v>0</v>
      </c>
      <c r="L8272" s="13" t="e">
        <f>(VLOOKUP(F8272,tarifas!$C$7:$D$10,2,FALSE)+tarifas!$D$21)*datos!H8272</f>
        <v>#N/A</v>
      </c>
      <c r="M8272">
        <v>0</v>
      </c>
      <c r="N8272" s="13" t="e">
        <f t="shared" si="1169"/>
        <v>#N/A</v>
      </c>
      <c r="O8272">
        <f t="shared" si="1170"/>
        <v>0</v>
      </c>
      <c r="P8272" s="12">
        <f t="shared" si="1171"/>
        <v>225.19613814962131</v>
      </c>
      <c r="Q8272">
        <f t="shared" si="1172"/>
        <v>0</v>
      </c>
      <c r="R8272">
        <f>$D$2*tarifas!$D$12/24</f>
        <v>1.4541666666666666</v>
      </c>
      <c r="S8272" t="e">
        <f>VLOOKUP(E8272&amp;" "&amp;F8272,tarifas!$A$13:$D$20,4,FALSE)*P8272</f>
        <v>#N/A</v>
      </c>
      <c r="T8272">
        <f>IF(F8272="COD1",tarifas!$D$11*(SUMIFS($P$11:$P$8770,$F$11:$F$8770,"=COD1",$B$11:$B$8770,"="&amp;B8272)/COUNTIFS($F$11:$F$8770,"=COD1",$B$11:$B$8770,"="&amp;B8272))/COUNTIFS($A$11:$A$8770,"="&amp;A8272,$F$11:$F$8770,"=COD1"),0)</f>
        <v>0</v>
      </c>
      <c r="U8272" t="e">
        <f>(VLOOKUP(F8272,tarifas!$C$7:$D$10,2,FALSE)+tarifas!$D$21)*datos!P8272</f>
        <v>#N/A</v>
      </c>
      <c r="V8272" t="e">
        <f t="shared" si="1173"/>
        <v>#N/A</v>
      </c>
      <c r="W8272">
        <f t="shared" si="1174"/>
        <v>0</v>
      </c>
    </row>
    <row r="8273" spans="1:23" x14ac:dyDescent="0.25">
      <c r="A8273">
        <f t="shared" si="1167"/>
        <v>340</v>
      </c>
      <c r="B8273">
        <f t="shared" si="1168"/>
        <v>12</v>
      </c>
      <c r="C8273" s="1">
        <f t="shared" si="1175"/>
        <v>41984.249999979962</v>
      </c>
      <c r="D8273" s="7">
        <v>0</v>
      </c>
      <c r="E8273" s="7"/>
      <c r="G8273">
        <v>45.17</v>
      </c>
      <c r="H8273" s="12">
        <v>224.94038503494554</v>
      </c>
      <c r="I8273" s="13">
        <f>$D$2*tarifas!$D$12/24</f>
        <v>1.4541666666666666</v>
      </c>
      <c r="J8273" s="13" t="e">
        <f>VLOOKUP(E8273&amp;" "&amp;F8273,tarifas!$A$13:$D$20,4,FALSE)*H8273</f>
        <v>#N/A</v>
      </c>
      <c r="K8273" s="13">
        <f>IF(F8273="COD1",tarifas!$D$11*(SUMIFS($H$11:$H$8770,$F$11:$F$8770,"=COD1",$B$11:$B$8770,"="&amp;B8273)/COUNTIFS($F$11:$F$8770,"=COD1",$B$11:$B$8770,"="&amp;B8273))/COUNTIFS($A$11:$A$8770,"="&amp;A8273,$F$11:$F$8770,"=COD1"),0)</f>
        <v>0</v>
      </c>
      <c r="L8273" s="13" t="e">
        <f>(VLOOKUP(F8273,tarifas!$C$7:$D$10,2,FALSE)+tarifas!$D$21)*datos!H8273</f>
        <v>#N/A</v>
      </c>
      <c r="M8273">
        <v>0</v>
      </c>
      <c r="N8273" s="13" t="e">
        <f t="shared" si="1169"/>
        <v>#N/A</v>
      </c>
      <c r="O8273">
        <f t="shared" si="1170"/>
        <v>0</v>
      </c>
      <c r="P8273" s="12">
        <f t="shared" si="1171"/>
        <v>224.94038503494554</v>
      </c>
      <c r="Q8273">
        <f t="shared" si="1172"/>
        <v>0</v>
      </c>
      <c r="R8273">
        <f>$D$2*tarifas!$D$12/24</f>
        <v>1.4541666666666666</v>
      </c>
      <c r="S8273" t="e">
        <f>VLOOKUP(E8273&amp;" "&amp;F8273,tarifas!$A$13:$D$20,4,FALSE)*P8273</f>
        <v>#N/A</v>
      </c>
      <c r="T8273">
        <f>IF(F8273="COD1",tarifas!$D$11*(SUMIFS($P$11:$P$8770,$F$11:$F$8770,"=COD1",$B$11:$B$8770,"="&amp;B8273)/COUNTIFS($F$11:$F$8770,"=COD1",$B$11:$B$8770,"="&amp;B8273))/COUNTIFS($A$11:$A$8770,"="&amp;A8273,$F$11:$F$8770,"=COD1"),0)</f>
        <v>0</v>
      </c>
      <c r="U8273" t="e">
        <f>(VLOOKUP(F8273,tarifas!$C$7:$D$10,2,FALSE)+tarifas!$D$21)*datos!P8273</f>
        <v>#N/A</v>
      </c>
      <c r="V8273" t="e">
        <f t="shared" si="1173"/>
        <v>#N/A</v>
      </c>
      <c r="W8273">
        <f t="shared" si="1174"/>
        <v>0</v>
      </c>
    </row>
    <row r="8274" spans="1:23" x14ac:dyDescent="0.25">
      <c r="A8274">
        <f t="shared" si="1167"/>
        <v>340</v>
      </c>
      <c r="B8274">
        <f t="shared" si="1168"/>
        <v>12</v>
      </c>
      <c r="C8274" s="1">
        <f t="shared" si="1175"/>
        <v>41984.291666646626</v>
      </c>
      <c r="D8274" s="7">
        <v>0</v>
      </c>
      <c r="E8274" s="7"/>
      <c r="G8274">
        <v>55.16</v>
      </c>
      <c r="H8274" s="12">
        <v>250.01937653486573</v>
      </c>
      <c r="I8274" s="13">
        <f>$D$2*tarifas!$D$12/24</f>
        <v>1.4541666666666666</v>
      </c>
      <c r="J8274" s="13" t="e">
        <f>VLOOKUP(E8274&amp;" "&amp;F8274,tarifas!$A$13:$D$20,4,FALSE)*H8274</f>
        <v>#N/A</v>
      </c>
      <c r="K8274" s="13">
        <f>IF(F8274="COD1",tarifas!$D$11*(SUMIFS($H$11:$H$8770,$F$11:$F$8770,"=COD1",$B$11:$B$8770,"="&amp;B8274)/COUNTIFS($F$11:$F$8770,"=COD1",$B$11:$B$8770,"="&amp;B8274))/COUNTIFS($A$11:$A$8770,"="&amp;A8274,$F$11:$F$8770,"=COD1"),0)</f>
        <v>0</v>
      </c>
      <c r="L8274" s="13" t="e">
        <f>(VLOOKUP(F8274,tarifas!$C$7:$D$10,2,FALSE)+tarifas!$D$21)*datos!H8274</f>
        <v>#N/A</v>
      </c>
      <c r="M8274">
        <v>0</v>
      </c>
      <c r="N8274" s="13" t="e">
        <f t="shared" si="1169"/>
        <v>#N/A</v>
      </c>
      <c r="O8274">
        <f t="shared" si="1170"/>
        <v>0</v>
      </c>
      <c r="P8274" s="12">
        <f t="shared" si="1171"/>
        <v>250.01937653486573</v>
      </c>
      <c r="Q8274">
        <f t="shared" si="1172"/>
        <v>0</v>
      </c>
      <c r="R8274">
        <f>$D$2*tarifas!$D$12/24</f>
        <v>1.4541666666666666</v>
      </c>
      <c r="S8274" t="e">
        <f>VLOOKUP(E8274&amp;" "&amp;F8274,tarifas!$A$13:$D$20,4,FALSE)*P8274</f>
        <v>#N/A</v>
      </c>
      <c r="T8274">
        <f>IF(F8274="COD1",tarifas!$D$11*(SUMIFS($P$11:$P$8770,$F$11:$F$8770,"=COD1",$B$11:$B$8770,"="&amp;B8274)/COUNTIFS($F$11:$F$8770,"=COD1",$B$11:$B$8770,"="&amp;B8274))/COUNTIFS($A$11:$A$8770,"="&amp;A8274,$F$11:$F$8770,"=COD1"),0)</f>
        <v>0</v>
      </c>
      <c r="U8274" t="e">
        <f>(VLOOKUP(F8274,tarifas!$C$7:$D$10,2,FALSE)+tarifas!$D$21)*datos!P8274</f>
        <v>#N/A</v>
      </c>
      <c r="V8274" t="e">
        <f t="shared" si="1173"/>
        <v>#N/A</v>
      </c>
      <c r="W8274">
        <f t="shared" si="1174"/>
        <v>0</v>
      </c>
    </row>
    <row r="8275" spans="1:23" x14ac:dyDescent="0.25">
      <c r="A8275">
        <f t="shared" si="1167"/>
        <v>340</v>
      </c>
      <c r="B8275">
        <f t="shared" si="1168"/>
        <v>12</v>
      </c>
      <c r="C8275" s="1">
        <f t="shared" si="1175"/>
        <v>41984.33333331329</v>
      </c>
      <c r="D8275" s="7">
        <v>0</v>
      </c>
      <c r="E8275" s="7"/>
      <c r="G8275">
        <v>58.29</v>
      </c>
      <c r="H8275" s="12">
        <v>315.99414705985407</v>
      </c>
      <c r="I8275" s="13">
        <f>$D$2*tarifas!$D$12/24</f>
        <v>1.4541666666666666</v>
      </c>
      <c r="J8275" s="13" t="e">
        <f>VLOOKUP(E8275&amp;" "&amp;F8275,tarifas!$A$13:$D$20,4,FALSE)*H8275</f>
        <v>#N/A</v>
      </c>
      <c r="K8275" s="13">
        <f>IF(F8275="COD1",tarifas!$D$11*(SUMIFS($H$11:$H$8770,$F$11:$F$8770,"=COD1",$B$11:$B$8770,"="&amp;B8275)/COUNTIFS($F$11:$F$8770,"=COD1",$B$11:$B$8770,"="&amp;B8275))/COUNTIFS($A$11:$A$8770,"="&amp;A8275,$F$11:$F$8770,"=COD1"),0)</f>
        <v>0</v>
      </c>
      <c r="L8275" s="13" t="e">
        <f>(VLOOKUP(F8275,tarifas!$C$7:$D$10,2,FALSE)+tarifas!$D$21)*datos!H8275</f>
        <v>#N/A</v>
      </c>
      <c r="M8275">
        <v>97.334299999999999</v>
      </c>
      <c r="N8275" s="13" t="e">
        <f t="shared" si="1169"/>
        <v>#N/A</v>
      </c>
      <c r="O8275">
        <f t="shared" si="1170"/>
        <v>97.334299999999999</v>
      </c>
      <c r="P8275" s="12">
        <f t="shared" si="1171"/>
        <v>218.65984705985409</v>
      </c>
      <c r="Q8275">
        <f t="shared" si="1172"/>
        <v>0</v>
      </c>
      <c r="R8275">
        <f>$D$2*tarifas!$D$12/24</f>
        <v>1.4541666666666666</v>
      </c>
      <c r="S8275" t="e">
        <f>VLOOKUP(E8275&amp;" "&amp;F8275,tarifas!$A$13:$D$20,4,FALSE)*P8275</f>
        <v>#N/A</v>
      </c>
      <c r="T8275">
        <f>IF(F8275="COD1",tarifas!$D$11*(SUMIFS($P$11:$P$8770,$F$11:$F$8770,"=COD1",$B$11:$B$8770,"="&amp;B8275)/COUNTIFS($F$11:$F$8770,"=COD1",$B$11:$B$8770,"="&amp;B8275))/COUNTIFS($A$11:$A$8770,"="&amp;A8275,$F$11:$F$8770,"=COD1"),0)</f>
        <v>0</v>
      </c>
      <c r="U8275" t="e">
        <f>(VLOOKUP(F8275,tarifas!$C$7:$D$10,2,FALSE)+tarifas!$D$21)*datos!P8275</f>
        <v>#N/A</v>
      </c>
      <c r="V8275" t="e">
        <f t="shared" si="1173"/>
        <v>#N/A</v>
      </c>
      <c r="W8275">
        <f t="shared" si="1174"/>
        <v>0</v>
      </c>
    </row>
    <row r="8276" spans="1:23" x14ac:dyDescent="0.25">
      <c r="A8276">
        <f t="shared" si="1167"/>
        <v>340</v>
      </c>
      <c r="B8276">
        <f t="shared" si="1168"/>
        <v>12</v>
      </c>
      <c r="C8276" s="1">
        <f t="shared" si="1175"/>
        <v>41984.374999979955</v>
      </c>
      <c r="D8276" s="7">
        <v>0</v>
      </c>
      <c r="E8276" s="7"/>
      <c r="G8276">
        <v>59.69</v>
      </c>
      <c r="H8276" s="12">
        <v>486.02376260678238</v>
      </c>
      <c r="I8276" s="13">
        <f>$D$2*tarifas!$D$12/24</f>
        <v>1.4541666666666666</v>
      </c>
      <c r="J8276" s="13" t="e">
        <f>VLOOKUP(E8276&amp;" "&amp;F8276,tarifas!$A$13:$D$20,4,FALSE)*H8276</f>
        <v>#N/A</v>
      </c>
      <c r="K8276" s="13">
        <f>IF(F8276="COD1",tarifas!$D$11*(SUMIFS($H$11:$H$8770,$F$11:$F$8770,"=COD1",$B$11:$B$8770,"="&amp;B8276)/COUNTIFS($F$11:$F$8770,"=COD1",$B$11:$B$8770,"="&amp;B8276))/COUNTIFS($A$11:$A$8770,"="&amp;A8276,$F$11:$F$8770,"=COD1"),0)</f>
        <v>0</v>
      </c>
      <c r="L8276" s="13" t="e">
        <f>(VLOOKUP(F8276,tarifas!$C$7:$D$10,2,FALSE)+tarifas!$D$21)*datos!H8276</f>
        <v>#N/A</v>
      </c>
      <c r="M8276">
        <v>307.72854999999998</v>
      </c>
      <c r="N8276" s="13" t="e">
        <f t="shared" si="1169"/>
        <v>#N/A</v>
      </c>
      <c r="O8276">
        <f t="shared" si="1170"/>
        <v>307.72854999999998</v>
      </c>
      <c r="P8276" s="12">
        <f t="shared" si="1171"/>
        <v>178.2952126067824</v>
      </c>
      <c r="Q8276">
        <f t="shared" si="1172"/>
        <v>0</v>
      </c>
      <c r="R8276">
        <f>$D$2*tarifas!$D$12/24</f>
        <v>1.4541666666666666</v>
      </c>
      <c r="S8276" t="e">
        <f>VLOOKUP(E8276&amp;" "&amp;F8276,tarifas!$A$13:$D$20,4,FALSE)*P8276</f>
        <v>#N/A</v>
      </c>
      <c r="T8276">
        <f>IF(F8276="COD1",tarifas!$D$11*(SUMIFS($P$11:$P$8770,$F$11:$F$8770,"=COD1",$B$11:$B$8770,"="&amp;B8276)/COUNTIFS($F$11:$F$8770,"=COD1",$B$11:$B$8770,"="&amp;B8276))/COUNTIFS($A$11:$A$8770,"="&amp;A8276,$F$11:$F$8770,"=COD1"),0)</f>
        <v>0</v>
      </c>
      <c r="U8276" t="e">
        <f>(VLOOKUP(F8276,tarifas!$C$7:$D$10,2,FALSE)+tarifas!$D$21)*datos!P8276</f>
        <v>#N/A</v>
      </c>
      <c r="V8276" t="e">
        <f t="shared" si="1173"/>
        <v>#N/A</v>
      </c>
      <c r="W8276">
        <f t="shared" si="1174"/>
        <v>0</v>
      </c>
    </row>
    <row r="8277" spans="1:23" x14ac:dyDescent="0.25">
      <c r="A8277">
        <f t="shared" si="1167"/>
        <v>340</v>
      </c>
      <c r="B8277">
        <f t="shared" si="1168"/>
        <v>12</v>
      </c>
      <c r="C8277" s="1">
        <f t="shared" si="1175"/>
        <v>41984.416666646619</v>
      </c>
      <c r="D8277" s="7">
        <v>605.30303030303037</v>
      </c>
      <c r="E8277" s="7"/>
      <c r="G8277">
        <v>59.91</v>
      </c>
      <c r="H8277" s="12">
        <v>607.79906905608527</v>
      </c>
      <c r="I8277" s="13">
        <f>$D$2*tarifas!$D$12/24</f>
        <v>1.4541666666666666</v>
      </c>
      <c r="J8277" s="13" t="e">
        <f>VLOOKUP(E8277&amp;" "&amp;F8277,tarifas!$A$13:$D$20,4,FALSE)*H8277</f>
        <v>#N/A</v>
      </c>
      <c r="K8277" s="13">
        <f>IF(F8277="COD1",tarifas!$D$11*(SUMIFS($H$11:$H$8770,$F$11:$F$8770,"=COD1",$B$11:$B$8770,"="&amp;B8277)/COUNTIFS($F$11:$F$8770,"=COD1",$B$11:$B$8770,"="&amp;B8277))/COUNTIFS($A$11:$A$8770,"="&amp;A8277,$F$11:$F$8770,"=COD1"),0)</f>
        <v>0</v>
      </c>
      <c r="L8277" s="13" t="e">
        <f>(VLOOKUP(F8277,tarifas!$C$7:$D$10,2,FALSE)+tarifas!$D$21)*datos!H8277</f>
        <v>#N/A</v>
      </c>
      <c r="M8277">
        <v>388.52003000000002</v>
      </c>
      <c r="N8277" s="13" t="e">
        <f t="shared" si="1169"/>
        <v>#N/A</v>
      </c>
      <c r="O8277">
        <f t="shared" si="1170"/>
        <v>388.52003000000002</v>
      </c>
      <c r="P8277" s="12">
        <f t="shared" si="1171"/>
        <v>219.27903905608525</v>
      </c>
      <c r="Q8277">
        <f t="shared" si="1172"/>
        <v>0</v>
      </c>
      <c r="R8277">
        <f>$D$2*tarifas!$D$12/24</f>
        <v>1.4541666666666666</v>
      </c>
      <c r="S8277" t="e">
        <f>VLOOKUP(E8277&amp;" "&amp;F8277,tarifas!$A$13:$D$20,4,FALSE)*P8277</f>
        <v>#N/A</v>
      </c>
      <c r="T8277">
        <f>IF(F8277="COD1",tarifas!$D$11*(SUMIFS($P$11:$P$8770,$F$11:$F$8770,"=COD1",$B$11:$B$8770,"="&amp;B8277)/COUNTIFS($F$11:$F$8770,"=COD1",$B$11:$B$8770,"="&amp;B8277))/COUNTIFS($A$11:$A$8770,"="&amp;A8277,$F$11:$F$8770,"=COD1"),0)</f>
        <v>0</v>
      </c>
      <c r="U8277" t="e">
        <f>(VLOOKUP(F8277,tarifas!$C$7:$D$10,2,FALSE)+tarifas!$D$21)*datos!P8277</f>
        <v>#N/A</v>
      </c>
      <c r="V8277" t="e">
        <f t="shared" si="1173"/>
        <v>#N/A</v>
      </c>
      <c r="W8277">
        <f t="shared" si="1174"/>
        <v>0</v>
      </c>
    </row>
    <row r="8278" spans="1:23" x14ac:dyDescent="0.25">
      <c r="A8278">
        <f t="shared" si="1167"/>
        <v>340</v>
      </c>
      <c r="B8278">
        <f t="shared" si="1168"/>
        <v>12</v>
      </c>
      <c r="C8278" s="1">
        <f t="shared" si="1175"/>
        <v>41984.458333313283</v>
      </c>
      <c r="D8278" s="7">
        <v>634.40909090909088</v>
      </c>
      <c r="E8278" s="7"/>
      <c r="G8278">
        <v>59</v>
      </c>
      <c r="H8278" s="12">
        <v>665.25092172975451</v>
      </c>
      <c r="I8278" s="13">
        <f>$D$2*tarifas!$D$12/24</f>
        <v>1.4541666666666666</v>
      </c>
      <c r="J8278" s="13" t="e">
        <f>VLOOKUP(E8278&amp;" "&amp;F8278,tarifas!$A$13:$D$20,4,FALSE)*H8278</f>
        <v>#N/A</v>
      </c>
      <c r="K8278" s="13">
        <f>IF(F8278="COD1",tarifas!$D$11*(SUMIFS($H$11:$H$8770,$F$11:$F$8770,"=COD1",$B$11:$B$8770,"="&amp;B8278)/COUNTIFS($F$11:$F$8770,"=COD1",$B$11:$B$8770,"="&amp;B8278))/COUNTIFS($A$11:$A$8770,"="&amp;A8278,$F$11:$F$8770,"=COD1"),0)</f>
        <v>0</v>
      </c>
      <c r="L8278" s="13" t="e">
        <f>(VLOOKUP(F8278,tarifas!$C$7:$D$10,2,FALSE)+tarifas!$D$21)*datos!H8278</f>
        <v>#N/A</v>
      </c>
      <c r="M8278">
        <v>409.76499000000001</v>
      </c>
      <c r="N8278" s="13" t="e">
        <f t="shared" si="1169"/>
        <v>#N/A</v>
      </c>
      <c r="O8278">
        <f t="shared" si="1170"/>
        <v>409.76499000000001</v>
      </c>
      <c r="P8278" s="12">
        <f t="shared" si="1171"/>
        <v>255.4859317297545</v>
      </c>
      <c r="Q8278">
        <f t="shared" si="1172"/>
        <v>0</v>
      </c>
      <c r="R8278">
        <f>$D$2*tarifas!$D$12/24</f>
        <v>1.4541666666666666</v>
      </c>
      <c r="S8278" t="e">
        <f>VLOOKUP(E8278&amp;" "&amp;F8278,tarifas!$A$13:$D$20,4,FALSE)*P8278</f>
        <v>#N/A</v>
      </c>
      <c r="T8278">
        <f>IF(F8278="COD1",tarifas!$D$11*(SUMIFS($P$11:$P$8770,$F$11:$F$8770,"=COD1",$B$11:$B$8770,"="&amp;B8278)/COUNTIFS($F$11:$F$8770,"=COD1",$B$11:$B$8770,"="&amp;B8278))/COUNTIFS($A$11:$A$8770,"="&amp;A8278,$F$11:$F$8770,"=COD1"),0)</f>
        <v>0</v>
      </c>
      <c r="U8278" t="e">
        <f>(VLOOKUP(F8278,tarifas!$C$7:$D$10,2,FALSE)+tarifas!$D$21)*datos!P8278</f>
        <v>#N/A</v>
      </c>
      <c r="V8278" t="e">
        <f t="shared" si="1173"/>
        <v>#N/A</v>
      </c>
      <c r="W8278">
        <f t="shared" si="1174"/>
        <v>0</v>
      </c>
    </row>
    <row r="8279" spans="1:23" x14ac:dyDescent="0.25">
      <c r="A8279">
        <f t="shared" si="1167"/>
        <v>340</v>
      </c>
      <c r="B8279">
        <f t="shared" si="1168"/>
        <v>12</v>
      </c>
      <c r="C8279" s="1">
        <f t="shared" si="1175"/>
        <v>41984.499999979947</v>
      </c>
      <c r="D8279" s="7">
        <v>613.80303030303025</v>
      </c>
      <c r="E8279" s="7"/>
      <c r="G8279">
        <v>58.15</v>
      </c>
      <c r="H8279" s="12">
        <v>478.15002196181598</v>
      </c>
      <c r="I8279" s="13">
        <f>$D$2*tarifas!$D$12/24</f>
        <v>1.4541666666666666</v>
      </c>
      <c r="J8279" s="13" t="e">
        <f>VLOOKUP(E8279&amp;" "&amp;F8279,tarifas!$A$13:$D$20,4,FALSE)*H8279</f>
        <v>#N/A</v>
      </c>
      <c r="K8279" s="13">
        <f>IF(F8279="COD1",tarifas!$D$11*(SUMIFS($H$11:$H$8770,$F$11:$F$8770,"=COD1",$B$11:$B$8770,"="&amp;B8279)/COUNTIFS($F$11:$F$8770,"=COD1",$B$11:$B$8770,"="&amp;B8279))/COUNTIFS($A$11:$A$8770,"="&amp;A8279,$F$11:$F$8770,"=COD1"),0)</f>
        <v>0</v>
      </c>
      <c r="L8279" s="13" t="e">
        <f>(VLOOKUP(F8279,tarifas!$C$7:$D$10,2,FALSE)+tarifas!$D$21)*datos!H8279</f>
        <v>#N/A</v>
      </c>
      <c r="M8279">
        <v>424.40246999999999</v>
      </c>
      <c r="N8279" s="13" t="e">
        <f t="shared" si="1169"/>
        <v>#N/A</v>
      </c>
      <c r="O8279">
        <f t="shared" si="1170"/>
        <v>424.40246999999999</v>
      </c>
      <c r="P8279" s="12">
        <f t="shared" si="1171"/>
        <v>53.747551961815986</v>
      </c>
      <c r="Q8279">
        <f t="shared" si="1172"/>
        <v>0</v>
      </c>
      <c r="R8279">
        <f>$D$2*tarifas!$D$12/24</f>
        <v>1.4541666666666666</v>
      </c>
      <c r="S8279" t="e">
        <f>VLOOKUP(E8279&amp;" "&amp;F8279,tarifas!$A$13:$D$20,4,FALSE)*P8279</f>
        <v>#N/A</v>
      </c>
      <c r="T8279">
        <f>IF(F8279="COD1",tarifas!$D$11*(SUMIFS($P$11:$P$8770,$F$11:$F$8770,"=COD1",$B$11:$B$8770,"="&amp;B8279)/COUNTIFS($F$11:$F$8770,"=COD1",$B$11:$B$8770,"="&amp;B8279))/COUNTIFS($A$11:$A$8770,"="&amp;A8279,$F$11:$F$8770,"=COD1"),0)</f>
        <v>0</v>
      </c>
      <c r="U8279" t="e">
        <f>(VLOOKUP(F8279,tarifas!$C$7:$D$10,2,FALSE)+tarifas!$D$21)*datos!P8279</f>
        <v>#N/A</v>
      </c>
      <c r="V8279" t="e">
        <f t="shared" si="1173"/>
        <v>#N/A</v>
      </c>
      <c r="W8279">
        <f t="shared" si="1174"/>
        <v>0</v>
      </c>
    </row>
    <row r="8280" spans="1:23" x14ac:dyDescent="0.25">
      <c r="A8280">
        <f t="shared" si="1167"/>
        <v>340</v>
      </c>
      <c r="B8280">
        <f t="shared" si="1168"/>
        <v>12</v>
      </c>
      <c r="C8280" s="1">
        <f t="shared" si="1175"/>
        <v>41984.541666646612</v>
      </c>
      <c r="D8280" s="7">
        <v>542.71212121212125</v>
      </c>
      <c r="E8280" s="7"/>
      <c r="G8280">
        <v>58.54</v>
      </c>
      <c r="H8280" s="12">
        <v>448.44715128416919</v>
      </c>
      <c r="I8280" s="13">
        <f>$D$2*tarifas!$D$12/24</f>
        <v>1.4541666666666666</v>
      </c>
      <c r="J8280" s="13" t="e">
        <f>VLOOKUP(E8280&amp;" "&amp;F8280,tarifas!$A$13:$D$20,4,FALSE)*H8280</f>
        <v>#N/A</v>
      </c>
      <c r="K8280" s="13">
        <f>IF(F8280="COD1",tarifas!$D$11*(SUMIFS($H$11:$H$8770,$F$11:$F$8770,"=COD1",$B$11:$B$8770,"="&amp;B8280)/COUNTIFS($F$11:$F$8770,"=COD1",$B$11:$B$8770,"="&amp;B8280))/COUNTIFS($A$11:$A$8770,"="&amp;A8280,$F$11:$F$8770,"=COD1"),0)</f>
        <v>0</v>
      </c>
      <c r="L8280" s="13" t="e">
        <f>(VLOOKUP(F8280,tarifas!$C$7:$D$10,2,FALSE)+tarifas!$D$21)*datos!H8280</f>
        <v>#N/A</v>
      </c>
      <c r="M8280">
        <v>382.37085999999999</v>
      </c>
      <c r="N8280" s="13" t="e">
        <f t="shared" si="1169"/>
        <v>#N/A</v>
      </c>
      <c r="O8280">
        <f t="shared" si="1170"/>
        <v>382.37085999999999</v>
      </c>
      <c r="P8280" s="12">
        <f t="shared" si="1171"/>
        <v>66.076291284169201</v>
      </c>
      <c r="Q8280">
        <f t="shared" si="1172"/>
        <v>0</v>
      </c>
      <c r="R8280">
        <f>$D$2*tarifas!$D$12/24</f>
        <v>1.4541666666666666</v>
      </c>
      <c r="S8280" t="e">
        <f>VLOOKUP(E8280&amp;" "&amp;F8280,tarifas!$A$13:$D$20,4,FALSE)*P8280</f>
        <v>#N/A</v>
      </c>
      <c r="T8280">
        <f>IF(F8280="COD1",tarifas!$D$11*(SUMIFS($P$11:$P$8770,$F$11:$F$8770,"=COD1",$B$11:$B$8770,"="&amp;B8280)/COUNTIFS($F$11:$F$8770,"=COD1",$B$11:$B$8770,"="&amp;B8280))/COUNTIFS($A$11:$A$8770,"="&amp;A8280,$F$11:$F$8770,"=COD1"),0)</f>
        <v>0</v>
      </c>
      <c r="U8280" t="e">
        <f>(VLOOKUP(F8280,tarifas!$C$7:$D$10,2,FALSE)+tarifas!$D$21)*datos!P8280</f>
        <v>#N/A</v>
      </c>
      <c r="V8280" t="e">
        <f t="shared" si="1173"/>
        <v>#N/A</v>
      </c>
      <c r="W8280">
        <f t="shared" si="1174"/>
        <v>0</v>
      </c>
    </row>
    <row r="8281" spans="1:23" x14ac:dyDescent="0.25">
      <c r="A8281">
        <f t="shared" si="1167"/>
        <v>340</v>
      </c>
      <c r="B8281">
        <f t="shared" si="1168"/>
        <v>12</v>
      </c>
      <c r="C8281" s="1">
        <f t="shared" si="1175"/>
        <v>41984.583333313276</v>
      </c>
      <c r="D8281" s="7">
        <v>344.12121212121218</v>
      </c>
      <c r="E8281" s="7"/>
      <c r="G8281">
        <v>57.99</v>
      </c>
      <c r="H8281" s="12">
        <v>671.3363804739455</v>
      </c>
      <c r="I8281" s="13">
        <f>$D$2*tarifas!$D$12/24</f>
        <v>1.4541666666666666</v>
      </c>
      <c r="J8281" s="13" t="e">
        <f>VLOOKUP(E8281&amp;" "&amp;F8281,tarifas!$A$13:$D$20,4,FALSE)*H8281</f>
        <v>#N/A</v>
      </c>
      <c r="K8281" s="13">
        <f>IF(F8281="COD1",tarifas!$D$11*(SUMIFS($H$11:$H$8770,$F$11:$F$8770,"=COD1",$B$11:$B$8770,"="&amp;B8281)/COUNTIFS($F$11:$F$8770,"=COD1",$B$11:$B$8770,"="&amp;B8281))/COUNTIFS($A$11:$A$8770,"="&amp;A8281,$F$11:$F$8770,"=COD1"),0)</f>
        <v>0</v>
      </c>
      <c r="L8281" s="13" t="e">
        <f>(VLOOKUP(F8281,tarifas!$C$7:$D$10,2,FALSE)+tarifas!$D$21)*datos!H8281</f>
        <v>#N/A</v>
      </c>
      <c r="M8281">
        <v>189.72810000000001</v>
      </c>
      <c r="N8281" s="13" t="e">
        <f t="shared" si="1169"/>
        <v>#N/A</v>
      </c>
      <c r="O8281">
        <f t="shared" si="1170"/>
        <v>189.72810000000001</v>
      </c>
      <c r="P8281" s="12">
        <f t="shared" si="1171"/>
        <v>481.60828047394546</v>
      </c>
      <c r="Q8281">
        <f t="shared" si="1172"/>
        <v>0</v>
      </c>
      <c r="R8281">
        <f>$D$2*tarifas!$D$12/24</f>
        <v>1.4541666666666666</v>
      </c>
      <c r="S8281" t="e">
        <f>VLOOKUP(E8281&amp;" "&amp;F8281,tarifas!$A$13:$D$20,4,FALSE)*P8281</f>
        <v>#N/A</v>
      </c>
      <c r="T8281">
        <f>IF(F8281="COD1",tarifas!$D$11*(SUMIFS($P$11:$P$8770,$F$11:$F$8770,"=COD1",$B$11:$B$8770,"="&amp;B8281)/COUNTIFS($F$11:$F$8770,"=COD1",$B$11:$B$8770,"="&amp;B8281))/COUNTIFS($A$11:$A$8770,"="&amp;A8281,$F$11:$F$8770,"=COD1"),0)</f>
        <v>0</v>
      </c>
      <c r="U8281" t="e">
        <f>(VLOOKUP(F8281,tarifas!$C$7:$D$10,2,FALSE)+tarifas!$D$21)*datos!P8281</f>
        <v>#N/A</v>
      </c>
      <c r="V8281" t="e">
        <f t="shared" si="1173"/>
        <v>#N/A</v>
      </c>
      <c r="W8281">
        <f t="shared" si="1174"/>
        <v>0</v>
      </c>
    </row>
    <row r="8282" spans="1:23" x14ac:dyDescent="0.25">
      <c r="A8282">
        <f t="shared" si="1167"/>
        <v>340</v>
      </c>
      <c r="B8282">
        <f t="shared" si="1168"/>
        <v>12</v>
      </c>
      <c r="C8282" s="1">
        <f t="shared" si="1175"/>
        <v>41984.62499997994</v>
      </c>
      <c r="D8282" s="7">
        <v>114.62121212121212</v>
      </c>
      <c r="E8282" s="7"/>
      <c r="G8282">
        <v>58.69</v>
      </c>
      <c r="H8282" s="12">
        <v>761.46243167782666</v>
      </c>
      <c r="I8282" s="13">
        <f>$D$2*tarifas!$D$12/24</f>
        <v>1.4541666666666666</v>
      </c>
      <c r="J8282" s="13" t="e">
        <f>VLOOKUP(E8282&amp;" "&amp;F8282,tarifas!$A$13:$D$20,4,FALSE)*H8282</f>
        <v>#N/A</v>
      </c>
      <c r="K8282" s="13">
        <f>IF(F8282="COD1",tarifas!$D$11*(SUMIFS($H$11:$H$8770,$F$11:$F$8770,"=COD1",$B$11:$B$8770,"="&amp;B8282)/COUNTIFS($F$11:$F$8770,"=COD1",$B$11:$B$8770,"="&amp;B8282))/COUNTIFS($A$11:$A$8770,"="&amp;A8282,$F$11:$F$8770,"=COD1"),0)</f>
        <v>0</v>
      </c>
      <c r="L8282" s="13" t="e">
        <f>(VLOOKUP(F8282,tarifas!$C$7:$D$10,2,FALSE)+tarifas!$D$21)*datos!H8282</f>
        <v>#N/A</v>
      </c>
      <c r="M8282">
        <v>140.46366</v>
      </c>
      <c r="N8282" s="13" t="e">
        <f t="shared" si="1169"/>
        <v>#N/A</v>
      </c>
      <c r="O8282">
        <f t="shared" si="1170"/>
        <v>140.46366</v>
      </c>
      <c r="P8282" s="12">
        <f t="shared" si="1171"/>
        <v>620.99877167782665</v>
      </c>
      <c r="Q8282">
        <f t="shared" si="1172"/>
        <v>0</v>
      </c>
      <c r="R8282">
        <f>$D$2*tarifas!$D$12/24</f>
        <v>1.4541666666666666</v>
      </c>
      <c r="S8282" t="e">
        <f>VLOOKUP(E8282&amp;" "&amp;F8282,tarifas!$A$13:$D$20,4,FALSE)*P8282</f>
        <v>#N/A</v>
      </c>
      <c r="T8282">
        <f>IF(F8282="COD1",tarifas!$D$11*(SUMIFS($P$11:$P$8770,$F$11:$F$8770,"=COD1",$B$11:$B$8770,"="&amp;B8282)/COUNTIFS($F$11:$F$8770,"=COD1",$B$11:$B$8770,"="&amp;B8282))/COUNTIFS($A$11:$A$8770,"="&amp;A8282,$F$11:$F$8770,"=COD1"),0)</f>
        <v>0</v>
      </c>
      <c r="U8282" t="e">
        <f>(VLOOKUP(F8282,tarifas!$C$7:$D$10,2,FALSE)+tarifas!$D$21)*datos!P8282</f>
        <v>#N/A</v>
      </c>
      <c r="V8282" t="e">
        <f t="shared" si="1173"/>
        <v>#N/A</v>
      </c>
      <c r="W8282">
        <f t="shared" si="1174"/>
        <v>0</v>
      </c>
    </row>
    <row r="8283" spans="1:23" x14ac:dyDescent="0.25">
      <c r="A8283">
        <f t="shared" si="1167"/>
        <v>340</v>
      </c>
      <c r="B8283">
        <f t="shared" si="1168"/>
        <v>12</v>
      </c>
      <c r="C8283" s="1">
        <f t="shared" si="1175"/>
        <v>41984.666666646604</v>
      </c>
      <c r="D8283" s="7">
        <v>0</v>
      </c>
      <c r="E8283" s="7"/>
      <c r="G8283">
        <v>59.69</v>
      </c>
      <c r="H8283" s="12">
        <v>767.16873405002434</v>
      </c>
      <c r="I8283" s="13">
        <f>$D$2*tarifas!$D$12/24</f>
        <v>1.4541666666666666</v>
      </c>
      <c r="J8283" s="13" t="e">
        <f>VLOOKUP(E8283&amp;" "&amp;F8283,tarifas!$A$13:$D$20,4,FALSE)*H8283</f>
        <v>#N/A</v>
      </c>
      <c r="K8283" s="13">
        <f>IF(F8283="COD1",tarifas!$D$11*(SUMIFS($H$11:$H$8770,$F$11:$F$8770,"=COD1",$B$11:$B$8770,"="&amp;B8283)/COUNTIFS($F$11:$F$8770,"=COD1",$B$11:$B$8770,"="&amp;B8283))/COUNTIFS($A$11:$A$8770,"="&amp;A8283,$F$11:$F$8770,"=COD1"),0)</f>
        <v>0</v>
      </c>
      <c r="L8283" s="13" t="e">
        <f>(VLOOKUP(F8283,tarifas!$C$7:$D$10,2,FALSE)+tarifas!$D$21)*datos!H8283</f>
        <v>#N/A</v>
      </c>
      <c r="M8283">
        <v>4.2428299999999997</v>
      </c>
      <c r="N8283" s="13" t="e">
        <f t="shared" si="1169"/>
        <v>#N/A</v>
      </c>
      <c r="O8283">
        <f t="shared" si="1170"/>
        <v>4.2428299999999997</v>
      </c>
      <c r="P8283" s="12">
        <f t="shared" si="1171"/>
        <v>762.92590405002431</v>
      </c>
      <c r="Q8283">
        <f t="shared" si="1172"/>
        <v>0</v>
      </c>
      <c r="R8283">
        <f>$D$2*tarifas!$D$12/24</f>
        <v>1.4541666666666666</v>
      </c>
      <c r="S8283" t="e">
        <f>VLOOKUP(E8283&amp;" "&amp;F8283,tarifas!$A$13:$D$20,4,FALSE)*P8283</f>
        <v>#N/A</v>
      </c>
      <c r="T8283">
        <f>IF(F8283="COD1",tarifas!$D$11*(SUMIFS($P$11:$P$8770,$F$11:$F$8770,"=COD1",$B$11:$B$8770,"="&amp;B8283)/COUNTIFS($F$11:$F$8770,"=COD1",$B$11:$B$8770,"="&amp;B8283))/COUNTIFS($A$11:$A$8770,"="&amp;A8283,$F$11:$F$8770,"=COD1"),0)</f>
        <v>0</v>
      </c>
      <c r="U8283" t="e">
        <f>(VLOOKUP(F8283,tarifas!$C$7:$D$10,2,FALSE)+tarifas!$D$21)*datos!P8283</f>
        <v>#N/A</v>
      </c>
      <c r="V8283" t="e">
        <f t="shared" si="1173"/>
        <v>#N/A</v>
      </c>
      <c r="W8283">
        <f t="shared" si="1174"/>
        <v>0</v>
      </c>
    </row>
    <row r="8284" spans="1:23" x14ac:dyDescent="0.25">
      <c r="A8284">
        <f t="shared" si="1167"/>
        <v>340</v>
      </c>
      <c r="B8284">
        <f t="shared" si="1168"/>
        <v>12</v>
      </c>
      <c r="C8284" s="1">
        <f t="shared" si="1175"/>
        <v>41984.708333313269</v>
      </c>
      <c r="D8284" s="7">
        <v>0</v>
      </c>
      <c r="E8284" s="7"/>
      <c r="G8284">
        <v>60.75</v>
      </c>
      <c r="H8284" s="12">
        <v>614.85677053863367</v>
      </c>
      <c r="I8284" s="13">
        <f>$D$2*tarifas!$D$12/24</f>
        <v>1.4541666666666666</v>
      </c>
      <c r="J8284" s="13" t="e">
        <f>VLOOKUP(E8284&amp;" "&amp;F8284,tarifas!$A$13:$D$20,4,FALSE)*H8284</f>
        <v>#N/A</v>
      </c>
      <c r="K8284" s="13">
        <f>IF(F8284="COD1",tarifas!$D$11*(SUMIFS($H$11:$H$8770,$F$11:$F$8770,"=COD1",$B$11:$B$8770,"="&amp;B8284)/COUNTIFS($F$11:$F$8770,"=COD1",$B$11:$B$8770,"="&amp;B8284))/COUNTIFS($A$11:$A$8770,"="&amp;A8284,$F$11:$F$8770,"=COD1"),0)</f>
        <v>0</v>
      </c>
      <c r="L8284" s="13" t="e">
        <f>(VLOOKUP(F8284,tarifas!$C$7:$D$10,2,FALSE)+tarifas!$D$21)*datos!H8284</f>
        <v>#N/A</v>
      </c>
      <c r="M8284">
        <v>0</v>
      </c>
      <c r="N8284" s="13" t="e">
        <f t="shared" si="1169"/>
        <v>#N/A</v>
      </c>
      <c r="O8284">
        <f t="shared" si="1170"/>
        <v>0</v>
      </c>
      <c r="P8284" s="12">
        <f t="shared" si="1171"/>
        <v>614.85677053863367</v>
      </c>
      <c r="Q8284">
        <f t="shared" si="1172"/>
        <v>0</v>
      </c>
      <c r="R8284">
        <f>$D$2*tarifas!$D$12/24</f>
        <v>1.4541666666666666</v>
      </c>
      <c r="S8284" t="e">
        <f>VLOOKUP(E8284&amp;" "&amp;F8284,tarifas!$A$13:$D$20,4,FALSE)*P8284</f>
        <v>#N/A</v>
      </c>
      <c r="T8284">
        <f>IF(F8284="COD1",tarifas!$D$11*(SUMIFS($P$11:$P$8770,$F$11:$F$8770,"=COD1",$B$11:$B$8770,"="&amp;B8284)/COUNTIFS($F$11:$F$8770,"=COD1",$B$11:$B$8770,"="&amp;B8284))/COUNTIFS($A$11:$A$8770,"="&amp;A8284,$F$11:$F$8770,"=COD1"),0)</f>
        <v>0</v>
      </c>
      <c r="U8284" t="e">
        <f>(VLOOKUP(F8284,tarifas!$C$7:$D$10,2,FALSE)+tarifas!$D$21)*datos!P8284</f>
        <v>#N/A</v>
      </c>
      <c r="V8284" t="e">
        <f t="shared" si="1173"/>
        <v>#N/A</v>
      </c>
      <c r="W8284">
        <f t="shared" si="1174"/>
        <v>0</v>
      </c>
    </row>
    <row r="8285" spans="1:23" x14ac:dyDescent="0.25">
      <c r="A8285">
        <f t="shared" si="1167"/>
        <v>340</v>
      </c>
      <c r="B8285">
        <f t="shared" si="1168"/>
        <v>12</v>
      </c>
      <c r="C8285" s="1">
        <f t="shared" si="1175"/>
        <v>41984.749999979933</v>
      </c>
      <c r="D8285" s="7">
        <v>0</v>
      </c>
      <c r="E8285" s="7"/>
      <c r="G8285">
        <v>66.25</v>
      </c>
      <c r="H8285" s="12">
        <v>473.16230539767253</v>
      </c>
      <c r="I8285" s="13">
        <f>$D$2*tarifas!$D$12/24</f>
        <v>1.4541666666666666</v>
      </c>
      <c r="J8285" s="13" t="e">
        <f>VLOOKUP(E8285&amp;" "&amp;F8285,tarifas!$A$13:$D$20,4,FALSE)*H8285</f>
        <v>#N/A</v>
      </c>
      <c r="K8285" s="13">
        <f>IF(F8285="COD1",tarifas!$D$11*(SUMIFS($H$11:$H$8770,$F$11:$F$8770,"=COD1",$B$11:$B$8770,"="&amp;B8285)/COUNTIFS($F$11:$F$8770,"=COD1",$B$11:$B$8770,"="&amp;B8285))/COUNTIFS($A$11:$A$8770,"="&amp;A8285,$F$11:$F$8770,"=COD1"),0)</f>
        <v>0</v>
      </c>
      <c r="L8285" s="13" t="e">
        <f>(VLOOKUP(F8285,tarifas!$C$7:$D$10,2,FALSE)+tarifas!$D$21)*datos!H8285</f>
        <v>#N/A</v>
      </c>
      <c r="M8285">
        <v>0</v>
      </c>
      <c r="N8285" s="13" t="e">
        <f t="shared" si="1169"/>
        <v>#N/A</v>
      </c>
      <c r="O8285">
        <f t="shared" si="1170"/>
        <v>0</v>
      </c>
      <c r="P8285" s="12">
        <f t="shared" si="1171"/>
        <v>473.16230539767253</v>
      </c>
      <c r="Q8285">
        <f t="shared" si="1172"/>
        <v>0</v>
      </c>
      <c r="R8285">
        <f>$D$2*tarifas!$D$12/24</f>
        <v>1.4541666666666666</v>
      </c>
      <c r="S8285" t="e">
        <f>VLOOKUP(E8285&amp;" "&amp;F8285,tarifas!$A$13:$D$20,4,FALSE)*P8285</f>
        <v>#N/A</v>
      </c>
      <c r="T8285">
        <f>IF(F8285="COD1",tarifas!$D$11*(SUMIFS($P$11:$P$8770,$F$11:$F$8770,"=COD1",$B$11:$B$8770,"="&amp;B8285)/COUNTIFS($F$11:$F$8770,"=COD1",$B$11:$B$8770,"="&amp;B8285))/COUNTIFS($A$11:$A$8770,"="&amp;A8285,$F$11:$F$8770,"=COD1"),0)</f>
        <v>0</v>
      </c>
      <c r="U8285" t="e">
        <f>(VLOOKUP(F8285,tarifas!$C$7:$D$10,2,FALSE)+tarifas!$D$21)*datos!P8285</f>
        <v>#N/A</v>
      </c>
      <c r="V8285" t="e">
        <f t="shared" si="1173"/>
        <v>#N/A</v>
      </c>
      <c r="W8285">
        <f t="shared" si="1174"/>
        <v>0</v>
      </c>
    </row>
    <row r="8286" spans="1:23" x14ac:dyDescent="0.25">
      <c r="A8286">
        <f t="shared" si="1167"/>
        <v>340</v>
      </c>
      <c r="B8286">
        <f t="shared" si="1168"/>
        <v>12</v>
      </c>
      <c r="C8286" s="1">
        <f t="shared" si="1175"/>
        <v>41984.791666646597</v>
      </c>
      <c r="D8286" s="7">
        <v>0</v>
      </c>
      <c r="E8286" s="7"/>
      <c r="G8286">
        <v>67.099999999999994</v>
      </c>
      <c r="H8286" s="12">
        <v>346.18340839225374</v>
      </c>
      <c r="I8286" s="13">
        <f>$D$2*tarifas!$D$12/24</f>
        <v>1.4541666666666666</v>
      </c>
      <c r="J8286" s="13" t="e">
        <f>VLOOKUP(E8286&amp;" "&amp;F8286,tarifas!$A$13:$D$20,4,FALSE)*H8286</f>
        <v>#N/A</v>
      </c>
      <c r="K8286" s="13">
        <f>IF(F8286="COD1",tarifas!$D$11*(SUMIFS($H$11:$H$8770,$F$11:$F$8770,"=COD1",$B$11:$B$8770,"="&amp;B8286)/COUNTIFS($F$11:$F$8770,"=COD1",$B$11:$B$8770,"="&amp;B8286))/COUNTIFS($A$11:$A$8770,"="&amp;A8286,$F$11:$F$8770,"=COD1"),0)</f>
        <v>0</v>
      </c>
      <c r="L8286" s="13" t="e">
        <f>(VLOOKUP(F8286,tarifas!$C$7:$D$10,2,FALSE)+tarifas!$D$21)*datos!H8286</f>
        <v>#N/A</v>
      </c>
      <c r="M8286">
        <v>0</v>
      </c>
      <c r="N8286" s="13" t="e">
        <f t="shared" si="1169"/>
        <v>#N/A</v>
      </c>
      <c r="O8286">
        <f t="shared" si="1170"/>
        <v>0</v>
      </c>
      <c r="P8286" s="12">
        <f t="shared" si="1171"/>
        <v>346.18340839225374</v>
      </c>
      <c r="Q8286">
        <f t="shared" si="1172"/>
        <v>0</v>
      </c>
      <c r="R8286">
        <f>$D$2*tarifas!$D$12/24</f>
        <v>1.4541666666666666</v>
      </c>
      <c r="S8286" t="e">
        <f>VLOOKUP(E8286&amp;" "&amp;F8286,tarifas!$A$13:$D$20,4,FALSE)*P8286</f>
        <v>#N/A</v>
      </c>
      <c r="T8286">
        <f>IF(F8286="COD1",tarifas!$D$11*(SUMIFS($P$11:$P$8770,$F$11:$F$8770,"=COD1",$B$11:$B$8770,"="&amp;B8286)/COUNTIFS($F$11:$F$8770,"=COD1",$B$11:$B$8770,"="&amp;B8286))/COUNTIFS($A$11:$A$8770,"="&amp;A8286,$F$11:$F$8770,"=COD1"),0)</f>
        <v>0</v>
      </c>
      <c r="U8286" t="e">
        <f>(VLOOKUP(F8286,tarifas!$C$7:$D$10,2,FALSE)+tarifas!$D$21)*datos!P8286</f>
        <v>#N/A</v>
      </c>
      <c r="V8286" t="e">
        <f t="shared" si="1173"/>
        <v>#N/A</v>
      </c>
      <c r="W8286">
        <f t="shared" si="1174"/>
        <v>0</v>
      </c>
    </row>
    <row r="8287" spans="1:23" x14ac:dyDescent="0.25">
      <c r="A8287">
        <f t="shared" si="1167"/>
        <v>340</v>
      </c>
      <c r="B8287">
        <f t="shared" si="1168"/>
        <v>12</v>
      </c>
      <c r="C8287" s="1">
        <f t="shared" si="1175"/>
        <v>41984.833333313261</v>
      </c>
      <c r="D8287" s="7">
        <v>0</v>
      </c>
      <c r="E8287" s="7"/>
      <c r="G8287">
        <v>69.099999999999994</v>
      </c>
      <c r="H8287" s="12">
        <v>268.88553680214727</v>
      </c>
      <c r="I8287" s="13">
        <f>$D$2*tarifas!$D$12/24</f>
        <v>1.4541666666666666</v>
      </c>
      <c r="J8287" s="13" t="e">
        <f>VLOOKUP(E8287&amp;" "&amp;F8287,tarifas!$A$13:$D$20,4,FALSE)*H8287</f>
        <v>#N/A</v>
      </c>
      <c r="K8287" s="13">
        <f>IF(F8287="COD1",tarifas!$D$11*(SUMIFS($H$11:$H$8770,$F$11:$F$8770,"=COD1",$B$11:$B$8770,"="&amp;B8287)/COUNTIFS($F$11:$F$8770,"=COD1",$B$11:$B$8770,"="&amp;B8287))/COUNTIFS($A$11:$A$8770,"="&amp;A8287,$F$11:$F$8770,"=COD1"),0)</f>
        <v>0</v>
      </c>
      <c r="L8287" s="13" t="e">
        <f>(VLOOKUP(F8287,tarifas!$C$7:$D$10,2,FALSE)+tarifas!$D$21)*datos!H8287</f>
        <v>#N/A</v>
      </c>
      <c r="M8287">
        <v>0</v>
      </c>
      <c r="N8287" s="13" t="e">
        <f t="shared" si="1169"/>
        <v>#N/A</v>
      </c>
      <c r="O8287">
        <f t="shared" si="1170"/>
        <v>0</v>
      </c>
      <c r="P8287" s="12">
        <f t="shared" si="1171"/>
        <v>268.88553680214727</v>
      </c>
      <c r="Q8287">
        <f t="shared" si="1172"/>
        <v>0</v>
      </c>
      <c r="R8287">
        <f>$D$2*tarifas!$D$12/24</f>
        <v>1.4541666666666666</v>
      </c>
      <c r="S8287" t="e">
        <f>VLOOKUP(E8287&amp;" "&amp;F8287,tarifas!$A$13:$D$20,4,FALSE)*P8287</f>
        <v>#N/A</v>
      </c>
      <c r="T8287">
        <f>IF(F8287="COD1",tarifas!$D$11*(SUMIFS($P$11:$P$8770,$F$11:$F$8770,"=COD1",$B$11:$B$8770,"="&amp;B8287)/COUNTIFS($F$11:$F$8770,"=COD1",$B$11:$B$8770,"="&amp;B8287))/COUNTIFS($A$11:$A$8770,"="&amp;A8287,$F$11:$F$8770,"=COD1"),0)</f>
        <v>0</v>
      </c>
      <c r="U8287" t="e">
        <f>(VLOOKUP(F8287,tarifas!$C$7:$D$10,2,FALSE)+tarifas!$D$21)*datos!P8287</f>
        <v>#N/A</v>
      </c>
      <c r="V8287" t="e">
        <f t="shared" si="1173"/>
        <v>#N/A</v>
      </c>
      <c r="W8287">
        <f t="shared" si="1174"/>
        <v>0</v>
      </c>
    </row>
    <row r="8288" spans="1:23" x14ac:dyDescent="0.25">
      <c r="A8288">
        <f t="shared" si="1167"/>
        <v>340</v>
      </c>
      <c r="B8288">
        <f t="shared" si="1168"/>
        <v>12</v>
      </c>
      <c r="C8288" s="1">
        <f t="shared" si="1175"/>
        <v>41984.874999979926</v>
      </c>
      <c r="D8288" s="7">
        <v>0</v>
      </c>
      <c r="E8288" s="7"/>
      <c r="G8288">
        <v>66.02</v>
      </c>
      <c r="H8288" s="12">
        <v>243.31800863413412</v>
      </c>
      <c r="I8288" s="13">
        <f>$D$2*tarifas!$D$12/24</f>
        <v>1.4541666666666666</v>
      </c>
      <c r="J8288" s="13" t="e">
        <f>VLOOKUP(E8288&amp;" "&amp;F8288,tarifas!$A$13:$D$20,4,FALSE)*H8288</f>
        <v>#N/A</v>
      </c>
      <c r="K8288" s="13">
        <f>IF(F8288="COD1",tarifas!$D$11*(SUMIFS($H$11:$H$8770,$F$11:$F$8770,"=COD1",$B$11:$B$8770,"="&amp;B8288)/COUNTIFS($F$11:$F$8770,"=COD1",$B$11:$B$8770,"="&amp;B8288))/COUNTIFS($A$11:$A$8770,"="&amp;A8288,$F$11:$F$8770,"=COD1"),0)</f>
        <v>0</v>
      </c>
      <c r="L8288" s="13" t="e">
        <f>(VLOOKUP(F8288,tarifas!$C$7:$D$10,2,FALSE)+tarifas!$D$21)*datos!H8288</f>
        <v>#N/A</v>
      </c>
      <c r="M8288">
        <v>0</v>
      </c>
      <c r="N8288" s="13" t="e">
        <f t="shared" si="1169"/>
        <v>#N/A</v>
      </c>
      <c r="O8288">
        <f t="shared" si="1170"/>
        <v>0</v>
      </c>
      <c r="P8288" s="12">
        <f t="shared" si="1171"/>
        <v>243.31800863413412</v>
      </c>
      <c r="Q8288">
        <f t="shared" si="1172"/>
        <v>0</v>
      </c>
      <c r="R8288">
        <f>$D$2*tarifas!$D$12/24</f>
        <v>1.4541666666666666</v>
      </c>
      <c r="S8288" t="e">
        <f>VLOOKUP(E8288&amp;" "&amp;F8288,tarifas!$A$13:$D$20,4,FALSE)*P8288</f>
        <v>#N/A</v>
      </c>
      <c r="T8288">
        <f>IF(F8288="COD1",tarifas!$D$11*(SUMIFS($P$11:$P$8770,$F$11:$F$8770,"=COD1",$B$11:$B$8770,"="&amp;B8288)/COUNTIFS($F$11:$F$8770,"=COD1",$B$11:$B$8770,"="&amp;B8288))/COUNTIFS($A$11:$A$8770,"="&amp;A8288,$F$11:$F$8770,"=COD1"),0)</f>
        <v>0</v>
      </c>
      <c r="U8288" t="e">
        <f>(VLOOKUP(F8288,tarifas!$C$7:$D$10,2,FALSE)+tarifas!$D$21)*datos!P8288</f>
        <v>#N/A</v>
      </c>
      <c r="V8288" t="e">
        <f t="shared" si="1173"/>
        <v>#N/A</v>
      </c>
      <c r="W8288">
        <f t="shared" si="1174"/>
        <v>0</v>
      </c>
    </row>
    <row r="8289" spans="1:23" x14ac:dyDescent="0.25">
      <c r="A8289">
        <f t="shared" si="1167"/>
        <v>340</v>
      </c>
      <c r="B8289">
        <f t="shared" si="1168"/>
        <v>12</v>
      </c>
      <c r="C8289" s="1">
        <f t="shared" si="1175"/>
        <v>41984.91666664659</v>
      </c>
      <c r="D8289" s="7">
        <v>0</v>
      </c>
      <c r="E8289" s="7"/>
      <c r="G8289">
        <v>62.96</v>
      </c>
      <c r="H8289" s="12">
        <v>238.14743958293897</v>
      </c>
      <c r="I8289" s="13">
        <f>$D$2*tarifas!$D$12/24</f>
        <v>1.4541666666666666</v>
      </c>
      <c r="J8289" s="13" t="e">
        <f>VLOOKUP(E8289&amp;" "&amp;F8289,tarifas!$A$13:$D$20,4,FALSE)*H8289</f>
        <v>#N/A</v>
      </c>
      <c r="K8289" s="13">
        <f>IF(F8289="COD1",tarifas!$D$11*(SUMIFS($H$11:$H$8770,$F$11:$F$8770,"=COD1",$B$11:$B$8770,"="&amp;B8289)/COUNTIFS($F$11:$F$8770,"=COD1",$B$11:$B$8770,"="&amp;B8289))/COUNTIFS($A$11:$A$8770,"="&amp;A8289,$F$11:$F$8770,"=COD1"),0)</f>
        <v>0</v>
      </c>
      <c r="L8289" s="13" t="e">
        <f>(VLOOKUP(F8289,tarifas!$C$7:$D$10,2,FALSE)+tarifas!$D$21)*datos!H8289</f>
        <v>#N/A</v>
      </c>
      <c r="M8289">
        <v>0</v>
      </c>
      <c r="N8289" s="13" t="e">
        <f t="shared" si="1169"/>
        <v>#N/A</v>
      </c>
      <c r="O8289">
        <f t="shared" si="1170"/>
        <v>0</v>
      </c>
      <c r="P8289" s="12">
        <f t="shared" si="1171"/>
        <v>238.14743958293897</v>
      </c>
      <c r="Q8289">
        <f t="shared" si="1172"/>
        <v>0</v>
      </c>
      <c r="R8289">
        <f>$D$2*tarifas!$D$12/24</f>
        <v>1.4541666666666666</v>
      </c>
      <c r="S8289" t="e">
        <f>VLOOKUP(E8289&amp;" "&amp;F8289,tarifas!$A$13:$D$20,4,FALSE)*P8289</f>
        <v>#N/A</v>
      </c>
      <c r="T8289">
        <f>IF(F8289="COD1",tarifas!$D$11*(SUMIFS($P$11:$P$8770,$F$11:$F$8770,"=COD1",$B$11:$B$8770,"="&amp;B8289)/COUNTIFS($F$11:$F$8770,"=COD1",$B$11:$B$8770,"="&amp;B8289))/COUNTIFS($A$11:$A$8770,"="&amp;A8289,$F$11:$F$8770,"=COD1"),0)</f>
        <v>0</v>
      </c>
      <c r="U8289" t="e">
        <f>(VLOOKUP(F8289,tarifas!$C$7:$D$10,2,FALSE)+tarifas!$D$21)*datos!P8289</f>
        <v>#N/A</v>
      </c>
      <c r="V8289" t="e">
        <f t="shared" si="1173"/>
        <v>#N/A</v>
      </c>
      <c r="W8289">
        <f t="shared" si="1174"/>
        <v>0</v>
      </c>
    </row>
    <row r="8290" spans="1:23" x14ac:dyDescent="0.25">
      <c r="A8290">
        <f t="shared" si="1167"/>
        <v>340</v>
      </c>
      <c r="B8290">
        <f t="shared" si="1168"/>
        <v>12</v>
      </c>
      <c r="C8290" s="1">
        <f t="shared" si="1175"/>
        <v>41984.958333313254</v>
      </c>
      <c r="D8290" s="7">
        <v>0</v>
      </c>
      <c r="E8290" s="7"/>
      <c r="G8290">
        <v>59.94</v>
      </c>
      <c r="H8290" s="12">
        <v>239.2339246682281</v>
      </c>
      <c r="I8290" s="13">
        <f>$D$2*tarifas!$D$12/24</f>
        <v>1.4541666666666666</v>
      </c>
      <c r="J8290" s="13" t="e">
        <f>VLOOKUP(E8290&amp;" "&amp;F8290,tarifas!$A$13:$D$20,4,FALSE)*H8290</f>
        <v>#N/A</v>
      </c>
      <c r="K8290" s="13">
        <f>IF(F8290="COD1",tarifas!$D$11*(SUMIFS($H$11:$H$8770,$F$11:$F$8770,"=COD1",$B$11:$B$8770,"="&amp;B8290)/COUNTIFS($F$11:$F$8770,"=COD1",$B$11:$B$8770,"="&amp;B8290))/COUNTIFS($A$11:$A$8770,"="&amp;A8290,$F$11:$F$8770,"=COD1"),0)</f>
        <v>0</v>
      </c>
      <c r="L8290" s="13" t="e">
        <f>(VLOOKUP(F8290,tarifas!$C$7:$D$10,2,FALSE)+tarifas!$D$21)*datos!H8290</f>
        <v>#N/A</v>
      </c>
      <c r="M8290">
        <v>0</v>
      </c>
      <c r="N8290" s="13" t="e">
        <f t="shared" si="1169"/>
        <v>#N/A</v>
      </c>
      <c r="O8290">
        <f t="shared" si="1170"/>
        <v>0</v>
      </c>
      <c r="P8290" s="12">
        <f t="shared" si="1171"/>
        <v>239.2339246682281</v>
      </c>
      <c r="Q8290">
        <f t="shared" si="1172"/>
        <v>0</v>
      </c>
      <c r="R8290">
        <f>$D$2*tarifas!$D$12/24</f>
        <v>1.4541666666666666</v>
      </c>
      <c r="S8290" t="e">
        <f>VLOOKUP(E8290&amp;" "&amp;F8290,tarifas!$A$13:$D$20,4,FALSE)*P8290</f>
        <v>#N/A</v>
      </c>
      <c r="T8290">
        <f>IF(F8290="COD1",tarifas!$D$11*(SUMIFS($P$11:$P$8770,$F$11:$F$8770,"=COD1",$B$11:$B$8770,"="&amp;B8290)/COUNTIFS($F$11:$F$8770,"=COD1",$B$11:$B$8770,"="&amp;B8290))/COUNTIFS($A$11:$A$8770,"="&amp;A8290,$F$11:$F$8770,"=COD1"),0)</f>
        <v>0</v>
      </c>
      <c r="U8290" t="e">
        <f>(VLOOKUP(F8290,tarifas!$C$7:$D$10,2,FALSE)+tarifas!$D$21)*datos!P8290</f>
        <v>#N/A</v>
      </c>
      <c r="V8290" t="e">
        <f t="shared" si="1173"/>
        <v>#N/A</v>
      </c>
      <c r="W8290">
        <f t="shared" si="1174"/>
        <v>0</v>
      </c>
    </row>
    <row r="8291" spans="1:23" x14ac:dyDescent="0.25">
      <c r="A8291">
        <f t="shared" si="1167"/>
        <v>341</v>
      </c>
      <c r="B8291">
        <f t="shared" si="1168"/>
        <v>12</v>
      </c>
      <c r="C8291" s="1">
        <f t="shared" si="1175"/>
        <v>41984.999999979918</v>
      </c>
      <c r="D8291" s="7">
        <v>0</v>
      </c>
      <c r="E8291" s="7"/>
      <c r="G8291">
        <v>56.69</v>
      </c>
      <c r="H8291" s="12">
        <v>230.88243040980819</v>
      </c>
      <c r="I8291" s="13">
        <f>$D$2*tarifas!$D$12/24</f>
        <v>1.4541666666666666</v>
      </c>
      <c r="J8291" s="13" t="e">
        <f>VLOOKUP(E8291&amp;" "&amp;F8291,tarifas!$A$13:$D$20,4,FALSE)*H8291</f>
        <v>#N/A</v>
      </c>
      <c r="K8291" s="13">
        <f>IF(F8291="COD1",tarifas!$D$11*(SUMIFS($H$11:$H$8770,$F$11:$F$8770,"=COD1",$B$11:$B$8770,"="&amp;B8291)/COUNTIFS($F$11:$F$8770,"=COD1",$B$11:$B$8770,"="&amp;B8291))/COUNTIFS($A$11:$A$8770,"="&amp;A8291,$F$11:$F$8770,"=COD1"),0)</f>
        <v>0</v>
      </c>
      <c r="L8291" s="13" t="e">
        <f>(VLOOKUP(F8291,tarifas!$C$7:$D$10,2,FALSE)+tarifas!$D$21)*datos!H8291</f>
        <v>#N/A</v>
      </c>
      <c r="M8291">
        <v>0</v>
      </c>
      <c r="N8291" s="13" t="e">
        <f t="shared" si="1169"/>
        <v>#N/A</v>
      </c>
      <c r="O8291">
        <f t="shared" si="1170"/>
        <v>0</v>
      </c>
      <c r="P8291" s="12">
        <f t="shared" si="1171"/>
        <v>230.88243040980819</v>
      </c>
      <c r="Q8291">
        <f t="shared" si="1172"/>
        <v>0</v>
      </c>
      <c r="R8291">
        <f>$D$2*tarifas!$D$12/24</f>
        <v>1.4541666666666666</v>
      </c>
      <c r="S8291" t="e">
        <f>VLOOKUP(E8291&amp;" "&amp;F8291,tarifas!$A$13:$D$20,4,FALSE)*P8291</f>
        <v>#N/A</v>
      </c>
      <c r="T8291">
        <f>IF(F8291="COD1",tarifas!$D$11*(SUMIFS($P$11:$P$8770,$F$11:$F$8770,"=COD1",$B$11:$B$8770,"="&amp;B8291)/COUNTIFS($F$11:$F$8770,"=COD1",$B$11:$B$8770,"="&amp;B8291))/COUNTIFS($A$11:$A$8770,"="&amp;A8291,$F$11:$F$8770,"=COD1"),0)</f>
        <v>0</v>
      </c>
      <c r="U8291" t="e">
        <f>(VLOOKUP(F8291,tarifas!$C$7:$D$10,2,FALSE)+tarifas!$D$21)*datos!P8291</f>
        <v>#N/A</v>
      </c>
      <c r="V8291" t="e">
        <f t="shared" si="1173"/>
        <v>#N/A</v>
      </c>
      <c r="W8291">
        <f t="shared" si="1174"/>
        <v>0</v>
      </c>
    </row>
    <row r="8292" spans="1:23" x14ac:dyDescent="0.25">
      <c r="A8292">
        <f t="shared" si="1167"/>
        <v>341</v>
      </c>
      <c r="B8292">
        <f t="shared" si="1168"/>
        <v>12</v>
      </c>
      <c r="C8292" s="1">
        <f t="shared" si="1175"/>
        <v>41985.041666646583</v>
      </c>
      <c r="D8292" s="7">
        <v>0</v>
      </c>
      <c r="E8292" s="7"/>
      <c r="G8292">
        <v>53.69</v>
      </c>
      <c r="H8292" s="12">
        <v>230.37415332443783</v>
      </c>
      <c r="I8292" s="13">
        <f>$D$2*tarifas!$D$12/24</f>
        <v>1.4541666666666666</v>
      </c>
      <c r="J8292" s="13" t="e">
        <f>VLOOKUP(E8292&amp;" "&amp;F8292,tarifas!$A$13:$D$20,4,FALSE)*H8292</f>
        <v>#N/A</v>
      </c>
      <c r="K8292" s="13">
        <f>IF(F8292="COD1",tarifas!$D$11*(SUMIFS($H$11:$H$8770,$F$11:$F$8770,"=COD1",$B$11:$B$8770,"="&amp;B8292)/COUNTIFS($F$11:$F$8770,"=COD1",$B$11:$B$8770,"="&amp;B8292))/COUNTIFS($A$11:$A$8770,"="&amp;A8292,$F$11:$F$8770,"=COD1"),0)</f>
        <v>0</v>
      </c>
      <c r="L8292" s="13" t="e">
        <f>(VLOOKUP(F8292,tarifas!$C$7:$D$10,2,FALSE)+tarifas!$D$21)*datos!H8292</f>
        <v>#N/A</v>
      </c>
      <c r="M8292">
        <v>0</v>
      </c>
      <c r="N8292" s="13" t="e">
        <f t="shared" si="1169"/>
        <v>#N/A</v>
      </c>
      <c r="O8292">
        <f t="shared" si="1170"/>
        <v>0</v>
      </c>
      <c r="P8292" s="12">
        <f t="shared" si="1171"/>
        <v>230.37415332443783</v>
      </c>
      <c r="Q8292">
        <f t="shared" si="1172"/>
        <v>0</v>
      </c>
      <c r="R8292">
        <f>$D$2*tarifas!$D$12/24</f>
        <v>1.4541666666666666</v>
      </c>
      <c r="S8292" t="e">
        <f>VLOOKUP(E8292&amp;" "&amp;F8292,tarifas!$A$13:$D$20,4,FALSE)*P8292</f>
        <v>#N/A</v>
      </c>
      <c r="T8292">
        <f>IF(F8292="COD1",tarifas!$D$11*(SUMIFS($P$11:$P$8770,$F$11:$F$8770,"=COD1",$B$11:$B$8770,"="&amp;B8292)/COUNTIFS($F$11:$F$8770,"=COD1",$B$11:$B$8770,"="&amp;B8292))/COUNTIFS($A$11:$A$8770,"="&amp;A8292,$F$11:$F$8770,"=COD1"),0)</f>
        <v>0</v>
      </c>
      <c r="U8292" t="e">
        <f>(VLOOKUP(F8292,tarifas!$C$7:$D$10,2,FALSE)+tarifas!$D$21)*datos!P8292</f>
        <v>#N/A</v>
      </c>
      <c r="V8292" t="e">
        <f t="shared" si="1173"/>
        <v>#N/A</v>
      </c>
      <c r="W8292">
        <f t="shared" si="1174"/>
        <v>0</v>
      </c>
    </row>
    <row r="8293" spans="1:23" x14ac:dyDescent="0.25">
      <c r="A8293">
        <f t="shared" si="1167"/>
        <v>341</v>
      </c>
      <c r="B8293">
        <f t="shared" si="1168"/>
        <v>12</v>
      </c>
      <c r="C8293" s="1">
        <f t="shared" si="1175"/>
        <v>41985.083333313247</v>
      </c>
      <c r="D8293" s="7">
        <v>0</v>
      </c>
      <c r="E8293" s="7"/>
      <c r="G8293">
        <v>45.48</v>
      </c>
      <c r="H8293" s="12">
        <v>227.48220827597157</v>
      </c>
      <c r="I8293" s="13">
        <f>$D$2*tarifas!$D$12/24</f>
        <v>1.4541666666666666</v>
      </c>
      <c r="J8293" s="13" t="e">
        <f>VLOOKUP(E8293&amp;" "&amp;F8293,tarifas!$A$13:$D$20,4,FALSE)*H8293</f>
        <v>#N/A</v>
      </c>
      <c r="K8293" s="13">
        <f>IF(F8293="COD1",tarifas!$D$11*(SUMIFS($H$11:$H$8770,$F$11:$F$8770,"=COD1",$B$11:$B$8770,"="&amp;B8293)/COUNTIFS($F$11:$F$8770,"=COD1",$B$11:$B$8770,"="&amp;B8293))/COUNTIFS($A$11:$A$8770,"="&amp;A8293,$F$11:$F$8770,"=COD1"),0)</f>
        <v>0</v>
      </c>
      <c r="L8293" s="13" t="e">
        <f>(VLOOKUP(F8293,tarifas!$C$7:$D$10,2,FALSE)+tarifas!$D$21)*datos!H8293</f>
        <v>#N/A</v>
      </c>
      <c r="M8293">
        <v>0</v>
      </c>
      <c r="N8293" s="13" t="e">
        <f t="shared" si="1169"/>
        <v>#N/A</v>
      </c>
      <c r="O8293">
        <f t="shared" si="1170"/>
        <v>0</v>
      </c>
      <c r="P8293" s="12">
        <f t="shared" si="1171"/>
        <v>227.48220827597157</v>
      </c>
      <c r="Q8293">
        <f t="shared" si="1172"/>
        <v>0</v>
      </c>
      <c r="R8293">
        <f>$D$2*tarifas!$D$12/24</f>
        <v>1.4541666666666666</v>
      </c>
      <c r="S8293" t="e">
        <f>VLOOKUP(E8293&amp;" "&amp;F8293,tarifas!$A$13:$D$20,4,FALSE)*P8293</f>
        <v>#N/A</v>
      </c>
      <c r="T8293">
        <f>IF(F8293="COD1",tarifas!$D$11*(SUMIFS($P$11:$P$8770,$F$11:$F$8770,"=COD1",$B$11:$B$8770,"="&amp;B8293)/COUNTIFS($F$11:$F$8770,"=COD1",$B$11:$B$8770,"="&amp;B8293))/COUNTIFS($A$11:$A$8770,"="&amp;A8293,$F$11:$F$8770,"=COD1"),0)</f>
        <v>0</v>
      </c>
      <c r="U8293" t="e">
        <f>(VLOOKUP(F8293,tarifas!$C$7:$D$10,2,FALSE)+tarifas!$D$21)*datos!P8293</f>
        <v>#N/A</v>
      </c>
      <c r="V8293" t="e">
        <f t="shared" si="1173"/>
        <v>#N/A</v>
      </c>
      <c r="W8293">
        <f t="shared" si="1174"/>
        <v>0</v>
      </c>
    </row>
    <row r="8294" spans="1:23" x14ac:dyDescent="0.25">
      <c r="A8294">
        <f t="shared" si="1167"/>
        <v>341</v>
      </c>
      <c r="B8294">
        <f t="shared" si="1168"/>
        <v>12</v>
      </c>
      <c r="C8294" s="1">
        <f t="shared" si="1175"/>
        <v>41985.124999979911</v>
      </c>
      <c r="D8294" s="7">
        <v>0</v>
      </c>
      <c r="E8294" s="7"/>
      <c r="G8294">
        <v>43.21</v>
      </c>
      <c r="H8294" s="12">
        <v>225.04184943907956</v>
      </c>
      <c r="I8294" s="13">
        <f>$D$2*tarifas!$D$12/24</f>
        <v>1.4541666666666666</v>
      </c>
      <c r="J8294" s="13" t="e">
        <f>VLOOKUP(E8294&amp;" "&amp;F8294,tarifas!$A$13:$D$20,4,FALSE)*H8294</f>
        <v>#N/A</v>
      </c>
      <c r="K8294" s="13">
        <f>IF(F8294="COD1",tarifas!$D$11*(SUMIFS($H$11:$H$8770,$F$11:$F$8770,"=COD1",$B$11:$B$8770,"="&amp;B8294)/COUNTIFS($F$11:$F$8770,"=COD1",$B$11:$B$8770,"="&amp;B8294))/COUNTIFS($A$11:$A$8770,"="&amp;A8294,$F$11:$F$8770,"=COD1"),0)</f>
        <v>0</v>
      </c>
      <c r="L8294" s="13" t="e">
        <f>(VLOOKUP(F8294,tarifas!$C$7:$D$10,2,FALSE)+tarifas!$D$21)*datos!H8294</f>
        <v>#N/A</v>
      </c>
      <c r="M8294">
        <v>0</v>
      </c>
      <c r="N8294" s="13" t="e">
        <f t="shared" si="1169"/>
        <v>#N/A</v>
      </c>
      <c r="O8294">
        <f t="shared" si="1170"/>
        <v>0</v>
      </c>
      <c r="P8294" s="12">
        <f t="shared" si="1171"/>
        <v>225.04184943907956</v>
      </c>
      <c r="Q8294">
        <f t="shared" si="1172"/>
        <v>0</v>
      </c>
      <c r="R8294">
        <f>$D$2*tarifas!$D$12/24</f>
        <v>1.4541666666666666</v>
      </c>
      <c r="S8294" t="e">
        <f>VLOOKUP(E8294&amp;" "&amp;F8294,tarifas!$A$13:$D$20,4,FALSE)*P8294</f>
        <v>#N/A</v>
      </c>
      <c r="T8294">
        <f>IF(F8294="COD1",tarifas!$D$11*(SUMIFS($P$11:$P$8770,$F$11:$F$8770,"=COD1",$B$11:$B$8770,"="&amp;B8294)/COUNTIFS($F$11:$F$8770,"=COD1",$B$11:$B$8770,"="&amp;B8294))/COUNTIFS($A$11:$A$8770,"="&amp;A8294,$F$11:$F$8770,"=COD1"),0)</f>
        <v>0</v>
      </c>
      <c r="U8294" t="e">
        <f>(VLOOKUP(F8294,tarifas!$C$7:$D$10,2,FALSE)+tarifas!$D$21)*datos!P8294</f>
        <v>#N/A</v>
      </c>
      <c r="V8294" t="e">
        <f t="shared" si="1173"/>
        <v>#N/A</v>
      </c>
      <c r="W8294">
        <f t="shared" si="1174"/>
        <v>0</v>
      </c>
    </row>
    <row r="8295" spans="1:23" x14ac:dyDescent="0.25">
      <c r="A8295">
        <f t="shared" si="1167"/>
        <v>341</v>
      </c>
      <c r="B8295">
        <f t="shared" si="1168"/>
        <v>12</v>
      </c>
      <c r="C8295" s="1">
        <f t="shared" si="1175"/>
        <v>41985.166666646575</v>
      </c>
      <c r="D8295" s="7">
        <v>0</v>
      </c>
      <c r="E8295" s="7"/>
      <c r="G8295">
        <v>40.799999999999997</v>
      </c>
      <c r="H8295" s="12">
        <v>226.17960260270328</v>
      </c>
      <c r="I8295" s="13">
        <f>$D$2*tarifas!$D$12/24</f>
        <v>1.4541666666666666</v>
      </c>
      <c r="J8295" s="13" t="e">
        <f>VLOOKUP(E8295&amp;" "&amp;F8295,tarifas!$A$13:$D$20,4,FALSE)*H8295</f>
        <v>#N/A</v>
      </c>
      <c r="K8295" s="13">
        <f>IF(F8295="COD1",tarifas!$D$11*(SUMIFS($H$11:$H$8770,$F$11:$F$8770,"=COD1",$B$11:$B$8770,"="&amp;B8295)/COUNTIFS($F$11:$F$8770,"=COD1",$B$11:$B$8770,"="&amp;B8295))/COUNTIFS($A$11:$A$8770,"="&amp;A8295,$F$11:$F$8770,"=COD1"),0)</f>
        <v>0</v>
      </c>
      <c r="L8295" s="13" t="e">
        <f>(VLOOKUP(F8295,tarifas!$C$7:$D$10,2,FALSE)+tarifas!$D$21)*datos!H8295</f>
        <v>#N/A</v>
      </c>
      <c r="M8295">
        <v>0</v>
      </c>
      <c r="N8295" s="13" t="e">
        <f t="shared" si="1169"/>
        <v>#N/A</v>
      </c>
      <c r="O8295">
        <f t="shared" si="1170"/>
        <v>0</v>
      </c>
      <c r="P8295" s="12">
        <f t="shared" si="1171"/>
        <v>226.17960260270328</v>
      </c>
      <c r="Q8295">
        <f t="shared" si="1172"/>
        <v>0</v>
      </c>
      <c r="R8295">
        <f>$D$2*tarifas!$D$12/24</f>
        <v>1.4541666666666666</v>
      </c>
      <c r="S8295" t="e">
        <f>VLOOKUP(E8295&amp;" "&amp;F8295,tarifas!$A$13:$D$20,4,FALSE)*P8295</f>
        <v>#N/A</v>
      </c>
      <c r="T8295">
        <f>IF(F8295="COD1",tarifas!$D$11*(SUMIFS($P$11:$P$8770,$F$11:$F$8770,"=COD1",$B$11:$B$8770,"="&amp;B8295)/COUNTIFS($F$11:$F$8770,"=COD1",$B$11:$B$8770,"="&amp;B8295))/COUNTIFS($A$11:$A$8770,"="&amp;A8295,$F$11:$F$8770,"=COD1"),0)</f>
        <v>0</v>
      </c>
      <c r="U8295" t="e">
        <f>(VLOOKUP(F8295,tarifas!$C$7:$D$10,2,FALSE)+tarifas!$D$21)*datos!P8295</f>
        <v>#N/A</v>
      </c>
      <c r="V8295" t="e">
        <f t="shared" si="1173"/>
        <v>#N/A</v>
      </c>
      <c r="W8295">
        <f t="shared" si="1174"/>
        <v>0</v>
      </c>
    </row>
    <row r="8296" spans="1:23" x14ac:dyDescent="0.25">
      <c r="A8296">
        <f t="shared" si="1167"/>
        <v>341</v>
      </c>
      <c r="B8296">
        <f t="shared" si="1168"/>
        <v>12</v>
      </c>
      <c r="C8296" s="1">
        <f t="shared" si="1175"/>
        <v>41985.20833331324</v>
      </c>
      <c r="D8296" s="7">
        <v>0</v>
      </c>
      <c r="E8296" s="7"/>
      <c r="G8296">
        <v>40.799999999999997</v>
      </c>
      <c r="H8296" s="12">
        <v>223.58945578114086</v>
      </c>
      <c r="I8296" s="13">
        <f>$D$2*tarifas!$D$12/24</f>
        <v>1.4541666666666666</v>
      </c>
      <c r="J8296" s="13" t="e">
        <f>VLOOKUP(E8296&amp;" "&amp;F8296,tarifas!$A$13:$D$20,4,FALSE)*H8296</f>
        <v>#N/A</v>
      </c>
      <c r="K8296" s="13">
        <f>IF(F8296="COD1",tarifas!$D$11*(SUMIFS($H$11:$H$8770,$F$11:$F$8770,"=COD1",$B$11:$B$8770,"="&amp;B8296)/COUNTIFS($F$11:$F$8770,"=COD1",$B$11:$B$8770,"="&amp;B8296))/COUNTIFS($A$11:$A$8770,"="&amp;A8296,$F$11:$F$8770,"=COD1"),0)</f>
        <v>0</v>
      </c>
      <c r="L8296" s="13" t="e">
        <f>(VLOOKUP(F8296,tarifas!$C$7:$D$10,2,FALSE)+tarifas!$D$21)*datos!H8296</f>
        <v>#N/A</v>
      </c>
      <c r="M8296">
        <v>0</v>
      </c>
      <c r="N8296" s="13" t="e">
        <f t="shared" si="1169"/>
        <v>#N/A</v>
      </c>
      <c r="O8296">
        <f t="shared" si="1170"/>
        <v>0</v>
      </c>
      <c r="P8296" s="12">
        <f t="shared" si="1171"/>
        <v>223.58945578114086</v>
      </c>
      <c r="Q8296">
        <f t="shared" si="1172"/>
        <v>0</v>
      </c>
      <c r="R8296">
        <f>$D$2*tarifas!$D$12/24</f>
        <v>1.4541666666666666</v>
      </c>
      <c r="S8296" t="e">
        <f>VLOOKUP(E8296&amp;" "&amp;F8296,tarifas!$A$13:$D$20,4,FALSE)*P8296</f>
        <v>#N/A</v>
      </c>
      <c r="T8296">
        <f>IF(F8296="COD1",tarifas!$D$11*(SUMIFS($P$11:$P$8770,$F$11:$F$8770,"=COD1",$B$11:$B$8770,"="&amp;B8296)/COUNTIFS($F$11:$F$8770,"=COD1",$B$11:$B$8770,"="&amp;B8296))/COUNTIFS($A$11:$A$8770,"="&amp;A8296,$F$11:$F$8770,"=COD1"),0)</f>
        <v>0</v>
      </c>
      <c r="U8296" t="e">
        <f>(VLOOKUP(F8296,tarifas!$C$7:$D$10,2,FALSE)+tarifas!$D$21)*datos!P8296</f>
        <v>#N/A</v>
      </c>
      <c r="V8296" t="e">
        <f t="shared" si="1173"/>
        <v>#N/A</v>
      </c>
      <c r="W8296">
        <f t="shared" si="1174"/>
        <v>0</v>
      </c>
    </row>
    <row r="8297" spans="1:23" x14ac:dyDescent="0.25">
      <c r="A8297">
        <f t="shared" si="1167"/>
        <v>341</v>
      </c>
      <c r="B8297">
        <f t="shared" si="1168"/>
        <v>12</v>
      </c>
      <c r="C8297" s="1">
        <f t="shared" si="1175"/>
        <v>41985.249999979904</v>
      </c>
      <c r="D8297" s="7">
        <v>11.075757575757574</v>
      </c>
      <c r="E8297" s="7"/>
      <c r="G8297">
        <v>46.69</v>
      </c>
      <c r="H8297" s="12">
        <v>221.47288630928028</v>
      </c>
      <c r="I8297" s="13">
        <f>$D$2*tarifas!$D$12/24</f>
        <v>1.4541666666666666</v>
      </c>
      <c r="J8297" s="13" t="e">
        <f>VLOOKUP(E8297&amp;" "&amp;F8297,tarifas!$A$13:$D$20,4,FALSE)*H8297</f>
        <v>#N/A</v>
      </c>
      <c r="K8297" s="13">
        <f>IF(F8297="COD1",tarifas!$D$11*(SUMIFS($H$11:$H$8770,$F$11:$F$8770,"=COD1",$B$11:$B$8770,"="&amp;B8297)/COUNTIFS($F$11:$F$8770,"=COD1",$B$11:$B$8770,"="&amp;B8297))/COUNTIFS($A$11:$A$8770,"="&amp;A8297,$F$11:$F$8770,"=COD1"),0)</f>
        <v>0</v>
      </c>
      <c r="L8297" s="13" t="e">
        <f>(VLOOKUP(F8297,tarifas!$C$7:$D$10,2,FALSE)+tarifas!$D$21)*datos!H8297</f>
        <v>#N/A</v>
      </c>
      <c r="M8297">
        <v>0</v>
      </c>
      <c r="N8297" s="13" t="e">
        <f t="shared" si="1169"/>
        <v>#N/A</v>
      </c>
      <c r="O8297">
        <f t="shared" si="1170"/>
        <v>0</v>
      </c>
      <c r="P8297" s="12">
        <f t="shared" si="1171"/>
        <v>221.47288630928028</v>
      </c>
      <c r="Q8297">
        <f t="shared" si="1172"/>
        <v>0</v>
      </c>
      <c r="R8297">
        <f>$D$2*tarifas!$D$12/24</f>
        <v>1.4541666666666666</v>
      </c>
      <c r="S8297" t="e">
        <f>VLOOKUP(E8297&amp;" "&amp;F8297,tarifas!$A$13:$D$20,4,FALSE)*P8297</f>
        <v>#N/A</v>
      </c>
      <c r="T8297">
        <f>IF(F8297="COD1",tarifas!$D$11*(SUMIFS($P$11:$P$8770,$F$11:$F$8770,"=COD1",$B$11:$B$8770,"="&amp;B8297)/COUNTIFS($F$11:$F$8770,"=COD1",$B$11:$B$8770,"="&amp;B8297))/COUNTIFS($A$11:$A$8770,"="&amp;A8297,$F$11:$F$8770,"=COD1"),0)</f>
        <v>0</v>
      </c>
      <c r="U8297" t="e">
        <f>(VLOOKUP(F8297,tarifas!$C$7:$D$10,2,FALSE)+tarifas!$D$21)*datos!P8297</f>
        <v>#N/A</v>
      </c>
      <c r="V8297" t="e">
        <f t="shared" si="1173"/>
        <v>#N/A</v>
      </c>
      <c r="W8297">
        <f t="shared" si="1174"/>
        <v>0</v>
      </c>
    </row>
    <row r="8298" spans="1:23" x14ac:dyDescent="0.25">
      <c r="A8298">
        <f t="shared" si="1167"/>
        <v>341</v>
      </c>
      <c r="B8298">
        <f t="shared" si="1168"/>
        <v>12</v>
      </c>
      <c r="C8298" s="1">
        <f t="shared" si="1175"/>
        <v>41985.291666646568</v>
      </c>
      <c r="D8298" s="7">
        <v>126.46969696969698</v>
      </c>
      <c r="E8298" s="7"/>
      <c r="G8298">
        <v>55.99</v>
      </c>
      <c r="H8298" s="12">
        <v>248.34994483789629</v>
      </c>
      <c r="I8298" s="13">
        <f>$D$2*tarifas!$D$12/24</f>
        <v>1.4541666666666666</v>
      </c>
      <c r="J8298" s="13" t="e">
        <f>VLOOKUP(E8298&amp;" "&amp;F8298,tarifas!$A$13:$D$20,4,FALSE)*H8298</f>
        <v>#N/A</v>
      </c>
      <c r="K8298" s="13">
        <f>IF(F8298="COD1",tarifas!$D$11*(SUMIFS($H$11:$H$8770,$F$11:$F$8770,"=COD1",$B$11:$B$8770,"="&amp;B8298)/COUNTIFS($F$11:$F$8770,"=COD1",$B$11:$B$8770,"="&amp;B8298))/COUNTIFS($A$11:$A$8770,"="&amp;A8298,$F$11:$F$8770,"=COD1"),0)</f>
        <v>0</v>
      </c>
      <c r="L8298" s="13" t="e">
        <f>(VLOOKUP(F8298,tarifas!$C$7:$D$10,2,FALSE)+tarifas!$D$21)*datos!H8298</f>
        <v>#N/A</v>
      </c>
      <c r="M8298">
        <v>0</v>
      </c>
      <c r="N8298" s="13" t="e">
        <f t="shared" si="1169"/>
        <v>#N/A</v>
      </c>
      <c r="O8298">
        <f t="shared" si="1170"/>
        <v>0</v>
      </c>
      <c r="P8298" s="12">
        <f t="shared" si="1171"/>
        <v>248.34994483789629</v>
      </c>
      <c r="Q8298">
        <f t="shared" si="1172"/>
        <v>0</v>
      </c>
      <c r="R8298">
        <f>$D$2*tarifas!$D$12/24</f>
        <v>1.4541666666666666</v>
      </c>
      <c r="S8298" t="e">
        <f>VLOOKUP(E8298&amp;" "&amp;F8298,tarifas!$A$13:$D$20,4,FALSE)*P8298</f>
        <v>#N/A</v>
      </c>
      <c r="T8298">
        <f>IF(F8298="COD1",tarifas!$D$11*(SUMIFS($P$11:$P$8770,$F$11:$F$8770,"=COD1",$B$11:$B$8770,"="&amp;B8298)/COUNTIFS($F$11:$F$8770,"=COD1",$B$11:$B$8770,"="&amp;B8298))/COUNTIFS($A$11:$A$8770,"="&amp;A8298,$F$11:$F$8770,"=COD1"),0)</f>
        <v>0</v>
      </c>
      <c r="U8298" t="e">
        <f>(VLOOKUP(F8298,tarifas!$C$7:$D$10,2,FALSE)+tarifas!$D$21)*datos!P8298</f>
        <v>#N/A</v>
      </c>
      <c r="V8298" t="e">
        <f t="shared" si="1173"/>
        <v>#N/A</v>
      </c>
      <c r="W8298">
        <f t="shared" si="1174"/>
        <v>0</v>
      </c>
    </row>
    <row r="8299" spans="1:23" x14ac:dyDescent="0.25">
      <c r="A8299">
        <f t="shared" si="1167"/>
        <v>341</v>
      </c>
      <c r="B8299">
        <f t="shared" si="1168"/>
        <v>12</v>
      </c>
      <c r="C8299" s="1">
        <f t="shared" si="1175"/>
        <v>41985.333333313232</v>
      </c>
      <c r="D8299" s="7">
        <v>349.53030303030306</v>
      </c>
      <c r="E8299" s="7"/>
      <c r="G8299">
        <v>56.36</v>
      </c>
      <c r="H8299" s="12">
        <v>336.06930151827868</v>
      </c>
      <c r="I8299" s="13">
        <f>$D$2*tarifas!$D$12/24</f>
        <v>1.4541666666666666</v>
      </c>
      <c r="J8299" s="13" t="e">
        <f>VLOOKUP(E8299&amp;" "&amp;F8299,tarifas!$A$13:$D$20,4,FALSE)*H8299</f>
        <v>#N/A</v>
      </c>
      <c r="K8299" s="13">
        <f>IF(F8299="COD1",tarifas!$D$11*(SUMIFS($H$11:$H$8770,$F$11:$F$8770,"=COD1",$B$11:$B$8770,"="&amp;B8299)/COUNTIFS($F$11:$F$8770,"=COD1",$B$11:$B$8770,"="&amp;B8299))/COUNTIFS($A$11:$A$8770,"="&amp;A8299,$F$11:$F$8770,"=COD1"),0)</f>
        <v>0</v>
      </c>
      <c r="L8299" s="13" t="e">
        <f>(VLOOKUP(F8299,tarifas!$C$7:$D$10,2,FALSE)+tarifas!$D$21)*datos!H8299</f>
        <v>#N/A</v>
      </c>
      <c r="M8299">
        <v>7.0772599999999999</v>
      </c>
      <c r="N8299" s="13" t="e">
        <f t="shared" si="1169"/>
        <v>#N/A</v>
      </c>
      <c r="O8299">
        <f t="shared" si="1170"/>
        <v>7.0772599999999999</v>
      </c>
      <c r="P8299" s="12">
        <f t="shared" si="1171"/>
        <v>328.99204151827865</v>
      </c>
      <c r="Q8299">
        <f t="shared" si="1172"/>
        <v>0</v>
      </c>
      <c r="R8299">
        <f>$D$2*tarifas!$D$12/24</f>
        <v>1.4541666666666666</v>
      </c>
      <c r="S8299" t="e">
        <f>VLOOKUP(E8299&amp;" "&amp;F8299,tarifas!$A$13:$D$20,4,FALSE)*P8299</f>
        <v>#N/A</v>
      </c>
      <c r="T8299">
        <f>IF(F8299="COD1",tarifas!$D$11*(SUMIFS($P$11:$P$8770,$F$11:$F$8770,"=COD1",$B$11:$B$8770,"="&amp;B8299)/COUNTIFS($F$11:$F$8770,"=COD1",$B$11:$B$8770,"="&amp;B8299))/COUNTIFS($A$11:$A$8770,"="&amp;A8299,$F$11:$F$8770,"=COD1"),0)</f>
        <v>0</v>
      </c>
      <c r="U8299" t="e">
        <f>(VLOOKUP(F8299,tarifas!$C$7:$D$10,2,FALSE)+tarifas!$D$21)*datos!P8299</f>
        <v>#N/A</v>
      </c>
      <c r="V8299" t="e">
        <f t="shared" si="1173"/>
        <v>#N/A</v>
      </c>
      <c r="W8299">
        <f t="shared" si="1174"/>
        <v>0</v>
      </c>
    </row>
    <row r="8300" spans="1:23" x14ac:dyDescent="0.25">
      <c r="A8300">
        <f t="shared" si="1167"/>
        <v>341</v>
      </c>
      <c r="B8300">
        <f t="shared" si="1168"/>
        <v>12</v>
      </c>
      <c r="C8300" s="1">
        <f t="shared" si="1175"/>
        <v>41985.374999979897</v>
      </c>
      <c r="D8300" s="7">
        <v>497.37878787878793</v>
      </c>
      <c r="E8300" s="7"/>
      <c r="G8300">
        <v>58.98</v>
      </c>
      <c r="H8300" s="12">
        <v>540.56217836788881</v>
      </c>
      <c r="I8300" s="13">
        <f>$D$2*tarifas!$D$12/24</f>
        <v>1.4541666666666666</v>
      </c>
      <c r="J8300" s="13" t="e">
        <f>VLOOKUP(E8300&amp;" "&amp;F8300,tarifas!$A$13:$D$20,4,FALSE)*H8300</f>
        <v>#N/A</v>
      </c>
      <c r="K8300" s="13">
        <f>IF(F8300="COD1",tarifas!$D$11*(SUMIFS($H$11:$H$8770,$F$11:$F$8770,"=COD1",$B$11:$B$8770,"="&amp;B8300)/COUNTIFS($F$11:$F$8770,"=COD1",$B$11:$B$8770,"="&amp;B8300))/COUNTIFS($A$11:$A$8770,"="&amp;A8300,$F$11:$F$8770,"=COD1"),0)</f>
        <v>0</v>
      </c>
      <c r="L8300" s="13" t="e">
        <f>(VLOOKUP(F8300,tarifas!$C$7:$D$10,2,FALSE)+tarifas!$D$21)*datos!H8300</f>
        <v>#N/A</v>
      </c>
      <c r="M8300">
        <v>26.76305</v>
      </c>
      <c r="N8300" s="13" t="e">
        <f t="shared" si="1169"/>
        <v>#N/A</v>
      </c>
      <c r="O8300">
        <f t="shared" si="1170"/>
        <v>26.76305</v>
      </c>
      <c r="P8300" s="12">
        <f t="shared" si="1171"/>
        <v>513.79912836788878</v>
      </c>
      <c r="Q8300">
        <f t="shared" si="1172"/>
        <v>0</v>
      </c>
      <c r="R8300">
        <f>$D$2*tarifas!$D$12/24</f>
        <v>1.4541666666666666</v>
      </c>
      <c r="S8300" t="e">
        <f>VLOOKUP(E8300&amp;" "&amp;F8300,tarifas!$A$13:$D$20,4,FALSE)*P8300</f>
        <v>#N/A</v>
      </c>
      <c r="T8300">
        <f>IF(F8300="COD1",tarifas!$D$11*(SUMIFS($P$11:$P$8770,$F$11:$F$8770,"=COD1",$B$11:$B$8770,"="&amp;B8300)/COUNTIFS($F$11:$F$8770,"=COD1",$B$11:$B$8770,"="&amp;B8300))/COUNTIFS($A$11:$A$8770,"="&amp;A8300,$F$11:$F$8770,"=COD1"),0)</f>
        <v>0</v>
      </c>
      <c r="U8300" t="e">
        <f>(VLOOKUP(F8300,tarifas!$C$7:$D$10,2,FALSE)+tarifas!$D$21)*datos!P8300</f>
        <v>#N/A</v>
      </c>
      <c r="V8300" t="e">
        <f t="shared" si="1173"/>
        <v>#N/A</v>
      </c>
      <c r="W8300">
        <f t="shared" si="1174"/>
        <v>0</v>
      </c>
    </row>
    <row r="8301" spans="1:23" x14ac:dyDescent="0.25">
      <c r="A8301">
        <f t="shared" si="1167"/>
        <v>341</v>
      </c>
      <c r="B8301">
        <f t="shared" si="1168"/>
        <v>12</v>
      </c>
      <c r="C8301" s="1">
        <f t="shared" si="1175"/>
        <v>41985.416666646561</v>
      </c>
      <c r="D8301" s="7">
        <v>587.27272727272725</v>
      </c>
      <c r="E8301" s="7"/>
      <c r="G8301">
        <v>57.6</v>
      </c>
      <c r="H8301" s="12">
        <v>623.22684016478343</v>
      </c>
      <c r="I8301" s="13">
        <f>$D$2*tarifas!$D$12/24</f>
        <v>1.4541666666666666</v>
      </c>
      <c r="J8301" s="13" t="e">
        <f>VLOOKUP(E8301&amp;" "&amp;F8301,tarifas!$A$13:$D$20,4,FALSE)*H8301</f>
        <v>#N/A</v>
      </c>
      <c r="K8301" s="13">
        <f>IF(F8301="COD1",tarifas!$D$11*(SUMIFS($H$11:$H$8770,$F$11:$F$8770,"=COD1",$B$11:$B$8770,"="&amp;B8301)/COUNTIFS($F$11:$F$8770,"=COD1",$B$11:$B$8770,"="&amp;B8301))/COUNTIFS($A$11:$A$8770,"="&amp;A8301,$F$11:$F$8770,"=COD1"),0)</f>
        <v>0</v>
      </c>
      <c r="L8301" s="13" t="e">
        <f>(VLOOKUP(F8301,tarifas!$C$7:$D$10,2,FALSE)+tarifas!$D$21)*datos!H8301</f>
        <v>#N/A</v>
      </c>
      <c r="M8301">
        <v>69.461429999999993</v>
      </c>
      <c r="N8301" s="13" t="e">
        <f t="shared" si="1169"/>
        <v>#N/A</v>
      </c>
      <c r="O8301">
        <f t="shared" si="1170"/>
        <v>69.461429999999993</v>
      </c>
      <c r="P8301" s="12">
        <f t="shared" si="1171"/>
        <v>553.76541016478348</v>
      </c>
      <c r="Q8301">
        <f t="shared" si="1172"/>
        <v>0</v>
      </c>
      <c r="R8301">
        <f>$D$2*tarifas!$D$12/24</f>
        <v>1.4541666666666666</v>
      </c>
      <c r="S8301" t="e">
        <f>VLOOKUP(E8301&amp;" "&amp;F8301,tarifas!$A$13:$D$20,4,FALSE)*P8301</f>
        <v>#N/A</v>
      </c>
      <c r="T8301">
        <f>IF(F8301="COD1",tarifas!$D$11*(SUMIFS($P$11:$P$8770,$F$11:$F$8770,"=COD1",$B$11:$B$8770,"="&amp;B8301)/COUNTIFS($F$11:$F$8770,"=COD1",$B$11:$B$8770,"="&amp;B8301))/COUNTIFS($A$11:$A$8770,"="&amp;A8301,$F$11:$F$8770,"=COD1"),0)</f>
        <v>0</v>
      </c>
      <c r="U8301" t="e">
        <f>(VLOOKUP(F8301,tarifas!$C$7:$D$10,2,FALSE)+tarifas!$D$21)*datos!P8301</f>
        <v>#N/A</v>
      </c>
      <c r="V8301" t="e">
        <f t="shared" si="1173"/>
        <v>#N/A</v>
      </c>
      <c r="W8301">
        <f t="shared" si="1174"/>
        <v>0</v>
      </c>
    </row>
    <row r="8302" spans="1:23" x14ac:dyDescent="0.25">
      <c r="A8302">
        <f t="shared" si="1167"/>
        <v>341</v>
      </c>
      <c r="B8302">
        <f t="shared" si="1168"/>
        <v>12</v>
      </c>
      <c r="C8302" s="1">
        <f t="shared" si="1175"/>
        <v>41985.458333313225</v>
      </c>
      <c r="D8302" s="7">
        <v>602.72727272727275</v>
      </c>
      <c r="E8302" s="7"/>
      <c r="G8302">
        <v>56.03</v>
      </c>
      <c r="H8302" s="12">
        <v>669.8063145810795</v>
      </c>
      <c r="I8302" s="13">
        <f>$D$2*tarifas!$D$12/24</f>
        <v>1.4541666666666666</v>
      </c>
      <c r="J8302" s="13" t="e">
        <f>VLOOKUP(E8302&amp;" "&amp;F8302,tarifas!$A$13:$D$20,4,FALSE)*H8302</f>
        <v>#N/A</v>
      </c>
      <c r="K8302" s="13">
        <f>IF(F8302="COD1",tarifas!$D$11*(SUMIFS($H$11:$H$8770,$F$11:$F$8770,"=COD1",$B$11:$B$8770,"="&amp;B8302)/COUNTIFS($F$11:$F$8770,"=COD1",$B$11:$B$8770,"="&amp;B8302))/COUNTIFS($A$11:$A$8770,"="&amp;A8302,$F$11:$F$8770,"=COD1"),0)</f>
        <v>0</v>
      </c>
      <c r="L8302" s="13" t="e">
        <f>(VLOOKUP(F8302,tarifas!$C$7:$D$10,2,FALSE)+tarifas!$D$21)*datos!H8302</f>
        <v>#N/A</v>
      </c>
      <c r="M8302">
        <v>288.47683000000001</v>
      </c>
      <c r="N8302" s="13" t="e">
        <f t="shared" si="1169"/>
        <v>#N/A</v>
      </c>
      <c r="O8302">
        <f t="shared" si="1170"/>
        <v>288.47683000000001</v>
      </c>
      <c r="P8302" s="12">
        <f t="shared" si="1171"/>
        <v>381.3294845810795</v>
      </c>
      <c r="Q8302">
        <f t="shared" si="1172"/>
        <v>0</v>
      </c>
      <c r="R8302">
        <f>$D$2*tarifas!$D$12/24</f>
        <v>1.4541666666666666</v>
      </c>
      <c r="S8302" t="e">
        <f>VLOOKUP(E8302&amp;" "&amp;F8302,tarifas!$A$13:$D$20,4,FALSE)*P8302</f>
        <v>#N/A</v>
      </c>
      <c r="T8302">
        <f>IF(F8302="COD1",tarifas!$D$11*(SUMIFS($P$11:$P$8770,$F$11:$F$8770,"=COD1",$B$11:$B$8770,"="&amp;B8302)/COUNTIFS($F$11:$F$8770,"=COD1",$B$11:$B$8770,"="&amp;B8302))/COUNTIFS($A$11:$A$8770,"="&amp;A8302,$F$11:$F$8770,"=COD1"),0)</f>
        <v>0</v>
      </c>
      <c r="U8302" t="e">
        <f>(VLOOKUP(F8302,tarifas!$C$7:$D$10,2,FALSE)+tarifas!$D$21)*datos!P8302</f>
        <v>#N/A</v>
      </c>
      <c r="V8302" t="e">
        <f t="shared" si="1173"/>
        <v>#N/A</v>
      </c>
      <c r="W8302">
        <f t="shared" si="1174"/>
        <v>0</v>
      </c>
    </row>
    <row r="8303" spans="1:23" x14ac:dyDescent="0.25">
      <c r="A8303">
        <f t="shared" si="1167"/>
        <v>341</v>
      </c>
      <c r="B8303">
        <f t="shared" si="1168"/>
        <v>12</v>
      </c>
      <c r="C8303" s="1">
        <f t="shared" si="1175"/>
        <v>41985.499999979889</v>
      </c>
      <c r="D8303" s="7">
        <v>575.42424242424238</v>
      </c>
      <c r="E8303" s="7"/>
      <c r="G8303">
        <v>55.99</v>
      </c>
      <c r="H8303" s="12">
        <v>470.73893354758894</v>
      </c>
      <c r="I8303" s="13">
        <f>$D$2*tarifas!$D$12/24</f>
        <v>1.4541666666666666</v>
      </c>
      <c r="J8303" s="13" t="e">
        <f>VLOOKUP(E8303&amp;" "&amp;F8303,tarifas!$A$13:$D$20,4,FALSE)*H8303</f>
        <v>#N/A</v>
      </c>
      <c r="K8303" s="13">
        <f>IF(F8303="COD1",tarifas!$D$11*(SUMIFS($H$11:$H$8770,$F$11:$F$8770,"=COD1",$B$11:$B$8770,"="&amp;B8303)/COUNTIFS($F$11:$F$8770,"=COD1",$B$11:$B$8770,"="&amp;B8303))/COUNTIFS($A$11:$A$8770,"="&amp;A8303,$F$11:$F$8770,"=COD1"),0)</f>
        <v>0</v>
      </c>
      <c r="L8303" s="13" t="e">
        <f>(VLOOKUP(F8303,tarifas!$C$7:$D$10,2,FALSE)+tarifas!$D$21)*datos!H8303</f>
        <v>#N/A</v>
      </c>
      <c r="M8303">
        <v>219.32619</v>
      </c>
      <c r="N8303" s="13" t="e">
        <f t="shared" si="1169"/>
        <v>#N/A</v>
      </c>
      <c r="O8303">
        <f t="shared" si="1170"/>
        <v>219.32619</v>
      </c>
      <c r="P8303" s="12">
        <f t="shared" si="1171"/>
        <v>251.41274354758895</v>
      </c>
      <c r="Q8303">
        <f t="shared" si="1172"/>
        <v>0</v>
      </c>
      <c r="R8303">
        <f>$D$2*tarifas!$D$12/24</f>
        <v>1.4541666666666666</v>
      </c>
      <c r="S8303" t="e">
        <f>VLOOKUP(E8303&amp;" "&amp;F8303,tarifas!$A$13:$D$20,4,FALSE)*P8303</f>
        <v>#N/A</v>
      </c>
      <c r="T8303">
        <f>IF(F8303="COD1",tarifas!$D$11*(SUMIFS($P$11:$P$8770,$F$11:$F$8770,"=COD1",$B$11:$B$8770,"="&amp;B8303)/COUNTIFS($F$11:$F$8770,"=COD1",$B$11:$B$8770,"="&amp;B8303))/COUNTIFS($A$11:$A$8770,"="&amp;A8303,$F$11:$F$8770,"=COD1"),0)</f>
        <v>0</v>
      </c>
      <c r="U8303" t="e">
        <f>(VLOOKUP(F8303,tarifas!$C$7:$D$10,2,FALSE)+tarifas!$D$21)*datos!P8303</f>
        <v>#N/A</v>
      </c>
      <c r="V8303" t="e">
        <f t="shared" si="1173"/>
        <v>#N/A</v>
      </c>
      <c r="W8303">
        <f t="shared" si="1174"/>
        <v>0</v>
      </c>
    </row>
    <row r="8304" spans="1:23" x14ac:dyDescent="0.25">
      <c r="A8304">
        <f t="shared" si="1167"/>
        <v>341</v>
      </c>
      <c r="B8304">
        <f t="shared" si="1168"/>
        <v>12</v>
      </c>
      <c r="C8304" s="1">
        <f t="shared" si="1175"/>
        <v>41985.541666646553</v>
      </c>
      <c r="D8304" s="7">
        <v>506.39393939393938</v>
      </c>
      <c r="E8304" s="7"/>
      <c r="G8304">
        <v>55.93</v>
      </c>
      <c r="H8304" s="12">
        <v>443.29069637167419</v>
      </c>
      <c r="I8304" s="13">
        <f>$D$2*tarifas!$D$12/24</f>
        <v>1.4541666666666666</v>
      </c>
      <c r="J8304" s="13" t="e">
        <f>VLOOKUP(E8304&amp;" "&amp;F8304,tarifas!$A$13:$D$20,4,FALSE)*H8304</f>
        <v>#N/A</v>
      </c>
      <c r="K8304" s="13">
        <f>IF(F8304="COD1",tarifas!$D$11*(SUMIFS($H$11:$H$8770,$F$11:$F$8770,"=COD1",$B$11:$B$8770,"="&amp;B8304)/COUNTIFS($F$11:$F$8770,"=COD1",$B$11:$B$8770,"="&amp;B8304))/COUNTIFS($A$11:$A$8770,"="&amp;A8304,$F$11:$F$8770,"=COD1"),0)</f>
        <v>0</v>
      </c>
      <c r="L8304" s="13" t="e">
        <f>(VLOOKUP(F8304,tarifas!$C$7:$D$10,2,FALSE)+tarifas!$D$21)*datos!H8304</f>
        <v>#N/A</v>
      </c>
      <c r="M8304">
        <v>94.767579999999995</v>
      </c>
      <c r="N8304" s="13" t="e">
        <f t="shared" si="1169"/>
        <v>#N/A</v>
      </c>
      <c r="O8304">
        <f t="shared" si="1170"/>
        <v>94.767579999999995</v>
      </c>
      <c r="P8304" s="12">
        <f t="shared" si="1171"/>
        <v>348.52311637167418</v>
      </c>
      <c r="Q8304">
        <f t="shared" si="1172"/>
        <v>0</v>
      </c>
      <c r="R8304">
        <f>$D$2*tarifas!$D$12/24</f>
        <v>1.4541666666666666</v>
      </c>
      <c r="S8304" t="e">
        <f>VLOOKUP(E8304&amp;" "&amp;F8304,tarifas!$A$13:$D$20,4,FALSE)*P8304</f>
        <v>#N/A</v>
      </c>
      <c r="T8304">
        <f>IF(F8304="COD1",tarifas!$D$11*(SUMIFS($P$11:$P$8770,$F$11:$F$8770,"=COD1",$B$11:$B$8770,"="&amp;B8304)/COUNTIFS($F$11:$F$8770,"=COD1",$B$11:$B$8770,"="&amp;B8304))/COUNTIFS($A$11:$A$8770,"="&amp;A8304,$F$11:$F$8770,"=COD1"),0)</f>
        <v>0</v>
      </c>
      <c r="U8304" t="e">
        <f>(VLOOKUP(F8304,tarifas!$C$7:$D$10,2,FALSE)+tarifas!$D$21)*datos!P8304</f>
        <v>#N/A</v>
      </c>
      <c r="V8304" t="e">
        <f t="shared" si="1173"/>
        <v>#N/A</v>
      </c>
      <c r="W8304">
        <f t="shared" si="1174"/>
        <v>0</v>
      </c>
    </row>
    <row r="8305" spans="1:23" x14ac:dyDescent="0.25">
      <c r="A8305">
        <f t="shared" si="1167"/>
        <v>341</v>
      </c>
      <c r="B8305">
        <f t="shared" si="1168"/>
        <v>12</v>
      </c>
      <c r="C8305" s="1">
        <f t="shared" si="1175"/>
        <v>41985.583333313218</v>
      </c>
      <c r="D8305" s="7">
        <v>373.22727272727275</v>
      </c>
      <c r="E8305" s="7"/>
      <c r="G8305">
        <v>54.09</v>
      </c>
      <c r="H8305" s="12">
        <v>581.96306149480313</v>
      </c>
      <c r="I8305" s="13">
        <f>$D$2*tarifas!$D$12/24</f>
        <v>1.4541666666666666</v>
      </c>
      <c r="J8305" s="13" t="e">
        <f>VLOOKUP(E8305&amp;" "&amp;F8305,tarifas!$A$13:$D$20,4,FALSE)*H8305</f>
        <v>#N/A</v>
      </c>
      <c r="K8305" s="13">
        <f>IF(F8305="COD1",tarifas!$D$11*(SUMIFS($H$11:$H$8770,$F$11:$F$8770,"=COD1",$B$11:$B$8770,"="&amp;B8305)/COUNTIFS($F$11:$F$8770,"=COD1",$B$11:$B$8770,"="&amp;B8305))/COUNTIFS($A$11:$A$8770,"="&amp;A8305,$F$11:$F$8770,"=COD1"),0)</f>
        <v>0</v>
      </c>
      <c r="L8305" s="13" t="e">
        <f>(VLOOKUP(F8305,tarifas!$C$7:$D$10,2,FALSE)+tarifas!$D$21)*datos!H8305</f>
        <v>#N/A</v>
      </c>
      <c r="M8305">
        <v>34.58</v>
      </c>
      <c r="N8305" s="13" t="e">
        <f t="shared" si="1169"/>
        <v>#N/A</v>
      </c>
      <c r="O8305">
        <f t="shared" si="1170"/>
        <v>34.58</v>
      </c>
      <c r="P8305" s="12">
        <f t="shared" si="1171"/>
        <v>547.38306149480309</v>
      </c>
      <c r="Q8305">
        <f t="shared" si="1172"/>
        <v>0</v>
      </c>
      <c r="R8305">
        <f>$D$2*tarifas!$D$12/24</f>
        <v>1.4541666666666666</v>
      </c>
      <c r="S8305" t="e">
        <f>VLOOKUP(E8305&amp;" "&amp;F8305,tarifas!$A$13:$D$20,4,FALSE)*P8305</f>
        <v>#N/A</v>
      </c>
      <c r="T8305">
        <f>IF(F8305="COD1",tarifas!$D$11*(SUMIFS($P$11:$P$8770,$F$11:$F$8770,"=COD1",$B$11:$B$8770,"="&amp;B8305)/COUNTIFS($F$11:$F$8770,"=COD1",$B$11:$B$8770,"="&amp;B8305))/COUNTIFS($A$11:$A$8770,"="&amp;A8305,$F$11:$F$8770,"=COD1"),0)</f>
        <v>0</v>
      </c>
      <c r="U8305" t="e">
        <f>(VLOOKUP(F8305,tarifas!$C$7:$D$10,2,FALSE)+tarifas!$D$21)*datos!P8305</f>
        <v>#N/A</v>
      </c>
      <c r="V8305" t="e">
        <f t="shared" si="1173"/>
        <v>#N/A</v>
      </c>
      <c r="W8305">
        <f t="shared" si="1174"/>
        <v>0</v>
      </c>
    </row>
    <row r="8306" spans="1:23" x14ac:dyDescent="0.25">
      <c r="A8306">
        <f t="shared" si="1167"/>
        <v>341</v>
      </c>
      <c r="B8306">
        <f t="shared" si="1168"/>
        <v>12</v>
      </c>
      <c r="C8306" s="1">
        <f t="shared" si="1175"/>
        <v>41985.624999979882</v>
      </c>
      <c r="D8306" s="7">
        <v>179.78787878787878</v>
      </c>
      <c r="E8306" s="7"/>
      <c r="G8306">
        <v>51.59</v>
      </c>
      <c r="H8306" s="12">
        <v>586.77041516048985</v>
      </c>
      <c r="I8306" s="13">
        <f>$D$2*tarifas!$D$12/24</f>
        <v>1.4541666666666666</v>
      </c>
      <c r="J8306" s="13" t="e">
        <f>VLOOKUP(E8306&amp;" "&amp;F8306,tarifas!$A$13:$D$20,4,FALSE)*H8306</f>
        <v>#N/A</v>
      </c>
      <c r="K8306" s="13">
        <f>IF(F8306="COD1",tarifas!$D$11*(SUMIFS($H$11:$H$8770,$F$11:$F$8770,"=COD1",$B$11:$B$8770,"="&amp;B8306)/COUNTIFS($F$11:$F$8770,"=COD1",$B$11:$B$8770,"="&amp;B8306))/COUNTIFS($A$11:$A$8770,"="&amp;A8306,$F$11:$F$8770,"=COD1"),0)</f>
        <v>0</v>
      </c>
      <c r="L8306" s="13" t="e">
        <f>(VLOOKUP(F8306,tarifas!$C$7:$D$10,2,FALSE)+tarifas!$D$21)*datos!H8306</f>
        <v>#N/A</v>
      </c>
      <c r="M8306">
        <v>8.3996100000000009</v>
      </c>
      <c r="N8306" s="13" t="e">
        <f t="shared" si="1169"/>
        <v>#N/A</v>
      </c>
      <c r="O8306">
        <f t="shared" si="1170"/>
        <v>8.3996100000000009</v>
      </c>
      <c r="P8306" s="12">
        <f t="shared" si="1171"/>
        <v>578.37080516048979</v>
      </c>
      <c r="Q8306">
        <f t="shared" si="1172"/>
        <v>0</v>
      </c>
      <c r="R8306">
        <f>$D$2*tarifas!$D$12/24</f>
        <v>1.4541666666666666</v>
      </c>
      <c r="S8306" t="e">
        <f>VLOOKUP(E8306&amp;" "&amp;F8306,tarifas!$A$13:$D$20,4,FALSE)*P8306</f>
        <v>#N/A</v>
      </c>
      <c r="T8306">
        <f>IF(F8306="COD1",tarifas!$D$11*(SUMIFS($P$11:$P$8770,$F$11:$F$8770,"=COD1",$B$11:$B$8770,"="&amp;B8306)/COUNTIFS($F$11:$F$8770,"=COD1",$B$11:$B$8770,"="&amp;B8306))/COUNTIFS($A$11:$A$8770,"="&amp;A8306,$F$11:$F$8770,"=COD1"),0)</f>
        <v>0</v>
      </c>
      <c r="U8306" t="e">
        <f>(VLOOKUP(F8306,tarifas!$C$7:$D$10,2,FALSE)+tarifas!$D$21)*datos!P8306</f>
        <v>#N/A</v>
      </c>
      <c r="V8306" t="e">
        <f t="shared" si="1173"/>
        <v>#N/A</v>
      </c>
      <c r="W8306">
        <f t="shared" si="1174"/>
        <v>0</v>
      </c>
    </row>
    <row r="8307" spans="1:23" x14ac:dyDescent="0.25">
      <c r="A8307">
        <f t="shared" si="1167"/>
        <v>341</v>
      </c>
      <c r="B8307">
        <f t="shared" si="1168"/>
        <v>12</v>
      </c>
      <c r="C8307" s="1">
        <f t="shared" si="1175"/>
        <v>41985.666666646546</v>
      </c>
      <c r="D8307" s="7">
        <v>0</v>
      </c>
      <c r="E8307" s="7"/>
      <c r="G8307">
        <v>50.2</v>
      </c>
      <c r="H8307" s="12">
        <v>591.66373030920988</v>
      </c>
      <c r="I8307" s="13">
        <f>$D$2*tarifas!$D$12/24</f>
        <v>1.4541666666666666</v>
      </c>
      <c r="J8307" s="13" t="e">
        <f>VLOOKUP(E8307&amp;" "&amp;F8307,tarifas!$A$13:$D$20,4,FALSE)*H8307</f>
        <v>#N/A</v>
      </c>
      <c r="K8307" s="13">
        <f>IF(F8307="COD1",tarifas!$D$11*(SUMIFS($H$11:$H$8770,$F$11:$F$8770,"=COD1",$B$11:$B$8770,"="&amp;B8307)/COUNTIFS($F$11:$F$8770,"=COD1",$B$11:$B$8770,"="&amp;B8307))/COUNTIFS($A$11:$A$8770,"="&amp;A8307,$F$11:$F$8770,"=COD1"),0)</f>
        <v>0</v>
      </c>
      <c r="L8307" s="13" t="e">
        <f>(VLOOKUP(F8307,tarifas!$C$7:$D$10,2,FALSE)+tarifas!$D$21)*datos!H8307</f>
        <v>#N/A</v>
      </c>
      <c r="M8307">
        <v>5.3933100000000005</v>
      </c>
      <c r="N8307" s="13" t="e">
        <f t="shared" si="1169"/>
        <v>#N/A</v>
      </c>
      <c r="O8307">
        <f t="shared" si="1170"/>
        <v>5.3933100000000005</v>
      </c>
      <c r="P8307" s="12">
        <f t="shared" si="1171"/>
        <v>586.27042030920984</v>
      </c>
      <c r="Q8307">
        <f t="shared" si="1172"/>
        <v>0</v>
      </c>
      <c r="R8307">
        <f>$D$2*tarifas!$D$12/24</f>
        <v>1.4541666666666666</v>
      </c>
      <c r="S8307" t="e">
        <f>VLOOKUP(E8307&amp;" "&amp;F8307,tarifas!$A$13:$D$20,4,FALSE)*P8307</f>
        <v>#N/A</v>
      </c>
      <c r="T8307">
        <f>IF(F8307="COD1",tarifas!$D$11*(SUMIFS($P$11:$P$8770,$F$11:$F$8770,"=COD1",$B$11:$B$8770,"="&amp;B8307)/COUNTIFS($F$11:$F$8770,"=COD1",$B$11:$B$8770,"="&amp;B8307))/COUNTIFS($A$11:$A$8770,"="&amp;A8307,$F$11:$F$8770,"=COD1"),0)</f>
        <v>0</v>
      </c>
      <c r="U8307" t="e">
        <f>(VLOOKUP(F8307,tarifas!$C$7:$D$10,2,FALSE)+tarifas!$D$21)*datos!P8307</f>
        <v>#N/A</v>
      </c>
      <c r="V8307" t="e">
        <f t="shared" si="1173"/>
        <v>#N/A</v>
      </c>
      <c r="W8307">
        <f t="shared" si="1174"/>
        <v>0</v>
      </c>
    </row>
    <row r="8308" spans="1:23" x14ac:dyDescent="0.25">
      <c r="A8308">
        <f t="shared" si="1167"/>
        <v>341</v>
      </c>
      <c r="B8308">
        <f t="shared" si="1168"/>
        <v>12</v>
      </c>
      <c r="C8308" s="1">
        <f t="shared" si="1175"/>
        <v>41985.70833331321</v>
      </c>
      <c r="D8308" s="7">
        <v>0</v>
      </c>
      <c r="E8308" s="7"/>
      <c r="G8308">
        <v>54.87</v>
      </c>
      <c r="H8308" s="12">
        <v>546.02078970507375</v>
      </c>
      <c r="I8308" s="13">
        <f>$D$2*tarifas!$D$12/24</f>
        <v>1.4541666666666666</v>
      </c>
      <c r="J8308" s="13" t="e">
        <f>VLOOKUP(E8308&amp;" "&amp;F8308,tarifas!$A$13:$D$20,4,FALSE)*H8308</f>
        <v>#N/A</v>
      </c>
      <c r="K8308" s="13">
        <f>IF(F8308="COD1",tarifas!$D$11*(SUMIFS($H$11:$H$8770,$F$11:$F$8770,"=COD1",$B$11:$B$8770,"="&amp;B8308)/COUNTIFS($F$11:$F$8770,"=COD1",$B$11:$B$8770,"="&amp;B8308))/COUNTIFS($A$11:$A$8770,"="&amp;A8308,$F$11:$F$8770,"=COD1"),0)</f>
        <v>0</v>
      </c>
      <c r="L8308" s="13" t="e">
        <f>(VLOOKUP(F8308,tarifas!$C$7:$D$10,2,FALSE)+tarifas!$D$21)*datos!H8308</f>
        <v>#N/A</v>
      </c>
      <c r="M8308">
        <v>0</v>
      </c>
      <c r="N8308" s="13" t="e">
        <f t="shared" si="1169"/>
        <v>#N/A</v>
      </c>
      <c r="O8308">
        <f t="shared" si="1170"/>
        <v>0</v>
      </c>
      <c r="P8308" s="12">
        <f t="shared" si="1171"/>
        <v>546.02078970507375</v>
      </c>
      <c r="Q8308">
        <f t="shared" si="1172"/>
        <v>0</v>
      </c>
      <c r="R8308">
        <f>$D$2*tarifas!$D$12/24</f>
        <v>1.4541666666666666</v>
      </c>
      <c r="S8308" t="e">
        <f>VLOOKUP(E8308&amp;" "&amp;F8308,tarifas!$A$13:$D$20,4,FALSE)*P8308</f>
        <v>#N/A</v>
      </c>
      <c r="T8308">
        <f>IF(F8308="COD1",tarifas!$D$11*(SUMIFS($P$11:$P$8770,$F$11:$F$8770,"=COD1",$B$11:$B$8770,"="&amp;B8308)/COUNTIFS($F$11:$F$8770,"=COD1",$B$11:$B$8770,"="&amp;B8308))/COUNTIFS($A$11:$A$8770,"="&amp;A8308,$F$11:$F$8770,"=COD1"),0)</f>
        <v>0</v>
      </c>
      <c r="U8308" t="e">
        <f>(VLOOKUP(F8308,tarifas!$C$7:$D$10,2,FALSE)+tarifas!$D$21)*datos!P8308</f>
        <v>#N/A</v>
      </c>
      <c r="V8308" t="e">
        <f t="shared" si="1173"/>
        <v>#N/A</v>
      </c>
      <c r="W8308">
        <f t="shared" si="1174"/>
        <v>0</v>
      </c>
    </row>
    <row r="8309" spans="1:23" x14ac:dyDescent="0.25">
      <c r="A8309">
        <f t="shared" si="1167"/>
        <v>341</v>
      </c>
      <c r="B8309">
        <f t="shared" si="1168"/>
        <v>12</v>
      </c>
      <c r="C8309" s="1">
        <f t="shared" si="1175"/>
        <v>41985.749999979875</v>
      </c>
      <c r="D8309" s="7">
        <v>0</v>
      </c>
      <c r="E8309" s="7"/>
      <c r="G8309">
        <v>56.03</v>
      </c>
      <c r="H8309" s="12">
        <v>450.23452321158641</v>
      </c>
      <c r="I8309" s="13">
        <f>$D$2*tarifas!$D$12/24</f>
        <v>1.4541666666666666</v>
      </c>
      <c r="J8309" s="13" t="e">
        <f>VLOOKUP(E8309&amp;" "&amp;F8309,tarifas!$A$13:$D$20,4,FALSE)*H8309</f>
        <v>#N/A</v>
      </c>
      <c r="K8309" s="13">
        <f>IF(F8309="COD1",tarifas!$D$11*(SUMIFS($H$11:$H$8770,$F$11:$F$8770,"=COD1",$B$11:$B$8770,"="&amp;B8309)/COUNTIFS($F$11:$F$8770,"=COD1",$B$11:$B$8770,"="&amp;B8309))/COUNTIFS($A$11:$A$8770,"="&amp;A8309,$F$11:$F$8770,"=COD1"),0)</f>
        <v>0</v>
      </c>
      <c r="L8309" s="13" t="e">
        <f>(VLOOKUP(F8309,tarifas!$C$7:$D$10,2,FALSE)+tarifas!$D$21)*datos!H8309</f>
        <v>#N/A</v>
      </c>
      <c r="M8309">
        <v>0</v>
      </c>
      <c r="N8309" s="13" t="e">
        <f t="shared" si="1169"/>
        <v>#N/A</v>
      </c>
      <c r="O8309">
        <f t="shared" si="1170"/>
        <v>0</v>
      </c>
      <c r="P8309" s="12">
        <f t="shared" si="1171"/>
        <v>450.23452321158641</v>
      </c>
      <c r="Q8309">
        <f t="shared" si="1172"/>
        <v>0</v>
      </c>
      <c r="R8309">
        <f>$D$2*tarifas!$D$12/24</f>
        <v>1.4541666666666666</v>
      </c>
      <c r="S8309" t="e">
        <f>VLOOKUP(E8309&amp;" "&amp;F8309,tarifas!$A$13:$D$20,4,FALSE)*P8309</f>
        <v>#N/A</v>
      </c>
      <c r="T8309">
        <f>IF(F8309="COD1",tarifas!$D$11*(SUMIFS($P$11:$P$8770,$F$11:$F$8770,"=COD1",$B$11:$B$8770,"="&amp;B8309)/COUNTIFS($F$11:$F$8770,"=COD1",$B$11:$B$8770,"="&amp;B8309))/COUNTIFS($A$11:$A$8770,"="&amp;A8309,$F$11:$F$8770,"=COD1"),0)</f>
        <v>0</v>
      </c>
      <c r="U8309" t="e">
        <f>(VLOOKUP(F8309,tarifas!$C$7:$D$10,2,FALSE)+tarifas!$D$21)*datos!P8309</f>
        <v>#N/A</v>
      </c>
      <c r="V8309" t="e">
        <f t="shared" si="1173"/>
        <v>#N/A</v>
      </c>
      <c r="W8309">
        <f t="shared" si="1174"/>
        <v>0</v>
      </c>
    </row>
    <row r="8310" spans="1:23" x14ac:dyDescent="0.25">
      <c r="A8310">
        <f t="shared" si="1167"/>
        <v>341</v>
      </c>
      <c r="B8310">
        <f t="shared" si="1168"/>
        <v>12</v>
      </c>
      <c r="C8310" s="1">
        <f t="shared" si="1175"/>
        <v>41985.791666646539</v>
      </c>
      <c r="D8310" s="7">
        <v>0</v>
      </c>
      <c r="E8310" s="7"/>
      <c r="G8310">
        <v>56.03</v>
      </c>
      <c r="H8310" s="12">
        <v>340.8209615846863</v>
      </c>
      <c r="I8310" s="13">
        <f>$D$2*tarifas!$D$12/24</f>
        <v>1.4541666666666666</v>
      </c>
      <c r="J8310" s="13" t="e">
        <f>VLOOKUP(E8310&amp;" "&amp;F8310,tarifas!$A$13:$D$20,4,FALSE)*H8310</f>
        <v>#N/A</v>
      </c>
      <c r="K8310" s="13">
        <f>IF(F8310="COD1",tarifas!$D$11*(SUMIFS($H$11:$H$8770,$F$11:$F$8770,"=COD1",$B$11:$B$8770,"="&amp;B8310)/COUNTIFS($F$11:$F$8770,"=COD1",$B$11:$B$8770,"="&amp;B8310))/COUNTIFS($A$11:$A$8770,"="&amp;A8310,$F$11:$F$8770,"=COD1"),0)</f>
        <v>0</v>
      </c>
      <c r="L8310" s="13" t="e">
        <f>(VLOOKUP(F8310,tarifas!$C$7:$D$10,2,FALSE)+tarifas!$D$21)*datos!H8310</f>
        <v>#N/A</v>
      </c>
      <c r="M8310">
        <v>0</v>
      </c>
      <c r="N8310" s="13" t="e">
        <f t="shared" si="1169"/>
        <v>#N/A</v>
      </c>
      <c r="O8310">
        <f t="shared" si="1170"/>
        <v>0</v>
      </c>
      <c r="P8310" s="12">
        <f t="shared" si="1171"/>
        <v>340.8209615846863</v>
      </c>
      <c r="Q8310">
        <f t="shared" si="1172"/>
        <v>0</v>
      </c>
      <c r="R8310">
        <f>$D$2*tarifas!$D$12/24</f>
        <v>1.4541666666666666</v>
      </c>
      <c r="S8310" t="e">
        <f>VLOOKUP(E8310&amp;" "&amp;F8310,tarifas!$A$13:$D$20,4,FALSE)*P8310</f>
        <v>#N/A</v>
      </c>
      <c r="T8310">
        <f>IF(F8310="COD1",tarifas!$D$11*(SUMIFS($P$11:$P$8770,$F$11:$F$8770,"=COD1",$B$11:$B$8770,"="&amp;B8310)/COUNTIFS($F$11:$F$8770,"=COD1",$B$11:$B$8770,"="&amp;B8310))/COUNTIFS($A$11:$A$8770,"="&amp;A8310,$F$11:$F$8770,"=COD1"),0)</f>
        <v>0</v>
      </c>
      <c r="U8310" t="e">
        <f>(VLOOKUP(F8310,tarifas!$C$7:$D$10,2,FALSE)+tarifas!$D$21)*datos!P8310</f>
        <v>#N/A</v>
      </c>
      <c r="V8310" t="e">
        <f t="shared" si="1173"/>
        <v>#N/A</v>
      </c>
      <c r="W8310">
        <f t="shared" si="1174"/>
        <v>0</v>
      </c>
    </row>
    <row r="8311" spans="1:23" x14ac:dyDescent="0.25">
      <c r="A8311">
        <f t="shared" si="1167"/>
        <v>341</v>
      </c>
      <c r="B8311">
        <f t="shared" si="1168"/>
        <v>12</v>
      </c>
      <c r="C8311" s="1">
        <f t="shared" si="1175"/>
        <v>41985.833333313203</v>
      </c>
      <c r="D8311" s="7">
        <v>0</v>
      </c>
      <c r="E8311" s="7"/>
      <c r="G8311">
        <v>56.03</v>
      </c>
      <c r="H8311" s="12">
        <v>253.39574309403935</v>
      </c>
      <c r="I8311" s="13">
        <f>$D$2*tarifas!$D$12/24</f>
        <v>1.4541666666666666</v>
      </c>
      <c r="J8311" s="13" t="e">
        <f>VLOOKUP(E8311&amp;" "&amp;F8311,tarifas!$A$13:$D$20,4,FALSE)*H8311</f>
        <v>#N/A</v>
      </c>
      <c r="K8311" s="13">
        <f>IF(F8311="COD1",tarifas!$D$11*(SUMIFS($H$11:$H$8770,$F$11:$F$8770,"=COD1",$B$11:$B$8770,"="&amp;B8311)/COUNTIFS($F$11:$F$8770,"=COD1",$B$11:$B$8770,"="&amp;B8311))/COUNTIFS($A$11:$A$8770,"="&amp;A8311,$F$11:$F$8770,"=COD1"),0)</f>
        <v>0</v>
      </c>
      <c r="L8311" s="13" t="e">
        <f>(VLOOKUP(F8311,tarifas!$C$7:$D$10,2,FALSE)+tarifas!$D$21)*datos!H8311</f>
        <v>#N/A</v>
      </c>
      <c r="M8311">
        <v>0</v>
      </c>
      <c r="N8311" s="13" t="e">
        <f t="shared" si="1169"/>
        <v>#N/A</v>
      </c>
      <c r="O8311">
        <f t="shared" si="1170"/>
        <v>0</v>
      </c>
      <c r="P8311" s="12">
        <f t="shared" si="1171"/>
        <v>253.39574309403935</v>
      </c>
      <c r="Q8311">
        <f t="shared" si="1172"/>
        <v>0</v>
      </c>
      <c r="R8311">
        <f>$D$2*tarifas!$D$12/24</f>
        <v>1.4541666666666666</v>
      </c>
      <c r="S8311" t="e">
        <f>VLOOKUP(E8311&amp;" "&amp;F8311,tarifas!$A$13:$D$20,4,FALSE)*P8311</f>
        <v>#N/A</v>
      </c>
      <c r="T8311">
        <f>IF(F8311="COD1",tarifas!$D$11*(SUMIFS($P$11:$P$8770,$F$11:$F$8770,"=COD1",$B$11:$B$8770,"="&amp;B8311)/COUNTIFS($F$11:$F$8770,"=COD1",$B$11:$B$8770,"="&amp;B8311))/COUNTIFS($A$11:$A$8770,"="&amp;A8311,$F$11:$F$8770,"=COD1"),0)</f>
        <v>0</v>
      </c>
      <c r="U8311" t="e">
        <f>(VLOOKUP(F8311,tarifas!$C$7:$D$10,2,FALSE)+tarifas!$D$21)*datos!P8311</f>
        <v>#N/A</v>
      </c>
      <c r="V8311" t="e">
        <f t="shared" si="1173"/>
        <v>#N/A</v>
      </c>
      <c r="W8311">
        <f t="shared" si="1174"/>
        <v>0</v>
      </c>
    </row>
    <row r="8312" spans="1:23" x14ac:dyDescent="0.25">
      <c r="A8312">
        <f t="shared" si="1167"/>
        <v>341</v>
      </c>
      <c r="B8312">
        <f t="shared" si="1168"/>
        <v>12</v>
      </c>
      <c r="C8312" s="1">
        <f t="shared" si="1175"/>
        <v>41985.874999979867</v>
      </c>
      <c r="D8312" s="7">
        <v>0</v>
      </c>
      <c r="E8312" s="7"/>
      <c r="G8312">
        <v>55.85</v>
      </c>
      <c r="H8312" s="12">
        <v>228.79064231404692</v>
      </c>
      <c r="I8312" s="13">
        <f>$D$2*tarifas!$D$12/24</f>
        <v>1.4541666666666666</v>
      </c>
      <c r="J8312" s="13" t="e">
        <f>VLOOKUP(E8312&amp;" "&amp;F8312,tarifas!$A$13:$D$20,4,FALSE)*H8312</f>
        <v>#N/A</v>
      </c>
      <c r="K8312" s="13">
        <f>IF(F8312="COD1",tarifas!$D$11*(SUMIFS($H$11:$H$8770,$F$11:$F$8770,"=COD1",$B$11:$B$8770,"="&amp;B8312)/COUNTIFS($F$11:$F$8770,"=COD1",$B$11:$B$8770,"="&amp;B8312))/COUNTIFS($A$11:$A$8770,"="&amp;A8312,$F$11:$F$8770,"=COD1"),0)</f>
        <v>0</v>
      </c>
      <c r="L8312" s="13" t="e">
        <f>(VLOOKUP(F8312,tarifas!$C$7:$D$10,2,FALSE)+tarifas!$D$21)*datos!H8312</f>
        <v>#N/A</v>
      </c>
      <c r="M8312">
        <v>0</v>
      </c>
      <c r="N8312" s="13" t="e">
        <f t="shared" si="1169"/>
        <v>#N/A</v>
      </c>
      <c r="O8312">
        <f t="shared" si="1170"/>
        <v>0</v>
      </c>
      <c r="P8312" s="12">
        <f t="shared" si="1171"/>
        <v>228.79064231404692</v>
      </c>
      <c r="Q8312">
        <f t="shared" si="1172"/>
        <v>0</v>
      </c>
      <c r="R8312">
        <f>$D$2*tarifas!$D$12/24</f>
        <v>1.4541666666666666</v>
      </c>
      <c r="S8312" t="e">
        <f>VLOOKUP(E8312&amp;" "&amp;F8312,tarifas!$A$13:$D$20,4,FALSE)*P8312</f>
        <v>#N/A</v>
      </c>
      <c r="T8312">
        <f>IF(F8312="COD1",tarifas!$D$11*(SUMIFS($P$11:$P$8770,$F$11:$F$8770,"=COD1",$B$11:$B$8770,"="&amp;B8312)/COUNTIFS($F$11:$F$8770,"=COD1",$B$11:$B$8770,"="&amp;B8312))/COUNTIFS($A$11:$A$8770,"="&amp;A8312,$F$11:$F$8770,"=COD1"),0)</f>
        <v>0</v>
      </c>
      <c r="U8312" t="e">
        <f>(VLOOKUP(F8312,tarifas!$C$7:$D$10,2,FALSE)+tarifas!$D$21)*datos!P8312</f>
        <v>#N/A</v>
      </c>
      <c r="V8312" t="e">
        <f t="shared" si="1173"/>
        <v>#N/A</v>
      </c>
      <c r="W8312">
        <f t="shared" si="1174"/>
        <v>0</v>
      </c>
    </row>
    <row r="8313" spans="1:23" x14ac:dyDescent="0.25">
      <c r="A8313">
        <f t="shared" si="1167"/>
        <v>341</v>
      </c>
      <c r="B8313">
        <f t="shared" si="1168"/>
        <v>12</v>
      </c>
      <c r="C8313" s="1">
        <f t="shared" si="1175"/>
        <v>41985.916666646532</v>
      </c>
      <c r="D8313" s="7">
        <v>0</v>
      </c>
      <c r="E8313" s="7"/>
      <c r="G8313">
        <v>54.09</v>
      </c>
      <c r="H8313" s="12">
        <v>221.87789036738505</v>
      </c>
      <c r="I8313" s="13">
        <f>$D$2*tarifas!$D$12/24</f>
        <v>1.4541666666666666</v>
      </c>
      <c r="J8313" s="13" t="e">
        <f>VLOOKUP(E8313&amp;" "&amp;F8313,tarifas!$A$13:$D$20,4,FALSE)*H8313</f>
        <v>#N/A</v>
      </c>
      <c r="K8313" s="13">
        <f>IF(F8313="COD1",tarifas!$D$11*(SUMIFS($H$11:$H$8770,$F$11:$F$8770,"=COD1",$B$11:$B$8770,"="&amp;B8313)/COUNTIFS($F$11:$F$8770,"=COD1",$B$11:$B$8770,"="&amp;B8313))/COUNTIFS($A$11:$A$8770,"="&amp;A8313,$F$11:$F$8770,"=COD1"),0)</f>
        <v>0</v>
      </c>
      <c r="L8313" s="13" t="e">
        <f>(VLOOKUP(F8313,tarifas!$C$7:$D$10,2,FALSE)+tarifas!$D$21)*datos!H8313</f>
        <v>#N/A</v>
      </c>
      <c r="M8313">
        <v>0</v>
      </c>
      <c r="N8313" s="13" t="e">
        <f t="shared" si="1169"/>
        <v>#N/A</v>
      </c>
      <c r="O8313">
        <f t="shared" si="1170"/>
        <v>0</v>
      </c>
      <c r="P8313" s="12">
        <f t="shared" si="1171"/>
        <v>221.87789036738505</v>
      </c>
      <c r="Q8313">
        <f t="shared" si="1172"/>
        <v>0</v>
      </c>
      <c r="R8313">
        <f>$D$2*tarifas!$D$12/24</f>
        <v>1.4541666666666666</v>
      </c>
      <c r="S8313" t="e">
        <f>VLOOKUP(E8313&amp;" "&amp;F8313,tarifas!$A$13:$D$20,4,FALSE)*P8313</f>
        <v>#N/A</v>
      </c>
      <c r="T8313">
        <f>IF(F8313="COD1",tarifas!$D$11*(SUMIFS($P$11:$P$8770,$F$11:$F$8770,"=COD1",$B$11:$B$8770,"="&amp;B8313)/COUNTIFS($F$11:$F$8770,"=COD1",$B$11:$B$8770,"="&amp;B8313))/COUNTIFS($A$11:$A$8770,"="&amp;A8313,$F$11:$F$8770,"=COD1"),0)</f>
        <v>0</v>
      </c>
      <c r="U8313" t="e">
        <f>(VLOOKUP(F8313,tarifas!$C$7:$D$10,2,FALSE)+tarifas!$D$21)*datos!P8313</f>
        <v>#N/A</v>
      </c>
      <c r="V8313" t="e">
        <f t="shared" si="1173"/>
        <v>#N/A</v>
      </c>
      <c r="W8313">
        <f t="shared" si="1174"/>
        <v>0</v>
      </c>
    </row>
    <row r="8314" spans="1:23" x14ac:dyDescent="0.25">
      <c r="A8314">
        <f t="shared" si="1167"/>
        <v>341</v>
      </c>
      <c r="B8314">
        <f t="shared" si="1168"/>
        <v>12</v>
      </c>
      <c r="C8314" s="1">
        <f t="shared" si="1175"/>
        <v>41985.958333313196</v>
      </c>
      <c r="D8314" s="7">
        <v>0</v>
      </c>
      <c r="E8314" s="7"/>
      <c r="G8314">
        <v>49.5</v>
      </c>
      <c r="H8314" s="12">
        <v>219.71975554577764</v>
      </c>
      <c r="I8314" s="13">
        <f>$D$2*tarifas!$D$12/24</f>
        <v>1.4541666666666666</v>
      </c>
      <c r="J8314" s="13" t="e">
        <f>VLOOKUP(E8314&amp;" "&amp;F8314,tarifas!$A$13:$D$20,4,FALSE)*H8314</f>
        <v>#N/A</v>
      </c>
      <c r="K8314" s="13">
        <f>IF(F8314="COD1",tarifas!$D$11*(SUMIFS($H$11:$H$8770,$F$11:$F$8770,"=COD1",$B$11:$B$8770,"="&amp;B8314)/COUNTIFS($F$11:$F$8770,"=COD1",$B$11:$B$8770,"="&amp;B8314))/COUNTIFS($A$11:$A$8770,"="&amp;A8314,$F$11:$F$8770,"=COD1"),0)</f>
        <v>0</v>
      </c>
      <c r="L8314" s="13" t="e">
        <f>(VLOOKUP(F8314,tarifas!$C$7:$D$10,2,FALSE)+tarifas!$D$21)*datos!H8314</f>
        <v>#N/A</v>
      </c>
      <c r="M8314">
        <v>0</v>
      </c>
      <c r="N8314" s="13" t="e">
        <f t="shared" si="1169"/>
        <v>#N/A</v>
      </c>
      <c r="O8314">
        <f t="shared" si="1170"/>
        <v>0</v>
      </c>
      <c r="P8314" s="12">
        <f t="shared" si="1171"/>
        <v>219.71975554577764</v>
      </c>
      <c r="Q8314">
        <f t="shared" si="1172"/>
        <v>0</v>
      </c>
      <c r="R8314">
        <f>$D$2*tarifas!$D$12/24</f>
        <v>1.4541666666666666</v>
      </c>
      <c r="S8314" t="e">
        <f>VLOOKUP(E8314&amp;" "&amp;F8314,tarifas!$A$13:$D$20,4,FALSE)*P8314</f>
        <v>#N/A</v>
      </c>
      <c r="T8314">
        <f>IF(F8314="COD1",tarifas!$D$11*(SUMIFS($P$11:$P$8770,$F$11:$F$8770,"=COD1",$B$11:$B$8770,"="&amp;B8314)/COUNTIFS($F$11:$F$8770,"=COD1",$B$11:$B$8770,"="&amp;B8314))/COUNTIFS($A$11:$A$8770,"="&amp;A8314,$F$11:$F$8770,"=COD1"),0)</f>
        <v>0</v>
      </c>
      <c r="U8314" t="e">
        <f>(VLOOKUP(F8314,tarifas!$C$7:$D$10,2,FALSE)+tarifas!$D$21)*datos!P8314</f>
        <v>#N/A</v>
      </c>
      <c r="V8314" t="e">
        <f t="shared" si="1173"/>
        <v>#N/A</v>
      </c>
      <c r="W8314">
        <f t="shared" si="1174"/>
        <v>0</v>
      </c>
    </row>
    <row r="8315" spans="1:23" x14ac:dyDescent="0.25">
      <c r="A8315">
        <f t="shared" si="1167"/>
        <v>342</v>
      </c>
      <c r="B8315">
        <f t="shared" si="1168"/>
        <v>12</v>
      </c>
      <c r="C8315" s="1">
        <f t="shared" si="1175"/>
        <v>41985.99999997986</v>
      </c>
      <c r="D8315" s="7">
        <v>0</v>
      </c>
      <c r="E8315" s="7"/>
      <c r="G8315">
        <v>45.14</v>
      </c>
      <c r="H8315" s="12">
        <v>217.80776841451234</v>
      </c>
      <c r="I8315" s="13">
        <f>$D$2*tarifas!$D$12/24</f>
        <v>1.4541666666666666</v>
      </c>
      <c r="J8315" s="13" t="e">
        <f>VLOOKUP(E8315&amp;" "&amp;F8315,tarifas!$A$13:$D$20,4,FALSE)*H8315</f>
        <v>#N/A</v>
      </c>
      <c r="K8315" s="13">
        <f>IF(F8315="COD1",tarifas!$D$11*(SUMIFS($H$11:$H$8770,$F$11:$F$8770,"=COD1",$B$11:$B$8770,"="&amp;B8315)/COUNTIFS($F$11:$F$8770,"=COD1",$B$11:$B$8770,"="&amp;B8315))/COUNTIFS($A$11:$A$8770,"="&amp;A8315,$F$11:$F$8770,"=COD1"),0)</f>
        <v>0</v>
      </c>
      <c r="L8315" s="13" t="e">
        <f>(VLOOKUP(F8315,tarifas!$C$7:$D$10,2,FALSE)+tarifas!$D$21)*datos!H8315</f>
        <v>#N/A</v>
      </c>
      <c r="M8315">
        <v>0</v>
      </c>
      <c r="N8315" s="13" t="e">
        <f t="shared" si="1169"/>
        <v>#N/A</v>
      </c>
      <c r="O8315">
        <f t="shared" si="1170"/>
        <v>0</v>
      </c>
      <c r="P8315" s="12">
        <f t="shared" si="1171"/>
        <v>217.80776841451234</v>
      </c>
      <c r="Q8315">
        <f t="shared" si="1172"/>
        <v>0</v>
      </c>
      <c r="R8315">
        <f>$D$2*tarifas!$D$12/24</f>
        <v>1.4541666666666666</v>
      </c>
      <c r="S8315" t="e">
        <f>VLOOKUP(E8315&amp;" "&amp;F8315,tarifas!$A$13:$D$20,4,FALSE)*P8315</f>
        <v>#N/A</v>
      </c>
      <c r="T8315">
        <f>IF(F8315="COD1",tarifas!$D$11*(SUMIFS($P$11:$P$8770,$F$11:$F$8770,"=COD1",$B$11:$B$8770,"="&amp;B8315)/COUNTIFS($F$11:$F$8770,"=COD1",$B$11:$B$8770,"="&amp;B8315))/COUNTIFS($A$11:$A$8770,"="&amp;A8315,$F$11:$F$8770,"=COD1"),0)</f>
        <v>0</v>
      </c>
      <c r="U8315" t="e">
        <f>(VLOOKUP(F8315,tarifas!$C$7:$D$10,2,FALSE)+tarifas!$D$21)*datos!P8315</f>
        <v>#N/A</v>
      </c>
      <c r="V8315" t="e">
        <f t="shared" si="1173"/>
        <v>#N/A</v>
      </c>
      <c r="W8315">
        <f t="shared" si="1174"/>
        <v>0</v>
      </c>
    </row>
    <row r="8316" spans="1:23" x14ac:dyDescent="0.25">
      <c r="A8316">
        <f t="shared" si="1167"/>
        <v>342</v>
      </c>
      <c r="B8316">
        <f t="shared" si="1168"/>
        <v>12</v>
      </c>
      <c r="C8316" s="1">
        <f t="shared" si="1175"/>
        <v>41986.041666646524</v>
      </c>
      <c r="D8316" s="7">
        <v>0</v>
      </c>
      <c r="E8316" s="7"/>
      <c r="G8316">
        <v>40.299999999999997</v>
      </c>
      <c r="H8316" s="12">
        <v>215.34096976508155</v>
      </c>
      <c r="I8316" s="13">
        <f>$D$2*tarifas!$D$12/24</f>
        <v>1.4541666666666666</v>
      </c>
      <c r="J8316" s="13" t="e">
        <f>VLOOKUP(E8316&amp;" "&amp;F8316,tarifas!$A$13:$D$20,4,FALSE)*H8316</f>
        <v>#N/A</v>
      </c>
      <c r="K8316" s="13">
        <f>IF(F8316="COD1",tarifas!$D$11*(SUMIFS($H$11:$H$8770,$F$11:$F$8770,"=COD1",$B$11:$B$8770,"="&amp;B8316)/COUNTIFS($F$11:$F$8770,"=COD1",$B$11:$B$8770,"="&amp;B8316))/COUNTIFS($A$11:$A$8770,"="&amp;A8316,$F$11:$F$8770,"=COD1"),0)</f>
        <v>0</v>
      </c>
      <c r="L8316" s="13" t="e">
        <f>(VLOOKUP(F8316,tarifas!$C$7:$D$10,2,FALSE)+tarifas!$D$21)*datos!H8316</f>
        <v>#N/A</v>
      </c>
      <c r="M8316">
        <v>0</v>
      </c>
      <c r="N8316" s="13" t="e">
        <f t="shared" si="1169"/>
        <v>#N/A</v>
      </c>
      <c r="O8316">
        <f t="shared" si="1170"/>
        <v>0</v>
      </c>
      <c r="P8316" s="12">
        <f t="shared" si="1171"/>
        <v>215.34096976508155</v>
      </c>
      <c r="Q8316">
        <f t="shared" si="1172"/>
        <v>0</v>
      </c>
      <c r="R8316">
        <f>$D$2*tarifas!$D$12/24</f>
        <v>1.4541666666666666</v>
      </c>
      <c r="S8316" t="e">
        <f>VLOOKUP(E8316&amp;" "&amp;F8316,tarifas!$A$13:$D$20,4,FALSE)*P8316</f>
        <v>#N/A</v>
      </c>
      <c r="T8316">
        <f>IF(F8316="COD1",tarifas!$D$11*(SUMIFS($P$11:$P$8770,$F$11:$F$8770,"=COD1",$B$11:$B$8770,"="&amp;B8316)/COUNTIFS($F$11:$F$8770,"=COD1",$B$11:$B$8770,"="&amp;B8316))/COUNTIFS($A$11:$A$8770,"="&amp;A8316,$F$11:$F$8770,"=COD1"),0)</f>
        <v>0</v>
      </c>
      <c r="U8316" t="e">
        <f>(VLOOKUP(F8316,tarifas!$C$7:$D$10,2,FALSE)+tarifas!$D$21)*datos!P8316</f>
        <v>#N/A</v>
      </c>
      <c r="V8316" t="e">
        <f t="shared" si="1173"/>
        <v>#N/A</v>
      </c>
      <c r="W8316">
        <f t="shared" si="1174"/>
        <v>0</v>
      </c>
    </row>
    <row r="8317" spans="1:23" x14ac:dyDescent="0.25">
      <c r="A8317">
        <f t="shared" si="1167"/>
        <v>342</v>
      </c>
      <c r="B8317">
        <f t="shared" si="1168"/>
        <v>12</v>
      </c>
      <c r="C8317" s="1">
        <f t="shared" si="1175"/>
        <v>41986.083333313189</v>
      </c>
      <c r="D8317" s="7">
        <v>0</v>
      </c>
      <c r="E8317" s="7"/>
      <c r="G8317">
        <v>31.4</v>
      </c>
      <c r="H8317" s="12">
        <v>214.26970927762679</v>
      </c>
      <c r="I8317" s="13">
        <f>$D$2*tarifas!$D$12/24</f>
        <v>1.4541666666666666</v>
      </c>
      <c r="J8317" s="13" t="e">
        <f>VLOOKUP(E8317&amp;" "&amp;F8317,tarifas!$A$13:$D$20,4,FALSE)*H8317</f>
        <v>#N/A</v>
      </c>
      <c r="K8317" s="13">
        <f>IF(F8317="COD1",tarifas!$D$11*(SUMIFS($H$11:$H$8770,$F$11:$F$8770,"=COD1",$B$11:$B$8770,"="&amp;B8317)/COUNTIFS($F$11:$F$8770,"=COD1",$B$11:$B$8770,"="&amp;B8317))/COUNTIFS($A$11:$A$8770,"="&amp;A8317,$F$11:$F$8770,"=COD1"),0)</f>
        <v>0</v>
      </c>
      <c r="L8317" s="13" t="e">
        <f>(VLOOKUP(F8317,tarifas!$C$7:$D$10,2,FALSE)+tarifas!$D$21)*datos!H8317</f>
        <v>#N/A</v>
      </c>
      <c r="M8317">
        <v>0</v>
      </c>
      <c r="N8317" s="13" t="e">
        <f t="shared" si="1169"/>
        <v>#N/A</v>
      </c>
      <c r="O8317">
        <f t="shared" si="1170"/>
        <v>0</v>
      </c>
      <c r="P8317" s="12">
        <f t="shared" si="1171"/>
        <v>214.26970927762679</v>
      </c>
      <c r="Q8317">
        <f t="shared" si="1172"/>
        <v>0</v>
      </c>
      <c r="R8317">
        <f>$D$2*tarifas!$D$12/24</f>
        <v>1.4541666666666666</v>
      </c>
      <c r="S8317" t="e">
        <f>VLOOKUP(E8317&amp;" "&amp;F8317,tarifas!$A$13:$D$20,4,FALSE)*P8317</f>
        <v>#N/A</v>
      </c>
      <c r="T8317">
        <f>IF(F8317="COD1",tarifas!$D$11*(SUMIFS($P$11:$P$8770,$F$11:$F$8770,"=COD1",$B$11:$B$8770,"="&amp;B8317)/COUNTIFS($F$11:$F$8770,"=COD1",$B$11:$B$8770,"="&amp;B8317))/COUNTIFS($A$11:$A$8770,"="&amp;A8317,$F$11:$F$8770,"=COD1"),0)</f>
        <v>0</v>
      </c>
      <c r="U8317" t="e">
        <f>(VLOOKUP(F8317,tarifas!$C$7:$D$10,2,FALSE)+tarifas!$D$21)*datos!P8317</f>
        <v>#N/A</v>
      </c>
      <c r="V8317" t="e">
        <f t="shared" si="1173"/>
        <v>#N/A</v>
      </c>
      <c r="W8317">
        <f t="shared" si="1174"/>
        <v>0</v>
      </c>
    </row>
    <row r="8318" spans="1:23" x14ac:dyDescent="0.25">
      <c r="A8318">
        <f t="shared" si="1167"/>
        <v>342</v>
      </c>
      <c r="B8318">
        <f t="shared" si="1168"/>
        <v>12</v>
      </c>
      <c r="C8318" s="1">
        <f t="shared" si="1175"/>
        <v>41986.124999979853</v>
      </c>
      <c r="D8318" s="7">
        <v>0</v>
      </c>
      <c r="E8318" s="7"/>
      <c r="G8318">
        <v>29.69</v>
      </c>
      <c r="H8318" s="12">
        <v>211.25486596796756</v>
      </c>
      <c r="I8318" s="13">
        <f>$D$2*tarifas!$D$12/24</f>
        <v>1.4541666666666666</v>
      </c>
      <c r="J8318" s="13" t="e">
        <f>VLOOKUP(E8318&amp;" "&amp;F8318,tarifas!$A$13:$D$20,4,FALSE)*H8318</f>
        <v>#N/A</v>
      </c>
      <c r="K8318" s="13">
        <f>IF(F8318="COD1",tarifas!$D$11*(SUMIFS($H$11:$H$8770,$F$11:$F$8770,"=COD1",$B$11:$B$8770,"="&amp;B8318)/COUNTIFS($F$11:$F$8770,"=COD1",$B$11:$B$8770,"="&amp;B8318))/COUNTIFS($A$11:$A$8770,"="&amp;A8318,$F$11:$F$8770,"=COD1"),0)</f>
        <v>0</v>
      </c>
      <c r="L8318" s="13" t="e">
        <f>(VLOOKUP(F8318,tarifas!$C$7:$D$10,2,FALSE)+tarifas!$D$21)*datos!H8318</f>
        <v>#N/A</v>
      </c>
      <c r="M8318">
        <v>0</v>
      </c>
      <c r="N8318" s="13" t="e">
        <f t="shared" si="1169"/>
        <v>#N/A</v>
      </c>
      <c r="O8318">
        <f t="shared" si="1170"/>
        <v>0</v>
      </c>
      <c r="P8318" s="12">
        <f t="shared" si="1171"/>
        <v>211.25486596796756</v>
      </c>
      <c r="Q8318">
        <f t="shared" si="1172"/>
        <v>0</v>
      </c>
      <c r="R8318">
        <f>$D$2*tarifas!$D$12/24</f>
        <v>1.4541666666666666</v>
      </c>
      <c r="S8318" t="e">
        <f>VLOOKUP(E8318&amp;" "&amp;F8318,tarifas!$A$13:$D$20,4,FALSE)*P8318</f>
        <v>#N/A</v>
      </c>
      <c r="T8318">
        <f>IF(F8318="COD1",tarifas!$D$11*(SUMIFS($P$11:$P$8770,$F$11:$F$8770,"=COD1",$B$11:$B$8770,"="&amp;B8318)/COUNTIFS($F$11:$F$8770,"=COD1",$B$11:$B$8770,"="&amp;B8318))/COUNTIFS($A$11:$A$8770,"="&amp;A8318,$F$11:$F$8770,"=COD1"),0)</f>
        <v>0</v>
      </c>
      <c r="U8318" t="e">
        <f>(VLOOKUP(F8318,tarifas!$C$7:$D$10,2,FALSE)+tarifas!$D$21)*datos!P8318</f>
        <v>#N/A</v>
      </c>
      <c r="V8318" t="e">
        <f t="shared" si="1173"/>
        <v>#N/A</v>
      </c>
      <c r="W8318">
        <f t="shared" si="1174"/>
        <v>0</v>
      </c>
    </row>
    <row r="8319" spans="1:23" x14ac:dyDescent="0.25">
      <c r="A8319">
        <f t="shared" si="1167"/>
        <v>342</v>
      </c>
      <c r="B8319">
        <f t="shared" si="1168"/>
        <v>12</v>
      </c>
      <c r="C8319" s="1">
        <f t="shared" si="1175"/>
        <v>41986.166666646517</v>
      </c>
      <c r="D8319" s="7">
        <v>0</v>
      </c>
      <c r="E8319" s="7"/>
      <c r="G8319">
        <v>25.01</v>
      </c>
      <c r="H8319" s="12">
        <v>210.56450717757781</v>
      </c>
      <c r="I8319" s="13">
        <f>$D$2*tarifas!$D$12/24</f>
        <v>1.4541666666666666</v>
      </c>
      <c r="J8319" s="13" t="e">
        <f>VLOOKUP(E8319&amp;" "&amp;F8319,tarifas!$A$13:$D$20,4,FALSE)*H8319</f>
        <v>#N/A</v>
      </c>
      <c r="K8319" s="13">
        <f>IF(F8319="COD1",tarifas!$D$11*(SUMIFS($H$11:$H$8770,$F$11:$F$8770,"=COD1",$B$11:$B$8770,"="&amp;B8319)/COUNTIFS($F$11:$F$8770,"=COD1",$B$11:$B$8770,"="&amp;B8319))/COUNTIFS($A$11:$A$8770,"="&amp;A8319,$F$11:$F$8770,"=COD1"),0)</f>
        <v>0</v>
      </c>
      <c r="L8319" s="13" t="e">
        <f>(VLOOKUP(F8319,tarifas!$C$7:$D$10,2,FALSE)+tarifas!$D$21)*datos!H8319</f>
        <v>#N/A</v>
      </c>
      <c r="M8319">
        <v>0</v>
      </c>
      <c r="N8319" s="13" t="e">
        <f t="shared" si="1169"/>
        <v>#N/A</v>
      </c>
      <c r="O8319">
        <f t="shared" si="1170"/>
        <v>0</v>
      </c>
      <c r="P8319" s="12">
        <f t="shared" si="1171"/>
        <v>210.56450717757781</v>
      </c>
      <c r="Q8319">
        <f t="shared" si="1172"/>
        <v>0</v>
      </c>
      <c r="R8319">
        <f>$D$2*tarifas!$D$12/24</f>
        <v>1.4541666666666666</v>
      </c>
      <c r="S8319" t="e">
        <f>VLOOKUP(E8319&amp;" "&amp;F8319,tarifas!$A$13:$D$20,4,FALSE)*P8319</f>
        <v>#N/A</v>
      </c>
      <c r="T8319">
        <f>IF(F8319="COD1",tarifas!$D$11*(SUMIFS($P$11:$P$8770,$F$11:$F$8770,"=COD1",$B$11:$B$8770,"="&amp;B8319)/COUNTIFS($F$11:$F$8770,"=COD1",$B$11:$B$8770,"="&amp;B8319))/COUNTIFS($A$11:$A$8770,"="&amp;A8319,$F$11:$F$8770,"=COD1"),0)</f>
        <v>0</v>
      </c>
      <c r="U8319" t="e">
        <f>(VLOOKUP(F8319,tarifas!$C$7:$D$10,2,FALSE)+tarifas!$D$21)*datos!P8319</f>
        <v>#N/A</v>
      </c>
      <c r="V8319" t="e">
        <f t="shared" si="1173"/>
        <v>#N/A</v>
      </c>
      <c r="W8319">
        <f t="shared" si="1174"/>
        <v>0</v>
      </c>
    </row>
    <row r="8320" spans="1:23" x14ac:dyDescent="0.25">
      <c r="A8320">
        <f t="shared" si="1167"/>
        <v>342</v>
      </c>
      <c r="B8320">
        <f t="shared" si="1168"/>
        <v>12</v>
      </c>
      <c r="C8320" s="1">
        <f t="shared" si="1175"/>
        <v>41986.208333313181</v>
      </c>
      <c r="D8320" s="7">
        <v>0</v>
      </c>
      <c r="E8320" s="7"/>
      <c r="G8320">
        <v>28.41</v>
      </c>
      <c r="H8320" s="12">
        <v>209.55680305386824</v>
      </c>
      <c r="I8320" s="13">
        <f>$D$2*tarifas!$D$12/24</f>
        <v>1.4541666666666666</v>
      </c>
      <c r="J8320" s="13" t="e">
        <f>VLOOKUP(E8320&amp;" "&amp;F8320,tarifas!$A$13:$D$20,4,FALSE)*H8320</f>
        <v>#N/A</v>
      </c>
      <c r="K8320" s="13">
        <f>IF(F8320="COD1",tarifas!$D$11*(SUMIFS($H$11:$H$8770,$F$11:$F$8770,"=COD1",$B$11:$B$8770,"="&amp;B8320)/COUNTIFS($F$11:$F$8770,"=COD1",$B$11:$B$8770,"="&amp;B8320))/COUNTIFS($A$11:$A$8770,"="&amp;A8320,$F$11:$F$8770,"=COD1"),0)</f>
        <v>0</v>
      </c>
      <c r="L8320" s="13" t="e">
        <f>(VLOOKUP(F8320,tarifas!$C$7:$D$10,2,FALSE)+tarifas!$D$21)*datos!H8320</f>
        <v>#N/A</v>
      </c>
      <c r="M8320">
        <v>0</v>
      </c>
      <c r="N8320" s="13" t="e">
        <f t="shared" si="1169"/>
        <v>#N/A</v>
      </c>
      <c r="O8320">
        <f t="shared" si="1170"/>
        <v>0</v>
      </c>
      <c r="P8320" s="12">
        <f t="shared" si="1171"/>
        <v>209.55680305386824</v>
      </c>
      <c r="Q8320">
        <f t="shared" si="1172"/>
        <v>0</v>
      </c>
      <c r="R8320">
        <f>$D$2*tarifas!$D$12/24</f>
        <v>1.4541666666666666</v>
      </c>
      <c r="S8320" t="e">
        <f>VLOOKUP(E8320&amp;" "&amp;F8320,tarifas!$A$13:$D$20,4,FALSE)*P8320</f>
        <v>#N/A</v>
      </c>
      <c r="T8320">
        <f>IF(F8320="COD1",tarifas!$D$11*(SUMIFS($P$11:$P$8770,$F$11:$F$8770,"=COD1",$B$11:$B$8770,"="&amp;B8320)/COUNTIFS($F$11:$F$8770,"=COD1",$B$11:$B$8770,"="&amp;B8320))/COUNTIFS($A$11:$A$8770,"="&amp;A8320,$F$11:$F$8770,"=COD1"),0)</f>
        <v>0</v>
      </c>
      <c r="U8320" t="e">
        <f>(VLOOKUP(F8320,tarifas!$C$7:$D$10,2,FALSE)+tarifas!$D$21)*datos!P8320</f>
        <v>#N/A</v>
      </c>
      <c r="V8320" t="e">
        <f t="shared" si="1173"/>
        <v>#N/A</v>
      </c>
      <c r="W8320">
        <f t="shared" si="1174"/>
        <v>0</v>
      </c>
    </row>
    <row r="8321" spans="1:23" x14ac:dyDescent="0.25">
      <c r="A8321">
        <f t="shared" si="1167"/>
        <v>342</v>
      </c>
      <c r="B8321">
        <f t="shared" si="1168"/>
        <v>12</v>
      </c>
      <c r="C8321" s="1">
        <f t="shared" si="1175"/>
        <v>41986.249999979846</v>
      </c>
      <c r="D8321" s="7">
        <v>0</v>
      </c>
      <c r="E8321" s="7"/>
      <c r="G8321">
        <v>30.98</v>
      </c>
      <c r="H8321" s="12">
        <v>207.5477529390717</v>
      </c>
      <c r="I8321" s="13">
        <f>$D$2*tarifas!$D$12/24</f>
        <v>1.4541666666666666</v>
      </c>
      <c r="J8321" s="13" t="e">
        <f>VLOOKUP(E8321&amp;" "&amp;F8321,tarifas!$A$13:$D$20,4,FALSE)*H8321</f>
        <v>#N/A</v>
      </c>
      <c r="K8321" s="13">
        <f>IF(F8321="COD1",tarifas!$D$11*(SUMIFS($H$11:$H$8770,$F$11:$F$8770,"=COD1",$B$11:$B$8770,"="&amp;B8321)/COUNTIFS($F$11:$F$8770,"=COD1",$B$11:$B$8770,"="&amp;B8321))/COUNTIFS($A$11:$A$8770,"="&amp;A8321,$F$11:$F$8770,"=COD1"),0)</f>
        <v>0</v>
      </c>
      <c r="L8321" s="13" t="e">
        <f>(VLOOKUP(F8321,tarifas!$C$7:$D$10,2,FALSE)+tarifas!$D$21)*datos!H8321</f>
        <v>#N/A</v>
      </c>
      <c r="M8321">
        <v>0</v>
      </c>
      <c r="N8321" s="13" t="e">
        <f t="shared" si="1169"/>
        <v>#N/A</v>
      </c>
      <c r="O8321">
        <f t="shared" si="1170"/>
        <v>0</v>
      </c>
      <c r="P8321" s="12">
        <f t="shared" si="1171"/>
        <v>207.5477529390717</v>
      </c>
      <c r="Q8321">
        <f t="shared" si="1172"/>
        <v>0</v>
      </c>
      <c r="R8321">
        <f>$D$2*tarifas!$D$12/24</f>
        <v>1.4541666666666666</v>
      </c>
      <c r="S8321" t="e">
        <f>VLOOKUP(E8321&amp;" "&amp;F8321,tarifas!$A$13:$D$20,4,FALSE)*P8321</f>
        <v>#N/A</v>
      </c>
      <c r="T8321">
        <f>IF(F8321="COD1",tarifas!$D$11*(SUMIFS($P$11:$P$8770,$F$11:$F$8770,"=COD1",$B$11:$B$8770,"="&amp;B8321)/COUNTIFS($F$11:$F$8770,"=COD1",$B$11:$B$8770,"="&amp;B8321))/COUNTIFS($A$11:$A$8770,"="&amp;A8321,$F$11:$F$8770,"=COD1"),0)</f>
        <v>0</v>
      </c>
      <c r="U8321" t="e">
        <f>(VLOOKUP(F8321,tarifas!$C$7:$D$10,2,FALSE)+tarifas!$D$21)*datos!P8321</f>
        <v>#N/A</v>
      </c>
      <c r="V8321" t="e">
        <f t="shared" si="1173"/>
        <v>#N/A</v>
      </c>
      <c r="W8321">
        <f t="shared" si="1174"/>
        <v>0</v>
      </c>
    </row>
    <row r="8322" spans="1:23" x14ac:dyDescent="0.25">
      <c r="A8322">
        <f t="shared" si="1167"/>
        <v>342</v>
      </c>
      <c r="B8322">
        <f t="shared" si="1168"/>
        <v>12</v>
      </c>
      <c r="C8322" s="1">
        <f t="shared" si="1175"/>
        <v>41986.29166664651</v>
      </c>
      <c r="D8322" s="7">
        <v>0</v>
      </c>
      <c r="E8322" s="7"/>
      <c r="G8322">
        <v>41.76</v>
      </c>
      <c r="H8322" s="12">
        <v>186.8151984663902</v>
      </c>
      <c r="I8322" s="13">
        <f>$D$2*tarifas!$D$12/24</f>
        <v>1.4541666666666666</v>
      </c>
      <c r="J8322" s="13" t="e">
        <f>VLOOKUP(E8322&amp;" "&amp;F8322,tarifas!$A$13:$D$20,4,FALSE)*H8322</f>
        <v>#N/A</v>
      </c>
      <c r="K8322" s="13">
        <f>IF(F8322="COD1",tarifas!$D$11*(SUMIFS($H$11:$H$8770,$F$11:$F$8770,"=COD1",$B$11:$B$8770,"="&amp;B8322)/COUNTIFS($F$11:$F$8770,"=COD1",$B$11:$B$8770,"="&amp;B8322))/COUNTIFS($A$11:$A$8770,"="&amp;A8322,$F$11:$F$8770,"=COD1"),0)</f>
        <v>0</v>
      </c>
      <c r="L8322" s="13" t="e">
        <f>(VLOOKUP(F8322,tarifas!$C$7:$D$10,2,FALSE)+tarifas!$D$21)*datos!H8322</f>
        <v>#N/A</v>
      </c>
      <c r="M8322">
        <v>0</v>
      </c>
      <c r="N8322" s="13" t="e">
        <f t="shared" si="1169"/>
        <v>#N/A</v>
      </c>
      <c r="O8322">
        <f t="shared" si="1170"/>
        <v>0</v>
      </c>
      <c r="P8322" s="12">
        <f t="shared" si="1171"/>
        <v>186.8151984663902</v>
      </c>
      <c r="Q8322">
        <f t="shared" si="1172"/>
        <v>0</v>
      </c>
      <c r="R8322">
        <f>$D$2*tarifas!$D$12/24</f>
        <v>1.4541666666666666</v>
      </c>
      <c r="S8322" t="e">
        <f>VLOOKUP(E8322&amp;" "&amp;F8322,tarifas!$A$13:$D$20,4,FALSE)*P8322</f>
        <v>#N/A</v>
      </c>
      <c r="T8322">
        <f>IF(F8322="COD1",tarifas!$D$11*(SUMIFS($P$11:$P$8770,$F$11:$F$8770,"=COD1",$B$11:$B$8770,"="&amp;B8322)/COUNTIFS($F$11:$F$8770,"=COD1",$B$11:$B$8770,"="&amp;B8322))/COUNTIFS($A$11:$A$8770,"="&amp;A8322,$F$11:$F$8770,"=COD1"),0)</f>
        <v>0</v>
      </c>
      <c r="U8322" t="e">
        <f>(VLOOKUP(F8322,tarifas!$C$7:$D$10,2,FALSE)+tarifas!$D$21)*datos!P8322</f>
        <v>#N/A</v>
      </c>
      <c r="V8322" t="e">
        <f t="shared" si="1173"/>
        <v>#N/A</v>
      </c>
      <c r="W8322">
        <f t="shared" si="1174"/>
        <v>0</v>
      </c>
    </row>
    <row r="8323" spans="1:23" x14ac:dyDescent="0.25">
      <c r="A8323">
        <f t="shared" si="1167"/>
        <v>342</v>
      </c>
      <c r="B8323">
        <f t="shared" si="1168"/>
        <v>12</v>
      </c>
      <c r="C8323" s="1">
        <f t="shared" si="1175"/>
        <v>41986.333333313174</v>
      </c>
      <c r="D8323" s="7">
        <v>0</v>
      </c>
      <c r="E8323" s="7"/>
      <c r="G8323">
        <v>45.32</v>
      </c>
      <c r="H8323" s="12">
        <v>185.63506908252054</v>
      </c>
      <c r="I8323" s="13">
        <f>$D$2*tarifas!$D$12/24</f>
        <v>1.4541666666666666</v>
      </c>
      <c r="J8323" s="13" t="e">
        <f>VLOOKUP(E8323&amp;" "&amp;F8323,tarifas!$A$13:$D$20,4,FALSE)*H8323</f>
        <v>#N/A</v>
      </c>
      <c r="K8323" s="13">
        <f>IF(F8323="COD1",tarifas!$D$11*(SUMIFS($H$11:$H$8770,$F$11:$F$8770,"=COD1",$B$11:$B$8770,"="&amp;B8323)/COUNTIFS($F$11:$F$8770,"=COD1",$B$11:$B$8770,"="&amp;B8323))/COUNTIFS($A$11:$A$8770,"="&amp;A8323,$F$11:$F$8770,"=COD1"),0)</f>
        <v>0</v>
      </c>
      <c r="L8323" s="13" t="e">
        <f>(VLOOKUP(F8323,tarifas!$C$7:$D$10,2,FALSE)+tarifas!$D$21)*datos!H8323</f>
        <v>#N/A</v>
      </c>
      <c r="M8323">
        <v>0</v>
      </c>
      <c r="N8323" s="13" t="e">
        <f t="shared" si="1169"/>
        <v>#N/A</v>
      </c>
      <c r="O8323">
        <f t="shared" si="1170"/>
        <v>0</v>
      </c>
      <c r="P8323" s="12">
        <f t="shared" si="1171"/>
        <v>185.63506908252054</v>
      </c>
      <c r="Q8323">
        <f t="shared" si="1172"/>
        <v>0</v>
      </c>
      <c r="R8323">
        <f>$D$2*tarifas!$D$12/24</f>
        <v>1.4541666666666666</v>
      </c>
      <c r="S8323" t="e">
        <f>VLOOKUP(E8323&amp;" "&amp;F8323,tarifas!$A$13:$D$20,4,FALSE)*P8323</f>
        <v>#N/A</v>
      </c>
      <c r="T8323">
        <f>IF(F8323="COD1",tarifas!$D$11*(SUMIFS($P$11:$P$8770,$F$11:$F$8770,"=COD1",$B$11:$B$8770,"="&amp;B8323)/COUNTIFS($F$11:$F$8770,"=COD1",$B$11:$B$8770,"="&amp;B8323))/COUNTIFS($A$11:$A$8770,"="&amp;A8323,$F$11:$F$8770,"=COD1"),0)</f>
        <v>0</v>
      </c>
      <c r="U8323" t="e">
        <f>(VLOOKUP(F8323,tarifas!$C$7:$D$10,2,FALSE)+tarifas!$D$21)*datos!P8323</f>
        <v>#N/A</v>
      </c>
      <c r="V8323" t="e">
        <f t="shared" si="1173"/>
        <v>#N/A</v>
      </c>
      <c r="W8323">
        <f t="shared" si="1174"/>
        <v>0</v>
      </c>
    </row>
    <row r="8324" spans="1:23" x14ac:dyDescent="0.25">
      <c r="A8324">
        <f t="shared" si="1167"/>
        <v>342</v>
      </c>
      <c r="B8324">
        <f t="shared" si="1168"/>
        <v>12</v>
      </c>
      <c r="C8324" s="1">
        <f t="shared" si="1175"/>
        <v>41986.374999979838</v>
      </c>
      <c r="D8324" s="7">
        <v>0</v>
      </c>
      <c r="E8324" s="7"/>
      <c r="G8324">
        <v>47.99</v>
      </c>
      <c r="H8324" s="12">
        <v>190.0761587835664</v>
      </c>
      <c r="I8324" s="13">
        <f>$D$2*tarifas!$D$12/24</f>
        <v>1.4541666666666666</v>
      </c>
      <c r="J8324" s="13" t="e">
        <f>VLOOKUP(E8324&amp;" "&amp;F8324,tarifas!$A$13:$D$20,4,FALSE)*H8324</f>
        <v>#N/A</v>
      </c>
      <c r="K8324" s="13">
        <f>IF(F8324="COD1",tarifas!$D$11*(SUMIFS($H$11:$H$8770,$F$11:$F$8770,"=COD1",$B$11:$B$8770,"="&amp;B8324)/COUNTIFS($F$11:$F$8770,"=COD1",$B$11:$B$8770,"="&amp;B8324))/COUNTIFS($A$11:$A$8770,"="&amp;A8324,$F$11:$F$8770,"=COD1"),0)</f>
        <v>0</v>
      </c>
      <c r="L8324" s="13" t="e">
        <f>(VLOOKUP(F8324,tarifas!$C$7:$D$10,2,FALSE)+tarifas!$D$21)*datos!H8324</f>
        <v>#N/A</v>
      </c>
      <c r="M8324">
        <v>1.34979</v>
      </c>
      <c r="N8324" s="13" t="e">
        <f t="shared" si="1169"/>
        <v>#N/A</v>
      </c>
      <c r="O8324">
        <f t="shared" si="1170"/>
        <v>1.34979</v>
      </c>
      <c r="P8324" s="12">
        <f t="shared" si="1171"/>
        <v>188.72636878356639</v>
      </c>
      <c r="Q8324">
        <f t="shared" si="1172"/>
        <v>0</v>
      </c>
      <c r="R8324">
        <f>$D$2*tarifas!$D$12/24</f>
        <v>1.4541666666666666</v>
      </c>
      <c r="S8324" t="e">
        <f>VLOOKUP(E8324&amp;" "&amp;F8324,tarifas!$A$13:$D$20,4,FALSE)*P8324</f>
        <v>#N/A</v>
      </c>
      <c r="T8324">
        <f>IF(F8324="COD1",tarifas!$D$11*(SUMIFS($P$11:$P$8770,$F$11:$F$8770,"=COD1",$B$11:$B$8770,"="&amp;B8324)/COUNTIFS($F$11:$F$8770,"=COD1",$B$11:$B$8770,"="&amp;B8324))/COUNTIFS($A$11:$A$8770,"="&amp;A8324,$F$11:$F$8770,"=COD1"),0)</f>
        <v>0</v>
      </c>
      <c r="U8324" t="e">
        <f>(VLOOKUP(F8324,tarifas!$C$7:$D$10,2,FALSE)+tarifas!$D$21)*datos!P8324</f>
        <v>#N/A</v>
      </c>
      <c r="V8324" t="e">
        <f t="shared" si="1173"/>
        <v>#N/A</v>
      </c>
      <c r="W8324">
        <f t="shared" si="1174"/>
        <v>0</v>
      </c>
    </row>
    <row r="8325" spans="1:23" x14ac:dyDescent="0.25">
      <c r="A8325">
        <f t="shared" si="1167"/>
        <v>342</v>
      </c>
      <c r="B8325">
        <f t="shared" si="1168"/>
        <v>12</v>
      </c>
      <c r="C8325" s="1">
        <f t="shared" si="1175"/>
        <v>41986.416666646503</v>
      </c>
      <c r="D8325" s="7">
        <v>587.53030303030312</v>
      </c>
      <c r="E8325" s="7"/>
      <c r="G8325">
        <v>50.87</v>
      </c>
      <c r="H8325" s="12">
        <v>188.16295211384707</v>
      </c>
      <c r="I8325" s="13">
        <f>$D$2*tarifas!$D$12/24</f>
        <v>1.4541666666666666</v>
      </c>
      <c r="J8325" s="13" t="e">
        <f>VLOOKUP(E8325&amp;" "&amp;F8325,tarifas!$A$13:$D$20,4,FALSE)*H8325</f>
        <v>#N/A</v>
      </c>
      <c r="K8325" s="13">
        <f>IF(F8325="COD1",tarifas!$D$11*(SUMIFS($H$11:$H$8770,$F$11:$F$8770,"=COD1",$B$11:$B$8770,"="&amp;B8325)/COUNTIFS($F$11:$F$8770,"=COD1",$B$11:$B$8770,"="&amp;B8325))/COUNTIFS($A$11:$A$8770,"="&amp;A8325,$F$11:$F$8770,"=COD1"),0)</f>
        <v>0</v>
      </c>
      <c r="L8325" s="13" t="e">
        <f>(VLOOKUP(F8325,tarifas!$C$7:$D$10,2,FALSE)+tarifas!$D$21)*datos!H8325</f>
        <v>#N/A</v>
      </c>
      <c r="M8325">
        <v>119.3892</v>
      </c>
      <c r="N8325" s="13" t="e">
        <f t="shared" si="1169"/>
        <v>#N/A</v>
      </c>
      <c r="O8325">
        <f t="shared" si="1170"/>
        <v>119.3892</v>
      </c>
      <c r="P8325" s="12">
        <f t="shared" si="1171"/>
        <v>68.773752113847067</v>
      </c>
      <c r="Q8325">
        <f t="shared" si="1172"/>
        <v>0</v>
      </c>
      <c r="R8325">
        <f>$D$2*tarifas!$D$12/24</f>
        <v>1.4541666666666666</v>
      </c>
      <c r="S8325" t="e">
        <f>VLOOKUP(E8325&amp;" "&amp;F8325,tarifas!$A$13:$D$20,4,FALSE)*P8325</f>
        <v>#N/A</v>
      </c>
      <c r="T8325">
        <f>IF(F8325="COD1",tarifas!$D$11*(SUMIFS($P$11:$P$8770,$F$11:$F$8770,"=COD1",$B$11:$B$8770,"="&amp;B8325)/COUNTIFS($F$11:$F$8770,"=COD1",$B$11:$B$8770,"="&amp;B8325))/COUNTIFS($A$11:$A$8770,"="&amp;A8325,$F$11:$F$8770,"=COD1"),0)</f>
        <v>0</v>
      </c>
      <c r="U8325" t="e">
        <f>(VLOOKUP(F8325,tarifas!$C$7:$D$10,2,FALSE)+tarifas!$D$21)*datos!P8325</f>
        <v>#N/A</v>
      </c>
      <c r="V8325" t="e">
        <f t="shared" si="1173"/>
        <v>#N/A</v>
      </c>
      <c r="W8325">
        <f t="shared" si="1174"/>
        <v>0</v>
      </c>
    </row>
    <row r="8326" spans="1:23" x14ac:dyDescent="0.25">
      <c r="A8326">
        <f t="shared" si="1167"/>
        <v>342</v>
      </c>
      <c r="B8326">
        <f t="shared" si="1168"/>
        <v>12</v>
      </c>
      <c r="C8326" s="1">
        <f t="shared" si="1175"/>
        <v>41986.458333313167</v>
      </c>
      <c r="D8326" s="7">
        <v>623.07575757575762</v>
      </c>
      <c r="E8326" s="7"/>
      <c r="G8326">
        <v>51.97</v>
      </c>
      <c r="H8326" s="12">
        <v>188.79039291119824</v>
      </c>
      <c r="I8326" s="13">
        <f>$D$2*tarifas!$D$12/24</f>
        <v>1.4541666666666666</v>
      </c>
      <c r="J8326" s="13" t="e">
        <f>VLOOKUP(E8326&amp;" "&amp;F8326,tarifas!$A$13:$D$20,4,FALSE)*H8326</f>
        <v>#N/A</v>
      </c>
      <c r="K8326" s="13">
        <f>IF(F8326="COD1",tarifas!$D$11*(SUMIFS($H$11:$H$8770,$F$11:$F$8770,"=COD1",$B$11:$B$8770,"="&amp;B8326)/COUNTIFS($F$11:$F$8770,"=COD1",$B$11:$B$8770,"="&amp;B8326))/COUNTIFS($A$11:$A$8770,"="&amp;A8326,$F$11:$F$8770,"=COD1"),0)</f>
        <v>0</v>
      </c>
      <c r="L8326" s="13" t="e">
        <f>(VLOOKUP(F8326,tarifas!$C$7:$D$10,2,FALSE)+tarifas!$D$21)*datos!H8326</f>
        <v>#N/A</v>
      </c>
      <c r="M8326">
        <v>54.573519999999995</v>
      </c>
      <c r="N8326" s="13" t="e">
        <f t="shared" si="1169"/>
        <v>#N/A</v>
      </c>
      <c r="O8326">
        <f t="shared" si="1170"/>
        <v>54.573519999999995</v>
      </c>
      <c r="P8326" s="12">
        <f t="shared" si="1171"/>
        <v>134.21687291119824</v>
      </c>
      <c r="Q8326">
        <f t="shared" si="1172"/>
        <v>0</v>
      </c>
      <c r="R8326">
        <f>$D$2*tarifas!$D$12/24</f>
        <v>1.4541666666666666</v>
      </c>
      <c r="S8326" t="e">
        <f>VLOOKUP(E8326&amp;" "&amp;F8326,tarifas!$A$13:$D$20,4,FALSE)*P8326</f>
        <v>#N/A</v>
      </c>
      <c r="T8326">
        <f>IF(F8326="COD1",tarifas!$D$11*(SUMIFS($P$11:$P$8770,$F$11:$F$8770,"=COD1",$B$11:$B$8770,"="&amp;B8326)/COUNTIFS($F$11:$F$8770,"=COD1",$B$11:$B$8770,"="&amp;B8326))/COUNTIFS($A$11:$A$8770,"="&amp;A8326,$F$11:$F$8770,"=COD1"),0)</f>
        <v>0</v>
      </c>
      <c r="U8326" t="e">
        <f>(VLOOKUP(F8326,tarifas!$C$7:$D$10,2,FALSE)+tarifas!$D$21)*datos!P8326</f>
        <v>#N/A</v>
      </c>
      <c r="V8326" t="e">
        <f t="shared" si="1173"/>
        <v>#N/A</v>
      </c>
      <c r="W8326">
        <f t="shared" si="1174"/>
        <v>0</v>
      </c>
    </row>
    <row r="8327" spans="1:23" x14ac:dyDescent="0.25">
      <c r="A8327">
        <f t="shared" si="1167"/>
        <v>342</v>
      </c>
      <c r="B8327">
        <f t="shared" si="1168"/>
        <v>12</v>
      </c>
      <c r="C8327" s="1">
        <f t="shared" si="1175"/>
        <v>41986.499999979831</v>
      </c>
      <c r="D8327" s="7">
        <v>579.03030303030312</v>
      </c>
      <c r="E8327" s="7"/>
      <c r="G8327">
        <v>52.1</v>
      </c>
      <c r="H8327" s="12">
        <v>190.40073960967322</v>
      </c>
      <c r="I8327" s="13">
        <f>$D$2*tarifas!$D$12/24</f>
        <v>1.4541666666666666</v>
      </c>
      <c r="J8327" s="13" t="e">
        <f>VLOOKUP(E8327&amp;" "&amp;F8327,tarifas!$A$13:$D$20,4,FALSE)*H8327</f>
        <v>#N/A</v>
      </c>
      <c r="K8327" s="13">
        <f>IF(F8327="COD1",tarifas!$D$11*(SUMIFS($H$11:$H$8770,$F$11:$F$8770,"=COD1",$B$11:$B$8770,"="&amp;B8327)/COUNTIFS($F$11:$F$8770,"=COD1",$B$11:$B$8770,"="&amp;B8327))/COUNTIFS($A$11:$A$8770,"="&amp;A8327,$F$11:$F$8770,"=COD1"),0)</f>
        <v>0</v>
      </c>
      <c r="L8327" s="13" t="e">
        <f>(VLOOKUP(F8327,tarifas!$C$7:$D$10,2,FALSE)+tarifas!$D$21)*datos!H8327</f>
        <v>#N/A</v>
      </c>
      <c r="M8327">
        <v>95.121610000000004</v>
      </c>
      <c r="N8327" s="13" t="e">
        <f t="shared" si="1169"/>
        <v>#N/A</v>
      </c>
      <c r="O8327">
        <f t="shared" si="1170"/>
        <v>95.121610000000004</v>
      </c>
      <c r="P8327" s="12">
        <f t="shared" si="1171"/>
        <v>95.27912960967322</v>
      </c>
      <c r="Q8327">
        <f t="shared" si="1172"/>
        <v>0</v>
      </c>
      <c r="R8327">
        <f>$D$2*tarifas!$D$12/24</f>
        <v>1.4541666666666666</v>
      </c>
      <c r="S8327" t="e">
        <f>VLOOKUP(E8327&amp;" "&amp;F8327,tarifas!$A$13:$D$20,4,FALSE)*P8327</f>
        <v>#N/A</v>
      </c>
      <c r="T8327">
        <f>IF(F8327="COD1",tarifas!$D$11*(SUMIFS($P$11:$P$8770,$F$11:$F$8770,"=COD1",$B$11:$B$8770,"="&amp;B8327)/COUNTIFS($F$11:$F$8770,"=COD1",$B$11:$B$8770,"="&amp;B8327))/COUNTIFS($A$11:$A$8770,"="&amp;A8327,$F$11:$F$8770,"=COD1"),0)</f>
        <v>0</v>
      </c>
      <c r="U8327" t="e">
        <f>(VLOOKUP(F8327,tarifas!$C$7:$D$10,2,FALSE)+tarifas!$D$21)*datos!P8327</f>
        <v>#N/A</v>
      </c>
      <c r="V8327" t="e">
        <f t="shared" si="1173"/>
        <v>#N/A</v>
      </c>
      <c r="W8327">
        <f t="shared" si="1174"/>
        <v>0</v>
      </c>
    </row>
    <row r="8328" spans="1:23" x14ac:dyDescent="0.25">
      <c r="A8328">
        <f t="shared" si="1167"/>
        <v>342</v>
      </c>
      <c r="B8328">
        <f t="shared" si="1168"/>
        <v>12</v>
      </c>
      <c r="C8328" s="1">
        <f t="shared" si="1175"/>
        <v>41986.541666646495</v>
      </c>
      <c r="D8328" s="7">
        <v>486.56060606060612</v>
      </c>
      <c r="E8328" s="7"/>
      <c r="G8328">
        <v>51.97</v>
      </c>
      <c r="H8328" s="12">
        <v>192.29869283333707</v>
      </c>
      <c r="I8328" s="13">
        <f>$D$2*tarifas!$D$12/24</f>
        <v>1.4541666666666666</v>
      </c>
      <c r="J8328" s="13" t="e">
        <f>VLOOKUP(E8328&amp;" "&amp;F8328,tarifas!$A$13:$D$20,4,FALSE)*H8328</f>
        <v>#N/A</v>
      </c>
      <c r="K8328" s="13">
        <f>IF(F8328="COD1",tarifas!$D$11*(SUMIFS($H$11:$H$8770,$F$11:$F$8770,"=COD1",$B$11:$B$8770,"="&amp;B8328)/COUNTIFS($F$11:$F$8770,"=COD1",$B$11:$B$8770,"="&amp;B8328))/COUNTIFS($A$11:$A$8770,"="&amp;A8328,$F$11:$F$8770,"=COD1"),0)</f>
        <v>0</v>
      </c>
      <c r="L8328" s="13" t="e">
        <f>(VLOOKUP(F8328,tarifas!$C$7:$D$10,2,FALSE)+tarifas!$D$21)*datos!H8328</f>
        <v>#N/A</v>
      </c>
      <c r="M8328">
        <v>18.421009999999999</v>
      </c>
      <c r="N8328" s="13" t="e">
        <f t="shared" si="1169"/>
        <v>#N/A</v>
      </c>
      <c r="O8328">
        <f t="shared" si="1170"/>
        <v>18.421009999999999</v>
      </c>
      <c r="P8328" s="12">
        <f t="shared" si="1171"/>
        <v>173.87768283333708</v>
      </c>
      <c r="Q8328">
        <f t="shared" si="1172"/>
        <v>0</v>
      </c>
      <c r="R8328">
        <f>$D$2*tarifas!$D$12/24</f>
        <v>1.4541666666666666</v>
      </c>
      <c r="S8328" t="e">
        <f>VLOOKUP(E8328&amp;" "&amp;F8328,tarifas!$A$13:$D$20,4,FALSE)*P8328</f>
        <v>#N/A</v>
      </c>
      <c r="T8328">
        <f>IF(F8328="COD1",tarifas!$D$11*(SUMIFS($P$11:$P$8770,$F$11:$F$8770,"=COD1",$B$11:$B$8770,"="&amp;B8328)/COUNTIFS($F$11:$F$8770,"=COD1",$B$11:$B$8770,"="&amp;B8328))/COUNTIFS($A$11:$A$8770,"="&amp;A8328,$F$11:$F$8770,"=COD1"),0)</f>
        <v>0</v>
      </c>
      <c r="U8328" t="e">
        <f>(VLOOKUP(F8328,tarifas!$C$7:$D$10,2,FALSE)+tarifas!$D$21)*datos!P8328</f>
        <v>#N/A</v>
      </c>
      <c r="V8328" t="e">
        <f t="shared" si="1173"/>
        <v>#N/A</v>
      </c>
      <c r="W8328">
        <f t="shared" si="1174"/>
        <v>0</v>
      </c>
    </row>
    <row r="8329" spans="1:23" x14ac:dyDescent="0.25">
      <c r="A8329">
        <f t="shared" si="1167"/>
        <v>342</v>
      </c>
      <c r="B8329">
        <f t="shared" si="1168"/>
        <v>12</v>
      </c>
      <c r="C8329" s="1">
        <f t="shared" si="1175"/>
        <v>41986.58333331316</v>
      </c>
      <c r="D8329" s="7">
        <v>367.81818181818181</v>
      </c>
      <c r="E8329" s="7"/>
      <c r="G8329">
        <v>52.1</v>
      </c>
      <c r="H8329" s="12">
        <v>192.90135955868004</v>
      </c>
      <c r="I8329" s="13">
        <f>$D$2*tarifas!$D$12/24</f>
        <v>1.4541666666666666</v>
      </c>
      <c r="J8329" s="13" t="e">
        <f>VLOOKUP(E8329&amp;" "&amp;F8329,tarifas!$A$13:$D$20,4,FALSE)*H8329</f>
        <v>#N/A</v>
      </c>
      <c r="K8329" s="13">
        <f>IF(F8329="COD1",tarifas!$D$11*(SUMIFS($H$11:$H$8770,$F$11:$F$8770,"=COD1",$B$11:$B$8770,"="&amp;B8329)/COUNTIFS($F$11:$F$8770,"=COD1",$B$11:$B$8770,"="&amp;B8329))/COUNTIFS($A$11:$A$8770,"="&amp;A8329,$F$11:$F$8770,"=COD1"),0)</f>
        <v>0</v>
      </c>
      <c r="L8329" s="13" t="e">
        <f>(VLOOKUP(F8329,tarifas!$C$7:$D$10,2,FALSE)+tarifas!$D$21)*datos!H8329</f>
        <v>#N/A</v>
      </c>
      <c r="M8329">
        <v>152.80664000000002</v>
      </c>
      <c r="N8329" s="13" t="e">
        <f t="shared" si="1169"/>
        <v>#N/A</v>
      </c>
      <c r="O8329">
        <f t="shared" si="1170"/>
        <v>152.80664000000002</v>
      </c>
      <c r="P8329" s="12">
        <f t="shared" si="1171"/>
        <v>40.094719558680026</v>
      </c>
      <c r="Q8329">
        <f t="shared" si="1172"/>
        <v>0</v>
      </c>
      <c r="R8329">
        <f>$D$2*tarifas!$D$12/24</f>
        <v>1.4541666666666666</v>
      </c>
      <c r="S8329" t="e">
        <f>VLOOKUP(E8329&amp;" "&amp;F8329,tarifas!$A$13:$D$20,4,FALSE)*P8329</f>
        <v>#N/A</v>
      </c>
      <c r="T8329">
        <f>IF(F8329="COD1",tarifas!$D$11*(SUMIFS($P$11:$P$8770,$F$11:$F$8770,"=COD1",$B$11:$B$8770,"="&amp;B8329)/COUNTIFS($F$11:$F$8770,"=COD1",$B$11:$B$8770,"="&amp;B8329))/COUNTIFS($A$11:$A$8770,"="&amp;A8329,$F$11:$F$8770,"=COD1"),0)</f>
        <v>0</v>
      </c>
      <c r="U8329" t="e">
        <f>(VLOOKUP(F8329,tarifas!$C$7:$D$10,2,FALSE)+tarifas!$D$21)*datos!P8329</f>
        <v>#N/A</v>
      </c>
      <c r="V8329" t="e">
        <f t="shared" si="1173"/>
        <v>#N/A</v>
      </c>
      <c r="W8329">
        <f t="shared" si="1174"/>
        <v>0</v>
      </c>
    </row>
    <row r="8330" spans="1:23" x14ac:dyDescent="0.25">
      <c r="A8330">
        <f t="shared" si="1167"/>
        <v>342</v>
      </c>
      <c r="B8330">
        <f t="shared" si="1168"/>
        <v>12</v>
      </c>
      <c r="C8330" s="1">
        <f t="shared" si="1175"/>
        <v>41986.624999979824</v>
      </c>
      <c r="D8330" s="7">
        <v>172.31818181818184</v>
      </c>
      <c r="E8330" s="7"/>
      <c r="G8330">
        <v>51.3</v>
      </c>
      <c r="H8330" s="12">
        <v>201.82442970097898</v>
      </c>
      <c r="I8330" s="13">
        <f>$D$2*tarifas!$D$12/24</f>
        <v>1.4541666666666666</v>
      </c>
      <c r="J8330" s="13" t="e">
        <f>VLOOKUP(E8330&amp;" "&amp;F8330,tarifas!$A$13:$D$20,4,FALSE)*H8330</f>
        <v>#N/A</v>
      </c>
      <c r="K8330" s="13">
        <f>IF(F8330="COD1",tarifas!$D$11*(SUMIFS($H$11:$H$8770,$F$11:$F$8770,"=COD1",$B$11:$B$8770,"="&amp;B8330)/COUNTIFS($F$11:$F$8770,"=COD1",$B$11:$B$8770,"="&amp;B8330))/COUNTIFS($A$11:$A$8770,"="&amp;A8330,$F$11:$F$8770,"=COD1"),0)</f>
        <v>0</v>
      </c>
      <c r="L8330" s="13" t="e">
        <f>(VLOOKUP(F8330,tarifas!$C$7:$D$10,2,FALSE)+tarifas!$D$21)*datos!H8330</f>
        <v>#N/A</v>
      </c>
      <c r="M8330">
        <v>45.5593</v>
      </c>
      <c r="N8330" s="13" t="e">
        <f t="shared" si="1169"/>
        <v>#N/A</v>
      </c>
      <c r="O8330">
        <f t="shared" si="1170"/>
        <v>45.5593</v>
      </c>
      <c r="P8330" s="12">
        <f t="shared" si="1171"/>
        <v>156.26512970097897</v>
      </c>
      <c r="Q8330">
        <f t="shared" si="1172"/>
        <v>0</v>
      </c>
      <c r="R8330">
        <f>$D$2*tarifas!$D$12/24</f>
        <v>1.4541666666666666</v>
      </c>
      <c r="S8330" t="e">
        <f>VLOOKUP(E8330&amp;" "&amp;F8330,tarifas!$A$13:$D$20,4,FALSE)*P8330</f>
        <v>#N/A</v>
      </c>
      <c r="T8330">
        <f>IF(F8330="COD1",tarifas!$D$11*(SUMIFS($P$11:$P$8770,$F$11:$F$8770,"=COD1",$B$11:$B$8770,"="&amp;B8330)/COUNTIFS($F$11:$F$8770,"=COD1",$B$11:$B$8770,"="&amp;B8330))/COUNTIFS($A$11:$A$8770,"="&amp;A8330,$F$11:$F$8770,"=COD1"),0)</f>
        <v>0</v>
      </c>
      <c r="U8330" t="e">
        <f>(VLOOKUP(F8330,tarifas!$C$7:$D$10,2,FALSE)+tarifas!$D$21)*datos!P8330</f>
        <v>#N/A</v>
      </c>
      <c r="V8330" t="e">
        <f t="shared" si="1173"/>
        <v>#N/A</v>
      </c>
      <c r="W8330">
        <f t="shared" si="1174"/>
        <v>0</v>
      </c>
    </row>
    <row r="8331" spans="1:23" x14ac:dyDescent="0.25">
      <c r="A8331">
        <f t="shared" si="1167"/>
        <v>342</v>
      </c>
      <c r="B8331">
        <f t="shared" si="1168"/>
        <v>12</v>
      </c>
      <c r="C8331" s="1">
        <f t="shared" si="1175"/>
        <v>41986.666666646488</v>
      </c>
      <c r="D8331" s="7">
        <v>0</v>
      </c>
      <c r="E8331" s="7"/>
      <c r="G8331">
        <v>50.13</v>
      </c>
      <c r="H8331" s="12">
        <v>210.39694617891362</v>
      </c>
      <c r="I8331" s="13">
        <f>$D$2*tarifas!$D$12/24</f>
        <v>1.4541666666666666</v>
      </c>
      <c r="J8331" s="13" t="e">
        <f>VLOOKUP(E8331&amp;" "&amp;F8331,tarifas!$A$13:$D$20,4,FALSE)*H8331</f>
        <v>#N/A</v>
      </c>
      <c r="K8331" s="13">
        <f>IF(F8331="COD1",tarifas!$D$11*(SUMIFS($H$11:$H$8770,$F$11:$F$8770,"=COD1",$B$11:$B$8770,"="&amp;B8331)/COUNTIFS($F$11:$F$8770,"=COD1",$B$11:$B$8770,"="&amp;B8331))/COUNTIFS($A$11:$A$8770,"="&amp;A8331,$F$11:$F$8770,"=COD1"),0)</f>
        <v>0</v>
      </c>
      <c r="L8331" s="13" t="e">
        <f>(VLOOKUP(F8331,tarifas!$C$7:$D$10,2,FALSE)+tarifas!$D$21)*datos!H8331</f>
        <v>#N/A</v>
      </c>
      <c r="M8331">
        <v>3.8108899999999997</v>
      </c>
      <c r="N8331" s="13" t="e">
        <f t="shared" si="1169"/>
        <v>#N/A</v>
      </c>
      <c r="O8331">
        <f t="shared" si="1170"/>
        <v>3.8108899999999997</v>
      </c>
      <c r="P8331" s="12">
        <f t="shared" si="1171"/>
        <v>206.58605617891362</v>
      </c>
      <c r="Q8331">
        <f t="shared" si="1172"/>
        <v>0</v>
      </c>
      <c r="R8331">
        <f>$D$2*tarifas!$D$12/24</f>
        <v>1.4541666666666666</v>
      </c>
      <c r="S8331" t="e">
        <f>VLOOKUP(E8331&amp;" "&amp;F8331,tarifas!$A$13:$D$20,4,FALSE)*P8331</f>
        <v>#N/A</v>
      </c>
      <c r="T8331">
        <f>IF(F8331="COD1",tarifas!$D$11*(SUMIFS($P$11:$P$8770,$F$11:$F$8770,"=COD1",$B$11:$B$8770,"="&amp;B8331)/COUNTIFS($F$11:$F$8770,"=COD1",$B$11:$B$8770,"="&amp;B8331))/COUNTIFS($A$11:$A$8770,"="&amp;A8331,$F$11:$F$8770,"=COD1"),0)</f>
        <v>0</v>
      </c>
      <c r="U8331" t="e">
        <f>(VLOOKUP(F8331,tarifas!$C$7:$D$10,2,FALSE)+tarifas!$D$21)*datos!P8331</f>
        <v>#N/A</v>
      </c>
      <c r="V8331" t="e">
        <f t="shared" si="1173"/>
        <v>#N/A</v>
      </c>
      <c r="W8331">
        <f t="shared" si="1174"/>
        <v>0</v>
      </c>
    </row>
    <row r="8332" spans="1:23" x14ac:dyDescent="0.25">
      <c r="A8332">
        <f t="shared" ref="A8332:A8395" si="1176">DAYS360($C$11,C8332)</f>
        <v>342</v>
      </c>
      <c r="B8332">
        <f t="shared" ref="B8332:B8395" si="1177">MONTH(C8332)</f>
        <v>12</v>
      </c>
      <c r="C8332" s="1">
        <f t="shared" si="1175"/>
        <v>41986.708333313152</v>
      </c>
      <c r="D8332" s="7">
        <v>0</v>
      </c>
      <c r="E8332" s="7"/>
      <c r="G8332">
        <v>50.95</v>
      </c>
      <c r="H8332" s="12">
        <v>209.49478476736664</v>
      </c>
      <c r="I8332" s="13">
        <f>$D$2*tarifas!$D$12/24</f>
        <v>1.4541666666666666</v>
      </c>
      <c r="J8332" s="13" t="e">
        <f>VLOOKUP(E8332&amp;" "&amp;F8332,tarifas!$A$13:$D$20,4,FALSE)*H8332</f>
        <v>#N/A</v>
      </c>
      <c r="K8332" s="13">
        <f>IF(F8332="COD1",tarifas!$D$11*(SUMIFS($H$11:$H$8770,$F$11:$F$8770,"=COD1",$B$11:$B$8770,"="&amp;B8332)/COUNTIFS($F$11:$F$8770,"=COD1",$B$11:$B$8770,"="&amp;B8332))/COUNTIFS($A$11:$A$8770,"="&amp;A8332,$F$11:$F$8770,"=COD1"),0)</f>
        <v>0</v>
      </c>
      <c r="L8332" s="13" t="e">
        <f>(VLOOKUP(F8332,tarifas!$C$7:$D$10,2,FALSE)+tarifas!$D$21)*datos!H8332</f>
        <v>#N/A</v>
      </c>
      <c r="M8332">
        <v>0</v>
      </c>
      <c r="N8332" s="13" t="e">
        <f t="shared" ref="N8332:N8395" si="1178">(I8332+J8332+K8332+L8332)*1.23</f>
        <v>#N/A</v>
      </c>
      <c r="O8332">
        <f t="shared" ref="O8332:O8395" si="1179">IF(M8332&lt;H8332,M8332,H8332)</f>
        <v>0</v>
      </c>
      <c r="P8332" s="12">
        <f t="shared" ref="P8332:P8395" si="1180">H8332-O8332</f>
        <v>209.49478476736664</v>
      </c>
      <c r="Q8332">
        <f t="shared" ref="Q8332:Q8395" si="1181">IF(M8332&lt;H8332,0,M8332-H8332)</f>
        <v>0</v>
      </c>
      <c r="R8332">
        <f>$D$2*tarifas!$D$12/24</f>
        <v>1.4541666666666666</v>
      </c>
      <c r="S8332" t="e">
        <f>VLOOKUP(E8332&amp;" "&amp;F8332,tarifas!$A$13:$D$20,4,FALSE)*P8332</f>
        <v>#N/A</v>
      </c>
      <c r="T8332">
        <f>IF(F8332="COD1",tarifas!$D$11*(SUMIFS($P$11:$P$8770,$F$11:$F$8770,"=COD1",$B$11:$B$8770,"="&amp;B8332)/COUNTIFS($F$11:$F$8770,"=COD1",$B$11:$B$8770,"="&amp;B8332))/COUNTIFS($A$11:$A$8770,"="&amp;A8332,$F$11:$F$8770,"=COD1"),0)</f>
        <v>0</v>
      </c>
      <c r="U8332" t="e">
        <f>(VLOOKUP(F8332,tarifas!$C$7:$D$10,2,FALSE)+tarifas!$D$21)*datos!P8332</f>
        <v>#N/A</v>
      </c>
      <c r="V8332" t="e">
        <f t="shared" ref="V8332:V8395" si="1182">(R8332+S8332+T8332+U8332)*1.23</f>
        <v>#N/A</v>
      </c>
      <c r="W8332">
        <f t="shared" ref="W8332:W8395" si="1183">0.9*G8332/1000*Q8332</f>
        <v>0</v>
      </c>
    </row>
    <row r="8333" spans="1:23" x14ac:dyDescent="0.25">
      <c r="A8333">
        <f t="shared" si="1176"/>
        <v>342</v>
      </c>
      <c r="B8333">
        <f t="shared" si="1177"/>
        <v>12</v>
      </c>
      <c r="C8333" s="1">
        <f t="shared" ref="C8333:C8396" si="1184">+C8332+1/24</f>
        <v>41986.749999979816</v>
      </c>
      <c r="D8333" s="7">
        <v>0</v>
      </c>
      <c r="E8333" s="7"/>
      <c r="G8333">
        <v>55.69</v>
      </c>
      <c r="H8333" s="12">
        <v>211.06083688452657</v>
      </c>
      <c r="I8333" s="13">
        <f>$D$2*tarifas!$D$12/24</f>
        <v>1.4541666666666666</v>
      </c>
      <c r="J8333" s="13" t="e">
        <f>VLOOKUP(E8333&amp;" "&amp;F8333,tarifas!$A$13:$D$20,4,FALSE)*H8333</f>
        <v>#N/A</v>
      </c>
      <c r="K8333" s="13">
        <f>IF(F8333="COD1",tarifas!$D$11*(SUMIFS($H$11:$H$8770,$F$11:$F$8770,"=COD1",$B$11:$B$8770,"="&amp;B8333)/COUNTIFS($F$11:$F$8770,"=COD1",$B$11:$B$8770,"="&amp;B8333))/COUNTIFS($A$11:$A$8770,"="&amp;A8333,$F$11:$F$8770,"=COD1"),0)</f>
        <v>0</v>
      </c>
      <c r="L8333" s="13" t="e">
        <f>(VLOOKUP(F8333,tarifas!$C$7:$D$10,2,FALSE)+tarifas!$D$21)*datos!H8333</f>
        <v>#N/A</v>
      </c>
      <c r="M8333">
        <v>0</v>
      </c>
      <c r="N8333" s="13" t="e">
        <f t="shared" si="1178"/>
        <v>#N/A</v>
      </c>
      <c r="O8333">
        <f t="shared" si="1179"/>
        <v>0</v>
      </c>
      <c r="P8333" s="12">
        <f t="shared" si="1180"/>
        <v>211.06083688452657</v>
      </c>
      <c r="Q8333">
        <f t="shared" si="1181"/>
        <v>0</v>
      </c>
      <c r="R8333">
        <f>$D$2*tarifas!$D$12/24</f>
        <v>1.4541666666666666</v>
      </c>
      <c r="S8333" t="e">
        <f>VLOOKUP(E8333&amp;" "&amp;F8333,tarifas!$A$13:$D$20,4,FALSE)*P8333</f>
        <v>#N/A</v>
      </c>
      <c r="T8333">
        <f>IF(F8333="COD1",tarifas!$D$11*(SUMIFS($P$11:$P$8770,$F$11:$F$8770,"=COD1",$B$11:$B$8770,"="&amp;B8333)/COUNTIFS($F$11:$F$8770,"=COD1",$B$11:$B$8770,"="&amp;B8333))/COUNTIFS($A$11:$A$8770,"="&amp;A8333,$F$11:$F$8770,"=COD1"),0)</f>
        <v>0</v>
      </c>
      <c r="U8333" t="e">
        <f>(VLOOKUP(F8333,tarifas!$C$7:$D$10,2,FALSE)+tarifas!$D$21)*datos!P8333</f>
        <v>#N/A</v>
      </c>
      <c r="V8333" t="e">
        <f t="shared" si="1182"/>
        <v>#N/A</v>
      </c>
      <c r="W8333">
        <f t="shared" si="1183"/>
        <v>0</v>
      </c>
    </row>
    <row r="8334" spans="1:23" x14ac:dyDescent="0.25">
      <c r="A8334">
        <f t="shared" si="1176"/>
        <v>342</v>
      </c>
      <c r="B8334">
        <f t="shared" si="1177"/>
        <v>12</v>
      </c>
      <c r="C8334" s="1">
        <f t="shared" si="1184"/>
        <v>41986.791666646481</v>
      </c>
      <c r="D8334" s="7">
        <v>0</v>
      </c>
      <c r="E8334" s="7"/>
      <c r="G8334">
        <v>55.19</v>
      </c>
      <c r="H8334" s="12">
        <v>209.90258677327776</v>
      </c>
      <c r="I8334" s="13">
        <f>$D$2*tarifas!$D$12/24</f>
        <v>1.4541666666666666</v>
      </c>
      <c r="J8334" s="13" t="e">
        <f>VLOOKUP(E8334&amp;" "&amp;F8334,tarifas!$A$13:$D$20,4,FALSE)*H8334</f>
        <v>#N/A</v>
      </c>
      <c r="K8334" s="13">
        <f>IF(F8334="COD1",tarifas!$D$11*(SUMIFS($H$11:$H$8770,$F$11:$F$8770,"=COD1",$B$11:$B$8770,"="&amp;B8334)/COUNTIFS($F$11:$F$8770,"=COD1",$B$11:$B$8770,"="&amp;B8334))/COUNTIFS($A$11:$A$8770,"="&amp;A8334,$F$11:$F$8770,"=COD1"),0)</f>
        <v>0</v>
      </c>
      <c r="L8334" s="13" t="e">
        <f>(VLOOKUP(F8334,tarifas!$C$7:$D$10,2,FALSE)+tarifas!$D$21)*datos!H8334</f>
        <v>#N/A</v>
      </c>
      <c r="M8334">
        <v>0</v>
      </c>
      <c r="N8334" s="13" t="e">
        <f t="shared" si="1178"/>
        <v>#N/A</v>
      </c>
      <c r="O8334">
        <f t="shared" si="1179"/>
        <v>0</v>
      </c>
      <c r="P8334" s="12">
        <f t="shared" si="1180"/>
        <v>209.90258677327776</v>
      </c>
      <c r="Q8334">
        <f t="shared" si="1181"/>
        <v>0</v>
      </c>
      <c r="R8334">
        <f>$D$2*tarifas!$D$12/24</f>
        <v>1.4541666666666666</v>
      </c>
      <c r="S8334" t="e">
        <f>VLOOKUP(E8334&amp;" "&amp;F8334,tarifas!$A$13:$D$20,4,FALSE)*P8334</f>
        <v>#N/A</v>
      </c>
      <c r="T8334">
        <f>IF(F8334="COD1",tarifas!$D$11*(SUMIFS($P$11:$P$8770,$F$11:$F$8770,"=COD1",$B$11:$B$8770,"="&amp;B8334)/COUNTIFS($F$11:$F$8770,"=COD1",$B$11:$B$8770,"="&amp;B8334))/COUNTIFS($A$11:$A$8770,"="&amp;A8334,$F$11:$F$8770,"=COD1"),0)</f>
        <v>0</v>
      </c>
      <c r="U8334" t="e">
        <f>(VLOOKUP(F8334,tarifas!$C$7:$D$10,2,FALSE)+tarifas!$D$21)*datos!P8334</f>
        <v>#N/A</v>
      </c>
      <c r="V8334" t="e">
        <f t="shared" si="1182"/>
        <v>#N/A</v>
      </c>
      <c r="W8334">
        <f t="shared" si="1183"/>
        <v>0</v>
      </c>
    </row>
    <row r="8335" spans="1:23" x14ac:dyDescent="0.25">
      <c r="A8335">
        <f t="shared" si="1176"/>
        <v>342</v>
      </c>
      <c r="B8335">
        <f t="shared" si="1177"/>
        <v>12</v>
      </c>
      <c r="C8335" s="1">
        <f t="shared" si="1184"/>
        <v>41986.833333313145</v>
      </c>
      <c r="D8335" s="7">
        <v>0</v>
      </c>
      <c r="E8335" s="7"/>
      <c r="G8335">
        <v>55.19</v>
      </c>
      <c r="H8335" s="12">
        <v>225.11504177697154</v>
      </c>
      <c r="I8335" s="13">
        <f>$D$2*tarifas!$D$12/24</f>
        <v>1.4541666666666666</v>
      </c>
      <c r="J8335" s="13" t="e">
        <f>VLOOKUP(E8335&amp;" "&amp;F8335,tarifas!$A$13:$D$20,4,FALSE)*H8335</f>
        <v>#N/A</v>
      </c>
      <c r="K8335" s="13">
        <f>IF(F8335="COD1",tarifas!$D$11*(SUMIFS($H$11:$H$8770,$F$11:$F$8770,"=COD1",$B$11:$B$8770,"="&amp;B8335)/COUNTIFS($F$11:$F$8770,"=COD1",$B$11:$B$8770,"="&amp;B8335))/COUNTIFS($A$11:$A$8770,"="&amp;A8335,$F$11:$F$8770,"=COD1"),0)</f>
        <v>0</v>
      </c>
      <c r="L8335" s="13" t="e">
        <f>(VLOOKUP(F8335,tarifas!$C$7:$D$10,2,FALSE)+tarifas!$D$21)*datos!H8335</f>
        <v>#N/A</v>
      </c>
      <c r="M8335">
        <v>0</v>
      </c>
      <c r="N8335" s="13" t="e">
        <f t="shared" si="1178"/>
        <v>#N/A</v>
      </c>
      <c r="O8335">
        <f t="shared" si="1179"/>
        <v>0</v>
      </c>
      <c r="P8335" s="12">
        <f t="shared" si="1180"/>
        <v>225.11504177697154</v>
      </c>
      <c r="Q8335">
        <f t="shared" si="1181"/>
        <v>0</v>
      </c>
      <c r="R8335">
        <f>$D$2*tarifas!$D$12/24</f>
        <v>1.4541666666666666</v>
      </c>
      <c r="S8335" t="e">
        <f>VLOOKUP(E8335&amp;" "&amp;F8335,tarifas!$A$13:$D$20,4,FALSE)*P8335</f>
        <v>#N/A</v>
      </c>
      <c r="T8335">
        <f>IF(F8335="COD1",tarifas!$D$11*(SUMIFS($P$11:$P$8770,$F$11:$F$8770,"=COD1",$B$11:$B$8770,"="&amp;B8335)/COUNTIFS($F$11:$F$8770,"=COD1",$B$11:$B$8770,"="&amp;B8335))/COUNTIFS($A$11:$A$8770,"="&amp;A8335,$F$11:$F$8770,"=COD1"),0)</f>
        <v>0</v>
      </c>
      <c r="U8335" t="e">
        <f>(VLOOKUP(F8335,tarifas!$C$7:$D$10,2,FALSE)+tarifas!$D$21)*datos!P8335</f>
        <v>#N/A</v>
      </c>
      <c r="V8335" t="e">
        <f t="shared" si="1182"/>
        <v>#N/A</v>
      </c>
      <c r="W8335">
        <f t="shared" si="1183"/>
        <v>0</v>
      </c>
    </row>
    <row r="8336" spans="1:23" x14ac:dyDescent="0.25">
      <c r="A8336">
        <f t="shared" si="1176"/>
        <v>342</v>
      </c>
      <c r="B8336">
        <f t="shared" si="1177"/>
        <v>12</v>
      </c>
      <c r="C8336" s="1">
        <f t="shared" si="1184"/>
        <v>41986.874999979809</v>
      </c>
      <c r="D8336" s="7">
        <v>0</v>
      </c>
      <c r="E8336" s="7"/>
      <c r="G8336">
        <v>54.69</v>
      </c>
      <c r="H8336" s="12">
        <v>217.89326127735632</v>
      </c>
      <c r="I8336" s="13">
        <f>$D$2*tarifas!$D$12/24</f>
        <v>1.4541666666666666</v>
      </c>
      <c r="J8336" s="13" t="e">
        <f>VLOOKUP(E8336&amp;" "&amp;F8336,tarifas!$A$13:$D$20,4,FALSE)*H8336</f>
        <v>#N/A</v>
      </c>
      <c r="K8336" s="13">
        <f>IF(F8336="COD1",tarifas!$D$11*(SUMIFS($H$11:$H$8770,$F$11:$F$8770,"=COD1",$B$11:$B$8770,"="&amp;B8336)/COUNTIFS($F$11:$F$8770,"=COD1",$B$11:$B$8770,"="&amp;B8336))/COUNTIFS($A$11:$A$8770,"="&amp;A8336,$F$11:$F$8770,"=COD1"),0)</f>
        <v>0</v>
      </c>
      <c r="L8336" s="13" t="e">
        <f>(VLOOKUP(F8336,tarifas!$C$7:$D$10,2,FALSE)+tarifas!$D$21)*datos!H8336</f>
        <v>#N/A</v>
      </c>
      <c r="M8336">
        <v>0</v>
      </c>
      <c r="N8336" s="13" t="e">
        <f t="shared" si="1178"/>
        <v>#N/A</v>
      </c>
      <c r="O8336">
        <f t="shared" si="1179"/>
        <v>0</v>
      </c>
      <c r="P8336" s="12">
        <f t="shared" si="1180"/>
        <v>217.89326127735632</v>
      </c>
      <c r="Q8336">
        <f t="shared" si="1181"/>
        <v>0</v>
      </c>
      <c r="R8336">
        <f>$D$2*tarifas!$D$12/24</f>
        <v>1.4541666666666666</v>
      </c>
      <c r="S8336" t="e">
        <f>VLOOKUP(E8336&amp;" "&amp;F8336,tarifas!$A$13:$D$20,4,FALSE)*P8336</f>
        <v>#N/A</v>
      </c>
      <c r="T8336">
        <f>IF(F8336="COD1",tarifas!$D$11*(SUMIFS($P$11:$P$8770,$F$11:$F$8770,"=COD1",$B$11:$B$8770,"="&amp;B8336)/COUNTIFS($F$11:$F$8770,"=COD1",$B$11:$B$8770,"="&amp;B8336))/COUNTIFS($A$11:$A$8770,"="&amp;A8336,$F$11:$F$8770,"=COD1"),0)</f>
        <v>0</v>
      </c>
      <c r="U8336" t="e">
        <f>(VLOOKUP(F8336,tarifas!$C$7:$D$10,2,FALSE)+tarifas!$D$21)*datos!P8336</f>
        <v>#N/A</v>
      </c>
      <c r="V8336" t="e">
        <f t="shared" si="1182"/>
        <v>#N/A</v>
      </c>
      <c r="W8336">
        <f t="shared" si="1183"/>
        <v>0</v>
      </c>
    </row>
    <row r="8337" spans="1:23" x14ac:dyDescent="0.25">
      <c r="A8337">
        <f t="shared" si="1176"/>
        <v>342</v>
      </c>
      <c r="B8337">
        <f t="shared" si="1177"/>
        <v>12</v>
      </c>
      <c r="C8337" s="1">
        <f t="shared" si="1184"/>
        <v>41986.916666646473</v>
      </c>
      <c r="D8337" s="7">
        <v>0</v>
      </c>
      <c r="E8337" s="7"/>
      <c r="G8337">
        <v>53.69</v>
      </c>
      <c r="H8337" s="12">
        <v>220.84214838544557</v>
      </c>
      <c r="I8337" s="13">
        <f>$D$2*tarifas!$D$12/24</f>
        <v>1.4541666666666666</v>
      </c>
      <c r="J8337" s="13" t="e">
        <f>VLOOKUP(E8337&amp;" "&amp;F8337,tarifas!$A$13:$D$20,4,FALSE)*H8337</f>
        <v>#N/A</v>
      </c>
      <c r="K8337" s="13">
        <f>IF(F8337="COD1",tarifas!$D$11*(SUMIFS($H$11:$H$8770,$F$11:$F$8770,"=COD1",$B$11:$B$8770,"="&amp;B8337)/COUNTIFS($F$11:$F$8770,"=COD1",$B$11:$B$8770,"="&amp;B8337))/COUNTIFS($A$11:$A$8770,"="&amp;A8337,$F$11:$F$8770,"=COD1"),0)</f>
        <v>0</v>
      </c>
      <c r="L8337" s="13" t="e">
        <f>(VLOOKUP(F8337,tarifas!$C$7:$D$10,2,FALSE)+tarifas!$D$21)*datos!H8337</f>
        <v>#N/A</v>
      </c>
      <c r="M8337">
        <v>0</v>
      </c>
      <c r="N8337" s="13" t="e">
        <f t="shared" si="1178"/>
        <v>#N/A</v>
      </c>
      <c r="O8337">
        <f t="shared" si="1179"/>
        <v>0</v>
      </c>
      <c r="P8337" s="12">
        <f t="shared" si="1180"/>
        <v>220.84214838544557</v>
      </c>
      <c r="Q8337">
        <f t="shared" si="1181"/>
        <v>0</v>
      </c>
      <c r="R8337">
        <f>$D$2*tarifas!$D$12/24</f>
        <v>1.4541666666666666</v>
      </c>
      <c r="S8337" t="e">
        <f>VLOOKUP(E8337&amp;" "&amp;F8337,tarifas!$A$13:$D$20,4,FALSE)*P8337</f>
        <v>#N/A</v>
      </c>
      <c r="T8337">
        <f>IF(F8337="COD1",tarifas!$D$11*(SUMIFS($P$11:$P$8770,$F$11:$F$8770,"=COD1",$B$11:$B$8770,"="&amp;B8337)/COUNTIFS($F$11:$F$8770,"=COD1",$B$11:$B$8770,"="&amp;B8337))/COUNTIFS($A$11:$A$8770,"="&amp;A8337,$F$11:$F$8770,"=COD1"),0)</f>
        <v>0</v>
      </c>
      <c r="U8337" t="e">
        <f>(VLOOKUP(F8337,tarifas!$C$7:$D$10,2,FALSE)+tarifas!$D$21)*datos!P8337</f>
        <v>#N/A</v>
      </c>
      <c r="V8337" t="e">
        <f t="shared" si="1182"/>
        <v>#N/A</v>
      </c>
      <c r="W8337">
        <f t="shared" si="1183"/>
        <v>0</v>
      </c>
    </row>
    <row r="8338" spans="1:23" x14ac:dyDescent="0.25">
      <c r="A8338">
        <f t="shared" si="1176"/>
        <v>342</v>
      </c>
      <c r="B8338">
        <f t="shared" si="1177"/>
        <v>12</v>
      </c>
      <c r="C8338" s="1">
        <f t="shared" si="1184"/>
        <v>41986.958333313138</v>
      </c>
      <c r="D8338" s="7">
        <v>0</v>
      </c>
      <c r="E8338" s="7"/>
      <c r="G8338">
        <v>50.87</v>
      </c>
      <c r="H8338" s="12">
        <v>220.29178232315925</v>
      </c>
      <c r="I8338" s="13">
        <f>$D$2*tarifas!$D$12/24</f>
        <v>1.4541666666666666</v>
      </c>
      <c r="J8338" s="13" t="e">
        <f>VLOOKUP(E8338&amp;" "&amp;F8338,tarifas!$A$13:$D$20,4,FALSE)*H8338</f>
        <v>#N/A</v>
      </c>
      <c r="K8338" s="13">
        <f>IF(F8338="COD1",tarifas!$D$11*(SUMIFS($H$11:$H$8770,$F$11:$F$8770,"=COD1",$B$11:$B$8770,"="&amp;B8338)/COUNTIFS($F$11:$F$8770,"=COD1",$B$11:$B$8770,"="&amp;B8338))/COUNTIFS($A$11:$A$8770,"="&amp;A8338,$F$11:$F$8770,"=COD1"),0)</f>
        <v>0</v>
      </c>
      <c r="L8338" s="13" t="e">
        <f>(VLOOKUP(F8338,tarifas!$C$7:$D$10,2,FALSE)+tarifas!$D$21)*datos!H8338</f>
        <v>#N/A</v>
      </c>
      <c r="M8338">
        <v>0</v>
      </c>
      <c r="N8338" s="13" t="e">
        <f t="shared" si="1178"/>
        <v>#N/A</v>
      </c>
      <c r="O8338">
        <f t="shared" si="1179"/>
        <v>0</v>
      </c>
      <c r="P8338" s="12">
        <f t="shared" si="1180"/>
        <v>220.29178232315925</v>
      </c>
      <c r="Q8338">
        <f t="shared" si="1181"/>
        <v>0</v>
      </c>
      <c r="R8338">
        <f>$D$2*tarifas!$D$12/24</f>
        <v>1.4541666666666666</v>
      </c>
      <c r="S8338" t="e">
        <f>VLOOKUP(E8338&amp;" "&amp;F8338,tarifas!$A$13:$D$20,4,FALSE)*P8338</f>
        <v>#N/A</v>
      </c>
      <c r="T8338">
        <f>IF(F8338="COD1",tarifas!$D$11*(SUMIFS($P$11:$P$8770,$F$11:$F$8770,"=COD1",$B$11:$B$8770,"="&amp;B8338)/COUNTIFS($F$11:$F$8770,"=COD1",$B$11:$B$8770,"="&amp;B8338))/COUNTIFS($A$11:$A$8770,"="&amp;A8338,$F$11:$F$8770,"=COD1"),0)</f>
        <v>0</v>
      </c>
      <c r="U8338" t="e">
        <f>(VLOOKUP(F8338,tarifas!$C$7:$D$10,2,FALSE)+tarifas!$D$21)*datos!P8338</f>
        <v>#N/A</v>
      </c>
      <c r="V8338" t="e">
        <f t="shared" si="1182"/>
        <v>#N/A</v>
      </c>
      <c r="W8338">
        <f t="shared" si="1183"/>
        <v>0</v>
      </c>
    </row>
    <row r="8339" spans="1:23" x14ac:dyDescent="0.25">
      <c r="A8339">
        <f t="shared" si="1176"/>
        <v>343</v>
      </c>
      <c r="B8339">
        <f t="shared" si="1177"/>
        <v>12</v>
      </c>
      <c r="C8339" s="1">
        <f t="shared" si="1184"/>
        <v>41986.999999979802</v>
      </c>
      <c r="D8339" s="7">
        <v>0</v>
      </c>
      <c r="E8339" s="7"/>
      <c r="G8339">
        <v>48</v>
      </c>
      <c r="H8339" s="12">
        <v>218.37167152131693</v>
      </c>
      <c r="I8339" s="13">
        <f>$D$2*tarifas!$D$12/24</f>
        <v>1.4541666666666666</v>
      </c>
      <c r="J8339" s="13" t="e">
        <f>VLOOKUP(E8339&amp;" "&amp;F8339,tarifas!$A$13:$D$20,4,FALSE)*H8339</f>
        <v>#N/A</v>
      </c>
      <c r="K8339" s="13">
        <f>IF(F8339="COD1",tarifas!$D$11*(SUMIFS($H$11:$H$8770,$F$11:$F$8770,"=COD1",$B$11:$B$8770,"="&amp;B8339)/COUNTIFS($F$11:$F$8770,"=COD1",$B$11:$B$8770,"="&amp;B8339))/COUNTIFS($A$11:$A$8770,"="&amp;A8339,$F$11:$F$8770,"=COD1"),0)</f>
        <v>0</v>
      </c>
      <c r="L8339" s="13" t="e">
        <f>(VLOOKUP(F8339,tarifas!$C$7:$D$10,2,FALSE)+tarifas!$D$21)*datos!H8339</f>
        <v>#N/A</v>
      </c>
      <c r="M8339">
        <v>0</v>
      </c>
      <c r="N8339" s="13" t="e">
        <f t="shared" si="1178"/>
        <v>#N/A</v>
      </c>
      <c r="O8339">
        <f t="shared" si="1179"/>
        <v>0</v>
      </c>
      <c r="P8339" s="12">
        <f t="shared" si="1180"/>
        <v>218.37167152131693</v>
      </c>
      <c r="Q8339">
        <f t="shared" si="1181"/>
        <v>0</v>
      </c>
      <c r="R8339">
        <f>$D$2*tarifas!$D$12/24</f>
        <v>1.4541666666666666</v>
      </c>
      <c r="S8339" t="e">
        <f>VLOOKUP(E8339&amp;" "&amp;F8339,tarifas!$A$13:$D$20,4,FALSE)*P8339</f>
        <v>#N/A</v>
      </c>
      <c r="T8339">
        <f>IF(F8339="COD1",tarifas!$D$11*(SUMIFS($P$11:$P$8770,$F$11:$F$8770,"=COD1",$B$11:$B$8770,"="&amp;B8339)/COUNTIFS($F$11:$F$8770,"=COD1",$B$11:$B$8770,"="&amp;B8339))/COUNTIFS($A$11:$A$8770,"="&amp;A8339,$F$11:$F$8770,"=COD1"),0)</f>
        <v>0</v>
      </c>
      <c r="U8339" t="e">
        <f>(VLOOKUP(F8339,tarifas!$C$7:$D$10,2,FALSE)+tarifas!$D$21)*datos!P8339</f>
        <v>#N/A</v>
      </c>
      <c r="V8339" t="e">
        <f t="shared" si="1182"/>
        <v>#N/A</v>
      </c>
      <c r="W8339">
        <f t="shared" si="1183"/>
        <v>0</v>
      </c>
    </row>
    <row r="8340" spans="1:23" x14ac:dyDescent="0.25">
      <c r="A8340">
        <f t="shared" si="1176"/>
        <v>343</v>
      </c>
      <c r="B8340">
        <f t="shared" si="1177"/>
        <v>12</v>
      </c>
      <c r="C8340" s="1">
        <f t="shared" si="1184"/>
        <v>41987.041666646466</v>
      </c>
      <c r="D8340" s="7">
        <v>0</v>
      </c>
      <c r="E8340" s="7"/>
      <c r="G8340">
        <v>43.69</v>
      </c>
      <c r="H8340" s="12">
        <v>212.4542237461342</v>
      </c>
      <c r="I8340" s="13">
        <f>$D$2*tarifas!$D$12/24</f>
        <v>1.4541666666666666</v>
      </c>
      <c r="J8340" s="13" t="e">
        <f>VLOOKUP(E8340&amp;" "&amp;F8340,tarifas!$A$13:$D$20,4,FALSE)*H8340</f>
        <v>#N/A</v>
      </c>
      <c r="K8340" s="13">
        <f>IF(F8340="COD1",tarifas!$D$11*(SUMIFS($H$11:$H$8770,$F$11:$F$8770,"=COD1",$B$11:$B$8770,"="&amp;B8340)/COUNTIFS($F$11:$F$8770,"=COD1",$B$11:$B$8770,"="&amp;B8340))/COUNTIFS($A$11:$A$8770,"="&amp;A8340,$F$11:$F$8770,"=COD1"),0)</f>
        <v>0</v>
      </c>
      <c r="L8340" s="13" t="e">
        <f>(VLOOKUP(F8340,tarifas!$C$7:$D$10,2,FALSE)+tarifas!$D$21)*datos!H8340</f>
        <v>#N/A</v>
      </c>
      <c r="M8340">
        <v>0</v>
      </c>
      <c r="N8340" s="13" t="e">
        <f t="shared" si="1178"/>
        <v>#N/A</v>
      </c>
      <c r="O8340">
        <f t="shared" si="1179"/>
        <v>0</v>
      </c>
      <c r="P8340" s="12">
        <f t="shared" si="1180"/>
        <v>212.4542237461342</v>
      </c>
      <c r="Q8340">
        <f t="shared" si="1181"/>
        <v>0</v>
      </c>
      <c r="R8340">
        <f>$D$2*tarifas!$D$12/24</f>
        <v>1.4541666666666666</v>
      </c>
      <c r="S8340" t="e">
        <f>VLOOKUP(E8340&amp;" "&amp;F8340,tarifas!$A$13:$D$20,4,FALSE)*P8340</f>
        <v>#N/A</v>
      </c>
      <c r="T8340">
        <f>IF(F8340="COD1",tarifas!$D$11*(SUMIFS($P$11:$P$8770,$F$11:$F$8770,"=COD1",$B$11:$B$8770,"="&amp;B8340)/COUNTIFS($F$11:$F$8770,"=COD1",$B$11:$B$8770,"="&amp;B8340))/COUNTIFS($A$11:$A$8770,"="&amp;A8340,$F$11:$F$8770,"=COD1"),0)</f>
        <v>0</v>
      </c>
      <c r="U8340" t="e">
        <f>(VLOOKUP(F8340,tarifas!$C$7:$D$10,2,FALSE)+tarifas!$D$21)*datos!P8340</f>
        <v>#N/A</v>
      </c>
      <c r="V8340" t="e">
        <f t="shared" si="1182"/>
        <v>#N/A</v>
      </c>
      <c r="W8340">
        <f t="shared" si="1183"/>
        <v>0</v>
      </c>
    </row>
    <row r="8341" spans="1:23" x14ac:dyDescent="0.25">
      <c r="A8341">
        <f t="shared" si="1176"/>
        <v>343</v>
      </c>
      <c r="B8341">
        <f t="shared" si="1177"/>
        <v>12</v>
      </c>
      <c r="C8341" s="1">
        <f t="shared" si="1184"/>
        <v>41987.08333331313</v>
      </c>
      <c r="D8341" s="7">
        <v>0</v>
      </c>
      <c r="E8341" s="7"/>
      <c r="G8341">
        <v>40.130000000000003</v>
      </c>
      <c r="H8341" s="12">
        <v>210.42376628852961</v>
      </c>
      <c r="I8341" s="13">
        <f>$D$2*tarifas!$D$12/24</f>
        <v>1.4541666666666666</v>
      </c>
      <c r="J8341" s="13" t="e">
        <f>VLOOKUP(E8341&amp;" "&amp;F8341,tarifas!$A$13:$D$20,4,FALSE)*H8341</f>
        <v>#N/A</v>
      </c>
      <c r="K8341" s="13">
        <f>IF(F8341="COD1",tarifas!$D$11*(SUMIFS($H$11:$H$8770,$F$11:$F$8770,"=COD1",$B$11:$B$8770,"="&amp;B8341)/COUNTIFS($F$11:$F$8770,"=COD1",$B$11:$B$8770,"="&amp;B8341))/COUNTIFS($A$11:$A$8770,"="&amp;A8341,$F$11:$F$8770,"=COD1"),0)</f>
        <v>0</v>
      </c>
      <c r="L8341" s="13" t="e">
        <f>(VLOOKUP(F8341,tarifas!$C$7:$D$10,2,FALSE)+tarifas!$D$21)*datos!H8341</f>
        <v>#N/A</v>
      </c>
      <c r="M8341">
        <v>0</v>
      </c>
      <c r="N8341" s="13" t="e">
        <f t="shared" si="1178"/>
        <v>#N/A</v>
      </c>
      <c r="O8341">
        <f t="shared" si="1179"/>
        <v>0</v>
      </c>
      <c r="P8341" s="12">
        <f t="shared" si="1180"/>
        <v>210.42376628852961</v>
      </c>
      <c r="Q8341">
        <f t="shared" si="1181"/>
        <v>0</v>
      </c>
      <c r="R8341">
        <f>$D$2*tarifas!$D$12/24</f>
        <v>1.4541666666666666</v>
      </c>
      <c r="S8341" t="e">
        <f>VLOOKUP(E8341&amp;" "&amp;F8341,tarifas!$A$13:$D$20,4,FALSE)*P8341</f>
        <v>#N/A</v>
      </c>
      <c r="T8341">
        <f>IF(F8341="COD1",tarifas!$D$11*(SUMIFS($P$11:$P$8770,$F$11:$F$8770,"=COD1",$B$11:$B$8770,"="&amp;B8341)/COUNTIFS($F$11:$F$8770,"=COD1",$B$11:$B$8770,"="&amp;B8341))/COUNTIFS($A$11:$A$8770,"="&amp;A8341,$F$11:$F$8770,"=COD1"),0)</f>
        <v>0</v>
      </c>
      <c r="U8341" t="e">
        <f>(VLOOKUP(F8341,tarifas!$C$7:$D$10,2,FALSE)+tarifas!$D$21)*datos!P8341</f>
        <v>#N/A</v>
      </c>
      <c r="V8341" t="e">
        <f t="shared" si="1182"/>
        <v>#N/A</v>
      </c>
      <c r="W8341">
        <f t="shared" si="1183"/>
        <v>0</v>
      </c>
    </row>
    <row r="8342" spans="1:23" x14ac:dyDescent="0.25">
      <c r="A8342">
        <f t="shared" si="1176"/>
        <v>343</v>
      </c>
      <c r="B8342">
        <f t="shared" si="1177"/>
        <v>12</v>
      </c>
      <c r="C8342" s="1">
        <f t="shared" si="1184"/>
        <v>41987.124999979795</v>
      </c>
      <c r="D8342" s="7">
        <v>0</v>
      </c>
      <c r="E8342" s="7"/>
      <c r="G8342">
        <v>38.76</v>
      </c>
      <c r="H8342" s="12">
        <v>208.29449477687365</v>
      </c>
      <c r="I8342" s="13">
        <f>$D$2*tarifas!$D$12/24</f>
        <v>1.4541666666666666</v>
      </c>
      <c r="J8342" s="13" t="e">
        <f>VLOOKUP(E8342&amp;" "&amp;F8342,tarifas!$A$13:$D$20,4,FALSE)*H8342</f>
        <v>#N/A</v>
      </c>
      <c r="K8342" s="13">
        <f>IF(F8342="COD1",tarifas!$D$11*(SUMIFS($H$11:$H$8770,$F$11:$F$8770,"=COD1",$B$11:$B$8770,"="&amp;B8342)/COUNTIFS($F$11:$F$8770,"=COD1",$B$11:$B$8770,"="&amp;B8342))/COUNTIFS($A$11:$A$8770,"="&amp;A8342,$F$11:$F$8770,"=COD1"),0)</f>
        <v>0</v>
      </c>
      <c r="L8342" s="13" t="e">
        <f>(VLOOKUP(F8342,tarifas!$C$7:$D$10,2,FALSE)+tarifas!$D$21)*datos!H8342</f>
        <v>#N/A</v>
      </c>
      <c r="M8342">
        <v>0</v>
      </c>
      <c r="N8342" s="13" t="e">
        <f t="shared" si="1178"/>
        <v>#N/A</v>
      </c>
      <c r="O8342">
        <f t="shared" si="1179"/>
        <v>0</v>
      </c>
      <c r="P8342" s="12">
        <f t="shared" si="1180"/>
        <v>208.29449477687365</v>
      </c>
      <c r="Q8342">
        <f t="shared" si="1181"/>
        <v>0</v>
      </c>
      <c r="R8342">
        <f>$D$2*tarifas!$D$12/24</f>
        <v>1.4541666666666666</v>
      </c>
      <c r="S8342" t="e">
        <f>VLOOKUP(E8342&amp;" "&amp;F8342,tarifas!$A$13:$D$20,4,FALSE)*P8342</f>
        <v>#N/A</v>
      </c>
      <c r="T8342">
        <f>IF(F8342="COD1",tarifas!$D$11*(SUMIFS($P$11:$P$8770,$F$11:$F$8770,"=COD1",$B$11:$B$8770,"="&amp;B8342)/COUNTIFS($F$11:$F$8770,"=COD1",$B$11:$B$8770,"="&amp;B8342))/COUNTIFS($A$11:$A$8770,"="&amp;A8342,$F$11:$F$8770,"=COD1"),0)</f>
        <v>0</v>
      </c>
      <c r="U8342" t="e">
        <f>(VLOOKUP(F8342,tarifas!$C$7:$D$10,2,FALSE)+tarifas!$D$21)*datos!P8342</f>
        <v>#N/A</v>
      </c>
      <c r="V8342" t="e">
        <f t="shared" si="1182"/>
        <v>#N/A</v>
      </c>
      <c r="W8342">
        <f t="shared" si="1183"/>
        <v>0</v>
      </c>
    </row>
    <row r="8343" spans="1:23" x14ac:dyDescent="0.25">
      <c r="A8343">
        <f t="shared" si="1176"/>
        <v>343</v>
      </c>
      <c r="B8343">
        <f t="shared" si="1177"/>
        <v>12</v>
      </c>
      <c r="C8343" s="1">
        <f t="shared" si="1184"/>
        <v>41987.166666646459</v>
      </c>
      <c r="D8343" s="7">
        <v>0</v>
      </c>
      <c r="E8343" s="7"/>
      <c r="G8343">
        <v>34.9</v>
      </c>
      <c r="H8343" s="12">
        <v>205.62526558731665</v>
      </c>
      <c r="I8343" s="13">
        <f>$D$2*tarifas!$D$12/24</f>
        <v>1.4541666666666666</v>
      </c>
      <c r="J8343" s="13" t="e">
        <f>VLOOKUP(E8343&amp;" "&amp;F8343,tarifas!$A$13:$D$20,4,FALSE)*H8343</f>
        <v>#N/A</v>
      </c>
      <c r="K8343" s="13">
        <f>IF(F8343="COD1",tarifas!$D$11*(SUMIFS($H$11:$H$8770,$F$11:$F$8770,"=COD1",$B$11:$B$8770,"="&amp;B8343)/COUNTIFS($F$11:$F$8770,"=COD1",$B$11:$B$8770,"="&amp;B8343))/COUNTIFS($A$11:$A$8770,"="&amp;A8343,$F$11:$F$8770,"=COD1"),0)</f>
        <v>0</v>
      </c>
      <c r="L8343" s="13" t="e">
        <f>(VLOOKUP(F8343,tarifas!$C$7:$D$10,2,FALSE)+tarifas!$D$21)*datos!H8343</f>
        <v>#N/A</v>
      </c>
      <c r="M8343">
        <v>0</v>
      </c>
      <c r="N8343" s="13" t="e">
        <f t="shared" si="1178"/>
        <v>#N/A</v>
      </c>
      <c r="O8343">
        <f t="shared" si="1179"/>
        <v>0</v>
      </c>
      <c r="P8343" s="12">
        <f t="shared" si="1180"/>
        <v>205.62526558731665</v>
      </c>
      <c r="Q8343">
        <f t="shared" si="1181"/>
        <v>0</v>
      </c>
      <c r="R8343">
        <f>$D$2*tarifas!$D$12/24</f>
        <v>1.4541666666666666</v>
      </c>
      <c r="S8343" t="e">
        <f>VLOOKUP(E8343&amp;" "&amp;F8343,tarifas!$A$13:$D$20,4,FALSE)*P8343</f>
        <v>#N/A</v>
      </c>
      <c r="T8343">
        <f>IF(F8343="COD1",tarifas!$D$11*(SUMIFS($P$11:$P$8770,$F$11:$F$8770,"=COD1",$B$11:$B$8770,"="&amp;B8343)/COUNTIFS($F$11:$F$8770,"=COD1",$B$11:$B$8770,"="&amp;B8343))/COUNTIFS($A$11:$A$8770,"="&amp;A8343,$F$11:$F$8770,"=COD1"),0)</f>
        <v>0</v>
      </c>
      <c r="U8343" t="e">
        <f>(VLOOKUP(F8343,tarifas!$C$7:$D$10,2,FALSE)+tarifas!$D$21)*datos!P8343</f>
        <v>#N/A</v>
      </c>
      <c r="V8343" t="e">
        <f t="shared" si="1182"/>
        <v>#N/A</v>
      </c>
      <c r="W8343">
        <f t="shared" si="1183"/>
        <v>0</v>
      </c>
    </row>
    <row r="8344" spans="1:23" x14ac:dyDescent="0.25">
      <c r="A8344">
        <f t="shared" si="1176"/>
        <v>343</v>
      </c>
      <c r="B8344">
        <f t="shared" si="1177"/>
        <v>12</v>
      </c>
      <c r="C8344" s="1">
        <f t="shared" si="1184"/>
        <v>41987.208333313123</v>
      </c>
      <c r="D8344" s="7">
        <v>0</v>
      </c>
      <c r="E8344" s="7"/>
      <c r="G8344">
        <v>35</v>
      </c>
      <c r="H8344" s="12">
        <v>206.26663716499803</v>
      </c>
      <c r="I8344" s="13">
        <f>$D$2*tarifas!$D$12/24</f>
        <v>1.4541666666666666</v>
      </c>
      <c r="J8344" s="13" t="e">
        <f>VLOOKUP(E8344&amp;" "&amp;F8344,tarifas!$A$13:$D$20,4,FALSE)*H8344</f>
        <v>#N/A</v>
      </c>
      <c r="K8344" s="13">
        <f>IF(F8344="COD1",tarifas!$D$11*(SUMIFS($H$11:$H$8770,$F$11:$F$8770,"=COD1",$B$11:$B$8770,"="&amp;B8344)/COUNTIFS($F$11:$F$8770,"=COD1",$B$11:$B$8770,"="&amp;B8344))/COUNTIFS($A$11:$A$8770,"="&amp;A8344,$F$11:$F$8770,"=COD1"),0)</f>
        <v>0</v>
      </c>
      <c r="L8344" s="13" t="e">
        <f>(VLOOKUP(F8344,tarifas!$C$7:$D$10,2,FALSE)+tarifas!$D$21)*datos!H8344</f>
        <v>#N/A</v>
      </c>
      <c r="M8344">
        <v>0</v>
      </c>
      <c r="N8344" s="13" t="e">
        <f t="shared" si="1178"/>
        <v>#N/A</v>
      </c>
      <c r="O8344">
        <f t="shared" si="1179"/>
        <v>0</v>
      </c>
      <c r="P8344" s="12">
        <f t="shared" si="1180"/>
        <v>206.26663716499803</v>
      </c>
      <c r="Q8344">
        <f t="shared" si="1181"/>
        <v>0</v>
      </c>
      <c r="R8344">
        <f>$D$2*tarifas!$D$12/24</f>
        <v>1.4541666666666666</v>
      </c>
      <c r="S8344" t="e">
        <f>VLOOKUP(E8344&amp;" "&amp;F8344,tarifas!$A$13:$D$20,4,FALSE)*P8344</f>
        <v>#N/A</v>
      </c>
      <c r="T8344">
        <f>IF(F8344="COD1",tarifas!$D$11*(SUMIFS($P$11:$P$8770,$F$11:$F$8770,"=COD1",$B$11:$B$8770,"="&amp;B8344)/COUNTIFS($F$11:$F$8770,"=COD1",$B$11:$B$8770,"="&amp;B8344))/COUNTIFS($A$11:$A$8770,"="&amp;A8344,$F$11:$F$8770,"=COD1"),0)</f>
        <v>0</v>
      </c>
      <c r="U8344" t="e">
        <f>(VLOOKUP(F8344,tarifas!$C$7:$D$10,2,FALSE)+tarifas!$D$21)*datos!P8344</f>
        <v>#N/A</v>
      </c>
      <c r="V8344" t="e">
        <f t="shared" si="1182"/>
        <v>#N/A</v>
      </c>
      <c r="W8344">
        <f t="shared" si="1183"/>
        <v>0</v>
      </c>
    </row>
    <row r="8345" spans="1:23" x14ac:dyDescent="0.25">
      <c r="A8345">
        <f t="shared" si="1176"/>
        <v>343</v>
      </c>
      <c r="B8345">
        <f t="shared" si="1177"/>
        <v>12</v>
      </c>
      <c r="C8345" s="1">
        <f t="shared" si="1184"/>
        <v>41987.249999979787</v>
      </c>
      <c r="D8345" s="7">
        <v>0</v>
      </c>
      <c r="E8345" s="7"/>
      <c r="G8345">
        <v>36.9</v>
      </c>
      <c r="H8345" s="12">
        <v>206.82683189709505</v>
      </c>
      <c r="I8345" s="13">
        <f>$D$2*tarifas!$D$12/24</f>
        <v>1.4541666666666666</v>
      </c>
      <c r="J8345" s="13" t="e">
        <f>VLOOKUP(E8345&amp;" "&amp;F8345,tarifas!$A$13:$D$20,4,FALSE)*H8345</f>
        <v>#N/A</v>
      </c>
      <c r="K8345" s="13">
        <f>IF(F8345="COD1",tarifas!$D$11*(SUMIFS($H$11:$H$8770,$F$11:$F$8770,"=COD1",$B$11:$B$8770,"="&amp;B8345)/COUNTIFS($F$11:$F$8770,"=COD1",$B$11:$B$8770,"="&amp;B8345))/COUNTIFS($A$11:$A$8770,"="&amp;A8345,$F$11:$F$8770,"=COD1"),0)</f>
        <v>0</v>
      </c>
      <c r="L8345" s="13" t="e">
        <f>(VLOOKUP(F8345,tarifas!$C$7:$D$10,2,FALSE)+tarifas!$D$21)*datos!H8345</f>
        <v>#N/A</v>
      </c>
      <c r="M8345">
        <v>0</v>
      </c>
      <c r="N8345" s="13" t="e">
        <f t="shared" si="1178"/>
        <v>#N/A</v>
      </c>
      <c r="O8345">
        <f t="shared" si="1179"/>
        <v>0</v>
      </c>
      <c r="P8345" s="12">
        <f t="shared" si="1180"/>
        <v>206.82683189709505</v>
      </c>
      <c r="Q8345">
        <f t="shared" si="1181"/>
        <v>0</v>
      </c>
      <c r="R8345">
        <f>$D$2*tarifas!$D$12/24</f>
        <v>1.4541666666666666</v>
      </c>
      <c r="S8345" t="e">
        <f>VLOOKUP(E8345&amp;" "&amp;F8345,tarifas!$A$13:$D$20,4,FALSE)*P8345</f>
        <v>#N/A</v>
      </c>
      <c r="T8345">
        <f>IF(F8345="COD1",tarifas!$D$11*(SUMIFS($P$11:$P$8770,$F$11:$F$8770,"=COD1",$B$11:$B$8770,"="&amp;B8345)/COUNTIFS($F$11:$F$8770,"=COD1",$B$11:$B$8770,"="&amp;B8345))/COUNTIFS($A$11:$A$8770,"="&amp;A8345,$F$11:$F$8770,"=COD1"),0)</f>
        <v>0</v>
      </c>
      <c r="U8345" t="e">
        <f>(VLOOKUP(F8345,tarifas!$C$7:$D$10,2,FALSE)+tarifas!$D$21)*datos!P8345</f>
        <v>#N/A</v>
      </c>
      <c r="V8345" t="e">
        <f t="shared" si="1182"/>
        <v>#N/A</v>
      </c>
      <c r="W8345">
        <f t="shared" si="1183"/>
        <v>0</v>
      </c>
    </row>
    <row r="8346" spans="1:23" x14ac:dyDescent="0.25">
      <c r="A8346">
        <f t="shared" si="1176"/>
        <v>343</v>
      </c>
      <c r="B8346">
        <f t="shared" si="1177"/>
        <v>12</v>
      </c>
      <c r="C8346" s="1">
        <f t="shared" si="1184"/>
        <v>41987.291666646452</v>
      </c>
      <c r="D8346" s="7">
        <v>0</v>
      </c>
      <c r="E8346" s="7"/>
      <c r="G8346">
        <v>39.99</v>
      </c>
      <c r="H8346" s="12">
        <v>185.55914254155243</v>
      </c>
      <c r="I8346" s="13">
        <f>$D$2*tarifas!$D$12/24</f>
        <v>1.4541666666666666</v>
      </c>
      <c r="J8346" s="13" t="e">
        <f>VLOOKUP(E8346&amp;" "&amp;F8346,tarifas!$A$13:$D$20,4,FALSE)*H8346</f>
        <v>#N/A</v>
      </c>
      <c r="K8346" s="13">
        <f>IF(F8346="COD1",tarifas!$D$11*(SUMIFS($H$11:$H$8770,$F$11:$F$8770,"=COD1",$B$11:$B$8770,"="&amp;B8346)/COUNTIFS($F$11:$F$8770,"=COD1",$B$11:$B$8770,"="&amp;B8346))/COUNTIFS($A$11:$A$8770,"="&amp;A8346,$F$11:$F$8770,"=COD1"),0)</f>
        <v>0</v>
      </c>
      <c r="L8346" s="13" t="e">
        <f>(VLOOKUP(F8346,tarifas!$C$7:$D$10,2,FALSE)+tarifas!$D$21)*datos!H8346</f>
        <v>#N/A</v>
      </c>
      <c r="M8346">
        <v>0</v>
      </c>
      <c r="N8346" s="13" t="e">
        <f t="shared" si="1178"/>
        <v>#N/A</v>
      </c>
      <c r="O8346">
        <f t="shared" si="1179"/>
        <v>0</v>
      </c>
      <c r="P8346" s="12">
        <f t="shared" si="1180"/>
        <v>185.55914254155243</v>
      </c>
      <c r="Q8346">
        <f t="shared" si="1181"/>
        <v>0</v>
      </c>
      <c r="R8346">
        <f>$D$2*tarifas!$D$12/24</f>
        <v>1.4541666666666666</v>
      </c>
      <c r="S8346" t="e">
        <f>VLOOKUP(E8346&amp;" "&amp;F8346,tarifas!$A$13:$D$20,4,FALSE)*P8346</f>
        <v>#N/A</v>
      </c>
      <c r="T8346">
        <f>IF(F8346="COD1",tarifas!$D$11*(SUMIFS($P$11:$P$8770,$F$11:$F$8770,"=COD1",$B$11:$B$8770,"="&amp;B8346)/COUNTIFS($F$11:$F$8770,"=COD1",$B$11:$B$8770,"="&amp;B8346))/COUNTIFS($A$11:$A$8770,"="&amp;A8346,$F$11:$F$8770,"=COD1"),0)</f>
        <v>0</v>
      </c>
      <c r="U8346" t="e">
        <f>(VLOOKUP(F8346,tarifas!$C$7:$D$10,2,FALSE)+tarifas!$D$21)*datos!P8346</f>
        <v>#N/A</v>
      </c>
      <c r="V8346" t="e">
        <f t="shared" si="1182"/>
        <v>#N/A</v>
      </c>
      <c r="W8346">
        <f t="shared" si="1183"/>
        <v>0</v>
      </c>
    </row>
    <row r="8347" spans="1:23" x14ac:dyDescent="0.25">
      <c r="A8347">
        <f t="shared" si="1176"/>
        <v>343</v>
      </c>
      <c r="B8347">
        <f t="shared" si="1177"/>
        <v>12</v>
      </c>
      <c r="C8347" s="1">
        <f t="shared" si="1184"/>
        <v>41987.333333313116</v>
      </c>
      <c r="D8347" s="7">
        <v>0</v>
      </c>
      <c r="E8347" s="7"/>
      <c r="G8347">
        <v>40.64</v>
      </c>
      <c r="H8347" s="12">
        <v>184.65453611092437</v>
      </c>
      <c r="I8347" s="13">
        <f>$D$2*tarifas!$D$12/24</f>
        <v>1.4541666666666666</v>
      </c>
      <c r="J8347" s="13" t="e">
        <f>VLOOKUP(E8347&amp;" "&amp;F8347,tarifas!$A$13:$D$20,4,FALSE)*H8347</f>
        <v>#N/A</v>
      </c>
      <c r="K8347" s="13">
        <f>IF(F8347="COD1",tarifas!$D$11*(SUMIFS($H$11:$H$8770,$F$11:$F$8770,"=COD1",$B$11:$B$8770,"="&amp;B8347)/COUNTIFS($F$11:$F$8770,"=COD1",$B$11:$B$8770,"="&amp;B8347))/COUNTIFS($A$11:$A$8770,"="&amp;A8347,$F$11:$F$8770,"=COD1"),0)</f>
        <v>0</v>
      </c>
      <c r="L8347" s="13" t="e">
        <f>(VLOOKUP(F8347,tarifas!$C$7:$D$10,2,FALSE)+tarifas!$D$21)*datos!H8347</f>
        <v>#N/A</v>
      </c>
      <c r="M8347">
        <v>30.30031</v>
      </c>
      <c r="N8347" s="13" t="e">
        <f t="shared" si="1178"/>
        <v>#N/A</v>
      </c>
      <c r="O8347">
        <f t="shared" si="1179"/>
        <v>30.30031</v>
      </c>
      <c r="P8347" s="12">
        <f t="shared" si="1180"/>
        <v>154.35422611092437</v>
      </c>
      <c r="Q8347">
        <f t="shared" si="1181"/>
        <v>0</v>
      </c>
      <c r="R8347">
        <f>$D$2*tarifas!$D$12/24</f>
        <v>1.4541666666666666</v>
      </c>
      <c r="S8347" t="e">
        <f>VLOOKUP(E8347&amp;" "&amp;F8347,tarifas!$A$13:$D$20,4,FALSE)*P8347</f>
        <v>#N/A</v>
      </c>
      <c r="T8347">
        <f>IF(F8347="COD1",tarifas!$D$11*(SUMIFS($P$11:$P$8770,$F$11:$F$8770,"=COD1",$B$11:$B$8770,"="&amp;B8347)/COUNTIFS($F$11:$F$8770,"=COD1",$B$11:$B$8770,"="&amp;B8347))/COUNTIFS($A$11:$A$8770,"="&amp;A8347,$F$11:$F$8770,"=COD1"),0)</f>
        <v>0</v>
      </c>
      <c r="U8347" t="e">
        <f>(VLOOKUP(F8347,tarifas!$C$7:$D$10,2,FALSE)+tarifas!$D$21)*datos!P8347</f>
        <v>#N/A</v>
      </c>
      <c r="V8347" t="e">
        <f t="shared" si="1182"/>
        <v>#N/A</v>
      </c>
      <c r="W8347">
        <f t="shared" si="1183"/>
        <v>0</v>
      </c>
    </row>
    <row r="8348" spans="1:23" x14ac:dyDescent="0.25">
      <c r="A8348">
        <f t="shared" si="1176"/>
        <v>343</v>
      </c>
      <c r="B8348">
        <f t="shared" si="1177"/>
        <v>12</v>
      </c>
      <c r="C8348" s="1">
        <f t="shared" si="1184"/>
        <v>41987.37499997978</v>
      </c>
      <c r="D8348" s="7">
        <v>0</v>
      </c>
      <c r="E8348" s="7"/>
      <c r="G8348">
        <v>44.99</v>
      </c>
      <c r="H8348" s="12">
        <v>185.03451195347156</v>
      </c>
      <c r="I8348" s="13">
        <f>$D$2*tarifas!$D$12/24</f>
        <v>1.4541666666666666</v>
      </c>
      <c r="J8348" s="13" t="e">
        <f>VLOOKUP(E8348&amp;" "&amp;F8348,tarifas!$A$13:$D$20,4,FALSE)*H8348</f>
        <v>#N/A</v>
      </c>
      <c r="K8348" s="13">
        <f>IF(F8348="COD1",tarifas!$D$11*(SUMIFS($H$11:$H$8770,$F$11:$F$8770,"=COD1",$B$11:$B$8770,"="&amp;B8348)/COUNTIFS($F$11:$F$8770,"=COD1",$B$11:$B$8770,"="&amp;B8348))/COUNTIFS($A$11:$A$8770,"="&amp;A8348,$F$11:$F$8770,"=COD1"),0)</f>
        <v>0</v>
      </c>
      <c r="L8348" s="13" t="e">
        <f>(VLOOKUP(F8348,tarifas!$C$7:$D$10,2,FALSE)+tarifas!$D$21)*datos!H8348</f>
        <v>#N/A</v>
      </c>
      <c r="M8348">
        <v>24.16046</v>
      </c>
      <c r="N8348" s="13" t="e">
        <f t="shared" si="1178"/>
        <v>#N/A</v>
      </c>
      <c r="O8348">
        <f t="shared" si="1179"/>
        <v>24.16046</v>
      </c>
      <c r="P8348" s="12">
        <f t="shared" si="1180"/>
        <v>160.87405195347156</v>
      </c>
      <c r="Q8348">
        <f t="shared" si="1181"/>
        <v>0</v>
      </c>
      <c r="R8348">
        <f>$D$2*tarifas!$D$12/24</f>
        <v>1.4541666666666666</v>
      </c>
      <c r="S8348" t="e">
        <f>VLOOKUP(E8348&amp;" "&amp;F8348,tarifas!$A$13:$D$20,4,FALSE)*P8348</f>
        <v>#N/A</v>
      </c>
      <c r="T8348">
        <f>IF(F8348="COD1",tarifas!$D$11*(SUMIFS($P$11:$P$8770,$F$11:$F$8770,"=COD1",$B$11:$B$8770,"="&amp;B8348)/COUNTIFS($F$11:$F$8770,"=COD1",$B$11:$B$8770,"="&amp;B8348))/COUNTIFS($A$11:$A$8770,"="&amp;A8348,$F$11:$F$8770,"=COD1"),0)</f>
        <v>0</v>
      </c>
      <c r="U8348" t="e">
        <f>(VLOOKUP(F8348,tarifas!$C$7:$D$10,2,FALSE)+tarifas!$D$21)*datos!P8348</f>
        <v>#N/A</v>
      </c>
      <c r="V8348" t="e">
        <f t="shared" si="1182"/>
        <v>#N/A</v>
      </c>
      <c r="W8348">
        <f t="shared" si="1183"/>
        <v>0</v>
      </c>
    </row>
    <row r="8349" spans="1:23" x14ac:dyDescent="0.25">
      <c r="A8349">
        <f t="shared" si="1176"/>
        <v>343</v>
      </c>
      <c r="B8349">
        <f t="shared" si="1177"/>
        <v>12</v>
      </c>
      <c r="C8349" s="1">
        <f t="shared" si="1184"/>
        <v>41987.416666646444</v>
      </c>
      <c r="D8349" s="7">
        <v>524.93939393939388</v>
      </c>
      <c r="E8349" s="7"/>
      <c r="G8349">
        <v>48.57</v>
      </c>
      <c r="H8349" s="12">
        <v>185.80333924457594</v>
      </c>
      <c r="I8349" s="13">
        <f>$D$2*tarifas!$D$12/24</f>
        <v>1.4541666666666666</v>
      </c>
      <c r="J8349" s="13" t="e">
        <f>VLOOKUP(E8349&amp;" "&amp;F8349,tarifas!$A$13:$D$20,4,FALSE)*H8349</f>
        <v>#N/A</v>
      </c>
      <c r="K8349" s="13">
        <f>IF(F8349="COD1",tarifas!$D$11*(SUMIFS($H$11:$H$8770,$F$11:$F$8770,"=COD1",$B$11:$B$8770,"="&amp;B8349)/COUNTIFS($F$11:$F$8770,"=COD1",$B$11:$B$8770,"="&amp;B8349))/COUNTIFS($A$11:$A$8770,"="&amp;A8349,$F$11:$F$8770,"=COD1"),0)</f>
        <v>0</v>
      </c>
      <c r="L8349" s="13" t="e">
        <f>(VLOOKUP(F8349,tarifas!$C$7:$D$10,2,FALSE)+tarifas!$D$21)*datos!H8349</f>
        <v>#N/A</v>
      </c>
      <c r="M8349">
        <v>99.618009999999998</v>
      </c>
      <c r="N8349" s="13" t="e">
        <f t="shared" si="1178"/>
        <v>#N/A</v>
      </c>
      <c r="O8349">
        <f t="shared" si="1179"/>
        <v>99.618009999999998</v>
      </c>
      <c r="P8349" s="12">
        <f t="shared" si="1180"/>
        <v>86.185329244575939</v>
      </c>
      <c r="Q8349">
        <f t="shared" si="1181"/>
        <v>0</v>
      </c>
      <c r="R8349">
        <f>$D$2*tarifas!$D$12/24</f>
        <v>1.4541666666666666</v>
      </c>
      <c r="S8349" t="e">
        <f>VLOOKUP(E8349&amp;" "&amp;F8349,tarifas!$A$13:$D$20,4,FALSE)*P8349</f>
        <v>#N/A</v>
      </c>
      <c r="T8349">
        <f>IF(F8349="COD1",tarifas!$D$11*(SUMIFS($P$11:$P$8770,$F$11:$F$8770,"=COD1",$B$11:$B$8770,"="&amp;B8349)/COUNTIFS($F$11:$F$8770,"=COD1",$B$11:$B$8770,"="&amp;B8349))/COUNTIFS($A$11:$A$8770,"="&amp;A8349,$F$11:$F$8770,"=COD1"),0)</f>
        <v>0</v>
      </c>
      <c r="U8349" t="e">
        <f>(VLOOKUP(F8349,tarifas!$C$7:$D$10,2,FALSE)+tarifas!$D$21)*datos!P8349</f>
        <v>#N/A</v>
      </c>
      <c r="V8349" t="e">
        <f t="shared" si="1182"/>
        <v>#N/A</v>
      </c>
      <c r="W8349">
        <f t="shared" si="1183"/>
        <v>0</v>
      </c>
    </row>
    <row r="8350" spans="1:23" x14ac:dyDescent="0.25">
      <c r="A8350">
        <f t="shared" si="1176"/>
        <v>343</v>
      </c>
      <c r="B8350">
        <f t="shared" si="1177"/>
        <v>12</v>
      </c>
      <c r="C8350" s="1">
        <f t="shared" si="1184"/>
        <v>41987.458333313109</v>
      </c>
      <c r="D8350" s="7">
        <v>500.98484848484861</v>
      </c>
      <c r="E8350" s="7"/>
      <c r="G8350">
        <v>51.69</v>
      </c>
      <c r="H8350" s="12">
        <v>184.52747727302011</v>
      </c>
      <c r="I8350" s="13">
        <f>$D$2*tarifas!$D$12/24</f>
        <v>1.4541666666666666</v>
      </c>
      <c r="J8350" s="13" t="e">
        <f>VLOOKUP(E8350&amp;" "&amp;F8350,tarifas!$A$13:$D$20,4,FALSE)*H8350</f>
        <v>#N/A</v>
      </c>
      <c r="K8350" s="13">
        <f>IF(F8350="COD1",tarifas!$D$11*(SUMIFS($H$11:$H$8770,$F$11:$F$8770,"=COD1",$B$11:$B$8770,"="&amp;B8350)/COUNTIFS($F$11:$F$8770,"=COD1",$B$11:$B$8770,"="&amp;B8350))/COUNTIFS($A$11:$A$8770,"="&amp;A8350,$F$11:$F$8770,"=COD1"),0)</f>
        <v>0</v>
      </c>
      <c r="L8350" s="13" t="e">
        <f>(VLOOKUP(F8350,tarifas!$C$7:$D$10,2,FALSE)+tarifas!$D$21)*datos!H8350</f>
        <v>#N/A</v>
      </c>
      <c r="M8350">
        <v>395.28706</v>
      </c>
      <c r="N8350" s="13" t="e">
        <f t="shared" si="1178"/>
        <v>#N/A</v>
      </c>
      <c r="O8350">
        <f t="shared" si="1179"/>
        <v>184.52747727302011</v>
      </c>
      <c r="P8350" s="12">
        <f t="shared" si="1180"/>
        <v>0</v>
      </c>
      <c r="Q8350">
        <f t="shared" si="1181"/>
        <v>210.75958272697989</v>
      </c>
      <c r="R8350">
        <f>$D$2*tarifas!$D$12/24</f>
        <v>1.4541666666666666</v>
      </c>
      <c r="S8350" t="e">
        <f>VLOOKUP(E8350&amp;" "&amp;F8350,tarifas!$A$13:$D$20,4,FALSE)*P8350</f>
        <v>#N/A</v>
      </c>
      <c r="T8350">
        <f>IF(F8350="COD1",tarifas!$D$11*(SUMIFS($P$11:$P$8770,$F$11:$F$8770,"=COD1",$B$11:$B$8770,"="&amp;B8350)/COUNTIFS($F$11:$F$8770,"=COD1",$B$11:$B$8770,"="&amp;B8350))/COUNTIFS($A$11:$A$8770,"="&amp;A8350,$F$11:$F$8770,"=COD1"),0)</f>
        <v>0</v>
      </c>
      <c r="U8350" t="e">
        <f>(VLOOKUP(F8350,tarifas!$C$7:$D$10,2,FALSE)+tarifas!$D$21)*datos!P8350</f>
        <v>#N/A</v>
      </c>
      <c r="V8350" t="e">
        <f t="shared" si="1182"/>
        <v>#N/A</v>
      </c>
      <c r="W8350">
        <f t="shared" si="1183"/>
        <v>9.8047465480418321</v>
      </c>
    </row>
    <row r="8351" spans="1:23" x14ac:dyDescent="0.25">
      <c r="A8351">
        <f t="shared" si="1176"/>
        <v>343</v>
      </c>
      <c r="B8351">
        <f t="shared" si="1177"/>
        <v>12</v>
      </c>
      <c r="C8351" s="1">
        <f t="shared" si="1184"/>
        <v>41987.499999979773</v>
      </c>
      <c r="D8351" s="7">
        <v>488.10606060606068</v>
      </c>
      <c r="E8351" s="7"/>
      <c r="G8351">
        <v>52.35</v>
      </c>
      <c r="H8351" s="12">
        <v>186.86911765623788</v>
      </c>
      <c r="I8351" s="13">
        <f>$D$2*tarifas!$D$12/24</f>
        <v>1.4541666666666666</v>
      </c>
      <c r="J8351" s="13" t="e">
        <f>VLOOKUP(E8351&amp;" "&amp;F8351,tarifas!$A$13:$D$20,4,FALSE)*H8351</f>
        <v>#N/A</v>
      </c>
      <c r="K8351" s="13">
        <f>IF(F8351="COD1",tarifas!$D$11*(SUMIFS($H$11:$H$8770,$F$11:$F$8770,"=COD1",$B$11:$B$8770,"="&amp;B8351)/COUNTIFS($F$11:$F$8770,"=COD1",$B$11:$B$8770,"="&amp;B8351))/COUNTIFS($A$11:$A$8770,"="&amp;A8351,$F$11:$F$8770,"=COD1"),0)</f>
        <v>0</v>
      </c>
      <c r="L8351" s="13" t="e">
        <f>(VLOOKUP(F8351,tarifas!$C$7:$D$10,2,FALSE)+tarifas!$D$21)*datos!H8351</f>
        <v>#N/A</v>
      </c>
      <c r="M8351">
        <v>412.36073999999996</v>
      </c>
      <c r="N8351" s="13" t="e">
        <f t="shared" si="1178"/>
        <v>#N/A</v>
      </c>
      <c r="O8351">
        <f t="shared" si="1179"/>
        <v>186.86911765623788</v>
      </c>
      <c r="P8351" s="12">
        <f t="shared" si="1180"/>
        <v>0</v>
      </c>
      <c r="Q8351">
        <f t="shared" si="1181"/>
        <v>225.49162234376209</v>
      </c>
      <c r="R8351">
        <f>$D$2*tarifas!$D$12/24</f>
        <v>1.4541666666666666</v>
      </c>
      <c r="S8351" t="e">
        <f>VLOOKUP(E8351&amp;" "&amp;F8351,tarifas!$A$13:$D$20,4,FALSE)*P8351</f>
        <v>#N/A</v>
      </c>
      <c r="T8351">
        <f>IF(F8351="COD1",tarifas!$D$11*(SUMIFS($P$11:$P$8770,$F$11:$F$8770,"=COD1",$B$11:$B$8770,"="&amp;B8351)/COUNTIFS($F$11:$F$8770,"=COD1",$B$11:$B$8770,"="&amp;B8351))/COUNTIFS($A$11:$A$8770,"="&amp;A8351,$F$11:$F$8770,"=COD1"),0)</f>
        <v>0</v>
      </c>
      <c r="U8351" t="e">
        <f>(VLOOKUP(F8351,tarifas!$C$7:$D$10,2,FALSE)+tarifas!$D$21)*datos!P8351</f>
        <v>#N/A</v>
      </c>
      <c r="V8351" t="e">
        <f t="shared" si="1182"/>
        <v>#N/A</v>
      </c>
      <c r="W8351">
        <f t="shared" si="1183"/>
        <v>10.624037786726351</v>
      </c>
    </row>
    <row r="8352" spans="1:23" x14ac:dyDescent="0.25">
      <c r="A8352">
        <f t="shared" si="1176"/>
        <v>343</v>
      </c>
      <c r="B8352">
        <f t="shared" si="1177"/>
        <v>12</v>
      </c>
      <c r="C8352" s="1">
        <f t="shared" si="1184"/>
        <v>41987.541666646437</v>
      </c>
      <c r="D8352" s="7">
        <v>298.53030303030306</v>
      </c>
      <c r="E8352" s="7"/>
      <c r="G8352">
        <v>53.69</v>
      </c>
      <c r="H8352" s="12">
        <v>186.34586684998757</v>
      </c>
      <c r="I8352" s="13">
        <f>$D$2*tarifas!$D$12/24</f>
        <v>1.4541666666666666</v>
      </c>
      <c r="J8352" s="13" t="e">
        <f>VLOOKUP(E8352&amp;" "&amp;F8352,tarifas!$A$13:$D$20,4,FALSE)*H8352</f>
        <v>#N/A</v>
      </c>
      <c r="K8352" s="13">
        <f>IF(F8352="COD1",tarifas!$D$11*(SUMIFS($H$11:$H$8770,$F$11:$F$8770,"=COD1",$B$11:$B$8770,"="&amp;B8352)/COUNTIFS($F$11:$F$8770,"=COD1",$B$11:$B$8770,"="&amp;B8352))/COUNTIFS($A$11:$A$8770,"="&amp;A8352,$F$11:$F$8770,"=COD1"),0)</f>
        <v>0</v>
      </c>
      <c r="L8352" s="13" t="e">
        <f>(VLOOKUP(F8352,tarifas!$C$7:$D$10,2,FALSE)+tarifas!$D$21)*datos!H8352</f>
        <v>#N/A</v>
      </c>
      <c r="M8352">
        <v>231.59990999999999</v>
      </c>
      <c r="N8352" s="13" t="e">
        <f t="shared" si="1178"/>
        <v>#N/A</v>
      </c>
      <c r="O8352">
        <f t="shared" si="1179"/>
        <v>186.34586684998757</v>
      </c>
      <c r="P8352" s="12">
        <f t="shared" si="1180"/>
        <v>0</v>
      </c>
      <c r="Q8352">
        <f t="shared" si="1181"/>
        <v>45.254043150012421</v>
      </c>
      <c r="R8352">
        <f>$D$2*tarifas!$D$12/24</f>
        <v>1.4541666666666666</v>
      </c>
      <c r="S8352" t="e">
        <f>VLOOKUP(E8352&amp;" "&amp;F8352,tarifas!$A$13:$D$20,4,FALSE)*P8352</f>
        <v>#N/A</v>
      </c>
      <c r="T8352">
        <f>IF(F8352="COD1",tarifas!$D$11*(SUMIFS($P$11:$P$8770,$F$11:$F$8770,"=COD1",$B$11:$B$8770,"="&amp;B8352)/COUNTIFS($F$11:$F$8770,"=COD1",$B$11:$B$8770,"="&amp;B8352))/COUNTIFS($A$11:$A$8770,"="&amp;A8352,$F$11:$F$8770,"=COD1"),0)</f>
        <v>0</v>
      </c>
      <c r="U8352" t="e">
        <f>(VLOOKUP(F8352,tarifas!$C$7:$D$10,2,FALSE)+tarifas!$D$21)*datos!P8352</f>
        <v>#N/A</v>
      </c>
      <c r="V8352" t="e">
        <f t="shared" si="1182"/>
        <v>#N/A</v>
      </c>
      <c r="W8352">
        <f t="shared" si="1183"/>
        <v>2.1867206190517501</v>
      </c>
    </row>
    <row r="8353" spans="1:23" x14ac:dyDescent="0.25">
      <c r="A8353">
        <f t="shared" si="1176"/>
        <v>343</v>
      </c>
      <c r="B8353">
        <f t="shared" si="1177"/>
        <v>12</v>
      </c>
      <c r="C8353" s="1">
        <f t="shared" si="1184"/>
        <v>41987.583333313101</v>
      </c>
      <c r="D8353" s="7">
        <v>202.71212121212122</v>
      </c>
      <c r="E8353" s="7"/>
      <c r="G8353">
        <v>52.92</v>
      </c>
      <c r="H8353" s="12">
        <v>187.26150178917126</v>
      </c>
      <c r="I8353" s="13">
        <f>$D$2*tarifas!$D$12/24</f>
        <v>1.4541666666666666</v>
      </c>
      <c r="J8353" s="13" t="e">
        <f>VLOOKUP(E8353&amp;" "&amp;F8353,tarifas!$A$13:$D$20,4,FALSE)*H8353</f>
        <v>#N/A</v>
      </c>
      <c r="K8353" s="13">
        <f>IF(F8353="COD1",tarifas!$D$11*(SUMIFS($H$11:$H$8770,$F$11:$F$8770,"=COD1",$B$11:$B$8770,"="&amp;B8353)/COUNTIFS($F$11:$F$8770,"=COD1",$B$11:$B$8770,"="&amp;B8353))/COUNTIFS($A$11:$A$8770,"="&amp;A8353,$F$11:$F$8770,"=COD1"),0)</f>
        <v>0</v>
      </c>
      <c r="L8353" s="13" t="e">
        <f>(VLOOKUP(F8353,tarifas!$C$7:$D$10,2,FALSE)+tarifas!$D$21)*datos!H8353</f>
        <v>#N/A</v>
      </c>
      <c r="M8353">
        <v>37.721690000000002</v>
      </c>
      <c r="N8353" s="13" t="e">
        <f t="shared" si="1178"/>
        <v>#N/A</v>
      </c>
      <c r="O8353">
        <f t="shared" si="1179"/>
        <v>37.721690000000002</v>
      </c>
      <c r="P8353" s="12">
        <f t="shared" si="1180"/>
        <v>149.53981178917127</v>
      </c>
      <c r="Q8353">
        <f t="shared" si="1181"/>
        <v>0</v>
      </c>
      <c r="R8353">
        <f>$D$2*tarifas!$D$12/24</f>
        <v>1.4541666666666666</v>
      </c>
      <c r="S8353" t="e">
        <f>VLOOKUP(E8353&amp;" "&amp;F8353,tarifas!$A$13:$D$20,4,FALSE)*P8353</f>
        <v>#N/A</v>
      </c>
      <c r="T8353">
        <f>IF(F8353="COD1",tarifas!$D$11*(SUMIFS($P$11:$P$8770,$F$11:$F$8770,"=COD1",$B$11:$B$8770,"="&amp;B8353)/COUNTIFS($F$11:$F$8770,"=COD1",$B$11:$B$8770,"="&amp;B8353))/COUNTIFS($A$11:$A$8770,"="&amp;A8353,$F$11:$F$8770,"=COD1"),0)</f>
        <v>0</v>
      </c>
      <c r="U8353" t="e">
        <f>(VLOOKUP(F8353,tarifas!$C$7:$D$10,2,FALSE)+tarifas!$D$21)*datos!P8353</f>
        <v>#N/A</v>
      </c>
      <c r="V8353" t="e">
        <f t="shared" si="1182"/>
        <v>#N/A</v>
      </c>
      <c r="W8353">
        <f t="shared" si="1183"/>
        <v>0</v>
      </c>
    </row>
    <row r="8354" spans="1:23" x14ac:dyDescent="0.25">
      <c r="A8354">
        <f t="shared" si="1176"/>
        <v>343</v>
      </c>
      <c r="B8354">
        <f t="shared" si="1177"/>
        <v>12</v>
      </c>
      <c r="C8354" s="1">
        <f t="shared" si="1184"/>
        <v>41987.624999979766</v>
      </c>
      <c r="D8354" s="7">
        <v>83.196969696969703</v>
      </c>
      <c r="E8354" s="7"/>
      <c r="G8354">
        <v>50.2</v>
      </c>
      <c r="H8354" s="12">
        <v>190.26223856727717</v>
      </c>
      <c r="I8354" s="13">
        <f>$D$2*tarifas!$D$12/24</f>
        <v>1.4541666666666666</v>
      </c>
      <c r="J8354" s="13" t="e">
        <f>VLOOKUP(E8354&amp;" "&amp;F8354,tarifas!$A$13:$D$20,4,FALSE)*H8354</f>
        <v>#N/A</v>
      </c>
      <c r="K8354" s="13">
        <f>IF(F8354="COD1",tarifas!$D$11*(SUMIFS($H$11:$H$8770,$F$11:$F$8770,"=COD1",$B$11:$B$8770,"="&amp;B8354)/COUNTIFS($F$11:$F$8770,"=COD1",$B$11:$B$8770,"="&amp;B8354))/COUNTIFS($A$11:$A$8770,"="&amp;A8354,$F$11:$F$8770,"=COD1"),0)</f>
        <v>0</v>
      </c>
      <c r="L8354" s="13" t="e">
        <f>(VLOOKUP(F8354,tarifas!$C$7:$D$10,2,FALSE)+tarifas!$D$21)*datos!H8354</f>
        <v>#N/A</v>
      </c>
      <c r="M8354">
        <v>62.553019999999997</v>
      </c>
      <c r="N8354" s="13" t="e">
        <f t="shared" si="1178"/>
        <v>#N/A</v>
      </c>
      <c r="O8354">
        <f t="shared" si="1179"/>
        <v>62.553019999999997</v>
      </c>
      <c r="P8354" s="12">
        <f t="shared" si="1180"/>
        <v>127.70921856727716</v>
      </c>
      <c r="Q8354">
        <f t="shared" si="1181"/>
        <v>0</v>
      </c>
      <c r="R8354">
        <f>$D$2*tarifas!$D$12/24</f>
        <v>1.4541666666666666</v>
      </c>
      <c r="S8354" t="e">
        <f>VLOOKUP(E8354&amp;" "&amp;F8354,tarifas!$A$13:$D$20,4,FALSE)*P8354</f>
        <v>#N/A</v>
      </c>
      <c r="T8354">
        <f>IF(F8354="COD1",tarifas!$D$11*(SUMIFS($P$11:$P$8770,$F$11:$F$8770,"=COD1",$B$11:$B$8770,"="&amp;B8354)/COUNTIFS($F$11:$F$8770,"=COD1",$B$11:$B$8770,"="&amp;B8354))/COUNTIFS($A$11:$A$8770,"="&amp;A8354,$F$11:$F$8770,"=COD1"),0)</f>
        <v>0</v>
      </c>
      <c r="U8354" t="e">
        <f>(VLOOKUP(F8354,tarifas!$C$7:$D$10,2,FALSE)+tarifas!$D$21)*datos!P8354</f>
        <v>#N/A</v>
      </c>
      <c r="V8354" t="e">
        <f t="shared" si="1182"/>
        <v>#N/A</v>
      </c>
      <c r="W8354">
        <f t="shared" si="1183"/>
        <v>0</v>
      </c>
    </row>
    <row r="8355" spans="1:23" x14ac:dyDescent="0.25">
      <c r="A8355">
        <f t="shared" si="1176"/>
        <v>343</v>
      </c>
      <c r="B8355">
        <f t="shared" si="1177"/>
        <v>12</v>
      </c>
      <c r="C8355" s="1">
        <f t="shared" si="1184"/>
        <v>41987.66666664643</v>
      </c>
      <c r="D8355" s="7">
        <v>0</v>
      </c>
      <c r="E8355" s="7"/>
      <c r="G8355">
        <v>50.42</v>
      </c>
      <c r="H8355" s="12">
        <v>196.93621547863282</v>
      </c>
      <c r="I8355" s="13">
        <f>$D$2*tarifas!$D$12/24</f>
        <v>1.4541666666666666</v>
      </c>
      <c r="J8355" s="13" t="e">
        <f>VLOOKUP(E8355&amp;" "&amp;F8355,tarifas!$A$13:$D$20,4,FALSE)*H8355</f>
        <v>#N/A</v>
      </c>
      <c r="K8355" s="13">
        <f>IF(F8355="COD1",tarifas!$D$11*(SUMIFS($H$11:$H$8770,$F$11:$F$8770,"=COD1",$B$11:$B$8770,"="&amp;B8355)/COUNTIFS($F$11:$F$8770,"=COD1",$B$11:$B$8770,"="&amp;B8355))/COUNTIFS($A$11:$A$8770,"="&amp;A8355,$F$11:$F$8770,"=COD1"),0)</f>
        <v>0</v>
      </c>
      <c r="L8355" s="13" t="e">
        <f>(VLOOKUP(F8355,tarifas!$C$7:$D$10,2,FALSE)+tarifas!$D$21)*datos!H8355</f>
        <v>#N/A</v>
      </c>
      <c r="M8355">
        <v>4.9074900000000001</v>
      </c>
      <c r="N8355" s="13" t="e">
        <f t="shared" si="1178"/>
        <v>#N/A</v>
      </c>
      <c r="O8355">
        <f t="shared" si="1179"/>
        <v>4.9074900000000001</v>
      </c>
      <c r="P8355" s="12">
        <f t="shared" si="1180"/>
        <v>192.02872547863282</v>
      </c>
      <c r="Q8355">
        <f t="shared" si="1181"/>
        <v>0</v>
      </c>
      <c r="R8355">
        <f>$D$2*tarifas!$D$12/24</f>
        <v>1.4541666666666666</v>
      </c>
      <c r="S8355" t="e">
        <f>VLOOKUP(E8355&amp;" "&amp;F8355,tarifas!$A$13:$D$20,4,FALSE)*P8355</f>
        <v>#N/A</v>
      </c>
      <c r="T8355">
        <f>IF(F8355="COD1",tarifas!$D$11*(SUMIFS($P$11:$P$8770,$F$11:$F$8770,"=COD1",$B$11:$B$8770,"="&amp;B8355)/COUNTIFS($F$11:$F$8770,"=COD1",$B$11:$B$8770,"="&amp;B8355))/COUNTIFS($A$11:$A$8770,"="&amp;A8355,$F$11:$F$8770,"=COD1"),0)</f>
        <v>0</v>
      </c>
      <c r="U8355" t="e">
        <f>(VLOOKUP(F8355,tarifas!$C$7:$D$10,2,FALSE)+tarifas!$D$21)*datos!P8355</f>
        <v>#N/A</v>
      </c>
      <c r="V8355" t="e">
        <f t="shared" si="1182"/>
        <v>#N/A</v>
      </c>
      <c r="W8355">
        <f t="shared" si="1183"/>
        <v>0</v>
      </c>
    </row>
    <row r="8356" spans="1:23" x14ac:dyDescent="0.25">
      <c r="A8356">
        <f t="shared" si="1176"/>
        <v>343</v>
      </c>
      <c r="B8356">
        <f t="shared" si="1177"/>
        <v>12</v>
      </c>
      <c r="C8356" s="1">
        <f t="shared" si="1184"/>
        <v>41987.708333313094</v>
      </c>
      <c r="D8356" s="7">
        <v>0</v>
      </c>
      <c r="E8356" s="7"/>
      <c r="G8356">
        <v>52.81</v>
      </c>
      <c r="H8356" s="12">
        <v>207.76166050195911</v>
      </c>
      <c r="I8356" s="13">
        <f>$D$2*tarifas!$D$12/24</f>
        <v>1.4541666666666666</v>
      </c>
      <c r="J8356" s="13" t="e">
        <f>VLOOKUP(E8356&amp;" "&amp;F8356,tarifas!$A$13:$D$20,4,FALSE)*H8356</f>
        <v>#N/A</v>
      </c>
      <c r="K8356" s="13">
        <f>IF(F8356="COD1",tarifas!$D$11*(SUMIFS($H$11:$H$8770,$F$11:$F$8770,"=COD1",$B$11:$B$8770,"="&amp;B8356)/COUNTIFS($F$11:$F$8770,"=COD1",$B$11:$B$8770,"="&amp;B8356))/COUNTIFS($A$11:$A$8770,"="&amp;A8356,$F$11:$F$8770,"=COD1"),0)</f>
        <v>0</v>
      </c>
      <c r="L8356" s="13" t="e">
        <f>(VLOOKUP(F8356,tarifas!$C$7:$D$10,2,FALSE)+tarifas!$D$21)*datos!H8356</f>
        <v>#N/A</v>
      </c>
      <c r="M8356">
        <v>0</v>
      </c>
      <c r="N8356" s="13" t="e">
        <f t="shared" si="1178"/>
        <v>#N/A</v>
      </c>
      <c r="O8356">
        <f t="shared" si="1179"/>
        <v>0</v>
      </c>
      <c r="P8356" s="12">
        <f t="shared" si="1180"/>
        <v>207.76166050195911</v>
      </c>
      <c r="Q8356">
        <f t="shared" si="1181"/>
        <v>0</v>
      </c>
      <c r="R8356">
        <f>$D$2*tarifas!$D$12/24</f>
        <v>1.4541666666666666</v>
      </c>
      <c r="S8356" t="e">
        <f>VLOOKUP(E8356&amp;" "&amp;F8356,tarifas!$A$13:$D$20,4,FALSE)*P8356</f>
        <v>#N/A</v>
      </c>
      <c r="T8356">
        <f>IF(F8356="COD1",tarifas!$D$11*(SUMIFS($P$11:$P$8770,$F$11:$F$8770,"=COD1",$B$11:$B$8770,"="&amp;B8356)/COUNTIFS($F$11:$F$8770,"=COD1",$B$11:$B$8770,"="&amp;B8356))/COUNTIFS($A$11:$A$8770,"="&amp;A8356,$F$11:$F$8770,"=COD1"),0)</f>
        <v>0</v>
      </c>
      <c r="U8356" t="e">
        <f>(VLOOKUP(F8356,tarifas!$C$7:$D$10,2,FALSE)+tarifas!$D$21)*datos!P8356</f>
        <v>#N/A</v>
      </c>
      <c r="V8356" t="e">
        <f t="shared" si="1182"/>
        <v>#N/A</v>
      </c>
      <c r="W8356">
        <f t="shared" si="1183"/>
        <v>0</v>
      </c>
    </row>
    <row r="8357" spans="1:23" x14ac:dyDescent="0.25">
      <c r="A8357">
        <f t="shared" si="1176"/>
        <v>343</v>
      </c>
      <c r="B8357">
        <f t="shared" si="1177"/>
        <v>12</v>
      </c>
      <c r="C8357" s="1">
        <f t="shared" si="1184"/>
        <v>41987.749999979758</v>
      </c>
      <c r="D8357" s="7">
        <v>0</v>
      </c>
      <c r="E8357" s="7"/>
      <c r="G8357">
        <v>57.69</v>
      </c>
      <c r="H8357" s="12">
        <v>209.08489482702993</v>
      </c>
      <c r="I8357" s="13">
        <f>$D$2*tarifas!$D$12/24</f>
        <v>1.4541666666666666</v>
      </c>
      <c r="J8357" s="13" t="e">
        <f>VLOOKUP(E8357&amp;" "&amp;F8357,tarifas!$A$13:$D$20,4,FALSE)*H8357</f>
        <v>#N/A</v>
      </c>
      <c r="K8357" s="13">
        <f>IF(F8357="COD1",tarifas!$D$11*(SUMIFS($H$11:$H$8770,$F$11:$F$8770,"=COD1",$B$11:$B$8770,"="&amp;B8357)/COUNTIFS($F$11:$F$8770,"=COD1",$B$11:$B$8770,"="&amp;B8357))/COUNTIFS($A$11:$A$8770,"="&amp;A8357,$F$11:$F$8770,"=COD1"),0)</f>
        <v>0</v>
      </c>
      <c r="L8357" s="13" t="e">
        <f>(VLOOKUP(F8357,tarifas!$C$7:$D$10,2,FALSE)+tarifas!$D$21)*datos!H8357</f>
        <v>#N/A</v>
      </c>
      <c r="M8357">
        <v>0</v>
      </c>
      <c r="N8357" s="13" t="e">
        <f t="shared" si="1178"/>
        <v>#N/A</v>
      </c>
      <c r="O8357">
        <f t="shared" si="1179"/>
        <v>0</v>
      </c>
      <c r="P8357" s="12">
        <f t="shared" si="1180"/>
        <v>209.08489482702993</v>
      </c>
      <c r="Q8357">
        <f t="shared" si="1181"/>
        <v>0</v>
      </c>
      <c r="R8357">
        <f>$D$2*tarifas!$D$12/24</f>
        <v>1.4541666666666666</v>
      </c>
      <c r="S8357" t="e">
        <f>VLOOKUP(E8357&amp;" "&amp;F8357,tarifas!$A$13:$D$20,4,FALSE)*P8357</f>
        <v>#N/A</v>
      </c>
      <c r="T8357">
        <f>IF(F8357="COD1",tarifas!$D$11*(SUMIFS($P$11:$P$8770,$F$11:$F$8770,"=COD1",$B$11:$B$8770,"="&amp;B8357)/COUNTIFS($F$11:$F$8770,"=COD1",$B$11:$B$8770,"="&amp;B8357))/COUNTIFS($A$11:$A$8770,"="&amp;A8357,$F$11:$F$8770,"=COD1"),0)</f>
        <v>0</v>
      </c>
      <c r="U8357" t="e">
        <f>(VLOOKUP(F8357,tarifas!$C$7:$D$10,2,FALSE)+tarifas!$D$21)*datos!P8357</f>
        <v>#N/A</v>
      </c>
      <c r="V8357" t="e">
        <f t="shared" si="1182"/>
        <v>#N/A</v>
      </c>
      <c r="W8357">
        <f t="shared" si="1183"/>
        <v>0</v>
      </c>
    </row>
    <row r="8358" spans="1:23" x14ac:dyDescent="0.25">
      <c r="A8358">
        <f t="shared" si="1176"/>
        <v>343</v>
      </c>
      <c r="B8358">
        <f t="shared" si="1177"/>
        <v>12</v>
      </c>
      <c r="C8358" s="1">
        <f t="shared" si="1184"/>
        <v>41987.791666646423</v>
      </c>
      <c r="D8358" s="7">
        <v>0</v>
      </c>
      <c r="E8358" s="7"/>
      <c r="G8358">
        <v>57.44</v>
      </c>
      <c r="H8358" s="12">
        <v>201.93369231041439</v>
      </c>
      <c r="I8358" s="13">
        <f>$D$2*tarifas!$D$12/24</f>
        <v>1.4541666666666666</v>
      </c>
      <c r="J8358" s="13" t="e">
        <f>VLOOKUP(E8358&amp;" "&amp;F8358,tarifas!$A$13:$D$20,4,FALSE)*H8358</f>
        <v>#N/A</v>
      </c>
      <c r="K8358" s="13">
        <f>IF(F8358="COD1",tarifas!$D$11*(SUMIFS($H$11:$H$8770,$F$11:$F$8770,"=COD1",$B$11:$B$8770,"="&amp;B8358)/COUNTIFS($F$11:$F$8770,"=COD1",$B$11:$B$8770,"="&amp;B8358))/COUNTIFS($A$11:$A$8770,"="&amp;A8358,$F$11:$F$8770,"=COD1"),0)</f>
        <v>0</v>
      </c>
      <c r="L8358" s="13" t="e">
        <f>(VLOOKUP(F8358,tarifas!$C$7:$D$10,2,FALSE)+tarifas!$D$21)*datos!H8358</f>
        <v>#N/A</v>
      </c>
      <c r="M8358">
        <v>0</v>
      </c>
      <c r="N8358" s="13" t="e">
        <f t="shared" si="1178"/>
        <v>#N/A</v>
      </c>
      <c r="O8358">
        <f t="shared" si="1179"/>
        <v>0</v>
      </c>
      <c r="P8358" s="12">
        <f t="shared" si="1180"/>
        <v>201.93369231041439</v>
      </c>
      <c r="Q8358">
        <f t="shared" si="1181"/>
        <v>0</v>
      </c>
      <c r="R8358">
        <f>$D$2*tarifas!$D$12/24</f>
        <v>1.4541666666666666</v>
      </c>
      <c r="S8358" t="e">
        <f>VLOOKUP(E8358&amp;" "&amp;F8358,tarifas!$A$13:$D$20,4,FALSE)*P8358</f>
        <v>#N/A</v>
      </c>
      <c r="T8358">
        <f>IF(F8358="COD1",tarifas!$D$11*(SUMIFS($P$11:$P$8770,$F$11:$F$8770,"=COD1",$B$11:$B$8770,"="&amp;B8358)/COUNTIFS($F$11:$F$8770,"=COD1",$B$11:$B$8770,"="&amp;B8358))/COUNTIFS($A$11:$A$8770,"="&amp;A8358,$F$11:$F$8770,"=COD1"),0)</f>
        <v>0</v>
      </c>
      <c r="U8358" t="e">
        <f>(VLOOKUP(F8358,tarifas!$C$7:$D$10,2,FALSE)+tarifas!$D$21)*datos!P8358</f>
        <v>#N/A</v>
      </c>
      <c r="V8358" t="e">
        <f t="shared" si="1182"/>
        <v>#N/A</v>
      </c>
      <c r="W8358">
        <f t="shared" si="1183"/>
        <v>0</v>
      </c>
    </row>
    <row r="8359" spans="1:23" x14ac:dyDescent="0.25">
      <c r="A8359">
        <f t="shared" si="1176"/>
        <v>343</v>
      </c>
      <c r="B8359">
        <f t="shared" si="1177"/>
        <v>12</v>
      </c>
      <c r="C8359" s="1">
        <f t="shared" si="1184"/>
        <v>41987.833333313087</v>
      </c>
      <c r="D8359" s="7">
        <v>0</v>
      </c>
      <c r="E8359" s="7"/>
      <c r="G8359">
        <v>56.19</v>
      </c>
      <c r="H8359" s="12">
        <v>217.76846732673783</v>
      </c>
      <c r="I8359" s="13">
        <f>$D$2*tarifas!$D$12/24</f>
        <v>1.4541666666666666</v>
      </c>
      <c r="J8359" s="13" t="e">
        <f>VLOOKUP(E8359&amp;" "&amp;F8359,tarifas!$A$13:$D$20,4,FALSE)*H8359</f>
        <v>#N/A</v>
      </c>
      <c r="K8359" s="13">
        <f>IF(F8359="COD1",tarifas!$D$11*(SUMIFS($H$11:$H$8770,$F$11:$F$8770,"=COD1",$B$11:$B$8770,"="&amp;B8359)/COUNTIFS($F$11:$F$8770,"=COD1",$B$11:$B$8770,"="&amp;B8359))/COUNTIFS($A$11:$A$8770,"="&amp;A8359,$F$11:$F$8770,"=COD1"),0)</f>
        <v>0</v>
      </c>
      <c r="L8359" s="13" t="e">
        <f>(VLOOKUP(F8359,tarifas!$C$7:$D$10,2,FALSE)+tarifas!$D$21)*datos!H8359</f>
        <v>#N/A</v>
      </c>
      <c r="M8359">
        <v>0</v>
      </c>
      <c r="N8359" s="13" t="e">
        <f t="shared" si="1178"/>
        <v>#N/A</v>
      </c>
      <c r="O8359">
        <f t="shared" si="1179"/>
        <v>0</v>
      </c>
      <c r="P8359" s="12">
        <f t="shared" si="1180"/>
        <v>217.76846732673783</v>
      </c>
      <c r="Q8359">
        <f t="shared" si="1181"/>
        <v>0</v>
      </c>
      <c r="R8359">
        <f>$D$2*tarifas!$D$12/24</f>
        <v>1.4541666666666666</v>
      </c>
      <c r="S8359" t="e">
        <f>VLOOKUP(E8359&amp;" "&amp;F8359,tarifas!$A$13:$D$20,4,FALSE)*P8359</f>
        <v>#N/A</v>
      </c>
      <c r="T8359">
        <f>IF(F8359="COD1",tarifas!$D$11*(SUMIFS($P$11:$P$8770,$F$11:$F$8770,"=COD1",$B$11:$B$8770,"="&amp;B8359)/COUNTIFS($F$11:$F$8770,"=COD1",$B$11:$B$8770,"="&amp;B8359))/COUNTIFS($A$11:$A$8770,"="&amp;A8359,$F$11:$F$8770,"=COD1"),0)</f>
        <v>0</v>
      </c>
      <c r="U8359" t="e">
        <f>(VLOOKUP(F8359,tarifas!$C$7:$D$10,2,FALSE)+tarifas!$D$21)*datos!P8359</f>
        <v>#N/A</v>
      </c>
      <c r="V8359" t="e">
        <f t="shared" si="1182"/>
        <v>#N/A</v>
      </c>
      <c r="W8359">
        <f t="shared" si="1183"/>
        <v>0</v>
      </c>
    </row>
    <row r="8360" spans="1:23" x14ac:dyDescent="0.25">
      <c r="A8360">
        <f t="shared" si="1176"/>
        <v>343</v>
      </c>
      <c r="B8360">
        <f t="shared" si="1177"/>
        <v>12</v>
      </c>
      <c r="C8360" s="1">
        <f t="shared" si="1184"/>
        <v>41987.874999979751</v>
      </c>
      <c r="D8360" s="7">
        <v>0</v>
      </c>
      <c r="E8360" s="7"/>
      <c r="G8360">
        <v>56.65</v>
      </c>
      <c r="H8360" s="12">
        <v>220.92770817801227</v>
      </c>
      <c r="I8360" s="13">
        <f>$D$2*tarifas!$D$12/24</f>
        <v>1.4541666666666666</v>
      </c>
      <c r="J8360" s="13" t="e">
        <f>VLOOKUP(E8360&amp;" "&amp;F8360,tarifas!$A$13:$D$20,4,FALSE)*H8360</f>
        <v>#N/A</v>
      </c>
      <c r="K8360" s="13">
        <f>IF(F8360="COD1",tarifas!$D$11*(SUMIFS($H$11:$H$8770,$F$11:$F$8770,"=COD1",$B$11:$B$8770,"="&amp;B8360)/COUNTIFS($F$11:$F$8770,"=COD1",$B$11:$B$8770,"="&amp;B8360))/COUNTIFS($A$11:$A$8770,"="&amp;A8360,$F$11:$F$8770,"=COD1"),0)</f>
        <v>0</v>
      </c>
      <c r="L8360" s="13" t="e">
        <f>(VLOOKUP(F8360,tarifas!$C$7:$D$10,2,FALSE)+tarifas!$D$21)*datos!H8360</f>
        <v>#N/A</v>
      </c>
      <c r="M8360">
        <v>0</v>
      </c>
      <c r="N8360" s="13" t="e">
        <f t="shared" si="1178"/>
        <v>#N/A</v>
      </c>
      <c r="O8360">
        <f t="shared" si="1179"/>
        <v>0</v>
      </c>
      <c r="P8360" s="12">
        <f t="shared" si="1180"/>
        <v>220.92770817801227</v>
      </c>
      <c r="Q8360">
        <f t="shared" si="1181"/>
        <v>0</v>
      </c>
      <c r="R8360">
        <f>$D$2*tarifas!$D$12/24</f>
        <v>1.4541666666666666</v>
      </c>
      <c r="S8360" t="e">
        <f>VLOOKUP(E8360&amp;" "&amp;F8360,tarifas!$A$13:$D$20,4,FALSE)*P8360</f>
        <v>#N/A</v>
      </c>
      <c r="T8360">
        <f>IF(F8360="COD1",tarifas!$D$11*(SUMIFS($P$11:$P$8770,$F$11:$F$8770,"=COD1",$B$11:$B$8770,"="&amp;B8360)/COUNTIFS($F$11:$F$8770,"=COD1",$B$11:$B$8770,"="&amp;B8360))/COUNTIFS($A$11:$A$8770,"="&amp;A8360,$F$11:$F$8770,"=COD1"),0)</f>
        <v>0</v>
      </c>
      <c r="U8360" t="e">
        <f>(VLOOKUP(F8360,tarifas!$C$7:$D$10,2,FALSE)+tarifas!$D$21)*datos!P8360</f>
        <v>#N/A</v>
      </c>
      <c r="V8360" t="e">
        <f t="shared" si="1182"/>
        <v>#N/A</v>
      </c>
      <c r="W8360">
        <f t="shared" si="1183"/>
        <v>0</v>
      </c>
    </row>
    <row r="8361" spans="1:23" x14ac:dyDescent="0.25">
      <c r="A8361">
        <f t="shared" si="1176"/>
        <v>343</v>
      </c>
      <c r="B8361">
        <f t="shared" si="1177"/>
        <v>12</v>
      </c>
      <c r="C8361" s="1">
        <f t="shared" si="1184"/>
        <v>41987.916666646415</v>
      </c>
      <c r="D8361" s="7">
        <v>0</v>
      </c>
      <c r="E8361" s="7"/>
      <c r="G8361">
        <v>55.85</v>
      </c>
      <c r="H8361" s="12">
        <v>222.13075564192923</v>
      </c>
      <c r="I8361" s="13">
        <f>$D$2*tarifas!$D$12/24</f>
        <v>1.4541666666666666</v>
      </c>
      <c r="J8361" s="13" t="e">
        <f>VLOOKUP(E8361&amp;" "&amp;F8361,tarifas!$A$13:$D$20,4,FALSE)*H8361</f>
        <v>#N/A</v>
      </c>
      <c r="K8361" s="13">
        <f>IF(F8361="COD1",tarifas!$D$11*(SUMIFS($H$11:$H$8770,$F$11:$F$8770,"=COD1",$B$11:$B$8770,"="&amp;B8361)/COUNTIFS($F$11:$F$8770,"=COD1",$B$11:$B$8770,"="&amp;B8361))/COUNTIFS($A$11:$A$8770,"="&amp;A8361,$F$11:$F$8770,"=COD1"),0)</f>
        <v>0</v>
      </c>
      <c r="L8361" s="13" t="e">
        <f>(VLOOKUP(F8361,tarifas!$C$7:$D$10,2,FALSE)+tarifas!$D$21)*datos!H8361</f>
        <v>#N/A</v>
      </c>
      <c r="M8361">
        <v>0</v>
      </c>
      <c r="N8361" s="13" t="e">
        <f t="shared" si="1178"/>
        <v>#N/A</v>
      </c>
      <c r="O8361">
        <f t="shared" si="1179"/>
        <v>0</v>
      </c>
      <c r="P8361" s="12">
        <f t="shared" si="1180"/>
        <v>222.13075564192923</v>
      </c>
      <c r="Q8361">
        <f t="shared" si="1181"/>
        <v>0</v>
      </c>
      <c r="R8361">
        <f>$D$2*tarifas!$D$12/24</f>
        <v>1.4541666666666666</v>
      </c>
      <c r="S8361" t="e">
        <f>VLOOKUP(E8361&amp;" "&amp;F8361,tarifas!$A$13:$D$20,4,FALSE)*P8361</f>
        <v>#N/A</v>
      </c>
      <c r="T8361">
        <f>IF(F8361="COD1",tarifas!$D$11*(SUMIFS($P$11:$P$8770,$F$11:$F$8770,"=COD1",$B$11:$B$8770,"="&amp;B8361)/COUNTIFS($F$11:$F$8770,"=COD1",$B$11:$B$8770,"="&amp;B8361))/COUNTIFS($A$11:$A$8770,"="&amp;A8361,$F$11:$F$8770,"=COD1"),0)</f>
        <v>0</v>
      </c>
      <c r="U8361" t="e">
        <f>(VLOOKUP(F8361,tarifas!$C$7:$D$10,2,FALSE)+tarifas!$D$21)*datos!P8361</f>
        <v>#N/A</v>
      </c>
      <c r="V8361" t="e">
        <f t="shared" si="1182"/>
        <v>#N/A</v>
      </c>
      <c r="W8361">
        <f t="shared" si="1183"/>
        <v>0</v>
      </c>
    </row>
    <row r="8362" spans="1:23" x14ac:dyDescent="0.25">
      <c r="A8362">
        <f t="shared" si="1176"/>
        <v>343</v>
      </c>
      <c r="B8362">
        <f t="shared" si="1177"/>
        <v>12</v>
      </c>
      <c r="C8362" s="1">
        <f t="shared" si="1184"/>
        <v>41987.958333313079</v>
      </c>
      <c r="D8362" s="7">
        <v>0</v>
      </c>
      <c r="E8362" s="7"/>
      <c r="G8362">
        <v>51.3</v>
      </c>
      <c r="H8362" s="12">
        <v>221.6819738923362</v>
      </c>
      <c r="I8362" s="13">
        <f>$D$2*tarifas!$D$12/24</f>
        <v>1.4541666666666666</v>
      </c>
      <c r="J8362" s="13" t="e">
        <f>VLOOKUP(E8362&amp;" "&amp;F8362,tarifas!$A$13:$D$20,4,FALSE)*H8362</f>
        <v>#N/A</v>
      </c>
      <c r="K8362" s="13">
        <f>IF(F8362="COD1",tarifas!$D$11*(SUMIFS($H$11:$H$8770,$F$11:$F$8770,"=COD1",$B$11:$B$8770,"="&amp;B8362)/COUNTIFS($F$11:$F$8770,"=COD1",$B$11:$B$8770,"="&amp;B8362))/COUNTIFS($A$11:$A$8770,"="&amp;A8362,$F$11:$F$8770,"=COD1"),0)</f>
        <v>0</v>
      </c>
      <c r="L8362" s="13" t="e">
        <f>(VLOOKUP(F8362,tarifas!$C$7:$D$10,2,FALSE)+tarifas!$D$21)*datos!H8362</f>
        <v>#N/A</v>
      </c>
      <c r="M8362">
        <v>0</v>
      </c>
      <c r="N8362" s="13" t="e">
        <f t="shared" si="1178"/>
        <v>#N/A</v>
      </c>
      <c r="O8362">
        <f t="shared" si="1179"/>
        <v>0</v>
      </c>
      <c r="P8362" s="12">
        <f t="shared" si="1180"/>
        <v>221.6819738923362</v>
      </c>
      <c r="Q8362">
        <f t="shared" si="1181"/>
        <v>0</v>
      </c>
      <c r="R8362">
        <f>$D$2*tarifas!$D$12/24</f>
        <v>1.4541666666666666</v>
      </c>
      <c r="S8362" t="e">
        <f>VLOOKUP(E8362&amp;" "&amp;F8362,tarifas!$A$13:$D$20,4,FALSE)*P8362</f>
        <v>#N/A</v>
      </c>
      <c r="T8362">
        <f>IF(F8362="COD1",tarifas!$D$11*(SUMIFS($P$11:$P$8770,$F$11:$F$8770,"=COD1",$B$11:$B$8770,"="&amp;B8362)/COUNTIFS($F$11:$F$8770,"=COD1",$B$11:$B$8770,"="&amp;B8362))/COUNTIFS($A$11:$A$8770,"="&amp;A8362,$F$11:$F$8770,"=COD1"),0)</f>
        <v>0</v>
      </c>
      <c r="U8362" t="e">
        <f>(VLOOKUP(F8362,tarifas!$C$7:$D$10,2,FALSE)+tarifas!$D$21)*datos!P8362</f>
        <v>#N/A</v>
      </c>
      <c r="V8362" t="e">
        <f t="shared" si="1182"/>
        <v>#N/A</v>
      </c>
      <c r="W8362">
        <f t="shared" si="1183"/>
        <v>0</v>
      </c>
    </row>
    <row r="8363" spans="1:23" x14ac:dyDescent="0.25">
      <c r="A8363">
        <f t="shared" si="1176"/>
        <v>344</v>
      </c>
      <c r="B8363">
        <f t="shared" si="1177"/>
        <v>12</v>
      </c>
      <c r="C8363" s="1">
        <f t="shared" si="1184"/>
        <v>41987.999999979744</v>
      </c>
      <c r="D8363" s="7">
        <v>0</v>
      </c>
      <c r="E8363" s="7"/>
      <c r="G8363">
        <v>47.51</v>
      </c>
      <c r="H8363" s="12">
        <v>216.89988489121166</v>
      </c>
      <c r="I8363" s="13">
        <f>$D$2*tarifas!$D$12/24</f>
        <v>1.4541666666666666</v>
      </c>
      <c r="J8363" s="13" t="e">
        <f>VLOOKUP(E8363&amp;" "&amp;F8363,tarifas!$A$13:$D$20,4,FALSE)*H8363</f>
        <v>#N/A</v>
      </c>
      <c r="K8363" s="13">
        <f>IF(F8363="COD1",tarifas!$D$11*(SUMIFS($H$11:$H$8770,$F$11:$F$8770,"=COD1",$B$11:$B$8770,"="&amp;B8363)/COUNTIFS($F$11:$F$8770,"=COD1",$B$11:$B$8770,"="&amp;B8363))/COUNTIFS($A$11:$A$8770,"="&amp;A8363,$F$11:$F$8770,"=COD1"),0)</f>
        <v>0</v>
      </c>
      <c r="L8363" s="13" t="e">
        <f>(VLOOKUP(F8363,tarifas!$C$7:$D$10,2,FALSE)+tarifas!$D$21)*datos!H8363</f>
        <v>#N/A</v>
      </c>
      <c r="M8363">
        <v>0</v>
      </c>
      <c r="N8363" s="13" t="e">
        <f t="shared" si="1178"/>
        <v>#N/A</v>
      </c>
      <c r="O8363">
        <f t="shared" si="1179"/>
        <v>0</v>
      </c>
      <c r="P8363" s="12">
        <f t="shared" si="1180"/>
        <v>216.89988489121166</v>
      </c>
      <c r="Q8363">
        <f t="shared" si="1181"/>
        <v>0</v>
      </c>
      <c r="R8363">
        <f>$D$2*tarifas!$D$12/24</f>
        <v>1.4541666666666666</v>
      </c>
      <c r="S8363" t="e">
        <f>VLOOKUP(E8363&amp;" "&amp;F8363,tarifas!$A$13:$D$20,4,FALSE)*P8363</f>
        <v>#N/A</v>
      </c>
      <c r="T8363">
        <f>IF(F8363="COD1",tarifas!$D$11*(SUMIFS($P$11:$P$8770,$F$11:$F$8770,"=COD1",$B$11:$B$8770,"="&amp;B8363)/COUNTIFS($F$11:$F$8770,"=COD1",$B$11:$B$8770,"="&amp;B8363))/COUNTIFS($A$11:$A$8770,"="&amp;A8363,$F$11:$F$8770,"=COD1"),0)</f>
        <v>0</v>
      </c>
      <c r="U8363" t="e">
        <f>(VLOOKUP(F8363,tarifas!$C$7:$D$10,2,FALSE)+tarifas!$D$21)*datos!P8363</f>
        <v>#N/A</v>
      </c>
      <c r="V8363" t="e">
        <f t="shared" si="1182"/>
        <v>#N/A</v>
      </c>
      <c r="W8363">
        <f t="shared" si="1183"/>
        <v>0</v>
      </c>
    </row>
    <row r="8364" spans="1:23" x14ac:dyDescent="0.25">
      <c r="A8364">
        <f t="shared" si="1176"/>
        <v>344</v>
      </c>
      <c r="B8364">
        <f t="shared" si="1177"/>
        <v>12</v>
      </c>
      <c r="C8364" s="1">
        <f t="shared" si="1184"/>
        <v>41988.041666646408</v>
      </c>
      <c r="D8364" s="7">
        <v>0</v>
      </c>
      <c r="E8364" s="7"/>
      <c r="G8364">
        <v>41.3</v>
      </c>
      <c r="H8364" s="12">
        <v>215.69851557779583</v>
      </c>
      <c r="I8364" s="13">
        <f>$D$2*tarifas!$D$12/24</f>
        <v>1.4541666666666666</v>
      </c>
      <c r="J8364" s="13" t="e">
        <f>VLOOKUP(E8364&amp;" "&amp;F8364,tarifas!$A$13:$D$20,4,FALSE)*H8364</f>
        <v>#N/A</v>
      </c>
      <c r="K8364" s="13">
        <f>IF(F8364="COD1",tarifas!$D$11*(SUMIFS($H$11:$H$8770,$F$11:$F$8770,"=COD1",$B$11:$B$8770,"="&amp;B8364)/COUNTIFS($F$11:$F$8770,"=COD1",$B$11:$B$8770,"="&amp;B8364))/COUNTIFS($A$11:$A$8770,"="&amp;A8364,$F$11:$F$8770,"=COD1"),0)</f>
        <v>0</v>
      </c>
      <c r="L8364" s="13" t="e">
        <f>(VLOOKUP(F8364,tarifas!$C$7:$D$10,2,FALSE)+tarifas!$D$21)*datos!H8364</f>
        <v>#N/A</v>
      </c>
      <c r="M8364">
        <v>0</v>
      </c>
      <c r="N8364" s="13" t="e">
        <f t="shared" si="1178"/>
        <v>#N/A</v>
      </c>
      <c r="O8364">
        <f t="shared" si="1179"/>
        <v>0</v>
      </c>
      <c r="P8364" s="12">
        <f t="shared" si="1180"/>
        <v>215.69851557779583</v>
      </c>
      <c r="Q8364">
        <f t="shared" si="1181"/>
        <v>0</v>
      </c>
      <c r="R8364">
        <f>$D$2*tarifas!$D$12/24</f>
        <v>1.4541666666666666</v>
      </c>
      <c r="S8364" t="e">
        <f>VLOOKUP(E8364&amp;" "&amp;F8364,tarifas!$A$13:$D$20,4,FALSE)*P8364</f>
        <v>#N/A</v>
      </c>
      <c r="T8364">
        <f>IF(F8364="COD1",tarifas!$D$11*(SUMIFS($P$11:$P$8770,$F$11:$F$8770,"=COD1",$B$11:$B$8770,"="&amp;B8364)/COUNTIFS($F$11:$F$8770,"=COD1",$B$11:$B$8770,"="&amp;B8364))/COUNTIFS($A$11:$A$8770,"="&amp;A8364,$F$11:$F$8770,"=COD1"),0)</f>
        <v>0</v>
      </c>
      <c r="U8364" t="e">
        <f>(VLOOKUP(F8364,tarifas!$C$7:$D$10,2,FALSE)+tarifas!$D$21)*datos!P8364</f>
        <v>#N/A</v>
      </c>
      <c r="V8364" t="e">
        <f t="shared" si="1182"/>
        <v>#N/A</v>
      </c>
      <c r="W8364">
        <f t="shared" si="1183"/>
        <v>0</v>
      </c>
    </row>
    <row r="8365" spans="1:23" x14ac:dyDescent="0.25">
      <c r="A8365">
        <f t="shared" si="1176"/>
        <v>344</v>
      </c>
      <c r="B8365">
        <f t="shared" si="1177"/>
        <v>12</v>
      </c>
      <c r="C8365" s="1">
        <f t="shared" si="1184"/>
        <v>41988.083333313072</v>
      </c>
      <c r="D8365" s="7">
        <v>0</v>
      </c>
      <c r="E8365" s="7"/>
      <c r="G8365">
        <v>34.380000000000003</v>
      </c>
      <c r="H8365" s="12">
        <v>212.63919121447387</v>
      </c>
      <c r="I8365" s="13">
        <f>$D$2*tarifas!$D$12/24</f>
        <v>1.4541666666666666</v>
      </c>
      <c r="J8365" s="13" t="e">
        <f>VLOOKUP(E8365&amp;" "&amp;F8365,tarifas!$A$13:$D$20,4,FALSE)*H8365</f>
        <v>#N/A</v>
      </c>
      <c r="K8365" s="13">
        <f>IF(F8365="COD1",tarifas!$D$11*(SUMIFS($H$11:$H$8770,$F$11:$F$8770,"=COD1",$B$11:$B$8770,"="&amp;B8365)/COUNTIFS($F$11:$F$8770,"=COD1",$B$11:$B$8770,"="&amp;B8365))/COUNTIFS($A$11:$A$8770,"="&amp;A8365,$F$11:$F$8770,"=COD1"),0)</f>
        <v>0</v>
      </c>
      <c r="L8365" s="13" t="e">
        <f>(VLOOKUP(F8365,tarifas!$C$7:$D$10,2,FALSE)+tarifas!$D$21)*datos!H8365</f>
        <v>#N/A</v>
      </c>
      <c r="M8365">
        <v>0</v>
      </c>
      <c r="N8365" s="13" t="e">
        <f t="shared" si="1178"/>
        <v>#N/A</v>
      </c>
      <c r="O8365">
        <f t="shared" si="1179"/>
        <v>0</v>
      </c>
      <c r="P8365" s="12">
        <f t="shared" si="1180"/>
        <v>212.63919121447387</v>
      </c>
      <c r="Q8365">
        <f t="shared" si="1181"/>
        <v>0</v>
      </c>
      <c r="R8365">
        <f>$D$2*tarifas!$D$12/24</f>
        <v>1.4541666666666666</v>
      </c>
      <c r="S8365" t="e">
        <f>VLOOKUP(E8365&amp;" "&amp;F8365,tarifas!$A$13:$D$20,4,FALSE)*P8365</f>
        <v>#N/A</v>
      </c>
      <c r="T8365">
        <f>IF(F8365="COD1",tarifas!$D$11*(SUMIFS($P$11:$P$8770,$F$11:$F$8770,"=COD1",$B$11:$B$8770,"="&amp;B8365)/COUNTIFS($F$11:$F$8770,"=COD1",$B$11:$B$8770,"="&amp;B8365))/COUNTIFS($A$11:$A$8770,"="&amp;A8365,$F$11:$F$8770,"=COD1"),0)</f>
        <v>0</v>
      </c>
      <c r="U8365" t="e">
        <f>(VLOOKUP(F8365,tarifas!$C$7:$D$10,2,FALSE)+tarifas!$D$21)*datos!P8365</f>
        <v>#N/A</v>
      </c>
      <c r="V8365" t="e">
        <f t="shared" si="1182"/>
        <v>#N/A</v>
      </c>
      <c r="W8365">
        <f t="shared" si="1183"/>
        <v>0</v>
      </c>
    </row>
    <row r="8366" spans="1:23" x14ac:dyDescent="0.25">
      <c r="A8366">
        <f t="shared" si="1176"/>
        <v>344</v>
      </c>
      <c r="B8366">
        <f t="shared" si="1177"/>
        <v>12</v>
      </c>
      <c r="C8366" s="1">
        <f t="shared" si="1184"/>
        <v>41988.124999979736</v>
      </c>
      <c r="D8366" s="7">
        <v>0</v>
      </c>
      <c r="E8366" s="7"/>
      <c r="G8366">
        <v>30.42</v>
      </c>
      <c r="H8366" s="12">
        <v>210.10783931835007</v>
      </c>
      <c r="I8366" s="13">
        <f>$D$2*tarifas!$D$12/24</f>
        <v>1.4541666666666666</v>
      </c>
      <c r="J8366" s="13" t="e">
        <f>VLOOKUP(E8366&amp;" "&amp;F8366,tarifas!$A$13:$D$20,4,FALSE)*H8366</f>
        <v>#N/A</v>
      </c>
      <c r="K8366" s="13">
        <f>IF(F8366="COD1",tarifas!$D$11*(SUMIFS($H$11:$H$8770,$F$11:$F$8770,"=COD1",$B$11:$B$8770,"="&amp;B8366)/COUNTIFS($F$11:$F$8770,"=COD1",$B$11:$B$8770,"="&amp;B8366))/COUNTIFS($A$11:$A$8770,"="&amp;A8366,$F$11:$F$8770,"=COD1"),0)</f>
        <v>0</v>
      </c>
      <c r="L8366" s="13" t="e">
        <f>(VLOOKUP(F8366,tarifas!$C$7:$D$10,2,FALSE)+tarifas!$D$21)*datos!H8366</f>
        <v>#N/A</v>
      </c>
      <c r="M8366">
        <v>0</v>
      </c>
      <c r="N8366" s="13" t="e">
        <f t="shared" si="1178"/>
        <v>#N/A</v>
      </c>
      <c r="O8366">
        <f t="shared" si="1179"/>
        <v>0</v>
      </c>
      <c r="P8366" s="12">
        <f t="shared" si="1180"/>
        <v>210.10783931835007</v>
      </c>
      <c r="Q8366">
        <f t="shared" si="1181"/>
        <v>0</v>
      </c>
      <c r="R8366">
        <f>$D$2*tarifas!$D$12/24</f>
        <v>1.4541666666666666</v>
      </c>
      <c r="S8366" t="e">
        <f>VLOOKUP(E8366&amp;" "&amp;F8366,tarifas!$A$13:$D$20,4,FALSE)*P8366</f>
        <v>#N/A</v>
      </c>
      <c r="T8366">
        <f>IF(F8366="COD1",tarifas!$D$11*(SUMIFS($P$11:$P$8770,$F$11:$F$8770,"=COD1",$B$11:$B$8770,"="&amp;B8366)/COUNTIFS($F$11:$F$8770,"=COD1",$B$11:$B$8770,"="&amp;B8366))/COUNTIFS($A$11:$A$8770,"="&amp;A8366,$F$11:$F$8770,"=COD1"),0)</f>
        <v>0</v>
      </c>
      <c r="U8366" t="e">
        <f>(VLOOKUP(F8366,tarifas!$C$7:$D$10,2,FALSE)+tarifas!$D$21)*datos!P8366</f>
        <v>#N/A</v>
      </c>
      <c r="V8366" t="e">
        <f t="shared" si="1182"/>
        <v>#N/A</v>
      </c>
      <c r="W8366">
        <f t="shared" si="1183"/>
        <v>0</v>
      </c>
    </row>
    <row r="8367" spans="1:23" x14ac:dyDescent="0.25">
      <c r="A8367">
        <f t="shared" si="1176"/>
        <v>344</v>
      </c>
      <c r="B8367">
        <f t="shared" si="1177"/>
        <v>12</v>
      </c>
      <c r="C8367" s="1">
        <f t="shared" si="1184"/>
        <v>41988.166666646401</v>
      </c>
      <c r="D8367" s="7">
        <v>0</v>
      </c>
      <c r="E8367" s="7"/>
      <c r="G8367">
        <v>30.34</v>
      </c>
      <c r="H8367" s="12">
        <v>209.25990985928087</v>
      </c>
      <c r="I8367" s="13">
        <f>$D$2*tarifas!$D$12/24</f>
        <v>1.4541666666666666</v>
      </c>
      <c r="J8367" s="13" t="e">
        <f>VLOOKUP(E8367&amp;" "&amp;F8367,tarifas!$A$13:$D$20,4,FALSE)*H8367</f>
        <v>#N/A</v>
      </c>
      <c r="K8367" s="13">
        <f>IF(F8367="COD1",tarifas!$D$11*(SUMIFS($H$11:$H$8770,$F$11:$F$8770,"=COD1",$B$11:$B$8770,"="&amp;B8367)/COUNTIFS($F$11:$F$8770,"=COD1",$B$11:$B$8770,"="&amp;B8367))/COUNTIFS($A$11:$A$8770,"="&amp;A8367,$F$11:$F$8770,"=COD1"),0)</f>
        <v>0</v>
      </c>
      <c r="L8367" s="13" t="e">
        <f>(VLOOKUP(F8367,tarifas!$C$7:$D$10,2,FALSE)+tarifas!$D$21)*datos!H8367</f>
        <v>#N/A</v>
      </c>
      <c r="M8367">
        <v>0</v>
      </c>
      <c r="N8367" s="13" t="e">
        <f t="shared" si="1178"/>
        <v>#N/A</v>
      </c>
      <c r="O8367">
        <f t="shared" si="1179"/>
        <v>0</v>
      </c>
      <c r="P8367" s="12">
        <f t="shared" si="1180"/>
        <v>209.25990985928087</v>
      </c>
      <c r="Q8367">
        <f t="shared" si="1181"/>
        <v>0</v>
      </c>
      <c r="R8367">
        <f>$D$2*tarifas!$D$12/24</f>
        <v>1.4541666666666666</v>
      </c>
      <c r="S8367" t="e">
        <f>VLOOKUP(E8367&amp;" "&amp;F8367,tarifas!$A$13:$D$20,4,FALSE)*P8367</f>
        <v>#N/A</v>
      </c>
      <c r="T8367">
        <f>IF(F8367="COD1",tarifas!$D$11*(SUMIFS($P$11:$P$8770,$F$11:$F$8770,"=COD1",$B$11:$B$8770,"="&amp;B8367)/COUNTIFS($F$11:$F$8770,"=COD1",$B$11:$B$8770,"="&amp;B8367))/COUNTIFS($A$11:$A$8770,"="&amp;A8367,$F$11:$F$8770,"=COD1"),0)</f>
        <v>0</v>
      </c>
      <c r="U8367" t="e">
        <f>(VLOOKUP(F8367,tarifas!$C$7:$D$10,2,FALSE)+tarifas!$D$21)*datos!P8367</f>
        <v>#N/A</v>
      </c>
      <c r="V8367" t="e">
        <f t="shared" si="1182"/>
        <v>#N/A</v>
      </c>
      <c r="W8367">
        <f t="shared" si="1183"/>
        <v>0</v>
      </c>
    </row>
    <row r="8368" spans="1:23" x14ac:dyDescent="0.25">
      <c r="A8368">
        <f t="shared" si="1176"/>
        <v>344</v>
      </c>
      <c r="B8368">
        <f t="shared" si="1177"/>
        <v>12</v>
      </c>
      <c r="C8368" s="1">
        <f t="shared" si="1184"/>
        <v>41988.208333313065</v>
      </c>
      <c r="D8368" s="7">
        <v>0</v>
      </c>
      <c r="E8368" s="7"/>
      <c r="G8368">
        <v>36.5</v>
      </c>
      <c r="H8368" s="12">
        <v>211.55285885914969</v>
      </c>
      <c r="I8368" s="13">
        <f>$D$2*tarifas!$D$12/24</f>
        <v>1.4541666666666666</v>
      </c>
      <c r="J8368" s="13" t="e">
        <f>VLOOKUP(E8368&amp;" "&amp;F8368,tarifas!$A$13:$D$20,4,FALSE)*H8368</f>
        <v>#N/A</v>
      </c>
      <c r="K8368" s="13">
        <f>IF(F8368="COD1",tarifas!$D$11*(SUMIFS($H$11:$H$8770,$F$11:$F$8770,"=COD1",$B$11:$B$8770,"="&amp;B8368)/COUNTIFS($F$11:$F$8770,"=COD1",$B$11:$B$8770,"="&amp;B8368))/COUNTIFS($A$11:$A$8770,"="&amp;A8368,$F$11:$F$8770,"=COD1"),0)</f>
        <v>0</v>
      </c>
      <c r="L8368" s="13" t="e">
        <f>(VLOOKUP(F8368,tarifas!$C$7:$D$10,2,FALSE)+tarifas!$D$21)*datos!H8368</f>
        <v>#N/A</v>
      </c>
      <c r="M8368">
        <v>0</v>
      </c>
      <c r="N8368" s="13" t="e">
        <f t="shared" si="1178"/>
        <v>#N/A</v>
      </c>
      <c r="O8368">
        <f t="shared" si="1179"/>
        <v>0</v>
      </c>
      <c r="P8368" s="12">
        <f t="shared" si="1180"/>
        <v>211.55285885914969</v>
      </c>
      <c r="Q8368">
        <f t="shared" si="1181"/>
        <v>0</v>
      </c>
      <c r="R8368">
        <f>$D$2*tarifas!$D$12/24</f>
        <v>1.4541666666666666</v>
      </c>
      <c r="S8368" t="e">
        <f>VLOOKUP(E8368&amp;" "&amp;F8368,tarifas!$A$13:$D$20,4,FALSE)*P8368</f>
        <v>#N/A</v>
      </c>
      <c r="T8368">
        <f>IF(F8368="COD1",tarifas!$D$11*(SUMIFS($P$11:$P$8770,$F$11:$F$8770,"=COD1",$B$11:$B$8770,"="&amp;B8368)/COUNTIFS($F$11:$F$8770,"=COD1",$B$11:$B$8770,"="&amp;B8368))/COUNTIFS($A$11:$A$8770,"="&amp;A8368,$F$11:$F$8770,"=COD1"),0)</f>
        <v>0</v>
      </c>
      <c r="U8368" t="e">
        <f>(VLOOKUP(F8368,tarifas!$C$7:$D$10,2,FALSE)+tarifas!$D$21)*datos!P8368</f>
        <v>#N/A</v>
      </c>
      <c r="V8368" t="e">
        <f t="shared" si="1182"/>
        <v>#N/A</v>
      </c>
      <c r="W8368">
        <f t="shared" si="1183"/>
        <v>0</v>
      </c>
    </row>
    <row r="8369" spans="1:23" x14ac:dyDescent="0.25">
      <c r="A8369">
        <f t="shared" si="1176"/>
        <v>344</v>
      </c>
      <c r="B8369">
        <f t="shared" si="1177"/>
        <v>12</v>
      </c>
      <c r="C8369" s="1">
        <f t="shared" si="1184"/>
        <v>41988.249999979729</v>
      </c>
      <c r="D8369" s="7">
        <v>0</v>
      </c>
      <c r="E8369" s="7"/>
      <c r="G8369">
        <v>47.17</v>
      </c>
      <c r="H8369" s="12">
        <v>206.38238297429308</v>
      </c>
      <c r="I8369" s="13">
        <f>$D$2*tarifas!$D$12/24</f>
        <v>1.4541666666666666</v>
      </c>
      <c r="J8369" s="13" t="e">
        <f>VLOOKUP(E8369&amp;" "&amp;F8369,tarifas!$A$13:$D$20,4,FALSE)*H8369</f>
        <v>#N/A</v>
      </c>
      <c r="K8369" s="13">
        <f>IF(F8369="COD1",tarifas!$D$11*(SUMIFS($H$11:$H$8770,$F$11:$F$8770,"=COD1",$B$11:$B$8770,"="&amp;B8369)/COUNTIFS($F$11:$F$8770,"=COD1",$B$11:$B$8770,"="&amp;B8369))/COUNTIFS($A$11:$A$8770,"="&amp;A8369,$F$11:$F$8770,"=COD1"),0)</f>
        <v>0</v>
      </c>
      <c r="L8369" s="13" t="e">
        <f>(VLOOKUP(F8369,tarifas!$C$7:$D$10,2,FALSE)+tarifas!$D$21)*datos!H8369</f>
        <v>#N/A</v>
      </c>
      <c r="M8369">
        <v>0</v>
      </c>
      <c r="N8369" s="13" t="e">
        <f t="shared" si="1178"/>
        <v>#N/A</v>
      </c>
      <c r="O8369">
        <f t="shared" si="1179"/>
        <v>0</v>
      </c>
      <c r="P8369" s="12">
        <f t="shared" si="1180"/>
        <v>206.38238297429308</v>
      </c>
      <c r="Q8369">
        <f t="shared" si="1181"/>
        <v>0</v>
      </c>
      <c r="R8369">
        <f>$D$2*tarifas!$D$12/24</f>
        <v>1.4541666666666666</v>
      </c>
      <c r="S8369" t="e">
        <f>VLOOKUP(E8369&amp;" "&amp;F8369,tarifas!$A$13:$D$20,4,FALSE)*P8369</f>
        <v>#N/A</v>
      </c>
      <c r="T8369">
        <f>IF(F8369="COD1",tarifas!$D$11*(SUMIFS($P$11:$P$8770,$F$11:$F$8770,"=COD1",$B$11:$B$8770,"="&amp;B8369)/COUNTIFS($F$11:$F$8770,"=COD1",$B$11:$B$8770,"="&amp;B8369))/COUNTIFS($A$11:$A$8770,"="&amp;A8369,$F$11:$F$8770,"=COD1"),0)</f>
        <v>0</v>
      </c>
      <c r="U8369" t="e">
        <f>(VLOOKUP(F8369,tarifas!$C$7:$D$10,2,FALSE)+tarifas!$D$21)*datos!P8369</f>
        <v>#N/A</v>
      </c>
      <c r="V8369" t="e">
        <f t="shared" si="1182"/>
        <v>#N/A</v>
      </c>
      <c r="W8369">
        <f t="shared" si="1183"/>
        <v>0</v>
      </c>
    </row>
    <row r="8370" spans="1:23" x14ac:dyDescent="0.25">
      <c r="A8370">
        <f t="shared" si="1176"/>
        <v>344</v>
      </c>
      <c r="B8370">
        <f t="shared" si="1177"/>
        <v>12</v>
      </c>
      <c r="C8370" s="1">
        <f t="shared" si="1184"/>
        <v>41988.291666646393</v>
      </c>
      <c r="D8370" s="7">
        <v>0</v>
      </c>
      <c r="E8370" s="7"/>
      <c r="G8370">
        <v>55.54</v>
      </c>
      <c r="H8370" s="12">
        <v>198.55067905778682</v>
      </c>
      <c r="I8370" s="13">
        <f>$D$2*tarifas!$D$12/24</f>
        <v>1.4541666666666666</v>
      </c>
      <c r="J8370" s="13" t="e">
        <f>VLOOKUP(E8370&amp;" "&amp;F8370,tarifas!$A$13:$D$20,4,FALSE)*H8370</f>
        <v>#N/A</v>
      </c>
      <c r="K8370" s="13">
        <f>IF(F8370="COD1",tarifas!$D$11*(SUMIFS($H$11:$H$8770,$F$11:$F$8770,"=COD1",$B$11:$B$8770,"="&amp;B8370)/COUNTIFS($F$11:$F$8770,"=COD1",$B$11:$B$8770,"="&amp;B8370))/COUNTIFS($A$11:$A$8770,"="&amp;A8370,$F$11:$F$8770,"=COD1"),0)</f>
        <v>0</v>
      </c>
      <c r="L8370" s="13" t="e">
        <f>(VLOOKUP(F8370,tarifas!$C$7:$D$10,2,FALSE)+tarifas!$D$21)*datos!H8370</f>
        <v>#N/A</v>
      </c>
      <c r="M8370">
        <v>0</v>
      </c>
      <c r="N8370" s="13" t="e">
        <f t="shared" si="1178"/>
        <v>#N/A</v>
      </c>
      <c r="O8370">
        <f t="shared" si="1179"/>
        <v>0</v>
      </c>
      <c r="P8370" s="12">
        <f t="shared" si="1180"/>
        <v>198.55067905778682</v>
      </c>
      <c r="Q8370">
        <f t="shared" si="1181"/>
        <v>0</v>
      </c>
      <c r="R8370">
        <f>$D$2*tarifas!$D$12/24</f>
        <v>1.4541666666666666</v>
      </c>
      <c r="S8370" t="e">
        <f>VLOOKUP(E8370&amp;" "&amp;F8370,tarifas!$A$13:$D$20,4,FALSE)*P8370</f>
        <v>#N/A</v>
      </c>
      <c r="T8370">
        <f>IF(F8370="COD1",tarifas!$D$11*(SUMIFS($P$11:$P$8770,$F$11:$F$8770,"=COD1",$B$11:$B$8770,"="&amp;B8370)/COUNTIFS($F$11:$F$8770,"=COD1",$B$11:$B$8770,"="&amp;B8370))/COUNTIFS($A$11:$A$8770,"="&amp;A8370,$F$11:$F$8770,"=COD1"),0)</f>
        <v>0</v>
      </c>
      <c r="U8370" t="e">
        <f>(VLOOKUP(F8370,tarifas!$C$7:$D$10,2,FALSE)+tarifas!$D$21)*datos!P8370</f>
        <v>#N/A</v>
      </c>
      <c r="V8370" t="e">
        <f t="shared" si="1182"/>
        <v>#N/A</v>
      </c>
      <c r="W8370">
        <f t="shared" si="1183"/>
        <v>0</v>
      </c>
    </row>
    <row r="8371" spans="1:23" x14ac:dyDescent="0.25">
      <c r="A8371">
        <f t="shared" si="1176"/>
        <v>344</v>
      </c>
      <c r="B8371">
        <f t="shared" si="1177"/>
        <v>12</v>
      </c>
      <c r="C8371" s="1">
        <f t="shared" si="1184"/>
        <v>41988.333333313058</v>
      </c>
      <c r="D8371" s="7">
        <v>0</v>
      </c>
      <c r="E8371" s="7"/>
      <c r="G8371">
        <v>59.94</v>
      </c>
      <c r="H8371" s="12">
        <v>262.39377937525086</v>
      </c>
      <c r="I8371" s="13">
        <f>$D$2*tarifas!$D$12/24</f>
        <v>1.4541666666666666</v>
      </c>
      <c r="J8371" s="13" t="e">
        <f>VLOOKUP(E8371&amp;" "&amp;F8371,tarifas!$A$13:$D$20,4,FALSE)*H8371</f>
        <v>#N/A</v>
      </c>
      <c r="K8371" s="13">
        <f>IF(F8371="COD1",tarifas!$D$11*(SUMIFS($H$11:$H$8770,$F$11:$F$8770,"=COD1",$B$11:$B$8770,"="&amp;B8371)/COUNTIFS($F$11:$F$8770,"=COD1",$B$11:$B$8770,"="&amp;B8371))/COUNTIFS($A$11:$A$8770,"="&amp;A8371,$F$11:$F$8770,"=COD1"),0)</f>
        <v>0</v>
      </c>
      <c r="L8371" s="13" t="e">
        <f>(VLOOKUP(F8371,tarifas!$C$7:$D$10,2,FALSE)+tarifas!$D$21)*datos!H8371</f>
        <v>#N/A</v>
      </c>
      <c r="M8371">
        <v>164.95937000000001</v>
      </c>
      <c r="N8371" s="13" t="e">
        <f t="shared" si="1178"/>
        <v>#N/A</v>
      </c>
      <c r="O8371">
        <f t="shared" si="1179"/>
        <v>164.95937000000001</v>
      </c>
      <c r="P8371" s="12">
        <f t="shared" si="1180"/>
        <v>97.434409375250851</v>
      </c>
      <c r="Q8371">
        <f t="shared" si="1181"/>
        <v>0</v>
      </c>
      <c r="R8371">
        <f>$D$2*tarifas!$D$12/24</f>
        <v>1.4541666666666666</v>
      </c>
      <c r="S8371" t="e">
        <f>VLOOKUP(E8371&amp;" "&amp;F8371,tarifas!$A$13:$D$20,4,FALSE)*P8371</f>
        <v>#N/A</v>
      </c>
      <c r="T8371">
        <f>IF(F8371="COD1",tarifas!$D$11*(SUMIFS($P$11:$P$8770,$F$11:$F$8770,"=COD1",$B$11:$B$8770,"="&amp;B8371)/COUNTIFS($F$11:$F$8770,"=COD1",$B$11:$B$8770,"="&amp;B8371))/COUNTIFS($A$11:$A$8770,"="&amp;A8371,$F$11:$F$8770,"=COD1"),0)</f>
        <v>0</v>
      </c>
      <c r="U8371" t="e">
        <f>(VLOOKUP(F8371,tarifas!$C$7:$D$10,2,FALSE)+tarifas!$D$21)*datos!P8371</f>
        <v>#N/A</v>
      </c>
      <c r="V8371" t="e">
        <f t="shared" si="1182"/>
        <v>#N/A</v>
      </c>
      <c r="W8371">
        <f t="shared" si="1183"/>
        <v>0</v>
      </c>
    </row>
    <row r="8372" spans="1:23" x14ac:dyDescent="0.25">
      <c r="A8372">
        <f t="shared" si="1176"/>
        <v>344</v>
      </c>
      <c r="B8372">
        <f t="shared" si="1177"/>
        <v>12</v>
      </c>
      <c r="C8372" s="1">
        <f t="shared" si="1184"/>
        <v>41988.374999979722</v>
      </c>
      <c r="D8372" s="7">
        <v>842.01515151515162</v>
      </c>
      <c r="E8372" s="7"/>
      <c r="G8372">
        <v>61.45</v>
      </c>
      <c r="H8372" s="12">
        <v>406.50755378681271</v>
      </c>
      <c r="I8372" s="13">
        <f>$D$2*tarifas!$D$12/24</f>
        <v>1.4541666666666666</v>
      </c>
      <c r="J8372" s="13" t="e">
        <f>VLOOKUP(E8372&amp;" "&amp;F8372,tarifas!$A$13:$D$20,4,FALSE)*H8372</f>
        <v>#N/A</v>
      </c>
      <c r="K8372" s="13">
        <f>IF(F8372="COD1",tarifas!$D$11*(SUMIFS($H$11:$H$8770,$F$11:$F$8770,"=COD1",$B$11:$B$8770,"="&amp;B8372)/COUNTIFS($F$11:$F$8770,"=COD1",$B$11:$B$8770,"="&amp;B8372))/COUNTIFS($A$11:$A$8770,"="&amp;A8372,$F$11:$F$8770,"=COD1"),0)</f>
        <v>0</v>
      </c>
      <c r="L8372" s="13" t="e">
        <f>(VLOOKUP(F8372,tarifas!$C$7:$D$10,2,FALSE)+tarifas!$D$21)*datos!H8372</f>
        <v>#N/A</v>
      </c>
      <c r="M8372">
        <v>299.79187999999999</v>
      </c>
      <c r="N8372" s="13" t="e">
        <f t="shared" si="1178"/>
        <v>#N/A</v>
      </c>
      <c r="O8372">
        <f t="shared" si="1179"/>
        <v>299.79187999999999</v>
      </c>
      <c r="P8372" s="12">
        <f t="shared" si="1180"/>
        <v>106.71567378681272</v>
      </c>
      <c r="Q8372">
        <f t="shared" si="1181"/>
        <v>0</v>
      </c>
      <c r="R8372">
        <f>$D$2*tarifas!$D$12/24</f>
        <v>1.4541666666666666</v>
      </c>
      <c r="S8372" t="e">
        <f>VLOOKUP(E8372&amp;" "&amp;F8372,tarifas!$A$13:$D$20,4,FALSE)*P8372</f>
        <v>#N/A</v>
      </c>
      <c r="T8372">
        <f>IF(F8372="COD1",tarifas!$D$11*(SUMIFS($P$11:$P$8770,$F$11:$F$8770,"=COD1",$B$11:$B$8770,"="&amp;B8372)/COUNTIFS($F$11:$F$8770,"=COD1",$B$11:$B$8770,"="&amp;B8372))/COUNTIFS($A$11:$A$8770,"="&amp;A8372,$F$11:$F$8770,"=COD1"),0)</f>
        <v>0</v>
      </c>
      <c r="U8372" t="e">
        <f>(VLOOKUP(F8372,tarifas!$C$7:$D$10,2,FALSE)+tarifas!$D$21)*datos!P8372</f>
        <v>#N/A</v>
      </c>
      <c r="V8372" t="e">
        <f t="shared" si="1182"/>
        <v>#N/A</v>
      </c>
      <c r="W8372">
        <f t="shared" si="1183"/>
        <v>0</v>
      </c>
    </row>
    <row r="8373" spans="1:23" x14ac:dyDescent="0.25">
      <c r="A8373">
        <f t="shared" si="1176"/>
        <v>344</v>
      </c>
      <c r="B8373">
        <f t="shared" si="1177"/>
        <v>12</v>
      </c>
      <c r="C8373" s="1">
        <f t="shared" si="1184"/>
        <v>41988.416666646386</v>
      </c>
      <c r="D8373" s="7">
        <v>539.87878787878799</v>
      </c>
      <c r="E8373" s="7"/>
      <c r="G8373">
        <v>61.6</v>
      </c>
      <c r="H8373" s="12">
        <v>600.17554697770333</v>
      </c>
      <c r="I8373" s="13">
        <f>$D$2*tarifas!$D$12/24</f>
        <v>1.4541666666666666</v>
      </c>
      <c r="J8373" s="13" t="e">
        <f>VLOOKUP(E8373&amp;" "&amp;F8373,tarifas!$A$13:$D$20,4,FALSE)*H8373</f>
        <v>#N/A</v>
      </c>
      <c r="K8373" s="13">
        <f>IF(F8373="COD1",tarifas!$D$11*(SUMIFS($H$11:$H$8770,$F$11:$F$8770,"=COD1",$B$11:$B$8770,"="&amp;B8373)/COUNTIFS($F$11:$F$8770,"=COD1",$B$11:$B$8770,"="&amp;B8373))/COUNTIFS($A$11:$A$8770,"="&amp;A8373,$F$11:$F$8770,"=COD1"),0)</f>
        <v>0</v>
      </c>
      <c r="L8373" s="13" t="e">
        <f>(VLOOKUP(F8373,tarifas!$C$7:$D$10,2,FALSE)+tarifas!$D$21)*datos!H8373</f>
        <v>#N/A</v>
      </c>
      <c r="M8373">
        <v>252.35007999999999</v>
      </c>
      <c r="N8373" s="13" t="e">
        <f t="shared" si="1178"/>
        <v>#N/A</v>
      </c>
      <c r="O8373">
        <f t="shared" si="1179"/>
        <v>252.35007999999999</v>
      </c>
      <c r="P8373" s="12">
        <f t="shared" si="1180"/>
        <v>347.82546697770334</v>
      </c>
      <c r="Q8373">
        <f t="shared" si="1181"/>
        <v>0</v>
      </c>
      <c r="R8373">
        <f>$D$2*tarifas!$D$12/24</f>
        <v>1.4541666666666666</v>
      </c>
      <c r="S8373" t="e">
        <f>VLOOKUP(E8373&amp;" "&amp;F8373,tarifas!$A$13:$D$20,4,FALSE)*P8373</f>
        <v>#N/A</v>
      </c>
      <c r="T8373">
        <f>IF(F8373="COD1",tarifas!$D$11*(SUMIFS($P$11:$P$8770,$F$11:$F$8770,"=COD1",$B$11:$B$8770,"="&amp;B8373)/COUNTIFS($F$11:$F$8770,"=COD1",$B$11:$B$8770,"="&amp;B8373))/COUNTIFS($A$11:$A$8770,"="&amp;A8373,$F$11:$F$8770,"=COD1"),0)</f>
        <v>0</v>
      </c>
      <c r="U8373" t="e">
        <f>(VLOOKUP(F8373,tarifas!$C$7:$D$10,2,FALSE)+tarifas!$D$21)*datos!P8373</f>
        <v>#N/A</v>
      </c>
      <c r="V8373" t="e">
        <f t="shared" si="1182"/>
        <v>#N/A</v>
      </c>
      <c r="W8373">
        <f t="shared" si="1183"/>
        <v>0</v>
      </c>
    </row>
    <row r="8374" spans="1:23" x14ac:dyDescent="0.25">
      <c r="A8374">
        <f t="shared" si="1176"/>
        <v>344</v>
      </c>
      <c r="B8374">
        <f t="shared" si="1177"/>
        <v>12</v>
      </c>
      <c r="C8374" s="1">
        <f t="shared" si="1184"/>
        <v>41988.45833331305</v>
      </c>
      <c r="D8374" s="7">
        <v>611.22727272727286</v>
      </c>
      <c r="E8374" s="7"/>
      <c r="G8374">
        <v>61.66</v>
      </c>
      <c r="H8374" s="12">
        <v>653.2246437673341</v>
      </c>
      <c r="I8374" s="13">
        <f>$D$2*tarifas!$D$12/24</f>
        <v>1.4541666666666666</v>
      </c>
      <c r="J8374" s="13" t="e">
        <f>VLOOKUP(E8374&amp;" "&amp;F8374,tarifas!$A$13:$D$20,4,FALSE)*H8374</f>
        <v>#N/A</v>
      </c>
      <c r="K8374" s="13">
        <f>IF(F8374="COD1",tarifas!$D$11*(SUMIFS($H$11:$H$8770,$F$11:$F$8770,"=COD1",$B$11:$B$8770,"="&amp;B8374)/COUNTIFS($F$11:$F$8770,"=COD1",$B$11:$B$8770,"="&amp;B8374))/COUNTIFS($A$11:$A$8770,"="&amp;A8374,$F$11:$F$8770,"=COD1"),0)</f>
        <v>0</v>
      </c>
      <c r="L8374" s="13" t="e">
        <f>(VLOOKUP(F8374,tarifas!$C$7:$D$10,2,FALSE)+tarifas!$D$21)*datos!H8374</f>
        <v>#N/A</v>
      </c>
      <c r="M8374">
        <v>415.80740999999995</v>
      </c>
      <c r="N8374" s="13" t="e">
        <f t="shared" si="1178"/>
        <v>#N/A</v>
      </c>
      <c r="O8374">
        <f t="shared" si="1179"/>
        <v>415.80740999999995</v>
      </c>
      <c r="P8374" s="12">
        <f t="shared" si="1180"/>
        <v>237.41723376733415</v>
      </c>
      <c r="Q8374">
        <f t="shared" si="1181"/>
        <v>0</v>
      </c>
      <c r="R8374">
        <f>$D$2*tarifas!$D$12/24</f>
        <v>1.4541666666666666</v>
      </c>
      <c r="S8374" t="e">
        <f>VLOOKUP(E8374&amp;" "&amp;F8374,tarifas!$A$13:$D$20,4,FALSE)*P8374</f>
        <v>#N/A</v>
      </c>
      <c r="T8374">
        <f>IF(F8374="COD1",tarifas!$D$11*(SUMIFS($P$11:$P$8770,$F$11:$F$8770,"=COD1",$B$11:$B$8770,"="&amp;B8374)/COUNTIFS($F$11:$F$8770,"=COD1",$B$11:$B$8770,"="&amp;B8374))/COUNTIFS($A$11:$A$8770,"="&amp;A8374,$F$11:$F$8770,"=COD1"),0)</f>
        <v>0</v>
      </c>
      <c r="U8374" t="e">
        <f>(VLOOKUP(F8374,tarifas!$C$7:$D$10,2,FALSE)+tarifas!$D$21)*datos!P8374</f>
        <v>#N/A</v>
      </c>
      <c r="V8374" t="e">
        <f t="shared" si="1182"/>
        <v>#N/A</v>
      </c>
      <c r="W8374">
        <f t="shared" si="1183"/>
        <v>0</v>
      </c>
    </row>
    <row r="8375" spans="1:23" x14ac:dyDescent="0.25">
      <c r="A8375">
        <f t="shared" si="1176"/>
        <v>344</v>
      </c>
      <c r="B8375">
        <f t="shared" si="1177"/>
        <v>12</v>
      </c>
      <c r="C8375" s="1">
        <f t="shared" si="1184"/>
        <v>41988.499999979715</v>
      </c>
      <c r="D8375" s="7">
        <v>261.18181818181819</v>
      </c>
      <c r="E8375" s="7"/>
      <c r="G8375">
        <v>61.56</v>
      </c>
      <c r="H8375" s="12">
        <v>576.99050885119527</v>
      </c>
      <c r="I8375" s="13">
        <f>$D$2*tarifas!$D$12/24</f>
        <v>1.4541666666666666</v>
      </c>
      <c r="J8375" s="13" t="e">
        <f>VLOOKUP(E8375&amp;" "&amp;F8375,tarifas!$A$13:$D$20,4,FALSE)*H8375</f>
        <v>#N/A</v>
      </c>
      <c r="K8375" s="13">
        <f>IF(F8375="COD1",tarifas!$D$11*(SUMIFS($H$11:$H$8770,$F$11:$F$8770,"=COD1",$B$11:$B$8770,"="&amp;B8375)/COUNTIFS($F$11:$F$8770,"=COD1",$B$11:$B$8770,"="&amp;B8375))/COUNTIFS($A$11:$A$8770,"="&amp;A8375,$F$11:$F$8770,"=COD1"),0)</f>
        <v>0</v>
      </c>
      <c r="L8375" s="13" t="e">
        <f>(VLOOKUP(F8375,tarifas!$C$7:$D$10,2,FALSE)+tarifas!$D$21)*datos!H8375</f>
        <v>#N/A</v>
      </c>
      <c r="M8375">
        <v>348.38621000000001</v>
      </c>
      <c r="N8375" s="13" t="e">
        <f t="shared" si="1178"/>
        <v>#N/A</v>
      </c>
      <c r="O8375">
        <f t="shared" si="1179"/>
        <v>348.38621000000001</v>
      </c>
      <c r="P8375" s="12">
        <f t="shared" si="1180"/>
        <v>228.60429885119527</v>
      </c>
      <c r="Q8375">
        <f t="shared" si="1181"/>
        <v>0</v>
      </c>
      <c r="R8375">
        <f>$D$2*tarifas!$D$12/24</f>
        <v>1.4541666666666666</v>
      </c>
      <c r="S8375" t="e">
        <f>VLOOKUP(E8375&amp;" "&amp;F8375,tarifas!$A$13:$D$20,4,FALSE)*P8375</f>
        <v>#N/A</v>
      </c>
      <c r="T8375">
        <f>IF(F8375="COD1",tarifas!$D$11*(SUMIFS($P$11:$P$8770,$F$11:$F$8770,"=COD1",$B$11:$B$8770,"="&amp;B8375)/COUNTIFS($F$11:$F$8770,"=COD1",$B$11:$B$8770,"="&amp;B8375))/COUNTIFS($A$11:$A$8770,"="&amp;A8375,$F$11:$F$8770,"=COD1"),0)</f>
        <v>0</v>
      </c>
      <c r="U8375" t="e">
        <f>(VLOOKUP(F8375,tarifas!$C$7:$D$10,2,FALSE)+tarifas!$D$21)*datos!P8375</f>
        <v>#N/A</v>
      </c>
      <c r="V8375" t="e">
        <f t="shared" si="1182"/>
        <v>#N/A</v>
      </c>
      <c r="W8375">
        <f t="shared" si="1183"/>
        <v>0</v>
      </c>
    </row>
    <row r="8376" spans="1:23" x14ac:dyDescent="0.25">
      <c r="A8376">
        <f t="shared" si="1176"/>
        <v>344</v>
      </c>
      <c r="B8376">
        <f t="shared" si="1177"/>
        <v>12</v>
      </c>
      <c r="C8376" s="1">
        <f t="shared" si="1184"/>
        <v>41988.541666646379</v>
      </c>
      <c r="D8376" s="7">
        <v>93.757575757575765</v>
      </c>
      <c r="E8376" s="7"/>
      <c r="G8376">
        <v>61.1</v>
      </c>
      <c r="H8376" s="12">
        <v>530.11746646887082</v>
      </c>
      <c r="I8376" s="13">
        <f>$D$2*tarifas!$D$12/24</f>
        <v>1.4541666666666666</v>
      </c>
      <c r="J8376" s="13" t="e">
        <f>VLOOKUP(E8376&amp;" "&amp;F8376,tarifas!$A$13:$D$20,4,FALSE)*H8376</f>
        <v>#N/A</v>
      </c>
      <c r="K8376" s="13">
        <f>IF(F8376="COD1",tarifas!$D$11*(SUMIFS($H$11:$H$8770,$F$11:$F$8770,"=COD1",$B$11:$B$8770,"="&amp;B8376)/COUNTIFS($F$11:$F$8770,"=COD1",$B$11:$B$8770,"="&amp;B8376))/COUNTIFS($A$11:$A$8770,"="&amp;A8376,$F$11:$F$8770,"=COD1"),0)</f>
        <v>0</v>
      </c>
      <c r="L8376" s="13" t="e">
        <f>(VLOOKUP(F8376,tarifas!$C$7:$D$10,2,FALSE)+tarifas!$D$21)*datos!H8376</f>
        <v>#N/A</v>
      </c>
      <c r="M8376">
        <v>308.96371999999997</v>
      </c>
      <c r="N8376" s="13" t="e">
        <f t="shared" si="1178"/>
        <v>#N/A</v>
      </c>
      <c r="O8376">
        <f t="shared" si="1179"/>
        <v>308.96371999999997</v>
      </c>
      <c r="P8376" s="12">
        <f t="shared" si="1180"/>
        <v>221.15374646887085</v>
      </c>
      <c r="Q8376">
        <f t="shared" si="1181"/>
        <v>0</v>
      </c>
      <c r="R8376">
        <f>$D$2*tarifas!$D$12/24</f>
        <v>1.4541666666666666</v>
      </c>
      <c r="S8376" t="e">
        <f>VLOOKUP(E8376&amp;" "&amp;F8376,tarifas!$A$13:$D$20,4,FALSE)*P8376</f>
        <v>#N/A</v>
      </c>
      <c r="T8376">
        <f>IF(F8376="COD1",tarifas!$D$11*(SUMIFS($P$11:$P$8770,$F$11:$F$8770,"=COD1",$B$11:$B$8770,"="&amp;B8376)/COUNTIFS($F$11:$F$8770,"=COD1",$B$11:$B$8770,"="&amp;B8376))/COUNTIFS($A$11:$A$8770,"="&amp;A8376,$F$11:$F$8770,"=COD1"),0)</f>
        <v>0</v>
      </c>
      <c r="U8376" t="e">
        <f>(VLOOKUP(F8376,tarifas!$C$7:$D$10,2,FALSE)+tarifas!$D$21)*datos!P8376</f>
        <v>#N/A</v>
      </c>
      <c r="V8376" t="e">
        <f t="shared" si="1182"/>
        <v>#N/A</v>
      </c>
      <c r="W8376">
        <f t="shared" si="1183"/>
        <v>0</v>
      </c>
    </row>
    <row r="8377" spans="1:23" x14ac:dyDescent="0.25">
      <c r="A8377">
        <f t="shared" si="1176"/>
        <v>344</v>
      </c>
      <c r="B8377">
        <f t="shared" si="1177"/>
        <v>12</v>
      </c>
      <c r="C8377" s="1">
        <f t="shared" si="1184"/>
        <v>41988.583333313043</v>
      </c>
      <c r="D8377" s="7">
        <v>296.72727272727269</v>
      </c>
      <c r="E8377" s="7"/>
      <c r="G8377">
        <v>60.21</v>
      </c>
      <c r="H8377" s="12">
        <v>626.57680167086551</v>
      </c>
      <c r="I8377" s="13">
        <f>$D$2*tarifas!$D$12/24</f>
        <v>1.4541666666666666</v>
      </c>
      <c r="J8377" s="13" t="e">
        <f>VLOOKUP(E8377&amp;" "&amp;F8377,tarifas!$A$13:$D$20,4,FALSE)*H8377</f>
        <v>#N/A</v>
      </c>
      <c r="K8377" s="13">
        <f>IF(F8377="COD1",tarifas!$D$11*(SUMIFS($H$11:$H$8770,$F$11:$F$8770,"=COD1",$B$11:$B$8770,"="&amp;B8377)/COUNTIFS($F$11:$F$8770,"=COD1",$B$11:$B$8770,"="&amp;B8377))/COUNTIFS($A$11:$A$8770,"="&amp;A8377,$F$11:$F$8770,"=COD1"),0)</f>
        <v>0</v>
      </c>
      <c r="L8377" s="13" t="e">
        <f>(VLOOKUP(F8377,tarifas!$C$7:$D$10,2,FALSE)+tarifas!$D$21)*datos!H8377</f>
        <v>#N/A</v>
      </c>
      <c r="M8377">
        <v>298.88995</v>
      </c>
      <c r="N8377" s="13" t="e">
        <f t="shared" si="1178"/>
        <v>#N/A</v>
      </c>
      <c r="O8377">
        <f t="shared" si="1179"/>
        <v>298.88995</v>
      </c>
      <c r="P8377" s="12">
        <f t="shared" si="1180"/>
        <v>327.68685167086551</v>
      </c>
      <c r="Q8377">
        <f t="shared" si="1181"/>
        <v>0</v>
      </c>
      <c r="R8377">
        <f>$D$2*tarifas!$D$12/24</f>
        <v>1.4541666666666666</v>
      </c>
      <c r="S8377" t="e">
        <f>VLOOKUP(E8377&amp;" "&amp;F8377,tarifas!$A$13:$D$20,4,FALSE)*P8377</f>
        <v>#N/A</v>
      </c>
      <c r="T8377">
        <f>IF(F8377="COD1",tarifas!$D$11*(SUMIFS($P$11:$P$8770,$F$11:$F$8770,"=COD1",$B$11:$B$8770,"="&amp;B8377)/COUNTIFS($F$11:$F$8770,"=COD1",$B$11:$B$8770,"="&amp;B8377))/COUNTIFS($A$11:$A$8770,"="&amp;A8377,$F$11:$F$8770,"=COD1"),0)</f>
        <v>0</v>
      </c>
      <c r="U8377" t="e">
        <f>(VLOOKUP(F8377,tarifas!$C$7:$D$10,2,FALSE)+tarifas!$D$21)*datos!P8377</f>
        <v>#N/A</v>
      </c>
      <c r="V8377" t="e">
        <f t="shared" si="1182"/>
        <v>#N/A</v>
      </c>
      <c r="W8377">
        <f t="shared" si="1183"/>
        <v>0</v>
      </c>
    </row>
    <row r="8378" spans="1:23" x14ac:dyDescent="0.25">
      <c r="A8378">
        <f t="shared" si="1176"/>
        <v>344</v>
      </c>
      <c r="B8378">
        <f t="shared" si="1177"/>
        <v>12</v>
      </c>
      <c r="C8378" s="1">
        <f t="shared" si="1184"/>
        <v>41988.624999979707</v>
      </c>
      <c r="D8378" s="7">
        <v>26.272727272727273</v>
      </c>
      <c r="E8378" s="7"/>
      <c r="G8378">
        <v>60.1</v>
      </c>
      <c r="H8378" s="12">
        <v>632.89171903096906</v>
      </c>
      <c r="I8378" s="13">
        <f>$D$2*tarifas!$D$12/24</f>
        <v>1.4541666666666666</v>
      </c>
      <c r="J8378" s="13" t="e">
        <f>VLOOKUP(E8378&amp;" "&amp;F8378,tarifas!$A$13:$D$20,4,FALSE)*H8378</f>
        <v>#N/A</v>
      </c>
      <c r="K8378" s="13">
        <f>IF(F8378="COD1",tarifas!$D$11*(SUMIFS($H$11:$H$8770,$F$11:$F$8770,"=COD1",$B$11:$B$8770,"="&amp;B8378)/COUNTIFS($F$11:$F$8770,"=COD1",$B$11:$B$8770,"="&amp;B8378))/COUNTIFS($A$11:$A$8770,"="&amp;A8378,$F$11:$F$8770,"=COD1"),0)</f>
        <v>0</v>
      </c>
      <c r="L8378" s="13" t="e">
        <f>(VLOOKUP(F8378,tarifas!$C$7:$D$10,2,FALSE)+tarifas!$D$21)*datos!H8378</f>
        <v>#N/A</v>
      </c>
      <c r="M8378">
        <v>114.93225</v>
      </c>
      <c r="N8378" s="13" t="e">
        <f t="shared" si="1178"/>
        <v>#N/A</v>
      </c>
      <c r="O8378">
        <f t="shared" si="1179"/>
        <v>114.93225</v>
      </c>
      <c r="P8378" s="12">
        <f t="shared" si="1180"/>
        <v>517.9594690309691</v>
      </c>
      <c r="Q8378">
        <f t="shared" si="1181"/>
        <v>0</v>
      </c>
      <c r="R8378">
        <f>$D$2*tarifas!$D$12/24</f>
        <v>1.4541666666666666</v>
      </c>
      <c r="S8378" t="e">
        <f>VLOOKUP(E8378&amp;" "&amp;F8378,tarifas!$A$13:$D$20,4,FALSE)*P8378</f>
        <v>#N/A</v>
      </c>
      <c r="T8378">
        <f>IF(F8378="COD1",tarifas!$D$11*(SUMIFS($P$11:$P$8770,$F$11:$F$8770,"=COD1",$B$11:$B$8770,"="&amp;B8378)/COUNTIFS($F$11:$F$8770,"=COD1",$B$11:$B$8770,"="&amp;B8378))/COUNTIFS($A$11:$A$8770,"="&amp;A8378,$F$11:$F$8770,"=COD1"),0)</f>
        <v>0</v>
      </c>
      <c r="U8378" t="e">
        <f>(VLOOKUP(F8378,tarifas!$C$7:$D$10,2,FALSE)+tarifas!$D$21)*datos!P8378</f>
        <v>#N/A</v>
      </c>
      <c r="V8378" t="e">
        <f t="shared" si="1182"/>
        <v>#N/A</v>
      </c>
      <c r="W8378">
        <f t="shared" si="1183"/>
        <v>0</v>
      </c>
    </row>
    <row r="8379" spans="1:23" x14ac:dyDescent="0.25">
      <c r="A8379">
        <f t="shared" si="1176"/>
        <v>344</v>
      </c>
      <c r="B8379">
        <f t="shared" si="1177"/>
        <v>12</v>
      </c>
      <c r="C8379" s="1">
        <f t="shared" si="1184"/>
        <v>41988.666666646372</v>
      </c>
      <c r="D8379" s="7">
        <v>0</v>
      </c>
      <c r="E8379" s="7"/>
      <c r="G8379">
        <v>60.1</v>
      </c>
      <c r="H8379" s="12">
        <v>622.26778161742686</v>
      </c>
      <c r="I8379" s="13">
        <f>$D$2*tarifas!$D$12/24</f>
        <v>1.4541666666666666</v>
      </c>
      <c r="J8379" s="13" t="e">
        <f>VLOOKUP(E8379&amp;" "&amp;F8379,tarifas!$A$13:$D$20,4,FALSE)*H8379</f>
        <v>#N/A</v>
      </c>
      <c r="K8379" s="13">
        <f>IF(F8379="COD1",tarifas!$D$11*(SUMIFS($H$11:$H$8770,$F$11:$F$8770,"=COD1",$B$11:$B$8770,"="&amp;B8379)/COUNTIFS($F$11:$F$8770,"=COD1",$B$11:$B$8770,"="&amp;B8379))/COUNTIFS($A$11:$A$8770,"="&amp;A8379,$F$11:$F$8770,"=COD1"),0)</f>
        <v>0</v>
      </c>
      <c r="L8379" s="13" t="e">
        <f>(VLOOKUP(F8379,tarifas!$C$7:$D$10,2,FALSE)+tarifas!$D$21)*datos!H8379</f>
        <v>#N/A</v>
      </c>
      <c r="M8379">
        <v>5.3339799999999995</v>
      </c>
      <c r="N8379" s="13" t="e">
        <f t="shared" si="1178"/>
        <v>#N/A</v>
      </c>
      <c r="O8379">
        <f t="shared" si="1179"/>
        <v>5.3339799999999995</v>
      </c>
      <c r="P8379" s="12">
        <f t="shared" si="1180"/>
        <v>616.93380161742687</v>
      </c>
      <c r="Q8379">
        <f t="shared" si="1181"/>
        <v>0</v>
      </c>
      <c r="R8379">
        <f>$D$2*tarifas!$D$12/24</f>
        <v>1.4541666666666666</v>
      </c>
      <c r="S8379" t="e">
        <f>VLOOKUP(E8379&amp;" "&amp;F8379,tarifas!$A$13:$D$20,4,FALSE)*P8379</f>
        <v>#N/A</v>
      </c>
      <c r="T8379">
        <f>IF(F8379="COD1",tarifas!$D$11*(SUMIFS($P$11:$P$8770,$F$11:$F$8770,"=COD1",$B$11:$B$8770,"="&amp;B8379)/COUNTIFS($F$11:$F$8770,"=COD1",$B$11:$B$8770,"="&amp;B8379))/COUNTIFS($A$11:$A$8770,"="&amp;A8379,$F$11:$F$8770,"=COD1"),0)</f>
        <v>0</v>
      </c>
      <c r="U8379" t="e">
        <f>(VLOOKUP(F8379,tarifas!$C$7:$D$10,2,FALSE)+tarifas!$D$21)*datos!P8379</f>
        <v>#N/A</v>
      </c>
      <c r="V8379" t="e">
        <f t="shared" si="1182"/>
        <v>#N/A</v>
      </c>
      <c r="W8379">
        <f t="shared" si="1183"/>
        <v>0</v>
      </c>
    </row>
    <row r="8380" spans="1:23" x14ac:dyDescent="0.25">
      <c r="A8380">
        <f t="shared" si="1176"/>
        <v>344</v>
      </c>
      <c r="B8380">
        <f t="shared" si="1177"/>
        <v>12</v>
      </c>
      <c r="C8380" s="1">
        <f t="shared" si="1184"/>
        <v>41988.708333313036</v>
      </c>
      <c r="D8380" s="7">
        <v>0</v>
      </c>
      <c r="E8380" s="7"/>
      <c r="G8380">
        <v>62.1</v>
      </c>
      <c r="H8380" s="12">
        <v>627.65996512151742</v>
      </c>
      <c r="I8380" s="13">
        <f>$D$2*tarifas!$D$12/24</f>
        <v>1.4541666666666666</v>
      </c>
      <c r="J8380" s="13" t="e">
        <f>VLOOKUP(E8380&amp;" "&amp;F8380,tarifas!$A$13:$D$20,4,FALSE)*H8380</f>
        <v>#N/A</v>
      </c>
      <c r="K8380" s="13">
        <f>IF(F8380="COD1",tarifas!$D$11*(SUMIFS($H$11:$H$8770,$F$11:$F$8770,"=COD1",$B$11:$B$8770,"="&amp;B8380)/COUNTIFS($F$11:$F$8770,"=COD1",$B$11:$B$8770,"="&amp;B8380))/COUNTIFS($A$11:$A$8770,"="&amp;A8380,$F$11:$F$8770,"=COD1"),0)</f>
        <v>0</v>
      </c>
      <c r="L8380" s="13" t="e">
        <f>(VLOOKUP(F8380,tarifas!$C$7:$D$10,2,FALSE)+tarifas!$D$21)*datos!H8380</f>
        <v>#N/A</v>
      </c>
      <c r="M8380">
        <v>0</v>
      </c>
      <c r="N8380" s="13" t="e">
        <f t="shared" si="1178"/>
        <v>#N/A</v>
      </c>
      <c r="O8380">
        <f t="shared" si="1179"/>
        <v>0</v>
      </c>
      <c r="P8380" s="12">
        <f t="shared" si="1180"/>
        <v>627.65996512151742</v>
      </c>
      <c r="Q8380">
        <f t="shared" si="1181"/>
        <v>0</v>
      </c>
      <c r="R8380">
        <f>$D$2*tarifas!$D$12/24</f>
        <v>1.4541666666666666</v>
      </c>
      <c r="S8380" t="e">
        <f>VLOOKUP(E8380&amp;" "&amp;F8380,tarifas!$A$13:$D$20,4,FALSE)*P8380</f>
        <v>#N/A</v>
      </c>
      <c r="T8380">
        <f>IF(F8380="COD1",tarifas!$D$11*(SUMIFS($P$11:$P$8770,$F$11:$F$8770,"=COD1",$B$11:$B$8770,"="&amp;B8380)/COUNTIFS($F$11:$F$8770,"=COD1",$B$11:$B$8770,"="&amp;B8380))/COUNTIFS($A$11:$A$8770,"="&amp;A8380,$F$11:$F$8770,"=COD1"),0)</f>
        <v>0</v>
      </c>
      <c r="U8380" t="e">
        <f>(VLOOKUP(F8380,tarifas!$C$7:$D$10,2,FALSE)+tarifas!$D$21)*datos!P8380</f>
        <v>#N/A</v>
      </c>
      <c r="V8380" t="e">
        <f t="shared" si="1182"/>
        <v>#N/A</v>
      </c>
      <c r="W8380">
        <f t="shared" si="1183"/>
        <v>0</v>
      </c>
    </row>
    <row r="8381" spans="1:23" x14ac:dyDescent="0.25">
      <c r="A8381">
        <f t="shared" si="1176"/>
        <v>344</v>
      </c>
      <c r="B8381">
        <f t="shared" si="1177"/>
        <v>12</v>
      </c>
      <c r="C8381" s="1">
        <f t="shared" si="1184"/>
        <v>41988.7499999797</v>
      </c>
      <c r="D8381" s="7">
        <v>0</v>
      </c>
      <c r="E8381" s="7"/>
      <c r="G8381">
        <v>68.2</v>
      </c>
      <c r="H8381" s="12">
        <v>512.23440297325601</v>
      </c>
      <c r="I8381" s="13">
        <f>$D$2*tarifas!$D$12/24</f>
        <v>1.4541666666666666</v>
      </c>
      <c r="J8381" s="13" t="e">
        <f>VLOOKUP(E8381&amp;" "&amp;F8381,tarifas!$A$13:$D$20,4,FALSE)*H8381</f>
        <v>#N/A</v>
      </c>
      <c r="K8381" s="13">
        <f>IF(F8381="COD1",tarifas!$D$11*(SUMIFS($H$11:$H$8770,$F$11:$F$8770,"=COD1",$B$11:$B$8770,"="&amp;B8381)/COUNTIFS($F$11:$F$8770,"=COD1",$B$11:$B$8770,"="&amp;B8381))/COUNTIFS($A$11:$A$8770,"="&amp;A8381,$F$11:$F$8770,"=COD1"),0)</f>
        <v>0</v>
      </c>
      <c r="L8381" s="13" t="e">
        <f>(VLOOKUP(F8381,tarifas!$C$7:$D$10,2,FALSE)+tarifas!$D$21)*datos!H8381</f>
        <v>#N/A</v>
      </c>
      <c r="M8381">
        <v>0</v>
      </c>
      <c r="N8381" s="13" t="e">
        <f t="shared" si="1178"/>
        <v>#N/A</v>
      </c>
      <c r="O8381">
        <f t="shared" si="1179"/>
        <v>0</v>
      </c>
      <c r="P8381" s="12">
        <f t="shared" si="1180"/>
        <v>512.23440297325601</v>
      </c>
      <c r="Q8381">
        <f t="shared" si="1181"/>
        <v>0</v>
      </c>
      <c r="R8381">
        <f>$D$2*tarifas!$D$12/24</f>
        <v>1.4541666666666666</v>
      </c>
      <c r="S8381" t="e">
        <f>VLOOKUP(E8381&amp;" "&amp;F8381,tarifas!$A$13:$D$20,4,FALSE)*P8381</f>
        <v>#N/A</v>
      </c>
      <c r="T8381">
        <f>IF(F8381="COD1",tarifas!$D$11*(SUMIFS($P$11:$P$8770,$F$11:$F$8770,"=COD1",$B$11:$B$8770,"="&amp;B8381)/COUNTIFS($F$11:$F$8770,"=COD1",$B$11:$B$8770,"="&amp;B8381))/COUNTIFS($A$11:$A$8770,"="&amp;A8381,$F$11:$F$8770,"=COD1"),0)</f>
        <v>0</v>
      </c>
      <c r="U8381" t="e">
        <f>(VLOOKUP(F8381,tarifas!$C$7:$D$10,2,FALSE)+tarifas!$D$21)*datos!P8381</f>
        <v>#N/A</v>
      </c>
      <c r="V8381" t="e">
        <f t="shared" si="1182"/>
        <v>#N/A</v>
      </c>
      <c r="W8381">
        <f t="shared" si="1183"/>
        <v>0</v>
      </c>
    </row>
    <row r="8382" spans="1:23" x14ac:dyDescent="0.25">
      <c r="A8382">
        <f t="shared" si="1176"/>
        <v>344</v>
      </c>
      <c r="B8382">
        <f t="shared" si="1177"/>
        <v>12</v>
      </c>
      <c r="C8382" s="1">
        <f t="shared" si="1184"/>
        <v>41988.791666646364</v>
      </c>
      <c r="D8382" s="7">
        <v>0</v>
      </c>
      <c r="E8382" s="7"/>
      <c r="G8382">
        <v>68</v>
      </c>
      <c r="H8382" s="12">
        <v>377.96133355662005</v>
      </c>
      <c r="I8382" s="13">
        <f>$D$2*tarifas!$D$12/24</f>
        <v>1.4541666666666666</v>
      </c>
      <c r="J8382" s="13" t="e">
        <f>VLOOKUP(E8382&amp;" "&amp;F8382,tarifas!$A$13:$D$20,4,FALSE)*H8382</f>
        <v>#N/A</v>
      </c>
      <c r="K8382" s="13">
        <f>IF(F8382="COD1",tarifas!$D$11*(SUMIFS($H$11:$H$8770,$F$11:$F$8770,"=COD1",$B$11:$B$8770,"="&amp;B8382)/COUNTIFS($F$11:$F$8770,"=COD1",$B$11:$B$8770,"="&amp;B8382))/COUNTIFS($A$11:$A$8770,"="&amp;A8382,$F$11:$F$8770,"=COD1"),0)</f>
        <v>0</v>
      </c>
      <c r="L8382" s="13" t="e">
        <f>(VLOOKUP(F8382,tarifas!$C$7:$D$10,2,FALSE)+tarifas!$D$21)*datos!H8382</f>
        <v>#N/A</v>
      </c>
      <c r="M8382">
        <v>0</v>
      </c>
      <c r="N8382" s="13" t="e">
        <f t="shared" si="1178"/>
        <v>#N/A</v>
      </c>
      <c r="O8382">
        <f t="shared" si="1179"/>
        <v>0</v>
      </c>
      <c r="P8382" s="12">
        <f t="shared" si="1180"/>
        <v>377.96133355662005</v>
      </c>
      <c r="Q8382">
        <f t="shared" si="1181"/>
        <v>0</v>
      </c>
      <c r="R8382">
        <f>$D$2*tarifas!$D$12/24</f>
        <v>1.4541666666666666</v>
      </c>
      <c r="S8382" t="e">
        <f>VLOOKUP(E8382&amp;" "&amp;F8382,tarifas!$A$13:$D$20,4,FALSE)*P8382</f>
        <v>#N/A</v>
      </c>
      <c r="T8382">
        <f>IF(F8382="COD1",tarifas!$D$11*(SUMIFS($P$11:$P$8770,$F$11:$F$8770,"=COD1",$B$11:$B$8770,"="&amp;B8382)/COUNTIFS($F$11:$F$8770,"=COD1",$B$11:$B$8770,"="&amp;B8382))/COUNTIFS($A$11:$A$8770,"="&amp;A8382,$F$11:$F$8770,"=COD1"),0)</f>
        <v>0</v>
      </c>
      <c r="U8382" t="e">
        <f>(VLOOKUP(F8382,tarifas!$C$7:$D$10,2,FALSE)+tarifas!$D$21)*datos!P8382</f>
        <v>#N/A</v>
      </c>
      <c r="V8382" t="e">
        <f t="shared" si="1182"/>
        <v>#N/A</v>
      </c>
      <c r="W8382">
        <f t="shared" si="1183"/>
        <v>0</v>
      </c>
    </row>
    <row r="8383" spans="1:23" x14ac:dyDescent="0.25">
      <c r="A8383">
        <f t="shared" si="1176"/>
        <v>344</v>
      </c>
      <c r="B8383">
        <f t="shared" si="1177"/>
        <v>12</v>
      </c>
      <c r="C8383" s="1">
        <f t="shared" si="1184"/>
        <v>41988.833333313029</v>
      </c>
      <c r="D8383" s="7">
        <v>0</v>
      </c>
      <c r="E8383" s="7"/>
      <c r="G8383">
        <v>64</v>
      </c>
      <c r="H8383" s="12">
        <v>271.0482166165425</v>
      </c>
      <c r="I8383" s="13">
        <f>$D$2*tarifas!$D$12/24</f>
        <v>1.4541666666666666</v>
      </c>
      <c r="J8383" s="13" t="e">
        <f>VLOOKUP(E8383&amp;" "&amp;F8383,tarifas!$A$13:$D$20,4,FALSE)*H8383</f>
        <v>#N/A</v>
      </c>
      <c r="K8383" s="13">
        <f>IF(F8383="COD1",tarifas!$D$11*(SUMIFS($H$11:$H$8770,$F$11:$F$8770,"=COD1",$B$11:$B$8770,"="&amp;B8383)/COUNTIFS($F$11:$F$8770,"=COD1",$B$11:$B$8770,"="&amp;B8383))/COUNTIFS($A$11:$A$8770,"="&amp;A8383,$F$11:$F$8770,"=COD1"),0)</f>
        <v>0</v>
      </c>
      <c r="L8383" s="13" t="e">
        <f>(VLOOKUP(F8383,tarifas!$C$7:$D$10,2,FALSE)+tarifas!$D$21)*datos!H8383</f>
        <v>#N/A</v>
      </c>
      <c r="M8383">
        <v>0</v>
      </c>
      <c r="N8383" s="13" t="e">
        <f t="shared" si="1178"/>
        <v>#N/A</v>
      </c>
      <c r="O8383">
        <f t="shared" si="1179"/>
        <v>0</v>
      </c>
      <c r="P8383" s="12">
        <f t="shared" si="1180"/>
        <v>271.0482166165425</v>
      </c>
      <c r="Q8383">
        <f t="shared" si="1181"/>
        <v>0</v>
      </c>
      <c r="R8383">
        <f>$D$2*tarifas!$D$12/24</f>
        <v>1.4541666666666666</v>
      </c>
      <c r="S8383" t="e">
        <f>VLOOKUP(E8383&amp;" "&amp;F8383,tarifas!$A$13:$D$20,4,FALSE)*P8383</f>
        <v>#N/A</v>
      </c>
      <c r="T8383">
        <f>IF(F8383="COD1",tarifas!$D$11*(SUMIFS($P$11:$P$8770,$F$11:$F$8770,"=COD1",$B$11:$B$8770,"="&amp;B8383)/COUNTIFS($F$11:$F$8770,"=COD1",$B$11:$B$8770,"="&amp;B8383))/COUNTIFS($A$11:$A$8770,"="&amp;A8383,$F$11:$F$8770,"=COD1"),0)</f>
        <v>0</v>
      </c>
      <c r="U8383" t="e">
        <f>(VLOOKUP(F8383,tarifas!$C$7:$D$10,2,FALSE)+tarifas!$D$21)*datos!P8383</f>
        <v>#N/A</v>
      </c>
      <c r="V8383" t="e">
        <f t="shared" si="1182"/>
        <v>#N/A</v>
      </c>
      <c r="W8383">
        <f t="shared" si="1183"/>
        <v>0</v>
      </c>
    </row>
    <row r="8384" spans="1:23" x14ac:dyDescent="0.25">
      <c r="A8384">
        <f t="shared" si="1176"/>
        <v>344</v>
      </c>
      <c r="B8384">
        <f t="shared" si="1177"/>
        <v>12</v>
      </c>
      <c r="C8384" s="1">
        <f t="shared" si="1184"/>
        <v>41988.874999979693</v>
      </c>
      <c r="D8384" s="7">
        <v>0</v>
      </c>
      <c r="E8384" s="7"/>
      <c r="G8384">
        <v>62.1</v>
      </c>
      <c r="H8384" s="12">
        <v>256.77738465384084</v>
      </c>
      <c r="I8384" s="13">
        <f>$D$2*tarifas!$D$12/24</f>
        <v>1.4541666666666666</v>
      </c>
      <c r="J8384" s="13" t="e">
        <f>VLOOKUP(E8384&amp;" "&amp;F8384,tarifas!$A$13:$D$20,4,FALSE)*H8384</f>
        <v>#N/A</v>
      </c>
      <c r="K8384" s="13">
        <f>IF(F8384="COD1",tarifas!$D$11*(SUMIFS($H$11:$H$8770,$F$11:$F$8770,"=COD1",$B$11:$B$8770,"="&amp;B8384)/COUNTIFS($F$11:$F$8770,"=COD1",$B$11:$B$8770,"="&amp;B8384))/COUNTIFS($A$11:$A$8770,"="&amp;A8384,$F$11:$F$8770,"=COD1"),0)</f>
        <v>0</v>
      </c>
      <c r="L8384" s="13" t="e">
        <f>(VLOOKUP(F8384,tarifas!$C$7:$D$10,2,FALSE)+tarifas!$D$21)*datos!H8384</f>
        <v>#N/A</v>
      </c>
      <c r="M8384">
        <v>0</v>
      </c>
      <c r="N8384" s="13" t="e">
        <f t="shared" si="1178"/>
        <v>#N/A</v>
      </c>
      <c r="O8384">
        <f t="shared" si="1179"/>
        <v>0</v>
      </c>
      <c r="P8384" s="12">
        <f t="shared" si="1180"/>
        <v>256.77738465384084</v>
      </c>
      <c r="Q8384">
        <f t="shared" si="1181"/>
        <v>0</v>
      </c>
      <c r="R8384">
        <f>$D$2*tarifas!$D$12/24</f>
        <v>1.4541666666666666</v>
      </c>
      <c r="S8384" t="e">
        <f>VLOOKUP(E8384&amp;" "&amp;F8384,tarifas!$A$13:$D$20,4,FALSE)*P8384</f>
        <v>#N/A</v>
      </c>
      <c r="T8384">
        <f>IF(F8384="COD1",tarifas!$D$11*(SUMIFS($P$11:$P$8770,$F$11:$F$8770,"=COD1",$B$11:$B$8770,"="&amp;B8384)/COUNTIFS($F$11:$F$8770,"=COD1",$B$11:$B$8770,"="&amp;B8384))/COUNTIFS($A$11:$A$8770,"="&amp;A8384,$F$11:$F$8770,"=COD1"),0)</f>
        <v>0</v>
      </c>
      <c r="U8384" t="e">
        <f>(VLOOKUP(F8384,tarifas!$C$7:$D$10,2,FALSE)+tarifas!$D$21)*datos!P8384</f>
        <v>#N/A</v>
      </c>
      <c r="V8384" t="e">
        <f t="shared" si="1182"/>
        <v>#N/A</v>
      </c>
      <c r="W8384">
        <f t="shared" si="1183"/>
        <v>0</v>
      </c>
    </row>
    <row r="8385" spans="1:23" x14ac:dyDescent="0.25">
      <c r="A8385">
        <f t="shared" si="1176"/>
        <v>344</v>
      </c>
      <c r="B8385">
        <f t="shared" si="1177"/>
        <v>12</v>
      </c>
      <c r="C8385" s="1">
        <f t="shared" si="1184"/>
        <v>41988.916666646357</v>
      </c>
      <c r="D8385" s="7">
        <v>0</v>
      </c>
      <c r="E8385" s="7"/>
      <c r="G8385">
        <v>60.69</v>
      </c>
      <c r="H8385" s="12">
        <v>240.96057875714752</v>
      </c>
      <c r="I8385" s="13">
        <f>$D$2*tarifas!$D$12/24</f>
        <v>1.4541666666666666</v>
      </c>
      <c r="J8385" s="13" t="e">
        <f>VLOOKUP(E8385&amp;" "&amp;F8385,tarifas!$A$13:$D$20,4,FALSE)*H8385</f>
        <v>#N/A</v>
      </c>
      <c r="K8385" s="13">
        <f>IF(F8385="COD1",tarifas!$D$11*(SUMIFS($H$11:$H$8770,$F$11:$F$8770,"=COD1",$B$11:$B$8770,"="&amp;B8385)/COUNTIFS($F$11:$F$8770,"=COD1",$B$11:$B$8770,"="&amp;B8385))/COUNTIFS($A$11:$A$8770,"="&amp;A8385,$F$11:$F$8770,"=COD1"),0)</f>
        <v>0</v>
      </c>
      <c r="L8385" s="13" t="e">
        <f>(VLOOKUP(F8385,tarifas!$C$7:$D$10,2,FALSE)+tarifas!$D$21)*datos!H8385</f>
        <v>#N/A</v>
      </c>
      <c r="M8385">
        <v>0</v>
      </c>
      <c r="N8385" s="13" t="e">
        <f t="shared" si="1178"/>
        <v>#N/A</v>
      </c>
      <c r="O8385">
        <f t="shared" si="1179"/>
        <v>0</v>
      </c>
      <c r="P8385" s="12">
        <f t="shared" si="1180"/>
        <v>240.96057875714752</v>
      </c>
      <c r="Q8385">
        <f t="shared" si="1181"/>
        <v>0</v>
      </c>
      <c r="R8385">
        <f>$D$2*tarifas!$D$12/24</f>
        <v>1.4541666666666666</v>
      </c>
      <c r="S8385" t="e">
        <f>VLOOKUP(E8385&amp;" "&amp;F8385,tarifas!$A$13:$D$20,4,FALSE)*P8385</f>
        <v>#N/A</v>
      </c>
      <c r="T8385">
        <f>IF(F8385="COD1",tarifas!$D$11*(SUMIFS($P$11:$P$8770,$F$11:$F$8770,"=COD1",$B$11:$B$8770,"="&amp;B8385)/COUNTIFS($F$11:$F$8770,"=COD1",$B$11:$B$8770,"="&amp;B8385))/COUNTIFS($A$11:$A$8770,"="&amp;A8385,$F$11:$F$8770,"=COD1"),0)</f>
        <v>0</v>
      </c>
      <c r="U8385" t="e">
        <f>(VLOOKUP(F8385,tarifas!$C$7:$D$10,2,FALSE)+tarifas!$D$21)*datos!P8385</f>
        <v>#N/A</v>
      </c>
      <c r="V8385" t="e">
        <f t="shared" si="1182"/>
        <v>#N/A</v>
      </c>
      <c r="W8385">
        <f t="shared" si="1183"/>
        <v>0</v>
      </c>
    </row>
    <row r="8386" spans="1:23" x14ac:dyDescent="0.25">
      <c r="A8386">
        <f t="shared" si="1176"/>
        <v>344</v>
      </c>
      <c r="B8386">
        <f t="shared" si="1177"/>
        <v>12</v>
      </c>
      <c r="C8386" s="1">
        <f t="shared" si="1184"/>
        <v>41988.958333313021</v>
      </c>
      <c r="D8386" s="7">
        <v>0</v>
      </c>
      <c r="E8386" s="7"/>
      <c r="G8386">
        <v>57.61</v>
      </c>
      <c r="H8386" s="12">
        <v>238.51343086820407</v>
      </c>
      <c r="I8386" s="13">
        <f>$D$2*tarifas!$D$12/24</f>
        <v>1.4541666666666666</v>
      </c>
      <c r="J8386" s="13" t="e">
        <f>VLOOKUP(E8386&amp;" "&amp;F8386,tarifas!$A$13:$D$20,4,FALSE)*H8386</f>
        <v>#N/A</v>
      </c>
      <c r="K8386" s="13">
        <f>IF(F8386="COD1",tarifas!$D$11*(SUMIFS($H$11:$H$8770,$F$11:$F$8770,"=COD1",$B$11:$B$8770,"="&amp;B8386)/COUNTIFS($F$11:$F$8770,"=COD1",$B$11:$B$8770,"="&amp;B8386))/COUNTIFS($A$11:$A$8770,"="&amp;A8386,$F$11:$F$8770,"=COD1"),0)</f>
        <v>0</v>
      </c>
      <c r="L8386" s="13" t="e">
        <f>(VLOOKUP(F8386,tarifas!$C$7:$D$10,2,FALSE)+tarifas!$D$21)*datos!H8386</f>
        <v>#N/A</v>
      </c>
      <c r="M8386">
        <v>0</v>
      </c>
      <c r="N8386" s="13" t="e">
        <f t="shared" si="1178"/>
        <v>#N/A</v>
      </c>
      <c r="O8386">
        <f t="shared" si="1179"/>
        <v>0</v>
      </c>
      <c r="P8386" s="12">
        <f t="shared" si="1180"/>
        <v>238.51343086820407</v>
      </c>
      <c r="Q8386">
        <f t="shared" si="1181"/>
        <v>0</v>
      </c>
      <c r="R8386">
        <f>$D$2*tarifas!$D$12/24</f>
        <v>1.4541666666666666</v>
      </c>
      <c r="S8386" t="e">
        <f>VLOOKUP(E8386&amp;" "&amp;F8386,tarifas!$A$13:$D$20,4,FALSE)*P8386</f>
        <v>#N/A</v>
      </c>
      <c r="T8386">
        <f>IF(F8386="COD1",tarifas!$D$11*(SUMIFS($P$11:$P$8770,$F$11:$F$8770,"=COD1",$B$11:$B$8770,"="&amp;B8386)/COUNTIFS($F$11:$F$8770,"=COD1",$B$11:$B$8770,"="&amp;B8386))/COUNTIFS($A$11:$A$8770,"="&amp;A8386,$F$11:$F$8770,"=COD1"),0)</f>
        <v>0</v>
      </c>
      <c r="U8386" t="e">
        <f>(VLOOKUP(F8386,tarifas!$C$7:$D$10,2,FALSE)+tarifas!$D$21)*datos!P8386</f>
        <v>#N/A</v>
      </c>
      <c r="V8386" t="e">
        <f t="shared" si="1182"/>
        <v>#N/A</v>
      </c>
      <c r="W8386">
        <f t="shared" si="1183"/>
        <v>0</v>
      </c>
    </row>
    <row r="8387" spans="1:23" x14ac:dyDescent="0.25">
      <c r="A8387">
        <f t="shared" si="1176"/>
        <v>345</v>
      </c>
      <c r="B8387">
        <f t="shared" si="1177"/>
        <v>12</v>
      </c>
      <c r="C8387" s="1">
        <f t="shared" si="1184"/>
        <v>41988.999999979686</v>
      </c>
      <c r="D8387" s="7">
        <v>0</v>
      </c>
      <c r="E8387" s="7"/>
      <c r="G8387">
        <v>48.42</v>
      </c>
      <c r="H8387" s="12">
        <v>236.7572798252327</v>
      </c>
      <c r="I8387" s="13">
        <f>$D$2*tarifas!$D$12/24</f>
        <v>1.4541666666666666</v>
      </c>
      <c r="J8387" s="13" t="e">
        <f>VLOOKUP(E8387&amp;" "&amp;F8387,tarifas!$A$13:$D$20,4,FALSE)*H8387</f>
        <v>#N/A</v>
      </c>
      <c r="K8387" s="13">
        <f>IF(F8387="COD1",tarifas!$D$11*(SUMIFS($H$11:$H$8770,$F$11:$F$8770,"=COD1",$B$11:$B$8770,"="&amp;B8387)/COUNTIFS($F$11:$F$8770,"=COD1",$B$11:$B$8770,"="&amp;B8387))/COUNTIFS($A$11:$A$8770,"="&amp;A8387,$F$11:$F$8770,"=COD1"),0)</f>
        <v>0</v>
      </c>
      <c r="L8387" s="13" t="e">
        <f>(VLOOKUP(F8387,tarifas!$C$7:$D$10,2,FALSE)+tarifas!$D$21)*datos!H8387</f>
        <v>#N/A</v>
      </c>
      <c r="M8387">
        <v>0</v>
      </c>
      <c r="N8387" s="13" t="e">
        <f t="shared" si="1178"/>
        <v>#N/A</v>
      </c>
      <c r="O8387">
        <f t="shared" si="1179"/>
        <v>0</v>
      </c>
      <c r="P8387" s="12">
        <f t="shared" si="1180"/>
        <v>236.7572798252327</v>
      </c>
      <c r="Q8387">
        <f t="shared" si="1181"/>
        <v>0</v>
      </c>
      <c r="R8387">
        <f>$D$2*tarifas!$D$12/24</f>
        <v>1.4541666666666666</v>
      </c>
      <c r="S8387" t="e">
        <f>VLOOKUP(E8387&amp;" "&amp;F8387,tarifas!$A$13:$D$20,4,FALSE)*P8387</f>
        <v>#N/A</v>
      </c>
      <c r="T8387">
        <f>IF(F8387="COD1",tarifas!$D$11*(SUMIFS($P$11:$P$8770,$F$11:$F$8770,"=COD1",$B$11:$B$8770,"="&amp;B8387)/COUNTIFS($F$11:$F$8770,"=COD1",$B$11:$B$8770,"="&amp;B8387))/COUNTIFS($A$11:$A$8770,"="&amp;A8387,$F$11:$F$8770,"=COD1"),0)</f>
        <v>0</v>
      </c>
      <c r="U8387" t="e">
        <f>(VLOOKUP(F8387,tarifas!$C$7:$D$10,2,FALSE)+tarifas!$D$21)*datos!P8387</f>
        <v>#N/A</v>
      </c>
      <c r="V8387" t="e">
        <f t="shared" si="1182"/>
        <v>#N/A</v>
      </c>
      <c r="W8387">
        <f t="shared" si="1183"/>
        <v>0</v>
      </c>
    </row>
    <row r="8388" spans="1:23" x14ac:dyDescent="0.25">
      <c r="A8388">
        <f t="shared" si="1176"/>
        <v>345</v>
      </c>
      <c r="B8388">
        <f t="shared" si="1177"/>
        <v>12</v>
      </c>
      <c r="C8388" s="1">
        <f t="shared" si="1184"/>
        <v>41989.04166664635</v>
      </c>
      <c r="D8388" s="7">
        <v>0</v>
      </c>
      <c r="E8388" s="7"/>
      <c r="G8388">
        <v>43.5</v>
      </c>
      <c r="H8388" s="12">
        <v>236.28818253929774</v>
      </c>
      <c r="I8388" s="13">
        <f>$D$2*tarifas!$D$12/24</f>
        <v>1.4541666666666666</v>
      </c>
      <c r="J8388" s="13" t="e">
        <f>VLOOKUP(E8388&amp;" "&amp;F8388,tarifas!$A$13:$D$20,4,FALSE)*H8388</f>
        <v>#N/A</v>
      </c>
      <c r="K8388" s="13">
        <f>IF(F8388="COD1",tarifas!$D$11*(SUMIFS($H$11:$H$8770,$F$11:$F$8770,"=COD1",$B$11:$B$8770,"="&amp;B8388)/COUNTIFS($F$11:$F$8770,"=COD1",$B$11:$B$8770,"="&amp;B8388))/COUNTIFS($A$11:$A$8770,"="&amp;A8388,$F$11:$F$8770,"=COD1"),0)</f>
        <v>0</v>
      </c>
      <c r="L8388" s="13" t="e">
        <f>(VLOOKUP(F8388,tarifas!$C$7:$D$10,2,FALSE)+tarifas!$D$21)*datos!H8388</f>
        <v>#N/A</v>
      </c>
      <c r="M8388">
        <v>0</v>
      </c>
      <c r="N8388" s="13" t="e">
        <f t="shared" si="1178"/>
        <v>#N/A</v>
      </c>
      <c r="O8388">
        <f t="shared" si="1179"/>
        <v>0</v>
      </c>
      <c r="P8388" s="12">
        <f t="shared" si="1180"/>
        <v>236.28818253929774</v>
      </c>
      <c r="Q8388">
        <f t="shared" si="1181"/>
        <v>0</v>
      </c>
      <c r="R8388">
        <f>$D$2*tarifas!$D$12/24</f>
        <v>1.4541666666666666</v>
      </c>
      <c r="S8388" t="e">
        <f>VLOOKUP(E8388&amp;" "&amp;F8388,tarifas!$A$13:$D$20,4,FALSE)*P8388</f>
        <v>#N/A</v>
      </c>
      <c r="T8388">
        <f>IF(F8388="COD1",tarifas!$D$11*(SUMIFS($P$11:$P$8770,$F$11:$F$8770,"=COD1",$B$11:$B$8770,"="&amp;B8388)/COUNTIFS($F$11:$F$8770,"=COD1",$B$11:$B$8770,"="&amp;B8388))/COUNTIFS($A$11:$A$8770,"="&amp;A8388,$F$11:$F$8770,"=COD1"),0)</f>
        <v>0</v>
      </c>
      <c r="U8388" t="e">
        <f>(VLOOKUP(F8388,tarifas!$C$7:$D$10,2,FALSE)+tarifas!$D$21)*datos!P8388</f>
        <v>#N/A</v>
      </c>
      <c r="V8388" t="e">
        <f t="shared" si="1182"/>
        <v>#N/A</v>
      </c>
      <c r="W8388">
        <f t="shared" si="1183"/>
        <v>0</v>
      </c>
    </row>
    <row r="8389" spans="1:23" x14ac:dyDescent="0.25">
      <c r="A8389">
        <f t="shared" si="1176"/>
        <v>345</v>
      </c>
      <c r="B8389">
        <f t="shared" si="1177"/>
        <v>12</v>
      </c>
      <c r="C8389" s="1">
        <f t="shared" si="1184"/>
        <v>41989.083333313014</v>
      </c>
      <c r="D8389" s="7">
        <v>0</v>
      </c>
      <c r="E8389" s="7"/>
      <c r="G8389">
        <v>41.37</v>
      </c>
      <c r="H8389" s="12">
        <v>229.37789758214547</v>
      </c>
      <c r="I8389" s="13">
        <f>$D$2*tarifas!$D$12/24</f>
        <v>1.4541666666666666</v>
      </c>
      <c r="J8389" s="13" t="e">
        <f>VLOOKUP(E8389&amp;" "&amp;F8389,tarifas!$A$13:$D$20,4,FALSE)*H8389</f>
        <v>#N/A</v>
      </c>
      <c r="K8389" s="13">
        <f>IF(F8389="COD1",tarifas!$D$11*(SUMIFS($H$11:$H$8770,$F$11:$F$8770,"=COD1",$B$11:$B$8770,"="&amp;B8389)/COUNTIFS($F$11:$F$8770,"=COD1",$B$11:$B$8770,"="&amp;B8389))/COUNTIFS($A$11:$A$8770,"="&amp;A8389,$F$11:$F$8770,"=COD1"),0)</f>
        <v>0</v>
      </c>
      <c r="L8389" s="13" t="e">
        <f>(VLOOKUP(F8389,tarifas!$C$7:$D$10,2,FALSE)+tarifas!$D$21)*datos!H8389</f>
        <v>#N/A</v>
      </c>
      <c r="M8389">
        <v>0</v>
      </c>
      <c r="N8389" s="13" t="e">
        <f t="shared" si="1178"/>
        <v>#N/A</v>
      </c>
      <c r="O8389">
        <f t="shared" si="1179"/>
        <v>0</v>
      </c>
      <c r="P8389" s="12">
        <f t="shared" si="1180"/>
        <v>229.37789758214547</v>
      </c>
      <c r="Q8389">
        <f t="shared" si="1181"/>
        <v>0</v>
      </c>
      <c r="R8389">
        <f>$D$2*tarifas!$D$12/24</f>
        <v>1.4541666666666666</v>
      </c>
      <c r="S8389" t="e">
        <f>VLOOKUP(E8389&amp;" "&amp;F8389,tarifas!$A$13:$D$20,4,FALSE)*P8389</f>
        <v>#N/A</v>
      </c>
      <c r="T8389">
        <f>IF(F8389="COD1",tarifas!$D$11*(SUMIFS($P$11:$P$8770,$F$11:$F$8770,"=COD1",$B$11:$B$8770,"="&amp;B8389)/COUNTIFS($F$11:$F$8770,"=COD1",$B$11:$B$8770,"="&amp;B8389))/COUNTIFS($A$11:$A$8770,"="&amp;A8389,$F$11:$F$8770,"=COD1"),0)</f>
        <v>0</v>
      </c>
      <c r="U8389" t="e">
        <f>(VLOOKUP(F8389,tarifas!$C$7:$D$10,2,FALSE)+tarifas!$D$21)*datos!P8389</f>
        <v>#N/A</v>
      </c>
      <c r="V8389" t="e">
        <f t="shared" si="1182"/>
        <v>#N/A</v>
      </c>
      <c r="W8389">
        <f t="shared" si="1183"/>
        <v>0</v>
      </c>
    </row>
    <row r="8390" spans="1:23" x14ac:dyDescent="0.25">
      <c r="A8390">
        <f t="shared" si="1176"/>
        <v>345</v>
      </c>
      <c r="B8390">
        <f t="shared" si="1177"/>
        <v>12</v>
      </c>
      <c r="C8390" s="1">
        <f t="shared" si="1184"/>
        <v>41989.124999979678</v>
      </c>
      <c r="D8390" s="7">
        <v>0</v>
      </c>
      <c r="E8390" s="7"/>
      <c r="G8390">
        <v>33.75</v>
      </c>
      <c r="H8390" s="12">
        <v>228.81302269055854</v>
      </c>
      <c r="I8390" s="13">
        <f>$D$2*tarifas!$D$12/24</f>
        <v>1.4541666666666666</v>
      </c>
      <c r="J8390" s="13" t="e">
        <f>VLOOKUP(E8390&amp;" "&amp;F8390,tarifas!$A$13:$D$20,4,FALSE)*H8390</f>
        <v>#N/A</v>
      </c>
      <c r="K8390" s="13">
        <f>IF(F8390="COD1",tarifas!$D$11*(SUMIFS($H$11:$H$8770,$F$11:$F$8770,"=COD1",$B$11:$B$8770,"="&amp;B8390)/COUNTIFS($F$11:$F$8770,"=COD1",$B$11:$B$8770,"="&amp;B8390))/COUNTIFS($A$11:$A$8770,"="&amp;A8390,$F$11:$F$8770,"=COD1"),0)</f>
        <v>0</v>
      </c>
      <c r="L8390" s="13" t="e">
        <f>(VLOOKUP(F8390,tarifas!$C$7:$D$10,2,FALSE)+tarifas!$D$21)*datos!H8390</f>
        <v>#N/A</v>
      </c>
      <c r="M8390">
        <v>0</v>
      </c>
      <c r="N8390" s="13" t="e">
        <f t="shared" si="1178"/>
        <v>#N/A</v>
      </c>
      <c r="O8390">
        <f t="shared" si="1179"/>
        <v>0</v>
      </c>
      <c r="P8390" s="12">
        <f t="shared" si="1180"/>
        <v>228.81302269055854</v>
      </c>
      <c r="Q8390">
        <f t="shared" si="1181"/>
        <v>0</v>
      </c>
      <c r="R8390">
        <f>$D$2*tarifas!$D$12/24</f>
        <v>1.4541666666666666</v>
      </c>
      <c r="S8390" t="e">
        <f>VLOOKUP(E8390&amp;" "&amp;F8390,tarifas!$A$13:$D$20,4,FALSE)*P8390</f>
        <v>#N/A</v>
      </c>
      <c r="T8390">
        <f>IF(F8390="COD1",tarifas!$D$11*(SUMIFS($P$11:$P$8770,$F$11:$F$8770,"=COD1",$B$11:$B$8770,"="&amp;B8390)/COUNTIFS($F$11:$F$8770,"=COD1",$B$11:$B$8770,"="&amp;B8390))/COUNTIFS($A$11:$A$8770,"="&amp;A8390,$F$11:$F$8770,"=COD1"),0)</f>
        <v>0</v>
      </c>
      <c r="U8390" t="e">
        <f>(VLOOKUP(F8390,tarifas!$C$7:$D$10,2,FALSE)+tarifas!$D$21)*datos!P8390</f>
        <v>#N/A</v>
      </c>
      <c r="V8390" t="e">
        <f t="shared" si="1182"/>
        <v>#N/A</v>
      </c>
      <c r="W8390">
        <f t="shared" si="1183"/>
        <v>0</v>
      </c>
    </row>
    <row r="8391" spans="1:23" x14ac:dyDescent="0.25">
      <c r="A8391">
        <f t="shared" si="1176"/>
        <v>345</v>
      </c>
      <c r="B8391">
        <f t="shared" si="1177"/>
        <v>12</v>
      </c>
      <c r="C8391" s="1">
        <f t="shared" si="1184"/>
        <v>41989.166666646342</v>
      </c>
      <c r="D8391" s="7">
        <v>0</v>
      </c>
      <c r="E8391" s="7"/>
      <c r="G8391">
        <v>32.01</v>
      </c>
      <c r="H8391" s="12">
        <v>220.74368356196189</v>
      </c>
      <c r="I8391" s="13">
        <f>$D$2*tarifas!$D$12/24</f>
        <v>1.4541666666666666</v>
      </c>
      <c r="J8391" s="13" t="e">
        <f>VLOOKUP(E8391&amp;" "&amp;F8391,tarifas!$A$13:$D$20,4,FALSE)*H8391</f>
        <v>#N/A</v>
      </c>
      <c r="K8391" s="13">
        <f>IF(F8391="COD1",tarifas!$D$11*(SUMIFS($H$11:$H$8770,$F$11:$F$8770,"=COD1",$B$11:$B$8770,"="&amp;B8391)/COUNTIFS($F$11:$F$8770,"=COD1",$B$11:$B$8770,"="&amp;B8391))/COUNTIFS($A$11:$A$8770,"="&amp;A8391,$F$11:$F$8770,"=COD1"),0)</f>
        <v>0</v>
      </c>
      <c r="L8391" s="13" t="e">
        <f>(VLOOKUP(F8391,tarifas!$C$7:$D$10,2,FALSE)+tarifas!$D$21)*datos!H8391</f>
        <v>#N/A</v>
      </c>
      <c r="M8391">
        <v>0</v>
      </c>
      <c r="N8391" s="13" t="e">
        <f t="shared" si="1178"/>
        <v>#N/A</v>
      </c>
      <c r="O8391">
        <f t="shared" si="1179"/>
        <v>0</v>
      </c>
      <c r="P8391" s="12">
        <f t="shared" si="1180"/>
        <v>220.74368356196189</v>
      </c>
      <c r="Q8391">
        <f t="shared" si="1181"/>
        <v>0</v>
      </c>
      <c r="R8391">
        <f>$D$2*tarifas!$D$12/24</f>
        <v>1.4541666666666666</v>
      </c>
      <c r="S8391" t="e">
        <f>VLOOKUP(E8391&amp;" "&amp;F8391,tarifas!$A$13:$D$20,4,FALSE)*P8391</f>
        <v>#N/A</v>
      </c>
      <c r="T8391">
        <f>IF(F8391="COD1",tarifas!$D$11*(SUMIFS($P$11:$P$8770,$F$11:$F$8770,"=COD1",$B$11:$B$8770,"="&amp;B8391)/COUNTIFS($F$11:$F$8770,"=COD1",$B$11:$B$8770,"="&amp;B8391))/COUNTIFS($A$11:$A$8770,"="&amp;A8391,$F$11:$F$8770,"=COD1"),0)</f>
        <v>0</v>
      </c>
      <c r="U8391" t="e">
        <f>(VLOOKUP(F8391,tarifas!$C$7:$D$10,2,FALSE)+tarifas!$D$21)*datos!P8391</f>
        <v>#N/A</v>
      </c>
      <c r="V8391" t="e">
        <f t="shared" si="1182"/>
        <v>#N/A</v>
      </c>
      <c r="W8391">
        <f t="shared" si="1183"/>
        <v>0</v>
      </c>
    </row>
    <row r="8392" spans="1:23" x14ac:dyDescent="0.25">
      <c r="A8392">
        <f t="shared" si="1176"/>
        <v>345</v>
      </c>
      <c r="B8392">
        <f t="shared" si="1177"/>
        <v>12</v>
      </c>
      <c r="C8392" s="1">
        <f t="shared" si="1184"/>
        <v>41989.208333313007</v>
      </c>
      <c r="D8392" s="7">
        <v>0</v>
      </c>
      <c r="E8392" s="7"/>
      <c r="G8392">
        <v>36</v>
      </c>
      <c r="H8392" s="12">
        <v>218.02018321610413</v>
      </c>
      <c r="I8392" s="13">
        <f>$D$2*tarifas!$D$12/24</f>
        <v>1.4541666666666666</v>
      </c>
      <c r="J8392" s="13" t="e">
        <f>VLOOKUP(E8392&amp;" "&amp;F8392,tarifas!$A$13:$D$20,4,FALSE)*H8392</f>
        <v>#N/A</v>
      </c>
      <c r="K8392" s="13">
        <f>IF(F8392="COD1",tarifas!$D$11*(SUMIFS($H$11:$H$8770,$F$11:$F$8770,"=COD1",$B$11:$B$8770,"="&amp;B8392)/COUNTIFS($F$11:$F$8770,"=COD1",$B$11:$B$8770,"="&amp;B8392))/COUNTIFS($A$11:$A$8770,"="&amp;A8392,$F$11:$F$8770,"=COD1"),0)</f>
        <v>0</v>
      </c>
      <c r="L8392" s="13" t="e">
        <f>(VLOOKUP(F8392,tarifas!$C$7:$D$10,2,FALSE)+tarifas!$D$21)*datos!H8392</f>
        <v>#N/A</v>
      </c>
      <c r="M8392">
        <v>0</v>
      </c>
      <c r="N8392" s="13" t="e">
        <f t="shared" si="1178"/>
        <v>#N/A</v>
      </c>
      <c r="O8392">
        <f t="shared" si="1179"/>
        <v>0</v>
      </c>
      <c r="P8392" s="12">
        <f t="shared" si="1180"/>
        <v>218.02018321610413</v>
      </c>
      <c r="Q8392">
        <f t="shared" si="1181"/>
        <v>0</v>
      </c>
      <c r="R8392">
        <f>$D$2*tarifas!$D$12/24</f>
        <v>1.4541666666666666</v>
      </c>
      <c r="S8392" t="e">
        <f>VLOOKUP(E8392&amp;" "&amp;F8392,tarifas!$A$13:$D$20,4,FALSE)*P8392</f>
        <v>#N/A</v>
      </c>
      <c r="T8392">
        <f>IF(F8392="COD1",tarifas!$D$11*(SUMIFS($P$11:$P$8770,$F$11:$F$8770,"=COD1",$B$11:$B$8770,"="&amp;B8392)/COUNTIFS($F$11:$F$8770,"=COD1",$B$11:$B$8770,"="&amp;B8392))/COUNTIFS($A$11:$A$8770,"="&amp;A8392,$F$11:$F$8770,"=COD1"),0)</f>
        <v>0</v>
      </c>
      <c r="U8392" t="e">
        <f>(VLOOKUP(F8392,tarifas!$C$7:$D$10,2,FALSE)+tarifas!$D$21)*datos!P8392</f>
        <v>#N/A</v>
      </c>
      <c r="V8392" t="e">
        <f t="shared" si="1182"/>
        <v>#N/A</v>
      </c>
      <c r="W8392">
        <f t="shared" si="1183"/>
        <v>0</v>
      </c>
    </row>
    <row r="8393" spans="1:23" x14ac:dyDescent="0.25">
      <c r="A8393">
        <f t="shared" si="1176"/>
        <v>345</v>
      </c>
      <c r="B8393">
        <f t="shared" si="1177"/>
        <v>12</v>
      </c>
      <c r="C8393" s="1">
        <f t="shared" si="1184"/>
        <v>41989.249999979671</v>
      </c>
      <c r="D8393" s="7">
        <v>0</v>
      </c>
      <c r="E8393" s="7"/>
      <c r="G8393">
        <v>42.07</v>
      </c>
      <c r="H8393" s="12">
        <v>216.03857456370216</v>
      </c>
      <c r="I8393" s="13">
        <f>$D$2*tarifas!$D$12/24</f>
        <v>1.4541666666666666</v>
      </c>
      <c r="J8393" s="13" t="e">
        <f>VLOOKUP(E8393&amp;" "&amp;F8393,tarifas!$A$13:$D$20,4,FALSE)*H8393</f>
        <v>#N/A</v>
      </c>
      <c r="K8393" s="13">
        <f>IF(F8393="COD1",tarifas!$D$11*(SUMIFS($H$11:$H$8770,$F$11:$F$8770,"=COD1",$B$11:$B$8770,"="&amp;B8393)/COUNTIFS($F$11:$F$8770,"=COD1",$B$11:$B$8770,"="&amp;B8393))/COUNTIFS($A$11:$A$8770,"="&amp;A8393,$F$11:$F$8770,"=COD1"),0)</f>
        <v>0</v>
      </c>
      <c r="L8393" s="13" t="e">
        <f>(VLOOKUP(F8393,tarifas!$C$7:$D$10,2,FALSE)+tarifas!$D$21)*datos!H8393</f>
        <v>#N/A</v>
      </c>
      <c r="M8393">
        <v>0</v>
      </c>
      <c r="N8393" s="13" t="e">
        <f t="shared" si="1178"/>
        <v>#N/A</v>
      </c>
      <c r="O8393">
        <f t="shared" si="1179"/>
        <v>0</v>
      </c>
      <c r="P8393" s="12">
        <f t="shared" si="1180"/>
        <v>216.03857456370216</v>
      </c>
      <c r="Q8393">
        <f t="shared" si="1181"/>
        <v>0</v>
      </c>
      <c r="R8393">
        <f>$D$2*tarifas!$D$12/24</f>
        <v>1.4541666666666666</v>
      </c>
      <c r="S8393" t="e">
        <f>VLOOKUP(E8393&amp;" "&amp;F8393,tarifas!$A$13:$D$20,4,FALSE)*P8393</f>
        <v>#N/A</v>
      </c>
      <c r="T8393">
        <f>IF(F8393="COD1",tarifas!$D$11*(SUMIFS($P$11:$P$8770,$F$11:$F$8770,"=COD1",$B$11:$B$8770,"="&amp;B8393)/COUNTIFS($F$11:$F$8770,"=COD1",$B$11:$B$8770,"="&amp;B8393))/COUNTIFS($A$11:$A$8770,"="&amp;A8393,$F$11:$F$8770,"=COD1"),0)</f>
        <v>0</v>
      </c>
      <c r="U8393" t="e">
        <f>(VLOOKUP(F8393,tarifas!$C$7:$D$10,2,FALSE)+tarifas!$D$21)*datos!P8393</f>
        <v>#N/A</v>
      </c>
      <c r="V8393" t="e">
        <f t="shared" si="1182"/>
        <v>#N/A</v>
      </c>
      <c r="W8393">
        <f t="shared" si="1183"/>
        <v>0</v>
      </c>
    </row>
    <row r="8394" spans="1:23" x14ac:dyDescent="0.25">
      <c r="A8394">
        <f t="shared" si="1176"/>
        <v>345</v>
      </c>
      <c r="B8394">
        <f t="shared" si="1177"/>
        <v>12</v>
      </c>
      <c r="C8394" s="1">
        <f t="shared" si="1184"/>
        <v>41989.291666646335</v>
      </c>
      <c r="D8394" s="7">
        <v>0</v>
      </c>
      <c r="E8394" s="7"/>
      <c r="G8394">
        <v>54.75</v>
      </c>
      <c r="H8394" s="12">
        <v>207.79549335235387</v>
      </c>
      <c r="I8394" s="13">
        <f>$D$2*tarifas!$D$12/24</f>
        <v>1.4541666666666666</v>
      </c>
      <c r="J8394" s="13" t="e">
        <f>VLOOKUP(E8394&amp;" "&amp;F8394,tarifas!$A$13:$D$20,4,FALSE)*H8394</f>
        <v>#N/A</v>
      </c>
      <c r="K8394" s="13">
        <f>IF(F8394="COD1",tarifas!$D$11*(SUMIFS($H$11:$H$8770,$F$11:$F$8770,"=COD1",$B$11:$B$8770,"="&amp;B8394)/COUNTIFS($F$11:$F$8770,"=COD1",$B$11:$B$8770,"="&amp;B8394))/COUNTIFS($A$11:$A$8770,"="&amp;A8394,$F$11:$F$8770,"=COD1"),0)</f>
        <v>0</v>
      </c>
      <c r="L8394" s="13" t="e">
        <f>(VLOOKUP(F8394,tarifas!$C$7:$D$10,2,FALSE)+tarifas!$D$21)*datos!H8394</f>
        <v>#N/A</v>
      </c>
      <c r="M8394">
        <v>0</v>
      </c>
      <c r="N8394" s="13" t="e">
        <f t="shared" si="1178"/>
        <v>#N/A</v>
      </c>
      <c r="O8394">
        <f t="shared" si="1179"/>
        <v>0</v>
      </c>
      <c r="P8394" s="12">
        <f t="shared" si="1180"/>
        <v>207.79549335235387</v>
      </c>
      <c r="Q8394">
        <f t="shared" si="1181"/>
        <v>0</v>
      </c>
      <c r="R8394">
        <f>$D$2*tarifas!$D$12/24</f>
        <v>1.4541666666666666</v>
      </c>
      <c r="S8394" t="e">
        <f>VLOOKUP(E8394&amp;" "&amp;F8394,tarifas!$A$13:$D$20,4,FALSE)*P8394</f>
        <v>#N/A</v>
      </c>
      <c r="T8394">
        <f>IF(F8394="COD1",tarifas!$D$11*(SUMIFS($P$11:$P$8770,$F$11:$F$8770,"=COD1",$B$11:$B$8770,"="&amp;B8394)/COUNTIFS($F$11:$F$8770,"=COD1",$B$11:$B$8770,"="&amp;B8394))/COUNTIFS($A$11:$A$8770,"="&amp;A8394,$F$11:$F$8770,"=COD1"),0)</f>
        <v>0</v>
      </c>
      <c r="U8394" t="e">
        <f>(VLOOKUP(F8394,tarifas!$C$7:$D$10,2,FALSE)+tarifas!$D$21)*datos!P8394</f>
        <v>#N/A</v>
      </c>
      <c r="V8394" t="e">
        <f t="shared" si="1182"/>
        <v>#N/A</v>
      </c>
      <c r="W8394">
        <f t="shared" si="1183"/>
        <v>0</v>
      </c>
    </row>
    <row r="8395" spans="1:23" x14ac:dyDescent="0.25">
      <c r="A8395">
        <f t="shared" si="1176"/>
        <v>345</v>
      </c>
      <c r="B8395">
        <f t="shared" si="1177"/>
        <v>12</v>
      </c>
      <c r="C8395" s="1">
        <f t="shared" si="1184"/>
        <v>41989.333333312999</v>
      </c>
      <c r="D8395" s="7">
        <v>0</v>
      </c>
      <c r="E8395" s="7"/>
      <c r="G8395">
        <v>54.87</v>
      </c>
      <c r="H8395" s="12">
        <v>266.44870242551917</v>
      </c>
      <c r="I8395" s="13">
        <f>$D$2*tarifas!$D$12/24</f>
        <v>1.4541666666666666</v>
      </c>
      <c r="J8395" s="13" t="e">
        <f>VLOOKUP(E8395&amp;" "&amp;F8395,tarifas!$A$13:$D$20,4,FALSE)*H8395</f>
        <v>#N/A</v>
      </c>
      <c r="K8395" s="13">
        <f>IF(F8395="COD1",tarifas!$D$11*(SUMIFS($H$11:$H$8770,$F$11:$F$8770,"=COD1",$B$11:$B$8770,"="&amp;B8395)/COUNTIFS($F$11:$F$8770,"=COD1",$B$11:$B$8770,"="&amp;B8395))/COUNTIFS($A$11:$A$8770,"="&amp;A8395,$F$11:$F$8770,"=COD1"),0)</f>
        <v>0</v>
      </c>
      <c r="L8395" s="13" t="e">
        <f>(VLOOKUP(F8395,tarifas!$C$7:$D$10,2,FALSE)+tarifas!$D$21)*datos!H8395</f>
        <v>#N/A</v>
      </c>
      <c r="M8395">
        <v>11.38583</v>
      </c>
      <c r="N8395" s="13" t="e">
        <f t="shared" si="1178"/>
        <v>#N/A</v>
      </c>
      <c r="O8395">
        <f t="shared" si="1179"/>
        <v>11.38583</v>
      </c>
      <c r="P8395" s="12">
        <f t="shared" si="1180"/>
        <v>255.06287242551917</v>
      </c>
      <c r="Q8395">
        <f t="shared" si="1181"/>
        <v>0</v>
      </c>
      <c r="R8395">
        <f>$D$2*tarifas!$D$12/24</f>
        <v>1.4541666666666666</v>
      </c>
      <c r="S8395" t="e">
        <f>VLOOKUP(E8395&amp;" "&amp;F8395,tarifas!$A$13:$D$20,4,FALSE)*P8395</f>
        <v>#N/A</v>
      </c>
      <c r="T8395">
        <f>IF(F8395="COD1",tarifas!$D$11*(SUMIFS($P$11:$P$8770,$F$11:$F$8770,"=COD1",$B$11:$B$8770,"="&amp;B8395)/COUNTIFS($F$11:$F$8770,"=COD1",$B$11:$B$8770,"="&amp;B8395))/COUNTIFS($A$11:$A$8770,"="&amp;A8395,$F$11:$F$8770,"=COD1"),0)</f>
        <v>0</v>
      </c>
      <c r="U8395" t="e">
        <f>(VLOOKUP(F8395,tarifas!$C$7:$D$10,2,FALSE)+tarifas!$D$21)*datos!P8395</f>
        <v>#N/A</v>
      </c>
      <c r="V8395" t="e">
        <f t="shared" si="1182"/>
        <v>#N/A</v>
      </c>
      <c r="W8395">
        <f t="shared" si="1183"/>
        <v>0</v>
      </c>
    </row>
    <row r="8396" spans="1:23" x14ac:dyDescent="0.25">
      <c r="A8396">
        <f t="shared" ref="A8396:A8459" si="1185">DAYS360($C$11,C8396)</f>
        <v>345</v>
      </c>
      <c r="B8396">
        <f t="shared" ref="B8396:B8459" si="1186">MONTH(C8396)</f>
        <v>12</v>
      </c>
      <c r="C8396" s="1">
        <f t="shared" si="1184"/>
        <v>41989.374999979664</v>
      </c>
      <c r="D8396" s="7">
        <v>835.83333333333337</v>
      </c>
      <c r="E8396" s="7"/>
      <c r="G8396">
        <v>55.96</v>
      </c>
      <c r="H8396" s="12">
        <v>473.84425727832217</v>
      </c>
      <c r="I8396" s="13">
        <f>$D$2*tarifas!$D$12/24</f>
        <v>1.4541666666666666</v>
      </c>
      <c r="J8396" s="13" t="e">
        <f>VLOOKUP(E8396&amp;" "&amp;F8396,tarifas!$A$13:$D$20,4,FALSE)*H8396</f>
        <v>#N/A</v>
      </c>
      <c r="K8396" s="13">
        <f>IF(F8396="COD1",tarifas!$D$11*(SUMIFS($H$11:$H$8770,$F$11:$F$8770,"=COD1",$B$11:$B$8770,"="&amp;B8396)/COUNTIFS($F$11:$F$8770,"=COD1",$B$11:$B$8770,"="&amp;B8396))/COUNTIFS($A$11:$A$8770,"="&amp;A8396,$F$11:$F$8770,"=COD1"),0)</f>
        <v>0</v>
      </c>
      <c r="L8396" s="13" t="e">
        <f>(VLOOKUP(F8396,tarifas!$C$7:$D$10,2,FALSE)+tarifas!$D$21)*datos!H8396</f>
        <v>#N/A</v>
      </c>
      <c r="M8396">
        <v>221.12120999999999</v>
      </c>
      <c r="N8396" s="13" t="e">
        <f t="shared" ref="N8396:N8459" si="1187">(I8396+J8396+K8396+L8396)*1.23</f>
        <v>#N/A</v>
      </c>
      <c r="O8396">
        <f t="shared" ref="O8396:O8459" si="1188">IF(M8396&lt;H8396,M8396,H8396)</f>
        <v>221.12120999999999</v>
      </c>
      <c r="P8396" s="12">
        <f t="shared" ref="P8396:P8459" si="1189">H8396-O8396</f>
        <v>252.72304727832218</v>
      </c>
      <c r="Q8396">
        <f t="shared" ref="Q8396:Q8459" si="1190">IF(M8396&lt;H8396,0,M8396-H8396)</f>
        <v>0</v>
      </c>
      <c r="R8396">
        <f>$D$2*tarifas!$D$12/24</f>
        <v>1.4541666666666666</v>
      </c>
      <c r="S8396" t="e">
        <f>VLOOKUP(E8396&amp;" "&amp;F8396,tarifas!$A$13:$D$20,4,FALSE)*P8396</f>
        <v>#N/A</v>
      </c>
      <c r="T8396">
        <f>IF(F8396="COD1",tarifas!$D$11*(SUMIFS($P$11:$P$8770,$F$11:$F$8770,"=COD1",$B$11:$B$8770,"="&amp;B8396)/COUNTIFS($F$11:$F$8770,"=COD1",$B$11:$B$8770,"="&amp;B8396))/COUNTIFS($A$11:$A$8770,"="&amp;A8396,$F$11:$F$8770,"=COD1"),0)</f>
        <v>0</v>
      </c>
      <c r="U8396" t="e">
        <f>(VLOOKUP(F8396,tarifas!$C$7:$D$10,2,FALSE)+tarifas!$D$21)*datos!P8396</f>
        <v>#N/A</v>
      </c>
      <c r="V8396" t="e">
        <f t="shared" ref="V8396:V8459" si="1191">(R8396+S8396+T8396+U8396)*1.23</f>
        <v>#N/A</v>
      </c>
      <c r="W8396">
        <f t="shared" ref="W8396:W8459" si="1192">0.9*G8396/1000*Q8396</f>
        <v>0</v>
      </c>
    </row>
    <row r="8397" spans="1:23" x14ac:dyDescent="0.25">
      <c r="A8397">
        <f t="shared" si="1185"/>
        <v>345</v>
      </c>
      <c r="B8397">
        <f t="shared" si="1186"/>
        <v>12</v>
      </c>
      <c r="C8397" s="1">
        <f t="shared" ref="C8397:C8460" si="1193">+C8396+1/24</f>
        <v>41989.416666646328</v>
      </c>
      <c r="D8397" s="7">
        <v>308.06060606060606</v>
      </c>
      <c r="E8397" s="7"/>
      <c r="G8397">
        <v>55.96</v>
      </c>
      <c r="H8397" s="12">
        <v>582.80974386903301</v>
      </c>
      <c r="I8397" s="13">
        <f>$D$2*tarifas!$D$12/24</f>
        <v>1.4541666666666666</v>
      </c>
      <c r="J8397" s="13" t="e">
        <f>VLOOKUP(E8397&amp;" "&amp;F8397,tarifas!$A$13:$D$20,4,FALSE)*H8397</f>
        <v>#N/A</v>
      </c>
      <c r="K8397" s="13">
        <f>IF(F8397="COD1",tarifas!$D$11*(SUMIFS($H$11:$H$8770,$F$11:$F$8770,"=COD1",$B$11:$B$8770,"="&amp;B8397)/COUNTIFS($F$11:$F$8770,"=COD1",$B$11:$B$8770,"="&amp;B8397))/COUNTIFS($A$11:$A$8770,"="&amp;A8397,$F$11:$F$8770,"=COD1"),0)</f>
        <v>0</v>
      </c>
      <c r="L8397" s="13" t="e">
        <f>(VLOOKUP(F8397,tarifas!$C$7:$D$10,2,FALSE)+tarifas!$D$21)*datos!H8397</f>
        <v>#N/A</v>
      </c>
      <c r="M8397">
        <v>79.869339999999994</v>
      </c>
      <c r="N8397" s="13" t="e">
        <f t="shared" si="1187"/>
        <v>#N/A</v>
      </c>
      <c r="O8397">
        <f t="shared" si="1188"/>
        <v>79.869339999999994</v>
      </c>
      <c r="P8397" s="12">
        <f t="shared" si="1189"/>
        <v>502.94040386903305</v>
      </c>
      <c r="Q8397">
        <f t="shared" si="1190"/>
        <v>0</v>
      </c>
      <c r="R8397">
        <f>$D$2*tarifas!$D$12/24</f>
        <v>1.4541666666666666</v>
      </c>
      <c r="S8397" t="e">
        <f>VLOOKUP(E8397&amp;" "&amp;F8397,tarifas!$A$13:$D$20,4,FALSE)*P8397</f>
        <v>#N/A</v>
      </c>
      <c r="T8397">
        <f>IF(F8397="COD1",tarifas!$D$11*(SUMIFS($P$11:$P$8770,$F$11:$F$8770,"=COD1",$B$11:$B$8770,"="&amp;B8397)/COUNTIFS($F$11:$F$8770,"=COD1",$B$11:$B$8770,"="&amp;B8397))/COUNTIFS($A$11:$A$8770,"="&amp;A8397,$F$11:$F$8770,"=COD1"),0)</f>
        <v>0</v>
      </c>
      <c r="U8397" t="e">
        <f>(VLOOKUP(F8397,tarifas!$C$7:$D$10,2,FALSE)+tarifas!$D$21)*datos!P8397</f>
        <v>#N/A</v>
      </c>
      <c r="V8397" t="e">
        <f t="shared" si="1191"/>
        <v>#N/A</v>
      </c>
      <c r="W8397">
        <f t="shared" si="1192"/>
        <v>0</v>
      </c>
    </row>
    <row r="8398" spans="1:23" x14ac:dyDescent="0.25">
      <c r="A8398">
        <f t="shared" si="1185"/>
        <v>345</v>
      </c>
      <c r="B8398">
        <f t="shared" si="1186"/>
        <v>12</v>
      </c>
      <c r="C8398" s="1">
        <f t="shared" si="1193"/>
        <v>41989.458333312992</v>
      </c>
      <c r="D8398" s="7">
        <v>186.22727272727272</v>
      </c>
      <c r="E8398" s="7"/>
      <c r="G8398">
        <v>55.64</v>
      </c>
      <c r="H8398" s="12">
        <v>645.2560528308361</v>
      </c>
      <c r="I8398" s="13">
        <f>$D$2*tarifas!$D$12/24</f>
        <v>1.4541666666666666</v>
      </c>
      <c r="J8398" s="13" t="e">
        <f>VLOOKUP(E8398&amp;" "&amp;F8398,tarifas!$A$13:$D$20,4,FALSE)*H8398</f>
        <v>#N/A</v>
      </c>
      <c r="K8398" s="13">
        <f>IF(F8398="COD1",tarifas!$D$11*(SUMIFS($H$11:$H$8770,$F$11:$F$8770,"=COD1",$B$11:$B$8770,"="&amp;B8398)/COUNTIFS($F$11:$F$8770,"=COD1",$B$11:$B$8770,"="&amp;B8398))/COUNTIFS($A$11:$A$8770,"="&amp;A8398,$F$11:$F$8770,"=COD1"),0)</f>
        <v>0</v>
      </c>
      <c r="L8398" s="13" t="e">
        <f>(VLOOKUP(F8398,tarifas!$C$7:$D$10,2,FALSE)+tarifas!$D$21)*datos!H8398</f>
        <v>#N/A</v>
      </c>
      <c r="M8398">
        <v>52.861599999999996</v>
      </c>
      <c r="N8398" s="13" t="e">
        <f t="shared" si="1187"/>
        <v>#N/A</v>
      </c>
      <c r="O8398">
        <f t="shared" si="1188"/>
        <v>52.861599999999996</v>
      </c>
      <c r="P8398" s="12">
        <f t="shared" si="1189"/>
        <v>592.39445283083614</v>
      </c>
      <c r="Q8398">
        <f t="shared" si="1190"/>
        <v>0</v>
      </c>
      <c r="R8398">
        <f>$D$2*tarifas!$D$12/24</f>
        <v>1.4541666666666666</v>
      </c>
      <c r="S8398" t="e">
        <f>VLOOKUP(E8398&amp;" "&amp;F8398,tarifas!$A$13:$D$20,4,FALSE)*P8398</f>
        <v>#N/A</v>
      </c>
      <c r="T8398">
        <f>IF(F8398="COD1",tarifas!$D$11*(SUMIFS($P$11:$P$8770,$F$11:$F$8770,"=COD1",$B$11:$B$8770,"="&amp;B8398)/COUNTIFS($F$11:$F$8770,"=COD1",$B$11:$B$8770,"="&amp;B8398))/COUNTIFS($A$11:$A$8770,"="&amp;A8398,$F$11:$F$8770,"=COD1"),0)</f>
        <v>0</v>
      </c>
      <c r="U8398" t="e">
        <f>(VLOOKUP(F8398,tarifas!$C$7:$D$10,2,FALSE)+tarifas!$D$21)*datos!P8398</f>
        <v>#N/A</v>
      </c>
      <c r="V8398" t="e">
        <f t="shared" si="1191"/>
        <v>#N/A</v>
      </c>
      <c r="W8398">
        <f t="shared" si="1192"/>
        <v>0</v>
      </c>
    </row>
    <row r="8399" spans="1:23" x14ac:dyDescent="0.25">
      <c r="A8399">
        <f t="shared" si="1185"/>
        <v>345</v>
      </c>
      <c r="B8399">
        <f t="shared" si="1186"/>
        <v>12</v>
      </c>
      <c r="C8399" s="1">
        <f t="shared" si="1193"/>
        <v>41989.499999979656</v>
      </c>
      <c r="D8399" s="7">
        <v>100.45454545454547</v>
      </c>
      <c r="E8399" s="7"/>
      <c r="G8399">
        <v>54.09</v>
      </c>
      <c r="H8399" s="12">
        <v>489.16959059064993</v>
      </c>
      <c r="I8399" s="13">
        <f>$D$2*tarifas!$D$12/24</f>
        <v>1.4541666666666666</v>
      </c>
      <c r="J8399" s="13" t="e">
        <f>VLOOKUP(E8399&amp;" "&amp;F8399,tarifas!$A$13:$D$20,4,FALSE)*H8399</f>
        <v>#N/A</v>
      </c>
      <c r="K8399" s="13">
        <f>IF(F8399="COD1",tarifas!$D$11*(SUMIFS($H$11:$H$8770,$F$11:$F$8770,"=COD1",$B$11:$B$8770,"="&amp;B8399)/COUNTIFS($F$11:$F$8770,"=COD1",$B$11:$B$8770,"="&amp;B8399))/COUNTIFS($A$11:$A$8770,"="&amp;A8399,$F$11:$F$8770,"=COD1"),0)</f>
        <v>0</v>
      </c>
      <c r="L8399" s="13" t="e">
        <f>(VLOOKUP(F8399,tarifas!$C$7:$D$10,2,FALSE)+tarifas!$D$21)*datos!H8399</f>
        <v>#N/A</v>
      </c>
      <c r="M8399">
        <v>39.446010000000001</v>
      </c>
      <c r="N8399" s="13" t="e">
        <f t="shared" si="1187"/>
        <v>#N/A</v>
      </c>
      <c r="O8399">
        <f t="shared" si="1188"/>
        <v>39.446010000000001</v>
      </c>
      <c r="P8399" s="12">
        <f t="shared" si="1189"/>
        <v>449.72358059064993</v>
      </c>
      <c r="Q8399">
        <f t="shared" si="1190"/>
        <v>0</v>
      </c>
      <c r="R8399">
        <f>$D$2*tarifas!$D$12/24</f>
        <v>1.4541666666666666</v>
      </c>
      <c r="S8399" t="e">
        <f>VLOOKUP(E8399&amp;" "&amp;F8399,tarifas!$A$13:$D$20,4,FALSE)*P8399</f>
        <v>#N/A</v>
      </c>
      <c r="T8399">
        <f>IF(F8399="COD1",tarifas!$D$11*(SUMIFS($P$11:$P$8770,$F$11:$F$8770,"=COD1",$B$11:$B$8770,"="&amp;B8399)/COUNTIFS($F$11:$F$8770,"=COD1",$B$11:$B$8770,"="&amp;B8399))/COUNTIFS($A$11:$A$8770,"="&amp;A8399,$F$11:$F$8770,"=COD1"),0)</f>
        <v>0</v>
      </c>
      <c r="U8399" t="e">
        <f>(VLOOKUP(F8399,tarifas!$C$7:$D$10,2,FALSE)+tarifas!$D$21)*datos!P8399</f>
        <v>#N/A</v>
      </c>
      <c r="V8399" t="e">
        <f t="shared" si="1191"/>
        <v>#N/A</v>
      </c>
      <c r="W8399">
        <f t="shared" si="1192"/>
        <v>0</v>
      </c>
    </row>
    <row r="8400" spans="1:23" x14ac:dyDescent="0.25">
      <c r="A8400">
        <f t="shared" si="1185"/>
        <v>345</v>
      </c>
      <c r="B8400">
        <f t="shared" si="1186"/>
        <v>12</v>
      </c>
      <c r="C8400" s="1">
        <f t="shared" si="1193"/>
        <v>41989.541666646321</v>
      </c>
      <c r="D8400" s="7">
        <v>34.257575757575758</v>
      </c>
      <c r="E8400" s="7"/>
      <c r="G8400">
        <v>53.74</v>
      </c>
      <c r="H8400" s="12">
        <v>472.66563872429151</v>
      </c>
      <c r="I8400" s="13">
        <f>$D$2*tarifas!$D$12/24</f>
        <v>1.4541666666666666</v>
      </c>
      <c r="J8400" s="13" t="e">
        <f>VLOOKUP(E8400&amp;" "&amp;F8400,tarifas!$A$13:$D$20,4,FALSE)*H8400</f>
        <v>#N/A</v>
      </c>
      <c r="K8400" s="13">
        <f>IF(F8400="COD1",tarifas!$D$11*(SUMIFS($H$11:$H$8770,$F$11:$F$8770,"=COD1",$B$11:$B$8770,"="&amp;B8400)/COUNTIFS($F$11:$F$8770,"=COD1",$B$11:$B$8770,"="&amp;B8400))/COUNTIFS($A$11:$A$8770,"="&amp;A8400,$F$11:$F$8770,"=COD1"),0)</f>
        <v>0</v>
      </c>
      <c r="L8400" s="13" t="e">
        <f>(VLOOKUP(F8400,tarifas!$C$7:$D$10,2,FALSE)+tarifas!$D$21)*datos!H8400</f>
        <v>#N/A</v>
      </c>
      <c r="M8400">
        <v>37.350059999999999</v>
      </c>
      <c r="N8400" s="13" t="e">
        <f t="shared" si="1187"/>
        <v>#N/A</v>
      </c>
      <c r="O8400">
        <f t="shared" si="1188"/>
        <v>37.350059999999999</v>
      </c>
      <c r="P8400" s="12">
        <f t="shared" si="1189"/>
        <v>435.31557872429153</v>
      </c>
      <c r="Q8400">
        <f t="shared" si="1190"/>
        <v>0</v>
      </c>
      <c r="R8400">
        <f>$D$2*tarifas!$D$12/24</f>
        <v>1.4541666666666666</v>
      </c>
      <c r="S8400" t="e">
        <f>VLOOKUP(E8400&amp;" "&amp;F8400,tarifas!$A$13:$D$20,4,FALSE)*P8400</f>
        <v>#N/A</v>
      </c>
      <c r="T8400">
        <f>IF(F8400="COD1",tarifas!$D$11*(SUMIFS($P$11:$P$8770,$F$11:$F$8770,"=COD1",$B$11:$B$8770,"="&amp;B8400)/COUNTIFS($F$11:$F$8770,"=COD1",$B$11:$B$8770,"="&amp;B8400))/COUNTIFS($A$11:$A$8770,"="&amp;A8400,$F$11:$F$8770,"=COD1"),0)</f>
        <v>0</v>
      </c>
      <c r="U8400" t="e">
        <f>(VLOOKUP(F8400,tarifas!$C$7:$D$10,2,FALSE)+tarifas!$D$21)*datos!P8400</f>
        <v>#N/A</v>
      </c>
      <c r="V8400" t="e">
        <f t="shared" si="1191"/>
        <v>#N/A</v>
      </c>
      <c r="W8400">
        <f t="shared" si="1192"/>
        <v>0</v>
      </c>
    </row>
    <row r="8401" spans="1:23" x14ac:dyDescent="0.25">
      <c r="A8401">
        <f t="shared" si="1185"/>
        <v>345</v>
      </c>
      <c r="B8401">
        <f t="shared" si="1186"/>
        <v>12</v>
      </c>
      <c r="C8401" s="1">
        <f t="shared" si="1193"/>
        <v>41989.583333312985</v>
      </c>
      <c r="D8401" s="7">
        <v>37.606060606060609</v>
      </c>
      <c r="E8401" s="7"/>
      <c r="G8401">
        <v>51.02</v>
      </c>
      <c r="H8401" s="12">
        <v>639.66486463475496</v>
      </c>
      <c r="I8401" s="13">
        <f>$D$2*tarifas!$D$12/24</f>
        <v>1.4541666666666666</v>
      </c>
      <c r="J8401" s="13" t="e">
        <f>VLOOKUP(E8401&amp;" "&amp;F8401,tarifas!$A$13:$D$20,4,FALSE)*H8401</f>
        <v>#N/A</v>
      </c>
      <c r="K8401" s="13">
        <f>IF(F8401="COD1",tarifas!$D$11*(SUMIFS($H$11:$H$8770,$F$11:$F$8770,"=COD1",$B$11:$B$8770,"="&amp;B8401)/COUNTIFS($F$11:$F$8770,"=COD1",$B$11:$B$8770,"="&amp;B8401))/COUNTIFS($A$11:$A$8770,"="&amp;A8401,$F$11:$F$8770,"=COD1"),0)</f>
        <v>0</v>
      </c>
      <c r="L8401" s="13" t="e">
        <f>(VLOOKUP(F8401,tarifas!$C$7:$D$10,2,FALSE)+tarifas!$D$21)*datos!H8401</f>
        <v>#N/A</v>
      </c>
      <c r="M8401">
        <v>27.722570000000001</v>
      </c>
      <c r="N8401" s="13" t="e">
        <f t="shared" si="1187"/>
        <v>#N/A</v>
      </c>
      <c r="O8401">
        <f t="shared" si="1188"/>
        <v>27.722570000000001</v>
      </c>
      <c r="P8401" s="12">
        <f t="shared" si="1189"/>
        <v>611.94229463475494</v>
      </c>
      <c r="Q8401">
        <f t="shared" si="1190"/>
        <v>0</v>
      </c>
      <c r="R8401">
        <f>$D$2*tarifas!$D$12/24</f>
        <v>1.4541666666666666</v>
      </c>
      <c r="S8401" t="e">
        <f>VLOOKUP(E8401&amp;" "&amp;F8401,tarifas!$A$13:$D$20,4,FALSE)*P8401</f>
        <v>#N/A</v>
      </c>
      <c r="T8401">
        <f>IF(F8401="COD1",tarifas!$D$11*(SUMIFS($P$11:$P$8770,$F$11:$F$8770,"=COD1",$B$11:$B$8770,"="&amp;B8401)/COUNTIFS($F$11:$F$8770,"=COD1",$B$11:$B$8770,"="&amp;B8401))/COUNTIFS($A$11:$A$8770,"="&amp;A8401,$F$11:$F$8770,"=COD1"),0)</f>
        <v>0</v>
      </c>
      <c r="U8401" t="e">
        <f>(VLOOKUP(F8401,tarifas!$C$7:$D$10,2,FALSE)+tarifas!$D$21)*datos!P8401</f>
        <v>#N/A</v>
      </c>
      <c r="V8401" t="e">
        <f t="shared" si="1191"/>
        <v>#N/A</v>
      </c>
      <c r="W8401">
        <f t="shared" si="1192"/>
        <v>0</v>
      </c>
    </row>
    <row r="8402" spans="1:23" x14ac:dyDescent="0.25">
      <c r="A8402">
        <f t="shared" si="1185"/>
        <v>345</v>
      </c>
      <c r="B8402">
        <f t="shared" si="1186"/>
        <v>12</v>
      </c>
      <c r="C8402" s="1">
        <f t="shared" si="1193"/>
        <v>41989.624999979649</v>
      </c>
      <c r="D8402" s="7">
        <v>3.606060606060606</v>
      </c>
      <c r="E8402" s="7"/>
      <c r="G8402">
        <v>50.2</v>
      </c>
      <c r="H8402" s="12">
        <v>715.35191742626182</v>
      </c>
      <c r="I8402" s="13">
        <f>$D$2*tarifas!$D$12/24</f>
        <v>1.4541666666666666</v>
      </c>
      <c r="J8402" s="13" t="e">
        <f>VLOOKUP(E8402&amp;" "&amp;F8402,tarifas!$A$13:$D$20,4,FALSE)*H8402</f>
        <v>#N/A</v>
      </c>
      <c r="K8402" s="13">
        <f>IF(F8402="COD1",tarifas!$D$11*(SUMIFS($H$11:$H$8770,$F$11:$F$8770,"=COD1",$B$11:$B$8770,"="&amp;B8402)/COUNTIFS($F$11:$F$8770,"=COD1",$B$11:$B$8770,"="&amp;B8402))/COUNTIFS($A$11:$A$8770,"="&amp;A8402,$F$11:$F$8770,"=COD1"),0)</f>
        <v>0</v>
      </c>
      <c r="L8402" s="13" t="e">
        <f>(VLOOKUP(F8402,tarifas!$C$7:$D$10,2,FALSE)+tarifas!$D$21)*datos!H8402</f>
        <v>#N/A</v>
      </c>
      <c r="M8402">
        <v>21.633240000000001</v>
      </c>
      <c r="N8402" s="13" t="e">
        <f t="shared" si="1187"/>
        <v>#N/A</v>
      </c>
      <c r="O8402">
        <f t="shared" si="1188"/>
        <v>21.633240000000001</v>
      </c>
      <c r="P8402" s="12">
        <f t="shared" si="1189"/>
        <v>693.71867742626182</v>
      </c>
      <c r="Q8402">
        <f t="shared" si="1190"/>
        <v>0</v>
      </c>
      <c r="R8402">
        <f>$D$2*tarifas!$D$12/24</f>
        <v>1.4541666666666666</v>
      </c>
      <c r="S8402" t="e">
        <f>VLOOKUP(E8402&amp;" "&amp;F8402,tarifas!$A$13:$D$20,4,FALSE)*P8402</f>
        <v>#N/A</v>
      </c>
      <c r="T8402">
        <f>IF(F8402="COD1",tarifas!$D$11*(SUMIFS($P$11:$P$8770,$F$11:$F$8770,"=COD1",$B$11:$B$8770,"="&amp;B8402)/COUNTIFS($F$11:$F$8770,"=COD1",$B$11:$B$8770,"="&amp;B8402))/COUNTIFS($A$11:$A$8770,"="&amp;A8402,$F$11:$F$8770,"=COD1"),0)</f>
        <v>0</v>
      </c>
      <c r="U8402" t="e">
        <f>(VLOOKUP(F8402,tarifas!$C$7:$D$10,2,FALSE)+tarifas!$D$21)*datos!P8402</f>
        <v>#N/A</v>
      </c>
      <c r="V8402" t="e">
        <f t="shared" si="1191"/>
        <v>#N/A</v>
      </c>
      <c r="W8402">
        <f t="shared" si="1192"/>
        <v>0</v>
      </c>
    </row>
    <row r="8403" spans="1:23" x14ac:dyDescent="0.25">
      <c r="A8403">
        <f t="shared" si="1185"/>
        <v>345</v>
      </c>
      <c r="B8403">
        <f t="shared" si="1186"/>
        <v>12</v>
      </c>
      <c r="C8403" s="1">
        <f t="shared" si="1193"/>
        <v>41989.666666646313</v>
      </c>
      <c r="D8403" s="7">
        <v>0</v>
      </c>
      <c r="E8403" s="7"/>
      <c r="G8403">
        <v>50.2</v>
      </c>
      <c r="H8403" s="12">
        <v>724.82467093611126</v>
      </c>
      <c r="I8403" s="13">
        <f>$D$2*tarifas!$D$12/24</f>
        <v>1.4541666666666666</v>
      </c>
      <c r="J8403" s="13" t="e">
        <f>VLOOKUP(E8403&amp;" "&amp;F8403,tarifas!$A$13:$D$20,4,FALSE)*H8403</f>
        <v>#N/A</v>
      </c>
      <c r="K8403" s="13">
        <f>IF(F8403="COD1",tarifas!$D$11*(SUMIFS($H$11:$H$8770,$F$11:$F$8770,"=COD1",$B$11:$B$8770,"="&amp;B8403)/COUNTIFS($F$11:$F$8770,"=COD1",$B$11:$B$8770,"="&amp;B8403))/COUNTIFS($A$11:$A$8770,"="&amp;A8403,$F$11:$F$8770,"=COD1"),0)</f>
        <v>0</v>
      </c>
      <c r="L8403" s="13" t="e">
        <f>(VLOOKUP(F8403,tarifas!$C$7:$D$10,2,FALSE)+tarifas!$D$21)*datos!H8403</f>
        <v>#N/A</v>
      </c>
      <c r="M8403">
        <v>3.80165</v>
      </c>
      <c r="N8403" s="13" t="e">
        <f t="shared" si="1187"/>
        <v>#N/A</v>
      </c>
      <c r="O8403">
        <f t="shared" si="1188"/>
        <v>3.80165</v>
      </c>
      <c r="P8403" s="12">
        <f t="shared" si="1189"/>
        <v>721.02302093611127</v>
      </c>
      <c r="Q8403">
        <f t="shared" si="1190"/>
        <v>0</v>
      </c>
      <c r="R8403">
        <f>$D$2*tarifas!$D$12/24</f>
        <v>1.4541666666666666</v>
      </c>
      <c r="S8403" t="e">
        <f>VLOOKUP(E8403&amp;" "&amp;F8403,tarifas!$A$13:$D$20,4,FALSE)*P8403</f>
        <v>#N/A</v>
      </c>
      <c r="T8403">
        <f>IF(F8403="COD1",tarifas!$D$11*(SUMIFS($P$11:$P$8770,$F$11:$F$8770,"=COD1",$B$11:$B$8770,"="&amp;B8403)/COUNTIFS($F$11:$F$8770,"=COD1",$B$11:$B$8770,"="&amp;B8403))/COUNTIFS($A$11:$A$8770,"="&amp;A8403,$F$11:$F$8770,"=COD1"),0)</f>
        <v>0</v>
      </c>
      <c r="U8403" t="e">
        <f>(VLOOKUP(F8403,tarifas!$C$7:$D$10,2,FALSE)+tarifas!$D$21)*datos!P8403</f>
        <v>#N/A</v>
      </c>
      <c r="V8403" t="e">
        <f t="shared" si="1191"/>
        <v>#N/A</v>
      </c>
      <c r="W8403">
        <f t="shared" si="1192"/>
        <v>0</v>
      </c>
    </row>
    <row r="8404" spans="1:23" x14ac:dyDescent="0.25">
      <c r="A8404">
        <f t="shared" si="1185"/>
        <v>345</v>
      </c>
      <c r="B8404">
        <f t="shared" si="1186"/>
        <v>12</v>
      </c>
      <c r="C8404" s="1">
        <f t="shared" si="1193"/>
        <v>41989.708333312978</v>
      </c>
      <c r="D8404" s="7">
        <v>0</v>
      </c>
      <c r="E8404" s="7"/>
      <c r="G8404">
        <v>53.69</v>
      </c>
      <c r="H8404" s="12">
        <v>584.5131216205998</v>
      </c>
      <c r="I8404" s="13">
        <f>$D$2*tarifas!$D$12/24</f>
        <v>1.4541666666666666</v>
      </c>
      <c r="J8404" s="13" t="e">
        <f>VLOOKUP(E8404&amp;" "&amp;F8404,tarifas!$A$13:$D$20,4,FALSE)*H8404</f>
        <v>#N/A</v>
      </c>
      <c r="K8404" s="13">
        <f>IF(F8404="COD1",tarifas!$D$11*(SUMIFS($H$11:$H$8770,$F$11:$F$8770,"=COD1",$B$11:$B$8770,"="&amp;B8404)/COUNTIFS($F$11:$F$8770,"=COD1",$B$11:$B$8770,"="&amp;B8404))/COUNTIFS($A$11:$A$8770,"="&amp;A8404,$F$11:$F$8770,"=COD1"),0)</f>
        <v>0</v>
      </c>
      <c r="L8404" s="13" t="e">
        <f>(VLOOKUP(F8404,tarifas!$C$7:$D$10,2,FALSE)+tarifas!$D$21)*datos!H8404</f>
        <v>#N/A</v>
      </c>
      <c r="M8404">
        <v>0</v>
      </c>
      <c r="N8404" s="13" t="e">
        <f t="shared" si="1187"/>
        <v>#N/A</v>
      </c>
      <c r="O8404">
        <f t="shared" si="1188"/>
        <v>0</v>
      </c>
      <c r="P8404" s="12">
        <f t="shared" si="1189"/>
        <v>584.5131216205998</v>
      </c>
      <c r="Q8404">
        <f t="shared" si="1190"/>
        <v>0</v>
      </c>
      <c r="R8404">
        <f>$D$2*tarifas!$D$12/24</f>
        <v>1.4541666666666666</v>
      </c>
      <c r="S8404" t="e">
        <f>VLOOKUP(E8404&amp;" "&amp;F8404,tarifas!$A$13:$D$20,4,FALSE)*P8404</f>
        <v>#N/A</v>
      </c>
      <c r="T8404">
        <f>IF(F8404="COD1",tarifas!$D$11*(SUMIFS($P$11:$P$8770,$F$11:$F$8770,"=COD1",$B$11:$B$8770,"="&amp;B8404)/COUNTIFS($F$11:$F$8770,"=COD1",$B$11:$B$8770,"="&amp;B8404))/COUNTIFS($A$11:$A$8770,"="&amp;A8404,$F$11:$F$8770,"=COD1"),0)</f>
        <v>0</v>
      </c>
      <c r="U8404" t="e">
        <f>(VLOOKUP(F8404,tarifas!$C$7:$D$10,2,FALSE)+tarifas!$D$21)*datos!P8404</f>
        <v>#N/A</v>
      </c>
      <c r="V8404" t="e">
        <f t="shared" si="1191"/>
        <v>#N/A</v>
      </c>
      <c r="W8404">
        <f t="shared" si="1192"/>
        <v>0</v>
      </c>
    </row>
    <row r="8405" spans="1:23" x14ac:dyDescent="0.25">
      <c r="A8405">
        <f t="shared" si="1185"/>
        <v>345</v>
      </c>
      <c r="B8405">
        <f t="shared" si="1186"/>
        <v>12</v>
      </c>
      <c r="C8405" s="1">
        <f t="shared" si="1193"/>
        <v>41989.749999979642</v>
      </c>
      <c r="D8405" s="7">
        <v>0</v>
      </c>
      <c r="E8405" s="7"/>
      <c r="G8405">
        <v>59.66</v>
      </c>
      <c r="H8405" s="12">
        <v>456.18985196989536</v>
      </c>
      <c r="I8405" s="13">
        <f>$D$2*tarifas!$D$12/24</f>
        <v>1.4541666666666666</v>
      </c>
      <c r="J8405" s="13" t="e">
        <f>VLOOKUP(E8405&amp;" "&amp;F8405,tarifas!$A$13:$D$20,4,FALSE)*H8405</f>
        <v>#N/A</v>
      </c>
      <c r="K8405" s="13">
        <f>IF(F8405="COD1",tarifas!$D$11*(SUMIFS($H$11:$H$8770,$F$11:$F$8770,"=COD1",$B$11:$B$8770,"="&amp;B8405)/COUNTIFS($F$11:$F$8770,"=COD1",$B$11:$B$8770,"="&amp;B8405))/COUNTIFS($A$11:$A$8770,"="&amp;A8405,$F$11:$F$8770,"=COD1"),0)</f>
        <v>0</v>
      </c>
      <c r="L8405" s="13" t="e">
        <f>(VLOOKUP(F8405,tarifas!$C$7:$D$10,2,FALSE)+tarifas!$D$21)*datos!H8405</f>
        <v>#N/A</v>
      </c>
      <c r="M8405">
        <v>0</v>
      </c>
      <c r="N8405" s="13" t="e">
        <f t="shared" si="1187"/>
        <v>#N/A</v>
      </c>
      <c r="O8405">
        <f t="shared" si="1188"/>
        <v>0</v>
      </c>
      <c r="P8405" s="12">
        <f t="shared" si="1189"/>
        <v>456.18985196989536</v>
      </c>
      <c r="Q8405">
        <f t="shared" si="1190"/>
        <v>0</v>
      </c>
      <c r="R8405">
        <f>$D$2*tarifas!$D$12/24</f>
        <v>1.4541666666666666</v>
      </c>
      <c r="S8405" t="e">
        <f>VLOOKUP(E8405&amp;" "&amp;F8405,tarifas!$A$13:$D$20,4,FALSE)*P8405</f>
        <v>#N/A</v>
      </c>
      <c r="T8405">
        <f>IF(F8405="COD1",tarifas!$D$11*(SUMIFS($P$11:$P$8770,$F$11:$F$8770,"=COD1",$B$11:$B$8770,"="&amp;B8405)/COUNTIFS($F$11:$F$8770,"=COD1",$B$11:$B$8770,"="&amp;B8405))/COUNTIFS($A$11:$A$8770,"="&amp;A8405,$F$11:$F$8770,"=COD1"),0)</f>
        <v>0</v>
      </c>
      <c r="U8405" t="e">
        <f>(VLOOKUP(F8405,tarifas!$C$7:$D$10,2,FALSE)+tarifas!$D$21)*datos!P8405</f>
        <v>#N/A</v>
      </c>
      <c r="V8405" t="e">
        <f t="shared" si="1191"/>
        <v>#N/A</v>
      </c>
      <c r="W8405">
        <f t="shared" si="1192"/>
        <v>0</v>
      </c>
    </row>
    <row r="8406" spans="1:23" x14ac:dyDescent="0.25">
      <c r="A8406">
        <f t="shared" si="1185"/>
        <v>345</v>
      </c>
      <c r="B8406">
        <f t="shared" si="1186"/>
        <v>12</v>
      </c>
      <c r="C8406" s="1">
        <f t="shared" si="1193"/>
        <v>41989.791666646306</v>
      </c>
      <c r="D8406" s="7">
        <v>0</v>
      </c>
      <c r="E8406" s="7"/>
      <c r="G8406">
        <v>58.07</v>
      </c>
      <c r="H8406" s="12">
        <v>337.4692074292314</v>
      </c>
      <c r="I8406" s="13">
        <f>$D$2*tarifas!$D$12/24</f>
        <v>1.4541666666666666</v>
      </c>
      <c r="J8406" s="13" t="e">
        <f>VLOOKUP(E8406&amp;" "&amp;F8406,tarifas!$A$13:$D$20,4,FALSE)*H8406</f>
        <v>#N/A</v>
      </c>
      <c r="K8406" s="13">
        <f>IF(F8406="COD1",tarifas!$D$11*(SUMIFS($H$11:$H$8770,$F$11:$F$8770,"=COD1",$B$11:$B$8770,"="&amp;B8406)/COUNTIFS($F$11:$F$8770,"=COD1",$B$11:$B$8770,"="&amp;B8406))/COUNTIFS($A$11:$A$8770,"="&amp;A8406,$F$11:$F$8770,"=COD1"),0)</f>
        <v>0</v>
      </c>
      <c r="L8406" s="13" t="e">
        <f>(VLOOKUP(F8406,tarifas!$C$7:$D$10,2,FALSE)+tarifas!$D$21)*datos!H8406</f>
        <v>#N/A</v>
      </c>
      <c r="M8406">
        <v>0</v>
      </c>
      <c r="N8406" s="13" t="e">
        <f t="shared" si="1187"/>
        <v>#N/A</v>
      </c>
      <c r="O8406">
        <f t="shared" si="1188"/>
        <v>0</v>
      </c>
      <c r="P8406" s="12">
        <f t="shared" si="1189"/>
        <v>337.4692074292314</v>
      </c>
      <c r="Q8406">
        <f t="shared" si="1190"/>
        <v>0</v>
      </c>
      <c r="R8406">
        <f>$D$2*tarifas!$D$12/24</f>
        <v>1.4541666666666666</v>
      </c>
      <c r="S8406" t="e">
        <f>VLOOKUP(E8406&amp;" "&amp;F8406,tarifas!$A$13:$D$20,4,FALSE)*P8406</f>
        <v>#N/A</v>
      </c>
      <c r="T8406">
        <f>IF(F8406="COD1",tarifas!$D$11*(SUMIFS($P$11:$P$8770,$F$11:$F$8770,"=COD1",$B$11:$B$8770,"="&amp;B8406)/COUNTIFS($F$11:$F$8770,"=COD1",$B$11:$B$8770,"="&amp;B8406))/COUNTIFS($A$11:$A$8770,"="&amp;A8406,$F$11:$F$8770,"=COD1"),0)</f>
        <v>0</v>
      </c>
      <c r="U8406" t="e">
        <f>(VLOOKUP(F8406,tarifas!$C$7:$D$10,2,FALSE)+tarifas!$D$21)*datos!P8406</f>
        <v>#N/A</v>
      </c>
      <c r="V8406" t="e">
        <f t="shared" si="1191"/>
        <v>#N/A</v>
      </c>
      <c r="W8406">
        <f t="shared" si="1192"/>
        <v>0</v>
      </c>
    </row>
    <row r="8407" spans="1:23" x14ac:dyDescent="0.25">
      <c r="A8407">
        <f t="shared" si="1185"/>
        <v>345</v>
      </c>
      <c r="B8407">
        <f t="shared" si="1186"/>
        <v>12</v>
      </c>
      <c r="C8407" s="1">
        <f t="shared" si="1193"/>
        <v>41989.83333331297</v>
      </c>
      <c r="D8407" s="7">
        <v>0</v>
      </c>
      <c r="E8407" s="7"/>
      <c r="G8407">
        <v>55.93</v>
      </c>
      <c r="H8407" s="12">
        <v>274.10632893777341</v>
      </c>
      <c r="I8407" s="13">
        <f>$D$2*tarifas!$D$12/24</f>
        <v>1.4541666666666666</v>
      </c>
      <c r="J8407" s="13" t="e">
        <f>VLOOKUP(E8407&amp;" "&amp;F8407,tarifas!$A$13:$D$20,4,FALSE)*H8407</f>
        <v>#N/A</v>
      </c>
      <c r="K8407" s="13">
        <f>IF(F8407="COD1",tarifas!$D$11*(SUMIFS($H$11:$H$8770,$F$11:$F$8770,"=COD1",$B$11:$B$8770,"="&amp;B8407)/COUNTIFS($F$11:$F$8770,"=COD1",$B$11:$B$8770,"="&amp;B8407))/COUNTIFS($A$11:$A$8770,"="&amp;A8407,$F$11:$F$8770,"=COD1"),0)</f>
        <v>0</v>
      </c>
      <c r="L8407" s="13" t="e">
        <f>(VLOOKUP(F8407,tarifas!$C$7:$D$10,2,FALSE)+tarifas!$D$21)*datos!H8407</f>
        <v>#N/A</v>
      </c>
      <c r="M8407">
        <v>0</v>
      </c>
      <c r="N8407" s="13" t="e">
        <f t="shared" si="1187"/>
        <v>#N/A</v>
      </c>
      <c r="O8407">
        <f t="shared" si="1188"/>
        <v>0</v>
      </c>
      <c r="P8407" s="12">
        <f t="shared" si="1189"/>
        <v>274.10632893777341</v>
      </c>
      <c r="Q8407">
        <f t="shared" si="1190"/>
        <v>0</v>
      </c>
      <c r="R8407">
        <f>$D$2*tarifas!$D$12/24</f>
        <v>1.4541666666666666</v>
      </c>
      <c r="S8407" t="e">
        <f>VLOOKUP(E8407&amp;" "&amp;F8407,tarifas!$A$13:$D$20,4,FALSE)*P8407</f>
        <v>#N/A</v>
      </c>
      <c r="T8407">
        <f>IF(F8407="COD1",tarifas!$D$11*(SUMIFS($P$11:$P$8770,$F$11:$F$8770,"=COD1",$B$11:$B$8770,"="&amp;B8407)/COUNTIFS($F$11:$F$8770,"=COD1",$B$11:$B$8770,"="&amp;B8407))/COUNTIFS($A$11:$A$8770,"="&amp;A8407,$F$11:$F$8770,"=COD1"),0)</f>
        <v>0</v>
      </c>
      <c r="U8407" t="e">
        <f>(VLOOKUP(F8407,tarifas!$C$7:$D$10,2,FALSE)+tarifas!$D$21)*datos!P8407</f>
        <v>#N/A</v>
      </c>
      <c r="V8407" t="e">
        <f t="shared" si="1191"/>
        <v>#N/A</v>
      </c>
      <c r="W8407">
        <f t="shared" si="1192"/>
        <v>0</v>
      </c>
    </row>
    <row r="8408" spans="1:23" x14ac:dyDescent="0.25">
      <c r="A8408">
        <f t="shared" si="1185"/>
        <v>345</v>
      </c>
      <c r="B8408">
        <f t="shared" si="1186"/>
        <v>12</v>
      </c>
      <c r="C8408" s="1">
        <f t="shared" si="1193"/>
        <v>41989.874999979635</v>
      </c>
      <c r="D8408" s="7">
        <v>0</v>
      </c>
      <c r="E8408" s="7"/>
      <c r="G8408">
        <v>54.87</v>
      </c>
      <c r="H8408" s="12">
        <v>254.08289710336797</v>
      </c>
      <c r="I8408" s="13">
        <f>$D$2*tarifas!$D$12/24</f>
        <v>1.4541666666666666</v>
      </c>
      <c r="J8408" s="13" t="e">
        <f>VLOOKUP(E8408&amp;" "&amp;F8408,tarifas!$A$13:$D$20,4,FALSE)*H8408</f>
        <v>#N/A</v>
      </c>
      <c r="K8408" s="13">
        <f>IF(F8408="COD1",tarifas!$D$11*(SUMIFS($H$11:$H$8770,$F$11:$F$8770,"=COD1",$B$11:$B$8770,"="&amp;B8408)/COUNTIFS($F$11:$F$8770,"=COD1",$B$11:$B$8770,"="&amp;B8408))/COUNTIFS($A$11:$A$8770,"="&amp;A8408,$F$11:$F$8770,"=COD1"),0)</f>
        <v>0</v>
      </c>
      <c r="L8408" s="13" t="e">
        <f>(VLOOKUP(F8408,tarifas!$C$7:$D$10,2,FALSE)+tarifas!$D$21)*datos!H8408</f>
        <v>#N/A</v>
      </c>
      <c r="M8408">
        <v>0</v>
      </c>
      <c r="N8408" s="13" t="e">
        <f t="shared" si="1187"/>
        <v>#N/A</v>
      </c>
      <c r="O8408">
        <f t="shared" si="1188"/>
        <v>0</v>
      </c>
      <c r="P8408" s="12">
        <f t="shared" si="1189"/>
        <v>254.08289710336797</v>
      </c>
      <c r="Q8408">
        <f t="shared" si="1190"/>
        <v>0</v>
      </c>
      <c r="R8408">
        <f>$D$2*tarifas!$D$12/24</f>
        <v>1.4541666666666666</v>
      </c>
      <c r="S8408" t="e">
        <f>VLOOKUP(E8408&amp;" "&amp;F8408,tarifas!$A$13:$D$20,4,FALSE)*P8408</f>
        <v>#N/A</v>
      </c>
      <c r="T8408">
        <f>IF(F8408="COD1",tarifas!$D$11*(SUMIFS($P$11:$P$8770,$F$11:$F$8770,"=COD1",$B$11:$B$8770,"="&amp;B8408)/COUNTIFS($F$11:$F$8770,"=COD1",$B$11:$B$8770,"="&amp;B8408))/COUNTIFS($A$11:$A$8770,"="&amp;A8408,$F$11:$F$8770,"=COD1"),0)</f>
        <v>0</v>
      </c>
      <c r="U8408" t="e">
        <f>(VLOOKUP(F8408,tarifas!$C$7:$D$10,2,FALSE)+tarifas!$D$21)*datos!P8408</f>
        <v>#N/A</v>
      </c>
      <c r="V8408" t="e">
        <f t="shared" si="1191"/>
        <v>#N/A</v>
      </c>
      <c r="W8408">
        <f t="shared" si="1192"/>
        <v>0</v>
      </c>
    </row>
    <row r="8409" spans="1:23" x14ac:dyDescent="0.25">
      <c r="A8409">
        <f t="shared" si="1185"/>
        <v>345</v>
      </c>
      <c r="B8409">
        <f t="shared" si="1186"/>
        <v>12</v>
      </c>
      <c r="C8409" s="1">
        <f t="shared" si="1193"/>
        <v>41989.916666646299</v>
      </c>
      <c r="D8409" s="7">
        <v>0</v>
      </c>
      <c r="E8409" s="7"/>
      <c r="G8409">
        <v>55.18</v>
      </c>
      <c r="H8409" s="12">
        <v>261.5172706385643</v>
      </c>
      <c r="I8409" s="13">
        <f>$D$2*tarifas!$D$12/24</f>
        <v>1.4541666666666666</v>
      </c>
      <c r="J8409" s="13" t="e">
        <f>VLOOKUP(E8409&amp;" "&amp;F8409,tarifas!$A$13:$D$20,4,FALSE)*H8409</f>
        <v>#N/A</v>
      </c>
      <c r="K8409" s="13">
        <f>IF(F8409="COD1",tarifas!$D$11*(SUMIFS($H$11:$H$8770,$F$11:$F$8770,"=COD1",$B$11:$B$8770,"="&amp;B8409)/COUNTIFS($F$11:$F$8770,"=COD1",$B$11:$B$8770,"="&amp;B8409))/COUNTIFS($A$11:$A$8770,"="&amp;A8409,$F$11:$F$8770,"=COD1"),0)</f>
        <v>0</v>
      </c>
      <c r="L8409" s="13" t="e">
        <f>(VLOOKUP(F8409,tarifas!$C$7:$D$10,2,FALSE)+tarifas!$D$21)*datos!H8409</f>
        <v>#N/A</v>
      </c>
      <c r="M8409">
        <v>0</v>
      </c>
      <c r="N8409" s="13" t="e">
        <f t="shared" si="1187"/>
        <v>#N/A</v>
      </c>
      <c r="O8409">
        <f t="shared" si="1188"/>
        <v>0</v>
      </c>
      <c r="P8409" s="12">
        <f t="shared" si="1189"/>
        <v>261.5172706385643</v>
      </c>
      <c r="Q8409">
        <f t="shared" si="1190"/>
        <v>0</v>
      </c>
      <c r="R8409">
        <f>$D$2*tarifas!$D$12/24</f>
        <v>1.4541666666666666</v>
      </c>
      <c r="S8409" t="e">
        <f>VLOOKUP(E8409&amp;" "&amp;F8409,tarifas!$A$13:$D$20,4,FALSE)*P8409</f>
        <v>#N/A</v>
      </c>
      <c r="T8409">
        <f>IF(F8409="COD1",tarifas!$D$11*(SUMIFS($P$11:$P$8770,$F$11:$F$8770,"=COD1",$B$11:$B$8770,"="&amp;B8409)/COUNTIFS($F$11:$F$8770,"=COD1",$B$11:$B$8770,"="&amp;B8409))/COUNTIFS($A$11:$A$8770,"="&amp;A8409,$F$11:$F$8770,"=COD1"),0)</f>
        <v>0</v>
      </c>
      <c r="U8409" t="e">
        <f>(VLOOKUP(F8409,tarifas!$C$7:$D$10,2,FALSE)+tarifas!$D$21)*datos!P8409</f>
        <v>#N/A</v>
      </c>
      <c r="V8409" t="e">
        <f t="shared" si="1191"/>
        <v>#N/A</v>
      </c>
      <c r="W8409">
        <f t="shared" si="1192"/>
        <v>0</v>
      </c>
    </row>
    <row r="8410" spans="1:23" x14ac:dyDescent="0.25">
      <c r="A8410">
        <f t="shared" si="1185"/>
        <v>345</v>
      </c>
      <c r="B8410">
        <f t="shared" si="1186"/>
        <v>12</v>
      </c>
      <c r="C8410" s="1">
        <f t="shared" si="1193"/>
        <v>41989.958333312963</v>
      </c>
      <c r="D8410" s="7">
        <v>0</v>
      </c>
      <c r="E8410" s="7"/>
      <c r="G8410">
        <v>47.51</v>
      </c>
      <c r="H8410" s="12">
        <v>258.61139614384905</v>
      </c>
      <c r="I8410" s="13">
        <f>$D$2*tarifas!$D$12/24</f>
        <v>1.4541666666666666</v>
      </c>
      <c r="J8410" s="13" t="e">
        <f>VLOOKUP(E8410&amp;" "&amp;F8410,tarifas!$A$13:$D$20,4,FALSE)*H8410</f>
        <v>#N/A</v>
      </c>
      <c r="K8410" s="13">
        <f>IF(F8410="COD1",tarifas!$D$11*(SUMIFS($H$11:$H$8770,$F$11:$F$8770,"=COD1",$B$11:$B$8770,"="&amp;B8410)/COUNTIFS($F$11:$F$8770,"=COD1",$B$11:$B$8770,"="&amp;B8410))/COUNTIFS($A$11:$A$8770,"="&amp;A8410,$F$11:$F$8770,"=COD1"),0)</f>
        <v>0</v>
      </c>
      <c r="L8410" s="13" t="e">
        <f>(VLOOKUP(F8410,tarifas!$C$7:$D$10,2,FALSE)+tarifas!$D$21)*datos!H8410</f>
        <v>#N/A</v>
      </c>
      <c r="M8410">
        <v>0</v>
      </c>
      <c r="N8410" s="13" t="e">
        <f t="shared" si="1187"/>
        <v>#N/A</v>
      </c>
      <c r="O8410">
        <f t="shared" si="1188"/>
        <v>0</v>
      </c>
      <c r="P8410" s="12">
        <f t="shared" si="1189"/>
        <v>258.61139614384905</v>
      </c>
      <c r="Q8410">
        <f t="shared" si="1190"/>
        <v>0</v>
      </c>
      <c r="R8410">
        <f>$D$2*tarifas!$D$12/24</f>
        <v>1.4541666666666666</v>
      </c>
      <c r="S8410" t="e">
        <f>VLOOKUP(E8410&amp;" "&amp;F8410,tarifas!$A$13:$D$20,4,FALSE)*P8410</f>
        <v>#N/A</v>
      </c>
      <c r="T8410">
        <f>IF(F8410="COD1",tarifas!$D$11*(SUMIFS($P$11:$P$8770,$F$11:$F$8770,"=COD1",$B$11:$B$8770,"="&amp;B8410)/COUNTIFS($F$11:$F$8770,"=COD1",$B$11:$B$8770,"="&amp;B8410))/COUNTIFS($A$11:$A$8770,"="&amp;A8410,$F$11:$F$8770,"=COD1"),0)</f>
        <v>0</v>
      </c>
      <c r="U8410" t="e">
        <f>(VLOOKUP(F8410,tarifas!$C$7:$D$10,2,FALSE)+tarifas!$D$21)*datos!P8410</f>
        <v>#N/A</v>
      </c>
      <c r="V8410" t="e">
        <f t="shared" si="1191"/>
        <v>#N/A</v>
      </c>
      <c r="W8410">
        <f t="shared" si="1192"/>
        <v>0</v>
      </c>
    </row>
    <row r="8411" spans="1:23" x14ac:dyDescent="0.25">
      <c r="A8411">
        <f t="shared" si="1185"/>
        <v>346</v>
      </c>
      <c r="B8411">
        <f t="shared" si="1186"/>
        <v>12</v>
      </c>
      <c r="C8411" s="1">
        <f t="shared" si="1193"/>
        <v>41989.999999979627</v>
      </c>
      <c r="D8411" s="7">
        <v>0</v>
      </c>
      <c r="E8411" s="7"/>
      <c r="G8411">
        <v>42.07</v>
      </c>
      <c r="H8411" s="12">
        <v>249.19084342297836</v>
      </c>
      <c r="I8411" s="13">
        <f>$D$2*tarifas!$D$12/24</f>
        <v>1.4541666666666666</v>
      </c>
      <c r="J8411" s="13" t="e">
        <f>VLOOKUP(E8411&amp;" "&amp;F8411,tarifas!$A$13:$D$20,4,FALSE)*H8411</f>
        <v>#N/A</v>
      </c>
      <c r="K8411" s="13">
        <f>IF(F8411="COD1",tarifas!$D$11*(SUMIFS($H$11:$H$8770,$F$11:$F$8770,"=COD1",$B$11:$B$8770,"="&amp;B8411)/COUNTIFS($F$11:$F$8770,"=COD1",$B$11:$B$8770,"="&amp;B8411))/COUNTIFS($A$11:$A$8770,"="&amp;A8411,$F$11:$F$8770,"=COD1"),0)</f>
        <v>0</v>
      </c>
      <c r="L8411" s="13" t="e">
        <f>(VLOOKUP(F8411,tarifas!$C$7:$D$10,2,FALSE)+tarifas!$D$21)*datos!H8411</f>
        <v>#N/A</v>
      </c>
      <c r="M8411">
        <v>0</v>
      </c>
      <c r="N8411" s="13" t="e">
        <f t="shared" si="1187"/>
        <v>#N/A</v>
      </c>
      <c r="O8411">
        <f t="shared" si="1188"/>
        <v>0</v>
      </c>
      <c r="P8411" s="12">
        <f t="shared" si="1189"/>
        <v>249.19084342297836</v>
      </c>
      <c r="Q8411">
        <f t="shared" si="1190"/>
        <v>0</v>
      </c>
      <c r="R8411">
        <f>$D$2*tarifas!$D$12/24</f>
        <v>1.4541666666666666</v>
      </c>
      <c r="S8411" t="e">
        <f>VLOOKUP(E8411&amp;" "&amp;F8411,tarifas!$A$13:$D$20,4,FALSE)*P8411</f>
        <v>#N/A</v>
      </c>
      <c r="T8411">
        <f>IF(F8411="COD1",tarifas!$D$11*(SUMIFS($P$11:$P$8770,$F$11:$F$8770,"=COD1",$B$11:$B$8770,"="&amp;B8411)/COUNTIFS($F$11:$F$8770,"=COD1",$B$11:$B$8770,"="&amp;B8411))/COUNTIFS($A$11:$A$8770,"="&amp;A8411,$F$11:$F$8770,"=COD1"),0)</f>
        <v>0</v>
      </c>
      <c r="U8411" t="e">
        <f>(VLOOKUP(F8411,tarifas!$C$7:$D$10,2,FALSE)+tarifas!$D$21)*datos!P8411</f>
        <v>#N/A</v>
      </c>
      <c r="V8411" t="e">
        <f t="shared" si="1191"/>
        <v>#N/A</v>
      </c>
      <c r="W8411">
        <f t="shared" si="1192"/>
        <v>0</v>
      </c>
    </row>
    <row r="8412" spans="1:23" x14ac:dyDescent="0.25">
      <c r="A8412">
        <f t="shared" si="1185"/>
        <v>346</v>
      </c>
      <c r="B8412">
        <f t="shared" si="1186"/>
        <v>12</v>
      </c>
      <c r="C8412" s="1">
        <f t="shared" si="1193"/>
        <v>41990.041666646292</v>
      </c>
      <c r="D8412" s="7">
        <v>0</v>
      </c>
      <c r="E8412" s="7"/>
      <c r="G8412">
        <v>36.86</v>
      </c>
      <c r="H8412" s="12">
        <v>246.25026334246724</v>
      </c>
      <c r="I8412" s="13">
        <f>$D$2*tarifas!$D$12/24</f>
        <v>1.4541666666666666</v>
      </c>
      <c r="J8412" s="13" t="e">
        <f>VLOOKUP(E8412&amp;" "&amp;F8412,tarifas!$A$13:$D$20,4,FALSE)*H8412</f>
        <v>#N/A</v>
      </c>
      <c r="K8412" s="13">
        <f>IF(F8412="COD1",tarifas!$D$11*(SUMIFS($H$11:$H$8770,$F$11:$F$8770,"=COD1",$B$11:$B$8770,"="&amp;B8412)/COUNTIFS($F$11:$F$8770,"=COD1",$B$11:$B$8770,"="&amp;B8412))/COUNTIFS($A$11:$A$8770,"="&amp;A8412,$F$11:$F$8770,"=COD1"),0)</f>
        <v>0</v>
      </c>
      <c r="L8412" s="13" t="e">
        <f>(VLOOKUP(F8412,tarifas!$C$7:$D$10,2,FALSE)+tarifas!$D$21)*datos!H8412</f>
        <v>#N/A</v>
      </c>
      <c r="M8412">
        <v>0</v>
      </c>
      <c r="N8412" s="13" t="e">
        <f t="shared" si="1187"/>
        <v>#N/A</v>
      </c>
      <c r="O8412">
        <f t="shared" si="1188"/>
        <v>0</v>
      </c>
      <c r="P8412" s="12">
        <f t="shared" si="1189"/>
        <v>246.25026334246724</v>
      </c>
      <c r="Q8412">
        <f t="shared" si="1190"/>
        <v>0</v>
      </c>
      <c r="R8412">
        <f>$D$2*tarifas!$D$12/24</f>
        <v>1.4541666666666666</v>
      </c>
      <c r="S8412" t="e">
        <f>VLOOKUP(E8412&amp;" "&amp;F8412,tarifas!$A$13:$D$20,4,FALSE)*P8412</f>
        <v>#N/A</v>
      </c>
      <c r="T8412">
        <f>IF(F8412="COD1",tarifas!$D$11*(SUMIFS($P$11:$P$8770,$F$11:$F$8770,"=COD1",$B$11:$B$8770,"="&amp;B8412)/COUNTIFS($F$11:$F$8770,"=COD1",$B$11:$B$8770,"="&amp;B8412))/COUNTIFS($A$11:$A$8770,"="&amp;A8412,$F$11:$F$8770,"=COD1"),0)</f>
        <v>0</v>
      </c>
      <c r="U8412" t="e">
        <f>(VLOOKUP(F8412,tarifas!$C$7:$D$10,2,FALSE)+tarifas!$D$21)*datos!P8412</f>
        <v>#N/A</v>
      </c>
      <c r="V8412" t="e">
        <f t="shared" si="1191"/>
        <v>#N/A</v>
      </c>
      <c r="W8412">
        <f t="shared" si="1192"/>
        <v>0</v>
      </c>
    </row>
    <row r="8413" spans="1:23" x14ac:dyDescent="0.25">
      <c r="A8413">
        <f t="shared" si="1185"/>
        <v>346</v>
      </c>
      <c r="B8413">
        <f t="shared" si="1186"/>
        <v>12</v>
      </c>
      <c r="C8413" s="1">
        <f t="shared" si="1193"/>
        <v>41990.083333312956</v>
      </c>
      <c r="D8413" s="7">
        <v>0</v>
      </c>
      <c r="E8413" s="7"/>
      <c r="G8413">
        <v>31.52</v>
      </c>
      <c r="H8413" s="12">
        <v>240.79403906120402</v>
      </c>
      <c r="I8413" s="13">
        <f>$D$2*tarifas!$D$12/24</f>
        <v>1.4541666666666666</v>
      </c>
      <c r="J8413" s="13" t="e">
        <f>VLOOKUP(E8413&amp;" "&amp;F8413,tarifas!$A$13:$D$20,4,FALSE)*H8413</f>
        <v>#N/A</v>
      </c>
      <c r="K8413" s="13">
        <f>IF(F8413="COD1",tarifas!$D$11*(SUMIFS($H$11:$H$8770,$F$11:$F$8770,"=COD1",$B$11:$B$8770,"="&amp;B8413)/COUNTIFS($F$11:$F$8770,"=COD1",$B$11:$B$8770,"="&amp;B8413))/COUNTIFS($A$11:$A$8770,"="&amp;A8413,$F$11:$F$8770,"=COD1"),0)</f>
        <v>0</v>
      </c>
      <c r="L8413" s="13" t="e">
        <f>(VLOOKUP(F8413,tarifas!$C$7:$D$10,2,FALSE)+tarifas!$D$21)*datos!H8413</f>
        <v>#N/A</v>
      </c>
      <c r="M8413">
        <v>0</v>
      </c>
      <c r="N8413" s="13" t="e">
        <f t="shared" si="1187"/>
        <v>#N/A</v>
      </c>
      <c r="O8413">
        <f t="shared" si="1188"/>
        <v>0</v>
      </c>
      <c r="P8413" s="12">
        <f t="shared" si="1189"/>
        <v>240.79403906120402</v>
      </c>
      <c r="Q8413">
        <f t="shared" si="1190"/>
        <v>0</v>
      </c>
      <c r="R8413">
        <f>$D$2*tarifas!$D$12/24</f>
        <v>1.4541666666666666</v>
      </c>
      <c r="S8413" t="e">
        <f>VLOOKUP(E8413&amp;" "&amp;F8413,tarifas!$A$13:$D$20,4,FALSE)*P8413</f>
        <v>#N/A</v>
      </c>
      <c r="T8413">
        <f>IF(F8413="COD1",tarifas!$D$11*(SUMIFS($P$11:$P$8770,$F$11:$F$8770,"=COD1",$B$11:$B$8770,"="&amp;B8413)/COUNTIFS($F$11:$F$8770,"=COD1",$B$11:$B$8770,"="&amp;B8413))/COUNTIFS($A$11:$A$8770,"="&amp;A8413,$F$11:$F$8770,"=COD1"),0)</f>
        <v>0</v>
      </c>
      <c r="U8413" t="e">
        <f>(VLOOKUP(F8413,tarifas!$C$7:$D$10,2,FALSE)+tarifas!$D$21)*datos!P8413</f>
        <v>#N/A</v>
      </c>
      <c r="V8413" t="e">
        <f t="shared" si="1191"/>
        <v>#N/A</v>
      </c>
      <c r="W8413">
        <f t="shared" si="1192"/>
        <v>0</v>
      </c>
    </row>
    <row r="8414" spans="1:23" x14ac:dyDescent="0.25">
      <c r="A8414">
        <f t="shared" si="1185"/>
        <v>346</v>
      </c>
      <c r="B8414">
        <f t="shared" si="1186"/>
        <v>12</v>
      </c>
      <c r="C8414" s="1">
        <f t="shared" si="1193"/>
        <v>41990.12499997962</v>
      </c>
      <c r="D8414" s="7">
        <v>0</v>
      </c>
      <c r="E8414" s="7"/>
      <c r="G8414">
        <v>28.7</v>
      </c>
      <c r="H8414" s="12">
        <v>225.47258872500851</v>
      </c>
      <c r="I8414" s="13">
        <f>$D$2*tarifas!$D$12/24</f>
        <v>1.4541666666666666</v>
      </c>
      <c r="J8414" s="13" t="e">
        <f>VLOOKUP(E8414&amp;" "&amp;F8414,tarifas!$A$13:$D$20,4,FALSE)*H8414</f>
        <v>#N/A</v>
      </c>
      <c r="K8414" s="13">
        <f>IF(F8414="COD1",tarifas!$D$11*(SUMIFS($H$11:$H$8770,$F$11:$F$8770,"=COD1",$B$11:$B$8770,"="&amp;B8414)/COUNTIFS($F$11:$F$8770,"=COD1",$B$11:$B$8770,"="&amp;B8414))/COUNTIFS($A$11:$A$8770,"="&amp;A8414,$F$11:$F$8770,"=COD1"),0)</f>
        <v>0</v>
      </c>
      <c r="L8414" s="13" t="e">
        <f>(VLOOKUP(F8414,tarifas!$C$7:$D$10,2,FALSE)+tarifas!$D$21)*datos!H8414</f>
        <v>#N/A</v>
      </c>
      <c r="M8414">
        <v>0</v>
      </c>
      <c r="N8414" s="13" t="e">
        <f t="shared" si="1187"/>
        <v>#N/A</v>
      </c>
      <c r="O8414">
        <f t="shared" si="1188"/>
        <v>0</v>
      </c>
      <c r="P8414" s="12">
        <f t="shared" si="1189"/>
        <v>225.47258872500851</v>
      </c>
      <c r="Q8414">
        <f t="shared" si="1190"/>
        <v>0</v>
      </c>
      <c r="R8414">
        <f>$D$2*tarifas!$D$12/24</f>
        <v>1.4541666666666666</v>
      </c>
      <c r="S8414" t="e">
        <f>VLOOKUP(E8414&amp;" "&amp;F8414,tarifas!$A$13:$D$20,4,FALSE)*P8414</f>
        <v>#N/A</v>
      </c>
      <c r="T8414">
        <f>IF(F8414="COD1",tarifas!$D$11*(SUMIFS($P$11:$P$8770,$F$11:$F$8770,"=COD1",$B$11:$B$8770,"="&amp;B8414)/COUNTIFS($F$11:$F$8770,"=COD1",$B$11:$B$8770,"="&amp;B8414))/COUNTIFS($A$11:$A$8770,"="&amp;A8414,$F$11:$F$8770,"=COD1"),0)</f>
        <v>0</v>
      </c>
      <c r="U8414" t="e">
        <f>(VLOOKUP(F8414,tarifas!$C$7:$D$10,2,FALSE)+tarifas!$D$21)*datos!P8414</f>
        <v>#N/A</v>
      </c>
      <c r="V8414" t="e">
        <f t="shared" si="1191"/>
        <v>#N/A</v>
      </c>
      <c r="W8414">
        <f t="shared" si="1192"/>
        <v>0</v>
      </c>
    </row>
    <row r="8415" spans="1:23" x14ac:dyDescent="0.25">
      <c r="A8415">
        <f t="shared" si="1185"/>
        <v>346</v>
      </c>
      <c r="B8415">
        <f t="shared" si="1186"/>
        <v>12</v>
      </c>
      <c r="C8415" s="1">
        <f t="shared" si="1193"/>
        <v>41990.166666646284</v>
      </c>
      <c r="D8415" s="7">
        <v>0</v>
      </c>
      <c r="E8415" s="7"/>
      <c r="G8415">
        <v>28.47</v>
      </c>
      <c r="H8415" s="12">
        <v>218.20042210643606</v>
      </c>
      <c r="I8415" s="13">
        <f>$D$2*tarifas!$D$12/24</f>
        <v>1.4541666666666666</v>
      </c>
      <c r="J8415" s="13" t="e">
        <f>VLOOKUP(E8415&amp;" "&amp;F8415,tarifas!$A$13:$D$20,4,FALSE)*H8415</f>
        <v>#N/A</v>
      </c>
      <c r="K8415" s="13">
        <f>IF(F8415="COD1",tarifas!$D$11*(SUMIFS($H$11:$H$8770,$F$11:$F$8770,"=COD1",$B$11:$B$8770,"="&amp;B8415)/COUNTIFS($F$11:$F$8770,"=COD1",$B$11:$B$8770,"="&amp;B8415))/COUNTIFS($A$11:$A$8770,"="&amp;A8415,$F$11:$F$8770,"=COD1"),0)</f>
        <v>0</v>
      </c>
      <c r="L8415" s="13" t="e">
        <f>(VLOOKUP(F8415,tarifas!$C$7:$D$10,2,FALSE)+tarifas!$D$21)*datos!H8415</f>
        <v>#N/A</v>
      </c>
      <c r="M8415">
        <v>0</v>
      </c>
      <c r="N8415" s="13" t="e">
        <f t="shared" si="1187"/>
        <v>#N/A</v>
      </c>
      <c r="O8415">
        <f t="shared" si="1188"/>
        <v>0</v>
      </c>
      <c r="P8415" s="12">
        <f t="shared" si="1189"/>
        <v>218.20042210643606</v>
      </c>
      <c r="Q8415">
        <f t="shared" si="1190"/>
        <v>0</v>
      </c>
      <c r="R8415">
        <f>$D$2*tarifas!$D$12/24</f>
        <v>1.4541666666666666</v>
      </c>
      <c r="S8415" t="e">
        <f>VLOOKUP(E8415&amp;" "&amp;F8415,tarifas!$A$13:$D$20,4,FALSE)*P8415</f>
        <v>#N/A</v>
      </c>
      <c r="T8415">
        <f>IF(F8415="COD1",tarifas!$D$11*(SUMIFS($P$11:$P$8770,$F$11:$F$8770,"=COD1",$B$11:$B$8770,"="&amp;B8415)/COUNTIFS($F$11:$F$8770,"=COD1",$B$11:$B$8770,"="&amp;B8415))/COUNTIFS($A$11:$A$8770,"="&amp;A8415,$F$11:$F$8770,"=COD1"),0)</f>
        <v>0</v>
      </c>
      <c r="U8415" t="e">
        <f>(VLOOKUP(F8415,tarifas!$C$7:$D$10,2,FALSE)+tarifas!$D$21)*datos!P8415</f>
        <v>#N/A</v>
      </c>
      <c r="V8415" t="e">
        <f t="shared" si="1191"/>
        <v>#N/A</v>
      </c>
      <c r="W8415">
        <f t="shared" si="1192"/>
        <v>0</v>
      </c>
    </row>
    <row r="8416" spans="1:23" x14ac:dyDescent="0.25">
      <c r="A8416">
        <f t="shared" si="1185"/>
        <v>346</v>
      </c>
      <c r="B8416">
        <f t="shared" si="1186"/>
        <v>12</v>
      </c>
      <c r="C8416" s="1">
        <f t="shared" si="1193"/>
        <v>41990.208333312949</v>
      </c>
      <c r="D8416" s="7">
        <v>0</v>
      </c>
      <c r="E8416" s="7"/>
      <c r="G8416">
        <v>28.98</v>
      </c>
      <c r="H8416" s="12">
        <v>217.83888323850269</v>
      </c>
      <c r="I8416" s="13">
        <f>$D$2*tarifas!$D$12/24</f>
        <v>1.4541666666666666</v>
      </c>
      <c r="J8416" s="13" t="e">
        <f>VLOOKUP(E8416&amp;" "&amp;F8416,tarifas!$A$13:$D$20,4,FALSE)*H8416</f>
        <v>#N/A</v>
      </c>
      <c r="K8416" s="13">
        <f>IF(F8416="COD1",tarifas!$D$11*(SUMIFS($H$11:$H$8770,$F$11:$F$8770,"=COD1",$B$11:$B$8770,"="&amp;B8416)/COUNTIFS($F$11:$F$8770,"=COD1",$B$11:$B$8770,"="&amp;B8416))/COUNTIFS($A$11:$A$8770,"="&amp;A8416,$F$11:$F$8770,"=COD1"),0)</f>
        <v>0</v>
      </c>
      <c r="L8416" s="13" t="e">
        <f>(VLOOKUP(F8416,tarifas!$C$7:$D$10,2,FALSE)+tarifas!$D$21)*datos!H8416</f>
        <v>#N/A</v>
      </c>
      <c r="M8416">
        <v>0</v>
      </c>
      <c r="N8416" s="13" t="e">
        <f t="shared" si="1187"/>
        <v>#N/A</v>
      </c>
      <c r="O8416">
        <f t="shared" si="1188"/>
        <v>0</v>
      </c>
      <c r="P8416" s="12">
        <f t="shared" si="1189"/>
        <v>217.83888323850269</v>
      </c>
      <c r="Q8416">
        <f t="shared" si="1190"/>
        <v>0</v>
      </c>
      <c r="R8416">
        <f>$D$2*tarifas!$D$12/24</f>
        <v>1.4541666666666666</v>
      </c>
      <c r="S8416" t="e">
        <f>VLOOKUP(E8416&amp;" "&amp;F8416,tarifas!$A$13:$D$20,4,FALSE)*P8416</f>
        <v>#N/A</v>
      </c>
      <c r="T8416">
        <f>IF(F8416="COD1",tarifas!$D$11*(SUMIFS($P$11:$P$8770,$F$11:$F$8770,"=COD1",$B$11:$B$8770,"="&amp;B8416)/COUNTIFS($F$11:$F$8770,"=COD1",$B$11:$B$8770,"="&amp;B8416))/COUNTIFS($A$11:$A$8770,"="&amp;A8416,$F$11:$F$8770,"=COD1"),0)</f>
        <v>0</v>
      </c>
      <c r="U8416" t="e">
        <f>(VLOOKUP(F8416,tarifas!$C$7:$D$10,2,FALSE)+tarifas!$D$21)*datos!P8416</f>
        <v>#N/A</v>
      </c>
      <c r="V8416" t="e">
        <f t="shared" si="1191"/>
        <v>#N/A</v>
      </c>
      <c r="W8416">
        <f t="shared" si="1192"/>
        <v>0</v>
      </c>
    </row>
    <row r="8417" spans="1:23" x14ac:dyDescent="0.25">
      <c r="A8417">
        <f t="shared" si="1185"/>
        <v>346</v>
      </c>
      <c r="B8417">
        <f t="shared" si="1186"/>
        <v>12</v>
      </c>
      <c r="C8417" s="1">
        <f t="shared" si="1193"/>
        <v>41990.249999979613</v>
      </c>
      <c r="D8417" s="7">
        <v>0</v>
      </c>
      <c r="E8417" s="7"/>
      <c r="G8417">
        <v>39.06</v>
      </c>
      <c r="H8417" s="12">
        <v>217.5142124318109</v>
      </c>
      <c r="I8417" s="13">
        <f>$D$2*tarifas!$D$12/24</f>
        <v>1.4541666666666666</v>
      </c>
      <c r="J8417" s="13" t="e">
        <f>VLOOKUP(E8417&amp;" "&amp;F8417,tarifas!$A$13:$D$20,4,FALSE)*H8417</f>
        <v>#N/A</v>
      </c>
      <c r="K8417" s="13">
        <f>IF(F8417="COD1",tarifas!$D$11*(SUMIFS($H$11:$H$8770,$F$11:$F$8770,"=COD1",$B$11:$B$8770,"="&amp;B8417)/COUNTIFS($F$11:$F$8770,"=COD1",$B$11:$B$8770,"="&amp;B8417))/COUNTIFS($A$11:$A$8770,"="&amp;A8417,$F$11:$F$8770,"=COD1"),0)</f>
        <v>0</v>
      </c>
      <c r="L8417" s="13" t="e">
        <f>(VLOOKUP(F8417,tarifas!$C$7:$D$10,2,FALSE)+tarifas!$D$21)*datos!H8417</f>
        <v>#N/A</v>
      </c>
      <c r="M8417">
        <v>0</v>
      </c>
      <c r="N8417" s="13" t="e">
        <f t="shared" si="1187"/>
        <v>#N/A</v>
      </c>
      <c r="O8417">
        <f t="shared" si="1188"/>
        <v>0</v>
      </c>
      <c r="P8417" s="12">
        <f t="shared" si="1189"/>
        <v>217.5142124318109</v>
      </c>
      <c r="Q8417">
        <f t="shared" si="1190"/>
        <v>0</v>
      </c>
      <c r="R8417">
        <f>$D$2*tarifas!$D$12/24</f>
        <v>1.4541666666666666</v>
      </c>
      <c r="S8417" t="e">
        <f>VLOOKUP(E8417&amp;" "&amp;F8417,tarifas!$A$13:$D$20,4,FALSE)*P8417</f>
        <v>#N/A</v>
      </c>
      <c r="T8417">
        <f>IF(F8417="COD1",tarifas!$D$11*(SUMIFS($P$11:$P$8770,$F$11:$F$8770,"=COD1",$B$11:$B$8770,"="&amp;B8417)/COUNTIFS($F$11:$F$8770,"=COD1",$B$11:$B$8770,"="&amp;B8417))/COUNTIFS($A$11:$A$8770,"="&amp;A8417,$F$11:$F$8770,"=COD1"),0)</f>
        <v>0</v>
      </c>
      <c r="U8417" t="e">
        <f>(VLOOKUP(F8417,tarifas!$C$7:$D$10,2,FALSE)+tarifas!$D$21)*datos!P8417</f>
        <v>#N/A</v>
      </c>
      <c r="V8417" t="e">
        <f t="shared" si="1191"/>
        <v>#N/A</v>
      </c>
      <c r="W8417">
        <f t="shared" si="1192"/>
        <v>0</v>
      </c>
    </row>
    <row r="8418" spans="1:23" x14ac:dyDescent="0.25">
      <c r="A8418">
        <f t="shared" si="1185"/>
        <v>346</v>
      </c>
      <c r="B8418">
        <f t="shared" si="1186"/>
        <v>12</v>
      </c>
      <c r="C8418" s="1">
        <f t="shared" si="1193"/>
        <v>41990.291666646277</v>
      </c>
      <c r="D8418" s="7">
        <v>0</v>
      </c>
      <c r="E8418" s="7"/>
      <c r="G8418">
        <v>50.5</v>
      </c>
      <c r="H8418" s="12">
        <v>240.44099961272926</v>
      </c>
      <c r="I8418" s="13">
        <f>$D$2*tarifas!$D$12/24</f>
        <v>1.4541666666666666</v>
      </c>
      <c r="J8418" s="13" t="e">
        <f>VLOOKUP(E8418&amp;" "&amp;F8418,tarifas!$A$13:$D$20,4,FALSE)*H8418</f>
        <v>#N/A</v>
      </c>
      <c r="K8418" s="13">
        <f>IF(F8418="COD1",tarifas!$D$11*(SUMIFS($H$11:$H$8770,$F$11:$F$8770,"=COD1",$B$11:$B$8770,"="&amp;B8418)/COUNTIFS($F$11:$F$8770,"=COD1",$B$11:$B$8770,"="&amp;B8418))/COUNTIFS($A$11:$A$8770,"="&amp;A8418,$F$11:$F$8770,"=COD1"),0)</f>
        <v>0</v>
      </c>
      <c r="L8418" s="13" t="e">
        <f>(VLOOKUP(F8418,tarifas!$C$7:$D$10,2,FALSE)+tarifas!$D$21)*datos!H8418</f>
        <v>#N/A</v>
      </c>
      <c r="M8418">
        <v>0</v>
      </c>
      <c r="N8418" s="13" t="e">
        <f t="shared" si="1187"/>
        <v>#N/A</v>
      </c>
      <c r="O8418">
        <f t="shared" si="1188"/>
        <v>0</v>
      </c>
      <c r="P8418" s="12">
        <f t="shared" si="1189"/>
        <v>240.44099961272926</v>
      </c>
      <c r="Q8418">
        <f t="shared" si="1190"/>
        <v>0</v>
      </c>
      <c r="R8418">
        <f>$D$2*tarifas!$D$12/24</f>
        <v>1.4541666666666666</v>
      </c>
      <c r="S8418" t="e">
        <f>VLOOKUP(E8418&amp;" "&amp;F8418,tarifas!$A$13:$D$20,4,FALSE)*P8418</f>
        <v>#N/A</v>
      </c>
      <c r="T8418">
        <f>IF(F8418="COD1",tarifas!$D$11*(SUMIFS($P$11:$P$8770,$F$11:$F$8770,"=COD1",$B$11:$B$8770,"="&amp;B8418)/COUNTIFS($F$11:$F$8770,"=COD1",$B$11:$B$8770,"="&amp;B8418))/COUNTIFS($A$11:$A$8770,"="&amp;A8418,$F$11:$F$8770,"=COD1"),0)</f>
        <v>0</v>
      </c>
      <c r="U8418" t="e">
        <f>(VLOOKUP(F8418,tarifas!$C$7:$D$10,2,FALSE)+tarifas!$D$21)*datos!P8418</f>
        <v>#N/A</v>
      </c>
      <c r="V8418" t="e">
        <f t="shared" si="1191"/>
        <v>#N/A</v>
      </c>
      <c r="W8418">
        <f t="shared" si="1192"/>
        <v>0</v>
      </c>
    </row>
    <row r="8419" spans="1:23" x14ac:dyDescent="0.25">
      <c r="A8419">
        <f t="shared" si="1185"/>
        <v>346</v>
      </c>
      <c r="B8419">
        <f t="shared" si="1186"/>
        <v>12</v>
      </c>
      <c r="C8419" s="1">
        <f t="shared" si="1193"/>
        <v>41990.333333312941</v>
      </c>
      <c r="D8419" s="7">
        <v>0</v>
      </c>
      <c r="E8419" s="7"/>
      <c r="G8419">
        <v>55.14</v>
      </c>
      <c r="H8419" s="12">
        <v>312.2859741681545</v>
      </c>
      <c r="I8419" s="13">
        <f>$D$2*tarifas!$D$12/24</f>
        <v>1.4541666666666666</v>
      </c>
      <c r="J8419" s="13" t="e">
        <f>VLOOKUP(E8419&amp;" "&amp;F8419,tarifas!$A$13:$D$20,4,FALSE)*H8419</f>
        <v>#N/A</v>
      </c>
      <c r="K8419" s="13">
        <f>IF(F8419="COD1",tarifas!$D$11*(SUMIFS($H$11:$H$8770,$F$11:$F$8770,"=COD1",$B$11:$B$8770,"="&amp;B8419)/COUNTIFS($F$11:$F$8770,"=COD1",$B$11:$B$8770,"="&amp;B8419))/COUNTIFS($A$11:$A$8770,"="&amp;A8419,$F$11:$F$8770,"=COD1"),0)</f>
        <v>0</v>
      </c>
      <c r="L8419" s="13" t="e">
        <f>(VLOOKUP(F8419,tarifas!$C$7:$D$10,2,FALSE)+tarifas!$D$21)*datos!H8419</f>
        <v>#N/A</v>
      </c>
      <c r="M8419">
        <v>13.044319999999999</v>
      </c>
      <c r="N8419" s="13" t="e">
        <f t="shared" si="1187"/>
        <v>#N/A</v>
      </c>
      <c r="O8419">
        <f t="shared" si="1188"/>
        <v>13.044319999999999</v>
      </c>
      <c r="P8419" s="12">
        <f t="shared" si="1189"/>
        <v>299.24165416815447</v>
      </c>
      <c r="Q8419">
        <f t="shared" si="1190"/>
        <v>0</v>
      </c>
      <c r="R8419">
        <f>$D$2*tarifas!$D$12/24</f>
        <v>1.4541666666666666</v>
      </c>
      <c r="S8419" t="e">
        <f>VLOOKUP(E8419&amp;" "&amp;F8419,tarifas!$A$13:$D$20,4,FALSE)*P8419</f>
        <v>#N/A</v>
      </c>
      <c r="T8419">
        <f>IF(F8419="COD1",tarifas!$D$11*(SUMIFS($P$11:$P$8770,$F$11:$F$8770,"=COD1",$B$11:$B$8770,"="&amp;B8419)/COUNTIFS($F$11:$F$8770,"=COD1",$B$11:$B$8770,"="&amp;B8419))/COUNTIFS($A$11:$A$8770,"="&amp;A8419,$F$11:$F$8770,"=COD1"),0)</f>
        <v>0</v>
      </c>
      <c r="U8419" t="e">
        <f>(VLOOKUP(F8419,tarifas!$C$7:$D$10,2,FALSE)+tarifas!$D$21)*datos!P8419</f>
        <v>#N/A</v>
      </c>
      <c r="V8419" t="e">
        <f t="shared" si="1191"/>
        <v>#N/A</v>
      </c>
      <c r="W8419">
        <f t="shared" si="1192"/>
        <v>0</v>
      </c>
    </row>
    <row r="8420" spans="1:23" x14ac:dyDescent="0.25">
      <c r="A8420">
        <f t="shared" si="1185"/>
        <v>346</v>
      </c>
      <c r="B8420">
        <f t="shared" si="1186"/>
        <v>12</v>
      </c>
      <c r="C8420" s="1">
        <f t="shared" si="1193"/>
        <v>41990.374999979605</v>
      </c>
      <c r="D8420" s="7">
        <v>381.469696969697</v>
      </c>
      <c r="E8420" s="7"/>
      <c r="G8420">
        <v>55.96</v>
      </c>
      <c r="H8420" s="12">
        <v>470.96037401540451</v>
      </c>
      <c r="I8420" s="13">
        <f>$D$2*tarifas!$D$12/24</f>
        <v>1.4541666666666666</v>
      </c>
      <c r="J8420" s="13" t="e">
        <f>VLOOKUP(E8420&amp;" "&amp;F8420,tarifas!$A$13:$D$20,4,FALSE)*H8420</f>
        <v>#N/A</v>
      </c>
      <c r="K8420" s="13">
        <f>IF(F8420="COD1",tarifas!$D$11*(SUMIFS($H$11:$H$8770,$F$11:$F$8770,"=COD1",$B$11:$B$8770,"="&amp;B8420)/COUNTIFS($F$11:$F$8770,"=COD1",$B$11:$B$8770,"="&amp;B8420))/COUNTIFS($A$11:$A$8770,"="&amp;A8420,$F$11:$F$8770,"=COD1"),0)</f>
        <v>0</v>
      </c>
      <c r="L8420" s="13" t="e">
        <f>(VLOOKUP(F8420,tarifas!$C$7:$D$10,2,FALSE)+tarifas!$D$21)*datos!H8420</f>
        <v>#N/A</v>
      </c>
      <c r="M8420">
        <v>245.70876999999999</v>
      </c>
      <c r="N8420" s="13" t="e">
        <f t="shared" si="1187"/>
        <v>#N/A</v>
      </c>
      <c r="O8420">
        <f t="shared" si="1188"/>
        <v>245.70876999999999</v>
      </c>
      <c r="P8420" s="12">
        <f t="shared" si="1189"/>
        <v>225.25160401540452</v>
      </c>
      <c r="Q8420">
        <f t="shared" si="1190"/>
        <v>0</v>
      </c>
      <c r="R8420">
        <f>$D$2*tarifas!$D$12/24</f>
        <v>1.4541666666666666</v>
      </c>
      <c r="S8420" t="e">
        <f>VLOOKUP(E8420&amp;" "&amp;F8420,tarifas!$A$13:$D$20,4,FALSE)*P8420</f>
        <v>#N/A</v>
      </c>
      <c r="T8420">
        <f>IF(F8420="COD1",tarifas!$D$11*(SUMIFS($P$11:$P$8770,$F$11:$F$8770,"=COD1",$B$11:$B$8770,"="&amp;B8420)/COUNTIFS($F$11:$F$8770,"=COD1",$B$11:$B$8770,"="&amp;B8420))/COUNTIFS($A$11:$A$8770,"="&amp;A8420,$F$11:$F$8770,"=COD1"),0)</f>
        <v>0</v>
      </c>
      <c r="U8420" t="e">
        <f>(VLOOKUP(F8420,tarifas!$C$7:$D$10,2,FALSE)+tarifas!$D$21)*datos!P8420</f>
        <v>#N/A</v>
      </c>
      <c r="V8420" t="e">
        <f t="shared" si="1191"/>
        <v>#N/A</v>
      </c>
      <c r="W8420">
        <f t="shared" si="1192"/>
        <v>0</v>
      </c>
    </row>
    <row r="8421" spans="1:23" x14ac:dyDescent="0.25">
      <c r="A8421">
        <f t="shared" si="1185"/>
        <v>346</v>
      </c>
      <c r="B8421">
        <f t="shared" si="1186"/>
        <v>12</v>
      </c>
      <c r="C8421" s="1">
        <f t="shared" si="1193"/>
        <v>41990.41666664627</v>
      </c>
      <c r="D8421" s="7">
        <v>114.62121212121212</v>
      </c>
      <c r="E8421" s="7"/>
      <c r="G8421">
        <v>56.69</v>
      </c>
      <c r="H8421" s="12">
        <v>581.67883500161918</v>
      </c>
      <c r="I8421" s="13">
        <f>$D$2*tarifas!$D$12/24</f>
        <v>1.4541666666666666</v>
      </c>
      <c r="J8421" s="13" t="e">
        <f>VLOOKUP(E8421&amp;" "&amp;F8421,tarifas!$A$13:$D$20,4,FALSE)*H8421</f>
        <v>#N/A</v>
      </c>
      <c r="K8421" s="13">
        <f>IF(F8421="COD1",tarifas!$D$11*(SUMIFS($H$11:$H$8770,$F$11:$F$8770,"=COD1",$B$11:$B$8770,"="&amp;B8421)/COUNTIFS($F$11:$F$8770,"=COD1",$B$11:$B$8770,"="&amp;B8421))/COUNTIFS($A$11:$A$8770,"="&amp;A8421,$F$11:$F$8770,"=COD1"),0)</f>
        <v>0</v>
      </c>
      <c r="L8421" s="13" t="e">
        <f>(VLOOKUP(F8421,tarifas!$C$7:$D$10,2,FALSE)+tarifas!$D$21)*datos!H8421</f>
        <v>#N/A</v>
      </c>
      <c r="M8421">
        <v>384.65838000000002</v>
      </c>
      <c r="N8421" s="13" t="e">
        <f t="shared" si="1187"/>
        <v>#N/A</v>
      </c>
      <c r="O8421">
        <f t="shared" si="1188"/>
        <v>384.65838000000002</v>
      </c>
      <c r="P8421" s="12">
        <f t="shared" si="1189"/>
        <v>197.02045500161915</v>
      </c>
      <c r="Q8421">
        <f t="shared" si="1190"/>
        <v>0</v>
      </c>
      <c r="R8421">
        <f>$D$2*tarifas!$D$12/24</f>
        <v>1.4541666666666666</v>
      </c>
      <c r="S8421" t="e">
        <f>VLOOKUP(E8421&amp;" "&amp;F8421,tarifas!$A$13:$D$20,4,FALSE)*P8421</f>
        <v>#N/A</v>
      </c>
      <c r="T8421">
        <f>IF(F8421="COD1",tarifas!$D$11*(SUMIFS($P$11:$P$8770,$F$11:$F$8770,"=COD1",$B$11:$B$8770,"="&amp;B8421)/COUNTIFS($F$11:$F$8770,"=COD1",$B$11:$B$8770,"="&amp;B8421))/COUNTIFS($A$11:$A$8770,"="&amp;A8421,$F$11:$F$8770,"=COD1"),0)</f>
        <v>0</v>
      </c>
      <c r="U8421" t="e">
        <f>(VLOOKUP(F8421,tarifas!$C$7:$D$10,2,FALSE)+tarifas!$D$21)*datos!P8421</f>
        <v>#N/A</v>
      </c>
      <c r="V8421" t="e">
        <f t="shared" si="1191"/>
        <v>#N/A</v>
      </c>
      <c r="W8421">
        <f t="shared" si="1192"/>
        <v>0</v>
      </c>
    </row>
    <row r="8422" spans="1:23" x14ac:dyDescent="0.25">
      <c r="A8422">
        <f t="shared" si="1185"/>
        <v>346</v>
      </c>
      <c r="B8422">
        <f t="shared" si="1186"/>
        <v>12</v>
      </c>
      <c r="C8422" s="1">
        <f t="shared" si="1193"/>
        <v>41990.458333312934</v>
      </c>
      <c r="D8422" s="7">
        <v>182.6212121212121</v>
      </c>
      <c r="E8422" s="7"/>
      <c r="G8422">
        <v>55.96</v>
      </c>
      <c r="H8422" s="12">
        <v>669.12767677129455</v>
      </c>
      <c r="I8422" s="13">
        <f>$D$2*tarifas!$D$12/24</f>
        <v>1.4541666666666666</v>
      </c>
      <c r="J8422" s="13" t="e">
        <f>VLOOKUP(E8422&amp;" "&amp;F8422,tarifas!$A$13:$D$20,4,FALSE)*H8422</f>
        <v>#N/A</v>
      </c>
      <c r="K8422" s="13">
        <f>IF(F8422="COD1",tarifas!$D$11*(SUMIFS($H$11:$H$8770,$F$11:$F$8770,"=COD1",$B$11:$B$8770,"="&amp;B8422)/COUNTIFS($F$11:$F$8770,"=COD1",$B$11:$B$8770,"="&amp;B8422))/COUNTIFS($A$11:$A$8770,"="&amp;A8422,$F$11:$F$8770,"=COD1"),0)</f>
        <v>0</v>
      </c>
      <c r="L8422" s="13" t="e">
        <f>(VLOOKUP(F8422,tarifas!$C$7:$D$10,2,FALSE)+tarifas!$D$21)*datos!H8422</f>
        <v>#N/A</v>
      </c>
      <c r="M8422">
        <v>317.72449999999998</v>
      </c>
      <c r="N8422" s="13" t="e">
        <f t="shared" si="1187"/>
        <v>#N/A</v>
      </c>
      <c r="O8422">
        <f t="shared" si="1188"/>
        <v>317.72449999999998</v>
      </c>
      <c r="P8422" s="12">
        <f t="shared" si="1189"/>
        <v>351.40317677129457</v>
      </c>
      <c r="Q8422">
        <f t="shared" si="1190"/>
        <v>0</v>
      </c>
      <c r="R8422">
        <f>$D$2*tarifas!$D$12/24</f>
        <v>1.4541666666666666</v>
      </c>
      <c r="S8422" t="e">
        <f>VLOOKUP(E8422&amp;" "&amp;F8422,tarifas!$A$13:$D$20,4,FALSE)*P8422</f>
        <v>#N/A</v>
      </c>
      <c r="T8422">
        <f>IF(F8422="COD1",tarifas!$D$11*(SUMIFS($P$11:$P$8770,$F$11:$F$8770,"=COD1",$B$11:$B$8770,"="&amp;B8422)/COUNTIFS($F$11:$F$8770,"=COD1",$B$11:$B$8770,"="&amp;B8422))/COUNTIFS($A$11:$A$8770,"="&amp;A8422,$F$11:$F$8770,"=COD1"),0)</f>
        <v>0</v>
      </c>
      <c r="U8422" t="e">
        <f>(VLOOKUP(F8422,tarifas!$C$7:$D$10,2,FALSE)+tarifas!$D$21)*datos!P8422</f>
        <v>#N/A</v>
      </c>
      <c r="V8422" t="e">
        <f t="shared" si="1191"/>
        <v>#N/A</v>
      </c>
      <c r="W8422">
        <f t="shared" si="1192"/>
        <v>0</v>
      </c>
    </row>
    <row r="8423" spans="1:23" x14ac:dyDescent="0.25">
      <c r="A8423">
        <f t="shared" si="1185"/>
        <v>346</v>
      </c>
      <c r="B8423">
        <f t="shared" si="1186"/>
        <v>12</v>
      </c>
      <c r="C8423" s="1">
        <f t="shared" si="1193"/>
        <v>41990.499999979598</v>
      </c>
      <c r="D8423" s="7">
        <v>372.45454545454544</v>
      </c>
      <c r="E8423" s="7"/>
      <c r="G8423">
        <v>55.96</v>
      </c>
      <c r="H8423" s="12">
        <v>529.55296636737523</v>
      </c>
      <c r="I8423" s="13">
        <f>$D$2*tarifas!$D$12/24</f>
        <v>1.4541666666666666</v>
      </c>
      <c r="J8423" s="13" t="e">
        <f>VLOOKUP(E8423&amp;" "&amp;F8423,tarifas!$A$13:$D$20,4,FALSE)*H8423</f>
        <v>#N/A</v>
      </c>
      <c r="K8423" s="13">
        <f>IF(F8423="COD1",tarifas!$D$11*(SUMIFS($H$11:$H$8770,$F$11:$F$8770,"=COD1",$B$11:$B$8770,"="&amp;B8423)/COUNTIFS($F$11:$F$8770,"=COD1",$B$11:$B$8770,"="&amp;B8423))/COUNTIFS($A$11:$A$8770,"="&amp;A8423,$F$11:$F$8770,"=COD1"),0)</f>
        <v>0</v>
      </c>
      <c r="L8423" s="13" t="e">
        <f>(VLOOKUP(F8423,tarifas!$C$7:$D$10,2,FALSE)+tarifas!$D$21)*datos!H8423</f>
        <v>#N/A</v>
      </c>
      <c r="M8423">
        <v>233.23795000000001</v>
      </c>
      <c r="N8423" s="13" t="e">
        <f t="shared" si="1187"/>
        <v>#N/A</v>
      </c>
      <c r="O8423">
        <f t="shared" si="1188"/>
        <v>233.23795000000001</v>
      </c>
      <c r="P8423" s="12">
        <f t="shared" si="1189"/>
        <v>296.31501636737522</v>
      </c>
      <c r="Q8423">
        <f t="shared" si="1190"/>
        <v>0</v>
      </c>
      <c r="R8423">
        <f>$D$2*tarifas!$D$12/24</f>
        <v>1.4541666666666666</v>
      </c>
      <c r="S8423" t="e">
        <f>VLOOKUP(E8423&amp;" "&amp;F8423,tarifas!$A$13:$D$20,4,FALSE)*P8423</f>
        <v>#N/A</v>
      </c>
      <c r="T8423">
        <f>IF(F8423="COD1",tarifas!$D$11*(SUMIFS($P$11:$P$8770,$F$11:$F$8770,"=COD1",$B$11:$B$8770,"="&amp;B8423)/COUNTIFS($F$11:$F$8770,"=COD1",$B$11:$B$8770,"="&amp;B8423))/COUNTIFS($A$11:$A$8770,"="&amp;A8423,$F$11:$F$8770,"=COD1"),0)</f>
        <v>0</v>
      </c>
      <c r="U8423" t="e">
        <f>(VLOOKUP(F8423,tarifas!$C$7:$D$10,2,FALSE)+tarifas!$D$21)*datos!P8423</f>
        <v>#N/A</v>
      </c>
      <c r="V8423" t="e">
        <f t="shared" si="1191"/>
        <v>#N/A</v>
      </c>
      <c r="W8423">
        <f t="shared" si="1192"/>
        <v>0</v>
      </c>
    </row>
    <row r="8424" spans="1:23" x14ac:dyDescent="0.25">
      <c r="A8424">
        <f t="shared" si="1185"/>
        <v>346</v>
      </c>
      <c r="B8424">
        <f t="shared" si="1186"/>
        <v>12</v>
      </c>
      <c r="C8424" s="1">
        <f t="shared" si="1193"/>
        <v>41990.541666646262</v>
      </c>
      <c r="D8424" s="7">
        <v>217.65151515151513</v>
      </c>
      <c r="E8424" s="7"/>
      <c r="G8424">
        <v>55.93</v>
      </c>
      <c r="H8424" s="12">
        <v>452.15427197247175</v>
      </c>
      <c r="I8424" s="13">
        <f>$D$2*tarifas!$D$12/24</f>
        <v>1.4541666666666666</v>
      </c>
      <c r="J8424" s="13" t="e">
        <f>VLOOKUP(E8424&amp;" "&amp;F8424,tarifas!$A$13:$D$20,4,FALSE)*H8424</f>
        <v>#N/A</v>
      </c>
      <c r="K8424" s="13">
        <f>IF(F8424="COD1",tarifas!$D$11*(SUMIFS($H$11:$H$8770,$F$11:$F$8770,"=COD1",$B$11:$B$8770,"="&amp;B8424)/COUNTIFS($F$11:$F$8770,"=COD1",$B$11:$B$8770,"="&amp;B8424))/COUNTIFS($A$11:$A$8770,"="&amp;A8424,$F$11:$F$8770,"=COD1"),0)</f>
        <v>0</v>
      </c>
      <c r="L8424" s="13" t="e">
        <f>(VLOOKUP(F8424,tarifas!$C$7:$D$10,2,FALSE)+tarifas!$D$21)*datos!H8424</f>
        <v>#N/A</v>
      </c>
      <c r="M8424">
        <v>198.04498999999998</v>
      </c>
      <c r="N8424" s="13" t="e">
        <f t="shared" si="1187"/>
        <v>#N/A</v>
      </c>
      <c r="O8424">
        <f t="shared" si="1188"/>
        <v>198.04498999999998</v>
      </c>
      <c r="P8424" s="12">
        <f t="shared" si="1189"/>
        <v>254.10928197247176</v>
      </c>
      <c r="Q8424">
        <f t="shared" si="1190"/>
        <v>0</v>
      </c>
      <c r="R8424">
        <f>$D$2*tarifas!$D$12/24</f>
        <v>1.4541666666666666</v>
      </c>
      <c r="S8424" t="e">
        <f>VLOOKUP(E8424&amp;" "&amp;F8424,tarifas!$A$13:$D$20,4,FALSE)*P8424</f>
        <v>#N/A</v>
      </c>
      <c r="T8424">
        <f>IF(F8424="COD1",tarifas!$D$11*(SUMIFS($P$11:$P$8770,$F$11:$F$8770,"=COD1",$B$11:$B$8770,"="&amp;B8424)/COUNTIFS($F$11:$F$8770,"=COD1",$B$11:$B$8770,"="&amp;B8424))/COUNTIFS($A$11:$A$8770,"="&amp;A8424,$F$11:$F$8770,"=COD1"),0)</f>
        <v>0</v>
      </c>
      <c r="U8424" t="e">
        <f>(VLOOKUP(F8424,tarifas!$C$7:$D$10,2,FALSE)+tarifas!$D$21)*datos!P8424</f>
        <v>#N/A</v>
      </c>
      <c r="V8424" t="e">
        <f t="shared" si="1191"/>
        <v>#N/A</v>
      </c>
      <c r="W8424">
        <f t="shared" si="1192"/>
        <v>0</v>
      </c>
    </row>
    <row r="8425" spans="1:23" x14ac:dyDescent="0.25">
      <c r="A8425">
        <f t="shared" si="1185"/>
        <v>346</v>
      </c>
      <c r="B8425">
        <f t="shared" si="1186"/>
        <v>12</v>
      </c>
      <c r="C8425" s="1">
        <f t="shared" si="1193"/>
        <v>41990.583333312927</v>
      </c>
      <c r="D8425" s="7">
        <v>211.21212121212122</v>
      </c>
      <c r="E8425" s="7"/>
      <c r="G8425">
        <v>55.1</v>
      </c>
      <c r="H8425" s="12">
        <v>594.29903155458749</v>
      </c>
      <c r="I8425" s="13">
        <f>$D$2*tarifas!$D$12/24</f>
        <v>1.4541666666666666</v>
      </c>
      <c r="J8425" s="13" t="e">
        <f>VLOOKUP(E8425&amp;" "&amp;F8425,tarifas!$A$13:$D$20,4,FALSE)*H8425</f>
        <v>#N/A</v>
      </c>
      <c r="K8425" s="13">
        <f>IF(F8425="COD1",tarifas!$D$11*(SUMIFS($H$11:$H$8770,$F$11:$F$8770,"=COD1",$B$11:$B$8770,"="&amp;B8425)/COUNTIFS($F$11:$F$8770,"=COD1",$B$11:$B$8770,"="&amp;B8425))/COUNTIFS($A$11:$A$8770,"="&amp;A8425,$F$11:$F$8770,"=COD1"),0)</f>
        <v>0</v>
      </c>
      <c r="L8425" s="13" t="e">
        <f>(VLOOKUP(F8425,tarifas!$C$7:$D$10,2,FALSE)+tarifas!$D$21)*datos!H8425</f>
        <v>#N/A</v>
      </c>
      <c r="M8425">
        <v>249.10548</v>
      </c>
      <c r="N8425" s="13" t="e">
        <f t="shared" si="1187"/>
        <v>#N/A</v>
      </c>
      <c r="O8425">
        <f t="shared" si="1188"/>
        <v>249.10548</v>
      </c>
      <c r="P8425" s="12">
        <f t="shared" si="1189"/>
        <v>345.19355155458749</v>
      </c>
      <c r="Q8425">
        <f t="shared" si="1190"/>
        <v>0</v>
      </c>
      <c r="R8425">
        <f>$D$2*tarifas!$D$12/24</f>
        <v>1.4541666666666666</v>
      </c>
      <c r="S8425" t="e">
        <f>VLOOKUP(E8425&amp;" "&amp;F8425,tarifas!$A$13:$D$20,4,FALSE)*P8425</f>
        <v>#N/A</v>
      </c>
      <c r="T8425">
        <f>IF(F8425="COD1",tarifas!$D$11*(SUMIFS($P$11:$P$8770,$F$11:$F$8770,"=COD1",$B$11:$B$8770,"="&amp;B8425)/COUNTIFS($F$11:$F$8770,"=COD1",$B$11:$B$8770,"="&amp;B8425))/COUNTIFS($A$11:$A$8770,"="&amp;A8425,$F$11:$F$8770,"=COD1"),0)</f>
        <v>0</v>
      </c>
      <c r="U8425" t="e">
        <f>(VLOOKUP(F8425,tarifas!$C$7:$D$10,2,FALSE)+tarifas!$D$21)*datos!P8425</f>
        <v>#N/A</v>
      </c>
      <c r="V8425" t="e">
        <f t="shared" si="1191"/>
        <v>#N/A</v>
      </c>
      <c r="W8425">
        <f t="shared" si="1192"/>
        <v>0</v>
      </c>
    </row>
    <row r="8426" spans="1:23" x14ac:dyDescent="0.25">
      <c r="A8426">
        <f t="shared" si="1185"/>
        <v>346</v>
      </c>
      <c r="B8426">
        <f t="shared" si="1186"/>
        <v>12</v>
      </c>
      <c r="C8426" s="1">
        <f t="shared" si="1193"/>
        <v>41990.624999979591</v>
      </c>
      <c r="D8426" s="7">
        <v>136.25757575757578</v>
      </c>
      <c r="E8426" s="7"/>
      <c r="G8426">
        <v>55</v>
      </c>
      <c r="H8426" s="12">
        <v>633.02732729023603</v>
      </c>
      <c r="I8426" s="13">
        <f>$D$2*tarifas!$D$12/24</f>
        <v>1.4541666666666666</v>
      </c>
      <c r="J8426" s="13" t="e">
        <f>VLOOKUP(E8426&amp;" "&amp;F8426,tarifas!$A$13:$D$20,4,FALSE)*H8426</f>
        <v>#N/A</v>
      </c>
      <c r="K8426" s="13">
        <f>IF(F8426="COD1",tarifas!$D$11*(SUMIFS($H$11:$H$8770,$F$11:$F$8770,"=COD1",$B$11:$B$8770,"="&amp;B8426)/COUNTIFS($F$11:$F$8770,"=COD1",$B$11:$B$8770,"="&amp;B8426))/COUNTIFS($A$11:$A$8770,"="&amp;A8426,$F$11:$F$8770,"=COD1"),0)</f>
        <v>0</v>
      </c>
      <c r="L8426" s="13" t="e">
        <f>(VLOOKUP(F8426,tarifas!$C$7:$D$10,2,FALSE)+tarifas!$D$21)*datos!H8426</f>
        <v>#N/A</v>
      </c>
      <c r="M8426">
        <v>21.160049999999998</v>
      </c>
      <c r="N8426" s="13" t="e">
        <f t="shared" si="1187"/>
        <v>#N/A</v>
      </c>
      <c r="O8426">
        <f t="shared" si="1188"/>
        <v>21.160049999999998</v>
      </c>
      <c r="P8426" s="12">
        <f t="shared" si="1189"/>
        <v>611.86727729023607</v>
      </c>
      <c r="Q8426">
        <f t="shared" si="1190"/>
        <v>0</v>
      </c>
      <c r="R8426">
        <f>$D$2*tarifas!$D$12/24</f>
        <v>1.4541666666666666</v>
      </c>
      <c r="S8426" t="e">
        <f>VLOOKUP(E8426&amp;" "&amp;F8426,tarifas!$A$13:$D$20,4,FALSE)*P8426</f>
        <v>#N/A</v>
      </c>
      <c r="T8426">
        <f>IF(F8426="COD1",tarifas!$D$11*(SUMIFS($P$11:$P$8770,$F$11:$F$8770,"=COD1",$B$11:$B$8770,"="&amp;B8426)/COUNTIFS($F$11:$F$8770,"=COD1",$B$11:$B$8770,"="&amp;B8426))/COUNTIFS($A$11:$A$8770,"="&amp;A8426,$F$11:$F$8770,"=COD1"),0)</f>
        <v>0</v>
      </c>
      <c r="U8426" t="e">
        <f>(VLOOKUP(F8426,tarifas!$C$7:$D$10,2,FALSE)+tarifas!$D$21)*datos!P8426</f>
        <v>#N/A</v>
      </c>
      <c r="V8426" t="e">
        <f t="shared" si="1191"/>
        <v>#N/A</v>
      </c>
      <c r="W8426">
        <f t="shared" si="1192"/>
        <v>0</v>
      </c>
    </row>
    <row r="8427" spans="1:23" x14ac:dyDescent="0.25">
      <c r="A8427">
        <f t="shared" si="1185"/>
        <v>346</v>
      </c>
      <c r="B8427">
        <f t="shared" si="1186"/>
        <v>12</v>
      </c>
      <c r="C8427" s="1">
        <f t="shared" si="1193"/>
        <v>41990.666666646255</v>
      </c>
      <c r="D8427" s="7">
        <v>0</v>
      </c>
      <c r="E8427" s="7"/>
      <c r="G8427">
        <v>54.87</v>
      </c>
      <c r="H8427" s="12">
        <v>679.37665045024778</v>
      </c>
      <c r="I8427" s="13">
        <f>$D$2*tarifas!$D$12/24</f>
        <v>1.4541666666666666</v>
      </c>
      <c r="J8427" s="13" t="e">
        <f>VLOOKUP(E8427&amp;" "&amp;F8427,tarifas!$A$13:$D$20,4,FALSE)*H8427</f>
        <v>#N/A</v>
      </c>
      <c r="K8427" s="13">
        <f>IF(F8427="COD1",tarifas!$D$11*(SUMIFS($H$11:$H$8770,$F$11:$F$8770,"=COD1",$B$11:$B$8770,"="&amp;B8427)/COUNTIFS($F$11:$F$8770,"=COD1",$B$11:$B$8770,"="&amp;B8427))/COUNTIFS($A$11:$A$8770,"="&amp;A8427,$F$11:$F$8770,"=COD1"),0)</f>
        <v>0</v>
      </c>
      <c r="L8427" s="13" t="e">
        <f>(VLOOKUP(F8427,tarifas!$C$7:$D$10,2,FALSE)+tarifas!$D$21)*datos!H8427</f>
        <v>#N/A</v>
      </c>
      <c r="M8427">
        <v>0</v>
      </c>
      <c r="N8427" s="13" t="e">
        <f t="shared" si="1187"/>
        <v>#N/A</v>
      </c>
      <c r="O8427">
        <f t="shared" si="1188"/>
        <v>0</v>
      </c>
      <c r="P8427" s="12">
        <f t="shared" si="1189"/>
        <v>679.37665045024778</v>
      </c>
      <c r="Q8427">
        <f t="shared" si="1190"/>
        <v>0</v>
      </c>
      <c r="R8427">
        <f>$D$2*tarifas!$D$12/24</f>
        <v>1.4541666666666666</v>
      </c>
      <c r="S8427" t="e">
        <f>VLOOKUP(E8427&amp;" "&amp;F8427,tarifas!$A$13:$D$20,4,FALSE)*P8427</f>
        <v>#N/A</v>
      </c>
      <c r="T8427">
        <f>IF(F8427="COD1",tarifas!$D$11*(SUMIFS($P$11:$P$8770,$F$11:$F$8770,"=COD1",$B$11:$B$8770,"="&amp;B8427)/COUNTIFS($F$11:$F$8770,"=COD1",$B$11:$B$8770,"="&amp;B8427))/COUNTIFS($A$11:$A$8770,"="&amp;A8427,$F$11:$F$8770,"=COD1"),0)</f>
        <v>0</v>
      </c>
      <c r="U8427" t="e">
        <f>(VLOOKUP(F8427,tarifas!$C$7:$D$10,2,FALSE)+tarifas!$D$21)*datos!P8427</f>
        <v>#N/A</v>
      </c>
      <c r="V8427" t="e">
        <f t="shared" si="1191"/>
        <v>#N/A</v>
      </c>
      <c r="W8427">
        <f t="shared" si="1192"/>
        <v>0</v>
      </c>
    </row>
    <row r="8428" spans="1:23" x14ac:dyDescent="0.25">
      <c r="A8428">
        <f t="shared" si="1185"/>
        <v>346</v>
      </c>
      <c r="B8428">
        <f t="shared" si="1186"/>
        <v>12</v>
      </c>
      <c r="C8428" s="1">
        <f t="shared" si="1193"/>
        <v>41990.708333312919</v>
      </c>
      <c r="D8428" s="7">
        <v>0</v>
      </c>
      <c r="E8428" s="7"/>
      <c r="G8428">
        <v>55.69</v>
      </c>
      <c r="H8428" s="12">
        <v>573.62320492627714</v>
      </c>
      <c r="I8428" s="13">
        <f>$D$2*tarifas!$D$12/24</f>
        <v>1.4541666666666666</v>
      </c>
      <c r="J8428" s="13" t="e">
        <f>VLOOKUP(E8428&amp;" "&amp;F8428,tarifas!$A$13:$D$20,4,FALSE)*H8428</f>
        <v>#N/A</v>
      </c>
      <c r="K8428" s="13">
        <f>IF(F8428="COD1",tarifas!$D$11*(SUMIFS($H$11:$H$8770,$F$11:$F$8770,"=COD1",$B$11:$B$8770,"="&amp;B8428)/COUNTIFS($F$11:$F$8770,"=COD1",$B$11:$B$8770,"="&amp;B8428))/COUNTIFS($A$11:$A$8770,"="&amp;A8428,$F$11:$F$8770,"=COD1"),0)</f>
        <v>0</v>
      </c>
      <c r="L8428" s="13" t="e">
        <f>(VLOOKUP(F8428,tarifas!$C$7:$D$10,2,FALSE)+tarifas!$D$21)*datos!H8428</f>
        <v>#N/A</v>
      </c>
      <c r="M8428">
        <v>0</v>
      </c>
      <c r="N8428" s="13" t="e">
        <f t="shared" si="1187"/>
        <v>#N/A</v>
      </c>
      <c r="O8428">
        <f t="shared" si="1188"/>
        <v>0</v>
      </c>
      <c r="P8428" s="12">
        <f t="shared" si="1189"/>
        <v>573.62320492627714</v>
      </c>
      <c r="Q8428">
        <f t="shared" si="1190"/>
        <v>0</v>
      </c>
      <c r="R8428">
        <f>$D$2*tarifas!$D$12/24</f>
        <v>1.4541666666666666</v>
      </c>
      <c r="S8428" t="e">
        <f>VLOOKUP(E8428&amp;" "&amp;F8428,tarifas!$A$13:$D$20,4,FALSE)*P8428</f>
        <v>#N/A</v>
      </c>
      <c r="T8428">
        <f>IF(F8428="COD1",tarifas!$D$11*(SUMIFS($P$11:$P$8770,$F$11:$F$8770,"=COD1",$B$11:$B$8770,"="&amp;B8428)/COUNTIFS($F$11:$F$8770,"=COD1",$B$11:$B$8770,"="&amp;B8428))/COUNTIFS($A$11:$A$8770,"="&amp;A8428,$F$11:$F$8770,"=COD1"),0)</f>
        <v>0</v>
      </c>
      <c r="U8428" t="e">
        <f>(VLOOKUP(F8428,tarifas!$C$7:$D$10,2,FALSE)+tarifas!$D$21)*datos!P8428</f>
        <v>#N/A</v>
      </c>
      <c r="V8428" t="e">
        <f t="shared" si="1191"/>
        <v>#N/A</v>
      </c>
      <c r="W8428">
        <f t="shared" si="1192"/>
        <v>0</v>
      </c>
    </row>
    <row r="8429" spans="1:23" x14ac:dyDescent="0.25">
      <c r="A8429">
        <f t="shared" si="1185"/>
        <v>346</v>
      </c>
      <c r="B8429">
        <f t="shared" si="1186"/>
        <v>12</v>
      </c>
      <c r="C8429" s="1">
        <f t="shared" si="1193"/>
        <v>41990.749999979584</v>
      </c>
      <c r="D8429" s="7">
        <v>0</v>
      </c>
      <c r="E8429" s="7"/>
      <c r="G8429">
        <v>58.15</v>
      </c>
      <c r="H8429" s="12">
        <v>454.3291670966961</v>
      </c>
      <c r="I8429" s="13">
        <f>$D$2*tarifas!$D$12/24</f>
        <v>1.4541666666666666</v>
      </c>
      <c r="J8429" s="13" t="e">
        <f>VLOOKUP(E8429&amp;" "&amp;F8429,tarifas!$A$13:$D$20,4,FALSE)*H8429</f>
        <v>#N/A</v>
      </c>
      <c r="K8429" s="13">
        <f>IF(F8429="COD1",tarifas!$D$11*(SUMIFS($H$11:$H$8770,$F$11:$F$8770,"=COD1",$B$11:$B$8770,"="&amp;B8429)/COUNTIFS($F$11:$F$8770,"=COD1",$B$11:$B$8770,"="&amp;B8429))/COUNTIFS($A$11:$A$8770,"="&amp;A8429,$F$11:$F$8770,"=COD1"),0)</f>
        <v>0</v>
      </c>
      <c r="L8429" s="13" t="e">
        <f>(VLOOKUP(F8429,tarifas!$C$7:$D$10,2,FALSE)+tarifas!$D$21)*datos!H8429</f>
        <v>#N/A</v>
      </c>
      <c r="M8429">
        <v>0</v>
      </c>
      <c r="N8429" s="13" t="e">
        <f t="shared" si="1187"/>
        <v>#N/A</v>
      </c>
      <c r="O8429">
        <f t="shared" si="1188"/>
        <v>0</v>
      </c>
      <c r="P8429" s="12">
        <f t="shared" si="1189"/>
        <v>454.3291670966961</v>
      </c>
      <c r="Q8429">
        <f t="shared" si="1190"/>
        <v>0</v>
      </c>
      <c r="R8429">
        <f>$D$2*tarifas!$D$12/24</f>
        <v>1.4541666666666666</v>
      </c>
      <c r="S8429" t="e">
        <f>VLOOKUP(E8429&amp;" "&amp;F8429,tarifas!$A$13:$D$20,4,FALSE)*P8429</f>
        <v>#N/A</v>
      </c>
      <c r="T8429">
        <f>IF(F8429="COD1",tarifas!$D$11*(SUMIFS($P$11:$P$8770,$F$11:$F$8770,"=COD1",$B$11:$B$8770,"="&amp;B8429)/COUNTIFS($F$11:$F$8770,"=COD1",$B$11:$B$8770,"="&amp;B8429))/COUNTIFS($A$11:$A$8770,"="&amp;A8429,$F$11:$F$8770,"=COD1"),0)</f>
        <v>0</v>
      </c>
      <c r="U8429" t="e">
        <f>(VLOOKUP(F8429,tarifas!$C$7:$D$10,2,FALSE)+tarifas!$D$21)*datos!P8429</f>
        <v>#N/A</v>
      </c>
      <c r="V8429" t="e">
        <f t="shared" si="1191"/>
        <v>#N/A</v>
      </c>
      <c r="W8429">
        <f t="shared" si="1192"/>
        <v>0</v>
      </c>
    </row>
    <row r="8430" spans="1:23" x14ac:dyDescent="0.25">
      <c r="A8430">
        <f t="shared" si="1185"/>
        <v>346</v>
      </c>
      <c r="B8430">
        <f t="shared" si="1186"/>
        <v>12</v>
      </c>
      <c r="C8430" s="1">
        <f t="shared" si="1193"/>
        <v>41990.791666646248</v>
      </c>
      <c r="D8430" s="7">
        <v>0</v>
      </c>
      <c r="E8430" s="7"/>
      <c r="G8430">
        <v>59</v>
      </c>
      <c r="H8430" s="12">
        <v>341.60572758295217</v>
      </c>
      <c r="I8430" s="13">
        <f>$D$2*tarifas!$D$12/24</f>
        <v>1.4541666666666666</v>
      </c>
      <c r="J8430" s="13" t="e">
        <f>VLOOKUP(E8430&amp;" "&amp;F8430,tarifas!$A$13:$D$20,4,FALSE)*H8430</f>
        <v>#N/A</v>
      </c>
      <c r="K8430" s="13">
        <f>IF(F8430="COD1",tarifas!$D$11*(SUMIFS($H$11:$H$8770,$F$11:$F$8770,"=COD1",$B$11:$B$8770,"="&amp;B8430)/COUNTIFS($F$11:$F$8770,"=COD1",$B$11:$B$8770,"="&amp;B8430))/COUNTIFS($A$11:$A$8770,"="&amp;A8430,$F$11:$F$8770,"=COD1"),0)</f>
        <v>0</v>
      </c>
      <c r="L8430" s="13" t="e">
        <f>(VLOOKUP(F8430,tarifas!$C$7:$D$10,2,FALSE)+tarifas!$D$21)*datos!H8430</f>
        <v>#N/A</v>
      </c>
      <c r="M8430">
        <v>0</v>
      </c>
      <c r="N8430" s="13" t="e">
        <f t="shared" si="1187"/>
        <v>#N/A</v>
      </c>
      <c r="O8430">
        <f t="shared" si="1188"/>
        <v>0</v>
      </c>
      <c r="P8430" s="12">
        <f t="shared" si="1189"/>
        <v>341.60572758295217</v>
      </c>
      <c r="Q8430">
        <f t="shared" si="1190"/>
        <v>0</v>
      </c>
      <c r="R8430">
        <f>$D$2*tarifas!$D$12/24</f>
        <v>1.4541666666666666</v>
      </c>
      <c r="S8430" t="e">
        <f>VLOOKUP(E8430&amp;" "&amp;F8430,tarifas!$A$13:$D$20,4,FALSE)*P8430</f>
        <v>#N/A</v>
      </c>
      <c r="T8430">
        <f>IF(F8430="COD1",tarifas!$D$11*(SUMIFS($P$11:$P$8770,$F$11:$F$8770,"=COD1",$B$11:$B$8770,"="&amp;B8430)/COUNTIFS($F$11:$F$8770,"=COD1",$B$11:$B$8770,"="&amp;B8430))/COUNTIFS($A$11:$A$8770,"="&amp;A8430,$F$11:$F$8770,"=COD1"),0)</f>
        <v>0</v>
      </c>
      <c r="U8430" t="e">
        <f>(VLOOKUP(F8430,tarifas!$C$7:$D$10,2,FALSE)+tarifas!$D$21)*datos!P8430</f>
        <v>#N/A</v>
      </c>
      <c r="V8430" t="e">
        <f t="shared" si="1191"/>
        <v>#N/A</v>
      </c>
      <c r="W8430">
        <f t="shared" si="1192"/>
        <v>0</v>
      </c>
    </row>
    <row r="8431" spans="1:23" x14ac:dyDescent="0.25">
      <c r="A8431">
        <f t="shared" si="1185"/>
        <v>346</v>
      </c>
      <c r="B8431">
        <f t="shared" si="1186"/>
        <v>12</v>
      </c>
      <c r="C8431" s="1">
        <f t="shared" si="1193"/>
        <v>41990.833333312912</v>
      </c>
      <c r="D8431" s="7">
        <v>0</v>
      </c>
      <c r="E8431" s="7"/>
      <c r="G8431">
        <v>58.15</v>
      </c>
      <c r="H8431" s="12">
        <v>269.95006032302871</v>
      </c>
      <c r="I8431" s="13">
        <f>$D$2*tarifas!$D$12/24</f>
        <v>1.4541666666666666</v>
      </c>
      <c r="J8431" s="13" t="e">
        <f>VLOOKUP(E8431&amp;" "&amp;F8431,tarifas!$A$13:$D$20,4,FALSE)*H8431</f>
        <v>#N/A</v>
      </c>
      <c r="K8431" s="13">
        <f>IF(F8431="COD1",tarifas!$D$11*(SUMIFS($H$11:$H$8770,$F$11:$F$8770,"=COD1",$B$11:$B$8770,"="&amp;B8431)/COUNTIFS($F$11:$F$8770,"=COD1",$B$11:$B$8770,"="&amp;B8431))/COUNTIFS($A$11:$A$8770,"="&amp;A8431,$F$11:$F$8770,"=COD1"),0)</f>
        <v>0</v>
      </c>
      <c r="L8431" s="13" t="e">
        <f>(VLOOKUP(F8431,tarifas!$C$7:$D$10,2,FALSE)+tarifas!$D$21)*datos!H8431</f>
        <v>#N/A</v>
      </c>
      <c r="M8431">
        <v>0</v>
      </c>
      <c r="N8431" s="13" t="e">
        <f t="shared" si="1187"/>
        <v>#N/A</v>
      </c>
      <c r="O8431">
        <f t="shared" si="1188"/>
        <v>0</v>
      </c>
      <c r="P8431" s="12">
        <f t="shared" si="1189"/>
        <v>269.95006032302871</v>
      </c>
      <c r="Q8431">
        <f t="shared" si="1190"/>
        <v>0</v>
      </c>
      <c r="R8431">
        <f>$D$2*tarifas!$D$12/24</f>
        <v>1.4541666666666666</v>
      </c>
      <c r="S8431" t="e">
        <f>VLOOKUP(E8431&amp;" "&amp;F8431,tarifas!$A$13:$D$20,4,FALSE)*P8431</f>
        <v>#N/A</v>
      </c>
      <c r="T8431">
        <f>IF(F8431="COD1",tarifas!$D$11*(SUMIFS($P$11:$P$8770,$F$11:$F$8770,"=COD1",$B$11:$B$8770,"="&amp;B8431)/COUNTIFS($F$11:$F$8770,"=COD1",$B$11:$B$8770,"="&amp;B8431))/COUNTIFS($A$11:$A$8770,"="&amp;A8431,$F$11:$F$8770,"=COD1"),0)</f>
        <v>0</v>
      </c>
      <c r="U8431" t="e">
        <f>(VLOOKUP(F8431,tarifas!$C$7:$D$10,2,FALSE)+tarifas!$D$21)*datos!P8431</f>
        <v>#N/A</v>
      </c>
      <c r="V8431" t="e">
        <f t="shared" si="1191"/>
        <v>#N/A</v>
      </c>
      <c r="W8431">
        <f t="shared" si="1192"/>
        <v>0</v>
      </c>
    </row>
    <row r="8432" spans="1:23" x14ac:dyDescent="0.25">
      <c r="A8432">
        <f t="shared" si="1185"/>
        <v>346</v>
      </c>
      <c r="B8432">
        <f t="shared" si="1186"/>
        <v>12</v>
      </c>
      <c r="C8432" s="1">
        <f t="shared" si="1193"/>
        <v>41990.874999979576</v>
      </c>
      <c r="D8432" s="7">
        <v>0</v>
      </c>
      <c r="E8432" s="7"/>
      <c r="G8432">
        <v>56.01</v>
      </c>
      <c r="H8432" s="12">
        <v>247.32486226899294</v>
      </c>
      <c r="I8432" s="13">
        <f>$D$2*tarifas!$D$12/24</f>
        <v>1.4541666666666666</v>
      </c>
      <c r="J8432" s="13" t="e">
        <f>VLOOKUP(E8432&amp;" "&amp;F8432,tarifas!$A$13:$D$20,4,FALSE)*H8432</f>
        <v>#N/A</v>
      </c>
      <c r="K8432" s="13">
        <f>IF(F8432="COD1",tarifas!$D$11*(SUMIFS($H$11:$H$8770,$F$11:$F$8770,"=COD1",$B$11:$B$8770,"="&amp;B8432)/COUNTIFS($F$11:$F$8770,"=COD1",$B$11:$B$8770,"="&amp;B8432))/COUNTIFS($A$11:$A$8770,"="&amp;A8432,$F$11:$F$8770,"=COD1"),0)</f>
        <v>0</v>
      </c>
      <c r="L8432" s="13" t="e">
        <f>(VLOOKUP(F8432,tarifas!$C$7:$D$10,2,FALSE)+tarifas!$D$21)*datos!H8432</f>
        <v>#N/A</v>
      </c>
      <c r="M8432">
        <v>0</v>
      </c>
      <c r="N8432" s="13" t="e">
        <f t="shared" si="1187"/>
        <v>#N/A</v>
      </c>
      <c r="O8432">
        <f t="shared" si="1188"/>
        <v>0</v>
      </c>
      <c r="P8432" s="12">
        <f t="shared" si="1189"/>
        <v>247.32486226899294</v>
      </c>
      <c r="Q8432">
        <f t="shared" si="1190"/>
        <v>0</v>
      </c>
      <c r="R8432">
        <f>$D$2*tarifas!$D$12/24</f>
        <v>1.4541666666666666</v>
      </c>
      <c r="S8432" t="e">
        <f>VLOOKUP(E8432&amp;" "&amp;F8432,tarifas!$A$13:$D$20,4,FALSE)*P8432</f>
        <v>#N/A</v>
      </c>
      <c r="T8432">
        <f>IF(F8432="COD1",tarifas!$D$11*(SUMIFS($P$11:$P$8770,$F$11:$F$8770,"=COD1",$B$11:$B$8770,"="&amp;B8432)/COUNTIFS($F$11:$F$8770,"=COD1",$B$11:$B$8770,"="&amp;B8432))/COUNTIFS($A$11:$A$8770,"="&amp;A8432,$F$11:$F$8770,"=COD1"),0)</f>
        <v>0</v>
      </c>
      <c r="U8432" t="e">
        <f>(VLOOKUP(F8432,tarifas!$C$7:$D$10,2,FALSE)+tarifas!$D$21)*datos!P8432</f>
        <v>#N/A</v>
      </c>
      <c r="V8432" t="e">
        <f t="shared" si="1191"/>
        <v>#N/A</v>
      </c>
      <c r="W8432">
        <f t="shared" si="1192"/>
        <v>0</v>
      </c>
    </row>
    <row r="8433" spans="1:23" x14ac:dyDescent="0.25">
      <c r="A8433">
        <f t="shared" si="1185"/>
        <v>346</v>
      </c>
      <c r="B8433">
        <f t="shared" si="1186"/>
        <v>12</v>
      </c>
      <c r="C8433" s="1">
        <f t="shared" si="1193"/>
        <v>41990.916666646241</v>
      </c>
      <c r="D8433" s="7">
        <v>0</v>
      </c>
      <c r="E8433" s="7"/>
      <c r="G8433">
        <v>55.69</v>
      </c>
      <c r="H8433" s="12">
        <v>240.46835931273111</v>
      </c>
      <c r="I8433" s="13">
        <f>$D$2*tarifas!$D$12/24</f>
        <v>1.4541666666666666</v>
      </c>
      <c r="J8433" s="13" t="e">
        <f>VLOOKUP(E8433&amp;" "&amp;F8433,tarifas!$A$13:$D$20,4,FALSE)*H8433</f>
        <v>#N/A</v>
      </c>
      <c r="K8433" s="13">
        <f>IF(F8433="COD1",tarifas!$D$11*(SUMIFS($H$11:$H$8770,$F$11:$F$8770,"=COD1",$B$11:$B$8770,"="&amp;B8433)/COUNTIFS($F$11:$F$8770,"=COD1",$B$11:$B$8770,"="&amp;B8433))/COUNTIFS($A$11:$A$8770,"="&amp;A8433,$F$11:$F$8770,"=COD1"),0)</f>
        <v>0</v>
      </c>
      <c r="L8433" s="13" t="e">
        <f>(VLOOKUP(F8433,tarifas!$C$7:$D$10,2,FALSE)+tarifas!$D$21)*datos!H8433</f>
        <v>#N/A</v>
      </c>
      <c r="M8433">
        <v>0</v>
      </c>
      <c r="N8433" s="13" t="e">
        <f t="shared" si="1187"/>
        <v>#N/A</v>
      </c>
      <c r="O8433">
        <f t="shared" si="1188"/>
        <v>0</v>
      </c>
      <c r="P8433" s="12">
        <f t="shared" si="1189"/>
        <v>240.46835931273111</v>
      </c>
      <c r="Q8433">
        <f t="shared" si="1190"/>
        <v>0</v>
      </c>
      <c r="R8433">
        <f>$D$2*tarifas!$D$12/24</f>
        <v>1.4541666666666666</v>
      </c>
      <c r="S8433" t="e">
        <f>VLOOKUP(E8433&amp;" "&amp;F8433,tarifas!$A$13:$D$20,4,FALSE)*P8433</f>
        <v>#N/A</v>
      </c>
      <c r="T8433">
        <f>IF(F8433="COD1",tarifas!$D$11*(SUMIFS($P$11:$P$8770,$F$11:$F$8770,"=COD1",$B$11:$B$8770,"="&amp;B8433)/COUNTIFS($F$11:$F$8770,"=COD1",$B$11:$B$8770,"="&amp;B8433))/COUNTIFS($A$11:$A$8770,"="&amp;A8433,$F$11:$F$8770,"=COD1"),0)</f>
        <v>0</v>
      </c>
      <c r="U8433" t="e">
        <f>(VLOOKUP(F8433,tarifas!$C$7:$D$10,2,FALSE)+tarifas!$D$21)*datos!P8433</f>
        <v>#N/A</v>
      </c>
      <c r="V8433" t="e">
        <f t="shared" si="1191"/>
        <v>#N/A</v>
      </c>
      <c r="W8433">
        <f t="shared" si="1192"/>
        <v>0</v>
      </c>
    </row>
    <row r="8434" spans="1:23" x14ac:dyDescent="0.25">
      <c r="A8434">
        <f t="shared" si="1185"/>
        <v>346</v>
      </c>
      <c r="B8434">
        <f t="shared" si="1186"/>
        <v>12</v>
      </c>
      <c r="C8434" s="1">
        <f t="shared" si="1193"/>
        <v>41990.958333312905</v>
      </c>
      <c r="D8434" s="7">
        <v>0</v>
      </c>
      <c r="E8434" s="7"/>
      <c r="G8434">
        <v>51.3</v>
      </c>
      <c r="H8434" s="12">
        <v>242.36674405356851</v>
      </c>
      <c r="I8434" s="13">
        <f>$D$2*tarifas!$D$12/24</f>
        <v>1.4541666666666666</v>
      </c>
      <c r="J8434" s="13" t="e">
        <f>VLOOKUP(E8434&amp;" "&amp;F8434,tarifas!$A$13:$D$20,4,FALSE)*H8434</f>
        <v>#N/A</v>
      </c>
      <c r="K8434" s="13">
        <f>IF(F8434="COD1",tarifas!$D$11*(SUMIFS($H$11:$H$8770,$F$11:$F$8770,"=COD1",$B$11:$B$8770,"="&amp;B8434)/COUNTIFS($F$11:$F$8770,"=COD1",$B$11:$B$8770,"="&amp;B8434))/COUNTIFS($A$11:$A$8770,"="&amp;A8434,$F$11:$F$8770,"=COD1"),0)</f>
        <v>0</v>
      </c>
      <c r="L8434" s="13" t="e">
        <f>(VLOOKUP(F8434,tarifas!$C$7:$D$10,2,FALSE)+tarifas!$D$21)*datos!H8434</f>
        <v>#N/A</v>
      </c>
      <c r="M8434">
        <v>0</v>
      </c>
      <c r="N8434" s="13" t="e">
        <f t="shared" si="1187"/>
        <v>#N/A</v>
      </c>
      <c r="O8434">
        <f t="shared" si="1188"/>
        <v>0</v>
      </c>
      <c r="P8434" s="12">
        <f t="shared" si="1189"/>
        <v>242.36674405356851</v>
      </c>
      <c r="Q8434">
        <f t="shared" si="1190"/>
        <v>0</v>
      </c>
      <c r="R8434">
        <f>$D$2*tarifas!$D$12/24</f>
        <v>1.4541666666666666</v>
      </c>
      <c r="S8434" t="e">
        <f>VLOOKUP(E8434&amp;" "&amp;F8434,tarifas!$A$13:$D$20,4,FALSE)*P8434</f>
        <v>#N/A</v>
      </c>
      <c r="T8434">
        <f>IF(F8434="COD1",tarifas!$D$11*(SUMIFS($P$11:$P$8770,$F$11:$F$8770,"=COD1",$B$11:$B$8770,"="&amp;B8434)/COUNTIFS($F$11:$F$8770,"=COD1",$B$11:$B$8770,"="&amp;B8434))/COUNTIFS($A$11:$A$8770,"="&amp;A8434,$F$11:$F$8770,"=COD1"),0)</f>
        <v>0</v>
      </c>
      <c r="U8434" t="e">
        <f>(VLOOKUP(F8434,tarifas!$C$7:$D$10,2,FALSE)+tarifas!$D$21)*datos!P8434</f>
        <v>#N/A</v>
      </c>
      <c r="V8434" t="e">
        <f t="shared" si="1191"/>
        <v>#N/A</v>
      </c>
      <c r="W8434">
        <f t="shared" si="1192"/>
        <v>0</v>
      </c>
    </row>
    <row r="8435" spans="1:23" x14ac:dyDescent="0.25">
      <c r="A8435">
        <f t="shared" si="1185"/>
        <v>347</v>
      </c>
      <c r="B8435">
        <f t="shared" si="1186"/>
        <v>12</v>
      </c>
      <c r="C8435" s="1">
        <f t="shared" si="1193"/>
        <v>41990.999999979569</v>
      </c>
      <c r="D8435" s="7">
        <v>0</v>
      </c>
      <c r="E8435" s="7"/>
      <c r="G8435">
        <v>45.02</v>
      </c>
      <c r="H8435" s="12">
        <v>232.26445337984893</v>
      </c>
      <c r="I8435" s="13">
        <f>$D$2*tarifas!$D$12/24</f>
        <v>1.4541666666666666</v>
      </c>
      <c r="J8435" s="13" t="e">
        <f>VLOOKUP(E8435&amp;" "&amp;F8435,tarifas!$A$13:$D$20,4,FALSE)*H8435</f>
        <v>#N/A</v>
      </c>
      <c r="K8435" s="13">
        <f>IF(F8435="COD1",tarifas!$D$11*(SUMIFS($H$11:$H$8770,$F$11:$F$8770,"=COD1",$B$11:$B$8770,"="&amp;B8435)/COUNTIFS($F$11:$F$8770,"=COD1",$B$11:$B$8770,"="&amp;B8435))/COUNTIFS($A$11:$A$8770,"="&amp;A8435,$F$11:$F$8770,"=COD1"),0)</f>
        <v>0</v>
      </c>
      <c r="L8435" s="13" t="e">
        <f>(VLOOKUP(F8435,tarifas!$C$7:$D$10,2,FALSE)+tarifas!$D$21)*datos!H8435</f>
        <v>#N/A</v>
      </c>
      <c r="M8435">
        <v>0</v>
      </c>
      <c r="N8435" s="13" t="e">
        <f t="shared" si="1187"/>
        <v>#N/A</v>
      </c>
      <c r="O8435">
        <f t="shared" si="1188"/>
        <v>0</v>
      </c>
      <c r="P8435" s="12">
        <f t="shared" si="1189"/>
        <v>232.26445337984893</v>
      </c>
      <c r="Q8435">
        <f t="shared" si="1190"/>
        <v>0</v>
      </c>
      <c r="R8435">
        <f>$D$2*tarifas!$D$12/24</f>
        <v>1.4541666666666666</v>
      </c>
      <c r="S8435" t="e">
        <f>VLOOKUP(E8435&amp;" "&amp;F8435,tarifas!$A$13:$D$20,4,FALSE)*P8435</f>
        <v>#N/A</v>
      </c>
      <c r="T8435">
        <f>IF(F8435="COD1",tarifas!$D$11*(SUMIFS($P$11:$P$8770,$F$11:$F$8770,"=COD1",$B$11:$B$8770,"="&amp;B8435)/COUNTIFS($F$11:$F$8770,"=COD1",$B$11:$B$8770,"="&amp;B8435))/COUNTIFS($A$11:$A$8770,"="&amp;A8435,$F$11:$F$8770,"=COD1"),0)</f>
        <v>0</v>
      </c>
      <c r="U8435" t="e">
        <f>(VLOOKUP(F8435,tarifas!$C$7:$D$10,2,FALSE)+tarifas!$D$21)*datos!P8435</f>
        <v>#N/A</v>
      </c>
      <c r="V8435" t="e">
        <f t="shared" si="1191"/>
        <v>#N/A</v>
      </c>
      <c r="W8435">
        <f t="shared" si="1192"/>
        <v>0</v>
      </c>
    </row>
    <row r="8436" spans="1:23" x14ac:dyDescent="0.25">
      <c r="A8436">
        <f t="shared" si="1185"/>
        <v>347</v>
      </c>
      <c r="B8436">
        <f t="shared" si="1186"/>
        <v>12</v>
      </c>
      <c r="C8436" s="1">
        <f t="shared" si="1193"/>
        <v>41991.041666646233</v>
      </c>
      <c r="D8436" s="7">
        <v>0</v>
      </c>
      <c r="E8436" s="7"/>
      <c r="G8436">
        <v>40.799999999999997</v>
      </c>
      <c r="H8436" s="12">
        <v>229.92644822167986</v>
      </c>
      <c r="I8436" s="13">
        <f>$D$2*tarifas!$D$12/24</f>
        <v>1.4541666666666666</v>
      </c>
      <c r="J8436" s="13" t="e">
        <f>VLOOKUP(E8436&amp;" "&amp;F8436,tarifas!$A$13:$D$20,4,FALSE)*H8436</f>
        <v>#N/A</v>
      </c>
      <c r="K8436" s="13">
        <f>IF(F8436="COD1",tarifas!$D$11*(SUMIFS($H$11:$H$8770,$F$11:$F$8770,"=COD1",$B$11:$B$8770,"="&amp;B8436)/COUNTIFS($F$11:$F$8770,"=COD1",$B$11:$B$8770,"="&amp;B8436))/COUNTIFS($A$11:$A$8770,"="&amp;A8436,$F$11:$F$8770,"=COD1"),0)</f>
        <v>0</v>
      </c>
      <c r="L8436" s="13" t="e">
        <f>(VLOOKUP(F8436,tarifas!$C$7:$D$10,2,FALSE)+tarifas!$D$21)*datos!H8436</f>
        <v>#N/A</v>
      </c>
      <c r="M8436">
        <v>0</v>
      </c>
      <c r="N8436" s="13" t="e">
        <f t="shared" si="1187"/>
        <v>#N/A</v>
      </c>
      <c r="O8436">
        <f t="shared" si="1188"/>
        <v>0</v>
      </c>
      <c r="P8436" s="12">
        <f t="shared" si="1189"/>
        <v>229.92644822167986</v>
      </c>
      <c r="Q8436">
        <f t="shared" si="1190"/>
        <v>0</v>
      </c>
      <c r="R8436">
        <f>$D$2*tarifas!$D$12/24</f>
        <v>1.4541666666666666</v>
      </c>
      <c r="S8436" t="e">
        <f>VLOOKUP(E8436&amp;" "&amp;F8436,tarifas!$A$13:$D$20,4,FALSE)*P8436</f>
        <v>#N/A</v>
      </c>
      <c r="T8436">
        <f>IF(F8436="COD1",tarifas!$D$11*(SUMIFS($P$11:$P$8770,$F$11:$F$8770,"=COD1",$B$11:$B$8770,"="&amp;B8436)/COUNTIFS($F$11:$F$8770,"=COD1",$B$11:$B$8770,"="&amp;B8436))/COUNTIFS($A$11:$A$8770,"="&amp;A8436,$F$11:$F$8770,"=COD1"),0)</f>
        <v>0</v>
      </c>
      <c r="U8436" t="e">
        <f>(VLOOKUP(F8436,tarifas!$C$7:$D$10,2,FALSE)+tarifas!$D$21)*datos!P8436</f>
        <v>#N/A</v>
      </c>
      <c r="V8436" t="e">
        <f t="shared" si="1191"/>
        <v>#N/A</v>
      </c>
      <c r="W8436">
        <f t="shared" si="1192"/>
        <v>0</v>
      </c>
    </row>
    <row r="8437" spans="1:23" x14ac:dyDescent="0.25">
      <c r="A8437">
        <f t="shared" si="1185"/>
        <v>347</v>
      </c>
      <c r="B8437">
        <f t="shared" si="1186"/>
        <v>12</v>
      </c>
      <c r="C8437" s="1">
        <f t="shared" si="1193"/>
        <v>41991.083333312898</v>
      </c>
      <c r="D8437" s="7">
        <v>0</v>
      </c>
      <c r="E8437" s="7"/>
      <c r="G8437">
        <v>35.799999999999997</v>
      </c>
      <c r="H8437" s="12">
        <v>227.79092431927648</v>
      </c>
      <c r="I8437" s="13">
        <f>$D$2*tarifas!$D$12/24</f>
        <v>1.4541666666666666</v>
      </c>
      <c r="J8437" s="13" t="e">
        <f>VLOOKUP(E8437&amp;" "&amp;F8437,tarifas!$A$13:$D$20,4,FALSE)*H8437</f>
        <v>#N/A</v>
      </c>
      <c r="K8437" s="13">
        <f>IF(F8437="COD1",tarifas!$D$11*(SUMIFS($H$11:$H$8770,$F$11:$F$8770,"=COD1",$B$11:$B$8770,"="&amp;B8437)/COUNTIFS($F$11:$F$8770,"=COD1",$B$11:$B$8770,"="&amp;B8437))/COUNTIFS($A$11:$A$8770,"="&amp;A8437,$F$11:$F$8770,"=COD1"),0)</f>
        <v>0</v>
      </c>
      <c r="L8437" s="13" t="e">
        <f>(VLOOKUP(F8437,tarifas!$C$7:$D$10,2,FALSE)+tarifas!$D$21)*datos!H8437</f>
        <v>#N/A</v>
      </c>
      <c r="M8437">
        <v>0</v>
      </c>
      <c r="N8437" s="13" t="e">
        <f t="shared" si="1187"/>
        <v>#N/A</v>
      </c>
      <c r="O8437">
        <f t="shared" si="1188"/>
        <v>0</v>
      </c>
      <c r="P8437" s="12">
        <f t="shared" si="1189"/>
        <v>227.79092431927648</v>
      </c>
      <c r="Q8437">
        <f t="shared" si="1190"/>
        <v>0</v>
      </c>
      <c r="R8437">
        <f>$D$2*tarifas!$D$12/24</f>
        <v>1.4541666666666666</v>
      </c>
      <c r="S8437" t="e">
        <f>VLOOKUP(E8437&amp;" "&amp;F8437,tarifas!$A$13:$D$20,4,FALSE)*P8437</f>
        <v>#N/A</v>
      </c>
      <c r="T8437">
        <f>IF(F8437="COD1",tarifas!$D$11*(SUMIFS($P$11:$P$8770,$F$11:$F$8770,"=COD1",$B$11:$B$8770,"="&amp;B8437)/COUNTIFS($F$11:$F$8770,"=COD1",$B$11:$B$8770,"="&amp;B8437))/COUNTIFS($A$11:$A$8770,"="&amp;A8437,$F$11:$F$8770,"=COD1"),0)</f>
        <v>0</v>
      </c>
      <c r="U8437" t="e">
        <f>(VLOOKUP(F8437,tarifas!$C$7:$D$10,2,FALSE)+tarifas!$D$21)*datos!P8437</f>
        <v>#N/A</v>
      </c>
      <c r="V8437" t="e">
        <f t="shared" si="1191"/>
        <v>#N/A</v>
      </c>
      <c r="W8437">
        <f t="shared" si="1192"/>
        <v>0</v>
      </c>
    </row>
    <row r="8438" spans="1:23" x14ac:dyDescent="0.25">
      <c r="A8438">
        <f t="shared" si="1185"/>
        <v>347</v>
      </c>
      <c r="B8438">
        <f t="shared" si="1186"/>
        <v>12</v>
      </c>
      <c r="C8438" s="1">
        <f t="shared" si="1193"/>
        <v>41991.124999979562</v>
      </c>
      <c r="D8438" s="7">
        <v>0</v>
      </c>
      <c r="E8438" s="7"/>
      <c r="G8438">
        <v>34</v>
      </c>
      <c r="H8438" s="12">
        <v>225.20140770302476</v>
      </c>
      <c r="I8438" s="13">
        <f>$D$2*tarifas!$D$12/24</f>
        <v>1.4541666666666666</v>
      </c>
      <c r="J8438" s="13" t="e">
        <f>VLOOKUP(E8438&amp;" "&amp;F8438,tarifas!$A$13:$D$20,4,FALSE)*H8438</f>
        <v>#N/A</v>
      </c>
      <c r="K8438" s="13">
        <f>IF(F8438="COD1",tarifas!$D$11*(SUMIFS($H$11:$H$8770,$F$11:$F$8770,"=COD1",$B$11:$B$8770,"="&amp;B8438)/COUNTIFS($F$11:$F$8770,"=COD1",$B$11:$B$8770,"="&amp;B8438))/COUNTIFS($A$11:$A$8770,"="&amp;A8438,$F$11:$F$8770,"=COD1"),0)</f>
        <v>0</v>
      </c>
      <c r="L8438" s="13" t="e">
        <f>(VLOOKUP(F8438,tarifas!$C$7:$D$10,2,FALSE)+tarifas!$D$21)*datos!H8438</f>
        <v>#N/A</v>
      </c>
      <c r="M8438">
        <v>0</v>
      </c>
      <c r="N8438" s="13" t="e">
        <f t="shared" si="1187"/>
        <v>#N/A</v>
      </c>
      <c r="O8438">
        <f t="shared" si="1188"/>
        <v>0</v>
      </c>
      <c r="P8438" s="12">
        <f t="shared" si="1189"/>
        <v>225.20140770302476</v>
      </c>
      <c r="Q8438">
        <f t="shared" si="1190"/>
        <v>0</v>
      </c>
      <c r="R8438">
        <f>$D$2*tarifas!$D$12/24</f>
        <v>1.4541666666666666</v>
      </c>
      <c r="S8438" t="e">
        <f>VLOOKUP(E8438&amp;" "&amp;F8438,tarifas!$A$13:$D$20,4,FALSE)*P8438</f>
        <v>#N/A</v>
      </c>
      <c r="T8438">
        <f>IF(F8438="COD1",tarifas!$D$11*(SUMIFS($P$11:$P$8770,$F$11:$F$8770,"=COD1",$B$11:$B$8770,"="&amp;B8438)/COUNTIFS($F$11:$F$8770,"=COD1",$B$11:$B$8770,"="&amp;B8438))/COUNTIFS($A$11:$A$8770,"="&amp;A8438,$F$11:$F$8770,"=COD1"),0)</f>
        <v>0</v>
      </c>
      <c r="U8438" t="e">
        <f>(VLOOKUP(F8438,tarifas!$C$7:$D$10,2,FALSE)+tarifas!$D$21)*datos!P8438</f>
        <v>#N/A</v>
      </c>
      <c r="V8438" t="e">
        <f t="shared" si="1191"/>
        <v>#N/A</v>
      </c>
      <c r="W8438">
        <f t="shared" si="1192"/>
        <v>0</v>
      </c>
    </row>
    <row r="8439" spans="1:23" x14ac:dyDescent="0.25">
      <c r="A8439">
        <f t="shared" si="1185"/>
        <v>347</v>
      </c>
      <c r="B8439">
        <f t="shared" si="1186"/>
        <v>12</v>
      </c>
      <c r="C8439" s="1">
        <f t="shared" si="1193"/>
        <v>41991.166666646226</v>
      </c>
      <c r="D8439" s="7">
        <v>0</v>
      </c>
      <c r="E8439" s="7"/>
      <c r="G8439">
        <v>29.71</v>
      </c>
      <c r="H8439" s="12">
        <v>222.16603709664253</v>
      </c>
      <c r="I8439" s="13">
        <f>$D$2*tarifas!$D$12/24</f>
        <v>1.4541666666666666</v>
      </c>
      <c r="J8439" s="13" t="e">
        <f>VLOOKUP(E8439&amp;" "&amp;F8439,tarifas!$A$13:$D$20,4,FALSE)*H8439</f>
        <v>#N/A</v>
      </c>
      <c r="K8439" s="13">
        <f>IF(F8439="COD1",tarifas!$D$11*(SUMIFS($H$11:$H$8770,$F$11:$F$8770,"=COD1",$B$11:$B$8770,"="&amp;B8439)/COUNTIFS($F$11:$F$8770,"=COD1",$B$11:$B$8770,"="&amp;B8439))/COUNTIFS($A$11:$A$8770,"="&amp;A8439,$F$11:$F$8770,"=COD1"),0)</f>
        <v>0</v>
      </c>
      <c r="L8439" s="13" t="e">
        <f>(VLOOKUP(F8439,tarifas!$C$7:$D$10,2,FALSE)+tarifas!$D$21)*datos!H8439</f>
        <v>#N/A</v>
      </c>
      <c r="M8439">
        <v>0</v>
      </c>
      <c r="N8439" s="13" t="e">
        <f t="shared" si="1187"/>
        <v>#N/A</v>
      </c>
      <c r="O8439">
        <f t="shared" si="1188"/>
        <v>0</v>
      </c>
      <c r="P8439" s="12">
        <f t="shared" si="1189"/>
        <v>222.16603709664253</v>
      </c>
      <c r="Q8439">
        <f t="shared" si="1190"/>
        <v>0</v>
      </c>
      <c r="R8439">
        <f>$D$2*tarifas!$D$12/24</f>
        <v>1.4541666666666666</v>
      </c>
      <c r="S8439" t="e">
        <f>VLOOKUP(E8439&amp;" "&amp;F8439,tarifas!$A$13:$D$20,4,FALSE)*P8439</f>
        <v>#N/A</v>
      </c>
      <c r="T8439">
        <f>IF(F8439="COD1",tarifas!$D$11*(SUMIFS($P$11:$P$8770,$F$11:$F$8770,"=COD1",$B$11:$B$8770,"="&amp;B8439)/COUNTIFS($F$11:$F$8770,"=COD1",$B$11:$B$8770,"="&amp;B8439))/COUNTIFS($A$11:$A$8770,"="&amp;A8439,$F$11:$F$8770,"=COD1"),0)</f>
        <v>0</v>
      </c>
      <c r="U8439" t="e">
        <f>(VLOOKUP(F8439,tarifas!$C$7:$D$10,2,FALSE)+tarifas!$D$21)*datos!P8439</f>
        <v>#N/A</v>
      </c>
      <c r="V8439" t="e">
        <f t="shared" si="1191"/>
        <v>#N/A</v>
      </c>
      <c r="W8439">
        <f t="shared" si="1192"/>
        <v>0</v>
      </c>
    </row>
    <row r="8440" spans="1:23" x14ac:dyDescent="0.25">
      <c r="A8440">
        <f t="shared" si="1185"/>
        <v>347</v>
      </c>
      <c r="B8440">
        <f t="shared" si="1186"/>
        <v>12</v>
      </c>
      <c r="C8440" s="1">
        <f t="shared" si="1193"/>
        <v>41991.20833331289</v>
      </c>
      <c r="D8440" s="7">
        <v>0</v>
      </c>
      <c r="E8440" s="7"/>
      <c r="G8440">
        <v>36.130000000000003</v>
      </c>
      <c r="H8440" s="12">
        <v>222.92671803343089</v>
      </c>
      <c r="I8440" s="13">
        <f>$D$2*tarifas!$D$12/24</f>
        <v>1.4541666666666666</v>
      </c>
      <c r="J8440" s="13" t="e">
        <f>VLOOKUP(E8440&amp;" "&amp;F8440,tarifas!$A$13:$D$20,4,FALSE)*H8440</f>
        <v>#N/A</v>
      </c>
      <c r="K8440" s="13">
        <f>IF(F8440="COD1",tarifas!$D$11*(SUMIFS($H$11:$H$8770,$F$11:$F$8770,"=COD1",$B$11:$B$8770,"="&amp;B8440)/COUNTIFS($F$11:$F$8770,"=COD1",$B$11:$B$8770,"="&amp;B8440))/COUNTIFS($A$11:$A$8770,"="&amp;A8440,$F$11:$F$8770,"=COD1"),0)</f>
        <v>0</v>
      </c>
      <c r="L8440" s="13" t="e">
        <f>(VLOOKUP(F8440,tarifas!$C$7:$D$10,2,FALSE)+tarifas!$D$21)*datos!H8440</f>
        <v>#N/A</v>
      </c>
      <c r="M8440">
        <v>0</v>
      </c>
      <c r="N8440" s="13" t="e">
        <f t="shared" si="1187"/>
        <v>#N/A</v>
      </c>
      <c r="O8440">
        <f t="shared" si="1188"/>
        <v>0</v>
      </c>
      <c r="P8440" s="12">
        <f t="shared" si="1189"/>
        <v>222.92671803343089</v>
      </c>
      <c r="Q8440">
        <f t="shared" si="1190"/>
        <v>0</v>
      </c>
      <c r="R8440">
        <f>$D$2*tarifas!$D$12/24</f>
        <v>1.4541666666666666</v>
      </c>
      <c r="S8440" t="e">
        <f>VLOOKUP(E8440&amp;" "&amp;F8440,tarifas!$A$13:$D$20,4,FALSE)*P8440</f>
        <v>#N/A</v>
      </c>
      <c r="T8440">
        <f>IF(F8440="COD1",tarifas!$D$11*(SUMIFS($P$11:$P$8770,$F$11:$F$8770,"=COD1",$B$11:$B$8770,"="&amp;B8440)/COUNTIFS($F$11:$F$8770,"=COD1",$B$11:$B$8770,"="&amp;B8440))/COUNTIFS($A$11:$A$8770,"="&amp;A8440,$F$11:$F$8770,"=COD1"),0)</f>
        <v>0</v>
      </c>
      <c r="U8440" t="e">
        <f>(VLOOKUP(F8440,tarifas!$C$7:$D$10,2,FALSE)+tarifas!$D$21)*datos!P8440</f>
        <v>#N/A</v>
      </c>
      <c r="V8440" t="e">
        <f t="shared" si="1191"/>
        <v>#N/A</v>
      </c>
      <c r="W8440">
        <f t="shared" si="1192"/>
        <v>0</v>
      </c>
    </row>
    <row r="8441" spans="1:23" x14ac:dyDescent="0.25">
      <c r="A8441">
        <f t="shared" si="1185"/>
        <v>347</v>
      </c>
      <c r="B8441">
        <f t="shared" si="1186"/>
        <v>12</v>
      </c>
      <c r="C8441" s="1">
        <f t="shared" si="1193"/>
        <v>41991.249999979555</v>
      </c>
      <c r="D8441" s="7">
        <v>0</v>
      </c>
      <c r="E8441" s="7"/>
      <c r="G8441">
        <v>41.9</v>
      </c>
      <c r="H8441" s="12">
        <v>222.66883725441275</v>
      </c>
      <c r="I8441" s="13">
        <f>$D$2*tarifas!$D$12/24</f>
        <v>1.4541666666666666</v>
      </c>
      <c r="J8441" s="13" t="e">
        <f>VLOOKUP(E8441&amp;" "&amp;F8441,tarifas!$A$13:$D$20,4,FALSE)*H8441</f>
        <v>#N/A</v>
      </c>
      <c r="K8441" s="13">
        <f>IF(F8441="COD1",tarifas!$D$11*(SUMIFS($H$11:$H$8770,$F$11:$F$8770,"=COD1",$B$11:$B$8770,"="&amp;B8441)/COUNTIFS($F$11:$F$8770,"=COD1",$B$11:$B$8770,"="&amp;B8441))/COUNTIFS($A$11:$A$8770,"="&amp;A8441,$F$11:$F$8770,"=COD1"),0)</f>
        <v>0</v>
      </c>
      <c r="L8441" s="13" t="e">
        <f>(VLOOKUP(F8441,tarifas!$C$7:$D$10,2,FALSE)+tarifas!$D$21)*datos!H8441</f>
        <v>#N/A</v>
      </c>
      <c r="M8441">
        <v>0</v>
      </c>
      <c r="N8441" s="13" t="e">
        <f t="shared" si="1187"/>
        <v>#N/A</v>
      </c>
      <c r="O8441">
        <f t="shared" si="1188"/>
        <v>0</v>
      </c>
      <c r="P8441" s="12">
        <f t="shared" si="1189"/>
        <v>222.66883725441275</v>
      </c>
      <c r="Q8441">
        <f t="shared" si="1190"/>
        <v>0</v>
      </c>
      <c r="R8441">
        <f>$D$2*tarifas!$D$12/24</f>
        <v>1.4541666666666666</v>
      </c>
      <c r="S8441" t="e">
        <f>VLOOKUP(E8441&amp;" "&amp;F8441,tarifas!$A$13:$D$20,4,FALSE)*P8441</f>
        <v>#N/A</v>
      </c>
      <c r="T8441">
        <f>IF(F8441="COD1",tarifas!$D$11*(SUMIFS($P$11:$P$8770,$F$11:$F$8770,"=COD1",$B$11:$B$8770,"="&amp;B8441)/COUNTIFS($F$11:$F$8770,"=COD1",$B$11:$B$8770,"="&amp;B8441))/COUNTIFS($A$11:$A$8770,"="&amp;A8441,$F$11:$F$8770,"=COD1"),0)</f>
        <v>0</v>
      </c>
      <c r="U8441" t="e">
        <f>(VLOOKUP(F8441,tarifas!$C$7:$D$10,2,FALSE)+tarifas!$D$21)*datos!P8441</f>
        <v>#N/A</v>
      </c>
      <c r="V8441" t="e">
        <f t="shared" si="1191"/>
        <v>#N/A</v>
      </c>
      <c r="W8441">
        <f t="shared" si="1192"/>
        <v>0</v>
      </c>
    </row>
    <row r="8442" spans="1:23" x14ac:dyDescent="0.25">
      <c r="A8442">
        <f t="shared" si="1185"/>
        <v>347</v>
      </c>
      <c r="B8442">
        <f t="shared" si="1186"/>
        <v>12</v>
      </c>
      <c r="C8442" s="1">
        <f t="shared" si="1193"/>
        <v>41991.291666646219</v>
      </c>
      <c r="D8442" s="7">
        <v>0</v>
      </c>
      <c r="E8442" s="7"/>
      <c r="G8442">
        <v>55.93</v>
      </c>
      <c r="H8442" s="12">
        <v>247.8980670562849</v>
      </c>
      <c r="I8442" s="13">
        <f>$D$2*tarifas!$D$12/24</f>
        <v>1.4541666666666666</v>
      </c>
      <c r="J8442" s="13" t="e">
        <f>VLOOKUP(E8442&amp;" "&amp;F8442,tarifas!$A$13:$D$20,4,FALSE)*H8442</f>
        <v>#N/A</v>
      </c>
      <c r="K8442" s="13">
        <f>IF(F8442="COD1",tarifas!$D$11*(SUMIFS($H$11:$H$8770,$F$11:$F$8770,"=COD1",$B$11:$B$8770,"="&amp;B8442)/COUNTIFS($F$11:$F$8770,"=COD1",$B$11:$B$8770,"="&amp;B8442))/COUNTIFS($A$11:$A$8770,"="&amp;A8442,$F$11:$F$8770,"=COD1"),0)</f>
        <v>0</v>
      </c>
      <c r="L8442" s="13" t="e">
        <f>(VLOOKUP(F8442,tarifas!$C$7:$D$10,2,FALSE)+tarifas!$D$21)*datos!H8442</f>
        <v>#N/A</v>
      </c>
      <c r="M8442">
        <v>0</v>
      </c>
      <c r="N8442" s="13" t="e">
        <f t="shared" si="1187"/>
        <v>#N/A</v>
      </c>
      <c r="O8442">
        <f t="shared" si="1188"/>
        <v>0</v>
      </c>
      <c r="P8442" s="12">
        <f t="shared" si="1189"/>
        <v>247.8980670562849</v>
      </c>
      <c r="Q8442">
        <f t="shared" si="1190"/>
        <v>0</v>
      </c>
      <c r="R8442">
        <f>$D$2*tarifas!$D$12/24</f>
        <v>1.4541666666666666</v>
      </c>
      <c r="S8442" t="e">
        <f>VLOOKUP(E8442&amp;" "&amp;F8442,tarifas!$A$13:$D$20,4,FALSE)*P8442</f>
        <v>#N/A</v>
      </c>
      <c r="T8442">
        <f>IF(F8442="COD1",tarifas!$D$11*(SUMIFS($P$11:$P$8770,$F$11:$F$8770,"=COD1",$B$11:$B$8770,"="&amp;B8442)/COUNTIFS($F$11:$F$8770,"=COD1",$B$11:$B$8770,"="&amp;B8442))/COUNTIFS($A$11:$A$8770,"="&amp;A8442,$F$11:$F$8770,"=COD1"),0)</f>
        <v>0</v>
      </c>
      <c r="U8442" t="e">
        <f>(VLOOKUP(F8442,tarifas!$C$7:$D$10,2,FALSE)+tarifas!$D$21)*datos!P8442</f>
        <v>#N/A</v>
      </c>
      <c r="V8442" t="e">
        <f t="shared" si="1191"/>
        <v>#N/A</v>
      </c>
      <c r="W8442">
        <f t="shared" si="1192"/>
        <v>0</v>
      </c>
    </row>
    <row r="8443" spans="1:23" x14ac:dyDescent="0.25">
      <c r="A8443">
        <f t="shared" si="1185"/>
        <v>347</v>
      </c>
      <c r="B8443">
        <f t="shared" si="1186"/>
        <v>12</v>
      </c>
      <c r="C8443" s="1">
        <f t="shared" si="1193"/>
        <v>41991.333333312883</v>
      </c>
      <c r="D8443" s="7">
        <v>0</v>
      </c>
      <c r="E8443" s="7"/>
      <c r="G8443">
        <v>59.71</v>
      </c>
      <c r="H8443" s="12">
        <v>313.86957805948998</v>
      </c>
      <c r="I8443" s="13">
        <f>$D$2*tarifas!$D$12/24</f>
        <v>1.4541666666666666</v>
      </c>
      <c r="J8443" s="13" t="e">
        <f>VLOOKUP(E8443&amp;" "&amp;F8443,tarifas!$A$13:$D$20,4,FALSE)*H8443</f>
        <v>#N/A</v>
      </c>
      <c r="K8443" s="13">
        <f>IF(F8443="COD1",tarifas!$D$11*(SUMIFS($H$11:$H$8770,$F$11:$F$8770,"=COD1",$B$11:$B$8770,"="&amp;B8443)/COUNTIFS($F$11:$F$8770,"=COD1",$B$11:$B$8770,"="&amp;B8443))/COUNTIFS($A$11:$A$8770,"="&amp;A8443,$F$11:$F$8770,"=COD1"),0)</f>
        <v>0</v>
      </c>
      <c r="L8443" s="13" t="e">
        <f>(VLOOKUP(F8443,tarifas!$C$7:$D$10,2,FALSE)+tarifas!$D$21)*datos!H8443</f>
        <v>#N/A</v>
      </c>
      <c r="M8443">
        <v>168.24347</v>
      </c>
      <c r="N8443" s="13" t="e">
        <f t="shared" si="1187"/>
        <v>#N/A</v>
      </c>
      <c r="O8443">
        <f t="shared" si="1188"/>
        <v>168.24347</v>
      </c>
      <c r="P8443" s="12">
        <f t="shared" si="1189"/>
        <v>145.62610805948998</v>
      </c>
      <c r="Q8443">
        <f t="shared" si="1190"/>
        <v>0</v>
      </c>
      <c r="R8443">
        <f>$D$2*tarifas!$D$12/24</f>
        <v>1.4541666666666666</v>
      </c>
      <c r="S8443" t="e">
        <f>VLOOKUP(E8443&amp;" "&amp;F8443,tarifas!$A$13:$D$20,4,FALSE)*P8443</f>
        <v>#N/A</v>
      </c>
      <c r="T8443">
        <f>IF(F8443="COD1",tarifas!$D$11*(SUMIFS($P$11:$P$8770,$F$11:$F$8770,"=COD1",$B$11:$B$8770,"="&amp;B8443)/COUNTIFS($F$11:$F$8770,"=COD1",$B$11:$B$8770,"="&amp;B8443))/COUNTIFS($A$11:$A$8770,"="&amp;A8443,$F$11:$F$8770,"=COD1"),0)</f>
        <v>0</v>
      </c>
      <c r="U8443" t="e">
        <f>(VLOOKUP(F8443,tarifas!$C$7:$D$10,2,FALSE)+tarifas!$D$21)*datos!P8443</f>
        <v>#N/A</v>
      </c>
      <c r="V8443" t="e">
        <f t="shared" si="1191"/>
        <v>#N/A</v>
      </c>
      <c r="W8443">
        <f t="shared" si="1192"/>
        <v>0</v>
      </c>
    </row>
    <row r="8444" spans="1:23" x14ac:dyDescent="0.25">
      <c r="A8444">
        <f t="shared" si="1185"/>
        <v>347</v>
      </c>
      <c r="B8444">
        <f t="shared" si="1186"/>
        <v>12</v>
      </c>
      <c r="C8444" s="1">
        <f t="shared" si="1193"/>
        <v>41991.374999979547</v>
      </c>
      <c r="D8444" s="7">
        <v>0</v>
      </c>
      <c r="E8444" s="7"/>
      <c r="G8444">
        <v>60.71</v>
      </c>
      <c r="H8444" s="12">
        <v>482.54891556455226</v>
      </c>
      <c r="I8444" s="13">
        <f>$D$2*tarifas!$D$12/24</f>
        <v>1.4541666666666666</v>
      </c>
      <c r="J8444" s="13" t="e">
        <f>VLOOKUP(E8444&amp;" "&amp;F8444,tarifas!$A$13:$D$20,4,FALSE)*H8444</f>
        <v>#N/A</v>
      </c>
      <c r="K8444" s="13">
        <f>IF(F8444="COD1",tarifas!$D$11*(SUMIFS($H$11:$H$8770,$F$11:$F$8770,"=COD1",$B$11:$B$8770,"="&amp;B8444)/COUNTIFS($F$11:$F$8770,"=COD1",$B$11:$B$8770,"="&amp;B8444))/COUNTIFS($A$11:$A$8770,"="&amp;A8444,$F$11:$F$8770,"=COD1"),0)</f>
        <v>0</v>
      </c>
      <c r="L8444" s="13" t="e">
        <f>(VLOOKUP(F8444,tarifas!$C$7:$D$10,2,FALSE)+tarifas!$D$21)*datos!H8444</f>
        <v>#N/A</v>
      </c>
      <c r="M8444">
        <v>189.23764000000003</v>
      </c>
      <c r="N8444" s="13" t="e">
        <f t="shared" si="1187"/>
        <v>#N/A</v>
      </c>
      <c r="O8444">
        <f t="shared" si="1188"/>
        <v>189.23764000000003</v>
      </c>
      <c r="P8444" s="12">
        <f t="shared" si="1189"/>
        <v>293.31127556455226</v>
      </c>
      <c r="Q8444">
        <f t="shared" si="1190"/>
        <v>0</v>
      </c>
      <c r="R8444">
        <f>$D$2*tarifas!$D$12/24</f>
        <v>1.4541666666666666</v>
      </c>
      <c r="S8444" t="e">
        <f>VLOOKUP(E8444&amp;" "&amp;F8444,tarifas!$A$13:$D$20,4,FALSE)*P8444</f>
        <v>#N/A</v>
      </c>
      <c r="T8444">
        <f>IF(F8444="COD1",tarifas!$D$11*(SUMIFS($P$11:$P$8770,$F$11:$F$8770,"=COD1",$B$11:$B$8770,"="&amp;B8444)/COUNTIFS($F$11:$F$8770,"=COD1",$B$11:$B$8770,"="&amp;B8444))/COUNTIFS($A$11:$A$8770,"="&amp;A8444,$F$11:$F$8770,"=COD1"),0)</f>
        <v>0</v>
      </c>
      <c r="U8444" t="e">
        <f>(VLOOKUP(F8444,tarifas!$C$7:$D$10,2,FALSE)+tarifas!$D$21)*datos!P8444</f>
        <v>#N/A</v>
      </c>
      <c r="V8444" t="e">
        <f t="shared" si="1191"/>
        <v>#N/A</v>
      </c>
      <c r="W8444">
        <f t="shared" si="1192"/>
        <v>0</v>
      </c>
    </row>
    <row r="8445" spans="1:23" x14ac:dyDescent="0.25">
      <c r="A8445">
        <f t="shared" si="1185"/>
        <v>347</v>
      </c>
      <c r="B8445">
        <f t="shared" si="1186"/>
        <v>12</v>
      </c>
      <c r="C8445" s="1">
        <f t="shared" si="1193"/>
        <v>41991.416666646212</v>
      </c>
      <c r="D8445" s="7">
        <v>0</v>
      </c>
      <c r="E8445" s="7"/>
      <c r="G8445">
        <v>61.66</v>
      </c>
      <c r="H8445" s="12">
        <v>602.75009973918918</v>
      </c>
      <c r="I8445" s="13">
        <f>$D$2*tarifas!$D$12/24</f>
        <v>1.4541666666666666</v>
      </c>
      <c r="J8445" s="13" t="e">
        <f>VLOOKUP(E8445&amp;" "&amp;F8445,tarifas!$A$13:$D$20,4,FALSE)*H8445</f>
        <v>#N/A</v>
      </c>
      <c r="K8445" s="13">
        <f>IF(F8445="COD1",tarifas!$D$11*(SUMIFS($H$11:$H$8770,$F$11:$F$8770,"=COD1",$B$11:$B$8770,"="&amp;B8445)/COUNTIFS($F$11:$F$8770,"=COD1",$B$11:$B$8770,"="&amp;B8445))/COUNTIFS($A$11:$A$8770,"="&amp;A8445,$F$11:$F$8770,"=COD1"),0)</f>
        <v>0</v>
      </c>
      <c r="L8445" s="13" t="e">
        <f>(VLOOKUP(F8445,tarifas!$C$7:$D$10,2,FALSE)+tarifas!$D$21)*datos!H8445</f>
        <v>#N/A</v>
      </c>
      <c r="M8445">
        <v>295.90578999999997</v>
      </c>
      <c r="N8445" s="13" t="e">
        <f t="shared" si="1187"/>
        <v>#N/A</v>
      </c>
      <c r="O8445">
        <f t="shared" si="1188"/>
        <v>295.90578999999997</v>
      </c>
      <c r="P8445" s="12">
        <f t="shared" si="1189"/>
        <v>306.84430973918921</v>
      </c>
      <c r="Q8445">
        <f t="shared" si="1190"/>
        <v>0</v>
      </c>
      <c r="R8445">
        <f>$D$2*tarifas!$D$12/24</f>
        <v>1.4541666666666666</v>
      </c>
      <c r="S8445" t="e">
        <f>VLOOKUP(E8445&amp;" "&amp;F8445,tarifas!$A$13:$D$20,4,FALSE)*P8445</f>
        <v>#N/A</v>
      </c>
      <c r="T8445">
        <f>IF(F8445="COD1",tarifas!$D$11*(SUMIFS($P$11:$P$8770,$F$11:$F$8770,"=COD1",$B$11:$B$8770,"="&amp;B8445)/COUNTIFS($F$11:$F$8770,"=COD1",$B$11:$B$8770,"="&amp;B8445))/COUNTIFS($A$11:$A$8770,"="&amp;A8445,$F$11:$F$8770,"=COD1"),0)</f>
        <v>0</v>
      </c>
      <c r="U8445" t="e">
        <f>(VLOOKUP(F8445,tarifas!$C$7:$D$10,2,FALSE)+tarifas!$D$21)*datos!P8445</f>
        <v>#N/A</v>
      </c>
      <c r="V8445" t="e">
        <f t="shared" si="1191"/>
        <v>#N/A</v>
      </c>
      <c r="W8445">
        <f t="shared" si="1192"/>
        <v>0</v>
      </c>
    </row>
    <row r="8446" spans="1:23" x14ac:dyDescent="0.25">
      <c r="A8446">
        <f t="shared" si="1185"/>
        <v>347</v>
      </c>
      <c r="B8446">
        <f t="shared" si="1186"/>
        <v>12</v>
      </c>
      <c r="C8446" s="1">
        <f t="shared" si="1193"/>
        <v>41991.458333312876</v>
      </c>
      <c r="D8446" s="7">
        <v>0</v>
      </c>
      <c r="E8446" s="7"/>
      <c r="G8446">
        <v>61.66</v>
      </c>
      <c r="H8446" s="12">
        <v>659.35152197400146</v>
      </c>
      <c r="I8446" s="13">
        <f>$D$2*tarifas!$D$12/24</f>
        <v>1.4541666666666666</v>
      </c>
      <c r="J8446" s="13" t="e">
        <f>VLOOKUP(E8446&amp;" "&amp;F8446,tarifas!$A$13:$D$20,4,FALSE)*H8446</f>
        <v>#N/A</v>
      </c>
      <c r="K8446" s="13">
        <f>IF(F8446="COD1",tarifas!$D$11*(SUMIFS($H$11:$H$8770,$F$11:$F$8770,"=COD1",$B$11:$B$8770,"="&amp;B8446)/COUNTIFS($F$11:$F$8770,"=COD1",$B$11:$B$8770,"="&amp;B8446))/COUNTIFS($A$11:$A$8770,"="&amp;A8446,$F$11:$F$8770,"=COD1"),0)</f>
        <v>0</v>
      </c>
      <c r="L8446" s="13" t="e">
        <f>(VLOOKUP(F8446,tarifas!$C$7:$D$10,2,FALSE)+tarifas!$D$21)*datos!H8446</f>
        <v>#N/A</v>
      </c>
      <c r="M8446">
        <v>435.67291</v>
      </c>
      <c r="N8446" s="13" t="e">
        <f t="shared" si="1187"/>
        <v>#N/A</v>
      </c>
      <c r="O8446">
        <f t="shared" si="1188"/>
        <v>435.67291</v>
      </c>
      <c r="P8446" s="12">
        <f t="shared" si="1189"/>
        <v>223.67861197400146</v>
      </c>
      <c r="Q8446">
        <f t="shared" si="1190"/>
        <v>0</v>
      </c>
      <c r="R8446">
        <f>$D$2*tarifas!$D$12/24</f>
        <v>1.4541666666666666</v>
      </c>
      <c r="S8446" t="e">
        <f>VLOOKUP(E8446&amp;" "&amp;F8446,tarifas!$A$13:$D$20,4,FALSE)*P8446</f>
        <v>#N/A</v>
      </c>
      <c r="T8446">
        <f>IF(F8446="COD1",tarifas!$D$11*(SUMIFS($P$11:$P$8770,$F$11:$F$8770,"=COD1",$B$11:$B$8770,"="&amp;B8446)/COUNTIFS($F$11:$F$8770,"=COD1",$B$11:$B$8770,"="&amp;B8446))/COUNTIFS($A$11:$A$8770,"="&amp;A8446,$F$11:$F$8770,"=COD1"),0)</f>
        <v>0</v>
      </c>
      <c r="U8446" t="e">
        <f>(VLOOKUP(F8446,tarifas!$C$7:$D$10,2,FALSE)+tarifas!$D$21)*datos!P8446</f>
        <v>#N/A</v>
      </c>
      <c r="V8446" t="e">
        <f t="shared" si="1191"/>
        <v>#N/A</v>
      </c>
      <c r="W8446">
        <f t="shared" si="1192"/>
        <v>0</v>
      </c>
    </row>
    <row r="8447" spans="1:23" x14ac:dyDescent="0.25">
      <c r="A8447">
        <f t="shared" si="1185"/>
        <v>347</v>
      </c>
      <c r="B8447">
        <f t="shared" si="1186"/>
        <v>12</v>
      </c>
      <c r="C8447" s="1">
        <f t="shared" si="1193"/>
        <v>41991.49999997954</v>
      </c>
      <c r="D8447" s="7">
        <v>0</v>
      </c>
      <c r="E8447" s="7"/>
      <c r="G8447">
        <v>61.68</v>
      </c>
      <c r="H8447" s="12">
        <v>474.76368934290298</v>
      </c>
      <c r="I8447" s="13">
        <f>$D$2*tarifas!$D$12/24</f>
        <v>1.4541666666666666</v>
      </c>
      <c r="J8447" s="13" t="e">
        <f>VLOOKUP(E8447&amp;" "&amp;F8447,tarifas!$A$13:$D$20,4,FALSE)*H8447</f>
        <v>#N/A</v>
      </c>
      <c r="K8447" s="13">
        <f>IF(F8447="COD1",tarifas!$D$11*(SUMIFS($H$11:$H$8770,$F$11:$F$8770,"=COD1",$B$11:$B$8770,"="&amp;B8447)/COUNTIFS($F$11:$F$8770,"=COD1",$B$11:$B$8770,"="&amp;B8447))/COUNTIFS($A$11:$A$8770,"="&amp;A8447,$F$11:$F$8770,"=COD1"),0)</f>
        <v>0</v>
      </c>
      <c r="L8447" s="13" t="e">
        <f>(VLOOKUP(F8447,tarifas!$C$7:$D$10,2,FALSE)+tarifas!$D$21)*datos!H8447</f>
        <v>#N/A</v>
      </c>
      <c r="M8447">
        <v>434.56288000000001</v>
      </c>
      <c r="N8447" s="13" t="e">
        <f t="shared" si="1187"/>
        <v>#N/A</v>
      </c>
      <c r="O8447">
        <f t="shared" si="1188"/>
        <v>434.56288000000001</v>
      </c>
      <c r="P8447" s="12">
        <f t="shared" si="1189"/>
        <v>40.200809342902971</v>
      </c>
      <c r="Q8447">
        <f t="shared" si="1190"/>
        <v>0</v>
      </c>
      <c r="R8447">
        <f>$D$2*tarifas!$D$12/24</f>
        <v>1.4541666666666666</v>
      </c>
      <c r="S8447" t="e">
        <f>VLOOKUP(E8447&amp;" "&amp;F8447,tarifas!$A$13:$D$20,4,FALSE)*P8447</f>
        <v>#N/A</v>
      </c>
      <c r="T8447">
        <f>IF(F8447="COD1",tarifas!$D$11*(SUMIFS($P$11:$P$8770,$F$11:$F$8770,"=COD1",$B$11:$B$8770,"="&amp;B8447)/COUNTIFS($F$11:$F$8770,"=COD1",$B$11:$B$8770,"="&amp;B8447))/COUNTIFS($A$11:$A$8770,"="&amp;A8447,$F$11:$F$8770,"=COD1"),0)</f>
        <v>0</v>
      </c>
      <c r="U8447" t="e">
        <f>(VLOOKUP(F8447,tarifas!$C$7:$D$10,2,FALSE)+tarifas!$D$21)*datos!P8447</f>
        <v>#N/A</v>
      </c>
      <c r="V8447" t="e">
        <f t="shared" si="1191"/>
        <v>#N/A</v>
      </c>
      <c r="W8447">
        <f t="shared" si="1192"/>
        <v>0</v>
      </c>
    </row>
    <row r="8448" spans="1:23" x14ac:dyDescent="0.25">
      <c r="A8448">
        <f t="shared" si="1185"/>
        <v>347</v>
      </c>
      <c r="B8448">
        <f t="shared" si="1186"/>
        <v>12</v>
      </c>
      <c r="C8448" s="1">
        <f t="shared" si="1193"/>
        <v>41991.541666646204</v>
      </c>
      <c r="D8448" s="7">
        <v>0</v>
      </c>
      <c r="E8448" s="7"/>
      <c r="G8448">
        <v>61.69</v>
      </c>
      <c r="H8448" s="12">
        <v>445.37689565748502</v>
      </c>
      <c r="I8448" s="13">
        <f>$D$2*tarifas!$D$12/24</f>
        <v>1.4541666666666666</v>
      </c>
      <c r="J8448" s="13" t="e">
        <f>VLOOKUP(E8448&amp;" "&amp;F8448,tarifas!$A$13:$D$20,4,FALSE)*H8448</f>
        <v>#N/A</v>
      </c>
      <c r="K8448" s="13">
        <f>IF(F8448="COD1",tarifas!$D$11*(SUMIFS($H$11:$H$8770,$F$11:$F$8770,"=COD1",$B$11:$B$8770,"="&amp;B8448)/COUNTIFS($F$11:$F$8770,"=COD1",$B$11:$B$8770,"="&amp;B8448))/COUNTIFS($A$11:$A$8770,"="&amp;A8448,$F$11:$F$8770,"=COD1"),0)</f>
        <v>0</v>
      </c>
      <c r="L8448" s="13" t="e">
        <f>(VLOOKUP(F8448,tarifas!$C$7:$D$10,2,FALSE)+tarifas!$D$21)*datos!H8448</f>
        <v>#N/A</v>
      </c>
      <c r="M8448">
        <v>396.06809999999996</v>
      </c>
      <c r="N8448" s="13" t="e">
        <f t="shared" si="1187"/>
        <v>#N/A</v>
      </c>
      <c r="O8448">
        <f t="shared" si="1188"/>
        <v>396.06809999999996</v>
      </c>
      <c r="P8448" s="12">
        <f t="shared" si="1189"/>
        <v>49.308795657485064</v>
      </c>
      <c r="Q8448">
        <f t="shared" si="1190"/>
        <v>0</v>
      </c>
      <c r="R8448">
        <f>$D$2*tarifas!$D$12/24</f>
        <v>1.4541666666666666</v>
      </c>
      <c r="S8448" t="e">
        <f>VLOOKUP(E8448&amp;" "&amp;F8448,tarifas!$A$13:$D$20,4,FALSE)*P8448</f>
        <v>#N/A</v>
      </c>
      <c r="T8448">
        <f>IF(F8448="COD1",tarifas!$D$11*(SUMIFS($P$11:$P$8770,$F$11:$F$8770,"=COD1",$B$11:$B$8770,"="&amp;B8448)/COUNTIFS($F$11:$F$8770,"=COD1",$B$11:$B$8770,"="&amp;B8448))/COUNTIFS($A$11:$A$8770,"="&amp;A8448,$F$11:$F$8770,"=COD1"),0)</f>
        <v>0</v>
      </c>
      <c r="U8448" t="e">
        <f>(VLOOKUP(F8448,tarifas!$C$7:$D$10,2,FALSE)+tarifas!$D$21)*datos!P8448</f>
        <v>#N/A</v>
      </c>
      <c r="V8448" t="e">
        <f t="shared" si="1191"/>
        <v>#N/A</v>
      </c>
      <c r="W8448">
        <f t="shared" si="1192"/>
        <v>0</v>
      </c>
    </row>
    <row r="8449" spans="1:23" x14ac:dyDescent="0.25">
      <c r="A8449">
        <f t="shared" si="1185"/>
        <v>347</v>
      </c>
      <c r="B8449">
        <f t="shared" si="1186"/>
        <v>12</v>
      </c>
      <c r="C8449" s="1">
        <f t="shared" si="1193"/>
        <v>41991.583333312868</v>
      </c>
      <c r="D8449" s="7">
        <v>358.80303030303037</v>
      </c>
      <c r="E8449" s="7"/>
      <c r="G8449">
        <v>61.49</v>
      </c>
      <c r="H8449" s="12">
        <v>665.34359064134219</v>
      </c>
      <c r="I8449" s="13">
        <f>$D$2*tarifas!$D$12/24</f>
        <v>1.4541666666666666</v>
      </c>
      <c r="J8449" s="13" t="e">
        <f>VLOOKUP(E8449&amp;" "&amp;F8449,tarifas!$A$13:$D$20,4,FALSE)*H8449</f>
        <v>#N/A</v>
      </c>
      <c r="K8449" s="13">
        <f>IF(F8449="COD1",tarifas!$D$11*(SUMIFS($H$11:$H$8770,$F$11:$F$8770,"=COD1",$B$11:$B$8770,"="&amp;B8449)/COUNTIFS($F$11:$F$8770,"=COD1",$B$11:$B$8770,"="&amp;B8449))/COUNTIFS($A$11:$A$8770,"="&amp;A8449,$F$11:$F$8770,"=COD1"),0)</f>
        <v>0</v>
      </c>
      <c r="L8449" s="13" t="e">
        <f>(VLOOKUP(F8449,tarifas!$C$7:$D$10,2,FALSE)+tarifas!$D$21)*datos!H8449</f>
        <v>#N/A</v>
      </c>
      <c r="M8449">
        <v>315.03001</v>
      </c>
      <c r="N8449" s="13" t="e">
        <f t="shared" si="1187"/>
        <v>#N/A</v>
      </c>
      <c r="O8449">
        <f t="shared" si="1188"/>
        <v>315.03001</v>
      </c>
      <c r="P8449" s="12">
        <f t="shared" si="1189"/>
        <v>350.31358064134218</v>
      </c>
      <c r="Q8449">
        <f t="shared" si="1190"/>
        <v>0</v>
      </c>
      <c r="R8449">
        <f>$D$2*tarifas!$D$12/24</f>
        <v>1.4541666666666666</v>
      </c>
      <c r="S8449" t="e">
        <f>VLOOKUP(E8449&amp;" "&amp;F8449,tarifas!$A$13:$D$20,4,FALSE)*P8449</f>
        <v>#N/A</v>
      </c>
      <c r="T8449">
        <f>IF(F8449="COD1",tarifas!$D$11*(SUMIFS($P$11:$P$8770,$F$11:$F$8770,"=COD1",$B$11:$B$8770,"="&amp;B8449)/COUNTIFS($F$11:$F$8770,"=COD1",$B$11:$B$8770,"="&amp;B8449))/COUNTIFS($A$11:$A$8770,"="&amp;A8449,$F$11:$F$8770,"=COD1"),0)</f>
        <v>0</v>
      </c>
      <c r="U8449" t="e">
        <f>(VLOOKUP(F8449,tarifas!$C$7:$D$10,2,FALSE)+tarifas!$D$21)*datos!P8449</f>
        <v>#N/A</v>
      </c>
      <c r="V8449" t="e">
        <f t="shared" si="1191"/>
        <v>#N/A</v>
      </c>
      <c r="W8449">
        <f t="shared" si="1192"/>
        <v>0</v>
      </c>
    </row>
    <row r="8450" spans="1:23" x14ac:dyDescent="0.25">
      <c r="A8450">
        <f t="shared" si="1185"/>
        <v>347</v>
      </c>
      <c r="B8450">
        <f t="shared" si="1186"/>
        <v>12</v>
      </c>
      <c r="C8450" s="1">
        <f t="shared" si="1193"/>
        <v>41991.624999979533</v>
      </c>
      <c r="D8450" s="7">
        <v>152.48484848484847</v>
      </c>
      <c r="E8450" s="7"/>
      <c r="G8450">
        <v>61.49</v>
      </c>
      <c r="H8450" s="12">
        <v>754.02196114643652</v>
      </c>
      <c r="I8450" s="13">
        <f>$D$2*tarifas!$D$12/24</f>
        <v>1.4541666666666666</v>
      </c>
      <c r="J8450" s="13" t="e">
        <f>VLOOKUP(E8450&amp;" "&amp;F8450,tarifas!$A$13:$D$20,4,FALSE)*H8450</f>
        <v>#N/A</v>
      </c>
      <c r="K8450" s="13">
        <f>IF(F8450="COD1",tarifas!$D$11*(SUMIFS($H$11:$H$8770,$F$11:$F$8770,"=COD1",$B$11:$B$8770,"="&amp;B8450)/COUNTIFS($F$11:$F$8770,"=COD1",$B$11:$B$8770,"="&amp;B8450))/COUNTIFS($A$11:$A$8770,"="&amp;A8450,$F$11:$F$8770,"=COD1"),0)</f>
        <v>0</v>
      </c>
      <c r="L8450" s="13" t="e">
        <f>(VLOOKUP(F8450,tarifas!$C$7:$D$10,2,FALSE)+tarifas!$D$21)*datos!H8450</f>
        <v>#N/A</v>
      </c>
      <c r="M8450">
        <v>184.33579999999998</v>
      </c>
      <c r="N8450" s="13" t="e">
        <f t="shared" si="1187"/>
        <v>#N/A</v>
      </c>
      <c r="O8450">
        <f t="shared" si="1188"/>
        <v>184.33579999999998</v>
      </c>
      <c r="P8450" s="12">
        <f t="shared" si="1189"/>
        <v>569.68616114643658</v>
      </c>
      <c r="Q8450">
        <f t="shared" si="1190"/>
        <v>0</v>
      </c>
      <c r="R8450">
        <f>$D$2*tarifas!$D$12/24</f>
        <v>1.4541666666666666</v>
      </c>
      <c r="S8450" t="e">
        <f>VLOOKUP(E8450&amp;" "&amp;F8450,tarifas!$A$13:$D$20,4,FALSE)*P8450</f>
        <v>#N/A</v>
      </c>
      <c r="T8450">
        <f>IF(F8450="COD1",tarifas!$D$11*(SUMIFS($P$11:$P$8770,$F$11:$F$8770,"=COD1",$B$11:$B$8770,"="&amp;B8450)/COUNTIFS($F$11:$F$8770,"=COD1",$B$11:$B$8770,"="&amp;B8450))/COUNTIFS($A$11:$A$8770,"="&amp;A8450,$F$11:$F$8770,"=COD1"),0)</f>
        <v>0</v>
      </c>
      <c r="U8450" t="e">
        <f>(VLOOKUP(F8450,tarifas!$C$7:$D$10,2,FALSE)+tarifas!$D$21)*datos!P8450</f>
        <v>#N/A</v>
      </c>
      <c r="V8450" t="e">
        <f t="shared" si="1191"/>
        <v>#N/A</v>
      </c>
      <c r="W8450">
        <f t="shared" si="1192"/>
        <v>0</v>
      </c>
    </row>
    <row r="8451" spans="1:23" x14ac:dyDescent="0.25">
      <c r="A8451">
        <f t="shared" si="1185"/>
        <v>347</v>
      </c>
      <c r="B8451">
        <f t="shared" si="1186"/>
        <v>12</v>
      </c>
      <c r="C8451" s="1">
        <f t="shared" si="1193"/>
        <v>41991.666666646197</v>
      </c>
      <c r="D8451" s="7">
        <v>0</v>
      </c>
      <c r="E8451" s="7"/>
      <c r="G8451">
        <v>61.47</v>
      </c>
      <c r="H8451" s="12">
        <v>759.63287052381747</v>
      </c>
      <c r="I8451" s="13">
        <f>$D$2*tarifas!$D$12/24</f>
        <v>1.4541666666666666</v>
      </c>
      <c r="J8451" s="13" t="e">
        <f>VLOOKUP(E8451&amp;" "&amp;F8451,tarifas!$A$13:$D$20,4,FALSE)*H8451</f>
        <v>#N/A</v>
      </c>
      <c r="K8451" s="13">
        <f>IF(F8451="COD1",tarifas!$D$11*(SUMIFS($H$11:$H$8770,$F$11:$F$8770,"=COD1",$B$11:$B$8770,"="&amp;B8451)/COUNTIFS($F$11:$F$8770,"=COD1",$B$11:$B$8770,"="&amp;B8451))/COUNTIFS($A$11:$A$8770,"="&amp;A8451,$F$11:$F$8770,"=COD1"),0)</f>
        <v>0</v>
      </c>
      <c r="L8451" s="13" t="e">
        <f>(VLOOKUP(F8451,tarifas!$C$7:$D$10,2,FALSE)+tarifas!$D$21)*datos!H8451</f>
        <v>#N/A</v>
      </c>
      <c r="M8451">
        <v>0</v>
      </c>
      <c r="N8451" s="13" t="e">
        <f t="shared" si="1187"/>
        <v>#N/A</v>
      </c>
      <c r="O8451">
        <f t="shared" si="1188"/>
        <v>0</v>
      </c>
      <c r="P8451" s="12">
        <f t="shared" si="1189"/>
        <v>759.63287052381747</v>
      </c>
      <c r="Q8451">
        <f t="shared" si="1190"/>
        <v>0</v>
      </c>
      <c r="R8451">
        <f>$D$2*tarifas!$D$12/24</f>
        <v>1.4541666666666666</v>
      </c>
      <c r="S8451" t="e">
        <f>VLOOKUP(E8451&amp;" "&amp;F8451,tarifas!$A$13:$D$20,4,FALSE)*P8451</f>
        <v>#N/A</v>
      </c>
      <c r="T8451">
        <f>IF(F8451="COD1",tarifas!$D$11*(SUMIFS($P$11:$P$8770,$F$11:$F$8770,"=COD1",$B$11:$B$8770,"="&amp;B8451)/COUNTIFS($F$11:$F$8770,"=COD1",$B$11:$B$8770,"="&amp;B8451))/COUNTIFS($A$11:$A$8770,"="&amp;A8451,$F$11:$F$8770,"=COD1"),0)</f>
        <v>0</v>
      </c>
      <c r="U8451" t="e">
        <f>(VLOOKUP(F8451,tarifas!$C$7:$D$10,2,FALSE)+tarifas!$D$21)*datos!P8451</f>
        <v>#N/A</v>
      </c>
      <c r="V8451" t="e">
        <f t="shared" si="1191"/>
        <v>#N/A</v>
      </c>
      <c r="W8451">
        <f t="shared" si="1192"/>
        <v>0</v>
      </c>
    </row>
    <row r="8452" spans="1:23" x14ac:dyDescent="0.25">
      <c r="A8452">
        <f t="shared" si="1185"/>
        <v>347</v>
      </c>
      <c r="B8452">
        <f t="shared" si="1186"/>
        <v>12</v>
      </c>
      <c r="C8452" s="1">
        <f t="shared" si="1193"/>
        <v>41991.708333312861</v>
      </c>
      <c r="D8452" s="7">
        <v>0</v>
      </c>
      <c r="E8452" s="7"/>
      <c r="G8452">
        <v>62</v>
      </c>
      <c r="H8452" s="12">
        <v>609.7065467247952</v>
      </c>
      <c r="I8452" s="13">
        <f>$D$2*tarifas!$D$12/24</f>
        <v>1.4541666666666666</v>
      </c>
      <c r="J8452" s="13" t="e">
        <f>VLOOKUP(E8452&amp;" "&amp;F8452,tarifas!$A$13:$D$20,4,FALSE)*H8452</f>
        <v>#N/A</v>
      </c>
      <c r="K8452" s="13">
        <f>IF(F8452="COD1",tarifas!$D$11*(SUMIFS($H$11:$H$8770,$F$11:$F$8770,"=COD1",$B$11:$B$8770,"="&amp;B8452)/COUNTIFS($F$11:$F$8770,"=COD1",$B$11:$B$8770,"="&amp;B8452))/COUNTIFS($A$11:$A$8770,"="&amp;A8452,$F$11:$F$8770,"=COD1"),0)</f>
        <v>0</v>
      </c>
      <c r="L8452" s="13" t="e">
        <f>(VLOOKUP(F8452,tarifas!$C$7:$D$10,2,FALSE)+tarifas!$D$21)*datos!H8452</f>
        <v>#N/A</v>
      </c>
      <c r="M8452">
        <v>0</v>
      </c>
      <c r="N8452" s="13" t="e">
        <f t="shared" si="1187"/>
        <v>#N/A</v>
      </c>
      <c r="O8452">
        <f t="shared" si="1188"/>
        <v>0</v>
      </c>
      <c r="P8452" s="12">
        <f t="shared" si="1189"/>
        <v>609.7065467247952</v>
      </c>
      <c r="Q8452">
        <f t="shared" si="1190"/>
        <v>0</v>
      </c>
      <c r="R8452">
        <f>$D$2*tarifas!$D$12/24</f>
        <v>1.4541666666666666</v>
      </c>
      <c r="S8452" t="e">
        <f>VLOOKUP(E8452&amp;" "&amp;F8452,tarifas!$A$13:$D$20,4,FALSE)*P8452</f>
        <v>#N/A</v>
      </c>
      <c r="T8452">
        <f>IF(F8452="COD1",tarifas!$D$11*(SUMIFS($P$11:$P$8770,$F$11:$F$8770,"=COD1",$B$11:$B$8770,"="&amp;B8452)/COUNTIFS($F$11:$F$8770,"=COD1",$B$11:$B$8770,"="&amp;B8452))/COUNTIFS($A$11:$A$8770,"="&amp;A8452,$F$11:$F$8770,"=COD1"),0)</f>
        <v>0</v>
      </c>
      <c r="U8452" t="e">
        <f>(VLOOKUP(F8452,tarifas!$C$7:$D$10,2,FALSE)+tarifas!$D$21)*datos!P8452</f>
        <v>#N/A</v>
      </c>
      <c r="V8452" t="e">
        <f t="shared" si="1191"/>
        <v>#N/A</v>
      </c>
      <c r="W8452">
        <f t="shared" si="1192"/>
        <v>0</v>
      </c>
    </row>
    <row r="8453" spans="1:23" x14ac:dyDescent="0.25">
      <c r="A8453">
        <f t="shared" si="1185"/>
        <v>347</v>
      </c>
      <c r="B8453">
        <f t="shared" si="1186"/>
        <v>12</v>
      </c>
      <c r="C8453" s="1">
        <f t="shared" si="1193"/>
        <v>41991.749999979525</v>
      </c>
      <c r="D8453" s="7">
        <v>0</v>
      </c>
      <c r="E8453" s="7"/>
      <c r="G8453">
        <v>64.900000000000006</v>
      </c>
      <c r="H8453" s="12">
        <v>469.83105504389073</v>
      </c>
      <c r="I8453" s="13">
        <f>$D$2*tarifas!$D$12/24</f>
        <v>1.4541666666666666</v>
      </c>
      <c r="J8453" s="13" t="e">
        <f>VLOOKUP(E8453&amp;" "&amp;F8453,tarifas!$A$13:$D$20,4,FALSE)*H8453</f>
        <v>#N/A</v>
      </c>
      <c r="K8453" s="13">
        <f>IF(F8453="COD1",tarifas!$D$11*(SUMIFS($H$11:$H$8770,$F$11:$F$8770,"=COD1",$B$11:$B$8770,"="&amp;B8453)/COUNTIFS($F$11:$F$8770,"=COD1",$B$11:$B$8770,"="&amp;B8453))/COUNTIFS($A$11:$A$8770,"="&amp;A8453,$F$11:$F$8770,"=COD1"),0)</f>
        <v>0</v>
      </c>
      <c r="L8453" s="13" t="e">
        <f>(VLOOKUP(F8453,tarifas!$C$7:$D$10,2,FALSE)+tarifas!$D$21)*datos!H8453</f>
        <v>#N/A</v>
      </c>
      <c r="M8453">
        <v>0</v>
      </c>
      <c r="N8453" s="13" t="e">
        <f t="shared" si="1187"/>
        <v>#N/A</v>
      </c>
      <c r="O8453">
        <f t="shared" si="1188"/>
        <v>0</v>
      </c>
      <c r="P8453" s="12">
        <f t="shared" si="1189"/>
        <v>469.83105504389073</v>
      </c>
      <c r="Q8453">
        <f t="shared" si="1190"/>
        <v>0</v>
      </c>
      <c r="R8453">
        <f>$D$2*tarifas!$D$12/24</f>
        <v>1.4541666666666666</v>
      </c>
      <c r="S8453" t="e">
        <f>VLOOKUP(E8453&amp;" "&amp;F8453,tarifas!$A$13:$D$20,4,FALSE)*P8453</f>
        <v>#N/A</v>
      </c>
      <c r="T8453">
        <f>IF(F8453="COD1",tarifas!$D$11*(SUMIFS($P$11:$P$8770,$F$11:$F$8770,"=COD1",$B$11:$B$8770,"="&amp;B8453)/COUNTIFS($F$11:$F$8770,"=COD1",$B$11:$B$8770,"="&amp;B8453))/COUNTIFS($A$11:$A$8770,"="&amp;A8453,$F$11:$F$8770,"=COD1"),0)</f>
        <v>0</v>
      </c>
      <c r="U8453" t="e">
        <f>(VLOOKUP(F8453,tarifas!$C$7:$D$10,2,FALSE)+tarifas!$D$21)*datos!P8453</f>
        <v>#N/A</v>
      </c>
      <c r="V8453" t="e">
        <f t="shared" si="1191"/>
        <v>#N/A</v>
      </c>
      <c r="W8453">
        <f t="shared" si="1192"/>
        <v>0</v>
      </c>
    </row>
    <row r="8454" spans="1:23" x14ac:dyDescent="0.25">
      <c r="A8454">
        <f t="shared" si="1185"/>
        <v>347</v>
      </c>
      <c r="B8454">
        <f t="shared" si="1186"/>
        <v>12</v>
      </c>
      <c r="C8454" s="1">
        <f t="shared" si="1193"/>
        <v>41991.79166664619</v>
      </c>
      <c r="D8454" s="7">
        <v>0</v>
      </c>
      <c r="E8454" s="7"/>
      <c r="G8454">
        <v>65.73</v>
      </c>
      <c r="H8454" s="12">
        <v>343.92830542558136</v>
      </c>
      <c r="I8454" s="13">
        <f>$D$2*tarifas!$D$12/24</f>
        <v>1.4541666666666666</v>
      </c>
      <c r="J8454" s="13" t="e">
        <f>VLOOKUP(E8454&amp;" "&amp;F8454,tarifas!$A$13:$D$20,4,FALSE)*H8454</f>
        <v>#N/A</v>
      </c>
      <c r="K8454" s="13">
        <f>IF(F8454="COD1",tarifas!$D$11*(SUMIFS($H$11:$H$8770,$F$11:$F$8770,"=COD1",$B$11:$B$8770,"="&amp;B8454)/COUNTIFS($F$11:$F$8770,"=COD1",$B$11:$B$8770,"="&amp;B8454))/COUNTIFS($A$11:$A$8770,"="&amp;A8454,$F$11:$F$8770,"=COD1"),0)</f>
        <v>0</v>
      </c>
      <c r="L8454" s="13" t="e">
        <f>(VLOOKUP(F8454,tarifas!$C$7:$D$10,2,FALSE)+tarifas!$D$21)*datos!H8454</f>
        <v>#N/A</v>
      </c>
      <c r="M8454">
        <v>0</v>
      </c>
      <c r="N8454" s="13" t="e">
        <f t="shared" si="1187"/>
        <v>#N/A</v>
      </c>
      <c r="O8454">
        <f t="shared" si="1188"/>
        <v>0</v>
      </c>
      <c r="P8454" s="12">
        <f t="shared" si="1189"/>
        <v>343.92830542558136</v>
      </c>
      <c r="Q8454">
        <f t="shared" si="1190"/>
        <v>0</v>
      </c>
      <c r="R8454">
        <f>$D$2*tarifas!$D$12/24</f>
        <v>1.4541666666666666</v>
      </c>
      <c r="S8454" t="e">
        <f>VLOOKUP(E8454&amp;" "&amp;F8454,tarifas!$A$13:$D$20,4,FALSE)*P8454</f>
        <v>#N/A</v>
      </c>
      <c r="T8454">
        <f>IF(F8454="COD1",tarifas!$D$11*(SUMIFS($P$11:$P$8770,$F$11:$F$8770,"=COD1",$B$11:$B$8770,"="&amp;B8454)/COUNTIFS($F$11:$F$8770,"=COD1",$B$11:$B$8770,"="&amp;B8454))/COUNTIFS($A$11:$A$8770,"="&amp;A8454,$F$11:$F$8770,"=COD1"),0)</f>
        <v>0</v>
      </c>
      <c r="U8454" t="e">
        <f>(VLOOKUP(F8454,tarifas!$C$7:$D$10,2,FALSE)+tarifas!$D$21)*datos!P8454</f>
        <v>#N/A</v>
      </c>
      <c r="V8454" t="e">
        <f t="shared" si="1191"/>
        <v>#N/A</v>
      </c>
      <c r="W8454">
        <f t="shared" si="1192"/>
        <v>0</v>
      </c>
    </row>
    <row r="8455" spans="1:23" x14ac:dyDescent="0.25">
      <c r="A8455">
        <f t="shared" si="1185"/>
        <v>347</v>
      </c>
      <c r="B8455">
        <f t="shared" si="1186"/>
        <v>12</v>
      </c>
      <c r="C8455" s="1">
        <f t="shared" si="1193"/>
        <v>41991.833333312854</v>
      </c>
      <c r="D8455" s="7">
        <v>0</v>
      </c>
      <c r="E8455" s="7"/>
      <c r="G8455">
        <v>67.510000000000005</v>
      </c>
      <c r="H8455" s="12">
        <v>266.8128219095521</v>
      </c>
      <c r="I8455" s="13">
        <f>$D$2*tarifas!$D$12/24</f>
        <v>1.4541666666666666</v>
      </c>
      <c r="J8455" s="13" t="e">
        <f>VLOOKUP(E8455&amp;" "&amp;F8455,tarifas!$A$13:$D$20,4,FALSE)*H8455</f>
        <v>#N/A</v>
      </c>
      <c r="K8455" s="13">
        <f>IF(F8455="COD1",tarifas!$D$11*(SUMIFS($H$11:$H$8770,$F$11:$F$8770,"=COD1",$B$11:$B$8770,"="&amp;B8455)/COUNTIFS($F$11:$F$8770,"=COD1",$B$11:$B$8770,"="&amp;B8455))/COUNTIFS($A$11:$A$8770,"="&amp;A8455,$F$11:$F$8770,"=COD1"),0)</f>
        <v>0</v>
      </c>
      <c r="L8455" s="13" t="e">
        <f>(VLOOKUP(F8455,tarifas!$C$7:$D$10,2,FALSE)+tarifas!$D$21)*datos!H8455</f>
        <v>#N/A</v>
      </c>
      <c r="M8455">
        <v>0</v>
      </c>
      <c r="N8455" s="13" t="e">
        <f t="shared" si="1187"/>
        <v>#N/A</v>
      </c>
      <c r="O8455">
        <f t="shared" si="1188"/>
        <v>0</v>
      </c>
      <c r="P8455" s="12">
        <f t="shared" si="1189"/>
        <v>266.8128219095521</v>
      </c>
      <c r="Q8455">
        <f t="shared" si="1190"/>
        <v>0</v>
      </c>
      <c r="R8455">
        <f>$D$2*tarifas!$D$12/24</f>
        <v>1.4541666666666666</v>
      </c>
      <c r="S8455" t="e">
        <f>VLOOKUP(E8455&amp;" "&amp;F8455,tarifas!$A$13:$D$20,4,FALSE)*P8455</f>
        <v>#N/A</v>
      </c>
      <c r="T8455">
        <f>IF(F8455="COD1",tarifas!$D$11*(SUMIFS($P$11:$P$8770,$F$11:$F$8770,"=COD1",$B$11:$B$8770,"="&amp;B8455)/COUNTIFS($F$11:$F$8770,"=COD1",$B$11:$B$8770,"="&amp;B8455))/COUNTIFS($A$11:$A$8770,"="&amp;A8455,$F$11:$F$8770,"=COD1"),0)</f>
        <v>0</v>
      </c>
      <c r="U8455" t="e">
        <f>(VLOOKUP(F8455,tarifas!$C$7:$D$10,2,FALSE)+tarifas!$D$21)*datos!P8455</f>
        <v>#N/A</v>
      </c>
      <c r="V8455" t="e">
        <f t="shared" si="1191"/>
        <v>#N/A</v>
      </c>
      <c r="W8455">
        <f t="shared" si="1192"/>
        <v>0</v>
      </c>
    </row>
    <row r="8456" spans="1:23" x14ac:dyDescent="0.25">
      <c r="A8456">
        <f t="shared" si="1185"/>
        <v>347</v>
      </c>
      <c r="B8456">
        <f t="shared" si="1186"/>
        <v>12</v>
      </c>
      <c r="C8456" s="1">
        <f t="shared" si="1193"/>
        <v>41991.874999979518</v>
      </c>
      <c r="D8456" s="7">
        <v>0</v>
      </c>
      <c r="E8456" s="7"/>
      <c r="G8456">
        <v>65.48</v>
      </c>
      <c r="H8456" s="12">
        <v>241.16716997650022</v>
      </c>
      <c r="I8456" s="13">
        <f>$D$2*tarifas!$D$12/24</f>
        <v>1.4541666666666666</v>
      </c>
      <c r="J8456" s="13" t="e">
        <f>VLOOKUP(E8456&amp;" "&amp;F8456,tarifas!$A$13:$D$20,4,FALSE)*H8456</f>
        <v>#N/A</v>
      </c>
      <c r="K8456" s="13">
        <f>IF(F8456="COD1",tarifas!$D$11*(SUMIFS($H$11:$H$8770,$F$11:$F$8770,"=COD1",$B$11:$B$8770,"="&amp;B8456)/COUNTIFS($F$11:$F$8770,"=COD1",$B$11:$B$8770,"="&amp;B8456))/COUNTIFS($A$11:$A$8770,"="&amp;A8456,$F$11:$F$8770,"=COD1"),0)</f>
        <v>0</v>
      </c>
      <c r="L8456" s="13" t="e">
        <f>(VLOOKUP(F8456,tarifas!$C$7:$D$10,2,FALSE)+tarifas!$D$21)*datos!H8456</f>
        <v>#N/A</v>
      </c>
      <c r="M8456">
        <v>0</v>
      </c>
      <c r="N8456" s="13" t="e">
        <f t="shared" si="1187"/>
        <v>#N/A</v>
      </c>
      <c r="O8456">
        <f t="shared" si="1188"/>
        <v>0</v>
      </c>
      <c r="P8456" s="12">
        <f t="shared" si="1189"/>
        <v>241.16716997650022</v>
      </c>
      <c r="Q8456">
        <f t="shared" si="1190"/>
        <v>0</v>
      </c>
      <c r="R8456">
        <f>$D$2*tarifas!$D$12/24</f>
        <v>1.4541666666666666</v>
      </c>
      <c r="S8456" t="e">
        <f>VLOOKUP(E8456&amp;" "&amp;F8456,tarifas!$A$13:$D$20,4,FALSE)*P8456</f>
        <v>#N/A</v>
      </c>
      <c r="T8456">
        <f>IF(F8456="COD1",tarifas!$D$11*(SUMIFS($P$11:$P$8770,$F$11:$F$8770,"=COD1",$B$11:$B$8770,"="&amp;B8456)/COUNTIFS($F$11:$F$8770,"=COD1",$B$11:$B$8770,"="&amp;B8456))/COUNTIFS($A$11:$A$8770,"="&amp;A8456,$F$11:$F$8770,"=COD1"),0)</f>
        <v>0</v>
      </c>
      <c r="U8456" t="e">
        <f>(VLOOKUP(F8456,tarifas!$C$7:$D$10,2,FALSE)+tarifas!$D$21)*datos!P8456</f>
        <v>#N/A</v>
      </c>
      <c r="V8456" t="e">
        <f t="shared" si="1191"/>
        <v>#N/A</v>
      </c>
      <c r="W8456">
        <f t="shared" si="1192"/>
        <v>0</v>
      </c>
    </row>
    <row r="8457" spans="1:23" x14ac:dyDescent="0.25">
      <c r="A8457">
        <f t="shared" si="1185"/>
        <v>347</v>
      </c>
      <c r="B8457">
        <f t="shared" si="1186"/>
        <v>12</v>
      </c>
      <c r="C8457" s="1">
        <f t="shared" si="1193"/>
        <v>41991.916666646182</v>
      </c>
      <c r="D8457" s="7">
        <v>0</v>
      </c>
      <c r="E8457" s="7"/>
      <c r="G8457">
        <v>61.72</v>
      </c>
      <c r="H8457" s="12">
        <v>235.96884091630781</v>
      </c>
      <c r="I8457" s="13">
        <f>$D$2*tarifas!$D$12/24</f>
        <v>1.4541666666666666</v>
      </c>
      <c r="J8457" s="13" t="e">
        <f>VLOOKUP(E8457&amp;" "&amp;F8457,tarifas!$A$13:$D$20,4,FALSE)*H8457</f>
        <v>#N/A</v>
      </c>
      <c r="K8457" s="13">
        <f>IF(F8457="COD1",tarifas!$D$11*(SUMIFS($H$11:$H$8770,$F$11:$F$8770,"=COD1",$B$11:$B$8770,"="&amp;B8457)/COUNTIFS($F$11:$F$8770,"=COD1",$B$11:$B$8770,"="&amp;B8457))/COUNTIFS($A$11:$A$8770,"="&amp;A8457,$F$11:$F$8770,"=COD1"),0)</f>
        <v>0</v>
      </c>
      <c r="L8457" s="13" t="e">
        <f>(VLOOKUP(F8457,tarifas!$C$7:$D$10,2,FALSE)+tarifas!$D$21)*datos!H8457</f>
        <v>#N/A</v>
      </c>
      <c r="M8457">
        <v>0</v>
      </c>
      <c r="N8457" s="13" t="e">
        <f t="shared" si="1187"/>
        <v>#N/A</v>
      </c>
      <c r="O8457">
        <f t="shared" si="1188"/>
        <v>0</v>
      </c>
      <c r="P8457" s="12">
        <f t="shared" si="1189"/>
        <v>235.96884091630781</v>
      </c>
      <c r="Q8457">
        <f t="shared" si="1190"/>
        <v>0</v>
      </c>
      <c r="R8457">
        <f>$D$2*tarifas!$D$12/24</f>
        <v>1.4541666666666666</v>
      </c>
      <c r="S8457" t="e">
        <f>VLOOKUP(E8457&amp;" "&amp;F8457,tarifas!$A$13:$D$20,4,FALSE)*P8457</f>
        <v>#N/A</v>
      </c>
      <c r="T8457">
        <f>IF(F8457="COD1",tarifas!$D$11*(SUMIFS($P$11:$P$8770,$F$11:$F$8770,"=COD1",$B$11:$B$8770,"="&amp;B8457)/COUNTIFS($F$11:$F$8770,"=COD1",$B$11:$B$8770,"="&amp;B8457))/COUNTIFS($A$11:$A$8770,"="&amp;A8457,$F$11:$F$8770,"=COD1"),0)</f>
        <v>0</v>
      </c>
      <c r="U8457" t="e">
        <f>(VLOOKUP(F8457,tarifas!$C$7:$D$10,2,FALSE)+tarifas!$D$21)*datos!P8457</f>
        <v>#N/A</v>
      </c>
      <c r="V8457" t="e">
        <f t="shared" si="1191"/>
        <v>#N/A</v>
      </c>
      <c r="W8457">
        <f t="shared" si="1192"/>
        <v>0</v>
      </c>
    </row>
    <row r="8458" spans="1:23" x14ac:dyDescent="0.25">
      <c r="A8458">
        <f t="shared" si="1185"/>
        <v>347</v>
      </c>
      <c r="B8458">
        <f t="shared" si="1186"/>
        <v>12</v>
      </c>
      <c r="C8458" s="1">
        <f t="shared" si="1193"/>
        <v>41991.958333312847</v>
      </c>
      <c r="D8458" s="7">
        <v>0</v>
      </c>
      <c r="E8458" s="7"/>
      <c r="G8458">
        <v>61.69</v>
      </c>
      <c r="H8458" s="12">
        <v>237.0615360061164</v>
      </c>
      <c r="I8458" s="13">
        <f>$D$2*tarifas!$D$12/24</f>
        <v>1.4541666666666666</v>
      </c>
      <c r="J8458" s="13" t="e">
        <f>VLOOKUP(E8458&amp;" "&amp;F8458,tarifas!$A$13:$D$20,4,FALSE)*H8458</f>
        <v>#N/A</v>
      </c>
      <c r="K8458" s="13">
        <f>IF(F8458="COD1",tarifas!$D$11*(SUMIFS($H$11:$H$8770,$F$11:$F$8770,"=COD1",$B$11:$B$8770,"="&amp;B8458)/COUNTIFS($F$11:$F$8770,"=COD1",$B$11:$B$8770,"="&amp;B8458))/COUNTIFS($A$11:$A$8770,"="&amp;A8458,$F$11:$F$8770,"=COD1"),0)</f>
        <v>0</v>
      </c>
      <c r="L8458" s="13" t="e">
        <f>(VLOOKUP(F8458,tarifas!$C$7:$D$10,2,FALSE)+tarifas!$D$21)*datos!H8458</f>
        <v>#N/A</v>
      </c>
      <c r="M8458">
        <v>0</v>
      </c>
      <c r="N8458" s="13" t="e">
        <f t="shared" si="1187"/>
        <v>#N/A</v>
      </c>
      <c r="O8458">
        <f t="shared" si="1188"/>
        <v>0</v>
      </c>
      <c r="P8458" s="12">
        <f t="shared" si="1189"/>
        <v>237.0615360061164</v>
      </c>
      <c r="Q8458">
        <f t="shared" si="1190"/>
        <v>0</v>
      </c>
      <c r="R8458">
        <f>$D$2*tarifas!$D$12/24</f>
        <v>1.4541666666666666</v>
      </c>
      <c r="S8458" t="e">
        <f>VLOOKUP(E8458&amp;" "&amp;F8458,tarifas!$A$13:$D$20,4,FALSE)*P8458</f>
        <v>#N/A</v>
      </c>
      <c r="T8458">
        <f>IF(F8458="COD1",tarifas!$D$11*(SUMIFS($P$11:$P$8770,$F$11:$F$8770,"=COD1",$B$11:$B$8770,"="&amp;B8458)/COUNTIFS($F$11:$F$8770,"=COD1",$B$11:$B$8770,"="&amp;B8458))/COUNTIFS($A$11:$A$8770,"="&amp;A8458,$F$11:$F$8770,"=COD1"),0)</f>
        <v>0</v>
      </c>
      <c r="U8458" t="e">
        <f>(VLOOKUP(F8458,tarifas!$C$7:$D$10,2,FALSE)+tarifas!$D$21)*datos!P8458</f>
        <v>#N/A</v>
      </c>
      <c r="V8458" t="e">
        <f t="shared" si="1191"/>
        <v>#N/A</v>
      </c>
      <c r="W8458">
        <f t="shared" si="1192"/>
        <v>0</v>
      </c>
    </row>
    <row r="8459" spans="1:23" x14ac:dyDescent="0.25">
      <c r="A8459">
        <f t="shared" si="1185"/>
        <v>348</v>
      </c>
      <c r="B8459">
        <f t="shared" si="1186"/>
        <v>12</v>
      </c>
      <c r="C8459" s="1">
        <f t="shared" si="1193"/>
        <v>41991.999999979511</v>
      </c>
      <c r="D8459" s="7">
        <v>0</v>
      </c>
      <c r="E8459" s="7"/>
      <c r="G8459">
        <v>59.1</v>
      </c>
      <c r="H8459" s="12">
        <v>228.81203385952193</v>
      </c>
      <c r="I8459" s="13">
        <f>$D$2*tarifas!$D$12/24</f>
        <v>1.4541666666666666</v>
      </c>
      <c r="J8459" s="13" t="e">
        <f>VLOOKUP(E8459&amp;" "&amp;F8459,tarifas!$A$13:$D$20,4,FALSE)*H8459</f>
        <v>#N/A</v>
      </c>
      <c r="K8459" s="13">
        <f>IF(F8459="COD1",tarifas!$D$11*(SUMIFS($H$11:$H$8770,$F$11:$F$8770,"=COD1",$B$11:$B$8770,"="&amp;B8459)/COUNTIFS($F$11:$F$8770,"=COD1",$B$11:$B$8770,"="&amp;B8459))/COUNTIFS($A$11:$A$8770,"="&amp;A8459,$F$11:$F$8770,"=COD1"),0)</f>
        <v>0</v>
      </c>
      <c r="L8459" s="13" t="e">
        <f>(VLOOKUP(F8459,tarifas!$C$7:$D$10,2,FALSE)+tarifas!$D$21)*datos!H8459</f>
        <v>#N/A</v>
      </c>
      <c r="M8459">
        <v>0</v>
      </c>
      <c r="N8459" s="13" t="e">
        <f t="shared" si="1187"/>
        <v>#N/A</v>
      </c>
      <c r="O8459">
        <f t="shared" si="1188"/>
        <v>0</v>
      </c>
      <c r="P8459" s="12">
        <f t="shared" si="1189"/>
        <v>228.81203385952193</v>
      </c>
      <c r="Q8459">
        <f t="shared" si="1190"/>
        <v>0</v>
      </c>
      <c r="R8459">
        <f>$D$2*tarifas!$D$12/24</f>
        <v>1.4541666666666666</v>
      </c>
      <c r="S8459" t="e">
        <f>VLOOKUP(E8459&amp;" "&amp;F8459,tarifas!$A$13:$D$20,4,FALSE)*P8459</f>
        <v>#N/A</v>
      </c>
      <c r="T8459">
        <f>IF(F8459="COD1",tarifas!$D$11*(SUMIFS($P$11:$P$8770,$F$11:$F$8770,"=COD1",$B$11:$B$8770,"="&amp;B8459)/COUNTIFS($F$11:$F$8770,"=COD1",$B$11:$B$8770,"="&amp;B8459))/COUNTIFS($A$11:$A$8770,"="&amp;A8459,$F$11:$F$8770,"=COD1"),0)</f>
        <v>0</v>
      </c>
      <c r="U8459" t="e">
        <f>(VLOOKUP(F8459,tarifas!$C$7:$D$10,2,FALSE)+tarifas!$D$21)*datos!P8459</f>
        <v>#N/A</v>
      </c>
      <c r="V8459" t="e">
        <f t="shared" si="1191"/>
        <v>#N/A</v>
      </c>
      <c r="W8459">
        <f t="shared" si="1192"/>
        <v>0</v>
      </c>
    </row>
    <row r="8460" spans="1:23" x14ac:dyDescent="0.25">
      <c r="A8460">
        <f t="shared" ref="A8460:A8523" si="1194">DAYS360($C$11,C8460)</f>
        <v>348</v>
      </c>
      <c r="B8460">
        <f t="shared" ref="B8460:B8523" si="1195">MONTH(C8460)</f>
        <v>12</v>
      </c>
      <c r="C8460" s="1">
        <f t="shared" si="1193"/>
        <v>41992.041666646175</v>
      </c>
      <c r="D8460" s="7">
        <v>0</v>
      </c>
      <c r="E8460" s="7"/>
      <c r="G8460">
        <v>50.45</v>
      </c>
      <c r="H8460" s="12">
        <v>228.29695654945851</v>
      </c>
      <c r="I8460" s="13">
        <f>$D$2*tarifas!$D$12/24</f>
        <v>1.4541666666666666</v>
      </c>
      <c r="J8460" s="13" t="e">
        <f>VLOOKUP(E8460&amp;" "&amp;F8460,tarifas!$A$13:$D$20,4,FALSE)*H8460</f>
        <v>#N/A</v>
      </c>
      <c r="K8460" s="13">
        <f>IF(F8460="COD1",tarifas!$D$11*(SUMIFS($H$11:$H$8770,$F$11:$F$8770,"=COD1",$B$11:$B$8770,"="&amp;B8460)/COUNTIFS($F$11:$F$8770,"=COD1",$B$11:$B$8770,"="&amp;B8460))/COUNTIFS($A$11:$A$8770,"="&amp;A8460,$F$11:$F$8770,"=COD1"),0)</f>
        <v>0</v>
      </c>
      <c r="L8460" s="13" t="e">
        <f>(VLOOKUP(F8460,tarifas!$C$7:$D$10,2,FALSE)+tarifas!$D$21)*datos!H8460</f>
        <v>#N/A</v>
      </c>
      <c r="M8460">
        <v>0</v>
      </c>
      <c r="N8460" s="13" t="e">
        <f t="shared" ref="N8460:N8523" si="1196">(I8460+J8460+K8460+L8460)*1.23</f>
        <v>#N/A</v>
      </c>
      <c r="O8460">
        <f t="shared" ref="O8460:O8523" si="1197">IF(M8460&lt;H8460,M8460,H8460)</f>
        <v>0</v>
      </c>
      <c r="P8460" s="12">
        <f t="shared" ref="P8460:P8523" si="1198">H8460-O8460</f>
        <v>228.29695654945851</v>
      </c>
      <c r="Q8460">
        <f t="shared" ref="Q8460:Q8523" si="1199">IF(M8460&lt;H8460,0,M8460-H8460)</f>
        <v>0</v>
      </c>
      <c r="R8460">
        <f>$D$2*tarifas!$D$12/24</f>
        <v>1.4541666666666666</v>
      </c>
      <c r="S8460" t="e">
        <f>VLOOKUP(E8460&amp;" "&amp;F8460,tarifas!$A$13:$D$20,4,FALSE)*P8460</f>
        <v>#N/A</v>
      </c>
      <c r="T8460">
        <f>IF(F8460="COD1",tarifas!$D$11*(SUMIFS($P$11:$P$8770,$F$11:$F$8770,"=COD1",$B$11:$B$8770,"="&amp;B8460)/COUNTIFS($F$11:$F$8770,"=COD1",$B$11:$B$8770,"="&amp;B8460))/COUNTIFS($A$11:$A$8770,"="&amp;A8460,$F$11:$F$8770,"=COD1"),0)</f>
        <v>0</v>
      </c>
      <c r="U8460" t="e">
        <f>(VLOOKUP(F8460,tarifas!$C$7:$D$10,2,FALSE)+tarifas!$D$21)*datos!P8460</f>
        <v>#N/A</v>
      </c>
      <c r="V8460" t="e">
        <f t="shared" ref="V8460:V8523" si="1200">(R8460+S8460+T8460+U8460)*1.23</f>
        <v>#N/A</v>
      </c>
      <c r="W8460">
        <f t="shared" ref="W8460:W8523" si="1201">0.9*G8460/1000*Q8460</f>
        <v>0</v>
      </c>
    </row>
    <row r="8461" spans="1:23" x14ac:dyDescent="0.25">
      <c r="A8461">
        <f t="shared" si="1194"/>
        <v>348</v>
      </c>
      <c r="B8461">
        <f t="shared" si="1195"/>
        <v>12</v>
      </c>
      <c r="C8461" s="1">
        <f t="shared" ref="C8461:C8524" si="1202">+C8460+1/24</f>
        <v>41992.083333312839</v>
      </c>
      <c r="D8461" s="7">
        <v>0</v>
      </c>
      <c r="E8461" s="7"/>
      <c r="G8461">
        <v>42</v>
      </c>
      <c r="H8461" s="12">
        <v>225.36503095341067</v>
      </c>
      <c r="I8461" s="13">
        <f>$D$2*tarifas!$D$12/24</f>
        <v>1.4541666666666666</v>
      </c>
      <c r="J8461" s="13" t="e">
        <f>VLOOKUP(E8461&amp;" "&amp;F8461,tarifas!$A$13:$D$20,4,FALSE)*H8461</f>
        <v>#N/A</v>
      </c>
      <c r="K8461" s="13">
        <f>IF(F8461="COD1",tarifas!$D$11*(SUMIFS($H$11:$H$8770,$F$11:$F$8770,"=COD1",$B$11:$B$8770,"="&amp;B8461)/COUNTIFS($F$11:$F$8770,"=COD1",$B$11:$B$8770,"="&amp;B8461))/COUNTIFS($A$11:$A$8770,"="&amp;A8461,$F$11:$F$8770,"=COD1"),0)</f>
        <v>0</v>
      </c>
      <c r="L8461" s="13" t="e">
        <f>(VLOOKUP(F8461,tarifas!$C$7:$D$10,2,FALSE)+tarifas!$D$21)*datos!H8461</f>
        <v>#N/A</v>
      </c>
      <c r="M8461">
        <v>0</v>
      </c>
      <c r="N8461" s="13" t="e">
        <f t="shared" si="1196"/>
        <v>#N/A</v>
      </c>
      <c r="O8461">
        <f t="shared" si="1197"/>
        <v>0</v>
      </c>
      <c r="P8461" s="12">
        <f t="shared" si="1198"/>
        <v>225.36503095341067</v>
      </c>
      <c r="Q8461">
        <f t="shared" si="1199"/>
        <v>0</v>
      </c>
      <c r="R8461">
        <f>$D$2*tarifas!$D$12/24</f>
        <v>1.4541666666666666</v>
      </c>
      <c r="S8461" t="e">
        <f>VLOOKUP(E8461&amp;" "&amp;F8461,tarifas!$A$13:$D$20,4,FALSE)*P8461</f>
        <v>#N/A</v>
      </c>
      <c r="T8461">
        <f>IF(F8461="COD1",tarifas!$D$11*(SUMIFS($P$11:$P$8770,$F$11:$F$8770,"=COD1",$B$11:$B$8770,"="&amp;B8461)/COUNTIFS($F$11:$F$8770,"=COD1",$B$11:$B$8770,"="&amp;B8461))/COUNTIFS($A$11:$A$8770,"="&amp;A8461,$F$11:$F$8770,"=COD1"),0)</f>
        <v>0</v>
      </c>
      <c r="U8461" t="e">
        <f>(VLOOKUP(F8461,tarifas!$C$7:$D$10,2,FALSE)+tarifas!$D$21)*datos!P8461</f>
        <v>#N/A</v>
      </c>
      <c r="V8461" t="e">
        <f t="shared" si="1200"/>
        <v>#N/A</v>
      </c>
      <c r="W8461">
        <f t="shared" si="1201"/>
        <v>0</v>
      </c>
    </row>
    <row r="8462" spans="1:23" x14ac:dyDescent="0.25">
      <c r="A8462">
        <f t="shared" si="1194"/>
        <v>348</v>
      </c>
      <c r="B8462">
        <f t="shared" si="1195"/>
        <v>12</v>
      </c>
      <c r="C8462" s="1">
        <f t="shared" si="1202"/>
        <v>41992.124999979504</v>
      </c>
      <c r="D8462" s="7">
        <v>0</v>
      </c>
      <c r="E8462" s="7"/>
      <c r="G8462">
        <v>42</v>
      </c>
      <c r="H8462" s="12">
        <v>222.88917833551525</v>
      </c>
      <c r="I8462" s="13">
        <f>$D$2*tarifas!$D$12/24</f>
        <v>1.4541666666666666</v>
      </c>
      <c r="J8462" s="13" t="e">
        <f>VLOOKUP(E8462&amp;" "&amp;F8462,tarifas!$A$13:$D$20,4,FALSE)*H8462</f>
        <v>#N/A</v>
      </c>
      <c r="K8462" s="13">
        <f>IF(F8462="COD1",tarifas!$D$11*(SUMIFS($H$11:$H$8770,$F$11:$F$8770,"=COD1",$B$11:$B$8770,"="&amp;B8462)/COUNTIFS($F$11:$F$8770,"=COD1",$B$11:$B$8770,"="&amp;B8462))/COUNTIFS($A$11:$A$8770,"="&amp;A8462,$F$11:$F$8770,"=COD1"),0)</f>
        <v>0</v>
      </c>
      <c r="L8462" s="13" t="e">
        <f>(VLOOKUP(F8462,tarifas!$C$7:$D$10,2,FALSE)+tarifas!$D$21)*datos!H8462</f>
        <v>#N/A</v>
      </c>
      <c r="M8462">
        <v>0</v>
      </c>
      <c r="N8462" s="13" t="e">
        <f t="shared" si="1196"/>
        <v>#N/A</v>
      </c>
      <c r="O8462">
        <f t="shared" si="1197"/>
        <v>0</v>
      </c>
      <c r="P8462" s="12">
        <f t="shared" si="1198"/>
        <v>222.88917833551525</v>
      </c>
      <c r="Q8462">
        <f t="shared" si="1199"/>
        <v>0</v>
      </c>
      <c r="R8462">
        <f>$D$2*tarifas!$D$12/24</f>
        <v>1.4541666666666666</v>
      </c>
      <c r="S8462" t="e">
        <f>VLOOKUP(E8462&amp;" "&amp;F8462,tarifas!$A$13:$D$20,4,FALSE)*P8462</f>
        <v>#N/A</v>
      </c>
      <c r="T8462">
        <f>IF(F8462="COD1",tarifas!$D$11*(SUMIFS($P$11:$P$8770,$F$11:$F$8770,"=COD1",$B$11:$B$8770,"="&amp;B8462)/COUNTIFS($F$11:$F$8770,"=COD1",$B$11:$B$8770,"="&amp;B8462))/COUNTIFS($A$11:$A$8770,"="&amp;A8462,$F$11:$F$8770,"=COD1"),0)</f>
        <v>0</v>
      </c>
      <c r="U8462" t="e">
        <f>(VLOOKUP(F8462,tarifas!$C$7:$D$10,2,FALSE)+tarifas!$D$21)*datos!P8462</f>
        <v>#N/A</v>
      </c>
      <c r="V8462" t="e">
        <f t="shared" si="1200"/>
        <v>#N/A</v>
      </c>
      <c r="W8462">
        <f t="shared" si="1201"/>
        <v>0</v>
      </c>
    </row>
    <row r="8463" spans="1:23" x14ac:dyDescent="0.25">
      <c r="A8463">
        <f t="shared" si="1194"/>
        <v>348</v>
      </c>
      <c r="B8463">
        <f t="shared" si="1195"/>
        <v>12</v>
      </c>
      <c r="C8463" s="1">
        <f t="shared" si="1202"/>
        <v>41992.166666646168</v>
      </c>
      <c r="D8463" s="7">
        <v>0</v>
      </c>
      <c r="E8463" s="7"/>
      <c r="G8463">
        <v>41.98</v>
      </c>
      <c r="H8463" s="12">
        <v>224.04368379461221</v>
      </c>
      <c r="I8463" s="13">
        <f>$D$2*tarifas!$D$12/24</f>
        <v>1.4541666666666666</v>
      </c>
      <c r="J8463" s="13" t="e">
        <f>VLOOKUP(E8463&amp;" "&amp;F8463,tarifas!$A$13:$D$20,4,FALSE)*H8463</f>
        <v>#N/A</v>
      </c>
      <c r="K8463" s="13">
        <f>IF(F8463="COD1",tarifas!$D$11*(SUMIFS($H$11:$H$8770,$F$11:$F$8770,"=COD1",$B$11:$B$8770,"="&amp;B8463)/COUNTIFS($F$11:$F$8770,"=COD1",$B$11:$B$8770,"="&amp;B8463))/COUNTIFS($A$11:$A$8770,"="&amp;A8463,$F$11:$F$8770,"=COD1"),0)</f>
        <v>0</v>
      </c>
      <c r="L8463" s="13" t="e">
        <f>(VLOOKUP(F8463,tarifas!$C$7:$D$10,2,FALSE)+tarifas!$D$21)*datos!H8463</f>
        <v>#N/A</v>
      </c>
      <c r="M8463">
        <v>0</v>
      </c>
      <c r="N8463" s="13" t="e">
        <f t="shared" si="1196"/>
        <v>#N/A</v>
      </c>
      <c r="O8463">
        <f t="shared" si="1197"/>
        <v>0</v>
      </c>
      <c r="P8463" s="12">
        <f t="shared" si="1198"/>
        <v>224.04368379461221</v>
      </c>
      <c r="Q8463">
        <f t="shared" si="1199"/>
        <v>0</v>
      </c>
      <c r="R8463">
        <f>$D$2*tarifas!$D$12/24</f>
        <v>1.4541666666666666</v>
      </c>
      <c r="S8463" t="e">
        <f>VLOOKUP(E8463&amp;" "&amp;F8463,tarifas!$A$13:$D$20,4,FALSE)*P8463</f>
        <v>#N/A</v>
      </c>
      <c r="T8463">
        <f>IF(F8463="COD1",tarifas!$D$11*(SUMIFS($P$11:$P$8770,$F$11:$F$8770,"=COD1",$B$11:$B$8770,"="&amp;B8463)/COUNTIFS($F$11:$F$8770,"=COD1",$B$11:$B$8770,"="&amp;B8463))/COUNTIFS($A$11:$A$8770,"="&amp;A8463,$F$11:$F$8770,"=COD1"),0)</f>
        <v>0</v>
      </c>
      <c r="U8463" t="e">
        <f>(VLOOKUP(F8463,tarifas!$C$7:$D$10,2,FALSE)+tarifas!$D$21)*datos!P8463</f>
        <v>#N/A</v>
      </c>
      <c r="V8463" t="e">
        <f t="shared" si="1200"/>
        <v>#N/A</v>
      </c>
      <c r="W8463">
        <f t="shared" si="1201"/>
        <v>0</v>
      </c>
    </row>
    <row r="8464" spans="1:23" x14ac:dyDescent="0.25">
      <c r="A8464">
        <f t="shared" si="1194"/>
        <v>348</v>
      </c>
      <c r="B8464">
        <f t="shared" si="1195"/>
        <v>12</v>
      </c>
      <c r="C8464" s="1">
        <f t="shared" si="1202"/>
        <v>41992.208333312832</v>
      </c>
      <c r="D8464" s="7">
        <v>0</v>
      </c>
      <c r="E8464" s="7"/>
      <c r="G8464">
        <v>42</v>
      </c>
      <c r="H8464" s="12">
        <v>221.41487076890346</v>
      </c>
      <c r="I8464" s="13">
        <f>$D$2*tarifas!$D$12/24</f>
        <v>1.4541666666666666</v>
      </c>
      <c r="J8464" s="13" t="e">
        <f>VLOOKUP(E8464&amp;" "&amp;F8464,tarifas!$A$13:$D$20,4,FALSE)*H8464</f>
        <v>#N/A</v>
      </c>
      <c r="K8464" s="13">
        <f>IF(F8464="COD1",tarifas!$D$11*(SUMIFS($H$11:$H$8770,$F$11:$F$8770,"=COD1",$B$11:$B$8770,"="&amp;B8464)/COUNTIFS($F$11:$F$8770,"=COD1",$B$11:$B$8770,"="&amp;B8464))/COUNTIFS($A$11:$A$8770,"="&amp;A8464,$F$11:$F$8770,"=COD1"),0)</f>
        <v>0</v>
      </c>
      <c r="L8464" s="13" t="e">
        <f>(VLOOKUP(F8464,tarifas!$C$7:$D$10,2,FALSE)+tarifas!$D$21)*datos!H8464</f>
        <v>#N/A</v>
      </c>
      <c r="M8464">
        <v>0</v>
      </c>
      <c r="N8464" s="13" t="e">
        <f t="shared" si="1196"/>
        <v>#N/A</v>
      </c>
      <c r="O8464">
        <f t="shared" si="1197"/>
        <v>0</v>
      </c>
      <c r="P8464" s="12">
        <f t="shared" si="1198"/>
        <v>221.41487076890346</v>
      </c>
      <c r="Q8464">
        <f t="shared" si="1199"/>
        <v>0</v>
      </c>
      <c r="R8464">
        <f>$D$2*tarifas!$D$12/24</f>
        <v>1.4541666666666666</v>
      </c>
      <c r="S8464" t="e">
        <f>VLOOKUP(E8464&amp;" "&amp;F8464,tarifas!$A$13:$D$20,4,FALSE)*P8464</f>
        <v>#N/A</v>
      </c>
      <c r="T8464">
        <f>IF(F8464="COD1",tarifas!$D$11*(SUMIFS($P$11:$P$8770,$F$11:$F$8770,"=COD1",$B$11:$B$8770,"="&amp;B8464)/COUNTIFS($F$11:$F$8770,"=COD1",$B$11:$B$8770,"="&amp;B8464))/COUNTIFS($A$11:$A$8770,"="&amp;A8464,$F$11:$F$8770,"=COD1"),0)</f>
        <v>0</v>
      </c>
      <c r="U8464" t="e">
        <f>(VLOOKUP(F8464,tarifas!$C$7:$D$10,2,FALSE)+tarifas!$D$21)*datos!P8464</f>
        <v>#N/A</v>
      </c>
      <c r="V8464" t="e">
        <f t="shared" si="1200"/>
        <v>#N/A</v>
      </c>
      <c r="W8464">
        <f t="shared" si="1201"/>
        <v>0</v>
      </c>
    </row>
    <row r="8465" spans="1:23" x14ac:dyDescent="0.25">
      <c r="A8465">
        <f t="shared" si="1194"/>
        <v>348</v>
      </c>
      <c r="B8465">
        <f t="shared" si="1195"/>
        <v>12</v>
      </c>
      <c r="C8465" s="1">
        <f t="shared" si="1202"/>
        <v>41992.249999979496</v>
      </c>
      <c r="D8465" s="7">
        <v>6.1818181818181825</v>
      </c>
      <c r="E8465" s="7"/>
      <c r="G8465">
        <v>47.46</v>
      </c>
      <c r="H8465" s="12">
        <v>219.26527810064056</v>
      </c>
      <c r="I8465" s="13">
        <f>$D$2*tarifas!$D$12/24</f>
        <v>1.4541666666666666</v>
      </c>
      <c r="J8465" s="13" t="e">
        <f>VLOOKUP(E8465&amp;" "&amp;F8465,tarifas!$A$13:$D$20,4,FALSE)*H8465</f>
        <v>#N/A</v>
      </c>
      <c r="K8465" s="13">
        <f>IF(F8465="COD1",tarifas!$D$11*(SUMIFS($H$11:$H$8770,$F$11:$F$8770,"=COD1",$B$11:$B$8770,"="&amp;B8465)/COUNTIFS($F$11:$F$8770,"=COD1",$B$11:$B$8770,"="&amp;B8465))/COUNTIFS($A$11:$A$8770,"="&amp;A8465,$F$11:$F$8770,"=COD1"),0)</f>
        <v>0</v>
      </c>
      <c r="L8465" s="13" t="e">
        <f>(VLOOKUP(F8465,tarifas!$C$7:$D$10,2,FALSE)+tarifas!$D$21)*datos!H8465</f>
        <v>#N/A</v>
      </c>
      <c r="M8465">
        <v>0</v>
      </c>
      <c r="N8465" s="13" t="e">
        <f t="shared" si="1196"/>
        <v>#N/A</v>
      </c>
      <c r="O8465">
        <f t="shared" si="1197"/>
        <v>0</v>
      </c>
      <c r="P8465" s="12">
        <f t="shared" si="1198"/>
        <v>219.26527810064056</v>
      </c>
      <c r="Q8465">
        <f t="shared" si="1199"/>
        <v>0</v>
      </c>
      <c r="R8465">
        <f>$D$2*tarifas!$D$12/24</f>
        <v>1.4541666666666666</v>
      </c>
      <c r="S8465" t="e">
        <f>VLOOKUP(E8465&amp;" "&amp;F8465,tarifas!$A$13:$D$20,4,FALSE)*P8465</f>
        <v>#N/A</v>
      </c>
      <c r="T8465">
        <f>IF(F8465="COD1",tarifas!$D$11*(SUMIFS($P$11:$P$8770,$F$11:$F$8770,"=COD1",$B$11:$B$8770,"="&amp;B8465)/COUNTIFS($F$11:$F$8770,"=COD1",$B$11:$B$8770,"="&amp;B8465))/COUNTIFS($A$11:$A$8770,"="&amp;A8465,$F$11:$F$8770,"=COD1"),0)</f>
        <v>0</v>
      </c>
      <c r="U8465" t="e">
        <f>(VLOOKUP(F8465,tarifas!$C$7:$D$10,2,FALSE)+tarifas!$D$21)*datos!P8465</f>
        <v>#N/A</v>
      </c>
      <c r="V8465" t="e">
        <f t="shared" si="1200"/>
        <v>#N/A</v>
      </c>
      <c r="W8465">
        <f t="shared" si="1201"/>
        <v>0</v>
      </c>
    </row>
    <row r="8466" spans="1:23" x14ac:dyDescent="0.25">
      <c r="A8466">
        <f t="shared" si="1194"/>
        <v>348</v>
      </c>
      <c r="B8466">
        <f t="shared" si="1195"/>
        <v>12</v>
      </c>
      <c r="C8466" s="1">
        <f t="shared" si="1202"/>
        <v>41992.291666646161</v>
      </c>
      <c r="D8466" s="7">
        <v>51.515151515151523</v>
      </c>
      <c r="E8466" s="7"/>
      <c r="G8466">
        <v>61.99</v>
      </c>
      <c r="H8466" s="12">
        <v>246.47585101596871</v>
      </c>
      <c r="I8466" s="13">
        <f>$D$2*tarifas!$D$12/24</f>
        <v>1.4541666666666666</v>
      </c>
      <c r="J8466" s="13" t="e">
        <f>VLOOKUP(E8466&amp;" "&amp;F8466,tarifas!$A$13:$D$20,4,FALSE)*H8466</f>
        <v>#N/A</v>
      </c>
      <c r="K8466" s="13">
        <f>IF(F8466="COD1",tarifas!$D$11*(SUMIFS($H$11:$H$8770,$F$11:$F$8770,"=COD1",$B$11:$B$8770,"="&amp;B8466)/COUNTIFS($F$11:$F$8770,"=COD1",$B$11:$B$8770,"="&amp;B8466))/COUNTIFS($A$11:$A$8770,"="&amp;A8466,$F$11:$F$8770,"=COD1"),0)</f>
        <v>0</v>
      </c>
      <c r="L8466" s="13" t="e">
        <f>(VLOOKUP(F8466,tarifas!$C$7:$D$10,2,FALSE)+tarifas!$D$21)*datos!H8466</f>
        <v>#N/A</v>
      </c>
      <c r="M8466">
        <v>0</v>
      </c>
      <c r="N8466" s="13" t="e">
        <f t="shared" si="1196"/>
        <v>#N/A</v>
      </c>
      <c r="O8466">
        <f t="shared" si="1197"/>
        <v>0</v>
      </c>
      <c r="P8466" s="12">
        <f t="shared" si="1198"/>
        <v>246.47585101596871</v>
      </c>
      <c r="Q8466">
        <f t="shared" si="1199"/>
        <v>0</v>
      </c>
      <c r="R8466">
        <f>$D$2*tarifas!$D$12/24</f>
        <v>1.4541666666666666</v>
      </c>
      <c r="S8466" t="e">
        <f>VLOOKUP(E8466&amp;" "&amp;F8466,tarifas!$A$13:$D$20,4,FALSE)*P8466</f>
        <v>#N/A</v>
      </c>
      <c r="T8466">
        <f>IF(F8466="COD1",tarifas!$D$11*(SUMIFS($P$11:$P$8770,$F$11:$F$8770,"=COD1",$B$11:$B$8770,"="&amp;B8466)/COUNTIFS($F$11:$F$8770,"=COD1",$B$11:$B$8770,"="&amp;B8466))/COUNTIFS($A$11:$A$8770,"="&amp;A8466,$F$11:$F$8770,"=COD1"),0)</f>
        <v>0</v>
      </c>
      <c r="U8466" t="e">
        <f>(VLOOKUP(F8466,tarifas!$C$7:$D$10,2,FALSE)+tarifas!$D$21)*datos!P8466</f>
        <v>#N/A</v>
      </c>
      <c r="V8466" t="e">
        <f t="shared" si="1200"/>
        <v>#N/A</v>
      </c>
      <c r="W8466">
        <f t="shared" si="1201"/>
        <v>0</v>
      </c>
    </row>
    <row r="8467" spans="1:23" x14ac:dyDescent="0.25">
      <c r="A8467">
        <f t="shared" si="1194"/>
        <v>348</v>
      </c>
      <c r="B8467">
        <f t="shared" si="1195"/>
        <v>12</v>
      </c>
      <c r="C8467" s="1">
        <f t="shared" si="1202"/>
        <v>41992.333333312825</v>
      </c>
      <c r="D8467" s="7">
        <v>232.07575757575759</v>
      </c>
      <c r="E8467" s="7"/>
      <c r="G8467">
        <v>64.19</v>
      </c>
      <c r="H8467" s="12">
        <v>334.42711426639943</v>
      </c>
      <c r="I8467" s="13">
        <f>$D$2*tarifas!$D$12/24</f>
        <v>1.4541666666666666</v>
      </c>
      <c r="J8467" s="13" t="e">
        <f>VLOOKUP(E8467&amp;" "&amp;F8467,tarifas!$A$13:$D$20,4,FALSE)*H8467</f>
        <v>#N/A</v>
      </c>
      <c r="K8467" s="13">
        <f>IF(F8467="COD1",tarifas!$D$11*(SUMIFS($H$11:$H$8770,$F$11:$F$8770,"=COD1",$B$11:$B$8770,"="&amp;B8467)/COUNTIFS($F$11:$F$8770,"=COD1",$B$11:$B$8770,"="&amp;B8467))/COUNTIFS($A$11:$A$8770,"="&amp;A8467,$F$11:$F$8770,"=COD1"),0)</f>
        <v>0</v>
      </c>
      <c r="L8467" s="13" t="e">
        <f>(VLOOKUP(F8467,tarifas!$C$7:$D$10,2,FALSE)+tarifas!$D$21)*datos!H8467</f>
        <v>#N/A</v>
      </c>
      <c r="M8467">
        <v>165.66596999999999</v>
      </c>
      <c r="N8467" s="13" t="e">
        <f t="shared" si="1196"/>
        <v>#N/A</v>
      </c>
      <c r="O8467">
        <f t="shared" si="1197"/>
        <v>165.66596999999999</v>
      </c>
      <c r="P8467" s="12">
        <f t="shared" si="1198"/>
        <v>168.76114426639944</v>
      </c>
      <c r="Q8467">
        <f t="shared" si="1199"/>
        <v>0</v>
      </c>
      <c r="R8467">
        <f>$D$2*tarifas!$D$12/24</f>
        <v>1.4541666666666666</v>
      </c>
      <c r="S8467" t="e">
        <f>VLOOKUP(E8467&amp;" "&amp;F8467,tarifas!$A$13:$D$20,4,FALSE)*P8467</f>
        <v>#N/A</v>
      </c>
      <c r="T8467">
        <f>IF(F8467="COD1",tarifas!$D$11*(SUMIFS($P$11:$P$8770,$F$11:$F$8770,"=COD1",$B$11:$B$8770,"="&amp;B8467)/COUNTIFS($F$11:$F$8770,"=COD1",$B$11:$B$8770,"="&amp;B8467))/COUNTIFS($A$11:$A$8770,"="&amp;A8467,$F$11:$F$8770,"=COD1"),0)</f>
        <v>0</v>
      </c>
      <c r="U8467" t="e">
        <f>(VLOOKUP(F8467,tarifas!$C$7:$D$10,2,FALSE)+tarifas!$D$21)*datos!P8467</f>
        <v>#N/A</v>
      </c>
      <c r="V8467" t="e">
        <f t="shared" si="1200"/>
        <v>#N/A</v>
      </c>
      <c r="W8467">
        <f t="shared" si="1201"/>
        <v>0</v>
      </c>
    </row>
    <row r="8468" spans="1:23" x14ac:dyDescent="0.25">
      <c r="A8468">
        <f t="shared" si="1194"/>
        <v>348</v>
      </c>
      <c r="B8468">
        <f t="shared" si="1195"/>
        <v>12</v>
      </c>
      <c r="C8468" s="1">
        <f t="shared" si="1202"/>
        <v>41992.374999979489</v>
      </c>
      <c r="D8468" s="7">
        <v>392.03030303030306</v>
      </c>
      <c r="E8468" s="7"/>
      <c r="G8468">
        <v>67</v>
      </c>
      <c r="H8468" s="12">
        <v>537.12408809991564</v>
      </c>
      <c r="I8468" s="13">
        <f>$D$2*tarifas!$D$12/24</f>
        <v>1.4541666666666666</v>
      </c>
      <c r="J8468" s="13" t="e">
        <f>VLOOKUP(E8468&amp;" "&amp;F8468,tarifas!$A$13:$D$20,4,FALSE)*H8468</f>
        <v>#N/A</v>
      </c>
      <c r="K8468" s="13">
        <f>IF(F8468="COD1",tarifas!$D$11*(SUMIFS($H$11:$H$8770,$F$11:$F$8770,"=COD1",$B$11:$B$8770,"="&amp;B8468)/COUNTIFS($F$11:$F$8770,"=COD1",$B$11:$B$8770,"="&amp;B8468))/COUNTIFS($A$11:$A$8770,"="&amp;A8468,$F$11:$F$8770,"=COD1"),0)</f>
        <v>0</v>
      </c>
      <c r="L8468" s="13" t="e">
        <f>(VLOOKUP(F8468,tarifas!$C$7:$D$10,2,FALSE)+tarifas!$D$21)*datos!H8468</f>
        <v>#N/A</v>
      </c>
      <c r="M8468">
        <v>305.84259000000003</v>
      </c>
      <c r="N8468" s="13" t="e">
        <f t="shared" si="1196"/>
        <v>#N/A</v>
      </c>
      <c r="O8468">
        <f t="shared" si="1197"/>
        <v>305.84259000000003</v>
      </c>
      <c r="P8468" s="12">
        <f t="shared" si="1198"/>
        <v>231.28149809991561</v>
      </c>
      <c r="Q8468">
        <f t="shared" si="1199"/>
        <v>0</v>
      </c>
      <c r="R8468">
        <f>$D$2*tarifas!$D$12/24</f>
        <v>1.4541666666666666</v>
      </c>
      <c r="S8468" t="e">
        <f>VLOOKUP(E8468&amp;" "&amp;F8468,tarifas!$A$13:$D$20,4,FALSE)*P8468</f>
        <v>#N/A</v>
      </c>
      <c r="T8468">
        <f>IF(F8468="COD1",tarifas!$D$11*(SUMIFS($P$11:$P$8770,$F$11:$F$8770,"=COD1",$B$11:$B$8770,"="&amp;B8468)/COUNTIFS($F$11:$F$8770,"=COD1",$B$11:$B$8770,"="&amp;B8468))/COUNTIFS($A$11:$A$8770,"="&amp;A8468,$F$11:$F$8770,"=COD1"),0)</f>
        <v>0</v>
      </c>
      <c r="U8468" t="e">
        <f>(VLOOKUP(F8468,tarifas!$C$7:$D$10,2,FALSE)+tarifas!$D$21)*datos!P8468</f>
        <v>#N/A</v>
      </c>
      <c r="V8468" t="e">
        <f t="shared" si="1200"/>
        <v>#N/A</v>
      </c>
      <c r="W8468">
        <f t="shared" si="1201"/>
        <v>0</v>
      </c>
    </row>
    <row r="8469" spans="1:23" x14ac:dyDescent="0.25">
      <c r="A8469">
        <f t="shared" si="1194"/>
        <v>348</v>
      </c>
      <c r="B8469">
        <f t="shared" si="1195"/>
        <v>12</v>
      </c>
      <c r="C8469" s="1">
        <f t="shared" si="1202"/>
        <v>41992.416666646153</v>
      </c>
      <c r="D8469" s="7">
        <v>481.92424242424244</v>
      </c>
      <c r="E8469" s="7"/>
      <c r="G8469">
        <v>66.67</v>
      </c>
      <c r="H8469" s="12">
        <v>618.58965267383758</v>
      </c>
      <c r="I8469" s="13">
        <f>$D$2*tarifas!$D$12/24</f>
        <v>1.4541666666666666</v>
      </c>
      <c r="J8469" s="13" t="e">
        <f>VLOOKUP(E8469&amp;" "&amp;F8469,tarifas!$A$13:$D$20,4,FALSE)*H8469</f>
        <v>#N/A</v>
      </c>
      <c r="K8469" s="13">
        <f>IF(F8469="COD1",tarifas!$D$11*(SUMIFS($H$11:$H$8770,$F$11:$F$8770,"=COD1",$B$11:$B$8770,"="&amp;B8469)/COUNTIFS($F$11:$F$8770,"=COD1",$B$11:$B$8770,"="&amp;B8469))/COUNTIFS($A$11:$A$8770,"="&amp;A8469,$F$11:$F$8770,"=COD1"),0)</f>
        <v>0</v>
      </c>
      <c r="L8469" s="13" t="e">
        <f>(VLOOKUP(F8469,tarifas!$C$7:$D$10,2,FALSE)+tarifas!$D$21)*datos!H8469</f>
        <v>#N/A</v>
      </c>
      <c r="M8469">
        <v>389.66521</v>
      </c>
      <c r="N8469" s="13" t="e">
        <f t="shared" si="1196"/>
        <v>#N/A</v>
      </c>
      <c r="O8469">
        <f t="shared" si="1197"/>
        <v>389.66521</v>
      </c>
      <c r="P8469" s="12">
        <f t="shared" si="1198"/>
        <v>228.92444267383758</v>
      </c>
      <c r="Q8469">
        <f t="shared" si="1199"/>
        <v>0</v>
      </c>
      <c r="R8469">
        <f>$D$2*tarifas!$D$12/24</f>
        <v>1.4541666666666666</v>
      </c>
      <c r="S8469" t="e">
        <f>VLOOKUP(E8469&amp;" "&amp;F8469,tarifas!$A$13:$D$20,4,FALSE)*P8469</f>
        <v>#N/A</v>
      </c>
      <c r="T8469">
        <f>IF(F8469="COD1",tarifas!$D$11*(SUMIFS($P$11:$P$8770,$F$11:$F$8770,"=COD1",$B$11:$B$8770,"="&amp;B8469)/COUNTIFS($F$11:$F$8770,"=COD1",$B$11:$B$8770,"="&amp;B8469))/COUNTIFS($A$11:$A$8770,"="&amp;A8469,$F$11:$F$8770,"=COD1"),0)</f>
        <v>0</v>
      </c>
      <c r="U8469" t="e">
        <f>(VLOOKUP(F8469,tarifas!$C$7:$D$10,2,FALSE)+tarifas!$D$21)*datos!P8469</f>
        <v>#N/A</v>
      </c>
      <c r="V8469" t="e">
        <f t="shared" si="1200"/>
        <v>#N/A</v>
      </c>
      <c r="W8469">
        <f t="shared" si="1201"/>
        <v>0</v>
      </c>
    </row>
    <row r="8470" spans="1:23" x14ac:dyDescent="0.25">
      <c r="A8470">
        <f t="shared" si="1194"/>
        <v>348</v>
      </c>
      <c r="B8470">
        <f t="shared" si="1195"/>
        <v>12</v>
      </c>
      <c r="C8470" s="1">
        <f t="shared" si="1202"/>
        <v>41992.458333312818</v>
      </c>
      <c r="D8470" s="7">
        <v>191.63636363636363</v>
      </c>
      <c r="E8470" s="7"/>
      <c r="G8470">
        <v>65.69</v>
      </c>
      <c r="H8470" s="12">
        <v>664.41637595993325</v>
      </c>
      <c r="I8470" s="13">
        <f>$D$2*tarifas!$D$12/24</f>
        <v>1.4541666666666666</v>
      </c>
      <c r="J8470" s="13" t="e">
        <f>VLOOKUP(E8470&amp;" "&amp;F8470,tarifas!$A$13:$D$20,4,FALSE)*H8470</f>
        <v>#N/A</v>
      </c>
      <c r="K8470" s="13">
        <f>IF(F8470="COD1",tarifas!$D$11*(SUMIFS($H$11:$H$8770,$F$11:$F$8770,"=COD1",$B$11:$B$8770,"="&amp;B8470)/COUNTIFS($F$11:$F$8770,"=COD1",$B$11:$B$8770,"="&amp;B8470))/COUNTIFS($A$11:$A$8770,"="&amp;A8470,$F$11:$F$8770,"=COD1"),0)</f>
        <v>0</v>
      </c>
      <c r="L8470" s="13" t="e">
        <f>(VLOOKUP(F8470,tarifas!$C$7:$D$10,2,FALSE)+tarifas!$D$21)*datos!H8470</f>
        <v>#N/A</v>
      </c>
      <c r="M8470">
        <v>429.26767000000001</v>
      </c>
      <c r="N8470" s="13" t="e">
        <f t="shared" si="1196"/>
        <v>#N/A</v>
      </c>
      <c r="O8470">
        <f t="shared" si="1197"/>
        <v>429.26767000000001</v>
      </c>
      <c r="P8470" s="12">
        <f t="shared" si="1198"/>
        <v>235.14870595993324</v>
      </c>
      <c r="Q8470">
        <f t="shared" si="1199"/>
        <v>0</v>
      </c>
      <c r="R8470">
        <f>$D$2*tarifas!$D$12/24</f>
        <v>1.4541666666666666</v>
      </c>
      <c r="S8470" t="e">
        <f>VLOOKUP(E8470&amp;" "&amp;F8470,tarifas!$A$13:$D$20,4,FALSE)*P8470</f>
        <v>#N/A</v>
      </c>
      <c r="T8470">
        <f>IF(F8470="COD1",tarifas!$D$11*(SUMIFS($P$11:$P$8770,$F$11:$F$8770,"=COD1",$B$11:$B$8770,"="&amp;B8470)/COUNTIFS($F$11:$F$8770,"=COD1",$B$11:$B$8770,"="&amp;B8470))/COUNTIFS($A$11:$A$8770,"="&amp;A8470,$F$11:$F$8770,"=COD1"),0)</f>
        <v>0</v>
      </c>
      <c r="U8470" t="e">
        <f>(VLOOKUP(F8470,tarifas!$C$7:$D$10,2,FALSE)+tarifas!$D$21)*datos!P8470</f>
        <v>#N/A</v>
      </c>
      <c r="V8470" t="e">
        <f t="shared" si="1200"/>
        <v>#N/A</v>
      </c>
      <c r="W8470">
        <f t="shared" si="1201"/>
        <v>0</v>
      </c>
    </row>
    <row r="8471" spans="1:23" x14ac:dyDescent="0.25">
      <c r="A8471">
        <f t="shared" si="1194"/>
        <v>348</v>
      </c>
      <c r="B8471">
        <f t="shared" si="1195"/>
        <v>12</v>
      </c>
      <c r="C8471" s="1">
        <f t="shared" si="1202"/>
        <v>41992.499999979482</v>
      </c>
      <c r="D8471" s="7">
        <v>267.10606060606057</v>
      </c>
      <c r="E8471" s="7"/>
      <c r="G8471">
        <v>65.099999999999994</v>
      </c>
      <c r="H8471" s="12">
        <v>468.14277023400285</v>
      </c>
      <c r="I8471" s="13">
        <f>$D$2*tarifas!$D$12/24</f>
        <v>1.4541666666666666</v>
      </c>
      <c r="J8471" s="13" t="e">
        <f>VLOOKUP(E8471&amp;" "&amp;F8471,tarifas!$A$13:$D$20,4,FALSE)*H8471</f>
        <v>#N/A</v>
      </c>
      <c r="K8471" s="13">
        <f>IF(F8471="COD1",tarifas!$D$11*(SUMIFS($H$11:$H$8770,$F$11:$F$8770,"=COD1",$B$11:$B$8770,"="&amp;B8471)/COUNTIFS($F$11:$F$8770,"=COD1",$B$11:$B$8770,"="&amp;B8471))/COUNTIFS($A$11:$A$8770,"="&amp;A8471,$F$11:$F$8770,"=COD1"),0)</f>
        <v>0</v>
      </c>
      <c r="L8471" s="13" t="e">
        <f>(VLOOKUP(F8471,tarifas!$C$7:$D$10,2,FALSE)+tarifas!$D$21)*datos!H8471</f>
        <v>#N/A</v>
      </c>
      <c r="M8471">
        <v>427.56299999999999</v>
      </c>
      <c r="N8471" s="13" t="e">
        <f t="shared" si="1196"/>
        <v>#N/A</v>
      </c>
      <c r="O8471">
        <f t="shared" si="1197"/>
        <v>427.56299999999999</v>
      </c>
      <c r="P8471" s="12">
        <f t="shared" si="1198"/>
        <v>40.579770234002865</v>
      </c>
      <c r="Q8471">
        <f t="shared" si="1199"/>
        <v>0</v>
      </c>
      <c r="R8471">
        <f>$D$2*tarifas!$D$12/24</f>
        <v>1.4541666666666666</v>
      </c>
      <c r="S8471" t="e">
        <f>VLOOKUP(E8471&amp;" "&amp;F8471,tarifas!$A$13:$D$20,4,FALSE)*P8471</f>
        <v>#N/A</v>
      </c>
      <c r="T8471">
        <f>IF(F8471="COD1",tarifas!$D$11*(SUMIFS($P$11:$P$8770,$F$11:$F$8770,"=COD1",$B$11:$B$8770,"="&amp;B8471)/COUNTIFS($F$11:$F$8770,"=COD1",$B$11:$B$8770,"="&amp;B8471))/COUNTIFS($A$11:$A$8770,"="&amp;A8471,$F$11:$F$8770,"=COD1"),0)</f>
        <v>0</v>
      </c>
      <c r="U8471" t="e">
        <f>(VLOOKUP(F8471,tarifas!$C$7:$D$10,2,FALSE)+tarifas!$D$21)*datos!P8471</f>
        <v>#N/A</v>
      </c>
      <c r="V8471" t="e">
        <f t="shared" si="1200"/>
        <v>#N/A</v>
      </c>
      <c r="W8471">
        <f t="shared" si="1201"/>
        <v>0</v>
      </c>
    </row>
    <row r="8472" spans="1:23" x14ac:dyDescent="0.25">
      <c r="A8472">
        <f t="shared" si="1194"/>
        <v>348</v>
      </c>
      <c r="B8472">
        <f t="shared" si="1195"/>
        <v>12</v>
      </c>
      <c r="C8472" s="1">
        <f t="shared" si="1202"/>
        <v>41992.541666646146</v>
      </c>
      <c r="D8472" s="7">
        <v>210.69696969696969</v>
      </c>
      <c r="E8472" s="7"/>
      <c r="G8472">
        <v>64.5</v>
      </c>
      <c r="H8472" s="12">
        <v>440.97166387361978</v>
      </c>
      <c r="I8472" s="13">
        <f>$D$2*tarifas!$D$12/24</f>
        <v>1.4541666666666666</v>
      </c>
      <c r="J8472" s="13" t="e">
        <f>VLOOKUP(E8472&amp;" "&amp;F8472,tarifas!$A$13:$D$20,4,FALSE)*H8472</f>
        <v>#N/A</v>
      </c>
      <c r="K8472" s="13">
        <f>IF(F8472="COD1",tarifas!$D$11*(SUMIFS($H$11:$H$8770,$F$11:$F$8770,"=COD1",$B$11:$B$8770,"="&amp;B8472)/COUNTIFS($F$11:$F$8770,"=COD1",$B$11:$B$8770,"="&amp;B8472))/COUNTIFS($A$11:$A$8770,"="&amp;A8472,$F$11:$F$8770,"=COD1"),0)</f>
        <v>0</v>
      </c>
      <c r="L8472" s="13" t="e">
        <f>(VLOOKUP(F8472,tarifas!$C$7:$D$10,2,FALSE)+tarifas!$D$21)*datos!H8472</f>
        <v>#N/A</v>
      </c>
      <c r="M8472">
        <v>374.23010999999997</v>
      </c>
      <c r="N8472" s="13" t="e">
        <f t="shared" si="1196"/>
        <v>#N/A</v>
      </c>
      <c r="O8472">
        <f t="shared" si="1197"/>
        <v>374.23010999999997</v>
      </c>
      <c r="P8472" s="12">
        <f t="shared" si="1198"/>
        <v>66.741553873619807</v>
      </c>
      <c r="Q8472">
        <f t="shared" si="1199"/>
        <v>0</v>
      </c>
      <c r="R8472">
        <f>$D$2*tarifas!$D$12/24</f>
        <v>1.4541666666666666</v>
      </c>
      <c r="S8472" t="e">
        <f>VLOOKUP(E8472&amp;" "&amp;F8472,tarifas!$A$13:$D$20,4,FALSE)*P8472</f>
        <v>#N/A</v>
      </c>
      <c r="T8472">
        <f>IF(F8472="COD1",tarifas!$D$11*(SUMIFS($P$11:$P$8770,$F$11:$F$8770,"=COD1",$B$11:$B$8770,"="&amp;B8472)/COUNTIFS($F$11:$F$8770,"=COD1",$B$11:$B$8770,"="&amp;B8472))/COUNTIFS($A$11:$A$8770,"="&amp;A8472,$F$11:$F$8770,"=COD1"),0)</f>
        <v>0</v>
      </c>
      <c r="U8472" t="e">
        <f>(VLOOKUP(F8472,tarifas!$C$7:$D$10,2,FALSE)+tarifas!$D$21)*datos!P8472</f>
        <v>#N/A</v>
      </c>
      <c r="V8472" t="e">
        <f t="shared" si="1200"/>
        <v>#N/A</v>
      </c>
      <c r="W8472">
        <f t="shared" si="1201"/>
        <v>0</v>
      </c>
    </row>
    <row r="8473" spans="1:23" x14ac:dyDescent="0.25">
      <c r="A8473">
        <f t="shared" si="1194"/>
        <v>348</v>
      </c>
      <c r="B8473">
        <f t="shared" si="1195"/>
        <v>12</v>
      </c>
      <c r="C8473" s="1">
        <f t="shared" si="1202"/>
        <v>41992.58333331281</v>
      </c>
      <c r="D8473" s="7">
        <v>197.04545454545456</v>
      </c>
      <c r="E8473" s="7"/>
      <c r="G8473">
        <v>63</v>
      </c>
      <c r="H8473" s="12">
        <v>577.94837350952889</v>
      </c>
      <c r="I8473" s="13">
        <f>$D$2*tarifas!$D$12/24</f>
        <v>1.4541666666666666</v>
      </c>
      <c r="J8473" s="13" t="e">
        <f>VLOOKUP(E8473&amp;" "&amp;F8473,tarifas!$A$13:$D$20,4,FALSE)*H8473</f>
        <v>#N/A</v>
      </c>
      <c r="K8473" s="13">
        <f>IF(F8473="COD1",tarifas!$D$11*(SUMIFS($H$11:$H$8770,$F$11:$F$8770,"=COD1",$B$11:$B$8770,"="&amp;B8473)/COUNTIFS($F$11:$F$8770,"=COD1",$B$11:$B$8770,"="&amp;B8473))/COUNTIFS($A$11:$A$8770,"="&amp;A8473,$F$11:$F$8770,"=COD1"),0)</f>
        <v>0</v>
      </c>
      <c r="L8473" s="13" t="e">
        <f>(VLOOKUP(F8473,tarifas!$C$7:$D$10,2,FALSE)+tarifas!$D$21)*datos!H8473</f>
        <v>#N/A</v>
      </c>
      <c r="M8473">
        <v>257.54073999999997</v>
      </c>
      <c r="N8473" s="13" t="e">
        <f t="shared" si="1196"/>
        <v>#N/A</v>
      </c>
      <c r="O8473">
        <f t="shared" si="1197"/>
        <v>257.54073999999997</v>
      </c>
      <c r="P8473" s="12">
        <f t="shared" si="1198"/>
        <v>320.40763350952892</v>
      </c>
      <c r="Q8473">
        <f t="shared" si="1199"/>
        <v>0</v>
      </c>
      <c r="R8473">
        <f>$D$2*tarifas!$D$12/24</f>
        <v>1.4541666666666666</v>
      </c>
      <c r="S8473" t="e">
        <f>VLOOKUP(E8473&amp;" "&amp;F8473,tarifas!$A$13:$D$20,4,FALSE)*P8473</f>
        <v>#N/A</v>
      </c>
      <c r="T8473">
        <f>IF(F8473="COD1",tarifas!$D$11*(SUMIFS($P$11:$P$8770,$F$11:$F$8770,"=COD1",$B$11:$B$8770,"="&amp;B8473)/COUNTIFS($F$11:$F$8770,"=COD1",$B$11:$B$8770,"="&amp;B8473))/COUNTIFS($A$11:$A$8770,"="&amp;A8473,$F$11:$F$8770,"=COD1"),0)</f>
        <v>0</v>
      </c>
      <c r="U8473" t="e">
        <f>(VLOOKUP(F8473,tarifas!$C$7:$D$10,2,FALSE)+tarifas!$D$21)*datos!P8473</f>
        <v>#N/A</v>
      </c>
      <c r="V8473" t="e">
        <f t="shared" si="1200"/>
        <v>#N/A</v>
      </c>
      <c r="W8473">
        <f t="shared" si="1201"/>
        <v>0</v>
      </c>
    </row>
    <row r="8474" spans="1:23" x14ac:dyDescent="0.25">
      <c r="A8474">
        <f t="shared" si="1194"/>
        <v>348</v>
      </c>
      <c r="B8474">
        <f t="shared" si="1195"/>
        <v>12</v>
      </c>
      <c r="C8474" s="1">
        <f t="shared" si="1202"/>
        <v>41992.624999979475</v>
      </c>
      <c r="D8474" s="7">
        <v>51.000000000000007</v>
      </c>
      <c r="E8474" s="7"/>
      <c r="G8474">
        <v>62.2</v>
      </c>
      <c r="H8474" s="12">
        <v>582.68553648576972</v>
      </c>
      <c r="I8474" s="13">
        <f>$D$2*tarifas!$D$12/24</f>
        <v>1.4541666666666666</v>
      </c>
      <c r="J8474" s="13" t="e">
        <f>VLOOKUP(E8474&amp;" "&amp;F8474,tarifas!$A$13:$D$20,4,FALSE)*H8474</f>
        <v>#N/A</v>
      </c>
      <c r="K8474" s="13">
        <f>IF(F8474="COD1",tarifas!$D$11*(SUMIFS($H$11:$H$8770,$F$11:$F$8770,"=COD1",$B$11:$B$8770,"="&amp;B8474)/COUNTIFS($F$11:$F$8770,"=COD1",$B$11:$B$8770,"="&amp;B8474))/COUNTIFS($A$11:$A$8770,"="&amp;A8474,$F$11:$F$8770,"=COD1"),0)</f>
        <v>0</v>
      </c>
      <c r="L8474" s="13" t="e">
        <f>(VLOOKUP(F8474,tarifas!$C$7:$D$10,2,FALSE)+tarifas!$D$21)*datos!H8474</f>
        <v>#N/A</v>
      </c>
      <c r="M8474">
        <v>184.65595000000002</v>
      </c>
      <c r="N8474" s="13" t="e">
        <f t="shared" si="1196"/>
        <v>#N/A</v>
      </c>
      <c r="O8474">
        <f t="shared" si="1197"/>
        <v>184.65595000000002</v>
      </c>
      <c r="P8474" s="12">
        <f t="shared" si="1198"/>
        <v>398.0295864857697</v>
      </c>
      <c r="Q8474">
        <f t="shared" si="1199"/>
        <v>0</v>
      </c>
      <c r="R8474">
        <f>$D$2*tarifas!$D$12/24</f>
        <v>1.4541666666666666</v>
      </c>
      <c r="S8474" t="e">
        <f>VLOOKUP(E8474&amp;" "&amp;F8474,tarifas!$A$13:$D$20,4,FALSE)*P8474</f>
        <v>#N/A</v>
      </c>
      <c r="T8474">
        <f>IF(F8474="COD1",tarifas!$D$11*(SUMIFS($P$11:$P$8770,$F$11:$F$8770,"=COD1",$B$11:$B$8770,"="&amp;B8474)/COUNTIFS($F$11:$F$8770,"=COD1",$B$11:$B$8770,"="&amp;B8474))/COUNTIFS($A$11:$A$8770,"="&amp;A8474,$F$11:$F$8770,"=COD1"),0)</f>
        <v>0</v>
      </c>
      <c r="U8474" t="e">
        <f>(VLOOKUP(F8474,tarifas!$C$7:$D$10,2,FALSE)+tarifas!$D$21)*datos!P8474</f>
        <v>#N/A</v>
      </c>
      <c r="V8474" t="e">
        <f t="shared" si="1200"/>
        <v>#N/A</v>
      </c>
      <c r="W8474">
        <f t="shared" si="1201"/>
        <v>0</v>
      </c>
    </row>
    <row r="8475" spans="1:23" x14ac:dyDescent="0.25">
      <c r="A8475">
        <f t="shared" si="1194"/>
        <v>348</v>
      </c>
      <c r="B8475">
        <f t="shared" si="1195"/>
        <v>12</v>
      </c>
      <c r="C8475" s="1">
        <f t="shared" si="1202"/>
        <v>41992.666666646139</v>
      </c>
      <c r="D8475" s="7">
        <v>0</v>
      </c>
      <c r="E8475" s="7"/>
      <c r="G8475">
        <v>62.2</v>
      </c>
      <c r="H8475" s="12">
        <v>587.50675275221738</v>
      </c>
      <c r="I8475" s="13">
        <f>$D$2*tarifas!$D$12/24</f>
        <v>1.4541666666666666</v>
      </c>
      <c r="J8475" s="13" t="e">
        <f>VLOOKUP(E8475&amp;" "&amp;F8475,tarifas!$A$13:$D$20,4,FALSE)*H8475</f>
        <v>#N/A</v>
      </c>
      <c r="K8475" s="13">
        <f>IF(F8475="COD1",tarifas!$D$11*(SUMIFS($H$11:$H$8770,$F$11:$F$8770,"=COD1",$B$11:$B$8770,"="&amp;B8475)/COUNTIFS($F$11:$F$8770,"=COD1",$B$11:$B$8770,"="&amp;B8475))/COUNTIFS($A$11:$A$8770,"="&amp;A8475,$F$11:$F$8770,"=COD1"),0)</f>
        <v>0</v>
      </c>
      <c r="L8475" s="13" t="e">
        <f>(VLOOKUP(F8475,tarifas!$C$7:$D$10,2,FALSE)+tarifas!$D$21)*datos!H8475</f>
        <v>#N/A</v>
      </c>
      <c r="M8475">
        <v>4.5102399999999996</v>
      </c>
      <c r="N8475" s="13" t="e">
        <f t="shared" si="1196"/>
        <v>#N/A</v>
      </c>
      <c r="O8475">
        <f t="shared" si="1197"/>
        <v>4.5102399999999996</v>
      </c>
      <c r="P8475" s="12">
        <f t="shared" si="1198"/>
        <v>582.99651275221743</v>
      </c>
      <c r="Q8475">
        <f t="shared" si="1199"/>
        <v>0</v>
      </c>
      <c r="R8475">
        <f>$D$2*tarifas!$D$12/24</f>
        <v>1.4541666666666666</v>
      </c>
      <c r="S8475" t="e">
        <f>VLOOKUP(E8475&amp;" "&amp;F8475,tarifas!$A$13:$D$20,4,FALSE)*P8475</f>
        <v>#N/A</v>
      </c>
      <c r="T8475">
        <f>IF(F8475="COD1",tarifas!$D$11*(SUMIFS($P$11:$P$8770,$F$11:$F$8770,"=COD1",$B$11:$B$8770,"="&amp;B8475)/COUNTIFS($F$11:$F$8770,"=COD1",$B$11:$B$8770,"="&amp;B8475))/COUNTIFS($A$11:$A$8770,"="&amp;A8475,$F$11:$F$8770,"=COD1"),0)</f>
        <v>0</v>
      </c>
      <c r="U8475" t="e">
        <f>(VLOOKUP(F8475,tarifas!$C$7:$D$10,2,FALSE)+tarifas!$D$21)*datos!P8475</f>
        <v>#N/A</v>
      </c>
      <c r="V8475" t="e">
        <f t="shared" si="1200"/>
        <v>#N/A</v>
      </c>
      <c r="W8475">
        <f t="shared" si="1201"/>
        <v>0</v>
      </c>
    </row>
    <row r="8476" spans="1:23" x14ac:dyDescent="0.25">
      <c r="A8476">
        <f t="shared" si="1194"/>
        <v>348</v>
      </c>
      <c r="B8476">
        <f t="shared" si="1195"/>
        <v>12</v>
      </c>
      <c r="C8476" s="1">
        <f t="shared" si="1202"/>
        <v>41992.708333312803</v>
      </c>
      <c r="D8476" s="7">
        <v>0</v>
      </c>
      <c r="E8476" s="7"/>
      <c r="G8476">
        <v>64</v>
      </c>
      <c r="H8476" s="12">
        <v>542.5096723398176</v>
      </c>
      <c r="I8476" s="13">
        <f>$D$2*tarifas!$D$12/24</f>
        <v>1.4541666666666666</v>
      </c>
      <c r="J8476" s="13" t="e">
        <f>VLOOKUP(E8476&amp;" "&amp;F8476,tarifas!$A$13:$D$20,4,FALSE)*H8476</f>
        <v>#N/A</v>
      </c>
      <c r="K8476" s="13">
        <f>IF(F8476="COD1",tarifas!$D$11*(SUMIFS($H$11:$H$8770,$F$11:$F$8770,"=COD1",$B$11:$B$8770,"="&amp;B8476)/COUNTIFS($F$11:$F$8770,"=COD1",$B$11:$B$8770,"="&amp;B8476))/COUNTIFS($A$11:$A$8770,"="&amp;A8476,$F$11:$F$8770,"=COD1"),0)</f>
        <v>0</v>
      </c>
      <c r="L8476" s="13" t="e">
        <f>(VLOOKUP(F8476,tarifas!$C$7:$D$10,2,FALSE)+tarifas!$D$21)*datos!H8476</f>
        <v>#N/A</v>
      </c>
      <c r="M8476">
        <v>0</v>
      </c>
      <c r="N8476" s="13" t="e">
        <f t="shared" si="1196"/>
        <v>#N/A</v>
      </c>
      <c r="O8476">
        <f t="shared" si="1197"/>
        <v>0</v>
      </c>
      <c r="P8476" s="12">
        <f t="shared" si="1198"/>
        <v>542.5096723398176</v>
      </c>
      <c r="Q8476">
        <f t="shared" si="1199"/>
        <v>0</v>
      </c>
      <c r="R8476">
        <f>$D$2*tarifas!$D$12/24</f>
        <v>1.4541666666666666</v>
      </c>
      <c r="S8476" t="e">
        <f>VLOOKUP(E8476&amp;" "&amp;F8476,tarifas!$A$13:$D$20,4,FALSE)*P8476</f>
        <v>#N/A</v>
      </c>
      <c r="T8476">
        <f>IF(F8476="COD1",tarifas!$D$11*(SUMIFS($P$11:$P$8770,$F$11:$F$8770,"=COD1",$B$11:$B$8770,"="&amp;B8476)/COUNTIFS($F$11:$F$8770,"=COD1",$B$11:$B$8770,"="&amp;B8476))/COUNTIFS($A$11:$A$8770,"="&amp;A8476,$F$11:$F$8770,"=COD1"),0)</f>
        <v>0</v>
      </c>
      <c r="U8476" t="e">
        <f>(VLOOKUP(F8476,tarifas!$C$7:$D$10,2,FALSE)+tarifas!$D$21)*datos!P8476</f>
        <v>#N/A</v>
      </c>
      <c r="V8476" t="e">
        <f t="shared" si="1200"/>
        <v>#N/A</v>
      </c>
      <c r="W8476">
        <f t="shared" si="1201"/>
        <v>0</v>
      </c>
    </row>
    <row r="8477" spans="1:23" x14ac:dyDescent="0.25">
      <c r="A8477">
        <f t="shared" si="1194"/>
        <v>348</v>
      </c>
      <c r="B8477">
        <f t="shared" si="1195"/>
        <v>12</v>
      </c>
      <c r="C8477" s="1">
        <f t="shared" si="1202"/>
        <v>41992.749999979467</v>
      </c>
      <c r="D8477" s="7">
        <v>0</v>
      </c>
      <c r="E8477" s="7"/>
      <c r="G8477">
        <v>64</v>
      </c>
      <c r="H8477" s="12">
        <v>447.84864077295583</v>
      </c>
      <c r="I8477" s="13">
        <f>$D$2*tarifas!$D$12/24</f>
        <v>1.4541666666666666</v>
      </c>
      <c r="J8477" s="13" t="e">
        <f>VLOOKUP(E8477&amp;" "&amp;F8477,tarifas!$A$13:$D$20,4,FALSE)*H8477</f>
        <v>#N/A</v>
      </c>
      <c r="K8477" s="13">
        <f>IF(F8477="COD1",tarifas!$D$11*(SUMIFS($H$11:$H$8770,$F$11:$F$8770,"=COD1",$B$11:$B$8770,"="&amp;B8477)/COUNTIFS($F$11:$F$8770,"=COD1",$B$11:$B$8770,"="&amp;B8477))/COUNTIFS($A$11:$A$8770,"="&amp;A8477,$F$11:$F$8770,"=COD1"),0)</f>
        <v>0</v>
      </c>
      <c r="L8477" s="13" t="e">
        <f>(VLOOKUP(F8477,tarifas!$C$7:$D$10,2,FALSE)+tarifas!$D$21)*datos!H8477</f>
        <v>#N/A</v>
      </c>
      <c r="M8477">
        <v>0</v>
      </c>
      <c r="N8477" s="13" t="e">
        <f t="shared" si="1196"/>
        <v>#N/A</v>
      </c>
      <c r="O8477">
        <f t="shared" si="1197"/>
        <v>0</v>
      </c>
      <c r="P8477" s="12">
        <f t="shared" si="1198"/>
        <v>447.84864077295583</v>
      </c>
      <c r="Q8477">
        <f t="shared" si="1199"/>
        <v>0</v>
      </c>
      <c r="R8477">
        <f>$D$2*tarifas!$D$12/24</f>
        <v>1.4541666666666666</v>
      </c>
      <c r="S8477" t="e">
        <f>VLOOKUP(E8477&amp;" "&amp;F8477,tarifas!$A$13:$D$20,4,FALSE)*P8477</f>
        <v>#N/A</v>
      </c>
      <c r="T8477">
        <f>IF(F8477="COD1",tarifas!$D$11*(SUMIFS($P$11:$P$8770,$F$11:$F$8770,"=COD1",$B$11:$B$8770,"="&amp;B8477)/COUNTIFS($F$11:$F$8770,"=COD1",$B$11:$B$8770,"="&amp;B8477))/COUNTIFS($A$11:$A$8770,"="&amp;A8477,$F$11:$F$8770,"=COD1"),0)</f>
        <v>0</v>
      </c>
      <c r="U8477" t="e">
        <f>(VLOOKUP(F8477,tarifas!$C$7:$D$10,2,FALSE)+tarifas!$D$21)*datos!P8477</f>
        <v>#N/A</v>
      </c>
      <c r="V8477" t="e">
        <f t="shared" si="1200"/>
        <v>#N/A</v>
      </c>
      <c r="W8477">
        <f t="shared" si="1201"/>
        <v>0</v>
      </c>
    </row>
    <row r="8478" spans="1:23" x14ac:dyDescent="0.25">
      <c r="A8478">
        <f t="shared" si="1194"/>
        <v>348</v>
      </c>
      <c r="B8478">
        <f t="shared" si="1195"/>
        <v>12</v>
      </c>
      <c r="C8478" s="1">
        <f t="shared" si="1202"/>
        <v>41992.791666646131</v>
      </c>
      <c r="D8478" s="7">
        <v>0</v>
      </c>
      <c r="E8478" s="7"/>
      <c r="G8478">
        <v>64.19</v>
      </c>
      <c r="H8478" s="12">
        <v>339.16618503210464</v>
      </c>
      <c r="I8478" s="13">
        <f>$D$2*tarifas!$D$12/24</f>
        <v>1.4541666666666666</v>
      </c>
      <c r="J8478" s="13" t="e">
        <f>VLOOKUP(E8478&amp;" "&amp;F8478,tarifas!$A$13:$D$20,4,FALSE)*H8478</f>
        <v>#N/A</v>
      </c>
      <c r="K8478" s="13">
        <f>IF(F8478="COD1",tarifas!$D$11*(SUMIFS($H$11:$H$8770,$F$11:$F$8770,"=COD1",$B$11:$B$8770,"="&amp;B8478)/COUNTIFS($F$11:$F$8770,"=COD1",$B$11:$B$8770,"="&amp;B8478))/COUNTIFS($A$11:$A$8770,"="&amp;A8478,$F$11:$F$8770,"=COD1"),0)</f>
        <v>0</v>
      </c>
      <c r="L8478" s="13" t="e">
        <f>(VLOOKUP(F8478,tarifas!$C$7:$D$10,2,FALSE)+tarifas!$D$21)*datos!H8478</f>
        <v>#N/A</v>
      </c>
      <c r="M8478">
        <v>0</v>
      </c>
      <c r="N8478" s="13" t="e">
        <f t="shared" si="1196"/>
        <v>#N/A</v>
      </c>
      <c r="O8478">
        <f t="shared" si="1197"/>
        <v>0</v>
      </c>
      <c r="P8478" s="12">
        <f t="shared" si="1198"/>
        <v>339.16618503210464</v>
      </c>
      <c r="Q8478">
        <f t="shared" si="1199"/>
        <v>0</v>
      </c>
      <c r="R8478">
        <f>$D$2*tarifas!$D$12/24</f>
        <v>1.4541666666666666</v>
      </c>
      <c r="S8478" t="e">
        <f>VLOOKUP(E8478&amp;" "&amp;F8478,tarifas!$A$13:$D$20,4,FALSE)*P8478</f>
        <v>#N/A</v>
      </c>
      <c r="T8478">
        <f>IF(F8478="COD1",tarifas!$D$11*(SUMIFS($P$11:$P$8770,$F$11:$F$8770,"=COD1",$B$11:$B$8770,"="&amp;B8478)/COUNTIFS($F$11:$F$8770,"=COD1",$B$11:$B$8770,"="&amp;B8478))/COUNTIFS($A$11:$A$8770,"="&amp;A8478,$F$11:$F$8770,"=COD1"),0)</f>
        <v>0</v>
      </c>
      <c r="U8478" t="e">
        <f>(VLOOKUP(F8478,tarifas!$C$7:$D$10,2,FALSE)+tarifas!$D$21)*datos!P8478</f>
        <v>#N/A</v>
      </c>
      <c r="V8478" t="e">
        <f t="shared" si="1200"/>
        <v>#N/A</v>
      </c>
      <c r="W8478">
        <f t="shared" si="1201"/>
        <v>0</v>
      </c>
    </row>
    <row r="8479" spans="1:23" x14ac:dyDescent="0.25">
      <c r="A8479">
        <f t="shared" si="1194"/>
        <v>348</v>
      </c>
      <c r="B8479">
        <f t="shared" si="1195"/>
        <v>12</v>
      </c>
      <c r="C8479" s="1">
        <f t="shared" si="1202"/>
        <v>41992.833333312796</v>
      </c>
      <c r="D8479" s="7">
        <v>0</v>
      </c>
      <c r="E8479" s="7"/>
      <c r="G8479">
        <v>64.2</v>
      </c>
      <c r="H8479" s="12">
        <v>251.56612935069541</v>
      </c>
      <c r="I8479" s="13">
        <f>$D$2*tarifas!$D$12/24</f>
        <v>1.4541666666666666</v>
      </c>
      <c r="J8479" s="13" t="e">
        <f>VLOOKUP(E8479&amp;" "&amp;F8479,tarifas!$A$13:$D$20,4,FALSE)*H8479</f>
        <v>#N/A</v>
      </c>
      <c r="K8479" s="13">
        <f>IF(F8479="COD1",tarifas!$D$11*(SUMIFS($H$11:$H$8770,$F$11:$F$8770,"=COD1",$B$11:$B$8770,"="&amp;B8479)/COUNTIFS($F$11:$F$8770,"=COD1",$B$11:$B$8770,"="&amp;B8479))/COUNTIFS($A$11:$A$8770,"="&amp;A8479,$F$11:$F$8770,"=COD1"),0)</f>
        <v>0</v>
      </c>
      <c r="L8479" s="13" t="e">
        <f>(VLOOKUP(F8479,tarifas!$C$7:$D$10,2,FALSE)+tarifas!$D$21)*datos!H8479</f>
        <v>#N/A</v>
      </c>
      <c r="M8479">
        <v>0</v>
      </c>
      <c r="N8479" s="13" t="e">
        <f t="shared" si="1196"/>
        <v>#N/A</v>
      </c>
      <c r="O8479">
        <f t="shared" si="1197"/>
        <v>0</v>
      </c>
      <c r="P8479" s="12">
        <f t="shared" si="1198"/>
        <v>251.56612935069541</v>
      </c>
      <c r="Q8479">
        <f t="shared" si="1199"/>
        <v>0</v>
      </c>
      <c r="R8479">
        <f>$D$2*tarifas!$D$12/24</f>
        <v>1.4541666666666666</v>
      </c>
      <c r="S8479" t="e">
        <f>VLOOKUP(E8479&amp;" "&amp;F8479,tarifas!$A$13:$D$20,4,FALSE)*P8479</f>
        <v>#N/A</v>
      </c>
      <c r="T8479">
        <f>IF(F8479="COD1",tarifas!$D$11*(SUMIFS($P$11:$P$8770,$F$11:$F$8770,"=COD1",$B$11:$B$8770,"="&amp;B8479)/COUNTIFS($F$11:$F$8770,"=COD1",$B$11:$B$8770,"="&amp;B8479))/COUNTIFS($A$11:$A$8770,"="&amp;A8479,$F$11:$F$8770,"=COD1"),0)</f>
        <v>0</v>
      </c>
      <c r="U8479" t="e">
        <f>(VLOOKUP(F8479,tarifas!$C$7:$D$10,2,FALSE)+tarifas!$D$21)*datos!P8479</f>
        <v>#N/A</v>
      </c>
      <c r="V8479" t="e">
        <f t="shared" si="1200"/>
        <v>#N/A</v>
      </c>
      <c r="W8479">
        <f t="shared" si="1201"/>
        <v>0</v>
      </c>
    </row>
    <row r="8480" spans="1:23" x14ac:dyDescent="0.25">
      <c r="A8480">
        <f t="shared" si="1194"/>
        <v>348</v>
      </c>
      <c r="B8480">
        <f t="shared" si="1195"/>
        <v>12</v>
      </c>
      <c r="C8480" s="1">
        <f t="shared" si="1202"/>
        <v>41992.87499997946</v>
      </c>
      <c r="D8480" s="7">
        <v>0</v>
      </c>
      <c r="E8480" s="7"/>
      <c r="G8480">
        <v>62.99</v>
      </c>
      <c r="H8480" s="12">
        <v>226.69182827893948</v>
      </c>
      <c r="I8480" s="13">
        <f>$D$2*tarifas!$D$12/24</f>
        <v>1.4541666666666666</v>
      </c>
      <c r="J8480" s="13" t="e">
        <f>VLOOKUP(E8480&amp;" "&amp;F8480,tarifas!$A$13:$D$20,4,FALSE)*H8480</f>
        <v>#N/A</v>
      </c>
      <c r="K8480" s="13">
        <f>IF(F8480="COD1",tarifas!$D$11*(SUMIFS($H$11:$H$8770,$F$11:$F$8770,"=COD1",$B$11:$B$8770,"="&amp;B8480)/COUNTIFS($F$11:$F$8770,"=COD1",$B$11:$B$8770,"="&amp;B8480))/COUNTIFS($A$11:$A$8770,"="&amp;A8480,$F$11:$F$8770,"=COD1"),0)</f>
        <v>0</v>
      </c>
      <c r="L8480" s="13" t="e">
        <f>(VLOOKUP(F8480,tarifas!$C$7:$D$10,2,FALSE)+tarifas!$D$21)*datos!H8480</f>
        <v>#N/A</v>
      </c>
      <c r="M8480">
        <v>0</v>
      </c>
      <c r="N8480" s="13" t="e">
        <f t="shared" si="1196"/>
        <v>#N/A</v>
      </c>
      <c r="O8480">
        <f t="shared" si="1197"/>
        <v>0</v>
      </c>
      <c r="P8480" s="12">
        <f t="shared" si="1198"/>
        <v>226.69182827893948</v>
      </c>
      <c r="Q8480">
        <f t="shared" si="1199"/>
        <v>0</v>
      </c>
      <c r="R8480">
        <f>$D$2*tarifas!$D$12/24</f>
        <v>1.4541666666666666</v>
      </c>
      <c r="S8480" t="e">
        <f>VLOOKUP(E8480&amp;" "&amp;F8480,tarifas!$A$13:$D$20,4,FALSE)*P8480</f>
        <v>#N/A</v>
      </c>
      <c r="T8480">
        <f>IF(F8480="COD1",tarifas!$D$11*(SUMIFS($P$11:$P$8770,$F$11:$F$8770,"=COD1",$B$11:$B$8770,"="&amp;B8480)/COUNTIFS($F$11:$F$8770,"=COD1",$B$11:$B$8770,"="&amp;B8480))/COUNTIFS($A$11:$A$8770,"="&amp;A8480,$F$11:$F$8770,"=COD1"),0)</f>
        <v>0</v>
      </c>
      <c r="U8480" t="e">
        <f>(VLOOKUP(F8480,tarifas!$C$7:$D$10,2,FALSE)+tarifas!$D$21)*datos!P8480</f>
        <v>#N/A</v>
      </c>
      <c r="V8480" t="e">
        <f t="shared" si="1200"/>
        <v>#N/A</v>
      </c>
      <c r="W8480">
        <f t="shared" si="1201"/>
        <v>0</v>
      </c>
    </row>
    <row r="8481" spans="1:23" x14ac:dyDescent="0.25">
      <c r="A8481">
        <f t="shared" si="1194"/>
        <v>348</v>
      </c>
      <c r="B8481">
        <f t="shared" si="1195"/>
        <v>12</v>
      </c>
      <c r="C8481" s="1">
        <f t="shared" si="1202"/>
        <v>41992.916666646124</v>
      </c>
      <c r="D8481" s="7">
        <v>0</v>
      </c>
      <c r="E8481" s="7"/>
      <c r="G8481">
        <v>62.2</v>
      </c>
      <c r="H8481" s="12">
        <v>219.67670263650308</v>
      </c>
      <c r="I8481" s="13">
        <f>$D$2*tarifas!$D$12/24</f>
        <v>1.4541666666666666</v>
      </c>
      <c r="J8481" s="13" t="e">
        <f>VLOOKUP(E8481&amp;" "&amp;F8481,tarifas!$A$13:$D$20,4,FALSE)*H8481</f>
        <v>#N/A</v>
      </c>
      <c r="K8481" s="13">
        <f>IF(F8481="COD1",tarifas!$D$11*(SUMIFS($H$11:$H$8770,$F$11:$F$8770,"=COD1",$B$11:$B$8770,"="&amp;B8481)/COUNTIFS($F$11:$F$8770,"=COD1",$B$11:$B$8770,"="&amp;B8481))/COUNTIFS($A$11:$A$8770,"="&amp;A8481,$F$11:$F$8770,"=COD1"),0)</f>
        <v>0</v>
      </c>
      <c r="L8481" s="13" t="e">
        <f>(VLOOKUP(F8481,tarifas!$C$7:$D$10,2,FALSE)+tarifas!$D$21)*datos!H8481</f>
        <v>#N/A</v>
      </c>
      <c r="M8481">
        <v>0</v>
      </c>
      <c r="N8481" s="13" t="e">
        <f t="shared" si="1196"/>
        <v>#N/A</v>
      </c>
      <c r="O8481">
        <f t="shared" si="1197"/>
        <v>0</v>
      </c>
      <c r="P8481" s="12">
        <f t="shared" si="1198"/>
        <v>219.67670263650308</v>
      </c>
      <c r="Q8481">
        <f t="shared" si="1199"/>
        <v>0</v>
      </c>
      <c r="R8481">
        <f>$D$2*tarifas!$D$12/24</f>
        <v>1.4541666666666666</v>
      </c>
      <c r="S8481" t="e">
        <f>VLOOKUP(E8481&amp;" "&amp;F8481,tarifas!$A$13:$D$20,4,FALSE)*P8481</f>
        <v>#N/A</v>
      </c>
      <c r="T8481">
        <f>IF(F8481="COD1",tarifas!$D$11*(SUMIFS($P$11:$P$8770,$F$11:$F$8770,"=COD1",$B$11:$B$8770,"="&amp;B8481)/COUNTIFS($F$11:$F$8770,"=COD1",$B$11:$B$8770,"="&amp;B8481))/COUNTIFS($A$11:$A$8770,"="&amp;A8481,$F$11:$F$8770,"=COD1"),0)</f>
        <v>0</v>
      </c>
      <c r="U8481" t="e">
        <f>(VLOOKUP(F8481,tarifas!$C$7:$D$10,2,FALSE)+tarifas!$D$21)*datos!P8481</f>
        <v>#N/A</v>
      </c>
      <c r="V8481" t="e">
        <f t="shared" si="1200"/>
        <v>#N/A</v>
      </c>
      <c r="W8481">
        <f t="shared" si="1201"/>
        <v>0</v>
      </c>
    </row>
    <row r="8482" spans="1:23" x14ac:dyDescent="0.25">
      <c r="A8482">
        <f t="shared" si="1194"/>
        <v>348</v>
      </c>
      <c r="B8482">
        <f t="shared" si="1195"/>
        <v>12</v>
      </c>
      <c r="C8482" s="1">
        <f t="shared" si="1202"/>
        <v>41992.958333312788</v>
      </c>
      <c r="D8482" s="7">
        <v>0</v>
      </c>
      <c r="E8482" s="7"/>
      <c r="G8482">
        <v>59.97</v>
      </c>
      <c r="H8482" s="12">
        <v>217.48378962672643</v>
      </c>
      <c r="I8482" s="13">
        <f>$D$2*tarifas!$D$12/24</f>
        <v>1.4541666666666666</v>
      </c>
      <c r="J8482" s="13" t="e">
        <f>VLOOKUP(E8482&amp;" "&amp;F8482,tarifas!$A$13:$D$20,4,FALSE)*H8482</f>
        <v>#N/A</v>
      </c>
      <c r="K8482" s="13">
        <f>IF(F8482="COD1",tarifas!$D$11*(SUMIFS($H$11:$H$8770,$F$11:$F$8770,"=COD1",$B$11:$B$8770,"="&amp;B8482)/COUNTIFS($F$11:$F$8770,"=COD1",$B$11:$B$8770,"="&amp;B8482))/COUNTIFS($A$11:$A$8770,"="&amp;A8482,$F$11:$F$8770,"=COD1"),0)</f>
        <v>0</v>
      </c>
      <c r="L8482" s="13" t="e">
        <f>(VLOOKUP(F8482,tarifas!$C$7:$D$10,2,FALSE)+tarifas!$D$21)*datos!H8482</f>
        <v>#N/A</v>
      </c>
      <c r="M8482">
        <v>0</v>
      </c>
      <c r="N8482" s="13" t="e">
        <f t="shared" si="1196"/>
        <v>#N/A</v>
      </c>
      <c r="O8482">
        <f t="shared" si="1197"/>
        <v>0</v>
      </c>
      <c r="P8482" s="12">
        <f t="shared" si="1198"/>
        <v>217.48378962672643</v>
      </c>
      <c r="Q8482">
        <f t="shared" si="1199"/>
        <v>0</v>
      </c>
      <c r="R8482">
        <f>$D$2*tarifas!$D$12/24</f>
        <v>1.4541666666666666</v>
      </c>
      <c r="S8482" t="e">
        <f>VLOOKUP(E8482&amp;" "&amp;F8482,tarifas!$A$13:$D$20,4,FALSE)*P8482</f>
        <v>#N/A</v>
      </c>
      <c r="T8482">
        <f>IF(F8482="COD1",tarifas!$D$11*(SUMIFS($P$11:$P$8770,$F$11:$F$8770,"=COD1",$B$11:$B$8770,"="&amp;B8482)/COUNTIFS($F$11:$F$8770,"=COD1",$B$11:$B$8770,"="&amp;B8482))/COUNTIFS($A$11:$A$8770,"="&amp;A8482,$F$11:$F$8770,"=COD1"),0)</f>
        <v>0</v>
      </c>
      <c r="U8482" t="e">
        <f>(VLOOKUP(F8482,tarifas!$C$7:$D$10,2,FALSE)+tarifas!$D$21)*datos!P8482</f>
        <v>#N/A</v>
      </c>
      <c r="V8482" t="e">
        <f t="shared" si="1200"/>
        <v>#N/A</v>
      </c>
      <c r="W8482">
        <f t="shared" si="1201"/>
        <v>0</v>
      </c>
    </row>
    <row r="8483" spans="1:23" x14ac:dyDescent="0.25">
      <c r="A8483">
        <f t="shared" si="1194"/>
        <v>349</v>
      </c>
      <c r="B8483">
        <f t="shared" si="1195"/>
        <v>12</v>
      </c>
      <c r="C8483" s="1">
        <f t="shared" si="1202"/>
        <v>41992.999999979453</v>
      </c>
      <c r="D8483" s="7">
        <v>0</v>
      </c>
      <c r="E8483" s="7"/>
      <c r="G8483">
        <v>54.87</v>
      </c>
      <c r="H8483" s="12">
        <v>215.6136534103517</v>
      </c>
      <c r="I8483" s="13">
        <f>$D$2*tarifas!$D$12/24</f>
        <v>1.4541666666666666</v>
      </c>
      <c r="J8483" s="13" t="e">
        <f>VLOOKUP(E8483&amp;" "&amp;F8483,tarifas!$A$13:$D$20,4,FALSE)*H8483</f>
        <v>#N/A</v>
      </c>
      <c r="K8483" s="13">
        <f>IF(F8483="COD1",tarifas!$D$11*(SUMIFS($H$11:$H$8770,$F$11:$F$8770,"=COD1",$B$11:$B$8770,"="&amp;B8483)/COUNTIFS($F$11:$F$8770,"=COD1",$B$11:$B$8770,"="&amp;B8483))/COUNTIFS($A$11:$A$8770,"="&amp;A8483,$F$11:$F$8770,"=COD1"),0)</f>
        <v>0</v>
      </c>
      <c r="L8483" s="13" t="e">
        <f>(VLOOKUP(F8483,tarifas!$C$7:$D$10,2,FALSE)+tarifas!$D$21)*datos!H8483</f>
        <v>#N/A</v>
      </c>
      <c r="M8483">
        <v>0</v>
      </c>
      <c r="N8483" s="13" t="e">
        <f t="shared" si="1196"/>
        <v>#N/A</v>
      </c>
      <c r="O8483">
        <f t="shared" si="1197"/>
        <v>0</v>
      </c>
      <c r="P8483" s="12">
        <f t="shared" si="1198"/>
        <v>215.6136534103517</v>
      </c>
      <c r="Q8483">
        <f t="shared" si="1199"/>
        <v>0</v>
      </c>
      <c r="R8483">
        <f>$D$2*tarifas!$D$12/24</f>
        <v>1.4541666666666666</v>
      </c>
      <c r="S8483" t="e">
        <f>VLOOKUP(E8483&amp;" "&amp;F8483,tarifas!$A$13:$D$20,4,FALSE)*P8483</f>
        <v>#N/A</v>
      </c>
      <c r="T8483">
        <f>IF(F8483="COD1",tarifas!$D$11*(SUMIFS($P$11:$P$8770,$F$11:$F$8770,"=COD1",$B$11:$B$8770,"="&amp;B8483)/COUNTIFS($F$11:$F$8770,"=COD1",$B$11:$B$8770,"="&amp;B8483))/COUNTIFS($A$11:$A$8770,"="&amp;A8483,$F$11:$F$8770,"=COD1"),0)</f>
        <v>0</v>
      </c>
      <c r="U8483" t="e">
        <f>(VLOOKUP(F8483,tarifas!$C$7:$D$10,2,FALSE)+tarifas!$D$21)*datos!P8483</f>
        <v>#N/A</v>
      </c>
      <c r="V8483" t="e">
        <f t="shared" si="1200"/>
        <v>#N/A</v>
      </c>
      <c r="W8483">
        <f t="shared" si="1201"/>
        <v>0</v>
      </c>
    </row>
    <row r="8484" spans="1:23" x14ac:dyDescent="0.25">
      <c r="A8484">
        <f t="shared" si="1194"/>
        <v>349</v>
      </c>
      <c r="B8484">
        <f t="shared" si="1195"/>
        <v>12</v>
      </c>
      <c r="C8484" s="1">
        <f t="shared" si="1202"/>
        <v>41993.041666646117</v>
      </c>
      <c r="D8484" s="7">
        <v>0</v>
      </c>
      <c r="E8484" s="7"/>
      <c r="G8484">
        <v>49.01</v>
      </c>
      <c r="H8484" s="12">
        <v>213.0862133096619</v>
      </c>
      <c r="I8484" s="13">
        <f>$D$2*tarifas!$D$12/24</f>
        <v>1.4541666666666666</v>
      </c>
      <c r="J8484" s="13" t="e">
        <f>VLOOKUP(E8484&amp;" "&amp;F8484,tarifas!$A$13:$D$20,4,FALSE)*H8484</f>
        <v>#N/A</v>
      </c>
      <c r="K8484" s="13">
        <f>IF(F8484="COD1",tarifas!$D$11*(SUMIFS($H$11:$H$8770,$F$11:$F$8770,"=COD1",$B$11:$B$8770,"="&amp;B8484)/COUNTIFS($F$11:$F$8770,"=COD1",$B$11:$B$8770,"="&amp;B8484))/COUNTIFS($A$11:$A$8770,"="&amp;A8484,$F$11:$F$8770,"=COD1"),0)</f>
        <v>0</v>
      </c>
      <c r="L8484" s="13" t="e">
        <f>(VLOOKUP(F8484,tarifas!$C$7:$D$10,2,FALSE)+tarifas!$D$21)*datos!H8484</f>
        <v>#N/A</v>
      </c>
      <c r="M8484">
        <v>0</v>
      </c>
      <c r="N8484" s="13" t="e">
        <f t="shared" si="1196"/>
        <v>#N/A</v>
      </c>
      <c r="O8484">
        <f t="shared" si="1197"/>
        <v>0</v>
      </c>
      <c r="P8484" s="12">
        <f t="shared" si="1198"/>
        <v>213.0862133096619</v>
      </c>
      <c r="Q8484">
        <f t="shared" si="1199"/>
        <v>0</v>
      </c>
      <c r="R8484">
        <f>$D$2*tarifas!$D$12/24</f>
        <v>1.4541666666666666</v>
      </c>
      <c r="S8484" t="e">
        <f>VLOOKUP(E8484&amp;" "&amp;F8484,tarifas!$A$13:$D$20,4,FALSE)*P8484</f>
        <v>#N/A</v>
      </c>
      <c r="T8484">
        <f>IF(F8484="COD1",tarifas!$D$11*(SUMIFS($P$11:$P$8770,$F$11:$F$8770,"=COD1",$B$11:$B$8770,"="&amp;B8484)/COUNTIFS($F$11:$F$8770,"=COD1",$B$11:$B$8770,"="&amp;B8484))/COUNTIFS($A$11:$A$8770,"="&amp;A8484,$F$11:$F$8770,"=COD1"),0)</f>
        <v>0</v>
      </c>
      <c r="U8484" t="e">
        <f>(VLOOKUP(F8484,tarifas!$C$7:$D$10,2,FALSE)+tarifas!$D$21)*datos!P8484</f>
        <v>#N/A</v>
      </c>
      <c r="V8484" t="e">
        <f t="shared" si="1200"/>
        <v>#N/A</v>
      </c>
      <c r="W8484">
        <f t="shared" si="1201"/>
        <v>0</v>
      </c>
    </row>
    <row r="8485" spans="1:23" x14ac:dyDescent="0.25">
      <c r="A8485">
        <f t="shared" si="1194"/>
        <v>349</v>
      </c>
      <c r="B8485">
        <f t="shared" si="1195"/>
        <v>12</v>
      </c>
      <c r="C8485" s="1">
        <f t="shared" si="1202"/>
        <v>41993.083333312781</v>
      </c>
      <c r="D8485" s="7">
        <v>0</v>
      </c>
      <c r="E8485" s="7"/>
      <c r="G8485">
        <v>43.5</v>
      </c>
      <c r="H8485" s="12">
        <v>211.98784824832347</v>
      </c>
      <c r="I8485" s="13">
        <f>$D$2*tarifas!$D$12/24</f>
        <v>1.4541666666666666</v>
      </c>
      <c r="J8485" s="13" t="e">
        <f>VLOOKUP(E8485&amp;" "&amp;F8485,tarifas!$A$13:$D$20,4,FALSE)*H8485</f>
        <v>#N/A</v>
      </c>
      <c r="K8485" s="13">
        <f>IF(F8485="COD1",tarifas!$D$11*(SUMIFS($H$11:$H$8770,$F$11:$F$8770,"=COD1",$B$11:$B$8770,"="&amp;B8485)/COUNTIFS($F$11:$F$8770,"=COD1",$B$11:$B$8770,"="&amp;B8485))/COUNTIFS($A$11:$A$8770,"="&amp;A8485,$F$11:$F$8770,"=COD1"),0)</f>
        <v>0</v>
      </c>
      <c r="L8485" s="13" t="e">
        <f>(VLOOKUP(F8485,tarifas!$C$7:$D$10,2,FALSE)+tarifas!$D$21)*datos!H8485</f>
        <v>#N/A</v>
      </c>
      <c r="M8485">
        <v>0</v>
      </c>
      <c r="N8485" s="13" t="e">
        <f t="shared" si="1196"/>
        <v>#N/A</v>
      </c>
      <c r="O8485">
        <f t="shared" si="1197"/>
        <v>0</v>
      </c>
      <c r="P8485" s="12">
        <f t="shared" si="1198"/>
        <v>211.98784824832347</v>
      </c>
      <c r="Q8485">
        <f t="shared" si="1199"/>
        <v>0</v>
      </c>
      <c r="R8485">
        <f>$D$2*tarifas!$D$12/24</f>
        <v>1.4541666666666666</v>
      </c>
      <c r="S8485" t="e">
        <f>VLOOKUP(E8485&amp;" "&amp;F8485,tarifas!$A$13:$D$20,4,FALSE)*P8485</f>
        <v>#N/A</v>
      </c>
      <c r="T8485">
        <f>IF(F8485="COD1",tarifas!$D$11*(SUMIFS($P$11:$P$8770,$F$11:$F$8770,"=COD1",$B$11:$B$8770,"="&amp;B8485)/COUNTIFS($F$11:$F$8770,"=COD1",$B$11:$B$8770,"="&amp;B8485))/COUNTIFS($A$11:$A$8770,"="&amp;A8485,$F$11:$F$8770,"=COD1"),0)</f>
        <v>0</v>
      </c>
      <c r="U8485" t="e">
        <f>(VLOOKUP(F8485,tarifas!$C$7:$D$10,2,FALSE)+tarifas!$D$21)*datos!P8485</f>
        <v>#N/A</v>
      </c>
      <c r="V8485" t="e">
        <f t="shared" si="1200"/>
        <v>#N/A</v>
      </c>
      <c r="W8485">
        <f t="shared" si="1201"/>
        <v>0</v>
      </c>
    </row>
    <row r="8486" spans="1:23" x14ac:dyDescent="0.25">
      <c r="A8486">
        <f t="shared" si="1194"/>
        <v>349</v>
      </c>
      <c r="B8486">
        <f t="shared" si="1195"/>
        <v>12</v>
      </c>
      <c r="C8486" s="1">
        <f t="shared" si="1202"/>
        <v>41993.124999979445</v>
      </c>
      <c r="D8486" s="7">
        <v>0</v>
      </c>
      <c r="E8486" s="7"/>
      <c r="G8486">
        <v>42.25</v>
      </c>
      <c r="H8486" s="12">
        <v>208.89412736872873</v>
      </c>
      <c r="I8486" s="13">
        <f>$D$2*tarifas!$D$12/24</f>
        <v>1.4541666666666666</v>
      </c>
      <c r="J8486" s="13" t="e">
        <f>VLOOKUP(E8486&amp;" "&amp;F8486,tarifas!$A$13:$D$20,4,FALSE)*H8486</f>
        <v>#N/A</v>
      </c>
      <c r="K8486" s="13">
        <f>IF(F8486="COD1",tarifas!$D$11*(SUMIFS($H$11:$H$8770,$F$11:$F$8770,"=COD1",$B$11:$B$8770,"="&amp;B8486)/COUNTIFS($F$11:$F$8770,"=COD1",$B$11:$B$8770,"="&amp;B8486))/COUNTIFS($A$11:$A$8770,"="&amp;A8486,$F$11:$F$8770,"=COD1"),0)</f>
        <v>0</v>
      </c>
      <c r="L8486" s="13" t="e">
        <f>(VLOOKUP(F8486,tarifas!$C$7:$D$10,2,FALSE)+tarifas!$D$21)*datos!H8486</f>
        <v>#N/A</v>
      </c>
      <c r="M8486">
        <v>0</v>
      </c>
      <c r="N8486" s="13" t="e">
        <f t="shared" si="1196"/>
        <v>#N/A</v>
      </c>
      <c r="O8486">
        <f t="shared" si="1197"/>
        <v>0</v>
      </c>
      <c r="P8486" s="12">
        <f t="shared" si="1198"/>
        <v>208.89412736872873</v>
      </c>
      <c r="Q8486">
        <f t="shared" si="1199"/>
        <v>0</v>
      </c>
      <c r="R8486">
        <f>$D$2*tarifas!$D$12/24</f>
        <v>1.4541666666666666</v>
      </c>
      <c r="S8486" t="e">
        <f>VLOOKUP(E8486&amp;" "&amp;F8486,tarifas!$A$13:$D$20,4,FALSE)*P8486</f>
        <v>#N/A</v>
      </c>
      <c r="T8486">
        <f>IF(F8486="COD1",tarifas!$D$11*(SUMIFS($P$11:$P$8770,$F$11:$F$8770,"=COD1",$B$11:$B$8770,"="&amp;B8486)/COUNTIFS($F$11:$F$8770,"=COD1",$B$11:$B$8770,"="&amp;B8486))/COUNTIFS($A$11:$A$8770,"="&amp;A8486,$F$11:$F$8770,"=COD1"),0)</f>
        <v>0</v>
      </c>
      <c r="U8486" t="e">
        <f>(VLOOKUP(F8486,tarifas!$C$7:$D$10,2,FALSE)+tarifas!$D$21)*datos!P8486</f>
        <v>#N/A</v>
      </c>
      <c r="V8486" t="e">
        <f t="shared" si="1200"/>
        <v>#N/A</v>
      </c>
      <c r="W8486">
        <f t="shared" si="1201"/>
        <v>0</v>
      </c>
    </row>
    <row r="8487" spans="1:23" x14ac:dyDescent="0.25">
      <c r="A8487">
        <f t="shared" si="1194"/>
        <v>349</v>
      </c>
      <c r="B8487">
        <f t="shared" si="1195"/>
        <v>12</v>
      </c>
      <c r="C8487" s="1">
        <f t="shared" si="1202"/>
        <v>41993.16666664611</v>
      </c>
      <c r="D8487" s="7">
        <v>0</v>
      </c>
      <c r="E8487" s="7"/>
      <c r="G8487">
        <v>41.75</v>
      </c>
      <c r="H8487" s="12">
        <v>208.18515213153182</v>
      </c>
      <c r="I8487" s="13">
        <f>$D$2*tarifas!$D$12/24</f>
        <v>1.4541666666666666</v>
      </c>
      <c r="J8487" s="13" t="e">
        <f>VLOOKUP(E8487&amp;" "&amp;F8487,tarifas!$A$13:$D$20,4,FALSE)*H8487</f>
        <v>#N/A</v>
      </c>
      <c r="K8487" s="13">
        <f>IF(F8487="COD1",tarifas!$D$11*(SUMIFS($H$11:$H$8770,$F$11:$F$8770,"=COD1",$B$11:$B$8770,"="&amp;B8487)/COUNTIFS($F$11:$F$8770,"=COD1",$B$11:$B$8770,"="&amp;B8487))/COUNTIFS($A$11:$A$8770,"="&amp;A8487,$F$11:$F$8770,"=COD1"),0)</f>
        <v>0</v>
      </c>
      <c r="L8487" s="13" t="e">
        <f>(VLOOKUP(F8487,tarifas!$C$7:$D$10,2,FALSE)+tarifas!$D$21)*datos!H8487</f>
        <v>#N/A</v>
      </c>
      <c r="M8487">
        <v>0</v>
      </c>
      <c r="N8487" s="13" t="e">
        <f t="shared" si="1196"/>
        <v>#N/A</v>
      </c>
      <c r="O8487">
        <f t="shared" si="1197"/>
        <v>0</v>
      </c>
      <c r="P8487" s="12">
        <f t="shared" si="1198"/>
        <v>208.18515213153182</v>
      </c>
      <c r="Q8487">
        <f t="shared" si="1199"/>
        <v>0</v>
      </c>
      <c r="R8487">
        <f>$D$2*tarifas!$D$12/24</f>
        <v>1.4541666666666666</v>
      </c>
      <c r="S8487" t="e">
        <f>VLOOKUP(E8487&amp;" "&amp;F8487,tarifas!$A$13:$D$20,4,FALSE)*P8487</f>
        <v>#N/A</v>
      </c>
      <c r="T8487">
        <f>IF(F8487="COD1",tarifas!$D$11*(SUMIFS($P$11:$P$8770,$F$11:$F$8770,"=COD1",$B$11:$B$8770,"="&amp;B8487)/COUNTIFS($F$11:$F$8770,"=COD1",$B$11:$B$8770,"="&amp;B8487))/COUNTIFS($A$11:$A$8770,"="&amp;A8487,$F$11:$F$8770,"=COD1"),0)</f>
        <v>0</v>
      </c>
      <c r="U8487" t="e">
        <f>(VLOOKUP(F8487,tarifas!$C$7:$D$10,2,FALSE)+tarifas!$D$21)*datos!P8487</f>
        <v>#N/A</v>
      </c>
      <c r="V8487" t="e">
        <f t="shared" si="1200"/>
        <v>#N/A</v>
      </c>
      <c r="W8487">
        <f t="shared" si="1201"/>
        <v>0</v>
      </c>
    </row>
    <row r="8488" spans="1:23" x14ac:dyDescent="0.25">
      <c r="A8488">
        <f t="shared" si="1194"/>
        <v>349</v>
      </c>
      <c r="B8488">
        <f t="shared" si="1195"/>
        <v>12</v>
      </c>
      <c r="C8488" s="1">
        <f t="shared" si="1202"/>
        <v>41993.208333312774</v>
      </c>
      <c r="D8488" s="7">
        <v>0</v>
      </c>
      <c r="E8488" s="7"/>
      <c r="G8488">
        <v>40.92</v>
      </c>
      <c r="H8488" s="12">
        <v>207.14989246519093</v>
      </c>
      <c r="I8488" s="13">
        <f>$D$2*tarifas!$D$12/24</f>
        <v>1.4541666666666666</v>
      </c>
      <c r="J8488" s="13" t="e">
        <f>VLOOKUP(E8488&amp;" "&amp;F8488,tarifas!$A$13:$D$20,4,FALSE)*H8488</f>
        <v>#N/A</v>
      </c>
      <c r="K8488" s="13">
        <f>IF(F8488="COD1",tarifas!$D$11*(SUMIFS($H$11:$H$8770,$F$11:$F$8770,"=COD1",$B$11:$B$8770,"="&amp;B8488)/COUNTIFS($F$11:$F$8770,"=COD1",$B$11:$B$8770,"="&amp;B8488))/COUNTIFS($A$11:$A$8770,"="&amp;A8488,$F$11:$F$8770,"=COD1"),0)</f>
        <v>0</v>
      </c>
      <c r="L8488" s="13" t="e">
        <f>(VLOOKUP(F8488,tarifas!$C$7:$D$10,2,FALSE)+tarifas!$D$21)*datos!H8488</f>
        <v>#N/A</v>
      </c>
      <c r="M8488">
        <v>0</v>
      </c>
      <c r="N8488" s="13" t="e">
        <f t="shared" si="1196"/>
        <v>#N/A</v>
      </c>
      <c r="O8488">
        <f t="shared" si="1197"/>
        <v>0</v>
      </c>
      <c r="P8488" s="12">
        <f t="shared" si="1198"/>
        <v>207.14989246519093</v>
      </c>
      <c r="Q8488">
        <f t="shared" si="1199"/>
        <v>0</v>
      </c>
      <c r="R8488">
        <f>$D$2*tarifas!$D$12/24</f>
        <v>1.4541666666666666</v>
      </c>
      <c r="S8488" t="e">
        <f>VLOOKUP(E8488&amp;" "&amp;F8488,tarifas!$A$13:$D$20,4,FALSE)*P8488</f>
        <v>#N/A</v>
      </c>
      <c r="T8488">
        <f>IF(F8488="COD1",tarifas!$D$11*(SUMIFS($P$11:$P$8770,$F$11:$F$8770,"=COD1",$B$11:$B$8770,"="&amp;B8488)/COUNTIFS($F$11:$F$8770,"=COD1",$B$11:$B$8770,"="&amp;B8488))/COUNTIFS($A$11:$A$8770,"="&amp;A8488,$F$11:$F$8770,"=COD1"),0)</f>
        <v>0</v>
      </c>
      <c r="U8488" t="e">
        <f>(VLOOKUP(F8488,tarifas!$C$7:$D$10,2,FALSE)+tarifas!$D$21)*datos!P8488</f>
        <v>#N/A</v>
      </c>
      <c r="V8488" t="e">
        <f t="shared" si="1200"/>
        <v>#N/A</v>
      </c>
      <c r="W8488">
        <f t="shared" si="1201"/>
        <v>0</v>
      </c>
    </row>
    <row r="8489" spans="1:23" x14ac:dyDescent="0.25">
      <c r="A8489">
        <f t="shared" si="1194"/>
        <v>349</v>
      </c>
      <c r="B8489">
        <f t="shared" si="1195"/>
        <v>12</v>
      </c>
      <c r="C8489" s="1">
        <f t="shared" si="1202"/>
        <v>41993.249999979438</v>
      </c>
      <c r="D8489" s="7">
        <v>0</v>
      </c>
      <c r="E8489" s="7"/>
      <c r="G8489">
        <v>42.25</v>
      </c>
      <c r="H8489" s="12">
        <v>205.08452329315762</v>
      </c>
      <c r="I8489" s="13">
        <f>$D$2*tarifas!$D$12/24</f>
        <v>1.4541666666666666</v>
      </c>
      <c r="J8489" s="13" t="e">
        <f>VLOOKUP(E8489&amp;" "&amp;F8489,tarifas!$A$13:$D$20,4,FALSE)*H8489</f>
        <v>#N/A</v>
      </c>
      <c r="K8489" s="13">
        <f>IF(F8489="COD1",tarifas!$D$11*(SUMIFS($H$11:$H$8770,$F$11:$F$8770,"=COD1",$B$11:$B$8770,"="&amp;B8489)/COUNTIFS($F$11:$F$8770,"=COD1",$B$11:$B$8770,"="&amp;B8489))/COUNTIFS($A$11:$A$8770,"="&amp;A8489,$F$11:$F$8770,"=COD1"),0)</f>
        <v>0</v>
      </c>
      <c r="L8489" s="13" t="e">
        <f>(VLOOKUP(F8489,tarifas!$C$7:$D$10,2,FALSE)+tarifas!$D$21)*datos!H8489</f>
        <v>#N/A</v>
      </c>
      <c r="M8489">
        <v>0</v>
      </c>
      <c r="N8489" s="13" t="e">
        <f t="shared" si="1196"/>
        <v>#N/A</v>
      </c>
      <c r="O8489">
        <f t="shared" si="1197"/>
        <v>0</v>
      </c>
      <c r="P8489" s="12">
        <f t="shared" si="1198"/>
        <v>205.08452329315762</v>
      </c>
      <c r="Q8489">
        <f t="shared" si="1199"/>
        <v>0</v>
      </c>
      <c r="R8489">
        <f>$D$2*tarifas!$D$12/24</f>
        <v>1.4541666666666666</v>
      </c>
      <c r="S8489" t="e">
        <f>VLOOKUP(E8489&amp;" "&amp;F8489,tarifas!$A$13:$D$20,4,FALSE)*P8489</f>
        <v>#N/A</v>
      </c>
      <c r="T8489">
        <f>IF(F8489="COD1",tarifas!$D$11*(SUMIFS($P$11:$P$8770,$F$11:$F$8770,"=COD1",$B$11:$B$8770,"="&amp;B8489)/COUNTIFS($F$11:$F$8770,"=COD1",$B$11:$B$8770,"="&amp;B8489))/COUNTIFS($A$11:$A$8770,"="&amp;A8489,$F$11:$F$8770,"=COD1"),0)</f>
        <v>0</v>
      </c>
      <c r="U8489" t="e">
        <f>(VLOOKUP(F8489,tarifas!$C$7:$D$10,2,FALSE)+tarifas!$D$21)*datos!P8489</f>
        <v>#N/A</v>
      </c>
      <c r="V8489" t="e">
        <f t="shared" si="1200"/>
        <v>#N/A</v>
      </c>
      <c r="W8489">
        <f t="shared" si="1201"/>
        <v>0</v>
      </c>
    </row>
    <row r="8490" spans="1:23" x14ac:dyDescent="0.25">
      <c r="A8490">
        <f t="shared" si="1194"/>
        <v>349</v>
      </c>
      <c r="B8490">
        <f t="shared" si="1195"/>
        <v>12</v>
      </c>
      <c r="C8490" s="1">
        <f t="shared" si="1202"/>
        <v>41993.291666646102</v>
      </c>
      <c r="D8490" s="7">
        <v>0</v>
      </c>
      <c r="E8490" s="7"/>
      <c r="G8490">
        <v>45.14</v>
      </c>
      <c r="H8490" s="12">
        <v>183.64443369936441</v>
      </c>
      <c r="I8490" s="13">
        <f>$D$2*tarifas!$D$12/24</f>
        <v>1.4541666666666666</v>
      </c>
      <c r="J8490" s="13" t="e">
        <f>VLOOKUP(E8490&amp;" "&amp;F8490,tarifas!$A$13:$D$20,4,FALSE)*H8490</f>
        <v>#N/A</v>
      </c>
      <c r="K8490" s="13">
        <f>IF(F8490="COD1",tarifas!$D$11*(SUMIFS($H$11:$H$8770,$F$11:$F$8770,"=COD1",$B$11:$B$8770,"="&amp;B8490)/COUNTIFS($F$11:$F$8770,"=COD1",$B$11:$B$8770,"="&amp;B8490))/COUNTIFS($A$11:$A$8770,"="&amp;A8490,$F$11:$F$8770,"=COD1"),0)</f>
        <v>0</v>
      </c>
      <c r="L8490" s="13" t="e">
        <f>(VLOOKUP(F8490,tarifas!$C$7:$D$10,2,FALSE)+tarifas!$D$21)*datos!H8490</f>
        <v>#N/A</v>
      </c>
      <c r="M8490">
        <v>0</v>
      </c>
      <c r="N8490" s="13" t="e">
        <f t="shared" si="1196"/>
        <v>#N/A</v>
      </c>
      <c r="O8490">
        <f t="shared" si="1197"/>
        <v>0</v>
      </c>
      <c r="P8490" s="12">
        <f t="shared" si="1198"/>
        <v>183.64443369936441</v>
      </c>
      <c r="Q8490">
        <f t="shared" si="1199"/>
        <v>0</v>
      </c>
      <c r="R8490">
        <f>$D$2*tarifas!$D$12/24</f>
        <v>1.4541666666666666</v>
      </c>
      <c r="S8490" t="e">
        <f>VLOOKUP(E8490&amp;" "&amp;F8490,tarifas!$A$13:$D$20,4,FALSE)*P8490</f>
        <v>#N/A</v>
      </c>
      <c r="T8490">
        <f>IF(F8490="COD1",tarifas!$D$11*(SUMIFS($P$11:$P$8770,$F$11:$F$8770,"=COD1",$B$11:$B$8770,"="&amp;B8490)/COUNTIFS($F$11:$F$8770,"=COD1",$B$11:$B$8770,"="&amp;B8490))/COUNTIFS($A$11:$A$8770,"="&amp;A8490,$F$11:$F$8770,"=COD1"),0)</f>
        <v>0</v>
      </c>
      <c r="U8490" t="e">
        <f>(VLOOKUP(F8490,tarifas!$C$7:$D$10,2,FALSE)+tarifas!$D$21)*datos!P8490</f>
        <v>#N/A</v>
      </c>
      <c r="V8490" t="e">
        <f t="shared" si="1200"/>
        <v>#N/A</v>
      </c>
      <c r="W8490">
        <f t="shared" si="1201"/>
        <v>0</v>
      </c>
    </row>
    <row r="8491" spans="1:23" x14ac:dyDescent="0.25">
      <c r="A8491">
        <f t="shared" si="1194"/>
        <v>349</v>
      </c>
      <c r="B8491">
        <f t="shared" si="1195"/>
        <v>12</v>
      </c>
      <c r="C8491" s="1">
        <f t="shared" si="1202"/>
        <v>41993.333333312767</v>
      </c>
      <c r="D8491" s="7">
        <v>0</v>
      </c>
      <c r="E8491" s="7"/>
      <c r="G8491">
        <v>49.01</v>
      </c>
      <c r="H8491" s="12">
        <v>182.41580376498524</v>
      </c>
      <c r="I8491" s="13">
        <f>$D$2*tarifas!$D$12/24</f>
        <v>1.4541666666666666</v>
      </c>
      <c r="J8491" s="13" t="e">
        <f>VLOOKUP(E8491&amp;" "&amp;F8491,tarifas!$A$13:$D$20,4,FALSE)*H8491</f>
        <v>#N/A</v>
      </c>
      <c r="K8491" s="13">
        <f>IF(F8491="COD1",tarifas!$D$11*(SUMIFS($H$11:$H$8770,$F$11:$F$8770,"=COD1",$B$11:$B$8770,"="&amp;B8491)/COUNTIFS($F$11:$F$8770,"=COD1",$B$11:$B$8770,"="&amp;B8491))/COUNTIFS($A$11:$A$8770,"="&amp;A8491,$F$11:$F$8770,"=COD1"),0)</f>
        <v>0</v>
      </c>
      <c r="L8491" s="13" t="e">
        <f>(VLOOKUP(F8491,tarifas!$C$7:$D$10,2,FALSE)+tarifas!$D$21)*datos!H8491</f>
        <v>#N/A</v>
      </c>
      <c r="M8491">
        <v>150.28411</v>
      </c>
      <c r="N8491" s="13" t="e">
        <f t="shared" si="1196"/>
        <v>#N/A</v>
      </c>
      <c r="O8491">
        <f t="shared" si="1197"/>
        <v>150.28411</v>
      </c>
      <c r="P8491" s="12">
        <f t="shared" si="1198"/>
        <v>32.131693764985243</v>
      </c>
      <c r="Q8491">
        <f t="shared" si="1199"/>
        <v>0</v>
      </c>
      <c r="R8491">
        <f>$D$2*tarifas!$D$12/24</f>
        <v>1.4541666666666666</v>
      </c>
      <c r="S8491" t="e">
        <f>VLOOKUP(E8491&amp;" "&amp;F8491,tarifas!$A$13:$D$20,4,FALSE)*P8491</f>
        <v>#N/A</v>
      </c>
      <c r="T8491">
        <f>IF(F8491="COD1",tarifas!$D$11*(SUMIFS($P$11:$P$8770,$F$11:$F$8770,"=COD1",$B$11:$B$8770,"="&amp;B8491)/COUNTIFS($F$11:$F$8770,"=COD1",$B$11:$B$8770,"="&amp;B8491))/COUNTIFS($A$11:$A$8770,"="&amp;A8491,$F$11:$F$8770,"=COD1"),0)</f>
        <v>0</v>
      </c>
      <c r="U8491" t="e">
        <f>(VLOOKUP(F8491,tarifas!$C$7:$D$10,2,FALSE)+tarifas!$D$21)*datos!P8491</f>
        <v>#N/A</v>
      </c>
      <c r="V8491" t="e">
        <f t="shared" si="1200"/>
        <v>#N/A</v>
      </c>
      <c r="W8491">
        <f t="shared" si="1201"/>
        <v>0</v>
      </c>
    </row>
    <row r="8492" spans="1:23" x14ac:dyDescent="0.25">
      <c r="A8492">
        <f t="shared" si="1194"/>
        <v>349</v>
      </c>
      <c r="B8492">
        <f t="shared" si="1195"/>
        <v>12</v>
      </c>
      <c r="C8492" s="1">
        <f t="shared" si="1202"/>
        <v>41993.374999979431</v>
      </c>
      <c r="D8492" s="7">
        <v>0</v>
      </c>
      <c r="E8492" s="7"/>
      <c r="G8492">
        <v>52.02</v>
      </c>
      <c r="H8492" s="12">
        <v>187.03417459482506</v>
      </c>
      <c r="I8492" s="13">
        <f>$D$2*tarifas!$D$12/24</f>
        <v>1.4541666666666666</v>
      </c>
      <c r="J8492" s="13" t="e">
        <f>VLOOKUP(E8492&amp;" "&amp;F8492,tarifas!$A$13:$D$20,4,FALSE)*H8492</f>
        <v>#N/A</v>
      </c>
      <c r="K8492" s="13">
        <f>IF(F8492="COD1",tarifas!$D$11*(SUMIFS($H$11:$H$8770,$F$11:$F$8770,"=COD1",$B$11:$B$8770,"="&amp;B8492)/COUNTIFS($F$11:$F$8770,"=COD1",$B$11:$B$8770,"="&amp;B8492))/COUNTIFS($A$11:$A$8770,"="&amp;A8492,$F$11:$F$8770,"=COD1"),0)</f>
        <v>0</v>
      </c>
      <c r="L8492" s="13" t="e">
        <f>(VLOOKUP(F8492,tarifas!$C$7:$D$10,2,FALSE)+tarifas!$D$21)*datos!H8492</f>
        <v>#N/A</v>
      </c>
      <c r="M8492">
        <v>289.45019000000002</v>
      </c>
      <c r="N8492" s="13" t="e">
        <f t="shared" si="1196"/>
        <v>#N/A</v>
      </c>
      <c r="O8492">
        <f t="shared" si="1197"/>
        <v>187.03417459482506</v>
      </c>
      <c r="P8492" s="12">
        <f t="shared" si="1198"/>
        <v>0</v>
      </c>
      <c r="Q8492">
        <f t="shared" si="1199"/>
        <v>102.41601540517496</v>
      </c>
      <c r="R8492">
        <f>$D$2*tarifas!$D$12/24</f>
        <v>1.4541666666666666</v>
      </c>
      <c r="S8492" t="e">
        <f>VLOOKUP(E8492&amp;" "&amp;F8492,tarifas!$A$13:$D$20,4,FALSE)*P8492</f>
        <v>#N/A</v>
      </c>
      <c r="T8492">
        <f>IF(F8492="COD1",tarifas!$D$11*(SUMIFS($P$11:$P$8770,$F$11:$F$8770,"=COD1",$B$11:$B$8770,"="&amp;B8492)/COUNTIFS($F$11:$F$8770,"=COD1",$B$11:$B$8770,"="&amp;B8492))/COUNTIFS($A$11:$A$8770,"="&amp;A8492,$F$11:$F$8770,"=COD1"),0)</f>
        <v>0</v>
      </c>
      <c r="U8492" t="e">
        <f>(VLOOKUP(F8492,tarifas!$C$7:$D$10,2,FALSE)+tarifas!$D$21)*datos!P8492</f>
        <v>#N/A</v>
      </c>
      <c r="V8492" t="e">
        <f t="shared" si="1200"/>
        <v>#N/A</v>
      </c>
      <c r="W8492">
        <f t="shared" si="1201"/>
        <v>4.7949130092394823</v>
      </c>
    </row>
    <row r="8493" spans="1:23" x14ac:dyDescent="0.25">
      <c r="A8493">
        <f t="shared" si="1194"/>
        <v>349</v>
      </c>
      <c r="B8493">
        <f t="shared" si="1195"/>
        <v>12</v>
      </c>
      <c r="C8493" s="1">
        <f t="shared" si="1202"/>
        <v>41993.416666646095</v>
      </c>
      <c r="D8493" s="7">
        <v>211.21212121212122</v>
      </c>
      <c r="E8493" s="7"/>
      <c r="G8493">
        <v>55.1</v>
      </c>
      <c r="H8493" s="12">
        <v>185.0463253924884</v>
      </c>
      <c r="I8493" s="13">
        <f>$D$2*tarifas!$D$12/24</f>
        <v>1.4541666666666666</v>
      </c>
      <c r="J8493" s="13" t="e">
        <f>VLOOKUP(E8493&amp;" "&amp;F8493,tarifas!$A$13:$D$20,4,FALSE)*H8493</f>
        <v>#N/A</v>
      </c>
      <c r="K8493" s="13">
        <f>IF(F8493="COD1",tarifas!$D$11*(SUMIFS($H$11:$H$8770,$F$11:$F$8770,"=COD1",$B$11:$B$8770,"="&amp;B8493)/COUNTIFS($F$11:$F$8770,"=COD1",$B$11:$B$8770,"="&amp;B8493))/COUNTIFS($A$11:$A$8770,"="&amp;A8493,$F$11:$F$8770,"=COD1"),0)</f>
        <v>0</v>
      </c>
      <c r="L8493" s="13" t="e">
        <f>(VLOOKUP(F8493,tarifas!$C$7:$D$10,2,FALSE)+tarifas!$D$21)*datos!H8493</f>
        <v>#N/A</v>
      </c>
      <c r="M8493">
        <v>373.61121999999995</v>
      </c>
      <c r="N8493" s="13" t="e">
        <f t="shared" si="1196"/>
        <v>#N/A</v>
      </c>
      <c r="O8493">
        <f t="shared" si="1197"/>
        <v>185.0463253924884</v>
      </c>
      <c r="P8493" s="12">
        <f t="shared" si="1198"/>
        <v>0</v>
      </c>
      <c r="Q8493">
        <f t="shared" si="1199"/>
        <v>188.56489460751155</v>
      </c>
      <c r="R8493">
        <f>$D$2*tarifas!$D$12/24</f>
        <v>1.4541666666666666</v>
      </c>
      <c r="S8493" t="e">
        <f>VLOOKUP(E8493&amp;" "&amp;F8493,tarifas!$A$13:$D$20,4,FALSE)*P8493</f>
        <v>#N/A</v>
      </c>
      <c r="T8493">
        <f>IF(F8493="COD1",tarifas!$D$11*(SUMIFS($P$11:$P$8770,$F$11:$F$8770,"=COD1",$B$11:$B$8770,"="&amp;B8493)/COUNTIFS($F$11:$F$8770,"=COD1",$B$11:$B$8770,"="&amp;B8493))/COUNTIFS($A$11:$A$8770,"="&amp;A8493,$F$11:$F$8770,"=COD1"),0)</f>
        <v>0</v>
      </c>
      <c r="U8493" t="e">
        <f>(VLOOKUP(F8493,tarifas!$C$7:$D$10,2,FALSE)+tarifas!$D$21)*datos!P8493</f>
        <v>#N/A</v>
      </c>
      <c r="V8493" t="e">
        <f t="shared" si="1200"/>
        <v>#N/A</v>
      </c>
      <c r="W8493">
        <f t="shared" si="1201"/>
        <v>9.3509331235864988</v>
      </c>
    </row>
    <row r="8494" spans="1:23" x14ac:dyDescent="0.25">
      <c r="A8494">
        <f t="shared" si="1194"/>
        <v>349</v>
      </c>
      <c r="B8494">
        <f t="shared" si="1195"/>
        <v>12</v>
      </c>
      <c r="C8494" s="1">
        <f t="shared" si="1202"/>
        <v>41993.458333312759</v>
      </c>
      <c r="D8494" s="7">
        <v>142.69696969696972</v>
      </c>
      <c r="E8494" s="7"/>
      <c r="G8494">
        <v>55.3</v>
      </c>
      <c r="H8494" s="12">
        <v>185.6985264756417</v>
      </c>
      <c r="I8494" s="13">
        <f>$D$2*tarifas!$D$12/24</f>
        <v>1.4541666666666666</v>
      </c>
      <c r="J8494" s="13" t="e">
        <f>VLOOKUP(E8494&amp;" "&amp;F8494,tarifas!$A$13:$D$20,4,FALSE)*H8494</f>
        <v>#N/A</v>
      </c>
      <c r="K8494" s="13">
        <f>IF(F8494="COD1",tarifas!$D$11*(SUMIFS($H$11:$H$8770,$F$11:$F$8770,"=COD1",$B$11:$B$8770,"="&amp;B8494)/COUNTIFS($F$11:$F$8770,"=COD1",$B$11:$B$8770,"="&amp;B8494))/COUNTIFS($A$11:$A$8770,"="&amp;A8494,$F$11:$F$8770,"=COD1"),0)</f>
        <v>0</v>
      </c>
      <c r="L8494" s="13" t="e">
        <f>(VLOOKUP(F8494,tarifas!$C$7:$D$10,2,FALSE)+tarifas!$D$21)*datos!H8494</f>
        <v>#N/A</v>
      </c>
      <c r="M8494">
        <v>414.36867000000001</v>
      </c>
      <c r="N8494" s="13" t="e">
        <f t="shared" si="1196"/>
        <v>#N/A</v>
      </c>
      <c r="O8494">
        <f t="shared" si="1197"/>
        <v>185.6985264756417</v>
      </c>
      <c r="P8494" s="12">
        <f t="shared" si="1198"/>
        <v>0</v>
      </c>
      <c r="Q8494">
        <f t="shared" si="1199"/>
        <v>228.67014352435831</v>
      </c>
      <c r="R8494">
        <f>$D$2*tarifas!$D$12/24</f>
        <v>1.4541666666666666</v>
      </c>
      <c r="S8494" t="e">
        <f>VLOOKUP(E8494&amp;" "&amp;F8494,tarifas!$A$13:$D$20,4,FALSE)*P8494</f>
        <v>#N/A</v>
      </c>
      <c r="T8494">
        <f>IF(F8494="COD1",tarifas!$D$11*(SUMIFS($P$11:$P$8770,$F$11:$F$8770,"=COD1",$B$11:$B$8770,"="&amp;B8494)/COUNTIFS($F$11:$F$8770,"=COD1",$B$11:$B$8770,"="&amp;B8494))/COUNTIFS($A$11:$A$8770,"="&amp;A8494,$F$11:$F$8770,"=COD1"),0)</f>
        <v>0</v>
      </c>
      <c r="U8494" t="e">
        <f>(VLOOKUP(F8494,tarifas!$C$7:$D$10,2,FALSE)+tarifas!$D$21)*datos!P8494</f>
        <v>#N/A</v>
      </c>
      <c r="V8494" t="e">
        <f t="shared" si="1200"/>
        <v>#N/A</v>
      </c>
      <c r="W8494">
        <f t="shared" si="1201"/>
        <v>11.380913043207311</v>
      </c>
    </row>
    <row r="8495" spans="1:23" x14ac:dyDescent="0.25">
      <c r="A8495">
        <f t="shared" si="1194"/>
        <v>349</v>
      </c>
      <c r="B8495">
        <f t="shared" si="1195"/>
        <v>12</v>
      </c>
      <c r="C8495" s="1">
        <f t="shared" si="1202"/>
        <v>41993.499999979424</v>
      </c>
      <c r="D8495" s="7">
        <v>105.34848484848484</v>
      </c>
      <c r="E8495" s="7"/>
      <c r="G8495">
        <v>55</v>
      </c>
      <c r="H8495" s="12">
        <v>187.37116891016507</v>
      </c>
      <c r="I8495" s="13">
        <f>$D$2*tarifas!$D$12/24</f>
        <v>1.4541666666666666</v>
      </c>
      <c r="J8495" s="13" t="e">
        <f>VLOOKUP(E8495&amp;" "&amp;F8495,tarifas!$A$13:$D$20,4,FALSE)*H8495</f>
        <v>#N/A</v>
      </c>
      <c r="K8495" s="13">
        <f>IF(F8495="COD1",tarifas!$D$11*(SUMIFS($H$11:$H$8770,$F$11:$F$8770,"=COD1",$B$11:$B$8770,"="&amp;B8495)/COUNTIFS($F$11:$F$8770,"=COD1",$B$11:$B$8770,"="&amp;B8495))/COUNTIFS($A$11:$A$8770,"="&amp;A8495,$F$11:$F$8770,"=COD1"),0)</f>
        <v>0</v>
      </c>
      <c r="L8495" s="13" t="e">
        <f>(VLOOKUP(F8495,tarifas!$C$7:$D$10,2,FALSE)+tarifas!$D$21)*datos!H8495</f>
        <v>#N/A</v>
      </c>
      <c r="M8495">
        <v>413.3768</v>
      </c>
      <c r="N8495" s="13" t="e">
        <f t="shared" si="1196"/>
        <v>#N/A</v>
      </c>
      <c r="O8495">
        <f t="shared" si="1197"/>
        <v>187.37116891016507</v>
      </c>
      <c r="P8495" s="12">
        <f t="shared" si="1198"/>
        <v>0</v>
      </c>
      <c r="Q8495">
        <f t="shared" si="1199"/>
        <v>226.00563108983494</v>
      </c>
      <c r="R8495">
        <f>$D$2*tarifas!$D$12/24</f>
        <v>1.4541666666666666</v>
      </c>
      <c r="S8495" t="e">
        <f>VLOOKUP(E8495&amp;" "&amp;F8495,tarifas!$A$13:$D$20,4,FALSE)*P8495</f>
        <v>#N/A</v>
      </c>
      <c r="T8495">
        <f>IF(F8495="COD1",tarifas!$D$11*(SUMIFS($P$11:$P$8770,$F$11:$F$8770,"=COD1",$B$11:$B$8770,"="&amp;B8495)/COUNTIFS($F$11:$F$8770,"=COD1",$B$11:$B$8770,"="&amp;B8495))/COUNTIFS($A$11:$A$8770,"="&amp;A8495,$F$11:$F$8770,"=COD1"),0)</f>
        <v>0</v>
      </c>
      <c r="U8495" t="e">
        <f>(VLOOKUP(F8495,tarifas!$C$7:$D$10,2,FALSE)+tarifas!$D$21)*datos!P8495</f>
        <v>#N/A</v>
      </c>
      <c r="V8495" t="e">
        <f t="shared" si="1200"/>
        <v>#N/A</v>
      </c>
      <c r="W8495">
        <f t="shared" si="1201"/>
        <v>11.18727873894683</v>
      </c>
    </row>
    <row r="8496" spans="1:23" x14ac:dyDescent="0.25">
      <c r="A8496">
        <f t="shared" si="1194"/>
        <v>349</v>
      </c>
      <c r="B8496">
        <f t="shared" si="1195"/>
        <v>12</v>
      </c>
      <c r="C8496" s="1">
        <f t="shared" si="1202"/>
        <v>41993.541666646088</v>
      </c>
      <c r="D8496" s="7">
        <v>141.15151515151516</v>
      </c>
      <c r="E8496" s="7"/>
      <c r="G8496">
        <v>55.12</v>
      </c>
      <c r="H8496" s="12">
        <v>189.34030468261881</v>
      </c>
      <c r="I8496" s="13">
        <f>$D$2*tarifas!$D$12/24</f>
        <v>1.4541666666666666</v>
      </c>
      <c r="J8496" s="13" t="e">
        <f>VLOOKUP(E8496&amp;" "&amp;F8496,tarifas!$A$13:$D$20,4,FALSE)*H8496</f>
        <v>#N/A</v>
      </c>
      <c r="K8496" s="13">
        <f>IF(F8496="COD1",tarifas!$D$11*(SUMIFS($H$11:$H$8770,$F$11:$F$8770,"=COD1",$B$11:$B$8770,"="&amp;B8496)/COUNTIFS($F$11:$F$8770,"=COD1",$B$11:$B$8770,"="&amp;B8496))/COUNTIFS($A$11:$A$8770,"="&amp;A8496,$F$11:$F$8770,"=COD1"),0)</f>
        <v>0</v>
      </c>
      <c r="L8496" s="13" t="e">
        <f>(VLOOKUP(F8496,tarifas!$C$7:$D$10,2,FALSE)+tarifas!$D$21)*datos!H8496</f>
        <v>#N/A</v>
      </c>
      <c r="M8496">
        <v>375.04005000000001</v>
      </c>
      <c r="N8496" s="13" t="e">
        <f t="shared" si="1196"/>
        <v>#N/A</v>
      </c>
      <c r="O8496">
        <f t="shared" si="1197"/>
        <v>189.34030468261881</v>
      </c>
      <c r="P8496" s="12">
        <f t="shared" si="1198"/>
        <v>0</v>
      </c>
      <c r="Q8496">
        <f t="shared" si="1199"/>
        <v>185.6997453173812</v>
      </c>
      <c r="R8496">
        <f>$D$2*tarifas!$D$12/24</f>
        <v>1.4541666666666666</v>
      </c>
      <c r="S8496" t="e">
        <f>VLOOKUP(E8496&amp;" "&amp;F8496,tarifas!$A$13:$D$20,4,FALSE)*P8496</f>
        <v>#N/A</v>
      </c>
      <c r="T8496">
        <f>IF(F8496="COD1",tarifas!$D$11*(SUMIFS($P$11:$P$8770,$F$11:$F$8770,"=COD1",$B$11:$B$8770,"="&amp;B8496)/COUNTIFS($F$11:$F$8770,"=COD1",$B$11:$B$8770,"="&amp;B8496))/COUNTIFS($A$11:$A$8770,"="&amp;A8496,$F$11:$F$8770,"=COD1"),0)</f>
        <v>0</v>
      </c>
      <c r="U8496" t="e">
        <f>(VLOOKUP(F8496,tarifas!$C$7:$D$10,2,FALSE)+tarifas!$D$21)*datos!P8496</f>
        <v>#N/A</v>
      </c>
      <c r="V8496" t="e">
        <f t="shared" si="1200"/>
        <v>#N/A</v>
      </c>
      <c r="W8496">
        <f t="shared" si="1201"/>
        <v>9.2121929657046469</v>
      </c>
    </row>
    <row r="8497" spans="1:23" x14ac:dyDescent="0.25">
      <c r="A8497">
        <f t="shared" si="1194"/>
        <v>349</v>
      </c>
      <c r="B8497">
        <f t="shared" si="1195"/>
        <v>12</v>
      </c>
      <c r="C8497" s="1">
        <f t="shared" si="1202"/>
        <v>41993.583333312752</v>
      </c>
      <c r="D8497" s="7">
        <v>111.27272727272727</v>
      </c>
      <c r="E8497" s="7"/>
      <c r="G8497">
        <v>53.1</v>
      </c>
      <c r="H8497" s="12">
        <v>189.96508364249013</v>
      </c>
      <c r="I8497" s="13">
        <f>$D$2*tarifas!$D$12/24</f>
        <v>1.4541666666666666</v>
      </c>
      <c r="J8497" s="13" t="e">
        <f>VLOOKUP(E8497&amp;" "&amp;F8497,tarifas!$A$13:$D$20,4,FALSE)*H8497</f>
        <v>#N/A</v>
      </c>
      <c r="K8497" s="13">
        <f>IF(F8497="COD1",tarifas!$D$11*(SUMIFS($H$11:$H$8770,$F$11:$F$8770,"=COD1",$B$11:$B$8770,"="&amp;B8497)/COUNTIFS($F$11:$F$8770,"=COD1",$B$11:$B$8770,"="&amp;B8497))/COUNTIFS($A$11:$A$8770,"="&amp;A8497,$F$11:$F$8770,"=COD1"),0)</f>
        <v>0</v>
      </c>
      <c r="L8497" s="13" t="e">
        <f>(VLOOKUP(F8497,tarifas!$C$7:$D$10,2,FALSE)+tarifas!$D$21)*datos!H8497</f>
        <v>#N/A</v>
      </c>
      <c r="M8497">
        <v>295.53009000000003</v>
      </c>
      <c r="N8497" s="13" t="e">
        <f t="shared" si="1196"/>
        <v>#N/A</v>
      </c>
      <c r="O8497">
        <f t="shared" si="1197"/>
        <v>189.96508364249013</v>
      </c>
      <c r="P8497" s="12">
        <f t="shared" si="1198"/>
        <v>0</v>
      </c>
      <c r="Q8497">
        <f t="shared" si="1199"/>
        <v>105.5650063575099</v>
      </c>
      <c r="R8497">
        <f>$D$2*tarifas!$D$12/24</f>
        <v>1.4541666666666666</v>
      </c>
      <c r="S8497" t="e">
        <f>VLOOKUP(E8497&amp;" "&amp;F8497,tarifas!$A$13:$D$20,4,FALSE)*P8497</f>
        <v>#N/A</v>
      </c>
      <c r="T8497">
        <f>IF(F8497="COD1",tarifas!$D$11*(SUMIFS($P$11:$P$8770,$F$11:$F$8770,"=COD1",$B$11:$B$8770,"="&amp;B8497)/COUNTIFS($F$11:$F$8770,"=COD1",$B$11:$B$8770,"="&amp;B8497))/COUNTIFS($A$11:$A$8770,"="&amp;A8497,$F$11:$F$8770,"=COD1"),0)</f>
        <v>0</v>
      </c>
      <c r="U8497" t="e">
        <f>(VLOOKUP(F8497,tarifas!$C$7:$D$10,2,FALSE)+tarifas!$D$21)*datos!P8497</f>
        <v>#N/A</v>
      </c>
      <c r="V8497" t="e">
        <f t="shared" si="1200"/>
        <v>#N/A</v>
      </c>
      <c r="W8497">
        <f t="shared" si="1201"/>
        <v>5.0449516538253985</v>
      </c>
    </row>
    <row r="8498" spans="1:23" x14ac:dyDescent="0.25">
      <c r="A8498">
        <f t="shared" si="1194"/>
        <v>349</v>
      </c>
      <c r="B8498">
        <f t="shared" si="1195"/>
        <v>12</v>
      </c>
      <c r="C8498" s="1">
        <f t="shared" si="1202"/>
        <v>41993.624999979416</v>
      </c>
      <c r="D8498" s="7">
        <v>106.89393939393939</v>
      </c>
      <c r="E8498" s="7"/>
      <c r="G8498">
        <v>51.3</v>
      </c>
      <c r="H8498" s="12">
        <v>199.19010048274748</v>
      </c>
      <c r="I8498" s="13">
        <f>$D$2*tarifas!$D$12/24</f>
        <v>1.4541666666666666</v>
      </c>
      <c r="J8498" s="13" t="e">
        <f>VLOOKUP(E8498&amp;" "&amp;F8498,tarifas!$A$13:$D$20,4,FALSE)*H8498</f>
        <v>#N/A</v>
      </c>
      <c r="K8498" s="13">
        <f>IF(F8498="COD1",tarifas!$D$11*(SUMIFS($H$11:$H$8770,$F$11:$F$8770,"=COD1",$B$11:$B$8770,"="&amp;B8498)/COUNTIFS($F$11:$F$8770,"=COD1",$B$11:$B$8770,"="&amp;B8498))/COUNTIFS($A$11:$A$8770,"="&amp;A8498,$F$11:$F$8770,"=COD1"),0)</f>
        <v>0</v>
      </c>
      <c r="L8498" s="13" t="e">
        <f>(VLOOKUP(F8498,tarifas!$C$7:$D$10,2,FALSE)+tarifas!$D$21)*datos!H8498</f>
        <v>#N/A</v>
      </c>
      <c r="M8498">
        <v>169.43576999999999</v>
      </c>
      <c r="N8498" s="13" t="e">
        <f t="shared" si="1196"/>
        <v>#N/A</v>
      </c>
      <c r="O8498">
        <f t="shared" si="1197"/>
        <v>169.43576999999999</v>
      </c>
      <c r="P8498" s="12">
        <f t="shared" si="1198"/>
        <v>29.754330482747491</v>
      </c>
      <c r="Q8498">
        <f t="shared" si="1199"/>
        <v>0</v>
      </c>
      <c r="R8498">
        <f>$D$2*tarifas!$D$12/24</f>
        <v>1.4541666666666666</v>
      </c>
      <c r="S8498" t="e">
        <f>VLOOKUP(E8498&amp;" "&amp;F8498,tarifas!$A$13:$D$20,4,FALSE)*P8498</f>
        <v>#N/A</v>
      </c>
      <c r="T8498">
        <f>IF(F8498="COD1",tarifas!$D$11*(SUMIFS($P$11:$P$8770,$F$11:$F$8770,"=COD1",$B$11:$B$8770,"="&amp;B8498)/COUNTIFS($F$11:$F$8770,"=COD1",$B$11:$B$8770,"="&amp;B8498))/COUNTIFS($A$11:$A$8770,"="&amp;A8498,$F$11:$F$8770,"=COD1"),0)</f>
        <v>0</v>
      </c>
      <c r="U8498" t="e">
        <f>(VLOOKUP(F8498,tarifas!$C$7:$D$10,2,FALSE)+tarifas!$D$21)*datos!P8498</f>
        <v>#N/A</v>
      </c>
      <c r="V8498" t="e">
        <f t="shared" si="1200"/>
        <v>#N/A</v>
      </c>
      <c r="W8498">
        <f t="shared" si="1201"/>
        <v>0</v>
      </c>
    </row>
    <row r="8499" spans="1:23" x14ac:dyDescent="0.25">
      <c r="A8499">
        <f t="shared" si="1194"/>
        <v>349</v>
      </c>
      <c r="B8499">
        <f t="shared" si="1195"/>
        <v>12</v>
      </c>
      <c r="C8499" s="1">
        <f t="shared" si="1202"/>
        <v>41993.666666646081</v>
      </c>
      <c r="D8499" s="7">
        <v>24.212121212121211</v>
      </c>
      <c r="E8499" s="7"/>
      <c r="G8499">
        <v>50.93</v>
      </c>
      <c r="H8499" s="12">
        <v>208.01304074224137</v>
      </c>
      <c r="I8499" s="13">
        <f>$D$2*tarifas!$D$12/24</f>
        <v>1.4541666666666666</v>
      </c>
      <c r="J8499" s="13" t="e">
        <f>VLOOKUP(E8499&amp;" "&amp;F8499,tarifas!$A$13:$D$20,4,FALSE)*H8499</f>
        <v>#N/A</v>
      </c>
      <c r="K8499" s="13">
        <f>IF(F8499="COD1",tarifas!$D$11*(SUMIFS($H$11:$H$8770,$F$11:$F$8770,"=COD1",$B$11:$B$8770,"="&amp;B8499)/COUNTIFS($F$11:$F$8770,"=COD1",$B$11:$B$8770,"="&amp;B8499))/COUNTIFS($A$11:$A$8770,"="&amp;A8499,$F$11:$F$8770,"=COD1"),0)</f>
        <v>0</v>
      </c>
      <c r="L8499" s="13" t="e">
        <f>(VLOOKUP(F8499,tarifas!$C$7:$D$10,2,FALSE)+tarifas!$D$21)*datos!H8499</f>
        <v>#N/A</v>
      </c>
      <c r="M8499">
        <v>0</v>
      </c>
      <c r="N8499" s="13" t="e">
        <f t="shared" si="1196"/>
        <v>#N/A</v>
      </c>
      <c r="O8499">
        <f t="shared" si="1197"/>
        <v>0</v>
      </c>
      <c r="P8499" s="12">
        <f t="shared" si="1198"/>
        <v>208.01304074224137</v>
      </c>
      <c r="Q8499">
        <f t="shared" si="1199"/>
        <v>0</v>
      </c>
      <c r="R8499">
        <f>$D$2*tarifas!$D$12/24</f>
        <v>1.4541666666666666</v>
      </c>
      <c r="S8499" t="e">
        <f>VLOOKUP(E8499&amp;" "&amp;F8499,tarifas!$A$13:$D$20,4,FALSE)*P8499</f>
        <v>#N/A</v>
      </c>
      <c r="T8499">
        <f>IF(F8499="COD1",tarifas!$D$11*(SUMIFS($P$11:$P$8770,$F$11:$F$8770,"=COD1",$B$11:$B$8770,"="&amp;B8499)/COUNTIFS($F$11:$F$8770,"=COD1",$B$11:$B$8770,"="&amp;B8499))/COUNTIFS($A$11:$A$8770,"="&amp;A8499,$F$11:$F$8770,"=COD1"),0)</f>
        <v>0</v>
      </c>
      <c r="U8499" t="e">
        <f>(VLOOKUP(F8499,tarifas!$C$7:$D$10,2,FALSE)+tarifas!$D$21)*datos!P8499</f>
        <v>#N/A</v>
      </c>
      <c r="V8499" t="e">
        <f t="shared" si="1200"/>
        <v>#N/A</v>
      </c>
      <c r="W8499">
        <f t="shared" si="1201"/>
        <v>0</v>
      </c>
    </row>
    <row r="8500" spans="1:23" x14ac:dyDescent="0.25">
      <c r="A8500">
        <f t="shared" si="1194"/>
        <v>349</v>
      </c>
      <c r="B8500">
        <f t="shared" si="1195"/>
        <v>12</v>
      </c>
      <c r="C8500" s="1">
        <f t="shared" si="1202"/>
        <v>41993.708333312745</v>
      </c>
      <c r="D8500" s="7">
        <v>0</v>
      </c>
      <c r="E8500" s="7"/>
      <c r="G8500">
        <v>54</v>
      </c>
      <c r="H8500" s="12">
        <v>207.08616334977197</v>
      </c>
      <c r="I8500" s="13">
        <f>$D$2*tarifas!$D$12/24</f>
        <v>1.4541666666666666</v>
      </c>
      <c r="J8500" s="13" t="e">
        <f>VLOOKUP(E8500&amp;" "&amp;F8500,tarifas!$A$13:$D$20,4,FALSE)*H8500</f>
        <v>#N/A</v>
      </c>
      <c r="K8500" s="13">
        <f>IF(F8500="COD1",tarifas!$D$11*(SUMIFS($H$11:$H$8770,$F$11:$F$8770,"=COD1",$B$11:$B$8770,"="&amp;B8500)/COUNTIFS($F$11:$F$8770,"=COD1",$B$11:$B$8770,"="&amp;B8500))/COUNTIFS($A$11:$A$8770,"="&amp;A8500,$F$11:$F$8770,"=COD1"),0)</f>
        <v>0</v>
      </c>
      <c r="L8500" s="13" t="e">
        <f>(VLOOKUP(F8500,tarifas!$C$7:$D$10,2,FALSE)+tarifas!$D$21)*datos!H8500</f>
        <v>#N/A</v>
      </c>
      <c r="M8500">
        <v>0</v>
      </c>
      <c r="N8500" s="13" t="e">
        <f t="shared" si="1196"/>
        <v>#N/A</v>
      </c>
      <c r="O8500">
        <f t="shared" si="1197"/>
        <v>0</v>
      </c>
      <c r="P8500" s="12">
        <f t="shared" si="1198"/>
        <v>207.08616334977197</v>
      </c>
      <c r="Q8500">
        <f t="shared" si="1199"/>
        <v>0</v>
      </c>
      <c r="R8500">
        <f>$D$2*tarifas!$D$12/24</f>
        <v>1.4541666666666666</v>
      </c>
      <c r="S8500" t="e">
        <f>VLOOKUP(E8500&amp;" "&amp;F8500,tarifas!$A$13:$D$20,4,FALSE)*P8500</f>
        <v>#N/A</v>
      </c>
      <c r="T8500">
        <f>IF(F8500="COD1",tarifas!$D$11*(SUMIFS($P$11:$P$8770,$F$11:$F$8770,"=COD1",$B$11:$B$8770,"="&amp;B8500)/COUNTIFS($F$11:$F$8770,"=COD1",$B$11:$B$8770,"="&amp;B8500))/COUNTIFS($A$11:$A$8770,"="&amp;A8500,$F$11:$F$8770,"=COD1"),0)</f>
        <v>0</v>
      </c>
      <c r="U8500" t="e">
        <f>(VLOOKUP(F8500,tarifas!$C$7:$D$10,2,FALSE)+tarifas!$D$21)*datos!P8500</f>
        <v>#N/A</v>
      </c>
      <c r="V8500" t="e">
        <f t="shared" si="1200"/>
        <v>#N/A</v>
      </c>
      <c r="W8500">
        <f t="shared" si="1201"/>
        <v>0</v>
      </c>
    </row>
    <row r="8501" spans="1:23" x14ac:dyDescent="0.25">
      <c r="A8501">
        <f t="shared" si="1194"/>
        <v>349</v>
      </c>
      <c r="B8501">
        <f t="shared" si="1195"/>
        <v>12</v>
      </c>
      <c r="C8501" s="1">
        <f t="shared" si="1202"/>
        <v>41993.749999979409</v>
      </c>
      <c r="D8501" s="7">
        <v>0</v>
      </c>
      <c r="E8501" s="7"/>
      <c r="G8501">
        <v>55.96</v>
      </c>
      <c r="H8501" s="12">
        <v>208.69488730709139</v>
      </c>
      <c r="I8501" s="13">
        <f>$D$2*tarifas!$D$12/24</f>
        <v>1.4541666666666666</v>
      </c>
      <c r="J8501" s="13" t="e">
        <f>VLOOKUP(E8501&amp;" "&amp;F8501,tarifas!$A$13:$D$20,4,FALSE)*H8501</f>
        <v>#N/A</v>
      </c>
      <c r="K8501" s="13">
        <f>IF(F8501="COD1",tarifas!$D$11*(SUMIFS($H$11:$H$8770,$F$11:$F$8770,"=COD1",$B$11:$B$8770,"="&amp;B8501)/COUNTIFS($F$11:$F$8770,"=COD1",$B$11:$B$8770,"="&amp;B8501))/COUNTIFS($A$11:$A$8770,"="&amp;A8501,$F$11:$F$8770,"=COD1"),0)</f>
        <v>0</v>
      </c>
      <c r="L8501" s="13" t="e">
        <f>(VLOOKUP(F8501,tarifas!$C$7:$D$10,2,FALSE)+tarifas!$D$21)*datos!H8501</f>
        <v>#N/A</v>
      </c>
      <c r="M8501">
        <v>0</v>
      </c>
      <c r="N8501" s="13" t="e">
        <f t="shared" si="1196"/>
        <v>#N/A</v>
      </c>
      <c r="O8501">
        <f t="shared" si="1197"/>
        <v>0</v>
      </c>
      <c r="P8501" s="12">
        <f t="shared" si="1198"/>
        <v>208.69488730709139</v>
      </c>
      <c r="Q8501">
        <f t="shared" si="1199"/>
        <v>0</v>
      </c>
      <c r="R8501">
        <f>$D$2*tarifas!$D$12/24</f>
        <v>1.4541666666666666</v>
      </c>
      <c r="S8501" t="e">
        <f>VLOOKUP(E8501&amp;" "&amp;F8501,tarifas!$A$13:$D$20,4,FALSE)*P8501</f>
        <v>#N/A</v>
      </c>
      <c r="T8501">
        <f>IF(F8501="COD1",tarifas!$D$11*(SUMIFS($P$11:$P$8770,$F$11:$F$8770,"=COD1",$B$11:$B$8770,"="&amp;B8501)/COUNTIFS($F$11:$F$8770,"=COD1",$B$11:$B$8770,"="&amp;B8501))/COUNTIFS($A$11:$A$8770,"="&amp;A8501,$F$11:$F$8770,"=COD1"),0)</f>
        <v>0</v>
      </c>
      <c r="U8501" t="e">
        <f>(VLOOKUP(F8501,tarifas!$C$7:$D$10,2,FALSE)+tarifas!$D$21)*datos!P8501</f>
        <v>#N/A</v>
      </c>
      <c r="V8501" t="e">
        <f t="shared" si="1200"/>
        <v>#N/A</v>
      </c>
      <c r="W8501">
        <f t="shared" si="1201"/>
        <v>0</v>
      </c>
    </row>
    <row r="8502" spans="1:23" x14ac:dyDescent="0.25">
      <c r="A8502">
        <f t="shared" si="1194"/>
        <v>349</v>
      </c>
      <c r="B8502">
        <f t="shared" si="1195"/>
        <v>12</v>
      </c>
      <c r="C8502" s="1">
        <f t="shared" si="1202"/>
        <v>41993.791666646073</v>
      </c>
      <c r="D8502" s="7">
        <v>0</v>
      </c>
      <c r="E8502" s="7"/>
      <c r="G8502">
        <v>56.45</v>
      </c>
      <c r="H8502" s="12">
        <v>207.50518303591826</v>
      </c>
      <c r="I8502" s="13">
        <f>$D$2*tarifas!$D$12/24</f>
        <v>1.4541666666666666</v>
      </c>
      <c r="J8502" s="13" t="e">
        <f>VLOOKUP(E8502&amp;" "&amp;F8502,tarifas!$A$13:$D$20,4,FALSE)*H8502</f>
        <v>#N/A</v>
      </c>
      <c r="K8502" s="13">
        <f>IF(F8502="COD1",tarifas!$D$11*(SUMIFS($H$11:$H$8770,$F$11:$F$8770,"=COD1",$B$11:$B$8770,"="&amp;B8502)/COUNTIFS($F$11:$F$8770,"=COD1",$B$11:$B$8770,"="&amp;B8502))/COUNTIFS($A$11:$A$8770,"="&amp;A8502,$F$11:$F$8770,"=COD1"),0)</f>
        <v>0</v>
      </c>
      <c r="L8502" s="13" t="e">
        <f>(VLOOKUP(F8502,tarifas!$C$7:$D$10,2,FALSE)+tarifas!$D$21)*datos!H8502</f>
        <v>#N/A</v>
      </c>
      <c r="M8502">
        <v>0</v>
      </c>
      <c r="N8502" s="13" t="e">
        <f t="shared" si="1196"/>
        <v>#N/A</v>
      </c>
      <c r="O8502">
        <f t="shared" si="1197"/>
        <v>0</v>
      </c>
      <c r="P8502" s="12">
        <f t="shared" si="1198"/>
        <v>207.50518303591826</v>
      </c>
      <c r="Q8502">
        <f t="shared" si="1199"/>
        <v>0</v>
      </c>
      <c r="R8502">
        <f>$D$2*tarifas!$D$12/24</f>
        <v>1.4541666666666666</v>
      </c>
      <c r="S8502" t="e">
        <f>VLOOKUP(E8502&amp;" "&amp;F8502,tarifas!$A$13:$D$20,4,FALSE)*P8502</f>
        <v>#N/A</v>
      </c>
      <c r="T8502">
        <f>IF(F8502="COD1",tarifas!$D$11*(SUMIFS($P$11:$P$8770,$F$11:$F$8770,"=COD1",$B$11:$B$8770,"="&amp;B8502)/COUNTIFS($F$11:$F$8770,"=COD1",$B$11:$B$8770,"="&amp;B8502))/COUNTIFS($A$11:$A$8770,"="&amp;A8502,$F$11:$F$8770,"=COD1"),0)</f>
        <v>0</v>
      </c>
      <c r="U8502" t="e">
        <f>(VLOOKUP(F8502,tarifas!$C$7:$D$10,2,FALSE)+tarifas!$D$21)*datos!P8502</f>
        <v>#N/A</v>
      </c>
      <c r="V8502" t="e">
        <f t="shared" si="1200"/>
        <v>#N/A</v>
      </c>
      <c r="W8502">
        <f t="shared" si="1201"/>
        <v>0</v>
      </c>
    </row>
    <row r="8503" spans="1:23" x14ac:dyDescent="0.25">
      <c r="A8503">
        <f t="shared" si="1194"/>
        <v>349</v>
      </c>
      <c r="B8503">
        <f t="shared" si="1195"/>
        <v>12</v>
      </c>
      <c r="C8503" s="1">
        <f t="shared" si="1202"/>
        <v>41993.833333312738</v>
      </c>
      <c r="D8503" s="7">
        <v>0</v>
      </c>
      <c r="E8503" s="7"/>
      <c r="G8503">
        <v>56.45</v>
      </c>
      <c r="H8503" s="12">
        <v>223.08689040160726</v>
      </c>
      <c r="I8503" s="13">
        <f>$D$2*tarifas!$D$12/24</f>
        <v>1.4541666666666666</v>
      </c>
      <c r="J8503" s="13" t="e">
        <f>VLOOKUP(E8503&amp;" "&amp;F8503,tarifas!$A$13:$D$20,4,FALSE)*H8503</f>
        <v>#N/A</v>
      </c>
      <c r="K8503" s="13">
        <f>IF(F8503="COD1",tarifas!$D$11*(SUMIFS($H$11:$H$8770,$F$11:$F$8770,"=COD1",$B$11:$B$8770,"="&amp;B8503)/COUNTIFS($F$11:$F$8770,"=COD1",$B$11:$B$8770,"="&amp;B8503))/COUNTIFS($A$11:$A$8770,"="&amp;A8503,$F$11:$F$8770,"=COD1"),0)</f>
        <v>0</v>
      </c>
      <c r="L8503" s="13" t="e">
        <f>(VLOOKUP(F8503,tarifas!$C$7:$D$10,2,FALSE)+tarifas!$D$21)*datos!H8503</f>
        <v>#N/A</v>
      </c>
      <c r="M8503">
        <v>0</v>
      </c>
      <c r="N8503" s="13" t="e">
        <f t="shared" si="1196"/>
        <v>#N/A</v>
      </c>
      <c r="O8503">
        <f t="shared" si="1197"/>
        <v>0</v>
      </c>
      <c r="P8503" s="12">
        <f t="shared" si="1198"/>
        <v>223.08689040160726</v>
      </c>
      <c r="Q8503">
        <f t="shared" si="1199"/>
        <v>0</v>
      </c>
      <c r="R8503">
        <f>$D$2*tarifas!$D$12/24</f>
        <v>1.4541666666666666</v>
      </c>
      <c r="S8503" t="e">
        <f>VLOOKUP(E8503&amp;" "&amp;F8503,tarifas!$A$13:$D$20,4,FALSE)*P8503</f>
        <v>#N/A</v>
      </c>
      <c r="T8503">
        <f>IF(F8503="COD1",tarifas!$D$11*(SUMIFS($P$11:$P$8770,$F$11:$F$8770,"=COD1",$B$11:$B$8770,"="&amp;B8503)/COUNTIFS($F$11:$F$8770,"=COD1",$B$11:$B$8770,"="&amp;B8503))/COUNTIFS($A$11:$A$8770,"="&amp;A8503,$F$11:$F$8770,"=COD1"),0)</f>
        <v>0</v>
      </c>
      <c r="U8503" t="e">
        <f>(VLOOKUP(F8503,tarifas!$C$7:$D$10,2,FALSE)+tarifas!$D$21)*datos!P8503</f>
        <v>#N/A</v>
      </c>
      <c r="V8503" t="e">
        <f t="shared" si="1200"/>
        <v>#N/A</v>
      </c>
      <c r="W8503">
        <f t="shared" si="1201"/>
        <v>0</v>
      </c>
    </row>
    <row r="8504" spans="1:23" x14ac:dyDescent="0.25">
      <c r="A8504">
        <f t="shared" si="1194"/>
        <v>349</v>
      </c>
      <c r="B8504">
        <f t="shared" si="1195"/>
        <v>12</v>
      </c>
      <c r="C8504" s="1">
        <f t="shared" si="1202"/>
        <v>41993.874999979402</v>
      </c>
      <c r="D8504" s="7">
        <v>0</v>
      </c>
      <c r="E8504" s="7"/>
      <c r="G8504">
        <v>55.96</v>
      </c>
      <c r="H8504" s="12">
        <v>215.7012045286707</v>
      </c>
      <c r="I8504" s="13">
        <f>$D$2*tarifas!$D$12/24</f>
        <v>1.4541666666666666</v>
      </c>
      <c r="J8504" s="13" t="e">
        <f>VLOOKUP(E8504&amp;" "&amp;F8504,tarifas!$A$13:$D$20,4,FALSE)*H8504</f>
        <v>#N/A</v>
      </c>
      <c r="K8504" s="13">
        <f>IF(F8504="COD1",tarifas!$D$11*(SUMIFS($H$11:$H$8770,$F$11:$F$8770,"=COD1",$B$11:$B$8770,"="&amp;B8504)/COUNTIFS($F$11:$F$8770,"=COD1",$B$11:$B$8770,"="&amp;B8504))/COUNTIFS($A$11:$A$8770,"="&amp;A8504,$F$11:$F$8770,"=COD1"),0)</f>
        <v>0</v>
      </c>
      <c r="L8504" s="13" t="e">
        <f>(VLOOKUP(F8504,tarifas!$C$7:$D$10,2,FALSE)+tarifas!$D$21)*datos!H8504</f>
        <v>#N/A</v>
      </c>
      <c r="M8504">
        <v>0</v>
      </c>
      <c r="N8504" s="13" t="e">
        <f t="shared" si="1196"/>
        <v>#N/A</v>
      </c>
      <c r="O8504">
        <f t="shared" si="1197"/>
        <v>0</v>
      </c>
      <c r="P8504" s="12">
        <f t="shared" si="1198"/>
        <v>215.7012045286707</v>
      </c>
      <c r="Q8504">
        <f t="shared" si="1199"/>
        <v>0</v>
      </c>
      <c r="R8504">
        <f>$D$2*tarifas!$D$12/24</f>
        <v>1.4541666666666666</v>
      </c>
      <c r="S8504" t="e">
        <f>VLOOKUP(E8504&amp;" "&amp;F8504,tarifas!$A$13:$D$20,4,FALSE)*P8504</f>
        <v>#N/A</v>
      </c>
      <c r="T8504">
        <f>IF(F8504="COD1",tarifas!$D$11*(SUMIFS($P$11:$P$8770,$F$11:$F$8770,"=COD1",$B$11:$B$8770,"="&amp;B8504)/COUNTIFS($F$11:$F$8770,"=COD1",$B$11:$B$8770,"="&amp;B8504))/COUNTIFS($A$11:$A$8770,"="&amp;A8504,$F$11:$F$8770,"=COD1"),0)</f>
        <v>0</v>
      </c>
      <c r="U8504" t="e">
        <f>(VLOOKUP(F8504,tarifas!$C$7:$D$10,2,FALSE)+tarifas!$D$21)*datos!P8504</f>
        <v>#N/A</v>
      </c>
      <c r="V8504" t="e">
        <f t="shared" si="1200"/>
        <v>#N/A</v>
      </c>
      <c r="W8504">
        <f t="shared" si="1201"/>
        <v>0</v>
      </c>
    </row>
    <row r="8505" spans="1:23" x14ac:dyDescent="0.25">
      <c r="A8505">
        <f t="shared" si="1194"/>
        <v>349</v>
      </c>
      <c r="B8505">
        <f t="shared" si="1195"/>
        <v>12</v>
      </c>
      <c r="C8505" s="1">
        <f t="shared" si="1202"/>
        <v>41993.916666646066</v>
      </c>
      <c r="D8505" s="7">
        <v>0</v>
      </c>
      <c r="E8505" s="7"/>
      <c r="G8505">
        <v>55.1</v>
      </c>
      <c r="H8505" s="12">
        <v>218.71935911635643</v>
      </c>
      <c r="I8505" s="13">
        <f>$D$2*tarifas!$D$12/24</f>
        <v>1.4541666666666666</v>
      </c>
      <c r="J8505" s="13" t="e">
        <f>VLOOKUP(E8505&amp;" "&amp;F8505,tarifas!$A$13:$D$20,4,FALSE)*H8505</f>
        <v>#N/A</v>
      </c>
      <c r="K8505" s="13">
        <f>IF(F8505="COD1",tarifas!$D$11*(SUMIFS($H$11:$H$8770,$F$11:$F$8770,"=COD1",$B$11:$B$8770,"="&amp;B8505)/COUNTIFS($F$11:$F$8770,"=COD1",$B$11:$B$8770,"="&amp;B8505))/COUNTIFS($A$11:$A$8770,"="&amp;A8505,$F$11:$F$8770,"=COD1"),0)</f>
        <v>0</v>
      </c>
      <c r="L8505" s="13" t="e">
        <f>(VLOOKUP(F8505,tarifas!$C$7:$D$10,2,FALSE)+tarifas!$D$21)*datos!H8505</f>
        <v>#N/A</v>
      </c>
      <c r="M8505">
        <v>0</v>
      </c>
      <c r="N8505" s="13" t="e">
        <f t="shared" si="1196"/>
        <v>#N/A</v>
      </c>
      <c r="O8505">
        <f t="shared" si="1197"/>
        <v>0</v>
      </c>
      <c r="P8505" s="12">
        <f t="shared" si="1198"/>
        <v>218.71935911635643</v>
      </c>
      <c r="Q8505">
        <f t="shared" si="1199"/>
        <v>0</v>
      </c>
      <c r="R8505">
        <f>$D$2*tarifas!$D$12/24</f>
        <v>1.4541666666666666</v>
      </c>
      <c r="S8505" t="e">
        <f>VLOOKUP(E8505&amp;" "&amp;F8505,tarifas!$A$13:$D$20,4,FALSE)*P8505</f>
        <v>#N/A</v>
      </c>
      <c r="T8505">
        <f>IF(F8505="COD1",tarifas!$D$11*(SUMIFS($P$11:$P$8770,$F$11:$F$8770,"=COD1",$B$11:$B$8770,"="&amp;B8505)/COUNTIFS($F$11:$F$8770,"=COD1",$B$11:$B$8770,"="&amp;B8505))/COUNTIFS($A$11:$A$8770,"="&amp;A8505,$F$11:$F$8770,"=COD1"),0)</f>
        <v>0</v>
      </c>
      <c r="U8505" t="e">
        <f>(VLOOKUP(F8505,tarifas!$C$7:$D$10,2,FALSE)+tarifas!$D$21)*datos!P8505</f>
        <v>#N/A</v>
      </c>
      <c r="V8505" t="e">
        <f t="shared" si="1200"/>
        <v>#N/A</v>
      </c>
      <c r="W8505">
        <f t="shared" si="1201"/>
        <v>0</v>
      </c>
    </row>
    <row r="8506" spans="1:23" x14ac:dyDescent="0.25">
      <c r="A8506">
        <f t="shared" si="1194"/>
        <v>349</v>
      </c>
      <c r="B8506">
        <f t="shared" si="1195"/>
        <v>12</v>
      </c>
      <c r="C8506" s="1">
        <f t="shared" si="1202"/>
        <v>41993.95833331273</v>
      </c>
      <c r="D8506" s="7">
        <v>0</v>
      </c>
      <c r="E8506" s="7"/>
      <c r="G8506">
        <v>50.2</v>
      </c>
      <c r="H8506" s="12">
        <v>218.15631673598196</v>
      </c>
      <c r="I8506" s="13">
        <f>$D$2*tarifas!$D$12/24</f>
        <v>1.4541666666666666</v>
      </c>
      <c r="J8506" s="13" t="e">
        <f>VLOOKUP(E8506&amp;" "&amp;F8506,tarifas!$A$13:$D$20,4,FALSE)*H8506</f>
        <v>#N/A</v>
      </c>
      <c r="K8506" s="13">
        <f>IF(F8506="COD1",tarifas!$D$11*(SUMIFS($H$11:$H$8770,$F$11:$F$8770,"=COD1",$B$11:$B$8770,"="&amp;B8506)/COUNTIFS($F$11:$F$8770,"=COD1",$B$11:$B$8770,"="&amp;B8506))/COUNTIFS($A$11:$A$8770,"="&amp;A8506,$F$11:$F$8770,"=COD1"),0)</f>
        <v>0</v>
      </c>
      <c r="L8506" s="13" t="e">
        <f>(VLOOKUP(F8506,tarifas!$C$7:$D$10,2,FALSE)+tarifas!$D$21)*datos!H8506</f>
        <v>#N/A</v>
      </c>
      <c r="M8506">
        <v>0</v>
      </c>
      <c r="N8506" s="13" t="e">
        <f t="shared" si="1196"/>
        <v>#N/A</v>
      </c>
      <c r="O8506">
        <f t="shared" si="1197"/>
        <v>0</v>
      </c>
      <c r="P8506" s="12">
        <f t="shared" si="1198"/>
        <v>218.15631673598196</v>
      </c>
      <c r="Q8506">
        <f t="shared" si="1199"/>
        <v>0</v>
      </c>
      <c r="R8506">
        <f>$D$2*tarifas!$D$12/24</f>
        <v>1.4541666666666666</v>
      </c>
      <c r="S8506" t="e">
        <f>VLOOKUP(E8506&amp;" "&amp;F8506,tarifas!$A$13:$D$20,4,FALSE)*P8506</f>
        <v>#N/A</v>
      </c>
      <c r="T8506">
        <f>IF(F8506="COD1",tarifas!$D$11*(SUMIFS($P$11:$P$8770,$F$11:$F$8770,"=COD1",$B$11:$B$8770,"="&amp;B8506)/COUNTIFS($F$11:$F$8770,"=COD1",$B$11:$B$8770,"="&amp;B8506))/COUNTIFS($A$11:$A$8770,"="&amp;A8506,$F$11:$F$8770,"=COD1"),0)</f>
        <v>0</v>
      </c>
      <c r="U8506" t="e">
        <f>(VLOOKUP(F8506,tarifas!$C$7:$D$10,2,FALSE)+tarifas!$D$21)*datos!P8506</f>
        <v>#N/A</v>
      </c>
      <c r="V8506" t="e">
        <f t="shared" si="1200"/>
        <v>#N/A</v>
      </c>
      <c r="W8506">
        <f t="shared" si="1201"/>
        <v>0</v>
      </c>
    </row>
    <row r="8507" spans="1:23" x14ac:dyDescent="0.25">
      <c r="A8507">
        <f t="shared" si="1194"/>
        <v>350</v>
      </c>
      <c r="B8507">
        <f t="shared" si="1195"/>
        <v>12</v>
      </c>
      <c r="C8507" s="1">
        <f t="shared" si="1202"/>
        <v>41993.999999979394</v>
      </c>
      <c r="D8507" s="7">
        <v>0</v>
      </c>
      <c r="E8507" s="7"/>
      <c r="G8507">
        <v>47.41</v>
      </c>
      <c r="H8507" s="12">
        <v>216.2740251589488</v>
      </c>
      <c r="I8507" s="13">
        <f>$D$2*tarifas!$D$12/24</f>
        <v>1.4541666666666666</v>
      </c>
      <c r="J8507" s="13" t="e">
        <f>VLOOKUP(E8507&amp;" "&amp;F8507,tarifas!$A$13:$D$20,4,FALSE)*H8507</f>
        <v>#N/A</v>
      </c>
      <c r="K8507" s="13">
        <f>IF(F8507="COD1",tarifas!$D$11*(SUMIFS($H$11:$H$8770,$F$11:$F$8770,"=COD1",$B$11:$B$8770,"="&amp;B8507)/COUNTIFS($F$11:$F$8770,"=COD1",$B$11:$B$8770,"="&amp;B8507))/COUNTIFS($A$11:$A$8770,"="&amp;A8507,$F$11:$F$8770,"=COD1"),0)</f>
        <v>0</v>
      </c>
      <c r="L8507" s="13" t="e">
        <f>(VLOOKUP(F8507,tarifas!$C$7:$D$10,2,FALSE)+tarifas!$D$21)*datos!H8507</f>
        <v>#N/A</v>
      </c>
      <c r="M8507">
        <v>0</v>
      </c>
      <c r="N8507" s="13" t="e">
        <f t="shared" si="1196"/>
        <v>#N/A</v>
      </c>
      <c r="O8507">
        <f t="shared" si="1197"/>
        <v>0</v>
      </c>
      <c r="P8507" s="12">
        <f t="shared" si="1198"/>
        <v>216.2740251589488</v>
      </c>
      <c r="Q8507">
        <f t="shared" si="1199"/>
        <v>0</v>
      </c>
      <c r="R8507">
        <f>$D$2*tarifas!$D$12/24</f>
        <v>1.4541666666666666</v>
      </c>
      <c r="S8507" t="e">
        <f>VLOOKUP(E8507&amp;" "&amp;F8507,tarifas!$A$13:$D$20,4,FALSE)*P8507</f>
        <v>#N/A</v>
      </c>
      <c r="T8507">
        <f>IF(F8507="COD1",tarifas!$D$11*(SUMIFS($P$11:$P$8770,$F$11:$F$8770,"=COD1",$B$11:$B$8770,"="&amp;B8507)/COUNTIFS($F$11:$F$8770,"=COD1",$B$11:$B$8770,"="&amp;B8507))/COUNTIFS($A$11:$A$8770,"="&amp;A8507,$F$11:$F$8770,"=COD1"),0)</f>
        <v>0</v>
      </c>
      <c r="U8507" t="e">
        <f>(VLOOKUP(F8507,tarifas!$C$7:$D$10,2,FALSE)+tarifas!$D$21)*datos!P8507</f>
        <v>#N/A</v>
      </c>
      <c r="V8507" t="e">
        <f t="shared" si="1200"/>
        <v>#N/A</v>
      </c>
      <c r="W8507">
        <f t="shared" si="1201"/>
        <v>0</v>
      </c>
    </row>
    <row r="8508" spans="1:23" x14ac:dyDescent="0.25">
      <c r="A8508">
        <f t="shared" si="1194"/>
        <v>350</v>
      </c>
      <c r="B8508">
        <f t="shared" si="1195"/>
        <v>12</v>
      </c>
      <c r="C8508" s="1">
        <f t="shared" si="1202"/>
        <v>41994.041666646059</v>
      </c>
      <c r="D8508" s="7">
        <v>0</v>
      </c>
      <c r="E8508" s="7"/>
      <c r="G8508">
        <v>40.25</v>
      </c>
      <c r="H8508" s="12">
        <v>210.1655750405877</v>
      </c>
      <c r="I8508" s="13">
        <f>$D$2*tarifas!$D$12/24</f>
        <v>1.4541666666666666</v>
      </c>
      <c r="J8508" s="13" t="e">
        <f>VLOOKUP(E8508&amp;" "&amp;F8508,tarifas!$A$13:$D$20,4,FALSE)*H8508</f>
        <v>#N/A</v>
      </c>
      <c r="K8508" s="13">
        <f>IF(F8508="COD1",tarifas!$D$11*(SUMIFS($H$11:$H$8770,$F$11:$F$8770,"=COD1",$B$11:$B$8770,"="&amp;B8508)/COUNTIFS($F$11:$F$8770,"=COD1",$B$11:$B$8770,"="&amp;B8508))/COUNTIFS($A$11:$A$8770,"="&amp;A8508,$F$11:$F$8770,"=COD1"),0)</f>
        <v>0</v>
      </c>
      <c r="L8508" s="13" t="e">
        <f>(VLOOKUP(F8508,tarifas!$C$7:$D$10,2,FALSE)+tarifas!$D$21)*datos!H8508</f>
        <v>#N/A</v>
      </c>
      <c r="M8508">
        <v>0</v>
      </c>
      <c r="N8508" s="13" t="e">
        <f t="shared" si="1196"/>
        <v>#N/A</v>
      </c>
      <c r="O8508">
        <f t="shared" si="1197"/>
        <v>0</v>
      </c>
      <c r="P8508" s="12">
        <f t="shared" si="1198"/>
        <v>210.1655750405877</v>
      </c>
      <c r="Q8508">
        <f t="shared" si="1199"/>
        <v>0</v>
      </c>
      <c r="R8508">
        <f>$D$2*tarifas!$D$12/24</f>
        <v>1.4541666666666666</v>
      </c>
      <c r="S8508" t="e">
        <f>VLOOKUP(E8508&amp;" "&amp;F8508,tarifas!$A$13:$D$20,4,FALSE)*P8508</f>
        <v>#N/A</v>
      </c>
      <c r="T8508">
        <f>IF(F8508="COD1",tarifas!$D$11*(SUMIFS($P$11:$P$8770,$F$11:$F$8770,"=COD1",$B$11:$B$8770,"="&amp;B8508)/COUNTIFS($F$11:$F$8770,"=COD1",$B$11:$B$8770,"="&amp;B8508))/COUNTIFS($A$11:$A$8770,"="&amp;A8508,$F$11:$F$8770,"=COD1"),0)</f>
        <v>0</v>
      </c>
      <c r="U8508" t="e">
        <f>(VLOOKUP(F8508,tarifas!$C$7:$D$10,2,FALSE)+tarifas!$D$21)*datos!P8508</f>
        <v>#N/A</v>
      </c>
      <c r="V8508" t="e">
        <f t="shared" si="1200"/>
        <v>#N/A</v>
      </c>
      <c r="W8508">
        <f t="shared" si="1201"/>
        <v>0</v>
      </c>
    </row>
    <row r="8509" spans="1:23" x14ac:dyDescent="0.25">
      <c r="A8509">
        <f t="shared" si="1194"/>
        <v>350</v>
      </c>
      <c r="B8509">
        <f t="shared" si="1195"/>
        <v>12</v>
      </c>
      <c r="C8509" s="1">
        <f t="shared" si="1202"/>
        <v>41994.083333312723</v>
      </c>
      <c r="D8509" s="7">
        <v>0</v>
      </c>
      <c r="E8509" s="7"/>
      <c r="G8509">
        <v>32</v>
      </c>
      <c r="H8509" s="12">
        <v>208.06551432559189</v>
      </c>
      <c r="I8509" s="13">
        <f>$D$2*tarifas!$D$12/24</f>
        <v>1.4541666666666666</v>
      </c>
      <c r="J8509" s="13" t="e">
        <f>VLOOKUP(E8509&amp;" "&amp;F8509,tarifas!$A$13:$D$20,4,FALSE)*H8509</f>
        <v>#N/A</v>
      </c>
      <c r="K8509" s="13">
        <f>IF(F8509="COD1",tarifas!$D$11*(SUMIFS($H$11:$H$8770,$F$11:$F$8770,"=COD1",$B$11:$B$8770,"="&amp;B8509)/COUNTIFS($F$11:$F$8770,"=COD1",$B$11:$B$8770,"="&amp;B8509))/COUNTIFS($A$11:$A$8770,"="&amp;A8509,$F$11:$F$8770,"=COD1"),0)</f>
        <v>0</v>
      </c>
      <c r="L8509" s="13" t="e">
        <f>(VLOOKUP(F8509,tarifas!$C$7:$D$10,2,FALSE)+tarifas!$D$21)*datos!H8509</f>
        <v>#N/A</v>
      </c>
      <c r="M8509">
        <v>0</v>
      </c>
      <c r="N8509" s="13" t="e">
        <f t="shared" si="1196"/>
        <v>#N/A</v>
      </c>
      <c r="O8509">
        <f t="shared" si="1197"/>
        <v>0</v>
      </c>
      <c r="P8509" s="12">
        <f t="shared" si="1198"/>
        <v>208.06551432559189</v>
      </c>
      <c r="Q8509">
        <f t="shared" si="1199"/>
        <v>0</v>
      </c>
      <c r="R8509">
        <f>$D$2*tarifas!$D$12/24</f>
        <v>1.4541666666666666</v>
      </c>
      <c r="S8509" t="e">
        <f>VLOOKUP(E8509&amp;" "&amp;F8509,tarifas!$A$13:$D$20,4,FALSE)*P8509</f>
        <v>#N/A</v>
      </c>
      <c r="T8509">
        <f>IF(F8509="COD1",tarifas!$D$11*(SUMIFS($P$11:$P$8770,$F$11:$F$8770,"=COD1",$B$11:$B$8770,"="&amp;B8509)/COUNTIFS($F$11:$F$8770,"=COD1",$B$11:$B$8770,"="&amp;B8509))/COUNTIFS($A$11:$A$8770,"="&amp;A8509,$F$11:$F$8770,"=COD1"),0)</f>
        <v>0</v>
      </c>
      <c r="U8509" t="e">
        <f>(VLOOKUP(F8509,tarifas!$C$7:$D$10,2,FALSE)+tarifas!$D$21)*datos!P8509</f>
        <v>#N/A</v>
      </c>
      <c r="V8509" t="e">
        <f t="shared" si="1200"/>
        <v>#N/A</v>
      </c>
      <c r="W8509">
        <f t="shared" si="1201"/>
        <v>0</v>
      </c>
    </row>
    <row r="8510" spans="1:23" x14ac:dyDescent="0.25">
      <c r="A8510">
        <f t="shared" si="1194"/>
        <v>350</v>
      </c>
      <c r="B8510">
        <f t="shared" si="1195"/>
        <v>12</v>
      </c>
      <c r="C8510" s="1">
        <f t="shared" si="1202"/>
        <v>41994.124999979387</v>
      </c>
      <c r="D8510" s="7">
        <v>0</v>
      </c>
      <c r="E8510" s="7"/>
      <c r="G8510">
        <v>31.4</v>
      </c>
      <c r="H8510" s="12">
        <v>205.86088662941728</v>
      </c>
      <c r="I8510" s="13">
        <f>$D$2*tarifas!$D$12/24</f>
        <v>1.4541666666666666</v>
      </c>
      <c r="J8510" s="13" t="e">
        <f>VLOOKUP(E8510&amp;" "&amp;F8510,tarifas!$A$13:$D$20,4,FALSE)*H8510</f>
        <v>#N/A</v>
      </c>
      <c r="K8510" s="13">
        <f>IF(F8510="COD1",tarifas!$D$11*(SUMIFS($H$11:$H$8770,$F$11:$F$8770,"=COD1",$B$11:$B$8770,"="&amp;B8510)/COUNTIFS($F$11:$F$8770,"=COD1",$B$11:$B$8770,"="&amp;B8510))/COUNTIFS($A$11:$A$8770,"="&amp;A8510,$F$11:$F$8770,"=COD1"),0)</f>
        <v>0</v>
      </c>
      <c r="L8510" s="13" t="e">
        <f>(VLOOKUP(F8510,tarifas!$C$7:$D$10,2,FALSE)+tarifas!$D$21)*datos!H8510</f>
        <v>#N/A</v>
      </c>
      <c r="M8510">
        <v>0</v>
      </c>
      <c r="N8510" s="13" t="e">
        <f t="shared" si="1196"/>
        <v>#N/A</v>
      </c>
      <c r="O8510">
        <f t="shared" si="1197"/>
        <v>0</v>
      </c>
      <c r="P8510" s="12">
        <f t="shared" si="1198"/>
        <v>205.86088662941728</v>
      </c>
      <c r="Q8510">
        <f t="shared" si="1199"/>
        <v>0</v>
      </c>
      <c r="R8510">
        <f>$D$2*tarifas!$D$12/24</f>
        <v>1.4541666666666666</v>
      </c>
      <c r="S8510" t="e">
        <f>VLOOKUP(E8510&amp;" "&amp;F8510,tarifas!$A$13:$D$20,4,FALSE)*P8510</f>
        <v>#N/A</v>
      </c>
      <c r="T8510">
        <f>IF(F8510="COD1",tarifas!$D$11*(SUMIFS($P$11:$P$8770,$F$11:$F$8770,"=COD1",$B$11:$B$8770,"="&amp;B8510)/COUNTIFS($F$11:$F$8770,"=COD1",$B$11:$B$8770,"="&amp;B8510))/COUNTIFS($A$11:$A$8770,"="&amp;A8510,$F$11:$F$8770,"=COD1"),0)</f>
        <v>0</v>
      </c>
      <c r="U8510" t="e">
        <f>(VLOOKUP(F8510,tarifas!$C$7:$D$10,2,FALSE)+tarifas!$D$21)*datos!P8510</f>
        <v>#N/A</v>
      </c>
      <c r="V8510" t="e">
        <f t="shared" si="1200"/>
        <v>#N/A</v>
      </c>
      <c r="W8510">
        <f t="shared" si="1201"/>
        <v>0</v>
      </c>
    </row>
    <row r="8511" spans="1:23" x14ac:dyDescent="0.25">
      <c r="A8511">
        <f t="shared" si="1194"/>
        <v>350</v>
      </c>
      <c r="B8511">
        <f t="shared" si="1195"/>
        <v>12</v>
      </c>
      <c r="C8511" s="1">
        <f t="shared" si="1202"/>
        <v>41994.166666646051</v>
      </c>
      <c r="D8511" s="7">
        <v>0</v>
      </c>
      <c r="E8511" s="7"/>
      <c r="G8511">
        <v>28.75</v>
      </c>
      <c r="H8511" s="12">
        <v>203.09362574381839</v>
      </c>
      <c r="I8511" s="13">
        <f>$D$2*tarifas!$D$12/24</f>
        <v>1.4541666666666666</v>
      </c>
      <c r="J8511" s="13" t="e">
        <f>VLOOKUP(E8511&amp;" "&amp;F8511,tarifas!$A$13:$D$20,4,FALSE)*H8511</f>
        <v>#N/A</v>
      </c>
      <c r="K8511" s="13">
        <f>IF(F8511="COD1",tarifas!$D$11*(SUMIFS($H$11:$H$8770,$F$11:$F$8770,"=COD1",$B$11:$B$8770,"="&amp;B8511)/COUNTIFS($F$11:$F$8770,"=COD1",$B$11:$B$8770,"="&amp;B8511))/COUNTIFS($A$11:$A$8770,"="&amp;A8511,$F$11:$F$8770,"=COD1"),0)</f>
        <v>0</v>
      </c>
      <c r="L8511" s="13" t="e">
        <f>(VLOOKUP(F8511,tarifas!$C$7:$D$10,2,FALSE)+tarifas!$D$21)*datos!H8511</f>
        <v>#N/A</v>
      </c>
      <c r="M8511">
        <v>0</v>
      </c>
      <c r="N8511" s="13" t="e">
        <f t="shared" si="1196"/>
        <v>#N/A</v>
      </c>
      <c r="O8511">
        <f t="shared" si="1197"/>
        <v>0</v>
      </c>
      <c r="P8511" s="12">
        <f t="shared" si="1198"/>
        <v>203.09362574381839</v>
      </c>
      <c r="Q8511">
        <f t="shared" si="1199"/>
        <v>0</v>
      </c>
      <c r="R8511">
        <f>$D$2*tarifas!$D$12/24</f>
        <v>1.4541666666666666</v>
      </c>
      <c r="S8511" t="e">
        <f>VLOOKUP(E8511&amp;" "&amp;F8511,tarifas!$A$13:$D$20,4,FALSE)*P8511</f>
        <v>#N/A</v>
      </c>
      <c r="T8511">
        <f>IF(F8511="COD1",tarifas!$D$11*(SUMIFS($P$11:$P$8770,$F$11:$F$8770,"=COD1",$B$11:$B$8770,"="&amp;B8511)/COUNTIFS($F$11:$F$8770,"=COD1",$B$11:$B$8770,"="&amp;B8511))/COUNTIFS($A$11:$A$8770,"="&amp;A8511,$F$11:$F$8770,"=COD1"),0)</f>
        <v>0</v>
      </c>
      <c r="U8511" t="e">
        <f>(VLOOKUP(F8511,tarifas!$C$7:$D$10,2,FALSE)+tarifas!$D$21)*datos!P8511</f>
        <v>#N/A</v>
      </c>
      <c r="V8511" t="e">
        <f t="shared" si="1200"/>
        <v>#N/A</v>
      </c>
      <c r="W8511">
        <f t="shared" si="1201"/>
        <v>0</v>
      </c>
    </row>
    <row r="8512" spans="1:23" x14ac:dyDescent="0.25">
      <c r="A8512">
        <f t="shared" si="1194"/>
        <v>350</v>
      </c>
      <c r="B8512">
        <f t="shared" si="1195"/>
        <v>12</v>
      </c>
      <c r="C8512" s="1">
        <f t="shared" si="1202"/>
        <v>41994.208333312716</v>
      </c>
      <c r="D8512" s="7">
        <v>0</v>
      </c>
      <c r="E8512" s="7"/>
      <c r="G8512">
        <v>29.15</v>
      </c>
      <c r="H8512" s="12">
        <v>203.75892423851963</v>
      </c>
      <c r="I8512" s="13">
        <f>$D$2*tarifas!$D$12/24</f>
        <v>1.4541666666666666</v>
      </c>
      <c r="J8512" s="13" t="e">
        <f>VLOOKUP(E8512&amp;" "&amp;F8512,tarifas!$A$13:$D$20,4,FALSE)*H8512</f>
        <v>#N/A</v>
      </c>
      <c r="K8512" s="13">
        <f>IF(F8512="COD1",tarifas!$D$11*(SUMIFS($H$11:$H$8770,$F$11:$F$8770,"=COD1",$B$11:$B$8770,"="&amp;B8512)/COUNTIFS($F$11:$F$8770,"=COD1",$B$11:$B$8770,"="&amp;B8512))/COUNTIFS($A$11:$A$8770,"="&amp;A8512,$F$11:$F$8770,"=COD1"),0)</f>
        <v>0</v>
      </c>
      <c r="L8512" s="13" t="e">
        <f>(VLOOKUP(F8512,tarifas!$C$7:$D$10,2,FALSE)+tarifas!$D$21)*datos!H8512</f>
        <v>#N/A</v>
      </c>
      <c r="M8512">
        <v>0</v>
      </c>
      <c r="N8512" s="13" t="e">
        <f t="shared" si="1196"/>
        <v>#N/A</v>
      </c>
      <c r="O8512">
        <f t="shared" si="1197"/>
        <v>0</v>
      </c>
      <c r="P8512" s="12">
        <f t="shared" si="1198"/>
        <v>203.75892423851963</v>
      </c>
      <c r="Q8512">
        <f t="shared" si="1199"/>
        <v>0</v>
      </c>
      <c r="R8512">
        <f>$D$2*tarifas!$D$12/24</f>
        <v>1.4541666666666666</v>
      </c>
      <c r="S8512" t="e">
        <f>VLOOKUP(E8512&amp;" "&amp;F8512,tarifas!$A$13:$D$20,4,FALSE)*P8512</f>
        <v>#N/A</v>
      </c>
      <c r="T8512">
        <f>IF(F8512="COD1",tarifas!$D$11*(SUMIFS($P$11:$P$8770,$F$11:$F$8770,"=COD1",$B$11:$B$8770,"="&amp;B8512)/COUNTIFS($F$11:$F$8770,"=COD1",$B$11:$B$8770,"="&amp;B8512))/COUNTIFS($A$11:$A$8770,"="&amp;A8512,$F$11:$F$8770,"=COD1"),0)</f>
        <v>0</v>
      </c>
      <c r="U8512" t="e">
        <f>(VLOOKUP(F8512,tarifas!$C$7:$D$10,2,FALSE)+tarifas!$D$21)*datos!P8512</f>
        <v>#N/A</v>
      </c>
      <c r="V8512" t="e">
        <f t="shared" si="1200"/>
        <v>#N/A</v>
      </c>
      <c r="W8512">
        <f t="shared" si="1201"/>
        <v>0</v>
      </c>
    </row>
    <row r="8513" spans="1:23" x14ac:dyDescent="0.25">
      <c r="A8513">
        <f t="shared" si="1194"/>
        <v>350</v>
      </c>
      <c r="B8513">
        <f t="shared" si="1195"/>
        <v>12</v>
      </c>
      <c r="C8513" s="1">
        <f t="shared" si="1202"/>
        <v>41994.24999997938</v>
      </c>
      <c r="D8513" s="7">
        <v>0</v>
      </c>
      <c r="E8513" s="7"/>
      <c r="G8513">
        <v>32.4</v>
      </c>
      <c r="H8513" s="12">
        <v>204.3398234722053</v>
      </c>
      <c r="I8513" s="13">
        <f>$D$2*tarifas!$D$12/24</f>
        <v>1.4541666666666666</v>
      </c>
      <c r="J8513" s="13" t="e">
        <f>VLOOKUP(E8513&amp;" "&amp;F8513,tarifas!$A$13:$D$20,4,FALSE)*H8513</f>
        <v>#N/A</v>
      </c>
      <c r="K8513" s="13">
        <f>IF(F8513="COD1",tarifas!$D$11*(SUMIFS($H$11:$H$8770,$F$11:$F$8770,"=COD1",$B$11:$B$8770,"="&amp;B8513)/COUNTIFS($F$11:$F$8770,"=COD1",$B$11:$B$8770,"="&amp;B8513))/COUNTIFS($A$11:$A$8770,"="&amp;A8513,$F$11:$F$8770,"=COD1"),0)</f>
        <v>0</v>
      </c>
      <c r="L8513" s="13" t="e">
        <f>(VLOOKUP(F8513,tarifas!$C$7:$D$10,2,FALSE)+tarifas!$D$21)*datos!H8513</f>
        <v>#N/A</v>
      </c>
      <c r="M8513">
        <v>0</v>
      </c>
      <c r="N8513" s="13" t="e">
        <f t="shared" si="1196"/>
        <v>#N/A</v>
      </c>
      <c r="O8513">
        <f t="shared" si="1197"/>
        <v>0</v>
      </c>
      <c r="P8513" s="12">
        <f t="shared" si="1198"/>
        <v>204.3398234722053</v>
      </c>
      <c r="Q8513">
        <f t="shared" si="1199"/>
        <v>0</v>
      </c>
      <c r="R8513">
        <f>$D$2*tarifas!$D$12/24</f>
        <v>1.4541666666666666</v>
      </c>
      <c r="S8513" t="e">
        <f>VLOOKUP(E8513&amp;" "&amp;F8513,tarifas!$A$13:$D$20,4,FALSE)*P8513</f>
        <v>#N/A</v>
      </c>
      <c r="T8513">
        <f>IF(F8513="COD1",tarifas!$D$11*(SUMIFS($P$11:$P$8770,$F$11:$F$8770,"=COD1",$B$11:$B$8770,"="&amp;B8513)/COUNTIFS($F$11:$F$8770,"=COD1",$B$11:$B$8770,"="&amp;B8513))/COUNTIFS($A$11:$A$8770,"="&amp;A8513,$F$11:$F$8770,"=COD1"),0)</f>
        <v>0</v>
      </c>
      <c r="U8513" t="e">
        <f>(VLOOKUP(F8513,tarifas!$C$7:$D$10,2,FALSE)+tarifas!$D$21)*datos!P8513</f>
        <v>#N/A</v>
      </c>
      <c r="V8513" t="e">
        <f t="shared" si="1200"/>
        <v>#N/A</v>
      </c>
      <c r="W8513">
        <f t="shared" si="1201"/>
        <v>0</v>
      </c>
    </row>
    <row r="8514" spans="1:23" x14ac:dyDescent="0.25">
      <c r="A8514">
        <f t="shared" si="1194"/>
        <v>350</v>
      </c>
      <c r="B8514">
        <f t="shared" si="1195"/>
        <v>12</v>
      </c>
      <c r="C8514" s="1">
        <f t="shared" si="1202"/>
        <v>41994.291666646044</v>
      </c>
      <c r="D8514" s="7">
        <v>0</v>
      </c>
      <c r="E8514" s="7"/>
      <c r="G8514">
        <v>38.25</v>
      </c>
      <c r="H8514" s="12">
        <v>182.13985641221012</v>
      </c>
      <c r="I8514" s="13">
        <f>$D$2*tarifas!$D$12/24</f>
        <v>1.4541666666666666</v>
      </c>
      <c r="J8514" s="13" t="e">
        <f>VLOOKUP(E8514&amp;" "&amp;F8514,tarifas!$A$13:$D$20,4,FALSE)*H8514</f>
        <v>#N/A</v>
      </c>
      <c r="K8514" s="13">
        <f>IF(F8514="COD1",tarifas!$D$11*(SUMIFS($H$11:$H$8770,$F$11:$F$8770,"=COD1",$B$11:$B$8770,"="&amp;B8514)/COUNTIFS($F$11:$F$8770,"=COD1",$B$11:$B$8770,"="&amp;B8514))/COUNTIFS($A$11:$A$8770,"="&amp;A8514,$F$11:$F$8770,"=COD1"),0)</f>
        <v>0</v>
      </c>
      <c r="L8514" s="13" t="e">
        <f>(VLOOKUP(F8514,tarifas!$C$7:$D$10,2,FALSE)+tarifas!$D$21)*datos!H8514</f>
        <v>#N/A</v>
      </c>
      <c r="M8514">
        <v>0</v>
      </c>
      <c r="N8514" s="13" t="e">
        <f t="shared" si="1196"/>
        <v>#N/A</v>
      </c>
      <c r="O8514">
        <f t="shared" si="1197"/>
        <v>0</v>
      </c>
      <c r="P8514" s="12">
        <f t="shared" si="1198"/>
        <v>182.13985641221012</v>
      </c>
      <c r="Q8514">
        <f t="shared" si="1199"/>
        <v>0</v>
      </c>
      <c r="R8514">
        <f>$D$2*tarifas!$D$12/24</f>
        <v>1.4541666666666666</v>
      </c>
      <c r="S8514" t="e">
        <f>VLOOKUP(E8514&amp;" "&amp;F8514,tarifas!$A$13:$D$20,4,FALSE)*P8514</f>
        <v>#N/A</v>
      </c>
      <c r="T8514">
        <f>IF(F8514="COD1",tarifas!$D$11*(SUMIFS($P$11:$P$8770,$F$11:$F$8770,"=COD1",$B$11:$B$8770,"="&amp;B8514)/COUNTIFS($F$11:$F$8770,"=COD1",$B$11:$B$8770,"="&amp;B8514))/COUNTIFS($A$11:$A$8770,"="&amp;A8514,$F$11:$F$8770,"=COD1"),0)</f>
        <v>0</v>
      </c>
      <c r="U8514" t="e">
        <f>(VLOOKUP(F8514,tarifas!$C$7:$D$10,2,FALSE)+tarifas!$D$21)*datos!P8514</f>
        <v>#N/A</v>
      </c>
      <c r="V8514" t="e">
        <f t="shared" si="1200"/>
        <v>#N/A</v>
      </c>
      <c r="W8514">
        <f t="shared" si="1201"/>
        <v>0</v>
      </c>
    </row>
    <row r="8515" spans="1:23" x14ac:dyDescent="0.25">
      <c r="A8515">
        <f t="shared" si="1194"/>
        <v>350</v>
      </c>
      <c r="B8515">
        <f t="shared" si="1195"/>
        <v>12</v>
      </c>
      <c r="C8515" s="1">
        <f t="shared" si="1202"/>
        <v>41994.333333312708</v>
      </c>
      <c r="D8515" s="7">
        <v>0</v>
      </c>
      <c r="E8515" s="7"/>
      <c r="G8515">
        <v>38.49</v>
      </c>
      <c r="H8515" s="12">
        <v>181.18779166215495</v>
      </c>
      <c r="I8515" s="13">
        <f>$D$2*tarifas!$D$12/24</f>
        <v>1.4541666666666666</v>
      </c>
      <c r="J8515" s="13" t="e">
        <f>VLOOKUP(E8515&amp;" "&amp;F8515,tarifas!$A$13:$D$20,4,FALSE)*H8515</f>
        <v>#N/A</v>
      </c>
      <c r="K8515" s="13">
        <f>IF(F8515="COD1",tarifas!$D$11*(SUMIFS($H$11:$H$8770,$F$11:$F$8770,"=COD1",$B$11:$B$8770,"="&amp;B8515)/COUNTIFS($F$11:$F$8770,"=COD1",$B$11:$B$8770,"="&amp;B8515))/COUNTIFS($A$11:$A$8770,"="&amp;A8515,$F$11:$F$8770,"=COD1"),0)</f>
        <v>0</v>
      </c>
      <c r="L8515" s="13" t="e">
        <f>(VLOOKUP(F8515,tarifas!$C$7:$D$10,2,FALSE)+tarifas!$D$21)*datos!H8515</f>
        <v>#N/A</v>
      </c>
      <c r="M8515">
        <v>154.21961999999999</v>
      </c>
      <c r="N8515" s="13" t="e">
        <f t="shared" si="1196"/>
        <v>#N/A</v>
      </c>
      <c r="O8515">
        <f t="shared" si="1197"/>
        <v>154.21961999999999</v>
      </c>
      <c r="P8515" s="12">
        <f t="shared" si="1198"/>
        <v>26.968171662154958</v>
      </c>
      <c r="Q8515">
        <f t="shared" si="1199"/>
        <v>0</v>
      </c>
      <c r="R8515">
        <f>$D$2*tarifas!$D$12/24</f>
        <v>1.4541666666666666</v>
      </c>
      <c r="S8515" t="e">
        <f>VLOOKUP(E8515&amp;" "&amp;F8515,tarifas!$A$13:$D$20,4,FALSE)*P8515</f>
        <v>#N/A</v>
      </c>
      <c r="T8515">
        <f>IF(F8515="COD1",tarifas!$D$11*(SUMIFS($P$11:$P$8770,$F$11:$F$8770,"=COD1",$B$11:$B$8770,"="&amp;B8515)/COUNTIFS($F$11:$F$8770,"=COD1",$B$11:$B$8770,"="&amp;B8515))/COUNTIFS($A$11:$A$8770,"="&amp;A8515,$F$11:$F$8770,"=COD1"),0)</f>
        <v>0</v>
      </c>
      <c r="U8515" t="e">
        <f>(VLOOKUP(F8515,tarifas!$C$7:$D$10,2,FALSE)+tarifas!$D$21)*datos!P8515</f>
        <v>#N/A</v>
      </c>
      <c r="V8515" t="e">
        <f t="shared" si="1200"/>
        <v>#N/A</v>
      </c>
      <c r="W8515">
        <f t="shared" si="1201"/>
        <v>0</v>
      </c>
    </row>
    <row r="8516" spans="1:23" x14ac:dyDescent="0.25">
      <c r="A8516">
        <f t="shared" si="1194"/>
        <v>350</v>
      </c>
      <c r="B8516">
        <f t="shared" si="1195"/>
        <v>12</v>
      </c>
      <c r="C8516" s="1">
        <f t="shared" si="1202"/>
        <v>41994.374999979373</v>
      </c>
      <c r="D8516" s="7">
        <v>0</v>
      </c>
      <c r="E8516" s="7"/>
      <c r="G8516">
        <v>41.59</v>
      </c>
      <c r="H8516" s="12">
        <v>181.58779369224479</v>
      </c>
      <c r="I8516" s="13">
        <f>$D$2*tarifas!$D$12/24</f>
        <v>1.4541666666666666</v>
      </c>
      <c r="J8516" s="13" t="e">
        <f>VLOOKUP(E8516&amp;" "&amp;F8516,tarifas!$A$13:$D$20,4,FALSE)*H8516</f>
        <v>#N/A</v>
      </c>
      <c r="K8516" s="13">
        <f>IF(F8516="COD1",tarifas!$D$11*(SUMIFS($H$11:$H$8770,$F$11:$F$8770,"=COD1",$B$11:$B$8770,"="&amp;B8516)/COUNTIFS($F$11:$F$8770,"=COD1",$B$11:$B$8770,"="&amp;B8516))/COUNTIFS($A$11:$A$8770,"="&amp;A8516,$F$11:$F$8770,"=COD1"),0)</f>
        <v>0</v>
      </c>
      <c r="L8516" s="13" t="e">
        <f>(VLOOKUP(F8516,tarifas!$C$7:$D$10,2,FALSE)+tarifas!$D$21)*datos!H8516</f>
        <v>#N/A</v>
      </c>
      <c r="M8516">
        <v>296.17915999999997</v>
      </c>
      <c r="N8516" s="13" t="e">
        <f t="shared" si="1196"/>
        <v>#N/A</v>
      </c>
      <c r="O8516">
        <f t="shared" si="1197"/>
        <v>181.58779369224479</v>
      </c>
      <c r="P8516" s="12">
        <f t="shared" si="1198"/>
        <v>0</v>
      </c>
      <c r="Q8516">
        <f t="shared" si="1199"/>
        <v>114.59136630775518</v>
      </c>
      <c r="R8516">
        <f>$D$2*tarifas!$D$12/24</f>
        <v>1.4541666666666666</v>
      </c>
      <c r="S8516" t="e">
        <f>VLOOKUP(E8516&amp;" "&amp;F8516,tarifas!$A$13:$D$20,4,FALSE)*P8516</f>
        <v>#N/A</v>
      </c>
      <c r="T8516">
        <f>IF(F8516="COD1",tarifas!$D$11*(SUMIFS($P$11:$P$8770,$F$11:$F$8770,"=COD1",$B$11:$B$8770,"="&amp;B8516)/COUNTIFS($F$11:$F$8770,"=COD1",$B$11:$B$8770,"="&amp;B8516))/COUNTIFS($A$11:$A$8770,"="&amp;A8516,$F$11:$F$8770,"=COD1"),0)</f>
        <v>0</v>
      </c>
      <c r="U8516" t="e">
        <f>(VLOOKUP(F8516,tarifas!$C$7:$D$10,2,FALSE)+tarifas!$D$21)*datos!P8516</f>
        <v>#N/A</v>
      </c>
      <c r="V8516" t="e">
        <f t="shared" si="1200"/>
        <v>#N/A</v>
      </c>
      <c r="W8516">
        <f t="shared" si="1201"/>
        <v>4.2892694322655851</v>
      </c>
    </row>
    <row r="8517" spans="1:23" x14ac:dyDescent="0.25">
      <c r="A8517">
        <f t="shared" si="1194"/>
        <v>350</v>
      </c>
      <c r="B8517">
        <f t="shared" si="1195"/>
        <v>12</v>
      </c>
      <c r="C8517" s="1">
        <f t="shared" si="1202"/>
        <v>41994.416666646037</v>
      </c>
      <c r="D8517" s="7">
        <v>718.37878787878799</v>
      </c>
      <c r="E8517" s="7"/>
      <c r="G8517">
        <v>50.01</v>
      </c>
      <c r="H8517" s="12">
        <v>182.39673642517189</v>
      </c>
      <c r="I8517" s="13">
        <f>$D$2*tarifas!$D$12/24</f>
        <v>1.4541666666666666</v>
      </c>
      <c r="J8517" s="13" t="e">
        <f>VLOOKUP(E8517&amp;" "&amp;F8517,tarifas!$A$13:$D$20,4,FALSE)*H8517</f>
        <v>#N/A</v>
      </c>
      <c r="K8517" s="13">
        <f>IF(F8517="COD1",tarifas!$D$11*(SUMIFS($H$11:$H$8770,$F$11:$F$8770,"=COD1",$B$11:$B$8770,"="&amp;B8517)/COUNTIFS($F$11:$F$8770,"=COD1",$B$11:$B$8770,"="&amp;B8517))/COUNTIFS($A$11:$A$8770,"="&amp;A8517,$F$11:$F$8770,"=COD1"),0)</f>
        <v>0</v>
      </c>
      <c r="L8517" s="13" t="e">
        <f>(VLOOKUP(F8517,tarifas!$C$7:$D$10,2,FALSE)+tarifas!$D$21)*datos!H8517</f>
        <v>#N/A</v>
      </c>
      <c r="M8517">
        <v>387.36869000000002</v>
      </c>
      <c r="N8517" s="13" t="e">
        <f t="shared" si="1196"/>
        <v>#N/A</v>
      </c>
      <c r="O8517">
        <f t="shared" si="1197"/>
        <v>182.39673642517189</v>
      </c>
      <c r="P8517" s="12">
        <f t="shared" si="1198"/>
        <v>0</v>
      </c>
      <c r="Q8517">
        <f t="shared" si="1199"/>
        <v>204.97195357482812</v>
      </c>
      <c r="R8517">
        <f>$D$2*tarifas!$D$12/24</f>
        <v>1.4541666666666666</v>
      </c>
      <c r="S8517" t="e">
        <f>VLOOKUP(E8517&amp;" "&amp;F8517,tarifas!$A$13:$D$20,4,FALSE)*P8517</f>
        <v>#N/A</v>
      </c>
      <c r="T8517">
        <f>IF(F8517="COD1",tarifas!$D$11*(SUMIFS($P$11:$P$8770,$F$11:$F$8770,"=COD1",$B$11:$B$8770,"="&amp;B8517)/COUNTIFS($F$11:$F$8770,"=COD1",$B$11:$B$8770,"="&amp;B8517))/COUNTIFS($A$11:$A$8770,"="&amp;A8517,$F$11:$F$8770,"=COD1"),0)</f>
        <v>0</v>
      </c>
      <c r="U8517" t="e">
        <f>(VLOOKUP(F8517,tarifas!$C$7:$D$10,2,FALSE)+tarifas!$D$21)*datos!P8517</f>
        <v>#N/A</v>
      </c>
      <c r="V8517" t="e">
        <f t="shared" si="1200"/>
        <v>#N/A</v>
      </c>
      <c r="W8517">
        <f t="shared" si="1201"/>
        <v>9.2255826584494383</v>
      </c>
    </row>
    <row r="8518" spans="1:23" x14ac:dyDescent="0.25">
      <c r="A8518">
        <f t="shared" si="1194"/>
        <v>350</v>
      </c>
      <c r="B8518">
        <f t="shared" si="1195"/>
        <v>12</v>
      </c>
      <c r="C8518" s="1">
        <f t="shared" si="1202"/>
        <v>41994.458333312701</v>
      </c>
      <c r="D8518" s="7">
        <v>506.13636363636363</v>
      </c>
      <c r="E8518" s="7"/>
      <c r="G8518">
        <v>53.1</v>
      </c>
      <c r="H8518" s="12">
        <v>181.05400648956527</v>
      </c>
      <c r="I8518" s="13">
        <f>$D$2*tarifas!$D$12/24</f>
        <v>1.4541666666666666</v>
      </c>
      <c r="J8518" s="13" t="e">
        <f>VLOOKUP(E8518&amp;" "&amp;F8518,tarifas!$A$13:$D$20,4,FALSE)*H8518</f>
        <v>#N/A</v>
      </c>
      <c r="K8518" s="13">
        <f>IF(F8518="COD1",tarifas!$D$11*(SUMIFS($H$11:$H$8770,$F$11:$F$8770,"=COD1",$B$11:$B$8770,"="&amp;B8518)/COUNTIFS($F$11:$F$8770,"=COD1",$B$11:$B$8770,"="&amp;B8518))/COUNTIFS($A$11:$A$8770,"="&amp;A8518,$F$11:$F$8770,"=COD1"),0)</f>
        <v>0</v>
      </c>
      <c r="L8518" s="13" t="e">
        <f>(VLOOKUP(F8518,tarifas!$C$7:$D$10,2,FALSE)+tarifas!$D$21)*datos!H8518</f>
        <v>#N/A</v>
      </c>
      <c r="M8518">
        <v>431.79273999999998</v>
      </c>
      <c r="N8518" s="13" t="e">
        <f t="shared" si="1196"/>
        <v>#N/A</v>
      </c>
      <c r="O8518">
        <f t="shared" si="1197"/>
        <v>181.05400648956527</v>
      </c>
      <c r="P8518" s="12">
        <f t="shared" si="1198"/>
        <v>0</v>
      </c>
      <c r="Q8518">
        <f t="shared" si="1199"/>
        <v>250.73873351043471</v>
      </c>
      <c r="R8518">
        <f>$D$2*tarifas!$D$12/24</f>
        <v>1.4541666666666666</v>
      </c>
      <c r="S8518" t="e">
        <f>VLOOKUP(E8518&amp;" "&amp;F8518,tarifas!$A$13:$D$20,4,FALSE)*P8518</f>
        <v>#N/A</v>
      </c>
      <c r="T8518">
        <f>IF(F8518="COD1",tarifas!$D$11*(SUMIFS($P$11:$P$8770,$F$11:$F$8770,"=COD1",$B$11:$B$8770,"="&amp;B8518)/COUNTIFS($F$11:$F$8770,"=COD1",$B$11:$B$8770,"="&amp;B8518))/COUNTIFS($A$11:$A$8770,"="&amp;A8518,$F$11:$F$8770,"=COD1"),0)</f>
        <v>0</v>
      </c>
      <c r="U8518" t="e">
        <f>(VLOOKUP(F8518,tarifas!$C$7:$D$10,2,FALSE)+tarifas!$D$21)*datos!P8518</f>
        <v>#N/A</v>
      </c>
      <c r="V8518" t="e">
        <f t="shared" si="1200"/>
        <v>#N/A</v>
      </c>
      <c r="W8518">
        <f t="shared" si="1201"/>
        <v>11.982804074463674</v>
      </c>
    </row>
    <row r="8519" spans="1:23" x14ac:dyDescent="0.25">
      <c r="A8519">
        <f t="shared" si="1194"/>
        <v>350</v>
      </c>
      <c r="B8519">
        <f t="shared" si="1195"/>
        <v>12</v>
      </c>
      <c r="C8519" s="1">
        <f t="shared" si="1202"/>
        <v>41994.499999979365</v>
      </c>
      <c r="D8519" s="7">
        <v>595.25757575757575</v>
      </c>
      <c r="E8519" s="7"/>
      <c r="G8519">
        <v>53.69</v>
      </c>
      <c r="H8519" s="12">
        <v>183.51724521770069</v>
      </c>
      <c r="I8519" s="13">
        <f>$D$2*tarifas!$D$12/24</f>
        <v>1.4541666666666666</v>
      </c>
      <c r="J8519" s="13" t="e">
        <f>VLOOKUP(E8519&amp;" "&amp;F8519,tarifas!$A$13:$D$20,4,FALSE)*H8519</f>
        <v>#N/A</v>
      </c>
      <c r="K8519" s="13">
        <f>IF(F8519="COD1",tarifas!$D$11*(SUMIFS($H$11:$H$8770,$F$11:$F$8770,"=COD1",$B$11:$B$8770,"="&amp;B8519)/COUNTIFS($F$11:$F$8770,"=COD1",$B$11:$B$8770,"="&amp;B8519))/COUNTIFS($A$11:$A$8770,"="&amp;A8519,$F$11:$F$8770,"=COD1"),0)</f>
        <v>0</v>
      </c>
      <c r="L8519" s="13" t="e">
        <f>(VLOOKUP(F8519,tarifas!$C$7:$D$10,2,FALSE)+tarifas!$D$21)*datos!H8519</f>
        <v>#N/A</v>
      </c>
      <c r="M8519">
        <v>433.38439</v>
      </c>
      <c r="N8519" s="13" t="e">
        <f t="shared" si="1196"/>
        <v>#N/A</v>
      </c>
      <c r="O8519">
        <f t="shared" si="1197"/>
        <v>183.51724521770069</v>
      </c>
      <c r="P8519" s="12">
        <f t="shared" si="1198"/>
        <v>0</v>
      </c>
      <c r="Q8519">
        <f t="shared" si="1199"/>
        <v>249.86714478229931</v>
      </c>
      <c r="R8519">
        <f>$D$2*tarifas!$D$12/24</f>
        <v>1.4541666666666666</v>
      </c>
      <c r="S8519" t="e">
        <f>VLOOKUP(E8519&amp;" "&amp;F8519,tarifas!$A$13:$D$20,4,FALSE)*P8519</f>
        <v>#N/A</v>
      </c>
      <c r="T8519">
        <f>IF(F8519="COD1",tarifas!$D$11*(SUMIFS($P$11:$P$8770,$F$11:$F$8770,"=COD1",$B$11:$B$8770,"="&amp;B8519)/COUNTIFS($F$11:$F$8770,"=COD1",$B$11:$B$8770,"="&amp;B8519))/COUNTIFS($A$11:$A$8770,"="&amp;A8519,$F$11:$F$8770,"=COD1"),0)</f>
        <v>0</v>
      </c>
      <c r="U8519" t="e">
        <f>(VLOOKUP(F8519,tarifas!$C$7:$D$10,2,FALSE)+tarifas!$D$21)*datos!P8519</f>
        <v>#N/A</v>
      </c>
      <c r="V8519" t="e">
        <f t="shared" si="1200"/>
        <v>#N/A</v>
      </c>
      <c r="W8519">
        <f t="shared" si="1201"/>
        <v>12.073830303025483</v>
      </c>
    </row>
    <row r="8520" spans="1:23" x14ac:dyDescent="0.25">
      <c r="A8520">
        <f t="shared" si="1194"/>
        <v>350</v>
      </c>
      <c r="B8520">
        <f t="shared" si="1195"/>
        <v>12</v>
      </c>
      <c r="C8520" s="1">
        <f t="shared" si="1202"/>
        <v>41994.54166664603</v>
      </c>
      <c r="D8520" s="7">
        <v>564.34848484848487</v>
      </c>
      <c r="E8520" s="7"/>
      <c r="G8520">
        <v>54.87</v>
      </c>
      <c r="H8520" s="12">
        <v>182.96725041233432</v>
      </c>
      <c r="I8520" s="13">
        <f>$D$2*tarifas!$D$12/24</f>
        <v>1.4541666666666666</v>
      </c>
      <c r="J8520" s="13" t="e">
        <f>VLOOKUP(E8520&amp;" "&amp;F8520,tarifas!$A$13:$D$20,4,FALSE)*H8520</f>
        <v>#N/A</v>
      </c>
      <c r="K8520" s="13">
        <f>IF(F8520="COD1",tarifas!$D$11*(SUMIFS($H$11:$H$8770,$F$11:$F$8770,"=COD1",$B$11:$B$8770,"="&amp;B8520)/COUNTIFS($F$11:$F$8770,"=COD1",$B$11:$B$8770,"="&amp;B8520))/COUNTIFS($A$11:$A$8770,"="&amp;A8520,$F$11:$F$8770,"=COD1"),0)</f>
        <v>0</v>
      </c>
      <c r="L8520" s="13" t="e">
        <f>(VLOOKUP(F8520,tarifas!$C$7:$D$10,2,FALSE)+tarifas!$D$21)*datos!H8520</f>
        <v>#N/A</v>
      </c>
      <c r="M8520">
        <v>396.61324000000002</v>
      </c>
      <c r="N8520" s="13" t="e">
        <f t="shared" si="1196"/>
        <v>#N/A</v>
      </c>
      <c r="O8520">
        <f t="shared" si="1197"/>
        <v>182.96725041233432</v>
      </c>
      <c r="P8520" s="12">
        <f t="shared" si="1198"/>
        <v>0</v>
      </c>
      <c r="Q8520">
        <f t="shared" si="1199"/>
        <v>213.6459895876657</v>
      </c>
      <c r="R8520">
        <f>$D$2*tarifas!$D$12/24</f>
        <v>1.4541666666666666</v>
      </c>
      <c r="S8520" t="e">
        <f>VLOOKUP(E8520&amp;" "&amp;F8520,tarifas!$A$13:$D$20,4,FALSE)*P8520</f>
        <v>#N/A</v>
      </c>
      <c r="T8520">
        <f>IF(F8520="COD1",tarifas!$D$11*(SUMIFS($P$11:$P$8770,$F$11:$F$8770,"=COD1",$B$11:$B$8770,"="&amp;B8520)/COUNTIFS($F$11:$F$8770,"=COD1",$B$11:$B$8770,"="&amp;B8520))/COUNTIFS($A$11:$A$8770,"="&amp;A8520,$F$11:$F$8770,"=COD1"),0)</f>
        <v>0</v>
      </c>
      <c r="U8520" t="e">
        <f>(VLOOKUP(F8520,tarifas!$C$7:$D$10,2,FALSE)+tarifas!$D$21)*datos!P8520</f>
        <v>#N/A</v>
      </c>
      <c r="V8520" t="e">
        <f t="shared" si="1200"/>
        <v>#N/A</v>
      </c>
      <c r="W8520">
        <f t="shared" si="1201"/>
        <v>10.550479903807695</v>
      </c>
    </row>
    <row r="8521" spans="1:23" x14ac:dyDescent="0.25">
      <c r="A8521">
        <f t="shared" si="1194"/>
        <v>350</v>
      </c>
      <c r="B8521">
        <f t="shared" si="1195"/>
        <v>12</v>
      </c>
      <c r="C8521" s="1">
        <f t="shared" si="1202"/>
        <v>41994.583333312694</v>
      </c>
      <c r="D8521" s="7">
        <v>484.50000000000006</v>
      </c>
      <c r="E8521" s="7"/>
      <c r="G8521">
        <v>54.87</v>
      </c>
      <c r="H8521" s="12">
        <v>183.92952676798157</v>
      </c>
      <c r="I8521" s="13">
        <f>$D$2*tarifas!$D$12/24</f>
        <v>1.4541666666666666</v>
      </c>
      <c r="J8521" s="13" t="e">
        <f>VLOOKUP(E8521&amp;" "&amp;F8521,tarifas!$A$13:$D$20,4,FALSE)*H8521</f>
        <v>#N/A</v>
      </c>
      <c r="K8521" s="13">
        <f>IF(F8521="COD1",tarifas!$D$11*(SUMIFS($H$11:$H$8770,$F$11:$F$8770,"=COD1",$B$11:$B$8770,"="&amp;B8521)/COUNTIFS($F$11:$F$8770,"=COD1",$B$11:$B$8770,"="&amp;B8521))/COUNTIFS($A$11:$A$8770,"="&amp;A8521,$F$11:$F$8770,"=COD1"),0)</f>
        <v>0</v>
      </c>
      <c r="L8521" s="13" t="e">
        <f>(VLOOKUP(F8521,tarifas!$C$7:$D$10,2,FALSE)+tarifas!$D$21)*datos!H8521</f>
        <v>#N/A</v>
      </c>
      <c r="M8521">
        <v>313.14778999999999</v>
      </c>
      <c r="N8521" s="13" t="e">
        <f t="shared" si="1196"/>
        <v>#N/A</v>
      </c>
      <c r="O8521">
        <f t="shared" si="1197"/>
        <v>183.92952676798157</v>
      </c>
      <c r="P8521" s="12">
        <f t="shared" si="1198"/>
        <v>0</v>
      </c>
      <c r="Q8521">
        <f t="shared" si="1199"/>
        <v>129.21826323201842</v>
      </c>
      <c r="R8521">
        <f>$D$2*tarifas!$D$12/24</f>
        <v>1.4541666666666666</v>
      </c>
      <c r="S8521" t="e">
        <f>VLOOKUP(E8521&amp;" "&amp;F8521,tarifas!$A$13:$D$20,4,FALSE)*P8521</f>
        <v>#N/A</v>
      </c>
      <c r="T8521">
        <f>IF(F8521="COD1",tarifas!$D$11*(SUMIFS($P$11:$P$8770,$F$11:$F$8770,"=COD1",$B$11:$B$8770,"="&amp;B8521)/COUNTIFS($F$11:$F$8770,"=COD1",$B$11:$B$8770,"="&amp;B8521))/COUNTIFS($A$11:$A$8770,"="&amp;A8521,$F$11:$F$8770,"=COD1"),0)</f>
        <v>0</v>
      </c>
      <c r="U8521" t="e">
        <f>(VLOOKUP(F8521,tarifas!$C$7:$D$10,2,FALSE)+tarifas!$D$21)*datos!P8521</f>
        <v>#N/A</v>
      </c>
      <c r="V8521" t="e">
        <f t="shared" si="1200"/>
        <v>#N/A</v>
      </c>
      <c r="W8521">
        <f t="shared" si="1201"/>
        <v>6.3811854931867646</v>
      </c>
    </row>
    <row r="8522" spans="1:23" x14ac:dyDescent="0.25">
      <c r="A8522">
        <f t="shared" si="1194"/>
        <v>350</v>
      </c>
      <c r="B8522">
        <f t="shared" si="1195"/>
        <v>12</v>
      </c>
      <c r="C8522" s="1">
        <f t="shared" si="1202"/>
        <v>41994.624999979358</v>
      </c>
      <c r="D8522" s="7">
        <v>346.18181818181824</v>
      </c>
      <c r="E8522" s="7"/>
      <c r="G8522">
        <v>53.01</v>
      </c>
      <c r="H8522" s="12">
        <v>187.07809654538977</v>
      </c>
      <c r="I8522" s="13">
        <f>$D$2*tarifas!$D$12/24</f>
        <v>1.4541666666666666</v>
      </c>
      <c r="J8522" s="13" t="e">
        <f>VLOOKUP(E8522&amp;" "&amp;F8522,tarifas!$A$13:$D$20,4,FALSE)*H8522</f>
        <v>#N/A</v>
      </c>
      <c r="K8522" s="13">
        <f>IF(F8522="COD1",tarifas!$D$11*(SUMIFS($H$11:$H$8770,$F$11:$F$8770,"=COD1",$B$11:$B$8770,"="&amp;B8522)/COUNTIFS($F$11:$F$8770,"=COD1",$B$11:$B$8770,"="&amp;B8522))/COUNTIFS($A$11:$A$8770,"="&amp;A8522,$F$11:$F$8770,"=COD1"),0)</f>
        <v>0</v>
      </c>
      <c r="L8522" s="13" t="e">
        <f>(VLOOKUP(F8522,tarifas!$C$7:$D$10,2,FALSE)+tarifas!$D$21)*datos!H8522</f>
        <v>#N/A</v>
      </c>
      <c r="M8522">
        <v>182.62484000000001</v>
      </c>
      <c r="N8522" s="13" t="e">
        <f t="shared" si="1196"/>
        <v>#N/A</v>
      </c>
      <c r="O8522">
        <f t="shared" si="1197"/>
        <v>182.62484000000001</v>
      </c>
      <c r="P8522" s="12">
        <f t="shared" si="1198"/>
        <v>4.4532565453897632</v>
      </c>
      <c r="Q8522">
        <f t="shared" si="1199"/>
        <v>0</v>
      </c>
      <c r="R8522">
        <f>$D$2*tarifas!$D$12/24</f>
        <v>1.4541666666666666</v>
      </c>
      <c r="S8522" t="e">
        <f>VLOOKUP(E8522&amp;" "&amp;F8522,tarifas!$A$13:$D$20,4,FALSE)*P8522</f>
        <v>#N/A</v>
      </c>
      <c r="T8522">
        <f>IF(F8522="COD1",tarifas!$D$11*(SUMIFS($P$11:$P$8770,$F$11:$F$8770,"=COD1",$B$11:$B$8770,"="&amp;B8522)/COUNTIFS($F$11:$F$8770,"=COD1",$B$11:$B$8770,"="&amp;B8522))/COUNTIFS($A$11:$A$8770,"="&amp;A8522,$F$11:$F$8770,"=COD1"),0)</f>
        <v>0</v>
      </c>
      <c r="U8522" t="e">
        <f>(VLOOKUP(F8522,tarifas!$C$7:$D$10,2,FALSE)+tarifas!$D$21)*datos!P8522</f>
        <v>#N/A</v>
      </c>
      <c r="V8522" t="e">
        <f t="shared" si="1200"/>
        <v>#N/A</v>
      </c>
      <c r="W8522">
        <f t="shared" si="1201"/>
        <v>0</v>
      </c>
    </row>
    <row r="8523" spans="1:23" x14ac:dyDescent="0.25">
      <c r="A8523">
        <f t="shared" si="1194"/>
        <v>350</v>
      </c>
      <c r="B8523">
        <f t="shared" si="1195"/>
        <v>12</v>
      </c>
      <c r="C8523" s="1">
        <f t="shared" si="1202"/>
        <v>41994.666666646022</v>
      </c>
      <c r="D8523" s="7">
        <v>138.83333333333337</v>
      </c>
      <c r="E8523" s="7"/>
      <c r="G8523">
        <v>53.69</v>
      </c>
      <c r="H8523" s="12">
        <v>194.05547767593663</v>
      </c>
      <c r="I8523" s="13">
        <f>$D$2*tarifas!$D$12/24</f>
        <v>1.4541666666666666</v>
      </c>
      <c r="J8523" s="13" t="e">
        <f>VLOOKUP(E8523&amp;" "&amp;F8523,tarifas!$A$13:$D$20,4,FALSE)*H8523</f>
        <v>#N/A</v>
      </c>
      <c r="K8523" s="13">
        <f>IF(F8523="COD1",tarifas!$D$11*(SUMIFS($H$11:$H$8770,$F$11:$F$8770,"=COD1",$B$11:$B$8770,"="&amp;B8523)/COUNTIFS($F$11:$F$8770,"=COD1",$B$11:$B$8770,"="&amp;B8523))/COUNTIFS($A$11:$A$8770,"="&amp;A8523,$F$11:$F$8770,"=COD1"),0)</f>
        <v>0</v>
      </c>
      <c r="L8523" s="13" t="e">
        <f>(VLOOKUP(F8523,tarifas!$C$7:$D$10,2,FALSE)+tarifas!$D$21)*datos!H8523</f>
        <v>#N/A</v>
      </c>
      <c r="M8523">
        <v>0</v>
      </c>
      <c r="N8523" s="13" t="e">
        <f t="shared" si="1196"/>
        <v>#N/A</v>
      </c>
      <c r="O8523">
        <f t="shared" si="1197"/>
        <v>0</v>
      </c>
      <c r="P8523" s="12">
        <f t="shared" si="1198"/>
        <v>194.05547767593663</v>
      </c>
      <c r="Q8523">
        <f t="shared" si="1199"/>
        <v>0</v>
      </c>
      <c r="R8523">
        <f>$D$2*tarifas!$D$12/24</f>
        <v>1.4541666666666666</v>
      </c>
      <c r="S8523" t="e">
        <f>VLOOKUP(E8523&amp;" "&amp;F8523,tarifas!$A$13:$D$20,4,FALSE)*P8523</f>
        <v>#N/A</v>
      </c>
      <c r="T8523">
        <f>IF(F8523="COD1",tarifas!$D$11*(SUMIFS($P$11:$P$8770,$F$11:$F$8770,"=COD1",$B$11:$B$8770,"="&amp;B8523)/COUNTIFS($F$11:$F$8770,"=COD1",$B$11:$B$8770,"="&amp;B8523))/COUNTIFS($A$11:$A$8770,"="&amp;A8523,$F$11:$F$8770,"=COD1"),0)</f>
        <v>0</v>
      </c>
      <c r="U8523" t="e">
        <f>(VLOOKUP(F8523,tarifas!$C$7:$D$10,2,FALSE)+tarifas!$D$21)*datos!P8523</f>
        <v>#N/A</v>
      </c>
      <c r="V8523" t="e">
        <f t="shared" si="1200"/>
        <v>#N/A</v>
      </c>
      <c r="W8523">
        <f t="shared" si="1201"/>
        <v>0</v>
      </c>
    </row>
    <row r="8524" spans="1:23" x14ac:dyDescent="0.25">
      <c r="A8524">
        <f t="shared" ref="A8524:A8587" si="1203">DAYS360($C$11,C8524)</f>
        <v>350</v>
      </c>
      <c r="B8524">
        <f t="shared" ref="B8524:B8587" si="1204">MONTH(C8524)</f>
        <v>12</v>
      </c>
      <c r="C8524" s="1">
        <f t="shared" si="1202"/>
        <v>41994.708333312687</v>
      </c>
      <c r="D8524" s="7">
        <v>0</v>
      </c>
      <c r="E8524" s="7"/>
      <c r="G8524">
        <v>55.45</v>
      </c>
      <c r="H8524" s="12">
        <v>205.30880531632161</v>
      </c>
      <c r="I8524" s="13">
        <f>$D$2*tarifas!$D$12/24</f>
        <v>1.4541666666666666</v>
      </c>
      <c r="J8524" s="13" t="e">
        <f>VLOOKUP(E8524&amp;" "&amp;F8524,tarifas!$A$13:$D$20,4,FALSE)*H8524</f>
        <v>#N/A</v>
      </c>
      <c r="K8524" s="13">
        <f>IF(F8524="COD1",tarifas!$D$11*(SUMIFS($H$11:$H$8770,$F$11:$F$8770,"=COD1",$B$11:$B$8770,"="&amp;B8524)/COUNTIFS($F$11:$F$8770,"=COD1",$B$11:$B$8770,"="&amp;B8524))/COUNTIFS($A$11:$A$8770,"="&amp;A8524,$F$11:$F$8770,"=COD1"),0)</f>
        <v>0</v>
      </c>
      <c r="L8524" s="13" t="e">
        <f>(VLOOKUP(F8524,tarifas!$C$7:$D$10,2,FALSE)+tarifas!$D$21)*datos!H8524</f>
        <v>#N/A</v>
      </c>
      <c r="M8524">
        <v>0</v>
      </c>
      <c r="N8524" s="13" t="e">
        <f t="shared" ref="N8524:N8587" si="1205">(I8524+J8524+K8524+L8524)*1.23</f>
        <v>#N/A</v>
      </c>
      <c r="O8524">
        <f t="shared" ref="O8524:O8587" si="1206">IF(M8524&lt;H8524,M8524,H8524)</f>
        <v>0</v>
      </c>
      <c r="P8524" s="12">
        <f t="shared" ref="P8524:P8587" si="1207">H8524-O8524</f>
        <v>205.30880531632161</v>
      </c>
      <c r="Q8524">
        <f t="shared" ref="Q8524:Q8587" si="1208">IF(M8524&lt;H8524,0,M8524-H8524)</f>
        <v>0</v>
      </c>
      <c r="R8524">
        <f>$D$2*tarifas!$D$12/24</f>
        <v>1.4541666666666666</v>
      </c>
      <c r="S8524" t="e">
        <f>VLOOKUP(E8524&amp;" "&amp;F8524,tarifas!$A$13:$D$20,4,FALSE)*P8524</f>
        <v>#N/A</v>
      </c>
      <c r="T8524">
        <f>IF(F8524="COD1",tarifas!$D$11*(SUMIFS($P$11:$P$8770,$F$11:$F$8770,"=COD1",$B$11:$B$8770,"="&amp;B8524)/COUNTIFS($F$11:$F$8770,"=COD1",$B$11:$B$8770,"="&amp;B8524))/COUNTIFS($A$11:$A$8770,"="&amp;A8524,$F$11:$F$8770,"=COD1"),0)</f>
        <v>0</v>
      </c>
      <c r="U8524" t="e">
        <f>(VLOOKUP(F8524,tarifas!$C$7:$D$10,2,FALSE)+tarifas!$D$21)*datos!P8524</f>
        <v>#N/A</v>
      </c>
      <c r="V8524" t="e">
        <f t="shared" ref="V8524:V8587" si="1209">(R8524+S8524+T8524+U8524)*1.23</f>
        <v>#N/A</v>
      </c>
      <c r="W8524">
        <f t="shared" ref="W8524:W8587" si="1210">0.9*G8524/1000*Q8524</f>
        <v>0</v>
      </c>
    </row>
    <row r="8525" spans="1:23" x14ac:dyDescent="0.25">
      <c r="A8525">
        <f t="shared" si="1203"/>
        <v>350</v>
      </c>
      <c r="B8525">
        <f t="shared" si="1204"/>
        <v>12</v>
      </c>
      <c r="C8525" s="1">
        <f t="shared" ref="C8525:C8588" si="1211">+C8524+1/24</f>
        <v>41994.749999979351</v>
      </c>
      <c r="D8525" s="7">
        <v>0</v>
      </c>
      <c r="E8525" s="7"/>
      <c r="G8525">
        <v>57.69</v>
      </c>
      <c r="H8525" s="12">
        <v>206.67954781082352</v>
      </c>
      <c r="I8525" s="13">
        <f>$D$2*tarifas!$D$12/24</f>
        <v>1.4541666666666666</v>
      </c>
      <c r="J8525" s="13" t="e">
        <f>VLOOKUP(E8525&amp;" "&amp;F8525,tarifas!$A$13:$D$20,4,FALSE)*H8525</f>
        <v>#N/A</v>
      </c>
      <c r="K8525" s="13">
        <f>IF(F8525="COD1",tarifas!$D$11*(SUMIFS($H$11:$H$8770,$F$11:$F$8770,"=COD1",$B$11:$B$8770,"="&amp;B8525)/COUNTIFS($F$11:$F$8770,"=COD1",$B$11:$B$8770,"="&amp;B8525))/COUNTIFS($A$11:$A$8770,"="&amp;A8525,$F$11:$F$8770,"=COD1"),0)</f>
        <v>0</v>
      </c>
      <c r="L8525" s="13" t="e">
        <f>(VLOOKUP(F8525,tarifas!$C$7:$D$10,2,FALSE)+tarifas!$D$21)*datos!H8525</f>
        <v>#N/A</v>
      </c>
      <c r="M8525">
        <v>0</v>
      </c>
      <c r="N8525" s="13" t="e">
        <f t="shared" si="1205"/>
        <v>#N/A</v>
      </c>
      <c r="O8525">
        <f t="shared" si="1206"/>
        <v>0</v>
      </c>
      <c r="P8525" s="12">
        <f t="shared" si="1207"/>
        <v>206.67954781082352</v>
      </c>
      <c r="Q8525">
        <f t="shared" si="1208"/>
        <v>0</v>
      </c>
      <c r="R8525">
        <f>$D$2*tarifas!$D$12/24</f>
        <v>1.4541666666666666</v>
      </c>
      <c r="S8525" t="e">
        <f>VLOOKUP(E8525&amp;" "&amp;F8525,tarifas!$A$13:$D$20,4,FALSE)*P8525</f>
        <v>#N/A</v>
      </c>
      <c r="T8525">
        <f>IF(F8525="COD1",tarifas!$D$11*(SUMIFS($P$11:$P$8770,$F$11:$F$8770,"=COD1",$B$11:$B$8770,"="&amp;B8525)/COUNTIFS($F$11:$F$8770,"=COD1",$B$11:$B$8770,"="&amp;B8525))/COUNTIFS($A$11:$A$8770,"="&amp;A8525,$F$11:$F$8770,"=COD1"),0)</f>
        <v>0</v>
      </c>
      <c r="U8525" t="e">
        <f>(VLOOKUP(F8525,tarifas!$C$7:$D$10,2,FALSE)+tarifas!$D$21)*datos!P8525</f>
        <v>#N/A</v>
      </c>
      <c r="V8525" t="e">
        <f t="shared" si="1209"/>
        <v>#N/A</v>
      </c>
      <c r="W8525">
        <f t="shared" si="1210"/>
        <v>0</v>
      </c>
    </row>
    <row r="8526" spans="1:23" x14ac:dyDescent="0.25">
      <c r="A8526">
        <f t="shared" si="1203"/>
        <v>350</v>
      </c>
      <c r="B8526">
        <f t="shared" si="1204"/>
        <v>12</v>
      </c>
      <c r="C8526" s="1">
        <f t="shared" si="1211"/>
        <v>41994.791666646015</v>
      </c>
      <c r="D8526" s="7">
        <v>0</v>
      </c>
      <c r="E8526" s="7"/>
      <c r="G8526">
        <v>58.15</v>
      </c>
      <c r="H8526" s="12">
        <v>199.25957674617956</v>
      </c>
      <c r="I8526" s="13">
        <f>$D$2*tarifas!$D$12/24</f>
        <v>1.4541666666666666</v>
      </c>
      <c r="J8526" s="13" t="e">
        <f>VLOOKUP(E8526&amp;" "&amp;F8526,tarifas!$A$13:$D$20,4,FALSE)*H8526</f>
        <v>#N/A</v>
      </c>
      <c r="K8526" s="13">
        <f>IF(F8526="COD1",tarifas!$D$11*(SUMIFS($H$11:$H$8770,$F$11:$F$8770,"=COD1",$B$11:$B$8770,"="&amp;B8526)/COUNTIFS($F$11:$F$8770,"=COD1",$B$11:$B$8770,"="&amp;B8526))/COUNTIFS($A$11:$A$8770,"="&amp;A8526,$F$11:$F$8770,"=COD1"),0)</f>
        <v>0</v>
      </c>
      <c r="L8526" s="13" t="e">
        <f>(VLOOKUP(F8526,tarifas!$C$7:$D$10,2,FALSE)+tarifas!$D$21)*datos!H8526</f>
        <v>#N/A</v>
      </c>
      <c r="M8526">
        <v>0</v>
      </c>
      <c r="N8526" s="13" t="e">
        <f t="shared" si="1205"/>
        <v>#N/A</v>
      </c>
      <c r="O8526">
        <f t="shared" si="1206"/>
        <v>0</v>
      </c>
      <c r="P8526" s="12">
        <f t="shared" si="1207"/>
        <v>199.25957674617956</v>
      </c>
      <c r="Q8526">
        <f t="shared" si="1208"/>
        <v>0</v>
      </c>
      <c r="R8526">
        <f>$D$2*tarifas!$D$12/24</f>
        <v>1.4541666666666666</v>
      </c>
      <c r="S8526" t="e">
        <f>VLOOKUP(E8526&amp;" "&amp;F8526,tarifas!$A$13:$D$20,4,FALSE)*P8526</f>
        <v>#N/A</v>
      </c>
      <c r="T8526">
        <f>IF(F8526="COD1",tarifas!$D$11*(SUMIFS($P$11:$P$8770,$F$11:$F$8770,"=COD1",$B$11:$B$8770,"="&amp;B8526)/COUNTIFS($F$11:$F$8770,"=COD1",$B$11:$B$8770,"="&amp;B8526))/COUNTIFS($A$11:$A$8770,"="&amp;A8526,$F$11:$F$8770,"=COD1"),0)</f>
        <v>0</v>
      </c>
      <c r="U8526" t="e">
        <f>(VLOOKUP(F8526,tarifas!$C$7:$D$10,2,FALSE)+tarifas!$D$21)*datos!P8526</f>
        <v>#N/A</v>
      </c>
      <c r="V8526" t="e">
        <f t="shared" si="1209"/>
        <v>#N/A</v>
      </c>
      <c r="W8526">
        <f t="shared" si="1210"/>
        <v>0</v>
      </c>
    </row>
    <row r="8527" spans="1:23" x14ac:dyDescent="0.25">
      <c r="A8527">
        <f t="shared" si="1203"/>
        <v>350</v>
      </c>
      <c r="B8527">
        <f t="shared" si="1204"/>
        <v>12</v>
      </c>
      <c r="C8527" s="1">
        <f t="shared" si="1211"/>
        <v>41994.833333312679</v>
      </c>
      <c r="D8527" s="7">
        <v>0</v>
      </c>
      <c r="E8527" s="7"/>
      <c r="G8527">
        <v>59.8</v>
      </c>
      <c r="H8527" s="12">
        <v>215.65212499869415</v>
      </c>
      <c r="I8527" s="13">
        <f>$D$2*tarifas!$D$12/24</f>
        <v>1.4541666666666666</v>
      </c>
      <c r="J8527" s="13" t="e">
        <f>VLOOKUP(E8527&amp;" "&amp;F8527,tarifas!$A$13:$D$20,4,FALSE)*H8527</f>
        <v>#N/A</v>
      </c>
      <c r="K8527" s="13">
        <f>IF(F8527="COD1",tarifas!$D$11*(SUMIFS($H$11:$H$8770,$F$11:$F$8770,"=COD1",$B$11:$B$8770,"="&amp;B8527)/COUNTIFS($F$11:$F$8770,"=COD1",$B$11:$B$8770,"="&amp;B8527))/COUNTIFS($A$11:$A$8770,"="&amp;A8527,$F$11:$F$8770,"=COD1"),0)</f>
        <v>0</v>
      </c>
      <c r="L8527" s="13" t="e">
        <f>(VLOOKUP(F8527,tarifas!$C$7:$D$10,2,FALSE)+tarifas!$D$21)*datos!H8527</f>
        <v>#N/A</v>
      </c>
      <c r="M8527">
        <v>0</v>
      </c>
      <c r="N8527" s="13" t="e">
        <f t="shared" si="1205"/>
        <v>#N/A</v>
      </c>
      <c r="O8527">
        <f t="shared" si="1206"/>
        <v>0</v>
      </c>
      <c r="P8527" s="12">
        <f t="shared" si="1207"/>
        <v>215.65212499869415</v>
      </c>
      <c r="Q8527">
        <f t="shared" si="1208"/>
        <v>0</v>
      </c>
      <c r="R8527">
        <f>$D$2*tarifas!$D$12/24</f>
        <v>1.4541666666666666</v>
      </c>
      <c r="S8527" t="e">
        <f>VLOOKUP(E8527&amp;" "&amp;F8527,tarifas!$A$13:$D$20,4,FALSE)*P8527</f>
        <v>#N/A</v>
      </c>
      <c r="T8527">
        <f>IF(F8527="COD1",tarifas!$D$11*(SUMIFS($P$11:$P$8770,$F$11:$F$8770,"=COD1",$B$11:$B$8770,"="&amp;B8527)/COUNTIFS($F$11:$F$8770,"=COD1",$B$11:$B$8770,"="&amp;B8527))/COUNTIFS($A$11:$A$8770,"="&amp;A8527,$F$11:$F$8770,"=COD1"),0)</f>
        <v>0</v>
      </c>
      <c r="U8527" t="e">
        <f>(VLOOKUP(F8527,tarifas!$C$7:$D$10,2,FALSE)+tarifas!$D$21)*datos!P8527</f>
        <v>#N/A</v>
      </c>
      <c r="V8527" t="e">
        <f t="shared" si="1209"/>
        <v>#N/A</v>
      </c>
      <c r="W8527">
        <f t="shared" si="1210"/>
        <v>0</v>
      </c>
    </row>
    <row r="8528" spans="1:23" x14ac:dyDescent="0.25">
      <c r="A8528">
        <f t="shared" si="1203"/>
        <v>350</v>
      </c>
      <c r="B8528">
        <f t="shared" si="1204"/>
        <v>12</v>
      </c>
      <c r="C8528" s="1">
        <f t="shared" si="1211"/>
        <v>41994.874999979344</v>
      </c>
      <c r="D8528" s="7">
        <v>0</v>
      </c>
      <c r="E8528" s="7"/>
      <c r="G8528">
        <v>59.96</v>
      </c>
      <c r="H8528" s="12">
        <v>218.90742415732385</v>
      </c>
      <c r="I8528" s="13">
        <f>$D$2*tarifas!$D$12/24</f>
        <v>1.4541666666666666</v>
      </c>
      <c r="J8528" s="13" t="e">
        <f>VLOOKUP(E8528&amp;" "&amp;F8528,tarifas!$A$13:$D$20,4,FALSE)*H8528</f>
        <v>#N/A</v>
      </c>
      <c r="K8528" s="13">
        <f>IF(F8528="COD1",tarifas!$D$11*(SUMIFS($H$11:$H$8770,$F$11:$F$8770,"=COD1",$B$11:$B$8770,"="&amp;B8528)/COUNTIFS($F$11:$F$8770,"=COD1",$B$11:$B$8770,"="&amp;B8528))/COUNTIFS($A$11:$A$8770,"="&amp;A8528,$F$11:$F$8770,"=COD1"),0)</f>
        <v>0</v>
      </c>
      <c r="L8528" s="13" t="e">
        <f>(VLOOKUP(F8528,tarifas!$C$7:$D$10,2,FALSE)+tarifas!$D$21)*datos!H8528</f>
        <v>#N/A</v>
      </c>
      <c r="M8528">
        <v>0</v>
      </c>
      <c r="N8528" s="13" t="e">
        <f t="shared" si="1205"/>
        <v>#N/A</v>
      </c>
      <c r="O8528">
        <f t="shared" si="1206"/>
        <v>0</v>
      </c>
      <c r="P8528" s="12">
        <f t="shared" si="1207"/>
        <v>218.90742415732385</v>
      </c>
      <c r="Q8528">
        <f t="shared" si="1208"/>
        <v>0</v>
      </c>
      <c r="R8528">
        <f>$D$2*tarifas!$D$12/24</f>
        <v>1.4541666666666666</v>
      </c>
      <c r="S8528" t="e">
        <f>VLOOKUP(E8528&amp;" "&amp;F8528,tarifas!$A$13:$D$20,4,FALSE)*P8528</f>
        <v>#N/A</v>
      </c>
      <c r="T8528">
        <f>IF(F8528="COD1",tarifas!$D$11*(SUMIFS($P$11:$P$8770,$F$11:$F$8770,"=COD1",$B$11:$B$8770,"="&amp;B8528)/COUNTIFS($F$11:$F$8770,"=COD1",$B$11:$B$8770,"="&amp;B8528))/COUNTIFS($A$11:$A$8770,"="&amp;A8528,$F$11:$F$8770,"=COD1"),0)</f>
        <v>0</v>
      </c>
      <c r="U8528" t="e">
        <f>(VLOOKUP(F8528,tarifas!$C$7:$D$10,2,FALSE)+tarifas!$D$21)*datos!P8528</f>
        <v>#N/A</v>
      </c>
      <c r="V8528" t="e">
        <f t="shared" si="1209"/>
        <v>#N/A</v>
      </c>
      <c r="W8528">
        <f t="shared" si="1210"/>
        <v>0</v>
      </c>
    </row>
    <row r="8529" spans="1:23" x14ac:dyDescent="0.25">
      <c r="A8529">
        <f t="shared" si="1203"/>
        <v>350</v>
      </c>
      <c r="B8529">
        <f t="shared" si="1204"/>
        <v>12</v>
      </c>
      <c r="C8529" s="1">
        <f t="shared" si="1211"/>
        <v>41994.916666646008</v>
      </c>
      <c r="D8529" s="7">
        <v>0</v>
      </c>
      <c r="E8529" s="7"/>
      <c r="G8529">
        <v>58</v>
      </c>
      <c r="H8529" s="12">
        <v>220.14586589177111</v>
      </c>
      <c r="I8529" s="13">
        <f>$D$2*tarifas!$D$12/24</f>
        <v>1.4541666666666666</v>
      </c>
      <c r="J8529" s="13" t="e">
        <f>VLOOKUP(E8529&amp;" "&amp;F8529,tarifas!$A$13:$D$20,4,FALSE)*H8529</f>
        <v>#N/A</v>
      </c>
      <c r="K8529" s="13">
        <f>IF(F8529="COD1",tarifas!$D$11*(SUMIFS($H$11:$H$8770,$F$11:$F$8770,"=COD1",$B$11:$B$8770,"="&amp;B8529)/COUNTIFS($F$11:$F$8770,"=COD1",$B$11:$B$8770,"="&amp;B8529))/COUNTIFS($A$11:$A$8770,"="&amp;A8529,$F$11:$F$8770,"=COD1"),0)</f>
        <v>0</v>
      </c>
      <c r="L8529" s="13" t="e">
        <f>(VLOOKUP(F8529,tarifas!$C$7:$D$10,2,FALSE)+tarifas!$D$21)*datos!H8529</f>
        <v>#N/A</v>
      </c>
      <c r="M8529">
        <v>0</v>
      </c>
      <c r="N8529" s="13" t="e">
        <f t="shared" si="1205"/>
        <v>#N/A</v>
      </c>
      <c r="O8529">
        <f t="shared" si="1206"/>
        <v>0</v>
      </c>
      <c r="P8529" s="12">
        <f t="shared" si="1207"/>
        <v>220.14586589177111</v>
      </c>
      <c r="Q8529">
        <f t="shared" si="1208"/>
        <v>0</v>
      </c>
      <c r="R8529">
        <f>$D$2*tarifas!$D$12/24</f>
        <v>1.4541666666666666</v>
      </c>
      <c r="S8529" t="e">
        <f>VLOOKUP(E8529&amp;" "&amp;F8529,tarifas!$A$13:$D$20,4,FALSE)*P8529</f>
        <v>#N/A</v>
      </c>
      <c r="T8529">
        <f>IF(F8529="COD1",tarifas!$D$11*(SUMIFS($P$11:$P$8770,$F$11:$F$8770,"=COD1",$B$11:$B$8770,"="&amp;B8529)/COUNTIFS($F$11:$F$8770,"=COD1",$B$11:$B$8770,"="&amp;B8529))/COUNTIFS($A$11:$A$8770,"="&amp;A8529,$F$11:$F$8770,"=COD1"),0)</f>
        <v>0</v>
      </c>
      <c r="U8529" t="e">
        <f>(VLOOKUP(F8529,tarifas!$C$7:$D$10,2,FALSE)+tarifas!$D$21)*datos!P8529</f>
        <v>#N/A</v>
      </c>
      <c r="V8529" t="e">
        <f t="shared" si="1209"/>
        <v>#N/A</v>
      </c>
      <c r="W8529">
        <f t="shared" si="1210"/>
        <v>0</v>
      </c>
    </row>
    <row r="8530" spans="1:23" x14ac:dyDescent="0.25">
      <c r="A8530">
        <f t="shared" si="1203"/>
        <v>350</v>
      </c>
      <c r="B8530">
        <f t="shared" si="1204"/>
        <v>12</v>
      </c>
      <c r="C8530" s="1">
        <f t="shared" si="1211"/>
        <v>41994.958333312672</v>
      </c>
      <c r="D8530" s="7">
        <v>0</v>
      </c>
      <c r="E8530" s="7"/>
      <c r="G8530">
        <v>55.96</v>
      </c>
      <c r="H8530" s="12">
        <v>219.68395559894583</v>
      </c>
      <c r="I8530" s="13">
        <f>$D$2*tarifas!$D$12/24</f>
        <v>1.4541666666666666</v>
      </c>
      <c r="J8530" s="13" t="e">
        <f>VLOOKUP(E8530&amp;" "&amp;F8530,tarifas!$A$13:$D$20,4,FALSE)*H8530</f>
        <v>#N/A</v>
      </c>
      <c r="K8530" s="13">
        <f>IF(F8530="COD1",tarifas!$D$11*(SUMIFS($H$11:$H$8770,$F$11:$F$8770,"=COD1",$B$11:$B$8770,"="&amp;B8530)/COUNTIFS($F$11:$F$8770,"=COD1",$B$11:$B$8770,"="&amp;B8530))/COUNTIFS($A$11:$A$8770,"="&amp;A8530,$F$11:$F$8770,"=COD1"),0)</f>
        <v>0</v>
      </c>
      <c r="L8530" s="13" t="e">
        <f>(VLOOKUP(F8530,tarifas!$C$7:$D$10,2,FALSE)+tarifas!$D$21)*datos!H8530</f>
        <v>#N/A</v>
      </c>
      <c r="M8530">
        <v>0</v>
      </c>
      <c r="N8530" s="13" t="e">
        <f t="shared" si="1205"/>
        <v>#N/A</v>
      </c>
      <c r="O8530">
        <f t="shared" si="1206"/>
        <v>0</v>
      </c>
      <c r="P8530" s="12">
        <f t="shared" si="1207"/>
        <v>219.68395559894583</v>
      </c>
      <c r="Q8530">
        <f t="shared" si="1208"/>
        <v>0</v>
      </c>
      <c r="R8530">
        <f>$D$2*tarifas!$D$12/24</f>
        <v>1.4541666666666666</v>
      </c>
      <c r="S8530" t="e">
        <f>VLOOKUP(E8530&amp;" "&amp;F8530,tarifas!$A$13:$D$20,4,FALSE)*P8530</f>
        <v>#N/A</v>
      </c>
      <c r="T8530">
        <f>IF(F8530="COD1",tarifas!$D$11*(SUMIFS($P$11:$P$8770,$F$11:$F$8770,"=COD1",$B$11:$B$8770,"="&amp;B8530)/COUNTIFS($F$11:$F$8770,"=COD1",$B$11:$B$8770,"="&amp;B8530))/COUNTIFS($A$11:$A$8770,"="&amp;A8530,$F$11:$F$8770,"=COD1"),0)</f>
        <v>0</v>
      </c>
      <c r="U8530" t="e">
        <f>(VLOOKUP(F8530,tarifas!$C$7:$D$10,2,FALSE)+tarifas!$D$21)*datos!P8530</f>
        <v>#N/A</v>
      </c>
      <c r="V8530" t="e">
        <f t="shared" si="1209"/>
        <v>#N/A</v>
      </c>
      <c r="W8530">
        <f t="shared" si="1210"/>
        <v>0</v>
      </c>
    </row>
    <row r="8531" spans="1:23" x14ac:dyDescent="0.25">
      <c r="A8531">
        <f t="shared" si="1203"/>
        <v>351</v>
      </c>
      <c r="B8531">
        <f t="shared" si="1204"/>
        <v>12</v>
      </c>
      <c r="C8531" s="1">
        <f t="shared" si="1211"/>
        <v>41994.999999979336</v>
      </c>
      <c r="D8531" s="7">
        <v>0</v>
      </c>
      <c r="E8531" s="7"/>
      <c r="G8531">
        <v>49.58</v>
      </c>
      <c r="H8531" s="12">
        <v>214.83407804125864</v>
      </c>
      <c r="I8531" s="13">
        <f>$D$2*tarifas!$D$12/24</f>
        <v>1.4541666666666666</v>
      </c>
      <c r="J8531" s="13" t="e">
        <f>VLOOKUP(E8531&amp;" "&amp;F8531,tarifas!$A$13:$D$20,4,FALSE)*H8531</f>
        <v>#N/A</v>
      </c>
      <c r="K8531" s="13">
        <f>IF(F8531="COD1",tarifas!$D$11*(SUMIFS($H$11:$H$8770,$F$11:$F$8770,"=COD1",$B$11:$B$8770,"="&amp;B8531)/COUNTIFS($F$11:$F$8770,"=COD1",$B$11:$B$8770,"="&amp;B8531))/COUNTIFS($A$11:$A$8770,"="&amp;A8531,$F$11:$F$8770,"=COD1"),0)</f>
        <v>0</v>
      </c>
      <c r="L8531" s="13" t="e">
        <f>(VLOOKUP(F8531,tarifas!$C$7:$D$10,2,FALSE)+tarifas!$D$21)*datos!H8531</f>
        <v>#N/A</v>
      </c>
      <c r="M8531">
        <v>0</v>
      </c>
      <c r="N8531" s="13" t="e">
        <f t="shared" si="1205"/>
        <v>#N/A</v>
      </c>
      <c r="O8531">
        <f t="shared" si="1206"/>
        <v>0</v>
      </c>
      <c r="P8531" s="12">
        <f t="shared" si="1207"/>
        <v>214.83407804125864</v>
      </c>
      <c r="Q8531">
        <f t="shared" si="1208"/>
        <v>0</v>
      </c>
      <c r="R8531">
        <f>$D$2*tarifas!$D$12/24</f>
        <v>1.4541666666666666</v>
      </c>
      <c r="S8531" t="e">
        <f>VLOOKUP(E8531&amp;" "&amp;F8531,tarifas!$A$13:$D$20,4,FALSE)*P8531</f>
        <v>#N/A</v>
      </c>
      <c r="T8531">
        <f>IF(F8531="COD1",tarifas!$D$11*(SUMIFS($P$11:$P$8770,$F$11:$F$8770,"=COD1",$B$11:$B$8770,"="&amp;B8531)/COUNTIFS($F$11:$F$8770,"=COD1",$B$11:$B$8770,"="&amp;B8531))/COUNTIFS($A$11:$A$8770,"="&amp;A8531,$F$11:$F$8770,"=COD1"),0)</f>
        <v>0</v>
      </c>
      <c r="U8531" t="e">
        <f>(VLOOKUP(F8531,tarifas!$C$7:$D$10,2,FALSE)+tarifas!$D$21)*datos!P8531</f>
        <v>#N/A</v>
      </c>
      <c r="V8531" t="e">
        <f t="shared" si="1209"/>
        <v>#N/A</v>
      </c>
      <c r="W8531">
        <f t="shared" si="1210"/>
        <v>0</v>
      </c>
    </row>
    <row r="8532" spans="1:23" x14ac:dyDescent="0.25">
      <c r="A8532">
        <f t="shared" si="1203"/>
        <v>351</v>
      </c>
      <c r="B8532">
        <f t="shared" si="1204"/>
        <v>12</v>
      </c>
      <c r="C8532" s="1">
        <f t="shared" si="1211"/>
        <v>41995.041666646001</v>
      </c>
      <c r="D8532" s="7">
        <v>0</v>
      </c>
      <c r="E8532" s="7"/>
      <c r="G8532">
        <v>41.52</v>
      </c>
      <c r="H8532" s="12">
        <v>213.58592053595279</v>
      </c>
      <c r="I8532" s="13">
        <f>$D$2*tarifas!$D$12/24</f>
        <v>1.4541666666666666</v>
      </c>
      <c r="J8532" s="13" t="e">
        <f>VLOOKUP(E8532&amp;" "&amp;F8532,tarifas!$A$13:$D$20,4,FALSE)*H8532</f>
        <v>#N/A</v>
      </c>
      <c r="K8532" s="13">
        <f>IF(F8532="COD1",tarifas!$D$11*(SUMIFS($H$11:$H$8770,$F$11:$F$8770,"=COD1",$B$11:$B$8770,"="&amp;B8532)/COUNTIFS($F$11:$F$8770,"=COD1",$B$11:$B$8770,"="&amp;B8532))/COUNTIFS($A$11:$A$8770,"="&amp;A8532,$F$11:$F$8770,"=COD1"),0)</f>
        <v>0</v>
      </c>
      <c r="L8532" s="13" t="e">
        <f>(VLOOKUP(F8532,tarifas!$C$7:$D$10,2,FALSE)+tarifas!$D$21)*datos!H8532</f>
        <v>#N/A</v>
      </c>
      <c r="M8532">
        <v>0</v>
      </c>
      <c r="N8532" s="13" t="e">
        <f t="shared" si="1205"/>
        <v>#N/A</v>
      </c>
      <c r="O8532">
        <f t="shared" si="1206"/>
        <v>0</v>
      </c>
      <c r="P8532" s="12">
        <f t="shared" si="1207"/>
        <v>213.58592053595279</v>
      </c>
      <c r="Q8532">
        <f t="shared" si="1208"/>
        <v>0</v>
      </c>
      <c r="R8532">
        <f>$D$2*tarifas!$D$12/24</f>
        <v>1.4541666666666666</v>
      </c>
      <c r="S8532" t="e">
        <f>VLOOKUP(E8532&amp;" "&amp;F8532,tarifas!$A$13:$D$20,4,FALSE)*P8532</f>
        <v>#N/A</v>
      </c>
      <c r="T8532">
        <f>IF(F8532="COD1",tarifas!$D$11*(SUMIFS($P$11:$P$8770,$F$11:$F$8770,"=COD1",$B$11:$B$8770,"="&amp;B8532)/COUNTIFS($F$11:$F$8770,"=COD1",$B$11:$B$8770,"="&amp;B8532))/COUNTIFS($A$11:$A$8770,"="&amp;A8532,$F$11:$F$8770,"=COD1"),0)</f>
        <v>0</v>
      </c>
      <c r="U8532" t="e">
        <f>(VLOOKUP(F8532,tarifas!$C$7:$D$10,2,FALSE)+tarifas!$D$21)*datos!P8532</f>
        <v>#N/A</v>
      </c>
      <c r="V8532" t="e">
        <f t="shared" si="1209"/>
        <v>#N/A</v>
      </c>
      <c r="W8532">
        <f t="shared" si="1210"/>
        <v>0</v>
      </c>
    </row>
    <row r="8533" spans="1:23" x14ac:dyDescent="0.25">
      <c r="A8533">
        <f t="shared" si="1203"/>
        <v>351</v>
      </c>
      <c r="B8533">
        <f t="shared" si="1204"/>
        <v>12</v>
      </c>
      <c r="C8533" s="1">
        <f t="shared" si="1211"/>
        <v>41995.083333312665</v>
      </c>
      <c r="D8533" s="7">
        <v>0</v>
      </c>
      <c r="E8533" s="7"/>
      <c r="G8533">
        <v>38.4</v>
      </c>
      <c r="H8533" s="12">
        <v>210.40371697496877</v>
      </c>
      <c r="I8533" s="13">
        <f>$D$2*tarifas!$D$12/24</f>
        <v>1.4541666666666666</v>
      </c>
      <c r="J8533" s="13" t="e">
        <f>VLOOKUP(E8533&amp;" "&amp;F8533,tarifas!$A$13:$D$20,4,FALSE)*H8533</f>
        <v>#N/A</v>
      </c>
      <c r="K8533" s="13">
        <f>IF(F8533="COD1",tarifas!$D$11*(SUMIFS($H$11:$H$8770,$F$11:$F$8770,"=COD1",$B$11:$B$8770,"="&amp;B8533)/COUNTIFS($F$11:$F$8770,"=COD1",$B$11:$B$8770,"="&amp;B8533))/COUNTIFS($A$11:$A$8770,"="&amp;A8533,$F$11:$F$8770,"=COD1"),0)</f>
        <v>0</v>
      </c>
      <c r="L8533" s="13" t="e">
        <f>(VLOOKUP(F8533,tarifas!$C$7:$D$10,2,FALSE)+tarifas!$D$21)*datos!H8533</f>
        <v>#N/A</v>
      </c>
      <c r="M8533">
        <v>0</v>
      </c>
      <c r="N8533" s="13" t="e">
        <f t="shared" si="1205"/>
        <v>#N/A</v>
      </c>
      <c r="O8533">
        <f t="shared" si="1206"/>
        <v>0</v>
      </c>
      <c r="P8533" s="12">
        <f t="shared" si="1207"/>
        <v>210.40371697496877</v>
      </c>
      <c r="Q8533">
        <f t="shared" si="1208"/>
        <v>0</v>
      </c>
      <c r="R8533">
        <f>$D$2*tarifas!$D$12/24</f>
        <v>1.4541666666666666</v>
      </c>
      <c r="S8533" t="e">
        <f>VLOOKUP(E8533&amp;" "&amp;F8533,tarifas!$A$13:$D$20,4,FALSE)*P8533</f>
        <v>#N/A</v>
      </c>
      <c r="T8533">
        <f>IF(F8533="COD1",tarifas!$D$11*(SUMIFS($P$11:$P$8770,$F$11:$F$8770,"=COD1",$B$11:$B$8770,"="&amp;B8533)/COUNTIFS($F$11:$F$8770,"=COD1",$B$11:$B$8770,"="&amp;B8533))/COUNTIFS($A$11:$A$8770,"="&amp;A8533,$F$11:$F$8770,"=COD1"),0)</f>
        <v>0</v>
      </c>
      <c r="U8533" t="e">
        <f>(VLOOKUP(F8533,tarifas!$C$7:$D$10,2,FALSE)+tarifas!$D$21)*datos!P8533</f>
        <v>#N/A</v>
      </c>
      <c r="V8533" t="e">
        <f t="shared" si="1209"/>
        <v>#N/A</v>
      </c>
      <c r="W8533">
        <f t="shared" si="1210"/>
        <v>0</v>
      </c>
    </row>
    <row r="8534" spans="1:23" x14ac:dyDescent="0.25">
      <c r="A8534">
        <f t="shared" si="1203"/>
        <v>351</v>
      </c>
      <c r="B8534">
        <f t="shared" si="1204"/>
        <v>12</v>
      </c>
      <c r="C8534" s="1">
        <f t="shared" si="1211"/>
        <v>41995.124999979329</v>
      </c>
      <c r="D8534" s="7">
        <v>0</v>
      </c>
      <c r="E8534" s="7"/>
      <c r="G8534">
        <v>38.49</v>
      </c>
      <c r="H8534" s="12">
        <v>207.76647927806593</v>
      </c>
      <c r="I8534" s="13">
        <f>$D$2*tarifas!$D$12/24</f>
        <v>1.4541666666666666</v>
      </c>
      <c r="J8534" s="13" t="e">
        <f>VLOOKUP(E8534&amp;" "&amp;F8534,tarifas!$A$13:$D$20,4,FALSE)*H8534</f>
        <v>#N/A</v>
      </c>
      <c r="K8534" s="13">
        <f>IF(F8534="COD1",tarifas!$D$11*(SUMIFS($H$11:$H$8770,$F$11:$F$8770,"=COD1",$B$11:$B$8770,"="&amp;B8534)/COUNTIFS($F$11:$F$8770,"=COD1",$B$11:$B$8770,"="&amp;B8534))/COUNTIFS($A$11:$A$8770,"="&amp;A8534,$F$11:$F$8770,"=COD1"),0)</f>
        <v>0</v>
      </c>
      <c r="L8534" s="13" t="e">
        <f>(VLOOKUP(F8534,tarifas!$C$7:$D$10,2,FALSE)+tarifas!$D$21)*datos!H8534</f>
        <v>#N/A</v>
      </c>
      <c r="M8534">
        <v>0</v>
      </c>
      <c r="N8534" s="13" t="e">
        <f t="shared" si="1205"/>
        <v>#N/A</v>
      </c>
      <c r="O8534">
        <f t="shared" si="1206"/>
        <v>0</v>
      </c>
      <c r="P8534" s="12">
        <f t="shared" si="1207"/>
        <v>207.76647927806593</v>
      </c>
      <c r="Q8534">
        <f t="shared" si="1208"/>
        <v>0</v>
      </c>
      <c r="R8534">
        <f>$D$2*tarifas!$D$12/24</f>
        <v>1.4541666666666666</v>
      </c>
      <c r="S8534" t="e">
        <f>VLOOKUP(E8534&amp;" "&amp;F8534,tarifas!$A$13:$D$20,4,FALSE)*P8534</f>
        <v>#N/A</v>
      </c>
      <c r="T8534">
        <f>IF(F8534="COD1",tarifas!$D$11*(SUMIFS($P$11:$P$8770,$F$11:$F$8770,"=COD1",$B$11:$B$8770,"="&amp;B8534)/COUNTIFS($F$11:$F$8770,"=COD1",$B$11:$B$8770,"="&amp;B8534))/COUNTIFS($A$11:$A$8770,"="&amp;A8534,$F$11:$F$8770,"=COD1"),0)</f>
        <v>0</v>
      </c>
      <c r="U8534" t="e">
        <f>(VLOOKUP(F8534,tarifas!$C$7:$D$10,2,FALSE)+tarifas!$D$21)*datos!P8534</f>
        <v>#N/A</v>
      </c>
      <c r="V8534" t="e">
        <f t="shared" si="1209"/>
        <v>#N/A</v>
      </c>
      <c r="W8534">
        <f t="shared" si="1210"/>
        <v>0</v>
      </c>
    </row>
    <row r="8535" spans="1:23" x14ac:dyDescent="0.25">
      <c r="A8535">
        <f t="shared" si="1203"/>
        <v>351</v>
      </c>
      <c r="B8535">
        <f t="shared" si="1204"/>
        <v>12</v>
      </c>
      <c r="C8535" s="1">
        <f t="shared" si="1211"/>
        <v>41995.166666645993</v>
      </c>
      <c r="D8535" s="7">
        <v>0</v>
      </c>
      <c r="E8535" s="7"/>
      <c r="G8535">
        <v>38.49</v>
      </c>
      <c r="H8535" s="12">
        <v>206.88219540443617</v>
      </c>
      <c r="I8535" s="13">
        <f>$D$2*tarifas!$D$12/24</f>
        <v>1.4541666666666666</v>
      </c>
      <c r="J8535" s="13" t="e">
        <f>VLOOKUP(E8535&amp;" "&amp;F8535,tarifas!$A$13:$D$20,4,FALSE)*H8535</f>
        <v>#N/A</v>
      </c>
      <c r="K8535" s="13">
        <f>IF(F8535="COD1",tarifas!$D$11*(SUMIFS($H$11:$H$8770,$F$11:$F$8770,"=COD1",$B$11:$B$8770,"="&amp;B8535)/COUNTIFS($F$11:$F$8770,"=COD1",$B$11:$B$8770,"="&amp;B8535))/COUNTIFS($A$11:$A$8770,"="&amp;A8535,$F$11:$F$8770,"=COD1"),0)</f>
        <v>0</v>
      </c>
      <c r="L8535" s="13" t="e">
        <f>(VLOOKUP(F8535,tarifas!$C$7:$D$10,2,FALSE)+tarifas!$D$21)*datos!H8535</f>
        <v>#N/A</v>
      </c>
      <c r="M8535">
        <v>0</v>
      </c>
      <c r="N8535" s="13" t="e">
        <f t="shared" si="1205"/>
        <v>#N/A</v>
      </c>
      <c r="O8535">
        <f t="shared" si="1206"/>
        <v>0</v>
      </c>
      <c r="P8535" s="12">
        <f t="shared" si="1207"/>
        <v>206.88219540443617</v>
      </c>
      <c r="Q8535">
        <f t="shared" si="1208"/>
        <v>0</v>
      </c>
      <c r="R8535">
        <f>$D$2*tarifas!$D$12/24</f>
        <v>1.4541666666666666</v>
      </c>
      <c r="S8535" t="e">
        <f>VLOOKUP(E8535&amp;" "&amp;F8535,tarifas!$A$13:$D$20,4,FALSE)*P8535</f>
        <v>#N/A</v>
      </c>
      <c r="T8535">
        <f>IF(F8535="COD1",tarifas!$D$11*(SUMIFS($P$11:$P$8770,$F$11:$F$8770,"=COD1",$B$11:$B$8770,"="&amp;B8535)/COUNTIFS($F$11:$F$8770,"=COD1",$B$11:$B$8770,"="&amp;B8535))/COUNTIFS($A$11:$A$8770,"="&amp;A8535,$F$11:$F$8770,"=COD1"),0)</f>
        <v>0</v>
      </c>
      <c r="U8535" t="e">
        <f>(VLOOKUP(F8535,tarifas!$C$7:$D$10,2,FALSE)+tarifas!$D$21)*datos!P8535</f>
        <v>#N/A</v>
      </c>
      <c r="V8535" t="e">
        <f t="shared" si="1209"/>
        <v>#N/A</v>
      </c>
      <c r="W8535">
        <f t="shared" si="1210"/>
        <v>0</v>
      </c>
    </row>
    <row r="8536" spans="1:23" x14ac:dyDescent="0.25">
      <c r="A8536">
        <f t="shared" si="1203"/>
        <v>351</v>
      </c>
      <c r="B8536">
        <f t="shared" si="1204"/>
        <v>12</v>
      </c>
      <c r="C8536" s="1">
        <f t="shared" si="1211"/>
        <v>41995.208333312657</v>
      </c>
      <c r="D8536" s="7">
        <v>0</v>
      </c>
      <c r="E8536" s="7"/>
      <c r="G8536">
        <v>40</v>
      </c>
      <c r="H8536" s="12">
        <v>209.27242227482782</v>
      </c>
      <c r="I8536" s="13">
        <f>$D$2*tarifas!$D$12/24</f>
        <v>1.4541666666666666</v>
      </c>
      <c r="J8536" s="13" t="e">
        <f>VLOOKUP(E8536&amp;" "&amp;F8536,tarifas!$A$13:$D$20,4,FALSE)*H8536</f>
        <v>#N/A</v>
      </c>
      <c r="K8536" s="13">
        <f>IF(F8536="COD1",tarifas!$D$11*(SUMIFS($H$11:$H$8770,$F$11:$F$8770,"=COD1",$B$11:$B$8770,"="&amp;B8536)/COUNTIFS($F$11:$F$8770,"=COD1",$B$11:$B$8770,"="&amp;B8536))/COUNTIFS($A$11:$A$8770,"="&amp;A8536,$F$11:$F$8770,"=COD1"),0)</f>
        <v>0</v>
      </c>
      <c r="L8536" s="13" t="e">
        <f>(VLOOKUP(F8536,tarifas!$C$7:$D$10,2,FALSE)+tarifas!$D$21)*datos!H8536</f>
        <v>#N/A</v>
      </c>
      <c r="M8536">
        <v>0</v>
      </c>
      <c r="N8536" s="13" t="e">
        <f t="shared" si="1205"/>
        <v>#N/A</v>
      </c>
      <c r="O8536">
        <f t="shared" si="1206"/>
        <v>0</v>
      </c>
      <c r="P8536" s="12">
        <f t="shared" si="1207"/>
        <v>209.27242227482782</v>
      </c>
      <c r="Q8536">
        <f t="shared" si="1208"/>
        <v>0</v>
      </c>
      <c r="R8536">
        <f>$D$2*tarifas!$D$12/24</f>
        <v>1.4541666666666666</v>
      </c>
      <c r="S8536" t="e">
        <f>VLOOKUP(E8536&amp;" "&amp;F8536,tarifas!$A$13:$D$20,4,FALSE)*P8536</f>
        <v>#N/A</v>
      </c>
      <c r="T8536">
        <f>IF(F8536="COD1",tarifas!$D$11*(SUMIFS($P$11:$P$8770,$F$11:$F$8770,"=COD1",$B$11:$B$8770,"="&amp;B8536)/COUNTIFS($F$11:$F$8770,"=COD1",$B$11:$B$8770,"="&amp;B8536))/COUNTIFS($A$11:$A$8770,"="&amp;A8536,$F$11:$F$8770,"=COD1"),0)</f>
        <v>0</v>
      </c>
      <c r="U8536" t="e">
        <f>(VLOOKUP(F8536,tarifas!$C$7:$D$10,2,FALSE)+tarifas!$D$21)*datos!P8536</f>
        <v>#N/A</v>
      </c>
      <c r="V8536" t="e">
        <f t="shared" si="1209"/>
        <v>#N/A</v>
      </c>
      <c r="W8536">
        <f t="shared" si="1210"/>
        <v>0</v>
      </c>
    </row>
    <row r="8537" spans="1:23" x14ac:dyDescent="0.25">
      <c r="A8537">
        <f t="shared" si="1203"/>
        <v>351</v>
      </c>
      <c r="B8537">
        <f t="shared" si="1204"/>
        <v>12</v>
      </c>
      <c r="C8537" s="1">
        <f t="shared" si="1211"/>
        <v>41995.249999979322</v>
      </c>
      <c r="D8537" s="7">
        <v>0</v>
      </c>
      <c r="E8537" s="7"/>
      <c r="G8537">
        <v>41.59</v>
      </c>
      <c r="H8537" s="12">
        <v>203.87785508943327</v>
      </c>
      <c r="I8537" s="13">
        <f>$D$2*tarifas!$D$12/24</f>
        <v>1.4541666666666666</v>
      </c>
      <c r="J8537" s="13" t="e">
        <f>VLOOKUP(E8537&amp;" "&amp;F8537,tarifas!$A$13:$D$20,4,FALSE)*H8537</f>
        <v>#N/A</v>
      </c>
      <c r="K8537" s="13">
        <f>IF(F8537="COD1",tarifas!$D$11*(SUMIFS($H$11:$H$8770,$F$11:$F$8770,"=COD1",$B$11:$B$8770,"="&amp;B8537)/COUNTIFS($F$11:$F$8770,"=COD1",$B$11:$B$8770,"="&amp;B8537))/COUNTIFS($A$11:$A$8770,"="&amp;A8537,$F$11:$F$8770,"=COD1"),0)</f>
        <v>0</v>
      </c>
      <c r="L8537" s="13" t="e">
        <f>(VLOOKUP(F8537,tarifas!$C$7:$D$10,2,FALSE)+tarifas!$D$21)*datos!H8537</f>
        <v>#N/A</v>
      </c>
      <c r="M8537">
        <v>0</v>
      </c>
      <c r="N8537" s="13" t="e">
        <f t="shared" si="1205"/>
        <v>#N/A</v>
      </c>
      <c r="O8537">
        <f t="shared" si="1206"/>
        <v>0</v>
      </c>
      <c r="P8537" s="12">
        <f t="shared" si="1207"/>
        <v>203.87785508943327</v>
      </c>
      <c r="Q8537">
        <f t="shared" si="1208"/>
        <v>0</v>
      </c>
      <c r="R8537">
        <f>$D$2*tarifas!$D$12/24</f>
        <v>1.4541666666666666</v>
      </c>
      <c r="S8537" t="e">
        <f>VLOOKUP(E8537&amp;" "&amp;F8537,tarifas!$A$13:$D$20,4,FALSE)*P8537</f>
        <v>#N/A</v>
      </c>
      <c r="T8537">
        <f>IF(F8537="COD1",tarifas!$D$11*(SUMIFS($P$11:$P$8770,$F$11:$F$8770,"=COD1",$B$11:$B$8770,"="&amp;B8537)/COUNTIFS($F$11:$F$8770,"=COD1",$B$11:$B$8770,"="&amp;B8537))/COUNTIFS($A$11:$A$8770,"="&amp;A8537,$F$11:$F$8770,"=COD1"),0)</f>
        <v>0</v>
      </c>
      <c r="U8537" t="e">
        <f>(VLOOKUP(F8537,tarifas!$C$7:$D$10,2,FALSE)+tarifas!$D$21)*datos!P8537</f>
        <v>#N/A</v>
      </c>
      <c r="V8537" t="e">
        <f t="shared" si="1209"/>
        <v>#N/A</v>
      </c>
      <c r="W8537">
        <f t="shared" si="1210"/>
        <v>0</v>
      </c>
    </row>
    <row r="8538" spans="1:23" x14ac:dyDescent="0.25">
      <c r="A8538">
        <f t="shared" si="1203"/>
        <v>351</v>
      </c>
      <c r="B8538">
        <f t="shared" si="1204"/>
        <v>12</v>
      </c>
      <c r="C8538" s="1">
        <f t="shared" si="1211"/>
        <v>41995.291666645986</v>
      </c>
      <c r="D8538" s="7">
        <v>0</v>
      </c>
      <c r="E8538" s="7"/>
      <c r="G8538">
        <v>55.96</v>
      </c>
      <c r="H8538" s="12">
        <v>195.67202100961529</v>
      </c>
      <c r="I8538" s="13">
        <f>$D$2*tarifas!$D$12/24</f>
        <v>1.4541666666666666</v>
      </c>
      <c r="J8538" s="13" t="e">
        <f>VLOOKUP(E8538&amp;" "&amp;F8538,tarifas!$A$13:$D$20,4,FALSE)*H8538</f>
        <v>#N/A</v>
      </c>
      <c r="K8538" s="13">
        <f>IF(F8538="COD1",tarifas!$D$11*(SUMIFS($H$11:$H$8770,$F$11:$F$8770,"=COD1",$B$11:$B$8770,"="&amp;B8538)/COUNTIFS($F$11:$F$8770,"=COD1",$B$11:$B$8770,"="&amp;B8538))/COUNTIFS($A$11:$A$8770,"="&amp;A8538,$F$11:$F$8770,"=COD1"),0)</f>
        <v>0</v>
      </c>
      <c r="L8538" s="13" t="e">
        <f>(VLOOKUP(F8538,tarifas!$C$7:$D$10,2,FALSE)+tarifas!$D$21)*datos!H8538</f>
        <v>#N/A</v>
      </c>
      <c r="M8538">
        <v>0</v>
      </c>
      <c r="N8538" s="13" t="e">
        <f t="shared" si="1205"/>
        <v>#N/A</v>
      </c>
      <c r="O8538">
        <f t="shared" si="1206"/>
        <v>0</v>
      </c>
      <c r="P8538" s="12">
        <f t="shared" si="1207"/>
        <v>195.67202100961529</v>
      </c>
      <c r="Q8538">
        <f t="shared" si="1208"/>
        <v>0</v>
      </c>
      <c r="R8538">
        <f>$D$2*tarifas!$D$12/24</f>
        <v>1.4541666666666666</v>
      </c>
      <c r="S8538" t="e">
        <f>VLOOKUP(E8538&amp;" "&amp;F8538,tarifas!$A$13:$D$20,4,FALSE)*P8538</f>
        <v>#N/A</v>
      </c>
      <c r="T8538">
        <f>IF(F8538="COD1",tarifas!$D$11*(SUMIFS($P$11:$P$8770,$F$11:$F$8770,"=COD1",$B$11:$B$8770,"="&amp;B8538)/COUNTIFS($F$11:$F$8770,"=COD1",$B$11:$B$8770,"="&amp;B8538))/COUNTIFS($A$11:$A$8770,"="&amp;A8538,$F$11:$F$8770,"=COD1"),0)</f>
        <v>0</v>
      </c>
      <c r="U8538" t="e">
        <f>(VLOOKUP(F8538,tarifas!$C$7:$D$10,2,FALSE)+tarifas!$D$21)*datos!P8538</f>
        <v>#N/A</v>
      </c>
      <c r="V8538" t="e">
        <f t="shared" si="1209"/>
        <v>#N/A</v>
      </c>
      <c r="W8538">
        <f t="shared" si="1210"/>
        <v>0</v>
      </c>
    </row>
    <row r="8539" spans="1:23" x14ac:dyDescent="0.25">
      <c r="A8539">
        <f t="shared" si="1203"/>
        <v>351</v>
      </c>
      <c r="B8539">
        <f t="shared" si="1204"/>
        <v>12</v>
      </c>
      <c r="C8539" s="1">
        <f t="shared" si="1211"/>
        <v>41995.33333331265</v>
      </c>
      <c r="D8539" s="7">
        <v>0</v>
      </c>
      <c r="E8539" s="7"/>
      <c r="G8539">
        <v>59.2</v>
      </c>
      <c r="H8539" s="12">
        <v>261.62093475797064</v>
      </c>
      <c r="I8539" s="13">
        <f>$D$2*tarifas!$D$12/24</f>
        <v>1.4541666666666666</v>
      </c>
      <c r="J8539" s="13" t="e">
        <f>VLOOKUP(E8539&amp;" "&amp;F8539,tarifas!$A$13:$D$20,4,FALSE)*H8539</f>
        <v>#N/A</v>
      </c>
      <c r="K8539" s="13">
        <f>IF(F8539="COD1",tarifas!$D$11*(SUMIFS($H$11:$H$8770,$F$11:$F$8770,"=COD1",$B$11:$B$8770,"="&amp;B8539)/COUNTIFS($F$11:$F$8770,"=COD1",$B$11:$B$8770,"="&amp;B8539))/COUNTIFS($A$11:$A$8770,"="&amp;A8539,$F$11:$F$8770,"=COD1"),0)</f>
        <v>0</v>
      </c>
      <c r="L8539" s="13" t="e">
        <f>(VLOOKUP(F8539,tarifas!$C$7:$D$10,2,FALSE)+tarifas!$D$21)*datos!H8539</f>
        <v>#N/A</v>
      </c>
      <c r="M8539">
        <v>159.89176999999998</v>
      </c>
      <c r="N8539" s="13" t="e">
        <f t="shared" si="1205"/>
        <v>#N/A</v>
      </c>
      <c r="O8539">
        <f t="shared" si="1206"/>
        <v>159.89176999999998</v>
      </c>
      <c r="P8539" s="12">
        <f t="shared" si="1207"/>
        <v>101.72916475797066</v>
      </c>
      <c r="Q8539">
        <f t="shared" si="1208"/>
        <v>0</v>
      </c>
      <c r="R8539">
        <f>$D$2*tarifas!$D$12/24</f>
        <v>1.4541666666666666</v>
      </c>
      <c r="S8539" t="e">
        <f>VLOOKUP(E8539&amp;" "&amp;F8539,tarifas!$A$13:$D$20,4,FALSE)*P8539</f>
        <v>#N/A</v>
      </c>
      <c r="T8539">
        <f>IF(F8539="COD1",tarifas!$D$11*(SUMIFS($P$11:$P$8770,$F$11:$F$8770,"=COD1",$B$11:$B$8770,"="&amp;B8539)/COUNTIFS($F$11:$F$8770,"=COD1",$B$11:$B$8770,"="&amp;B8539))/COUNTIFS($A$11:$A$8770,"="&amp;A8539,$F$11:$F$8770,"=COD1"),0)</f>
        <v>0</v>
      </c>
      <c r="U8539" t="e">
        <f>(VLOOKUP(F8539,tarifas!$C$7:$D$10,2,FALSE)+tarifas!$D$21)*datos!P8539</f>
        <v>#N/A</v>
      </c>
      <c r="V8539" t="e">
        <f t="shared" si="1209"/>
        <v>#N/A</v>
      </c>
      <c r="W8539">
        <f t="shared" si="1210"/>
        <v>0</v>
      </c>
    </row>
    <row r="8540" spans="1:23" x14ac:dyDescent="0.25">
      <c r="A8540">
        <f t="shared" si="1203"/>
        <v>351</v>
      </c>
      <c r="B8540">
        <f t="shared" si="1204"/>
        <v>12</v>
      </c>
      <c r="C8540" s="1">
        <f t="shared" si="1211"/>
        <v>41995.374999979314</v>
      </c>
      <c r="D8540" s="7">
        <v>0</v>
      </c>
      <c r="E8540" s="7"/>
      <c r="G8540">
        <v>59.97</v>
      </c>
      <c r="H8540" s="12">
        <v>406.52757496740037</v>
      </c>
      <c r="I8540" s="13">
        <f>$D$2*tarifas!$D$12/24</f>
        <v>1.4541666666666666</v>
      </c>
      <c r="J8540" s="13" t="e">
        <f>VLOOKUP(E8540&amp;" "&amp;F8540,tarifas!$A$13:$D$20,4,FALSE)*H8540</f>
        <v>#N/A</v>
      </c>
      <c r="K8540" s="13">
        <f>IF(F8540="COD1",tarifas!$D$11*(SUMIFS($H$11:$H$8770,$F$11:$F$8770,"=COD1",$B$11:$B$8770,"="&amp;B8540)/COUNTIFS($F$11:$F$8770,"=COD1",$B$11:$B$8770,"="&amp;B8540))/COUNTIFS($A$11:$A$8770,"="&amp;A8540,$F$11:$F$8770,"=COD1"),0)</f>
        <v>0</v>
      </c>
      <c r="L8540" s="13" t="e">
        <f>(VLOOKUP(F8540,tarifas!$C$7:$D$10,2,FALSE)+tarifas!$D$21)*datos!H8540</f>
        <v>#N/A</v>
      </c>
      <c r="M8540">
        <v>305.57171999999997</v>
      </c>
      <c r="N8540" s="13" t="e">
        <f t="shared" si="1205"/>
        <v>#N/A</v>
      </c>
      <c r="O8540">
        <f t="shared" si="1206"/>
        <v>305.57171999999997</v>
      </c>
      <c r="P8540" s="12">
        <f t="shared" si="1207"/>
        <v>100.9558549674004</v>
      </c>
      <c r="Q8540">
        <f t="shared" si="1208"/>
        <v>0</v>
      </c>
      <c r="R8540">
        <f>$D$2*tarifas!$D$12/24</f>
        <v>1.4541666666666666</v>
      </c>
      <c r="S8540" t="e">
        <f>VLOOKUP(E8540&amp;" "&amp;F8540,tarifas!$A$13:$D$20,4,FALSE)*P8540</f>
        <v>#N/A</v>
      </c>
      <c r="T8540">
        <f>IF(F8540="COD1",tarifas!$D$11*(SUMIFS($P$11:$P$8770,$F$11:$F$8770,"=COD1",$B$11:$B$8770,"="&amp;B8540)/COUNTIFS($F$11:$F$8770,"=COD1",$B$11:$B$8770,"="&amp;B8540))/COUNTIFS($A$11:$A$8770,"="&amp;A8540,$F$11:$F$8770,"=COD1"),0)</f>
        <v>0</v>
      </c>
      <c r="U8540" t="e">
        <f>(VLOOKUP(F8540,tarifas!$C$7:$D$10,2,FALSE)+tarifas!$D$21)*datos!P8540</f>
        <v>#N/A</v>
      </c>
      <c r="V8540" t="e">
        <f t="shared" si="1209"/>
        <v>#N/A</v>
      </c>
      <c r="W8540">
        <f t="shared" si="1210"/>
        <v>0</v>
      </c>
    </row>
    <row r="8541" spans="1:23" x14ac:dyDescent="0.25">
      <c r="A8541">
        <f t="shared" si="1203"/>
        <v>351</v>
      </c>
      <c r="B8541">
        <f t="shared" si="1204"/>
        <v>12</v>
      </c>
      <c r="C8541" s="1">
        <f t="shared" si="1211"/>
        <v>41995.416666645979</v>
      </c>
      <c r="D8541" s="7">
        <v>650.12121212121212</v>
      </c>
      <c r="E8541" s="7"/>
      <c r="G8541">
        <v>59.97</v>
      </c>
      <c r="H8541" s="12">
        <v>597.85107504935945</v>
      </c>
      <c r="I8541" s="13">
        <f>$D$2*tarifas!$D$12/24</f>
        <v>1.4541666666666666</v>
      </c>
      <c r="J8541" s="13" t="e">
        <f>VLOOKUP(E8541&amp;" "&amp;F8541,tarifas!$A$13:$D$20,4,FALSE)*H8541</f>
        <v>#N/A</v>
      </c>
      <c r="K8541" s="13">
        <f>IF(F8541="COD1",tarifas!$D$11*(SUMIFS($H$11:$H$8770,$F$11:$F$8770,"=COD1",$B$11:$B$8770,"="&amp;B8541)/COUNTIFS($F$11:$F$8770,"=COD1",$B$11:$B$8770,"="&amp;B8541))/COUNTIFS($A$11:$A$8770,"="&amp;A8541,$F$11:$F$8770,"=COD1"),0)</f>
        <v>0</v>
      </c>
      <c r="L8541" s="13" t="e">
        <f>(VLOOKUP(F8541,tarifas!$C$7:$D$10,2,FALSE)+tarifas!$D$21)*datos!H8541</f>
        <v>#N/A</v>
      </c>
      <c r="M8541">
        <v>394.53403000000003</v>
      </c>
      <c r="N8541" s="13" t="e">
        <f t="shared" si="1205"/>
        <v>#N/A</v>
      </c>
      <c r="O8541">
        <f t="shared" si="1206"/>
        <v>394.53403000000003</v>
      </c>
      <c r="P8541" s="12">
        <f t="shared" si="1207"/>
        <v>203.31704504935942</v>
      </c>
      <c r="Q8541">
        <f t="shared" si="1208"/>
        <v>0</v>
      </c>
      <c r="R8541">
        <f>$D$2*tarifas!$D$12/24</f>
        <v>1.4541666666666666</v>
      </c>
      <c r="S8541" t="e">
        <f>VLOOKUP(E8541&amp;" "&amp;F8541,tarifas!$A$13:$D$20,4,FALSE)*P8541</f>
        <v>#N/A</v>
      </c>
      <c r="T8541">
        <f>IF(F8541="COD1",tarifas!$D$11*(SUMIFS($P$11:$P$8770,$F$11:$F$8770,"=COD1",$B$11:$B$8770,"="&amp;B8541)/COUNTIFS($F$11:$F$8770,"=COD1",$B$11:$B$8770,"="&amp;B8541))/COUNTIFS($A$11:$A$8770,"="&amp;A8541,$F$11:$F$8770,"=COD1"),0)</f>
        <v>0</v>
      </c>
      <c r="U8541" t="e">
        <f>(VLOOKUP(F8541,tarifas!$C$7:$D$10,2,FALSE)+tarifas!$D$21)*datos!P8541</f>
        <v>#N/A</v>
      </c>
      <c r="V8541" t="e">
        <f t="shared" si="1209"/>
        <v>#N/A</v>
      </c>
      <c r="W8541">
        <f t="shared" si="1210"/>
        <v>0</v>
      </c>
    </row>
    <row r="8542" spans="1:23" x14ac:dyDescent="0.25">
      <c r="A8542">
        <f t="shared" si="1203"/>
        <v>351</v>
      </c>
      <c r="B8542">
        <f t="shared" si="1204"/>
        <v>12</v>
      </c>
      <c r="C8542" s="1">
        <f t="shared" si="1211"/>
        <v>41995.458333312643</v>
      </c>
      <c r="D8542" s="7">
        <v>411.86363636363637</v>
      </c>
      <c r="E8542" s="7"/>
      <c r="G8542">
        <v>59.2</v>
      </c>
      <c r="H8542" s="12">
        <v>649.89334328507925</v>
      </c>
      <c r="I8542" s="13">
        <f>$D$2*tarifas!$D$12/24</f>
        <v>1.4541666666666666</v>
      </c>
      <c r="J8542" s="13" t="e">
        <f>VLOOKUP(E8542&amp;" "&amp;F8542,tarifas!$A$13:$D$20,4,FALSE)*H8542</f>
        <v>#N/A</v>
      </c>
      <c r="K8542" s="13">
        <f>IF(F8542="COD1",tarifas!$D$11*(SUMIFS($H$11:$H$8770,$F$11:$F$8770,"=COD1",$B$11:$B$8770,"="&amp;B8542)/COUNTIFS($F$11:$F$8770,"=COD1",$B$11:$B$8770,"="&amp;B8542))/COUNTIFS($A$11:$A$8770,"="&amp;A8542,$F$11:$F$8770,"=COD1"),0)</f>
        <v>0</v>
      </c>
      <c r="L8542" s="13" t="e">
        <f>(VLOOKUP(F8542,tarifas!$C$7:$D$10,2,FALSE)+tarifas!$D$21)*datos!H8542</f>
        <v>#N/A</v>
      </c>
      <c r="M8542">
        <v>440.02753999999999</v>
      </c>
      <c r="N8542" s="13" t="e">
        <f t="shared" si="1205"/>
        <v>#N/A</v>
      </c>
      <c r="O8542">
        <f t="shared" si="1206"/>
        <v>440.02753999999999</v>
      </c>
      <c r="P8542" s="12">
        <f t="shared" si="1207"/>
        <v>209.86580328507927</v>
      </c>
      <c r="Q8542">
        <f t="shared" si="1208"/>
        <v>0</v>
      </c>
      <c r="R8542">
        <f>$D$2*tarifas!$D$12/24</f>
        <v>1.4541666666666666</v>
      </c>
      <c r="S8542" t="e">
        <f>VLOOKUP(E8542&amp;" "&amp;F8542,tarifas!$A$13:$D$20,4,FALSE)*P8542</f>
        <v>#N/A</v>
      </c>
      <c r="T8542">
        <f>IF(F8542="COD1",tarifas!$D$11*(SUMIFS($P$11:$P$8770,$F$11:$F$8770,"=COD1",$B$11:$B$8770,"="&amp;B8542)/COUNTIFS($F$11:$F$8770,"=COD1",$B$11:$B$8770,"="&amp;B8542))/COUNTIFS($A$11:$A$8770,"="&amp;A8542,$F$11:$F$8770,"=COD1"),0)</f>
        <v>0</v>
      </c>
      <c r="U8542" t="e">
        <f>(VLOOKUP(F8542,tarifas!$C$7:$D$10,2,FALSE)+tarifas!$D$21)*datos!P8542</f>
        <v>#N/A</v>
      </c>
      <c r="V8542" t="e">
        <f t="shared" si="1209"/>
        <v>#N/A</v>
      </c>
      <c r="W8542">
        <f t="shared" si="1210"/>
        <v>0</v>
      </c>
    </row>
    <row r="8543" spans="1:23" x14ac:dyDescent="0.25">
      <c r="A8543">
        <f t="shared" si="1203"/>
        <v>351</v>
      </c>
      <c r="B8543">
        <f t="shared" si="1204"/>
        <v>12</v>
      </c>
      <c r="C8543" s="1">
        <f t="shared" si="1211"/>
        <v>41995.499999979307</v>
      </c>
      <c r="D8543" s="7">
        <v>463.89393939393943</v>
      </c>
      <c r="E8543" s="7"/>
      <c r="G8543">
        <v>59.19</v>
      </c>
      <c r="H8543" s="12">
        <v>575.0664614827532</v>
      </c>
      <c r="I8543" s="13">
        <f>$D$2*tarifas!$D$12/24</f>
        <v>1.4541666666666666</v>
      </c>
      <c r="J8543" s="13" t="e">
        <f>VLOOKUP(E8543&amp;" "&amp;F8543,tarifas!$A$13:$D$20,4,FALSE)*H8543</f>
        <v>#N/A</v>
      </c>
      <c r="K8543" s="13">
        <f>IF(F8543="COD1",tarifas!$D$11*(SUMIFS($H$11:$H$8770,$F$11:$F$8770,"=COD1",$B$11:$B$8770,"="&amp;B8543)/COUNTIFS($F$11:$F$8770,"=COD1",$B$11:$B$8770,"="&amp;B8543))/COUNTIFS($A$11:$A$8770,"="&amp;A8543,$F$11:$F$8770,"=COD1"),0)</f>
        <v>0</v>
      </c>
      <c r="L8543" s="13" t="e">
        <f>(VLOOKUP(F8543,tarifas!$C$7:$D$10,2,FALSE)+tarifas!$D$21)*datos!H8543</f>
        <v>#N/A</v>
      </c>
      <c r="M8543">
        <v>441.95639</v>
      </c>
      <c r="N8543" s="13" t="e">
        <f t="shared" si="1205"/>
        <v>#N/A</v>
      </c>
      <c r="O8543">
        <f t="shared" si="1206"/>
        <v>441.95639</v>
      </c>
      <c r="P8543" s="12">
        <f t="shared" si="1207"/>
        <v>133.1100714827532</v>
      </c>
      <c r="Q8543">
        <f t="shared" si="1208"/>
        <v>0</v>
      </c>
      <c r="R8543">
        <f>$D$2*tarifas!$D$12/24</f>
        <v>1.4541666666666666</v>
      </c>
      <c r="S8543" t="e">
        <f>VLOOKUP(E8543&amp;" "&amp;F8543,tarifas!$A$13:$D$20,4,FALSE)*P8543</f>
        <v>#N/A</v>
      </c>
      <c r="T8543">
        <f>IF(F8543="COD1",tarifas!$D$11*(SUMIFS($P$11:$P$8770,$F$11:$F$8770,"=COD1",$B$11:$B$8770,"="&amp;B8543)/COUNTIFS($F$11:$F$8770,"=COD1",$B$11:$B$8770,"="&amp;B8543))/COUNTIFS($A$11:$A$8770,"="&amp;A8543,$F$11:$F$8770,"=COD1"),0)</f>
        <v>0</v>
      </c>
      <c r="U8543" t="e">
        <f>(VLOOKUP(F8543,tarifas!$C$7:$D$10,2,FALSE)+tarifas!$D$21)*datos!P8543</f>
        <v>#N/A</v>
      </c>
      <c r="V8543" t="e">
        <f t="shared" si="1209"/>
        <v>#N/A</v>
      </c>
      <c r="W8543">
        <f t="shared" si="1210"/>
        <v>0</v>
      </c>
    </row>
    <row r="8544" spans="1:23" x14ac:dyDescent="0.25">
      <c r="A8544">
        <f t="shared" si="1203"/>
        <v>351</v>
      </c>
      <c r="B8544">
        <f t="shared" si="1204"/>
        <v>12</v>
      </c>
      <c r="C8544" s="1">
        <f t="shared" si="1211"/>
        <v>41995.541666645971</v>
      </c>
      <c r="D8544" s="7">
        <v>394.09090909090912</v>
      </c>
      <c r="E8544" s="7"/>
      <c r="G8544">
        <v>58.15</v>
      </c>
      <c r="H8544" s="12">
        <v>528.91888860797576</v>
      </c>
      <c r="I8544" s="13">
        <f>$D$2*tarifas!$D$12/24</f>
        <v>1.4541666666666666</v>
      </c>
      <c r="J8544" s="13" t="e">
        <f>VLOOKUP(E8544&amp;" "&amp;F8544,tarifas!$A$13:$D$20,4,FALSE)*H8544</f>
        <v>#N/A</v>
      </c>
      <c r="K8544" s="13">
        <f>IF(F8544="COD1",tarifas!$D$11*(SUMIFS($H$11:$H$8770,$F$11:$F$8770,"=COD1",$B$11:$B$8770,"="&amp;B8544)/COUNTIFS($F$11:$F$8770,"=COD1",$B$11:$B$8770,"="&amp;B8544))/COUNTIFS($A$11:$A$8770,"="&amp;A8544,$F$11:$F$8770,"=COD1"),0)</f>
        <v>0</v>
      </c>
      <c r="L8544" s="13" t="e">
        <f>(VLOOKUP(F8544,tarifas!$C$7:$D$10,2,FALSE)+tarifas!$D$21)*datos!H8544</f>
        <v>#N/A</v>
      </c>
      <c r="M8544">
        <v>398.66609999999997</v>
      </c>
      <c r="N8544" s="13" t="e">
        <f t="shared" si="1205"/>
        <v>#N/A</v>
      </c>
      <c r="O8544">
        <f t="shared" si="1206"/>
        <v>398.66609999999997</v>
      </c>
      <c r="P8544" s="12">
        <f t="shared" si="1207"/>
        <v>130.25278860797579</v>
      </c>
      <c r="Q8544">
        <f t="shared" si="1208"/>
        <v>0</v>
      </c>
      <c r="R8544">
        <f>$D$2*tarifas!$D$12/24</f>
        <v>1.4541666666666666</v>
      </c>
      <c r="S8544" t="e">
        <f>VLOOKUP(E8544&amp;" "&amp;F8544,tarifas!$A$13:$D$20,4,FALSE)*P8544</f>
        <v>#N/A</v>
      </c>
      <c r="T8544">
        <f>IF(F8544="COD1",tarifas!$D$11*(SUMIFS($P$11:$P$8770,$F$11:$F$8770,"=COD1",$B$11:$B$8770,"="&amp;B8544)/COUNTIFS($F$11:$F$8770,"=COD1",$B$11:$B$8770,"="&amp;B8544))/COUNTIFS($A$11:$A$8770,"="&amp;A8544,$F$11:$F$8770,"=COD1"),0)</f>
        <v>0</v>
      </c>
      <c r="U8544" t="e">
        <f>(VLOOKUP(F8544,tarifas!$C$7:$D$10,2,FALSE)+tarifas!$D$21)*datos!P8544</f>
        <v>#N/A</v>
      </c>
      <c r="V8544" t="e">
        <f t="shared" si="1209"/>
        <v>#N/A</v>
      </c>
      <c r="W8544">
        <f t="shared" si="1210"/>
        <v>0</v>
      </c>
    </row>
    <row r="8545" spans="1:23" x14ac:dyDescent="0.25">
      <c r="A8545">
        <f t="shared" si="1203"/>
        <v>351</v>
      </c>
      <c r="B8545">
        <f t="shared" si="1204"/>
        <v>12</v>
      </c>
      <c r="C8545" s="1">
        <f t="shared" si="1211"/>
        <v>41995.583333312636</v>
      </c>
      <c r="D8545" s="7">
        <v>346.18181818181824</v>
      </c>
      <c r="E8545" s="7"/>
      <c r="G8545">
        <v>58</v>
      </c>
      <c r="H8545" s="12">
        <v>623.7662289073578</v>
      </c>
      <c r="I8545" s="13">
        <f>$D$2*tarifas!$D$12/24</f>
        <v>1.4541666666666666</v>
      </c>
      <c r="J8545" s="13" t="e">
        <f>VLOOKUP(E8545&amp;" "&amp;F8545,tarifas!$A$13:$D$20,4,FALSE)*H8545</f>
        <v>#N/A</v>
      </c>
      <c r="K8545" s="13">
        <f>IF(F8545="COD1",tarifas!$D$11*(SUMIFS($H$11:$H$8770,$F$11:$F$8770,"=COD1",$B$11:$B$8770,"="&amp;B8545)/COUNTIFS($F$11:$F$8770,"=COD1",$B$11:$B$8770,"="&amp;B8545))/COUNTIFS($A$11:$A$8770,"="&amp;A8545,$F$11:$F$8770,"=COD1"),0)</f>
        <v>0</v>
      </c>
      <c r="L8545" s="13" t="e">
        <f>(VLOOKUP(F8545,tarifas!$C$7:$D$10,2,FALSE)+tarifas!$D$21)*datos!H8545</f>
        <v>#N/A</v>
      </c>
      <c r="M8545">
        <v>314.11532</v>
      </c>
      <c r="N8545" s="13" t="e">
        <f t="shared" si="1205"/>
        <v>#N/A</v>
      </c>
      <c r="O8545">
        <f t="shared" si="1206"/>
        <v>314.11532</v>
      </c>
      <c r="P8545" s="12">
        <f t="shared" si="1207"/>
        <v>309.6509089073578</v>
      </c>
      <c r="Q8545">
        <f t="shared" si="1208"/>
        <v>0</v>
      </c>
      <c r="R8545">
        <f>$D$2*tarifas!$D$12/24</f>
        <v>1.4541666666666666</v>
      </c>
      <c r="S8545" t="e">
        <f>VLOOKUP(E8545&amp;" "&amp;F8545,tarifas!$A$13:$D$20,4,FALSE)*P8545</f>
        <v>#N/A</v>
      </c>
      <c r="T8545">
        <f>IF(F8545="COD1",tarifas!$D$11*(SUMIFS($P$11:$P$8770,$F$11:$F$8770,"=COD1",$B$11:$B$8770,"="&amp;B8545)/COUNTIFS($F$11:$F$8770,"=COD1",$B$11:$B$8770,"="&amp;B8545))/COUNTIFS($A$11:$A$8770,"="&amp;A8545,$F$11:$F$8770,"=COD1"),0)</f>
        <v>0</v>
      </c>
      <c r="U8545" t="e">
        <f>(VLOOKUP(F8545,tarifas!$C$7:$D$10,2,FALSE)+tarifas!$D$21)*datos!P8545</f>
        <v>#N/A</v>
      </c>
      <c r="V8545" t="e">
        <f t="shared" si="1209"/>
        <v>#N/A</v>
      </c>
      <c r="W8545">
        <f t="shared" si="1210"/>
        <v>0</v>
      </c>
    </row>
    <row r="8546" spans="1:23" x14ac:dyDescent="0.25">
      <c r="A8546">
        <f t="shared" si="1203"/>
        <v>351</v>
      </c>
      <c r="B8546">
        <f t="shared" si="1204"/>
        <v>12</v>
      </c>
      <c r="C8546" s="1">
        <f t="shared" si="1211"/>
        <v>41995.6249999793</v>
      </c>
      <c r="D8546" s="7">
        <v>240.06060606060609</v>
      </c>
      <c r="E8546" s="7"/>
      <c r="G8546">
        <v>57.08</v>
      </c>
      <c r="H8546" s="12">
        <v>629.96038994299784</v>
      </c>
      <c r="I8546" s="13">
        <f>$D$2*tarifas!$D$12/24</f>
        <v>1.4541666666666666</v>
      </c>
      <c r="J8546" s="13" t="e">
        <f>VLOOKUP(E8546&amp;" "&amp;F8546,tarifas!$A$13:$D$20,4,FALSE)*H8546</f>
        <v>#N/A</v>
      </c>
      <c r="K8546" s="13">
        <f>IF(F8546="COD1",tarifas!$D$11*(SUMIFS($H$11:$H$8770,$F$11:$F$8770,"=COD1",$B$11:$B$8770,"="&amp;B8546)/COUNTIFS($F$11:$F$8770,"=COD1",$B$11:$B$8770,"="&amp;B8546))/COUNTIFS($A$11:$A$8770,"="&amp;A8546,$F$11:$F$8770,"=COD1"),0)</f>
        <v>0</v>
      </c>
      <c r="L8546" s="13" t="e">
        <f>(VLOOKUP(F8546,tarifas!$C$7:$D$10,2,FALSE)+tarifas!$D$21)*datos!H8546</f>
        <v>#N/A</v>
      </c>
      <c r="M8546">
        <v>182.77553</v>
      </c>
      <c r="N8546" s="13" t="e">
        <f t="shared" si="1205"/>
        <v>#N/A</v>
      </c>
      <c r="O8546">
        <f t="shared" si="1206"/>
        <v>182.77553</v>
      </c>
      <c r="P8546" s="12">
        <f t="shared" si="1207"/>
        <v>447.18485994299783</v>
      </c>
      <c r="Q8546">
        <f t="shared" si="1208"/>
        <v>0</v>
      </c>
      <c r="R8546">
        <f>$D$2*tarifas!$D$12/24</f>
        <v>1.4541666666666666</v>
      </c>
      <c r="S8546" t="e">
        <f>VLOOKUP(E8546&amp;" "&amp;F8546,tarifas!$A$13:$D$20,4,FALSE)*P8546</f>
        <v>#N/A</v>
      </c>
      <c r="T8546">
        <f>IF(F8546="COD1",tarifas!$D$11*(SUMIFS($P$11:$P$8770,$F$11:$F$8770,"=COD1",$B$11:$B$8770,"="&amp;B8546)/COUNTIFS($F$11:$F$8770,"=COD1",$B$11:$B$8770,"="&amp;B8546))/COUNTIFS($A$11:$A$8770,"="&amp;A8546,$F$11:$F$8770,"=COD1"),0)</f>
        <v>0</v>
      </c>
      <c r="U8546" t="e">
        <f>(VLOOKUP(F8546,tarifas!$C$7:$D$10,2,FALSE)+tarifas!$D$21)*datos!P8546</f>
        <v>#N/A</v>
      </c>
      <c r="V8546" t="e">
        <f t="shared" si="1209"/>
        <v>#N/A</v>
      </c>
      <c r="W8546">
        <f t="shared" si="1210"/>
        <v>0</v>
      </c>
    </row>
    <row r="8547" spans="1:23" x14ac:dyDescent="0.25">
      <c r="A8547">
        <f t="shared" si="1203"/>
        <v>351</v>
      </c>
      <c r="B8547">
        <f t="shared" si="1204"/>
        <v>12</v>
      </c>
      <c r="C8547" s="1">
        <f t="shared" si="1211"/>
        <v>41995.666666645964</v>
      </c>
      <c r="D8547" s="7">
        <v>116.93939393939395</v>
      </c>
      <c r="E8547" s="7"/>
      <c r="G8547">
        <v>57.3</v>
      </c>
      <c r="H8547" s="12">
        <v>619.53863584395424</v>
      </c>
      <c r="I8547" s="13">
        <f>$D$2*tarifas!$D$12/24</f>
        <v>1.4541666666666666</v>
      </c>
      <c r="J8547" s="13" t="e">
        <f>VLOOKUP(E8547&amp;" "&amp;F8547,tarifas!$A$13:$D$20,4,FALSE)*H8547</f>
        <v>#N/A</v>
      </c>
      <c r="K8547" s="13">
        <f>IF(F8547="COD1",tarifas!$D$11*(SUMIFS($H$11:$H$8770,$F$11:$F$8770,"=COD1",$B$11:$B$8770,"="&amp;B8547)/COUNTIFS($F$11:$F$8770,"=COD1",$B$11:$B$8770,"="&amp;B8547))/COUNTIFS($A$11:$A$8770,"="&amp;A8547,$F$11:$F$8770,"=COD1"),0)</f>
        <v>0</v>
      </c>
      <c r="L8547" s="13" t="e">
        <f>(VLOOKUP(F8547,tarifas!$C$7:$D$10,2,FALSE)+tarifas!$D$21)*datos!H8547</f>
        <v>#N/A</v>
      </c>
      <c r="M8547">
        <v>0</v>
      </c>
      <c r="N8547" s="13" t="e">
        <f t="shared" si="1205"/>
        <v>#N/A</v>
      </c>
      <c r="O8547">
        <f t="shared" si="1206"/>
        <v>0</v>
      </c>
      <c r="P8547" s="12">
        <f t="shared" si="1207"/>
        <v>619.53863584395424</v>
      </c>
      <c r="Q8547">
        <f t="shared" si="1208"/>
        <v>0</v>
      </c>
      <c r="R8547">
        <f>$D$2*tarifas!$D$12/24</f>
        <v>1.4541666666666666</v>
      </c>
      <c r="S8547" t="e">
        <f>VLOOKUP(E8547&amp;" "&amp;F8547,tarifas!$A$13:$D$20,4,FALSE)*P8547</f>
        <v>#N/A</v>
      </c>
      <c r="T8547">
        <f>IF(F8547="COD1",tarifas!$D$11*(SUMIFS($P$11:$P$8770,$F$11:$F$8770,"=COD1",$B$11:$B$8770,"="&amp;B8547)/COUNTIFS($F$11:$F$8770,"=COD1",$B$11:$B$8770,"="&amp;B8547))/COUNTIFS($A$11:$A$8770,"="&amp;A8547,$F$11:$F$8770,"=COD1"),0)</f>
        <v>0</v>
      </c>
      <c r="U8547" t="e">
        <f>(VLOOKUP(F8547,tarifas!$C$7:$D$10,2,FALSE)+tarifas!$D$21)*datos!P8547</f>
        <v>#N/A</v>
      </c>
      <c r="V8547" t="e">
        <f t="shared" si="1209"/>
        <v>#N/A</v>
      </c>
      <c r="W8547">
        <f t="shared" si="1210"/>
        <v>0</v>
      </c>
    </row>
    <row r="8548" spans="1:23" x14ac:dyDescent="0.25">
      <c r="A8548">
        <f t="shared" si="1203"/>
        <v>351</v>
      </c>
      <c r="B8548">
        <f t="shared" si="1204"/>
        <v>12</v>
      </c>
      <c r="C8548" s="1">
        <f t="shared" si="1211"/>
        <v>41995.708333312628</v>
      </c>
      <c r="D8548" s="7">
        <v>0</v>
      </c>
      <c r="E8548" s="7"/>
      <c r="G8548">
        <v>59.97</v>
      </c>
      <c r="H8548" s="12">
        <v>624.82879932874005</v>
      </c>
      <c r="I8548" s="13">
        <f>$D$2*tarifas!$D$12/24</f>
        <v>1.4541666666666666</v>
      </c>
      <c r="J8548" s="13" t="e">
        <f>VLOOKUP(E8548&amp;" "&amp;F8548,tarifas!$A$13:$D$20,4,FALSE)*H8548</f>
        <v>#N/A</v>
      </c>
      <c r="K8548" s="13">
        <f>IF(F8548="COD1",tarifas!$D$11*(SUMIFS($H$11:$H$8770,$F$11:$F$8770,"=COD1",$B$11:$B$8770,"="&amp;B8548)/COUNTIFS($F$11:$F$8770,"=COD1",$B$11:$B$8770,"="&amp;B8548))/COUNTIFS($A$11:$A$8770,"="&amp;A8548,$F$11:$F$8770,"=COD1"),0)</f>
        <v>0</v>
      </c>
      <c r="L8548" s="13" t="e">
        <f>(VLOOKUP(F8548,tarifas!$C$7:$D$10,2,FALSE)+tarifas!$D$21)*datos!H8548</f>
        <v>#N/A</v>
      </c>
      <c r="M8548">
        <v>0</v>
      </c>
      <c r="N8548" s="13" t="e">
        <f t="shared" si="1205"/>
        <v>#N/A</v>
      </c>
      <c r="O8548">
        <f t="shared" si="1206"/>
        <v>0</v>
      </c>
      <c r="P8548" s="12">
        <f t="shared" si="1207"/>
        <v>624.82879932874005</v>
      </c>
      <c r="Q8548">
        <f t="shared" si="1208"/>
        <v>0</v>
      </c>
      <c r="R8548">
        <f>$D$2*tarifas!$D$12/24</f>
        <v>1.4541666666666666</v>
      </c>
      <c r="S8548" t="e">
        <f>VLOOKUP(E8548&amp;" "&amp;F8548,tarifas!$A$13:$D$20,4,FALSE)*P8548</f>
        <v>#N/A</v>
      </c>
      <c r="T8548">
        <f>IF(F8548="COD1",tarifas!$D$11*(SUMIFS($P$11:$P$8770,$F$11:$F$8770,"=COD1",$B$11:$B$8770,"="&amp;B8548)/COUNTIFS($F$11:$F$8770,"=COD1",$B$11:$B$8770,"="&amp;B8548))/COUNTIFS($A$11:$A$8770,"="&amp;A8548,$F$11:$F$8770,"=COD1"),0)</f>
        <v>0</v>
      </c>
      <c r="U8548" t="e">
        <f>(VLOOKUP(F8548,tarifas!$C$7:$D$10,2,FALSE)+tarifas!$D$21)*datos!P8548</f>
        <v>#N/A</v>
      </c>
      <c r="V8548" t="e">
        <f t="shared" si="1209"/>
        <v>#N/A</v>
      </c>
      <c r="W8548">
        <f t="shared" si="1210"/>
        <v>0</v>
      </c>
    </row>
    <row r="8549" spans="1:23" x14ac:dyDescent="0.25">
      <c r="A8549">
        <f t="shared" si="1203"/>
        <v>351</v>
      </c>
      <c r="B8549">
        <f t="shared" si="1204"/>
        <v>12</v>
      </c>
      <c r="C8549" s="1">
        <f t="shared" si="1211"/>
        <v>41995.749999979293</v>
      </c>
      <c r="D8549" s="7">
        <v>0</v>
      </c>
      <c r="E8549" s="7"/>
      <c r="G8549">
        <v>64</v>
      </c>
      <c r="H8549" s="12">
        <v>511.27975150332605</v>
      </c>
      <c r="I8549" s="13">
        <f>$D$2*tarifas!$D$12/24</f>
        <v>1.4541666666666666</v>
      </c>
      <c r="J8549" s="13" t="e">
        <f>VLOOKUP(E8549&amp;" "&amp;F8549,tarifas!$A$13:$D$20,4,FALSE)*H8549</f>
        <v>#N/A</v>
      </c>
      <c r="K8549" s="13">
        <f>IF(F8549="COD1",tarifas!$D$11*(SUMIFS($H$11:$H$8770,$F$11:$F$8770,"=COD1",$B$11:$B$8770,"="&amp;B8549)/COUNTIFS($F$11:$F$8770,"=COD1",$B$11:$B$8770,"="&amp;B8549))/COUNTIFS($A$11:$A$8770,"="&amp;A8549,$F$11:$F$8770,"=COD1"),0)</f>
        <v>0</v>
      </c>
      <c r="L8549" s="13" t="e">
        <f>(VLOOKUP(F8549,tarifas!$C$7:$D$10,2,FALSE)+tarifas!$D$21)*datos!H8549</f>
        <v>#N/A</v>
      </c>
      <c r="M8549">
        <v>0</v>
      </c>
      <c r="N8549" s="13" t="e">
        <f t="shared" si="1205"/>
        <v>#N/A</v>
      </c>
      <c r="O8549">
        <f t="shared" si="1206"/>
        <v>0</v>
      </c>
      <c r="P8549" s="12">
        <f t="shared" si="1207"/>
        <v>511.27975150332605</v>
      </c>
      <c r="Q8549">
        <f t="shared" si="1208"/>
        <v>0</v>
      </c>
      <c r="R8549">
        <f>$D$2*tarifas!$D$12/24</f>
        <v>1.4541666666666666</v>
      </c>
      <c r="S8549" t="e">
        <f>VLOOKUP(E8549&amp;" "&amp;F8549,tarifas!$A$13:$D$20,4,FALSE)*P8549</f>
        <v>#N/A</v>
      </c>
      <c r="T8549">
        <f>IF(F8549="COD1",tarifas!$D$11*(SUMIFS($P$11:$P$8770,$F$11:$F$8770,"=COD1",$B$11:$B$8770,"="&amp;B8549)/COUNTIFS($F$11:$F$8770,"=COD1",$B$11:$B$8770,"="&amp;B8549))/COUNTIFS($A$11:$A$8770,"="&amp;A8549,$F$11:$F$8770,"=COD1"),0)</f>
        <v>0</v>
      </c>
      <c r="U8549" t="e">
        <f>(VLOOKUP(F8549,tarifas!$C$7:$D$10,2,FALSE)+tarifas!$D$21)*datos!P8549</f>
        <v>#N/A</v>
      </c>
      <c r="V8549" t="e">
        <f t="shared" si="1209"/>
        <v>#N/A</v>
      </c>
      <c r="W8549">
        <f t="shared" si="1210"/>
        <v>0</v>
      </c>
    </row>
    <row r="8550" spans="1:23" x14ac:dyDescent="0.25">
      <c r="A8550">
        <f t="shared" si="1203"/>
        <v>351</v>
      </c>
      <c r="B8550">
        <f t="shared" si="1204"/>
        <v>12</v>
      </c>
      <c r="C8550" s="1">
        <f t="shared" si="1211"/>
        <v>41995.791666645957</v>
      </c>
      <c r="D8550" s="7">
        <v>0</v>
      </c>
      <c r="E8550" s="7"/>
      <c r="G8550">
        <v>65.69</v>
      </c>
      <c r="H8550" s="12">
        <v>378.07111179532023</v>
      </c>
      <c r="I8550" s="13">
        <f>$D$2*tarifas!$D$12/24</f>
        <v>1.4541666666666666</v>
      </c>
      <c r="J8550" s="13" t="e">
        <f>VLOOKUP(E8550&amp;" "&amp;F8550,tarifas!$A$13:$D$20,4,FALSE)*H8550</f>
        <v>#N/A</v>
      </c>
      <c r="K8550" s="13">
        <f>IF(F8550="COD1",tarifas!$D$11*(SUMIFS($H$11:$H$8770,$F$11:$F$8770,"=COD1",$B$11:$B$8770,"="&amp;B8550)/COUNTIFS($F$11:$F$8770,"=COD1",$B$11:$B$8770,"="&amp;B8550))/COUNTIFS($A$11:$A$8770,"="&amp;A8550,$F$11:$F$8770,"=COD1"),0)</f>
        <v>0</v>
      </c>
      <c r="L8550" s="13" t="e">
        <f>(VLOOKUP(F8550,tarifas!$C$7:$D$10,2,FALSE)+tarifas!$D$21)*datos!H8550</f>
        <v>#N/A</v>
      </c>
      <c r="M8550">
        <v>0</v>
      </c>
      <c r="N8550" s="13" t="e">
        <f t="shared" si="1205"/>
        <v>#N/A</v>
      </c>
      <c r="O8550">
        <f t="shared" si="1206"/>
        <v>0</v>
      </c>
      <c r="P8550" s="12">
        <f t="shared" si="1207"/>
        <v>378.07111179532023</v>
      </c>
      <c r="Q8550">
        <f t="shared" si="1208"/>
        <v>0</v>
      </c>
      <c r="R8550">
        <f>$D$2*tarifas!$D$12/24</f>
        <v>1.4541666666666666</v>
      </c>
      <c r="S8550" t="e">
        <f>VLOOKUP(E8550&amp;" "&amp;F8550,tarifas!$A$13:$D$20,4,FALSE)*P8550</f>
        <v>#N/A</v>
      </c>
      <c r="T8550">
        <f>IF(F8550="COD1",tarifas!$D$11*(SUMIFS($P$11:$P$8770,$F$11:$F$8770,"=COD1",$B$11:$B$8770,"="&amp;B8550)/COUNTIFS($F$11:$F$8770,"=COD1",$B$11:$B$8770,"="&amp;B8550))/COUNTIFS($A$11:$A$8770,"="&amp;A8550,$F$11:$F$8770,"=COD1"),0)</f>
        <v>0</v>
      </c>
      <c r="U8550" t="e">
        <f>(VLOOKUP(F8550,tarifas!$C$7:$D$10,2,FALSE)+tarifas!$D$21)*datos!P8550</f>
        <v>#N/A</v>
      </c>
      <c r="V8550" t="e">
        <f t="shared" si="1209"/>
        <v>#N/A</v>
      </c>
      <c r="W8550">
        <f t="shared" si="1210"/>
        <v>0</v>
      </c>
    </row>
    <row r="8551" spans="1:23" x14ac:dyDescent="0.25">
      <c r="A8551">
        <f t="shared" si="1203"/>
        <v>351</v>
      </c>
      <c r="B8551">
        <f t="shared" si="1204"/>
        <v>12</v>
      </c>
      <c r="C8551" s="1">
        <f t="shared" si="1211"/>
        <v>41995.833333312621</v>
      </c>
      <c r="D8551" s="7">
        <v>0</v>
      </c>
      <c r="E8551" s="7"/>
      <c r="G8551">
        <v>64.900000000000006</v>
      </c>
      <c r="H8551" s="12">
        <v>270.43852188650249</v>
      </c>
      <c r="I8551" s="13">
        <f>$D$2*tarifas!$D$12/24</f>
        <v>1.4541666666666666</v>
      </c>
      <c r="J8551" s="13" t="e">
        <f>VLOOKUP(E8551&amp;" "&amp;F8551,tarifas!$A$13:$D$20,4,FALSE)*H8551</f>
        <v>#N/A</v>
      </c>
      <c r="K8551" s="13">
        <f>IF(F8551="COD1",tarifas!$D$11*(SUMIFS($H$11:$H$8770,$F$11:$F$8770,"=COD1",$B$11:$B$8770,"="&amp;B8551)/COUNTIFS($F$11:$F$8770,"=COD1",$B$11:$B$8770,"="&amp;B8551))/COUNTIFS($A$11:$A$8770,"="&amp;A8551,$F$11:$F$8770,"=COD1"),0)</f>
        <v>0</v>
      </c>
      <c r="L8551" s="13" t="e">
        <f>(VLOOKUP(F8551,tarifas!$C$7:$D$10,2,FALSE)+tarifas!$D$21)*datos!H8551</f>
        <v>#N/A</v>
      </c>
      <c r="M8551">
        <v>0</v>
      </c>
      <c r="N8551" s="13" t="e">
        <f t="shared" si="1205"/>
        <v>#N/A</v>
      </c>
      <c r="O8551">
        <f t="shared" si="1206"/>
        <v>0</v>
      </c>
      <c r="P8551" s="12">
        <f t="shared" si="1207"/>
        <v>270.43852188650249</v>
      </c>
      <c r="Q8551">
        <f t="shared" si="1208"/>
        <v>0</v>
      </c>
      <c r="R8551">
        <f>$D$2*tarifas!$D$12/24</f>
        <v>1.4541666666666666</v>
      </c>
      <c r="S8551" t="e">
        <f>VLOOKUP(E8551&amp;" "&amp;F8551,tarifas!$A$13:$D$20,4,FALSE)*P8551</f>
        <v>#N/A</v>
      </c>
      <c r="T8551">
        <f>IF(F8551="COD1",tarifas!$D$11*(SUMIFS($P$11:$P$8770,$F$11:$F$8770,"=COD1",$B$11:$B$8770,"="&amp;B8551)/COUNTIFS($F$11:$F$8770,"=COD1",$B$11:$B$8770,"="&amp;B8551))/COUNTIFS($A$11:$A$8770,"="&amp;A8551,$F$11:$F$8770,"=COD1"),0)</f>
        <v>0</v>
      </c>
      <c r="U8551" t="e">
        <f>(VLOOKUP(F8551,tarifas!$C$7:$D$10,2,FALSE)+tarifas!$D$21)*datos!P8551</f>
        <v>#N/A</v>
      </c>
      <c r="V8551" t="e">
        <f t="shared" si="1209"/>
        <v>#N/A</v>
      </c>
      <c r="W8551">
        <f t="shared" si="1210"/>
        <v>0</v>
      </c>
    </row>
    <row r="8552" spans="1:23" x14ac:dyDescent="0.25">
      <c r="A8552">
        <f t="shared" si="1203"/>
        <v>351</v>
      </c>
      <c r="B8552">
        <f t="shared" si="1204"/>
        <v>12</v>
      </c>
      <c r="C8552" s="1">
        <f t="shared" si="1211"/>
        <v>41995.874999979285</v>
      </c>
      <c r="D8552" s="7">
        <v>0</v>
      </c>
      <c r="E8552" s="7"/>
      <c r="G8552">
        <v>62.25</v>
      </c>
      <c r="H8552" s="12">
        <v>255.88672900195473</v>
      </c>
      <c r="I8552" s="13">
        <f>$D$2*tarifas!$D$12/24</f>
        <v>1.4541666666666666</v>
      </c>
      <c r="J8552" s="13" t="e">
        <f>VLOOKUP(E8552&amp;" "&amp;F8552,tarifas!$A$13:$D$20,4,FALSE)*H8552</f>
        <v>#N/A</v>
      </c>
      <c r="K8552" s="13">
        <f>IF(F8552="COD1",tarifas!$D$11*(SUMIFS($H$11:$H$8770,$F$11:$F$8770,"=COD1",$B$11:$B$8770,"="&amp;B8552)/COUNTIFS($F$11:$F$8770,"=COD1",$B$11:$B$8770,"="&amp;B8552))/COUNTIFS($A$11:$A$8770,"="&amp;A8552,$F$11:$F$8770,"=COD1"),0)</f>
        <v>0</v>
      </c>
      <c r="L8552" s="13" t="e">
        <f>(VLOOKUP(F8552,tarifas!$C$7:$D$10,2,FALSE)+tarifas!$D$21)*datos!H8552</f>
        <v>#N/A</v>
      </c>
      <c r="M8552">
        <v>0</v>
      </c>
      <c r="N8552" s="13" t="e">
        <f t="shared" si="1205"/>
        <v>#N/A</v>
      </c>
      <c r="O8552">
        <f t="shared" si="1206"/>
        <v>0</v>
      </c>
      <c r="P8552" s="12">
        <f t="shared" si="1207"/>
        <v>255.88672900195473</v>
      </c>
      <c r="Q8552">
        <f t="shared" si="1208"/>
        <v>0</v>
      </c>
      <c r="R8552">
        <f>$D$2*tarifas!$D$12/24</f>
        <v>1.4541666666666666</v>
      </c>
      <c r="S8552" t="e">
        <f>VLOOKUP(E8552&amp;" "&amp;F8552,tarifas!$A$13:$D$20,4,FALSE)*P8552</f>
        <v>#N/A</v>
      </c>
      <c r="T8552">
        <f>IF(F8552="COD1",tarifas!$D$11*(SUMIFS($P$11:$P$8770,$F$11:$F$8770,"=COD1",$B$11:$B$8770,"="&amp;B8552)/COUNTIFS($F$11:$F$8770,"=COD1",$B$11:$B$8770,"="&amp;B8552))/COUNTIFS($A$11:$A$8770,"="&amp;A8552,$F$11:$F$8770,"=COD1"),0)</f>
        <v>0</v>
      </c>
      <c r="U8552" t="e">
        <f>(VLOOKUP(F8552,tarifas!$C$7:$D$10,2,FALSE)+tarifas!$D$21)*datos!P8552</f>
        <v>#N/A</v>
      </c>
      <c r="V8552" t="e">
        <f t="shared" si="1209"/>
        <v>#N/A</v>
      </c>
      <c r="W8552">
        <f t="shared" si="1210"/>
        <v>0</v>
      </c>
    </row>
    <row r="8553" spans="1:23" x14ac:dyDescent="0.25">
      <c r="A8553">
        <f t="shared" si="1203"/>
        <v>351</v>
      </c>
      <c r="B8553">
        <f t="shared" si="1204"/>
        <v>12</v>
      </c>
      <c r="C8553" s="1">
        <f t="shared" si="1211"/>
        <v>41995.91666664595</v>
      </c>
      <c r="D8553" s="7">
        <v>0</v>
      </c>
      <c r="E8553" s="7"/>
      <c r="G8553">
        <v>59.93</v>
      </c>
      <c r="H8553" s="12">
        <v>239.68147065708794</v>
      </c>
      <c r="I8553" s="13">
        <f>$D$2*tarifas!$D$12/24</f>
        <v>1.4541666666666666</v>
      </c>
      <c r="J8553" s="13" t="e">
        <f>VLOOKUP(E8553&amp;" "&amp;F8553,tarifas!$A$13:$D$20,4,FALSE)*H8553</f>
        <v>#N/A</v>
      </c>
      <c r="K8553" s="13">
        <f>IF(F8553="COD1",tarifas!$D$11*(SUMIFS($H$11:$H$8770,$F$11:$F$8770,"=COD1",$B$11:$B$8770,"="&amp;B8553)/COUNTIFS($F$11:$F$8770,"=COD1",$B$11:$B$8770,"="&amp;B8553))/COUNTIFS($A$11:$A$8770,"="&amp;A8553,$F$11:$F$8770,"=COD1"),0)</f>
        <v>0</v>
      </c>
      <c r="L8553" s="13" t="e">
        <f>(VLOOKUP(F8553,tarifas!$C$7:$D$10,2,FALSE)+tarifas!$D$21)*datos!H8553</f>
        <v>#N/A</v>
      </c>
      <c r="M8553">
        <v>0</v>
      </c>
      <c r="N8553" s="13" t="e">
        <f t="shared" si="1205"/>
        <v>#N/A</v>
      </c>
      <c r="O8553">
        <f t="shared" si="1206"/>
        <v>0</v>
      </c>
      <c r="P8553" s="12">
        <f t="shared" si="1207"/>
        <v>239.68147065708794</v>
      </c>
      <c r="Q8553">
        <f t="shared" si="1208"/>
        <v>0</v>
      </c>
      <c r="R8553">
        <f>$D$2*tarifas!$D$12/24</f>
        <v>1.4541666666666666</v>
      </c>
      <c r="S8553" t="e">
        <f>VLOOKUP(E8553&amp;" "&amp;F8553,tarifas!$A$13:$D$20,4,FALSE)*P8553</f>
        <v>#N/A</v>
      </c>
      <c r="T8553">
        <f>IF(F8553="COD1",tarifas!$D$11*(SUMIFS($P$11:$P$8770,$F$11:$F$8770,"=COD1",$B$11:$B$8770,"="&amp;B8553)/COUNTIFS($F$11:$F$8770,"=COD1",$B$11:$B$8770,"="&amp;B8553))/COUNTIFS($A$11:$A$8770,"="&amp;A8553,$F$11:$F$8770,"=COD1"),0)</f>
        <v>0</v>
      </c>
      <c r="U8553" t="e">
        <f>(VLOOKUP(F8553,tarifas!$C$7:$D$10,2,FALSE)+tarifas!$D$21)*datos!P8553</f>
        <v>#N/A</v>
      </c>
      <c r="V8553" t="e">
        <f t="shared" si="1209"/>
        <v>#N/A</v>
      </c>
      <c r="W8553">
        <f t="shared" si="1210"/>
        <v>0</v>
      </c>
    </row>
    <row r="8554" spans="1:23" x14ac:dyDescent="0.25">
      <c r="A8554">
        <f t="shared" si="1203"/>
        <v>351</v>
      </c>
      <c r="B8554">
        <f t="shared" si="1204"/>
        <v>12</v>
      </c>
      <c r="C8554" s="1">
        <f t="shared" si="1211"/>
        <v>41995.958333312614</v>
      </c>
      <c r="D8554" s="7">
        <v>0</v>
      </c>
      <c r="E8554" s="7"/>
      <c r="G8554">
        <v>57.08</v>
      </c>
      <c r="H8554" s="12">
        <v>237.16598848756291</v>
      </c>
      <c r="I8554" s="13">
        <f>$D$2*tarifas!$D$12/24</f>
        <v>1.4541666666666666</v>
      </c>
      <c r="J8554" s="13" t="e">
        <f>VLOOKUP(E8554&amp;" "&amp;F8554,tarifas!$A$13:$D$20,4,FALSE)*H8554</f>
        <v>#N/A</v>
      </c>
      <c r="K8554" s="13">
        <f>IF(F8554="COD1",tarifas!$D$11*(SUMIFS($H$11:$H$8770,$F$11:$F$8770,"=COD1",$B$11:$B$8770,"="&amp;B8554)/COUNTIFS($F$11:$F$8770,"=COD1",$B$11:$B$8770,"="&amp;B8554))/COUNTIFS($A$11:$A$8770,"="&amp;A8554,$F$11:$F$8770,"=COD1"),0)</f>
        <v>0</v>
      </c>
      <c r="L8554" s="13" t="e">
        <f>(VLOOKUP(F8554,tarifas!$C$7:$D$10,2,FALSE)+tarifas!$D$21)*datos!H8554</f>
        <v>#N/A</v>
      </c>
      <c r="M8554">
        <v>0</v>
      </c>
      <c r="N8554" s="13" t="e">
        <f t="shared" si="1205"/>
        <v>#N/A</v>
      </c>
      <c r="O8554">
        <f t="shared" si="1206"/>
        <v>0</v>
      </c>
      <c r="P8554" s="12">
        <f t="shared" si="1207"/>
        <v>237.16598848756291</v>
      </c>
      <c r="Q8554">
        <f t="shared" si="1208"/>
        <v>0</v>
      </c>
      <c r="R8554">
        <f>$D$2*tarifas!$D$12/24</f>
        <v>1.4541666666666666</v>
      </c>
      <c r="S8554" t="e">
        <f>VLOOKUP(E8554&amp;" "&amp;F8554,tarifas!$A$13:$D$20,4,FALSE)*P8554</f>
        <v>#N/A</v>
      </c>
      <c r="T8554">
        <f>IF(F8554="COD1",tarifas!$D$11*(SUMIFS($P$11:$P$8770,$F$11:$F$8770,"=COD1",$B$11:$B$8770,"="&amp;B8554)/COUNTIFS($F$11:$F$8770,"=COD1",$B$11:$B$8770,"="&amp;B8554))/COUNTIFS($A$11:$A$8770,"="&amp;A8554,$F$11:$F$8770,"=COD1"),0)</f>
        <v>0</v>
      </c>
      <c r="U8554" t="e">
        <f>(VLOOKUP(F8554,tarifas!$C$7:$D$10,2,FALSE)+tarifas!$D$21)*datos!P8554</f>
        <v>#N/A</v>
      </c>
      <c r="V8554" t="e">
        <f t="shared" si="1209"/>
        <v>#N/A</v>
      </c>
      <c r="W8554">
        <f t="shared" si="1210"/>
        <v>0</v>
      </c>
    </row>
    <row r="8555" spans="1:23" x14ac:dyDescent="0.25">
      <c r="A8555">
        <f t="shared" si="1203"/>
        <v>352</v>
      </c>
      <c r="B8555">
        <f t="shared" si="1204"/>
        <v>12</v>
      </c>
      <c r="C8555" s="1">
        <f t="shared" si="1211"/>
        <v>41995.999999979278</v>
      </c>
      <c r="D8555" s="7">
        <v>0</v>
      </c>
      <c r="E8555" s="7"/>
      <c r="G8555">
        <v>49.01</v>
      </c>
      <c r="H8555" s="12">
        <v>235.36510290098391</v>
      </c>
      <c r="I8555" s="13">
        <f>$D$2*tarifas!$D$12/24</f>
        <v>1.4541666666666666</v>
      </c>
      <c r="J8555" s="13" t="e">
        <f>VLOOKUP(E8555&amp;" "&amp;F8555,tarifas!$A$13:$D$20,4,FALSE)*H8555</f>
        <v>#N/A</v>
      </c>
      <c r="K8555" s="13">
        <f>IF(F8555="COD1",tarifas!$D$11*(SUMIFS($H$11:$H$8770,$F$11:$F$8770,"=COD1",$B$11:$B$8770,"="&amp;B8555)/COUNTIFS($F$11:$F$8770,"=COD1",$B$11:$B$8770,"="&amp;B8555))/COUNTIFS($A$11:$A$8770,"="&amp;A8555,$F$11:$F$8770,"=COD1"),0)</f>
        <v>0</v>
      </c>
      <c r="L8555" s="13" t="e">
        <f>(VLOOKUP(F8555,tarifas!$C$7:$D$10,2,FALSE)+tarifas!$D$21)*datos!H8555</f>
        <v>#N/A</v>
      </c>
      <c r="M8555">
        <v>0</v>
      </c>
      <c r="N8555" s="13" t="e">
        <f t="shared" si="1205"/>
        <v>#N/A</v>
      </c>
      <c r="O8555">
        <f t="shared" si="1206"/>
        <v>0</v>
      </c>
      <c r="P8555" s="12">
        <f t="shared" si="1207"/>
        <v>235.36510290098391</v>
      </c>
      <c r="Q8555">
        <f t="shared" si="1208"/>
        <v>0</v>
      </c>
      <c r="R8555">
        <f>$D$2*tarifas!$D$12/24</f>
        <v>1.4541666666666666</v>
      </c>
      <c r="S8555" t="e">
        <f>VLOOKUP(E8555&amp;" "&amp;F8555,tarifas!$A$13:$D$20,4,FALSE)*P8555</f>
        <v>#N/A</v>
      </c>
      <c r="T8555">
        <f>IF(F8555="COD1",tarifas!$D$11*(SUMIFS($P$11:$P$8770,$F$11:$F$8770,"=COD1",$B$11:$B$8770,"="&amp;B8555)/COUNTIFS($F$11:$F$8770,"=COD1",$B$11:$B$8770,"="&amp;B8555))/COUNTIFS($A$11:$A$8770,"="&amp;A8555,$F$11:$F$8770,"=COD1"),0)</f>
        <v>0</v>
      </c>
      <c r="U8555" t="e">
        <f>(VLOOKUP(F8555,tarifas!$C$7:$D$10,2,FALSE)+tarifas!$D$21)*datos!P8555</f>
        <v>#N/A</v>
      </c>
      <c r="V8555" t="e">
        <f t="shared" si="1209"/>
        <v>#N/A</v>
      </c>
      <c r="W8555">
        <f t="shared" si="1210"/>
        <v>0</v>
      </c>
    </row>
    <row r="8556" spans="1:23" x14ac:dyDescent="0.25">
      <c r="A8556">
        <f t="shared" si="1203"/>
        <v>352</v>
      </c>
      <c r="B8556">
        <f t="shared" si="1204"/>
        <v>12</v>
      </c>
      <c r="C8556" s="1">
        <f t="shared" si="1211"/>
        <v>41996.041666645942</v>
      </c>
      <c r="D8556" s="7">
        <v>0</v>
      </c>
      <c r="E8556" s="7"/>
      <c r="G8556">
        <v>44.85</v>
      </c>
      <c r="H8556" s="12">
        <v>234.8823927648819</v>
      </c>
      <c r="I8556" s="13">
        <f>$D$2*tarifas!$D$12/24</f>
        <v>1.4541666666666666</v>
      </c>
      <c r="J8556" s="13" t="e">
        <f>VLOOKUP(E8556&amp;" "&amp;F8556,tarifas!$A$13:$D$20,4,FALSE)*H8556</f>
        <v>#N/A</v>
      </c>
      <c r="K8556" s="13">
        <f>IF(F8556="COD1",tarifas!$D$11*(SUMIFS($H$11:$H$8770,$F$11:$F$8770,"=COD1",$B$11:$B$8770,"="&amp;B8556)/COUNTIFS($F$11:$F$8770,"=COD1",$B$11:$B$8770,"="&amp;B8556))/COUNTIFS($A$11:$A$8770,"="&amp;A8556,$F$11:$F$8770,"=COD1"),0)</f>
        <v>0</v>
      </c>
      <c r="L8556" s="13" t="e">
        <f>(VLOOKUP(F8556,tarifas!$C$7:$D$10,2,FALSE)+tarifas!$D$21)*datos!H8556</f>
        <v>#N/A</v>
      </c>
      <c r="M8556">
        <v>0</v>
      </c>
      <c r="N8556" s="13" t="e">
        <f t="shared" si="1205"/>
        <v>#N/A</v>
      </c>
      <c r="O8556">
        <f t="shared" si="1206"/>
        <v>0</v>
      </c>
      <c r="P8556" s="12">
        <f t="shared" si="1207"/>
        <v>234.8823927648819</v>
      </c>
      <c r="Q8556">
        <f t="shared" si="1208"/>
        <v>0</v>
      </c>
      <c r="R8556">
        <f>$D$2*tarifas!$D$12/24</f>
        <v>1.4541666666666666</v>
      </c>
      <c r="S8556" t="e">
        <f>VLOOKUP(E8556&amp;" "&amp;F8556,tarifas!$A$13:$D$20,4,FALSE)*P8556</f>
        <v>#N/A</v>
      </c>
      <c r="T8556">
        <f>IF(F8556="COD1",tarifas!$D$11*(SUMIFS($P$11:$P$8770,$F$11:$F$8770,"=COD1",$B$11:$B$8770,"="&amp;B8556)/COUNTIFS($F$11:$F$8770,"=COD1",$B$11:$B$8770,"="&amp;B8556))/COUNTIFS($A$11:$A$8770,"="&amp;A8556,$F$11:$F$8770,"=COD1"),0)</f>
        <v>0</v>
      </c>
      <c r="U8556" t="e">
        <f>(VLOOKUP(F8556,tarifas!$C$7:$D$10,2,FALSE)+tarifas!$D$21)*datos!P8556</f>
        <v>#N/A</v>
      </c>
      <c r="V8556" t="e">
        <f t="shared" si="1209"/>
        <v>#N/A</v>
      </c>
      <c r="W8556">
        <f t="shared" si="1210"/>
        <v>0</v>
      </c>
    </row>
    <row r="8557" spans="1:23" x14ac:dyDescent="0.25">
      <c r="A8557">
        <f t="shared" si="1203"/>
        <v>352</v>
      </c>
      <c r="B8557">
        <f t="shared" si="1204"/>
        <v>12</v>
      </c>
      <c r="C8557" s="1">
        <f t="shared" si="1211"/>
        <v>41996.083333312607</v>
      </c>
      <c r="D8557" s="7">
        <v>0</v>
      </c>
      <c r="E8557" s="7"/>
      <c r="G8557">
        <v>41.22</v>
      </c>
      <c r="H8557" s="12">
        <v>227.76085443455821</v>
      </c>
      <c r="I8557" s="13">
        <f>$D$2*tarifas!$D$12/24</f>
        <v>1.4541666666666666</v>
      </c>
      <c r="J8557" s="13" t="e">
        <f>VLOOKUP(E8557&amp;" "&amp;F8557,tarifas!$A$13:$D$20,4,FALSE)*H8557</f>
        <v>#N/A</v>
      </c>
      <c r="K8557" s="13">
        <f>IF(F8557="COD1",tarifas!$D$11*(SUMIFS($H$11:$H$8770,$F$11:$F$8770,"=COD1",$B$11:$B$8770,"="&amp;B8557)/COUNTIFS($F$11:$F$8770,"=COD1",$B$11:$B$8770,"="&amp;B8557))/COUNTIFS($A$11:$A$8770,"="&amp;A8557,$F$11:$F$8770,"=COD1"),0)</f>
        <v>0</v>
      </c>
      <c r="L8557" s="13" t="e">
        <f>(VLOOKUP(F8557,tarifas!$C$7:$D$10,2,FALSE)+tarifas!$D$21)*datos!H8557</f>
        <v>#N/A</v>
      </c>
      <c r="M8557">
        <v>0</v>
      </c>
      <c r="N8557" s="13" t="e">
        <f t="shared" si="1205"/>
        <v>#N/A</v>
      </c>
      <c r="O8557">
        <f t="shared" si="1206"/>
        <v>0</v>
      </c>
      <c r="P8557" s="12">
        <f t="shared" si="1207"/>
        <v>227.76085443455821</v>
      </c>
      <c r="Q8557">
        <f t="shared" si="1208"/>
        <v>0</v>
      </c>
      <c r="R8557">
        <f>$D$2*tarifas!$D$12/24</f>
        <v>1.4541666666666666</v>
      </c>
      <c r="S8557" t="e">
        <f>VLOOKUP(E8557&amp;" "&amp;F8557,tarifas!$A$13:$D$20,4,FALSE)*P8557</f>
        <v>#N/A</v>
      </c>
      <c r="T8557">
        <f>IF(F8557="COD1",tarifas!$D$11*(SUMIFS($P$11:$P$8770,$F$11:$F$8770,"=COD1",$B$11:$B$8770,"="&amp;B8557)/COUNTIFS($F$11:$F$8770,"=COD1",$B$11:$B$8770,"="&amp;B8557))/COUNTIFS($A$11:$A$8770,"="&amp;A8557,$F$11:$F$8770,"=COD1"),0)</f>
        <v>0</v>
      </c>
      <c r="U8557" t="e">
        <f>(VLOOKUP(F8557,tarifas!$C$7:$D$10,2,FALSE)+tarifas!$D$21)*datos!P8557</f>
        <v>#N/A</v>
      </c>
      <c r="V8557" t="e">
        <f t="shared" si="1209"/>
        <v>#N/A</v>
      </c>
      <c r="W8557">
        <f t="shared" si="1210"/>
        <v>0</v>
      </c>
    </row>
    <row r="8558" spans="1:23" x14ac:dyDescent="0.25">
      <c r="A8558">
        <f t="shared" si="1203"/>
        <v>352</v>
      </c>
      <c r="B8558">
        <f t="shared" si="1204"/>
        <v>12</v>
      </c>
      <c r="C8558" s="1">
        <f t="shared" si="1211"/>
        <v>41996.124999979271</v>
      </c>
      <c r="D8558" s="7">
        <v>0</v>
      </c>
      <c r="E8558" s="7"/>
      <c r="G8558">
        <v>41.02</v>
      </c>
      <c r="H8558" s="12">
        <v>227.17778976291675</v>
      </c>
      <c r="I8558" s="13">
        <f>$D$2*tarifas!$D$12/24</f>
        <v>1.4541666666666666</v>
      </c>
      <c r="J8558" s="13" t="e">
        <f>VLOOKUP(E8558&amp;" "&amp;F8558,tarifas!$A$13:$D$20,4,FALSE)*H8558</f>
        <v>#N/A</v>
      </c>
      <c r="K8558" s="13">
        <f>IF(F8558="COD1",tarifas!$D$11*(SUMIFS($H$11:$H$8770,$F$11:$F$8770,"=COD1",$B$11:$B$8770,"="&amp;B8558)/COUNTIFS($F$11:$F$8770,"=COD1",$B$11:$B$8770,"="&amp;B8558))/COUNTIFS($A$11:$A$8770,"="&amp;A8558,$F$11:$F$8770,"=COD1"),0)</f>
        <v>0</v>
      </c>
      <c r="L8558" s="13" t="e">
        <f>(VLOOKUP(F8558,tarifas!$C$7:$D$10,2,FALSE)+tarifas!$D$21)*datos!H8558</f>
        <v>#N/A</v>
      </c>
      <c r="M8558">
        <v>0</v>
      </c>
      <c r="N8558" s="13" t="e">
        <f t="shared" si="1205"/>
        <v>#N/A</v>
      </c>
      <c r="O8558">
        <f t="shared" si="1206"/>
        <v>0</v>
      </c>
      <c r="P8558" s="12">
        <f t="shared" si="1207"/>
        <v>227.17778976291675</v>
      </c>
      <c r="Q8558">
        <f t="shared" si="1208"/>
        <v>0</v>
      </c>
      <c r="R8558">
        <f>$D$2*tarifas!$D$12/24</f>
        <v>1.4541666666666666</v>
      </c>
      <c r="S8558" t="e">
        <f>VLOOKUP(E8558&amp;" "&amp;F8558,tarifas!$A$13:$D$20,4,FALSE)*P8558</f>
        <v>#N/A</v>
      </c>
      <c r="T8558">
        <f>IF(F8558="COD1",tarifas!$D$11*(SUMIFS($P$11:$P$8770,$F$11:$F$8770,"=COD1",$B$11:$B$8770,"="&amp;B8558)/COUNTIFS($F$11:$F$8770,"=COD1",$B$11:$B$8770,"="&amp;B8558))/COUNTIFS($A$11:$A$8770,"="&amp;A8558,$F$11:$F$8770,"=COD1"),0)</f>
        <v>0</v>
      </c>
      <c r="U8558" t="e">
        <f>(VLOOKUP(F8558,tarifas!$C$7:$D$10,2,FALSE)+tarifas!$D$21)*datos!P8558</f>
        <v>#N/A</v>
      </c>
      <c r="V8558" t="e">
        <f t="shared" si="1209"/>
        <v>#N/A</v>
      </c>
      <c r="W8558">
        <f t="shared" si="1210"/>
        <v>0</v>
      </c>
    </row>
    <row r="8559" spans="1:23" x14ac:dyDescent="0.25">
      <c r="A8559">
        <f t="shared" si="1203"/>
        <v>352</v>
      </c>
      <c r="B8559">
        <f t="shared" si="1204"/>
        <v>12</v>
      </c>
      <c r="C8559" s="1">
        <f t="shared" si="1211"/>
        <v>41996.166666645935</v>
      </c>
      <c r="D8559" s="7">
        <v>0</v>
      </c>
      <c r="E8559" s="7"/>
      <c r="G8559">
        <v>41.02</v>
      </c>
      <c r="H8559" s="12">
        <v>218.83222826667091</v>
      </c>
      <c r="I8559" s="13">
        <f>$D$2*tarifas!$D$12/24</f>
        <v>1.4541666666666666</v>
      </c>
      <c r="J8559" s="13" t="e">
        <f>VLOOKUP(E8559&amp;" "&amp;F8559,tarifas!$A$13:$D$20,4,FALSE)*H8559</f>
        <v>#N/A</v>
      </c>
      <c r="K8559" s="13">
        <f>IF(F8559="COD1",tarifas!$D$11*(SUMIFS($H$11:$H$8770,$F$11:$F$8770,"=COD1",$B$11:$B$8770,"="&amp;B8559)/COUNTIFS($F$11:$F$8770,"=COD1",$B$11:$B$8770,"="&amp;B8559))/COUNTIFS($A$11:$A$8770,"="&amp;A8559,$F$11:$F$8770,"=COD1"),0)</f>
        <v>0</v>
      </c>
      <c r="L8559" s="13" t="e">
        <f>(VLOOKUP(F8559,tarifas!$C$7:$D$10,2,FALSE)+tarifas!$D$21)*datos!H8559</f>
        <v>#N/A</v>
      </c>
      <c r="M8559">
        <v>0</v>
      </c>
      <c r="N8559" s="13" t="e">
        <f t="shared" si="1205"/>
        <v>#N/A</v>
      </c>
      <c r="O8559">
        <f t="shared" si="1206"/>
        <v>0</v>
      </c>
      <c r="P8559" s="12">
        <f t="shared" si="1207"/>
        <v>218.83222826667091</v>
      </c>
      <c r="Q8559">
        <f t="shared" si="1208"/>
        <v>0</v>
      </c>
      <c r="R8559">
        <f>$D$2*tarifas!$D$12/24</f>
        <v>1.4541666666666666</v>
      </c>
      <c r="S8559" t="e">
        <f>VLOOKUP(E8559&amp;" "&amp;F8559,tarifas!$A$13:$D$20,4,FALSE)*P8559</f>
        <v>#N/A</v>
      </c>
      <c r="T8559">
        <f>IF(F8559="COD1",tarifas!$D$11*(SUMIFS($P$11:$P$8770,$F$11:$F$8770,"=COD1",$B$11:$B$8770,"="&amp;B8559)/COUNTIFS($F$11:$F$8770,"=COD1",$B$11:$B$8770,"="&amp;B8559))/COUNTIFS($A$11:$A$8770,"="&amp;A8559,$F$11:$F$8770,"=COD1"),0)</f>
        <v>0</v>
      </c>
      <c r="U8559" t="e">
        <f>(VLOOKUP(F8559,tarifas!$C$7:$D$10,2,FALSE)+tarifas!$D$21)*datos!P8559</f>
        <v>#N/A</v>
      </c>
      <c r="V8559" t="e">
        <f t="shared" si="1209"/>
        <v>#N/A</v>
      </c>
      <c r="W8559">
        <f t="shared" si="1210"/>
        <v>0</v>
      </c>
    </row>
    <row r="8560" spans="1:23" x14ac:dyDescent="0.25">
      <c r="A8560">
        <f t="shared" si="1203"/>
        <v>352</v>
      </c>
      <c r="B8560">
        <f t="shared" si="1204"/>
        <v>12</v>
      </c>
      <c r="C8560" s="1">
        <f t="shared" si="1211"/>
        <v>41996.208333312599</v>
      </c>
      <c r="D8560" s="7">
        <v>0</v>
      </c>
      <c r="E8560" s="7"/>
      <c r="G8560">
        <v>42.1</v>
      </c>
      <c r="H8560" s="12">
        <v>216.00818281173372</v>
      </c>
      <c r="I8560" s="13">
        <f>$D$2*tarifas!$D$12/24</f>
        <v>1.4541666666666666</v>
      </c>
      <c r="J8560" s="13" t="e">
        <f>VLOOKUP(E8560&amp;" "&amp;F8560,tarifas!$A$13:$D$20,4,FALSE)*H8560</f>
        <v>#N/A</v>
      </c>
      <c r="K8560" s="13">
        <f>IF(F8560="COD1",tarifas!$D$11*(SUMIFS($H$11:$H$8770,$F$11:$F$8770,"=COD1",$B$11:$B$8770,"="&amp;B8560)/COUNTIFS($F$11:$F$8770,"=COD1",$B$11:$B$8770,"="&amp;B8560))/COUNTIFS($A$11:$A$8770,"="&amp;A8560,$F$11:$F$8770,"=COD1"),0)</f>
        <v>0</v>
      </c>
      <c r="L8560" s="13" t="e">
        <f>(VLOOKUP(F8560,tarifas!$C$7:$D$10,2,FALSE)+tarifas!$D$21)*datos!H8560</f>
        <v>#N/A</v>
      </c>
      <c r="M8560">
        <v>0</v>
      </c>
      <c r="N8560" s="13" t="e">
        <f t="shared" si="1205"/>
        <v>#N/A</v>
      </c>
      <c r="O8560">
        <f t="shared" si="1206"/>
        <v>0</v>
      </c>
      <c r="P8560" s="12">
        <f t="shared" si="1207"/>
        <v>216.00818281173372</v>
      </c>
      <c r="Q8560">
        <f t="shared" si="1208"/>
        <v>0</v>
      </c>
      <c r="R8560">
        <f>$D$2*tarifas!$D$12/24</f>
        <v>1.4541666666666666</v>
      </c>
      <c r="S8560" t="e">
        <f>VLOOKUP(E8560&amp;" "&amp;F8560,tarifas!$A$13:$D$20,4,FALSE)*P8560</f>
        <v>#N/A</v>
      </c>
      <c r="T8560">
        <f>IF(F8560="COD1",tarifas!$D$11*(SUMIFS($P$11:$P$8770,$F$11:$F$8770,"=COD1",$B$11:$B$8770,"="&amp;B8560)/COUNTIFS($F$11:$F$8770,"=COD1",$B$11:$B$8770,"="&amp;B8560))/COUNTIFS($A$11:$A$8770,"="&amp;A8560,$F$11:$F$8770,"=COD1"),0)</f>
        <v>0</v>
      </c>
      <c r="U8560" t="e">
        <f>(VLOOKUP(F8560,tarifas!$C$7:$D$10,2,FALSE)+tarifas!$D$21)*datos!P8560</f>
        <v>#N/A</v>
      </c>
      <c r="V8560" t="e">
        <f t="shared" si="1209"/>
        <v>#N/A</v>
      </c>
      <c r="W8560">
        <f t="shared" si="1210"/>
        <v>0</v>
      </c>
    </row>
    <row r="8561" spans="1:23" x14ac:dyDescent="0.25">
      <c r="A8561">
        <f t="shared" si="1203"/>
        <v>352</v>
      </c>
      <c r="B8561">
        <f t="shared" si="1204"/>
        <v>12</v>
      </c>
      <c r="C8561" s="1">
        <f t="shared" si="1211"/>
        <v>41996.249999979264</v>
      </c>
      <c r="D8561" s="7">
        <v>0</v>
      </c>
      <c r="E8561" s="7"/>
      <c r="G8561">
        <v>46.95</v>
      </c>
      <c r="H8561" s="12">
        <v>213.95093904423501</v>
      </c>
      <c r="I8561" s="13">
        <f>$D$2*tarifas!$D$12/24</f>
        <v>1.4541666666666666</v>
      </c>
      <c r="J8561" s="13" t="e">
        <f>VLOOKUP(E8561&amp;" "&amp;F8561,tarifas!$A$13:$D$20,4,FALSE)*H8561</f>
        <v>#N/A</v>
      </c>
      <c r="K8561" s="13">
        <f>IF(F8561="COD1",tarifas!$D$11*(SUMIFS($H$11:$H$8770,$F$11:$F$8770,"=COD1",$B$11:$B$8770,"="&amp;B8561)/COUNTIFS($F$11:$F$8770,"=COD1",$B$11:$B$8770,"="&amp;B8561))/COUNTIFS($A$11:$A$8770,"="&amp;A8561,$F$11:$F$8770,"=COD1"),0)</f>
        <v>0</v>
      </c>
      <c r="L8561" s="13" t="e">
        <f>(VLOOKUP(F8561,tarifas!$C$7:$D$10,2,FALSE)+tarifas!$D$21)*datos!H8561</f>
        <v>#N/A</v>
      </c>
      <c r="M8561">
        <v>0</v>
      </c>
      <c r="N8561" s="13" t="e">
        <f t="shared" si="1205"/>
        <v>#N/A</v>
      </c>
      <c r="O8561">
        <f t="shared" si="1206"/>
        <v>0</v>
      </c>
      <c r="P8561" s="12">
        <f t="shared" si="1207"/>
        <v>213.95093904423501</v>
      </c>
      <c r="Q8561">
        <f t="shared" si="1208"/>
        <v>0</v>
      </c>
      <c r="R8561">
        <f>$D$2*tarifas!$D$12/24</f>
        <v>1.4541666666666666</v>
      </c>
      <c r="S8561" t="e">
        <f>VLOOKUP(E8561&amp;" "&amp;F8561,tarifas!$A$13:$D$20,4,FALSE)*P8561</f>
        <v>#N/A</v>
      </c>
      <c r="T8561">
        <f>IF(F8561="COD1",tarifas!$D$11*(SUMIFS($P$11:$P$8770,$F$11:$F$8770,"=COD1",$B$11:$B$8770,"="&amp;B8561)/COUNTIFS($F$11:$F$8770,"=COD1",$B$11:$B$8770,"="&amp;B8561))/COUNTIFS($A$11:$A$8770,"="&amp;A8561,$F$11:$F$8770,"=COD1"),0)</f>
        <v>0</v>
      </c>
      <c r="U8561" t="e">
        <f>(VLOOKUP(F8561,tarifas!$C$7:$D$10,2,FALSE)+tarifas!$D$21)*datos!P8561</f>
        <v>#N/A</v>
      </c>
      <c r="V8561" t="e">
        <f t="shared" si="1209"/>
        <v>#N/A</v>
      </c>
      <c r="W8561">
        <f t="shared" si="1210"/>
        <v>0</v>
      </c>
    </row>
    <row r="8562" spans="1:23" x14ac:dyDescent="0.25">
      <c r="A8562">
        <f t="shared" si="1203"/>
        <v>352</v>
      </c>
      <c r="B8562">
        <f t="shared" si="1204"/>
        <v>12</v>
      </c>
      <c r="C8562" s="1">
        <f t="shared" si="1211"/>
        <v>41996.291666645928</v>
      </c>
      <c r="D8562" s="7">
        <v>0</v>
      </c>
      <c r="E8562" s="7"/>
      <c r="G8562">
        <v>55.96</v>
      </c>
      <c r="H8562" s="12">
        <v>205.36915632979529</v>
      </c>
      <c r="I8562" s="13">
        <f>$D$2*tarifas!$D$12/24</f>
        <v>1.4541666666666666</v>
      </c>
      <c r="J8562" s="13" t="e">
        <f>VLOOKUP(E8562&amp;" "&amp;F8562,tarifas!$A$13:$D$20,4,FALSE)*H8562</f>
        <v>#N/A</v>
      </c>
      <c r="K8562" s="13">
        <f>IF(F8562="COD1",tarifas!$D$11*(SUMIFS($H$11:$H$8770,$F$11:$F$8770,"=COD1",$B$11:$B$8770,"="&amp;B8562)/COUNTIFS($F$11:$F$8770,"=COD1",$B$11:$B$8770,"="&amp;B8562))/COUNTIFS($A$11:$A$8770,"="&amp;A8562,$F$11:$F$8770,"=COD1"),0)</f>
        <v>0</v>
      </c>
      <c r="L8562" s="13" t="e">
        <f>(VLOOKUP(F8562,tarifas!$C$7:$D$10,2,FALSE)+tarifas!$D$21)*datos!H8562</f>
        <v>#N/A</v>
      </c>
      <c r="M8562">
        <v>0</v>
      </c>
      <c r="N8562" s="13" t="e">
        <f t="shared" si="1205"/>
        <v>#N/A</v>
      </c>
      <c r="O8562">
        <f t="shared" si="1206"/>
        <v>0</v>
      </c>
      <c r="P8562" s="12">
        <f t="shared" si="1207"/>
        <v>205.36915632979529</v>
      </c>
      <c r="Q8562">
        <f t="shared" si="1208"/>
        <v>0</v>
      </c>
      <c r="R8562">
        <f>$D$2*tarifas!$D$12/24</f>
        <v>1.4541666666666666</v>
      </c>
      <c r="S8562" t="e">
        <f>VLOOKUP(E8562&amp;" "&amp;F8562,tarifas!$A$13:$D$20,4,FALSE)*P8562</f>
        <v>#N/A</v>
      </c>
      <c r="T8562">
        <f>IF(F8562="COD1",tarifas!$D$11*(SUMIFS($P$11:$P$8770,$F$11:$F$8770,"=COD1",$B$11:$B$8770,"="&amp;B8562)/COUNTIFS($F$11:$F$8770,"=COD1",$B$11:$B$8770,"="&amp;B8562))/COUNTIFS($A$11:$A$8770,"="&amp;A8562,$F$11:$F$8770,"=COD1"),0)</f>
        <v>0</v>
      </c>
      <c r="U8562" t="e">
        <f>(VLOOKUP(F8562,tarifas!$C$7:$D$10,2,FALSE)+tarifas!$D$21)*datos!P8562</f>
        <v>#N/A</v>
      </c>
      <c r="V8562" t="e">
        <f t="shared" si="1209"/>
        <v>#N/A</v>
      </c>
      <c r="W8562">
        <f t="shared" si="1210"/>
        <v>0</v>
      </c>
    </row>
    <row r="8563" spans="1:23" x14ac:dyDescent="0.25">
      <c r="A8563">
        <f t="shared" si="1203"/>
        <v>352</v>
      </c>
      <c r="B8563">
        <f t="shared" si="1204"/>
        <v>12</v>
      </c>
      <c r="C8563" s="1">
        <f t="shared" si="1211"/>
        <v>41996.333333312592</v>
      </c>
      <c r="D8563" s="7">
        <v>0</v>
      </c>
      <c r="E8563" s="7"/>
      <c r="G8563">
        <v>59.69</v>
      </c>
      <c r="H8563" s="12">
        <v>265.75684799184637</v>
      </c>
      <c r="I8563" s="13">
        <f>$D$2*tarifas!$D$12/24</f>
        <v>1.4541666666666666</v>
      </c>
      <c r="J8563" s="13" t="e">
        <f>VLOOKUP(E8563&amp;" "&amp;F8563,tarifas!$A$13:$D$20,4,FALSE)*H8563</f>
        <v>#N/A</v>
      </c>
      <c r="K8563" s="13">
        <f>IF(F8563="COD1",tarifas!$D$11*(SUMIFS($H$11:$H$8770,$F$11:$F$8770,"=COD1",$B$11:$B$8770,"="&amp;B8563)/COUNTIFS($F$11:$F$8770,"=COD1",$B$11:$B$8770,"="&amp;B8563))/COUNTIFS($A$11:$A$8770,"="&amp;A8563,$F$11:$F$8770,"=COD1"),0)</f>
        <v>0</v>
      </c>
      <c r="L8563" s="13" t="e">
        <f>(VLOOKUP(F8563,tarifas!$C$7:$D$10,2,FALSE)+tarifas!$D$21)*datos!H8563</f>
        <v>#N/A</v>
      </c>
      <c r="M8563">
        <v>151.89965000000001</v>
      </c>
      <c r="N8563" s="13" t="e">
        <f t="shared" si="1205"/>
        <v>#N/A</v>
      </c>
      <c r="O8563">
        <f t="shared" si="1206"/>
        <v>151.89965000000001</v>
      </c>
      <c r="P8563" s="12">
        <f t="shared" si="1207"/>
        <v>113.85719799184636</v>
      </c>
      <c r="Q8563">
        <f t="shared" si="1208"/>
        <v>0</v>
      </c>
      <c r="R8563">
        <f>$D$2*tarifas!$D$12/24</f>
        <v>1.4541666666666666</v>
      </c>
      <c r="S8563" t="e">
        <f>VLOOKUP(E8563&amp;" "&amp;F8563,tarifas!$A$13:$D$20,4,FALSE)*P8563</f>
        <v>#N/A</v>
      </c>
      <c r="T8563">
        <f>IF(F8563="COD1",tarifas!$D$11*(SUMIFS($P$11:$P$8770,$F$11:$F$8770,"=COD1",$B$11:$B$8770,"="&amp;B8563)/COUNTIFS($F$11:$F$8770,"=COD1",$B$11:$B$8770,"="&amp;B8563))/COUNTIFS($A$11:$A$8770,"="&amp;A8563,$F$11:$F$8770,"=COD1"),0)</f>
        <v>0</v>
      </c>
      <c r="U8563" t="e">
        <f>(VLOOKUP(F8563,tarifas!$C$7:$D$10,2,FALSE)+tarifas!$D$21)*datos!P8563</f>
        <v>#N/A</v>
      </c>
      <c r="V8563" t="e">
        <f t="shared" si="1209"/>
        <v>#N/A</v>
      </c>
      <c r="W8563">
        <f t="shared" si="1210"/>
        <v>0</v>
      </c>
    </row>
    <row r="8564" spans="1:23" x14ac:dyDescent="0.25">
      <c r="A8564">
        <f t="shared" si="1203"/>
        <v>352</v>
      </c>
      <c r="B8564">
        <f t="shared" si="1204"/>
        <v>12</v>
      </c>
      <c r="C8564" s="1">
        <f t="shared" si="1211"/>
        <v>41996.374999979256</v>
      </c>
      <c r="D8564" s="7">
        <v>0</v>
      </c>
      <c r="E8564" s="7"/>
      <c r="G8564">
        <v>60.69</v>
      </c>
      <c r="H8564" s="12">
        <v>473.34268541090995</v>
      </c>
      <c r="I8564" s="13">
        <f>$D$2*tarifas!$D$12/24</f>
        <v>1.4541666666666666</v>
      </c>
      <c r="J8564" s="13" t="e">
        <f>VLOOKUP(E8564&amp;" "&amp;F8564,tarifas!$A$13:$D$20,4,FALSE)*H8564</f>
        <v>#N/A</v>
      </c>
      <c r="K8564" s="13">
        <f>IF(F8564="COD1",tarifas!$D$11*(SUMIFS($H$11:$H$8770,$F$11:$F$8770,"=COD1",$B$11:$B$8770,"="&amp;B8564)/COUNTIFS($F$11:$F$8770,"=COD1",$B$11:$B$8770,"="&amp;B8564))/COUNTIFS($A$11:$A$8770,"="&amp;A8564,$F$11:$F$8770,"=COD1"),0)</f>
        <v>0</v>
      </c>
      <c r="L8564" s="13" t="e">
        <f>(VLOOKUP(F8564,tarifas!$C$7:$D$10,2,FALSE)+tarifas!$D$21)*datos!H8564</f>
        <v>#N/A</v>
      </c>
      <c r="M8564">
        <v>105.40839</v>
      </c>
      <c r="N8564" s="13" t="e">
        <f t="shared" si="1205"/>
        <v>#N/A</v>
      </c>
      <c r="O8564">
        <f t="shared" si="1206"/>
        <v>105.40839</v>
      </c>
      <c r="P8564" s="12">
        <f t="shared" si="1207"/>
        <v>367.93429541090995</v>
      </c>
      <c r="Q8564">
        <f t="shared" si="1208"/>
        <v>0</v>
      </c>
      <c r="R8564">
        <f>$D$2*tarifas!$D$12/24</f>
        <v>1.4541666666666666</v>
      </c>
      <c r="S8564" t="e">
        <f>VLOOKUP(E8564&amp;" "&amp;F8564,tarifas!$A$13:$D$20,4,FALSE)*P8564</f>
        <v>#N/A</v>
      </c>
      <c r="T8564">
        <f>IF(F8564="COD1",tarifas!$D$11*(SUMIFS($P$11:$P$8770,$F$11:$F$8770,"=COD1",$B$11:$B$8770,"="&amp;B8564)/COUNTIFS($F$11:$F$8770,"=COD1",$B$11:$B$8770,"="&amp;B8564))/COUNTIFS($A$11:$A$8770,"="&amp;A8564,$F$11:$F$8770,"=COD1"),0)</f>
        <v>0</v>
      </c>
      <c r="U8564" t="e">
        <f>(VLOOKUP(F8564,tarifas!$C$7:$D$10,2,FALSE)+tarifas!$D$21)*datos!P8564</f>
        <v>#N/A</v>
      </c>
      <c r="V8564" t="e">
        <f t="shared" si="1209"/>
        <v>#N/A</v>
      </c>
      <c r="W8564">
        <f t="shared" si="1210"/>
        <v>0</v>
      </c>
    </row>
    <row r="8565" spans="1:23" x14ac:dyDescent="0.25">
      <c r="A8565">
        <f t="shared" si="1203"/>
        <v>352</v>
      </c>
      <c r="B8565">
        <f t="shared" si="1204"/>
        <v>12</v>
      </c>
      <c r="C8565" s="1">
        <f t="shared" si="1211"/>
        <v>41996.41666664592</v>
      </c>
      <c r="D8565" s="7">
        <v>208.89393939393941</v>
      </c>
      <c r="E8565" s="7"/>
      <c r="G8565">
        <v>60.69</v>
      </c>
      <c r="H8565" s="12">
        <v>580.78270585060977</v>
      </c>
      <c r="I8565" s="13">
        <f>$D$2*tarifas!$D$12/24</f>
        <v>1.4541666666666666</v>
      </c>
      <c r="J8565" s="13" t="e">
        <f>VLOOKUP(E8565&amp;" "&amp;F8565,tarifas!$A$13:$D$20,4,FALSE)*H8565</f>
        <v>#N/A</v>
      </c>
      <c r="K8565" s="13">
        <f>IF(F8565="COD1",tarifas!$D$11*(SUMIFS($H$11:$H$8770,$F$11:$F$8770,"=COD1",$B$11:$B$8770,"="&amp;B8565)/COUNTIFS($F$11:$F$8770,"=COD1",$B$11:$B$8770,"="&amp;B8565))/COUNTIFS($A$11:$A$8770,"="&amp;A8565,$F$11:$F$8770,"=COD1"),0)</f>
        <v>0</v>
      </c>
      <c r="L8565" s="13" t="e">
        <f>(VLOOKUP(F8565,tarifas!$C$7:$D$10,2,FALSE)+tarifas!$D$21)*datos!H8565</f>
        <v>#N/A</v>
      </c>
      <c r="M8565">
        <v>26.274470000000001</v>
      </c>
      <c r="N8565" s="13" t="e">
        <f t="shared" si="1205"/>
        <v>#N/A</v>
      </c>
      <c r="O8565">
        <f t="shared" si="1206"/>
        <v>26.274470000000001</v>
      </c>
      <c r="P8565" s="12">
        <f t="shared" si="1207"/>
        <v>554.50823585060982</v>
      </c>
      <c r="Q8565">
        <f t="shared" si="1208"/>
        <v>0</v>
      </c>
      <c r="R8565">
        <f>$D$2*tarifas!$D$12/24</f>
        <v>1.4541666666666666</v>
      </c>
      <c r="S8565" t="e">
        <f>VLOOKUP(E8565&amp;" "&amp;F8565,tarifas!$A$13:$D$20,4,FALSE)*P8565</f>
        <v>#N/A</v>
      </c>
      <c r="T8565">
        <f>IF(F8565="COD1",tarifas!$D$11*(SUMIFS($P$11:$P$8770,$F$11:$F$8770,"=COD1",$B$11:$B$8770,"="&amp;B8565)/COUNTIFS($F$11:$F$8770,"=COD1",$B$11:$B$8770,"="&amp;B8565))/COUNTIFS($A$11:$A$8770,"="&amp;A8565,$F$11:$F$8770,"=COD1"),0)</f>
        <v>0</v>
      </c>
      <c r="U8565" t="e">
        <f>(VLOOKUP(F8565,tarifas!$C$7:$D$10,2,FALSE)+tarifas!$D$21)*datos!P8565</f>
        <v>#N/A</v>
      </c>
      <c r="V8565" t="e">
        <f t="shared" si="1209"/>
        <v>#N/A</v>
      </c>
      <c r="W8565">
        <f t="shared" si="1210"/>
        <v>0</v>
      </c>
    </row>
    <row r="8566" spans="1:23" x14ac:dyDescent="0.25">
      <c r="A8566">
        <f t="shared" si="1203"/>
        <v>352</v>
      </c>
      <c r="B8566">
        <f t="shared" si="1204"/>
        <v>12</v>
      </c>
      <c r="C8566" s="1">
        <f t="shared" si="1211"/>
        <v>41996.458333312585</v>
      </c>
      <c r="D8566" s="7">
        <v>129.81818181818184</v>
      </c>
      <c r="E8566" s="7"/>
      <c r="G8566">
        <v>59.97</v>
      </c>
      <c r="H8566" s="12">
        <v>642.07450946796519</v>
      </c>
      <c r="I8566" s="13">
        <f>$D$2*tarifas!$D$12/24</f>
        <v>1.4541666666666666</v>
      </c>
      <c r="J8566" s="13" t="e">
        <f>VLOOKUP(E8566&amp;" "&amp;F8566,tarifas!$A$13:$D$20,4,FALSE)*H8566</f>
        <v>#N/A</v>
      </c>
      <c r="K8566" s="13">
        <f>IF(F8566="COD1",tarifas!$D$11*(SUMIFS($H$11:$H$8770,$F$11:$F$8770,"=COD1",$B$11:$B$8770,"="&amp;B8566)/COUNTIFS($F$11:$F$8770,"=COD1",$B$11:$B$8770,"="&amp;B8566))/COUNTIFS($A$11:$A$8770,"="&amp;A8566,$F$11:$F$8770,"=COD1"),0)</f>
        <v>0</v>
      </c>
      <c r="L8566" s="13" t="e">
        <f>(VLOOKUP(F8566,tarifas!$C$7:$D$10,2,FALSE)+tarifas!$D$21)*datos!H8566</f>
        <v>#N/A</v>
      </c>
      <c r="M8566">
        <v>141.4111</v>
      </c>
      <c r="N8566" s="13" t="e">
        <f t="shared" si="1205"/>
        <v>#N/A</v>
      </c>
      <c r="O8566">
        <f t="shared" si="1206"/>
        <v>141.4111</v>
      </c>
      <c r="P8566" s="12">
        <f t="shared" si="1207"/>
        <v>500.66340946796515</v>
      </c>
      <c r="Q8566">
        <f t="shared" si="1208"/>
        <v>0</v>
      </c>
      <c r="R8566">
        <f>$D$2*tarifas!$D$12/24</f>
        <v>1.4541666666666666</v>
      </c>
      <c r="S8566" t="e">
        <f>VLOOKUP(E8566&amp;" "&amp;F8566,tarifas!$A$13:$D$20,4,FALSE)*P8566</f>
        <v>#N/A</v>
      </c>
      <c r="T8566">
        <f>IF(F8566="COD1",tarifas!$D$11*(SUMIFS($P$11:$P$8770,$F$11:$F$8770,"=COD1",$B$11:$B$8770,"="&amp;B8566)/COUNTIFS($F$11:$F$8770,"=COD1",$B$11:$B$8770,"="&amp;B8566))/COUNTIFS($A$11:$A$8770,"="&amp;A8566,$F$11:$F$8770,"=COD1"),0)</f>
        <v>0</v>
      </c>
      <c r="U8566" t="e">
        <f>(VLOOKUP(F8566,tarifas!$C$7:$D$10,2,FALSE)+tarifas!$D$21)*datos!P8566</f>
        <v>#N/A</v>
      </c>
      <c r="V8566" t="e">
        <f t="shared" si="1209"/>
        <v>#N/A</v>
      </c>
      <c r="W8566">
        <f t="shared" si="1210"/>
        <v>0</v>
      </c>
    </row>
    <row r="8567" spans="1:23" x14ac:dyDescent="0.25">
      <c r="A8567">
        <f t="shared" si="1203"/>
        <v>352</v>
      </c>
      <c r="B8567">
        <f t="shared" si="1204"/>
        <v>12</v>
      </c>
      <c r="C8567" s="1">
        <f t="shared" si="1211"/>
        <v>41996.499999979249</v>
      </c>
      <c r="D8567" s="7">
        <v>134.71212121212122</v>
      </c>
      <c r="E8567" s="7"/>
      <c r="G8567">
        <v>59.75</v>
      </c>
      <c r="H8567" s="12">
        <v>488.49854918092052</v>
      </c>
      <c r="I8567" s="13">
        <f>$D$2*tarifas!$D$12/24</f>
        <v>1.4541666666666666</v>
      </c>
      <c r="J8567" s="13" t="e">
        <f>VLOOKUP(E8567&amp;" "&amp;F8567,tarifas!$A$13:$D$20,4,FALSE)*H8567</f>
        <v>#N/A</v>
      </c>
      <c r="K8567" s="13">
        <f>IF(F8567="COD1",tarifas!$D$11*(SUMIFS($H$11:$H$8770,$F$11:$F$8770,"=COD1",$B$11:$B$8770,"="&amp;B8567)/COUNTIFS($F$11:$F$8770,"=COD1",$B$11:$B$8770,"="&amp;B8567))/COUNTIFS($A$11:$A$8770,"="&amp;A8567,$F$11:$F$8770,"=COD1"),0)</f>
        <v>0</v>
      </c>
      <c r="L8567" s="13" t="e">
        <f>(VLOOKUP(F8567,tarifas!$C$7:$D$10,2,FALSE)+tarifas!$D$21)*datos!H8567</f>
        <v>#N/A</v>
      </c>
      <c r="M8567">
        <v>81.431749999999994</v>
      </c>
      <c r="N8567" s="13" t="e">
        <f t="shared" si="1205"/>
        <v>#N/A</v>
      </c>
      <c r="O8567">
        <f t="shared" si="1206"/>
        <v>81.431749999999994</v>
      </c>
      <c r="P8567" s="12">
        <f t="shared" si="1207"/>
        <v>407.0667991809205</v>
      </c>
      <c r="Q8567">
        <f t="shared" si="1208"/>
        <v>0</v>
      </c>
      <c r="R8567">
        <f>$D$2*tarifas!$D$12/24</f>
        <v>1.4541666666666666</v>
      </c>
      <c r="S8567" t="e">
        <f>VLOOKUP(E8567&amp;" "&amp;F8567,tarifas!$A$13:$D$20,4,FALSE)*P8567</f>
        <v>#N/A</v>
      </c>
      <c r="T8567">
        <f>IF(F8567="COD1",tarifas!$D$11*(SUMIFS($P$11:$P$8770,$F$11:$F$8770,"=COD1",$B$11:$B$8770,"="&amp;B8567)/COUNTIFS($F$11:$F$8770,"=COD1",$B$11:$B$8770,"="&amp;B8567))/COUNTIFS($A$11:$A$8770,"="&amp;A8567,$F$11:$F$8770,"=COD1"),0)</f>
        <v>0</v>
      </c>
      <c r="U8567" t="e">
        <f>(VLOOKUP(F8567,tarifas!$C$7:$D$10,2,FALSE)+tarifas!$D$21)*datos!P8567</f>
        <v>#N/A</v>
      </c>
      <c r="V8567" t="e">
        <f t="shared" si="1209"/>
        <v>#N/A</v>
      </c>
      <c r="W8567">
        <f t="shared" si="1210"/>
        <v>0</v>
      </c>
    </row>
    <row r="8568" spans="1:23" x14ac:dyDescent="0.25">
      <c r="A8568">
        <f t="shared" si="1203"/>
        <v>352</v>
      </c>
      <c r="B8568">
        <f t="shared" si="1204"/>
        <v>12</v>
      </c>
      <c r="C8568" s="1">
        <f t="shared" si="1211"/>
        <v>41996.541666645913</v>
      </c>
      <c r="D8568" s="7">
        <v>145.530303030303</v>
      </c>
      <c r="E8568" s="7"/>
      <c r="G8568">
        <v>59.4</v>
      </c>
      <c r="H8568" s="12">
        <v>472.17639639091186</v>
      </c>
      <c r="I8568" s="13">
        <f>$D$2*tarifas!$D$12/24</f>
        <v>1.4541666666666666</v>
      </c>
      <c r="J8568" s="13" t="e">
        <f>VLOOKUP(E8568&amp;" "&amp;F8568,tarifas!$A$13:$D$20,4,FALSE)*H8568</f>
        <v>#N/A</v>
      </c>
      <c r="K8568" s="13">
        <f>IF(F8568="COD1",tarifas!$D$11*(SUMIFS($H$11:$H$8770,$F$11:$F$8770,"=COD1",$B$11:$B$8770,"="&amp;B8568)/COUNTIFS($F$11:$F$8770,"=COD1",$B$11:$B$8770,"="&amp;B8568))/COUNTIFS($A$11:$A$8770,"="&amp;A8568,$F$11:$F$8770,"=COD1"),0)</f>
        <v>0</v>
      </c>
      <c r="L8568" s="13" t="e">
        <f>(VLOOKUP(F8568,tarifas!$C$7:$D$10,2,FALSE)+tarifas!$D$21)*datos!H8568</f>
        <v>#N/A</v>
      </c>
      <c r="M8568">
        <v>76.00321000000001</v>
      </c>
      <c r="N8568" s="13" t="e">
        <f t="shared" si="1205"/>
        <v>#N/A</v>
      </c>
      <c r="O8568">
        <f t="shared" si="1206"/>
        <v>76.00321000000001</v>
      </c>
      <c r="P8568" s="12">
        <f t="shared" si="1207"/>
        <v>396.17318639091184</v>
      </c>
      <c r="Q8568">
        <f t="shared" si="1208"/>
        <v>0</v>
      </c>
      <c r="R8568">
        <f>$D$2*tarifas!$D$12/24</f>
        <v>1.4541666666666666</v>
      </c>
      <c r="S8568" t="e">
        <f>VLOOKUP(E8568&amp;" "&amp;F8568,tarifas!$A$13:$D$20,4,FALSE)*P8568</f>
        <v>#N/A</v>
      </c>
      <c r="T8568">
        <f>IF(F8568="COD1",tarifas!$D$11*(SUMIFS($P$11:$P$8770,$F$11:$F$8770,"=COD1",$B$11:$B$8770,"="&amp;B8568)/COUNTIFS($F$11:$F$8770,"=COD1",$B$11:$B$8770,"="&amp;B8568))/COUNTIFS($A$11:$A$8770,"="&amp;A8568,$F$11:$F$8770,"=COD1"),0)</f>
        <v>0</v>
      </c>
      <c r="U8568" t="e">
        <f>(VLOOKUP(F8568,tarifas!$C$7:$D$10,2,FALSE)+tarifas!$D$21)*datos!P8568</f>
        <v>#N/A</v>
      </c>
      <c r="V8568" t="e">
        <f t="shared" si="1209"/>
        <v>#N/A</v>
      </c>
      <c r="W8568">
        <f t="shared" si="1210"/>
        <v>0</v>
      </c>
    </row>
    <row r="8569" spans="1:23" x14ac:dyDescent="0.25">
      <c r="A8569">
        <f t="shared" si="1203"/>
        <v>352</v>
      </c>
      <c r="B8569">
        <f t="shared" si="1204"/>
        <v>12</v>
      </c>
      <c r="C8569" s="1">
        <f t="shared" si="1211"/>
        <v>41996.583333312577</v>
      </c>
      <c r="D8569" s="7">
        <v>109.98484848484847</v>
      </c>
      <c r="E8569" s="7"/>
      <c r="G8569">
        <v>58</v>
      </c>
      <c r="H8569" s="12">
        <v>636.59359225499077</v>
      </c>
      <c r="I8569" s="13">
        <f>$D$2*tarifas!$D$12/24</f>
        <v>1.4541666666666666</v>
      </c>
      <c r="J8569" s="13" t="e">
        <f>VLOOKUP(E8569&amp;" "&amp;F8569,tarifas!$A$13:$D$20,4,FALSE)*H8569</f>
        <v>#N/A</v>
      </c>
      <c r="K8569" s="13">
        <f>IF(F8569="COD1",tarifas!$D$11*(SUMIFS($H$11:$H$8770,$F$11:$F$8770,"=COD1",$B$11:$B$8770,"="&amp;B8569)/COUNTIFS($F$11:$F$8770,"=COD1",$B$11:$B$8770,"="&amp;B8569))/COUNTIFS($A$11:$A$8770,"="&amp;A8569,$F$11:$F$8770,"=COD1"),0)</f>
        <v>0</v>
      </c>
      <c r="L8569" s="13" t="e">
        <f>(VLOOKUP(F8569,tarifas!$C$7:$D$10,2,FALSE)+tarifas!$D$21)*datos!H8569</f>
        <v>#N/A</v>
      </c>
      <c r="M8569">
        <v>23.082830000000001</v>
      </c>
      <c r="N8569" s="13" t="e">
        <f t="shared" si="1205"/>
        <v>#N/A</v>
      </c>
      <c r="O8569">
        <f t="shared" si="1206"/>
        <v>23.082830000000001</v>
      </c>
      <c r="P8569" s="12">
        <f t="shared" si="1207"/>
        <v>613.51076225499082</v>
      </c>
      <c r="Q8569">
        <f t="shared" si="1208"/>
        <v>0</v>
      </c>
      <c r="R8569">
        <f>$D$2*tarifas!$D$12/24</f>
        <v>1.4541666666666666</v>
      </c>
      <c r="S8569" t="e">
        <f>VLOOKUP(E8569&amp;" "&amp;F8569,tarifas!$A$13:$D$20,4,FALSE)*P8569</f>
        <v>#N/A</v>
      </c>
      <c r="T8569">
        <f>IF(F8569="COD1",tarifas!$D$11*(SUMIFS($P$11:$P$8770,$F$11:$F$8770,"=COD1",$B$11:$B$8770,"="&amp;B8569)/COUNTIFS($F$11:$F$8770,"=COD1",$B$11:$B$8770,"="&amp;B8569))/COUNTIFS($A$11:$A$8770,"="&amp;A8569,$F$11:$F$8770,"=COD1"),0)</f>
        <v>0</v>
      </c>
      <c r="U8569" t="e">
        <f>(VLOOKUP(F8569,tarifas!$C$7:$D$10,2,FALSE)+tarifas!$D$21)*datos!P8569</f>
        <v>#N/A</v>
      </c>
      <c r="V8569" t="e">
        <f t="shared" si="1209"/>
        <v>#N/A</v>
      </c>
      <c r="W8569">
        <f t="shared" si="1210"/>
        <v>0</v>
      </c>
    </row>
    <row r="8570" spans="1:23" x14ac:dyDescent="0.25">
      <c r="A8570">
        <f t="shared" si="1203"/>
        <v>352</v>
      </c>
      <c r="B8570">
        <f t="shared" si="1204"/>
        <v>12</v>
      </c>
      <c r="C8570" s="1">
        <f t="shared" si="1211"/>
        <v>41996.624999979242</v>
      </c>
      <c r="D8570" s="7">
        <v>74.181818181818173</v>
      </c>
      <c r="E8570" s="7"/>
      <c r="G8570">
        <v>58</v>
      </c>
      <c r="H8570" s="12">
        <v>710.68650181288126</v>
      </c>
      <c r="I8570" s="13">
        <f>$D$2*tarifas!$D$12/24</f>
        <v>1.4541666666666666</v>
      </c>
      <c r="J8570" s="13" t="e">
        <f>VLOOKUP(E8570&amp;" "&amp;F8570,tarifas!$A$13:$D$20,4,FALSE)*H8570</f>
        <v>#N/A</v>
      </c>
      <c r="K8570" s="13">
        <f>IF(F8570="COD1",tarifas!$D$11*(SUMIFS($H$11:$H$8770,$F$11:$F$8770,"=COD1",$B$11:$B$8770,"="&amp;B8570)/COUNTIFS($F$11:$F$8770,"=COD1",$B$11:$B$8770,"="&amp;B8570))/COUNTIFS($A$11:$A$8770,"="&amp;A8570,$F$11:$F$8770,"=COD1"),0)</f>
        <v>0</v>
      </c>
      <c r="L8570" s="13" t="e">
        <f>(VLOOKUP(F8570,tarifas!$C$7:$D$10,2,FALSE)+tarifas!$D$21)*datos!H8570</f>
        <v>#N/A</v>
      </c>
      <c r="M8570">
        <v>10.436120000000001</v>
      </c>
      <c r="N8570" s="13" t="e">
        <f t="shared" si="1205"/>
        <v>#N/A</v>
      </c>
      <c r="O8570">
        <f t="shared" si="1206"/>
        <v>10.436120000000001</v>
      </c>
      <c r="P8570" s="12">
        <f t="shared" si="1207"/>
        <v>700.2503818128813</v>
      </c>
      <c r="Q8570">
        <f t="shared" si="1208"/>
        <v>0</v>
      </c>
      <c r="R8570">
        <f>$D$2*tarifas!$D$12/24</f>
        <v>1.4541666666666666</v>
      </c>
      <c r="S8570" t="e">
        <f>VLOOKUP(E8570&amp;" "&amp;F8570,tarifas!$A$13:$D$20,4,FALSE)*P8570</f>
        <v>#N/A</v>
      </c>
      <c r="T8570">
        <f>IF(F8570="COD1",tarifas!$D$11*(SUMIFS($P$11:$P$8770,$F$11:$F$8770,"=COD1",$B$11:$B$8770,"="&amp;B8570)/COUNTIFS($F$11:$F$8770,"=COD1",$B$11:$B$8770,"="&amp;B8570))/COUNTIFS($A$11:$A$8770,"="&amp;A8570,$F$11:$F$8770,"=COD1"),0)</f>
        <v>0</v>
      </c>
      <c r="U8570" t="e">
        <f>(VLOOKUP(F8570,tarifas!$C$7:$D$10,2,FALSE)+tarifas!$D$21)*datos!P8570</f>
        <v>#N/A</v>
      </c>
      <c r="V8570" t="e">
        <f t="shared" si="1209"/>
        <v>#N/A</v>
      </c>
      <c r="W8570">
        <f t="shared" si="1210"/>
        <v>0</v>
      </c>
    </row>
    <row r="8571" spans="1:23" x14ac:dyDescent="0.25">
      <c r="A8571">
        <f t="shared" si="1203"/>
        <v>352</v>
      </c>
      <c r="B8571">
        <f t="shared" si="1204"/>
        <v>12</v>
      </c>
      <c r="C8571" s="1">
        <f t="shared" si="1211"/>
        <v>41996.666666645906</v>
      </c>
      <c r="D8571" s="7">
        <v>38.121212121212118</v>
      </c>
      <c r="E8571" s="7"/>
      <c r="G8571">
        <v>59.1</v>
      </c>
      <c r="H8571" s="12">
        <v>719.94537775673518</v>
      </c>
      <c r="I8571" s="13">
        <f>$D$2*tarifas!$D$12/24</f>
        <v>1.4541666666666666</v>
      </c>
      <c r="J8571" s="13" t="e">
        <f>VLOOKUP(E8571&amp;" "&amp;F8571,tarifas!$A$13:$D$20,4,FALSE)*H8571</f>
        <v>#N/A</v>
      </c>
      <c r="K8571" s="13">
        <f>IF(F8571="COD1",tarifas!$D$11*(SUMIFS($H$11:$H$8770,$F$11:$F$8770,"=COD1",$B$11:$B$8770,"="&amp;B8571)/COUNTIFS($F$11:$F$8770,"=COD1",$B$11:$B$8770,"="&amp;B8571))/COUNTIFS($A$11:$A$8770,"="&amp;A8571,$F$11:$F$8770,"=COD1"),0)</f>
        <v>0</v>
      </c>
      <c r="L8571" s="13" t="e">
        <f>(VLOOKUP(F8571,tarifas!$C$7:$D$10,2,FALSE)+tarifas!$D$21)*datos!H8571</f>
        <v>#N/A</v>
      </c>
      <c r="M8571">
        <v>0</v>
      </c>
      <c r="N8571" s="13" t="e">
        <f t="shared" si="1205"/>
        <v>#N/A</v>
      </c>
      <c r="O8571">
        <f t="shared" si="1206"/>
        <v>0</v>
      </c>
      <c r="P8571" s="12">
        <f t="shared" si="1207"/>
        <v>719.94537775673518</v>
      </c>
      <c r="Q8571">
        <f t="shared" si="1208"/>
        <v>0</v>
      </c>
      <c r="R8571">
        <f>$D$2*tarifas!$D$12/24</f>
        <v>1.4541666666666666</v>
      </c>
      <c r="S8571" t="e">
        <f>VLOOKUP(E8571&amp;" "&amp;F8571,tarifas!$A$13:$D$20,4,FALSE)*P8571</f>
        <v>#N/A</v>
      </c>
      <c r="T8571">
        <f>IF(F8571="COD1",tarifas!$D$11*(SUMIFS($P$11:$P$8770,$F$11:$F$8770,"=COD1",$B$11:$B$8770,"="&amp;B8571)/COUNTIFS($F$11:$F$8770,"=COD1",$B$11:$B$8770,"="&amp;B8571))/COUNTIFS($A$11:$A$8770,"="&amp;A8571,$F$11:$F$8770,"=COD1"),0)</f>
        <v>0</v>
      </c>
      <c r="U8571" t="e">
        <f>(VLOOKUP(F8571,tarifas!$C$7:$D$10,2,FALSE)+tarifas!$D$21)*datos!P8571</f>
        <v>#N/A</v>
      </c>
      <c r="V8571" t="e">
        <f t="shared" si="1209"/>
        <v>#N/A</v>
      </c>
      <c r="W8571">
        <f t="shared" si="1210"/>
        <v>0</v>
      </c>
    </row>
    <row r="8572" spans="1:23" x14ac:dyDescent="0.25">
      <c r="A8572">
        <f t="shared" si="1203"/>
        <v>352</v>
      </c>
      <c r="B8572">
        <f t="shared" si="1204"/>
        <v>12</v>
      </c>
      <c r="C8572" s="1">
        <f t="shared" si="1211"/>
        <v>41996.70833331257</v>
      </c>
      <c r="D8572" s="7">
        <v>0</v>
      </c>
      <c r="E8572" s="7"/>
      <c r="G8572">
        <v>60.69</v>
      </c>
      <c r="H8572" s="12">
        <v>582.45696864193337</v>
      </c>
      <c r="I8572" s="13">
        <f>$D$2*tarifas!$D$12/24</f>
        <v>1.4541666666666666</v>
      </c>
      <c r="J8572" s="13" t="e">
        <f>VLOOKUP(E8572&amp;" "&amp;F8572,tarifas!$A$13:$D$20,4,FALSE)*H8572</f>
        <v>#N/A</v>
      </c>
      <c r="K8572" s="13">
        <f>IF(F8572="COD1",tarifas!$D$11*(SUMIFS($H$11:$H$8770,$F$11:$F$8770,"=COD1",$B$11:$B$8770,"="&amp;B8572)/COUNTIFS($F$11:$F$8770,"=COD1",$B$11:$B$8770,"="&amp;B8572))/COUNTIFS($A$11:$A$8770,"="&amp;A8572,$F$11:$F$8770,"=COD1"),0)</f>
        <v>0</v>
      </c>
      <c r="L8572" s="13" t="e">
        <f>(VLOOKUP(F8572,tarifas!$C$7:$D$10,2,FALSE)+tarifas!$D$21)*datos!H8572</f>
        <v>#N/A</v>
      </c>
      <c r="M8572">
        <v>0</v>
      </c>
      <c r="N8572" s="13" t="e">
        <f t="shared" si="1205"/>
        <v>#N/A</v>
      </c>
      <c r="O8572">
        <f t="shared" si="1206"/>
        <v>0</v>
      </c>
      <c r="P8572" s="12">
        <f t="shared" si="1207"/>
        <v>582.45696864193337</v>
      </c>
      <c r="Q8572">
        <f t="shared" si="1208"/>
        <v>0</v>
      </c>
      <c r="R8572">
        <f>$D$2*tarifas!$D$12/24</f>
        <v>1.4541666666666666</v>
      </c>
      <c r="S8572" t="e">
        <f>VLOOKUP(E8572&amp;" "&amp;F8572,tarifas!$A$13:$D$20,4,FALSE)*P8572</f>
        <v>#N/A</v>
      </c>
      <c r="T8572">
        <f>IF(F8572="COD1",tarifas!$D$11*(SUMIFS($P$11:$P$8770,$F$11:$F$8770,"=COD1",$B$11:$B$8770,"="&amp;B8572)/COUNTIFS($F$11:$F$8770,"=COD1",$B$11:$B$8770,"="&amp;B8572))/COUNTIFS($A$11:$A$8770,"="&amp;A8572,$F$11:$F$8770,"=COD1"),0)</f>
        <v>0</v>
      </c>
      <c r="U8572" t="e">
        <f>(VLOOKUP(F8572,tarifas!$C$7:$D$10,2,FALSE)+tarifas!$D$21)*datos!P8572</f>
        <v>#N/A</v>
      </c>
      <c r="V8572" t="e">
        <f t="shared" si="1209"/>
        <v>#N/A</v>
      </c>
      <c r="W8572">
        <f t="shared" si="1210"/>
        <v>0</v>
      </c>
    </row>
    <row r="8573" spans="1:23" x14ac:dyDescent="0.25">
      <c r="A8573">
        <f t="shared" si="1203"/>
        <v>352</v>
      </c>
      <c r="B8573">
        <f t="shared" si="1204"/>
        <v>12</v>
      </c>
      <c r="C8573" s="1">
        <f t="shared" si="1211"/>
        <v>41996.749999979234</v>
      </c>
      <c r="D8573" s="7">
        <v>0</v>
      </c>
      <c r="E8573" s="7"/>
      <c r="G8573">
        <v>64</v>
      </c>
      <c r="H8573" s="12">
        <v>455.86192836734233</v>
      </c>
      <c r="I8573" s="13">
        <f>$D$2*tarifas!$D$12/24</f>
        <v>1.4541666666666666</v>
      </c>
      <c r="J8573" s="13" t="e">
        <f>VLOOKUP(E8573&amp;" "&amp;F8573,tarifas!$A$13:$D$20,4,FALSE)*H8573</f>
        <v>#N/A</v>
      </c>
      <c r="K8573" s="13">
        <f>IF(F8573="COD1",tarifas!$D$11*(SUMIFS($H$11:$H$8770,$F$11:$F$8770,"=COD1",$B$11:$B$8770,"="&amp;B8573)/COUNTIFS($F$11:$F$8770,"=COD1",$B$11:$B$8770,"="&amp;B8573))/COUNTIFS($A$11:$A$8770,"="&amp;A8573,$F$11:$F$8770,"=COD1"),0)</f>
        <v>0</v>
      </c>
      <c r="L8573" s="13" t="e">
        <f>(VLOOKUP(F8573,tarifas!$C$7:$D$10,2,FALSE)+tarifas!$D$21)*datos!H8573</f>
        <v>#N/A</v>
      </c>
      <c r="M8573">
        <v>0</v>
      </c>
      <c r="N8573" s="13" t="e">
        <f t="shared" si="1205"/>
        <v>#N/A</v>
      </c>
      <c r="O8573">
        <f t="shared" si="1206"/>
        <v>0</v>
      </c>
      <c r="P8573" s="12">
        <f t="shared" si="1207"/>
        <v>455.86192836734233</v>
      </c>
      <c r="Q8573">
        <f t="shared" si="1208"/>
        <v>0</v>
      </c>
      <c r="R8573">
        <f>$D$2*tarifas!$D$12/24</f>
        <v>1.4541666666666666</v>
      </c>
      <c r="S8573" t="e">
        <f>VLOOKUP(E8573&amp;" "&amp;F8573,tarifas!$A$13:$D$20,4,FALSE)*P8573</f>
        <v>#N/A</v>
      </c>
      <c r="T8573">
        <f>IF(F8573="COD1",tarifas!$D$11*(SUMIFS($P$11:$P$8770,$F$11:$F$8770,"=COD1",$B$11:$B$8770,"="&amp;B8573)/COUNTIFS($F$11:$F$8770,"=COD1",$B$11:$B$8770,"="&amp;B8573))/COUNTIFS($A$11:$A$8770,"="&amp;A8573,$F$11:$F$8770,"=COD1"),0)</f>
        <v>0</v>
      </c>
      <c r="U8573" t="e">
        <f>(VLOOKUP(F8573,tarifas!$C$7:$D$10,2,FALSE)+tarifas!$D$21)*datos!P8573</f>
        <v>#N/A</v>
      </c>
      <c r="V8573" t="e">
        <f t="shared" si="1209"/>
        <v>#N/A</v>
      </c>
      <c r="W8573">
        <f t="shared" si="1210"/>
        <v>0</v>
      </c>
    </row>
    <row r="8574" spans="1:23" x14ac:dyDescent="0.25">
      <c r="A8574">
        <f t="shared" si="1203"/>
        <v>352</v>
      </c>
      <c r="B8574">
        <f t="shared" si="1204"/>
        <v>12</v>
      </c>
      <c r="C8574" s="1">
        <f t="shared" si="1211"/>
        <v>41996.791666645899</v>
      </c>
      <c r="D8574" s="7">
        <v>0</v>
      </c>
      <c r="E8574" s="7"/>
      <c r="G8574">
        <v>66.67</v>
      </c>
      <c r="H8574" s="12">
        <v>337.5342807499141</v>
      </c>
      <c r="I8574" s="13">
        <f>$D$2*tarifas!$D$12/24</f>
        <v>1.4541666666666666</v>
      </c>
      <c r="J8574" s="13" t="e">
        <f>VLOOKUP(E8574&amp;" "&amp;F8574,tarifas!$A$13:$D$20,4,FALSE)*H8574</f>
        <v>#N/A</v>
      </c>
      <c r="K8574" s="13">
        <f>IF(F8574="COD1",tarifas!$D$11*(SUMIFS($H$11:$H$8770,$F$11:$F$8770,"=COD1",$B$11:$B$8770,"="&amp;B8574)/COUNTIFS($F$11:$F$8770,"=COD1",$B$11:$B$8770,"="&amp;B8574))/COUNTIFS($A$11:$A$8770,"="&amp;A8574,$F$11:$F$8770,"=COD1"),0)</f>
        <v>0</v>
      </c>
      <c r="L8574" s="13" t="e">
        <f>(VLOOKUP(F8574,tarifas!$C$7:$D$10,2,FALSE)+tarifas!$D$21)*datos!H8574</f>
        <v>#N/A</v>
      </c>
      <c r="M8574">
        <v>0</v>
      </c>
      <c r="N8574" s="13" t="e">
        <f t="shared" si="1205"/>
        <v>#N/A</v>
      </c>
      <c r="O8574">
        <f t="shared" si="1206"/>
        <v>0</v>
      </c>
      <c r="P8574" s="12">
        <f t="shared" si="1207"/>
        <v>337.5342807499141</v>
      </c>
      <c r="Q8574">
        <f t="shared" si="1208"/>
        <v>0</v>
      </c>
      <c r="R8574">
        <f>$D$2*tarifas!$D$12/24</f>
        <v>1.4541666666666666</v>
      </c>
      <c r="S8574" t="e">
        <f>VLOOKUP(E8574&amp;" "&amp;F8574,tarifas!$A$13:$D$20,4,FALSE)*P8574</f>
        <v>#N/A</v>
      </c>
      <c r="T8574">
        <f>IF(F8574="COD1",tarifas!$D$11*(SUMIFS($P$11:$P$8770,$F$11:$F$8770,"=COD1",$B$11:$B$8770,"="&amp;B8574)/COUNTIFS($F$11:$F$8770,"=COD1",$B$11:$B$8770,"="&amp;B8574))/COUNTIFS($A$11:$A$8770,"="&amp;A8574,$F$11:$F$8770,"=COD1"),0)</f>
        <v>0</v>
      </c>
      <c r="U8574" t="e">
        <f>(VLOOKUP(F8574,tarifas!$C$7:$D$10,2,FALSE)+tarifas!$D$21)*datos!P8574</f>
        <v>#N/A</v>
      </c>
      <c r="V8574" t="e">
        <f t="shared" si="1209"/>
        <v>#N/A</v>
      </c>
      <c r="W8574">
        <f t="shared" si="1210"/>
        <v>0</v>
      </c>
    </row>
    <row r="8575" spans="1:23" x14ac:dyDescent="0.25">
      <c r="A8575">
        <f t="shared" si="1203"/>
        <v>352</v>
      </c>
      <c r="B8575">
        <f t="shared" si="1204"/>
        <v>12</v>
      </c>
      <c r="C8575" s="1">
        <f t="shared" si="1211"/>
        <v>41996.833333312563</v>
      </c>
      <c r="D8575" s="7">
        <v>0</v>
      </c>
      <c r="E8575" s="7"/>
      <c r="G8575">
        <v>67.03</v>
      </c>
      <c r="H8575" s="12">
        <v>273.55060733635048</v>
      </c>
      <c r="I8575" s="13">
        <f>$D$2*tarifas!$D$12/24</f>
        <v>1.4541666666666666</v>
      </c>
      <c r="J8575" s="13" t="e">
        <f>VLOOKUP(E8575&amp;" "&amp;F8575,tarifas!$A$13:$D$20,4,FALSE)*H8575</f>
        <v>#N/A</v>
      </c>
      <c r="K8575" s="13">
        <f>IF(F8575="COD1",tarifas!$D$11*(SUMIFS($H$11:$H$8770,$F$11:$F$8770,"=COD1",$B$11:$B$8770,"="&amp;B8575)/COUNTIFS($F$11:$F$8770,"=COD1",$B$11:$B$8770,"="&amp;B8575))/COUNTIFS($A$11:$A$8770,"="&amp;A8575,$F$11:$F$8770,"=COD1"),0)</f>
        <v>0</v>
      </c>
      <c r="L8575" s="13" t="e">
        <f>(VLOOKUP(F8575,tarifas!$C$7:$D$10,2,FALSE)+tarifas!$D$21)*datos!H8575</f>
        <v>#N/A</v>
      </c>
      <c r="M8575">
        <v>0</v>
      </c>
      <c r="N8575" s="13" t="e">
        <f t="shared" si="1205"/>
        <v>#N/A</v>
      </c>
      <c r="O8575">
        <f t="shared" si="1206"/>
        <v>0</v>
      </c>
      <c r="P8575" s="12">
        <f t="shared" si="1207"/>
        <v>273.55060733635048</v>
      </c>
      <c r="Q8575">
        <f t="shared" si="1208"/>
        <v>0</v>
      </c>
      <c r="R8575">
        <f>$D$2*tarifas!$D$12/24</f>
        <v>1.4541666666666666</v>
      </c>
      <c r="S8575" t="e">
        <f>VLOOKUP(E8575&amp;" "&amp;F8575,tarifas!$A$13:$D$20,4,FALSE)*P8575</f>
        <v>#N/A</v>
      </c>
      <c r="T8575">
        <f>IF(F8575="COD1",tarifas!$D$11*(SUMIFS($P$11:$P$8770,$F$11:$F$8770,"=COD1",$B$11:$B$8770,"="&amp;B8575)/COUNTIFS($F$11:$F$8770,"=COD1",$B$11:$B$8770,"="&amp;B8575))/COUNTIFS($A$11:$A$8770,"="&amp;A8575,$F$11:$F$8770,"=COD1"),0)</f>
        <v>0</v>
      </c>
      <c r="U8575" t="e">
        <f>(VLOOKUP(F8575,tarifas!$C$7:$D$10,2,FALSE)+tarifas!$D$21)*datos!P8575</f>
        <v>#N/A</v>
      </c>
      <c r="V8575" t="e">
        <f t="shared" si="1209"/>
        <v>#N/A</v>
      </c>
      <c r="W8575">
        <f t="shared" si="1210"/>
        <v>0</v>
      </c>
    </row>
    <row r="8576" spans="1:23" x14ac:dyDescent="0.25">
      <c r="A8576">
        <f t="shared" si="1203"/>
        <v>352</v>
      </c>
      <c r="B8576">
        <f t="shared" si="1204"/>
        <v>12</v>
      </c>
      <c r="C8576" s="1">
        <f t="shared" si="1211"/>
        <v>41996.874999979227</v>
      </c>
      <c r="D8576" s="7">
        <v>0</v>
      </c>
      <c r="E8576" s="7"/>
      <c r="G8576">
        <v>64.89</v>
      </c>
      <c r="H8576" s="12">
        <v>253.13524564297799</v>
      </c>
      <c r="I8576" s="13">
        <f>$D$2*tarifas!$D$12/24</f>
        <v>1.4541666666666666</v>
      </c>
      <c r="J8576" s="13" t="e">
        <f>VLOOKUP(E8576&amp;" "&amp;F8576,tarifas!$A$13:$D$20,4,FALSE)*H8576</f>
        <v>#N/A</v>
      </c>
      <c r="K8576" s="13">
        <f>IF(F8576="COD1",tarifas!$D$11*(SUMIFS($H$11:$H$8770,$F$11:$F$8770,"=COD1",$B$11:$B$8770,"="&amp;B8576)/COUNTIFS($F$11:$F$8770,"=COD1",$B$11:$B$8770,"="&amp;B8576))/COUNTIFS($A$11:$A$8770,"="&amp;A8576,$F$11:$F$8770,"=COD1"),0)</f>
        <v>0</v>
      </c>
      <c r="L8576" s="13" t="e">
        <f>(VLOOKUP(F8576,tarifas!$C$7:$D$10,2,FALSE)+tarifas!$D$21)*datos!H8576</f>
        <v>#N/A</v>
      </c>
      <c r="M8576">
        <v>0</v>
      </c>
      <c r="N8576" s="13" t="e">
        <f t="shared" si="1205"/>
        <v>#N/A</v>
      </c>
      <c r="O8576">
        <f t="shared" si="1206"/>
        <v>0</v>
      </c>
      <c r="P8576" s="12">
        <f t="shared" si="1207"/>
        <v>253.13524564297799</v>
      </c>
      <c r="Q8576">
        <f t="shared" si="1208"/>
        <v>0</v>
      </c>
      <c r="R8576">
        <f>$D$2*tarifas!$D$12/24</f>
        <v>1.4541666666666666</v>
      </c>
      <c r="S8576" t="e">
        <f>VLOOKUP(E8576&amp;" "&amp;F8576,tarifas!$A$13:$D$20,4,FALSE)*P8576</f>
        <v>#N/A</v>
      </c>
      <c r="T8576">
        <f>IF(F8576="COD1",tarifas!$D$11*(SUMIFS($P$11:$P$8770,$F$11:$F$8770,"=COD1",$B$11:$B$8770,"="&amp;B8576)/COUNTIFS($F$11:$F$8770,"=COD1",$B$11:$B$8770,"="&amp;B8576))/COUNTIFS($A$11:$A$8770,"="&amp;A8576,$F$11:$F$8770,"=COD1"),0)</f>
        <v>0</v>
      </c>
      <c r="U8576" t="e">
        <f>(VLOOKUP(F8576,tarifas!$C$7:$D$10,2,FALSE)+tarifas!$D$21)*datos!P8576</f>
        <v>#N/A</v>
      </c>
      <c r="V8576" t="e">
        <f t="shared" si="1209"/>
        <v>#N/A</v>
      </c>
      <c r="W8576">
        <f t="shared" si="1210"/>
        <v>0</v>
      </c>
    </row>
    <row r="8577" spans="1:23" x14ac:dyDescent="0.25">
      <c r="A8577">
        <f t="shared" si="1203"/>
        <v>352</v>
      </c>
      <c r="B8577">
        <f t="shared" si="1204"/>
        <v>12</v>
      </c>
      <c r="C8577" s="1">
        <f t="shared" si="1211"/>
        <v>41996.916666645891</v>
      </c>
      <c r="D8577" s="7">
        <v>0</v>
      </c>
      <c r="E8577" s="7"/>
      <c r="G8577">
        <v>64.010000000000005</v>
      </c>
      <c r="H8577" s="12">
        <v>260.72897341085769</v>
      </c>
      <c r="I8577" s="13">
        <f>$D$2*tarifas!$D$12/24</f>
        <v>1.4541666666666666</v>
      </c>
      <c r="J8577" s="13" t="e">
        <f>VLOOKUP(E8577&amp;" "&amp;F8577,tarifas!$A$13:$D$20,4,FALSE)*H8577</f>
        <v>#N/A</v>
      </c>
      <c r="K8577" s="13">
        <f>IF(F8577="COD1",tarifas!$D$11*(SUMIFS($H$11:$H$8770,$F$11:$F$8770,"=COD1",$B$11:$B$8770,"="&amp;B8577)/COUNTIFS($F$11:$F$8770,"=COD1",$B$11:$B$8770,"="&amp;B8577))/COUNTIFS($A$11:$A$8770,"="&amp;A8577,$F$11:$F$8770,"=COD1"),0)</f>
        <v>0</v>
      </c>
      <c r="L8577" s="13" t="e">
        <f>(VLOOKUP(F8577,tarifas!$C$7:$D$10,2,FALSE)+tarifas!$D$21)*datos!H8577</f>
        <v>#N/A</v>
      </c>
      <c r="M8577">
        <v>0</v>
      </c>
      <c r="N8577" s="13" t="e">
        <f t="shared" si="1205"/>
        <v>#N/A</v>
      </c>
      <c r="O8577">
        <f t="shared" si="1206"/>
        <v>0</v>
      </c>
      <c r="P8577" s="12">
        <f t="shared" si="1207"/>
        <v>260.72897341085769</v>
      </c>
      <c r="Q8577">
        <f t="shared" si="1208"/>
        <v>0</v>
      </c>
      <c r="R8577">
        <f>$D$2*tarifas!$D$12/24</f>
        <v>1.4541666666666666</v>
      </c>
      <c r="S8577" t="e">
        <f>VLOOKUP(E8577&amp;" "&amp;F8577,tarifas!$A$13:$D$20,4,FALSE)*P8577</f>
        <v>#N/A</v>
      </c>
      <c r="T8577">
        <f>IF(F8577="COD1",tarifas!$D$11*(SUMIFS($P$11:$P$8770,$F$11:$F$8770,"=COD1",$B$11:$B$8770,"="&amp;B8577)/COUNTIFS($F$11:$F$8770,"=COD1",$B$11:$B$8770,"="&amp;B8577))/COUNTIFS($A$11:$A$8770,"="&amp;A8577,$F$11:$F$8770,"=COD1"),0)</f>
        <v>0</v>
      </c>
      <c r="U8577" t="e">
        <f>(VLOOKUP(F8577,tarifas!$C$7:$D$10,2,FALSE)+tarifas!$D$21)*datos!P8577</f>
        <v>#N/A</v>
      </c>
      <c r="V8577" t="e">
        <f t="shared" si="1209"/>
        <v>#N/A</v>
      </c>
      <c r="W8577">
        <f t="shared" si="1210"/>
        <v>0</v>
      </c>
    </row>
    <row r="8578" spans="1:23" x14ac:dyDescent="0.25">
      <c r="A8578">
        <f t="shared" si="1203"/>
        <v>352</v>
      </c>
      <c r="B8578">
        <f t="shared" si="1204"/>
        <v>12</v>
      </c>
      <c r="C8578" s="1">
        <f t="shared" si="1211"/>
        <v>41996.958333312556</v>
      </c>
      <c r="D8578" s="7">
        <v>0</v>
      </c>
      <c r="E8578" s="7"/>
      <c r="G8578">
        <v>59.25</v>
      </c>
      <c r="H8578" s="12">
        <v>257.76286877842711</v>
      </c>
      <c r="I8578" s="13">
        <f>$D$2*tarifas!$D$12/24</f>
        <v>1.4541666666666666</v>
      </c>
      <c r="J8578" s="13" t="e">
        <f>VLOOKUP(E8578&amp;" "&amp;F8578,tarifas!$A$13:$D$20,4,FALSE)*H8578</f>
        <v>#N/A</v>
      </c>
      <c r="K8578" s="13">
        <f>IF(F8578="COD1",tarifas!$D$11*(SUMIFS($H$11:$H$8770,$F$11:$F$8770,"=COD1",$B$11:$B$8770,"="&amp;B8578)/COUNTIFS($F$11:$F$8770,"=COD1",$B$11:$B$8770,"="&amp;B8578))/COUNTIFS($A$11:$A$8770,"="&amp;A8578,$F$11:$F$8770,"=COD1"),0)</f>
        <v>0</v>
      </c>
      <c r="L8578" s="13" t="e">
        <f>(VLOOKUP(F8578,tarifas!$C$7:$D$10,2,FALSE)+tarifas!$D$21)*datos!H8578</f>
        <v>#N/A</v>
      </c>
      <c r="M8578">
        <v>0</v>
      </c>
      <c r="N8578" s="13" t="e">
        <f t="shared" si="1205"/>
        <v>#N/A</v>
      </c>
      <c r="O8578">
        <f t="shared" si="1206"/>
        <v>0</v>
      </c>
      <c r="P8578" s="12">
        <f t="shared" si="1207"/>
        <v>257.76286877842711</v>
      </c>
      <c r="Q8578">
        <f t="shared" si="1208"/>
        <v>0</v>
      </c>
      <c r="R8578">
        <f>$D$2*tarifas!$D$12/24</f>
        <v>1.4541666666666666</v>
      </c>
      <c r="S8578" t="e">
        <f>VLOOKUP(E8578&amp;" "&amp;F8578,tarifas!$A$13:$D$20,4,FALSE)*P8578</f>
        <v>#N/A</v>
      </c>
      <c r="T8578">
        <f>IF(F8578="COD1",tarifas!$D$11*(SUMIFS($P$11:$P$8770,$F$11:$F$8770,"=COD1",$B$11:$B$8770,"="&amp;B8578)/COUNTIFS($F$11:$F$8770,"=COD1",$B$11:$B$8770,"="&amp;B8578))/COUNTIFS($A$11:$A$8770,"="&amp;A8578,$F$11:$F$8770,"=COD1"),0)</f>
        <v>0</v>
      </c>
      <c r="U8578" t="e">
        <f>(VLOOKUP(F8578,tarifas!$C$7:$D$10,2,FALSE)+tarifas!$D$21)*datos!P8578</f>
        <v>#N/A</v>
      </c>
      <c r="V8578" t="e">
        <f t="shared" si="1209"/>
        <v>#N/A</v>
      </c>
      <c r="W8578">
        <f t="shared" si="1210"/>
        <v>0</v>
      </c>
    </row>
    <row r="8579" spans="1:23" x14ac:dyDescent="0.25">
      <c r="A8579">
        <f t="shared" si="1203"/>
        <v>353</v>
      </c>
      <c r="B8579">
        <f t="shared" si="1204"/>
        <v>12</v>
      </c>
      <c r="C8579" s="1">
        <f t="shared" si="1211"/>
        <v>41996.99999997922</v>
      </c>
      <c r="D8579" s="7">
        <v>0</v>
      </c>
      <c r="E8579" s="7"/>
      <c r="G8579">
        <v>50.2</v>
      </c>
      <c r="H8579" s="12">
        <v>248.13222547061872</v>
      </c>
      <c r="I8579" s="13">
        <f>$D$2*tarifas!$D$12/24</f>
        <v>1.4541666666666666</v>
      </c>
      <c r="J8579" s="13" t="e">
        <f>VLOOKUP(E8579&amp;" "&amp;F8579,tarifas!$A$13:$D$20,4,FALSE)*H8579</f>
        <v>#N/A</v>
      </c>
      <c r="K8579" s="13">
        <f>IF(F8579="COD1",tarifas!$D$11*(SUMIFS($H$11:$H$8770,$F$11:$F$8770,"=COD1",$B$11:$B$8770,"="&amp;B8579)/COUNTIFS($F$11:$F$8770,"=COD1",$B$11:$B$8770,"="&amp;B8579))/COUNTIFS($A$11:$A$8770,"="&amp;A8579,$F$11:$F$8770,"=COD1"),0)</f>
        <v>0</v>
      </c>
      <c r="L8579" s="13" t="e">
        <f>(VLOOKUP(F8579,tarifas!$C$7:$D$10,2,FALSE)+tarifas!$D$21)*datos!H8579</f>
        <v>#N/A</v>
      </c>
      <c r="M8579">
        <v>0</v>
      </c>
      <c r="N8579" s="13" t="e">
        <f t="shared" si="1205"/>
        <v>#N/A</v>
      </c>
      <c r="O8579">
        <f t="shared" si="1206"/>
        <v>0</v>
      </c>
      <c r="P8579" s="12">
        <f t="shared" si="1207"/>
        <v>248.13222547061872</v>
      </c>
      <c r="Q8579">
        <f t="shared" si="1208"/>
        <v>0</v>
      </c>
      <c r="R8579">
        <f>$D$2*tarifas!$D$12/24</f>
        <v>1.4541666666666666</v>
      </c>
      <c r="S8579" t="e">
        <f>VLOOKUP(E8579&amp;" "&amp;F8579,tarifas!$A$13:$D$20,4,FALSE)*P8579</f>
        <v>#N/A</v>
      </c>
      <c r="T8579">
        <f>IF(F8579="COD1",tarifas!$D$11*(SUMIFS($P$11:$P$8770,$F$11:$F$8770,"=COD1",$B$11:$B$8770,"="&amp;B8579)/COUNTIFS($F$11:$F$8770,"=COD1",$B$11:$B$8770,"="&amp;B8579))/COUNTIFS($A$11:$A$8770,"="&amp;A8579,$F$11:$F$8770,"=COD1"),0)</f>
        <v>0</v>
      </c>
      <c r="U8579" t="e">
        <f>(VLOOKUP(F8579,tarifas!$C$7:$D$10,2,FALSE)+tarifas!$D$21)*datos!P8579</f>
        <v>#N/A</v>
      </c>
      <c r="V8579" t="e">
        <f t="shared" si="1209"/>
        <v>#N/A</v>
      </c>
      <c r="W8579">
        <f t="shared" si="1210"/>
        <v>0</v>
      </c>
    </row>
    <row r="8580" spans="1:23" x14ac:dyDescent="0.25">
      <c r="A8580">
        <f t="shared" si="1203"/>
        <v>353</v>
      </c>
      <c r="B8580">
        <f t="shared" si="1204"/>
        <v>12</v>
      </c>
      <c r="C8580" s="1">
        <f t="shared" si="1211"/>
        <v>41997.041666645884</v>
      </c>
      <c r="D8580" s="7">
        <v>0</v>
      </c>
      <c r="E8580" s="7"/>
      <c r="G8580">
        <v>44</v>
      </c>
      <c r="H8580" s="12">
        <v>245.11919825605776</v>
      </c>
      <c r="I8580" s="13">
        <f>$D$2*tarifas!$D$12/24</f>
        <v>1.4541666666666666</v>
      </c>
      <c r="J8580" s="13" t="e">
        <f>VLOOKUP(E8580&amp;" "&amp;F8580,tarifas!$A$13:$D$20,4,FALSE)*H8580</f>
        <v>#N/A</v>
      </c>
      <c r="K8580" s="13">
        <f>IF(F8580="COD1",tarifas!$D$11*(SUMIFS($H$11:$H$8770,$F$11:$F$8770,"=COD1",$B$11:$B$8770,"="&amp;B8580)/COUNTIFS($F$11:$F$8770,"=COD1",$B$11:$B$8770,"="&amp;B8580))/COUNTIFS($A$11:$A$8770,"="&amp;A8580,$F$11:$F$8770,"=COD1"),0)</f>
        <v>0</v>
      </c>
      <c r="L8580" s="13" t="e">
        <f>(VLOOKUP(F8580,tarifas!$C$7:$D$10,2,FALSE)+tarifas!$D$21)*datos!H8580</f>
        <v>#N/A</v>
      </c>
      <c r="M8580">
        <v>0</v>
      </c>
      <c r="N8580" s="13" t="e">
        <f t="shared" si="1205"/>
        <v>#N/A</v>
      </c>
      <c r="O8580">
        <f t="shared" si="1206"/>
        <v>0</v>
      </c>
      <c r="P8580" s="12">
        <f t="shared" si="1207"/>
        <v>245.11919825605776</v>
      </c>
      <c r="Q8580">
        <f t="shared" si="1208"/>
        <v>0</v>
      </c>
      <c r="R8580">
        <f>$D$2*tarifas!$D$12/24</f>
        <v>1.4541666666666666</v>
      </c>
      <c r="S8580" t="e">
        <f>VLOOKUP(E8580&amp;" "&amp;F8580,tarifas!$A$13:$D$20,4,FALSE)*P8580</f>
        <v>#N/A</v>
      </c>
      <c r="T8580">
        <f>IF(F8580="COD1",tarifas!$D$11*(SUMIFS($P$11:$P$8770,$F$11:$F$8770,"=COD1",$B$11:$B$8770,"="&amp;B8580)/COUNTIFS($F$11:$F$8770,"=COD1",$B$11:$B$8770,"="&amp;B8580))/COUNTIFS($A$11:$A$8770,"="&amp;A8580,$F$11:$F$8770,"=COD1"),0)</f>
        <v>0</v>
      </c>
      <c r="U8580" t="e">
        <f>(VLOOKUP(F8580,tarifas!$C$7:$D$10,2,FALSE)+tarifas!$D$21)*datos!P8580</f>
        <v>#N/A</v>
      </c>
      <c r="V8580" t="e">
        <f t="shared" si="1209"/>
        <v>#N/A</v>
      </c>
      <c r="W8580">
        <f t="shared" si="1210"/>
        <v>0</v>
      </c>
    </row>
    <row r="8581" spans="1:23" x14ac:dyDescent="0.25">
      <c r="A8581">
        <f t="shared" si="1203"/>
        <v>353</v>
      </c>
      <c r="B8581">
        <f t="shared" si="1204"/>
        <v>12</v>
      </c>
      <c r="C8581" s="1">
        <f t="shared" si="1211"/>
        <v>41997.083333312548</v>
      </c>
      <c r="D8581" s="7">
        <v>0</v>
      </c>
      <c r="E8581" s="7"/>
      <c r="G8581">
        <v>39.950000000000003</v>
      </c>
      <c r="H8581" s="12">
        <v>239.52033981947156</v>
      </c>
      <c r="I8581" s="13">
        <f>$D$2*tarifas!$D$12/24</f>
        <v>1.4541666666666666</v>
      </c>
      <c r="J8581" s="13" t="e">
        <f>VLOOKUP(E8581&amp;" "&amp;F8581,tarifas!$A$13:$D$20,4,FALSE)*H8581</f>
        <v>#N/A</v>
      </c>
      <c r="K8581" s="13">
        <f>IF(F8581="COD1",tarifas!$D$11*(SUMIFS($H$11:$H$8770,$F$11:$F$8770,"=COD1",$B$11:$B$8770,"="&amp;B8581)/COUNTIFS($F$11:$F$8770,"=COD1",$B$11:$B$8770,"="&amp;B8581))/COUNTIFS($A$11:$A$8770,"="&amp;A8581,$F$11:$F$8770,"=COD1"),0)</f>
        <v>0</v>
      </c>
      <c r="L8581" s="13" t="e">
        <f>(VLOOKUP(F8581,tarifas!$C$7:$D$10,2,FALSE)+tarifas!$D$21)*datos!H8581</f>
        <v>#N/A</v>
      </c>
      <c r="M8581">
        <v>0</v>
      </c>
      <c r="N8581" s="13" t="e">
        <f t="shared" si="1205"/>
        <v>#N/A</v>
      </c>
      <c r="O8581">
        <f t="shared" si="1206"/>
        <v>0</v>
      </c>
      <c r="P8581" s="12">
        <f t="shared" si="1207"/>
        <v>239.52033981947156</v>
      </c>
      <c r="Q8581">
        <f t="shared" si="1208"/>
        <v>0</v>
      </c>
      <c r="R8581">
        <f>$D$2*tarifas!$D$12/24</f>
        <v>1.4541666666666666</v>
      </c>
      <c r="S8581" t="e">
        <f>VLOOKUP(E8581&amp;" "&amp;F8581,tarifas!$A$13:$D$20,4,FALSE)*P8581</f>
        <v>#N/A</v>
      </c>
      <c r="T8581">
        <f>IF(F8581="COD1",tarifas!$D$11*(SUMIFS($P$11:$P$8770,$F$11:$F$8770,"=COD1",$B$11:$B$8770,"="&amp;B8581)/COUNTIFS($F$11:$F$8770,"=COD1",$B$11:$B$8770,"="&amp;B8581))/COUNTIFS($A$11:$A$8770,"="&amp;A8581,$F$11:$F$8770,"=COD1"),0)</f>
        <v>0</v>
      </c>
      <c r="U8581" t="e">
        <f>(VLOOKUP(F8581,tarifas!$C$7:$D$10,2,FALSE)+tarifas!$D$21)*datos!P8581</f>
        <v>#N/A</v>
      </c>
      <c r="V8581" t="e">
        <f t="shared" si="1209"/>
        <v>#N/A</v>
      </c>
      <c r="W8581">
        <f t="shared" si="1210"/>
        <v>0</v>
      </c>
    </row>
    <row r="8582" spans="1:23" x14ac:dyDescent="0.25">
      <c r="A8582">
        <f t="shared" si="1203"/>
        <v>353</v>
      </c>
      <c r="B8582">
        <f t="shared" si="1204"/>
        <v>12</v>
      </c>
      <c r="C8582" s="1">
        <f t="shared" si="1211"/>
        <v>41997.124999979213</v>
      </c>
      <c r="D8582" s="7">
        <v>0</v>
      </c>
      <c r="E8582" s="7"/>
      <c r="G8582">
        <v>39.94</v>
      </c>
      <c r="H8582" s="12">
        <v>223.73518840000173</v>
      </c>
      <c r="I8582" s="13">
        <f>$D$2*tarifas!$D$12/24</f>
        <v>1.4541666666666666</v>
      </c>
      <c r="J8582" s="13" t="e">
        <f>VLOOKUP(E8582&amp;" "&amp;F8582,tarifas!$A$13:$D$20,4,FALSE)*H8582</f>
        <v>#N/A</v>
      </c>
      <c r="K8582" s="13">
        <f>IF(F8582="COD1",tarifas!$D$11*(SUMIFS($H$11:$H$8770,$F$11:$F$8770,"=COD1",$B$11:$B$8770,"="&amp;B8582)/COUNTIFS($F$11:$F$8770,"=COD1",$B$11:$B$8770,"="&amp;B8582))/COUNTIFS($A$11:$A$8770,"="&amp;A8582,$F$11:$F$8770,"=COD1"),0)</f>
        <v>0</v>
      </c>
      <c r="L8582" s="13" t="e">
        <f>(VLOOKUP(F8582,tarifas!$C$7:$D$10,2,FALSE)+tarifas!$D$21)*datos!H8582</f>
        <v>#N/A</v>
      </c>
      <c r="M8582">
        <v>0</v>
      </c>
      <c r="N8582" s="13" t="e">
        <f t="shared" si="1205"/>
        <v>#N/A</v>
      </c>
      <c r="O8582">
        <f t="shared" si="1206"/>
        <v>0</v>
      </c>
      <c r="P8582" s="12">
        <f t="shared" si="1207"/>
        <v>223.73518840000173</v>
      </c>
      <c r="Q8582">
        <f t="shared" si="1208"/>
        <v>0</v>
      </c>
      <c r="R8582">
        <f>$D$2*tarifas!$D$12/24</f>
        <v>1.4541666666666666</v>
      </c>
      <c r="S8582" t="e">
        <f>VLOOKUP(E8582&amp;" "&amp;F8582,tarifas!$A$13:$D$20,4,FALSE)*P8582</f>
        <v>#N/A</v>
      </c>
      <c r="T8582">
        <f>IF(F8582="COD1",tarifas!$D$11*(SUMIFS($P$11:$P$8770,$F$11:$F$8770,"=COD1",$B$11:$B$8770,"="&amp;B8582)/COUNTIFS($F$11:$F$8770,"=COD1",$B$11:$B$8770,"="&amp;B8582))/COUNTIFS($A$11:$A$8770,"="&amp;A8582,$F$11:$F$8770,"=COD1"),0)</f>
        <v>0</v>
      </c>
      <c r="U8582" t="e">
        <f>(VLOOKUP(F8582,tarifas!$C$7:$D$10,2,FALSE)+tarifas!$D$21)*datos!P8582</f>
        <v>#N/A</v>
      </c>
      <c r="V8582" t="e">
        <f t="shared" si="1209"/>
        <v>#N/A</v>
      </c>
      <c r="W8582">
        <f t="shared" si="1210"/>
        <v>0</v>
      </c>
    </row>
    <row r="8583" spans="1:23" x14ac:dyDescent="0.25">
      <c r="A8583">
        <f t="shared" si="1203"/>
        <v>353</v>
      </c>
      <c r="B8583">
        <f t="shared" si="1204"/>
        <v>12</v>
      </c>
      <c r="C8583" s="1">
        <f t="shared" si="1211"/>
        <v>41997.166666645877</v>
      </c>
      <c r="D8583" s="7">
        <v>0</v>
      </c>
      <c r="E8583" s="7"/>
      <c r="G8583">
        <v>39.92</v>
      </c>
      <c r="H8583" s="12">
        <v>216.20587049742278</v>
      </c>
      <c r="I8583" s="13">
        <f>$D$2*tarifas!$D$12/24</f>
        <v>1.4541666666666666</v>
      </c>
      <c r="J8583" s="13" t="e">
        <f>VLOOKUP(E8583&amp;" "&amp;F8583,tarifas!$A$13:$D$20,4,FALSE)*H8583</f>
        <v>#N/A</v>
      </c>
      <c r="K8583" s="13">
        <f>IF(F8583="COD1",tarifas!$D$11*(SUMIFS($H$11:$H$8770,$F$11:$F$8770,"=COD1",$B$11:$B$8770,"="&amp;B8583)/COUNTIFS($F$11:$F$8770,"=COD1",$B$11:$B$8770,"="&amp;B8583))/COUNTIFS($A$11:$A$8770,"="&amp;A8583,$F$11:$F$8770,"=COD1"),0)</f>
        <v>0</v>
      </c>
      <c r="L8583" s="13" t="e">
        <f>(VLOOKUP(F8583,tarifas!$C$7:$D$10,2,FALSE)+tarifas!$D$21)*datos!H8583</f>
        <v>#N/A</v>
      </c>
      <c r="M8583">
        <v>0</v>
      </c>
      <c r="N8583" s="13" t="e">
        <f t="shared" si="1205"/>
        <v>#N/A</v>
      </c>
      <c r="O8583">
        <f t="shared" si="1206"/>
        <v>0</v>
      </c>
      <c r="P8583" s="12">
        <f t="shared" si="1207"/>
        <v>216.20587049742278</v>
      </c>
      <c r="Q8583">
        <f t="shared" si="1208"/>
        <v>0</v>
      </c>
      <c r="R8583">
        <f>$D$2*tarifas!$D$12/24</f>
        <v>1.4541666666666666</v>
      </c>
      <c r="S8583" t="e">
        <f>VLOOKUP(E8583&amp;" "&amp;F8583,tarifas!$A$13:$D$20,4,FALSE)*P8583</f>
        <v>#N/A</v>
      </c>
      <c r="T8583">
        <f>IF(F8583="COD1",tarifas!$D$11*(SUMIFS($P$11:$P$8770,$F$11:$F$8770,"=COD1",$B$11:$B$8770,"="&amp;B8583)/COUNTIFS($F$11:$F$8770,"=COD1",$B$11:$B$8770,"="&amp;B8583))/COUNTIFS($A$11:$A$8770,"="&amp;A8583,$F$11:$F$8770,"=COD1"),0)</f>
        <v>0</v>
      </c>
      <c r="U8583" t="e">
        <f>(VLOOKUP(F8583,tarifas!$C$7:$D$10,2,FALSE)+tarifas!$D$21)*datos!P8583</f>
        <v>#N/A</v>
      </c>
      <c r="V8583" t="e">
        <f t="shared" si="1209"/>
        <v>#N/A</v>
      </c>
      <c r="W8583">
        <f t="shared" si="1210"/>
        <v>0</v>
      </c>
    </row>
    <row r="8584" spans="1:23" x14ac:dyDescent="0.25">
      <c r="A8584">
        <f t="shared" si="1203"/>
        <v>353</v>
      </c>
      <c r="B8584">
        <f t="shared" si="1204"/>
        <v>12</v>
      </c>
      <c r="C8584" s="1">
        <f t="shared" si="1211"/>
        <v>41997.208333312541</v>
      </c>
      <c r="D8584" s="7">
        <v>0</v>
      </c>
      <c r="E8584" s="7"/>
      <c r="G8584">
        <v>39.94</v>
      </c>
      <c r="H8584" s="12">
        <v>215.83085256752238</v>
      </c>
      <c r="I8584" s="13">
        <f>$D$2*tarifas!$D$12/24</f>
        <v>1.4541666666666666</v>
      </c>
      <c r="J8584" s="13" t="e">
        <f>VLOOKUP(E8584&amp;" "&amp;F8584,tarifas!$A$13:$D$20,4,FALSE)*H8584</f>
        <v>#N/A</v>
      </c>
      <c r="K8584" s="13">
        <f>IF(F8584="COD1",tarifas!$D$11*(SUMIFS($H$11:$H$8770,$F$11:$F$8770,"=COD1",$B$11:$B$8770,"="&amp;B8584)/COUNTIFS($F$11:$F$8770,"=COD1",$B$11:$B$8770,"="&amp;B8584))/COUNTIFS($A$11:$A$8770,"="&amp;A8584,$F$11:$F$8770,"=COD1"),0)</f>
        <v>0</v>
      </c>
      <c r="L8584" s="13" t="e">
        <f>(VLOOKUP(F8584,tarifas!$C$7:$D$10,2,FALSE)+tarifas!$D$21)*datos!H8584</f>
        <v>#N/A</v>
      </c>
      <c r="M8584">
        <v>0</v>
      </c>
      <c r="N8584" s="13" t="e">
        <f t="shared" si="1205"/>
        <v>#N/A</v>
      </c>
      <c r="O8584">
        <f t="shared" si="1206"/>
        <v>0</v>
      </c>
      <c r="P8584" s="12">
        <f t="shared" si="1207"/>
        <v>215.83085256752238</v>
      </c>
      <c r="Q8584">
        <f t="shared" si="1208"/>
        <v>0</v>
      </c>
      <c r="R8584">
        <f>$D$2*tarifas!$D$12/24</f>
        <v>1.4541666666666666</v>
      </c>
      <c r="S8584" t="e">
        <f>VLOOKUP(E8584&amp;" "&amp;F8584,tarifas!$A$13:$D$20,4,FALSE)*P8584</f>
        <v>#N/A</v>
      </c>
      <c r="T8584">
        <f>IF(F8584="COD1",tarifas!$D$11*(SUMIFS($P$11:$P$8770,$F$11:$F$8770,"=COD1",$B$11:$B$8770,"="&amp;B8584)/COUNTIFS($F$11:$F$8770,"=COD1",$B$11:$B$8770,"="&amp;B8584))/COUNTIFS($A$11:$A$8770,"="&amp;A8584,$F$11:$F$8770,"=COD1"),0)</f>
        <v>0</v>
      </c>
      <c r="U8584" t="e">
        <f>(VLOOKUP(F8584,tarifas!$C$7:$D$10,2,FALSE)+tarifas!$D$21)*datos!P8584</f>
        <v>#N/A</v>
      </c>
      <c r="V8584" t="e">
        <f t="shared" si="1209"/>
        <v>#N/A</v>
      </c>
      <c r="W8584">
        <f t="shared" si="1210"/>
        <v>0</v>
      </c>
    </row>
    <row r="8585" spans="1:23" x14ac:dyDescent="0.25">
      <c r="A8585">
        <f t="shared" si="1203"/>
        <v>353</v>
      </c>
      <c r="B8585">
        <f t="shared" si="1204"/>
        <v>12</v>
      </c>
      <c r="C8585" s="1">
        <f t="shared" si="1211"/>
        <v>41997.249999979205</v>
      </c>
      <c r="D8585" s="7">
        <v>0</v>
      </c>
      <c r="E8585" s="7"/>
      <c r="G8585">
        <v>41.6</v>
      </c>
      <c r="H8585" s="12">
        <v>215.49401883174338</v>
      </c>
      <c r="I8585" s="13">
        <f>$D$2*tarifas!$D$12/24</f>
        <v>1.4541666666666666</v>
      </c>
      <c r="J8585" s="13" t="e">
        <f>VLOOKUP(E8585&amp;" "&amp;F8585,tarifas!$A$13:$D$20,4,FALSE)*H8585</f>
        <v>#N/A</v>
      </c>
      <c r="K8585" s="13">
        <f>IF(F8585="COD1",tarifas!$D$11*(SUMIFS($H$11:$H$8770,$F$11:$F$8770,"=COD1",$B$11:$B$8770,"="&amp;B8585)/COUNTIFS($F$11:$F$8770,"=COD1",$B$11:$B$8770,"="&amp;B8585))/COUNTIFS($A$11:$A$8770,"="&amp;A8585,$F$11:$F$8770,"=COD1"),0)</f>
        <v>0</v>
      </c>
      <c r="L8585" s="13" t="e">
        <f>(VLOOKUP(F8585,tarifas!$C$7:$D$10,2,FALSE)+tarifas!$D$21)*datos!H8585</f>
        <v>#N/A</v>
      </c>
      <c r="M8585">
        <v>0</v>
      </c>
      <c r="N8585" s="13" t="e">
        <f t="shared" si="1205"/>
        <v>#N/A</v>
      </c>
      <c r="O8585">
        <f t="shared" si="1206"/>
        <v>0</v>
      </c>
      <c r="P8585" s="12">
        <f t="shared" si="1207"/>
        <v>215.49401883174338</v>
      </c>
      <c r="Q8585">
        <f t="shared" si="1208"/>
        <v>0</v>
      </c>
      <c r="R8585">
        <f>$D$2*tarifas!$D$12/24</f>
        <v>1.4541666666666666</v>
      </c>
      <c r="S8585" t="e">
        <f>VLOOKUP(E8585&amp;" "&amp;F8585,tarifas!$A$13:$D$20,4,FALSE)*P8585</f>
        <v>#N/A</v>
      </c>
      <c r="T8585">
        <f>IF(F8585="COD1",tarifas!$D$11*(SUMIFS($P$11:$P$8770,$F$11:$F$8770,"=COD1",$B$11:$B$8770,"="&amp;B8585)/COUNTIFS($F$11:$F$8770,"=COD1",$B$11:$B$8770,"="&amp;B8585))/COUNTIFS($A$11:$A$8770,"="&amp;A8585,$F$11:$F$8770,"=COD1"),0)</f>
        <v>0</v>
      </c>
      <c r="U8585" t="e">
        <f>(VLOOKUP(F8585,tarifas!$C$7:$D$10,2,FALSE)+tarifas!$D$21)*datos!P8585</f>
        <v>#N/A</v>
      </c>
      <c r="V8585" t="e">
        <f t="shared" si="1209"/>
        <v>#N/A</v>
      </c>
      <c r="W8585">
        <f t="shared" si="1210"/>
        <v>0</v>
      </c>
    </row>
    <row r="8586" spans="1:23" x14ac:dyDescent="0.25">
      <c r="A8586">
        <f t="shared" si="1203"/>
        <v>353</v>
      </c>
      <c r="B8586">
        <f t="shared" si="1204"/>
        <v>12</v>
      </c>
      <c r="C8586" s="1">
        <f t="shared" si="1211"/>
        <v>41997.29166664587</v>
      </c>
      <c r="D8586" s="7">
        <v>0</v>
      </c>
      <c r="E8586" s="7"/>
      <c r="G8586">
        <v>50.2</v>
      </c>
      <c r="H8586" s="12">
        <v>239.15769047442211</v>
      </c>
      <c r="I8586" s="13">
        <f>$D$2*tarifas!$D$12/24</f>
        <v>1.4541666666666666</v>
      </c>
      <c r="J8586" s="13" t="e">
        <f>VLOOKUP(E8586&amp;" "&amp;F8586,tarifas!$A$13:$D$20,4,FALSE)*H8586</f>
        <v>#N/A</v>
      </c>
      <c r="K8586" s="13">
        <f>IF(F8586="COD1",tarifas!$D$11*(SUMIFS($H$11:$H$8770,$F$11:$F$8770,"=COD1",$B$11:$B$8770,"="&amp;B8586)/COUNTIFS($F$11:$F$8770,"=COD1",$B$11:$B$8770,"="&amp;B8586))/COUNTIFS($A$11:$A$8770,"="&amp;A8586,$F$11:$F$8770,"=COD1"),0)</f>
        <v>0</v>
      </c>
      <c r="L8586" s="13" t="e">
        <f>(VLOOKUP(F8586,tarifas!$C$7:$D$10,2,FALSE)+tarifas!$D$21)*datos!H8586</f>
        <v>#N/A</v>
      </c>
      <c r="M8586">
        <v>0</v>
      </c>
      <c r="N8586" s="13" t="e">
        <f t="shared" si="1205"/>
        <v>#N/A</v>
      </c>
      <c r="O8586">
        <f t="shared" si="1206"/>
        <v>0</v>
      </c>
      <c r="P8586" s="12">
        <f t="shared" si="1207"/>
        <v>239.15769047442211</v>
      </c>
      <c r="Q8586">
        <f t="shared" si="1208"/>
        <v>0</v>
      </c>
      <c r="R8586">
        <f>$D$2*tarifas!$D$12/24</f>
        <v>1.4541666666666666</v>
      </c>
      <c r="S8586" t="e">
        <f>VLOOKUP(E8586&amp;" "&amp;F8586,tarifas!$A$13:$D$20,4,FALSE)*P8586</f>
        <v>#N/A</v>
      </c>
      <c r="T8586">
        <f>IF(F8586="COD1",tarifas!$D$11*(SUMIFS($P$11:$P$8770,$F$11:$F$8770,"=COD1",$B$11:$B$8770,"="&amp;B8586)/COUNTIFS($F$11:$F$8770,"=COD1",$B$11:$B$8770,"="&amp;B8586))/COUNTIFS($A$11:$A$8770,"="&amp;A8586,$F$11:$F$8770,"=COD1"),0)</f>
        <v>0</v>
      </c>
      <c r="U8586" t="e">
        <f>(VLOOKUP(F8586,tarifas!$C$7:$D$10,2,FALSE)+tarifas!$D$21)*datos!P8586</f>
        <v>#N/A</v>
      </c>
      <c r="V8586" t="e">
        <f t="shared" si="1209"/>
        <v>#N/A</v>
      </c>
      <c r="W8586">
        <f t="shared" si="1210"/>
        <v>0</v>
      </c>
    </row>
    <row r="8587" spans="1:23" x14ac:dyDescent="0.25">
      <c r="A8587">
        <f t="shared" si="1203"/>
        <v>353</v>
      </c>
      <c r="B8587">
        <f t="shared" si="1204"/>
        <v>12</v>
      </c>
      <c r="C8587" s="1">
        <f t="shared" si="1211"/>
        <v>41997.333333312534</v>
      </c>
      <c r="D8587" s="7">
        <v>0</v>
      </c>
      <c r="E8587" s="7"/>
      <c r="G8587">
        <v>52.69</v>
      </c>
      <c r="H8587" s="12">
        <v>312.19862979764406</v>
      </c>
      <c r="I8587" s="13">
        <f>$D$2*tarifas!$D$12/24</f>
        <v>1.4541666666666666</v>
      </c>
      <c r="J8587" s="13" t="e">
        <f>VLOOKUP(E8587&amp;" "&amp;F8587,tarifas!$A$13:$D$20,4,FALSE)*H8587</f>
        <v>#N/A</v>
      </c>
      <c r="K8587" s="13">
        <f>IF(F8587="COD1",tarifas!$D$11*(SUMIFS($H$11:$H$8770,$F$11:$F$8770,"=COD1",$B$11:$B$8770,"="&amp;B8587)/COUNTIFS($F$11:$F$8770,"=COD1",$B$11:$B$8770,"="&amp;B8587))/COUNTIFS($A$11:$A$8770,"="&amp;A8587,$F$11:$F$8770,"=COD1"),0)</f>
        <v>0</v>
      </c>
      <c r="L8587" s="13" t="e">
        <f>(VLOOKUP(F8587,tarifas!$C$7:$D$10,2,FALSE)+tarifas!$D$21)*datos!H8587</f>
        <v>#N/A</v>
      </c>
      <c r="M8587">
        <v>42.428980000000003</v>
      </c>
      <c r="N8587" s="13" t="e">
        <f t="shared" si="1205"/>
        <v>#N/A</v>
      </c>
      <c r="O8587">
        <f t="shared" si="1206"/>
        <v>42.428980000000003</v>
      </c>
      <c r="P8587" s="12">
        <f t="shared" si="1207"/>
        <v>269.76964979764404</v>
      </c>
      <c r="Q8587">
        <f t="shared" si="1208"/>
        <v>0</v>
      </c>
      <c r="R8587">
        <f>$D$2*tarifas!$D$12/24</f>
        <v>1.4541666666666666</v>
      </c>
      <c r="S8587" t="e">
        <f>VLOOKUP(E8587&amp;" "&amp;F8587,tarifas!$A$13:$D$20,4,FALSE)*P8587</f>
        <v>#N/A</v>
      </c>
      <c r="T8587">
        <f>IF(F8587="COD1",tarifas!$D$11*(SUMIFS($P$11:$P$8770,$F$11:$F$8770,"=COD1",$B$11:$B$8770,"="&amp;B8587)/COUNTIFS($F$11:$F$8770,"=COD1",$B$11:$B$8770,"="&amp;B8587))/COUNTIFS($A$11:$A$8770,"="&amp;A8587,$F$11:$F$8770,"=COD1"),0)</f>
        <v>0</v>
      </c>
      <c r="U8587" t="e">
        <f>(VLOOKUP(F8587,tarifas!$C$7:$D$10,2,FALSE)+tarifas!$D$21)*datos!P8587</f>
        <v>#N/A</v>
      </c>
      <c r="V8587" t="e">
        <f t="shared" si="1209"/>
        <v>#N/A</v>
      </c>
      <c r="W8587">
        <f t="shared" si="1210"/>
        <v>0</v>
      </c>
    </row>
    <row r="8588" spans="1:23" x14ac:dyDescent="0.25">
      <c r="A8588">
        <f t="shared" ref="A8588:A8651" si="1212">DAYS360($C$11,C8588)</f>
        <v>353</v>
      </c>
      <c r="B8588">
        <f t="shared" ref="B8588:B8651" si="1213">MONTH(C8588)</f>
        <v>12</v>
      </c>
      <c r="C8588" s="1">
        <f t="shared" si="1211"/>
        <v>41997.374999979198</v>
      </c>
      <c r="D8588" s="7">
        <v>0</v>
      </c>
      <c r="E8588" s="7"/>
      <c r="G8588">
        <v>53.87</v>
      </c>
      <c r="H8588" s="12">
        <v>470.48809344692074</v>
      </c>
      <c r="I8588" s="13">
        <f>$D$2*tarifas!$D$12/24</f>
        <v>1.4541666666666666</v>
      </c>
      <c r="J8588" s="13" t="e">
        <f>VLOOKUP(E8588&amp;" "&amp;F8588,tarifas!$A$13:$D$20,4,FALSE)*H8588</f>
        <v>#N/A</v>
      </c>
      <c r="K8588" s="13">
        <f>IF(F8588="COD1",tarifas!$D$11*(SUMIFS($H$11:$H$8770,$F$11:$F$8770,"=COD1",$B$11:$B$8770,"="&amp;B8588)/COUNTIFS($F$11:$F$8770,"=COD1",$B$11:$B$8770,"="&amp;B8588))/COUNTIFS($A$11:$A$8770,"="&amp;A8588,$F$11:$F$8770,"=COD1"),0)</f>
        <v>0</v>
      </c>
      <c r="L8588" s="13" t="e">
        <f>(VLOOKUP(F8588,tarifas!$C$7:$D$10,2,FALSE)+tarifas!$D$21)*datos!H8588</f>
        <v>#N/A</v>
      </c>
      <c r="M8588">
        <v>58.884879999999995</v>
      </c>
      <c r="N8588" s="13" t="e">
        <f t="shared" ref="N8588:N8651" si="1214">(I8588+J8588+K8588+L8588)*1.23</f>
        <v>#N/A</v>
      </c>
      <c r="O8588">
        <f t="shared" ref="O8588:O8651" si="1215">IF(M8588&lt;H8588,M8588,H8588)</f>
        <v>58.884879999999995</v>
      </c>
      <c r="P8588" s="12">
        <f t="shared" ref="P8588:P8651" si="1216">H8588-O8588</f>
        <v>411.60321344692073</v>
      </c>
      <c r="Q8588">
        <f t="shared" ref="Q8588:Q8651" si="1217">IF(M8588&lt;H8588,0,M8588-H8588)</f>
        <v>0</v>
      </c>
      <c r="R8588">
        <f>$D$2*tarifas!$D$12/24</f>
        <v>1.4541666666666666</v>
      </c>
      <c r="S8588" t="e">
        <f>VLOOKUP(E8588&amp;" "&amp;F8588,tarifas!$A$13:$D$20,4,FALSE)*P8588</f>
        <v>#N/A</v>
      </c>
      <c r="T8588">
        <f>IF(F8588="COD1",tarifas!$D$11*(SUMIFS($P$11:$P$8770,$F$11:$F$8770,"=COD1",$B$11:$B$8770,"="&amp;B8588)/COUNTIFS($F$11:$F$8770,"=COD1",$B$11:$B$8770,"="&amp;B8588))/COUNTIFS($A$11:$A$8770,"="&amp;A8588,$F$11:$F$8770,"=COD1"),0)</f>
        <v>0</v>
      </c>
      <c r="U8588" t="e">
        <f>(VLOOKUP(F8588,tarifas!$C$7:$D$10,2,FALSE)+tarifas!$D$21)*datos!P8588</f>
        <v>#N/A</v>
      </c>
      <c r="V8588" t="e">
        <f t="shared" ref="V8588:V8651" si="1218">(R8588+S8588+T8588+U8588)*1.23</f>
        <v>#N/A</v>
      </c>
      <c r="W8588">
        <f t="shared" ref="W8588:W8651" si="1219">0.9*G8588/1000*Q8588</f>
        <v>0</v>
      </c>
    </row>
    <row r="8589" spans="1:23" x14ac:dyDescent="0.25">
      <c r="A8589">
        <f t="shared" si="1212"/>
        <v>353</v>
      </c>
      <c r="B8589">
        <f t="shared" si="1213"/>
        <v>12</v>
      </c>
      <c r="C8589" s="1">
        <f t="shared" ref="C8589:C8652" si="1220">+C8588+1/24</f>
        <v>41997.416666645862</v>
      </c>
      <c r="D8589" s="7">
        <v>338.71212121212119</v>
      </c>
      <c r="E8589" s="7"/>
      <c r="G8589">
        <v>54.17</v>
      </c>
      <c r="H8589" s="12">
        <v>579.6661598088466</v>
      </c>
      <c r="I8589" s="13">
        <f>$D$2*tarifas!$D$12/24</f>
        <v>1.4541666666666666</v>
      </c>
      <c r="J8589" s="13" t="e">
        <f>VLOOKUP(E8589&amp;" "&amp;F8589,tarifas!$A$13:$D$20,4,FALSE)*H8589</f>
        <v>#N/A</v>
      </c>
      <c r="K8589" s="13">
        <f>IF(F8589="COD1",tarifas!$D$11*(SUMIFS($H$11:$H$8770,$F$11:$F$8770,"=COD1",$B$11:$B$8770,"="&amp;B8589)/COUNTIFS($F$11:$F$8770,"=COD1",$B$11:$B$8770,"="&amp;B8589))/COUNTIFS($A$11:$A$8770,"="&amp;A8589,$F$11:$F$8770,"=COD1"),0)</f>
        <v>0</v>
      </c>
      <c r="L8589" s="13" t="e">
        <f>(VLOOKUP(F8589,tarifas!$C$7:$D$10,2,FALSE)+tarifas!$D$21)*datos!H8589</f>
        <v>#N/A</v>
      </c>
      <c r="M8589">
        <v>142.69934000000001</v>
      </c>
      <c r="N8589" s="13" t="e">
        <f t="shared" si="1214"/>
        <v>#N/A</v>
      </c>
      <c r="O8589">
        <f t="shared" si="1215"/>
        <v>142.69934000000001</v>
      </c>
      <c r="P8589" s="12">
        <f t="shared" si="1216"/>
        <v>436.96681980884659</v>
      </c>
      <c r="Q8589">
        <f t="shared" si="1217"/>
        <v>0</v>
      </c>
      <c r="R8589">
        <f>$D$2*tarifas!$D$12/24</f>
        <v>1.4541666666666666</v>
      </c>
      <c r="S8589" t="e">
        <f>VLOOKUP(E8589&amp;" "&amp;F8589,tarifas!$A$13:$D$20,4,FALSE)*P8589</f>
        <v>#N/A</v>
      </c>
      <c r="T8589">
        <f>IF(F8589="COD1",tarifas!$D$11*(SUMIFS($P$11:$P$8770,$F$11:$F$8770,"=COD1",$B$11:$B$8770,"="&amp;B8589)/COUNTIFS($F$11:$F$8770,"=COD1",$B$11:$B$8770,"="&amp;B8589))/COUNTIFS($A$11:$A$8770,"="&amp;A8589,$F$11:$F$8770,"=COD1"),0)</f>
        <v>0</v>
      </c>
      <c r="U8589" t="e">
        <f>(VLOOKUP(F8589,tarifas!$C$7:$D$10,2,FALSE)+tarifas!$D$21)*datos!P8589</f>
        <v>#N/A</v>
      </c>
      <c r="V8589" t="e">
        <f t="shared" si="1218"/>
        <v>#N/A</v>
      </c>
      <c r="W8589">
        <f t="shared" si="1219"/>
        <v>0</v>
      </c>
    </row>
    <row r="8590" spans="1:23" x14ac:dyDescent="0.25">
      <c r="A8590">
        <f t="shared" si="1212"/>
        <v>353</v>
      </c>
      <c r="B8590">
        <f t="shared" si="1213"/>
        <v>12</v>
      </c>
      <c r="C8590" s="1">
        <f t="shared" si="1220"/>
        <v>41997.458333312527</v>
      </c>
      <c r="D8590" s="7">
        <v>252.16666666666671</v>
      </c>
      <c r="E8590" s="7"/>
      <c r="G8590">
        <v>53.37</v>
      </c>
      <c r="H8590" s="12">
        <v>665.4503956508031</v>
      </c>
      <c r="I8590" s="13">
        <f>$D$2*tarifas!$D$12/24</f>
        <v>1.4541666666666666</v>
      </c>
      <c r="J8590" s="13" t="e">
        <f>VLOOKUP(E8590&amp;" "&amp;F8590,tarifas!$A$13:$D$20,4,FALSE)*H8590</f>
        <v>#N/A</v>
      </c>
      <c r="K8590" s="13">
        <f>IF(F8590="COD1",tarifas!$D$11*(SUMIFS($H$11:$H$8770,$F$11:$F$8770,"=COD1",$B$11:$B$8770,"="&amp;B8590)/COUNTIFS($F$11:$F$8770,"=COD1",$B$11:$B$8770,"="&amp;B8590))/COUNTIFS($A$11:$A$8770,"="&amp;A8590,$F$11:$F$8770,"=COD1"),0)</f>
        <v>0</v>
      </c>
      <c r="L8590" s="13" t="e">
        <f>(VLOOKUP(F8590,tarifas!$C$7:$D$10,2,FALSE)+tarifas!$D$21)*datos!H8590</f>
        <v>#N/A</v>
      </c>
      <c r="M8590">
        <v>135.22464000000002</v>
      </c>
      <c r="N8590" s="13" t="e">
        <f t="shared" si="1214"/>
        <v>#N/A</v>
      </c>
      <c r="O8590">
        <f t="shared" si="1215"/>
        <v>135.22464000000002</v>
      </c>
      <c r="P8590" s="12">
        <f t="shared" si="1216"/>
        <v>530.22575565080308</v>
      </c>
      <c r="Q8590">
        <f t="shared" si="1217"/>
        <v>0</v>
      </c>
      <c r="R8590">
        <f>$D$2*tarifas!$D$12/24</f>
        <v>1.4541666666666666</v>
      </c>
      <c r="S8590" t="e">
        <f>VLOOKUP(E8590&amp;" "&amp;F8590,tarifas!$A$13:$D$20,4,FALSE)*P8590</f>
        <v>#N/A</v>
      </c>
      <c r="T8590">
        <f>IF(F8590="COD1",tarifas!$D$11*(SUMIFS($P$11:$P$8770,$F$11:$F$8770,"=COD1",$B$11:$B$8770,"="&amp;B8590)/COUNTIFS($F$11:$F$8770,"=COD1",$B$11:$B$8770,"="&amp;B8590))/COUNTIFS($A$11:$A$8770,"="&amp;A8590,$F$11:$F$8770,"=COD1"),0)</f>
        <v>0</v>
      </c>
      <c r="U8590" t="e">
        <f>(VLOOKUP(F8590,tarifas!$C$7:$D$10,2,FALSE)+tarifas!$D$21)*datos!P8590</f>
        <v>#N/A</v>
      </c>
      <c r="V8590" t="e">
        <f t="shared" si="1218"/>
        <v>#N/A</v>
      </c>
      <c r="W8590">
        <f t="shared" si="1219"/>
        <v>0</v>
      </c>
    </row>
    <row r="8591" spans="1:23" x14ac:dyDescent="0.25">
      <c r="A8591">
        <f t="shared" si="1212"/>
        <v>353</v>
      </c>
      <c r="B8591">
        <f t="shared" si="1213"/>
        <v>12</v>
      </c>
      <c r="C8591" s="1">
        <f t="shared" si="1220"/>
        <v>41997.499999979191</v>
      </c>
      <c r="D8591" s="7">
        <v>297.50000000000006</v>
      </c>
      <c r="E8591" s="7"/>
      <c r="G8591">
        <v>52</v>
      </c>
      <c r="H8591" s="12">
        <v>528.3575477691428</v>
      </c>
      <c r="I8591" s="13">
        <f>$D$2*tarifas!$D$12/24</f>
        <v>1.4541666666666666</v>
      </c>
      <c r="J8591" s="13" t="e">
        <f>VLOOKUP(E8591&amp;" "&amp;F8591,tarifas!$A$13:$D$20,4,FALSE)*H8591</f>
        <v>#N/A</v>
      </c>
      <c r="K8591" s="13">
        <f>IF(F8591="COD1",tarifas!$D$11*(SUMIFS($H$11:$H$8770,$F$11:$F$8770,"=COD1",$B$11:$B$8770,"="&amp;B8591)/COUNTIFS($F$11:$F$8770,"=COD1",$B$11:$B$8770,"="&amp;B8591))/COUNTIFS($A$11:$A$8770,"="&amp;A8591,$F$11:$F$8770,"=COD1"),0)</f>
        <v>0</v>
      </c>
      <c r="L8591" s="13" t="e">
        <f>(VLOOKUP(F8591,tarifas!$C$7:$D$10,2,FALSE)+tarifas!$D$21)*datos!H8591</f>
        <v>#N/A</v>
      </c>
      <c r="M8591">
        <v>84.629199999999997</v>
      </c>
      <c r="N8591" s="13" t="e">
        <f t="shared" si="1214"/>
        <v>#N/A</v>
      </c>
      <c r="O8591">
        <f t="shared" si="1215"/>
        <v>84.629199999999997</v>
      </c>
      <c r="P8591" s="12">
        <f t="shared" si="1216"/>
        <v>443.72834776914283</v>
      </c>
      <c r="Q8591">
        <f t="shared" si="1217"/>
        <v>0</v>
      </c>
      <c r="R8591">
        <f>$D$2*tarifas!$D$12/24</f>
        <v>1.4541666666666666</v>
      </c>
      <c r="S8591" t="e">
        <f>VLOOKUP(E8591&amp;" "&amp;F8591,tarifas!$A$13:$D$20,4,FALSE)*P8591</f>
        <v>#N/A</v>
      </c>
      <c r="T8591">
        <f>IF(F8591="COD1",tarifas!$D$11*(SUMIFS($P$11:$P$8770,$F$11:$F$8770,"=COD1",$B$11:$B$8770,"="&amp;B8591)/COUNTIFS($F$11:$F$8770,"=COD1",$B$11:$B$8770,"="&amp;B8591))/COUNTIFS($A$11:$A$8770,"="&amp;A8591,$F$11:$F$8770,"=COD1"),0)</f>
        <v>0</v>
      </c>
      <c r="U8591" t="e">
        <f>(VLOOKUP(F8591,tarifas!$C$7:$D$10,2,FALSE)+tarifas!$D$21)*datos!P8591</f>
        <v>#N/A</v>
      </c>
      <c r="V8591" t="e">
        <f t="shared" si="1218"/>
        <v>#N/A</v>
      </c>
      <c r="W8591">
        <f t="shared" si="1219"/>
        <v>0</v>
      </c>
    </row>
    <row r="8592" spans="1:23" x14ac:dyDescent="0.25">
      <c r="A8592">
        <f t="shared" si="1212"/>
        <v>353</v>
      </c>
      <c r="B8592">
        <f t="shared" si="1213"/>
        <v>12</v>
      </c>
      <c r="C8592" s="1">
        <f t="shared" si="1220"/>
        <v>41997.541666645855</v>
      </c>
      <c r="D8592" s="7">
        <v>249.07575757575756</v>
      </c>
      <c r="E8592" s="7"/>
      <c r="G8592">
        <v>50.2</v>
      </c>
      <c r="H8592" s="12">
        <v>451.86225118379377</v>
      </c>
      <c r="I8592" s="13">
        <f>$D$2*tarifas!$D$12/24</f>
        <v>1.4541666666666666</v>
      </c>
      <c r="J8592" s="13" t="e">
        <f>VLOOKUP(E8592&amp;" "&amp;F8592,tarifas!$A$13:$D$20,4,FALSE)*H8592</f>
        <v>#N/A</v>
      </c>
      <c r="K8592" s="13">
        <f>IF(F8592="COD1",tarifas!$D$11*(SUMIFS($H$11:$H$8770,$F$11:$F$8770,"=COD1",$B$11:$B$8770,"="&amp;B8592)/COUNTIFS($F$11:$F$8770,"=COD1",$B$11:$B$8770,"="&amp;B8592))/COUNTIFS($A$11:$A$8770,"="&amp;A8592,$F$11:$F$8770,"=COD1"),0)</f>
        <v>0</v>
      </c>
      <c r="L8592" s="13" t="e">
        <f>(VLOOKUP(F8592,tarifas!$C$7:$D$10,2,FALSE)+tarifas!$D$21)*datos!H8592</f>
        <v>#N/A</v>
      </c>
      <c r="M8592">
        <v>61.820489999999999</v>
      </c>
      <c r="N8592" s="13" t="e">
        <f t="shared" si="1214"/>
        <v>#N/A</v>
      </c>
      <c r="O8592">
        <f t="shared" si="1215"/>
        <v>61.820489999999999</v>
      </c>
      <c r="P8592" s="12">
        <f t="shared" si="1216"/>
        <v>390.04176118379377</v>
      </c>
      <c r="Q8592">
        <f t="shared" si="1217"/>
        <v>0</v>
      </c>
      <c r="R8592">
        <f>$D$2*tarifas!$D$12/24</f>
        <v>1.4541666666666666</v>
      </c>
      <c r="S8592" t="e">
        <f>VLOOKUP(E8592&amp;" "&amp;F8592,tarifas!$A$13:$D$20,4,FALSE)*P8592</f>
        <v>#N/A</v>
      </c>
      <c r="T8592">
        <f>IF(F8592="COD1",tarifas!$D$11*(SUMIFS($P$11:$P$8770,$F$11:$F$8770,"=COD1",$B$11:$B$8770,"="&amp;B8592)/COUNTIFS($F$11:$F$8770,"=COD1",$B$11:$B$8770,"="&amp;B8592))/COUNTIFS($A$11:$A$8770,"="&amp;A8592,$F$11:$F$8770,"=COD1"),0)</f>
        <v>0</v>
      </c>
      <c r="U8592" t="e">
        <f>(VLOOKUP(F8592,tarifas!$C$7:$D$10,2,FALSE)+tarifas!$D$21)*datos!P8592</f>
        <v>#N/A</v>
      </c>
      <c r="V8592" t="e">
        <f t="shared" si="1218"/>
        <v>#N/A</v>
      </c>
      <c r="W8592">
        <f t="shared" si="1219"/>
        <v>0</v>
      </c>
    </row>
    <row r="8593" spans="1:23" x14ac:dyDescent="0.25">
      <c r="A8593">
        <f t="shared" si="1212"/>
        <v>353</v>
      </c>
      <c r="B8593">
        <f t="shared" si="1213"/>
        <v>12</v>
      </c>
      <c r="C8593" s="1">
        <f t="shared" si="1220"/>
        <v>41997.583333312519</v>
      </c>
      <c r="D8593" s="7">
        <v>205.54545454545456</v>
      </c>
      <c r="E8593" s="7"/>
      <c r="G8593">
        <v>49.01</v>
      </c>
      <c r="H8593" s="12">
        <v>592.06727577496247</v>
      </c>
      <c r="I8593" s="13">
        <f>$D$2*tarifas!$D$12/24</f>
        <v>1.4541666666666666</v>
      </c>
      <c r="J8593" s="13" t="e">
        <f>VLOOKUP(E8593&amp;" "&amp;F8593,tarifas!$A$13:$D$20,4,FALSE)*H8593</f>
        <v>#N/A</v>
      </c>
      <c r="K8593" s="13">
        <f>IF(F8593="COD1",tarifas!$D$11*(SUMIFS($H$11:$H$8770,$F$11:$F$8770,"=COD1",$B$11:$B$8770,"="&amp;B8593)/COUNTIFS($F$11:$F$8770,"=COD1",$B$11:$B$8770,"="&amp;B8593))/COUNTIFS($A$11:$A$8770,"="&amp;A8593,$F$11:$F$8770,"=COD1"),0)</f>
        <v>0</v>
      </c>
      <c r="L8593" s="13" t="e">
        <f>(VLOOKUP(F8593,tarifas!$C$7:$D$10,2,FALSE)+tarifas!$D$21)*datos!H8593</f>
        <v>#N/A</v>
      </c>
      <c r="M8593">
        <v>15.23409</v>
      </c>
      <c r="N8593" s="13" t="e">
        <f t="shared" si="1214"/>
        <v>#N/A</v>
      </c>
      <c r="O8593">
        <f t="shared" si="1215"/>
        <v>15.23409</v>
      </c>
      <c r="P8593" s="12">
        <f t="shared" si="1216"/>
        <v>576.83318577496243</v>
      </c>
      <c r="Q8593">
        <f t="shared" si="1217"/>
        <v>0</v>
      </c>
      <c r="R8593">
        <f>$D$2*tarifas!$D$12/24</f>
        <v>1.4541666666666666</v>
      </c>
      <c r="S8593" t="e">
        <f>VLOOKUP(E8593&amp;" "&amp;F8593,tarifas!$A$13:$D$20,4,FALSE)*P8593</f>
        <v>#N/A</v>
      </c>
      <c r="T8593">
        <f>IF(F8593="COD1",tarifas!$D$11*(SUMIFS($P$11:$P$8770,$F$11:$F$8770,"=COD1",$B$11:$B$8770,"="&amp;B8593)/COUNTIFS($F$11:$F$8770,"=COD1",$B$11:$B$8770,"="&amp;B8593))/COUNTIFS($A$11:$A$8770,"="&amp;A8593,$F$11:$F$8770,"=COD1"),0)</f>
        <v>0</v>
      </c>
      <c r="U8593" t="e">
        <f>(VLOOKUP(F8593,tarifas!$C$7:$D$10,2,FALSE)+tarifas!$D$21)*datos!P8593</f>
        <v>#N/A</v>
      </c>
      <c r="V8593" t="e">
        <f t="shared" si="1218"/>
        <v>#N/A</v>
      </c>
      <c r="W8593">
        <f t="shared" si="1219"/>
        <v>0</v>
      </c>
    </row>
    <row r="8594" spans="1:23" x14ac:dyDescent="0.25">
      <c r="A8594">
        <f t="shared" si="1212"/>
        <v>353</v>
      </c>
      <c r="B8594">
        <f t="shared" si="1213"/>
        <v>12</v>
      </c>
      <c r="C8594" s="1">
        <f t="shared" si="1220"/>
        <v>41997.624999979183</v>
      </c>
      <c r="D8594" s="7">
        <v>82.681818181818173</v>
      </c>
      <c r="E8594" s="7"/>
      <c r="G8594">
        <v>48.08</v>
      </c>
      <c r="H8594" s="12">
        <v>630.07713680662118</v>
      </c>
      <c r="I8594" s="13">
        <f>$D$2*tarifas!$D$12/24</f>
        <v>1.4541666666666666</v>
      </c>
      <c r="J8594" s="13" t="e">
        <f>VLOOKUP(E8594&amp;" "&amp;F8594,tarifas!$A$13:$D$20,4,FALSE)*H8594</f>
        <v>#N/A</v>
      </c>
      <c r="K8594" s="13">
        <f>IF(F8594="COD1",tarifas!$D$11*(SUMIFS($H$11:$H$8770,$F$11:$F$8770,"=COD1",$B$11:$B$8770,"="&amp;B8594)/COUNTIFS($F$11:$F$8770,"=COD1",$B$11:$B$8770,"="&amp;B8594))/COUNTIFS($A$11:$A$8770,"="&amp;A8594,$F$11:$F$8770,"=COD1"),0)</f>
        <v>0</v>
      </c>
      <c r="L8594" s="13" t="e">
        <f>(VLOOKUP(F8594,tarifas!$C$7:$D$10,2,FALSE)+tarifas!$D$21)*datos!H8594</f>
        <v>#N/A</v>
      </c>
      <c r="M8594">
        <v>27.02927</v>
      </c>
      <c r="N8594" s="13" t="e">
        <f t="shared" si="1214"/>
        <v>#N/A</v>
      </c>
      <c r="O8594">
        <f t="shared" si="1215"/>
        <v>27.02927</v>
      </c>
      <c r="P8594" s="12">
        <f t="shared" si="1216"/>
        <v>603.04786680662119</v>
      </c>
      <c r="Q8594">
        <f t="shared" si="1217"/>
        <v>0</v>
      </c>
      <c r="R8594">
        <f>$D$2*tarifas!$D$12/24</f>
        <v>1.4541666666666666</v>
      </c>
      <c r="S8594" t="e">
        <f>VLOOKUP(E8594&amp;" "&amp;F8594,tarifas!$A$13:$D$20,4,FALSE)*P8594</f>
        <v>#N/A</v>
      </c>
      <c r="T8594">
        <f>IF(F8594="COD1",tarifas!$D$11*(SUMIFS($P$11:$P$8770,$F$11:$F$8770,"=COD1",$B$11:$B$8770,"="&amp;B8594)/COUNTIFS($F$11:$F$8770,"=COD1",$B$11:$B$8770,"="&amp;B8594))/COUNTIFS($A$11:$A$8770,"="&amp;A8594,$F$11:$F$8770,"=COD1"),0)</f>
        <v>0</v>
      </c>
      <c r="U8594" t="e">
        <f>(VLOOKUP(F8594,tarifas!$C$7:$D$10,2,FALSE)+tarifas!$D$21)*datos!P8594</f>
        <v>#N/A</v>
      </c>
      <c r="V8594" t="e">
        <f t="shared" si="1218"/>
        <v>#N/A</v>
      </c>
      <c r="W8594">
        <f t="shared" si="1219"/>
        <v>0</v>
      </c>
    </row>
    <row r="8595" spans="1:23" x14ac:dyDescent="0.25">
      <c r="A8595">
        <f t="shared" si="1212"/>
        <v>353</v>
      </c>
      <c r="B8595">
        <f t="shared" si="1213"/>
        <v>12</v>
      </c>
      <c r="C8595" s="1">
        <f t="shared" si="1220"/>
        <v>41997.666666645848</v>
      </c>
      <c r="D8595" s="7">
        <v>26.530303030303028</v>
      </c>
      <c r="E8595" s="7"/>
      <c r="G8595">
        <v>49.02</v>
      </c>
      <c r="H8595" s="12">
        <v>675.48364895053692</v>
      </c>
      <c r="I8595" s="13">
        <f>$D$2*tarifas!$D$12/24</f>
        <v>1.4541666666666666</v>
      </c>
      <c r="J8595" s="13" t="e">
        <f>VLOOKUP(E8595&amp;" "&amp;F8595,tarifas!$A$13:$D$20,4,FALSE)*H8595</f>
        <v>#N/A</v>
      </c>
      <c r="K8595" s="13">
        <f>IF(F8595="COD1",tarifas!$D$11*(SUMIFS($H$11:$H$8770,$F$11:$F$8770,"=COD1",$B$11:$B$8770,"="&amp;B8595)/COUNTIFS($F$11:$F$8770,"=COD1",$B$11:$B$8770,"="&amp;B8595))/COUNTIFS($A$11:$A$8770,"="&amp;A8595,$F$11:$F$8770,"=COD1"),0)</f>
        <v>0</v>
      </c>
      <c r="L8595" s="13" t="e">
        <f>(VLOOKUP(F8595,tarifas!$C$7:$D$10,2,FALSE)+tarifas!$D$21)*datos!H8595</f>
        <v>#N/A</v>
      </c>
      <c r="M8595">
        <v>7.1171300000000004</v>
      </c>
      <c r="N8595" s="13" t="e">
        <f t="shared" si="1214"/>
        <v>#N/A</v>
      </c>
      <c r="O8595">
        <f t="shared" si="1215"/>
        <v>7.1171300000000004</v>
      </c>
      <c r="P8595" s="12">
        <f t="shared" si="1216"/>
        <v>668.36651895053694</v>
      </c>
      <c r="Q8595">
        <f t="shared" si="1217"/>
        <v>0</v>
      </c>
      <c r="R8595">
        <f>$D$2*tarifas!$D$12/24</f>
        <v>1.4541666666666666</v>
      </c>
      <c r="S8595" t="e">
        <f>VLOOKUP(E8595&amp;" "&amp;F8595,tarifas!$A$13:$D$20,4,FALSE)*P8595</f>
        <v>#N/A</v>
      </c>
      <c r="T8595">
        <f>IF(F8595="COD1",tarifas!$D$11*(SUMIFS($P$11:$P$8770,$F$11:$F$8770,"=COD1",$B$11:$B$8770,"="&amp;B8595)/COUNTIFS($F$11:$F$8770,"=COD1",$B$11:$B$8770,"="&amp;B8595))/COUNTIFS($A$11:$A$8770,"="&amp;A8595,$F$11:$F$8770,"=COD1"),0)</f>
        <v>0</v>
      </c>
      <c r="U8595" t="e">
        <f>(VLOOKUP(F8595,tarifas!$C$7:$D$10,2,FALSE)+tarifas!$D$21)*datos!P8595</f>
        <v>#N/A</v>
      </c>
      <c r="V8595" t="e">
        <f t="shared" si="1218"/>
        <v>#N/A</v>
      </c>
      <c r="W8595">
        <f t="shared" si="1219"/>
        <v>0</v>
      </c>
    </row>
    <row r="8596" spans="1:23" x14ac:dyDescent="0.25">
      <c r="A8596">
        <f t="shared" si="1212"/>
        <v>353</v>
      </c>
      <c r="B8596">
        <f t="shared" si="1213"/>
        <v>12</v>
      </c>
      <c r="C8596" s="1">
        <f t="shared" si="1220"/>
        <v>41997.708333312512</v>
      </c>
      <c r="D8596" s="7">
        <v>0</v>
      </c>
      <c r="E8596" s="7"/>
      <c r="G8596">
        <v>51.87</v>
      </c>
      <c r="H8596" s="12">
        <v>571.74625959486093</v>
      </c>
      <c r="I8596" s="13">
        <f>$D$2*tarifas!$D$12/24</f>
        <v>1.4541666666666666</v>
      </c>
      <c r="J8596" s="13" t="e">
        <f>VLOOKUP(E8596&amp;" "&amp;F8596,tarifas!$A$13:$D$20,4,FALSE)*H8596</f>
        <v>#N/A</v>
      </c>
      <c r="K8596" s="13">
        <f>IF(F8596="COD1",tarifas!$D$11*(SUMIFS($H$11:$H$8770,$F$11:$F$8770,"=COD1",$B$11:$B$8770,"="&amp;B8596)/COUNTIFS($F$11:$F$8770,"=COD1",$B$11:$B$8770,"="&amp;B8596))/COUNTIFS($A$11:$A$8770,"="&amp;A8596,$F$11:$F$8770,"=COD1"),0)</f>
        <v>0</v>
      </c>
      <c r="L8596" s="13" t="e">
        <f>(VLOOKUP(F8596,tarifas!$C$7:$D$10,2,FALSE)+tarifas!$D$21)*datos!H8596</f>
        <v>#N/A</v>
      </c>
      <c r="M8596">
        <v>0</v>
      </c>
      <c r="N8596" s="13" t="e">
        <f t="shared" si="1214"/>
        <v>#N/A</v>
      </c>
      <c r="O8596">
        <f t="shared" si="1215"/>
        <v>0</v>
      </c>
      <c r="P8596" s="12">
        <f t="shared" si="1216"/>
        <v>571.74625959486093</v>
      </c>
      <c r="Q8596">
        <f t="shared" si="1217"/>
        <v>0</v>
      </c>
      <c r="R8596">
        <f>$D$2*tarifas!$D$12/24</f>
        <v>1.4541666666666666</v>
      </c>
      <c r="S8596" t="e">
        <f>VLOOKUP(E8596&amp;" "&amp;F8596,tarifas!$A$13:$D$20,4,FALSE)*P8596</f>
        <v>#N/A</v>
      </c>
      <c r="T8596">
        <f>IF(F8596="COD1",tarifas!$D$11*(SUMIFS($P$11:$P$8770,$F$11:$F$8770,"=COD1",$B$11:$B$8770,"="&amp;B8596)/COUNTIFS($F$11:$F$8770,"=COD1",$B$11:$B$8770,"="&amp;B8596))/COUNTIFS($A$11:$A$8770,"="&amp;A8596,$F$11:$F$8770,"=COD1"),0)</f>
        <v>0</v>
      </c>
      <c r="U8596" t="e">
        <f>(VLOOKUP(F8596,tarifas!$C$7:$D$10,2,FALSE)+tarifas!$D$21)*datos!P8596</f>
        <v>#N/A</v>
      </c>
      <c r="V8596" t="e">
        <f t="shared" si="1218"/>
        <v>#N/A</v>
      </c>
      <c r="W8596">
        <f t="shared" si="1219"/>
        <v>0</v>
      </c>
    </row>
    <row r="8597" spans="1:23" x14ac:dyDescent="0.25">
      <c r="A8597">
        <f t="shared" si="1212"/>
        <v>353</v>
      </c>
      <c r="B8597">
        <f t="shared" si="1213"/>
        <v>12</v>
      </c>
      <c r="C8597" s="1">
        <f t="shared" si="1220"/>
        <v>41997.749999979176</v>
      </c>
      <c r="D8597" s="7">
        <v>0</v>
      </c>
      <c r="E8597" s="7"/>
      <c r="G8597">
        <v>54.57</v>
      </c>
      <c r="H8597" s="12">
        <v>454.01772934347491</v>
      </c>
      <c r="I8597" s="13">
        <f>$D$2*tarifas!$D$12/24</f>
        <v>1.4541666666666666</v>
      </c>
      <c r="J8597" s="13" t="e">
        <f>VLOOKUP(E8597&amp;" "&amp;F8597,tarifas!$A$13:$D$20,4,FALSE)*H8597</f>
        <v>#N/A</v>
      </c>
      <c r="K8597" s="13">
        <f>IF(F8597="COD1",tarifas!$D$11*(SUMIFS($H$11:$H$8770,$F$11:$F$8770,"=COD1",$B$11:$B$8770,"="&amp;B8597)/COUNTIFS($F$11:$F$8770,"=COD1",$B$11:$B$8770,"="&amp;B8597))/COUNTIFS($A$11:$A$8770,"="&amp;A8597,$F$11:$F$8770,"=COD1"),0)</f>
        <v>0</v>
      </c>
      <c r="L8597" s="13" t="e">
        <f>(VLOOKUP(F8597,tarifas!$C$7:$D$10,2,FALSE)+tarifas!$D$21)*datos!H8597</f>
        <v>#N/A</v>
      </c>
      <c r="M8597">
        <v>0</v>
      </c>
      <c r="N8597" s="13" t="e">
        <f t="shared" si="1214"/>
        <v>#N/A</v>
      </c>
      <c r="O8597">
        <f t="shared" si="1215"/>
        <v>0</v>
      </c>
      <c r="P8597" s="12">
        <f t="shared" si="1216"/>
        <v>454.01772934347491</v>
      </c>
      <c r="Q8597">
        <f t="shared" si="1217"/>
        <v>0</v>
      </c>
      <c r="R8597">
        <f>$D$2*tarifas!$D$12/24</f>
        <v>1.4541666666666666</v>
      </c>
      <c r="S8597" t="e">
        <f>VLOOKUP(E8597&amp;" "&amp;F8597,tarifas!$A$13:$D$20,4,FALSE)*P8597</f>
        <v>#N/A</v>
      </c>
      <c r="T8597">
        <f>IF(F8597="COD1",tarifas!$D$11*(SUMIFS($P$11:$P$8770,$F$11:$F$8770,"=COD1",$B$11:$B$8770,"="&amp;B8597)/COUNTIFS($F$11:$F$8770,"=COD1",$B$11:$B$8770,"="&amp;B8597))/COUNTIFS($A$11:$A$8770,"="&amp;A8597,$F$11:$F$8770,"=COD1"),0)</f>
        <v>0</v>
      </c>
      <c r="U8597" t="e">
        <f>(VLOOKUP(F8597,tarifas!$C$7:$D$10,2,FALSE)+tarifas!$D$21)*datos!P8597</f>
        <v>#N/A</v>
      </c>
      <c r="V8597" t="e">
        <f t="shared" si="1218"/>
        <v>#N/A</v>
      </c>
      <c r="W8597">
        <f t="shared" si="1219"/>
        <v>0</v>
      </c>
    </row>
    <row r="8598" spans="1:23" x14ac:dyDescent="0.25">
      <c r="A8598">
        <f t="shared" si="1212"/>
        <v>353</v>
      </c>
      <c r="B8598">
        <f t="shared" si="1213"/>
        <v>12</v>
      </c>
      <c r="C8598" s="1">
        <f t="shared" si="1220"/>
        <v>41997.79166664584</v>
      </c>
      <c r="D8598" s="7">
        <v>0</v>
      </c>
      <c r="E8598" s="7"/>
      <c r="G8598">
        <v>54.87</v>
      </c>
      <c r="H8598" s="12">
        <v>341.68590372633463</v>
      </c>
      <c r="I8598" s="13">
        <f>$D$2*tarifas!$D$12/24</f>
        <v>1.4541666666666666</v>
      </c>
      <c r="J8598" s="13" t="e">
        <f>VLOOKUP(E8598&amp;" "&amp;F8598,tarifas!$A$13:$D$20,4,FALSE)*H8598</f>
        <v>#N/A</v>
      </c>
      <c r="K8598" s="13">
        <f>IF(F8598="COD1",tarifas!$D$11*(SUMIFS($H$11:$H$8770,$F$11:$F$8770,"=COD1",$B$11:$B$8770,"="&amp;B8598)/COUNTIFS($F$11:$F$8770,"=COD1",$B$11:$B$8770,"="&amp;B8598))/COUNTIFS($A$11:$A$8770,"="&amp;A8598,$F$11:$F$8770,"=COD1"),0)</f>
        <v>0</v>
      </c>
      <c r="L8598" s="13" t="e">
        <f>(VLOOKUP(F8598,tarifas!$C$7:$D$10,2,FALSE)+tarifas!$D$21)*datos!H8598</f>
        <v>#N/A</v>
      </c>
      <c r="M8598">
        <v>0</v>
      </c>
      <c r="N8598" s="13" t="e">
        <f t="shared" si="1214"/>
        <v>#N/A</v>
      </c>
      <c r="O8598">
        <f t="shared" si="1215"/>
        <v>0</v>
      </c>
      <c r="P8598" s="12">
        <f t="shared" si="1216"/>
        <v>341.68590372633463</v>
      </c>
      <c r="Q8598">
        <f t="shared" si="1217"/>
        <v>0</v>
      </c>
      <c r="R8598">
        <f>$D$2*tarifas!$D$12/24</f>
        <v>1.4541666666666666</v>
      </c>
      <c r="S8598" t="e">
        <f>VLOOKUP(E8598&amp;" "&amp;F8598,tarifas!$A$13:$D$20,4,FALSE)*P8598</f>
        <v>#N/A</v>
      </c>
      <c r="T8598">
        <f>IF(F8598="COD1",tarifas!$D$11*(SUMIFS($P$11:$P$8770,$F$11:$F$8770,"=COD1",$B$11:$B$8770,"="&amp;B8598)/COUNTIFS($F$11:$F$8770,"=COD1",$B$11:$B$8770,"="&amp;B8598))/COUNTIFS($A$11:$A$8770,"="&amp;A8598,$F$11:$F$8770,"=COD1"),0)</f>
        <v>0</v>
      </c>
      <c r="U8598" t="e">
        <f>(VLOOKUP(F8598,tarifas!$C$7:$D$10,2,FALSE)+tarifas!$D$21)*datos!P8598</f>
        <v>#N/A</v>
      </c>
      <c r="V8598" t="e">
        <f t="shared" si="1218"/>
        <v>#N/A</v>
      </c>
      <c r="W8598">
        <f t="shared" si="1219"/>
        <v>0</v>
      </c>
    </row>
    <row r="8599" spans="1:23" x14ac:dyDescent="0.25">
      <c r="A8599">
        <f t="shared" si="1212"/>
        <v>353</v>
      </c>
      <c r="B8599">
        <f t="shared" si="1213"/>
        <v>12</v>
      </c>
      <c r="C8599" s="1">
        <f t="shared" si="1220"/>
        <v>41997.833333312505</v>
      </c>
      <c r="D8599" s="7">
        <v>0</v>
      </c>
      <c r="E8599" s="7"/>
      <c r="G8599">
        <v>53.57</v>
      </c>
      <c r="H8599" s="12">
        <v>269.32404393125216</v>
      </c>
      <c r="I8599" s="13">
        <f>$D$2*tarifas!$D$12/24</f>
        <v>1.4541666666666666</v>
      </c>
      <c r="J8599" s="13" t="e">
        <f>VLOOKUP(E8599&amp;" "&amp;F8599,tarifas!$A$13:$D$20,4,FALSE)*H8599</f>
        <v>#N/A</v>
      </c>
      <c r="K8599" s="13">
        <f>IF(F8599="COD1",tarifas!$D$11*(SUMIFS($H$11:$H$8770,$F$11:$F$8770,"=COD1",$B$11:$B$8770,"="&amp;B8599)/COUNTIFS($F$11:$F$8770,"=COD1",$B$11:$B$8770,"="&amp;B8599))/COUNTIFS($A$11:$A$8770,"="&amp;A8599,$F$11:$F$8770,"=COD1"),0)</f>
        <v>0</v>
      </c>
      <c r="L8599" s="13" t="e">
        <f>(VLOOKUP(F8599,tarifas!$C$7:$D$10,2,FALSE)+tarifas!$D$21)*datos!H8599</f>
        <v>#N/A</v>
      </c>
      <c r="M8599">
        <v>0</v>
      </c>
      <c r="N8599" s="13" t="e">
        <f t="shared" si="1214"/>
        <v>#N/A</v>
      </c>
      <c r="O8599">
        <f t="shared" si="1215"/>
        <v>0</v>
      </c>
      <c r="P8599" s="12">
        <f t="shared" si="1216"/>
        <v>269.32404393125216</v>
      </c>
      <c r="Q8599">
        <f t="shared" si="1217"/>
        <v>0</v>
      </c>
      <c r="R8599">
        <f>$D$2*tarifas!$D$12/24</f>
        <v>1.4541666666666666</v>
      </c>
      <c r="S8599" t="e">
        <f>VLOOKUP(E8599&amp;" "&amp;F8599,tarifas!$A$13:$D$20,4,FALSE)*P8599</f>
        <v>#N/A</v>
      </c>
      <c r="T8599">
        <f>IF(F8599="COD1",tarifas!$D$11*(SUMIFS($P$11:$P$8770,$F$11:$F$8770,"=COD1",$B$11:$B$8770,"="&amp;B8599)/COUNTIFS($F$11:$F$8770,"=COD1",$B$11:$B$8770,"="&amp;B8599))/COUNTIFS($A$11:$A$8770,"="&amp;A8599,$F$11:$F$8770,"=COD1"),0)</f>
        <v>0</v>
      </c>
      <c r="U8599" t="e">
        <f>(VLOOKUP(F8599,tarifas!$C$7:$D$10,2,FALSE)+tarifas!$D$21)*datos!P8599</f>
        <v>#N/A</v>
      </c>
      <c r="V8599" t="e">
        <f t="shared" si="1218"/>
        <v>#N/A</v>
      </c>
      <c r="W8599">
        <f t="shared" si="1219"/>
        <v>0</v>
      </c>
    </row>
    <row r="8600" spans="1:23" x14ac:dyDescent="0.25">
      <c r="A8600">
        <f t="shared" si="1212"/>
        <v>353</v>
      </c>
      <c r="B8600">
        <f t="shared" si="1213"/>
        <v>12</v>
      </c>
      <c r="C8600" s="1">
        <f t="shared" si="1220"/>
        <v>41997.874999979169</v>
      </c>
      <c r="D8600" s="7">
        <v>0</v>
      </c>
      <c r="E8600" s="7"/>
      <c r="G8600">
        <v>51.3</v>
      </c>
      <c r="H8600" s="12">
        <v>246.22062193089471</v>
      </c>
      <c r="I8600" s="13">
        <f>$D$2*tarifas!$D$12/24</f>
        <v>1.4541666666666666</v>
      </c>
      <c r="J8600" s="13" t="e">
        <f>VLOOKUP(E8600&amp;" "&amp;F8600,tarifas!$A$13:$D$20,4,FALSE)*H8600</f>
        <v>#N/A</v>
      </c>
      <c r="K8600" s="13">
        <f>IF(F8600="COD1",tarifas!$D$11*(SUMIFS($H$11:$H$8770,$F$11:$F$8770,"=COD1",$B$11:$B$8770,"="&amp;B8600)/COUNTIFS($F$11:$F$8770,"=COD1",$B$11:$B$8770,"="&amp;B8600))/COUNTIFS($A$11:$A$8770,"="&amp;A8600,$F$11:$F$8770,"=COD1"),0)</f>
        <v>0</v>
      </c>
      <c r="L8600" s="13" t="e">
        <f>(VLOOKUP(F8600,tarifas!$C$7:$D$10,2,FALSE)+tarifas!$D$21)*datos!H8600</f>
        <v>#N/A</v>
      </c>
      <c r="M8600">
        <v>0</v>
      </c>
      <c r="N8600" s="13" t="e">
        <f t="shared" si="1214"/>
        <v>#N/A</v>
      </c>
      <c r="O8600">
        <f t="shared" si="1215"/>
        <v>0</v>
      </c>
      <c r="P8600" s="12">
        <f t="shared" si="1216"/>
        <v>246.22062193089471</v>
      </c>
      <c r="Q8600">
        <f t="shared" si="1217"/>
        <v>0</v>
      </c>
      <c r="R8600">
        <f>$D$2*tarifas!$D$12/24</f>
        <v>1.4541666666666666</v>
      </c>
      <c r="S8600" t="e">
        <f>VLOOKUP(E8600&amp;" "&amp;F8600,tarifas!$A$13:$D$20,4,FALSE)*P8600</f>
        <v>#N/A</v>
      </c>
      <c r="T8600">
        <f>IF(F8600="COD1",tarifas!$D$11*(SUMIFS($P$11:$P$8770,$F$11:$F$8770,"=COD1",$B$11:$B$8770,"="&amp;B8600)/COUNTIFS($F$11:$F$8770,"=COD1",$B$11:$B$8770,"="&amp;B8600))/COUNTIFS($A$11:$A$8770,"="&amp;A8600,$F$11:$F$8770,"=COD1"),0)</f>
        <v>0</v>
      </c>
      <c r="U8600" t="e">
        <f>(VLOOKUP(F8600,tarifas!$C$7:$D$10,2,FALSE)+tarifas!$D$21)*datos!P8600</f>
        <v>#N/A</v>
      </c>
      <c r="V8600" t="e">
        <f t="shared" si="1218"/>
        <v>#N/A</v>
      </c>
      <c r="W8600">
        <f t="shared" si="1219"/>
        <v>0</v>
      </c>
    </row>
    <row r="8601" spans="1:23" x14ac:dyDescent="0.25">
      <c r="A8601">
        <f t="shared" si="1212"/>
        <v>353</v>
      </c>
      <c r="B8601">
        <f t="shared" si="1213"/>
        <v>12</v>
      </c>
      <c r="C8601" s="1">
        <f t="shared" si="1220"/>
        <v>41997.916666645833</v>
      </c>
      <c r="D8601" s="7">
        <v>0</v>
      </c>
      <c r="E8601" s="7"/>
      <c r="G8601">
        <v>49.61</v>
      </c>
      <c r="H8601" s="12">
        <v>239.1857966132514</v>
      </c>
      <c r="I8601" s="13">
        <f>$D$2*tarifas!$D$12/24</f>
        <v>1.4541666666666666</v>
      </c>
      <c r="J8601" s="13" t="e">
        <f>VLOOKUP(E8601&amp;" "&amp;F8601,tarifas!$A$13:$D$20,4,FALSE)*H8601</f>
        <v>#N/A</v>
      </c>
      <c r="K8601" s="13">
        <f>IF(F8601="COD1",tarifas!$D$11*(SUMIFS($H$11:$H$8770,$F$11:$F$8770,"=COD1",$B$11:$B$8770,"="&amp;B8601)/COUNTIFS($F$11:$F$8770,"=COD1",$B$11:$B$8770,"="&amp;B8601))/COUNTIFS($A$11:$A$8770,"="&amp;A8601,$F$11:$F$8770,"=COD1"),0)</f>
        <v>0</v>
      </c>
      <c r="L8601" s="13" t="e">
        <f>(VLOOKUP(F8601,tarifas!$C$7:$D$10,2,FALSE)+tarifas!$D$21)*datos!H8601</f>
        <v>#N/A</v>
      </c>
      <c r="M8601">
        <v>0</v>
      </c>
      <c r="N8601" s="13" t="e">
        <f t="shared" si="1214"/>
        <v>#N/A</v>
      </c>
      <c r="O8601">
        <f t="shared" si="1215"/>
        <v>0</v>
      </c>
      <c r="P8601" s="12">
        <f t="shared" si="1216"/>
        <v>239.1857966132514</v>
      </c>
      <c r="Q8601">
        <f t="shared" si="1217"/>
        <v>0</v>
      </c>
      <c r="R8601">
        <f>$D$2*tarifas!$D$12/24</f>
        <v>1.4541666666666666</v>
      </c>
      <c r="S8601" t="e">
        <f>VLOOKUP(E8601&amp;" "&amp;F8601,tarifas!$A$13:$D$20,4,FALSE)*P8601</f>
        <v>#N/A</v>
      </c>
      <c r="T8601">
        <f>IF(F8601="COD1",tarifas!$D$11*(SUMIFS($P$11:$P$8770,$F$11:$F$8770,"=COD1",$B$11:$B$8770,"="&amp;B8601)/COUNTIFS($F$11:$F$8770,"=COD1",$B$11:$B$8770,"="&amp;B8601))/COUNTIFS($A$11:$A$8770,"="&amp;A8601,$F$11:$F$8770,"=COD1"),0)</f>
        <v>0</v>
      </c>
      <c r="U8601" t="e">
        <f>(VLOOKUP(F8601,tarifas!$C$7:$D$10,2,FALSE)+tarifas!$D$21)*datos!P8601</f>
        <v>#N/A</v>
      </c>
      <c r="V8601" t="e">
        <f t="shared" si="1218"/>
        <v>#N/A</v>
      </c>
      <c r="W8601">
        <f t="shared" si="1219"/>
        <v>0</v>
      </c>
    </row>
    <row r="8602" spans="1:23" x14ac:dyDescent="0.25">
      <c r="A8602">
        <f t="shared" si="1212"/>
        <v>353</v>
      </c>
      <c r="B8602">
        <f t="shared" si="1213"/>
        <v>12</v>
      </c>
      <c r="C8602" s="1">
        <f t="shared" si="1220"/>
        <v>41997.958333312497</v>
      </c>
      <c r="D8602" s="7">
        <v>0</v>
      </c>
      <c r="E8602" s="7"/>
      <c r="G8602">
        <v>48.1</v>
      </c>
      <c r="H8602" s="12">
        <v>241.135282973806</v>
      </c>
      <c r="I8602" s="13">
        <f>$D$2*tarifas!$D$12/24</f>
        <v>1.4541666666666666</v>
      </c>
      <c r="J8602" s="13" t="e">
        <f>VLOOKUP(E8602&amp;" "&amp;F8602,tarifas!$A$13:$D$20,4,FALSE)*H8602</f>
        <v>#N/A</v>
      </c>
      <c r="K8602" s="13">
        <f>IF(F8602="COD1",tarifas!$D$11*(SUMIFS($H$11:$H$8770,$F$11:$F$8770,"=COD1",$B$11:$B$8770,"="&amp;B8602)/COUNTIFS($F$11:$F$8770,"=COD1",$B$11:$B$8770,"="&amp;B8602))/COUNTIFS($A$11:$A$8770,"="&amp;A8602,$F$11:$F$8770,"=COD1"),0)</f>
        <v>0</v>
      </c>
      <c r="L8602" s="13" t="e">
        <f>(VLOOKUP(F8602,tarifas!$C$7:$D$10,2,FALSE)+tarifas!$D$21)*datos!H8602</f>
        <v>#N/A</v>
      </c>
      <c r="M8602">
        <v>0</v>
      </c>
      <c r="N8602" s="13" t="e">
        <f t="shared" si="1214"/>
        <v>#N/A</v>
      </c>
      <c r="O8602">
        <f t="shared" si="1215"/>
        <v>0</v>
      </c>
      <c r="P8602" s="12">
        <f t="shared" si="1216"/>
        <v>241.135282973806</v>
      </c>
      <c r="Q8602">
        <f t="shared" si="1217"/>
        <v>0</v>
      </c>
      <c r="R8602">
        <f>$D$2*tarifas!$D$12/24</f>
        <v>1.4541666666666666</v>
      </c>
      <c r="S8602" t="e">
        <f>VLOOKUP(E8602&amp;" "&amp;F8602,tarifas!$A$13:$D$20,4,FALSE)*P8602</f>
        <v>#N/A</v>
      </c>
      <c r="T8602">
        <f>IF(F8602="COD1",tarifas!$D$11*(SUMIFS($P$11:$P$8770,$F$11:$F$8770,"=COD1",$B$11:$B$8770,"="&amp;B8602)/COUNTIFS($F$11:$F$8770,"=COD1",$B$11:$B$8770,"="&amp;B8602))/COUNTIFS($A$11:$A$8770,"="&amp;A8602,$F$11:$F$8770,"=COD1"),0)</f>
        <v>0</v>
      </c>
      <c r="U8602" t="e">
        <f>(VLOOKUP(F8602,tarifas!$C$7:$D$10,2,FALSE)+tarifas!$D$21)*datos!P8602</f>
        <v>#N/A</v>
      </c>
      <c r="V8602" t="e">
        <f t="shared" si="1218"/>
        <v>#N/A</v>
      </c>
      <c r="W8602">
        <f t="shared" si="1219"/>
        <v>0</v>
      </c>
    </row>
    <row r="8603" spans="1:23" x14ac:dyDescent="0.25">
      <c r="A8603">
        <f t="shared" si="1212"/>
        <v>354</v>
      </c>
      <c r="B8603">
        <f t="shared" si="1213"/>
        <v>12</v>
      </c>
      <c r="C8603" s="1">
        <f t="shared" si="1220"/>
        <v>41997.999999979162</v>
      </c>
      <c r="D8603" s="7">
        <v>0</v>
      </c>
      <c r="E8603" s="7"/>
      <c r="G8603">
        <v>54.1</v>
      </c>
      <c r="H8603" s="12">
        <v>214.14315225474428</v>
      </c>
      <c r="I8603" s="13">
        <f>$D$2*tarifas!$D$12/24</f>
        <v>1.4541666666666666</v>
      </c>
      <c r="J8603" s="13" t="e">
        <f>VLOOKUP(E8603&amp;" "&amp;F8603,tarifas!$A$13:$D$20,4,FALSE)*H8603</f>
        <v>#N/A</v>
      </c>
      <c r="K8603" s="13">
        <f>IF(F8603="COD1",tarifas!$D$11*(SUMIFS($H$11:$H$8770,$F$11:$F$8770,"=COD1",$B$11:$B$8770,"="&amp;B8603)/COUNTIFS($F$11:$F$8770,"=COD1",$B$11:$B$8770,"="&amp;B8603))/COUNTIFS($A$11:$A$8770,"="&amp;A8603,$F$11:$F$8770,"=COD1"),0)</f>
        <v>0</v>
      </c>
      <c r="L8603" s="13" t="e">
        <f>(VLOOKUP(F8603,tarifas!$C$7:$D$10,2,FALSE)+tarifas!$D$21)*datos!H8603</f>
        <v>#N/A</v>
      </c>
      <c r="M8603">
        <v>0</v>
      </c>
      <c r="N8603" s="13" t="e">
        <f t="shared" si="1214"/>
        <v>#N/A</v>
      </c>
      <c r="O8603">
        <f t="shared" si="1215"/>
        <v>0</v>
      </c>
      <c r="P8603" s="12">
        <f t="shared" si="1216"/>
        <v>214.14315225474428</v>
      </c>
      <c r="Q8603">
        <f t="shared" si="1217"/>
        <v>0</v>
      </c>
      <c r="R8603">
        <f>$D$2*tarifas!$D$12/24</f>
        <v>1.4541666666666666</v>
      </c>
      <c r="S8603" t="e">
        <f>VLOOKUP(E8603&amp;" "&amp;F8603,tarifas!$A$13:$D$20,4,FALSE)*P8603</f>
        <v>#N/A</v>
      </c>
      <c r="T8603">
        <f>IF(F8603="COD1",tarifas!$D$11*(SUMIFS($P$11:$P$8770,$F$11:$F$8770,"=COD1",$B$11:$B$8770,"="&amp;B8603)/COUNTIFS($F$11:$F$8770,"=COD1",$B$11:$B$8770,"="&amp;B8603))/COUNTIFS($A$11:$A$8770,"="&amp;A8603,$F$11:$F$8770,"=COD1"),0)</f>
        <v>0</v>
      </c>
      <c r="U8603" t="e">
        <f>(VLOOKUP(F8603,tarifas!$C$7:$D$10,2,FALSE)+tarifas!$D$21)*datos!P8603</f>
        <v>#N/A</v>
      </c>
      <c r="V8603" t="e">
        <f t="shared" si="1218"/>
        <v>#N/A</v>
      </c>
      <c r="W8603">
        <f t="shared" si="1219"/>
        <v>0</v>
      </c>
    </row>
    <row r="8604" spans="1:23" x14ac:dyDescent="0.25">
      <c r="A8604">
        <f t="shared" si="1212"/>
        <v>354</v>
      </c>
      <c r="B8604">
        <f t="shared" si="1213"/>
        <v>12</v>
      </c>
      <c r="C8604" s="1">
        <f t="shared" si="1220"/>
        <v>41998.041666645826</v>
      </c>
      <c r="D8604" s="7">
        <v>0</v>
      </c>
      <c r="E8604" s="7"/>
      <c r="G8604">
        <v>51.24</v>
      </c>
      <c r="H8604" s="12">
        <v>211.54687535844516</v>
      </c>
      <c r="I8604" s="13">
        <f>$D$2*tarifas!$D$12/24</f>
        <v>1.4541666666666666</v>
      </c>
      <c r="J8604" s="13" t="e">
        <f>VLOOKUP(E8604&amp;" "&amp;F8604,tarifas!$A$13:$D$20,4,FALSE)*H8604</f>
        <v>#N/A</v>
      </c>
      <c r="K8604" s="13">
        <f>IF(F8604="COD1",tarifas!$D$11*(SUMIFS($H$11:$H$8770,$F$11:$F$8770,"=COD1",$B$11:$B$8770,"="&amp;B8604)/COUNTIFS($F$11:$F$8770,"=COD1",$B$11:$B$8770,"="&amp;B8604))/COUNTIFS($A$11:$A$8770,"="&amp;A8604,$F$11:$F$8770,"=COD1"),0)</f>
        <v>0</v>
      </c>
      <c r="L8604" s="13" t="e">
        <f>(VLOOKUP(F8604,tarifas!$C$7:$D$10,2,FALSE)+tarifas!$D$21)*datos!H8604</f>
        <v>#N/A</v>
      </c>
      <c r="M8604">
        <v>0</v>
      </c>
      <c r="N8604" s="13" t="e">
        <f t="shared" si="1214"/>
        <v>#N/A</v>
      </c>
      <c r="O8604">
        <f t="shared" si="1215"/>
        <v>0</v>
      </c>
      <c r="P8604" s="12">
        <f t="shared" si="1216"/>
        <v>211.54687535844516</v>
      </c>
      <c r="Q8604">
        <f t="shared" si="1217"/>
        <v>0</v>
      </c>
      <c r="R8604">
        <f>$D$2*tarifas!$D$12/24</f>
        <v>1.4541666666666666</v>
      </c>
      <c r="S8604" t="e">
        <f>VLOOKUP(E8604&amp;" "&amp;F8604,tarifas!$A$13:$D$20,4,FALSE)*P8604</f>
        <v>#N/A</v>
      </c>
      <c r="T8604">
        <f>IF(F8604="COD1",tarifas!$D$11*(SUMIFS($P$11:$P$8770,$F$11:$F$8770,"=COD1",$B$11:$B$8770,"="&amp;B8604)/COUNTIFS($F$11:$F$8770,"=COD1",$B$11:$B$8770,"="&amp;B8604))/COUNTIFS($A$11:$A$8770,"="&amp;A8604,$F$11:$F$8770,"=COD1"),0)</f>
        <v>0</v>
      </c>
      <c r="U8604" t="e">
        <f>(VLOOKUP(F8604,tarifas!$C$7:$D$10,2,FALSE)+tarifas!$D$21)*datos!P8604</f>
        <v>#N/A</v>
      </c>
      <c r="V8604" t="e">
        <f t="shared" si="1218"/>
        <v>#N/A</v>
      </c>
      <c r="W8604">
        <f t="shared" si="1219"/>
        <v>0</v>
      </c>
    </row>
    <row r="8605" spans="1:23" x14ac:dyDescent="0.25">
      <c r="A8605">
        <f t="shared" si="1212"/>
        <v>354</v>
      </c>
      <c r="B8605">
        <f t="shared" si="1213"/>
        <v>12</v>
      </c>
      <c r="C8605" s="1">
        <f t="shared" si="1220"/>
        <v>41998.08333331249</v>
      </c>
      <c r="D8605" s="7">
        <v>0</v>
      </c>
      <c r="E8605" s="7"/>
      <c r="G8605">
        <v>47</v>
      </c>
      <c r="H8605" s="12">
        <v>210.41784671828134</v>
      </c>
      <c r="I8605" s="13">
        <f>$D$2*tarifas!$D$12/24</f>
        <v>1.4541666666666666</v>
      </c>
      <c r="J8605" s="13" t="e">
        <f>VLOOKUP(E8605&amp;" "&amp;F8605,tarifas!$A$13:$D$20,4,FALSE)*H8605</f>
        <v>#N/A</v>
      </c>
      <c r="K8605" s="13">
        <f>IF(F8605="COD1",tarifas!$D$11*(SUMIFS($H$11:$H$8770,$F$11:$F$8770,"=COD1",$B$11:$B$8770,"="&amp;B8605)/COUNTIFS($F$11:$F$8770,"=COD1",$B$11:$B$8770,"="&amp;B8605))/COUNTIFS($A$11:$A$8770,"="&amp;A8605,$F$11:$F$8770,"=COD1"),0)</f>
        <v>0</v>
      </c>
      <c r="L8605" s="13" t="e">
        <f>(VLOOKUP(F8605,tarifas!$C$7:$D$10,2,FALSE)+tarifas!$D$21)*datos!H8605</f>
        <v>#N/A</v>
      </c>
      <c r="M8605">
        <v>0</v>
      </c>
      <c r="N8605" s="13" t="e">
        <f t="shared" si="1214"/>
        <v>#N/A</v>
      </c>
      <c r="O8605">
        <f t="shared" si="1215"/>
        <v>0</v>
      </c>
      <c r="P8605" s="12">
        <f t="shared" si="1216"/>
        <v>210.41784671828134</v>
      </c>
      <c r="Q8605">
        <f t="shared" si="1217"/>
        <v>0</v>
      </c>
      <c r="R8605">
        <f>$D$2*tarifas!$D$12/24</f>
        <v>1.4541666666666666</v>
      </c>
      <c r="S8605" t="e">
        <f>VLOOKUP(E8605&amp;" "&amp;F8605,tarifas!$A$13:$D$20,4,FALSE)*P8605</f>
        <v>#N/A</v>
      </c>
      <c r="T8605">
        <f>IF(F8605="COD1",tarifas!$D$11*(SUMIFS($P$11:$P$8770,$F$11:$F$8770,"=COD1",$B$11:$B$8770,"="&amp;B8605)/COUNTIFS($F$11:$F$8770,"=COD1",$B$11:$B$8770,"="&amp;B8605))/COUNTIFS($A$11:$A$8770,"="&amp;A8605,$F$11:$F$8770,"=COD1"),0)</f>
        <v>0</v>
      </c>
      <c r="U8605" t="e">
        <f>(VLOOKUP(F8605,tarifas!$C$7:$D$10,2,FALSE)+tarifas!$D$21)*datos!P8605</f>
        <v>#N/A</v>
      </c>
      <c r="V8605" t="e">
        <f t="shared" si="1218"/>
        <v>#N/A</v>
      </c>
      <c r="W8605">
        <f t="shared" si="1219"/>
        <v>0</v>
      </c>
    </row>
    <row r="8606" spans="1:23" x14ac:dyDescent="0.25">
      <c r="A8606">
        <f t="shared" si="1212"/>
        <v>354</v>
      </c>
      <c r="B8606">
        <f t="shared" si="1213"/>
        <v>12</v>
      </c>
      <c r="C8606" s="1">
        <f t="shared" si="1220"/>
        <v>41998.124999979154</v>
      </c>
      <c r="D8606" s="7">
        <v>0</v>
      </c>
      <c r="E8606" s="7"/>
      <c r="G8606">
        <v>38.6</v>
      </c>
      <c r="H8606" s="12">
        <v>207.23523217802136</v>
      </c>
      <c r="I8606" s="13">
        <f>$D$2*tarifas!$D$12/24</f>
        <v>1.4541666666666666</v>
      </c>
      <c r="J8606" s="13" t="e">
        <f>VLOOKUP(E8606&amp;" "&amp;F8606,tarifas!$A$13:$D$20,4,FALSE)*H8606</f>
        <v>#N/A</v>
      </c>
      <c r="K8606" s="13">
        <f>IF(F8606="COD1",tarifas!$D$11*(SUMIFS($H$11:$H$8770,$F$11:$F$8770,"=COD1",$B$11:$B$8770,"="&amp;B8606)/COUNTIFS($F$11:$F$8770,"=COD1",$B$11:$B$8770,"="&amp;B8606))/COUNTIFS($A$11:$A$8770,"="&amp;A8606,$F$11:$F$8770,"=COD1"),0)</f>
        <v>0</v>
      </c>
      <c r="L8606" s="13" t="e">
        <f>(VLOOKUP(F8606,tarifas!$C$7:$D$10,2,FALSE)+tarifas!$D$21)*datos!H8606</f>
        <v>#N/A</v>
      </c>
      <c r="M8606">
        <v>0</v>
      </c>
      <c r="N8606" s="13" t="e">
        <f t="shared" si="1214"/>
        <v>#N/A</v>
      </c>
      <c r="O8606">
        <f t="shared" si="1215"/>
        <v>0</v>
      </c>
      <c r="P8606" s="12">
        <f t="shared" si="1216"/>
        <v>207.23523217802136</v>
      </c>
      <c r="Q8606">
        <f t="shared" si="1217"/>
        <v>0</v>
      </c>
      <c r="R8606">
        <f>$D$2*tarifas!$D$12/24</f>
        <v>1.4541666666666666</v>
      </c>
      <c r="S8606" t="e">
        <f>VLOOKUP(E8606&amp;" "&amp;F8606,tarifas!$A$13:$D$20,4,FALSE)*P8606</f>
        <v>#N/A</v>
      </c>
      <c r="T8606">
        <f>IF(F8606="COD1",tarifas!$D$11*(SUMIFS($P$11:$P$8770,$F$11:$F$8770,"=COD1",$B$11:$B$8770,"="&amp;B8606)/COUNTIFS($F$11:$F$8770,"=COD1",$B$11:$B$8770,"="&amp;B8606))/COUNTIFS($A$11:$A$8770,"="&amp;A8606,$F$11:$F$8770,"=COD1"),0)</f>
        <v>0</v>
      </c>
      <c r="U8606" t="e">
        <f>(VLOOKUP(F8606,tarifas!$C$7:$D$10,2,FALSE)+tarifas!$D$21)*datos!P8606</f>
        <v>#N/A</v>
      </c>
      <c r="V8606" t="e">
        <f t="shared" si="1218"/>
        <v>#N/A</v>
      </c>
      <c r="W8606">
        <f t="shared" si="1219"/>
        <v>0</v>
      </c>
    </row>
    <row r="8607" spans="1:23" x14ac:dyDescent="0.25">
      <c r="A8607">
        <f t="shared" si="1212"/>
        <v>354</v>
      </c>
      <c r="B8607">
        <f t="shared" si="1213"/>
        <v>12</v>
      </c>
      <c r="C8607" s="1">
        <f t="shared" si="1220"/>
        <v>41998.166666645819</v>
      </c>
      <c r="D8607" s="7">
        <v>0</v>
      </c>
      <c r="E8607" s="7"/>
      <c r="G8607">
        <v>33.99</v>
      </c>
      <c r="H8607" s="12">
        <v>206.50534694321857</v>
      </c>
      <c r="I8607" s="13">
        <f>$D$2*tarifas!$D$12/24</f>
        <v>1.4541666666666666</v>
      </c>
      <c r="J8607" s="13" t="e">
        <f>VLOOKUP(E8607&amp;" "&amp;F8607,tarifas!$A$13:$D$20,4,FALSE)*H8607</f>
        <v>#N/A</v>
      </c>
      <c r="K8607" s="13">
        <f>IF(F8607="COD1",tarifas!$D$11*(SUMIFS($H$11:$H$8770,$F$11:$F$8770,"=COD1",$B$11:$B$8770,"="&amp;B8607)/COUNTIFS($F$11:$F$8770,"=COD1",$B$11:$B$8770,"="&amp;B8607))/COUNTIFS($A$11:$A$8770,"="&amp;A8607,$F$11:$F$8770,"=COD1"),0)</f>
        <v>0</v>
      </c>
      <c r="L8607" s="13" t="e">
        <f>(VLOOKUP(F8607,tarifas!$C$7:$D$10,2,FALSE)+tarifas!$D$21)*datos!H8607</f>
        <v>#N/A</v>
      </c>
      <c r="M8607">
        <v>0</v>
      </c>
      <c r="N8607" s="13" t="e">
        <f t="shared" si="1214"/>
        <v>#N/A</v>
      </c>
      <c r="O8607">
        <f t="shared" si="1215"/>
        <v>0</v>
      </c>
      <c r="P8607" s="12">
        <f t="shared" si="1216"/>
        <v>206.50534694321857</v>
      </c>
      <c r="Q8607">
        <f t="shared" si="1217"/>
        <v>0</v>
      </c>
      <c r="R8607">
        <f>$D$2*tarifas!$D$12/24</f>
        <v>1.4541666666666666</v>
      </c>
      <c r="S8607" t="e">
        <f>VLOOKUP(E8607&amp;" "&amp;F8607,tarifas!$A$13:$D$20,4,FALSE)*P8607</f>
        <v>#N/A</v>
      </c>
      <c r="T8607">
        <f>IF(F8607="COD1",tarifas!$D$11*(SUMIFS($P$11:$P$8770,$F$11:$F$8770,"=COD1",$B$11:$B$8770,"="&amp;B8607)/COUNTIFS($F$11:$F$8770,"=COD1",$B$11:$B$8770,"="&amp;B8607))/COUNTIFS($A$11:$A$8770,"="&amp;A8607,$F$11:$F$8770,"=COD1"),0)</f>
        <v>0</v>
      </c>
      <c r="U8607" t="e">
        <f>(VLOOKUP(F8607,tarifas!$C$7:$D$10,2,FALSE)+tarifas!$D$21)*datos!P8607</f>
        <v>#N/A</v>
      </c>
      <c r="V8607" t="e">
        <f t="shared" si="1218"/>
        <v>#N/A</v>
      </c>
      <c r="W8607">
        <f t="shared" si="1219"/>
        <v>0</v>
      </c>
    </row>
    <row r="8608" spans="1:23" x14ac:dyDescent="0.25">
      <c r="A8608">
        <f t="shared" si="1212"/>
        <v>354</v>
      </c>
      <c r="B8608">
        <f t="shared" si="1213"/>
        <v>12</v>
      </c>
      <c r="C8608" s="1">
        <f t="shared" si="1220"/>
        <v>41998.208333312483</v>
      </c>
      <c r="D8608" s="7">
        <v>0</v>
      </c>
      <c r="E8608" s="7"/>
      <c r="G8608">
        <v>36.200000000000003</v>
      </c>
      <c r="H8608" s="12">
        <v>205.43918388001492</v>
      </c>
      <c r="I8608" s="13">
        <f>$D$2*tarifas!$D$12/24</f>
        <v>1.4541666666666666</v>
      </c>
      <c r="J8608" s="13" t="e">
        <f>VLOOKUP(E8608&amp;" "&amp;F8608,tarifas!$A$13:$D$20,4,FALSE)*H8608</f>
        <v>#N/A</v>
      </c>
      <c r="K8608" s="13">
        <f>IF(F8608="COD1",tarifas!$D$11*(SUMIFS($H$11:$H$8770,$F$11:$F$8770,"=COD1",$B$11:$B$8770,"="&amp;B8608)/COUNTIFS($F$11:$F$8770,"=COD1",$B$11:$B$8770,"="&amp;B8608))/COUNTIFS($A$11:$A$8770,"="&amp;A8608,$F$11:$F$8770,"=COD1"),0)</f>
        <v>0</v>
      </c>
      <c r="L8608" s="13" t="e">
        <f>(VLOOKUP(F8608,tarifas!$C$7:$D$10,2,FALSE)+tarifas!$D$21)*datos!H8608</f>
        <v>#N/A</v>
      </c>
      <c r="M8608">
        <v>0</v>
      </c>
      <c r="N8608" s="13" t="e">
        <f t="shared" si="1214"/>
        <v>#N/A</v>
      </c>
      <c r="O8608">
        <f t="shared" si="1215"/>
        <v>0</v>
      </c>
      <c r="P8608" s="12">
        <f t="shared" si="1216"/>
        <v>205.43918388001492</v>
      </c>
      <c r="Q8608">
        <f t="shared" si="1217"/>
        <v>0</v>
      </c>
      <c r="R8608">
        <f>$D$2*tarifas!$D$12/24</f>
        <v>1.4541666666666666</v>
      </c>
      <c r="S8608" t="e">
        <f>VLOOKUP(E8608&amp;" "&amp;F8608,tarifas!$A$13:$D$20,4,FALSE)*P8608</f>
        <v>#N/A</v>
      </c>
      <c r="T8608">
        <f>IF(F8608="COD1",tarifas!$D$11*(SUMIFS($P$11:$P$8770,$F$11:$F$8770,"=COD1",$B$11:$B$8770,"="&amp;B8608)/COUNTIFS($F$11:$F$8770,"=COD1",$B$11:$B$8770,"="&amp;B8608))/COUNTIFS($A$11:$A$8770,"="&amp;A8608,$F$11:$F$8770,"=COD1"),0)</f>
        <v>0</v>
      </c>
      <c r="U8608" t="e">
        <f>(VLOOKUP(F8608,tarifas!$C$7:$D$10,2,FALSE)+tarifas!$D$21)*datos!P8608</f>
        <v>#N/A</v>
      </c>
      <c r="V8608" t="e">
        <f t="shared" si="1218"/>
        <v>#N/A</v>
      </c>
      <c r="W8608">
        <f t="shared" si="1219"/>
        <v>0</v>
      </c>
    </row>
    <row r="8609" spans="1:23" x14ac:dyDescent="0.25">
      <c r="A8609">
        <f t="shared" si="1212"/>
        <v>354</v>
      </c>
      <c r="B8609">
        <f t="shared" si="1213"/>
        <v>12</v>
      </c>
      <c r="C8609" s="1">
        <f t="shared" si="1220"/>
        <v>41998.249999979147</v>
      </c>
      <c r="D8609" s="7">
        <v>0</v>
      </c>
      <c r="E8609" s="7"/>
      <c r="G8609">
        <v>36.1</v>
      </c>
      <c r="H8609" s="12">
        <v>203.3108210656458</v>
      </c>
      <c r="I8609" s="13">
        <f>$D$2*tarifas!$D$12/24</f>
        <v>1.4541666666666666</v>
      </c>
      <c r="J8609" s="13" t="e">
        <f>VLOOKUP(E8609&amp;" "&amp;F8609,tarifas!$A$13:$D$20,4,FALSE)*H8609</f>
        <v>#N/A</v>
      </c>
      <c r="K8609" s="13">
        <f>IF(F8609="COD1",tarifas!$D$11*(SUMIFS($H$11:$H$8770,$F$11:$F$8770,"=COD1",$B$11:$B$8770,"="&amp;B8609)/COUNTIFS($F$11:$F$8770,"=COD1",$B$11:$B$8770,"="&amp;B8609))/COUNTIFS($A$11:$A$8770,"="&amp;A8609,$F$11:$F$8770,"=COD1"),0)</f>
        <v>0</v>
      </c>
      <c r="L8609" s="13" t="e">
        <f>(VLOOKUP(F8609,tarifas!$C$7:$D$10,2,FALSE)+tarifas!$D$21)*datos!H8609</f>
        <v>#N/A</v>
      </c>
      <c r="M8609">
        <v>0</v>
      </c>
      <c r="N8609" s="13" t="e">
        <f t="shared" si="1214"/>
        <v>#N/A</v>
      </c>
      <c r="O8609">
        <f t="shared" si="1215"/>
        <v>0</v>
      </c>
      <c r="P8609" s="12">
        <f t="shared" si="1216"/>
        <v>203.3108210656458</v>
      </c>
      <c r="Q8609">
        <f t="shared" si="1217"/>
        <v>0</v>
      </c>
      <c r="R8609">
        <f>$D$2*tarifas!$D$12/24</f>
        <v>1.4541666666666666</v>
      </c>
      <c r="S8609" t="e">
        <f>VLOOKUP(E8609&amp;" "&amp;F8609,tarifas!$A$13:$D$20,4,FALSE)*P8609</f>
        <v>#N/A</v>
      </c>
      <c r="T8609">
        <f>IF(F8609="COD1",tarifas!$D$11*(SUMIFS($P$11:$P$8770,$F$11:$F$8770,"=COD1",$B$11:$B$8770,"="&amp;B8609)/COUNTIFS($F$11:$F$8770,"=COD1",$B$11:$B$8770,"="&amp;B8609))/COUNTIFS($A$11:$A$8770,"="&amp;A8609,$F$11:$F$8770,"=COD1"),0)</f>
        <v>0</v>
      </c>
      <c r="U8609" t="e">
        <f>(VLOOKUP(F8609,tarifas!$C$7:$D$10,2,FALSE)+tarifas!$D$21)*datos!P8609</f>
        <v>#N/A</v>
      </c>
      <c r="V8609" t="e">
        <f t="shared" si="1218"/>
        <v>#N/A</v>
      </c>
      <c r="W8609">
        <f t="shared" si="1219"/>
        <v>0</v>
      </c>
    </row>
    <row r="8610" spans="1:23" x14ac:dyDescent="0.25">
      <c r="A8610">
        <f t="shared" si="1212"/>
        <v>354</v>
      </c>
      <c r="B8610">
        <f t="shared" si="1213"/>
        <v>12</v>
      </c>
      <c r="C8610" s="1">
        <f t="shared" si="1220"/>
        <v>41998.291666645811</v>
      </c>
      <c r="D8610" s="7">
        <v>0</v>
      </c>
      <c r="E8610" s="7"/>
      <c r="G8610">
        <v>37.1</v>
      </c>
      <c r="H8610" s="12">
        <v>181.09431743222694</v>
      </c>
      <c r="I8610" s="13">
        <f>$D$2*tarifas!$D$12/24</f>
        <v>1.4541666666666666</v>
      </c>
      <c r="J8610" s="13" t="e">
        <f>VLOOKUP(E8610&amp;" "&amp;F8610,tarifas!$A$13:$D$20,4,FALSE)*H8610</f>
        <v>#N/A</v>
      </c>
      <c r="K8610" s="13">
        <f>IF(F8610="COD1",tarifas!$D$11*(SUMIFS($H$11:$H$8770,$F$11:$F$8770,"=COD1",$B$11:$B$8770,"="&amp;B8610)/COUNTIFS($F$11:$F$8770,"=COD1",$B$11:$B$8770,"="&amp;B8610))/COUNTIFS($A$11:$A$8770,"="&amp;A8610,$F$11:$F$8770,"=COD1"),0)</f>
        <v>0</v>
      </c>
      <c r="L8610" s="13" t="e">
        <f>(VLOOKUP(F8610,tarifas!$C$7:$D$10,2,FALSE)+tarifas!$D$21)*datos!H8610</f>
        <v>#N/A</v>
      </c>
      <c r="M8610">
        <v>0</v>
      </c>
      <c r="N8610" s="13" t="e">
        <f t="shared" si="1214"/>
        <v>#N/A</v>
      </c>
      <c r="O8610">
        <f t="shared" si="1215"/>
        <v>0</v>
      </c>
      <c r="P8610" s="12">
        <f t="shared" si="1216"/>
        <v>181.09431743222694</v>
      </c>
      <c r="Q8610">
        <f t="shared" si="1217"/>
        <v>0</v>
      </c>
      <c r="R8610">
        <f>$D$2*tarifas!$D$12/24</f>
        <v>1.4541666666666666</v>
      </c>
      <c r="S8610" t="e">
        <f>VLOOKUP(E8610&amp;" "&amp;F8610,tarifas!$A$13:$D$20,4,FALSE)*P8610</f>
        <v>#N/A</v>
      </c>
      <c r="T8610">
        <f>IF(F8610="COD1",tarifas!$D$11*(SUMIFS($P$11:$P$8770,$F$11:$F$8770,"=COD1",$B$11:$B$8770,"="&amp;B8610)/COUNTIFS($F$11:$F$8770,"=COD1",$B$11:$B$8770,"="&amp;B8610))/COUNTIFS($A$11:$A$8770,"="&amp;A8610,$F$11:$F$8770,"=COD1"),0)</f>
        <v>0</v>
      </c>
      <c r="U8610" t="e">
        <f>(VLOOKUP(F8610,tarifas!$C$7:$D$10,2,FALSE)+tarifas!$D$21)*datos!P8610</f>
        <v>#N/A</v>
      </c>
      <c r="V8610" t="e">
        <f t="shared" si="1218"/>
        <v>#N/A</v>
      </c>
      <c r="W8610">
        <f t="shared" si="1219"/>
        <v>0</v>
      </c>
    </row>
    <row r="8611" spans="1:23" x14ac:dyDescent="0.25">
      <c r="A8611">
        <f t="shared" si="1212"/>
        <v>354</v>
      </c>
      <c r="B8611">
        <f t="shared" si="1213"/>
        <v>12</v>
      </c>
      <c r="C8611" s="1">
        <f t="shared" si="1220"/>
        <v>41998.333333312476</v>
      </c>
      <c r="D8611" s="7">
        <v>0</v>
      </c>
      <c r="E8611" s="7"/>
      <c r="G8611">
        <v>33.200000000000003</v>
      </c>
      <c r="H8611" s="12">
        <v>179.81326625171073</v>
      </c>
      <c r="I8611" s="13">
        <f>$D$2*tarifas!$D$12/24</f>
        <v>1.4541666666666666</v>
      </c>
      <c r="J8611" s="13" t="e">
        <f>VLOOKUP(E8611&amp;" "&amp;F8611,tarifas!$A$13:$D$20,4,FALSE)*H8611</f>
        <v>#N/A</v>
      </c>
      <c r="K8611" s="13">
        <f>IF(F8611="COD1",tarifas!$D$11*(SUMIFS($H$11:$H$8770,$F$11:$F$8770,"=COD1",$B$11:$B$8770,"="&amp;B8611)/COUNTIFS($F$11:$F$8770,"=COD1",$B$11:$B$8770,"="&amp;B8611))/COUNTIFS($A$11:$A$8770,"="&amp;A8611,$F$11:$F$8770,"=COD1"),0)</f>
        <v>0</v>
      </c>
      <c r="L8611" s="13" t="e">
        <f>(VLOOKUP(F8611,tarifas!$C$7:$D$10,2,FALSE)+tarifas!$D$21)*datos!H8611</f>
        <v>#N/A</v>
      </c>
      <c r="M8611">
        <v>26.730529999999998</v>
      </c>
      <c r="N8611" s="13" t="e">
        <f t="shared" si="1214"/>
        <v>#N/A</v>
      </c>
      <c r="O8611">
        <f t="shared" si="1215"/>
        <v>26.730529999999998</v>
      </c>
      <c r="P8611" s="12">
        <f t="shared" si="1216"/>
        <v>153.08273625171074</v>
      </c>
      <c r="Q8611">
        <f t="shared" si="1217"/>
        <v>0</v>
      </c>
      <c r="R8611">
        <f>$D$2*tarifas!$D$12/24</f>
        <v>1.4541666666666666</v>
      </c>
      <c r="S8611" t="e">
        <f>VLOOKUP(E8611&amp;" "&amp;F8611,tarifas!$A$13:$D$20,4,FALSE)*P8611</f>
        <v>#N/A</v>
      </c>
      <c r="T8611">
        <f>IF(F8611="COD1",tarifas!$D$11*(SUMIFS($P$11:$P$8770,$F$11:$F$8770,"=COD1",$B$11:$B$8770,"="&amp;B8611)/COUNTIFS($F$11:$F$8770,"=COD1",$B$11:$B$8770,"="&amp;B8611))/COUNTIFS($A$11:$A$8770,"="&amp;A8611,$F$11:$F$8770,"=COD1"),0)</f>
        <v>0</v>
      </c>
      <c r="U8611" t="e">
        <f>(VLOOKUP(F8611,tarifas!$C$7:$D$10,2,FALSE)+tarifas!$D$21)*datos!P8611</f>
        <v>#N/A</v>
      </c>
      <c r="V8611" t="e">
        <f t="shared" si="1218"/>
        <v>#N/A</v>
      </c>
      <c r="W8611">
        <f t="shared" si="1219"/>
        <v>0</v>
      </c>
    </row>
    <row r="8612" spans="1:23" x14ac:dyDescent="0.25">
      <c r="A8612">
        <f t="shared" si="1212"/>
        <v>354</v>
      </c>
      <c r="B8612">
        <f t="shared" si="1213"/>
        <v>12</v>
      </c>
      <c r="C8612" s="1">
        <f t="shared" si="1220"/>
        <v>41998.37499997914</v>
      </c>
      <c r="D8612" s="7">
        <v>0</v>
      </c>
      <c r="E8612" s="7"/>
      <c r="G8612">
        <v>37.1</v>
      </c>
      <c r="H8612" s="12">
        <v>184.62367266117857</v>
      </c>
      <c r="I8612" s="13">
        <f>$D$2*tarifas!$D$12/24</f>
        <v>1.4541666666666666</v>
      </c>
      <c r="J8612" s="13" t="e">
        <f>VLOOKUP(E8612&amp;" "&amp;F8612,tarifas!$A$13:$D$20,4,FALSE)*H8612</f>
        <v>#N/A</v>
      </c>
      <c r="K8612" s="13">
        <f>IF(F8612="COD1",tarifas!$D$11*(SUMIFS($H$11:$H$8770,$F$11:$F$8770,"=COD1",$B$11:$B$8770,"="&amp;B8612)/COUNTIFS($F$11:$F$8770,"=COD1",$B$11:$B$8770,"="&amp;B8612))/COUNTIFS($A$11:$A$8770,"="&amp;A8612,$F$11:$F$8770,"=COD1"),0)</f>
        <v>0</v>
      </c>
      <c r="L8612" s="13" t="e">
        <f>(VLOOKUP(F8612,tarifas!$C$7:$D$10,2,FALSE)+tarifas!$D$21)*datos!H8612</f>
        <v>#N/A</v>
      </c>
      <c r="M8612">
        <v>54.9026</v>
      </c>
      <c r="N8612" s="13" t="e">
        <f t="shared" si="1214"/>
        <v>#N/A</v>
      </c>
      <c r="O8612">
        <f t="shared" si="1215"/>
        <v>54.9026</v>
      </c>
      <c r="P8612" s="12">
        <f t="shared" si="1216"/>
        <v>129.72107266117857</v>
      </c>
      <c r="Q8612">
        <f t="shared" si="1217"/>
        <v>0</v>
      </c>
      <c r="R8612">
        <f>$D$2*tarifas!$D$12/24</f>
        <v>1.4541666666666666</v>
      </c>
      <c r="S8612" t="e">
        <f>VLOOKUP(E8612&amp;" "&amp;F8612,tarifas!$A$13:$D$20,4,FALSE)*P8612</f>
        <v>#N/A</v>
      </c>
      <c r="T8612">
        <f>IF(F8612="COD1",tarifas!$D$11*(SUMIFS($P$11:$P$8770,$F$11:$F$8770,"=COD1",$B$11:$B$8770,"="&amp;B8612)/COUNTIFS($F$11:$F$8770,"=COD1",$B$11:$B$8770,"="&amp;B8612))/COUNTIFS($A$11:$A$8770,"="&amp;A8612,$F$11:$F$8770,"=COD1"),0)</f>
        <v>0</v>
      </c>
      <c r="U8612" t="e">
        <f>(VLOOKUP(F8612,tarifas!$C$7:$D$10,2,FALSE)+tarifas!$D$21)*datos!P8612</f>
        <v>#N/A</v>
      </c>
      <c r="V8612" t="e">
        <f t="shared" si="1218"/>
        <v>#N/A</v>
      </c>
      <c r="W8612">
        <f t="shared" si="1219"/>
        <v>0</v>
      </c>
    </row>
    <row r="8613" spans="1:23" x14ac:dyDescent="0.25">
      <c r="A8613">
        <f t="shared" si="1212"/>
        <v>354</v>
      </c>
      <c r="B8613">
        <f t="shared" si="1213"/>
        <v>12</v>
      </c>
      <c r="C8613" s="1">
        <f t="shared" si="1220"/>
        <v>41998.416666645804</v>
      </c>
      <c r="D8613" s="7">
        <v>0</v>
      </c>
      <c r="E8613" s="7"/>
      <c r="G8613">
        <v>41.5</v>
      </c>
      <c r="H8613" s="12">
        <v>182.55482475788665</v>
      </c>
      <c r="I8613" s="13">
        <f>$D$2*tarifas!$D$12/24</f>
        <v>1.4541666666666666</v>
      </c>
      <c r="J8613" s="13" t="e">
        <f>VLOOKUP(E8613&amp;" "&amp;F8613,tarifas!$A$13:$D$20,4,FALSE)*H8613</f>
        <v>#N/A</v>
      </c>
      <c r="K8613" s="13">
        <f>IF(F8613="COD1",tarifas!$D$11*(SUMIFS($H$11:$H$8770,$F$11:$F$8770,"=COD1",$B$11:$B$8770,"="&amp;B8613)/COUNTIFS($F$11:$F$8770,"=COD1",$B$11:$B$8770,"="&amp;B8613))/COUNTIFS($A$11:$A$8770,"="&amp;A8613,$F$11:$F$8770,"=COD1"),0)</f>
        <v>0</v>
      </c>
      <c r="L8613" s="13" t="e">
        <f>(VLOOKUP(F8613,tarifas!$C$7:$D$10,2,FALSE)+tarifas!$D$21)*datos!H8613</f>
        <v>#N/A</v>
      </c>
      <c r="M8613">
        <v>166.40629999999999</v>
      </c>
      <c r="N8613" s="13" t="e">
        <f t="shared" si="1214"/>
        <v>#N/A</v>
      </c>
      <c r="O8613">
        <f t="shared" si="1215"/>
        <v>166.40629999999999</v>
      </c>
      <c r="P8613" s="12">
        <f t="shared" si="1216"/>
        <v>16.148524757886662</v>
      </c>
      <c r="Q8613">
        <f t="shared" si="1217"/>
        <v>0</v>
      </c>
      <c r="R8613">
        <f>$D$2*tarifas!$D$12/24</f>
        <v>1.4541666666666666</v>
      </c>
      <c r="S8613" t="e">
        <f>VLOOKUP(E8613&amp;" "&amp;F8613,tarifas!$A$13:$D$20,4,FALSE)*P8613</f>
        <v>#N/A</v>
      </c>
      <c r="T8613">
        <f>IF(F8613="COD1",tarifas!$D$11*(SUMIFS($P$11:$P$8770,$F$11:$F$8770,"=COD1",$B$11:$B$8770,"="&amp;B8613)/COUNTIFS($F$11:$F$8770,"=COD1",$B$11:$B$8770,"="&amp;B8613))/COUNTIFS($A$11:$A$8770,"="&amp;A8613,$F$11:$F$8770,"=COD1"),0)</f>
        <v>0</v>
      </c>
      <c r="U8613" t="e">
        <f>(VLOOKUP(F8613,tarifas!$C$7:$D$10,2,FALSE)+tarifas!$D$21)*datos!P8613</f>
        <v>#N/A</v>
      </c>
      <c r="V8613" t="e">
        <f t="shared" si="1218"/>
        <v>#N/A</v>
      </c>
      <c r="W8613">
        <f t="shared" si="1219"/>
        <v>0</v>
      </c>
    </row>
    <row r="8614" spans="1:23" x14ac:dyDescent="0.25">
      <c r="A8614">
        <f t="shared" si="1212"/>
        <v>354</v>
      </c>
      <c r="B8614">
        <f t="shared" si="1213"/>
        <v>12</v>
      </c>
      <c r="C8614" s="1">
        <f t="shared" si="1220"/>
        <v>41998.458333312468</v>
      </c>
      <c r="D8614" s="7">
        <v>0</v>
      </c>
      <c r="E8614" s="7"/>
      <c r="G8614">
        <v>41.5</v>
      </c>
      <c r="H8614" s="12">
        <v>183.23387064776355</v>
      </c>
      <c r="I8614" s="13">
        <f>$D$2*tarifas!$D$12/24</f>
        <v>1.4541666666666666</v>
      </c>
      <c r="J8614" s="13" t="e">
        <f>VLOOKUP(E8614&amp;" "&amp;F8614,tarifas!$A$13:$D$20,4,FALSE)*H8614</f>
        <v>#N/A</v>
      </c>
      <c r="K8614" s="13">
        <f>IF(F8614="COD1",tarifas!$D$11*(SUMIFS($H$11:$H$8770,$F$11:$F$8770,"=COD1",$B$11:$B$8770,"="&amp;B8614)/COUNTIFS($F$11:$F$8770,"=COD1",$B$11:$B$8770,"="&amp;B8614))/COUNTIFS($A$11:$A$8770,"="&amp;A8614,$F$11:$F$8770,"=COD1"),0)</f>
        <v>0</v>
      </c>
      <c r="L8614" s="13" t="e">
        <f>(VLOOKUP(F8614,tarifas!$C$7:$D$10,2,FALSE)+tarifas!$D$21)*datos!H8614</f>
        <v>#N/A</v>
      </c>
      <c r="M8614">
        <v>429.61526000000003</v>
      </c>
      <c r="N8614" s="13" t="e">
        <f t="shared" si="1214"/>
        <v>#N/A</v>
      </c>
      <c r="O8614">
        <f t="shared" si="1215"/>
        <v>183.23387064776355</v>
      </c>
      <c r="P8614" s="12">
        <f t="shared" si="1216"/>
        <v>0</v>
      </c>
      <c r="Q8614">
        <f t="shared" si="1217"/>
        <v>246.38138935223648</v>
      </c>
      <c r="R8614">
        <f>$D$2*tarifas!$D$12/24</f>
        <v>1.4541666666666666</v>
      </c>
      <c r="S8614" t="e">
        <f>VLOOKUP(E8614&amp;" "&amp;F8614,tarifas!$A$13:$D$20,4,FALSE)*P8614</f>
        <v>#N/A</v>
      </c>
      <c r="T8614">
        <f>IF(F8614="COD1",tarifas!$D$11*(SUMIFS($P$11:$P$8770,$F$11:$F$8770,"=COD1",$B$11:$B$8770,"="&amp;B8614)/COUNTIFS($F$11:$F$8770,"=COD1",$B$11:$B$8770,"="&amp;B8614))/COUNTIFS($A$11:$A$8770,"="&amp;A8614,$F$11:$F$8770,"=COD1"),0)</f>
        <v>0</v>
      </c>
      <c r="U8614" t="e">
        <f>(VLOOKUP(F8614,tarifas!$C$7:$D$10,2,FALSE)+tarifas!$D$21)*datos!P8614</f>
        <v>#N/A</v>
      </c>
      <c r="V8614" t="e">
        <f t="shared" si="1218"/>
        <v>#N/A</v>
      </c>
      <c r="W8614">
        <f t="shared" si="1219"/>
        <v>9.2023448923060336</v>
      </c>
    </row>
    <row r="8615" spans="1:23" x14ac:dyDescent="0.25">
      <c r="A8615">
        <f t="shared" si="1212"/>
        <v>354</v>
      </c>
      <c r="B8615">
        <f t="shared" si="1213"/>
        <v>12</v>
      </c>
      <c r="C8615" s="1">
        <f t="shared" si="1220"/>
        <v>41998.499999979133</v>
      </c>
      <c r="D8615" s="7">
        <v>298.78787878787875</v>
      </c>
      <c r="E8615" s="7"/>
      <c r="G8615">
        <v>44.03</v>
      </c>
      <c r="H8615" s="12">
        <v>184.97415880736676</v>
      </c>
      <c r="I8615" s="13">
        <f>$D$2*tarifas!$D$12/24</f>
        <v>1.4541666666666666</v>
      </c>
      <c r="J8615" s="13" t="e">
        <f>VLOOKUP(E8615&amp;" "&amp;F8615,tarifas!$A$13:$D$20,4,FALSE)*H8615</f>
        <v>#N/A</v>
      </c>
      <c r="K8615" s="13">
        <f>IF(F8615="COD1",tarifas!$D$11*(SUMIFS($H$11:$H$8770,$F$11:$F$8770,"=COD1",$B$11:$B$8770,"="&amp;B8615)/COUNTIFS($F$11:$F$8770,"=COD1",$B$11:$B$8770,"="&amp;B8615))/COUNTIFS($A$11:$A$8770,"="&amp;A8615,$F$11:$F$8770,"=COD1"),0)</f>
        <v>0</v>
      </c>
      <c r="L8615" s="13" t="e">
        <f>(VLOOKUP(F8615,tarifas!$C$7:$D$10,2,FALSE)+tarifas!$D$21)*datos!H8615</f>
        <v>#N/A</v>
      </c>
      <c r="M8615">
        <v>430.96891999999997</v>
      </c>
      <c r="N8615" s="13" t="e">
        <f t="shared" si="1214"/>
        <v>#N/A</v>
      </c>
      <c r="O8615">
        <f t="shared" si="1215"/>
        <v>184.97415880736676</v>
      </c>
      <c r="P8615" s="12">
        <f t="shared" si="1216"/>
        <v>0</v>
      </c>
      <c r="Q8615">
        <f t="shared" si="1217"/>
        <v>245.99476119263321</v>
      </c>
      <c r="R8615">
        <f>$D$2*tarifas!$D$12/24</f>
        <v>1.4541666666666666</v>
      </c>
      <c r="S8615" t="e">
        <f>VLOOKUP(E8615&amp;" "&amp;F8615,tarifas!$A$13:$D$20,4,FALSE)*P8615</f>
        <v>#N/A</v>
      </c>
      <c r="T8615">
        <f>IF(F8615="COD1",tarifas!$D$11*(SUMIFS($P$11:$P$8770,$F$11:$F$8770,"=COD1",$B$11:$B$8770,"="&amp;B8615)/COUNTIFS($F$11:$F$8770,"=COD1",$B$11:$B$8770,"="&amp;B8615))/COUNTIFS($A$11:$A$8770,"="&amp;A8615,$F$11:$F$8770,"=COD1"),0)</f>
        <v>0</v>
      </c>
      <c r="U8615" t="e">
        <f>(VLOOKUP(F8615,tarifas!$C$7:$D$10,2,FALSE)+tarifas!$D$21)*datos!P8615</f>
        <v>#N/A</v>
      </c>
      <c r="V8615" t="e">
        <f t="shared" si="1218"/>
        <v>#N/A</v>
      </c>
      <c r="W8615">
        <f t="shared" si="1219"/>
        <v>9.7480344017804761</v>
      </c>
    </row>
    <row r="8616" spans="1:23" x14ac:dyDescent="0.25">
      <c r="A8616">
        <f t="shared" si="1212"/>
        <v>354</v>
      </c>
      <c r="B8616">
        <f t="shared" si="1213"/>
        <v>12</v>
      </c>
      <c r="C8616" s="1">
        <f t="shared" si="1220"/>
        <v>41998.541666645797</v>
      </c>
      <c r="D8616" s="7">
        <v>198.59090909090909</v>
      </c>
      <c r="E8616" s="7"/>
      <c r="G8616">
        <v>42.5</v>
      </c>
      <c r="H8616" s="12">
        <v>187.02078262104789</v>
      </c>
      <c r="I8616" s="13">
        <f>$D$2*tarifas!$D$12/24</f>
        <v>1.4541666666666666</v>
      </c>
      <c r="J8616" s="13" t="e">
        <f>VLOOKUP(E8616&amp;" "&amp;F8616,tarifas!$A$13:$D$20,4,FALSE)*H8616</f>
        <v>#N/A</v>
      </c>
      <c r="K8616" s="13">
        <f>IF(F8616="COD1",tarifas!$D$11*(SUMIFS($H$11:$H$8770,$F$11:$F$8770,"=COD1",$B$11:$B$8770,"="&amp;B8616)/COUNTIFS($F$11:$F$8770,"=COD1",$B$11:$B$8770,"="&amp;B8616))/COUNTIFS($A$11:$A$8770,"="&amp;A8616,$F$11:$F$8770,"=COD1"),0)</f>
        <v>0</v>
      </c>
      <c r="L8616" s="13" t="e">
        <f>(VLOOKUP(F8616,tarifas!$C$7:$D$10,2,FALSE)+tarifas!$D$21)*datos!H8616</f>
        <v>#N/A</v>
      </c>
      <c r="M8616">
        <v>114.50809</v>
      </c>
      <c r="N8616" s="13" t="e">
        <f t="shared" si="1214"/>
        <v>#N/A</v>
      </c>
      <c r="O8616">
        <f t="shared" si="1215"/>
        <v>114.50809</v>
      </c>
      <c r="P8616" s="12">
        <f t="shared" si="1216"/>
        <v>72.51269262104789</v>
      </c>
      <c r="Q8616">
        <f t="shared" si="1217"/>
        <v>0</v>
      </c>
      <c r="R8616">
        <f>$D$2*tarifas!$D$12/24</f>
        <v>1.4541666666666666</v>
      </c>
      <c r="S8616" t="e">
        <f>VLOOKUP(E8616&amp;" "&amp;F8616,tarifas!$A$13:$D$20,4,FALSE)*P8616</f>
        <v>#N/A</v>
      </c>
      <c r="T8616">
        <f>IF(F8616="COD1",tarifas!$D$11*(SUMIFS($P$11:$P$8770,$F$11:$F$8770,"=COD1",$B$11:$B$8770,"="&amp;B8616)/COUNTIFS($F$11:$F$8770,"=COD1",$B$11:$B$8770,"="&amp;B8616))/COUNTIFS($A$11:$A$8770,"="&amp;A8616,$F$11:$F$8770,"=COD1"),0)</f>
        <v>0</v>
      </c>
      <c r="U8616" t="e">
        <f>(VLOOKUP(F8616,tarifas!$C$7:$D$10,2,FALSE)+tarifas!$D$21)*datos!P8616</f>
        <v>#N/A</v>
      </c>
      <c r="V8616" t="e">
        <f t="shared" si="1218"/>
        <v>#N/A</v>
      </c>
      <c r="W8616">
        <f t="shared" si="1219"/>
        <v>0</v>
      </c>
    </row>
    <row r="8617" spans="1:23" x14ac:dyDescent="0.25">
      <c r="A8617">
        <f t="shared" si="1212"/>
        <v>354</v>
      </c>
      <c r="B8617">
        <f t="shared" si="1213"/>
        <v>12</v>
      </c>
      <c r="C8617" s="1">
        <f t="shared" si="1220"/>
        <v>41998.583333312461</v>
      </c>
      <c r="D8617" s="7">
        <v>162.78787878787878</v>
      </c>
      <c r="E8617" s="7"/>
      <c r="G8617">
        <v>41.99</v>
      </c>
      <c r="H8617" s="12">
        <v>187.66967603048181</v>
      </c>
      <c r="I8617" s="13">
        <f>$D$2*tarifas!$D$12/24</f>
        <v>1.4541666666666666</v>
      </c>
      <c r="J8617" s="13" t="e">
        <f>VLOOKUP(E8617&amp;" "&amp;F8617,tarifas!$A$13:$D$20,4,FALSE)*H8617</f>
        <v>#N/A</v>
      </c>
      <c r="K8617" s="13">
        <f>IF(F8617="COD1",tarifas!$D$11*(SUMIFS($H$11:$H$8770,$F$11:$F$8770,"=COD1",$B$11:$B$8770,"="&amp;B8617)/COUNTIFS($F$11:$F$8770,"=COD1",$B$11:$B$8770,"="&amp;B8617))/COUNTIFS($A$11:$A$8770,"="&amp;A8617,$F$11:$F$8770,"=COD1"),0)</f>
        <v>0</v>
      </c>
      <c r="L8617" s="13" t="e">
        <f>(VLOOKUP(F8617,tarifas!$C$7:$D$10,2,FALSE)+tarifas!$D$21)*datos!H8617</f>
        <v>#N/A</v>
      </c>
      <c r="M8617">
        <v>308.96465000000001</v>
      </c>
      <c r="N8617" s="13" t="e">
        <f t="shared" si="1214"/>
        <v>#N/A</v>
      </c>
      <c r="O8617">
        <f t="shared" si="1215"/>
        <v>187.66967603048181</v>
      </c>
      <c r="P8617" s="12">
        <f t="shared" si="1216"/>
        <v>0</v>
      </c>
      <c r="Q8617">
        <f t="shared" si="1217"/>
        <v>121.2949739695182</v>
      </c>
      <c r="R8617">
        <f>$D$2*tarifas!$D$12/24</f>
        <v>1.4541666666666666</v>
      </c>
      <c r="S8617" t="e">
        <f>VLOOKUP(E8617&amp;" "&amp;F8617,tarifas!$A$13:$D$20,4,FALSE)*P8617</f>
        <v>#N/A</v>
      </c>
      <c r="T8617">
        <f>IF(F8617="COD1",tarifas!$D$11*(SUMIFS($P$11:$P$8770,$F$11:$F$8770,"=COD1",$B$11:$B$8770,"="&amp;B8617)/COUNTIFS($F$11:$F$8770,"=COD1",$B$11:$B$8770,"="&amp;B8617))/COUNTIFS($A$11:$A$8770,"="&amp;A8617,$F$11:$F$8770,"=COD1"),0)</f>
        <v>0</v>
      </c>
      <c r="U8617" t="e">
        <f>(VLOOKUP(F8617,tarifas!$C$7:$D$10,2,FALSE)+tarifas!$D$21)*datos!P8617</f>
        <v>#N/A</v>
      </c>
      <c r="V8617" t="e">
        <f t="shared" si="1218"/>
        <v>#N/A</v>
      </c>
      <c r="W8617">
        <f t="shared" si="1219"/>
        <v>4.5838583612820631</v>
      </c>
    </row>
    <row r="8618" spans="1:23" x14ac:dyDescent="0.25">
      <c r="A8618">
        <f t="shared" si="1212"/>
        <v>354</v>
      </c>
      <c r="B8618">
        <f t="shared" si="1213"/>
        <v>12</v>
      </c>
      <c r="C8618" s="1">
        <f t="shared" si="1220"/>
        <v>41998.624999979125</v>
      </c>
      <c r="D8618" s="7">
        <v>84.742424242424249</v>
      </c>
      <c r="E8618" s="7"/>
      <c r="G8618">
        <v>33.5</v>
      </c>
      <c r="H8618" s="12">
        <v>197.2262843200009</v>
      </c>
      <c r="I8618" s="13">
        <f>$D$2*tarifas!$D$12/24</f>
        <v>1.4541666666666666</v>
      </c>
      <c r="J8618" s="13" t="e">
        <f>VLOOKUP(E8618&amp;" "&amp;F8618,tarifas!$A$13:$D$20,4,FALSE)*H8618</f>
        <v>#N/A</v>
      </c>
      <c r="K8618" s="13">
        <f>IF(F8618="COD1",tarifas!$D$11*(SUMIFS($H$11:$H$8770,$F$11:$F$8770,"=COD1",$B$11:$B$8770,"="&amp;B8618)/COUNTIFS($F$11:$F$8770,"=COD1",$B$11:$B$8770,"="&amp;B8618))/COUNTIFS($A$11:$A$8770,"="&amp;A8618,$F$11:$F$8770,"=COD1"),0)</f>
        <v>0</v>
      </c>
      <c r="L8618" s="13" t="e">
        <f>(VLOOKUP(F8618,tarifas!$C$7:$D$10,2,FALSE)+tarifas!$D$21)*datos!H8618</f>
        <v>#N/A</v>
      </c>
      <c r="M8618">
        <v>182.80695</v>
      </c>
      <c r="N8618" s="13" t="e">
        <f t="shared" si="1214"/>
        <v>#N/A</v>
      </c>
      <c r="O8618">
        <f t="shared" si="1215"/>
        <v>182.80695</v>
      </c>
      <c r="P8618" s="12">
        <f t="shared" si="1216"/>
        <v>14.4193343200009</v>
      </c>
      <c r="Q8618">
        <f t="shared" si="1217"/>
        <v>0</v>
      </c>
      <c r="R8618">
        <f>$D$2*tarifas!$D$12/24</f>
        <v>1.4541666666666666</v>
      </c>
      <c r="S8618" t="e">
        <f>VLOOKUP(E8618&amp;" "&amp;F8618,tarifas!$A$13:$D$20,4,FALSE)*P8618</f>
        <v>#N/A</v>
      </c>
      <c r="T8618">
        <f>IF(F8618="COD1",tarifas!$D$11*(SUMIFS($P$11:$P$8770,$F$11:$F$8770,"=COD1",$B$11:$B$8770,"="&amp;B8618)/COUNTIFS($F$11:$F$8770,"=COD1",$B$11:$B$8770,"="&amp;B8618))/COUNTIFS($A$11:$A$8770,"="&amp;A8618,$F$11:$F$8770,"=COD1"),0)</f>
        <v>0</v>
      </c>
      <c r="U8618" t="e">
        <f>(VLOOKUP(F8618,tarifas!$C$7:$D$10,2,FALSE)+tarifas!$D$21)*datos!P8618</f>
        <v>#N/A</v>
      </c>
      <c r="V8618" t="e">
        <f t="shared" si="1218"/>
        <v>#N/A</v>
      </c>
      <c r="W8618">
        <f t="shared" si="1219"/>
        <v>0</v>
      </c>
    </row>
    <row r="8619" spans="1:23" x14ac:dyDescent="0.25">
      <c r="A8619">
        <f t="shared" si="1212"/>
        <v>354</v>
      </c>
      <c r="B8619">
        <f t="shared" si="1213"/>
        <v>12</v>
      </c>
      <c r="C8619" s="1">
        <f t="shared" si="1220"/>
        <v>41998.66666664579</v>
      </c>
      <c r="D8619" s="7">
        <v>13.909090909090908</v>
      </c>
      <c r="E8619" s="7"/>
      <c r="G8619">
        <v>32.75</v>
      </c>
      <c r="H8619" s="12">
        <v>206.32812848224319</v>
      </c>
      <c r="I8619" s="13">
        <f>$D$2*tarifas!$D$12/24</f>
        <v>1.4541666666666666</v>
      </c>
      <c r="J8619" s="13" t="e">
        <f>VLOOKUP(E8619&amp;" "&amp;F8619,tarifas!$A$13:$D$20,4,FALSE)*H8619</f>
        <v>#N/A</v>
      </c>
      <c r="K8619" s="13">
        <f>IF(F8619="COD1",tarifas!$D$11*(SUMIFS($H$11:$H$8770,$F$11:$F$8770,"=COD1",$B$11:$B$8770,"="&amp;B8619)/COUNTIFS($F$11:$F$8770,"=COD1",$B$11:$B$8770,"="&amp;B8619))/COUNTIFS($A$11:$A$8770,"="&amp;A8619,$F$11:$F$8770,"=COD1"),0)</f>
        <v>0</v>
      </c>
      <c r="L8619" s="13" t="e">
        <f>(VLOOKUP(F8619,tarifas!$C$7:$D$10,2,FALSE)+tarifas!$D$21)*datos!H8619</f>
        <v>#N/A</v>
      </c>
      <c r="M8619">
        <v>0.17499000000000001</v>
      </c>
      <c r="N8619" s="13" t="e">
        <f t="shared" si="1214"/>
        <v>#N/A</v>
      </c>
      <c r="O8619">
        <f t="shared" si="1215"/>
        <v>0.17499000000000001</v>
      </c>
      <c r="P8619" s="12">
        <f t="shared" si="1216"/>
        <v>206.15313848224318</v>
      </c>
      <c r="Q8619">
        <f t="shared" si="1217"/>
        <v>0</v>
      </c>
      <c r="R8619">
        <f>$D$2*tarifas!$D$12/24</f>
        <v>1.4541666666666666</v>
      </c>
      <c r="S8619" t="e">
        <f>VLOOKUP(E8619&amp;" "&amp;F8619,tarifas!$A$13:$D$20,4,FALSE)*P8619</f>
        <v>#N/A</v>
      </c>
      <c r="T8619">
        <f>IF(F8619="COD1",tarifas!$D$11*(SUMIFS($P$11:$P$8770,$F$11:$F$8770,"=COD1",$B$11:$B$8770,"="&amp;B8619)/COUNTIFS($F$11:$F$8770,"=COD1",$B$11:$B$8770,"="&amp;B8619))/COUNTIFS($A$11:$A$8770,"="&amp;A8619,$F$11:$F$8770,"=COD1"),0)</f>
        <v>0</v>
      </c>
      <c r="U8619" t="e">
        <f>(VLOOKUP(F8619,tarifas!$C$7:$D$10,2,FALSE)+tarifas!$D$21)*datos!P8619</f>
        <v>#N/A</v>
      </c>
      <c r="V8619" t="e">
        <f t="shared" si="1218"/>
        <v>#N/A</v>
      </c>
      <c r="W8619">
        <f t="shared" si="1219"/>
        <v>0</v>
      </c>
    </row>
    <row r="8620" spans="1:23" x14ac:dyDescent="0.25">
      <c r="A8620">
        <f t="shared" si="1212"/>
        <v>354</v>
      </c>
      <c r="B8620">
        <f t="shared" si="1213"/>
        <v>12</v>
      </c>
      <c r="C8620" s="1">
        <f t="shared" si="1220"/>
        <v>41998.708333312454</v>
      </c>
      <c r="D8620" s="7">
        <v>0</v>
      </c>
      <c r="E8620" s="7"/>
      <c r="G8620">
        <v>39.020000000000003</v>
      </c>
      <c r="H8620" s="12">
        <v>205.37353789485957</v>
      </c>
      <c r="I8620" s="13">
        <f>$D$2*tarifas!$D$12/24</f>
        <v>1.4541666666666666</v>
      </c>
      <c r="J8620" s="13" t="e">
        <f>VLOOKUP(E8620&amp;" "&amp;F8620,tarifas!$A$13:$D$20,4,FALSE)*H8620</f>
        <v>#N/A</v>
      </c>
      <c r="K8620" s="13">
        <f>IF(F8620="COD1",tarifas!$D$11*(SUMIFS($H$11:$H$8770,$F$11:$F$8770,"=COD1",$B$11:$B$8770,"="&amp;B8620)/COUNTIFS($F$11:$F$8770,"=COD1",$B$11:$B$8770,"="&amp;B8620))/COUNTIFS($A$11:$A$8770,"="&amp;A8620,$F$11:$F$8770,"=COD1"),0)</f>
        <v>0</v>
      </c>
      <c r="L8620" s="13" t="e">
        <f>(VLOOKUP(F8620,tarifas!$C$7:$D$10,2,FALSE)+tarifas!$D$21)*datos!H8620</f>
        <v>#N/A</v>
      </c>
      <c r="M8620">
        <v>0</v>
      </c>
      <c r="N8620" s="13" t="e">
        <f t="shared" si="1214"/>
        <v>#N/A</v>
      </c>
      <c r="O8620">
        <f t="shared" si="1215"/>
        <v>0</v>
      </c>
      <c r="P8620" s="12">
        <f t="shared" si="1216"/>
        <v>205.37353789485957</v>
      </c>
      <c r="Q8620">
        <f t="shared" si="1217"/>
        <v>0</v>
      </c>
      <c r="R8620">
        <f>$D$2*tarifas!$D$12/24</f>
        <v>1.4541666666666666</v>
      </c>
      <c r="S8620" t="e">
        <f>VLOOKUP(E8620&amp;" "&amp;F8620,tarifas!$A$13:$D$20,4,FALSE)*P8620</f>
        <v>#N/A</v>
      </c>
      <c r="T8620">
        <f>IF(F8620="COD1",tarifas!$D$11*(SUMIFS($P$11:$P$8770,$F$11:$F$8770,"=COD1",$B$11:$B$8770,"="&amp;B8620)/COUNTIFS($F$11:$F$8770,"=COD1",$B$11:$B$8770,"="&amp;B8620))/COUNTIFS($A$11:$A$8770,"="&amp;A8620,$F$11:$F$8770,"=COD1"),0)</f>
        <v>0</v>
      </c>
      <c r="U8620" t="e">
        <f>(VLOOKUP(F8620,tarifas!$C$7:$D$10,2,FALSE)+tarifas!$D$21)*datos!P8620</f>
        <v>#N/A</v>
      </c>
      <c r="V8620" t="e">
        <f t="shared" si="1218"/>
        <v>#N/A</v>
      </c>
      <c r="W8620">
        <f t="shared" si="1219"/>
        <v>0</v>
      </c>
    </row>
    <row r="8621" spans="1:23" x14ac:dyDescent="0.25">
      <c r="A8621">
        <f t="shared" si="1212"/>
        <v>354</v>
      </c>
      <c r="B8621">
        <f t="shared" si="1213"/>
        <v>12</v>
      </c>
      <c r="C8621" s="1">
        <f t="shared" si="1220"/>
        <v>41998.749999979118</v>
      </c>
      <c r="D8621" s="7">
        <v>0</v>
      </c>
      <c r="E8621" s="7"/>
      <c r="G8621">
        <v>43.57</v>
      </c>
      <c r="H8621" s="12">
        <v>207.03013652329247</v>
      </c>
      <c r="I8621" s="13">
        <f>$D$2*tarifas!$D$12/24</f>
        <v>1.4541666666666666</v>
      </c>
      <c r="J8621" s="13" t="e">
        <f>VLOOKUP(E8621&amp;" "&amp;F8621,tarifas!$A$13:$D$20,4,FALSE)*H8621</f>
        <v>#N/A</v>
      </c>
      <c r="K8621" s="13">
        <f>IF(F8621="COD1",tarifas!$D$11*(SUMIFS($H$11:$H$8770,$F$11:$F$8770,"=COD1",$B$11:$B$8770,"="&amp;B8621)/COUNTIFS($F$11:$F$8770,"=COD1",$B$11:$B$8770,"="&amp;B8621))/COUNTIFS($A$11:$A$8770,"="&amp;A8621,$F$11:$F$8770,"=COD1"),0)</f>
        <v>0</v>
      </c>
      <c r="L8621" s="13" t="e">
        <f>(VLOOKUP(F8621,tarifas!$C$7:$D$10,2,FALSE)+tarifas!$D$21)*datos!H8621</f>
        <v>#N/A</v>
      </c>
      <c r="M8621">
        <v>0</v>
      </c>
      <c r="N8621" s="13" t="e">
        <f t="shared" si="1214"/>
        <v>#N/A</v>
      </c>
      <c r="O8621">
        <f t="shared" si="1215"/>
        <v>0</v>
      </c>
      <c r="P8621" s="12">
        <f t="shared" si="1216"/>
        <v>207.03013652329247</v>
      </c>
      <c r="Q8621">
        <f t="shared" si="1217"/>
        <v>0</v>
      </c>
      <c r="R8621">
        <f>$D$2*tarifas!$D$12/24</f>
        <v>1.4541666666666666</v>
      </c>
      <c r="S8621" t="e">
        <f>VLOOKUP(E8621&amp;" "&amp;F8621,tarifas!$A$13:$D$20,4,FALSE)*P8621</f>
        <v>#N/A</v>
      </c>
      <c r="T8621">
        <f>IF(F8621="COD1",tarifas!$D$11*(SUMIFS($P$11:$P$8770,$F$11:$F$8770,"=COD1",$B$11:$B$8770,"="&amp;B8621)/COUNTIFS($F$11:$F$8770,"=COD1",$B$11:$B$8770,"="&amp;B8621))/COUNTIFS($A$11:$A$8770,"="&amp;A8621,$F$11:$F$8770,"=COD1"),0)</f>
        <v>0</v>
      </c>
      <c r="U8621" t="e">
        <f>(VLOOKUP(F8621,tarifas!$C$7:$D$10,2,FALSE)+tarifas!$D$21)*datos!P8621</f>
        <v>#N/A</v>
      </c>
      <c r="V8621" t="e">
        <f t="shared" si="1218"/>
        <v>#N/A</v>
      </c>
      <c r="W8621">
        <f t="shared" si="1219"/>
        <v>0</v>
      </c>
    </row>
    <row r="8622" spans="1:23" x14ac:dyDescent="0.25">
      <c r="A8622">
        <f t="shared" si="1212"/>
        <v>354</v>
      </c>
      <c r="B8622">
        <f t="shared" si="1213"/>
        <v>12</v>
      </c>
      <c r="C8622" s="1">
        <f t="shared" si="1220"/>
        <v>41998.791666645782</v>
      </c>
      <c r="D8622" s="7">
        <v>0</v>
      </c>
      <c r="E8622" s="7"/>
      <c r="G8622">
        <v>47</v>
      </c>
      <c r="H8622" s="12">
        <v>205.80513008518093</v>
      </c>
      <c r="I8622" s="13">
        <f>$D$2*tarifas!$D$12/24</f>
        <v>1.4541666666666666</v>
      </c>
      <c r="J8622" s="13" t="e">
        <f>VLOOKUP(E8622&amp;" "&amp;F8622,tarifas!$A$13:$D$20,4,FALSE)*H8622</f>
        <v>#N/A</v>
      </c>
      <c r="K8622" s="13">
        <f>IF(F8622="COD1",tarifas!$D$11*(SUMIFS($H$11:$H$8770,$F$11:$F$8770,"=COD1",$B$11:$B$8770,"="&amp;B8622)/COUNTIFS($F$11:$F$8770,"=COD1",$B$11:$B$8770,"="&amp;B8622))/COUNTIFS($A$11:$A$8770,"="&amp;A8622,$F$11:$F$8770,"=COD1"),0)</f>
        <v>0</v>
      </c>
      <c r="L8622" s="13" t="e">
        <f>(VLOOKUP(F8622,tarifas!$C$7:$D$10,2,FALSE)+tarifas!$D$21)*datos!H8622</f>
        <v>#N/A</v>
      </c>
      <c r="M8622">
        <v>0</v>
      </c>
      <c r="N8622" s="13" t="e">
        <f t="shared" si="1214"/>
        <v>#N/A</v>
      </c>
      <c r="O8622">
        <f t="shared" si="1215"/>
        <v>0</v>
      </c>
      <c r="P8622" s="12">
        <f t="shared" si="1216"/>
        <v>205.80513008518093</v>
      </c>
      <c r="Q8622">
        <f t="shared" si="1217"/>
        <v>0</v>
      </c>
      <c r="R8622">
        <f>$D$2*tarifas!$D$12/24</f>
        <v>1.4541666666666666</v>
      </c>
      <c r="S8622" t="e">
        <f>VLOOKUP(E8622&amp;" "&amp;F8622,tarifas!$A$13:$D$20,4,FALSE)*P8622</f>
        <v>#N/A</v>
      </c>
      <c r="T8622">
        <f>IF(F8622="COD1",tarifas!$D$11*(SUMIFS($P$11:$P$8770,$F$11:$F$8770,"=COD1",$B$11:$B$8770,"="&amp;B8622)/COUNTIFS($F$11:$F$8770,"=COD1",$B$11:$B$8770,"="&amp;B8622))/COUNTIFS($A$11:$A$8770,"="&amp;A8622,$F$11:$F$8770,"=COD1"),0)</f>
        <v>0</v>
      </c>
      <c r="U8622" t="e">
        <f>(VLOOKUP(F8622,tarifas!$C$7:$D$10,2,FALSE)+tarifas!$D$21)*datos!P8622</f>
        <v>#N/A</v>
      </c>
      <c r="V8622" t="e">
        <f t="shared" si="1218"/>
        <v>#N/A</v>
      </c>
      <c r="W8622">
        <f t="shared" si="1219"/>
        <v>0</v>
      </c>
    </row>
    <row r="8623" spans="1:23" x14ac:dyDescent="0.25">
      <c r="A8623">
        <f t="shared" si="1212"/>
        <v>354</v>
      </c>
      <c r="B8623">
        <f t="shared" si="1213"/>
        <v>12</v>
      </c>
      <c r="C8623" s="1">
        <f t="shared" si="1220"/>
        <v>41998.833333312446</v>
      </c>
      <c r="D8623" s="7">
        <v>0</v>
      </c>
      <c r="E8623" s="7"/>
      <c r="G8623">
        <v>49.19</v>
      </c>
      <c r="H8623" s="12">
        <v>221.8066295304854</v>
      </c>
      <c r="I8623" s="13">
        <f>$D$2*tarifas!$D$12/24</f>
        <v>1.4541666666666666</v>
      </c>
      <c r="J8623" s="13" t="e">
        <f>VLOOKUP(E8623&amp;" "&amp;F8623,tarifas!$A$13:$D$20,4,FALSE)*H8623</f>
        <v>#N/A</v>
      </c>
      <c r="K8623" s="13">
        <f>IF(F8623="COD1",tarifas!$D$11*(SUMIFS($H$11:$H$8770,$F$11:$F$8770,"=COD1",$B$11:$B$8770,"="&amp;B8623)/COUNTIFS($F$11:$F$8770,"=COD1",$B$11:$B$8770,"="&amp;B8623))/COUNTIFS($A$11:$A$8770,"="&amp;A8623,$F$11:$F$8770,"=COD1"),0)</f>
        <v>0</v>
      </c>
      <c r="L8623" s="13" t="e">
        <f>(VLOOKUP(F8623,tarifas!$C$7:$D$10,2,FALSE)+tarifas!$D$21)*datos!H8623</f>
        <v>#N/A</v>
      </c>
      <c r="M8623">
        <v>0</v>
      </c>
      <c r="N8623" s="13" t="e">
        <f t="shared" si="1214"/>
        <v>#N/A</v>
      </c>
      <c r="O8623">
        <f t="shared" si="1215"/>
        <v>0</v>
      </c>
      <c r="P8623" s="12">
        <f t="shared" si="1216"/>
        <v>221.8066295304854</v>
      </c>
      <c r="Q8623">
        <f t="shared" si="1217"/>
        <v>0</v>
      </c>
      <c r="R8623">
        <f>$D$2*tarifas!$D$12/24</f>
        <v>1.4541666666666666</v>
      </c>
      <c r="S8623" t="e">
        <f>VLOOKUP(E8623&amp;" "&amp;F8623,tarifas!$A$13:$D$20,4,FALSE)*P8623</f>
        <v>#N/A</v>
      </c>
      <c r="T8623">
        <f>IF(F8623="COD1",tarifas!$D$11*(SUMIFS($P$11:$P$8770,$F$11:$F$8770,"=COD1",$B$11:$B$8770,"="&amp;B8623)/COUNTIFS($F$11:$F$8770,"=COD1",$B$11:$B$8770,"="&amp;B8623))/COUNTIFS($A$11:$A$8770,"="&amp;A8623,$F$11:$F$8770,"=COD1"),0)</f>
        <v>0</v>
      </c>
      <c r="U8623" t="e">
        <f>(VLOOKUP(F8623,tarifas!$C$7:$D$10,2,FALSE)+tarifas!$D$21)*datos!P8623</f>
        <v>#N/A</v>
      </c>
      <c r="V8623" t="e">
        <f t="shared" si="1218"/>
        <v>#N/A</v>
      </c>
      <c r="W8623">
        <f t="shared" si="1219"/>
        <v>0</v>
      </c>
    </row>
    <row r="8624" spans="1:23" x14ac:dyDescent="0.25">
      <c r="A8624">
        <f t="shared" si="1212"/>
        <v>354</v>
      </c>
      <c r="B8624">
        <f t="shared" si="1213"/>
        <v>12</v>
      </c>
      <c r="C8624" s="1">
        <f t="shared" si="1220"/>
        <v>41998.874999979111</v>
      </c>
      <c r="D8624" s="7">
        <v>0</v>
      </c>
      <c r="E8624" s="7"/>
      <c r="G8624">
        <v>50.1</v>
      </c>
      <c r="H8624" s="12">
        <v>214.2330456579829</v>
      </c>
      <c r="I8624" s="13">
        <f>$D$2*tarifas!$D$12/24</f>
        <v>1.4541666666666666</v>
      </c>
      <c r="J8624" s="13" t="e">
        <f>VLOOKUP(E8624&amp;" "&amp;F8624,tarifas!$A$13:$D$20,4,FALSE)*H8624</f>
        <v>#N/A</v>
      </c>
      <c r="K8624" s="13">
        <f>IF(F8624="COD1",tarifas!$D$11*(SUMIFS($H$11:$H$8770,$F$11:$F$8770,"=COD1",$B$11:$B$8770,"="&amp;B8624)/COUNTIFS($F$11:$F$8770,"=COD1",$B$11:$B$8770,"="&amp;B8624))/COUNTIFS($A$11:$A$8770,"="&amp;A8624,$F$11:$F$8770,"=COD1"),0)</f>
        <v>0</v>
      </c>
      <c r="L8624" s="13" t="e">
        <f>(VLOOKUP(F8624,tarifas!$C$7:$D$10,2,FALSE)+tarifas!$D$21)*datos!H8624</f>
        <v>#N/A</v>
      </c>
      <c r="M8624">
        <v>0</v>
      </c>
      <c r="N8624" s="13" t="e">
        <f t="shared" si="1214"/>
        <v>#N/A</v>
      </c>
      <c r="O8624">
        <f t="shared" si="1215"/>
        <v>0</v>
      </c>
      <c r="P8624" s="12">
        <f t="shared" si="1216"/>
        <v>214.2330456579829</v>
      </c>
      <c r="Q8624">
        <f t="shared" si="1217"/>
        <v>0</v>
      </c>
      <c r="R8624">
        <f>$D$2*tarifas!$D$12/24</f>
        <v>1.4541666666666666</v>
      </c>
      <c r="S8624" t="e">
        <f>VLOOKUP(E8624&amp;" "&amp;F8624,tarifas!$A$13:$D$20,4,FALSE)*P8624</f>
        <v>#N/A</v>
      </c>
      <c r="T8624">
        <f>IF(F8624="COD1",tarifas!$D$11*(SUMIFS($P$11:$P$8770,$F$11:$F$8770,"=COD1",$B$11:$B$8770,"="&amp;B8624)/COUNTIFS($F$11:$F$8770,"=COD1",$B$11:$B$8770,"="&amp;B8624))/COUNTIFS($A$11:$A$8770,"="&amp;A8624,$F$11:$F$8770,"=COD1"),0)</f>
        <v>0</v>
      </c>
      <c r="U8624" t="e">
        <f>(VLOOKUP(F8624,tarifas!$C$7:$D$10,2,FALSE)+tarifas!$D$21)*datos!P8624</f>
        <v>#N/A</v>
      </c>
      <c r="V8624" t="e">
        <f t="shared" si="1218"/>
        <v>#N/A</v>
      </c>
      <c r="W8624">
        <f t="shared" si="1219"/>
        <v>0</v>
      </c>
    </row>
    <row r="8625" spans="1:23" x14ac:dyDescent="0.25">
      <c r="A8625">
        <f t="shared" si="1212"/>
        <v>354</v>
      </c>
      <c r="B8625">
        <f t="shared" si="1213"/>
        <v>12</v>
      </c>
      <c r="C8625" s="1">
        <f t="shared" si="1220"/>
        <v>41998.916666645775</v>
      </c>
      <c r="D8625" s="7">
        <v>0</v>
      </c>
      <c r="E8625" s="7"/>
      <c r="G8625">
        <v>49.19</v>
      </c>
      <c r="H8625" s="12">
        <v>217.33026469240164</v>
      </c>
      <c r="I8625" s="13">
        <f>$D$2*tarifas!$D$12/24</f>
        <v>1.4541666666666666</v>
      </c>
      <c r="J8625" s="13" t="e">
        <f>VLOOKUP(E8625&amp;" "&amp;F8625,tarifas!$A$13:$D$20,4,FALSE)*H8625</f>
        <v>#N/A</v>
      </c>
      <c r="K8625" s="13">
        <f>IF(F8625="COD1",tarifas!$D$11*(SUMIFS($H$11:$H$8770,$F$11:$F$8770,"=COD1",$B$11:$B$8770,"="&amp;B8625)/COUNTIFS($F$11:$F$8770,"=COD1",$B$11:$B$8770,"="&amp;B8625))/COUNTIFS($A$11:$A$8770,"="&amp;A8625,$F$11:$F$8770,"=COD1"),0)</f>
        <v>0</v>
      </c>
      <c r="L8625" s="13" t="e">
        <f>(VLOOKUP(F8625,tarifas!$C$7:$D$10,2,FALSE)+tarifas!$D$21)*datos!H8625</f>
        <v>#N/A</v>
      </c>
      <c r="M8625">
        <v>0</v>
      </c>
      <c r="N8625" s="13" t="e">
        <f t="shared" si="1214"/>
        <v>#N/A</v>
      </c>
      <c r="O8625">
        <f t="shared" si="1215"/>
        <v>0</v>
      </c>
      <c r="P8625" s="12">
        <f t="shared" si="1216"/>
        <v>217.33026469240164</v>
      </c>
      <c r="Q8625">
        <f t="shared" si="1217"/>
        <v>0</v>
      </c>
      <c r="R8625">
        <f>$D$2*tarifas!$D$12/24</f>
        <v>1.4541666666666666</v>
      </c>
      <c r="S8625" t="e">
        <f>VLOOKUP(E8625&amp;" "&amp;F8625,tarifas!$A$13:$D$20,4,FALSE)*P8625</f>
        <v>#N/A</v>
      </c>
      <c r="T8625">
        <f>IF(F8625="COD1",tarifas!$D$11*(SUMIFS($P$11:$P$8770,$F$11:$F$8770,"=COD1",$B$11:$B$8770,"="&amp;B8625)/COUNTIFS($F$11:$F$8770,"=COD1",$B$11:$B$8770,"="&amp;B8625))/COUNTIFS($A$11:$A$8770,"="&amp;A8625,$F$11:$F$8770,"=COD1"),0)</f>
        <v>0</v>
      </c>
      <c r="U8625" t="e">
        <f>(VLOOKUP(F8625,tarifas!$C$7:$D$10,2,FALSE)+tarifas!$D$21)*datos!P8625</f>
        <v>#N/A</v>
      </c>
      <c r="V8625" t="e">
        <f t="shared" si="1218"/>
        <v>#N/A</v>
      </c>
      <c r="W8625">
        <f t="shared" si="1219"/>
        <v>0</v>
      </c>
    </row>
    <row r="8626" spans="1:23" x14ac:dyDescent="0.25">
      <c r="A8626">
        <f t="shared" si="1212"/>
        <v>354</v>
      </c>
      <c r="B8626">
        <f t="shared" si="1213"/>
        <v>12</v>
      </c>
      <c r="C8626" s="1">
        <f t="shared" si="1220"/>
        <v>41998.958333312439</v>
      </c>
      <c r="D8626" s="7">
        <v>0</v>
      </c>
      <c r="E8626" s="7"/>
      <c r="G8626">
        <v>45.15</v>
      </c>
      <c r="H8626" s="12">
        <v>216.75271753526033</v>
      </c>
      <c r="I8626" s="13">
        <f>$D$2*tarifas!$D$12/24</f>
        <v>1.4541666666666666</v>
      </c>
      <c r="J8626" s="13" t="e">
        <f>VLOOKUP(E8626&amp;" "&amp;F8626,tarifas!$A$13:$D$20,4,FALSE)*H8626</f>
        <v>#N/A</v>
      </c>
      <c r="K8626" s="13">
        <f>IF(F8626="COD1",tarifas!$D$11*(SUMIFS($H$11:$H$8770,$F$11:$F$8770,"=COD1",$B$11:$B$8770,"="&amp;B8626)/COUNTIFS($F$11:$F$8770,"=COD1",$B$11:$B$8770,"="&amp;B8626))/COUNTIFS($A$11:$A$8770,"="&amp;A8626,$F$11:$F$8770,"=COD1"),0)</f>
        <v>0</v>
      </c>
      <c r="L8626" s="13" t="e">
        <f>(VLOOKUP(F8626,tarifas!$C$7:$D$10,2,FALSE)+tarifas!$D$21)*datos!H8626</f>
        <v>#N/A</v>
      </c>
      <c r="M8626">
        <v>0</v>
      </c>
      <c r="N8626" s="13" t="e">
        <f t="shared" si="1214"/>
        <v>#N/A</v>
      </c>
      <c r="O8626">
        <f t="shared" si="1215"/>
        <v>0</v>
      </c>
      <c r="P8626" s="12">
        <f t="shared" si="1216"/>
        <v>216.75271753526033</v>
      </c>
      <c r="Q8626">
        <f t="shared" si="1217"/>
        <v>0</v>
      </c>
      <c r="R8626">
        <f>$D$2*tarifas!$D$12/24</f>
        <v>1.4541666666666666</v>
      </c>
      <c r="S8626" t="e">
        <f>VLOOKUP(E8626&amp;" "&amp;F8626,tarifas!$A$13:$D$20,4,FALSE)*P8626</f>
        <v>#N/A</v>
      </c>
      <c r="T8626">
        <f>IF(F8626="COD1",tarifas!$D$11*(SUMIFS($P$11:$P$8770,$F$11:$F$8770,"=COD1",$B$11:$B$8770,"="&amp;B8626)/COUNTIFS($F$11:$F$8770,"=COD1",$B$11:$B$8770,"="&amp;B8626))/COUNTIFS($A$11:$A$8770,"="&amp;A8626,$F$11:$F$8770,"=COD1"),0)</f>
        <v>0</v>
      </c>
      <c r="U8626" t="e">
        <f>(VLOOKUP(F8626,tarifas!$C$7:$D$10,2,FALSE)+tarifas!$D$21)*datos!P8626</f>
        <v>#N/A</v>
      </c>
      <c r="V8626" t="e">
        <f t="shared" si="1218"/>
        <v>#N/A</v>
      </c>
      <c r="W8626">
        <f t="shared" si="1219"/>
        <v>0</v>
      </c>
    </row>
    <row r="8627" spans="1:23" x14ac:dyDescent="0.25">
      <c r="A8627">
        <f t="shared" si="1212"/>
        <v>355</v>
      </c>
      <c r="B8627">
        <f t="shared" si="1213"/>
        <v>12</v>
      </c>
      <c r="C8627" s="1">
        <f t="shared" si="1220"/>
        <v>41998.999999979103</v>
      </c>
      <c r="D8627" s="7">
        <v>0</v>
      </c>
      <c r="E8627" s="7"/>
      <c r="G8627">
        <v>30</v>
      </c>
      <c r="H8627" s="12">
        <v>227.19901031053672</v>
      </c>
      <c r="I8627" s="13">
        <f>$D$2*tarifas!$D$12/24</f>
        <v>1.4541666666666666</v>
      </c>
      <c r="J8627" s="13" t="e">
        <f>VLOOKUP(E8627&amp;" "&amp;F8627,tarifas!$A$13:$D$20,4,FALSE)*H8627</f>
        <v>#N/A</v>
      </c>
      <c r="K8627" s="13">
        <f>IF(F8627="COD1",tarifas!$D$11*(SUMIFS($H$11:$H$8770,$F$11:$F$8770,"=COD1",$B$11:$B$8770,"="&amp;B8627)/COUNTIFS($F$11:$F$8770,"=COD1",$B$11:$B$8770,"="&amp;B8627))/COUNTIFS($A$11:$A$8770,"="&amp;A8627,$F$11:$F$8770,"=COD1"),0)</f>
        <v>0</v>
      </c>
      <c r="L8627" s="13" t="e">
        <f>(VLOOKUP(F8627,tarifas!$C$7:$D$10,2,FALSE)+tarifas!$D$21)*datos!H8627</f>
        <v>#N/A</v>
      </c>
      <c r="M8627">
        <v>0</v>
      </c>
      <c r="N8627" s="13" t="e">
        <f t="shared" si="1214"/>
        <v>#N/A</v>
      </c>
      <c r="O8627">
        <f t="shared" si="1215"/>
        <v>0</v>
      </c>
      <c r="P8627" s="12">
        <f t="shared" si="1216"/>
        <v>227.19901031053672</v>
      </c>
      <c r="Q8627">
        <f t="shared" si="1217"/>
        <v>0</v>
      </c>
      <c r="R8627">
        <f>$D$2*tarifas!$D$12/24</f>
        <v>1.4541666666666666</v>
      </c>
      <c r="S8627" t="e">
        <f>VLOOKUP(E8627&amp;" "&amp;F8627,tarifas!$A$13:$D$20,4,FALSE)*P8627</f>
        <v>#N/A</v>
      </c>
      <c r="T8627">
        <f>IF(F8627="COD1",tarifas!$D$11*(SUMIFS($P$11:$P$8770,$F$11:$F$8770,"=COD1",$B$11:$B$8770,"="&amp;B8627)/COUNTIFS($F$11:$F$8770,"=COD1",$B$11:$B$8770,"="&amp;B8627))/COUNTIFS($A$11:$A$8770,"="&amp;A8627,$F$11:$F$8770,"=COD1"),0)</f>
        <v>0</v>
      </c>
      <c r="U8627" t="e">
        <f>(VLOOKUP(F8627,tarifas!$C$7:$D$10,2,FALSE)+tarifas!$D$21)*datos!P8627</f>
        <v>#N/A</v>
      </c>
      <c r="V8627" t="e">
        <f t="shared" si="1218"/>
        <v>#N/A</v>
      </c>
      <c r="W8627">
        <f t="shared" si="1219"/>
        <v>0</v>
      </c>
    </row>
    <row r="8628" spans="1:23" x14ac:dyDescent="0.25">
      <c r="A8628">
        <f t="shared" si="1212"/>
        <v>355</v>
      </c>
      <c r="B8628">
        <f t="shared" si="1213"/>
        <v>12</v>
      </c>
      <c r="C8628" s="1">
        <f t="shared" si="1220"/>
        <v>41999.041666645768</v>
      </c>
      <c r="D8628" s="7">
        <v>0</v>
      </c>
      <c r="E8628" s="7"/>
      <c r="G8628">
        <v>28.28</v>
      </c>
      <c r="H8628" s="12">
        <v>226.66760730925347</v>
      </c>
      <c r="I8628" s="13">
        <f>$D$2*tarifas!$D$12/24</f>
        <v>1.4541666666666666</v>
      </c>
      <c r="J8628" s="13" t="e">
        <f>VLOOKUP(E8628&amp;" "&amp;F8628,tarifas!$A$13:$D$20,4,FALSE)*H8628</f>
        <v>#N/A</v>
      </c>
      <c r="K8628" s="13">
        <f>IF(F8628="COD1",tarifas!$D$11*(SUMIFS($H$11:$H$8770,$F$11:$F$8770,"=COD1",$B$11:$B$8770,"="&amp;B8628)/COUNTIFS($F$11:$F$8770,"=COD1",$B$11:$B$8770,"="&amp;B8628))/COUNTIFS($A$11:$A$8770,"="&amp;A8628,$F$11:$F$8770,"=COD1"),0)</f>
        <v>0</v>
      </c>
      <c r="L8628" s="13" t="e">
        <f>(VLOOKUP(F8628,tarifas!$C$7:$D$10,2,FALSE)+tarifas!$D$21)*datos!H8628</f>
        <v>#N/A</v>
      </c>
      <c r="M8628">
        <v>0</v>
      </c>
      <c r="N8628" s="13" t="e">
        <f t="shared" si="1214"/>
        <v>#N/A</v>
      </c>
      <c r="O8628">
        <f t="shared" si="1215"/>
        <v>0</v>
      </c>
      <c r="P8628" s="12">
        <f t="shared" si="1216"/>
        <v>226.66760730925347</v>
      </c>
      <c r="Q8628">
        <f t="shared" si="1217"/>
        <v>0</v>
      </c>
      <c r="R8628">
        <f>$D$2*tarifas!$D$12/24</f>
        <v>1.4541666666666666</v>
      </c>
      <c r="S8628" t="e">
        <f>VLOOKUP(E8628&amp;" "&amp;F8628,tarifas!$A$13:$D$20,4,FALSE)*P8628</f>
        <v>#N/A</v>
      </c>
      <c r="T8628">
        <f>IF(F8628="COD1",tarifas!$D$11*(SUMIFS($P$11:$P$8770,$F$11:$F$8770,"=COD1",$B$11:$B$8770,"="&amp;B8628)/COUNTIFS($F$11:$F$8770,"=COD1",$B$11:$B$8770,"="&amp;B8628))/COUNTIFS($A$11:$A$8770,"="&amp;A8628,$F$11:$F$8770,"=COD1"),0)</f>
        <v>0</v>
      </c>
      <c r="U8628" t="e">
        <f>(VLOOKUP(F8628,tarifas!$C$7:$D$10,2,FALSE)+tarifas!$D$21)*datos!P8628</f>
        <v>#N/A</v>
      </c>
      <c r="V8628" t="e">
        <f t="shared" si="1218"/>
        <v>#N/A</v>
      </c>
      <c r="W8628">
        <f t="shared" si="1219"/>
        <v>0</v>
      </c>
    </row>
    <row r="8629" spans="1:23" x14ac:dyDescent="0.25">
      <c r="A8629">
        <f t="shared" si="1212"/>
        <v>355</v>
      </c>
      <c r="B8629">
        <f t="shared" si="1213"/>
        <v>12</v>
      </c>
      <c r="C8629" s="1">
        <f t="shared" si="1220"/>
        <v>41999.083333312432</v>
      </c>
      <c r="D8629" s="7">
        <v>0</v>
      </c>
      <c r="E8629" s="7"/>
      <c r="G8629">
        <v>26.05</v>
      </c>
      <c r="H8629" s="12">
        <v>223.64053712889395</v>
      </c>
      <c r="I8629" s="13">
        <f>$D$2*tarifas!$D$12/24</f>
        <v>1.4541666666666666</v>
      </c>
      <c r="J8629" s="13" t="e">
        <f>VLOOKUP(E8629&amp;" "&amp;F8629,tarifas!$A$13:$D$20,4,FALSE)*H8629</f>
        <v>#N/A</v>
      </c>
      <c r="K8629" s="13">
        <f>IF(F8629="COD1",tarifas!$D$11*(SUMIFS($H$11:$H$8770,$F$11:$F$8770,"=COD1",$B$11:$B$8770,"="&amp;B8629)/COUNTIFS($F$11:$F$8770,"=COD1",$B$11:$B$8770,"="&amp;B8629))/COUNTIFS($A$11:$A$8770,"="&amp;A8629,$F$11:$F$8770,"=COD1"),0)</f>
        <v>0</v>
      </c>
      <c r="L8629" s="13" t="e">
        <f>(VLOOKUP(F8629,tarifas!$C$7:$D$10,2,FALSE)+tarifas!$D$21)*datos!H8629</f>
        <v>#N/A</v>
      </c>
      <c r="M8629">
        <v>0</v>
      </c>
      <c r="N8629" s="13" t="e">
        <f t="shared" si="1214"/>
        <v>#N/A</v>
      </c>
      <c r="O8629">
        <f t="shared" si="1215"/>
        <v>0</v>
      </c>
      <c r="P8629" s="12">
        <f t="shared" si="1216"/>
        <v>223.64053712889395</v>
      </c>
      <c r="Q8629">
        <f t="shared" si="1217"/>
        <v>0</v>
      </c>
      <c r="R8629">
        <f>$D$2*tarifas!$D$12/24</f>
        <v>1.4541666666666666</v>
      </c>
      <c r="S8629" t="e">
        <f>VLOOKUP(E8629&amp;" "&amp;F8629,tarifas!$A$13:$D$20,4,FALSE)*P8629</f>
        <v>#N/A</v>
      </c>
      <c r="T8629">
        <f>IF(F8629="COD1",tarifas!$D$11*(SUMIFS($P$11:$P$8770,$F$11:$F$8770,"=COD1",$B$11:$B$8770,"="&amp;B8629)/COUNTIFS($F$11:$F$8770,"=COD1",$B$11:$B$8770,"="&amp;B8629))/COUNTIFS($A$11:$A$8770,"="&amp;A8629,$F$11:$F$8770,"=COD1"),0)</f>
        <v>0</v>
      </c>
      <c r="U8629" t="e">
        <f>(VLOOKUP(F8629,tarifas!$C$7:$D$10,2,FALSE)+tarifas!$D$21)*datos!P8629</f>
        <v>#N/A</v>
      </c>
      <c r="V8629" t="e">
        <f t="shared" si="1218"/>
        <v>#N/A</v>
      </c>
      <c r="W8629">
        <f t="shared" si="1219"/>
        <v>0</v>
      </c>
    </row>
    <row r="8630" spans="1:23" x14ac:dyDescent="0.25">
      <c r="A8630">
        <f t="shared" si="1212"/>
        <v>355</v>
      </c>
      <c r="B8630">
        <f t="shared" si="1213"/>
        <v>12</v>
      </c>
      <c r="C8630" s="1">
        <f t="shared" si="1220"/>
        <v>41999.124999979096</v>
      </c>
      <c r="D8630" s="7">
        <v>0</v>
      </c>
      <c r="E8630" s="7"/>
      <c r="G8630">
        <v>23.78</v>
      </c>
      <c r="H8630" s="12">
        <v>221.08132348894628</v>
      </c>
      <c r="I8630" s="13">
        <f>$D$2*tarifas!$D$12/24</f>
        <v>1.4541666666666666</v>
      </c>
      <c r="J8630" s="13" t="e">
        <f>VLOOKUP(E8630&amp;" "&amp;F8630,tarifas!$A$13:$D$20,4,FALSE)*H8630</f>
        <v>#N/A</v>
      </c>
      <c r="K8630" s="13">
        <f>IF(F8630="COD1",tarifas!$D$11*(SUMIFS($H$11:$H$8770,$F$11:$F$8770,"=COD1",$B$11:$B$8770,"="&amp;B8630)/COUNTIFS($F$11:$F$8770,"=COD1",$B$11:$B$8770,"="&amp;B8630))/COUNTIFS($A$11:$A$8770,"="&amp;A8630,$F$11:$F$8770,"=COD1"),0)</f>
        <v>0</v>
      </c>
      <c r="L8630" s="13" t="e">
        <f>(VLOOKUP(F8630,tarifas!$C$7:$D$10,2,FALSE)+tarifas!$D$21)*datos!H8630</f>
        <v>#N/A</v>
      </c>
      <c r="M8630">
        <v>0</v>
      </c>
      <c r="N8630" s="13" t="e">
        <f t="shared" si="1214"/>
        <v>#N/A</v>
      </c>
      <c r="O8630">
        <f t="shared" si="1215"/>
        <v>0</v>
      </c>
      <c r="P8630" s="12">
        <f t="shared" si="1216"/>
        <v>221.08132348894628</v>
      </c>
      <c r="Q8630">
        <f t="shared" si="1217"/>
        <v>0</v>
      </c>
      <c r="R8630">
        <f>$D$2*tarifas!$D$12/24</f>
        <v>1.4541666666666666</v>
      </c>
      <c r="S8630" t="e">
        <f>VLOOKUP(E8630&amp;" "&amp;F8630,tarifas!$A$13:$D$20,4,FALSE)*P8630</f>
        <v>#N/A</v>
      </c>
      <c r="T8630">
        <f>IF(F8630="COD1",tarifas!$D$11*(SUMIFS($P$11:$P$8770,$F$11:$F$8770,"=COD1",$B$11:$B$8770,"="&amp;B8630)/COUNTIFS($F$11:$F$8770,"=COD1",$B$11:$B$8770,"="&amp;B8630))/COUNTIFS($A$11:$A$8770,"="&amp;A8630,$F$11:$F$8770,"=COD1"),0)</f>
        <v>0</v>
      </c>
      <c r="U8630" t="e">
        <f>(VLOOKUP(F8630,tarifas!$C$7:$D$10,2,FALSE)+tarifas!$D$21)*datos!P8630</f>
        <v>#N/A</v>
      </c>
      <c r="V8630" t="e">
        <f t="shared" si="1218"/>
        <v>#N/A</v>
      </c>
      <c r="W8630">
        <f t="shared" si="1219"/>
        <v>0</v>
      </c>
    </row>
    <row r="8631" spans="1:23" x14ac:dyDescent="0.25">
      <c r="A8631">
        <f t="shared" si="1212"/>
        <v>355</v>
      </c>
      <c r="B8631">
        <f t="shared" si="1213"/>
        <v>12</v>
      </c>
      <c r="C8631" s="1">
        <f t="shared" si="1220"/>
        <v>41999.16666664576</v>
      </c>
      <c r="D8631" s="7">
        <v>0</v>
      </c>
      <c r="E8631" s="7"/>
      <c r="G8631">
        <v>23.7</v>
      </c>
      <c r="H8631" s="12">
        <v>222.27505127624747</v>
      </c>
      <c r="I8631" s="13">
        <f>$D$2*tarifas!$D$12/24</f>
        <v>1.4541666666666666</v>
      </c>
      <c r="J8631" s="13" t="e">
        <f>VLOOKUP(E8631&amp;" "&amp;F8631,tarifas!$A$13:$D$20,4,FALSE)*H8631</f>
        <v>#N/A</v>
      </c>
      <c r="K8631" s="13">
        <f>IF(F8631="COD1",tarifas!$D$11*(SUMIFS($H$11:$H$8770,$F$11:$F$8770,"=COD1",$B$11:$B$8770,"="&amp;B8631)/COUNTIFS($F$11:$F$8770,"=COD1",$B$11:$B$8770,"="&amp;B8631))/COUNTIFS($A$11:$A$8770,"="&amp;A8631,$F$11:$F$8770,"=COD1"),0)</f>
        <v>0</v>
      </c>
      <c r="L8631" s="13" t="e">
        <f>(VLOOKUP(F8631,tarifas!$C$7:$D$10,2,FALSE)+tarifas!$D$21)*datos!H8631</f>
        <v>#N/A</v>
      </c>
      <c r="M8631">
        <v>0</v>
      </c>
      <c r="N8631" s="13" t="e">
        <f t="shared" si="1214"/>
        <v>#N/A</v>
      </c>
      <c r="O8631">
        <f t="shared" si="1215"/>
        <v>0</v>
      </c>
      <c r="P8631" s="12">
        <f t="shared" si="1216"/>
        <v>222.27505127624747</v>
      </c>
      <c r="Q8631">
        <f t="shared" si="1217"/>
        <v>0</v>
      </c>
      <c r="R8631">
        <f>$D$2*tarifas!$D$12/24</f>
        <v>1.4541666666666666</v>
      </c>
      <c r="S8631" t="e">
        <f>VLOOKUP(E8631&amp;" "&amp;F8631,tarifas!$A$13:$D$20,4,FALSE)*P8631</f>
        <v>#N/A</v>
      </c>
      <c r="T8631">
        <f>IF(F8631="COD1",tarifas!$D$11*(SUMIFS($P$11:$P$8770,$F$11:$F$8770,"=COD1",$B$11:$B$8770,"="&amp;B8631)/COUNTIFS($F$11:$F$8770,"=COD1",$B$11:$B$8770,"="&amp;B8631))/COUNTIFS($A$11:$A$8770,"="&amp;A8631,$F$11:$F$8770,"=COD1"),0)</f>
        <v>0</v>
      </c>
      <c r="U8631" t="e">
        <f>(VLOOKUP(F8631,tarifas!$C$7:$D$10,2,FALSE)+tarifas!$D$21)*datos!P8631</f>
        <v>#N/A</v>
      </c>
      <c r="V8631" t="e">
        <f t="shared" si="1218"/>
        <v>#N/A</v>
      </c>
      <c r="W8631">
        <f t="shared" si="1219"/>
        <v>0</v>
      </c>
    </row>
    <row r="8632" spans="1:23" x14ac:dyDescent="0.25">
      <c r="A8632">
        <f t="shared" si="1212"/>
        <v>355</v>
      </c>
      <c r="B8632">
        <f t="shared" si="1213"/>
        <v>12</v>
      </c>
      <c r="C8632" s="1">
        <f t="shared" si="1220"/>
        <v>41999.208333312425</v>
      </c>
      <c r="D8632" s="7">
        <v>0</v>
      </c>
      <c r="E8632" s="7"/>
      <c r="G8632">
        <v>25</v>
      </c>
      <c r="H8632" s="12">
        <v>219.55602136374171</v>
      </c>
      <c r="I8632" s="13">
        <f>$D$2*tarifas!$D$12/24</f>
        <v>1.4541666666666666</v>
      </c>
      <c r="J8632" s="13" t="e">
        <f>VLOOKUP(E8632&amp;" "&amp;F8632,tarifas!$A$13:$D$20,4,FALSE)*H8632</f>
        <v>#N/A</v>
      </c>
      <c r="K8632" s="13">
        <f>IF(F8632="COD1",tarifas!$D$11*(SUMIFS($H$11:$H$8770,$F$11:$F$8770,"=COD1",$B$11:$B$8770,"="&amp;B8632)/COUNTIFS($F$11:$F$8770,"=COD1",$B$11:$B$8770,"="&amp;B8632))/COUNTIFS($A$11:$A$8770,"="&amp;A8632,$F$11:$F$8770,"=COD1"),0)</f>
        <v>0</v>
      </c>
      <c r="L8632" s="13" t="e">
        <f>(VLOOKUP(F8632,tarifas!$C$7:$D$10,2,FALSE)+tarifas!$D$21)*datos!H8632</f>
        <v>#N/A</v>
      </c>
      <c r="M8632">
        <v>0</v>
      </c>
      <c r="N8632" s="13" t="e">
        <f t="shared" si="1214"/>
        <v>#N/A</v>
      </c>
      <c r="O8632">
        <f t="shared" si="1215"/>
        <v>0</v>
      </c>
      <c r="P8632" s="12">
        <f t="shared" si="1216"/>
        <v>219.55602136374171</v>
      </c>
      <c r="Q8632">
        <f t="shared" si="1217"/>
        <v>0</v>
      </c>
      <c r="R8632">
        <f>$D$2*tarifas!$D$12/24</f>
        <v>1.4541666666666666</v>
      </c>
      <c r="S8632" t="e">
        <f>VLOOKUP(E8632&amp;" "&amp;F8632,tarifas!$A$13:$D$20,4,FALSE)*P8632</f>
        <v>#N/A</v>
      </c>
      <c r="T8632">
        <f>IF(F8632="COD1",tarifas!$D$11*(SUMIFS($P$11:$P$8770,$F$11:$F$8770,"=COD1",$B$11:$B$8770,"="&amp;B8632)/COUNTIFS($F$11:$F$8770,"=COD1",$B$11:$B$8770,"="&amp;B8632))/COUNTIFS($A$11:$A$8770,"="&amp;A8632,$F$11:$F$8770,"=COD1"),0)</f>
        <v>0</v>
      </c>
      <c r="U8632" t="e">
        <f>(VLOOKUP(F8632,tarifas!$C$7:$D$10,2,FALSE)+tarifas!$D$21)*datos!P8632</f>
        <v>#N/A</v>
      </c>
      <c r="V8632" t="e">
        <f t="shared" si="1218"/>
        <v>#N/A</v>
      </c>
      <c r="W8632">
        <f t="shared" si="1219"/>
        <v>0</v>
      </c>
    </row>
    <row r="8633" spans="1:23" x14ac:dyDescent="0.25">
      <c r="A8633">
        <f t="shared" si="1212"/>
        <v>355</v>
      </c>
      <c r="B8633">
        <f t="shared" si="1213"/>
        <v>12</v>
      </c>
      <c r="C8633" s="1">
        <f t="shared" si="1220"/>
        <v>41999.249999979089</v>
      </c>
      <c r="D8633" s="7">
        <v>0</v>
      </c>
      <c r="E8633" s="7"/>
      <c r="G8633">
        <v>27.01</v>
      </c>
      <c r="H8633" s="12">
        <v>217.33021025811431</v>
      </c>
      <c r="I8633" s="13">
        <f>$D$2*tarifas!$D$12/24</f>
        <v>1.4541666666666666</v>
      </c>
      <c r="J8633" s="13" t="e">
        <f>VLOOKUP(E8633&amp;" "&amp;F8633,tarifas!$A$13:$D$20,4,FALSE)*H8633</f>
        <v>#N/A</v>
      </c>
      <c r="K8633" s="13">
        <f>IF(F8633="COD1",tarifas!$D$11*(SUMIFS($H$11:$H$8770,$F$11:$F$8770,"=COD1",$B$11:$B$8770,"="&amp;B8633)/COUNTIFS($F$11:$F$8770,"=COD1",$B$11:$B$8770,"="&amp;B8633))/COUNTIFS($A$11:$A$8770,"="&amp;A8633,$F$11:$F$8770,"=COD1"),0)</f>
        <v>0</v>
      </c>
      <c r="L8633" s="13" t="e">
        <f>(VLOOKUP(F8633,tarifas!$C$7:$D$10,2,FALSE)+tarifas!$D$21)*datos!H8633</f>
        <v>#N/A</v>
      </c>
      <c r="M8633">
        <v>0</v>
      </c>
      <c r="N8633" s="13" t="e">
        <f t="shared" si="1214"/>
        <v>#N/A</v>
      </c>
      <c r="O8633">
        <f t="shared" si="1215"/>
        <v>0</v>
      </c>
      <c r="P8633" s="12">
        <f t="shared" si="1216"/>
        <v>217.33021025811431</v>
      </c>
      <c r="Q8633">
        <f t="shared" si="1217"/>
        <v>0</v>
      </c>
      <c r="R8633">
        <f>$D$2*tarifas!$D$12/24</f>
        <v>1.4541666666666666</v>
      </c>
      <c r="S8633" t="e">
        <f>VLOOKUP(E8633&amp;" "&amp;F8633,tarifas!$A$13:$D$20,4,FALSE)*P8633</f>
        <v>#N/A</v>
      </c>
      <c r="T8633">
        <f>IF(F8633="COD1",tarifas!$D$11*(SUMIFS($P$11:$P$8770,$F$11:$F$8770,"=COD1",$B$11:$B$8770,"="&amp;B8633)/COUNTIFS($F$11:$F$8770,"=COD1",$B$11:$B$8770,"="&amp;B8633))/COUNTIFS($A$11:$A$8770,"="&amp;A8633,$F$11:$F$8770,"=COD1"),0)</f>
        <v>0</v>
      </c>
      <c r="U8633" t="e">
        <f>(VLOOKUP(F8633,tarifas!$C$7:$D$10,2,FALSE)+tarifas!$D$21)*datos!P8633</f>
        <v>#N/A</v>
      </c>
      <c r="V8633" t="e">
        <f t="shared" si="1218"/>
        <v>#N/A</v>
      </c>
      <c r="W8633">
        <f t="shared" si="1219"/>
        <v>0</v>
      </c>
    </row>
    <row r="8634" spans="1:23" x14ac:dyDescent="0.25">
      <c r="A8634">
        <f t="shared" si="1212"/>
        <v>355</v>
      </c>
      <c r="B8634">
        <f t="shared" si="1213"/>
        <v>12</v>
      </c>
      <c r="C8634" s="1">
        <f t="shared" si="1220"/>
        <v>41999.291666645753</v>
      </c>
      <c r="D8634" s="7">
        <v>0</v>
      </c>
      <c r="E8634" s="7"/>
      <c r="G8634">
        <v>37.1</v>
      </c>
      <c r="H8634" s="12">
        <v>245.35843759110949</v>
      </c>
      <c r="I8634" s="13">
        <f>$D$2*tarifas!$D$12/24</f>
        <v>1.4541666666666666</v>
      </c>
      <c r="J8634" s="13" t="e">
        <f>VLOOKUP(E8634&amp;" "&amp;F8634,tarifas!$A$13:$D$20,4,FALSE)*H8634</f>
        <v>#N/A</v>
      </c>
      <c r="K8634" s="13">
        <f>IF(F8634="COD1",tarifas!$D$11*(SUMIFS($H$11:$H$8770,$F$11:$F$8770,"=COD1",$B$11:$B$8770,"="&amp;B8634)/COUNTIFS($F$11:$F$8770,"=COD1",$B$11:$B$8770,"="&amp;B8634))/COUNTIFS($A$11:$A$8770,"="&amp;A8634,$F$11:$F$8770,"=COD1"),0)</f>
        <v>0</v>
      </c>
      <c r="L8634" s="13" t="e">
        <f>(VLOOKUP(F8634,tarifas!$C$7:$D$10,2,FALSE)+tarifas!$D$21)*datos!H8634</f>
        <v>#N/A</v>
      </c>
      <c r="M8634">
        <v>0</v>
      </c>
      <c r="N8634" s="13" t="e">
        <f t="shared" si="1214"/>
        <v>#N/A</v>
      </c>
      <c r="O8634">
        <f t="shared" si="1215"/>
        <v>0</v>
      </c>
      <c r="P8634" s="12">
        <f t="shared" si="1216"/>
        <v>245.35843759110949</v>
      </c>
      <c r="Q8634">
        <f t="shared" si="1217"/>
        <v>0</v>
      </c>
      <c r="R8634">
        <f>$D$2*tarifas!$D$12/24</f>
        <v>1.4541666666666666</v>
      </c>
      <c r="S8634" t="e">
        <f>VLOOKUP(E8634&amp;" "&amp;F8634,tarifas!$A$13:$D$20,4,FALSE)*P8634</f>
        <v>#N/A</v>
      </c>
      <c r="T8634">
        <f>IF(F8634="COD1",tarifas!$D$11*(SUMIFS($P$11:$P$8770,$F$11:$F$8770,"=COD1",$B$11:$B$8770,"="&amp;B8634)/COUNTIFS($F$11:$F$8770,"=COD1",$B$11:$B$8770,"="&amp;B8634))/COUNTIFS($A$11:$A$8770,"="&amp;A8634,$F$11:$F$8770,"=COD1"),0)</f>
        <v>0</v>
      </c>
      <c r="U8634" t="e">
        <f>(VLOOKUP(F8634,tarifas!$C$7:$D$10,2,FALSE)+tarifas!$D$21)*datos!P8634</f>
        <v>#N/A</v>
      </c>
      <c r="V8634" t="e">
        <f t="shared" si="1218"/>
        <v>#N/A</v>
      </c>
      <c r="W8634">
        <f t="shared" si="1219"/>
        <v>0</v>
      </c>
    </row>
    <row r="8635" spans="1:23" x14ac:dyDescent="0.25">
      <c r="A8635">
        <f t="shared" si="1212"/>
        <v>355</v>
      </c>
      <c r="B8635">
        <f t="shared" si="1213"/>
        <v>12</v>
      </c>
      <c r="C8635" s="1">
        <f t="shared" si="1220"/>
        <v>41999.333333312417</v>
      </c>
      <c r="D8635" s="7">
        <v>0</v>
      </c>
      <c r="E8635" s="7"/>
      <c r="G8635">
        <v>41.6</v>
      </c>
      <c r="H8635" s="12">
        <v>334.47926308136704</v>
      </c>
      <c r="I8635" s="13">
        <f>$D$2*tarifas!$D$12/24</f>
        <v>1.4541666666666666</v>
      </c>
      <c r="J8635" s="13" t="e">
        <f>VLOOKUP(E8635&amp;" "&amp;F8635,tarifas!$A$13:$D$20,4,FALSE)*H8635</f>
        <v>#N/A</v>
      </c>
      <c r="K8635" s="13">
        <f>IF(F8635="COD1",tarifas!$D$11*(SUMIFS($H$11:$H$8770,$F$11:$F$8770,"=COD1",$B$11:$B$8770,"="&amp;B8635)/COUNTIFS($F$11:$F$8770,"=COD1",$B$11:$B$8770,"="&amp;B8635))/COUNTIFS($A$11:$A$8770,"="&amp;A8635,$F$11:$F$8770,"=COD1"),0)</f>
        <v>0</v>
      </c>
      <c r="L8635" s="13" t="e">
        <f>(VLOOKUP(F8635,tarifas!$C$7:$D$10,2,FALSE)+tarifas!$D$21)*datos!H8635</f>
        <v>#N/A</v>
      </c>
      <c r="M8635">
        <v>148.86322000000001</v>
      </c>
      <c r="N8635" s="13" t="e">
        <f t="shared" si="1214"/>
        <v>#N/A</v>
      </c>
      <c r="O8635">
        <f t="shared" si="1215"/>
        <v>148.86322000000001</v>
      </c>
      <c r="P8635" s="12">
        <f t="shared" si="1216"/>
        <v>185.61604308136702</v>
      </c>
      <c r="Q8635">
        <f t="shared" si="1217"/>
        <v>0</v>
      </c>
      <c r="R8635">
        <f>$D$2*tarifas!$D$12/24</f>
        <v>1.4541666666666666</v>
      </c>
      <c r="S8635" t="e">
        <f>VLOOKUP(E8635&amp;" "&amp;F8635,tarifas!$A$13:$D$20,4,FALSE)*P8635</f>
        <v>#N/A</v>
      </c>
      <c r="T8635">
        <f>IF(F8635="COD1",tarifas!$D$11*(SUMIFS($P$11:$P$8770,$F$11:$F$8770,"=COD1",$B$11:$B$8770,"="&amp;B8635)/COUNTIFS($F$11:$F$8770,"=COD1",$B$11:$B$8770,"="&amp;B8635))/COUNTIFS($A$11:$A$8770,"="&amp;A8635,$F$11:$F$8770,"=COD1"),0)</f>
        <v>0</v>
      </c>
      <c r="U8635" t="e">
        <f>(VLOOKUP(F8635,tarifas!$C$7:$D$10,2,FALSE)+tarifas!$D$21)*datos!P8635</f>
        <v>#N/A</v>
      </c>
      <c r="V8635" t="e">
        <f t="shared" si="1218"/>
        <v>#N/A</v>
      </c>
      <c r="W8635">
        <f t="shared" si="1219"/>
        <v>0</v>
      </c>
    </row>
    <row r="8636" spans="1:23" x14ac:dyDescent="0.25">
      <c r="A8636">
        <f t="shared" si="1212"/>
        <v>355</v>
      </c>
      <c r="B8636">
        <f t="shared" si="1213"/>
        <v>12</v>
      </c>
      <c r="C8636" s="1">
        <f t="shared" si="1220"/>
        <v>41999.374999979082</v>
      </c>
      <c r="D8636" s="7">
        <v>0</v>
      </c>
      <c r="E8636" s="7"/>
      <c r="G8636">
        <v>49</v>
      </c>
      <c r="H8636" s="12">
        <v>535.81381725605604</v>
      </c>
      <c r="I8636" s="13">
        <f>$D$2*tarifas!$D$12/24</f>
        <v>1.4541666666666666</v>
      </c>
      <c r="J8636" s="13" t="e">
        <f>VLOOKUP(E8636&amp;" "&amp;F8636,tarifas!$A$13:$D$20,4,FALSE)*H8636</f>
        <v>#N/A</v>
      </c>
      <c r="K8636" s="13">
        <f>IF(F8636="COD1",tarifas!$D$11*(SUMIFS($H$11:$H$8770,$F$11:$F$8770,"=COD1",$B$11:$B$8770,"="&amp;B8636)/COUNTIFS($F$11:$F$8770,"=COD1",$B$11:$B$8770,"="&amp;B8636))/COUNTIFS($A$11:$A$8770,"="&amp;A8636,$F$11:$F$8770,"=COD1"),0)</f>
        <v>0</v>
      </c>
      <c r="L8636" s="13" t="e">
        <f>(VLOOKUP(F8636,tarifas!$C$7:$D$10,2,FALSE)+tarifas!$D$21)*datos!H8636</f>
        <v>#N/A</v>
      </c>
      <c r="M8636">
        <v>291.75664</v>
      </c>
      <c r="N8636" s="13" t="e">
        <f t="shared" si="1214"/>
        <v>#N/A</v>
      </c>
      <c r="O8636">
        <f t="shared" si="1215"/>
        <v>291.75664</v>
      </c>
      <c r="P8636" s="12">
        <f t="shared" si="1216"/>
        <v>244.05717725605604</v>
      </c>
      <c r="Q8636">
        <f t="shared" si="1217"/>
        <v>0</v>
      </c>
      <c r="R8636">
        <f>$D$2*tarifas!$D$12/24</f>
        <v>1.4541666666666666</v>
      </c>
      <c r="S8636" t="e">
        <f>VLOOKUP(E8636&amp;" "&amp;F8636,tarifas!$A$13:$D$20,4,FALSE)*P8636</f>
        <v>#N/A</v>
      </c>
      <c r="T8636">
        <f>IF(F8636="COD1",tarifas!$D$11*(SUMIFS($P$11:$P$8770,$F$11:$F$8770,"=COD1",$B$11:$B$8770,"="&amp;B8636)/COUNTIFS($F$11:$F$8770,"=COD1",$B$11:$B$8770,"="&amp;B8636))/COUNTIFS($A$11:$A$8770,"="&amp;A8636,$F$11:$F$8770,"=COD1"),0)</f>
        <v>0</v>
      </c>
      <c r="U8636" t="e">
        <f>(VLOOKUP(F8636,tarifas!$C$7:$D$10,2,FALSE)+tarifas!$D$21)*datos!P8636</f>
        <v>#N/A</v>
      </c>
      <c r="V8636" t="e">
        <f t="shared" si="1218"/>
        <v>#N/A</v>
      </c>
      <c r="W8636">
        <f t="shared" si="1219"/>
        <v>0</v>
      </c>
    </row>
    <row r="8637" spans="1:23" x14ac:dyDescent="0.25">
      <c r="A8637">
        <f t="shared" si="1212"/>
        <v>355</v>
      </c>
      <c r="B8637">
        <f t="shared" si="1213"/>
        <v>12</v>
      </c>
      <c r="C8637" s="1">
        <f t="shared" si="1220"/>
        <v>41999.416666645746</v>
      </c>
      <c r="D8637" s="7">
        <v>712.19696969696975</v>
      </c>
      <c r="E8637" s="7"/>
      <c r="G8637">
        <v>49.19</v>
      </c>
      <c r="H8637" s="12">
        <v>615.90067889447528</v>
      </c>
      <c r="I8637" s="13">
        <f>$D$2*tarifas!$D$12/24</f>
        <v>1.4541666666666666</v>
      </c>
      <c r="J8637" s="13" t="e">
        <f>VLOOKUP(E8637&amp;" "&amp;F8637,tarifas!$A$13:$D$20,4,FALSE)*H8637</f>
        <v>#N/A</v>
      </c>
      <c r="K8637" s="13">
        <f>IF(F8637="COD1",tarifas!$D$11*(SUMIFS($H$11:$H$8770,$F$11:$F$8770,"=COD1",$B$11:$B$8770,"="&amp;B8637)/COUNTIFS($F$11:$F$8770,"=COD1",$B$11:$B$8770,"="&amp;B8637))/COUNTIFS($A$11:$A$8770,"="&amp;A8637,$F$11:$F$8770,"=COD1"),0)</f>
        <v>0</v>
      </c>
      <c r="L8637" s="13" t="e">
        <f>(VLOOKUP(F8637,tarifas!$C$7:$D$10,2,FALSE)+tarifas!$D$21)*datos!H8637</f>
        <v>#N/A</v>
      </c>
      <c r="M8637">
        <v>381.40643999999998</v>
      </c>
      <c r="N8637" s="13" t="e">
        <f t="shared" si="1214"/>
        <v>#N/A</v>
      </c>
      <c r="O8637">
        <f t="shared" si="1215"/>
        <v>381.40643999999998</v>
      </c>
      <c r="P8637" s="12">
        <f t="shared" si="1216"/>
        <v>234.4942388944753</v>
      </c>
      <c r="Q8637">
        <f t="shared" si="1217"/>
        <v>0</v>
      </c>
      <c r="R8637">
        <f>$D$2*tarifas!$D$12/24</f>
        <v>1.4541666666666666</v>
      </c>
      <c r="S8637" t="e">
        <f>VLOOKUP(E8637&amp;" "&amp;F8637,tarifas!$A$13:$D$20,4,FALSE)*P8637</f>
        <v>#N/A</v>
      </c>
      <c r="T8637">
        <f>IF(F8637="COD1",tarifas!$D$11*(SUMIFS($P$11:$P$8770,$F$11:$F$8770,"=COD1",$B$11:$B$8770,"="&amp;B8637)/COUNTIFS($F$11:$F$8770,"=COD1",$B$11:$B$8770,"="&amp;B8637))/COUNTIFS($A$11:$A$8770,"="&amp;A8637,$F$11:$F$8770,"=COD1"),0)</f>
        <v>0</v>
      </c>
      <c r="U8637" t="e">
        <f>(VLOOKUP(F8637,tarifas!$C$7:$D$10,2,FALSE)+tarifas!$D$21)*datos!P8637</f>
        <v>#N/A</v>
      </c>
      <c r="V8637" t="e">
        <f t="shared" si="1218"/>
        <v>#N/A</v>
      </c>
      <c r="W8637">
        <f t="shared" si="1219"/>
        <v>0</v>
      </c>
    </row>
    <row r="8638" spans="1:23" x14ac:dyDescent="0.25">
      <c r="A8638">
        <f t="shared" si="1212"/>
        <v>355</v>
      </c>
      <c r="B8638">
        <f t="shared" si="1213"/>
        <v>12</v>
      </c>
      <c r="C8638" s="1">
        <f t="shared" si="1220"/>
        <v>41999.45833331241</v>
      </c>
      <c r="D8638" s="7">
        <v>376.06060606060606</v>
      </c>
      <c r="E8638" s="7"/>
      <c r="G8638">
        <v>49</v>
      </c>
      <c r="H8638" s="12">
        <v>660.81563039042419</v>
      </c>
      <c r="I8638" s="13">
        <f>$D$2*tarifas!$D$12/24</f>
        <v>1.4541666666666666</v>
      </c>
      <c r="J8638" s="13" t="e">
        <f>VLOOKUP(E8638&amp;" "&amp;F8638,tarifas!$A$13:$D$20,4,FALSE)*H8638</f>
        <v>#N/A</v>
      </c>
      <c r="K8638" s="13">
        <f>IF(F8638="COD1",tarifas!$D$11*(SUMIFS($H$11:$H$8770,$F$11:$F$8770,"=COD1",$B$11:$B$8770,"="&amp;B8638)/COUNTIFS($F$11:$F$8770,"=COD1",$B$11:$B$8770,"="&amp;B8638))/COUNTIFS($A$11:$A$8770,"="&amp;A8638,$F$11:$F$8770,"=COD1"),0)</f>
        <v>0</v>
      </c>
      <c r="L8638" s="13" t="e">
        <f>(VLOOKUP(F8638,tarifas!$C$7:$D$10,2,FALSE)+tarifas!$D$21)*datos!H8638</f>
        <v>#N/A</v>
      </c>
      <c r="M8638">
        <v>424.13802000000004</v>
      </c>
      <c r="N8638" s="13" t="e">
        <f t="shared" si="1214"/>
        <v>#N/A</v>
      </c>
      <c r="O8638">
        <f t="shared" si="1215"/>
        <v>424.13802000000004</v>
      </c>
      <c r="P8638" s="12">
        <f t="shared" si="1216"/>
        <v>236.67761039042415</v>
      </c>
      <c r="Q8638">
        <f t="shared" si="1217"/>
        <v>0</v>
      </c>
      <c r="R8638">
        <f>$D$2*tarifas!$D$12/24</f>
        <v>1.4541666666666666</v>
      </c>
      <c r="S8638" t="e">
        <f>VLOOKUP(E8638&amp;" "&amp;F8638,tarifas!$A$13:$D$20,4,FALSE)*P8638</f>
        <v>#N/A</v>
      </c>
      <c r="T8638">
        <f>IF(F8638="COD1",tarifas!$D$11*(SUMIFS($P$11:$P$8770,$F$11:$F$8770,"=COD1",$B$11:$B$8770,"="&amp;B8638)/COUNTIFS($F$11:$F$8770,"=COD1",$B$11:$B$8770,"="&amp;B8638))/COUNTIFS($A$11:$A$8770,"="&amp;A8638,$F$11:$F$8770,"=COD1"),0)</f>
        <v>0</v>
      </c>
      <c r="U8638" t="e">
        <f>(VLOOKUP(F8638,tarifas!$C$7:$D$10,2,FALSE)+tarifas!$D$21)*datos!P8638</f>
        <v>#N/A</v>
      </c>
      <c r="V8638" t="e">
        <f t="shared" si="1218"/>
        <v>#N/A</v>
      </c>
      <c r="W8638">
        <f t="shared" si="1219"/>
        <v>0</v>
      </c>
    </row>
    <row r="8639" spans="1:23" x14ac:dyDescent="0.25">
      <c r="A8639">
        <f t="shared" si="1212"/>
        <v>355</v>
      </c>
      <c r="B8639">
        <f t="shared" si="1213"/>
        <v>12</v>
      </c>
      <c r="C8639" s="1">
        <f t="shared" si="1220"/>
        <v>41999.499999979074</v>
      </c>
      <c r="D8639" s="7">
        <v>550.43939393939388</v>
      </c>
      <c r="E8639" s="7"/>
      <c r="G8639">
        <v>49</v>
      </c>
      <c r="H8639" s="12">
        <v>467.69795773725838</v>
      </c>
      <c r="I8639" s="13">
        <f>$D$2*tarifas!$D$12/24</f>
        <v>1.4541666666666666</v>
      </c>
      <c r="J8639" s="13" t="e">
        <f>VLOOKUP(E8639&amp;" "&amp;F8639,tarifas!$A$13:$D$20,4,FALSE)*H8639</f>
        <v>#N/A</v>
      </c>
      <c r="K8639" s="13">
        <f>IF(F8639="COD1",tarifas!$D$11*(SUMIFS($H$11:$H$8770,$F$11:$F$8770,"=COD1",$B$11:$B$8770,"="&amp;B8639)/COUNTIFS($F$11:$F$8770,"=COD1",$B$11:$B$8770,"="&amp;B8639))/COUNTIFS($A$11:$A$8770,"="&amp;A8639,$F$11:$F$8770,"=COD1"),0)</f>
        <v>0</v>
      </c>
      <c r="L8639" s="13" t="e">
        <f>(VLOOKUP(F8639,tarifas!$C$7:$D$10,2,FALSE)+tarifas!$D$21)*datos!H8639</f>
        <v>#N/A</v>
      </c>
      <c r="M8639">
        <v>425.22327000000001</v>
      </c>
      <c r="N8639" s="13" t="e">
        <f t="shared" si="1214"/>
        <v>#N/A</v>
      </c>
      <c r="O8639">
        <f t="shared" si="1215"/>
        <v>425.22327000000001</v>
      </c>
      <c r="P8639" s="12">
        <f t="shared" si="1216"/>
        <v>42.474687737258364</v>
      </c>
      <c r="Q8639">
        <f t="shared" si="1217"/>
        <v>0</v>
      </c>
      <c r="R8639">
        <f>$D$2*tarifas!$D$12/24</f>
        <v>1.4541666666666666</v>
      </c>
      <c r="S8639" t="e">
        <f>VLOOKUP(E8639&amp;" "&amp;F8639,tarifas!$A$13:$D$20,4,FALSE)*P8639</f>
        <v>#N/A</v>
      </c>
      <c r="T8639">
        <f>IF(F8639="COD1",tarifas!$D$11*(SUMIFS($P$11:$P$8770,$F$11:$F$8770,"=COD1",$B$11:$B$8770,"="&amp;B8639)/COUNTIFS($F$11:$F$8770,"=COD1",$B$11:$B$8770,"="&amp;B8639))/COUNTIFS($A$11:$A$8770,"="&amp;A8639,$F$11:$F$8770,"=COD1"),0)</f>
        <v>0</v>
      </c>
      <c r="U8639" t="e">
        <f>(VLOOKUP(F8639,tarifas!$C$7:$D$10,2,FALSE)+tarifas!$D$21)*datos!P8639</f>
        <v>#N/A</v>
      </c>
      <c r="V8639" t="e">
        <f t="shared" si="1218"/>
        <v>#N/A</v>
      </c>
      <c r="W8639">
        <f t="shared" si="1219"/>
        <v>0</v>
      </c>
    </row>
    <row r="8640" spans="1:23" x14ac:dyDescent="0.25">
      <c r="A8640">
        <f t="shared" si="1212"/>
        <v>355</v>
      </c>
      <c r="B8640">
        <f t="shared" si="1213"/>
        <v>12</v>
      </c>
      <c r="C8640" s="1">
        <f t="shared" si="1220"/>
        <v>41999.541666645739</v>
      </c>
      <c r="D8640" s="7">
        <v>414.95454545454544</v>
      </c>
      <c r="E8640" s="7"/>
      <c r="G8640">
        <v>49</v>
      </c>
      <c r="H8640" s="12">
        <v>440.77285311471348</v>
      </c>
      <c r="I8640" s="13">
        <f>$D$2*tarifas!$D$12/24</f>
        <v>1.4541666666666666</v>
      </c>
      <c r="J8640" s="13" t="e">
        <f>VLOOKUP(E8640&amp;" "&amp;F8640,tarifas!$A$13:$D$20,4,FALSE)*H8640</f>
        <v>#N/A</v>
      </c>
      <c r="K8640" s="13">
        <f>IF(F8640="COD1",tarifas!$D$11*(SUMIFS($H$11:$H$8770,$F$11:$F$8770,"=COD1",$B$11:$B$8770,"="&amp;B8640)/COUNTIFS($F$11:$F$8770,"=COD1",$B$11:$B$8770,"="&amp;B8640))/COUNTIFS($A$11:$A$8770,"="&amp;A8640,$F$11:$F$8770,"=COD1"),0)</f>
        <v>0</v>
      </c>
      <c r="L8640" s="13" t="e">
        <f>(VLOOKUP(F8640,tarifas!$C$7:$D$10,2,FALSE)+tarifas!$D$21)*datos!H8640</f>
        <v>#N/A</v>
      </c>
      <c r="M8640">
        <v>391.16192000000001</v>
      </c>
      <c r="N8640" s="13" t="e">
        <f t="shared" si="1214"/>
        <v>#N/A</v>
      </c>
      <c r="O8640">
        <f t="shared" si="1215"/>
        <v>391.16192000000001</v>
      </c>
      <c r="P8640" s="12">
        <f t="shared" si="1216"/>
        <v>49.610933114713475</v>
      </c>
      <c r="Q8640">
        <f t="shared" si="1217"/>
        <v>0</v>
      </c>
      <c r="R8640">
        <f>$D$2*tarifas!$D$12/24</f>
        <v>1.4541666666666666</v>
      </c>
      <c r="S8640" t="e">
        <f>VLOOKUP(E8640&amp;" "&amp;F8640,tarifas!$A$13:$D$20,4,FALSE)*P8640</f>
        <v>#N/A</v>
      </c>
      <c r="T8640">
        <f>IF(F8640="COD1",tarifas!$D$11*(SUMIFS($P$11:$P$8770,$F$11:$F$8770,"=COD1",$B$11:$B$8770,"="&amp;B8640)/COUNTIFS($F$11:$F$8770,"=COD1",$B$11:$B$8770,"="&amp;B8640))/COUNTIFS($A$11:$A$8770,"="&amp;A8640,$F$11:$F$8770,"=COD1"),0)</f>
        <v>0</v>
      </c>
      <c r="U8640" t="e">
        <f>(VLOOKUP(F8640,tarifas!$C$7:$D$10,2,FALSE)+tarifas!$D$21)*datos!P8640</f>
        <v>#N/A</v>
      </c>
      <c r="V8640" t="e">
        <f t="shared" si="1218"/>
        <v>#N/A</v>
      </c>
      <c r="W8640">
        <f t="shared" si="1219"/>
        <v>0</v>
      </c>
    </row>
    <row r="8641" spans="1:23" x14ac:dyDescent="0.25">
      <c r="A8641">
        <f t="shared" si="1212"/>
        <v>355</v>
      </c>
      <c r="B8641">
        <f t="shared" si="1213"/>
        <v>12</v>
      </c>
      <c r="C8641" s="1">
        <f t="shared" si="1220"/>
        <v>41999.583333312403</v>
      </c>
      <c r="D8641" s="7">
        <v>317.07575757575762</v>
      </c>
      <c r="E8641" s="7"/>
      <c r="G8641">
        <v>48.69</v>
      </c>
      <c r="H8641" s="12">
        <v>575.98951211050257</v>
      </c>
      <c r="I8641" s="13">
        <f>$D$2*tarifas!$D$12/24</f>
        <v>1.4541666666666666</v>
      </c>
      <c r="J8641" s="13" t="e">
        <f>VLOOKUP(E8641&amp;" "&amp;F8641,tarifas!$A$13:$D$20,4,FALSE)*H8641</f>
        <v>#N/A</v>
      </c>
      <c r="K8641" s="13">
        <f>IF(F8641="COD1",tarifas!$D$11*(SUMIFS($H$11:$H$8770,$F$11:$F$8770,"=COD1",$B$11:$B$8770,"="&amp;B8641)/COUNTIFS($F$11:$F$8770,"=COD1",$B$11:$B$8770,"="&amp;B8641))/COUNTIFS($A$11:$A$8770,"="&amp;A8641,$F$11:$F$8770,"=COD1"),0)</f>
        <v>0</v>
      </c>
      <c r="L8641" s="13" t="e">
        <f>(VLOOKUP(F8641,tarifas!$C$7:$D$10,2,FALSE)+tarifas!$D$21)*datos!H8641</f>
        <v>#N/A</v>
      </c>
      <c r="M8641">
        <v>313.79980999999998</v>
      </c>
      <c r="N8641" s="13" t="e">
        <f t="shared" si="1214"/>
        <v>#N/A</v>
      </c>
      <c r="O8641">
        <f t="shared" si="1215"/>
        <v>313.79980999999998</v>
      </c>
      <c r="P8641" s="12">
        <f t="shared" si="1216"/>
        <v>262.18970211050259</v>
      </c>
      <c r="Q8641">
        <f t="shared" si="1217"/>
        <v>0</v>
      </c>
      <c r="R8641">
        <f>$D$2*tarifas!$D$12/24</f>
        <v>1.4541666666666666</v>
      </c>
      <c r="S8641" t="e">
        <f>VLOOKUP(E8641&amp;" "&amp;F8641,tarifas!$A$13:$D$20,4,FALSE)*P8641</f>
        <v>#N/A</v>
      </c>
      <c r="T8641">
        <f>IF(F8641="COD1",tarifas!$D$11*(SUMIFS($P$11:$P$8770,$F$11:$F$8770,"=COD1",$B$11:$B$8770,"="&amp;B8641)/COUNTIFS($F$11:$F$8770,"=COD1",$B$11:$B$8770,"="&amp;B8641))/COUNTIFS($A$11:$A$8770,"="&amp;A8641,$F$11:$F$8770,"=COD1"),0)</f>
        <v>0</v>
      </c>
      <c r="U8641" t="e">
        <f>(VLOOKUP(F8641,tarifas!$C$7:$D$10,2,FALSE)+tarifas!$D$21)*datos!P8641</f>
        <v>#N/A</v>
      </c>
      <c r="V8641" t="e">
        <f t="shared" si="1218"/>
        <v>#N/A</v>
      </c>
      <c r="W8641">
        <f t="shared" si="1219"/>
        <v>0</v>
      </c>
    </row>
    <row r="8642" spans="1:23" x14ac:dyDescent="0.25">
      <c r="A8642">
        <f t="shared" si="1212"/>
        <v>355</v>
      </c>
      <c r="B8642">
        <f t="shared" si="1213"/>
        <v>12</v>
      </c>
      <c r="C8642" s="1">
        <f t="shared" si="1220"/>
        <v>41999.624999979067</v>
      </c>
      <c r="D8642" s="7">
        <v>229.5</v>
      </c>
      <c r="E8642" s="7"/>
      <c r="G8642">
        <v>47.19</v>
      </c>
      <c r="H8642" s="12">
        <v>580.64569644944152</v>
      </c>
      <c r="I8642" s="13">
        <f>$D$2*tarifas!$D$12/24</f>
        <v>1.4541666666666666</v>
      </c>
      <c r="J8642" s="13" t="e">
        <f>VLOOKUP(E8642&amp;" "&amp;F8642,tarifas!$A$13:$D$20,4,FALSE)*H8642</f>
        <v>#N/A</v>
      </c>
      <c r="K8642" s="13">
        <f>IF(F8642="COD1",tarifas!$D$11*(SUMIFS($H$11:$H$8770,$F$11:$F$8770,"=COD1",$B$11:$B$8770,"="&amp;B8642)/COUNTIFS($F$11:$F$8770,"=COD1",$B$11:$B$8770,"="&amp;B8642))/COUNTIFS($A$11:$A$8770,"="&amp;A8642,$F$11:$F$8770,"=COD1"),0)</f>
        <v>0</v>
      </c>
      <c r="L8642" s="13" t="e">
        <f>(VLOOKUP(F8642,tarifas!$C$7:$D$10,2,FALSE)+tarifas!$D$21)*datos!H8642</f>
        <v>#N/A</v>
      </c>
      <c r="M8642">
        <v>188.94179</v>
      </c>
      <c r="N8642" s="13" t="e">
        <f t="shared" si="1214"/>
        <v>#N/A</v>
      </c>
      <c r="O8642">
        <f t="shared" si="1215"/>
        <v>188.94179</v>
      </c>
      <c r="P8642" s="12">
        <f t="shared" si="1216"/>
        <v>391.70390644944155</v>
      </c>
      <c r="Q8642">
        <f t="shared" si="1217"/>
        <v>0</v>
      </c>
      <c r="R8642">
        <f>$D$2*tarifas!$D$12/24</f>
        <v>1.4541666666666666</v>
      </c>
      <c r="S8642" t="e">
        <f>VLOOKUP(E8642&amp;" "&amp;F8642,tarifas!$A$13:$D$20,4,FALSE)*P8642</f>
        <v>#N/A</v>
      </c>
      <c r="T8642">
        <f>IF(F8642="COD1",tarifas!$D$11*(SUMIFS($P$11:$P$8770,$F$11:$F$8770,"=COD1",$B$11:$B$8770,"="&amp;B8642)/COUNTIFS($F$11:$F$8770,"=COD1",$B$11:$B$8770,"="&amp;B8642))/COUNTIFS($A$11:$A$8770,"="&amp;A8642,$F$11:$F$8770,"=COD1"),0)</f>
        <v>0</v>
      </c>
      <c r="U8642" t="e">
        <f>(VLOOKUP(F8642,tarifas!$C$7:$D$10,2,FALSE)+tarifas!$D$21)*datos!P8642</f>
        <v>#N/A</v>
      </c>
      <c r="V8642" t="e">
        <f t="shared" si="1218"/>
        <v>#N/A</v>
      </c>
      <c r="W8642">
        <f t="shared" si="1219"/>
        <v>0</v>
      </c>
    </row>
    <row r="8643" spans="1:23" x14ac:dyDescent="0.25">
      <c r="A8643">
        <f t="shared" si="1212"/>
        <v>355</v>
      </c>
      <c r="B8643">
        <f t="shared" si="1213"/>
        <v>12</v>
      </c>
      <c r="C8643" s="1">
        <f t="shared" si="1220"/>
        <v>41999.666666645731</v>
      </c>
      <c r="D8643" s="7">
        <v>58.727272727272727</v>
      </c>
      <c r="E8643" s="7"/>
      <c r="G8643">
        <v>47.69</v>
      </c>
      <c r="H8643" s="12">
        <v>585.38334316201315</v>
      </c>
      <c r="I8643" s="13">
        <f>$D$2*tarifas!$D$12/24</f>
        <v>1.4541666666666666</v>
      </c>
      <c r="J8643" s="13" t="e">
        <f>VLOOKUP(E8643&amp;" "&amp;F8643,tarifas!$A$13:$D$20,4,FALSE)*H8643</f>
        <v>#N/A</v>
      </c>
      <c r="K8643" s="13">
        <f>IF(F8643="COD1",tarifas!$D$11*(SUMIFS($H$11:$H$8770,$F$11:$F$8770,"=COD1",$B$11:$B$8770,"="&amp;B8643)/COUNTIFS($F$11:$F$8770,"=COD1",$B$11:$B$8770,"="&amp;B8643))/COUNTIFS($A$11:$A$8770,"="&amp;A8643,$F$11:$F$8770,"=COD1"),0)</f>
        <v>0</v>
      </c>
      <c r="L8643" s="13" t="e">
        <f>(VLOOKUP(F8643,tarifas!$C$7:$D$10,2,FALSE)+tarifas!$D$21)*datos!H8643</f>
        <v>#N/A</v>
      </c>
      <c r="M8643">
        <v>0.38429000000000002</v>
      </c>
      <c r="N8643" s="13" t="e">
        <f t="shared" si="1214"/>
        <v>#N/A</v>
      </c>
      <c r="O8643">
        <f t="shared" si="1215"/>
        <v>0.38429000000000002</v>
      </c>
      <c r="P8643" s="12">
        <f t="shared" si="1216"/>
        <v>584.99905316201318</v>
      </c>
      <c r="Q8643">
        <f t="shared" si="1217"/>
        <v>0</v>
      </c>
      <c r="R8643">
        <f>$D$2*tarifas!$D$12/24</f>
        <v>1.4541666666666666</v>
      </c>
      <c r="S8643" t="e">
        <f>VLOOKUP(E8643&amp;" "&amp;F8643,tarifas!$A$13:$D$20,4,FALSE)*P8643</f>
        <v>#N/A</v>
      </c>
      <c r="T8643">
        <f>IF(F8643="COD1",tarifas!$D$11*(SUMIFS($P$11:$P$8770,$F$11:$F$8770,"=COD1",$B$11:$B$8770,"="&amp;B8643)/COUNTIFS($F$11:$F$8770,"=COD1",$B$11:$B$8770,"="&amp;B8643))/COUNTIFS($A$11:$A$8770,"="&amp;A8643,$F$11:$F$8770,"=COD1"),0)</f>
        <v>0</v>
      </c>
      <c r="U8643" t="e">
        <f>(VLOOKUP(F8643,tarifas!$C$7:$D$10,2,FALSE)+tarifas!$D$21)*datos!P8643</f>
        <v>#N/A</v>
      </c>
      <c r="V8643" t="e">
        <f t="shared" si="1218"/>
        <v>#N/A</v>
      </c>
      <c r="W8643">
        <f t="shared" si="1219"/>
        <v>0</v>
      </c>
    </row>
    <row r="8644" spans="1:23" x14ac:dyDescent="0.25">
      <c r="A8644">
        <f t="shared" si="1212"/>
        <v>355</v>
      </c>
      <c r="B8644">
        <f t="shared" si="1213"/>
        <v>12</v>
      </c>
      <c r="C8644" s="1">
        <f t="shared" si="1220"/>
        <v>41999.708333312396</v>
      </c>
      <c r="D8644" s="7">
        <v>0</v>
      </c>
      <c r="E8644" s="7"/>
      <c r="G8644">
        <v>52.1</v>
      </c>
      <c r="H8644" s="12">
        <v>541.11912929879759</v>
      </c>
      <c r="I8644" s="13">
        <f>$D$2*tarifas!$D$12/24</f>
        <v>1.4541666666666666</v>
      </c>
      <c r="J8644" s="13" t="e">
        <f>VLOOKUP(E8644&amp;" "&amp;F8644,tarifas!$A$13:$D$20,4,FALSE)*H8644</f>
        <v>#N/A</v>
      </c>
      <c r="K8644" s="13">
        <f>IF(F8644="COD1",tarifas!$D$11*(SUMIFS($H$11:$H$8770,$F$11:$F$8770,"=COD1",$B$11:$B$8770,"="&amp;B8644)/COUNTIFS($F$11:$F$8770,"=COD1",$B$11:$B$8770,"="&amp;B8644))/COUNTIFS($A$11:$A$8770,"="&amp;A8644,$F$11:$F$8770,"=COD1"),0)</f>
        <v>0</v>
      </c>
      <c r="L8644" s="13" t="e">
        <f>(VLOOKUP(F8644,tarifas!$C$7:$D$10,2,FALSE)+tarifas!$D$21)*datos!H8644</f>
        <v>#N/A</v>
      </c>
      <c r="M8644">
        <v>0</v>
      </c>
      <c r="N8644" s="13" t="e">
        <f t="shared" si="1214"/>
        <v>#N/A</v>
      </c>
      <c r="O8644">
        <f t="shared" si="1215"/>
        <v>0</v>
      </c>
      <c r="P8644" s="12">
        <f t="shared" si="1216"/>
        <v>541.11912929879759</v>
      </c>
      <c r="Q8644">
        <f t="shared" si="1217"/>
        <v>0</v>
      </c>
      <c r="R8644">
        <f>$D$2*tarifas!$D$12/24</f>
        <v>1.4541666666666666</v>
      </c>
      <c r="S8644" t="e">
        <f>VLOOKUP(E8644&amp;" "&amp;F8644,tarifas!$A$13:$D$20,4,FALSE)*P8644</f>
        <v>#N/A</v>
      </c>
      <c r="T8644">
        <f>IF(F8644="COD1",tarifas!$D$11*(SUMIFS($P$11:$P$8770,$F$11:$F$8770,"=COD1",$B$11:$B$8770,"="&amp;B8644)/COUNTIFS($F$11:$F$8770,"=COD1",$B$11:$B$8770,"="&amp;B8644))/COUNTIFS($A$11:$A$8770,"="&amp;A8644,$F$11:$F$8770,"=COD1"),0)</f>
        <v>0</v>
      </c>
      <c r="U8644" t="e">
        <f>(VLOOKUP(F8644,tarifas!$C$7:$D$10,2,FALSE)+tarifas!$D$21)*datos!P8644</f>
        <v>#N/A</v>
      </c>
      <c r="V8644" t="e">
        <f t="shared" si="1218"/>
        <v>#N/A</v>
      </c>
      <c r="W8644">
        <f t="shared" si="1219"/>
        <v>0</v>
      </c>
    </row>
    <row r="8645" spans="1:23" x14ac:dyDescent="0.25">
      <c r="A8645">
        <f t="shared" si="1212"/>
        <v>355</v>
      </c>
      <c r="B8645">
        <f t="shared" si="1213"/>
        <v>12</v>
      </c>
      <c r="C8645" s="1">
        <f t="shared" si="1220"/>
        <v>41999.74999997906</v>
      </c>
      <c r="D8645" s="7">
        <v>0</v>
      </c>
      <c r="E8645" s="7"/>
      <c r="G8645">
        <v>59.01</v>
      </c>
      <c r="H8645" s="12">
        <v>447.59329882187126</v>
      </c>
      <c r="I8645" s="13">
        <f>$D$2*tarifas!$D$12/24</f>
        <v>1.4541666666666666</v>
      </c>
      <c r="J8645" s="13" t="e">
        <f>VLOOKUP(E8645&amp;" "&amp;F8645,tarifas!$A$13:$D$20,4,FALSE)*H8645</f>
        <v>#N/A</v>
      </c>
      <c r="K8645" s="13">
        <f>IF(F8645="COD1",tarifas!$D$11*(SUMIFS($H$11:$H$8770,$F$11:$F$8770,"=COD1",$B$11:$B$8770,"="&amp;B8645)/COUNTIFS($F$11:$F$8770,"=COD1",$B$11:$B$8770,"="&amp;B8645))/COUNTIFS($A$11:$A$8770,"="&amp;A8645,$F$11:$F$8770,"=COD1"),0)</f>
        <v>0</v>
      </c>
      <c r="L8645" s="13" t="e">
        <f>(VLOOKUP(F8645,tarifas!$C$7:$D$10,2,FALSE)+tarifas!$D$21)*datos!H8645</f>
        <v>#N/A</v>
      </c>
      <c r="M8645">
        <v>0</v>
      </c>
      <c r="N8645" s="13" t="e">
        <f t="shared" si="1214"/>
        <v>#N/A</v>
      </c>
      <c r="O8645">
        <f t="shared" si="1215"/>
        <v>0</v>
      </c>
      <c r="P8645" s="12">
        <f t="shared" si="1216"/>
        <v>447.59329882187126</v>
      </c>
      <c r="Q8645">
        <f t="shared" si="1217"/>
        <v>0</v>
      </c>
      <c r="R8645">
        <f>$D$2*tarifas!$D$12/24</f>
        <v>1.4541666666666666</v>
      </c>
      <c r="S8645" t="e">
        <f>VLOOKUP(E8645&amp;" "&amp;F8645,tarifas!$A$13:$D$20,4,FALSE)*P8645</f>
        <v>#N/A</v>
      </c>
      <c r="T8645">
        <f>IF(F8645="COD1",tarifas!$D$11*(SUMIFS($P$11:$P$8770,$F$11:$F$8770,"=COD1",$B$11:$B$8770,"="&amp;B8645)/COUNTIFS($F$11:$F$8770,"=COD1",$B$11:$B$8770,"="&amp;B8645))/COUNTIFS($A$11:$A$8770,"="&amp;A8645,$F$11:$F$8770,"=COD1"),0)</f>
        <v>0</v>
      </c>
      <c r="U8645" t="e">
        <f>(VLOOKUP(F8645,tarifas!$C$7:$D$10,2,FALSE)+tarifas!$D$21)*datos!P8645</f>
        <v>#N/A</v>
      </c>
      <c r="V8645" t="e">
        <f t="shared" si="1218"/>
        <v>#N/A</v>
      </c>
      <c r="W8645">
        <f t="shared" si="1219"/>
        <v>0</v>
      </c>
    </row>
    <row r="8646" spans="1:23" x14ac:dyDescent="0.25">
      <c r="A8646">
        <f t="shared" si="1212"/>
        <v>355</v>
      </c>
      <c r="B8646">
        <f t="shared" si="1213"/>
        <v>12</v>
      </c>
      <c r="C8646" s="1">
        <f t="shared" si="1220"/>
        <v>41999.791666645724</v>
      </c>
      <c r="D8646" s="7">
        <v>0</v>
      </c>
      <c r="E8646" s="7"/>
      <c r="G8646">
        <v>59.22</v>
      </c>
      <c r="H8646" s="12">
        <v>339.23767274555041</v>
      </c>
      <c r="I8646" s="13">
        <f>$D$2*tarifas!$D$12/24</f>
        <v>1.4541666666666666</v>
      </c>
      <c r="J8646" s="13" t="e">
        <f>VLOOKUP(E8646&amp;" "&amp;F8646,tarifas!$A$13:$D$20,4,FALSE)*H8646</f>
        <v>#N/A</v>
      </c>
      <c r="K8646" s="13">
        <f>IF(F8646="COD1",tarifas!$D$11*(SUMIFS($H$11:$H$8770,$F$11:$F$8770,"=COD1",$B$11:$B$8770,"="&amp;B8646)/COUNTIFS($F$11:$F$8770,"=COD1",$B$11:$B$8770,"="&amp;B8646))/COUNTIFS($A$11:$A$8770,"="&amp;A8646,$F$11:$F$8770,"=COD1"),0)</f>
        <v>0</v>
      </c>
      <c r="L8646" s="13" t="e">
        <f>(VLOOKUP(F8646,tarifas!$C$7:$D$10,2,FALSE)+tarifas!$D$21)*datos!H8646</f>
        <v>#N/A</v>
      </c>
      <c r="M8646">
        <v>0</v>
      </c>
      <c r="N8646" s="13" t="e">
        <f t="shared" si="1214"/>
        <v>#N/A</v>
      </c>
      <c r="O8646">
        <f t="shared" si="1215"/>
        <v>0</v>
      </c>
      <c r="P8646" s="12">
        <f t="shared" si="1216"/>
        <v>339.23767274555041</v>
      </c>
      <c r="Q8646">
        <f t="shared" si="1217"/>
        <v>0</v>
      </c>
      <c r="R8646">
        <f>$D$2*tarifas!$D$12/24</f>
        <v>1.4541666666666666</v>
      </c>
      <c r="S8646" t="e">
        <f>VLOOKUP(E8646&amp;" "&amp;F8646,tarifas!$A$13:$D$20,4,FALSE)*P8646</f>
        <v>#N/A</v>
      </c>
      <c r="T8646">
        <f>IF(F8646="COD1",tarifas!$D$11*(SUMIFS($P$11:$P$8770,$F$11:$F$8770,"=COD1",$B$11:$B$8770,"="&amp;B8646)/COUNTIFS($F$11:$F$8770,"=COD1",$B$11:$B$8770,"="&amp;B8646))/COUNTIFS($A$11:$A$8770,"="&amp;A8646,$F$11:$F$8770,"=COD1"),0)</f>
        <v>0</v>
      </c>
      <c r="U8646" t="e">
        <f>(VLOOKUP(F8646,tarifas!$C$7:$D$10,2,FALSE)+tarifas!$D$21)*datos!P8646</f>
        <v>#N/A</v>
      </c>
      <c r="V8646" t="e">
        <f t="shared" si="1218"/>
        <v>#N/A</v>
      </c>
      <c r="W8646">
        <f t="shared" si="1219"/>
        <v>0</v>
      </c>
    </row>
    <row r="8647" spans="1:23" x14ac:dyDescent="0.25">
      <c r="A8647">
        <f t="shared" si="1212"/>
        <v>355</v>
      </c>
      <c r="B8647">
        <f t="shared" si="1213"/>
        <v>12</v>
      </c>
      <c r="C8647" s="1">
        <f t="shared" si="1220"/>
        <v>41999.833333312388</v>
      </c>
      <c r="D8647" s="7">
        <v>0</v>
      </c>
      <c r="E8647" s="7"/>
      <c r="G8647">
        <v>60</v>
      </c>
      <c r="H8647" s="12">
        <v>250.57048714270195</v>
      </c>
      <c r="I8647" s="13">
        <f>$D$2*tarifas!$D$12/24</f>
        <v>1.4541666666666666</v>
      </c>
      <c r="J8647" s="13" t="e">
        <f>VLOOKUP(E8647&amp;" "&amp;F8647,tarifas!$A$13:$D$20,4,FALSE)*H8647</f>
        <v>#N/A</v>
      </c>
      <c r="K8647" s="13">
        <f>IF(F8647="COD1",tarifas!$D$11*(SUMIFS($H$11:$H$8770,$F$11:$F$8770,"=COD1",$B$11:$B$8770,"="&amp;B8647)/COUNTIFS($F$11:$F$8770,"=COD1",$B$11:$B$8770,"="&amp;B8647))/COUNTIFS($A$11:$A$8770,"="&amp;A8647,$F$11:$F$8770,"=COD1"),0)</f>
        <v>0</v>
      </c>
      <c r="L8647" s="13" t="e">
        <f>(VLOOKUP(F8647,tarifas!$C$7:$D$10,2,FALSE)+tarifas!$D$21)*datos!H8647</f>
        <v>#N/A</v>
      </c>
      <c r="M8647">
        <v>0</v>
      </c>
      <c r="N8647" s="13" t="e">
        <f t="shared" si="1214"/>
        <v>#N/A</v>
      </c>
      <c r="O8647">
        <f t="shared" si="1215"/>
        <v>0</v>
      </c>
      <c r="P8647" s="12">
        <f t="shared" si="1216"/>
        <v>250.57048714270195</v>
      </c>
      <c r="Q8647">
        <f t="shared" si="1217"/>
        <v>0</v>
      </c>
      <c r="R8647">
        <f>$D$2*tarifas!$D$12/24</f>
        <v>1.4541666666666666</v>
      </c>
      <c r="S8647" t="e">
        <f>VLOOKUP(E8647&amp;" "&amp;F8647,tarifas!$A$13:$D$20,4,FALSE)*P8647</f>
        <v>#N/A</v>
      </c>
      <c r="T8647">
        <f>IF(F8647="COD1",tarifas!$D$11*(SUMIFS($P$11:$P$8770,$F$11:$F$8770,"=COD1",$B$11:$B$8770,"="&amp;B8647)/COUNTIFS($F$11:$F$8770,"=COD1",$B$11:$B$8770,"="&amp;B8647))/COUNTIFS($A$11:$A$8770,"="&amp;A8647,$F$11:$F$8770,"=COD1"),0)</f>
        <v>0</v>
      </c>
      <c r="U8647" t="e">
        <f>(VLOOKUP(F8647,tarifas!$C$7:$D$10,2,FALSE)+tarifas!$D$21)*datos!P8647</f>
        <v>#N/A</v>
      </c>
      <c r="V8647" t="e">
        <f t="shared" si="1218"/>
        <v>#N/A</v>
      </c>
      <c r="W8647">
        <f t="shared" si="1219"/>
        <v>0</v>
      </c>
    </row>
    <row r="8648" spans="1:23" x14ac:dyDescent="0.25">
      <c r="A8648">
        <f t="shared" si="1212"/>
        <v>355</v>
      </c>
      <c r="B8648">
        <f t="shared" si="1213"/>
        <v>12</v>
      </c>
      <c r="C8648" s="1">
        <f t="shared" si="1220"/>
        <v>41999.874999979053</v>
      </c>
      <c r="D8648" s="7">
        <v>0</v>
      </c>
      <c r="E8648" s="7"/>
      <c r="G8648">
        <v>59.6</v>
      </c>
      <c r="H8648" s="12">
        <v>225.01086204610635</v>
      </c>
      <c r="I8648" s="13">
        <f>$D$2*tarifas!$D$12/24</f>
        <v>1.4541666666666666</v>
      </c>
      <c r="J8648" s="13" t="e">
        <f>VLOOKUP(E8648&amp;" "&amp;F8648,tarifas!$A$13:$D$20,4,FALSE)*H8648</f>
        <v>#N/A</v>
      </c>
      <c r="K8648" s="13">
        <f>IF(F8648="COD1",tarifas!$D$11*(SUMIFS($H$11:$H$8770,$F$11:$F$8770,"=COD1",$B$11:$B$8770,"="&amp;B8648)/COUNTIFS($F$11:$F$8770,"=COD1",$B$11:$B$8770,"="&amp;B8648))/COUNTIFS($A$11:$A$8770,"="&amp;A8648,$F$11:$F$8770,"=COD1"),0)</f>
        <v>0</v>
      </c>
      <c r="L8648" s="13" t="e">
        <f>(VLOOKUP(F8648,tarifas!$C$7:$D$10,2,FALSE)+tarifas!$D$21)*datos!H8648</f>
        <v>#N/A</v>
      </c>
      <c r="M8648">
        <v>0</v>
      </c>
      <c r="N8648" s="13" t="e">
        <f t="shared" si="1214"/>
        <v>#N/A</v>
      </c>
      <c r="O8648">
        <f t="shared" si="1215"/>
        <v>0</v>
      </c>
      <c r="P8648" s="12">
        <f t="shared" si="1216"/>
        <v>225.01086204610635</v>
      </c>
      <c r="Q8648">
        <f t="shared" si="1217"/>
        <v>0</v>
      </c>
      <c r="R8648">
        <f>$D$2*tarifas!$D$12/24</f>
        <v>1.4541666666666666</v>
      </c>
      <c r="S8648" t="e">
        <f>VLOOKUP(E8648&amp;" "&amp;F8648,tarifas!$A$13:$D$20,4,FALSE)*P8648</f>
        <v>#N/A</v>
      </c>
      <c r="T8648">
        <f>IF(F8648="COD1",tarifas!$D$11*(SUMIFS($P$11:$P$8770,$F$11:$F$8770,"=COD1",$B$11:$B$8770,"="&amp;B8648)/COUNTIFS($F$11:$F$8770,"=COD1",$B$11:$B$8770,"="&amp;B8648))/COUNTIFS($A$11:$A$8770,"="&amp;A8648,$F$11:$F$8770,"=COD1"),0)</f>
        <v>0</v>
      </c>
      <c r="U8648" t="e">
        <f>(VLOOKUP(F8648,tarifas!$C$7:$D$10,2,FALSE)+tarifas!$D$21)*datos!P8648</f>
        <v>#N/A</v>
      </c>
      <c r="V8648" t="e">
        <f t="shared" si="1218"/>
        <v>#N/A</v>
      </c>
      <c r="W8648">
        <f t="shared" si="1219"/>
        <v>0</v>
      </c>
    </row>
    <row r="8649" spans="1:23" x14ac:dyDescent="0.25">
      <c r="A8649">
        <f t="shared" si="1212"/>
        <v>355</v>
      </c>
      <c r="B8649">
        <f t="shared" si="1213"/>
        <v>12</v>
      </c>
      <c r="C8649" s="1">
        <f t="shared" si="1220"/>
        <v>41999.916666645717</v>
      </c>
      <c r="D8649" s="7">
        <v>0</v>
      </c>
      <c r="E8649" s="7"/>
      <c r="G8649">
        <v>58.25</v>
      </c>
      <c r="H8649" s="12">
        <v>217.75639678478757</v>
      </c>
      <c r="I8649" s="13">
        <f>$D$2*tarifas!$D$12/24</f>
        <v>1.4541666666666666</v>
      </c>
      <c r="J8649" s="13" t="e">
        <f>VLOOKUP(E8649&amp;" "&amp;F8649,tarifas!$A$13:$D$20,4,FALSE)*H8649</f>
        <v>#N/A</v>
      </c>
      <c r="K8649" s="13">
        <f>IF(F8649="COD1",tarifas!$D$11*(SUMIFS($H$11:$H$8770,$F$11:$F$8770,"=COD1",$B$11:$B$8770,"="&amp;B8649)/COUNTIFS($F$11:$F$8770,"=COD1",$B$11:$B$8770,"="&amp;B8649))/COUNTIFS($A$11:$A$8770,"="&amp;A8649,$F$11:$F$8770,"=COD1"),0)</f>
        <v>0</v>
      </c>
      <c r="L8649" s="13" t="e">
        <f>(VLOOKUP(F8649,tarifas!$C$7:$D$10,2,FALSE)+tarifas!$D$21)*datos!H8649</f>
        <v>#N/A</v>
      </c>
      <c r="M8649">
        <v>0</v>
      </c>
      <c r="N8649" s="13" t="e">
        <f t="shared" si="1214"/>
        <v>#N/A</v>
      </c>
      <c r="O8649">
        <f t="shared" si="1215"/>
        <v>0</v>
      </c>
      <c r="P8649" s="12">
        <f t="shared" si="1216"/>
        <v>217.75639678478757</v>
      </c>
      <c r="Q8649">
        <f t="shared" si="1217"/>
        <v>0</v>
      </c>
      <c r="R8649">
        <f>$D$2*tarifas!$D$12/24</f>
        <v>1.4541666666666666</v>
      </c>
      <c r="S8649" t="e">
        <f>VLOOKUP(E8649&amp;" "&amp;F8649,tarifas!$A$13:$D$20,4,FALSE)*P8649</f>
        <v>#N/A</v>
      </c>
      <c r="T8649">
        <f>IF(F8649="COD1",tarifas!$D$11*(SUMIFS($P$11:$P$8770,$F$11:$F$8770,"=COD1",$B$11:$B$8770,"="&amp;B8649)/COUNTIFS($F$11:$F$8770,"=COD1",$B$11:$B$8770,"="&amp;B8649))/COUNTIFS($A$11:$A$8770,"="&amp;A8649,$F$11:$F$8770,"=COD1"),0)</f>
        <v>0</v>
      </c>
      <c r="U8649" t="e">
        <f>(VLOOKUP(F8649,tarifas!$C$7:$D$10,2,FALSE)+tarifas!$D$21)*datos!P8649</f>
        <v>#N/A</v>
      </c>
      <c r="V8649" t="e">
        <f t="shared" si="1218"/>
        <v>#N/A</v>
      </c>
      <c r="W8649">
        <f t="shared" si="1219"/>
        <v>0</v>
      </c>
    </row>
    <row r="8650" spans="1:23" x14ac:dyDescent="0.25">
      <c r="A8650">
        <f t="shared" si="1212"/>
        <v>355</v>
      </c>
      <c r="B8650">
        <f t="shared" si="1213"/>
        <v>12</v>
      </c>
      <c r="C8650" s="1">
        <f t="shared" si="1220"/>
        <v>41999.958333312381</v>
      </c>
      <c r="D8650" s="7">
        <v>0</v>
      </c>
      <c r="E8650" s="7"/>
      <c r="G8650">
        <v>53.19</v>
      </c>
      <c r="H8650" s="12">
        <v>215.48383221468083</v>
      </c>
      <c r="I8650" s="13">
        <f>$D$2*tarifas!$D$12/24</f>
        <v>1.4541666666666666</v>
      </c>
      <c r="J8650" s="13" t="e">
        <f>VLOOKUP(E8650&amp;" "&amp;F8650,tarifas!$A$13:$D$20,4,FALSE)*H8650</f>
        <v>#N/A</v>
      </c>
      <c r="K8650" s="13">
        <f>IF(F8650="COD1",tarifas!$D$11*(SUMIFS($H$11:$H$8770,$F$11:$F$8770,"=COD1",$B$11:$B$8770,"="&amp;B8650)/COUNTIFS($F$11:$F$8770,"=COD1",$B$11:$B$8770,"="&amp;B8650))/COUNTIFS($A$11:$A$8770,"="&amp;A8650,$F$11:$F$8770,"=COD1"),0)</f>
        <v>0</v>
      </c>
      <c r="L8650" s="13" t="e">
        <f>(VLOOKUP(F8650,tarifas!$C$7:$D$10,2,FALSE)+tarifas!$D$21)*datos!H8650</f>
        <v>#N/A</v>
      </c>
      <c r="M8650">
        <v>0</v>
      </c>
      <c r="N8650" s="13" t="e">
        <f t="shared" si="1214"/>
        <v>#N/A</v>
      </c>
      <c r="O8650">
        <f t="shared" si="1215"/>
        <v>0</v>
      </c>
      <c r="P8650" s="12">
        <f t="shared" si="1216"/>
        <v>215.48383221468083</v>
      </c>
      <c r="Q8650">
        <f t="shared" si="1217"/>
        <v>0</v>
      </c>
      <c r="R8650">
        <f>$D$2*tarifas!$D$12/24</f>
        <v>1.4541666666666666</v>
      </c>
      <c r="S8650" t="e">
        <f>VLOOKUP(E8650&amp;" "&amp;F8650,tarifas!$A$13:$D$20,4,FALSE)*P8650</f>
        <v>#N/A</v>
      </c>
      <c r="T8650">
        <f>IF(F8650="COD1",tarifas!$D$11*(SUMIFS($P$11:$P$8770,$F$11:$F$8770,"=COD1",$B$11:$B$8770,"="&amp;B8650)/COUNTIFS($F$11:$F$8770,"=COD1",$B$11:$B$8770,"="&amp;B8650))/COUNTIFS($A$11:$A$8770,"="&amp;A8650,$F$11:$F$8770,"=COD1"),0)</f>
        <v>0</v>
      </c>
      <c r="U8650" t="e">
        <f>(VLOOKUP(F8650,tarifas!$C$7:$D$10,2,FALSE)+tarifas!$D$21)*datos!P8650</f>
        <v>#N/A</v>
      </c>
      <c r="V8650" t="e">
        <f t="shared" si="1218"/>
        <v>#N/A</v>
      </c>
      <c r="W8650">
        <f t="shared" si="1219"/>
        <v>0</v>
      </c>
    </row>
    <row r="8651" spans="1:23" x14ac:dyDescent="0.25">
      <c r="A8651">
        <f t="shared" si="1212"/>
        <v>356</v>
      </c>
      <c r="B8651">
        <f t="shared" si="1213"/>
        <v>12</v>
      </c>
      <c r="C8651" s="1">
        <f t="shared" si="1220"/>
        <v>41999.999999979045</v>
      </c>
      <c r="D8651" s="7">
        <v>0</v>
      </c>
      <c r="E8651" s="7"/>
      <c r="G8651">
        <v>49</v>
      </c>
      <c r="H8651" s="12">
        <v>213.5549517925013</v>
      </c>
      <c r="I8651" s="13">
        <f>$D$2*tarifas!$D$12/24</f>
        <v>1.4541666666666666</v>
      </c>
      <c r="J8651" s="13" t="e">
        <f>VLOOKUP(E8651&amp;" "&amp;F8651,tarifas!$A$13:$D$20,4,FALSE)*H8651</f>
        <v>#N/A</v>
      </c>
      <c r="K8651" s="13">
        <f>IF(F8651="COD1",tarifas!$D$11*(SUMIFS($H$11:$H$8770,$F$11:$F$8770,"=COD1",$B$11:$B$8770,"="&amp;B8651)/COUNTIFS($F$11:$F$8770,"=COD1",$B$11:$B$8770,"="&amp;B8651))/COUNTIFS($A$11:$A$8770,"="&amp;A8651,$F$11:$F$8770,"=COD1"),0)</f>
        <v>0</v>
      </c>
      <c r="L8651" s="13" t="e">
        <f>(VLOOKUP(F8651,tarifas!$C$7:$D$10,2,FALSE)+tarifas!$D$21)*datos!H8651</f>
        <v>#N/A</v>
      </c>
      <c r="M8651">
        <v>0</v>
      </c>
      <c r="N8651" s="13" t="e">
        <f t="shared" si="1214"/>
        <v>#N/A</v>
      </c>
      <c r="O8651">
        <f t="shared" si="1215"/>
        <v>0</v>
      </c>
      <c r="P8651" s="12">
        <f t="shared" si="1216"/>
        <v>213.5549517925013</v>
      </c>
      <c r="Q8651">
        <f t="shared" si="1217"/>
        <v>0</v>
      </c>
      <c r="R8651">
        <f>$D$2*tarifas!$D$12/24</f>
        <v>1.4541666666666666</v>
      </c>
      <c r="S8651" t="e">
        <f>VLOOKUP(E8651&amp;" "&amp;F8651,tarifas!$A$13:$D$20,4,FALSE)*P8651</f>
        <v>#N/A</v>
      </c>
      <c r="T8651">
        <f>IF(F8651="COD1",tarifas!$D$11*(SUMIFS($P$11:$P$8770,$F$11:$F$8770,"=COD1",$B$11:$B$8770,"="&amp;B8651)/COUNTIFS($F$11:$F$8770,"=COD1",$B$11:$B$8770,"="&amp;B8651))/COUNTIFS($A$11:$A$8770,"="&amp;A8651,$F$11:$F$8770,"=COD1"),0)</f>
        <v>0</v>
      </c>
      <c r="U8651" t="e">
        <f>(VLOOKUP(F8651,tarifas!$C$7:$D$10,2,FALSE)+tarifas!$D$21)*datos!P8651</f>
        <v>#N/A</v>
      </c>
      <c r="V8651" t="e">
        <f t="shared" si="1218"/>
        <v>#N/A</v>
      </c>
      <c r="W8651">
        <f t="shared" si="1219"/>
        <v>0</v>
      </c>
    </row>
    <row r="8652" spans="1:23" x14ac:dyDescent="0.25">
      <c r="A8652">
        <f t="shared" ref="A8652:A8715" si="1221">DAYS360($C$11,C8652)</f>
        <v>356</v>
      </c>
      <c r="B8652">
        <f t="shared" ref="B8652:B8715" si="1222">MONTH(C8652)</f>
        <v>12</v>
      </c>
      <c r="C8652" s="1">
        <f t="shared" si="1220"/>
        <v>42000.041666645709</v>
      </c>
      <c r="D8652" s="7">
        <v>0</v>
      </c>
      <c r="E8652" s="7"/>
      <c r="G8652">
        <v>43.4</v>
      </c>
      <c r="H8652" s="12">
        <v>210.9311401779585</v>
      </c>
      <c r="I8652" s="13">
        <f>$D$2*tarifas!$D$12/24</f>
        <v>1.4541666666666666</v>
      </c>
      <c r="J8652" s="13" t="e">
        <f>VLOOKUP(E8652&amp;" "&amp;F8652,tarifas!$A$13:$D$20,4,FALSE)*H8652</f>
        <v>#N/A</v>
      </c>
      <c r="K8652" s="13">
        <f>IF(F8652="COD1",tarifas!$D$11*(SUMIFS($H$11:$H$8770,$F$11:$F$8770,"=COD1",$B$11:$B$8770,"="&amp;B8652)/COUNTIFS($F$11:$F$8770,"=COD1",$B$11:$B$8770,"="&amp;B8652))/COUNTIFS($A$11:$A$8770,"="&amp;A8652,$F$11:$F$8770,"=COD1"),0)</f>
        <v>0</v>
      </c>
      <c r="L8652" s="13" t="e">
        <f>(VLOOKUP(F8652,tarifas!$C$7:$D$10,2,FALSE)+tarifas!$D$21)*datos!H8652</f>
        <v>#N/A</v>
      </c>
      <c r="M8652">
        <v>0</v>
      </c>
      <c r="N8652" s="13" t="e">
        <f t="shared" ref="N8652:N8715" si="1223">(I8652+J8652+K8652+L8652)*1.23</f>
        <v>#N/A</v>
      </c>
      <c r="O8652">
        <f t="shared" ref="O8652:O8715" si="1224">IF(M8652&lt;H8652,M8652,H8652)</f>
        <v>0</v>
      </c>
      <c r="P8652" s="12">
        <f t="shared" ref="P8652:P8715" si="1225">H8652-O8652</f>
        <v>210.9311401779585</v>
      </c>
      <c r="Q8652">
        <f t="shared" ref="Q8652:Q8715" si="1226">IF(M8652&lt;H8652,0,M8652-H8652)</f>
        <v>0</v>
      </c>
      <c r="R8652">
        <f>$D$2*tarifas!$D$12/24</f>
        <v>1.4541666666666666</v>
      </c>
      <c r="S8652" t="e">
        <f>VLOOKUP(E8652&amp;" "&amp;F8652,tarifas!$A$13:$D$20,4,FALSE)*P8652</f>
        <v>#N/A</v>
      </c>
      <c r="T8652">
        <f>IF(F8652="COD1",tarifas!$D$11*(SUMIFS($P$11:$P$8770,$F$11:$F$8770,"=COD1",$B$11:$B$8770,"="&amp;B8652)/COUNTIFS($F$11:$F$8770,"=COD1",$B$11:$B$8770,"="&amp;B8652))/COUNTIFS($A$11:$A$8770,"="&amp;A8652,$F$11:$F$8770,"=COD1"),0)</f>
        <v>0</v>
      </c>
      <c r="U8652" t="e">
        <f>(VLOOKUP(F8652,tarifas!$C$7:$D$10,2,FALSE)+tarifas!$D$21)*datos!P8652</f>
        <v>#N/A</v>
      </c>
      <c r="V8652" t="e">
        <f t="shared" ref="V8652:V8715" si="1227">(R8652+S8652+T8652+U8652)*1.23</f>
        <v>#N/A</v>
      </c>
      <c r="W8652">
        <f t="shared" ref="W8652:W8715" si="1228">0.9*G8652/1000*Q8652</f>
        <v>0</v>
      </c>
    </row>
    <row r="8653" spans="1:23" x14ac:dyDescent="0.25">
      <c r="A8653">
        <f t="shared" si="1221"/>
        <v>356</v>
      </c>
      <c r="B8653">
        <f t="shared" si="1222"/>
        <v>12</v>
      </c>
      <c r="C8653" s="1">
        <f t="shared" ref="C8653:C8716" si="1229">+C8652+1/24</f>
        <v>42000.083333312374</v>
      </c>
      <c r="D8653" s="7">
        <v>0</v>
      </c>
      <c r="E8653" s="7"/>
      <c r="G8653">
        <v>33.51</v>
      </c>
      <c r="H8653" s="12">
        <v>209.78984610626449</v>
      </c>
      <c r="I8653" s="13">
        <f>$D$2*tarifas!$D$12/24</f>
        <v>1.4541666666666666</v>
      </c>
      <c r="J8653" s="13" t="e">
        <f>VLOOKUP(E8653&amp;" "&amp;F8653,tarifas!$A$13:$D$20,4,FALSE)*H8653</f>
        <v>#N/A</v>
      </c>
      <c r="K8653" s="13">
        <f>IF(F8653="COD1",tarifas!$D$11*(SUMIFS($H$11:$H$8770,$F$11:$F$8770,"=COD1",$B$11:$B$8770,"="&amp;B8653)/COUNTIFS($F$11:$F$8770,"=COD1",$B$11:$B$8770,"="&amp;B8653))/COUNTIFS($A$11:$A$8770,"="&amp;A8653,$F$11:$F$8770,"=COD1"),0)</f>
        <v>0</v>
      </c>
      <c r="L8653" s="13" t="e">
        <f>(VLOOKUP(F8653,tarifas!$C$7:$D$10,2,FALSE)+tarifas!$D$21)*datos!H8653</f>
        <v>#N/A</v>
      </c>
      <c r="M8653">
        <v>0</v>
      </c>
      <c r="N8653" s="13" t="e">
        <f t="shared" si="1223"/>
        <v>#N/A</v>
      </c>
      <c r="O8653">
        <f t="shared" si="1224"/>
        <v>0</v>
      </c>
      <c r="P8653" s="12">
        <f t="shared" si="1225"/>
        <v>209.78984610626449</v>
      </c>
      <c r="Q8653">
        <f t="shared" si="1226"/>
        <v>0</v>
      </c>
      <c r="R8653">
        <f>$D$2*tarifas!$D$12/24</f>
        <v>1.4541666666666666</v>
      </c>
      <c r="S8653" t="e">
        <f>VLOOKUP(E8653&amp;" "&amp;F8653,tarifas!$A$13:$D$20,4,FALSE)*P8653</f>
        <v>#N/A</v>
      </c>
      <c r="T8653">
        <f>IF(F8653="COD1",tarifas!$D$11*(SUMIFS($P$11:$P$8770,$F$11:$F$8770,"=COD1",$B$11:$B$8770,"="&amp;B8653)/COUNTIFS($F$11:$F$8770,"=COD1",$B$11:$B$8770,"="&amp;B8653))/COUNTIFS($A$11:$A$8770,"="&amp;A8653,$F$11:$F$8770,"=COD1"),0)</f>
        <v>0</v>
      </c>
      <c r="U8653" t="e">
        <f>(VLOOKUP(F8653,tarifas!$C$7:$D$10,2,FALSE)+tarifas!$D$21)*datos!P8653</f>
        <v>#N/A</v>
      </c>
      <c r="V8653" t="e">
        <f t="shared" si="1227"/>
        <v>#N/A</v>
      </c>
      <c r="W8653">
        <f t="shared" si="1228"/>
        <v>0</v>
      </c>
    </row>
    <row r="8654" spans="1:23" x14ac:dyDescent="0.25">
      <c r="A8654">
        <f t="shared" si="1221"/>
        <v>356</v>
      </c>
      <c r="B8654">
        <f t="shared" si="1222"/>
        <v>12</v>
      </c>
      <c r="C8654" s="1">
        <f t="shared" si="1229"/>
        <v>42000.124999979038</v>
      </c>
      <c r="D8654" s="7">
        <v>0</v>
      </c>
      <c r="E8654" s="7"/>
      <c r="G8654">
        <v>32.01</v>
      </c>
      <c r="H8654" s="12">
        <v>206.57167410173841</v>
      </c>
      <c r="I8654" s="13">
        <f>$D$2*tarifas!$D$12/24</f>
        <v>1.4541666666666666</v>
      </c>
      <c r="J8654" s="13" t="e">
        <f>VLOOKUP(E8654&amp;" "&amp;F8654,tarifas!$A$13:$D$20,4,FALSE)*H8654</f>
        <v>#N/A</v>
      </c>
      <c r="K8654" s="13">
        <f>IF(F8654="COD1",tarifas!$D$11*(SUMIFS($H$11:$H$8770,$F$11:$F$8770,"=COD1",$B$11:$B$8770,"="&amp;B8654)/COUNTIFS($F$11:$F$8770,"=COD1",$B$11:$B$8770,"="&amp;B8654))/COUNTIFS($A$11:$A$8770,"="&amp;A8654,$F$11:$F$8770,"=COD1"),0)</f>
        <v>0</v>
      </c>
      <c r="L8654" s="13" t="e">
        <f>(VLOOKUP(F8654,tarifas!$C$7:$D$10,2,FALSE)+tarifas!$D$21)*datos!H8654</f>
        <v>#N/A</v>
      </c>
      <c r="M8654">
        <v>0</v>
      </c>
      <c r="N8654" s="13" t="e">
        <f t="shared" si="1223"/>
        <v>#N/A</v>
      </c>
      <c r="O8654">
        <f t="shared" si="1224"/>
        <v>0</v>
      </c>
      <c r="P8654" s="12">
        <f t="shared" si="1225"/>
        <v>206.57167410173841</v>
      </c>
      <c r="Q8654">
        <f t="shared" si="1226"/>
        <v>0</v>
      </c>
      <c r="R8654">
        <f>$D$2*tarifas!$D$12/24</f>
        <v>1.4541666666666666</v>
      </c>
      <c r="S8654" t="e">
        <f>VLOOKUP(E8654&amp;" "&amp;F8654,tarifas!$A$13:$D$20,4,FALSE)*P8654</f>
        <v>#N/A</v>
      </c>
      <c r="T8654">
        <f>IF(F8654="COD1",tarifas!$D$11*(SUMIFS($P$11:$P$8770,$F$11:$F$8770,"=COD1",$B$11:$B$8770,"="&amp;B8654)/COUNTIFS($F$11:$F$8770,"=COD1",$B$11:$B$8770,"="&amp;B8654))/COUNTIFS($A$11:$A$8770,"="&amp;A8654,$F$11:$F$8770,"=COD1"),0)</f>
        <v>0</v>
      </c>
      <c r="U8654" t="e">
        <f>(VLOOKUP(F8654,tarifas!$C$7:$D$10,2,FALSE)+tarifas!$D$21)*datos!P8654</f>
        <v>#N/A</v>
      </c>
      <c r="V8654" t="e">
        <f t="shared" si="1227"/>
        <v>#N/A</v>
      </c>
      <c r="W8654">
        <f t="shared" si="1228"/>
        <v>0</v>
      </c>
    </row>
    <row r="8655" spans="1:23" x14ac:dyDescent="0.25">
      <c r="A8655">
        <f t="shared" si="1221"/>
        <v>356</v>
      </c>
      <c r="B8655">
        <f t="shared" si="1222"/>
        <v>12</v>
      </c>
      <c r="C8655" s="1">
        <f t="shared" si="1229"/>
        <v>42000.166666645702</v>
      </c>
      <c r="D8655" s="7">
        <v>0</v>
      </c>
      <c r="E8655" s="7"/>
      <c r="G8655">
        <v>32.01</v>
      </c>
      <c r="H8655" s="12">
        <v>205.83342486789329</v>
      </c>
      <c r="I8655" s="13">
        <f>$D$2*tarifas!$D$12/24</f>
        <v>1.4541666666666666</v>
      </c>
      <c r="J8655" s="13" t="e">
        <f>VLOOKUP(E8655&amp;" "&amp;F8655,tarifas!$A$13:$D$20,4,FALSE)*H8655</f>
        <v>#N/A</v>
      </c>
      <c r="K8655" s="13">
        <f>IF(F8655="COD1",tarifas!$D$11*(SUMIFS($H$11:$H$8770,$F$11:$F$8770,"=COD1",$B$11:$B$8770,"="&amp;B8655)/COUNTIFS($F$11:$F$8770,"=COD1",$B$11:$B$8770,"="&amp;B8655))/COUNTIFS($A$11:$A$8770,"="&amp;A8655,$F$11:$F$8770,"=COD1"),0)</f>
        <v>0</v>
      </c>
      <c r="L8655" s="13" t="e">
        <f>(VLOOKUP(F8655,tarifas!$C$7:$D$10,2,FALSE)+tarifas!$D$21)*datos!H8655</f>
        <v>#N/A</v>
      </c>
      <c r="M8655">
        <v>0</v>
      </c>
      <c r="N8655" s="13" t="e">
        <f t="shared" si="1223"/>
        <v>#N/A</v>
      </c>
      <c r="O8655">
        <f t="shared" si="1224"/>
        <v>0</v>
      </c>
      <c r="P8655" s="12">
        <f t="shared" si="1225"/>
        <v>205.83342486789329</v>
      </c>
      <c r="Q8655">
        <f t="shared" si="1226"/>
        <v>0</v>
      </c>
      <c r="R8655">
        <f>$D$2*tarifas!$D$12/24</f>
        <v>1.4541666666666666</v>
      </c>
      <c r="S8655" t="e">
        <f>VLOOKUP(E8655&amp;" "&amp;F8655,tarifas!$A$13:$D$20,4,FALSE)*P8655</f>
        <v>#N/A</v>
      </c>
      <c r="T8655">
        <f>IF(F8655="COD1",tarifas!$D$11*(SUMIFS($P$11:$P$8770,$F$11:$F$8770,"=COD1",$B$11:$B$8770,"="&amp;B8655)/COUNTIFS($F$11:$F$8770,"=COD1",$B$11:$B$8770,"="&amp;B8655))/COUNTIFS($A$11:$A$8770,"="&amp;A8655,$F$11:$F$8770,"=COD1"),0)</f>
        <v>0</v>
      </c>
      <c r="U8655" t="e">
        <f>(VLOOKUP(F8655,tarifas!$C$7:$D$10,2,FALSE)+tarifas!$D$21)*datos!P8655</f>
        <v>#N/A</v>
      </c>
      <c r="V8655" t="e">
        <f t="shared" si="1227"/>
        <v>#N/A</v>
      </c>
      <c r="W8655">
        <f t="shared" si="1228"/>
        <v>0</v>
      </c>
    </row>
    <row r="8656" spans="1:23" x14ac:dyDescent="0.25">
      <c r="A8656">
        <f t="shared" si="1221"/>
        <v>356</v>
      </c>
      <c r="B8656">
        <f t="shared" si="1222"/>
        <v>12</v>
      </c>
      <c r="C8656" s="1">
        <f t="shared" si="1229"/>
        <v>42000.208333312366</v>
      </c>
      <c r="D8656" s="7">
        <v>0</v>
      </c>
      <c r="E8656" s="7"/>
      <c r="G8656">
        <v>31.02</v>
      </c>
      <c r="H8656" s="12">
        <v>204.75490044594449</v>
      </c>
      <c r="I8656" s="13">
        <f>$D$2*tarifas!$D$12/24</f>
        <v>1.4541666666666666</v>
      </c>
      <c r="J8656" s="13" t="e">
        <f>VLOOKUP(E8656&amp;" "&amp;F8656,tarifas!$A$13:$D$20,4,FALSE)*H8656</f>
        <v>#N/A</v>
      </c>
      <c r="K8656" s="13">
        <f>IF(F8656="COD1",tarifas!$D$11*(SUMIFS($H$11:$H$8770,$F$11:$F$8770,"=COD1",$B$11:$B$8770,"="&amp;B8656)/COUNTIFS($F$11:$F$8770,"=COD1",$B$11:$B$8770,"="&amp;B8656))/COUNTIFS($A$11:$A$8770,"="&amp;A8656,$F$11:$F$8770,"=COD1"),0)</f>
        <v>0</v>
      </c>
      <c r="L8656" s="13" t="e">
        <f>(VLOOKUP(F8656,tarifas!$C$7:$D$10,2,FALSE)+tarifas!$D$21)*datos!H8656</f>
        <v>#N/A</v>
      </c>
      <c r="M8656">
        <v>0</v>
      </c>
      <c r="N8656" s="13" t="e">
        <f t="shared" si="1223"/>
        <v>#N/A</v>
      </c>
      <c r="O8656">
        <f t="shared" si="1224"/>
        <v>0</v>
      </c>
      <c r="P8656" s="12">
        <f t="shared" si="1225"/>
        <v>204.75490044594449</v>
      </c>
      <c r="Q8656">
        <f t="shared" si="1226"/>
        <v>0</v>
      </c>
      <c r="R8656">
        <f>$D$2*tarifas!$D$12/24</f>
        <v>1.4541666666666666</v>
      </c>
      <c r="S8656" t="e">
        <f>VLOOKUP(E8656&amp;" "&amp;F8656,tarifas!$A$13:$D$20,4,FALSE)*P8656</f>
        <v>#N/A</v>
      </c>
      <c r="T8656">
        <f>IF(F8656="COD1",tarifas!$D$11*(SUMIFS($P$11:$P$8770,$F$11:$F$8770,"=COD1",$B$11:$B$8770,"="&amp;B8656)/COUNTIFS($F$11:$F$8770,"=COD1",$B$11:$B$8770,"="&amp;B8656))/COUNTIFS($A$11:$A$8770,"="&amp;A8656,$F$11:$F$8770,"=COD1"),0)</f>
        <v>0</v>
      </c>
      <c r="U8656" t="e">
        <f>(VLOOKUP(F8656,tarifas!$C$7:$D$10,2,FALSE)+tarifas!$D$21)*datos!P8656</f>
        <v>#N/A</v>
      </c>
      <c r="V8656" t="e">
        <f t="shared" si="1227"/>
        <v>#N/A</v>
      </c>
      <c r="W8656">
        <f t="shared" si="1228"/>
        <v>0</v>
      </c>
    </row>
    <row r="8657" spans="1:23" x14ac:dyDescent="0.25">
      <c r="A8657">
        <f t="shared" si="1221"/>
        <v>356</v>
      </c>
      <c r="B8657">
        <f t="shared" si="1222"/>
        <v>12</v>
      </c>
      <c r="C8657" s="1">
        <f t="shared" si="1229"/>
        <v>42000.249999979031</v>
      </c>
      <c r="D8657" s="7">
        <v>0</v>
      </c>
      <c r="E8657" s="7"/>
      <c r="G8657">
        <v>29.98</v>
      </c>
      <c r="H8657" s="12">
        <v>202.60134017464105</v>
      </c>
      <c r="I8657" s="13">
        <f>$D$2*tarifas!$D$12/24</f>
        <v>1.4541666666666666</v>
      </c>
      <c r="J8657" s="13" t="e">
        <f>VLOOKUP(E8657&amp;" "&amp;F8657,tarifas!$A$13:$D$20,4,FALSE)*H8657</f>
        <v>#N/A</v>
      </c>
      <c r="K8657" s="13">
        <f>IF(F8657="COD1",tarifas!$D$11*(SUMIFS($H$11:$H$8770,$F$11:$F$8770,"=COD1",$B$11:$B$8770,"="&amp;B8657)/COUNTIFS($F$11:$F$8770,"=COD1",$B$11:$B$8770,"="&amp;B8657))/COUNTIFS($A$11:$A$8770,"="&amp;A8657,$F$11:$F$8770,"=COD1"),0)</f>
        <v>0</v>
      </c>
      <c r="L8657" s="13" t="e">
        <f>(VLOOKUP(F8657,tarifas!$C$7:$D$10,2,FALSE)+tarifas!$D$21)*datos!H8657</f>
        <v>#N/A</v>
      </c>
      <c r="M8657">
        <v>0</v>
      </c>
      <c r="N8657" s="13" t="e">
        <f t="shared" si="1223"/>
        <v>#N/A</v>
      </c>
      <c r="O8657">
        <f t="shared" si="1224"/>
        <v>0</v>
      </c>
      <c r="P8657" s="12">
        <f t="shared" si="1225"/>
        <v>202.60134017464105</v>
      </c>
      <c r="Q8657">
        <f t="shared" si="1226"/>
        <v>0</v>
      </c>
      <c r="R8657">
        <f>$D$2*tarifas!$D$12/24</f>
        <v>1.4541666666666666</v>
      </c>
      <c r="S8657" t="e">
        <f>VLOOKUP(E8657&amp;" "&amp;F8657,tarifas!$A$13:$D$20,4,FALSE)*P8657</f>
        <v>#N/A</v>
      </c>
      <c r="T8657">
        <f>IF(F8657="COD1",tarifas!$D$11*(SUMIFS($P$11:$P$8770,$F$11:$F$8770,"=COD1",$B$11:$B$8770,"="&amp;B8657)/COUNTIFS($F$11:$F$8770,"=COD1",$B$11:$B$8770,"="&amp;B8657))/COUNTIFS($A$11:$A$8770,"="&amp;A8657,$F$11:$F$8770,"=COD1"),0)</f>
        <v>0</v>
      </c>
      <c r="U8657" t="e">
        <f>(VLOOKUP(F8657,tarifas!$C$7:$D$10,2,FALSE)+tarifas!$D$21)*datos!P8657</f>
        <v>#N/A</v>
      </c>
      <c r="V8657" t="e">
        <f t="shared" si="1227"/>
        <v>#N/A</v>
      </c>
      <c r="W8657">
        <f t="shared" si="1228"/>
        <v>0</v>
      </c>
    </row>
    <row r="8658" spans="1:23" x14ac:dyDescent="0.25">
      <c r="A8658">
        <f t="shared" si="1221"/>
        <v>356</v>
      </c>
      <c r="B8658">
        <f t="shared" si="1222"/>
        <v>12</v>
      </c>
      <c r="C8658" s="1">
        <f t="shared" si="1229"/>
        <v>42000.291666645695</v>
      </c>
      <c r="D8658" s="7">
        <v>0</v>
      </c>
      <c r="E8658" s="7"/>
      <c r="G8658">
        <v>30.13</v>
      </c>
      <c r="H8658" s="12">
        <v>180.07427092537196</v>
      </c>
      <c r="I8658" s="13">
        <f>$D$2*tarifas!$D$12/24</f>
        <v>1.4541666666666666</v>
      </c>
      <c r="J8658" s="13" t="e">
        <f>VLOOKUP(E8658&amp;" "&amp;F8658,tarifas!$A$13:$D$20,4,FALSE)*H8658</f>
        <v>#N/A</v>
      </c>
      <c r="K8658" s="13">
        <f>IF(F8658="COD1",tarifas!$D$11*(SUMIFS($H$11:$H$8770,$F$11:$F$8770,"=COD1",$B$11:$B$8770,"="&amp;B8658)/COUNTIFS($F$11:$F$8770,"=COD1",$B$11:$B$8770,"="&amp;B8658))/COUNTIFS($A$11:$A$8770,"="&amp;A8658,$F$11:$F$8770,"=COD1"),0)</f>
        <v>0</v>
      </c>
      <c r="L8658" s="13" t="e">
        <f>(VLOOKUP(F8658,tarifas!$C$7:$D$10,2,FALSE)+tarifas!$D$21)*datos!H8658</f>
        <v>#N/A</v>
      </c>
      <c r="M8658">
        <v>0</v>
      </c>
      <c r="N8658" s="13" t="e">
        <f t="shared" si="1223"/>
        <v>#N/A</v>
      </c>
      <c r="O8658">
        <f t="shared" si="1224"/>
        <v>0</v>
      </c>
      <c r="P8658" s="12">
        <f t="shared" si="1225"/>
        <v>180.07427092537196</v>
      </c>
      <c r="Q8658">
        <f t="shared" si="1226"/>
        <v>0</v>
      </c>
      <c r="R8658">
        <f>$D$2*tarifas!$D$12/24</f>
        <v>1.4541666666666666</v>
      </c>
      <c r="S8658" t="e">
        <f>VLOOKUP(E8658&amp;" "&amp;F8658,tarifas!$A$13:$D$20,4,FALSE)*P8658</f>
        <v>#N/A</v>
      </c>
      <c r="T8658">
        <f>IF(F8658="COD1",tarifas!$D$11*(SUMIFS($P$11:$P$8770,$F$11:$F$8770,"=COD1",$B$11:$B$8770,"="&amp;B8658)/COUNTIFS($F$11:$F$8770,"=COD1",$B$11:$B$8770,"="&amp;B8658))/COUNTIFS($A$11:$A$8770,"="&amp;A8658,$F$11:$F$8770,"=COD1"),0)</f>
        <v>0</v>
      </c>
      <c r="U8658" t="e">
        <f>(VLOOKUP(F8658,tarifas!$C$7:$D$10,2,FALSE)+tarifas!$D$21)*datos!P8658</f>
        <v>#N/A</v>
      </c>
      <c r="V8658" t="e">
        <f t="shared" si="1227"/>
        <v>#N/A</v>
      </c>
      <c r="W8658">
        <f t="shared" si="1228"/>
        <v>0</v>
      </c>
    </row>
    <row r="8659" spans="1:23" x14ac:dyDescent="0.25">
      <c r="A8659">
        <f t="shared" si="1221"/>
        <v>356</v>
      </c>
      <c r="B8659">
        <f t="shared" si="1222"/>
        <v>12</v>
      </c>
      <c r="C8659" s="1">
        <f t="shared" si="1229"/>
        <v>42000.333333312359</v>
      </c>
      <c r="D8659" s="7">
        <v>0</v>
      </c>
      <c r="E8659" s="7"/>
      <c r="G8659">
        <v>31.02</v>
      </c>
      <c r="H8659" s="12">
        <v>178.77225124640097</v>
      </c>
      <c r="I8659" s="13">
        <f>$D$2*tarifas!$D$12/24</f>
        <v>1.4541666666666666</v>
      </c>
      <c r="J8659" s="13" t="e">
        <f>VLOOKUP(E8659&amp;" "&amp;F8659,tarifas!$A$13:$D$20,4,FALSE)*H8659</f>
        <v>#N/A</v>
      </c>
      <c r="K8659" s="13">
        <f>IF(F8659="COD1",tarifas!$D$11*(SUMIFS($H$11:$H$8770,$F$11:$F$8770,"=COD1",$B$11:$B$8770,"="&amp;B8659)/COUNTIFS($F$11:$F$8770,"=COD1",$B$11:$B$8770,"="&amp;B8659))/COUNTIFS($A$11:$A$8770,"="&amp;A8659,$F$11:$F$8770,"=COD1"),0)</f>
        <v>0</v>
      </c>
      <c r="L8659" s="13" t="e">
        <f>(VLOOKUP(F8659,tarifas!$C$7:$D$10,2,FALSE)+tarifas!$D$21)*datos!H8659</f>
        <v>#N/A</v>
      </c>
      <c r="M8659">
        <v>34.325019999999995</v>
      </c>
      <c r="N8659" s="13" t="e">
        <f t="shared" si="1223"/>
        <v>#N/A</v>
      </c>
      <c r="O8659">
        <f t="shared" si="1224"/>
        <v>34.325019999999995</v>
      </c>
      <c r="P8659" s="12">
        <f t="shared" si="1225"/>
        <v>144.44723124640097</v>
      </c>
      <c r="Q8659">
        <f t="shared" si="1226"/>
        <v>0</v>
      </c>
      <c r="R8659">
        <f>$D$2*tarifas!$D$12/24</f>
        <v>1.4541666666666666</v>
      </c>
      <c r="S8659" t="e">
        <f>VLOOKUP(E8659&amp;" "&amp;F8659,tarifas!$A$13:$D$20,4,FALSE)*P8659</f>
        <v>#N/A</v>
      </c>
      <c r="T8659">
        <f>IF(F8659="COD1",tarifas!$D$11*(SUMIFS($P$11:$P$8770,$F$11:$F$8770,"=COD1",$B$11:$B$8770,"="&amp;B8659)/COUNTIFS($F$11:$F$8770,"=COD1",$B$11:$B$8770,"="&amp;B8659))/COUNTIFS($A$11:$A$8770,"="&amp;A8659,$F$11:$F$8770,"=COD1"),0)</f>
        <v>0</v>
      </c>
      <c r="U8659" t="e">
        <f>(VLOOKUP(F8659,tarifas!$C$7:$D$10,2,FALSE)+tarifas!$D$21)*datos!P8659</f>
        <v>#N/A</v>
      </c>
      <c r="V8659" t="e">
        <f t="shared" si="1227"/>
        <v>#N/A</v>
      </c>
      <c r="W8659">
        <f t="shared" si="1228"/>
        <v>0</v>
      </c>
    </row>
    <row r="8660" spans="1:23" x14ac:dyDescent="0.25">
      <c r="A8660">
        <f t="shared" si="1221"/>
        <v>356</v>
      </c>
      <c r="B8660">
        <f t="shared" si="1222"/>
        <v>12</v>
      </c>
      <c r="C8660" s="1">
        <f t="shared" si="1229"/>
        <v>42000.374999979023</v>
      </c>
      <c r="D8660" s="7">
        <v>0</v>
      </c>
      <c r="E8660" s="7"/>
      <c r="G8660">
        <v>39.78</v>
      </c>
      <c r="H8660" s="12">
        <v>183.65947188772</v>
      </c>
      <c r="I8660" s="13">
        <f>$D$2*tarifas!$D$12/24</f>
        <v>1.4541666666666666</v>
      </c>
      <c r="J8660" s="13" t="e">
        <f>VLOOKUP(E8660&amp;" "&amp;F8660,tarifas!$A$13:$D$20,4,FALSE)*H8660</f>
        <v>#N/A</v>
      </c>
      <c r="K8660" s="13">
        <f>IF(F8660="COD1",tarifas!$D$11*(SUMIFS($H$11:$H$8770,$F$11:$F$8770,"=COD1",$B$11:$B$8770,"="&amp;B8660)/COUNTIFS($F$11:$F$8770,"=COD1",$B$11:$B$8770,"="&amp;B8660))/COUNTIFS($A$11:$A$8770,"="&amp;A8660,$F$11:$F$8770,"=COD1"),0)</f>
        <v>0</v>
      </c>
      <c r="L8660" s="13" t="e">
        <f>(VLOOKUP(F8660,tarifas!$C$7:$D$10,2,FALSE)+tarifas!$D$21)*datos!H8660</f>
        <v>#N/A</v>
      </c>
      <c r="M8660">
        <v>134.42060999999998</v>
      </c>
      <c r="N8660" s="13" t="e">
        <f t="shared" si="1223"/>
        <v>#N/A</v>
      </c>
      <c r="O8660">
        <f t="shared" si="1224"/>
        <v>134.42060999999998</v>
      </c>
      <c r="P8660" s="12">
        <f t="shared" si="1225"/>
        <v>49.23886188772002</v>
      </c>
      <c r="Q8660">
        <f t="shared" si="1226"/>
        <v>0</v>
      </c>
      <c r="R8660">
        <f>$D$2*tarifas!$D$12/24</f>
        <v>1.4541666666666666</v>
      </c>
      <c r="S8660" t="e">
        <f>VLOOKUP(E8660&amp;" "&amp;F8660,tarifas!$A$13:$D$20,4,FALSE)*P8660</f>
        <v>#N/A</v>
      </c>
      <c r="T8660">
        <f>IF(F8660="COD1",tarifas!$D$11*(SUMIFS($P$11:$P$8770,$F$11:$F$8770,"=COD1",$B$11:$B$8770,"="&amp;B8660)/COUNTIFS($F$11:$F$8770,"=COD1",$B$11:$B$8770,"="&amp;B8660))/COUNTIFS($A$11:$A$8770,"="&amp;A8660,$F$11:$F$8770,"=COD1"),0)</f>
        <v>0</v>
      </c>
      <c r="U8660" t="e">
        <f>(VLOOKUP(F8660,tarifas!$C$7:$D$10,2,FALSE)+tarifas!$D$21)*datos!P8660</f>
        <v>#N/A</v>
      </c>
      <c r="V8660" t="e">
        <f t="shared" si="1227"/>
        <v>#N/A</v>
      </c>
      <c r="W8660">
        <f t="shared" si="1228"/>
        <v>0</v>
      </c>
    </row>
    <row r="8661" spans="1:23" x14ac:dyDescent="0.25">
      <c r="A8661">
        <f t="shared" si="1221"/>
        <v>356</v>
      </c>
      <c r="B8661">
        <f t="shared" si="1222"/>
        <v>12</v>
      </c>
      <c r="C8661" s="1">
        <f t="shared" si="1229"/>
        <v>42000.416666645688</v>
      </c>
      <c r="D8661" s="7">
        <v>801.31818181818198</v>
      </c>
      <c r="E8661" s="7"/>
      <c r="G8661">
        <v>44.15</v>
      </c>
      <c r="H8661" s="12">
        <v>181.55822450404594</v>
      </c>
      <c r="I8661" s="13">
        <f>$D$2*tarifas!$D$12/24</f>
        <v>1.4541666666666666</v>
      </c>
      <c r="J8661" s="13" t="e">
        <f>VLOOKUP(E8661&amp;" "&amp;F8661,tarifas!$A$13:$D$20,4,FALSE)*H8661</f>
        <v>#N/A</v>
      </c>
      <c r="K8661" s="13">
        <f>IF(F8661="COD1",tarifas!$D$11*(SUMIFS($H$11:$H$8770,$F$11:$F$8770,"=COD1",$B$11:$B$8770,"="&amp;B8661)/COUNTIFS($F$11:$F$8770,"=COD1",$B$11:$B$8770,"="&amp;B8661))/COUNTIFS($A$11:$A$8770,"="&amp;A8661,$F$11:$F$8770,"=COD1"),0)</f>
        <v>0</v>
      </c>
      <c r="L8661" s="13" t="e">
        <f>(VLOOKUP(F8661,tarifas!$C$7:$D$10,2,FALSE)+tarifas!$D$21)*datos!H8661</f>
        <v>#N/A</v>
      </c>
      <c r="M8661">
        <v>166.14866000000001</v>
      </c>
      <c r="N8661" s="13" t="e">
        <f t="shared" si="1223"/>
        <v>#N/A</v>
      </c>
      <c r="O8661">
        <f t="shared" si="1224"/>
        <v>166.14866000000001</v>
      </c>
      <c r="P8661" s="12">
        <f t="shared" si="1225"/>
        <v>15.409564504045932</v>
      </c>
      <c r="Q8661">
        <f t="shared" si="1226"/>
        <v>0</v>
      </c>
      <c r="R8661">
        <f>$D$2*tarifas!$D$12/24</f>
        <v>1.4541666666666666</v>
      </c>
      <c r="S8661" t="e">
        <f>VLOOKUP(E8661&amp;" "&amp;F8661,tarifas!$A$13:$D$20,4,FALSE)*P8661</f>
        <v>#N/A</v>
      </c>
      <c r="T8661">
        <f>IF(F8661="COD1",tarifas!$D$11*(SUMIFS($P$11:$P$8770,$F$11:$F$8770,"=COD1",$B$11:$B$8770,"="&amp;B8661)/COUNTIFS($F$11:$F$8770,"=COD1",$B$11:$B$8770,"="&amp;B8661))/COUNTIFS($A$11:$A$8770,"="&amp;A8661,$F$11:$F$8770,"=COD1"),0)</f>
        <v>0</v>
      </c>
      <c r="U8661" t="e">
        <f>(VLOOKUP(F8661,tarifas!$C$7:$D$10,2,FALSE)+tarifas!$D$21)*datos!P8661</f>
        <v>#N/A</v>
      </c>
      <c r="V8661" t="e">
        <f t="shared" si="1227"/>
        <v>#N/A</v>
      </c>
      <c r="W8661">
        <f t="shared" si="1228"/>
        <v>0</v>
      </c>
    </row>
    <row r="8662" spans="1:23" x14ac:dyDescent="0.25">
      <c r="A8662">
        <f t="shared" si="1221"/>
        <v>356</v>
      </c>
      <c r="B8662">
        <f t="shared" si="1222"/>
        <v>12</v>
      </c>
      <c r="C8662" s="1">
        <f t="shared" si="1229"/>
        <v>42000.458333312352</v>
      </c>
      <c r="D8662" s="7">
        <v>542.19696969696975</v>
      </c>
      <c r="E8662" s="7"/>
      <c r="G8662">
        <v>43.98</v>
      </c>
      <c r="H8662" s="12">
        <v>182.2480083166123</v>
      </c>
      <c r="I8662" s="13">
        <f>$D$2*tarifas!$D$12/24</f>
        <v>1.4541666666666666</v>
      </c>
      <c r="J8662" s="13" t="e">
        <f>VLOOKUP(E8662&amp;" "&amp;F8662,tarifas!$A$13:$D$20,4,FALSE)*H8662</f>
        <v>#N/A</v>
      </c>
      <c r="K8662" s="13">
        <f>IF(F8662="COD1",tarifas!$D$11*(SUMIFS($H$11:$H$8770,$F$11:$F$8770,"=COD1",$B$11:$B$8770,"="&amp;B8662)/COUNTIFS($F$11:$F$8770,"=COD1",$B$11:$B$8770,"="&amp;B8662))/COUNTIFS($A$11:$A$8770,"="&amp;A8662,$F$11:$F$8770,"=COD1"),0)</f>
        <v>0</v>
      </c>
      <c r="L8662" s="13" t="e">
        <f>(VLOOKUP(F8662,tarifas!$C$7:$D$10,2,FALSE)+tarifas!$D$21)*datos!H8662</f>
        <v>#N/A</v>
      </c>
      <c r="M8662">
        <v>196.97542999999999</v>
      </c>
      <c r="N8662" s="13" t="e">
        <f t="shared" si="1223"/>
        <v>#N/A</v>
      </c>
      <c r="O8662">
        <f t="shared" si="1224"/>
        <v>182.2480083166123</v>
      </c>
      <c r="P8662" s="12">
        <f t="shared" si="1225"/>
        <v>0</v>
      </c>
      <c r="Q8662">
        <f t="shared" si="1226"/>
        <v>14.727421683387689</v>
      </c>
      <c r="R8662">
        <f>$D$2*tarifas!$D$12/24</f>
        <v>1.4541666666666666</v>
      </c>
      <c r="S8662" t="e">
        <f>VLOOKUP(E8662&amp;" "&amp;F8662,tarifas!$A$13:$D$20,4,FALSE)*P8662</f>
        <v>#N/A</v>
      </c>
      <c r="T8662">
        <f>IF(F8662="COD1",tarifas!$D$11*(SUMIFS($P$11:$P$8770,$F$11:$F$8770,"=COD1",$B$11:$B$8770,"="&amp;B8662)/COUNTIFS($F$11:$F$8770,"=COD1",$B$11:$B$8770,"="&amp;B8662))/COUNTIFS($A$11:$A$8770,"="&amp;A8662,$F$11:$F$8770,"=COD1"),0)</f>
        <v>0</v>
      </c>
      <c r="U8662" t="e">
        <f>(VLOOKUP(F8662,tarifas!$C$7:$D$10,2,FALSE)+tarifas!$D$21)*datos!P8662</f>
        <v>#N/A</v>
      </c>
      <c r="V8662" t="e">
        <f t="shared" si="1227"/>
        <v>#N/A</v>
      </c>
      <c r="W8662">
        <f t="shared" si="1228"/>
        <v>0.58294080507185153</v>
      </c>
    </row>
    <row r="8663" spans="1:23" x14ac:dyDescent="0.25">
      <c r="A8663">
        <f t="shared" si="1221"/>
        <v>356</v>
      </c>
      <c r="B8663">
        <f t="shared" si="1222"/>
        <v>12</v>
      </c>
      <c r="C8663" s="1">
        <f t="shared" si="1229"/>
        <v>42000.499999979016</v>
      </c>
      <c r="D8663" s="7">
        <v>566.40909090909088</v>
      </c>
      <c r="E8663" s="7"/>
      <c r="G8663">
        <v>36.1</v>
      </c>
      <c r="H8663" s="12">
        <v>184.01535476624747</v>
      </c>
      <c r="I8663" s="13">
        <f>$D$2*tarifas!$D$12/24</f>
        <v>1.4541666666666666</v>
      </c>
      <c r="J8663" s="13" t="e">
        <f>VLOOKUP(E8663&amp;" "&amp;F8663,tarifas!$A$13:$D$20,4,FALSE)*H8663</f>
        <v>#N/A</v>
      </c>
      <c r="K8663" s="13">
        <f>IF(F8663="COD1",tarifas!$D$11*(SUMIFS($H$11:$H$8770,$F$11:$F$8770,"=COD1",$B$11:$B$8770,"="&amp;B8663)/COUNTIFS($F$11:$F$8770,"=COD1",$B$11:$B$8770,"="&amp;B8663))/COUNTIFS($A$11:$A$8770,"="&amp;A8663,$F$11:$F$8770,"=COD1"),0)</f>
        <v>0</v>
      </c>
      <c r="L8663" s="13" t="e">
        <f>(VLOOKUP(F8663,tarifas!$C$7:$D$10,2,FALSE)+tarifas!$D$21)*datos!H8663</f>
        <v>#N/A</v>
      </c>
      <c r="M8663">
        <v>417.57514000000003</v>
      </c>
      <c r="N8663" s="13" t="e">
        <f t="shared" si="1223"/>
        <v>#N/A</v>
      </c>
      <c r="O8663">
        <f t="shared" si="1224"/>
        <v>184.01535476624747</v>
      </c>
      <c r="P8663" s="12">
        <f t="shared" si="1225"/>
        <v>0</v>
      </c>
      <c r="Q8663">
        <f t="shared" si="1226"/>
        <v>233.55978523375256</v>
      </c>
      <c r="R8663">
        <f>$D$2*tarifas!$D$12/24</f>
        <v>1.4541666666666666</v>
      </c>
      <c r="S8663" t="e">
        <f>VLOOKUP(E8663&amp;" "&amp;F8663,tarifas!$A$13:$D$20,4,FALSE)*P8663</f>
        <v>#N/A</v>
      </c>
      <c r="T8663">
        <f>IF(F8663="COD1",tarifas!$D$11*(SUMIFS($P$11:$P$8770,$F$11:$F$8770,"=COD1",$B$11:$B$8770,"="&amp;B8663)/COUNTIFS($F$11:$F$8770,"=COD1",$B$11:$B$8770,"="&amp;B8663))/COUNTIFS($A$11:$A$8770,"="&amp;A8663,$F$11:$F$8770,"=COD1"),0)</f>
        <v>0</v>
      </c>
      <c r="U8663" t="e">
        <f>(VLOOKUP(F8663,tarifas!$C$7:$D$10,2,FALSE)+tarifas!$D$21)*datos!P8663</f>
        <v>#N/A</v>
      </c>
      <c r="V8663" t="e">
        <f t="shared" si="1227"/>
        <v>#N/A</v>
      </c>
      <c r="W8663">
        <f t="shared" si="1228"/>
        <v>7.5883574222446217</v>
      </c>
    </row>
    <row r="8664" spans="1:23" x14ac:dyDescent="0.25">
      <c r="A8664">
        <f t="shared" si="1221"/>
        <v>356</v>
      </c>
      <c r="B8664">
        <f t="shared" si="1222"/>
        <v>12</v>
      </c>
      <c r="C8664" s="1">
        <f t="shared" si="1229"/>
        <v>42000.54166664568</v>
      </c>
      <c r="D8664" s="7">
        <v>403.87878787878793</v>
      </c>
      <c r="E8664" s="7"/>
      <c r="G8664">
        <v>32.78</v>
      </c>
      <c r="H8664" s="12">
        <v>186.09297379641953</v>
      </c>
      <c r="I8664" s="13">
        <f>$D$2*tarifas!$D$12/24</f>
        <v>1.4541666666666666</v>
      </c>
      <c r="J8664" s="13" t="e">
        <f>VLOOKUP(E8664&amp;" "&amp;F8664,tarifas!$A$13:$D$20,4,FALSE)*H8664</f>
        <v>#N/A</v>
      </c>
      <c r="K8664" s="13">
        <f>IF(F8664="COD1",tarifas!$D$11*(SUMIFS($H$11:$H$8770,$F$11:$F$8770,"=COD1",$B$11:$B$8770,"="&amp;B8664)/COUNTIFS($F$11:$F$8770,"=COD1",$B$11:$B$8770,"="&amp;B8664))/COUNTIFS($A$11:$A$8770,"="&amp;A8664,$F$11:$F$8770,"=COD1"),0)</f>
        <v>0</v>
      </c>
      <c r="L8664" s="13" t="e">
        <f>(VLOOKUP(F8664,tarifas!$C$7:$D$10,2,FALSE)+tarifas!$D$21)*datos!H8664</f>
        <v>#N/A</v>
      </c>
      <c r="M8664">
        <v>385.26128999999997</v>
      </c>
      <c r="N8664" s="13" t="e">
        <f t="shared" si="1223"/>
        <v>#N/A</v>
      </c>
      <c r="O8664">
        <f t="shared" si="1224"/>
        <v>186.09297379641953</v>
      </c>
      <c r="P8664" s="12">
        <f t="shared" si="1225"/>
        <v>0</v>
      </c>
      <c r="Q8664">
        <f t="shared" si="1226"/>
        <v>199.16831620358045</v>
      </c>
      <c r="R8664">
        <f>$D$2*tarifas!$D$12/24</f>
        <v>1.4541666666666666</v>
      </c>
      <c r="S8664" t="e">
        <f>VLOOKUP(E8664&amp;" "&amp;F8664,tarifas!$A$13:$D$20,4,FALSE)*P8664</f>
        <v>#N/A</v>
      </c>
      <c r="T8664">
        <f>IF(F8664="COD1",tarifas!$D$11*(SUMIFS($P$11:$P$8770,$F$11:$F$8770,"=COD1",$B$11:$B$8770,"="&amp;B8664)/COUNTIFS($F$11:$F$8770,"=COD1",$B$11:$B$8770,"="&amp;B8664))/COUNTIFS($A$11:$A$8770,"="&amp;A8664,$F$11:$F$8770,"=COD1"),0)</f>
        <v>0</v>
      </c>
      <c r="U8664" t="e">
        <f>(VLOOKUP(F8664,tarifas!$C$7:$D$10,2,FALSE)+tarifas!$D$21)*datos!P8664</f>
        <v>#N/A</v>
      </c>
      <c r="V8664" t="e">
        <f t="shared" si="1227"/>
        <v>#N/A</v>
      </c>
      <c r="W8664">
        <f t="shared" si="1228"/>
        <v>5.8758636646380307</v>
      </c>
    </row>
    <row r="8665" spans="1:23" x14ac:dyDescent="0.25">
      <c r="A8665">
        <f t="shared" si="1221"/>
        <v>356</v>
      </c>
      <c r="B8665">
        <f t="shared" si="1222"/>
        <v>12</v>
      </c>
      <c r="C8665" s="1">
        <f t="shared" si="1229"/>
        <v>42000.583333312345</v>
      </c>
      <c r="D8665" s="7">
        <v>130.07575757575759</v>
      </c>
      <c r="E8665" s="7"/>
      <c r="G8665">
        <v>31.95</v>
      </c>
      <c r="H8665" s="12">
        <v>186.75151298567852</v>
      </c>
      <c r="I8665" s="13">
        <f>$D$2*tarifas!$D$12/24</f>
        <v>1.4541666666666666</v>
      </c>
      <c r="J8665" s="13" t="e">
        <f>VLOOKUP(E8665&amp;" "&amp;F8665,tarifas!$A$13:$D$20,4,FALSE)*H8665</f>
        <v>#N/A</v>
      </c>
      <c r="K8665" s="13">
        <f>IF(F8665="COD1",tarifas!$D$11*(SUMIFS($H$11:$H$8770,$F$11:$F$8770,"=COD1",$B$11:$B$8770,"="&amp;B8665)/COUNTIFS($F$11:$F$8770,"=COD1",$B$11:$B$8770,"="&amp;B8665))/COUNTIFS($A$11:$A$8770,"="&amp;A8665,$F$11:$F$8770,"=COD1"),0)</f>
        <v>0</v>
      </c>
      <c r="L8665" s="13" t="e">
        <f>(VLOOKUP(F8665,tarifas!$C$7:$D$10,2,FALSE)+tarifas!$D$21)*datos!H8665</f>
        <v>#N/A</v>
      </c>
      <c r="M8665">
        <v>168.82693</v>
      </c>
      <c r="N8665" s="13" t="e">
        <f t="shared" si="1223"/>
        <v>#N/A</v>
      </c>
      <c r="O8665">
        <f t="shared" si="1224"/>
        <v>168.82693</v>
      </c>
      <c r="P8665" s="12">
        <f t="shared" si="1225"/>
        <v>17.924582985678512</v>
      </c>
      <c r="Q8665">
        <f t="shared" si="1226"/>
        <v>0</v>
      </c>
      <c r="R8665">
        <f>$D$2*tarifas!$D$12/24</f>
        <v>1.4541666666666666</v>
      </c>
      <c r="S8665" t="e">
        <f>VLOOKUP(E8665&amp;" "&amp;F8665,tarifas!$A$13:$D$20,4,FALSE)*P8665</f>
        <v>#N/A</v>
      </c>
      <c r="T8665">
        <f>IF(F8665="COD1",tarifas!$D$11*(SUMIFS($P$11:$P$8770,$F$11:$F$8770,"=COD1",$B$11:$B$8770,"="&amp;B8665)/COUNTIFS($F$11:$F$8770,"=COD1",$B$11:$B$8770,"="&amp;B8665))/COUNTIFS($A$11:$A$8770,"="&amp;A8665,$F$11:$F$8770,"=COD1"),0)</f>
        <v>0</v>
      </c>
      <c r="U8665" t="e">
        <f>(VLOOKUP(F8665,tarifas!$C$7:$D$10,2,FALSE)+tarifas!$D$21)*datos!P8665</f>
        <v>#N/A</v>
      </c>
      <c r="V8665" t="e">
        <f t="shared" si="1227"/>
        <v>#N/A</v>
      </c>
      <c r="W8665">
        <f t="shared" si="1228"/>
        <v>0</v>
      </c>
    </row>
    <row r="8666" spans="1:23" x14ac:dyDescent="0.25">
      <c r="A8666">
        <f t="shared" si="1221"/>
        <v>356</v>
      </c>
      <c r="B8666">
        <f t="shared" si="1222"/>
        <v>12</v>
      </c>
      <c r="C8666" s="1">
        <f t="shared" si="1229"/>
        <v>42000.624999979009</v>
      </c>
      <c r="D8666" s="7">
        <v>116.42424242424245</v>
      </c>
      <c r="E8666" s="7"/>
      <c r="G8666">
        <v>30.06</v>
      </c>
      <c r="H8666" s="12">
        <v>196.4407578549023</v>
      </c>
      <c r="I8666" s="13">
        <f>$D$2*tarifas!$D$12/24</f>
        <v>1.4541666666666666</v>
      </c>
      <c r="J8666" s="13" t="e">
        <f>VLOOKUP(E8666&amp;" "&amp;F8666,tarifas!$A$13:$D$20,4,FALSE)*H8666</f>
        <v>#N/A</v>
      </c>
      <c r="K8666" s="13">
        <f>IF(F8666="COD1",tarifas!$D$11*(SUMIFS($H$11:$H$8770,$F$11:$F$8770,"=COD1",$B$11:$B$8770,"="&amp;B8666)/COUNTIFS($F$11:$F$8770,"=COD1",$B$11:$B$8770,"="&amp;B8666))/COUNTIFS($A$11:$A$8770,"="&amp;A8666,$F$11:$F$8770,"=COD1"),0)</f>
        <v>0</v>
      </c>
      <c r="L8666" s="13" t="e">
        <f>(VLOOKUP(F8666,tarifas!$C$7:$D$10,2,FALSE)+tarifas!$D$21)*datos!H8666</f>
        <v>#N/A</v>
      </c>
      <c r="M8666">
        <v>60.659519999999993</v>
      </c>
      <c r="N8666" s="13" t="e">
        <f t="shared" si="1223"/>
        <v>#N/A</v>
      </c>
      <c r="O8666">
        <f t="shared" si="1224"/>
        <v>60.659519999999993</v>
      </c>
      <c r="P8666" s="12">
        <f t="shared" si="1225"/>
        <v>135.78123785490232</v>
      </c>
      <c r="Q8666">
        <f t="shared" si="1226"/>
        <v>0</v>
      </c>
      <c r="R8666">
        <f>$D$2*tarifas!$D$12/24</f>
        <v>1.4541666666666666</v>
      </c>
      <c r="S8666" t="e">
        <f>VLOOKUP(E8666&amp;" "&amp;F8666,tarifas!$A$13:$D$20,4,FALSE)*P8666</f>
        <v>#N/A</v>
      </c>
      <c r="T8666">
        <f>IF(F8666="COD1",tarifas!$D$11*(SUMIFS($P$11:$P$8770,$F$11:$F$8770,"=COD1",$B$11:$B$8770,"="&amp;B8666)/COUNTIFS($F$11:$F$8770,"=COD1",$B$11:$B$8770,"="&amp;B8666))/COUNTIFS($A$11:$A$8770,"="&amp;A8666,$F$11:$F$8770,"=COD1"),0)</f>
        <v>0</v>
      </c>
      <c r="U8666" t="e">
        <f>(VLOOKUP(F8666,tarifas!$C$7:$D$10,2,FALSE)+tarifas!$D$21)*datos!P8666</f>
        <v>#N/A</v>
      </c>
      <c r="V8666" t="e">
        <f t="shared" si="1227"/>
        <v>#N/A</v>
      </c>
      <c r="W8666">
        <f t="shared" si="1228"/>
        <v>0</v>
      </c>
    </row>
    <row r="8667" spans="1:23" x14ac:dyDescent="0.25">
      <c r="A8667">
        <f t="shared" si="1221"/>
        <v>356</v>
      </c>
      <c r="B8667">
        <f t="shared" si="1222"/>
        <v>12</v>
      </c>
      <c r="C8667" s="1">
        <f t="shared" si="1229"/>
        <v>42000.666666645673</v>
      </c>
      <c r="D8667" s="7">
        <v>28.333333333333332</v>
      </c>
      <c r="E8667" s="7"/>
      <c r="G8667">
        <v>28.01</v>
      </c>
      <c r="H8667" s="12">
        <v>205.65416357824392</v>
      </c>
      <c r="I8667" s="13">
        <f>$D$2*tarifas!$D$12/24</f>
        <v>1.4541666666666666</v>
      </c>
      <c r="J8667" s="13" t="e">
        <f>VLOOKUP(E8667&amp;" "&amp;F8667,tarifas!$A$13:$D$20,4,FALSE)*H8667</f>
        <v>#N/A</v>
      </c>
      <c r="K8667" s="13">
        <f>IF(F8667="COD1",tarifas!$D$11*(SUMIFS($H$11:$H$8770,$F$11:$F$8770,"=COD1",$B$11:$B$8770,"="&amp;B8667)/COUNTIFS($F$11:$F$8770,"=COD1",$B$11:$B$8770,"="&amp;B8667))/COUNTIFS($A$11:$A$8770,"="&amp;A8667,$F$11:$F$8770,"=COD1"),0)</f>
        <v>0</v>
      </c>
      <c r="L8667" s="13" t="e">
        <f>(VLOOKUP(F8667,tarifas!$C$7:$D$10,2,FALSE)+tarifas!$D$21)*datos!H8667</f>
        <v>#N/A</v>
      </c>
      <c r="M8667">
        <v>0.49451999999999996</v>
      </c>
      <c r="N8667" s="13" t="e">
        <f t="shared" si="1223"/>
        <v>#N/A</v>
      </c>
      <c r="O8667">
        <f t="shared" si="1224"/>
        <v>0.49451999999999996</v>
      </c>
      <c r="P8667" s="12">
        <f t="shared" si="1225"/>
        <v>205.15964357824393</v>
      </c>
      <c r="Q8667">
        <f t="shared" si="1226"/>
        <v>0</v>
      </c>
      <c r="R8667">
        <f>$D$2*tarifas!$D$12/24</f>
        <v>1.4541666666666666</v>
      </c>
      <c r="S8667" t="e">
        <f>VLOOKUP(E8667&amp;" "&amp;F8667,tarifas!$A$13:$D$20,4,FALSE)*P8667</f>
        <v>#N/A</v>
      </c>
      <c r="T8667">
        <f>IF(F8667="COD1",tarifas!$D$11*(SUMIFS($P$11:$P$8770,$F$11:$F$8770,"=COD1",$B$11:$B$8770,"="&amp;B8667)/COUNTIFS($F$11:$F$8770,"=COD1",$B$11:$B$8770,"="&amp;B8667))/COUNTIFS($A$11:$A$8770,"="&amp;A8667,$F$11:$F$8770,"=COD1"),0)</f>
        <v>0</v>
      </c>
      <c r="U8667" t="e">
        <f>(VLOOKUP(F8667,tarifas!$C$7:$D$10,2,FALSE)+tarifas!$D$21)*datos!P8667</f>
        <v>#N/A</v>
      </c>
      <c r="V8667" t="e">
        <f t="shared" si="1227"/>
        <v>#N/A</v>
      </c>
      <c r="W8667">
        <f t="shared" si="1228"/>
        <v>0</v>
      </c>
    </row>
    <row r="8668" spans="1:23" x14ac:dyDescent="0.25">
      <c r="A8668">
        <f t="shared" si="1221"/>
        <v>356</v>
      </c>
      <c r="B8668">
        <f t="shared" si="1222"/>
        <v>12</v>
      </c>
      <c r="C8668" s="1">
        <f t="shared" si="1229"/>
        <v>42000.708333312337</v>
      </c>
      <c r="D8668" s="7">
        <v>0</v>
      </c>
      <c r="E8668" s="7"/>
      <c r="G8668">
        <v>31.02</v>
      </c>
      <c r="H8668" s="12">
        <v>204.68848771289458</v>
      </c>
      <c r="I8668" s="13">
        <f>$D$2*tarifas!$D$12/24</f>
        <v>1.4541666666666666</v>
      </c>
      <c r="J8668" s="13" t="e">
        <f>VLOOKUP(E8668&amp;" "&amp;F8668,tarifas!$A$13:$D$20,4,FALSE)*H8668</f>
        <v>#N/A</v>
      </c>
      <c r="K8668" s="13">
        <f>IF(F8668="COD1",tarifas!$D$11*(SUMIFS($H$11:$H$8770,$F$11:$F$8770,"=COD1",$B$11:$B$8770,"="&amp;B8668)/COUNTIFS($F$11:$F$8770,"=COD1",$B$11:$B$8770,"="&amp;B8668))/COUNTIFS($A$11:$A$8770,"="&amp;A8668,$F$11:$F$8770,"=COD1"),0)</f>
        <v>0</v>
      </c>
      <c r="L8668" s="13" t="e">
        <f>(VLOOKUP(F8668,tarifas!$C$7:$D$10,2,FALSE)+tarifas!$D$21)*datos!H8668</f>
        <v>#N/A</v>
      </c>
      <c r="M8668">
        <v>0</v>
      </c>
      <c r="N8668" s="13" t="e">
        <f t="shared" si="1223"/>
        <v>#N/A</v>
      </c>
      <c r="O8668">
        <f t="shared" si="1224"/>
        <v>0</v>
      </c>
      <c r="P8668" s="12">
        <f t="shared" si="1225"/>
        <v>204.68848771289458</v>
      </c>
      <c r="Q8668">
        <f t="shared" si="1226"/>
        <v>0</v>
      </c>
      <c r="R8668">
        <f>$D$2*tarifas!$D$12/24</f>
        <v>1.4541666666666666</v>
      </c>
      <c r="S8668" t="e">
        <f>VLOOKUP(E8668&amp;" "&amp;F8668,tarifas!$A$13:$D$20,4,FALSE)*P8668</f>
        <v>#N/A</v>
      </c>
      <c r="T8668">
        <f>IF(F8668="COD1",tarifas!$D$11*(SUMIFS($P$11:$P$8770,$F$11:$F$8770,"=COD1",$B$11:$B$8770,"="&amp;B8668)/COUNTIFS($F$11:$F$8770,"=COD1",$B$11:$B$8770,"="&amp;B8668))/COUNTIFS($A$11:$A$8770,"="&amp;A8668,$F$11:$F$8770,"=COD1"),0)</f>
        <v>0</v>
      </c>
      <c r="U8668" t="e">
        <f>(VLOOKUP(F8668,tarifas!$C$7:$D$10,2,FALSE)+tarifas!$D$21)*datos!P8668</f>
        <v>#N/A</v>
      </c>
      <c r="V8668" t="e">
        <f t="shared" si="1227"/>
        <v>#N/A</v>
      </c>
      <c r="W8668">
        <f t="shared" si="1228"/>
        <v>0</v>
      </c>
    </row>
    <row r="8669" spans="1:23" x14ac:dyDescent="0.25">
      <c r="A8669">
        <f t="shared" si="1221"/>
        <v>356</v>
      </c>
      <c r="B8669">
        <f t="shared" si="1222"/>
        <v>12</v>
      </c>
      <c r="C8669" s="1">
        <f t="shared" si="1229"/>
        <v>42000.749999979002</v>
      </c>
      <c r="D8669" s="7">
        <v>0</v>
      </c>
      <c r="E8669" s="7"/>
      <c r="G8669">
        <v>40.1</v>
      </c>
      <c r="H8669" s="12">
        <v>206.36423620977294</v>
      </c>
      <c r="I8669" s="13">
        <f>$D$2*tarifas!$D$12/24</f>
        <v>1.4541666666666666</v>
      </c>
      <c r="J8669" s="13" t="e">
        <f>VLOOKUP(E8669&amp;" "&amp;F8669,tarifas!$A$13:$D$20,4,FALSE)*H8669</f>
        <v>#N/A</v>
      </c>
      <c r="K8669" s="13">
        <f>IF(F8669="COD1",tarifas!$D$11*(SUMIFS($H$11:$H$8770,$F$11:$F$8770,"=COD1",$B$11:$B$8770,"="&amp;B8669)/COUNTIFS($F$11:$F$8770,"=COD1",$B$11:$B$8770,"="&amp;B8669))/COUNTIFS($A$11:$A$8770,"="&amp;A8669,$F$11:$F$8770,"=COD1"),0)</f>
        <v>0</v>
      </c>
      <c r="L8669" s="13" t="e">
        <f>(VLOOKUP(F8669,tarifas!$C$7:$D$10,2,FALSE)+tarifas!$D$21)*datos!H8669</f>
        <v>#N/A</v>
      </c>
      <c r="M8669">
        <v>0</v>
      </c>
      <c r="N8669" s="13" t="e">
        <f t="shared" si="1223"/>
        <v>#N/A</v>
      </c>
      <c r="O8669">
        <f t="shared" si="1224"/>
        <v>0</v>
      </c>
      <c r="P8669" s="12">
        <f t="shared" si="1225"/>
        <v>206.36423620977294</v>
      </c>
      <c r="Q8669">
        <f t="shared" si="1226"/>
        <v>0</v>
      </c>
      <c r="R8669">
        <f>$D$2*tarifas!$D$12/24</f>
        <v>1.4541666666666666</v>
      </c>
      <c r="S8669" t="e">
        <f>VLOOKUP(E8669&amp;" "&amp;F8669,tarifas!$A$13:$D$20,4,FALSE)*P8669</f>
        <v>#N/A</v>
      </c>
      <c r="T8669">
        <f>IF(F8669="COD1",tarifas!$D$11*(SUMIFS($P$11:$P$8770,$F$11:$F$8770,"=COD1",$B$11:$B$8770,"="&amp;B8669)/COUNTIFS($F$11:$F$8770,"=COD1",$B$11:$B$8770,"="&amp;B8669))/COUNTIFS($A$11:$A$8770,"="&amp;A8669,$F$11:$F$8770,"=COD1"),0)</f>
        <v>0</v>
      </c>
      <c r="U8669" t="e">
        <f>(VLOOKUP(F8669,tarifas!$C$7:$D$10,2,FALSE)+tarifas!$D$21)*datos!P8669</f>
        <v>#N/A</v>
      </c>
      <c r="V8669" t="e">
        <f t="shared" si="1227"/>
        <v>#N/A</v>
      </c>
      <c r="W8669">
        <f t="shared" si="1228"/>
        <v>0</v>
      </c>
    </row>
    <row r="8670" spans="1:23" x14ac:dyDescent="0.25">
      <c r="A8670">
        <f t="shared" si="1221"/>
        <v>356</v>
      </c>
      <c r="B8670">
        <f t="shared" si="1222"/>
        <v>12</v>
      </c>
      <c r="C8670" s="1">
        <f t="shared" si="1229"/>
        <v>42000.791666645666</v>
      </c>
      <c r="D8670" s="7">
        <v>0</v>
      </c>
      <c r="E8670" s="7"/>
      <c r="G8670">
        <v>42</v>
      </c>
      <c r="H8670" s="12">
        <v>205.12510890488602</v>
      </c>
      <c r="I8670" s="13">
        <f>$D$2*tarifas!$D$12/24</f>
        <v>1.4541666666666666</v>
      </c>
      <c r="J8670" s="13" t="e">
        <f>VLOOKUP(E8670&amp;" "&amp;F8670,tarifas!$A$13:$D$20,4,FALSE)*H8670</f>
        <v>#N/A</v>
      </c>
      <c r="K8670" s="13">
        <f>IF(F8670="COD1",tarifas!$D$11*(SUMIFS($H$11:$H$8770,$F$11:$F$8770,"=COD1",$B$11:$B$8770,"="&amp;B8670)/COUNTIFS($F$11:$F$8770,"=COD1",$B$11:$B$8770,"="&amp;B8670))/COUNTIFS($A$11:$A$8770,"="&amp;A8670,$F$11:$F$8770,"=COD1"),0)</f>
        <v>0</v>
      </c>
      <c r="L8670" s="13" t="e">
        <f>(VLOOKUP(F8670,tarifas!$C$7:$D$10,2,FALSE)+tarifas!$D$21)*datos!H8670</f>
        <v>#N/A</v>
      </c>
      <c r="M8670">
        <v>0</v>
      </c>
      <c r="N8670" s="13" t="e">
        <f t="shared" si="1223"/>
        <v>#N/A</v>
      </c>
      <c r="O8670">
        <f t="shared" si="1224"/>
        <v>0</v>
      </c>
      <c r="P8670" s="12">
        <f t="shared" si="1225"/>
        <v>205.12510890488602</v>
      </c>
      <c r="Q8670">
        <f t="shared" si="1226"/>
        <v>0</v>
      </c>
      <c r="R8670">
        <f>$D$2*tarifas!$D$12/24</f>
        <v>1.4541666666666666</v>
      </c>
      <c r="S8670" t="e">
        <f>VLOOKUP(E8670&amp;" "&amp;F8670,tarifas!$A$13:$D$20,4,FALSE)*P8670</f>
        <v>#N/A</v>
      </c>
      <c r="T8670">
        <f>IF(F8670="COD1",tarifas!$D$11*(SUMIFS($P$11:$P$8770,$F$11:$F$8770,"=COD1",$B$11:$B$8770,"="&amp;B8670)/COUNTIFS($F$11:$F$8770,"=COD1",$B$11:$B$8770,"="&amp;B8670))/COUNTIFS($A$11:$A$8770,"="&amp;A8670,$F$11:$F$8770,"=COD1"),0)</f>
        <v>0</v>
      </c>
      <c r="U8670" t="e">
        <f>(VLOOKUP(F8670,tarifas!$C$7:$D$10,2,FALSE)+tarifas!$D$21)*datos!P8670</f>
        <v>#N/A</v>
      </c>
      <c r="V8670" t="e">
        <f t="shared" si="1227"/>
        <v>#N/A</v>
      </c>
      <c r="W8670">
        <f t="shared" si="1228"/>
        <v>0</v>
      </c>
    </row>
    <row r="8671" spans="1:23" x14ac:dyDescent="0.25">
      <c r="A8671">
        <f t="shared" si="1221"/>
        <v>356</v>
      </c>
      <c r="B8671">
        <f t="shared" si="1222"/>
        <v>12</v>
      </c>
      <c r="C8671" s="1">
        <f t="shared" si="1229"/>
        <v>42000.83333331233</v>
      </c>
      <c r="D8671" s="7">
        <v>0</v>
      </c>
      <c r="E8671" s="7"/>
      <c r="G8671">
        <v>37.36</v>
      </c>
      <c r="H8671" s="12">
        <v>221.29452518203664</v>
      </c>
      <c r="I8671" s="13">
        <f>$D$2*tarifas!$D$12/24</f>
        <v>1.4541666666666666</v>
      </c>
      <c r="J8671" s="13" t="e">
        <f>VLOOKUP(E8671&amp;" "&amp;F8671,tarifas!$A$13:$D$20,4,FALSE)*H8671</f>
        <v>#N/A</v>
      </c>
      <c r="K8671" s="13">
        <f>IF(F8671="COD1",tarifas!$D$11*(SUMIFS($H$11:$H$8770,$F$11:$F$8770,"=COD1",$B$11:$B$8770,"="&amp;B8671)/COUNTIFS($F$11:$F$8770,"=COD1",$B$11:$B$8770,"="&amp;B8671))/COUNTIFS($A$11:$A$8770,"="&amp;A8671,$F$11:$F$8770,"=COD1"),0)</f>
        <v>0</v>
      </c>
      <c r="L8671" s="13" t="e">
        <f>(VLOOKUP(F8671,tarifas!$C$7:$D$10,2,FALSE)+tarifas!$D$21)*datos!H8671</f>
        <v>#N/A</v>
      </c>
      <c r="M8671">
        <v>0</v>
      </c>
      <c r="N8671" s="13" t="e">
        <f t="shared" si="1223"/>
        <v>#N/A</v>
      </c>
      <c r="O8671">
        <f t="shared" si="1224"/>
        <v>0</v>
      </c>
      <c r="P8671" s="12">
        <f t="shared" si="1225"/>
        <v>221.29452518203664</v>
      </c>
      <c r="Q8671">
        <f t="shared" si="1226"/>
        <v>0</v>
      </c>
      <c r="R8671">
        <f>$D$2*tarifas!$D$12/24</f>
        <v>1.4541666666666666</v>
      </c>
      <c r="S8671" t="e">
        <f>VLOOKUP(E8671&amp;" "&amp;F8671,tarifas!$A$13:$D$20,4,FALSE)*P8671</f>
        <v>#N/A</v>
      </c>
      <c r="T8671">
        <f>IF(F8671="COD1",tarifas!$D$11*(SUMIFS($P$11:$P$8770,$F$11:$F$8770,"=COD1",$B$11:$B$8770,"="&amp;B8671)/COUNTIFS($F$11:$F$8770,"=COD1",$B$11:$B$8770,"="&amp;B8671))/COUNTIFS($A$11:$A$8770,"="&amp;A8671,$F$11:$F$8770,"=COD1"),0)</f>
        <v>0</v>
      </c>
      <c r="U8671" t="e">
        <f>(VLOOKUP(F8671,tarifas!$C$7:$D$10,2,FALSE)+tarifas!$D$21)*datos!P8671</f>
        <v>#N/A</v>
      </c>
      <c r="V8671" t="e">
        <f t="shared" si="1227"/>
        <v>#N/A</v>
      </c>
      <c r="W8671">
        <f t="shared" si="1228"/>
        <v>0</v>
      </c>
    </row>
    <row r="8672" spans="1:23" x14ac:dyDescent="0.25">
      <c r="A8672">
        <f t="shared" si="1221"/>
        <v>356</v>
      </c>
      <c r="B8672">
        <f t="shared" si="1222"/>
        <v>12</v>
      </c>
      <c r="C8672" s="1">
        <f t="shared" si="1229"/>
        <v>42000.874999978994</v>
      </c>
      <c r="D8672" s="7">
        <v>0</v>
      </c>
      <c r="E8672" s="7"/>
      <c r="G8672">
        <v>34.24</v>
      </c>
      <c r="H8672" s="12">
        <v>213.6457821097078</v>
      </c>
      <c r="I8672" s="13">
        <f>$D$2*tarifas!$D$12/24</f>
        <v>1.4541666666666666</v>
      </c>
      <c r="J8672" s="13" t="e">
        <f>VLOOKUP(E8672&amp;" "&amp;F8672,tarifas!$A$13:$D$20,4,FALSE)*H8672</f>
        <v>#N/A</v>
      </c>
      <c r="K8672" s="13">
        <f>IF(F8672="COD1",tarifas!$D$11*(SUMIFS($H$11:$H$8770,$F$11:$F$8770,"=COD1",$B$11:$B$8770,"="&amp;B8672)/COUNTIFS($F$11:$F$8770,"=COD1",$B$11:$B$8770,"="&amp;B8672))/COUNTIFS($A$11:$A$8770,"="&amp;A8672,$F$11:$F$8770,"=COD1"),0)</f>
        <v>0</v>
      </c>
      <c r="L8672" s="13" t="e">
        <f>(VLOOKUP(F8672,tarifas!$C$7:$D$10,2,FALSE)+tarifas!$D$21)*datos!H8672</f>
        <v>#N/A</v>
      </c>
      <c r="M8672">
        <v>0</v>
      </c>
      <c r="N8672" s="13" t="e">
        <f t="shared" si="1223"/>
        <v>#N/A</v>
      </c>
      <c r="O8672">
        <f t="shared" si="1224"/>
        <v>0</v>
      </c>
      <c r="P8672" s="12">
        <f t="shared" si="1225"/>
        <v>213.6457821097078</v>
      </c>
      <c r="Q8672">
        <f t="shared" si="1226"/>
        <v>0</v>
      </c>
      <c r="R8672">
        <f>$D$2*tarifas!$D$12/24</f>
        <v>1.4541666666666666</v>
      </c>
      <c r="S8672" t="e">
        <f>VLOOKUP(E8672&amp;" "&amp;F8672,tarifas!$A$13:$D$20,4,FALSE)*P8672</f>
        <v>#N/A</v>
      </c>
      <c r="T8672">
        <f>IF(F8672="COD1",tarifas!$D$11*(SUMIFS($P$11:$P$8770,$F$11:$F$8770,"=COD1",$B$11:$B$8770,"="&amp;B8672)/COUNTIFS($F$11:$F$8770,"=COD1",$B$11:$B$8770,"="&amp;B8672))/COUNTIFS($A$11:$A$8770,"="&amp;A8672,$F$11:$F$8770,"=COD1"),0)</f>
        <v>0</v>
      </c>
      <c r="U8672" t="e">
        <f>(VLOOKUP(F8672,tarifas!$C$7:$D$10,2,FALSE)+tarifas!$D$21)*datos!P8672</f>
        <v>#N/A</v>
      </c>
      <c r="V8672" t="e">
        <f t="shared" si="1227"/>
        <v>#N/A</v>
      </c>
      <c r="W8672">
        <f t="shared" si="1228"/>
        <v>0</v>
      </c>
    </row>
    <row r="8673" spans="1:23" x14ac:dyDescent="0.25">
      <c r="A8673">
        <f t="shared" si="1221"/>
        <v>356</v>
      </c>
      <c r="B8673">
        <f t="shared" si="1222"/>
        <v>12</v>
      </c>
      <c r="C8673" s="1">
        <f t="shared" si="1229"/>
        <v>42000.916666645659</v>
      </c>
      <c r="D8673" s="7">
        <v>0</v>
      </c>
      <c r="E8673" s="7"/>
      <c r="G8673">
        <v>32.78</v>
      </c>
      <c r="H8673" s="12">
        <v>216.77462692281975</v>
      </c>
      <c r="I8673" s="13">
        <f>$D$2*tarifas!$D$12/24</f>
        <v>1.4541666666666666</v>
      </c>
      <c r="J8673" s="13" t="e">
        <f>VLOOKUP(E8673&amp;" "&amp;F8673,tarifas!$A$13:$D$20,4,FALSE)*H8673</f>
        <v>#N/A</v>
      </c>
      <c r="K8673" s="13">
        <f>IF(F8673="COD1",tarifas!$D$11*(SUMIFS($H$11:$H$8770,$F$11:$F$8770,"=COD1",$B$11:$B$8770,"="&amp;B8673)/COUNTIFS($F$11:$F$8770,"=COD1",$B$11:$B$8770,"="&amp;B8673))/COUNTIFS($A$11:$A$8770,"="&amp;A8673,$F$11:$F$8770,"=COD1"),0)</f>
        <v>0</v>
      </c>
      <c r="L8673" s="13" t="e">
        <f>(VLOOKUP(F8673,tarifas!$C$7:$D$10,2,FALSE)+tarifas!$D$21)*datos!H8673</f>
        <v>#N/A</v>
      </c>
      <c r="M8673">
        <v>0</v>
      </c>
      <c r="N8673" s="13" t="e">
        <f t="shared" si="1223"/>
        <v>#N/A</v>
      </c>
      <c r="O8673">
        <f t="shared" si="1224"/>
        <v>0</v>
      </c>
      <c r="P8673" s="12">
        <f t="shared" si="1225"/>
        <v>216.77462692281975</v>
      </c>
      <c r="Q8673">
        <f t="shared" si="1226"/>
        <v>0</v>
      </c>
      <c r="R8673">
        <f>$D$2*tarifas!$D$12/24</f>
        <v>1.4541666666666666</v>
      </c>
      <c r="S8673" t="e">
        <f>VLOOKUP(E8673&amp;" "&amp;F8673,tarifas!$A$13:$D$20,4,FALSE)*P8673</f>
        <v>#N/A</v>
      </c>
      <c r="T8673">
        <f>IF(F8673="COD1",tarifas!$D$11*(SUMIFS($P$11:$P$8770,$F$11:$F$8770,"=COD1",$B$11:$B$8770,"="&amp;B8673)/COUNTIFS($F$11:$F$8770,"=COD1",$B$11:$B$8770,"="&amp;B8673))/COUNTIFS($A$11:$A$8770,"="&amp;A8673,$F$11:$F$8770,"=COD1"),0)</f>
        <v>0</v>
      </c>
      <c r="U8673" t="e">
        <f>(VLOOKUP(F8673,tarifas!$C$7:$D$10,2,FALSE)+tarifas!$D$21)*datos!P8673</f>
        <v>#N/A</v>
      </c>
      <c r="V8673" t="e">
        <f t="shared" si="1227"/>
        <v>#N/A</v>
      </c>
      <c r="W8673">
        <f t="shared" si="1228"/>
        <v>0</v>
      </c>
    </row>
    <row r="8674" spans="1:23" x14ac:dyDescent="0.25">
      <c r="A8674">
        <f t="shared" si="1221"/>
        <v>356</v>
      </c>
      <c r="B8674">
        <f t="shared" si="1222"/>
        <v>12</v>
      </c>
      <c r="C8674" s="1">
        <f t="shared" si="1229"/>
        <v>42000.958333312323</v>
      </c>
      <c r="D8674" s="7">
        <v>0</v>
      </c>
      <c r="E8674" s="7"/>
      <c r="G8674">
        <v>27.3</v>
      </c>
      <c r="H8674" s="12">
        <v>216.1912778549717</v>
      </c>
      <c r="I8674" s="13">
        <f>$D$2*tarifas!$D$12/24</f>
        <v>1.4541666666666666</v>
      </c>
      <c r="J8674" s="13" t="e">
        <f>VLOOKUP(E8674&amp;" "&amp;F8674,tarifas!$A$13:$D$20,4,FALSE)*H8674</f>
        <v>#N/A</v>
      </c>
      <c r="K8674" s="13">
        <f>IF(F8674="COD1",tarifas!$D$11*(SUMIFS($H$11:$H$8770,$F$11:$F$8770,"=COD1",$B$11:$B$8770,"="&amp;B8674)/COUNTIFS($F$11:$F$8770,"=COD1",$B$11:$B$8770,"="&amp;B8674))/COUNTIFS($A$11:$A$8770,"="&amp;A8674,$F$11:$F$8770,"=COD1"),0)</f>
        <v>0</v>
      </c>
      <c r="L8674" s="13" t="e">
        <f>(VLOOKUP(F8674,tarifas!$C$7:$D$10,2,FALSE)+tarifas!$D$21)*datos!H8674</f>
        <v>#N/A</v>
      </c>
      <c r="M8674">
        <v>0</v>
      </c>
      <c r="N8674" s="13" t="e">
        <f t="shared" si="1223"/>
        <v>#N/A</v>
      </c>
      <c r="O8674">
        <f t="shared" si="1224"/>
        <v>0</v>
      </c>
      <c r="P8674" s="12">
        <f t="shared" si="1225"/>
        <v>216.1912778549717</v>
      </c>
      <c r="Q8674">
        <f t="shared" si="1226"/>
        <v>0</v>
      </c>
      <c r="R8674">
        <f>$D$2*tarifas!$D$12/24</f>
        <v>1.4541666666666666</v>
      </c>
      <c r="S8674" t="e">
        <f>VLOOKUP(E8674&amp;" "&amp;F8674,tarifas!$A$13:$D$20,4,FALSE)*P8674</f>
        <v>#N/A</v>
      </c>
      <c r="T8674">
        <f>IF(F8674="COD1",tarifas!$D$11*(SUMIFS($P$11:$P$8770,$F$11:$F$8770,"=COD1",$B$11:$B$8770,"="&amp;B8674)/COUNTIFS($F$11:$F$8770,"=COD1",$B$11:$B$8770,"="&amp;B8674))/COUNTIFS($A$11:$A$8770,"="&amp;A8674,$F$11:$F$8770,"=COD1"),0)</f>
        <v>0</v>
      </c>
      <c r="U8674" t="e">
        <f>(VLOOKUP(F8674,tarifas!$C$7:$D$10,2,FALSE)+tarifas!$D$21)*datos!P8674</f>
        <v>#N/A</v>
      </c>
      <c r="V8674" t="e">
        <f t="shared" si="1227"/>
        <v>#N/A</v>
      </c>
      <c r="W8674">
        <f t="shared" si="1228"/>
        <v>0</v>
      </c>
    </row>
    <row r="8675" spans="1:23" x14ac:dyDescent="0.25">
      <c r="A8675">
        <f t="shared" si="1221"/>
        <v>357</v>
      </c>
      <c r="B8675">
        <f t="shared" si="1222"/>
        <v>12</v>
      </c>
      <c r="C8675" s="1">
        <f t="shared" si="1229"/>
        <v>42000.999999978987</v>
      </c>
      <c r="D8675" s="7">
        <v>0</v>
      </c>
      <c r="E8675" s="7"/>
      <c r="G8675">
        <v>8.25</v>
      </c>
      <c r="H8675" s="12">
        <v>214.25067614457458</v>
      </c>
      <c r="I8675" s="13">
        <f>$D$2*tarifas!$D$12/24</f>
        <v>1.4541666666666666</v>
      </c>
      <c r="J8675" s="13" t="e">
        <f>VLOOKUP(E8675&amp;" "&amp;F8675,tarifas!$A$13:$D$20,4,FALSE)*H8675</f>
        <v>#N/A</v>
      </c>
      <c r="K8675" s="13">
        <f>IF(F8675="COD1",tarifas!$D$11*(SUMIFS($H$11:$H$8770,$F$11:$F$8770,"=COD1",$B$11:$B$8770,"="&amp;B8675)/COUNTIFS($F$11:$F$8770,"=COD1",$B$11:$B$8770,"="&amp;B8675))/COUNTIFS($A$11:$A$8770,"="&amp;A8675,$F$11:$F$8770,"=COD1"),0)</f>
        <v>0</v>
      </c>
      <c r="L8675" s="13" t="e">
        <f>(VLOOKUP(F8675,tarifas!$C$7:$D$10,2,FALSE)+tarifas!$D$21)*datos!H8675</f>
        <v>#N/A</v>
      </c>
      <c r="M8675">
        <v>0</v>
      </c>
      <c r="N8675" s="13" t="e">
        <f t="shared" si="1223"/>
        <v>#N/A</v>
      </c>
      <c r="O8675">
        <f t="shared" si="1224"/>
        <v>0</v>
      </c>
      <c r="P8675" s="12">
        <f t="shared" si="1225"/>
        <v>214.25067614457458</v>
      </c>
      <c r="Q8675">
        <f t="shared" si="1226"/>
        <v>0</v>
      </c>
      <c r="R8675">
        <f>$D$2*tarifas!$D$12/24</f>
        <v>1.4541666666666666</v>
      </c>
      <c r="S8675" t="e">
        <f>VLOOKUP(E8675&amp;" "&amp;F8675,tarifas!$A$13:$D$20,4,FALSE)*P8675</f>
        <v>#N/A</v>
      </c>
      <c r="T8675">
        <f>IF(F8675="COD1",tarifas!$D$11*(SUMIFS($P$11:$P$8770,$F$11:$F$8770,"=COD1",$B$11:$B$8770,"="&amp;B8675)/COUNTIFS($F$11:$F$8770,"=COD1",$B$11:$B$8770,"="&amp;B8675))/COUNTIFS($A$11:$A$8770,"="&amp;A8675,$F$11:$F$8770,"=COD1"),0)</f>
        <v>0</v>
      </c>
      <c r="U8675" t="e">
        <f>(VLOOKUP(F8675,tarifas!$C$7:$D$10,2,FALSE)+tarifas!$D$21)*datos!P8675</f>
        <v>#N/A</v>
      </c>
      <c r="V8675" t="e">
        <f t="shared" si="1227"/>
        <v>#N/A</v>
      </c>
      <c r="W8675">
        <f t="shared" si="1228"/>
        <v>0</v>
      </c>
    </row>
    <row r="8676" spans="1:23" x14ac:dyDescent="0.25">
      <c r="A8676">
        <f t="shared" si="1221"/>
        <v>357</v>
      </c>
      <c r="B8676">
        <f t="shared" si="1222"/>
        <v>12</v>
      </c>
      <c r="C8676" s="1">
        <f t="shared" si="1229"/>
        <v>42001.041666645651</v>
      </c>
      <c r="D8676" s="7">
        <v>0</v>
      </c>
      <c r="E8676" s="7"/>
      <c r="G8676">
        <v>13</v>
      </c>
      <c r="H8676" s="12">
        <v>207.90790295572603</v>
      </c>
      <c r="I8676" s="13">
        <f>$D$2*tarifas!$D$12/24</f>
        <v>1.4541666666666666</v>
      </c>
      <c r="J8676" s="13" t="e">
        <f>VLOOKUP(E8676&amp;" "&amp;F8676,tarifas!$A$13:$D$20,4,FALSE)*H8676</f>
        <v>#N/A</v>
      </c>
      <c r="K8676" s="13">
        <f>IF(F8676="COD1",tarifas!$D$11*(SUMIFS($H$11:$H$8770,$F$11:$F$8770,"=COD1",$B$11:$B$8770,"="&amp;B8676)/COUNTIFS($F$11:$F$8770,"=COD1",$B$11:$B$8770,"="&amp;B8676))/COUNTIFS($A$11:$A$8770,"="&amp;A8676,$F$11:$F$8770,"=COD1"),0)</f>
        <v>0</v>
      </c>
      <c r="L8676" s="13" t="e">
        <f>(VLOOKUP(F8676,tarifas!$C$7:$D$10,2,FALSE)+tarifas!$D$21)*datos!H8676</f>
        <v>#N/A</v>
      </c>
      <c r="M8676">
        <v>0</v>
      </c>
      <c r="N8676" s="13" t="e">
        <f t="shared" si="1223"/>
        <v>#N/A</v>
      </c>
      <c r="O8676">
        <f t="shared" si="1224"/>
        <v>0</v>
      </c>
      <c r="P8676" s="12">
        <f t="shared" si="1225"/>
        <v>207.90790295572603</v>
      </c>
      <c r="Q8676">
        <f t="shared" si="1226"/>
        <v>0</v>
      </c>
      <c r="R8676">
        <f>$D$2*tarifas!$D$12/24</f>
        <v>1.4541666666666666</v>
      </c>
      <c r="S8676" t="e">
        <f>VLOOKUP(E8676&amp;" "&amp;F8676,tarifas!$A$13:$D$20,4,FALSE)*P8676</f>
        <v>#N/A</v>
      </c>
      <c r="T8676">
        <f>IF(F8676="COD1",tarifas!$D$11*(SUMIFS($P$11:$P$8770,$F$11:$F$8770,"=COD1",$B$11:$B$8770,"="&amp;B8676)/COUNTIFS($F$11:$F$8770,"=COD1",$B$11:$B$8770,"="&amp;B8676))/COUNTIFS($A$11:$A$8770,"="&amp;A8676,$F$11:$F$8770,"=COD1"),0)</f>
        <v>0</v>
      </c>
      <c r="U8676" t="e">
        <f>(VLOOKUP(F8676,tarifas!$C$7:$D$10,2,FALSE)+tarifas!$D$21)*datos!P8676</f>
        <v>#N/A</v>
      </c>
      <c r="V8676" t="e">
        <f t="shared" si="1227"/>
        <v>#N/A</v>
      </c>
      <c r="W8676">
        <f t="shared" si="1228"/>
        <v>0</v>
      </c>
    </row>
    <row r="8677" spans="1:23" x14ac:dyDescent="0.25">
      <c r="A8677">
        <f t="shared" si="1221"/>
        <v>357</v>
      </c>
      <c r="B8677">
        <f t="shared" si="1222"/>
        <v>12</v>
      </c>
      <c r="C8677" s="1">
        <f t="shared" si="1229"/>
        <v>42001.083333312316</v>
      </c>
      <c r="D8677" s="7">
        <v>0</v>
      </c>
      <c r="E8677" s="7"/>
      <c r="G8677">
        <v>13.25</v>
      </c>
      <c r="H8677" s="12">
        <v>205.72269689795479</v>
      </c>
      <c r="I8677" s="13">
        <f>$D$2*tarifas!$D$12/24</f>
        <v>1.4541666666666666</v>
      </c>
      <c r="J8677" s="13" t="e">
        <f>VLOOKUP(E8677&amp;" "&amp;F8677,tarifas!$A$13:$D$20,4,FALSE)*H8677</f>
        <v>#N/A</v>
      </c>
      <c r="K8677" s="13">
        <f>IF(F8677="COD1",tarifas!$D$11*(SUMIFS($H$11:$H$8770,$F$11:$F$8770,"=COD1",$B$11:$B$8770,"="&amp;B8677)/COUNTIFS($F$11:$F$8770,"=COD1",$B$11:$B$8770,"="&amp;B8677))/COUNTIFS($A$11:$A$8770,"="&amp;A8677,$F$11:$F$8770,"=COD1"),0)</f>
        <v>0</v>
      </c>
      <c r="L8677" s="13" t="e">
        <f>(VLOOKUP(F8677,tarifas!$C$7:$D$10,2,FALSE)+tarifas!$D$21)*datos!H8677</f>
        <v>#N/A</v>
      </c>
      <c r="M8677">
        <v>0</v>
      </c>
      <c r="N8677" s="13" t="e">
        <f t="shared" si="1223"/>
        <v>#N/A</v>
      </c>
      <c r="O8677">
        <f t="shared" si="1224"/>
        <v>0</v>
      </c>
      <c r="P8677" s="12">
        <f t="shared" si="1225"/>
        <v>205.72269689795479</v>
      </c>
      <c r="Q8677">
        <f t="shared" si="1226"/>
        <v>0</v>
      </c>
      <c r="R8677">
        <f>$D$2*tarifas!$D$12/24</f>
        <v>1.4541666666666666</v>
      </c>
      <c r="S8677" t="e">
        <f>VLOOKUP(E8677&amp;" "&amp;F8677,tarifas!$A$13:$D$20,4,FALSE)*P8677</f>
        <v>#N/A</v>
      </c>
      <c r="T8677">
        <f>IF(F8677="COD1",tarifas!$D$11*(SUMIFS($P$11:$P$8770,$F$11:$F$8770,"=COD1",$B$11:$B$8770,"="&amp;B8677)/COUNTIFS($F$11:$F$8770,"=COD1",$B$11:$B$8770,"="&amp;B8677))/COUNTIFS($A$11:$A$8770,"="&amp;A8677,$F$11:$F$8770,"=COD1"),0)</f>
        <v>0</v>
      </c>
      <c r="U8677" t="e">
        <f>(VLOOKUP(F8677,tarifas!$C$7:$D$10,2,FALSE)+tarifas!$D$21)*datos!P8677</f>
        <v>#N/A</v>
      </c>
      <c r="V8677" t="e">
        <f t="shared" si="1227"/>
        <v>#N/A</v>
      </c>
      <c r="W8677">
        <f t="shared" si="1228"/>
        <v>0</v>
      </c>
    </row>
    <row r="8678" spans="1:23" x14ac:dyDescent="0.25">
      <c r="A8678">
        <f t="shared" si="1221"/>
        <v>357</v>
      </c>
      <c r="B8678">
        <f t="shared" si="1222"/>
        <v>12</v>
      </c>
      <c r="C8678" s="1">
        <f t="shared" si="1229"/>
        <v>42001.12499997898</v>
      </c>
      <c r="D8678" s="7">
        <v>0</v>
      </c>
      <c r="E8678" s="7"/>
      <c r="G8678">
        <v>13.5</v>
      </c>
      <c r="H8678" s="12">
        <v>203.4260202919489</v>
      </c>
      <c r="I8678" s="13">
        <f>$D$2*tarifas!$D$12/24</f>
        <v>1.4541666666666666</v>
      </c>
      <c r="J8678" s="13" t="e">
        <f>VLOOKUP(E8678&amp;" "&amp;F8678,tarifas!$A$13:$D$20,4,FALSE)*H8678</f>
        <v>#N/A</v>
      </c>
      <c r="K8678" s="13">
        <f>IF(F8678="COD1",tarifas!$D$11*(SUMIFS($H$11:$H$8770,$F$11:$F$8770,"=COD1",$B$11:$B$8770,"="&amp;B8678)/COUNTIFS($F$11:$F$8770,"=COD1",$B$11:$B$8770,"="&amp;B8678))/COUNTIFS($A$11:$A$8770,"="&amp;A8678,$F$11:$F$8770,"=COD1"),0)</f>
        <v>0</v>
      </c>
      <c r="L8678" s="13" t="e">
        <f>(VLOOKUP(F8678,tarifas!$C$7:$D$10,2,FALSE)+tarifas!$D$21)*datos!H8678</f>
        <v>#N/A</v>
      </c>
      <c r="M8678">
        <v>0</v>
      </c>
      <c r="N8678" s="13" t="e">
        <f t="shared" si="1223"/>
        <v>#N/A</v>
      </c>
      <c r="O8678">
        <f t="shared" si="1224"/>
        <v>0</v>
      </c>
      <c r="P8678" s="12">
        <f t="shared" si="1225"/>
        <v>203.4260202919489</v>
      </c>
      <c r="Q8678">
        <f t="shared" si="1226"/>
        <v>0</v>
      </c>
      <c r="R8678">
        <f>$D$2*tarifas!$D$12/24</f>
        <v>1.4541666666666666</v>
      </c>
      <c r="S8678" t="e">
        <f>VLOOKUP(E8678&amp;" "&amp;F8678,tarifas!$A$13:$D$20,4,FALSE)*P8678</f>
        <v>#N/A</v>
      </c>
      <c r="T8678">
        <f>IF(F8678="COD1",tarifas!$D$11*(SUMIFS($P$11:$P$8770,$F$11:$F$8770,"=COD1",$B$11:$B$8770,"="&amp;B8678)/COUNTIFS($F$11:$F$8770,"=COD1",$B$11:$B$8770,"="&amp;B8678))/COUNTIFS($A$11:$A$8770,"="&amp;A8678,$F$11:$F$8770,"=COD1"),0)</f>
        <v>0</v>
      </c>
      <c r="U8678" t="e">
        <f>(VLOOKUP(F8678,tarifas!$C$7:$D$10,2,FALSE)+tarifas!$D$21)*datos!P8678</f>
        <v>#N/A</v>
      </c>
      <c r="V8678" t="e">
        <f t="shared" si="1227"/>
        <v>#N/A</v>
      </c>
      <c r="W8678">
        <f t="shared" si="1228"/>
        <v>0</v>
      </c>
    </row>
    <row r="8679" spans="1:23" x14ac:dyDescent="0.25">
      <c r="A8679">
        <f t="shared" si="1221"/>
        <v>357</v>
      </c>
      <c r="B8679">
        <f t="shared" si="1222"/>
        <v>12</v>
      </c>
      <c r="C8679" s="1">
        <f t="shared" si="1229"/>
        <v>42001.166666645644</v>
      </c>
      <c r="D8679" s="7">
        <v>0</v>
      </c>
      <c r="E8679" s="7"/>
      <c r="G8679">
        <v>13.25</v>
      </c>
      <c r="H8679" s="12">
        <v>200.53920756231921</v>
      </c>
      <c r="I8679" s="13">
        <f>$D$2*tarifas!$D$12/24</f>
        <v>1.4541666666666666</v>
      </c>
      <c r="J8679" s="13" t="e">
        <f>VLOOKUP(E8679&amp;" "&amp;F8679,tarifas!$A$13:$D$20,4,FALSE)*H8679</f>
        <v>#N/A</v>
      </c>
      <c r="K8679" s="13">
        <f>IF(F8679="COD1",tarifas!$D$11*(SUMIFS($H$11:$H$8770,$F$11:$F$8770,"=COD1",$B$11:$B$8770,"="&amp;B8679)/COUNTIFS($F$11:$F$8770,"=COD1",$B$11:$B$8770,"="&amp;B8679))/COUNTIFS($A$11:$A$8770,"="&amp;A8679,$F$11:$F$8770,"=COD1"),0)</f>
        <v>0</v>
      </c>
      <c r="L8679" s="13" t="e">
        <f>(VLOOKUP(F8679,tarifas!$C$7:$D$10,2,FALSE)+tarifas!$D$21)*datos!H8679</f>
        <v>#N/A</v>
      </c>
      <c r="M8679">
        <v>0</v>
      </c>
      <c r="N8679" s="13" t="e">
        <f t="shared" si="1223"/>
        <v>#N/A</v>
      </c>
      <c r="O8679">
        <f t="shared" si="1224"/>
        <v>0</v>
      </c>
      <c r="P8679" s="12">
        <f t="shared" si="1225"/>
        <v>200.53920756231921</v>
      </c>
      <c r="Q8679">
        <f t="shared" si="1226"/>
        <v>0</v>
      </c>
      <c r="R8679">
        <f>$D$2*tarifas!$D$12/24</f>
        <v>1.4541666666666666</v>
      </c>
      <c r="S8679" t="e">
        <f>VLOOKUP(E8679&amp;" "&amp;F8679,tarifas!$A$13:$D$20,4,FALSE)*P8679</f>
        <v>#N/A</v>
      </c>
      <c r="T8679">
        <f>IF(F8679="COD1",tarifas!$D$11*(SUMIFS($P$11:$P$8770,$F$11:$F$8770,"=COD1",$B$11:$B$8770,"="&amp;B8679)/COUNTIFS($F$11:$F$8770,"=COD1",$B$11:$B$8770,"="&amp;B8679))/COUNTIFS($A$11:$A$8770,"="&amp;A8679,$F$11:$F$8770,"=COD1"),0)</f>
        <v>0</v>
      </c>
      <c r="U8679" t="e">
        <f>(VLOOKUP(F8679,tarifas!$C$7:$D$10,2,FALSE)+tarifas!$D$21)*datos!P8679</f>
        <v>#N/A</v>
      </c>
      <c r="V8679" t="e">
        <f t="shared" si="1227"/>
        <v>#N/A</v>
      </c>
      <c r="W8679">
        <f t="shared" si="1228"/>
        <v>0</v>
      </c>
    </row>
    <row r="8680" spans="1:23" x14ac:dyDescent="0.25">
      <c r="A8680">
        <f t="shared" si="1221"/>
        <v>357</v>
      </c>
      <c r="B8680">
        <f t="shared" si="1222"/>
        <v>12</v>
      </c>
      <c r="C8680" s="1">
        <f t="shared" si="1229"/>
        <v>42001.208333312308</v>
      </c>
      <c r="D8680" s="7">
        <v>0</v>
      </c>
      <c r="E8680" s="7"/>
      <c r="G8680">
        <v>13</v>
      </c>
      <c r="H8680" s="12">
        <v>201.2336658298841</v>
      </c>
      <c r="I8680" s="13">
        <f>$D$2*tarifas!$D$12/24</f>
        <v>1.4541666666666666</v>
      </c>
      <c r="J8680" s="13" t="e">
        <f>VLOOKUP(E8680&amp;" "&amp;F8680,tarifas!$A$13:$D$20,4,FALSE)*H8680</f>
        <v>#N/A</v>
      </c>
      <c r="K8680" s="13">
        <f>IF(F8680="COD1",tarifas!$D$11*(SUMIFS($H$11:$H$8770,$F$11:$F$8770,"=COD1",$B$11:$B$8770,"="&amp;B8680)/COUNTIFS($F$11:$F$8770,"=COD1",$B$11:$B$8770,"="&amp;B8680))/COUNTIFS($A$11:$A$8770,"="&amp;A8680,$F$11:$F$8770,"=COD1"),0)</f>
        <v>0</v>
      </c>
      <c r="L8680" s="13" t="e">
        <f>(VLOOKUP(F8680,tarifas!$C$7:$D$10,2,FALSE)+tarifas!$D$21)*datos!H8680</f>
        <v>#N/A</v>
      </c>
      <c r="M8680">
        <v>0</v>
      </c>
      <c r="N8680" s="13" t="e">
        <f t="shared" si="1223"/>
        <v>#N/A</v>
      </c>
      <c r="O8680">
        <f t="shared" si="1224"/>
        <v>0</v>
      </c>
      <c r="P8680" s="12">
        <f t="shared" si="1225"/>
        <v>201.2336658298841</v>
      </c>
      <c r="Q8680">
        <f t="shared" si="1226"/>
        <v>0</v>
      </c>
      <c r="R8680">
        <f>$D$2*tarifas!$D$12/24</f>
        <v>1.4541666666666666</v>
      </c>
      <c r="S8680" t="e">
        <f>VLOOKUP(E8680&amp;" "&amp;F8680,tarifas!$A$13:$D$20,4,FALSE)*P8680</f>
        <v>#N/A</v>
      </c>
      <c r="T8680">
        <f>IF(F8680="COD1",tarifas!$D$11*(SUMIFS($P$11:$P$8770,$F$11:$F$8770,"=COD1",$B$11:$B$8770,"="&amp;B8680)/COUNTIFS($F$11:$F$8770,"=COD1",$B$11:$B$8770,"="&amp;B8680))/COUNTIFS($A$11:$A$8770,"="&amp;A8680,$F$11:$F$8770,"=COD1"),0)</f>
        <v>0</v>
      </c>
      <c r="U8680" t="e">
        <f>(VLOOKUP(F8680,tarifas!$C$7:$D$10,2,FALSE)+tarifas!$D$21)*datos!P8680</f>
        <v>#N/A</v>
      </c>
      <c r="V8680" t="e">
        <f t="shared" si="1227"/>
        <v>#N/A</v>
      </c>
      <c r="W8680">
        <f t="shared" si="1228"/>
        <v>0</v>
      </c>
    </row>
    <row r="8681" spans="1:23" x14ac:dyDescent="0.25">
      <c r="A8681">
        <f t="shared" si="1221"/>
        <v>357</v>
      </c>
      <c r="B8681">
        <f t="shared" si="1222"/>
        <v>12</v>
      </c>
      <c r="C8681" s="1">
        <f t="shared" si="1229"/>
        <v>42001.249999978972</v>
      </c>
      <c r="D8681" s="7">
        <v>0</v>
      </c>
      <c r="E8681" s="7"/>
      <c r="G8681">
        <v>12.75</v>
      </c>
      <c r="H8681" s="12">
        <v>201.83980777053264</v>
      </c>
      <c r="I8681" s="13">
        <f>$D$2*tarifas!$D$12/24</f>
        <v>1.4541666666666666</v>
      </c>
      <c r="J8681" s="13" t="e">
        <f>VLOOKUP(E8681&amp;" "&amp;F8681,tarifas!$A$13:$D$20,4,FALSE)*H8681</f>
        <v>#N/A</v>
      </c>
      <c r="K8681" s="13">
        <f>IF(F8681="COD1",tarifas!$D$11*(SUMIFS($H$11:$H$8770,$F$11:$F$8770,"=COD1",$B$11:$B$8770,"="&amp;B8681)/COUNTIFS($F$11:$F$8770,"=COD1",$B$11:$B$8770,"="&amp;B8681))/COUNTIFS($A$11:$A$8770,"="&amp;A8681,$F$11:$F$8770,"=COD1"),0)</f>
        <v>0</v>
      </c>
      <c r="L8681" s="13" t="e">
        <f>(VLOOKUP(F8681,tarifas!$C$7:$D$10,2,FALSE)+tarifas!$D$21)*datos!H8681</f>
        <v>#N/A</v>
      </c>
      <c r="M8681">
        <v>0</v>
      </c>
      <c r="N8681" s="13" t="e">
        <f t="shared" si="1223"/>
        <v>#N/A</v>
      </c>
      <c r="O8681">
        <f t="shared" si="1224"/>
        <v>0</v>
      </c>
      <c r="P8681" s="12">
        <f t="shared" si="1225"/>
        <v>201.83980777053264</v>
      </c>
      <c r="Q8681">
        <f t="shared" si="1226"/>
        <v>0</v>
      </c>
      <c r="R8681">
        <f>$D$2*tarifas!$D$12/24</f>
        <v>1.4541666666666666</v>
      </c>
      <c r="S8681" t="e">
        <f>VLOOKUP(E8681&amp;" "&amp;F8681,tarifas!$A$13:$D$20,4,FALSE)*P8681</f>
        <v>#N/A</v>
      </c>
      <c r="T8681">
        <f>IF(F8681="COD1",tarifas!$D$11*(SUMIFS($P$11:$P$8770,$F$11:$F$8770,"=COD1",$B$11:$B$8770,"="&amp;B8681)/COUNTIFS($F$11:$F$8770,"=COD1",$B$11:$B$8770,"="&amp;B8681))/COUNTIFS($A$11:$A$8770,"="&amp;A8681,$F$11:$F$8770,"=COD1"),0)</f>
        <v>0</v>
      </c>
      <c r="U8681" t="e">
        <f>(VLOOKUP(F8681,tarifas!$C$7:$D$10,2,FALSE)+tarifas!$D$21)*datos!P8681</f>
        <v>#N/A</v>
      </c>
      <c r="V8681" t="e">
        <f t="shared" si="1227"/>
        <v>#N/A</v>
      </c>
      <c r="W8681">
        <f t="shared" si="1228"/>
        <v>0</v>
      </c>
    </row>
    <row r="8682" spans="1:23" x14ac:dyDescent="0.25">
      <c r="A8682">
        <f t="shared" si="1221"/>
        <v>357</v>
      </c>
      <c r="B8682">
        <f t="shared" si="1222"/>
        <v>12</v>
      </c>
      <c r="C8682" s="1">
        <f t="shared" si="1229"/>
        <v>42001.291666645637</v>
      </c>
      <c r="D8682" s="7">
        <v>1.0303030303030303</v>
      </c>
      <c r="E8682" s="7"/>
      <c r="G8682">
        <v>12.75</v>
      </c>
      <c r="H8682" s="12">
        <v>178.51089835664925</v>
      </c>
      <c r="I8682" s="13">
        <f>$D$2*tarifas!$D$12/24</f>
        <v>1.4541666666666666</v>
      </c>
      <c r="J8682" s="13" t="e">
        <f>VLOOKUP(E8682&amp;" "&amp;F8682,tarifas!$A$13:$D$20,4,FALSE)*H8682</f>
        <v>#N/A</v>
      </c>
      <c r="K8682" s="13">
        <f>IF(F8682="COD1",tarifas!$D$11*(SUMIFS($H$11:$H$8770,$F$11:$F$8770,"=COD1",$B$11:$B$8770,"="&amp;B8682)/COUNTIFS($F$11:$F$8770,"=COD1",$B$11:$B$8770,"="&amp;B8682))/COUNTIFS($A$11:$A$8770,"="&amp;A8682,$F$11:$F$8770,"=COD1"),0)</f>
        <v>0</v>
      </c>
      <c r="L8682" s="13" t="e">
        <f>(VLOOKUP(F8682,tarifas!$C$7:$D$10,2,FALSE)+tarifas!$D$21)*datos!H8682</f>
        <v>#N/A</v>
      </c>
      <c r="M8682">
        <v>0</v>
      </c>
      <c r="N8682" s="13" t="e">
        <f t="shared" si="1223"/>
        <v>#N/A</v>
      </c>
      <c r="O8682">
        <f t="shared" si="1224"/>
        <v>0</v>
      </c>
      <c r="P8682" s="12">
        <f t="shared" si="1225"/>
        <v>178.51089835664925</v>
      </c>
      <c r="Q8682">
        <f t="shared" si="1226"/>
        <v>0</v>
      </c>
      <c r="R8682">
        <f>$D$2*tarifas!$D$12/24</f>
        <v>1.4541666666666666</v>
      </c>
      <c r="S8682" t="e">
        <f>VLOOKUP(E8682&amp;" "&amp;F8682,tarifas!$A$13:$D$20,4,FALSE)*P8682</f>
        <v>#N/A</v>
      </c>
      <c r="T8682">
        <f>IF(F8682="COD1",tarifas!$D$11*(SUMIFS($P$11:$P$8770,$F$11:$F$8770,"=COD1",$B$11:$B$8770,"="&amp;B8682)/COUNTIFS($F$11:$F$8770,"=COD1",$B$11:$B$8770,"="&amp;B8682))/COUNTIFS($A$11:$A$8770,"="&amp;A8682,$F$11:$F$8770,"=COD1"),0)</f>
        <v>0</v>
      </c>
      <c r="U8682" t="e">
        <f>(VLOOKUP(F8682,tarifas!$C$7:$D$10,2,FALSE)+tarifas!$D$21)*datos!P8682</f>
        <v>#N/A</v>
      </c>
      <c r="V8682" t="e">
        <f t="shared" si="1227"/>
        <v>#N/A</v>
      </c>
      <c r="W8682">
        <f t="shared" si="1228"/>
        <v>0</v>
      </c>
    </row>
    <row r="8683" spans="1:23" x14ac:dyDescent="0.25">
      <c r="A8683">
        <f t="shared" si="1221"/>
        <v>357</v>
      </c>
      <c r="B8683">
        <f t="shared" si="1222"/>
        <v>12</v>
      </c>
      <c r="C8683" s="1">
        <f t="shared" si="1229"/>
        <v>42001.333333312301</v>
      </c>
      <c r="D8683" s="7">
        <v>36.060606060606069</v>
      </c>
      <c r="E8683" s="7"/>
      <c r="G8683">
        <v>12.75</v>
      </c>
      <c r="H8683" s="12">
        <v>177.5017095370311</v>
      </c>
      <c r="I8683" s="13">
        <f>$D$2*tarifas!$D$12/24</f>
        <v>1.4541666666666666</v>
      </c>
      <c r="J8683" s="13" t="e">
        <f>VLOOKUP(E8683&amp;" "&amp;F8683,tarifas!$A$13:$D$20,4,FALSE)*H8683</f>
        <v>#N/A</v>
      </c>
      <c r="K8683" s="13">
        <f>IF(F8683="COD1",tarifas!$D$11*(SUMIFS($H$11:$H$8770,$F$11:$F$8770,"=COD1",$B$11:$B$8770,"="&amp;B8683)/COUNTIFS($F$11:$F$8770,"=COD1",$B$11:$B$8770,"="&amp;B8683))/COUNTIFS($A$11:$A$8770,"="&amp;A8683,$F$11:$F$8770,"=COD1"),0)</f>
        <v>0</v>
      </c>
      <c r="L8683" s="13" t="e">
        <f>(VLOOKUP(F8683,tarifas!$C$7:$D$10,2,FALSE)+tarifas!$D$21)*datos!H8683</f>
        <v>#N/A</v>
      </c>
      <c r="M8683">
        <v>9.9788999999999994</v>
      </c>
      <c r="N8683" s="13" t="e">
        <f t="shared" si="1223"/>
        <v>#N/A</v>
      </c>
      <c r="O8683">
        <f t="shared" si="1224"/>
        <v>9.9788999999999994</v>
      </c>
      <c r="P8683" s="12">
        <f t="shared" si="1225"/>
        <v>167.52280953703109</v>
      </c>
      <c r="Q8683">
        <f t="shared" si="1226"/>
        <v>0</v>
      </c>
      <c r="R8683">
        <f>$D$2*tarifas!$D$12/24</f>
        <v>1.4541666666666666</v>
      </c>
      <c r="S8683" t="e">
        <f>VLOOKUP(E8683&amp;" "&amp;F8683,tarifas!$A$13:$D$20,4,FALSE)*P8683</f>
        <v>#N/A</v>
      </c>
      <c r="T8683">
        <f>IF(F8683="COD1",tarifas!$D$11*(SUMIFS($P$11:$P$8770,$F$11:$F$8770,"=COD1",$B$11:$B$8770,"="&amp;B8683)/COUNTIFS($F$11:$F$8770,"=COD1",$B$11:$B$8770,"="&amp;B8683))/COUNTIFS($A$11:$A$8770,"="&amp;A8683,$F$11:$F$8770,"=COD1"),0)</f>
        <v>0</v>
      </c>
      <c r="U8683" t="e">
        <f>(VLOOKUP(F8683,tarifas!$C$7:$D$10,2,FALSE)+tarifas!$D$21)*datos!P8683</f>
        <v>#N/A</v>
      </c>
      <c r="V8683" t="e">
        <f t="shared" si="1227"/>
        <v>#N/A</v>
      </c>
      <c r="W8683">
        <f t="shared" si="1228"/>
        <v>0</v>
      </c>
    </row>
    <row r="8684" spans="1:23" x14ac:dyDescent="0.25">
      <c r="A8684">
        <f t="shared" si="1221"/>
        <v>357</v>
      </c>
      <c r="B8684">
        <f t="shared" si="1222"/>
        <v>12</v>
      </c>
      <c r="C8684" s="1">
        <f t="shared" si="1229"/>
        <v>42001.374999978965</v>
      </c>
      <c r="D8684" s="7">
        <v>288.74242424242425</v>
      </c>
      <c r="E8684" s="7"/>
      <c r="G8684">
        <v>10.25</v>
      </c>
      <c r="H8684" s="12">
        <v>177.92581306514916</v>
      </c>
      <c r="I8684" s="13">
        <f>$D$2*tarifas!$D$12/24</f>
        <v>1.4541666666666666</v>
      </c>
      <c r="J8684" s="13" t="e">
        <f>VLOOKUP(E8684&amp;" "&amp;F8684,tarifas!$A$13:$D$20,4,FALSE)*H8684</f>
        <v>#N/A</v>
      </c>
      <c r="K8684" s="13">
        <f>IF(F8684="COD1",tarifas!$D$11*(SUMIFS($H$11:$H$8770,$F$11:$F$8770,"=COD1",$B$11:$B$8770,"="&amp;B8684)/COUNTIFS($F$11:$F$8770,"=COD1",$B$11:$B$8770,"="&amp;B8684))/COUNTIFS($A$11:$A$8770,"="&amp;A8684,$F$11:$F$8770,"=COD1"),0)</f>
        <v>0</v>
      </c>
      <c r="L8684" s="13" t="e">
        <f>(VLOOKUP(F8684,tarifas!$C$7:$D$10,2,FALSE)+tarifas!$D$21)*datos!H8684</f>
        <v>#N/A</v>
      </c>
      <c r="M8684">
        <v>281.25896999999998</v>
      </c>
      <c r="N8684" s="13" t="e">
        <f t="shared" si="1223"/>
        <v>#N/A</v>
      </c>
      <c r="O8684">
        <f t="shared" si="1224"/>
        <v>177.92581306514916</v>
      </c>
      <c r="P8684" s="12">
        <f t="shared" si="1225"/>
        <v>0</v>
      </c>
      <c r="Q8684">
        <f t="shared" si="1226"/>
        <v>103.33315693485082</v>
      </c>
      <c r="R8684">
        <f>$D$2*tarifas!$D$12/24</f>
        <v>1.4541666666666666</v>
      </c>
      <c r="S8684" t="e">
        <f>VLOOKUP(E8684&amp;" "&amp;F8684,tarifas!$A$13:$D$20,4,FALSE)*P8684</f>
        <v>#N/A</v>
      </c>
      <c r="T8684">
        <f>IF(F8684="COD1",tarifas!$D$11*(SUMIFS($P$11:$P$8770,$F$11:$F$8770,"=COD1",$B$11:$B$8770,"="&amp;B8684)/COUNTIFS($F$11:$F$8770,"=COD1",$B$11:$B$8770,"="&amp;B8684))/COUNTIFS($A$11:$A$8770,"="&amp;A8684,$F$11:$F$8770,"=COD1"),0)</f>
        <v>0</v>
      </c>
      <c r="U8684" t="e">
        <f>(VLOOKUP(F8684,tarifas!$C$7:$D$10,2,FALSE)+tarifas!$D$21)*datos!P8684</f>
        <v>#N/A</v>
      </c>
      <c r="V8684" t="e">
        <f t="shared" si="1227"/>
        <v>#N/A</v>
      </c>
      <c r="W8684">
        <f t="shared" si="1228"/>
        <v>0.95324837272399865</v>
      </c>
    </row>
    <row r="8685" spans="1:23" x14ac:dyDescent="0.25">
      <c r="A8685">
        <f t="shared" si="1221"/>
        <v>357</v>
      </c>
      <c r="B8685">
        <f t="shared" si="1222"/>
        <v>12</v>
      </c>
      <c r="C8685" s="1">
        <f t="shared" si="1229"/>
        <v>42001.416666645629</v>
      </c>
      <c r="D8685" s="7">
        <v>445.34848484848493</v>
      </c>
      <c r="E8685" s="7"/>
      <c r="G8685">
        <v>20</v>
      </c>
      <c r="H8685" s="12">
        <v>178.78304960140019</v>
      </c>
      <c r="I8685" s="13">
        <f>$D$2*tarifas!$D$12/24</f>
        <v>1.4541666666666666</v>
      </c>
      <c r="J8685" s="13" t="e">
        <f>VLOOKUP(E8685&amp;" "&amp;F8685,tarifas!$A$13:$D$20,4,FALSE)*H8685</f>
        <v>#N/A</v>
      </c>
      <c r="K8685" s="13">
        <f>IF(F8685="COD1",tarifas!$D$11*(SUMIFS($H$11:$H$8770,$F$11:$F$8770,"=COD1",$B$11:$B$8770,"="&amp;B8685)/COUNTIFS($F$11:$F$8770,"=COD1",$B$11:$B$8770,"="&amp;B8685))/COUNTIFS($A$11:$A$8770,"="&amp;A8685,$F$11:$F$8770,"=COD1"),0)</f>
        <v>0</v>
      </c>
      <c r="L8685" s="13" t="e">
        <f>(VLOOKUP(F8685,tarifas!$C$7:$D$10,2,FALSE)+tarifas!$D$21)*datos!H8685</f>
        <v>#N/A</v>
      </c>
      <c r="M8685">
        <v>155.56182999999999</v>
      </c>
      <c r="N8685" s="13" t="e">
        <f t="shared" si="1223"/>
        <v>#N/A</v>
      </c>
      <c r="O8685">
        <f t="shared" si="1224"/>
        <v>155.56182999999999</v>
      </c>
      <c r="P8685" s="12">
        <f t="shared" si="1225"/>
        <v>23.221219601400207</v>
      </c>
      <c r="Q8685">
        <f t="shared" si="1226"/>
        <v>0</v>
      </c>
      <c r="R8685">
        <f>$D$2*tarifas!$D$12/24</f>
        <v>1.4541666666666666</v>
      </c>
      <c r="S8685" t="e">
        <f>VLOOKUP(E8685&amp;" "&amp;F8685,tarifas!$A$13:$D$20,4,FALSE)*P8685</f>
        <v>#N/A</v>
      </c>
      <c r="T8685">
        <f>IF(F8685="COD1",tarifas!$D$11*(SUMIFS($P$11:$P$8770,$F$11:$F$8770,"=COD1",$B$11:$B$8770,"="&amp;B8685)/COUNTIFS($F$11:$F$8770,"=COD1",$B$11:$B$8770,"="&amp;B8685))/COUNTIFS($A$11:$A$8770,"="&amp;A8685,$F$11:$F$8770,"=COD1"),0)</f>
        <v>0</v>
      </c>
      <c r="U8685" t="e">
        <f>(VLOOKUP(F8685,tarifas!$C$7:$D$10,2,FALSE)+tarifas!$D$21)*datos!P8685</f>
        <v>#N/A</v>
      </c>
      <c r="V8685" t="e">
        <f t="shared" si="1227"/>
        <v>#N/A</v>
      </c>
      <c r="W8685">
        <f t="shared" si="1228"/>
        <v>0</v>
      </c>
    </row>
    <row r="8686" spans="1:23" x14ac:dyDescent="0.25">
      <c r="A8686">
        <f t="shared" si="1221"/>
        <v>357</v>
      </c>
      <c r="B8686">
        <f t="shared" si="1222"/>
        <v>12</v>
      </c>
      <c r="C8686" s="1">
        <f t="shared" si="1229"/>
        <v>42001.458333312294</v>
      </c>
      <c r="D8686" s="7">
        <v>534.72727272727275</v>
      </c>
      <c r="E8686" s="7"/>
      <c r="G8686">
        <v>23.75</v>
      </c>
      <c r="H8686" s="12">
        <v>177.35983032620325</v>
      </c>
      <c r="I8686" s="13">
        <f>$D$2*tarifas!$D$12/24</f>
        <v>1.4541666666666666</v>
      </c>
      <c r="J8686" s="13" t="e">
        <f>VLOOKUP(E8686&amp;" "&amp;F8686,tarifas!$A$13:$D$20,4,FALSE)*H8686</f>
        <v>#N/A</v>
      </c>
      <c r="K8686" s="13">
        <f>IF(F8686="COD1",tarifas!$D$11*(SUMIFS($H$11:$H$8770,$F$11:$F$8770,"=COD1",$B$11:$B$8770,"="&amp;B8686)/COUNTIFS($F$11:$F$8770,"=COD1",$B$11:$B$8770,"="&amp;B8686))/COUNTIFS($A$11:$A$8770,"="&amp;A8686,$F$11:$F$8770,"=COD1"),0)</f>
        <v>0</v>
      </c>
      <c r="L8686" s="13" t="e">
        <f>(VLOOKUP(F8686,tarifas!$C$7:$D$10,2,FALSE)+tarifas!$D$21)*datos!H8686</f>
        <v>#N/A</v>
      </c>
      <c r="M8686">
        <v>331.89648</v>
      </c>
      <c r="N8686" s="13" t="e">
        <f t="shared" si="1223"/>
        <v>#N/A</v>
      </c>
      <c r="O8686">
        <f t="shared" si="1224"/>
        <v>177.35983032620325</v>
      </c>
      <c r="P8686" s="12">
        <f t="shared" si="1225"/>
        <v>0</v>
      </c>
      <c r="Q8686">
        <f t="shared" si="1226"/>
        <v>154.53664967379675</v>
      </c>
      <c r="R8686">
        <f>$D$2*tarifas!$D$12/24</f>
        <v>1.4541666666666666</v>
      </c>
      <c r="S8686" t="e">
        <f>VLOOKUP(E8686&amp;" "&amp;F8686,tarifas!$A$13:$D$20,4,FALSE)*P8686</f>
        <v>#N/A</v>
      </c>
      <c r="T8686">
        <f>IF(F8686="COD1",tarifas!$D$11*(SUMIFS($P$11:$P$8770,$F$11:$F$8770,"=COD1",$B$11:$B$8770,"="&amp;B8686)/COUNTIFS($F$11:$F$8770,"=COD1",$B$11:$B$8770,"="&amp;B8686))/COUNTIFS($A$11:$A$8770,"="&amp;A8686,$F$11:$F$8770,"=COD1"),0)</f>
        <v>0</v>
      </c>
      <c r="U8686" t="e">
        <f>(VLOOKUP(F8686,tarifas!$C$7:$D$10,2,FALSE)+tarifas!$D$21)*datos!P8686</f>
        <v>#N/A</v>
      </c>
      <c r="V8686" t="e">
        <f t="shared" si="1227"/>
        <v>#N/A</v>
      </c>
      <c r="W8686">
        <f t="shared" si="1228"/>
        <v>3.3032208867774058</v>
      </c>
    </row>
    <row r="8687" spans="1:23" x14ac:dyDescent="0.25">
      <c r="A8687">
        <f t="shared" si="1221"/>
        <v>357</v>
      </c>
      <c r="B8687">
        <f t="shared" si="1222"/>
        <v>12</v>
      </c>
      <c r="C8687" s="1">
        <f t="shared" si="1229"/>
        <v>42001.499999978958</v>
      </c>
      <c r="D8687" s="7">
        <v>564.60606060606062</v>
      </c>
      <c r="E8687" s="7"/>
      <c r="G8687">
        <v>21.17</v>
      </c>
      <c r="H8687" s="12">
        <v>179.9694794036873</v>
      </c>
      <c r="I8687" s="13">
        <f>$D$2*tarifas!$D$12/24</f>
        <v>1.4541666666666666</v>
      </c>
      <c r="J8687" s="13" t="e">
        <f>VLOOKUP(E8687&amp;" "&amp;F8687,tarifas!$A$13:$D$20,4,FALSE)*H8687</f>
        <v>#N/A</v>
      </c>
      <c r="K8687" s="13">
        <f>IF(F8687="COD1",tarifas!$D$11*(SUMIFS($H$11:$H$8770,$F$11:$F$8770,"=COD1",$B$11:$B$8770,"="&amp;B8687)/COUNTIFS($F$11:$F$8770,"=COD1",$B$11:$B$8770,"="&amp;B8687))/COUNTIFS($A$11:$A$8770,"="&amp;A8687,$F$11:$F$8770,"=COD1"),0)</f>
        <v>0</v>
      </c>
      <c r="L8687" s="13" t="e">
        <f>(VLOOKUP(F8687,tarifas!$C$7:$D$10,2,FALSE)+tarifas!$D$21)*datos!H8687</f>
        <v>#N/A</v>
      </c>
      <c r="M8687">
        <v>420.79788000000002</v>
      </c>
      <c r="N8687" s="13" t="e">
        <f t="shared" si="1223"/>
        <v>#N/A</v>
      </c>
      <c r="O8687">
        <f t="shared" si="1224"/>
        <v>179.9694794036873</v>
      </c>
      <c r="P8687" s="12">
        <f t="shared" si="1225"/>
        <v>0</v>
      </c>
      <c r="Q8687">
        <f t="shared" si="1226"/>
        <v>240.82840059631272</v>
      </c>
      <c r="R8687">
        <f>$D$2*tarifas!$D$12/24</f>
        <v>1.4541666666666666</v>
      </c>
      <c r="S8687" t="e">
        <f>VLOOKUP(E8687&amp;" "&amp;F8687,tarifas!$A$13:$D$20,4,FALSE)*P8687</f>
        <v>#N/A</v>
      </c>
      <c r="T8687">
        <f>IF(F8687="COD1",tarifas!$D$11*(SUMIFS($P$11:$P$8770,$F$11:$F$8770,"=COD1",$B$11:$B$8770,"="&amp;B8687)/COUNTIFS($F$11:$F$8770,"=COD1",$B$11:$B$8770,"="&amp;B8687))/COUNTIFS($A$11:$A$8770,"="&amp;A8687,$F$11:$F$8770,"=COD1"),0)</f>
        <v>0</v>
      </c>
      <c r="U8687" t="e">
        <f>(VLOOKUP(F8687,tarifas!$C$7:$D$10,2,FALSE)+tarifas!$D$21)*datos!P8687</f>
        <v>#N/A</v>
      </c>
      <c r="V8687" t="e">
        <f t="shared" si="1227"/>
        <v>#N/A</v>
      </c>
      <c r="W8687">
        <f t="shared" si="1228"/>
        <v>4.5885035165615466</v>
      </c>
    </row>
    <row r="8688" spans="1:23" x14ac:dyDescent="0.25">
      <c r="A8688">
        <f t="shared" si="1221"/>
        <v>357</v>
      </c>
      <c r="B8688">
        <f t="shared" si="1222"/>
        <v>12</v>
      </c>
      <c r="C8688" s="1">
        <f t="shared" si="1229"/>
        <v>42001.541666645622</v>
      </c>
      <c r="D8688" s="7">
        <v>540.65151515151524</v>
      </c>
      <c r="E8688" s="7"/>
      <c r="G8688">
        <v>23.75</v>
      </c>
      <c r="H8688" s="12">
        <v>179.38726752679423</v>
      </c>
      <c r="I8688" s="13">
        <f>$D$2*tarifas!$D$12/24</f>
        <v>1.4541666666666666</v>
      </c>
      <c r="J8688" s="13" t="e">
        <f>VLOOKUP(E8688&amp;" "&amp;F8688,tarifas!$A$13:$D$20,4,FALSE)*H8688</f>
        <v>#N/A</v>
      </c>
      <c r="K8688" s="13">
        <f>IF(F8688="COD1",tarifas!$D$11*(SUMIFS($H$11:$H$8770,$F$11:$F$8770,"=COD1",$B$11:$B$8770,"="&amp;B8688)/COUNTIFS($F$11:$F$8770,"=COD1",$B$11:$B$8770,"="&amp;B8688))/COUNTIFS($A$11:$A$8770,"="&amp;A8688,$F$11:$F$8770,"=COD1"),0)</f>
        <v>0</v>
      </c>
      <c r="L8688" s="13" t="e">
        <f>(VLOOKUP(F8688,tarifas!$C$7:$D$10,2,FALSE)+tarifas!$D$21)*datos!H8688</f>
        <v>#N/A</v>
      </c>
      <c r="M8688">
        <v>243.08548000000002</v>
      </c>
      <c r="N8688" s="13" t="e">
        <f t="shared" si="1223"/>
        <v>#N/A</v>
      </c>
      <c r="O8688">
        <f t="shared" si="1224"/>
        <v>179.38726752679423</v>
      </c>
      <c r="P8688" s="12">
        <f t="shared" si="1225"/>
        <v>0</v>
      </c>
      <c r="Q8688">
        <f t="shared" si="1226"/>
        <v>63.698212473205785</v>
      </c>
      <c r="R8688">
        <f>$D$2*tarifas!$D$12/24</f>
        <v>1.4541666666666666</v>
      </c>
      <c r="S8688" t="e">
        <f>VLOOKUP(E8688&amp;" "&amp;F8688,tarifas!$A$13:$D$20,4,FALSE)*P8688</f>
        <v>#N/A</v>
      </c>
      <c r="T8688">
        <f>IF(F8688="COD1",tarifas!$D$11*(SUMIFS($P$11:$P$8770,$F$11:$F$8770,"=COD1",$B$11:$B$8770,"="&amp;B8688)/COUNTIFS($F$11:$F$8770,"=COD1",$B$11:$B$8770,"="&amp;B8688))/COUNTIFS($A$11:$A$8770,"="&amp;A8688,$F$11:$F$8770,"=COD1"),0)</f>
        <v>0</v>
      </c>
      <c r="U8688" t="e">
        <f>(VLOOKUP(F8688,tarifas!$C$7:$D$10,2,FALSE)+tarifas!$D$21)*datos!P8688</f>
        <v>#N/A</v>
      </c>
      <c r="V8688" t="e">
        <f t="shared" si="1227"/>
        <v>#N/A</v>
      </c>
      <c r="W8688">
        <f t="shared" si="1228"/>
        <v>1.3615492916147738</v>
      </c>
    </row>
    <row r="8689" spans="1:23" x14ac:dyDescent="0.25">
      <c r="A8689">
        <f t="shared" si="1221"/>
        <v>357</v>
      </c>
      <c r="B8689">
        <f t="shared" si="1222"/>
        <v>12</v>
      </c>
      <c r="C8689" s="1">
        <f t="shared" si="1229"/>
        <v>42001.583333312286</v>
      </c>
      <c r="D8689" s="7">
        <v>437.87878787878788</v>
      </c>
      <c r="E8689" s="7"/>
      <c r="G8689">
        <v>23.46</v>
      </c>
      <c r="H8689" s="12">
        <v>180.40573630718825</v>
      </c>
      <c r="I8689" s="13">
        <f>$D$2*tarifas!$D$12/24</f>
        <v>1.4541666666666666</v>
      </c>
      <c r="J8689" s="13" t="e">
        <f>VLOOKUP(E8689&amp;" "&amp;F8689,tarifas!$A$13:$D$20,4,FALSE)*H8689</f>
        <v>#N/A</v>
      </c>
      <c r="K8689" s="13">
        <f>IF(F8689="COD1",tarifas!$D$11*(SUMIFS($H$11:$H$8770,$F$11:$F$8770,"=COD1",$B$11:$B$8770,"="&amp;B8689)/COUNTIFS($F$11:$F$8770,"=COD1",$B$11:$B$8770,"="&amp;B8689))/COUNTIFS($A$11:$A$8770,"="&amp;A8689,$F$11:$F$8770,"=COD1"),0)</f>
        <v>0</v>
      </c>
      <c r="L8689" s="13" t="e">
        <f>(VLOOKUP(F8689,tarifas!$C$7:$D$10,2,FALSE)+tarifas!$D$21)*datos!H8689</f>
        <v>#N/A</v>
      </c>
      <c r="M8689">
        <v>293.80569000000003</v>
      </c>
      <c r="N8689" s="13" t="e">
        <f t="shared" si="1223"/>
        <v>#N/A</v>
      </c>
      <c r="O8689">
        <f t="shared" si="1224"/>
        <v>180.40573630718825</v>
      </c>
      <c r="P8689" s="12">
        <f t="shared" si="1225"/>
        <v>0</v>
      </c>
      <c r="Q8689">
        <f t="shared" si="1226"/>
        <v>113.39995369281178</v>
      </c>
      <c r="R8689">
        <f>$D$2*tarifas!$D$12/24</f>
        <v>1.4541666666666666</v>
      </c>
      <c r="S8689" t="e">
        <f>VLOOKUP(E8689&amp;" "&amp;F8689,tarifas!$A$13:$D$20,4,FALSE)*P8689</f>
        <v>#N/A</v>
      </c>
      <c r="T8689">
        <f>IF(F8689="COD1",tarifas!$D$11*(SUMIFS($P$11:$P$8770,$F$11:$F$8770,"=COD1",$B$11:$B$8770,"="&amp;B8689)/COUNTIFS($F$11:$F$8770,"=COD1",$B$11:$B$8770,"="&amp;B8689))/COUNTIFS($A$11:$A$8770,"="&amp;A8689,$F$11:$F$8770,"=COD1"),0)</f>
        <v>0</v>
      </c>
      <c r="U8689" t="e">
        <f>(VLOOKUP(F8689,tarifas!$C$7:$D$10,2,FALSE)+tarifas!$D$21)*datos!P8689</f>
        <v>#N/A</v>
      </c>
      <c r="V8689" t="e">
        <f t="shared" si="1227"/>
        <v>#N/A</v>
      </c>
      <c r="W8689">
        <f t="shared" si="1228"/>
        <v>2.3943266222700279</v>
      </c>
    </row>
    <row r="8690" spans="1:23" x14ac:dyDescent="0.25">
      <c r="A8690">
        <f t="shared" si="1221"/>
        <v>357</v>
      </c>
      <c r="B8690">
        <f t="shared" si="1222"/>
        <v>12</v>
      </c>
      <c r="C8690" s="1">
        <f t="shared" si="1229"/>
        <v>42001.624999978951</v>
      </c>
      <c r="D8690" s="7">
        <v>332.78787878787881</v>
      </c>
      <c r="E8690" s="7"/>
      <c r="G8690">
        <v>16.16</v>
      </c>
      <c r="H8690" s="12">
        <v>183.73260297464398</v>
      </c>
      <c r="I8690" s="13">
        <f>$D$2*tarifas!$D$12/24</f>
        <v>1.4541666666666666</v>
      </c>
      <c r="J8690" s="13" t="e">
        <f>VLOOKUP(E8690&amp;" "&amp;F8690,tarifas!$A$13:$D$20,4,FALSE)*H8690</f>
        <v>#N/A</v>
      </c>
      <c r="K8690" s="13">
        <f>IF(F8690="COD1",tarifas!$D$11*(SUMIFS($H$11:$H$8770,$F$11:$F$8770,"=COD1",$B$11:$B$8770,"="&amp;B8690)/COUNTIFS($F$11:$F$8770,"=COD1",$B$11:$B$8770,"="&amp;B8690))/COUNTIFS($A$11:$A$8770,"="&amp;A8690,$F$11:$F$8770,"=COD1"),0)</f>
        <v>0</v>
      </c>
      <c r="L8690" s="13" t="e">
        <f>(VLOOKUP(F8690,tarifas!$C$7:$D$10,2,FALSE)+tarifas!$D$21)*datos!H8690</f>
        <v>#N/A</v>
      </c>
      <c r="M8690">
        <v>124.44042999999999</v>
      </c>
      <c r="N8690" s="13" t="e">
        <f t="shared" si="1223"/>
        <v>#N/A</v>
      </c>
      <c r="O8690">
        <f t="shared" si="1224"/>
        <v>124.44042999999999</v>
      </c>
      <c r="P8690" s="12">
        <f t="shared" si="1225"/>
        <v>59.292172974643989</v>
      </c>
      <c r="Q8690">
        <f t="shared" si="1226"/>
        <v>0</v>
      </c>
      <c r="R8690">
        <f>$D$2*tarifas!$D$12/24</f>
        <v>1.4541666666666666</v>
      </c>
      <c r="S8690" t="e">
        <f>VLOOKUP(E8690&amp;" "&amp;F8690,tarifas!$A$13:$D$20,4,FALSE)*P8690</f>
        <v>#N/A</v>
      </c>
      <c r="T8690">
        <f>IF(F8690="COD1",tarifas!$D$11*(SUMIFS($P$11:$P$8770,$F$11:$F$8770,"=COD1",$B$11:$B$8770,"="&amp;B8690)/COUNTIFS($F$11:$F$8770,"=COD1",$B$11:$B$8770,"="&amp;B8690))/COUNTIFS($A$11:$A$8770,"="&amp;A8690,$F$11:$F$8770,"=COD1"),0)</f>
        <v>0</v>
      </c>
      <c r="U8690" t="e">
        <f>(VLOOKUP(F8690,tarifas!$C$7:$D$10,2,FALSE)+tarifas!$D$21)*datos!P8690</f>
        <v>#N/A</v>
      </c>
      <c r="V8690" t="e">
        <f t="shared" si="1227"/>
        <v>#N/A</v>
      </c>
      <c r="W8690">
        <f t="shared" si="1228"/>
        <v>0</v>
      </c>
    </row>
    <row r="8691" spans="1:23" x14ac:dyDescent="0.25">
      <c r="A8691">
        <f t="shared" si="1221"/>
        <v>357</v>
      </c>
      <c r="B8691">
        <f t="shared" si="1222"/>
        <v>12</v>
      </c>
      <c r="C8691" s="1">
        <f t="shared" si="1229"/>
        <v>42001.666666645615</v>
      </c>
      <c r="D8691" s="7">
        <v>56.924242424242429</v>
      </c>
      <c r="E8691" s="7"/>
      <c r="G8691">
        <v>17.170000000000002</v>
      </c>
      <c r="H8691" s="12">
        <v>191.07691127893378</v>
      </c>
      <c r="I8691" s="13">
        <f>$D$2*tarifas!$D$12/24</f>
        <v>1.4541666666666666</v>
      </c>
      <c r="J8691" s="13" t="e">
        <f>VLOOKUP(E8691&amp;" "&amp;F8691,tarifas!$A$13:$D$20,4,FALSE)*H8691</f>
        <v>#N/A</v>
      </c>
      <c r="K8691" s="13">
        <f>IF(F8691="COD1",tarifas!$D$11*(SUMIFS($H$11:$H$8770,$F$11:$F$8770,"=COD1",$B$11:$B$8770,"="&amp;B8691)/COUNTIFS($F$11:$F$8770,"=COD1",$B$11:$B$8770,"="&amp;B8691))/COUNTIFS($A$11:$A$8770,"="&amp;A8691,$F$11:$F$8770,"=COD1"),0)</f>
        <v>0</v>
      </c>
      <c r="L8691" s="13" t="e">
        <f>(VLOOKUP(F8691,tarifas!$C$7:$D$10,2,FALSE)+tarifas!$D$21)*datos!H8691</f>
        <v>#N/A</v>
      </c>
      <c r="M8691">
        <v>0.85045999999999999</v>
      </c>
      <c r="N8691" s="13" t="e">
        <f t="shared" si="1223"/>
        <v>#N/A</v>
      </c>
      <c r="O8691">
        <f t="shared" si="1224"/>
        <v>0.85045999999999999</v>
      </c>
      <c r="P8691" s="12">
        <f t="shared" si="1225"/>
        <v>190.22645127893378</v>
      </c>
      <c r="Q8691">
        <f t="shared" si="1226"/>
        <v>0</v>
      </c>
      <c r="R8691">
        <f>$D$2*tarifas!$D$12/24</f>
        <v>1.4541666666666666</v>
      </c>
      <c r="S8691" t="e">
        <f>VLOOKUP(E8691&amp;" "&amp;F8691,tarifas!$A$13:$D$20,4,FALSE)*P8691</f>
        <v>#N/A</v>
      </c>
      <c r="T8691">
        <f>IF(F8691="COD1",tarifas!$D$11*(SUMIFS($P$11:$P$8770,$F$11:$F$8770,"=COD1",$B$11:$B$8770,"="&amp;B8691)/COUNTIFS($F$11:$F$8770,"=COD1",$B$11:$B$8770,"="&amp;B8691))/COUNTIFS($A$11:$A$8770,"="&amp;A8691,$F$11:$F$8770,"=COD1"),0)</f>
        <v>0</v>
      </c>
      <c r="U8691" t="e">
        <f>(VLOOKUP(F8691,tarifas!$C$7:$D$10,2,FALSE)+tarifas!$D$21)*datos!P8691</f>
        <v>#N/A</v>
      </c>
      <c r="V8691" t="e">
        <f t="shared" si="1227"/>
        <v>#N/A</v>
      </c>
      <c r="W8691">
        <f t="shared" si="1228"/>
        <v>0</v>
      </c>
    </row>
    <row r="8692" spans="1:23" x14ac:dyDescent="0.25">
      <c r="A8692">
        <f t="shared" si="1221"/>
        <v>357</v>
      </c>
      <c r="B8692">
        <f t="shared" si="1222"/>
        <v>12</v>
      </c>
      <c r="C8692" s="1">
        <f t="shared" si="1229"/>
        <v>42001.708333312279</v>
      </c>
      <c r="D8692" s="7">
        <v>0</v>
      </c>
      <c r="E8692" s="7"/>
      <c r="G8692">
        <v>27.13</v>
      </c>
      <c r="H8692" s="12">
        <v>202.85044975823422</v>
      </c>
      <c r="I8692" s="13">
        <f>$D$2*tarifas!$D$12/24</f>
        <v>1.4541666666666666</v>
      </c>
      <c r="J8692" s="13" t="e">
        <f>VLOOKUP(E8692&amp;" "&amp;F8692,tarifas!$A$13:$D$20,4,FALSE)*H8692</f>
        <v>#N/A</v>
      </c>
      <c r="K8692" s="13">
        <f>IF(F8692="COD1",tarifas!$D$11*(SUMIFS($H$11:$H$8770,$F$11:$F$8770,"=COD1",$B$11:$B$8770,"="&amp;B8692)/COUNTIFS($F$11:$F$8770,"=COD1",$B$11:$B$8770,"="&amp;B8692))/COUNTIFS($A$11:$A$8770,"="&amp;A8692,$F$11:$F$8770,"=COD1"),0)</f>
        <v>0</v>
      </c>
      <c r="L8692" s="13" t="e">
        <f>(VLOOKUP(F8692,tarifas!$C$7:$D$10,2,FALSE)+tarifas!$D$21)*datos!H8692</f>
        <v>#N/A</v>
      </c>
      <c r="M8692">
        <v>0</v>
      </c>
      <c r="N8692" s="13" t="e">
        <f t="shared" si="1223"/>
        <v>#N/A</v>
      </c>
      <c r="O8692">
        <f t="shared" si="1224"/>
        <v>0</v>
      </c>
      <c r="P8692" s="12">
        <f t="shared" si="1225"/>
        <v>202.85044975823422</v>
      </c>
      <c r="Q8692">
        <f t="shared" si="1226"/>
        <v>0</v>
      </c>
      <c r="R8692">
        <f>$D$2*tarifas!$D$12/24</f>
        <v>1.4541666666666666</v>
      </c>
      <c r="S8692" t="e">
        <f>VLOOKUP(E8692&amp;" "&amp;F8692,tarifas!$A$13:$D$20,4,FALSE)*P8692</f>
        <v>#N/A</v>
      </c>
      <c r="T8692">
        <f>IF(F8692="COD1",tarifas!$D$11*(SUMIFS($P$11:$P$8770,$F$11:$F$8770,"=COD1",$B$11:$B$8770,"="&amp;B8692)/COUNTIFS($F$11:$F$8770,"=COD1",$B$11:$B$8770,"="&amp;B8692))/COUNTIFS($A$11:$A$8770,"="&amp;A8692,$F$11:$F$8770,"=COD1"),0)</f>
        <v>0</v>
      </c>
      <c r="U8692" t="e">
        <f>(VLOOKUP(F8692,tarifas!$C$7:$D$10,2,FALSE)+tarifas!$D$21)*datos!P8692</f>
        <v>#N/A</v>
      </c>
      <c r="V8692" t="e">
        <f t="shared" si="1227"/>
        <v>#N/A</v>
      </c>
      <c r="W8692">
        <f t="shared" si="1228"/>
        <v>0</v>
      </c>
    </row>
    <row r="8693" spans="1:23" x14ac:dyDescent="0.25">
      <c r="A8693">
        <f t="shared" si="1221"/>
        <v>357</v>
      </c>
      <c r="B8693">
        <f t="shared" si="1222"/>
        <v>12</v>
      </c>
      <c r="C8693" s="1">
        <f t="shared" si="1229"/>
        <v>42001.749999978943</v>
      </c>
      <c r="D8693" s="7">
        <v>0</v>
      </c>
      <c r="E8693" s="7"/>
      <c r="G8693">
        <v>42.69</v>
      </c>
      <c r="H8693" s="12">
        <v>204.27918712491356</v>
      </c>
      <c r="I8693" s="13">
        <f>$D$2*tarifas!$D$12/24</f>
        <v>1.4541666666666666</v>
      </c>
      <c r="J8693" s="13" t="e">
        <f>VLOOKUP(E8693&amp;" "&amp;F8693,tarifas!$A$13:$D$20,4,FALSE)*H8693</f>
        <v>#N/A</v>
      </c>
      <c r="K8693" s="13">
        <f>IF(F8693="COD1",tarifas!$D$11*(SUMIFS($H$11:$H$8770,$F$11:$F$8770,"=COD1",$B$11:$B$8770,"="&amp;B8693)/COUNTIFS($F$11:$F$8770,"=COD1",$B$11:$B$8770,"="&amp;B8693))/COUNTIFS($A$11:$A$8770,"="&amp;A8693,$F$11:$F$8770,"=COD1"),0)</f>
        <v>0</v>
      </c>
      <c r="L8693" s="13" t="e">
        <f>(VLOOKUP(F8693,tarifas!$C$7:$D$10,2,FALSE)+tarifas!$D$21)*datos!H8693</f>
        <v>#N/A</v>
      </c>
      <c r="M8693">
        <v>0</v>
      </c>
      <c r="N8693" s="13" t="e">
        <f t="shared" si="1223"/>
        <v>#N/A</v>
      </c>
      <c r="O8693">
        <f t="shared" si="1224"/>
        <v>0</v>
      </c>
      <c r="P8693" s="12">
        <f t="shared" si="1225"/>
        <v>204.27918712491356</v>
      </c>
      <c r="Q8693">
        <f t="shared" si="1226"/>
        <v>0</v>
      </c>
      <c r="R8693">
        <f>$D$2*tarifas!$D$12/24</f>
        <v>1.4541666666666666</v>
      </c>
      <c r="S8693" t="e">
        <f>VLOOKUP(E8693&amp;" "&amp;F8693,tarifas!$A$13:$D$20,4,FALSE)*P8693</f>
        <v>#N/A</v>
      </c>
      <c r="T8693">
        <f>IF(F8693="COD1",tarifas!$D$11*(SUMIFS($P$11:$P$8770,$F$11:$F$8770,"=COD1",$B$11:$B$8770,"="&amp;B8693)/COUNTIFS($F$11:$F$8770,"=COD1",$B$11:$B$8770,"="&amp;B8693))/COUNTIFS($A$11:$A$8770,"="&amp;A8693,$F$11:$F$8770,"=COD1"),0)</f>
        <v>0</v>
      </c>
      <c r="U8693" t="e">
        <f>(VLOOKUP(F8693,tarifas!$C$7:$D$10,2,FALSE)+tarifas!$D$21)*datos!P8693</f>
        <v>#N/A</v>
      </c>
      <c r="V8693" t="e">
        <f t="shared" si="1227"/>
        <v>#N/A</v>
      </c>
      <c r="W8693">
        <f t="shared" si="1228"/>
        <v>0</v>
      </c>
    </row>
    <row r="8694" spans="1:23" x14ac:dyDescent="0.25">
      <c r="A8694">
        <f t="shared" si="1221"/>
        <v>357</v>
      </c>
      <c r="B8694">
        <f t="shared" si="1222"/>
        <v>12</v>
      </c>
      <c r="C8694" s="1">
        <f t="shared" si="1229"/>
        <v>42001.791666645608</v>
      </c>
      <c r="D8694" s="7">
        <v>0</v>
      </c>
      <c r="E8694" s="7"/>
      <c r="G8694">
        <v>46.18</v>
      </c>
      <c r="H8694" s="12">
        <v>196.5317707748643</v>
      </c>
      <c r="I8694" s="13">
        <f>$D$2*tarifas!$D$12/24</f>
        <v>1.4541666666666666</v>
      </c>
      <c r="J8694" s="13" t="e">
        <f>VLOOKUP(E8694&amp;" "&amp;F8694,tarifas!$A$13:$D$20,4,FALSE)*H8694</f>
        <v>#N/A</v>
      </c>
      <c r="K8694" s="13">
        <f>IF(F8694="COD1",tarifas!$D$11*(SUMIFS($H$11:$H$8770,$F$11:$F$8770,"=COD1",$B$11:$B$8770,"="&amp;B8694)/COUNTIFS($F$11:$F$8770,"=COD1",$B$11:$B$8770,"="&amp;B8694))/COUNTIFS($A$11:$A$8770,"="&amp;A8694,$F$11:$F$8770,"=COD1"),0)</f>
        <v>0</v>
      </c>
      <c r="L8694" s="13" t="e">
        <f>(VLOOKUP(F8694,tarifas!$C$7:$D$10,2,FALSE)+tarifas!$D$21)*datos!H8694</f>
        <v>#N/A</v>
      </c>
      <c r="M8694">
        <v>0</v>
      </c>
      <c r="N8694" s="13" t="e">
        <f t="shared" si="1223"/>
        <v>#N/A</v>
      </c>
      <c r="O8694">
        <f t="shared" si="1224"/>
        <v>0</v>
      </c>
      <c r="P8694" s="12">
        <f t="shared" si="1225"/>
        <v>196.5317707748643</v>
      </c>
      <c r="Q8694">
        <f t="shared" si="1226"/>
        <v>0</v>
      </c>
      <c r="R8694">
        <f>$D$2*tarifas!$D$12/24</f>
        <v>1.4541666666666666</v>
      </c>
      <c r="S8694" t="e">
        <f>VLOOKUP(E8694&amp;" "&amp;F8694,tarifas!$A$13:$D$20,4,FALSE)*P8694</f>
        <v>#N/A</v>
      </c>
      <c r="T8694">
        <f>IF(F8694="COD1",tarifas!$D$11*(SUMIFS($P$11:$P$8770,$F$11:$F$8770,"=COD1",$B$11:$B$8770,"="&amp;B8694)/COUNTIFS($F$11:$F$8770,"=COD1",$B$11:$B$8770,"="&amp;B8694))/COUNTIFS($A$11:$A$8770,"="&amp;A8694,$F$11:$F$8770,"=COD1"),0)</f>
        <v>0</v>
      </c>
      <c r="U8694" t="e">
        <f>(VLOOKUP(F8694,tarifas!$C$7:$D$10,2,FALSE)+tarifas!$D$21)*datos!P8694</f>
        <v>#N/A</v>
      </c>
      <c r="V8694" t="e">
        <f t="shared" si="1227"/>
        <v>#N/A</v>
      </c>
      <c r="W8694">
        <f t="shared" si="1228"/>
        <v>0</v>
      </c>
    </row>
    <row r="8695" spans="1:23" x14ac:dyDescent="0.25">
      <c r="A8695">
        <f t="shared" si="1221"/>
        <v>357</v>
      </c>
      <c r="B8695">
        <f t="shared" si="1222"/>
        <v>12</v>
      </c>
      <c r="C8695" s="1">
        <f t="shared" si="1229"/>
        <v>42001.833333312272</v>
      </c>
      <c r="D8695" s="7">
        <v>0</v>
      </c>
      <c r="E8695" s="7"/>
      <c r="G8695">
        <v>46.96</v>
      </c>
      <c r="H8695" s="12">
        <v>213.60579307889589</v>
      </c>
      <c r="I8695" s="13">
        <f>$D$2*tarifas!$D$12/24</f>
        <v>1.4541666666666666</v>
      </c>
      <c r="J8695" s="13" t="e">
        <f>VLOOKUP(E8695&amp;" "&amp;F8695,tarifas!$A$13:$D$20,4,FALSE)*H8695</f>
        <v>#N/A</v>
      </c>
      <c r="K8695" s="13">
        <f>IF(F8695="COD1",tarifas!$D$11*(SUMIFS($H$11:$H$8770,$F$11:$F$8770,"=COD1",$B$11:$B$8770,"="&amp;B8695)/COUNTIFS($F$11:$F$8770,"=COD1",$B$11:$B$8770,"="&amp;B8695))/COUNTIFS($A$11:$A$8770,"="&amp;A8695,$F$11:$F$8770,"=COD1"),0)</f>
        <v>0</v>
      </c>
      <c r="L8695" s="13" t="e">
        <f>(VLOOKUP(F8695,tarifas!$C$7:$D$10,2,FALSE)+tarifas!$D$21)*datos!H8695</f>
        <v>#N/A</v>
      </c>
      <c r="M8695">
        <v>0</v>
      </c>
      <c r="N8695" s="13" t="e">
        <f t="shared" si="1223"/>
        <v>#N/A</v>
      </c>
      <c r="O8695">
        <f t="shared" si="1224"/>
        <v>0</v>
      </c>
      <c r="P8695" s="12">
        <f t="shared" si="1225"/>
        <v>213.60579307889589</v>
      </c>
      <c r="Q8695">
        <f t="shared" si="1226"/>
        <v>0</v>
      </c>
      <c r="R8695">
        <f>$D$2*tarifas!$D$12/24</f>
        <v>1.4541666666666666</v>
      </c>
      <c r="S8695" t="e">
        <f>VLOOKUP(E8695&amp;" "&amp;F8695,tarifas!$A$13:$D$20,4,FALSE)*P8695</f>
        <v>#N/A</v>
      </c>
      <c r="T8695">
        <f>IF(F8695="COD1",tarifas!$D$11*(SUMIFS($P$11:$P$8770,$F$11:$F$8770,"=COD1",$B$11:$B$8770,"="&amp;B8695)/COUNTIFS($F$11:$F$8770,"=COD1",$B$11:$B$8770,"="&amp;B8695))/COUNTIFS($A$11:$A$8770,"="&amp;A8695,$F$11:$F$8770,"=COD1"),0)</f>
        <v>0</v>
      </c>
      <c r="U8695" t="e">
        <f>(VLOOKUP(F8695,tarifas!$C$7:$D$10,2,FALSE)+tarifas!$D$21)*datos!P8695</f>
        <v>#N/A</v>
      </c>
      <c r="V8695" t="e">
        <f t="shared" si="1227"/>
        <v>#N/A</v>
      </c>
      <c r="W8695">
        <f t="shared" si="1228"/>
        <v>0</v>
      </c>
    </row>
    <row r="8696" spans="1:23" x14ac:dyDescent="0.25">
      <c r="A8696">
        <f t="shared" si="1221"/>
        <v>357</v>
      </c>
      <c r="B8696">
        <f t="shared" si="1222"/>
        <v>12</v>
      </c>
      <c r="C8696" s="1">
        <f t="shared" si="1229"/>
        <v>42001.874999978936</v>
      </c>
      <c r="D8696" s="7">
        <v>0</v>
      </c>
      <c r="E8696" s="7"/>
      <c r="G8696">
        <v>47.69</v>
      </c>
      <c r="H8696" s="12">
        <v>216.97929300985015</v>
      </c>
      <c r="I8696" s="13">
        <f>$D$2*tarifas!$D$12/24</f>
        <v>1.4541666666666666</v>
      </c>
      <c r="J8696" s="13" t="e">
        <f>VLOOKUP(E8696&amp;" "&amp;F8696,tarifas!$A$13:$D$20,4,FALSE)*H8696</f>
        <v>#N/A</v>
      </c>
      <c r="K8696" s="13">
        <f>IF(F8696="COD1",tarifas!$D$11*(SUMIFS($H$11:$H$8770,$F$11:$F$8770,"=COD1",$B$11:$B$8770,"="&amp;B8696)/COUNTIFS($F$11:$F$8770,"=COD1",$B$11:$B$8770,"="&amp;B8696))/COUNTIFS($A$11:$A$8770,"="&amp;A8696,$F$11:$F$8770,"=COD1"),0)</f>
        <v>0</v>
      </c>
      <c r="L8696" s="13" t="e">
        <f>(VLOOKUP(F8696,tarifas!$C$7:$D$10,2,FALSE)+tarifas!$D$21)*datos!H8696</f>
        <v>#N/A</v>
      </c>
      <c r="M8696">
        <v>0</v>
      </c>
      <c r="N8696" s="13" t="e">
        <f t="shared" si="1223"/>
        <v>#N/A</v>
      </c>
      <c r="O8696">
        <f t="shared" si="1224"/>
        <v>0</v>
      </c>
      <c r="P8696" s="12">
        <f t="shared" si="1225"/>
        <v>216.97929300985015</v>
      </c>
      <c r="Q8696">
        <f t="shared" si="1226"/>
        <v>0</v>
      </c>
      <c r="R8696">
        <f>$D$2*tarifas!$D$12/24</f>
        <v>1.4541666666666666</v>
      </c>
      <c r="S8696" t="e">
        <f>VLOOKUP(E8696&amp;" "&amp;F8696,tarifas!$A$13:$D$20,4,FALSE)*P8696</f>
        <v>#N/A</v>
      </c>
      <c r="T8696">
        <f>IF(F8696="COD1",tarifas!$D$11*(SUMIFS($P$11:$P$8770,$F$11:$F$8770,"=COD1",$B$11:$B$8770,"="&amp;B8696)/COUNTIFS($F$11:$F$8770,"=COD1",$B$11:$B$8770,"="&amp;B8696))/COUNTIFS($A$11:$A$8770,"="&amp;A8696,$F$11:$F$8770,"=COD1"),0)</f>
        <v>0</v>
      </c>
      <c r="U8696" t="e">
        <f>(VLOOKUP(F8696,tarifas!$C$7:$D$10,2,FALSE)+tarifas!$D$21)*datos!P8696</f>
        <v>#N/A</v>
      </c>
      <c r="V8696" t="e">
        <f t="shared" si="1227"/>
        <v>#N/A</v>
      </c>
      <c r="W8696">
        <f t="shared" si="1228"/>
        <v>0</v>
      </c>
    </row>
    <row r="8697" spans="1:23" x14ac:dyDescent="0.25">
      <c r="A8697">
        <f t="shared" si="1221"/>
        <v>357</v>
      </c>
      <c r="B8697">
        <f t="shared" si="1222"/>
        <v>12</v>
      </c>
      <c r="C8697" s="1">
        <f t="shared" si="1229"/>
        <v>42001.9166666456</v>
      </c>
      <c r="D8697" s="7">
        <v>0</v>
      </c>
      <c r="E8697" s="7"/>
      <c r="G8697">
        <v>45.98</v>
      </c>
      <c r="H8697" s="12">
        <v>218.26136342659592</v>
      </c>
      <c r="I8697" s="13">
        <f>$D$2*tarifas!$D$12/24</f>
        <v>1.4541666666666666</v>
      </c>
      <c r="J8697" s="13" t="e">
        <f>VLOOKUP(E8697&amp;" "&amp;F8697,tarifas!$A$13:$D$20,4,FALSE)*H8697</f>
        <v>#N/A</v>
      </c>
      <c r="K8697" s="13">
        <f>IF(F8697="COD1",tarifas!$D$11*(SUMIFS($H$11:$H$8770,$F$11:$F$8770,"=COD1",$B$11:$B$8770,"="&amp;B8697)/COUNTIFS($F$11:$F$8770,"=COD1",$B$11:$B$8770,"="&amp;B8697))/COUNTIFS($A$11:$A$8770,"="&amp;A8697,$F$11:$F$8770,"=COD1"),0)</f>
        <v>0</v>
      </c>
      <c r="L8697" s="13" t="e">
        <f>(VLOOKUP(F8697,tarifas!$C$7:$D$10,2,FALSE)+tarifas!$D$21)*datos!H8697</f>
        <v>#N/A</v>
      </c>
      <c r="M8697">
        <v>0</v>
      </c>
      <c r="N8697" s="13" t="e">
        <f t="shared" si="1223"/>
        <v>#N/A</v>
      </c>
      <c r="O8697">
        <f t="shared" si="1224"/>
        <v>0</v>
      </c>
      <c r="P8697" s="12">
        <f t="shared" si="1225"/>
        <v>218.26136342659592</v>
      </c>
      <c r="Q8697">
        <f t="shared" si="1226"/>
        <v>0</v>
      </c>
      <c r="R8697">
        <f>$D$2*tarifas!$D$12/24</f>
        <v>1.4541666666666666</v>
      </c>
      <c r="S8697" t="e">
        <f>VLOOKUP(E8697&amp;" "&amp;F8697,tarifas!$A$13:$D$20,4,FALSE)*P8697</f>
        <v>#N/A</v>
      </c>
      <c r="T8697">
        <f>IF(F8697="COD1",tarifas!$D$11*(SUMIFS($P$11:$P$8770,$F$11:$F$8770,"=COD1",$B$11:$B$8770,"="&amp;B8697)/COUNTIFS($F$11:$F$8770,"=COD1",$B$11:$B$8770,"="&amp;B8697))/COUNTIFS($A$11:$A$8770,"="&amp;A8697,$F$11:$F$8770,"=COD1"),0)</f>
        <v>0</v>
      </c>
      <c r="U8697" t="e">
        <f>(VLOOKUP(F8697,tarifas!$C$7:$D$10,2,FALSE)+tarifas!$D$21)*datos!P8697</f>
        <v>#N/A</v>
      </c>
      <c r="V8697" t="e">
        <f t="shared" si="1227"/>
        <v>#N/A</v>
      </c>
      <c r="W8697">
        <f t="shared" si="1228"/>
        <v>0</v>
      </c>
    </row>
    <row r="8698" spans="1:23" x14ac:dyDescent="0.25">
      <c r="A8698">
        <f t="shared" si="1221"/>
        <v>357</v>
      </c>
      <c r="B8698">
        <f t="shared" si="1222"/>
        <v>12</v>
      </c>
      <c r="C8698" s="1">
        <f t="shared" si="1229"/>
        <v>42001.958333312265</v>
      </c>
      <c r="D8698" s="7">
        <v>0</v>
      </c>
      <c r="E8698" s="7"/>
      <c r="G8698">
        <v>36.1</v>
      </c>
      <c r="H8698" s="12">
        <v>217.78326532078523</v>
      </c>
      <c r="I8698" s="13">
        <f>$D$2*tarifas!$D$12/24</f>
        <v>1.4541666666666666</v>
      </c>
      <c r="J8698" s="13" t="e">
        <f>VLOOKUP(E8698&amp;" "&amp;F8698,tarifas!$A$13:$D$20,4,FALSE)*H8698</f>
        <v>#N/A</v>
      </c>
      <c r="K8698" s="13">
        <f>IF(F8698="COD1",tarifas!$D$11*(SUMIFS($H$11:$H$8770,$F$11:$F$8770,"=COD1",$B$11:$B$8770,"="&amp;B8698)/COUNTIFS($F$11:$F$8770,"=COD1",$B$11:$B$8770,"="&amp;B8698))/COUNTIFS($A$11:$A$8770,"="&amp;A8698,$F$11:$F$8770,"=COD1"),0)</f>
        <v>0</v>
      </c>
      <c r="L8698" s="13" t="e">
        <f>(VLOOKUP(F8698,tarifas!$C$7:$D$10,2,FALSE)+tarifas!$D$21)*datos!H8698</f>
        <v>#N/A</v>
      </c>
      <c r="M8698">
        <v>0</v>
      </c>
      <c r="N8698" s="13" t="e">
        <f t="shared" si="1223"/>
        <v>#N/A</v>
      </c>
      <c r="O8698">
        <f t="shared" si="1224"/>
        <v>0</v>
      </c>
      <c r="P8698" s="12">
        <f t="shared" si="1225"/>
        <v>217.78326532078523</v>
      </c>
      <c r="Q8698">
        <f t="shared" si="1226"/>
        <v>0</v>
      </c>
      <c r="R8698">
        <f>$D$2*tarifas!$D$12/24</f>
        <v>1.4541666666666666</v>
      </c>
      <c r="S8698" t="e">
        <f>VLOOKUP(E8698&amp;" "&amp;F8698,tarifas!$A$13:$D$20,4,FALSE)*P8698</f>
        <v>#N/A</v>
      </c>
      <c r="T8698">
        <f>IF(F8698="COD1",tarifas!$D$11*(SUMIFS($P$11:$P$8770,$F$11:$F$8770,"=COD1",$B$11:$B$8770,"="&amp;B8698)/COUNTIFS($F$11:$F$8770,"=COD1",$B$11:$B$8770,"="&amp;B8698))/COUNTIFS($A$11:$A$8770,"="&amp;A8698,$F$11:$F$8770,"=COD1"),0)</f>
        <v>0</v>
      </c>
      <c r="U8698" t="e">
        <f>(VLOOKUP(F8698,tarifas!$C$7:$D$10,2,FALSE)+tarifas!$D$21)*datos!P8698</f>
        <v>#N/A</v>
      </c>
      <c r="V8698" t="e">
        <f t="shared" si="1227"/>
        <v>#N/A</v>
      </c>
      <c r="W8698">
        <f t="shared" si="1228"/>
        <v>0</v>
      </c>
    </row>
    <row r="8699" spans="1:23" x14ac:dyDescent="0.25">
      <c r="A8699">
        <f t="shared" si="1221"/>
        <v>358</v>
      </c>
      <c r="B8699">
        <f t="shared" si="1222"/>
        <v>12</v>
      </c>
      <c r="C8699" s="1">
        <f t="shared" si="1229"/>
        <v>42001.999999978929</v>
      </c>
      <c r="D8699" s="7">
        <v>0</v>
      </c>
      <c r="E8699" s="7"/>
      <c r="G8699">
        <v>13.25</v>
      </c>
      <c r="H8699" s="12">
        <v>212.76827119130564</v>
      </c>
      <c r="I8699" s="13">
        <f>$D$2*tarifas!$D$12/24</f>
        <v>1.4541666666666666</v>
      </c>
      <c r="J8699" s="13" t="e">
        <f>VLOOKUP(E8699&amp;" "&amp;F8699,tarifas!$A$13:$D$20,4,FALSE)*H8699</f>
        <v>#N/A</v>
      </c>
      <c r="K8699" s="13">
        <f>IF(F8699="COD1",tarifas!$D$11*(SUMIFS($H$11:$H$8770,$F$11:$F$8770,"=COD1",$B$11:$B$8770,"="&amp;B8699)/COUNTIFS($F$11:$F$8770,"=COD1",$B$11:$B$8770,"="&amp;B8699))/COUNTIFS($A$11:$A$8770,"="&amp;A8699,$F$11:$F$8770,"=COD1"),0)</f>
        <v>0</v>
      </c>
      <c r="L8699" s="13" t="e">
        <f>(VLOOKUP(F8699,tarifas!$C$7:$D$10,2,FALSE)+tarifas!$D$21)*datos!H8699</f>
        <v>#N/A</v>
      </c>
      <c r="M8699">
        <v>0</v>
      </c>
      <c r="N8699" s="13" t="e">
        <f t="shared" si="1223"/>
        <v>#N/A</v>
      </c>
      <c r="O8699">
        <f t="shared" si="1224"/>
        <v>0</v>
      </c>
      <c r="P8699" s="12">
        <f t="shared" si="1225"/>
        <v>212.76827119130564</v>
      </c>
      <c r="Q8699">
        <f t="shared" si="1226"/>
        <v>0</v>
      </c>
      <c r="R8699">
        <f>$D$2*tarifas!$D$12/24</f>
        <v>1.4541666666666666</v>
      </c>
      <c r="S8699" t="e">
        <f>VLOOKUP(E8699&amp;" "&amp;F8699,tarifas!$A$13:$D$20,4,FALSE)*P8699</f>
        <v>#N/A</v>
      </c>
      <c r="T8699">
        <f>IF(F8699="COD1",tarifas!$D$11*(SUMIFS($P$11:$P$8770,$F$11:$F$8770,"=COD1",$B$11:$B$8770,"="&amp;B8699)/COUNTIFS($F$11:$F$8770,"=COD1",$B$11:$B$8770,"="&amp;B8699))/COUNTIFS($A$11:$A$8770,"="&amp;A8699,$F$11:$F$8770,"=COD1"),0)</f>
        <v>0</v>
      </c>
      <c r="U8699" t="e">
        <f>(VLOOKUP(F8699,tarifas!$C$7:$D$10,2,FALSE)+tarifas!$D$21)*datos!P8699</f>
        <v>#N/A</v>
      </c>
      <c r="V8699" t="e">
        <f t="shared" si="1227"/>
        <v>#N/A</v>
      </c>
      <c r="W8699">
        <f t="shared" si="1228"/>
        <v>0</v>
      </c>
    </row>
    <row r="8700" spans="1:23" x14ac:dyDescent="0.25">
      <c r="A8700">
        <f t="shared" si="1221"/>
        <v>358</v>
      </c>
      <c r="B8700">
        <f t="shared" si="1222"/>
        <v>12</v>
      </c>
      <c r="C8700" s="1">
        <f t="shared" si="1229"/>
        <v>42002.041666645593</v>
      </c>
      <c r="D8700" s="7">
        <v>0</v>
      </c>
      <c r="E8700" s="7"/>
      <c r="G8700">
        <v>8.25</v>
      </c>
      <c r="H8700" s="12">
        <v>211.47332549410973</v>
      </c>
      <c r="I8700" s="13">
        <f>$D$2*tarifas!$D$12/24</f>
        <v>1.4541666666666666</v>
      </c>
      <c r="J8700" s="13" t="e">
        <f>VLOOKUP(E8700&amp;" "&amp;F8700,tarifas!$A$13:$D$20,4,FALSE)*H8700</f>
        <v>#N/A</v>
      </c>
      <c r="K8700" s="13">
        <f>IF(F8700="COD1",tarifas!$D$11*(SUMIFS($H$11:$H$8770,$F$11:$F$8770,"=COD1",$B$11:$B$8770,"="&amp;B8700)/COUNTIFS($F$11:$F$8770,"=COD1",$B$11:$B$8770,"="&amp;B8700))/COUNTIFS($A$11:$A$8770,"="&amp;A8700,$F$11:$F$8770,"=COD1"),0)</f>
        <v>0</v>
      </c>
      <c r="L8700" s="13" t="e">
        <f>(VLOOKUP(F8700,tarifas!$C$7:$D$10,2,FALSE)+tarifas!$D$21)*datos!H8700</f>
        <v>#N/A</v>
      </c>
      <c r="M8700">
        <v>0</v>
      </c>
      <c r="N8700" s="13" t="e">
        <f t="shared" si="1223"/>
        <v>#N/A</v>
      </c>
      <c r="O8700">
        <f t="shared" si="1224"/>
        <v>0</v>
      </c>
      <c r="P8700" s="12">
        <f t="shared" si="1225"/>
        <v>211.47332549410973</v>
      </c>
      <c r="Q8700">
        <f t="shared" si="1226"/>
        <v>0</v>
      </c>
      <c r="R8700">
        <f>$D$2*tarifas!$D$12/24</f>
        <v>1.4541666666666666</v>
      </c>
      <c r="S8700" t="e">
        <f>VLOOKUP(E8700&amp;" "&amp;F8700,tarifas!$A$13:$D$20,4,FALSE)*P8700</f>
        <v>#N/A</v>
      </c>
      <c r="T8700">
        <f>IF(F8700="COD1",tarifas!$D$11*(SUMIFS($P$11:$P$8770,$F$11:$F$8770,"=COD1",$B$11:$B$8770,"="&amp;B8700)/COUNTIFS($F$11:$F$8770,"=COD1",$B$11:$B$8770,"="&amp;B8700))/COUNTIFS($A$11:$A$8770,"="&amp;A8700,$F$11:$F$8770,"=COD1"),0)</f>
        <v>0</v>
      </c>
      <c r="U8700" t="e">
        <f>(VLOOKUP(F8700,tarifas!$C$7:$D$10,2,FALSE)+tarifas!$D$21)*datos!P8700</f>
        <v>#N/A</v>
      </c>
      <c r="V8700" t="e">
        <f t="shared" si="1227"/>
        <v>#N/A</v>
      </c>
      <c r="W8700">
        <f t="shared" si="1228"/>
        <v>0</v>
      </c>
    </row>
    <row r="8701" spans="1:23" x14ac:dyDescent="0.25">
      <c r="A8701">
        <f t="shared" si="1221"/>
        <v>358</v>
      </c>
      <c r="B8701">
        <f t="shared" si="1222"/>
        <v>12</v>
      </c>
      <c r="C8701" s="1">
        <f t="shared" si="1229"/>
        <v>42002.083333312257</v>
      </c>
      <c r="D8701" s="7">
        <v>0</v>
      </c>
      <c r="E8701" s="7"/>
      <c r="G8701">
        <v>12.75</v>
      </c>
      <c r="H8701" s="12">
        <v>208.16824273546365</v>
      </c>
      <c r="I8701" s="13">
        <f>$D$2*tarifas!$D$12/24</f>
        <v>1.4541666666666666</v>
      </c>
      <c r="J8701" s="13" t="e">
        <f>VLOOKUP(E8701&amp;" "&amp;F8701,tarifas!$A$13:$D$20,4,FALSE)*H8701</f>
        <v>#N/A</v>
      </c>
      <c r="K8701" s="13">
        <f>IF(F8701="COD1",tarifas!$D$11*(SUMIFS($H$11:$H$8770,$F$11:$F$8770,"=COD1",$B$11:$B$8770,"="&amp;B8701)/COUNTIFS($F$11:$F$8770,"=COD1",$B$11:$B$8770,"="&amp;B8701))/COUNTIFS($A$11:$A$8770,"="&amp;A8701,$F$11:$F$8770,"=COD1"),0)</f>
        <v>0</v>
      </c>
      <c r="L8701" s="13" t="e">
        <f>(VLOOKUP(F8701,tarifas!$C$7:$D$10,2,FALSE)+tarifas!$D$21)*datos!H8701</f>
        <v>#N/A</v>
      </c>
      <c r="M8701">
        <v>0</v>
      </c>
      <c r="N8701" s="13" t="e">
        <f t="shared" si="1223"/>
        <v>#N/A</v>
      </c>
      <c r="O8701">
        <f t="shared" si="1224"/>
        <v>0</v>
      </c>
      <c r="P8701" s="12">
        <f t="shared" si="1225"/>
        <v>208.16824273546365</v>
      </c>
      <c r="Q8701">
        <f t="shared" si="1226"/>
        <v>0</v>
      </c>
      <c r="R8701">
        <f>$D$2*tarifas!$D$12/24</f>
        <v>1.4541666666666666</v>
      </c>
      <c r="S8701" t="e">
        <f>VLOOKUP(E8701&amp;" "&amp;F8701,tarifas!$A$13:$D$20,4,FALSE)*P8701</f>
        <v>#N/A</v>
      </c>
      <c r="T8701">
        <f>IF(F8701="COD1",tarifas!$D$11*(SUMIFS($P$11:$P$8770,$F$11:$F$8770,"=COD1",$B$11:$B$8770,"="&amp;B8701)/COUNTIFS($F$11:$F$8770,"=COD1",$B$11:$B$8770,"="&amp;B8701))/COUNTIFS($A$11:$A$8770,"="&amp;A8701,$F$11:$F$8770,"=COD1"),0)</f>
        <v>0</v>
      </c>
      <c r="U8701" t="e">
        <f>(VLOOKUP(F8701,tarifas!$C$7:$D$10,2,FALSE)+tarifas!$D$21)*datos!P8701</f>
        <v>#N/A</v>
      </c>
      <c r="V8701" t="e">
        <f t="shared" si="1227"/>
        <v>#N/A</v>
      </c>
      <c r="W8701">
        <f t="shared" si="1228"/>
        <v>0</v>
      </c>
    </row>
    <row r="8702" spans="1:23" x14ac:dyDescent="0.25">
      <c r="A8702">
        <f t="shared" si="1221"/>
        <v>358</v>
      </c>
      <c r="B8702">
        <f t="shared" si="1222"/>
        <v>12</v>
      </c>
      <c r="C8702" s="1">
        <f t="shared" si="1229"/>
        <v>42002.124999978922</v>
      </c>
      <c r="D8702" s="7">
        <v>0</v>
      </c>
      <c r="E8702" s="7"/>
      <c r="G8702">
        <v>13</v>
      </c>
      <c r="H8702" s="12">
        <v>205.42511923778181</v>
      </c>
      <c r="I8702" s="13">
        <f>$D$2*tarifas!$D$12/24</f>
        <v>1.4541666666666666</v>
      </c>
      <c r="J8702" s="13" t="e">
        <f>VLOOKUP(E8702&amp;" "&amp;F8702,tarifas!$A$13:$D$20,4,FALSE)*H8702</f>
        <v>#N/A</v>
      </c>
      <c r="K8702" s="13">
        <f>IF(F8702="COD1",tarifas!$D$11*(SUMIFS($H$11:$H$8770,$F$11:$F$8770,"=COD1",$B$11:$B$8770,"="&amp;B8702)/COUNTIFS($F$11:$F$8770,"=COD1",$B$11:$B$8770,"="&amp;B8702))/COUNTIFS($A$11:$A$8770,"="&amp;A8702,$F$11:$F$8770,"=COD1"),0)</f>
        <v>0</v>
      </c>
      <c r="L8702" s="13" t="e">
        <f>(VLOOKUP(F8702,tarifas!$C$7:$D$10,2,FALSE)+tarifas!$D$21)*datos!H8702</f>
        <v>#N/A</v>
      </c>
      <c r="M8702">
        <v>0</v>
      </c>
      <c r="N8702" s="13" t="e">
        <f t="shared" si="1223"/>
        <v>#N/A</v>
      </c>
      <c r="O8702">
        <f t="shared" si="1224"/>
        <v>0</v>
      </c>
      <c r="P8702" s="12">
        <f t="shared" si="1225"/>
        <v>205.42511923778181</v>
      </c>
      <c r="Q8702">
        <f t="shared" si="1226"/>
        <v>0</v>
      </c>
      <c r="R8702">
        <f>$D$2*tarifas!$D$12/24</f>
        <v>1.4541666666666666</v>
      </c>
      <c r="S8702" t="e">
        <f>VLOOKUP(E8702&amp;" "&amp;F8702,tarifas!$A$13:$D$20,4,FALSE)*P8702</f>
        <v>#N/A</v>
      </c>
      <c r="T8702">
        <f>IF(F8702="COD1",tarifas!$D$11*(SUMIFS($P$11:$P$8770,$F$11:$F$8770,"=COD1",$B$11:$B$8770,"="&amp;B8702)/COUNTIFS($F$11:$F$8770,"=COD1",$B$11:$B$8770,"="&amp;B8702))/COUNTIFS($A$11:$A$8770,"="&amp;A8702,$F$11:$F$8770,"=COD1"),0)</f>
        <v>0</v>
      </c>
      <c r="U8702" t="e">
        <f>(VLOOKUP(F8702,tarifas!$C$7:$D$10,2,FALSE)+tarifas!$D$21)*datos!P8702</f>
        <v>#N/A</v>
      </c>
      <c r="V8702" t="e">
        <f t="shared" si="1227"/>
        <v>#N/A</v>
      </c>
      <c r="W8702">
        <f t="shared" si="1228"/>
        <v>0</v>
      </c>
    </row>
    <row r="8703" spans="1:23" x14ac:dyDescent="0.25">
      <c r="A8703">
        <f t="shared" si="1221"/>
        <v>358</v>
      </c>
      <c r="B8703">
        <f t="shared" si="1222"/>
        <v>12</v>
      </c>
      <c r="C8703" s="1">
        <f t="shared" si="1229"/>
        <v>42002.166666645586</v>
      </c>
      <c r="D8703" s="7">
        <v>0</v>
      </c>
      <c r="E8703" s="7"/>
      <c r="G8703">
        <v>13.5</v>
      </c>
      <c r="H8703" s="12">
        <v>204.50448094959148</v>
      </c>
      <c r="I8703" s="13">
        <f>$D$2*tarifas!$D$12/24</f>
        <v>1.4541666666666666</v>
      </c>
      <c r="J8703" s="13" t="e">
        <f>VLOOKUP(E8703&amp;" "&amp;F8703,tarifas!$A$13:$D$20,4,FALSE)*H8703</f>
        <v>#N/A</v>
      </c>
      <c r="K8703" s="13">
        <f>IF(F8703="COD1",tarifas!$D$11*(SUMIFS($H$11:$H$8770,$F$11:$F$8770,"=COD1",$B$11:$B$8770,"="&amp;B8703)/COUNTIFS($F$11:$F$8770,"=COD1",$B$11:$B$8770,"="&amp;B8703))/COUNTIFS($A$11:$A$8770,"="&amp;A8703,$F$11:$F$8770,"=COD1"),0)</f>
        <v>0</v>
      </c>
      <c r="L8703" s="13" t="e">
        <f>(VLOOKUP(F8703,tarifas!$C$7:$D$10,2,FALSE)+tarifas!$D$21)*datos!H8703</f>
        <v>#N/A</v>
      </c>
      <c r="M8703">
        <v>0</v>
      </c>
      <c r="N8703" s="13" t="e">
        <f t="shared" si="1223"/>
        <v>#N/A</v>
      </c>
      <c r="O8703">
        <f t="shared" si="1224"/>
        <v>0</v>
      </c>
      <c r="P8703" s="12">
        <f t="shared" si="1225"/>
        <v>204.50448094959148</v>
      </c>
      <c r="Q8703">
        <f t="shared" si="1226"/>
        <v>0</v>
      </c>
      <c r="R8703">
        <f>$D$2*tarifas!$D$12/24</f>
        <v>1.4541666666666666</v>
      </c>
      <c r="S8703" t="e">
        <f>VLOOKUP(E8703&amp;" "&amp;F8703,tarifas!$A$13:$D$20,4,FALSE)*P8703</f>
        <v>#N/A</v>
      </c>
      <c r="T8703">
        <f>IF(F8703="COD1",tarifas!$D$11*(SUMIFS($P$11:$P$8770,$F$11:$F$8770,"=COD1",$B$11:$B$8770,"="&amp;B8703)/COUNTIFS($F$11:$F$8770,"=COD1",$B$11:$B$8770,"="&amp;B8703))/COUNTIFS($A$11:$A$8770,"="&amp;A8703,$F$11:$F$8770,"=COD1"),0)</f>
        <v>0</v>
      </c>
      <c r="U8703" t="e">
        <f>(VLOOKUP(F8703,tarifas!$C$7:$D$10,2,FALSE)+tarifas!$D$21)*datos!P8703</f>
        <v>#N/A</v>
      </c>
      <c r="V8703" t="e">
        <f t="shared" si="1227"/>
        <v>#N/A</v>
      </c>
      <c r="W8703">
        <f t="shared" si="1228"/>
        <v>0</v>
      </c>
    </row>
    <row r="8704" spans="1:23" x14ac:dyDescent="0.25">
      <c r="A8704">
        <f t="shared" si="1221"/>
        <v>358</v>
      </c>
      <c r="B8704">
        <f t="shared" si="1222"/>
        <v>12</v>
      </c>
      <c r="C8704" s="1">
        <f t="shared" si="1229"/>
        <v>42002.20833331225</v>
      </c>
      <c r="D8704" s="7">
        <v>0</v>
      </c>
      <c r="E8704" s="7"/>
      <c r="G8704">
        <v>13.5</v>
      </c>
      <c r="H8704" s="12">
        <v>206.99198569050594</v>
      </c>
      <c r="I8704" s="13">
        <f>$D$2*tarifas!$D$12/24</f>
        <v>1.4541666666666666</v>
      </c>
      <c r="J8704" s="13" t="e">
        <f>VLOOKUP(E8704&amp;" "&amp;F8704,tarifas!$A$13:$D$20,4,FALSE)*H8704</f>
        <v>#N/A</v>
      </c>
      <c r="K8704" s="13">
        <f>IF(F8704="COD1",tarifas!$D$11*(SUMIFS($H$11:$H$8770,$F$11:$F$8770,"=COD1",$B$11:$B$8770,"="&amp;B8704)/COUNTIFS($F$11:$F$8770,"=COD1",$B$11:$B$8770,"="&amp;B8704))/COUNTIFS($A$11:$A$8770,"="&amp;A8704,$F$11:$F$8770,"=COD1"),0)</f>
        <v>0</v>
      </c>
      <c r="L8704" s="13" t="e">
        <f>(VLOOKUP(F8704,tarifas!$C$7:$D$10,2,FALSE)+tarifas!$D$21)*datos!H8704</f>
        <v>#N/A</v>
      </c>
      <c r="M8704">
        <v>0</v>
      </c>
      <c r="N8704" s="13" t="e">
        <f t="shared" si="1223"/>
        <v>#N/A</v>
      </c>
      <c r="O8704">
        <f t="shared" si="1224"/>
        <v>0</v>
      </c>
      <c r="P8704" s="12">
        <f t="shared" si="1225"/>
        <v>206.99198569050594</v>
      </c>
      <c r="Q8704">
        <f t="shared" si="1226"/>
        <v>0</v>
      </c>
      <c r="R8704">
        <f>$D$2*tarifas!$D$12/24</f>
        <v>1.4541666666666666</v>
      </c>
      <c r="S8704" t="e">
        <f>VLOOKUP(E8704&amp;" "&amp;F8704,tarifas!$A$13:$D$20,4,FALSE)*P8704</f>
        <v>#N/A</v>
      </c>
      <c r="T8704">
        <f>IF(F8704="COD1",tarifas!$D$11*(SUMIFS($P$11:$P$8770,$F$11:$F$8770,"=COD1",$B$11:$B$8770,"="&amp;B8704)/COUNTIFS($F$11:$F$8770,"=COD1",$B$11:$B$8770,"="&amp;B8704))/COUNTIFS($A$11:$A$8770,"="&amp;A8704,$F$11:$F$8770,"=COD1"),0)</f>
        <v>0</v>
      </c>
      <c r="U8704" t="e">
        <f>(VLOOKUP(F8704,tarifas!$C$7:$D$10,2,FALSE)+tarifas!$D$21)*datos!P8704</f>
        <v>#N/A</v>
      </c>
      <c r="V8704" t="e">
        <f t="shared" si="1227"/>
        <v>#N/A</v>
      </c>
      <c r="W8704">
        <f t="shared" si="1228"/>
        <v>0</v>
      </c>
    </row>
    <row r="8705" spans="1:23" x14ac:dyDescent="0.25">
      <c r="A8705">
        <f t="shared" si="1221"/>
        <v>358</v>
      </c>
      <c r="B8705">
        <f t="shared" si="1222"/>
        <v>12</v>
      </c>
      <c r="C8705" s="1">
        <f t="shared" si="1229"/>
        <v>42002.249999978914</v>
      </c>
      <c r="D8705" s="7">
        <v>0</v>
      </c>
      <c r="E8705" s="7"/>
      <c r="G8705">
        <v>13</v>
      </c>
      <c r="H8705" s="12">
        <v>201.37332720457349</v>
      </c>
      <c r="I8705" s="13">
        <f>$D$2*tarifas!$D$12/24</f>
        <v>1.4541666666666666</v>
      </c>
      <c r="J8705" s="13" t="e">
        <f>VLOOKUP(E8705&amp;" "&amp;F8705,tarifas!$A$13:$D$20,4,FALSE)*H8705</f>
        <v>#N/A</v>
      </c>
      <c r="K8705" s="13">
        <f>IF(F8705="COD1",tarifas!$D$11*(SUMIFS($H$11:$H$8770,$F$11:$F$8770,"=COD1",$B$11:$B$8770,"="&amp;B8705)/COUNTIFS($F$11:$F$8770,"=COD1",$B$11:$B$8770,"="&amp;B8705))/COUNTIFS($A$11:$A$8770,"="&amp;A8705,$F$11:$F$8770,"=COD1"),0)</f>
        <v>0</v>
      </c>
      <c r="L8705" s="13" t="e">
        <f>(VLOOKUP(F8705,tarifas!$C$7:$D$10,2,FALSE)+tarifas!$D$21)*datos!H8705</f>
        <v>#N/A</v>
      </c>
      <c r="M8705">
        <v>0</v>
      </c>
      <c r="N8705" s="13" t="e">
        <f t="shared" si="1223"/>
        <v>#N/A</v>
      </c>
      <c r="O8705">
        <f t="shared" si="1224"/>
        <v>0</v>
      </c>
      <c r="P8705" s="12">
        <f t="shared" si="1225"/>
        <v>201.37332720457349</v>
      </c>
      <c r="Q8705">
        <f t="shared" si="1226"/>
        <v>0</v>
      </c>
      <c r="R8705">
        <f>$D$2*tarifas!$D$12/24</f>
        <v>1.4541666666666666</v>
      </c>
      <c r="S8705" t="e">
        <f>VLOOKUP(E8705&amp;" "&amp;F8705,tarifas!$A$13:$D$20,4,FALSE)*P8705</f>
        <v>#N/A</v>
      </c>
      <c r="T8705">
        <f>IF(F8705="COD1",tarifas!$D$11*(SUMIFS($P$11:$P$8770,$F$11:$F$8770,"=COD1",$B$11:$B$8770,"="&amp;B8705)/COUNTIFS($F$11:$F$8770,"=COD1",$B$11:$B$8770,"="&amp;B8705))/COUNTIFS($A$11:$A$8770,"="&amp;A8705,$F$11:$F$8770,"=COD1"),0)</f>
        <v>0</v>
      </c>
      <c r="U8705" t="e">
        <f>(VLOOKUP(F8705,tarifas!$C$7:$D$10,2,FALSE)+tarifas!$D$21)*datos!P8705</f>
        <v>#N/A</v>
      </c>
      <c r="V8705" t="e">
        <f t="shared" si="1227"/>
        <v>#N/A</v>
      </c>
      <c r="W8705">
        <f t="shared" si="1228"/>
        <v>0</v>
      </c>
    </row>
    <row r="8706" spans="1:23" x14ac:dyDescent="0.25">
      <c r="A8706">
        <f t="shared" si="1221"/>
        <v>358</v>
      </c>
      <c r="B8706">
        <f t="shared" si="1222"/>
        <v>12</v>
      </c>
      <c r="C8706" s="1">
        <f t="shared" si="1229"/>
        <v>42002.291666645579</v>
      </c>
      <c r="D8706" s="7">
        <v>0</v>
      </c>
      <c r="E8706" s="7"/>
      <c r="G8706">
        <v>25</v>
      </c>
      <c r="H8706" s="12">
        <v>192.79336296144373</v>
      </c>
      <c r="I8706" s="13">
        <f>$D$2*tarifas!$D$12/24</f>
        <v>1.4541666666666666</v>
      </c>
      <c r="J8706" s="13" t="e">
        <f>VLOOKUP(E8706&amp;" "&amp;F8706,tarifas!$A$13:$D$20,4,FALSE)*H8706</f>
        <v>#N/A</v>
      </c>
      <c r="K8706" s="13">
        <f>IF(F8706="COD1",tarifas!$D$11*(SUMIFS($H$11:$H$8770,$F$11:$F$8770,"=COD1",$B$11:$B$8770,"="&amp;B8706)/COUNTIFS($F$11:$F$8770,"=COD1",$B$11:$B$8770,"="&amp;B8706))/COUNTIFS($A$11:$A$8770,"="&amp;A8706,$F$11:$F$8770,"=COD1"),0)</f>
        <v>0</v>
      </c>
      <c r="L8706" s="13" t="e">
        <f>(VLOOKUP(F8706,tarifas!$C$7:$D$10,2,FALSE)+tarifas!$D$21)*datos!H8706</f>
        <v>#N/A</v>
      </c>
      <c r="M8706">
        <v>0</v>
      </c>
      <c r="N8706" s="13" t="e">
        <f t="shared" si="1223"/>
        <v>#N/A</v>
      </c>
      <c r="O8706">
        <f t="shared" si="1224"/>
        <v>0</v>
      </c>
      <c r="P8706" s="12">
        <f t="shared" si="1225"/>
        <v>192.79336296144373</v>
      </c>
      <c r="Q8706">
        <f t="shared" si="1226"/>
        <v>0</v>
      </c>
      <c r="R8706">
        <f>$D$2*tarifas!$D$12/24</f>
        <v>1.4541666666666666</v>
      </c>
      <c r="S8706" t="e">
        <f>VLOOKUP(E8706&amp;" "&amp;F8706,tarifas!$A$13:$D$20,4,FALSE)*P8706</f>
        <v>#N/A</v>
      </c>
      <c r="T8706">
        <f>IF(F8706="COD1",tarifas!$D$11*(SUMIFS($P$11:$P$8770,$F$11:$F$8770,"=COD1",$B$11:$B$8770,"="&amp;B8706)/COUNTIFS($F$11:$F$8770,"=COD1",$B$11:$B$8770,"="&amp;B8706))/COUNTIFS($A$11:$A$8770,"="&amp;A8706,$F$11:$F$8770,"=COD1"),0)</f>
        <v>0</v>
      </c>
      <c r="U8706" t="e">
        <f>(VLOOKUP(F8706,tarifas!$C$7:$D$10,2,FALSE)+tarifas!$D$21)*datos!P8706</f>
        <v>#N/A</v>
      </c>
      <c r="V8706" t="e">
        <f t="shared" si="1227"/>
        <v>#N/A</v>
      </c>
      <c r="W8706">
        <f t="shared" si="1228"/>
        <v>0</v>
      </c>
    </row>
    <row r="8707" spans="1:23" x14ac:dyDescent="0.25">
      <c r="A8707">
        <f t="shared" si="1221"/>
        <v>358</v>
      </c>
      <c r="B8707">
        <f t="shared" si="1222"/>
        <v>12</v>
      </c>
      <c r="C8707" s="1">
        <f t="shared" si="1229"/>
        <v>42002.333333312243</v>
      </c>
      <c r="D8707" s="7">
        <v>0</v>
      </c>
      <c r="E8707" s="7"/>
      <c r="G8707">
        <v>30.13</v>
      </c>
      <c r="H8707" s="12">
        <v>260.84809014069049</v>
      </c>
      <c r="I8707" s="13">
        <f>$D$2*tarifas!$D$12/24</f>
        <v>1.4541666666666666</v>
      </c>
      <c r="J8707" s="13" t="e">
        <f>VLOOKUP(E8707&amp;" "&amp;F8707,tarifas!$A$13:$D$20,4,FALSE)*H8707</f>
        <v>#N/A</v>
      </c>
      <c r="K8707" s="13">
        <f>IF(F8707="COD1",tarifas!$D$11*(SUMIFS($H$11:$H$8770,$F$11:$F$8770,"=COD1",$B$11:$B$8770,"="&amp;B8707)/COUNTIFS($F$11:$F$8770,"=COD1",$B$11:$B$8770,"="&amp;B8707))/COUNTIFS($A$11:$A$8770,"="&amp;A8707,$F$11:$F$8770,"=COD1"),0)</f>
        <v>0</v>
      </c>
      <c r="L8707" s="13" t="e">
        <f>(VLOOKUP(F8707,tarifas!$C$7:$D$10,2,FALSE)+tarifas!$D$21)*datos!H8707</f>
        <v>#N/A</v>
      </c>
      <c r="M8707">
        <v>165.95683</v>
      </c>
      <c r="N8707" s="13" t="e">
        <f t="shared" si="1223"/>
        <v>#N/A</v>
      </c>
      <c r="O8707">
        <f t="shared" si="1224"/>
        <v>165.95683</v>
      </c>
      <c r="P8707" s="12">
        <f t="shared" si="1225"/>
        <v>94.891260140690491</v>
      </c>
      <c r="Q8707">
        <f t="shared" si="1226"/>
        <v>0</v>
      </c>
      <c r="R8707">
        <f>$D$2*tarifas!$D$12/24</f>
        <v>1.4541666666666666</v>
      </c>
      <c r="S8707" t="e">
        <f>VLOOKUP(E8707&amp;" "&amp;F8707,tarifas!$A$13:$D$20,4,FALSE)*P8707</f>
        <v>#N/A</v>
      </c>
      <c r="T8707">
        <f>IF(F8707="COD1",tarifas!$D$11*(SUMIFS($P$11:$P$8770,$F$11:$F$8770,"=COD1",$B$11:$B$8770,"="&amp;B8707)/COUNTIFS($F$11:$F$8770,"=COD1",$B$11:$B$8770,"="&amp;B8707))/COUNTIFS($A$11:$A$8770,"="&amp;A8707,$F$11:$F$8770,"=COD1"),0)</f>
        <v>0</v>
      </c>
      <c r="U8707" t="e">
        <f>(VLOOKUP(F8707,tarifas!$C$7:$D$10,2,FALSE)+tarifas!$D$21)*datos!P8707</f>
        <v>#N/A</v>
      </c>
      <c r="V8707" t="e">
        <f t="shared" si="1227"/>
        <v>#N/A</v>
      </c>
      <c r="W8707">
        <f t="shared" si="1228"/>
        <v>0</v>
      </c>
    </row>
    <row r="8708" spans="1:23" x14ac:dyDescent="0.25">
      <c r="A8708">
        <f t="shared" si="1221"/>
        <v>358</v>
      </c>
      <c r="B8708">
        <f t="shared" si="1222"/>
        <v>12</v>
      </c>
      <c r="C8708" s="1">
        <f t="shared" si="1229"/>
        <v>42002.374999978907</v>
      </c>
      <c r="D8708" s="7">
        <v>0</v>
      </c>
      <c r="E8708" s="7"/>
      <c r="G8708">
        <v>44.98</v>
      </c>
      <c r="H8708" s="12">
        <v>406.54759614798797</v>
      </c>
      <c r="I8708" s="13">
        <f>$D$2*tarifas!$D$12/24</f>
        <v>1.4541666666666666</v>
      </c>
      <c r="J8708" s="13" t="e">
        <f>VLOOKUP(E8708&amp;" "&amp;F8708,tarifas!$A$13:$D$20,4,FALSE)*H8708</f>
        <v>#N/A</v>
      </c>
      <c r="K8708" s="13">
        <f>IF(F8708="COD1",tarifas!$D$11*(SUMIFS($H$11:$H$8770,$F$11:$F$8770,"=COD1",$B$11:$B$8770,"="&amp;B8708)/COUNTIFS($F$11:$F$8770,"=COD1",$B$11:$B$8770,"="&amp;B8708))/COUNTIFS($A$11:$A$8770,"="&amp;A8708,$F$11:$F$8770,"=COD1"),0)</f>
        <v>0</v>
      </c>
      <c r="L8708" s="13" t="e">
        <f>(VLOOKUP(F8708,tarifas!$C$7:$D$10,2,FALSE)+tarifas!$D$21)*datos!H8708</f>
        <v>#N/A</v>
      </c>
      <c r="M8708">
        <v>318.34521999999998</v>
      </c>
      <c r="N8708" s="13" t="e">
        <f t="shared" si="1223"/>
        <v>#N/A</v>
      </c>
      <c r="O8708">
        <f t="shared" si="1224"/>
        <v>318.34521999999998</v>
      </c>
      <c r="P8708" s="12">
        <f t="shared" si="1225"/>
        <v>88.202376147987991</v>
      </c>
      <c r="Q8708">
        <f t="shared" si="1226"/>
        <v>0</v>
      </c>
      <c r="R8708">
        <f>$D$2*tarifas!$D$12/24</f>
        <v>1.4541666666666666</v>
      </c>
      <c r="S8708" t="e">
        <f>VLOOKUP(E8708&amp;" "&amp;F8708,tarifas!$A$13:$D$20,4,FALSE)*P8708</f>
        <v>#N/A</v>
      </c>
      <c r="T8708">
        <f>IF(F8708="COD1",tarifas!$D$11*(SUMIFS($P$11:$P$8770,$F$11:$F$8770,"=COD1",$B$11:$B$8770,"="&amp;B8708)/COUNTIFS($F$11:$F$8770,"=COD1",$B$11:$B$8770,"="&amp;B8708))/COUNTIFS($A$11:$A$8770,"="&amp;A8708,$F$11:$F$8770,"=COD1"),0)</f>
        <v>0</v>
      </c>
      <c r="U8708" t="e">
        <f>(VLOOKUP(F8708,tarifas!$C$7:$D$10,2,FALSE)+tarifas!$D$21)*datos!P8708</f>
        <v>#N/A</v>
      </c>
      <c r="V8708" t="e">
        <f t="shared" si="1227"/>
        <v>#N/A</v>
      </c>
      <c r="W8708">
        <f t="shared" si="1228"/>
        <v>0</v>
      </c>
    </row>
    <row r="8709" spans="1:23" x14ac:dyDescent="0.25">
      <c r="A8709">
        <f t="shared" si="1221"/>
        <v>358</v>
      </c>
      <c r="B8709">
        <f t="shared" si="1222"/>
        <v>12</v>
      </c>
      <c r="C8709" s="1">
        <f t="shared" si="1229"/>
        <v>42002.416666645571</v>
      </c>
      <c r="D8709" s="7">
        <v>804.15151515151513</v>
      </c>
      <c r="E8709" s="7"/>
      <c r="G8709">
        <v>45.98</v>
      </c>
      <c r="H8709" s="12">
        <v>595.52660312101546</v>
      </c>
      <c r="I8709" s="13">
        <f>$D$2*tarifas!$D$12/24</f>
        <v>1.4541666666666666</v>
      </c>
      <c r="J8709" s="13" t="e">
        <f>VLOOKUP(E8709&amp;" "&amp;F8709,tarifas!$A$13:$D$20,4,FALSE)*H8709</f>
        <v>#N/A</v>
      </c>
      <c r="K8709" s="13">
        <f>IF(F8709="COD1",tarifas!$D$11*(SUMIFS($H$11:$H$8770,$F$11:$F$8770,"=COD1",$B$11:$B$8770,"="&amp;B8709)/COUNTIFS($F$11:$F$8770,"=COD1",$B$11:$B$8770,"="&amp;B8709))/COUNTIFS($A$11:$A$8770,"="&amp;A8709,$F$11:$F$8770,"=COD1"),0)</f>
        <v>0</v>
      </c>
      <c r="L8709" s="13" t="e">
        <f>(VLOOKUP(F8709,tarifas!$C$7:$D$10,2,FALSE)+tarifas!$D$21)*datos!H8709</f>
        <v>#N/A</v>
      </c>
      <c r="M8709">
        <v>392.92253999999997</v>
      </c>
      <c r="N8709" s="13" t="e">
        <f t="shared" si="1223"/>
        <v>#N/A</v>
      </c>
      <c r="O8709">
        <f t="shared" si="1224"/>
        <v>392.92253999999997</v>
      </c>
      <c r="P8709" s="12">
        <f t="shared" si="1225"/>
        <v>202.60406312101549</v>
      </c>
      <c r="Q8709">
        <f t="shared" si="1226"/>
        <v>0</v>
      </c>
      <c r="R8709">
        <f>$D$2*tarifas!$D$12/24</f>
        <v>1.4541666666666666</v>
      </c>
      <c r="S8709" t="e">
        <f>VLOOKUP(E8709&amp;" "&amp;F8709,tarifas!$A$13:$D$20,4,FALSE)*P8709</f>
        <v>#N/A</v>
      </c>
      <c r="T8709">
        <f>IF(F8709="COD1",tarifas!$D$11*(SUMIFS($P$11:$P$8770,$F$11:$F$8770,"=COD1",$B$11:$B$8770,"="&amp;B8709)/COUNTIFS($F$11:$F$8770,"=COD1",$B$11:$B$8770,"="&amp;B8709))/COUNTIFS($A$11:$A$8770,"="&amp;A8709,$F$11:$F$8770,"=COD1"),0)</f>
        <v>0</v>
      </c>
      <c r="U8709" t="e">
        <f>(VLOOKUP(F8709,tarifas!$C$7:$D$10,2,FALSE)+tarifas!$D$21)*datos!P8709</f>
        <v>#N/A</v>
      </c>
      <c r="V8709" t="e">
        <f t="shared" si="1227"/>
        <v>#N/A</v>
      </c>
      <c r="W8709">
        <f t="shared" si="1228"/>
        <v>0</v>
      </c>
    </row>
    <row r="8710" spans="1:23" x14ac:dyDescent="0.25">
      <c r="A8710">
        <f t="shared" si="1221"/>
        <v>358</v>
      </c>
      <c r="B8710">
        <f t="shared" si="1222"/>
        <v>12</v>
      </c>
      <c r="C8710" s="1">
        <f t="shared" si="1229"/>
        <v>42002.458333312235</v>
      </c>
      <c r="D8710" s="7">
        <v>545.03030303030312</v>
      </c>
      <c r="E8710" s="7"/>
      <c r="G8710">
        <v>46.69</v>
      </c>
      <c r="H8710" s="12">
        <v>646.56204280282441</v>
      </c>
      <c r="I8710" s="13">
        <f>$D$2*tarifas!$D$12/24</f>
        <v>1.4541666666666666</v>
      </c>
      <c r="J8710" s="13" t="e">
        <f>VLOOKUP(E8710&amp;" "&amp;F8710,tarifas!$A$13:$D$20,4,FALSE)*H8710</f>
        <v>#N/A</v>
      </c>
      <c r="K8710" s="13">
        <f>IF(F8710="COD1",tarifas!$D$11*(SUMIFS($H$11:$H$8770,$F$11:$F$8770,"=COD1",$B$11:$B$8770,"="&amp;B8710)/COUNTIFS($F$11:$F$8770,"=COD1",$B$11:$B$8770,"="&amp;B8710))/COUNTIFS($A$11:$A$8770,"="&amp;A8710,$F$11:$F$8770,"=COD1"),0)</f>
        <v>0</v>
      </c>
      <c r="L8710" s="13" t="e">
        <f>(VLOOKUP(F8710,tarifas!$C$7:$D$10,2,FALSE)+tarifas!$D$21)*datos!H8710</f>
        <v>#N/A</v>
      </c>
      <c r="M8710">
        <v>464.72597999999999</v>
      </c>
      <c r="N8710" s="13" t="e">
        <f t="shared" si="1223"/>
        <v>#N/A</v>
      </c>
      <c r="O8710">
        <f t="shared" si="1224"/>
        <v>464.72597999999999</v>
      </c>
      <c r="P8710" s="12">
        <f t="shared" si="1225"/>
        <v>181.83606280282442</v>
      </c>
      <c r="Q8710">
        <f t="shared" si="1226"/>
        <v>0</v>
      </c>
      <c r="R8710">
        <f>$D$2*tarifas!$D$12/24</f>
        <v>1.4541666666666666</v>
      </c>
      <c r="S8710" t="e">
        <f>VLOOKUP(E8710&amp;" "&amp;F8710,tarifas!$A$13:$D$20,4,FALSE)*P8710</f>
        <v>#N/A</v>
      </c>
      <c r="T8710">
        <f>IF(F8710="COD1",tarifas!$D$11*(SUMIFS($P$11:$P$8770,$F$11:$F$8770,"=COD1",$B$11:$B$8770,"="&amp;B8710)/COUNTIFS($F$11:$F$8770,"=COD1",$B$11:$B$8770,"="&amp;B8710))/COUNTIFS($A$11:$A$8770,"="&amp;A8710,$F$11:$F$8770,"=COD1"),0)</f>
        <v>0</v>
      </c>
      <c r="U8710" t="e">
        <f>(VLOOKUP(F8710,tarifas!$C$7:$D$10,2,FALSE)+tarifas!$D$21)*datos!P8710</f>
        <v>#N/A</v>
      </c>
      <c r="V8710" t="e">
        <f t="shared" si="1227"/>
        <v>#N/A</v>
      </c>
      <c r="W8710">
        <f t="shared" si="1228"/>
        <v>0</v>
      </c>
    </row>
    <row r="8711" spans="1:23" x14ac:dyDescent="0.25">
      <c r="A8711">
        <f t="shared" si="1221"/>
        <v>358</v>
      </c>
      <c r="B8711">
        <f t="shared" si="1222"/>
        <v>12</v>
      </c>
      <c r="C8711" s="1">
        <f t="shared" si="1229"/>
        <v>42002.4999999789</v>
      </c>
      <c r="D8711" s="7">
        <v>473.68181818181813</v>
      </c>
      <c r="E8711" s="7"/>
      <c r="G8711">
        <v>49.15</v>
      </c>
      <c r="H8711" s="12">
        <v>573.14241411431112</v>
      </c>
      <c r="I8711" s="13">
        <f>$D$2*tarifas!$D$12/24</f>
        <v>1.4541666666666666</v>
      </c>
      <c r="J8711" s="13" t="e">
        <f>VLOOKUP(E8711&amp;" "&amp;F8711,tarifas!$A$13:$D$20,4,FALSE)*H8711</f>
        <v>#N/A</v>
      </c>
      <c r="K8711" s="13">
        <f>IF(F8711="COD1",tarifas!$D$11*(SUMIFS($H$11:$H$8770,$F$11:$F$8770,"=COD1",$B$11:$B$8770,"="&amp;B8711)/COUNTIFS($F$11:$F$8770,"=COD1",$B$11:$B$8770,"="&amp;B8711))/COUNTIFS($A$11:$A$8770,"="&amp;A8711,$F$11:$F$8770,"=COD1"),0)</f>
        <v>0</v>
      </c>
      <c r="L8711" s="13" t="e">
        <f>(VLOOKUP(F8711,tarifas!$C$7:$D$10,2,FALSE)+tarifas!$D$21)*datos!H8711</f>
        <v>#N/A</v>
      </c>
      <c r="M8711">
        <v>470.28136000000001</v>
      </c>
      <c r="N8711" s="13" t="e">
        <f t="shared" si="1223"/>
        <v>#N/A</v>
      </c>
      <c r="O8711">
        <f t="shared" si="1224"/>
        <v>470.28136000000001</v>
      </c>
      <c r="P8711" s="12">
        <f t="shared" si="1225"/>
        <v>102.86105411431112</v>
      </c>
      <c r="Q8711">
        <f t="shared" si="1226"/>
        <v>0</v>
      </c>
      <c r="R8711">
        <f>$D$2*tarifas!$D$12/24</f>
        <v>1.4541666666666666</v>
      </c>
      <c r="S8711" t="e">
        <f>VLOOKUP(E8711&amp;" "&amp;F8711,tarifas!$A$13:$D$20,4,FALSE)*P8711</f>
        <v>#N/A</v>
      </c>
      <c r="T8711">
        <f>IF(F8711="COD1",tarifas!$D$11*(SUMIFS($P$11:$P$8770,$F$11:$F$8770,"=COD1",$B$11:$B$8770,"="&amp;B8711)/COUNTIFS($F$11:$F$8770,"=COD1",$B$11:$B$8770,"="&amp;B8711))/COUNTIFS($A$11:$A$8770,"="&amp;A8711,$F$11:$F$8770,"=COD1"),0)</f>
        <v>0</v>
      </c>
      <c r="U8711" t="e">
        <f>(VLOOKUP(F8711,tarifas!$C$7:$D$10,2,FALSE)+tarifas!$D$21)*datos!P8711</f>
        <v>#N/A</v>
      </c>
      <c r="V8711" t="e">
        <f t="shared" si="1227"/>
        <v>#N/A</v>
      </c>
      <c r="W8711">
        <f t="shared" si="1228"/>
        <v>0</v>
      </c>
    </row>
    <row r="8712" spans="1:23" x14ac:dyDescent="0.25">
      <c r="A8712">
        <f t="shared" si="1221"/>
        <v>358</v>
      </c>
      <c r="B8712">
        <f t="shared" si="1222"/>
        <v>12</v>
      </c>
      <c r="C8712" s="1">
        <f t="shared" si="1229"/>
        <v>42002.541666645564</v>
      </c>
      <c r="D8712" s="7">
        <v>300.59090909090912</v>
      </c>
      <c r="E8712" s="7"/>
      <c r="G8712">
        <v>51.3</v>
      </c>
      <c r="H8712" s="12">
        <v>527.7203107470807</v>
      </c>
      <c r="I8712" s="13">
        <f>$D$2*tarifas!$D$12/24</f>
        <v>1.4541666666666666</v>
      </c>
      <c r="J8712" s="13" t="e">
        <f>VLOOKUP(E8712&amp;" "&amp;F8712,tarifas!$A$13:$D$20,4,FALSE)*H8712</f>
        <v>#N/A</v>
      </c>
      <c r="K8712" s="13">
        <f>IF(F8712="COD1",tarifas!$D$11*(SUMIFS($H$11:$H$8770,$F$11:$F$8770,"=COD1",$B$11:$B$8770,"="&amp;B8712)/COUNTIFS($F$11:$F$8770,"=COD1",$B$11:$B$8770,"="&amp;B8712))/COUNTIFS($A$11:$A$8770,"="&amp;A8712,$F$11:$F$8770,"=COD1"),0)</f>
        <v>0</v>
      </c>
      <c r="L8712" s="13" t="e">
        <f>(VLOOKUP(F8712,tarifas!$C$7:$D$10,2,FALSE)+tarifas!$D$21)*datos!H8712</f>
        <v>#N/A</v>
      </c>
      <c r="M8712">
        <v>429.28406000000001</v>
      </c>
      <c r="N8712" s="13" t="e">
        <f t="shared" si="1223"/>
        <v>#N/A</v>
      </c>
      <c r="O8712">
        <f t="shared" si="1224"/>
        <v>429.28406000000001</v>
      </c>
      <c r="P8712" s="12">
        <f t="shared" si="1225"/>
        <v>98.436250747080692</v>
      </c>
      <c r="Q8712">
        <f t="shared" si="1226"/>
        <v>0</v>
      </c>
      <c r="R8712">
        <f>$D$2*tarifas!$D$12/24</f>
        <v>1.4541666666666666</v>
      </c>
      <c r="S8712" t="e">
        <f>VLOOKUP(E8712&amp;" "&amp;F8712,tarifas!$A$13:$D$20,4,FALSE)*P8712</f>
        <v>#N/A</v>
      </c>
      <c r="T8712">
        <f>IF(F8712="COD1",tarifas!$D$11*(SUMIFS($P$11:$P$8770,$F$11:$F$8770,"=COD1",$B$11:$B$8770,"="&amp;B8712)/COUNTIFS($F$11:$F$8770,"=COD1",$B$11:$B$8770,"="&amp;B8712))/COUNTIFS($A$11:$A$8770,"="&amp;A8712,$F$11:$F$8770,"=COD1"),0)</f>
        <v>0</v>
      </c>
      <c r="U8712" t="e">
        <f>(VLOOKUP(F8712,tarifas!$C$7:$D$10,2,FALSE)+tarifas!$D$21)*datos!P8712</f>
        <v>#N/A</v>
      </c>
      <c r="V8712" t="e">
        <f t="shared" si="1227"/>
        <v>#N/A</v>
      </c>
      <c r="W8712">
        <f t="shared" si="1228"/>
        <v>0</v>
      </c>
    </row>
    <row r="8713" spans="1:23" x14ac:dyDescent="0.25">
      <c r="A8713">
        <f t="shared" si="1221"/>
        <v>358</v>
      </c>
      <c r="B8713">
        <f t="shared" si="1222"/>
        <v>12</v>
      </c>
      <c r="C8713" s="1">
        <f t="shared" si="1229"/>
        <v>42002.583333312228</v>
      </c>
      <c r="D8713" s="7">
        <v>354.93939393939388</v>
      </c>
      <c r="E8713" s="7"/>
      <c r="G8713">
        <v>50.6</v>
      </c>
      <c r="H8713" s="12">
        <v>620.95565614385009</v>
      </c>
      <c r="I8713" s="13">
        <f>$D$2*tarifas!$D$12/24</f>
        <v>1.4541666666666666</v>
      </c>
      <c r="J8713" s="13" t="e">
        <f>VLOOKUP(E8713&amp;" "&amp;F8713,tarifas!$A$13:$D$20,4,FALSE)*H8713</f>
        <v>#N/A</v>
      </c>
      <c r="K8713" s="13">
        <f>IF(F8713="COD1",tarifas!$D$11*(SUMIFS($H$11:$H$8770,$F$11:$F$8770,"=COD1",$B$11:$B$8770,"="&amp;B8713)/COUNTIFS($F$11:$F$8770,"=COD1",$B$11:$B$8770,"="&amp;B8713))/COUNTIFS($A$11:$A$8770,"="&amp;A8713,$F$11:$F$8770,"=COD1"),0)</f>
        <v>0</v>
      </c>
      <c r="L8713" s="13" t="e">
        <f>(VLOOKUP(F8713,tarifas!$C$7:$D$10,2,FALSE)+tarifas!$D$21)*datos!H8713</f>
        <v>#N/A</v>
      </c>
      <c r="M8713">
        <v>344.49735999999996</v>
      </c>
      <c r="N8713" s="13" t="e">
        <f t="shared" si="1223"/>
        <v>#N/A</v>
      </c>
      <c r="O8713">
        <f t="shared" si="1224"/>
        <v>344.49735999999996</v>
      </c>
      <c r="P8713" s="12">
        <f t="shared" si="1225"/>
        <v>276.45829614385013</v>
      </c>
      <c r="Q8713">
        <f t="shared" si="1226"/>
        <v>0</v>
      </c>
      <c r="R8713">
        <f>$D$2*tarifas!$D$12/24</f>
        <v>1.4541666666666666</v>
      </c>
      <c r="S8713" t="e">
        <f>VLOOKUP(E8713&amp;" "&amp;F8713,tarifas!$A$13:$D$20,4,FALSE)*P8713</f>
        <v>#N/A</v>
      </c>
      <c r="T8713">
        <f>IF(F8713="COD1",tarifas!$D$11*(SUMIFS($P$11:$P$8770,$F$11:$F$8770,"=COD1",$B$11:$B$8770,"="&amp;B8713)/COUNTIFS($F$11:$F$8770,"=COD1",$B$11:$B$8770,"="&amp;B8713))/COUNTIFS($A$11:$A$8770,"="&amp;A8713,$F$11:$F$8770,"=COD1"),0)</f>
        <v>0</v>
      </c>
      <c r="U8713" t="e">
        <f>(VLOOKUP(F8713,tarifas!$C$7:$D$10,2,FALSE)+tarifas!$D$21)*datos!P8713</f>
        <v>#N/A</v>
      </c>
      <c r="V8713" t="e">
        <f t="shared" si="1227"/>
        <v>#N/A</v>
      </c>
      <c r="W8713">
        <f t="shared" si="1228"/>
        <v>0</v>
      </c>
    </row>
    <row r="8714" spans="1:23" x14ac:dyDescent="0.25">
      <c r="A8714">
        <f t="shared" si="1221"/>
        <v>358</v>
      </c>
      <c r="B8714">
        <f t="shared" si="1222"/>
        <v>12</v>
      </c>
      <c r="C8714" s="1">
        <f t="shared" si="1229"/>
        <v>42002.624999978892</v>
      </c>
      <c r="D8714" s="7">
        <v>279.72727272727275</v>
      </c>
      <c r="E8714" s="7"/>
      <c r="G8714">
        <v>45.98</v>
      </c>
      <c r="H8714" s="12">
        <v>627.02906085502661</v>
      </c>
      <c r="I8714" s="13">
        <f>$D$2*tarifas!$D$12/24</f>
        <v>1.4541666666666666</v>
      </c>
      <c r="J8714" s="13" t="e">
        <f>VLOOKUP(E8714&amp;" "&amp;F8714,tarifas!$A$13:$D$20,4,FALSE)*H8714</f>
        <v>#N/A</v>
      </c>
      <c r="K8714" s="13">
        <f>IF(F8714="COD1",tarifas!$D$11*(SUMIFS($H$11:$H$8770,$F$11:$F$8770,"=COD1",$B$11:$B$8770,"="&amp;B8714)/COUNTIFS($F$11:$F$8770,"=COD1",$B$11:$B$8770,"="&amp;B8714))/COUNTIFS($A$11:$A$8770,"="&amp;A8714,$F$11:$F$8770,"=COD1"),0)</f>
        <v>0</v>
      </c>
      <c r="L8714" s="13" t="e">
        <f>(VLOOKUP(F8714,tarifas!$C$7:$D$10,2,FALSE)+tarifas!$D$21)*datos!H8714</f>
        <v>#N/A</v>
      </c>
      <c r="M8714">
        <v>212.35085000000001</v>
      </c>
      <c r="N8714" s="13" t="e">
        <f t="shared" si="1223"/>
        <v>#N/A</v>
      </c>
      <c r="O8714">
        <f t="shared" si="1224"/>
        <v>212.35085000000001</v>
      </c>
      <c r="P8714" s="12">
        <f t="shared" si="1225"/>
        <v>414.67821085502658</v>
      </c>
      <c r="Q8714">
        <f t="shared" si="1226"/>
        <v>0</v>
      </c>
      <c r="R8714">
        <f>$D$2*tarifas!$D$12/24</f>
        <v>1.4541666666666666</v>
      </c>
      <c r="S8714" t="e">
        <f>VLOOKUP(E8714&amp;" "&amp;F8714,tarifas!$A$13:$D$20,4,FALSE)*P8714</f>
        <v>#N/A</v>
      </c>
      <c r="T8714">
        <f>IF(F8714="COD1",tarifas!$D$11*(SUMIFS($P$11:$P$8770,$F$11:$F$8770,"=COD1",$B$11:$B$8770,"="&amp;B8714)/COUNTIFS($F$11:$F$8770,"=COD1",$B$11:$B$8770,"="&amp;B8714))/COUNTIFS($A$11:$A$8770,"="&amp;A8714,$F$11:$F$8770,"=COD1"),0)</f>
        <v>0</v>
      </c>
      <c r="U8714" t="e">
        <f>(VLOOKUP(F8714,tarifas!$C$7:$D$10,2,FALSE)+tarifas!$D$21)*datos!P8714</f>
        <v>#N/A</v>
      </c>
      <c r="V8714" t="e">
        <f t="shared" si="1227"/>
        <v>#N/A</v>
      </c>
      <c r="W8714">
        <f t="shared" si="1228"/>
        <v>0</v>
      </c>
    </row>
    <row r="8715" spans="1:23" x14ac:dyDescent="0.25">
      <c r="A8715">
        <f t="shared" si="1221"/>
        <v>358</v>
      </c>
      <c r="B8715">
        <f t="shared" si="1222"/>
        <v>12</v>
      </c>
      <c r="C8715" s="1">
        <f t="shared" si="1229"/>
        <v>42002.666666645557</v>
      </c>
      <c r="D8715" s="7">
        <v>32.712121212121211</v>
      </c>
      <c r="E8715" s="7"/>
      <c r="G8715">
        <v>49</v>
      </c>
      <c r="H8715" s="12">
        <v>616.8094900704815</v>
      </c>
      <c r="I8715" s="13">
        <f>$D$2*tarifas!$D$12/24</f>
        <v>1.4541666666666666</v>
      </c>
      <c r="J8715" s="13" t="e">
        <f>VLOOKUP(E8715&amp;" "&amp;F8715,tarifas!$A$13:$D$20,4,FALSE)*H8715</f>
        <v>#N/A</v>
      </c>
      <c r="K8715" s="13">
        <f>IF(F8715="COD1",tarifas!$D$11*(SUMIFS($H$11:$H$8770,$F$11:$F$8770,"=COD1",$B$11:$B$8770,"="&amp;B8715)/COUNTIFS($F$11:$F$8770,"=COD1",$B$11:$B$8770,"="&amp;B8715))/COUNTIFS($A$11:$A$8770,"="&amp;A8715,$F$11:$F$8770,"=COD1"),0)</f>
        <v>0</v>
      </c>
      <c r="L8715" s="13" t="e">
        <f>(VLOOKUP(F8715,tarifas!$C$7:$D$10,2,FALSE)+tarifas!$D$21)*datos!H8715</f>
        <v>#N/A</v>
      </c>
      <c r="M8715">
        <v>1.2273399999999999</v>
      </c>
      <c r="N8715" s="13" t="e">
        <f t="shared" si="1223"/>
        <v>#N/A</v>
      </c>
      <c r="O8715">
        <f t="shared" si="1224"/>
        <v>1.2273399999999999</v>
      </c>
      <c r="P8715" s="12">
        <f t="shared" si="1225"/>
        <v>615.58215007048148</v>
      </c>
      <c r="Q8715">
        <f t="shared" si="1226"/>
        <v>0</v>
      </c>
      <c r="R8715">
        <f>$D$2*tarifas!$D$12/24</f>
        <v>1.4541666666666666</v>
      </c>
      <c r="S8715" t="e">
        <f>VLOOKUP(E8715&amp;" "&amp;F8715,tarifas!$A$13:$D$20,4,FALSE)*P8715</f>
        <v>#N/A</v>
      </c>
      <c r="T8715">
        <f>IF(F8715="COD1",tarifas!$D$11*(SUMIFS($P$11:$P$8770,$F$11:$F$8770,"=COD1",$B$11:$B$8770,"="&amp;B8715)/COUNTIFS($F$11:$F$8770,"=COD1",$B$11:$B$8770,"="&amp;B8715))/COUNTIFS($A$11:$A$8770,"="&amp;A8715,$F$11:$F$8770,"=COD1"),0)</f>
        <v>0</v>
      </c>
      <c r="U8715" t="e">
        <f>(VLOOKUP(F8715,tarifas!$C$7:$D$10,2,FALSE)+tarifas!$D$21)*datos!P8715</f>
        <v>#N/A</v>
      </c>
      <c r="V8715" t="e">
        <f t="shared" si="1227"/>
        <v>#N/A</v>
      </c>
      <c r="W8715">
        <f t="shared" si="1228"/>
        <v>0</v>
      </c>
    </row>
    <row r="8716" spans="1:23" x14ac:dyDescent="0.25">
      <c r="A8716">
        <f t="shared" ref="A8716:A8770" si="1230">DAYS360($C$11,C8716)</f>
        <v>358</v>
      </c>
      <c r="B8716">
        <f t="shared" ref="B8716:B8770" si="1231">MONTH(C8716)</f>
        <v>12</v>
      </c>
      <c r="C8716" s="1">
        <f t="shared" si="1229"/>
        <v>42002.708333312221</v>
      </c>
      <c r="D8716" s="7">
        <v>0</v>
      </c>
      <c r="E8716" s="7"/>
      <c r="G8716">
        <v>54.87</v>
      </c>
      <c r="H8716" s="12">
        <v>621.99763353596256</v>
      </c>
      <c r="I8716" s="13">
        <f>$D$2*tarifas!$D$12/24</f>
        <v>1.4541666666666666</v>
      </c>
      <c r="J8716" s="13" t="e">
        <f>VLOOKUP(E8716&amp;" "&amp;F8716,tarifas!$A$13:$D$20,4,FALSE)*H8716</f>
        <v>#N/A</v>
      </c>
      <c r="K8716" s="13">
        <f>IF(F8716="COD1",tarifas!$D$11*(SUMIFS($H$11:$H$8770,$F$11:$F$8770,"=COD1",$B$11:$B$8770,"="&amp;B8716)/COUNTIFS($F$11:$F$8770,"=COD1",$B$11:$B$8770,"="&amp;B8716))/COUNTIFS($A$11:$A$8770,"="&amp;A8716,$F$11:$F$8770,"=COD1"),0)</f>
        <v>0</v>
      </c>
      <c r="L8716" s="13" t="e">
        <f>(VLOOKUP(F8716,tarifas!$C$7:$D$10,2,FALSE)+tarifas!$D$21)*datos!H8716</f>
        <v>#N/A</v>
      </c>
      <c r="M8716">
        <v>0</v>
      </c>
      <c r="N8716" s="13" t="e">
        <f t="shared" ref="N8716:N8770" si="1232">(I8716+J8716+K8716+L8716)*1.23</f>
        <v>#N/A</v>
      </c>
      <c r="O8716">
        <f t="shared" ref="O8716:O8770" si="1233">IF(M8716&lt;H8716,M8716,H8716)</f>
        <v>0</v>
      </c>
      <c r="P8716" s="12">
        <f t="shared" ref="P8716:P8770" si="1234">H8716-O8716</f>
        <v>621.99763353596256</v>
      </c>
      <c r="Q8716">
        <f t="shared" ref="Q8716:Q8770" si="1235">IF(M8716&lt;H8716,0,M8716-H8716)</f>
        <v>0</v>
      </c>
      <c r="R8716">
        <f>$D$2*tarifas!$D$12/24</f>
        <v>1.4541666666666666</v>
      </c>
      <c r="S8716" t="e">
        <f>VLOOKUP(E8716&amp;" "&amp;F8716,tarifas!$A$13:$D$20,4,FALSE)*P8716</f>
        <v>#N/A</v>
      </c>
      <c r="T8716">
        <f>IF(F8716="COD1",tarifas!$D$11*(SUMIFS($P$11:$P$8770,$F$11:$F$8770,"=COD1",$B$11:$B$8770,"="&amp;B8716)/COUNTIFS($F$11:$F$8770,"=COD1",$B$11:$B$8770,"="&amp;B8716))/COUNTIFS($A$11:$A$8770,"="&amp;A8716,$F$11:$F$8770,"=COD1"),0)</f>
        <v>0</v>
      </c>
      <c r="U8716" t="e">
        <f>(VLOOKUP(F8716,tarifas!$C$7:$D$10,2,FALSE)+tarifas!$D$21)*datos!P8716</f>
        <v>#N/A</v>
      </c>
      <c r="V8716" t="e">
        <f t="shared" ref="V8716:V8770" si="1236">(R8716+S8716+T8716+U8716)*1.23</f>
        <v>#N/A</v>
      </c>
      <c r="W8716">
        <f t="shared" ref="W8716:W8770" si="1237">0.9*G8716/1000*Q8716</f>
        <v>0</v>
      </c>
    </row>
    <row r="8717" spans="1:23" x14ac:dyDescent="0.25">
      <c r="A8717">
        <f t="shared" si="1230"/>
        <v>358</v>
      </c>
      <c r="B8717">
        <f t="shared" si="1231"/>
        <v>12</v>
      </c>
      <c r="C8717" s="1">
        <f t="shared" ref="C8717:C8770" si="1238">+C8716+1/24</f>
        <v>42002.749999978885</v>
      </c>
      <c r="D8717" s="7">
        <v>0</v>
      </c>
      <c r="E8717" s="7"/>
      <c r="G8717">
        <v>58</v>
      </c>
      <c r="H8717" s="12">
        <v>510.3251000333961</v>
      </c>
      <c r="I8717" s="13">
        <f>$D$2*tarifas!$D$12/24</f>
        <v>1.4541666666666666</v>
      </c>
      <c r="J8717" s="13" t="e">
        <f>VLOOKUP(E8717&amp;" "&amp;F8717,tarifas!$A$13:$D$20,4,FALSE)*H8717</f>
        <v>#N/A</v>
      </c>
      <c r="K8717" s="13">
        <f>IF(F8717="COD1",tarifas!$D$11*(SUMIFS($H$11:$H$8770,$F$11:$F$8770,"=COD1",$B$11:$B$8770,"="&amp;B8717)/COUNTIFS($F$11:$F$8770,"=COD1",$B$11:$B$8770,"="&amp;B8717))/COUNTIFS($A$11:$A$8770,"="&amp;A8717,$F$11:$F$8770,"=COD1"),0)</f>
        <v>0</v>
      </c>
      <c r="L8717" s="13" t="e">
        <f>(VLOOKUP(F8717,tarifas!$C$7:$D$10,2,FALSE)+tarifas!$D$21)*datos!H8717</f>
        <v>#N/A</v>
      </c>
      <c r="M8717">
        <v>0</v>
      </c>
      <c r="N8717" s="13" t="e">
        <f t="shared" si="1232"/>
        <v>#N/A</v>
      </c>
      <c r="O8717">
        <f t="shared" si="1233"/>
        <v>0</v>
      </c>
      <c r="P8717" s="12">
        <f t="shared" si="1234"/>
        <v>510.3251000333961</v>
      </c>
      <c r="Q8717">
        <f t="shared" si="1235"/>
        <v>0</v>
      </c>
      <c r="R8717">
        <f>$D$2*tarifas!$D$12/24</f>
        <v>1.4541666666666666</v>
      </c>
      <c r="S8717" t="e">
        <f>VLOOKUP(E8717&amp;" "&amp;F8717,tarifas!$A$13:$D$20,4,FALSE)*P8717</f>
        <v>#N/A</v>
      </c>
      <c r="T8717">
        <f>IF(F8717="COD1",tarifas!$D$11*(SUMIFS($P$11:$P$8770,$F$11:$F$8770,"=COD1",$B$11:$B$8770,"="&amp;B8717)/COUNTIFS($F$11:$F$8770,"=COD1",$B$11:$B$8770,"="&amp;B8717))/COUNTIFS($A$11:$A$8770,"="&amp;A8717,$F$11:$F$8770,"=COD1"),0)</f>
        <v>0</v>
      </c>
      <c r="U8717" t="e">
        <f>(VLOOKUP(F8717,tarifas!$C$7:$D$10,2,FALSE)+tarifas!$D$21)*datos!P8717</f>
        <v>#N/A</v>
      </c>
      <c r="V8717" t="e">
        <f t="shared" si="1236"/>
        <v>#N/A</v>
      </c>
      <c r="W8717">
        <f t="shared" si="1237"/>
        <v>0</v>
      </c>
    </row>
    <row r="8718" spans="1:23" x14ac:dyDescent="0.25">
      <c r="A8718">
        <f t="shared" si="1230"/>
        <v>358</v>
      </c>
      <c r="B8718">
        <f t="shared" si="1231"/>
        <v>12</v>
      </c>
      <c r="C8718" s="1">
        <f t="shared" si="1238"/>
        <v>42002.791666645549</v>
      </c>
      <c r="D8718" s="7">
        <v>0</v>
      </c>
      <c r="E8718" s="7"/>
      <c r="G8718">
        <v>56.97</v>
      </c>
      <c r="H8718" s="12">
        <v>378.18089003402042</v>
      </c>
      <c r="I8718" s="13">
        <f>$D$2*tarifas!$D$12/24</f>
        <v>1.4541666666666666</v>
      </c>
      <c r="J8718" s="13" t="e">
        <f>VLOOKUP(E8718&amp;" "&amp;F8718,tarifas!$A$13:$D$20,4,FALSE)*H8718</f>
        <v>#N/A</v>
      </c>
      <c r="K8718" s="13">
        <f>IF(F8718="COD1",tarifas!$D$11*(SUMIFS($H$11:$H$8770,$F$11:$F$8770,"=COD1",$B$11:$B$8770,"="&amp;B8718)/COUNTIFS($F$11:$F$8770,"=COD1",$B$11:$B$8770,"="&amp;B8718))/COUNTIFS($A$11:$A$8770,"="&amp;A8718,$F$11:$F$8770,"=COD1"),0)</f>
        <v>0</v>
      </c>
      <c r="L8718" s="13" t="e">
        <f>(VLOOKUP(F8718,tarifas!$C$7:$D$10,2,FALSE)+tarifas!$D$21)*datos!H8718</f>
        <v>#N/A</v>
      </c>
      <c r="M8718">
        <v>0</v>
      </c>
      <c r="N8718" s="13" t="e">
        <f t="shared" si="1232"/>
        <v>#N/A</v>
      </c>
      <c r="O8718">
        <f t="shared" si="1233"/>
        <v>0</v>
      </c>
      <c r="P8718" s="12">
        <f t="shared" si="1234"/>
        <v>378.18089003402042</v>
      </c>
      <c r="Q8718">
        <f t="shared" si="1235"/>
        <v>0</v>
      </c>
      <c r="R8718">
        <f>$D$2*tarifas!$D$12/24</f>
        <v>1.4541666666666666</v>
      </c>
      <c r="S8718" t="e">
        <f>VLOOKUP(E8718&amp;" "&amp;F8718,tarifas!$A$13:$D$20,4,FALSE)*P8718</f>
        <v>#N/A</v>
      </c>
      <c r="T8718">
        <f>IF(F8718="COD1",tarifas!$D$11*(SUMIFS($P$11:$P$8770,$F$11:$F$8770,"=COD1",$B$11:$B$8770,"="&amp;B8718)/COUNTIFS($F$11:$F$8770,"=COD1",$B$11:$B$8770,"="&amp;B8718))/COUNTIFS($A$11:$A$8770,"="&amp;A8718,$F$11:$F$8770,"=COD1"),0)</f>
        <v>0</v>
      </c>
      <c r="U8718" t="e">
        <f>(VLOOKUP(F8718,tarifas!$C$7:$D$10,2,FALSE)+tarifas!$D$21)*datos!P8718</f>
        <v>#N/A</v>
      </c>
      <c r="V8718" t="e">
        <f t="shared" si="1236"/>
        <v>#N/A</v>
      </c>
      <c r="W8718">
        <f t="shared" si="1237"/>
        <v>0</v>
      </c>
    </row>
    <row r="8719" spans="1:23" x14ac:dyDescent="0.25">
      <c r="A8719">
        <f t="shared" si="1230"/>
        <v>358</v>
      </c>
      <c r="B8719">
        <f t="shared" si="1231"/>
        <v>12</v>
      </c>
      <c r="C8719" s="1">
        <f t="shared" si="1238"/>
        <v>42002.833333312214</v>
      </c>
      <c r="D8719" s="7">
        <v>0</v>
      </c>
      <c r="E8719" s="7"/>
      <c r="G8719">
        <v>53.8</v>
      </c>
      <c r="H8719" s="12">
        <v>269.82882715646247</v>
      </c>
      <c r="I8719" s="13">
        <f>$D$2*tarifas!$D$12/24</f>
        <v>1.4541666666666666</v>
      </c>
      <c r="J8719" s="13" t="e">
        <f>VLOOKUP(E8719&amp;" "&amp;F8719,tarifas!$A$13:$D$20,4,FALSE)*H8719</f>
        <v>#N/A</v>
      </c>
      <c r="K8719" s="13">
        <f>IF(F8719="COD1",tarifas!$D$11*(SUMIFS($H$11:$H$8770,$F$11:$F$8770,"=COD1",$B$11:$B$8770,"="&amp;B8719)/COUNTIFS($F$11:$F$8770,"=COD1",$B$11:$B$8770,"="&amp;B8719))/COUNTIFS($A$11:$A$8770,"="&amp;A8719,$F$11:$F$8770,"=COD1"),0)</f>
        <v>0</v>
      </c>
      <c r="L8719" s="13" t="e">
        <f>(VLOOKUP(F8719,tarifas!$C$7:$D$10,2,FALSE)+tarifas!$D$21)*datos!H8719</f>
        <v>#N/A</v>
      </c>
      <c r="M8719">
        <v>0</v>
      </c>
      <c r="N8719" s="13" t="e">
        <f t="shared" si="1232"/>
        <v>#N/A</v>
      </c>
      <c r="O8719">
        <f t="shared" si="1233"/>
        <v>0</v>
      </c>
      <c r="P8719" s="12">
        <f t="shared" si="1234"/>
        <v>269.82882715646247</v>
      </c>
      <c r="Q8719">
        <f t="shared" si="1235"/>
        <v>0</v>
      </c>
      <c r="R8719">
        <f>$D$2*tarifas!$D$12/24</f>
        <v>1.4541666666666666</v>
      </c>
      <c r="S8719" t="e">
        <f>VLOOKUP(E8719&amp;" "&amp;F8719,tarifas!$A$13:$D$20,4,FALSE)*P8719</f>
        <v>#N/A</v>
      </c>
      <c r="T8719">
        <f>IF(F8719="COD1",tarifas!$D$11*(SUMIFS($P$11:$P$8770,$F$11:$F$8770,"=COD1",$B$11:$B$8770,"="&amp;B8719)/COUNTIFS($F$11:$F$8770,"=COD1",$B$11:$B$8770,"="&amp;B8719))/COUNTIFS($A$11:$A$8770,"="&amp;A8719,$F$11:$F$8770,"=COD1"),0)</f>
        <v>0</v>
      </c>
      <c r="U8719" t="e">
        <f>(VLOOKUP(F8719,tarifas!$C$7:$D$10,2,FALSE)+tarifas!$D$21)*datos!P8719</f>
        <v>#N/A</v>
      </c>
      <c r="V8719" t="e">
        <f t="shared" si="1236"/>
        <v>#N/A</v>
      </c>
      <c r="W8719">
        <f t="shared" si="1237"/>
        <v>0</v>
      </c>
    </row>
    <row r="8720" spans="1:23" x14ac:dyDescent="0.25">
      <c r="A8720">
        <f t="shared" si="1230"/>
        <v>358</v>
      </c>
      <c r="B8720">
        <f t="shared" si="1231"/>
        <v>12</v>
      </c>
      <c r="C8720" s="1">
        <f t="shared" si="1238"/>
        <v>42002.874999978878</v>
      </c>
      <c r="D8720" s="7">
        <v>0</v>
      </c>
      <c r="E8720" s="7"/>
      <c r="G8720">
        <v>50.14</v>
      </c>
      <c r="H8720" s="12">
        <v>254.99607335006863</v>
      </c>
      <c r="I8720" s="13">
        <f>$D$2*tarifas!$D$12/24</f>
        <v>1.4541666666666666</v>
      </c>
      <c r="J8720" s="13" t="e">
        <f>VLOOKUP(E8720&amp;" "&amp;F8720,tarifas!$A$13:$D$20,4,FALSE)*H8720</f>
        <v>#N/A</v>
      </c>
      <c r="K8720" s="13">
        <f>IF(F8720="COD1",tarifas!$D$11*(SUMIFS($H$11:$H$8770,$F$11:$F$8770,"=COD1",$B$11:$B$8770,"="&amp;B8720)/COUNTIFS($F$11:$F$8770,"=COD1",$B$11:$B$8770,"="&amp;B8720))/COUNTIFS($A$11:$A$8770,"="&amp;A8720,$F$11:$F$8770,"=COD1"),0)</f>
        <v>0</v>
      </c>
      <c r="L8720" s="13" t="e">
        <f>(VLOOKUP(F8720,tarifas!$C$7:$D$10,2,FALSE)+tarifas!$D$21)*datos!H8720</f>
        <v>#N/A</v>
      </c>
      <c r="M8720">
        <v>0</v>
      </c>
      <c r="N8720" s="13" t="e">
        <f t="shared" si="1232"/>
        <v>#N/A</v>
      </c>
      <c r="O8720">
        <f t="shared" si="1233"/>
        <v>0</v>
      </c>
      <c r="P8720" s="12">
        <f t="shared" si="1234"/>
        <v>254.99607335006863</v>
      </c>
      <c r="Q8720">
        <f t="shared" si="1235"/>
        <v>0</v>
      </c>
      <c r="R8720">
        <f>$D$2*tarifas!$D$12/24</f>
        <v>1.4541666666666666</v>
      </c>
      <c r="S8720" t="e">
        <f>VLOOKUP(E8720&amp;" "&amp;F8720,tarifas!$A$13:$D$20,4,FALSE)*P8720</f>
        <v>#N/A</v>
      </c>
      <c r="T8720">
        <f>IF(F8720="COD1",tarifas!$D$11*(SUMIFS($P$11:$P$8770,$F$11:$F$8770,"=COD1",$B$11:$B$8770,"="&amp;B8720)/COUNTIFS($F$11:$F$8770,"=COD1",$B$11:$B$8770,"="&amp;B8720))/COUNTIFS($A$11:$A$8770,"="&amp;A8720,$F$11:$F$8770,"=COD1"),0)</f>
        <v>0</v>
      </c>
      <c r="U8720" t="e">
        <f>(VLOOKUP(F8720,tarifas!$C$7:$D$10,2,FALSE)+tarifas!$D$21)*datos!P8720</f>
        <v>#N/A</v>
      </c>
      <c r="V8720" t="e">
        <f t="shared" si="1236"/>
        <v>#N/A</v>
      </c>
      <c r="W8720">
        <f t="shared" si="1237"/>
        <v>0</v>
      </c>
    </row>
    <row r="8721" spans="1:23" x14ac:dyDescent="0.25">
      <c r="A8721">
        <f t="shared" si="1230"/>
        <v>358</v>
      </c>
      <c r="B8721">
        <f t="shared" si="1231"/>
        <v>12</v>
      </c>
      <c r="C8721" s="1">
        <f t="shared" si="1238"/>
        <v>42002.916666645542</v>
      </c>
      <c r="D8721" s="7">
        <v>0</v>
      </c>
      <c r="E8721" s="7"/>
      <c r="G8721">
        <v>50.1</v>
      </c>
      <c r="H8721" s="12">
        <v>238.40236255702837</v>
      </c>
      <c r="I8721" s="13">
        <f>$D$2*tarifas!$D$12/24</f>
        <v>1.4541666666666666</v>
      </c>
      <c r="J8721" s="13" t="e">
        <f>VLOOKUP(E8721&amp;" "&amp;F8721,tarifas!$A$13:$D$20,4,FALSE)*H8721</f>
        <v>#N/A</v>
      </c>
      <c r="K8721" s="13">
        <f>IF(F8721="COD1",tarifas!$D$11*(SUMIFS($H$11:$H$8770,$F$11:$F$8770,"=COD1",$B$11:$B$8770,"="&amp;B8721)/COUNTIFS($F$11:$F$8770,"=COD1",$B$11:$B$8770,"="&amp;B8721))/COUNTIFS($A$11:$A$8770,"="&amp;A8721,$F$11:$F$8770,"=COD1"),0)</f>
        <v>0</v>
      </c>
      <c r="L8721" s="13" t="e">
        <f>(VLOOKUP(F8721,tarifas!$C$7:$D$10,2,FALSE)+tarifas!$D$21)*datos!H8721</f>
        <v>#N/A</v>
      </c>
      <c r="M8721">
        <v>0</v>
      </c>
      <c r="N8721" s="13" t="e">
        <f t="shared" si="1232"/>
        <v>#N/A</v>
      </c>
      <c r="O8721">
        <f t="shared" si="1233"/>
        <v>0</v>
      </c>
      <c r="P8721" s="12">
        <f t="shared" si="1234"/>
        <v>238.40236255702837</v>
      </c>
      <c r="Q8721">
        <f t="shared" si="1235"/>
        <v>0</v>
      </c>
      <c r="R8721">
        <f>$D$2*tarifas!$D$12/24</f>
        <v>1.4541666666666666</v>
      </c>
      <c r="S8721" t="e">
        <f>VLOOKUP(E8721&amp;" "&amp;F8721,tarifas!$A$13:$D$20,4,FALSE)*P8721</f>
        <v>#N/A</v>
      </c>
      <c r="T8721">
        <f>IF(F8721="COD1",tarifas!$D$11*(SUMIFS($P$11:$P$8770,$F$11:$F$8770,"=COD1",$B$11:$B$8770,"="&amp;B8721)/COUNTIFS($F$11:$F$8770,"=COD1",$B$11:$B$8770,"="&amp;B8721))/COUNTIFS($A$11:$A$8770,"="&amp;A8721,$F$11:$F$8770,"=COD1"),0)</f>
        <v>0</v>
      </c>
      <c r="U8721" t="e">
        <f>(VLOOKUP(F8721,tarifas!$C$7:$D$10,2,FALSE)+tarifas!$D$21)*datos!P8721</f>
        <v>#N/A</v>
      </c>
      <c r="V8721" t="e">
        <f t="shared" si="1236"/>
        <v>#N/A</v>
      </c>
      <c r="W8721">
        <f t="shared" si="1237"/>
        <v>0</v>
      </c>
    </row>
    <row r="8722" spans="1:23" x14ac:dyDescent="0.25">
      <c r="A8722">
        <f t="shared" si="1230"/>
        <v>358</v>
      </c>
      <c r="B8722">
        <f t="shared" si="1231"/>
        <v>12</v>
      </c>
      <c r="C8722" s="1">
        <f t="shared" si="1238"/>
        <v>42002.958333312206</v>
      </c>
      <c r="D8722" s="7">
        <v>0</v>
      </c>
      <c r="E8722" s="7"/>
      <c r="G8722">
        <v>45.14</v>
      </c>
      <c r="H8722" s="12">
        <v>235.81854610692179</v>
      </c>
      <c r="I8722" s="13">
        <f>$D$2*tarifas!$D$12/24</f>
        <v>1.4541666666666666</v>
      </c>
      <c r="J8722" s="13" t="e">
        <f>VLOOKUP(E8722&amp;" "&amp;F8722,tarifas!$A$13:$D$20,4,FALSE)*H8722</f>
        <v>#N/A</v>
      </c>
      <c r="K8722" s="13">
        <f>IF(F8722="COD1",tarifas!$D$11*(SUMIFS($H$11:$H$8770,$F$11:$F$8770,"=COD1",$B$11:$B$8770,"="&amp;B8722)/COUNTIFS($F$11:$F$8770,"=COD1",$B$11:$B$8770,"="&amp;B8722))/COUNTIFS($A$11:$A$8770,"="&amp;A8722,$F$11:$F$8770,"=COD1"),0)</f>
        <v>0</v>
      </c>
      <c r="L8722" s="13" t="e">
        <f>(VLOOKUP(F8722,tarifas!$C$7:$D$10,2,FALSE)+tarifas!$D$21)*datos!H8722</f>
        <v>#N/A</v>
      </c>
      <c r="M8722">
        <v>0</v>
      </c>
      <c r="N8722" s="13" t="e">
        <f t="shared" si="1232"/>
        <v>#N/A</v>
      </c>
      <c r="O8722">
        <f t="shared" si="1233"/>
        <v>0</v>
      </c>
      <c r="P8722" s="12">
        <f t="shared" si="1234"/>
        <v>235.81854610692179</v>
      </c>
      <c r="Q8722">
        <f t="shared" si="1235"/>
        <v>0</v>
      </c>
      <c r="R8722">
        <f>$D$2*tarifas!$D$12/24</f>
        <v>1.4541666666666666</v>
      </c>
      <c r="S8722" t="e">
        <f>VLOOKUP(E8722&amp;" "&amp;F8722,tarifas!$A$13:$D$20,4,FALSE)*P8722</f>
        <v>#N/A</v>
      </c>
      <c r="T8722">
        <f>IF(F8722="COD1",tarifas!$D$11*(SUMIFS($P$11:$P$8770,$F$11:$F$8770,"=COD1",$B$11:$B$8770,"="&amp;B8722)/COUNTIFS($F$11:$F$8770,"=COD1",$B$11:$B$8770,"="&amp;B8722))/COUNTIFS($A$11:$A$8770,"="&amp;A8722,$F$11:$F$8770,"=COD1"),0)</f>
        <v>0</v>
      </c>
      <c r="U8722" t="e">
        <f>(VLOOKUP(F8722,tarifas!$C$7:$D$10,2,FALSE)+tarifas!$D$21)*datos!P8722</f>
        <v>#N/A</v>
      </c>
      <c r="V8722" t="e">
        <f t="shared" si="1236"/>
        <v>#N/A</v>
      </c>
      <c r="W8722">
        <f t="shared" si="1237"/>
        <v>0</v>
      </c>
    </row>
    <row r="8723" spans="1:23" x14ac:dyDescent="0.25">
      <c r="A8723">
        <f t="shared" si="1230"/>
        <v>359</v>
      </c>
      <c r="B8723">
        <f t="shared" si="1231"/>
        <v>12</v>
      </c>
      <c r="C8723" s="1">
        <f t="shared" si="1238"/>
        <v>42002.999999978871</v>
      </c>
      <c r="D8723" s="7">
        <v>0</v>
      </c>
      <c r="E8723" s="7"/>
      <c r="G8723">
        <v>25.13</v>
      </c>
      <c r="H8723" s="12">
        <v>233.97292597673516</v>
      </c>
      <c r="I8723" s="13">
        <f>$D$2*tarifas!$D$12/24</f>
        <v>1.4541666666666666</v>
      </c>
      <c r="J8723" s="13" t="e">
        <f>VLOOKUP(E8723&amp;" "&amp;F8723,tarifas!$A$13:$D$20,4,FALSE)*H8723</f>
        <v>#N/A</v>
      </c>
      <c r="K8723" s="13">
        <f>IF(F8723="COD1",tarifas!$D$11*(SUMIFS($H$11:$H$8770,$F$11:$F$8770,"=COD1",$B$11:$B$8770,"="&amp;B8723)/COUNTIFS($F$11:$F$8770,"=COD1",$B$11:$B$8770,"="&amp;B8723))/COUNTIFS($A$11:$A$8770,"="&amp;A8723,$F$11:$F$8770,"=COD1"),0)</f>
        <v>0</v>
      </c>
      <c r="L8723" s="13" t="e">
        <f>(VLOOKUP(F8723,tarifas!$C$7:$D$10,2,FALSE)+tarifas!$D$21)*datos!H8723</f>
        <v>#N/A</v>
      </c>
      <c r="M8723">
        <v>0</v>
      </c>
      <c r="N8723" s="13" t="e">
        <f t="shared" si="1232"/>
        <v>#N/A</v>
      </c>
      <c r="O8723">
        <f t="shared" si="1233"/>
        <v>0</v>
      </c>
      <c r="P8723" s="12">
        <f t="shared" si="1234"/>
        <v>233.97292597673516</v>
      </c>
      <c r="Q8723">
        <f t="shared" si="1235"/>
        <v>0</v>
      </c>
      <c r="R8723">
        <f>$D$2*tarifas!$D$12/24</f>
        <v>1.4541666666666666</v>
      </c>
      <c r="S8723" t="e">
        <f>VLOOKUP(E8723&amp;" "&amp;F8723,tarifas!$A$13:$D$20,4,FALSE)*P8723</f>
        <v>#N/A</v>
      </c>
      <c r="T8723">
        <f>IF(F8723="COD1",tarifas!$D$11*(SUMIFS($P$11:$P$8770,$F$11:$F$8770,"=COD1",$B$11:$B$8770,"="&amp;B8723)/COUNTIFS($F$11:$F$8770,"=COD1",$B$11:$B$8770,"="&amp;B8723))/COUNTIFS($A$11:$A$8770,"="&amp;A8723,$F$11:$F$8770,"=COD1"),0)</f>
        <v>0</v>
      </c>
      <c r="U8723" t="e">
        <f>(VLOOKUP(F8723,tarifas!$C$7:$D$10,2,FALSE)+tarifas!$D$21)*datos!P8723</f>
        <v>#N/A</v>
      </c>
      <c r="V8723" t="e">
        <f t="shared" si="1236"/>
        <v>#N/A</v>
      </c>
      <c r="W8723">
        <f t="shared" si="1237"/>
        <v>0</v>
      </c>
    </row>
    <row r="8724" spans="1:23" x14ac:dyDescent="0.25">
      <c r="A8724">
        <f t="shared" si="1230"/>
        <v>359</v>
      </c>
      <c r="B8724">
        <f t="shared" si="1231"/>
        <v>12</v>
      </c>
      <c r="C8724" s="1">
        <f t="shared" si="1238"/>
        <v>42003.041666645535</v>
      </c>
      <c r="D8724" s="7">
        <v>0</v>
      </c>
      <c r="E8724" s="7"/>
      <c r="G8724">
        <v>18.21</v>
      </c>
      <c r="H8724" s="12">
        <v>233.47660299046612</v>
      </c>
      <c r="I8724" s="13">
        <f>$D$2*tarifas!$D$12/24</f>
        <v>1.4541666666666666</v>
      </c>
      <c r="J8724" s="13" t="e">
        <f>VLOOKUP(E8724&amp;" "&amp;F8724,tarifas!$A$13:$D$20,4,FALSE)*H8724</f>
        <v>#N/A</v>
      </c>
      <c r="K8724" s="13">
        <f>IF(F8724="COD1",tarifas!$D$11*(SUMIFS($H$11:$H$8770,$F$11:$F$8770,"=COD1",$B$11:$B$8770,"="&amp;B8724)/COUNTIFS($F$11:$F$8770,"=COD1",$B$11:$B$8770,"="&amp;B8724))/COUNTIFS($A$11:$A$8770,"="&amp;A8724,$F$11:$F$8770,"=COD1"),0)</f>
        <v>0</v>
      </c>
      <c r="L8724" s="13" t="e">
        <f>(VLOOKUP(F8724,tarifas!$C$7:$D$10,2,FALSE)+tarifas!$D$21)*datos!H8724</f>
        <v>#N/A</v>
      </c>
      <c r="M8724">
        <v>0</v>
      </c>
      <c r="N8724" s="13" t="e">
        <f t="shared" si="1232"/>
        <v>#N/A</v>
      </c>
      <c r="O8724">
        <f t="shared" si="1233"/>
        <v>0</v>
      </c>
      <c r="P8724" s="12">
        <f t="shared" si="1234"/>
        <v>233.47660299046612</v>
      </c>
      <c r="Q8724">
        <f t="shared" si="1235"/>
        <v>0</v>
      </c>
      <c r="R8724">
        <f>$D$2*tarifas!$D$12/24</f>
        <v>1.4541666666666666</v>
      </c>
      <c r="S8724" t="e">
        <f>VLOOKUP(E8724&amp;" "&amp;F8724,tarifas!$A$13:$D$20,4,FALSE)*P8724</f>
        <v>#N/A</v>
      </c>
      <c r="T8724">
        <f>IF(F8724="COD1",tarifas!$D$11*(SUMIFS($P$11:$P$8770,$F$11:$F$8770,"=COD1",$B$11:$B$8770,"="&amp;B8724)/COUNTIFS($F$11:$F$8770,"=COD1",$B$11:$B$8770,"="&amp;B8724))/COUNTIFS($A$11:$A$8770,"="&amp;A8724,$F$11:$F$8770,"=COD1"),0)</f>
        <v>0</v>
      </c>
      <c r="U8724" t="e">
        <f>(VLOOKUP(F8724,tarifas!$C$7:$D$10,2,FALSE)+tarifas!$D$21)*datos!P8724</f>
        <v>#N/A</v>
      </c>
      <c r="V8724" t="e">
        <f t="shared" si="1236"/>
        <v>#N/A</v>
      </c>
      <c r="W8724">
        <f t="shared" si="1237"/>
        <v>0</v>
      </c>
    </row>
    <row r="8725" spans="1:23" x14ac:dyDescent="0.25">
      <c r="A8725">
        <f t="shared" si="1230"/>
        <v>359</v>
      </c>
      <c r="B8725">
        <f t="shared" si="1231"/>
        <v>12</v>
      </c>
      <c r="C8725" s="1">
        <f t="shared" si="1238"/>
        <v>42003.083333312199</v>
      </c>
      <c r="D8725" s="7">
        <v>0</v>
      </c>
      <c r="E8725" s="7"/>
      <c r="G8725">
        <v>13.23</v>
      </c>
      <c r="H8725" s="12">
        <v>226.14381128697096</v>
      </c>
      <c r="I8725" s="13">
        <f>$D$2*tarifas!$D$12/24</f>
        <v>1.4541666666666666</v>
      </c>
      <c r="J8725" s="13" t="e">
        <f>VLOOKUP(E8725&amp;" "&amp;F8725,tarifas!$A$13:$D$20,4,FALSE)*H8725</f>
        <v>#N/A</v>
      </c>
      <c r="K8725" s="13">
        <f>IF(F8725="COD1",tarifas!$D$11*(SUMIFS($H$11:$H$8770,$F$11:$F$8770,"=COD1",$B$11:$B$8770,"="&amp;B8725)/COUNTIFS($F$11:$F$8770,"=COD1",$B$11:$B$8770,"="&amp;B8725))/COUNTIFS($A$11:$A$8770,"="&amp;A8725,$F$11:$F$8770,"=COD1"),0)</f>
        <v>0</v>
      </c>
      <c r="L8725" s="13" t="e">
        <f>(VLOOKUP(F8725,tarifas!$C$7:$D$10,2,FALSE)+tarifas!$D$21)*datos!H8725</f>
        <v>#N/A</v>
      </c>
      <c r="M8725">
        <v>0</v>
      </c>
      <c r="N8725" s="13" t="e">
        <f t="shared" si="1232"/>
        <v>#N/A</v>
      </c>
      <c r="O8725">
        <f t="shared" si="1233"/>
        <v>0</v>
      </c>
      <c r="P8725" s="12">
        <f t="shared" si="1234"/>
        <v>226.14381128697096</v>
      </c>
      <c r="Q8725">
        <f t="shared" si="1235"/>
        <v>0</v>
      </c>
      <c r="R8725">
        <f>$D$2*tarifas!$D$12/24</f>
        <v>1.4541666666666666</v>
      </c>
      <c r="S8725" t="e">
        <f>VLOOKUP(E8725&amp;" "&amp;F8725,tarifas!$A$13:$D$20,4,FALSE)*P8725</f>
        <v>#N/A</v>
      </c>
      <c r="T8725">
        <f>IF(F8725="COD1",tarifas!$D$11*(SUMIFS($P$11:$P$8770,$F$11:$F$8770,"=COD1",$B$11:$B$8770,"="&amp;B8725)/COUNTIFS($F$11:$F$8770,"=COD1",$B$11:$B$8770,"="&amp;B8725))/COUNTIFS($A$11:$A$8770,"="&amp;A8725,$F$11:$F$8770,"=COD1"),0)</f>
        <v>0</v>
      </c>
      <c r="U8725" t="e">
        <f>(VLOOKUP(F8725,tarifas!$C$7:$D$10,2,FALSE)+tarifas!$D$21)*datos!P8725</f>
        <v>#N/A</v>
      </c>
      <c r="V8725" t="e">
        <f t="shared" si="1236"/>
        <v>#N/A</v>
      </c>
      <c r="W8725">
        <f t="shared" si="1237"/>
        <v>0</v>
      </c>
    </row>
    <row r="8726" spans="1:23" x14ac:dyDescent="0.25">
      <c r="A8726">
        <f t="shared" si="1230"/>
        <v>359</v>
      </c>
      <c r="B8726">
        <f t="shared" si="1231"/>
        <v>12</v>
      </c>
      <c r="C8726" s="1">
        <f t="shared" si="1238"/>
        <v>42003.124999978863</v>
      </c>
      <c r="D8726" s="7">
        <v>0</v>
      </c>
      <c r="E8726" s="7"/>
      <c r="G8726">
        <v>20.97</v>
      </c>
      <c r="H8726" s="12">
        <v>225.54255683527498</v>
      </c>
      <c r="I8726" s="13">
        <f>$D$2*tarifas!$D$12/24</f>
        <v>1.4541666666666666</v>
      </c>
      <c r="J8726" s="13" t="e">
        <f>VLOOKUP(E8726&amp;" "&amp;F8726,tarifas!$A$13:$D$20,4,FALSE)*H8726</f>
        <v>#N/A</v>
      </c>
      <c r="K8726" s="13">
        <f>IF(F8726="COD1",tarifas!$D$11*(SUMIFS($H$11:$H$8770,$F$11:$F$8770,"=COD1",$B$11:$B$8770,"="&amp;B8726)/COUNTIFS($F$11:$F$8770,"=COD1",$B$11:$B$8770,"="&amp;B8726))/COUNTIFS($A$11:$A$8770,"="&amp;A8726,$F$11:$F$8770,"=COD1"),0)</f>
        <v>0</v>
      </c>
      <c r="L8726" s="13" t="e">
        <f>(VLOOKUP(F8726,tarifas!$C$7:$D$10,2,FALSE)+tarifas!$D$21)*datos!H8726</f>
        <v>#N/A</v>
      </c>
      <c r="M8726">
        <v>0</v>
      </c>
      <c r="N8726" s="13" t="e">
        <f t="shared" si="1232"/>
        <v>#N/A</v>
      </c>
      <c r="O8726">
        <f t="shared" si="1233"/>
        <v>0</v>
      </c>
      <c r="P8726" s="12">
        <f t="shared" si="1234"/>
        <v>225.54255683527498</v>
      </c>
      <c r="Q8726">
        <f t="shared" si="1235"/>
        <v>0</v>
      </c>
      <c r="R8726">
        <f>$D$2*tarifas!$D$12/24</f>
        <v>1.4541666666666666</v>
      </c>
      <c r="S8726" t="e">
        <f>VLOOKUP(E8726&amp;" "&amp;F8726,tarifas!$A$13:$D$20,4,FALSE)*P8726</f>
        <v>#N/A</v>
      </c>
      <c r="T8726">
        <f>IF(F8726="COD1",tarifas!$D$11*(SUMIFS($P$11:$P$8770,$F$11:$F$8770,"=COD1",$B$11:$B$8770,"="&amp;B8726)/COUNTIFS($F$11:$F$8770,"=COD1",$B$11:$B$8770,"="&amp;B8726))/COUNTIFS($A$11:$A$8770,"="&amp;A8726,$F$11:$F$8770,"=COD1"),0)</f>
        <v>0</v>
      </c>
      <c r="U8726" t="e">
        <f>(VLOOKUP(F8726,tarifas!$C$7:$D$10,2,FALSE)+tarifas!$D$21)*datos!P8726</f>
        <v>#N/A</v>
      </c>
      <c r="V8726" t="e">
        <f t="shared" si="1236"/>
        <v>#N/A</v>
      </c>
      <c r="W8726">
        <f t="shared" si="1237"/>
        <v>0</v>
      </c>
    </row>
    <row r="8727" spans="1:23" x14ac:dyDescent="0.25">
      <c r="A8727">
        <f t="shared" si="1230"/>
        <v>359</v>
      </c>
      <c r="B8727">
        <f t="shared" si="1231"/>
        <v>12</v>
      </c>
      <c r="C8727" s="1">
        <f t="shared" si="1238"/>
        <v>42003.166666645528</v>
      </c>
      <c r="D8727" s="7">
        <v>0</v>
      </c>
      <c r="E8727" s="7"/>
      <c r="G8727">
        <v>28.21</v>
      </c>
      <c r="H8727" s="12">
        <v>216.92077297137996</v>
      </c>
      <c r="I8727" s="13">
        <f>$D$2*tarifas!$D$12/24</f>
        <v>1.4541666666666666</v>
      </c>
      <c r="J8727" s="13" t="e">
        <f>VLOOKUP(E8727&amp;" "&amp;F8727,tarifas!$A$13:$D$20,4,FALSE)*H8727</f>
        <v>#N/A</v>
      </c>
      <c r="K8727" s="13">
        <f>IF(F8727="COD1",tarifas!$D$11*(SUMIFS($H$11:$H$8770,$F$11:$F$8770,"=COD1",$B$11:$B$8770,"="&amp;B8727)/COUNTIFS($F$11:$F$8770,"=COD1",$B$11:$B$8770,"="&amp;B8727))/COUNTIFS($A$11:$A$8770,"="&amp;A8727,$F$11:$F$8770,"=COD1"),0)</f>
        <v>0</v>
      </c>
      <c r="L8727" s="13" t="e">
        <f>(VLOOKUP(F8727,tarifas!$C$7:$D$10,2,FALSE)+tarifas!$D$21)*datos!H8727</f>
        <v>#N/A</v>
      </c>
      <c r="M8727">
        <v>0</v>
      </c>
      <c r="N8727" s="13" t="e">
        <f t="shared" si="1232"/>
        <v>#N/A</v>
      </c>
      <c r="O8727">
        <f t="shared" si="1233"/>
        <v>0</v>
      </c>
      <c r="P8727" s="12">
        <f t="shared" si="1234"/>
        <v>216.92077297137996</v>
      </c>
      <c r="Q8727">
        <f t="shared" si="1235"/>
        <v>0</v>
      </c>
      <c r="R8727">
        <f>$D$2*tarifas!$D$12/24</f>
        <v>1.4541666666666666</v>
      </c>
      <c r="S8727" t="e">
        <f>VLOOKUP(E8727&amp;" "&amp;F8727,tarifas!$A$13:$D$20,4,FALSE)*P8727</f>
        <v>#N/A</v>
      </c>
      <c r="T8727">
        <f>IF(F8727="COD1",tarifas!$D$11*(SUMIFS($P$11:$P$8770,$F$11:$F$8770,"=COD1",$B$11:$B$8770,"="&amp;B8727)/COUNTIFS($F$11:$F$8770,"=COD1",$B$11:$B$8770,"="&amp;B8727))/COUNTIFS($A$11:$A$8770,"="&amp;A8727,$F$11:$F$8770,"=COD1"),0)</f>
        <v>0</v>
      </c>
      <c r="U8727" t="e">
        <f>(VLOOKUP(F8727,tarifas!$C$7:$D$10,2,FALSE)+tarifas!$D$21)*datos!P8727</f>
        <v>#N/A</v>
      </c>
      <c r="V8727" t="e">
        <f t="shared" si="1236"/>
        <v>#N/A</v>
      </c>
      <c r="W8727">
        <f t="shared" si="1237"/>
        <v>0</v>
      </c>
    </row>
    <row r="8728" spans="1:23" x14ac:dyDescent="0.25">
      <c r="A8728">
        <f t="shared" si="1230"/>
        <v>359</v>
      </c>
      <c r="B8728">
        <f t="shared" si="1231"/>
        <v>12</v>
      </c>
      <c r="C8728" s="1">
        <f t="shared" si="1238"/>
        <v>42003.208333312192</v>
      </c>
      <c r="D8728" s="7">
        <v>0</v>
      </c>
      <c r="E8728" s="7"/>
      <c r="G8728">
        <v>28.29</v>
      </c>
      <c r="H8728" s="12">
        <v>213.99618240736331</v>
      </c>
      <c r="I8728" s="13">
        <f>$D$2*tarifas!$D$12/24</f>
        <v>1.4541666666666666</v>
      </c>
      <c r="J8728" s="13" t="e">
        <f>VLOOKUP(E8728&amp;" "&amp;F8728,tarifas!$A$13:$D$20,4,FALSE)*H8728</f>
        <v>#N/A</v>
      </c>
      <c r="K8728" s="13">
        <f>IF(F8728="COD1",tarifas!$D$11*(SUMIFS($H$11:$H$8770,$F$11:$F$8770,"=COD1",$B$11:$B$8770,"="&amp;B8728)/COUNTIFS($F$11:$F$8770,"=COD1",$B$11:$B$8770,"="&amp;B8728))/COUNTIFS($A$11:$A$8770,"="&amp;A8728,$F$11:$F$8770,"=COD1"),0)</f>
        <v>0</v>
      </c>
      <c r="L8728" s="13" t="e">
        <f>(VLOOKUP(F8728,tarifas!$C$7:$D$10,2,FALSE)+tarifas!$D$21)*datos!H8728</f>
        <v>#N/A</v>
      </c>
      <c r="M8728">
        <v>0</v>
      </c>
      <c r="N8728" s="13" t="e">
        <f t="shared" si="1232"/>
        <v>#N/A</v>
      </c>
      <c r="O8728">
        <f t="shared" si="1233"/>
        <v>0</v>
      </c>
      <c r="P8728" s="12">
        <f t="shared" si="1234"/>
        <v>213.99618240736331</v>
      </c>
      <c r="Q8728">
        <f t="shared" si="1235"/>
        <v>0</v>
      </c>
      <c r="R8728">
        <f>$D$2*tarifas!$D$12/24</f>
        <v>1.4541666666666666</v>
      </c>
      <c r="S8728" t="e">
        <f>VLOOKUP(E8728&amp;" "&amp;F8728,tarifas!$A$13:$D$20,4,FALSE)*P8728</f>
        <v>#N/A</v>
      </c>
      <c r="T8728">
        <f>IF(F8728="COD1",tarifas!$D$11*(SUMIFS($P$11:$P$8770,$F$11:$F$8770,"=COD1",$B$11:$B$8770,"="&amp;B8728)/COUNTIFS($F$11:$F$8770,"=COD1",$B$11:$B$8770,"="&amp;B8728))/COUNTIFS($A$11:$A$8770,"="&amp;A8728,$F$11:$F$8770,"=COD1"),0)</f>
        <v>0</v>
      </c>
      <c r="U8728" t="e">
        <f>(VLOOKUP(F8728,tarifas!$C$7:$D$10,2,FALSE)+tarifas!$D$21)*datos!P8728</f>
        <v>#N/A</v>
      </c>
      <c r="V8728" t="e">
        <f t="shared" si="1236"/>
        <v>#N/A</v>
      </c>
      <c r="W8728">
        <f t="shared" si="1237"/>
        <v>0</v>
      </c>
    </row>
    <row r="8729" spans="1:23" x14ac:dyDescent="0.25">
      <c r="A8729">
        <f t="shared" si="1230"/>
        <v>359</v>
      </c>
      <c r="B8729">
        <f t="shared" si="1231"/>
        <v>12</v>
      </c>
      <c r="C8729" s="1">
        <f t="shared" si="1238"/>
        <v>42003.249999978856</v>
      </c>
      <c r="D8729" s="7">
        <v>0</v>
      </c>
      <c r="E8729" s="7"/>
      <c r="G8729">
        <v>28.27</v>
      </c>
      <c r="H8729" s="12">
        <v>211.86330352476787</v>
      </c>
      <c r="I8729" s="13">
        <f>$D$2*tarifas!$D$12/24</f>
        <v>1.4541666666666666</v>
      </c>
      <c r="J8729" s="13" t="e">
        <f>VLOOKUP(E8729&amp;" "&amp;F8729,tarifas!$A$13:$D$20,4,FALSE)*H8729</f>
        <v>#N/A</v>
      </c>
      <c r="K8729" s="13">
        <f>IF(F8729="COD1",tarifas!$D$11*(SUMIFS($H$11:$H$8770,$F$11:$F$8770,"=COD1",$B$11:$B$8770,"="&amp;B8729)/COUNTIFS($F$11:$F$8770,"=COD1",$B$11:$B$8770,"="&amp;B8729))/COUNTIFS($A$11:$A$8770,"="&amp;A8729,$F$11:$F$8770,"=COD1"),0)</f>
        <v>0</v>
      </c>
      <c r="L8729" s="13" t="e">
        <f>(VLOOKUP(F8729,tarifas!$C$7:$D$10,2,FALSE)+tarifas!$D$21)*datos!H8729</f>
        <v>#N/A</v>
      </c>
      <c r="M8729">
        <v>0</v>
      </c>
      <c r="N8729" s="13" t="e">
        <f t="shared" si="1232"/>
        <v>#N/A</v>
      </c>
      <c r="O8729">
        <f t="shared" si="1233"/>
        <v>0</v>
      </c>
      <c r="P8729" s="12">
        <f t="shared" si="1234"/>
        <v>211.86330352476787</v>
      </c>
      <c r="Q8729">
        <f t="shared" si="1235"/>
        <v>0</v>
      </c>
      <c r="R8729">
        <f>$D$2*tarifas!$D$12/24</f>
        <v>1.4541666666666666</v>
      </c>
      <c r="S8729" t="e">
        <f>VLOOKUP(E8729&amp;" "&amp;F8729,tarifas!$A$13:$D$20,4,FALSE)*P8729</f>
        <v>#N/A</v>
      </c>
      <c r="T8729">
        <f>IF(F8729="COD1",tarifas!$D$11*(SUMIFS($P$11:$P$8770,$F$11:$F$8770,"=COD1",$B$11:$B$8770,"="&amp;B8729)/COUNTIFS($F$11:$F$8770,"=COD1",$B$11:$B$8770,"="&amp;B8729))/COUNTIFS($A$11:$A$8770,"="&amp;A8729,$F$11:$F$8770,"=COD1"),0)</f>
        <v>0</v>
      </c>
      <c r="U8729" t="e">
        <f>(VLOOKUP(F8729,tarifas!$C$7:$D$10,2,FALSE)+tarifas!$D$21)*datos!P8729</f>
        <v>#N/A</v>
      </c>
      <c r="V8729" t="e">
        <f t="shared" si="1236"/>
        <v>#N/A</v>
      </c>
      <c r="W8729">
        <f t="shared" si="1237"/>
        <v>0</v>
      </c>
    </row>
    <row r="8730" spans="1:23" x14ac:dyDescent="0.25">
      <c r="A8730">
        <f t="shared" si="1230"/>
        <v>359</v>
      </c>
      <c r="B8730">
        <f t="shared" si="1231"/>
        <v>12</v>
      </c>
      <c r="C8730" s="1">
        <f t="shared" si="1238"/>
        <v>42003.29166664552</v>
      </c>
      <c r="D8730" s="7">
        <v>0</v>
      </c>
      <c r="E8730" s="7"/>
      <c r="G8730">
        <v>33.5</v>
      </c>
      <c r="H8730" s="12">
        <v>202.94281930723673</v>
      </c>
      <c r="I8730" s="13">
        <f>$D$2*tarifas!$D$12/24</f>
        <v>1.4541666666666666</v>
      </c>
      <c r="J8730" s="13" t="e">
        <f>VLOOKUP(E8730&amp;" "&amp;F8730,tarifas!$A$13:$D$20,4,FALSE)*H8730</f>
        <v>#N/A</v>
      </c>
      <c r="K8730" s="13">
        <f>IF(F8730="COD1",tarifas!$D$11*(SUMIFS($H$11:$H$8770,$F$11:$F$8770,"=COD1",$B$11:$B$8770,"="&amp;B8730)/COUNTIFS($F$11:$F$8770,"=COD1",$B$11:$B$8770,"="&amp;B8730))/COUNTIFS($A$11:$A$8770,"="&amp;A8730,$F$11:$F$8770,"=COD1"),0)</f>
        <v>0</v>
      </c>
      <c r="L8730" s="13" t="e">
        <f>(VLOOKUP(F8730,tarifas!$C$7:$D$10,2,FALSE)+tarifas!$D$21)*datos!H8730</f>
        <v>#N/A</v>
      </c>
      <c r="M8730">
        <v>0</v>
      </c>
      <c r="N8730" s="13" t="e">
        <f t="shared" si="1232"/>
        <v>#N/A</v>
      </c>
      <c r="O8730">
        <f t="shared" si="1233"/>
        <v>0</v>
      </c>
      <c r="P8730" s="12">
        <f t="shared" si="1234"/>
        <v>202.94281930723673</v>
      </c>
      <c r="Q8730">
        <f t="shared" si="1235"/>
        <v>0</v>
      </c>
      <c r="R8730">
        <f>$D$2*tarifas!$D$12/24</f>
        <v>1.4541666666666666</v>
      </c>
      <c r="S8730" t="e">
        <f>VLOOKUP(E8730&amp;" "&amp;F8730,tarifas!$A$13:$D$20,4,FALSE)*P8730</f>
        <v>#N/A</v>
      </c>
      <c r="T8730">
        <f>IF(F8730="COD1",tarifas!$D$11*(SUMIFS($P$11:$P$8770,$F$11:$F$8770,"=COD1",$B$11:$B$8770,"="&amp;B8730)/COUNTIFS($F$11:$F$8770,"=COD1",$B$11:$B$8770,"="&amp;B8730))/COUNTIFS($A$11:$A$8770,"="&amp;A8730,$F$11:$F$8770,"=COD1"),0)</f>
        <v>0</v>
      </c>
      <c r="U8730" t="e">
        <f>(VLOOKUP(F8730,tarifas!$C$7:$D$10,2,FALSE)+tarifas!$D$21)*datos!P8730</f>
        <v>#N/A</v>
      </c>
      <c r="V8730" t="e">
        <f t="shared" si="1236"/>
        <v>#N/A</v>
      </c>
      <c r="W8730">
        <f t="shared" si="1237"/>
        <v>0</v>
      </c>
    </row>
    <row r="8731" spans="1:23" x14ac:dyDescent="0.25">
      <c r="A8731">
        <f t="shared" si="1230"/>
        <v>359</v>
      </c>
      <c r="B8731">
        <f t="shared" si="1231"/>
        <v>12</v>
      </c>
      <c r="C8731" s="1">
        <f t="shared" si="1238"/>
        <v>42003.333333312185</v>
      </c>
      <c r="D8731" s="7">
        <v>0</v>
      </c>
      <c r="E8731" s="7"/>
      <c r="G8731">
        <v>43.69</v>
      </c>
      <c r="H8731" s="12">
        <v>265.06499355817357</v>
      </c>
      <c r="I8731" s="13">
        <f>$D$2*tarifas!$D$12/24</f>
        <v>1.4541666666666666</v>
      </c>
      <c r="J8731" s="13" t="e">
        <f>VLOOKUP(E8731&amp;" "&amp;F8731,tarifas!$A$13:$D$20,4,FALSE)*H8731</f>
        <v>#N/A</v>
      </c>
      <c r="K8731" s="13">
        <f>IF(F8731="COD1",tarifas!$D$11*(SUMIFS($H$11:$H$8770,$F$11:$F$8770,"=COD1",$B$11:$B$8770,"="&amp;B8731)/COUNTIFS($F$11:$F$8770,"=COD1",$B$11:$B$8770,"="&amp;B8731))/COUNTIFS($A$11:$A$8770,"="&amp;A8731,$F$11:$F$8770,"=COD1"),0)</f>
        <v>0</v>
      </c>
      <c r="L8731" s="13" t="e">
        <f>(VLOOKUP(F8731,tarifas!$C$7:$D$10,2,FALSE)+tarifas!$D$21)*datos!H8731</f>
        <v>#N/A</v>
      </c>
      <c r="M8731">
        <v>162.2199</v>
      </c>
      <c r="N8731" s="13" t="e">
        <f t="shared" si="1232"/>
        <v>#N/A</v>
      </c>
      <c r="O8731">
        <f t="shared" si="1233"/>
        <v>162.2199</v>
      </c>
      <c r="P8731" s="12">
        <f t="shared" si="1234"/>
        <v>102.84509355817357</v>
      </c>
      <c r="Q8731">
        <f t="shared" si="1235"/>
        <v>0</v>
      </c>
      <c r="R8731">
        <f>$D$2*tarifas!$D$12/24</f>
        <v>1.4541666666666666</v>
      </c>
      <c r="S8731" t="e">
        <f>VLOOKUP(E8731&amp;" "&amp;F8731,tarifas!$A$13:$D$20,4,FALSE)*P8731</f>
        <v>#N/A</v>
      </c>
      <c r="T8731">
        <f>IF(F8731="COD1",tarifas!$D$11*(SUMIFS($P$11:$P$8770,$F$11:$F$8770,"=COD1",$B$11:$B$8770,"="&amp;B8731)/COUNTIFS($F$11:$F$8770,"=COD1",$B$11:$B$8770,"="&amp;B8731))/COUNTIFS($A$11:$A$8770,"="&amp;A8731,$F$11:$F$8770,"=COD1"),0)</f>
        <v>0</v>
      </c>
      <c r="U8731" t="e">
        <f>(VLOOKUP(F8731,tarifas!$C$7:$D$10,2,FALSE)+tarifas!$D$21)*datos!P8731</f>
        <v>#N/A</v>
      </c>
      <c r="V8731" t="e">
        <f t="shared" si="1236"/>
        <v>#N/A</v>
      </c>
      <c r="W8731">
        <f t="shared" si="1237"/>
        <v>0</v>
      </c>
    </row>
    <row r="8732" spans="1:23" x14ac:dyDescent="0.25">
      <c r="A8732">
        <f t="shared" si="1230"/>
        <v>359</v>
      </c>
      <c r="B8732">
        <f t="shared" si="1231"/>
        <v>12</v>
      </c>
      <c r="C8732" s="1">
        <f t="shared" si="1238"/>
        <v>42003.374999978849</v>
      </c>
      <c r="D8732" s="7">
        <v>0</v>
      </c>
      <c r="E8732" s="7"/>
      <c r="G8732">
        <v>48.1</v>
      </c>
      <c r="H8732" s="12">
        <v>472.84111354349773</v>
      </c>
      <c r="I8732" s="13">
        <f>$D$2*tarifas!$D$12/24</f>
        <v>1.4541666666666666</v>
      </c>
      <c r="J8732" s="13" t="e">
        <f>VLOOKUP(E8732&amp;" "&amp;F8732,tarifas!$A$13:$D$20,4,FALSE)*H8732</f>
        <v>#N/A</v>
      </c>
      <c r="K8732" s="13">
        <f>IF(F8732="COD1",tarifas!$D$11*(SUMIFS($H$11:$H$8770,$F$11:$F$8770,"=COD1",$B$11:$B$8770,"="&amp;B8732)/COUNTIFS($F$11:$F$8770,"=COD1",$B$11:$B$8770,"="&amp;B8732))/COUNTIFS($A$11:$A$8770,"="&amp;A8732,$F$11:$F$8770,"=COD1"),0)</f>
        <v>0</v>
      </c>
      <c r="L8732" s="13" t="e">
        <f>(VLOOKUP(F8732,tarifas!$C$7:$D$10,2,FALSE)+tarifas!$D$21)*datos!H8732</f>
        <v>#N/A</v>
      </c>
      <c r="M8732">
        <v>312.46547999999996</v>
      </c>
      <c r="N8732" s="13" t="e">
        <f t="shared" si="1232"/>
        <v>#N/A</v>
      </c>
      <c r="O8732">
        <f t="shared" si="1233"/>
        <v>312.46547999999996</v>
      </c>
      <c r="P8732" s="12">
        <f t="shared" si="1234"/>
        <v>160.37563354349777</v>
      </c>
      <c r="Q8732">
        <f t="shared" si="1235"/>
        <v>0</v>
      </c>
      <c r="R8732">
        <f>$D$2*tarifas!$D$12/24</f>
        <v>1.4541666666666666</v>
      </c>
      <c r="S8732" t="e">
        <f>VLOOKUP(E8732&amp;" "&amp;F8732,tarifas!$A$13:$D$20,4,FALSE)*P8732</f>
        <v>#N/A</v>
      </c>
      <c r="T8732">
        <f>IF(F8732="COD1",tarifas!$D$11*(SUMIFS($P$11:$P$8770,$F$11:$F$8770,"=COD1",$B$11:$B$8770,"="&amp;B8732)/COUNTIFS($F$11:$F$8770,"=COD1",$B$11:$B$8770,"="&amp;B8732))/COUNTIFS($A$11:$A$8770,"="&amp;A8732,$F$11:$F$8770,"=COD1"),0)</f>
        <v>0</v>
      </c>
      <c r="U8732" t="e">
        <f>(VLOOKUP(F8732,tarifas!$C$7:$D$10,2,FALSE)+tarifas!$D$21)*datos!P8732</f>
        <v>#N/A</v>
      </c>
      <c r="V8732" t="e">
        <f t="shared" si="1236"/>
        <v>#N/A</v>
      </c>
      <c r="W8732">
        <f t="shared" si="1237"/>
        <v>0</v>
      </c>
    </row>
    <row r="8733" spans="1:23" x14ac:dyDescent="0.25">
      <c r="A8733">
        <f t="shared" si="1230"/>
        <v>359</v>
      </c>
      <c r="B8733">
        <f t="shared" si="1231"/>
        <v>12</v>
      </c>
      <c r="C8733" s="1">
        <f t="shared" si="1238"/>
        <v>42003.416666645513</v>
      </c>
      <c r="D8733" s="7">
        <v>259.12121212121212</v>
      </c>
      <c r="E8733" s="7"/>
      <c r="G8733">
        <v>51.3</v>
      </c>
      <c r="H8733" s="12">
        <v>578.75566783218642</v>
      </c>
      <c r="I8733" s="13">
        <f>$D$2*tarifas!$D$12/24</f>
        <v>1.4541666666666666</v>
      </c>
      <c r="J8733" s="13" t="e">
        <f>VLOOKUP(E8733&amp;" "&amp;F8733,tarifas!$A$13:$D$20,4,FALSE)*H8733</f>
        <v>#N/A</v>
      </c>
      <c r="K8733" s="13">
        <f>IF(F8733="COD1",tarifas!$D$11*(SUMIFS($H$11:$H$8770,$F$11:$F$8770,"=COD1",$B$11:$B$8770,"="&amp;B8733)/COUNTIFS($F$11:$F$8770,"=COD1",$B$11:$B$8770,"="&amp;B8733))/COUNTIFS($A$11:$A$8770,"="&amp;A8733,$F$11:$F$8770,"=COD1"),0)</f>
        <v>0</v>
      </c>
      <c r="L8733" s="13" t="e">
        <f>(VLOOKUP(F8733,tarifas!$C$7:$D$10,2,FALSE)+tarifas!$D$21)*datos!H8733</f>
        <v>#N/A</v>
      </c>
      <c r="M8733">
        <v>402.76472999999999</v>
      </c>
      <c r="N8733" s="13" t="e">
        <f t="shared" si="1232"/>
        <v>#N/A</v>
      </c>
      <c r="O8733">
        <f t="shared" si="1233"/>
        <v>402.76472999999999</v>
      </c>
      <c r="P8733" s="12">
        <f t="shared" si="1234"/>
        <v>175.99093783218643</v>
      </c>
      <c r="Q8733">
        <f t="shared" si="1235"/>
        <v>0</v>
      </c>
      <c r="R8733">
        <f>$D$2*tarifas!$D$12/24</f>
        <v>1.4541666666666666</v>
      </c>
      <c r="S8733" t="e">
        <f>VLOOKUP(E8733&amp;" "&amp;F8733,tarifas!$A$13:$D$20,4,FALSE)*P8733</f>
        <v>#N/A</v>
      </c>
      <c r="T8733">
        <f>IF(F8733="COD1",tarifas!$D$11*(SUMIFS($P$11:$P$8770,$F$11:$F$8770,"=COD1",$B$11:$B$8770,"="&amp;B8733)/COUNTIFS($F$11:$F$8770,"=COD1",$B$11:$B$8770,"="&amp;B8733))/COUNTIFS($A$11:$A$8770,"="&amp;A8733,$F$11:$F$8770,"=COD1"),0)</f>
        <v>0</v>
      </c>
      <c r="U8733" t="e">
        <f>(VLOOKUP(F8733,tarifas!$C$7:$D$10,2,FALSE)+tarifas!$D$21)*datos!P8733</f>
        <v>#N/A</v>
      </c>
      <c r="V8733" t="e">
        <f t="shared" si="1236"/>
        <v>#N/A</v>
      </c>
      <c r="W8733">
        <f t="shared" si="1237"/>
        <v>0</v>
      </c>
    </row>
    <row r="8734" spans="1:23" x14ac:dyDescent="0.25">
      <c r="A8734">
        <f t="shared" si="1230"/>
        <v>359</v>
      </c>
      <c r="B8734">
        <f t="shared" si="1231"/>
        <v>12</v>
      </c>
      <c r="C8734" s="1">
        <f t="shared" si="1238"/>
        <v>42003.458333312177</v>
      </c>
      <c r="D8734" s="7">
        <v>387.90909090909093</v>
      </c>
      <c r="E8734" s="7"/>
      <c r="G8734">
        <v>51</v>
      </c>
      <c r="H8734" s="12">
        <v>638.89296610509427</v>
      </c>
      <c r="I8734" s="13">
        <f>$D$2*tarifas!$D$12/24</f>
        <v>1.4541666666666666</v>
      </c>
      <c r="J8734" s="13" t="e">
        <f>VLOOKUP(E8734&amp;" "&amp;F8734,tarifas!$A$13:$D$20,4,FALSE)*H8734</f>
        <v>#N/A</v>
      </c>
      <c r="K8734" s="13">
        <f>IF(F8734="COD1",tarifas!$D$11*(SUMIFS($H$11:$H$8770,$F$11:$F$8770,"=COD1",$B$11:$B$8770,"="&amp;B8734)/COUNTIFS($F$11:$F$8770,"=COD1",$B$11:$B$8770,"="&amp;B8734))/COUNTIFS($A$11:$A$8770,"="&amp;A8734,$F$11:$F$8770,"=COD1"),0)</f>
        <v>0</v>
      </c>
      <c r="L8734" s="13" t="e">
        <f>(VLOOKUP(F8734,tarifas!$C$7:$D$10,2,FALSE)+tarifas!$D$21)*datos!H8734</f>
        <v>#N/A</v>
      </c>
      <c r="M8734">
        <v>451.84060999999997</v>
      </c>
      <c r="N8734" s="13" t="e">
        <f t="shared" si="1232"/>
        <v>#N/A</v>
      </c>
      <c r="O8734">
        <f t="shared" si="1233"/>
        <v>451.84060999999997</v>
      </c>
      <c r="P8734" s="12">
        <f t="shared" si="1234"/>
        <v>187.0523561050943</v>
      </c>
      <c r="Q8734">
        <f t="shared" si="1235"/>
        <v>0</v>
      </c>
      <c r="R8734">
        <f>$D$2*tarifas!$D$12/24</f>
        <v>1.4541666666666666</v>
      </c>
      <c r="S8734" t="e">
        <f>VLOOKUP(E8734&amp;" "&amp;F8734,tarifas!$A$13:$D$20,4,FALSE)*P8734</f>
        <v>#N/A</v>
      </c>
      <c r="T8734">
        <f>IF(F8734="COD1",tarifas!$D$11*(SUMIFS($P$11:$P$8770,$F$11:$F$8770,"=COD1",$B$11:$B$8770,"="&amp;B8734)/COUNTIFS($F$11:$F$8770,"=COD1",$B$11:$B$8770,"="&amp;B8734))/COUNTIFS($A$11:$A$8770,"="&amp;A8734,$F$11:$F$8770,"=COD1"),0)</f>
        <v>0</v>
      </c>
      <c r="U8734" t="e">
        <f>(VLOOKUP(F8734,tarifas!$C$7:$D$10,2,FALSE)+tarifas!$D$21)*datos!P8734</f>
        <v>#N/A</v>
      </c>
      <c r="V8734" t="e">
        <f t="shared" si="1236"/>
        <v>#N/A</v>
      </c>
      <c r="W8734">
        <f t="shared" si="1237"/>
        <v>0</v>
      </c>
    </row>
    <row r="8735" spans="1:23" x14ac:dyDescent="0.25">
      <c r="A8735">
        <f t="shared" si="1230"/>
        <v>359</v>
      </c>
      <c r="B8735">
        <f t="shared" si="1231"/>
        <v>12</v>
      </c>
      <c r="C8735" s="1">
        <f t="shared" si="1238"/>
        <v>42003.499999978842</v>
      </c>
      <c r="D8735" s="7">
        <v>478.31818181818181</v>
      </c>
      <c r="E8735" s="7"/>
      <c r="G8735">
        <v>50.84</v>
      </c>
      <c r="H8735" s="12">
        <v>487.82750777119111</v>
      </c>
      <c r="I8735" s="13">
        <f>$D$2*tarifas!$D$12/24</f>
        <v>1.4541666666666666</v>
      </c>
      <c r="J8735" s="13" t="e">
        <f>VLOOKUP(E8735&amp;" "&amp;F8735,tarifas!$A$13:$D$20,4,FALSE)*H8735</f>
        <v>#N/A</v>
      </c>
      <c r="K8735" s="13">
        <f>IF(F8735="COD1",tarifas!$D$11*(SUMIFS($H$11:$H$8770,$F$11:$F$8770,"=COD1",$B$11:$B$8770,"="&amp;B8735)/COUNTIFS($F$11:$F$8770,"=COD1",$B$11:$B$8770,"="&amp;B8735))/COUNTIFS($A$11:$A$8770,"="&amp;A8735,$F$11:$F$8770,"=COD1"),0)</f>
        <v>0</v>
      </c>
      <c r="L8735" s="13" t="e">
        <f>(VLOOKUP(F8735,tarifas!$C$7:$D$10,2,FALSE)+tarifas!$D$21)*datos!H8735</f>
        <v>#N/A</v>
      </c>
      <c r="M8735">
        <v>457.16305</v>
      </c>
      <c r="N8735" s="13" t="e">
        <f t="shared" si="1232"/>
        <v>#N/A</v>
      </c>
      <c r="O8735">
        <f t="shared" si="1233"/>
        <v>457.16305</v>
      </c>
      <c r="P8735" s="12">
        <f t="shared" si="1234"/>
        <v>30.66445777119111</v>
      </c>
      <c r="Q8735">
        <f t="shared" si="1235"/>
        <v>0</v>
      </c>
      <c r="R8735">
        <f>$D$2*tarifas!$D$12/24</f>
        <v>1.4541666666666666</v>
      </c>
      <c r="S8735" t="e">
        <f>VLOOKUP(E8735&amp;" "&amp;F8735,tarifas!$A$13:$D$20,4,FALSE)*P8735</f>
        <v>#N/A</v>
      </c>
      <c r="T8735">
        <f>IF(F8735="COD1",tarifas!$D$11*(SUMIFS($P$11:$P$8770,$F$11:$F$8770,"=COD1",$B$11:$B$8770,"="&amp;B8735)/COUNTIFS($F$11:$F$8770,"=COD1",$B$11:$B$8770,"="&amp;B8735))/COUNTIFS($A$11:$A$8770,"="&amp;A8735,$F$11:$F$8770,"=COD1"),0)</f>
        <v>0</v>
      </c>
      <c r="U8735" t="e">
        <f>(VLOOKUP(F8735,tarifas!$C$7:$D$10,2,FALSE)+tarifas!$D$21)*datos!P8735</f>
        <v>#N/A</v>
      </c>
      <c r="V8735" t="e">
        <f t="shared" si="1236"/>
        <v>#N/A</v>
      </c>
      <c r="W8735">
        <f t="shared" si="1237"/>
        <v>0</v>
      </c>
    </row>
    <row r="8736" spans="1:23" x14ac:dyDescent="0.25">
      <c r="A8736">
        <f t="shared" si="1230"/>
        <v>359</v>
      </c>
      <c r="B8736">
        <f t="shared" si="1231"/>
        <v>12</v>
      </c>
      <c r="C8736" s="1">
        <f t="shared" si="1238"/>
        <v>42003.541666645506</v>
      </c>
      <c r="D8736" s="7">
        <v>510</v>
      </c>
      <c r="E8736" s="7"/>
      <c r="G8736">
        <v>51</v>
      </c>
      <c r="H8736" s="12">
        <v>471.68715405753221</v>
      </c>
      <c r="I8736" s="13">
        <f>$D$2*tarifas!$D$12/24</f>
        <v>1.4541666666666666</v>
      </c>
      <c r="J8736" s="13" t="e">
        <f>VLOOKUP(E8736&amp;" "&amp;F8736,tarifas!$A$13:$D$20,4,FALSE)*H8736</f>
        <v>#N/A</v>
      </c>
      <c r="K8736" s="13">
        <f>IF(F8736="COD1",tarifas!$D$11*(SUMIFS($H$11:$H$8770,$F$11:$F$8770,"=COD1",$B$11:$B$8770,"="&amp;B8736)/COUNTIFS($F$11:$F$8770,"=COD1",$B$11:$B$8770,"="&amp;B8736))/COUNTIFS($A$11:$A$8770,"="&amp;A8736,$F$11:$F$8770,"=COD1"),0)</f>
        <v>0</v>
      </c>
      <c r="L8736" s="13" t="e">
        <f>(VLOOKUP(F8736,tarifas!$C$7:$D$10,2,FALSE)+tarifas!$D$21)*datos!H8736</f>
        <v>#N/A</v>
      </c>
      <c r="M8736">
        <v>416.69898000000001</v>
      </c>
      <c r="N8736" s="13" t="e">
        <f t="shared" si="1232"/>
        <v>#N/A</v>
      </c>
      <c r="O8736">
        <f t="shared" si="1233"/>
        <v>416.69898000000001</v>
      </c>
      <c r="P8736" s="12">
        <f t="shared" si="1234"/>
        <v>54.988174057532206</v>
      </c>
      <c r="Q8736">
        <f t="shared" si="1235"/>
        <v>0</v>
      </c>
      <c r="R8736">
        <f>$D$2*tarifas!$D$12/24</f>
        <v>1.4541666666666666</v>
      </c>
      <c r="S8736" t="e">
        <f>VLOOKUP(E8736&amp;" "&amp;F8736,tarifas!$A$13:$D$20,4,FALSE)*P8736</f>
        <v>#N/A</v>
      </c>
      <c r="T8736">
        <f>IF(F8736="COD1",tarifas!$D$11*(SUMIFS($P$11:$P$8770,$F$11:$F$8770,"=COD1",$B$11:$B$8770,"="&amp;B8736)/COUNTIFS($F$11:$F$8770,"=COD1",$B$11:$B$8770,"="&amp;B8736))/COUNTIFS($A$11:$A$8770,"="&amp;A8736,$F$11:$F$8770,"=COD1"),0)</f>
        <v>0</v>
      </c>
      <c r="U8736" t="e">
        <f>(VLOOKUP(F8736,tarifas!$C$7:$D$10,2,FALSE)+tarifas!$D$21)*datos!P8736</f>
        <v>#N/A</v>
      </c>
      <c r="V8736" t="e">
        <f t="shared" si="1236"/>
        <v>#N/A</v>
      </c>
      <c r="W8736">
        <f t="shared" si="1237"/>
        <v>0</v>
      </c>
    </row>
    <row r="8737" spans="1:23" x14ac:dyDescent="0.25">
      <c r="A8737">
        <f t="shared" si="1230"/>
        <v>359</v>
      </c>
      <c r="B8737">
        <f t="shared" si="1231"/>
        <v>12</v>
      </c>
      <c r="C8737" s="1">
        <f t="shared" si="1238"/>
        <v>42003.58333331217</v>
      </c>
      <c r="D8737" s="7">
        <v>390.74242424242425</v>
      </c>
      <c r="E8737" s="7"/>
      <c r="G8737">
        <v>50.75</v>
      </c>
      <c r="H8737" s="12">
        <v>633.52231987522646</v>
      </c>
      <c r="I8737" s="13">
        <f>$D$2*tarifas!$D$12/24</f>
        <v>1.4541666666666666</v>
      </c>
      <c r="J8737" s="13" t="e">
        <f>VLOOKUP(E8737&amp;" "&amp;F8737,tarifas!$A$13:$D$20,4,FALSE)*H8737</f>
        <v>#N/A</v>
      </c>
      <c r="K8737" s="13">
        <f>IF(F8737="COD1",tarifas!$D$11*(SUMIFS($H$11:$H$8770,$F$11:$F$8770,"=COD1",$B$11:$B$8770,"="&amp;B8737)/COUNTIFS($F$11:$F$8770,"=COD1",$B$11:$B$8770,"="&amp;B8737))/COUNTIFS($A$11:$A$8770,"="&amp;A8737,$F$11:$F$8770,"=COD1"),0)</f>
        <v>0</v>
      </c>
      <c r="L8737" s="13" t="e">
        <f>(VLOOKUP(F8737,tarifas!$C$7:$D$10,2,FALSE)+tarifas!$D$21)*datos!H8737</f>
        <v>#N/A</v>
      </c>
      <c r="M8737">
        <v>334.29934000000003</v>
      </c>
      <c r="N8737" s="13" t="e">
        <f t="shared" si="1232"/>
        <v>#N/A</v>
      </c>
      <c r="O8737">
        <f t="shared" si="1233"/>
        <v>334.29934000000003</v>
      </c>
      <c r="P8737" s="12">
        <f t="shared" si="1234"/>
        <v>299.22297987522643</v>
      </c>
      <c r="Q8737">
        <f t="shared" si="1235"/>
        <v>0</v>
      </c>
      <c r="R8737">
        <f>$D$2*tarifas!$D$12/24</f>
        <v>1.4541666666666666</v>
      </c>
      <c r="S8737" t="e">
        <f>VLOOKUP(E8737&amp;" "&amp;F8737,tarifas!$A$13:$D$20,4,FALSE)*P8737</f>
        <v>#N/A</v>
      </c>
      <c r="T8737">
        <f>IF(F8737="COD1",tarifas!$D$11*(SUMIFS($P$11:$P$8770,$F$11:$F$8770,"=COD1",$B$11:$B$8770,"="&amp;B8737)/COUNTIFS($F$11:$F$8770,"=COD1",$B$11:$B$8770,"="&amp;B8737))/COUNTIFS($A$11:$A$8770,"="&amp;A8737,$F$11:$F$8770,"=COD1"),0)</f>
        <v>0</v>
      </c>
      <c r="U8737" t="e">
        <f>(VLOOKUP(F8737,tarifas!$C$7:$D$10,2,FALSE)+tarifas!$D$21)*datos!P8737</f>
        <v>#N/A</v>
      </c>
      <c r="V8737" t="e">
        <f t="shared" si="1236"/>
        <v>#N/A</v>
      </c>
      <c r="W8737">
        <f t="shared" si="1237"/>
        <v>0</v>
      </c>
    </row>
    <row r="8738" spans="1:23" x14ac:dyDescent="0.25">
      <c r="A8738">
        <f t="shared" si="1230"/>
        <v>359</v>
      </c>
      <c r="B8738">
        <f t="shared" si="1231"/>
        <v>12</v>
      </c>
      <c r="C8738" s="1">
        <f t="shared" si="1238"/>
        <v>42003.624999978834</v>
      </c>
      <c r="D8738" s="7">
        <v>342.06060606060606</v>
      </c>
      <c r="E8738" s="7"/>
      <c r="G8738">
        <v>50.2</v>
      </c>
      <c r="H8738" s="12">
        <v>706.02108619950059</v>
      </c>
      <c r="I8738" s="13">
        <f>$D$2*tarifas!$D$12/24</f>
        <v>1.4541666666666666</v>
      </c>
      <c r="J8738" s="13" t="e">
        <f>VLOOKUP(E8738&amp;" "&amp;F8738,tarifas!$A$13:$D$20,4,FALSE)*H8738</f>
        <v>#N/A</v>
      </c>
      <c r="K8738" s="13">
        <f>IF(F8738="COD1",tarifas!$D$11*(SUMIFS($H$11:$H$8770,$F$11:$F$8770,"=COD1",$B$11:$B$8770,"="&amp;B8738)/COUNTIFS($F$11:$F$8770,"=COD1",$B$11:$B$8770,"="&amp;B8738))/COUNTIFS($A$11:$A$8770,"="&amp;A8738,$F$11:$F$8770,"=COD1"),0)</f>
        <v>0</v>
      </c>
      <c r="L8738" s="13" t="e">
        <f>(VLOOKUP(F8738,tarifas!$C$7:$D$10,2,FALSE)+tarifas!$D$21)*datos!H8738</f>
        <v>#N/A</v>
      </c>
      <c r="M8738">
        <v>206.29746</v>
      </c>
      <c r="N8738" s="13" t="e">
        <f t="shared" si="1232"/>
        <v>#N/A</v>
      </c>
      <c r="O8738">
        <f t="shared" si="1233"/>
        <v>206.29746</v>
      </c>
      <c r="P8738" s="12">
        <f t="shared" si="1234"/>
        <v>499.72362619950059</v>
      </c>
      <c r="Q8738">
        <f t="shared" si="1235"/>
        <v>0</v>
      </c>
      <c r="R8738">
        <f>$D$2*tarifas!$D$12/24</f>
        <v>1.4541666666666666</v>
      </c>
      <c r="S8738" t="e">
        <f>VLOOKUP(E8738&amp;" "&amp;F8738,tarifas!$A$13:$D$20,4,FALSE)*P8738</f>
        <v>#N/A</v>
      </c>
      <c r="T8738">
        <f>IF(F8738="COD1",tarifas!$D$11*(SUMIFS($P$11:$P$8770,$F$11:$F$8770,"=COD1",$B$11:$B$8770,"="&amp;B8738)/COUNTIFS($F$11:$F$8770,"=COD1",$B$11:$B$8770,"="&amp;B8738))/COUNTIFS($A$11:$A$8770,"="&amp;A8738,$F$11:$F$8770,"=COD1"),0)</f>
        <v>0</v>
      </c>
      <c r="U8738" t="e">
        <f>(VLOOKUP(F8738,tarifas!$C$7:$D$10,2,FALSE)+tarifas!$D$21)*datos!P8738</f>
        <v>#N/A</v>
      </c>
      <c r="V8738" t="e">
        <f t="shared" si="1236"/>
        <v>#N/A</v>
      </c>
      <c r="W8738">
        <f t="shared" si="1237"/>
        <v>0</v>
      </c>
    </row>
    <row r="8739" spans="1:23" x14ac:dyDescent="0.25">
      <c r="A8739">
        <f t="shared" si="1230"/>
        <v>359</v>
      </c>
      <c r="B8739">
        <f t="shared" si="1231"/>
        <v>12</v>
      </c>
      <c r="C8739" s="1">
        <f t="shared" si="1238"/>
        <v>42003.666666645498</v>
      </c>
      <c r="D8739" s="7">
        <v>84.484848484848499</v>
      </c>
      <c r="E8739" s="7"/>
      <c r="G8739">
        <v>50.5</v>
      </c>
      <c r="H8739" s="12">
        <v>715.06608457735911</v>
      </c>
      <c r="I8739" s="13">
        <f>$D$2*tarifas!$D$12/24</f>
        <v>1.4541666666666666</v>
      </c>
      <c r="J8739" s="13" t="e">
        <f>VLOOKUP(E8739&amp;" "&amp;F8739,tarifas!$A$13:$D$20,4,FALSE)*H8739</f>
        <v>#N/A</v>
      </c>
      <c r="K8739" s="13">
        <f>IF(F8739="COD1",tarifas!$D$11*(SUMIFS($H$11:$H$8770,$F$11:$F$8770,"=COD1",$B$11:$B$8770,"="&amp;B8739)/COUNTIFS($F$11:$F$8770,"=COD1",$B$11:$B$8770,"="&amp;B8739))/COUNTIFS($A$11:$A$8770,"="&amp;A8739,$F$11:$F$8770,"=COD1"),0)</f>
        <v>0</v>
      </c>
      <c r="L8739" s="13" t="e">
        <f>(VLOOKUP(F8739,tarifas!$C$7:$D$10,2,FALSE)+tarifas!$D$21)*datos!H8739</f>
        <v>#N/A</v>
      </c>
      <c r="M8739">
        <v>1.4178299999999999</v>
      </c>
      <c r="N8739" s="13" t="e">
        <f t="shared" si="1232"/>
        <v>#N/A</v>
      </c>
      <c r="O8739">
        <f t="shared" si="1233"/>
        <v>1.4178299999999999</v>
      </c>
      <c r="P8739" s="12">
        <f t="shared" si="1234"/>
        <v>713.64825457735913</v>
      </c>
      <c r="Q8739">
        <f t="shared" si="1235"/>
        <v>0</v>
      </c>
      <c r="R8739">
        <f>$D$2*tarifas!$D$12/24</f>
        <v>1.4541666666666666</v>
      </c>
      <c r="S8739" t="e">
        <f>VLOOKUP(E8739&amp;" "&amp;F8739,tarifas!$A$13:$D$20,4,FALSE)*P8739</f>
        <v>#N/A</v>
      </c>
      <c r="T8739">
        <f>IF(F8739="COD1",tarifas!$D$11*(SUMIFS($P$11:$P$8770,$F$11:$F$8770,"=COD1",$B$11:$B$8770,"="&amp;B8739)/COUNTIFS($F$11:$F$8770,"=COD1",$B$11:$B$8770,"="&amp;B8739))/COUNTIFS($A$11:$A$8770,"="&amp;A8739,$F$11:$F$8770,"=COD1"),0)</f>
        <v>0</v>
      </c>
      <c r="U8739" t="e">
        <f>(VLOOKUP(F8739,tarifas!$C$7:$D$10,2,FALSE)+tarifas!$D$21)*datos!P8739</f>
        <v>#N/A</v>
      </c>
      <c r="V8739" t="e">
        <f t="shared" si="1236"/>
        <v>#N/A</v>
      </c>
      <c r="W8739">
        <f t="shared" si="1237"/>
        <v>0</v>
      </c>
    </row>
    <row r="8740" spans="1:23" x14ac:dyDescent="0.25">
      <c r="A8740">
        <f t="shared" si="1230"/>
        <v>359</v>
      </c>
      <c r="B8740">
        <f t="shared" si="1231"/>
        <v>12</v>
      </c>
      <c r="C8740" s="1">
        <f t="shared" si="1238"/>
        <v>42003.708333312163</v>
      </c>
      <c r="D8740" s="7">
        <v>0</v>
      </c>
      <c r="E8740" s="7"/>
      <c r="G8740">
        <v>54.15</v>
      </c>
      <c r="H8740" s="12">
        <v>580.40081566326694</v>
      </c>
      <c r="I8740" s="13">
        <f>$D$2*tarifas!$D$12/24</f>
        <v>1.4541666666666666</v>
      </c>
      <c r="J8740" s="13" t="e">
        <f>VLOOKUP(E8740&amp;" "&amp;F8740,tarifas!$A$13:$D$20,4,FALSE)*H8740</f>
        <v>#N/A</v>
      </c>
      <c r="K8740" s="13">
        <f>IF(F8740="COD1",tarifas!$D$11*(SUMIFS($H$11:$H$8770,$F$11:$F$8770,"=COD1",$B$11:$B$8770,"="&amp;B8740)/COUNTIFS($F$11:$F$8770,"=COD1",$B$11:$B$8770,"="&amp;B8740))/COUNTIFS($A$11:$A$8770,"="&amp;A8740,$F$11:$F$8770,"=COD1"),0)</f>
        <v>0</v>
      </c>
      <c r="L8740" s="13" t="e">
        <f>(VLOOKUP(F8740,tarifas!$C$7:$D$10,2,FALSE)+tarifas!$D$21)*datos!H8740</f>
        <v>#N/A</v>
      </c>
      <c r="M8740">
        <v>0</v>
      </c>
      <c r="N8740" s="13" t="e">
        <f t="shared" si="1232"/>
        <v>#N/A</v>
      </c>
      <c r="O8740">
        <f t="shared" si="1233"/>
        <v>0</v>
      </c>
      <c r="P8740" s="12">
        <f t="shared" si="1234"/>
        <v>580.40081566326694</v>
      </c>
      <c r="Q8740">
        <f t="shared" si="1235"/>
        <v>0</v>
      </c>
      <c r="R8740">
        <f>$D$2*tarifas!$D$12/24</f>
        <v>1.4541666666666666</v>
      </c>
      <c r="S8740" t="e">
        <f>VLOOKUP(E8740&amp;" "&amp;F8740,tarifas!$A$13:$D$20,4,FALSE)*P8740</f>
        <v>#N/A</v>
      </c>
      <c r="T8740">
        <f>IF(F8740="COD1",tarifas!$D$11*(SUMIFS($P$11:$P$8770,$F$11:$F$8770,"=COD1",$B$11:$B$8770,"="&amp;B8740)/COUNTIFS($F$11:$F$8770,"=COD1",$B$11:$B$8770,"="&amp;B8740))/COUNTIFS($A$11:$A$8770,"="&amp;A8740,$F$11:$F$8770,"=COD1"),0)</f>
        <v>0</v>
      </c>
      <c r="U8740" t="e">
        <f>(VLOOKUP(F8740,tarifas!$C$7:$D$10,2,FALSE)+tarifas!$D$21)*datos!P8740</f>
        <v>#N/A</v>
      </c>
      <c r="V8740" t="e">
        <f t="shared" si="1236"/>
        <v>#N/A</v>
      </c>
      <c r="W8740">
        <f t="shared" si="1237"/>
        <v>0</v>
      </c>
    </row>
    <row r="8741" spans="1:23" x14ac:dyDescent="0.25">
      <c r="A8741">
        <f t="shared" si="1230"/>
        <v>359</v>
      </c>
      <c r="B8741">
        <f t="shared" si="1231"/>
        <v>12</v>
      </c>
      <c r="C8741" s="1">
        <f t="shared" si="1238"/>
        <v>42003.749999978827</v>
      </c>
      <c r="D8741" s="7">
        <v>0</v>
      </c>
      <c r="E8741" s="7"/>
      <c r="G8741">
        <v>58.15</v>
      </c>
      <c r="H8741" s="12">
        <v>455.53400476478942</v>
      </c>
      <c r="I8741" s="13">
        <f>$D$2*tarifas!$D$12/24</f>
        <v>1.4541666666666666</v>
      </c>
      <c r="J8741" s="13" t="e">
        <f>VLOOKUP(E8741&amp;" "&amp;F8741,tarifas!$A$13:$D$20,4,FALSE)*H8741</f>
        <v>#N/A</v>
      </c>
      <c r="K8741" s="13">
        <f>IF(F8741="COD1",tarifas!$D$11*(SUMIFS($H$11:$H$8770,$F$11:$F$8770,"=COD1",$B$11:$B$8770,"="&amp;B8741)/COUNTIFS($F$11:$F$8770,"=COD1",$B$11:$B$8770,"="&amp;B8741))/COUNTIFS($A$11:$A$8770,"="&amp;A8741,$F$11:$F$8770,"=COD1"),0)</f>
        <v>0</v>
      </c>
      <c r="L8741" s="13" t="e">
        <f>(VLOOKUP(F8741,tarifas!$C$7:$D$10,2,FALSE)+tarifas!$D$21)*datos!H8741</f>
        <v>#N/A</v>
      </c>
      <c r="M8741">
        <v>0</v>
      </c>
      <c r="N8741" s="13" t="e">
        <f t="shared" si="1232"/>
        <v>#N/A</v>
      </c>
      <c r="O8741">
        <f t="shared" si="1233"/>
        <v>0</v>
      </c>
      <c r="P8741" s="12">
        <f t="shared" si="1234"/>
        <v>455.53400476478942</v>
      </c>
      <c r="Q8741">
        <f t="shared" si="1235"/>
        <v>0</v>
      </c>
      <c r="R8741">
        <f>$D$2*tarifas!$D$12/24</f>
        <v>1.4541666666666666</v>
      </c>
      <c r="S8741" t="e">
        <f>VLOOKUP(E8741&amp;" "&amp;F8741,tarifas!$A$13:$D$20,4,FALSE)*P8741</f>
        <v>#N/A</v>
      </c>
      <c r="T8741">
        <f>IF(F8741="COD1",tarifas!$D$11*(SUMIFS($P$11:$P$8770,$F$11:$F$8770,"=COD1",$B$11:$B$8770,"="&amp;B8741)/COUNTIFS($F$11:$F$8770,"=COD1",$B$11:$B$8770,"="&amp;B8741))/COUNTIFS($A$11:$A$8770,"="&amp;A8741,$F$11:$F$8770,"=COD1"),0)</f>
        <v>0</v>
      </c>
      <c r="U8741" t="e">
        <f>(VLOOKUP(F8741,tarifas!$C$7:$D$10,2,FALSE)+tarifas!$D$21)*datos!P8741</f>
        <v>#N/A</v>
      </c>
      <c r="V8741" t="e">
        <f t="shared" si="1236"/>
        <v>#N/A</v>
      </c>
      <c r="W8741">
        <f t="shared" si="1237"/>
        <v>0</v>
      </c>
    </row>
    <row r="8742" spans="1:23" x14ac:dyDescent="0.25">
      <c r="A8742">
        <f t="shared" si="1230"/>
        <v>359</v>
      </c>
      <c r="B8742">
        <f t="shared" si="1231"/>
        <v>12</v>
      </c>
      <c r="C8742" s="1">
        <f t="shared" si="1238"/>
        <v>42003.791666645491</v>
      </c>
      <c r="D8742" s="7">
        <v>0</v>
      </c>
      <c r="E8742" s="7"/>
      <c r="G8742">
        <v>59.51</v>
      </c>
      <c r="H8742" s="12">
        <v>337.59935407059686</v>
      </c>
      <c r="I8742" s="13">
        <f>$D$2*tarifas!$D$12/24</f>
        <v>1.4541666666666666</v>
      </c>
      <c r="J8742" s="13" t="e">
        <f>VLOOKUP(E8742&amp;" "&amp;F8742,tarifas!$A$13:$D$20,4,FALSE)*H8742</f>
        <v>#N/A</v>
      </c>
      <c r="K8742" s="13">
        <f>IF(F8742="COD1",tarifas!$D$11*(SUMIFS($H$11:$H$8770,$F$11:$F$8770,"=COD1",$B$11:$B$8770,"="&amp;B8742)/COUNTIFS($F$11:$F$8770,"=COD1",$B$11:$B$8770,"="&amp;B8742))/COUNTIFS($A$11:$A$8770,"="&amp;A8742,$F$11:$F$8770,"=COD1"),0)</f>
        <v>0</v>
      </c>
      <c r="L8742" s="13" t="e">
        <f>(VLOOKUP(F8742,tarifas!$C$7:$D$10,2,FALSE)+tarifas!$D$21)*datos!H8742</f>
        <v>#N/A</v>
      </c>
      <c r="M8742">
        <v>0</v>
      </c>
      <c r="N8742" s="13" t="e">
        <f t="shared" si="1232"/>
        <v>#N/A</v>
      </c>
      <c r="O8742">
        <f t="shared" si="1233"/>
        <v>0</v>
      </c>
      <c r="P8742" s="12">
        <f t="shared" si="1234"/>
        <v>337.59935407059686</v>
      </c>
      <c r="Q8742">
        <f t="shared" si="1235"/>
        <v>0</v>
      </c>
      <c r="R8742">
        <f>$D$2*tarifas!$D$12/24</f>
        <v>1.4541666666666666</v>
      </c>
      <c r="S8742" t="e">
        <f>VLOOKUP(E8742&amp;" "&amp;F8742,tarifas!$A$13:$D$20,4,FALSE)*P8742</f>
        <v>#N/A</v>
      </c>
      <c r="T8742">
        <f>IF(F8742="COD1",tarifas!$D$11*(SUMIFS($P$11:$P$8770,$F$11:$F$8770,"=COD1",$B$11:$B$8770,"="&amp;B8742)/COUNTIFS($F$11:$F$8770,"=COD1",$B$11:$B$8770,"="&amp;B8742))/COUNTIFS($A$11:$A$8770,"="&amp;A8742,$F$11:$F$8770,"=COD1"),0)</f>
        <v>0</v>
      </c>
      <c r="U8742" t="e">
        <f>(VLOOKUP(F8742,tarifas!$C$7:$D$10,2,FALSE)+tarifas!$D$21)*datos!P8742</f>
        <v>#N/A</v>
      </c>
      <c r="V8742" t="e">
        <f t="shared" si="1236"/>
        <v>#N/A</v>
      </c>
      <c r="W8742">
        <f t="shared" si="1237"/>
        <v>0</v>
      </c>
    </row>
    <row r="8743" spans="1:23" x14ac:dyDescent="0.25">
      <c r="A8743">
        <f t="shared" si="1230"/>
        <v>359</v>
      </c>
      <c r="B8743">
        <f t="shared" si="1231"/>
        <v>12</v>
      </c>
      <c r="C8743" s="1">
        <f t="shared" si="1238"/>
        <v>42003.833333312155</v>
      </c>
      <c r="D8743" s="7">
        <v>0</v>
      </c>
      <c r="E8743" s="7"/>
      <c r="G8743">
        <v>58.15</v>
      </c>
      <c r="H8743" s="12">
        <v>272.99488573492761</v>
      </c>
      <c r="I8743" s="13">
        <f>$D$2*tarifas!$D$12/24</f>
        <v>1.4541666666666666</v>
      </c>
      <c r="J8743" s="13" t="e">
        <f>VLOOKUP(E8743&amp;" "&amp;F8743,tarifas!$A$13:$D$20,4,FALSE)*H8743</f>
        <v>#N/A</v>
      </c>
      <c r="K8743" s="13">
        <f>IF(F8743="COD1",tarifas!$D$11*(SUMIFS($H$11:$H$8770,$F$11:$F$8770,"=COD1",$B$11:$B$8770,"="&amp;B8743)/COUNTIFS($F$11:$F$8770,"=COD1",$B$11:$B$8770,"="&amp;B8743))/COUNTIFS($A$11:$A$8770,"="&amp;A8743,$F$11:$F$8770,"=COD1"),0)</f>
        <v>0</v>
      </c>
      <c r="L8743" s="13" t="e">
        <f>(VLOOKUP(F8743,tarifas!$C$7:$D$10,2,FALSE)+tarifas!$D$21)*datos!H8743</f>
        <v>#N/A</v>
      </c>
      <c r="M8743">
        <v>0</v>
      </c>
      <c r="N8743" s="13" t="e">
        <f t="shared" si="1232"/>
        <v>#N/A</v>
      </c>
      <c r="O8743">
        <f t="shared" si="1233"/>
        <v>0</v>
      </c>
      <c r="P8743" s="12">
        <f t="shared" si="1234"/>
        <v>272.99488573492761</v>
      </c>
      <c r="Q8743">
        <f t="shared" si="1235"/>
        <v>0</v>
      </c>
      <c r="R8743">
        <f>$D$2*tarifas!$D$12/24</f>
        <v>1.4541666666666666</v>
      </c>
      <c r="S8743" t="e">
        <f>VLOOKUP(E8743&amp;" "&amp;F8743,tarifas!$A$13:$D$20,4,FALSE)*P8743</f>
        <v>#N/A</v>
      </c>
      <c r="T8743">
        <f>IF(F8743="COD1",tarifas!$D$11*(SUMIFS($P$11:$P$8770,$F$11:$F$8770,"=COD1",$B$11:$B$8770,"="&amp;B8743)/COUNTIFS($F$11:$F$8770,"=COD1",$B$11:$B$8770,"="&amp;B8743))/COUNTIFS($A$11:$A$8770,"="&amp;A8743,$F$11:$F$8770,"=COD1"),0)</f>
        <v>0</v>
      </c>
      <c r="U8743" t="e">
        <f>(VLOOKUP(F8743,tarifas!$C$7:$D$10,2,FALSE)+tarifas!$D$21)*datos!P8743</f>
        <v>#N/A</v>
      </c>
      <c r="V8743" t="e">
        <f t="shared" si="1236"/>
        <v>#N/A</v>
      </c>
      <c r="W8743">
        <f t="shared" si="1237"/>
        <v>0</v>
      </c>
    </row>
    <row r="8744" spans="1:23" x14ac:dyDescent="0.25">
      <c r="A8744">
        <f t="shared" si="1230"/>
        <v>359</v>
      </c>
      <c r="B8744">
        <f t="shared" si="1231"/>
        <v>12</v>
      </c>
      <c r="C8744" s="1">
        <f t="shared" si="1238"/>
        <v>42003.87499997882</v>
      </c>
      <c r="D8744" s="7">
        <v>0</v>
      </c>
      <c r="E8744" s="7"/>
      <c r="G8744">
        <v>56.87</v>
      </c>
      <c r="H8744" s="12">
        <v>252.18759418258799</v>
      </c>
      <c r="I8744" s="13">
        <f>$D$2*tarifas!$D$12/24</f>
        <v>1.4541666666666666</v>
      </c>
      <c r="J8744" s="13" t="e">
        <f>VLOOKUP(E8744&amp;" "&amp;F8744,tarifas!$A$13:$D$20,4,FALSE)*H8744</f>
        <v>#N/A</v>
      </c>
      <c r="K8744" s="13">
        <f>IF(F8744="COD1",tarifas!$D$11*(SUMIFS($H$11:$H$8770,$F$11:$F$8770,"=COD1",$B$11:$B$8770,"="&amp;B8744)/COUNTIFS($F$11:$F$8770,"=COD1",$B$11:$B$8770,"="&amp;B8744))/COUNTIFS($A$11:$A$8770,"="&amp;A8744,$F$11:$F$8770,"=COD1"),0)</f>
        <v>0</v>
      </c>
      <c r="L8744" s="13" t="e">
        <f>(VLOOKUP(F8744,tarifas!$C$7:$D$10,2,FALSE)+tarifas!$D$21)*datos!H8744</f>
        <v>#N/A</v>
      </c>
      <c r="M8744">
        <v>0</v>
      </c>
      <c r="N8744" s="13" t="e">
        <f t="shared" si="1232"/>
        <v>#N/A</v>
      </c>
      <c r="O8744">
        <f t="shared" si="1233"/>
        <v>0</v>
      </c>
      <c r="P8744" s="12">
        <f t="shared" si="1234"/>
        <v>252.18759418258799</v>
      </c>
      <c r="Q8744">
        <f t="shared" si="1235"/>
        <v>0</v>
      </c>
      <c r="R8744">
        <f>$D$2*tarifas!$D$12/24</f>
        <v>1.4541666666666666</v>
      </c>
      <c r="S8744" t="e">
        <f>VLOOKUP(E8744&amp;" "&amp;F8744,tarifas!$A$13:$D$20,4,FALSE)*P8744</f>
        <v>#N/A</v>
      </c>
      <c r="T8744">
        <f>IF(F8744="COD1",tarifas!$D$11*(SUMIFS($P$11:$P$8770,$F$11:$F$8770,"=COD1",$B$11:$B$8770,"="&amp;B8744)/COUNTIFS($F$11:$F$8770,"=COD1",$B$11:$B$8770,"="&amp;B8744))/COUNTIFS($A$11:$A$8770,"="&amp;A8744,$F$11:$F$8770,"=COD1"),0)</f>
        <v>0</v>
      </c>
      <c r="U8744" t="e">
        <f>(VLOOKUP(F8744,tarifas!$C$7:$D$10,2,FALSE)+tarifas!$D$21)*datos!P8744</f>
        <v>#N/A</v>
      </c>
      <c r="V8744" t="e">
        <f t="shared" si="1236"/>
        <v>#N/A</v>
      </c>
      <c r="W8744">
        <f t="shared" si="1237"/>
        <v>0</v>
      </c>
    </row>
    <row r="8745" spans="1:23" x14ac:dyDescent="0.25">
      <c r="A8745">
        <f t="shared" si="1230"/>
        <v>359</v>
      </c>
      <c r="B8745">
        <f t="shared" si="1231"/>
        <v>12</v>
      </c>
      <c r="C8745" s="1">
        <f t="shared" si="1238"/>
        <v>42003.916666645484</v>
      </c>
      <c r="D8745" s="7">
        <v>0</v>
      </c>
      <c r="E8745" s="7"/>
      <c r="G8745">
        <v>56.63</v>
      </c>
      <c r="H8745" s="12">
        <v>259.94067618315103</v>
      </c>
      <c r="I8745" s="13">
        <f>$D$2*tarifas!$D$12/24</f>
        <v>1.4541666666666666</v>
      </c>
      <c r="J8745" s="13" t="e">
        <f>VLOOKUP(E8745&amp;" "&amp;F8745,tarifas!$A$13:$D$20,4,FALSE)*H8745</f>
        <v>#N/A</v>
      </c>
      <c r="K8745" s="13">
        <f>IF(F8745="COD1",tarifas!$D$11*(SUMIFS($H$11:$H$8770,$F$11:$F$8770,"=COD1",$B$11:$B$8770,"="&amp;B8745)/COUNTIFS($F$11:$F$8770,"=COD1",$B$11:$B$8770,"="&amp;B8745))/COUNTIFS($A$11:$A$8770,"="&amp;A8745,$F$11:$F$8770,"=COD1"),0)</f>
        <v>0</v>
      </c>
      <c r="L8745" s="13" t="e">
        <f>(VLOOKUP(F8745,tarifas!$C$7:$D$10,2,FALSE)+tarifas!$D$21)*datos!H8745</f>
        <v>#N/A</v>
      </c>
      <c r="M8745">
        <v>0</v>
      </c>
      <c r="N8745" s="13" t="e">
        <f t="shared" si="1232"/>
        <v>#N/A</v>
      </c>
      <c r="O8745">
        <f t="shared" si="1233"/>
        <v>0</v>
      </c>
      <c r="P8745" s="12">
        <f t="shared" si="1234"/>
        <v>259.94067618315103</v>
      </c>
      <c r="Q8745">
        <f t="shared" si="1235"/>
        <v>0</v>
      </c>
      <c r="R8745">
        <f>$D$2*tarifas!$D$12/24</f>
        <v>1.4541666666666666</v>
      </c>
      <c r="S8745" t="e">
        <f>VLOOKUP(E8745&amp;" "&amp;F8745,tarifas!$A$13:$D$20,4,FALSE)*P8745</f>
        <v>#N/A</v>
      </c>
      <c r="T8745">
        <f>IF(F8745="COD1",tarifas!$D$11*(SUMIFS($P$11:$P$8770,$F$11:$F$8770,"=COD1",$B$11:$B$8770,"="&amp;B8745)/COUNTIFS($F$11:$F$8770,"=COD1",$B$11:$B$8770,"="&amp;B8745))/COUNTIFS($A$11:$A$8770,"="&amp;A8745,$F$11:$F$8770,"=COD1"),0)</f>
        <v>0</v>
      </c>
      <c r="U8745" t="e">
        <f>(VLOOKUP(F8745,tarifas!$C$7:$D$10,2,FALSE)+tarifas!$D$21)*datos!P8745</f>
        <v>#N/A</v>
      </c>
      <c r="V8745" t="e">
        <f t="shared" si="1236"/>
        <v>#N/A</v>
      </c>
      <c r="W8745">
        <f t="shared" si="1237"/>
        <v>0</v>
      </c>
    </row>
    <row r="8746" spans="1:23" x14ac:dyDescent="0.25">
      <c r="A8746">
        <f t="shared" si="1230"/>
        <v>359</v>
      </c>
      <c r="B8746">
        <f t="shared" si="1231"/>
        <v>12</v>
      </c>
      <c r="C8746" s="1">
        <f t="shared" si="1238"/>
        <v>42003.958333312148</v>
      </c>
      <c r="D8746" s="7">
        <v>0</v>
      </c>
      <c r="E8746" s="7"/>
      <c r="G8746">
        <v>50.03</v>
      </c>
      <c r="H8746" s="12">
        <v>256.91434141300522</v>
      </c>
      <c r="I8746" s="13">
        <f>$D$2*tarifas!$D$12/24</f>
        <v>1.4541666666666666</v>
      </c>
      <c r="J8746" s="13" t="e">
        <f>VLOOKUP(E8746&amp;" "&amp;F8746,tarifas!$A$13:$D$20,4,FALSE)*H8746</f>
        <v>#N/A</v>
      </c>
      <c r="K8746" s="13">
        <f>IF(F8746="COD1",tarifas!$D$11*(SUMIFS($H$11:$H$8770,$F$11:$F$8770,"=COD1",$B$11:$B$8770,"="&amp;B8746)/COUNTIFS($F$11:$F$8770,"=COD1",$B$11:$B$8770,"="&amp;B8746))/COUNTIFS($A$11:$A$8770,"="&amp;A8746,$F$11:$F$8770,"=COD1"),0)</f>
        <v>0</v>
      </c>
      <c r="L8746" s="13" t="e">
        <f>(VLOOKUP(F8746,tarifas!$C$7:$D$10,2,FALSE)+tarifas!$D$21)*datos!H8746</f>
        <v>#N/A</v>
      </c>
      <c r="M8746">
        <v>0</v>
      </c>
      <c r="N8746" s="13" t="e">
        <f t="shared" si="1232"/>
        <v>#N/A</v>
      </c>
      <c r="O8746">
        <f t="shared" si="1233"/>
        <v>0</v>
      </c>
      <c r="P8746" s="12">
        <f t="shared" si="1234"/>
        <v>256.91434141300522</v>
      </c>
      <c r="Q8746">
        <f t="shared" si="1235"/>
        <v>0</v>
      </c>
      <c r="R8746">
        <f>$D$2*tarifas!$D$12/24</f>
        <v>1.4541666666666666</v>
      </c>
      <c r="S8746" t="e">
        <f>VLOOKUP(E8746&amp;" "&amp;F8746,tarifas!$A$13:$D$20,4,FALSE)*P8746</f>
        <v>#N/A</v>
      </c>
      <c r="T8746">
        <f>IF(F8746="COD1",tarifas!$D$11*(SUMIFS($P$11:$P$8770,$F$11:$F$8770,"=COD1",$B$11:$B$8770,"="&amp;B8746)/COUNTIFS($F$11:$F$8770,"=COD1",$B$11:$B$8770,"="&amp;B8746))/COUNTIFS($A$11:$A$8770,"="&amp;A8746,$F$11:$F$8770,"=COD1"),0)</f>
        <v>0</v>
      </c>
      <c r="U8746" t="e">
        <f>(VLOOKUP(F8746,tarifas!$C$7:$D$10,2,FALSE)+tarifas!$D$21)*datos!P8746</f>
        <v>#N/A</v>
      </c>
      <c r="V8746" t="e">
        <f t="shared" si="1236"/>
        <v>#N/A</v>
      </c>
      <c r="W8746">
        <f t="shared" si="1237"/>
        <v>0</v>
      </c>
    </row>
    <row r="8747" spans="1:23" x14ac:dyDescent="0.25">
      <c r="A8747">
        <f t="shared" si="1230"/>
        <v>360</v>
      </c>
      <c r="B8747">
        <f t="shared" si="1231"/>
        <v>12</v>
      </c>
      <c r="C8747" s="1">
        <f t="shared" si="1238"/>
        <v>42003.999999978812</v>
      </c>
      <c r="D8747" s="7">
        <v>0</v>
      </c>
      <c r="E8747" s="7"/>
      <c r="G8747">
        <v>48.76</v>
      </c>
      <c r="H8747" s="12">
        <v>247.07360751825914</v>
      </c>
      <c r="I8747" s="13">
        <f>$D$2*tarifas!$D$12/24</f>
        <v>1.4541666666666666</v>
      </c>
      <c r="J8747" s="13" t="e">
        <f>VLOOKUP(E8747&amp;" "&amp;F8747,tarifas!$A$13:$D$20,4,FALSE)*H8747</f>
        <v>#N/A</v>
      </c>
      <c r="K8747" s="13">
        <f>IF(F8747="COD1",tarifas!$D$11*(SUMIFS($H$11:$H$8770,$F$11:$F$8770,"=COD1",$B$11:$B$8770,"="&amp;B8747)/COUNTIFS($F$11:$F$8770,"=COD1",$B$11:$B$8770,"="&amp;B8747))/COUNTIFS($A$11:$A$8770,"="&amp;A8747,$F$11:$F$8770,"=COD1"),0)</f>
        <v>0</v>
      </c>
      <c r="L8747" s="13" t="e">
        <f>(VLOOKUP(F8747,tarifas!$C$7:$D$10,2,FALSE)+tarifas!$D$21)*datos!H8747</f>
        <v>#N/A</v>
      </c>
      <c r="M8747">
        <v>0</v>
      </c>
      <c r="N8747" s="13" t="e">
        <f t="shared" si="1232"/>
        <v>#N/A</v>
      </c>
      <c r="O8747">
        <f t="shared" si="1233"/>
        <v>0</v>
      </c>
      <c r="P8747" s="12">
        <f t="shared" si="1234"/>
        <v>247.07360751825914</v>
      </c>
      <c r="Q8747">
        <f t="shared" si="1235"/>
        <v>0</v>
      </c>
      <c r="R8747">
        <f>$D$2*tarifas!$D$12/24</f>
        <v>1.4541666666666666</v>
      </c>
      <c r="S8747" t="e">
        <f>VLOOKUP(E8747&amp;" "&amp;F8747,tarifas!$A$13:$D$20,4,FALSE)*P8747</f>
        <v>#N/A</v>
      </c>
      <c r="T8747">
        <f>IF(F8747="COD1",tarifas!$D$11*(SUMIFS($P$11:$P$8770,$F$11:$F$8770,"=COD1",$B$11:$B$8770,"="&amp;B8747)/COUNTIFS($F$11:$F$8770,"=COD1",$B$11:$B$8770,"="&amp;B8747))/COUNTIFS($A$11:$A$8770,"="&amp;A8747,$F$11:$F$8770,"=COD1"),0)</f>
        <v>0</v>
      </c>
      <c r="U8747" t="e">
        <f>(VLOOKUP(F8747,tarifas!$C$7:$D$10,2,FALSE)+tarifas!$D$21)*datos!P8747</f>
        <v>#N/A</v>
      </c>
      <c r="V8747" t="e">
        <f t="shared" si="1236"/>
        <v>#N/A</v>
      </c>
      <c r="W8747">
        <f t="shared" si="1237"/>
        <v>0</v>
      </c>
    </row>
    <row r="8748" spans="1:23" x14ac:dyDescent="0.25">
      <c r="A8748">
        <f t="shared" si="1230"/>
        <v>360</v>
      </c>
      <c r="B8748">
        <f t="shared" si="1231"/>
        <v>12</v>
      </c>
      <c r="C8748" s="1">
        <f t="shared" si="1238"/>
        <v>42004.041666645477</v>
      </c>
      <c r="D8748" s="7">
        <v>0</v>
      </c>
      <c r="E8748" s="7"/>
      <c r="G8748">
        <v>43.43</v>
      </c>
      <c r="H8748" s="12">
        <v>243.98813316964828</v>
      </c>
      <c r="I8748" s="13">
        <f>$D$2*tarifas!$D$12/24</f>
        <v>1.4541666666666666</v>
      </c>
      <c r="J8748" s="13" t="e">
        <f>VLOOKUP(E8748&amp;" "&amp;F8748,tarifas!$A$13:$D$20,4,FALSE)*H8748</f>
        <v>#N/A</v>
      </c>
      <c r="K8748" s="13">
        <f>IF(F8748="COD1",tarifas!$D$11*(SUMIFS($H$11:$H$8770,$F$11:$F$8770,"=COD1",$B$11:$B$8770,"="&amp;B8748)/COUNTIFS($F$11:$F$8770,"=COD1",$B$11:$B$8770,"="&amp;B8748))/COUNTIFS($A$11:$A$8770,"="&amp;A8748,$F$11:$F$8770,"=COD1"),0)</f>
        <v>0</v>
      </c>
      <c r="L8748" s="13" t="e">
        <f>(VLOOKUP(F8748,tarifas!$C$7:$D$10,2,FALSE)+tarifas!$D$21)*datos!H8748</f>
        <v>#N/A</v>
      </c>
      <c r="M8748">
        <v>0</v>
      </c>
      <c r="N8748" s="13" t="e">
        <f t="shared" si="1232"/>
        <v>#N/A</v>
      </c>
      <c r="O8748">
        <f t="shared" si="1233"/>
        <v>0</v>
      </c>
      <c r="P8748" s="12">
        <f t="shared" si="1234"/>
        <v>243.98813316964828</v>
      </c>
      <c r="Q8748">
        <f t="shared" si="1235"/>
        <v>0</v>
      </c>
      <c r="R8748">
        <f>$D$2*tarifas!$D$12/24</f>
        <v>1.4541666666666666</v>
      </c>
      <c r="S8748" t="e">
        <f>VLOOKUP(E8748&amp;" "&amp;F8748,tarifas!$A$13:$D$20,4,FALSE)*P8748</f>
        <v>#N/A</v>
      </c>
      <c r="T8748">
        <f>IF(F8748="COD1",tarifas!$D$11*(SUMIFS($P$11:$P$8770,$F$11:$F$8770,"=COD1",$B$11:$B$8770,"="&amp;B8748)/COUNTIFS($F$11:$F$8770,"=COD1",$B$11:$B$8770,"="&amp;B8748))/COUNTIFS($A$11:$A$8770,"="&amp;A8748,$F$11:$F$8770,"=COD1"),0)</f>
        <v>0</v>
      </c>
      <c r="U8748" t="e">
        <f>(VLOOKUP(F8748,tarifas!$C$7:$D$10,2,FALSE)+tarifas!$D$21)*datos!P8748</f>
        <v>#N/A</v>
      </c>
      <c r="V8748" t="e">
        <f t="shared" si="1236"/>
        <v>#N/A</v>
      </c>
      <c r="W8748">
        <f t="shared" si="1237"/>
        <v>0</v>
      </c>
    </row>
    <row r="8749" spans="1:23" x14ac:dyDescent="0.25">
      <c r="A8749">
        <f t="shared" si="1230"/>
        <v>360</v>
      </c>
      <c r="B8749">
        <f t="shared" si="1231"/>
        <v>12</v>
      </c>
      <c r="C8749" s="1">
        <f t="shared" si="1238"/>
        <v>42004.083333312141</v>
      </c>
      <c r="D8749" s="7">
        <v>0</v>
      </c>
      <c r="E8749" s="7"/>
      <c r="G8749">
        <v>37.979999999999997</v>
      </c>
      <c r="H8749" s="12">
        <v>238.2466405777391</v>
      </c>
      <c r="I8749" s="13">
        <f>$D$2*tarifas!$D$12/24</f>
        <v>1.4541666666666666</v>
      </c>
      <c r="J8749" s="13" t="e">
        <f>VLOOKUP(E8749&amp;" "&amp;F8749,tarifas!$A$13:$D$20,4,FALSE)*H8749</f>
        <v>#N/A</v>
      </c>
      <c r="K8749" s="13">
        <f>IF(F8749="COD1",tarifas!$D$11*(SUMIFS($H$11:$H$8770,$F$11:$F$8770,"=COD1",$B$11:$B$8770,"="&amp;B8749)/COUNTIFS($F$11:$F$8770,"=COD1",$B$11:$B$8770,"="&amp;B8749))/COUNTIFS($A$11:$A$8770,"="&amp;A8749,$F$11:$F$8770,"=COD1"),0)</f>
        <v>0</v>
      </c>
      <c r="L8749" s="13" t="e">
        <f>(VLOOKUP(F8749,tarifas!$C$7:$D$10,2,FALSE)+tarifas!$D$21)*datos!H8749</f>
        <v>#N/A</v>
      </c>
      <c r="M8749">
        <v>0</v>
      </c>
      <c r="N8749" s="13" t="e">
        <f t="shared" si="1232"/>
        <v>#N/A</v>
      </c>
      <c r="O8749">
        <f t="shared" si="1233"/>
        <v>0</v>
      </c>
      <c r="P8749" s="12">
        <f t="shared" si="1234"/>
        <v>238.2466405777391</v>
      </c>
      <c r="Q8749">
        <f t="shared" si="1235"/>
        <v>0</v>
      </c>
      <c r="R8749">
        <f>$D$2*tarifas!$D$12/24</f>
        <v>1.4541666666666666</v>
      </c>
      <c r="S8749" t="e">
        <f>VLOOKUP(E8749&amp;" "&amp;F8749,tarifas!$A$13:$D$20,4,FALSE)*P8749</f>
        <v>#N/A</v>
      </c>
      <c r="T8749">
        <f>IF(F8749="COD1",tarifas!$D$11*(SUMIFS($P$11:$P$8770,$F$11:$F$8770,"=COD1",$B$11:$B$8770,"="&amp;B8749)/COUNTIFS($F$11:$F$8770,"=COD1",$B$11:$B$8770,"="&amp;B8749))/COUNTIFS($A$11:$A$8770,"="&amp;A8749,$F$11:$F$8770,"=COD1"),0)</f>
        <v>0</v>
      </c>
      <c r="U8749" t="e">
        <f>(VLOOKUP(F8749,tarifas!$C$7:$D$10,2,FALSE)+tarifas!$D$21)*datos!P8749</f>
        <v>#N/A</v>
      </c>
      <c r="V8749" t="e">
        <f t="shared" si="1236"/>
        <v>#N/A</v>
      </c>
      <c r="W8749">
        <f t="shared" si="1237"/>
        <v>0</v>
      </c>
    </row>
    <row r="8750" spans="1:23" x14ac:dyDescent="0.25">
      <c r="A8750">
        <f t="shared" si="1230"/>
        <v>360</v>
      </c>
      <c r="B8750">
        <f t="shared" si="1231"/>
        <v>12</v>
      </c>
      <c r="C8750" s="1">
        <f t="shared" si="1238"/>
        <v>42004.124999978805</v>
      </c>
      <c r="D8750" s="7">
        <v>0</v>
      </c>
      <c r="E8750" s="7"/>
      <c r="G8750">
        <v>34.94</v>
      </c>
      <c r="H8750" s="12">
        <v>221.99778807499496</v>
      </c>
      <c r="I8750" s="13">
        <f>$D$2*tarifas!$D$12/24</f>
        <v>1.4541666666666666</v>
      </c>
      <c r="J8750" s="13" t="e">
        <f>VLOOKUP(E8750&amp;" "&amp;F8750,tarifas!$A$13:$D$20,4,FALSE)*H8750</f>
        <v>#N/A</v>
      </c>
      <c r="K8750" s="13">
        <f>IF(F8750="COD1",tarifas!$D$11*(SUMIFS($H$11:$H$8770,$F$11:$F$8770,"=COD1",$B$11:$B$8770,"="&amp;B8750)/COUNTIFS($F$11:$F$8770,"=COD1",$B$11:$B$8770,"="&amp;B8750))/COUNTIFS($A$11:$A$8770,"="&amp;A8750,$F$11:$F$8770,"=COD1"),0)</f>
        <v>0</v>
      </c>
      <c r="L8750" s="13" t="e">
        <f>(VLOOKUP(F8750,tarifas!$C$7:$D$10,2,FALSE)+tarifas!$D$21)*datos!H8750</f>
        <v>#N/A</v>
      </c>
      <c r="M8750">
        <v>0</v>
      </c>
      <c r="N8750" s="13" t="e">
        <f t="shared" si="1232"/>
        <v>#N/A</v>
      </c>
      <c r="O8750">
        <f t="shared" si="1233"/>
        <v>0</v>
      </c>
      <c r="P8750" s="12">
        <f t="shared" si="1234"/>
        <v>221.99778807499496</v>
      </c>
      <c r="Q8750">
        <f t="shared" si="1235"/>
        <v>0</v>
      </c>
      <c r="R8750">
        <f>$D$2*tarifas!$D$12/24</f>
        <v>1.4541666666666666</v>
      </c>
      <c r="S8750" t="e">
        <f>VLOOKUP(E8750&amp;" "&amp;F8750,tarifas!$A$13:$D$20,4,FALSE)*P8750</f>
        <v>#N/A</v>
      </c>
      <c r="T8750">
        <f>IF(F8750="COD1",tarifas!$D$11*(SUMIFS($P$11:$P$8770,$F$11:$F$8770,"=COD1",$B$11:$B$8770,"="&amp;B8750)/COUNTIFS($F$11:$F$8770,"=COD1",$B$11:$B$8770,"="&amp;B8750))/COUNTIFS($A$11:$A$8770,"="&amp;A8750,$F$11:$F$8770,"=COD1"),0)</f>
        <v>0</v>
      </c>
      <c r="U8750" t="e">
        <f>(VLOOKUP(F8750,tarifas!$C$7:$D$10,2,FALSE)+tarifas!$D$21)*datos!P8750</f>
        <v>#N/A</v>
      </c>
      <c r="V8750" t="e">
        <f t="shared" si="1236"/>
        <v>#N/A</v>
      </c>
      <c r="W8750">
        <f t="shared" si="1237"/>
        <v>0</v>
      </c>
    </row>
    <row r="8751" spans="1:23" x14ac:dyDescent="0.25">
      <c r="A8751">
        <f t="shared" si="1230"/>
        <v>360</v>
      </c>
      <c r="B8751">
        <f t="shared" si="1231"/>
        <v>12</v>
      </c>
      <c r="C8751" s="1">
        <f t="shared" si="1238"/>
        <v>42004.166666645469</v>
      </c>
      <c r="D8751" s="7">
        <v>0</v>
      </c>
      <c r="E8751" s="7"/>
      <c r="G8751">
        <v>32</v>
      </c>
      <c r="H8751" s="12">
        <v>214.21131888840949</v>
      </c>
      <c r="I8751" s="13">
        <f>$D$2*tarifas!$D$12/24</f>
        <v>1.4541666666666666</v>
      </c>
      <c r="J8751" s="13" t="e">
        <f>VLOOKUP(E8751&amp;" "&amp;F8751,tarifas!$A$13:$D$20,4,FALSE)*H8751</f>
        <v>#N/A</v>
      </c>
      <c r="K8751" s="13">
        <f>IF(F8751="COD1",tarifas!$D$11*(SUMIFS($H$11:$H$8770,$F$11:$F$8770,"=COD1",$B$11:$B$8770,"="&amp;B8751)/COUNTIFS($F$11:$F$8770,"=COD1",$B$11:$B$8770,"="&amp;B8751))/COUNTIFS($A$11:$A$8770,"="&amp;A8751,$F$11:$F$8770,"=COD1"),0)</f>
        <v>0</v>
      </c>
      <c r="L8751" s="13" t="e">
        <f>(VLOOKUP(F8751,tarifas!$C$7:$D$10,2,FALSE)+tarifas!$D$21)*datos!H8751</f>
        <v>#N/A</v>
      </c>
      <c r="M8751">
        <v>0</v>
      </c>
      <c r="N8751" s="13" t="e">
        <f t="shared" si="1232"/>
        <v>#N/A</v>
      </c>
      <c r="O8751">
        <f t="shared" si="1233"/>
        <v>0</v>
      </c>
      <c r="P8751" s="12">
        <f t="shared" si="1234"/>
        <v>214.21131888840949</v>
      </c>
      <c r="Q8751">
        <f t="shared" si="1235"/>
        <v>0</v>
      </c>
      <c r="R8751">
        <f>$D$2*tarifas!$D$12/24</f>
        <v>1.4541666666666666</v>
      </c>
      <c r="S8751" t="e">
        <f>VLOOKUP(E8751&amp;" "&amp;F8751,tarifas!$A$13:$D$20,4,FALSE)*P8751</f>
        <v>#N/A</v>
      </c>
      <c r="T8751">
        <f>IF(F8751="COD1",tarifas!$D$11*(SUMIFS($P$11:$P$8770,$F$11:$F$8770,"=COD1",$B$11:$B$8770,"="&amp;B8751)/COUNTIFS($F$11:$F$8770,"=COD1",$B$11:$B$8770,"="&amp;B8751))/COUNTIFS($A$11:$A$8770,"="&amp;A8751,$F$11:$F$8770,"=COD1"),0)</f>
        <v>0</v>
      </c>
      <c r="U8751" t="e">
        <f>(VLOOKUP(F8751,tarifas!$C$7:$D$10,2,FALSE)+tarifas!$D$21)*datos!P8751</f>
        <v>#N/A</v>
      </c>
      <c r="V8751" t="e">
        <f t="shared" si="1236"/>
        <v>#N/A</v>
      </c>
      <c r="W8751">
        <f t="shared" si="1237"/>
        <v>0</v>
      </c>
    </row>
    <row r="8752" spans="1:23" x14ac:dyDescent="0.25">
      <c r="A8752">
        <f t="shared" si="1230"/>
        <v>360</v>
      </c>
      <c r="B8752">
        <f t="shared" si="1231"/>
        <v>12</v>
      </c>
      <c r="C8752" s="1">
        <f t="shared" si="1238"/>
        <v>42004.208333312134</v>
      </c>
      <c r="D8752" s="7">
        <v>0</v>
      </c>
      <c r="E8752" s="7"/>
      <c r="G8752">
        <v>33</v>
      </c>
      <c r="H8752" s="12">
        <v>213.82282189654211</v>
      </c>
      <c r="I8752" s="13">
        <f>$D$2*tarifas!$D$12/24</f>
        <v>1.4541666666666666</v>
      </c>
      <c r="J8752" s="13" t="e">
        <f>VLOOKUP(E8752&amp;" "&amp;F8752,tarifas!$A$13:$D$20,4,FALSE)*H8752</f>
        <v>#N/A</v>
      </c>
      <c r="K8752" s="13">
        <f>IF(F8752="COD1",tarifas!$D$11*(SUMIFS($H$11:$H$8770,$F$11:$F$8770,"=COD1",$B$11:$B$8770,"="&amp;B8752)/COUNTIFS($F$11:$F$8770,"=COD1",$B$11:$B$8770,"="&amp;B8752))/COUNTIFS($A$11:$A$8770,"="&amp;A8752,$F$11:$F$8770,"=COD1"),0)</f>
        <v>0</v>
      </c>
      <c r="L8752" s="13" t="e">
        <f>(VLOOKUP(F8752,tarifas!$C$7:$D$10,2,FALSE)+tarifas!$D$21)*datos!H8752</f>
        <v>#N/A</v>
      </c>
      <c r="M8752">
        <v>0</v>
      </c>
      <c r="N8752" s="13" t="e">
        <f t="shared" si="1232"/>
        <v>#N/A</v>
      </c>
      <c r="O8752">
        <f t="shared" si="1233"/>
        <v>0</v>
      </c>
      <c r="P8752" s="12">
        <f t="shared" si="1234"/>
        <v>213.82282189654211</v>
      </c>
      <c r="Q8752">
        <f t="shared" si="1235"/>
        <v>0</v>
      </c>
      <c r="R8752">
        <f>$D$2*tarifas!$D$12/24</f>
        <v>1.4541666666666666</v>
      </c>
      <c r="S8752" t="e">
        <f>VLOOKUP(E8752&amp;" "&amp;F8752,tarifas!$A$13:$D$20,4,FALSE)*P8752</f>
        <v>#N/A</v>
      </c>
      <c r="T8752">
        <f>IF(F8752="COD1",tarifas!$D$11*(SUMIFS($P$11:$P$8770,$F$11:$F$8770,"=COD1",$B$11:$B$8770,"="&amp;B8752)/COUNTIFS($F$11:$F$8770,"=COD1",$B$11:$B$8770,"="&amp;B8752))/COUNTIFS($A$11:$A$8770,"="&amp;A8752,$F$11:$F$8770,"=COD1"),0)</f>
        <v>0</v>
      </c>
      <c r="U8752" t="e">
        <f>(VLOOKUP(F8752,tarifas!$C$7:$D$10,2,FALSE)+tarifas!$D$21)*datos!P8752</f>
        <v>#N/A</v>
      </c>
      <c r="V8752" t="e">
        <f t="shared" si="1236"/>
        <v>#N/A</v>
      </c>
      <c r="W8752">
        <f t="shared" si="1237"/>
        <v>0</v>
      </c>
    </row>
    <row r="8753" spans="1:23" x14ac:dyDescent="0.25">
      <c r="A8753">
        <f t="shared" si="1230"/>
        <v>360</v>
      </c>
      <c r="B8753">
        <f t="shared" si="1231"/>
        <v>12</v>
      </c>
      <c r="C8753" s="1">
        <f t="shared" si="1238"/>
        <v>42004.249999978798</v>
      </c>
      <c r="D8753" s="7">
        <v>0</v>
      </c>
      <c r="E8753" s="7"/>
      <c r="G8753">
        <v>35.75</v>
      </c>
      <c r="H8753" s="12">
        <v>213.47382523167587</v>
      </c>
      <c r="I8753" s="13">
        <f>$D$2*tarifas!$D$12/24</f>
        <v>1.4541666666666666</v>
      </c>
      <c r="J8753" s="13" t="e">
        <f>VLOOKUP(E8753&amp;" "&amp;F8753,tarifas!$A$13:$D$20,4,FALSE)*H8753</f>
        <v>#N/A</v>
      </c>
      <c r="K8753" s="13">
        <f>IF(F8753="COD1",tarifas!$D$11*(SUMIFS($H$11:$H$8770,$F$11:$F$8770,"=COD1",$B$11:$B$8770,"="&amp;B8753)/COUNTIFS($F$11:$F$8770,"=COD1",$B$11:$B$8770,"="&amp;B8753))/COUNTIFS($A$11:$A$8770,"="&amp;A8753,$F$11:$F$8770,"=COD1"),0)</f>
        <v>0</v>
      </c>
      <c r="L8753" s="13" t="e">
        <f>(VLOOKUP(F8753,tarifas!$C$7:$D$10,2,FALSE)+tarifas!$D$21)*datos!H8753</f>
        <v>#N/A</v>
      </c>
      <c r="M8753">
        <v>0</v>
      </c>
      <c r="N8753" s="13" t="e">
        <f t="shared" si="1232"/>
        <v>#N/A</v>
      </c>
      <c r="O8753">
        <f t="shared" si="1233"/>
        <v>0</v>
      </c>
      <c r="P8753" s="12">
        <f t="shared" si="1234"/>
        <v>213.47382523167587</v>
      </c>
      <c r="Q8753">
        <f t="shared" si="1235"/>
        <v>0</v>
      </c>
      <c r="R8753">
        <f>$D$2*tarifas!$D$12/24</f>
        <v>1.4541666666666666</v>
      </c>
      <c r="S8753" t="e">
        <f>VLOOKUP(E8753&amp;" "&amp;F8753,tarifas!$A$13:$D$20,4,FALSE)*P8753</f>
        <v>#N/A</v>
      </c>
      <c r="T8753">
        <f>IF(F8753="COD1",tarifas!$D$11*(SUMIFS($P$11:$P$8770,$F$11:$F$8770,"=COD1",$B$11:$B$8770,"="&amp;B8753)/COUNTIFS($F$11:$F$8770,"=COD1",$B$11:$B$8770,"="&amp;B8753))/COUNTIFS($A$11:$A$8770,"="&amp;A8753,$F$11:$F$8770,"=COD1"),0)</f>
        <v>0</v>
      </c>
      <c r="U8753" t="e">
        <f>(VLOOKUP(F8753,tarifas!$C$7:$D$10,2,FALSE)+tarifas!$D$21)*datos!P8753</f>
        <v>#N/A</v>
      </c>
      <c r="V8753" t="e">
        <f t="shared" si="1236"/>
        <v>#N/A</v>
      </c>
      <c r="W8753">
        <f t="shared" si="1237"/>
        <v>0</v>
      </c>
    </row>
    <row r="8754" spans="1:23" x14ac:dyDescent="0.25">
      <c r="A8754">
        <f t="shared" si="1230"/>
        <v>360</v>
      </c>
      <c r="B8754">
        <f t="shared" si="1231"/>
        <v>12</v>
      </c>
      <c r="C8754" s="1">
        <f t="shared" si="1238"/>
        <v>42004.291666645462</v>
      </c>
      <c r="D8754" s="7">
        <v>0</v>
      </c>
      <c r="E8754" s="7"/>
      <c r="G8754">
        <v>46.31</v>
      </c>
      <c r="H8754" s="12">
        <v>237.87438133611499</v>
      </c>
      <c r="I8754" s="13">
        <f>$D$2*tarifas!$D$12/24</f>
        <v>1.4541666666666666</v>
      </c>
      <c r="J8754" s="13" t="e">
        <f>VLOOKUP(E8754&amp;" "&amp;F8754,tarifas!$A$13:$D$20,4,FALSE)*H8754</f>
        <v>#N/A</v>
      </c>
      <c r="K8754" s="13">
        <f>IF(F8754="COD1",tarifas!$D$11*(SUMIFS($H$11:$H$8770,$F$11:$F$8770,"=COD1",$B$11:$B$8770,"="&amp;B8754)/COUNTIFS($F$11:$F$8770,"=COD1",$B$11:$B$8770,"="&amp;B8754))/COUNTIFS($A$11:$A$8770,"="&amp;A8754,$F$11:$F$8770,"=COD1"),0)</f>
        <v>0</v>
      </c>
      <c r="L8754" s="13" t="e">
        <f>(VLOOKUP(F8754,tarifas!$C$7:$D$10,2,FALSE)+tarifas!$D$21)*datos!H8754</f>
        <v>#N/A</v>
      </c>
      <c r="M8754">
        <v>0</v>
      </c>
      <c r="N8754" s="13" t="e">
        <f t="shared" si="1232"/>
        <v>#N/A</v>
      </c>
      <c r="O8754">
        <f t="shared" si="1233"/>
        <v>0</v>
      </c>
      <c r="P8754" s="12">
        <f t="shared" si="1234"/>
        <v>237.87438133611499</v>
      </c>
      <c r="Q8754">
        <f t="shared" si="1235"/>
        <v>0</v>
      </c>
      <c r="R8754">
        <f>$D$2*tarifas!$D$12/24</f>
        <v>1.4541666666666666</v>
      </c>
      <c r="S8754" t="e">
        <f>VLOOKUP(E8754&amp;" "&amp;F8754,tarifas!$A$13:$D$20,4,FALSE)*P8754</f>
        <v>#N/A</v>
      </c>
      <c r="T8754">
        <f>IF(F8754="COD1",tarifas!$D$11*(SUMIFS($P$11:$P$8770,$F$11:$F$8770,"=COD1",$B$11:$B$8770,"="&amp;B8754)/COUNTIFS($F$11:$F$8770,"=COD1",$B$11:$B$8770,"="&amp;B8754))/COUNTIFS($A$11:$A$8770,"="&amp;A8754,$F$11:$F$8770,"=COD1"),0)</f>
        <v>0</v>
      </c>
      <c r="U8754" t="e">
        <f>(VLOOKUP(F8754,tarifas!$C$7:$D$10,2,FALSE)+tarifas!$D$21)*datos!P8754</f>
        <v>#N/A</v>
      </c>
      <c r="V8754" t="e">
        <f t="shared" si="1236"/>
        <v>#N/A</v>
      </c>
      <c r="W8754">
        <f t="shared" si="1237"/>
        <v>0</v>
      </c>
    </row>
    <row r="8755" spans="1:23" x14ac:dyDescent="0.25">
      <c r="A8755">
        <f t="shared" si="1230"/>
        <v>360</v>
      </c>
      <c r="B8755">
        <f t="shared" si="1231"/>
        <v>12</v>
      </c>
      <c r="C8755" s="1">
        <f t="shared" si="1238"/>
        <v>42004.333333312126</v>
      </c>
      <c r="D8755" s="7">
        <v>0</v>
      </c>
      <c r="E8755" s="7"/>
      <c r="G8755">
        <v>47.39</v>
      </c>
      <c r="H8755" s="12">
        <v>312.11128542713368</v>
      </c>
      <c r="I8755" s="13">
        <f>$D$2*tarifas!$D$12/24</f>
        <v>1.4541666666666666</v>
      </c>
      <c r="J8755" s="13" t="e">
        <f>VLOOKUP(E8755&amp;" "&amp;F8755,tarifas!$A$13:$D$20,4,FALSE)*H8755</f>
        <v>#N/A</v>
      </c>
      <c r="K8755" s="13">
        <f>IF(F8755="COD1",tarifas!$D$11*(SUMIFS($H$11:$H$8770,$F$11:$F$8770,"=COD1",$B$11:$B$8770,"="&amp;B8755)/COUNTIFS($F$11:$F$8770,"=COD1",$B$11:$B$8770,"="&amp;B8755))/COUNTIFS($A$11:$A$8770,"="&amp;A8755,$F$11:$F$8770,"=COD1"),0)</f>
        <v>0</v>
      </c>
      <c r="L8755" s="13" t="e">
        <f>(VLOOKUP(F8755,tarifas!$C$7:$D$10,2,FALSE)+tarifas!$D$21)*datos!H8755</f>
        <v>#N/A</v>
      </c>
      <c r="M8755">
        <v>42.629289999999997</v>
      </c>
      <c r="N8755" s="13" t="e">
        <f t="shared" si="1232"/>
        <v>#N/A</v>
      </c>
      <c r="O8755">
        <f t="shared" si="1233"/>
        <v>42.629289999999997</v>
      </c>
      <c r="P8755" s="12">
        <f t="shared" si="1234"/>
        <v>269.48199542713371</v>
      </c>
      <c r="Q8755">
        <f t="shared" si="1235"/>
        <v>0</v>
      </c>
      <c r="R8755">
        <f>$D$2*tarifas!$D$12/24</f>
        <v>1.4541666666666666</v>
      </c>
      <c r="S8755" t="e">
        <f>VLOOKUP(E8755&amp;" "&amp;F8755,tarifas!$A$13:$D$20,4,FALSE)*P8755</f>
        <v>#N/A</v>
      </c>
      <c r="T8755">
        <f>IF(F8755="COD1",tarifas!$D$11*(SUMIFS($P$11:$P$8770,$F$11:$F$8770,"=COD1",$B$11:$B$8770,"="&amp;B8755)/COUNTIFS($F$11:$F$8770,"=COD1",$B$11:$B$8770,"="&amp;B8755))/COUNTIFS($A$11:$A$8770,"="&amp;A8755,$F$11:$F$8770,"=COD1"),0)</f>
        <v>0</v>
      </c>
      <c r="U8755" t="e">
        <f>(VLOOKUP(F8755,tarifas!$C$7:$D$10,2,FALSE)+tarifas!$D$21)*datos!P8755</f>
        <v>#N/A</v>
      </c>
      <c r="V8755" t="e">
        <f t="shared" si="1236"/>
        <v>#N/A</v>
      </c>
      <c r="W8755">
        <f t="shared" si="1237"/>
        <v>0</v>
      </c>
    </row>
    <row r="8756" spans="1:23" x14ac:dyDescent="0.25">
      <c r="A8756">
        <f t="shared" si="1230"/>
        <v>360</v>
      </c>
      <c r="B8756">
        <f t="shared" si="1231"/>
        <v>12</v>
      </c>
      <c r="C8756" s="1">
        <f t="shared" si="1238"/>
        <v>42004.374999978791</v>
      </c>
      <c r="D8756" s="7">
        <v>0</v>
      </c>
      <c r="E8756" s="7"/>
      <c r="G8756">
        <v>50.39</v>
      </c>
      <c r="H8756" s="12">
        <v>470.01581287843703</v>
      </c>
      <c r="I8756" s="13">
        <f>$D$2*tarifas!$D$12/24</f>
        <v>1.4541666666666666</v>
      </c>
      <c r="J8756" s="13" t="e">
        <f>VLOOKUP(E8756&amp;" "&amp;F8756,tarifas!$A$13:$D$20,4,FALSE)*H8756</f>
        <v>#N/A</v>
      </c>
      <c r="K8756" s="13">
        <f>IF(F8756="COD1",tarifas!$D$11*(SUMIFS($H$11:$H$8770,$F$11:$F$8770,"=COD1",$B$11:$B$8770,"="&amp;B8756)/COUNTIFS($F$11:$F$8770,"=COD1",$B$11:$B$8770,"="&amp;B8756))/COUNTIFS($A$11:$A$8770,"="&amp;A8756,$F$11:$F$8770,"=COD1"),0)</f>
        <v>0</v>
      </c>
      <c r="L8756" s="13" t="e">
        <f>(VLOOKUP(F8756,tarifas!$C$7:$D$10,2,FALSE)+tarifas!$D$21)*datos!H8756</f>
        <v>#N/A</v>
      </c>
      <c r="M8756">
        <v>300.41374000000002</v>
      </c>
      <c r="N8756" s="13" t="e">
        <f t="shared" si="1232"/>
        <v>#N/A</v>
      </c>
      <c r="O8756">
        <f t="shared" si="1233"/>
        <v>300.41374000000002</v>
      </c>
      <c r="P8756" s="12">
        <f t="shared" si="1234"/>
        <v>169.60207287843701</v>
      </c>
      <c r="Q8756">
        <f t="shared" si="1235"/>
        <v>0</v>
      </c>
      <c r="R8756">
        <f>$D$2*tarifas!$D$12/24</f>
        <v>1.4541666666666666</v>
      </c>
      <c r="S8756" t="e">
        <f>VLOOKUP(E8756&amp;" "&amp;F8756,tarifas!$A$13:$D$20,4,FALSE)*P8756</f>
        <v>#N/A</v>
      </c>
      <c r="T8756">
        <f>IF(F8756="COD1",tarifas!$D$11*(SUMIFS($P$11:$P$8770,$F$11:$F$8770,"=COD1",$B$11:$B$8770,"="&amp;B8756)/COUNTIFS($F$11:$F$8770,"=COD1",$B$11:$B$8770,"="&amp;B8756))/COUNTIFS($A$11:$A$8770,"="&amp;A8756,$F$11:$F$8770,"=COD1"),0)</f>
        <v>0</v>
      </c>
      <c r="U8756" t="e">
        <f>(VLOOKUP(F8756,tarifas!$C$7:$D$10,2,FALSE)+tarifas!$D$21)*datos!P8756</f>
        <v>#N/A</v>
      </c>
      <c r="V8756" t="e">
        <f t="shared" si="1236"/>
        <v>#N/A</v>
      </c>
      <c r="W8756">
        <f t="shared" si="1237"/>
        <v>0</v>
      </c>
    </row>
    <row r="8757" spans="1:23" x14ac:dyDescent="0.25">
      <c r="A8757">
        <f t="shared" si="1230"/>
        <v>360</v>
      </c>
      <c r="B8757">
        <f t="shared" si="1231"/>
        <v>12</v>
      </c>
      <c r="C8757" s="1">
        <f t="shared" si="1238"/>
        <v>42004.416666645455</v>
      </c>
      <c r="D8757" s="7">
        <v>0</v>
      </c>
      <c r="E8757" s="7"/>
      <c r="G8757">
        <v>53.39</v>
      </c>
      <c r="H8757" s="12">
        <v>577.65348461607402</v>
      </c>
      <c r="I8757" s="13">
        <f>$D$2*tarifas!$D$12/24</f>
        <v>1.4541666666666666</v>
      </c>
      <c r="J8757" s="13" t="e">
        <f>VLOOKUP(E8757&amp;" "&amp;F8757,tarifas!$A$13:$D$20,4,FALSE)*H8757</f>
        <v>#N/A</v>
      </c>
      <c r="K8757" s="13">
        <f>IF(F8757="COD1",tarifas!$D$11*(SUMIFS($H$11:$H$8770,$F$11:$F$8770,"=COD1",$B$11:$B$8770,"="&amp;B8757)/COUNTIFS($F$11:$F$8770,"=COD1",$B$11:$B$8770,"="&amp;B8757))/COUNTIFS($A$11:$A$8770,"="&amp;A8757,$F$11:$F$8770,"=COD1"),0)</f>
        <v>0</v>
      </c>
      <c r="L8757" s="13" t="e">
        <f>(VLOOKUP(F8757,tarifas!$C$7:$D$10,2,FALSE)+tarifas!$D$21)*datos!H8757</f>
        <v>#N/A</v>
      </c>
      <c r="M8757">
        <v>389.31407000000002</v>
      </c>
      <c r="N8757" s="13" t="e">
        <f t="shared" si="1232"/>
        <v>#N/A</v>
      </c>
      <c r="O8757">
        <f t="shared" si="1233"/>
        <v>389.31407000000002</v>
      </c>
      <c r="P8757" s="12">
        <f t="shared" si="1234"/>
        <v>188.33941461607401</v>
      </c>
      <c r="Q8757">
        <f t="shared" si="1235"/>
        <v>0</v>
      </c>
      <c r="R8757">
        <f>$D$2*tarifas!$D$12/24</f>
        <v>1.4541666666666666</v>
      </c>
      <c r="S8757" t="e">
        <f>VLOOKUP(E8757&amp;" "&amp;F8757,tarifas!$A$13:$D$20,4,FALSE)*P8757</f>
        <v>#N/A</v>
      </c>
      <c r="T8757">
        <f>IF(F8757="COD1",tarifas!$D$11*(SUMIFS($P$11:$P$8770,$F$11:$F$8770,"=COD1",$B$11:$B$8770,"="&amp;B8757)/COUNTIFS($F$11:$F$8770,"=COD1",$B$11:$B$8770,"="&amp;B8757))/COUNTIFS($A$11:$A$8770,"="&amp;A8757,$F$11:$F$8770,"=COD1"),0)</f>
        <v>0</v>
      </c>
      <c r="U8757" t="e">
        <f>(VLOOKUP(F8757,tarifas!$C$7:$D$10,2,FALSE)+tarifas!$D$21)*datos!P8757</f>
        <v>#N/A</v>
      </c>
      <c r="V8757" t="e">
        <f t="shared" si="1236"/>
        <v>#N/A</v>
      </c>
      <c r="W8757">
        <f t="shared" si="1237"/>
        <v>0</v>
      </c>
    </row>
    <row r="8758" spans="1:23" x14ac:dyDescent="0.25">
      <c r="A8758">
        <f t="shared" si="1230"/>
        <v>360</v>
      </c>
      <c r="B8758">
        <f t="shared" si="1231"/>
        <v>12</v>
      </c>
      <c r="C8758" s="1">
        <f t="shared" si="1238"/>
        <v>42004.458333312119</v>
      </c>
      <c r="D8758" s="7">
        <v>0</v>
      </c>
      <c r="E8758" s="7"/>
      <c r="G8758">
        <v>51.45</v>
      </c>
      <c r="H8758" s="12">
        <v>661.77311453031189</v>
      </c>
      <c r="I8758" s="13">
        <f>$D$2*tarifas!$D$12/24</f>
        <v>1.4541666666666666</v>
      </c>
      <c r="J8758" s="13" t="e">
        <f>VLOOKUP(E8758&amp;" "&amp;F8758,tarifas!$A$13:$D$20,4,FALSE)*H8758</f>
        <v>#N/A</v>
      </c>
      <c r="K8758" s="13">
        <f>IF(F8758="COD1",tarifas!$D$11*(SUMIFS($H$11:$H$8770,$F$11:$F$8770,"=COD1",$B$11:$B$8770,"="&amp;B8758)/COUNTIFS($F$11:$F$8770,"=COD1",$B$11:$B$8770,"="&amp;B8758))/COUNTIFS($A$11:$A$8770,"="&amp;A8758,$F$11:$F$8770,"=COD1"),0)</f>
        <v>0</v>
      </c>
      <c r="L8758" s="13" t="e">
        <f>(VLOOKUP(F8758,tarifas!$C$7:$D$10,2,FALSE)+tarifas!$D$21)*datos!H8758</f>
        <v>#N/A</v>
      </c>
      <c r="M8758">
        <v>432.85403000000002</v>
      </c>
      <c r="N8758" s="13" t="e">
        <f t="shared" si="1232"/>
        <v>#N/A</v>
      </c>
      <c r="O8758">
        <f t="shared" si="1233"/>
        <v>432.85403000000002</v>
      </c>
      <c r="P8758" s="12">
        <f t="shared" si="1234"/>
        <v>228.91908453031186</v>
      </c>
      <c r="Q8758">
        <f t="shared" si="1235"/>
        <v>0</v>
      </c>
      <c r="R8758">
        <f>$D$2*tarifas!$D$12/24</f>
        <v>1.4541666666666666</v>
      </c>
      <c r="S8758" t="e">
        <f>VLOOKUP(E8758&amp;" "&amp;F8758,tarifas!$A$13:$D$20,4,FALSE)*P8758</f>
        <v>#N/A</v>
      </c>
      <c r="T8758">
        <f>IF(F8758="COD1",tarifas!$D$11*(SUMIFS($P$11:$P$8770,$F$11:$F$8770,"=COD1",$B$11:$B$8770,"="&amp;B8758)/COUNTIFS($F$11:$F$8770,"=COD1",$B$11:$B$8770,"="&amp;B8758))/COUNTIFS($A$11:$A$8770,"="&amp;A8758,$F$11:$F$8770,"=COD1"),0)</f>
        <v>0</v>
      </c>
      <c r="U8758" t="e">
        <f>(VLOOKUP(F8758,tarifas!$C$7:$D$10,2,FALSE)+tarifas!$D$21)*datos!P8758</f>
        <v>#N/A</v>
      </c>
      <c r="V8758" t="e">
        <f t="shared" si="1236"/>
        <v>#N/A</v>
      </c>
      <c r="W8758">
        <f t="shared" si="1237"/>
        <v>0</v>
      </c>
    </row>
    <row r="8759" spans="1:23" x14ac:dyDescent="0.25">
      <c r="A8759">
        <f t="shared" si="1230"/>
        <v>360</v>
      </c>
      <c r="B8759">
        <f t="shared" si="1231"/>
        <v>12</v>
      </c>
      <c r="C8759" s="1">
        <f t="shared" si="1238"/>
        <v>42004.499999978783</v>
      </c>
      <c r="D8759" s="7">
        <v>0</v>
      </c>
      <c r="E8759" s="7"/>
      <c r="G8759">
        <v>51.77</v>
      </c>
      <c r="H8759" s="12">
        <v>527.16212917091025</v>
      </c>
      <c r="I8759" s="13">
        <f>$D$2*tarifas!$D$12/24</f>
        <v>1.4541666666666666</v>
      </c>
      <c r="J8759" s="13" t="e">
        <f>VLOOKUP(E8759&amp;" "&amp;F8759,tarifas!$A$13:$D$20,4,FALSE)*H8759</f>
        <v>#N/A</v>
      </c>
      <c r="K8759" s="13">
        <f>IF(F8759="COD1",tarifas!$D$11*(SUMIFS($H$11:$H$8770,$F$11:$F$8770,"=COD1",$B$11:$B$8770,"="&amp;B8759)/COUNTIFS($F$11:$F$8770,"=COD1",$B$11:$B$8770,"="&amp;B8759))/COUNTIFS($A$11:$A$8770,"="&amp;A8759,$F$11:$F$8770,"=COD1"),0)</f>
        <v>0</v>
      </c>
      <c r="L8759" s="13" t="e">
        <f>(VLOOKUP(F8759,tarifas!$C$7:$D$10,2,FALSE)+tarifas!$D$21)*datos!H8759</f>
        <v>#N/A</v>
      </c>
      <c r="M8759">
        <v>434.00746000000004</v>
      </c>
      <c r="N8759" s="13" t="e">
        <f t="shared" si="1232"/>
        <v>#N/A</v>
      </c>
      <c r="O8759">
        <f t="shared" si="1233"/>
        <v>434.00746000000004</v>
      </c>
      <c r="P8759" s="12">
        <f t="shared" si="1234"/>
        <v>93.154669170910211</v>
      </c>
      <c r="Q8759">
        <f t="shared" si="1235"/>
        <v>0</v>
      </c>
      <c r="R8759">
        <f>$D$2*tarifas!$D$12/24</f>
        <v>1.4541666666666666</v>
      </c>
      <c r="S8759" t="e">
        <f>VLOOKUP(E8759&amp;" "&amp;F8759,tarifas!$A$13:$D$20,4,FALSE)*P8759</f>
        <v>#N/A</v>
      </c>
      <c r="T8759">
        <f>IF(F8759="COD1",tarifas!$D$11*(SUMIFS($P$11:$P$8770,$F$11:$F$8770,"=COD1",$B$11:$B$8770,"="&amp;B8759)/COUNTIFS($F$11:$F$8770,"=COD1",$B$11:$B$8770,"="&amp;B8759))/COUNTIFS($A$11:$A$8770,"="&amp;A8759,$F$11:$F$8770,"=COD1"),0)</f>
        <v>0</v>
      </c>
      <c r="U8759" t="e">
        <f>(VLOOKUP(F8759,tarifas!$C$7:$D$10,2,FALSE)+tarifas!$D$21)*datos!P8759</f>
        <v>#N/A</v>
      </c>
      <c r="V8759" t="e">
        <f t="shared" si="1236"/>
        <v>#N/A</v>
      </c>
      <c r="W8759">
        <f t="shared" si="1237"/>
        <v>0</v>
      </c>
    </row>
    <row r="8760" spans="1:23" x14ac:dyDescent="0.25">
      <c r="A8760">
        <f t="shared" si="1230"/>
        <v>360</v>
      </c>
      <c r="B8760">
        <f t="shared" si="1231"/>
        <v>12</v>
      </c>
      <c r="C8760" s="1">
        <f t="shared" si="1238"/>
        <v>42004.541666645448</v>
      </c>
      <c r="D8760" s="7">
        <v>0</v>
      </c>
      <c r="E8760" s="7"/>
      <c r="G8760">
        <v>50.2</v>
      </c>
      <c r="H8760" s="12">
        <v>451.57023039511569</v>
      </c>
      <c r="I8760" s="13">
        <f>$D$2*tarifas!$D$12/24</f>
        <v>1.4541666666666666</v>
      </c>
      <c r="J8760" s="13" t="e">
        <f>VLOOKUP(E8760&amp;" "&amp;F8760,tarifas!$A$13:$D$20,4,FALSE)*H8760</f>
        <v>#N/A</v>
      </c>
      <c r="K8760" s="13">
        <f>IF(F8760="COD1",tarifas!$D$11*(SUMIFS($H$11:$H$8770,$F$11:$F$8770,"=COD1",$B$11:$B$8770,"="&amp;B8760)/COUNTIFS($F$11:$F$8770,"=COD1",$B$11:$B$8770,"="&amp;B8760))/COUNTIFS($A$11:$A$8770,"="&amp;A8760,$F$11:$F$8770,"=COD1"),0)</f>
        <v>0</v>
      </c>
      <c r="L8760" s="13" t="e">
        <f>(VLOOKUP(F8760,tarifas!$C$7:$D$10,2,FALSE)+tarifas!$D$21)*datos!H8760</f>
        <v>#N/A</v>
      </c>
      <c r="M8760">
        <v>398.67450000000002</v>
      </c>
      <c r="N8760" s="13" t="e">
        <f t="shared" si="1232"/>
        <v>#N/A</v>
      </c>
      <c r="O8760">
        <f t="shared" si="1233"/>
        <v>398.67450000000002</v>
      </c>
      <c r="P8760" s="12">
        <f t="shared" si="1234"/>
        <v>52.895730395115663</v>
      </c>
      <c r="Q8760">
        <f t="shared" si="1235"/>
        <v>0</v>
      </c>
      <c r="R8760">
        <f>$D$2*tarifas!$D$12/24</f>
        <v>1.4541666666666666</v>
      </c>
      <c r="S8760" t="e">
        <f>VLOOKUP(E8760&amp;" "&amp;F8760,tarifas!$A$13:$D$20,4,FALSE)*P8760</f>
        <v>#N/A</v>
      </c>
      <c r="T8760">
        <f>IF(F8760="COD1",tarifas!$D$11*(SUMIFS($P$11:$P$8770,$F$11:$F$8770,"=COD1",$B$11:$B$8770,"="&amp;B8760)/COUNTIFS($F$11:$F$8770,"=COD1",$B$11:$B$8770,"="&amp;B8760))/COUNTIFS($A$11:$A$8770,"="&amp;A8760,$F$11:$F$8770,"=COD1"),0)</f>
        <v>0</v>
      </c>
      <c r="U8760" t="e">
        <f>(VLOOKUP(F8760,tarifas!$C$7:$D$10,2,FALSE)+tarifas!$D$21)*datos!P8760</f>
        <v>#N/A</v>
      </c>
      <c r="V8760" t="e">
        <f t="shared" si="1236"/>
        <v>#N/A</v>
      </c>
      <c r="W8760">
        <f t="shared" si="1237"/>
        <v>0</v>
      </c>
    </row>
    <row r="8761" spans="1:23" x14ac:dyDescent="0.25">
      <c r="A8761">
        <f t="shared" si="1230"/>
        <v>360</v>
      </c>
      <c r="B8761">
        <f t="shared" si="1231"/>
        <v>12</v>
      </c>
      <c r="C8761" s="1">
        <f t="shared" si="1238"/>
        <v>42004.583333312112</v>
      </c>
      <c r="D8761" s="7">
        <v>0</v>
      </c>
      <c r="E8761" s="7"/>
      <c r="G8761">
        <v>48.01</v>
      </c>
      <c r="H8761" s="12">
        <v>589.83551999533734</v>
      </c>
      <c r="I8761" s="13">
        <f>$D$2*tarifas!$D$12/24</f>
        <v>1.4541666666666666</v>
      </c>
      <c r="J8761" s="13" t="e">
        <f>VLOOKUP(E8761&amp;" "&amp;F8761,tarifas!$A$13:$D$20,4,FALSE)*H8761</f>
        <v>#N/A</v>
      </c>
      <c r="K8761" s="13">
        <f>IF(F8761="COD1",tarifas!$D$11*(SUMIFS($H$11:$H$8770,$F$11:$F$8770,"=COD1",$B$11:$B$8770,"="&amp;B8761)/COUNTIFS($F$11:$F$8770,"=COD1",$B$11:$B$8770,"="&amp;B8761))/COUNTIFS($A$11:$A$8770,"="&amp;A8761,$F$11:$F$8770,"=COD1"),0)</f>
        <v>0</v>
      </c>
      <c r="L8761" s="13" t="e">
        <f>(VLOOKUP(F8761,tarifas!$C$7:$D$10,2,FALSE)+tarifas!$D$21)*datos!H8761</f>
        <v>#N/A</v>
      </c>
      <c r="M8761">
        <v>323.38544000000002</v>
      </c>
      <c r="N8761" s="13" t="e">
        <f t="shared" si="1232"/>
        <v>#N/A</v>
      </c>
      <c r="O8761">
        <f t="shared" si="1233"/>
        <v>323.38544000000002</v>
      </c>
      <c r="P8761" s="12">
        <f t="shared" si="1234"/>
        <v>266.45007999533732</v>
      </c>
      <c r="Q8761">
        <f t="shared" si="1235"/>
        <v>0</v>
      </c>
      <c r="R8761">
        <f>$D$2*tarifas!$D$12/24</f>
        <v>1.4541666666666666</v>
      </c>
      <c r="S8761" t="e">
        <f>VLOOKUP(E8761&amp;" "&amp;F8761,tarifas!$A$13:$D$20,4,FALSE)*P8761</f>
        <v>#N/A</v>
      </c>
      <c r="T8761">
        <f>IF(F8761="COD1",tarifas!$D$11*(SUMIFS($P$11:$P$8770,$F$11:$F$8770,"=COD1",$B$11:$B$8770,"="&amp;B8761)/COUNTIFS($F$11:$F$8770,"=COD1",$B$11:$B$8770,"="&amp;B8761))/COUNTIFS($A$11:$A$8770,"="&amp;A8761,$F$11:$F$8770,"=COD1"),0)</f>
        <v>0</v>
      </c>
      <c r="U8761" t="e">
        <f>(VLOOKUP(F8761,tarifas!$C$7:$D$10,2,FALSE)+tarifas!$D$21)*datos!P8761</f>
        <v>#N/A</v>
      </c>
      <c r="V8761" t="e">
        <f t="shared" si="1236"/>
        <v>#N/A</v>
      </c>
      <c r="W8761">
        <f t="shared" si="1237"/>
        <v>0</v>
      </c>
    </row>
    <row r="8762" spans="1:23" x14ac:dyDescent="0.25">
      <c r="A8762">
        <f t="shared" si="1230"/>
        <v>360</v>
      </c>
      <c r="B8762">
        <f t="shared" si="1231"/>
        <v>12</v>
      </c>
      <c r="C8762" s="1">
        <f t="shared" si="1238"/>
        <v>42004.624999978776</v>
      </c>
      <c r="D8762" s="7">
        <v>0</v>
      </c>
      <c r="E8762" s="7"/>
      <c r="G8762">
        <v>46.18</v>
      </c>
      <c r="H8762" s="12">
        <v>627.12694632300645</v>
      </c>
      <c r="I8762" s="13">
        <f>$D$2*tarifas!$D$12/24</f>
        <v>1.4541666666666666</v>
      </c>
      <c r="J8762" s="13" t="e">
        <f>VLOOKUP(E8762&amp;" "&amp;F8762,tarifas!$A$13:$D$20,4,FALSE)*H8762</f>
        <v>#N/A</v>
      </c>
      <c r="K8762" s="13">
        <f>IF(F8762="COD1",tarifas!$D$11*(SUMIFS($H$11:$H$8770,$F$11:$F$8770,"=COD1",$B$11:$B$8770,"="&amp;B8762)/COUNTIFS($F$11:$F$8770,"=COD1",$B$11:$B$8770,"="&amp;B8762))/COUNTIFS($A$11:$A$8770,"="&amp;A8762,$F$11:$F$8770,"=COD1"),0)</f>
        <v>0</v>
      </c>
      <c r="L8762" s="13" t="e">
        <f>(VLOOKUP(F8762,tarifas!$C$7:$D$10,2,FALSE)+tarifas!$D$21)*datos!H8762</f>
        <v>#N/A</v>
      </c>
      <c r="M8762">
        <v>18.831349999999997</v>
      </c>
      <c r="N8762" s="13" t="e">
        <f t="shared" si="1232"/>
        <v>#N/A</v>
      </c>
      <c r="O8762">
        <f t="shared" si="1233"/>
        <v>18.831349999999997</v>
      </c>
      <c r="P8762" s="12">
        <f t="shared" si="1234"/>
        <v>608.29559632300641</v>
      </c>
      <c r="Q8762">
        <f t="shared" si="1235"/>
        <v>0</v>
      </c>
      <c r="R8762">
        <f>$D$2*tarifas!$D$12/24</f>
        <v>1.4541666666666666</v>
      </c>
      <c r="S8762" t="e">
        <f>VLOOKUP(E8762&amp;" "&amp;F8762,tarifas!$A$13:$D$20,4,FALSE)*P8762</f>
        <v>#N/A</v>
      </c>
      <c r="T8762">
        <f>IF(F8762="COD1",tarifas!$D$11*(SUMIFS($P$11:$P$8770,$F$11:$F$8770,"=COD1",$B$11:$B$8770,"="&amp;B8762)/COUNTIFS($F$11:$F$8770,"=COD1",$B$11:$B$8770,"="&amp;B8762))/COUNTIFS($A$11:$A$8770,"="&amp;A8762,$F$11:$F$8770,"=COD1"),0)</f>
        <v>0</v>
      </c>
      <c r="U8762" t="e">
        <f>(VLOOKUP(F8762,tarifas!$C$7:$D$10,2,FALSE)+tarifas!$D$21)*datos!P8762</f>
        <v>#N/A</v>
      </c>
      <c r="V8762" t="e">
        <f t="shared" si="1236"/>
        <v>#N/A</v>
      </c>
      <c r="W8762">
        <f t="shared" si="1237"/>
        <v>0</v>
      </c>
    </row>
    <row r="8763" spans="1:23" x14ac:dyDescent="0.25">
      <c r="A8763">
        <f t="shared" si="1230"/>
        <v>360</v>
      </c>
      <c r="B8763">
        <f t="shared" si="1231"/>
        <v>12</v>
      </c>
      <c r="C8763" s="1">
        <f t="shared" si="1238"/>
        <v>42004.66666664544</v>
      </c>
      <c r="D8763" s="7">
        <v>0</v>
      </c>
      <c r="E8763" s="7"/>
      <c r="G8763">
        <v>43.4</v>
      </c>
      <c r="H8763" s="12">
        <v>671.59064745082628</v>
      </c>
      <c r="I8763" s="13">
        <f>$D$2*tarifas!$D$12/24</f>
        <v>1.4541666666666666</v>
      </c>
      <c r="J8763" s="13" t="e">
        <f>VLOOKUP(E8763&amp;" "&amp;F8763,tarifas!$A$13:$D$20,4,FALSE)*H8763</f>
        <v>#N/A</v>
      </c>
      <c r="K8763" s="13">
        <f>IF(F8763="COD1",tarifas!$D$11*(SUMIFS($H$11:$H$8770,$F$11:$F$8770,"=COD1",$B$11:$B$8770,"="&amp;B8763)/COUNTIFS($F$11:$F$8770,"=COD1",$B$11:$B$8770,"="&amp;B8763))/COUNTIFS($A$11:$A$8770,"="&amp;A8763,$F$11:$F$8770,"=COD1"),0)</f>
        <v>0</v>
      </c>
      <c r="L8763" s="13" t="e">
        <f>(VLOOKUP(F8763,tarifas!$C$7:$D$10,2,FALSE)+tarifas!$D$21)*datos!H8763</f>
        <v>#N/A</v>
      </c>
      <c r="M8763">
        <v>1.61948</v>
      </c>
      <c r="N8763" s="13" t="e">
        <f t="shared" si="1232"/>
        <v>#N/A</v>
      </c>
      <c r="O8763">
        <f t="shared" si="1233"/>
        <v>1.61948</v>
      </c>
      <c r="P8763" s="12">
        <f t="shared" si="1234"/>
        <v>669.97116745082633</v>
      </c>
      <c r="Q8763">
        <f t="shared" si="1235"/>
        <v>0</v>
      </c>
      <c r="R8763">
        <f>$D$2*tarifas!$D$12/24</f>
        <v>1.4541666666666666</v>
      </c>
      <c r="S8763" t="e">
        <f>VLOOKUP(E8763&amp;" "&amp;F8763,tarifas!$A$13:$D$20,4,FALSE)*P8763</f>
        <v>#N/A</v>
      </c>
      <c r="T8763">
        <f>IF(F8763="COD1",tarifas!$D$11*(SUMIFS($P$11:$P$8770,$F$11:$F$8770,"=COD1",$B$11:$B$8770,"="&amp;B8763)/COUNTIFS($F$11:$F$8770,"=COD1",$B$11:$B$8770,"="&amp;B8763))/COUNTIFS($A$11:$A$8770,"="&amp;A8763,$F$11:$F$8770,"=COD1"),0)</f>
        <v>0</v>
      </c>
      <c r="U8763" t="e">
        <f>(VLOOKUP(F8763,tarifas!$C$7:$D$10,2,FALSE)+tarifas!$D$21)*datos!P8763</f>
        <v>#N/A</v>
      </c>
      <c r="V8763" t="e">
        <f t="shared" si="1236"/>
        <v>#N/A</v>
      </c>
      <c r="W8763">
        <f t="shared" si="1237"/>
        <v>0</v>
      </c>
    </row>
    <row r="8764" spans="1:23" x14ac:dyDescent="0.25">
      <c r="A8764">
        <f t="shared" si="1230"/>
        <v>360</v>
      </c>
      <c r="B8764">
        <f t="shared" si="1231"/>
        <v>12</v>
      </c>
      <c r="C8764" s="1">
        <f t="shared" si="1238"/>
        <v>42004.708333312105</v>
      </c>
      <c r="D8764" s="7">
        <v>0</v>
      </c>
      <c r="E8764" s="7"/>
      <c r="G8764">
        <v>48.76</v>
      </c>
      <c r="H8764" s="12">
        <v>569.86931426344483</v>
      </c>
      <c r="I8764" s="13">
        <f>$D$2*tarifas!$D$12/24</f>
        <v>1.4541666666666666</v>
      </c>
      <c r="J8764" s="13" t="e">
        <f>VLOOKUP(E8764&amp;" "&amp;F8764,tarifas!$A$13:$D$20,4,FALSE)*H8764</f>
        <v>#N/A</v>
      </c>
      <c r="K8764" s="13">
        <f>IF(F8764="COD1",tarifas!$D$11*(SUMIFS($H$11:$H$8770,$F$11:$F$8770,"=COD1",$B$11:$B$8770,"="&amp;B8764)/COUNTIFS($F$11:$F$8770,"=COD1",$B$11:$B$8770,"="&amp;B8764))/COUNTIFS($A$11:$A$8770,"="&amp;A8764,$F$11:$F$8770,"=COD1"),0)</f>
        <v>0</v>
      </c>
      <c r="L8764" s="13" t="e">
        <f>(VLOOKUP(F8764,tarifas!$C$7:$D$10,2,FALSE)+tarifas!$D$21)*datos!H8764</f>
        <v>#N/A</v>
      </c>
      <c r="M8764">
        <v>0</v>
      </c>
      <c r="N8764" s="13" t="e">
        <f t="shared" si="1232"/>
        <v>#N/A</v>
      </c>
      <c r="O8764">
        <f t="shared" si="1233"/>
        <v>0</v>
      </c>
      <c r="P8764" s="12">
        <f t="shared" si="1234"/>
        <v>569.86931426344483</v>
      </c>
      <c r="Q8764">
        <f t="shared" si="1235"/>
        <v>0</v>
      </c>
      <c r="R8764">
        <f>$D$2*tarifas!$D$12/24</f>
        <v>1.4541666666666666</v>
      </c>
      <c r="S8764" t="e">
        <f>VLOOKUP(E8764&amp;" "&amp;F8764,tarifas!$A$13:$D$20,4,FALSE)*P8764</f>
        <v>#N/A</v>
      </c>
      <c r="T8764">
        <f>IF(F8764="COD1",tarifas!$D$11*(SUMIFS($P$11:$P$8770,$F$11:$F$8770,"=COD1",$B$11:$B$8770,"="&amp;B8764)/COUNTIFS($F$11:$F$8770,"=COD1",$B$11:$B$8770,"="&amp;B8764))/COUNTIFS($A$11:$A$8770,"="&amp;A8764,$F$11:$F$8770,"=COD1"),0)</f>
        <v>0</v>
      </c>
      <c r="U8764" t="e">
        <f>(VLOOKUP(F8764,tarifas!$C$7:$D$10,2,FALSE)+tarifas!$D$21)*datos!P8764</f>
        <v>#N/A</v>
      </c>
      <c r="V8764" t="e">
        <f t="shared" si="1236"/>
        <v>#N/A</v>
      </c>
      <c r="W8764">
        <f t="shared" si="1237"/>
        <v>0</v>
      </c>
    </row>
    <row r="8765" spans="1:23" x14ac:dyDescent="0.25">
      <c r="A8765">
        <f t="shared" si="1230"/>
        <v>360</v>
      </c>
      <c r="B8765">
        <f t="shared" si="1231"/>
        <v>12</v>
      </c>
      <c r="C8765" s="1">
        <f t="shared" si="1238"/>
        <v>42004.749999978769</v>
      </c>
      <c r="D8765" s="7">
        <v>0</v>
      </c>
      <c r="E8765" s="7"/>
      <c r="G8765">
        <v>52.92</v>
      </c>
      <c r="H8765" s="12">
        <v>453.70629159025361</v>
      </c>
      <c r="I8765" s="13">
        <f>$D$2*tarifas!$D$12/24</f>
        <v>1.4541666666666666</v>
      </c>
      <c r="J8765" s="13" t="e">
        <f>VLOOKUP(E8765&amp;" "&amp;F8765,tarifas!$A$13:$D$20,4,FALSE)*H8765</f>
        <v>#N/A</v>
      </c>
      <c r="K8765" s="13">
        <f>IF(F8765="COD1",tarifas!$D$11*(SUMIFS($H$11:$H$8770,$F$11:$F$8770,"=COD1",$B$11:$B$8770,"="&amp;B8765)/COUNTIFS($F$11:$F$8770,"=COD1",$B$11:$B$8770,"="&amp;B8765))/COUNTIFS($A$11:$A$8770,"="&amp;A8765,$F$11:$F$8770,"=COD1"),0)</f>
        <v>0</v>
      </c>
      <c r="L8765" s="13" t="e">
        <f>(VLOOKUP(F8765,tarifas!$C$7:$D$10,2,FALSE)+tarifas!$D$21)*datos!H8765</f>
        <v>#N/A</v>
      </c>
      <c r="M8765">
        <v>0</v>
      </c>
      <c r="N8765" s="13" t="e">
        <f t="shared" si="1232"/>
        <v>#N/A</v>
      </c>
      <c r="O8765">
        <f t="shared" si="1233"/>
        <v>0</v>
      </c>
      <c r="P8765" s="12">
        <f t="shared" si="1234"/>
        <v>453.70629159025361</v>
      </c>
      <c r="Q8765">
        <f t="shared" si="1235"/>
        <v>0</v>
      </c>
      <c r="R8765">
        <f>$D$2*tarifas!$D$12/24</f>
        <v>1.4541666666666666</v>
      </c>
      <c r="S8765" t="e">
        <f>VLOOKUP(E8765&amp;" "&amp;F8765,tarifas!$A$13:$D$20,4,FALSE)*P8765</f>
        <v>#N/A</v>
      </c>
      <c r="T8765">
        <f>IF(F8765="COD1",tarifas!$D$11*(SUMIFS($P$11:$P$8770,$F$11:$F$8770,"=COD1",$B$11:$B$8770,"="&amp;B8765)/COUNTIFS($F$11:$F$8770,"=COD1",$B$11:$B$8770,"="&amp;B8765))/COUNTIFS($A$11:$A$8770,"="&amp;A8765,$F$11:$F$8770,"=COD1"),0)</f>
        <v>0</v>
      </c>
      <c r="U8765" t="e">
        <f>(VLOOKUP(F8765,tarifas!$C$7:$D$10,2,FALSE)+tarifas!$D$21)*datos!P8765</f>
        <v>#N/A</v>
      </c>
      <c r="V8765" t="e">
        <f t="shared" si="1236"/>
        <v>#N/A</v>
      </c>
      <c r="W8765">
        <f t="shared" si="1237"/>
        <v>0</v>
      </c>
    </row>
    <row r="8766" spans="1:23" x14ac:dyDescent="0.25">
      <c r="A8766">
        <f t="shared" si="1230"/>
        <v>360</v>
      </c>
      <c r="B8766">
        <f t="shared" si="1231"/>
        <v>12</v>
      </c>
      <c r="C8766" s="1">
        <f t="shared" si="1238"/>
        <v>42004.791666645433</v>
      </c>
      <c r="D8766" s="7">
        <v>0</v>
      </c>
      <c r="E8766" s="7"/>
      <c r="G8766">
        <v>55</v>
      </c>
      <c r="H8766" s="12">
        <v>341.76607986971703</v>
      </c>
      <c r="I8766" s="13">
        <f>$D$2*tarifas!$D$12/24</f>
        <v>1.4541666666666666</v>
      </c>
      <c r="J8766" s="13" t="e">
        <f>VLOOKUP(E8766&amp;" "&amp;F8766,tarifas!$A$13:$D$20,4,FALSE)*H8766</f>
        <v>#N/A</v>
      </c>
      <c r="K8766" s="13">
        <f>IF(F8766="COD1",tarifas!$D$11*(SUMIFS($H$11:$H$8770,$F$11:$F$8770,"=COD1",$B$11:$B$8770,"="&amp;B8766)/COUNTIFS($F$11:$F$8770,"=COD1",$B$11:$B$8770,"="&amp;B8766))/COUNTIFS($A$11:$A$8770,"="&amp;A8766,$F$11:$F$8770,"=COD1"),0)</f>
        <v>0</v>
      </c>
      <c r="L8766" s="13" t="e">
        <f>(VLOOKUP(F8766,tarifas!$C$7:$D$10,2,FALSE)+tarifas!$D$21)*datos!H8766</f>
        <v>#N/A</v>
      </c>
      <c r="M8766">
        <v>0</v>
      </c>
      <c r="N8766" s="13" t="e">
        <f t="shared" si="1232"/>
        <v>#N/A</v>
      </c>
      <c r="O8766">
        <f t="shared" si="1233"/>
        <v>0</v>
      </c>
      <c r="P8766" s="12">
        <f t="shared" si="1234"/>
        <v>341.76607986971703</v>
      </c>
      <c r="Q8766">
        <f t="shared" si="1235"/>
        <v>0</v>
      </c>
      <c r="R8766">
        <f>$D$2*tarifas!$D$12/24</f>
        <v>1.4541666666666666</v>
      </c>
      <c r="S8766" t="e">
        <f>VLOOKUP(E8766&amp;" "&amp;F8766,tarifas!$A$13:$D$20,4,FALSE)*P8766</f>
        <v>#N/A</v>
      </c>
      <c r="T8766">
        <f>IF(F8766="COD1",tarifas!$D$11*(SUMIFS($P$11:$P$8770,$F$11:$F$8770,"=COD1",$B$11:$B$8770,"="&amp;B8766)/COUNTIFS($F$11:$F$8770,"=COD1",$B$11:$B$8770,"="&amp;B8766))/COUNTIFS($A$11:$A$8770,"="&amp;A8766,$F$11:$F$8770,"=COD1"),0)</f>
        <v>0</v>
      </c>
      <c r="U8766" t="e">
        <f>(VLOOKUP(F8766,tarifas!$C$7:$D$10,2,FALSE)+tarifas!$D$21)*datos!P8766</f>
        <v>#N/A</v>
      </c>
      <c r="V8766" t="e">
        <f t="shared" si="1236"/>
        <v>#N/A</v>
      </c>
      <c r="W8766">
        <f t="shared" si="1237"/>
        <v>0</v>
      </c>
    </row>
    <row r="8767" spans="1:23" x14ac:dyDescent="0.25">
      <c r="A8767">
        <f t="shared" si="1230"/>
        <v>360</v>
      </c>
      <c r="B8767">
        <f t="shared" si="1231"/>
        <v>12</v>
      </c>
      <c r="C8767" s="1">
        <f t="shared" si="1238"/>
        <v>42004.833333312097</v>
      </c>
      <c r="D8767" s="7">
        <v>0</v>
      </c>
      <c r="E8767" s="7"/>
      <c r="G8767">
        <v>53.35</v>
      </c>
      <c r="H8767" s="12">
        <v>268.69802753947567</v>
      </c>
      <c r="I8767" s="13">
        <f>$D$2*tarifas!$D$12/24</f>
        <v>1.4541666666666666</v>
      </c>
      <c r="J8767" s="13" t="e">
        <f>VLOOKUP(E8767&amp;" "&amp;F8767,tarifas!$A$13:$D$20,4,FALSE)*H8767</f>
        <v>#N/A</v>
      </c>
      <c r="K8767" s="13">
        <f>IF(F8767="COD1",tarifas!$D$11*(SUMIFS($H$11:$H$8770,$F$11:$F$8770,"=COD1",$B$11:$B$8770,"="&amp;B8767)/COUNTIFS($F$11:$F$8770,"=COD1",$B$11:$B$8770,"="&amp;B8767))/COUNTIFS($A$11:$A$8770,"="&amp;A8767,$F$11:$F$8770,"=COD1"),0)</f>
        <v>0</v>
      </c>
      <c r="L8767" s="13" t="e">
        <f>(VLOOKUP(F8767,tarifas!$C$7:$D$10,2,FALSE)+tarifas!$D$21)*datos!H8767</f>
        <v>#N/A</v>
      </c>
      <c r="M8767">
        <v>0</v>
      </c>
      <c r="N8767" s="13" t="e">
        <f t="shared" si="1232"/>
        <v>#N/A</v>
      </c>
      <c r="O8767">
        <f t="shared" si="1233"/>
        <v>0</v>
      </c>
      <c r="P8767" s="12">
        <f t="shared" si="1234"/>
        <v>268.69802753947567</v>
      </c>
      <c r="Q8767">
        <f t="shared" si="1235"/>
        <v>0</v>
      </c>
      <c r="R8767">
        <f>$D$2*tarifas!$D$12/24</f>
        <v>1.4541666666666666</v>
      </c>
      <c r="S8767" t="e">
        <f>VLOOKUP(E8767&amp;" "&amp;F8767,tarifas!$A$13:$D$20,4,FALSE)*P8767</f>
        <v>#N/A</v>
      </c>
      <c r="T8767">
        <f>IF(F8767="COD1",tarifas!$D$11*(SUMIFS($P$11:$P$8770,$F$11:$F$8770,"=COD1",$B$11:$B$8770,"="&amp;B8767)/COUNTIFS($F$11:$F$8770,"=COD1",$B$11:$B$8770,"="&amp;B8767))/COUNTIFS($A$11:$A$8770,"="&amp;A8767,$F$11:$F$8770,"=COD1"),0)</f>
        <v>0</v>
      </c>
      <c r="U8767" t="e">
        <f>(VLOOKUP(F8767,tarifas!$C$7:$D$10,2,FALSE)+tarifas!$D$21)*datos!P8767</f>
        <v>#N/A</v>
      </c>
      <c r="V8767" t="e">
        <f t="shared" si="1236"/>
        <v>#N/A</v>
      </c>
      <c r="W8767">
        <f t="shared" si="1237"/>
        <v>0</v>
      </c>
    </row>
    <row r="8768" spans="1:23" x14ac:dyDescent="0.25">
      <c r="A8768">
        <f t="shared" si="1230"/>
        <v>360</v>
      </c>
      <c r="B8768">
        <f t="shared" si="1231"/>
        <v>12</v>
      </c>
      <c r="C8768" s="1">
        <f t="shared" si="1238"/>
        <v>42004.874999978761</v>
      </c>
      <c r="D8768" s="7">
        <v>0</v>
      </c>
      <c r="E8768" s="7"/>
      <c r="G8768">
        <v>50.39</v>
      </c>
      <c r="H8768" s="12">
        <v>245.11638159279647</v>
      </c>
      <c r="I8768" s="13">
        <f>$D$2*tarifas!$D$12/24</f>
        <v>1.4541666666666666</v>
      </c>
      <c r="J8768" s="13" t="e">
        <f>VLOOKUP(E8768&amp;" "&amp;F8768,tarifas!$A$13:$D$20,4,FALSE)*H8768</f>
        <v>#N/A</v>
      </c>
      <c r="K8768" s="13">
        <f>IF(F8768="COD1",tarifas!$D$11*(SUMIFS($H$11:$H$8770,$F$11:$F$8770,"=COD1",$B$11:$B$8770,"="&amp;B8768)/COUNTIFS($F$11:$F$8770,"=COD1",$B$11:$B$8770,"="&amp;B8768))/COUNTIFS($A$11:$A$8770,"="&amp;A8768,$F$11:$F$8770,"=COD1"),0)</f>
        <v>0</v>
      </c>
      <c r="L8768" s="13" t="e">
        <f>(VLOOKUP(F8768,tarifas!$C$7:$D$10,2,FALSE)+tarifas!$D$21)*datos!H8768</f>
        <v>#N/A</v>
      </c>
      <c r="M8768">
        <v>0</v>
      </c>
      <c r="N8768" s="13" t="e">
        <f t="shared" si="1232"/>
        <v>#N/A</v>
      </c>
      <c r="O8768">
        <f t="shared" si="1233"/>
        <v>0</v>
      </c>
      <c r="P8768" s="12">
        <f t="shared" si="1234"/>
        <v>245.11638159279647</v>
      </c>
      <c r="Q8768">
        <f t="shared" si="1235"/>
        <v>0</v>
      </c>
      <c r="R8768">
        <f>$D$2*tarifas!$D$12/24</f>
        <v>1.4541666666666666</v>
      </c>
      <c r="S8768" t="e">
        <f>VLOOKUP(E8768&amp;" "&amp;F8768,tarifas!$A$13:$D$20,4,FALSE)*P8768</f>
        <v>#N/A</v>
      </c>
      <c r="T8768">
        <f>IF(F8768="COD1",tarifas!$D$11*(SUMIFS($P$11:$P$8770,$F$11:$F$8770,"=COD1",$B$11:$B$8770,"="&amp;B8768)/COUNTIFS($F$11:$F$8770,"=COD1",$B$11:$B$8770,"="&amp;B8768))/COUNTIFS($A$11:$A$8770,"="&amp;A8768,$F$11:$F$8770,"=COD1"),0)</f>
        <v>0</v>
      </c>
      <c r="U8768" t="e">
        <f>(VLOOKUP(F8768,tarifas!$C$7:$D$10,2,FALSE)+tarifas!$D$21)*datos!P8768</f>
        <v>#N/A</v>
      </c>
      <c r="V8768" t="e">
        <f t="shared" si="1236"/>
        <v>#N/A</v>
      </c>
      <c r="W8768">
        <f t="shared" si="1237"/>
        <v>0</v>
      </c>
    </row>
    <row r="8769" spans="1:23" x14ac:dyDescent="0.25">
      <c r="A8769">
        <f t="shared" si="1230"/>
        <v>360</v>
      </c>
      <c r="B8769">
        <f t="shared" si="1231"/>
        <v>12</v>
      </c>
      <c r="C8769" s="1">
        <f t="shared" si="1238"/>
        <v>42004.916666645426</v>
      </c>
      <c r="D8769" s="7">
        <v>0</v>
      </c>
      <c r="E8769" s="7"/>
      <c r="G8769">
        <v>48.76</v>
      </c>
      <c r="H8769" s="12">
        <v>237.90323391377171</v>
      </c>
      <c r="I8769" s="13">
        <f>$D$2*tarifas!$D$12/24</f>
        <v>1.4541666666666666</v>
      </c>
      <c r="J8769" s="13" t="e">
        <f>VLOOKUP(E8769&amp;" "&amp;F8769,tarifas!$A$13:$D$20,4,FALSE)*H8769</f>
        <v>#N/A</v>
      </c>
      <c r="K8769" s="13">
        <f>IF(F8769="COD1",tarifas!$D$11*(SUMIFS($H$11:$H$8770,$F$11:$F$8770,"=COD1",$B$11:$B$8770,"="&amp;B8769)/COUNTIFS($F$11:$F$8770,"=COD1",$B$11:$B$8770,"="&amp;B8769))/COUNTIFS($A$11:$A$8770,"="&amp;A8769,$F$11:$F$8770,"=COD1"),0)</f>
        <v>0</v>
      </c>
      <c r="L8769" s="13" t="e">
        <f>(VLOOKUP(F8769,tarifas!$C$7:$D$10,2,FALSE)+tarifas!$D$21)*datos!H8769</f>
        <v>#N/A</v>
      </c>
      <c r="M8769">
        <v>0</v>
      </c>
      <c r="N8769" s="13" t="e">
        <f t="shared" si="1232"/>
        <v>#N/A</v>
      </c>
      <c r="O8769">
        <f t="shared" si="1233"/>
        <v>0</v>
      </c>
      <c r="P8769" s="12">
        <f t="shared" si="1234"/>
        <v>237.90323391377171</v>
      </c>
      <c r="Q8769">
        <f t="shared" si="1235"/>
        <v>0</v>
      </c>
      <c r="R8769">
        <f>$D$2*tarifas!$D$12/24</f>
        <v>1.4541666666666666</v>
      </c>
      <c r="S8769" t="e">
        <f>VLOOKUP(E8769&amp;" "&amp;F8769,tarifas!$A$13:$D$20,4,FALSE)*P8769</f>
        <v>#N/A</v>
      </c>
      <c r="T8769">
        <f>IF(F8769="COD1",tarifas!$D$11*(SUMIFS($P$11:$P$8770,$F$11:$F$8770,"=COD1",$B$11:$B$8770,"="&amp;B8769)/COUNTIFS($F$11:$F$8770,"=COD1",$B$11:$B$8770,"="&amp;B8769))/COUNTIFS($A$11:$A$8770,"="&amp;A8769,$F$11:$F$8770,"=COD1"),0)</f>
        <v>0</v>
      </c>
      <c r="U8769" t="e">
        <f>(VLOOKUP(F8769,tarifas!$C$7:$D$10,2,FALSE)+tarifas!$D$21)*datos!P8769</f>
        <v>#N/A</v>
      </c>
      <c r="V8769" t="e">
        <f t="shared" si="1236"/>
        <v>#N/A</v>
      </c>
      <c r="W8769">
        <f t="shared" si="1237"/>
        <v>0</v>
      </c>
    </row>
    <row r="8770" spans="1:23" x14ac:dyDescent="0.25">
      <c r="A8770">
        <f t="shared" si="1230"/>
        <v>360</v>
      </c>
      <c r="B8770">
        <f t="shared" si="1231"/>
        <v>12</v>
      </c>
      <c r="C8770" s="1">
        <f t="shared" si="1238"/>
        <v>42004.95833331209</v>
      </c>
      <c r="D8770" s="7">
        <v>0</v>
      </c>
      <c r="E8770" s="7"/>
      <c r="G8770">
        <v>49.64</v>
      </c>
      <c r="H8770" s="12">
        <v>239.90382189404349</v>
      </c>
      <c r="I8770" s="13">
        <f>$D$2*tarifas!$D$12/24</f>
        <v>1.4541666666666666</v>
      </c>
      <c r="J8770" s="13" t="e">
        <f>VLOOKUP(E8770&amp;" "&amp;F8770,tarifas!$A$13:$D$20,4,FALSE)*H8770</f>
        <v>#N/A</v>
      </c>
      <c r="K8770" s="13">
        <f>IF(F8770="COD1",tarifas!$D$11*(SUMIFS($H$11:$H$8770,$F$11:$F$8770,"=COD1",$B$11:$B$8770,"="&amp;B8770)/COUNTIFS($F$11:$F$8770,"=COD1",$B$11:$B$8770,"="&amp;B8770))/COUNTIFS($A$11:$A$8770,"="&amp;A8770,$F$11:$F$8770,"=COD1"),0)</f>
        <v>0</v>
      </c>
      <c r="L8770" s="13" t="e">
        <f>(VLOOKUP(F8770,tarifas!$C$7:$D$10,2,FALSE)+tarifas!$D$21)*datos!H8770</f>
        <v>#N/A</v>
      </c>
      <c r="M8770">
        <v>0</v>
      </c>
      <c r="N8770" s="13" t="e">
        <f t="shared" si="1232"/>
        <v>#N/A</v>
      </c>
      <c r="O8770">
        <f t="shared" si="1233"/>
        <v>0</v>
      </c>
      <c r="P8770" s="12">
        <f t="shared" si="1234"/>
        <v>239.90382189404349</v>
      </c>
      <c r="Q8770">
        <f t="shared" si="1235"/>
        <v>0</v>
      </c>
      <c r="R8770">
        <f>$D$2*tarifas!$D$12/24</f>
        <v>1.4541666666666666</v>
      </c>
      <c r="S8770" t="e">
        <f>VLOOKUP(E8770&amp;" "&amp;F8770,tarifas!$A$13:$D$20,4,FALSE)*P8770</f>
        <v>#N/A</v>
      </c>
      <c r="T8770">
        <f>IF(F8770="COD1",tarifas!$D$11*(SUMIFS($P$11:$P$8770,$F$11:$F$8770,"=COD1",$B$11:$B$8770,"="&amp;B8770)/COUNTIFS($F$11:$F$8770,"=COD1",$B$11:$B$8770,"="&amp;B8770))/COUNTIFS($A$11:$A$8770,"="&amp;A8770,$F$11:$F$8770,"=COD1"),0)</f>
        <v>0</v>
      </c>
      <c r="U8770" t="e">
        <f>(VLOOKUP(F8770,tarifas!$C$7:$D$10,2,FALSE)+tarifas!$D$21)*datos!P8770</f>
        <v>#N/A</v>
      </c>
      <c r="V8770" t="e">
        <f t="shared" si="1236"/>
        <v>#N/A</v>
      </c>
      <c r="W8770">
        <f t="shared" si="1237"/>
        <v>0</v>
      </c>
    </row>
  </sheetData>
  <autoFilter ref="C10:H8770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31"/>
  <sheetViews>
    <sheetView topLeftCell="A10" workbookViewId="0">
      <selection activeCell="B13" sqref="B13:B20"/>
    </sheetView>
  </sheetViews>
  <sheetFormatPr baseColWidth="10" defaultColWidth="9.140625" defaultRowHeight="15" x14ac:dyDescent="0.25"/>
  <cols>
    <col min="1" max="1" width="27.85546875" customWidth="1"/>
    <col min="2" max="2" width="26.7109375" customWidth="1"/>
    <col min="3" max="3" width="10.7109375" customWidth="1"/>
    <col min="4" max="4" width="12.85546875" customWidth="1"/>
    <col min="5" max="5" width="14" customWidth="1"/>
  </cols>
  <sheetData>
    <row r="6" spans="1:5" x14ac:dyDescent="0.25">
      <c r="B6" t="s">
        <v>31</v>
      </c>
      <c r="D6" s="3" t="s">
        <v>30</v>
      </c>
      <c r="E6" t="s">
        <v>2</v>
      </c>
    </row>
    <row r="7" spans="1:5" x14ac:dyDescent="0.25">
      <c r="B7" s="8" t="s">
        <v>6</v>
      </c>
      <c r="C7" s="8" t="s">
        <v>18</v>
      </c>
      <c r="D7" s="9">
        <v>4.6199999999999998E-2</v>
      </c>
      <c r="E7" t="s">
        <v>7</v>
      </c>
    </row>
    <row r="8" spans="1:5" x14ac:dyDescent="0.25">
      <c r="B8" s="8" t="s">
        <v>6</v>
      </c>
      <c r="C8" s="8" t="s">
        <v>19</v>
      </c>
      <c r="D8" s="9">
        <v>5.91E-2</v>
      </c>
      <c r="E8" t="s">
        <v>7</v>
      </c>
    </row>
    <row r="9" spans="1:5" x14ac:dyDescent="0.25">
      <c r="B9" s="8" t="s">
        <v>6</v>
      </c>
      <c r="C9" s="8" t="s">
        <v>20</v>
      </c>
      <c r="D9" s="9">
        <v>5.3699999999999998E-2</v>
      </c>
      <c r="E9" t="s">
        <v>7</v>
      </c>
    </row>
    <row r="10" spans="1:5" x14ac:dyDescent="0.25">
      <c r="B10" s="8" t="s">
        <v>6</v>
      </c>
      <c r="C10" s="8" t="s">
        <v>21</v>
      </c>
      <c r="D10" s="9">
        <v>3.9300000000000002E-2</v>
      </c>
      <c r="E10" t="s">
        <v>7</v>
      </c>
    </row>
    <row r="11" spans="1:5" x14ac:dyDescent="0.25">
      <c r="B11" s="8" t="s">
        <v>27</v>
      </c>
      <c r="C11" s="8" t="s">
        <v>28</v>
      </c>
      <c r="D11" s="10">
        <f>0.2147</f>
        <v>0.2147</v>
      </c>
      <c r="E11" t="s">
        <v>8</v>
      </c>
    </row>
    <row r="12" spans="1:5" x14ac:dyDescent="0.25">
      <c r="B12" s="8" t="s">
        <v>27</v>
      </c>
      <c r="C12" s="8" t="s">
        <v>29</v>
      </c>
      <c r="D12" s="10">
        <v>3.49E-2</v>
      </c>
      <c r="E12" t="s">
        <v>8</v>
      </c>
    </row>
    <row r="13" spans="1:5" x14ac:dyDescent="0.25">
      <c r="A13" t="str">
        <f>B13&amp;" "&amp;C13</f>
        <v>Periodo PT1 COD1</v>
      </c>
      <c r="B13" s="8" t="s">
        <v>47</v>
      </c>
      <c r="C13" s="8" t="s">
        <v>18</v>
      </c>
      <c r="D13" s="10">
        <v>4.87E-2</v>
      </c>
      <c r="E13" t="s">
        <v>7</v>
      </c>
    </row>
    <row r="14" spans="1:5" x14ac:dyDescent="0.25">
      <c r="A14" t="str">
        <f>B14&amp;" "&amp;C14</f>
        <v>Periodo PT2 COD2</v>
      </c>
      <c r="B14" s="8" t="s">
        <v>48</v>
      </c>
      <c r="C14" s="8" t="s">
        <v>19</v>
      </c>
      <c r="D14" s="10">
        <v>4.1000000000000002E-2</v>
      </c>
      <c r="E14" t="s">
        <v>7</v>
      </c>
    </row>
    <row r="15" spans="1:5" x14ac:dyDescent="0.25">
      <c r="A15" t="str">
        <f t="shared" ref="A15:A20" si="0">B15&amp;" "&amp;C15</f>
        <v>Periodo PT3 COD3</v>
      </c>
      <c r="B15" s="8" t="s">
        <v>49</v>
      </c>
      <c r="C15" s="8" t="s">
        <v>20</v>
      </c>
      <c r="D15" s="10">
        <v>2.1999999999999999E-2</v>
      </c>
      <c r="E15" t="s">
        <v>7</v>
      </c>
    </row>
    <row r="16" spans="1:5" x14ac:dyDescent="0.25">
      <c r="A16" t="str">
        <f t="shared" si="0"/>
        <v>Periodo PT4 COD4</v>
      </c>
      <c r="B16" s="8" t="s">
        <v>50</v>
      </c>
      <c r="C16" s="8" t="s">
        <v>21</v>
      </c>
      <c r="D16" s="10">
        <v>2.1499999999999998E-2</v>
      </c>
      <c r="E16" t="s">
        <v>7</v>
      </c>
    </row>
    <row r="17" spans="1:5" x14ac:dyDescent="0.25">
      <c r="A17" t="str">
        <f t="shared" si="0"/>
        <v>Periodo PT5 COD5</v>
      </c>
      <c r="B17" s="8" t="s">
        <v>51</v>
      </c>
      <c r="C17" s="8" t="s">
        <v>22</v>
      </c>
      <c r="D17" s="10">
        <v>4.9000000000000002E-2</v>
      </c>
      <c r="E17" t="s">
        <v>7</v>
      </c>
    </row>
    <row r="18" spans="1:5" x14ac:dyDescent="0.25">
      <c r="A18" t="str">
        <f t="shared" si="0"/>
        <v>Periodo PT6 COD6</v>
      </c>
      <c r="B18" s="8" t="s">
        <v>52</v>
      </c>
      <c r="C18" s="8" t="s">
        <v>23</v>
      </c>
      <c r="D18" s="10">
        <v>4.1300000000000003E-2</v>
      </c>
      <c r="E18" t="s">
        <v>7</v>
      </c>
    </row>
    <row r="19" spans="1:5" x14ac:dyDescent="0.25">
      <c r="A19" t="str">
        <f t="shared" si="0"/>
        <v>Periodo PT7 COD7</v>
      </c>
      <c r="B19" s="8" t="s">
        <v>53</v>
      </c>
      <c r="C19" s="8" t="s">
        <v>24</v>
      </c>
      <c r="D19" s="10">
        <v>2.2100000000000002E-2</v>
      </c>
      <c r="E19" t="s">
        <v>7</v>
      </c>
    </row>
    <row r="20" spans="1:5" x14ac:dyDescent="0.25">
      <c r="A20" t="str">
        <f t="shared" si="0"/>
        <v>Periodo PT8 COD8</v>
      </c>
      <c r="B20" s="8" t="s">
        <v>54</v>
      </c>
      <c r="C20" s="8" t="s">
        <v>25</v>
      </c>
      <c r="D20" s="10">
        <v>2.1399999999999999E-2</v>
      </c>
      <c r="E20" t="s">
        <v>7</v>
      </c>
    </row>
    <row r="21" spans="1:5" x14ac:dyDescent="0.25">
      <c r="B21" s="8" t="s">
        <v>26</v>
      </c>
      <c r="D21" s="10">
        <v>1E-3</v>
      </c>
      <c r="E21" t="s">
        <v>7</v>
      </c>
    </row>
    <row r="24" spans="1:5" x14ac:dyDescent="0.25">
      <c r="B24" s="8" t="s">
        <v>18</v>
      </c>
      <c r="C24" t="s">
        <v>46</v>
      </c>
    </row>
    <row r="25" spans="1:5" x14ac:dyDescent="0.25">
      <c r="B25" s="8" t="s">
        <v>19</v>
      </c>
      <c r="C25" t="s">
        <v>46</v>
      </c>
    </row>
    <row r="26" spans="1:5" x14ac:dyDescent="0.25">
      <c r="B26" s="8" t="s">
        <v>20</v>
      </c>
      <c r="C26" t="s">
        <v>46</v>
      </c>
    </row>
    <row r="27" spans="1:5" x14ac:dyDescent="0.25">
      <c r="B27" s="8" t="s">
        <v>21</v>
      </c>
      <c r="C27" t="s">
        <v>46</v>
      </c>
    </row>
    <row r="28" spans="1:5" x14ac:dyDescent="0.25">
      <c r="B28" s="8" t="s">
        <v>22</v>
      </c>
      <c r="C28" t="s">
        <v>46</v>
      </c>
    </row>
    <row r="29" spans="1:5" x14ac:dyDescent="0.25">
      <c r="B29" s="8" t="s">
        <v>23</v>
      </c>
      <c r="C29" t="s">
        <v>46</v>
      </c>
    </row>
    <row r="30" spans="1:5" x14ac:dyDescent="0.25">
      <c r="B30" s="8" t="s">
        <v>24</v>
      </c>
      <c r="C30" t="s">
        <v>46</v>
      </c>
    </row>
    <row r="31" spans="1:5" x14ac:dyDescent="0.25">
      <c r="B31" s="8" t="s">
        <v>25</v>
      </c>
      <c r="C31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tarifas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Narciso Moreno-Alfonso</dc:creator>
  <cp:lastModifiedBy>sevillaespurotango@gmail.com</cp:lastModifiedBy>
  <dcterms:created xsi:type="dcterms:W3CDTF">2015-09-26T10:49:17Z</dcterms:created>
  <dcterms:modified xsi:type="dcterms:W3CDTF">2025-01-16T11:13:38Z</dcterms:modified>
</cp:coreProperties>
</file>